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0.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1.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buttb\Downloads\Andre Case 2\"/>
    </mc:Choice>
  </mc:AlternateContent>
  <xr:revisionPtr revIDLastSave="0" documentId="13_ncr:1_{ADFCDA6C-E9E5-4206-96F3-6C9C272AD3F2}" xr6:coauthVersionLast="46" xr6:coauthVersionMax="46" xr10:uidLastSave="{00000000-0000-0000-0000-000000000000}"/>
  <bookViews>
    <workbookView xWindow="-108" yWindow="-108" windowWidth="23256" windowHeight="12576" tabRatio="917" firstSheet="7" activeTab="7" xr2:uid="{00000000-000D-0000-FFFF-FFFF00000000}"/>
  </bookViews>
  <sheets>
    <sheet name="Individual Cover Sheet" sheetId="11" r:id="rId1"/>
    <sheet name="Fashring Assumptions" sheetId="1" r:id="rId2"/>
    <sheet name="FashRing Graphs" sheetId="20" r:id="rId3"/>
    <sheet name="Fashring Forecast" sheetId="6" r:id="rId4"/>
    <sheet name="Fashring Original" sheetId="9" r:id="rId5"/>
    <sheet name="Fashring Counterfactual" sheetId="7" r:id="rId6"/>
    <sheet name="Luxjacky Assumptions Weekly" sheetId="12" r:id="rId7"/>
    <sheet name="Luxjacky Assumptions Monthly" sheetId="16" r:id="rId8"/>
    <sheet name="Luxjacky Forecast Weekly" sheetId="19" r:id="rId9"/>
    <sheet name="Luxjacky Forecast Monthly" sheetId="13" r:id="rId10"/>
    <sheet name="Luxjacky Assumptions Past" sheetId="18" r:id="rId11"/>
    <sheet name="Luxjacky Original" sheetId="15" r:id="rId12"/>
    <sheet name="Luxjacky Counterfactual" sheetId="17" r:id="rId13"/>
  </sheets>
  <externalReferences>
    <externalReference r:id="rId14"/>
    <externalReference r:id="rId15"/>
    <externalReference r:id="rId16"/>
  </externalReferences>
  <definedNames>
    <definedName name="_1200_unit_size">'[1]Condo Development Model'!$B$5</definedName>
    <definedName name="_9000_uinit_size">'[1]Condo Development Model'!$B$3</definedName>
    <definedName name="_AtRisk_ReportsSetting_ReportGraphOptions" hidden="1">"REP:VER:8.0.0GRA:OUT:003INS:00SUM:T00DET:T00SCE:02SC1:39DAT:2|TRUE, .75, 1|TRUE, 0, .25|TRUE, .9, 1SE1:40DAT:3,10,2, .95,5,16,FALSE, 0,TRUE,TRUE,TRUESE2:40DAT:3,10,2, .95,5,16,FALSE, 0,TRUE,TRUE,TRUETSI:002"</definedName>
    <definedName name="_AtRisk_ReportsSetting_ReportMulitSelections" hidden="1">"REP:VER:8.0.0MUL:OUT:T10INS:T11SUM:T11DET:T10SEN:T12SCE:T10TEM:F"</definedName>
    <definedName name="_AtRisk_ReportsSetting_ReportOptions" hidden="1">"REP:VER:8.0.0OPT:RAP:01RWE:01RLS:04ROT:00RST:00RRT:06AGR:FAFN:15DAT:DefaultFile.PDFOGR:T"</definedName>
    <definedName name="_AtRisk_ReportsSetting_ReportSelectedSimulationsDET" hidden="1">"AQA="</definedName>
    <definedName name="_AtRisk_ReportsSetting_ReportSelectedSimulationsINS" hidden="1">"AQA="</definedName>
    <definedName name="_AtRisk_ReportsSetting_ReportSelectedSimulationsOUT" hidden="1">"AQA="</definedName>
    <definedName name="_AtRisk_ReportsSetting_ReportSelectedSimulationsSCE" hidden="1">"AQA="</definedName>
    <definedName name="_AtRisk_ReportsSetting_ReportSelectedSimulationsSEN" hidden="1">"AQA="</definedName>
    <definedName name="_AtRisk_ReportsSetting_ReportSelectedSimulationsSUM" hidden="1">"AQA="</definedName>
    <definedName name="_AtRisk_SimSetting_AutomaticallyGenerateReports" hidden="1">TRUE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8</definedName>
    <definedName name="_AtRisk_SimSetting_MultipleCPUMode" hidden="1">2</definedName>
    <definedName name="_AtRisk_SimSetting_MultipleCPUModeV8" hidden="1">2</definedName>
    <definedName name="_AtRisk_SimSetting_RandomNumberGenerator" hidden="1">0</definedName>
    <definedName name="_AtRisk_SimSetting_ReportsList" hidden="1">47</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'Fashring Assumptions'!$A$1:$I$2558</definedName>
    <definedName name="_xlnm._FilterDatabase" localSheetId="5" hidden="1">'Fashring Counterfactual'!$A$1:$G$1828</definedName>
    <definedName name="_xlnm._FilterDatabase" localSheetId="3" hidden="1">'Fashring Forecast'!$A$1:$M$1</definedName>
    <definedName name="_xlnm._FilterDatabase" localSheetId="4" hidden="1">'Fashring Original'!$A$1:$L$1</definedName>
    <definedName name="_xlnm._FilterDatabase" localSheetId="7" hidden="1">'Luxjacky Assumptions Monthly'!$A$1:$I$1</definedName>
    <definedName name="_xlnm._FilterDatabase" localSheetId="10" hidden="1">'Luxjacky Assumptions Past'!$A$1:$H$1</definedName>
    <definedName name="_xlnm._FilterDatabase" localSheetId="6" hidden="1">'Luxjacky Assumptions Weekly'!$A$1:$I$1</definedName>
    <definedName name="_xlnm._FilterDatabase" localSheetId="12" hidden="1">'Luxjacky Counterfactual'!$A$1:$P$1</definedName>
    <definedName name="_xlnm._FilterDatabase" localSheetId="9" hidden="1">'Luxjacky Forecast Monthly'!$A$1:$O$1</definedName>
    <definedName name="_xlnm._FilterDatabase" localSheetId="8" hidden="1">'Luxjacky Forecast Weekly'!$A$1:$P$1</definedName>
    <definedName name="_xlnm._FilterDatabase" localSheetId="11" hidden="1">'Luxjacky Original'!$A$1:$O$1828</definedName>
    <definedName name="_RiskCorrMatrix_MonthlySale" hidden="1">1</definedName>
    <definedName name="_xlchart.v1.0" hidden="1">'Fashring Assumptions'!$A$2:$G$1828</definedName>
    <definedName name="_xlchart.v1.1" hidden="1">'Fashring Assumptions'!$G$3:$G$1828</definedName>
    <definedName name="advertising_budget">'[1]Condo Development Model'!$B$41</definedName>
    <definedName name="asking_price">'[1]Land Development Model'!$B$13</definedName>
    <definedName name="available_1200">'[1]Condo Development Model'!$B$4</definedName>
    <definedName name="available_9000">'[1]Condo Development Model'!$B$2</definedName>
    <definedName name="BuildAmerica_Condominium_areas">'[1]Condo Development Model'!$B$35</definedName>
    <definedName name="building_cost">'[1]Condo Development Model'!$B$37</definedName>
    <definedName name="closing_cost">'[1]Condo Development Model'!$B$33</definedName>
    <definedName name="commercial_lots_and_wetlands_areas">'[1]Land Development Model'!$B$6</definedName>
    <definedName name="condo_areas">'[1]Land Development Model'!$B$5</definedName>
    <definedName name="condo_development_monthly_interest_rate">'[1]Condo Development Model'!$B$45</definedName>
    <definedName name="cost_capital">'[1]Condo Development Model'!$B$47</definedName>
    <definedName name="cost_of_capital">'[1]Land Development Model'!$B$21</definedName>
    <definedName name="down_payment">'[1]Land Development Model'!$B$12</definedName>
    <definedName name="MonthlySale">'[1]Condo Development Model'!$I$8:$AC$28</definedName>
    <definedName name="other_cost">'[1]Condo Development Model'!$B$39</definedName>
    <definedName name="outparcels_average_selling_price">'[1]Land Development Model'!$B$9</definedName>
    <definedName name="Pal_Workbook_GUID" hidden="1">"AFFDT57TV4U7YNF9GSUG63VJ"</definedName>
    <definedName name="partnership_cost_per_sf">'[1]Land Development Model'!$B$8</definedName>
    <definedName name="partnership_cost_per_square_foot">'[1]Condo Development Model'!$B$36</definedName>
    <definedName name="property_size">'[1]Land Development Model'!$B$2</definedName>
    <definedName name="PTree_PolicySuggestion_IncludeDecisionTable" hidden="1">TRUE</definedName>
    <definedName name="PTree_PolicySuggestion_IncludeOptimalDecisionTree" hidden="1">TRUE</definedName>
    <definedName name="PTree_PolicySuggestion_Model" localSheetId="0" hidden="1">PTreeObjectReference(PTDecisionTree_1,[2]treeCalc_1!$A$1)</definedName>
    <definedName name="PTree_PolicySuggestion_Model" localSheetId="7" hidden="1">PTreeObjectReference(PTDecisionTree_2,[3]treeCalc_2!$A$1)</definedName>
    <definedName name="PTree_PolicySuggestion_Model" localSheetId="10" hidden="1">PTreeObjectReference(PTDecisionTree_2,[3]treeCalc_2!$A$1)</definedName>
    <definedName name="PTree_PolicySuggestion_Model" localSheetId="6" hidden="1">PTreeObjectReference(PTDecisionTree_2,[3]treeCalc_2!$A$1)</definedName>
    <definedName name="PTree_PolicySuggestion_Model" localSheetId="12" hidden="1">PTreeObjectReference(PTDecisionTree_2,[3]treeCalc_2!$A$1)</definedName>
    <definedName name="PTree_PolicySuggestion_Model" localSheetId="8" hidden="1">PTreeObjectReference(PTDecisionTree_2,[3]treeCalc_2!$A$1)</definedName>
    <definedName name="PTree_PolicySuggestion_Model" localSheetId="11" hidden="1">PTreeObjectReference(PTDecisionTree_2,[3]treeCalc_2!$A$1)</definedName>
    <definedName name="PTree_PolicySuggestion_Model" hidden="1">PTreeObjectReference(PTDecisionTree_2,[3]treeCalc_2!$A$1)</definedName>
    <definedName name="PTree_PolicySuggestion_ReportPlacement" hidden="1">0</definedName>
    <definedName name="PTree_PolicySuggestion_StartingNode" localSheetId="0" hidden="1">PTreeObjectReference(NULL,NULL)</definedName>
    <definedName name="PTree_PolicySuggestion_StartingNode" localSheetId="7" hidden="1">PTreeObjectReference(NULL,NULL)</definedName>
    <definedName name="PTree_PolicySuggestion_StartingNode" localSheetId="10" hidden="1">PTreeObjectReference(NULL,NULL)</definedName>
    <definedName name="PTree_PolicySuggestion_StartingNode" localSheetId="6" hidden="1">PTreeObjectReference(NULL,NULL)</definedName>
    <definedName name="PTree_PolicySuggestion_StartingNode" localSheetId="12" hidden="1">PTreeObjectReference(NULL,NULL)</definedName>
    <definedName name="PTree_PolicySuggestion_StartingNode" localSheetId="8" hidden="1">PTreeObjectReference(NULL,NULL)</definedName>
    <definedName name="PTree_PolicySuggestion_StartingNode" localSheetId="11" hidden="1">PTreeObjectReference(NULL,NULL)</definedName>
    <definedName name="PTree_PolicySuggestion_StartingNode" hidden="1">PTreeObjectReference(NULL,NULL)</definedName>
    <definedName name="PTree_RiskProfile_IncludeCumulativeChart" localSheetId="0" hidden="1">TRUE</definedName>
    <definedName name="PTree_RiskProfile_IncludeCumulativeChart" hidden="1">FALSE</definedName>
    <definedName name="PTree_RiskProfile_IncludeProbabilityChart" hidden="1">TRUE</definedName>
    <definedName name="PTree_RiskProfile_IncludeStatisticalSummary" hidden="1">TRUE</definedName>
    <definedName name="PTree_RiskProfile_Model" localSheetId="0" hidden="1">PTreeObjectReference(PTDecisionTree_1,[2]treeCalc_1!$A$1)</definedName>
    <definedName name="PTree_RiskProfile_Model" localSheetId="7" hidden="1">PTreeObjectReference(PTDecisionTree_2,[3]treeCalc_2!$A$1)</definedName>
    <definedName name="PTree_RiskProfile_Model" localSheetId="10" hidden="1">PTreeObjectReference(PTDecisionTree_2,[3]treeCalc_2!$A$1)</definedName>
    <definedName name="PTree_RiskProfile_Model" localSheetId="6" hidden="1">PTreeObjectReference(PTDecisionTree_2,[3]treeCalc_2!$A$1)</definedName>
    <definedName name="PTree_RiskProfile_Model" localSheetId="12" hidden="1">PTreeObjectReference(PTDecisionTree_2,[3]treeCalc_2!$A$1)</definedName>
    <definedName name="PTree_RiskProfile_Model" localSheetId="8" hidden="1">PTreeObjectReference(PTDecisionTree_2,[3]treeCalc_2!$A$1)</definedName>
    <definedName name="PTree_RiskProfile_Model" localSheetId="11" hidden="1">PTreeObjectReference(PTDecisionTree_2,[3]treeCalc_2!$A$1)</definedName>
    <definedName name="PTree_RiskProfile_Model" hidden="1">PTreeObjectReference(PTDecisionTree_2,[3]treeCalc_2!$A$1)</definedName>
    <definedName name="PTree_RiskProfile_PathsToAnalyze" hidden="1">1</definedName>
    <definedName name="PTree_RiskProfile_ReportPlacement" hidden="1">0</definedName>
    <definedName name="PTree_RiskProfile_StartingNode" localSheetId="0" hidden="1">PTreeObjectReference(NULL,NULL)</definedName>
    <definedName name="PTree_RiskProfile_StartingNode" localSheetId="7" hidden="1">PTreeObjectReference(NULL,NULL)</definedName>
    <definedName name="PTree_RiskProfile_StartingNode" localSheetId="10" hidden="1">PTreeObjectReference(NULL,NULL)</definedName>
    <definedName name="PTree_RiskProfile_StartingNode" localSheetId="6" hidden="1">PTreeObjectReference(NULL,NULL)</definedName>
    <definedName name="PTree_RiskProfile_StartingNode" localSheetId="12" hidden="1">PTreeObjectReference(NULL,NULL)</definedName>
    <definedName name="PTree_RiskProfile_StartingNode" localSheetId="8" hidden="1">PTreeObjectReference(NULL,NULL)</definedName>
    <definedName name="PTree_RiskProfile_StartingNode" localSheetId="11" hidden="1">PTreeObjectReference(NULL,NULL)</definedName>
    <definedName name="PTree_RiskProfile_StartingNode" hidden="1">PTreeObjectReference(NULL,NULL)</definedName>
    <definedName name="PTree_SensitivityAnalysis_AnalysisType" hidden="1">0</definedName>
    <definedName name="PTree_SensitivityAnalysis_GraphsDisplayPercentageChange" hidden="1">FALSE</definedName>
    <definedName name="PTree_SensitivityAnalysis_IncludeSensitivityGraph" hidden="1">FALSE</definedName>
    <definedName name="PTree_SensitivityAnalysis_IncludeSpiderGraph" localSheetId="0" hidden="1">FALSE</definedName>
    <definedName name="PTree_SensitivityAnalysis_IncludeSpiderGraph" hidden="1">TRUE</definedName>
    <definedName name="PTree_SensitivityAnalysis_IncludeStrategyRegion" hidden="1">TRUE</definedName>
    <definedName name="PTree_SensitivityAnalysis_IncludeTornadoGraph" localSheetId="0" hidden="1">FALSE</definedName>
    <definedName name="PTree_SensitivityAnalysis_IncludeTornadoGraph" hidden="1">TRUE</definedName>
    <definedName name="PTree_SensitivityAnalysis_Inputs_1_AlternateCellLabel" hidden="1">""</definedName>
    <definedName name="PTree_SensitivityAnalysis_Inputs_1_BaseValueIsAutomatic" hidden="1">TRUE</definedName>
    <definedName name="PTree_SensitivityAnalysis_Inputs_1_MaintainProbabilityNormalization" hidden="1">FALSE</definedName>
    <definedName name="PTree_SensitivityAnalysis_Inputs_1_ManualBaseValue" hidden="1">0</definedName>
    <definedName name="PTree_SensitivityAnalysis_Inputs_1_Maximum" localSheetId="0" hidden="1">50</definedName>
    <definedName name="PTree_SensitivityAnalysis_Inputs_1_Maximum" hidden="1">10</definedName>
    <definedName name="PTree_SensitivityAnalysis_Inputs_1_Minimum" localSheetId="0" hidden="1">-50</definedName>
    <definedName name="PTree_SensitivityAnalysis_Inputs_1_Minimum" hidden="1">-10</definedName>
    <definedName name="PTree_SensitivityAnalysis_Inputs_1_OneWayAnalysis" localSheetId="0" hidden="1">1</definedName>
    <definedName name="PTree_SensitivityAnalysis_Inputs_1_OneWayAnalysis" hidden="1">0</definedName>
    <definedName name="PTree_SensitivityAnalysis_Inputs_1_Steps" localSheetId="0" hidden="1">50</definedName>
    <definedName name="PTree_SensitivityAnalysis_Inputs_1_Steps" hidden="1">21</definedName>
    <definedName name="PTree_SensitivityAnalysis_Inputs_1_TwoWayAnalysis" hidden="1">0</definedName>
    <definedName name="PTree_SensitivityAnalysis_Inputs_1_VariationMethod" hidden="1">0</definedName>
    <definedName name="PTree_SensitivityAnalysis_Inputs_2_AlternateCellLabel" hidden="1">""</definedName>
    <definedName name="PTree_SensitivityAnalysis_Inputs_2_BaseValueIsAutomatic" hidden="1">TRUE</definedName>
    <definedName name="PTree_SensitivityAnalysis_Inputs_2_MaintainProbabilityNormalization" hidden="1">FALSE</definedName>
    <definedName name="PTree_SensitivityAnalysis_Inputs_2_ManualBaseValue" hidden="1">0</definedName>
    <definedName name="PTree_SensitivityAnalysis_Inputs_2_Maximum" localSheetId="0" hidden="1">50</definedName>
    <definedName name="PTree_SensitivityAnalysis_Inputs_2_Maximum" hidden="1">0.25</definedName>
    <definedName name="PTree_SensitivityAnalysis_Inputs_2_Minimum" localSheetId="0" hidden="1">-100</definedName>
    <definedName name="PTree_SensitivityAnalysis_Inputs_2_Minimum" hidden="1">-0.05</definedName>
    <definedName name="PTree_SensitivityAnalysis_Inputs_2_OneWayAnalysis" hidden="1">0</definedName>
    <definedName name="PTree_SensitivityAnalysis_Inputs_2_Steps" localSheetId="0" hidden="1">20</definedName>
    <definedName name="PTree_SensitivityAnalysis_Inputs_2_Steps" hidden="1">31</definedName>
    <definedName name="PTree_SensitivityAnalysis_Inputs_2_TwoWayAnalysis" hidden="1">0</definedName>
    <definedName name="PTree_SensitivityAnalysis_Inputs_2_VariationMethod" localSheetId="0" hidden="1">0</definedName>
    <definedName name="PTree_SensitivityAnalysis_Inputs_2_VariationMethod" hidden="1">1</definedName>
    <definedName name="PTree_SensitivityAnalysis_Inputs_3_AlternateCellLabel" hidden="1">""</definedName>
    <definedName name="PTree_SensitivityAnalysis_Inputs_3_BaseValueIsAutomatic" hidden="1">TRUE</definedName>
    <definedName name="PTree_SensitivityAnalysis_Inputs_3_MaintainProbabilityNormalization" hidden="1">FALSE</definedName>
    <definedName name="PTree_SensitivityAnalysis_Inputs_3_ManualBaseValue" hidden="1">0</definedName>
    <definedName name="PTree_SensitivityAnalysis_Inputs_3_Maximum" localSheetId="0" hidden="1">100</definedName>
    <definedName name="PTree_SensitivityAnalysis_Inputs_3_Maximum" hidden="1">0.1</definedName>
    <definedName name="PTree_SensitivityAnalysis_Inputs_3_Minimum" localSheetId="0" hidden="1">-50</definedName>
    <definedName name="PTree_SensitivityAnalysis_Inputs_3_Minimum" hidden="1">-0.1</definedName>
    <definedName name="PTree_SensitivityAnalysis_Inputs_3_OneWayAnalysis" hidden="1">0</definedName>
    <definedName name="PTree_SensitivityAnalysis_Inputs_3_Steps" localSheetId="0" hidden="1">20</definedName>
    <definedName name="PTree_SensitivityAnalysis_Inputs_3_Steps" hidden="1">21</definedName>
    <definedName name="PTree_SensitivityAnalysis_Inputs_3_TwoWayAnalysis" localSheetId="0" hidden="1">2</definedName>
    <definedName name="PTree_SensitivityAnalysis_Inputs_3_TwoWayAnalysis" hidden="1">0</definedName>
    <definedName name="PTree_SensitivityAnalysis_Inputs_3_VariationMethod" localSheetId="0" hidden="1">0</definedName>
    <definedName name="PTree_SensitivityAnalysis_Inputs_3_VariationMethod" hidden="1">1</definedName>
    <definedName name="PTree_SensitivityAnalysis_Inputs_4_AlternateCellLabel" hidden="1">""</definedName>
    <definedName name="PTree_SensitivityAnalysis_Inputs_4_BaseValueIsAutomatic" hidden="1">TRUE</definedName>
    <definedName name="PTree_SensitivityAnalysis_Inputs_4_MaintainProbabilityNormalization" hidden="1">FALSE</definedName>
    <definedName name="PTree_SensitivityAnalysis_Inputs_4_ManualBaseValue" hidden="1">0</definedName>
    <definedName name="PTree_SensitivityAnalysis_Inputs_4_Maximum" localSheetId="0" hidden="1">100</definedName>
    <definedName name="PTree_SensitivityAnalysis_Inputs_4_Maximum" hidden="1">25</definedName>
    <definedName name="PTree_SensitivityAnalysis_Inputs_4_Minimum" localSheetId="0" hidden="1">-50</definedName>
    <definedName name="PTree_SensitivityAnalysis_Inputs_4_Minimum" hidden="1">-25</definedName>
    <definedName name="PTree_SensitivityAnalysis_Inputs_4_OneWayAnalysis" localSheetId="0" hidden="1">0</definedName>
    <definedName name="PTree_SensitivityAnalysis_Inputs_4_OneWayAnalysis" hidden="1">1</definedName>
    <definedName name="PTree_SensitivityAnalysis_Inputs_4_Steps" localSheetId="0" hidden="1">20</definedName>
    <definedName name="PTree_SensitivityAnalysis_Inputs_4_Steps" hidden="1">41</definedName>
    <definedName name="PTree_SensitivityAnalysis_Inputs_4_TwoWayAnalysis" localSheetId="0" hidden="1">1</definedName>
    <definedName name="PTree_SensitivityAnalysis_Inputs_4_TwoWayAnalysis" hidden="1">0</definedName>
    <definedName name="PTree_SensitivityAnalysis_Inputs_4_VariationMethod" hidden="1">0</definedName>
    <definedName name="PTree_SensitivityAnalysis_Inputs_Count" hidden="1">4</definedName>
    <definedName name="PTree_SensitivityAnalysis_Output_AlternateCellLabel" hidden="1">""</definedName>
    <definedName name="PTree_SensitivityAnalysis_Output_Model" localSheetId="0" hidden="1">PTreeObjectReference(PTDecisionTree_1,[2]treeCalc_1!$A$1)</definedName>
    <definedName name="PTree_SensitivityAnalysis_Output_Model" localSheetId="7" hidden="1">PTreeObjectReference(PTDecisionTree_1,[3]treeCalc_1!$A$1)</definedName>
    <definedName name="PTree_SensitivityAnalysis_Output_Model" localSheetId="10" hidden="1">PTreeObjectReference(PTDecisionTree_1,[3]treeCalc_1!$A$1)</definedName>
    <definedName name="PTree_SensitivityAnalysis_Output_Model" localSheetId="6" hidden="1">PTreeObjectReference(PTDecisionTree_1,[3]treeCalc_1!$A$1)</definedName>
    <definedName name="PTree_SensitivityAnalysis_Output_Model" localSheetId="12" hidden="1">PTreeObjectReference(PTDecisionTree_1,[3]treeCalc_1!$A$1)</definedName>
    <definedName name="PTree_SensitivityAnalysis_Output_Model" localSheetId="8" hidden="1">PTreeObjectReference(PTDecisionTree_1,[3]treeCalc_1!$A$1)</definedName>
    <definedName name="PTree_SensitivityAnalysis_Output_Model" localSheetId="11" hidden="1">PTreeObjectReference(PTDecisionTree_1,[3]treeCalc_1!$A$1)</definedName>
    <definedName name="PTree_SensitivityAnalysis_Output_Model" hidden="1">PTreeObjectReference(PTDecisionTree_1,[3]treeCalc_1!$A$1)</definedName>
    <definedName name="PTree_SensitivityAnalysis_Output_OutputType" hidden="1">1</definedName>
    <definedName name="PTree_SensitivityAnalysis_Output_StartingNode" localSheetId="0" hidden="1">PTreeObjectReference(NULL,NULL)</definedName>
    <definedName name="PTree_SensitivityAnalysis_Output_StartingNode" localSheetId="7" hidden="1">PTreeObjectReference(PTDecisionTreeNode_1_9,'[3]Question 1 PS Inc.'!$F$57)</definedName>
    <definedName name="PTree_SensitivityAnalysis_Output_StartingNode" localSheetId="10" hidden="1">PTreeObjectReference(PTDecisionTreeNode_1_9,'[3]Question 1 PS Inc.'!$F$57)</definedName>
    <definedName name="PTree_SensitivityAnalysis_Output_StartingNode" localSheetId="6" hidden="1">PTreeObjectReference(PTDecisionTreeNode_1_9,'[3]Question 1 PS Inc.'!$F$57)</definedName>
    <definedName name="PTree_SensitivityAnalysis_Output_StartingNode" localSheetId="12" hidden="1">PTreeObjectReference(PTDecisionTreeNode_1_9,'[3]Question 1 PS Inc.'!$F$57)</definedName>
    <definedName name="PTree_SensitivityAnalysis_Output_StartingNode" localSheetId="8" hidden="1">PTreeObjectReference(PTDecisionTreeNode_1_9,'[3]Question 1 PS Inc.'!$F$57)</definedName>
    <definedName name="PTree_SensitivityAnalysis_Output_StartingNode" localSheetId="11" hidden="1">PTreeObjectReference(PTDecisionTreeNode_1_9,'[3]Question 1 PS Inc.'!$F$57)</definedName>
    <definedName name="PTree_SensitivityAnalysis_Output_StartingNode" hidden="1">PTreeObjectReference(PTDecisionTreeNode_1_9,'[3]Question 1 PS Inc.'!$F$57)</definedName>
    <definedName name="PTree_SensitivityAnalysis_ReportPlacement" hidden="1">0</definedName>
    <definedName name="PTree_SensitivityAnalysis_UpdateDisplay" localSheetId="0" hidden="1">TRUE</definedName>
    <definedName name="PTree_SensitivityAnalysis_UpdateDisplay" hidden="1">FALSE</definedName>
    <definedName name="random_partnership_cost_per_sf">'[1]Land Development Model'!$E$8</definedName>
    <definedName name="random_partnership_cost_per_square_foot">'[1]Condo Development Model'!$E$36</definedName>
    <definedName name="random_sold_prior_to_completion">'[1]Condo Development Model'!$E$6</definedName>
    <definedName name="random_unit_price_per_sf">'[1]Condo Development Model'!$E$31</definedName>
    <definedName name="random_wetlands_area">'[1]Land Development Model'!$E$3</definedName>
    <definedName name="RiskAfterRecalcMacro" hidden="1">""</definedName>
    <definedName name="RiskAfterSimMacro" hidden="1">""</definedName>
    <definedName name="riskATSSboxGraph" hidden="1">TRUE</definedName>
    <definedName name="riskATSSincludeSimtables" hidden="1">TRUE</definedName>
    <definedName name="riskATSSinputsGraphs" hidden="1">FALSE</definedName>
    <definedName name="riskATSSoutputStatistic" hidden="1">3</definedName>
    <definedName name="riskATSSpercentChangeGraph" hidden="1">FALSE</definedName>
    <definedName name="riskATSSpercentileGraph" hidden="1">FALSE</definedName>
    <definedName name="riskATSSpercentileValue" hidden="1">0.5</definedName>
    <definedName name="riskATSSprintReport" hidden="1">FALSE</definedName>
    <definedName name="riskATSSreportsInActiveBook" hidden="1">TRUE</definedName>
    <definedName name="riskATSSreportsSelected" hidden="1">TRUE</definedName>
    <definedName name="riskATSSsummaryReport" hidden="1">FALSE</definedName>
    <definedName name="riskATSStornadoGraph" hidden="1">TRUE</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imulationResultsStorageLocation" hidden="1">"1"</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roads_and_buffer_areas">'[1]Land Development Model'!$B$4</definedName>
    <definedName name="sale_commission">'[1]Condo Development Model'!$B$32</definedName>
    <definedName name="sale_per_month">'[1]Condo Development Model'!$B$7</definedName>
    <definedName name="site_development_monthly_interest_rate">'[1]Land Development Model'!$B$19</definedName>
    <definedName name="site_preparation_costs">'[1]Land Development Model'!$B$15</definedName>
    <definedName name="site_preparation_months">'[1]Land Development Model'!$B$16</definedName>
    <definedName name="sold_prior_to_completion">'[1]Condo Development Model'!$B$6</definedName>
    <definedName name="solver_adj" localSheetId="7" hidden="1">'Luxjacky Assumptions Monthly'!$R$45:$R$45</definedName>
    <definedName name="solver_adj" localSheetId="10" hidden="1">'Luxjacky Assumptions Past'!$P$9</definedName>
    <definedName name="solver_cvg" localSheetId="7" hidden="1">0.0001</definedName>
    <definedName name="solver_cvg" localSheetId="10" hidden="1">0.0001</definedName>
    <definedName name="solver_cvg" localSheetId="12" hidden="1">0.0001</definedName>
    <definedName name="solver_drv" localSheetId="7" hidden="1">1</definedName>
    <definedName name="solver_drv" localSheetId="10" hidden="1">1</definedName>
    <definedName name="solver_drv" localSheetId="12" hidden="1">1</definedName>
    <definedName name="solver_eng" localSheetId="7" hidden="1">2</definedName>
    <definedName name="solver_eng" localSheetId="10" hidden="1">1</definedName>
    <definedName name="solver_eng" localSheetId="12" hidden="1">1</definedName>
    <definedName name="solver_est" localSheetId="7" hidden="1">1</definedName>
    <definedName name="solver_est" localSheetId="10" hidden="1">1</definedName>
    <definedName name="solver_est" localSheetId="12" hidden="1">1</definedName>
    <definedName name="solver_itr" localSheetId="7" hidden="1">2147483647</definedName>
    <definedName name="solver_itr" localSheetId="10" hidden="1">2147483647</definedName>
    <definedName name="solver_itr" localSheetId="12" hidden="1">2147483647</definedName>
    <definedName name="solver_lhs1" localSheetId="10" hidden="1">'Luxjacky Assumptions Past'!$P$9</definedName>
    <definedName name="solver_mip" localSheetId="7" hidden="1">2147483647</definedName>
    <definedName name="solver_mip" localSheetId="10" hidden="1">2147483647</definedName>
    <definedName name="solver_mip" localSheetId="12" hidden="1">2147483647</definedName>
    <definedName name="solver_mni" localSheetId="7" hidden="1">30</definedName>
    <definedName name="solver_mni" localSheetId="10" hidden="1">30</definedName>
    <definedName name="solver_mni" localSheetId="12" hidden="1">30</definedName>
    <definedName name="solver_mrt" localSheetId="7" hidden="1">0.075</definedName>
    <definedName name="solver_mrt" localSheetId="10" hidden="1">0.075</definedName>
    <definedName name="solver_mrt" localSheetId="12" hidden="1">0.075</definedName>
    <definedName name="solver_msl" localSheetId="7" hidden="1">2</definedName>
    <definedName name="solver_msl" localSheetId="10" hidden="1">2</definedName>
    <definedName name="solver_msl" localSheetId="12" hidden="1">2</definedName>
    <definedName name="solver_neg" localSheetId="7" hidden="1">1</definedName>
    <definedName name="solver_neg" localSheetId="10" hidden="1">1</definedName>
    <definedName name="solver_neg" localSheetId="12" hidden="1">1</definedName>
    <definedName name="solver_nod" localSheetId="7" hidden="1">2147483647</definedName>
    <definedName name="solver_nod" localSheetId="10" hidden="1">2147483647</definedName>
    <definedName name="solver_nod" localSheetId="12" hidden="1">2147483647</definedName>
    <definedName name="solver_num" localSheetId="7" hidden="1">0</definedName>
    <definedName name="solver_num" localSheetId="10" hidden="1">1</definedName>
    <definedName name="solver_num" localSheetId="12" hidden="1">0</definedName>
    <definedName name="solver_nwt" localSheetId="7" hidden="1">1</definedName>
    <definedName name="solver_nwt" localSheetId="10" hidden="1">1</definedName>
    <definedName name="solver_nwt" localSheetId="12" hidden="1">1</definedName>
    <definedName name="solver_opt" localSheetId="7" hidden="1">'Luxjacky Assumptions Monthly'!$Q$10</definedName>
    <definedName name="solver_opt" localSheetId="10" hidden="1">'Luxjacky Assumptions Past'!$P$10</definedName>
    <definedName name="solver_opt" localSheetId="12" hidden="1">'Luxjacky Counterfactual'!$P$2</definedName>
    <definedName name="solver_pre" localSheetId="7" hidden="1">0.000001</definedName>
    <definedName name="solver_pre" localSheetId="10" hidden="1">0.000001</definedName>
    <definedName name="solver_pre" localSheetId="12" hidden="1">0.000001</definedName>
    <definedName name="solver_rbv" localSheetId="7" hidden="1">1</definedName>
    <definedName name="solver_rbv" localSheetId="10" hidden="1">1</definedName>
    <definedName name="solver_rbv" localSheetId="12" hidden="1">1</definedName>
    <definedName name="solver_rel1" localSheetId="10" hidden="1">3</definedName>
    <definedName name="solver_rhs1" localSheetId="10" hidden="1">0</definedName>
    <definedName name="solver_rlx" localSheetId="7" hidden="1">2</definedName>
    <definedName name="solver_rlx" localSheetId="10" hidden="1">2</definedName>
    <definedName name="solver_rlx" localSheetId="12" hidden="1">2</definedName>
    <definedName name="solver_rsd" localSheetId="7" hidden="1">0</definedName>
    <definedName name="solver_rsd" localSheetId="10" hidden="1">0</definedName>
    <definedName name="solver_rsd" localSheetId="12" hidden="1">0</definedName>
    <definedName name="solver_scl" localSheetId="7" hidden="1">1</definedName>
    <definedName name="solver_scl" localSheetId="10" hidden="1">1</definedName>
    <definedName name="solver_scl" localSheetId="12" hidden="1">1</definedName>
    <definedName name="solver_sho" localSheetId="7" hidden="1">2</definedName>
    <definedName name="solver_sho" localSheetId="10" hidden="1">2</definedName>
    <definedName name="solver_sho" localSheetId="12" hidden="1">2</definedName>
    <definedName name="solver_ssz" localSheetId="7" hidden="1">100</definedName>
    <definedName name="solver_ssz" localSheetId="10" hidden="1">100</definedName>
    <definedName name="solver_ssz" localSheetId="12" hidden="1">100</definedName>
    <definedName name="solver_tim" localSheetId="7" hidden="1">2147483647</definedName>
    <definedName name="solver_tim" localSheetId="10" hidden="1">2147483647</definedName>
    <definedName name="solver_tim" localSheetId="12" hidden="1">2147483647</definedName>
    <definedName name="solver_tol" localSheetId="7" hidden="1">0.01</definedName>
    <definedName name="solver_tol" localSheetId="10" hidden="1">0.01</definedName>
    <definedName name="solver_tol" localSheetId="12" hidden="1">0.01</definedName>
    <definedName name="solver_typ" localSheetId="7" hidden="1">2</definedName>
    <definedName name="solver_typ" localSheetId="10" hidden="1">2</definedName>
    <definedName name="solver_typ" localSheetId="12" hidden="1">2</definedName>
    <definedName name="solver_val" localSheetId="7" hidden="1">0</definedName>
    <definedName name="solver_val" localSheetId="10" hidden="1">0</definedName>
    <definedName name="solver_val" localSheetId="12" hidden="1">0</definedName>
    <definedName name="solver_ver" localSheetId="7" hidden="1">3</definedName>
    <definedName name="solver_ver" localSheetId="10" hidden="1">3</definedName>
    <definedName name="solver_ver" localSheetId="12" hidden="1">3</definedName>
    <definedName name="treeList" localSheetId="0" hidden="1">"10000000000000000000000000000000000000000000000000000000000000000000000000000000000000000000000000000000000000000000000000000000000000000000000000000000000000000000000000000000000000000000000000000000"</definedName>
    <definedName name="treeList" hidden="1">"11000000000000000000000000000000000000000000000000000000000000000000000000000000000000000000000000000000000000000000000000000000000000000000000000000000000000000000000000000000000000000000000000000000"</definedName>
    <definedName name="unit_price_per_sf">'[1]Condo Development Model'!$B$31</definedName>
    <definedName name="unit_sale_month_1">'[1]Condo Development Model'!$E$9</definedName>
    <definedName name="unit_sale_month_10">'[1]Condo Development Model'!$E$18</definedName>
    <definedName name="unit_sale_month_11">'[1]Condo Development Model'!$E$19</definedName>
    <definedName name="unit_sale_month_12">'[1]Condo Development Model'!$E$20</definedName>
    <definedName name="unit_sale_month_13">'[1]Condo Development Model'!$E$21</definedName>
    <definedName name="unit_sale_month_14">'[1]Condo Development Model'!$E$22</definedName>
    <definedName name="unit_sale_month_15">'[1]Condo Development Model'!$E$23</definedName>
    <definedName name="unit_sale_month_16">'[1]Condo Development Model'!$E$24</definedName>
    <definedName name="unit_sale_month_17">'[1]Condo Development Model'!$E$25</definedName>
    <definedName name="unit_sale_month_18">'[1]Condo Development Model'!$E$26</definedName>
    <definedName name="unit_sale_month_19">'[1]Condo Development Model'!$E$27</definedName>
    <definedName name="unit_sale_month_2">'[1]Condo Development Model'!$E$10</definedName>
    <definedName name="unit_sale_month_20">'[1]Condo Development Model'!$E$28</definedName>
    <definedName name="unit_sale_month_3">'[1]Condo Development Model'!$E$11</definedName>
    <definedName name="unit_sale_month_4">'[1]Condo Development Model'!$E$12</definedName>
    <definedName name="unit_sale_month_5">'[1]Condo Development Model'!$E$13</definedName>
    <definedName name="unit_sale_month_6">'[1]Condo Development Model'!$E$14</definedName>
    <definedName name="unit_sale_month_7">'[1]Condo Development Model'!$E$15</definedName>
    <definedName name="unit_sale_month_8">'[1]Condo Development Model'!$E$16</definedName>
    <definedName name="unit_sale_month_9">'[1]Condo Development Model'!$E$17</definedName>
    <definedName name="wetlands_areas">'[1]Land Development Model'!$B$3</definedName>
    <definedName name="wetlands_study_and_approval">'[1]Land Development Model'!$B$14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7" i="18" l="1"/>
  <c r="S8" i="18"/>
  <c r="S9" i="18"/>
  <c r="S10" i="18"/>
  <c r="S11" i="18"/>
  <c r="S12" i="18"/>
  <c r="S13" i="18"/>
  <c r="S14" i="18"/>
  <c r="S15" i="18"/>
  <c r="S16" i="18"/>
  <c r="S17" i="18"/>
  <c r="S18" i="18"/>
  <c r="S19" i="18"/>
  <c r="S20" i="18"/>
  <c r="S21" i="18"/>
  <c r="S22" i="18"/>
  <c r="S23" i="18"/>
  <c r="S24" i="18"/>
  <c r="S6" i="18"/>
  <c r="AA39" i="18"/>
  <c r="P6" i="18"/>
  <c r="P22" i="1"/>
  <c r="P23" i="1"/>
  <c r="P24" i="1"/>
  <c r="P25" i="1"/>
  <c r="P26" i="1"/>
  <c r="P27" i="1"/>
  <c r="P28" i="1"/>
  <c r="P29" i="1"/>
  <c r="P30" i="1"/>
  <c r="P31" i="1"/>
  <c r="P32" i="1"/>
  <c r="P33" i="1"/>
  <c r="P34" i="1"/>
  <c r="P35" i="1"/>
  <c r="P36" i="1"/>
  <c r="P37" i="1"/>
  <c r="P38" i="1"/>
  <c r="P39" i="1"/>
  <c r="P21" i="1"/>
  <c r="Q8" i="1"/>
  <c r="N2" i="17"/>
  <c r="I4" i="15"/>
  <c r="I5" i="15"/>
  <c r="I6" i="15"/>
  <c r="I7" i="15"/>
  <c r="I8" i="15"/>
  <c r="I9" i="15"/>
  <c r="I10"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I427" i="15"/>
  <c r="I428" i="15"/>
  <c r="I429" i="15"/>
  <c r="I430" i="15"/>
  <c r="I431" i="15"/>
  <c r="I432" i="15"/>
  <c r="I433" i="15"/>
  <c r="I434" i="15"/>
  <c r="I435" i="15"/>
  <c r="I436" i="15"/>
  <c r="I437" i="15"/>
  <c r="I438" i="15"/>
  <c r="I439" i="15"/>
  <c r="I440" i="15"/>
  <c r="I441" i="15"/>
  <c r="I442" i="15"/>
  <c r="I443" i="15"/>
  <c r="I444" i="15"/>
  <c r="I445" i="15"/>
  <c r="I446" i="15"/>
  <c r="I447" i="15"/>
  <c r="I448" i="15"/>
  <c r="I449" i="15"/>
  <c r="I450" i="15"/>
  <c r="I451" i="15"/>
  <c r="I452" i="15"/>
  <c r="I453" i="15"/>
  <c r="I454" i="15"/>
  <c r="I455" i="15"/>
  <c r="I456" i="15"/>
  <c r="I457" i="15"/>
  <c r="I458" i="15"/>
  <c r="I459" i="15"/>
  <c r="I460" i="15"/>
  <c r="I461" i="15"/>
  <c r="I462" i="15"/>
  <c r="I463" i="15"/>
  <c r="I464" i="15"/>
  <c r="I465" i="15"/>
  <c r="I466" i="15"/>
  <c r="I467" i="15"/>
  <c r="I468" i="15"/>
  <c r="I469" i="15"/>
  <c r="I470" i="15"/>
  <c r="I471" i="15"/>
  <c r="I472" i="15"/>
  <c r="I473" i="15"/>
  <c r="I474" i="15"/>
  <c r="I475" i="15"/>
  <c r="I476" i="15"/>
  <c r="I477" i="15"/>
  <c r="I478" i="15"/>
  <c r="I479" i="15"/>
  <c r="I480" i="15"/>
  <c r="I481" i="15"/>
  <c r="I482" i="15"/>
  <c r="I483" i="15"/>
  <c r="I484" i="15"/>
  <c r="I485" i="15"/>
  <c r="I486" i="15"/>
  <c r="I487" i="15"/>
  <c r="I488" i="15"/>
  <c r="I489" i="15"/>
  <c r="I490" i="15"/>
  <c r="I491" i="15"/>
  <c r="I492" i="15"/>
  <c r="I493" i="15"/>
  <c r="I494" i="15"/>
  <c r="I495" i="15"/>
  <c r="I496" i="15"/>
  <c r="I497" i="15"/>
  <c r="I498" i="15"/>
  <c r="I499" i="15"/>
  <c r="I500" i="15"/>
  <c r="I501" i="15"/>
  <c r="I502" i="15"/>
  <c r="I503" i="15"/>
  <c r="I504" i="15"/>
  <c r="I505" i="15"/>
  <c r="I506" i="15"/>
  <c r="I507" i="15"/>
  <c r="I508" i="15"/>
  <c r="I509" i="15"/>
  <c r="I510" i="15"/>
  <c r="I511" i="15"/>
  <c r="I512" i="15"/>
  <c r="I513" i="15"/>
  <c r="I514" i="15"/>
  <c r="I515" i="15"/>
  <c r="I516" i="15"/>
  <c r="I517" i="15"/>
  <c r="I518" i="15"/>
  <c r="I519" i="15"/>
  <c r="I520" i="15"/>
  <c r="I521" i="15"/>
  <c r="I522" i="15"/>
  <c r="I523" i="15"/>
  <c r="I524" i="15"/>
  <c r="I525" i="15"/>
  <c r="I526" i="15"/>
  <c r="I527" i="15"/>
  <c r="I528" i="15"/>
  <c r="I529" i="15"/>
  <c r="I530" i="15"/>
  <c r="I531" i="15"/>
  <c r="I532" i="15"/>
  <c r="I533" i="15"/>
  <c r="I534" i="15"/>
  <c r="I535" i="15"/>
  <c r="I536" i="15"/>
  <c r="I537" i="15"/>
  <c r="I538" i="15"/>
  <c r="I539" i="15"/>
  <c r="I540" i="15"/>
  <c r="I541" i="15"/>
  <c r="I542" i="15"/>
  <c r="I543" i="15"/>
  <c r="I544" i="15"/>
  <c r="I545" i="15"/>
  <c r="I546" i="15"/>
  <c r="I547" i="15"/>
  <c r="I548" i="15"/>
  <c r="I549" i="15"/>
  <c r="I550" i="15"/>
  <c r="I551" i="15"/>
  <c r="I552" i="15"/>
  <c r="I553" i="15"/>
  <c r="I554" i="15"/>
  <c r="I555" i="15"/>
  <c r="I556" i="15"/>
  <c r="I557" i="15"/>
  <c r="I558" i="15"/>
  <c r="I559" i="15"/>
  <c r="I560" i="15"/>
  <c r="I561" i="15"/>
  <c r="I562" i="15"/>
  <c r="I563" i="15"/>
  <c r="I564" i="15"/>
  <c r="I565" i="15"/>
  <c r="I566" i="15"/>
  <c r="I567" i="15"/>
  <c r="I568" i="15"/>
  <c r="I569" i="15"/>
  <c r="I570" i="15"/>
  <c r="I571" i="15"/>
  <c r="I572" i="15"/>
  <c r="I573" i="15"/>
  <c r="I574" i="15"/>
  <c r="I575" i="15"/>
  <c r="I576" i="15"/>
  <c r="I577" i="15"/>
  <c r="I578" i="15"/>
  <c r="I579" i="15"/>
  <c r="I580" i="15"/>
  <c r="I581" i="15"/>
  <c r="I582" i="15"/>
  <c r="I583" i="15"/>
  <c r="I584" i="15"/>
  <c r="I585" i="15"/>
  <c r="I586" i="15"/>
  <c r="I587" i="15"/>
  <c r="I588" i="15"/>
  <c r="I589" i="15"/>
  <c r="I590" i="15"/>
  <c r="I591" i="15"/>
  <c r="I592" i="15"/>
  <c r="I593" i="15"/>
  <c r="I594" i="15"/>
  <c r="I595" i="15"/>
  <c r="I596" i="15"/>
  <c r="I597" i="15"/>
  <c r="I598" i="15"/>
  <c r="I599" i="15"/>
  <c r="I600" i="15"/>
  <c r="I601" i="15"/>
  <c r="I602" i="15"/>
  <c r="I603" i="15"/>
  <c r="I604" i="15"/>
  <c r="I605" i="15"/>
  <c r="I606" i="15"/>
  <c r="I607" i="15"/>
  <c r="I608" i="15"/>
  <c r="I609" i="15"/>
  <c r="I610" i="15"/>
  <c r="I611" i="15"/>
  <c r="I612" i="15"/>
  <c r="I613" i="15"/>
  <c r="I614" i="15"/>
  <c r="I615" i="15"/>
  <c r="I616" i="15"/>
  <c r="I617" i="15"/>
  <c r="I618" i="15"/>
  <c r="I619" i="15"/>
  <c r="I620" i="15"/>
  <c r="I621" i="15"/>
  <c r="I622" i="15"/>
  <c r="I623" i="15"/>
  <c r="I624" i="15"/>
  <c r="I625" i="15"/>
  <c r="I626" i="15"/>
  <c r="I627" i="15"/>
  <c r="I628" i="15"/>
  <c r="I629" i="15"/>
  <c r="I630" i="15"/>
  <c r="I631" i="15"/>
  <c r="I632" i="15"/>
  <c r="I633" i="15"/>
  <c r="I634" i="15"/>
  <c r="I635" i="15"/>
  <c r="I636" i="15"/>
  <c r="I637" i="15"/>
  <c r="I638" i="15"/>
  <c r="I639" i="15"/>
  <c r="I640" i="15"/>
  <c r="I641" i="15"/>
  <c r="I642" i="15"/>
  <c r="I643" i="15"/>
  <c r="I644" i="15"/>
  <c r="I645" i="15"/>
  <c r="I646" i="15"/>
  <c r="I647" i="15"/>
  <c r="I648" i="15"/>
  <c r="I649" i="15"/>
  <c r="I650" i="15"/>
  <c r="I651" i="15"/>
  <c r="I652" i="15"/>
  <c r="I653" i="15"/>
  <c r="I654" i="15"/>
  <c r="I655" i="15"/>
  <c r="I656" i="15"/>
  <c r="I657" i="15"/>
  <c r="I658" i="15"/>
  <c r="I659" i="15"/>
  <c r="I660" i="15"/>
  <c r="I661" i="15"/>
  <c r="I662" i="15"/>
  <c r="I663" i="15"/>
  <c r="I664" i="15"/>
  <c r="I665" i="15"/>
  <c r="I666" i="15"/>
  <c r="I667" i="15"/>
  <c r="I668" i="15"/>
  <c r="I669" i="15"/>
  <c r="I670" i="15"/>
  <c r="I671" i="15"/>
  <c r="I672" i="15"/>
  <c r="I673" i="15"/>
  <c r="I674" i="15"/>
  <c r="I675" i="15"/>
  <c r="I676" i="15"/>
  <c r="I677" i="15"/>
  <c r="I678" i="15"/>
  <c r="I679" i="15"/>
  <c r="I680" i="15"/>
  <c r="I681" i="15"/>
  <c r="I682" i="15"/>
  <c r="I683" i="15"/>
  <c r="I684" i="15"/>
  <c r="I685" i="15"/>
  <c r="I686" i="15"/>
  <c r="I687" i="15"/>
  <c r="I688" i="15"/>
  <c r="I689" i="15"/>
  <c r="I690" i="15"/>
  <c r="I691" i="15"/>
  <c r="I692" i="15"/>
  <c r="I693" i="15"/>
  <c r="I694" i="15"/>
  <c r="I695" i="15"/>
  <c r="I696" i="15"/>
  <c r="I697" i="15"/>
  <c r="I698" i="15"/>
  <c r="I699" i="15"/>
  <c r="I700" i="15"/>
  <c r="I701" i="15"/>
  <c r="I702" i="15"/>
  <c r="I703" i="15"/>
  <c r="I704" i="15"/>
  <c r="I705" i="15"/>
  <c r="I706" i="15"/>
  <c r="I707" i="15"/>
  <c r="I708" i="15"/>
  <c r="I709" i="15"/>
  <c r="I710" i="15"/>
  <c r="I711" i="15"/>
  <c r="I712" i="15"/>
  <c r="I713" i="15"/>
  <c r="I714" i="15"/>
  <c r="I715" i="15"/>
  <c r="I716" i="15"/>
  <c r="I717" i="15"/>
  <c r="I718" i="15"/>
  <c r="I719" i="15"/>
  <c r="I720" i="15"/>
  <c r="I721" i="15"/>
  <c r="I722" i="15"/>
  <c r="I723" i="15"/>
  <c r="I724" i="15"/>
  <c r="I725" i="15"/>
  <c r="I726" i="15"/>
  <c r="I727" i="15"/>
  <c r="I728" i="15"/>
  <c r="I729" i="15"/>
  <c r="I730" i="15"/>
  <c r="I731" i="15"/>
  <c r="I732" i="15"/>
  <c r="I733" i="15"/>
  <c r="I734" i="15"/>
  <c r="I735" i="15"/>
  <c r="I736" i="15"/>
  <c r="I737" i="15"/>
  <c r="I738" i="15"/>
  <c r="I739" i="15"/>
  <c r="I740" i="15"/>
  <c r="I741" i="15"/>
  <c r="I742" i="15"/>
  <c r="I743" i="15"/>
  <c r="I744" i="15"/>
  <c r="I745" i="15"/>
  <c r="I746" i="15"/>
  <c r="I747" i="15"/>
  <c r="I748" i="15"/>
  <c r="I749" i="15"/>
  <c r="I750" i="15"/>
  <c r="I751" i="15"/>
  <c r="I752" i="15"/>
  <c r="I753" i="15"/>
  <c r="I754" i="15"/>
  <c r="I755" i="15"/>
  <c r="I756" i="15"/>
  <c r="I757" i="15"/>
  <c r="I758" i="15"/>
  <c r="I759" i="15"/>
  <c r="I760" i="15"/>
  <c r="I761" i="15"/>
  <c r="I762" i="15"/>
  <c r="I763" i="15"/>
  <c r="I764" i="15"/>
  <c r="I765" i="15"/>
  <c r="I766" i="15"/>
  <c r="I767" i="15"/>
  <c r="I768" i="15"/>
  <c r="I769" i="15"/>
  <c r="I770" i="15"/>
  <c r="I771" i="15"/>
  <c r="I772" i="15"/>
  <c r="I773" i="15"/>
  <c r="I774" i="15"/>
  <c r="I775" i="15"/>
  <c r="I776" i="15"/>
  <c r="I777" i="15"/>
  <c r="I778" i="15"/>
  <c r="I779" i="15"/>
  <c r="I780" i="15"/>
  <c r="I781" i="15"/>
  <c r="I782" i="15"/>
  <c r="I783" i="15"/>
  <c r="I784" i="15"/>
  <c r="I785" i="15"/>
  <c r="I786" i="15"/>
  <c r="I787" i="15"/>
  <c r="I788" i="15"/>
  <c r="I789" i="15"/>
  <c r="I790" i="15"/>
  <c r="I791" i="15"/>
  <c r="I792" i="15"/>
  <c r="I793" i="15"/>
  <c r="I794" i="15"/>
  <c r="I795" i="15"/>
  <c r="I796" i="15"/>
  <c r="I797" i="15"/>
  <c r="I798" i="15"/>
  <c r="I799" i="15"/>
  <c r="I800" i="15"/>
  <c r="I801" i="15"/>
  <c r="I802" i="15"/>
  <c r="I803" i="15"/>
  <c r="I804" i="15"/>
  <c r="I805" i="15"/>
  <c r="I806" i="15"/>
  <c r="I807" i="15"/>
  <c r="I808" i="15"/>
  <c r="I809" i="15"/>
  <c r="I810" i="15"/>
  <c r="I811" i="15"/>
  <c r="I812" i="15"/>
  <c r="I813" i="15"/>
  <c r="I814" i="15"/>
  <c r="I815" i="15"/>
  <c r="I816" i="15"/>
  <c r="I817" i="15"/>
  <c r="I818" i="15"/>
  <c r="I819" i="15"/>
  <c r="I820" i="15"/>
  <c r="I821" i="15"/>
  <c r="I822" i="15"/>
  <c r="I823" i="15"/>
  <c r="I824" i="15"/>
  <c r="I825" i="15"/>
  <c r="I826" i="15"/>
  <c r="I827" i="15"/>
  <c r="I828" i="15"/>
  <c r="I829" i="15"/>
  <c r="I830" i="15"/>
  <c r="I831" i="15"/>
  <c r="I832" i="15"/>
  <c r="I833" i="15"/>
  <c r="I834" i="15"/>
  <c r="I835" i="15"/>
  <c r="I836" i="15"/>
  <c r="I837" i="15"/>
  <c r="I838" i="15"/>
  <c r="I839" i="15"/>
  <c r="I840" i="15"/>
  <c r="I841" i="15"/>
  <c r="I842" i="15"/>
  <c r="I843" i="15"/>
  <c r="I844" i="15"/>
  <c r="I845" i="15"/>
  <c r="I846" i="15"/>
  <c r="I847" i="15"/>
  <c r="I848" i="15"/>
  <c r="I849" i="15"/>
  <c r="I850" i="15"/>
  <c r="I851" i="15"/>
  <c r="I852" i="15"/>
  <c r="I853" i="15"/>
  <c r="I854" i="15"/>
  <c r="I855" i="15"/>
  <c r="I856" i="15"/>
  <c r="I857" i="15"/>
  <c r="I858" i="15"/>
  <c r="I859" i="15"/>
  <c r="I860" i="15"/>
  <c r="I861" i="15"/>
  <c r="I862" i="15"/>
  <c r="I863" i="15"/>
  <c r="I864" i="15"/>
  <c r="I865" i="15"/>
  <c r="I866" i="15"/>
  <c r="I867" i="15"/>
  <c r="I868" i="15"/>
  <c r="I869" i="15"/>
  <c r="I870" i="15"/>
  <c r="I871" i="15"/>
  <c r="I872" i="15"/>
  <c r="I873" i="15"/>
  <c r="I874" i="15"/>
  <c r="I875" i="15"/>
  <c r="I876" i="15"/>
  <c r="I877" i="15"/>
  <c r="I878" i="15"/>
  <c r="I879" i="15"/>
  <c r="I880" i="15"/>
  <c r="I881" i="15"/>
  <c r="I882" i="15"/>
  <c r="I883" i="15"/>
  <c r="I884" i="15"/>
  <c r="I885" i="15"/>
  <c r="I886" i="15"/>
  <c r="I887" i="15"/>
  <c r="I888" i="15"/>
  <c r="I889" i="15"/>
  <c r="I890" i="15"/>
  <c r="I891" i="15"/>
  <c r="I892" i="15"/>
  <c r="I893" i="15"/>
  <c r="I894" i="15"/>
  <c r="I895" i="15"/>
  <c r="I896" i="15"/>
  <c r="I897" i="15"/>
  <c r="I898" i="15"/>
  <c r="I899" i="15"/>
  <c r="I900" i="15"/>
  <c r="I901" i="15"/>
  <c r="I902" i="15"/>
  <c r="I903" i="15"/>
  <c r="I904" i="15"/>
  <c r="I905" i="15"/>
  <c r="I906" i="15"/>
  <c r="I907" i="15"/>
  <c r="I908" i="15"/>
  <c r="I909" i="15"/>
  <c r="I910" i="15"/>
  <c r="I911" i="15"/>
  <c r="I912" i="15"/>
  <c r="I913" i="15"/>
  <c r="I914" i="15"/>
  <c r="I915" i="15"/>
  <c r="I916" i="15"/>
  <c r="I917" i="15"/>
  <c r="I918" i="15"/>
  <c r="I919" i="15"/>
  <c r="I920" i="15"/>
  <c r="I921" i="15"/>
  <c r="I922" i="15"/>
  <c r="I923" i="15"/>
  <c r="I924" i="15"/>
  <c r="I925" i="15"/>
  <c r="I926" i="15"/>
  <c r="I927" i="15"/>
  <c r="I928" i="15"/>
  <c r="I929" i="15"/>
  <c r="I930" i="15"/>
  <c r="I931" i="15"/>
  <c r="I932" i="15"/>
  <c r="I933" i="15"/>
  <c r="I934" i="15"/>
  <c r="I935" i="15"/>
  <c r="I936" i="15"/>
  <c r="I937" i="15"/>
  <c r="I938" i="15"/>
  <c r="I939" i="15"/>
  <c r="I940" i="15"/>
  <c r="I941" i="15"/>
  <c r="I942" i="15"/>
  <c r="I943" i="15"/>
  <c r="I944" i="15"/>
  <c r="I945" i="15"/>
  <c r="I946" i="15"/>
  <c r="I947" i="15"/>
  <c r="I948" i="15"/>
  <c r="I949" i="15"/>
  <c r="I950" i="15"/>
  <c r="I951" i="15"/>
  <c r="I952" i="15"/>
  <c r="I953" i="15"/>
  <c r="I954" i="15"/>
  <c r="I955" i="15"/>
  <c r="I956" i="15"/>
  <c r="I957" i="15"/>
  <c r="I958" i="15"/>
  <c r="I959" i="15"/>
  <c r="I960" i="15"/>
  <c r="I961" i="15"/>
  <c r="I962" i="15"/>
  <c r="I963" i="15"/>
  <c r="I964" i="15"/>
  <c r="I965" i="15"/>
  <c r="I966" i="15"/>
  <c r="I967" i="15"/>
  <c r="I968" i="15"/>
  <c r="I969" i="15"/>
  <c r="I970" i="15"/>
  <c r="I971" i="15"/>
  <c r="I972" i="15"/>
  <c r="I973" i="15"/>
  <c r="I974" i="15"/>
  <c r="I975" i="15"/>
  <c r="I976" i="15"/>
  <c r="I977" i="15"/>
  <c r="I978" i="15"/>
  <c r="I979" i="15"/>
  <c r="I980" i="15"/>
  <c r="I981" i="15"/>
  <c r="I982" i="15"/>
  <c r="I983" i="15"/>
  <c r="I984" i="15"/>
  <c r="I985" i="15"/>
  <c r="I986" i="15"/>
  <c r="I987" i="15"/>
  <c r="I988" i="15"/>
  <c r="I989" i="15"/>
  <c r="I990" i="15"/>
  <c r="I991" i="15"/>
  <c r="I992" i="15"/>
  <c r="I993" i="15"/>
  <c r="I994" i="15"/>
  <c r="I995" i="15"/>
  <c r="I996" i="15"/>
  <c r="I997" i="15"/>
  <c r="I998" i="15"/>
  <c r="I999" i="15"/>
  <c r="I1000" i="15"/>
  <c r="I1001" i="15"/>
  <c r="I1002" i="15"/>
  <c r="I1003" i="15"/>
  <c r="I1004" i="15"/>
  <c r="I1005" i="15"/>
  <c r="I1006" i="15"/>
  <c r="I1007" i="15"/>
  <c r="I1008" i="15"/>
  <c r="I1009" i="15"/>
  <c r="I1010" i="15"/>
  <c r="I1011" i="15"/>
  <c r="I1012" i="15"/>
  <c r="I1013" i="15"/>
  <c r="I1014" i="15"/>
  <c r="I1015" i="15"/>
  <c r="I1016" i="15"/>
  <c r="I1017" i="15"/>
  <c r="I1018" i="15"/>
  <c r="I1019" i="15"/>
  <c r="I1020" i="15"/>
  <c r="I1021" i="15"/>
  <c r="I1022" i="15"/>
  <c r="I1023" i="15"/>
  <c r="I1024" i="15"/>
  <c r="I1025" i="15"/>
  <c r="I1026" i="15"/>
  <c r="I1027" i="15"/>
  <c r="I1028" i="15"/>
  <c r="I1029" i="15"/>
  <c r="I1030" i="15"/>
  <c r="I1031" i="15"/>
  <c r="I1032" i="15"/>
  <c r="I1033" i="15"/>
  <c r="I1034" i="15"/>
  <c r="I1035" i="15"/>
  <c r="I1036" i="15"/>
  <c r="I1037" i="15"/>
  <c r="I1038" i="15"/>
  <c r="I1039" i="15"/>
  <c r="I1040" i="15"/>
  <c r="I1041" i="15"/>
  <c r="I1042" i="15"/>
  <c r="I1043" i="15"/>
  <c r="I1044" i="15"/>
  <c r="I1045" i="15"/>
  <c r="I1046" i="15"/>
  <c r="I1047" i="15"/>
  <c r="I1048" i="15"/>
  <c r="I1049" i="15"/>
  <c r="I1050" i="15"/>
  <c r="I1051" i="15"/>
  <c r="I1052" i="15"/>
  <c r="I1053" i="15"/>
  <c r="I1054" i="15"/>
  <c r="I1055" i="15"/>
  <c r="I1056" i="15"/>
  <c r="I1057" i="15"/>
  <c r="I1058" i="15"/>
  <c r="I1059" i="15"/>
  <c r="I1060" i="15"/>
  <c r="I1061" i="15"/>
  <c r="I1062" i="15"/>
  <c r="I1063" i="15"/>
  <c r="I1064" i="15"/>
  <c r="I1065" i="15"/>
  <c r="I1066" i="15"/>
  <c r="I1067" i="15"/>
  <c r="I1068" i="15"/>
  <c r="I1069" i="15"/>
  <c r="I1070" i="15"/>
  <c r="I1071" i="15"/>
  <c r="I1072" i="15"/>
  <c r="I1073" i="15"/>
  <c r="I1074" i="15"/>
  <c r="I1075" i="15"/>
  <c r="I1076" i="15"/>
  <c r="I1077" i="15"/>
  <c r="I1078" i="15"/>
  <c r="I1079" i="15"/>
  <c r="I1080" i="15"/>
  <c r="I1081" i="15"/>
  <c r="I1082" i="15"/>
  <c r="I1083" i="15"/>
  <c r="I1084" i="15"/>
  <c r="I1085" i="15"/>
  <c r="I1086" i="15"/>
  <c r="I1087" i="15"/>
  <c r="I1088" i="15"/>
  <c r="I1089" i="15"/>
  <c r="I1090" i="15"/>
  <c r="I1091" i="15"/>
  <c r="I1092" i="15"/>
  <c r="I1093" i="15"/>
  <c r="I1094" i="15"/>
  <c r="I1095" i="15"/>
  <c r="I1096" i="15"/>
  <c r="I1097" i="15"/>
  <c r="I1098" i="15"/>
  <c r="I1099" i="15"/>
  <c r="I1100" i="15"/>
  <c r="I1101" i="15"/>
  <c r="I1102" i="15"/>
  <c r="I1103" i="15"/>
  <c r="I1104" i="15"/>
  <c r="I1105" i="15"/>
  <c r="I1106" i="15"/>
  <c r="I1107" i="15"/>
  <c r="I1108" i="15"/>
  <c r="I1109" i="15"/>
  <c r="I1110" i="15"/>
  <c r="I1111" i="15"/>
  <c r="I1112" i="15"/>
  <c r="I1113" i="15"/>
  <c r="I1114" i="15"/>
  <c r="I1115" i="15"/>
  <c r="I1116" i="15"/>
  <c r="I1117" i="15"/>
  <c r="I1118" i="15"/>
  <c r="I1119" i="15"/>
  <c r="I1120" i="15"/>
  <c r="I1121" i="15"/>
  <c r="I1122" i="15"/>
  <c r="I1123" i="15"/>
  <c r="I1124" i="15"/>
  <c r="I1125" i="15"/>
  <c r="I1126" i="15"/>
  <c r="I1127" i="15"/>
  <c r="I1128" i="15"/>
  <c r="I1129" i="15"/>
  <c r="I1130" i="15"/>
  <c r="I1131" i="15"/>
  <c r="I1132" i="15"/>
  <c r="I1133" i="15"/>
  <c r="I1134" i="15"/>
  <c r="I1135" i="15"/>
  <c r="I1136" i="15"/>
  <c r="I1137" i="15"/>
  <c r="I1138" i="15"/>
  <c r="I1139" i="15"/>
  <c r="I1140" i="15"/>
  <c r="I1141" i="15"/>
  <c r="I1142" i="15"/>
  <c r="I1143" i="15"/>
  <c r="I1144" i="15"/>
  <c r="I1145" i="15"/>
  <c r="I1146" i="15"/>
  <c r="I1147" i="15"/>
  <c r="I1148" i="15"/>
  <c r="I1149" i="15"/>
  <c r="I1150" i="15"/>
  <c r="I1151" i="15"/>
  <c r="I1152" i="15"/>
  <c r="I1153" i="15"/>
  <c r="I1154" i="15"/>
  <c r="I1155" i="15"/>
  <c r="I1156" i="15"/>
  <c r="I1157" i="15"/>
  <c r="I1158" i="15"/>
  <c r="I1159" i="15"/>
  <c r="I1160" i="15"/>
  <c r="I1161" i="15"/>
  <c r="I1162" i="15"/>
  <c r="I1163" i="15"/>
  <c r="I1164" i="15"/>
  <c r="I1165" i="15"/>
  <c r="I1166" i="15"/>
  <c r="I1167" i="15"/>
  <c r="I1168" i="15"/>
  <c r="I1169" i="15"/>
  <c r="I1170" i="15"/>
  <c r="I1171" i="15"/>
  <c r="I1172" i="15"/>
  <c r="I1173" i="15"/>
  <c r="I1174" i="15"/>
  <c r="I1175" i="15"/>
  <c r="I1176" i="15"/>
  <c r="I1177" i="15"/>
  <c r="I1178" i="15"/>
  <c r="I1179" i="15"/>
  <c r="I1180" i="15"/>
  <c r="I1181" i="15"/>
  <c r="I1182" i="15"/>
  <c r="I1183" i="15"/>
  <c r="I1184" i="15"/>
  <c r="I1185" i="15"/>
  <c r="I1186" i="15"/>
  <c r="I1187" i="15"/>
  <c r="I1188" i="15"/>
  <c r="I1189" i="15"/>
  <c r="I1190" i="15"/>
  <c r="I1191" i="15"/>
  <c r="I1192" i="15"/>
  <c r="I1193" i="15"/>
  <c r="I1194" i="15"/>
  <c r="I1195" i="15"/>
  <c r="I1196" i="15"/>
  <c r="I1197" i="15"/>
  <c r="I1198" i="15"/>
  <c r="I1199" i="15"/>
  <c r="I1200" i="15"/>
  <c r="I1201" i="15"/>
  <c r="I1202" i="15"/>
  <c r="I1203" i="15"/>
  <c r="I1204" i="15"/>
  <c r="I1205" i="15"/>
  <c r="I1206" i="15"/>
  <c r="I1207" i="15"/>
  <c r="I1208" i="15"/>
  <c r="I1209" i="15"/>
  <c r="I1210" i="15"/>
  <c r="I1211" i="15"/>
  <c r="I1212" i="15"/>
  <c r="I1213" i="15"/>
  <c r="I1214" i="15"/>
  <c r="I1215" i="15"/>
  <c r="I1216" i="15"/>
  <c r="I1217" i="15"/>
  <c r="I1218" i="15"/>
  <c r="I1219" i="15"/>
  <c r="I1220" i="15"/>
  <c r="I1221" i="15"/>
  <c r="I1222" i="15"/>
  <c r="I1223" i="15"/>
  <c r="I1224" i="15"/>
  <c r="I1225" i="15"/>
  <c r="I1226" i="15"/>
  <c r="I1227" i="15"/>
  <c r="I1228" i="15"/>
  <c r="I1229" i="15"/>
  <c r="I1230" i="15"/>
  <c r="I1231" i="15"/>
  <c r="I1232" i="15"/>
  <c r="I1233" i="15"/>
  <c r="I1234" i="15"/>
  <c r="I1235" i="15"/>
  <c r="I1236" i="15"/>
  <c r="I1237" i="15"/>
  <c r="I1238" i="15"/>
  <c r="I1239" i="15"/>
  <c r="I1240" i="15"/>
  <c r="I1241" i="15"/>
  <c r="I1242" i="15"/>
  <c r="I1243" i="15"/>
  <c r="I1244" i="15"/>
  <c r="I1245" i="15"/>
  <c r="I1246" i="15"/>
  <c r="I1247" i="15"/>
  <c r="I1248" i="15"/>
  <c r="I1249" i="15"/>
  <c r="I1250" i="15"/>
  <c r="I1251" i="15"/>
  <c r="I1252" i="15"/>
  <c r="I1253" i="15"/>
  <c r="I1254" i="15"/>
  <c r="I1255" i="15"/>
  <c r="I1256" i="15"/>
  <c r="I1257" i="15"/>
  <c r="I1258" i="15"/>
  <c r="I1259" i="15"/>
  <c r="I1260" i="15"/>
  <c r="I1261" i="15"/>
  <c r="I1262" i="15"/>
  <c r="I1263" i="15"/>
  <c r="I1264" i="15"/>
  <c r="I1265" i="15"/>
  <c r="I1266" i="15"/>
  <c r="I1267" i="15"/>
  <c r="I1268" i="15"/>
  <c r="I1269" i="15"/>
  <c r="I1270" i="15"/>
  <c r="I1271" i="15"/>
  <c r="I1272" i="15"/>
  <c r="I1273" i="15"/>
  <c r="I1274" i="15"/>
  <c r="I1275" i="15"/>
  <c r="I1276" i="15"/>
  <c r="I1277" i="15"/>
  <c r="I1278" i="15"/>
  <c r="I1279" i="15"/>
  <c r="I1280" i="15"/>
  <c r="I1281" i="15"/>
  <c r="I1282" i="15"/>
  <c r="I1283" i="15"/>
  <c r="I1284" i="15"/>
  <c r="I1285" i="15"/>
  <c r="I1286" i="15"/>
  <c r="I1287" i="15"/>
  <c r="I1288" i="15"/>
  <c r="I1289" i="15"/>
  <c r="I1290" i="15"/>
  <c r="I1291" i="15"/>
  <c r="I1292" i="15"/>
  <c r="I1293" i="15"/>
  <c r="I1294" i="15"/>
  <c r="I1295" i="15"/>
  <c r="I1296" i="15"/>
  <c r="I1297" i="15"/>
  <c r="I1298" i="15"/>
  <c r="I1299" i="15"/>
  <c r="I1300" i="15"/>
  <c r="I1301" i="15"/>
  <c r="I1302" i="15"/>
  <c r="I1303" i="15"/>
  <c r="I1304" i="15"/>
  <c r="I1305" i="15"/>
  <c r="I1306" i="15"/>
  <c r="I1307" i="15"/>
  <c r="I1308" i="15"/>
  <c r="I1309" i="15"/>
  <c r="I1310" i="15"/>
  <c r="I1311" i="15"/>
  <c r="I1312" i="15"/>
  <c r="I1313" i="15"/>
  <c r="I1314" i="15"/>
  <c r="I1315" i="15"/>
  <c r="I1316" i="15"/>
  <c r="I1317" i="15"/>
  <c r="I1318" i="15"/>
  <c r="I1319" i="15"/>
  <c r="I1320" i="15"/>
  <c r="I1321" i="15"/>
  <c r="I1322" i="15"/>
  <c r="I1323" i="15"/>
  <c r="I1324" i="15"/>
  <c r="I1325" i="15"/>
  <c r="I1326" i="15"/>
  <c r="I1327" i="15"/>
  <c r="I1328" i="15"/>
  <c r="I1329" i="15"/>
  <c r="I1330" i="15"/>
  <c r="I1331" i="15"/>
  <c r="I1332" i="15"/>
  <c r="I1333" i="15"/>
  <c r="I1334" i="15"/>
  <c r="I1335" i="15"/>
  <c r="I1336" i="15"/>
  <c r="I1337" i="15"/>
  <c r="I1338" i="15"/>
  <c r="I1339" i="15"/>
  <c r="I1340" i="15"/>
  <c r="I1341" i="15"/>
  <c r="I1342" i="15"/>
  <c r="I1343" i="15"/>
  <c r="I1344" i="15"/>
  <c r="I1345" i="15"/>
  <c r="I1346" i="15"/>
  <c r="I1347" i="15"/>
  <c r="I1348" i="15"/>
  <c r="I1349" i="15"/>
  <c r="I1350" i="15"/>
  <c r="I1351" i="15"/>
  <c r="I1352" i="15"/>
  <c r="I1353" i="15"/>
  <c r="I1354" i="15"/>
  <c r="I1355" i="15"/>
  <c r="I1356" i="15"/>
  <c r="I1357" i="15"/>
  <c r="I1358" i="15"/>
  <c r="I1359" i="15"/>
  <c r="I1360" i="15"/>
  <c r="I1361" i="15"/>
  <c r="I1362" i="15"/>
  <c r="I1363" i="15"/>
  <c r="I1364" i="15"/>
  <c r="I1365" i="15"/>
  <c r="I1366" i="15"/>
  <c r="I1367" i="15"/>
  <c r="I1368" i="15"/>
  <c r="I1369" i="15"/>
  <c r="I1370" i="15"/>
  <c r="I1371" i="15"/>
  <c r="I1372" i="15"/>
  <c r="I1373" i="15"/>
  <c r="I1374" i="15"/>
  <c r="I1375" i="15"/>
  <c r="I1376" i="15"/>
  <c r="I1377" i="15"/>
  <c r="I1378" i="15"/>
  <c r="I1379" i="15"/>
  <c r="I1380" i="15"/>
  <c r="I1381" i="15"/>
  <c r="I1382" i="15"/>
  <c r="I1383" i="15"/>
  <c r="I1384" i="15"/>
  <c r="I1385" i="15"/>
  <c r="I1386" i="15"/>
  <c r="I1387" i="15"/>
  <c r="I1388" i="15"/>
  <c r="I1389" i="15"/>
  <c r="I1390" i="15"/>
  <c r="I1391" i="15"/>
  <c r="I1392" i="15"/>
  <c r="I1393" i="15"/>
  <c r="I1394" i="15"/>
  <c r="I1395" i="15"/>
  <c r="I1396" i="15"/>
  <c r="I1397" i="15"/>
  <c r="I1398" i="15"/>
  <c r="I1399" i="15"/>
  <c r="I1400" i="15"/>
  <c r="I1401" i="15"/>
  <c r="I1402" i="15"/>
  <c r="I1403" i="15"/>
  <c r="I1404" i="15"/>
  <c r="I1405" i="15"/>
  <c r="I1406" i="15"/>
  <c r="I1407" i="15"/>
  <c r="I1408" i="15"/>
  <c r="I1409" i="15"/>
  <c r="I1410" i="15"/>
  <c r="I1411" i="15"/>
  <c r="I1412" i="15"/>
  <c r="I1413" i="15"/>
  <c r="I1414" i="15"/>
  <c r="I1415" i="15"/>
  <c r="I1416" i="15"/>
  <c r="I1417" i="15"/>
  <c r="I1418" i="15"/>
  <c r="I1419" i="15"/>
  <c r="I1420" i="15"/>
  <c r="I1421" i="15"/>
  <c r="I1422" i="15"/>
  <c r="I1423" i="15"/>
  <c r="I1424" i="15"/>
  <c r="I1425" i="15"/>
  <c r="I1426" i="15"/>
  <c r="I1427" i="15"/>
  <c r="I1428" i="15"/>
  <c r="I1429" i="15"/>
  <c r="I1430" i="15"/>
  <c r="I1431" i="15"/>
  <c r="I1432" i="15"/>
  <c r="I1433" i="15"/>
  <c r="I1434" i="15"/>
  <c r="I1435" i="15"/>
  <c r="I1436" i="15"/>
  <c r="I1437" i="15"/>
  <c r="I1438" i="15"/>
  <c r="I1439" i="15"/>
  <c r="I1440" i="15"/>
  <c r="I1441" i="15"/>
  <c r="I1442" i="15"/>
  <c r="I1443" i="15"/>
  <c r="I1444" i="15"/>
  <c r="I1445" i="15"/>
  <c r="I1446" i="15"/>
  <c r="I1447" i="15"/>
  <c r="I1448" i="15"/>
  <c r="I1449" i="15"/>
  <c r="I1450" i="15"/>
  <c r="I1451" i="15"/>
  <c r="I1452" i="15"/>
  <c r="I1453" i="15"/>
  <c r="I1454" i="15"/>
  <c r="I1455" i="15"/>
  <c r="I1456" i="15"/>
  <c r="I1457" i="15"/>
  <c r="I1458" i="15"/>
  <c r="I1459" i="15"/>
  <c r="I1460" i="15"/>
  <c r="I1461" i="15"/>
  <c r="I1462" i="15"/>
  <c r="I1463" i="15"/>
  <c r="I1464" i="15"/>
  <c r="I1465" i="15"/>
  <c r="I1466" i="15"/>
  <c r="I1467" i="15"/>
  <c r="I1468" i="15"/>
  <c r="I1469" i="15"/>
  <c r="I1470" i="15"/>
  <c r="I1471" i="15"/>
  <c r="I1472" i="15"/>
  <c r="I1473" i="15"/>
  <c r="I1474" i="15"/>
  <c r="I1475" i="15"/>
  <c r="I1476" i="15"/>
  <c r="I1477" i="15"/>
  <c r="I1478" i="15"/>
  <c r="I1479" i="15"/>
  <c r="I1480" i="15"/>
  <c r="I1481" i="15"/>
  <c r="I1482" i="15"/>
  <c r="I1483" i="15"/>
  <c r="I1484" i="15"/>
  <c r="I1485" i="15"/>
  <c r="I1486" i="15"/>
  <c r="I1487" i="15"/>
  <c r="I1488" i="15"/>
  <c r="I1489" i="15"/>
  <c r="I1490" i="15"/>
  <c r="I1491" i="15"/>
  <c r="I1492" i="15"/>
  <c r="I1493" i="15"/>
  <c r="I1494" i="15"/>
  <c r="I1495" i="15"/>
  <c r="I1496" i="15"/>
  <c r="I1497" i="15"/>
  <c r="I1498" i="15"/>
  <c r="I1499" i="15"/>
  <c r="I1500" i="15"/>
  <c r="I1501" i="15"/>
  <c r="I1502" i="15"/>
  <c r="I1503" i="15"/>
  <c r="I1504" i="15"/>
  <c r="I1505" i="15"/>
  <c r="I1506" i="15"/>
  <c r="I1507" i="15"/>
  <c r="I1508" i="15"/>
  <c r="I1509" i="15"/>
  <c r="I1510" i="15"/>
  <c r="I1511" i="15"/>
  <c r="I1512" i="15"/>
  <c r="I1513" i="15"/>
  <c r="I1514" i="15"/>
  <c r="I1515" i="15"/>
  <c r="I1516" i="15"/>
  <c r="I1517" i="15"/>
  <c r="I1518" i="15"/>
  <c r="I1519" i="15"/>
  <c r="I1520" i="15"/>
  <c r="I1521" i="15"/>
  <c r="I1522" i="15"/>
  <c r="I1523" i="15"/>
  <c r="I1524" i="15"/>
  <c r="I1525" i="15"/>
  <c r="I1526" i="15"/>
  <c r="I1527" i="15"/>
  <c r="I1528" i="15"/>
  <c r="I1529" i="15"/>
  <c r="I1530" i="15"/>
  <c r="I1531" i="15"/>
  <c r="I1532" i="15"/>
  <c r="I1533" i="15"/>
  <c r="I1534" i="15"/>
  <c r="I1535" i="15"/>
  <c r="I1536" i="15"/>
  <c r="I1537" i="15"/>
  <c r="I1538" i="15"/>
  <c r="I1539" i="15"/>
  <c r="I1540" i="15"/>
  <c r="I1541" i="15"/>
  <c r="I1542" i="15"/>
  <c r="I1543" i="15"/>
  <c r="I1544" i="15"/>
  <c r="I1545" i="15"/>
  <c r="I1546" i="15"/>
  <c r="I1547" i="15"/>
  <c r="I1548" i="15"/>
  <c r="I1549" i="15"/>
  <c r="I1550" i="15"/>
  <c r="I1551" i="15"/>
  <c r="I1552" i="15"/>
  <c r="I1553" i="15"/>
  <c r="I1554" i="15"/>
  <c r="I1555" i="15"/>
  <c r="I1556" i="15"/>
  <c r="I1557" i="15"/>
  <c r="I1558" i="15"/>
  <c r="I1559" i="15"/>
  <c r="I1560" i="15"/>
  <c r="I1561" i="15"/>
  <c r="I1562" i="15"/>
  <c r="I1563" i="15"/>
  <c r="I1564" i="15"/>
  <c r="I1565" i="15"/>
  <c r="I1566" i="15"/>
  <c r="I1567" i="15"/>
  <c r="I1568" i="15"/>
  <c r="I1569" i="15"/>
  <c r="I1570" i="15"/>
  <c r="I1571" i="15"/>
  <c r="I1572" i="15"/>
  <c r="I1573" i="15"/>
  <c r="I1574" i="15"/>
  <c r="I1575" i="15"/>
  <c r="I1576" i="15"/>
  <c r="I1577" i="15"/>
  <c r="I1578" i="15"/>
  <c r="I1579" i="15"/>
  <c r="I1580" i="15"/>
  <c r="I1581" i="15"/>
  <c r="I1582" i="15"/>
  <c r="I1583" i="15"/>
  <c r="I1584" i="15"/>
  <c r="I1585" i="15"/>
  <c r="I1586" i="15"/>
  <c r="I1587" i="15"/>
  <c r="I1588" i="15"/>
  <c r="I1589" i="15"/>
  <c r="I1590" i="15"/>
  <c r="I1591" i="15"/>
  <c r="I1592" i="15"/>
  <c r="I1593" i="15"/>
  <c r="I1594" i="15"/>
  <c r="I1595" i="15"/>
  <c r="I1596" i="15"/>
  <c r="I1597" i="15"/>
  <c r="I1598" i="15"/>
  <c r="I1599" i="15"/>
  <c r="I1600" i="15"/>
  <c r="I1601" i="15"/>
  <c r="I1602" i="15"/>
  <c r="I1603" i="15"/>
  <c r="I1604" i="15"/>
  <c r="I1605" i="15"/>
  <c r="I1606" i="15"/>
  <c r="I1607" i="15"/>
  <c r="I1608" i="15"/>
  <c r="I1609" i="15"/>
  <c r="I1610" i="15"/>
  <c r="I1611" i="15"/>
  <c r="I1612" i="15"/>
  <c r="I1613" i="15"/>
  <c r="I1614" i="15"/>
  <c r="I1615" i="15"/>
  <c r="I1616" i="15"/>
  <c r="I1617" i="15"/>
  <c r="I1618" i="15"/>
  <c r="I1619" i="15"/>
  <c r="I1620" i="15"/>
  <c r="I1621" i="15"/>
  <c r="I1622" i="15"/>
  <c r="I1623" i="15"/>
  <c r="I1624" i="15"/>
  <c r="I1625" i="15"/>
  <c r="I1626" i="15"/>
  <c r="I1627" i="15"/>
  <c r="I1628" i="15"/>
  <c r="I1629" i="15"/>
  <c r="I1630" i="15"/>
  <c r="I1631" i="15"/>
  <c r="I1632" i="15"/>
  <c r="I1633" i="15"/>
  <c r="I1634" i="15"/>
  <c r="I1635" i="15"/>
  <c r="I1636" i="15"/>
  <c r="I1637" i="15"/>
  <c r="I1638" i="15"/>
  <c r="I1639" i="15"/>
  <c r="I1640" i="15"/>
  <c r="I1641" i="15"/>
  <c r="I1642" i="15"/>
  <c r="I1643" i="15"/>
  <c r="I1644" i="15"/>
  <c r="I1645" i="15"/>
  <c r="I1646" i="15"/>
  <c r="I1647" i="15"/>
  <c r="I1648" i="15"/>
  <c r="I1649" i="15"/>
  <c r="I1650" i="15"/>
  <c r="I1651" i="15"/>
  <c r="I1652" i="15"/>
  <c r="I1653" i="15"/>
  <c r="I1654" i="15"/>
  <c r="I1655" i="15"/>
  <c r="I1656" i="15"/>
  <c r="I1657" i="15"/>
  <c r="I1658" i="15"/>
  <c r="I1659" i="15"/>
  <c r="I1660" i="15"/>
  <c r="I1661" i="15"/>
  <c r="I1662" i="15"/>
  <c r="I1663" i="15"/>
  <c r="I1664" i="15"/>
  <c r="I1665" i="15"/>
  <c r="I1666" i="15"/>
  <c r="I1667" i="15"/>
  <c r="I1668" i="15"/>
  <c r="I1669" i="15"/>
  <c r="I1670" i="15"/>
  <c r="I1671" i="15"/>
  <c r="I1672" i="15"/>
  <c r="I1673" i="15"/>
  <c r="I1674" i="15"/>
  <c r="I1675" i="15"/>
  <c r="I1676" i="15"/>
  <c r="I1677" i="15"/>
  <c r="I1678" i="15"/>
  <c r="I1679" i="15"/>
  <c r="I1680" i="15"/>
  <c r="I1681" i="15"/>
  <c r="I1682" i="15"/>
  <c r="I1683" i="15"/>
  <c r="I1684" i="15"/>
  <c r="I1685" i="15"/>
  <c r="I1686" i="15"/>
  <c r="I1687" i="15"/>
  <c r="I1688" i="15"/>
  <c r="I1689" i="15"/>
  <c r="I1690" i="15"/>
  <c r="I1691" i="15"/>
  <c r="I1692" i="15"/>
  <c r="I1693" i="15"/>
  <c r="I1694" i="15"/>
  <c r="I1695" i="15"/>
  <c r="I1696" i="15"/>
  <c r="I1697" i="15"/>
  <c r="I1698" i="15"/>
  <c r="I1699" i="15"/>
  <c r="I1700" i="15"/>
  <c r="I1701" i="15"/>
  <c r="I1702" i="15"/>
  <c r="I1703" i="15"/>
  <c r="I1704" i="15"/>
  <c r="I1705" i="15"/>
  <c r="I1706" i="15"/>
  <c r="I1707" i="15"/>
  <c r="I1708" i="15"/>
  <c r="I1709" i="15"/>
  <c r="I1710" i="15"/>
  <c r="I1711" i="15"/>
  <c r="I1712" i="15"/>
  <c r="I1713" i="15"/>
  <c r="I1714" i="15"/>
  <c r="I1715" i="15"/>
  <c r="I1716" i="15"/>
  <c r="I1717" i="15"/>
  <c r="I1718" i="15"/>
  <c r="I1719" i="15"/>
  <c r="I1720" i="15"/>
  <c r="I1721" i="15"/>
  <c r="I1722" i="15"/>
  <c r="I1723" i="15"/>
  <c r="I1724" i="15"/>
  <c r="I1725" i="15"/>
  <c r="I1726" i="15"/>
  <c r="I1727" i="15"/>
  <c r="I1728" i="15"/>
  <c r="I1729" i="15"/>
  <c r="I1730" i="15"/>
  <c r="I1731" i="15"/>
  <c r="I1732" i="15"/>
  <c r="I1733" i="15"/>
  <c r="I1734" i="15"/>
  <c r="I1735" i="15"/>
  <c r="I1736" i="15"/>
  <c r="I1737" i="15"/>
  <c r="I1738" i="15"/>
  <c r="I1739" i="15"/>
  <c r="I1740" i="15"/>
  <c r="I1741" i="15"/>
  <c r="I1742" i="15"/>
  <c r="I1743" i="15"/>
  <c r="I1744" i="15"/>
  <c r="I1745" i="15"/>
  <c r="I1746" i="15"/>
  <c r="I1747" i="15"/>
  <c r="I1748" i="15"/>
  <c r="I1749" i="15"/>
  <c r="I1750" i="15"/>
  <c r="I1751" i="15"/>
  <c r="I1752" i="15"/>
  <c r="I1753" i="15"/>
  <c r="I1754" i="15"/>
  <c r="I1755" i="15"/>
  <c r="I1756" i="15"/>
  <c r="I1757" i="15"/>
  <c r="I1758" i="15"/>
  <c r="I1759" i="15"/>
  <c r="I1760" i="15"/>
  <c r="I1761" i="15"/>
  <c r="I1762" i="15"/>
  <c r="I1763" i="15"/>
  <c r="I1764" i="15"/>
  <c r="I1765" i="15"/>
  <c r="I1766" i="15"/>
  <c r="I1767" i="15"/>
  <c r="I1768" i="15"/>
  <c r="I1769" i="15"/>
  <c r="I1770" i="15"/>
  <c r="I1771" i="15"/>
  <c r="I1772" i="15"/>
  <c r="I1773" i="15"/>
  <c r="I1774" i="15"/>
  <c r="I1775" i="15"/>
  <c r="I1776" i="15"/>
  <c r="I1777" i="15"/>
  <c r="I1778" i="15"/>
  <c r="I1779" i="15"/>
  <c r="I1780" i="15"/>
  <c r="I1781" i="15"/>
  <c r="I1782" i="15"/>
  <c r="I1783" i="15"/>
  <c r="I1784" i="15"/>
  <c r="I1785" i="15"/>
  <c r="I1786" i="15"/>
  <c r="I1787" i="15"/>
  <c r="I1788" i="15"/>
  <c r="I1789" i="15"/>
  <c r="I1790" i="15"/>
  <c r="I1791" i="15"/>
  <c r="I1792" i="15"/>
  <c r="I1793" i="15"/>
  <c r="I1794" i="15"/>
  <c r="I1795" i="15"/>
  <c r="I1796" i="15"/>
  <c r="I1797" i="15"/>
  <c r="I1798" i="15"/>
  <c r="I1799" i="15"/>
  <c r="I1800" i="15"/>
  <c r="I1801" i="15"/>
  <c r="I1802" i="15"/>
  <c r="I1803" i="15"/>
  <c r="I1804" i="15"/>
  <c r="I1805" i="15"/>
  <c r="I1806" i="15"/>
  <c r="I1807" i="15"/>
  <c r="I1808" i="15"/>
  <c r="I1809" i="15"/>
  <c r="I1810" i="15"/>
  <c r="I1811" i="15"/>
  <c r="I1812" i="15"/>
  <c r="I1813" i="15"/>
  <c r="I1814" i="15"/>
  <c r="I1815" i="15"/>
  <c r="I1816" i="15"/>
  <c r="I1817" i="15"/>
  <c r="I1818" i="15"/>
  <c r="I1819" i="15"/>
  <c r="I1820" i="15"/>
  <c r="I1821" i="15"/>
  <c r="I1822" i="15"/>
  <c r="I1823" i="15"/>
  <c r="I1824" i="15"/>
  <c r="I1825" i="15"/>
  <c r="I1826" i="15"/>
  <c r="I1827" i="15"/>
  <c r="I1828" i="15"/>
  <c r="I3" i="15"/>
  <c r="M2" i="15"/>
  <c r="L2" i="15"/>
  <c r="I2" i="9"/>
  <c r="J2" i="6"/>
  <c r="K2" i="7"/>
  <c r="J2" i="7"/>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G4" i="19"/>
  <c r="D4" i="19" s="1"/>
  <c r="G5" i="19"/>
  <c r="D5" i="19" s="1"/>
  <c r="G6" i="19"/>
  <c r="D6" i="19" s="1"/>
  <c r="G7" i="19"/>
  <c r="D7" i="19" s="1"/>
  <c r="G8" i="19"/>
  <c r="D8" i="19" s="1"/>
  <c r="G9" i="19"/>
  <c r="D9" i="19" s="1"/>
  <c r="G10" i="19"/>
  <c r="D10" i="19" s="1"/>
  <c r="G11" i="19"/>
  <c r="D11" i="19" s="1"/>
  <c r="G12" i="19"/>
  <c r="D12" i="19" s="1"/>
  <c r="G13" i="19"/>
  <c r="D13" i="19" s="1"/>
  <c r="G14" i="19"/>
  <c r="D14" i="19" s="1"/>
  <c r="G15" i="19"/>
  <c r="D15" i="19" s="1"/>
  <c r="G16" i="19"/>
  <c r="D16" i="19" s="1"/>
  <c r="G17" i="19"/>
  <c r="D17" i="19" s="1"/>
  <c r="G18" i="19"/>
  <c r="D18" i="19" s="1"/>
  <c r="G19" i="19"/>
  <c r="D19" i="19" s="1"/>
  <c r="G20" i="19"/>
  <c r="D20" i="19" s="1"/>
  <c r="G21" i="19"/>
  <c r="D21" i="19" s="1"/>
  <c r="G22" i="19"/>
  <c r="D22" i="19" s="1"/>
  <c r="G23" i="19"/>
  <c r="D23" i="19" s="1"/>
  <c r="G24" i="19"/>
  <c r="D24" i="19" s="1"/>
  <c r="G25" i="19"/>
  <c r="D25" i="19" s="1"/>
  <c r="G26" i="19"/>
  <c r="D26" i="19" s="1"/>
  <c r="G27" i="19"/>
  <c r="D27" i="19" s="1"/>
  <c r="G28" i="19"/>
  <c r="D28" i="19" s="1"/>
  <c r="G29" i="19"/>
  <c r="D29" i="19" s="1"/>
  <c r="G30" i="19"/>
  <c r="D30" i="19" s="1"/>
  <c r="G31" i="19"/>
  <c r="D31" i="19" s="1"/>
  <c r="G32" i="19"/>
  <c r="D32" i="19" s="1"/>
  <c r="G33" i="19"/>
  <c r="D33" i="19" s="1"/>
  <c r="G34" i="19"/>
  <c r="D34" i="19" s="1"/>
  <c r="G35" i="19"/>
  <c r="D35" i="19" s="1"/>
  <c r="G36" i="19"/>
  <c r="D36" i="19" s="1"/>
  <c r="G37" i="19"/>
  <c r="D37" i="19" s="1"/>
  <c r="G38" i="19"/>
  <c r="D38" i="19" s="1"/>
  <c r="G39" i="19"/>
  <c r="D39" i="19" s="1"/>
  <c r="G40" i="19"/>
  <c r="D40" i="19" s="1"/>
  <c r="G41" i="19"/>
  <c r="D41" i="19" s="1"/>
  <c r="G42" i="19"/>
  <c r="D42" i="19" s="1"/>
  <c r="G43" i="19"/>
  <c r="D43" i="19" s="1"/>
  <c r="G44" i="19"/>
  <c r="D44" i="19" s="1"/>
  <c r="G45" i="19"/>
  <c r="D45" i="19" s="1"/>
  <c r="G46" i="19"/>
  <c r="D46" i="19" s="1"/>
  <c r="G47" i="19"/>
  <c r="D47" i="19" s="1"/>
  <c r="G48" i="19"/>
  <c r="D48" i="19" s="1"/>
  <c r="G49" i="19"/>
  <c r="D49" i="19" s="1"/>
  <c r="G50" i="19"/>
  <c r="D50" i="19" s="1"/>
  <c r="G51" i="19"/>
  <c r="D51" i="19" s="1"/>
  <c r="G52" i="19"/>
  <c r="D52" i="19" s="1"/>
  <c r="G53" i="19"/>
  <c r="D53" i="19" s="1"/>
  <c r="G54" i="19"/>
  <c r="D54" i="19" s="1"/>
  <c r="G55" i="19"/>
  <c r="D55" i="19" s="1"/>
  <c r="G56" i="19"/>
  <c r="D56" i="19" s="1"/>
  <c r="G57" i="19"/>
  <c r="D57" i="19" s="1"/>
  <c r="G58" i="19"/>
  <c r="D58" i="19" s="1"/>
  <c r="G59" i="19"/>
  <c r="D59" i="19" s="1"/>
  <c r="G60" i="19"/>
  <c r="D60" i="19" s="1"/>
  <c r="G61" i="19"/>
  <c r="D61" i="19" s="1"/>
  <c r="G62" i="19"/>
  <c r="D62" i="19" s="1"/>
  <c r="G63" i="19"/>
  <c r="D63" i="19" s="1"/>
  <c r="G64" i="19"/>
  <c r="D64" i="19" s="1"/>
  <c r="G65" i="19"/>
  <c r="D65" i="19" s="1"/>
  <c r="G66" i="19"/>
  <c r="D66" i="19" s="1"/>
  <c r="G67" i="19"/>
  <c r="D67" i="19" s="1"/>
  <c r="G68" i="19"/>
  <c r="D68" i="19" s="1"/>
  <c r="G69" i="19"/>
  <c r="D69" i="19" s="1"/>
  <c r="G70" i="19"/>
  <c r="D70" i="19" s="1"/>
  <c r="G71" i="19"/>
  <c r="D71" i="19" s="1"/>
  <c r="G72" i="19"/>
  <c r="D72" i="19" s="1"/>
  <c r="G73" i="19"/>
  <c r="D73" i="19" s="1"/>
  <c r="G74" i="19"/>
  <c r="D74" i="19" s="1"/>
  <c r="G75" i="19"/>
  <c r="D75" i="19" s="1"/>
  <c r="G76" i="19"/>
  <c r="D76" i="19" s="1"/>
  <c r="G77" i="19"/>
  <c r="D77" i="19" s="1"/>
  <c r="G78" i="19"/>
  <c r="D78" i="19" s="1"/>
  <c r="G79" i="19"/>
  <c r="D79" i="19" s="1"/>
  <c r="G80" i="19"/>
  <c r="D80" i="19" s="1"/>
  <c r="G81" i="19"/>
  <c r="D81" i="19" s="1"/>
  <c r="G82" i="19"/>
  <c r="D82" i="19" s="1"/>
  <c r="G83" i="19"/>
  <c r="D83" i="19" s="1"/>
  <c r="G84" i="19"/>
  <c r="D84" i="19" s="1"/>
  <c r="G85" i="19"/>
  <c r="D85" i="19" s="1"/>
  <c r="G86" i="19"/>
  <c r="D86" i="19" s="1"/>
  <c r="G87" i="19"/>
  <c r="D87" i="19" s="1"/>
  <c r="G88" i="19"/>
  <c r="D88" i="19" s="1"/>
  <c r="G89" i="19"/>
  <c r="D89" i="19" s="1"/>
  <c r="G90" i="19"/>
  <c r="D90" i="19" s="1"/>
  <c r="G91" i="19"/>
  <c r="D91" i="19" s="1"/>
  <c r="G92" i="19"/>
  <c r="D92" i="19" s="1"/>
  <c r="G93" i="19"/>
  <c r="D93" i="19" s="1"/>
  <c r="G94" i="19"/>
  <c r="D94" i="19" s="1"/>
  <c r="G95" i="19"/>
  <c r="D95" i="19" s="1"/>
  <c r="G96" i="19"/>
  <c r="D96" i="19" s="1"/>
  <c r="G97" i="19"/>
  <c r="D97" i="19" s="1"/>
  <c r="G98" i="19"/>
  <c r="D98" i="19" s="1"/>
  <c r="G99" i="19"/>
  <c r="D99" i="19" s="1"/>
  <c r="G100" i="19"/>
  <c r="D100" i="19" s="1"/>
  <c r="G101" i="19"/>
  <c r="D101" i="19" s="1"/>
  <c r="G102" i="19"/>
  <c r="D102" i="19" s="1"/>
  <c r="G103" i="19"/>
  <c r="D103" i="19" s="1"/>
  <c r="G104" i="19"/>
  <c r="D104" i="19" s="1"/>
  <c r="G105" i="19"/>
  <c r="D105" i="19" s="1"/>
  <c r="G106" i="19"/>
  <c r="D106" i="19" s="1"/>
  <c r="G107" i="19"/>
  <c r="D107" i="19" s="1"/>
  <c r="G108" i="19"/>
  <c r="D108" i="19" s="1"/>
  <c r="G109" i="19"/>
  <c r="D109" i="19" s="1"/>
  <c r="G110" i="19"/>
  <c r="D110" i="19" s="1"/>
  <c r="G111" i="19"/>
  <c r="D111" i="19" s="1"/>
  <c r="G112" i="19"/>
  <c r="D112" i="19" s="1"/>
  <c r="G113" i="19"/>
  <c r="D113" i="19" s="1"/>
  <c r="G114" i="19"/>
  <c r="D114" i="19" s="1"/>
  <c r="G115" i="19"/>
  <c r="D115" i="19" s="1"/>
  <c r="G116" i="19"/>
  <c r="D116" i="19" s="1"/>
  <c r="G117" i="19"/>
  <c r="D117" i="19" s="1"/>
  <c r="G118" i="19"/>
  <c r="D118" i="19" s="1"/>
  <c r="G119" i="19"/>
  <c r="D119" i="19" s="1"/>
  <c r="G120" i="19"/>
  <c r="D120" i="19" s="1"/>
  <c r="G121" i="19"/>
  <c r="D121" i="19" s="1"/>
  <c r="G122" i="19"/>
  <c r="D122" i="19" s="1"/>
  <c r="G123" i="19"/>
  <c r="D123" i="19" s="1"/>
  <c r="G124" i="19"/>
  <c r="D124" i="19" s="1"/>
  <c r="G125" i="19"/>
  <c r="D125" i="19" s="1"/>
  <c r="G126" i="19"/>
  <c r="D126" i="19" s="1"/>
  <c r="G127" i="19"/>
  <c r="D127" i="19" s="1"/>
  <c r="G128" i="19"/>
  <c r="D128" i="19" s="1"/>
  <c r="G129" i="19"/>
  <c r="D129" i="19" s="1"/>
  <c r="G130" i="19"/>
  <c r="D130" i="19" s="1"/>
  <c r="G131" i="19"/>
  <c r="D131" i="19" s="1"/>
  <c r="G132" i="19"/>
  <c r="D132" i="19" s="1"/>
  <c r="G133" i="19"/>
  <c r="D133" i="19" s="1"/>
  <c r="G134" i="19"/>
  <c r="D134" i="19" s="1"/>
  <c r="G135" i="19"/>
  <c r="D135" i="19" s="1"/>
  <c r="G136" i="19"/>
  <c r="D136" i="19" s="1"/>
  <c r="G137" i="19"/>
  <c r="D137" i="19" s="1"/>
  <c r="G138" i="19"/>
  <c r="D138" i="19" s="1"/>
  <c r="G139" i="19"/>
  <c r="D139" i="19" s="1"/>
  <c r="G140" i="19"/>
  <c r="D140" i="19" s="1"/>
  <c r="G141" i="19"/>
  <c r="D141" i="19" s="1"/>
  <c r="G142" i="19"/>
  <c r="D142" i="19" s="1"/>
  <c r="G143" i="19"/>
  <c r="D143" i="19" s="1"/>
  <c r="G144" i="19"/>
  <c r="D144" i="19" s="1"/>
  <c r="G145" i="19"/>
  <c r="D145" i="19" s="1"/>
  <c r="G146" i="19"/>
  <c r="D146" i="19" s="1"/>
  <c r="G147" i="19"/>
  <c r="D147" i="19" s="1"/>
  <c r="G148" i="19"/>
  <c r="D148" i="19" s="1"/>
  <c r="G149" i="19"/>
  <c r="D149" i="19" s="1"/>
  <c r="G150" i="19"/>
  <c r="D150" i="19" s="1"/>
  <c r="G151" i="19"/>
  <c r="D151" i="19" s="1"/>
  <c r="G152" i="19"/>
  <c r="D152" i="19" s="1"/>
  <c r="G153" i="19"/>
  <c r="D153" i="19" s="1"/>
  <c r="G154" i="19"/>
  <c r="D154" i="19" s="1"/>
  <c r="G155" i="19"/>
  <c r="D155" i="19" s="1"/>
  <c r="G156" i="19"/>
  <c r="D156" i="19" s="1"/>
  <c r="G157" i="19"/>
  <c r="D157" i="19" s="1"/>
  <c r="G158" i="19"/>
  <c r="D158" i="19" s="1"/>
  <c r="G159" i="19"/>
  <c r="D159" i="19" s="1"/>
  <c r="G160" i="19"/>
  <c r="D160" i="19" s="1"/>
  <c r="G161" i="19"/>
  <c r="D161" i="19" s="1"/>
  <c r="G162" i="19"/>
  <c r="D162" i="19" s="1"/>
  <c r="G163" i="19"/>
  <c r="D163" i="19" s="1"/>
  <c r="G164" i="19"/>
  <c r="D164" i="19" s="1"/>
  <c r="G165" i="19"/>
  <c r="D165" i="19" s="1"/>
  <c r="G166" i="19"/>
  <c r="D166" i="19" s="1"/>
  <c r="G167" i="19"/>
  <c r="D167" i="19" s="1"/>
  <c r="G168" i="19"/>
  <c r="D168" i="19" s="1"/>
  <c r="G169" i="19"/>
  <c r="D169" i="19" s="1"/>
  <c r="G170" i="19"/>
  <c r="D170" i="19" s="1"/>
  <c r="G171" i="19"/>
  <c r="D171" i="19" s="1"/>
  <c r="G172" i="19"/>
  <c r="D172" i="19" s="1"/>
  <c r="G173" i="19"/>
  <c r="D173" i="19" s="1"/>
  <c r="G174" i="19"/>
  <c r="D174" i="19" s="1"/>
  <c r="G175" i="19"/>
  <c r="D175" i="19" s="1"/>
  <c r="G176" i="19"/>
  <c r="D176" i="19" s="1"/>
  <c r="G177" i="19"/>
  <c r="D177" i="19" s="1"/>
  <c r="G178" i="19"/>
  <c r="D178" i="19" s="1"/>
  <c r="G179" i="19"/>
  <c r="D179" i="19" s="1"/>
  <c r="G180" i="19"/>
  <c r="D180" i="19" s="1"/>
  <c r="G181" i="19"/>
  <c r="D181" i="19" s="1"/>
  <c r="G182" i="19"/>
  <c r="D182" i="19" s="1"/>
  <c r="G183" i="19"/>
  <c r="D183" i="19" s="1"/>
  <c r="G184" i="19"/>
  <c r="D184" i="19" s="1"/>
  <c r="G185" i="19"/>
  <c r="D185" i="19" s="1"/>
  <c r="G186" i="19"/>
  <c r="D186" i="19" s="1"/>
  <c r="G187" i="19"/>
  <c r="D187" i="19" s="1"/>
  <c r="G188" i="19"/>
  <c r="D188" i="19" s="1"/>
  <c r="G189" i="19"/>
  <c r="D189" i="19" s="1"/>
  <c r="G190" i="19"/>
  <c r="D190" i="19" s="1"/>
  <c r="G191" i="19"/>
  <c r="D191" i="19" s="1"/>
  <c r="G192" i="19"/>
  <c r="D192" i="19" s="1"/>
  <c r="G193" i="19"/>
  <c r="D193" i="19" s="1"/>
  <c r="G194" i="19"/>
  <c r="D194" i="19" s="1"/>
  <c r="G195" i="19"/>
  <c r="D195" i="19" s="1"/>
  <c r="G196" i="19"/>
  <c r="D196" i="19" s="1"/>
  <c r="G197" i="19"/>
  <c r="D197" i="19" s="1"/>
  <c r="G198" i="19"/>
  <c r="D198" i="19" s="1"/>
  <c r="G199" i="19"/>
  <c r="D199" i="19" s="1"/>
  <c r="G200" i="19"/>
  <c r="D200" i="19" s="1"/>
  <c r="G201" i="19"/>
  <c r="D201" i="19" s="1"/>
  <c r="G202" i="19"/>
  <c r="D202" i="19" s="1"/>
  <c r="G203" i="19"/>
  <c r="D203" i="19" s="1"/>
  <c r="G204" i="19"/>
  <c r="D204" i="19" s="1"/>
  <c r="G205" i="19"/>
  <c r="D205" i="19" s="1"/>
  <c r="G206" i="19"/>
  <c r="D206" i="19" s="1"/>
  <c r="G207" i="19"/>
  <c r="D207" i="19" s="1"/>
  <c r="G208" i="19"/>
  <c r="D208" i="19" s="1"/>
  <c r="G209" i="19"/>
  <c r="D209" i="19" s="1"/>
  <c r="G210" i="19"/>
  <c r="D210" i="19" s="1"/>
  <c r="G211" i="19"/>
  <c r="D211" i="19" s="1"/>
  <c r="G212" i="19"/>
  <c r="D212" i="19" s="1"/>
  <c r="G213" i="19"/>
  <c r="D213" i="19" s="1"/>
  <c r="G214" i="19"/>
  <c r="D214" i="19" s="1"/>
  <c r="G215" i="19"/>
  <c r="D215" i="19" s="1"/>
  <c r="G216" i="19"/>
  <c r="D216" i="19" s="1"/>
  <c r="G217" i="19"/>
  <c r="D217" i="19" s="1"/>
  <c r="G218" i="19"/>
  <c r="D218" i="19" s="1"/>
  <c r="G219" i="19"/>
  <c r="D219" i="19" s="1"/>
  <c r="G220" i="19"/>
  <c r="D220" i="19" s="1"/>
  <c r="G221" i="19"/>
  <c r="D221" i="19" s="1"/>
  <c r="G222" i="19"/>
  <c r="D222" i="19" s="1"/>
  <c r="G223" i="19"/>
  <c r="D223" i="19" s="1"/>
  <c r="G224" i="19"/>
  <c r="D224" i="19" s="1"/>
  <c r="G225" i="19"/>
  <c r="D225" i="19" s="1"/>
  <c r="G226" i="19"/>
  <c r="D226" i="19" s="1"/>
  <c r="G227" i="19"/>
  <c r="D227" i="19" s="1"/>
  <c r="G228" i="19"/>
  <c r="D228" i="19" s="1"/>
  <c r="G229" i="19"/>
  <c r="D229" i="19" s="1"/>
  <c r="G230" i="19"/>
  <c r="D230" i="19" s="1"/>
  <c r="G231" i="19"/>
  <c r="D231" i="19" s="1"/>
  <c r="G232" i="19"/>
  <c r="D232" i="19" s="1"/>
  <c r="G233" i="19"/>
  <c r="D233" i="19" s="1"/>
  <c r="G234" i="19"/>
  <c r="D234" i="19" s="1"/>
  <c r="G235" i="19"/>
  <c r="D235" i="19" s="1"/>
  <c r="G236" i="19"/>
  <c r="D236" i="19" s="1"/>
  <c r="G237" i="19"/>
  <c r="D237" i="19" s="1"/>
  <c r="G238" i="19"/>
  <c r="D238" i="19" s="1"/>
  <c r="G239" i="19"/>
  <c r="D239" i="19" s="1"/>
  <c r="G240" i="19"/>
  <c r="D240" i="19" s="1"/>
  <c r="G241" i="19"/>
  <c r="D241" i="19" s="1"/>
  <c r="G242" i="19"/>
  <c r="D242" i="19" s="1"/>
  <c r="G243" i="19"/>
  <c r="D243" i="19" s="1"/>
  <c r="G244" i="19"/>
  <c r="D244" i="19" s="1"/>
  <c r="G245" i="19"/>
  <c r="D245" i="19" s="1"/>
  <c r="G246" i="19"/>
  <c r="D246" i="19" s="1"/>
  <c r="G247" i="19"/>
  <c r="D247" i="19" s="1"/>
  <c r="G248" i="19"/>
  <c r="D248" i="19" s="1"/>
  <c r="G249" i="19"/>
  <c r="D249" i="19" s="1"/>
  <c r="G250" i="19"/>
  <c r="D250" i="19" s="1"/>
  <c r="G251" i="19"/>
  <c r="D251" i="19" s="1"/>
  <c r="G252" i="19"/>
  <c r="D252" i="19" s="1"/>
  <c r="G253" i="19"/>
  <c r="D253" i="19" s="1"/>
  <c r="G254" i="19"/>
  <c r="D254" i="19" s="1"/>
  <c r="G255" i="19"/>
  <c r="D255" i="19" s="1"/>
  <c r="G256" i="19"/>
  <c r="D256" i="19" s="1"/>
  <c r="G257" i="19"/>
  <c r="D257" i="19" s="1"/>
  <c r="G258" i="19"/>
  <c r="D258" i="19" s="1"/>
  <c r="G259" i="19"/>
  <c r="D259" i="19" s="1"/>
  <c r="G260" i="19"/>
  <c r="D260" i="19" s="1"/>
  <c r="G261" i="19"/>
  <c r="D261" i="19" s="1"/>
  <c r="G262" i="19"/>
  <c r="D262" i="19" s="1"/>
  <c r="G263" i="19"/>
  <c r="D263" i="19" s="1"/>
  <c r="G264" i="19"/>
  <c r="D264" i="19" s="1"/>
  <c r="G265" i="19"/>
  <c r="D265" i="19" s="1"/>
  <c r="G266" i="19"/>
  <c r="D266" i="19" s="1"/>
  <c r="G267" i="19"/>
  <c r="D267" i="19" s="1"/>
  <c r="G268" i="19"/>
  <c r="D268" i="19" s="1"/>
  <c r="G269" i="19"/>
  <c r="D269" i="19" s="1"/>
  <c r="G270" i="19"/>
  <c r="D270" i="19" s="1"/>
  <c r="G271" i="19"/>
  <c r="D271" i="19" s="1"/>
  <c r="G272" i="19"/>
  <c r="D272" i="19" s="1"/>
  <c r="G273" i="19"/>
  <c r="D273" i="19" s="1"/>
  <c r="G274" i="19"/>
  <c r="D274" i="19" s="1"/>
  <c r="G275" i="19"/>
  <c r="D275" i="19" s="1"/>
  <c r="G276" i="19"/>
  <c r="D276" i="19" s="1"/>
  <c r="G277" i="19"/>
  <c r="D277" i="19" s="1"/>
  <c r="G278" i="19"/>
  <c r="D278" i="19" s="1"/>
  <c r="G279" i="19"/>
  <c r="D279" i="19" s="1"/>
  <c r="G280" i="19"/>
  <c r="D280" i="19" s="1"/>
  <c r="G281" i="19"/>
  <c r="D281" i="19" s="1"/>
  <c r="G282" i="19"/>
  <c r="D282" i="19" s="1"/>
  <c r="G283" i="19"/>
  <c r="D283" i="19" s="1"/>
  <c r="G284" i="19"/>
  <c r="D284" i="19" s="1"/>
  <c r="G285" i="19"/>
  <c r="D285" i="19" s="1"/>
  <c r="G286" i="19"/>
  <c r="D286" i="19" s="1"/>
  <c r="G287" i="19"/>
  <c r="D287" i="19" s="1"/>
  <c r="G288" i="19"/>
  <c r="D288" i="19" s="1"/>
  <c r="G289" i="19"/>
  <c r="D289" i="19" s="1"/>
  <c r="G290" i="19"/>
  <c r="D290" i="19" s="1"/>
  <c r="G291" i="19"/>
  <c r="D291" i="19" s="1"/>
  <c r="G292" i="19"/>
  <c r="D292" i="19" s="1"/>
  <c r="G293" i="19"/>
  <c r="D293" i="19" s="1"/>
  <c r="G294" i="19"/>
  <c r="D294" i="19" s="1"/>
  <c r="G295" i="19"/>
  <c r="D295" i="19" s="1"/>
  <c r="G296" i="19"/>
  <c r="D296" i="19" s="1"/>
  <c r="G297" i="19"/>
  <c r="D297" i="19" s="1"/>
  <c r="G298" i="19"/>
  <c r="D298" i="19" s="1"/>
  <c r="G299" i="19"/>
  <c r="D299" i="19" s="1"/>
  <c r="G300" i="19"/>
  <c r="D300" i="19" s="1"/>
  <c r="G301" i="19"/>
  <c r="D301" i="19" s="1"/>
  <c r="G302" i="19"/>
  <c r="D302" i="19" s="1"/>
  <c r="G303" i="19"/>
  <c r="D303" i="19" s="1"/>
  <c r="G304" i="19"/>
  <c r="D304" i="19" s="1"/>
  <c r="G305" i="19"/>
  <c r="D305" i="19" s="1"/>
  <c r="G306" i="19"/>
  <c r="D306" i="19" s="1"/>
  <c r="G307" i="19"/>
  <c r="D307" i="19" s="1"/>
  <c r="G308" i="19"/>
  <c r="D308" i="19" s="1"/>
  <c r="G309" i="19"/>
  <c r="D309" i="19" s="1"/>
  <c r="G310" i="19"/>
  <c r="D310" i="19" s="1"/>
  <c r="G311" i="19"/>
  <c r="D311" i="19" s="1"/>
  <c r="G312" i="19"/>
  <c r="D312" i="19" s="1"/>
  <c r="G313" i="19"/>
  <c r="D313" i="19" s="1"/>
  <c r="G314" i="19"/>
  <c r="D314" i="19" s="1"/>
  <c r="G315" i="19"/>
  <c r="D315" i="19" s="1"/>
  <c r="G316" i="19"/>
  <c r="D316" i="19" s="1"/>
  <c r="G317" i="19"/>
  <c r="D317" i="19" s="1"/>
  <c r="G318" i="19"/>
  <c r="D318" i="19" s="1"/>
  <c r="G319" i="19"/>
  <c r="D319" i="19" s="1"/>
  <c r="G320" i="19"/>
  <c r="D320" i="19" s="1"/>
  <c r="G321" i="19"/>
  <c r="D321" i="19" s="1"/>
  <c r="G322" i="19"/>
  <c r="D322" i="19" s="1"/>
  <c r="G323" i="19"/>
  <c r="D323" i="19" s="1"/>
  <c r="G324" i="19"/>
  <c r="D324" i="19" s="1"/>
  <c r="G325" i="19"/>
  <c r="D325" i="19" s="1"/>
  <c r="G326" i="19"/>
  <c r="D326" i="19" s="1"/>
  <c r="G327" i="19"/>
  <c r="D327" i="19" s="1"/>
  <c r="G328" i="19"/>
  <c r="D328" i="19" s="1"/>
  <c r="G329" i="19"/>
  <c r="D329" i="19" s="1"/>
  <c r="G330" i="19"/>
  <c r="D330" i="19" s="1"/>
  <c r="G331" i="19"/>
  <c r="D331" i="19" s="1"/>
  <c r="G332" i="19"/>
  <c r="D332" i="19" s="1"/>
  <c r="G333" i="19"/>
  <c r="D333" i="19" s="1"/>
  <c r="G334" i="19"/>
  <c r="D334" i="19" s="1"/>
  <c r="G335" i="19"/>
  <c r="D335" i="19" s="1"/>
  <c r="G336" i="19"/>
  <c r="D336" i="19" s="1"/>
  <c r="G337" i="19"/>
  <c r="D337" i="19" s="1"/>
  <c r="G338" i="19"/>
  <c r="D338" i="19" s="1"/>
  <c r="G339" i="19"/>
  <c r="D339" i="19" s="1"/>
  <c r="G340" i="19"/>
  <c r="D340" i="19" s="1"/>
  <c r="G341" i="19"/>
  <c r="D341" i="19" s="1"/>
  <c r="G342" i="19"/>
  <c r="D342" i="19" s="1"/>
  <c r="G343" i="19"/>
  <c r="D343" i="19" s="1"/>
  <c r="G344" i="19"/>
  <c r="D344" i="19" s="1"/>
  <c r="G345" i="19"/>
  <c r="D345" i="19" s="1"/>
  <c r="G346" i="19"/>
  <c r="D346" i="19" s="1"/>
  <c r="G347" i="19"/>
  <c r="D347" i="19" s="1"/>
  <c r="G348" i="19"/>
  <c r="D348" i="19" s="1"/>
  <c r="G349" i="19"/>
  <c r="D349" i="19" s="1"/>
  <c r="G350" i="19"/>
  <c r="D350" i="19" s="1"/>
  <c r="G351" i="19"/>
  <c r="D351" i="19" s="1"/>
  <c r="G352" i="19"/>
  <c r="D352" i="19" s="1"/>
  <c r="G353" i="19"/>
  <c r="D353" i="19" s="1"/>
  <c r="G354" i="19"/>
  <c r="D354" i="19" s="1"/>
  <c r="G355" i="19"/>
  <c r="D355" i="19" s="1"/>
  <c r="G356" i="19"/>
  <c r="D356" i="19" s="1"/>
  <c r="G357" i="19"/>
  <c r="D357" i="19" s="1"/>
  <c r="G358" i="19"/>
  <c r="D358" i="19" s="1"/>
  <c r="G359" i="19"/>
  <c r="D359" i="19" s="1"/>
  <c r="G360" i="19"/>
  <c r="D360" i="19" s="1"/>
  <c r="G361" i="19"/>
  <c r="D361" i="19" s="1"/>
  <c r="G362" i="19"/>
  <c r="D362" i="19" s="1"/>
  <c r="G363" i="19"/>
  <c r="D363" i="19" s="1"/>
  <c r="G364" i="19"/>
  <c r="D364" i="19" s="1"/>
  <c r="G365" i="19"/>
  <c r="D365" i="19" s="1"/>
  <c r="G366" i="19"/>
  <c r="D366" i="19" s="1"/>
  <c r="G367" i="19"/>
  <c r="D367" i="19" s="1"/>
  <c r="G368" i="19"/>
  <c r="D368" i="19" s="1"/>
  <c r="G369" i="19"/>
  <c r="D369" i="19" s="1"/>
  <c r="G370" i="19"/>
  <c r="D370" i="19" s="1"/>
  <c r="G371" i="19"/>
  <c r="D371" i="19" s="1"/>
  <c r="G372" i="19"/>
  <c r="D372" i="19" s="1"/>
  <c r="G373" i="19"/>
  <c r="D373" i="19" s="1"/>
  <c r="G374" i="19"/>
  <c r="D374" i="19" s="1"/>
  <c r="G375" i="19"/>
  <c r="D375" i="19" s="1"/>
  <c r="G376" i="19"/>
  <c r="D376" i="19" s="1"/>
  <c r="G377" i="19"/>
  <c r="D377" i="19" s="1"/>
  <c r="G378" i="19"/>
  <c r="D378" i="19" s="1"/>
  <c r="G379" i="19"/>
  <c r="D379" i="19" s="1"/>
  <c r="G380" i="19"/>
  <c r="D380" i="19" s="1"/>
  <c r="G381" i="19"/>
  <c r="D381" i="19" s="1"/>
  <c r="G382" i="19"/>
  <c r="D382" i="19" s="1"/>
  <c r="G383" i="19"/>
  <c r="D383" i="19" s="1"/>
  <c r="G384" i="19"/>
  <c r="D384" i="19" s="1"/>
  <c r="G385" i="19"/>
  <c r="D385" i="19" s="1"/>
  <c r="G386" i="19"/>
  <c r="D386" i="19" s="1"/>
  <c r="G387" i="19"/>
  <c r="D387" i="19" s="1"/>
  <c r="G388" i="19"/>
  <c r="D388" i="19" s="1"/>
  <c r="G389" i="19"/>
  <c r="D389" i="19" s="1"/>
  <c r="G390" i="19"/>
  <c r="D390" i="19" s="1"/>
  <c r="G391" i="19"/>
  <c r="D391" i="19" s="1"/>
  <c r="G392" i="19"/>
  <c r="D392" i="19" s="1"/>
  <c r="G393" i="19"/>
  <c r="D393" i="19" s="1"/>
  <c r="G394" i="19"/>
  <c r="D394" i="19" s="1"/>
  <c r="G395" i="19"/>
  <c r="D395" i="19" s="1"/>
  <c r="G396" i="19"/>
  <c r="D396" i="19" s="1"/>
  <c r="G397" i="19"/>
  <c r="D397" i="19" s="1"/>
  <c r="G398" i="19"/>
  <c r="D398" i="19" s="1"/>
  <c r="G399" i="19"/>
  <c r="D399" i="19" s="1"/>
  <c r="G400" i="19"/>
  <c r="D400" i="19" s="1"/>
  <c r="G401" i="19"/>
  <c r="D401" i="19" s="1"/>
  <c r="G402" i="19"/>
  <c r="D402" i="19" s="1"/>
  <c r="G403" i="19"/>
  <c r="D403" i="19" s="1"/>
  <c r="G404" i="19"/>
  <c r="D404" i="19" s="1"/>
  <c r="G405" i="19"/>
  <c r="D405" i="19" s="1"/>
  <c r="G406" i="19"/>
  <c r="D406" i="19" s="1"/>
  <c r="G407" i="19"/>
  <c r="D407" i="19" s="1"/>
  <c r="G408" i="19"/>
  <c r="D408" i="19" s="1"/>
  <c r="G409" i="19"/>
  <c r="D409" i="19" s="1"/>
  <c r="G410" i="19"/>
  <c r="D410" i="19" s="1"/>
  <c r="G411" i="19"/>
  <c r="D411" i="19" s="1"/>
  <c r="G412" i="19"/>
  <c r="D412" i="19" s="1"/>
  <c r="G413" i="19"/>
  <c r="D413" i="19" s="1"/>
  <c r="G414" i="19"/>
  <c r="D414" i="19" s="1"/>
  <c r="G415" i="19"/>
  <c r="D415" i="19" s="1"/>
  <c r="G416" i="19"/>
  <c r="D416" i="19" s="1"/>
  <c r="G417" i="19"/>
  <c r="D417" i="19" s="1"/>
  <c r="G418" i="19"/>
  <c r="D418" i="19" s="1"/>
  <c r="G419" i="19"/>
  <c r="D419" i="19" s="1"/>
  <c r="G420" i="19"/>
  <c r="D420" i="19" s="1"/>
  <c r="G421" i="19"/>
  <c r="D421" i="19" s="1"/>
  <c r="G422" i="19"/>
  <c r="D422" i="19" s="1"/>
  <c r="G423" i="19"/>
  <c r="D423" i="19" s="1"/>
  <c r="G424" i="19"/>
  <c r="D424" i="19" s="1"/>
  <c r="G425" i="19"/>
  <c r="D425" i="19" s="1"/>
  <c r="G426" i="19"/>
  <c r="D426" i="19" s="1"/>
  <c r="G427" i="19"/>
  <c r="D427" i="19" s="1"/>
  <c r="G428" i="19"/>
  <c r="D428" i="19" s="1"/>
  <c r="G429" i="19"/>
  <c r="D429" i="19" s="1"/>
  <c r="G430" i="19"/>
  <c r="D430" i="19" s="1"/>
  <c r="G431" i="19"/>
  <c r="D431" i="19" s="1"/>
  <c r="G432" i="19"/>
  <c r="D432" i="19" s="1"/>
  <c r="G433" i="19"/>
  <c r="D433" i="19" s="1"/>
  <c r="G434" i="19"/>
  <c r="D434" i="19" s="1"/>
  <c r="G435" i="19"/>
  <c r="D435" i="19" s="1"/>
  <c r="G436" i="19"/>
  <c r="D436" i="19" s="1"/>
  <c r="G437" i="19"/>
  <c r="D437" i="19" s="1"/>
  <c r="G438" i="19"/>
  <c r="D438" i="19" s="1"/>
  <c r="G439" i="19"/>
  <c r="D439" i="19" s="1"/>
  <c r="G440" i="19"/>
  <c r="D440" i="19" s="1"/>
  <c r="G441" i="19"/>
  <c r="D441" i="19" s="1"/>
  <c r="G442" i="19"/>
  <c r="D442" i="19" s="1"/>
  <c r="G443" i="19"/>
  <c r="D443" i="19" s="1"/>
  <c r="G444" i="19"/>
  <c r="D444" i="19" s="1"/>
  <c r="G445" i="19"/>
  <c r="D445" i="19" s="1"/>
  <c r="G446" i="19"/>
  <c r="D446" i="19" s="1"/>
  <c r="G447" i="19"/>
  <c r="D447" i="19" s="1"/>
  <c r="G448" i="19"/>
  <c r="D448" i="19" s="1"/>
  <c r="G449" i="19"/>
  <c r="D449" i="19" s="1"/>
  <c r="G450" i="19"/>
  <c r="D450" i="19" s="1"/>
  <c r="G451" i="19"/>
  <c r="D451" i="19" s="1"/>
  <c r="G452" i="19"/>
  <c r="D452" i="19" s="1"/>
  <c r="G453" i="19"/>
  <c r="D453" i="19" s="1"/>
  <c r="G454" i="19"/>
  <c r="D454" i="19" s="1"/>
  <c r="G455" i="19"/>
  <c r="D455" i="19" s="1"/>
  <c r="G456" i="19"/>
  <c r="D456" i="19" s="1"/>
  <c r="G457" i="19"/>
  <c r="D457" i="19" s="1"/>
  <c r="G458" i="19"/>
  <c r="D458" i="19" s="1"/>
  <c r="G459" i="19"/>
  <c r="D459" i="19" s="1"/>
  <c r="G460" i="19"/>
  <c r="D460" i="19" s="1"/>
  <c r="G461" i="19"/>
  <c r="D461" i="19" s="1"/>
  <c r="G462" i="19"/>
  <c r="D462" i="19" s="1"/>
  <c r="G463" i="19"/>
  <c r="D463" i="19" s="1"/>
  <c r="G464" i="19"/>
  <c r="D464" i="19" s="1"/>
  <c r="G465" i="19"/>
  <c r="D465" i="19" s="1"/>
  <c r="G466" i="19"/>
  <c r="D466" i="19" s="1"/>
  <c r="G467" i="19"/>
  <c r="D467" i="19" s="1"/>
  <c r="G468" i="19"/>
  <c r="D468" i="19" s="1"/>
  <c r="G469" i="19"/>
  <c r="D469" i="19" s="1"/>
  <c r="G470" i="19"/>
  <c r="D470" i="19" s="1"/>
  <c r="G471" i="19"/>
  <c r="D471" i="19" s="1"/>
  <c r="G472" i="19"/>
  <c r="D472" i="19" s="1"/>
  <c r="G473" i="19"/>
  <c r="D473" i="19" s="1"/>
  <c r="G474" i="19"/>
  <c r="D474" i="19" s="1"/>
  <c r="G475" i="19"/>
  <c r="D475" i="19" s="1"/>
  <c r="G476" i="19"/>
  <c r="D476" i="19" s="1"/>
  <c r="G477" i="19"/>
  <c r="D477" i="19" s="1"/>
  <c r="G478" i="19"/>
  <c r="D478" i="19" s="1"/>
  <c r="G479" i="19"/>
  <c r="D479" i="19" s="1"/>
  <c r="G480" i="19"/>
  <c r="D480" i="19" s="1"/>
  <c r="G481" i="19"/>
  <c r="D481" i="19" s="1"/>
  <c r="G482" i="19"/>
  <c r="D482" i="19" s="1"/>
  <c r="G483" i="19"/>
  <c r="D483" i="19" s="1"/>
  <c r="G484" i="19"/>
  <c r="D484" i="19" s="1"/>
  <c r="G485" i="19"/>
  <c r="D485" i="19" s="1"/>
  <c r="G486" i="19"/>
  <c r="D486" i="19" s="1"/>
  <c r="G487" i="19"/>
  <c r="D487" i="19" s="1"/>
  <c r="G488" i="19"/>
  <c r="D488" i="19" s="1"/>
  <c r="G489" i="19"/>
  <c r="D489" i="19" s="1"/>
  <c r="G490" i="19"/>
  <c r="D490" i="19" s="1"/>
  <c r="G491" i="19"/>
  <c r="D491" i="19" s="1"/>
  <c r="G492" i="19"/>
  <c r="D492" i="19" s="1"/>
  <c r="G493" i="19"/>
  <c r="D493" i="19" s="1"/>
  <c r="G494" i="19"/>
  <c r="D494" i="19" s="1"/>
  <c r="G495" i="19"/>
  <c r="D495" i="19" s="1"/>
  <c r="G496" i="19"/>
  <c r="D496" i="19" s="1"/>
  <c r="G497" i="19"/>
  <c r="D497" i="19" s="1"/>
  <c r="G498" i="19"/>
  <c r="D498" i="19" s="1"/>
  <c r="G499" i="19"/>
  <c r="D499" i="19" s="1"/>
  <c r="G500" i="19"/>
  <c r="D500" i="19" s="1"/>
  <c r="G501" i="19"/>
  <c r="D501" i="19" s="1"/>
  <c r="G502" i="19"/>
  <c r="D502" i="19" s="1"/>
  <c r="G503" i="19"/>
  <c r="D503" i="19" s="1"/>
  <c r="G504" i="19"/>
  <c r="D504" i="19" s="1"/>
  <c r="G505" i="19"/>
  <c r="D505" i="19" s="1"/>
  <c r="G506" i="19"/>
  <c r="D506" i="19" s="1"/>
  <c r="G507" i="19"/>
  <c r="D507" i="19" s="1"/>
  <c r="G508" i="19"/>
  <c r="D508" i="19" s="1"/>
  <c r="G509" i="19"/>
  <c r="D509" i="19" s="1"/>
  <c r="G510" i="19"/>
  <c r="D510" i="19" s="1"/>
  <c r="G511" i="19"/>
  <c r="D511" i="19" s="1"/>
  <c r="G512" i="19"/>
  <c r="D512" i="19" s="1"/>
  <c r="G513" i="19"/>
  <c r="D513" i="19" s="1"/>
  <c r="G514" i="19"/>
  <c r="D514" i="19" s="1"/>
  <c r="G515" i="19"/>
  <c r="D515" i="19" s="1"/>
  <c r="G516" i="19"/>
  <c r="D516" i="19" s="1"/>
  <c r="G517" i="19"/>
  <c r="D517" i="19" s="1"/>
  <c r="G518" i="19"/>
  <c r="D518" i="19" s="1"/>
  <c r="G519" i="19"/>
  <c r="D519" i="19" s="1"/>
  <c r="G520" i="19"/>
  <c r="D520" i="19" s="1"/>
  <c r="G521" i="19"/>
  <c r="D521" i="19" s="1"/>
  <c r="G522" i="19"/>
  <c r="D522" i="19" s="1"/>
  <c r="G523" i="19"/>
  <c r="D523" i="19" s="1"/>
  <c r="G524" i="19"/>
  <c r="D524" i="19" s="1"/>
  <c r="G525" i="19"/>
  <c r="D525" i="19" s="1"/>
  <c r="G526" i="19"/>
  <c r="D526" i="19" s="1"/>
  <c r="G527" i="19"/>
  <c r="D527" i="19" s="1"/>
  <c r="G528" i="19"/>
  <c r="D528" i="19" s="1"/>
  <c r="G529" i="19"/>
  <c r="D529" i="19" s="1"/>
  <c r="G530" i="19"/>
  <c r="D530" i="19" s="1"/>
  <c r="G531" i="19"/>
  <c r="D531" i="19" s="1"/>
  <c r="G532" i="19"/>
  <c r="D532" i="19" s="1"/>
  <c r="G533" i="19"/>
  <c r="D533" i="19" s="1"/>
  <c r="G534" i="19"/>
  <c r="D534" i="19" s="1"/>
  <c r="G535" i="19"/>
  <c r="D535" i="19" s="1"/>
  <c r="G536" i="19"/>
  <c r="D536" i="19" s="1"/>
  <c r="G537" i="19"/>
  <c r="D537" i="19" s="1"/>
  <c r="G538" i="19"/>
  <c r="D538" i="19" s="1"/>
  <c r="G539" i="19"/>
  <c r="D539" i="19" s="1"/>
  <c r="G540" i="19"/>
  <c r="D540" i="19" s="1"/>
  <c r="G541" i="19"/>
  <c r="D541" i="19" s="1"/>
  <c r="G542" i="19"/>
  <c r="D542" i="19" s="1"/>
  <c r="G543" i="19"/>
  <c r="D543" i="19" s="1"/>
  <c r="G544" i="19"/>
  <c r="D544" i="19" s="1"/>
  <c r="G545" i="19"/>
  <c r="D545" i="19" s="1"/>
  <c r="G546" i="19"/>
  <c r="D546" i="19" s="1"/>
  <c r="G547" i="19"/>
  <c r="D547" i="19" s="1"/>
  <c r="G548" i="19"/>
  <c r="D548" i="19" s="1"/>
  <c r="G549" i="19"/>
  <c r="D549" i="19" s="1"/>
  <c r="G550" i="19"/>
  <c r="D550" i="19" s="1"/>
  <c r="G551" i="19"/>
  <c r="D551" i="19" s="1"/>
  <c r="G552" i="19"/>
  <c r="D552" i="19" s="1"/>
  <c r="G553" i="19"/>
  <c r="D553" i="19" s="1"/>
  <c r="G554" i="19"/>
  <c r="D554" i="19" s="1"/>
  <c r="G555" i="19"/>
  <c r="D555" i="19" s="1"/>
  <c r="G556" i="19"/>
  <c r="D556" i="19" s="1"/>
  <c r="G557" i="19"/>
  <c r="D557" i="19" s="1"/>
  <c r="G558" i="19"/>
  <c r="D558" i="19" s="1"/>
  <c r="G559" i="19"/>
  <c r="D559" i="19" s="1"/>
  <c r="G560" i="19"/>
  <c r="D560" i="19" s="1"/>
  <c r="G561" i="19"/>
  <c r="D561" i="19" s="1"/>
  <c r="G562" i="19"/>
  <c r="D562" i="19" s="1"/>
  <c r="G563" i="19"/>
  <c r="D563" i="19" s="1"/>
  <c r="G564" i="19"/>
  <c r="D564" i="19" s="1"/>
  <c r="G565" i="19"/>
  <c r="D565" i="19" s="1"/>
  <c r="G566" i="19"/>
  <c r="D566" i="19" s="1"/>
  <c r="G567" i="19"/>
  <c r="D567" i="19" s="1"/>
  <c r="G568" i="19"/>
  <c r="D568" i="19" s="1"/>
  <c r="G569" i="19"/>
  <c r="D569" i="19" s="1"/>
  <c r="G570" i="19"/>
  <c r="D570" i="19" s="1"/>
  <c r="G571" i="19"/>
  <c r="D571" i="19" s="1"/>
  <c r="G572" i="19"/>
  <c r="D572" i="19" s="1"/>
  <c r="G573" i="19"/>
  <c r="D573" i="19" s="1"/>
  <c r="G574" i="19"/>
  <c r="D574" i="19" s="1"/>
  <c r="G575" i="19"/>
  <c r="D575" i="19" s="1"/>
  <c r="G576" i="19"/>
  <c r="D576" i="19" s="1"/>
  <c r="G577" i="19"/>
  <c r="D577" i="19" s="1"/>
  <c r="G578" i="19"/>
  <c r="D578" i="19" s="1"/>
  <c r="G579" i="19"/>
  <c r="D579" i="19" s="1"/>
  <c r="G580" i="19"/>
  <c r="D580" i="19" s="1"/>
  <c r="G581" i="19"/>
  <c r="D581" i="19" s="1"/>
  <c r="G582" i="19"/>
  <c r="D582" i="19" s="1"/>
  <c r="G583" i="19"/>
  <c r="D583" i="19" s="1"/>
  <c r="G584" i="19"/>
  <c r="D584" i="19" s="1"/>
  <c r="G585" i="19"/>
  <c r="D585" i="19" s="1"/>
  <c r="G586" i="19"/>
  <c r="D586" i="19" s="1"/>
  <c r="G587" i="19"/>
  <c r="D587" i="19" s="1"/>
  <c r="G588" i="19"/>
  <c r="D588" i="19" s="1"/>
  <c r="G589" i="19"/>
  <c r="D589" i="19" s="1"/>
  <c r="G590" i="19"/>
  <c r="D590" i="19" s="1"/>
  <c r="G591" i="19"/>
  <c r="D591" i="19" s="1"/>
  <c r="G592" i="19"/>
  <c r="D592" i="19" s="1"/>
  <c r="G593" i="19"/>
  <c r="D593" i="19" s="1"/>
  <c r="G594" i="19"/>
  <c r="D594" i="19" s="1"/>
  <c r="G595" i="19"/>
  <c r="D595" i="19" s="1"/>
  <c r="G596" i="19"/>
  <c r="D596" i="19" s="1"/>
  <c r="G597" i="19"/>
  <c r="D597" i="19" s="1"/>
  <c r="G598" i="19"/>
  <c r="D598" i="19" s="1"/>
  <c r="G599" i="19"/>
  <c r="D599" i="19" s="1"/>
  <c r="G600" i="19"/>
  <c r="D600" i="19" s="1"/>
  <c r="G601" i="19"/>
  <c r="D601" i="19" s="1"/>
  <c r="G602" i="19"/>
  <c r="D602" i="19" s="1"/>
  <c r="G603" i="19"/>
  <c r="D603" i="19" s="1"/>
  <c r="G604" i="19"/>
  <c r="D604" i="19" s="1"/>
  <c r="G605" i="19"/>
  <c r="D605" i="19" s="1"/>
  <c r="G606" i="19"/>
  <c r="D606" i="19" s="1"/>
  <c r="G607" i="19"/>
  <c r="D607" i="19" s="1"/>
  <c r="G608" i="19"/>
  <c r="D608" i="19" s="1"/>
  <c r="G609" i="19"/>
  <c r="D609" i="19" s="1"/>
  <c r="G610" i="19"/>
  <c r="D610" i="19" s="1"/>
  <c r="G611" i="19"/>
  <c r="D611" i="19" s="1"/>
  <c r="G612" i="19"/>
  <c r="D612" i="19" s="1"/>
  <c r="G613" i="19"/>
  <c r="D613" i="19" s="1"/>
  <c r="G614" i="19"/>
  <c r="D614" i="19" s="1"/>
  <c r="G615" i="19"/>
  <c r="D615" i="19" s="1"/>
  <c r="G616" i="19"/>
  <c r="D616" i="19" s="1"/>
  <c r="G617" i="19"/>
  <c r="D617" i="19" s="1"/>
  <c r="G618" i="19"/>
  <c r="D618" i="19" s="1"/>
  <c r="G619" i="19"/>
  <c r="D619" i="19" s="1"/>
  <c r="G620" i="19"/>
  <c r="D620" i="19" s="1"/>
  <c r="G621" i="19"/>
  <c r="D621" i="19" s="1"/>
  <c r="G622" i="19"/>
  <c r="D622" i="19" s="1"/>
  <c r="G623" i="19"/>
  <c r="D623" i="19" s="1"/>
  <c r="G624" i="19"/>
  <c r="D624" i="19" s="1"/>
  <c r="G625" i="19"/>
  <c r="D625" i="19" s="1"/>
  <c r="G626" i="19"/>
  <c r="D626" i="19" s="1"/>
  <c r="G627" i="19"/>
  <c r="D627" i="19" s="1"/>
  <c r="G628" i="19"/>
  <c r="D628" i="19" s="1"/>
  <c r="G629" i="19"/>
  <c r="D629" i="19" s="1"/>
  <c r="G630" i="19"/>
  <c r="D630" i="19" s="1"/>
  <c r="G631" i="19"/>
  <c r="D631" i="19" s="1"/>
  <c r="G632" i="19"/>
  <c r="D632" i="19" s="1"/>
  <c r="G633" i="19"/>
  <c r="D633" i="19" s="1"/>
  <c r="G634" i="19"/>
  <c r="D634" i="19" s="1"/>
  <c r="G635" i="19"/>
  <c r="D635" i="19" s="1"/>
  <c r="G636" i="19"/>
  <c r="D636" i="19" s="1"/>
  <c r="G637" i="19"/>
  <c r="D637" i="19" s="1"/>
  <c r="G638" i="19"/>
  <c r="D638" i="19" s="1"/>
  <c r="G639" i="19"/>
  <c r="D639" i="19" s="1"/>
  <c r="G640" i="19"/>
  <c r="D640" i="19" s="1"/>
  <c r="G641" i="19"/>
  <c r="D641" i="19" s="1"/>
  <c r="G642" i="19"/>
  <c r="D642" i="19" s="1"/>
  <c r="G643" i="19"/>
  <c r="D643" i="19" s="1"/>
  <c r="G644" i="19"/>
  <c r="D644" i="19" s="1"/>
  <c r="G645" i="19"/>
  <c r="D645" i="19" s="1"/>
  <c r="G646" i="19"/>
  <c r="D646" i="19" s="1"/>
  <c r="G647" i="19"/>
  <c r="D647" i="19" s="1"/>
  <c r="G648" i="19"/>
  <c r="D648" i="19" s="1"/>
  <c r="G649" i="19"/>
  <c r="D649" i="19" s="1"/>
  <c r="G650" i="19"/>
  <c r="D650" i="19" s="1"/>
  <c r="G651" i="19"/>
  <c r="D651" i="19" s="1"/>
  <c r="G652" i="19"/>
  <c r="D652" i="19" s="1"/>
  <c r="G653" i="19"/>
  <c r="D653" i="19" s="1"/>
  <c r="G654" i="19"/>
  <c r="D654" i="19" s="1"/>
  <c r="G655" i="19"/>
  <c r="D655" i="19" s="1"/>
  <c r="G656" i="19"/>
  <c r="D656" i="19" s="1"/>
  <c r="G657" i="19"/>
  <c r="D657" i="19" s="1"/>
  <c r="G658" i="19"/>
  <c r="D658" i="19" s="1"/>
  <c r="G659" i="19"/>
  <c r="D659" i="19" s="1"/>
  <c r="G660" i="19"/>
  <c r="D660" i="19" s="1"/>
  <c r="G661" i="19"/>
  <c r="D661" i="19" s="1"/>
  <c r="G662" i="19"/>
  <c r="D662" i="19" s="1"/>
  <c r="G663" i="19"/>
  <c r="D663" i="19" s="1"/>
  <c r="G664" i="19"/>
  <c r="D664" i="19" s="1"/>
  <c r="G665" i="19"/>
  <c r="D665" i="19" s="1"/>
  <c r="G666" i="19"/>
  <c r="D666" i="19" s="1"/>
  <c r="G667" i="19"/>
  <c r="D667" i="19" s="1"/>
  <c r="G668" i="19"/>
  <c r="D668" i="19" s="1"/>
  <c r="G669" i="19"/>
  <c r="D669" i="19" s="1"/>
  <c r="G670" i="19"/>
  <c r="D670" i="19" s="1"/>
  <c r="G671" i="19"/>
  <c r="D671" i="19" s="1"/>
  <c r="G672" i="19"/>
  <c r="D672" i="19" s="1"/>
  <c r="G673" i="19"/>
  <c r="D673" i="19" s="1"/>
  <c r="G674" i="19"/>
  <c r="D674" i="19" s="1"/>
  <c r="G675" i="19"/>
  <c r="D675" i="19" s="1"/>
  <c r="G676" i="19"/>
  <c r="D676" i="19" s="1"/>
  <c r="G677" i="19"/>
  <c r="D677" i="19" s="1"/>
  <c r="G678" i="19"/>
  <c r="D678" i="19" s="1"/>
  <c r="G679" i="19"/>
  <c r="D679" i="19" s="1"/>
  <c r="G680" i="19"/>
  <c r="D680" i="19" s="1"/>
  <c r="G681" i="19"/>
  <c r="D681" i="19" s="1"/>
  <c r="G682" i="19"/>
  <c r="D682" i="19" s="1"/>
  <c r="G683" i="19"/>
  <c r="D683" i="19" s="1"/>
  <c r="G684" i="19"/>
  <c r="D684" i="19" s="1"/>
  <c r="G685" i="19"/>
  <c r="D685" i="19" s="1"/>
  <c r="G686" i="19"/>
  <c r="D686" i="19" s="1"/>
  <c r="G687" i="19"/>
  <c r="D687" i="19" s="1"/>
  <c r="G688" i="19"/>
  <c r="D688" i="19" s="1"/>
  <c r="G689" i="19"/>
  <c r="D689" i="19" s="1"/>
  <c r="G690" i="19"/>
  <c r="D690" i="19" s="1"/>
  <c r="G691" i="19"/>
  <c r="D691" i="19" s="1"/>
  <c r="G692" i="19"/>
  <c r="D692" i="19" s="1"/>
  <c r="G693" i="19"/>
  <c r="D693" i="19" s="1"/>
  <c r="G694" i="19"/>
  <c r="D694" i="19" s="1"/>
  <c r="G695" i="19"/>
  <c r="D695" i="19" s="1"/>
  <c r="G696" i="19"/>
  <c r="D696" i="19" s="1"/>
  <c r="G697" i="19"/>
  <c r="D697" i="19" s="1"/>
  <c r="G698" i="19"/>
  <c r="D698" i="19" s="1"/>
  <c r="G699" i="19"/>
  <c r="D699" i="19" s="1"/>
  <c r="G700" i="19"/>
  <c r="D700" i="19" s="1"/>
  <c r="G701" i="19"/>
  <c r="D701" i="19" s="1"/>
  <c r="G702" i="19"/>
  <c r="D702" i="19" s="1"/>
  <c r="G703" i="19"/>
  <c r="D703" i="19" s="1"/>
  <c r="G704" i="19"/>
  <c r="D704" i="19" s="1"/>
  <c r="G705" i="19"/>
  <c r="D705" i="19" s="1"/>
  <c r="G706" i="19"/>
  <c r="D706" i="19" s="1"/>
  <c r="G707" i="19"/>
  <c r="D707" i="19" s="1"/>
  <c r="G708" i="19"/>
  <c r="D708" i="19" s="1"/>
  <c r="G709" i="19"/>
  <c r="D709" i="19" s="1"/>
  <c r="G710" i="19"/>
  <c r="D710" i="19" s="1"/>
  <c r="G711" i="19"/>
  <c r="D711" i="19" s="1"/>
  <c r="G712" i="19"/>
  <c r="D712" i="19" s="1"/>
  <c r="G713" i="19"/>
  <c r="D713" i="19" s="1"/>
  <c r="G714" i="19"/>
  <c r="D714" i="19" s="1"/>
  <c r="G715" i="19"/>
  <c r="D715" i="19" s="1"/>
  <c r="G716" i="19"/>
  <c r="D716" i="19" s="1"/>
  <c r="G717" i="19"/>
  <c r="D717" i="19" s="1"/>
  <c r="G718" i="19"/>
  <c r="D718" i="19" s="1"/>
  <c r="G719" i="19"/>
  <c r="D719" i="19" s="1"/>
  <c r="G720" i="19"/>
  <c r="D720" i="19" s="1"/>
  <c r="G721" i="19"/>
  <c r="D721" i="19" s="1"/>
  <c r="G722" i="19"/>
  <c r="D722" i="19" s="1"/>
  <c r="G723" i="19"/>
  <c r="D723" i="19" s="1"/>
  <c r="G724" i="19"/>
  <c r="D724" i="19" s="1"/>
  <c r="G725" i="19"/>
  <c r="D725" i="19" s="1"/>
  <c r="G726" i="19"/>
  <c r="D726" i="19" s="1"/>
  <c r="G727" i="19"/>
  <c r="D727" i="19" s="1"/>
  <c r="G728" i="19"/>
  <c r="D728" i="19" s="1"/>
  <c r="G729" i="19"/>
  <c r="D729" i="19" s="1"/>
  <c r="G730" i="19"/>
  <c r="D730" i="19" s="1"/>
  <c r="G731" i="19"/>
  <c r="D731" i="19" s="1"/>
  <c r="G732" i="19"/>
  <c r="D732" i="19" s="1"/>
  <c r="G3" i="19"/>
  <c r="D3" i="19" s="1"/>
  <c r="J732" i="19"/>
  <c r="J731" i="19"/>
  <c r="J730" i="19"/>
  <c r="J729" i="19"/>
  <c r="J728" i="19"/>
  <c r="J727" i="19"/>
  <c r="J726" i="19"/>
  <c r="J725" i="19"/>
  <c r="J724" i="19"/>
  <c r="J723" i="19"/>
  <c r="J722" i="19"/>
  <c r="J721" i="19"/>
  <c r="J720" i="19"/>
  <c r="J719" i="19"/>
  <c r="J718" i="19"/>
  <c r="J717" i="19"/>
  <c r="J716" i="19"/>
  <c r="J715" i="19"/>
  <c r="J714" i="19"/>
  <c r="J713" i="19"/>
  <c r="J712" i="19"/>
  <c r="J711" i="19"/>
  <c r="J710" i="19"/>
  <c r="J709" i="19"/>
  <c r="J708" i="19"/>
  <c r="J707" i="19"/>
  <c r="J706" i="19"/>
  <c r="J705" i="19"/>
  <c r="J704" i="19"/>
  <c r="J703" i="19"/>
  <c r="J702" i="19"/>
  <c r="J701" i="19"/>
  <c r="J700" i="19"/>
  <c r="J699" i="19"/>
  <c r="J698" i="19"/>
  <c r="J697" i="19"/>
  <c r="J696" i="19"/>
  <c r="J695" i="19"/>
  <c r="J694" i="19"/>
  <c r="J693" i="19"/>
  <c r="J692" i="19"/>
  <c r="J691" i="19"/>
  <c r="J690" i="19"/>
  <c r="J689" i="19"/>
  <c r="J688" i="19"/>
  <c r="J687" i="19"/>
  <c r="J686" i="19"/>
  <c r="J685" i="19"/>
  <c r="J684" i="19"/>
  <c r="J683" i="19"/>
  <c r="J682" i="19"/>
  <c r="J681" i="19"/>
  <c r="J680" i="19"/>
  <c r="J679" i="19"/>
  <c r="J678" i="19"/>
  <c r="J677" i="19"/>
  <c r="J676" i="19"/>
  <c r="J675" i="19"/>
  <c r="J674" i="19"/>
  <c r="J673" i="19"/>
  <c r="J672" i="19"/>
  <c r="J671" i="19"/>
  <c r="J670" i="19"/>
  <c r="J669" i="19"/>
  <c r="J668" i="19"/>
  <c r="J667" i="19"/>
  <c r="J666" i="19"/>
  <c r="J665" i="19"/>
  <c r="J664" i="19"/>
  <c r="J663" i="19"/>
  <c r="J662" i="19"/>
  <c r="J661" i="19"/>
  <c r="J660" i="19"/>
  <c r="J659" i="19"/>
  <c r="J658" i="19"/>
  <c r="J657" i="19"/>
  <c r="J656" i="19"/>
  <c r="J655" i="19"/>
  <c r="J654" i="19"/>
  <c r="J653" i="19"/>
  <c r="J652" i="19"/>
  <c r="J651" i="19"/>
  <c r="J650" i="19"/>
  <c r="J649" i="19"/>
  <c r="J648" i="19"/>
  <c r="J647" i="19"/>
  <c r="J646" i="19"/>
  <c r="J645" i="19"/>
  <c r="J644" i="19"/>
  <c r="J643" i="19"/>
  <c r="J642" i="19"/>
  <c r="J641" i="19"/>
  <c r="J640" i="19"/>
  <c r="J639" i="19"/>
  <c r="J638" i="19"/>
  <c r="J637" i="19"/>
  <c r="J636" i="19"/>
  <c r="J635" i="19"/>
  <c r="J634" i="19"/>
  <c r="J633" i="19"/>
  <c r="J632" i="19"/>
  <c r="J631" i="19"/>
  <c r="J630" i="19"/>
  <c r="J629" i="19"/>
  <c r="J628" i="19"/>
  <c r="J627" i="19"/>
  <c r="J626" i="19"/>
  <c r="J625" i="19"/>
  <c r="J624" i="19"/>
  <c r="J623" i="19"/>
  <c r="J622" i="19"/>
  <c r="J621" i="19"/>
  <c r="J620" i="19"/>
  <c r="J619" i="19"/>
  <c r="J618" i="19"/>
  <c r="J617" i="19"/>
  <c r="J616" i="19"/>
  <c r="J615" i="19"/>
  <c r="J614" i="19"/>
  <c r="J613" i="19"/>
  <c r="J612" i="19"/>
  <c r="J611" i="19"/>
  <c r="J610" i="19"/>
  <c r="J609" i="19"/>
  <c r="J608" i="19"/>
  <c r="J607" i="19"/>
  <c r="J606" i="19"/>
  <c r="J605" i="19"/>
  <c r="J604" i="19"/>
  <c r="J603" i="19"/>
  <c r="J602" i="19"/>
  <c r="J601" i="19"/>
  <c r="J600" i="19"/>
  <c r="J599" i="19"/>
  <c r="J598" i="19"/>
  <c r="J597" i="19"/>
  <c r="J596" i="19"/>
  <c r="J595" i="19"/>
  <c r="J594" i="19"/>
  <c r="J593" i="19"/>
  <c r="J592" i="19"/>
  <c r="J591" i="19"/>
  <c r="J590" i="19"/>
  <c r="J589" i="19"/>
  <c r="J588" i="19"/>
  <c r="J587" i="19"/>
  <c r="J586" i="19"/>
  <c r="J585" i="19"/>
  <c r="J584" i="19"/>
  <c r="J583" i="19"/>
  <c r="J582" i="19"/>
  <c r="J581" i="19"/>
  <c r="J580" i="19"/>
  <c r="J579" i="19"/>
  <c r="J578" i="19"/>
  <c r="J577" i="19"/>
  <c r="J576" i="19"/>
  <c r="J575" i="19"/>
  <c r="J574" i="19"/>
  <c r="J573" i="19"/>
  <c r="J572" i="19"/>
  <c r="J571" i="19"/>
  <c r="J570" i="19"/>
  <c r="J569" i="19"/>
  <c r="J568" i="19"/>
  <c r="J567" i="19"/>
  <c r="J566" i="19"/>
  <c r="J565" i="19"/>
  <c r="J564" i="19"/>
  <c r="J563" i="19"/>
  <c r="J562" i="19"/>
  <c r="J561" i="19"/>
  <c r="J560" i="19"/>
  <c r="J559" i="19"/>
  <c r="J558" i="19"/>
  <c r="J557" i="19"/>
  <c r="J556" i="19"/>
  <c r="J555" i="19"/>
  <c r="J554" i="19"/>
  <c r="J553" i="19"/>
  <c r="J552" i="19"/>
  <c r="J551" i="19"/>
  <c r="J550" i="19"/>
  <c r="J549" i="19"/>
  <c r="J548" i="19"/>
  <c r="J547" i="19"/>
  <c r="J546" i="19"/>
  <c r="J545" i="19"/>
  <c r="J544" i="19"/>
  <c r="J543" i="19"/>
  <c r="J542" i="19"/>
  <c r="J541" i="19"/>
  <c r="J540" i="19"/>
  <c r="J539" i="19"/>
  <c r="J538" i="19"/>
  <c r="J537" i="19"/>
  <c r="J536" i="19"/>
  <c r="J535" i="19"/>
  <c r="J534" i="19"/>
  <c r="J533" i="19"/>
  <c r="J532" i="19"/>
  <c r="J531" i="19"/>
  <c r="J530" i="19"/>
  <c r="J529" i="19"/>
  <c r="J528" i="19"/>
  <c r="J527" i="19"/>
  <c r="J526" i="19"/>
  <c r="J525" i="19"/>
  <c r="J524" i="19"/>
  <c r="J523" i="19"/>
  <c r="J522" i="19"/>
  <c r="J521" i="19"/>
  <c r="J520" i="19"/>
  <c r="J519" i="19"/>
  <c r="J518" i="19"/>
  <c r="J517" i="19"/>
  <c r="J516" i="19"/>
  <c r="J515" i="19"/>
  <c r="J514" i="19"/>
  <c r="J513" i="19"/>
  <c r="J512" i="19"/>
  <c r="J511" i="19"/>
  <c r="J510" i="19"/>
  <c r="J509" i="19"/>
  <c r="J508" i="19"/>
  <c r="J507" i="19"/>
  <c r="J506" i="19"/>
  <c r="J505" i="19"/>
  <c r="J504" i="19"/>
  <c r="J503" i="19"/>
  <c r="J502" i="19"/>
  <c r="J501" i="19"/>
  <c r="J500" i="19"/>
  <c r="J499" i="19"/>
  <c r="J498" i="19"/>
  <c r="J497" i="19"/>
  <c r="J496" i="19"/>
  <c r="J495" i="19"/>
  <c r="J494" i="19"/>
  <c r="J493" i="19"/>
  <c r="J492" i="19"/>
  <c r="J491" i="19"/>
  <c r="J490" i="19"/>
  <c r="J489" i="19"/>
  <c r="J488" i="19"/>
  <c r="J487" i="19"/>
  <c r="J486" i="19"/>
  <c r="J485" i="19"/>
  <c r="J484" i="19"/>
  <c r="J483" i="19"/>
  <c r="J482" i="19"/>
  <c r="J481" i="19"/>
  <c r="J480" i="19"/>
  <c r="J479" i="19"/>
  <c r="J478" i="19"/>
  <c r="J477" i="19"/>
  <c r="J476" i="19"/>
  <c r="J475" i="19"/>
  <c r="J474" i="19"/>
  <c r="J473" i="19"/>
  <c r="J472" i="19"/>
  <c r="J471" i="19"/>
  <c r="J470" i="19"/>
  <c r="J469" i="19"/>
  <c r="J468" i="19"/>
  <c r="J467" i="19"/>
  <c r="J466" i="19"/>
  <c r="J465" i="19"/>
  <c r="J464" i="19"/>
  <c r="J463" i="19"/>
  <c r="J462" i="19"/>
  <c r="J461" i="19"/>
  <c r="J460" i="19"/>
  <c r="J459" i="19"/>
  <c r="J458" i="19"/>
  <c r="J457" i="19"/>
  <c r="J456" i="19"/>
  <c r="J455" i="19"/>
  <c r="J454" i="19"/>
  <c r="J453" i="19"/>
  <c r="J452" i="19"/>
  <c r="J451" i="19"/>
  <c r="J450" i="19"/>
  <c r="J449" i="19"/>
  <c r="J448" i="19"/>
  <c r="J447" i="19"/>
  <c r="J446" i="19"/>
  <c r="J445" i="19"/>
  <c r="J444" i="19"/>
  <c r="J443" i="19"/>
  <c r="J442" i="19"/>
  <c r="J441" i="19"/>
  <c r="J440" i="19"/>
  <c r="J439" i="19"/>
  <c r="J438" i="19"/>
  <c r="J437" i="19"/>
  <c r="J436" i="19"/>
  <c r="J435" i="19"/>
  <c r="J434" i="19"/>
  <c r="J433" i="19"/>
  <c r="J432" i="19"/>
  <c r="J431" i="19"/>
  <c r="J430" i="19"/>
  <c r="J429" i="19"/>
  <c r="J428" i="19"/>
  <c r="J427" i="19"/>
  <c r="J426" i="19"/>
  <c r="J425" i="19"/>
  <c r="J424" i="19"/>
  <c r="J423" i="19"/>
  <c r="J422" i="19"/>
  <c r="J421" i="19"/>
  <c r="J420" i="19"/>
  <c r="J419" i="19"/>
  <c r="J418" i="19"/>
  <c r="J417" i="19"/>
  <c r="J416" i="19"/>
  <c r="J415" i="19"/>
  <c r="J414" i="19"/>
  <c r="J413" i="19"/>
  <c r="J412" i="19"/>
  <c r="J411" i="19"/>
  <c r="J410" i="19"/>
  <c r="J409" i="19"/>
  <c r="J408" i="19"/>
  <c r="J407" i="19"/>
  <c r="J406" i="19"/>
  <c r="J405" i="19"/>
  <c r="J404" i="19"/>
  <c r="J403" i="19"/>
  <c r="J402" i="19"/>
  <c r="J401" i="19"/>
  <c r="J400" i="19"/>
  <c r="J399" i="19"/>
  <c r="J398" i="19"/>
  <c r="J397" i="19"/>
  <c r="J396" i="19"/>
  <c r="J395" i="19"/>
  <c r="J394" i="19"/>
  <c r="J393" i="19"/>
  <c r="J392" i="19"/>
  <c r="J391" i="19"/>
  <c r="J390" i="19"/>
  <c r="J389" i="19"/>
  <c r="J388" i="19"/>
  <c r="J387" i="19"/>
  <c r="J386" i="19"/>
  <c r="J385" i="19"/>
  <c r="J384" i="19"/>
  <c r="J383" i="19"/>
  <c r="J382" i="19"/>
  <c r="J381" i="19"/>
  <c r="J380" i="19"/>
  <c r="J379" i="19"/>
  <c r="J378" i="19"/>
  <c r="J377" i="19"/>
  <c r="J376" i="19"/>
  <c r="J375" i="19"/>
  <c r="J374" i="19"/>
  <c r="J373" i="19"/>
  <c r="J372" i="19"/>
  <c r="J371" i="19"/>
  <c r="J370" i="19"/>
  <c r="J369" i="19"/>
  <c r="J368" i="19"/>
  <c r="J367" i="19"/>
  <c r="J366" i="19"/>
  <c r="J365" i="19"/>
  <c r="J364" i="19"/>
  <c r="J363" i="19"/>
  <c r="J362" i="19"/>
  <c r="J361" i="19"/>
  <c r="J360" i="19"/>
  <c r="J359" i="19"/>
  <c r="J358" i="19"/>
  <c r="J357" i="19"/>
  <c r="J356" i="19"/>
  <c r="J355" i="19"/>
  <c r="J354" i="19"/>
  <c r="J353" i="19"/>
  <c r="J352" i="19"/>
  <c r="J351" i="19"/>
  <c r="J350" i="19"/>
  <c r="J349" i="19"/>
  <c r="J348" i="19"/>
  <c r="J347" i="19"/>
  <c r="J346" i="19"/>
  <c r="J345" i="19"/>
  <c r="J344" i="19"/>
  <c r="J343" i="19"/>
  <c r="J342" i="19"/>
  <c r="J341" i="19"/>
  <c r="J340" i="19"/>
  <c r="J339" i="19"/>
  <c r="J338" i="19"/>
  <c r="J337" i="19"/>
  <c r="J336" i="19"/>
  <c r="J335" i="19"/>
  <c r="J334" i="19"/>
  <c r="J333" i="19"/>
  <c r="J332" i="19"/>
  <c r="J331" i="19"/>
  <c r="J330" i="19"/>
  <c r="J329" i="19"/>
  <c r="J328" i="19"/>
  <c r="J327" i="19"/>
  <c r="J326" i="19"/>
  <c r="J325" i="19"/>
  <c r="J324" i="19"/>
  <c r="J323" i="19"/>
  <c r="J322" i="19"/>
  <c r="J321" i="19"/>
  <c r="J320" i="19"/>
  <c r="J319" i="19"/>
  <c r="J318" i="19"/>
  <c r="J317" i="19"/>
  <c r="J316" i="19"/>
  <c r="J315" i="19"/>
  <c r="J314" i="19"/>
  <c r="J313" i="19"/>
  <c r="J312" i="19"/>
  <c r="J311" i="19"/>
  <c r="J310" i="19"/>
  <c r="J309" i="19"/>
  <c r="J308" i="19"/>
  <c r="J307" i="19"/>
  <c r="J306" i="19"/>
  <c r="J305" i="19"/>
  <c r="J304" i="19"/>
  <c r="J303" i="19"/>
  <c r="J302" i="19"/>
  <c r="J301" i="19"/>
  <c r="J300" i="19"/>
  <c r="J299" i="19"/>
  <c r="J298" i="19"/>
  <c r="J297" i="19"/>
  <c r="J296" i="19"/>
  <c r="J295" i="19"/>
  <c r="J294" i="19"/>
  <c r="J293" i="19"/>
  <c r="J292" i="19"/>
  <c r="J291" i="19"/>
  <c r="J290" i="19"/>
  <c r="J289" i="19"/>
  <c r="J288" i="19"/>
  <c r="J287" i="19"/>
  <c r="J286" i="19"/>
  <c r="J285" i="19"/>
  <c r="J284" i="19"/>
  <c r="J283" i="19"/>
  <c r="J282" i="19"/>
  <c r="J281" i="19"/>
  <c r="J280" i="19"/>
  <c r="J279" i="19"/>
  <c r="J278" i="19"/>
  <c r="J277" i="19"/>
  <c r="J276" i="19"/>
  <c r="J275" i="19"/>
  <c r="J274" i="19"/>
  <c r="J273" i="19"/>
  <c r="J272" i="19"/>
  <c r="J271" i="19"/>
  <c r="J270" i="19"/>
  <c r="J269" i="19"/>
  <c r="J268" i="19"/>
  <c r="J267" i="19"/>
  <c r="J266" i="19"/>
  <c r="J265" i="19"/>
  <c r="J264" i="19"/>
  <c r="J263" i="19"/>
  <c r="J262" i="19"/>
  <c r="J261" i="19"/>
  <c r="J260" i="19"/>
  <c r="J259" i="19"/>
  <c r="J258" i="19"/>
  <c r="J257" i="19"/>
  <c r="J256" i="19"/>
  <c r="J255" i="19"/>
  <c r="J254" i="19"/>
  <c r="J253" i="19"/>
  <c r="J252" i="19"/>
  <c r="J251" i="19"/>
  <c r="J250" i="19"/>
  <c r="J249" i="19"/>
  <c r="J248" i="19"/>
  <c r="J247" i="19"/>
  <c r="J246" i="19"/>
  <c r="J245" i="19"/>
  <c r="J244" i="19"/>
  <c r="J243" i="19"/>
  <c r="J242" i="19"/>
  <c r="J241" i="19"/>
  <c r="J240" i="19"/>
  <c r="J239" i="19"/>
  <c r="J238" i="19"/>
  <c r="J237" i="19"/>
  <c r="J236" i="19"/>
  <c r="J235" i="19"/>
  <c r="J234" i="19"/>
  <c r="J233" i="19"/>
  <c r="J232" i="19"/>
  <c r="J231" i="19"/>
  <c r="J230" i="19"/>
  <c r="J229" i="19"/>
  <c r="J228" i="19"/>
  <c r="J227" i="19"/>
  <c r="J226" i="19"/>
  <c r="J225" i="19"/>
  <c r="J224" i="19"/>
  <c r="J223" i="19"/>
  <c r="J222" i="19"/>
  <c r="J221" i="19"/>
  <c r="J220" i="19"/>
  <c r="J219" i="19"/>
  <c r="J218" i="19"/>
  <c r="J217" i="19"/>
  <c r="J216" i="19"/>
  <c r="J215" i="19"/>
  <c r="J214" i="19"/>
  <c r="J213" i="19"/>
  <c r="J212" i="19"/>
  <c r="J211" i="19"/>
  <c r="J210" i="19"/>
  <c r="J209" i="19"/>
  <c r="J208" i="19"/>
  <c r="J207" i="19"/>
  <c r="J206" i="19"/>
  <c r="J205" i="19"/>
  <c r="J204" i="19"/>
  <c r="J203" i="19"/>
  <c r="J202" i="19"/>
  <c r="J201" i="19"/>
  <c r="J200" i="19"/>
  <c r="J199" i="19"/>
  <c r="J198" i="19"/>
  <c r="J197" i="19"/>
  <c r="J196" i="19"/>
  <c r="J195" i="19"/>
  <c r="J194" i="19"/>
  <c r="J193" i="19"/>
  <c r="J192" i="19"/>
  <c r="J191" i="19"/>
  <c r="J190" i="19"/>
  <c r="J189" i="19"/>
  <c r="J188" i="19"/>
  <c r="J187" i="19"/>
  <c r="J186" i="19"/>
  <c r="J185" i="19"/>
  <c r="J184" i="19"/>
  <c r="J183" i="19"/>
  <c r="J182" i="19"/>
  <c r="J181" i="19"/>
  <c r="J180" i="19"/>
  <c r="J179" i="19"/>
  <c r="J178" i="19"/>
  <c r="J177" i="19"/>
  <c r="J176" i="19"/>
  <c r="J175" i="19"/>
  <c r="J174" i="19"/>
  <c r="J173" i="19"/>
  <c r="J172" i="19"/>
  <c r="J171" i="19"/>
  <c r="J170" i="19"/>
  <c r="J169" i="19"/>
  <c r="J168" i="19"/>
  <c r="J167" i="19"/>
  <c r="J166" i="19"/>
  <c r="J165" i="19"/>
  <c r="J164" i="19"/>
  <c r="J163" i="19"/>
  <c r="J162" i="19"/>
  <c r="J161" i="19"/>
  <c r="J160" i="19"/>
  <c r="J159" i="19"/>
  <c r="J158" i="19"/>
  <c r="J157" i="19"/>
  <c r="J156" i="19"/>
  <c r="J155" i="19"/>
  <c r="J154" i="19"/>
  <c r="J153" i="19"/>
  <c r="J152" i="19"/>
  <c r="J151" i="19"/>
  <c r="J150" i="19"/>
  <c r="J149" i="19"/>
  <c r="J148" i="19"/>
  <c r="J147" i="19"/>
  <c r="J146" i="19"/>
  <c r="J145" i="19"/>
  <c r="J144" i="19"/>
  <c r="J143" i="19"/>
  <c r="J142" i="19"/>
  <c r="J141" i="19"/>
  <c r="J140" i="19"/>
  <c r="J139" i="19"/>
  <c r="J138" i="19"/>
  <c r="J137" i="19"/>
  <c r="J136" i="19"/>
  <c r="J135" i="19"/>
  <c r="J134" i="19"/>
  <c r="J133" i="19"/>
  <c r="J132" i="19"/>
  <c r="J131" i="19"/>
  <c r="J130" i="19"/>
  <c r="J129" i="19"/>
  <c r="J128" i="19"/>
  <c r="J127" i="19"/>
  <c r="J126" i="19"/>
  <c r="J125" i="19"/>
  <c r="J124" i="19"/>
  <c r="J123" i="19"/>
  <c r="J122" i="19"/>
  <c r="J121" i="19"/>
  <c r="J120" i="19"/>
  <c r="J119" i="19"/>
  <c r="J118" i="19"/>
  <c r="J117" i="19"/>
  <c r="J116" i="19"/>
  <c r="J115" i="19"/>
  <c r="J114" i="19"/>
  <c r="J113" i="19"/>
  <c r="J112" i="19"/>
  <c r="J111" i="19"/>
  <c r="J110" i="19"/>
  <c r="J109" i="19"/>
  <c r="J108" i="19"/>
  <c r="J107" i="19"/>
  <c r="J106" i="19"/>
  <c r="J105" i="19"/>
  <c r="J104" i="19"/>
  <c r="J103" i="19"/>
  <c r="J102" i="19"/>
  <c r="J101" i="19"/>
  <c r="J100" i="19"/>
  <c r="J99" i="19"/>
  <c r="J98" i="19"/>
  <c r="J97" i="19"/>
  <c r="J96" i="19"/>
  <c r="J95" i="19"/>
  <c r="J94" i="19"/>
  <c r="J93" i="19"/>
  <c r="J92" i="19"/>
  <c r="J91" i="19"/>
  <c r="J90" i="19"/>
  <c r="J89" i="19"/>
  <c r="J88" i="19"/>
  <c r="J87" i="19"/>
  <c r="J86" i="19"/>
  <c r="J85" i="19"/>
  <c r="J84" i="19"/>
  <c r="J83" i="19"/>
  <c r="J82" i="19"/>
  <c r="J81" i="19"/>
  <c r="J80" i="19"/>
  <c r="J79" i="19"/>
  <c r="J78" i="19"/>
  <c r="J77" i="19"/>
  <c r="J76" i="19"/>
  <c r="J75" i="19"/>
  <c r="J74" i="19"/>
  <c r="J73" i="19"/>
  <c r="J72" i="19"/>
  <c r="J71" i="19"/>
  <c r="J70" i="19"/>
  <c r="J69" i="19"/>
  <c r="J68" i="19"/>
  <c r="J67" i="19"/>
  <c r="J66" i="19"/>
  <c r="J65" i="19"/>
  <c r="J64" i="19"/>
  <c r="J63" i="19"/>
  <c r="J62" i="19"/>
  <c r="J61" i="19"/>
  <c r="J60" i="19"/>
  <c r="J59" i="19"/>
  <c r="J58" i="19"/>
  <c r="J57" i="19"/>
  <c r="J56" i="19"/>
  <c r="J55" i="19"/>
  <c r="J54" i="19"/>
  <c r="J53" i="19"/>
  <c r="J52" i="19"/>
  <c r="J51" i="19"/>
  <c r="J50" i="19"/>
  <c r="J49" i="19"/>
  <c r="J48" i="19"/>
  <c r="J47" i="19"/>
  <c r="J46" i="19"/>
  <c r="J45" i="19"/>
  <c r="J44" i="19"/>
  <c r="J43" i="19"/>
  <c r="J42" i="19"/>
  <c r="J41" i="19"/>
  <c r="J40" i="19"/>
  <c r="J39" i="19"/>
  <c r="J38" i="19"/>
  <c r="J37" i="19"/>
  <c r="J36" i="19"/>
  <c r="J35" i="19"/>
  <c r="J34" i="19"/>
  <c r="J33" i="19"/>
  <c r="J32" i="19"/>
  <c r="J31" i="19"/>
  <c r="J30" i="19"/>
  <c r="J29" i="19"/>
  <c r="J28" i="19"/>
  <c r="J27" i="19"/>
  <c r="J26" i="19"/>
  <c r="J25" i="19"/>
  <c r="J24" i="19"/>
  <c r="J23" i="19"/>
  <c r="J22" i="19"/>
  <c r="J21" i="19"/>
  <c r="J20" i="19"/>
  <c r="J19" i="19"/>
  <c r="J18" i="19"/>
  <c r="J17" i="19"/>
  <c r="J16" i="19"/>
  <c r="J15" i="19"/>
  <c r="J14" i="19"/>
  <c r="J13" i="19"/>
  <c r="J12" i="19"/>
  <c r="J11" i="19"/>
  <c r="J10" i="19"/>
  <c r="J9" i="19"/>
  <c r="J8" i="19"/>
  <c r="J7" i="19"/>
  <c r="J6" i="19"/>
  <c r="J5" i="19"/>
  <c r="J4" i="19"/>
  <c r="J3" i="19"/>
  <c r="K2" i="19"/>
  <c r="L2" i="19" s="1"/>
  <c r="E2" i="19"/>
  <c r="C2" i="19"/>
  <c r="B2" i="19"/>
  <c r="R6"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9" i="12"/>
  <c r="J733" i="15"/>
  <c r="K733" i="15" s="1"/>
  <c r="L733" i="15"/>
  <c r="M733" i="15"/>
  <c r="J734" i="15"/>
  <c r="K734" i="15" s="1"/>
  <c r="L734" i="15"/>
  <c r="M734" i="15"/>
  <c r="J735" i="15"/>
  <c r="K735" i="15" s="1"/>
  <c r="L735" i="15"/>
  <c r="M735" i="15"/>
  <c r="J736" i="15"/>
  <c r="K736" i="15" s="1"/>
  <c r="L736" i="15"/>
  <c r="M736" i="15"/>
  <c r="J737" i="15"/>
  <c r="K737" i="15" s="1"/>
  <c r="L737" i="15"/>
  <c r="M737" i="15"/>
  <c r="J738" i="15"/>
  <c r="K738" i="15" s="1"/>
  <c r="L738" i="15"/>
  <c r="M738" i="15"/>
  <c r="J739" i="15"/>
  <c r="K739" i="15" s="1"/>
  <c r="L739" i="15"/>
  <c r="M739" i="15"/>
  <c r="J740" i="15"/>
  <c r="K740" i="15" s="1"/>
  <c r="L740" i="15"/>
  <c r="M740" i="15"/>
  <c r="J741" i="15"/>
  <c r="K741" i="15" s="1"/>
  <c r="L741" i="15"/>
  <c r="M741" i="15"/>
  <c r="J742" i="15"/>
  <c r="K742" i="15" s="1"/>
  <c r="L742" i="15"/>
  <c r="M742" i="15"/>
  <c r="J743" i="15"/>
  <c r="L743" i="15"/>
  <c r="M743" i="15"/>
  <c r="J744" i="15"/>
  <c r="K744" i="15" s="1"/>
  <c r="L744" i="15"/>
  <c r="M744" i="15"/>
  <c r="J745" i="15"/>
  <c r="K745" i="15" s="1"/>
  <c r="L745" i="15"/>
  <c r="M745" i="15"/>
  <c r="J746" i="15"/>
  <c r="K746" i="15" s="1"/>
  <c r="L746" i="15"/>
  <c r="M746" i="15"/>
  <c r="J747" i="15"/>
  <c r="K747" i="15" s="1"/>
  <c r="L747" i="15"/>
  <c r="M747" i="15"/>
  <c r="J748" i="15"/>
  <c r="K748" i="15" s="1"/>
  <c r="L748" i="15"/>
  <c r="M748" i="15"/>
  <c r="J749" i="15"/>
  <c r="K749" i="15" s="1"/>
  <c r="L749" i="15"/>
  <c r="M749" i="15"/>
  <c r="J750" i="15"/>
  <c r="K750" i="15" s="1"/>
  <c r="L750" i="15"/>
  <c r="M750" i="15"/>
  <c r="J751" i="15"/>
  <c r="K751" i="15" s="1"/>
  <c r="L751" i="15"/>
  <c r="M751" i="15"/>
  <c r="J752" i="15"/>
  <c r="K752" i="15" s="1"/>
  <c r="L752" i="15"/>
  <c r="M752" i="15"/>
  <c r="J753" i="15"/>
  <c r="K753" i="15" s="1"/>
  <c r="L753" i="15"/>
  <c r="M753" i="15"/>
  <c r="J754" i="15"/>
  <c r="K754" i="15" s="1"/>
  <c r="L754" i="15"/>
  <c r="M754" i="15"/>
  <c r="J755" i="15"/>
  <c r="K755" i="15" s="1"/>
  <c r="L755" i="15"/>
  <c r="M755" i="15"/>
  <c r="J756" i="15"/>
  <c r="K756" i="15" s="1"/>
  <c r="L756" i="15"/>
  <c r="M756" i="15"/>
  <c r="J757" i="15"/>
  <c r="K757" i="15" s="1"/>
  <c r="L757" i="15"/>
  <c r="M757" i="15"/>
  <c r="J758" i="15"/>
  <c r="K758" i="15" s="1"/>
  <c r="L758" i="15"/>
  <c r="M758" i="15"/>
  <c r="J759" i="15"/>
  <c r="K759" i="15" s="1"/>
  <c r="L759" i="15"/>
  <c r="M759" i="15"/>
  <c r="J760" i="15"/>
  <c r="K760" i="15" s="1"/>
  <c r="L760" i="15"/>
  <c r="M760" i="15"/>
  <c r="J761" i="15"/>
  <c r="K761" i="15" s="1"/>
  <c r="L761" i="15"/>
  <c r="M761" i="15"/>
  <c r="J762" i="15"/>
  <c r="K762" i="15" s="1"/>
  <c r="L762" i="15"/>
  <c r="M762" i="15"/>
  <c r="J763" i="15"/>
  <c r="K763" i="15" s="1"/>
  <c r="L763" i="15"/>
  <c r="M763" i="15"/>
  <c r="J764" i="15"/>
  <c r="K764" i="15" s="1"/>
  <c r="L764" i="15"/>
  <c r="M764" i="15"/>
  <c r="J765" i="15"/>
  <c r="K765" i="15" s="1"/>
  <c r="L765" i="15"/>
  <c r="M765" i="15"/>
  <c r="J766" i="15"/>
  <c r="K766" i="15" s="1"/>
  <c r="L766" i="15"/>
  <c r="M766" i="15"/>
  <c r="J767" i="15"/>
  <c r="K767" i="15" s="1"/>
  <c r="L767" i="15"/>
  <c r="M767" i="15"/>
  <c r="J768" i="15"/>
  <c r="K768" i="15" s="1"/>
  <c r="L768" i="15"/>
  <c r="M768" i="15"/>
  <c r="J769" i="15"/>
  <c r="K769" i="15" s="1"/>
  <c r="L769" i="15"/>
  <c r="M769" i="15"/>
  <c r="J770" i="15"/>
  <c r="K770" i="15" s="1"/>
  <c r="L770" i="15"/>
  <c r="M770" i="15"/>
  <c r="J771" i="15"/>
  <c r="K771" i="15" s="1"/>
  <c r="L771" i="15"/>
  <c r="M771" i="15"/>
  <c r="J772" i="15"/>
  <c r="K772" i="15" s="1"/>
  <c r="L772" i="15"/>
  <c r="M772" i="15"/>
  <c r="J773" i="15"/>
  <c r="K773" i="15" s="1"/>
  <c r="L773" i="15"/>
  <c r="M773" i="15"/>
  <c r="J774" i="15"/>
  <c r="K774" i="15" s="1"/>
  <c r="L774" i="15"/>
  <c r="M774" i="15"/>
  <c r="J775" i="15"/>
  <c r="K775" i="15" s="1"/>
  <c r="L775" i="15"/>
  <c r="M775" i="15"/>
  <c r="J776" i="15"/>
  <c r="K776" i="15" s="1"/>
  <c r="L776" i="15"/>
  <c r="M776" i="15"/>
  <c r="J777" i="15"/>
  <c r="K777" i="15" s="1"/>
  <c r="L777" i="15"/>
  <c r="M777" i="15"/>
  <c r="J778" i="15"/>
  <c r="K778" i="15" s="1"/>
  <c r="L778" i="15"/>
  <c r="M778" i="15"/>
  <c r="J779" i="15"/>
  <c r="K779" i="15" s="1"/>
  <c r="L779" i="15"/>
  <c r="M779" i="15"/>
  <c r="J780" i="15"/>
  <c r="K780" i="15" s="1"/>
  <c r="L780" i="15"/>
  <c r="M780" i="15"/>
  <c r="J781" i="15"/>
  <c r="K781" i="15" s="1"/>
  <c r="L781" i="15"/>
  <c r="M781" i="15"/>
  <c r="J782" i="15"/>
  <c r="K782" i="15" s="1"/>
  <c r="L782" i="15"/>
  <c r="M782" i="15"/>
  <c r="J783" i="15"/>
  <c r="K783" i="15" s="1"/>
  <c r="L783" i="15"/>
  <c r="M783" i="15"/>
  <c r="J784" i="15"/>
  <c r="K784" i="15" s="1"/>
  <c r="L784" i="15"/>
  <c r="M784" i="15"/>
  <c r="J785" i="15"/>
  <c r="K785" i="15" s="1"/>
  <c r="L785" i="15"/>
  <c r="M785" i="15"/>
  <c r="J786" i="15"/>
  <c r="K786" i="15" s="1"/>
  <c r="L786" i="15"/>
  <c r="M786" i="15"/>
  <c r="J787" i="15"/>
  <c r="K787" i="15" s="1"/>
  <c r="L787" i="15"/>
  <c r="M787" i="15"/>
  <c r="J788" i="15"/>
  <c r="K788" i="15" s="1"/>
  <c r="L788" i="15"/>
  <c r="M788" i="15"/>
  <c r="J789" i="15"/>
  <c r="K789" i="15" s="1"/>
  <c r="L789" i="15"/>
  <c r="M789" i="15"/>
  <c r="J790" i="15"/>
  <c r="K790" i="15" s="1"/>
  <c r="L790" i="15"/>
  <c r="M790" i="15"/>
  <c r="J791" i="15"/>
  <c r="K791" i="15" s="1"/>
  <c r="L791" i="15"/>
  <c r="M791" i="15"/>
  <c r="J792" i="15"/>
  <c r="K792" i="15" s="1"/>
  <c r="L792" i="15"/>
  <c r="M792" i="15"/>
  <c r="J793" i="15"/>
  <c r="K793" i="15" s="1"/>
  <c r="L793" i="15"/>
  <c r="M793" i="15"/>
  <c r="J794" i="15"/>
  <c r="K794" i="15" s="1"/>
  <c r="L794" i="15"/>
  <c r="M794" i="15"/>
  <c r="J795" i="15"/>
  <c r="K795" i="15" s="1"/>
  <c r="L795" i="15"/>
  <c r="M795" i="15"/>
  <c r="J796" i="15"/>
  <c r="K796" i="15" s="1"/>
  <c r="L796" i="15"/>
  <c r="M796" i="15"/>
  <c r="J797" i="15"/>
  <c r="K797" i="15" s="1"/>
  <c r="L797" i="15"/>
  <c r="M797" i="15"/>
  <c r="J798" i="15"/>
  <c r="K798" i="15" s="1"/>
  <c r="L798" i="15"/>
  <c r="M798" i="15"/>
  <c r="J799" i="15"/>
  <c r="K799" i="15" s="1"/>
  <c r="L799" i="15"/>
  <c r="M799" i="15"/>
  <c r="J800" i="15"/>
  <c r="K800" i="15" s="1"/>
  <c r="L800" i="15"/>
  <c r="M800" i="15"/>
  <c r="J801" i="15"/>
  <c r="K801" i="15" s="1"/>
  <c r="L801" i="15"/>
  <c r="M801" i="15"/>
  <c r="J802" i="15"/>
  <c r="K802" i="15" s="1"/>
  <c r="L802" i="15"/>
  <c r="M802" i="15"/>
  <c r="J803" i="15"/>
  <c r="K803" i="15" s="1"/>
  <c r="L803" i="15"/>
  <c r="M803" i="15"/>
  <c r="J804" i="15"/>
  <c r="K804" i="15" s="1"/>
  <c r="L804" i="15"/>
  <c r="M804" i="15"/>
  <c r="J805" i="15"/>
  <c r="K805" i="15" s="1"/>
  <c r="L805" i="15"/>
  <c r="M805" i="15"/>
  <c r="J806" i="15"/>
  <c r="K806" i="15" s="1"/>
  <c r="L806" i="15"/>
  <c r="M806" i="15"/>
  <c r="J807" i="15"/>
  <c r="K807" i="15" s="1"/>
  <c r="L807" i="15"/>
  <c r="M807" i="15"/>
  <c r="J808" i="15"/>
  <c r="K808" i="15" s="1"/>
  <c r="L808" i="15"/>
  <c r="M808" i="15"/>
  <c r="J809" i="15"/>
  <c r="K809" i="15" s="1"/>
  <c r="L809" i="15"/>
  <c r="M809" i="15"/>
  <c r="J810" i="15"/>
  <c r="K810" i="15" s="1"/>
  <c r="L810" i="15"/>
  <c r="M810" i="15"/>
  <c r="J811" i="15"/>
  <c r="K811" i="15" s="1"/>
  <c r="L811" i="15"/>
  <c r="M811" i="15"/>
  <c r="J812" i="15"/>
  <c r="K812" i="15" s="1"/>
  <c r="L812" i="15"/>
  <c r="M812" i="15"/>
  <c r="J813" i="15"/>
  <c r="K813" i="15" s="1"/>
  <c r="L813" i="15"/>
  <c r="M813" i="15"/>
  <c r="J814" i="15"/>
  <c r="K814" i="15" s="1"/>
  <c r="L814" i="15"/>
  <c r="M814" i="15"/>
  <c r="J815" i="15"/>
  <c r="K815" i="15" s="1"/>
  <c r="L815" i="15"/>
  <c r="M815" i="15"/>
  <c r="J816" i="15"/>
  <c r="K816" i="15" s="1"/>
  <c r="L816" i="15"/>
  <c r="M816" i="15"/>
  <c r="J817" i="15"/>
  <c r="K817" i="15" s="1"/>
  <c r="L817" i="15"/>
  <c r="M817" i="15"/>
  <c r="J818" i="15"/>
  <c r="K818" i="15" s="1"/>
  <c r="L818" i="15"/>
  <c r="M818" i="15"/>
  <c r="J819" i="15"/>
  <c r="K819" i="15" s="1"/>
  <c r="L819" i="15"/>
  <c r="M819" i="15"/>
  <c r="J820" i="15"/>
  <c r="K820" i="15" s="1"/>
  <c r="L820" i="15"/>
  <c r="M820" i="15"/>
  <c r="J821" i="15"/>
  <c r="K821" i="15" s="1"/>
  <c r="L821" i="15"/>
  <c r="M821" i="15"/>
  <c r="J822" i="15"/>
  <c r="K822" i="15" s="1"/>
  <c r="L822" i="15"/>
  <c r="M822" i="15"/>
  <c r="J823" i="15"/>
  <c r="K823" i="15" s="1"/>
  <c r="L823" i="15"/>
  <c r="M823" i="15"/>
  <c r="J824" i="15"/>
  <c r="K824" i="15" s="1"/>
  <c r="L824" i="15"/>
  <c r="M824" i="15"/>
  <c r="J825" i="15"/>
  <c r="K825" i="15" s="1"/>
  <c r="L825" i="15"/>
  <c r="M825" i="15"/>
  <c r="N825" i="15" s="1"/>
  <c r="J826" i="15"/>
  <c r="K826" i="15" s="1"/>
  <c r="L826" i="15"/>
  <c r="M826" i="15"/>
  <c r="J827" i="15"/>
  <c r="K827" i="15" s="1"/>
  <c r="L827" i="15"/>
  <c r="M827" i="15"/>
  <c r="J828" i="15"/>
  <c r="K828" i="15" s="1"/>
  <c r="L828" i="15"/>
  <c r="M828" i="15"/>
  <c r="J829" i="15"/>
  <c r="K829" i="15" s="1"/>
  <c r="L829" i="15"/>
  <c r="M829" i="15"/>
  <c r="J830" i="15"/>
  <c r="K830" i="15" s="1"/>
  <c r="L830" i="15"/>
  <c r="M830" i="15"/>
  <c r="J831" i="15"/>
  <c r="K831" i="15" s="1"/>
  <c r="L831" i="15"/>
  <c r="M831" i="15"/>
  <c r="J832" i="15"/>
  <c r="K832" i="15" s="1"/>
  <c r="L832" i="15"/>
  <c r="M832" i="15"/>
  <c r="J833" i="15"/>
  <c r="K833" i="15" s="1"/>
  <c r="L833" i="15"/>
  <c r="M833" i="15"/>
  <c r="N833" i="15" s="1"/>
  <c r="J834" i="15"/>
  <c r="K834" i="15" s="1"/>
  <c r="L834" i="15"/>
  <c r="M834" i="15"/>
  <c r="J835" i="15"/>
  <c r="K835" i="15" s="1"/>
  <c r="L835" i="15"/>
  <c r="M835" i="15"/>
  <c r="J836" i="15"/>
  <c r="K836" i="15" s="1"/>
  <c r="L836" i="15"/>
  <c r="M836" i="15"/>
  <c r="J837" i="15"/>
  <c r="K837" i="15" s="1"/>
  <c r="L837" i="15"/>
  <c r="M837" i="15"/>
  <c r="J838" i="15"/>
  <c r="K838" i="15" s="1"/>
  <c r="L838" i="15"/>
  <c r="M838" i="15"/>
  <c r="J839" i="15"/>
  <c r="K839" i="15" s="1"/>
  <c r="L839" i="15"/>
  <c r="M839" i="15"/>
  <c r="J840" i="15"/>
  <c r="K840" i="15" s="1"/>
  <c r="L840" i="15"/>
  <c r="M840" i="15"/>
  <c r="J841" i="15"/>
  <c r="K841" i="15" s="1"/>
  <c r="L841" i="15"/>
  <c r="M841" i="15"/>
  <c r="J842" i="15"/>
  <c r="K842" i="15" s="1"/>
  <c r="L842" i="15"/>
  <c r="M842" i="15"/>
  <c r="J843" i="15"/>
  <c r="K843" i="15" s="1"/>
  <c r="L843" i="15"/>
  <c r="M843" i="15"/>
  <c r="J844" i="15"/>
  <c r="K844" i="15" s="1"/>
  <c r="L844" i="15"/>
  <c r="M844" i="15"/>
  <c r="J845" i="15"/>
  <c r="K845" i="15" s="1"/>
  <c r="L845" i="15"/>
  <c r="M845" i="15"/>
  <c r="J846" i="15"/>
  <c r="K846" i="15" s="1"/>
  <c r="L846" i="15"/>
  <c r="M846" i="15"/>
  <c r="J847" i="15"/>
  <c r="K847" i="15" s="1"/>
  <c r="L847" i="15"/>
  <c r="M847" i="15"/>
  <c r="J848" i="15"/>
  <c r="K848" i="15" s="1"/>
  <c r="L848" i="15"/>
  <c r="M848" i="15"/>
  <c r="J849" i="15"/>
  <c r="K849" i="15" s="1"/>
  <c r="L849" i="15"/>
  <c r="M849" i="15"/>
  <c r="N849" i="15" s="1"/>
  <c r="J850" i="15"/>
  <c r="K850" i="15" s="1"/>
  <c r="L850" i="15"/>
  <c r="M850" i="15"/>
  <c r="J851" i="15"/>
  <c r="K851" i="15" s="1"/>
  <c r="L851" i="15"/>
  <c r="M851" i="15"/>
  <c r="J852" i="15"/>
  <c r="K852" i="15" s="1"/>
  <c r="L852" i="15"/>
  <c r="M852" i="15"/>
  <c r="J853" i="15"/>
  <c r="K853" i="15" s="1"/>
  <c r="L853" i="15"/>
  <c r="M853" i="15"/>
  <c r="J854" i="15"/>
  <c r="K854" i="15" s="1"/>
  <c r="L854" i="15"/>
  <c r="M854" i="15"/>
  <c r="J855" i="15"/>
  <c r="K855" i="15" s="1"/>
  <c r="L855" i="15"/>
  <c r="M855" i="15"/>
  <c r="J856" i="15"/>
  <c r="K856" i="15" s="1"/>
  <c r="L856" i="15"/>
  <c r="M856" i="15"/>
  <c r="J857" i="15"/>
  <c r="K857" i="15" s="1"/>
  <c r="L857" i="15"/>
  <c r="M857" i="15"/>
  <c r="J858" i="15"/>
  <c r="K858" i="15" s="1"/>
  <c r="L858" i="15"/>
  <c r="M858" i="15"/>
  <c r="J859" i="15"/>
  <c r="K859" i="15" s="1"/>
  <c r="L859" i="15"/>
  <c r="M859" i="15"/>
  <c r="J860" i="15"/>
  <c r="K860" i="15" s="1"/>
  <c r="L860" i="15"/>
  <c r="M860" i="15"/>
  <c r="J861" i="15"/>
  <c r="K861" i="15" s="1"/>
  <c r="L861" i="15"/>
  <c r="M861" i="15"/>
  <c r="J862" i="15"/>
  <c r="K862" i="15" s="1"/>
  <c r="L862" i="15"/>
  <c r="M862" i="15"/>
  <c r="J863" i="15"/>
  <c r="K863" i="15" s="1"/>
  <c r="L863" i="15"/>
  <c r="M863" i="15"/>
  <c r="J864" i="15"/>
  <c r="K864" i="15" s="1"/>
  <c r="L864" i="15"/>
  <c r="M864" i="15"/>
  <c r="J865" i="15"/>
  <c r="K865" i="15" s="1"/>
  <c r="L865" i="15"/>
  <c r="M865" i="15"/>
  <c r="J866" i="15"/>
  <c r="K866" i="15" s="1"/>
  <c r="L866" i="15"/>
  <c r="M866" i="15"/>
  <c r="J867" i="15"/>
  <c r="K867" i="15" s="1"/>
  <c r="L867" i="15"/>
  <c r="M867" i="15"/>
  <c r="J868" i="15"/>
  <c r="K868" i="15" s="1"/>
  <c r="L868" i="15"/>
  <c r="M868" i="15"/>
  <c r="J869" i="15"/>
  <c r="K869" i="15" s="1"/>
  <c r="L869" i="15"/>
  <c r="M869" i="15"/>
  <c r="J870" i="15"/>
  <c r="K870" i="15" s="1"/>
  <c r="L870" i="15"/>
  <c r="M870" i="15"/>
  <c r="J871" i="15"/>
  <c r="K871" i="15" s="1"/>
  <c r="L871" i="15"/>
  <c r="M871" i="15"/>
  <c r="J872" i="15"/>
  <c r="K872" i="15" s="1"/>
  <c r="L872" i="15"/>
  <c r="M872" i="15"/>
  <c r="J873" i="15"/>
  <c r="K873" i="15" s="1"/>
  <c r="L873" i="15"/>
  <c r="M873" i="15"/>
  <c r="N873" i="15" s="1"/>
  <c r="J874" i="15"/>
  <c r="K874" i="15" s="1"/>
  <c r="L874" i="15"/>
  <c r="M874" i="15"/>
  <c r="J875" i="15"/>
  <c r="K875" i="15" s="1"/>
  <c r="L875" i="15"/>
  <c r="M875" i="15"/>
  <c r="J876" i="15"/>
  <c r="K876" i="15" s="1"/>
  <c r="L876" i="15"/>
  <c r="M876" i="15"/>
  <c r="J877" i="15"/>
  <c r="K877" i="15" s="1"/>
  <c r="L877" i="15"/>
  <c r="M877" i="15"/>
  <c r="J878" i="15"/>
  <c r="K878" i="15" s="1"/>
  <c r="L878" i="15"/>
  <c r="M878" i="15"/>
  <c r="J879" i="15"/>
  <c r="K879" i="15" s="1"/>
  <c r="L879" i="15"/>
  <c r="M879" i="15"/>
  <c r="J880" i="15"/>
  <c r="K880" i="15" s="1"/>
  <c r="L880" i="15"/>
  <c r="M880" i="15"/>
  <c r="J881" i="15"/>
  <c r="K881" i="15" s="1"/>
  <c r="L881" i="15"/>
  <c r="M881" i="15"/>
  <c r="J882" i="15"/>
  <c r="K882" i="15" s="1"/>
  <c r="L882" i="15"/>
  <c r="M882" i="15"/>
  <c r="J883" i="15"/>
  <c r="K883" i="15" s="1"/>
  <c r="L883" i="15"/>
  <c r="M883" i="15"/>
  <c r="J884" i="15"/>
  <c r="K884" i="15" s="1"/>
  <c r="L884" i="15"/>
  <c r="M884" i="15"/>
  <c r="J885" i="15"/>
  <c r="K885" i="15" s="1"/>
  <c r="L885" i="15"/>
  <c r="M885" i="15"/>
  <c r="J886" i="15"/>
  <c r="K886" i="15" s="1"/>
  <c r="L886" i="15"/>
  <c r="M886" i="15"/>
  <c r="J887" i="15"/>
  <c r="K887" i="15" s="1"/>
  <c r="L887" i="15"/>
  <c r="M887" i="15"/>
  <c r="J888" i="15"/>
  <c r="K888" i="15" s="1"/>
  <c r="L888" i="15"/>
  <c r="M888" i="15"/>
  <c r="J889" i="15"/>
  <c r="K889" i="15" s="1"/>
  <c r="L889" i="15"/>
  <c r="M889" i="15"/>
  <c r="J890" i="15"/>
  <c r="K890" i="15" s="1"/>
  <c r="L890" i="15"/>
  <c r="M890" i="15"/>
  <c r="J891" i="15"/>
  <c r="K891" i="15" s="1"/>
  <c r="L891" i="15"/>
  <c r="M891" i="15"/>
  <c r="J892" i="15"/>
  <c r="K892" i="15" s="1"/>
  <c r="L892" i="15"/>
  <c r="M892" i="15"/>
  <c r="J893" i="15"/>
  <c r="K893" i="15" s="1"/>
  <c r="L893" i="15"/>
  <c r="M893" i="15"/>
  <c r="J894" i="15"/>
  <c r="K894" i="15" s="1"/>
  <c r="L894" i="15"/>
  <c r="M894" i="15"/>
  <c r="J895" i="15"/>
  <c r="K895" i="15" s="1"/>
  <c r="L895" i="15"/>
  <c r="M895" i="15"/>
  <c r="J896" i="15"/>
  <c r="K896" i="15" s="1"/>
  <c r="L896" i="15"/>
  <c r="M896" i="15"/>
  <c r="J897" i="15"/>
  <c r="K897" i="15" s="1"/>
  <c r="L897" i="15"/>
  <c r="M897" i="15"/>
  <c r="J898" i="15"/>
  <c r="K898" i="15" s="1"/>
  <c r="L898" i="15"/>
  <c r="M898" i="15"/>
  <c r="J899" i="15"/>
  <c r="K899" i="15" s="1"/>
  <c r="L899" i="15"/>
  <c r="M899" i="15"/>
  <c r="J900" i="15"/>
  <c r="K900" i="15" s="1"/>
  <c r="L900" i="15"/>
  <c r="M900" i="15"/>
  <c r="J901" i="15"/>
  <c r="K901" i="15" s="1"/>
  <c r="L901" i="15"/>
  <c r="M901" i="15"/>
  <c r="J902" i="15"/>
  <c r="K902" i="15" s="1"/>
  <c r="L902" i="15"/>
  <c r="M902" i="15"/>
  <c r="J903" i="15"/>
  <c r="K903" i="15" s="1"/>
  <c r="L903" i="15"/>
  <c r="M903" i="15"/>
  <c r="J904" i="15"/>
  <c r="K904" i="15" s="1"/>
  <c r="L904" i="15"/>
  <c r="M904" i="15"/>
  <c r="J905" i="15"/>
  <c r="K905" i="15" s="1"/>
  <c r="L905" i="15"/>
  <c r="M905" i="15"/>
  <c r="J906" i="15"/>
  <c r="K906" i="15" s="1"/>
  <c r="L906" i="15"/>
  <c r="M906" i="15"/>
  <c r="J907" i="15"/>
  <c r="K907" i="15" s="1"/>
  <c r="L907" i="15"/>
  <c r="M907" i="15"/>
  <c r="J908" i="15"/>
  <c r="K908" i="15" s="1"/>
  <c r="L908" i="15"/>
  <c r="M908" i="15"/>
  <c r="J909" i="15"/>
  <c r="K909" i="15" s="1"/>
  <c r="L909" i="15"/>
  <c r="M909" i="15"/>
  <c r="J910" i="15"/>
  <c r="K910" i="15" s="1"/>
  <c r="L910" i="15"/>
  <c r="M910" i="15"/>
  <c r="J911" i="15"/>
  <c r="K911" i="15" s="1"/>
  <c r="L911" i="15"/>
  <c r="M911" i="15"/>
  <c r="J912" i="15"/>
  <c r="K912" i="15" s="1"/>
  <c r="L912" i="15"/>
  <c r="M912" i="15"/>
  <c r="J913" i="15"/>
  <c r="K913" i="15" s="1"/>
  <c r="L913" i="15"/>
  <c r="M913" i="15"/>
  <c r="J914" i="15"/>
  <c r="K914" i="15" s="1"/>
  <c r="L914" i="15"/>
  <c r="M914" i="15"/>
  <c r="J915" i="15"/>
  <c r="K915" i="15" s="1"/>
  <c r="L915" i="15"/>
  <c r="M915" i="15"/>
  <c r="J916" i="15"/>
  <c r="K916" i="15" s="1"/>
  <c r="L916" i="15"/>
  <c r="M916" i="15"/>
  <c r="J917" i="15"/>
  <c r="K917" i="15" s="1"/>
  <c r="L917" i="15"/>
  <c r="M917" i="15"/>
  <c r="J918" i="15"/>
  <c r="K918" i="15" s="1"/>
  <c r="L918" i="15"/>
  <c r="M918" i="15"/>
  <c r="J919" i="15"/>
  <c r="K919" i="15" s="1"/>
  <c r="L919" i="15"/>
  <c r="M919" i="15"/>
  <c r="J920" i="15"/>
  <c r="K920" i="15" s="1"/>
  <c r="L920" i="15"/>
  <c r="M920" i="15"/>
  <c r="J921" i="15"/>
  <c r="K921" i="15" s="1"/>
  <c r="L921" i="15"/>
  <c r="M921" i="15"/>
  <c r="J922" i="15"/>
  <c r="K922" i="15" s="1"/>
  <c r="L922" i="15"/>
  <c r="M922" i="15"/>
  <c r="J923" i="15"/>
  <c r="K923" i="15" s="1"/>
  <c r="L923" i="15"/>
  <c r="M923" i="15"/>
  <c r="J924" i="15"/>
  <c r="K924" i="15" s="1"/>
  <c r="L924" i="15"/>
  <c r="M924" i="15"/>
  <c r="J925" i="15"/>
  <c r="K925" i="15" s="1"/>
  <c r="L925" i="15"/>
  <c r="M925" i="15"/>
  <c r="J926" i="15"/>
  <c r="K926" i="15" s="1"/>
  <c r="L926" i="15"/>
  <c r="M926" i="15"/>
  <c r="J927" i="15"/>
  <c r="K927" i="15" s="1"/>
  <c r="L927" i="15"/>
  <c r="M927" i="15"/>
  <c r="J928" i="15"/>
  <c r="K928" i="15" s="1"/>
  <c r="L928" i="15"/>
  <c r="M928" i="15"/>
  <c r="J929" i="15"/>
  <c r="K929" i="15" s="1"/>
  <c r="L929" i="15"/>
  <c r="M929" i="15"/>
  <c r="N929" i="15" s="1"/>
  <c r="J930" i="15"/>
  <c r="K930" i="15" s="1"/>
  <c r="L930" i="15"/>
  <c r="M930" i="15"/>
  <c r="J931" i="15"/>
  <c r="K931" i="15" s="1"/>
  <c r="L931" i="15"/>
  <c r="M931" i="15"/>
  <c r="J932" i="15"/>
  <c r="K932" i="15" s="1"/>
  <c r="L932" i="15"/>
  <c r="M932" i="15"/>
  <c r="J933" i="15"/>
  <c r="K933" i="15" s="1"/>
  <c r="L933" i="15"/>
  <c r="M933" i="15"/>
  <c r="J934" i="15"/>
  <c r="K934" i="15" s="1"/>
  <c r="L934" i="15"/>
  <c r="M934" i="15"/>
  <c r="J935" i="15"/>
  <c r="K935" i="15" s="1"/>
  <c r="L935" i="15"/>
  <c r="M935" i="15"/>
  <c r="J936" i="15"/>
  <c r="K936" i="15" s="1"/>
  <c r="L936" i="15"/>
  <c r="M936" i="15"/>
  <c r="J937" i="15"/>
  <c r="K937" i="15" s="1"/>
  <c r="L937" i="15"/>
  <c r="M937" i="15"/>
  <c r="J938" i="15"/>
  <c r="K938" i="15" s="1"/>
  <c r="L938" i="15"/>
  <c r="M938" i="15"/>
  <c r="J939" i="15"/>
  <c r="K939" i="15" s="1"/>
  <c r="L939" i="15"/>
  <c r="M939" i="15"/>
  <c r="J940" i="15"/>
  <c r="K940" i="15" s="1"/>
  <c r="L940" i="15"/>
  <c r="M940" i="15"/>
  <c r="J941" i="15"/>
  <c r="K941" i="15" s="1"/>
  <c r="L941" i="15"/>
  <c r="M941" i="15"/>
  <c r="J942" i="15"/>
  <c r="K942" i="15" s="1"/>
  <c r="L942" i="15"/>
  <c r="M942" i="15"/>
  <c r="J943" i="15"/>
  <c r="K943" i="15" s="1"/>
  <c r="L943" i="15"/>
  <c r="M943" i="15"/>
  <c r="J944" i="15"/>
  <c r="K944" i="15" s="1"/>
  <c r="L944" i="15"/>
  <c r="M944" i="15"/>
  <c r="J945" i="15"/>
  <c r="K945" i="15" s="1"/>
  <c r="L945" i="15"/>
  <c r="M945" i="15"/>
  <c r="J946" i="15"/>
  <c r="K946" i="15" s="1"/>
  <c r="L946" i="15"/>
  <c r="M946" i="15"/>
  <c r="J947" i="15"/>
  <c r="K947" i="15" s="1"/>
  <c r="L947" i="15"/>
  <c r="M947" i="15"/>
  <c r="J948" i="15"/>
  <c r="K948" i="15" s="1"/>
  <c r="L948" i="15"/>
  <c r="M948" i="15"/>
  <c r="J949" i="15"/>
  <c r="K949" i="15" s="1"/>
  <c r="L949" i="15"/>
  <c r="M949" i="15"/>
  <c r="J950" i="15"/>
  <c r="K950" i="15" s="1"/>
  <c r="L950" i="15"/>
  <c r="M950" i="15"/>
  <c r="J951" i="15"/>
  <c r="K951" i="15" s="1"/>
  <c r="L951" i="15"/>
  <c r="M951" i="15"/>
  <c r="J952" i="15"/>
  <c r="K952" i="15" s="1"/>
  <c r="L952" i="15"/>
  <c r="M952" i="15"/>
  <c r="J953" i="15"/>
  <c r="K953" i="15" s="1"/>
  <c r="L953" i="15"/>
  <c r="M953" i="15"/>
  <c r="J954" i="15"/>
  <c r="K954" i="15" s="1"/>
  <c r="L954" i="15"/>
  <c r="M954" i="15"/>
  <c r="J955" i="15"/>
  <c r="K955" i="15" s="1"/>
  <c r="L955" i="15"/>
  <c r="M955" i="15"/>
  <c r="J956" i="15"/>
  <c r="K956" i="15" s="1"/>
  <c r="L956" i="15"/>
  <c r="M956" i="15"/>
  <c r="J957" i="15"/>
  <c r="K957" i="15" s="1"/>
  <c r="L957" i="15"/>
  <c r="M957" i="15"/>
  <c r="J958" i="15"/>
  <c r="K958" i="15" s="1"/>
  <c r="L958" i="15"/>
  <c r="M958" i="15"/>
  <c r="J959" i="15"/>
  <c r="K959" i="15" s="1"/>
  <c r="L959" i="15"/>
  <c r="M959" i="15"/>
  <c r="J960" i="15"/>
  <c r="K960" i="15" s="1"/>
  <c r="L960" i="15"/>
  <c r="M960" i="15"/>
  <c r="J961" i="15"/>
  <c r="K961" i="15" s="1"/>
  <c r="L961" i="15"/>
  <c r="M961" i="15"/>
  <c r="J962" i="15"/>
  <c r="K962" i="15" s="1"/>
  <c r="L962" i="15"/>
  <c r="M962" i="15"/>
  <c r="J963" i="15"/>
  <c r="K963" i="15" s="1"/>
  <c r="L963" i="15"/>
  <c r="M963" i="15"/>
  <c r="J964" i="15"/>
  <c r="K964" i="15" s="1"/>
  <c r="L964" i="15"/>
  <c r="M964" i="15"/>
  <c r="J965" i="15"/>
  <c r="K965" i="15" s="1"/>
  <c r="L965" i="15"/>
  <c r="M965" i="15"/>
  <c r="J966" i="15"/>
  <c r="K966" i="15" s="1"/>
  <c r="L966" i="15"/>
  <c r="M966" i="15"/>
  <c r="J967" i="15"/>
  <c r="K967" i="15" s="1"/>
  <c r="L967" i="15"/>
  <c r="M967" i="15"/>
  <c r="J968" i="15"/>
  <c r="K968" i="15" s="1"/>
  <c r="L968" i="15"/>
  <c r="M968" i="15"/>
  <c r="J969" i="15"/>
  <c r="K969" i="15" s="1"/>
  <c r="L969" i="15"/>
  <c r="M969" i="15"/>
  <c r="J970" i="15"/>
  <c r="K970" i="15" s="1"/>
  <c r="L970" i="15"/>
  <c r="M970" i="15"/>
  <c r="J971" i="15"/>
  <c r="K971" i="15" s="1"/>
  <c r="L971" i="15"/>
  <c r="M971" i="15"/>
  <c r="J972" i="15"/>
  <c r="K972" i="15" s="1"/>
  <c r="L972" i="15"/>
  <c r="M972" i="15"/>
  <c r="J973" i="15"/>
  <c r="K973" i="15" s="1"/>
  <c r="L973" i="15"/>
  <c r="M973" i="15"/>
  <c r="J974" i="15"/>
  <c r="K974" i="15" s="1"/>
  <c r="L974" i="15"/>
  <c r="M974" i="15"/>
  <c r="J975" i="15"/>
  <c r="K975" i="15" s="1"/>
  <c r="L975" i="15"/>
  <c r="M975" i="15"/>
  <c r="J976" i="15"/>
  <c r="K976" i="15" s="1"/>
  <c r="L976" i="15"/>
  <c r="M976" i="15"/>
  <c r="J977" i="15"/>
  <c r="K977" i="15" s="1"/>
  <c r="L977" i="15"/>
  <c r="M977" i="15"/>
  <c r="N977" i="15" s="1"/>
  <c r="J978" i="15"/>
  <c r="K978" i="15" s="1"/>
  <c r="L978" i="15"/>
  <c r="M978" i="15"/>
  <c r="J979" i="15"/>
  <c r="K979" i="15" s="1"/>
  <c r="L979" i="15"/>
  <c r="M979" i="15"/>
  <c r="J980" i="15"/>
  <c r="K980" i="15" s="1"/>
  <c r="L980" i="15"/>
  <c r="M980" i="15"/>
  <c r="J981" i="15"/>
  <c r="K981" i="15" s="1"/>
  <c r="L981" i="15"/>
  <c r="M981" i="15"/>
  <c r="J982" i="15"/>
  <c r="K982" i="15" s="1"/>
  <c r="L982" i="15"/>
  <c r="M982" i="15"/>
  <c r="J983" i="15"/>
  <c r="K983" i="15" s="1"/>
  <c r="L983" i="15"/>
  <c r="M983" i="15"/>
  <c r="J984" i="15"/>
  <c r="K984" i="15" s="1"/>
  <c r="L984" i="15"/>
  <c r="M984" i="15"/>
  <c r="J985" i="15"/>
  <c r="K985" i="15" s="1"/>
  <c r="L985" i="15"/>
  <c r="M985" i="15"/>
  <c r="J986" i="15"/>
  <c r="K986" i="15" s="1"/>
  <c r="L986" i="15"/>
  <c r="M986" i="15"/>
  <c r="J987" i="15"/>
  <c r="K987" i="15" s="1"/>
  <c r="L987" i="15"/>
  <c r="M987" i="15"/>
  <c r="J988" i="15"/>
  <c r="K988" i="15" s="1"/>
  <c r="L988" i="15"/>
  <c r="M988" i="15"/>
  <c r="J989" i="15"/>
  <c r="K989" i="15" s="1"/>
  <c r="L989" i="15"/>
  <c r="M989" i="15"/>
  <c r="J990" i="15"/>
  <c r="K990" i="15" s="1"/>
  <c r="L990" i="15"/>
  <c r="M990" i="15"/>
  <c r="J991" i="15"/>
  <c r="K991" i="15" s="1"/>
  <c r="L991" i="15"/>
  <c r="M991" i="15"/>
  <c r="J992" i="15"/>
  <c r="K992" i="15" s="1"/>
  <c r="L992" i="15"/>
  <c r="M992" i="15"/>
  <c r="J993" i="15"/>
  <c r="K993" i="15" s="1"/>
  <c r="L993" i="15"/>
  <c r="M993" i="15"/>
  <c r="J994" i="15"/>
  <c r="K994" i="15" s="1"/>
  <c r="L994" i="15"/>
  <c r="M994" i="15"/>
  <c r="J995" i="15"/>
  <c r="K995" i="15" s="1"/>
  <c r="L995" i="15"/>
  <c r="M995" i="15"/>
  <c r="J996" i="15"/>
  <c r="K996" i="15" s="1"/>
  <c r="L996" i="15"/>
  <c r="M996" i="15"/>
  <c r="J997" i="15"/>
  <c r="K997" i="15" s="1"/>
  <c r="L997" i="15"/>
  <c r="M997" i="15"/>
  <c r="J998" i="15"/>
  <c r="K998" i="15" s="1"/>
  <c r="L998" i="15"/>
  <c r="M998" i="15"/>
  <c r="J999" i="15"/>
  <c r="K999" i="15" s="1"/>
  <c r="L999" i="15"/>
  <c r="M999" i="15"/>
  <c r="J1000" i="15"/>
  <c r="K1000" i="15" s="1"/>
  <c r="L1000" i="15"/>
  <c r="M1000" i="15"/>
  <c r="J1001" i="15"/>
  <c r="K1001" i="15" s="1"/>
  <c r="L1001" i="15"/>
  <c r="M1001" i="15"/>
  <c r="J1002" i="15"/>
  <c r="K1002" i="15" s="1"/>
  <c r="L1002" i="15"/>
  <c r="M1002" i="15"/>
  <c r="J1003" i="15"/>
  <c r="K1003" i="15" s="1"/>
  <c r="L1003" i="15"/>
  <c r="M1003" i="15"/>
  <c r="J1004" i="15"/>
  <c r="K1004" i="15" s="1"/>
  <c r="L1004" i="15"/>
  <c r="M1004" i="15"/>
  <c r="J1005" i="15"/>
  <c r="K1005" i="15" s="1"/>
  <c r="L1005" i="15"/>
  <c r="M1005" i="15"/>
  <c r="J1006" i="15"/>
  <c r="K1006" i="15" s="1"/>
  <c r="L1006" i="15"/>
  <c r="M1006" i="15"/>
  <c r="J1007" i="15"/>
  <c r="K1007" i="15" s="1"/>
  <c r="L1007" i="15"/>
  <c r="M1007" i="15"/>
  <c r="J1008" i="15"/>
  <c r="K1008" i="15" s="1"/>
  <c r="L1008" i="15"/>
  <c r="M1008" i="15"/>
  <c r="J1009" i="15"/>
  <c r="K1009" i="15" s="1"/>
  <c r="L1009" i="15"/>
  <c r="M1009" i="15"/>
  <c r="J1010" i="15"/>
  <c r="K1010" i="15" s="1"/>
  <c r="L1010" i="15"/>
  <c r="M1010" i="15"/>
  <c r="J1011" i="15"/>
  <c r="K1011" i="15" s="1"/>
  <c r="L1011" i="15"/>
  <c r="M1011" i="15"/>
  <c r="J1012" i="15"/>
  <c r="K1012" i="15" s="1"/>
  <c r="L1012" i="15"/>
  <c r="M1012" i="15"/>
  <c r="J1013" i="15"/>
  <c r="K1013" i="15" s="1"/>
  <c r="L1013" i="15"/>
  <c r="M1013" i="15"/>
  <c r="J1014" i="15"/>
  <c r="K1014" i="15" s="1"/>
  <c r="L1014" i="15"/>
  <c r="M1014" i="15"/>
  <c r="J1015" i="15"/>
  <c r="K1015" i="15" s="1"/>
  <c r="L1015" i="15"/>
  <c r="M1015" i="15"/>
  <c r="J1016" i="15"/>
  <c r="K1016" i="15" s="1"/>
  <c r="L1016" i="15"/>
  <c r="M1016" i="15"/>
  <c r="J1017" i="15"/>
  <c r="K1017" i="15" s="1"/>
  <c r="L1017" i="15"/>
  <c r="M1017" i="15"/>
  <c r="J1018" i="15"/>
  <c r="K1018" i="15" s="1"/>
  <c r="L1018" i="15"/>
  <c r="M1018" i="15"/>
  <c r="J1019" i="15"/>
  <c r="K1019" i="15" s="1"/>
  <c r="L1019" i="15"/>
  <c r="M1019" i="15"/>
  <c r="J1020" i="15"/>
  <c r="K1020" i="15" s="1"/>
  <c r="L1020" i="15"/>
  <c r="M1020" i="15"/>
  <c r="J1021" i="15"/>
  <c r="K1021" i="15" s="1"/>
  <c r="L1021" i="15"/>
  <c r="M1021" i="15"/>
  <c r="J1022" i="15"/>
  <c r="K1022" i="15" s="1"/>
  <c r="L1022" i="15"/>
  <c r="M1022" i="15"/>
  <c r="J1023" i="15"/>
  <c r="K1023" i="15" s="1"/>
  <c r="L1023" i="15"/>
  <c r="M1023" i="15"/>
  <c r="J1024" i="15"/>
  <c r="K1024" i="15" s="1"/>
  <c r="L1024" i="15"/>
  <c r="M1024" i="15"/>
  <c r="J1025" i="15"/>
  <c r="K1025" i="15" s="1"/>
  <c r="L1025" i="15"/>
  <c r="M1025" i="15"/>
  <c r="J1026" i="15"/>
  <c r="K1026" i="15" s="1"/>
  <c r="L1026" i="15"/>
  <c r="M1026" i="15"/>
  <c r="J1027" i="15"/>
  <c r="K1027" i="15" s="1"/>
  <c r="L1027" i="15"/>
  <c r="M1027" i="15"/>
  <c r="J1028" i="15"/>
  <c r="K1028" i="15" s="1"/>
  <c r="L1028" i="15"/>
  <c r="M1028" i="15"/>
  <c r="J1029" i="15"/>
  <c r="K1029" i="15" s="1"/>
  <c r="L1029" i="15"/>
  <c r="M1029" i="15"/>
  <c r="J1030" i="15"/>
  <c r="K1030" i="15" s="1"/>
  <c r="L1030" i="15"/>
  <c r="M1030" i="15"/>
  <c r="J1031" i="15"/>
  <c r="K1031" i="15" s="1"/>
  <c r="L1031" i="15"/>
  <c r="M1031" i="15"/>
  <c r="J1032" i="15"/>
  <c r="K1032" i="15" s="1"/>
  <c r="L1032" i="15"/>
  <c r="M1032" i="15"/>
  <c r="J1033" i="15"/>
  <c r="K1033" i="15" s="1"/>
  <c r="L1033" i="15"/>
  <c r="M1033" i="15"/>
  <c r="J1034" i="15"/>
  <c r="K1034" i="15" s="1"/>
  <c r="L1034" i="15"/>
  <c r="M1034" i="15"/>
  <c r="J1035" i="15"/>
  <c r="K1035" i="15" s="1"/>
  <c r="L1035" i="15"/>
  <c r="M1035" i="15"/>
  <c r="J1036" i="15"/>
  <c r="K1036" i="15" s="1"/>
  <c r="L1036" i="15"/>
  <c r="M1036" i="15"/>
  <c r="J1037" i="15"/>
  <c r="K1037" i="15" s="1"/>
  <c r="L1037" i="15"/>
  <c r="M1037" i="15"/>
  <c r="J1038" i="15"/>
  <c r="K1038" i="15" s="1"/>
  <c r="L1038" i="15"/>
  <c r="M1038" i="15"/>
  <c r="J1039" i="15"/>
  <c r="K1039" i="15" s="1"/>
  <c r="L1039" i="15"/>
  <c r="M1039" i="15"/>
  <c r="J1040" i="15"/>
  <c r="K1040" i="15" s="1"/>
  <c r="L1040" i="15"/>
  <c r="M1040" i="15"/>
  <c r="J1041" i="15"/>
  <c r="K1041" i="15" s="1"/>
  <c r="L1041" i="15"/>
  <c r="M1041" i="15"/>
  <c r="J1042" i="15"/>
  <c r="K1042" i="15" s="1"/>
  <c r="L1042" i="15"/>
  <c r="M1042" i="15"/>
  <c r="J1043" i="15"/>
  <c r="K1043" i="15" s="1"/>
  <c r="L1043" i="15"/>
  <c r="M1043" i="15"/>
  <c r="J1044" i="15"/>
  <c r="K1044" i="15" s="1"/>
  <c r="L1044" i="15"/>
  <c r="M1044" i="15"/>
  <c r="J1045" i="15"/>
  <c r="K1045" i="15" s="1"/>
  <c r="L1045" i="15"/>
  <c r="M1045" i="15"/>
  <c r="J1046" i="15"/>
  <c r="K1046" i="15" s="1"/>
  <c r="L1046" i="15"/>
  <c r="M1046" i="15"/>
  <c r="J1047" i="15"/>
  <c r="K1047" i="15" s="1"/>
  <c r="L1047" i="15"/>
  <c r="M1047" i="15"/>
  <c r="J1048" i="15"/>
  <c r="K1048" i="15" s="1"/>
  <c r="L1048" i="15"/>
  <c r="M1048" i="15"/>
  <c r="J1049" i="15"/>
  <c r="K1049" i="15" s="1"/>
  <c r="L1049" i="15"/>
  <c r="M1049" i="15"/>
  <c r="J1050" i="15"/>
  <c r="K1050" i="15" s="1"/>
  <c r="L1050" i="15"/>
  <c r="M1050" i="15"/>
  <c r="J1051" i="15"/>
  <c r="K1051" i="15" s="1"/>
  <c r="L1051" i="15"/>
  <c r="M1051" i="15"/>
  <c r="J1052" i="15"/>
  <c r="K1052" i="15" s="1"/>
  <c r="L1052" i="15"/>
  <c r="M1052" i="15"/>
  <c r="J1053" i="15"/>
  <c r="K1053" i="15" s="1"/>
  <c r="L1053" i="15"/>
  <c r="M1053" i="15"/>
  <c r="J1054" i="15"/>
  <c r="K1054" i="15" s="1"/>
  <c r="L1054" i="15"/>
  <c r="M1054" i="15"/>
  <c r="J1055" i="15"/>
  <c r="K1055" i="15" s="1"/>
  <c r="L1055" i="15"/>
  <c r="M1055" i="15"/>
  <c r="J1056" i="15"/>
  <c r="K1056" i="15" s="1"/>
  <c r="L1056" i="15"/>
  <c r="M1056" i="15"/>
  <c r="J1057" i="15"/>
  <c r="K1057" i="15" s="1"/>
  <c r="L1057" i="15"/>
  <c r="M1057" i="15"/>
  <c r="J1058" i="15"/>
  <c r="K1058" i="15" s="1"/>
  <c r="L1058" i="15"/>
  <c r="M1058" i="15"/>
  <c r="J1059" i="15"/>
  <c r="K1059" i="15" s="1"/>
  <c r="L1059" i="15"/>
  <c r="M1059" i="15"/>
  <c r="J1060" i="15"/>
  <c r="K1060" i="15" s="1"/>
  <c r="L1060" i="15"/>
  <c r="M1060" i="15"/>
  <c r="J1061" i="15"/>
  <c r="K1061" i="15" s="1"/>
  <c r="L1061" i="15"/>
  <c r="M1061" i="15"/>
  <c r="J1062" i="15"/>
  <c r="K1062" i="15" s="1"/>
  <c r="L1062" i="15"/>
  <c r="M1062" i="15"/>
  <c r="J1063" i="15"/>
  <c r="K1063" i="15" s="1"/>
  <c r="L1063" i="15"/>
  <c r="M1063" i="15"/>
  <c r="J1064" i="15"/>
  <c r="K1064" i="15" s="1"/>
  <c r="L1064" i="15"/>
  <c r="M1064" i="15"/>
  <c r="J1065" i="15"/>
  <c r="K1065" i="15" s="1"/>
  <c r="L1065" i="15"/>
  <c r="M1065" i="15"/>
  <c r="J1066" i="15"/>
  <c r="K1066" i="15" s="1"/>
  <c r="L1066" i="15"/>
  <c r="M1066" i="15"/>
  <c r="J1067" i="15"/>
  <c r="K1067" i="15" s="1"/>
  <c r="L1067" i="15"/>
  <c r="M1067" i="15"/>
  <c r="J1068" i="15"/>
  <c r="K1068" i="15" s="1"/>
  <c r="L1068" i="15"/>
  <c r="M1068" i="15"/>
  <c r="J1069" i="15"/>
  <c r="K1069" i="15" s="1"/>
  <c r="L1069" i="15"/>
  <c r="M1069" i="15"/>
  <c r="J1070" i="15"/>
  <c r="K1070" i="15" s="1"/>
  <c r="L1070" i="15"/>
  <c r="M1070" i="15"/>
  <c r="J1071" i="15"/>
  <c r="K1071" i="15" s="1"/>
  <c r="L1071" i="15"/>
  <c r="M1071" i="15"/>
  <c r="J1072" i="15"/>
  <c r="K1072" i="15" s="1"/>
  <c r="L1072" i="15"/>
  <c r="M1072" i="15"/>
  <c r="J1073" i="15"/>
  <c r="K1073" i="15" s="1"/>
  <c r="L1073" i="15"/>
  <c r="M1073" i="15"/>
  <c r="J1074" i="15"/>
  <c r="K1074" i="15" s="1"/>
  <c r="L1074" i="15"/>
  <c r="M1074" i="15"/>
  <c r="J1075" i="15"/>
  <c r="K1075" i="15" s="1"/>
  <c r="L1075" i="15"/>
  <c r="M1075" i="15"/>
  <c r="J1076" i="15"/>
  <c r="K1076" i="15" s="1"/>
  <c r="L1076" i="15"/>
  <c r="M1076" i="15"/>
  <c r="J1077" i="15"/>
  <c r="K1077" i="15" s="1"/>
  <c r="L1077" i="15"/>
  <c r="M1077" i="15"/>
  <c r="J1078" i="15"/>
  <c r="K1078" i="15" s="1"/>
  <c r="L1078" i="15"/>
  <c r="M1078" i="15"/>
  <c r="J1079" i="15"/>
  <c r="K1079" i="15" s="1"/>
  <c r="L1079" i="15"/>
  <c r="M1079" i="15"/>
  <c r="J1080" i="15"/>
  <c r="K1080" i="15" s="1"/>
  <c r="L1080" i="15"/>
  <c r="M1080" i="15"/>
  <c r="J1081" i="15"/>
  <c r="K1081" i="15" s="1"/>
  <c r="L1081" i="15"/>
  <c r="M1081" i="15"/>
  <c r="J1082" i="15"/>
  <c r="K1082" i="15" s="1"/>
  <c r="L1082" i="15"/>
  <c r="M1082" i="15"/>
  <c r="J1083" i="15"/>
  <c r="K1083" i="15" s="1"/>
  <c r="L1083" i="15"/>
  <c r="M1083" i="15"/>
  <c r="J1084" i="15"/>
  <c r="K1084" i="15" s="1"/>
  <c r="L1084" i="15"/>
  <c r="M1084" i="15"/>
  <c r="J1085" i="15"/>
  <c r="K1085" i="15" s="1"/>
  <c r="L1085" i="15"/>
  <c r="M1085" i="15"/>
  <c r="J1086" i="15"/>
  <c r="K1086" i="15" s="1"/>
  <c r="L1086" i="15"/>
  <c r="M1086" i="15"/>
  <c r="J1087" i="15"/>
  <c r="K1087" i="15" s="1"/>
  <c r="L1087" i="15"/>
  <c r="M1087" i="15"/>
  <c r="J1088" i="15"/>
  <c r="K1088" i="15" s="1"/>
  <c r="L1088" i="15"/>
  <c r="M1088" i="15"/>
  <c r="J1089" i="15"/>
  <c r="K1089" i="15" s="1"/>
  <c r="L1089" i="15"/>
  <c r="M1089" i="15"/>
  <c r="J1090" i="15"/>
  <c r="K1090" i="15" s="1"/>
  <c r="L1090" i="15"/>
  <c r="M1090" i="15"/>
  <c r="J1091" i="15"/>
  <c r="K1091" i="15" s="1"/>
  <c r="L1091" i="15"/>
  <c r="M1091" i="15"/>
  <c r="J1092" i="15"/>
  <c r="K1092" i="15" s="1"/>
  <c r="L1092" i="15"/>
  <c r="M1092" i="15"/>
  <c r="J1093" i="15"/>
  <c r="K1093" i="15" s="1"/>
  <c r="L1093" i="15"/>
  <c r="M1093" i="15"/>
  <c r="J1094" i="15"/>
  <c r="K1094" i="15" s="1"/>
  <c r="L1094" i="15"/>
  <c r="M1094" i="15"/>
  <c r="J1095" i="15"/>
  <c r="K1095" i="15" s="1"/>
  <c r="L1095" i="15"/>
  <c r="M1095" i="15"/>
  <c r="J1096" i="15"/>
  <c r="K1096" i="15" s="1"/>
  <c r="L1096" i="15"/>
  <c r="M1096" i="15"/>
  <c r="J1097" i="15"/>
  <c r="K1097" i="15" s="1"/>
  <c r="L1097" i="15"/>
  <c r="M1097" i="15"/>
  <c r="J1098" i="15"/>
  <c r="K1098" i="15" s="1"/>
  <c r="L1098" i="15"/>
  <c r="M1098" i="15"/>
  <c r="J1099" i="15"/>
  <c r="K1099" i="15" s="1"/>
  <c r="L1099" i="15"/>
  <c r="M1099" i="15"/>
  <c r="J1100" i="15"/>
  <c r="K1100" i="15" s="1"/>
  <c r="L1100" i="15"/>
  <c r="M1100" i="15"/>
  <c r="J1101" i="15"/>
  <c r="K1101" i="15" s="1"/>
  <c r="L1101" i="15"/>
  <c r="M1101" i="15"/>
  <c r="J1102" i="15"/>
  <c r="K1102" i="15" s="1"/>
  <c r="L1102" i="15"/>
  <c r="M1102" i="15"/>
  <c r="J1103" i="15"/>
  <c r="K1103" i="15" s="1"/>
  <c r="L1103" i="15"/>
  <c r="M1103" i="15"/>
  <c r="J1104" i="15"/>
  <c r="K1104" i="15" s="1"/>
  <c r="L1104" i="15"/>
  <c r="M1104" i="15"/>
  <c r="J1105" i="15"/>
  <c r="K1105" i="15" s="1"/>
  <c r="L1105" i="15"/>
  <c r="M1105" i="15"/>
  <c r="J1106" i="15"/>
  <c r="K1106" i="15" s="1"/>
  <c r="L1106" i="15"/>
  <c r="M1106" i="15"/>
  <c r="J1107" i="15"/>
  <c r="K1107" i="15" s="1"/>
  <c r="L1107" i="15"/>
  <c r="M1107" i="15"/>
  <c r="J1108" i="15"/>
  <c r="K1108" i="15" s="1"/>
  <c r="L1108" i="15"/>
  <c r="M1108" i="15"/>
  <c r="J1109" i="15"/>
  <c r="K1109" i="15" s="1"/>
  <c r="L1109" i="15"/>
  <c r="M1109" i="15"/>
  <c r="J1110" i="15"/>
  <c r="K1110" i="15" s="1"/>
  <c r="L1110" i="15"/>
  <c r="M1110" i="15"/>
  <c r="J1111" i="15"/>
  <c r="K1111" i="15" s="1"/>
  <c r="L1111" i="15"/>
  <c r="M1111" i="15"/>
  <c r="J1112" i="15"/>
  <c r="K1112" i="15" s="1"/>
  <c r="L1112" i="15"/>
  <c r="M1112" i="15"/>
  <c r="J1113" i="15"/>
  <c r="K1113" i="15" s="1"/>
  <c r="L1113" i="15"/>
  <c r="M1113" i="15"/>
  <c r="J1114" i="15"/>
  <c r="K1114" i="15" s="1"/>
  <c r="L1114" i="15"/>
  <c r="M1114" i="15"/>
  <c r="J1115" i="15"/>
  <c r="K1115" i="15" s="1"/>
  <c r="L1115" i="15"/>
  <c r="M1115" i="15"/>
  <c r="J1116" i="15"/>
  <c r="K1116" i="15" s="1"/>
  <c r="L1116" i="15"/>
  <c r="M1116" i="15"/>
  <c r="J1117" i="15"/>
  <c r="K1117" i="15" s="1"/>
  <c r="L1117" i="15"/>
  <c r="M1117" i="15"/>
  <c r="J1118" i="15"/>
  <c r="K1118" i="15" s="1"/>
  <c r="L1118" i="15"/>
  <c r="M1118" i="15"/>
  <c r="J1119" i="15"/>
  <c r="K1119" i="15" s="1"/>
  <c r="L1119" i="15"/>
  <c r="M1119" i="15"/>
  <c r="J1120" i="15"/>
  <c r="K1120" i="15" s="1"/>
  <c r="L1120" i="15"/>
  <c r="M1120" i="15"/>
  <c r="J1121" i="15"/>
  <c r="K1121" i="15" s="1"/>
  <c r="L1121" i="15"/>
  <c r="M1121" i="15"/>
  <c r="J1122" i="15"/>
  <c r="K1122" i="15" s="1"/>
  <c r="L1122" i="15"/>
  <c r="M1122" i="15"/>
  <c r="J1123" i="15"/>
  <c r="K1123" i="15" s="1"/>
  <c r="L1123" i="15"/>
  <c r="M1123" i="15"/>
  <c r="J1124" i="15"/>
  <c r="K1124" i="15" s="1"/>
  <c r="L1124" i="15"/>
  <c r="M1124" i="15"/>
  <c r="J1125" i="15"/>
  <c r="K1125" i="15" s="1"/>
  <c r="L1125" i="15"/>
  <c r="M1125" i="15"/>
  <c r="J1126" i="15"/>
  <c r="K1126" i="15" s="1"/>
  <c r="L1126" i="15"/>
  <c r="M1126" i="15"/>
  <c r="J1127" i="15"/>
  <c r="K1127" i="15" s="1"/>
  <c r="L1127" i="15"/>
  <c r="M1127" i="15"/>
  <c r="J1128" i="15"/>
  <c r="K1128" i="15" s="1"/>
  <c r="L1128" i="15"/>
  <c r="M1128" i="15"/>
  <c r="J1129" i="15"/>
  <c r="K1129" i="15" s="1"/>
  <c r="L1129" i="15"/>
  <c r="M1129" i="15"/>
  <c r="J1130" i="15"/>
  <c r="K1130" i="15" s="1"/>
  <c r="L1130" i="15"/>
  <c r="M1130" i="15"/>
  <c r="J1131" i="15"/>
  <c r="K1131" i="15" s="1"/>
  <c r="L1131" i="15"/>
  <c r="M1131" i="15"/>
  <c r="J1132" i="15"/>
  <c r="K1132" i="15" s="1"/>
  <c r="L1132" i="15"/>
  <c r="M1132" i="15"/>
  <c r="J1133" i="15"/>
  <c r="K1133" i="15" s="1"/>
  <c r="L1133" i="15"/>
  <c r="M1133" i="15"/>
  <c r="J1134" i="15"/>
  <c r="K1134" i="15" s="1"/>
  <c r="L1134" i="15"/>
  <c r="M1134" i="15"/>
  <c r="J1135" i="15"/>
  <c r="K1135" i="15" s="1"/>
  <c r="L1135" i="15"/>
  <c r="M1135" i="15"/>
  <c r="J1136" i="15"/>
  <c r="K1136" i="15" s="1"/>
  <c r="L1136" i="15"/>
  <c r="M1136" i="15"/>
  <c r="J1137" i="15"/>
  <c r="K1137" i="15" s="1"/>
  <c r="L1137" i="15"/>
  <c r="M1137" i="15"/>
  <c r="J1138" i="15"/>
  <c r="K1138" i="15" s="1"/>
  <c r="L1138" i="15"/>
  <c r="M1138" i="15"/>
  <c r="J1139" i="15"/>
  <c r="K1139" i="15" s="1"/>
  <c r="L1139" i="15"/>
  <c r="M1139" i="15"/>
  <c r="J1140" i="15"/>
  <c r="K1140" i="15" s="1"/>
  <c r="L1140" i="15"/>
  <c r="M1140" i="15"/>
  <c r="J1141" i="15"/>
  <c r="K1141" i="15" s="1"/>
  <c r="L1141" i="15"/>
  <c r="M1141" i="15"/>
  <c r="J1142" i="15"/>
  <c r="K1142" i="15" s="1"/>
  <c r="L1142" i="15"/>
  <c r="M1142" i="15"/>
  <c r="J1143" i="15"/>
  <c r="K1143" i="15" s="1"/>
  <c r="L1143" i="15"/>
  <c r="M1143" i="15"/>
  <c r="J1144" i="15"/>
  <c r="K1144" i="15" s="1"/>
  <c r="L1144" i="15"/>
  <c r="M1144" i="15"/>
  <c r="J1145" i="15"/>
  <c r="K1145" i="15" s="1"/>
  <c r="L1145" i="15"/>
  <c r="M1145" i="15"/>
  <c r="N1145" i="15" s="1"/>
  <c r="J1146" i="15"/>
  <c r="K1146" i="15" s="1"/>
  <c r="L1146" i="15"/>
  <c r="M1146" i="15"/>
  <c r="J1147" i="15"/>
  <c r="K1147" i="15" s="1"/>
  <c r="L1147" i="15"/>
  <c r="M1147" i="15"/>
  <c r="J1148" i="15"/>
  <c r="K1148" i="15" s="1"/>
  <c r="L1148" i="15"/>
  <c r="M1148" i="15"/>
  <c r="J1149" i="15"/>
  <c r="K1149" i="15" s="1"/>
  <c r="L1149" i="15"/>
  <c r="M1149" i="15"/>
  <c r="J1150" i="15"/>
  <c r="K1150" i="15" s="1"/>
  <c r="L1150" i="15"/>
  <c r="M1150" i="15"/>
  <c r="J1151" i="15"/>
  <c r="K1151" i="15" s="1"/>
  <c r="L1151" i="15"/>
  <c r="M1151" i="15"/>
  <c r="J1152" i="15"/>
  <c r="K1152" i="15" s="1"/>
  <c r="L1152" i="15"/>
  <c r="M1152" i="15"/>
  <c r="J1153" i="15"/>
  <c r="K1153" i="15" s="1"/>
  <c r="L1153" i="15"/>
  <c r="M1153" i="15"/>
  <c r="J1154" i="15"/>
  <c r="K1154" i="15" s="1"/>
  <c r="L1154" i="15"/>
  <c r="M1154" i="15"/>
  <c r="J1155" i="15"/>
  <c r="K1155" i="15" s="1"/>
  <c r="L1155" i="15"/>
  <c r="M1155" i="15"/>
  <c r="J1156" i="15"/>
  <c r="K1156" i="15" s="1"/>
  <c r="L1156" i="15"/>
  <c r="M1156" i="15"/>
  <c r="J1157" i="15"/>
  <c r="K1157" i="15" s="1"/>
  <c r="L1157" i="15"/>
  <c r="M1157" i="15"/>
  <c r="J1158" i="15"/>
  <c r="K1158" i="15" s="1"/>
  <c r="L1158" i="15"/>
  <c r="M1158" i="15"/>
  <c r="J1159" i="15"/>
  <c r="K1159" i="15" s="1"/>
  <c r="L1159" i="15"/>
  <c r="M1159" i="15"/>
  <c r="J1160" i="15"/>
  <c r="K1160" i="15" s="1"/>
  <c r="L1160" i="15"/>
  <c r="M1160" i="15"/>
  <c r="J1161" i="15"/>
  <c r="K1161" i="15" s="1"/>
  <c r="L1161" i="15"/>
  <c r="M1161" i="15"/>
  <c r="J1162" i="15"/>
  <c r="K1162" i="15" s="1"/>
  <c r="L1162" i="15"/>
  <c r="M1162" i="15"/>
  <c r="J1163" i="15"/>
  <c r="K1163" i="15" s="1"/>
  <c r="L1163" i="15"/>
  <c r="M1163" i="15"/>
  <c r="J1164" i="15"/>
  <c r="K1164" i="15" s="1"/>
  <c r="L1164" i="15"/>
  <c r="M1164" i="15"/>
  <c r="J1165" i="15"/>
  <c r="K1165" i="15" s="1"/>
  <c r="L1165" i="15"/>
  <c r="M1165" i="15"/>
  <c r="J1166" i="15"/>
  <c r="K1166" i="15" s="1"/>
  <c r="L1166" i="15"/>
  <c r="M1166" i="15"/>
  <c r="J1167" i="15"/>
  <c r="K1167" i="15" s="1"/>
  <c r="L1167" i="15"/>
  <c r="M1167" i="15"/>
  <c r="J1168" i="15"/>
  <c r="K1168" i="15" s="1"/>
  <c r="L1168" i="15"/>
  <c r="M1168" i="15"/>
  <c r="J1169" i="15"/>
  <c r="K1169" i="15" s="1"/>
  <c r="L1169" i="15"/>
  <c r="M1169" i="15"/>
  <c r="J1170" i="15"/>
  <c r="K1170" i="15" s="1"/>
  <c r="L1170" i="15"/>
  <c r="M1170" i="15"/>
  <c r="J1171" i="15"/>
  <c r="K1171" i="15" s="1"/>
  <c r="L1171" i="15"/>
  <c r="M1171" i="15"/>
  <c r="J1172" i="15"/>
  <c r="K1172" i="15" s="1"/>
  <c r="L1172" i="15"/>
  <c r="M1172" i="15"/>
  <c r="J1173" i="15"/>
  <c r="K1173" i="15" s="1"/>
  <c r="L1173" i="15"/>
  <c r="M1173" i="15"/>
  <c r="J1174" i="15"/>
  <c r="K1174" i="15" s="1"/>
  <c r="L1174" i="15"/>
  <c r="M1174" i="15"/>
  <c r="J1175" i="15"/>
  <c r="K1175" i="15" s="1"/>
  <c r="L1175" i="15"/>
  <c r="M1175" i="15"/>
  <c r="J1176" i="15"/>
  <c r="K1176" i="15" s="1"/>
  <c r="L1176" i="15"/>
  <c r="M1176" i="15"/>
  <c r="J1177" i="15"/>
  <c r="K1177" i="15" s="1"/>
  <c r="L1177" i="15"/>
  <c r="M1177" i="15"/>
  <c r="J1178" i="15"/>
  <c r="K1178" i="15" s="1"/>
  <c r="L1178" i="15"/>
  <c r="M1178" i="15"/>
  <c r="J1179" i="15"/>
  <c r="K1179" i="15" s="1"/>
  <c r="L1179" i="15"/>
  <c r="M1179" i="15"/>
  <c r="J1180" i="15"/>
  <c r="K1180" i="15" s="1"/>
  <c r="L1180" i="15"/>
  <c r="M1180" i="15"/>
  <c r="J1181" i="15"/>
  <c r="K1181" i="15" s="1"/>
  <c r="L1181" i="15"/>
  <c r="M1181" i="15"/>
  <c r="J1182" i="15"/>
  <c r="K1182" i="15" s="1"/>
  <c r="L1182" i="15"/>
  <c r="M1182" i="15"/>
  <c r="J1183" i="15"/>
  <c r="K1183" i="15" s="1"/>
  <c r="L1183" i="15"/>
  <c r="M1183" i="15"/>
  <c r="J1184" i="15"/>
  <c r="K1184" i="15" s="1"/>
  <c r="L1184" i="15"/>
  <c r="M1184" i="15"/>
  <c r="J1185" i="15"/>
  <c r="K1185" i="15" s="1"/>
  <c r="L1185" i="15"/>
  <c r="M1185" i="15"/>
  <c r="J1186" i="15"/>
  <c r="K1186" i="15" s="1"/>
  <c r="L1186" i="15"/>
  <c r="M1186" i="15"/>
  <c r="J1187" i="15"/>
  <c r="K1187" i="15" s="1"/>
  <c r="L1187" i="15"/>
  <c r="M1187" i="15"/>
  <c r="J1188" i="15"/>
  <c r="K1188" i="15" s="1"/>
  <c r="L1188" i="15"/>
  <c r="M1188" i="15"/>
  <c r="J1189" i="15"/>
  <c r="K1189" i="15" s="1"/>
  <c r="L1189" i="15"/>
  <c r="M1189" i="15"/>
  <c r="J1190" i="15"/>
  <c r="K1190" i="15" s="1"/>
  <c r="L1190" i="15"/>
  <c r="M1190" i="15"/>
  <c r="J1191" i="15"/>
  <c r="K1191" i="15" s="1"/>
  <c r="L1191" i="15"/>
  <c r="M1191" i="15"/>
  <c r="J1192" i="15"/>
  <c r="K1192" i="15" s="1"/>
  <c r="L1192" i="15"/>
  <c r="M1192" i="15"/>
  <c r="J1193" i="15"/>
  <c r="K1193" i="15" s="1"/>
  <c r="L1193" i="15"/>
  <c r="M1193" i="15"/>
  <c r="J1194" i="15"/>
  <c r="K1194" i="15" s="1"/>
  <c r="L1194" i="15"/>
  <c r="M1194" i="15"/>
  <c r="J1195" i="15"/>
  <c r="K1195" i="15" s="1"/>
  <c r="L1195" i="15"/>
  <c r="M1195" i="15"/>
  <c r="J1196" i="15"/>
  <c r="K1196" i="15" s="1"/>
  <c r="L1196" i="15"/>
  <c r="M1196" i="15"/>
  <c r="J1197" i="15"/>
  <c r="K1197" i="15" s="1"/>
  <c r="L1197" i="15"/>
  <c r="M1197" i="15"/>
  <c r="J1198" i="15"/>
  <c r="K1198" i="15" s="1"/>
  <c r="L1198" i="15"/>
  <c r="M1198" i="15"/>
  <c r="J1199" i="15"/>
  <c r="K1199" i="15" s="1"/>
  <c r="L1199" i="15"/>
  <c r="M1199" i="15"/>
  <c r="J1200" i="15"/>
  <c r="K1200" i="15" s="1"/>
  <c r="L1200" i="15"/>
  <c r="M1200" i="15"/>
  <c r="J1201" i="15"/>
  <c r="K1201" i="15" s="1"/>
  <c r="L1201" i="15"/>
  <c r="M1201" i="15"/>
  <c r="J1202" i="15"/>
  <c r="K1202" i="15" s="1"/>
  <c r="L1202" i="15"/>
  <c r="M1202" i="15"/>
  <c r="J1203" i="15"/>
  <c r="K1203" i="15" s="1"/>
  <c r="L1203" i="15"/>
  <c r="M1203" i="15"/>
  <c r="J1204" i="15"/>
  <c r="K1204" i="15" s="1"/>
  <c r="L1204" i="15"/>
  <c r="M1204" i="15"/>
  <c r="J1205" i="15"/>
  <c r="K1205" i="15" s="1"/>
  <c r="L1205" i="15"/>
  <c r="M1205" i="15"/>
  <c r="J1206" i="15"/>
  <c r="K1206" i="15" s="1"/>
  <c r="L1206" i="15"/>
  <c r="M1206" i="15"/>
  <c r="J1207" i="15"/>
  <c r="K1207" i="15" s="1"/>
  <c r="L1207" i="15"/>
  <c r="M1207" i="15"/>
  <c r="J1208" i="15"/>
  <c r="K1208" i="15" s="1"/>
  <c r="L1208" i="15"/>
  <c r="M1208" i="15"/>
  <c r="J1209" i="15"/>
  <c r="K1209" i="15" s="1"/>
  <c r="L1209" i="15"/>
  <c r="M1209" i="15"/>
  <c r="J1210" i="15"/>
  <c r="K1210" i="15" s="1"/>
  <c r="L1210" i="15"/>
  <c r="M1210" i="15"/>
  <c r="J1211" i="15"/>
  <c r="K1211" i="15" s="1"/>
  <c r="L1211" i="15"/>
  <c r="M1211" i="15"/>
  <c r="J1212" i="15"/>
  <c r="K1212" i="15" s="1"/>
  <c r="L1212" i="15"/>
  <c r="M1212" i="15"/>
  <c r="J1213" i="15"/>
  <c r="K1213" i="15" s="1"/>
  <c r="L1213" i="15"/>
  <c r="M1213" i="15"/>
  <c r="J1214" i="15"/>
  <c r="K1214" i="15" s="1"/>
  <c r="L1214" i="15"/>
  <c r="M1214" i="15"/>
  <c r="J1215" i="15"/>
  <c r="K1215" i="15" s="1"/>
  <c r="L1215" i="15"/>
  <c r="M1215" i="15"/>
  <c r="J1216" i="15"/>
  <c r="K1216" i="15" s="1"/>
  <c r="L1216" i="15"/>
  <c r="M1216" i="15"/>
  <c r="J1217" i="15"/>
  <c r="K1217" i="15" s="1"/>
  <c r="L1217" i="15"/>
  <c r="M1217" i="15"/>
  <c r="J1218" i="15"/>
  <c r="K1218" i="15" s="1"/>
  <c r="L1218" i="15"/>
  <c r="M1218" i="15"/>
  <c r="J1219" i="15"/>
  <c r="K1219" i="15" s="1"/>
  <c r="L1219" i="15"/>
  <c r="M1219" i="15"/>
  <c r="J1220" i="15"/>
  <c r="K1220" i="15" s="1"/>
  <c r="L1220" i="15"/>
  <c r="M1220" i="15"/>
  <c r="J1221" i="15"/>
  <c r="K1221" i="15" s="1"/>
  <c r="L1221" i="15"/>
  <c r="M1221" i="15"/>
  <c r="J1222" i="15"/>
  <c r="K1222" i="15" s="1"/>
  <c r="L1222" i="15"/>
  <c r="M1222" i="15"/>
  <c r="J1223" i="15"/>
  <c r="K1223" i="15" s="1"/>
  <c r="L1223" i="15"/>
  <c r="M1223" i="15"/>
  <c r="J1224" i="15"/>
  <c r="K1224" i="15" s="1"/>
  <c r="L1224" i="15"/>
  <c r="M1224" i="15"/>
  <c r="J1225" i="15"/>
  <c r="K1225" i="15" s="1"/>
  <c r="L1225" i="15"/>
  <c r="M1225" i="15"/>
  <c r="J1226" i="15"/>
  <c r="K1226" i="15" s="1"/>
  <c r="L1226" i="15"/>
  <c r="M1226" i="15"/>
  <c r="J1227" i="15"/>
  <c r="K1227" i="15" s="1"/>
  <c r="L1227" i="15"/>
  <c r="M1227" i="15"/>
  <c r="J1228" i="15"/>
  <c r="K1228" i="15" s="1"/>
  <c r="L1228" i="15"/>
  <c r="M1228" i="15"/>
  <c r="J1229" i="15"/>
  <c r="K1229" i="15" s="1"/>
  <c r="L1229" i="15"/>
  <c r="M1229" i="15"/>
  <c r="J1230" i="15"/>
  <c r="K1230" i="15" s="1"/>
  <c r="L1230" i="15"/>
  <c r="M1230" i="15"/>
  <c r="J1231" i="15"/>
  <c r="K1231" i="15" s="1"/>
  <c r="L1231" i="15"/>
  <c r="M1231" i="15"/>
  <c r="J1232" i="15"/>
  <c r="K1232" i="15" s="1"/>
  <c r="L1232" i="15"/>
  <c r="M1232" i="15"/>
  <c r="J1233" i="15"/>
  <c r="K1233" i="15" s="1"/>
  <c r="L1233" i="15"/>
  <c r="M1233" i="15"/>
  <c r="J1234" i="15"/>
  <c r="K1234" i="15" s="1"/>
  <c r="L1234" i="15"/>
  <c r="M1234" i="15"/>
  <c r="J1235" i="15"/>
  <c r="K1235" i="15" s="1"/>
  <c r="L1235" i="15"/>
  <c r="M1235" i="15"/>
  <c r="J1236" i="15"/>
  <c r="K1236" i="15" s="1"/>
  <c r="L1236" i="15"/>
  <c r="M1236" i="15"/>
  <c r="J1237" i="15"/>
  <c r="K1237" i="15" s="1"/>
  <c r="L1237" i="15"/>
  <c r="M1237" i="15"/>
  <c r="J1238" i="15"/>
  <c r="K1238" i="15" s="1"/>
  <c r="L1238" i="15"/>
  <c r="M1238" i="15"/>
  <c r="J1239" i="15"/>
  <c r="K1239" i="15" s="1"/>
  <c r="L1239" i="15"/>
  <c r="M1239" i="15"/>
  <c r="J1240" i="15"/>
  <c r="K1240" i="15" s="1"/>
  <c r="L1240" i="15"/>
  <c r="M1240" i="15"/>
  <c r="J1241" i="15"/>
  <c r="K1241" i="15" s="1"/>
  <c r="L1241" i="15"/>
  <c r="M1241" i="15"/>
  <c r="J1242" i="15"/>
  <c r="K1242" i="15" s="1"/>
  <c r="L1242" i="15"/>
  <c r="M1242" i="15"/>
  <c r="J1243" i="15"/>
  <c r="K1243" i="15" s="1"/>
  <c r="L1243" i="15"/>
  <c r="M1243" i="15"/>
  <c r="J1244" i="15"/>
  <c r="K1244" i="15" s="1"/>
  <c r="L1244" i="15"/>
  <c r="M1244" i="15"/>
  <c r="J1245" i="15"/>
  <c r="K1245" i="15" s="1"/>
  <c r="L1245" i="15"/>
  <c r="M1245" i="15"/>
  <c r="J1246" i="15"/>
  <c r="K1246" i="15" s="1"/>
  <c r="L1246" i="15"/>
  <c r="M1246" i="15"/>
  <c r="J1247" i="15"/>
  <c r="K1247" i="15" s="1"/>
  <c r="L1247" i="15"/>
  <c r="M1247" i="15"/>
  <c r="J1248" i="15"/>
  <c r="K1248" i="15" s="1"/>
  <c r="L1248" i="15"/>
  <c r="M1248" i="15"/>
  <c r="J1249" i="15"/>
  <c r="K1249" i="15" s="1"/>
  <c r="L1249" i="15"/>
  <c r="M1249" i="15"/>
  <c r="J1250" i="15"/>
  <c r="K1250" i="15" s="1"/>
  <c r="L1250" i="15"/>
  <c r="M1250" i="15"/>
  <c r="J1251" i="15"/>
  <c r="K1251" i="15" s="1"/>
  <c r="L1251" i="15"/>
  <c r="M1251" i="15"/>
  <c r="J1252" i="15"/>
  <c r="K1252" i="15" s="1"/>
  <c r="L1252" i="15"/>
  <c r="M1252" i="15"/>
  <c r="J1253" i="15"/>
  <c r="K1253" i="15" s="1"/>
  <c r="L1253" i="15"/>
  <c r="M1253" i="15"/>
  <c r="J1254" i="15"/>
  <c r="K1254" i="15" s="1"/>
  <c r="L1254" i="15"/>
  <c r="M1254" i="15"/>
  <c r="J1255" i="15"/>
  <c r="K1255" i="15" s="1"/>
  <c r="L1255" i="15"/>
  <c r="M1255" i="15"/>
  <c r="J1256" i="15"/>
  <c r="K1256" i="15" s="1"/>
  <c r="L1256" i="15"/>
  <c r="M1256" i="15"/>
  <c r="J1257" i="15"/>
  <c r="K1257" i="15" s="1"/>
  <c r="L1257" i="15"/>
  <c r="M1257" i="15"/>
  <c r="J1258" i="15"/>
  <c r="K1258" i="15" s="1"/>
  <c r="L1258" i="15"/>
  <c r="M1258" i="15"/>
  <c r="J1259" i="15"/>
  <c r="K1259" i="15" s="1"/>
  <c r="L1259" i="15"/>
  <c r="M1259" i="15"/>
  <c r="J1260" i="15"/>
  <c r="K1260" i="15" s="1"/>
  <c r="L1260" i="15"/>
  <c r="M1260" i="15"/>
  <c r="J1261" i="15"/>
  <c r="K1261" i="15" s="1"/>
  <c r="L1261" i="15"/>
  <c r="M1261" i="15"/>
  <c r="J1262" i="15"/>
  <c r="K1262" i="15" s="1"/>
  <c r="L1262" i="15"/>
  <c r="M1262" i="15"/>
  <c r="J1263" i="15"/>
  <c r="K1263" i="15" s="1"/>
  <c r="L1263" i="15"/>
  <c r="M1263" i="15"/>
  <c r="J1264" i="15"/>
  <c r="K1264" i="15" s="1"/>
  <c r="L1264" i="15"/>
  <c r="M1264" i="15"/>
  <c r="J1265" i="15"/>
  <c r="K1265" i="15" s="1"/>
  <c r="L1265" i="15"/>
  <c r="M1265" i="15"/>
  <c r="J1266" i="15"/>
  <c r="K1266" i="15" s="1"/>
  <c r="L1266" i="15"/>
  <c r="M1266" i="15"/>
  <c r="J1267" i="15"/>
  <c r="K1267" i="15" s="1"/>
  <c r="L1267" i="15"/>
  <c r="M1267" i="15"/>
  <c r="J1268" i="15"/>
  <c r="K1268" i="15" s="1"/>
  <c r="L1268" i="15"/>
  <c r="M1268" i="15"/>
  <c r="J1269" i="15"/>
  <c r="K1269" i="15" s="1"/>
  <c r="L1269" i="15"/>
  <c r="M1269" i="15"/>
  <c r="J1270" i="15"/>
  <c r="K1270" i="15" s="1"/>
  <c r="L1270" i="15"/>
  <c r="M1270" i="15"/>
  <c r="J1271" i="15"/>
  <c r="K1271" i="15" s="1"/>
  <c r="L1271" i="15"/>
  <c r="M1271" i="15"/>
  <c r="J1272" i="15"/>
  <c r="K1272" i="15" s="1"/>
  <c r="L1272" i="15"/>
  <c r="M1272" i="15"/>
  <c r="J1273" i="15"/>
  <c r="K1273" i="15" s="1"/>
  <c r="L1273" i="15"/>
  <c r="M1273" i="15"/>
  <c r="J1274" i="15"/>
  <c r="K1274" i="15" s="1"/>
  <c r="L1274" i="15"/>
  <c r="M1274" i="15"/>
  <c r="J1275" i="15"/>
  <c r="K1275" i="15" s="1"/>
  <c r="L1275" i="15"/>
  <c r="M1275" i="15"/>
  <c r="J1276" i="15"/>
  <c r="K1276" i="15" s="1"/>
  <c r="L1276" i="15"/>
  <c r="M1276" i="15"/>
  <c r="J1277" i="15"/>
  <c r="K1277" i="15" s="1"/>
  <c r="L1277" i="15"/>
  <c r="M1277" i="15"/>
  <c r="J1278" i="15"/>
  <c r="K1278" i="15" s="1"/>
  <c r="L1278" i="15"/>
  <c r="M1278" i="15"/>
  <c r="J1279" i="15"/>
  <c r="K1279" i="15" s="1"/>
  <c r="L1279" i="15"/>
  <c r="M1279" i="15"/>
  <c r="J1280" i="15"/>
  <c r="K1280" i="15" s="1"/>
  <c r="L1280" i="15"/>
  <c r="M1280" i="15"/>
  <c r="J1281" i="15"/>
  <c r="K1281" i="15" s="1"/>
  <c r="L1281" i="15"/>
  <c r="M1281" i="15"/>
  <c r="J1282" i="15"/>
  <c r="K1282" i="15" s="1"/>
  <c r="L1282" i="15"/>
  <c r="M1282" i="15"/>
  <c r="J1283" i="15"/>
  <c r="K1283" i="15" s="1"/>
  <c r="L1283" i="15"/>
  <c r="M1283" i="15"/>
  <c r="J1284" i="15"/>
  <c r="K1284" i="15" s="1"/>
  <c r="L1284" i="15"/>
  <c r="M1284" i="15"/>
  <c r="J1285" i="15"/>
  <c r="K1285" i="15" s="1"/>
  <c r="L1285" i="15"/>
  <c r="M1285" i="15"/>
  <c r="J1286" i="15"/>
  <c r="K1286" i="15" s="1"/>
  <c r="L1286" i="15"/>
  <c r="M1286" i="15"/>
  <c r="J1287" i="15"/>
  <c r="K1287" i="15" s="1"/>
  <c r="L1287" i="15"/>
  <c r="M1287" i="15"/>
  <c r="J1288" i="15"/>
  <c r="K1288" i="15" s="1"/>
  <c r="L1288" i="15"/>
  <c r="M1288" i="15"/>
  <c r="J1289" i="15"/>
  <c r="K1289" i="15" s="1"/>
  <c r="L1289" i="15"/>
  <c r="M1289" i="15"/>
  <c r="J1290" i="15"/>
  <c r="K1290" i="15" s="1"/>
  <c r="L1290" i="15"/>
  <c r="M1290" i="15"/>
  <c r="J1291" i="15"/>
  <c r="K1291" i="15" s="1"/>
  <c r="L1291" i="15"/>
  <c r="M1291" i="15"/>
  <c r="J1292" i="15"/>
  <c r="K1292" i="15" s="1"/>
  <c r="L1292" i="15"/>
  <c r="M1292" i="15"/>
  <c r="J1293" i="15"/>
  <c r="K1293" i="15" s="1"/>
  <c r="L1293" i="15"/>
  <c r="M1293" i="15"/>
  <c r="J1294" i="15"/>
  <c r="K1294" i="15" s="1"/>
  <c r="L1294" i="15"/>
  <c r="M1294" i="15"/>
  <c r="J1295" i="15"/>
  <c r="K1295" i="15" s="1"/>
  <c r="L1295" i="15"/>
  <c r="M1295" i="15"/>
  <c r="J1296" i="15"/>
  <c r="K1296" i="15" s="1"/>
  <c r="L1296" i="15"/>
  <c r="M1296" i="15"/>
  <c r="J1297" i="15"/>
  <c r="K1297" i="15" s="1"/>
  <c r="L1297" i="15"/>
  <c r="M1297" i="15"/>
  <c r="J1298" i="15"/>
  <c r="K1298" i="15" s="1"/>
  <c r="L1298" i="15"/>
  <c r="M1298" i="15"/>
  <c r="J1299" i="15"/>
  <c r="K1299" i="15" s="1"/>
  <c r="L1299" i="15"/>
  <c r="M1299" i="15"/>
  <c r="J1300" i="15"/>
  <c r="K1300" i="15" s="1"/>
  <c r="L1300" i="15"/>
  <c r="M1300" i="15"/>
  <c r="J1301" i="15"/>
  <c r="K1301" i="15" s="1"/>
  <c r="L1301" i="15"/>
  <c r="M1301" i="15"/>
  <c r="J1302" i="15"/>
  <c r="K1302" i="15" s="1"/>
  <c r="L1302" i="15"/>
  <c r="M1302" i="15"/>
  <c r="J1303" i="15"/>
  <c r="K1303" i="15" s="1"/>
  <c r="L1303" i="15"/>
  <c r="M1303" i="15"/>
  <c r="J1304" i="15"/>
  <c r="K1304" i="15" s="1"/>
  <c r="L1304" i="15"/>
  <c r="M1304" i="15"/>
  <c r="J1305" i="15"/>
  <c r="K1305" i="15" s="1"/>
  <c r="L1305" i="15"/>
  <c r="M1305" i="15"/>
  <c r="J1306" i="15"/>
  <c r="K1306" i="15" s="1"/>
  <c r="L1306" i="15"/>
  <c r="M1306" i="15"/>
  <c r="J1307" i="15"/>
  <c r="K1307" i="15" s="1"/>
  <c r="L1307" i="15"/>
  <c r="M1307" i="15"/>
  <c r="J1308" i="15"/>
  <c r="K1308" i="15" s="1"/>
  <c r="L1308" i="15"/>
  <c r="M1308" i="15"/>
  <c r="J1309" i="15"/>
  <c r="K1309" i="15" s="1"/>
  <c r="L1309" i="15"/>
  <c r="M1309" i="15"/>
  <c r="J1310" i="15"/>
  <c r="K1310" i="15" s="1"/>
  <c r="L1310" i="15"/>
  <c r="M1310" i="15"/>
  <c r="J1311" i="15"/>
  <c r="K1311" i="15" s="1"/>
  <c r="L1311" i="15"/>
  <c r="M1311" i="15"/>
  <c r="J1312" i="15"/>
  <c r="K1312" i="15" s="1"/>
  <c r="L1312" i="15"/>
  <c r="M1312" i="15"/>
  <c r="J1313" i="15"/>
  <c r="K1313" i="15" s="1"/>
  <c r="L1313" i="15"/>
  <c r="M1313" i="15"/>
  <c r="J1314" i="15"/>
  <c r="K1314" i="15" s="1"/>
  <c r="L1314" i="15"/>
  <c r="M1314" i="15"/>
  <c r="J1315" i="15"/>
  <c r="K1315" i="15" s="1"/>
  <c r="L1315" i="15"/>
  <c r="M1315" i="15"/>
  <c r="J1316" i="15"/>
  <c r="K1316" i="15" s="1"/>
  <c r="L1316" i="15"/>
  <c r="M1316" i="15"/>
  <c r="J1317" i="15"/>
  <c r="K1317" i="15" s="1"/>
  <c r="L1317" i="15"/>
  <c r="M1317" i="15"/>
  <c r="J1318" i="15"/>
  <c r="K1318" i="15" s="1"/>
  <c r="L1318" i="15"/>
  <c r="M1318" i="15"/>
  <c r="J1319" i="15"/>
  <c r="K1319" i="15" s="1"/>
  <c r="L1319" i="15"/>
  <c r="M1319" i="15"/>
  <c r="J1320" i="15"/>
  <c r="K1320" i="15" s="1"/>
  <c r="L1320" i="15"/>
  <c r="M1320" i="15"/>
  <c r="J1321" i="15"/>
  <c r="K1321" i="15" s="1"/>
  <c r="L1321" i="15"/>
  <c r="M1321" i="15"/>
  <c r="J1322" i="15"/>
  <c r="K1322" i="15" s="1"/>
  <c r="L1322" i="15"/>
  <c r="M1322" i="15"/>
  <c r="J1323" i="15"/>
  <c r="K1323" i="15" s="1"/>
  <c r="L1323" i="15"/>
  <c r="M1323" i="15"/>
  <c r="J1324" i="15"/>
  <c r="K1324" i="15" s="1"/>
  <c r="L1324" i="15"/>
  <c r="M1324" i="15"/>
  <c r="J1325" i="15"/>
  <c r="K1325" i="15" s="1"/>
  <c r="L1325" i="15"/>
  <c r="M1325" i="15"/>
  <c r="J1326" i="15"/>
  <c r="K1326" i="15" s="1"/>
  <c r="L1326" i="15"/>
  <c r="M1326" i="15"/>
  <c r="J1327" i="15"/>
  <c r="K1327" i="15" s="1"/>
  <c r="L1327" i="15"/>
  <c r="M1327" i="15"/>
  <c r="J1328" i="15"/>
  <c r="K1328" i="15" s="1"/>
  <c r="L1328" i="15"/>
  <c r="M1328" i="15"/>
  <c r="J1329" i="15"/>
  <c r="K1329" i="15" s="1"/>
  <c r="L1329" i="15"/>
  <c r="M1329" i="15"/>
  <c r="J1330" i="15"/>
  <c r="K1330" i="15" s="1"/>
  <c r="L1330" i="15"/>
  <c r="M1330" i="15"/>
  <c r="J1331" i="15"/>
  <c r="K1331" i="15" s="1"/>
  <c r="L1331" i="15"/>
  <c r="M1331" i="15"/>
  <c r="J1332" i="15"/>
  <c r="K1332" i="15" s="1"/>
  <c r="L1332" i="15"/>
  <c r="M1332" i="15"/>
  <c r="J1333" i="15"/>
  <c r="K1333" i="15" s="1"/>
  <c r="L1333" i="15"/>
  <c r="M1333" i="15"/>
  <c r="J1334" i="15"/>
  <c r="K1334" i="15" s="1"/>
  <c r="L1334" i="15"/>
  <c r="M1334" i="15"/>
  <c r="J1335" i="15"/>
  <c r="K1335" i="15" s="1"/>
  <c r="L1335" i="15"/>
  <c r="M1335" i="15"/>
  <c r="J1336" i="15"/>
  <c r="K1336" i="15" s="1"/>
  <c r="L1336" i="15"/>
  <c r="M1336" i="15"/>
  <c r="J1337" i="15"/>
  <c r="K1337" i="15" s="1"/>
  <c r="L1337" i="15"/>
  <c r="M1337" i="15"/>
  <c r="J1338" i="15"/>
  <c r="K1338" i="15" s="1"/>
  <c r="L1338" i="15"/>
  <c r="M1338" i="15"/>
  <c r="J1339" i="15"/>
  <c r="K1339" i="15" s="1"/>
  <c r="L1339" i="15"/>
  <c r="M1339" i="15"/>
  <c r="J1340" i="15"/>
  <c r="K1340" i="15" s="1"/>
  <c r="L1340" i="15"/>
  <c r="M1340" i="15"/>
  <c r="J1341" i="15"/>
  <c r="K1341" i="15" s="1"/>
  <c r="L1341" i="15"/>
  <c r="M1341" i="15"/>
  <c r="J1342" i="15"/>
  <c r="K1342" i="15" s="1"/>
  <c r="L1342" i="15"/>
  <c r="M1342" i="15"/>
  <c r="J1343" i="15"/>
  <c r="K1343" i="15" s="1"/>
  <c r="L1343" i="15"/>
  <c r="M1343" i="15"/>
  <c r="J1344" i="15"/>
  <c r="K1344" i="15" s="1"/>
  <c r="L1344" i="15"/>
  <c r="M1344" i="15"/>
  <c r="J1345" i="15"/>
  <c r="K1345" i="15" s="1"/>
  <c r="L1345" i="15"/>
  <c r="M1345" i="15"/>
  <c r="J1346" i="15"/>
  <c r="K1346" i="15" s="1"/>
  <c r="L1346" i="15"/>
  <c r="M1346" i="15"/>
  <c r="J1347" i="15"/>
  <c r="K1347" i="15" s="1"/>
  <c r="L1347" i="15"/>
  <c r="M1347" i="15"/>
  <c r="J1348" i="15"/>
  <c r="K1348" i="15" s="1"/>
  <c r="L1348" i="15"/>
  <c r="M1348" i="15"/>
  <c r="J1349" i="15"/>
  <c r="K1349" i="15" s="1"/>
  <c r="L1349" i="15"/>
  <c r="M1349" i="15"/>
  <c r="J1350" i="15"/>
  <c r="K1350" i="15" s="1"/>
  <c r="L1350" i="15"/>
  <c r="M1350" i="15"/>
  <c r="J1351" i="15"/>
  <c r="K1351" i="15" s="1"/>
  <c r="L1351" i="15"/>
  <c r="M1351" i="15"/>
  <c r="J1352" i="15"/>
  <c r="K1352" i="15" s="1"/>
  <c r="L1352" i="15"/>
  <c r="M1352" i="15"/>
  <c r="J1353" i="15"/>
  <c r="K1353" i="15" s="1"/>
  <c r="L1353" i="15"/>
  <c r="M1353" i="15"/>
  <c r="J1354" i="15"/>
  <c r="K1354" i="15" s="1"/>
  <c r="L1354" i="15"/>
  <c r="M1354" i="15"/>
  <c r="J1355" i="15"/>
  <c r="K1355" i="15" s="1"/>
  <c r="L1355" i="15"/>
  <c r="M1355" i="15"/>
  <c r="J1356" i="15"/>
  <c r="K1356" i="15" s="1"/>
  <c r="L1356" i="15"/>
  <c r="M1356" i="15"/>
  <c r="J1357" i="15"/>
  <c r="K1357" i="15" s="1"/>
  <c r="L1357" i="15"/>
  <c r="M1357" i="15"/>
  <c r="J1358" i="15"/>
  <c r="K1358" i="15" s="1"/>
  <c r="L1358" i="15"/>
  <c r="M1358" i="15"/>
  <c r="J1359" i="15"/>
  <c r="K1359" i="15" s="1"/>
  <c r="L1359" i="15"/>
  <c r="M1359" i="15"/>
  <c r="J1360" i="15"/>
  <c r="K1360" i="15" s="1"/>
  <c r="L1360" i="15"/>
  <c r="M1360" i="15"/>
  <c r="J1361" i="15"/>
  <c r="K1361" i="15" s="1"/>
  <c r="L1361" i="15"/>
  <c r="M1361" i="15"/>
  <c r="J1362" i="15"/>
  <c r="K1362" i="15" s="1"/>
  <c r="L1362" i="15"/>
  <c r="M1362" i="15"/>
  <c r="J1363" i="15"/>
  <c r="K1363" i="15" s="1"/>
  <c r="L1363" i="15"/>
  <c r="M1363" i="15"/>
  <c r="J1364" i="15"/>
  <c r="K1364" i="15" s="1"/>
  <c r="L1364" i="15"/>
  <c r="M1364" i="15"/>
  <c r="J1365" i="15"/>
  <c r="K1365" i="15" s="1"/>
  <c r="L1365" i="15"/>
  <c r="M1365" i="15"/>
  <c r="J1366" i="15"/>
  <c r="K1366" i="15" s="1"/>
  <c r="L1366" i="15"/>
  <c r="M1366" i="15"/>
  <c r="J1367" i="15"/>
  <c r="K1367" i="15" s="1"/>
  <c r="L1367" i="15"/>
  <c r="M1367" i="15"/>
  <c r="J1368" i="15"/>
  <c r="K1368" i="15" s="1"/>
  <c r="L1368" i="15"/>
  <c r="M1368" i="15"/>
  <c r="J1369" i="15"/>
  <c r="K1369" i="15" s="1"/>
  <c r="L1369" i="15"/>
  <c r="M1369" i="15"/>
  <c r="J1370" i="15"/>
  <c r="K1370" i="15" s="1"/>
  <c r="L1370" i="15"/>
  <c r="M1370" i="15"/>
  <c r="J1371" i="15"/>
  <c r="K1371" i="15" s="1"/>
  <c r="L1371" i="15"/>
  <c r="M1371" i="15"/>
  <c r="J1372" i="15"/>
  <c r="K1372" i="15" s="1"/>
  <c r="L1372" i="15"/>
  <c r="M1372" i="15"/>
  <c r="J1373" i="15"/>
  <c r="K1373" i="15" s="1"/>
  <c r="L1373" i="15"/>
  <c r="M1373" i="15"/>
  <c r="J1374" i="15"/>
  <c r="K1374" i="15" s="1"/>
  <c r="L1374" i="15"/>
  <c r="M1374" i="15"/>
  <c r="J1375" i="15"/>
  <c r="K1375" i="15" s="1"/>
  <c r="L1375" i="15"/>
  <c r="M1375" i="15"/>
  <c r="J1376" i="15"/>
  <c r="K1376" i="15" s="1"/>
  <c r="L1376" i="15"/>
  <c r="M1376" i="15"/>
  <c r="J1377" i="15"/>
  <c r="K1377" i="15" s="1"/>
  <c r="L1377" i="15"/>
  <c r="M1377" i="15"/>
  <c r="J1378" i="15"/>
  <c r="K1378" i="15" s="1"/>
  <c r="L1378" i="15"/>
  <c r="M1378" i="15"/>
  <c r="J1379" i="15"/>
  <c r="K1379" i="15" s="1"/>
  <c r="L1379" i="15"/>
  <c r="M1379" i="15"/>
  <c r="J1380" i="15"/>
  <c r="K1380" i="15" s="1"/>
  <c r="L1380" i="15"/>
  <c r="M1380" i="15"/>
  <c r="J1381" i="15"/>
  <c r="K1381" i="15" s="1"/>
  <c r="L1381" i="15"/>
  <c r="M1381" i="15"/>
  <c r="J1382" i="15"/>
  <c r="K1382" i="15" s="1"/>
  <c r="L1382" i="15"/>
  <c r="M1382" i="15"/>
  <c r="J1383" i="15"/>
  <c r="K1383" i="15" s="1"/>
  <c r="L1383" i="15"/>
  <c r="M1383" i="15"/>
  <c r="J1384" i="15"/>
  <c r="K1384" i="15" s="1"/>
  <c r="L1384" i="15"/>
  <c r="M1384" i="15"/>
  <c r="J1385" i="15"/>
  <c r="K1385" i="15" s="1"/>
  <c r="L1385" i="15"/>
  <c r="M1385" i="15"/>
  <c r="J1386" i="15"/>
  <c r="K1386" i="15" s="1"/>
  <c r="L1386" i="15"/>
  <c r="M1386" i="15"/>
  <c r="J1387" i="15"/>
  <c r="K1387" i="15" s="1"/>
  <c r="L1387" i="15"/>
  <c r="M1387" i="15"/>
  <c r="J1388" i="15"/>
  <c r="K1388" i="15" s="1"/>
  <c r="L1388" i="15"/>
  <c r="M1388" i="15"/>
  <c r="J1389" i="15"/>
  <c r="K1389" i="15" s="1"/>
  <c r="L1389" i="15"/>
  <c r="M1389" i="15"/>
  <c r="J1390" i="15"/>
  <c r="K1390" i="15" s="1"/>
  <c r="L1390" i="15"/>
  <c r="M1390" i="15"/>
  <c r="J1391" i="15"/>
  <c r="K1391" i="15" s="1"/>
  <c r="L1391" i="15"/>
  <c r="M1391" i="15"/>
  <c r="J1392" i="15"/>
  <c r="K1392" i="15" s="1"/>
  <c r="L1392" i="15"/>
  <c r="M1392" i="15"/>
  <c r="J1393" i="15"/>
  <c r="K1393" i="15" s="1"/>
  <c r="L1393" i="15"/>
  <c r="M1393" i="15"/>
  <c r="J1394" i="15"/>
  <c r="K1394" i="15" s="1"/>
  <c r="L1394" i="15"/>
  <c r="M1394" i="15"/>
  <c r="J1395" i="15"/>
  <c r="K1395" i="15" s="1"/>
  <c r="L1395" i="15"/>
  <c r="M1395" i="15"/>
  <c r="J1396" i="15"/>
  <c r="K1396" i="15" s="1"/>
  <c r="L1396" i="15"/>
  <c r="M1396" i="15"/>
  <c r="J1397" i="15"/>
  <c r="K1397" i="15" s="1"/>
  <c r="L1397" i="15"/>
  <c r="M1397" i="15"/>
  <c r="J1398" i="15"/>
  <c r="K1398" i="15" s="1"/>
  <c r="L1398" i="15"/>
  <c r="M1398" i="15"/>
  <c r="J1399" i="15"/>
  <c r="K1399" i="15" s="1"/>
  <c r="L1399" i="15"/>
  <c r="M1399" i="15"/>
  <c r="J1400" i="15"/>
  <c r="K1400" i="15" s="1"/>
  <c r="L1400" i="15"/>
  <c r="M1400" i="15"/>
  <c r="J1401" i="15"/>
  <c r="K1401" i="15" s="1"/>
  <c r="L1401" i="15"/>
  <c r="M1401" i="15"/>
  <c r="J1402" i="15"/>
  <c r="K1402" i="15" s="1"/>
  <c r="L1402" i="15"/>
  <c r="M1402" i="15"/>
  <c r="J1403" i="15"/>
  <c r="K1403" i="15" s="1"/>
  <c r="L1403" i="15"/>
  <c r="M1403" i="15"/>
  <c r="J1404" i="15"/>
  <c r="K1404" i="15" s="1"/>
  <c r="L1404" i="15"/>
  <c r="M1404" i="15"/>
  <c r="J1405" i="15"/>
  <c r="K1405" i="15" s="1"/>
  <c r="L1405" i="15"/>
  <c r="M1405" i="15"/>
  <c r="J1406" i="15"/>
  <c r="K1406" i="15" s="1"/>
  <c r="L1406" i="15"/>
  <c r="M1406" i="15"/>
  <c r="J1407" i="15"/>
  <c r="K1407" i="15" s="1"/>
  <c r="L1407" i="15"/>
  <c r="M1407" i="15"/>
  <c r="J1408" i="15"/>
  <c r="K1408" i="15" s="1"/>
  <c r="L1408" i="15"/>
  <c r="M1408" i="15"/>
  <c r="J1409" i="15"/>
  <c r="K1409" i="15" s="1"/>
  <c r="L1409" i="15"/>
  <c r="M1409" i="15"/>
  <c r="J1410" i="15"/>
  <c r="K1410" i="15" s="1"/>
  <c r="L1410" i="15"/>
  <c r="M1410" i="15"/>
  <c r="J1411" i="15"/>
  <c r="K1411" i="15" s="1"/>
  <c r="L1411" i="15"/>
  <c r="M1411" i="15"/>
  <c r="J1412" i="15"/>
  <c r="K1412" i="15" s="1"/>
  <c r="L1412" i="15"/>
  <c r="M1412" i="15"/>
  <c r="J1413" i="15"/>
  <c r="K1413" i="15" s="1"/>
  <c r="L1413" i="15"/>
  <c r="M1413" i="15"/>
  <c r="J1414" i="15"/>
  <c r="K1414" i="15" s="1"/>
  <c r="L1414" i="15"/>
  <c r="M1414" i="15"/>
  <c r="J1415" i="15"/>
  <c r="K1415" i="15" s="1"/>
  <c r="L1415" i="15"/>
  <c r="M1415" i="15"/>
  <c r="J1416" i="15"/>
  <c r="K1416" i="15" s="1"/>
  <c r="L1416" i="15"/>
  <c r="M1416" i="15"/>
  <c r="J1417" i="15"/>
  <c r="K1417" i="15" s="1"/>
  <c r="L1417" i="15"/>
  <c r="M1417" i="15"/>
  <c r="J1418" i="15"/>
  <c r="K1418" i="15" s="1"/>
  <c r="L1418" i="15"/>
  <c r="M1418" i="15"/>
  <c r="J1419" i="15"/>
  <c r="K1419" i="15" s="1"/>
  <c r="L1419" i="15"/>
  <c r="M1419" i="15"/>
  <c r="J1420" i="15"/>
  <c r="K1420" i="15" s="1"/>
  <c r="L1420" i="15"/>
  <c r="M1420" i="15"/>
  <c r="J1421" i="15"/>
  <c r="K1421" i="15" s="1"/>
  <c r="L1421" i="15"/>
  <c r="M1421" i="15"/>
  <c r="J1422" i="15"/>
  <c r="K1422" i="15" s="1"/>
  <c r="L1422" i="15"/>
  <c r="M1422" i="15"/>
  <c r="J1423" i="15"/>
  <c r="K1423" i="15" s="1"/>
  <c r="L1423" i="15"/>
  <c r="M1423" i="15"/>
  <c r="J1424" i="15"/>
  <c r="K1424" i="15" s="1"/>
  <c r="L1424" i="15"/>
  <c r="M1424" i="15"/>
  <c r="J1425" i="15"/>
  <c r="K1425" i="15" s="1"/>
  <c r="L1425" i="15"/>
  <c r="M1425" i="15"/>
  <c r="J1426" i="15"/>
  <c r="K1426" i="15" s="1"/>
  <c r="L1426" i="15"/>
  <c r="M1426" i="15"/>
  <c r="J1427" i="15"/>
  <c r="K1427" i="15" s="1"/>
  <c r="L1427" i="15"/>
  <c r="M1427" i="15"/>
  <c r="J1428" i="15"/>
  <c r="K1428" i="15" s="1"/>
  <c r="L1428" i="15"/>
  <c r="M1428" i="15"/>
  <c r="J1429" i="15"/>
  <c r="K1429" i="15" s="1"/>
  <c r="L1429" i="15"/>
  <c r="M1429" i="15"/>
  <c r="J1430" i="15"/>
  <c r="K1430" i="15" s="1"/>
  <c r="L1430" i="15"/>
  <c r="M1430" i="15"/>
  <c r="J1431" i="15"/>
  <c r="K1431" i="15" s="1"/>
  <c r="L1431" i="15"/>
  <c r="M1431" i="15"/>
  <c r="J1432" i="15"/>
  <c r="K1432" i="15" s="1"/>
  <c r="L1432" i="15"/>
  <c r="M1432" i="15"/>
  <c r="J1433" i="15"/>
  <c r="K1433" i="15" s="1"/>
  <c r="L1433" i="15"/>
  <c r="M1433" i="15"/>
  <c r="J1434" i="15"/>
  <c r="K1434" i="15" s="1"/>
  <c r="L1434" i="15"/>
  <c r="M1434" i="15"/>
  <c r="J1435" i="15"/>
  <c r="K1435" i="15" s="1"/>
  <c r="L1435" i="15"/>
  <c r="M1435" i="15"/>
  <c r="J1436" i="15"/>
  <c r="K1436" i="15" s="1"/>
  <c r="L1436" i="15"/>
  <c r="M1436" i="15"/>
  <c r="J1437" i="15"/>
  <c r="K1437" i="15" s="1"/>
  <c r="L1437" i="15"/>
  <c r="M1437" i="15"/>
  <c r="J1438" i="15"/>
  <c r="K1438" i="15" s="1"/>
  <c r="L1438" i="15"/>
  <c r="M1438" i="15"/>
  <c r="J1439" i="15"/>
  <c r="K1439" i="15" s="1"/>
  <c r="L1439" i="15"/>
  <c r="M1439" i="15"/>
  <c r="J1440" i="15"/>
  <c r="K1440" i="15" s="1"/>
  <c r="L1440" i="15"/>
  <c r="M1440" i="15"/>
  <c r="J1441" i="15"/>
  <c r="K1441" i="15" s="1"/>
  <c r="L1441" i="15"/>
  <c r="M1441" i="15"/>
  <c r="J1442" i="15"/>
  <c r="K1442" i="15" s="1"/>
  <c r="L1442" i="15"/>
  <c r="M1442" i="15"/>
  <c r="J1443" i="15"/>
  <c r="K1443" i="15" s="1"/>
  <c r="L1443" i="15"/>
  <c r="M1443" i="15"/>
  <c r="J1444" i="15"/>
  <c r="K1444" i="15" s="1"/>
  <c r="L1444" i="15"/>
  <c r="M1444" i="15"/>
  <c r="J1445" i="15"/>
  <c r="K1445" i="15" s="1"/>
  <c r="L1445" i="15"/>
  <c r="M1445" i="15"/>
  <c r="J1446" i="15"/>
  <c r="K1446" i="15" s="1"/>
  <c r="L1446" i="15"/>
  <c r="M1446" i="15"/>
  <c r="J1447" i="15"/>
  <c r="K1447" i="15" s="1"/>
  <c r="L1447" i="15"/>
  <c r="M1447" i="15"/>
  <c r="J1448" i="15"/>
  <c r="K1448" i="15" s="1"/>
  <c r="L1448" i="15"/>
  <c r="M1448" i="15"/>
  <c r="J1449" i="15"/>
  <c r="K1449" i="15" s="1"/>
  <c r="L1449" i="15"/>
  <c r="M1449" i="15"/>
  <c r="J1450" i="15"/>
  <c r="K1450" i="15" s="1"/>
  <c r="L1450" i="15"/>
  <c r="M1450" i="15"/>
  <c r="J1451" i="15"/>
  <c r="K1451" i="15" s="1"/>
  <c r="L1451" i="15"/>
  <c r="M1451" i="15"/>
  <c r="J1452" i="15"/>
  <c r="K1452" i="15" s="1"/>
  <c r="L1452" i="15"/>
  <c r="M1452" i="15"/>
  <c r="J1453" i="15"/>
  <c r="K1453" i="15" s="1"/>
  <c r="L1453" i="15"/>
  <c r="M1453" i="15"/>
  <c r="J1454" i="15"/>
  <c r="K1454" i="15" s="1"/>
  <c r="L1454" i="15"/>
  <c r="M1454" i="15"/>
  <c r="J1455" i="15"/>
  <c r="K1455" i="15" s="1"/>
  <c r="L1455" i="15"/>
  <c r="M1455" i="15"/>
  <c r="J1456" i="15"/>
  <c r="K1456" i="15" s="1"/>
  <c r="L1456" i="15"/>
  <c r="M1456" i="15"/>
  <c r="J1457" i="15"/>
  <c r="K1457" i="15" s="1"/>
  <c r="L1457" i="15"/>
  <c r="M1457" i="15"/>
  <c r="J1458" i="15"/>
  <c r="K1458" i="15" s="1"/>
  <c r="L1458" i="15"/>
  <c r="M1458" i="15"/>
  <c r="J1459" i="15"/>
  <c r="K1459" i="15" s="1"/>
  <c r="L1459" i="15"/>
  <c r="M1459" i="15"/>
  <c r="J1460" i="15"/>
  <c r="K1460" i="15" s="1"/>
  <c r="L1460" i="15"/>
  <c r="M1460" i="15"/>
  <c r="J1461" i="15"/>
  <c r="K1461" i="15" s="1"/>
  <c r="L1461" i="15"/>
  <c r="M1461" i="15"/>
  <c r="J1462" i="15"/>
  <c r="K1462" i="15" s="1"/>
  <c r="L1462" i="15"/>
  <c r="M1462" i="15"/>
  <c r="J1463" i="15"/>
  <c r="K1463" i="15" s="1"/>
  <c r="L1463" i="15"/>
  <c r="M1463" i="15"/>
  <c r="J1464" i="15"/>
  <c r="K1464" i="15" s="1"/>
  <c r="L1464" i="15"/>
  <c r="M1464" i="15"/>
  <c r="J1465" i="15"/>
  <c r="K1465" i="15" s="1"/>
  <c r="L1465" i="15"/>
  <c r="M1465" i="15"/>
  <c r="J1466" i="15"/>
  <c r="K1466" i="15" s="1"/>
  <c r="L1466" i="15"/>
  <c r="M1466" i="15"/>
  <c r="J1467" i="15"/>
  <c r="K1467" i="15" s="1"/>
  <c r="L1467" i="15"/>
  <c r="M1467" i="15"/>
  <c r="J1468" i="15"/>
  <c r="K1468" i="15" s="1"/>
  <c r="L1468" i="15"/>
  <c r="M1468" i="15"/>
  <c r="J1469" i="15"/>
  <c r="K1469" i="15" s="1"/>
  <c r="L1469" i="15"/>
  <c r="M1469" i="15"/>
  <c r="J1470" i="15"/>
  <c r="K1470" i="15" s="1"/>
  <c r="L1470" i="15"/>
  <c r="M1470" i="15"/>
  <c r="J1471" i="15"/>
  <c r="K1471" i="15" s="1"/>
  <c r="L1471" i="15"/>
  <c r="M1471" i="15"/>
  <c r="J1472" i="15"/>
  <c r="K1472" i="15" s="1"/>
  <c r="L1472" i="15"/>
  <c r="M1472" i="15"/>
  <c r="J1473" i="15"/>
  <c r="K1473" i="15" s="1"/>
  <c r="L1473" i="15"/>
  <c r="M1473" i="15"/>
  <c r="J1474" i="15"/>
  <c r="K1474" i="15" s="1"/>
  <c r="L1474" i="15"/>
  <c r="M1474" i="15"/>
  <c r="J1475" i="15"/>
  <c r="K1475" i="15" s="1"/>
  <c r="L1475" i="15"/>
  <c r="M1475" i="15"/>
  <c r="J1476" i="15"/>
  <c r="K1476" i="15" s="1"/>
  <c r="L1476" i="15"/>
  <c r="M1476" i="15"/>
  <c r="J1477" i="15"/>
  <c r="K1477" i="15" s="1"/>
  <c r="L1477" i="15"/>
  <c r="M1477" i="15"/>
  <c r="J1478" i="15"/>
  <c r="K1478" i="15" s="1"/>
  <c r="L1478" i="15"/>
  <c r="M1478" i="15"/>
  <c r="J1479" i="15"/>
  <c r="K1479" i="15" s="1"/>
  <c r="L1479" i="15"/>
  <c r="M1479" i="15"/>
  <c r="J1480" i="15"/>
  <c r="K1480" i="15" s="1"/>
  <c r="L1480" i="15"/>
  <c r="M1480" i="15"/>
  <c r="J1481" i="15"/>
  <c r="K1481" i="15" s="1"/>
  <c r="L1481" i="15"/>
  <c r="M1481" i="15"/>
  <c r="J1482" i="15"/>
  <c r="K1482" i="15" s="1"/>
  <c r="L1482" i="15"/>
  <c r="M1482" i="15"/>
  <c r="J1483" i="15"/>
  <c r="K1483" i="15" s="1"/>
  <c r="L1483" i="15"/>
  <c r="M1483" i="15"/>
  <c r="J1484" i="15"/>
  <c r="K1484" i="15" s="1"/>
  <c r="L1484" i="15"/>
  <c r="M1484" i="15"/>
  <c r="J1485" i="15"/>
  <c r="K1485" i="15" s="1"/>
  <c r="L1485" i="15"/>
  <c r="M1485" i="15"/>
  <c r="J1486" i="15"/>
  <c r="K1486" i="15" s="1"/>
  <c r="L1486" i="15"/>
  <c r="M1486" i="15"/>
  <c r="J1487" i="15"/>
  <c r="K1487" i="15" s="1"/>
  <c r="L1487" i="15"/>
  <c r="M1487" i="15"/>
  <c r="J1488" i="15"/>
  <c r="K1488" i="15" s="1"/>
  <c r="L1488" i="15"/>
  <c r="M1488" i="15"/>
  <c r="J1489" i="15"/>
  <c r="K1489" i="15" s="1"/>
  <c r="L1489" i="15"/>
  <c r="M1489" i="15"/>
  <c r="J1490" i="15"/>
  <c r="K1490" i="15" s="1"/>
  <c r="L1490" i="15"/>
  <c r="M1490" i="15"/>
  <c r="J1491" i="15"/>
  <c r="K1491" i="15" s="1"/>
  <c r="L1491" i="15"/>
  <c r="M1491" i="15"/>
  <c r="J1492" i="15"/>
  <c r="K1492" i="15" s="1"/>
  <c r="L1492" i="15"/>
  <c r="M1492" i="15"/>
  <c r="J1493" i="15"/>
  <c r="K1493" i="15" s="1"/>
  <c r="L1493" i="15"/>
  <c r="M1493" i="15"/>
  <c r="J1494" i="15"/>
  <c r="K1494" i="15" s="1"/>
  <c r="L1494" i="15"/>
  <c r="M1494" i="15"/>
  <c r="J1495" i="15"/>
  <c r="K1495" i="15" s="1"/>
  <c r="L1495" i="15"/>
  <c r="M1495" i="15"/>
  <c r="J1496" i="15"/>
  <c r="K1496" i="15" s="1"/>
  <c r="L1496" i="15"/>
  <c r="M1496" i="15"/>
  <c r="J1497" i="15"/>
  <c r="K1497" i="15" s="1"/>
  <c r="L1497" i="15"/>
  <c r="M1497" i="15"/>
  <c r="J1498" i="15"/>
  <c r="K1498" i="15" s="1"/>
  <c r="L1498" i="15"/>
  <c r="M1498" i="15"/>
  <c r="J1499" i="15"/>
  <c r="K1499" i="15" s="1"/>
  <c r="L1499" i="15"/>
  <c r="M1499" i="15"/>
  <c r="J1500" i="15"/>
  <c r="K1500" i="15" s="1"/>
  <c r="L1500" i="15"/>
  <c r="M1500" i="15"/>
  <c r="J1501" i="15"/>
  <c r="K1501" i="15" s="1"/>
  <c r="L1501" i="15"/>
  <c r="M1501" i="15"/>
  <c r="J1502" i="15"/>
  <c r="K1502" i="15" s="1"/>
  <c r="L1502" i="15"/>
  <c r="M1502" i="15"/>
  <c r="J1503" i="15"/>
  <c r="K1503" i="15" s="1"/>
  <c r="L1503" i="15"/>
  <c r="M1503" i="15"/>
  <c r="J1504" i="15"/>
  <c r="K1504" i="15" s="1"/>
  <c r="L1504" i="15"/>
  <c r="M1504" i="15"/>
  <c r="J1505" i="15"/>
  <c r="K1505" i="15" s="1"/>
  <c r="L1505" i="15"/>
  <c r="M1505" i="15"/>
  <c r="J1506" i="15"/>
  <c r="K1506" i="15" s="1"/>
  <c r="L1506" i="15"/>
  <c r="M1506" i="15"/>
  <c r="J1507" i="15"/>
  <c r="K1507" i="15" s="1"/>
  <c r="L1507" i="15"/>
  <c r="M1507" i="15"/>
  <c r="J1508" i="15"/>
  <c r="K1508" i="15" s="1"/>
  <c r="L1508" i="15"/>
  <c r="M1508" i="15"/>
  <c r="J1509" i="15"/>
  <c r="K1509" i="15" s="1"/>
  <c r="L1509" i="15"/>
  <c r="M1509" i="15"/>
  <c r="J1510" i="15"/>
  <c r="K1510" i="15" s="1"/>
  <c r="L1510" i="15"/>
  <c r="M1510" i="15"/>
  <c r="J1511" i="15"/>
  <c r="K1511" i="15" s="1"/>
  <c r="L1511" i="15"/>
  <c r="M1511" i="15"/>
  <c r="J1512" i="15"/>
  <c r="K1512" i="15" s="1"/>
  <c r="L1512" i="15"/>
  <c r="M1512" i="15"/>
  <c r="J1513" i="15"/>
  <c r="K1513" i="15" s="1"/>
  <c r="L1513" i="15"/>
  <c r="M1513" i="15"/>
  <c r="J1514" i="15"/>
  <c r="K1514" i="15" s="1"/>
  <c r="L1514" i="15"/>
  <c r="M1514" i="15"/>
  <c r="J1515" i="15"/>
  <c r="K1515" i="15" s="1"/>
  <c r="L1515" i="15"/>
  <c r="M1515" i="15"/>
  <c r="J1516" i="15"/>
  <c r="K1516" i="15" s="1"/>
  <c r="L1516" i="15"/>
  <c r="M1516" i="15"/>
  <c r="J1517" i="15"/>
  <c r="K1517" i="15" s="1"/>
  <c r="L1517" i="15"/>
  <c r="M1517" i="15"/>
  <c r="J1518" i="15"/>
  <c r="K1518" i="15" s="1"/>
  <c r="L1518" i="15"/>
  <c r="M1518" i="15"/>
  <c r="J1519" i="15"/>
  <c r="K1519" i="15" s="1"/>
  <c r="L1519" i="15"/>
  <c r="M1519" i="15"/>
  <c r="J1520" i="15"/>
  <c r="K1520" i="15" s="1"/>
  <c r="L1520" i="15"/>
  <c r="M1520" i="15"/>
  <c r="J1521" i="15"/>
  <c r="K1521" i="15" s="1"/>
  <c r="L1521" i="15"/>
  <c r="M1521" i="15"/>
  <c r="J1522" i="15"/>
  <c r="K1522" i="15" s="1"/>
  <c r="L1522" i="15"/>
  <c r="M1522" i="15"/>
  <c r="J1523" i="15"/>
  <c r="K1523" i="15" s="1"/>
  <c r="L1523" i="15"/>
  <c r="M1523" i="15"/>
  <c r="J1524" i="15"/>
  <c r="K1524" i="15" s="1"/>
  <c r="L1524" i="15"/>
  <c r="M1524" i="15"/>
  <c r="J1525" i="15"/>
  <c r="K1525" i="15" s="1"/>
  <c r="L1525" i="15"/>
  <c r="M1525" i="15"/>
  <c r="J1526" i="15"/>
  <c r="K1526" i="15" s="1"/>
  <c r="L1526" i="15"/>
  <c r="M1526" i="15"/>
  <c r="J1527" i="15"/>
  <c r="K1527" i="15" s="1"/>
  <c r="L1527" i="15"/>
  <c r="M1527" i="15"/>
  <c r="J1528" i="15"/>
  <c r="K1528" i="15" s="1"/>
  <c r="L1528" i="15"/>
  <c r="M1528" i="15"/>
  <c r="J1529" i="15"/>
  <c r="K1529" i="15" s="1"/>
  <c r="L1529" i="15"/>
  <c r="M1529" i="15"/>
  <c r="J1530" i="15"/>
  <c r="K1530" i="15" s="1"/>
  <c r="L1530" i="15"/>
  <c r="M1530" i="15"/>
  <c r="J1531" i="15"/>
  <c r="K1531" i="15" s="1"/>
  <c r="L1531" i="15"/>
  <c r="M1531" i="15"/>
  <c r="J1532" i="15"/>
  <c r="K1532" i="15" s="1"/>
  <c r="L1532" i="15"/>
  <c r="M1532" i="15"/>
  <c r="J1533" i="15"/>
  <c r="K1533" i="15" s="1"/>
  <c r="L1533" i="15"/>
  <c r="M1533" i="15"/>
  <c r="J1534" i="15"/>
  <c r="K1534" i="15" s="1"/>
  <c r="L1534" i="15"/>
  <c r="M1534" i="15"/>
  <c r="J1535" i="15"/>
  <c r="K1535" i="15" s="1"/>
  <c r="L1535" i="15"/>
  <c r="M1535" i="15"/>
  <c r="J1536" i="15"/>
  <c r="K1536" i="15" s="1"/>
  <c r="L1536" i="15"/>
  <c r="M1536" i="15"/>
  <c r="J1537" i="15"/>
  <c r="K1537" i="15" s="1"/>
  <c r="L1537" i="15"/>
  <c r="M1537" i="15"/>
  <c r="J1538" i="15"/>
  <c r="K1538" i="15" s="1"/>
  <c r="L1538" i="15"/>
  <c r="M1538" i="15"/>
  <c r="J1539" i="15"/>
  <c r="K1539" i="15" s="1"/>
  <c r="L1539" i="15"/>
  <c r="M1539" i="15"/>
  <c r="J1540" i="15"/>
  <c r="K1540" i="15" s="1"/>
  <c r="L1540" i="15"/>
  <c r="M1540" i="15"/>
  <c r="J1541" i="15"/>
  <c r="K1541" i="15" s="1"/>
  <c r="L1541" i="15"/>
  <c r="M1541" i="15"/>
  <c r="J1542" i="15"/>
  <c r="K1542" i="15" s="1"/>
  <c r="L1542" i="15"/>
  <c r="M1542" i="15"/>
  <c r="J1543" i="15"/>
  <c r="K1543" i="15" s="1"/>
  <c r="L1543" i="15"/>
  <c r="M1543" i="15"/>
  <c r="J1544" i="15"/>
  <c r="K1544" i="15" s="1"/>
  <c r="L1544" i="15"/>
  <c r="M1544" i="15"/>
  <c r="J1545" i="15"/>
  <c r="K1545" i="15" s="1"/>
  <c r="L1545" i="15"/>
  <c r="M1545" i="15"/>
  <c r="J1546" i="15"/>
  <c r="K1546" i="15" s="1"/>
  <c r="L1546" i="15"/>
  <c r="M1546" i="15"/>
  <c r="J1547" i="15"/>
  <c r="K1547" i="15" s="1"/>
  <c r="L1547" i="15"/>
  <c r="M1547" i="15"/>
  <c r="J1548" i="15"/>
  <c r="K1548" i="15" s="1"/>
  <c r="L1548" i="15"/>
  <c r="M1548" i="15"/>
  <c r="J1549" i="15"/>
  <c r="K1549" i="15" s="1"/>
  <c r="L1549" i="15"/>
  <c r="M1549" i="15"/>
  <c r="J1550" i="15"/>
  <c r="K1550" i="15" s="1"/>
  <c r="L1550" i="15"/>
  <c r="M1550" i="15"/>
  <c r="J1551" i="15"/>
  <c r="K1551" i="15" s="1"/>
  <c r="L1551" i="15"/>
  <c r="M1551" i="15"/>
  <c r="J1552" i="15"/>
  <c r="K1552" i="15" s="1"/>
  <c r="L1552" i="15"/>
  <c r="M1552" i="15"/>
  <c r="J1553" i="15"/>
  <c r="K1553" i="15" s="1"/>
  <c r="L1553" i="15"/>
  <c r="M1553" i="15"/>
  <c r="J1554" i="15"/>
  <c r="K1554" i="15" s="1"/>
  <c r="L1554" i="15"/>
  <c r="M1554" i="15"/>
  <c r="J1555" i="15"/>
  <c r="K1555" i="15" s="1"/>
  <c r="L1555" i="15"/>
  <c r="M1555" i="15"/>
  <c r="J1556" i="15"/>
  <c r="K1556" i="15" s="1"/>
  <c r="L1556" i="15"/>
  <c r="M1556" i="15"/>
  <c r="J1557" i="15"/>
  <c r="K1557" i="15" s="1"/>
  <c r="L1557" i="15"/>
  <c r="M1557" i="15"/>
  <c r="J1558" i="15"/>
  <c r="K1558" i="15" s="1"/>
  <c r="L1558" i="15"/>
  <c r="M1558" i="15"/>
  <c r="J1559" i="15"/>
  <c r="K1559" i="15" s="1"/>
  <c r="L1559" i="15"/>
  <c r="M1559" i="15"/>
  <c r="J1560" i="15"/>
  <c r="K1560" i="15" s="1"/>
  <c r="L1560" i="15"/>
  <c r="M1560" i="15"/>
  <c r="J1561" i="15"/>
  <c r="K1561" i="15" s="1"/>
  <c r="L1561" i="15"/>
  <c r="M1561" i="15"/>
  <c r="J1562" i="15"/>
  <c r="K1562" i="15" s="1"/>
  <c r="L1562" i="15"/>
  <c r="M1562" i="15"/>
  <c r="J1563" i="15"/>
  <c r="K1563" i="15" s="1"/>
  <c r="L1563" i="15"/>
  <c r="M1563" i="15"/>
  <c r="J1564" i="15"/>
  <c r="K1564" i="15" s="1"/>
  <c r="L1564" i="15"/>
  <c r="M1564" i="15"/>
  <c r="J1565" i="15"/>
  <c r="K1565" i="15" s="1"/>
  <c r="L1565" i="15"/>
  <c r="M1565" i="15"/>
  <c r="J1566" i="15"/>
  <c r="K1566" i="15" s="1"/>
  <c r="L1566" i="15"/>
  <c r="M1566" i="15"/>
  <c r="J1567" i="15"/>
  <c r="K1567" i="15" s="1"/>
  <c r="L1567" i="15"/>
  <c r="M1567" i="15"/>
  <c r="J1568" i="15"/>
  <c r="K1568" i="15" s="1"/>
  <c r="L1568" i="15"/>
  <c r="M1568" i="15"/>
  <c r="J1569" i="15"/>
  <c r="K1569" i="15" s="1"/>
  <c r="L1569" i="15"/>
  <c r="M1569" i="15"/>
  <c r="J1570" i="15"/>
  <c r="K1570" i="15" s="1"/>
  <c r="L1570" i="15"/>
  <c r="M1570" i="15"/>
  <c r="J1571" i="15"/>
  <c r="K1571" i="15" s="1"/>
  <c r="L1571" i="15"/>
  <c r="M1571" i="15"/>
  <c r="J1572" i="15"/>
  <c r="K1572" i="15" s="1"/>
  <c r="L1572" i="15"/>
  <c r="M1572" i="15"/>
  <c r="J1573" i="15"/>
  <c r="K1573" i="15" s="1"/>
  <c r="L1573" i="15"/>
  <c r="M1573" i="15"/>
  <c r="J1574" i="15"/>
  <c r="K1574" i="15" s="1"/>
  <c r="L1574" i="15"/>
  <c r="M1574" i="15"/>
  <c r="J1575" i="15"/>
  <c r="K1575" i="15" s="1"/>
  <c r="L1575" i="15"/>
  <c r="M1575" i="15"/>
  <c r="J1576" i="15"/>
  <c r="K1576" i="15" s="1"/>
  <c r="L1576" i="15"/>
  <c r="M1576" i="15"/>
  <c r="J1577" i="15"/>
  <c r="K1577" i="15" s="1"/>
  <c r="L1577" i="15"/>
  <c r="M1577" i="15"/>
  <c r="J1578" i="15"/>
  <c r="K1578" i="15" s="1"/>
  <c r="L1578" i="15"/>
  <c r="M1578" i="15"/>
  <c r="J1579" i="15"/>
  <c r="K1579" i="15" s="1"/>
  <c r="L1579" i="15"/>
  <c r="M1579" i="15"/>
  <c r="J1580" i="15"/>
  <c r="K1580" i="15" s="1"/>
  <c r="L1580" i="15"/>
  <c r="M1580" i="15"/>
  <c r="J1581" i="15"/>
  <c r="K1581" i="15" s="1"/>
  <c r="L1581" i="15"/>
  <c r="M1581" i="15"/>
  <c r="J1582" i="15"/>
  <c r="K1582" i="15" s="1"/>
  <c r="L1582" i="15"/>
  <c r="M1582" i="15"/>
  <c r="J1583" i="15"/>
  <c r="K1583" i="15" s="1"/>
  <c r="L1583" i="15"/>
  <c r="M1583" i="15"/>
  <c r="J1584" i="15"/>
  <c r="K1584" i="15" s="1"/>
  <c r="L1584" i="15"/>
  <c r="M1584" i="15"/>
  <c r="J1585" i="15"/>
  <c r="K1585" i="15" s="1"/>
  <c r="L1585" i="15"/>
  <c r="M1585" i="15"/>
  <c r="J1586" i="15"/>
  <c r="K1586" i="15" s="1"/>
  <c r="L1586" i="15"/>
  <c r="M1586" i="15"/>
  <c r="J1587" i="15"/>
  <c r="K1587" i="15" s="1"/>
  <c r="L1587" i="15"/>
  <c r="M1587" i="15"/>
  <c r="J1588" i="15"/>
  <c r="K1588" i="15" s="1"/>
  <c r="L1588" i="15"/>
  <c r="M1588" i="15"/>
  <c r="J1589" i="15"/>
  <c r="K1589" i="15" s="1"/>
  <c r="L1589" i="15"/>
  <c r="M1589" i="15"/>
  <c r="J1590" i="15"/>
  <c r="K1590" i="15" s="1"/>
  <c r="L1590" i="15"/>
  <c r="M1590" i="15"/>
  <c r="J1591" i="15"/>
  <c r="K1591" i="15" s="1"/>
  <c r="L1591" i="15"/>
  <c r="M1591" i="15"/>
  <c r="J1592" i="15"/>
  <c r="K1592" i="15" s="1"/>
  <c r="L1592" i="15"/>
  <c r="M1592" i="15"/>
  <c r="J1593" i="15"/>
  <c r="K1593" i="15" s="1"/>
  <c r="L1593" i="15"/>
  <c r="M1593" i="15"/>
  <c r="J1594" i="15"/>
  <c r="K1594" i="15" s="1"/>
  <c r="L1594" i="15"/>
  <c r="M1594" i="15"/>
  <c r="J1595" i="15"/>
  <c r="K1595" i="15" s="1"/>
  <c r="L1595" i="15"/>
  <c r="M1595" i="15"/>
  <c r="J1596" i="15"/>
  <c r="K1596" i="15" s="1"/>
  <c r="L1596" i="15"/>
  <c r="M1596" i="15"/>
  <c r="J1597" i="15"/>
  <c r="K1597" i="15" s="1"/>
  <c r="L1597" i="15"/>
  <c r="M1597" i="15"/>
  <c r="J1598" i="15"/>
  <c r="K1598" i="15" s="1"/>
  <c r="L1598" i="15"/>
  <c r="M1598" i="15"/>
  <c r="J1599" i="15"/>
  <c r="K1599" i="15" s="1"/>
  <c r="L1599" i="15"/>
  <c r="M1599" i="15"/>
  <c r="J1600" i="15"/>
  <c r="K1600" i="15" s="1"/>
  <c r="L1600" i="15"/>
  <c r="M1600" i="15"/>
  <c r="J1601" i="15"/>
  <c r="K1601" i="15" s="1"/>
  <c r="L1601" i="15"/>
  <c r="M1601" i="15"/>
  <c r="J1602" i="15"/>
  <c r="K1602" i="15" s="1"/>
  <c r="L1602" i="15"/>
  <c r="M1602" i="15"/>
  <c r="J1603" i="15"/>
  <c r="K1603" i="15" s="1"/>
  <c r="L1603" i="15"/>
  <c r="M1603" i="15"/>
  <c r="J1604" i="15"/>
  <c r="K1604" i="15" s="1"/>
  <c r="L1604" i="15"/>
  <c r="M1604" i="15"/>
  <c r="J1605" i="15"/>
  <c r="K1605" i="15" s="1"/>
  <c r="L1605" i="15"/>
  <c r="M1605" i="15"/>
  <c r="J1606" i="15"/>
  <c r="K1606" i="15" s="1"/>
  <c r="L1606" i="15"/>
  <c r="M1606" i="15"/>
  <c r="J1607" i="15"/>
  <c r="K1607" i="15" s="1"/>
  <c r="L1607" i="15"/>
  <c r="M1607" i="15"/>
  <c r="J1608" i="15"/>
  <c r="K1608" i="15" s="1"/>
  <c r="L1608" i="15"/>
  <c r="M1608" i="15"/>
  <c r="J1609" i="15"/>
  <c r="K1609" i="15" s="1"/>
  <c r="L1609" i="15"/>
  <c r="M1609" i="15"/>
  <c r="J1610" i="15"/>
  <c r="K1610" i="15" s="1"/>
  <c r="L1610" i="15"/>
  <c r="M1610" i="15"/>
  <c r="J1611" i="15"/>
  <c r="K1611" i="15" s="1"/>
  <c r="L1611" i="15"/>
  <c r="M1611" i="15"/>
  <c r="J1612" i="15"/>
  <c r="K1612" i="15" s="1"/>
  <c r="L1612" i="15"/>
  <c r="M1612" i="15"/>
  <c r="J1613" i="15"/>
  <c r="K1613" i="15" s="1"/>
  <c r="L1613" i="15"/>
  <c r="M1613" i="15"/>
  <c r="J1614" i="15"/>
  <c r="K1614" i="15" s="1"/>
  <c r="L1614" i="15"/>
  <c r="M1614" i="15"/>
  <c r="J1615" i="15"/>
  <c r="K1615" i="15" s="1"/>
  <c r="L1615" i="15"/>
  <c r="M1615" i="15"/>
  <c r="J1616" i="15"/>
  <c r="K1616" i="15" s="1"/>
  <c r="L1616" i="15"/>
  <c r="M1616" i="15"/>
  <c r="J1617" i="15"/>
  <c r="K1617" i="15" s="1"/>
  <c r="L1617" i="15"/>
  <c r="M1617" i="15"/>
  <c r="J1618" i="15"/>
  <c r="K1618" i="15" s="1"/>
  <c r="L1618" i="15"/>
  <c r="M1618" i="15"/>
  <c r="J1619" i="15"/>
  <c r="K1619" i="15" s="1"/>
  <c r="L1619" i="15"/>
  <c r="M1619" i="15"/>
  <c r="J1620" i="15"/>
  <c r="K1620" i="15" s="1"/>
  <c r="L1620" i="15"/>
  <c r="M1620" i="15"/>
  <c r="J1621" i="15"/>
  <c r="K1621" i="15" s="1"/>
  <c r="L1621" i="15"/>
  <c r="M1621" i="15"/>
  <c r="J1622" i="15"/>
  <c r="K1622" i="15" s="1"/>
  <c r="L1622" i="15"/>
  <c r="M1622" i="15"/>
  <c r="J1623" i="15"/>
  <c r="K1623" i="15" s="1"/>
  <c r="L1623" i="15"/>
  <c r="M1623" i="15"/>
  <c r="J1624" i="15"/>
  <c r="K1624" i="15" s="1"/>
  <c r="L1624" i="15"/>
  <c r="M1624" i="15"/>
  <c r="J1625" i="15"/>
  <c r="K1625" i="15" s="1"/>
  <c r="L1625" i="15"/>
  <c r="M1625" i="15"/>
  <c r="J1626" i="15"/>
  <c r="K1626" i="15" s="1"/>
  <c r="L1626" i="15"/>
  <c r="M1626" i="15"/>
  <c r="J1627" i="15"/>
  <c r="K1627" i="15" s="1"/>
  <c r="L1627" i="15"/>
  <c r="M1627" i="15"/>
  <c r="J1628" i="15"/>
  <c r="K1628" i="15" s="1"/>
  <c r="L1628" i="15"/>
  <c r="M1628" i="15"/>
  <c r="J1629" i="15"/>
  <c r="K1629" i="15" s="1"/>
  <c r="L1629" i="15"/>
  <c r="M1629" i="15"/>
  <c r="J1630" i="15"/>
  <c r="K1630" i="15" s="1"/>
  <c r="L1630" i="15"/>
  <c r="M1630" i="15"/>
  <c r="J1631" i="15"/>
  <c r="K1631" i="15" s="1"/>
  <c r="L1631" i="15"/>
  <c r="M1631" i="15"/>
  <c r="J1632" i="15"/>
  <c r="K1632" i="15" s="1"/>
  <c r="L1632" i="15"/>
  <c r="M1632" i="15"/>
  <c r="J1633" i="15"/>
  <c r="K1633" i="15" s="1"/>
  <c r="L1633" i="15"/>
  <c r="M1633" i="15"/>
  <c r="J1634" i="15"/>
  <c r="K1634" i="15" s="1"/>
  <c r="L1634" i="15"/>
  <c r="M1634" i="15"/>
  <c r="J1635" i="15"/>
  <c r="K1635" i="15" s="1"/>
  <c r="L1635" i="15"/>
  <c r="M1635" i="15"/>
  <c r="J1636" i="15"/>
  <c r="K1636" i="15" s="1"/>
  <c r="L1636" i="15"/>
  <c r="M1636" i="15"/>
  <c r="J1637" i="15"/>
  <c r="K1637" i="15" s="1"/>
  <c r="L1637" i="15"/>
  <c r="M1637" i="15"/>
  <c r="J1638" i="15"/>
  <c r="K1638" i="15" s="1"/>
  <c r="L1638" i="15"/>
  <c r="M1638" i="15"/>
  <c r="J1639" i="15"/>
  <c r="K1639" i="15" s="1"/>
  <c r="L1639" i="15"/>
  <c r="M1639" i="15"/>
  <c r="J1640" i="15"/>
  <c r="K1640" i="15" s="1"/>
  <c r="L1640" i="15"/>
  <c r="M1640" i="15"/>
  <c r="J1641" i="15"/>
  <c r="K1641" i="15" s="1"/>
  <c r="L1641" i="15"/>
  <c r="M1641" i="15"/>
  <c r="J1642" i="15"/>
  <c r="K1642" i="15" s="1"/>
  <c r="L1642" i="15"/>
  <c r="M1642" i="15"/>
  <c r="J1643" i="15"/>
  <c r="K1643" i="15" s="1"/>
  <c r="L1643" i="15"/>
  <c r="M1643" i="15"/>
  <c r="J1644" i="15"/>
  <c r="K1644" i="15" s="1"/>
  <c r="L1644" i="15"/>
  <c r="M1644" i="15"/>
  <c r="J1645" i="15"/>
  <c r="K1645" i="15" s="1"/>
  <c r="L1645" i="15"/>
  <c r="M1645" i="15"/>
  <c r="J1646" i="15"/>
  <c r="K1646" i="15" s="1"/>
  <c r="L1646" i="15"/>
  <c r="M1646" i="15"/>
  <c r="J1647" i="15"/>
  <c r="K1647" i="15" s="1"/>
  <c r="L1647" i="15"/>
  <c r="M1647" i="15"/>
  <c r="J1648" i="15"/>
  <c r="K1648" i="15" s="1"/>
  <c r="L1648" i="15"/>
  <c r="M1648" i="15"/>
  <c r="J1649" i="15"/>
  <c r="K1649" i="15" s="1"/>
  <c r="L1649" i="15"/>
  <c r="M1649" i="15"/>
  <c r="J1650" i="15"/>
  <c r="K1650" i="15" s="1"/>
  <c r="L1650" i="15"/>
  <c r="M1650" i="15"/>
  <c r="J1651" i="15"/>
  <c r="K1651" i="15" s="1"/>
  <c r="L1651" i="15"/>
  <c r="M1651" i="15"/>
  <c r="J1652" i="15"/>
  <c r="K1652" i="15" s="1"/>
  <c r="L1652" i="15"/>
  <c r="M1652" i="15"/>
  <c r="J1653" i="15"/>
  <c r="K1653" i="15" s="1"/>
  <c r="L1653" i="15"/>
  <c r="M1653" i="15"/>
  <c r="J1654" i="15"/>
  <c r="K1654" i="15" s="1"/>
  <c r="L1654" i="15"/>
  <c r="M1654" i="15"/>
  <c r="J1655" i="15"/>
  <c r="K1655" i="15" s="1"/>
  <c r="L1655" i="15"/>
  <c r="M1655" i="15"/>
  <c r="J1656" i="15"/>
  <c r="K1656" i="15" s="1"/>
  <c r="L1656" i="15"/>
  <c r="M1656" i="15"/>
  <c r="J1657" i="15"/>
  <c r="K1657" i="15" s="1"/>
  <c r="L1657" i="15"/>
  <c r="M1657" i="15"/>
  <c r="J1658" i="15"/>
  <c r="K1658" i="15" s="1"/>
  <c r="L1658" i="15"/>
  <c r="M1658" i="15"/>
  <c r="J1659" i="15"/>
  <c r="K1659" i="15" s="1"/>
  <c r="L1659" i="15"/>
  <c r="M1659" i="15"/>
  <c r="J1660" i="15"/>
  <c r="K1660" i="15" s="1"/>
  <c r="L1660" i="15"/>
  <c r="M1660" i="15"/>
  <c r="J1661" i="15"/>
  <c r="K1661" i="15" s="1"/>
  <c r="L1661" i="15"/>
  <c r="M1661" i="15"/>
  <c r="J1662" i="15"/>
  <c r="K1662" i="15" s="1"/>
  <c r="L1662" i="15"/>
  <c r="M1662" i="15"/>
  <c r="J1663" i="15"/>
  <c r="K1663" i="15" s="1"/>
  <c r="L1663" i="15"/>
  <c r="M1663" i="15"/>
  <c r="J1664" i="15"/>
  <c r="K1664" i="15" s="1"/>
  <c r="L1664" i="15"/>
  <c r="M1664" i="15"/>
  <c r="J1665" i="15"/>
  <c r="K1665" i="15" s="1"/>
  <c r="L1665" i="15"/>
  <c r="M1665" i="15"/>
  <c r="J1666" i="15"/>
  <c r="K1666" i="15" s="1"/>
  <c r="L1666" i="15"/>
  <c r="M1666" i="15"/>
  <c r="J1667" i="15"/>
  <c r="K1667" i="15" s="1"/>
  <c r="L1667" i="15"/>
  <c r="M1667" i="15"/>
  <c r="J1668" i="15"/>
  <c r="K1668" i="15" s="1"/>
  <c r="L1668" i="15"/>
  <c r="M1668" i="15"/>
  <c r="J1669" i="15"/>
  <c r="K1669" i="15" s="1"/>
  <c r="L1669" i="15"/>
  <c r="M1669" i="15"/>
  <c r="J1670" i="15"/>
  <c r="K1670" i="15" s="1"/>
  <c r="L1670" i="15"/>
  <c r="M1670" i="15"/>
  <c r="J1671" i="15"/>
  <c r="K1671" i="15" s="1"/>
  <c r="L1671" i="15"/>
  <c r="M1671" i="15"/>
  <c r="J1672" i="15"/>
  <c r="K1672" i="15" s="1"/>
  <c r="L1672" i="15"/>
  <c r="M1672" i="15"/>
  <c r="J1673" i="15"/>
  <c r="K1673" i="15" s="1"/>
  <c r="L1673" i="15"/>
  <c r="M1673" i="15"/>
  <c r="J1674" i="15"/>
  <c r="K1674" i="15" s="1"/>
  <c r="L1674" i="15"/>
  <c r="M1674" i="15"/>
  <c r="J1675" i="15"/>
  <c r="K1675" i="15" s="1"/>
  <c r="L1675" i="15"/>
  <c r="M1675" i="15"/>
  <c r="J1676" i="15"/>
  <c r="K1676" i="15" s="1"/>
  <c r="L1676" i="15"/>
  <c r="M1676" i="15"/>
  <c r="J1677" i="15"/>
  <c r="K1677" i="15" s="1"/>
  <c r="L1677" i="15"/>
  <c r="M1677" i="15"/>
  <c r="J1678" i="15"/>
  <c r="K1678" i="15" s="1"/>
  <c r="L1678" i="15"/>
  <c r="M1678" i="15"/>
  <c r="J1679" i="15"/>
  <c r="K1679" i="15" s="1"/>
  <c r="L1679" i="15"/>
  <c r="M1679" i="15"/>
  <c r="J1680" i="15"/>
  <c r="K1680" i="15" s="1"/>
  <c r="L1680" i="15"/>
  <c r="M1680" i="15"/>
  <c r="J1681" i="15"/>
  <c r="K1681" i="15" s="1"/>
  <c r="L1681" i="15"/>
  <c r="M1681" i="15"/>
  <c r="J1682" i="15"/>
  <c r="K1682" i="15" s="1"/>
  <c r="L1682" i="15"/>
  <c r="M1682" i="15"/>
  <c r="J1683" i="15"/>
  <c r="K1683" i="15" s="1"/>
  <c r="L1683" i="15"/>
  <c r="M1683" i="15"/>
  <c r="J1684" i="15"/>
  <c r="K1684" i="15" s="1"/>
  <c r="L1684" i="15"/>
  <c r="M1684" i="15"/>
  <c r="J1685" i="15"/>
  <c r="K1685" i="15" s="1"/>
  <c r="L1685" i="15"/>
  <c r="M1685" i="15"/>
  <c r="J1686" i="15"/>
  <c r="K1686" i="15" s="1"/>
  <c r="L1686" i="15"/>
  <c r="M1686" i="15"/>
  <c r="J1687" i="15"/>
  <c r="K1687" i="15" s="1"/>
  <c r="L1687" i="15"/>
  <c r="M1687" i="15"/>
  <c r="J1688" i="15"/>
  <c r="K1688" i="15" s="1"/>
  <c r="L1688" i="15"/>
  <c r="M1688" i="15"/>
  <c r="J1689" i="15"/>
  <c r="K1689" i="15" s="1"/>
  <c r="L1689" i="15"/>
  <c r="M1689" i="15"/>
  <c r="J1690" i="15"/>
  <c r="K1690" i="15" s="1"/>
  <c r="L1690" i="15"/>
  <c r="M1690" i="15"/>
  <c r="J1691" i="15"/>
  <c r="K1691" i="15" s="1"/>
  <c r="L1691" i="15"/>
  <c r="M1691" i="15"/>
  <c r="J1692" i="15"/>
  <c r="K1692" i="15" s="1"/>
  <c r="L1692" i="15"/>
  <c r="M1692" i="15"/>
  <c r="J1693" i="15"/>
  <c r="K1693" i="15" s="1"/>
  <c r="L1693" i="15"/>
  <c r="M1693" i="15"/>
  <c r="J1694" i="15"/>
  <c r="K1694" i="15" s="1"/>
  <c r="L1694" i="15"/>
  <c r="M1694" i="15"/>
  <c r="J1695" i="15"/>
  <c r="K1695" i="15" s="1"/>
  <c r="L1695" i="15"/>
  <c r="M1695" i="15"/>
  <c r="J1696" i="15"/>
  <c r="K1696" i="15" s="1"/>
  <c r="L1696" i="15"/>
  <c r="M1696" i="15"/>
  <c r="J1697" i="15"/>
  <c r="K1697" i="15" s="1"/>
  <c r="L1697" i="15"/>
  <c r="M1697" i="15"/>
  <c r="J1698" i="15"/>
  <c r="K1698" i="15" s="1"/>
  <c r="L1698" i="15"/>
  <c r="M1698" i="15"/>
  <c r="J1699" i="15"/>
  <c r="K1699" i="15" s="1"/>
  <c r="L1699" i="15"/>
  <c r="M1699" i="15"/>
  <c r="J1700" i="15"/>
  <c r="K1700" i="15" s="1"/>
  <c r="L1700" i="15"/>
  <c r="M1700" i="15"/>
  <c r="J1701" i="15"/>
  <c r="K1701" i="15" s="1"/>
  <c r="L1701" i="15"/>
  <c r="M1701" i="15"/>
  <c r="J1702" i="15"/>
  <c r="K1702" i="15" s="1"/>
  <c r="L1702" i="15"/>
  <c r="M1702" i="15"/>
  <c r="J1703" i="15"/>
  <c r="K1703" i="15" s="1"/>
  <c r="L1703" i="15"/>
  <c r="M1703" i="15"/>
  <c r="J1704" i="15"/>
  <c r="K1704" i="15" s="1"/>
  <c r="L1704" i="15"/>
  <c r="M1704" i="15"/>
  <c r="J1705" i="15"/>
  <c r="K1705" i="15" s="1"/>
  <c r="L1705" i="15"/>
  <c r="M1705" i="15"/>
  <c r="J1706" i="15"/>
  <c r="K1706" i="15" s="1"/>
  <c r="L1706" i="15"/>
  <c r="M1706" i="15"/>
  <c r="J1707" i="15"/>
  <c r="K1707" i="15" s="1"/>
  <c r="L1707" i="15"/>
  <c r="M1707" i="15"/>
  <c r="J1708" i="15"/>
  <c r="K1708" i="15" s="1"/>
  <c r="L1708" i="15"/>
  <c r="M1708" i="15"/>
  <c r="J1709" i="15"/>
  <c r="K1709" i="15" s="1"/>
  <c r="L1709" i="15"/>
  <c r="M1709" i="15"/>
  <c r="J1710" i="15"/>
  <c r="K1710" i="15" s="1"/>
  <c r="L1710" i="15"/>
  <c r="M1710" i="15"/>
  <c r="J1711" i="15"/>
  <c r="K1711" i="15" s="1"/>
  <c r="L1711" i="15"/>
  <c r="M1711" i="15"/>
  <c r="J1712" i="15"/>
  <c r="K1712" i="15" s="1"/>
  <c r="L1712" i="15"/>
  <c r="M1712" i="15"/>
  <c r="J1713" i="15"/>
  <c r="K1713" i="15" s="1"/>
  <c r="L1713" i="15"/>
  <c r="M1713" i="15"/>
  <c r="J1714" i="15"/>
  <c r="K1714" i="15" s="1"/>
  <c r="L1714" i="15"/>
  <c r="M1714" i="15"/>
  <c r="J1715" i="15"/>
  <c r="K1715" i="15" s="1"/>
  <c r="L1715" i="15"/>
  <c r="M1715" i="15"/>
  <c r="J1716" i="15"/>
  <c r="K1716" i="15" s="1"/>
  <c r="L1716" i="15"/>
  <c r="M1716" i="15"/>
  <c r="J1717" i="15"/>
  <c r="K1717" i="15" s="1"/>
  <c r="L1717" i="15"/>
  <c r="M1717" i="15"/>
  <c r="J1718" i="15"/>
  <c r="K1718" i="15" s="1"/>
  <c r="L1718" i="15"/>
  <c r="M1718" i="15"/>
  <c r="J1719" i="15"/>
  <c r="K1719" i="15" s="1"/>
  <c r="L1719" i="15"/>
  <c r="M1719" i="15"/>
  <c r="J1720" i="15"/>
  <c r="K1720" i="15" s="1"/>
  <c r="L1720" i="15"/>
  <c r="M1720" i="15"/>
  <c r="J1721" i="15"/>
  <c r="K1721" i="15" s="1"/>
  <c r="L1721" i="15"/>
  <c r="M1721" i="15"/>
  <c r="J1722" i="15"/>
  <c r="K1722" i="15" s="1"/>
  <c r="L1722" i="15"/>
  <c r="M1722" i="15"/>
  <c r="J1723" i="15"/>
  <c r="K1723" i="15" s="1"/>
  <c r="L1723" i="15"/>
  <c r="M1723" i="15"/>
  <c r="J1724" i="15"/>
  <c r="K1724" i="15" s="1"/>
  <c r="L1724" i="15"/>
  <c r="M1724" i="15"/>
  <c r="J1725" i="15"/>
  <c r="K1725" i="15" s="1"/>
  <c r="L1725" i="15"/>
  <c r="M1725" i="15"/>
  <c r="J1726" i="15"/>
  <c r="K1726" i="15" s="1"/>
  <c r="L1726" i="15"/>
  <c r="M1726" i="15"/>
  <c r="J1727" i="15"/>
  <c r="K1727" i="15" s="1"/>
  <c r="L1727" i="15"/>
  <c r="M1727" i="15"/>
  <c r="J1728" i="15"/>
  <c r="K1728" i="15" s="1"/>
  <c r="L1728" i="15"/>
  <c r="M1728" i="15"/>
  <c r="J1729" i="15"/>
  <c r="K1729" i="15" s="1"/>
  <c r="L1729" i="15"/>
  <c r="M1729" i="15"/>
  <c r="J1730" i="15"/>
  <c r="K1730" i="15" s="1"/>
  <c r="L1730" i="15"/>
  <c r="M1730" i="15"/>
  <c r="J1731" i="15"/>
  <c r="K1731" i="15" s="1"/>
  <c r="L1731" i="15"/>
  <c r="M1731" i="15"/>
  <c r="J1732" i="15"/>
  <c r="K1732" i="15" s="1"/>
  <c r="L1732" i="15"/>
  <c r="M1732" i="15"/>
  <c r="J1733" i="15"/>
  <c r="K1733" i="15" s="1"/>
  <c r="L1733" i="15"/>
  <c r="M1733" i="15"/>
  <c r="J1734" i="15"/>
  <c r="K1734" i="15" s="1"/>
  <c r="L1734" i="15"/>
  <c r="M1734" i="15"/>
  <c r="J1735" i="15"/>
  <c r="K1735" i="15" s="1"/>
  <c r="L1735" i="15"/>
  <c r="M1735" i="15"/>
  <c r="J1736" i="15"/>
  <c r="K1736" i="15" s="1"/>
  <c r="L1736" i="15"/>
  <c r="M1736" i="15"/>
  <c r="J1737" i="15"/>
  <c r="K1737" i="15" s="1"/>
  <c r="L1737" i="15"/>
  <c r="M1737" i="15"/>
  <c r="J1738" i="15"/>
  <c r="K1738" i="15" s="1"/>
  <c r="L1738" i="15"/>
  <c r="M1738" i="15"/>
  <c r="J1739" i="15"/>
  <c r="K1739" i="15" s="1"/>
  <c r="L1739" i="15"/>
  <c r="M1739" i="15"/>
  <c r="J1740" i="15"/>
  <c r="K1740" i="15" s="1"/>
  <c r="L1740" i="15"/>
  <c r="M1740" i="15"/>
  <c r="J1741" i="15"/>
  <c r="K1741" i="15" s="1"/>
  <c r="L1741" i="15"/>
  <c r="M1741" i="15"/>
  <c r="J1742" i="15"/>
  <c r="K1742" i="15" s="1"/>
  <c r="L1742" i="15"/>
  <c r="M1742" i="15"/>
  <c r="J1743" i="15"/>
  <c r="K1743" i="15" s="1"/>
  <c r="L1743" i="15"/>
  <c r="M1743" i="15"/>
  <c r="J1744" i="15"/>
  <c r="K1744" i="15" s="1"/>
  <c r="L1744" i="15"/>
  <c r="M1744" i="15"/>
  <c r="J1745" i="15"/>
  <c r="K1745" i="15" s="1"/>
  <c r="L1745" i="15"/>
  <c r="M1745" i="15"/>
  <c r="J1746" i="15"/>
  <c r="K1746" i="15" s="1"/>
  <c r="L1746" i="15"/>
  <c r="M1746" i="15"/>
  <c r="J1747" i="15"/>
  <c r="K1747" i="15" s="1"/>
  <c r="L1747" i="15"/>
  <c r="M1747" i="15"/>
  <c r="J1748" i="15"/>
  <c r="K1748" i="15" s="1"/>
  <c r="L1748" i="15"/>
  <c r="M1748" i="15"/>
  <c r="J1749" i="15"/>
  <c r="K1749" i="15" s="1"/>
  <c r="L1749" i="15"/>
  <c r="M1749" i="15"/>
  <c r="J1750" i="15"/>
  <c r="K1750" i="15" s="1"/>
  <c r="L1750" i="15"/>
  <c r="M1750" i="15"/>
  <c r="J1751" i="15"/>
  <c r="K1751" i="15" s="1"/>
  <c r="L1751" i="15"/>
  <c r="M1751" i="15"/>
  <c r="J1752" i="15"/>
  <c r="K1752" i="15" s="1"/>
  <c r="L1752" i="15"/>
  <c r="M1752" i="15"/>
  <c r="J1753" i="15"/>
  <c r="K1753" i="15" s="1"/>
  <c r="L1753" i="15"/>
  <c r="M1753" i="15"/>
  <c r="J1754" i="15"/>
  <c r="K1754" i="15" s="1"/>
  <c r="L1754" i="15"/>
  <c r="M1754" i="15"/>
  <c r="J1755" i="15"/>
  <c r="K1755" i="15" s="1"/>
  <c r="L1755" i="15"/>
  <c r="M1755" i="15"/>
  <c r="J1756" i="15"/>
  <c r="K1756" i="15" s="1"/>
  <c r="L1756" i="15"/>
  <c r="M1756" i="15"/>
  <c r="J1757" i="15"/>
  <c r="K1757" i="15" s="1"/>
  <c r="L1757" i="15"/>
  <c r="M1757" i="15"/>
  <c r="J1758" i="15"/>
  <c r="K1758" i="15" s="1"/>
  <c r="L1758" i="15"/>
  <c r="M1758" i="15"/>
  <c r="J1759" i="15"/>
  <c r="K1759" i="15" s="1"/>
  <c r="L1759" i="15"/>
  <c r="M1759" i="15"/>
  <c r="J1760" i="15"/>
  <c r="K1760" i="15" s="1"/>
  <c r="L1760" i="15"/>
  <c r="M1760" i="15"/>
  <c r="J1761" i="15"/>
  <c r="K1761" i="15" s="1"/>
  <c r="L1761" i="15"/>
  <c r="M1761" i="15"/>
  <c r="J1762" i="15"/>
  <c r="K1762" i="15" s="1"/>
  <c r="L1762" i="15"/>
  <c r="M1762" i="15"/>
  <c r="J1763" i="15"/>
  <c r="K1763" i="15" s="1"/>
  <c r="L1763" i="15"/>
  <c r="M1763" i="15"/>
  <c r="J1764" i="15"/>
  <c r="K1764" i="15" s="1"/>
  <c r="L1764" i="15"/>
  <c r="M1764" i="15"/>
  <c r="J1765" i="15"/>
  <c r="K1765" i="15" s="1"/>
  <c r="L1765" i="15"/>
  <c r="M1765" i="15"/>
  <c r="J1766" i="15"/>
  <c r="K1766" i="15" s="1"/>
  <c r="L1766" i="15"/>
  <c r="M1766" i="15"/>
  <c r="J1767" i="15"/>
  <c r="K1767" i="15" s="1"/>
  <c r="L1767" i="15"/>
  <c r="M1767" i="15"/>
  <c r="J1768" i="15"/>
  <c r="K1768" i="15" s="1"/>
  <c r="L1768" i="15"/>
  <c r="M1768" i="15"/>
  <c r="J1769" i="15"/>
  <c r="K1769" i="15" s="1"/>
  <c r="L1769" i="15"/>
  <c r="M1769" i="15"/>
  <c r="J1770" i="15"/>
  <c r="K1770" i="15" s="1"/>
  <c r="L1770" i="15"/>
  <c r="M1770" i="15"/>
  <c r="J1771" i="15"/>
  <c r="K1771" i="15" s="1"/>
  <c r="L1771" i="15"/>
  <c r="M1771" i="15"/>
  <c r="J1772" i="15"/>
  <c r="K1772" i="15" s="1"/>
  <c r="L1772" i="15"/>
  <c r="M1772" i="15"/>
  <c r="J1773" i="15"/>
  <c r="K1773" i="15" s="1"/>
  <c r="L1773" i="15"/>
  <c r="M1773" i="15"/>
  <c r="J1774" i="15"/>
  <c r="K1774" i="15" s="1"/>
  <c r="L1774" i="15"/>
  <c r="M1774" i="15"/>
  <c r="J1775" i="15"/>
  <c r="K1775" i="15" s="1"/>
  <c r="L1775" i="15"/>
  <c r="M1775" i="15"/>
  <c r="J1776" i="15"/>
  <c r="K1776" i="15" s="1"/>
  <c r="L1776" i="15"/>
  <c r="M1776" i="15"/>
  <c r="J1777" i="15"/>
  <c r="K1777" i="15" s="1"/>
  <c r="L1777" i="15"/>
  <c r="M1777" i="15"/>
  <c r="J1778" i="15"/>
  <c r="K1778" i="15" s="1"/>
  <c r="L1778" i="15"/>
  <c r="M1778" i="15"/>
  <c r="J1779" i="15"/>
  <c r="K1779" i="15" s="1"/>
  <c r="L1779" i="15"/>
  <c r="M1779" i="15"/>
  <c r="J1780" i="15"/>
  <c r="K1780" i="15" s="1"/>
  <c r="L1780" i="15"/>
  <c r="M1780" i="15"/>
  <c r="J1781" i="15"/>
  <c r="K1781" i="15" s="1"/>
  <c r="L1781" i="15"/>
  <c r="M1781" i="15"/>
  <c r="J1782" i="15"/>
  <c r="K1782" i="15" s="1"/>
  <c r="L1782" i="15"/>
  <c r="M1782" i="15"/>
  <c r="J1783" i="15"/>
  <c r="K1783" i="15" s="1"/>
  <c r="L1783" i="15"/>
  <c r="M1783" i="15"/>
  <c r="J1784" i="15"/>
  <c r="K1784" i="15" s="1"/>
  <c r="L1784" i="15"/>
  <c r="M1784" i="15"/>
  <c r="J1785" i="15"/>
  <c r="K1785" i="15" s="1"/>
  <c r="L1785" i="15"/>
  <c r="M1785" i="15"/>
  <c r="J1786" i="15"/>
  <c r="K1786" i="15" s="1"/>
  <c r="L1786" i="15"/>
  <c r="M1786" i="15"/>
  <c r="J1787" i="15"/>
  <c r="K1787" i="15" s="1"/>
  <c r="L1787" i="15"/>
  <c r="M1787" i="15"/>
  <c r="J1788" i="15"/>
  <c r="K1788" i="15" s="1"/>
  <c r="L1788" i="15"/>
  <c r="M1788" i="15"/>
  <c r="J1789" i="15"/>
  <c r="K1789" i="15" s="1"/>
  <c r="L1789" i="15"/>
  <c r="M1789" i="15"/>
  <c r="J1790" i="15"/>
  <c r="K1790" i="15" s="1"/>
  <c r="L1790" i="15"/>
  <c r="M1790" i="15"/>
  <c r="J1791" i="15"/>
  <c r="K1791" i="15" s="1"/>
  <c r="L1791" i="15"/>
  <c r="M1791" i="15"/>
  <c r="J1792" i="15"/>
  <c r="K1792" i="15" s="1"/>
  <c r="L1792" i="15"/>
  <c r="M1792" i="15"/>
  <c r="J1793" i="15"/>
  <c r="K1793" i="15" s="1"/>
  <c r="L1793" i="15"/>
  <c r="M1793" i="15"/>
  <c r="J1794" i="15"/>
  <c r="K1794" i="15" s="1"/>
  <c r="L1794" i="15"/>
  <c r="M1794" i="15"/>
  <c r="J1795" i="15"/>
  <c r="K1795" i="15" s="1"/>
  <c r="L1795" i="15"/>
  <c r="M1795" i="15"/>
  <c r="J1796" i="15"/>
  <c r="K1796" i="15" s="1"/>
  <c r="L1796" i="15"/>
  <c r="M1796" i="15"/>
  <c r="J1797" i="15"/>
  <c r="K1797" i="15" s="1"/>
  <c r="L1797" i="15"/>
  <c r="M1797" i="15"/>
  <c r="J1798" i="15"/>
  <c r="K1798" i="15" s="1"/>
  <c r="L1798" i="15"/>
  <c r="M1798" i="15"/>
  <c r="J1799" i="15"/>
  <c r="K1799" i="15" s="1"/>
  <c r="L1799" i="15"/>
  <c r="M1799" i="15"/>
  <c r="J1800" i="15"/>
  <c r="K1800" i="15" s="1"/>
  <c r="L1800" i="15"/>
  <c r="M1800" i="15"/>
  <c r="J1801" i="15"/>
  <c r="K1801" i="15" s="1"/>
  <c r="L1801" i="15"/>
  <c r="M1801" i="15"/>
  <c r="J1802" i="15"/>
  <c r="K1802" i="15" s="1"/>
  <c r="L1802" i="15"/>
  <c r="M1802" i="15"/>
  <c r="J1803" i="15"/>
  <c r="K1803" i="15" s="1"/>
  <c r="L1803" i="15"/>
  <c r="M1803" i="15"/>
  <c r="J1804" i="15"/>
  <c r="K1804" i="15" s="1"/>
  <c r="L1804" i="15"/>
  <c r="M1804" i="15"/>
  <c r="J1805" i="15"/>
  <c r="K1805" i="15" s="1"/>
  <c r="L1805" i="15"/>
  <c r="M1805" i="15"/>
  <c r="J1806" i="15"/>
  <c r="K1806" i="15" s="1"/>
  <c r="L1806" i="15"/>
  <c r="M1806" i="15"/>
  <c r="J1807" i="15"/>
  <c r="K1807" i="15" s="1"/>
  <c r="L1807" i="15"/>
  <c r="M1807" i="15"/>
  <c r="J1808" i="15"/>
  <c r="K1808" i="15" s="1"/>
  <c r="L1808" i="15"/>
  <c r="M1808" i="15"/>
  <c r="J1809" i="15"/>
  <c r="K1809" i="15" s="1"/>
  <c r="L1809" i="15"/>
  <c r="M1809" i="15"/>
  <c r="J1810" i="15"/>
  <c r="K1810" i="15" s="1"/>
  <c r="L1810" i="15"/>
  <c r="M1810" i="15"/>
  <c r="J1811" i="15"/>
  <c r="K1811" i="15" s="1"/>
  <c r="L1811" i="15"/>
  <c r="M1811" i="15"/>
  <c r="J1812" i="15"/>
  <c r="K1812" i="15" s="1"/>
  <c r="L1812" i="15"/>
  <c r="M1812" i="15"/>
  <c r="J1813" i="15"/>
  <c r="K1813" i="15" s="1"/>
  <c r="L1813" i="15"/>
  <c r="M1813" i="15"/>
  <c r="J1814" i="15"/>
  <c r="K1814" i="15" s="1"/>
  <c r="L1814" i="15"/>
  <c r="M1814" i="15"/>
  <c r="J1815" i="15"/>
  <c r="K1815" i="15" s="1"/>
  <c r="L1815" i="15"/>
  <c r="M1815" i="15"/>
  <c r="J1816" i="15"/>
  <c r="K1816" i="15" s="1"/>
  <c r="L1816" i="15"/>
  <c r="M1816" i="15"/>
  <c r="J1817" i="15"/>
  <c r="K1817" i="15" s="1"/>
  <c r="L1817" i="15"/>
  <c r="M1817" i="15"/>
  <c r="J1818" i="15"/>
  <c r="K1818" i="15" s="1"/>
  <c r="L1818" i="15"/>
  <c r="M1818" i="15"/>
  <c r="J1819" i="15"/>
  <c r="K1819" i="15" s="1"/>
  <c r="L1819" i="15"/>
  <c r="M1819" i="15"/>
  <c r="J1820" i="15"/>
  <c r="K1820" i="15" s="1"/>
  <c r="L1820" i="15"/>
  <c r="M1820" i="15"/>
  <c r="J1821" i="15"/>
  <c r="K1821" i="15" s="1"/>
  <c r="L1821" i="15"/>
  <c r="M1821" i="15"/>
  <c r="J1822" i="15"/>
  <c r="K1822" i="15" s="1"/>
  <c r="L1822" i="15"/>
  <c r="M1822" i="15"/>
  <c r="J1823" i="15"/>
  <c r="K1823" i="15" s="1"/>
  <c r="L1823" i="15"/>
  <c r="M1823" i="15"/>
  <c r="J1824" i="15"/>
  <c r="K1824" i="15" s="1"/>
  <c r="L1824" i="15"/>
  <c r="M1824" i="15"/>
  <c r="J1825" i="15"/>
  <c r="K1825" i="15" s="1"/>
  <c r="L1825" i="15"/>
  <c r="M1825" i="15"/>
  <c r="J1826" i="15"/>
  <c r="K1826" i="15" s="1"/>
  <c r="L1826" i="15"/>
  <c r="M1826" i="15"/>
  <c r="J1827" i="15"/>
  <c r="K1827" i="15" s="1"/>
  <c r="L1827" i="15"/>
  <c r="M1827" i="15"/>
  <c r="J1828" i="15"/>
  <c r="K1828" i="15" s="1"/>
  <c r="L1828" i="15"/>
  <c r="M1828" i="15"/>
  <c r="M2" i="17"/>
  <c r="K2" i="17"/>
  <c r="L2" i="17" s="1"/>
  <c r="D1828" i="18"/>
  <c r="C1828" i="18"/>
  <c r="B1828" i="18"/>
  <c r="D1827" i="18"/>
  <c r="C1827" i="18"/>
  <c r="B1827" i="18"/>
  <c r="D1826" i="18"/>
  <c r="E1826" i="18" s="1"/>
  <c r="C1826" i="18"/>
  <c r="B1826" i="18"/>
  <c r="D1825" i="18"/>
  <c r="E1825" i="18" s="1"/>
  <c r="C1825" i="18"/>
  <c r="B1825" i="18"/>
  <c r="D1824" i="18"/>
  <c r="E1824" i="18" s="1"/>
  <c r="H1824" i="18" s="1"/>
  <c r="C1824" i="18"/>
  <c r="B1824" i="18"/>
  <c r="D1823" i="18"/>
  <c r="E1823" i="18" s="1"/>
  <c r="C1823" i="18"/>
  <c r="B1823" i="18"/>
  <c r="D1822" i="18"/>
  <c r="C1822" i="18"/>
  <c r="B1822" i="18"/>
  <c r="D1821" i="18"/>
  <c r="E1821" i="18" s="1"/>
  <c r="C1821" i="18"/>
  <c r="B1821" i="18"/>
  <c r="D1820" i="18"/>
  <c r="C1820" i="18"/>
  <c r="B1820" i="18"/>
  <c r="D1819" i="18"/>
  <c r="C1819" i="18"/>
  <c r="B1819" i="18"/>
  <c r="D1818" i="18"/>
  <c r="E1818" i="18" s="1"/>
  <c r="C1818" i="18"/>
  <c r="B1818" i="18"/>
  <c r="D1817" i="18"/>
  <c r="E1817" i="18" s="1"/>
  <c r="C1817" i="18"/>
  <c r="B1817" i="18"/>
  <c r="D1816" i="18"/>
  <c r="E1816" i="18" s="1"/>
  <c r="C1816" i="18"/>
  <c r="B1816" i="18"/>
  <c r="D1815" i="18"/>
  <c r="E1815" i="18" s="1"/>
  <c r="C1815" i="18"/>
  <c r="B1815" i="18"/>
  <c r="D1814" i="18"/>
  <c r="C1814" i="18"/>
  <c r="B1814" i="18"/>
  <c r="D1813" i="18"/>
  <c r="C1813" i="18"/>
  <c r="B1813" i="18"/>
  <c r="D1812" i="18"/>
  <c r="C1812" i="18"/>
  <c r="B1812" i="18"/>
  <c r="D1811" i="18"/>
  <c r="C1811" i="18"/>
  <c r="B1811" i="18"/>
  <c r="D1810" i="18"/>
  <c r="E1810" i="18" s="1"/>
  <c r="C1810" i="18"/>
  <c r="B1810" i="18"/>
  <c r="D1809" i="18"/>
  <c r="E1809" i="18" s="1"/>
  <c r="C1809" i="18"/>
  <c r="B1809" i="18"/>
  <c r="D1808" i="18"/>
  <c r="E1808" i="18" s="1"/>
  <c r="C1808" i="18"/>
  <c r="B1808" i="18"/>
  <c r="E1807" i="18"/>
  <c r="H1807" i="18" s="1"/>
  <c r="D1807" i="18"/>
  <c r="C1807" i="18"/>
  <c r="B1807" i="18"/>
  <c r="D1806" i="18"/>
  <c r="C1806" i="18"/>
  <c r="B1806" i="18"/>
  <c r="D1805" i="18"/>
  <c r="E1805" i="18" s="1"/>
  <c r="C1805" i="18"/>
  <c r="B1805" i="18"/>
  <c r="D1804" i="18"/>
  <c r="C1804" i="18"/>
  <c r="B1804" i="18"/>
  <c r="D1803" i="18"/>
  <c r="C1803" i="18"/>
  <c r="B1803" i="18"/>
  <c r="D1802" i="18"/>
  <c r="E1802" i="18" s="1"/>
  <c r="C1802" i="18"/>
  <c r="B1802" i="18"/>
  <c r="D1801" i="18"/>
  <c r="E1801" i="18" s="1"/>
  <c r="C1801" i="18"/>
  <c r="B1801" i="18"/>
  <c r="D1800" i="18"/>
  <c r="E1800" i="18" s="1"/>
  <c r="C1800" i="18"/>
  <c r="B1800" i="18"/>
  <c r="D1799" i="18"/>
  <c r="E1799" i="18" s="1"/>
  <c r="C1799" i="18"/>
  <c r="B1799" i="18"/>
  <c r="D1798" i="18"/>
  <c r="C1798" i="18"/>
  <c r="B1798" i="18"/>
  <c r="E1797" i="18"/>
  <c r="D1797" i="18"/>
  <c r="C1797" i="18"/>
  <c r="B1797" i="18"/>
  <c r="D1796" i="18"/>
  <c r="C1796" i="18"/>
  <c r="B1796" i="18"/>
  <c r="D1795" i="18"/>
  <c r="E1795" i="18" s="1"/>
  <c r="C1795" i="18"/>
  <c r="B1795" i="18"/>
  <c r="D1794" i="18"/>
  <c r="E1794" i="18" s="1"/>
  <c r="C1794" i="18"/>
  <c r="B1794" i="18"/>
  <c r="D1793" i="18"/>
  <c r="E1793" i="18" s="1"/>
  <c r="C1793" i="18"/>
  <c r="B1793" i="18"/>
  <c r="D1792" i="18"/>
  <c r="E1792" i="18" s="1"/>
  <c r="H1792" i="18" s="1"/>
  <c r="C1792" i="18"/>
  <c r="B1792" i="18"/>
  <c r="E1791" i="18"/>
  <c r="D1791" i="18"/>
  <c r="C1791" i="18"/>
  <c r="B1791" i="18"/>
  <c r="D1790" i="18"/>
  <c r="C1790" i="18"/>
  <c r="B1790" i="18"/>
  <c r="D1789" i="18"/>
  <c r="C1789" i="18"/>
  <c r="B1789" i="18"/>
  <c r="D1788" i="18"/>
  <c r="C1788" i="18"/>
  <c r="B1788" i="18"/>
  <c r="D1787" i="18"/>
  <c r="C1787" i="18"/>
  <c r="B1787" i="18"/>
  <c r="D1786" i="18"/>
  <c r="E1786" i="18" s="1"/>
  <c r="C1786" i="18"/>
  <c r="B1786" i="18"/>
  <c r="D1785" i="18"/>
  <c r="E1785" i="18" s="1"/>
  <c r="C1785" i="18"/>
  <c r="B1785" i="18"/>
  <c r="D1784" i="18"/>
  <c r="E1784" i="18" s="1"/>
  <c r="C1784" i="18"/>
  <c r="B1784" i="18"/>
  <c r="D1783" i="18"/>
  <c r="E1783" i="18" s="1"/>
  <c r="C1783" i="18"/>
  <c r="B1783" i="18"/>
  <c r="D1782" i="18"/>
  <c r="C1782" i="18"/>
  <c r="B1782" i="18"/>
  <c r="D1781" i="18"/>
  <c r="C1781" i="18"/>
  <c r="B1781" i="18"/>
  <c r="D1780" i="18"/>
  <c r="C1780" i="18"/>
  <c r="B1780" i="18"/>
  <c r="D1779" i="18"/>
  <c r="C1779" i="18"/>
  <c r="B1779" i="18"/>
  <c r="D1778" i="18"/>
  <c r="E1778" i="18" s="1"/>
  <c r="C1778" i="18"/>
  <c r="B1778" i="18"/>
  <c r="D1777" i="18"/>
  <c r="E1777" i="18" s="1"/>
  <c r="C1777" i="18"/>
  <c r="B1777" i="18"/>
  <c r="D1776" i="18"/>
  <c r="E1776" i="18" s="1"/>
  <c r="C1776" i="18"/>
  <c r="B1776" i="18"/>
  <c r="E1775" i="18"/>
  <c r="D1775" i="18"/>
  <c r="C1775" i="18"/>
  <c r="B1775" i="18"/>
  <c r="D1774" i="18"/>
  <c r="C1774" i="18"/>
  <c r="B1774" i="18"/>
  <c r="D1773" i="18"/>
  <c r="C1773" i="18"/>
  <c r="B1773" i="18"/>
  <c r="D1772" i="18"/>
  <c r="C1772" i="18"/>
  <c r="B1772" i="18"/>
  <c r="E1771" i="18"/>
  <c r="D1771" i="18"/>
  <c r="C1771" i="18"/>
  <c r="B1771" i="18"/>
  <c r="D1770" i="18"/>
  <c r="E1770" i="18" s="1"/>
  <c r="C1770" i="18"/>
  <c r="B1770" i="18"/>
  <c r="D1769" i="18"/>
  <c r="E1769" i="18" s="1"/>
  <c r="C1769" i="18"/>
  <c r="B1769" i="18"/>
  <c r="D1768" i="18"/>
  <c r="E1768" i="18" s="1"/>
  <c r="H1768" i="18" s="1"/>
  <c r="C1768" i="18"/>
  <c r="B1768" i="18"/>
  <c r="D1767" i="18"/>
  <c r="E1767" i="18" s="1"/>
  <c r="C1767" i="18"/>
  <c r="B1767" i="18"/>
  <c r="D1766" i="18"/>
  <c r="C1766" i="18"/>
  <c r="B1766" i="18"/>
  <c r="D1765" i="18"/>
  <c r="C1765" i="18"/>
  <c r="B1765" i="18"/>
  <c r="D1764" i="18"/>
  <c r="C1764" i="18"/>
  <c r="B1764" i="18"/>
  <c r="D1763" i="18"/>
  <c r="E1763" i="18" s="1"/>
  <c r="C1763" i="18"/>
  <c r="B1763" i="18"/>
  <c r="D1762" i="18"/>
  <c r="E1762" i="18" s="1"/>
  <c r="C1762" i="18"/>
  <c r="B1762" i="18"/>
  <c r="D1761" i="18"/>
  <c r="E1761" i="18" s="1"/>
  <c r="C1761" i="18"/>
  <c r="B1761" i="18"/>
  <c r="D1760" i="18"/>
  <c r="E1760" i="18" s="1"/>
  <c r="C1760" i="18"/>
  <c r="B1760" i="18"/>
  <c r="D1759" i="18"/>
  <c r="E1759" i="18" s="1"/>
  <c r="H1759" i="18" s="1"/>
  <c r="C1759" i="18"/>
  <c r="B1759" i="18"/>
  <c r="D1758" i="18"/>
  <c r="C1758" i="18"/>
  <c r="B1758" i="18"/>
  <c r="D1757" i="18"/>
  <c r="C1757" i="18"/>
  <c r="B1757" i="18"/>
  <c r="D1756" i="18"/>
  <c r="C1756" i="18"/>
  <c r="B1756" i="18"/>
  <c r="E1755" i="18"/>
  <c r="D1755" i="18"/>
  <c r="C1755" i="18"/>
  <c r="B1755" i="18"/>
  <c r="D1754" i="18"/>
  <c r="E1754" i="18" s="1"/>
  <c r="H1754" i="18" s="1"/>
  <c r="C1754" i="18"/>
  <c r="B1754" i="18"/>
  <c r="D1753" i="18"/>
  <c r="E1753" i="18" s="1"/>
  <c r="C1753" i="18"/>
  <c r="B1753" i="18"/>
  <c r="D1752" i="18"/>
  <c r="E1752" i="18" s="1"/>
  <c r="C1752" i="18"/>
  <c r="B1752" i="18"/>
  <c r="E1751" i="18"/>
  <c r="D1751" i="18"/>
  <c r="C1751" i="18"/>
  <c r="B1751" i="18"/>
  <c r="D1750" i="18"/>
  <c r="C1750" i="18"/>
  <c r="B1750" i="18"/>
  <c r="E1749" i="18"/>
  <c r="D1749" i="18"/>
  <c r="C1749" i="18"/>
  <c r="B1749" i="18"/>
  <c r="D1748" i="18"/>
  <c r="C1748" i="18"/>
  <c r="B1748" i="18"/>
  <c r="D1747" i="18"/>
  <c r="E1747" i="18" s="1"/>
  <c r="C1747" i="18"/>
  <c r="B1747" i="18"/>
  <c r="D1746" i="18"/>
  <c r="E1746" i="18" s="1"/>
  <c r="C1746" i="18"/>
  <c r="B1746" i="18"/>
  <c r="D1745" i="18"/>
  <c r="E1745" i="18" s="1"/>
  <c r="C1745" i="18"/>
  <c r="B1745" i="18"/>
  <c r="D1744" i="18"/>
  <c r="E1744" i="18" s="1"/>
  <c r="C1744" i="18"/>
  <c r="B1744" i="18"/>
  <c r="E1743" i="18"/>
  <c r="D1743" i="18"/>
  <c r="C1743" i="18"/>
  <c r="B1743" i="18"/>
  <c r="D1742" i="18"/>
  <c r="C1742" i="18"/>
  <c r="B1742" i="18"/>
  <c r="D1741" i="18"/>
  <c r="C1741" i="18"/>
  <c r="B1741" i="18"/>
  <c r="D1740" i="18"/>
  <c r="C1740" i="18"/>
  <c r="B1740" i="18"/>
  <c r="D1739" i="18"/>
  <c r="E1739" i="18" s="1"/>
  <c r="C1739" i="18"/>
  <c r="B1739" i="18"/>
  <c r="D1738" i="18"/>
  <c r="E1738" i="18" s="1"/>
  <c r="C1738" i="18"/>
  <c r="B1738" i="18"/>
  <c r="D1737" i="18"/>
  <c r="E1737" i="18" s="1"/>
  <c r="C1737" i="18"/>
  <c r="B1737" i="18"/>
  <c r="D1736" i="18"/>
  <c r="E1736" i="18" s="1"/>
  <c r="C1736" i="18"/>
  <c r="B1736" i="18"/>
  <c r="D1735" i="18"/>
  <c r="E1735" i="18" s="1"/>
  <c r="H1735" i="18" s="1"/>
  <c r="C1735" i="18"/>
  <c r="B1735" i="18"/>
  <c r="D1734" i="18"/>
  <c r="C1734" i="18"/>
  <c r="B1734" i="18"/>
  <c r="D1733" i="18"/>
  <c r="C1733" i="18"/>
  <c r="B1733" i="18"/>
  <c r="D1732" i="18"/>
  <c r="C1732" i="18"/>
  <c r="B1732" i="18"/>
  <c r="D1731" i="18"/>
  <c r="E1731" i="18" s="1"/>
  <c r="C1731" i="18"/>
  <c r="B1731" i="18"/>
  <c r="D1730" i="18"/>
  <c r="E1730" i="18" s="1"/>
  <c r="C1730" i="18"/>
  <c r="B1730" i="18"/>
  <c r="D1729" i="18"/>
  <c r="E1729" i="18" s="1"/>
  <c r="C1729" i="18"/>
  <c r="B1729" i="18"/>
  <c r="D1728" i="18"/>
  <c r="E1728" i="18" s="1"/>
  <c r="C1728" i="18"/>
  <c r="B1728" i="18"/>
  <c r="D1727" i="18"/>
  <c r="E1727" i="18" s="1"/>
  <c r="C1727" i="18"/>
  <c r="B1727" i="18"/>
  <c r="D1726" i="18"/>
  <c r="C1726" i="18"/>
  <c r="B1726" i="18"/>
  <c r="D1725" i="18"/>
  <c r="E1725" i="18" s="1"/>
  <c r="C1725" i="18"/>
  <c r="B1725" i="18"/>
  <c r="D1724" i="18"/>
  <c r="C1724" i="18"/>
  <c r="B1724" i="18"/>
  <c r="E1723" i="18"/>
  <c r="D1723" i="18"/>
  <c r="C1723" i="18"/>
  <c r="B1723" i="18"/>
  <c r="D1722" i="18"/>
  <c r="E1722" i="18" s="1"/>
  <c r="C1722" i="18"/>
  <c r="B1722" i="18"/>
  <c r="D1721" i="18"/>
  <c r="E1721" i="18" s="1"/>
  <c r="C1721" i="18"/>
  <c r="B1721" i="18"/>
  <c r="D1720" i="18"/>
  <c r="E1720" i="18" s="1"/>
  <c r="C1720" i="18"/>
  <c r="B1720" i="18"/>
  <c r="D1719" i="18"/>
  <c r="E1719" i="18" s="1"/>
  <c r="C1719" i="18"/>
  <c r="B1719" i="18"/>
  <c r="D1718" i="18"/>
  <c r="C1718" i="18"/>
  <c r="B1718" i="18"/>
  <c r="D1717" i="18"/>
  <c r="E1717" i="18" s="1"/>
  <c r="C1717" i="18"/>
  <c r="B1717" i="18"/>
  <c r="D1716" i="18"/>
  <c r="C1716" i="18"/>
  <c r="B1716" i="18"/>
  <c r="D1715" i="18"/>
  <c r="E1715" i="18" s="1"/>
  <c r="C1715" i="18"/>
  <c r="B1715" i="18"/>
  <c r="D1714" i="18"/>
  <c r="E1714" i="18" s="1"/>
  <c r="C1714" i="18"/>
  <c r="B1714" i="18"/>
  <c r="D1713" i="18"/>
  <c r="E1713" i="18" s="1"/>
  <c r="C1713" i="18"/>
  <c r="B1713" i="18"/>
  <c r="D1712" i="18"/>
  <c r="E1712" i="18" s="1"/>
  <c r="C1712" i="18"/>
  <c r="B1712" i="18"/>
  <c r="D1711" i="18"/>
  <c r="E1711" i="18" s="1"/>
  <c r="H1711" i="18" s="1"/>
  <c r="C1711" i="18"/>
  <c r="B1711" i="18"/>
  <c r="D1710" i="18"/>
  <c r="C1710" i="18"/>
  <c r="B1710" i="18"/>
  <c r="D1709" i="18"/>
  <c r="C1709" i="18"/>
  <c r="B1709" i="18"/>
  <c r="D1708" i="18"/>
  <c r="C1708" i="18"/>
  <c r="B1708" i="18"/>
  <c r="D1707" i="18"/>
  <c r="E1707" i="18" s="1"/>
  <c r="C1707" i="18"/>
  <c r="B1707" i="18"/>
  <c r="D1706" i="18"/>
  <c r="E1706" i="18" s="1"/>
  <c r="C1706" i="18"/>
  <c r="B1706" i="18"/>
  <c r="D1705" i="18"/>
  <c r="E1705" i="18" s="1"/>
  <c r="C1705" i="18"/>
  <c r="B1705" i="18"/>
  <c r="D1704" i="18"/>
  <c r="E1704" i="18" s="1"/>
  <c r="C1704" i="18"/>
  <c r="B1704" i="18"/>
  <c r="D1703" i="18"/>
  <c r="E1703" i="18" s="1"/>
  <c r="H1703" i="18" s="1"/>
  <c r="C1703" i="18"/>
  <c r="B1703" i="18"/>
  <c r="D1702" i="18"/>
  <c r="C1702" i="18"/>
  <c r="B1702" i="18"/>
  <c r="D1701" i="18"/>
  <c r="C1701" i="18"/>
  <c r="B1701" i="18"/>
  <c r="D1700" i="18"/>
  <c r="C1700" i="18"/>
  <c r="B1700" i="18"/>
  <c r="D1699" i="18"/>
  <c r="E1699" i="18" s="1"/>
  <c r="C1699" i="18"/>
  <c r="B1699" i="18"/>
  <c r="D1698" i="18"/>
  <c r="E1698" i="18" s="1"/>
  <c r="H1698" i="18" s="1"/>
  <c r="C1698" i="18"/>
  <c r="B1698" i="18"/>
  <c r="D1697" i="18"/>
  <c r="E1697" i="18" s="1"/>
  <c r="C1697" i="18"/>
  <c r="B1697" i="18"/>
  <c r="D1696" i="18"/>
  <c r="E1696" i="18" s="1"/>
  <c r="C1696" i="18"/>
  <c r="B1696" i="18"/>
  <c r="E1695" i="18"/>
  <c r="D1695" i="18"/>
  <c r="C1695" i="18"/>
  <c r="B1695" i="18"/>
  <c r="D1694" i="18"/>
  <c r="C1694" i="18"/>
  <c r="B1694" i="18"/>
  <c r="E1693" i="18"/>
  <c r="D1693" i="18"/>
  <c r="C1693" i="18"/>
  <c r="B1693" i="18"/>
  <c r="D1692" i="18"/>
  <c r="C1692" i="18"/>
  <c r="B1692" i="18"/>
  <c r="D1691" i="18"/>
  <c r="E1691" i="18" s="1"/>
  <c r="C1691" i="18"/>
  <c r="B1691" i="18"/>
  <c r="D1690" i="18"/>
  <c r="E1690" i="18" s="1"/>
  <c r="C1690" i="18"/>
  <c r="B1690" i="18"/>
  <c r="D1689" i="18"/>
  <c r="E1689" i="18" s="1"/>
  <c r="C1689" i="18"/>
  <c r="B1689" i="18"/>
  <c r="D1688" i="18"/>
  <c r="E1688" i="18" s="1"/>
  <c r="H1688" i="18" s="1"/>
  <c r="C1688" i="18"/>
  <c r="B1688" i="18"/>
  <c r="D1687" i="18"/>
  <c r="E1687" i="18" s="1"/>
  <c r="C1687" i="18"/>
  <c r="B1687" i="18"/>
  <c r="D1686" i="18"/>
  <c r="C1686" i="18"/>
  <c r="B1686" i="18"/>
  <c r="D1685" i="18"/>
  <c r="C1685" i="18"/>
  <c r="B1685" i="18"/>
  <c r="D1684" i="18"/>
  <c r="C1684" i="18"/>
  <c r="B1684" i="18"/>
  <c r="E1683" i="18"/>
  <c r="D1683" i="18"/>
  <c r="C1683" i="18"/>
  <c r="B1683" i="18"/>
  <c r="D1682" i="18"/>
  <c r="E1682" i="18" s="1"/>
  <c r="C1682" i="18"/>
  <c r="B1682" i="18"/>
  <c r="D1681" i="18"/>
  <c r="E1681" i="18" s="1"/>
  <c r="C1681" i="18"/>
  <c r="B1681" i="18"/>
  <c r="D1680" i="18"/>
  <c r="E1680" i="18" s="1"/>
  <c r="C1680" i="18"/>
  <c r="B1680" i="18"/>
  <c r="E1679" i="18"/>
  <c r="D1679" i="18"/>
  <c r="C1679" i="18"/>
  <c r="B1679" i="18"/>
  <c r="D1678" i="18"/>
  <c r="C1678" i="18"/>
  <c r="B1678" i="18"/>
  <c r="D1677" i="18"/>
  <c r="C1677" i="18"/>
  <c r="B1677" i="18"/>
  <c r="D1676" i="18"/>
  <c r="C1676" i="18"/>
  <c r="B1676" i="18"/>
  <c r="D1675" i="18"/>
  <c r="E1675" i="18" s="1"/>
  <c r="C1675" i="18"/>
  <c r="B1675" i="18"/>
  <c r="D1674" i="18"/>
  <c r="E1674" i="18" s="1"/>
  <c r="C1674" i="18"/>
  <c r="B1674" i="18"/>
  <c r="D1673" i="18"/>
  <c r="E1673" i="18" s="1"/>
  <c r="C1673" i="18"/>
  <c r="B1673" i="18"/>
  <c r="D1672" i="18"/>
  <c r="E1672" i="18" s="1"/>
  <c r="C1672" i="18"/>
  <c r="B1672" i="18"/>
  <c r="D1671" i="18"/>
  <c r="E1671" i="18" s="1"/>
  <c r="C1671" i="18"/>
  <c r="B1671" i="18"/>
  <c r="D1670" i="18"/>
  <c r="C1670" i="18"/>
  <c r="B1670" i="18"/>
  <c r="D1669" i="18"/>
  <c r="E1669" i="18" s="1"/>
  <c r="C1669" i="18"/>
  <c r="B1669" i="18"/>
  <c r="D1668" i="18"/>
  <c r="C1668" i="18"/>
  <c r="B1668" i="18"/>
  <c r="D1667" i="18"/>
  <c r="E1667" i="18" s="1"/>
  <c r="C1667" i="18"/>
  <c r="B1667" i="18"/>
  <c r="D1666" i="18"/>
  <c r="E1666" i="18" s="1"/>
  <c r="C1666" i="18"/>
  <c r="B1666" i="18"/>
  <c r="D1665" i="18"/>
  <c r="E1665" i="18" s="1"/>
  <c r="C1665" i="18"/>
  <c r="B1665" i="18"/>
  <c r="D1664" i="18"/>
  <c r="E1664" i="18" s="1"/>
  <c r="C1664" i="18"/>
  <c r="B1664" i="18"/>
  <c r="D1663" i="18"/>
  <c r="E1663" i="18" s="1"/>
  <c r="C1663" i="18"/>
  <c r="B1663" i="18"/>
  <c r="D1662" i="18"/>
  <c r="C1662" i="18"/>
  <c r="B1662" i="18"/>
  <c r="E1661" i="18"/>
  <c r="D1661" i="18"/>
  <c r="C1661" i="18"/>
  <c r="B1661" i="18"/>
  <c r="D1660" i="18"/>
  <c r="C1660" i="18"/>
  <c r="B1660" i="18"/>
  <c r="D1659" i="18"/>
  <c r="E1659" i="18" s="1"/>
  <c r="C1659" i="18"/>
  <c r="B1659" i="18"/>
  <c r="D1658" i="18"/>
  <c r="E1658" i="18" s="1"/>
  <c r="C1658" i="18"/>
  <c r="B1658" i="18"/>
  <c r="D1657" i="18"/>
  <c r="E1657" i="18" s="1"/>
  <c r="C1657" i="18"/>
  <c r="B1657" i="18"/>
  <c r="D1656" i="18"/>
  <c r="E1656" i="18" s="1"/>
  <c r="C1656" i="18"/>
  <c r="B1656" i="18"/>
  <c r="E1655" i="18"/>
  <c r="D1655" i="18"/>
  <c r="C1655" i="18"/>
  <c r="B1655" i="18"/>
  <c r="D1654" i="18"/>
  <c r="C1654" i="18"/>
  <c r="B1654" i="18"/>
  <c r="D1653" i="18"/>
  <c r="E1653" i="18" s="1"/>
  <c r="C1653" i="18"/>
  <c r="B1653" i="18"/>
  <c r="D1652" i="18"/>
  <c r="C1652" i="18"/>
  <c r="B1652" i="18"/>
  <c r="D1651" i="18"/>
  <c r="E1651" i="18" s="1"/>
  <c r="C1651" i="18"/>
  <c r="B1651" i="18"/>
  <c r="D1650" i="18"/>
  <c r="E1650" i="18" s="1"/>
  <c r="C1650" i="18"/>
  <c r="B1650" i="18"/>
  <c r="D1649" i="18"/>
  <c r="E1649" i="18" s="1"/>
  <c r="C1649" i="18"/>
  <c r="B1649" i="18"/>
  <c r="D1648" i="18"/>
  <c r="E1648" i="18" s="1"/>
  <c r="C1648" i="18"/>
  <c r="B1648" i="18"/>
  <c r="E1647" i="18"/>
  <c r="D1647" i="18"/>
  <c r="C1647" i="18"/>
  <c r="B1647" i="18"/>
  <c r="D1646" i="18"/>
  <c r="C1646" i="18"/>
  <c r="B1646" i="18"/>
  <c r="D1645" i="18"/>
  <c r="C1645" i="18"/>
  <c r="B1645" i="18"/>
  <c r="D1644" i="18"/>
  <c r="C1644" i="18"/>
  <c r="B1644" i="18"/>
  <c r="E1643" i="18"/>
  <c r="D1643" i="18"/>
  <c r="C1643" i="18"/>
  <c r="H1643" i="18" s="1"/>
  <c r="B1643" i="18"/>
  <c r="D1642" i="18"/>
  <c r="E1642" i="18" s="1"/>
  <c r="C1642" i="18"/>
  <c r="B1642" i="18"/>
  <c r="D1641" i="18"/>
  <c r="E1641" i="18" s="1"/>
  <c r="C1641" i="18"/>
  <c r="B1641" i="18"/>
  <c r="D1640" i="18"/>
  <c r="E1640" i="18" s="1"/>
  <c r="H1640" i="18" s="1"/>
  <c r="C1640" i="18"/>
  <c r="B1640" i="18"/>
  <c r="D1639" i="18"/>
  <c r="E1639" i="18" s="1"/>
  <c r="H1639" i="18" s="1"/>
  <c r="C1639" i="18"/>
  <c r="B1639" i="18"/>
  <c r="D1638" i="18"/>
  <c r="C1638" i="18"/>
  <c r="B1638" i="18"/>
  <c r="D1637" i="18"/>
  <c r="C1637" i="18"/>
  <c r="B1637" i="18"/>
  <c r="D1636" i="18"/>
  <c r="C1636" i="18"/>
  <c r="B1636" i="18"/>
  <c r="D1635" i="18"/>
  <c r="E1635" i="18" s="1"/>
  <c r="C1635" i="18"/>
  <c r="B1635" i="18"/>
  <c r="D1634" i="18"/>
  <c r="E1634" i="18" s="1"/>
  <c r="C1634" i="18"/>
  <c r="B1634" i="18"/>
  <c r="D1633" i="18"/>
  <c r="C1633" i="18"/>
  <c r="B1633" i="18"/>
  <c r="D1632" i="18"/>
  <c r="E1632" i="18" s="1"/>
  <c r="C1632" i="18"/>
  <c r="B1632" i="18"/>
  <c r="D1631" i="18"/>
  <c r="C1631" i="18"/>
  <c r="B1631" i="18"/>
  <c r="D1630" i="18"/>
  <c r="C1630" i="18"/>
  <c r="B1630" i="18"/>
  <c r="D1629" i="18"/>
  <c r="C1629" i="18"/>
  <c r="B1629" i="18"/>
  <c r="D1628" i="18"/>
  <c r="C1628" i="18"/>
  <c r="B1628" i="18"/>
  <c r="E1627" i="18"/>
  <c r="D1627" i="18"/>
  <c r="C1627" i="18"/>
  <c r="B1627" i="18"/>
  <c r="D1626" i="18"/>
  <c r="E1626" i="18" s="1"/>
  <c r="C1626" i="18"/>
  <c r="B1626" i="18"/>
  <c r="D1625" i="18"/>
  <c r="C1625" i="18"/>
  <c r="B1625" i="18"/>
  <c r="D1624" i="18"/>
  <c r="E1624" i="18" s="1"/>
  <c r="C1624" i="18"/>
  <c r="B1624" i="18"/>
  <c r="D1623" i="18"/>
  <c r="E1623" i="18" s="1"/>
  <c r="C1623" i="18"/>
  <c r="B1623" i="18"/>
  <c r="D1622" i="18"/>
  <c r="C1622" i="18"/>
  <c r="B1622" i="18"/>
  <c r="D1621" i="18"/>
  <c r="E1621" i="18" s="1"/>
  <c r="C1621" i="18"/>
  <c r="B1621" i="18"/>
  <c r="D1620" i="18"/>
  <c r="C1620" i="18"/>
  <c r="B1620" i="18"/>
  <c r="D1619" i="18"/>
  <c r="E1619" i="18" s="1"/>
  <c r="C1619" i="18"/>
  <c r="B1619" i="18"/>
  <c r="D1618" i="18"/>
  <c r="E1618" i="18" s="1"/>
  <c r="C1618" i="18"/>
  <c r="B1618" i="18"/>
  <c r="D1617" i="18"/>
  <c r="C1617" i="18"/>
  <c r="B1617" i="18"/>
  <c r="D1616" i="18"/>
  <c r="E1616" i="18" s="1"/>
  <c r="C1616" i="18"/>
  <c r="B1616" i="18"/>
  <c r="D1615" i="18"/>
  <c r="E1615" i="18" s="1"/>
  <c r="C1615" i="18"/>
  <c r="B1615" i="18"/>
  <c r="D1614" i="18"/>
  <c r="C1614" i="18"/>
  <c r="B1614" i="18"/>
  <c r="D1613" i="18"/>
  <c r="C1613" i="18"/>
  <c r="B1613" i="18"/>
  <c r="D1612" i="18"/>
  <c r="C1612" i="18"/>
  <c r="B1612" i="18"/>
  <c r="D1611" i="18"/>
  <c r="E1611" i="18" s="1"/>
  <c r="C1611" i="18"/>
  <c r="B1611" i="18"/>
  <c r="D1610" i="18"/>
  <c r="E1610" i="18" s="1"/>
  <c r="C1610" i="18"/>
  <c r="B1610" i="18"/>
  <c r="D1609" i="18"/>
  <c r="C1609" i="18"/>
  <c r="B1609" i="18"/>
  <c r="D1608" i="18"/>
  <c r="E1608" i="18" s="1"/>
  <c r="C1608" i="18"/>
  <c r="B1608" i="18"/>
  <c r="E1607" i="18"/>
  <c r="D1607" i="18"/>
  <c r="C1607" i="18"/>
  <c r="B1607" i="18"/>
  <c r="D1606" i="18"/>
  <c r="C1606" i="18"/>
  <c r="B1606" i="18"/>
  <c r="D1605" i="18"/>
  <c r="C1605" i="18"/>
  <c r="B1605" i="18"/>
  <c r="D1604" i="18"/>
  <c r="C1604" i="18"/>
  <c r="B1604" i="18"/>
  <c r="E1603" i="18"/>
  <c r="D1603" i="18"/>
  <c r="C1603" i="18"/>
  <c r="B1603" i="18"/>
  <c r="D1602" i="18"/>
  <c r="E1602" i="18" s="1"/>
  <c r="C1602" i="18"/>
  <c r="B1602" i="18"/>
  <c r="D1601" i="18"/>
  <c r="C1601" i="18"/>
  <c r="B1601" i="18"/>
  <c r="D1600" i="18"/>
  <c r="E1600" i="18" s="1"/>
  <c r="H1600" i="18" s="1"/>
  <c r="C1600" i="18"/>
  <c r="B1600" i="18"/>
  <c r="D1599" i="18"/>
  <c r="E1599" i="18" s="1"/>
  <c r="C1599" i="18"/>
  <c r="B1599" i="18"/>
  <c r="D1598" i="18"/>
  <c r="C1598" i="18"/>
  <c r="B1598" i="18"/>
  <c r="D1597" i="18"/>
  <c r="C1597" i="18"/>
  <c r="B1597" i="18"/>
  <c r="D1596" i="18"/>
  <c r="C1596" i="18"/>
  <c r="B1596" i="18"/>
  <c r="D1595" i="18"/>
  <c r="E1595" i="18" s="1"/>
  <c r="C1595" i="18"/>
  <c r="B1595" i="18"/>
  <c r="D1594" i="18"/>
  <c r="E1594" i="18" s="1"/>
  <c r="C1594" i="18"/>
  <c r="B1594" i="18"/>
  <c r="D1593" i="18"/>
  <c r="C1593" i="18"/>
  <c r="B1593" i="18"/>
  <c r="D1592" i="18"/>
  <c r="E1592" i="18" s="1"/>
  <c r="H1592" i="18" s="1"/>
  <c r="C1592" i="18"/>
  <c r="B1592" i="18"/>
  <c r="D1591" i="18"/>
  <c r="E1591" i="18" s="1"/>
  <c r="C1591" i="18"/>
  <c r="B1591" i="18"/>
  <c r="D1590" i="18"/>
  <c r="C1590" i="18"/>
  <c r="B1590" i="18"/>
  <c r="D1589" i="18"/>
  <c r="E1589" i="18" s="1"/>
  <c r="C1589" i="18"/>
  <c r="B1589" i="18"/>
  <c r="D1588" i="18"/>
  <c r="C1588" i="18"/>
  <c r="B1588" i="18"/>
  <c r="D1587" i="18"/>
  <c r="E1587" i="18" s="1"/>
  <c r="C1587" i="18"/>
  <c r="B1587" i="18"/>
  <c r="D1586" i="18"/>
  <c r="E1586" i="18" s="1"/>
  <c r="C1586" i="18"/>
  <c r="B1586" i="18"/>
  <c r="D1585" i="18"/>
  <c r="C1585" i="18"/>
  <c r="B1585" i="18"/>
  <c r="D1584" i="18"/>
  <c r="E1584" i="18" s="1"/>
  <c r="C1584" i="18"/>
  <c r="B1584" i="18"/>
  <c r="D1583" i="18"/>
  <c r="E1583" i="18" s="1"/>
  <c r="C1583" i="18"/>
  <c r="B1583" i="18"/>
  <c r="D1582" i="18"/>
  <c r="C1582" i="18"/>
  <c r="B1582" i="18"/>
  <c r="D1581" i="18"/>
  <c r="E1581" i="18" s="1"/>
  <c r="C1581" i="18"/>
  <c r="B1581" i="18"/>
  <c r="D1580" i="18"/>
  <c r="E1580" i="18" s="1"/>
  <c r="C1580" i="18"/>
  <c r="B1580" i="18"/>
  <c r="D1579" i="18"/>
  <c r="E1579" i="18" s="1"/>
  <c r="C1579" i="18"/>
  <c r="B1579" i="18"/>
  <c r="D1578" i="18"/>
  <c r="C1578" i="18"/>
  <c r="B1578" i="18"/>
  <c r="D1577" i="18"/>
  <c r="C1577" i="18"/>
  <c r="B1577" i="18"/>
  <c r="D1576" i="18"/>
  <c r="E1576" i="18" s="1"/>
  <c r="C1576" i="18"/>
  <c r="B1576" i="18"/>
  <c r="E1575" i="18"/>
  <c r="D1575" i="18"/>
  <c r="C1575" i="18"/>
  <c r="B1575" i="18"/>
  <c r="D1574" i="18"/>
  <c r="C1574" i="18"/>
  <c r="B1574" i="18"/>
  <c r="D1573" i="18"/>
  <c r="C1573" i="18"/>
  <c r="B1573" i="18"/>
  <c r="D1572" i="18"/>
  <c r="C1572" i="18"/>
  <c r="B1572" i="18"/>
  <c r="E1571" i="18"/>
  <c r="D1571" i="18"/>
  <c r="C1571" i="18"/>
  <c r="B1571" i="18"/>
  <c r="D1570" i="18"/>
  <c r="E1570" i="18" s="1"/>
  <c r="C1570" i="18"/>
  <c r="B1570" i="18"/>
  <c r="D1569" i="18"/>
  <c r="C1569" i="18"/>
  <c r="B1569" i="18"/>
  <c r="D1568" i="18"/>
  <c r="E1568" i="18" s="1"/>
  <c r="C1568" i="18"/>
  <c r="B1568" i="18"/>
  <c r="D1567" i="18"/>
  <c r="E1567" i="18" s="1"/>
  <c r="C1567" i="18"/>
  <c r="B1567" i="18"/>
  <c r="D1566" i="18"/>
  <c r="C1566" i="18"/>
  <c r="B1566" i="18"/>
  <c r="E1565" i="18"/>
  <c r="D1565" i="18"/>
  <c r="C1565" i="18"/>
  <c r="B1565" i="18"/>
  <c r="D1564" i="18"/>
  <c r="E1564" i="18" s="1"/>
  <c r="C1564" i="18"/>
  <c r="B1564" i="18"/>
  <c r="E1563" i="18"/>
  <c r="D1563" i="18"/>
  <c r="C1563" i="18"/>
  <c r="B1563" i="18"/>
  <c r="D1562" i="18"/>
  <c r="E1562" i="18" s="1"/>
  <c r="C1562" i="18"/>
  <c r="B1562" i="18"/>
  <c r="D1561" i="18"/>
  <c r="C1561" i="18"/>
  <c r="B1561" i="18"/>
  <c r="D1560" i="18"/>
  <c r="E1560" i="18" s="1"/>
  <c r="C1560" i="18"/>
  <c r="B1560" i="18"/>
  <c r="D1559" i="18"/>
  <c r="E1559" i="18" s="1"/>
  <c r="C1559" i="18"/>
  <c r="H1559" i="18" s="1"/>
  <c r="B1559" i="18"/>
  <c r="D1558" i="18"/>
  <c r="C1558" i="18"/>
  <c r="B1558" i="18"/>
  <c r="D1557" i="18"/>
  <c r="E1557" i="18" s="1"/>
  <c r="C1557" i="18"/>
  <c r="B1557" i="18"/>
  <c r="D1556" i="18"/>
  <c r="C1556" i="18"/>
  <c r="B1556" i="18"/>
  <c r="E1555" i="18"/>
  <c r="D1555" i="18"/>
  <c r="C1555" i="18"/>
  <c r="B1555" i="18"/>
  <c r="D1554" i="18"/>
  <c r="E1554" i="18" s="1"/>
  <c r="C1554" i="18"/>
  <c r="B1554" i="18"/>
  <c r="D1553" i="18"/>
  <c r="C1553" i="18"/>
  <c r="B1553" i="18"/>
  <c r="D1552" i="18"/>
  <c r="E1552" i="18" s="1"/>
  <c r="C1552" i="18"/>
  <c r="B1552" i="18"/>
  <c r="D1551" i="18"/>
  <c r="E1551" i="18" s="1"/>
  <c r="C1551" i="18"/>
  <c r="B1551" i="18"/>
  <c r="D1550" i="18"/>
  <c r="C1550" i="18"/>
  <c r="B1550" i="18"/>
  <c r="D1549" i="18"/>
  <c r="E1549" i="18" s="1"/>
  <c r="C1549" i="18"/>
  <c r="B1549" i="18"/>
  <c r="D1548" i="18"/>
  <c r="E1548" i="18" s="1"/>
  <c r="C1548" i="18"/>
  <c r="B1548" i="18"/>
  <c r="D1547" i="18"/>
  <c r="E1547" i="18" s="1"/>
  <c r="C1547" i="18"/>
  <c r="B1547" i="18"/>
  <c r="D1546" i="18"/>
  <c r="E1546" i="18" s="1"/>
  <c r="C1546" i="18"/>
  <c r="B1546" i="18"/>
  <c r="D1545" i="18"/>
  <c r="C1545" i="18"/>
  <c r="B1545" i="18"/>
  <c r="D1544" i="18"/>
  <c r="E1544" i="18" s="1"/>
  <c r="C1544" i="18"/>
  <c r="B1544" i="18"/>
  <c r="D1543" i="18"/>
  <c r="E1543" i="18" s="1"/>
  <c r="H1543" i="18" s="1"/>
  <c r="C1543" i="18"/>
  <c r="B1543" i="18"/>
  <c r="D1542" i="18"/>
  <c r="C1542" i="18"/>
  <c r="B1542" i="18"/>
  <c r="D1541" i="18"/>
  <c r="C1541" i="18"/>
  <c r="B1541" i="18"/>
  <c r="D1540" i="18"/>
  <c r="C1540" i="18"/>
  <c r="B1540" i="18"/>
  <c r="D1539" i="18"/>
  <c r="E1539" i="18" s="1"/>
  <c r="C1539" i="18"/>
  <c r="B1539" i="18"/>
  <c r="D1538" i="18"/>
  <c r="E1538" i="18" s="1"/>
  <c r="C1538" i="18"/>
  <c r="B1538" i="18"/>
  <c r="D1537" i="18"/>
  <c r="C1537" i="18"/>
  <c r="B1537" i="18"/>
  <c r="D1536" i="18"/>
  <c r="E1536" i="18" s="1"/>
  <c r="C1536" i="18"/>
  <c r="B1536" i="18"/>
  <c r="D1535" i="18"/>
  <c r="E1535" i="18" s="1"/>
  <c r="H1535" i="18" s="1"/>
  <c r="C1535" i="18"/>
  <c r="B1535" i="18"/>
  <c r="D1534" i="18"/>
  <c r="C1534" i="18"/>
  <c r="B1534" i="18"/>
  <c r="E1533" i="18"/>
  <c r="D1533" i="18"/>
  <c r="C1533" i="18"/>
  <c r="B1533" i="18"/>
  <c r="D1532" i="18"/>
  <c r="E1532" i="18" s="1"/>
  <c r="C1532" i="18"/>
  <c r="B1532" i="18"/>
  <c r="E1531" i="18"/>
  <c r="D1531" i="18"/>
  <c r="C1531" i="18"/>
  <c r="B1531" i="18"/>
  <c r="D1530" i="18"/>
  <c r="E1530" i="18" s="1"/>
  <c r="C1530" i="18"/>
  <c r="B1530" i="18"/>
  <c r="D1529" i="18"/>
  <c r="C1529" i="18"/>
  <c r="B1529" i="18"/>
  <c r="D1528" i="18"/>
  <c r="E1528" i="18" s="1"/>
  <c r="C1528" i="18"/>
  <c r="B1528" i="18"/>
  <c r="D1527" i="18"/>
  <c r="E1527" i="18" s="1"/>
  <c r="C1527" i="18"/>
  <c r="B1527" i="18"/>
  <c r="D1526" i="18"/>
  <c r="C1526" i="18"/>
  <c r="B1526" i="18"/>
  <c r="D1525" i="18"/>
  <c r="C1525" i="18"/>
  <c r="B1525" i="18"/>
  <c r="D1524" i="18"/>
  <c r="C1524" i="18"/>
  <c r="B1524" i="18"/>
  <c r="E1523" i="18"/>
  <c r="D1523" i="18"/>
  <c r="C1523" i="18"/>
  <c r="B1523" i="18"/>
  <c r="D1522" i="18"/>
  <c r="E1522" i="18" s="1"/>
  <c r="C1522" i="18"/>
  <c r="B1522" i="18"/>
  <c r="D1521" i="18"/>
  <c r="C1521" i="18"/>
  <c r="B1521" i="18"/>
  <c r="D1520" i="18"/>
  <c r="C1520" i="18"/>
  <c r="B1520" i="18"/>
  <c r="D1519" i="18"/>
  <c r="C1519" i="18"/>
  <c r="B1519" i="18"/>
  <c r="D1518" i="18"/>
  <c r="C1518" i="18"/>
  <c r="B1518" i="18"/>
  <c r="E1517" i="18"/>
  <c r="D1517" i="18"/>
  <c r="C1517" i="18"/>
  <c r="B1517" i="18"/>
  <c r="D1516" i="18"/>
  <c r="E1516" i="18" s="1"/>
  <c r="C1516" i="18"/>
  <c r="B1516" i="18"/>
  <c r="D1515" i="18"/>
  <c r="E1515" i="18" s="1"/>
  <c r="C1515" i="18"/>
  <c r="B1515" i="18"/>
  <c r="D1514" i="18"/>
  <c r="E1514" i="18" s="1"/>
  <c r="C1514" i="18"/>
  <c r="B1514" i="18"/>
  <c r="D1513" i="18"/>
  <c r="C1513" i="18"/>
  <c r="B1513" i="18"/>
  <c r="D1512" i="18"/>
  <c r="E1512" i="18" s="1"/>
  <c r="C1512" i="18"/>
  <c r="B1512" i="18"/>
  <c r="D1511" i="18"/>
  <c r="E1511" i="18" s="1"/>
  <c r="C1511" i="18"/>
  <c r="B1511" i="18"/>
  <c r="D1510" i="18"/>
  <c r="E1510" i="18" s="1"/>
  <c r="C1510" i="18"/>
  <c r="B1510" i="18"/>
  <c r="D1509" i="18"/>
  <c r="E1509" i="18" s="1"/>
  <c r="C1509" i="18"/>
  <c r="B1509" i="18"/>
  <c r="D1508" i="18"/>
  <c r="E1508" i="18" s="1"/>
  <c r="C1508" i="18"/>
  <c r="B1508" i="18"/>
  <c r="E1507" i="18"/>
  <c r="D1507" i="18"/>
  <c r="C1507" i="18"/>
  <c r="B1507" i="18"/>
  <c r="D1506" i="18"/>
  <c r="E1506" i="18" s="1"/>
  <c r="C1506" i="18"/>
  <c r="B1506" i="18"/>
  <c r="D1505" i="18"/>
  <c r="C1505" i="18"/>
  <c r="B1505" i="18"/>
  <c r="D1504" i="18"/>
  <c r="E1504" i="18" s="1"/>
  <c r="C1504" i="18"/>
  <c r="B1504" i="18"/>
  <c r="D1503" i="18"/>
  <c r="E1503" i="18" s="1"/>
  <c r="C1503" i="18"/>
  <c r="B1503" i="18"/>
  <c r="D1502" i="18"/>
  <c r="E1502" i="18" s="1"/>
  <c r="C1502" i="18"/>
  <c r="B1502" i="18"/>
  <c r="D1501" i="18"/>
  <c r="C1501" i="18"/>
  <c r="B1501" i="18"/>
  <c r="E1500" i="18"/>
  <c r="D1500" i="18"/>
  <c r="C1500" i="18"/>
  <c r="B1500" i="18"/>
  <c r="D1499" i="18"/>
  <c r="E1499" i="18" s="1"/>
  <c r="C1499" i="18"/>
  <c r="B1499" i="18"/>
  <c r="D1498" i="18"/>
  <c r="E1498" i="18" s="1"/>
  <c r="C1498" i="18"/>
  <c r="B1498" i="18"/>
  <c r="D1497" i="18"/>
  <c r="C1497" i="18"/>
  <c r="B1497" i="18"/>
  <c r="D1496" i="18"/>
  <c r="E1496" i="18" s="1"/>
  <c r="C1496" i="18"/>
  <c r="B1496" i="18"/>
  <c r="D1495" i="18"/>
  <c r="E1495" i="18" s="1"/>
  <c r="C1495" i="18"/>
  <c r="B1495" i="18"/>
  <c r="D1494" i="18"/>
  <c r="E1494" i="18" s="1"/>
  <c r="C1494" i="18"/>
  <c r="B1494" i="18"/>
  <c r="D1493" i="18"/>
  <c r="C1493" i="18"/>
  <c r="B1493" i="18"/>
  <c r="D1492" i="18"/>
  <c r="C1492" i="18"/>
  <c r="B1492" i="18"/>
  <c r="D1491" i="18"/>
  <c r="E1491" i="18" s="1"/>
  <c r="C1491" i="18"/>
  <c r="B1491" i="18"/>
  <c r="D1490" i="18"/>
  <c r="C1490" i="18"/>
  <c r="B1490" i="18"/>
  <c r="D1489" i="18"/>
  <c r="C1489" i="18"/>
  <c r="B1489" i="18"/>
  <c r="D1488" i="18"/>
  <c r="E1488" i="18" s="1"/>
  <c r="C1488" i="18"/>
  <c r="B1488" i="18"/>
  <c r="D1487" i="18"/>
  <c r="E1487" i="18" s="1"/>
  <c r="C1487" i="18"/>
  <c r="B1487" i="18"/>
  <c r="D1486" i="18"/>
  <c r="C1486" i="18"/>
  <c r="B1486" i="18"/>
  <c r="D1485" i="18"/>
  <c r="C1485" i="18"/>
  <c r="B1485" i="18"/>
  <c r="D1484" i="18"/>
  <c r="E1484" i="18" s="1"/>
  <c r="C1484" i="18"/>
  <c r="B1484" i="18"/>
  <c r="D1483" i="18"/>
  <c r="E1483" i="18" s="1"/>
  <c r="C1483" i="18"/>
  <c r="B1483" i="18"/>
  <c r="D1482" i="18"/>
  <c r="C1482" i="18"/>
  <c r="B1482" i="18"/>
  <c r="D1481" i="18"/>
  <c r="C1481" i="18"/>
  <c r="B1481" i="18"/>
  <c r="E1480" i="18"/>
  <c r="D1480" i="18"/>
  <c r="C1480" i="18"/>
  <c r="B1480" i="18"/>
  <c r="D1479" i="18"/>
  <c r="C1479" i="18"/>
  <c r="B1479" i="18"/>
  <c r="D1478" i="18"/>
  <c r="E1478" i="18" s="1"/>
  <c r="C1478" i="18"/>
  <c r="B1478" i="18"/>
  <c r="D1477" i="18"/>
  <c r="C1477" i="18"/>
  <c r="B1477" i="18"/>
  <c r="D1476" i="18"/>
  <c r="E1476" i="18" s="1"/>
  <c r="C1476" i="18"/>
  <c r="B1476" i="18"/>
  <c r="D1475" i="18"/>
  <c r="E1475" i="18" s="1"/>
  <c r="C1475" i="18"/>
  <c r="B1475" i="18"/>
  <c r="D1474" i="18"/>
  <c r="C1474" i="18"/>
  <c r="B1474" i="18"/>
  <c r="D1473" i="18"/>
  <c r="E1473" i="18" s="1"/>
  <c r="C1473" i="18"/>
  <c r="B1473" i="18"/>
  <c r="D1472" i="18"/>
  <c r="E1472" i="18" s="1"/>
  <c r="C1472" i="18"/>
  <c r="B1472" i="18"/>
  <c r="D1471" i="18"/>
  <c r="E1471" i="18" s="1"/>
  <c r="C1471" i="18"/>
  <c r="B1471" i="18"/>
  <c r="E1470" i="18"/>
  <c r="D1470" i="18"/>
  <c r="C1470" i="18"/>
  <c r="B1470" i="18"/>
  <c r="D1469" i="18"/>
  <c r="C1469" i="18"/>
  <c r="B1469" i="18"/>
  <c r="D1468" i="18"/>
  <c r="E1468" i="18" s="1"/>
  <c r="C1468" i="18"/>
  <c r="B1468" i="18"/>
  <c r="D1467" i="18"/>
  <c r="E1467" i="18" s="1"/>
  <c r="C1467" i="18"/>
  <c r="B1467" i="18"/>
  <c r="D1466" i="18"/>
  <c r="C1466" i="18"/>
  <c r="B1466" i="18"/>
  <c r="H1465" i="18"/>
  <c r="D1465" i="18"/>
  <c r="E1465" i="18" s="1"/>
  <c r="C1465" i="18"/>
  <c r="B1465" i="18"/>
  <c r="E1464" i="18"/>
  <c r="D1464" i="18"/>
  <c r="C1464" i="18"/>
  <c r="B1464" i="18"/>
  <c r="H1463" i="18"/>
  <c r="D1463" i="18"/>
  <c r="E1463" i="18" s="1"/>
  <c r="C1463" i="18"/>
  <c r="B1463" i="18"/>
  <c r="E1462" i="18"/>
  <c r="D1462" i="18"/>
  <c r="C1462" i="18"/>
  <c r="B1462" i="18"/>
  <c r="D1461" i="18"/>
  <c r="C1461" i="18"/>
  <c r="B1461" i="18"/>
  <c r="D1460" i="18"/>
  <c r="E1460" i="18" s="1"/>
  <c r="H1460" i="18" s="1"/>
  <c r="C1460" i="18"/>
  <c r="B1460" i="18"/>
  <c r="D1459" i="18"/>
  <c r="E1459" i="18" s="1"/>
  <c r="C1459" i="18"/>
  <c r="B1459" i="18"/>
  <c r="D1458" i="18"/>
  <c r="C1458" i="18"/>
  <c r="B1458" i="18"/>
  <c r="D1457" i="18"/>
  <c r="E1457" i="18" s="1"/>
  <c r="C1457" i="18"/>
  <c r="B1457" i="18"/>
  <c r="D1456" i="18"/>
  <c r="E1456" i="18" s="1"/>
  <c r="C1456" i="18"/>
  <c r="B1456" i="18"/>
  <c r="D1455" i="18"/>
  <c r="E1455" i="18" s="1"/>
  <c r="H1455" i="18" s="1"/>
  <c r="C1455" i="18"/>
  <c r="B1455" i="18"/>
  <c r="D1454" i="18"/>
  <c r="C1454" i="18"/>
  <c r="B1454" i="18"/>
  <c r="D1453" i="18"/>
  <c r="C1453" i="18"/>
  <c r="B1453" i="18"/>
  <c r="D1452" i="18"/>
  <c r="C1452" i="18"/>
  <c r="B1452" i="18"/>
  <c r="D1451" i="18"/>
  <c r="E1451" i="18" s="1"/>
  <c r="C1451" i="18"/>
  <c r="B1451" i="18"/>
  <c r="D1450" i="18"/>
  <c r="C1450" i="18"/>
  <c r="B1450" i="18"/>
  <c r="D1449" i="18"/>
  <c r="E1449" i="18" s="1"/>
  <c r="C1449" i="18"/>
  <c r="B1449" i="18"/>
  <c r="D1448" i="18"/>
  <c r="E1448" i="18" s="1"/>
  <c r="C1448" i="18"/>
  <c r="B1448" i="18"/>
  <c r="D1447" i="18"/>
  <c r="E1447" i="18" s="1"/>
  <c r="C1447" i="18"/>
  <c r="B1447" i="18"/>
  <c r="D1446" i="18"/>
  <c r="E1446" i="18" s="1"/>
  <c r="C1446" i="18"/>
  <c r="B1446" i="18"/>
  <c r="D1445" i="18"/>
  <c r="C1445" i="18"/>
  <c r="B1445" i="18"/>
  <c r="D1444" i="18"/>
  <c r="E1444" i="18" s="1"/>
  <c r="C1444" i="18"/>
  <c r="B1444" i="18"/>
  <c r="D1443" i="18"/>
  <c r="C1443" i="18"/>
  <c r="B1443" i="18"/>
  <c r="D1442" i="18"/>
  <c r="C1442" i="18"/>
  <c r="B1442" i="18"/>
  <c r="D1441" i="18"/>
  <c r="C1441" i="18"/>
  <c r="B1441" i="18"/>
  <c r="D1440" i="18"/>
  <c r="E1440" i="18" s="1"/>
  <c r="C1440" i="18"/>
  <c r="B1440" i="18"/>
  <c r="D1439" i="18"/>
  <c r="E1439" i="18" s="1"/>
  <c r="C1439" i="18"/>
  <c r="B1439" i="18"/>
  <c r="D1438" i="18"/>
  <c r="E1438" i="18" s="1"/>
  <c r="C1438" i="18"/>
  <c r="B1438" i="18"/>
  <c r="D1437" i="18"/>
  <c r="C1437" i="18"/>
  <c r="B1437" i="18"/>
  <c r="D1436" i="18"/>
  <c r="E1436" i="18" s="1"/>
  <c r="H1436" i="18" s="1"/>
  <c r="C1436" i="18"/>
  <c r="B1436" i="18"/>
  <c r="E1435" i="18"/>
  <c r="D1435" i="18"/>
  <c r="C1435" i="18"/>
  <c r="B1435" i="18"/>
  <c r="D1434" i="18"/>
  <c r="C1434" i="18"/>
  <c r="B1434" i="18"/>
  <c r="D1433" i="18"/>
  <c r="E1433" i="18" s="1"/>
  <c r="C1433" i="18"/>
  <c r="B1433" i="18"/>
  <c r="E1432" i="18"/>
  <c r="H1432" i="18" s="1"/>
  <c r="D1432" i="18"/>
  <c r="C1432" i="18"/>
  <c r="B1432" i="18"/>
  <c r="D1431" i="18"/>
  <c r="E1431" i="18" s="1"/>
  <c r="C1431" i="18"/>
  <c r="B1431" i="18"/>
  <c r="D1430" i="18"/>
  <c r="E1430" i="18" s="1"/>
  <c r="C1430" i="18"/>
  <c r="H1430" i="18" s="1"/>
  <c r="B1430" i="18"/>
  <c r="D1429" i="18"/>
  <c r="C1429" i="18"/>
  <c r="B1429" i="18"/>
  <c r="E1428" i="18"/>
  <c r="D1428" i="18"/>
  <c r="C1428" i="18"/>
  <c r="B1428" i="18"/>
  <c r="E1427" i="18"/>
  <c r="D1427" i="18"/>
  <c r="C1427" i="18"/>
  <c r="B1427" i="18"/>
  <c r="D1426" i="18"/>
  <c r="C1426" i="18"/>
  <c r="B1426" i="18"/>
  <c r="E1425" i="18"/>
  <c r="D1425" i="18"/>
  <c r="C1425" i="18"/>
  <c r="B1425" i="18"/>
  <c r="D1424" i="18"/>
  <c r="E1424" i="18" s="1"/>
  <c r="C1424" i="18"/>
  <c r="B1424" i="18"/>
  <c r="D1423" i="18"/>
  <c r="E1423" i="18" s="1"/>
  <c r="C1423" i="18"/>
  <c r="B1423" i="18"/>
  <c r="D1422" i="18"/>
  <c r="E1422" i="18" s="1"/>
  <c r="C1422" i="18"/>
  <c r="B1422" i="18"/>
  <c r="D1421" i="18"/>
  <c r="C1421" i="18"/>
  <c r="B1421" i="18"/>
  <c r="E1420" i="18"/>
  <c r="D1420" i="18"/>
  <c r="C1420" i="18"/>
  <c r="B1420" i="18"/>
  <c r="D1419" i="18"/>
  <c r="E1419" i="18" s="1"/>
  <c r="C1419" i="18"/>
  <c r="B1419" i="18"/>
  <c r="D1418" i="18"/>
  <c r="C1418" i="18"/>
  <c r="B1418" i="18"/>
  <c r="D1417" i="18"/>
  <c r="E1417" i="18" s="1"/>
  <c r="C1417" i="18"/>
  <c r="B1417" i="18"/>
  <c r="D1416" i="18"/>
  <c r="C1416" i="18"/>
  <c r="B1416" i="18"/>
  <c r="D1415" i="18"/>
  <c r="E1415" i="18" s="1"/>
  <c r="C1415" i="18"/>
  <c r="B1415" i="18"/>
  <c r="D1414" i="18"/>
  <c r="E1414" i="18" s="1"/>
  <c r="C1414" i="18"/>
  <c r="B1414" i="18"/>
  <c r="D1413" i="18"/>
  <c r="C1413" i="18"/>
  <c r="B1413" i="18"/>
  <c r="D1412" i="18"/>
  <c r="E1412" i="18" s="1"/>
  <c r="C1412" i="18"/>
  <c r="B1412" i="18"/>
  <c r="D1411" i="18"/>
  <c r="C1411" i="18"/>
  <c r="B1411" i="18"/>
  <c r="D1410" i="18"/>
  <c r="C1410" i="18"/>
  <c r="B1410" i="18"/>
  <c r="E1409" i="18"/>
  <c r="D1409" i="18"/>
  <c r="C1409" i="18"/>
  <c r="B1409" i="18"/>
  <c r="D1408" i="18"/>
  <c r="E1408" i="18" s="1"/>
  <c r="C1408" i="18"/>
  <c r="B1408" i="18"/>
  <c r="D1407" i="18"/>
  <c r="E1407" i="18" s="1"/>
  <c r="C1407" i="18"/>
  <c r="B1407" i="18"/>
  <c r="D1406" i="18"/>
  <c r="E1406" i="18" s="1"/>
  <c r="C1406" i="18"/>
  <c r="B1406" i="18"/>
  <c r="D1405" i="18"/>
  <c r="C1405" i="18"/>
  <c r="B1405" i="18"/>
  <c r="D1404" i="18"/>
  <c r="E1404" i="18" s="1"/>
  <c r="C1404" i="18"/>
  <c r="B1404" i="18"/>
  <c r="D1403" i="18"/>
  <c r="E1403" i="18" s="1"/>
  <c r="C1403" i="18"/>
  <c r="B1403" i="18"/>
  <c r="D1402" i="18"/>
  <c r="C1402" i="18"/>
  <c r="B1402" i="18"/>
  <c r="D1401" i="18"/>
  <c r="E1401" i="18" s="1"/>
  <c r="C1401" i="18"/>
  <c r="B1401" i="18"/>
  <c r="D1400" i="18"/>
  <c r="C1400" i="18"/>
  <c r="B1400" i="18"/>
  <c r="D1399" i="18"/>
  <c r="E1399" i="18" s="1"/>
  <c r="C1399" i="18"/>
  <c r="B1399" i="18"/>
  <c r="D1398" i="18"/>
  <c r="E1398" i="18" s="1"/>
  <c r="C1398" i="18"/>
  <c r="B1398" i="18"/>
  <c r="D1397" i="18"/>
  <c r="C1397" i="18"/>
  <c r="B1397" i="18"/>
  <c r="D1396" i="18"/>
  <c r="E1396" i="18" s="1"/>
  <c r="C1396" i="18"/>
  <c r="B1396" i="18"/>
  <c r="D1395" i="18"/>
  <c r="C1395" i="18"/>
  <c r="B1395" i="18"/>
  <c r="D1394" i="18"/>
  <c r="C1394" i="18"/>
  <c r="B1394" i="18"/>
  <c r="D1393" i="18"/>
  <c r="C1393" i="18"/>
  <c r="B1393" i="18"/>
  <c r="D1392" i="18"/>
  <c r="E1392" i="18" s="1"/>
  <c r="C1392" i="18"/>
  <c r="B1392" i="18"/>
  <c r="D1391" i="18"/>
  <c r="E1391" i="18" s="1"/>
  <c r="C1391" i="18"/>
  <c r="B1391" i="18"/>
  <c r="D1390" i="18"/>
  <c r="E1390" i="18" s="1"/>
  <c r="C1390" i="18"/>
  <c r="B1390" i="18"/>
  <c r="D1389" i="18"/>
  <c r="C1389" i="18"/>
  <c r="B1389" i="18"/>
  <c r="D1388" i="18"/>
  <c r="E1388" i="18" s="1"/>
  <c r="C1388" i="18"/>
  <c r="B1388" i="18"/>
  <c r="D1387" i="18"/>
  <c r="E1387" i="18" s="1"/>
  <c r="C1387" i="18"/>
  <c r="B1387" i="18"/>
  <c r="D1386" i="18"/>
  <c r="C1386" i="18"/>
  <c r="B1386" i="18"/>
  <c r="D1385" i="18"/>
  <c r="C1385" i="18"/>
  <c r="B1385" i="18"/>
  <c r="D1384" i="18"/>
  <c r="E1384" i="18" s="1"/>
  <c r="C1384" i="18"/>
  <c r="B1384" i="18"/>
  <c r="D1383" i="18"/>
  <c r="E1383" i="18" s="1"/>
  <c r="C1383" i="18"/>
  <c r="B1383" i="18"/>
  <c r="D1382" i="18"/>
  <c r="E1382" i="18" s="1"/>
  <c r="C1382" i="18"/>
  <c r="B1382" i="18"/>
  <c r="D1381" i="18"/>
  <c r="C1381" i="18"/>
  <c r="B1381" i="18"/>
  <c r="E1380" i="18"/>
  <c r="D1380" i="18"/>
  <c r="C1380" i="18"/>
  <c r="B1380" i="18"/>
  <c r="E1379" i="18"/>
  <c r="D1379" i="18"/>
  <c r="C1379" i="18"/>
  <c r="B1379" i="18"/>
  <c r="D1378" i="18"/>
  <c r="C1378" i="18"/>
  <c r="B1378" i="18"/>
  <c r="D1377" i="18"/>
  <c r="E1377" i="18" s="1"/>
  <c r="C1377" i="18"/>
  <c r="B1377" i="18"/>
  <c r="D1376" i="18"/>
  <c r="E1376" i="18" s="1"/>
  <c r="C1376" i="18"/>
  <c r="B1376" i="18"/>
  <c r="D1375" i="18"/>
  <c r="E1375" i="18" s="1"/>
  <c r="C1375" i="18"/>
  <c r="B1375" i="18"/>
  <c r="D1374" i="18"/>
  <c r="E1374" i="18" s="1"/>
  <c r="C1374" i="18"/>
  <c r="B1374" i="18"/>
  <c r="D1373" i="18"/>
  <c r="C1373" i="18"/>
  <c r="B1373" i="18"/>
  <c r="D1372" i="18"/>
  <c r="E1372" i="18" s="1"/>
  <c r="C1372" i="18"/>
  <c r="B1372" i="18"/>
  <c r="D1371" i="18"/>
  <c r="C1371" i="18"/>
  <c r="B1371" i="18"/>
  <c r="D1370" i="18"/>
  <c r="C1370" i="18"/>
  <c r="B1370" i="18"/>
  <c r="D1369" i="18"/>
  <c r="C1369" i="18"/>
  <c r="B1369" i="18"/>
  <c r="E1368" i="18"/>
  <c r="D1368" i="18"/>
  <c r="C1368" i="18"/>
  <c r="B1368" i="18"/>
  <c r="D1367" i="18"/>
  <c r="E1367" i="18" s="1"/>
  <c r="C1367" i="18"/>
  <c r="B1367" i="18"/>
  <c r="D1366" i="18"/>
  <c r="E1366" i="18" s="1"/>
  <c r="C1366" i="18"/>
  <c r="H1366" i="18" s="1"/>
  <c r="B1366" i="18"/>
  <c r="D1365" i="18"/>
  <c r="C1365" i="18"/>
  <c r="B1365" i="18"/>
  <c r="E1364" i="18"/>
  <c r="H1364" i="18" s="1"/>
  <c r="D1364" i="18"/>
  <c r="C1364" i="18"/>
  <c r="B1364" i="18"/>
  <c r="D1363" i="18"/>
  <c r="C1363" i="18"/>
  <c r="B1363" i="18"/>
  <c r="D1362" i="18"/>
  <c r="C1362" i="18"/>
  <c r="B1362" i="18"/>
  <c r="D1361" i="18"/>
  <c r="E1361" i="18" s="1"/>
  <c r="C1361" i="18"/>
  <c r="B1361" i="18"/>
  <c r="D1360" i="18"/>
  <c r="E1360" i="18" s="1"/>
  <c r="C1360" i="18"/>
  <c r="B1360" i="18"/>
  <c r="D1359" i="18"/>
  <c r="E1359" i="18" s="1"/>
  <c r="C1359" i="18"/>
  <c r="B1359" i="18"/>
  <c r="D1358" i="18"/>
  <c r="E1358" i="18" s="1"/>
  <c r="C1358" i="18"/>
  <c r="B1358" i="18"/>
  <c r="D1357" i="18"/>
  <c r="C1357" i="18"/>
  <c r="B1357" i="18"/>
  <c r="D1356" i="18"/>
  <c r="E1356" i="18" s="1"/>
  <c r="C1356" i="18"/>
  <c r="B1356" i="18"/>
  <c r="D1355" i="18"/>
  <c r="E1355" i="18" s="1"/>
  <c r="C1355" i="18"/>
  <c r="B1355" i="18"/>
  <c r="D1354" i="18"/>
  <c r="C1354" i="18"/>
  <c r="B1354" i="18"/>
  <c r="E1353" i="18"/>
  <c r="D1353" i="18"/>
  <c r="C1353" i="18"/>
  <c r="B1353" i="18"/>
  <c r="D1352" i="18"/>
  <c r="E1352" i="18" s="1"/>
  <c r="C1352" i="18"/>
  <c r="B1352" i="18"/>
  <c r="D1351" i="18"/>
  <c r="E1351" i="18" s="1"/>
  <c r="C1351" i="18"/>
  <c r="B1351" i="18"/>
  <c r="D1350" i="18"/>
  <c r="E1350" i="18" s="1"/>
  <c r="C1350" i="18"/>
  <c r="B1350" i="18"/>
  <c r="D1349" i="18"/>
  <c r="C1349" i="18"/>
  <c r="B1349" i="18"/>
  <c r="D1348" i="18"/>
  <c r="E1348" i="18" s="1"/>
  <c r="C1348" i="18"/>
  <c r="B1348" i="18"/>
  <c r="D1347" i="18"/>
  <c r="C1347" i="18"/>
  <c r="B1347" i="18"/>
  <c r="D1346" i="18"/>
  <c r="C1346" i="18"/>
  <c r="B1346" i="18"/>
  <c r="D1345" i="18"/>
  <c r="E1345" i="18" s="1"/>
  <c r="C1345" i="18"/>
  <c r="B1345" i="18"/>
  <c r="E1344" i="18"/>
  <c r="D1344" i="18"/>
  <c r="C1344" i="18"/>
  <c r="B1344" i="18"/>
  <c r="D1343" i="18"/>
  <c r="E1343" i="18" s="1"/>
  <c r="C1343" i="18"/>
  <c r="B1343" i="18"/>
  <c r="D1342" i="18"/>
  <c r="E1342" i="18" s="1"/>
  <c r="C1342" i="18"/>
  <c r="B1342" i="18"/>
  <c r="D1341" i="18"/>
  <c r="C1341" i="18"/>
  <c r="B1341" i="18"/>
  <c r="D1340" i="18"/>
  <c r="E1340" i="18" s="1"/>
  <c r="C1340" i="18"/>
  <c r="B1340" i="18"/>
  <c r="E1339" i="18"/>
  <c r="D1339" i="18"/>
  <c r="C1339" i="18"/>
  <c r="B1339" i="18"/>
  <c r="D1338" i="18"/>
  <c r="C1338" i="18"/>
  <c r="B1338" i="18"/>
  <c r="D1337" i="18"/>
  <c r="E1337" i="18" s="1"/>
  <c r="C1337" i="18"/>
  <c r="B1337" i="18"/>
  <c r="D1336" i="18"/>
  <c r="C1336" i="18"/>
  <c r="B1336" i="18"/>
  <c r="D1335" i="18"/>
  <c r="E1335" i="18" s="1"/>
  <c r="C1335" i="18"/>
  <c r="B1335" i="18"/>
  <c r="D1334" i="18"/>
  <c r="E1334" i="18" s="1"/>
  <c r="C1334" i="18"/>
  <c r="B1334" i="18"/>
  <c r="D1333" i="18"/>
  <c r="C1333" i="18"/>
  <c r="B1333" i="18"/>
  <c r="D1332" i="18"/>
  <c r="E1332" i="18" s="1"/>
  <c r="H1332" i="18" s="1"/>
  <c r="C1332" i="18"/>
  <c r="B1332" i="18"/>
  <c r="D1331" i="18"/>
  <c r="C1331" i="18"/>
  <c r="B1331" i="18"/>
  <c r="D1330" i="18"/>
  <c r="C1330" i="18"/>
  <c r="B1330" i="18"/>
  <c r="D1329" i="18"/>
  <c r="C1329" i="18"/>
  <c r="B1329" i="18"/>
  <c r="D1328" i="18"/>
  <c r="E1328" i="18" s="1"/>
  <c r="C1328" i="18"/>
  <c r="B1328" i="18"/>
  <c r="D1327" i="18"/>
  <c r="E1327" i="18" s="1"/>
  <c r="C1327" i="18"/>
  <c r="B1327" i="18"/>
  <c r="D1326" i="18"/>
  <c r="E1326" i="18" s="1"/>
  <c r="C1326" i="18"/>
  <c r="B1326" i="18"/>
  <c r="D1325" i="18"/>
  <c r="C1325" i="18"/>
  <c r="B1325" i="18"/>
  <c r="D1324" i="18"/>
  <c r="E1324" i="18" s="1"/>
  <c r="C1324" i="18"/>
  <c r="B1324" i="18"/>
  <c r="D1323" i="18"/>
  <c r="E1323" i="18" s="1"/>
  <c r="C1323" i="18"/>
  <c r="B1323" i="18"/>
  <c r="D1322" i="18"/>
  <c r="C1322" i="18"/>
  <c r="B1322" i="18"/>
  <c r="D1321" i="18"/>
  <c r="C1321" i="18"/>
  <c r="B1321" i="18"/>
  <c r="E1320" i="18"/>
  <c r="D1320" i="18"/>
  <c r="C1320" i="18"/>
  <c r="B1320" i="18"/>
  <c r="D1319" i="18"/>
  <c r="E1319" i="18" s="1"/>
  <c r="C1319" i="18"/>
  <c r="B1319" i="18"/>
  <c r="D1318" i="18"/>
  <c r="E1318" i="18" s="1"/>
  <c r="C1318" i="18"/>
  <c r="B1318" i="18"/>
  <c r="D1317" i="18"/>
  <c r="C1317" i="18"/>
  <c r="B1317" i="18"/>
  <c r="D1316" i="18"/>
  <c r="E1316" i="18" s="1"/>
  <c r="C1316" i="18"/>
  <c r="B1316" i="18"/>
  <c r="D1315" i="18"/>
  <c r="C1315" i="18"/>
  <c r="B1315" i="18"/>
  <c r="D1314" i="18"/>
  <c r="C1314" i="18"/>
  <c r="B1314" i="18"/>
  <c r="D1313" i="18"/>
  <c r="E1313" i="18" s="1"/>
  <c r="C1313" i="18"/>
  <c r="B1313" i="18"/>
  <c r="D1312" i="18"/>
  <c r="E1312" i="18" s="1"/>
  <c r="C1312" i="18"/>
  <c r="B1312" i="18"/>
  <c r="E1311" i="18"/>
  <c r="D1311" i="18"/>
  <c r="C1311" i="18"/>
  <c r="H1311" i="18" s="1"/>
  <c r="B1311" i="18"/>
  <c r="D1310" i="18"/>
  <c r="C1310" i="18"/>
  <c r="B1310" i="18"/>
  <c r="D1309" i="18"/>
  <c r="E1309" i="18" s="1"/>
  <c r="C1309" i="18"/>
  <c r="B1309" i="18"/>
  <c r="E1308" i="18"/>
  <c r="H1308" i="18" s="1"/>
  <c r="D1308" i="18"/>
  <c r="C1308" i="18"/>
  <c r="B1308" i="18"/>
  <c r="D1307" i="18"/>
  <c r="E1307" i="18" s="1"/>
  <c r="C1307" i="18"/>
  <c r="B1307" i="18"/>
  <c r="D1306" i="18"/>
  <c r="C1306" i="18"/>
  <c r="B1306" i="18"/>
  <c r="D1305" i="18"/>
  <c r="E1305" i="18" s="1"/>
  <c r="C1305" i="18"/>
  <c r="H1305" i="18" s="1"/>
  <c r="B1305" i="18"/>
  <c r="D1304" i="18"/>
  <c r="E1304" i="18" s="1"/>
  <c r="C1304" i="18"/>
  <c r="B1304" i="18"/>
  <c r="D1303" i="18"/>
  <c r="E1303" i="18" s="1"/>
  <c r="C1303" i="18"/>
  <c r="B1303" i="18"/>
  <c r="D1302" i="18"/>
  <c r="C1302" i="18"/>
  <c r="B1302" i="18"/>
  <c r="D1301" i="18"/>
  <c r="C1301" i="18"/>
  <c r="B1301" i="18"/>
  <c r="D1300" i="18"/>
  <c r="E1300" i="18" s="1"/>
  <c r="C1300" i="18"/>
  <c r="B1300" i="18"/>
  <c r="D1299" i="18"/>
  <c r="E1299" i="18" s="1"/>
  <c r="H1299" i="18" s="1"/>
  <c r="C1299" i="18"/>
  <c r="B1299" i="18"/>
  <c r="D1298" i="18"/>
  <c r="C1298" i="18"/>
  <c r="B1298" i="18"/>
  <c r="E1297" i="18"/>
  <c r="D1297" i="18"/>
  <c r="C1297" i="18"/>
  <c r="B1297" i="18"/>
  <c r="D1296" i="18"/>
  <c r="E1296" i="18" s="1"/>
  <c r="C1296" i="18"/>
  <c r="B1296" i="18"/>
  <c r="D1295" i="18"/>
  <c r="E1295" i="18" s="1"/>
  <c r="C1295" i="18"/>
  <c r="B1295" i="18"/>
  <c r="D1294" i="18"/>
  <c r="C1294" i="18"/>
  <c r="B1294" i="18"/>
  <c r="D1293" i="18"/>
  <c r="E1293" i="18" s="1"/>
  <c r="C1293" i="18"/>
  <c r="B1293" i="18"/>
  <c r="E1292" i="18"/>
  <c r="D1292" i="18"/>
  <c r="C1292" i="18"/>
  <c r="B1292" i="18"/>
  <c r="D1291" i="18"/>
  <c r="E1291" i="18" s="1"/>
  <c r="C1291" i="18"/>
  <c r="B1291" i="18"/>
  <c r="D1290" i="18"/>
  <c r="C1290" i="18"/>
  <c r="B1290" i="18"/>
  <c r="D1289" i="18"/>
  <c r="E1289" i="18" s="1"/>
  <c r="C1289" i="18"/>
  <c r="B1289" i="18"/>
  <c r="D1288" i="18"/>
  <c r="E1288" i="18" s="1"/>
  <c r="C1288" i="18"/>
  <c r="B1288" i="18"/>
  <c r="D1287" i="18"/>
  <c r="E1287" i="18" s="1"/>
  <c r="C1287" i="18"/>
  <c r="B1287" i="18"/>
  <c r="D1286" i="18"/>
  <c r="C1286" i="18"/>
  <c r="B1286" i="18"/>
  <c r="D1285" i="18"/>
  <c r="C1285" i="18"/>
  <c r="B1285" i="18"/>
  <c r="D1284" i="18"/>
  <c r="E1284" i="18" s="1"/>
  <c r="C1284" i="18"/>
  <c r="B1284" i="18"/>
  <c r="D1283" i="18"/>
  <c r="C1283" i="18"/>
  <c r="B1283" i="18"/>
  <c r="D1282" i="18"/>
  <c r="C1282" i="18"/>
  <c r="B1282" i="18"/>
  <c r="D1281" i="18"/>
  <c r="C1281" i="18"/>
  <c r="B1281" i="18"/>
  <c r="D1280" i="18"/>
  <c r="E1280" i="18" s="1"/>
  <c r="C1280" i="18"/>
  <c r="B1280" i="18"/>
  <c r="D1279" i="18"/>
  <c r="E1279" i="18" s="1"/>
  <c r="C1279" i="18"/>
  <c r="B1279" i="18"/>
  <c r="D1278" i="18"/>
  <c r="C1278" i="18"/>
  <c r="B1278" i="18"/>
  <c r="D1277" i="18"/>
  <c r="C1277" i="18"/>
  <c r="B1277" i="18"/>
  <c r="D1276" i="18"/>
  <c r="E1276" i="18" s="1"/>
  <c r="C1276" i="18"/>
  <c r="B1276" i="18"/>
  <c r="D1275" i="18"/>
  <c r="E1275" i="18" s="1"/>
  <c r="C1275" i="18"/>
  <c r="B1275" i="18"/>
  <c r="D1274" i="18"/>
  <c r="C1274" i="18"/>
  <c r="B1274" i="18"/>
  <c r="D1273" i="18"/>
  <c r="C1273" i="18"/>
  <c r="B1273" i="18"/>
  <c r="D1272" i="18"/>
  <c r="E1272" i="18" s="1"/>
  <c r="C1272" i="18"/>
  <c r="B1272" i="18"/>
  <c r="D1271" i="18"/>
  <c r="E1271" i="18" s="1"/>
  <c r="C1271" i="18"/>
  <c r="B1271" i="18"/>
  <c r="D1270" i="18"/>
  <c r="C1270" i="18"/>
  <c r="B1270" i="18"/>
  <c r="D1269" i="18"/>
  <c r="C1269" i="18"/>
  <c r="B1269" i="18"/>
  <c r="D1268" i="18"/>
  <c r="E1268" i="18" s="1"/>
  <c r="C1268" i="18"/>
  <c r="B1268" i="18"/>
  <c r="D1267" i="18"/>
  <c r="E1267" i="18" s="1"/>
  <c r="C1267" i="18"/>
  <c r="B1267" i="18"/>
  <c r="D1266" i="18"/>
  <c r="C1266" i="18"/>
  <c r="B1266" i="18"/>
  <c r="E1265" i="18"/>
  <c r="D1265" i="18"/>
  <c r="C1265" i="18"/>
  <c r="B1265" i="18"/>
  <c r="D1264" i="18"/>
  <c r="E1264" i="18" s="1"/>
  <c r="C1264" i="18"/>
  <c r="B1264" i="18"/>
  <c r="D1263" i="18"/>
  <c r="E1263" i="18" s="1"/>
  <c r="C1263" i="18"/>
  <c r="B1263" i="18"/>
  <c r="D1262" i="18"/>
  <c r="C1262" i="18"/>
  <c r="B1262" i="18"/>
  <c r="D1261" i="18"/>
  <c r="E1261" i="18" s="1"/>
  <c r="C1261" i="18"/>
  <c r="B1261" i="18"/>
  <c r="D1260" i="18"/>
  <c r="E1260" i="18" s="1"/>
  <c r="C1260" i="18"/>
  <c r="B1260" i="18"/>
  <c r="D1259" i="18"/>
  <c r="E1259" i="18" s="1"/>
  <c r="C1259" i="18"/>
  <c r="H1259" i="18" s="1"/>
  <c r="B1259" i="18"/>
  <c r="D1258" i="18"/>
  <c r="C1258" i="18"/>
  <c r="B1258" i="18"/>
  <c r="D1257" i="18"/>
  <c r="E1257" i="18" s="1"/>
  <c r="C1257" i="18"/>
  <c r="B1257" i="18"/>
  <c r="D1256" i="18"/>
  <c r="E1256" i="18" s="1"/>
  <c r="H1256" i="18" s="1"/>
  <c r="C1256" i="18"/>
  <c r="B1256" i="18"/>
  <c r="D1255" i="18"/>
  <c r="E1255" i="18" s="1"/>
  <c r="C1255" i="18"/>
  <c r="B1255" i="18"/>
  <c r="D1254" i="18"/>
  <c r="C1254" i="18"/>
  <c r="B1254" i="18"/>
  <c r="D1253" i="18"/>
  <c r="E1253" i="18" s="1"/>
  <c r="C1253" i="18"/>
  <c r="B1253" i="18"/>
  <c r="D1252" i="18"/>
  <c r="E1252" i="18" s="1"/>
  <c r="C1252" i="18"/>
  <c r="B1252" i="18"/>
  <c r="D1251" i="18"/>
  <c r="E1251" i="18" s="1"/>
  <c r="C1251" i="18"/>
  <c r="B1251" i="18"/>
  <c r="D1250" i="18"/>
  <c r="C1250" i="18"/>
  <c r="B1250" i="18"/>
  <c r="D1249" i="18"/>
  <c r="C1249" i="18"/>
  <c r="B1249" i="18"/>
  <c r="D1248" i="18"/>
  <c r="E1248" i="18" s="1"/>
  <c r="C1248" i="18"/>
  <c r="B1248" i="18"/>
  <c r="D1247" i="18"/>
  <c r="E1247" i="18" s="1"/>
  <c r="C1247" i="18"/>
  <c r="B1247" i="18"/>
  <c r="D1246" i="18"/>
  <c r="C1246" i="18"/>
  <c r="B1246" i="18"/>
  <c r="E1245" i="18"/>
  <c r="D1245" i="18"/>
  <c r="C1245" i="18"/>
  <c r="B1245" i="18"/>
  <c r="D1244" i="18"/>
  <c r="C1244" i="18"/>
  <c r="B1244" i="18"/>
  <c r="D1243" i="18"/>
  <c r="E1243" i="18" s="1"/>
  <c r="C1243" i="18"/>
  <c r="B1243" i="18"/>
  <c r="D1242" i="18"/>
  <c r="C1242" i="18"/>
  <c r="B1242" i="18"/>
  <c r="D1241" i="18"/>
  <c r="E1241" i="18" s="1"/>
  <c r="C1241" i="18"/>
  <c r="B1241" i="18"/>
  <c r="E1240" i="18"/>
  <c r="D1240" i="18"/>
  <c r="C1240" i="18"/>
  <c r="B1240" i="18"/>
  <c r="D1239" i="18"/>
  <c r="E1239" i="18" s="1"/>
  <c r="C1239" i="18"/>
  <c r="B1239" i="18"/>
  <c r="D1238" i="18"/>
  <c r="C1238" i="18"/>
  <c r="B1238" i="18"/>
  <c r="D1237" i="18"/>
  <c r="E1237" i="18" s="1"/>
  <c r="C1237" i="18"/>
  <c r="B1237" i="18"/>
  <c r="D1236" i="18"/>
  <c r="E1236" i="18" s="1"/>
  <c r="H1236" i="18" s="1"/>
  <c r="C1236" i="18"/>
  <c r="B1236" i="18"/>
  <c r="D1235" i="18"/>
  <c r="E1235" i="18" s="1"/>
  <c r="C1235" i="18"/>
  <c r="B1235" i="18"/>
  <c r="D1234" i="18"/>
  <c r="C1234" i="18"/>
  <c r="B1234" i="18"/>
  <c r="D1233" i="18"/>
  <c r="C1233" i="18"/>
  <c r="B1233" i="18"/>
  <c r="D1232" i="18"/>
  <c r="E1232" i="18" s="1"/>
  <c r="C1232" i="18"/>
  <c r="B1232" i="18"/>
  <c r="D1231" i="18"/>
  <c r="E1231" i="18" s="1"/>
  <c r="C1231" i="18"/>
  <c r="B1231" i="18"/>
  <c r="D1230" i="18"/>
  <c r="C1230" i="18"/>
  <c r="B1230" i="18"/>
  <c r="D1229" i="18"/>
  <c r="E1229" i="18" s="1"/>
  <c r="C1229" i="18"/>
  <c r="B1229" i="18"/>
  <c r="D1228" i="18"/>
  <c r="E1228" i="18" s="1"/>
  <c r="C1228" i="18"/>
  <c r="B1228" i="18"/>
  <c r="D1227" i="18"/>
  <c r="E1227" i="18" s="1"/>
  <c r="C1227" i="18"/>
  <c r="B1227" i="18"/>
  <c r="D1226" i="18"/>
  <c r="C1226" i="18"/>
  <c r="B1226" i="18"/>
  <c r="D1225" i="18"/>
  <c r="E1225" i="18" s="1"/>
  <c r="C1225" i="18"/>
  <c r="B1225" i="18"/>
  <c r="D1224" i="18"/>
  <c r="E1224" i="18" s="1"/>
  <c r="C1224" i="18"/>
  <c r="B1224" i="18"/>
  <c r="D1223" i="18"/>
  <c r="E1223" i="18" s="1"/>
  <c r="C1223" i="18"/>
  <c r="B1223" i="18"/>
  <c r="D1222" i="18"/>
  <c r="C1222" i="18"/>
  <c r="B1222" i="18"/>
  <c r="D1221" i="18"/>
  <c r="E1221" i="18" s="1"/>
  <c r="C1221" i="18"/>
  <c r="B1221" i="18"/>
  <c r="E1220" i="18"/>
  <c r="D1220" i="18"/>
  <c r="C1220" i="18"/>
  <c r="B1220" i="18"/>
  <c r="D1219" i="18"/>
  <c r="E1219" i="18" s="1"/>
  <c r="C1219" i="18"/>
  <c r="B1219" i="18"/>
  <c r="D1218" i="18"/>
  <c r="C1218" i="18"/>
  <c r="B1218" i="18"/>
  <c r="D1217" i="18"/>
  <c r="E1217" i="18" s="1"/>
  <c r="C1217" i="18"/>
  <c r="B1217" i="18"/>
  <c r="D1216" i="18"/>
  <c r="C1216" i="18"/>
  <c r="B1216" i="18"/>
  <c r="D1215" i="18"/>
  <c r="E1215" i="18" s="1"/>
  <c r="C1215" i="18"/>
  <c r="B1215" i="18"/>
  <c r="D1214" i="18"/>
  <c r="C1214" i="18"/>
  <c r="B1214" i="18"/>
  <c r="D1213" i="18"/>
  <c r="C1213" i="18"/>
  <c r="B1213" i="18"/>
  <c r="D1212" i="18"/>
  <c r="E1212" i="18" s="1"/>
  <c r="C1212" i="18"/>
  <c r="B1212" i="18"/>
  <c r="D1211" i="18"/>
  <c r="E1211" i="18" s="1"/>
  <c r="C1211" i="18"/>
  <c r="B1211" i="18"/>
  <c r="D1210" i="18"/>
  <c r="C1210" i="18"/>
  <c r="B1210" i="18"/>
  <c r="D1209" i="18"/>
  <c r="E1209" i="18" s="1"/>
  <c r="C1209" i="18"/>
  <c r="B1209" i="18"/>
  <c r="D1208" i="18"/>
  <c r="E1208" i="18" s="1"/>
  <c r="C1208" i="18"/>
  <c r="B1208" i="18"/>
  <c r="D1207" i="18"/>
  <c r="E1207" i="18" s="1"/>
  <c r="C1207" i="18"/>
  <c r="B1207" i="18"/>
  <c r="D1206" i="18"/>
  <c r="C1206" i="18"/>
  <c r="B1206" i="18"/>
  <c r="E1205" i="18"/>
  <c r="D1205" i="18"/>
  <c r="C1205" i="18"/>
  <c r="B1205" i="18"/>
  <c r="E1204" i="18"/>
  <c r="D1204" i="18"/>
  <c r="C1204" i="18"/>
  <c r="B1204" i="18"/>
  <c r="D1203" i="18"/>
  <c r="E1203" i="18" s="1"/>
  <c r="C1203" i="18"/>
  <c r="B1203" i="18"/>
  <c r="D1202" i="18"/>
  <c r="C1202" i="18"/>
  <c r="B1202" i="18"/>
  <c r="D1201" i="18"/>
  <c r="C1201" i="18"/>
  <c r="B1201" i="18"/>
  <c r="D1200" i="18"/>
  <c r="E1200" i="18" s="1"/>
  <c r="C1200" i="18"/>
  <c r="B1200" i="18"/>
  <c r="D1199" i="18"/>
  <c r="E1199" i="18" s="1"/>
  <c r="C1199" i="18"/>
  <c r="B1199" i="18"/>
  <c r="D1198" i="18"/>
  <c r="C1198" i="18"/>
  <c r="B1198" i="18"/>
  <c r="D1197" i="18"/>
  <c r="E1197" i="18" s="1"/>
  <c r="C1197" i="18"/>
  <c r="B1197" i="18"/>
  <c r="E1196" i="18"/>
  <c r="D1196" i="18"/>
  <c r="C1196" i="18"/>
  <c r="B1196" i="18"/>
  <c r="D1195" i="18"/>
  <c r="E1195" i="18" s="1"/>
  <c r="C1195" i="18"/>
  <c r="B1195" i="18"/>
  <c r="D1194" i="18"/>
  <c r="C1194" i="18"/>
  <c r="B1194" i="18"/>
  <c r="D1193" i="18"/>
  <c r="E1193" i="18" s="1"/>
  <c r="C1193" i="18"/>
  <c r="B1193" i="18"/>
  <c r="D1192" i="18"/>
  <c r="E1192" i="18" s="1"/>
  <c r="H1192" i="18" s="1"/>
  <c r="C1192" i="18"/>
  <c r="B1192" i="18"/>
  <c r="D1191" i="18"/>
  <c r="E1191" i="18" s="1"/>
  <c r="C1191" i="18"/>
  <c r="B1191" i="18"/>
  <c r="D1190" i="18"/>
  <c r="C1190" i="18"/>
  <c r="B1190" i="18"/>
  <c r="D1189" i="18"/>
  <c r="E1189" i="18" s="1"/>
  <c r="C1189" i="18"/>
  <c r="B1189" i="18"/>
  <c r="D1188" i="18"/>
  <c r="E1188" i="18" s="1"/>
  <c r="C1188" i="18"/>
  <c r="B1188" i="18"/>
  <c r="D1187" i="18"/>
  <c r="E1187" i="18" s="1"/>
  <c r="C1187" i="18"/>
  <c r="B1187" i="18"/>
  <c r="D1186" i="18"/>
  <c r="C1186" i="18"/>
  <c r="B1186" i="18"/>
  <c r="D1185" i="18"/>
  <c r="C1185" i="18"/>
  <c r="B1185" i="18"/>
  <c r="D1184" i="18"/>
  <c r="E1184" i="18" s="1"/>
  <c r="H1184" i="18" s="1"/>
  <c r="C1184" i="18"/>
  <c r="B1184" i="18"/>
  <c r="D1183" i="18"/>
  <c r="E1183" i="18" s="1"/>
  <c r="C1183" i="18"/>
  <c r="B1183" i="18"/>
  <c r="D1182" i="18"/>
  <c r="C1182" i="18"/>
  <c r="B1182" i="18"/>
  <c r="D1181" i="18"/>
  <c r="C1181" i="18"/>
  <c r="B1181" i="18"/>
  <c r="D1180" i="18"/>
  <c r="E1180" i="18" s="1"/>
  <c r="C1180" i="18"/>
  <c r="B1180" i="18"/>
  <c r="D1179" i="18"/>
  <c r="E1179" i="18" s="1"/>
  <c r="C1179" i="18"/>
  <c r="H1179" i="18" s="1"/>
  <c r="B1179" i="18"/>
  <c r="D1178" i="18"/>
  <c r="C1178" i="18"/>
  <c r="B1178" i="18"/>
  <c r="D1177" i="18"/>
  <c r="C1177" i="18"/>
  <c r="B1177" i="18"/>
  <c r="E1176" i="18"/>
  <c r="D1176" i="18"/>
  <c r="C1176" i="18"/>
  <c r="B1176" i="18"/>
  <c r="D1175" i="18"/>
  <c r="E1175" i="18" s="1"/>
  <c r="C1175" i="18"/>
  <c r="B1175" i="18"/>
  <c r="D1174" i="18"/>
  <c r="C1174" i="18"/>
  <c r="B1174" i="18"/>
  <c r="D1173" i="18"/>
  <c r="C1173" i="18"/>
  <c r="B1173" i="18"/>
  <c r="D1172" i="18"/>
  <c r="E1172" i="18" s="1"/>
  <c r="H1172" i="18" s="1"/>
  <c r="C1172" i="18"/>
  <c r="B1172" i="18"/>
  <c r="D1171" i="18"/>
  <c r="E1171" i="18" s="1"/>
  <c r="C1171" i="18"/>
  <c r="B1171" i="18"/>
  <c r="D1170" i="18"/>
  <c r="C1170" i="18"/>
  <c r="B1170" i="18"/>
  <c r="D1169" i="18"/>
  <c r="C1169" i="18"/>
  <c r="B1169" i="18"/>
  <c r="E1168" i="18"/>
  <c r="D1168" i="18"/>
  <c r="C1168" i="18"/>
  <c r="B1168" i="18"/>
  <c r="D1167" i="18"/>
  <c r="E1167" i="18" s="1"/>
  <c r="C1167" i="18"/>
  <c r="B1167" i="18"/>
  <c r="D1166" i="18"/>
  <c r="C1166" i="18"/>
  <c r="B1166" i="18"/>
  <c r="D1165" i="18"/>
  <c r="C1165" i="18"/>
  <c r="B1165" i="18"/>
  <c r="D1164" i="18"/>
  <c r="E1164" i="18" s="1"/>
  <c r="C1164" i="18"/>
  <c r="B1164" i="18"/>
  <c r="D1163" i="18"/>
  <c r="E1163" i="18" s="1"/>
  <c r="C1163" i="18"/>
  <c r="B1163" i="18"/>
  <c r="D1162" i="18"/>
  <c r="C1162" i="18"/>
  <c r="B1162" i="18"/>
  <c r="D1161" i="18"/>
  <c r="C1161" i="18"/>
  <c r="B1161" i="18"/>
  <c r="D1160" i="18"/>
  <c r="E1160" i="18" s="1"/>
  <c r="C1160" i="18"/>
  <c r="B1160" i="18"/>
  <c r="D1159" i="18"/>
  <c r="E1159" i="18" s="1"/>
  <c r="C1159" i="18"/>
  <c r="B1159" i="18"/>
  <c r="D1158" i="18"/>
  <c r="C1158" i="18"/>
  <c r="B1158" i="18"/>
  <c r="D1157" i="18"/>
  <c r="C1157" i="18"/>
  <c r="B1157" i="18"/>
  <c r="D1156" i="18"/>
  <c r="E1156" i="18" s="1"/>
  <c r="C1156" i="18"/>
  <c r="B1156" i="18"/>
  <c r="D1155" i="18"/>
  <c r="E1155" i="18" s="1"/>
  <c r="C1155" i="18"/>
  <c r="B1155" i="18"/>
  <c r="D1154" i="18"/>
  <c r="C1154" i="18"/>
  <c r="B1154" i="18"/>
  <c r="D1153" i="18"/>
  <c r="C1153" i="18"/>
  <c r="B1153" i="18"/>
  <c r="D1152" i="18"/>
  <c r="E1152" i="18" s="1"/>
  <c r="H1152" i="18" s="1"/>
  <c r="C1152" i="18"/>
  <c r="B1152" i="18"/>
  <c r="D1151" i="18"/>
  <c r="E1151" i="18" s="1"/>
  <c r="C1151" i="18"/>
  <c r="B1151" i="18"/>
  <c r="D1150" i="18"/>
  <c r="C1150" i="18"/>
  <c r="B1150" i="18"/>
  <c r="D1149" i="18"/>
  <c r="C1149" i="18"/>
  <c r="B1149" i="18"/>
  <c r="D1148" i="18"/>
  <c r="E1148" i="18" s="1"/>
  <c r="C1148" i="18"/>
  <c r="B1148" i="18"/>
  <c r="D1147" i="18"/>
  <c r="E1147" i="18" s="1"/>
  <c r="C1147" i="18"/>
  <c r="B1147" i="18"/>
  <c r="D1146" i="18"/>
  <c r="C1146" i="18"/>
  <c r="B1146" i="18"/>
  <c r="D1145" i="18"/>
  <c r="C1145" i="18"/>
  <c r="B1145" i="18"/>
  <c r="D1144" i="18"/>
  <c r="E1144" i="18" s="1"/>
  <c r="C1144" i="18"/>
  <c r="B1144" i="18"/>
  <c r="D1143" i="18"/>
  <c r="E1143" i="18" s="1"/>
  <c r="C1143" i="18"/>
  <c r="B1143" i="18"/>
  <c r="D1142" i="18"/>
  <c r="C1142" i="18"/>
  <c r="B1142" i="18"/>
  <c r="D1141" i="18"/>
  <c r="C1141" i="18"/>
  <c r="B1141" i="18"/>
  <c r="D1140" i="18"/>
  <c r="E1140" i="18" s="1"/>
  <c r="C1140" i="18"/>
  <c r="B1140" i="18"/>
  <c r="D1139" i="18"/>
  <c r="E1139" i="18" s="1"/>
  <c r="C1139" i="18"/>
  <c r="B1139" i="18"/>
  <c r="D1138" i="18"/>
  <c r="C1138" i="18"/>
  <c r="B1138" i="18"/>
  <c r="D1137" i="18"/>
  <c r="C1137" i="18"/>
  <c r="B1137" i="18"/>
  <c r="D1136" i="18"/>
  <c r="E1136" i="18" s="1"/>
  <c r="C1136" i="18"/>
  <c r="B1136" i="18"/>
  <c r="D1135" i="18"/>
  <c r="E1135" i="18" s="1"/>
  <c r="C1135" i="18"/>
  <c r="H1135" i="18" s="1"/>
  <c r="B1135" i="18"/>
  <c r="D1134" i="18"/>
  <c r="C1134" i="18"/>
  <c r="B1134" i="18"/>
  <c r="D1133" i="18"/>
  <c r="C1133" i="18"/>
  <c r="B1133" i="18"/>
  <c r="E1132" i="18"/>
  <c r="H1132" i="18" s="1"/>
  <c r="D1132" i="18"/>
  <c r="C1132" i="18"/>
  <c r="B1132" i="18"/>
  <c r="D1131" i="18"/>
  <c r="E1131" i="18" s="1"/>
  <c r="C1131" i="18"/>
  <c r="H1131" i="18" s="1"/>
  <c r="B1131" i="18"/>
  <c r="D1130" i="18"/>
  <c r="C1130" i="18"/>
  <c r="B1130" i="18"/>
  <c r="D1129" i="18"/>
  <c r="C1129" i="18"/>
  <c r="B1129" i="18"/>
  <c r="E1128" i="18"/>
  <c r="H1128" i="18" s="1"/>
  <c r="D1128" i="18"/>
  <c r="C1128" i="18"/>
  <c r="B1128" i="18"/>
  <c r="D1127" i="18"/>
  <c r="E1127" i="18" s="1"/>
  <c r="C1127" i="18"/>
  <c r="B1127" i="18"/>
  <c r="D1126" i="18"/>
  <c r="C1126" i="18"/>
  <c r="B1126" i="18"/>
  <c r="D1125" i="18"/>
  <c r="C1125" i="18"/>
  <c r="B1125" i="18"/>
  <c r="D1124" i="18"/>
  <c r="E1124" i="18" s="1"/>
  <c r="C1124" i="18"/>
  <c r="B1124" i="18"/>
  <c r="D1123" i="18"/>
  <c r="E1123" i="18" s="1"/>
  <c r="C1123" i="18"/>
  <c r="B1123" i="18"/>
  <c r="D1122" i="18"/>
  <c r="C1122" i="18"/>
  <c r="B1122" i="18"/>
  <c r="D1121" i="18"/>
  <c r="C1121" i="18"/>
  <c r="B1121" i="18"/>
  <c r="D1120" i="18"/>
  <c r="E1120" i="18" s="1"/>
  <c r="C1120" i="18"/>
  <c r="B1120" i="18"/>
  <c r="D1119" i="18"/>
  <c r="E1119" i="18" s="1"/>
  <c r="C1119" i="18"/>
  <c r="B1119" i="18"/>
  <c r="D1118" i="18"/>
  <c r="C1118" i="18"/>
  <c r="B1118" i="18"/>
  <c r="D1117" i="18"/>
  <c r="C1117" i="18"/>
  <c r="B1117" i="18"/>
  <c r="D1116" i="18"/>
  <c r="E1116" i="18" s="1"/>
  <c r="C1116" i="18"/>
  <c r="B1116" i="18"/>
  <c r="D1115" i="18"/>
  <c r="E1115" i="18" s="1"/>
  <c r="C1115" i="18"/>
  <c r="B1115" i="18"/>
  <c r="D1114" i="18"/>
  <c r="C1114" i="18"/>
  <c r="B1114" i="18"/>
  <c r="D1113" i="18"/>
  <c r="C1113" i="18"/>
  <c r="B1113" i="18"/>
  <c r="D1112" i="18"/>
  <c r="E1112" i="18" s="1"/>
  <c r="H1112" i="18" s="1"/>
  <c r="C1112" i="18"/>
  <c r="B1112" i="18"/>
  <c r="D1111" i="18"/>
  <c r="E1111" i="18" s="1"/>
  <c r="C1111" i="18"/>
  <c r="B1111" i="18"/>
  <c r="D1110" i="18"/>
  <c r="C1110" i="18"/>
  <c r="B1110" i="18"/>
  <c r="D1109" i="18"/>
  <c r="C1109" i="18"/>
  <c r="B1109" i="18"/>
  <c r="D1108" i="18"/>
  <c r="E1108" i="18" s="1"/>
  <c r="H1108" i="18" s="1"/>
  <c r="C1108" i="18"/>
  <c r="B1108" i="18"/>
  <c r="D1107" i="18"/>
  <c r="E1107" i="18" s="1"/>
  <c r="C1107" i="18"/>
  <c r="B1107" i="18"/>
  <c r="D1106" i="18"/>
  <c r="C1106" i="18"/>
  <c r="B1106" i="18"/>
  <c r="D1105" i="18"/>
  <c r="C1105" i="18"/>
  <c r="B1105" i="18"/>
  <c r="E1104" i="18"/>
  <c r="D1104" i="18"/>
  <c r="C1104" i="18"/>
  <c r="B1104" i="18"/>
  <c r="D1103" i="18"/>
  <c r="E1103" i="18" s="1"/>
  <c r="C1103" i="18"/>
  <c r="B1103" i="18"/>
  <c r="D1102" i="18"/>
  <c r="C1102" i="18"/>
  <c r="B1102" i="18"/>
  <c r="D1101" i="18"/>
  <c r="C1101" i="18"/>
  <c r="B1101" i="18"/>
  <c r="D1100" i="18"/>
  <c r="E1100" i="18" s="1"/>
  <c r="C1100" i="18"/>
  <c r="B1100" i="18"/>
  <c r="D1099" i="18"/>
  <c r="E1099" i="18" s="1"/>
  <c r="C1099" i="18"/>
  <c r="B1099" i="18"/>
  <c r="D1098" i="18"/>
  <c r="C1098" i="18"/>
  <c r="B1098" i="18"/>
  <c r="D1097" i="18"/>
  <c r="C1097" i="18"/>
  <c r="B1097" i="18"/>
  <c r="D1096" i="18"/>
  <c r="E1096" i="18" s="1"/>
  <c r="H1096" i="18" s="1"/>
  <c r="C1096" i="18"/>
  <c r="B1096" i="18"/>
  <c r="D1095" i="18"/>
  <c r="E1095" i="18" s="1"/>
  <c r="C1095" i="18"/>
  <c r="B1095" i="18"/>
  <c r="D1094" i="18"/>
  <c r="C1094" i="18"/>
  <c r="B1094" i="18"/>
  <c r="D1093" i="18"/>
  <c r="C1093" i="18"/>
  <c r="B1093" i="18"/>
  <c r="D1092" i="18"/>
  <c r="E1092" i="18" s="1"/>
  <c r="C1092" i="18"/>
  <c r="B1092" i="18"/>
  <c r="D1091" i="18"/>
  <c r="E1091" i="18" s="1"/>
  <c r="C1091" i="18"/>
  <c r="B1091" i="18"/>
  <c r="D1090" i="18"/>
  <c r="C1090" i="18"/>
  <c r="B1090" i="18"/>
  <c r="D1089" i="18"/>
  <c r="C1089" i="18"/>
  <c r="B1089" i="18"/>
  <c r="D1088" i="18"/>
  <c r="E1088" i="18" s="1"/>
  <c r="C1088" i="18"/>
  <c r="B1088" i="18"/>
  <c r="D1087" i="18"/>
  <c r="C1087" i="18"/>
  <c r="B1087" i="18"/>
  <c r="D1086" i="18"/>
  <c r="C1086" i="18"/>
  <c r="B1086" i="18"/>
  <c r="D1085" i="18"/>
  <c r="C1085" i="18"/>
  <c r="B1085" i="18"/>
  <c r="E1084" i="18"/>
  <c r="H1084" i="18" s="1"/>
  <c r="D1084" i="18"/>
  <c r="C1084" i="18"/>
  <c r="B1084" i="18"/>
  <c r="D1083" i="18"/>
  <c r="C1083" i="18"/>
  <c r="B1083" i="18"/>
  <c r="D1082" i="18"/>
  <c r="C1082" i="18"/>
  <c r="B1082" i="18"/>
  <c r="D1081" i="18"/>
  <c r="C1081" i="18"/>
  <c r="B1081" i="18"/>
  <c r="D1080" i="18"/>
  <c r="E1080" i="18" s="1"/>
  <c r="C1080" i="18"/>
  <c r="B1080" i="18"/>
  <c r="D1079" i="18"/>
  <c r="E1079" i="18" s="1"/>
  <c r="C1079" i="18"/>
  <c r="H1079" i="18" s="1"/>
  <c r="B1079" i="18"/>
  <c r="D1078" i="18"/>
  <c r="C1078" i="18"/>
  <c r="B1078" i="18"/>
  <c r="D1077" i="18"/>
  <c r="C1077" i="18"/>
  <c r="B1077" i="18"/>
  <c r="D1076" i="18"/>
  <c r="E1076" i="18" s="1"/>
  <c r="C1076" i="18"/>
  <c r="B1076" i="18"/>
  <c r="D1075" i="18"/>
  <c r="C1075" i="18"/>
  <c r="B1075" i="18"/>
  <c r="D1074" i="18"/>
  <c r="E1074" i="18" s="1"/>
  <c r="C1074" i="18"/>
  <c r="B1074" i="18"/>
  <c r="D1073" i="18"/>
  <c r="C1073" i="18"/>
  <c r="B1073" i="18"/>
  <c r="D1072" i="18"/>
  <c r="C1072" i="18"/>
  <c r="B1072" i="18"/>
  <c r="D1071" i="18"/>
  <c r="E1071" i="18" s="1"/>
  <c r="C1071" i="18"/>
  <c r="B1071" i="18"/>
  <c r="H1071" i="18" s="1"/>
  <c r="D1070" i="18"/>
  <c r="E1070" i="18" s="1"/>
  <c r="C1070" i="18"/>
  <c r="B1070" i="18"/>
  <c r="D1069" i="18"/>
  <c r="C1069" i="18"/>
  <c r="B1069" i="18"/>
  <c r="D1068" i="18"/>
  <c r="C1068" i="18"/>
  <c r="B1068" i="18"/>
  <c r="D1067" i="18"/>
  <c r="E1067" i="18" s="1"/>
  <c r="C1067" i="18"/>
  <c r="B1067" i="18"/>
  <c r="D1066" i="18"/>
  <c r="E1066" i="18" s="1"/>
  <c r="C1066" i="18"/>
  <c r="B1066" i="18"/>
  <c r="D1065" i="18"/>
  <c r="C1065" i="18"/>
  <c r="B1065" i="18"/>
  <c r="E1064" i="18"/>
  <c r="D1064" i="18"/>
  <c r="C1064" i="18"/>
  <c r="B1064" i="18"/>
  <c r="D1063" i="18"/>
  <c r="E1063" i="18" s="1"/>
  <c r="C1063" i="18"/>
  <c r="B1063" i="18"/>
  <c r="D1062" i="18"/>
  <c r="E1062" i="18" s="1"/>
  <c r="C1062" i="18"/>
  <c r="B1062" i="18"/>
  <c r="D1061" i="18"/>
  <c r="C1061" i="18"/>
  <c r="B1061" i="18"/>
  <c r="D1060" i="18"/>
  <c r="C1060" i="18"/>
  <c r="B1060" i="18"/>
  <c r="D1059" i="18"/>
  <c r="C1059" i="18"/>
  <c r="B1059" i="18"/>
  <c r="D1058" i="18"/>
  <c r="E1058" i="18" s="1"/>
  <c r="C1058" i="18"/>
  <c r="B1058" i="18"/>
  <c r="D1057" i="18"/>
  <c r="C1057" i="18"/>
  <c r="B1057" i="18"/>
  <c r="D1056" i="18"/>
  <c r="E1056" i="18" s="1"/>
  <c r="C1056" i="18"/>
  <c r="B1056" i="18"/>
  <c r="D1055" i="18"/>
  <c r="E1055" i="18" s="1"/>
  <c r="C1055" i="18"/>
  <c r="B1055" i="18"/>
  <c r="D1054" i="18"/>
  <c r="E1054" i="18" s="1"/>
  <c r="C1054" i="18"/>
  <c r="B1054" i="18"/>
  <c r="D1053" i="18"/>
  <c r="C1053" i="18"/>
  <c r="B1053" i="18"/>
  <c r="D1052" i="18"/>
  <c r="C1052" i="18"/>
  <c r="B1052" i="18"/>
  <c r="D1051" i="18"/>
  <c r="E1051" i="18" s="1"/>
  <c r="C1051" i="18"/>
  <c r="B1051" i="18"/>
  <c r="D1050" i="18"/>
  <c r="E1050" i="18" s="1"/>
  <c r="C1050" i="18"/>
  <c r="B1050" i="18"/>
  <c r="D1049" i="18"/>
  <c r="C1049" i="18"/>
  <c r="B1049" i="18"/>
  <c r="D1048" i="18"/>
  <c r="C1048" i="18"/>
  <c r="B1048" i="18"/>
  <c r="D1047" i="18"/>
  <c r="E1047" i="18" s="1"/>
  <c r="C1047" i="18"/>
  <c r="B1047" i="18"/>
  <c r="D1046" i="18"/>
  <c r="E1046" i="18" s="1"/>
  <c r="C1046" i="18"/>
  <c r="B1046" i="18"/>
  <c r="D1045" i="18"/>
  <c r="C1045" i="18"/>
  <c r="B1045" i="18"/>
  <c r="E1044" i="18"/>
  <c r="D1044" i="18"/>
  <c r="C1044" i="18"/>
  <c r="B1044" i="18"/>
  <c r="E1043" i="18"/>
  <c r="H1043" i="18" s="1"/>
  <c r="D1043" i="18"/>
  <c r="C1043" i="18"/>
  <c r="B1043" i="18"/>
  <c r="D1042" i="18"/>
  <c r="E1042" i="18" s="1"/>
  <c r="C1042" i="18"/>
  <c r="B1042" i="18"/>
  <c r="D1041" i="18"/>
  <c r="C1041" i="18"/>
  <c r="B1041" i="18"/>
  <c r="D1040" i="18"/>
  <c r="E1040" i="18" s="1"/>
  <c r="C1040" i="18"/>
  <c r="B1040" i="18"/>
  <c r="D1039" i="18"/>
  <c r="E1039" i="18" s="1"/>
  <c r="C1039" i="18"/>
  <c r="B1039" i="18"/>
  <c r="D1038" i="18"/>
  <c r="E1038" i="18" s="1"/>
  <c r="C1038" i="18"/>
  <c r="B1038" i="18"/>
  <c r="D1037" i="18"/>
  <c r="C1037" i="18"/>
  <c r="B1037" i="18"/>
  <c r="D1036" i="18"/>
  <c r="E1036" i="18" s="1"/>
  <c r="C1036" i="18"/>
  <c r="B1036" i="18"/>
  <c r="D1035" i="18"/>
  <c r="E1035" i="18" s="1"/>
  <c r="C1035" i="18"/>
  <c r="B1035" i="18"/>
  <c r="D1034" i="18"/>
  <c r="E1034" i="18" s="1"/>
  <c r="C1034" i="18"/>
  <c r="B1034" i="18"/>
  <c r="D1033" i="18"/>
  <c r="C1033" i="18"/>
  <c r="B1033" i="18"/>
  <c r="D1032" i="18"/>
  <c r="C1032" i="18"/>
  <c r="B1032" i="18"/>
  <c r="D1031" i="18"/>
  <c r="E1031" i="18" s="1"/>
  <c r="C1031" i="18"/>
  <c r="B1031" i="18"/>
  <c r="D1030" i="18"/>
  <c r="E1030" i="18" s="1"/>
  <c r="C1030" i="18"/>
  <c r="B1030" i="18"/>
  <c r="D1029" i="18"/>
  <c r="C1029" i="18"/>
  <c r="B1029" i="18"/>
  <c r="D1028" i="18"/>
  <c r="E1028" i="18" s="1"/>
  <c r="C1028" i="18"/>
  <c r="B1028" i="18"/>
  <c r="D1027" i="18"/>
  <c r="C1027" i="18"/>
  <c r="B1027" i="18"/>
  <c r="D1026" i="18"/>
  <c r="E1026" i="18" s="1"/>
  <c r="C1026" i="18"/>
  <c r="B1026" i="18"/>
  <c r="D1025" i="18"/>
  <c r="C1025" i="18"/>
  <c r="B1025" i="18"/>
  <c r="D1024" i="18"/>
  <c r="E1024" i="18" s="1"/>
  <c r="C1024" i="18"/>
  <c r="B1024" i="18"/>
  <c r="D1023" i="18"/>
  <c r="E1023" i="18" s="1"/>
  <c r="C1023" i="18"/>
  <c r="B1023" i="18"/>
  <c r="D1022" i="18"/>
  <c r="E1022" i="18" s="1"/>
  <c r="C1022" i="18"/>
  <c r="B1022" i="18"/>
  <c r="D1021" i="18"/>
  <c r="C1021" i="18"/>
  <c r="B1021" i="18"/>
  <c r="D1020" i="18"/>
  <c r="C1020" i="18"/>
  <c r="B1020" i="18"/>
  <c r="D1019" i="18"/>
  <c r="C1019" i="18"/>
  <c r="B1019" i="18"/>
  <c r="D1018" i="18"/>
  <c r="E1018" i="18" s="1"/>
  <c r="C1018" i="18"/>
  <c r="H1018" i="18" s="1"/>
  <c r="B1018" i="18"/>
  <c r="D1017" i="18"/>
  <c r="C1017" i="18"/>
  <c r="B1017" i="18"/>
  <c r="D1016" i="18"/>
  <c r="C1016" i="18"/>
  <c r="B1016" i="18"/>
  <c r="E1015" i="18"/>
  <c r="D1015" i="18"/>
  <c r="C1015" i="18"/>
  <c r="B1015" i="18"/>
  <c r="D1014" i="18"/>
  <c r="E1014" i="18" s="1"/>
  <c r="C1014" i="18"/>
  <c r="H1014" i="18" s="1"/>
  <c r="B1014" i="18"/>
  <c r="D1013" i="18"/>
  <c r="C1013" i="18"/>
  <c r="B1013" i="18"/>
  <c r="D1012" i="18"/>
  <c r="E1012" i="18" s="1"/>
  <c r="C1012" i="18"/>
  <c r="B1012" i="18"/>
  <c r="D1011" i="18"/>
  <c r="C1011" i="18"/>
  <c r="B1011" i="18"/>
  <c r="D1010" i="18"/>
  <c r="E1010" i="18" s="1"/>
  <c r="C1010" i="18"/>
  <c r="B1010" i="18"/>
  <c r="D1009" i="18"/>
  <c r="C1009" i="18"/>
  <c r="B1009" i="18"/>
  <c r="D1008" i="18"/>
  <c r="C1008" i="18"/>
  <c r="B1008" i="18"/>
  <c r="D1007" i="18"/>
  <c r="E1007" i="18" s="1"/>
  <c r="C1007" i="18"/>
  <c r="B1007" i="18"/>
  <c r="D1006" i="18"/>
  <c r="E1006" i="18" s="1"/>
  <c r="C1006" i="18"/>
  <c r="B1006" i="18"/>
  <c r="D1005" i="18"/>
  <c r="C1005" i="18"/>
  <c r="B1005" i="18"/>
  <c r="D1004" i="18"/>
  <c r="E1004" i="18" s="1"/>
  <c r="C1004" i="18"/>
  <c r="B1004" i="18"/>
  <c r="D1003" i="18"/>
  <c r="C1003" i="18"/>
  <c r="B1003" i="18"/>
  <c r="D1002" i="18"/>
  <c r="E1002" i="18" s="1"/>
  <c r="C1002" i="18"/>
  <c r="B1002" i="18"/>
  <c r="D1001" i="18"/>
  <c r="C1001" i="18"/>
  <c r="B1001" i="18"/>
  <c r="E1000" i="18"/>
  <c r="D1000" i="18"/>
  <c r="C1000" i="18"/>
  <c r="B1000" i="18"/>
  <c r="D999" i="18"/>
  <c r="E999" i="18" s="1"/>
  <c r="C999" i="18"/>
  <c r="B999" i="18"/>
  <c r="D998" i="18"/>
  <c r="E998" i="18" s="1"/>
  <c r="C998" i="18"/>
  <c r="B998" i="18"/>
  <c r="D997" i="18"/>
  <c r="C997" i="18"/>
  <c r="B997" i="18"/>
  <c r="D996" i="18"/>
  <c r="C996" i="18"/>
  <c r="B996" i="18"/>
  <c r="D995" i="18"/>
  <c r="C995" i="18"/>
  <c r="B995" i="18"/>
  <c r="D994" i="18"/>
  <c r="E994" i="18" s="1"/>
  <c r="C994" i="18"/>
  <c r="B994" i="18"/>
  <c r="D993" i="18"/>
  <c r="C993" i="18"/>
  <c r="B993" i="18"/>
  <c r="E992" i="18"/>
  <c r="D992" i="18"/>
  <c r="C992" i="18"/>
  <c r="B992" i="18"/>
  <c r="E991" i="18"/>
  <c r="D991" i="18"/>
  <c r="C991" i="18"/>
  <c r="B991" i="18"/>
  <c r="D990" i="18"/>
  <c r="E990" i="18" s="1"/>
  <c r="C990" i="18"/>
  <c r="B990" i="18"/>
  <c r="D989" i="18"/>
  <c r="C989" i="18"/>
  <c r="B989" i="18"/>
  <c r="D988" i="18"/>
  <c r="E988" i="18" s="1"/>
  <c r="C988" i="18"/>
  <c r="B988" i="18"/>
  <c r="D987" i="18"/>
  <c r="E987" i="18" s="1"/>
  <c r="C987" i="18"/>
  <c r="B987" i="18"/>
  <c r="D986" i="18"/>
  <c r="E986" i="18" s="1"/>
  <c r="C986" i="18"/>
  <c r="B986" i="18"/>
  <c r="D985" i="18"/>
  <c r="C985" i="18"/>
  <c r="B985" i="18"/>
  <c r="D984" i="18"/>
  <c r="C984" i="18"/>
  <c r="B984" i="18"/>
  <c r="D983" i="18"/>
  <c r="E983" i="18" s="1"/>
  <c r="C983" i="18"/>
  <c r="B983" i="18"/>
  <c r="D982" i="18"/>
  <c r="E982" i="18" s="1"/>
  <c r="C982" i="18"/>
  <c r="B982" i="18"/>
  <c r="D981" i="18"/>
  <c r="C981" i="18"/>
  <c r="B981" i="18"/>
  <c r="D980" i="18"/>
  <c r="C980" i="18"/>
  <c r="B980" i="18"/>
  <c r="D979" i="18"/>
  <c r="E979" i="18" s="1"/>
  <c r="C979" i="18"/>
  <c r="H979" i="18" s="1"/>
  <c r="B979" i="18"/>
  <c r="D978" i="18"/>
  <c r="E978" i="18" s="1"/>
  <c r="C978" i="18"/>
  <c r="B978" i="18"/>
  <c r="D977" i="18"/>
  <c r="C977" i="18"/>
  <c r="B977" i="18"/>
  <c r="E976" i="18"/>
  <c r="D976" i="18"/>
  <c r="C976" i="18"/>
  <c r="B976" i="18"/>
  <c r="D975" i="18"/>
  <c r="E975" i="18" s="1"/>
  <c r="C975" i="18"/>
  <c r="B975" i="18"/>
  <c r="D974" i="18"/>
  <c r="E974" i="18" s="1"/>
  <c r="C974" i="18"/>
  <c r="B974" i="18"/>
  <c r="D973" i="18"/>
  <c r="C973" i="18"/>
  <c r="B973" i="18"/>
  <c r="D972" i="18"/>
  <c r="E972" i="18" s="1"/>
  <c r="C972" i="18"/>
  <c r="B972" i="18"/>
  <c r="D971" i="18"/>
  <c r="E971" i="18" s="1"/>
  <c r="H971" i="18" s="1"/>
  <c r="C971" i="18"/>
  <c r="B971" i="18"/>
  <c r="D970" i="18"/>
  <c r="E970" i="18" s="1"/>
  <c r="C970" i="18"/>
  <c r="B970" i="18"/>
  <c r="D969" i="18"/>
  <c r="C969" i="18"/>
  <c r="B969" i="18"/>
  <c r="D968" i="18"/>
  <c r="E968" i="18" s="1"/>
  <c r="C968" i="18"/>
  <c r="B968" i="18"/>
  <c r="D967" i="18"/>
  <c r="E967" i="18" s="1"/>
  <c r="C967" i="18"/>
  <c r="B967" i="18"/>
  <c r="D966" i="18"/>
  <c r="E966" i="18" s="1"/>
  <c r="C966" i="18"/>
  <c r="B966" i="18"/>
  <c r="D965" i="18"/>
  <c r="C965" i="18"/>
  <c r="B965" i="18"/>
  <c r="D964" i="18"/>
  <c r="E964" i="18" s="1"/>
  <c r="C964" i="18"/>
  <c r="B964" i="18"/>
  <c r="E963" i="18"/>
  <c r="D963" i="18"/>
  <c r="C963" i="18"/>
  <c r="B963" i="18"/>
  <c r="D962" i="18"/>
  <c r="E962" i="18" s="1"/>
  <c r="C962" i="18"/>
  <c r="B962" i="18"/>
  <c r="D961" i="18"/>
  <c r="C961" i="18"/>
  <c r="B961" i="18"/>
  <c r="D960" i="18"/>
  <c r="E960" i="18" s="1"/>
  <c r="C960" i="18"/>
  <c r="B960" i="18"/>
  <c r="D959" i="18"/>
  <c r="E959" i="18" s="1"/>
  <c r="C959" i="18"/>
  <c r="B959" i="18"/>
  <c r="D958" i="18"/>
  <c r="E958" i="18" s="1"/>
  <c r="C958" i="18"/>
  <c r="B958" i="18"/>
  <c r="D957" i="18"/>
  <c r="C957" i="18"/>
  <c r="B957" i="18"/>
  <c r="E956" i="18"/>
  <c r="D956" i="18"/>
  <c r="C956" i="18"/>
  <c r="B956" i="18"/>
  <c r="D955" i="18"/>
  <c r="C955" i="18"/>
  <c r="B955" i="18"/>
  <c r="D954" i="18"/>
  <c r="E954" i="18" s="1"/>
  <c r="C954" i="18"/>
  <c r="H954" i="18" s="1"/>
  <c r="B954" i="18"/>
  <c r="D953" i="18"/>
  <c r="C953" i="18"/>
  <c r="B953" i="18"/>
  <c r="D952" i="18"/>
  <c r="C952" i="18"/>
  <c r="B952" i="18"/>
  <c r="E951" i="18"/>
  <c r="D951" i="18"/>
  <c r="C951" i="18"/>
  <c r="B951" i="18"/>
  <c r="D950" i="18"/>
  <c r="E950" i="18" s="1"/>
  <c r="C950" i="18"/>
  <c r="H950" i="18" s="1"/>
  <c r="B950" i="18"/>
  <c r="D949" i="18"/>
  <c r="C949" i="18"/>
  <c r="B949" i="18"/>
  <c r="D948" i="18"/>
  <c r="C948" i="18"/>
  <c r="B948" i="18"/>
  <c r="D947" i="18"/>
  <c r="E947" i="18" s="1"/>
  <c r="C947" i="18"/>
  <c r="B947" i="18"/>
  <c r="D946" i="18"/>
  <c r="E946" i="18" s="1"/>
  <c r="C946" i="18"/>
  <c r="B946" i="18"/>
  <c r="D945" i="18"/>
  <c r="C945" i="18"/>
  <c r="B945" i="18"/>
  <c r="D944" i="18"/>
  <c r="E944" i="18" s="1"/>
  <c r="C944" i="18"/>
  <c r="B944" i="18"/>
  <c r="D943" i="18"/>
  <c r="E943" i="18" s="1"/>
  <c r="C943" i="18"/>
  <c r="B943" i="18"/>
  <c r="D942" i="18"/>
  <c r="E942" i="18" s="1"/>
  <c r="C942" i="18"/>
  <c r="B942" i="18"/>
  <c r="D941" i="18"/>
  <c r="C941" i="18"/>
  <c r="B941" i="18"/>
  <c r="D940" i="18"/>
  <c r="C940" i="18"/>
  <c r="B940" i="18"/>
  <c r="D939" i="18"/>
  <c r="E939" i="18" s="1"/>
  <c r="C939" i="18"/>
  <c r="B939" i="18"/>
  <c r="D938" i="18"/>
  <c r="E938" i="18" s="1"/>
  <c r="C938" i="18"/>
  <c r="B938" i="18"/>
  <c r="D937" i="18"/>
  <c r="C937" i="18"/>
  <c r="B937" i="18"/>
  <c r="E936" i="18"/>
  <c r="D936" i="18"/>
  <c r="C936" i="18"/>
  <c r="B936" i="18"/>
  <c r="D935" i="18"/>
  <c r="C935" i="18"/>
  <c r="B935" i="18"/>
  <c r="D934" i="18"/>
  <c r="E934" i="18" s="1"/>
  <c r="C934" i="18"/>
  <c r="H934" i="18" s="1"/>
  <c r="B934" i="18"/>
  <c r="D933" i="18"/>
  <c r="C933" i="18"/>
  <c r="B933" i="18"/>
  <c r="D932" i="18"/>
  <c r="C932" i="18"/>
  <c r="B932" i="18"/>
  <c r="H931" i="18"/>
  <c r="D931" i="18"/>
  <c r="E931" i="18" s="1"/>
  <c r="C931" i="18"/>
  <c r="B931" i="18"/>
  <c r="D930" i="18"/>
  <c r="E930" i="18" s="1"/>
  <c r="C930" i="18"/>
  <c r="B930" i="18"/>
  <c r="D929" i="18"/>
  <c r="C929" i="18"/>
  <c r="B929" i="18"/>
  <c r="D928" i="18"/>
  <c r="E928" i="18" s="1"/>
  <c r="C928" i="18"/>
  <c r="B928" i="18"/>
  <c r="D927" i="18"/>
  <c r="E927" i="18" s="1"/>
  <c r="C927" i="18"/>
  <c r="B927" i="18"/>
  <c r="D926" i="18"/>
  <c r="E926" i="18" s="1"/>
  <c r="C926" i="18"/>
  <c r="B926" i="18"/>
  <c r="D925" i="18"/>
  <c r="C925" i="18"/>
  <c r="B925" i="18"/>
  <c r="D924" i="18"/>
  <c r="C924" i="18"/>
  <c r="B924" i="18"/>
  <c r="D923" i="18"/>
  <c r="E923" i="18" s="1"/>
  <c r="C923" i="18"/>
  <c r="B923" i="18"/>
  <c r="D922" i="18"/>
  <c r="E922" i="18" s="1"/>
  <c r="C922" i="18"/>
  <c r="B922" i="18"/>
  <c r="D921" i="18"/>
  <c r="C921" i="18"/>
  <c r="B921" i="18"/>
  <c r="D920" i="18"/>
  <c r="E920" i="18" s="1"/>
  <c r="C920" i="18"/>
  <c r="B920" i="18"/>
  <c r="D919" i="18"/>
  <c r="E919" i="18" s="1"/>
  <c r="C919" i="18"/>
  <c r="B919" i="18"/>
  <c r="D918" i="18"/>
  <c r="E918" i="18" s="1"/>
  <c r="C918" i="18"/>
  <c r="B918" i="18"/>
  <c r="D917" i="18"/>
  <c r="C917" i="18"/>
  <c r="B917" i="18"/>
  <c r="D916" i="18"/>
  <c r="C916" i="18"/>
  <c r="B916" i="18"/>
  <c r="D915" i="18"/>
  <c r="E915" i="18" s="1"/>
  <c r="C915" i="18"/>
  <c r="B915" i="18"/>
  <c r="D914" i="18"/>
  <c r="E914" i="18" s="1"/>
  <c r="C914" i="18"/>
  <c r="B914" i="18"/>
  <c r="D913" i="18"/>
  <c r="C913" i="18"/>
  <c r="B913" i="18"/>
  <c r="D912" i="18"/>
  <c r="C912" i="18"/>
  <c r="B912" i="18"/>
  <c r="E911" i="18"/>
  <c r="D911" i="18"/>
  <c r="C911" i="18"/>
  <c r="B911" i="18"/>
  <c r="D910" i="18"/>
  <c r="E910" i="18" s="1"/>
  <c r="C910" i="18"/>
  <c r="H910" i="18" s="1"/>
  <c r="B910" i="18"/>
  <c r="D909" i="18"/>
  <c r="C909" i="18"/>
  <c r="B909" i="18"/>
  <c r="D908" i="18"/>
  <c r="C908" i="18"/>
  <c r="B908" i="18"/>
  <c r="D907" i="18"/>
  <c r="C907" i="18"/>
  <c r="B907" i="18"/>
  <c r="D906" i="18"/>
  <c r="E906" i="18" s="1"/>
  <c r="C906" i="18"/>
  <c r="B906" i="18"/>
  <c r="D905" i="18"/>
  <c r="C905" i="18"/>
  <c r="B905" i="18"/>
  <c r="D904" i="18"/>
  <c r="E904" i="18" s="1"/>
  <c r="C904" i="18"/>
  <c r="B904" i="18"/>
  <c r="D903" i="18"/>
  <c r="E903" i="18" s="1"/>
  <c r="C903" i="18"/>
  <c r="B903" i="18"/>
  <c r="D902" i="18"/>
  <c r="E902" i="18" s="1"/>
  <c r="C902" i="18"/>
  <c r="B902" i="18"/>
  <c r="D901" i="18"/>
  <c r="C901" i="18"/>
  <c r="B901" i="18"/>
  <c r="D900" i="18"/>
  <c r="E900" i="18" s="1"/>
  <c r="C900" i="18"/>
  <c r="B900" i="18"/>
  <c r="D899" i="18"/>
  <c r="E899" i="18" s="1"/>
  <c r="C899" i="18"/>
  <c r="B899" i="18"/>
  <c r="D898" i="18"/>
  <c r="E898" i="18" s="1"/>
  <c r="C898" i="18"/>
  <c r="B898" i="18"/>
  <c r="D897" i="18"/>
  <c r="C897" i="18"/>
  <c r="B897" i="18"/>
  <c r="D896" i="18"/>
  <c r="C896" i="18"/>
  <c r="B896" i="18"/>
  <c r="D895" i="18"/>
  <c r="E895" i="18" s="1"/>
  <c r="C895" i="18"/>
  <c r="B895" i="18"/>
  <c r="D894" i="18"/>
  <c r="C894" i="18"/>
  <c r="B894" i="18"/>
  <c r="D893" i="18"/>
  <c r="C893" i="18"/>
  <c r="B893" i="18"/>
  <c r="D892" i="18"/>
  <c r="C892" i="18"/>
  <c r="B892" i="18"/>
  <c r="D891" i="18"/>
  <c r="E891" i="18" s="1"/>
  <c r="H891" i="18" s="1"/>
  <c r="C891" i="18"/>
  <c r="B891" i="18"/>
  <c r="D890" i="18"/>
  <c r="E890" i="18" s="1"/>
  <c r="C890" i="18"/>
  <c r="H890" i="18" s="1"/>
  <c r="B890" i="18"/>
  <c r="D889" i="18"/>
  <c r="C889" i="18"/>
  <c r="B889" i="18"/>
  <c r="D888" i="18"/>
  <c r="C888" i="18"/>
  <c r="B888" i="18"/>
  <c r="E887" i="18"/>
  <c r="D887" i="18"/>
  <c r="C887" i="18"/>
  <c r="B887" i="18"/>
  <c r="D886" i="18"/>
  <c r="E886" i="18" s="1"/>
  <c r="C886" i="18"/>
  <c r="B886" i="18"/>
  <c r="D885" i="18"/>
  <c r="C885" i="18"/>
  <c r="B885" i="18"/>
  <c r="D884" i="18"/>
  <c r="C884" i="18"/>
  <c r="B884" i="18"/>
  <c r="D883" i="18"/>
  <c r="E883" i="18" s="1"/>
  <c r="C883" i="18"/>
  <c r="B883" i="18"/>
  <c r="D882" i="18"/>
  <c r="E882" i="18" s="1"/>
  <c r="C882" i="18"/>
  <c r="B882" i="18"/>
  <c r="D881" i="18"/>
  <c r="C881" i="18"/>
  <c r="B881" i="18"/>
  <c r="D880" i="18"/>
  <c r="C880" i="18"/>
  <c r="B880" i="18"/>
  <c r="E879" i="18"/>
  <c r="D879" i="18"/>
  <c r="C879" i="18"/>
  <c r="B879" i="18"/>
  <c r="D878" i="18"/>
  <c r="C878" i="18"/>
  <c r="B878" i="18"/>
  <c r="D877" i="18"/>
  <c r="C877" i="18"/>
  <c r="B877" i="18"/>
  <c r="D876" i="18"/>
  <c r="C876" i="18"/>
  <c r="B876" i="18"/>
  <c r="D875" i="18"/>
  <c r="E875" i="18" s="1"/>
  <c r="H875" i="18" s="1"/>
  <c r="C875" i="18"/>
  <c r="B875" i="18"/>
  <c r="D874" i="18"/>
  <c r="E874" i="18" s="1"/>
  <c r="C874" i="18"/>
  <c r="B874" i="18"/>
  <c r="D873" i="18"/>
  <c r="C873" i="18"/>
  <c r="B873" i="18"/>
  <c r="D872" i="18"/>
  <c r="C872" i="18"/>
  <c r="B872" i="18"/>
  <c r="D871" i="18"/>
  <c r="E871" i="18" s="1"/>
  <c r="C871" i="18"/>
  <c r="B871" i="18"/>
  <c r="D870" i="18"/>
  <c r="E870" i="18" s="1"/>
  <c r="C870" i="18"/>
  <c r="B870" i="18"/>
  <c r="D869" i="18"/>
  <c r="C869" i="18"/>
  <c r="B869" i="18"/>
  <c r="D868" i="18"/>
  <c r="C868" i="18"/>
  <c r="B868" i="18"/>
  <c r="D867" i="18"/>
  <c r="E867" i="18" s="1"/>
  <c r="C867" i="18"/>
  <c r="B867" i="18"/>
  <c r="D866" i="18"/>
  <c r="E866" i="18" s="1"/>
  <c r="C866" i="18"/>
  <c r="B866" i="18"/>
  <c r="D865" i="18"/>
  <c r="C865" i="18"/>
  <c r="B865" i="18"/>
  <c r="D864" i="18"/>
  <c r="C864" i="18"/>
  <c r="B864" i="18"/>
  <c r="E863" i="18"/>
  <c r="H863" i="18" s="1"/>
  <c r="D863" i="18"/>
  <c r="C863" i="18"/>
  <c r="B863" i="18"/>
  <c r="D862" i="18"/>
  <c r="E862" i="18" s="1"/>
  <c r="C862" i="18"/>
  <c r="B862" i="18"/>
  <c r="D861" i="18"/>
  <c r="C861" i="18"/>
  <c r="B861" i="18"/>
  <c r="D860" i="18"/>
  <c r="C860" i="18"/>
  <c r="B860" i="18"/>
  <c r="D859" i="18"/>
  <c r="E859" i="18" s="1"/>
  <c r="H859" i="18" s="1"/>
  <c r="C859" i="18"/>
  <c r="B859" i="18"/>
  <c r="D858" i="18"/>
  <c r="E858" i="18" s="1"/>
  <c r="C858" i="18"/>
  <c r="B858" i="18"/>
  <c r="D857" i="18"/>
  <c r="C857" i="18"/>
  <c r="B857" i="18"/>
  <c r="D856" i="18"/>
  <c r="C856" i="18"/>
  <c r="B856" i="18"/>
  <c r="D855" i="18"/>
  <c r="E855" i="18" s="1"/>
  <c r="H855" i="18" s="1"/>
  <c r="C855" i="18"/>
  <c r="B855" i="18"/>
  <c r="D854" i="18"/>
  <c r="E854" i="18" s="1"/>
  <c r="C854" i="18"/>
  <c r="B854" i="18"/>
  <c r="D853" i="18"/>
  <c r="C853" i="18"/>
  <c r="B853" i="18"/>
  <c r="D852" i="18"/>
  <c r="C852" i="18"/>
  <c r="B852" i="18"/>
  <c r="E851" i="18"/>
  <c r="D851" i="18"/>
  <c r="C851" i="18"/>
  <c r="B851" i="18"/>
  <c r="D850" i="18"/>
  <c r="E850" i="18" s="1"/>
  <c r="C850" i="18"/>
  <c r="B850" i="18"/>
  <c r="D849" i="18"/>
  <c r="C849" i="18"/>
  <c r="B849" i="18"/>
  <c r="D848" i="18"/>
  <c r="C848" i="18"/>
  <c r="B848" i="18"/>
  <c r="D847" i="18"/>
  <c r="E847" i="18" s="1"/>
  <c r="H847" i="18" s="1"/>
  <c r="C847" i="18"/>
  <c r="B847" i="18"/>
  <c r="D846" i="18"/>
  <c r="C846" i="18"/>
  <c r="B846" i="18"/>
  <c r="D845" i="18"/>
  <c r="C845" i="18"/>
  <c r="B845" i="18"/>
  <c r="D844" i="18"/>
  <c r="C844" i="18"/>
  <c r="B844" i="18"/>
  <c r="D843" i="18"/>
  <c r="E843" i="18" s="1"/>
  <c r="C843" i="18"/>
  <c r="B843" i="18"/>
  <c r="D842" i="18"/>
  <c r="E842" i="18" s="1"/>
  <c r="C842" i="18"/>
  <c r="B842" i="18"/>
  <c r="D841" i="18"/>
  <c r="C841" i="18"/>
  <c r="B841" i="18"/>
  <c r="E840" i="18"/>
  <c r="D840" i="18"/>
  <c r="C840" i="18"/>
  <c r="B840" i="18"/>
  <c r="D839" i="18"/>
  <c r="E839" i="18" s="1"/>
  <c r="C839" i="18"/>
  <c r="B839" i="18"/>
  <c r="D838" i="18"/>
  <c r="E838" i="18" s="1"/>
  <c r="C838" i="18"/>
  <c r="B838" i="18"/>
  <c r="D837" i="18"/>
  <c r="C837" i="18"/>
  <c r="B837" i="18"/>
  <c r="D836" i="18"/>
  <c r="E836" i="18" s="1"/>
  <c r="C836" i="18"/>
  <c r="B836" i="18"/>
  <c r="D835" i="18"/>
  <c r="E835" i="18" s="1"/>
  <c r="C835" i="18"/>
  <c r="B835" i="18"/>
  <c r="D834" i="18"/>
  <c r="E834" i="18" s="1"/>
  <c r="C834" i="18"/>
  <c r="B834" i="18"/>
  <c r="D833" i="18"/>
  <c r="C833" i="18"/>
  <c r="B833" i="18"/>
  <c r="D832" i="18"/>
  <c r="E832" i="18" s="1"/>
  <c r="C832" i="18"/>
  <c r="B832" i="18"/>
  <c r="D831" i="18"/>
  <c r="E831" i="18" s="1"/>
  <c r="C831" i="18"/>
  <c r="B831" i="18"/>
  <c r="D830" i="18"/>
  <c r="E830" i="18" s="1"/>
  <c r="C830" i="18"/>
  <c r="B830" i="18"/>
  <c r="D829" i="18"/>
  <c r="C829" i="18"/>
  <c r="B829" i="18"/>
  <c r="E828" i="18"/>
  <c r="D828" i="18"/>
  <c r="C828" i="18"/>
  <c r="B828" i="18"/>
  <c r="D827" i="18"/>
  <c r="E827" i="18" s="1"/>
  <c r="C827" i="18"/>
  <c r="B827" i="18"/>
  <c r="D826" i="18"/>
  <c r="E826" i="18" s="1"/>
  <c r="C826" i="18"/>
  <c r="B826" i="18"/>
  <c r="D825" i="18"/>
  <c r="C825" i="18"/>
  <c r="B825" i="18"/>
  <c r="D824" i="18"/>
  <c r="E824" i="18" s="1"/>
  <c r="C824" i="18"/>
  <c r="B824" i="18"/>
  <c r="D823" i="18"/>
  <c r="E823" i="18" s="1"/>
  <c r="C823" i="18"/>
  <c r="B823" i="18"/>
  <c r="D822" i="18"/>
  <c r="E822" i="18" s="1"/>
  <c r="C822" i="18"/>
  <c r="B822" i="18"/>
  <c r="D821" i="18"/>
  <c r="C821" i="18"/>
  <c r="B821" i="18"/>
  <c r="E820" i="18"/>
  <c r="D820" i="18"/>
  <c r="C820" i="18"/>
  <c r="B820" i="18"/>
  <c r="D819" i="18"/>
  <c r="E819" i="18" s="1"/>
  <c r="C819" i="18"/>
  <c r="B819" i="18"/>
  <c r="D818" i="18"/>
  <c r="E818" i="18" s="1"/>
  <c r="C818" i="18"/>
  <c r="B818" i="18"/>
  <c r="D817" i="18"/>
  <c r="C817" i="18"/>
  <c r="B817" i="18"/>
  <c r="D816" i="18"/>
  <c r="E816" i="18" s="1"/>
  <c r="C816" i="18"/>
  <c r="B816" i="18"/>
  <c r="E815" i="18"/>
  <c r="D815" i="18"/>
  <c r="C815" i="18"/>
  <c r="B815" i="18"/>
  <c r="H815" i="18" s="1"/>
  <c r="D814" i="18"/>
  <c r="E814" i="18" s="1"/>
  <c r="C814" i="18"/>
  <c r="H814" i="18" s="1"/>
  <c r="B814" i="18"/>
  <c r="D813" i="18"/>
  <c r="C813" i="18"/>
  <c r="B813" i="18"/>
  <c r="D812" i="18"/>
  <c r="E812" i="18" s="1"/>
  <c r="C812" i="18"/>
  <c r="B812" i="18"/>
  <c r="E811" i="18"/>
  <c r="D811" i="18"/>
  <c r="C811" i="18"/>
  <c r="B811" i="18"/>
  <c r="D810" i="18"/>
  <c r="E810" i="18" s="1"/>
  <c r="C810" i="18"/>
  <c r="B810" i="18"/>
  <c r="D809" i="18"/>
  <c r="C809" i="18"/>
  <c r="B809" i="18"/>
  <c r="D808" i="18"/>
  <c r="E808" i="18" s="1"/>
  <c r="C808" i="18"/>
  <c r="B808" i="18"/>
  <c r="D807" i="18"/>
  <c r="E807" i="18" s="1"/>
  <c r="C807" i="18"/>
  <c r="B807" i="18"/>
  <c r="D806" i="18"/>
  <c r="E806" i="18" s="1"/>
  <c r="C806" i="18"/>
  <c r="B806" i="18"/>
  <c r="D805" i="18"/>
  <c r="C805" i="18"/>
  <c r="B805" i="18"/>
  <c r="D804" i="18"/>
  <c r="E804" i="18" s="1"/>
  <c r="C804" i="18"/>
  <c r="B804" i="18"/>
  <c r="D803" i="18"/>
  <c r="E803" i="18" s="1"/>
  <c r="C803" i="18"/>
  <c r="B803" i="18"/>
  <c r="D802" i="18"/>
  <c r="E802" i="18" s="1"/>
  <c r="C802" i="18"/>
  <c r="B802" i="18"/>
  <c r="D801" i="18"/>
  <c r="C801" i="18"/>
  <c r="B801" i="18"/>
  <c r="D800" i="18"/>
  <c r="E800" i="18" s="1"/>
  <c r="C800" i="18"/>
  <c r="B800" i="18"/>
  <c r="D799" i="18"/>
  <c r="E799" i="18" s="1"/>
  <c r="C799" i="18"/>
  <c r="B799" i="18"/>
  <c r="D798" i="18"/>
  <c r="E798" i="18" s="1"/>
  <c r="C798" i="18"/>
  <c r="B798" i="18"/>
  <c r="D797" i="18"/>
  <c r="C797" i="18"/>
  <c r="B797" i="18"/>
  <c r="E796" i="18"/>
  <c r="D796" i="18"/>
  <c r="C796" i="18"/>
  <c r="B796" i="18"/>
  <c r="D795" i="18"/>
  <c r="E795" i="18" s="1"/>
  <c r="C795" i="18"/>
  <c r="B795" i="18"/>
  <c r="D794" i="18"/>
  <c r="E794" i="18" s="1"/>
  <c r="C794" i="18"/>
  <c r="B794" i="18"/>
  <c r="D793" i="18"/>
  <c r="E793" i="18" s="1"/>
  <c r="C793" i="18"/>
  <c r="B793" i="18"/>
  <c r="D792" i="18"/>
  <c r="C792" i="18"/>
  <c r="B792" i="18"/>
  <c r="D791" i="18"/>
  <c r="C791" i="18"/>
  <c r="B791" i="18"/>
  <c r="D790" i="18"/>
  <c r="E790" i="18" s="1"/>
  <c r="H790" i="18" s="1"/>
  <c r="C790" i="18"/>
  <c r="B790" i="18"/>
  <c r="D789" i="18"/>
  <c r="E789" i="18" s="1"/>
  <c r="C789" i="18"/>
  <c r="B789" i="18"/>
  <c r="D788" i="18"/>
  <c r="C788" i="18"/>
  <c r="B788" i="18"/>
  <c r="D787" i="18"/>
  <c r="E787" i="18" s="1"/>
  <c r="C787" i="18"/>
  <c r="B787" i="18"/>
  <c r="D786" i="18"/>
  <c r="E786" i="18" s="1"/>
  <c r="C786" i="18"/>
  <c r="B786" i="18"/>
  <c r="D785" i="18"/>
  <c r="E785" i="18" s="1"/>
  <c r="C785" i="18"/>
  <c r="B785" i="18"/>
  <c r="D784" i="18"/>
  <c r="C784" i="18"/>
  <c r="B784" i="18"/>
  <c r="D783" i="18"/>
  <c r="C783" i="18"/>
  <c r="B783" i="18"/>
  <c r="D782" i="18"/>
  <c r="E782" i="18" s="1"/>
  <c r="H782" i="18" s="1"/>
  <c r="C782" i="18"/>
  <c r="B782" i="18"/>
  <c r="D781" i="18"/>
  <c r="E781" i="18" s="1"/>
  <c r="C781" i="18"/>
  <c r="B781" i="18"/>
  <c r="D780" i="18"/>
  <c r="C780" i="18"/>
  <c r="B780" i="18"/>
  <c r="D779" i="18"/>
  <c r="E779" i="18" s="1"/>
  <c r="C779" i="18"/>
  <c r="B779" i="18"/>
  <c r="E778" i="18"/>
  <c r="D778" i="18"/>
  <c r="C778" i="18"/>
  <c r="B778" i="18"/>
  <c r="D777" i="18"/>
  <c r="E777" i="18" s="1"/>
  <c r="C777" i="18"/>
  <c r="B777" i="18"/>
  <c r="D776" i="18"/>
  <c r="C776" i="18"/>
  <c r="B776" i="18"/>
  <c r="D775" i="18"/>
  <c r="C775" i="18"/>
  <c r="B775" i="18"/>
  <c r="D774" i="18"/>
  <c r="E774" i="18" s="1"/>
  <c r="C774" i="18"/>
  <c r="B774" i="18"/>
  <c r="D773" i="18"/>
  <c r="E773" i="18" s="1"/>
  <c r="C773" i="18"/>
  <c r="B773" i="18"/>
  <c r="D772" i="18"/>
  <c r="C772" i="18"/>
  <c r="B772" i="18"/>
  <c r="D771" i="18"/>
  <c r="E771" i="18" s="1"/>
  <c r="C771" i="18"/>
  <c r="B771" i="18"/>
  <c r="D770" i="18"/>
  <c r="E770" i="18" s="1"/>
  <c r="H770" i="18" s="1"/>
  <c r="C770" i="18"/>
  <c r="B770" i="18"/>
  <c r="D769" i="18"/>
  <c r="E769" i="18" s="1"/>
  <c r="C769" i="18"/>
  <c r="B769" i="18"/>
  <c r="D768" i="18"/>
  <c r="C768" i="18"/>
  <c r="B768" i="18"/>
  <c r="D767" i="18"/>
  <c r="C767" i="18"/>
  <c r="B767" i="18"/>
  <c r="D766" i="18"/>
  <c r="E766" i="18" s="1"/>
  <c r="H766" i="18" s="1"/>
  <c r="C766" i="18"/>
  <c r="B766" i="18"/>
  <c r="D765" i="18"/>
  <c r="E765" i="18" s="1"/>
  <c r="H765" i="18" s="1"/>
  <c r="C765" i="18"/>
  <c r="B765" i="18"/>
  <c r="D764" i="18"/>
  <c r="C764" i="18"/>
  <c r="B764" i="18"/>
  <c r="D763" i="18"/>
  <c r="E763" i="18" s="1"/>
  <c r="C763" i="18"/>
  <c r="B763" i="18"/>
  <c r="D762" i="18"/>
  <c r="E762" i="18" s="1"/>
  <c r="C762" i="18"/>
  <c r="B762" i="18"/>
  <c r="D761" i="18"/>
  <c r="E761" i="18" s="1"/>
  <c r="C761" i="18"/>
  <c r="B761" i="18"/>
  <c r="D760" i="18"/>
  <c r="C760" i="18"/>
  <c r="B760" i="18"/>
  <c r="D759" i="18"/>
  <c r="C759" i="18"/>
  <c r="B759" i="18"/>
  <c r="D758" i="18"/>
  <c r="E758" i="18" s="1"/>
  <c r="H758" i="18" s="1"/>
  <c r="C758" i="18"/>
  <c r="B758" i="18"/>
  <c r="D757" i="18"/>
  <c r="E757" i="18" s="1"/>
  <c r="C757" i="18"/>
  <c r="B757" i="18"/>
  <c r="D756" i="18"/>
  <c r="C756" i="18"/>
  <c r="B756" i="18"/>
  <c r="D755" i="18"/>
  <c r="E755" i="18" s="1"/>
  <c r="C755" i="18"/>
  <c r="B755" i="18"/>
  <c r="D754" i="18"/>
  <c r="E754" i="18" s="1"/>
  <c r="H754" i="18" s="1"/>
  <c r="C754" i="18"/>
  <c r="B754" i="18"/>
  <c r="E753" i="18"/>
  <c r="D753" i="18"/>
  <c r="C753" i="18"/>
  <c r="B753" i="18"/>
  <c r="H753" i="18" s="1"/>
  <c r="D752" i="18"/>
  <c r="C752" i="18"/>
  <c r="B752" i="18"/>
  <c r="D751" i="18"/>
  <c r="C751" i="18"/>
  <c r="B751" i="18"/>
  <c r="D750" i="18"/>
  <c r="E750" i="18" s="1"/>
  <c r="C750" i="18"/>
  <c r="B750" i="18"/>
  <c r="D749" i="18"/>
  <c r="E749" i="18" s="1"/>
  <c r="H749" i="18" s="1"/>
  <c r="C749" i="18"/>
  <c r="B749" i="18"/>
  <c r="D748" i="18"/>
  <c r="C748" i="18"/>
  <c r="B748" i="18"/>
  <c r="D747" i="18"/>
  <c r="E747" i="18" s="1"/>
  <c r="C747" i="18"/>
  <c r="B747" i="18"/>
  <c r="D746" i="18"/>
  <c r="E746" i="18" s="1"/>
  <c r="C746" i="18"/>
  <c r="B746" i="18"/>
  <c r="D745" i="18"/>
  <c r="E745" i="18" s="1"/>
  <c r="C745" i="18"/>
  <c r="B745" i="18"/>
  <c r="D744" i="18"/>
  <c r="C744" i="18"/>
  <c r="B744" i="18"/>
  <c r="D743" i="18"/>
  <c r="C743" i="18"/>
  <c r="B743" i="18"/>
  <c r="D742" i="18"/>
  <c r="E742" i="18" s="1"/>
  <c r="C742" i="18"/>
  <c r="B742" i="18"/>
  <c r="D741" i="18"/>
  <c r="E741" i="18" s="1"/>
  <c r="C741" i="18"/>
  <c r="B741" i="18"/>
  <c r="D740" i="18"/>
  <c r="C740" i="18"/>
  <c r="B740" i="18"/>
  <c r="D739" i="18"/>
  <c r="E739" i="18" s="1"/>
  <c r="C739" i="18"/>
  <c r="B739" i="18"/>
  <c r="D738" i="18"/>
  <c r="E738" i="18" s="1"/>
  <c r="C738" i="18"/>
  <c r="B738" i="18"/>
  <c r="E737" i="18"/>
  <c r="D737" i="18"/>
  <c r="C737" i="18"/>
  <c r="B737" i="18"/>
  <c r="D736" i="18"/>
  <c r="C736" i="18"/>
  <c r="B736" i="18"/>
  <c r="D735" i="18"/>
  <c r="C735" i="18"/>
  <c r="B735" i="18"/>
  <c r="E734" i="18"/>
  <c r="D734" i="18"/>
  <c r="C734" i="18"/>
  <c r="B734" i="18"/>
  <c r="D733" i="18"/>
  <c r="E733" i="18" s="1"/>
  <c r="C733" i="18"/>
  <c r="B733" i="18"/>
  <c r="D732" i="18"/>
  <c r="C732" i="18"/>
  <c r="B732" i="18"/>
  <c r="D731" i="18"/>
  <c r="E731" i="18" s="1"/>
  <c r="C731" i="18"/>
  <c r="B731" i="18"/>
  <c r="D730" i="18"/>
  <c r="E730" i="18" s="1"/>
  <c r="H730" i="18" s="1"/>
  <c r="C730" i="18"/>
  <c r="B730" i="18"/>
  <c r="D729" i="18"/>
  <c r="E729" i="18" s="1"/>
  <c r="C729" i="18"/>
  <c r="B729" i="18"/>
  <c r="D728" i="18"/>
  <c r="C728" i="18"/>
  <c r="B728" i="18"/>
  <c r="D727" i="18"/>
  <c r="C727" i="18"/>
  <c r="B727" i="18"/>
  <c r="D726" i="18"/>
  <c r="E726" i="18" s="1"/>
  <c r="C726" i="18"/>
  <c r="B726" i="18"/>
  <c r="D725" i="18"/>
  <c r="E725" i="18" s="1"/>
  <c r="C725" i="18"/>
  <c r="B725" i="18"/>
  <c r="D724" i="18"/>
  <c r="C724" i="18"/>
  <c r="B724" i="18"/>
  <c r="D723" i="18"/>
  <c r="E723" i="18" s="1"/>
  <c r="C723" i="18"/>
  <c r="B723" i="18"/>
  <c r="E722" i="18"/>
  <c r="D722" i="18"/>
  <c r="C722" i="18"/>
  <c r="B722" i="18"/>
  <c r="D721" i="18"/>
  <c r="E721" i="18" s="1"/>
  <c r="C721" i="18"/>
  <c r="B721" i="18"/>
  <c r="D720" i="18"/>
  <c r="C720" i="18"/>
  <c r="B720" i="18"/>
  <c r="D719" i="18"/>
  <c r="C719" i="18"/>
  <c r="B719" i="18"/>
  <c r="E718" i="18"/>
  <c r="D718" i="18"/>
  <c r="C718" i="18"/>
  <c r="B718" i="18"/>
  <c r="D717" i="18"/>
  <c r="E717" i="18" s="1"/>
  <c r="C717" i="18"/>
  <c r="B717" i="18"/>
  <c r="D716" i="18"/>
  <c r="C716" i="18"/>
  <c r="B716" i="18"/>
  <c r="D715" i="18"/>
  <c r="E715" i="18" s="1"/>
  <c r="C715" i="18"/>
  <c r="B715" i="18"/>
  <c r="D714" i="18"/>
  <c r="E714" i="18" s="1"/>
  <c r="H714" i="18" s="1"/>
  <c r="C714" i="18"/>
  <c r="B714" i="18"/>
  <c r="D713" i="18"/>
  <c r="E713" i="18" s="1"/>
  <c r="C713" i="18"/>
  <c r="B713" i="18"/>
  <c r="D712" i="18"/>
  <c r="C712" i="18"/>
  <c r="B712" i="18"/>
  <c r="D711" i="18"/>
  <c r="C711" i="18"/>
  <c r="B711" i="18"/>
  <c r="D710" i="18"/>
  <c r="E710" i="18" s="1"/>
  <c r="C710" i="18"/>
  <c r="B710" i="18"/>
  <c r="D709" i="18"/>
  <c r="E709" i="18" s="1"/>
  <c r="C709" i="18"/>
  <c r="B709" i="18"/>
  <c r="D708" i="18"/>
  <c r="C708" i="18"/>
  <c r="B708" i="18"/>
  <c r="D707" i="18"/>
  <c r="E707" i="18" s="1"/>
  <c r="C707" i="18"/>
  <c r="B707" i="18"/>
  <c r="E706" i="18"/>
  <c r="H706" i="18" s="1"/>
  <c r="D706" i="18"/>
  <c r="C706" i="18"/>
  <c r="B706" i="18"/>
  <c r="D705" i="18"/>
  <c r="E705" i="18" s="1"/>
  <c r="C705" i="18"/>
  <c r="B705" i="18"/>
  <c r="D704" i="18"/>
  <c r="C704" i="18"/>
  <c r="B704" i="18"/>
  <c r="D703" i="18"/>
  <c r="C703" i="18"/>
  <c r="B703" i="18"/>
  <c r="E702" i="18"/>
  <c r="D702" i="18"/>
  <c r="C702" i="18"/>
  <c r="B702" i="18"/>
  <c r="D701" i="18"/>
  <c r="E701" i="18" s="1"/>
  <c r="C701" i="18"/>
  <c r="B701" i="18"/>
  <c r="D700" i="18"/>
  <c r="C700" i="18"/>
  <c r="B700" i="18"/>
  <c r="D699" i="18"/>
  <c r="E699" i="18" s="1"/>
  <c r="C699" i="18"/>
  <c r="B699" i="18"/>
  <c r="D698" i="18"/>
  <c r="E698" i="18" s="1"/>
  <c r="H698" i="18" s="1"/>
  <c r="C698" i="18"/>
  <c r="B698" i="18"/>
  <c r="D697" i="18"/>
  <c r="E697" i="18" s="1"/>
  <c r="C697" i="18"/>
  <c r="B697" i="18"/>
  <c r="D696" i="18"/>
  <c r="C696" i="18"/>
  <c r="B696" i="18"/>
  <c r="D695" i="18"/>
  <c r="C695" i="18"/>
  <c r="B695" i="18"/>
  <c r="E694" i="18"/>
  <c r="D694" i="18"/>
  <c r="C694" i="18"/>
  <c r="B694" i="18"/>
  <c r="D693" i="18"/>
  <c r="E693" i="18" s="1"/>
  <c r="C693" i="18"/>
  <c r="B693" i="18"/>
  <c r="D692" i="18"/>
  <c r="C692" i="18"/>
  <c r="B692" i="18"/>
  <c r="D691" i="18"/>
  <c r="C691" i="18"/>
  <c r="B691" i="18"/>
  <c r="D690" i="18"/>
  <c r="E690" i="18" s="1"/>
  <c r="C690" i="18"/>
  <c r="B690" i="18"/>
  <c r="D689" i="18"/>
  <c r="E689" i="18" s="1"/>
  <c r="C689" i="18"/>
  <c r="B689" i="18"/>
  <c r="D688" i="18"/>
  <c r="C688" i="18"/>
  <c r="B688" i="18"/>
  <c r="D687" i="18"/>
  <c r="C687" i="18"/>
  <c r="B687" i="18"/>
  <c r="D686" i="18"/>
  <c r="E686" i="18" s="1"/>
  <c r="H686" i="18" s="1"/>
  <c r="C686" i="18"/>
  <c r="B686" i="18"/>
  <c r="D685" i="18"/>
  <c r="E685" i="18" s="1"/>
  <c r="C685" i="18"/>
  <c r="B685" i="18"/>
  <c r="D684" i="18"/>
  <c r="C684" i="18"/>
  <c r="B684" i="18"/>
  <c r="D683" i="18"/>
  <c r="C683" i="18"/>
  <c r="B683" i="18"/>
  <c r="D682" i="18"/>
  <c r="E682" i="18" s="1"/>
  <c r="C682" i="18"/>
  <c r="B682" i="18"/>
  <c r="D681" i="18"/>
  <c r="E681" i="18" s="1"/>
  <c r="C681" i="18"/>
  <c r="B681" i="18"/>
  <c r="D680" i="18"/>
  <c r="C680" i="18"/>
  <c r="B680" i="18"/>
  <c r="D679" i="18"/>
  <c r="C679" i="18"/>
  <c r="B679" i="18"/>
  <c r="D678" i="18"/>
  <c r="E678" i="18" s="1"/>
  <c r="H678" i="18" s="1"/>
  <c r="C678" i="18"/>
  <c r="B678" i="18"/>
  <c r="D677" i="18"/>
  <c r="E677" i="18" s="1"/>
  <c r="C677" i="18"/>
  <c r="B677" i="18"/>
  <c r="D676" i="18"/>
  <c r="C676" i="18"/>
  <c r="B676" i="18"/>
  <c r="D675" i="18"/>
  <c r="C675" i="18"/>
  <c r="B675" i="18"/>
  <c r="D674" i="18"/>
  <c r="E674" i="18" s="1"/>
  <c r="C674" i="18"/>
  <c r="B674" i="18"/>
  <c r="D673" i="18"/>
  <c r="E673" i="18" s="1"/>
  <c r="C673" i="18"/>
  <c r="B673" i="18"/>
  <c r="D672" i="18"/>
  <c r="C672" i="18"/>
  <c r="B672" i="18"/>
  <c r="D671" i="18"/>
  <c r="C671" i="18"/>
  <c r="B671" i="18"/>
  <c r="E670" i="18"/>
  <c r="H670" i="18" s="1"/>
  <c r="D670" i="18"/>
  <c r="C670" i="18"/>
  <c r="B670" i="18"/>
  <c r="D669" i="18"/>
  <c r="E669" i="18" s="1"/>
  <c r="C669" i="18"/>
  <c r="B669" i="18"/>
  <c r="D668" i="18"/>
  <c r="C668" i="18"/>
  <c r="B668" i="18"/>
  <c r="D667" i="18"/>
  <c r="C667" i="18"/>
  <c r="B667" i="18"/>
  <c r="D666" i="18"/>
  <c r="E666" i="18" s="1"/>
  <c r="H666" i="18" s="1"/>
  <c r="C666" i="18"/>
  <c r="B666" i="18"/>
  <c r="D665" i="18"/>
  <c r="E665" i="18" s="1"/>
  <c r="C665" i="18"/>
  <c r="B665" i="18"/>
  <c r="D664" i="18"/>
  <c r="C664" i="18"/>
  <c r="B664" i="18"/>
  <c r="D663" i="18"/>
  <c r="C663" i="18"/>
  <c r="B663" i="18"/>
  <c r="D662" i="18"/>
  <c r="E662" i="18" s="1"/>
  <c r="H662" i="18" s="1"/>
  <c r="C662" i="18"/>
  <c r="B662" i="18"/>
  <c r="D661" i="18"/>
  <c r="E661" i="18" s="1"/>
  <c r="C661" i="18"/>
  <c r="B661" i="18"/>
  <c r="D660" i="18"/>
  <c r="C660" i="18"/>
  <c r="B660" i="18"/>
  <c r="D659" i="18"/>
  <c r="C659" i="18"/>
  <c r="B659" i="18"/>
  <c r="D658" i="18"/>
  <c r="E658" i="18" s="1"/>
  <c r="C658" i="18"/>
  <c r="B658" i="18"/>
  <c r="D657" i="18"/>
  <c r="E657" i="18" s="1"/>
  <c r="C657" i="18"/>
  <c r="B657" i="18"/>
  <c r="D656" i="18"/>
  <c r="C656" i="18"/>
  <c r="B656" i="18"/>
  <c r="D655" i="18"/>
  <c r="C655" i="18"/>
  <c r="B655" i="18"/>
  <c r="E654" i="18"/>
  <c r="D654" i="18"/>
  <c r="C654" i="18"/>
  <c r="B654" i="18"/>
  <c r="D653" i="18"/>
  <c r="E653" i="18" s="1"/>
  <c r="C653" i="18"/>
  <c r="B653" i="18"/>
  <c r="D652" i="18"/>
  <c r="C652" i="18"/>
  <c r="B652" i="18"/>
  <c r="D651" i="18"/>
  <c r="C651" i="18"/>
  <c r="B651" i="18"/>
  <c r="D650" i="18"/>
  <c r="E650" i="18" s="1"/>
  <c r="C650" i="18"/>
  <c r="B650" i="18"/>
  <c r="D649" i="18"/>
  <c r="E649" i="18" s="1"/>
  <c r="C649" i="18"/>
  <c r="B649" i="18"/>
  <c r="D648" i="18"/>
  <c r="C648" i="18"/>
  <c r="B648" i="18"/>
  <c r="D647" i="18"/>
  <c r="C647" i="18"/>
  <c r="B647" i="18"/>
  <c r="D646" i="18"/>
  <c r="E646" i="18" s="1"/>
  <c r="C646" i="18"/>
  <c r="B646" i="18"/>
  <c r="D645" i="18"/>
  <c r="E645" i="18" s="1"/>
  <c r="C645" i="18"/>
  <c r="B645" i="18"/>
  <c r="D644" i="18"/>
  <c r="C644" i="18"/>
  <c r="B644" i="18"/>
  <c r="D643" i="18"/>
  <c r="C643" i="18"/>
  <c r="B643" i="18"/>
  <c r="D642" i="18"/>
  <c r="E642" i="18" s="1"/>
  <c r="C642" i="18"/>
  <c r="B642" i="18"/>
  <c r="D641" i="18"/>
  <c r="E641" i="18" s="1"/>
  <c r="C641" i="18"/>
  <c r="B641" i="18"/>
  <c r="D640" i="18"/>
  <c r="C640" i="18"/>
  <c r="B640" i="18"/>
  <c r="D639" i="18"/>
  <c r="C639" i="18"/>
  <c r="B639" i="18"/>
  <c r="E638" i="18"/>
  <c r="D638" i="18"/>
  <c r="C638" i="18"/>
  <c r="B638" i="18"/>
  <c r="D637" i="18"/>
  <c r="E637" i="18" s="1"/>
  <c r="C637" i="18"/>
  <c r="B637" i="18"/>
  <c r="D636" i="18"/>
  <c r="C636" i="18"/>
  <c r="B636" i="18"/>
  <c r="D635" i="18"/>
  <c r="C635" i="18"/>
  <c r="B635" i="18"/>
  <c r="D634" i="18"/>
  <c r="E634" i="18" s="1"/>
  <c r="H634" i="18" s="1"/>
  <c r="C634" i="18"/>
  <c r="B634" i="18"/>
  <c r="D633" i="18"/>
  <c r="E633" i="18" s="1"/>
  <c r="C633" i="18"/>
  <c r="B633" i="18"/>
  <c r="D632" i="18"/>
  <c r="C632" i="18"/>
  <c r="B632" i="18"/>
  <c r="D631" i="18"/>
  <c r="C631" i="18"/>
  <c r="B631" i="18"/>
  <c r="D630" i="18"/>
  <c r="E630" i="18" s="1"/>
  <c r="H630" i="18" s="1"/>
  <c r="C630" i="18"/>
  <c r="B630" i="18"/>
  <c r="D629" i="18"/>
  <c r="E629" i="18" s="1"/>
  <c r="C629" i="18"/>
  <c r="B629" i="18"/>
  <c r="D628" i="18"/>
  <c r="C628" i="18"/>
  <c r="B628" i="18"/>
  <c r="D627" i="18"/>
  <c r="C627" i="18"/>
  <c r="B627" i="18"/>
  <c r="D626" i="18"/>
  <c r="E626" i="18" s="1"/>
  <c r="C626" i="18"/>
  <c r="B626" i="18"/>
  <c r="D625" i="18"/>
  <c r="E625" i="18" s="1"/>
  <c r="C625" i="18"/>
  <c r="B625" i="18"/>
  <c r="D624" i="18"/>
  <c r="C624" i="18"/>
  <c r="B624" i="18"/>
  <c r="D623" i="18"/>
  <c r="C623" i="18"/>
  <c r="B623" i="18"/>
  <c r="E622" i="18"/>
  <c r="D622" i="18"/>
  <c r="C622" i="18"/>
  <c r="B622" i="18"/>
  <c r="D621" i="18"/>
  <c r="E621" i="18" s="1"/>
  <c r="C621" i="18"/>
  <c r="B621" i="18"/>
  <c r="D620" i="18"/>
  <c r="C620" i="18"/>
  <c r="B620" i="18"/>
  <c r="D619" i="18"/>
  <c r="C619" i="18"/>
  <c r="B619" i="18"/>
  <c r="D618" i="18"/>
  <c r="E618" i="18" s="1"/>
  <c r="H618" i="18" s="1"/>
  <c r="C618" i="18"/>
  <c r="B618" i="18"/>
  <c r="D617" i="18"/>
  <c r="E617" i="18" s="1"/>
  <c r="C617" i="18"/>
  <c r="B617" i="18"/>
  <c r="D616" i="18"/>
  <c r="C616" i="18"/>
  <c r="B616" i="18"/>
  <c r="D615" i="18"/>
  <c r="C615" i="18"/>
  <c r="B615" i="18"/>
  <c r="D614" i="18"/>
  <c r="E614" i="18" s="1"/>
  <c r="C614" i="18"/>
  <c r="B614" i="18"/>
  <c r="D613" i="18"/>
  <c r="E613" i="18" s="1"/>
  <c r="C613" i="18"/>
  <c r="B613" i="18"/>
  <c r="D612" i="18"/>
  <c r="C612" i="18"/>
  <c r="B612" i="18"/>
  <c r="D611" i="18"/>
  <c r="C611" i="18"/>
  <c r="B611" i="18"/>
  <c r="D610" i="18"/>
  <c r="E610" i="18" s="1"/>
  <c r="H610" i="18" s="1"/>
  <c r="C610" i="18"/>
  <c r="B610" i="18"/>
  <c r="D609" i="18"/>
  <c r="E609" i="18" s="1"/>
  <c r="C609" i="18"/>
  <c r="B609" i="18"/>
  <c r="D608" i="18"/>
  <c r="C608" i="18"/>
  <c r="B608" i="18"/>
  <c r="D607" i="18"/>
  <c r="C607" i="18"/>
  <c r="B607" i="18"/>
  <c r="E606" i="18"/>
  <c r="D606" i="18"/>
  <c r="C606" i="18"/>
  <c r="B606" i="18"/>
  <c r="D605" i="18"/>
  <c r="E605" i="18" s="1"/>
  <c r="C605" i="18"/>
  <c r="B605" i="18"/>
  <c r="D604" i="18"/>
  <c r="C604" i="18"/>
  <c r="B604" i="18"/>
  <c r="D603" i="18"/>
  <c r="C603" i="18"/>
  <c r="B603" i="18"/>
  <c r="D602" i="18"/>
  <c r="E602" i="18" s="1"/>
  <c r="C602" i="18"/>
  <c r="B602" i="18"/>
  <c r="D601" i="18"/>
  <c r="E601" i="18" s="1"/>
  <c r="C601" i="18"/>
  <c r="B601" i="18"/>
  <c r="D600" i="18"/>
  <c r="C600" i="18"/>
  <c r="B600" i="18"/>
  <c r="D599" i="18"/>
  <c r="C599" i="18"/>
  <c r="B599" i="18"/>
  <c r="D598" i="18"/>
  <c r="E598" i="18" s="1"/>
  <c r="H598" i="18" s="1"/>
  <c r="C598" i="18"/>
  <c r="B598" i="18"/>
  <c r="D597" i="18"/>
  <c r="E597" i="18" s="1"/>
  <c r="C597" i="18"/>
  <c r="B597" i="18"/>
  <c r="H597" i="18" s="1"/>
  <c r="D596" i="18"/>
  <c r="C596" i="18"/>
  <c r="B596" i="18"/>
  <c r="D595" i="18"/>
  <c r="C595" i="18"/>
  <c r="B595" i="18"/>
  <c r="D594" i="18"/>
  <c r="E594" i="18" s="1"/>
  <c r="C594" i="18"/>
  <c r="B594" i="18"/>
  <c r="D593" i="18"/>
  <c r="E593" i="18" s="1"/>
  <c r="C593" i="18"/>
  <c r="B593" i="18"/>
  <c r="D592" i="18"/>
  <c r="C592" i="18"/>
  <c r="B592" i="18"/>
  <c r="D591" i="18"/>
  <c r="C591" i="18"/>
  <c r="B591" i="18"/>
  <c r="E590" i="18"/>
  <c r="H590" i="18" s="1"/>
  <c r="D590" i="18"/>
  <c r="C590" i="18"/>
  <c r="B590" i="18"/>
  <c r="D589" i="18"/>
  <c r="E589" i="18" s="1"/>
  <c r="C589" i="18"/>
  <c r="B589" i="18"/>
  <c r="D588" i="18"/>
  <c r="C588" i="18"/>
  <c r="B588" i="18"/>
  <c r="D587" i="18"/>
  <c r="C587" i="18"/>
  <c r="B587" i="18"/>
  <c r="D586" i="18"/>
  <c r="E586" i="18" s="1"/>
  <c r="H586" i="18" s="1"/>
  <c r="C586" i="18"/>
  <c r="B586" i="18"/>
  <c r="D585" i="18"/>
  <c r="E585" i="18" s="1"/>
  <c r="C585" i="18"/>
  <c r="B585" i="18"/>
  <c r="D584" i="18"/>
  <c r="C584" i="18"/>
  <c r="B584" i="18"/>
  <c r="D583" i="18"/>
  <c r="C583" i="18"/>
  <c r="B583" i="18"/>
  <c r="D582" i="18"/>
  <c r="E582" i="18" s="1"/>
  <c r="C582" i="18"/>
  <c r="B582" i="18"/>
  <c r="D581" i="18"/>
  <c r="E581" i="18" s="1"/>
  <c r="C581" i="18"/>
  <c r="B581" i="18"/>
  <c r="D580" i="18"/>
  <c r="C580" i="18"/>
  <c r="B580" i="18"/>
  <c r="D579" i="18"/>
  <c r="C579" i="18"/>
  <c r="B579" i="18"/>
  <c r="D578" i="18"/>
  <c r="E578" i="18" s="1"/>
  <c r="H578" i="18" s="1"/>
  <c r="C578" i="18"/>
  <c r="B578" i="18"/>
  <c r="D577" i="18"/>
  <c r="E577" i="18" s="1"/>
  <c r="C577" i="18"/>
  <c r="B577" i="18"/>
  <c r="D576" i="18"/>
  <c r="C576" i="18"/>
  <c r="B576" i="18"/>
  <c r="D575" i="18"/>
  <c r="C575" i="18"/>
  <c r="B575" i="18"/>
  <c r="D574" i="18"/>
  <c r="E574" i="18" s="1"/>
  <c r="H574" i="18" s="1"/>
  <c r="C574" i="18"/>
  <c r="B574" i="18"/>
  <c r="D573" i="18"/>
  <c r="E573" i="18" s="1"/>
  <c r="C573" i="18"/>
  <c r="B573" i="18"/>
  <c r="D572" i="18"/>
  <c r="C572" i="18"/>
  <c r="B572" i="18"/>
  <c r="D571" i="18"/>
  <c r="C571" i="18"/>
  <c r="B571" i="18"/>
  <c r="E570" i="18"/>
  <c r="D570" i="18"/>
  <c r="C570" i="18"/>
  <c r="B570" i="18"/>
  <c r="D569" i="18"/>
  <c r="E569" i="18" s="1"/>
  <c r="C569" i="18"/>
  <c r="B569" i="18"/>
  <c r="D568" i="18"/>
  <c r="C568" i="18"/>
  <c r="B568" i="18"/>
  <c r="D567" i="18"/>
  <c r="C567" i="18"/>
  <c r="B567" i="18"/>
  <c r="E566" i="18"/>
  <c r="D566" i="18"/>
  <c r="C566" i="18"/>
  <c r="B566" i="18"/>
  <c r="D565" i="18"/>
  <c r="E565" i="18" s="1"/>
  <c r="C565" i="18"/>
  <c r="B565" i="18"/>
  <c r="D564" i="18"/>
  <c r="C564" i="18"/>
  <c r="B564" i="18"/>
  <c r="D563" i="18"/>
  <c r="C563" i="18"/>
  <c r="B563" i="18"/>
  <c r="D562" i="18"/>
  <c r="E562" i="18" s="1"/>
  <c r="H562" i="18" s="1"/>
  <c r="C562" i="18"/>
  <c r="B562" i="18"/>
  <c r="D561" i="18"/>
  <c r="E561" i="18" s="1"/>
  <c r="C561" i="18"/>
  <c r="B561" i="18"/>
  <c r="D560" i="18"/>
  <c r="C560" i="18"/>
  <c r="B560" i="18"/>
  <c r="D559" i="18"/>
  <c r="C559" i="18"/>
  <c r="B559" i="18"/>
  <c r="D558" i="18"/>
  <c r="E558" i="18" s="1"/>
  <c r="C558" i="18"/>
  <c r="B558" i="18"/>
  <c r="D557" i="18"/>
  <c r="E557" i="18" s="1"/>
  <c r="C557" i="18"/>
  <c r="B557" i="18"/>
  <c r="D556" i="18"/>
  <c r="C556" i="18"/>
  <c r="B556" i="18"/>
  <c r="D555" i="18"/>
  <c r="E555" i="18" s="1"/>
  <c r="C555" i="18"/>
  <c r="B555" i="18"/>
  <c r="D554" i="18"/>
  <c r="E554" i="18" s="1"/>
  <c r="C554" i="18"/>
  <c r="B554" i="18"/>
  <c r="D553" i="18"/>
  <c r="E553" i="18" s="1"/>
  <c r="C553" i="18"/>
  <c r="B553" i="18"/>
  <c r="D552" i="18"/>
  <c r="C552" i="18"/>
  <c r="B552" i="18"/>
  <c r="D551" i="18"/>
  <c r="C551" i="18"/>
  <c r="B551" i="18"/>
  <c r="E550" i="18"/>
  <c r="D550" i="18"/>
  <c r="C550" i="18"/>
  <c r="B550" i="18"/>
  <c r="D549" i="18"/>
  <c r="E549" i="18" s="1"/>
  <c r="C549" i="18"/>
  <c r="B549" i="18"/>
  <c r="D548" i="18"/>
  <c r="C548" i="18"/>
  <c r="B548" i="18"/>
  <c r="D547" i="18"/>
  <c r="C547" i="18"/>
  <c r="B547" i="18"/>
  <c r="D546" i="18"/>
  <c r="E546" i="18" s="1"/>
  <c r="C546" i="18"/>
  <c r="B546" i="18"/>
  <c r="D545" i="18"/>
  <c r="E545" i="18" s="1"/>
  <c r="C545" i="18"/>
  <c r="B545" i="18"/>
  <c r="D544" i="18"/>
  <c r="C544" i="18"/>
  <c r="B544" i="18"/>
  <c r="D543" i="18"/>
  <c r="C543" i="18"/>
  <c r="B543" i="18"/>
  <c r="D542" i="18"/>
  <c r="C542" i="18"/>
  <c r="B542" i="18"/>
  <c r="D541" i="18"/>
  <c r="E541" i="18" s="1"/>
  <c r="C541" i="18"/>
  <c r="B541" i="18"/>
  <c r="D540" i="18"/>
  <c r="C540" i="18"/>
  <c r="B540" i="18"/>
  <c r="D539" i="18"/>
  <c r="E539" i="18" s="1"/>
  <c r="C539" i="18"/>
  <c r="B539" i="18"/>
  <c r="D538" i="18"/>
  <c r="E538" i="18" s="1"/>
  <c r="C538" i="18"/>
  <c r="B538" i="18"/>
  <c r="D537" i="18"/>
  <c r="E537" i="18" s="1"/>
  <c r="C537" i="18"/>
  <c r="B537" i="18"/>
  <c r="D536" i="18"/>
  <c r="C536" i="18"/>
  <c r="B536" i="18"/>
  <c r="E535" i="18"/>
  <c r="D535" i="18"/>
  <c r="C535" i="18"/>
  <c r="B535" i="18"/>
  <c r="D534" i="18"/>
  <c r="E534" i="18" s="1"/>
  <c r="H534" i="18" s="1"/>
  <c r="C534" i="18"/>
  <c r="B534" i="18"/>
  <c r="D533" i="18"/>
  <c r="E533" i="18" s="1"/>
  <c r="C533" i="18"/>
  <c r="B533" i="18"/>
  <c r="D532" i="18"/>
  <c r="C532" i="18"/>
  <c r="B532" i="18"/>
  <c r="D531" i="18"/>
  <c r="E531" i="18" s="1"/>
  <c r="C531" i="18"/>
  <c r="B531" i="18"/>
  <c r="E530" i="18"/>
  <c r="D530" i="18"/>
  <c r="C530" i="18"/>
  <c r="B530" i="18"/>
  <c r="D529" i="18"/>
  <c r="E529" i="18" s="1"/>
  <c r="C529" i="18"/>
  <c r="B529" i="18"/>
  <c r="D528" i="18"/>
  <c r="C528" i="18"/>
  <c r="B528" i="18"/>
  <c r="E527" i="18"/>
  <c r="D527" i="18"/>
  <c r="C527" i="18"/>
  <c r="B527" i="18"/>
  <c r="D526" i="18"/>
  <c r="C526" i="18"/>
  <c r="B526" i="18"/>
  <c r="D525" i="18"/>
  <c r="E525" i="18" s="1"/>
  <c r="C525" i="18"/>
  <c r="H525" i="18" s="1"/>
  <c r="B525" i="18"/>
  <c r="D524" i="18"/>
  <c r="C524" i="18"/>
  <c r="B524" i="18"/>
  <c r="D523" i="18"/>
  <c r="E523" i="18" s="1"/>
  <c r="C523" i="18"/>
  <c r="B523" i="18"/>
  <c r="D522" i="18"/>
  <c r="C522" i="18"/>
  <c r="B522" i="18"/>
  <c r="D521" i="18"/>
  <c r="E521" i="18" s="1"/>
  <c r="C521" i="18"/>
  <c r="B521" i="18"/>
  <c r="D520" i="18"/>
  <c r="C520" i="18"/>
  <c r="B520" i="18"/>
  <c r="D519" i="18"/>
  <c r="E519" i="18" s="1"/>
  <c r="C519" i="18"/>
  <c r="B519" i="18"/>
  <c r="E518" i="18"/>
  <c r="D518" i="18"/>
  <c r="C518" i="18"/>
  <c r="B518" i="18"/>
  <c r="H518" i="18" s="1"/>
  <c r="D517" i="18"/>
  <c r="E517" i="18" s="1"/>
  <c r="C517" i="18"/>
  <c r="H517" i="18" s="1"/>
  <c r="B517" i="18"/>
  <c r="D516" i="18"/>
  <c r="C516" i="18"/>
  <c r="B516" i="18"/>
  <c r="D515" i="18"/>
  <c r="E515" i="18" s="1"/>
  <c r="C515" i="18"/>
  <c r="B515" i="18"/>
  <c r="E514" i="18"/>
  <c r="D514" i="18"/>
  <c r="C514" i="18"/>
  <c r="B514" i="18"/>
  <c r="D513" i="18"/>
  <c r="E513" i="18" s="1"/>
  <c r="C513" i="18"/>
  <c r="B513" i="18"/>
  <c r="D512" i="18"/>
  <c r="C512" i="18"/>
  <c r="B512" i="18"/>
  <c r="D511" i="18"/>
  <c r="E511" i="18" s="1"/>
  <c r="C511" i="18"/>
  <c r="B511" i="18"/>
  <c r="D510" i="18"/>
  <c r="E510" i="18" s="1"/>
  <c r="C510" i="18"/>
  <c r="B510" i="18"/>
  <c r="D509" i="18"/>
  <c r="E509" i="18" s="1"/>
  <c r="C509" i="18"/>
  <c r="B509" i="18"/>
  <c r="D508" i="18"/>
  <c r="C508" i="18"/>
  <c r="B508" i="18"/>
  <c r="E507" i="18"/>
  <c r="D507" i="18"/>
  <c r="C507" i="18"/>
  <c r="B507" i="18"/>
  <c r="D506" i="18"/>
  <c r="E506" i="18" s="1"/>
  <c r="H506" i="18" s="1"/>
  <c r="C506" i="18"/>
  <c r="B506" i="18"/>
  <c r="D505" i="18"/>
  <c r="E505" i="18" s="1"/>
  <c r="C505" i="18"/>
  <c r="B505" i="18"/>
  <c r="D504" i="18"/>
  <c r="C504" i="18"/>
  <c r="B504" i="18"/>
  <c r="E503" i="18"/>
  <c r="D503" i="18"/>
  <c r="C503" i="18"/>
  <c r="B503" i="18"/>
  <c r="D502" i="18"/>
  <c r="E502" i="18" s="1"/>
  <c r="H502" i="18" s="1"/>
  <c r="C502" i="18"/>
  <c r="B502" i="18"/>
  <c r="D501" i="18"/>
  <c r="E501" i="18" s="1"/>
  <c r="C501" i="18"/>
  <c r="B501" i="18"/>
  <c r="D500" i="18"/>
  <c r="C500" i="18"/>
  <c r="B500" i="18"/>
  <c r="D499" i="18"/>
  <c r="E499" i="18" s="1"/>
  <c r="C499" i="18"/>
  <c r="B499" i="18"/>
  <c r="E498" i="18"/>
  <c r="D498" i="18"/>
  <c r="C498" i="18"/>
  <c r="B498" i="18"/>
  <c r="D497" i="18"/>
  <c r="E497" i="18" s="1"/>
  <c r="C497" i="18"/>
  <c r="B497" i="18"/>
  <c r="D496" i="18"/>
  <c r="C496" i="18"/>
  <c r="B496" i="18"/>
  <c r="E495" i="18"/>
  <c r="D495" i="18"/>
  <c r="C495" i="18"/>
  <c r="B495" i="18"/>
  <c r="D494" i="18"/>
  <c r="C494" i="18"/>
  <c r="B494" i="18"/>
  <c r="D493" i="18"/>
  <c r="E493" i="18" s="1"/>
  <c r="C493" i="18"/>
  <c r="H493" i="18" s="1"/>
  <c r="B493" i="18"/>
  <c r="D492" i="18"/>
  <c r="C492" i="18"/>
  <c r="B492" i="18"/>
  <c r="D491" i="18"/>
  <c r="E491" i="18" s="1"/>
  <c r="C491" i="18"/>
  <c r="B491" i="18"/>
  <c r="D490" i="18"/>
  <c r="C490" i="18"/>
  <c r="B490" i="18"/>
  <c r="D489" i="18"/>
  <c r="E489" i="18" s="1"/>
  <c r="C489" i="18"/>
  <c r="B489" i="18"/>
  <c r="D488" i="18"/>
  <c r="C488" i="18"/>
  <c r="B488" i="18"/>
  <c r="D487" i="18"/>
  <c r="E487" i="18" s="1"/>
  <c r="C487" i="18"/>
  <c r="B487" i="18"/>
  <c r="E486" i="18"/>
  <c r="D486" i="18"/>
  <c r="C486" i="18"/>
  <c r="B486" i="18"/>
  <c r="H486" i="18" s="1"/>
  <c r="D485" i="18"/>
  <c r="E485" i="18" s="1"/>
  <c r="C485" i="18"/>
  <c r="H485" i="18" s="1"/>
  <c r="B485" i="18"/>
  <c r="D484" i="18"/>
  <c r="C484" i="18"/>
  <c r="B484" i="18"/>
  <c r="D483" i="18"/>
  <c r="E483" i="18" s="1"/>
  <c r="C483" i="18"/>
  <c r="B483" i="18"/>
  <c r="E482" i="18"/>
  <c r="D482" i="18"/>
  <c r="C482" i="18"/>
  <c r="B482" i="18"/>
  <c r="D481" i="18"/>
  <c r="E481" i="18" s="1"/>
  <c r="C481" i="18"/>
  <c r="B481" i="18"/>
  <c r="D480" i="18"/>
  <c r="C480" i="18"/>
  <c r="B480" i="18"/>
  <c r="D479" i="18"/>
  <c r="E479" i="18" s="1"/>
  <c r="C479" i="18"/>
  <c r="B479" i="18"/>
  <c r="D478" i="18"/>
  <c r="E478" i="18" s="1"/>
  <c r="C478" i="18"/>
  <c r="B478" i="18"/>
  <c r="D477" i="18"/>
  <c r="C477" i="18"/>
  <c r="B477" i="18"/>
  <c r="D476" i="18"/>
  <c r="E476" i="18" s="1"/>
  <c r="C476" i="18"/>
  <c r="B476" i="18"/>
  <c r="D475" i="18"/>
  <c r="C475" i="18"/>
  <c r="B475" i="18"/>
  <c r="E474" i="18"/>
  <c r="D474" i="18"/>
  <c r="C474" i="18"/>
  <c r="B474" i="18"/>
  <c r="D473" i="18"/>
  <c r="E473" i="18" s="1"/>
  <c r="C473" i="18"/>
  <c r="B473" i="18"/>
  <c r="D472" i="18"/>
  <c r="C472" i="18"/>
  <c r="B472" i="18"/>
  <c r="D471" i="18"/>
  <c r="E471" i="18" s="1"/>
  <c r="C471" i="18"/>
  <c r="B471" i="18"/>
  <c r="D470" i="18"/>
  <c r="E470" i="18" s="1"/>
  <c r="C470" i="18"/>
  <c r="B470" i="18"/>
  <c r="D469" i="18"/>
  <c r="E469" i="18" s="1"/>
  <c r="C469" i="18"/>
  <c r="B469" i="18"/>
  <c r="D468" i="18"/>
  <c r="C468" i="18"/>
  <c r="B468" i="18"/>
  <c r="D467" i="18"/>
  <c r="C467" i="18"/>
  <c r="B467" i="18"/>
  <c r="E466" i="18"/>
  <c r="D466" i="18"/>
  <c r="C466" i="18"/>
  <c r="B466" i="18"/>
  <c r="D465" i="18"/>
  <c r="E465" i="18" s="1"/>
  <c r="H465" i="18" s="1"/>
  <c r="C465" i="18"/>
  <c r="B465" i="18"/>
  <c r="D464" i="18"/>
  <c r="C464" i="18"/>
  <c r="B464" i="18"/>
  <c r="D463" i="18"/>
  <c r="E463" i="18" s="1"/>
  <c r="C463" i="18"/>
  <c r="B463" i="18"/>
  <c r="E462" i="18"/>
  <c r="D462" i="18"/>
  <c r="C462" i="18"/>
  <c r="B462" i="18"/>
  <c r="D461" i="18"/>
  <c r="E461" i="18" s="1"/>
  <c r="C461" i="18"/>
  <c r="B461" i="18"/>
  <c r="D460" i="18"/>
  <c r="C460" i="18"/>
  <c r="B460" i="18"/>
  <c r="D459" i="18"/>
  <c r="C459" i="18"/>
  <c r="B459" i="18"/>
  <c r="D458" i="18"/>
  <c r="E458" i="18" s="1"/>
  <c r="H458" i="18" s="1"/>
  <c r="C458" i="18"/>
  <c r="B458" i="18"/>
  <c r="D457" i="18"/>
  <c r="C457" i="18"/>
  <c r="B457" i="18"/>
  <c r="D456" i="18"/>
  <c r="C456" i="18"/>
  <c r="B456" i="18"/>
  <c r="D455" i="18"/>
  <c r="E455" i="18" s="1"/>
  <c r="C455" i="18"/>
  <c r="B455" i="18"/>
  <c r="D454" i="18"/>
  <c r="E454" i="18" s="1"/>
  <c r="C454" i="18"/>
  <c r="B454" i="18"/>
  <c r="D453" i="18"/>
  <c r="E453" i="18" s="1"/>
  <c r="C453" i="18"/>
  <c r="B453" i="18"/>
  <c r="D452" i="18"/>
  <c r="C452" i="18"/>
  <c r="B452" i="18"/>
  <c r="D451" i="18"/>
  <c r="C451" i="18"/>
  <c r="B451" i="18"/>
  <c r="D450" i="18"/>
  <c r="E450" i="18" s="1"/>
  <c r="C450" i="18"/>
  <c r="B450" i="18"/>
  <c r="E449" i="18"/>
  <c r="D449" i="18"/>
  <c r="C449" i="18"/>
  <c r="B449" i="18"/>
  <c r="D448" i="18"/>
  <c r="C448" i="18"/>
  <c r="B448" i="18"/>
  <c r="D447" i="18"/>
  <c r="E447" i="18" s="1"/>
  <c r="C447" i="18"/>
  <c r="B447" i="18"/>
  <c r="D446" i="18"/>
  <c r="E446" i="18" s="1"/>
  <c r="H446" i="18" s="1"/>
  <c r="C446" i="18"/>
  <c r="B446" i="18"/>
  <c r="E445" i="18"/>
  <c r="D445" i="18"/>
  <c r="C445" i="18"/>
  <c r="B445" i="18"/>
  <c r="D444" i="18"/>
  <c r="C444" i="18"/>
  <c r="B444" i="18"/>
  <c r="D443" i="18"/>
  <c r="C443" i="18"/>
  <c r="B443" i="18"/>
  <c r="E442" i="18"/>
  <c r="D442" i="18"/>
  <c r="C442" i="18"/>
  <c r="B442" i="18"/>
  <c r="D441" i="18"/>
  <c r="E441" i="18" s="1"/>
  <c r="C441" i="18"/>
  <c r="B441" i="18"/>
  <c r="D440" i="18"/>
  <c r="C440" i="18"/>
  <c r="B440" i="18"/>
  <c r="D439" i="18"/>
  <c r="E439" i="18" s="1"/>
  <c r="C439" i="18"/>
  <c r="B439" i="18"/>
  <c r="D438" i="18"/>
  <c r="E438" i="18" s="1"/>
  <c r="H438" i="18" s="1"/>
  <c r="C438" i="18"/>
  <c r="B438" i="18"/>
  <c r="D437" i="18"/>
  <c r="E437" i="18" s="1"/>
  <c r="C437" i="18"/>
  <c r="B437" i="18"/>
  <c r="D436" i="18"/>
  <c r="C436" i="18"/>
  <c r="B436" i="18"/>
  <c r="D435" i="18"/>
  <c r="C435" i="18"/>
  <c r="B435" i="18"/>
  <c r="D434" i="18"/>
  <c r="E434" i="18" s="1"/>
  <c r="C434" i="18"/>
  <c r="B434" i="18"/>
  <c r="D433" i="18"/>
  <c r="C433" i="18"/>
  <c r="B433" i="18"/>
  <c r="D432" i="18"/>
  <c r="C432" i="18"/>
  <c r="B432" i="18"/>
  <c r="D431" i="18"/>
  <c r="E431" i="18" s="1"/>
  <c r="C431" i="18"/>
  <c r="B431" i="18"/>
  <c r="E430" i="18"/>
  <c r="D430" i="18"/>
  <c r="C430" i="18"/>
  <c r="B430" i="18"/>
  <c r="E429" i="18"/>
  <c r="D429" i="18"/>
  <c r="C429" i="18"/>
  <c r="B429" i="18"/>
  <c r="D428" i="18"/>
  <c r="C428" i="18"/>
  <c r="B428" i="18"/>
  <c r="D427" i="18"/>
  <c r="C427" i="18"/>
  <c r="B427" i="18"/>
  <c r="D426" i="18"/>
  <c r="E426" i="18" s="1"/>
  <c r="H426" i="18" s="1"/>
  <c r="C426" i="18"/>
  <c r="B426" i="18"/>
  <c r="D425" i="18"/>
  <c r="E425" i="18" s="1"/>
  <c r="C425" i="18"/>
  <c r="B425" i="18"/>
  <c r="D424" i="18"/>
  <c r="C424" i="18"/>
  <c r="B424" i="18"/>
  <c r="D423" i="18"/>
  <c r="E423" i="18" s="1"/>
  <c r="C423" i="18"/>
  <c r="B423" i="18"/>
  <c r="D422" i="18"/>
  <c r="E422" i="18" s="1"/>
  <c r="C422" i="18"/>
  <c r="B422" i="18"/>
  <c r="D421" i="18"/>
  <c r="E421" i="18" s="1"/>
  <c r="C421" i="18"/>
  <c r="B421" i="18"/>
  <c r="D420" i="18"/>
  <c r="C420" i="18"/>
  <c r="B420" i="18"/>
  <c r="D419" i="18"/>
  <c r="C419" i="18"/>
  <c r="B419" i="18"/>
  <c r="D418" i="18"/>
  <c r="E418" i="18" s="1"/>
  <c r="C418" i="18"/>
  <c r="B418" i="18"/>
  <c r="D417" i="18"/>
  <c r="C417" i="18"/>
  <c r="B417" i="18"/>
  <c r="D416" i="18"/>
  <c r="C416" i="18"/>
  <c r="B416" i="18"/>
  <c r="D415" i="18"/>
  <c r="E415" i="18" s="1"/>
  <c r="C415" i="18"/>
  <c r="B415" i="18"/>
  <c r="E414" i="18"/>
  <c r="D414" i="18"/>
  <c r="C414" i="18"/>
  <c r="B414" i="18"/>
  <c r="D413" i="18"/>
  <c r="E413" i="18" s="1"/>
  <c r="C413" i="18"/>
  <c r="B413" i="18"/>
  <c r="D412" i="18"/>
  <c r="C412" i="18"/>
  <c r="B412" i="18"/>
  <c r="D411" i="18"/>
  <c r="C411" i="18"/>
  <c r="B411" i="18"/>
  <c r="E410" i="18"/>
  <c r="D410" i="18"/>
  <c r="C410" i="18"/>
  <c r="B410" i="18"/>
  <c r="D409" i="18"/>
  <c r="E409" i="18" s="1"/>
  <c r="C409" i="18"/>
  <c r="B409" i="18"/>
  <c r="D408" i="18"/>
  <c r="C408" i="18"/>
  <c r="B408" i="18"/>
  <c r="D407" i="18"/>
  <c r="E407" i="18" s="1"/>
  <c r="C407" i="18"/>
  <c r="B407" i="18"/>
  <c r="D406" i="18"/>
  <c r="E406" i="18" s="1"/>
  <c r="C406" i="18"/>
  <c r="B406" i="18"/>
  <c r="D405" i="18"/>
  <c r="E405" i="18" s="1"/>
  <c r="C405" i="18"/>
  <c r="B405" i="18"/>
  <c r="D404" i="18"/>
  <c r="C404" i="18"/>
  <c r="B404" i="18"/>
  <c r="D403" i="18"/>
  <c r="C403" i="18"/>
  <c r="B403" i="18"/>
  <c r="E402" i="18"/>
  <c r="D402" i="18"/>
  <c r="C402" i="18"/>
  <c r="B402" i="18"/>
  <c r="D401" i="18"/>
  <c r="E401" i="18" s="1"/>
  <c r="H401" i="18" s="1"/>
  <c r="C401" i="18"/>
  <c r="B401" i="18"/>
  <c r="D400" i="18"/>
  <c r="C400" i="18"/>
  <c r="B400" i="18"/>
  <c r="D399" i="18"/>
  <c r="E399" i="18" s="1"/>
  <c r="C399" i="18"/>
  <c r="B399" i="18"/>
  <c r="E398" i="18"/>
  <c r="D398" i="18"/>
  <c r="C398" i="18"/>
  <c r="B398" i="18"/>
  <c r="D397" i="18"/>
  <c r="E397" i="18" s="1"/>
  <c r="C397" i="18"/>
  <c r="B397" i="18"/>
  <c r="D396" i="18"/>
  <c r="C396" i="18"/>
  <c r="B396" i="18"/>
  <c r="D395" i="18"/>
  <c r="C395" i="18"/>
  <c r="B395" i="18"/>
  <c r="D394" i="18"/>
  <c r="E394" i="18" s="1"/>
  <c r="H394" i="18" s="1"/>
  <c r="C394" i="18"/>
  <c r="B394" i="18"/>
  <c r="D393" i="18"/>
  <c r="C393" i="18"/>
  <c r="B393" i="18"/>
  <c r="D392" i="18"/>
  <c r="C392" i="18"/>
  <c r="B392" i="18"/>
  <c r="D391" i="18"/>
  <c r="E391" i="18" s="1"/>
  <c r="C391" i="18"/>
  <c r="B391" i="18"/>
  <c r="D390" i="18"/>
  <c r="E390" i="18" s="1"/>
  <c r="C390" i="18"/>
  <c r="B390" i="18"/>
  <c r="D389" i="18"/>
  <c r="E389" i="18" s="1"/>
  <c r="C389" i="18"/>
  <c r="B389" i="18"/>
  <c r="D388" i="18"/>
  <c r="C388" i="18"/>
  <c r="B388" i="18"/>
  <c r="D387" i="18"/>
  <c r="C387" i="18"/>
  <c r="B387" i="18"/>
  <c r="D386" i="18"/>
  <c r="E386" i="18" s="1"/>
  <c r="C386" i="18"/>
  <c r="B386" i="18"/>
  <c r="E385" i="18"/>
  <c r="D385" i="18"/>
  <c r="C385" i="18"/>
  <c r="B385" i="18"/>
  <c r="D384" i="18"/>
  <c r="C384" i="18"/>
  <c r="B384" i="18"/>
  <c r="D383" i="18"/>
  <c r="E383" i="18" s="1"/>
  <c r="C383" i="18"/>
  <c r="B383" i="18"/>
  <c r="D382" i="18"/>
  <c r="E382" i="18" s="1"/>
  <c r="H382" i="18" s="1"/>
  <c r="C382" i="18"/>
  <c r="B382" i="18"/>
  <c r="E381" i="18"/>
  <c r="D381" i="18"/>
  <c r="C381" i="18"/>
  <c r="B381" i="18"/>
  <c r="D380" i="18"/>
  <c r="C380" i="18"/>
  <c r="B380" i="18"/>
  <c r="D379" i="18"/>
  <c r="C379" i="18"/>
  <c r="B379" i="18"/>
  <c r="E378" i="18"/>
  <c r="D378" i="18"/>
  <c r="C378" i="18"/>
  <c r="B378" i="18"/>
  <c r="D377" i="18"/>
  <c r="E377" i="18" s="1"/>
  <c r="C377" i="18"/>
  <c r="B377" i="18"/>
  <c r="D376" i="18"/>
  <c r="C376" i="18"/>
  <c r="B376" i="18"/>
  <c r="D375" i="18"/>
  <c r="E375" i="18" s="1"/>
  <c r="C375" i="18"/>
  <c r="B375" i="18"/>
  <c r="D374" i="18"/>
  <c r="E374" i="18" s="1"/>
  <c r="H374" i="18" s="1"/>
  <c r="C374" i="18"/>
  <c r="B374" i="18"/>
  <c r="D373" i="18"/>
  <c r="E373" i="18" s="1"/>
  <c r="C373" i="18"/>
  <c r="B373" i="18"/>
  <c r="D372" i="18"/>
  <c r="C372" i="18"/>
  <c r="B372" i="18"/>
  <c r="D371" i="18"/>
  <c r="C371" i="18"/>
  <c r="B371" i="18"/>
  <c r="D370" i="18"/>
  <c r="E370" i="18" s="1"/>
  <c r="C370" i="18"/>
  <c r="B370" i="18"/>
  <c r="D369" i="18"/>
  <c r="E369" i="18" s="1"/>
  <c r="C369" i="18"/>
  <c r="B369" i="18"/>
  <c r="D368" i="18"/>
  <c r="C368" i="18"/>
  <c r="B368" i="18"/>
  <c r="D367" i="18"/>
  <c r="E367" i="18" s="1"/>
  <c r="C367" i="18"/>
  <c r="B367" i="18"/>
  <c r="E366" i="18"/>
  <c r="D366" i="18"/>
  <c r="C366" i="18"/>
  <c r="B366" i="18"/>
  <c r="E365" i="18"/>
  <c r="D365" i="18"/>
  <c r="C365" i="18"/>
  <c r="B365" i="18"/>
  <c r="D364" i="18"/>
  <c r="C364" i="18"/>
  <c r="B364" i="18"/>
  <c r="D363" i="18"/>
  <c r="C363" i="18"/>
  <c r="B363" i="18"/>
  <c r="D362" i="18"/>
  <c r="E362" i="18" s="1"/>
  <c r="H362" i="18" s="1"/>
  <c r="C362" i="18"/>
  <c r="B362" i="18"/>
  <c r="E361" i="18"/>
  <c r="D361" i="18"/>
  <c r="C361" i="18"/>
  <c r="B361" i="18"/>
  <c r="D360" i="18"/>
  <c r="C360" i="18"/>
  <c r="B360" i="18"/>
  <c r="D359" i="18"/>
  <c r="C359" i="18"/>
  <c r="B359" i="18"/>
  <c r="E358" i="18"/>
  <c r="D358" i="18"/>
  <c r="C358" i="18"/>
  <c r="B358" i="18"/>
  <c r="D357" i="18"/>
  <c r="E357" i="18" s="1"/>
  <c r="C357" i="18"/>
  <c r="B357" i="18"/>
  <c r="D356" i="18"/>
  <c r="C356" i="18"/>
  <c r="B356" i="18"/>
  <c r="D355" i="18"/>
  <c r="C355" i="18"/>
  <c r="B355" i="18"/>
  <c r="E354" i="18"/>
  <c r="D354" i="18"/>
  <c r="C354" i="18"/>
  <c r="B354" i="18"/>
  <c r="D353" i="18"/>
  <c r="E353" i="18" s="1"/>
  <c r="C353" i="18"/>
  <c r="B353" i="18"/>
  <c r="D352" i="18"/>
  <c r="C352" i="18"/>
  <c r="B352" i="18"/>
  <c r="D351" i="18"/>
  <c r="C351" i="18"/>
  <c r="B351" i="18"/>
  <c r="E350" i="18"/>
  <c r="H350" i="18" s="1"/>
  <c r="D350" i="18"/>
  <c r="C350" i="18"/>
  <c r="B350" i="18"/>
  <c r="D349" i="18"/>
  <c r="E349" i="18" s="1"/>
  <c r="C349" i="18"/>
  <c r="B349" i="18"/>
  <c r="D348" i="18"/>
  <c r="C348" i="18"/>
  <c r="B348" i="18"/>
  <c r="D347" i="18"/>
  <c r="C347" i="18"/>
  <c r="B347" i="18"/>
  <c r="D346" i="18"/>
  <c r="E346" i="18" s="1"/>
  <c r="C346" i="18"/>
  <c r="B346" i="18"/>
  <c r="D345" i="18"/>
  <c r="C345" i="18"/>
  <c r="B345" i="18"/>
  <c r="D344" i="18"/>
  <c r="C344" i="18"/>
  <c r="B344" i="18"/>
  <c r="D343" i="18"/>
  <c r="C343" i="18"/>
  <c r="B343" i="18"/>
  <c r="D342" i="18"/>
  <c r="E342" i="18" s="1"/>
  <c r="C342" i="18"/>
  <c r="B342" i="18"/>
  <c r="D341" i="18"/>
  <c r="E341" i="18" s="1"/>
  <c r="C341" i="18"/>
  <c r="B341" i="18"/>
  <c r="D340" i="18"/>
  <c r="C340" i="18"/>
  <c r="B340" i="18"/>
  <c r="D339" i="18"/>
  <c r="C339" i="18"/>
  <c r="B339" i="18"/>
  <c r="D338" i="18"/>
  <c r="E338" i="18" s="1"/>
  <c r="C338" i="18"/>
  <c r="B338" i="18"/>
  <c r="D337" i="18"/>
  <c r="E337" i="18" s="1"/>
  <c r="C337" i="18"/>
  <c r="B337" i="18"/>
  <c r="D336" i="18"/>
  <c r="C336" i="18"/>
  <c r="B336" i="18"/>
  <c r="D335" i="18"/>
  <c r="C335" i="18"/>
  <c r="B335" i="18"/>
  <c r="D334" i="18"/>
  <c r="E334" i="18" s="1"/>
  <c r="C334" i="18"/>
  <c r="B334" i="18"/>
  <c r="D333" i="18"/>
  <c r="E333" i="18" s="1"/>
  <c r="C333" i="18"/>
  <c r="B333" i="18"/>
  <c r="D332" i="18"/>
  <c r="C332" i="18"/>
  <c r="B332" i="18"/>
  <c r="D331" i="18"/>
  <c r="C331" i="18"/>
  <c r="B331" i="18"/>
  <c r="D330" i="18"/>
  <c r="E330" i="18" s="1"/>
  <c r="H330" i="18" s="1"/>
  <c r="C330" i="18"/>
  <c r="B330" i="18"/>
  <c r="E329" i="18"/>
  <c r="D329" i="18"/>
  <c r="C329" i="18"/>
  <c r="B329" i="18"/>
  <c r="D328" i="18"/>
  <c r="C328" i="18"/>
  <c r="B328" i="18"/>
  <c r="D327" i="18"/>
  <c r="C327" i="18"/>
  <c r="B327" i="18"/>
  <c r="D326" i="18"/>
  <c r="E326" i="18" s="1"/>
  <c r="H326" i="18" s="1"/>
  <c r="C326" i="18"/>
  <c r="B326" i="18"/>
  <c r="D325" i="18"/>
  <c r="E325" i="18" s="1"/>
  <c r="C325" i="18"/>
  <c r="B325" i="18"/>
  <c r="D324" i="18"/>
  <c r="C324" i="18"/>
  <c r="B324" i="18"/>
  <c r="D323" i="18"/>
  <c r="C323" i="18"/>
  <c r="B323" i="18"/>
  <c r="D322" i="18"/>
  <c r="E322" i="18" s="1"/>
  <c r="C322" i="18"/>
  <c r="B322" i="18"/>
  <c r="D321" i="18"/>
  <c r="E321" i="18" s="1"/>
  <c r="C321" i="18"/>
  <c r="B321" i="18"/>
  <c r="D320" i="18"/>
  <c r="C320" i="18"/>
  <c r="B320" i="18"/>
  <c r="D319" i="18"/>
  <c r="C319" i="18"/>
  <c r="B319" i="18"/>
  <c r="D318" i="18"/>
  <c r="E318" i="18" s="1"/>
  <c r="C318" i="18"/>
  <c r="B318" i="18"/>
  <c r="D317" i="18"/>
  <c r="E317" i="18" s="1"/>
  <c r="C317" i="18"/>
  <c r="B317" i="18"/>
  <c r="D316" i="18"/>
  <c r="C316" i="18"/>
  <c r="B316" i="18"/>
  <c r="D315" i="18"/>
  <c r="C315" i="18"/>
  <c r="B315" i="18"/>
  <c r="D314" i="18"/>
  <c r="E314" i="18" s="1"/>
  <c r="H314" i="18" s="1"/>
  <c r="C314" i="18"/>
  <c r="B314" i="18"/>
  <c r="D313" i="18"/>
  <c r="E313" i="18" s="1"/>
  <c r="C313" i="18"/>
  <c r="B313" i="18"/>
  <c r="D312" i="18"/>
  <c r="C312" i="18"/>
  <c r="B312" i="18"/>
  <c r="D311" i="18"/>
  <c r="C311" i="18"/>
  <c r="B311" i="18"/>
  <c r="E310" i="18"/>
  <c r="D310" i="18"/>
  <c r="C310" i="18"/>
  <c r="B310" i="18"/>
  <c r="E309" i="18"/>
  <c r="D309" i="18"/>
  <c r="C309" i="18"/>
  <c r="B309" i="18"/>
  <c r="H309" i="18" s="1"/>
  <c r="D308" i="18"/>
  <c r="C308" i="18"/>
  <c r="B308" i="18"/>
  <c r="D307" i="18"/>
  <c r="C307" i="18"/>
  <c r="B307" i="18"/>
  <c r="D306" i="18"/>
  <c r="E306" i="18" s="1"/>
  <c r="C306" i="18"/>
  <c r="B306" i="18"/>
  <c r="D305" i="18"/>
  <c r="E305" i="18" s="1"/>
  <c r="C305" i="18"/>
  <c r="B305" i="18"/>
  <c r="D304" i="18"/>
  <c r="C304" i="18"/>
  <c r="B304" i="18"/>
  <c r="D303" i="18"/>
  <c r="C303" i="18"/>
  <c r="B303" i="18"/>
  <c r="E302" i="18"/>
  <c r="D302" i="18"/>
  <c r="C302" i="18"/>
  <c r="B302" i="18"/>
  <c r="D301" i="18"/>
  <c r="E301" i="18" s="1"/>
  <c r="C301" i="18"/>
  <c r="B301" i="18"/>
  <c r="D300" i="18"/>
  <c r="C300" i="18"/>
  <c r="B300" i="18"/>
  <c r="D299" i="18"/>
  <c r="C299" i="18"/>
  <c r="B299" i="18"/>
  <c r="D298" i="18"/>
  <c r="E298" i="18" s="1"/>
  <c r="H298" i="18" s="1"/>
  <c r="C298" i="18"/>
  <c r="B298" i="18"/>
  <c r="D297" i="18"/>
  <c r="E297" i="18" s="1"/>
  <c r="C297" i="18"/>
  <c r="B297" i="18"/>
  <c r="D296" i="18"/>
  <c r="C296" i="18"/>
  <c r="B296" i="18"/>
  <c r="D295" i="18"/>
  <c r="C295" i="18"/>
  <c r="B295" i="18"/>
  <c r="D294" i="18"/>
  <c r="E294" i="18" s="1"/>
  <c r="C294" i="18"/>
  <c r="B294" i="18"/>
  <c r="D293" i="18"/>
  <c r="E293" i="18" s="1"/>
  <c r="C293" i="18"/>
  <c r="B293" i="18"/>
  <c r="D292" i="18"/>
  <c r="C292" i="18"/>
  <c r="B292" i="18"/>
  <c r="D291" i="18"/>
  <c r="C291" i="18"/>
  <c r="B291" i="18"/>
  <c r="D290" i="18"/>
  <c r="E290" i="18" s="1"/>
  <c r="C290" i="18"/>
  <c r="B290" i="18"/>
  <c r="D289" i="18"/>
  <c r="E289" i="18" s="1"/>
  <c r="C289" i="18"/>
  <c r="B289" i="18"/>
  <c r="D288" i="18"/>
  <c r="C288" i="18"/>
  <c r="B288" i="18"/>
  <c r="D287" i="18"/>
  <c r="C287" i="18"/>
  <c r="B287" i="18"/>
  <c r="E286" i="18"/>
  <c r="D286" i="18"/>
  <c r="C286" i="18"/>
  <c r="B286" i="18"/>
  <c r="D285" i="18"/>
  <c r="E285" i="18" s="1"/>
  <c r="C285" i="18"/>
  <c r="B285" i="18"/>
  <c r="D284" i="18"/>
  <c r="C284" i="18"/>
  <c r="B284" i="18"/>
  <c r="D283" i="18"/>
  <c r="C283" i="18"/>
  <c r="B283" i="18"/>
  <c r="D282" i="18"/>
  <c r="E282" i="18" s="1"/>
  <c r="C282" i="18"/>
  <c r="B282" i="18"/>
  <c r="E281" i="18"/>
  <c r="D281" i="18"/>
  <c r="C281" i="18"/>
  <c r="B281" i="18"/>
  <c r="D280" i="18"/>
  <c r="C280" i="18"/>
  <c r="B280" i="18"/>
  <c r="D279" i="18"/>
  <c r="C279" i="18"/>
  <c r="B279" i="18"/>
  <c r="D278" i="18"/>
  <c r="E278" i="18" s="1"/>
  <c r="H278" i="18" s="1"/>
  <c r="C278" i="18"/>
  <c r="B278" i="18"/>
  <c r="D277" i="18"/>
  <c r="C277" i="18"/>
  <c r="B277" i="18"/>
  <c r="D276" i="18"/>
  <c r="C276" i="18"/>
  <c r="B276" i="18"/>
  <c r="D275" i="18"/>
  <c r="C275" i="18"/>
  <c r="B275" i="18"/>
  <c r="D274" i="18"/>
  <c r="E274" i="18" s="1"/>
  <c r="C274" i="18"/>
  <c r="B274" i="18"/>
  <c r="D273" i="18"/>
  <c r="E273" i="18" s="1"/>
  <c r="C273" i="18"/>
  <c r="B273" i="18"/>
  <c r="D272" i="18"/>
  <c r="C272" i="18"/>
  <c r="B272" i="18"/>
  <c r="D271" i="18"/>
  <c r="C271" i="18"/>
  <c r="B271" i="18"/>
  <c r="D270" i="18"/>
  <c r="E270" i="18" s="1"/>
  <c r="C270" i="18"/>
  <c r="B270" i="18"/>
  <c r="D269" i="18"/>
  <c r="E269" i="18" s="1"/>
  <c r="C269" i="18"/>
  <c r="B269" i="18"/>
  <c r="D268" i="18"/>
  <c r="C268" i="18"/>
  <c r="B268" i="18"/>
  <c r="D267" i="18"/>
  <c r="C267" i="18"/>
  <c r="B267" i="18"/>
  <c r="E266" i="18"/>
  <c r="D266" i="18"/>
  <c r="C266" i="18"/>
  <c r="B266" i="18"/>
  <c r="D265" i="18"/>
  <c r="E265" i="18" s="1"/>
  <c r="C265" i="18"/>
  <c r="B265" i="18"/>
  <c r="D264" i="18"/>
  <c r="C264" i="18"/>
  <c r="B264" i="18"/>
  <c r="D263" i="18"/>
  <c r="C263" i="18"/>
  <c r="B263" i="18"/>
  <c r="D262" i="18"/>
  <c r="E262" i="18" s="1"/>
  <c r="C262" i="18"/>
  <c r="B262" i="18"/>
  <c r="D261" i="18"/>
  <c r="E261" i="18" s="1"/>
  <c r="C261" i="18"/>
  <c r="B261" i="18"/>
  <c r="D260" i="18"/>
  <c r="C260" i="18"/>
  <c r="B260" i="18"/>
  <c r="D259" i="18"/>
  <c r="C259" i="18"/>
  <c r="B259" i="18"/>
  <c r="D258" i="18"/>
  <c r="E258" i="18" s="1"/>
  <c r="C258" i="18"/>
  <c r="B258" i="18"/>
  <c r="E257" i="18"/>
  <c r="D257" i="18"/>
  <c r="C257" i="18"/>
  <c r="B257" i="18"/>
  <c r="D256" i="18"/>
  <c r="C256" i="18"/>
  <c r="B256" i="18"/>
  <c r="D255" i="18"/>
  <c r="C255" i="18"/>
  <c r="B255" i="18"/>
  <c r="D254" i="18"/>
  <c r="E254" i="18" s="1"/>
  <c r="H254" i="18" s="1"/>
  <c r="C254" i="18"/>
  <c r="B254" i="18"/>
  <c r="D253" i="18"/>
  <c r="E253" i="18" s="1"/>
  <c r="C253" i="18"/>
  <c r="B253" i="18"/>
  <c r="D252" i="18"/>
  <c r="C252" i="18"/>
  <c r="B252" i="18"/>
  <c r="D251" i="18"/>
  <c r="C251" i="18"/>
  <c r="B251" i="18"/>
  <c r="D250" i="18"/>
  <c r="E250" i="18" s="1"/>
  <c r="C250" i="18"/>
  <c r="B250" i="18"/>
  <c r="E249" i="18"/>
  <c r="D249" i="18"/>
  <c r="C249" i="18"/>
  <c r="B249" i="18"/>
  <c r="D248" i="18"/>
  <c r="C248" i="18"/>
  <c r="B248" i="18"/>
  <c r="D247" i="18"/>
  <c r="C247" i="18"/>
  <c r="B247" i="18"/>
  <c r="E246" i="18"/>
  <c r="D246" i="18"/>
  <c r="C246" i="18"/>
  <c r="B246" i="18"/>
  <c r="D245" i="18"/>
  <c r="E245" i="18" s="1"/>
  <c r="C245" i="18"/>
  <c r="H245" i="18" s="1"/>
  <c r="B245" i="18"/>
  <c r="D244" i="18"/>
  <c r="C244" i="18"/>
  <c r="B244" i="18"/>
  <c r="D243" i="18"/>
  <c r="C243" i="18"/>
  <c r="B243" i="18"/>
  <c r="D242" i="18"/>
  <c r="E242" i="18" s="1"/>
  <c r="H242" i="18" s="1"/>
  <c r="C242" i="18"/>
  <c r="B242" i="18"/>
  <c r="D241" i="18"/>
  <c r="E241" i="18" s="1"/>
  <c r="C241" i="18"/>
  <c r="B241" i="18"/>
  <c r="D240" i="18"/>
  <c r="C240" i="18"/>
  <c r="B240" i="18"/>
  <c r="D239" i="18"/>
  <c r="C239" i="18"/>
  <c r="B239" i="18"/>
  <c r="D238" i="18"/>
  <c r="E238" i="18" s="1"/>
  <c r="C238" i="18"/>
  <c r="B238" i="18"/>
  <c r="D237" i="18"/>
  <c r="E237" i="18" s="1"/>
  <c r="C237" i="18"/>
  <c r="B237" i="18"/>
  <c r="D236" i="18"/>
  <c r="C236" i="18"/>
  <c r="B236" i="18"/>
  <c r="E235" i="18"/>
  <c r="D235" i="18"/>
  <c r="C235" i="18"/>
  <c r="B235" i="18"/>
  <c r="D234" i="18"/>
  <c r="E234" i="18" s="1"/>
  <c r="H234" i="18" s="1"/>
  <c r="C234" i="18"/>
  <c r="B234" i="18"/>
  <c r="E233" i="18"/>
  <c r="D233" i="18"/>
  <c r="C233" i="18"/>
  <c r="B233" i="18"/>
  <c r="D232" i="18"/>
  <c r="C232" i="18"/>
  <c r="B232" i="18"/>
  <c r="D231" i="18"/>
  <c r="E231" i="18" s="1"/>
  <c r="C231" i="18"/>
  <c r="B231" i="18"/>
  <c r="D230" i="18"/>
  <c r="E230" i="18" s="1"/>
  <c r="C230" i="18"/>
  <c r="B230" i="18"/>
  <c r="E229" i="18"/>
  <c r="D229" i="18"/>
  <c r="C229" i="18"/>
  <c r="B229" i="18"/>
  <c r="D228" i="18"/>
  <c r="C228" i="18"/>
  <c r="B228" i="18"/>
  <c r="D227" i="18"/>
  <c r="C227" i="18"/>
  <c r="B227" i="18"/>
  <c r="D226" i="18"/>
  <c r="E226" i="18" s="1"/>
  <c r="C226" i="18"/>
  <c r="B226" i="18"/>
  <c r="D225" i="18"/>
  <c r="E225" i="18" s="1"/>
  <c r="C225" i="18"/>
  <c r="B225" i="18"/>
  <c r="D224" i="18"/>
  <c r="C224" i="18"/>
  <c r="B224" i="18"/>
  <c r="E223" i="18"/>
  <c r="D223" i="18"/>
  <c r="C223" i="18"/>
  <c r="B223" i="18"/>
  <c r="D222" i="18"/>
  <c r="E222" i="18" s="1"/>
  <c r="C222" i="18"/>
  <c r="B222" i="18"/>
  <c r="D221" i="18"/>
  <c r="E221" i="18" s="1"/>
  <c r="C221" i="18"/>
  <c r="B221" i="18"/>
  <c r="D220" i="18"/>
  <c r="E220" i="18" s="1"/>
  <c r="C220" i="18"/>
  <c r="B220" i="18"/>
  <c r="D219" i="18"/>
  <c r="C219" i="18"/>
  <c r="B219" i="18"/>
  <c r="D218" i="18"/>
  <c r="E218" i="18" s="1"/>
  <c r="C218" i="18"/>
  <c r="B218" i="18"/>
  <c r="D217" i="18"/>
  <c r="E217" i="18" s="1"/>
  <c r="C217" i="18"/>
  <c r="B217" i="18"/>
  <c r="D216" i="18"/>
  <c r="E216" i="18" s="1"/>
  <c r="C216" i="18"/>
  <c r="B216" i="18"/>
  <c r="D215" i="18"/>
  <c r="E215" i="18" s="1"/>
  <c r="C215" i="18"/>
  <c r="B215" i="18"/>
  <c r="E214" i="18"/>
  <c r="D214" i="18"/>
  <c r="C214" i="18"/>
  <c r="B214" i="18"/>
  <c r="E213" i="18"/>
  <c r="D213" i="18"/>
  <c r="C213" i="18"/>
  <c r="H213" i="18" s="1"/>
  <c r="B213" i="18"/>
  <c r="D212" i="18"/>
  <c r="E212" i="18" s="1"/>
  <c r="C212" i="18"/>
  <c r="B212" i="18"/>
  <c r="D211" i="18"/>
  <c r="E211" i="18" s="1"/>
  <c r="C211" i="18"/>
  <c r="B211" i="18"/>
  <c r="E210" i="18"/>
  <c r="D210" i="18"/>
  <c r="C210" i="18"/>
  <c r="B210" i="18"/>
  <c r="D209" i="18"/>
  <c r="E209" i="18" s="1"/>
  <c r="C209" i="18"/>
  <c r="B209" i="18"/>
  <c r="D208" i="18"/>
  <c r="E208" i="18" s="1"/>
  <c r="C208" i="18"/>
  <c r="B208" i="18"/>
  <c r="E207" i="18"/>
  <c r="D207" i="18"/>
  <c r="C207" i="18"/>
  <c r="B207" i="18"/>
  <c r="D206" i="18"/>
  <c r="E206" i="18" s="1"/>
  <c r="C206" i="18"/>
  <c r="B206" i="18"/>
  <c r="H206" i="18" s="1"/>
  <c r="D205" i="18"/>
  <c r="E205" i="18" s="1"/>
  <c r="C205" i="18"/>
  <c r="B205" i="18"/>
  <c r="D204" i="18"/>
  <c r="E204" i="18" s="1"/>
  <c r="C204" i="18"/>
  <c r="B204" i="18"/>
  <c r="D203" i="18"/>
  <c r="C203" i="18"/>
  <c r="B203" i="18"/>
  <c r="D202" i="18"/>
  <c r="E202" i="18" s="1"/>
  <c r="C202" i="18"/>
  <c r="B202" i="18"/>
  <c r="E201" i="18"/>
  <c r="D201" i="18"/>
  <c r="C201" i="18"/>
  <c r="B201" i="18"/>
  <c r="D200" i="18"/>
  <c r="E200" i="18" s="1"/>
  <c r="C200" i="18"/>
  <c r="B200" i="18"/>
  <c r="E199" i="18"/>
  <c r="D199" i="18"/>
  <c r="C199" i="18"/>
  <c r="B199" i="18"/>
  <c r="D198" i="18"/>
  <c r="C198" i="18"/>
  <c r="B198" i="18"/>
  <c r="D197" i="18"/>
  <c r="E197" i="18" s="1"/>
  <c r="C197" i="18"/>
  <c r="B197" i="18"/>
  <c r="D196" i="18"/>
  <c r="E196" i="18" s="1"/>
  <c r="C196" i="18"/>
  <c r="B196" i="18"/>
  <c r="D195" i="18"/>
  <c r="E195" i="18" s="1"/>
  <c r="C195" i="18"/>
  <c r="B195" i="18"/>
  <c r="E194" i="18"/>
  <c r="D194" i="18"/>
  <c r="C194" i="18"/>
  <c r="B194" i="18"/>
  <c r="D193" i="18"/>
  <c r="E193" i="18" s="1"/>
  <c r="C193" i="18"/>
  <c r="B193" i="18"/>
  <c r="D192" i="18"/>
  <c r="E192" i="18" s="1"/>
  <c r="C192" i="18"/>
  <c r="B192" i="18"/>
  <c r="D191" i="18"/>
  <c r="E191" i="18" s="1"/>
  <c r="C191" i="18"/>
  <c r="B191" i="18"/>
  <c r="E190" i="18"/>
  <c r="D190" i="18"/>
  <c r="C190" i="18"/>
  <c r="B190" i="18"/>
  <c r="D189" i="18"/>
  <c r="E189" i="18" s="1"/>
  <c r="C189" i="18"/>
  <c r="B189" i="18"/>
  <c r="D188" i="18"/>
  <c r="E188" i="18" s="1"/>
  <c r="C188" i="18"/>
  <c r="B188" i="18"/>
  <c r="D187" i="18"/>
  <c r="C187" i="18"/>
  <c r="B187" i="18"/>
  <c r="D186" i="18"/>
  <c r="E186" i="18" s="1"/>
  <c r="C186" i="18"/>
  <c r="B186" i="18"/>
  <c r="D185" i="18"/>
  <c r="E185" i="18" s="1"/>
  <c r="C185" i="18"/>
  <c r="B185" i="18"/>
  <c r="D184" i="18"/>
  <c r="C184" i="18"/>
  <c r="B184" i="18"/>
  <c r="D183" i="18"/>
  <c r="E183" i="18" s="1"/>
  <c r="C183" i="18"/>
  <c r="B183" i="18"/>
  <c r="D182" i="18"/>
  <c r="C182" i="18"/>
  <c r="B182" i="18"/>
  <c r="D181" i="18"/>
  <c r="E181" i="18" s="1"/>
  <c r="C181" i="18"/>
  <c r="B181" i="18"/>
  <c r="D180" i="18"/>
  <c r="E180" i="18" s="1"/>
  <c r="H180" i="18" s="1"/>
  <c r="C180" i="18"/>
  <c r="B180" i="18"/>
  <c r="E179" i="18"/>
  <c r="D179" i="18"/>
  <c r="C179" i="18"/>
  <c r="B179" i="18"/>
  <c r="D178" i="18"/>
  <c r="C178" i="18"/>
  <c r="B178" i="18"/>
  <c r="D177" i="18"/>
  <c r="C177" i="18"/>
  <c r="B177" i="18"/>
  <c r="D176" i="18"/>
  <c r="E176" i="18" s="1"/>
  <c r="C176" i="18"/>
  <c r="B176" i="18"/>
  <c r="D175" i="18"/>
  <c r="E175" i="18" s="1"/>
  <c r="C175" i="18"/>
  <c r="B175" i="18"/>
  <c r="D174" i="18"/>
  <c r="C174" i="18"/>
  <c r="B174" i="18"/>
  <c r="D173" i="18"/>
  <c r="E173" i="18" s="1"/>
  <c r="C173" i="18"/>
  <c r="B173" i="18"/>
  <c r="E172" i="18"/>
  <c r="D172" i="18"/>
  <c r="C172" i="18"/>
  <c r="B172" i="18"/>
  <c r="E171" i="18"/>
  <c r="D171" i="18"/>
  <c r="C171" i="18"/>
  <c r="B171" i="18"/>
  <c r="D170" i="18"/>
  <c r="C170" i="18"/>
  <c r="B170" i="18"/>
  <c r="D169" i="18"/>
  <c r="C169" i="18"/>
  <c r="B169" i="18"/>
  <c r="D168" i="18"/>
  <c r="E168" i="18" s="1"/>
  <c r="H168" i="18" s="1"/>
  <c r="C168" i="18"/>
  <c r="B168" i="18"/>
  <c r="D167" i="18"/>
  <c r="E167" i="18" s="1"/>
  <c r="C167" i="18"/>
  <c r="B167" i="18"/>
  <c r="D166" i="18"/>
  <c r="C166" i="18"/>
  <c r="B166" i="18"/>
  <c r="D165" i="18"/>
  <c r="E165" i="18" s="1"/>
  <c r="C165" i="18"/>
  <c r="B165" i="18"/>
  <c r="D164" i="18"/>
  <c r="E164" i="18" s="1"/>
  <c r="H164" i="18" s="1"/>
  <c r="C164" i="18"/>
  <c r="B164" i="18"/>
  <c r="D163" i="18"/>
  <c r="C163" i="18"/>
  <c r="B163" i="18"/>
  <c r="D162" i="18"/>
  <c r="C162" i="18"/>
  <c r="B162" i="18"/>
  <c r="D161" i="18"/>
  <c r="C161" i="18"/>
  <c r="B161" i="18"/>
  <c r="E160" i="18"/>
  <c r="D160" i="18"/>
  <c r="C160" i="18"/>
  <c r="B160" i="18"/>
  <c r="E159" i="18"/>
  <c r="D159" i="18"/>
  <c r="C159" i="18"/>
  <c r="B159" i="18"/>
  <c r="H159" i="18" s="1"/>
  <c r="D158" i="18"/>
  <c r="C158" i="18"/>
  <c r="B158" i="18"/>
  <c r="D157" i="18"/>
  <c r="E157" i="18" s="1"/>
  <c r="C157" i="18"/>
  <c r="B157" i="18"/>
  <c r="D156" i="18"/>
  <c r="E156" i="18" s="1"/>
  <c r="C156" i="18"/>
  <c r="B156" i="18"/>
  <c r="D155" i="18"/>
  <c r="C155" i="18"/>
  <c r="B155" i="18"/>
  <c r="D154" i="18"/>
  <c r="C154" i="18"/>
  <c r="B154" i="18"/>
  <c r="D153" i="18"/>
  <c r="C153" i="18"/>
  <c r="B153" i="18"/>
  <c r="D152" i="18"/>
  <c r="E152" i="18" s="1"/>
  <c r="C152" i="18"/>
  <c r="B152" i="18"/>
  <c r="D151" i="18"/>
  <c r="E151" i="18" s="1"/>
  <c r="C151" i="18"/>
  <c r="B151" i="18"/>
  <c r="D150" i="18"/>
  <c r="C150" i="18"/>
  <c r="B150" i="18"/>
  <c r="D149" i="18"/>
  <c r="E149" i="18" s="1"/>
  <c r="C149" i="18"/>
  <c r="B149" i="18"/>
  <c r="E148" i="18"/>
  <c r="D148" i="18"/>
  <c r="C148" i="18"/>
  <c r="B148" i="18"/>
  <c r="E147" i="18"/>
  <c r="D147" i="18"/>
  <c r="C147" i="18"/>
  <c r="B147" i="18"/>
  <c r="D146" i="18"/>
  <c r="C146" i="18"/>
  <c r="B146" i="18"/>
  <c r="D145" i="18"/>
  <c r="C145" i="18"/>
  <c r="B145" i="18"/>
  <c r="D144" i="18"/>
  <c r="E144" i="18" s="1"/>
  <c r="C144" i="18"/>
  <c r="B144" i="18"/>
  <c r="D143" i="18"/>
  <c r="E143" i="18" s="1"/>
  <c r="C143" i="18"/>
  <c r="B143" i="18"/>
  <c r="D142" i="18"/>
  <c r="C142" i="18"/>
  <c r="B142" i="18"/>
  <c r="D141" i="18"/>
  <c r="E141" i="18" s="1"/>
  <c r="C141" i="18"/>
  <c r="B141" i="18"/>
  <c r="E140" i="18"/>
  <c r="H140" i="18" s="1"/>
  <c r="D140" i="18"/>
  <c r="C140" i="18"/>
  <c r="B140" i="18"/>
  <c r="D139" i="18"/>
  <c r="E139" i="18" s="1"/>
  <c r="C139" i="18"/>
  <c r="H139" i="18" s="1"/>
  <c r="B139" i="18"/>
  <c r="D138" i="18"/>
  <c r="C138" i="18"/>
  <c r="B138" i="18"/>
  <c r="D137" i="18"/>
  <c r="C137" i="18"/>
  <c r="B137" i="18"/>
  <c r="E136" i="18"/>
  <c r="D136" i="18"/>
  <c r="C136" i="18"/>
  <c r="B136" i="18"/>
  <c r="D135" i="18"/>
  <c r="E135" i="18" s="1"/>
  <c r="C135" i="18"/>
  <c r="B135" i="18"/>
  <c r="D134" i="18"/>
  <c r="C134" i="18"/>
  <c r="B134" i="18"/>
  <c r="D133" i="18"/>
  <c r="E133" i="18" s="1"/>
  <c r="C133" i="18"/>
  <c r="B133" i="18"/>
  <c r="D132" i="18"/>
  <c r="E132" i="18" s="1"/>
  <c r="C132" i="18"/>
  <c r="B132" i="18"/>
  <c r="D131" i="18"/>
  <c r="E131" i="18" s="1"/>
  <c r="C131" i="18"/>
  <c r="B131" i="18"/>
  <c r="D130" i="18"/>
  <c r="C130" i="18"/>
  <c r="B130" i="18"/>
  <c r="D129" i="18"/>
  <c r="C129" i="18"/>
  <c r="B129" i="18"/>
  <c r="D128" i="18"/>
  <c r="E128" i="18" s="1"/>
  <c r="C128" i="18"/>
  <c r="B128" i="18"/>
  <c r="D127" i="18"/>
  <c r="E127" i="18" s="1"/>
  <c r="C127" i="18"/>
  <c r="B127" i="18"/>
  <c r="D126" i="18"/>
  <c r="C126" i="18"/>
  <c r="B126" i="18"/>
  <c r="D125" i="18"/>
  <c r="E125" i="18" s="1"/>
  <c r="C125" i="18"/>
  <c r="B125" i="18"/>
  <c r="D124" i="18"/>
  <c r="E124" i="18" s="1"/>
  <c r="C124" i="18"/>
  <c r="B124" i="18"/>
  <c r="D123" i="18"/>
  <c r="C123" i="18"/>
  <c r="B123" i="18"/>
  <c r="D122" i="18"/>
  <c r="C122" i="18"/>
  <c r="B122" i="18"/>
  <c r="D121" i="18"/>
  <c r="C121" i="18"/>
  <c r="B121" i="18"/>
  <c r="E120" i="18"/>
  <c r="H120" i="18" s="1"/>
  <c r="D120" i="18"/>
  <c r="C120" i="18"/>
  <c r="B120" i="18"/>
  <c r="D119" i="18"/>
  <c r="E119" i="18" s="1"/>
  <c r="C119" i="18"/>
  <c r="B119" i="18"/>
  <c r="D118" i="18"/>
  <c r="C118" i="18"/>
  <c r="B118" i="18"/>
  <c r="D117" i="18"/>
  <c r="E117" i="18" s="1"/>
  <c r="C117" i="18"/>
  <c r="B117" i="18"/>
  <c r="E116" i="18"/>
  <c r="D116" i="18"/>
  <c r="C116" i="18"/>
  <c r="B116" i="18"/>
  <c r="D115" i="18"/>
  <c r="E115" i="18" s="1"/>
  <c r="H115" i="18" s="1"/>
  <c r="C115" i="18"/>
  <c r="B115" i="18"/>
  <c r="D114" i="18"/>
  <c r="C114" i="18"/>
  <c r="B114" i="18"/>
  <c r="D113" i="18"/>
  <c r="C113" i="18"/>
  <c r="B113" i="18"/>
  <c r="D112" i="18"/>
  <c r="E112" i="18" s="1"/>
  <c r="C112" i="18"/>
  <c r="B112" i="18"/>
  <c r="D111" i="18"/>
  <c r="E111" i="18" s="1"/>
  <c r="C111" i="18"/>
  <c r="B111" i="18"/>
  <c r="D110" i="18"/>
  <c r="C110" i="18"/>
  <c r="B110" i="18"/>
  <c r="D109" i="18"/>
  <c r="E109" i="18" s="1"/>
  <c r="C109" i="18"/>
  <c r="B109" i="18"/>
  <c r="D108" i="18"/>
  <c r="E108" i="18" s="1"/>
  <c r="H108" i="18" s="1"/>
  <c r="C108" i="18"/>
  <c r="B108" i="18"/>
  <c r="E107" i="18"/>
  <c r="D107" i="18"/>
  <c r="C107" i="18"/>
  <c r="H107" i="18" s="1"/>
  <c r="B107" i="18"/>
  <c r="D106" i="18"/>
  <c r="C106" i="18"/>
  <c r="B106" i="18"/>
  <c r="D105" i="18"/>
  <c r="C105" i="18"/>
  <c r="B105" i="18"/>
  <c r="E104" i="18"/>
  <c r="D104" i="18"/>
  <c r="C104" i="18"/>
  <c r="B104" i="18"/>
  <c r="D103" i="18"/>
  <c r="E103" i="18" s="1"/>
  <c r="C103" i="18"/>
  <c r="B103" i="18"/>
  <c r="D102" i="18"/>
  <c r="C102" i="18"/>
  <c r="B102" i="18"/>
  <c r="D101" i="18"/>
  <c r="E101" i="18" s="1"/>
  <c r="C101" i="18"/>
  <c r="B101" i="18"/>
  <c r="E100" i="18"/>
  <c r="D100" i="18"/>
  <c r="C100" i="18"/>
  <c r="B100" i="18"/>
  <c r="D99" i="18"/>
  <c r="C99" i="18"/>
  <c r="B99" i="18"/>
  <c r="D98" i="18"/>
  <c r="C98" i="18"/>
  <c r="B98" i="18"/>
  <c r="D97" i="18"/>
  <c r="C97" i="18"/>
  <c r="B97" i="18"/>
  <c r="D96" i="18"/>
  <c r="E96" i="18" s="1"/>
  <c r="C96" i="18"/>
  <c r="B96" i="18"/>
  <c r="E95" i="18"/>
  <c r="D95" i="18"/>
  <c r="C95" i="18"/>
  <c r="B95" i="18"/>
  <c r="D94" i="18"/>
  <c r="C94" i="18"/>
  <c r="B94" i="18"/>
  <c r="D93" i="18"/>
  <c r="E93" i="18" s="1"/>
  <c r="C93" i="18"/>
  <c r="B93" i="18"/>
  <c r="D92" i="18"/>
  <c r="E92" i="18" s="1"/>
  <c r="H92" i="18" s="1"/>
  <c r="C92" i="18"/>
  <c r="B92" i="18"/>
  <c r="D91" i="18"/>
  <c r="C91" i="18"/>
  <c r="B91" i="18"/>
  <c r="D90" i="18"/>
  <c r="C90" i="18"/>
  <c r="B90" i="18"/>
  <c r="D89" i="18"/>
  <c r="C89" i="18"/>
  <c r="B89" i="18"/>
  <c r="D88" i="18"/>
  <c r="E88" i="18" s="1"/>
  <c r="C88" i="18"/>
  <c r="B88" i="18"/>
  <c r="D87" i="18"/>
  <c r="E87" i="18" s="1"/>
  <c r="C87" i="18"/>
  <c r="B87" i="18"/>
  <c r="D86" i="18"/>
  <c r="C86" i="18"/>
  <c r="B86" i="18"/>
  <c r="D85" i="18"/>
  <c r="E85" i="18" s="1"/>
  <c r="C85" i="18"/>
  <c r="B85" i="18"/>
  <c r="E84" i="18"/>
  <c r="D84" i="18"/>
  <c r="C84" i="18"/>
  <c r="B84" i="18"/>
  <c r="E83" i="18"/>
  <c r="D83" i="18"/>
  <c r="C83" i="18"/>
  <c r="B83" i="18"/>
  <c r="D82" i="18"/>
  <c r="C82" i="18"/>
  <c r="B82" i="18"/>
  <c r="D81" i="18"/>
  <c r="C81" i="18"/>
  <c r="B81" i="18"/>
  <c r="D80" i="18"/>
  <c r="E80" i="18" s="1"/>
  <c r="C80" i="18"/>
  <c r="B80" i="18"/>
  <c r="D79" i="18"/>
  <c r="E79" i="18" s="1"/>
  <c r="C79" i="18"/>
  <c r="B79" i="18"/>
  <c r="D78" i="18"/>
  <c r="C78" i="18"/>
  <c r="B78" i="18"/>
  <c r="D77" i="18"/>
  <c r="E77" i="18" s="1"/>
  <c r="C77" i="18"/>
  <c r="B77" i="18"/>
  <c r="E76" i="18"/>
  <c r="H76" i="18" s="1"/>
  <c r="D76" i="18"/>
  <c r="C76" i="18"/>
  <c r="B76" i="18"/>
  <c r="D75" i="18"/>
  <c r="E75" i="18" s="1"/>
  <c r="C75" i="18"/>
  <c r="B75" i="18"/>
  <c r="D74" i="18"/>
  <c r="C74" i="18"/>
  <c r="B74" i="18"/>
  <c r="D73" i="18"/>
  <c r="C73" i="18"/>
  <c r="B73" i="18"/>
  <c r="D72" i="18"/>
  <c r="E72" i="18" s="1"/>
  <c r="H72" i="18" s="1"/>
  <c r="C72" i="18"/>
  <c r="B72" i="18"/>
  <c r="D71" i="18"/>
  <c r="E71" i="18" s="1"/>
  <c r="C71" i="18"/>
  <c r="B71" i="18"/>
  <c r="D70" i="18"/>
  <c r="C70" i="18"/>
  <c r="B70" i="18"/>
  <c r="D69" i="18"/>
  <c r="E69" i="18" s="1"/>
  <c r="C69" i="18"/>
  <c r="B69" i="18"/>
  <c r="D68" i="18"/>
  <c r="E68" i="18" s="1"/>
  <c r="C68" i="18"/>
  <c r="B68" i="18"/>
  <c r="D67" i="18"/>
  <c r="E67" i="18" s="1"/>
  <c r="C67" i="18"/>
  <c r="B67" i="18"/>
  <c r="D66" i="18"/>
  <c r="C66" i="18"/>
  <c r="B66" i="18"/>
  <c r="D65" i="18"/>
  <c r="C65" i="18"/>
  <c r="B65" i="18"/>
  <c r="E64" i="18"/>
  <c r="D64" i="18"/>
  <c r="C64" i="18"/>
  <c r="B64" i="18"/>
  <c r="D63" i="18"/>
  <c r="E63" i="18" s="1"/>
  <c r="C63" i="18"/>
  <c r="B63" i="18"/>
  <c r="D62" i="18"/>
  <c r="C62" i="18"/>
  <c r="B62" i="18"/>
  <c r="D61" i="18"/>
  <c r="E61" i="18" s="1"/>
  <c r="C61" i="18"/>
  <c r="B61" i="18"/>
  <c r="D60" i="18"/>
  <c r="E60" i="18" s="1"/>
  <c r="C60" i="18"/>
  <c r="B60" i="18"/>
  <c r="E59" i="18"/>
  <c r="D59" i="18"/>
  <c r="C59" i="18"/>
  <c r="B59" i="18"/>
  <c r="D58" i="18"/>
  <c r="C58" i="18"/>
  <c r="B58" i="18"/>
  <c r="D57" i="18"/>
  <c r="C57" i="18"/>
  <c r="B57" i="18"/>
  <c r="E56" i="18"/>
  <c r="D56" i="18"/>
  <c r="C56" i="18"/>
  <c r="B56" i="18"/>
  <c r="D55" i="18"/>
  <c r="E55" i="18" s="1"/>
  <c r="C55" i="18"/>
  <c r="B55" i="18"/>
  <c r="D54" i="18"/>
  <c r="C54" i="18"/>
  <c r="B54" i="18"/>
  <c r="D53" i="18"/>
  <c r="E53" i="18" s="1"/>
  <c r="C53" i="18"/>
  <c r="B53" i="18"/>
  <c r="D52" i="18"/>
  <c r="E52" i="18" s="1"/>
  <c r="H52" i="18" s="1"/>
  <c r="C52" i="18"/>
  <c r="B52" i="18"/>
  <c r="E51" i="18"/>
  <c r="D51" i="18"/>
  <c r="C51" i="18"/>
  <c r="B51" i="18"/>
  <c r="D50" i="18"/>
  <c r="C50" i="18"/>
  <c r="B50" i="18"/>
  <c r="D49" i="18"/>
  <c r="C49" i="18"/>
  <c r="B49" i="18"/>
  <c r="D48" i="18"/>
  <c r="E48" i="18" s="1"/>
  <c r="H48" i="18" s="1"/>
  <c r="C48" i="18"/>
  <c r="B48" i="18"/>
  <c r="D47" i="18"/>
  <c r="E47" i="18" s="1"/>
  <c r="C47" i="18"/>
  <c r="B47" i="18"/>
  <c r="D46" i="18"/>
  <c r="C46" i="18"/>
  <c r="B46" i="18"/>
  <c r="D45" i="18"/>
  <c r="E45" i="18" s="1"/>
  <c r="C45" i="18"/>
  <c r="B45" i="18"/>
  <c r="E44" i="18"/>
  <c r="D44" i="18"/>
  <c r="C44" i="18"/>
  <c r="B44" i="18"/>
  <c r="E43" i="18"/>
  <c r="D43" i="18"/>
  <c r="C43" i="18"/>
  <c r="B43" i="18"/>
  <c r="D42" i="18"/>
  <c r="C42" i="18"/>
  <c r="B42" i="18"/>
  <c r="D41" i="18"/>
  <c r="C41" i="18"/>
  <c r="B41" i="18"/>
  <c r="D40" i="18"/>
  <c r="E40" i="18" s="1"/>
  <c r="C40" i="18"/>
  <c r="B40" i="18"/>
  <c r="D39" i="18"/>
  <c r="E39" i="18" s="1"/>
  <c r="C39" i="18"/>
  <c r="B39" i="18"/>
  <c r="D38" i="18"/>
  <c r="C38" i="18"/>
  <c r="B38" i="18"/>
  <c r="D37" i="18"/>
  <c r="E37" i="18" s="1"/>
  <c r="C37" i="18"/>
  <c r="B37" i="18"/>
  <c r="D36" i="18"/>
  <c r="E36" i="18" s="1"/>
  <c r="H36" i="18" s="1"/>
  <c r="C36" i="18"/>
  <c r="B36" i="18"/>
  <c r="D35" i="18"/>
  <c r="C35" i="18"/>
  <c r="B35" i="18"/>
  <c r="D34" i="18"/>
  <c r="C34" i="18"/>
  <c r="B34" i="18"/>
  <c r="D33" i="18"/>
  <c r="C33" i="18"/>
  <c r="B33" i="18"/>
  <c r="D32" i="18"/>
  <c r="E32" i="18" s="1"/>
  <c r="C32" i="18"/>
  <c r="B32" i="18"/>
  <c r="D31" i="18"/>
  <c r="E31" i="18" s="1"/>
  <c r="C31" i="18"/>
  <c r="B31" i="18"/>
  <c r="D30" i="18"/>
  <c r="C30" i="18"/>
  <c r="B30" i="18"/>
  <c r="D29" i="18"/>
  <c r="E29" i="18" s="1"/>
  <c r="C29" i="18"/>
  <c r="B29" i="18"/>
  <c r="D28" i="18"/>
  <c r="E28" i="18" s="1"/>
  <c r="C28" i="18"/>
  <c r="B28" i="18"/>
  <c r="E27" i="18"/>
  <c r="D27" i="18"/>
  <c r="C27" i="18"/>
  <c r="B27" i="18"/>
  <c r="D26" i="18"/>
  <c r="C26" i="18"/>
  <c r="B26" i="18"/>
  <c r="D25" i="18"/>
  <c r="C25" i="18"/>
  <c r="B25" i="18"/>
  <c r="D24" i="18"/>
  <c r="E24" i="18" s="1"/>
  <c r="C24" i="18"/>
  <c r="B24" i="18"/>
  <c r="E23" i="18"/>
  <c r="D23" i="18"/>
  <c r="C23" i="18"/>
  <c r="B23" i="18"/>
  <c r="D22" i="18"/>
  <c r="C22" i="18"/>
  <c r="B22" i="18"/>
  <c r="D21" i="18"/>
  <c r="E21" i="18" s="1"/>
  <c r="C21" i="18"/>
  <c r="B21" i="18"/>
  <c r="D20" i="18"/>
  <c r="E20" i="18" s="1"/>
  <c r="H20" i="18" s="1"/>
  <c r="C20" i="18"/>
  <c r="B20" i="18"/>
  <c r="D19" i="18"/>
  <c r="C19" i="18"/>
  <c r="B19" i="18"/>
  <c r="D18" i="18"/>
  <c r="C18" i="18"/>
  <c r="B18" i="18"/>
  <c r="D17" i="18"/>
  <c r="C17" i="18"/>
  <c r="B17" i="18"/>
  <c r="D16" i="18"/>
  <c r="E16" i="18" s="1"/>
  <c r="C16" i="18"/>
  <c r="B16" i="18"/>
  <c r="D15" i="18"/>
  <c r="E15" i="18" s="1"/>
  <c r="C15" i="18"/>
  <c r="B15" i="18"/>
  <c r="D14" i="18"/>
  <c r="C14" i="18"/>
  <c r="B14" i="18"/>
  <c r="D13" i="18"/>
  <c r="E13" i="18" s="1"/>
  <c r="C13" i="18"/>
  <c r="B13" i="18"/>
  <c r="D12" i="18"/>
  <c r="E12" i="18" s="1"/>
  <c r="C12" i="18"/>
  <c r="B12" i="18"/>
  <c r="D11" i="18"/>
  <c r="E11" i="18" s="1"/>
  <c r="C11" i="18"/>
  <c r="B11" i="18"/>
  <c r="D10" i="18"/>
  <c r="C10" i="18"/>
  <c r="B10" i="18"/>
  <c r="D9" i="18"/>
  <c r="C9" i="18"/>
  <c r="B9" i="18"/>
  <c r="D8" i="18"/>
  <c r="E8" i="18" s="1"/>
  <c r="H8" i="18" s="1"/>
  <c r="C8" i="18"/>
  <c r="B8" i="18"/>
  <c r="D7" i="18"/>
  <c r="E7" i="18" s="1"/>
  <c r="C7" i="18"/>
  <c r="B7" i="18"/>
  <c r="D6" i="18"/>
  <c r="C6" i="18"/>
  <c r="B6" i="18"/>
  <c r="D5" i="18"/>
  <c r="E5" i="18" s="1"/>
  <c r="C5" i="18"/>
  <c r="B5" i="18"/>
  <c r="D4" i="18"/>
  <c r="E4" i="18" s="1"/>
  <c r="C4" i="18"/>
  <c r="B4" i="18"/>
  <c r="D3" i="18"/>
  <c r="E3" i="18" s="1"/>
  <c r="C3" i="18"/>
  <c r="B3" i="18"/>
  <c r="D2" i="18"/>
  <c r="C2" i="18"/>
  <c r="B2" i="18"/>
  <c r="M77" i="18"/>
  <c r="M75" i="18"/>
  <c r="M72" i="18"/>
  <c r="M70" i="18"/>
  <c r="M69" i="18"/>
  <c r="M67" i="18"/>
  <c r="M64" i="18"/>
  <c r="M62" i="18"/>
  <c r="M61" i="18"/>
  <c r="M59" i="18"/>
  <c r="M56" i="18"/>
  <c r="M54" i="18"/>
  <c r="M53" i="18"/>
  <c r="M51" i="18"/>
  <c r="M48" i="18"/>
  <c r="M45" i="18"/>
  <c r="M44" i="18"/>
  <c r="M40" i="18"/>
  <c r="M39" i="18"/>
  <c r="M38" i="18"/>
  <c r="M37" i="18"/>
  <c r="M36" i="18"/>
  <c r="M35" i="18"/>
  <c r="M34" i="18"/>
  <c r="M33" i="18"/>
  <c r="M32" i="18"/>
  <c r="M31" i="18"/>
  <c r="M30" i="18"/>
  <c r="M29" i="18"/>
  <c r="M28" i="18"/>
  <c r="M27" i="18"/>
  <c r="M26" i="18"/>
  <c r="M25" i="18"/>
  <c r="M24" i="18"/>
  <c r="M23" i="18"/>
  <c r="M22" i="18"/>
  <c r="M21" i="18"/>
  <c r="M20" i="18"/>
  <c r="M19" i="18"/>
  <c r="M18" i="18"/>
  <c r="M43" i="18"/>
  <c r="M46" i="18"/>
  <c r="M47" i="18"/>
  <c r="M49" i="18"/>
  <c r="M50" i="18"/>
  <c r="M52" i="18"/>
  <c r="M55" i="18"/>
  <c r="M57" i="18"/>
  <c r="M58" i="18"/>
  <c r="M60" i="18"/>
  <c r="M63" i="18"/>
  <c r="M65" i="18"/>
  <c r="M66" i="18"/>
  <c r="M68" i="18"/>
  <c r="M71" i="18"/>
  <c r="M73" i="18"/>
  <c r="M74" i="18"/>
  <c r="M76" i="18"/>
  <c r="M42" i="18"/>
  <c r="M41" i="18"/>
  <c r="E1828" i="17"/>
  <c r="C1828" i="17"/>
  <c r="B1828" i="17"/>
  <c r="E1827" i="17"/>
  <c r="F1827" i="17" s="1"/>
  <c r="C1827" i="17"/>
  <c r="B1827" i="17"/>
  <c r="E1826" i="17"/>
  <c r="C1826" i="17"/>
  <c r="B1826" i="17"/>
  <c r="E1825" i="17"/>
  <c r="F1825" i="17" s="1"/>
  <c r="C1825" i="17"/>
  <c r="B1825" i="17"/>
  <c r="E1824" i="17"/>
  <c r="C1824" i="17"/>
  <c r="B1824" i="17"/>
  <c r="E1823" i="17"/>
  <c r="C1823" i="17"/>
  <c r="B1823" i="17"/>
  <c r="E1822" i="17"/>
  <c r="C1822" i="17"/>
  <c r="B1822" i="17"/>
  <c r="E1821" i="17"/>
  <c r="F1821" i="17" s="1"/>
  <c r="C1821" i="17"/>
  <c r="B1821" i="17"/>
  <c r="E1820" i="17"/>
  <c r="C1820" i="17"/>
  <c r="B1820" i="17"/>
  <c r="E1819" i="17"/>
  <c r="F1819" i="17" s="1"/>
  <c r="C1819" i="17"/>
  <c r="B1819" i="17"/>
  <c r="E1818" i="17"/>
  <c r="C1818" i="17"/>
  <c r="B1818" i="17"/>
  <c r="E1817" i="17"/>
  <c r="F1817" i="17" s="1"/>
  <c r="C1817" i="17"/>
  <c r="B1817" i="17"/>
  <c r="E1816" i="17"/>
  <c r="C1816" i="17"/>
  <c r="B1816" i="17"/>
  <c r="E1815" i="17"/>
  <c r="C1815" i="17"/>
  <c r="B1815" i="17"/>
  <c r="E1814" i="17"/>
  <c r="F1814" i="17" s="1"/>
  <c r="C1814" i="17"/>
  <c r="B1814" i="17"/>
  <c r="E1813" i="17"/>
  <c r="F1813" i="17" s="1"/>
  <c r="C1813" i="17"/>
  <c r="B1813" i="17"/>
  <c r="E1812" i="17"/>
  <c r="C1812" i="17"/>
  <c r="B1812" i="17"/>
  <c r="D1812" i="17" s="1"/>
  <c r="E1811" i="17"/>
  <c r="F1811" i="17" s="1"/>
  <c r="C1811" i="17"/>
  <c r="B1811" i="17"/>
  <c r="E1810" i="17"/>
  <c r="C1810" i="17"/>
  <c r="B1810" i="17"/>
  <c r="E1809" i="17"/>
  <c r="F1809" i="17" s="1"/>
  <c r="C1809" i="17"/>
  <c r="B1809" i="17"/>
  <c r="E1808" i="17"/>
  <c r="C1808" i="17"/>
  <c r="B1808" i="17"/>
  <c r="E1807" i="17"/>
  <c r="C1807" i="17"/>
  <c r="B1807" i="17"/>
  <c r="E1806" i="17"/>
  <c r="C1806" i="17"/>
  <c r="B1806" i="17"/>
  <c r="E1805" i="17"/>
  <c r="F1805" i="17" s="1"/>
  <c r="C1805" i="17"/>
  <c r="B1805" i="17"/>
  <c r="E1804" i="17"/>
  <c r="C1804" i="17"/>
  <c r="B1804" i="17"/>
  <c r="E1803" i="17"/>
  <c r="F1803" i="17" s="1"/>
  <c r="C1803" i="17"/>
  <c r="B1803" i="17"/>
  <c r="E1802" i="17"/>
  <c r="C1802" i="17"/>
  <c r="B1802" i="17"/>
  <c r="E1801" i="17"/>
  <c r="F1801" i="17" s="1"/>
  <c r="C1801" i="17"/>
  <c r="B1801" i="17"/>
  <c r="E1800" i="17"/>
  <c r="C1800" i="17"/>
  <c r="B1800" i="17"/>
  <c r="E1799" i="17"/>
  <c r="C1799" i="17"/>
  <c r="B1799" i="17"/>
  <c r="E1798" i="17"/>
  <c r="F1798" i="17" s="1"/>
  <c r="C1798" i="17"/>
  <c r="B1798" i="17"/>
  <c r="E1797" i="17"/>
  <c r="F1797" i="17" s="1"/>
  <c r="C1797" i="17"/>
  <c r="B1797" i="17"/>
  <c r="E1796" i="17"/>
  <c r="C1796" i="17"/>
  <c r="B1796" i="17"/>
  <c r="E1795" i="17"/>
  <c r="F1795" i="17" s="1"/>
  <c r="C1795" i="17"/>
  <c r="B1795" i="17"/>
  <c r="E1794" i="17"/>
  <c r="C1794" i="17"/>
  <c r="B1794" i="17"/>
  <c r="E1793" i="17"/>
  <c r="F1793" i="17" s="1"/>
  <c r="C1793" i="17"/>
  <c r="B1793" i="17"/>
  <c r="E1792" i="17"/>
  <c r="C1792" i="17"/>
  <c r="B1792" i="17"/>
  <c r="E1791" i="17"/>
  <c r="C1791" i="17"/>
  <c r="B1791" i="17"/>
  <c r="E1790" i="17"/>
  <c r="C1790" i="17"/>
  <c r="B1790" i="17"/>
  <c r="E1789" i="17"/>
  <c r="F1789" i="17" s="1"/>
  <c r="C1789" i="17"/>
  <c r="B1789" i="17"/>
  <c r="E1788" i="17"/>
  <c r="C1788" i="17"/>
  <c r="B1788" i="17"/>
  <c r="E1787" i="17"/>
  <c r="F1787" i="17" s="1"/>
  <c r="C1787" i="17"/>
  <c r="B1787" i="17"/>
  <c r="E1786" i="17"/>
  <c r="C1786" i="17"/>
  <c r="B1786" i="17"/>
  <c r="E1785" i="17"/>
  <c r="F1785" i="17" s="1"/>
  <c r="C1785" i="17"/>
  <c r="B1785" i="17"/>
  <c r="E1784" i="17"/>
  <c r="C1784" i="17"/>
  <c r="B1784" i="17"/>
  <c r="E1783" i="17"/>
  <c r="C1783" i="17"/>
  <c r="B1783" i="17"/>
  <c r="F1782" i="17"/>
  <c r="E1782" i="17"/>
  <c r="C1782" i="17"/>
  <c r="B1782" i="17"/>
  <c r="E1781" i="17"/>
  <c r="F1781" i="17" s="1"/>
  <c r="C1781" i="17"/>
  <c r="B1781" i="17"/>
  <c r="E1780" i="17"/>
  <c r="C1780" i="17"/>
  <c r="B1780" i="17"/>
  <c r="E1779" i="17"/>
  <c r="F1779" i="17" s="1"/>
  <c r="C1779" i="17"/>
  <c r="B1779" i="17"/>
  <c r="E1778" i="17"/>
  <c r="C1778" i="17"/>
  <c r="B1778" i="17"/>
  <c r="E1777" i="17"/>
  <c r="F1777" i="17" s="1"/>
  <c r="C1777" i="17"/>
  <c r="B1777" i="17"/>
  <c r="E1776" i="17"/>
  <c r="C1776" i="17"/>
  <c r="B1776" i="17"/>
  <c r="E1775" i="17"/>
  <c r="C1775" i="17"/>
  <c r="B1775" i="17"/>
  <c r="E1774" i="17"/>
  <c r="C1774" i="17"/>
  <c r="B1774" i="17"/>
  <c r="E1773" i="17"/>
  <c r="F1773" i="17" s="1"/>
  <c r="C1773" i="17"/>
  <c r="B1773" i="17"/>
  <c r="E1772" i="17"/>
  <c r="C1772" i="17"/>
  <c r="B1772" i="17"/>
  <c r="E1771" i="17"/>
  <c r="F1771" i="17" s="1"/>
  <c r="C1771" i="17"/>
  <c r="B1771" i="17"/>
  <c r="E1770" i="17"/>
  <c r="C1770" i="17"/>
  <c r="B1770" i="17"/>
  <c r="E1769" i="17"/>
  <c r="F1769" i="17" s="1"/>
  <c r="C1769" i="17"/>
  <c r="B1769" i="17"/>
  <c r="E1768" i="17"/>
  <c r="C1768" i="17"/>
  <c r="B1768" i="17"/>
  <c r="E1767" i="17"/>
  <c r="C1767" i="17"/>
  <c r="B1767" i="17"/>
  <c r="E1766" i="17"/>
  <c r="F1766" i="17" s="1"/>
  <c r="C1766" i="17"/>
  <c r="B1766" i="17"/>
  <c r="E1765" i="17"/>
  <c r="F1765" i="17" s="1"/>
  <c r="C1765" i="17"/>
  <c r="B1765" i="17"/>
  <c r="E1764" i="17"/>
  <c r="C1764" i="17"/>
  <c r="B1764" i="17"/>
  <c r="E1763" i="17"/>
  <c r="F1763" i="17" s="1"/>
  <c r="C1763" i="17"/>
  <c r="B1763" i="17"/>
  <c r="E1762" i="17"/>
  <c r="C1762" i="17"/>
  <c r="B1762" i="17"/>
  <c r="E1761" i="17"/>
  <c r="F1761" i="17" s="1"/>
  <c r="C1761" i="17"/>
  <c r="B1761" i="17"/>
  <c r="E1760" i="17"/>
  <c r="C1760" i="17"/>
  <c r="B1760" i="17"/>
  <c r="E1759" i="17"/>
  <c r="C1759" i="17"/>
  <c r="B1759" i="17"/>
  <c r="E1758" i="17"/>
  <c r="C1758" i="17"/>
  <c r="B1758" i="17"/>
  <c r="E1757" i="17"/>
  <c r="F1757" i="17" s="1"/>
  <c r="C1757" i="17"/>
  <c r="B1757" i="17"/>
  <c r="E1756" i="17"/>
  <c r="C1756" i="17"/>
  <c r="B1756" i="17"/>
  <c r="E1755" i="17"/>
  <c r="F1755" i="17" s="1"/>
  <c r="C1755" i="17"/>
  <c r="B1755" i="17"/>
  <c r="E1754" i="17"/>
  <c r="C1754" i="17"/>
  <c r="B1754" i="17"/>
  <c r="E1753" i="17"/>
  <c r="F1753" i="17" s="1"/>
  <c r="C1753" i="17"/>
  <c r="B1753" i="17"/>
  <c r="E1752" i="17"/>
  <c r="C1752" i="17"/>
  <c r="B1752" i="17"/>
  <c r="E1751" i="17"/>
  <c r="C1751" i="17"/>
  <c r="B1751" i="17"/>
  <c r="E1750" i="17"/>
  <c r="C1750" i="17"/>
  <c r="B1750" i="17"/>
  <c r="E1749" i="17"/>
  <c r="F1749" i="17" s="1"/>
  <c r="C1749" i="17"/>
  <c r="B1749" i="17"/>
  <c r="E1748" i="17"/>
  <c r="C1748" i="17"/>
  <c r="B1748" i="17"/>
  <c r="E1747" i="17"/>
  <c r="F1747" i="17" s="1"/>
  <c r="C1747" i="17"/>
  <c r="B1747" i="17"/>
  <c r="E1746" i="17"/>
  <c r="C1746" i="17"/>
  <c r="B1746" i="17"/>
  <c r="E1745" i="17"/>
  <c r="F1745" i="17" s="1"/>
  <c r="C1745" i="17"/>
  <c r="B1745" i="17"/>
  <c r="E1744" i="17"/>
  <c r="C1744" i="17"/>
  <c r="B1744" i="17"/>
  <c r="E1743" i="17"/>
  <c r="C1743" i="17"/>
  <c r="B1743" i="17"/>
  <c r="E1742" i="17"/>
  <c r="C1742" i="17"/>
  <c r="B1742" i="17"/>
  <c r="E1741" i="17"/>
  <c r="F1741" i="17" s="1"/>
  <c r="C1741" i="17"/>
  <c r="B1741" i="17"/>
  <c r="E1740" i="17"/>
  <c r="F1740" i="17" s="1"/>
  <c r="C1740" i="17"/>
  <c r="B1740" i="17"/>
  <c r="E1739" i="17"/>
  <c r="F1739" i="17" s="1"/>
  <c r="C1739" i="17"/>
  <c r="B1739" i="17"/>
  <c r="E1738" i="17"/>
  <c r="C1738" i="17"/>
  <c r="B1738" i="17"/>
  <c r="D1738" i="17" s="1"/>
  <c r="E1737" i="17"/>
  <c r="F1737" i="17" s="1"/>
  <c r="C1737" i="17"/>
  <c r="B1737" i="17"/>
  <c r="E1736" i="17"/>
  <c r="C1736" i="17"/>
  <c r="B1736" i="17"/>
  <c r="E1735" i="17"/>
  <c r="F1735" i="17" s="1"/>
  <c r="C1735" i="17"/>
  <c r="B1735" i="17"/>
  <c r="E1734" i="17"/>
  <c r="F1734" i="17" s="1"/>
  <c r="C1734" i="17"/>
  <c r="B1734" i="17"/>
  <c r="E1733" i="17"/>
  <c r="F1733" i="17" s="1"/>
  <c r="C1733" i="17"/>
  <c r="B1733" i="17"/>
  <c r="E1732" i="17"/>
  <c r="F1732" i="17" s="1"/>
  <c r="C1732" i="17"/>
  <c r="B1732" i="17"/>
  <c r="E1731" i="17"/>
  <c r="F1731" i="17" s="1"/>
  <c r="C1731" i="17"/>
  <c r="B1731" i="17"/>
  <c r="E1730" i="17"/>
  <c r="C1730" i="17"/>
  <c r="B1730" i="17"/>
  <c r="D1730" i="17" s="1"/>
  <c r="E1729" i="17"/>
  <c r="F1729" i="17" s="1"/>
  <c r="C1729" i="17"/>
  <c r="B1729" i="17"/>
  <c r="E1728" i="17"/>
  <c r="C1728" i="17"/>
  <c r="B1728" i="17"/>
  <c r="E1727" i="17"/>
  <c r="F1727" i="17" s="1"/>
  <c r="C1727" i="17"/>
  <c r="B1727" i="17"/>
  <c r="E1726" i="17"/>
  <c r="F1726" i="17" s="1"/>
  <c r="C1726" i="17"/>
  <c r="B1726" i="17"/>
  <c r="F1725" i="17"/>
  <c r="E1725" i="17"/>
  <c r="C1725" i="17"/>
  <c r="B1725" i="17"/>
  <c r="D1725" i="17" s="1"/>
  <c r="E1724" i="17"/>
  <c r="F1724" i="17" s="1"/>
  <c r="C1724" i="17"/>
  <c r="B1724" i="17"/>
  <c r="E1723" i="17"/>
  <c r="F1723" i="17" s="1"/>
  <c r="C1723" i="17"/>
  <c r="B1723" i="17"/>
  <c r="E1722" i="17"/>
  <c r="C1722" i="17"/>
  <c r="B1722" i="17"/>
  <c r="E1721" i="17"/>
  <c r="F1721" i="17" s="1"/>
  <c r="C1721" i="17"/>
  <c r="B1721" i="17"/>
  <c r="E1720" i="17"/>
  <c r="C1720" i="17"/>
  <c r="B1720" i="17"/>
  <c r="E1719" i="17"/>
  <c r="F1719" i="17" s="1"/>
  <c r="C1719" i="17"/>
  <c r="B1719" i="17"/>
  <c r="E1718" i="17"/>
  <c r="F1718" i="17" s="1"/>
  <c r="C1718" i="17"/>
  <c r="B1718" i="17"/>
  <c r="E1717" i="17"/>
  <c r="F1717" i="17" s="1"/>
  <c r="C1717" i="17"/>
  <c r="B1717" i="17"/>
  <c r="D1717" i="17" s="1"/>
  <c r="E1716" i="17"/>
  <c r="F1716" i="17" s="1"/>
  <c r="C1716" i="17"/>
  <c r="B1716" i="17"/>
  <c r="E1715" i="17"/>
  <c r="F1715" i="17" s="1"/>
  <c r="C1715" i="17"/>
  <c r="B1715" i="17"/>
  <c r="E1714" i="17"/>
  <c r="C1714" i="17"/>
  <c r="B1714" i="17"/>
  <c r="E1713" i="17"/>
  <c r="F1713" i="17" s="1"/>
  <c r="C1713" i="17"/>
  <c r="B1713" i="17"/>
  <c r="E1712" i="17"/>
  <c r="C1712" i="17"/>
  <c r="B1712" i="17"/>
  <c r="D1712" i="17" s="1"/>
  <c r="E1711" i="17"/>
  <c r="F1711" i="17" s="1"/>
  <c r="C1711" i="17"/>
  <c r="B1711" i="17"/>
  <c r="E1710" i="17"/>
  <c r="F1710" i="17" s="1"/>
  <c r="C1710" i="17"/>
  <c r="B1710" i="17"/>
  <c r="E1709" i="17"/>
  <c r="F1709" i="17" s="1"/>
  <c r="C1709" i="17"/>
  <c r="B1709" i="17"/>
  <c r="E1708" i="17"/>
  <c r="F1708" i="17" s="1"/>
  <c r="C1708" i="17"/>
  <c r="B1708" i="17"/>
  <c r="E1707" i="17"/>
  <c r="F1707" i="17" s="1"/>
  <c r="C1707" i="17"/>
  <c r="B1707" i="17"/>
  <c r="E1706" i="17"/>
  <c r="C1706" i="17"/>
  <c r="B1706" i="17"/>
  <c r="E1705" i="17"/>
  <c r="F1705" i="17" s="1"/>
  <c r="C1705" i="17"/>
  <c r="B1705" i="17"/>
  <c r="E1704" i="17"/>
  <c r="C1704" i="17"/>
  <c r="B1704" i="17"/>
  <c r="E1703" i="17"/>
  <c r="F1703" i="17" s="1"/>
  <c r="C1703" i="17"/>
  <c r="B1703" i="17"/>
  <c r="E1702" i="17"/>
  <c r="C1702" i="17"/>
  <c r="B1702" i="17"/>
  <c r="E1701" i="17"/>
  <c r="F1701" i="17" s="1"/>
  <c r="C1701" i="17"/>
  <c r="B1701" i="17"/>
  <c r="E1700" i="17"/>
  <c r="F1700" i="17" s="1"/>
  <c r="C1700" i="17"/>
  <c r="B1700" i="17"/>
  <c r="E1699" i="17"/>
  <c r="C1699" i="17"/>
  <c r="B1699" i="17"/>
  <c r="E1698" i="17"/>
  <c r="C1698" i="17"/>
  <c r="B1698" i="17"/>
  <c r="E1697" i="17"/>
  <c r="F1697" i="17" s="1"/>
  <c r="C1697" i="17"/>
  <c r="B1697" i="17"/>
  <c r="E1696" i="17"/>
  <c r="C1696" i="17"/>
  <c r="B1696" i="17"/>
  <c r="E1695" i="17"/>
  <c r="F1695" i="17" s="1"/>
  <c r="C1695" i="17"/>
  <c r="B1695" i="17"/>
  <c r="E1694" i="17"/>
  <c r="C1694" i="17"/>
  <c r="B1694" i="17"/>
  <c r="E1693" i="17"/>
  <c r="F1693" i="17" s="1"/>
  <c r="C1693" i="17"/>
  <c r="B1693" i="17"/>
  <c r="E1692" i="17"/>
  <c r="F1692" i="17" s="1"/>
  <c r="C1692" i="17"/>
  <c r="B1692" i="17"/>
  <c r="E1691" i="17"/>
  <c r="F1691" i="17" s="1"/>
  <c r="C1691" i="17"/>
  <c r="B1691" i="17"/>
  <c r="E1690" i="17"/>
  <c r="C1690" i="17"/>
  <c r="B1690" i="17"/>
  <c r="E1689" i="17"/>
  <c r="F1689" i="17" s="1"/>
  <c r="C1689" i="17"/>
  <c r="B1689" i="17"/>
  <c r="E1688" i="17"/>
  <c r="C1688" i="17"/>
  <c r="B1688" i="17"/>
  <c r="E1687" i="17"/>
  <c r="F1687" i="17" s="1"/>
  <c r="C1687" i="17"/>
  <c r="B1687" i="17"/>
  <c r="E1686" i="17"/>
  <c r="F1686" i="17" s="1"/>
  <c r="C1686" i="17"/>
  <c r="B1686" i="17"/>
  <c r="E1685" i="17"/>
  <c r="F1685" i="17" s="1"/>
  <c r="C1685" i="17"/>
  <c r="B1685" i="17"/>
  <c r="E1684" i="17"/>
  <c r="F1684" i="17" s="1"/>
  <c r="C1684" i="17"/>
  <c r="B1684" i="17"/>
  <c r="E1683" i="17"/>
  <c r="F1683" i="17" s="1"/>
  <c r="C1683" i="17"/>
  <c r="B1683" i="17"/>
  <c r="E1682" i="17"/>
  <c r="C1682" i="17"/>
  <c r="B1682" i="17"/>
  <c r="E1681" i="17"/>
  <c r="F1681" i="17" s="1"/>
  <c r="C1681" i="17"/>
  <c r="B1681" i="17"/>
  <c r="E1680" i="17"/>
  <c r="C1680" i="17"/>
  <c r="B1680" i="17"/>
  <c r="E1679" i="17"/>
  <c r="F1679" i="17" s="1"/>
  <c r="C1679" i="17"/>
  <c r="B1679" i="17"/>
  <c r="E1678" i="17"/>
  <c r="C1678" i="17"/>
  <c r="B1678" i="17"/>
  <c r="E1677" i="17"/>
  <c r="F1677" i="17" s="1"/>
  <c r="C1677" i="17"/>
  <c r="B1677" i="17"/>
  <c r="E1676" i="17"/>
  <c r="F1676" i="17" s="1"/>
  <c r="C1676" i="17"/>
  <c r="B1676" i="17"/>
  <c r="E1675" i="17"/>
  <c r="F1675" i="17" s="1"/>
  <c r="C1675" i="17"/>
  <c r="B1675" i="17"/>
  <c r="E1674" i="17"/>
  <c r="C1674" i="17"/>
  <c r="B1674" i="17"/>
  <c r="E1673" i="17"/>
  <c r="F1673" i="17" s="1"/>
  <c r="C1673" i="17"/>
  <c r="B1673" i="17"/>
  <c r="E1672" i="17"/>
  <c r="C1672" i="17"/>
  <c r="B1672" i="17"/>
  <c r="E1671" i="17"/>
  <c r="F1671" i="17" s="1"/>
  <c r="C1671" i="17"/>
  <c r="B1671" i="17"/>
  <c r="E1670" i="17"/>
  <c r="C1670" i="17"/>
  <c r="B1670" i="17"/>
  <c r="E1669" i="17"/>
  <c r="F1669" i="17" s="1"/>
  <c r="C1669" i="17"/>
  <c r="B1669" i="17"/>
  <c r="E1668" i="17"/>
  <c r="F1668" i="17" s="1"/>
  <c r="C1668" i="17"/>
  <c r="B1668" i="17"/>
  <c r="E1667" i="17"/>
  <c r="F1667" i="17" s="1"/>
  <c r="C1667" i="17"/>
  <c r="B1667" i="17"/>
  <c r="E1666" i="17"/>
  <c r="C1666" i="17"/>
  <c r="B1666" i="17"/>
  <c r="D1666" i="17" s="1"/>
  <c r="E1665" i="17"/>
  <c r="F1665" i="17" s="1"/>
  <c r="C1665" i="17"/>
  <c r="B1665" i="17"/>
  <c r="E1664" i="17"/>
  <c r="C1664" i="17"/>
  <c r="B1664" i="17"/>
  <c r="E1663" i="17"/>
  <c r="F1663" i="17" s="1"/>
  <c r="C1663" i="17"/>
  <c r="B1663" i="17"/>
  <c r="E1662" i="17"/>
  <c r="F1662" i="17" s="1"/>
  <c r="C1662" i="17"/>
  <c r="B1662" i="17"/>
  <c r="F1661" i="17"/>
  <c r="E1661" i="17"/>
  <c r="C1661" i="17"/>
  <c r="B1661" i="17"/>
  <c r="E1660" i="17"/>
  <c r="F1660" i="17" s="1"/>
  <c r="C1660" i="17"/>
  <c r="B1660" i="17"/>
  <c r="E1659" i="17"/>
  <c r="F1659" i="17" s="1"/>
  <c r="C1659" i="17"/>
  <c r="B1659" i="17"/>
  <c r="E1658" i="17"/>
  <c r="C1658" i="17"/>
  <c r="B1658" i="17"/>
  <c r="E1657" i="17"/>
  <c r="F1657" i="17" s="1"/>
  <c r="C1657" i="17"/>
  <c r="B1657" i="17"/>
  <c r="E1656" i="17"/>
  <c r="C1656" i="17"/>
  <c r="B1656" i="17"/>
  <c r="E1655" i="17"/>
  <c r="F1655" i="17" s="1"/>
  <c r="C1655" i="17"/>
  <c r="B1655" i="17"/>
  <c r="D1655" i="17" s="1"/>
  <c r="E1654" i="17"/>
  <c r="F1654" i="17" s="1"/>
  <c r="C1654" i="17"/>
  <c r="B1654" i="17"/>
  <c r="E1653" i="17"/>
  <c r="F1653" i="17" s="1"/>
  <c r="C1653" i="17"/>
  <c r="B1653" i="17"/>
  <c r="E1652" i="17"/>
  <c r="F1652" i="17" s="1"/>
  <c r="C1652" i="17"/>
  <c r="I1652" i="17" s="1"/>
  <c r="B1652" i="17"/>
  <c r="E1651" i="17"/>
  <c r="F1651" i="17" s="1"/>
  <c r="C1651" i="17"/>
  <c r="B1651" i="17"/>
  <c r="E1650" i="17"/>
  <c r="C1650" i="17"/>
  <c r="B1650" i="17"/>
  <c r="E1649" i="17"/>
  <c r="F1649" i="17" s="1"/>
  <c r="C1649" i="17"/>
  <c r="B1649" i="17"/>
  <c r="E1648" i="17"/>
  <c r="C1648" i="17"/>
  <c r="B1648" i="17"/>
  <c r="E1647" i="17"/>
  <c r="F1647" i="17" s="1"/>
  <c r="C1647" i="17"/>
  <c r="B1647" i="17"/>
  <c r="E1646" i="17"/>
  <c r="F1646" i="17" s="1"/>
  <c r="C1646" i="17"/>
  <c r="B1646" i="17"/>
  <c r="E1645" i="17"/>
  <c r="F1645" i="17" s="1"/>
  <c r="C1645" i="17"/>
  <c r="B1645" i="17"/>
  <c r="E1644" i="17"/>
  <c r="F1644" i="17" s="1"/>
  <c r="C1644" i="17"/>
  <c r="B1644" i="17"/>
  <c r="E1643" i="17"/>
  <c r="F1643" i="17" s="1"/>
  <c r="C1643" i="17"/>
  <c r="B1643" i="17"/>
  <c r="E1642" i="17"/>
  <c r="C1642" i="17"/>
  <c r="B1642" i="17"/>
  <c r="E1641" i="17"/>
  <c r="F1641" i="17" s="1"/>
  <c r="C1641" i="17"/>
  <c r="B1641" i="17"/>
  <c r="E1640" i="17"/>
  <c r="C1640" i="17"/>
  <c r="B1640" i="17"/>
  <c r="E1639" i="17"/>
  <c r="F1639" i="17" s="1"/>
  <c r="C1639" i="17"/>
  <c r="B1639" i="17"/>
  <c r="E1638" i="17"/>
  <c r="C1638" i="17"/>
  <c r="B1638" i="17"/>
  <c r="D1638" i="17" s="1"/>
  <c r="E1637" i="17"/>
  <c r="F1637" i="17" s="1"/>
  <c r="C1637" i="17"/>
  <c r="B1637" i="17"/>
  <c r="E1636" i="17"/>
  <c r="F1636" i="17" s="1"/>
  <c r="C1636" i="17"/>
  <c r="B1636" i="17"/>
  <c r="E1635" i="17"/>
  <c r="C1635" i="17"/>
  <c r="B1635" i="17"/>
  <c r="E1634" i="17"/>
  <c r="C1634" i="17"/>
  <c r="B1634" i="17"/>
  <c r="E1633" i="17"/>
  <c r="F1633" i="17" s="1"/>
  <c r="C1633" i="17"/>
  <c r="B1633" i="17"/>
  <c r="E1632" i="17"/>
  <c r="C1632" i="17"/>
  <c r="B1632" i="17"/>
  <c r="E1631" i="17"/>
  <c r="F1631" i="17" s="1"/>
  <c r="C1631" i="17"/>
  <c r="B1631" i="17"/>
  <c r="E1630" i="17"/>
  <c r="C1630" i="17"/>
  <c r="B1630" i="17"/>
  <c r="E1629" i="17"/>
  <c r="F1629" i="17" s="1"/>
  <c r="C1629" i="17"/>
  <c r="B1629" i="17"/>
  <c r="D1629" i="17" s="1"/>
  <c r="E1628" i="17"/>
  <c r="F1628" i="17" s="1"/>
  <c r="C1628" i="17"/>
  <c r="B1628" i="17"/>
  <c r="E1627" i="17"/>
  <c r="F1627" i="17" s="1"/>
  <c r="C1627" i="17"/>
  <c r="B1627" i="17"/>
  <c r="E1626" i="17"/>
  <c r="C1626" i="17"/>
  <c r="B1626" i="17"/>
  <c r="E1625" i="17"/>
  <c r="F1625" i="17" s="1"/>
  <c r="C1625" i="17"/>
  <c r="B1625" i="17"/>
  <c r="E1624" i="17"/>
  <c r="C1624" i="17"/>
  <c r="B1624" i="17"/>
  <c r="E1623" i="17"/>
  <c r="F1623" i="17" s="1"/>
  <c r="C1623" i="17"/>
  <c r="B1623" i="17"/>
  <c r="E1622" i="17"/>
  <c r="F1622" i="17" s="1"/>
  <c r="C1622" i="17"/>
  <c r="B1622" i="17"/>
  <c r="E1621" i="17"/>
  <c r="F1621" i="17" s="1"/>
  <c r="C1621" i="17"/>
  <c r="B1621" i="17"/>
  <c r="E1620" i="17"/>
  <c r="F1620" i="17" s="1"/>
  <c r="C1620" i="17"/>
  <c r="B1620" i="17"/>
  <c r="E1619" i="17"/>
  <c r="F1619" i="17" s="1"/>
  <c r="C1619" i="17"/>
  <c r="B1619" i="17"/>
  <c r="E1618" i="17"/>
  <c r="C1618" i="17"/>
  <c r="B1618" i="17"/>
  <c r="D1618" i="17" s="1"/>
  <c r="E1617" i="17"/>
  <c r="F1617" i="17" s="1"/>
  <c r="C1617" i="17"/>
  <c r="B1617" i="17"/>
  <c r="E1616" i="17"/>
  <c r="C1616" i="17"/>
  <c r="B1616" i="17"/>
  <c r="E1615" i="17"/>
  <c r="F1615" i="17" s="1"/>
  <c r="C1615" i="17"/>
  <c r="B1615" i="17"/>
  <c r="E1614" i="17"/>
  <c r="C1614" i="17"/>
  <c r="B1614" i="17"/>
  <c r="E1613" i="17"/>
  <c r="F1613" i="17" s="1"/>
  <c r="C1613" i="17"/>
  <c r="B1613" i="17"/>
  <c r="E1612" i="17"/>
  <c r="F1612" i="17" s="1"/>
  <c r="C1612" i="17"/>
  <c r="B1612" i="17"/>
  <c r="E1611" i="17"/>
  <c r="F1611" i="17" s="1"/>
  <c r="C1611" i="17"/>
  <c r="B1611" i="17"/>
  <c r="E1610" i="17"/>
  <c r="C1610" i="17"/>
  <c r="B1610" i="17"/>
  <c r="D1610" i="17" s="1"/>
  <c r="E1609" i="17"/>
  <c r="F1609" i="17" s="1"/>
  <c r="C1609" i="17"/>
  <c r="B1609" i="17"/>
  <c r="E1608" i="17"/>
  <c r="C1608" i="17"/>
  <c r="B1608" i="17"/>
  <c r="E1607" i="17"/>
  <c r="F1607" i="17" s="1"/>
  <c r="C1607" i="17"/>
  <c r="B1607" i="17"/>
  <c r="E1606" i="17"/>
  <c r="C1606" i="17"/>
  <c r="B1606" i="17"/>
  <c r="E1605" i="17"/>
  <c r="F1605" i="17" s="1"/>
  <c r="C1605" i="17"/>
  <c r="B1605" i="17"/>
  <c r="E1604" i="17"/>
  <c r="F1604" i="17" s="1"/>
  <c r="C1604" i="17"/>
  <c r="B1604" i="17"/>
  <c r="E1603" i="17"/>
  <c r="F1603" i="17" s="1"/>
  <c r="C1603" i="17"/>
  <c r="B1603" i="17"/>
  <c r="E1602" i="17"/>
  <c r="C1602" i="17"/>
  <c r="B1602" i="17"/>
  <c r="E1601" i="17"/>
  <c r="F1601" i="17" s="1"/>
  <c r="C1601" i="17"/>
  <c r="B1601" i="17"/>
  <c r="E1600" i="17"/>
  <c r="C1600" i="17"/>
  <c r="B1600" i="17"/>
  <c r="E1599" i="17"/>
  <c r="F1599" i="17" s="1"/>
  <c r="C1599" i="17"/>
  <c r="B1599" i="17"/>
  <c r="E1598" i="17"/>
  <c r="F1598" i="17" s="1"/>
  <c r="C1598" i="17"/>
  <c r="B1598" i="17"/>
  <c r="E1597" i="17"/>
  <c r="F1597" i="17" s="1"/>
  <c r="C1597" i="17"/>
  <c r="B1597" i="17"/>
  <c r="E1596" i="17"/>
  <c r="F1596" i="17" s="1"/>
  <c r="C1596" i="17"/>
  <c r="B1596" i="17"/>
  <c r="F1595" i="17"/>
  <c r="E1595" i="17"/>
  <c r="C1595" i="17"/>
  <c r="B1595" i="17"/>
  <c r="E1594" i="17"/>
  <c r="C1594" i="17"/>
  <c r="B1594" i="17"/>
  <c r="E1593" i="17"/>
  <c r="F1593" i="17" s="1"/>
  <c r="C1593" i="17"/>
  <c r="B1593" i="17"/>
  <c r="E1592" i="17"/>
  <c r="C1592" i="17"/>
  <c r="B1592" i="17"/>
  <c r="E1591" i="17"/>
  <c r="F1591" i="17" s="1"/>
  <c r="C1591" i="17"/>
  <c r="B1591" i="17"/>
  <c r="E1590" i="17"/>
  <c r="C1590" i="17"/>
  <c r="B1590" i="17"/>
  <c r="E1589" i="17"/>
  <c r="F1589" i="17" s="1"/>
  <c r="C1589" i="17"/>
  <c r="B1589" i="17"/>
  <c r="E1588" i="17"/>
  <c r="F1588" i="17" s="1"/>
  <c r="C1588" i="17"/>
  <c r="B1588" i="17"/>
  <c r="E1587" i="17"/>
  <c r="F1587" i="17" s="1"/>
  <c r="C1587" i="17"/>
  <c r="B1587" i="17"/>
  <c r="D1587" i="17" s="1"/>
  <c r="E1586" i="17"/>
  <c r="C1586" i="17"/>
  <c r="B1586" i="17"/>
  <c r="E1585" i="17"/>
  <c r="F1585" i="17" s="1"/>
  <c r="C1585" i="17"/>
  <c r="B1585" i="17"/>
  <c r="E1584" i="17"/>
  <c r="C1584" i="17"/>
  <c r="B1584" i="17"/>
  <c r="E1583" i="17"/>
  <c r="F1583" i="17" s="1"/>
  <c r="C1583" i="17"/>
  <c r="B1583" i="17"/>
  <c r="E1582" i="17"/>
  <c r="F1582" i="17" s="1"/>
  <c r="C1582" i="17"/>
  <c r="B1582" i="17"/>
  <c r="E1581" i="17"/>
  <c r="F1581" i="17" s="1"/>
  <c r="C1581" i="17"/>
  <c r="B1581" i="17"/>
  <c r="E1580" i="17"/>
  <c r="F1580" i="17" s="1"/>
  <c r="C1580" i="17"/>
  <c r="B1580" i="17"/>
  <c r="E1579" i="17"/>
  <c r="F1579" i="17" s="1"/>
  <c r="C1579" i="17"/>
  <c r="B1579" i="17"/>
  <c r="D1579" i="17" s="1"/>
  <c r="E1578" i="17"/>
  <c r="C1578" i="17"/>
  <c r="B1578" i="17"/>
  <c r="E1577" i="17"/>
  <c r="F1577" i="17" s="1"/>
  <c r="C1577" i="17"/>
  <c r="B1577" i="17"/>
  <c r="E1576" i="17"/>
  <c r="F1576" i="17" s="1"/>
  <c r="C1576" i="17"/>
  <c r="B1576" i="17"/>
  <c r="E1575" i="17"/>
  <c r="F1575" i="17" s="1"/>
  <c r="C1575" i="17"/>
  <c r="B1575" i="17"/>
  <c r="E1574" i="17"/>
  <c r="F1574" i="17" s="1"/>
  <c r="C1574" i="17"/>
  <c r="B1574" i="17"/>
  <c r="E1573" i="17"/>
  <c r="F1573" i="17" s="1"/>
  <c r="C1573" i="17"/>
  <c r="B1573" i="17"/>
  <c r="E1572" i="17"/>
  <c r="F1572" i="17" s="1"/>
  <c r="C1572" i="17"/>
  <c r="B1572" i="17"/>
  <c r="E1571" i="17"/>
  <c r="F1571" i="17" s="1"/>
  <c r="C1571" i="17"/>
  <c r="B1571" i="17"/>
  <c r="E1570" i="17"/>
  <c r="C1570" i="17"/>
  <c r="B1570" i="17"/>
  <c r="E1569" i="17"/>
  <c r="F1569" i="17" s="1"/>
  <c r="C1569" i="17"/>
  <c r="B1569" i="17"/>
  <c r="E1568" i="17"/>
  <c r="C1568" i="17"/>
  <c r="B1568" i="17"/>
  <c r="E1567" i="17"/>
  <c r="F1567" i="17" s="1"/>
  <c r="C1567" i="17"/>
  <c r="B1567" i="17"/>
  <c r="E1566" i="17"/>
  <c r="C1566" i="17"/>
  <c r="B1566" i="17"/>
  <c r="E1565" i="17"/>
  <c r="F1565" i="17" s="1"/>
  <c r="C1565" i="17"/>
  <c r="B1565" i="17"/>
  <c r="E1564" i="17"/>
  <c r="F1564" i="17" s="1"/>
  <c r="C1564" i="17"/>
  <c r="B1564" i="17"/>
  <c r="E1563" i="17"/>
  <c r="C1563" i="17"/>
  <c r="B1563" i="17"/>
  <c r="E1562" i="17"/>
  <c r="C1562" i="17"/>
  <c r="B1562" i="17"/>
  <c r="E1561" i="17"/>
  <c r="F1561" i="17" s="1"/>
  <c r="C1561" i="17"/>
  <c r="B1561" i="17"/>
  <c r="E1560" i="17"/>
  <c r="F1560" i="17" s="1"/>
  <c r="C1560" i="17"/>
  <c r="B1560" i="17"/>
  <c r="E1559" i="17"/>
  <c r="F1559" i="17" s="1"/>
  <c r="C1559" i="17"/>
  <c r="B1559" i="17"/>
  <c r="E1558" i="17"/>
  <c r="F1558" i="17" s="1"/>
  <c r="C1558" i="17"/>
  <c r="B1558" i="17"/>
  <c r="F1557" i="17"/>
  <c r="E1557" i="17"/>
  <c r="C1557" i="17"/>
  <c r="B1557" i="17"/>
  <c r="E1556" i="17"/>
  <c r="F1556" i="17" s="1"/>
  <c r="C1556" i="17"/>
  <c r="B1556" i="17"/>
  <c r="E1555" i="17"/>
  <c r="C1555" i="17"/>
  <c r="B1555" i="17"/>
  <c r="E1554" i="17"/>
  <c r="C1554" i="17"/>
  <c r="B1554" i="17"/>
  <c r="E1553" i="17"/>
  <c r="F1553" i="17" s="1"/>
  <c r="C1553" i="17"/>
  <c r="B1553" i="17"/>
  <c r="E1552" i="17"/>
  <c r="C1552" i="17"/>
  <c r="B1552" i="17"/>
  <c r="E1551" i="17"/>
  <c r="F1551" i="17" s="1"/>
  <c r="C1551" i="17"/>
  <c r="B1551" i="17"/>
  <c r="E1550" i="17"/>
  <c r="F1550" i="17" s="1"/>
  <c r="C1550" i="17"/>
  <c r="B1550" i="17"/>
  <c r="E1549" i="17"/>
  <c r="F1549" i="17" s="1"/>
  <c r="C1549" i="17"/>
  <c r="B1549" i="17"/>
  <c r="E1548" i="17"/>
  <c r="F1548" i="17" s="1"/>
  <c r="C1548" i="17"/>
  <c r="B1548" i="17"/>
  <c r="E1547" i="17"/>
  <c r="C1547" i="17"/>
  <c r="B1547" i="17"/>
  <c r="E1546" i="17"/>
  <c r="C1546" i="17"/>
  <c r="B1546" i="17"/>
  <c r="E1545" i="17"/>
  <c r="F1545" i="17" s="1"/>
  <c r="C1545" i="17"/>
  <c r="B1545" i="17"/>
  <c r="E1544" i="17"/>
  <c r="F1544" i="17" s="1"/>
  <c r="C1544" i="17"/>
  <c r="B1544" i="17"/>
  <c r="D1544" i="17" s="1"/>
  <c r="E1543" i="17"/>
  <c r="F1543" i="17" s="1"/>
  <c r="C1543" i="17"/>
  <c r="B1543" i="17"/>
  <c r="F1542" i="17"/>
  <c r="E1542" i="17"/>
  <c r="C1542" i="17"/>
  <c r="B1542" i="17"/>
  <c r="E1541" i="17"/>
  <c r="F1541" i="17" s="1"/>
  <c r="C1541" i="17"/>
  <c r="B1541" i="17"/>
  <c r="E1540" i="17"/>
  <c r="F1540" i="17" s="1"/>
  <c r="C1540" i="17"/>
  <c r="B1540" i="17"/>
  <c r="E1539" i="17"/>
  <c r="C1539" i="17"/>
  <c r="B1539" i="17"/>
  <c r="E1538" i="17"/>
  <c r="C1538" i="17"/>
  <c r="B1538" i="17"/>
  <c r="E1537" i="17"/>
  <c r="C1537" i="17"/>
  <c r="B1537" i="17"/>
  <c r="E1536" i="17"/>
  <c r="F1536" i="17" s="1"/>
  <c r="C1536" i="17"/>
  <c r="B1536" i="17"/>
  <c r="E1535" i="17"/>
  <c r="C1535" i="17"/>
  <c r="B1535" i="17"/>
  <c r="E1534" i="17"/>
  <c r="F1534" i="17" s="1"/>
  <c r="C1534" i="17"/>
  <c r="B1534" i="17"/>
  <c r="E1533" i="17"/>
  <c r="F1533" i="17" s="1"/>
  <c r="C1533" i="17"/>
  <c r="B1533" i="17"/>
  <c r="E1532" i="17"/>
  <c r="F1532" i="17" s="1"/>
  <c r="C1532" i="17"/>
  <c r="B1532" i="17"/>
  <c r="E1531" i="17"/>
  <c r="F1531" i="17" s="1"/>
  <c r="C1531" i="17"/>
  <c r="B1531" i="17"/>
  <c r="E1530" i="17"/>
  <c r="C1530" i="17"/>
  <c r="B1530" i="17"/>
  <c r="E1529" i="17"/>
  <c r="F1529" i="17" s="1"/>
  <c r="C1529" i="17"/>
  <c r="B1529" i="17"/>
  <c r="E1528" i="17"/>
  <c r="F1528" i="17" s="1"/>
  <c r="C1528" i="17"/>
  <c r="B1528" i="17"/>
  <c r="E1527" i="17"/>
  <c r="F1527" i="17" s="1"/>
  <c r="C1527" i="17"/>
  <c r="B1527" i="17"/>
  <c r="E1526" i="17"/>
  <c r="F1526" i="17" s="1"/>
  <c r="C1526" i="17"/>
  <c r="B1526" i="17"/>
  <c r="E1525" i="17"/>
  <c r="F1525" i="17" s="1"/>
  <c r="C1525" i="17"/>
  <c r="B1525" i="17"/>
  <c r="E1524" i="17"/>
  <c r="F1524" i="17" s="1"/>
  <c r="C1524" i="17"/>
  <c r="B1524" i="17"/>
  <c r="E1523" i="17"/>
  <c r="F1523" i="17" s="1"/>
  <c r="C1523" i="17"/>
  <c r="B1523" i="17"/>
  <c r="E1522" i="17"/>
  <c r="F1522" i="17" s="1"/>
  <c r="C1522" i="17"/>
  <c r="B1522" i="17"/>
  <c r="E1521" i="17"/>
  <c r="F1521" i="17" s="1"/>
  <c r="C1521" i="17"/>
  <c r="B1521" i="17"/>
  <c r="E1520" i="17"/>
  <c r="F1520" i="17" s="1"/>
  <c r="C1520" i="17"/>
  <c r="B1520" i="17"/>
  <c r="E1519" i="17"/>
  <c r="F1519" i="17" s="1"/>
  <c r="C1519" i="17"/>
  <c r="B1519" i="17"/>
  <c r="E1518" i="17"/>
  <c r="C1518" i="17"/>
  <c r="B1518" i="17"/>
  <c r="E1517" i="17"/>
  <c r="F1517" i="17" s="1"/>
  <c r="C1517" i="17"/>
  <c r="B1517" i="17"/>
  <c r="E1516" i="17"/>
  <c r="C1516" i="17"/>
  <c r="B1516" i="17"/>
  <c r="E1515" i="17"/>
  <c r="F1515" i="17" s="1"/>
  <c r="C1515" i="17"/>
  <c r="B1515" i="17"/>
  <c r="D1515" i="17" s="1"/>
  <c r="E1514" i="17"/>
  <c r="F1514" i="17" s="1"/>
  <c r="C1514" i="17"/>
  <c r="B1514" i="17"/>
  <c r="E1513" i="17"/>
  <c r="F1513" i="17" s="1"/>
  <c r="C1513" i="17"/>
  <c r="B1513" i="17"/>
  <c r="E1512" i="17"/>
  <c r="F1512" i="17" s="1"/>
  <c r="C1512" i="17"/>
  <c r="B1512" i="17"/>
  <c r="E1511" i="17"/>
  <c r="F1511" i="17" s="1"/>
  <c r="C1511" i="17"/>
  <c r="B1511" i="17"/>
  <c r="E1510" i="17"/>
  <c r="C1510" i="17"/>
  <c r="B1510" i="17"/>
  <c r="F1509" i="17"/>
  <c r="E1509" i="17"/>
  <c r="C1509" i="17"/>
  <c r="B1509" i="17"/>
  <c r="E1508" i="17"/>
  <c r="F1508" i="17" s="1"/>
  <c r="C1508" i="17"/>
  <c r="B1508" i="17"/>
  <c r="E1507" i="17"/>
  <c r="F1507" i="17" s="1"/>
  <c r="C1507" i="17"/>
  <c r="B1507" i="17"/>
  <c r="E1506" i="17"/>
  <c r="F1506" i="17" s="1"/>
  <c r="C1506" i="17"/>
  <c r="B1506" i="17"/>
  <c r="E1505" i="17"/>
  <c r="F1505" i="17" s="1"/>
  <c r="C1505" i="17"/>
  <c r="B1505" i="17"/>
  <c r="E1504" i="17"/>
  <c r="F1504" i="17" s="1"/>
  <c r="C1504" i="17"/>
  <c r="B1504" i="17"/>
  <c r="E1503" i="17"/>
  <c r="F1503" i="17" s="1"/>
  <c r="C1503" i="17"/>
  <c r="D1503" i="17" s="1"/>
  <c r="B1503" i="17"/>
  <c r="E1502" i="17"/>
  <c r="C1502" i="17"/>
  <c r="B1502" i="17"/>
  <c r="E1501" i="17"/>
  <c r="F1501" i="17" s="1"/>
  <c r="C1501" i="17"/>
  <c r="B1501" i="17"/>
  <c r="E1500" i="17"/>
  <c r="F1500" i="17" s="1"/>
  <c r="C1500" i="17"/>
  <c r="I1500" i="17" s="1"/>
  <c r="B1500" i="17"/>
  <c r="F1499" i="17"/>
  <c r="E1499" i="17"/>
  <c r="C1499" i="17"/>
  <c r="B1499" i="17"/>
  <c r="E1498" i="17"/>
  <c r="F1498" i="17" s="1"/>
  <c r="C1498" i="17"/>
  <c r="B1498" i="17"/>
  <c r="E1497" i="17"/>
  <c r="F1497" i="17" s="1"/>
  <c r="C1497" i="17"/>
  <c r="B1497" i="17"/>
  <c r="E1496" i="17"/>
  <c r="F1496" i="17" s="1"/>
  <c r="C1496" i="17"/>
  <c r="B1496" i="17"/>
  <c r="E1495" i="17"/>
  <c r="F1495" i="17" s="1"/>
  <c r="C1495" i="17"/>
  <c r="B1495" i="17"/>
  <c r="E1494" i="17"/>
  <c r="C1494" i="17"/>
  <c r="B1494" i="17"/>
  <c r="F1493" i="17"/>
  <c r="E1493" i="17"/>
  <c r="C1493" i="17"/>
  <c r="B1493" i="17"/>
  <c r="F1492" i="17"/>
  <c r="E1492" i="17"/>
  <c r="C1492" i="17"/>
  <c r="B1492" i="17"/>
  <c r="F1491" i="17"/>
  <c r="E1491" i="17"/>
  <c r="C1491" i="17"/>
  <c r="B1491" i="17"/>
  <c r="F1490" i="17"/>
  <c r="E1490" i="17"/>
  <c r="C1490" i="17"/>
  <c r="B1490" i="17"/>
  <c r="E1489" i="17"/>
  <c r="F1489" i="17" s="1"/>
  <c r="C1489" i="17"/>
  <c r="B1489" i="17"/>
  <c r="E1488" i="17"/>
  <c r="C1488" i="17"/>
  <c r="B1488" i="17"/>
  <c r="E1487" i="17"/>
  <c r="F1487" i="17" s="1"/>
  <c r="C1487" i="17"/>
  <c r="B1487" i="17"/>
  <c r="E1486" i="17"/>
  <c r="F1486" i="17" s="1"/>
  <c r="C1486" i="17"/>
  <c r="B1486" i="17"/>
  <c r="E1485" i="17"/>
  <c r="F1485" i="17" s="1"/>
  <c r="C1485" i="17"/>
  <c r="B1485" i="17"/>
  <c r="E1484" i="17"/>
  <c r="C1484" i="17"/>
  <c r="B1484" i="17"/>
  <c r="E1483" i="17"/>
  <c r="F1483" i="17" s="1"/>
  <c r="C1483" i="17"/>
  <c r="B1483" i="17"/>
  <c r="E1482" i="17"/>
  <c r="F1482" i="17" s="1"/>
  <c r="C1482" i="17"/>
  <c r="B1482" i="17"/>
  <c r="E1481" i="17"/>
  <c r="F1481" i="17" s="1"/>
  <c r="C1481" i="17"/>
  <c r="B1481" i="17"/>
  <c r="E1480" i="17"/>
  <c r="C1480" i="17"/>
  <c r="B1480" i="17"/>
  <c r="E1479" i="17"/>
  <c r="F1479" i="17" s="1"/>
  <c r="C1479" i="17"/>
  <c r="B1479" i="17"/>
  <c r="E1478" i="17"/>
  <c r="F1478" i="17" s="1"/>
  <c r="C1478" i="17"/>
  <c r="B1478" i="17"/>
  <c r="E1477" i="17"/>
  <c r="F1477" i="17" s="1"/>
  <c r="C1477" i="17"/>
  <c r="B1477" i="17"/>
  <c r="E1476" i="17"/>
  <c r="C1476" i="17"/>
  <c r="B1476" i="17"/>
  <c r="E1475" i="17"/>
  <c r="F1475" i="17" s="1"/>
  <c r="C1475" i="17"/>
  <c r="B1475" i="17"/>
  <c r="E1474" i="17"/>
  <c r="F1474" i="17" s="1"/>
  <c r="C1474" i="17"/>
  <c r="B1474" i="17"/>
  <c r="E1473" i="17"/>
  <c r="F1473" i="17" s="1"/>
  <c r="C1473" i="17"/>
  <c r="B1473" i="17"/>
  <c r="E1472" i="17"/>
  <c r="C1472" i="17"/>
  <c r="B1472" i="17"/>
  <c r="E1471" i="17"/>
  <c r="C1471" i="17"/>
  <c r="B1471" i="17"/>
  <c r="E1470" i="17"/>
  <c r="C1470" i="17"/>
  <c r="B1470" i="17"/>
  <c r="E1469" i="17"/>
  <c r="F1469" i="17" s="1"/>
  <c r="C1469" i="17"/>
  <c r="B1469" i="17"/>
  <c r="E1468" i="17"/>
  <c r="C1468" i="17"/>
  <c r="B1468" i="17"/>
  <c r="D1468" i="17" s="1"/>
  <c r="E1467" i="17"/>
  <c r="C1467" i="17"/>
  <c r="B1467" i="17"/>
  <c r="E1466" i="17"/>
  <c r="F1466" i="17" s="1"/>
  <c r="C1466" i="17"/>
  <c r="B1466" i="17"/>
  <c r="E1465" i="17"/>
  <c r="F1465" i="17" s="1"/>
  <c r="C1465" i="17"/>
  <c r="B1465" i="17"/>
  <c r="E1464" i="17"/>
  <c r="C1464" i="17"/>
  <c r="B1464" i="17"/>
  <c r="E1463" i="17"/>
  <c r="F1463" i="17" s="1"/>
  <c r="C1463" i="17"/>
  <c r="B1463" i="17"/>
  <c r="E1462" i="17"/>
  <c r="C1462" i="17"/>
  <c r="B1462" i="17"/>
  <c r="E1461" i="17"/>
  <c r="F1461" i="17" s="1"/>
  <c r="C1461" i="17"/>
  <c r="B1461" i="17"/>
  <c r="E1460" i="17"/>
  <c r="C1460" i="17"/>
  <c r="B1460" i="17"/>
  <c r="E1459" i="17"/>
  <c r="F1459" i="17" s="1"/>
  <c r="C1459" i="17"/>
  <c r="D1459" i="17" s="1"/>
  <c r="B1459" i="17"/>
  <c r="E1458" i="17"/>
  <c r="F1458" i="17" s="1"/>
  <c r="C1458" i="17"/>
  <c r="D1458" i="17" s="1"/>
  <c r="B1458" i="17"/>
  <c r="E1457" i="17"/>
  <c r="F1457" i="17" s="1"/>
  <c r="C1457" i="17"/>
  <c r="B1457" i="17"/>
  <c r="E1456" i="17"/>
  <c r="C1456" i="17"/>
  <c r="B1456" i="17"/>
  <c r="E1455" i="17"/>
  <c r="F1455" i="17" s="1"/>
  <c r="C1455" i="17"/>
  <c r="B1455" i="17"/>
  <c r="E1454" i="17"/>
  <c r="F1454" i="17" s="1"/>
  <c r="C1454" i="17"/>
  <c r="B1454" i="17"/>
  <c r="E1453" i="17"/>
  <c r="F1453" i="17" s="1"/>
  <c r="C1453" i="17"/>
  <c r="B1453" i="17"/>
  <c r="E1452" i="17"/>
  <c r="F1452" i="17" s="1"/>
  <c r="C1452" i="17"/>
  <c r="B1452" i="17"/>
  <c r="E1451" i="17"/>
  <c r="F1451" i="17" s="1"/>
  <c r="C1451" i="17"/>
  <c r="B1451" i="17"/>
  <c r="E1450" i="17"/>
  <c r="F1450" i="17" s="1"/>
  <c r="C1450" i="17"/>
  <c r="B1450" i="17"/>
  <c r="E1449" i="17"/>
  <c r="F1449" i="17" s="1"/>
  <c r="C1449" i="17"/>
  <c r="B1449" i="17"/>
  <c r="E1448" i="17"/>
  <c r="C1448" i="17"/>
  <c r="B1448" i="17"/>
  <c r="F1447" i="17"/>
  <c r="E1447" i="17"/>
  <c r="C1447" i="17"/>
  <c r="B1447" i="17"/>
  <c r="E1446" i="17"/>
  <c r="F1446" i="17" s="1"/>
  <c r="C1446" i="17"/>
  <c r="B1446" i="17"/>
  <c r="E1445" i="17"/>
  <c r="F1445" i="17" s="1"/>
  <c r="C1445" i="17"/>
  <c r="D1445" i="17" s="1"/>
  <c r="B1445" i="17"/>
  <c r="E1444" i="17"/>
  <c r="F1444" i="17" s="1"/>
  <c r="C1444" i="17"/>
  <c r="B1444" i="17"/>
  <c r="E1443" i="17"/>
  <c r="F1443" i="17" s="1"/>
  <c r="C1443" i="17"/>
  <c r="B1443" i="17"/>
  <c r="D1443" i="17" s="1"/>
  <c r="E1442" i="17"/>
  <c r="F1442" i="17" s="1"/>
  <c r="C1442" i="17"/>
  <c r="B1442" i="17"/>
  <c r="D1442" i="17" s="1"/>
  <c r="E1441" i="17"/>
  <c r="F1441" i="17" s="1"/>
  <c r="C1441" i="17"/>
  <c r="B1441" i="17"/>
  <c r="E1440" i="17"/>
  <c r="C1440" i="17"/>
  <c r="B1440" i="17"/>
  <c r="E1439" i="17"/>
  <c r="F1439" i="17" s="1"/>
  <c r="C1439" i="17"/>
  <c r="B1439" i="17"/>
  <c r="E1438" i="17"/>
  <c r="F1438" i="17" s="1"/>
  <c r="C1438" i="17"/>
  <c r="B1438" i="17"/>
  <c r="E1437" i="17"/>
  <c r="F1437" i="17" s="1"/>
  <c r="C1437" i="17"/>
  <c r="B1437" i="17"/>
  <c r="E1436" i="17"/>
  <c r="F1436" i="17" s="1"/>
  <c r="C1436" i="17"/>
  <c r="B1436" i="17"/>
  <c r="E1435" i="17"/>
  <c r="F1435" i="17" s="1"/>
  <c r="C1435" i="17"/>
  <c r="B1435" i="17"/>
  <c r="E1434" i="17"/>
  <c r="F1434" i="17" s="1"/>
  <c r="C1434" i="17"/>
  <c r="B1434" i="17"/>
  <c r="D1434" i="17" s="1"/>
  <c r="E1433" i="17"/>
  <c r="F1433" i="17" s="1"/>
  <c r="C1433" i="17"/>
  <c r="B1433" i="17"/>
  <c r="E1432" i="17"/>
  <c r="C1432" i="17"/>
  <c r="B1432" i="17"/>
  <c r="E1431" i="17"/>
  <c r="C1431" i="17"/>
  <c r="B1431" i="17"/>
  <c r="E1430" i="17"/>
  <c r="F1430" i="17" s="1"/>
  <c r="C1430" i="17"/>
  <c r="B1430" i="17"/>
  <c r="E1429" i="17"/>
  <c r="F1429" i="17" s="1"/>
  <c r="C1429" i="17"/>
  <c r="B1429" i="17"/>
  <c r="E1428" i="17"/>
  <c r="F1428" i="17" s="1"/>
  <c r="C1428" i="17"/>
  <c r="B1428" i="17"/>
  <c r="E1427" i="17"/>
  <c r="F1427" i="17" s="1"/>
  <c r="C1427" i="17"/>
  <c r="B1427" i="17"/>
  <c r="E1426" i="17"/>
  <c r="F1426" i="17" s="1"/>
  <c r="C1426" i="17"/>
  <c r="B1426" i="17"/>
  <c r="E1425" i="17"/>
  <c r="F1425" i="17" s="1"/>
  <c r="C1425" i="17"/>
  <c r="B1425" i="17"/>
  <c r="E1424" i="17"/>
  <c r="C1424" i="17"/>
  <c r="B1424" i="17"/>
  <c r="E1423" i="17"/>
  <c r="F1423" i="17" s="1"/>
  <c r="C1423" i="17"/>
  <c r="B1423" i="17"/>
  <c r="E1422" i="17"/>
  <c r="F1422" i="17" s="1"/>
  <c r="C1422" i="17"/>
  <c r="B1422" i="17"/>
  <c r="E1421" i="17"/>
  <c r="F1421" i="17" s="1"/>
  <c r="C1421" i="17"/>
  <c r="B1421" i="17"/>
  <c r="E1420" i="17"/>
  <c r="F1420" i="17" s="1"/>
  <c r="C1420" i="17"/>
  <c r="B1420" i="17"/>
  <c r="E1419" i="17"/>
  <c r="F1419" i="17" s="1"/>
  <c r="C1419" i="17"/>
  <c r="B1419" i="17"/>
  <c r="F1418" i="17"/>
  <c r="E1418" i="17"/>
  <c r="C1418" i="17"/>
  <c r="B1418" i="17"/>
  <c r="E1417" i="17"/>
  <c r="F1417" i="17" s="1"/>
  <c r="C1417" i="17"/>
  <c r="B1417" i="17"/>
  <c r="E1416" i="17"/>
  <c r="C1416" i="17"/>
  <c r="B1416" i="17"/>
  <c r="E1415" i="17"/>
  <c r="F1415" i="17" s="1"/>
  <c r="C1415" i="17"/>
  <c r="B1415" i="17"/>
  <c r="E1414" i="17"/>
  <c r="C1414" i="17"/>
  <c r="B1414" i="17"/>
  <c r="E1413" i="17"/>
  <c r="F1413" i="17" s="1"/>
  <c r="C1413" i="17"/>
  <c r="B1413" i="17"/>
  <c r="D1413" i="17" s="1"/>
  <c r="E1412" i="17"/>
  <c r="C1412" i="17"/>
  <c r="B1412" i="17"/>
  <c r="E1411" i="17"/>
  <c r="F1411" i="17" s="1"/>
  <c r="C1411" i="17"/>
  <c r="B1411" i="17"/>
  <c r="E1410" i="17"/>
  <c r="F1410" i="17" s="1"/>
  <c r="C1410" i="17"/>
  <c r="B1410" i="17"/>
  <c r="E1409" i="17"/>
  <c r="F1409" i="17" s="1"/>
  <c r="C1409" i="17"/>
  <c r="B1409" i="17"/>
  <c r="E1408" i="17"/>
  <c r="C1408" i="17"/>
  <c r="B1408" i="17"/>
  <c r="E1407" i="17"/>
  <c r="C1407" i="17"/>
  <c r="B1407" i="17"/>
  <c r="E1406" i="17"/>
  <c r="C1406" i="17"/>
  <c r="B1406" i="17"/>
  <c r="E1405" i="17"/>
  <c r="F1405" i="17" s="1"/>
  <c r="C1405" i="17"/>
  <c r="B1405" i="17"/>
  <c r="D1405" i="17" s="1"/>
  <c r="E1404" i="17"/>
  <c r="F1404" i="17" s="1"/>
  <c r="C1404" i="17"/>
  <c r="B1404" i="17"/>
  <c r="E1403" i="17"/>
  <c r="F1403" i="17" s="1"/>
  <c r="C1403" i="17"/>
  <c r="B1403" i="17"/>
  <c r="E1402" i="17"/>
  <c r="F1402" i="17" s="1"/>
  <c r="C1402" i="17"/>
  <c r="B1402" i="17"/>
  <c r="E1401" i="17"/>
  <c r="F1401" i="17" s="1"/>
  <c r="C1401" i="17"/>
  <c r="B1401" i="17"/>
  <c r="E1400" i="17"/>
  <c r="C1400" i="17"/>
  <c r="B1400" i="17"/>
  <c r="E1399" i="17"/>
  <c r="C1399" i="17"/>
  <c r="B1399" i="17"/>
  <c r="E1398" i="17"/>
  <c r="F1398" i="17" s="1"/>
  <c r="C1398" i="17"/>
  <c r="B1398" i="17"/>
  <c r="E1397" i="17"/>
  <c r="F1397" i="17" s="1"/>
  <c r="C1397" i="17"/>
  <c r="B1397" i="17"/>
  <c r="E1396" i="17"/>
  <c r="F1396" i="17" s="1"/>
  <c r="C1396" i="17"/>
  <c r="B1396" i="17"/>
  <c r="E1395" i="17"/>
  <c r="F1395" i="17" s="1"/>
  <c r="C1395" i="17"/>
  <c r="B1395" i="17"/>
  <c r="E1394" i="17"/>
  <c r="F1394" i="17" s="1"/>
  <c r="C1394" i="17"/>
  <c r="B1394" i="17"/>
  <c r="E1393" i="17"/>
  <c r="F1393" i="17" s="1"/>
  <c r="C1393" i="17"/>
  <c r="B1393" i="17"/>
  <c r="E1392" i="17"/>
  <c r="C1392" i="17"/>
  <c r="B1392" i="17"/>
  <c r="E1391" i="17"/>
  <c r="C1391" i="17"/>
  <c r="B1391" i="17"/>
  <c r="E1390" i="17"/>
  <c r="F1390" i="17" s="1"/>
  <c r="C1390" i="17"/>
  <c r="B1390" i="17"/>
  <c r="E1389" i="17"/>
  <c r="F1389" i="17" s="1"/>
  <c r="C1389" i="17"/>
  <c r="B1389" i="17"/>
  <c r="E1388" i="17"/>
  <c r="F1388" i="17" s="1"/>
  <c r="C1388" i="17"/>
  <c r="B1388" i="17"/>
  <c r="E1387" i="17"/>
  <c r="C1387" i="17"/>
  <c r="B1387" i="17"/>
  <c r="E1386" i="17"/>
  <c r="F1386" i="17" s="1"/>
  <c r="C1386" i="17"/>
  <c r="B1386" i="17"/>
  <c r="E1385" i="17"/>
  <c r="F1385" i="17" s="1"/>
  <c r="C1385" i="17"/>
  <c r="B1385" i="17"/>
  <c r="E1384" i="17"/>
  <c r="C1384" i="17"/>
  <c r="B1384" i="17"/>
  <c r="E1383" i="17"/>
  <c r="F1383" i="17" s="1"/>
  <c r="C1383" i="17"/>
  <c r="B1383" i="17"/>
  <c r="E1382" i="17"/>
  <c r="C1382" i="17"/>
  <c r="B1382" i="17"/>
  <c r="D1382" i="17" s="1"/>
  <c r="E1381" i="17"/>
  <c r="F1381" i="17" s="1"/>
  <c r="C1381" i="17"/>
  <c r="B1381" i="17"/>
  <c r="E1380" i="17"/>
  <c r="F1380" i="17" s="1"/>
  <c r="C1380" i="17"/>
  <c r="B1380" i="17"/>
  <c r="E1379" i="17"/>
  <c r="F1379" i="17" s="1"/>
  <c r="C1379" i="17"/>
  <c r="B1379" i="17"/>
  <c r="E1378" i="17"/>
  <c r="F1378" i="17" s="1"/>
  <c r="C1378" i="17"/>
  <c r="B1378" i="17"/>
  <c r="E1377" i="17"/>
  <c r="F1377" i="17" s="1"/>
  <c r="C1377" i="17"/>
  <c r="B1377" i="17"/>
  <c r="E1376" i="17"/>
  <c r="C1376" i="17"/>
  <c r="B1376" i="17"/>
  <c r="F1375" i="17"/>
  <c r="E1375" i="17"/>
  <c r="C1375" i="17"/>
  <c r="B1375" i="17"/>
  <c r="E1374" i="17"/>
  <c r="F1374" i="17" s="1"/>
  <c r="C1374" i="17"/>
  <c r="B1374" i="17"/>
  <c r="E1373" i="17"/>
  <c r="F1373" i="17" s="1"/>
  <c r="C1373" i="17"/>
  <c r="B1373" i="17"/>
  <c r="E1372" i="17"/>
  <c r="F1372" i="17" s="1"/>
  <c r="C1372" i="17"/>
  <c r="B1372" i="17"/>
  <c r="E1371" i="17"/>
  <c r="F1371" i="17" s="1"/>
  <c r="C1371" i="17"/>
  <c r="B1371" i="17"/>
  <c r="E1370" i="17"/>
  <c r="F1370" i="17" s="1"/>
  <c r="C1370" i="17"/>
  <c r="B1370" i="17"/>
  <c r="D1370" i="17" s="1"/>
  <c r="E1369" i="17"/>
  <c r="F1369" i="17" s="1"/>
  <c r="C1369" i="17"/>
  <c r="B1369" i="17"/>
  <c r="E1368" i="17"/>
  <c r="C1368" i="17"/>
  <c r="B1368" i="17"/>
  <c r="E1367" i="17"/>
  <c r="F1367" i="17" s="1"/>
  <c r="C1367" i="17"/>
  <c r="B1367" i="17"/>
  <c r="E1366" i="17"/>
  <c r="C1366" i="17"/>
  <c r="B1366" i="17"/>
  <c r="E1365" i="17"/>
  <c r="F1365" i="17" s="1"/>
  <c r="C1365" i="17"/>
  <c r="B1365" i="17"/>
  <c r="D1365" i="17" s="1"/>
  <c r="E1364" i="17"/>
  <c r="C1364" i="17"/>
  <c r="B1364" i="17"/>
  <c r="E1363" i="17"/>
  <c r="F1363" i="17" s="1"/>
  <c r="C1363" i="17"/>
  <c r="B1363" i="17"/>
  <c r="D1363" i="17" s="1"/>
  <c r="E1362" i="17"/>
  <c r="F1362" i="17" s="1"/>
  <c r="C1362" i="17"/>
  <c r="B1362" i="17"/>
  <c r="E1361" i="17"/>
  <c r="F1361" i="17" s="1"/>
  <c r="C1361" i="17"/>
  <c r="B1361" i="17"/>
  <c r="E1360" i="17"/>
  <c r="C1360" i="17"/>
  <c r="B1360" i="17"/>
  <c r="E1359" i="17"/>
  <c r="C1359" i="17"/>
  <c r="B1359" i="17"/>
  <c r="E1358" i="17"/>
  <c r="F1358" i="17" s="1"/>
  <c r="C1358" i="17"/>
  <c r="B1358" i="17"/>
  <c r="E1357" i="17"/>
  <c r="F1357" i="17" s="1"/>
  <c r="C1357" i="17"/>
  <c r="B1357" i="17"/>
  <c r="E1356" i="17"/>
  <c r="F1356" i="17" s="1"/>
  <c r="C1356" i="17"/>
  <c r="B1356" i="17"/>
  <c r="E1355" i="17"/>
  <c r="F1355" i="17" s="1"/>
  <c r="C1355" i="17"/>
  <c r="B1355" i="17"/>
  <c r="E1354" i="17"/>
  <c r="F1354" i="17" s="1"/>
  <c r="C1354" i="17"/>
  <c r="B1354" i="17"/>
  <c r="E1353" i="17"/>
  <c r="F1353" i="17" s="1"/>
  <c r="C1353" i="17"/>
  <c r="B1353" i="17"/>
  <c r="E1352" i="17"/>
  <c r="C1352" i="17"/>
  <c r="B1352" i="17"/>
  <c r="E1351" i="17"/>
  <c r="C1351" i="17"/>
  <c r="B1351" i="17"/>
  <c r="E1350" i="17"/>
  <c r="F1350" i="17" s="1"/>
  <c r="C1350" i="17"/>
  <c r="B1350" i="17"/>
  <c r="E1349" i="17"/>
  <c r="F1349" i="17" s="1"/>
  <c r="C1349" i="17"/>
  <c r="B1349" i="17"/>
  <c r="E1348" i="17"/>
  <c r="F1348" i="17" s="1"/>
  <c r="C1348" i="17"/>
  <c r="B1348" i="17"/>
  <c r="E1347" i="17"/>
  <c r="C1347" i="17"/>
  <c r="B1347" i="17"/>
  <c r="E1346" i="17"/>
  <c r="F1346" i="17" s="1"/>
  <c r="C1346" i="17"/>
  <c r="B1346" i="17"/>
  <c r="E1345" i="17"/>
  <c r="F1345" i="17" s="1"/>
  <c r="C1345" i="17"/>
  <c r="B1345" i="17"/>
  <c r="E1344" i="17"/>
  <c r="C1344" i="17"/>
  <c r="B1344" i="17"/>
  <c r="E1343" i="17"/>
  <c r="F1343" i="17" s="1"/>
  <c r="C1343" i="17"/>
  <c r="B1343" i="17"/>
  <c r="E1342" i="17"/>
  <c r="C1342" i="17"/>
  <c r="B1342" i="17"/>
  <c r="E1341" i="17"/>
  <c r="F1341" i="17" s="1"/>
  <c r="C1341" i="17"/>
  <c r="B1341" i="17"/>
  <c r="E1340" i="17"/>
  <c r="F1340" i="17" s="1"/>
  <c r="C1340" i="17"/>
  <c r="B1340" i="17"/>
  <c r="F1339" i="17"/>
  <c r="E1339" i="17"/>
  <c r="C1339" i="17"/>
  <c r="B1339" i="17"/>
  <c r="E1338" i="17"/>
  <c r="F1338" i="17" s="1"/>
  <c r="C1338" i="17"/>
  <c r="B1338" i="17"/>
  <c r="E1337" i="17"/>
  <c r="F1337" i="17" s="1"/>
  <c r="C1337" i="17"/>
  <c r="B1337" i="17"/>
  <c r="E1336" i="17"/>
  <c r="C1336" i="17"/>
  <c r="B1336" i="17"/>
  <c r="F1335" i="17"/>
  <c r="E1335" i="17"/>
  <c r="C1335" i="17"/>
  <c r="B1335" i="17"/>
  <c r="E1334" i="17"/>
  <c r="F1334" i="17" s="1"/>
  <c r="C1334" i="17"/>
  <c r="B1334" i="17"/>
  <c r="E1333" i="17"/>
  <c r="F1333" i="17" s="1"/>
  <c r="C1333" i="17"/>
  <c r="B1333" i="17"/>
  <c r="E1332" i="17"/>
  <c r="F1332" i="17" s="1"/>
  <c r="C1332" i="17"/>
  <c r="B1332" i="17"/>
  <c r="E1331" i="17"/>
  <c r="F1331" i="17" s="1"/>
  <c r="C1331" i="17"/>
  <c r="B1331" i="17"/>
  <c r="E1330" i="17"/>
  <c r="F1330" i="17" s="1"/>
  <c r="C1330" i="17"/>
  <c r="B1330" i="17"/>
  <c r="E1329" i="17"/>
  <c r="F1329" i="17" s="1"/>
  <c r="C1329" i="17"/>
  <c r="B1329" i="17"/>
  <c r="E1328" i="17"/>
  <c r="C1328" i="17"/>
  <c r="B1328" i="17"/>
  <c r="E1327" i="17"/>
  <c r="C1327" i="17"/>
  <c r="B1327" i="17"/>
  <c r="E1326" i="17"/>
  <c r="F1326" i="17" s="1"/>
  <c r="C1326" i="17"/>
  <c r="B1326" i="17"/>
  <c r="E1325" i="17"/>
  <c r="F1325" i="17" s="1"/>
  <c r="C1325" i="17"/>
  <c r="B1325" i="17"/>
  <c r="E1324" i="17"/>
  <c r="F1324" i="17" s="1"/>
  <c r="C1324" i="17"/>
  <c r="B1324" i="17"/>
  <c r="E1323" i="17"/>
  <c r="C1323" i="17"/>
  <c r="B1323" i="17"/>
  <c r="E1322" i="17"/>
  <c r="F1322" i="17" s="1"/>
  <c r="C1322" i="17"/>
  <c r="B1322" i="17"/>
  <c r="D1322" i="17" s="1"/>
  <c r="E1321" i="17"/>
  <c r="F1321" i="17" s="1"/>
  <c r="C1321" i="17"/>
  <c r="B1321" i="17"/>
  <c r="E1320" i="17"/>
  <c r="C1320" i="17"/>
  <c r="B1320" i="17"/>
  <c r="E1319" i="17"/>
  <c r="C1319" i="17"/>
  <c r="B1319" i="17"/>
  <c r="E1318" i="17"/>
  <c r="C1318" i="17"/>
  <c r="B1318" i="17"/>
  <c r="E1317" i="17"/>
  <c r="F1317" i="17" s="1"/>
  <c r="C1317" i="17"/>
  <c r="B1317" i="17"/>
  <c r="E1316" i="17"/>
  <c r="F1316" i="17" s="1"/>
  <c r="C1316" i="17"/>
  <c r="B1316" i="17"/>
  <c r="E1315" i="17"/>
  <c r="F1315" i="17" s="1"/>
  <c r="C1315" i="17"/>
  <c r="B1315" i="17"/>
  <c r="D1315" i="17" s="1"/>
  <c r="E1314" i="17"/>
  <c r="F1314" i="17" s="1"/>
  <c r="C1314" i="17"/>
  <c r="B1314" i="17"/>
  <c r="D1314" i="17" s="1"/>
  <c r="E1313" i="17"/>
  <c r="F1313" i="17" s="1"/>
  <c r="C1313" i="17"/>
  <c r="B1313" i="17"/>
  <c r="E1312" i="17"/>
  <c r="C1312" i="17"/>
  <c r="B1312" i="17"/>
  <c r="E1311" i="17"/>
  <c r="F1311" i="17" s="1"/>
  <c r="C1311" i="17"/>
  <c r="B1311" i="17"/>
  <c r="E1310" i="17"/>
  <c r="F1310" i="17" s="1"/>
  <c r="C1310" i="17"/>
  <c r="B1310" i="17"/>
  <c r="E1309" i="17"/>
  <c r="F1309" i="17" s="1"/>
  <c r="C1309" i="17"/>
  <c r="B1309" i="17"/>
  <c r="E1308" i="17"/>
  <c r="F1308" i="17" s="1"/>
  <c r="C1308" i="17"/>
  <c r="B1308" i="17"/>
  <c r="E1307" i="17"/>
  <c r="C1307" i="17"/>
  <c r="B1307" i="17"/>
  <c r="F1306" i="17"/>
  <c r="E1306" i="17"/>
  <c r="C1306" i="17"/>
  <c r="B1306" i="17"/>
  <c r="E1305" i="17"/>
  <c r="F1305" i="17" s="1"/>
  <c r="C1305" i="17"/>
  <c r="B1305" i="17"/>
  <c r="E1304" i="17"/>
  <c r="C1304" i="17"/>
  <c r="B1304" i="17"/>
  <c r="E1303" i="17"/>
  <c r="F1303" i="17" s="1"/>
  <c r="C1303" i="17"/>
  <c r="B1303" i="17"/>
  <c r="E1302" i="17"/>
  <c r="F1302" i="17" s="1"/>
  <c r="C1302" i="17"/>
  <c r="B1302" i="17"/>
  <c r="E1301" i="17"/>
  <c r="F1301" i="17" s="1"/>
  <c r="C1301" i="17"/>
  <c r="B1301" i="17"/>
  <c r="D1301" i="17" s="1"/>
  <c r="E1300" i="17"/>
  <c r="F1300" i="17" s="1"/>
  <c r="C1300" i="17"/>
  <c r="B1300" i="17"/>
  <c r="E1299" i="17"/>
  <c r="C1299" i="17"/>
  <c r="B1299" i="17"/>
  <c r="E1298" i="17"/>
  <c r="F1298" i="17" s="1"/>
  <c r="C1298" i="17"/>
  <c r="B1298" i="17"/>
  <c r="E1297" i="17"/>
  <c r="F1297" i="17" s="1"/>
  <c r="C1297" i="17"/>
  <c r="B1297" i="17"/>
  <c r="E1296" i="17"/>
  <c r="C1296" i="17"/>
  <c r="B1296" i="17"/>
  <c r="E1295" i="17"/>
  <c r="C1295" i="17"/>
  <c r="B1295" i="17"/>
  <c r="E1294" i="17"/>
  <c r="F1294" i="17" s="1"/>
  <c r="C1294" i="17"/>
  <c r="B1294" i="17"/>
  <c r="E1293" i="17"/>
  <c r="F1293" i="17" s="1"/>
  <c r="C1293" i="17"/>
  <c r="B1293" i="17"/>
  <c r="D1293" i="17" s="1"/>
  <c r="E1292" i="17"/>
  <c r="F1292" i="17" s="1"/>
  <c r="C1292" i="17"/>
  <c r="B1292" i="17"/>
  <c r="E1291" i="17"/>
  <c r="F1291" i="17" s="1"/>
  <c r="C1291" i="17"/>
  <c r="B1291" i="17"/>
  <c r="E1290" i="17"/>
  <c r="F1290" i="17" s="1"/>
  <c r="C1290" i="17"/>
  <c r="B1290" i="17"/>
  <c r="E1289" i="17"/>
  <c r="F1289" i="17" s="1"/>
  <c r="C1289" i="17"/>
  <c r="B1289" i="17"/>
  <c r="E1288" i="17"/>
  <c r="C1288" i="17"/>
  <c r="B1288" i="17"/>
  <c r="F1287" i="17"/>
  <c r="E1287" i="17"/>
  <c r="C1287" i="17"/>
  <c r="B1287" i="17"/>
  <c r="E1286" i="17"/>
  <c r="F1286" i="17" s="1"/>
  <c r="C1286" i="17"/>
  <c r="B1286" i="17"/>
  <c r="E1285" i="17"/>
  <c r="F1285" i="17" s="1"/>
  <c r="C1285" i="17"/>
  <c r="B1285" i="17"/>
  <c r="E1284" i="17"/>
  <c r="F1284" i="17" s="1"/>
  <c r="C1284" i="17"/>
  <c r="B1284" i="17"/>
  <c r="E1283" i="17"/>
  <c r="F1283" i="17" s="1"/>
  <c r="C1283" i="17"/>
  <c r="B1283" i="17"/>
  <c r="E1282" i="17"/>
  <c r="F1282" i="17" s="1"/>
  <c r="C1282" i="17"/>
  <c r="B1282" i="17"/>
  <c r="E1281" i="17"/>
  <c r="F1281" i="17" s="1"/>
  <c r="C1281" i="17"/>
  <c r="B1281" i="17"/>
  <c r="E1280" i="17"/>
  <c r="C1280" i="17"/>
  <c r="B1280" i="17"/>
  <c r="F1279" i="17"/>
  <c r="E1279" i="17"/>
  <c r="C1279" i="17"/>
  <c r="B1279" i="17"/>
  <c r="E1278" i="17"/>
  <c r="F1278" i="17" s="1"/>
  <c r="C1278" i="17"/>
  <c r="B1278" i="17"/>
  <c r="E1277" i="17"/>
  <c r="F1277" i="17" s="1"/>
  <c r="C1277" i="17"/>
  <c r="B1277" i="17"/>
  <c r="E1276" i="17"/>
  <c r="F1276" i="17" s="1"/>
  <c r="C1276" i="17"/>
  <c r="B1276" i="17"/>
  <c r="E1275" i="17"/>
  <c r="C1275" i="17"/>
  <c r="B1275" i="17"/>
  <c r="D1275" i="17" s="1"/>
  <c r="E1274" i="17"/>
  <c r="F1274" i="17" s="1"/>
  <c r="C1274" i="17"/>
  <c r="B1274" i="17"/>
  <c r="D1274" i="17" s="1"/>
  <c r="E1273" i="17"/>
  <c r="F1273" i="17" s="1"/>
  <c r="C1273" i="17"/>
  <c r="B1273" i="17"/>
  <c r="E1272" i="17"/>
  <c r="C1272" i="17"/>
  <c r="B1272" i="17"/>
  <c r="E1271" i="17"/>
  <c r="C1271" i="17"/>
  <c r="B1271" i="17"/>
  <c r="E1270" i="17"/>
  <c r="F1270" i="17" s="1"/>
  <c r="C1270" i="17"/>
  <c r="B1270" i="17"/>
  <c r="E1269" i="17"/>
  <c r="F1269" i="17" s="1"/>
  <c r="C1269" i="17"/>
  <c r="B1269" i="17"/>
  <c r="E1268" i="17"/>
  <c r="C1268" i="17"/>
  <c r="B1268" i="17"/>
  <c r="E1267" i="17"/>
  <c r="F1267" i="17" s="1"/>
  <c r="C1267" i="17"/>
  <c r="B1267" i="17"/>
  <c r="D1267" i="17" s="1"/>
  <c r="E1266" i="17"/>
  <c r="F1266" i="17" s="1"/>
  <c r="C1266" i="17"/>
  <c r="B1266" i="17"/>
  <c r="D1266" i="17" s="1"/>
  <c r="E1265" i="17"/>
  <c r="F1265" i="17" s="1"/>
  <c r="C1265" i="17"/>
  <c r="B1265" i="17"/>
  <c r="E1264" i="17"/>
  <c r="C1264" i="17"/>
  <c r="B1264" i="17"/>
  <c r="E1263" i="17"/>
  <c r="F1263" i="17" s="1"/>
  <c r="C1263" i="17"/>
  <c r="B1263" i="17"/>
  <c r="E1262" i="17"/>
  <c r="C1262" i="17"/>
  <c r="B1262" i="17"/>
  <c r="D1262" i="17" s="1"/>
  <c r="E1261" i="17"/>
  <c r="C1261" i="17"/>
  <c r="B1261" i="17"/>
  <c r="D1261" i="17" s="1"/>
  <c r="E1260" i="17"/>
  <c r="F1260" i="17" s="1"/>
  <c r="C1260" i="17"/>
  <c r="B1260" i="17"/>
  <c r="E1259" i="17"/>
  <c r="C1259" i="17"/>
  <c r="B1259" i="17"/>
  <c r="E1258" i="17"/>
  <c r="C1258" i="17"/>
  <c r="B1258" i="17"/>
  <c r="E1257" i="17"/>
  <c r="F1257" i="17" s="1"/>
  <c r="C1257" i="17"/>
  <c r="B1257" i="17"/>
  <c r="E1256" i="17"/>
  <c r="C1256" i="17"/>
  <c r="B1256" i="17"/>
  <c r="E1255" i="17"/>
  <c r="C1255" i="17"/>
  <c r="B1255" i="17"/>
  <c r="E1254" i="17"/>
  <c r="F1254" i="17" s="1"/>
  <c r="C1254" i="17"/>
  <c r="B1254" i="17"/>
  <c r="F1253" i="17"/>
  <c r="E1253" i="17"/>
  <c r="C1253" i="17"/>
  <c r="B1253" i="17"/>
  <c r="E1252" i="17"/>
  <c r="C1252" i="17"/>
  <c r="B1252" i="17"/>
  <c r="E1251" i="17"/>
  <c r="F1251" i="17" s="1"/>
  <c r="C1251" i="17"/>
  <c r="B1251" i="17"/>
  <c r="E1250" i="17"/>
  <c r="F1250" i="17" s="1"/>
  <c r="C1250" i="17"/>
  <c r="B1250" i="17"/>
  <c r="E1249" i="17"/>
  <c r="F1249" i="17" s="1"/>
  <c r="C1249" i="17"/>
  <c r="B1249" i="17"/>
  <c r="D1249" i="17" s="1"/>
  <c r="E1248" i="17"/>
  <c r="C1248" i="17"/>
  <c r="B1248" i="17"/>
  <c r="D1248" i="17" s="1"/>
  <c r="E1247" i="17"/>
  <c r="C1247" i="17"/>
  <c r="B1247" i="17"/>
  <c r="E1246" i="17"/>
  <c r="F1246" i="17" s="1"/>
  <c r="C1246" i="17"/>
  <c r="B1246" i="17"/>
  <c r="E1245" i="17"/>
  <c r="F1245" i="17" s="1"/>
  <c r="C1245" i="17"/>
  <c r="B1245" i="17"/>
  <c r="E1244" i="17"/>
  <c r="F1244" i="17" s="1"/>
  <c r="C1244" i="17"/>
  <c r="B1244" i="17"/>
  <c r="E1243" i="17"/>
  <c r="C1243" i="17"/>
  <c r="B1243" i="17"/>
  <c r="E1242" i="17"/>
  <c r="F1242" i="17" s="1"/>
  <c r="C1242" i="17"/>
  <c r="B1242" i="17"/>
  <c r="E1241" i="17"/>
  <c r="F1241" i="17" s="1"/>
  <c r="C1241" i="17"/>
  <c r="B1241" i="17"/>
  <c r="E1240" i="17"/>
  <c r="C1240" i="17"/>
  <c r="B1240" i="17"/>
  <c r="D1240" i="17" s="1"/>
  <c r="E1239" i="17"/>
  <c r="F1239" i="17" s="1"/>
  <c r="C1239" i="17"/>
  <c r="B1239" i="17"/>
  <c r="E1238" i="17"/>
  <c r="F1238" i="17" s="1"/>
  <c r="C1238" i="17"/>
  <c r="B1238" i="17"/>
  <c r="E1237" i="17"/>
  <c r="F1237" i="17" s="1"/>
  <c r="C1237" i="17"/>
  <c r="B1237" i="17"/>
  <c r="E1236" i="17"/>
  <c r="F1236" i="17" s="1"/>
  <c r="C1236" i="17"/>
  <c r="B1236" i="17"/>
  <c r="E1235" i="17"/>
  <c r="F1235" i="17" s="1"/>
  <c r="C1235" i="17"/>
  <c r="B1235" i="17"/>
  <c r="E1234" i="17"/>
  <c r="C1234" i="17"/>
  <c r="B1234" i="17"/>
  <c r="E1233" i="17"/>
  <c r="F1233" i="17" s="1"/>
  <c r="C1233" i="17"/>
  <c r="B1233" i="17"/>
  <c r="E1232" i="17"/>
  <c r="F1232" i="17" s="1"/>
  <c r="C1232" i="17"/>
  <c r="B1232" i="17"/>
  <c r="E1231" i="17"/>
  <c r="C1231" i="17"/>
  <c r="B1231" i="17"/>
  <c r="E1230" i="17"/>
  <c r="F1230" i="17" s="1"/>
  <c r="C1230" i="17"/>
  <c r="B1230" i="17"/>
  <c r="E1229" i="17"/>
  <c r="F1229" i="17" s="1"/>
  <c r="C1229" i="17"/>
  <c r="B1229" i="17"/>
  <c r="E1228" i="17"/>
  <c r="F1228" i="17" s="1"/>
  <c r="C1228" i="17"/>
  <c r="B1228" i="17"/>
  <c r="E1227" i="17"/>
  <c r="C1227" i="17"/>
  <c r="B1227" i="17"/>
  <c r="E1226" i="17"/>
  <c r="F1226" i="17" s="1"/>
  <c r="I1226" i="17" s="1"/>
  <c r="C1226" i="17"/>
  <c r="B1226" i="17"/>
  <c r="D1226" i="17" s="1"/>
  <c r="E1225" i="17"/>
  <c r="F1225" i="17" s="1"/>
  <c r="C1225" i="17"/>
  <c r="B1225" i="17"/>
  <c r="E1224" i="17"/>
  <c r="F1224" i="17" s="1"/>
  <c r="C1224" i="17"/>
  <c r="B1224" i="17"/>
  <c r="E1223" i="17"/>
  <c r="C1223" i="17"/>
  <c r="B1223" i="17"/>
  <c r="E1222" i="17"/>
  <c r="F1222" i="17" s="1"/>
  <c r="C1222" i="17"/>
  <c r="B1222" i="17"/>
  <c r="E1221" i="17"/>
  <c r="F1221" i="17" s="1"/>
  <c r="C1221" i="17"/>
  <c r="B1221" i="17"/>
  <c r="E1220" i="17"/>
  <c r="C1220" i="17"/>
  <c r="B1220" i="17"/>
  <c r="E1219" i="17"/>
  <c r="C1219" i="17"/>
  <c r="B1219" i="17"/>
  <c r="E1218" i="17"/>
  <c r="F1218" i="17" s="1"/>
  <c r="C1218" i="17"/>
  <c r="B1218" i="17"/>
  <c r="E1217" i="17"/>
  <c r="F1217" i="17" s="1"/>
  <c r="C1217" i="17"/>
  <c r="B1217" i="17"/>
  <c r="E1216" i="17"/>
  <c r="F1216" i="17" s="1"/>
  <c r="C1216" i="17"/>
  <c r="B1216" i="17"/>
  <c r="E1215" i="17"/>
  <c r="F1215" i="17" s="1"/>
  <c r="C1215" i="17"/>
  <c r="B1215" i="17"/>
  <c r="E1214" i="17"/>
  <c r="F1214" i="17" s="1"/>
  <c r="C1214" i="17"/>
  <c r="B1214" i="17"/>
  <c r="E1213" i="17"/>
  <c r="F1213" i="17" s="1"/>
  <c r="C1213" i="17"/>
  <c r="B1213" i="17"/>
  <c r="E1212" i="17"/>
  <c r="C1212" i="17"/>
  <c r="B1212" i="17"/>
  <c r="E1211" i="17"/>
  <c r="C1211" i="17"/>
  <c r="B1211" i="17"/>
  <c r="E1210" i="17"/>
  <c r="F1210" i="17" s="1"/>
  <c r="C1210" i="17"/>
  <c r="B1210" i="17"/>
  <c r="E1209" i="17"/>
  <c r="F1209" i="17" s="1"/>
  <c r="C1209" i="17"/>
  <c r="B1209" i="17"/>
  <c r="E1208" i="17"/>
  <c r="F1208" i="17" s="1"/>
  <c r="C1208" i="17"/>
  <c r="B1208" i="17"/>
  <c r="E1207" i="17"/>
  <c r="F1207" i="17" s="1"/>
  <c r="C1207" i="17"/>
  <c r="B1207" i="17"/>
  <c r="E1206" i="17"/>
  <c r="F1206" i="17" s="1"/>
  <c r="C1206" i="17"/>
  <c r="B1206" i="17"/>
  <c r="E1205" i="17"/>
  <c r="F1205" i="17" s="1"/>
  <c r="C1205" i="17"/>
  <c r="B1205" i="17"/>
  <c r="E1204" i="17"/>
  <c r="F1204" i="17" s="1"/>
  <c r="C1204" i="17"/>
  <c r="B1204" i="17"/>
  <c r="E1203" i="17"/>
  <c r="C1203" i="17"/>
  <c r="B1203" i="17"/>
  <c r="E1202" i="17"/>
  <c r="F1202" i="17" s="1"/>
  <c r="C1202" i="17"/>
  <c r="B1202" i="17"/>
  <c r="E1201" i="17"/>
  <c r="C1201" i="17"/>
  <c r="B1201" i="17"/>
  <c r="E1200" i="17"/>
  <c r="F1200" i="17" s="1"/>
  <c r="C1200" i="17"/>
  <c r="B1200" i="17"/>
  <c r="E1199" i="17"/>
  <c r="F1199" i="17" s="1"/>
  <c r="C1199" i="17"/>
  <c r="B1199" i="17"/>
  <c r="E1198" i="17"/>
  <c r="F1198" i="17" s="1"/>
  <c r="C1198" i="17"/>
  <c r="B1198" i="17"/>
  <c r="E1197" i="17"/>
  <c r="F1197" i="17" s="1"/>
  <c r="C1197" i="17"/>
  <c r="B1197" i="17"/>
  <c r="E1196" i="17"/>
  <c r="F1196" i="17" s="1"/>
  <c r="C1196" i="17"/>
  <c r="B1196" i="17"/>
  <c r="E1195" i="17"/>
  <c r="C1195" i="17"/>
  <c r="B1195" i="17"/>
  <c r="E1194" i="17"/>
  <c r="C1194" i="17"/>
  <c r="B1194" i="17"/>
  <c r="E1193" i="17"/>
  <c r="F1193" i="17" s="1"/>
  <c r="C1193" i="17"/>
  <c r="B1193" i="17"/>
  <c r="E1192" i="17"/>
  <c r="F1192" i="17" s="1"/>
  <c r="C1192" i="17"/>
  <c r="B1192" i="17"/>
  <c r="E1191" i="17"/>
  <c r="F1191" i="17" s="1"/>
  <c r="C1191" i="17"/>
  <c r="B1191" i="17"/>
  <c r="E1190" i="17"/>
  <c r="F1190" i="17" s="1"/>
  <c r="C1190" i="17"/>
  <c r="B1190" i="17"/>
  <c r="E1189" i="17"/>
  <c r="F1189" i="17" s="1"/>
  <c r="C1189" i="17"/>
  <c r="B1189" i="17"/>
  <c r="E1188" i="17"/>
  <c r="F1188" i="17" s="1"/>
  <c r="C1188" i="17"/>
  <c r="B1188" i="17"/>
  <c r="E1187" i="17"/>
  <c r="C1187" i="17"/>
  <c r="B1187" i="17"/>
  <c r="E1186" i="17"/>
  <c r="C1186" i="17"/>
  <c r="B1186" i="17"/>
  <c r="E1185" i="17"/>
  <c r="F1185" i="17" s="1"/>
  <c r="C1185" i="17"/>
  <c r="B1185" i="17"/>
  <c r="E1184" i="17"/>
  <c r="F1184" i="17" s="1"/>
  <c r="C1184" i="17"/>
  <c r="B1184" i="17"/>
  <c r="E1183" i="17"/>
  <c r="F1183" i="17" s="1"/>
  <c r="C1183" i="17"/>
  <c r="B1183" i="17"/>
  <c r="E1182" i="17"/>
  <c r="F1182" i="17" s="1"/>
  <c r="C1182" i="17"/>
  <c r="B1182" i="17"/>
  <c r="E1181" i="17"/>
  <c r="F1181" i="17" s="1"/>
  <c r="C1181" i="17"/>
  <c r="B1181" i="17"/>
  <c r="E1180" i="17"/>
  <c r="F1180" i="17" s="1"/>
  <c r="C1180" i="17"/>
  <c r="B1180" i="17"/>
  <c r="E1179" i="17"/>
  <c r="C1179" i="17"/>
  <c r="B1179" i="17"/>
  <c r="E1178" i="17"/>
  <c r="C1178" i="17"/>
  <c r="B1178" i="17"/>
  <c r="E1177" i="17"/>
  <c r="C1177" i="17"/>
  <c r="B1177" i="17"/>
  <c r="E1176" i="17"/>
  <c r="F1176" i="17" s="1"/>
  <c r="C1176" i="17"/>
  <c r="B1176" i="17"/>
  <c r="E1175" i="17"/>
  <c r="F1175" i="17" s="1"/>
  <c r="C1175" i="17"/>
  <c r="B1175" i="17"/>
  <c r="E1174" i="17"/>
  <c r="F1174" i="17" s="1"/>
  <c r="C1174" i="17"/>
  <c r="B1174" i="17"/>
  <c r="D1174" i="17" s="1"/>
  <c r="E1173" i="17"/>
  <c r="F1173" i="17" s="1"/>
  <c r="C1173" i="17"/>
  <c r="B1173" i="17"/>
  <c r="E1172" i="17"/>
  <c r="F1172" i="17" s="1"/>
  <c r="C1172" i="17"/>
  <c r="B1172" i="17"/>
  <c r="E1171" i="17"/>
  <c r="C1171" i="17"/>
  <c r="B1171" i="17"/>
  <c r="E1170" i="17"/>
  <c r="C1170" i="17"/>
  <c r="B1170" i="17"/>
  <c r="E1169" i="17"/>
  <c r="C1169" i="17"/>
  <c r="B1169" i="17"/>
  <c r="E1168" i="17"/>
  <c r="F1168" i="17" s="1"/>
  <c r="C1168" i="17"/>
  <c r="B1168" i="17"/>
  <c r="E1167" i="17"/>
  <c r="F1167" i="17" s="1"/>
  <c r="C1167" i="17"/>
  <c r="B1167" i="17"/>
  <c r="E1166" i="17"/>
  <c r="F1166" i="17" s="1"/>
  <c r="C1166" i="17"/>
  <c r="B1166" i="17"/>
  <c r="E1165" i="17"/>
  <c r="F1165" i="17" s="1"/>
  <c r="C1165" i="17"/>
  <c r="B1165" i="17"/>
  <c r="E1164" i="17"/>
  <c r="F1164" i="17" s="1"/>
  <c r="C1164" i="17"/>
  <c r="B1164" i="17"/>
  <c r="E1163" i="17"/>
  <c r="C1163" i="17"/>
  <c r="B1163" i="17"/>
  <c r="E1162" i="17"/>
  <c r="C1162" i="17"/>
  <c r="B1162" i="17"/>
  <c r="E1161" i="17"/>
  <c r="C1161" i="17"/>
  <c r="B1161" i="17"/>
  <c r="E1160" i="17"/>
  <c r="F1160" i="17" s="1"/>
  <c r="C1160" i="17"/>
  <c r="B1160" i="17"/>
  <c r="D1160" i="17" s="1"/>
  <c r="E1159" i="17"/>
  <c r="F1159" i="17" s="1"/>
  <c r="C1159" i="17"/>
  <c r="B1159" i="17"/>
  <c r="E1158" i="17"/>
  <c r="F1158" i="17" s="1"/>
  <c r="C1158" i="17"/>
  <c r="B1158" i="17"/>
  <c r="E1157" i="17"/>
  <c r="F1157" i="17" s="1"/>
  <c r="C1157" i="17"/>
  <c r="B1157" i="17"/>
  <c r="E1156" i="17"/>
  <c r="F1156" i="17" s="1"/>
  <c r="C1156" i="17"/>
  <c r="B1156" i="17"/>
  <c r="E1155" i="17"/>
  <c r="C1155" i="17"/>
  <c r="B1155" i="17"/>
  <c r="E1154" i="17"/>
  <c r="C1154" i="17"/>
  <c r="B1154" i="17"/>
  <c r="E1153" i="17"/>
  <c r="F1153" i="17" s="1"/>
  <c r="C1153" i="17"/>
  <c r="B1153" i="17"/>
  <c r="E1152" i="17"/>
  <c r="F1152" i="17" s="1"/>
  <c r="C1152" i="17"/>
  <c r="B1152" i="17"/>
  <c r="E1151" i="17"/>
  <c r="F1151" i="17" s="1"/>
  <c r="C1151" i="17"/>
  <c r="B1151" i="17"/>
  <c r="D1151" i="17" s="1"/>
  <c r="E1150" i="17"/>
  <c r="F1150" i="17" s="1"/>
  <c r="C1150" i="17"/>
  <c r="B1150" i="17"/>
  <c r="E1149" i="17"/>
  <c r="F1149" i="17" s="1"/>
  <c r="C1149" i="17"/>
  <c r="B1149" i="17"/>
  <c r="E1148" i="17"/>
  <c r="F1148" i="17" s="1"/>
  <c r="C1148" i="17"/>
  <c r="B1148" i="17"/>
  <c r="E1147" i="17"/>
  <c r="C1147" i="17"/>
  <c r="B1147" i="17"/>
  <c r="E1146" i="17"/>
  <c r="C1146" i="17"/>
  <c r="B1146" i="17"/>
  <c r="E1145" i="17"/>
  <c r="F1145" i="17" s="1"/>
  <c r="C1145" i="17"/>
  <c r="B1145" i="17"/>
  <c r="E1144" i="17"/>
  <c r="F1144" i="17" s="1"/>
  <c r="C1144" i="17"/>
  <c r="B1144" i="17"/>
  <c r="E1143" i="17"/>
  <c r="F1143" i="17" s="1"/>
  <c r="C1143" i="17"/>
  <c r="B1143" i="17"/>
  <c r="E1142" i="17"/>
  <c r="F1142" i="17" s="1"/>
  <c r="C1142" i="17"/>
  <c r="B1142" i="17"/>
  <c r="E1141" i="17"/>
  <c r="F1141" i="17" s="1"/>
  <c r="C1141" i="17"/>
  <c r="B1141" i="17"/>
  <c r="E1140" i="17"/>
  <c r="F1140" i="17" s="1"/>
  <c r="C1140" i="17"/>
  <c r="B1140" i="17"/>
  <c r="E1139" i="17"/>
  <c r="C1139" i="17"/>
  <c r="B1139" i="17"/>
  <c r="E1138" i="17"/>
  <c r="C1138" i="17"/>
  <c r="B1138" i="17"/>
  <c r="E1137" i="17"/>
  <c r="F1137" i="17" s="1"/>
  <c r="C1137" i="17"/>
  <c r="B1137" i="17"/>
  <c r="E1136" i="17"/>
  <c r="F1136" i="17" s="1"/>
  <c r="C1136" i="17"/>
  <c r="B1136" i="17"/>
  <c r="E1135" i="17"/>
  <c r="F1135" i="17" s="1"/>
  <c r="C1135" i="17"/>
  <c r="B1135" i="17"/>
  <c r="E1134" i="17"/>
  <c r="F1134" i="17" s="1"/>
  <c r="C1134" i="17"/>
  <c r="B1134" i="17"/>
  <c r="E1133" i="17"/>
  <c r="F1133" i="17" s="1"/>
  <c r="C1133" i="17"/>
  <c r="B1133" i="17"/>
  <c r="E1132" i="17"/>
  <c r="F1132" i="17" s="1"/>
  <c r="C1132" i="17"/>
  <c r="B1132" i="17"/>
  <c r="E1131" i="17"/>
  <c r="C1131" i="17"/>
  <c r="B1131" i="17"/>
  <c r="E1130" i="17"/>
  <c r="C1130" i="17"/>
  <c r="B1130" i="17"/>
  <c r="E1129" i="17"/>
  <c r="F1129" i="17" s="1"/>
  <c r="C1129" i="17"/>
  <c r="B1129" i="17"/>
  <c r="E1128" i="17"/>
  <c r="F1128" i="17" s="1"/>
  <c r="C1128" i="17"/>
  <c r="B1128" i="17"/>
  <c r="E1127" i="17"/>
  <c r="F1127" i="17" s="1"/>
  <c r="C1127" i="17"/>
  <c r="B1127" i="17"/>
  <c r="E1126" i="17"/>
  <c r="F1126" i="17" s="1"/>
  <c r="C1126" i="17"/>
  <c r="B1126" i="17"/>
  <c r="E1125" i="17"/>
  <c r="F1125" i="17" s="1"/>
  <c r="C1125" i="17"/>
  <c r="B1125" i="17"/>
  <c r="E1124" i="17"/>
  <c r="F1124" i="17" s="1"/>
  <c r="C1124" i="17"/>
  <c r="B1124" i="17"/>
  <c r="E1123" i="17"/>
  <c r="C1123" i="17"/>
  <c r="B1123" i="17"/>
  <c r="E1122" i="17"/>
  <c r="C1122" i="17"/>
  <c r="B1122" i="17"/>
  <c r="E1121" i="17"/>
  <c r="F1121" i="17" s="1"/>
  <c r="C1121" i="17"/>
  <c r="B1121" i="17"/>
  <c r="E1120" i="17"/>
  <c r="F1120" i="17" s="1"/>
  <c r="C1120" i="17"/>
  <c r="B1120" i="17"/>
  <c r="D1120" i="17" s="1"/>
  <c r="E1119" i="17"/>
  <c r="F1119" i="17" s="1"/>
  <c r="C1119" i="17"/>
  <c r="B1119" i="17"/>
  <c r="E1118" i="17"/>
  <c r="F1118" i="17" s="1"/>
  <c r="C1118" i="17"/>
  <c r="B1118" i="17"/>
  <c r="D1118" i="17" s="1"/>
  <c r="E1117" i="17"/>
  <c r="F1117" i="17" s="1"/>
  <c r="C1117" i="17"/>
  <c r="B1117" i="17"/>
  <c r="E1116" i="17"/>
  <c r="F1116" i="17" s="1"/>
  <c r="C1116" i="17"/>
  <c r="B1116" i="17"/>
  <c r="E1115" i="17"/>
  <c r="C1115" i="17"/>
  <c r="B1115" i="17"/>
  <c r="D1115" i="17" s="1"/>
  <c r="E1114" i="17"/>
  <c r="C1114" i="17"/>
  <c r="B1114" i="17"/>
  <c r="E1113" i="17"/>
  <c r="C1113" i="17"/>
  <c r="B1113" i="17"/>
  <c r="E1112" i="17"/>
  <c r="F1112" i="17" s="1"/>
  <c r="C1112" i="17"/>
  <c r="B1112" i="17"/>
  <c r="E1111" i="17"/>
  <c r="F1111" i="17" s="1"/>
  <c r="C1111" i="17"/>
  <c r="B1111" i="17"/>
  <c r="E1110" i="17"/>
  <c r="F1110" i="17" s="1"/>
  <c r="C1110" i="17"/>
  <c r="B1110" i="17"/>
  <c r="E1109" i="17"/>
  <c r="F1109" i="17" s="1"/>
  <c r="C1109" i="17"/>
  <c r="B1109" i="17"/>
  <c r="E1108" i="17"/>
  <c r="F1108" i="17" s="1"/>
  <c r="C1108" i="17"/>
  <c r="B1108" i="17"/>
  <c r="E1107" i="17"/>
  <c r="C1107" i="17"/>
  <c r="B1107" i="17"/>
  <c r="D1107" i="17" s="1"/>
  <c r="E1106" i="17"/>
  <c r="C1106" i="17"/>
  <c r="B1106" i="17"/>
  <c r="E1105" i="17"/>
  <c r="C1105" i="17"/>
  <c r="B1105" i="17"/>
  <c r="E1104" i="17"/>
  <c r="F1104" i="17" s="1"/>
  <c r="C1104" i="17"/>
  <c r="B1104" i="17"/>
  <c r="E1103" i="17"/>
  <c r="F1103" i="17" s="1"/>
  <c r="C1103" i="17"/>
  <c r="B1103" i="17"/>
  <c r="E1102" i="17"/>
  <c r="F1102" i="17" s="1"/>
  <c r="C1102" i="17"/>
  <c r="B1102" i="17"/>
  <c r="E1101" i="17"/>
  <c r="F1101" i="17" s="1"/>
  <c r="C1101" i="17"/>
  <c r="B1101" i="17"/>
  <c r="E1100" i="17"/>
  <c r="C1100" i="17"/>
  <c r="B1100" i="17"/>
  <c r="E1099" i="17"/>
  <c r="C1099" i="17"/>
  <c r="B1099" i="17"/>
  <c r="D1099" i="17" s="1"/>
  <c r="E1098" i="17"/>
  <c r="C1098" i="17"/>
  <c r="B1098" i="17"/>
  <c r="E1097" i="17"/>
  <c r="F1097" i="17" s="1"/>
  <c r="C1097" i="17"/>
  <c r="B1097" i="17"/>
  <c r="E1096" i="17"/>
  <c r="F1096" i="17" s="1"/>
  <c r="C1096" i="17"/>
  <c r="I1096" i="17" s="1"/>
  <c r="B1096" i="17"/>
  <c r="E1095" i="17"/>
  <c r="F1095" i="17" s="1"/>
  <c r="C1095" i="17"/>
  <c r="B1095" i="17"/>
  <c r="E1094" i="17"/>
  <c r="F1094" i="17" s="1"/>
  <c r="C1094" i="17"/>
  <c r="B1094" i="17"/>
  <c r="E1093" i="17"/>
  <c r="F1093" i="17" s="1"/>
  <c r="C1093" i="17"/>
  <c r="B1093" i="17"/>
  <c r="E1092" i="17"/>
  <c r="F1092" i="17" s="1"/>
  <c r="C1092" i="17"/>
  <c r="B1092" i="17"/>
  <c r="E1091" i="17"/>
  <c r="C1091" i="17"/>
  <c r="B1091" i="17"/>
  <c r="D1091" i="17" s="1"/>
  <c r="E1090" i="17"/>
  <c r="C1090" i="17"/>
  <c r="B1090" i="17"/>
  <c r="E1089" i="17"/>
  <c r="F1089" i="17" s="1"/>
  <c r="C1089" i="17"/>
  <c r="B1089" i="17"/>
  <c r="E1088" i="17"/>
  <c r="F1088" i="17" s="1"/>
  <c r="C1088" i="17"/>
  <c r="B1088" i="17"/>
  <c r="E1087" i="17"/>
  <c r="F1087" i="17" s="1"/>
  <c r="C1087" i="17"/>
  <c r="B1087" i="17"/>
  <c r="E1086" i="17"/>
  <c r="F1086" i="17" s="1"/>
  <c r="C1086" i="17"/>
  <c r="B1086" i="17"/>
  <c r="E1085" i="17"/>
  <c r="F1085" i="17" s="1"/>
  <c r="C1085" i="17"/>
  <c r="B1085" i="17"/>
  <c r="E1084" i="17"/>
  <c r="F1084" i="17" s="1"/>
  <c r="C1084" i="17"/>
  <c r="B1084" i="17"/>
  <c r="E1083" i="17"/>
  <c r="C1083" i="17"/>
  <c r="B1083" i="17"/>
  <c r="E1082" i="17"/>
  <c r="C1082" i="17"/>
  <c r="B1082" i="17"/>
  <c r="E1081" i="17"/>
  <c r="C1081" i="17"/>
  <c r="B1081" i="17"/>
  <c r="E1080" i="17"/>
  <c r="F1080" i="17" s="1"/>
  <c r="C1080" i="17"/>
  <c r="B1080" i="17"/>
  <c r="E1079" i="17"/>
  <c r="F1079" i="17" s="1"/>
  <c r="C1079" i="17"/>
  <c r="B1079" i="17"/>
  <c r="E1078" i="17"/>
  <c r="F1078" i="17" s="1"/>
  <c r="C1078" i="17"/>
  <c r="B1078" i="17"/>
  <c r="E1077" i="17"/>
  <c r="F1077" i="17" s="1"/>
  <c r="C1077" i="17"/>
  <c r="B1077" i="17"/>
  <c r="E1076" i="17"/>
  <c r="F1076" i="17" s="1"/>
  <c r="C1076" i="17"/>
  <c r="D1076" i="17" s="1"/>
  <c r="B1076" i="17"/>
  <c r="E1075" i="17"/>
  <c r="C1075" i="17"/>
  <c r="B1075" i="17"/>
  <c r="D1075" i="17" s="1"/>
  <c r="E1074" i="17"/>
  <c r="C1074" i="17"/>
  <c r="B1074" i="17"/>
  <c r="E1073" i="17"/>
  <c r="F1073" i="17" s="1"/>
  <c r="C1073" i="17"/>
  <c r="B1073" i="17"/>
  <c r="E1072" i="17"/>
  <c r="F1072" i="17" s="1"/>
  <c r="C1072" i="17"/>
  <c r="B1072" i="17"/>
  <c r="E1071" i="17"/>
  <c r="F1071" i="17" s="1"/>
  <c r="C1071" i="17"/>
  <c r="B1071" i="17"/>
  <c r="E1070" i="17"/>
  <c r="F1070" i="17" s="1"/>
  <c r="C1070" i="17"/>
  <c r="B1070" i="17"/>
  <c r="E1069" i="17"/>
  <c r="F1069" i="17" s="1"/>
  <c r="C1069" i="17"/>
  <c r="B1069" i="17"/>
  <c r="E1068" i="17"/>
  <c r="C1068" i="17"/>
  <c r="B1068" i="17"/>
  <c r="E1067" i="17"/>
  <c r="C1067" i="17"/>
  <c r="B1067" i="17"/>
  <c r="D1067" i="17" s="1"/>
  <c r="E1066" i="17"/>
  <c r="C1066" i="17"/>
  <c r="B1066" i="17"/>
  <c r="D1066" i="17" s="1"/>
  <c r="E1065" i="17"/>
  <c r="F1065" i="17" s="1"/>
  <c r="C1065" i="17"/>
  <c r="B1065" i="17"/>
  <c r="E1064" i="17"/>
  <c r="F1064" i="17" s="1"/>
  <c r="C1064" i="17"/>
  <c r="B1064" i="17"/>
  <c r="E1063" i="17"/>
  <c r="F1063" i="17" s="1"/>
  <c r="C1063" i="17"/>
  <c r="B1063" i="17"/>
  <c r="E1062" i="17"/>
  <c r="F1062" i="17" s="1"/>
  <c r="C1062" i="17"/>
  <c r="B1062" i="17"/>
  <c r="E1061" i="17"/>
  <c r="F1061" i="17" s="1"/>
  <c r="C1061" i="17"/>
  <c r="B1061" i="17"/>
  <c r="E1060" i="17"/>
  <c r="F1060" i="17" s="1"/>
  <c r="C1060" i="17"/>
  <c r="B1060" i="17"/>
  <c r="E1059" i="17"/>
  <c r="C1059" i="17"/>
  <c r="B1059" i="17"/>
  <c r="E1058" i="17"/>
  <c r="C1058" i="17"/>
  <c r="B1058" i="17"/>
  <c r="E1057" i="17"/>
  <c r="C1057" i="17"/>
  <c r="B1057" i="17"/>
  <c r="E1056" i="17"/>
  <c r="C1056" i="17"/>
  <c r="B1056" i="17"/>
  <c r="E1055" i="17"/>
  <c r="F1055" i="17" s="1"/>
  <c r="C1055" i="17"/>
  <c r="B1055" i="17"/>
  <c r="E1054" i="17"/>
  <c r="F1054" i="17" s="1"/>
  <c r="C1054" i="17"/>
  <c r="B1054" i="17"/>
  <c r="E1053" i="17"/>
  <c r="F1053" i="17" s="1"/>
  <c r="C1053" i="17"/>
  <c r="B1053" i="17"/>
  <c r="D1053" i="17" s="1"/>
  <c r="E1052" i="17"/>
  <c r="F1052" i="17" s="1"/>
  <c r="C1052" i="17"/>
  <c r="B1052" i="17"/>
  <c r="E1051" i="17"/>
  <c r="C1051" i="17"/>
  <c r="B1051" i="17"/>
  <c r="E1050" i="17"/>
  <c r="C1050" i="17"/>
  <c r="B1050" i="17"/>
  <c r="E1049" i="17"/>
  <c r="C1049" i="17"/>
  <c r="B1049" i="17"/>
  <c r="E1048" i="17"/>
  <c r="F1048" i="17" s="1"/>
  <c r="C1048" i="17"/>
  <c r="B1048" i="17"/>
  <c r="E1047" i="17"/>
  <c r="F1047" i="17" s="1"/>
  <c r="C1047" i="17"/>
  <c r="B1047" i="17"/>
  <c r="E1046" i="17"/>
  <c r="F1046" i="17" s="1"/>
  <c r="C1046" i="17"/>
  <c r="B1046" i="17"/>
  <c r="E1045" i="17"/>
  <c r="F1045" i="17" s="1"/>
  <c r="C1045" i="17"/>
  <c r="B1045" i="17"/>
  <c r="E1044" i="17"/>
  <c r="F1044" i="17" s="1"/>
  <c r="C1044" i="17"/>
  <c r="B1044" i="17"/>
  <c r="E1043" i="17"/>
  <c r="C1043" i="17"/>
  <c r="B1043" i="17"/>
  <c r="E1042" i="17"/>
  <c r="F1042" i="17" s="1"/>
  <c r="C1042" i="17"/>
  <c r="B1042" i="17"/>
  <c r="E1041" i="17"/>
  <c r="C1041" i="17"/>
  <c r="B1041" i="17"/>
  <c r="E1040" i="17"/>
  <c r="C1040" i="17"/>
  <c r="B1040" i="17"/>
  <c r="E1039" i="17"/>
  <c r="F1039" i="17" s="1"/>
  <c r="C1039" i="17"/>
  <c r="B1039" i="17"/>
  <c r="E1038" i="17"/>
  <c r="F1038" i="17" s="1"/>
  <c r="C1038" i="17"/>
  <c r="B1038" i="17"/>
  <c r="E1037" i="17"/>
  <c r="F1037" i="17" s="1"/>
  <c r="C1037" i="17"/>
  <c r="B1037" i="17"/>
  <c r="E1036" i="17"/>
  <c r="C1036" i="17"/>
  <c r="B1036" i="17"/>
  <c r="E1035" i="17"/>
  <c r="F1035" i="17" s="1"/>
  <c r="C1035" i="17"/>
  <c r="B1035" i="17"/>
  <c r="E1034" i="17"/>
  <c r="C1034" i="17"/>
  <c r="B1034" i="17"/>
  <c r="E1033" i="17"/>
  <c r="C1033" i="17"/>
  <c r="B1033" i="17"/>
  <c r="D1033" i="17" s="1"/>
  <c r="E1032" i="17"/>
  <c r="C1032" i="17"/>
  <c r="B1032" i="17"/>
  <c r="E1031" i="17"/>
  <c r="F1031" i="17" s="1"/>
  <c r="C1031" i="17"/>
  <c r="B1031" i="17"/>
  <c r="E1030" i="17"/>
  <c r="F1030" i="17" s="1"/>
  <c r="C1030" i="17"/>
  <c r="B1030" i="17"/>
  <c r="E1029" i="17"/>
  <c r="F1029" i="17" s="1"/>
  <c r="C1029" i="17"/>
  <c r="B1029" i="17"/>
  <c r="E1028" i="17"/>
  <c r="C1028" i="17"/>
  <c r="B1028" i="17"/>
  <c r="E1027" i="17"/>
  <c r="F1027" i="17" s="1"/>
  <c r="C1027" i="17"/>
  <c r="B1027" i="17"/>
  <c r="E1026" i="17"/>
  <c r="C1026" i="17"/>
  <c r="B1026" i="17"/>
  <c r="E1025" i="17"/>
  <c r="F1025" i="17" s="1"/>
  <c r="C1025" i="17"/>
  <c r="B1025" i="17"/>
  <c r="E1024" i="17"/>
  <c r="C1024" i="17"/>
  <c r="B1024" i="17"/>
  <c r="E1023" i="17"/>
  <c r="F1023" i="17" s="1"/>
  <c r="C1023" i="17"/>
  <c r="B1023" i="17"/>
  <c r="E1022" i="17"/>
  <c r="F1022" i="17" s="1"/>
  <c r="C1022" i="17"/>
  <c r="B1022" i="17"/>
  <c r="E1021" i="17"/>
  <c r="F1021" i="17" s="1"/>
  <c r="C1021" i="17"/>
  <c r="B1021" i="17"/>
  <c r="E1020" i="17"/>
  <c r="F1020" i="17" s="1"/>
  <c r="C1020" i="17"/>
  <c r="B1020" i="17"/>
  <c r="E1019" i="17"/>
  <c r="C1019" i="17"/>
  <c r="B1019" i="17"/>
  <c r="E1018" i="17"/>
  <c r="F1018" i="17" s="1"/>
  <c r="C1018" i="17"/>
  <c r="B1018" i="17"/>
  <c r="E1017" i="17"/>
  <c r="C1017" i="17"/>
  <c r="B1017" i="17"/>
  <c r="E1016" i="17"/>
  <c r="F1016" i="17" s="1"/>
  <c r="C1016" i="17"/>
  <c r="B1016" i="17"/>
  <c r="E1015" i="17"/>
  <c r="F1015" i="17" s="1"/>
  <c r="C1015" i="17"/>
  <c r="B1015" i="17"/>
  <c r="E1014" i="17"/>
  <c r="F1014" i="17" s="1"/>
  <c r="C1014" i="17"/>
  <c r="B1014" i="17"/>
  <c r="E1013" i="17"/>
  <c r="F1013" i="17" s="1"/>
  <c r="C1013" i="17"/>
  <c r="B1013" i="17"/>
  <c r="E1012" i="17"/>
  <c r="C1012" i="17"/>
  <c r="B1012" i="17"/>
  <c r="E1011" i="17"/>
  <c r="F1011" i="17" s="1"/>
  <c r="C1011" i="17"/>
  <c r="B1011" i="17"/>
  <c r="E1010" i="17"/>
  <c r="F1010" i="17" s="1"/>
  <c r="C1010" i="17"/>
  <c r="B1010" i="17"/>
  <c r="E1009" i="17"/>
  <c r="F1009" i="17" s="1"/>
  <c r="C1009" i="17"/>
  <c r="B1009" i="17"/>
  <c r="E1008" i="17"/>
  <c r="F1008" i="17" s="1"/>
  <c r="C1008" i="17"/>
  <c r="B1008" i="17"/>
  <c r="E1007" i="17"/>
  <c r="F1007" i="17" s="1"/>
  <c r="C1007" i="17"/>
  <c r="B1007" i="17"/>
  <c r="E1006" i="17"/>
  <c r="F1006" i="17" s="1"/>
  <c r="C1006" i="17"/>
  <c r="B1006" i="17"/>
  <c r="E1005" i="17"/>
  <c r="F1005" i="17" s="1"/>
  <c r="C1005" i="17"/>
  <c r="B1005" i="17"/>
  <c r="E1004" i="17"/>
  <c r="C1004" i="17"/>
  <c r="B1004" i="17"/>
  <c r="E1003" i="17"/>
  <c r="F1003" i="17" s="1"/>
  <c r="C1003" i="17"/>
  <c r="B1003" i="17"/>
  <c r="E1002" i="17"/>
  <c r="F1002" i="17" s="1"/>
  <c r="C1002" i="17"/>
  <c r="B1002" i="17"/>
  <c r="E1001" i="17"/>
  <c r="F1001" i="17" s="1"/>
  <c r="C1001" i="17"/>
  <c r="B1001" i="17"/>
  <c r="E1000" i="17"/>
  <c r="F1000" i="17" s="1"/>
  <c r="C1000" i="17"/>
  <c r="B1000" i="17"/>
  <c r="E999" i="17"/>
  <c r="F999" i="17" s="1"/>
  <c r="C999" i="17"/>
  <c r="B999" i="17"/>
  <c r="E998" i="17"/>
  <c r="C998" i="17"/>
  <c r="B998" i="17"/>
  <c r="E997" i="17"/>
  <c r="F997" i="17" s="1"/>
  <c r="C997" i="17"/>
  <c r="B997" i="17"/>
  <c r="E996" i="17"/>
  <c r="C996" i="17"/>
  <c r="B996" i="17"/>
  <c r="E995" i="17"/>
  <c r="F995" i="17" s="1"/>
  <c r="C995" i="17"/>
  <c r="B995" i="17"/>
  <c r="E994" i="17"/>
  <c r="F994" i="17" s="1"/>
  <c r="C994" i="17"/>
  <c r="B994" i="17"/>
  <c r="E993" i="17"/>
  <c r="F993" i="17" s="1"/>
  <c r="C993" i="17"/>
  <c r="B993" i="17"/>
  <c r="E992" i="17"/>
  <c r="C992" i="17"/>
  <c r="B992" i="17"/>
  <c r="E991" i="17"/>
  <c r="F991" i="17" s="1"/>
  <c r="C991" i="17"/>
  <c r="B991" i="17"/>
  <c r="E990" i="17"/>
  <c r="F990" i="17" s="1"/>
  <c r="C990" i="17"/>
  <c r="B990" i="17"/>
  <c r="E989" i="17"/>
  <c r="F989" i="17" s="1"/>
  <c r="C989" i="17"/>
  <c r="B989" i="17"/>
  <c r="E988" i="17"/>
  <c r="F988" i="17" s="1"/>
  <c r="C988" i="17"/>
  <c r="B988" i="17"/>
  <c r="E987" i="17"/>
  <c r="C987" i="17"/>
  <c r="B987" i="17"/>
  <c r="E986" i="17"/>
  <c r="F986" i="17" s="1"/>
  <c r="C986" i="17"/>
  <c r="B986" i="17"/>
  <c r="D986" i="17" s="1"/>
  <c r="E985" i="17"/>
  <c r="F985" i="17" s="1"/>
  <c r="C985" i="17"/>
  <c r="B985" i="17"/>
  <c r="E984" i="17"/>
  <c r="F984" i="17" s="1"/>
  <c r="C984" i="17"/>
  <c r="B984" i="17"/>
  <c r="E983" i="17"/>
  <c r="C983" i="17"/>
  <c r="B983" i="17"/>
  <c r="E982" i="17"/>
  <c r="C982" i="17"/>
  <c r="B982" i="17"/>
  <c r="E981" i="17"/>
  <c r="C981" i="17"/>
  <c r="B981" i="17"/>
  <c r="E980" i="17"/>
  <c r="F980" i="17" s="1"/>
  <c r="C980" i="17"/>
  <c r="B980" i="17"/>
  <c r="E979" i="17"/>
  <c r="F979" i="17" s="1"/>
  <c r="C979" i="17"/>
  <c r="B979" i="17"/>
  <c r="E978" i="17"/>
  <c r="F978" i="17" s="1"/>
  <c r="C978" i="17"/>
  <c r="B978" i="17"/>
  <c r="E977" i="17"/>
  <c r="F977" i="17" s="1"/>
  <c r="C977" i="17"/>
  <c r="B977" i="17"/>
  <c r="E976" i="17"/>
  <c r="F976" i="17" s="1"/>
  <c r="C976" i="17"/>
  <c r="B976" i="17"/>
  <c r="E975" i="17"/>
  <c r="F975" i="17" s="1"/>
  <c r="C975" i="17"/>
  <c r="B975" i="17"/>
  <c r="E974" i="17"/>
  <c r="F974" i="17" s="1"/>
  <c r="C974" i="17"/>
  <c r="B974" i="17"/>
  <c r="E973" i="17"/>
  <c r="F973" i="17" s="1"/>
  <c r="C973" i="17"/>
  <c r="B973" i="17"/>
  <c r="E972" i="17"/>
  <c r="F972" i="17" s="1"/>
  <c r="C972" i="17"/>
  <c r="B972" i="17"/>
  <c r="E971" i="17"/>
  <c r="F971" i="17" s="1"/>
  <c r="C971" i="17"/>
  <c r="B971" i="17"/>
  <c r="D971" i="17" s="1"/>
  <c r="E970" i="17"/>
  <c r="C970" i="17"/>
  <c r="B970" i="17"/>
  <c r="E969" i="17"/>
  <c r="F969" i="17" s="1"/>
  <c r="C969" i="17"/>
  <c r="B969" i="17"/>
  <c r="E968" i="17"/>
  <c r="F968" i="17" s="1"/>
  <c r="C968" i="17"/>
  <c r="B968" i="17"/>
  <c r="E967" i="17"/>
  <c r="C967" i="17"/>
  <c r="B967" i="17"/>
  <c r="E966" i="17"/>
  <c r="C966" i="17"/>
  <c r="B966" i="17"/>
  <c r="E965" i="17"/>
  <c r="C965" i="17"/>
  <c r="B965" i="17"/>
  <c r="D965" i="17" s="1"/>
  <c r="E964" i="17"/>
  <c r="F964" i="17" s="1"/>
  <c r="C964" i="17"/>
  <c r="B964" i="17"/>
  <c r="E963" i="17"/>
  <c r="F963" i="17" s="1"/>
  <c r="C963" i="17"/>
  <c r="B963" i="17"/>
  <c r="D963" i="17" s="1"/>
  <c r="E962" i="17"/>
  <c r="F962" i="17" s="1"/>
  <c r="C962" i="17"/>
  <c r="B962" i="17"/>
  <c r="E961" i="17"/>
  <c r="F961" i="17" s="1"/>
  <c r="C961" i="17"/>
  <c r="B961" i="17"/>
  <c r="D961" i="17" s="1"/>
  <c r="E960" i="17"/>
  <c r="F960" i="17" s="1"/>
  <c r="C960" i="17"/>
  <c r="B960" i="17"/>
  <c r="E959" i="17"/>
  <c r="F959" i="17" s="1"/>
  <c r="C959" i="17"/>
  <c r="B959" i="17"/>
  <c r="E958" i="17"/>
  <c r="C958" i="17"/>
  <c r="B958" i="17"/>
  <c r="E957" i="17"/>
  <c r="F957" i="17" s="1"/>
  <c r="C957" i="17"/>
  <c r="B957" i="17"/>
  <c r="E956" i="17"/>
  <c r="F956" i="17" s="1"/>
  <c r="C956" i="17"/>
  <c r="B956" i="17"/>
  <c r="E955" i="17"/>
  <c r="F955" i="17" s="1"/>
  <c r="C955" i="17"/>
  <c r="B955" i="17"/>
  <c r="E954" i="17"/>
  <c r="F954" i="17" s="1"/>
  <c r="C954" i="17"/>
  <c r="B954" i="17"/>
  <c r="D954" i="17" s="1"/>
  <c r="E953" i="17"/>
  <c r="F953" i="17" s="1"/>
  <c r="C953" i="17"/>
  <c r="B953" i="17"/>
  <c r="E952" i="17"/>
  <c r="F952" i="17" s="1"/>
  <c r="C952" i="17"/>
  <c r="B952" i="17"/>
  <c r="E951" i="17"/>
  <c r="C951" i="17"/>
  <c r="B951" i="17"/>
  <c r="E950" i="17"/>
  <c r="C950" i="17"/>
  <c r="B950" i="17"/>
  <c r="E949" i="17"/>
  <c r="C949" i="17"/>
  <c r="B949" i="17"/>
  <c r="E948" i="17"/>
  <c r="F948" i="17" s="1"/>
  <c r="C948" i="17"/>
  <c r="B948" i="17"/>
  <c r="E947" i="17"/>
  <c r="F947" i="17" s="1"/>
  <c r="C947" i="17"/>
  <c r="B947" i="17"/>
  <c r="E946" i="17"/>
  <c r="F946" i="17" s="1"/>
  <c r="C946" i="17"/>
  <c r="B946" i="17"/>
  <c r="D946" i="17" s="1"/>
  <c r="E945" i="17"/>
  <c r="F945" i="17" s="1"/>
  <c r="C945" i="17"/>
  <c r="B945" i="17"/>
  <c r="E944" i="17"/>
  <c r="F944" i="17" s="1"/>
  <c r="C944" i="17"/>
  <c r="B944" i="17"/>
  <c r="E943" i="17"/>
  <c r="F943" i="17" s="1"/>
  <c r="C943" i="17"/>
  <c r="B943" i="17"/>
  <c r="E942" i="17"/>
  <c r="F942" i="17" s="1"/>
  <c r="C942" i="17"/>
  <c r="B942" i="17"/>
  <c r="E941" i="17"/>
  <c r="C941" i="17"/>
  <c r="B941" i="17"/>
  <c r="E940" i="17"/>
  <c r="F940" i="17" s="1"/>
  <c r="C940" i="17"/>
  <c r="B940" i="17"/>
  <c r="E939" i="17"/>
  <c r="F939" i="17" s="1"/>
  <c r="C939" i="17"/>
  <c r="B939" i="17"/>
  <c r="E938" i="17"/>
  <c r="F938" i="17" s="1"/>
  <c r="C938" i="17"/>
  <c r="B938" i="17"/>
  <c r="D938" i="17" s="1"/>
  <c r="E937" i="17"/>
  <c r="F937" i="17" s="1"/>
  <c r="C937" i="17"/>
  <c r="B937" i="17"/>
  <c r="E936" i="17"/>
  <c r="F936" i="17" s="1"/>
  <c r="C936" i="17"/>
  <c r="B936" i="17"/>
  <c r="E935" i="17"/>
  <c r="C935" i="17"/>
  <c r="B935" i="17"/>
  <c r="E934" i="17"/>
  <c r="C934" i="17"/>
  <c r="B934" i="17"/>
  <c r="E933" i="17"/>
  <c r="C933" i="17"/>
  <c r="B933" i="17"/>
  <c r="D933" i="17" s="1"/>
  <c r="E932" i="17"/>
  <c r="F932" i="17" s="1"/>
  <c r="C932" i="17"/>
  <c r="B932" i="17"/>
  <c r="E931" i="17"/>
  <c r="F931" i="17" s="1"/>
  <c r="C931" i="17"/>
  <c r="B931" i="17"/>
  <c r="E930" i="17"/>
  <c r="F930" i="17" s="1"/>
  <c r="C930" i="17"/>
  <c r="B930" i="17"/>
  <c r="E929" i="17"/>
  <c r="F929" i="17" s="1"/>
  <c r="C929" i="17"/>
  <c r="B929" i="17"/>
  <c r="E928" i="17"/>
  <c r="F928" i="17" s="1"/>
  <c r="C928" i="17"/>
  <c r="B928" i="17"/>
  <c r="E927" i="17"/>
  <c r="F927" i="17" s="1"/>
  <c r="C927" i="17"/>
  <c r="B927" i="17"/>
  <c r="E926" i="17"/>
  <c r="C926" i="17"/>
  <c r="B926" i="17"/>
  <c r="F925" i="17"/>
  <c r="E925" i="17"/>
  <c r="C925" i="17"/>
  <c r="B925" i="17"/>
  <c r="E924" i="17"/>
  <c r="F924" i="17" s="1"/>
  <c r="C924" i="17"/>
  <c r="B924" i="17"/>
  <c r="E923" i="17"/>
  <c r="F923" i="17" s="1"/>
  <c r="C923" i="17"/>
  <c r="B923" i="17"/>
  <c r="E922" i="17"/>
  <c r="F922" i="17" s="1"/>
  <c r="C922" i="17"/>
  <c r="B922" i="17"/>
  <c r="E921" i="17"/>
  <c r="F921" i="17" s="1"/>
  <c r="C921" i="17"/>
  <c r="B921" i="17"/>
  <c r="F920" i="17"/>
  <c r="E920" i="17"/>
  <c r="C920" i="17"/>
  <c r="B920" i="17"/>
  <c r="E919" i="17"/>
  <c r="C919" i="17"/>
  <c r="B919" i="17"/>
  <c r="E918" i="17"/>
  <c r="C918" i="17"/>
  <c r="B918" i="17"/>
  <c r="E917" i="17"/>
  <c r="C917" i="17"/>
  <c r="B917" i="17"/>
  <c r="E916" i="17"/>
  <c r="F916" i="17" s="1"/>
  <c r="C916" i="17"/>
  <c r="B916" i="17"/>
  <c r="E915" i="17"/>
  <c r="F915" i="17" s="1"/>
  <c r="C915" i="17"/>
  <c r="B915" i="17"/>
  <c r="D915" i="17" s="1"/>
  <c r="E914" i="17"/>
  <c r="F914" i="17" s="1"/>
  <c r="C914" i="17"/>
  <c r="B914" i="17"/>
  <c r="E913" i="17"/>
  <c r="F913" i="17" s="1"/>
  <c r="C913" i="17"/>
  <c r="B913" i="17"/>
  <c r="E912" i="17"/>
  <c r="F912" i="17" s="1"/>
  <c r="C912" i="17"/>
  <c r="B912" i="17"/>
  <c r="E911" i="17"/>
  <c r="F911" i="17" s="1"/>
  <c r="C911" i="17"/>
  <c r="B911" i="17"/>
  <c r="E910" i="17"/>
  <c r="F910" i="17" s="1"/>
  <c r="C910" i="17"/>
  <c r="B910" i="17"/>
  <c r="E909" i="17"/>
  <c r="C909" i="17"/>
  <c r="B909" i="17"/>
  <c r="E908" i="17"/>
  <c r="F908" i="17" s="1"/>
  <c r="C908" i="17"/>
  <c r="B908" i="17"/>
  <c r="E907" i="17"/>
  <c r="F907" i="17" s="1"/>
  <c r="C907" i="17"/>
  <c r="B907" i="17"/>
  <c r="E906" i="17"/>
  <c r="C906" i="17"/>
  <c r="B906" i="17"/>
  <c r="E905" i="17"/>
  <c r="F905" i="17" s="1"/>
  <c r="C905" i="17"/>
  <c r="B905" i="17"/>
  <c r="E904" i="17"/>
  <c r="F904" i="17" s="1"/>
  <c r="C904" i="17"/>
  <c r="B904" i="17"/>
  <c r="E903" i="17"/>
  <c r="F903" i="17" s="1"/>
  <c r="C903" i="17"/>
  <c r="B903" i="17"/>
  <c r="E902" i="17"/>
  <c r="C902" i="17"/>
  <c r="B902" i="17"/>
  <c r="E901" i="17"/>
  <c r="C901" i="17"/>
  <c r="B901" i="17"/>
  <c r="E900" i="17"/>
  <c r="F900" i="17" s="1"/>
  <c r="C900" i="17"/>
  <c r="B900" i="17"/>
  <c r="E899" i="17"/>
  <c r="F899" i="17" s="1"/>
  <c r="C899" i="17"/>
  <c r="B899" i="17"/>
  <c r="E898" i="17"/>
  <c r="F898" i="17" s="1"/>
  <c r="C898" i="17"/>
  <c r="B898" i="17"/>
  <c r="E897" i="17"/>
  <c r="F897" i="17" s="1"/>
  <c r="C897" i="17"/>
  <c r="B897" i="17"/>
  <c r="E896" i="17"/>
  <c r="F896" i="17" s="1"/>
  <c r="C896" i="17"/>
  <c r="B896" i="17"/>
  <c r="E895" i="17"/>
  <c r="F895" i="17" s="1"/>
  <c r="C895" i="17"/>
  <c r="B895" i="17"/>
  <c r="E894" i="17"/>
  <c r="C894" i="17"/>
  <c r="B894" i="17"/>
  <c r="E893" i="17"/>
  <c r="F893" i="17" s="1"/>
  <c r="C893" i="17"/>
  <c r="B893" i="17"/>
  <c r="E892" i="17"/>
  <c r="F892" i="17" s="1"/>
  <c r="C892" i="17"/>
  <c r="B892" i="17"/>
  <c r="E891" i="17"/>
  <c r="F891" i="17" s="1"/>
  <c r="C891" i="17"/>
  <c r="B891" i="17"/>
  <c r="D891" i="17" s="1"/>
  <c r="E890" i="17"/>
  <c r="F890" i="17" s="1"/>
  <c r="C890" i="17"/>
  <c r="B890" i="17"/>
  <c r="F889" i="17"/>
  <c r="E889" i="17"/>
  <c r="C889" i="17"/>
  <c r="B889" i="17"/>
  <c r="E888" i="17"/>
  <c r="F888" i="17" s="1"/>
  <c r="C888" i="17"/>
  <c r="B888" i="17"/>
  <c r="E887" i="17"/>
  <c r="F887" i="17" s="1"/>
  <c r="C887" i="17"/>
  <c r="B887" i="17"/>
  <c r="E886" i="17"/>
  <c r="C886" i="17"/>
  <c r="B886" i="17"/>
  <c r="E885" i="17"/>
  <c r="C885" i="17"/>
  <c r="B885" i="17"/>
  <c r="E884" i="17"/>
  <c r="F884" i="17" s="1"/>
  <c r="C884" i="17"/>
  <c r="B884" i="17"/>
  <c r="E883" i="17"/>
  <c r="F883" i="17" s="1"/>
  <c r="C883" i="17"/>
  <c r="B883" i="17"/>
  <c r="D883" i="17" s="1"/>
  <c r="E882" i="17"/>
  <c r="C882" i="17"/>
  <c r="B882" i="17"/>
  <c r="E881" i="17"/>
  <c r="F881" i="17" s="1"/>
  <c r="C881" i="17"/>
  <c r="B881" i="17"/>
  <c r="E880" i="17"/>
  <c r="C880" i="17"/>
  <c r="B880" i="17"/>
  <c r="E879" i="17"/>
  <c r="C879" i="17"/>
  <c r="B879" i="17"/>
  <c r="E878" i="17"/>
  <c r="F878" i="17" s="1"/>
  <c r="C878" i="17"/>
  <c r="B878" i="17"/>
  <c r="F877" i="17"/>
  <c r="E877" i="17"/>
  <c r="C877" i="17"/>
  <c r="B877" i="17"/>
  <c r="E876" i="17"/>
  <c r="F876" i="17" s="1"/>
  <c r="C876" i="17"/>
  <c r="B876" i="17"/>
  <c r="E875" i="17"/>
  <c r="C875" i="17"/>
  <c r="B875" i="17"/>
  <c r="E874" i="17"/>
  <c r="F874" i="17" s="1"/>
  <c r="C874" i="17"/>
  <c r="B874" i="17"/>
  <c r="E873" i="17"/>
  <c r="F873" i="17" s="1"/>
  <c r="C873" i="17"/>
  <c r="B873" i="17"/>
  <c r="E872" i="17"/>
  <c r="F872" i="17" s="1"/>
  <c r="C872" i="17"/>
  <c r="B872" i="17"/>
  <c r="E871" i="17"/>
  <c r="C871" i="17"/>
  <c r="B871" i="17"/>
  <c r="E870" i="17"/>
  <c r="C870" i="17"/>
  <c r="B870" i="17"/>
  <c r="D870" i="17" s="1"/>
  <c r="E869" i="17"/>
  <c r="F869" i="17" s="1"/>
  <c r="C869" i="17"/>
  <c r="B869" i="17"/>
  <c r="E868" i="17"/>
  <c r="F868" i="17" s="1"/>
  <c r="C868" i="17"/>
  <c r="B868" i="17"/>
  <c r="E867" i="17"/>
  <c r="C867" i="17"/>
  <c r="B867" i="17"/>
  <c r="E866" i="17"/>
  <c r="C866" i="17"/>
  <c r="B866" i="17"/>
  <c r="E865" i="17"/>
  <c r="F865" i="17" s="1"/>
  <c r="C865" i="17"/>
  <c r="B865" i="17"/>
  <c r="E864" i="17"/>
  <c r="F864" i="17" s="1"/>
  <c r="C864" i="17"/>
  <c r="B864" i="17"/>
  <c r="E863" i="17"/>
  <c r="C863" i="17"/>
  <c r="B863" i="17"/>
  <c r="D863" i="17" s="1"/>
  <c r="E862" i="17"/>
  <c r="C862" i="17"/>
  <c r="B862" i="17"/>
  <c r="F861" i="17"/>
  <c r="E861" i="17"/>
  <c r="C861" i="17"/>
  <c r="B861" i="17"/>
  <c r="E860" i="17"/>
  <c r="F860" i="17" s="1"/>
  <c r="C860" i="17"/>
  <c r="B860" i="17"/>
  <c r="D860" i="17" s="1"/>
  <c r="E859" i="17"/>
  <c r="C859" i="17"/>
  <c r="B859" i="17"/>
  <c r="E858" i="17"/>
  <c r="C858" i="17"/>
  <c r="B858" i="17"/>
  <c r="D858" i="17" s="1"/>
  <c r="E857" i="17"/>
  <c r="F857" i="17" s="1"/>
  <c r="C857" i="17"/>
  <c r="B857" i="17"/>
  <c r="F856" i="17"/>
  <c r="E856" i="17"/>
  <c r="C856" i="17"/>
  <c r="B856" i="17"/>
  <c r="E855" i="17"/>
  <c r="C855" i="17"/>
  <c r="B855" i="17"/>
  <c r="D855" i="17" s="1"/>
  <c r="E854" i="17"/>
  <c r="C854" i="17"/>
  <c r="B854" i="17"/>
  <c r="E853" i="17"/>
  <c r="F853" i="17" s="1"/>
  <c r="C853" i="17"/>
  <c r="B853" i="17"/>
  <c r="E852" i="17"/>
  <c r="F852" i="17" s="1"/>
  <c r="C852" i="17"/>
  <c r="B852" i="17"/>
  <c r="E851" i="17"/>
  <c r="C851" i="17"/>
  <c r="B851" i="17"/>
  <c r="E850" i="17"/>
  <c r="C850" i="17"/>
  <c r="B850" i="17"/>
  <c r="E849" i="17"/>
  <c r="F849" i="17" s="1"/>
  <c r="C849" i="17"/>
  <c r="B849" i="17"/>
  <c r="E848" i="17"/>
  <c r="F848" i="17" s="1"/>
  <c r="C848" i="17"/>
  <c r="B848" i="17"/>
  <c r="E847" i="17"/>
  <c r="C847" i="17"/>
  <c r="B847" i="17"/>
  <c r="E846" i="17"/>
  <c r="F846" i="17" s="1"/>
  <c r="C846" i="17"/>
  <c r="B846" i="17"/>
  <c r="D846" i="17" s="1"/>
  <c r="E845" i="17"/>
  <c r="F845" i="17" s="1"/>
  <c r="C845" i="17"/>
  <c r="B845" i="17"/>
  <c r="E844" i="17"/>
  <c r="F844" i="17" s="1"/>
  <c r="C844" i="17"/>
  <c r="B844" i="17"/>
  <c r="E843" i="17"/>
  <c r="C843" i="17"/>
  <c r="B843" i="17"/>
  <c r="E842" i="17"/>
  <c r="F842" i="17" s="1"/>
  <c r="C842" i="17"/>
  <c r="B842" i="17"/>
  <c r="E841" i="17"/>
  <c r="F841" i="17" s="1"/>
  <c r="C841" i="17"/>
  <c r="B841" i="17"/>
  <c r="E840" i="17"/>
  <c r="F840" i="17" s="1"/>
  <c r="C840" i="17"/>
  <c r="B840" i="17"/>
  <c r="E839" i="17"/>
  <c r="C839" i="17"/>
  <c r="B839" i="17"/>
  <c r="D839" i="17" s="1"/>
  <c r="E838" i="17"/>
  <c r="C838" i="17"/>
  <c r="B838" i="17"/>
  <c r="E837" i="17"/>
  <c r="F837" i="17" s="1"/>
  <c r="C837" i="17"/>
  <c r="B837" i="17"/>
  <c r="E836" i="17"/>
  <c r="F836" i="17" s="1"/>
  <c r="C836" i="17"/>
  <c r="B836" i="17"/>
  <c r="E835" i="17"/>
  <c r="C835" i="17"/>
  <c r="B835" i="17"/>
  <c r="E834" i="17"/>
  <c r="C834" i="17"/>
  <c r="B834" i="17"/>
  <c r="E833" i="17"/>
  <c r="F833" i="17" s="1"/>
  <c r="C833" i="17"/>
  <c r="B833" i="17"/>
  <c r="E832" i="17"/>
  <c r="F832" i="17" s="1"/>
  <c r="C832" i="17"/>
  <c r="B832" i="17"/>
  <c r="E831" i="17"/>
  <c r="C831" i="17"/>
  <c r="B831" i="17"/>
  <c r="E830" i="17"/>
  <c r="C830" i="17"/>
  <c r="B830" i="17"/>
  <c r="E829" i="17"/>
  <c r="F829" i="17" s="1"/>
  <c r="C829" i="17"/>
  <c r="B829" i="17"/>
  <c r="E828" i="17"/>
  <c r="F828" i="17" s="1"/>
  <c r="C828" i="17"/>
  <c r="B828" i="17"/>
  <c r="E827" i="17"/>
  <c r="C827" i="17"/>
  <c r="B827" i="17"/>
  <c r="E826" i="17"/>
  <c r="C826" i="17"/>
  <c r="B826" i="17"/>
  <c r="E825" i="17"/>
  <c r="F825" i="17" s="1"/>
  <c r="C825" i="17"/>
  <c r="B825" i="17"/>
  <c r="E824" i="17"/>
  <c r="F824" i="17" s="1"/>
  <c r="C824" i="17"/>
  <c r="B824" i="17"/>
  <c r="E823" i="17"/>
  <c r="C823" i="17"/>
  <c r="B823" i="17"/>
  <c r="E822" i="17"/>
  <c r="C822" i="17"/>
  <c r="B822" i="17"/>
  <c r="D822" i="17" s="1"/>
  <c r="E821" i="17"/>
  <c r="C821" i="17"/>
  <c r="B821" i="17"/>
  <c r="E820" i="17"/>
  <c r="F820" i="17" s="1"/>
  <c r="C820" i="17"/>
  <c r="B820" i="17"/>
  <c r="E819" i="17"/>
  <c r="C819" i="17"/>
  <c r="B819" i="17"/>
  <c r="E818" i="17"/>
  <c r="C818" i="17"/>
  <c r="B818" i="17"/>
  <c r="E817" i="17"/>
  <c r="F817" i="17" s="1"/>
  <c r="C817" i="17"/>
  <c r="B817" i="17"/>
  <c r="E816" i="17"/>
  <c r="F816" i="17" s="1"/>
  <c r="C816" i="17"/>
  <c r="B816" i="17"/>
  <c r="D816" i="17" s="1"/>
  <c r="E815" i="17"/>
  <c r="C815" i="17"/>
  <c r="B815" i="17"/>
  <c r="F814" i="17"/>
  <c r="E814" i="17"/>
  <c r="C814" i="17"/>
  <c r="B814" i="17"/>
  <c r="E813" i="17"/>
  <c r="F813" i="17" s="1"/>
  <c r="C813" i="17"/>
  <c r="B813" i="17"/>
  <c r="E812" i="17"/>
  <c r="F812" i="17" s="1"/>
  <c r="C812" i="17"/>
  <c r="B812" i="17"/>
  <c r="E811" i="17"/>
  <c r="C811" i="17"/>
  <c r="B811" i="17"/>
  <c r="E810" i="17"/>
  <c r="F810" i="17" s="1"/>
  <c r="C810" i="17"/>
  <c r="B810" i="17"/>
  <c r="E809" i="17"/>
  <c r="F809" i="17" s="1"/>
  <c r="C809" i="17"/>
  <c r="B809" i="17"/>
  <c r="E808" i="17"/>
  <c r="F808" i="17" s="1"/>
  <c r="C808" i="17"/>
  <c r="B808" i="17"/>
  <c r="E807" i="17"/>
  <c r="C807" i="17"/>
  <c r="B807" i="17"/>
  <c r="E806" i="17"/>
  <c r="C806" i="17"/>
  <c r="B806" i="17"/>
  <c r="E805" i="17"/>
  <c r="C805" i="17"/>
  <c r="B805" i="17"/>
  <c r="E804" i="17"/>
  <c r="F804" i="17" s="1"/>
  <c r="C804" i="17"/>
  <c r="B804" i="17"/>
  <c r="E803" i="17"/>
  <c r="C803" i="17"/>
  <c r="B803" i="17"/>
  <c r="E802" i="17"/>
  <c r="C802" i="17"/>
  <c r="B802" i="17"/>
  <c r="E801" i="17"/>
  <c r="F801" i="17" s="1"/>
  <c r="C801" i="17"/>
  <c r="B801" i="17"/>
  <c r="E800" i="17"/>
  <c r="F800" i="17" s="1"/>
  <c r="C800" i="17"/>
  <c r="B800" i="17"/>
  <c r="E799" i="17"/>
  <c r="C799" i="17"/>
  <c r="B799" i="17"/>
  <c r="E798" i="17"/>
  <c r="C798" i="17"/>
  <c r="B798" i="17"/>
  <c r="F797" i="17"/>
  <c r="E797" i="17"/>
  <c r="C797" i="17"/>
  <c r="B797" i="17"/>
  <c r="E796" i="17"/>
  <c r="F796" i="17" s="1"/>
  <c r="C796" i="17"/>
  <c r="B796" i="17"/>
  <c r="E795" i="17"/>
  <c r="C795" i="17"/>
  <c r="B795" i="17"/>
  <c r="E794" i="17"/>
  <c r="C794" i="17"/>
  <c r="B794" i="17"/>
  <c r="E793" i="17"/>
  <c r="F793" i="17" s="1"/>
  <c r="C793" i="17"/>
  <c r="B793" i="17"/>
  <c r="E792" i="17"/>
  <c r="F792" i="17" s="1"/>
  <c r="C792" i="17"/>
  <c r="B792" i="17"/>
  <c r="D792" i="17" s="1"/>
  <c r="E791" i="17"/>
  <c r="C791" i="17"/>
  <c r="B791" i="17"/>
  <c r="E790" i="17"/>
  <c r="C790" i="17"/>
  <c r="B790" i="17"/>
  <c r="E789" i="17"/>
  <c r="F789" i="17" s="1"/>
  <c r="C789" i="17"/>
  <c r="B789" i="17"/>
  <c r="E788" i="17"/>
  <c r="F788" i="17" s="1"/>
  <c r="C788" i="17"/>
  <c r="B788" i="17"/>
  <c r="D788" i="17" s="1"/>
  <c r="E787" i="17"/>
  <c r="C787" i="17"/>
  <c r="B787" i="17"/>
  <c r="E786" i="17"/>
  <c r="C786" i="17"/>
  <c r="B786" i="17"/>
  <c r="E785" i="17"/>
  <c r="F785" i="17" s="1"/>
  <c r="C785" i="17"/>
  <c r="B785" i="17"/>
  <c r="E784" i="17"/>
  <c r="F784" i="17" s="1"/>
  <c r="C784" i="17"/>
  <c r="B784" i="17"/>
  <c r="E783" i="17"/>
  <c r="C783" i="17"/>
  <c r="B783" i="17"/>
  <c r="E782" i="17"/>
  <c r="F782" i="17" s="1"/>
  <c r="C782" i="17"/>
  <c r="B782" i="17"/>
  <c r="E781" i="17"/>
  <c r="F781" i="17" s="1"/>
  <c r="C781" i="17"/>
  <c r="B781" i="17"/>
  <c r="E780" i="17"/>
  <c r="F780" i="17" s="1"/>
  <c r="C780" i="17"/>
  <c r="B780" i="17"/>
  <c r="E779" i="17"/>
  <c r="C779" i="17"/>
  <c r="B779" i="17"/>
  <c r="E778" i="17"/>
  <c r="F778" i="17" s="1"/>
  <c r="C778" i="17"/>
  <c r="B778" i="17"/>
  <c r="E777" i="17"/>
  <c r="F777" i="17" s="1"/>
  <c r="C777" i="17"/>
  <c r="B777" i="17"/>
  <c r="E776" i="17"/>
  <c r="F776" i="17" s="1"/>
  <c r="C776" i="17"/>
  <c r="B776" i="17"/>
  <c r="E775" i="17"/>
  <c r="C775" i="17"/>
  <c r="B775" i="17"/>
  <c r="E774" i="17"/>
  <c r="C774" i="17"/>
  <c r="B774" i="17"/>
  <c r="E773" i="17"/>
  <c r="F773" i="17" s="1"/>
  <c r="C773" i="17"/>
  <c r="B773" i="17"/>
  <c r="D773" i="17" s="1"/>
  <c r="E772" i="17"/>
  <c r="F772" i="17" s="1"/>
  <c r="C772" i="17"/>
  <c r="B772" i="17"/>
  <c r="E771" i="17"/>
  <c r="C771" i="17"/>
  <c r="B771" i="17"/>
  <c r="E770" i="17"/>
  <c r="C770" i="17"/>
  <c r="B770" i="17"/>
  <c r="E769" i="17"/>
  <c r="F769" i="17" s="1"/>
  <c r="C769" i="17"/>
  <c r="B769" i="17"/>
  <c r="E768" i="17"/>
  <c r="F768" i="17" s="1"/>
  <c r="C768" i="17"/>
  <c r="B768" i="17"/>
  <c r="D768" i="17" s="1"/>
  <c r="E767" i="17"/>
  <c r="C767" i="17"/>
  <c r="B767" i="17"/>
  <c r="E766" i="17"/>
  <c r="C766" i="17"/>
  <c r="B766" i="17"/>
  <c r="E765" i="17"/>
  <c r="F765" i="17" s="1"/>
  <c r="C765" i="17"/>
  <c r="B765" i="17"/>
  <c r="E764" i="17"/>
  <c r="F764" i="17" s="1"/>
  <c r="C764" i="17"/>
  <c r="B764" i="17"/>
  <c r="E763" i="17"/>
  <c r="C763" i="17"/>
  <c r="B763" i="17"/>
  <c r="E762" i="17"/>
  <c r="C762" i="17"/>
  <c r="B762" i="17"/>
  <c r="E761" i="17"/>
  <c r="F761" i="17" s="1"/>
  <c r="C761" i="17"/>
  <c r="B761" i="17"/>
  <c r="E760" i="17"/>
  <c r="F760" i="17" s="1"/>
  <c r="C760" i="17"/>
  <c r="B760" i="17"/>
  <c r="E759" i="17"/>
  <c r="C759" i="17"/>
  <c r="B759" i="17"/>
  <c r="E758" i="17"/>
  <c r="C758" i="17"/>
  <c r="B758" i="17"/>
  <c r="D758" i="17" s="1"/>
  <c r="E757" i="17"/>
  <c r="F757" i="17" s="1"/>
  <c r="C757" i="17"/>
  <c r="B757" i="17"/>
  <c r="E756" i="17"/>
  <c r="F756" i="17" s="1"/>
  <c r="C756" i="17"/>
  <c r="B756" i="17"/>
  <c r="E755" i="17"/>
  <c r="C755" i="17"/>
  <c r="B755" i="17"/>
  <c r="E754" i="17"/>
  <c r="C754" i="17"/>
  <c r="B754" i="17"/>
  <c r="E753" i="17"/>
  <c r="F753" i="17" s="1"/>
  <c r="C753" i="17"/>
  <c r="B753" i="17"/>
  <c r="F752" i="17"/>
  <c r="E752" i="17"/>
  <c r="C752" i="17"/>
  <c r="B752" i="17"/>
  <c r="E751" i="17"/>
  <c r="C751" i="17"/>
  <c r="B751" i="17"/>
  <c r="E750" i="17"/>
  <c r="F750" i="17" s="1"/>
  <c r="C750" i="17"/>
  <c r="B750" i="17"/>
  <c r="E749" i="17"/>
  <c r="F749" i="17" s="1"/>
  <c r="C749" i="17"/>
  <c r="B749" i="17"/>
  <c r="E748" i="17"/>
  <c r="F748" i="17" s="1"/>
  <c r="C748" i="17"/>
  <c r="B748" i="17"/>
  <c r="E747" i="17"/>
  <c r="C747" i="17"/>
  <c r="B747" i="17"/>
  <c r="E746" i="17"/>
  <c r="F746" i="17" s="1"/>
  <c r="C746" i="17"/>
  <c r="B746" i="17"/>
  <c r="E745" i="17"/>
  <c r="F745" i="17" s="1"/>
  <c r="C745" i="17"/>
  <c r="B745" i="17"/>
  <c r="E744" i="17"/>
  <c r="F744" i="17" s="1"/>
  <c r="C744" i="17"/>
  <c r="B744" i="17"/>
  <c r="E743" i="17"/>
  <c r="C743" i="17"/>
  <c r="B743" i="17"/>
  <c r="E742" i="17"/>
  <c r="C742" i="17"/>
  <c r="B742" i="17"/>
  <c r="E741" i="17"/>
  <c r="F741" i="17" s="1"/>
  <c r="C741" i="17"/>
  <c r="B741" i="17"/>
  <c r="E740" i="17"/>
  <c r="F740" i="17" s="1"/>
  <c r="C740" i="17"/>
  <c r="B740" i="17"/>
  <c r="E739" i="17"/>
  <c r="C739" i="17"/>
  <c r="B739" i="17"/>
  <c r="D739" i="17" s="1"/>
  <c r="E738" i="17"/>
  <c r="F738" i="17" s="1"/>
  <c r="C738" i="17"/>
  <c r="B738" i="17"/>
  <c r="E737" i="17"/>
  <c r="F737" i="17" s="1"/>
  <c r="C737" i="17"/>
  <c r="B737" i="17"/>
  <c r="E736" i="17"/>
  <c r="F736" i="17" s="1"/>
  <c r="C736" i="17"/>
  <c r="B736" i="17"/>
  <c r="E735" i="17"/>
  <c r="C735" i="17"/>
  <c r="B735" i="17"/>
  <c r="E734" i="17"/>
  <c r="F734" i="17" s="1"/>
  <c r="C734" i="17"/>
  <c r="B734" i="17"/>
  <c r="E733" i="17"/>
  <c r="F733" i="17" s="1"/>
  <c r="C733" i="17"/>
  <c r="B733" i="17"/>
  <c r="E732" i="17"/>
  <c r="C732" i="17"/>
  <c r="B732" i="17"/>
  <c r="E731" i="17"/>
  <c r="F731" i="17" s="1"/>
  <c r="C731" i="17"/>
  <c r="B731" i="17"/>
  <c r="E730" i="17"/>
  <c r="C730" i="17"/>
  <c r="B730" i="17"/>
  <c r="E729" i="17"/>
  <c r="C729" i="17"/>
  <c r="B729" i="17"/>
  <c r="E728" i="17"/>
  <c r="C728" i="17"/>
  <c r="B728" i="17"/>
  <c r="E727" i="17"/>
  <c r="F727" i="17" s="1"/>
  <c r="C727" i="17"/>
  <c r="B727" i="17"/>
  <c r="E726" i="17"/>
  <c r="C726" i="17"/>
  <c r="B726" i="17"/>
  <c r="E725" i="17"/>
  <c r="C725" i="17"/>
  <c r="B725" i="17"/>
  <c r="E724" i="17"/>
  <c r="C724" i="17"/>
  <c r="B724" i="17"/>
  <c r="E723" i="17"/>
  <c r="C723" i="17"/>
  <c r="B723" i="17"/>
  <c r="D723" i="17" s="1"/>
  <c r="E722" i="17"/>
  <c r="C722" i="17"/>
  <c r="B722" i="17"/>
  <c r="E721" i="17"/>
  <c r="C721" i="17"/>
  <c r="B721" i="17"/>
  <c r="E720" i="17"/>
  <c r="C720" i="17"/>
  <c r="B720" i="17"/>
  <c r="E719" i="17"/>
  <c r="F719" i="17" s="1"/>
  <c r="C719" i="17"/>
  <c r="B719" i="17"/>
  <c r="E718" i="17"/>
  <c r="C718" i="17"/>
  <c r="B718" i="17"/>
  <c r="E717" i="17"/>
  <c r="F717" i="17" s="1"/>
  <c r="C717" i="17"/>
  <c r="B717" i="17"/>
  <c r="E716" i="17"/>
  <c r="C716" i="17"/>
  <c r="B716" i="17"/>
  <c r="E715" i="17"/>
  <c r="F715" i="17" s="1"/>
  <c r="C715" i="17"/>
  <c r="B715" i="17"/>
  <c r="D715" i="17" s="1"/>
  <c r="E714" i="17"/>
  <c r="C714" i="17"/>
  <c r="B714" i="17"/>
  <c r="E713" i="17"/>
  <c r="F713" i="17" s="1"/>
  <c r="C713" i="17"/>
  <c r="B713" i="17"/>
  <c r="E712" i="17"/>
  <c r="C712" i="17"/>
  <c r="B712" i="17"/>
  <c r="E711" i="17"/>
  <c r="F711" i="17" s="1"/>
  <c r="C711" i="17"/>
  <c r="B711" i="17"/>
  <c r="E710" i="17"/>
  <c r="C710" i="17"/>
  <c r="B710" i="17"/>
  <c r="E709" i="17"/>
  <c r="F709" i="17" s="1"/>
  <c r="C709" i="17"/>
  <c r="B709" i="17"/>
  <c r="E708" i="17"/>
  <c r="C708" i="17"/>
  <c r="B708" i="17"/>
  <c r="E707" i="17"/>
  <c r="F707" i="17" s="1"/>
  <c r="C707" i="17"/>
  <c r="B707" i="17"/>
  <c r="D707" i="17" s="1"/>
  <c r="E706" i="17"/>
  <c r="F706" i="17" s="1"/>
  <c r="C706" i="17"/>
  <c r="B706" i="17"/>
  <c r="E705" i="17"/>
  <c r="F705" i="17" s="1"/>
  <c r="C705" i="17"/>
  <c r="B705" i="17"/>
  <c r="E704" i="17"/>
  <c r="C704" i="17"/>
  <c r="B704" i="17"/>
  <c r="E703" i="17"/>
  <c r="F703" i="17" s="1"/>
  <c r="C703" i="17"/>
  <c r="I703" i="17" s="1"/>
  <c r="B703" i="17"/>
  <c r="E702" i="17"/>
  <c r="F702" i="17" s="1"/>
  <c r="C702" i="17"/>
  <c r="B702" i="17"/>
  <c r="E701" i="17"/>
  <c r="F701" i="17" s="1"/>
  <c r="C701" i="17"/>
  <c r="B701" i="17"/>
  <c r="E700" i="17"/>
  <c r="C700" i="17"/>
  <c r="B700" i="17"/>
  <c r="D700" i="17" s="1"/>
  <c r="E699" i="17"/>
  <c r="C699" i="17"/>
  <c r="B699" i="17"/>
  <c r="E698" i="17"/>
  <c r="F698" i="17" s="1"/>
  <c r="C698" i="17"/>
  <c r="B698" i="17"/>
  <c r="D698" i="17" s="1"/>
  <c r="E697" i="17"/>
  <c r="F697" i="17" s="1"/>
  <c r="C697" i="17"/>
  <c r="B697" i="17"/>
  <c r="E696" i="17"/>
  <c r="C696" i="17"/>
  <c r="B696" i="17"/>
  <c r="E695" i="17"/>
  <c r="C695" i="17"/>
  <c r="B695" i="17"/>
  <c r="E694" i="17"/>
  <c r="F694" i="17" s="1"/>
  <c r="C694" i="17"/>
  <c r="B694" i="17"/>
  <c r="E693" i="17"/>
  <c r="C693" i="17"/>
  <c r="B693" i="17"/>
  <c r="E692" i="17"/>
  <c r="C692" i="17"/>
  <c r="B692" i="17"/>
  <c r="D692" i="17" s="1"/>
  <c r="E691" i="17"/>
  <c r="C691" i="17"/>
  <c r="B691" i="17"/>
  <c r="E690" i="17"/>
  <c r="F690" i="17" s="1"/>
  <c r="C690" i="17"/>
  <c r="B690" i="17"/>
  <c r="D690" i="17" s="1"/>
  <c r="E689" i="17"/>
  <c r="C689" i="17"/>
  <c r="B689" i="17"/>
  <c r="E688" i="17"/>
  <c r="C688" i="17"/>
  <c r="B688" i="17"/>
  <c r="E687" i="17"/>
  <c r="C687" i="17"/>
  <c r="B687" i="17"/>
  <c r="E686" i="17"/>
  <c r="F686" i="17" s="1"/>
  <c r="C686" i="17"/>
  <c r="B686" i="17"/>
  <c r="E685" i="17"/>
  <c r="F685" i="17" s="1"/>
  <c r="C685" i="17"/>
  <c r="B685" i="17"/>
  <c r="E684" i="17"/>
  <c r="F684" i="17" s="1"/>
  <c r="C684" i="17"/>
  <c r="B684" i="17"/>
  <c r="D684" i="17" s="1"/>
  <c r="E683" i="17"/>
  <c r="F683" i="17" s="1"/>
  <c r="C683" i="17"/>
  <c r="B683" i="17"/>
  <c r="E682" i="17"/>
  <c r="F682" i="17" s="1"/>
  <c r="C682" i="17"/>
  <c r="B682" i="17"/>
  <c r="E681" i="17"/>
  <c r="F681" i="17" s="1"/>
  <c r="C681" i="17"/>
  <c r="B681" i="17"/>
  <c r="E680" i="17"/>
  <c r="F680" i="17" s="1"/>
  <c r="C680" i="17"/>
  <c r="B680" i="17"/>
  <c r="E679" i="17"/>
  <c r="C679" i="17"/>
  <c r="B679" i="17"/>
  <c r="E678" i="17"/>
  <c r="F678" i="17" s="1"/>
  <c r="C678" i="17"/>
  <c r="B678" i="17"/>
  <c r="E677" i="17"/>
  <c r="F677" i="17" s="1"/>
  <c r="C677" i="17"/>
  <c r="B677" i="17"/>
  <c r="E676" i="17"/>
  <c r="F676" i="17" s="1"/>
  <c r="C676" i="17"/>
  <c r="B676" i="17"/>
  <c r="D676" i="17" s="1"/>
  <c r="E675" i="17"/>
  <c r="F675" i="17" s="1"/>
  <c r="C675" i="17"/>
  <c r="B675" i="17"/>
  <c r="E674" i="17"/>
  <c r="F674" i="17" s="1"/>
  <c r="C674" i="17"/>
  <c r="B674" i="17"/>
  <c r="E673" i="17"/>
  <c r="F673" i="17" s="1"/>
  <c r="C673" i="17"/>
  <c r="B673" i="17"/>
  <c r="E672" i="17"/>
  <c r="F672" i="17" s="1"/>
  <c r="C672" i="17"/>
  <c r="B672" i="17"/>
  <c r="E671" i="17"/>
  <c r="C671" i="17"/>
  <c r="B671" i="17"/>
  <c r="E670" i="17"/>
  <c r="F670" i="17" s="1"/>
  <c r="C670" i="17"/>
  <c r="B670" i="17"/>
  <c r="E669" i="17"/>
  <c r="F669" i="17" s="1"/>
  <c r="C669" i="17"/>
  <c r="B669" i="17"/>
  <c r="E668" i="17"/>
  <c r="F668" i="17" s="1"/>
  <c r="C668" i="17"/>
  <c r="B668" i="17"/>
  <c r="E667" i="17"/>
  <c r="F667" i="17" s="1"/>
  <c r="C667" i="17"/>
  <c r="B667" i="17"/>
  <c r="E666" i="17"/>
  <c r="F666" i="17" s="1"/>
  <c r="C666" i="17"/>
  <c r="B666" i="17"/>
  <c r="D666" i="17" s="1"/>
  <c r="E665" i="17"/>
  <c r="F665" i="17" s="1"/>
  <c r="C665" i="17"/>
  <c r="B665" i="17"/>
  <c r="E664" i="17"/>
  <c r="F664" i="17" s="1"/>
  <c r="C664" i="17"/>
  <c r="B664" i="17"/>
  <c r="E663" i="17"/>
  <c r="C663" i="17"/>
  <c r="B663" i="17"/>
  <c r="E662" i="17"/>
  <c r="F662" i="17" s="1"/>
  <c r="C662" i="17"/>
  <c r="B662" i="17"/>
  <c r="E661" i="17"/>
  <c r="F661" i="17" s="1"/>
  <c r="C661" i="17"/>
  <c r="B661" i="17"/>
  <c r="E660" i="17"/>
  <c r="F660" i="17" s="1"/>
  <c r="C660" i="17"/>
  <c r="B660" i="17"/>
  <c r="E659" i="17"/>
  <c r="F659" i="17" s="1"/>
  <c r="C659" i="17"/>
  <c r="B659" i="17"/>
  <c r="D659" i="17" s="1"/>
  <c r="E658" i="17"/>
  <c r="F658" i="17" s="1"/>
  <c r="C658" i="17"/>
  <c r="B658" i="17"/>
  <c r="E657" i="17"/>
  <c r="F657" i="17" s="1"/>
  <c r="C657" i="17"/>
  <c r="B657" i="17"/>
  <c r="E656" i="17"/>
  <c r="F656" i="17" s="1"/>
  <c r="C656" i="17"/>
  <c r="B656" i="17"/>
  <c r="E655" i="17"/>
  <c r="F655" i="17" s="1"/>
  <c r="C655" i="17"/>
  <c r="B655" i="17"/>
  <c r="D655" i="17" s="1"/>
  <c r="E654" i="17"/>
  <c r="F654" i="17" s="1"/>
  <c r="C654" i="17"/>
  <c r="B654" i="17"/>
  <c r="E653" i="17"/>
  <c r="F653" i="17" s="1"/>
  <c r="C653" i="17"/>
  <c r="B653" i="17"/>
  <c r="E652" i="17"/>
  <c r="F652" i="17" s="1"/>
  <c r="C652" i="17"/>
  <c r="B652" i="17"/>
  <c r="E651" i="17"/>
  <c r="F651" i="17" s="1"/>
  <c r="C651" i="17"/>
  <c r="B651" i="17"/>
  <c r="E650" i="17"/>
  <c r="C650" i="17"/>
  <c r="B650" i="17"/>
  <c r="E649" i="17"/>
  <c r="F649" i="17" s="1"/>
  <c r="C649" i="17"/>
  <c r="B649" i="17"/>
  <c r="E648" i="17"/>
  <c r="C648" i="17"/>
  <c r="B648" i="17"/>
  <c r="E647" i="17"/>
  <c r="F647" i="17" s="1"/>
  <c r="C647" i="17"/>
  <c r="B647" i="17"/>
  <c r="E646" i="17"/>
  <c r="F646" i="17" s="1"/>
  <c r="C646" i="17"/>
  <c r="B646" i="17"/>
  <c r="D646" i="17" s="1"/>
  <c r="E645" i="17"/>
  <c r="F645" i="17" s="1"/>
  <c r="C645" i="17"/>
  <c r="B645" i="17"/>
  <c r="E644" i="17"/>
  <c r="F644" i="17" s="1"/>
  <c r="C644" i="17"/>
  <c r="B644" i="17"/>
  <c r="E643" i="17"/>
  <c r="F643" i="17" s="1"/>
  <c r="C643" i="17"/>
  <c r="B643" i="17"/>
  <c r="D643" i="17" s="1"/>
  <c r="E642" i="17"/>
  <c r="C642" i="17"/>
  <c r="B642" i="17"/>
  <c r="E641" i="17"/>
  <c r="F641" i="17" s="1"/>
  <c r="C641" i="17"/>
  <c r="B641" i="17"/>
  <c r="D641" i="17" s="1"/>
  <c r="E640" i="17"/>
  <c r="F640" i="17" s="1"/>
  <c r="C640" i="17"/>
  <c r="B640" i="17"/>
  <c r="E639" i="17"/>
  <c r="F639" i="17" s="1"/>
  <c r="C639" i="17"/>
  <c r="B639" i="17"/>
  <c r="E638" i="17"/>
  <c r="F638" i="17" s="1"/>
  <c r="C638" i="17"/>
  <c r="B638" i="17"/>
  <c r="E637" i="17"/>
  <c r="F637" i="17" s="1"/>
  <c r="C637" i="17"/>
  <c r="B637" i="17"/>
  <c r="E636" i="17"/>
  <c r="F636" i="17" s="1"/>
  <c r="C636" i="17"/>
  <c r="B636" i="17"/>
  <c r="E635" i="17"/>
  <c r="F635" i="17" s="1"/>
  <c r="C635" i="17"/>
  <c r="B635" i="17"/>
  <c r="D635" i="17" s="1"/>
  <c r="E634" i="17"/>
  <c r="C634" i="17"/>
  <c r="B634" i="17"/>
  <c r="E633" i="17"/>
  <c r="F633" i="17" s="1"/>
  <c r="C633" i="17"/>
  <c r="B633" i="17"/>
  <c r="E632" i="17"/>
  <c r="F632" i="17" s="1"/>
  <c r="C632" i="17"/>
  <c r="B632" i="17"/>
  <c r="E631" i="17"/>
  <c r="F631" i="17" s="1"/>
  <c r="C631" i="17"/>
  <c r="B631" i="17"/>
  <c r="E630" i="17"/>
  <c r="C630" i="17"/>
  <c r="B630" i="17"/>
  <c r="E629" i="17"/>
  <c r="F629" i="17" s="1"/>
  <c r="C629" i="17"/>
  <c r="B629" i="17"/>
  <c r="D629" i="17" s="1"/>
  <c r="E628" i="17"/>
  <c r="F628" i="17" s="1"/>
  <c r="C628" i="17"/>
  <c r="B628" i="17"/>
  <c r="F627" i="17"/>
  <c r="E627" i="17"/>
  <c r="C627" i="17"/>
  <c r="B627" i="17"/>
  <c r="E626" i="17"/>
  <c r="C626" i="17"/>
  <c r="B626" i="17"/>
  <c r="E625" i="17"/>
  <c r="F625" i="17" s="1"/>
  <c r="C625" i="17"/>
  <c r="B625" i="17"/>
  <c r="E624" i="17"/>
  <c r="C624" i="17"/>
  <c r="B624" i="17"/>
  <c r="E623" i="17"/>
  <c r="F623" i="17" s="1"/>
  <c r="C623" i="17"/>
  <c r="B623" i="17"/>
  <c r="E622" i="17"/>
  <c r="C622" i="17"/>
  <c r="B622" i="17"/>
  <c r="E621" i="17"/>
  <c r="F621" i="17" s="1"/>
  <c r="C621" i="17"/>
  <c r="B621" i="17"/>
  <c r="D621" i="17" s="1"/>
  <c r="E620" i="17"/>
  <c r="F620" i="17" s="1"/>
  <c r="C620" i="17"/>
  <c r="B620" i="17"/>
  <c r="E619" i="17"/>
  <c r="F619" i="17" s="1"/>
  <c r="C619" i="17"/>
  <c r="B619" i="17"/>
  <c r="E618" i="17"/>
  <c r="C618" i="17"/>
  <c r="B618" i="17"/>
  <c r="E617" i="17"/>
  <c r="F617" i="17" s="1"/>
  <c r="C617" i="17"/>
  <c r="B617" i="17"/>
  <c r="E616" i="17"/>
  <c r="C616" i="17"/>
  <c r="B616" i="17"/>
  <c r="E615" i="17"/>
  <c r="F615" i="17" s="1"/>
  <c r="C615" i="17"/>
  <c r="B615" i="17"/>
  <c r="E614" i="17"/>
  <c r="F614" i="17" s="1"/>
  <c r="C614" i="17"/>
  <c r="B614" i="17"/>
  <c r="E613" i="17"/>
  <c r="F613" i="17" s="1"/>
  <c r="C613" i="17"/>
  <c r="B613" i="17"/>
  <c r="E612" i="17"/>
  <c r="F612" i="17" s="1"/>
  <c r="C612" i="17"/>
  <c r="B612" i="17"/>
  <c r="D612" i="17" s="1"/>
  <c r="E611" i="17"/>
  <c r="F611" i="17" s="1"/>
  <c r="C611" i="17"/>
  <c r="B611" i="17"/>
  <c r="E610" i="17"/>
  <c r="C610" i="17"/>
  <c r="B610" i="17"/>
  <c r="E609" i="17"/>
  <c r="F609" i="17" s="1"/>
  <c r="C609" i="17"/>
  <c r="B609" i="17"/>
  <c r="E608" i="17"/>
  <c r="F608" i="17" s="1"/>
  <c r="C608" i="17"/>
  <c r="B608" i="17"/>
  <c r="E607" i="17"/>
  <c r="F607" i="17" s="1"/>
  <c r="C607" i="17"/>
  <c r="B607" i="17"/>
  <c r="E606" i="17"/>
  <c r="F606" i="17" s="1"/>
  <c r="C606" i="17"/>
  <c r="B606" i="17"/>
  <c r="D606" i="17" s="1"/>
  <c r="E605" i="17"/>
  <c r="F605" i="17" s="1"/>
  <c r="C605" i="17"/>
  <c r="B605" i="17"/>
  <c r="F604" i="17"/>
  <c r="E604" i="17"/>
  <c r="C604" i="17"/>
  <c r="B604" i="17"/>
  <c r="E603" i="17"/>
  <c r="F603" i="17" s="1"/>
  <c r="C603" i="17"/>
  <c r="B603" i="17"/>
  <c r="E602" i="17"/>
  <c r="C602" i="17"/>
  <c r="B602" i="17"/>
  <c r="E601" i="17"/>
  <c r="F601" i="17" s="1"/>
  <c r="C601" i="17"/>
  <c r="B601" i="17"/>
  <c r="D601" i="17" s="1"/>
  <c r="E600" i="17"/>
  <c r="F600" i="17" s="1"/>
  <c r="C600" i="17"/>
  <c r="B600" i="17"/>
  <c r="D600" i="17" s="1"/>
  <c r="E599" i="17"/>
  <c r="F599" i="17" s="1"/>
  <c r="C599" i="17"/>
  <c r="B599" i="17"/>
  <c r="E598" i="17"/>
  <c r="C598" i="17"/>
  <c r="B598" i="17"/>
  <c r="E597" i="17"/>
  <c r="F597" i="17" s="1"/>
  <c r="C597" i="17"/>
  <c r="B597" i="17"/>
  <c r="E596" i="17"/>
  <c r="F596" i="17" s="1"/>
  <c r="C596" i="17"/>
  <c r="B596" i="17"/>
  <c r="E595" i="17"/>
  <c r="F595" i="17" s="1"/>
  <c r="C595" i="17"/>
  <c r="B595" i="17"/>
  <c r="E594" i="17"/>
  <c r="C594" i="17"/>
  <c r="B594" i="17"/>
  <c r="E593" i="17"/>
  <c r="F593" i="17" s="1"/>
  <c r="C593" i="17"/>
  <c r="B593" i="17"/>
  <c r="E592" i="17"/>
  <c r="C592" i="17"/>
  <c r="B592" i="17"/>
  <c r="E591" i="17"/>
  <c r="F591" i="17" s="1"/>
  <c r="C591" i="17"/>
  <c r="B591" i="17"/>
  <c r="E590" i="17"/>
  <c r="C590" i="17"/>
  <c r="B590" i="17"/>
  <c r="E589" i="17"/>
  <c r="F589" i="17" s="1"/>
  <c r="C589" i="17"/>
  <c r="B589" i="17"/>
  <c r="E588" i="17"/>
  <c r="F588" i="17" s="1"/>
  <c r="C588" i="17"/>
  <c r="B588" i="17"/>
  <c r="E587" i="17"/>
  <c r="F587" i="17" s="1"/>
  <c r="C587" i="17"/>
  <c r="B587" i="17"/>
  <c r="E586" i="17"/>
  <c r="C586" i="17"/>
  <c r="B586" i="17"/>
  <c r="E585" i="17"/>
  <c r="F585" i="17" s="1"/>
  <c r="C585" i="17"/>
  <c r="B585" i="17"/>
  <c r="E584" i="17"/>
  <c r="C584" i="17"/>
  <c r="B584" i="17"/>
  <c r="E583" i="17"/>
  <c r="F583" i="17" s="1"/>
  <c r="C583" i="17"/>
  <c r="B583" i="17"/>
  <c r="E582" i="17"/>
  <c r="F582" i="17" s="1"/>
  <c r="C582" i="17"/>
  <c r="B582" i="17"/>
  <c r="E581" i="17"/>
  <c r="F581" i="17" s="1"/>
  <c r="C581" i="17"/>
  <c r="B581" i="17"/>
  <c r="E580" i="17"/>
  <c r="F580" i="17" s="1"/>
  <c r="C580" i="17"/>
  <c r="B580" i="17"/>
  <c r="E579" i="17"/>
  <c r="F579" i="17" s="1"/>
  <c r="C579" i="17"/>
  <c r="B579" i="17"/>
  <c r="E578" i="17"/>
  <c r="C578" i="17"/>
  <c r="B578" i="17"/>
  <c r="E577" i="17"/>
  <c r="F577" i="17" s="1"/>
  <c r="C577" i="17"/>
  <c r="B577" i="17"/>
  <c r="E576" i="17"/>
  <c r="F576" i="17" s="1"/>
  <c r="C576" i="17"/>
  <c r="B576" i="17"/>
  <c r="F575" i="17"/>
  <c r="E575" i="17"/>
  <c r="C575" i="17"/>
  <c r="B575" i="17"/>
  <c r="E574" i="17"/>
  <c r="F574" i="17" s="1"/>
  <c r="C574" i="17"/>
  <c r="B574" i="17"/>
  <c r="E573" i="17"/>
  <c r="F573" i="17" s="1"/>
  <c r="C573" i="17"/>
  <c r="B573" i="17"/>
  <c r="E572" i="17"/>
  <c r="C572" i="17"/>
  <c r="B572" i="17"/>
  <c r="E571" i="17"/>
  <c r="F571" i="17" s="1"/>
  <c r="C571" i="17"/>
  <c r="B571" i="17"/>
  <c r="E570" i="17"/>
  <c r="F570" i="17" s="1"/>
  <c r="C570" i="17"/>
  <c r="B570" i="17"/>
  <c r="E569" i="17"/>
  <c r="F569" i="17" s="1"/>
  <c r="C569" i="17"/>
  <c r="B569" i="17"/>
  <c r="E568" i="17"/>
  <c r="F568" i="17" s="1"/>
  <c r="C568" i="17"/>
  <c r="B568" i="17"/>
  <c r="E567" i="17"/>
  <c r="F567" i="17" s="1"/>
  <c r="C567" i="17"/>
  <c r="B567" i="17"/>
  <c r="E566" i="17"/>
  <c r="C566" i="17"/>
  <c r="B566" i="17"/>
  <c r="E565" i="17"/>
  <c r="F565" i="17" s="1"/>
  <c r="C565" i="17"/>
  <c r="B565" i="17"/>
  <c r="E564" i="17"/>
  <c r="C564" i="17"/>
  <c r="B564" i="17"/>
  <c r="E563" i="17"/>
  <c r="F563" i="17" s="1"/>
  <c r="C563" i="17"/>
  <c r="B563" i="17"/>
  <c r="E562" i="17"/>
  <c r="F562" i="17" s="1"/>
  <c r="C562" i="17"/>
  <c r="B562" i="17"/>
  <c r="E561" i="17"/>
  <c r="F561" i="17" s="1"/>
  <c r="C561" i="17"/>
  <c r="B561" i="17"/>
  <c r="E560" i="17"/>
  <c r="F560" i="17" s="1"/>
  <c r="C560" i="17"/>
  <c r="B560" i="17"/>
  <c r="E559" i="17"/>
  <c r="F559" i="17" s="1"/>
  <c r="C559" i="17"/>
  <c r="B559" i="17"/>
  <c r="E558" i="17"/>
  <c r="C558" i="17"/>
  <c r="B558" i="17"/>
  <c r="E557" i="17"/>
  <c r="F557" i="17" s="1"/>
  <c r="C557" i="17"/>
  <c r="B557" i="17"/>
  <c r="E556" i="17"/>
  <c r="C556" i="17"/>
  <c r="B556" i="17"/>
  <c r="E555" i="17"/>
  <c r="F555" i="17" s="1"/>
  <c r="C555" i="17"/>
  <c r="B555" i="17"/>
  <c r="E554" i="17"/>
  <c r="C554" i="17"/>
  <c r="B554" i="17"/>
  <c r="E553" i="17"/>
  <c r="F553" i="17" s="1"/>
  <c r="C553" i="17"/>
  <c r="B553" i="17"/>
  <c r="E552" i="17"/>
  <c r="C552" i="17"/>
  <c r="B552" i="17"/>
  <c r="E551" i="17"/>
  <c r="F551" i="17" s="1"/>
  <c r="C551" i="17"/>
  <c r="B551" i="17"/>
  <c r="E550" i="17"/>
  <c r="C550" i="17"/>
  <c r="B550" i="17"/>
  <c r="E549" i="17"/>
  <c r="F549" i="17" s="1"/>
  <c r="C549" i="17"/>
  <c r="B549" i="17"/>
  <c r="E548" i="17"/>
  <c r="C548" i="17"/>
  <c r="B548" i="17"/>
  <c r="E547" i="17"/>
  <c r="F547" i="17" s="1"/>
  <c r="C547" i="17"/>
  <c r="B547" i="17"/>
  <c r="E546" i="17"/>
  <c r="F546" i="17" s="1"/>
  <c r="C546" i="17"/>
  <c r="B546" i="17"/>
  <c r="E545" i="17"/>
  <c r="C545" i="17"/>
  <c r="B545" i="17"/>
  <c r="E544" i="17"/>
  <c r="F544" i="17" s="1"/>
  <c r="C544" i="17"/>
  <c r="B544" i="17"/>
  <c r="E543" i="17"/>
  <c r="F543" i="17" s="1"/>
  <c r="C543" i="17"/>
  <c r="B543" i="17"/>
  <c r="E542" i="17"/>
  <c r="C542" i="17"/>
  <c r="B542" i="17"/>
  <c r="E541" i="17"/>
  <c r="C541" i="17"/>
  <c r="B541" i="17"/>
  <c r="E540" i="17"/>
  <c r="F540" i="17" s="1"/>
  <c r="C540" i="17"/>
  <c r="B540" i="17"/>
  <c r="E539" i="17"/>
  <c r="F539" i="17" s="1"/>
  <c r="C539" i="17"/>
  <c r="B539" i="17"/>
  <c r="E538" i="17"/>
  <c r="C538" i="17"/>
  <c r="B538" i="17"/>
  <c r="E537" i="17"/>
  <c r="C537" i="17"/>
  <c r="B537" i="17"/>
  <c r="E536" i="17"/>
  <c r="F536" i="17" s="1"/>
  <c r="C536" i="17"/>
  <c r="B536" i="17"/>
  <c r="E535" i="17"/>
  <c r="F535" i="17" s="1"/>
  <c r="C535" i="17"/>
  <c r="B535" i="17"/>
  <c r="E534" i="17"/>
  <c r="C534" i="17"/>
  <c r="B534" i="17"/>
  <c r="E533" i="17"/>
  <c r="C533" i="17"/>
  <c r="B533" i="17"/>
  <c r="E532" i="17"/>
  <c r="F532" i="17" s="1"/>
  <c r="C532" i="17"/>
  <c r="B532" i="17"/>
  <c r="E531" i="17"/>
  <c r="F531" i="17" s="1"/>
  <c r="C531" i="17"/>
  <c r="B531" i="17"/>
  <c r="E530" i="17"/>
  <c r="C530" i="17"/>
  <c r="B530" i="17"/>
  <c r="E529" i="17"/>
  <c r="C529" i="17"/>
  <c r="B529" i="17"/>
  <c r="E528" i="17"/>
  <c r="F528" i="17" s="1"/>
  <c r="C528" i="17"/>
  <c r="B528" i="17"/>
  <c r="E527" i="17"/>
  <c r="F527" i="17" s="1"/>
  <c r="C527" i="17"/>
  <c r="B527" i="17"/>
  <c r="E526" i="17"/>
  <c r="C526" i="17"/>
  <c r="B526" i="17"/>
  <c r="E525" i="17"/>
  <c r="C525" i="17"/>
  <c r="B525" i="17"/>
  <c r="E524" i="17"/>
  <c r="F524" i="17" s="1"/>
  <c r="C524" i="17"/>
  <c r="B524" i="17"/>
  <c r="E523" i="17"/>
  <c r="F523" i="17" s="1"/>
  <c r="C523" i="17"/>
  <c r="B523" i="17"/>
  <c r="E522" i="17"/>
  <c r="C522" i="17"/>
  <c r="B522" i="17"/>
  <c r="E521" i="17"/>
  <c r="C521" i="17"/>
  <c r="B521" i="17"/>
  <c r="E520" i="17"/>
  <c r="F520" i="17" s="1"/>
  <c r="C520" i="17"/>
  <c r="B520" i="17"/>
  <c r="E519" i="17"/>
  <c r="F519" i="17" s="1"/>
  <c r="C519" i="17"/>
  <c r="B519" i="17"/>
  <c r="E518" i="17"/>
  <c r="C518" i="17"/>
  <c r="B518" i="17"/>
  <c r="E517" i="17"/>
  <c r="C517" i="17"/>
  <c r="B517" i="17"/>
  <c r="E516" i="17"/>
  <c r="F516" i="17" s="1"/>
  <c r="C516" i="17"/>
  <c r="B516" i="17"/>
  <c r="E515" i="17"/>
  <c r="F515" i="17" s="1"/>
  <c r="C515" i="17"/>
  <c r="B515" i="17"/>
  <c r="E514" i="17"/>
  <c r="C514" i="17"/>
  <c r="B514" i="17"/>
  <c r="E513" i="17"/>
  <c r="C513" i="17"/>
  <c r="B513" i="17"/>
  <c r="E512" i="17"/>
  <c r="F512" i="17" s="1"/>
  <c r="C512" i="17"/>
  <c r="B512" i="17"/>
  <c r="E511" i="17"/>
  <c r="F511" i="17" s="1"/>
  <c r="C511" i="17"/>
  <c r="B511" i="17"/>
  <c r="E510" i="17"/>
  <c r="C510" i="17"/>
  <c r="B510" i="17"/>
  <c r="E509" i="17"/>
  <c r="C509" i="17"/>
  <c r="B509" i="17"/>
  <c r="E508" i="17"/>
  <c r="F508" i="17" s="1"/>
  <c r="C508" i="17"/>
  <c r="B508" i="17"/>
  <c r="E507" i="17"/>
  <c r="F507" i="17" s="1"/>
  <c r="C507" i="17"/>
  <c r="B507" i="17"/>
  <c r="E506" i="17"/>
  <c r="C506" i="17"/>
  <c r="B506" i="17"/>
  <c r="E505" i="17"/>
  <c r="C505" i="17"/>
  <c r="B505" i="17"/>
  <c r="E504" i="17"/>
  <c r="F504" i="17" s="1"/>
  <c r="C504" i="17"/>
  <c r="B504" i="17"/>
  <c r="E503" i="17"/>
  <c r="F503" i="17" s="1"/>
  <c r="C503" i="17"/>
  <c r="B503" i="17"/>
  <c r="E502" i="17"/>
  <c r="C502" i="17"/>
  <c r="B502" i="17"/>
  <c r="E501" i="17"/>
  <c r="C501" i="17"/>
  <c r="B501" i="17"/>
  <c r="E500" i="17"/>
  <c r="F500" i="17" s="1"/>
  <c r="C500" i="17"/>
  <c r="B500" i="17"/>
  <c r="E499" i="17"/>
  <c r="F499" i="17" s="1"/>
  <c r="C499" i="17"/>
  <c r="B499" i="17"/>
  <c r="E498" i="17"/>
  <c r="C498" i="17"/>
  <c r="B498" i="17"/>
  <c r="E497" i="17"/>
  <c r="C497" i="17"/>
  <c r="B497" i="17"/>
  <c r="E496" i="17"/>
  <c r="F496" i="17" s="1"/>
  <c r="C496" i="17"/>
  <c r="B496" i="17"/>
  <c r="E495" i="17"/>
  <c r="F495" i="17" s="1"/>
  <c r="C495" i="17"/>
  <c r="B495" i="17"/>
  <c r="E494" i="17"/>
  <c r="C494" i="17"/>
  <c r="B494" i="17"/>
  <c r="E493" i="17"/>
  <c r="C493" i="17"/>
  <c r="B493" i="17"/>
  <c r="E492" i="17"/>
  <c r="F492" i="17" s="1"/>
  <c r="C492" i="17"/>
  <c r="B492" i="17"/>
  <c r="E491" i="17"/>
  <c r="F491" i="17" s="1"/>
  <c r="C491" i="17"/>
  <c r="B491" i="17"/>
  <c r="E490" i="17"/>
  <c r="C490" i="17"/>
  <c r="B490" i="17"/>
  <c r="E489" i="17"/>
  <c r="C489" i="17"/>
  <c r="B489" i="17"/>
  <c r="E488" i="17"/>
  <c r="F488" i="17" s="1"/>
  <c r="C488" i="17"/>
  <c r="B488" i="17"/>
  <c r="E487" i="17"/>
  <c r="F487" i="17" s="1"/>
  <c r="C487" i="17"/>
  <c r="B487" i="17"/>
  <c r="E486" i="17"/>
  <c r="C486" i="17"/>
  <c r="B486" i="17"/>
  <c r="E485" i="17"/>
  <c r="C485" i="17"/>
  <c r="B485" i="17"/>
  <c r="E484" i="17"/>
  <c r="F484" i="17" s="1"/>
  <c r="C484" i="17"/>
  <c r="B484" i="17"/>
  <c r="E483" i="17"/>
  <c r="F483" i="17" s="1"/>
  <c r="C483" i="17"/>
  <c r="B483" i="17"/>
  <c r="E482" i="17"/>
  <c r="C482" i="17"/>
  <c r="B482" i="17"/>
  <c r="E481" i="17"/>
  <c r="C481" i="17"/>
  <c r="B481" i="17"/>
  <c r="E480" i="17"/>
  <c r="F480" i="17" s="1"/>
  <c r="C480" i="17"/>
  <c r="B480" i="17"/>
  <c r="E479" i="17"/>
  <c r="F479" i="17" s="1"/>
  <c r="C479" i="17"/>
  <c r="B479" i="17"/>
  <c r="E478" i="17"/>
  <c r="C478" i="17"/>
  <c r="B478" i="17"/>
  <c r="E477" i="17"/>
  <c r="C477" i="17"/>
  <c r="B477" i="17"/>
  <c r="E476" i="17"/>
  <c r="F476" i="17" s="1"/>
  <c r="C476" i="17"/>
  <c r="B476" i="17"/>
  <c r="E475" i="17"/>
  <c r="F475" i="17" s="1"/>
  <c r="C475" i="17"/>
  <c r="B475" i="17"/>
  <c r="E474" i="17"/>
  <c r="C474" i="17"/>
  <c r="B474" i="17"/>
  <c r="E473" i="17"/>
  <c r="C473" i="17"/>
  <c r="B473" i="17"/>
  <c r="E472" i="17"/>
  <c r="F472" i="17" s="1"/>
  <c r="C472" i="17"/>
  <c r="B472" i="17"/>
  <c r="E471" i="17"/>
  <c r="F471" i="17" s="1"/>
  <c r="C471" i="17"/>
  <c r="B471" i="17"/>
  <c r="E470" i="17"/>
  <c r="C470" i="17"/>
  <c r="B470" i="17"/>
  <c r="E469" i="17"/>
  <c r="C469" i="17"/>
  <c r="B469" i="17"/>
  <c r="E468" i="17"/>
  <c r="F468" i="17" s="1"/>
  <c r="C468" i="17"/>
  <c r="B468" i="17"/>
  <c r="D468" i="17" s="1"/>
  <c r="E467" i="17"/>
  <c r="F467" i="17" s="1"/>
  <c r="C467" i="17"/>
  <c r="B467" i="17"/>
  <c r="E466" i="17"/>
  <c r="C466" i="17"/>
  <c r="B466" i="17"/>
  <c r="E465" i="17"/>
  <c r="C465" i="17"/>
  <c r="B465" i="17"/>
  <c r="E464" i="17"/>
  <c r="F464" i="17" s="1"/>
  <c r="C464" i="17"/>
  <c r="B464" i="17"/>
  <c r="E463" i="17"/>
  <c r="F463" i="17" s="1"/>
  <c r="C463" i="17"/>
  <c r="B463" i="17"/>
  <c r="E462" i="17"/>
  <c r="C462" i="17"/>
  <c r="B462" i="17"/>
  <c r="E461" i="17"/>
  <c r="C461" i="17"/>
  <c r="B461" i="17"/>
  <c r="E460" i="17"/>
  <c r="F460" i="17" s="1"/>
  <c r="C460" i="17"/>
  <c r="B460" i="17"/>
  <c r="E459" i="17"/>
  <c r="F459" i="17" s="1"/>
  <c r="C459" i="17"/>
  <c r="B459" i="17"/>
  <c r="D459" i="17" s="1"/>
  <c r="E458" i="17"/>
  <c r="C458" i="17"/>
  <c r="B458" i="17"/>
  <c r="E457" i="17"/>
  <c r="C457" i="17"/>
  <c r="B457" i="17"/>
  <c r="E456" i="17"/>
  <c r="F456" i="17" s="1"/>
  <c r="C456" i="17"/>
  <c r="B456" i="17"/>
  <c r="E455" i="17"/>
  <c r="F455" i="17" s="1"/>
  <c r="C455" i="17"/>
  <c r="B455" i="17"/>
  <c r="E454" i="17"/>
  <c r="C454" i="17"/>
  <c r="B454" i="17"/>
  <c r="E453" i="17"/>
  <c r="C453" i="17"/>
  <c r="B453" i="17"/>
  <c r="E452" i="17"/>
  <c r="F452" i="17" s="1"/>
  <c r="C452" i="17"/>
  <c r="B452" i="17"/>
  <c r="E451" i="17"/>
  <c r="F451" i="17" s="1"/>
  <c r="C451" i="17"/>
  <c r="B451" i="17"/>
  <c r="D451" i="17" s="1"/>
  <c r="E450" i="17"/>
  <c r="C450" i="17"/>
  <c r="B450" i="17"/>
  <c r="E449" i="17"/>
  <c r="C449" i="17"/>
  <c r="B449" i="17"/>
  <c r="E448" i="17"/>
  <c r="F448" i="17" s="1"/>
  <c r="C448" i="17"/>
  <c r="B448" i="17"/>
  <c r="E447" i="17"/>
  <c r="F447" i="17" s="1"/>
  <c r="C447" i="17"/>
  <c r="B447" i="17"/>
  <c r="E446" i="17"/>
  <c r="C446" i="17"/>
  <c r="B446" i="17"/>
  <c r="E445" i="17"/>
  <c r="C445" i="17"/>
  <c r="B445" i="17"/>
  <c r="E444" i="17"/>
  <c r="F444" i="17" s="1"/>
  <c r="C444" i="17"/>
  <c r="B444" i="17"/>
  <c r="D444" i="17" s="1"/>
  <c r="E443" i="17"/>
  <c r="F443" i="17" s="1"/>
  <c r="C443" i="17"/>
  <c r="B443" i="17"/>
  <c r="D443" i="17" s="1"/>
  <c r="E442" i="17"/>
  <c r="C442" i="17"/>
  <c r="B442" i="17"/>
  <c r="E441" i="17"/>
  <c r="C441" i="17"/>
  <c r="B441" i="17"/>
  <c r="E440" i="17"/>
  <c r="F440" i="17" s="1"/>
  <c r="C440" i="17"/>
  <c r="B440" i="17"/>
  <c r="E439" i="17"/>
  <c r="F439" i="17" s="1"/>
  <c r="C439" i="17"/>
  <c r="B439" i="17"/>
  <c r="E438" i="17"/>
  <c r="C438" i="17"/>
  <c r="B438" i="17"/>
  <c r="E437" i="17"/>
  <c r="C437" i="17"/>
  <c r="B437" i="17"/>
  <c r="E436" i="17"/>
  <c r="F436" i="17" s="1"/>
  <c r="C436" i="17"/>
  <c r="B436" i="17"/>
  <c r="E435" i="17"/>
  <c r="F435" i="17" s="1"/>
  <c r="C435" i="17"/>
  <c r="B435" i="17"/>
  <c r="D435" i="17" s="1"/>
  <c r="E434" i="17"/>
  <c r="C434" i="17"/>
  <c r="B434" i="17"/>
  <c r="E433" i="17"/>
  <c r="C433" i="17"/>
  <c r="B433" i="17"/>
  <c r="E432" i="17"/>
  <c r="F432" i="17" s="1"/>
  <c r="C432" i="17"/>
  <c r="B432" i="17"/>
  <c r="E431" i="17"/>
  <c r="F431" i="17" s="1"/>
  <c r="C431" i="17"/>
  <c r="B431" i="17"/>
  <c r="E430" i="17"/>
  <c r="C430" i="17"/>
  <c r="B430" i="17"/>
  <c r="E429" i="17"/>
  <c r="C429" i="17"/>
  <c r="B429" i="17"/>
  <c r="E428" i="17"/>
  <c r="F428" i="17" s="1"/>
  <c r="C428" i="17"/>
  <c r="B428" i="17"/>
  <c r="E427" i="17"/>
  <c r="F427" i="17" s="1"/>
  <c r="C427" i="17"/>
  <c r="B427" i="17"/>
  <c r="D427" i="17" s="1"/>
  <c r="E426" i="17"/>
  <c r="C426" i="17"/>
  <c r="B426" i="17"/>
  <c r="E425" i="17"/>
  <c r="C425" i="17"/>
  <c r="B425" i="17"/>
  <c r="E424" i="17"/>
  <c r="F424" i="17" s="1"/>
  <c r="C424" i="17"/>
  <c r="B424" i="17"/>
  <c r="E423" i="17"/>
  <c r="F423" i="17" s="1"/>
  <c r="C423" i="17"/>
  <c r="B423" i="17"/>
  <c r="E422" i="17"/>
  <c r="C422" i="17"/>
  <c r="B422" i="17"/>
  <c r="E421" i="17"/>
  <c r="F421" i="17" s="1"/>
  <c r="C421" i="17"/>
  <c r="B421" i="17"/>
  <c r="E420" i="17"/>
  <c r="F420" i="17" s="1"/>
  <c r="C420" i="17"/>
  <c r="B420" i="17"/>
  <c r="E419" i="17"/>
  <c r="F419" i="17" s="1"/>
  <c r="C419" i="17"/>
  <c r="B419" i="17"/>
  <c r="D419" i="17" s="1"/>
  <c r="E418" i="17"/>
  <c r="C418" i="17"/>
  <c r="B418" i="17"/>
  <c r="E417" i="17"/>
  <c r="F417" i="17" s="1"/>
  <c r="C417" i="17"/>
  <c r="B417" i="17"/>
  <c r="E416" i="17"/>
  <c r="F416" i="17" s="1"/>
  <c r="C416" i="17"/>
  <c r="B416" i="17"/>
  <c r="E415" i="17"/>
  <c r="F415" i="17" s="1"/>
  <c r="C415" i="17"/>
  <c r="B415" i="17"/>
  <c r="E414" i="17"/>
  <c r="C414" i="17"/>
  <c r="B414" i="17"/>
  <c r="E413" i="17"/>
  <c r="F413" i="17" s="1"/>
  <c r="C413" i="17"/>
  <c r="B413" i="17"/>
  <c r="E412" i="17"/>
  <c r="F412" i="17" s="1"/>
  <c r="C412" i="17"/>
  <c r="B412" i="17"/>
  <c r="E411" i="17"/>
  <c r="F411" i="17" s="1"/>
  <c r="C411" i="17"/>
  <c r="B411" i="17"/>
  <c r="D411" i="17" s="1"/>
  <c r="E410" i="17"/>
  <c r="C410" i="17"/>
  <c r="B410" i="17"/>
  <c r="E409" i="17"/>
  <c r="F409" i="17" s="1"/>
  <c r="C409" i="17"/>
  <c r="B409" i="17"/>
  <c r="E408" i="17"/>
  <c r="F408" i="17" s="1"/>
  <c r="C408" i="17"/>
  <c r="B408" i="17"/>
  <c r="E407" i="17"/>
  <c r="F407" i="17" s="1"/>
  <c r="C407" i="17"/>
  <c r="B407" i="17"/>
  <c r="E406" i="17"/>
  <c r="C406" i="17"/>
  <c r="B406" i="17"/>
  <c r="E405" i="17"/>
  <c r="F405" i="17" s="1"/>
  <c r="C405" i="17"/>
  <c r="B405" i="17"/>
  <c r="E404" i="17"/>
  <c r="F404" i="17" s="1"/>
  <c r="C404" i="17"/>
  <c r="B404" i="17"/>
  <c r="E403" i="17"/>
  <c r="F403" i="17" s="1"/>
  <c r="C403" i="17"/>
  <c r="B403" i="17"/>
  <c r="D403" i="17" s="1"/>
  <c r="E402" i="17"/>
  <c r="C402" i="17"/>
  <c r="B402" i="17"/>
  <c r="E401" i="17"/>
  <c r="F401" i="17" s="1"/>
  <c r="C401" i="17"/>
  <c r="B401" i="17"/>
  <c r="E400" i="17"/>
  <c r="F400" i="17" s="1"/>
  <c r="C400" i="17"/>
  <c r="B400" i="17"/>
  <c r="E399" i="17"/>
  <c r="F399" i="17" s="1"/>
  <c r="C399" i="17"/>
  <c r="B399" i="17"/>
  <c r="E398" i="17"/>
  <c r="C398" i="17"/>
  <c r="B398" i="17"/>
  <c r="E397" i="17"/>
  <c r="F397" i="17" s="1"/>
  <c r="C397" i="17"/>
  <c r="B397" i="17"/>
  <c r="E396" i="17"/>
  <c r="F396" i="17" s="1"/>
  <c r="C396" i="17"/>
  <c r="B396" i="17"/>
  <c r="E395" i="17"/>
  <c r="F395" i="17" s="1"/>
  <c r="C395" i="17"/>
  <c r="B395" i="17"/>
  <c r="D395" i="17" s="1"/>
  <c r="E394" i="17"/>
  <c r="C394" i="17"/>
  <c r="B394" i="17"/>
  <c r="E393" i="17"/>
  <c r="F393" i="17" s="1"/>
  <c r="C393" i="17"/>
  <c r="B393" i="17"/>
  <c r="E392" i="17"/>
  <c r="F392" i="17" s="1"/>
  <c r="C392" i="17"/>
  <c r="B392" i="17"/>
  <c r="E391" i="17"/>
  <c r="F391" i="17" s="1"/>
  <c r="C391" i="17"/>
  <c r="B391" i="17"/>
  <c r="E390" i="17"/>
  <c r="C390" i="17"/>
  <c r="B390" i="17"/>
  <c r="E389" i="17"/>
  <c r="F389" i="17" s="1"/>
  <c r="C389" i="17"/>
  <c r="B389" i="17"/>
  <c r="E388" i="17"/>
  <c r="F388" i="17" s="1"/>
  <c r="C388" i="17"/>
  <c r="B388" i="17"/>
  <c r="E387" i="17"/>
  <c r="F387" i="17" s="1"/>
  <c r="C387" i="17"/>
  <c r="B387" i="17"/>
  <c r="D387" i="17" s="1"/>
  <c r="E386" i="17"/>
  <c r="C386" i="17"/>
  <c r="B386" i="17"/>
  <c r="E385" i="17"/>
  <c r="F385" i="17" s="1"/>
  <c r="C385" i="17"/>
  <c r="B385" i="17"/>
  <c r="E384" i="17"/>
  <c r="F384" i="17" s="1"/>
  <c r="C384" i="17"/>
  <c r="B384" i="17"/>
  <c r="E383" i="17"/>
  <c r="F383" i="17" s="1"/>
  <c r="C383" i="17"/>
  <c r="B383" i="17"/>
  <c r="E382" i="17"/>
  <c r="C382" i="17"/>
  <c r="B382" i="17"/>
  <c r="E381" i="17"/>
  <c r="F381" i="17" s="1"/>
  <c r="C381" i="17"/>
  <c r="B381" i="17"/>
  <c r="E380" i="17"/>
  <c r="F380" i="17" s="1"/>
  <c r="C380" i="17"/>
  <c r="B380" i="17"/>
  <c r="E379" i="17"/>
  <c r="F379" i="17" s="1"/>
  <c r="C379" i="17"/>
  <c r="B379" i="17"/>
  <c r="D379" i="17" s="1"/>
  <c r="E378" i="17"/>
  <c r="C378" i="17"/>
  <c r="B378" i="17"/>
  <c r="E377" i="17"/>
  <c r="F377" i="17" s="1"/>
  <c r="C377" i="17"/>
  <c r="B377" i="17"/>
  <c r="E376" i="17"/>
  <c r="F376" i="17" s="1"/>
  <c r="C376" i="17"/>
  <c r="B376" i="17"/>
  <c r="E375" i="17"/>
  <c r="F375" i="17" s="1"/>
  <c r="C375" i="17"/>
  <c r="B375" i="17"/>
  <c r="E374" i="17"/>
  <c r="C374" i="17"/>
  <c r="B374" i="17"/>
  <c r="E373" i="17"/>
  <c r="C373" i="17"/>
  <c r="B373" i="17"/>
  <c r="E372" i="17"/>
  <c r="C372" i="17"/>
  <c r="B372" i="17"/>
  <c r="E371" i="17"/>
  <c r="F371" i="17" s="1"/>
  <c r="C371" i="17"/>
  <c r="B371" i="17"/>
  <c r="D371" i="17" s="1"/>
  <c r="E370" i="17"/>
  <c r="C370" i="17"/>
  <c r="B370" i="17"/>
  <c r="E369" i="17"/>
  <c r="F369" i="17" s="1"/>
  <c r="C369" i="17"/>
  <c r="B369" i="17"/>
  <c r="E368" i="17"/>
  <c r="F368" i="17" s="1"/>
  <c r="C368" i="17"/>
  <c r="B368" i="17"/>
  <c r="E367" i="17"/>
  <c r="F367" i="17" s="1"/>
  <c r="C367" i="17"/>
  <c r="B367" i="17"/>
  <c r="E366" i="17"/>
  <c r="C366" i="17"/>
  <c r="B366" i="17"/>
  <c r="E365" i="17"/>
  <c r="F365" i="17" s="1"/>
  <c r="C365" i="17"/>
  <c r="B365" i="17"/>
  <c r="E364" i="17"/>
  <c r="F364" i="17" s="1"/>
  <c r="C364" i="17"/>
  <c r="B364" i="17"/>
  <c r="E363" i="17"/>
  <c r="F363" i="17" s="1"/>
  <c r="C363" i="17"/>
  <c r="B363" i="17"/>
  <c r="D363" i="17" s="1"/>
  <c r="E362" i="17"/>
  <c r="C362" i="17"/>
  <c r="B362" i="17"/>
  <c r="E361" i="17"/>
  <c r="F361" i="17" s="1"/>
  <c r="C361" i="17"/>
  <c r="B361" i="17"/>
  <c r="E360" i="17"/>
  <c r="F360" i="17" s="1"/>
  <c r="C360" i="17"/>
  <c r="B360" i="17"/>
  <c r="E359" i="17"/>
  <c r="F359" i="17" s="1"/>
  <c r="C359" i="17"/>
  <c r="B359" i="17"/>
  <c r="E358" i="17"/>
  <c r="C358" i="17"/>
  <c r="B358" i="17"/>
  <c r="E357" i="17"/>
  <c r="F357" i="17" s="1"/>
  <c r="C357" i="17"/>
  <c r="B357" i="17"/>
  <c r="E356" i="17"/>
  <c r="F356" i="17" s="1"/>
  <c r="C356" i="17"/>
  <c r="B356" i="17"/>
  <c r="E355" i="17"/>
  <c r="F355" i="17" s="1"/>
  <c r="C355" i="17"/>
  <c r="B355" i="17"/>
  <c r="D355" i="17" s="1"/>
  <c r="E354" i="17"/>
  <c r="C354" i="17"/>
  <c r="B354" i="17"/>
  <c r="E353" i="17"/>
  <c r="F353" i="17" s="1"/>
  <c r="C353" i="17"/>
  <c r="B353" i="17"/>
  <c r="E352" i="17"/>
  <c r="C352" i="17"/>
  <c r="B352" i="17"/>
  <c r="E351" i="17"/>
  <c r="F351" i="17" s="1"/>
  <c r="C351" i="17"/>
  <c r="B351" i="17"/>
  <c r="E350" i="17"/>
  <c r="C350" i="17"/>
  <c r="B350" i="17"/>
  <c r="E349" i="17"/>
  <c r="F349" i="17" s="1"/>
  <c r="C349" i="17"/>
  <c r="B349" i="17"/>
  <c r="E348" i="17"/>
  <c r="F348" i="17" s="1"/>
  <c r="C348" i="17"/>
  <c r="B348" i="17"/>
  <c r="E347" i="17"/>
  <c r="F347" i="17" s="1"/>
  <c r="C347" i="17"/>
  <c r="B347" i="17"/>
  <c r="E346" i="17"/>
  <c r="C346" i="17"/>
  <c r="B346" i="17"/>
  <c r="E345" i="17"/>
  <c r="F345" i="17" s="1"/>
  <c r="C345" i="17"/>
  <c r="B345" i="17"/>
  <c r="E344" i="17"/>
  <c r="F344" i="17" s="1"/>
  <c r="C344" i="17"/>
  <c r="B344" i="17"/>
  <c r="E343" i="17"/>
  <c r="F343" i="17" s="1"/>
  <c r="C343" i="17"/>
  <c r="B343" i="17"/>
  <c r="E342" i="17"/>
  <c r="C342" i="17"/>
  <c r="B342" i="17"/>
  <c r="E341" i="17"/>
  <c r="C341" i="17"/>
  <c r="B341" i="17"/>
  <c r="E340" i="17"/>
  <c r="C340" i="17"/>
  <c r="B340" i="17"/>
  <c r="E339" i="17"/>
  <c r="F339" i="17" s="1"/>
  <c r="C339" i="17"/>
  <c r="B339" i="17"/>
  <c r="E338" i="17"/>
  <c r="C338" i="17"/>
  <c r="B338" i="17"/>
  <c r="E337" i="17"/>
  <c r="F337" i="17" s="1"/>
  <c r="C337" i="17"/>
  <c r="B337" i="17"/>
  <c r="E336" i="17"/>
  <c r="F336" i="17" s="1"/>
  <c r="C336" i="17"/>
  <c r="B336" i="17"/>
  <c r="E335" i="17"/>
  <c r="F335" i="17" s="1"/>
  <c r="C335" i="17"/>
  <c r="B335" i="17"/>
  <c r="E334" i="17"/>
  <c r="C334" i="17"/>
  <c r="B334" i="17"/>
  <c r="E333" i="17"/>
  <c r="F333" i="17" s="1"/>
  <c r="C333" i="17"/>
  <c r="B333" i="17"/>
  <c r="E332" i="17"/>
  <c r="F332" i="17" s="1"/>
  <c r="C332" i="17"/>
  <c r="B332" i="17"/>
  <c r="E331" i="17"/>
  <c r="F331" i="17" s="1"/>
  <c r="C331" i="17"/>
  <c r="B331" i="17"/>
  <c r="E330" i="17"/>
  <c r="C330" i="17"/>
  <c r="B330" i="17"/>
  <c r="E329" i="17"/>
  <c r="F329" i="17" s="1"/>
  <c r="C329" i="17"/>
  <c r="B329" i="17"/>
  <c r="E328" i="17"/>
  <c r="F328" i="17" s="1"/>
  <c r="C328" i="17"/>
  <c r="B328" i="17"/>
  <c r="E327" i="17"/>
  <c r="F327" i="17" s="1"/>
  <c r="C327" i="17"/>
  <c r="B327" i="17"/>
  <c r="E326" i="17"/>
  <c r="F326" i="17" s="1"/>
  <c r="C326" i="17"/>
  <c r="B326" i="17"/>
  <c r="E325" i="17"/>
  <c r="F325" i="17" s="1"/>
  <c r="C325" i="17"/>
  <c r="B325" i="17"/>
  <c r="E324" i="17"/>
  <c r="F324" i="17" s="1"/>
  <c r="C324" i="17"/>
  <c r="B324" i="17"/>
  <c r="E323" i="17"/>
  <c r="F323" i="17" s="1"/>
  <c r="C323" i="17"/>
  <c r="B323" i="17"/>
  <c r="D323" i="17" s="1"/>
  <c r="E322" i="17"/>
  <c r="F322" i="17" s="1"/>
  <c r="C322" i="17"/>
  <c r="B322" i="17"/>
  <c r="E321" i="17"/>
  <c r="F321" i="17" s="1"/>
  <c r="C321" i="17"/>
  <c r="B321" i="17"/>
  <c r="E320" i="17"/>
  <c r="F320" i="17" s="1"/>
  <c r="C320" i="17"/>
  <c r="B320" i="17"/>
  <c r="E319" i="17"/>
  <c r="F319" i="17" s="1"/>
  <c r="C319" i="17"/>
  <c r="B319" i="17"/>
  <c r="E318" i="17"/>
  <c r="F318" i="17" s="1"/>
  <c r="C318" i="17"/>
  <c r="B318" i="17"/>
  <c r="E317" i="17"/>
  <c r="F317" i="17" s="1"/>
  <c r="C317" i="17"/>
  <c r="B317" i="17"/>
  <c r="E316" i="17"/>
  <c r="F316" i="17" s="1"/>
  <c r="C316" i="17"/>
  <c r="B316" i="17"/>
  <c r="D316" i="17" s="1"/>
  <c r="E315" i="17"/>
  <c r="F315" i="17" s="1"/>
  <c r="C315" i="17"/>
  <c r="B315" i="17"/>
  <c r="D315" i="17" s="1"/>
  <c r="E314" i="17"/>
  <c r="F314" i="17" s="1"/>
  <c r="C314" i="17"/>
  <c r="B314" i="17"/>
  <c r="E313" i="17"/>
  <c r="F313" i="17" s="1"/>
  <c r="C313" i="17"/>
  <c r="B313" i="17"/>
  <c r="E312" i="17"/>
  <c r="F312" i="17" s="1"/>
  <c r="C312" i="17"/>
  <c r="B312" i="17"/>
  <c r="E311" i="17"/>
  <c r="F311" i="17" s="1"/>
  <c r="C311" i="17"/>
  <c r="B311" i="17"/>
  <c r="E310" i="17"/>
  <c r="F310" i="17" s="1"/>
  <c r="C310" i="17"/>
  <c r="B310" i="17"/>
  <c r="E309" i="17"/>
  <c r="F309" i="17" s="1"/>
  <c r="C309" i="17"/>
  <c r="B309" i="17"/>
  <c r="E308" i="17"/>
  <c r="F308" i="17" s="1"/>
  <c r="C308" i="17"/>
  <c r="B308" i="17"/>
  <c r="E307" i="17"/>
  <c r="F307" i="17" s="1"/>
  <c r="C307" i="17"/>
  <c r="B307" i="17"/>
  <c r="D307" i="17" s="1"/>
  <c r="E306" i="17"/>
  <c r="F306" i="17" s="1"/>
  <c r="C306" i="17"/>
  <c r="B306" i="17"/>
  <c r="E305" i="17"/>
  <c r="C305" i="17"/>
  <c r="B305" i="17"/>
  <c r="E304" i="17"/>
  <c r="C304" i="17"/>
  <c r="B304" i="17"/>
  <c r="E303" i="17"/>
  <c r="C303" i="17"/>
  <c r="B303" i="17"/>
  <c r="E302" i="17"/>
  <c r="C302" i="17"/>
  <c r="B302" i="17"/>
  <c r="E301" i="17"/>
  <c r="C301" i="17"/>
  <c r="B301" i="17"/>
  <c r="E300" i="17"/>
  <c r="C300" i="17"/>
  <c r="B300" i="17"/>
  <c r="E299" i="17"/>
  <c r="C299" i="17"/>
  <c r="B299" i="17"/>
  <c r="D299" i="17" s="1"/>
  <c r="E298" i="17"/>
  <c r="C298" i="17"/>
  <c r="B298" i="17"/>
  <c r="E297" i="17"/>
  <c r="C297" i="17"/>
  <c r="B297" i="17"/>
  <c r="E296" i="17"/>
  <c r="C296" i="17"/>
  <c r="B296" i="17"/>
  <c r="E295" i="17"/>
  <c r="C295" i="17"/>
  <c r="B295" i="17"/>
  <c r="E294" i="17"/>
  <c r="C294" i="17"/>
  <c r="B294" i="17"/>
  <c r="E293" i="17"/>
  <c r="C293" i="17"/>
  <c r="B293" i="17"/>
  <c r="E292" i="17"/>
  <c r="C292" i="17"/>
  <c r="B292" i="17"/>
  <c r="E291" i="17"/>
  <c r="C291" i="17"/>
  <c r="B291" i="17"/>
  <c r="D291" i="17" s="1"/>
  <c r="E290" i="17"/>
  <c r="C290" i="17"/>
  <c r="B290" i="17"/>
  <c r="E289" i="17"/>
  <c r="C289" i="17"/>
  <c r="B289" i="17"/>
  <c r="E288" i="17"/>
  <c r="C288" i="17"/>
  <c r="B288" i="17"/>
  <c r="E287" i="17"/>
  <c r="C287" i="17"/>
  <c r="B287" i="17"/>
  <c r="E286" i="17"/>
  <c r="C286" i="17"/>
  <c r="B286" i="17"/>
  <c r="E285" i="17"/>
  <c r="C285" i="17"/>
  <c r="B285" i="17"/>
  <c r="E284" i="17"/>
  <c r="C284" i="17"/>
  <c r="B284" i="17"/>
  <c r="E283" i="17"/>
  <c r="C283" i="17"/>
  <c r="B283" i="17"/>
  <c r="D283" i="17" s="1"/>
  <c r="E282" i="17"/>
  <c r="C282" i="17"/>
  <c r="B282" i="17"/>
  <c r="E281" i="17"/>
  <c r="C281" i="17"/>
  <c r="B281" i="17"/>
  <c r="E280" i="17"/>
  <c r="C280" i="17"/>
  <c r="B280" i="17"/>
  <c r="E279" i="17"/>
  <c r="C279" i="17"/>
  <c r="B279" i="17"/>
  <c r="E278" i="17"/>
  <c r="C278" i="17"/>
  <c r="B278" i="17"/>
  <c r="E277" i="17"/>
  <c r="C277" i="17"/>
  <c r="B277" i="17"/>
  <c r="E276" i="17"/>
  <c r="C276" i="17"/>
  <c r="B276" i="17"/>
  <c r="E275" i="17"/>
  <c r="C275" i="17"/>
  <c r="B275" i="17"/>
  <c r="D275" i="17" s="1"/>
  <c r="E274" i="17"/>
  <c r="C274" i="17"/>
  <c r="B274" i="17"/>
  <c r="E273" i="17"/>
  <c r="C273" i="17"/>
  <c r="B273" i="17"/>
  <c r="E272" i="17"/>
  <c r="C272" i="17"/>
  <c r="B272" i="17"/>
  <c r="E271" i="17"/>
  <c r="C271" i="17"/>
  <c r="B271" i="17"/>
  <c r="E270" i="17"/>
  <c r="C270" i="17"/>
  <c r="B270" i="17"/>
  <c r="E269" i="17"/>
  <c r="C269" i="17"/>
  <c r="B269" i="17"/>
  <c r="E268" i="17"/>
  <c r="C268" i="17"/>
  <c r="B268" i="17"/>
  <c r="E267" i="17"/>
  <c r="C267" i="17"/>
  <c r="B267" i="17"/>
  <c r="D267" i="17" s="1"/>
  <c r="E266" i="17"/>
  <c r="C266" i="17"/>
  <c r="B266" i="17"/>
  <c r="E265" i="17"/>
  <c r="C265" i="17"/>
  <c r="B265" i="17"/>
  <c r="E264" i="17"/>
  <c r="C264" i="17"/>
  <c r="B264" i="17"/>
  <c r="E263" i="17"/>
  <c r="C263" i="17"/>
  <c r="B263" i="17"/>
  <c r="E262" i="17"/>
  <c r="C262" i="17"/>
  <c r="B262" i="17"/>
  <c r="E261" i="17"/>
  <c r="C261" i="17"/>
  <c r="B261" i="17"/>
  <c r="E260" i="17"/>
  <c r="C260" i="17"/>
  <c r="B260" i="17"/>
  <c r="E259" i="17"/>
  <c r="C259" i="17"/>
  <c r="B259" i="17"/>
  <c r="D259" i="17" s="1"/>
  <c r="E258" i="17"/>
  <c r="C258" i="17"/>
  <c r="B258" i="17"/>
  <c r="D258" i="17" s="1"/>
  <c r="E257" i="17"/>
  <c r="C257" i="17"/>
  <c r="B257" i="17"/>
  <c r="E256" i="17"/>
  <c r="C256" i="17"/>
  <c r="B256" i="17"/>
  <c r="E255" i="17"/>
  <c r="C255" i="17"/>
  <c r="B255" i="17"/>
  <c r="E254" i="17"/>
  <c r="C254" i="17"/>
  <c r="B254" i="17"/>
  <c r="E253" i="17"/>
  <c r="C253" i="17"/>
  <c r="B253" i="17"/>
  <c r="E252" i="17"/>
  <c r="C252" i="17"/>
  <c r="B252" i="17"/>
  <c r="E251" i="17"/>
  <c r="C251" i="17"/>
  <c r="B251" i="17"/>
  <c r="D251" i="17" s="1"/>
  <c r="E250" i="17"/>
  <c r="C250" i="17"/>
  <c r="B250" i="17"/>
  <c r="E249" i="17"/>
  <c r="C249" i="17"/>
  <c r="B249" i="17"/>
  <c r="E248" i="17"/>
  <c r="C248" i="17"/>
  <c r="B248" i="17"/>
  <c r="E247" i="17"/>
  <c r="F247" i="17" s="1"/>
  <c r="C247" i="17"/>
  <c r="B247" i="17"/>
  <c r="E246" i="17"/>
  <c r="F246" i="17" s="1"/>
  <c r="C246" i="17"/>
  <c r="B246" i="17"/>
  <c r="E245" i="17"/>
  <c r="F245" i="17" s="1"/>
  <c r="C245" i="17"/>
  <c r="B245" i="17"/>
  <c r="E244" i="17"/>
  <c r="F244" i="17" s="1"/>
  <c r="C244" i="17"/>
  <c r="B244" i="17"/>
  <c r="E243" i="17"/>
  <c r="F243" i="17" s="1"/>
  <c r="C243" i="17"/>
  <c r="B243" i="17"/>
  <c r="E242" i="17"/>
  <c r="F242" i="17" s="1"/>
  <c r="C242" i="17"/>
  <c r="B242" i="17"/>
  <c r="E241" i="17"/>
  <c r="C241" i="17"/>
  <c r="B241" i="17"/>
  <c r="E240" i="17"/>
  <c r="F240" i="17" s="1"/>
  <c r="C240" i="17"/>
  <c r="B240" i="17"/>
  <c r="E239" i="17"/>
  <c r="F239" i="17" s="1"/>
  <c r="C239" i="17"/>
  <c r="B239" i="17"/>
  <c r="E238" i="17"/>
  <c r="F238" i="17" s="1"/>
  <c r="C238" i="17"/>
  <c r="B238" i="17"/>
  <c r="D238" i="17" s="1"/>
  <c r="E237" i="17"/>
  <c r="C237" i="17"/>
  <c r="B237" i="17"/>
  <c r="E236" i="17"/>
  <c r="F236" i="17" s="1"/>
  <c r="C236" i="17"/>
  <c r="B236" i="17"/>
  <c r="E235" i="17"/>
  <c r="F235" i="17" s="1"/>
  <c r="C235" i="17"/>
  <c r="B235" i="17"/>
  <c r="D235" i="17" s="1"/>
  <c r="E234" i="17"/>
  <c r="F234" i="17" s="1"/>
  <c r="C234" i="17"/>
  <c r="B234" i="17"/>
  <c r="E233" i="17"/>
  <c r="C233" i="17"/>
  <c r="B233" i="17"/>
  <c r="E232" i="17"/>
  <c r="F232" i="17" s="1"/>
  <c r="C232" i="17"/>
  <c r="B232" i="17"/>
  <c r="E231" i="17"/>
  <c r="F231" i="17" s="1"/>
  <c r="C231" i="17"/>
  <c r="B231" i="17"/>
  <c r="E230" i="17"/>
  <c r="F230" i="17" s="1"/>
  <c r="C230" i="17"/>
  <c r="B230" i="17"/>
  <c r="E229" i="17"/>
  <c r="C229" i="17"/>
  <c r="B229" i="17"/>
  <c r="E228" i="17"/>
  <c r="C228" i="17"/>
  <c r="B228" i="17"/>
  <c r="E227" i="17"/>
  <c r="F227" i="17" s="1"/>
  <c r="C227" i="17"/>
  <c r="B227" i="17"/>
  <c r="E226" i="17"/>
  <c r="F226" i="17" s="1"/>
  <c r="C226" i="17"/>
  <c r="B226" i="17"/>
  <c r="E225" i="17"/>
  <c r="C225" i="17"/>
  <c r="B225" i="17"/>
  <c r="E224" i="17"/>
  <c r="F224" i="17" s="1"/>
  <c r="C224" i="17"/>
  <c r="B224" i="17"/>
  <c r="E223" i="17"/>
  <c r="F223" i="17" s="1"/>
  <c r="C223" i="17"/>
  <c r="B223" i="17"/>
  <c r="E222" i="17"/>
  <c r="F222" i="17" s="1"/>
  <c r="C222" i="17"/>
  <c r="B222" i="17"/>
  <c r="E221" i="17"/>
  <c r="C221" i="17"/>
  <c r="B221" i="17"/>
  <c r="E220" i="17"/>
  <c r="F220" i="17" s="1"/>
  <c r="C220" i="17"/>
  <c r="B220" i="17"/>
  <c r="E219" i="17"/>
  <c r="C219" i="17"/>
  <c r="B219" i="17"/>
  <c r="E218" i="17"/>
  <c r="F218" i="17" s="1"/>
  <c r="C218" i="17"/>
  <c r="B218" i="17"/>
  <c r="E217" i="17"/>
  <c r="C217" i="17"/>
  <c r="B217" i="17"/>
  <c r="E216" i="17"/>
  <c r="F216" i="17" s="1"/>
  <c r="C216" i="17"/>
  <c r="B216" i="17"/>
  <c r="E215" i="17"/>
  <c r="F215" i="17" s="1"/>
  <c r="C215" i="17"/>
  <c r="B215" i="17"/>
  <c r="E214" i="17"/>
  <c r="F214" i="17" s="1"/>
  <c r="C214" i="17"/>
  <c r="B214" i="17"/>
  <c r="E213" i="17"/>
  <c r="C213" i="17"/>
  <c r="B213" i="17"/>
  <c r="E212" i="17"/>
  <c r="C212" i="17"/>
  <c r="B212" i="17"/>
  <c r="E211" i="17"/>
  <c r="F211" i="17" s="1"/>
  <c r="C211" i="17"/>
  <c r="B211" i="17"/>
  <c r="E210" i="17"/>
  <c r="F210" i="17" s="1"/>
  <c r="C210" i="17"/>
  <c r="B210" i="17"/>
  <c r="E209" i="17"/>
  <c r="C209" i="17"/>
  <c r="B209" i="17"/>
  <c r="E208" i="17"/>
  <c r="F208" i="17" s="1"/>
  <c r="C208" i="17"/>
  <c r="B208" i="17"/>
  <c r="E207" i="17"/>
  <c r="F207" i="17" s="1"/>
  <c r="C207" i="17"/>
  <c r="B207" i="17"/>
  <c r="D207" i="17" s="1"/>
  <c r="E206" i="17"/>
  <c r="F206" i="17" s="1"/>
  <c r="C206" i="17"/>
  <c r="B206" i="17"/>
  <c r="E205" i="17"/>
  <c r="C205" i="17"/>
  <c r="B205" i="17"/>
  <c r="E204" i="17"/>
  <c r="F204" i="17" s="1"/>
  <c r="C204" i="17"/>
  <c r="B204" i="17"/>
  <c r="E203" i="17"/>
  <c r="F203" i="17" s="1"/>
  <c r="C203" i="17"/>
  <c r="B203" i="17"/>
  <c r="E202" i="17"/>
  <c r="F202" i="17" s="1"/>
  <c r="C202" i="17"/>
  <c r="B202" i="17"/>
  <c r="E201" i="17"/>
  <c r="F201" i="17" s="1"/>
  <c r="C201" i="17"/>
  <c r="B201" i="17"/>
  <c r="E200" i="17"/>
  <c r="F200" i="17" s="1"/>
  <c r="C200" i="17"/>
  <c r="B200" i="17"/>
  <c r="E199" i="17"/>
  <c r="F199" i="17" s="1"/>
  <c r="C199" i="17"/>
  <c r="B199" i="17"/>
  <c r="E198" i="17"/>
  <c r="F198" i="17" s="1"/>
  <c r="C198" i="17"/>
  <c r="B198" i="17"/>
  <c r="E197" i="17"/>
  <c r="F197" i="17" s="1"/>
  <c r="C197" i="17"/>
  <c r="B197" i="17"/>
  <c r="E196" i="17"/>
  <c r="C196" i="17"/>
  <c r="B196" i="17"/>
  <c r="E195" i="17"/>
  <c r="F195" i="17" s="1"/>
  <c r="C195" i="17"/>
  <c r="B195" i="17"/>
  <c r="E194" i="17"/>
  <c r="F194" i="17" s="1"/>
  <c r="C194" i="17"/>
  <c r="B194" i="17"/>
  <c r="E193" i="17"/>
  <c r="F193" i="17" s="1"/>
  <c r="C193" i="17"/>
  <c r="B193" i="17"/>
  <c r="E192" i="17"/>
  <c r="F192" i="17" s="1"/>
  <c r="C192" i="17"/>
  <c r="B192" i="17"/>
  <c r="E191" i="17"/>
  <c r="F191" i="17" s="1"/>
  <c r="C191" i="17"/>
  <c r="B191" i="17"/>
  <c r="E190" i="17"/>
  <c r="F190" i="17" s="1"/>
  <c r="C190" i="17"/>
  <c r="B190" i="17"/>
  <c r="E189" i="17"/>
  <c r="F189" i="17" s="1"/>
  <c r="C189" i="17"/>
  <c r="B189" i="17"/>
  <c r="D189" i="17" s="1"/>
  <c r="E188" i="17"/>
  <c r="C188" i="17"/>
  <c r="B188" i="17"/>
  <c r="E187" i="17"/>
  <c r="F187" i="17" s="1"/>
  <c r="C187" i="17"/>
  <c r="B187" i="17"/>
  <c r="E186" i="17"/>
  <c r="F186" i="17" s="1"/>
  <c r="C186" i="17"/>
  <c r="B186" i="17"/>
  <c r="E185" i="17"/>
  <c r="F185" i="17" s="1"/>
  <c r="C185" i="17"/>
  <c r="B185" i="17"/>
  <c r="E184" i="17"/>
  <c r="F184" i="17" s="1"/>
  <c r="C184" i="17"/>
  <c r="B184" i="17"/>
  <c r="E183" i="17"/>
  <c r="F183" i="17" s="1"/>
  <c r="C183" i="17"/>
  <c r="B183" i="17"/>
  <c r="E182" i="17"/>
  <c r="F182" i="17" s="1"/>
  <c r="C182" i="17"/>
  <c r="B182" i="17"/>
  <c r="D182" i="17" s="1"/>
  <c r="E181" i="17"/>
  <c r="F181" i="17" s="1"/>
  <c r="C181" i="17"/>
  <c r="B181" i="17"/>
  <c r="E180" i="17"/>
  <c r="F180" i="17" s="1"/>
  <c r="C180" i="17"/>
  <c r="B180" i="17"/>
  <c r="E179" i="17"/>
  <c r="F179" i="17" s="1"/>
  <c r="C179" i="17"/>
  <c r="B179" i="17"/>
  <c r="E178" i="17"/>
  <c r="F178" i="17" s="1"/>
  <c r="C178" i="17"/>
  <c r="B178" i="17"/>
  <c r="E177" i="17"/>
  <c r="F177" i="17" s="1"/>
  <c r="C177" i="17"/>
  <c r="B177" i="17"/>
  <c r="E176" i="17"/>
  <c r="F176" i="17" s="1"/>
  <c r="C176" i="17"/>
  <c r="B176" i="17"/>
  <c r="E175" i="17"/>
  <c r="F175" i="17" s="1"/>
  <c r="C175" i="17"/>
  <c r="B175" i="17"/>
  <c r="E174" i="17"/>
  <c r="F174" i="17" s="1"/>
  <c r="C174" i="17"/>
  <c r="B174" i="17"/>
  <c r="E173" i="17"/>
  <c r="F173" i="17" s="1"/>
  <c r="C173" i="17"/>
  <c r="B173" i="17"/>
  <c r="E172" i="17"/>
  <c r="F172" i="17" s="1"/>
  <c r="C172" i="17"/>
  <c r="B172" i="17"/>
  <c r="E171" i="17"/>
  <c r="F171" i="17" s="1"/>
  <c r="C171" i="17"/>
  <c r="B171" i="17"/>
  <c r="E170" i="17"/>
  <c r="F170" i="17" s="1"/>
  <c r="C170" i="17"/>
  <c r="B170" i="17"/>
  <c r="E169" i="17"/>
  <c r="C169" i="17"/>
  <c r="B169" i="17"/>
  <c r="D169" i="17" s="1"/>
  <c r="E168" i="17"/>
  <c r="F168" i="17" s="1"/>
  <c r="C168" i="17"/>
  <c r="B168" i="17"/>
  <c r="D168" i="17" s="1"/>
  <c r="E167" i="17"/>
  <c r="F167" i="17" s="1"/>
  <c r="C167" i="17"/>
  <c r="B167" i="17"/>
  <c r="E166" i="17"/>
  <c r="F166" i="17" s="1"/>
  <c r="C166" i="17"/>
  <c r="B166" i="17"/>
  <c r="E165" i="17"/>
  <c r="F165" i="17" s="1"/>
  <c r="C165" i="17"/>
  <c r="B165" i="17"/>
  <c r="E164" i="17"/>
  <c r="F164" i="17" s="1"/>
  <c r="C164" i="17"/>
  <c r="B164" i="17"/>
  <c r="E163" i="17"/>
  <c r="F163" i="17" s="1"/>
  <c r="C163" i="17"/>
  <c r="B163" i="17"/>
  <c r="E162" i="17"/>
  <c r="C162" i="17"/>
  <c r="B162" i="17"/>
  <c r="E161" i="17"/>
  <c r="C161" i="17"/>
  <c r="B161" i="17"/>
  <c r="D161" i="17" s="1"/>
  <c r="E160" i="17"/>
  <c r="F160" i="17" s="1"/>
  <c r="C160" i="17"/>
  <c r="B160" i="17"/>
  <c r="D160" i="17" s="1"/>
  <c r="E159" i="17"/>
  <c r="F159" i="17" s="1"/>
  <c r="C159" i="17"/>
  <c r="B159" i="17"/>
  <c r="E158" i="17"/>
  <c r="F158" i="17" s="1"/>
  <c r="C158" i="17"/>
  <c r="B158" i="17"/>
  <c r="E157" i="17"/>
  <c r="F157" i="17" s="1"/>
  <c r="C157" i="17"/>
  <c r="B157" i="17"/>
  <c r="E156" i="17"/>
  <c r="F156" i="17" s="1"/>
  <c r="C156" i="17"/>
  <c r="B156" i="17"/>
  <c r="E155" i="17"/>
  <c r="F155" i="17" s="1"/>
  <c r="C155" i="17"/>
  <c r="B155" i="17"/>
  <c r="E154" i="17"/>
  <c r="F154" i="17" s="1"/>
  <c r="C154" i="17"/>
  <c r="B154" i="17"/>
  <c r="E153" i="17"/>
  <c r="C153" i="17"/>
  <c r="B153" i="17"/>
  <c r="D153" i="17" s="1"/>
  <c r="E152" i="17"/>
  <c r="F152" i="17" s="1"/>
  <c r="C152" i="17"/>
  <c r="B152" i="17"/>
  <c r="D152" i="17" s="1"/>
  <c r="E151" i="17"/>
  <c r="F151" i="17" s="1"/>
  <c r="C151" i="17"/>
  <c r="B151" i="17"/>
  <c r="E150" i="17"/>
  <c r="F150" i="17" s="1"/>
  <c r="C150" i="17"/>
  <c r="B150" i="17"/>
  <c r="E149" i="17"/>
  <c r="C149" i="17"/>
  <c r="B149" i="17"/>
  <c r="E148" i="17"/>
  <c r="F148" i="17" s="1"/>
  <c r="C148" i="17"/>
  <c r="B148" i="17"/>
  <c r="E147" i="17"/>
  <c r="F147" i="17" s="1"/>
  <c r="C147" i="17"/>
  <c r="B147" i="17"/>
  <c r="E146" i="17"/>
  <c r="F146" i="17" s="1"/>
  <c r="C146" i="17"/>
  <c r="B146" i="17"/>
  <c r="E145" i="17"/>
  <c r="C145" i="17"/>
  <c r="B145" i="17"/>
  <c r="D145" i="17" s="1"/>
  <c r="E144" i="17"/>
  <c r="F144" i="17" s="1"/>
  <c r="C144" i="17"/>
  <c r="B144" i="17"/>
  <c r="D144" i="17" s="1"/>
  <c r="E143" i="17"/>
  <c r="F143" i="17" s="1"/>
  <c r="C143" i="17"/>
  <c r="B143" i="17"/>
  <c r="E142" i="17"/>
  <c r="F142" i="17" s="1"/>
  <c r="C142" i="17"/>
  <c r="B142" i="17"/>
  <c r="E141" i="17"/>
  <c r="F141" i="17" s="1"/>
  <c r="C141" i="17"/>
  <c r="B141" i="17"/>
  <c r="E140" i="17"/>
  <c r="F140" i="17" s="1"/>
  <c r="C140" i="17"/>
  <c r="B140" i="17"/>
  <c r="E139" i="17"/>
  <c r="F139" i="17" s="1"/>
  <c r="C139" i="17"/>
  <c r="B139" i="17"/>
  <c r="E138" i="17"/>
  <c r="F138" i="17" s="1"/>
  <c r="C138" i="17"/>
  <c r="B138" i="17"/>
  <c r="E137" i="17"/>
  <c r="C137" i="17"/>
  <c r="B137" i="17"/>
  <c r="E136" i="17"/>
  <c r="F136" i="17" s="1"/>
  <c r="C136" i="17"/>
  <c r="B136" i="17"/>
  <c r="E135" i="17"/>
  <c r="F135" i="17" s="1"/>
  <c r="C135" i="17"/>
  <c r="B135" i="17"/>
  <c r="E134" i="17"/>
  <c r="F134" i="17" s="1"/>
  <c r="C134" i="17"/>
  <c r="B134" i="17"/>
  <c r="E133" i="17"/>
  <c r="F133" i="17" s="1"/>
  <c r="C133" i="17"/>
  <c r="B133" i="17"/>
  <c r="E132" i="17"/>
  <c r="F132" i="17" s="1"/>
  <c r="C132" i="17"/>
  <c r="B132" i="17"/>
  <c r="D132" i="17" s="1"/>
  <c r="E131" i="17"/>
  <c r="F131" i="17" s="1"/>
  <c r="C131" i="17"/>
  <c r="B131" i="17"/>
  <c r="E130" i="17"/>
  <c r="C130" i="17"/>
  <c r="B130" i="17"/>
  <c r="E129" i="17"/>
  <c r="C129" i="17"/>
  <c r="B129" i="17"/>
  <c r="E128" i="17"/>
  <c r="F128" i="17" s="1"/>
  <c r="C128" i="17"/>
  <c r="B128" i="17"/>
  <c r="E127" i="17"/>
  <c r="F127" i="17" s="1"/>
  <c r="C127" i="17"/>
  <c r="B127" i="17"/>
  <c r="E126" i="17"/>
  <c r="F126" i="17" s="1"/>
  <c r="C126" i="17"/>
  <c r="B126" i="17"/>
  <c r="E125" i="17"/>
  <c r="F125" i="17" s="1"/>
  <c r="C125" i="17"/>
  <c r="B125" i="17"/>
  <c r="E124" i="17"/>
  <c r="F124" i="17" s="1"/>
  <c r="C124" i="17"/>
  <c r="B124" i="17"/>
  <c r="D124" i="17" s="1"/>
  <c r="E123" i="17"/>
  <c r="F123" i="17" s="1"/>
  <c r="C123" i="17"/>
  <c r="B123" i="17"/>
  <c r="E122" i="17"/>
  <c r="F122" i="17" s="1"/>
  <c r="C122" i="17"/>
  <c r="B122" i="17"/>
  <c r="E121" i="17"/>
  <c r="F121" i="17" s="1"/>
  <c r="C121" i="17"/>
  <c r="B121" i="17"/>
  <c r="E120" i="17"/>
  <c r="F120" i="17" s="1"/>
  <c r="C120" i="17"/>
  <c r="B120" i="17"/>
  <c r="E119" i="17"/>
  <c r="C119" i="17"/>
  <c r="B119" i="17"/>
  <c r="E118" i="17"/>
  <c r="F118" i="17" s="1"/>
  <c r="C118" i="17"/>
  <c r="B118" i="17"/>
  <c r="E117" i="17"/>
  <c r="F117" i="17" s="1"/>
  <c r="C117" i="17"/>
  <c r="B117" i="17"/>
  <c r="E116" i="17"/>
  <c r="F116" i="17" s="1"/>
  <c r="C116" i="17"/>
  <c r="B116" i="17"/>
  <c r="E115" i="17"/>
  <c r="C115" i="17"/>
  <c r="B115" i="17"/>
  <c r="E114" i="17"/>
  <c r="F114" i="17" s="1"/>
  <c r="C114" i="17"/>
  <c r="B114" i="17"/>
  <c r="E113" i="17"/>
  <c r="F113" i="17" s="1"/>
  <c r="C113" i="17"/>
  <c r="B113" i="17"/>
  <c r="E112" i="17"/>
  <c r="F112" i="17" s="1"/>
  <c r="C112" i="17"/>
  <c r="B112" i="17"/>
  <c r="E111" i="17"/>
  <c r="C111" i="17"/>
  <c r="B111" i="17"/>
  <c r="E110" i="17"/>
  <c r="F110" i="17" s="1"/>
  <c r="C110" i="17"/>
  <c r="B110" i="17"/>
  <c r="E109" i="17"/>
  <c r="F109" i="17" s="1"/>
  <c r="C109" i="17"/>
  <c r="B109" i="17"/>
  <c r="E108" i="17"/>
  <c r="F108" i="17" s="1"/>
  <c r="C108" i="17"/>
  <c r="B108" i="17"/>
  <c r="E107" i="17"/>
  <c r="C107" i="17"/>
  <c r="B107" i="17"/>
  <c r="E106" i="17"/>
  <c r="F106" i="17" s="1"/>
  <c r="C106" i="17"/>
  <c r="B106" i="17"/>
  <c r="E105" i="17"/>
  <c r="F105" i="17" s="1"/>
  <c r="C105" i="17"/>
  <c r="B105" i="17"/>
  <c r="E104" i="17"/>
  <c r="F104" i="17" s="1"/>
  <c r="C104" i="17"/>
  <c r="B104" i="17"/>
  <c r="E103" i="17"/>
  <c r="C103" i="17"/>
  <c r="B103" i="17"/>
  <c r="E102" i="17"/>
  <c r="F102" i="17" s="1"/>
  <c r="C102" i="17"/>
  <c r="B102" i="17"/>
  <c r="E101" i="17"/>
  <c r="F101" i="17" s="1"/>
  <c r="C101" i="17"/>
  <c r="B101" i="17"/>
  <c r="E100" i="17"/>
  <c r="F100" i="17" s="1"/>
  <c r="C100" i="17"/>
  <c r="B100" i="17"/>
  <c r="E99" i="17"/>
  <c r="C99" i="17"/>
  <c r="B99" i="17"/>
  <c r="E98" i="17"/>
  <c r="F98" i="17" s="1"/>
  <c r="C98" i="17"/>
  <c r="B98" i="17"/>
  <c r="E97" i="17"/>
  <c r="F97" i="17" s="1"/>
  <c r="C97" i="17"/>
  <c r="B97" i="17"/>
  <c r="E96" i="17"/>
  <c r="F96" i="17" s="1"/>
  <c r="C96" i="17"/>
  <c r="B96" i="17"/>
  <c r="E95" i="17"/>
  <c r="C95" i="17"/>
  <c r="B95" i="17"/>
  <c r="E94" i="17"/>
  <c r="F94" i="17" s="1"/>
  <c r="C94" i="17"/>
  <c r="B94" i="17"/>
  <c r="E93" i="17"/>
  <c r="F93" i="17" s="1"/>
  <c r="C93" i="17"/>
  <c r="B93" i="17"/>
  <c r="E92" i="17"/>
  <c r="F92" i="17" s="1"/>
  <c r="C92" i="17"/>
  <c r="B92" i="17"/>
  <c r="E91" i="17"/>
  <c r="C91" i="17"/>
  <c r="B91" i="17"/>
  <c r="E90" i="17"/>
  <c r="F90" i="17" s="1"/>
  <c r="C90" i="17"/>
  <c r="B90" i="17"/>
  <c r="E89" i="17"/>
  <c r="F89" i="17" s="1"/>
  <c r="C89" i="17"/>
  <c r="B89" i="17"/>
  <c r="E88" i="17"/>
  <c r="F88" i="17" s="1"/>
  <c r="C88" i="17"/>
  <c r="B88" i="17"/>
  <c r="E87" i="17"/>
  <c r="C87" i="17"/>
  <c r="B87" i="17"/>
  <c r="E86" i="17"/>
  <c r="F86" i="17" s="1"/>
  <c r="C86" i="17"/>
  <c r="B86" i="17"/>
  <c r="E85" i="17"/>
  <c r="F85" i="17" s="1"/>
  <c r="C85" i="17"/>
  <c r="B85" i="17"/>
  <c r="E84" i="17"/>
  <c r="F84" i="17" s="1"/>
  <c r="C84" i="17"/>
  <c r="B84" i="17"/>
  <c r="E83" i="17"/>
  <c r="C83" i="17"/>
  <c r="B83" i="17"/>
  <c r="E82" i="17"/>
  <c r="F82" i="17" s="1"/>
  <c r="C82" i="17"/>
  <c r="B82" i="17"/>
  <c r="E81" i="17"/>
  <c r="F81" i="17" s="1"/>
  <c r="C81" i="17"/>
  <c r="B81" i="17"/>
  <c r="E80" i="17"/>
  <c r="F80" i="17" s="1"/>
  <c r="C80" i="17"/>
  <c r="B80" i="17"/>
  <c r="E79" i="17"/>
  <c r="C79" i="17"/>
  <c r="B79" i="17"/>
  <c r="E78" i="17"/>
  <c r="F78" i="17" s="1"/>
  <c r="C78" i="17"/>
  <c r="B78" i="17"/>
  <c r="E77" i="17"/>
  <c r="F77" i="17" s="1"/>
  <c r="C77" i="17"/>
  <c r="B77" i="17"/>
  <c r="E76" i="17"/>
  <c r="F76" i="17" s="1"/>
  <c r="C76" i="17"/>
  <c r="B76" i="17"/>
  <c r="E75" i="17"/>
  <c r="C75" i="17"/>
  <c r="B75" i="17"/>
  <c r="E74" i="17"/>
  <c r="F74" i="17" s="1"/>
  <c r="C74" i="17"/>
  <c r="B74" i="17"/>
  <c r="E73" i="17"/>
  <c r="F73" i="17" s="1"/>
  <c r="C73" i="17"/>
  <c r="B73" i="17"/>
  <c r="E72" i="17"/>
  <c r="F72" i="17" s="1"/>
  <c r="C72" i="17"/>
  <c r="B72" i="17"/>
  <c r="E71" i="17"/>
  <c r="C71" i="17"/>
  <c r="B71" i="17"/>
  <c r="E70" i="17"/>
  <c r="F70" i="17" s="1"/>
  <c r="C70" i="17"/>
  <c r="B70" i="17"/>
  <c r="E69" i="17"/>
  <c r="F69" i="17" s="1"/>
  <c r="C69" i="17"/>
  <c r="B69" i="17"/>
  <c r="E68" i="17"/>
  <c r="F68" i="17" s="1"/>
  <c r="C68" i="17"/>
  <c r="B68" i="17"/>
  <c r="E67" i="17"/>
  <c r="C67" i="17"/>
  <c r="B67" i="17"/>
  <c r="E66" i="17"/>
  <c r="F66" i="17" s="1"/>
  <c r="C66" i="17"/>
  <c r="B66" i="17"/>
  <c r="E65" i="17"/>
  <c r="F65" i="17" s="1"/>
  <c r="C65" i="17"/>
  <c r="B65" i="17"/>
  <c r="E64" i="17"/>
  <c r="F64" i="17" s="1"/>
  <c r="C64" i="17"/>
  <c r="B64" i="17"/>
  <c r="E63" i="17"/>
  <c r="C63" i="17"/>
  <c r="B63" i="17"/>
  <c r="E62" i="17"/>
  <c r="F62" i="17" s="1"/>
  <c r="C62" i="17"/>
  <c r="B62" i="17"/>
  <c r="E61" i="17"/>
  <c r="F61" i="17" s="1"/>
  <c r="C61" i="17"/>
  <c r="B61" i="17"/>
  <c r="E60" i="17"/>
  <c r="F60" i="17" s="1"/>
  <c r="C60" i="17"/>
  <c r="B60" i="17"/>
  <c r="E59" i="17"/>
  <c r="C59" i="17"/>
  <c r="B59" i="17"/>
  <c r="E58" i="17"/>
  <c r="F58" i="17" s="1"/>
  <c r="C58" i="17"/>
  <c r="B58" i="17"/>
  <c r="E57" i="17"/>
  <c r="F57" i="17" s="1"/>
  <c r="C57" i="17"/>
  <c r="B57" i="17"/>
  <c r="E56" i="17"/>
  <c r="F56" i="17" s="1"/>
  <c r="C56" i="17"/>
  <c r="B56" i="17"/>
  <c r="E55" i="17"/>
  <c r="C55" i="17"/>
  <c r="B55" i="17"/>
  <c r="E54" i="17"/>
  <c r="F54" i="17" s="1"/>
  <c r="C54" i="17"/>
  <c r="B54" i="17"/>
  <c r="E53" i="17"/>
  <c r="F53" i="17" s="1"/>
  <c r="C53" i="17"/>
  <c r="B53" i="17"/>
  <c r="E52" i="17"/>
  <c r="F52" i="17" s="1"/>
  <c r="C52" i="17"/>
  <c r="B52" i="17"/>
  <c r="E51" i="17"/>
  <c r="C51" i="17"/>
  <c r="B51" i="17"/>
  <c r="E50" i="17"/>
  <c r="F50" i="17" s="1"/>
  <c r="C50" i="17"/>
  <c r="B50" i="17"/>
  <c r="E49" i="17"/>
  <c r="F49" i="17" s="1"/>
  <c r="C49" i="17"/>
  <c r="B49" i="17"/>
  <c r="E48" i="17"/>
  <c r="F48" i="17" s="1"/>
  <c r="C48" i="17"/>
  <c r="B48" i="17"/>
  <c r="E47" i="17"/>
  <c r="C47" i="17"/>
  <c r="B47" i="17"/>
  <c r="E46" i="17"/>
  <c r="F46" i="17" s="1"/>
  <c r="C46" i="17"/>
  <c r="B46" i="17"/>
  <c r="E45" i="17"/>
  <c r="F45" i="17" s="1"/>
  <c r="C45" i="17"/>
  <c r="B45" i="17"/>
  <c r="E44" i="17"/>
  <c r="F44" i="17" s="1"/>
  <c r="C44" i="17"/>
  <c r="B44" i="17"/>
  <c r="E43" i="17"/>
  <c r="C43" i="17"/>
  <c r="B43" i="17"/>
  <c r="E42" i="17"/>
  <c r="F42" i="17" s="1"/>
  <c r="C42" i="17"/>
  <c r="B42" i="17"/>
  <c r="E41" i="17"/>
  <c r="C41" i="17"/>
  <c r="B41" i="17"/>
  <c r="E40" i="17"/>
  <c r="F40" i="17" s="1"/>
  <c r="C40" i="17"/>
  <c r="B40" i="17"/>
  <c r="E39" i="17"/>
  <c r="C39" i="17"/>
  <c r="B39" i="17"/>
  <c r="E38" i="17"/>
  <c r="F38" i="17" s="1"/>
  <c r="C38" i="17"/>
  <c r="B38" i="17"/>
  <c r="E37" i="17"/>
  <c r="F37" i="17" s="1"/>
  <c r="C37" i="17"/>
  <c r="B37" i="17"/>
  <c r="E36" i="17"/>
  <c r="F36" i="17" s="1"/>
  <c r="C36" i="17"/>
  <c r="B36" i="17"/>
  <c r="E35" i="17"/>
  <c r="C35" i="17"/>
  <c r="B35" i="17"/>
  <c r="E34" i="17"/>
  <c r="F34" i="17" s="1"/>
  <c r="C34" i="17"/>
  <c r="B34" i="17"/>
  <c r="E33" i="17"/>
  <c r="C33" i="17"/>
  <c r="B33" i="17"/>
  <c r="E32" i="17"/>
  <c r="F32" i="17" s="1"/>
  <c r="C32" i="17"/>
  <c r="B32" i="17"/>
  <c r="E31" i="17"/>
  <c r="C31" i="17"/>
  <c r="B31" i="17"/>
  <c r="E30" i="17"/>
  <c r="F30" i="17" s="1"/>
  <c r="C30" i="17"/>
  <c r="B30" i="17"/>
  <c r="E29" i="17"/>
  <c r="C29" i="17"/>
  <c r="B29" i="17"/>
  <c r="E28" i="17"/>
  <c r="F28" i="17" s="1"/>
  <c r="C28" i="17"/>
  <c r="B28" i="17"/>
  <c r="E27" i="17"/>
  <c r="C27" i="17"/>
  <c r="B27" i="17"/>
  <c r="E26" i="17"/>
  <c r="F26" i="17" s="1"/>
  <c r="C26" i="17"/>
  <c r="B26" i="17"/>
  <c r="E25" i="17"/>
  <c r="C25" i="17"/>
  <c r="B25" i="17"/>
  <c r="E24" i="17"/>
  <c r="F24" i="17" s="1"/>
  <c r="C24" i="17"/>
  <c r="B24" i="17"/>
  <c r="E23" i="17"/>
  <c r="C23" i="17"/>
  <c r="B23" i="17"/>
  <c r="E22" i="17"/>
  <c r="F22" i="17" s="1"/>
  <c r="C22" i="17"/>
  <c r="B22" i="17"/>
  <c r="E21" i="17"/>
  <c r="C21" i="17"/>
  <c r="B21" i="17"/>
  <c r="E20" i="17"/>
  <c r="F20" i="17" s="1"/>
  <c r="C20" i="17"/>
  <c r="B20" i="17"/>
  <c r="E19" i="17"/>
  <c r="C19" i="17"/>
  <c r="B19" i="17"/>
  <c r="E18" i="17"/>
  <c r="F18" i="17" s="1"/>
  <c r="C18" i="17"/>
  <c r="B18" i="17"/>
  <c r="E17" i="17"/>
  <c r="C17" i="17"/>
  <c r="B17" i="17"/>
  <c r="E16" i="17"/>
  <c r="F16" i="17" s="1"/>
  <c r="C16" i="17"/>
  <c r="B16" i="17"/>
  <c r="E15" i="17"/>
  <c r="C15" i="17"/>
  <c r="B15" i="17"/>
  <c r="E14" i="17"/>
  <c r="F14" i="17" s="1"/>
  <c r="C14" i="17"/>
  <c r="B14" i="17"/>
  <c r="E13" i="17"/>
  <c r="C13" i="17"/>
  <c r="B13" i="17"/>
  <c r="E12" i="17"/>
  <c r="F12" i="17" s="1"/>
  <c r="C12" i="17"/>
  <c r="B12" i="17"/>
  <c r="E11" i="17"/>
  <c r="C11" i="17"/>
  <c r="B11" i="17"/>
  <c r="E10" i="17"/>
  <c r="F10" i="17" s="1"/>
  <c r="C10" i="17"/>
  <c r="B10" i="17"/>
  <c r="E9" i="17"/>
  <c r="C9" i="17"/>
  <c r="B9" i="17"/>
  <c r="E8" i="17"/>
  <c r="F8" i="17" s="1"/>
  <c r="C8" i="17"/>
  <c r="B8" i="17"/>
  <c r="E7" i="17"/>
  <c r="C7" i="17"/>
  <c r="B7" i="17"/>
  <c r="E6" i="17"/>
  <c r="F6" i="17" s="1"/>
  <c r="C6" i="17"/>
  <c r="B6" i="17"/>
  <c r="E5" i="17"/>
  <c r="C5" i="17"/>
  <c r="B5" i="17"/>
  <c r="E4" i="17"/>
  <c r="F4" i="17" s="1"/>
  <c r="C4" i="17"/>
  <c r="B4" i="17"/>
  <c r="E3" i="17"/>
  <c r="C3" i="17"/>
  <c r="B3" i="17"/>
  <c r="E2" i="17"/>
  <c r="F2" i="17" s="1"/>
  <c r="C2" i="17"/>
  <c r="B2" i="17"/>
  <c r="D2" i="17" s="1"/>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321" i="15"/>
  <c r="M322" i="15"/>
  <c r="M323" i="15"/>
  <c r="M324" i="15"/>
  <c r="M325" i="15"/>
  <c r="M326" i="15"/>
  <c r="M327" i="15"/>
  <c r="M328" i="15"/>
  <c r="M329" i="15"/>
  <c r="M330" i="15"/>
  <c r="M331" i="15"/>
  <c r="M332" i="15"/>
  <c r="M333" i="15"/>
  <c r="M334" i="15"/>
  <c r="M335" i="15"/>
  <c r="M336" i="15"/>
  <c r="M337" i="15"/>
  <c r="M338" i="15"/>
  <c r="M339" i="15"/>
  <c r="M340" i="15"/>
  <c r="M341" i="15"/>
  <c r="M342" i="15"/>
  <c r="M343" i="15"/>
  <c r="M344" i="15"/>
  <c r="M345" i="15"/>
  <c r="M346" i="15"/>
  <c r="M347" i="15"/>
  <c r="M348" i="15"/>
  <c r="M349" i="15"/>
  <c r="M350" i="15"/>
  <c r="M351" i="15"/>
  <c r="M352" i="15"/>
  <c r="M353" i="15"/>
  <c r="M354" i="15"/>
  <c r="M355" i="15"/>
  <c r="M356" i="15"/>
  <c r="M357" i="15"/>
  <c r="M358" i="15"/>
  <c r="M359" i="15"/>
  <c r="M360" i="15"/>
  <c r="M361" i="15"/>
  <c r="M362" i="15"/>
  <c r="M363" i="15"/>
  <c r="M364" i="15"/>
  <c r="M365" i="15"/>
  <c r="M366" i="15"/>
  <c r="M367" i="15"/>
  <c r="M368" i="15"/>
  <c r="M369" i="15"/>
  <c r="M370" i="15"/>
  <c r="M371" i="15"/>
  <c r="M372" i="15"/>
  <c r="M373" i="15"/>
  <c r="M374" i="15"/>
  <c r="M375" i="15"/>
  <c r="M376" i="15"/>
  <c r="M377" i="15"/>
  <c r="M378" i="15"/>
  <c r="M379" i="15"/>
  <c r="M380" i="15"/>
  <c r="M381" i="15"/>
  <c r="M382" i="15"/>
  <c r="M383" i="15"/>
  <c r="M384" i="15"/>
  <c r="M385" i="15"/>
  <c r="M386" i="15"/>
  <c r="M387" i="15"/>
  <c r="M388" i="15"/>
  <c r="M389" i="15"/>
  <c r="M390" i="15"/>
  <c r="M391" i="15"/>
  <c r="M392" i="15"/>
  <c r="M393" i="15"/>
  <c r="M394" i="15"/>
  <c r="M395" i="15"/>
  <c r="M396" i="15"/>
  <c r="M397" i="15"/>
  <c r="M398" i="15"/>
  <c r="M399" i="15"/>
  <c r="M400" i="15"/>
  <c r="M401" i="15"/>
  <c r="M402" i="15"/>
  <c r="M403" i="15"/>
  <c r="M404" i="15"/>
  <c r="M405" i="15"/>
  <c r="M406" i="15"/>
  <c r="M407" i="15"/>
  <c r="M408" i="15"/>
  <c r="M409" i="15"/>
  <c r="M410" i="15"/>
  <c r="M411" i="15"/>
  <c r="M412" i="15"/>
  <c r="M413" i="15"/>
  <c r="M414" i="15"/>
  <c r="M415" i="15"/>
  <c r="M416" i="15"/>
  <c r="M417" i="15"/>
  <c r="M418" i="15"/>
  <c r="M419" i="15"/>
  <c r="M420" i="15"/>
  <c r="M421" i="15"/>
  <c r="M422" i="15"/>
  <c r="M423" i="15"/>
  <c r="M424" i="15"/>
  <c r="M425" i="15"/>
  <c r="M426" i="15"/>
  <c r="M427" i="15"/>
  <c r="M428" i="15"/>
  <c r="M429" i="15"/>
  <c r="M430" i="15"/>
  <c r="M431" i="15"/>
  <c r="M432" i="15"/>
  <c r="M433" i="15"/>
  <c r="M434" i="15"/>
  <c r="M435" i="15"/>
  <c r="M436" i="15"/>
  <c r="M437" i="15"/>
  <c r="M438" i="15"/>
  <c r="M439" i="15"/>
  <c r="M440" i="15"/>
  <c r="M441" i="15"/>
  <c r="M442" i="15"/>
  <c r="M443" i="15"/>
  <c r="M444" i="15"/>
  <c r="M445" i="15"/>
  <c r="M446" i="15"/>
  <c r="M447" i="15"/>
  <c r="M448" i="15"/>
  <c r="M449" i="15"/>
  <c r="M450" i="15"/>
  <c r="M451" i="15"/>
  <c r="M452" i="15"/>
  <c r="M453" i="15"/>
  <c r="M454" i="15"/>
  <c r="M455" i="15"/>
  <c r="M456" i="15"/>
  <c r="M457" i="15"/>
  <c r="M458" i="15"/>
  <c r="M459" i="15"/>
  <c r="M460" i="15"/>
  <c r="M461" i="15"/>
  <c r="M462" i="15"/>
  <c r="M463" i="15"/>
  <c r="M464" i="15"/>
  <c r="M465" i="15"/>
  <c r="M466" i="15"/>
  <c r="M467" i="15"/>
  <c r="M468" i="15"/>
  <c r="M469" i="15"/>
  <c r="M470" i="15"/>
  <c r="M471" i="15"/>
  <c r="M472" i="15"/>
  <c r="M473" i="15"/>
  <c r="M474" i="15"/>
  <c r="M475" i="15"/>
  <c r="M476" i="15"/>
  <c r="M477" i="15"/>
  <c r="M478" i="15"/>
  <c r="M479" i="15"/>
  <c r="M480" i="15"/>
  <c r="M481" i="15"/>
  <c r="M482" i="15"/>
  <c r="M483" i="15"/>
  <c r="M484" i="15"/>
  <c r="M485" i="15"/>
  <c r="M486" i="15"/>
  <c r="M487" i="15"/>
  <c r="M488" i="15"/>
  <c r="M489" i="15"/>
  <c r="M490" i="15"/>
  <c r="M491" i="15"/>
  <c r="M492" i="15"/>
  <c r="M493" i="15"/>
  <c r="M494" i="15"/>
  <c r="M495" i="15"/>
  <c r="M496" i="15"/>
  <c r="M497" i="15"/>
  <c r="M498" i="15"/>
  <c r="M499" i="15"/>
  <c r="M500" i="15"/>
  <c r="M501" i="15"/>
  <c r="M502" i="15"/>
  <c r="M503" i="15"/>
  <c r="M504" i="15"/>
  <c r="M505" i="15"/>
  <c r="M506" i="15"/>
  <c r="M507" i="15"/>
  <c r="M508" i="15"/>
  <c r="M509" i="15"/>
  <c r="M510" i="15"/>
  <c r="M511" i="15"/>
  <c r="M512" i="15"/>
  <c r="M513" i="15"/>
  <c r="M514" i="15"/>
  <c r="M515" i="15"/>
  <c r="M516" i="15"/>
  <c r="M517" i="15"/>
  <c r="M518" i="15"/>
  <c r="M519" i="15"/>
  <c r="M520" i="15"/>
  <c r="M521" i="15"/>
  <c r="M522" i="15"/>
  <c r="M523" i="15"/>
  <c r="M524" i="15"/>
  <c r="M525" i="15"/>
  <c r="M526" i="15"/>
  <c r="M527" i="15"/>
  <c r="M528" i="15"/>
  <c r="M529" i="15"/>
  <c r="M530" i="15"/>
  <c r="M531" i="15"/>
  <c r="M532" i="15"/>
  <c r="M533" i="15"/>
  <c r="M534" i="15"/>
  <c r="M535" i="15"/>
  <c r="M536" i="15"/>
  <c r="M537" i="15"/>
  <c r="M538" i="15"/>
  <c r="M539" i="15"/>
  <c r="M540" i="15"/>
  <c r="M541" i="15"/>
  <c r="M542" i="15"/>
  <c r="M543" i="15"/>
  <c r="M544" i="15"/>
  <c r="M545" i="15"/>
  <c r="M546" i="15"/>
  <c r="M547" i="15"/>
  <c r="M548" i="15"/>
  <c r="M549" i="15"/>
  <c r="M550" i="15"/>
  <c r="M551" i="15"/>
  <c r="M552" i="15"/>
  <c r="M553" i="15"/>
  <c r="M554" i="15"/>
  <c r="M555" i="15"/>
  <c r="M556" i="15"/>
  <c r="M557" i="15"/>
  <c r="M558" i="15"/>
  <c r="M559" i="15"/>
  <c r="M560" i="15"/>
  <c r="M561" i="15"/>
  <c r="M562" i="15"/>
  <c r="M563" i="15"/>
  <c r="M564" i="15"/>
  <c r="M565" i="15"/>
  <c r="M566" i="15"/>
  <c r="M567" i="15"/>
  <c r="M568" i="15"/>
  <c r="M569" i="15"/>
  <c r="M570" i="15"/>
  <c r="M571" i="15"/>
  <c r="M572" i="15"/>
  <c r="M573" i="15"/>
  <c r="M574" i="15"/>
  <c r="M575" i="15"/>
  <c r="M576" i="15"/>
  <c r="M577" i="15"/>
  <c r="M578" i="15"/>
  <c r="M579" i="15"/>
  <c r="M580" i="15"/>
  <c r="M581" i="15"/>
  <c r="M582" i="15"/>
  <c r="M583" i="15"/>
  <c r="M584" i="15"/>
  <c r="M585" i="15"/>
  <c r="M586" i="15"/>
  <c r="M587" i="15"/>
  <c r="M588" i="15"/>
  <c r="M589" i="15"/>
  <c r="M590" i="15"/>
  <c r="M591" i="15"/>
  <c r="M592" i="15"/>
  <c r="M593" i="15"/>
  <c r="M594" i="15"/>
  <c r="M595" i="15"/>
  <c r="M596" i="15"/>
  <c r="M597" i="15"/>
  <c r="M598" i="15"/>
  <c r="M599" i="15"/>
  <c r="M600" i="15"/>
  <c r="M601" i="15"/>
  <c r="M602" i="15"/>
  <c r="M603" i="15"/>
  <c r="M604" i="15"/>
  <c r="M605" i="15"/>
  <c r="M606" i="15"/>
  <c r="M607" i="15"/>
  <c r="M608" i="15"/>
  <c r="M609" i="15"/>
  <c r="M610" i="15"/>
  <c r="M611" i="15"/>
  <c r="M612" i="15"/>
  <c r="M613" i="15"/>
  <c r="M614" i="15"/>
  <c r="M615" i="15"/>
  <c r="M616" i="15"/>
  <c r="M617" i="15"/>
  <c r="M618" i="15"/>
  <c r="M619" i="15"/>
  <c r="M620" i="15"/>
  <c r="M621" i="15"/>
  <c r="M622" i="15"/>
  <c r="M623" i="15"/>
  <c r="M624" i="15"/>
  <c r="M625" i="15"/>
  <c r="M626" i="15"/>
  <c r="M627" i="15"/>
  <c r="M628" i="15"/>
  <c r="M629" i="15"/>
  <c r="M630" i="15"/>
  <c r="M631" i="15"/>
  <c r="M632" i="15"/>
  <c r="M633" i="15"/>
  <c r="M634" i="15"/>
  <c r="M635" i="15"/>
  <c r="M636" i="15"/>
  <c r="M637" i="15"/>
  <c r="M638" i="15"/>
  <c r="M639" i="15"/>
  <c r="M640" i="15"/>
  <c r="M641" i="15"/>
  <c r="M642" i="15"/>
  <c r="M643" i="15"/>
  <c r="M644" i="15"/>
  <c r="M645" i="15"/>
  <c r="M646" i="15"/>
  <c r="M647" i="15"/>
  <c r="M648" i="15"/>
  <c r="M649" i="15"/>
  <c r="M650" i="15"/>
  <c r="M651" i="15"/>
  <c r="M652" i="15"/>
  <c r="M653" i="15"/>
  <c r="M654" i="15"/>
  <c r="M655" i="15"/>
  <c r="M656" i="15"/>
  <c r="M657" i="15"/>
  <c r="M658" i="15"/>
  <c r="M659" i="15"/>
  <c r="M660" i="15"/>
  <c r="M661" i="15"/>
  <c r="M662" i="15"/>
  <c r="M663" i="15"/>
  <c r="M664" i="15"/>
  <c r="M665" i="15"/>
  <c r="M666" i="15"/>
  <c r="M667" i="15"/>
  <c r="M668" i="15"/>
  <c r="M669" i="15"/>
  <c r="M670" i="15"/>
  <c r="M671" i="15"/>
  <c r="M672" i="15"/>
  <c r="M673" i="15"/>
  <c r="M674" i="15"/>
  <c r="M675" i="15"/>
  <c r="M676" i="15"/>
  <c r="M677" i="15"/>
  <c r="M678" i="15"/>
  <c r="M679" i="15"/>
  <c r="M680" i="15"/>
  <c r="M681" i="15"/>
  <c r="M682" i="15"/>
  <c r="M683" i="15"/>
  <c r="M684" i="15"/>
  <c r="M685" i="15"/>
  <c r="M686" i="15"/>
  <c r="M687" i="15"/>
  <c r="M688" i="15"/>
  <c r="M689" i="15"/>
  <c r="M690" i="15"/>
  <c r="M691" i="15"/>
  <c r="M692" i="15"/>
  <c r="M693" i="15"/>
  <c r="M694" i="15"/>
  <c r="M695" i="15"/>
  <c r="M696" i="15"/>
  <c r="M697" i="15"/>
  <c r="M698" i="15"/>
  <c r="M699" i="15"/>
  <c r="M700" i="15"/>
  <c r="M701" i="15"/>
  <c r="M702" i="15"/>
  <c r="M703" i="15"/>
  <c r="M704" i="15"/>
  <c r="M705" i="15"/>
  <c r="M706" i="15"/>
  <c r="M707" i="15"/>
  <c r="M708" i="15"/>
  <c r="M709" i="15"/>
  <c r="M710" i="15"/>
  <c r="M711" i="15"/>
  <c r="M712" i="15"/>
  <c r="M713" i="15"/>
  <c r="M714" i="15"/>
  <c r="M715" i="15"/>
  <c r="M716" i="15"/>
  <c r="M717" i="15"/>
  <c r="M718" i="15"/>
  <c r="M719" i="15"/>
  <c r="M720" i="15"/>
  <c r="M721" i="15"/>
  <c r="M722" i="15"/>
  <c r="M723" i="15"/>
  <c r="M724" i="15"/>
  <c r="M725" i="15"/>
  <c r="M726" i="15"/>
  <c r="M727" i="15"/>
  <c r="M728" i="15"/>
  <c r="M729" i="15"/>
  <c r="M730" i="15"/>
  <c r="M731" i="15"/>
  <c r="M732"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502" i="15"/>
  <c r="L503" i="15"/>
  <c r="L504" i="15"/>
  <c r="L505" i="15"/>
  <c r="L506" i="15"/>
  <c r="L507" i="15"/>
  <c r="L508" i="15"/>
  <c r="L509" i="15"/>
  <c r="L510" i="15"/>
  <c r="L511" i="15"/>
  <c r="L512" i="15"/>
  <c r="L513" i="15"/>
  <c r="L514" i="15"/>
  <c r="L515" i="15"/>
  <c r="L516" i="15"/>
  <c r="L517" i="15"/>
  <c r="L518" i="15"/>
  <c r="L519" i="15"/>
  <c r="L520" i="15"/>
  <c r="L521" i="15"/>
  <c r="L522" i="15"/>
  <c r="L523" i="15"/>
  <c r="L524" i="15"/>
  <c r="L525" i="15"/>
  <c r="L526" i="15"/>
  <c r="L527" i="15"/>
  <c r="L528" i="15"/>
  <c r="L529" i="15"/>
  <c r="L530" i="15"/>
  <c r="L531" i="15"/>
  <c r="L532" i="15"/>
  <c r="L533" i="15"/>
  <c r="L534" i="15"/>
  <c r="L535" i="15"/>
  <c r="L536" i="15"/>
  <c r="L537" i="15"/>
  <c r="L538" i="15"/>
  <c r="L539" i="15"/>
  <c r="L540" i="15"/>
  <c r="L541" i="15"/>
  <c r="L542" i="15"/>
  <c r="L543" i="15"/>
  <c r="L544" i="15"/>
  <c r="L545" i="15"/>
  <c r="L546" i="15"/>
  <c r="L547" i="15"/>
  <c r="L548" i="15"/>
  <c r="L549" i="15"/>
  <c r="L550" i="15"/>
  <c r="L551" i="15"/>
  <c r="L552" i="15"/>
  <c r="L553" i="15"/>
  <c r="L554" i="15"/>
  <c r="L555" i="15"/>
  <c r="L556" i="15"/>
  <c r="L557" i="15"/>
  <c r="L558" i="15"/>
  <c r="L559" i="15"/>
  <c r="L560" i="15"/>
  <c r="L561" i="15"/>
  <c r="L562" i="15"/>
  <c r="L563" i="15"/>
  <c r="L564" i="15"/>
  <c r="L565" i="15"/>
  <c r="L566" i="15"/>
  <c r="L567" i="15"/>
  <c r="L568" i="15"/>
  <c r="L569" i="15"/>
  <c r="L570" i="15"/>
  <c r="L571" i="15"/>
  <c r="L572" i="15"/>
  <c r="L573" i="15"/>
  <c r="L574" i="15"/>
  <c r="L575" i="15"/>
  <c r="L576" i="15"/>
  <c r="L577" i="15"/>
  <c r="L578" i="15"/>
  <c r="L579" i="15"/>
  <c r="L580" i="15"/>
  <c r="L581" i="15"/>
  <c r="L582" i="15"/>
  <c r="L583" i="15"/>
  <c r="L584" i="15"/>
  <c r="L585" i="15"/>
  <c r="L586" i="15"/>
  <c r="L587" i="15"/>
  <c r="L588" i="15"/>
  <c r="L589" i="15"/>
  <c r="L590" i="15"/>
  <c r="L591" i="15"/>
  <c r="L592" i="15"/>
  <c r="L593" i="15"/>
  <c r="L594" i="15"/>
  <c r="L595" i="15"/>
  <c r="L596" i="15"/>
  <c r="L597" i="15"/>
  <c r="L598" i="15"/>
  <c r="L599" i="15"/>
  <c r="L600" i="15"/>
  <c r="L601" i="15"/>
  <c r="L602" i="15"/>
  <c r="L603" i="15"/>
  <c r="L604" i="15"/>
  <c r="L605" i="15"/>
  <c r="L606" i="15"/>
  <c r="L607" i="15"/>
  <c r="L608" i="15"/>
  <c r="L609" i="15"/>
  <c r="L610" i="15"/>
  <c r="L611" i="15"/>
  <c r="L612" i="15"/>
  <c r="L613" i="15"/>
  <c r="L614" i="15"/>
  <c r="L615" i="15"/>
  <c r="L616" i="15"/>
  <c r="L617" i="15"/>
  <c r="L618" i="15"/>
  <c r="L619" i="15"/>
  <c r="L620" i="15"/>
  <c r="L621" i="15"/>
  <c r="L622" i="15"/>
  <c r="L623" i="15"/>
  <c r="L624" i="15"/>
  <c r="L625" i="15"/>
  <c r="L626" i="15"/>
  <c r="L627" i="15"/>
  <c r="L628" i="15"/>
  <c r="L629" i="15"/>
  <c r="L630" i="15"/>
  <c r="L631" i="15"/>
  <c r="L632" i="15"/>
  <c r="L633" i="15"/>
  <c r="L634" i="15"/>
  <c r="L635" i="15"/>
  <c r="L636" i="15"/>
  <c r="L637" i="15"/>
  <c r="L638" i="15"/>
  <c r="L639" i="15"/>
  <c r="L640" i="15"/>
  <c r="L641" i="15"/>
  <c r="L642" i="15"/>
  <c r="L643" i="15"/>
  <c r="L644" i="15"/>
  <c r="L645" i="15"/>
  <c r="L646" i="15"/>
  <c r="L647" i="15"/>
  <c r="L648" i="15"/>
  <c r="L649" i="15"/>
  <c r="L650" i="15"/>
  <c r="L651" i="15"/>
  <c r="L652" i="15"/>
  <c r="L653" i="15"/>
  <c r="L654" i="15"/>
  <c r="L655" i="15"/>
  <c r="L656" i="15"/>
  <c r="L657" i="15"/>
  <c r="L658" i="15"/>
  <c r="L659" i="15"/>
  <c r="L660" i="15"/>
  <c r="L661" i="15"/>
  <c r="L662" i="15"/>
  <c r="L663" i="15"/>
  <c r="L664" i="15"/>
  <c r="L665" i="15"/>
  <c r="L666" i="15"/>
  <c r="L667" i="15"/>
  <c r="L668" i="15"/>
  <c r="L669" i="15"/>
  <c r="L670" i="15"/>
  <c r="L671" i="15"/>
  <c r="L672" i="15"/>
  <c r="L673" i="15"/>
  <c r="L674" i="15"/>
  <c r="L675" i="15"/>
  <c r="L676" i="15"/>
  <c r="L677" i="15"/>
  <c r="L678" i="15"/>
  <c r="L679" i="15"/>
  <c r="L680" i="15"/>
  <c r="L681" i="15"/>
  <c r="L682" i="15"/>
  <c r="L683" i="15"/>
  <c r="L684" i="15"/>
  <c r="L685" i="15"/>
  <c r="L686" i="15"/>
  <c r="L687" i="15"/>
  <c r="L688" i="15"/>
  <c r="L689" i="15"/>
  <c r="L690" i="15"/>
  <c r="L691" i="15"/>
  <c r="L692" i="15"/>
  <c r="L693" i="15"/>
  <c r="L694" i="15"/>
  <c r="L695" i="15"/>
  <c r="L696" i="15"/>
  <c r="L697" i="15"/>
  <c r="L698" i="15"/>
  <c r="L699" i="15"/>
  <c r="L700" i="15"/>
  <c r="L701" i="15"/>
  <c r="L702" i="15"/>
  <c r="L703" i="15"/>
  <c r="L704" i="15"/>
  <c r="L705" i="15"/>
  <c r="L706" i="15"/>
  <c r="L707" i="15"/>
  <c r="L708" i="15"/>
  <c r="L709" i="15"/>
  <c r="L710" i="15"/>
  <c r="L711" i="15"/>
  <c r="L712" i="15"/>
  <c r="L713" i="15"/>
  <c r="L714" i="15"/>
  <c r="L715" i="15"/>
  <c r="L716" i="15"/>
  <c r="L717" i="15"/>
  <c r="L718" i="15"/>
  <c r="L719" i="15"/>
  <c r="L720" i="15"/>
  <c r="L721" i="15"/>
  <c r="L722" i="15"/>
  <c r="L723" i="15"/>
  <c r="L724" i="15"/>
  <c r="L725" i="15"/>
  <c r="L726" i="15"/>
  <c r="L727" i="15"/>
  <c r="L728" i="15"/>
  <c r="L729" i="15"/>
  <c r="L730" i="15"/>
  <c r="L731" i="15"/>
  <c r="L732" i="15"/>
  <c r="J2" i="15"/>
  <c r="K2" i="15" s="1"/>
  <c r="J732" i="15"/>
  <c r="K732" i="15" s="1"/>
  <c r="J731" i="15"/>
  <c r="K731" i="15" s="1"/>
  <c r="J730" i="15"/>
  <c r="K730" i="15" s="1"/>
  <c r="J729" i="15"/>
  <c r="K729" i="15" s="1"/>
  <c r="J728" i="15"/>
  <c r="K728" i="15" s="1"/>
  <c r="J727" i="15"/>
  <c r="K727" i="15" s="1"/>
  <c r="J726" i="15"/>
  <c r="K726" i="15" s="1"/>
  <c r="J725" i="15"/>
  <c r="K725" i="15" s="1"/>
  <c r="J724" i="15"/>
  <c r="K724" i="15" s="1"/>
  <c r="J723" i="15"/>
  <c r="K723" i="15" s="1"/>
  <c r="J722" i="15"/>
  <c r="K722" i="15" s="1"/>
  <c r="J721" i="15"/>
  <c r="K721" i="15" s="1"/>
  <c r="J720" i="15"/>
  <c r="K720" i="15" s="1"/>
  <c r="J719" i="15"/>
  <c r="K719" i="15" s="1"/>
  <c r="J718" i="15"/>
  <c r="K718" i="15" s="1"/>
  <c r="J717" i="15"/>
  <c r="K717" i="15" s="1"/>
  <c r="J716" i="15"/>
  <c r="K716" i="15" s="1"/>
  <c r="J715" i="15"/>
  <c r="K715" i="15" s="1"/>
  <c r="J714" i="15"/>
  <c r="K714" i="15" s="1"/>
  <c r="J713" i="15"/>
  <c r="K713" i="15" s="1"/>
  <c r="J712" i="15"/>
  <c r="K712" i="15" s="1"/>
  <c r="J711" i="15"/>
  <c r="K711" i="15" s="1"/>
  <c r="J710" i="15"/>
  <c r="K710" i="15" s="1"/>
  <c r="J709" i="15"/>
  <c r="K709" i="15" s="1"/>
  <c r="J708" i="15"/>
  <c r="K708" i="15" s="1"/>
  <c r="J707" i="15"/>
  <c r="K707" i="15" s="1"/>
  <c r="J706" i="15"/>
  <c r="K706" i="15" s="1"/>
  <c r="J705" i="15"/>
  <c r="K705" i="15" s="1"/>
  <c r="J704" i="15"/>
  <c r="K704" i="15" s="1"/>
  <c r="J703" i="15"/>
  <c r="K703" i="15" s="1"/>
  <c r="J702" i="15"/>
  <c r="K702" i="15" s="1"/>
  <c r="J701" i="15"/>
  <c r="K701" i="15" s="1"/>
  <c r="J700" i="15"/>
  <c r="K700" i="15" s="1"/>
  <c r="J699" i="15"/>
  <c r="K699" i="15" s="1"/>
  <c r="J698" i="15"/>
  <c r="K698" i="15" s="1"/>
  <c r="J697" i="15"/>
  <c r="K697" i="15" s="1"/>
  <c r="J696" i="15"/>
  <c r="K696" i="15" s="1"/>
  <c r="J695" i="15"/>
  <c r="K695" i="15" s="1"/>
  <c r="J694" i="15"/>
  <c r="K694" i="15" s="1"/>
  <c r="J693" i="15"/>
  <c r="K693" i="15" s="1"/>
  <c r="J692" i="15"/>
  <c r="K692" i="15" s="1"/>
  <c r="J691" i="15"/>
  <c r="K691" i="15" s="1"/>
  <c r="J690" i="15"/>
  <c r="K690" i="15" s="1"/>
  <c r="J689" i="15"/>
  <c r="K689" i="15" s="1"/>
  <c r="J688" i="15"/>
  <c r="K688" i="15" s="1"/>
  <c r="J687" i="15"/>
  <c r="K687" i="15" s="1"/>
  <c r="J686" i="15"/>
  <c r="K686" i="15" s="1"/>
  <c r="J685" i="15"/>
  <c r="K685" i="15" s="1"/>
  <c r="J684" i="15"/>
  <c r="K684" i="15" s="1"/>
  <c r="J683" i="15"/>
  <c r="K683" i="15" s="1"/>
  <c r="J682" i="15"/>
  <c r="K682" i="15" s="1"/>
  <c r="J681" i="15"/>
  <c r="K681" i="15" s="1"/>
  <c r="J680" i="15"/>
  <c r="K680" i="15" s="1"/>
  <c r="J679" i="15"/>
  <c r="K679" i="15" s="1"/>
  <c r="J678" i="15"/>
  <c r="K678" i="15" s="1"/>
  <c r="J677" i="15"/>
  <c r="K677" i="15" s="1"/>
  <c r="J676" i="15"/>
  <c r="K676" i="15" s="1"/>
  <c r="J675" i="15"/>
  <c r="K675" i="15" s="1"/>
  <c r="J674" i="15"/>
  <c r="K674" i="15" s="1"/>
  <c r="J673" i="15"/>
  <c r="K673" i="15" s="1"/>
  <c r="J672" i="15"/>
  <c r="K672" i="15" s="1"/>
  <c r="J671" i="15"/>
  <c r="K671" i="15" s="1"/>
  <c r="J670" i="15"/>
  <c r="K670" i="15" s="1"/>
  <c r="J669" i="15"/>
  <c r="K669" i="15" s="1"/>
  <c r="J668" i="15"/>
  <c r="K668" i="15" s="1"/>
  <c r="J667" i="15"/>
  <c r="K667" i="15" s="1"/>
  <c r="J666" i="15"/>
  <c r="K666" i="15" s="1"/>
  <c r="J665" i="15"/>
  <c r="K665" i="15" s="1"/>
  <c r="J664" i="15"/>
  <c r="K664" i="15" s="1"/>
  <c r="J663" i="15"/>
  <c r="K663" i="15" s="1"/>
  <c r="J662" i="15"/>
  <c r="K662" i="15" s="1"/>
  <c r="J661" i="15"/>
  <c r="K661" i="15" s="1"/>
  <c r="J660" i="15"/>
  <c r="K660" i="15" s="1"/>
  <c r="J659" i="15"/>
  <c r="K659" i="15" s="1"/>
  <c r="J658" i="15"/>
  <c r="K658" i="15" s="1"/>
  <c r="J657" i="15"/>
  <c r="K657" i="15" s="1"/>
  <c r="J656" i="15"/>
  <c r="K656" i="15" s="1"/>
  <c r="J655" i="15"/>
  <c r="K655" i="15" s="1"/>
  <c r="J654" i="15"/>
  <c r="K654" i="15" s="1"/>
  <c r="J653" i="15"/>
  <c r="K653" i="15" s="1"/>
  <c r="J652" i="15"/>
  <c r="K652" i="15" s="1"/>
  <c r="J651" i="15"/>
  <c r="K651" i="15" s="1"/>
  <c r="J650" i="15"/>
  <c r="K650" i="15" s="1"/>
  <c r="J649" i="15"/>
  <c r="K649" i="15" s="1"/>
  <c r="J648" i="15"/>
  <c r="K648" i="15" s="1"/>
  <c r="J647" i="15"/>
  <c r="K647" i="15" s="1"/>
  <c r="J646" i="15"/>
  <c r="K646" i="15" s="1"/>
  <c r="J645" i="15"/>
  <c r="K645" i="15" s="1"/>
  <c r="J644" i="15"/>
  <c r="K644" i="15" s="1"/>
  <c r="J643" i="15"/>
  <c r="K643" i="15" s="1"/>
  <c r="J642" i="15"/>
  <c r="K642" i="15" s="1"/>
  <c r="J641" i="15"/>
  <c r="K641" i="15" s="1"/>
  <c r="J640" i="15"/>
  <c r="K640" i="15" s="1"/>
  <c r="J639" i="15"/>
  <c r="K639" i="15" s="1"/>
  <c r="J638" i="15"/>
  <c r="K638" i="15" s="1"/>
  <c r="J637" i="15"/>
  <c r="K637" i="15" s="1"/>
  <c r="J636" i="15"/>
  <c r="K636" i="15" s="1"/>
  <c r="J635" i="15"/>
  <c r="K635" i="15" s="1"/>
  <c r="J634" i="15"/>
  <c r="K634" i="15" s="1"/>
  <c r="J633" i="15"/>
  <c r="K633" i="15" s="1"/>
  <c r="J632" i="15"/>
  <c r="K632" i="15" s="1"/>
  <c r="J631" i="15"/>
  <c r="K631" i="15" s="1"/>
  <c r="J630" i="15"/>
  <c r="K630" i="15" s="1"/>
  <c r="J629" i="15"/>
  <c r="K629" i="15" s="1"/>
  <c r="J628" i="15"/>
  <c r="K628" i="15" s="1"/>
  <c r="J627" i="15"/>
  <c r="K627" i="15" s="1"/>
  <c r="J626" i="15"/>
  <c r="K626" i="15" s="1"/>
  <c r="J625" i="15"/>
  <c r="K625" i="15" s="1"/>
  <c r="J624" i="15"/>
  <c r="K624" i="15" s="1"/>
  <c r="J623" i="15"/>
  <c r="J622" i="15"/>
  <c r="K622" i="15" s="1"/>
  <c r="J621" i="15"/>
  <c r="K621" i="15" s="1"/>
  <c r="J620" i="15"/>
  <c r="K620" i="15" s="1"/>
  <c r="J619" i="15"/>
  <c r="K619" i="15" s="1"/>
  <c r="J618" i="15"/>
  <c r="K618" i="15" s="1"/>
  <c r="J617" i="15"/>
  <c r="K617" i="15" s="1"/>
  <c r="J616" i="15"/>
  <c r="K616" i="15" s="1"/>
  <c r="J615" i="15"/>
  <c r="J614" i="15"/>
  <c r="K614" i="15" s="1"/>
  <c r="J613" i="15"/>
  <c r="K613" i="15" s="1"/>
  <c r="J612" i="15"/>
  <c r="K612" i="15" s="1"/>
  <c r="J611" i="15"/>
  <c r="K611" i="15" s="1"/>
  <c r="J610" i="15"/>
  <c r="K610" i="15" s="1"/>
  <c r="J609" i="15"/>
  <c r="K609" i="15" s="1"/>
  <c r="J608" i="15"/>
  <c r="K608" i="15" s="1"/>
  <c r="J607" i="15"/>
  <c r="J606" i="15"/>
  <c r="K606" i="15" s="1"/>
  <c r="J605" i="15"/>
  <c r="K605" i="15" s="1"/>
  <c r="J604" i="15"/>
  <c r="K604" i="15" s="1"/>
  <c r="J603" i="15"/>
  <c r="K603" i="15" s="1"/>
  <c r="J602" i="15"/>
  <c r="K602" i="15" s="1"/>
  <c r="J601" i="15"/>
  <c r="K601" i="15" s="1"/>
  <c r="J600" i="15"/>
  <c r="K600" i="15" s="1"/>
  <c r="J599" i="15"/>
  <c r="J598" i="15"/>
  <c r="K598" i="15" s="1"/>
  <c r="J597" i="15"/>
  <c r="K597" i="15" s="1"/>
  <c r="J596" i="15"/>
  <c r="K596" i="15" s="1"/>
  <c r="J595" i="15"/>
  <c r="K595" i="15" s="1"/>
  <c r="J594" i="15"/>
  <c r="K594" i="15" s="1"/>
  <c r="J593" i="15"/>
  <c r="K593" i="15" s="1"/>
  <c r="J592" i="15"/>
  <c r="K592" i="15" s="1"/>
  <c r="J591" i="15"/>
  <c r="J590" i="15"/>
  <c r="K590" i="15" s="1"/>
  <c r="J589" i="15"/>
  <c r="K589" i="15" s="1"/>
  <c r="J588" i="15"/>
  <c r="K588" i="15" s="1"/>
  <c r="J587" i="15"/>
  <c r="K587" i="15" s="1"/>
  <c r="J586" i="15"/>
  <c r="K586" i="15" s="1"/>
  <c r="J585" i="15"/>
  <c r="K585" i="15" s="1"/>
  <c r="J584" i="15"/>
  <c r="K584" i="15" s="1"/>
  <c r="J583" i="15"/>
  <c r="J582" i="15"/>
  <c r="K582" i="15" s="1"/>
  <c r="J581" i="15"/>
  <c r="K581" i="15" s="1"/>
  <c r="J580" i="15"/>
  <c r="K580" i="15" s="1"/>
  <c r="J579" i="15"/>
  <c r="K579" i="15" s="1"/>
  <c r="J578" i="15"/>
  <c r="K578" i="15" s="1"/>
  <c r="J577" i="15"/>
  <c r="K577" i="15" s="1"/>
  <c r="J576" i="15"/>
  <c r="K576" i="15" s="1"/>
  <c r="J575" i="15"/>
  <c r="J574" i="15"/>
  <c r="K574" i="15" s="1"/>
  <c r="J573" i="15"/>
  <c r="K573" i="15" s="1"/>
  <c r="J572" i="15"/>
  <c r="K572" i="15" s="1"/>
  <c r="J571" i="15"/>
  <c r="K571" i="15" s="1"/>
  <c r="J570" i="15"/>
  <c r="K570" i="15" s="1"/>
  <c r="J569" i="15"/>
  <c r="K569" i="15" s="1"/>
  <c r="J568" i="15"/>
  <c r="K568" i="15" s="1"/>
  <c r="J567" i="15"/>
  <c r="J566" i="15"/>
  <c r="K566" i="15" s="1"/>
  <c r="J565" i="15"/>
  <c r="K565" i="15" s="1"/>
  <c r="J564" i="15"/>
  <c r="K564" i="15" s="1"/>
  <c r="J563" i="15"/>
  <c r="K563" i="15" s="1"/>
  <c r="J562" i="15"/>
  <c r="K562" i="15" s="1"/>
  <c r="J561" i="15"/>
  <c r="K561" i="15" s="1"/>
  <c r="J560" i="15"/>
  <c r="K560" i="15" s="1"/>
  <c r="J559" i="15"/>
  <c r="K559" i="15" s="1"/>
  <c r="J558" i="15"/>
  <c r="K558" i="15" s="1"/>
  <c r="J557" i="15"/>
  <c r="K557" i="15" s="1"/>
  <c r="J556" i="15"/>
  <c r="K556" i="15" s="1"/>
  <c r="J555" i="15"/>
  <c r="K555" i="15" s="1"/>
  <c r="J554" i="15"/>
  <c r="K554" i="15" s="1"/>
  <c r="J553" i="15"/>
  <c r="K553" i="15" s="1"/>
  <c r="J552" i="15"/>
  <c r="K552" i="15" s="1"/>
  <c r="J551" i="15"/>
  <c r="K551" i="15" s="1"/>
  <c r="J550" i="15"/>
  <c r="K550" i="15" s="1"/>
  <c r="J549" i="15"/>
  <c r="K549" i="15" s="1"/>
  <c r="J548" i="15"/>
  <c r="K548" i="15" s="1"/>
  <c r="J547" i="15"/>
  <c r="K547" i="15" s="1"/>
  <c r="J546" i="15"/>
  <c r="K546" i="15" s="1"/>
  <c r="J545" i="15"/>
  <c r="K545" i="15" s="1"/>
  <c r="J544" i="15"/>
  <c r="K544" i="15" s="1"/>
  <c r="J543" i="15"/>
  <c r="K543" i="15" s="1"/>
  <c r="J542" i="15"/>
  <c r="K542" i="15" s="1"/>
  <c r="J541" i="15"/>
  <c r="K541" i="15" s="1"/>
  <c r="J540" i="15"/>
  <c r="K540" i="15" s="1"/>
  <c r="J539" i="15"/>
  <c r="K539" i="15" s="1"/>
  <c r="J538" i="15"/>
  <c r="K538" i="15" s="1"/>
  <c r="J537" i="15"/>
  <c r="K537" i="15" s="1"/>
  <c r="J536" i="15"/>
  <c r="K536" i="15" s="1"/>
  <c r="J535" i="15"/>
  <c r="J534" i="15"/>
  <c r="K534" i="15" s="1"/>
  <c r="J533" i="15"/>
  <c r="K533" i="15" s="1"/>
  <c r="J532" i="15"/>
  <c r="K532" i="15" s="1"/>
  <c r="J531" i="15"/>
  <c r="K531" i="15" s="1"/>
  <c r="J530" i="15"/>
  <c r="K530" i="15" s="1"/>
  <c r="J529" i="15"/>
  <c r="K529" i="15" s="1"/>
  <c r="J528" i="15"/>
  <c r="K528" i="15" s="1"/>
  <c r="J527" i="15"/>
  <c r="K527" i="15" s="1"/>
  <c r="J526" i="15"/>
  <c r="K526" i="15" s="1"/>
  <c r="J525" i="15"/>
  <c r="K525" i="15" s="1"/>
  <c r="J524" i="15"/>
  <c r="K524" i="15" s="1"/>
  <c r="J523" i="15"/>
  <c r="K523" i="15" s="1"/>
  <c r="J522" i="15"/>
  <c r="K522" i="15" s="1"/>
  <c r="J521" i="15"/>
  <c r="K521" i="15" s="1"/>
  <c r="J520" i="15"/>
  <c r="K520" i="15" s="1"/>
  <c r="J519" i="15"/>
  <c r="K519" i="15" s="1"/>
  <c r="J518" i="15"/>
  <c r="K518" i="15" s="1"/>
  <c r="J517" i="15"/>
  <c r="K517" i="15" s="1"/>
  <c r="J516" i="15"/>
  <c r="K516" i="15" s="1"/>
  <c r="J515" i="15"/>
  <c r="K515" i="15" s="1"/>
  <c r="J514" i="15"/>
  <c r="K514" i="15" s="1"/>
  <c r="J513" i="15"/>
  <c r="K513" i="15" s="1"/>
  <c r="J512" i="15"/>
  <c r="K512" i="15" s="1"/>
  <c r="J511" i="15"/>
  <c r="K511" i="15" s="1"/>
  <c r="J510" i="15"/>
  <c r="K510" i="15" s="1"/>
  <c r="J509" i="15"/>
  <c r="K509" i="15" s="1"/>
  <c r="J508" i="15"/>
  <c r="K508" i="15" s="1"/>
  <c r="J507" i="15"/>
  <c r="K507" i="15" s="1"/>
  <c r="J506" i="15"/>
  <c r="K506" i="15" s="1"/>
  <c r="J505" i="15"/>
  <c r="K505" i="15" s="1"/>
  <c r="J504" i="15"/>
  <c r="K504" i="15" s="1"/>
  <c r="J503" i="15"/>
  <c r="K503" i="15" s="1"/>
  <c r="J502" i="15"/>
  <c r="K502" i="15" s="1"/>
  <c r="J501" i="15"/>
  <c r="K501" i="15" s="1"/>
  <c r="J500" i="15"/>
  <c r="K500" i="15" s="1"/>
  <c r="J499" i="15"/>
  <c r="K499" i="15" s="1"/>
  <c r="J498" i="15"/>
  <c r="K498" i="15" s="1"/>
  <c r="J497" i="15"/>
  <c r="K497" i="15" s="1"/>
  <c r="J496" i="15"/>
  <c r="K496" i="15" s="1"/>
  <c r="J495" i="15"/>
  <c r="K495" i="15" s="1"/>
  <c r="J494" i="15"/>
  <c r="K494" i="15" s="1"/>
  <c r="J493" i="15"/>
  <c r="K493" i="15" s="1"/>
  <c r="J492" i="15"/>
  <c r="K492" i="15" s="1"/>
  <c r="J491" i="15"/>
  <c r="K491" i="15" s="1"/>
  <c r="J490" i="15"/>
  <c r="K490" i="15" s="1"/>
  <c r="J489" i="15"/>
  <c r="K489" i="15" s="1"/>
  <c r="J488" i="15"/>
  <c r="K488" i="15" s="1"/>
  <c r="J487" i="15"/>
  <c r="K487" i="15" s="1"/>
  <c r="J486" i="15"/>
  <c r="K486" i="15" s="1"/>
  <c r="J485" i="15"/>
  <c r="K485" i="15" s="1"/>
  <c r="J484" i="15"/>
  <c r="K484" i="15" s="1"/>
  <c r="J483" i="15"/>
  <c r="K483" i="15" s="1"/>
  <c r="J482" i="15"/>
  <c r="K482" i="15" s="1"/>
  <c r="J481" i="15"/>
  <c r="K481" i="15" s="1"/>
  <c r="J480" i="15"/>
  <c r="K480" i="15" s="1"/>
  <c r="J479" i="15"/>
  <c r="K479" i="15" s="1"/>
  <c r="J478" i="15"/>
  <c r="K478" i="15" s="1"/>
  <c r="J477" i="15"/>
  <c r="K477" i="15" s="1"/>
  <c r="J476" i="15"/>
  <c r="K476" i="15" s="1"/>
  <c r="J475" i="15"/>
  <c r="K475" i="15" s="1"/>
  <c r="J474" i="15"/>
  <c r="K474" i="15" s="1"/>
  <c r="J473" i="15"/>
  <c r="K473" i="15" s="1"/>
  <c r="J472" i="15"/>
  <c r="K472" i="15" s="1"/>
  <c r="J471" i="15"/>
  <c r="K471" i="15" s="1"/>
  <c r="J470" i="15"/>
  <c r="K470" i="15" s="1"/>
  <c r="J469" i="15"/>
  <c r="K469" i="15" s="1"/>
  <c r="J468" i="15"/>
  <c r="K468" i="15" s="1"/>
  <c r="J467" i="15"/>
  <c r="K467" i="15" s="1"/>
  <c r="J466" i="15"/>
  <c r="K466" i="15" s="1"/>
  <c r="J465" i="15"/>
  <c r="K465" i="15" s="1"/>
  <c r="J464" i="15"/>
  <c r="K464" i="15" s="1"/>
  <c r="J463" i="15"/>
  <c r="K463" i="15" s="1"/>
  <c r="J462" i="15"/>
  <c r="K462" i="15" s="1"/>
  <c r="J461" i="15"/>
  <c r="K461" i="15" s="1"/>
  <c r="J460" i="15"/>
  <c r="K460" i="15" s="1"/>
  <c r="J459" i="15"/>
  <c r="K459" i="15" s="1"/>
  <c r="J458" i="15"/>
  <c r="K458" i="15" s="1"/>
  <c r="J457" i="15"/>
  <c r="K457" i="15" s="1"/>
  <c r="J456" i="15"/>
  <c r="K456" i="15" s="1"/>
  <c r="J455" i="15"/>
  <c r="K455" i="15" s="1"/>
  <c r="J454" i="15"/>
  <c r="K454" i="15" s="1"/>
  <c r="J453" i="15"/>
  <c r="K453" i="15" s="1"/>
  <c r="J452" i="15"/>
  <c r="K452" i="15" s="1"/>
  <c r="J451" i="15"/>
  <c r="K451" i="15" s="1"/>
  <c r="J450" i="15"/>
  <c r="K450" i="15" s="1"/>
  <c r="J449" i="15"/>
  <c r="K449" i="15" s="1"/>
  <c r="J448" i="15"/>
  <c r="K448" i="15" s="1"/>
  <c r="J447" i="15"/>
  <c r="K447" i="15" s="1"/>
  <c r="J446" i="15"/>
  <c r="K446" i="15" s="1"/>
  <c r="J445" i="15"/>
  <c r="K445" i="15" s="1"/>
  <c r="J444" i="15"/>
  <c r="K444" i="15" s="1"/>
  <c r="J443" i="15"/>
  <c r="K443" i="15" s="1"/>
  <c r="J442" i="15"/>
  <c r="K442" i="15" s="1"/>
  <c r="J441" i="15"/>
  <c r="K441" i="15" s="1"/>
  <c r="J440" i="15"/>
  <c r="K440" i="15" s="1"/>
  <c r="J439" i="15"/>
  <c r="K439" i="15" s="1"/>
  <c r="J438" i="15"/>
  <c r="K438" i="15" s="1"/>
  <c r="J437" i="15"/>
  <c r="K437" i="15" s="1"/>
  <c r="J436" i="15"/>
  <c r="K436" i="15" s="1"/>
  <c r="J435" i="15"/>
  <c r="K435" i="15" s="1"/>
  <c r="J434" i="15"/>
  <c r="K434" i="15" s="1"/>
  <c r="J433" i="15"/>
  <c r="K433" i="15" s="1"/>
  <c r="J432" i="15"/>
  <c r="K432" i="15" s="1"/>
  <c r="J431" i="15"/>
  <c r="K431" i="15" s="1"/>
  <c r="J430" i="15"/>
  <c r="K430" i="15" s="1"/>
  <c r="J429" i="15"/>
  <c r="K429" i="15" s="1"/>
  <c r="J428" i="15"/>
  <c r="K428" i="15" s="1"/>
  <c r="J427" i="15"/>
  <c r="K427" i="15" s="1"/>
  <c r="J426" i="15"/>
  <c r="K426" i="15" s="1"/>
  <c r="J425" i="15"/>
  <c r="K425" i="15" s="1"/>
  <c r="J424" i="15"/>
  <c r="K424" i="15" s="1"/>
  <c r="J423" i="15"/>
  <c r="K423" i="15" s="1"/>
  <c r="J422" i="15"/>
  <c r="K422" i="15" s="1"/>
  <c r="J421" i="15"/>
  <c r="K421" i="15" s="1"/>
  <c r="J420" i="15"/>
  <c r="K420" i="15" s="1"/>
  <c r="J419" i="15"/>
  <c r="K419" i="15" s="1"/>
  <c r="J418" i="15"/>
  <c r="K418" i="15" s="1"/>
  <c r="J417" i="15"/>
  <c r="K417" i="15" s="1"/>
  <c r="J416" i="15"/>
  <c r="K416" i="15" s="1"/>
  <c r="J415" i="15"/>
  <c r="K415" i="15" s="1"/>
  <c r="J414" i="15"/>
  <c r="K414" i="15" s="1"/>
  <c r="J413" i="15"/>
  <c r="K413" i="15" s="1"/>
  <c r="J412" i="15"/>
  <c r="K412" i="15" s="1"/>
  <c r="J411" i="15"/>
  <c r="K411" i="15" s="1"/>
  <c r="J410" i="15"/>
  <c r="K410" i="15" s="1"/>
  <c r="J409" i="15"/>
  <c r="K409" i="15" s="1"/>
  <c r="J408" i="15"/>
  <c r="K408" i="15" s="1"/>
  <c r="J407" i="15"/>
  <c r="K407" i="15" s="1"/>
  <c r="J406" i="15"/>
  <c r="K406" i="15" s="1"/>
  <c r="J405" i="15"/>
  <c r="K405" i="15" s="1"/>
  <c r="J404" i="15"/>
  <c r="K404" i="15" s="1"/>
  <c r="J403" i="15"/>
  <c r="K403" i="15" s="1"/>
  <c r="J402" i="15"/>
  <c r="K402" i="15" s="1"/>
  <c r="J401" i="15"/>
  <c r="K401" i="15" s="1"/>
  <c r="J400" i="15"/>
  <c r="K400" i="15" s="1"/>
  <c r="J399" i="15"/>
  <c r="J398" i="15"/>
  <c r="K398" i="15" s="1"/>
  <c r="J397" i="15"/>
  <c r="K397" i="15" s="1"/>
  <c r="J396" i="15"/>
  <c r="K396" i="15" s="1"/>
  <c r="J395" i="15"/>
  <c r="K395" i="15" s="1"/>
  <c r="J394" i="15"/>
  <c r="K394" i="15" s="1"/>
  <c r="J393" i="15"/>
  <c r="K393" i="15" s="1"/>
  <c r="J392" i="15"/>
  <c r="K392" i="15" s="1"/>
  <c r="J391" i="15"/>
  <c r="J390" i="15"/>
  <c r="K390" i="15" s="1"/>
  <c r="J389" i="15"/>
  <c r="K389" i="15" s="1"/>
  <c r="J388" i="15"/>
  <c r="K388" i="15" s="1"/>
  <c r="J387" i="15"/>
  <c r="K387" i="15" s="1"/>
  <c r="J386" i="15"/>
  <c r="K386" i="15" s="1"/>
  <c r="J385" i="15"/>
  <c r="K385" i="15" s="1"/>
  <c r="J384" i="15"/>
  <c r="K384" i="15" s="1"/>
  <c r="J383" i="15"/>
  <c r="J382" i="15"/>
  <c r="K382" i="15" s="1"/>
  <c r="J381" i="15"/>
  <c r="K381" i="15" s="1"/>
  <c r="J380" i="15"/>
  <c r="K380" i="15" s="1"/>
  <c r="J379" i="15"/>
  <c r="K379" i="15" s="1"/>
  <c r="J378" i="15"/>
  <c r="K378" i="15" s="1"/>
  <c r="J377" i="15"/>
  <c r="K377" i="15" s="1"/>
  <c r="J376" i="15"/>
  <c r="K376" i="15" s="1"/>
  <c r="J375" i="15"/>
  <c r="J374" i="15"/>
  <c r="K374" i="15" s="1"/>
  <c r="J373" i="15"/>
  <c r="K373" i="15" s="1"/>
  <c r="J372" i="15"/>
  <c r="K372" i="15" s="1"/>
  <c r="J371" i="15"/>
  <c r="K371" i="15" s="1"/>
  <c r="J370" i="15"/>
  <c r="K370" i="15" s="1"/>
  <c r="J369" i="15"/>
  <c r="K369" i="15" s="1"/>
  <c r="J368" i="15"/>
  <c r="K368" i="15" s="1"/>
  <c r="J367" i="15"/>
  <c r="K367" i="15" s="1"/>
  <c r="J366" i="15"/>
  <c r="K366" i="15" s="1"/>
  <c r="J365" i="15"/>
  <c r="K365" i="15" s="1"/>
  <c r="J364" i="15"/>
  <c r="K364" i="15" s="1"/>
  <c r="J363" i="15"/>
  <c r="K363" i="15" s="1"/>
  <c r="J362" i="15"/>
  <c r="K362" i="15" s="1"/>
  <c r="J361" i="15"/>
  <c r="K361" i="15" s="1"/>
  <c r="J360" i="15"/>
  <c r="K360" i="15" s="1"/>
  <c r="J359" i="15"/>
  <c r="K359" i="15" s="1"/>
  <c r="J358" i="15"/>
  <c r="K358" i="15" s="1"/>
  <c r="J357" i="15"/>
  <c r="K357" i="15" s="1"/>
  <c r="J356" i="15"/>
  <c r="K356" i="15" s="1"/>
  <c r="J355" i="15"/>
  <c r="K355" i="15" s="1"/>
  <c r="J354" i="15"/>
  <c r="K354" i="15" s="1"/>
  <c r="J353" i="15"/>
  <c r="K353" i="15" s="1"/>
  <c r="J352" i="15"/>
  <c r="K352" i="15" s="1"/>
  <c r="J351" i="15"/>
  <c r="K351" i="15" s="1"/>
  <c r="J350" i="15"/>
  <c r="K350" i="15" s="1"/>
  <c r="J349" i="15"/>
  <c r="K349" i="15" s="1"/>
  <c r="J348" i="15"/>
  <c r="K348" i="15" s="1"/>
  <c r="J347" i="15"/>
  <c r="K347" i="15" s="1"/>
  <c r="J346" i="15"/>
  <c r="K346" i="15" s="1"/>
  <c r="J345" i="15"/>
  <c r="K345" i="15" s="1"/>
  <c r="J344" i="15"/>
  <c r="K344" i="15" s="1"/>
  <c r="J343" i="15"/>
  <c r="K343" i="15" s="1"/>
  <c r="J342" i="15"/>
  <c r="K342" i="15" s="1"/>
  <c r="J341" i="15"/>
  <c r="K341" i="15" s="1"/>
  <c r="J340" i="15"/>
  <c r="K340" i="15" s="1"/>
  <c r="J339" i="15"/>
  <c r="K339" i="15" s="1"/>
  <c r="J338" i="15"/>
  <c r="K338" i="15" s="1"/>
  <c r="J337" i="15"/>
  <c r="K337" i="15" s="1"/>
  <c r="J336" i="15"/>
  <c r="K336" i="15" s="1"/>
  <c r="J335" i="15"/>
  <c r="K335" i="15" s="1"/>
  <c r="J334" i="15"/>
  <c r="K334" i="15" s="1"/>
  <c r="J333" i="15"/>
  <c r="K333" i="15" s="1"/>
  <c r="J332" i="15"/>
  <c r="K332" i="15" s="1"/>
  <c r="J331" i="15"/>
  <c r="K331" i="15" s="1"/>
  <c r="J330" i="15"/>
  <c r="K330" i="15" s="1"/>
  <c r="J329" i="15"/>
  <c r="K329" i="15" s="1"/>
  <c r="J328" i="15"/>
  <c r="K328" i="15" s="1"/>
  <c r="J327" i="15"/>
  <c r="K327" i="15" s="1"/>
  <c r="J326" i="15"/>
  <c r="K326" i="15" s="1"/>
  <c r="J325" i="15"/>
  <c r="K325" i="15" s="1"/>
  <c r="J324" i="15"/>
  <c r="K324" i="15" s="1"/>
  <c r="J323" i="15"/>
  <c r="K323" i="15" s="1"/>
  <c r="J322" i="15"/>
  <c r="K322" i="15" s="1"/>
  <c r="J321" i="15"/>
  <c r="K321" i="15" s="1"/>
  <c r="J320" i="15"/>
  <c r="K320" i="15" s="1"/>
  <c r="J319" i="15"/>
  <c r="K319" i="15" s="1"/>
  <c r="J318" i="15"/>
  <c r="K318" i="15" s="1"/>
  <c r="J317" i="15"/>
  <c r="K317" i="15" s="1"/>
  <c r="J316" i="15"/>
  <c r="K316" i="15" s="1"/>
  <c r="J315" i="15"/>
  <c r="K315" i="15" s="1"/>
  <c r="J314" i="15"/>
  <c r="K314" i="15" s="1"/>
  <c r="J313" i="15"/>
  <c r="K313" i="15" s="1"/>
  <c r="J312" i="15"/>
  <c r="K312" i="15" s="1"/>
  <c r="J311" i="15"/>
  <c r="K311" i="15" s="1"/>
  <c r="J310" i="15"/>
  <c r="K310" i="15" s="1"/>
  <c r="J309" i="15"/>
  <c r="K309" i="15" s="1"/>
  <c r="J308" i="15"/>
  <c r="K308" i="15" s="1"/>
  <c r="J307" i="15"/>
  <c r="J306" i="15"/>
  <c r="K306" i="15" s="1"/>
  <c r="J305" i="15"/>
  <c r="K305" i="15" s="1"/>
  <c r="J304" i="15"/>
  <c r="K304" i="15" s="1"/>
  <c r="J303" i="15"/>
  <c r="K303" i="15" s="1"/>
  <c r="J302" i="15"/>
  <c r="K302" i="15" s="1"/>
  <c r="J301" i="15"/>
  <c r="K301" i="15" s="1"/>
  <c r="J300" i="15"/>
  <c r="K300" i="15" s="1"/>
  <c r="J299" i="15"/>
  <c r="J298" i="15"/>
  <c r="K298" i="15" s="1"/>
  <c r="J297" i="15"/>
  <c r="K297" i="15" s="1"/>
  <c r="J296" i="15"/>
  <c r="K296" i="15" s="1"/>
  <c r="J295" i="15"/>
  <c r="K295" i="15" s="1"/>
  <c r="J294" i="15"/>
  <c r="K294" i="15" s="1"/>
  <c r="J293" i="15"/>
  <c r="K293" i="15" s="1"/>
  <c r="J292" i="15"/>
  <c r="K292" i="15" s="1"/>
  <c r="J291" i="15"/>
  <c r="J290" i="15"/>
  <c r="K290" i="15" s="1"/>
  <c r="J289" i="15"/>
  <c r="K289" i="15" s="1"/>
  <c r="J288" i="15"/>
  <c r="K288" i="15" s="1"/>
  <c r="J287" i="15"/>
  <c r="K287" i="15" s="1"/>
  <c r="J286" i="15"/>
  <c r="K286" i="15" s="1"/>
  <c r="J285" i="15"/>
  <c r="K285" i="15" s="1"/>
  <c r="J284" i="15"/>
  <c r="K284" i="15" s="1"/>
  <c r="J283" i="15"/>
  <c r="J282" i="15"/>
  <c r="K282" i="15" s="1"/>
  <c r="J281" i="15"/>
  <c r="K281" i="15" s="1"/>
  <c r="J280" i="15"/>
  <c r="K280" i="15" s="1"/>
  <c r="J279" i="15"/>
  <c r="K279" i="15" s="1"/>
  <c r="J278" i="15"/>
  <c r="K278" i="15" s="1"/>
  <c r="J277" i="15"/>
  <c r="K277" i="15" s="1"/>
  <c r="J276" i="15"/>
  <c r="K276" i="15" s="1"/>
  <c r="J275" i="15"/>
  <c r="J274" i="15"/>
  <c r="K274" i="15" s="1"/>
  <c r="J273" i="15"/>
  <c r="K273" i="15" s="1"/>
  <c r="J272" i="15"/>
  <c r="K272" i="15" s="1"/>
  <c r="J271" i="15"/>
  <c r="K271" i="15" s="1"/>
  <c r="J270" i="15"/>
  <c r="K270" i="15" s="1"/>
  <c r="J269" i="15"/>
  <c r="K269" i="15" s="1"/>
  <c r="J268" i="15"/>
  <c r="K268" i="15" s="1"/>
  <c r="J267" i="15"/>
  <c r="J266" i="15"/>
  <c r="K266" i="15" s="1"/>
  <c r="J265" i="15"/>
  <c r="K265" i="15" s="1"/>
  <c r="J264" i="15"/>
  <c r="K264" i="15" s="1"/>
  <c r="J263" i="15"/>
  <c r="K263" i="15" s="1"/>
  <c r="J262" i="15"/>
  <c r="K262" i="15" s="1"/>
  <c r="J261" i="15"/>
  <c r="K261" i="15" s="1"/>
  <c r="J260" i="15"/>
  <c r="K260" i="15" s="1"/>
  <c r="J259" i="15"/>
  <c r="J258" i="15"/>
  <c r="K258" i="15" s="1"/>
  <c r="J257" i="15"/>
  <c r="K257" i="15" s="1"/>
  <c r="J256" i="15"/>
  <c r="K256" i="15" s="1"/>
  <c r="J255" i="15"/>
  <c r="K255" i="15" s="1"/>
  <c r="J254" i="15"/>
  <c r="K254" i="15" s="1"/>
  <c r="J253" i="15"/>
  <c r="K253" i="15" s="1"/>
  <c r="J252" i="15"/>
  <c r="K252" i="15" s="1"/>
  <c r="J251" i="15"/>
  <c r="J250" i="15"/>
  <c r="K250" i="15" s="1"/>
  <c r="J249" i="15"/>
  <c r="K249" i="15" s="1"/>
  <c r="J248" i="15"/>
  <c r="K248" i="15" s="1"/>
  <c r="J247" i="15"/>
  <c r="K247" i="15" s="1"/>
  <c r="J246" i="15"/>
  <c r="K246" i="15" s="1"/>
  <c r="J245" i="15"/>
  <c r="K245" i="15" s="1"/>
  <c r="J244" i="15"/>
  <c r="K244" i="15" s="1"/>
  <c r="J243" i="15"/>
  <c r="K243" i="15" s="1"/>
  <c r="J242" i="15"/>
  <c r="K242" i="15" s="1"/>
  <c r="J241" i="15"/>
  <c r="K241" i="15" s="1"/>
  <c r="J240" i="15"/>
  <c r="K240" i="15" s="1"/>
  <c r="J239" i="15"/>
  <c r="K239" i="15" s="1"/>
  <c r="J238" i="15"/>
  <c r="K238" i="15" s="1"/>
  <c r="J237" i="15"/>
  <c r="K237" i="15" s="1"/>
  <c r="J236" i="15"/>
  <c r="K236" i="15" s="1"/>
  <c r="J235" i="15"/>
  <c r="K235" i="15" s="1"/>
  <c r="J234" i="15"/>
  <c r="K234" i="15" s="1"/>
  <c r="J233" i="15"/>
  <c r="K233" i="15" s="1"/>
  <c r="J232" i="15"/>
  <c r="K232" i="15" s="1"/>
  <c r="J231" i="15"/>
  <c r="K231" i="15" s="1"/>
  <c r="J230" i="15"/>
  <c r="K230" i="15" s="1"/>
  <c r="J229" i="15"/>
  <c r="K229" i="15" s="1"/>
  <c r="J228" i="15"/>
  <c r="K228" i="15" s="1"/>
  <c r="J227" i="15"/>
  <c r="K227" i="15" s="1"/>
  <c r="J226" i="15"/>
  <c r="K226" i="15" s="1"/>
  <c r="J225" i="15"/>
  <c r="K225" i="15" s="1"/>
  <c r="J224" i="15"/>
  <c r="K224" i="15" s="1"/>
  <c r="J223" i="15"/>
  <c r="K223" i="15" s="1"/>
  <c r="J222" i="15"/>
  <c r="K222" i="15" s="1"/>
  <c r="J221" i="15"/>
  <c r="K221" i="15" s="1"/>
  <c r="J220" i="15"/>
  <c r="K220" i="15" s="1"/>
  <c r="J219" i="15"/>
  <c r="K219" i="15" s="1"/>
  <c r="J218" i="15"/>
  <c r="K218" i="15" s="1"/>
  <c r="J217" i="15"/>
  <c r="K217" i="15" s="1"/>
  <c r="J216" i="15"/>
  <c r="K216" i="15" s="1"/>
  <c r="J215" i="15"/>
  <c r="K215" i="15" s="1"/>
  <c r="J214" i="15"/>
  <c r="K214" i="15" s="1"/>
  <c r="J213" i="15"/>
  <c r="K213" i="15" s="1"/>
  <c r="J212" i="15"/>
  <c r="K212" i="15" s="1"/>
  <c r="J211" i="15"/>
  <c r="K211" i="15" s="1"/>
  <c r="J210" i="15"/>
  <c r="K210" i="15" s="1"/>
  <c r="J209" i="15"/>
  <c r="K209" i="15" s="1"/>
  <c r="J208" i="15"/>
  <c r="K208" i="15" s="1"/>
  <c r="J207" i="15"/>
  <c r="K207" i="15" s="1"/>
  <c r="J206" i="15"/>
  <c r="K206" i="15" s="1"/>
  <c r="J205" i="15"/>
  <c r="K205" i="15" s="1"/>
  <c r="J204" i="15"/>
  <c r="K204" i="15" s="1"/>
  <c r="J203" i="15"/>
  <c r="K203" i="15" s="1"/>
  <c r="J202" i="15"/>
  <c r="K202" i="15" s="1"/>
  <c r="J201" i="15"/>
  <c r="K201" i="15" s="1"/>
  <c r="J200" i="15"/>
  <c r="K200" i="15" s="1"/>
  <c r="J199" i="15"/>
  <c r="K199" i="15" s="1"/>
  <c r="J198" i="15"/>
  <c r="K198" i="15" s="1"/>
  <c r="J197" i="15"/>
  <c r="K197" i="15" s="1"/>
  <c r="J196" i="15"/>
  <c r="K196" i="15" s="1"/>
  <c r="J195" i="15"/>
  <c r="K195" i="15" s="1"/>
  <c r="J194" i="15"/>
  <c r="K194" i="15" s="1"/>
  <c r="J193" i="15"/>
  <c r="K193" i="15" s="1"/>
  <c r="J192" i="15"/>
  <c r="K192" i="15" s="1"/>
  <c r="J191" i="15"/>
  <c r="K191" i="15" s="1"/>
  <c r="J190" i="15"/>
  <c r="K190" i="15" s="1"/>
  <c r="J189" i="15"/>
  <c r="K189" i="15" s="1"/>
  <c r="J188" i="15"/>
  <c r="K188" i="15" s="1"/>
  <c r="J187" i="15"/>
  <c r="K187" i="15" s="1"/>
  <c r="J186" i="15"/>
  <c r="K186" i="15" s="1"/>
  <c r="J185" i="15"/>
  <c r="K185" i="15" s="1"/>
  <c r="J184" i="15"/>
  <c r="K184" i="15" s="1"/>
  <c r="J183" i="15"/>
  <c r="K183" i="15" s="1"/>
  <c r="J182" i="15"/>
  <c r="K182" i="15" s="1"/>
  <c r="J181" i="15"/>
  <c r="K181" i="15" s="1"/>
  <c r="J180" i="15"/>
  <c r="K180" i="15" s="1"/>
  <c r="J179" i="15"/>
  <c r="K179" i="15" s="1"/>
  <c r="J178" i="15"/>
  <c r="K178" i="15" s="1"/>
  <c r="J177" i="15"/>
  <c r="K177" i="15" s="1"/>
  <c r="J176" i="15"/>
  <c r="K176" i="15" s="1"/>
  <c r="J175" i="15"/>
  <c r="J174" i="15"/>
  <c r="K174" i="15" s="1"/>
  <c r="J173" i="15"/>
  <c r="K173" i="15" s="1"/>
  <c r="J172" i="15"/>
  <c r="K172" i="15" s="1"/>
  <c r="J171" i="15"/>
  <c r="K171" i="15" s="1"/>
  <c r="J170" i="15"/>
  <c r="K170" i="15" s="1"/>
  <c r="J169" i="15"/>
  <c r="K169" i="15" s="1"/>
  <c r="J168" i="15"/>
  <c r="K168" i="15" s="1"/>
  <c r="J167" i="15"/>
  <c r="J166" i="15"/>
  <c r="K166" i="15" s="1"/>
  <c r="J165" i="15"/>
  <c r="K165" i="15" s="1"/>
  <c r="J164" i="15"/>
  <c r="K164" i="15" s="1"/>
  <c r="J163" i="15"/>
  <c r="K163" i="15" s="1"/>
  <c r="J162" i="15"/>
  <c r="K162" i="15" s="1"/>
  <c r="J161" i="15"/>
  <c r="K161" i="15" s="1"/>
  <c r="J160" i="15"/>
  <c r="K160" i="15" s="1"/>
  <c r="J159" i="15"/>
  <c r="J158" i="15"/>
  <c r="K158" i="15" s="1"/>
  <c r="J157" i="15"/>
  <c r="K157" i="15" s="1"/>
  <c r="J156" i="15"/>
  <c r="K156" i="15" s="1"/>
  <c r="J155" i="15"/>
  <c r="K155" i="15" s="1"/>
  <c r="J154" i="15"/>
  <c r="K154" i="15" s="1"/>
  <c r="J153" i="15"/>
  <c r="K153" i="15" s="1"/>
  <c r="J152" i="15"/>
  <c r="J151" i="15"/>
  <c r="J150" i="15"/>
  <c r="K150" i="15" s="1"/>
  <c r="J149" i="15"/>
  <c r="K149" i="15" s="1"/>
  <c r="J148" i="15"/>
  <c r="K148" i="15" s="1"/>
  <c r="J147" i="15"/>
  <c r="K147" i="15" s="1"/>
  <c r="J146" i="15"/>
  <c r="K146" i="15" s="1"/>
  <c r="J145" i="15"/>
  <c r="K145" i="15" s="1"/>
  <c r="J144" i="15"/>
  <c r="K144" i="15" s="1"/>
  <c r="J143" i="15"/>
  <c r="K143" i="15" s="1"/>
  <c r="J142" i="15"/>
  <c r="K142" i="15" s="1"/>
  <c r="J141" i="15"/>
  <c r="K141" i="15" s="1"/>
  <c r="J140" i="15"/>
  <c r="K140" i="15" s="1"/>
  <c r="J139" i="15"/>
  <c r="K139" i="15" s="1"/>
  <c r="J138" i="15"/>
  <c r="K138" i="15" s="1"/>
  <c r="J137" i="15"/>
  <c r="K137" i="15" s="1"/>
  <c r="J136" i="15"/>
  <c r="K136" i="15" s="1"/>
  <c r="J135" i="15"/>
  <c r="J134" i="15"/>
  <c r="K134" i="15" s="1"/>
  <c r="J133" i="15"/>
  <c r="K133" i="15" s="1"/>
  <c r="J132" i="15"/>
  <c r="K132" i="15" s="1"/>
  <c r="J131" i="15"/>
  <c r="K131" i="15" s="1"/>
  <c r="J130" i="15"/>
  <c r="K130" i="15" s="1"/>
  <c r="J129" i="15"/>
  <c r="K129" i="15" s="1"/>
  <c r="J128" i="15"/>
  <c r="K128" i="15" s="1"/>
  <c r="J127" i="15"/>
  <c r="K127" i="15" s="1"/>
  <c r="J126" i="15"/>
  <c r="K126" i="15" s="1"/>
  <c r="J125" i="15"/>
  <c r="K125" i="15" s="1"/>
  <c r="J124" i="15"/>
  <c r="K124" i="15" s="1"/>
  <c r="J123" i="15"/>
  <c r="K123" i="15" s="1"/>
  <c r="J122" i="15"/>
  <c r="K122" i="15" s="1"/>
  <c r="J121" i="15"/>
  <c r="K121" i="15" s="1"/>
  <c r="J120" i="15"/>
  <c r="K120" i="15" s="1"/>
  <c r="J119" i="15"/>
  <c r="K119" i="15" s="1"/>
  <c r="J118" i="15"/>
  <c r="K118" i="15" s="1"/>
  <c r="J117" i="15"/>
  <c r="K117" i="15" s="1"/>
  <c r="J116" i="15"/>
  <c r="K116" i="15" s="1"/>
  <c r="J115" i="15"/>
  <c r="K115" i="15" s="1"/>
  <c r="J114" i="15"/>
  <c r="K114" i="15" s="1"/>
  <c r="J113" i="15"/>
  <c r="K113" i="15" s="1"/>
  <c r="J112" i="15"/>
  <c r="K112" i="15" s="1"/>
  <c r="J111" i="15"/>
  <c r="K111" i="15" s="1"/>
  <c r="J110" i="15"/>
  <c r="K110" i="15" s="1"/>
  <c r="J109" i="15"/>
  <c r="K109" i="15" s="1"/>
  <c r="J108" i="15"/>
  <c r="K108" i="15" s="1"/>
  <c r="J107" i="15"/>
  <c r="K107" i="15" s="1"/>
  <c r="J106" i="15"/>
  <c r="K106" i="15" s="1"/>
  <c r="J105" i="15"/>
  <c r="K105" i="15" s="1"/>
  <c r="J104" i="15"/>
  <c r="K104" i="15" s="1"/>
  <c r="J103" i="15"/>
  <c r="K103" i="15" s="1"/>
  <c r="J102" i="15"/>
  <c r="K102" i="15" s="1"/>
  <c r="J101" i="15"/>
  <c r="K101" i="15" s="1"/>
  <c r="J100" i="15"/>
  <c r="K100" i="15" s="1"/>
  <c r="J99" i="15"/>
  <c r="K99" i="15" s="1"/>
  <c r="J98" i="15"/>
  <c r="K98" i="15" s="1"/>
  <c r="J97" i="15"/>
  <c r="K97" i="15" s="1"/>
  <c r="J96" i="15"/>
  <c r="K96" i="15" s="1"/>
  <c r="J95" i="15"/>
  <c r="K95" i="15" s="1"/>
  <c r="J94" i="15"/>
  <c r="K94" i="15" s="1"/>
  <c r="J93" i="15"/>
  <c r="K93" i="15" s="1"/>
  <c r="J92" i="15"/>
  <c r="K92" i="15" s="1"/>
  <c r="J91" i="15"/>
  <c r="K91" i="15" s="1"/>
  <c r="J90" i="15"/>
  <c r="K90" i="15" s="1"/>
  <c r="J89" i="15"/>
  <c r="K89" i="15" s="1"/>
  <c r="J88" i="15"/>
  <c r="K88" i="15" s="1"/>
  <c r="J87" i="15"/>
  <c r="K87" i="15" s="1"/>
  <c r="J86" i="15"/>
  <c r="K86" i="15" s="1"/>
  <c r="J85" i="15"/>
  <c r="K85" i="15" s="1"/>
  <c r="J84" i="15"/>
  <c r="K84" i="15" s="1"/>
  <c r="J83" i="15"/>
  <c r="K83" i="15" s="1"/>
  <c r="J82" i="15"/>
  <c r="K82" i="15" s="1"/>
  <c r="J81" i="15"/>
  <c r="K81" i="15" s="1"/>
  <c r="J80" i="15"/>
  <c r="K80" i="15" s="1"/>
  <c r="J79" i="15"/>
  <c r="K79" i="15" s="1"/>
  <c r="J78" i="15"/>
  <c r="K78" i="15" s="1"/>
  <c r="J77" i="15"/>
  <c r="K77" i="15" s="1"/>
  <c r="J76" i="15"/>
  <c r="K76" i="15" s="1"/>
  <c r="J75" i="15"/>
  <c r="K75" i="15" s="1"/>
  <c r="J74" i="15"/>
  <c r="K74" i="15" s="1"/>
  <c r="J73" i="15"/>
  <c r="K73" i="15" s="1"/>
  <c r="J72" i="15"/>
  <c r="K72" i="15" s="1"/>
  <c r="J71" i="15"/>
  <c r="K71" i="15" s="1"/>
  <c r="J70" i="15"/>
  <c r="K70" i="15" s="1"/>
  <c r="J69" i="15"/>
  <c r="K69" i="15" s="1"/>
  <c r="J68" i="15"/>
  <c r="K68" i="15" s="1"/>
  <c r="J67" i="15"/>
  <c r="K67" i="15" s="1"/>
  <c r="J66" i="15"/>
  <c r="K66" i="15" s="1"/>
  <c r="J65" i="15"/>
  <c r="K65" i="15" s="1"/>
  <c r="J64" i="15"/>
  <c r="K64" i="15" s="1"/>
  <c r="J63" i="15"/>
  <c r="K63" i="15" s="1"/>
  <c r="J62" i="15"/>
  <c r="K62" i="15" s="1"/>
  <c r="J61" i="15"/>
  <c r="K61" i="15" s="1"/>
  <c r="J60" i="15"/>
  <c r="K60" i="15" s="1"/>
  <c r="J59" i="15"/>
  <c r="K59" i="15" s="1"/>
  <c r="J58" i="15"/>
  <c r="K58" i="15" s="1"/>
  <c r="J57" i="15"/>
  <c r="K57" i="15" s="1"/>
  <c r="J56" i="15"/>
  <c r="K56" i="15" s="1"/>
  <c r="J55" i="15"/>
  <c r="J54" i="15"/>
  <c r="K54" i="15" s="1"/>
  <c r="J53" i="15"/>
  <c r="K53" i="15" s="1"/>
  <c r="J52" i="15"/>
  <c r="K52" i="15" s="1"/>
  <c r="J51" i="15"/>
  <c r="K51" i="15" s="1"/>
  <c r="J50" i="15"/>
  <c r="K50" i="15" s="1"/>
  <c r="J49" i="15"/>
  <c r="K49" i="15" s="1"/>
  <c r="J48" i="15"/>
  <c r="K48" i="15" s="1"/>
  <c r="J47" i="15"/>
  <c r="K47" i="15" s="1"/>
  <c r="J46" i="15"/>
  <c r="K46" i="15" s="1"/>
  <c r="J45" i="15"/>
  <c r="K45" i="15" s="1"/>
  <c r="J44" i="15"/>
  <c r="K44" i="15" s="1"/>
  <c r="J43" i="15"/>
  <c r="K43" i="15" s="1"/>
  <c r="J42" i="15"/>
  <c r="K42" i="15" s="1"/>
  <c r="J41" i="15"/>
  <c r="K41" i="15" s="1"/>
  <c r="J40" i="15"/>
  <c r="K40" i="15" s="1"/>
  <c r="J39" i="15"/>
  <c r="K39" i="15" s="1"/>
  <c r="J38" i="15"/>
  <c r="K38" i="15" s="1"/>
  <c r="J37" i="15"/>
  <c r="K37" i="15" s="1"/>
  <c r="J36" i="15"/>
  <c r="K36" i="15" s="1"/>
  <c r="J35" i="15"/>
  <c r="K35" i="15" s="1"/>
  <c r="J34" i="15"/>
  <c r="K34" i="15" s="1"/>
  <c r="J33" i="15"/>
  <c r="K33" i="15" s="1"/>
  <c r="J32" i="15"/>
  <c r="K32" i="15" s="1"/>
  <c r="J31" i="15"/>
  <c r="K31" i="15" s="1"/>
  <c r="J30" i="15"/>
  <c r="K30" i="15" s="1"/>
  <c r="J29" i="15"/>
  <c r="K29" i="15" s="1"/>
  <c r="J28" i="15"/>
  <c r="K28" i="15" s="1"/>
  <c r="J27" i="15"/>
  <c r="K27" i="15" s="1"/>
  <c r="J26" i="15"/>
  <c r="K26" i="15" s="1"/>
  <c r="J25" i="15"/>
  <c r="K25" i="15" s="1"/>
  <c r="J24" i="15"/>
  <c r="K24" i="15" s="1"/>
  <c r="J23" i="15"/>
  <c r="J22" i="15"/>
  <c r="K22" i="15" s="1"/>
  <c r="J21" i="15"/>
  <c r="K21" i="15" s="1"/>
  <c r="J20" i="15"/>
  <c r="K20" i="15" s="1"/>
  <c r="J19" i="15"/>
  <c r="K19" i="15" s="1"/>
  <c r="J18" i="15"/>
  <c r="K18" i="15" s="1"/>
  <c r="J17" i="15"/>
  <c r="K17" i="15" s="1"/>
  <c r="J16" i="15"/>
  <c r="K16" i="15" s="1"/>
  <c r="J15" i="15"/>
  <c r="K15" i="15" s="1"/>
  <c r="J14" i="15"/>
  <c r="K14" i="15" s="1"/>
  <c r="J13" i="15"/>
  <c r="K13" i="15" s="1"/>
  <c r="J12" i="15"/>
  <c r="K12" i="15" s="1"/>
  <c r="J11" i="15"/>
  <c r="K11" i="15" s="1"/>
  <c r="J10" i="15"/>
  <c r="K10" i="15" s="1"/>
  <c r="J9" i="15"/>
  <c r="K9" i="15" s="1"/>
  <c r="J8" i="15"/>
  <c r="K8" i="15" s="1"/>
  <c r="J7" i="15"/>
  <c r="J6" i="15"/>
  <c r="K6" i="15" s="1"/>
  <c r="J5" i="15"/>
  <c r="K5" i="15" s="1"/>
  <c r="J4" i="15"/>
  <c r="K4" i="15" s="1"/>
  <c r="J3" i="15"/>
  <c r="K3" i="15" s="1"/>
  <c r="J2" i="9"/>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0" i="13"/>
  <c r="D621" i="13"/>
  <c r="D622" i="13"/>
  <c r="D623" i="13"/>
  <c r="D624" i="13"/>
  <c r="D625" i="13"/>
  <c r="D626" i="13"/>
  <c r="D627" i="13"/>
  <c r="D628" i="13"/>
  <c r="D629" i="13"/>
  <c r="D630" i="13"/>
  <c r="D631" i="13"/>
  <c r="D632" i="13"/>
  <c r="D633" i="13"/>
  <c r="D634" i="13"/>
  <c r="D635" i="13"/>
  <c r="D636" i="13"/>
  <c r="D637" i="13"/>
  <c r="D638" i="13"/>
  <c r="D639" i="13"/>
  <c r="D640" i="13"/>
  <c r="D641" i="13"/>
  <c r="D642" i="13"/>
  <c r="D643" i="13"/>
  <c r="D644" i="13"/>
  <c r="D645" i="13"/>
  <c r="D646" i="13"/>
  <c r="D647" i="13"/>
  <c r="D648" i="13"/>
  <c r="D649" i="13"/>
  <c r="D650" i="13"/>
  <c r="D651" i="13"/>
  <c r="D652" i="13"/>
  <c r="D653" i="13"/>
  <c r="D654" i="13"/>
  <c r="D655" i="13"/>
  <c r="D656" i="13"/>
  <c r="D657" i="13"/>
  <c r="D658" i="13"/>
  <c r="D659" i="13"/>
  <c r="D660" i="13"/>
  <c r="D661" i="13"/>
  <c r="D662" i="13"/>
  <c r="D663" i="13"/>
  <c r="D664" i="13"/>
  <c r="D665" i="13"/>
  <c r="D666" i="13"/>
  <c r="D667" i="13"/>
  <c r="D668" i="13"/>
  <c r="D669" i="13"/>
  <c r="D670" i="13"/>
  <c r="D671" i="13"/>
  <c r="D672" i="13"/>
  <c r="D673" i="13"/>
  <c r="D674" i="13"/>
  <c r="D675" i="13"/>
  <c r="D676" i="13"/>
  <c r="D677" i="13"/>
  <c r="D678" i="13"/>
  <c r="D679" i="13"/>
  <c r="D680" i="13"/>
  <c r="D681" i="13"/>
  <c r="D682" i="13"/>
  <c r="D683" i="13"/>
  <c r="D684" i="13"/>
  <c r="D685" i="13"/>
  <c r="D686" i="13"/>
  <c r="D687" i="13"/>
  <c r="D688" i="13"/>
  <c r="D689" i="13"/>
  <c r="D690" i="13"/>
  <c r="D691" i="13"/>
  <c r="D692" i="13"/>
  <c r="D693" i="13"/>
  <c r="D694" i="13"/>
  <c r="D695" i="13"/>
  <c r="D696" i="13"/>
  <c r="D697" i="13"/>
  <c r="D698" i="13"/>
  <c r="D699" i="13"/>
  <c r="D700" i="13"/>
  <c r="D701" i="13"/>
  <c r="D702" i="13"/>
  <c r="D703" i="13"/>
  <c r="D704" i="13"/>
  <c r="D705" i="13"/>
  <c r="D706" i="13"/>
  <c r="D707" i="13"/>
  <c r="D708" i="13"/>
  <c r="D709" i="13"/>
  <c r="D710" i="13"/>
  <c r="D711" i="13"/>
  <c r="D712" i="13"/>
  <c r="D713" i="13"/>
  <c r="D714" i="13"/>
  <c r="D715" i="13"/>
  <c r="D716" i="13"/>
  <c r="D717" i="13"/>
  <c r="D718" i="13"/>
  <c r="D719" i="13"/>
  <c r="D720" i="13"/>
  <c r="D721" i="13"/>
  <c r="D722" i="13"/>
  <c r="D723" i="13"/>
  <c r="D724" i="13"/>
  <c r="D725" i="13"/>
  <c r="D726" i="13"/>
  <c r="D727" i="13"/>
  <c r="D728" i="13"/>
  <c r="D729" i="13"/>
  <c r="D730" i="13"/>
  <c r="D731" i="13"/>
  <c r="D732" i="13"/>
  <c r="D733" i="13"/>
  <c r="D734" i="13"/>
  <c r="D735" i="13"/>
  <c r="D736" i="13"/>
  <c r="D737" i="13"/>
  <c r="D738" i="13"/>
  <c r="D739" i="13"/>
  <c r="D740" i="13"/>
  <c r="D741" i="13"/>
  <c r="D742" i="13"/>
  <c r="D743" i="13"/>
  <c r="D744" i="13"/>
  <c r="D745" i="13"/>
  <c r="D746" i="13"/>
  <c r="D747" i="13"/>
  <c r="D748" i="13"/>
  <c r="D749" i="13"/>
  <c r="D750" i="13"/>
  <c r="D751" i="13"/>
  <c r="D752" i="13"/>
  <c r="D753" i="13"/>
  <c r="D754" i="13"/>
  <c r="D755" i="13"/>
  <c r="D756" i="13"/>
  <c r="D757" i="13"/>
  <c r="D758" i="13"/>
  <c r="D759" i="13"/>
  <c r="D760" i="13"/>
  <c r="D761" i="13"/>
  <c r="D762" i="13"/>
  <c r="D763" i="13"/>
  <c r="D764" i="13"/>
  <c r="D765" i="13"/>
  <c r="D766" i="13"/>
  <c r="D767" i="13"/>
  <c r="D768" i="13"/>
  <c r="D769" i="13"/>
  <c r="D770" i="13"/>
  <c r="D771" i="13"/>
  <c r="D772" i="13"/>
  <c r="D773" i="13"/>
  <c r="D774" i="13"/>
  <c r="D775" i="13"/>
  <c r="D776" i="13"/>
  <c r="D777" i="13"/>
  <c r="D778" i="13"/>
  <c r="D779" i="13"/>
  <c r="D780" i="13"/>
  <c r="D781" i="13"/>
  <c r="D782" i="13"/>
  <c r="D783" i="13"/>
  <c r="D784" i="13"/>
  <c r="D785" i="13"/>
  <c r="D786" i="13"/>
  <c r="D787" i="13"/>
  <c r="D788" i="13"/>
  <c r="D789" i="13"/>
  <c r="D790" i="13"/>
  <c r="D791" i="13"/>
  <c r="D792" i="13"/>
  <c r="D793" i="13"/>
  <c r="D794" i="13"/>
  <c r="D795" i="13"/>
  <c r="D796" i="13"/>
  <c r="D797" i="13"/>
  <c r="D798" i="13"/>
  <c r="D799" i="13"/>
  <c r="D800" i="13"/>
  <c r="D801" i="13"/>
  <c r="D802" i="13"/>
  <c r="D803" i="13"/>
  <c r="D804" i="13"/>
  <c r="D805" i="13"/>
  <c r="D806" i="13"/>
  <c r="D807" i="13"/>
  <c r="D808" i="13"/>
  <c r="D809" i="13"/>
  <c r="D810" i="13"/>
  <c r="D811" i="13"/>
  <c r="D812" i="13"/>
  <c r="D813" i="13"/>
  <c r="D814" i="13"/>
  <c r="D815" i="13"/>
  <c r="D816" i="13"/>
  <c r="D817" i="13"/>
  <c r="D818" i="13"/>
  <c r="D819" i="13"/>
  <c r="D820" i="13"/>
  <c r="D821" i="13"/>
  <c r="D822" i="13"/>
  <c r="D823" i="13"/>
  <c r="D824" i="13"/>
  <c r="D825" i="13"/>
  <c r="D826" i="13"/>
  <c r="D827" i="13"/>
  <c r="D828" i="13"/>
  <c r="D829" i="13"/>
  <c r="D830" i="13"/>
  <c r="D831" i="13"/>
  <c r="D832" i="13"/>
  <c r="D833" i="13"/>
  <c r="D834" i="13"/>
  <c r="D835" i="13"/>
  <c r="D836" i="13"/>
  <c r="D837" i="13"/>
  <c r="D838" i="13"/>
  <c r="D839" i="13"/>
  <c r="D840" i="13"/>
  <c r="D841" i="13"/>
  <c r="D842" i="13"/>
  <c r="D843" i="13"/>
  <c r="D844" i="13"/>
  <c r="D845" i="13"/>
  <c r="D846" i="13"/>
  <c r="D847" i="13"/>
  <c r="D848" i="13"/>
  <c r="D849" i="13"/>
  <c r="D850" i="13"/>
  <c r="D851" i="13"/>
  <c r="D852" i="13"/>
  <c r="D853" i="13"/>
  <c r="D854" i="13"/>
  <c r="D855" i="13"/>
  <c r="D856" i="13"/>
  <c r="D857" i="13"/>
  <c r="D858" i="13"/>
  <c r="D859" i="13"/>
  <c r="D860" i="13"/>
  <c r="D861" i="13"/>
  <c r="D862" i="13"/>
  <c r="D863" i="13"/>
  <c r="D864" i="13"/>
  <c r="D865" i="13"/>
  <c r="D866" i="13"/>
  <c r="D867" i="13"/>
  <c r="D868" i="13"/>
  <c r="D869" i="13"/>
  <c r="D870" i="13"/>
  <c r="D871" i="13"/>
  <c r="D872" i="13"/>
  <c r="D873" i="13"/>
  <c r="D874" i="13"/>
  <c r="D875" i="13"/>
  <c r="D876" i="13"/>
  <c r="D877" i="13"/>
  <c r="D878" i="13"/>
  <c r="D879" i="13"/>
  <c r="D880" i="13"/>
  <c r="D881" i="13"/>
  <c r="D882" i="13"/>
  <c r="D883" i="13"/>
  <c r="D884" i="13"/>
  <c r="D885" i="13"/>
  <c r="D886" i="13"/>
  <c r="D887" i="13"/>
  <c r="D888" i="13"/>
  <c r="D889" i="13"/>
  <c r="D890" i="13"/>
  <c r="D891" i="13"/>
  <c r="D892" i="13"/>
  <c r="D893" i="13"/>
  <c r="D894" i="13"/>
  <c r="D895" i="13"/>
  <c r="D896" i="13"/>
  <c r="D897" i="13"/>
  <c r="D898" i="13"/>
  <c r="D899" i="13"/>
  <c r="D900" i="13"/>
  <c r="D901" i="13"/>
  <c r="D902" i="13"/>
  <c r="D903" i="13"/>
  <c r="D904" i="13"/>
  <c r="D905" i="13"/>
  <c r="D906" i="13"/>
  <c r="D907" i="13"/>
  <c r="D908" i="13"/>
  <c r="D909" i="13"/>
  <c r="D910" i="13"/>
  <c r="D911" i="13"/>
  <c r="D912" i="13"/>
  <c r="D913" i="13"/>
  <c r="D914" i="13"/>
  <c r="D915" i="13"/>
  <c r="D916" i="13"/>
  <c r="D917" i="13"/>
  <c r="D918" i="13"/>
  <c r="D919" i="13"/>
  <c r="D920" i="13"/>
  <c r="D921" i="13"/>
  <c r="D922" i="13"/>
  <c r="D923" i="13"/>
  <c r="D924" i="13"/>
  <c r="D925" i="13"/>
  <c r="D926" i="13"/>
  <c r="D927" i="13"/>
  <c r="D928" i="13"/>
  <c r="D929" i="13"/>
  <c r="D930" i="13"/>
  <c r="D931" i="13"/>
  <c r="D932" i="13"/>
  <c r="D933" i="13"/>
  <c r="D934" i="13"/>
  <c r="D935" i="13"/>
  <c r="D936" i="13"/>
  <c r="D937" i="13"/>
  <c r="D938" i="13"/>
  <c r="D939" i="13"/>
  <c r="D940" i="13"/>
  <c r="D941" i="13"/>
  <c r="D942" i="13"/>
  <c r="D943" i="13"/>
  <c r="D944" i="13"/>
  <c r="D945" i="13"/>
  <c r="D946" i="13"/>
  <c r="D947" i="13"/>
  <c r="D948" i="13"/>
  <c r="D949" i="13"/>
  <c r="D950" i="13"/>
  <c r="D951" i="13"/>
  <c r="D952" i="13"/>
  <c r="D953" i="13"/>
  <c r="D954" i="13"/>
  <c r="D955" i="13"/>
  <c r="D956" i="13"/>
  <c r="D957" i="13"/>
  <c r="D958" i="13"/>
  <c r="D959" i="13"/>
  <c r="D960" i="13"/>
  <c r="D961" i="13"/>
  <c r="D962" i="13"/>
  <c r="D963" i="13"/>
  <c r="D964" i="13"/>
  <c r="D965" i="13"/>
  <c r="D966" i="13"/>
  <c r="D967" i="13"/>
  <c r="D968" i="13"/>
  <c r="D969" i="13"/>
  <c r="D970" i="13"/>
  <c r="D971" i="13"/>
  <c r="D972" i="13"/>
  <c r="D973" i="13"/>
  <c r="D974" i="13"/>
  <c r="D975" i="13"/>
  <c r="D976" i="13"/>
  <c r="D977" i="13"/>
  <c r="D978" i="13"/>
  <c r="D979" i="13"/>
  <c r="D980" i="13"/>
  <c r="D981" i="13"/>
  <c r="D982" i="13"/>
  <c r="D983" i="13"/>
  <c r="D984" i="13"/>
  <c r="D985" i="13"/>
  <c r="D986" i="13"/>
  <c r="D987" i="13"/>
  <c r="D988" i="13"/>
  <c r="D989" i="13"/>
  <c r="D990" i="13"/>
  <c r="D991" i="13"/>
  <c r="D992" i="13"/>
  <c r="D993" i="13"/>
  <c r="D994" i="13"/>
  <c r="D995" i="13"/>
  <c r="D996" i="13"/>
  <c r="D997" i="13"/>
  <c r="D998" i="13"/>
  <c r="D999" i="13"/>
  <c r="D1000" i="13"/>
  <c r="D1001" i="13"/>
  <c r="D1002" i="13"/>
  <c r="D1003" i="13"/>
  <c r="D1004" i="13"/>
  <c r="D1005" i="13"/>
  <c r="D1006" i="13"/>
  <c r="D1007" i="13"/>
  <c r="D1008" i="13"/>
  <c r="D1009" i="13"/>
  <c r="D1010" i="13"/>
  <c r="D1011" i="13"/>
  <c r="D1012" i="13"/>
  <c r="D1013" i="13"/>
  <c r="D1014" i="13"/>
  <c r="D1015" i="13"/>
  <c r="D1016" i="13"/>
  <c r="D1017" i="13"/>
  <c r="D1018" i="13"/>
  <c r="D1019" i="13"/>
  <c r="D1020" i="13"/>
  <c r="D1021" i="13"/>
  <c r="D1022" i="13"/>
  <c r="D1023" i="13"/>
  <c r="D1024" i="13"/>
  <c r="D1025" i="13"/>
  <c r="D1026" i="13"/>
  <c r="D1027" i="13"/>
  <c r="D1028" i="13"/>
  <c r="D1029" i="13"/>
  <c r="D1030" i="13"/>
  <c r="D1031" i="13"/>
  <c r="D1032" i="13"/>
  <c r="D1033" i="13"/>
  <c r="D1034" i="13"/>
  <c r="D1035" i="13"/>
  <c r="D1036" i="13"/>
  <c r="D1037" i="13"/>
  <c r="D1038" i="13"/>
  <c r="D1039" i="13"/>
  <c r="D1040" i="13"/>
  <c r="D1041" i="13"/>
  <c r="D1042" i="13"/>
  <c r="D1043" i="13"/>
  <c r="D1044" i="13"/>
  <c r="D1045" i="13"/>
  <c r="D1046" i="13"/>
  <c r="D1047" i="13"/>
  <c r="D1048" i="13"/>
  <c r="D1049" i="13"/>
  <c r="D1050" i="13"/>
  <c r="D1051" i="13"/>
  <c r="D1052" i="13"/>
  <c r="D1053" i="13"/>
  <c r="D1054" i="13"/>
  <c r="D1055" i="13"/>
  <c r="D1056" i="13"/>
  <c r="D1057" i="13"/>
  <c r="D1058" i="13"/>
  <c r="D1059" i="13"/>
  <c r="D1060" i="13"/>
  <c r="D1061" i="13"/>
  <c r="D1062" i="13"/>
  <c r="D1063" i="13"/>
  <c r="D1064" i="13"/>
  <c r="D1065" i="13"/>
  <c r="D1066" i="13"/>
  <c r="D1067" i="13"/>
  <c r="D1068" i="13"/>
  <c r="D1069" i="13"/>
  <c r="D1070" i="13"/>
  <c r="D1071" i="13"/>
  <c r="D1072" i="13"/>
  <c r="D1073" i="13"/>
  <c r="D1074" i="13"/>
  <c r="D1075" i="13"/>
  <c r="D1076" i="13"/>
  <c r="D1077" i="13"/>
  <c r="D1078" i="13"/>
  <c r="D1079" i="13"/>
  <c r="D1080" i="13"/>
  <c r="D1081" i="13"/>
  <c r="D1082" i="13"/>
  <c r="D1083" i="13"/>
  <c r="D1084" i="13"/>
  <c r="D1085" i="13"/>
  <c r="D1086" i="13"/>
  <c r="D1087" i="13"/>
  <c r="D1088" i="13"/>
  <c r="D1089" i="13"/>
  <c r="D1090" i="13"/>
  <c r="D1091" i="13"/>
  <c r="D1092" i="13"/>
  <c r="D1093" i="13"/>
  <c r="D1094" i="13"/>
  <c r="D1095" i="13"/>
  <c r="D1096" i="13"/>
  <c r="D1097" i="13"/>
  <c r="D1098" i="13"/>
  <c r="D1099" i="13"/>
  <c r="D1100" i="13"/>
  <c r="D1101" i="13"/>
  <c r="D1102" i="13"/>
  <c r="D1103" i="13"/>
  <c r="D1104" i="13"/>
  <c r="D1105" i="13"/>
  <c r="D1106" i="13"/>
  <c r="D1107" i="13"/>
  <c r="D1108" i="13"/>
  <c r="D1109" i="13"/>
  <c r="D1110" i="13"/>
  <c r="D1111" i="13"/>
  <c r="D1112" i="13"/>
  <c r="D1113" i="13"/>
  <c r="D1114" i="13"/>
  <c r="D1115" i="13"/>
  <c r="D1116" i="13"/>
  <c r="D1117" i="13"/>
  <c r="D1118" i="13"/>
  <c r="D1119" i="13"/>
  <c r="D1120" i="13"/>
  <c r="D1121" i="13"/>
  <c r="D1122" i="13"/>
  <c r="D1123" i="13"/>
  <c r="D1124" i="13"/>
  <c r="D1125" i="13"/>
  <c r="D1126" i="13"/>
  <c r="D1127" i="13"/>
  <c r="D1128" i="13"/>
  <c r="D1129" i="13"/>
  <c r="D1130" i="13"/>
  <c r="D1131" i="13"/>
  <c r="D1132" i="13"/>
  <c r="D1133" i="13"/>
  <c r="D1134" i="13"/>
  <c r="D1135" i="13"/>
  <c r="D1136" i="13"/>
  <c r="D1137" i="13"/>
  <c r="D1138" i="13"/>
  <c r="D1139" i="13"/>
  <c r="D1140" i="13"/>
  <c r="D1141" i="13"/>
  <c r="D1142" i="13"/>
  <c r="D1143" i="13"/>
  <c r="D1144" i="13"/>
  <c r="D1145" i="13"/>
  <c r="D1146" i="13"/>
  <c r="D1147" i="13"/>
  <c r="D1148" i="13"/>
  <c r="D1149" i="13"/>
  <c r="D1150" i="13"/>
  <c r="D1151" i="13"/>
  <c r="D1152" i="13"/>
  <c r="D1153" i="13"/>
  <c r="D1154" i="13"/>
  <c r="D1155" i="13"/>
  <c r="D1156" i="13"/>
  <c r="D1157" i="13"/>
  <c r="D1158" i="13"/>
  <c r="D1159" i="13"/>
  <c r="D1160" i="13"/>
  <c r="D1161" i="13"/>
  <c r="D1162" i="13"/>
  <c r="D1163" i="13"/>
  <c r="D1164" i="13"/>
  <c r="D1165" i="13"/>
  <c r="D1166" i="13"/>
  <c r="D1167" i="13"/>
  <c r="D1168" i="13"/>
  <c r="D1169" i="13"/>
  <c r="D1170" i="13"/>
  <c r="D1171" i="13"/>
  <c r="D1172" i="13"/>
  <c r="D1173" i="13"/>
  <c r="D1174" i="13"/>
  <c r="D1175" i="13"/>
  <c r="D1176" i="13"/>
  <c r="D1177" i="13"/>
  <c r="D1178" i="13"/>
  <c r="D1179" i="13"/>
  <c r="D1180" i="13"/>
  <c r="D1181" i="13"/>
  <c r="D1182" i="13"/>
  <c r="D1183" i="13"/>
  <c r="D1184" i="13"/>
  <c r="D1185" i="13"/>
  <c r="D1186" i="13"/>
  <c r="D1187" i="13"/>
  <c r="D1188" i="13"/>
  <c r="D1189" i="13"/>
  <c r="D1190" i="13"/>
  <c r="D1191" i="13"/>
  <c r="D1192" i="13"/>
  <c r="D1193" i="13"/>
  <c r="D1194" i="13"/>
  <c r="D1195" i="13"/>
  <c r="D1196" i="13"/>
  <c r="D1197" i="13"/>
  <c r="D1198" i="13"/>
  <c r="D1199" i="13"/>
  <c r="D1200" i="13"/>
  <c r="D1201" i="13"/>
  <c r="D1202" i="13"/>
  <c r="D1203" i="13"/>
  <c r="D1204" i="13"/>
  <c r="D1205" i="13"/>
  <c r="D1206" i="13"/>
  <c r="D1207" i="13"/>
  <c r="D1208" i="13"/>
  <c r="D1209" i="13"/>
  <c r="D1210" i="13"/>
  <c r="D1211" i="13"/>
  <c r="D1212" i="13"/>
  <c r="D1213" i="13"/>
  <c r="D1214" i="13"/>
  <c r="D1215" i="13"/>
  <c r="D1216" i="13"/>
  <c r="D1217" i="13"/>
  <c r="D1218" i="13"/>
  <c r="D1219" i="13"/>
  <c r="D1220" i="13"/>
  <c r="D1221" i="13"/>
  <c r="D1222" i="13"/>
  <c r="D1223" i="13"/>
  <c r="D1224" i="13"/>
  <c r="D1225" i="13"/>
  <c r="D1226" i="13"/>
  <c r="D1227" i="13"/>
  <c r="D1228" i="13"/>
  <c r="D1229" i="13"/>
  <c r="D1230" i="13"/>
  <c r="D1231" i="13"/>
  <c r="D1232" i="13"/>
  <c r="D1233" i="13"/>
  <c r="D1234" i="13"/>
  <c r="D1235" i="13"/>
  <c r="D1236" i="13"/>
  <c r="D1237" i="13"/>
  <c r="D1238" i="13"/>
  <c r="D1239" i="13"/>
  <c r="D1240" i="13"/>
  <c r="D1241" i="13"/>
  <c r="D1242" i="13"/>
  <c r="D1243" i="13"/>
  <c r="D1244" i="13"/>
  <c r="D1245" i="13"/>
  <c r="D1246" i="13"/>
  <c r="D1247" i="13"/>
  <c r="D1248" i="13"/>
  <c r="D1249" i="13"/>
  <c r="D1250" i="13"/>
  <c r="D1251" i="13"/>
  <c r="D1252" i="13"/>
  <c r="D1253" i="13"/>
  <c r="D1254" i="13"/>
  <c r="D1255" i="13"/>
  <c r="D1256" i="13"/>
  <c r="D1257" i="13"/>
  <c r="D1258" i="13"/>
  <c r="D1259" i="13"/>
  <c r="D1260" i="13"/>
  <c r="D1261" i="13"/>
  <c r="D1262" i="13"/>
  <c r="D1263" i="13"/>
  <c r="D1264" i="13"/>
  <c r="D1265" i="13"/>
  <c r="D1266" i="13"/>
  <c r="D1267" i="13"/>
  <c r="D1268" i="13"/>
  <c r="D1269" i="13"/>
  <c r="D1270" i="13"/>
  <c r="D1271" i="13"/>
  <c r="D1272" i="13"/>
  <c r="D1273" i="13"/>
  <c r="D1274" i="13"/>
  <c r="D1275" i="13"/>
  <c r="D1276" i="13"/>
  <c r="D1277" i="13"/>
  <c r="D1278" i="13"/>
  <c r="D1279" i="13"/>
  <c r="D1280" i="13"/>
  <c r="D1281" i="13"/>
  <c r="D1282" i="13"/>
  <c r="D1283" i="13"/>
  <c r="D1284" i="13"/>
  <c r="D1285" i="13"/>
  <c r="D1286" i="13"/>
  <c r="D1287" i="13"/>
  <c r="D1288" i="13"/>
  <c r="D1289" i="13"/>
  <c r="D1290" i="13"/>
  <c r="D1291" i="13"/>
  <c r="D1292" i="13"/>
  <c r="D1293" i="13"/>
  <c r="D1294" i="13"/>
  <c r="D1295" i="13"/>
  <c r="D1296" i="13"/>
  <c r="D1297" i="13"/>
  <c r="D1298" i="13"/>
  <c r="D1299" i="13"/>
  <c r="D1300" i="13"/>
  <c r="D1301" i="13"/>
  <c r="D1302" i="13"/>
  <c r="D1303" i="13"/>
  <c r="D1304" i="13"/>
  <c r="D1305" i="13"/>
  <c r="D1306" i="13"/>
  <c r="D1307" i="13"/>
  <c r="D1308" i="13"/>
  <c r="D1309" i="13"/>
  <c r="D1310" i="13"/>
  <c r="D1311" i="13"/>
  <c r="D1312" i="13"/>
  <c r="D1313" i="13"/>
  <c r="D1314" i="13"/>
  <c r="D1315" i="13"/>
  <c r="D1316" i="13"/>
  <c r="D1317" i="13"/>
  <c r="D1318" i="13"/>
  <c r="D1319" i="13"/>
  <c r="D1320" i="13"/>
  <c r="D1321" i="13"/>
  <c r="D1322" i="13"/>
  <c r="D1323" i="13"/>
  <c r="D1324" i="13"/>
  <c r="D1325" i="13"/>
  <c r="D1326" i="13"/>
  <c r="D1327" i="13"/>
  <c r="D1328" i="13"/>
  <c r="D1329" i="13"/>
  <c r="D1330" i="13"/>
  <c r="D1331" i="13"/>
  <c r="D1332" i="13"/>
  <c r="D1333" i="13"/>
  <c r="D1334" i="13"/>
  <c r="D1335" i="13"/>
  <c r="D1336" i="13"/>
  <c r="D1337" i="13"/>
  <c r="D1338" i="13"/>
  <c r="D1339" i="13"/>
  <c r="D1340" i="13"/>
  <c r="D1341" i="13"/>
  <c r="D1342" i="13"/>
  <c r="D1343" i="13"/>
  <c r="D1344" i="13"/>
  <c r="D1345" i="13"/>
  <c r="D1346" i="13"/>
  <c r="D1347" i="13"/>
  <c r="D1348" i="13"/>
  <c r="D1349" i="13"/>
  <c r="D1350" i="13"/>
  <c r="D1351" i="13"/>
  <c r="D1352" i="13"/>
  <c r="D1353" i="13"/>
  <c r="D1354" i="13"/>
  <c r="D1355" i="13"/>
  <c r="D1356" i="13"/>
  <c r="D1357" i="13"/>
  <c r="D1358" i="13"/>
  <c r="D1359" i="13"/>
  <c r="D1360" i="13"/>
  <c r="D1361" i="13"/>
  <c r="D1362" i="13"/>
  <c r="D1363" i="13"/>
  <c r="D1364" i="13"/>
  <c r="D1365" i="13"/>
  <c r="D1366" i="13"/>
  <c r="D1367" i="13"/>
  <c r="D1368" i="13"/>
  <c r="D1369" i="13"/>
  <c r="D1370" i="13"/>
  <c r="D1371" i="13"/>
  <c r="D1372" i="13"/>
  <c r="D1373" i="13"/>
  <c r="D1374" i="13"/>
  <c r="D1375" i="13"/>
  <c r="D1376" i="13"/>
  <c r="D1377" i="13"/>
  <c r="D1378" i="13"/>
  <c r="D1379" i="13"/>
  <c r="D1380" i="13"/>
  <c r="D1381" i="13"/>
  <c r="D1382" i="13"/>
  <c r="D1383" i="13"/>
  <c r="D1384" i="13"/>
  <c r="D1385" i="13"/>
  <c r="D1386" i="13"/>
  <c r="D1387" i="13"/>
  <c r="D1388" i="13"/>
  <c r="D1389" i="13"/>
  <c r="D1390" i="13"/>
  <c r="D1391" i="13"/>
  <c r="D1392" i="13"/>
  <c r="D1393" i="13"/>
  <c r="D1394" i="13"/>
  <c r="D1395" i="13"/>
  <c r="D1396" i="13"/>
  <c r="D1397" i="13"/>
  <c r="D1398" i="13"/>
  <c r="D1399" i="13"/>
  <c r="D1400" i="13"/>
  <c r="D1401" i="13"/>
  <c r="D1402" i="13"/>
  <c r="D1403" i="13"/>
  <c r="D1404" i="13"/>
  <c r="D1405" i="13"/>
  <c r="D1406" i="13"/>
  <c r="D1407" i="13"/>
  <c r="D1408" i="13"/>
  <c r="D1409" i="13"/>
  <c r="D1410" i="13"/>
  <c r="D1411" i="13"/>
  <c r="D1412" i="13"/>
  <c r="D1413" i="13"/>
  <c r="D1414" i="13"/>
  <c r="D1415" i="13"/>
  <c r="D1416" i="13"/>
  <c r="D1417" i="13"/>
  <c r="D1418" i="13"/>
  <c r="D1419" i="13"/>
  <c r="D1420" i="13"/>
  <c r="D1421" i="13"/>
  <c r="D1422" i="13"/>
  <c r="D1423" i="13"/>
  <c r="D1424" i="13"/>
  <c r="D1425" i="13"/>
  <c r="D1426" i="13"/>
  <c r="D1427" i="13"/>
  <c r="D1428" i="13"/>
  <c r="D1429" i="13"/>
  <c r="D1430" i="13"/>
  <c r="D1431" i="13"/>
  <c r="D1432" i="13"/>
  <c r="D1433" i="13"/>
  <c r="D1434" i="13"/>
  <c r="D1435" i="13"/>
  <c r="D1436" i="13"/>
  <c r="D1437" i="13"/>
  <c r="D1438" i="13"/>
  <c r="D1439" i="13"/>
  <c r="D1440" i="13"/>
  <c r="D1441" i="13"/>
  <c r="D1442" i="13"/>
  <c r="D1443" i="13"/>
  <c r="D1444" i="13"/>
  <c r="D1445" i="13"/>
  <c r="D1446" i="13"/>
  <c r="D1447" i="13"/>
  <c r="D1448" i="13"/>
  <c r="D1449" i="13"/>
  <c r="D1450" i="13"/>
  <c r="D1451" i="13"/>
  <c r="D1452" i="13"/>
  <c r="D1453" i="13"/>
  <c r="D1454" i="13"/>
  <c r="D1455" i="13"/>
  <c r="D1456" i="13"/>
  <c r="D1457" i="13"/>
  <c r="D1458" i="13"/>
  <c r="D1459" i="13"/>
  <c r="D1460" i="13"/>
  <c r="D1461" i="13"/>
  <c r="D1462" i="13"/>
  <c r="D1463" i="13"/>
  <c r="D1464" i="13"/>
  <c r="D1465" i="13"/>
  <c r="D1466" i="13"/>
  <c r="D1467" i="13"/>
  <c r="D1468" i="13"/>
  <c r="D1469" i="13"/>
  <c r="D1470" i="13"/>
  <c r="D1471" i="13"/>
  <c r="D1472" i="13"/>
  <c r="D1473" i="13"/>
  <c r="D1474" i="13"/>
  <c r="D1475" i="13"/>
  <c r="D1476" i="13"/>
  <c r="D1477" i="13"/>
  <c r="D1478" i="13"/>
  <c r="D1479" i="13"/>
  <c r="D1480" i="13"/>
  <c r="D1481" i="13"/>
  <c r="D1482" i="13"/>
  <c r="D1483" i="13"/>
  <c r="D1484" i="13"/>
  <c r="D1485" i="13"/>
  <c r="D1486" i="13"/>
  <c r="D1487" i="13"/>
  <c r="D1488" i="13"/>
  <c r="D1489" i="13"/>
  <c r="D1490" i="13"/>
  <c r="D1491" i="13"/>
  <c r="D1492" i="13"/>
  <c r="D1493" i="13"/>
  <c r="D1494" i="13"/>
  <c r="D1495" i="13"/>
  <c r="D1496" i="13"/>
  <c r="D1497" i="13"/>
  <c r="D1498" i="13"/>
  <c r="D1499" i="13"/>
  <c r="D1500" i="13"/>
  <c r="D1501" i="13"/>
  <c r="D1502" i="13"/>
  <c r="D1503" i="13"/>
  <c r="D1504" i="13"/>
  <c r="D1505" i="13"/>
  <c r="D1506" i="13"/>
  <c r="D1507" i="13"/>
  <c r="D1508" i="13"/>
  <c r="D1509" i="13"/>
  <c r="D1510" i="13"/>
  <c r="D1511" i="13"/>
  <c r="D1512" i="13"/>
  <c r="D1513" i="13"/>
  <c r="D1514" i="13"/>
  <c r="D1515" i="13"/>
  <c r="D1516" i="13"/>
  <c r="D1517" i="13"/>
  <c r="D1518" i="13"/>
  <c r="D1519" i="13"/>
  <c r="D1520" i="13"/>
  <c r="D1521" i="13"/>
  <c r="D1522" i="13"/>
  <c r="D1523" i="13"/>
  <c r="D1524" i="13"/>
  <c r="D1525" i="13"/>
  <c r="D1526" i="13"/>
  <c r="D1527" i="13"/>
  <c r="D1528" i="13"/>
  <c r="D1529" i="13"/>
  <c r="D1530" i="13"/>
  <c r="D1531" i="13"/>
  <c r="D1532" i="13"/>
  <c r="D1533" i="13"/>
  <c r="D1534" i="13"/>
  <c r="D1535" i="13"/>
  <c r="D1536" i="13"/>
  <c r="D1537" i="13"/>
  <c r="D1538" i="13"/>
  <c r="D1539" i="13"/>
  <c r="D1540" i="13"/>
  <c r="D1541" i="13"/>
  <c r="D1542" i="13"/>
  <c r="D1543" i="13"/>
  <c r="D1544" i="13"/>
  <c r="D1545" i="13"/>
  <c r="D1546" i="13"/>
  <c r="D1547" i="13"/>
  <c r="D1548" i="13"/>
  <c r="D1549" i="13"/>
  <c r="D1550" i="13"/>
  <c r="D1551" i="13"/>
  <c r="D1552" i="13"/>
  <c r="D1553" i="13"/>
  <c r="D1554" i="13"/>
  <c r="D1555" i="13"/>
  <c r="D1556" i="13"/>
  <c r="D1557" i="13"/>
  <c r="D1558" i="13"/>
  <c r="D1559" i="13"/>
  <c r="D1560" i="13"/>
  <c r="D1561" i="13"/>
  <c r="D1562" i="13"/>
  <c r="D1563" i="13"/>
  <c r="D1564" i="13"/>
  <c r="D1565" i="13"/>
  <c r="D1566" i="13"/>
  <c r="D1567" i="13"/>
  <c r="D1568" i="13"/>
  <c r="D1569" i="13"/>
  <c r="D1570" i="13"/>
  <c r="D1571" i="13"/>
  <c r="D1572" i="13"/>
  <c r="D1573" i="13"/>
  <c r="D1574" i="13"/>
  <c r="D1575" i="13"/>
  <c r="D1576" i="13"/>
  <c r="D1577" i="13"/>
  <c r="D1578" i="13"/>
  <c r="D1579" i="13"/>
  <c r="D1580" i="13"/>
  <c r="D1581" i="13"/>
  <c r="D1582" i="13"/>
  <c r="D1583" i="13"/>
  <c r="D1584" i="13"/>
  <c r="D1585" i="13"/>
  <c r="D1586" i="13"/>
  <c r="D1587" i="13"/>
  <c r="D1588" i="13"/>
  <c r="D1589" i="13"/>
  <c r="D1590" i="13"/>
  <c r="D1591" i="13"/>
  <c r="D1592" i="13"/>
  <c r="D1593" i="13"/>
  <c r="D1594" i="13"/>
  <c r="D1595" i="13"/>
  <c r="D1596" i="13"/>
  <c r="D1597" i="13"/>
  <c r="D1598" i="13"/>
  <c r="D1599" i="13"/>
  <c r="D1600" i="13"/>
  <c r="D1601" i="13"/>
  <c r="D1602" i="13"/>
  <c r="D1603" i="13"/>
  <c r="D1604" i="13"/>
  <c r="D1605" i="13"/>
  <c r="D1606" i="13"/>
  <c r="D1607" i="13"/>
  <c r="D1608" i="13"/>
  <c r="D1609" i="13"/>
  <c r="D1610" i="13"/>
  <c r="D1611" i="13"/>
  <c r="D1612" i="13"/>
  <c r="D1613" i="13"/>
  <c r="D1614" i="13"/>
  <c r="D1615" i="13"/>
  <c r="D1616" i="13"/>
  <c r="D1617" i="13"/>
  <c r="D1618" i="13"/>
  <c r="D1619" i="13"/>
  <c r="D1620" i="13"/>
  <c r="D1621" i="13"/>
  <c r="D1622" i="13"/>
  <c r="D1623" i="13"/>
  <c r="D1624" i="13"/>
  <c r="D1625" i="13"/>
  <c r="D1626" i="13"/>
  <c r="D1627" i="13"/>
  <c r="D1628" i="13"/>
  <c r="D1629" i="13"/>
  <c r="D1630" i="13"/>
  <c r="D1631" i="13"/>
  <c r="D1632" i="13"/>
  <c r="D1633" i="13"/>
  <c r="D1634" i="13"/>
  <c r="D1635" i="13"/>
  <c r="D1636" i="13"/>
  <c r="D1637" i="13"/>
  <c r="D1638" i="13"/>
  <c r="D1639" i="13"/>
  <c r="D1640" i="13"/>
  <c r="D1641" i="13"/>
  <c r="D1642" i="13"/>
  <c r="D1643" i="13"/>
  <c r="D1644" i="13"/>
  <c r="D1645" i="13"/>
  <c r="D1646" i="13"/>
  <c r="D1647" i="13"/>
  <c r="D1648" i="13"/>
  <c r="D1649" i="13"/>
  <c r="D1650" i="13"/>
  <c r="D1651" i="13"/>
  <c r="D1652" i="13"/>
  <c r="D1653" i="13"/>
  <c r="D1654" i="13"/>
  <c r="D1655" i="13"/>
  <c r="D1656" i="13"/>
  <c r="D1657" i="13"/>
  <c r="D1658" i="13"/>
  <c r="D1659" i="13"/>
  <c r="D1660" i="13"/>
  <c r="D1661" i="13"/>
  <c r="D1662" i="13"/>
  <c r="D1663" i="13"/>
  <c r="D1664" i="13"/>
  <c r="D1665" i="13"/>
  <c r="D1666" i="13"/>
  <c r="D1667" i="13"/>
  <c r="D1668" i="13"/>
  <c r="D1669" i="13"/>
  <c r="D1670" i="13"/>
  <c r="D1671" i="13"/>
  <c r="D1672" i="13"/>
  <c r="D1673" i="13"/>
  <c r="D1674" i="13"/>
  <c r="D1675" i="13"/>
  <c r="D1676" i="13"/>
  <c r="D1677" i="13"/>
  <c r="D1678" i="13"/>
  <c r="D1679" i="13"/>
  <c r="D1680" i="13"/>
  <c r="D1681" i="13"/>
  <c r="D1682" i="13"/>
  <c r="D1683" i="13"/>
  <c r="D1684" i="13"/>
  <c r="D1685" i="13"/>
  <c r="D1686" i="13"/>
  <c r="D1687" i="13"/>
  <c r="D1688" i="13"/>
  <c r="D1689" i="13"/>
  <c r="D1690" i="13"/>
  <c r="D1691" i="13"/>
  <c r="D1692" i="13"/>
  <c r="D1693" i="13"/>
  <c r="D1694" i="13"/>
  <c r="D1695" i="13"/>
  <c r="D1696" i="13"/>
  <c r="D1697" i="13"/>
  <c r="D1698" i="13"/>
  <c r="D1699" i="13"/>
  <c r="D1700" i="13"/>
  <c r="D1701" i="13"/>
  <c r="D1702" i="13"/>
  <c r="D1703" i="13"/>
  <c r="D1704" i="13"/>
  <c r="D1705" i="13"/>
  <c r="D1706" i="13"/>
  <c r="D1707" i="13"/>
  <c r="D1708" i="13"/>
  <c r="D1709" i="13"/>
  <c r="D1710" i="13"/>
  <c r="D1711" i="13"/>
  <c r="D1712" i="13"/>
  <c r="D1713" i="13"/>
  <c r="D1714" i="13"/>
  <c r="D1715" i="13"/>
  <c r="D1716" i="13"/>
  <c r="D1717" i="13"/>
  <c r="D1718" i="13"/>
  <c r="D1719" i="13"/>
  <c r="D1720" i="13"/>
  <c r="D1721" i="13"/>
  <c r="D1722" i="13"/>
  <c r="D1723" i="13"/>
  <c r="D1724" i="13"/>
  <c r="D1725" i="13"/>
  <c r="D1726" i="13"/>
  <c r="D1727" i="13"/>
  <c r="D1728" i="13"/>
  <c r="D1729" i="13"/>
  <c r="D1730" i="13"/>
  <c r="D1731" i="13"/>
  <c r="D1732" i="13"/>
  <c r="D1733" i="13"/>
  <c r="D1734" i="13"/>
  <c r="D1735" i="13"/>
  <c r="D1736" i="13"/>
  <c r="D1737" i="13"/>
  <c r="D1738" i="13"/>
  <c r="D1739" i="13"/>
  <c r="D1740" i="13"/>
  <c r="D1741" i="13"/>
  <c r="D1742" i="13"/>
  <c r="D1743" i="13"/>
  <c r="D1744" i="13"/>
  <c r="D1745" i="13"/>
  <c r="D1746" i="13"/>
  <c r="D1747" i="13"/>
  <c r="D1748" i="13"/>
  <c r="D1749" i="13"/>
  <c r="D1750" i="13"/>
  <c r="D1751" i="13"/>
  <c r="D1752" i="13"/>
  <c r="D1753" i="13"/>
  <c r="D1754" i="13"/>
  <c r="D1755" i="13"/>
  <c r="D1756" i="13"/>
  <c r="D1757" i="13"/>
  <c r="D1758" i="13"/>
  <c r="D1759" i="13"/>
  <c r="D1760" i="13"/>
  <c r="D1761" i="13"/>
  <c r="D1762" i="13"/>
  <c r="D1763" i="13"/>
  <c r="D1764" i="13"/>
  <c r="D1765" i="13"/>
  <c r="D1766" i="13"/>
  <c r="D1767" i="13"/>
  <c r="D1768" i="13"/>
  <c r="D1769" i="13"/>
  <c r="D1770" i="13"/>
  <c r="D1771" i="13"/>
  <c r="D1772" i="13"/>
  <c r="D1773" i="13"/>
  <c r="D1774" i="13"/>
  <c r="D1775" i="13"/>
  <c r="D1776" i="13"/>
  <c r="D1777" i="13"/>
  <c r="D1778" i="13"/>
  <c r="D1779" i="13"/>
  <c r="D1780" i="13"/>
  <c r="D1781" i="13"/>
  <c r="D1782" i="13"/>
  <c r="D1783" i="13"/>
  <c r="D1784" i="13"/>
  <c r="D1785" i="13"/>
  <c r="D1786" i="13"/>
  <c r="D1787" i="13"/>
  <c r="D1788" i="13"/>
  <c r="D1789" i="13"/>
  <c r="D1790" i="13"/>
  <c r="D1791" i="13"/>
  <c r="D1792" i="13"/>
  <c r="D1793" i="13"/>
  <c r="D1794" i="13"/>
  <c r="D1795" i="13"/>
  <c r="D1796" i="13"/>
  <c r="D1797" i="13"/>
  <c r="D1798" i="13"/>
  <c r="D1799" i="13"/>
  <c r="D1800" i="13"/>
  <c r="D1801" i="13"/>
  <c r="D1802" i="13"/>
  <c r="D1803" i="13"/>
  <c r="D1804" i="13"/>
  <c r="D1805" i="13"/>
  <c r="D1806" i="13"/>
  <c r="D1807" i="13"/>
  <c r="D1808" i="13"/>
  <c r="D1809" i="13"/>
  <c r="D1810" i="13"/>
  <c r="D1811" i="13"/>
  <c r="D1812" i="13"/>
  <c r="D1813" i="13"/>
  <c r="D1814" i="13"/>
  <c r="D1815" i="13"/>
  <c r="D1816" i="13"/>
  <c r="D1817" i="13"/>
  <c r="D1818" i="13"/>
  <c r="D1819" i="13"/>
  <c r="D1820" i="13"/>
  <c r="D1821" i="13"/>
  <c r="D1822" i="13"/>
  <c r="D1823" i="13"/>
  <c r="D1824" i="13"/>
  <c r="D1825" i="13"/>
  <c r="D1826" i="13"/>
  <c r="D1827" i="13"/>
  <c r="D1828" i="13"/>
  <c r="D1829" i="13"/>
  <c r="N22" i="16"/>
  <c r="N23" i="16"/>
  <c r="N24" i="16"/>
  <c r="N25" i="16"/>
  <c r="N26" i="16"/>
  <c r="N27" i="16"/>
  <c r="N28" i="16"/>
  <c r="N29" i="16"/>
  <c r="N30" i="16"/>
  <c r="N31" i="16"/>
  <c r="N32" i="16"/>
  <c r="N33" i="16"/>
  <c r="N34" i="16"/>
  <c r="N35" i="16"/>
  <c r="N36" i="16"/>
  <c r="N37" i="16"/>
  <c r="N38" i="16"/>
  <c r="N39" i="16"/>
  <c r="N40" i="16"/>
  <c r="N41" i="16"/>
  <c r="N42" i="16"/>
  <c r="N43" i="16"/>
  <c r="N44" i="16"/>
  <c r="N21" i="16"/>
  <c r="J2" i="13"/>
  <c r="K2" i="13" s="1"/>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E2" i="13"/>
  <c r="F2" i="13" s="1"/>
  <c r="C2" i="13"/>
  <c r="B2" i="13"/>
  <c r="Q6" i="16"/>
  <c r="F732" i="16"/>
  <c r="D732" i="16"/>
  <c r="C732" i="16"/>
  <c r="B732" i="16"/>
  <c r="F731" i="16"/>
  <c r="D731" i="16"/>
  <c r="E731" i="16" s="1"/>
  <c r="C731" i="16"/>
  <c r="B731" i="16"/>
  <c r="F730" i="16"/>
  <c r="D730" i="16"/>
  <c r="E730" i="16" s="1"/>
  <c r="C730" i="16"/>
  <c r="B730" i="16"/>
  <c r="F729" i="16"/>
  <c r="D729" i="16"/>
  <c r="E729" i="16" s="1"/>
  <c r="C729" i="16"/>
  <c r="B729" i="16"/>
  <c r="F728" i="16"/>
  <c r="D728" i="16"/>
  <c r="E728" i="16" s="1"/>
  <c r="C728" i="16"/>
  <c r="B728" i="16"/>
  <c r="F727" i="16"/>
  <c r="D727" i="16"/>
  <c r="C727" i="16"/>
  <c r="B727" i="16"/>
  <c r="F726" i="16"/>
  <c r="D726" i="16"/>
  <c r="C726" i="16"/>
  <c r="B726" i="16"/>
  <c r="F725" i="16"/>
  <c r="D725" i="16"/>
  <c r="C725" i="16"/>
  <c r="B725" i="16"/>
  <c r="F724" i="16"/>
  <c r="D724" i="16"/>
  <c r="E724" i="16" s="1"/>
  <c r="C724" i="16"/>
  <c r="B724" i="16"/>
  <c r="F723" i="16"/>
  <c r="D723" i="16"/>
  <c r="E723" i="16" s="1"/>
  <c r="C723" i="16"/>
  <c r="B723" i="16"/>
  <c r="F722" i="16"/>
  <c r="D722" i="16"/>
  <c r="E722" i="16" s="1"/>
  <c r="C722" i="16"/>
  <c r="B722" i="16"/>
  <c r="F721" i="16"/>
  <c r="D721" i="16"/>
  <c r="E721" i="16" s="1"/>
  <c r="C721" i="16"/>
  <c r="B721" i="16"/>
  <c r="F720" i="16"/>
  <c r="D720" i="16"/>
  <c r="C720" i="16"/>
  <c r="B720" i="16"/>
  <c r="F719" i="16"/>
  <c r="D719" i="16"/>
  <c r="C719" i="16"/>
  <c r="B719" i="16"/>
  <c r="F718" i="16"/>
  <c r="D718" i="16"/>
  <c r="C718" i="16"/>
  <c r="B718" i="16"/>
  <c r="F717" i="16"/>
  <c r="D717" i="16"/>
  <c r="E717" i="16" s="1"/>
  <c r="C717" i="16"/>
  <c r="B717" i="16"/>
  <c r="F716" i="16"/>
  <c r="D716" i="16"/>
  <c r="E716" i="16" s="1"/>
  <c r="C716" i="16"/>
  <c r="B716" i="16"/>
  <c r="F715" i="16"/>
  <c r="D715" i="16"/>
  <c r="C715" i="16"/>
  <c r="B715" i="16"/>
  <c r="F714" i="16"/>
  <c r="D714" i="16"/>
  <c r="E714" i="16" s="1"/>
  <c r="C714" i="16"/>
  <c r="B714" i="16"/>
  <c r="F713" i="16"/>
  <c r="D713" i="16"/>
  <c r="E713" i="16" s="1"/>
  <c r="C713" i="16"/>
  <c r="B713" i="16"/>
  <c r="F712" i="16"/>
  <c r="D712" i="16"/>
  <c r="E712" i="16" s="1"/>
  <c r="C712" i="16"/>
  <c r="B712" i="16"/>
  <c r="F711" i="16"/>
  <c r="D711" i="16"/>
  <c r="E711" i="16" s="1"/>
  <c r="C711" i="16"/>
  <c r="B711" i="16"/>
  <c r="F710" i="16"/>
  <c r="D710" i="16"/>
  <c r="C710" i="16"/>
  <c r="B710" i="16"/>
  <c r="F709" i="16"/>
  <c r="D709" i="16"/>
  <c r="E709" i="16" s="1"/>
  <c r="C709" i="16"/>
  <c r="B709" i="16"/>
  <c r="F708" i="16"/>
  <c r="D708" i="16"/>
  <c r="E708" i="16" s="1"/>
  <c r="C708" i="16"/>
  <c r="B708" i="16"/>
  <c r="F707" i="16"/>
  <c r="D707" i="16"/>
  <c r="C707" i="16"/>
  <c r="B707" i="16"/>
  <c r="F706" i="16"/>
  <c r="D706" i="16"/>
  <c r="E706" i="16" s="1"/>
  <c r="C706" i="16"/>
  <c r="B706" i="16"/>
  <c r="F705" i="16"/>
  <c r="D705" i="16"/>
  <c r="E705" i="16" s="1"/>
  <c r="C705" i="16"/>
  <c r="B705" i="16"/>
  <c r="F704" i="16"/>
  <c r="D704" i="16"/>
  <c r="C704" i="16"/>
  <c r="B704" i="16"/>
  <c r="F703" i="16"/>
  <c r="D703" i="16"/>
  <c r="C703" i="16"/>
  <c r="B703" i="16"/>
  <c r="F702" i="16"/>
  <c r="D702" i="16"/>
  <c r="C702" i="16"/>
  <c r="B702" i="16"/>
  <c r="F701" i="16"/>
  <c r="D701" i="16"/>
  <c r="E701" i="16" s="1"/>
  <c r="C701" i="16"/>
  <c r="B701" i="16"/>
  <c r="F700" i="16"/>
  <c r="D700" i="16"/>
  <c r="E700" i="16" s="1"/>
  <c r="C700" i="16"/>
  <c r="B700" i="16"/>
  <c r="F699" i="16"/>
  <c r="D699" i="16"/>
  <c r="C699" i="16"/>
  <c r="B699" i="16"/>
  <c r="F698" i="16"/>
  <c r="D698" i="16"/>
  <c r="E698" i="16" s="1"/>
  <c r="C698" i="16"/>
  <c r="B698" i="16"/>
  <c r="F697" i="16"/>
  <c r="D697" i="16"/>
  <c r="E697" i="16" s="1"/>
  <c r="C697" i="16"/>
  <c r="B697" i="16"/>
  <c r="F696" i="16"/>
  <c r="D696" i="16"/>
  <c r="E696" i="16" s="1"/>
  <c r="C696" i="16"/>
  <c r="B696" i="16"/>
  <c r="F695" i="16"/>
  <c r="D695" i="16"/>
  <c r="E695" i="16" s="1"/>
  <c r="C695" i="16"/>
  <c r="B695" i="16"/>
  <c r="F694" i="16"/>
  <c r="D694" i="16"/>
  <c r="C694" i="16"/>
  <c r="B694" i="16"/>
  <c r="F693" i="16"/>
  <c r="D693" i="16"/>
  <c r="E693" i="16" s="1"/>
  <c r="C693" i="16"/>
  <c r="B693" i="16"/>
  <c r="F692" i="16"/>
  <c r="D692" i="16"/>
  <c r="E692" i="16" s="1"/>
  <c r="C692" i="16"/>
  <c r="B692" i="16"/>
  <c r="F691" i="16"/>
  <c r="D691" i="16"/>
  <c r="E691" i="16" s="1"/>
  <c r="C691" i="16"/>
  <c r="B691" i="16"/>
  <c r="F690" i="16"/>
  <c r="D690" i="16"/>
  <c r="C690" i="16"/>
  <c r="B690" i="16"/>
  <c r="F689" i="16"/>
  <c r="D689" i="16"/>
  <c r="E689" i="16" s="1"/>
  <c r="C689" i="16"/>
  <c r="B689" i="16"/>
  <c r="F688" i="16"/>
  <c r="D688" i="16"/>
  <c r="E688" i="16" s="1"/>
  <c r="C688" i="16"/>
  <c r="B688" i="16"/>
  <c r="F687" i="16"/>
  <c r="D687" i="16"/>
  <c r="C687" i="16"/>
  <c r="B687" i="16"/>
  <c r="F686" i="16"/>
  <c r="D686" i="16"/>
  <c r="C686" i="16"/>
  <c r="B686" i="16"/>
  <c r="F685" i="16"/>
  <c r="D685" i="16"/>
  <c r="E685" i="16" s="1"/>
  <c r="C685" i="16"/>
  <c r="B685" i="16"/>
  <c r="F684" i="16"/>
  <c r="D684" i="16"/>
  <c r="E684" i="16" s="1"/>
  <c r="C684" i="16"/>
  <c r="B684" i="16"/>
  <c r="F683" i="16"/>
  <c r="D683" i="16"/>
  <c r="E683" i="16" s="1"/>
  <c r="C683" i="16"/>
  <c r="B683" i="16"/>
  <c r="F682" i="16"/>
  <c r="D682" i="16"/>
  <c r="E682" i="16" s="1"/>
  <c r="C682" i="16"/>
  <c r="B682" i="16"/>
  <c r="F681" i="16"/>
  <c r="D681" i="16"/>
  <c r="E681" i="16" s="1"/>
  <c r="C681" i="16"/>
  <c r="B681" i="16"/>
  <c r="F680" i="16"/>
  <c r="D680" i="16"/>
  <c r="E680" i="16" s="1"/>
  <c r="C680" i="16"/>
  <c r="B680" i="16"/>
  <c r="F679" i="16"/>
  <c r="D679" i="16"/>
  <c r="C679" i="16"/>
  <c r="B679" i="16"/>
  <c r="F678" i="16"/>
  <c r="D678" i="16"/>
  <c r="C678" i="16"/>
  <c r="B678" i="16"/>
  <c r="F677" i="16"/>
  <c r="D677" i="16"/>
  <c r="E677" i="16" s="1"/>
  <c r="C677" i="16"/>
  <c r="B677" i="16"/>
  <c r="F676" i="16"/>
  <c r="D676" i="16"/>
  <c r="E676" i="16" s="1"/>
  <c r="C676" i="16"/>
  <c r="B676" i="16"/>
  <c r="F675" i="16"/>
  <c r="D675" i="16"/>
  <c r="E675" i="16" s="1"/>
  <c r="C675" i="16"/>
  <c r="B675" i="16"/>
  <c r="F674" i="16"/>
  <c r="D674" i="16"/>
  <c r="E674" i="16" s="1"/>
  <c r="C674" i="16"/>
  <c r="B674" i="16"/>
  <c r="F673" i="16"/>
  <c r="D673" i="16"/>
  <c r="E673" i="16" s="1"/>
  <c r="C673" i="16"/>
  <c r="B673" i="16"/>
  <c r="F672" i="16"/>
  <c r="D672" i="16"/>
  <c r="E672" i="16" s="1"/>
  <c r="C672" i="16"/>
  <c r="B672" i="16"/>
  <c r="F671" i="16"/>
  <c r="D671" i="16"/>
  <c r="C671" i="16"/>
  <c r="B671" i="16"/>
  <c r="F670" i="16"/>
  <c r="D670" i="16"/>
  <c r="C670" i="16"/>
  <c r="B670" i="16"/>
  <c r="F669" i="16"/>
  <c r="D669" i="16"/>
  <c r="E669" i="16" s="1"/>
  <c r="C669" i="16"/>
  <c r="B669" i="16"/>
  <c r="F668" i="16"/>
  <c r="D668" i="16"/>
  <c r="E668" i="16" s="1"/>
  <c r="C668" i="16"/>
  <c r="B668" i="16"/>
  <c r="F667" i="16"/>
  <c r="D667" i="16"/>
  <c r="E667" i="16" s="1"/>
  <c r="C667" i="16"/>
  <c r="B667" i="16"/>
  <c r="F666" i="16"/>
  <c r="D666" i="16"/>
  <c r="E666" i="16" s="1"/>
  <c r="C666" i="16"/>
  <c r="B666" i="16"/>
  <c r="F665" i="16"/>
  <c r="D665" i="16"/>
  <c r="E665" i="16" s="1"/>
  <c r="C665" i="16"/>
  <c r="B665" i="16"/>
  <c r="F664" i="16"/>
  <c r="D664" i="16"/>
  <c r="E664" i="16" s="1"/>
  <c r="C664" i="16"/>
  <c r="B664" i="16"/>
  <c r="F663" i="16"/>
  <c r="D663" i="16"/>
  <c r="C663" i="16"/>
  <c r="B663" i="16"/>
  <c r="F662" i="16"/>
  <c r="D662" i="16"/>
  <c r="C662" i="16"/>
  <c r="B662" i="16"/>
  <c r="F661" i="16"/>
  <c r="D661" i="16"/>
  <c r="E661" i="16" s="1"/>
  <c r="C661" i="16"/>
  <c r="B661" i="16"/>
  <c r="F660" i="16"/>
  <c r="D660" i="16"/>
  <c r="E660" i="16" s="1"/>
  <c r="C660" i="16"/>
  <c r="B660" i="16"/>
  <c r="F659" i="16"/>
  <c r="D659" i="16"/>
  <c r="C659" i="16"/>
  <c r="B659" i="16"/>
  <c r="F658" i="16"/>
  <c r="D658" i="16"/>
  <c r="E658" i="16" s="1"/>
  <c r="C658" i="16"/>
  <c r="B658" i="16"/>
  <c r="F657" i="16"/>
  <c r="D657" i="16"/>
  <c r="E657" i="16" s="1"/>
  <c r="C657" i="16"/>
  <c r="B657" i="16"/>
  <c r="F656" i="16"/>
  <c r="D656" i="16"/>
  <c r="E656" i="16" s="1"/>
  <c r="C656" i="16"/>
  <c r="B656" i="16"/>
  <c r="F655" i="16"/>
  <c r="D655" i="16"/>
  <c r="C655" i="16"/>
  <c r="B655" i="16"/>
  <c r="F654" i="16"/>
  <c r="D654" i="16"/>
  <c r="C654" i="16"/>
  <c r="B654" i="16"/>
  <c r="F653" i="16"/>
  <c r="D653" i="16"/>
  <c r="E653" i="16" s="1"/>
  <c r="C653" i="16"/>
  <c r="B653" i="16"/>
  <c r="F652" i="16"/>
  <c r="D652" i="16"/>
  <c r="E652" i="16" s="1"/>
  <c r="C652" i="16"/>
  <c r="B652" i="16"/>
  <c r="F651" i="16"/>
  <c r="D651" i="16"/>
  <c r="E651" i="16" s="1"/>
  <c r="C651" i="16"/>
  <c r="B651" i="16"/>
  <c r="F650" i="16"/>
  <c r="D650" i="16"/>
  <c r="E650" i="16" s="1"/>
  <c r="C650" i="16"/>
  <c r="B650" i="16"/>
  <c r="F649" i="16"/>
  <c r="D649" i="16"/>
  <c r="E649" i="16" s="1"/>
  <c r="C649" i="16"/>
  <c r="B649" i="16"/>
  <c r="F648" i="16"/>
  <c r="D648" i="16"/>
  <c r="E648" i="16" s="1"/>
  <c r="C648" i="16"/>
  <c r="B648" i="16"/>
  <c r="F647" i="16"/>
  <c r="D647" i="16"/>
  <c r="E647" i="16" s="1"/>
  <c r="C647" i="16"/>
  <c r="B647" i="16"/>
  <c r="F646" i="16"/>
  <c r="D646" i="16"/>
  <c r="C646" i="16"/>
  <c r="B646" i="16"/>
  <c r="F645" i="16"/>
  <c r="D645" i="16"/>
  <c r="E645" i="16" s="1"/>
  <c r="C645" i="16"/>
  <c r="B645" i="16"/>
  <c r="F644" i="16"/>
  <c r="D644" i="16"/>
  <c r="E644" i="16" s="1"/>
  <c r="C644" i="16"/>
  <c r="B644" i="16"/>
  <c r="F643" i="16"/>
  <c r="D643" i="16"/>
  <c r="C643" i="16"/>
  <c r="B643" i="16"/>
  <c r="F642" i="16"/>
  <c r="D642" i="16"/>
  <c r="E642" i="16" s="1"/>
  <c r="C642" i="16"/>
  <c r="B642" i="16"/>
  <c r="F641" i="16"/>
  <c r="D641" i="16"/>
  <c r="E641" i="16" s="1"/>
  <c r="C641" i="16"/>
  <c r="B641" i="16"/>
  <c r="F640" i="16"/>
  <c r="D640" i="16"/>
  <c r="E640" i="16" s="1"/>
  <c r="C640" i="16"/>
  <c r="B640" i="16"/>
  <c r="F639" i="16"/>
  <c r="D639" i="16"/>
  <c r="C639" i="16"/>
  <c r="B639" i="16"/>
  <c r="F638" i="16"/>
  <c r="D638" i="16"/>
  <c r="C638" i="16"/>
  <c r="B638" i="16"/>
  <c r="F637" i="16"/>
  <c r="D637" i="16"/>
  <c r="E637" i="16" s="1"/>
  <c r="C637" i="16"/>
  <c r="B637" i="16"/>
  <c r="F636" i="16"/>
  <c r="D636" i="16"/>
  <c r="E636" i="16" s="1"/>
  <c r="C636" i="16"/>
  <c r="B636" i="16"/>
  <c r="F635" i="16"/>
  <c r="D635" i="16"/>
  <c r="E635" i="16" s="1"/>
  <c r="C635" i="16"/>
  <c r="B635" i="16"/>
  <c r="F634" i="16"/>
  <c r="D634" i="16"/>
  <c r="E634" i="16" s="1"/>
  <c r="C634" i="16"/>
  <c r="B634" i="16"/>
  <c r="F633" i="16"/>
  <c r="D633" i="16"/>
  <c r="E633" i="16" s="1"/>
  <c r="C633" i="16"/>
  <c r="B633" i="16"/>
  <c r="F632" i="16"/>
  <c r="D632" i="16"/>
  <c r="E632" i="16" s="1"/>
  <c r="C632" i="16"/>
  <c r="B632" i="16"/>
  <c r="F631" i="16"/>
  <c r="D631" i="16"/>
  <c r="E631" i="16" s="1"/>
  <c r="C631" i="16"/>
  <c r="B631" i="16"/>
  <c r="F630" i="16"/>
  <c r="D630" i="16"/>
  <c r="C630" i="16"/>
  <c r="B630" i="16"/>
  <c r="F629" i="16"/>
  <c r="D629" i="16"/>
  <c r="E629" i="16" s="1"/>
  <c r="C629" i="16"/>
  <c r="B629" i="16"/>
  <c r="F628" i="16"/>
  <c r="D628" i="16"/>
  <c r="E628" i="16" s="1"/>
  <c r="C628" i="16"/>
  <c r="B628" i="16"/>
  <c r="F627" i="16"/>
  <c r="E627" i="16"/>
  <c r="D627" i="16"/>
  <c r="C627" i="16"/>
  <c r="B627" i="16"/>
  <c r="F626" i="16"/>
  <c r="D626" i="16"/>
  <c r="E626" i="16" s="1"/>
  <c r="C626" i="16"/>
  <c r="B626" i="16"/>
  <c r="F625" i="16"/>
  <c r="D625" i="16"/>
  <c r="E625" i="16" s="1"/>
  <c r="C625" i="16"/>
  <c r="B625" i="16"/>
  <c r="F624" i="16"/>
  <c r="D624" i="16"/>
  <c r="E624" i="16" s="1"/>
  <c r="C624" i="16"/>
  <c r="B624" i="16"/>
  <c r="F623" i="16"/>
  <c r="D623" i="16"/>
  <c r="E623" i="16" s="1"/>
  <c r="C623" i="16"/>
  <c r="B623" i="16"/>
  <c r="F622" i="16"/>
  <c r="D622" i="16"/>
  <c r="C622" i="16"/>
  <c r="B622" i="16"/>
  <c r="F621" i="16"/>
  <c r="D621" i="16"/>
  <c r="E621" i="16" s="1"/>
  <c r="C621" i="16"/>
  <c r="B621" i="16"/>
  <c r="F620" i="16"/>
  <c r="D620" i="16"/>
  <c r="E620" i="16" s="1"/>
  <c r="C620" i="16"/>
  <c r="B620" i="16"/>
  <c r="F619" i="16"/>
  <c r="D619" i="16"/>
  <c r="C619" i="16"/>
  <c r="B619" i="16"/>
  <c r="F618" i="16"/>
  <c r="D618" i="16"/>
  <c r="E618" i="16" s="1"/>
  <c r="C618" i="16"/>
  <c r="B618" i="16"/>
  <c r="F617" i="16"/>
  <c r="D617" i="16"/>
  <c r="E617" i="16" s="1"/>
  <c r="C617" i="16"/>
  <c r="B617" i="16"/>
  <c r="F616" i="16"/>
  <c r="D616" i="16"/>
  <c r="E616" i="16" s="1"/>
  <c r="C616" i="16"/>
  <c r="B616" i="16"/>
  <c r="F615" i="16"/>
  <c r="D615" i="16"/>
  <c r="C615" i="16"/>
  <c r="B615" i="16"/>
  <c r="F614" i="16"/>
  <c r="D614" i="16"/>
  <c r="E614" i="16" s="1"/>
  <c r="C614" i="16"/>
  <c r="B614" i="16"/>
  <c r="F613" i="16"/>
  <c r="D613" i="16"/>
  <c r="E613" i="16" s="1"/>
  <c r="C613" i="16"/>
  <c r="B613" i="16"/>
  <c r="F612" i="16"/>
  <c r="D612" i="16"/>
  <c r="E612" i="16" s="1"/>
  <c r="C612" i="16"/>
  <c r="B612" i="16"/>
  <c r="F611" i="16"/>
  <c r="D611" i="16"/>
  <c r="E611" i="16" s="1"/>
  <c r="C611" i="16"/>
  <c r="B611" i="16"/>
  <c r="F610" i="16"/>
  <c r="D610" i="16"/>
  <c r="E610" i="16" s="1"/>
  <c r="C610" i="16"/>
  <c r="B610" i="16"/>
  <c r="F609" i="16"/>
  <c r="D609" i="16"/>
  <c r="E609" i="16" s="1"/>
  <c r="C609" i="16"/>
  <c r="B609" i="16"/>
  <c r="F608" i="16"/>
  <c r="D608" i="16"/>
  <c r="E608" i="16" s="1"/>
  <c r="C608" i="16"/>
  <c r="B608" i="16"/>
  <c r="F607" i="16"/>
  <c r="D607" i="16"/>
  <c r="C607" i="16"/>
  <c r="B607" i="16"/>
  <c r="F606" i="16"/>
  <c r="D606" i="16"/>
  <c r="E606" i="16" s="1"/>
  <c r="C606" i="16"/>
  <c r="B606" i="16"/>
  <c r="F605" i="16"/>
  <c r="D605" i="16"/>
  <c r="E605" i="16" s="1"/>
  <c r="C605" i="16"/>
  <c r="B605" i="16"/>
  <c r="F604" i="16"/>
  <c r="D604" i="16"/>
  <c r="E604" i="16" s="1"/>
  <c r="C604" i="16"/>
  <c r="B604" i="16"/>
  <c r="F603" i="16"/>
  <c r="D603" i="16"/>
  <c r="E603" i="16" s="1"/>
  <c r="C603" i="16"/>
  <c r="B603" i="16"/>
  <c r="F602" i="16"/>
  <c r="D602" i="16"/>
  <c r="E602" i="16" s="1"/>
  <c r="C602" i="16"/>
  <c r="B602" i="16"/>
  <c r="F601" i="16"/>
  <c r="D601" i="16"/>
  <c r="E601" i="16" s="1"/>
  <c r="C601" i="16"/>
  <c r="B601" i="16"/>
  <c r="F600" i="16"/>
  <c r="D600" i="16"/>
  <c r="E600" i="16" s="1"/>
  <c r="C600" i="16"/>
  <c r="B600" i="16"/>
  <c r="F599" i="16"/>
  <c r="D599" i="16"/>
  <c r="E599" i="16" s="1"/>
  <c r="C599" i="16"/>
  <c r="B599" i="16"/>
  <c r="F598" i="16"/>
  <c r="D598" i="16"/>
  <c r="E598" i="16" s="1"/>
  <c r="C598" i="16"/>
  <c r="B598" i="16"/>
  <c r="F597" i="16"/>
  <c r="D597" i="16"/>
  <c r="E597" i="16" s="1"/>
  <c r="C597" i="16"/>
  <c r="B597" i="16"/>
  <c r="F596" i="16"/>
  <c r="D596" i="16"/>
  <c r="E596" i="16" s="1"/>
  <c r="C596" i="16"/>
  <c r="B596" i="16"/>
  <c r="F595" i="16"/>
  <c r="D595" i="16"/>
  <c r="E595" i="16" s="1"/>
  <c r="C595" i="16"/>
  <c r="B595" i="16"/>
  <c r="F594" i="16"/>
  <c r="D594" i="16"/>
  <c r="C594" i="16"/>
  <c r="B594" i="16"/>
  <c r="F593" i="16"/>
  <c r="D593" i="16"/>
  <c r="E593" i="16" s="1"/>
  <c r="C593" i="16"/>
  <c r="B593" i="16"/>
  <c r="F592" i="16"/>
  <c r="E592" i="16"/>
  <c r="D592" i="16"/>
  <c r="C592" i="16"/>
  <c r="B592" i="16"/>
  <c r="F591" i="16"/>
  <c r="D591" i="16"/>
  <c r="C591" i="16"/>
  <c r="B591" i="16"/>
  <c r="F590" i="16"/>
  <c r="D590" i="16"/>
  <c r="C590" i="16"/>
  <c r="B590" i="16"/>
  <c r="F589" i="16"/>
  <c r="D589" i="16"/>
  <c r="E589" i="16" s="1"/>
  <c r="C589" i="16"/>
  <c r="B589" i="16"/>
  <c r="F588" i="16"/>
  <c r="D588" i="16"/>
  <c r="E588" i="16" s="1"/>
  <c r="C588" i="16"/>
  <c r="B588" i="16"/>
  <c r="F587" i="16"/>
  <c r="D587" i="16"/>
  <c r="E587" i="16" s="1"/>
  <c r="C587" i="16"/>
  <c r="B587" i="16"/>
  <c r="F586" i="16"/>
  <c r="D586" i="16"/>
  <c r="E586" i="16" s="1"/>
  <c r="C586" i="16"/>
  <c r="B586" i="16"/>
  <c r="F585" i="16"/>
  <c r="D585" i="16"/>
  <c r="E585" i="16" s="1"/>
  <c r="C585" i="16"/>
  <c r="B585" i="16"/>
  <c r="F584" i="16"/>
  <c r="D584" i="16"/>
  <c r="E584" i="16" s="1"/>
  <c r="C584" i="16"/>
  <c r="B584" i="16"/>
  <c r="F583" i="16"/>
  <c r="D583" i="16"/>
  <c r="E583" i="16" s="1"/>
  <c r="C583" i="16"/>
  <c r="B583" i="16"/>
  <c r="F582" i="16"/>
  <c r="D582" i="16"/>
  <c r="C582" i="16"/>
  <c r="B582" i="16"/>
  <c r="F581" i="16"/>
  <c r="D581" i="16"/>
  <c r="E581" i="16" s="1"/>
  <c r="C581" i="16"/>
  <c r="B581" i="16"/>
  <c r="F580" i="16"/>
  <c r="D580" i="16"/>
  <c r="E580" i="16" s="1"/>
  <c r="C580" i="16"/>
  <c r="B580" i="16"/>
  <c r="F579" i="16"/>
  <c r="D579" i="16"/>
  <c r="E579" i="16" s="1"/>
  <c r="C579" i="16"/>
  <c r="B579" i="16"/>
  <c r="F578" i="16"/>
  <c r="D578" i="16"/>
  <c r="E578" i="16" s="1"/>
  <c r="C578" i="16"/>
  <c r="B578" i="16"/>
  <c r="F577" i="16"/>
  <c r="D577" i="16"/>
  <c r="E577" i="16" s="1"/>
  <c r="C577" i="16"/>
  <c r="B577" i="16"/>
  <c r="F576" i="16"/>
  <c r="D576" i="16"/>
  <c r="C576" i="16"/>
  <c r="B576" i="16"/>
  <c r="F575" i="16"/>
  <c r="D575" i="16"/>
  <c r="C575" i="16"/>
  <c r="B575" i="16"/>
  <c r="F574" i="16"/>
  <c r="D574" i="16"/>
  <c r="C574" i="16"/>
  <c r="B574" i="16"/>
  <c r="F573" i="16"/>
  <c r="D573" i="16"/>
  <c r="E573" i="16" s="1"/>
  <c r="C573" i="16"/>
  <c r="B573" i="16"/>
  <c r="F572" i="16"/>
  <c r="D572" i="16"/>
  <c r="E572" i="16" s="1"/>
  <c r="C572" i="16"/>
  <c r="B572" i="16"/>
  <c r="F571" i="16"/>
  <c r="D571" i="16"/>
  <c r="E571" i="16" s="1"/>
  <c r="C571" i="16"/>
  <c r="B571" i="16"/>
  <c r="F570" i="16"/>
  <c r="D570" i="16"/>
  <c r="E570" i="16" s="1"/>
  <c r="C570" i="16"/>
  <c r="B570" i="16"/>
  <c r="F569" i="16"/>
  <c r="D569" i="16"/>
  <c r="E569" i="16" s="1"/>
  <c r="C569" i="16"/>
  <c r="B569" i="16"/>
  <c r="F568" i="16"/>
  <c r="D568" i="16"/>
  <c r="E568" i="16" s="1"/>
  <c r="C568" i="16"/>
  <c r="B568" i="16"/>
  <c r="F567" i="16"/>
  <c r="D567" i="16"/>
  <c r="E567" i="16" s="1"/>
  <c r="C567" i="16"/>
  <c r="B567" i="16"/>
  <c r="F566" i="16"/>
  <c r="D566" i="16"/>
  <c r="E566" i="16" s="1"/>
  <c r="C566" i="16"/>
  <c r="B566" i="16"/>
  <c r="F565" i="16"/>
  <c r="D565" i="16"/>
  <c r="E565" i="16" s="1"/>
  <c r="C565" i="16"/>
  <c r="B565" i="16"/>
  <c r="F564" i="16"/>
  <c r="D564" i="16"/>
  <c r="E564" i="16" s="1"/>
  <c r="C564" i="16"/>
  <c r="B564" i="16"/>
  <c r="F563" i="16"/>
  <c r="D563" i="16"/>
  <c r="E563" i="16" s="1"/>
  <c r="C563" i="16"/>
  <c r="B563" i="16"/>
  <c r="F562" i="16"/>
  <c r="D562" i="16"/>
  <c r="C562" i="16"/>
  <c r="B562" i="16"/>
  <c r="F561" i="16"/>
  <c r="D561" i="16"/>
  <c r="E561" i="16" s="1"/>
  <c r="C561" i="16"/>
  <c r="B561" i="16"/>
  <c r="F560" i="16"/>
  <c r="D560" i="16"/>
  <c r="E560" i="16" s="1"/>
  <c r="C560" i="16"/>
  <c r="B560" i="16"/>
  <c r="F559" i="16"/>
  <c r="D559" i="16"/>
  <c r="C559" i="16"/>
  <c r="B559" i="16"/>
  <c r="F558" i="16"/>
  <c r="D558" i="16"/>
  <c r="E558" i="16" s="1"/>
  <c r="C558" i="16"/>
  <c r="B558" i="16"/>
  <c r="F557" i="16"/>
  <c r="D557" i="16"/>
  <c r="E557" i="16" s="1"/>
  <c r="C557" i="16"/>
  <c r="B557" i="16"/>
  <c r="F556" i="16"/>
  <c r="D556" i="16"/>
  <c r="E556" i="16" s="1"/>
  <c r="C556" i="16"/>
  <c r="B556" i="16"/>
  <c r="F555" i="16"/>
  <c r="D555" i="16"/>
  <c r="E555" i="16" s="1"/>
  <c r="C555" i="16"/>
  <c r="B555" i="16"/>
  <c r="F554" i="16"/>
  <c r="D554" i="16"/>
  <c r="C554" i="16"/>
  <c r="B554" i="16"/>
  <c r="F553" i="16"/>
  <c r="D553" i="16"/>
  <c r="E553" i="16" s="1"/>
  <c r="C553" i="16"/>
  <c r="B553" i="16"/>
  <c r="F552" i="16"/>
  <c r="D552" i="16"/>
  <c r="E552" i="16" s="1"/>
  <c r="C552" i="16"/>
  <c r="B552" i="16"/>
  <c r="F551" i="16"/>
  <c r="D551" i="16"/>
  <c r="C551" i="16"/>
  <c r="B551" i="16"/>
  <c r="F550" i="16"/>
  <c r="D550" i="16"/>
  <c r="E550" i="16" s="1"/>
  <c r="C550" i="16"/>
  <c r="B550" i="16"/>
  <c r="F549" i="16"/>
  <c r="D549" i="16"/>
  <c r="E549" i="16" s="1"/>
  <c r="C549" i="16"/>
  <c r="B549" i="16"/>
  <c r="F548" i="16"/>
  <c r="D548" i="16"/>
  <c r="E548" i="16" s="1"/>
  <c r="C548" i="16"/>
  <c r="B548" i="16"/>
  <c r="F547" i="16"/>
  <c r="D547" i="16"/>
  <c r="C547" i="16"/>
  <c r="B547" i="16"/>
  <c r="F546" i="16"/>
  <c r="D546" i="16"/>
  <c r="E546" i="16" s="1"/>
  <c r="C546" i="16"/>
  <c r="B546" i="16"/>
  <c r="F545" i="16"/>
  <c r="D545" i="16"/>
  <c r="E545" i="16" s="1"/>
  <c r="C545" i="16"/>
  <c r="B545" i="16"/>
  <c r="F544" i="16"/>
  <c r="D544" i="16"/>
  <c r="E544" i="16" s="1"/>
  <c r="C544" i="16"/>
  <c r="B544" i="16"/>
  <c r="F543" i="16"/>
  <c r="E543" i="16"/>
  <c r="D543" i="16"/>
  <c r="C543" i="16"/>
  <c r="B543" i="16"/>
  <c r="F542" i="16"/>
  <c r="D542" i="16"/>
  <c r="E542" i="16" s="1"/>
  <c r="C542" i="16"/>
  <c r="B542" i="16"/>
  <c r="F541" i="16"/>
  <c r="D541" i="16"/>
  <c r="E541" i="16" s="1"/>
  <c r="C541" i="16"/>
  <c r="B541" i="16"/>
  <c r="F540" i="16"/>
  <c r="D540" i="16"/>
  <c r="E540" i="16" s="1"/>
  <c r="C540" i="16"/>
  <c r="B540" i="16"/>
  <c r="F539" i="16"/>
  <c r="D539" i="16"/>
  <c r="C539" i="16"/>
  <c r="B539" i="16"/>
  <c r="F538" i="16"/>
  <c r="D538" i="16"/>
  <c r="E538" i="16" s="1"/>
  <c r="C538" i="16"/>
  <c r="B538" i="16"/>
  <c r="I538" i="16" s="1"/>
  <c r="F537" i="16"/>
  <c r="D537" i="16"/>
  <c r="E537" i="16" s="1"/>
  <c r="C537" i="16"/>
  <c r="B537" i="16"/>
  <c r="F536" i="16"/>
  <c r="E536" i="16"/>
  <c r="D536" i="16"/>
  <c r="C536" i="16"/>
  <c r="B536" i="16"/>
  <c r="F535" i="16"/>
  <c r="D535" i="16"/>
  <c r="E535" i="16" s="1"/>
  <c r="C535" i="16"/>
  <c r="B535" i="16"/>
  <c r="F534" i="16"/>
  <c r="D534" i="16"/>
  <c r="E534" i="16" s="1"/>
  <c r="C534" i="16"/>
  <c r="B534" i="16"/>
  <c r="F533" i="16"/>
  <c r="D533" i="16"/>
  <c r="E533" i="16" s="1"/>
  <c r="C533" i="16"/>
  <c r="B533" i="16"/>
  <c r="F532" i="16"/>
  <c r="D532" i="16"/>
  <c r="E532" i="16" s="1"/>
  <c r="C532" i="16"/>
  <c r="B532" i="16"/>
  <c r="F531" i="16"/>
  <c r="D531" i="16"/>
  <c r="E531" i="16" s="1"/>
  <c r="C531" i="16"/>
  <c r="B531" i="16"/>
  <c r="F530" i="16"/>
  <c r="D530" i="16"/>
  <c r="E530" i="16" s="1"/>
  <c r="C530" i="16"/>
  <c r="B530" i="16"/>
  <c r="F529" i="16"/>
  <c r="D529" i="16"/>
  <c r="E529" i="16" s="1"/>
  <c r="C529" i="16"/>
  <c r="B529" i="16"/>
  <c r="F528" i="16"/>
  <c r="D528" i="16"/>
  <c r="E528" i="16" s="1"/>
  <c r="C528" i="16"/>
  <c r="B528" i="16"/>
  <c r="F527" i="16"/>
  <c r="D527" i="16"/>
  <c r="C527" i="16"/>
  <c r="B527" i="16"/>
  <c r="F526" i="16"/>
  <c r="D526" i="16"/>
  <c r="C526" i="16"/>
  <c r="B526" i="16"/>
  <c r="F525" i="16"/>
  <c r="D525" i="16"/>
  <c r="E525" i="16" s="1"/>
  <c r="C525" i="16"/>
  <c r="B525" i="16"/>
  <c r="F524" i="16"/>
  <c r="D524" i="16"/>
  <c r="E524" i="16" s="1"/>
  <c r="C524" i="16"/>
  <c r="B524" i="16"/>
  <c r="F523" i="16"/>
  <c r="D523" i="16"/>
  <c r="E523" i="16" s="1"/>
  <c r="C523" i="16"/>
  <c r="B523" i="16"/>
  <c r="F522" i="16"/>
  <c r="D522" i="16"/>
  <c r="C522" i="16"/>
  <c r="B522" i="16"/>
  <c r="F521" i="16"/>
  <c r="D521" i="16"/>
  <c r="C521" i="16"/>
  <c r="B521" i="16"/>
  <c r="F520" i="16"/>
  <c r="D520" i="16"/>
  <c r="E520" i="16" s="1"/>
  <c r="C520" i="16"/>
  <c r="B520" i="16"/>
  <c r="F519" i="16"/>
  <c r="D519" i="16"/>
  <c r="C519" i="16"/>
  <c r="B519" i="16"/>
  <c r="F518" i="16"/>
  <c r="D518" i="16"/>
  <c r="E518" i="16" s="1"/>
  <c r="C518" i="16"/>
  <c r="B518" i="16"/>
  <c r="F517" i="16"/>
  <c r="D517" i="16"/>
  <c r="E517" i="16" s="1"/>
  <c r="C517" i="16"/>
  <c r="B517" i="16"/>
  <c r="F516" i="16"/>
  <c r="D516" i="16"/>
  <c r="E516" i="16" s="1"/>
  <c r="C516" i="16"/>
  <c r="B516" i="16"/>
  <c r="F515" i="16"/>
  <c r="D515" i="16"/>
  <c r="C515" i="16"/>
  <c r="B515" i="16"/>
  <c r="F514" i="16"/>
  <c r="D514" i="16"/>
  <c r="E514" i="16" s="1"/>
  <c r="C514" i="16"/>
  <c r="B514" i="16"/>
  <c r="F513" i="16"/>
  <c r="D513" i="16"/>
  <c r="E513" i="16" s="1"/>
  <c r="C513" i="16"/>
  <c r="B513" i="16"/>
  <c r="F512" i="16"/>
  <c r="D512" i="16"/>
  <c r="E512" i="16" s="1"/>
  <c r="C512" i="16"/>
  <c r="B512" i="16"/>
  <c r="F511" i="16"/>
  <c r="D511" i="16"/>
  <c r="C511" i="16"/>
  <c r="B511" i="16"/>
  <c r="F510" i="16"/>
  <c r="D510" i="16"/>
  <c r="C510" i="16"/>
  <c r="B510" i="16"/>
  <c r="F509" i="16"/>
  <c r="D509" i="16"/>
  <c r="E509" i="16" s="1"/>
  <c r="C509" i="16"/>
  <c r="B509" i="16"/>
  <c r="F508" i="16"/>
  <c r="D508" i="16"/>
  <c r="E508" i="16" s="1"/>
  <c r="C508" i="16"/>
  <c r="B508" i="16"/>
  <c r="F507" i="16"/>
  <c r="D507" i="16"/>
  <c r="C507" i="16"/>
  <c r="B507" i="16"/>
  <c r="F506" i="16"/>
  <c r="D506" i="16"/>
  <c r="E506" i="16" s="1"/>
  <c r="C506" i="16"/>
  <c r="B506" i="16"/>
  <c r="F505" i="16"/>
  <c r="D505" i="16"/>
  <c r="E505" i="16" s="1"/>
  <c r="C505" i="16"/>
  <c r="B505" i="16"/>
  <c r="F504" i="16"/>
  <c r="D504" i="16"/>
  <c r="C504" i="16"/>
  <c r="B504" i="16"/>
  <c r="F503" i="16"/>
  <c r="D503" i="16"/>
  <c r="C503" i="16"/>
  <c r="B503" i="16"/>
  <c r="F502" i="16"/>
  <c r="D502" i="16"/>
  <c r="E502" i="16" s="1"/>
  <c r="C502" i="16"/>
  <c r="B502" i="16"/>
  <c r="F501" i="16"/>
  <c r="D501" i="16"/>
  <c r="E501" i="16" s="1"/>
  <c r="C501" i="16"/>
  <c r="B501" i="16"/>
  <c r="F500" i="16"/>
  <c r="D500" i="16"/>
  <c r="C500" i="16"/>
  <c r="B500" i="16"/>
  <c r="F499" i="16"/>
  <c r="D499" i="16"/>
  <c r="C499" i="16"/>
  <c r="B499" i="16"/>
  <c r="F498" i="16"/>
  <c r="D498" i="16"/>
  <c r="E498" i="16" s="1"/>
  <c r="C498" i="16"/>
  <c r="B498" i="16"/>
  <c r="F497" i="16"/>
  <c r="D497" i="16"/>
  <c r="E497" i="16" s="1"/>
  <c r="C497" i="16"/>
  <c r="B497" i="16"/>
  <c r="F496" i="16"/>
  <c r="D496" i="16"/>
  <c r="E496" i="16" s="1"/>
  <c r="C496" i="16"/>
  <c r="B496" i="16"/>
  <c r="F495" i="16"/>
  <c r="D495" i="16"/>
  <c r="E495" i="16" s="1"/>
  <c r="C495" i="16"/>
  <c r="B495" i="16"/>
  <c r="F494" i="16"/>
  <c r="D494" i="16"/>
  <c r="E494" i="16" s="1"/>
  <c r="C494" i="16"/>
  <c r="B494" i="16"/>
  <c r="F493" i="16"/>
  <c r="D493" i="16"/>
  <c r="E493" i="16" s="1"/>
  <c r="C493" i="16"/>
  <c r="B493" i="16"/>
  <c r="F492" i="16"/>
  <c r="D492" i="16"/>
  <c r="C492" i="16"/>
  <c r="B492" i="16"/>
  <c r="F491" i="16"/>
  <c r="D491" i="16"/>
  <c r="C491" i="16"/>
  <c r="B491" i="16"/>
  <c r="F490" i="16"/>
  <c r="D490" i="16"/>
  <c r="E490" i="16" s="1"/>
  <c r="C490" i="16"/>
  <c r="B490" i="16"/>
  <c r="F489" i="16"/>
  <c r="D489" i="16"/>
  <c r="E489" i="16" s="1"/>
  <c r="C489" i="16"/>
  <c r="B489" i="16"/>
  <c r="F488" i="16"/>
  <c r="D488" i="16"/>
  <c r="E488" i="16" s="1"/>
  <c r="C488" i="16"/>
  <c r="B488" i="16"/>
  <c r="F487" i="16"/>
  <c r="D487" i="16"/>
  <c r="C487" i="16"/>
  <c r="B487" i="16"/>
  <c r="F486" i="16"/>
  <c r="D486" i="16"/>
  <c r="E486" i="16" s="1"/>
  <c r="C486" i="16"/>
  <c r="B486" i="16"/>
  <c r="F485" i="16"/>
  <c r="D485" i="16"/>
  <c r="E485" i="16" s="1"/>
  <c r="C485" i="16"/>
  <c r="B485" i="16"/>
  <c r="F484" i="16"/>
  <c r="D484" i="16"/>
  <c r="C484" i="16"/>
  <c r="B484" i="16"/>
  <c r="F483" i="16"/>
  <c r="D483" i="16"/>
  <c r="C483" i="16"/>
  <c r="B483" i="16"/>
  <c r="F482" i="16"/>
  <c r="D482" i="16"/>
  <c r="E482" i="16" s="1"/>
  <c r="C482" i="16"/>
  <c r="B482" i="16"/>
  <c r="F481" i="16"/>
  <c r="D481" i="16"/>
  <c r="C481" i="16"/>
  <c r="B481" i="16"/>
  <c r="F480" i="16"/>
  <c r="D480" i="16"/>
  <c r="E480" i="16" s="1"/>
  <c r="C480" i="16"/>
  <c r="B480" i="16"/>
  <c r="F479" i="16"/>
  <c r="D479" i="16"/>
  <c r="E479" i="16" s="1"/>
  <c r="C479" i="16"/>
  <c r="B479" i="16"/>
  <c r="F478" i="16"/>
  <c r="D478" i="16"/>
  <c r="E478" i="16" s="1"/>
  <c r="C478" i="16"/>
  <c r="B478" i="16"/>
  <c r="F477" i="16"/>
  <c r="D477" i="16"/>
  <c r="E477" i="16" s="1"/>
  <c r="C477" i="16"/>
  <c r="B477" i="16"/>
  <c r="F476" i="16"/>
  <c r="D476" i="16"/>
  <c r="C476" i="16"/>
  <c r="B476" i="16"/>
  <c r="F475" i="16"/>
  <c r="D475" i="16"/>
  <c r="C475" i="16"/>
  <c r="B475" i="16"/>
  <c r="F474" i="16"/>
  <c r="D474" i="16"/>
  <c r="E474" i="16" s="1"/>
  <c r="C474" i="16"/>
  <c r="B474" i="16"/>
  <c r="F473" i="16"/>
  <c r="D473" i="16"/>
  <c r="E473" i="16" s="1"/>
  <c r="C473" i="16"/>
  <c r="B473" i="16"/>
  <c r="F472" i="16"/>
  <c r="D472" i="16"/>
  <c r="E472" i="16" s="1"/>
  <c r="C472" i="16"/>
  <c r="B472" i="16"/>
  <c r="F471" i="16"/>
  <c r="D471" i="16"/>
  <c r="E471" i="16" s="1"/>
  <c r="C471" i="16"/>
  <c r="B471" i="16"/>
  <c r="F470" i="16"/>
  <c r="D470" i="16"/>
  <c r="E470" i="16" s="1"/>
  <c r="C470" i="16"/>
  <c r="B470" i="16"/>
  <c r="F469" i="16"/>
  <c r="D469" i="16"/>
  <c r="E469" i="16" s="1"/>
  <c r="C469" i="16"/>
  <c r="B469" i="16"/>
  <c r="F468" i="16"/>
  <c r="D468" i="16"/>
  <c r="C468" i="16"/>
  <c r="B468" i="16"/>
  <c r="F467" i="16"/>
  <c r="D467" i="16"/>
  <c r="C467" i="16"/>
  <c r="B467" i="16"/>
  <c r="F466" i="16"/>
  <c r="D466" i="16"/>
  <c r="E466" i="16" s="1"/>
  <c r="C466" i="16"/>
  <c r="B466" i="16"/>
  <c r="F465" i="16"/>
  <c r="D465" i="16"/>
  <c r="E465" i="16" s="1"/>
  <c r="C465" i="16"/>
  <c r="B465" i="16"/>
  <c r="F464" i="16"/>
  <c r="D464" i="16"/>
  <c r="E464" i="16" s="1"/>
  <c r="C464" i="16"/>
  <c r="B464" i="16"/>
  <c r="F463" i="16"/>
  <c r="D463" i="16"/>
  <c r="E463" i="16" s="1"/>
  <c r="C463" i="16"/>
  <c r="B463" i="16"/>
  <c r="F462" i="16"/>
  <c r="D462" i="16"/>
  <c r="E462" i="16" s="1"/>
  <c r="C462" i="16"/>
  <c r="B462" i="16"/>
  <c r="F461" i="16"/>
  <c r="D461" i="16"/>
  <c r="E461" i="16" s="1"/>
  <c r="C461" i="16"/>
  <c r="B461" i="16"/>
  <c r="F460" i="16"/>
  <c r="D460" i="16"/>
  <c r="C460" i="16"/>
  <c r="B460" i="16"/>
  <c r="F459" i="16"/>
  <c r="D459" i="16"/>
  <c r="C459" i="16"/>
  <c r="B459" i="16"/>
  <c r="F458" i="16"/>
  <c r="D458" i="16"/>
  <c r="E458" i="16" s="1"/>
  <c r="C458" i="16"/>
  <c r="B458" i="16"/>
  <c r="F457" i="16"/>
  <c r="D457" i="16"/>
  <c r="C457" i="16"/>
  <c r="B457" i="16"/>
  <c r="F456" i="16"/>
  <c r="D456" i="16"/>
  <c r="C456" i="16"/>
  <c r="B456" i="16"/>
  <c r="F455" i="16"/>
  <c r="D455" i="16"/>
  <c r="C455" i="16"/>
  <c r="B455" i="16"/>
  <c r="F454" i="16"/>
  <c r="D454" i="16"/>
  <c r="E454" i="16" s="1"/>
  <c r="C454" i="16"/>
  <c r="B454" i="16"/>
  <c r="F453" i="16"/>
  <c r="D453" i="16"/>
  <c r="E453" i="16" s="1"/>
  <c r="C453" i="16"/>
  <c r="B453" i="16"/>
  <c r="F452" i="16"/>
  <c r="D452" i="16"/>
  <c r="C452" i="16"/>
  <c r="B452" i="16"/>
  <c r="F451" i="16"/>
  <c r="D451" i="16"/>
  <c r="C451" i="16"/>
  <c r="B451" i="16"/>
  <c r="F450" i="16"/>
  <c r="D450" i="16"/>
  <c r="E450" i="16" s="1"/>
  <c r="C450" i="16"/>
  <c r="B450" i="16"/>
  <c r="F449" i="16"/>
  <c r="D449" i="16"/>
  <c r="C449" i="16"/>
  <c r="B449" i="16"/>
  <c r="F448" i="16"/>
  <c r="D448" i="16"/>
  <c r="E448" i="16" s="1"/>
  <c r="C448" i="16"/>
  <c r="B448" i="16"/>
  <c r="F447" i="16"/>
  <c r="D447" i="16"/>
  <c r="E447" i="16" s="1"/>
  <c r="C447" i="16"/>
  <c r="B447" i="16"/>
  <c r="F446" i="16"/>
  <c r="D446" i="16"/>
  <c r="E446" i="16" s="1"/>
  <c r="C446" i="16"/>
  <c r="B446" i="16"/>
  <c r="F445" i="16"/>
  <c r="D445" i="16"/>
  <c r="E445" i="16" s="1"/>
  <c r="C445" i="16"/>
  <c r="B445" i="16"/>
  <c r="F444" i="16"/>
  <c r="D444" i="16"/>
  <c r="C444" i="16"/>
  <c r="B444" i="16"/>
  <c r="F443" i="16"/>
  <c r="D443" i="16"/>
  <c r="C443" i="16"/>
  <c r="B443" i="16"/>
  <c r="F442" i="16"/>
  <c r="D442" i="16"/>
  <c r="E442" i="16" s="1"/>
  <c r="C442" i="16"/>
  <c r="B442" i="16"/>
  <c r="F441" i="16"/>
  <c r="D441" i="16"/>
  <c r="C441" i="16"/>
  <c r="B441" i="16"/>
  <c r="F440" i="16"/>
  <c r="D440" i="16"/>
  <c r="E440" i="16" s="1"/>
  <c r="C440" i="16"/>
  <c r="B440" i="16"/>
  <c r="F439" i="16"/>
  <c r="D439" i="16"/>
  <c r="C439" i="16"/>
  <c r="B439" i="16"/>
  <c r="F438" i="16"/>
  <c r="D438" i="16"/>
  <c r="E438" i="16" s="1"/>
  <c r="C438" i="16"/>
  <c r="B438" i="16"/>
  <c r="F437" i="16"/>
  <c r="D437" i="16"/>
  <c r="E437" i="16" s="1"/>
  <c r="C437" i="16"/>
  <c r="B437" i="16"/>
  <c r="F436" i="16"/>
  <c r="D436" i="16"/>
  <c r="C436" i="16"/>
  <c r="B436" i="16"/>
  <c r="F435" i="16"/>
  <c r="D435" i="16"/>
  <c r="C435" i="16"/>
  <c r="B435" i="16"/>
  <c r="F434" i="16"/>
  <c r="D434" i="16"/>
  <c r="E434" i="16" s="1"/>
  <c r="C434" i="16"/>
  <c r="B434" i="16"/>
  <c r="F433" i="16"/>
  <c r="D433" i="16"/>
  <c r="E433" i="16" s="1"/>
  <c r="C433" i="16"/>
  <c r="B433" i="16"/>
  <c r="F432" i="16"/>
  <c r="D432" i="16"/>
  <c r="E432" i="16" s="1"/>
  <c r="C432" i="16"/>
  <c r="B432" i="16"/>
  <c r="F431" i="16"/>
  <c r="D431" i="16"/>
  <c r="E431" i="16" s="1"/>
  <c r="C431" i="16"/>
  <c r="B431" i="16"/>
  <c r="F430" i="16"/>
  <c r="D430" i="16"/>
  <c r="C430" i="16"/>
  <c r="B430" i="16"/>
  <c r="F429" i="16"/>
  <c r="D429" i="16"/>
  <c r="E429" i="16" s="1"/>
  <c r="C429" i="16"/>
  <c r="B429" i="16"/>
  <c r="F428" i="16"/>
  <c r="D428" i="16"/>
  <c r="C428" i="16"/>
  <c r="B428" i="16"/>
  <c r="F427" i="16"/>
  <c r="D427" i="16"/>
  <c r="C427" i="16"/>
  <c r="B427" i="16"/>
  <c r="F426" i="16"/>
  <c r="D426" i="16"/>
  <c r="E426" i="16" s="1"/>
  <c r="C426" i="16"/>
  <c r="B426" i="16"/>
  <c r="F425" i="16"/>
  <c r="D425" i="16"/>
  <c r="C425" i="16"/>
  <c r="B425" i="16"/>
  <c r="F424" i="16"/>
  <c r="D424" i="16"/>
  <c r="E424" i="16" s="1"/>
  <c r="C424" i="16"/>
  <c r="B424" i="16"/>
  <c r="F423" i="16"/>
  <c r="D423" i="16"/>
  <c r="E423" i="16" s="1"/>
  <c r="C423" i="16"/>
  <c r="B423" i="16"/>
  <c r="F422" i="16"/>
  <c r="D422" i="16"/>
  <c r="C422" i="16"/>
  <c r="B422" i="16"/>
  <c r="F421" i="16"/>
  <c r="E421" i="16"/>
  <c r="D421" i="16"/>
  <c r="C421" i="16"/>
  <c r="B421" i="16"/>
  <c r="F420" i="16"/>
  <c r="D420" i="16"/>
  <c r="C420" i="16"/>
  <c r="B420" i="16"/>
  <c r="F419" i="16"/>
  <c r="D419" i="16"/>
  <c r="C419" i="16"/>
  <c r="B419" i="16"/>
  <c r="F418" i="16"/>
  <c r="D418" i="16"/>
  <c r="E418" i="16" s="1"/>
  <c r="C418" i="16"/>
  <c r="B418" i="16"/>
  <c r="F417" i="16"/>
  <c r="D417" i="16"/>
  <c r="E417" i="16" s="1"/>
  <c r="C417" i="16"/>
  <c r="B417" i="16"/>
  <c r="F416" i="16"/>
  <c r="D416" i="16"/>
  <c r="C416" i="16"/>
  <c r="B416" i="16"/>
  <c r="F415" i="16"/>
  <c r="D415" i="16"/>
  <c r="E415" i="16" s="1"/>
  <c r="C415" i="16"/>
  <c r="B415" i="16"/>
  <c r="F414" i="16"/>
  <c r="D414" i="16"/>
  <c r="C414" i="16"/>
  <c r="B414" i="16"/>
  <c r="F413" i="16"/>
  <c r="D413" i="16"/>
  <c r="E413" i="16" s="1"/>
  <c r="C413" i="16"/>
  <c r="B413" i="16"/>
  <c r="F412" i="16"/>
  <c r="D412" i="16"/>
  <c r="C412" i="16"/>
  <c r="B412" i="16"/>
  <c r="F411" i="16"/>
  <c r="D411" i="16"/>
  <c r="C411" i="16"/>
  <c r="B411" i="16"/>
  <c r="F410" i="16"/>
  <c r="D410" i="16"/>
  <c r="E410" i="16" s="1"/>
  <c r="C410" i="16"/>
  <c r="B410" i="16"/>
  <c r="F409" i="16"/>
  <c r="D409" i="16"/>
  <c r="E409" i="16" s="1"/>
  <c r="C409" i="16"/>
  <c r="B409" i="16"/>
  <c r="F408" i="16"/>
  <c r="D408" i="16"/>
  <c r="E408" i="16" s="1"/>
  <c r="C408" i="16"/>
  <c r="B408" i="16"/>
  <c r="F407" i="16"/>
  <c r="D407" i="16"/>
  <c r="E407" i="16" s="1"/>
  <c r="C407" i="16"/>
  <c r="B407" i="16"/>
  <c r="F406" i="16"/>
  <c r="D406" i="16"/>
  <c r="C406" i="16"/>
  <c r="B406" i="16"/>
  <c r="F405" i="16"/>
  <c r="D405" i="16"/>
  <c r="E405" i="16" s="1"/>
  <c r="C405" i="16"/>
  <c r="B405" i="16"/>
  <c r="F404" i="16"/>
  <c r="D404" i="16"/>
  <c r="C404" i="16"/>
  <c r="B404" i="16"/>
  <c r="F403" i="16"/>
  <c r="D403" i="16"/>
  <c r="C403" i="16"/>
  <c r="B403" i="16"/>
  <c r="F402" i="16"/>
  <c r="D402" i="16"/>
  <c r="E402" i="16" s="1"/>
  <c r="C402" i="16"/>
  <c r="B402" i="16"/>
  <c r="F401" i="16"/>
  <c r="D401" i="16"/>
  <c r="C401" i="16"/>
  <c r="B401" i="16"/>
  <c r="F400" i="16"/>
  <c r="D400" i="16"/>
  <c r="E400" i="16" s="1"/>
  <c r="C400" i="16"/>
  <c r="B400" i="16"/>
  <c r="F399" i="16"/>
  <c r="D399" i="16"/>
  <c r="E399" i="16" s="1"/>
  <c r="C399" i="16"/>
  <c r="B399" i="16"/>
  <c r="F398" i="16"/>
  <c r="D398" i="16"/>
  <c r="C398" i="16"/>
  <c r="B398" i="16"/>
  <c r="F397" i="16"/>
  <c r="D397" i="16"/>
  <c r="E397" i="16" s="1"/>
  <c r="C397" i="16"/>
  <c r="B397" i="16"/>
  <c r="F396" i="16"/>
  <c r="D396" i="16"/>
  <c r="C396" i="16"/>
  <c r="B396" i="16"/>
  <c r="F395" i="16"/>
  <c r="D395" i="16"/>
  <c r="C395" i="16"/>
  <c r="B395" i="16"/>
  <c r="F394" i="16"/>
  <c r="D394" i="16"/>
  <c r="E394" i="16" s="1"/>
  <c r="C394" i="16"/>
  <c r="B394" i="16"/>
  <c r="F393" i="16"/>
  <c r="D393" i="16"/>
  <c r="C393" i="16"/>
  <c r="B393" i="16"/>
  <c r="F392" i="16"/>
  <c r="D392" i="16"/>
  <c r="C392" i="16"/>
  <c r="B392" i="16"/>
  <c r="F391" i="16"/>
  <c r="D391" i="16"/>
  <c r="E391" i="16" s="1"/>
  <c r="C391" i="16"/>
  <c r="B391" i="16"/>
  <c r="F390" i="16"/>
  <c r="D390" i="16"/>
  <c r="C390" i="16"/>
  <c r="B390" i="16"/>
  <c r="F389" i="16"/>
  <c r="D389" i="16"/>
  <c r="E389" i="16" s="1"/>
  <c r="C389" i="16"/>
  <c r="B389" i="16"/>
  <c r="F388" i="16"/>
  <c r="D388" i="16"/>
  <c r="E388" i="16" s="1"/>
  <c r="C388" i="16"/>
  <c r="B388" i="16"/>
  <c r="F387" i="16"/>
  <c r="D387" i="16"/>
  <c r="E387" i="16" s="1"/>
  <c r="C387" i="16"/>
  <c r="B387" i="16"/>
  <c r="F386" i="16"/>
  <c r="D386" i="16"/>
  <c r="C386" i="16"/>
  <c r="B386" i="16"/>
  <c r="F385" i="16"/>
  <c r="D385" i="16"/>
  <c r="C385" i="16"/>
  <c r="B385" i="16"/>
  <c r="F384" i="16"/>
  <c r="D384" i="16"/>
  <c r="E384" i="16" s="1"/>
  <c r="C384" i="16"/>
  <c r="B384" i="16"/>
  <c r="F383" i="16"/>
  <c r="D383" i="16"/>
  <c r="E383" i="16" s="1"/>
  <c r="C383" i="16"/>
  <c r="B383" i="16"/>
  <c r="F382" i="16"/>
  <c r="D382" i="16"/>
  <c r="E382" i="16" s="1"/>
  <c r="C382" i="16"/>
  <c r="B382" i="16"/>
  <c r="F381" i="16"/>
  <c r="D381" i="16"/>
  <c r="E381" i="16" s="1"/>
  <c r="C381" i="16"/>
  <c r="B381" i="16"/>
  <c r="F380" i="16"/>
  <c r="D380" i="16"/>
  <c r="C380" i="16"/>
  <c r="B380" i="16"/>
  <c r="F379" i="16"/>
  <c r="D379" i="16"/>
  <c r="E379" i="16" s="1"/>
  <c r="C379" i="16"/>
  <c r="B379" i="16"/>
  <c r="F378" i="16"/>
  <c r="D378" i="16"/>
  <c r="E378" i="16" s="1"/>
  <c r="C378" i="16"/>
  <c r="B378" i="16"/>
  <c r="F377" i="16"/>
  <c r="D377" i="16"/>
  <c r="C377" i="16"/>
  <c r="B377" i="16"/>
  <c r="F376" i="16"/>
  <c r="D376" i="16"/>
  <c r="E376" i="16" s="1"/>
  <c r="C376" i="16"/>
  <c r="B376" i="16"/>
  <c r="F375" i="16"/>
  <c r="D375" i="16"/>
  <c r="E375" i="16" s="1"/>
  <c r="C375" i="16"/>
  <c r="B375" i="16"/>
  <c r="F374" i="16"/>
  <c r="D374" i="16"/>
  <c r="E374" i="16" s="1"/>
  <c r="C374" i="16"/>
  <c r="B374" i="16"/>
  <c r="F373" i="16"/>
  <c r="D373" i="16"/>
  <c r="E373" i="16" s="1"/>
  <c r="C373" i="16"/>
  <c r="B373" i="16"/>
  <c r="F372" i="16"/>
  <c r="D372" i="16"/>
  <c r="C372" i="16"/>
  <c r="B372" i="16"/>
  <c r="F371" i="16"/>
  <c r="D371" i="16"/>
  <c r="C371" i="16"/>
  <c r="B371" i="16"/>
  <c r="F370" i="16"/>
  <c r="D370" i="16"/>
  <c r="E370" i="16" s="1"/>
  <c r="C370" i="16"/>
  <c r="B370" i="16"/>
  <c r="F369" i="16"/>
  <c r="D369" i="16"/>
  <c r="C369" i="16"/>
  <c r="B369" i="16"/>
  <c r="F368" i="16"/>
  <c r="D368" i="16"/>
  <c r="E368" i="16" s="1"/>
  <c r="C368" i="16"/>
  <c r="B368" i="16"/>
  <c r="F367" i="16"/>
  <c r="D367" i="16"/>
  <c r="E367" i="16" s="1"/>
  <c r="C367" i="16"/>
  <c r="B367" i="16"/>
  <c r="F366" i="16"/>
  <c r="D366" i="16"/>
  <c r="E366" i="16" s="1"/>
  <c r="C366" i="16"/>
  <c r="B366" i="16"/>
  <c r="F365" i="16"/>
  <c r="D365" i="16"/>
  <c r="C365" i="16"/>
  <c r="B365" i="16"/>
  <c r="F364" i="16"/>
  <c r="D364" i="16"/>
  <c r="C364" i="16"/>
  <c r="B364" i="16"/>
  <c r="F363" i="16"/>
  <c r="D363" i="16"/>
  <c r="C363" i="16"/>
  <c r="B363" i="16"/>
  <c r="F362" i="16"/>
  <c r="E362" i="16"/>
  <c r="D362" i="16"/>
  <c r="C362" i="16"/>
  <c r="B362" i="16"/>
  <c r="F361" i="16"/>
  <c r="D361" i="16"/>
  <c r="C361" i="16"/>
  <c r="B361" i="16"/>
  <c r="F360" i="16"/>
  <c r="D360" i="16"/>
  <c r="E360" i="16" s="1"/>
  <c r="C360" i="16"/>
  <c r="B360" i="16"/>
  <c r="F359" i="16"/>
  <c r="D359" i="16"/>
  <c r="E359" i="16" s="1"/>
  <c r="C359" i="16"/>
  <c r="B359" i="16"/>
  <c r="F358" i="16"/>
  <c r="D358" i="16"/>
  <c r="E358" i="16" s="1"/>
  <c r="C358" i="16"/>
  <c r="B358" i="16"/>
  <c r="F357" i="16"/>
  <c r="D357" i="16"/>
  <c r="E357" i="16" s="1"/>
  <c r="C357" i="16"/>
  <c r="B357" i="16"/>
  <c r="F356" i="16"/>
  <c r="D356" i="16"/>
  <c r="C356" i="16"/>
  <c r="B356" i="16"/>
  <c r="F355" i="16"/>
  <c r="D355" i="16"/>
  <c r="C355" i="16"/>
  <c r="B355" i="16"/>
  <c r="F354" i="16"/>
  <c r="D354" i="16"/>
  <c r="E354" i="16" s="1"/>
  <c r="C354" i="16"/>
  <c r="B354" i="16"/>
  <c r="F353" i="16"/>
  <c r="D353" i="16"/>
  <c r="C353" i="16"/>
  <c r="B353" i="16"/>
  <c r="F352" i="16"/>
  <c r="D352" i="16"/>
  <c r="E352" i="16" s="1"/>
  <c r="C352" i="16"/>
  <c r="B352" i="16"/>
  <c r="F351" i="16"/>
  <c r="D351" i="16"/>
  <c r="E351" i="16" s="1"/>
  <c r="C351" i="16"/>
  <c r="B351" i="16"/>
  <c r="F350" i="16"/>
  <c r="D350" i="16"/>
  <c r="E350" i="16" s="1"/>
  <c r="C350" i="16"/>
  <c r="B350" i="16"/>
  <c r="F349" i="16"/>
  <c r="D349" i="16"/>
  <c r="E349" i="16" s="1"/>
  <c r="C349" i="16"/>
  <c r="B349" i="16"/>
  <c r="F348" i="16"/>
  <c r="D348" i="16"/>
  <c r="C348" i="16"/>
  <c r="B348" i="16"/>
  <c r="F347" i="16"/>
  <c r="D347" i="16"/>
  <c r="C347" i="16"/>
  <c r="B347" i="16"/>
  <c r="F346" i="16"/>
  <c r="D346" i="16"/>
  <c r="E346" i="16" s="1"/>
  <c r="C346" i="16"/>
  <c r="B346" i="16"/>
  <c r="F345" i="16"/>
  <c r="D345" i="16"/>
  <c r="C345" i="16"/>
  <c r="B345" i="16"/>
  <c r="F344" i="16"/>
  <c r="D344" i="16"/>
  <c r="E344" i="16" s="1"/>
  <c r="C344" i="16"/>
  <c r="B344" i="16"/>
  <c r="F343" i="16"/>
  <c r="D343" i="16"/>
  <c r="E343" i="16" s="1"/>
  <c r="C343" i="16"/>
  <c r="B343" i="16"/>
  <c r="F342" i="16"/>
  <c r="D342" i="16"/>
  <c r="E342" i="16" s="1"/>
  <c r="C342" i="16"/>
  <c r="B342" i="16"/>
  <c r="F341" i="16"/>
  <c r="D341" i="16"/>
  <c r="C341" i="16"/>
  <c r="B341" i="16"/>
  <c r="F340" i="16"/>
  <c r="D340" i="16"/>
  <c r="C340" i="16"/>
  <c r="B340" i="16"/>
  <c r="F339" i="16"/>
  <c r="D339" i="16"/>
  <c r="C339" i="16"/>
  <c r="B339" i="16"/>
  <c r="F338" i="16"/>
  <c r="D338" i="16"/>
  <c r="E338" i="16" s="1"/>
  <c r="C338" i="16"/>
  <c r="B338" i="16"/>
  <c r="F337" i="16"/>
  <c r="D337" i="16"/>
  <c r="C337" i="16"/>
  <c r="B337" i="16"/>
  <c r="F336" i="16"/>
  <c r="D336" i="16"/>
  <c r="E336" i="16" s="1"/>
  <c r="C336" i="16"/>
  <c r="B336" i="16"/>
  <c r="F335" i="16"/>
  <c r="D335" i="16"/>
  <c r="E335" i="16" s="1"/>
  <c r="C335" i="16"/>
  <c r="B335" i="16"/>
  <c r="F334" i="16"/>
  <c r="D334" i="16"/>
  <c r="E334" i="16" s="1"/>
  <c r="C334" i="16"/>
  <c r="B334" i="16"/>
  <c r="F333" i="16"/>
  <c r="D333" i="16"/>
  <c r="E333" i="16" s="1"/>
  <c r="C333" i="16"/>
  <c r="B333" i="16"/>
  <c r="F332" i="16"/>
  <c r="D332" i="16"/>
  <c r="C332" i="16"/>
  <c r="B332" i="16"/>
  <c r="F331" i="16"/>
  <c r="D331" i="16"/>
  <c r="C331" i="16"/>
  <c r="B331" i="16"/>
  <c r="F330" i="16"/>
  <c r="D330" i="16"/>
  <c r="E330" i="16" s="1"/>
  <c r="C330" i="16"/>
  <c r="B330" i="16"/>
  <c r="F329" i="16"/>
  <c r="D329" i="16"/>
  <c r="C329" i="16"/>
  <c r="B329" i="16"/>
  <c r="F328" i="16"/>
  <c r="D328" i="16"/>
  <c r="E328" i="16" s="1"/>
  <c r="C328" i="16"/>
  <c r="B328" i="16"/>
  <c r="F327" i="16"/>
  <c r="D327" i="16"/>
  <c r="E327" i="16" s="1"/>
  <c r="C327" i="16"/>
  <c r="B327" i="16"/>
  <c r="F326" i="16"/>
  <c r="D326" i="16"/>
  <c r="E326" i="16" s="1"/>
  <c r="C326" i="16"/>
  <c r="B326" i="16"/>
  <c r="F325" i="16"/>
  <c r="D325" i="16"/>
  <c r="E325" i="16" s="1"/>
  <c r="C325" i="16"/>
  <c r="B325" i="16"/>
  <c r="F324" i="16"/>
  <c r="D324" i="16"/>
  <c r="C324" i="16"/>
  <c r="B324" i="16"/>
  <c r="F323" i="16"/>
  <c r="D323" i="16"/>
  <c r="C323" i="16"/>
  <c r="B323" i="16"/>
  <c r="F322" i="16"/>
  <c r="D322" i="16"/>
  <c r="E322" i="16" s="1"/>
  <c r="C322" i="16"/>
  <c r="B322" i="16"/>
  <c r="F321" i="16"/>
  <c r="D321" i="16"/>
  <c r="C321" i="16"/>
  <c r="B321" i="16"/>
  <c r="F320" i="16"/>
  <c r="D320" i="16"/>
  <c r="E320" i="16" s="1"/>
  <c r="C320" i="16"/>
  <c r="B320" i="16"/>
  <c r="F319" i="16"/>
  <c r="D319" i="16"/>
  <c r="E319" i="16" s="1"/>
  <c r="C319" i="16"/>
  <c r="B319" i="16"/>
  <c r="F318" i="16"/>
  <c r="D318" i="16"/>
  <c r="E318" i="16" s="1"/>
  <c r="C318" i="16"/>
  <c r="B318" i="16"/>
  <c r="F317" i="16"/>
  <c r="D317" i="16"/>
  <c r="E317" i="16" s="1"/>
  <c r="C317" i="16"/>
  <c r="B317" i="16"/>
  <c r="F316" i="16"/>
  <c r="D316" i="16"/>
  <c r="E316" i="16" s="1"/>
  <c r="C316" i="16"/>
  <c r="B316" i="16"/>
  <c r="F315" i="16"/>
  <c r="D315" i="16"/>
  <c r="C315" i="16"/>
  <c r="B315" i="16"/>
  <c r="F314" i="16"/>
  <c r="D314" i="16"/>
  <c r="E314" i="16" s="1"/>
  <c r="C314" i="16"/>
  <c r="B314" i="16"/>
  <c r="F313" i="16"/>
  <c r="D313" i="16"/>
  <c r="C313" i="16"/>
  <c r="B313" i="16"/>
  <c r="F312" i="16"/>
  <c r="D312" i="16"/>
  <c r="E312" i="16" s="1"/>
  <c r="C312" i="16"/>
  <c r="B312" i="16"/>
  <c r="F311" i="16"/>
  <c r="D311" i="16"/>
  <c r="E311" i="16" s="1"/>
  <c r="C311" i="16"/>
  <c r="B311" i="16"/>
  <c r="F310" i="16"/>
  <c r="D310" i="16"/>
  <c r="E310" i="16" s="1"/>
  <c r="C310" i="16"/>
  <c r="B310" i="16"/>
  <c r="F309" i="16"/>
  <c r="D309" i="16"/>
  <c r="E309" i="16" s="1"/>
  <c r="C309" i="16"/>
  <c r="B309" i="16"/>
  <c r="F308" i="16"/>
  <c r="D308" i="16"/>
  <c r="E308" i="16" s="1"/>
  <c r="C308" i="16"/>
  <c r="B308" i="16"/>
  <c r="F307" i="16"/>
  <c r="D307" i="16"/>
  <c r="C307" i="16"/>
  <c r="B307" i="16"/>
  <c r="F306" i="16"/>
  <c r="D306" i="16"/>
  <c r="E306" i="16" s="1"/>
  <c r="C306" i="16"/>
  <c r="B306" i="16"/>
  <c r="F305" i="16"/>
  <c r="D305" i="16"/>
  <c r="C305" i="16"/>
  <c r="B305" i="16"/>
  <c r="F304" i="16"/>
  <c r="D304" i="16"/>
  <c r="E304" i="16" s="1"/>
  <c r="C304" i="16"/>
  <c r="B304" i="16"/>
  <c r="F303" i="16"/>
  <c r="D303" i="16"/>
  <c r="E303" i="16" s="1"/>
  <c r="C303" i="16"/>
  <c r="B303" i="16"/>
  <c r="F302" i="16"/>
  <c r="D302" i="16"/>
  <c r="E302" i="16" s="1"/>
  <c r="C302" i="16"/>
  <c r="B302" i="16"/>
  <c r="F301" i="16"/>
  <c r="D301" i="16"/>
  <c r="E301" i="16" s="1"/>
  <c r="C301" i="16"/>
  <c r="B301" i="16"/>
  <c r="F300" i="16"/>
  <c r="D300" i="16"/>
  <c r="C300" i="16"/>
  <c r="B300" i="16"/>
  <c r="F299" i="16"/>
  <c r="D299" i="16"/>
  <c r="C299" i="16"/>
  <c r="B299" i="16"/>
  <c r="F298" i="16"/>
  <c r="D298" i="16"/>
  <c r="E298" i="16" s="1"/>
  <c r="C298" i="16"/>
  <c r="B298" i="16"/>
  <c r="F297" i="16"/>
  <c r="D297" i="16"/>
  <c r="C297" i="16"/>
  <c r="B297" i="16"/>
  <c r="F296" i="16"/>
  <c r="D296" i="16"/>
  <c r="E296" i="16" s="1"/>
  <c r="C296" i="16"/>
  <c r="I296" i="16" s="1"/>
  <c r="B296" i="16"/>
  <c r="F295" i="16"/>
  <c r="D295" i="16"/>
  <c r="C295" i="16"/>
  <c r="B295" i="16"/>
  <c r="F294" i="16"/>
  <c r="D294" i="16"/>
  <c r="E294" i="16" s="1"/>
  <c r="C294" i="16"/>
  <c r="B294" i="16"/>
  <c r="F293" i="16"/>
  <c r="D293" i="16"/>
  <c r="E293" i="16" s="1"/>
  <c r="C293" i="16"/>
  <c r="B293" i="16"/>
  <c r="F292" i="16"/>
  <c r="D292" i="16"/>
  <c r="E292" i="16" s="1"/>
  <c r="C292" i="16"/>
  <c r="B292" i="16"/>
  <c r="F291" i="16"/>
  <c r="D291" i="16"/>
  <c r="C291" i="16"/>
  <c r="B291" i="16"/>
  <c r="F290" i="16"/>
  <c r="D290" i="16"/>
  <c r="E290" i="16" s="1"/>
  <c r="C290" i="16"/>
  <c r="B290" i="16"/>
  <c r="F289" i="16"/>
  <c r="D289" i="16"/>
  <c r="C289" i="16"/>
  <c r="B289" i="16"/>
  <c r="F288" i="16"/>
  <c r="D288" i="16"/>
  <c r="E288" i="16" s="1"/>
  <c r="C288" i="16"/>
  <c r="B288" i="16"/>
  <c r="F287" i="16"/>
  <c r="D287" i="16"/>
  <c r="E287" i="16" s="1"/>
  <c r="C287" i="16"/>
  <c r="B287" i="16"/>
  <c r="F286" i="16"/>
  <c r="D286" i="16"/>
  <c r="E286" i="16" s="1"/>
  <c r="C286" i="16"/>
  <c r="B286" i="16"/>
  <c r="F285" i="16"/>
  <c r="D285" i="16"/>
  <c r="E285" i="16" s="1"/>
  <c r="C285" i="16"/>
  <c r="B285" i="16"/>
  <c r="F284" i="16"/>
  <c r="D284" i="16"/>
  <c r="E284" i="16" s="1"/>
  <c r="C284" i="16"/>
  <c r="B284" i="16"/>
  <c r="F283" i="16"/>
  <c r="D283" i="16"/>
  <c r="C283" i="16"/>
  <c r="B283" i="16"/>
  <c r="F282" i="16"/>
  <c r="D282" i="16"/>
  <c r="E282" i="16" s="1"/>
  <c r="C282" i="16"/>
  <c r="B282" i="16"/>
  <c r="F281" i="16"/>
  <c r="D281" i="16"/>
  <c r="C281" i="16"/>
  <c r="B281" i="16"/>
  <c r="F280" i="16"/>
  <c r="D280" i="16"/>
  <c r="E280" i="16" s="1"/>
  <c r="C280" i="16"/>
  <c r="B280" i="16"/>
  <c r="F279" i="16"/>
  <c r="D279" i="16"/>
  <c r="E279" i="16" s="1"/>
  <c r="C279" i="16"/>
  <c r="B279" i="16"/>
  <c r="F278" i="16"/>
  <c r="D278" i="16"/>
  <c r="E278" i="16" s="1"/>
  <c r="C278" i="16"/>
  <c r="B278" i="16"/>
  <c r="F277" i="16"/>
  <c r="D277" i="16"/>
  <c r="E277" i="16" s="1"/>
  <c r="C277" i="16"/>
  <c r="B277" i="16"/>
  <c r="F276" i="16"/>
  <c r="D276" i="16"/>
  <c r="E276" i="16" s="1"/>
  <c r="C276" i="16"/>
  <c r="B276" i="16"/>
  <c r="F275" i="16"/>
  <c r="D275" i="16"/>
  <c r="C275" i="16"/>
  <c r="B275" i="16"/>
  <c r="F274" i="16"/>
  <c r="D274" i="16"/>
  <c r="E274" i="16" s="1"/>
  <c r="C274" i="16"/>
  <c r="B274" i="16"/>
  <c r="F273" i="16"/>
  <c r="D273" i="16"/>
  <c r="C273" i="16"/>
  <c r="B273" i="16"/>
  <c r="F272" i="16"/>
  <c r="D272" i="16"/>
  <c r="E272" i="16" s="1"/>
  <c r="C272" i="16"/>
  <c r="B272" i="16"/>
  <c r="F271" i="16"/>
  <c r="D271" i="16"/>
  <c r="C271" i="16"/>
  <c r="B271" i="16"/>
  <c r="F270" i="16"/>
  <c r="D270" i="16"/>
  <c r="E270" i="16" s="1"/>
  <c r="C270" i="16"/>
  <c r="B270" i="16"/>
  <c r="F269" i="16"/>
  <c r="D269" i="16"/>
  <c r="E269" i="16" s="1"/>
  <c r="C269" i="16"/>
  <c r="B269" i="16"/>
  <c r="F268" i="16"/>
  <c r="D268" i="16"/>
  <c r="E268" i="16" s="1"/>
  <c r="C268" i="16"/>
  <c r="B268" i="16"/>
  <c r="F267" i="16"/>
  <c r="D267" i="16"/>
  <c r="C267" i="16"/>
  <c r="B267" i="16"/>
  <c r="F266" i="16"/>
  <c r="D266" i="16"/>
  <c r="E266" i="16" s="1"/>
  <c r="C266" i="16"/>
  <c r="B266" i="16"/>
  <c r="F265" i="16"/>
  <c r="D265" i="16"/>
  <c r="C265" i="16"/>
  <c r="B265" i="16"/>
  <c r="F264" i="16"/>
  <c r="D264" i="16"/>
  <c r="E264" i="16" s="1"/>
  <c r="C264" i="16"/>
  <c r="B264" i="16"/>
  <c r="F263" i="16"/>
  <c r="D263" i="16"/>
  <c r="E263" i="16" s="1"/>
  <c r="C263" i="16"/>
  <c r="B263" i="16"/>
  <c r="F262" i="16"/>
  <c r="D262" i="16"/>
  <c r="E262" i="16" s="1"/>
  <c r="C262" i="16"/>
  <c r="B262" i="16"/>
  <c r="F261" i="16"/>
  <c r="D261" i="16"/>
  <c r="E261" i="16" s="1"/>
  <c r="C261" i="16"/>
  <c r="B261" i="16"/>
  <c r="F260" i="16"/>
  <c r="D260" i="16"/>
  <c r="E260" i="16" s="1"/>
  <c r="C260" i="16"/>
  <c r="B260" i="16"/>
  <c r="F259" i="16"/>
  <c r="D259" i="16"/>
  <c r="C259" i="16"/>
  <c r="B259" i="16"/>
  <c r="F258" i="16"/>
  <c r="D258" i="16"/>
  <c r="E258" i="16" s="1"/>
  <c r="C258" i="16"/>
  <c r="B258" i="16"/>
  <c r="F257" i="16"/>
  <c r="D257" i="16"/>
  <c r="C257" i="16"/>
  <c r="B257" i="16"/>
  <c r="F256" i="16"/>
  <c r="D256" i="16"/>
  <c r="E256" i="16" s="1"/>
  <c r="C256" i="16"/>
  <c r="B256" i="16"/>
  <c r="F255" i="16"/>
  <c r="D255" i="16"/>
  <c r="E255" i="16" s="1"/>
  <c r="C255" i="16"/>
  <c r="B255" i="16"/>
  <c r="F254" i="16"/>
  <c r="D254" i="16"/>
  <c r="E254" i="16" s="1"/>
  <c r="C254" i="16"/>
  <c r="B254" i="16"/>
  <c r="F253" i="16"/>
  <c r="D253" i="16"/>
  <c r="E253" i="16" s="1"/>
  <c r="I253" i="16" s="1"/>
  <c r="C253" i="16"/>
  <c r="B253" i="16"/>
  <c r="F252" i="16"/>
  <c r="D252" i="16"/>
  <c r="E252" i="16" s="1"/>
  <c r="C252" i="16"/>
  <c r="B252" i="16"/>
  <c r="F251" i="16"/>
  <c r="D251" i="16"/>
  <c r="C251" i="16"/>
  <c r="B251" i="16"/>
  <c r="F250" i="16"/>
  <c r="D250" i="16"/>
  <c r="E250" i="16" s="1"/>
  <c r="C250" i="16"/>
  <c r="B250" i="16"/>
  <c r="F249" i="16"/>
  <c r="D249" i="16"/>
  <c r="C249" i="16"/>
  <c r="B249" i="16"/>
  <c r="F248" i="16"/>
  <c r="D248" i="16"/>
  <c r="E248" i="16" s="1"/>
  <c r="C248" i="16"/>
  <c r="B248" i="16"/>
  <c r="F247" i="16"/>
  <c r="D247" i="16"/>
  <c r="C247" i="16"/>
  <c r="B247" i="16"/>
  <c r="F246" i="16"/>
  <c r="D246" i="16"/>
  <c r="E246" i="16" s="1"/>
  <c r="C246" i="16"/>
  <c r="B246" i="16"/>
  <c r="F245" i="16"/>
  <c r="D245" i="16"/>
  <c r="E245" i="16" s="1"/>
  <c r="I245" i="16" s="1"/>
  <c r="C245" i="16"/>
  <c r="B245" i="16"/>
  <c r="F244" i="16"/>
  <c r="D244" i="16"/>
  <c r="E244" i="16" s="1"/>
  <c r="C244" i="16"/>
  <c r="B244" i="16"/>
  <c r="F243" i="16"/>
  <c r="D243" i="16"/>
  <c r="C243" i="16"/>
  <c r="B243" i="16"/>
  <c r="F242" i="16"/>
  <c r="D242" i="16"/>
  <c r="E242" i="16" s="1"/>
  <c r="C242" i="16"/>
  <c r="B242" i="16"/>
  <c r="F241" i="16"/>
  <c r="D241" i="16"/>
  <c r="C241" i="16"/>
  <c r="B241" i="16"/>
  <c r="F240" i="16"/>
  <c r="E240" i="16"/>
  <c r="D240" i="16"/>
  <c r="C240" i="16"/>
  <c r="B240" i="16"/>
  <c r="F239" i="16"/>
  <c r="D239" i="16"/>
  <c r="E239" i="16" s="1"/>
  <c r="C239" i="16"/>
  <c r="B239" i="16"/>
  <c r="F238" i="16"/>
  <c r="D238" i="16"/>
  <c r="E238" i="16" s="1"/>
  <c r="C238" i="16"/>
  <c r="B238" i="16"/>
  <c r="F237" i="16"/>
  <c r="D237" i="16"/>
  <c r="E237" i="16" s="1"/>
  <c r="C237" i="16"/>
  <c r="B237" i="16"/>
  <c r="F236" i="16"/>
  <c r="D236" i="16"/>
  <c r="C236" i="16"/>
  <c r="B236" i="16"/>
  <c r="F235" i="16"/>
  <c r="D235" i="16"/>
  <c r="C235" i="16"/>
  <c r="B235" i="16"/>
  <c r="F234" i="16"/>
  <c r="D234" i="16"/>
  <c r="E234" i="16" s="1"/>
  <c r="C234" i="16"/>
  <c r="B234" i="16"/>
  <c r="F233" i="16"/>
  <c r="D233" i="16"/>
  <c r="C233" i="16"/>
  <c r="B233" i="16"/>
  <c r="F232" i="16"/>
  <c r="D232" i="16"/>
  <c r="E232" i="16" s="1"/>
  <c r="C232" i="16"/>
  <c r="B232" i="16"/>
  <c r="F231" i="16"/>
  <c r="D231" i="16"/>
  <c r="E231" i="16" s="1"/>
  <c r="C231" i="16"/>
  <c r="B231" i="16"/>
  <c r="F230" i="16"/>
  <c r="D230" i="16"/>
  <c r="C230" i="16"/>
  <c r="B230" i="16"/>
  <c r="F229" i="16"/>
  <c r="D229" i="16"/>
  <c r="E229" i="16" s="1"/>
  <c r="C229" i="16"/>
  <c r="B229" i="16"/>
  <c r="F228" i="16"/>
  <c r="D228" i="16"/>
  <c r="E228" i="16" s="1"/>
  <c r="C228" i="16"/>
  <c r="B228" i="16"/>
  <c r="F227" i="16"/>
  <c r="D227" i="16"/>
  <c r="C227" i="16"/>
  <c r="B227" i="16"/>
  <c r="F226" i="16"/>
  <c r="D226" i="16"/>
  <c r="E226" i="16" s="1"/>
  <c r="C226" i="16"/>
  <c r="B226" i="16"/>
  <c r="F225" i="16"/>
  <c r="D225" i="16"/>
  <c r="C225" i="16"/>
  <c r="B225" i="16"/>
  <c r="F224" i="16"/>
  <c r="D224" i="16"/>
  <c r="E224" i="16" s="1"/>
  <c r="C224" i="16"/>
  <c r="B224" i="16"/>
  <c r="F223" i="16"/>
  <c r="D223" i="16"/>
  <c r="E223" i="16" s="1"/>
  <c r="C223" i="16"/>
  <c r="B223" i="16"/>
  <c r="F222" i="16"/>
  <c r="D222" i="16"/>
  <c r="C222" i="16"/>
  <c r="B222" i="16"/>
  <c r="F221" i="16"/>
  <c r="D221" i="16"/>
  <c r="E221" i="16" s="1"/>
  <c r="C221" i="16"/>
  <c r="B221" i="16"/>
  <c r="F220" i="16"/>
  <c r="D220" i="16"/>
  <c r="E220" i="16" s="1"/>
  <c r="C220" i="16"/>
  <c r="B220" i="16"/>
  <c r="F219" i="16"/>
  <c r="D219" i="16"/>
  <c r="C219" i="16"/>
  <c r="B219" i="16"/>
  <c r="F218" i="16"/>
  <c r="D218" i="16"/>
  <c r="C218" i="16"/>
  <c r="B218" i="16"/>
  <c r="F217" i="16"/>
  <c r="D217" i="16"/>
  <c r="C217" i="16"/>
  <c r="B217" i="16"/>
  <c r="F216" i="16"/>
  <c r="D216" i="16"/>
  <c r="E216" i="16" s="1"/>
  <c r="C216" i="16"/>
  <c r="B216" i="16"/>
  <c r="F215" i="16"/>
  <c r="E215" i="16"/>
  <c r="D215" i="16"/>
  <c r="C215" i="16"/>
  <c r="B215" i="16"/>
  <c r="F214" i="16"/>
  <c r="D214" i="16"/>
  <c r="C214" i="16"/>
  <c r="B214" i="16"/>
  <c r="F213" i="16"/>
  <c r="D213" i="16"/>
  <c r="E213" i="16" s="1"/>
  <c r="C213" i="16"/>
  <c r="B213" i="16"/>
  <c r="F212" i="16"/>
  <c r="D212" i="16"/>
  <c r="C212" i="16"/>
  <c r="B212" i="16"/>
  <c r="F211" i="16"/>
  <c r="D211" i="16"/>
  <c r="E211" i="16" s="1"/>
  <c r="C211" i="16"/>
  <c r="B211" i="16"/>
  <c r="F210" i="16"/>
  <c r="D210" i="16"/>
  <c r="E210" i="16" s="1"/>
  <c r="C210" i="16"/>
  <c r="B210" i="16"/>
  <c r="F209" i="16"/>
  <c r="D209" i="16"/>
  <c r="C209" i="16"/>
  <c r="B209" i="16"/>
  <c r="F208" i="16"/>
  <c r="D208" i="16"/>
  <c r="E208" i="16" s="1"/>
  <c r="C208" i="16"/>
  <c r="B208" i="16"/>
  <c r="F207" i="16"/>
  <c r="D207" i="16"/>
  <c r="E207" i="16" s="1"/>
  <c r="C207" i="16"/>
  <c r="B207" i="16"/>
  <c r="F206" i="16"/>
  <c r="D206" i="16"/>
  <c r="C206" i="16"/>
  <c r="B206" i="16"/>
  <c r="F205" i="16"/>
  <c r="D205" i="16"/>
  <c r="E205" i="16" s="1"/>
  <c r="C205" i="16"/>
  <c r="B205" i="16"/>
  <c r="F204" i="16"/>
  <c r="D204" i="16"/>
  <c r="C204" i="16"/>
  <c r="B204" i="16"/>
  <c r="F203" i="16"/>
  <c r="D203" i="16"/>
  <c r="E203" i="16" s="1"/>
  <c r="C203" i="16"/>
  <c r="B203" i="16"/>
  <c r="F202" i="16"/>
  <c r="D202" i="16"/>
  <c r="E202" i="16" s="1"/>
  <c r="C202" i="16"/>
  <c r="B202" i="16"/>
  <c r="F201" i="16"/>
  <c r="D201" i="16"/>
  <c r="C201" i="16"/>
  <c r="B201" i="16"/>
  <c r="F200" i="16"/>
  <c r="D200" i="16"/>
  <c r="C200" i="16"/>
  <c r="B200" i="16"/>
  <c r="F199" i="16"/>
  <c r="D199" i="16"/>
  <c r="E199" i="16" s="1"/>
  <c r="C199" i="16"/>
  <c r="B199" i="16"/>
  <c r="F198" i="16"/>
  <c r="D198" i="16"/>
  <c r="C198" i="16"/>
  <c r="B198" i="16"/>
  <c r="F197" i="16"/>
  <c r="D197" i="16"/>
  <c r="E197" i="16" s="1"/>
  <c r="C197" i="16"/>
  <c r="B197" i="16"/>
  <c r="F196" i="16"/>
  <c r="D196" i="16"/>
  <c r="C196" i="16"/>
  <c r="B196" i="16"/>
  <c r="F195" i="16"/>
  <c r="D195" i="16"/>
  <c r="E195" i="16" s="1"/>
  <c r="C195" i="16"/>
  <c r="B195" i="16"/>
  <c r="F194" i="16"/>
  <c r="D194" i="16"/>
  <c r="C194" i="16"/>
  <c r="B194" i="16"/>
  <c r="F193" i="16"/>
  <c r="D193" i="16"/>
  <c r="C193" i="16"/>
  <c r="B193" i="16"/>
  <c r="F192" i="16"/>
  <c r="D192" i="16"/>
  <c r="E192" i="16" s="1"/>
  <c r="C192" i="16"/>
  <c r="B192" i="16"/>
  <c r="F191" i="16"/>
  <c r="D191" i="16"/>
  <c r="E191" i="16" s="1"/>
  <c r="C191" i="16"/>
  <c r="B191" i="16"/>
  <c r="F190" i="16"/>
  <c r="D190" i="16"/>
  <c r="C190" i="16"/>
  <c r="B190" i="16"/>
  <c r="F189" i="16"/>
  <c r="D189" i="16"/>
  <c r="E189" i="16" s="1"/>
  <c r="C189" i="16"/>
  <c r="B189" i="16"/>
  <c r="F188" i="16"/>
  <c r="D188" i="16"/>
  <c r="C188" i="16"/>
  <c r="B188" i="16"/>
  <c r="F187" i="16"/>
  <c r="D187" i="16"/>
  <c r="E187" i="16" s="1"/>
  <c r="C187" i="16"/>
  <c r="B187" i="16"/>
  <c r="F186" i="16"/>
  <c r="D186" i="16"/>
  <c r="E186" i="16" s="1"/>
  <c r="C186" i="16"/>
  <c r="B186" i="16"/>
  <c r="F185" i="16"/>
  <c r="D185" i="16"/>
  <c r="C185" i="16"/>
  <c r="B185" i="16"/>
  <c r="F184" i="16"/>
  <c r="D184" i="16"/>
  <c r="E184" i="16" s="1"/>
  <c r="C184" i="16"/>
  <c r="B184" i="16"/>
  <c r="F183" i="16"/>
  <c r="D183" i="16"/>
  <c r="E183" i="16" s="1"/>
  <c r="C183" i="16"/>
  <c r="B183" i="16"/>
  <c r="F182" i="16"/>
  <c r="D182" i="16"/>
  <c r="C182" i="16"/>
  <c r="B182" i="16"/>
  <c r="F181" i="16"/>
  <c r="D181" i="16"/>
  <c r="C181" i="16"/>
  <c r="B181" i="16"/>
  <c r="F180" i="16"/>
  <c r="D180" i="16"/>
  <c r="C180" i="16"/>
  <c r="B180" i="16"/>
  <c r="F179" i="16"/>
  <c r="D179" i="16"/>
  <c r="E179" i="16" s="1"/>
  <c r="C179" i="16"/>
  <c r="B179" i="16"/>
  <c r="F178" i="16"/>
  <c r="D178" i="16"/>
  <c r="E178" i="16" s="1"/>
  <c r="C178" i="16"/>
  <c r="B178" i="16"/>
  <c r="F177" i="16"/>
  <c r="D177" i="16"/>
  <c r="C177" i="16"/>
  <c r="B177" i="16"/>
  <c r="F176" i="16"/>
  <c r="D176" i="16"/>
  <c r="C176" i="16"/>
  <c r="B176" i="16"/>
  <c r="F175" i="16"/>
  <c r="D175" i="16"/>
  <c r="E175" i="16" s="1"/>
  <c r="C175" i="16"/>
  <c r="B175" i="16"/>
  <c r="F174" i="16"/>
  <c r="D174" i="16"/>
  <c r="C174" i="16"/>
  <c r="B174" i="16"/>
  <c r="F173" i="16"/>
  <c r="D173" i="16"/>
  <c r="C173" i="16"/>
  <c r="B173" i="16"/>
  <c r="F172" i="16"/>
  <c r="D172" i="16"/>
  <c r="C172" i="16"/>
  <c r="B172" i="16"/>
  <c r="F171" i="16"/>
  <c r="D171" i="16"/>
  <c r="E171" i="16" s="1"/>
  <c r="C171" i="16"/>
  <c r="B171" i="16"/>
  <c r="F170" i="16"/>
  <c r="D170" i="16"/>
  <c r="E170" i="16" s="1"/>
  <c r="C170" i="16"/>
  <c r="B170" i="16"/>
  <c r="F169" i="16"/>
  <c r="D169" i="16"/>
  <c r="C169" i="16"/>
  <c r="B169" i="16"/>
  <c r="F168" i="16"/>
  <c r="D168" i="16"/>
  <c r="E168" i="16" s="1"/>
  <c r="C168" i="16"/>
  <c r="B168" i="16"/>
  <c r="F167" i="16"/>
  <c r="D167" i="16"/>
  <c r="E167" i="16" s="1"/>
  <c r="C167" i="16"/>
  <c r="B167" i="16"/>
  <c r="F166" i="16"/>
  <c r="D166" i="16"/>
  <c r="C166" i="16"/>
  <c r="B166" i="16"/>
  <c r="F165" i="16"/>
  <c r="D165" i="16"/>
  <c r="E165" i="16" s="1"/>
  <c r="C165" i="16"/>
  <c r="B165" i="16"/>
  <c r="F164" i="16"/>
  <c r="D164" i="16"/>
  <c r="C164" i="16"/>
  <c r="B164" i="16"/>
  <c r="F163" i="16"/>
  <c r="D163" i="16"/>
  <c r="E163" i="16" s="1"/>
  <c r="C163" i="16"/>
  <c r="B163" i="16"/>
  <c r="F162" i="16"/>
  <c r="D162" i="16"/>
  <c r="E162" i="16" s="1"/>
  <c r="C162" i="16"/>
  <c r="B162" i="16"/>
  <c r="F161" i="16"/>
  <c r="D161" i="16"/>
  <c r="C161" i="16"/>
  <c r="B161" i="16"/>
  <c r="F160" i="16"/>
  <c r="D160" i="16"/>
  <c r="C160" i="16"/>
  <c r="B160" i="16"/>
  <c r="F159" i="16"/>
  <c r="D159" i="16"/>
  <c r="E159" i="16" s="1"/>
  <c r="C159" i="16"/>
  <c r="B159" i="16"/>
  <c r="F158" i="16"/>
  <c r="D158" i="16"/>
  <c r="C158" i="16"/>
  <c r="B158" i="16"/>
  <c r="F157" i="16"/>
  <c r="D157" i="16"/>
  <c r="E157" i="16" s="1"/>
  <c r="C157" i="16"/>
  <c r="B157" i="16"/>
  <c r="F156" i="16"/>
  <c r="D156" i="16"/>
  <c r="C156" i="16"/>
  <c r="B156" i="16"/>
  <c r="F155" i="16"/>
  <c r="D155" i="16"/>
  <c r="E155" i="16" s="1"/>
  <c r="C155" i="16"/>
  <c r="B155" i="16"/>
  <c r="F154" i="16"/>
  <c r="D154" i="16"/>
  <c r="E154" i="16" s="1"/>
  <c r="C154" i="16"/>
  <c r="B154" i="16"/>
  <c r="F153" i="16"/>
  <c r="D153" i="16"/>
  <c r="C153" i="16"/>
  <c r="B153" i="16"/>
  <c r="F152" i="16"/>
  <c r="D152" i="16"/>
  <c r="E152" i="16" s="1"/>
  <c r="C152" i="16"/>
  <c r="B152" i="16"/>
  <c r="F151" i="16"/>
  <c r="D151" i="16"/>
  <c r="E151" i="16" s="1"/>
  <c r="C151" i="16"/>
  <c r="B151" i="16"/>
  <c r="F150" i="16"/>
  <c r="D150" i="16"/>
  <c r="C150" i="16"/>
  <c r="B150" i="16"/>
  <c r="F149" i="16"/>
  <c r="D149" i="16"/>
  <c r="E149" i="16" s="1"/>
  <c r="C149" i="16"/>
  <c r="B149" i="16"/>
  <c r="F148" i="16"/>
  <c r="D148" i="16"/>
  <c r="C148" i="16"/>
  <c r="B148" i="16"/>
  <c r="F147" i="16"/>
  <c r="D147" i="16"/>
  <c r="E147" i="16" s="1"/>
  <c r="C147" i="16"/>
  <c r="B147" i="16"/>
  <c r="F146" i="16"/>
  <c r="D146" i="16"/>
  <c r="E146" i="16" s="1"/>
  <c r="C146" i="16"/>
  <c r="B146" i="16"/>
  <c r="F145" i="16"/>
  <c r="D145" i="16"/>
  <c r="C145" i="16"/>
  <c r="B145" i="16"/>
  <c r="F144" i="16"/>
  <c r="D144" i="16"/>
  <c r="E144" i="16" s="1"/>
  <c r="C144" i="16"/>
  <c r="B144" i="16"/>
  <c r="F143" i="16"/>
  <c r="D143" i="16"/>
  <c r="E143" i="16" s="1"/>
  <c r="C143" i="16"/>
  <c r="B143" i="16"/>
  <c r="F142" i="16"/>
  <c r="D142" i="16"/>
  <c r="C142" i="16"/>
  <c r="B142" i="16"/>
  <c r="F141" i="16"/>
  <c r="D141" i="16"/>
  <c r="E141" i="16" s="1"/>
  <c r="C141" i="16"/>
  <c r="B141" i="16"/>
  <c r="F140" i="16"/>
  <c r="D140" i="16"/>
  <c r="C140" i="16"/>
  <c r="B140" i="16"/>
  <c r="F139" i="16"/>
  <c r="D139" i="16"/>
  <c r="E139" i="16" s="1"/>
  <c r="C139" i="16"/>
  <c r="B139" i="16"/>
  <c r="F138" i="16"/>
  <c r="D138" i="16"/>
  <c r="E138" i="16" s="1"/>
  <c r="C138" i="16"/>
  <c r="B138" i="16"/>
  <c r="F137" i="16"/>
  <c r="D137" i="16"/>
  <c r="C137" i="16"/>
  <c r="B137" i="16"/>
  <c r="F136" i="16"/>
  <c r="D136" i="16"/>
  <c r="E136" i="16" s="1"/>
  <c r="C136" i="16"/>
  <c r="B136" i="16"/>
  <c r="F135" i="16"/>
  <c r="D135" i="16"/>
  <c r="E135" i="16" s="1"/>
  <c r="C135" i="16"/>
  <c r="B135" i="16"/>
  <c r="F134" i="16"/>
  <c r="D134" i="16"/>
  <c r="C134" i="16"/>
  <c r="B134" i="16"/>
  <c r="F133" i="16"/>
  <c r="D133" i="16"/>
  <c r="E133" i="16" s="1"/>
  <c r="C133" i="16"/>
  <c r="B133" i="16"/>
  <c r="F132" i="16"/>
  <c r="D132" i="16"/>
  <c r="C132" i="16"/>
  <c r="B132" i="16"/>
  <c r="F131" i="16"/>
  <c r="D131" i="16"/>
  <c r="E131" i="16" s="1"/>
  <c r="C131" i="16"/>
  <c r="B131" i="16"/>
  <c r="F130" i="16"/>
  <c r="D130" i="16"/>
  <c r="C130" i="16"/>
  <c r="B130" i="16"/>
  <c r="F129" i="16"/>
  <c r="D129" i="16"/>
  <c r="C129" i="16"/>
  <c r="B129" i="16"/>
  <c r="F128" i="16"/>
  <c r="E128" i="16"/>
  <c r="D128" i="16"/>
  <c r="C128" i="16"/>
  <c r="B128" i="16"/>
  <c r="F127" i="16"/>
  <c r="D127" i="16"/>
  <c r="E127" i="16" s="1"/>
  <c r="C127" i="16"/>
  <c r="B127" i="16"/>
  <c r="F126" i="16"/>
  <c r="D126" i="16"/>
  <c r="C126" i="16"/>
  <c r="B126" i="16"/>
  <c r="F125" i="16"/>
  <c r="D125" i="16"/>
  <c r="E125" i="16" s="1"/>
  <c r="C125" i="16"/>
  <c r="B125" i="16"/>
  <c r="F124" i="16"/>
  <c r="D124" i="16"/>
  <c r="C124" i="16"/>
  <c r="B124" i="16"/>
  <c r="F123" i="16"/>
  <c r="D123" i="16"/>
  <c r="E123" i="16" s="1"/>
  <c r="C123" i="16"/>
  <c r="B123" i="16"/>
  <c r="F122" i="16"/>
  <c r="D122" i="16"/>
  <c r="E122" i="16" s="1"/>
  <c r="C122" i="16"/>
  <c r="B122" i="16"/>
  <c r="F121" i="16"/>
  <c r="D121" i="16"/>
  <c r="C121" i="16"/>
  <c r="B121" i="16"/>
  <c r="F120" i="16"/>
  <c r="D120" i="16"/>
  <c r="E120" i="16" s="1"/>
  <c r="C120" i="16"/>
  <c r="B120" i="16"/>
  <c r="F119" i="16"/>
  <c r="D119" i="16"/>
  <c r="C119" i="16"/>
  <c r="B119" i="16"/>
  <c r="F118" i="16"/>
  <c r="D118" i="16"/>
  <c r="C118" i="16"/>
  <c r="B118" i="16"/>
  <c r="F117" i="16"/>
  <c r="D117" i="16"/>
  <c r="E117" i="16" s="1"/>
  <c r="C117" i="16"/>
  <c r="B117" i="16"/>
  <c r="F116" i="16"/>
  <c r="D116" i="16"/>
  <c r="C116" i="16"/>
  <c r="B116" i="16"/>
  <c r="F115" i="16"/>
  <c r="D115" i="16"/>
  <c r="C115" i="16"/>
  <c r="B115" i="16"/>
  <c r="F114" i="16"/>
  <c r="D114" i="16"/>
  <c r="E114" i="16" s="1"/>
  <c r="C114" i="16"/>
  <c r="B114" i="16"/>
  <c r="F113" i="16"/>
  <c r="D113" i="16"/>
  <c r="C113" i="16"/>
  <c r="B113" i="16"/>
  <c r="F112" i="16"/>
  <c r="D112" i="16"/>
  <c r="E112" i="16" s="1"/>
  <c r="C112" i="16"/>
  <c r="B112" i="16"/>
  <c r="F111" i="16"/>
  <c r="D111" i="16"/>
  <c r="C111" i="16"/>
  <c r="B111" i="16"/>
  <c r="F110" i="16"/>
  <c r="D110" i="16"/>
  <c r="C110" i="16"/>
  <c r="B110" i="16"/>
  <c r="F109" i="16"/>
  <c r="D109" i="16"/>
  <c r="E109" i="16" s="1"/>
  <c r="C109" i="16"/>
  <c r="B109" i="16"/>
  <c r="F108" i="16"/>
  <c r="D108" i="16"/>
  <c r="C108" i="16"/>
  <c r="B108" i="16"/>
  <c r="F107" i="16"/>
  <c r="D107" i="16"/>
  <c r="E107" i="16" s="1"/>
  <c r="C107" i="16"/>
  <c r="B107" i="16"/>
  <c r="F106" i="16"/>
  <c r="D106" i="16"/>
  <c r="E106" i="16" s="1"/>
  <c r="C106" i="16"/>
  <c r="B106" i="16"/>
  <c r="F105" i="16"/>
  <c r="D105" i="16"/>
  <c r="C105" i="16"/>
  <c r="B105" i="16"/>
  <c r="F104" i="16"/>
  <c r="E104" i="16"/>
  <c r="D104" i="16"/>
  <c r="C104" i="16"/>
  <c r="B104" i="16"/>
  <c r="F103" i="16"/>
  <c r="D103" i="16"/>
  <c r="E103" i="16" s="1"/>
  <c r="C103" i="16"/>
  <c r="B103" i="16"/>
  <c r="F102" i="16"/>
  <c r="D102" i="16"/>
  <c r="C102" i="16"/>
  <c r="B102" i="16"/>
  <c r="F101" i="16"/>
  <c r="D101" i="16"/>
  <c r="C101" i="16"/>
  <c r="B101" i="16"/>
  <c r="F100" i="16"/>
  <c r="D100" i="16"/>
  <c r="C100" i="16"/>
  <c r="B100" i="16"/>
  <c r="F99" i="16"/>
  <c r="D99" i="16"/>
  <c r="E99" i="16" s="1"/>
  <c r="C99" i="16"/>
  <c r="B99" i="16"/>
  <c r="F98" i="16"/>
  <c r="D98" i="16"/>
  <c r="E98" i="16" s="1"/>
  <c r="C98" i="16"/>
  <c r="B98" i="16"/>
  <c r="F97" i="16"/>
  <c r="D97" i="16"/>
  <c r="C97" i="16"/>
  <c r="B97" i="16"/>
  <c r="F96" i="16"/>
  <c r="D96" i="16"/>
  <c r="E96" i="16" s="1"/>
  <c r="C96" i="16"/>
  <c r="B96" i="16"/>
  <c r="F95" i="16"/>
  <c r="D95" i="16"/>
  <c r="C95" i="16"/>
  <c r="B95" i="16"/>
  <c r="F94" i="16"/>
  <c r="D94" i="16"/>
  <c r="C94" i="16"/>
  <c r="B94" i="16"/>
  <c r="F93" i="16"/>
  <c r="D93" i="16"/>
  <c r="E93" i="16" s="1"/>
  <c r="C93" i="16"/>
  <c r="B93" i="16"/>
  <c r="F92" i="16"/>
  <c r="D92" i="16"/>
  <c r="C92" i="16"/>
  <c r="B92" i="16"/>
  <c r="F91" i="16"/>
  <c r="D91" i="16"/>
  <c r="C91" i="16"/>
  <c r="B91" i="16"/>
  <c r="F90" i="16"/>
  <c r="D90" i="16"/>
  <c r="C90" i="16"/>
  <c r="B90" i="16"/>
  <c r="F89" i="16"/>
  <c r="D89" i="16"/>
  <c r="C89" i="16"/>
  <c r="B89" i="16"/>
  <c r="F88" i="16"/>
  <c r="D88" i="16"/>
  <c r="E88" i="16" s="1"/>
  <c r="C88" i="16"/>
  <c r="B88" i="16"/>
  <c r="F87" i="16"/>
  <c r="D87" i="16"/>
  <c r="C87" i="16"/>
  <c r="B87" i="16"/>
  <c r="F86" i="16"/>
  <c r="D86" i="16"/>
  <c r="C86" i="16"/>
  <c r="B86" i="16"/>
  <c r="F85" i="16"/>
  <c r="D85" i="16"/>
  <c r="E85" i="16" s="1"/>
  <c r="C85" i="16"/>
  <c r="B85" i="16"/>
  <c r="F84" i="16"/>
  <c r="D84" i="16"/>
  <c r="C84" i="16"/>
  <c r="B84" i="16"/>
  <c r="F83" i="16"/>
  <c r="D83" i="16"/>
  <c r="E83" i="16" s="1"/>
  <c r="C83" i="16"/>
  <c r="B83" i="16"/>
  <c r="F82" i="16"/>
  <c r="D82" i="16"/>
  <c r="E82" i="16" s="1"/>
  <c r="C82" i="16"/>
  <c r="B82" i="16"/>
  <c r="F81" i="16"/>
  <c r="D81" i="16"/>
  <c r="C81" i="16"/>
  <c r="B81" i="16"/>
  <c r="F80" i="16"/>
  <c r="D80" i="16"/>
  <c r="E80" i="16" s="1"/>
  <c r="C80" i="16"/>
  <c r="B80" i="16"/>
  <c r="F79" i="16"/>
  <c r="D79" i="16"/>
  <c r="E79" i="16" s="1"/>
  <c r="C79" i="16"/>
  <c r="B79" i="16"/>
  <c r="F78" i="16"/>
  <c r="D78" i="16"/>
  <c r="C78" i="16"/>
  <c r="B78" i="16"/>
  <c r="F77" i="16"/>
  <c r="D77" i="16"/>
  <c r="E77" i="16" s="1"/>
  <c r="C77" i="16"/>
  <c r="B77" i="16"/>
  <c r="F76" i="16"/>
  <c r="D76" i="16"/>
  <c r="C76" i="16"/>
  <c r="B76" i="16"/>
  <c r="F75" i="16"/>
  <c r="D75" i="16"/>
  <c r="E75" i="16" s="1"/>
  <c r="C75" i="16"/>
  <c r="B75" i="16"/>
  <c r="F74" i="16"/>
  <c r="D74" i="16"/>
  <c r="E74" i="16" s="1"/>
  <c r="C74" i="16"/>
  <c r="B74" i="16"/>
  <c r="F73" i="16"/>
  <c r="D73" i="16"/>
  <c r="C73" i="16"/>
  <c r="B73" i="16"/>
  <c r="F72" i="16"/>
  <c r="D72" i="16"/>
  <c r="E72" i="16" s="1"/>
  <c r="C72" i="16"/>
  <c r="B72" i="16"/>
  <c r="F71" i="16"/>
  <c r="D71" i="16"/>
  <c r="E71" i="16" s="1"/>
  <c r="C71" i="16"/>
  <c r="B71" i="16"/>
  <c r="F70" i="16"/>
  <c r="D70" i="16"/>
  <c r="C70" i="16"/>
  <c r="B70" i="16"/>
  <c r="F69" i="16"/>
  <c r="D69" i="16"/>
  <c r="E69" i="16" s="1"/>
  <c r="C69" i="16"/>
  <c r="B69" i="16"/>
  <c r="F68" i="16"/>
  <c r="D68" i="16"/>
  <c r="C68" i="16"/>
  <c r="B68" i="16"/>
  <c r="F67" i="16"/>
  <c r="D67" i="16"/>
  <c r="E67" i="16" s="1"/>
  <c r="C67" i="16"/>
  <c r="B67" i="16"/>
  <c r="F66" i="16"/>
  <c r="E66" i="16"/>
  <c r="D66" i="16"/>
  <c r="C66" i="16"/>
  <c r="B66" i="16"/>
  <c r="F65" i="16"/>
  <c r="D65" i="16"/>
  <c r="C65" i="16"/>
  <c r="B65" i="16"/>
  <c r="F64" i="16"/>
  <c r="D64" i="16"/>
  <c r="C64" i="16"/>
  <c r="B64" i="16"/>
  <c r="F63" i="16"/>
  <c r="D63" i="16"/>
  <c r="E63" i="16" s="1"/>
  <c r="C63" i="16"/>
  <c r="B63" i="16"/>
  <c r="F62" i="16"/>
  <c r="D62" i="16"/>
  <c r="C62" i="16"/>
  <c r="B62" i="16"/>
  <c r="F61" i="16"/>
  <c r="D61" i="16"/>
  <c r="E61" i="16" s="1"/>
  <c r="C61" i="16"/>
  <c r="B61" i="16"/>
  <c r="F60" i="16"/>
  <c r="D60" i="16"/>
  <c r="C60" i="16"/>
  <c r="B60" i="16"/>
  <c r="F59" i="16"/>
  <c r="D59" i="16"/>
  <c r="E59" i="16" s="1"/>
  <c r="C59" i="16"/>
  <c r="B59" i="16"/>
  <c r="F58" i="16"/>
  <c r="D58" i="16"/>
  <c r="C58" i="16"/>
  <c r="B58" i="16"/>
  <c r="F57" i="16"/>
  <c r="D57" i="16"/>
  <c r="E57" i="16" s="1"/>
  <c r="C57" i="16"/>
  <c r="B57" i="16"/>
  <c r="F56" i="16"/>
  <c r="D56" i="16"/>
  <c r="E56" i="16" s="1"/>
  <c r="C56" i="16"/>
  <c r="B56" i="16"/>
  <c r="F55" i="16"/>
  <c r="D55" i="16"/>
  <c r="E55" i="16" s="1"/>
  <c r="C55" i="16"/>
  <c r="B55" i="16"/>
  <c r="F54" i="16"/>
  <c r="D54" i="16"/>
  <c r="C54" i="16"/>
  <c r="B54" i="16"/>
  <c r="F53" i="16"/>
  <c r="D53" i="16"/>
  <c r="C53" i="16"/>
  <c r="B53" i="16"/>
  <c r="F52" i="16"/>
  <c r="D52" i="16"/>
  <c r="C52" i="16"/>
  <c r="B52" i="16"/>
  <c r="F51" i="16"/>
  <c r="D51" i="16"/>
  <c r="C51" i="16"/>
  <c r="B51" i="16"/>
  <c r="F50" i="16"/>
  <c r="D50" i="16"/>
  <c r="E50" i="16" s="1"/>
  <c r="C50" i="16"/>
  <c r="B50" i="16"/>
  <c r="F49" i="16"/>
  <c r="D49" i="16"/>
  <c r="E49" i="16" s="1"/>
  <c r="C49" i="16"/>
  <c r="B49" i="16"/>
  <c r="F48" i="16"/>
  <c r="D48" i="16"/>
  <c r="E48" i="16" s="1"/>
  <c r="C48" i="16"/>
  <c r="B48" i="16"/>
  <c r="F47" i="16"/>
  <c r="D47" i="16"/>
  <c r="E47" i="16" s="1"/>
  <c r="C47" i="16"/>
  <c r="B47" i="16"/>
  <c r="F46" i="16"/>
  <c r="D46" i="16"/>
  <c r="C46" i="16"/>
  <c r="B46" i="16"/>
  <c r="F45" i="16"/>
  <c r="D45" i="16"/>
  <c r="E45" i="16" s="1"/>
  <c r="C45" i="16"/>
  <c r="B45" i="16"/>
  <c r="F44" i="16"/>
  <c r="D44" i="16"/>
  <c r="C44" i="16"/>
  <c r="B44" i="16"/>
  <c r="F43" i="16"/>
  <c r="D43" i="16"/>
  <c r="C43" i="16"/>
  <c r="B43" i="16"/>
  <c r="F42" i="16"/>
  <c r="D42" i="16"/>
  <c r="E42" i="16" s="1"/>
  <c r="C42" i="16"/>
  <c r="B42" i="16"/>
  <c r="F41" i="16"/>
  <c r="D41" i="16"/>
  <c r="E41" i="16" s="1"/>
  <c r="C41" i="16"/>
  <c r="B41" i="16"/>
  <c r="F40" i="16"/>
  <c r="D40" i="16"/>
  <c r="E40" i="16" s="1"/>
  <c r="C40" i="16"/>
  <c r="B40" i="16"/>
  <c r="F39" i="16"/>
  <c r="D39" i="16"/>
  <c r="E39" i="16" s="1"/>
  <c r="C39" i="16"/>
  <c r="B39" i="16"/>
  <c r="F38" i="16"/>
  <c r="D38" i="16"/>
  <c r="E38" i="16" s="1"/>
  <c r="C38" i="16"/>
  <c r="B38" i="16"/>
  <c r="F37" i="16"/>
  <c r="D37" i="16"/>
  <c r="E37" i="16" s="1"/>
  <c r="C37" i="16"/>
  <c r="B37" i="16"/>
  <c r="F36" i="16"/>
  <c r="D36" i="16"/>
  <c r="C36" i="16"/>
  <c r="B36" i="16"/>
  <c r="F35" i="16"/>
  <c r="D35" i="16"/>
  <c r="C35" i="16"/>
  <c r="B35" i="16"/>
  <c r="F34" i="16"/>
  <c r="D34" i="16"/>
  <c r="E34" i="16" s="1"/>
  <c r="C34" i="16"/>
  <c r="B34" i="16"/>
  <c r="F33" i="16"/>
  <c r="D33" i="16"/>
  <c r="E33" i="16" s="1"/>
  <c r="C33" i="16"/>
  <c r="B33" i="16"/>
  <c r="F32" i="16"/>
  <c r="D32" i="16"/>
  <c r="E32" i="16" s="1"/>
  <c r="C32" i="16"/>
  <c r="B32" i="16"/>
  <c r="F31" i="16"/>
  <c r="D31" i="16"/>
  <c r="C31" i="16"/>
  <c r="B31" i="16"/>
  <c r="F30" i="16"/>
  <c r="D30" i="16"/>
  <c r="E30" i="16" s="1"/>
  <c r="C30" i="16"/>
  <c r="B30" i="16"/>
  <c r="F29" i="16"/>
  <c r="D29" i="16"/>
  <c r="C29" i="16"/>
  <c r="B29" i="16"/>
  <c r="F28" i="16"/>
  <c r="D28" i="16"/>
  <c r="C28" i="16"/>
  <c r="B28" i="16"/>
  <c r="F27" i="16"/>
  <c r="D27" i="16"/>
  <c r="C27" i="16"/>
  <c r="B27" i="16"/>
  <c r="F26" i="16"/>
  <c r="D26" i="16"/>
  <c r="E26" i="16" s="1"/>
  <c r="C26" i="16"/>
  <c r="B26" i="16"/>
  <c r="F25" i="16"/>
  <c r="D25" i="16"/>
  <c r="E25" i="16" s="1"/>
  <c r="C25" i="16"/>
  <c r="B25" i="16"/>
  <c r="F24" i="16"/>
  <c r="D24" i="16"/>
  <c r="E24" i="16" s="1"/>
  <c r="C24" i="16"/>
  <c r="B24" i="16"/>
  <c r="F23" i="16"/>
  <c r="D23" i="16"/>
  <c r="E23" i="16" s="1"/>
  <c r="C23" i="16"/>
  <c r="B23" i="16"/>
  <c r="F22" i="16"/>
  <c r="D22" i="16"/>
  <c r="C22" i="16"/>
  <c r="B22" i="16"/>
  <c r="F21" i="16"/>
  <c r="D21" i="16"/>
  <c r="C21" i="16"/>
  <c r="B21" i="16"/>
  <c r="F20" i="16"/>
  <c r="D20" i="16"/>
  <c r="C20" i="16"/>
  <c r="B20" i="16"/>
  <c r="F19" i="16"/>
  <c r="D19" i="16"/>
  <c r="C19" i="16"/>
  <c r="B19" i="16"/>
  <c r="F18" i="16"/>
  <c r="D18" i="16"/>
  <c r="E18" i="16" s="1"/>
  <c r="C18" i="16"/>
  <c r="B18" i="16"/>
  <c r="F17" i="16"/>
  <c r="D17" i="16"/>
  <c r="E17" i="16" s="1"/>
  <c r="C17" i="16"/>
  <c r="B17" i="16"/>
  <c r="F16" i="16"/>
  <c r="D16" i="16"/>
  <c r="E16" i="16" s="1"/>
  <c r="C16" i="16"/>
  <c r="B16" i="16"/>
  <c r="F15" i="16"/>
  <c r="D15" i="16"/>
  <c r="E15" i="16" s="1"/>
  <c r="C15" i="16"/>
  <c r="B15" i="16"/>
  <c r="F14" i="16"/>
  <c r="D14" i="16"/>
  <c r="E14" i="16" s="1"/>
  <c r="C14" i="16"/>
  <c r="B14" i="16"/>
  <c r="F13" i="16"/>
  <c r="D13" i="16"/>
  <c r="E13" i="16" s="1"/>
  <c r="C13" i="16"/>
  <c r="B13" i="16"/>
  <c r="F12" i="16"/>
  <c r="D12" i="16"/>
  <c r="E12" i="16" s="1"/>
  <c r="C12" i="16"/>
  <c r="B12" i="16"/>
  <c r="F11" i="16"/>
  <c r="D11" i="16"/>
  <c r="E11" i="16" s="1"/>
  <c r="C11" i="16"/>
  <c r="B11" i="16"/>
  <c r="F10" i="16"/>
  <c r="D10" i="16"/>
  <c r="E10" i="16" s="1"/>
  <c r="C10" i="16"/>
  <c r="B10" i="16"/>
  <c r="F9" i="16"/>
  <c r="D9" i="16"/>
  <c r="E9" i="16" s="1"/>
  <c r="C9" i="16"/>
  <c r="B9" i="16"/>
  <c r="F8" i="16"/>
  <c r="D8" i="16"/>
  <c r="E8" i="16" s="1"/>
  <c r="C8" i="16"/>
  <c r="B8" i="16"/>
  <c r="F7" i="16"/>
  <c r="D7" i="16"/>
  <c r="E7" i="16" s="1"/>
  <c r="C7" i="16"/>
  <c r="B7" i="16"/>
  <c r="F6" i="16"/>
  <c r="D6" i="16"/>
  <c r="E6" i="16" s="1"/>
  <c r="C6" i="16"/>
  <c r="B6" i="16"/>
  <c r="F5" i="16"/>
  <c r="D5" i="16"/>
  <c r="E5" i="16" s="1"/>
  <c r="C5" i="16"/>
  <c r="B5" i="16"/>
  <c r="F4" i="16"/>
  <c r="D4" i="16"/>
  <c r="E4" i="16" s="1"/>
  <c r="C4" i="16"/>
  <c r="B4" i="16"/>
  <c r="F3" i="16"/>
  <c r="D3" i="16"/>
  <c r="C3" i="16"/>
  <c r="B3" i="16"/>
  <c r="F2" i="16"/>
  <c r="D2" i="16"/>
  <c r="E2" i="16" s="1"/>
  <c r="C2" i="16"/>
  <c r="B2" i="16"/>
  <c r="F2" i="12"/>
  <c r="D2" i="12"/>
  <c r="C2" i="12"/>
  <c r="B2"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3" i="12"/>
  <c r="D732" i="12"/>
  <c r="C732" i="12"/>
  <c r="B732" i="12"/>
  <c r="D731" i="12"/>
  <c r="C731" i="12"/>
  <c r="B731" i="12"/>
  <c r="D730" i="12"/>
  <c r="E730" i="12" s="1"/>
  <c r="C730" i="12"/>
  <c r="B730" i="12"/>
  <c r="D729" i="12"/>
  <c r="C729" i="12"/>
  <c r="B729" i="12"/>
  <c r="D728" i="12"/>
  <c r="C728" i="12"/>
  <c r="B728" i="12"/>
  <c r="D727" i="12"/>
  <c r="E727" i="12" s="1"/>
  <c r="C727" i="12"/>
  <c r="B727" i="12"/>
  <c r="D726" i="12"/>
  <c r="E726" i="12" s="1"/>
  <c r="C726" i="12"/>
  <c r="B726" i="12"/>
  <c r="D725" i="12"/>
  <c r="C725" i="12"/>
  <c r="B725" i="12"/>
  <c r="D724" i="12"/>
  <c r="C724" i="12"/>
  <c r="B724" i="12"/>
  <c r="D723" i="12"/>
  <c r="C723" i="12"/>
  <c r="B723" i="12"/>
  <c r="D722" i="12"/>
  <c r="E722" i="12" s="1"/>
  <c r="C722" i="12"/>
  <c r="B722" i="12"/>
  <c r="D721" i="12"/>
  <c r="C721" i="12"/>
  <c r="B721" i="12"/>
  <c r="D720" i="12"/>
  <c r="C720" i="12"/>
  <c r="B720" i="12"/>
  <c r="D719" i="12"/>
  <c r="E719" i="12" s="1"/>
  <c r="C719" i="12"/>
  <c r="B719" i="12"/>
  <c r="D718" i="12"/>
  <c r="E718" i="12" s="1"/>
  <c r="C718" i="12"/>
  <c r="B718" i="12"/>
  <c r="D717" i="12"/>
  <c r="C717" i="12"/>
  <c r="B717" i="12"/>
  <c r="D716" i="12"/>
  <c r="C716" i="12"/>
  <c r="B716" i="12"/>
  <c r="D715" i="12"/>
  <c r="C715" i="12"/>
  <c r="B715" i="12"/>
  <c r="D714" i="12"/>
  <c r="E714" i="12" s="1"/>
  <c r="C714" i="12"/>
  <c r="B714" i="12"/>
  <c r="D713" i="12"/>
  <c r="C713" i="12"/>
  <c r="B713" i="12"/>
  <c r="D712" i="12"/>
  <c r="C712" i="12"/>
  <c r="B712" i="12"/>
  <c r="D711" i="12"/>
  <c r="C711" i="12"/>
  <c r="B711" i="12"/>
  <c r="D710" i="12"/>
  <c r="E710" i="12" s="1"/>
  <c r="C710" i="12"/>
  <c r="B710" i="12"/>
  <c r="D709" i="12"/>
  <c r="C709" i="12"/>
  <c r="B709" i="12"/>
  <c r="D708" i="12"/>
  <c r="E708" i="12" s="1"/>
  <c r="C708" i="12"/>
  <c r="B708" i="12"/>
  <c r="D707" i="12"/>
  <c r="C707" i="12"/>
  <c r="B707" i="12"/>
  <c r="D706" i="12"/>
  <c r="E706" i="12" s="1"/>
  <c r="C706" i="12"/>
  <c r="B706" i="12"/>
  <c r="D705" i="12"/>
  <c r="C705" i="12"/>
  <c r="B705" i="12"/>
  <c r="D704" i="12"/>
  <c r="E704" i="12" s="1"/>
  <c r="C704" i="12"/>
  <c r="B704" i="12"/>
  <c r="D703" i="12"/>
  <c r="E703" i="12" s="1"/>
  <c r="C703" i="12"/>
  <c r="B703" i="12"/>
  <c r="D702" i="12"/>
  <c r="E702" i="12" s="1"/>
  <c r="C702" i="12"/>
  <c r="B702" i="12"/>
  <c r="D701" i="12"/>
  <c r="C701" i="12"/>
  <c r="B701" i="12"/>
  <c r="D700" i="12"/>
  <c r="E700" i="12" s="1"/>
  <c r="C700" i="12"/>
  <c r="B700" i="12"/>
  <c r="D699" i="12"/>
  <c r="C699" i="12"/>
  <c r="B699" i="12"/>
  <c r="D698" i="12"/>
  <c r="E698" i="12" s="1"/>
  <c r="C698" i="12"/>
  <c r="B698" i="12"/>
  <c r="D697" i="12"/>
  <c r="E697" i="12" s="1"/>
  <c r="C697" i="12"/>
  <c r="B697" i="12"/>
  <c r="D696" i="12"/>
  <c r="E696" i="12" s="1"/>
  <c r="C696" i="12"/>
  <c r="B696" i="12"/>
  <c r="D695" i="12"/>
  <c r="E695" i="12" s="1"/>
  <c r="C695" i="12"/>
  <c r="B695" i="12"/>
  <c r="D694" i="12"/>
  <c r="E694" i="12" s="1"/>
  <c r="C694" i="12"/>
  <c r="B694" i="12"/>
  <c r="D693" i="12"/>
  <c r="E693" i="12" s="1"/>
  <c r="C693" i="12"/>
  <c r="B693" i="12"/>
  <c r="D692" i="12"/>
  <c r="E692" i="12" s="1"/>
  <c r="C692" i="12"/>
  <c r="B692" i="12"/>
  <c r="D691" i="12"/>
  <c r="C691" i="12"/>
  <c r="B691" i="12"/>
  <c r="D690" i="12"/>
  <c r="E690" i="12" s="1"/>
  <c r="C690" i="12"/>
  <c r="B690" i="12"/>
  <c r="D689" i="12"/>
  <c r="C689" i="12"/>
  <c r="B689" i="12"/>
  <c r="D688" i="12"/>
  <c r="E688" i="12" s="1"/>
  <c r="C688" i="12"/>
  <c r="B688" i="12"/>
  <c r="D687" i="12"/>
  <c r="C687" i="12"/>
  <c r="B687" i="12"/>
  <c r="D686" i="12"/>
  <c r="E686" i="12" s="1"/>
  <c r="C686" i="12"/>
  <c r="B686" i="12"/>
  <c r="D685" i="12"/>
  <c r="E685" i="12" s="1"/>
  <c r="C685" i="12"/>
  <c r="B685" i="12"/>
  <c r="D684" i="12"/>
  <c r="E684" i="12" s="1"/>
  <c r="C684" i="12"/>
  <c r="B684" i="12"/>
  <c r="D683" i="12"/>
  <c r="C683" i="12"/>
  <c r="B683" i="12"/>
  <c r="D682" i="12"/>
  <c r="E682" i="12" s="1"/>
  <c r="C682" i="12"/>
  <c r="B682" i="12"/>
  <c r="D681" i="12"/>
  <c r="E681" i="12" s="1"/>
  <c r="C681" i="12"/>
  <c r="B681" i="12"/>
  <c r="D680" i="12"/>
  <c r="C680" i="12"/>
  <c r="B680" i="12"/>
  <c r="D679" i="12"/>
  <c r="E679" i="12" s="1"/>
  <c r="C679" i="12"/>
  <c r="B679" i="12"/>
  <c r="D678" i="12"/>
  <c r="E678" i="12" s="1"/>
  <c r="C678" i="12"/>
  <c r="B678" i="12"/>
  <c r="D677" i="12"/>
  <c r="E677" i="12" s="1"/>
  <c r="C677" i="12"/>
  <c r="B677" i="12"/>
  <c r="D676" i="12"/>
  <c r="E676" i="12" s="1"/>
  <c r="C676" i="12"/>
  <c r="B676" i="12"/>
  <c r="D675" i="12"/>
  <c r="C675" i="12"/>
  <c r="B675" i="12"/>
  <c r="D674" i="12"/>
  <c r="E674" i="12" s="1"/>
  <c r="C674" i="12"/>
  <c r="B674" i="12"/>
  <c r="D673" i="12"/>
  <c r="E673" i="12" s="1"/>
  <c r="C673" i="12"/>
  <c r="B673" i="12"/>
  <c r="D672" i="12"/>
  <c r="E672" i="12" s="1"/>
  <c r="C672" i="12"/>
  <c r="B672" i="12"/>
  <c r="D671" i="12"/>
  <c r="C671" i="12"/>
  <c r="B671" i="12"/>
  <c r="D670" i="12"/>
  <c r="E670" i="12" s="1"/>
  <c r="C670" i="12"/>
  <c r="B670" i="12"/>
  <c r="D669" i="12"/>
  <c r="E669" i="12" s="1"/>
  <c r="C669" i="12"/>
  <c r="B669" i="12"/>
  <c r="D668" i="12"/>
  <c r="E668" i="12" s="1"/>
  <c r="C668" i="12"/>
  <c r="B668" i="12"/>
  <c r="D667" i="12"/>
  <c r="C667" i="12"/>
  <c r="B667" i="12"/>
  <c r="D666" i="12"/>
  <c r="E666" i="12" s="1"/>
  <c r="C666" i="12"/>
  <c r="B666" i="12"/>
  <c r="D665" i="12"/>
  <c r="E665" i="12" s="1"/>
  <c r="C665" i="12"/>
  <c r="B665" i="12"/>
  <c r="D664" i="12"/>
  <c r="E664" i="12" s="1"/>
  <c r="C664" i="12"/>
  <c r="B664" i="12"/>
  <c r="D663" i="12"/>
  <c r="E663" i="12" s="1"/>
  <c r="C663" i="12"/>
  <c r="B663" i="12"/>
  <c r="D662" i="12"/>
  <c r="E662" i="12" s="1"/>
  <c r="C662" i="12"/>
  <c r="B662" i="12"/>
  <c r="D661" i="12"/>
  <c r="E661" i="12" s="1"/>
  <c r="C661" i="12"/>
  <c r="B661" i="12"/>
  <c r="D660" i="12"/>
  <c r="E660" i="12" s="1"/>
  <c r="C660" i="12"/>
  <c r="B660" i="12"/>
  <c r="D659" i="12"/>
  <c r="C659" i="12"/>
  <c r="B659" i="12"/>
  <c r="D658" i="12"/>
  <c r="E658" i="12" s="1"/>
  <c r="C658" i="12"/>
  <c r="B658" i="12"/>
  <c r="D657" i="12"/>
  <c r="E657" i="12" s="1"/>
  <c r="C657" i="12"/>
  <c r="B657" i="12"/>
  <c r="D656" i="12"/>
  <c r="E656" i="12" s="1"/>
  <c r="C656" i="12"/>
  <c r="B656" i="12"/>
  <c r="D655" i="12"/>
  <c r="C655" i="12"/>
  <c r="B655" i="12"/>
  <c r="D654" i="12"/>
  <c r="E654" i="12" s="1"/>
  <c r="C654" i="12"/>
  <c r="B654" i="12"/>
  <c r="D653" i="12"/>
  <c r="E653" i="12" s="1"/>
  <c r="C653" i="12"/>
  <c r="B653" i="12"/>
  <c r="D652" i="12"/>
  <c r="C652" i="12"/>
  <c r="B652" i="12"/>
  <c r="D651" i="12"/>
  <c r="C651" i="12"/>
  <c r="B651" i="12"/>
  <c r="D650" i="12"/>
  <c r="E650" i="12" s="1"/>
  <c r="C650" i="12"/>
  <c r="B650" i="12"/>
  <c r="D649" i="12"/>
  <c r="E649" i="12" s="1"/>
  <c r="C649" i="12"/>
  <c r="B649" i="12"/>
  <c r="D648" i="12"/>
  <c r="E648" i="12" s="1"/>
  <c r="C648" i="12"/>
  <c r="B648" i="12"/>
  <c r="D647" i="12"/>
  <c r="E647" i="12" s="1"/>
  <c r="C647" i="12"/>
  <c r="B647" i="12"/>
  <c r="D646" i="12"/>
  <c r="E646" i="12" s="1"/>
  <c r="C646" i="12"/>
  <c r="B646" i="12"/>
  <c r="D645" i="12"/>
  <c r="E645" i="12" s="1"/>
  <c r="C645" i="12"/>
  <c r="B645" i="12"/>
  <c r="D644" i="12"/>
  <c r="E644" i="12" s="1"/>
  <c r="C644" i="12"/>
  <c r="B644" i="12"/>
  <c r="D643" i="12"/>
  <c r="C643" i="12"/>
  <c r="B643" i="12"/>
  <c r="D642" i="12"/>
  <c r="E642" i="12" s="1"/>
  <c r="C642" i="12"/>
  <c r="B642" i="12"/>
  <c r="D641" i="12"/>
  <c r="E641" i="12" s="1"/>
  <c r="C641" i="12"/>
  <c r="B641" i="12"/>
  <c r="D640" i="12"/>
  <c r="E640" i="12" s="1"/>
  <c r="C640" i="12"/>
  <c r="B640" i="12"/>
  <c r="D639" i="12"/>
  <c r="C639" i="12"/>
  <c r="B639" i="12"/>
  <c r="D638" i="12"/>
  <c r="E638" i="12" s="1"/>
  <c r="C638" i="12"/>
  <c r="B638" i="12"/>
  <c r="D637" i="12"/>
  <c r="E637" i="12" s="1"/>
  <c r="C637" i="12"/>
  <c r="B637" i="12"/>
  <c r="D636" i="12"/>
  <c r="C636" i="12"/>
  <c r="B636" i="12"/>
  <c r="D635" i="12"/>
  <c r="C635" i="12"/>
  <c r="B635" i="12"/>
  <c r="D634" i="12"/>
  <c r="E634" i="12" s="1"/>
  <c r="C634" i="12"/>
  <c r="B634" i="12"/>
  <c r="D633" i="12"/>
  <c r="C633" i="12"/>
  <c r="B633" i="12"/>
  <c r="D632" i="12"/>
  <c r="C632" i="12"/>
  <c r="B632" i="12"/>
  <c r="D631" i="12"/>
  <c r="E631" i="12" s="1"/>
  <c r="C631" i="12"/>
  <c r="B631" i="12"/>
  <c r="D630" i="12"/>
  <c r="E630" i="12" s="1"/>
  <c r="C630" i="12"/>
  <c r="B630" i="12"/>
  <c r="D629" i="12"/>
  <c r="E629" i="12" s="1"/>
  <c r="C629" i="12"/>
  <c r="B629" i="12"/>
  <c r="D628" i="12"/>
  <c r="E628" i="12" s="1"/>
  <c r="C628" i="12"/>
  <c r="B628" i="12"/>
  <c r="D627" i="12"/>
  <c r="C627" i="12"/>
  <c r="B627" i="12"/>
  <c r="D626" i="12"/>
  <c r="E626" i="12" s="1"/>
  <c r="C626" i="12"/>
  <c r="B626" i="12"/>
  <c r="D625" i="12"/>
  <c r="E625" i="12" s="1"/>
  <c r="C625" i="12"/>
  <c r="B625" i="12"/>
  <c r="D624" i="12"/>
  <c r="E624" i="12" s="1"/>
  <c r="C624" i="12"/>
  <c r="B624" i="12"/>
  <c r="D623" i="12"/>
  <c r="C623" i="12"/>
  <c r="B623" i="12"/>
  <c r="D622" i="12"/>
  <c r="E622" i="12" s="1"/>
  <c r="C622" i="12"/>
  <c r="B622" i="12"/>
  <c r="D621" i="12"/>
  <c r="E621" i="12" s="1"/>
  <c r="C621" i="12"/>
  <c r="B621" i="12"/>
  <c r="D620" i="12"/>
  <c r="C620" i="12"/>
  <c r="B620" i="12"/>
  <c r="D619" i="12"/>
  <c r="C619" i="12"/>
  <c r="B619" i="12"/>
  <c r="D618" i="12"/>
  <c r="E618" i="12" s="1"/>
  <c r="C618" i="12"/>
  <c r="B618" i="12"/>
  <c r="D617" i="12"/>
  <c r="E617" i="12" s="1"/>
  <c r="C617" i="12"/>
  <c r="B617" i="12"/>
  <c r="D616" i="12"/>
  <c r="C616" i="12"/>
  <c r="B616" i="12"/>
  <c r="D615" i="12"/>
  <c r="E615" i="12" s="1"/>
  <c r="C615" i="12"/>
  <c r="B615" i="12"/>
  <c r="D614" i="12"/>
  <c r="E614" i="12" s="1"/>
  <c r="C614" i="12"/>
  <c r="B614" i="12"/>
  <c r="D613" i="12"/>
  <c r="E613" i="12" s="1"/>
  <c r="C613" i="12"/>
  <c r="B613" i="12"/>
  <c r="D612" i="12"/>
  <c r="E612" i="12" s="1"/>
  <c r="C612" i="12"/>
  <c r="B612" i="12"/>
  <c r="D611" i="12"/>
  <c r="C611" i="12"/>
  <c r="B611" i="12"/>
  <c r="D610" i="12"/>
  <c r="E610" i="12" s="1"/>
  <c r="C610" i="12"/>
  <c r="B610" i="12"/>
  <c r="D609" i="12"/>
  <c r="E609" i="12" s="1"/>
  <c r="C609" i="12"/>
  <c r="B609" i="12"/>
  <c r="D608" i="12"/>
  <c r="E608" i="12" s="1"/>
  <c r="C608" i="12"/>
  <c r="B608" i="12"/>
  <c r="D607" i="12"/>
  <c r="C607" i="12"/>
  <c r="B607" i="12"/>
  <c r="D606" i="12"/>
  <c r="E606" i="12" s="1"/>
  <c r="C606" i="12"/>
  <c r="B606" i="12"/>
  <c r="D605" i="12"/>
  <c r="E605" i="12" s="1"/>
  <c r="C605" i="12"/>
  <c r="B605" i="12"/>
  <c r="D604" i="12"/>
  <c r="E604" i="12" s="1"/>
  <c r="C604" i="12"/>
  <c r="B604" i="12"/>
  <c r="D603" i="12"/>
  <c r="C603" i="12"/>
  <c r="B603" i="12"/>
  <c r="D602" i="12"/>
  <c r="E602" i="12" s="1"/>
  <c r="C602" i="12"/>
  <c r="B602" i="12"/>
  <c r="D601" i="12"/>
  <c r="E601" i="12" s="1"/>
  <c r="C601" i="12"/>
  <c r="B601" i="12"/>
  <c r="D600" i="12"/>
  <c r="E600" i="12" s="1"/>
  <c r="C600" i="12"/>
  <c r="B600" i="12"/>
  <c r="D599" i="12"/>
  <c r="E599" i="12" s="1"/>
  <c r="C599" i="12"/>
  <c r="B599" i="12"/>
  <c r="D598" i="12"/>
  <c r="C598" i="12"/>
  <c r="B598" i="12"/>
  <c r="D597" i="12"/>
  <c r="E597" i="12" s="1"/>
  <c r="C597" i="12"/>
  <c r="B597" i="12"/>
  <c r="D596" i="12"/>
  <c r="E596" i="12" s="1"/>
  <c r="C596" i="12"/>
  <c r="B596" i="12"/>
  <c r="D595" i="12"/>
  <c r="C595" i="12"/>
  <c r="B595" i="12"/>
  <c r="D594" i="12"/>
  <c r="E594" i="12" s="1"/>
  <c r="C594" i="12"/>
  <c r="B594" i="12"/>
  <c r="D593" i="12"/>
  <c r="E593" i="12" s="1"/>
  <c r="C593" i="12"/>
  <c r="B593" i="12"/>
  <c r="D592" i="12"/>
  <c r="E592" i="12" s="1"/>
  <c r="C592" i="12"/>
  <c r="B592" i="12"/>
  <c r="D591" i="12"/>
  <c r="E591" i="12" s="1"/>
  <c r="C591" i="12"/>
  <c r="B591" i="12"/>
  <c r="D590" i="12"/>
  <c r="E590" i="12" s="1"/>
  <c r="C590" i="12"/>
  <c r="B590" i="12"/>
  <c r="D589" i="12"/>
  <c r="E589" i="12" s="1"/>
  <c r="C589" i="12"/>
  <c r="B589" i="12"/>
  <c r="D588" i="12"/>
  <c r="E588" i="12" s="1"/>
  <c r="C588" i="12"/>
  <c r="B588" i="12"/>
  <c r="D587" i="12"/>
  <c r="C587" i="12"/>
  <c r="B587" i="12"/>
  <c r="D586" i="12"/>
  <c r="E586" i="12" s="1"/>
  <c r="C586" i="12"/>
  <c r="B586" i="12"/>
  <c r="D585" i="12"/>
  <c r="E585" i="12" s="1"/>
  <c r="C585" i="12"/>
  <c r="B585" i="12"/>
  <c r="D584" i="12"/>
  <c r="E584" i="12" s="1"/>
  <c r="C584" i="12"/>
  <c r="B584" i="12"/>
  <c r="D583" i="12"/>
  <c r="E583" i="12" s="1"/>
  <c r="C583" i="12"/>
  <c r="B583" i="12"/>
  <c r="D582" i="12"/>
  <c r="E582" i="12" s="1"/>
  <c r="C582" i="12"/>
  <c r="B582" i="12"/>
  <c r="D581" i="12"/>
  <c r="E581" i="12" s="1"/>
  <c r="C581" i="12"/>
  <c r="B581" i="12"/>
  <c r="D580" i="12"/>
  <c r="C580" i="12"/>
  <c r="B580" i="12"/>
  <c r="D579" i="12"/>
  <c r="C579" i="12"/>
  <c r="B579" i="12"/>
  <c r="D578" i="12"/>
  <c r="E578" i="12" s="1"/>
  <c r="C578" i="12"/>
  <c r="B578" i="12"/>
  <c r="D577" i="12"/>
  <c r="C577" i="12"/>
  <c r="B577" i="12"/>
  <c r="D576" i="12"/>
  <c r="E576" i="12" s="1"/>
  <c r="C576" i="12"/>
  <c r="B576" i="12"/>
  <c r="D575" i="12"/>
  <c r="E575" i="12" s="1"/>
  <c r="C575" i="12"/>
  <c r="B575" i="12"/>
  <c r="D574" i="12"/>
  <c r="E574" i="12" s="1"/>
  <c r="C574" i="12"/>
  <c r="B574" i="12"/>
  <c r="D573" i="12"/>
  <c r="E573" i="12" s="1"/>
  <c r="C573" i="12"/>
  <c r="B573" i="12"/>
  <c r="D572" i="12"/>
  <c r="E572" i="12" s="1"/>
  <c r="C572" i="12"/>
  <c r="B572" i="12"/>
  <c r="D571" i="12"/>
  <c r="C571" i="12"/>
  <c r="B571" i="12"/>
  <c r="D570" i="12"/>
  <c r="E570" i="12" s="1"/>
  <c r="C570" i="12"/>
  <c r="B570" i="12"/>
  <c r="D569" i="12"/>
  <c r="E569" i="12" s="1"/>
  <c r="C569" i="12"/>
  <c r="B569" i="12"/>
  <c r="D568" i="12"/>
  <c r="E568" i="12" s="1"/>
  <c r="C568" i="12"/>
  <c r="B568" i="12"/>
  <c r="D567" i="12"/>
  <c r="E567" i="12" s="1"/>
  <c r="C567" i="12"/>
  <c r="B567" i="12"/>
  <c r="D566" i="12"/>
  <c r="E566" i="12" s="1"/>
  <c r="C566" i="12"/>
  <c r="B566" i="12"/>
  <c r="D565" i="12"/>
  <c r="E565" i="12" s="1"/>
  <c r="C565" i="12"/>
  <c r="B565" i="12"/>
  <c r="D564" i="12"/>
  <c r="E564" i="12" s="1"/>
  <c r="C564" i="12"/>
  <c r="B564" i="12"/>
  <c r="D563" i="12"/>
  <c r="C563" i="12"/>
  <c r="B563" i="12"/>
  <c r="D562" i="12"/>
  <c r="C562" i="12"/>
  <c r="B562" i="12"/>
  <c r="D561" i="12"/>
  <c r="E561" i="12" s="1"/>
  <c r="C561" i="12"/>
  <c r="B561" i="12"/>
  <c r="D560" i="12"/>
  <c r="E560" i="12" s="1"/>
  <c r="C560" i="12"/>
  <c r="B560" i="12"/>
  <c r="D559" i="12"/>
  <c r="C559" i="12"/>
  <c r="B559" i="12"/>
  <c r="D558" i="12"/>
  <c r="C558" i="12"/>
  <c r="B558" i="12"/>
  <c r="D557" i="12"/>
  <c r="E557" i="12" s="1"/>
  <c r="C557" i="12"/>
  <c r="B557" i="12"/>
  <c r="D556" i="12"/>
  <c r="E556" i="12" s="1"/>
  <c r="C556" i="12"/>
  <c r="B556" i="12"/>
  <c r="D555" i="12"/>
  <c r="C555" i="12"/>
  <c r="B555" i="12"/>
  <c r="D554" i="12"/>
  <c r="C554" i="12"/>
  <c r="B554" i="12"/>
  <c r="D553" i="12"/>
  <c r="E553" i="12" s="1"/>
  <c r="C553" i="12"/>
  <c r="B553" i="12"/>
  <c r="D552" i="12"/>
  <c r="E552" i="12" s="1"/>
  <c r="C552" i="12"/>
  <c r="B552" i="12"/>
  <c r="D551" i="12"/>
  <c r="C551" i="12"/>
  <c r="B551" i="12"/>
  <c r="D550" i="12"/>
  <c r="C550" i="12"/>
  <c r="B550" i="12"/>
  <c r="D549" i="12"/>
  <c r="C549" i="12"/>
  <c r="B549" i="12"/>
  <c r="D548" i="12"/>
  <c r="E548" i="12" s="1"/>
  <c r="C548" i="12"/>
  <c r="B548" i="12"/>
  <c r="D547" i="12"/>
  <c r="C547" i="12"/>
  <c r="B547" i="12"/>
  <c r="D546" i="12"/>
  <c r="C546" i="12"/>
  <c r="B546" i="12"/>
  <c r="D545" i="12"/>
  <c r="C545" i="12"/>
  <c r="B545" i="12"/>
  <c r="D544" i="12"/>
  <c r="E544" i="12" s="1"/>
  <c r="C544" i="12"/>
  <c r="B544" i="12"/>
  <c r="D543" i="12"/>
  <c r="C543" i="12"/>
  <c r="B543" i="12"/>
  <c r="D542" i="12"/>
  <c r="C542" i="12"/>
  <c r="B542" i="12"/>
  <c r="D541" i="12"/>
  <c r="C541" i="12"/>
  <c r="B541" i="12"/>
  <c r="D540" i="12"/>
  <c r="E540" i="12" s="1"/>
  <c r="C540" i="12"/>
  <c r="B540" i="12"/>
  <c r="D539" i="12"/>
  <c r="C539" i="12"/>
  <c r="B539" i="12"/>
  <c r="D538" i="12"/>
  <c r="C538" i="12"/>
  <c r="B538" i="12"/>
  <c r="D537" i="12"/>
  <c r="C537" i="12"/>
  <c r="B537" i="12"/>
  <c r="D536" i="12"/>
  <c r="E536" i="12" s="1"/>
  <c r="C536" i="12"/>
  <c r="B536" i="12"/>
  <c r="D535" i="12"/>
  <c r="C535" i="12"/>
  <c r="B535" i="12"/>
  <c r="D534" i="12"/>
  <c r="C534" i="12"/>
  <c r="B534" i="12"/>
  <c r="D533" i="12"/>
  <c r="C533" i="12"/>
  <c r="B533" i="12"/>
  <c r="D532" i="12"/>
  <c r="E532" i="12" s="1"/>
  <c r="C532" i="12"/>
  <c r="B532" i="12"/>
  <c r="D531" i="12"/>
  <c r="C531" i="12"/>
  <c r="B531" i="12"/>
  <c r="D530" i="12"/>
  <c r="C530" i="12"/>
  <c r="B530" i="12"/>
  <c r="D529" i="12"/>
  <c r="C529" i="12"/>
  <c r="B529" i="12"/>
  <c r="D528" i="12"/>
  <c r="E528" i="12" s="1"/>
  <c r="C528" i="12"/>
  <c r="B528" i="12"/>
  <c r="D527" i="12"/>
  <c r="C527" i="12"/>
  <c r="B527" i="12"/>
  <c r="D526" i="12"/>
  <c r="C526" i="12"/>
  <c r="B526" i="12"/>
  <c r="D525" i="12"/>
  <c r="C525" i="12"/>
  <c r="B525" i="12"/>
  <c r="D524" i="12"/>
  <c r="E524" i="12" s="1"/>
  <c r="C524" i="12"/>
  <c r="B524" i="12"/>
  <c r="D523" i="12"/>
  <c r="C523" i="12"/>
  <c r="B523" i="12"/>
  <c r="D522" i="12"/>
  <c r="C522" i="12"/>
  <c r="B522" i="12"/>
  <c r="D521" i="12"/>
  <c r="C521" i="12"/>
  <c r="B521" i="12"/>
  <c r="D520" i="12"/>
  <c r="E520" i="12" s="1"/>
  <c r="C520" i="12"/>
  <c r="B520" i="12"/>
  <c r="D519" i="12"/>
  <c r="C519" i="12"/>
  <c r="B519" i="12"/>
  <c r="D518" i="12"/>
  <c r="C518" i="12"/>
  <c r="B518" i="12"/>
  <c r="D517" i="12"/>
  <c r="C517" i="12"/>
  <c r="B517" i="12"/>
  <c r="D516" i="12"/>
  <c r="E516" i="12" s="1"/>
  <c r="C516" i="12"/>
  <c r="B516" i="12"/>
  <c r="D515" i="12"/>
  <c r="C515" i="12"/>
  <c r="B515" i="12"/>
  <c r="D514" i="12"/>
  <c r="C514" i="12"/>
  <c r="B514" i="12"/>
  <c r="D513" i="12"/>
  <c r="C513" i="12"/>
  <c r="B513" i="12"/>
  <c r="D512" i="12"/>
  <c r="E512" i="12" s="1"/>
  <c r="C512" i="12"/>
  <c r="B512" i="12"/>
  <c r="D511" i="12"/>
  <c r="C511" i="12"/>
  <c r="B511" i="12"/>
  <c r="D510" i="12"/>
  <c r="C510" i="12"/>
  <c r="B510" i="12"/>
  <c r="D509" i="12"/>
  <c r="C509" i="12"/>
  <c r="B509" i="12"/>
  <c r="D508" i="12"/>
  <c r="E508" i="12" s="1"/>
  <c r="C508" i="12"/>
  <c r="B508" i="12"/>
  <c r="D507" i="12"/>
  <c r="C507" i="12"/>
  <c r="B507" i="12"/>
  <c r="D506" i="12"/>
  <c r="C506" i="12"/>
  <c r="B506" i="12"/>
  <c r="D505" i="12"/>
  <c r="C505" i="12"/>
  <c r="B505" i="12"/>
  <c r="D504" i="12"/>
  <c r="E504" i="12" s="1"/>
  <c r="C504" i="12"/>
  <c r="B504" i="12"/>
  <c r="D503" i="12"/>
  <c r="C503" i="12"/>
  <c r="B503" i="12"/>
  <c r="D502" i="12"/>
  <c r="C502" i="12"/>
  <c r="B502" i="12"/>
  <c r="D501" i="12"/>
  <c r="C501" i="12"/>
  <c r="B501" i="12"/>
  <c r="D500" i="12"/>
  <c r="E500" i="12" s="1"/>
  <c r="C500" i="12"/>
  <c r="B500" i="12"/>
  <c r="D499" i="12"/>
  <c r="C499" i="12"/>
  <c r="B499" i="12"/>
  <c r="D498" i="12"/>
  <c r="C498" i="12"/>
  <c r="B498" i="12"/>
  <c r="D497" i="12"/>
  <c r="C497" i="12"/>
  <c r="B497" i="12"/>
  <c r="D496" i="12"/>
  <c r="E496" i="12" s="1"/>
  <c r="C496" i="12"/>
  <c r="B496" i="12"/>
  <c r="D495" i="12"/>
  <c r="C495" i="12"/>
  <c r="B495" i="12"/>
  <c r="D494" i="12"/>
  <c r="C494" i="12"/>
  <c r="B494" i="12"/>
  <c r="D493" i="12"/>
  <c r="C493" i="12"/>
  <c r="B493" i="12"/>
  <c r="D492" i="12"/>
  <c r="E492" i="12" s="1"/>
  <c r="C492" i="12"/>
  <c r="B492" i="12"/>
  <c r="D491" i="12"/>
  <c r="C491" i="12"/>
  <c r="B491" i="12"/>
  <c r="D490" i="12"/>
  <c r="C490" i="12"/>
  <c r="B490" i="12"/>
  <c r="D489" i="12"/>
  <c r="C489" i="12"/>
  <c r="B489" i="12"/>
  <c r="D488" i="12"/>
  <c r="E488" i="12" s="1"/>
  <c r="C488" i="12"/>
  <c r="B488" i="12"/>
  <c r="D487" i="12"/>
  <c r="C487" i="12"/>
  <c r="B487" i="12"/>
  <c r="D486" i="12"/>
  <c r="C486" i="12"/>
  <c r="B486" i="12"/>
  <c r="D485" i="12"/>
  <c r="C485" i="12"/>
  <c r="B485" i="12"/>
  <c r="D484" i="12"/>
  <c r="E484" i="12" s="1"/>
  <c r="C484" i="12"/>
  <c r="B484" i="12"/>
  <c r="D483" i="12"/>
  <c r="C483" i="12"/>
  <c r="B483" i="12"/>
  <c r="D482" i="12"/>
  <c r="C482" i="12"/>
  <c r="B482" i="12"/>
  <c r="D481" i="12"/>
  <c r="C481" i="12"/>
  <c r="B481" i="12"/>
  <c r="D480" i="12"/>
  <c r="E480" i="12" s="1"/>
  <c r="C480" i="12"/>
  <c r="B480" i="12"/>
  <c r="D479" i="12"/>
  <c r="C479" i="12"/>
  <c r="B479" i="12"/>
  <c r="D478" i="12"/>
  <c r="C478" i="12"/>
  <c r="B478" i="12"/>
  <c r="D477" i="12"/>
  <c r="C477" i="12"/>
  <c r="B477" i="12"/>
  <c r="D476" i="12"/>
  <c r="E476" i="12" s="1"/>
  <c r="C476" i="12"/>
  <c r="B476" i="12"/>
  <c r="D475" i="12"/>
  <c r="C475" i="12"/>
  <c r="B475" i="12"/>
  <c r="D474" i="12"/>
  <c r="C474" i="12"/>
  <c r="B474" i="12"/>
  <c r="D473" i="12"/>
  <c r="E473" i="12" s="1"/>
  <c r="C473" i="12"/>
  <c r="B473" i="12"/>
  <c r="D472" i="12"/>
  <c r="E472" i="12" s="1"/>
  <c r="C472" i="12"/>
  <c r="B472" i="12"/>
  <c r="D471" i="12"/>
  <c r="C471" i="12"/>
  <c r="B471" i="12"/>
  <c r="D470" i="12"/>
  <c r="E470" i="12" s="1"/>
  <c r="C470" i="12"/>
  <c r="B470" i="12"/>
  <c r="D469" i="12"/>
  <c r="E469" i="12" s="1"/>
  <c r="C469" i="12"/>
  <c r="B469" i="12"/>
  <c r="D468" i="12"/>
  <c r="E468" i="12" s="1"/>
  <c r="C468" i="12"/>
  <c r="B468" i="12"/>
  <c r="D467" i="12"/>
  <c r="C467" i="12"/>
  <c r="B467" i="12"/>
  <c r="D466" i="12"/>
  <c r="C466" i="12"/>
  <c r="B466" i="12"/>
  <c r="D465" i="12"/>
  <c r="E465" i="12" s="1"/>
  <c r="C465" i="12"/>
  <c r="B465" i="12"/>
  <c r="D464" i="12"/>
  <c r="C464" i="12"/>
  <c r="B464" i="12"/>
  <c r="D463" i="12"/>
  <c r="E463" i="12" s="1"/>
  <c r="C463" i="12"/>
  <c r="B463" i="12"/>
  <c r="D462" i="12"/>
  <c r="C462" i="12"/>
  <c r="B462" i="12"/>
  <c r="D461" i="12"/>
  <c r="E461" i="12" s="1"/>
  <c r="C461" i="12"/>
  <c r="B461" i="12"/>
  <c r="D460" i="12"/>
  <c r="C460" i="12"/>
  <c r="B460" i="12"/>
  <c r="D459" i="12"/>
  <c r="C459" i="12"/>
  <c r="B459" i="12"/>
  <c r="D458" i="12"/>
  <c r="C458" i="12"/>
  <c r="B458" i="12"/>
  <c r="D457" i="12"/>
  <c r="E457" i="12" s="1"/>
  <c r="C457" i="12"/>
  <c r="B457" i="12"/>
  <c r="D456" i="12"/>
  <c r="E456" i="12" s="1"/>
  <c r="C456" i="12"/>
  <c r="B456" i="12"/>
  <c r="D455" i="12"/>
  <c r="E455" i="12" s="1"/>
  <c r="C455" i="12"/>
  <c r="B455" i="12"/>
  <c r="D454" i="12"/>
  <c r="E454" i="12" s="1"/>
  <c r="C454" i="12"/>
  <c r="B454" i="12"/>
  <c r="D453" i="12"/>
  <c r="E453" i="12" s="1"/>
  <c r="C453" i="12"/>
  <c r="B453" i="12"/>
  <c r="D452" i="12"/>
  <c r="E452" i="12" s="1"/>
  <c r="C452" i="12"/>
  <c r="B452" i="12"/>
  <c r="D451" i="12"/>
  <c r="C451" i="12"/>
  <c r="B451" i="12"/>
  <c r="D450" i="12"/>
  <c r="E450" i="12" s="1"/>
  <c r="C450" i="12"/>
  <c r="B450" i="12"/>
  <c r="D449" i="12"/>
  <c r="C449" i="12"/>
  <c r="B449" i="12"/>
  <c r="D448" i="12"/>
  <c r="E448" i="12" s="1"/>
  <c r="C448" i="12"/>
  <c r="B448" i="12"/>
  <c r="D447" i="12"/>
  <c r="C447" i="12"/>
  <c r="B447" i="12"/>
  <c r="D446" i="12"/>
  <c r="E446" i="12" s="1"/>
  <c r="C446" i="12"/>
  <c r="B446" i="12"/>
  <c r="D445" i="12"/>
  <c r="E445" i="12" s="1"/>
  <c r="C445" i="12"/>
  <c r="B445" i="12"/>
  <c r="D444" i="12"/>
  <c r="E444" i="12" s="1"/>
  <c r="C444" i="12"/>
  <c r="B444" i="12"/>
  <c r="D443" i="12"/>
  <c r="C443" i="12"/>
  <c r="B443" i="12"/>
  <c r="D442" i="12"/>
  <c r="E442" i="12" s="1"/>
  <c r="C442" i="12"/>
  <c r="B442" i="12"/>
  <c r="D441" i="12"/>
  <c r="C441" i="12"/>
  <c r="B441" i="12"/>
  <c r="D440" i="12"/>
  <c r="E440" i="12" s="1"/>
  <c r="C440" i="12"/>
  <c r="B440" i="12"/>
  <c r="D439" i="12"/>
  <c r="C439" i="12"/>
  <c r="B439" i="12"/>
  <c r="D438" i="12"/>
  <c r="E438" i="12" s="1"/>
  <c r="C438" i="12"/>
  <c r="B438" i="12"/>
  <c r="D437" i="12"/>
  <c r="E437" i="12" s="1"/>
  <c r="C437" i="12"/>
  <c r="B437" i="12"/>
  <c r="D436" i="12"/>
  <c r="E436" i="12" s="1"/>
  <c r="C436" i="12"/>
  <c r="B436" i="12"/>
  <c r="D435" i="12"/>
  <c r="C435" i="12"/>
  <c r="B435" i="12"/>
  <c r="D434" i="12"/>
  <c r="C434" i="12"/>
  <c r="B434" i="12"/>
  <c r="D433" i="12"/>
  <c r="C433" i="12"/>
  <c r="B433" i="12"/>
  <c r="D432" i="12"/>
  <c r="E432" i="12" s="1"/>
  <c r="C432" i="12"/>
  <c r="B432" i="12"/>
  <c r="D431" i="12"/>
  <c r="C431" i="12"/>
  <c r="B431" i="12"/>
  <c r="D430" i="12"/>
  <c r="E430" i="12" s="1"/>
  <c r="C430" i="12"/>
  <c r="B430" i="12"/>
  <c r="D429" i="12"/>
  <c r="E429" i="12" s="1"/>
  <c r="C429" i="12"/>
  <c r="B429" i="12"/>
  <c r="D428" i="12"/>
  <c r="E428" i="12" s="1"/>
  <c r="C428" i="12"/>
  <c r="B428" i="12"/>
  <c r="D427" i="12"/>
  <c r="C427" i="12"/>
  <c r="B427" i="12"/>
  <c r="D426" i="12"/>
  <c r="C426" i="12"/>
  <c r="B426" i="12"/>
  <c r="D425" i="12"/>
  <c r="C425" i="12"/>
  <c r="B425" i="12"/>
  <c r="D424" i="12"/>
  <c r="E424" i="12" s="1"/>
  <c r="C424" i="12"/>
  <c r="B424" i="12"/>
  <c r="D423" i="12"/>
  <c r="C423" i="12"/>
  <c r="B423" i="12"/>
  <c r="D422" i="12"/>
  <c r="E422" i="12" s="1"/>
  <c r="C422" i="12"/>
  <c r="B422" i="12"/>
  <c r="D421" i="12"/>
  <c r="E421" i="12" s="1"/>
  <c r="C421" i="12"/>
  <c r="B421" i="12"/>
  <c r="D420" i="12"/>
  <c r="E420" i="12" s="1"/>
  <c r="C420" i="12"/>
  <c r="B420" i="12"/>
  <c r="D419" i="12"/>
  <c r="C419" i="12"/>
  <c r="B419" i="12"/>
  <c r="D418" i="12"/>
  <c r="C418" i="12"/>
  <c r="B418" i="12"/>
  <c r="D417" i="12"/>
  <c r="E417" i="12" s="1"/>
  <c r="C417" i="12"/>
  <c r="B417" i="12"/>
  <c r="D416" i="12"/>
  <c r="E416" i="12" s="1"/>
  <c r="C416" i="12"/>
  <c r="B416" i="12"/>
  <c r="D415" i="12"/>
  <c r="C415" i="12"/>
  <c r="B415" i="12"/>
  <c r="D414" i="12"/>
  <c r="C414" i="12"/>
  <c r="B414" i="12"/>
  <c r="D413" i="12"/>
  <c r="E413" i="12" s="1"/>
  <c r="C413" i="12"/>
  <c r="B413" i="12"/>
  <c r="D412" i="12"/>
  <c r="E412" i="12" s="1"/>
  <c r="C412" i="12"/>
  <c r="B412" i="12"/>
  <c r="D411" i="12"/>
  <c r="C411" i="12"/>
  <c r="B411" i="12"/>
  <c r="D410" i="12"/>
  <c r="C410" i="12"/>
  <c r="B410" i="12"/>
  <c r="D409" i="12"/>
  <c r="E409" i="12" s="1"/>
  <c r="C409" i="12"/>
  <c r="B409" i="12"/>
  <c r="D408" i="12"/>
  <c r="E408" i="12" s="1"/>
  <c r="C408" i="12"/>
  <c r="B408" i="12"/>
  <c r="D407" i="12"/>
  <c r="C407" i="12"/>
  <c r="B407" i="12"/>
  <c r="D406" i="12"/>
  <c r="C406" i="12"/>
  <c r="B406" i="12"/>
  <c r="D405" i="12"/>
  <c r="E405" i="12" s="1"/>
  <c r="C405" i="12"/>
  <c r="B405" i="12"/>
  <c r="D404" i="12"/>
  <c r="C404" i="12"/>
  <c r="B404" i="12"/>
  <c r="D403" i="12"/>
  <c r="C403" i="12"/>
  <c r="B403" i="12"/>
  <c r="D402" i="12"/>
  <c r="E402" i="12" s="1"/>
  <c r="C402" i="12"/>
  <c r="B402" i="12"/>
  <c r="D401" i="12"/>
  <c r="C401" i="12"/>
  <c r="B401" i="12"/>
  <c r="D400" i="12"/>
  <c r="E400" i="12" s="1"/>
  <c r="C400" i="12"/>
  <c r="B400" i="12"/>
  <c r="D399" i="12"/>
  <c r="C399" i="12"/>
  <c r="B399" i="12"/>
  <c r="D398" i="12"/>
  <c r="E398" i="12" s="1"/>
  <c r="C398" i="12"/>
  <c r="B398" i="12"/>
  <c r="D397" i="12"/>
  <c r="E397" i="12" s="1"/>
  <c r="C397" i="12"/>
  <c r="B397" i="12"/>
  <c r="D396" i="12"/>
  <c r="C396" i="12"/>
  <c r="B396" i="12"/>
  <c r="D395" i="12"/>
  <c r="C395" i="12"/>
  <c r="B395" i="12"/>
  <c r="D394" i="12"/>
  <c r="E394" i="12" s="1"/>
  <c r="C394" i="12"/>
  <c r="B394" i="12"/>
  <c r="D393" i="12"/>
  <c r="E393" i="12" s="1"/>
  <c r="C393" i="12"/>
  <c r="B393" i="12"/>
  <c r="D392" i="12"/>
  <c r="E392" i="12" s="1"/>
  <c r="C392" i="12"/>
  <c r="B392" i="12"/>
  <c r="D391" i="12"/>
  <c r="C391" i="12"/>
  <c r="B391" i="12"/>
  <c r="D390" i="12"/>
  <c r="E390" i="12" s="1"/>
  <c r="C390" i="12"/>
  <c r="B390" i="12"/>
  <c r="D389" i="12"/>
  <c r="C389" i="12"/>
  <c r="B389" i="12"/>
  <c r="D388" i="12"/>
  <c r="C388" i="12"/>
  <c r="B388" i="12"/>
  <c r="D387" i="12"/>
  <c r="C387" i="12"/>
  <c r="B387" i="12"/>
  <c r="D386" i="12"/>
  <c r="E386" i="12" s="1"/>
  <c r="C386" i="12"/>
  <c r="B386" i="12"/>
  <c r="D385" i="12"/>
  <c r="E385" i="12" s="1"/>
  <c r="C385" i="12"/>
  <c r="B385" i="12"/>
  <c r="D384" i="12"/>
  <c r="C384" i="12"/>
  <c r="B384" i="12"/>
  <c r="D383" i="12"/>
  <c r="C383" i="12"/>
  <c r="B383" i="12"/>
  <c r="D382" i="12"/>
  <c r="E382" i="12" s="1"/>
  <c r="C382" i="12"/>
  <c r="B382" i="12"/>
  <c r="D381" i="12"/>
  <c r="E381" i="12" s="1"/>
  <c r="C381" i="12"/>
  <c r="B381" i="12"/>
  <c r="D380" i="12"/>
  <c r="E380" i="12" s="1"/>
  <c r="C380" i="12"/>
  <c r="B380" i="12"/>
  <c r="D379" i="12"/>
  <c r="C379" i="12"/>
  <c r="B379" i="12"/>
  <c r="D378" i="12"/>
  <c r="E378" i="12" s="1"/>
  <c r="C378" i="12"/>
  <c r="B378" i="12"/>
  <c r="D377" i="12"/>
  <c r="C377" i="12"/>
  <c r="B377" i="12"/>
  <c r="D376" i="12"/>
  <c r="E376" i="12" s="1"/>
  <c r="C376" i="12"/>
  <c r="B376" i="12"/>
  <c r="D375" i="12"/>
  <c r="C375" i="12"/>
  <c r="B375" i="12"/>
  <c r="D374" i="12"/>
  <c r="E374" i="12" s="1"/>
  <c r="C374" i="12"/>
  <c r="B374" i="12"/>
  <c r="D373" i="12"/>
  <c r="E373" i="12" s="1"/>
  <c r="C373" i="12"/>
  <c r="B373" i="12"/>
  <c r="D372" i="12"/>
  <c r="C372" i="12"/>
  <c r="B372" i="12"/>
  <c r="D371" i="12"/>
  <c r="C371" i="12"/>
  <c r="B371" i="12"/>
  <c r="D370" i="12"/>
  <c r="E370" i="12" s="1"/>
  <c r="C370" i="12"/>
  <c r="B370" i="12"/>
  <c r="D369" i="12"/>
  <c r="E369" i="12" s="1"/>
  <c r="C369" i="12"/>
  <c r="B369" i="12"/>
  <c r="D368" i="12"/>
  <c r="E368" i="12" s="1"/>
  <c r="C368" i="12"/>
  <c r="B368" i="12"/>
  <c r="D367" i="12"/>
  <c r="C367" i="12"/>
  <c r="B367" i="12"/>
  <c r="D366" i="12"/>
  <c r="E366" i="12" s="1"/>
  <c r="C366" i="12"/>
  <c r="B366" i="12"/>
  <c r="D365" i="12"/>
  <c r="E365" i="12" s="1"/>
  <c r="C365" i="12"/>
  <c r="B365" i="12"/>
  <c r="D364" i="12"/>
  <c r="C364" i="12"/>
  <c r="B364" i="12"/>
  <c r="D363" i="12"/>
  <c r="C363" i="12"/>
  <c r="B363" i="12"/>
  <c r="D362" i="12"/>
  <c r="E362" i="12" s="1"/>
  <c r="C362" i="12"/>
  <c r="B362" i="12"/>
  <c r="D361" i="12"/>
  <c r="E361" i="12" s="1"/>
  <c r="C361" i="12"/>
  <c r="B361" i="12"/>
  <c r="D360" i="12"/>
  <c r="E360" i="12" s="1"/>
  <c r="C360" i="12"/>
  <c r="B360" i="12"/>
  <c r="D359" i="12"/>
  <c r="C359" i="12"/>
  <c r="B359" i="12"/>
  <c r="D358" i="12"/>
  <c r="E358" i="12" s="1"/>
  <c r="C358" i="12"/>
  <c r="B358" i="12"/>
  <c r="D357" i="12"/>
  <c r="E357" i="12" s="1"/>
  <c r="C357" i="12"/>
  <c r="B357" i="12"/>
  <c r="D356" i="12"/>
  <c r="C356" i="12"/>
  <c r="B356" i="12"/>
  <c r="D355" i="12"/>
  <c r="C355" i="12"/>
  <c r="B355" i="12"/>
  <c r="D354" i="12"/>
  <c r="E354" i="12" s="1"/>
  <c r="C354" i="12"/>
  <c r="B354" i="12"/>
  <c r="D353" i="12"/>
  <c r="E353" i="12" s="1"/>
  <c r="C353" i="12"/>
  <c r="B353" i="12"/>
  <c r="D352" i="12"/>
  <c r="E352" i="12" s="1"/>
  <c r="C352" i="12"/>
  <c r="B352" i="12"/>
  <c r="D351" i="12"/>
  <c r="C351" i="12"/>
  <c r="B351" i="12"/>
  <c r="D350" i="12"/>
  <c r="E350" i="12" s="1"/>
  <c r="C350" i="12"/>
  <c r="B350" i="12"/>
  <c r="D349" i="12"/>
  <c r="C349" i="12"/>
  <c r="B349" i="12"/>
  <c r="D348" i="12"/>
  <c r="C348" i="12"/>
  <c r="B348" i="12"/>
  <c r="D347" i="12"/>
  <c r="C347" i="12"/>
  <c r="B347" i="12"/>
  <c r="D346" i="12"/>
  <c r="C346" i="12"/>
  <c r="B346" i="12"/>
  <c r="D345" i="12"/>
  <c r="E345" i="12" s="1"/>
  <c r="C345" i="12"/>
  <c r="B345" i="12"/>
  <c r="D344" i="12"/>
  <c r="C344" i="12"/>
  <c r="B344" i="12"/>
  <c r="D343" i="12"/>
  <c r="C343" i="12"/>
  <c r="B343" i="12"/>
  <c r="D342" i="12"/>
  <c r="E342" i="12" s="1"/>
  <c r="C342" i="12"/>
  <c r="B342" i="12"/>
  <c r="D341" i="12"/>
  <c r="E341" i="12" s="1"/>
  <c r="C341" i="12"/>
  <c r="B341" i="12"/>
  <c r="D340" i="12"/>
  <c r="E340" i="12" s="1"/>
  <c r="C340" i="12"/>
  <c r="B340" i="12"/>
  <c r="D339" i="12"/>
  <c r="C339" i="12"/>
  <c r="B339" i="12"/>
  <c r="D338" i="12"/>
  <c r="E338" i="12" s="1"/>
  <c r="C338" i="12"/>
  <c r="B338" i="12"/>
  <c r="D337" i="12"/>
  <c r="C337" i="12"/>
  <c r="B337" i="12"/>
  <c r="D336" i="12"/>
  <c r="E336" i="12" s="1"/>
  <c r="C336" i="12"/>
  <c r="B336" i="12"/>
  <c r="D335" i="12"/>
  <c r="C335" i="12"/>
  <c r="B335" i="12"/>
  <c r="D334" i="12"/>
  <c r="E334" i="12" s="1"/>
  <c r="C334" i="12"/>
  <c r="B334" i="12"/>
  <c r="D333" i="12"/>
  <c r="E333" i="12" s="1"/>
  <c r="C333" i="12"/>
  <c r="B333" i="12"/>
  <c r="D332" i="12"/>
  <c r="E332" i="12" s="1"/>
  <c r="C332" i="12"/>
  <c r="B332" i="12"/>
  <c r="D331" i="12"/>
  <c r="C331" i="12"/>
  <c r="B331" i="12"/>
  <c r="D330" i="12"/>
  <c r="E330" i="12" s="1"/>
  <c r="C330" i="12"/>
  <c r="B330" i="12"/>
  <c r="D329" i="12"/>
  <c r="E329" i="12" s="1"/>
  <c r="C329" i="12"/>
  <c r="B329" i="12"/>
  <c r="D328" i="12"/>
  <c r="C328" i="12"/>
  <c r="B328" i="12"/>
  <c r="D327" i="12"/>
  <c r="C327" i="12"/>
  <c r="B327" i="12"/>
  <c r="D326" i="12"/>
  <c r="C326" i="12"/>
  <c r="B326" i="12"/>
  <c r="D325" i="12"/>
  <c r="C325" i="12"/>
  <c r="B325" i="12"/>
  <c r="D324" i="12"/>
  <c r="E324" i="12" s="1"/>
  <c r="C324" i="12"/>
  <c r="B324" i="12"/>
  <c r="D323" i="12"/>
  <c r="C323" i="12"/>
  <c r="B323" i="12"/>
  <c r="D322" i="12"/>
  <c r="E322" i="12" s="1"/>
  <c r="C322" i="12"/>
  <c r="B322" i="12"/>
  <c r="D321" i="12"/>
  <c r="E321" i="12" s="1"/>
  <c r="C321" i="12"/>
  <c r="B321" i="12"/>
  <c r="D320" i="12"/>
  <c r="C320" i="12"/>
  <c r="B320" i="12"/>
  <c r="D319" i="12"/>
  <c r="C319" i="12"/>
  <c r="B319" i="12"/>
  <c r="D318" i="12"/>
  <c r="C318" i="12"/>
  <c r="B318" i="12"/>
  <c r="D317" i="12"/>
  <c r="C317" i="12"/>
  <c r="B317" i="12"/>
  <c r="D316" i="12"/>
  <c r="E316" i="12" s="1"/>
  <c r="C316" i="12"/>
  <c r="B316" i="12"/>
  <c r="D315" i="12"/>
  <c r="C315" i="12"/>
  <c r="B315" i="12"/>
  <c r="D314" i="12"/>
  <c r="E314" i="12" s="1"/>
  <c r="C314" i="12"/>
  <c r="B314" i="12"/>
  <c r="D313" i="12"/>
  <c r="E313" i="12" s="1"/>
  <c r="C313" i="12"/>
  <c r="B313" i="12"/>
  <c r="D312" i="12"/>
  <c r="C312" i="12"/>
  <c r="B312" i="12"/>
  <c r="D311" i="12"/>
  <c r="C311" i="12"/>
  <c r="B311" i="12"/>
  <c r="D310" i="12"/>
  <c r="E310" i="12" s="1"/>
  <c r="C310" i="12"/>
  <c r="B310" i="12"/>
  <c r="D309" i="12"/>
  <c r="C309" i="12"/>
  <c r="B309" i="12"/>
  <c r="D308" i="12"/>
  <c r="E308" i="12" s="1"/>
  <c r="C308" i="12"/>
  <c r="B308" i="12"/>
  <c r="D307" i="12"/>
  <c r="C307" i="12"/>
  <c r="B307" i="12"/>
  <c r="D306" i="12"/>
  <c r="E306" i="12" s="1"/>
  <c r="C306" i="12"/>
  <c r="B306" i="12"/>
  <c r="D305" i="12"/>
  <c r="C305" i="12"/>
  <c r="B305" i="12"/>
  <c r="D304" i="12"/>
  <c r="E304" i="12" s="1"/>
  <c r="C304" i="12"/>
  <c r="B304" i="12"/>
  <c r="D303" i="12"/>
  <c r="C303" i="12"/>
  <c r="B303" i="12"/>
  <c r="D302" i="12"/>
  <c r="E302" i="12" s="1"/>
  <c r="C302" i="12"/>
  <c r="B302" i="12"/>
  <c r="D301" i="12"/>
  <c r="C301" i="12"/>
  <c r="B301" i="12"/>
  <c r="D300" i="12"/>
  <c r="E300" i="12" s="1"/>
  <c r="C300" i="12"/>
  <c r="B300" i="12"/>
  <c r="D299" i="12"/>
  <c r="C299" i="12"/>
  <c r="B299" i="12"/>
  <c r="D298" i="12"/>
  <c r="E298" i="12" s="1"/>
  <c r="C298" i="12"/>
  <c r="B298" i="12"/>
  <c r="D297" i="12"/>
  <c r="C297" i="12"/>
  <c r="B297" i="12"/>
  <c r="D296" i="12"/>
  <c r="E296" i="12" s="1"/>
  <c r="C296" i="12"/>
  <c r="B296" i="12"/>
  <c r="D295" i="12"/>
  <c r="C295" i="12"/>
  <c r="B295" i="12"/>
  <c r="D294" i="12"/>
  <c r="E294" i="12" s="1"/>
  <c r="C294" i="12"/>
  <c r="B294" i="12"/>
  <c r="D293" i="12"/>
  <c r="C293" i="12"/>
  <c r="B293" i="12"/>
  <c r="D292" i="12"/>
  <c r="E292" i="12" s="1"/>
  <c r="C292" i="12"/>
  <c r="B292" i="12"/>
  <c r="D291" i="12"/>
  <c r="C291" i="12"/>
  <c r="B291" i="12"/>
  <c r="D290" i="12"/>
  <c r="E290" i="12" s="1"/>
  <c r="C290" i="12"/>
  <c r="B290" i="12"/>
  <c r="D289" i="12"/>
  <c r="C289" i="12"/>
  <c r="B289" i="12"/>
  <c r="D288" i="12"/>
  <c r="E288" i="12" s="1"/>
  <c r="C288" i="12"/>
  <c r="B288" i="12"/>
  <c r="D287" i="12"/>
  <c r="C287" i="12"/>
  <c r="B287" i="12"/>
  <c r="D286" i="12"/>
  <c r="E286" i="12" s="1"/>
  <c r="C286" i="12"/>
  <c r="B286" i="12"/>
  <c r="D285" i="12"/>
  <c r="C285" i="12"/>
  <c r="B285" i="12"/>
  <c r="D284" i="12"/>
  <c r="E284" i="12" s="1"/>
  <c r="C284" i="12"/>
  <c r="B284" i="12"/>
  <c r="D283" i="12"/>
  <c r="C283" i="12"/>
  <c r="B283" i="12"/>
  <c r="D282" i="12"/>
  <c r="E282" i="12" s="1"/>
  <c r="C282" i="12"/>
  <c r="B282" i="12"/>
  <c r="D281" i="12"/>
  <c r="C281" i="12"/>
  <c r="B281" i="12"/>
  <c r="D280" i="12"/>
  <c r="E280" i="12" s="1"/>
  <c r="C280" i="12"/>
  <c r="B280" i="12"/>
  <c r="D279" i="12"/>
  <c r="C279" i="12"/>
  <c r="B279" i="12"/>
  <c r="D278" i="12"/>
  <c r="E278" i="12" s="1"/>
  <c r="C278" i="12"/>
  <c r="B278" i="12"/>
  <c r="D277" i="12"/>
  <c r="C277" i="12"/>
  <c r="B277" i="12"/>
  <c r="D276" i="12"/>
  <c r="E276" i="12" s="1"/>
  <c r="C276" i="12"/>
  <c r="B276" i="12"/>
  <c r="D275" i="12"/>
  <c r="C275" i="12"/>
  <c r="B275" i="12"/>
  <c r="D274" i="12"/>
  <c r="E274" i="12" s="1"/>
  <c r="C274" i="12"/>
  <c r="B274" i="12"/>
  <c r="D273" i="12"/>
  <c r="C273" i="12"/>
  <c r="B273" i="12"/>
  <c r="D272" i="12"/>
  <c r="E272" i="12" s="1"/>
  <c r="C272" i="12"/>
  <c r="B272" i="12"/>
  <c r="D271" i="12"/>
  <c r="C271" i="12"/>
  <c r="B271" i="12"/>
  <c r="D270" i="12"/>
  <c r="E270" i="12" s="1"/>
  <c r="C270" i="12"/>
  <c r="B270" i="12"/>
  <c r="D269" i="12"/>
  <c r="C269" i="12"/>
  <c r="B269" i="12"/>
  <c r="D268" i="12"/>
  <c r="E268" i="12" s="1"/>
  <c r="C268" i="12"/>
  <c r="B268" i="12"/>
  <c r="D267" i="12"/>
  <c r="C267" i="12"/>
  <c r="B267" i="12"/>
  <c r="D266" i="12"/>
  <c r="E266" i="12" s="1"/>
  <c r="C266" i="12"/>
  <c r="B266" i="12"/>
  <c r="D265" i="12"/>
  <c r="C265" i="12"/>
  <c r="B265" i="12"/>
  <c r="D264" i="12"/>
  <c r="E264" i="12" s="1"/>
  <c r="C264" i="12"/>
  <c r="B264" i="12"/>
  <c r="D263" i="12"/>
  <c r="C263" i="12"/>
  <c r="B263" i="12"/>
  <c r="D262" i="12"/>
  <c r="E262" i="12" s="1"/>
  <c r="C262" i="12"/>
  <c r="B262" i="12"/>
  <c r="D261" i="12"/>
  <c r="C261" i="12"/>
  <c r="B261" i="12"/>
  <c r="D260" i="12"/>
  <c r="E260" i="12" s="1"/>
  <c r="C260" i="12"/>
  <c r="B260" i="12"/>
  <c r="D259" i="12"/>
  <c r="C259" i="12"/>
  <c r="B259" i="12"/>
  <c r="D258" i="12"/>
  <c r="E258" i="12" s="1"/>
  <c r="C258" i="12"/>
  <c r="B258" i="12"/>
  <c r="D257" i="12"/>
  <c r="C257" i="12"/>
  <c r="B257" i="12"/>
  <c r="D256" i="12"/>
  <c r="E256" i="12" s="1"/>
  <c r="C256" i="12"/>
  <c r="B256" i="12"/>
  <c r="D255" i="12"/>
  <c r="C255" i="12"/>
  <c r="B255" i="12"/>
  <c r="D254" i="12"/>
  <c r="E254" i="12" s="1"/>
  <c r="C254" i="12"/>
  <c r="B254" i="12"/>
  <c r="D253" i="12"/>
  <c r="C253" i="12"/>
  <c r="B253" i="12"/>
  <c r="D252" i="12"/>
  <c r="E252" i="12" s="1"/>
  <c r="C252" i="12"/>
  <c r="B252" i="12"/>
  <c r="D251" i="12"/>
  <c r="C251" i="12"/>
  <c r="B251" i="12"/>
  <c r="D250" i="12"/>
  <c r="E250" i="12" s="1"/>
  <c r="C250" i="12"/>
  <c r="B250" i="12"/>
  <c r="D249" i="12"/>
  <c r="C249" i="12"/>
  <c r="B249" i="12"/>
  <c r="D248" i="12"/>
  <c r="E248" i="12" s="1"/>
  <c r="C248" i="12"/>
  <c r="B248" i="12"/>
  <c r="D247" i="12"/>
  <c r="C247" i="12"/>
  <c r="B247" i="12"/>
  <c r="D246" i="12"/>
  <c r="C246" i="12"/>
  <c r="B246" i="12"/>
  <c r="D245" i="12"/>
  <c r="C245" i="12"/>
  <c r="B245" i="12"/>
  <c r="D244" i="12"/>
  <c r="C244" i="12"/>
  <c r="B244" i="12"/>
  <c r="D243" i="12"/>
  <c r="C243" i="12"/>
  <c r="B243" i="12"/>
  <c r="D242" i="12"/>
  <c r="C242" i="12"/>
  <c r="B242" i="12"/>
  <c r="D241" i="12"/>
  <c r="C241" i="12"/>
  <c r="B241" i="12"/>
  <c r="D240" i="12"/>
  <c r="C240" i="12"/>
  <c r="B240" i="12"/>
  <c r="D239" i="12"/>
  <c r="C239" i="12"/>
  <c r="B239" i="12"/>
  <c r="D238" i="12"/>
  <c r="C238" i="12"/>
  <c r="B238" i="12"/>
  <c r="D237" i="12"/>
  <c r="C237" i="12"/>
  <c r="B237" i="12"/>
  <c r="D236" i="12"/>
  <c r="C236" i="12"/>
  <c r="B236" i="12"/>
  <c r="D235" i="12"/>
  <c r="C235" i="12"/>
  <c r="B235" i="12"/>
  <c r="D234" i="12"/>
  <c r="C234" i="12"/>
  <c r="B234" i="12"/>
  <c r="D233" i="12"/>
  <c r="C233" i="12"/>
  <c r="B233" i="12"/>
  <c r="D232" i="12"/>
  <c r="C232" i="12"/>
  <c r="B232" i="12"/>
  <c r="D231" i="12"/>
  <c r="C231" i="12"/>
  <c r="B231" i="12"/>
  <c r="D230" i="12"/>
  <c r="C230" i="12"/>
  <c r="B230" i="12"/>
  <c r="D229" i="12"/>
  <c r="C229" i="12"/>
  <c r="B229" i="12"/>
  <c r="D228" i="12"/>
  <c r="C228" i="12"/>
  <c r="B228" i="12"/>
  <c r="D227" i="12"/>
  <c r="C227" i="12"/>
  <c r="B227" i="12"/>
  <c r="D226" i="12"/>
  <c r="C226" i="12"/>
  <c r="B226" i="12"/>
  <c r="D225" i="12"/>
  <c r="C225" i="12"/>
  <c r="B225" i="12"/>
  <c r="D224" i="12"/>
  <c r="C224" i="12"/>
  <c r="B224" i="12"/>
  <c r="D223" i="12"/>
  <c r="C223" i="12"/>
  <c r="B223" i="12"/>
  <c r="D222" i="12"/>
  <c r="C222" i="12"/>
  <c r="B222" i="12"/>
  <c r="D221" i="12"/>
  <c r="C221" i="12"/>
  <c r="B221" i="12"/>
  <c r="D220" i="12"/>
  <c r="C220" i="12"/>
  <c r="B220" i="12"/>
  <c r="D219" i="12"/>
  <c r="C219" i="12"/>
  <c r="B219" i="12"/>
  <c r="D218" i="12"/>
  <c r="C218" i="12"/>
  <c r="B218" i="12"/>
  <c r="D217" i="12"/>
  <c r="C217" i="12"/>
  <c r="B217" i="12"/>
  <c r="D216" i="12"/>
  <c r="C216" i="12"/>
  <c r="B216" i="12"/>
  <c r="D215" i="12"/>
  <c r="C215" i="12"/>
  <c r="B215" i="12"/>
  <c r="D214" i="12"/>
  <c r="C214" i="12"/>
  <c r="B214" i="12"/>
  <c r="D213" i="12"/>
  <c r="C213" i="12"/>
  <c r="B213" i="12"/>
  <c r="D212" i="12"/>
  <c r="C212" i="12"/>
  <c r="B212" i="12"/>
  <c r="D211" i="12"/>
  <c r="C211" i="12"/>
  <c r="B211" i="12"/>
  <c r="D210" i="12"/>
  <c r="C210" i="12"/>
  <c r="B210" i="12"/>
  <c r="D209" i="12"/>
  <c r="C209" i="12"/>
  <c r="B209" i="12"/>
  <c r="D208" i="12"/>
  <c r="C208" i="12"/>
  <c r="B208" i="12"/>
  <c r="D207" i="12"/>
  <c r="C207" i="12"/>
  <c r="B207" i="12"/>
  <c r="D206" i="12"/>
  <c r="C206" i="12"/>
  <c r="B206" i="12"/>
  <c r="D205" i="12"/>
  <c r="C205" i="12"/>
  <c r="B205" i="12"/>
  <c r="D204" i="12"/>
  <c r="C204" i="12"/>
  <c r="B204" i="12"/>
  <c r="D203" i="12"/>
  <c r="C203" i="12"/>
  <c r="B203" i="12"/>
  <c r="D202" i="12"/>
  <c r="C202" i="12"/>
  <c r="B202" i="12"/>
  <c r="D201" i="12"/>
  <c r="C201" i="12"/>
  <c r="B201" i="12"/>
  <c r="D200" i="12"/>
  <c r="C200" i="12"/>
  <c r="B200" i="12"/>
  <c r="D199" i="12"/>
  <c r="C199" i="12"/>
  <c r="B199" i="12"/>
  <c r="D198" i="12"/>
  <c r="C198" i="12"/>
  <c r="B198" i="12"/>
  <c r="D197" i="12"/>
  <c r="C197" i="12"/>
  <c r="B197" i="12"/>
  <c r="D196" i="12"/>
  <c r="C196" i="12"/>
  <c r="B196" i="12"/>
  <c r="D195" i="12"/>
  <c r="C195" i="12"/>
  <c r="B195" i="12"/>
  <c r="D194" i="12"/>
  <c r="C194" i="12"/>
  <c r="B194" i="12"/>
  <c r="D193" i="12"/>
  <c r="C193" i="12"/>
  <c r="B193" i="12"/>
  <c r="D192" i="12"/>
  <c r="C192" i="12"/>
  <c r="B192" i="12"/>
  <c r="D191" i="12"/>
  <c r="C191" i="12"/>
  <c r="B191" i="12"/>
  <c r="D190" i="12"/>
  <c r="C190" i="12"/>
  <c r="B190" i="12"/>
  <c r="D189" i="12"/>
  <c r="C189" i="12"/>
  <c r="B189" i="12"/>
  <c r="D188" i="12"/>
  <c r="C188" i="12"/>
  <c r="B188" i="12"/>
  <c r="D187" i="12"/>
  <c r="C187" i="12"/>
  <c r="B187" i="12"/>
  <c r="D186" i="12"/>
  <c r="C186" i="12"/>
  <c r="B186" i="12"/>
  <c r="D185" i="12"/>
  <c r="C185" i="12"/>
  <c r="B185" i="12"/>
  <c r="D184" i="12"/>
  <c r="C184" i="12"/>
  <c r="B184" i="12"/>
  <c r="D183" i="12"/>
  <c r="C183" i="12"/>
  <c r="B183" i="12"/>
  <c r="D182" i="12"/>
  <c r="C182" i="12"/>
  <c r="B182" i="12"/>
  <c r="D181" i="12"/>
  <c r="C181" i="12"/>
  <c r="B181" i="12"/>
  <c r="D180" i="12"/>
  <c r="C180" i="12"/>
  <c r="B180" i="12"/>
  <c r="D179" i="12"/>
  <c r="C179" i="12"/>
  <c r="B179" i="12"/>
  <c r="D178" i="12"/>
  <c r="C178" i="12"/>
  <c r="B178" i="12"/>
  <c r="D177" i="12"/>
  <c r="C177" i="12"/>
  <c r="B177" i="12"/>
  <c r="D176" i="12"/>
  <c r="C176" i="12"/>
  <c r="B176" i="12"/>
  <c r="D175" i="12"/>
  <c r="C175" i="12"/>
  <c r="B175" i="12"/>
  <c r="D174" i="12"/>
  <c r="C174" i="12"/>
  <c r="B174" i="12"/>
  <c r="D173" i="12"/>
  <c r="C173" i="12"/>
  <c r="B173" i="12"/>
  <c r="D172" i="12"/>
  <c r="C172" i="12"/>
  <c r="B172" i="12"/>
  <c r="D171" i="12"/>
  <c r="C171" i="12"/>
  <c r="B171" i="12"/>
  <c r="D170" i="12"/>
  <c r="C170" i="12"/>
  <c r="B170" i="12"/>
  <c r="D169" i="12"/>
  <c r="C169" i="12"/>
  <c r="B169" i="12"/>
  <c r="D168" i="12"/>
  <c r="C168" i="12"/>
  <c r="B168" i="12"/>
  <c r="D167" i="12"/>
  <c r="C167" i="12"/>
  <c r="B167" i="12"/>
  <c r="D166" i="12"/>
  <c r="C166" i="12"/>
  <c r="B166" i="12"/>
  <c r="D165" i="12"/>
  <c r="C165" i="12"/>
  <c r="B165" i="12"/>
  <c r="D164" i="12"/>
  <c r="C164" i="12"/>
  <c r="B164" i="12"/>
  <c r="D163" i="12"/>
  <c r="C163" i="12"/>
  <c r="B163" i="12"/>
  <c r="D162" i="12"/>
  <c r="C162" i="12"/>
  <c r="B162" i="12"/>
  <c r="D161" i="12"/>
  <c r="C161" i="12"/>
  <c r="B161" i="12"/>
  <c r="D160" i="12"/>
  <c r="C160" i="12"/>
  <c r="B160" i="12"/>
  <c r="D159" i="12"/>
  <c r="C159" i="12"/>
  <c r="B159" i="12"/>
  <c r="D158" i="12"/>
  <c r="C158" i="12"/>
  <c r="B158" i="12"/>
  <c r="D157" i="12"/>
  <c r="C157" i="12"/>
  <c r="B157" i="12"/>
  <c r="D156" i="12"/>
  <c r="C156" i="12"/>
  <c r="B156" i="12"/>
  <c r="D155" i="12"/>
  <c r="C155" i="12"/>
  <c r="B155" i="12"/>
  <c r="D154" i="12"/>
  <c r="C154" i="12"/>
  <c r="B154" i="12"/>
  <c r="D153" i="12"/>
  <c r="C153" i="12"/>
  <c r="B153" i="12"/>
  <c r="D152" i="12"/>
  <c r="C152" i="12"/>
  <c r="B152" i="12"/>
  <c r="D151" i="12"/>
  <c r="C151" i="12"/>
  <c r="B151" i="12"/>
  <c r="D150" i="12"/>
  <c r="C150" i="12"/>
  <c r="B150" i="12"/>
  <c r="D149" i="12"/>
  <c r="C149" i="12"/>
  <c r="B149" i="12"/>
  <c r="D148" i="12"/>
  <c r="C148" i="12"/>
  <c r="B148" i="12"/>
  <c r="D147" i="12"/>
  <c r="C147" i="12"/>
  <c r="B147" i="12"/>
  <c r="D146" i="12"/>
  <c r="C146" i="12"/>
  <c r="B146" i="12"/>
  <c r="D145" i="12"/>
  <c r="C145" i="12"/>
  <c r="B145" i="12"/>
  <c r="D144" i="12"/>
  <c r="C144" i="12"/>
  <c r="B144" i="12"/>
  <c r="D143" i="12"/>
  <c r="C143" i="12"/>
  <c r="B143" i="12"/>
  <c r="D142" i="12"/>
  <c r="C142" i="12"/>
  <c r="B142" i="12"/>
  <c r="D141" i="12"/>
  <c r="C141" i="12"/>
  <c r="B141" i="12"/>
  <c r="D140" i="12"/>
  <c r="C140" i="12"/>
  <c r="B140" i="12"/>
  <c r="D139" i="12"/>
  <c r="C139" i="12"/>
  <c r="B139" i="12"/>
  <c r="D138" i="12"/>
  <c r="C138" i="12"/>
  <c r="B138" i="12"/>
  <c r="D137" i="12"/>
  <c r="C137" i="12"/>
  <c r="B137" i="12"/>
  <c r="D136" i="12"/>
  <c r="C136" i="12"/>
  <c r="B136" i="12"/>
  <c r="D135" i="12"/>
  <c r="C135" i="12"/>
  <c r="B135" i="12"/>
  <c r="D134" i="12"/>
  <c r="C134" i="12"/>
  <c r="B134" i="12"/>
  <c r="D133" i="12"/>
  <c r="C133" i="12"/>
  <c r="B133" i="12"/>
  <c r="D132" i="12"/>
  <c r="C132" i="12"/>
  <c r="B132" i="12"/>
  <c r="D131" i="12"/>
  <c r="C131" i="12"/>
  <c r="B131" i="12"/>
  <c r="D130" i="12"/>
  <c r="C130" i="12"/>
  <c r="B130" i="12"/>
  <c r="D129" i="12"/>
  <c r="C129" i="12"/>
  <c r="B129" i="12"/>
  <c r="D128" i="12"/>
  <c r="C128" i="12"/>
  <c r="B128" i="12"/>
  <c r="D127" i="12"/>
  <c r="C127" i="12"/>
  <c r="B127" i="12"/>
  <c r="D126" i="12"/>
  <c r="C126" i="12"/>
  <c r="B126" i="12"/>
  <c r="D125" i="12"/>
  <c r="C125" i="12"/>
  <c r="B125" i="12"/>
  <c r="D124" i="12"/>
  <c r="C124" i="12"/>
  <c r="B124" i="12"/>
  <c r="D123" i="12"/>
  <c r="C123" i="12"/>
  <c r="B123" i="12"/>
  <c r="D122" i="12"/>
  <c r="C122" i="12"/>
  <c r="B122" i="12"/>
  <c r="D121" i="12"/>
  <c r="C121" i="12"/>
  <c r="B121" i="12"/>
  <c r="D120" i="12"/>
  <c r="C120" i="12"/>
  <c r="B120" i="12"/>
  <c r="D119" i="12"/>
  <c r="C119" i="12"/>
  <c r="B119" i="12"/>
  <c r="D118" i="12"/>
  <c r="C118" i="12"/>
  <c r="B118" i="12"/>
  <c r="D117" i="12"/>
  <c r="C117" i="12"/>
  <c r="B117" i="12"/>
  <c r="D116" i="12"/>
  <c r="C116" i="12"/>
  <c r="B116" i="12"/>
  <c r="D115" i="12"/>
  <c r="C115" i="12"/>
  <c r="B115" i="12"/>
  <c r="D114" i="12"/>
  <c r="C114" i="12"/>
  <c r="B114" i="12"/>
  <c r="D113" i="12"/>
  <c r="C113" i="12"/>
  <c r="B113" i="12"/>
  <c r="D112" i="12"/>
  <c r="C112" i="12"/>
  <c r="B112" i="12"/>
  <c r="D111" i="12"/>
  <c r="C111" i="12"/>
  <c r="B111" i="12"/>
  <c r="D110" i="12"/>
  <c r="C110" i="12"/>
  <c r="B110" i="12"/>
  <c r="D109" i="12"/>
  <c r="C109" i="12"/>
  <c r="B109" i="12"/>
  <c r="D108" i="12"/>
  <c r="C108" i="12"/>
  <c r="B108" i="12"/>
  <c r="D107" i="12"/>
  <c r="C107" i="12"/>
  <c r="B107" i="12"/>
  <c r="D106" i="12"/>
  <c r="C106" i="12"/>
  <c r="B106" i="12"/>
  <c r="D105" i="12"/>
  <c r="C105" i="12"/>
  <c r="B105" i="12"/>
  <c r="D104" i="12"/>
  <c r="C104" i="12"/>
  <c r="B104" i="12"/>
  <c r="D103" i="12"/>
  <c r="C103" i="12"/>
  <c r="B103" i="12"/>
  <c r="D102" i="12"/>
  <c r="C102" i="12"/>
  <c r="B102" i="12"/>
  <c r="D101" i="12"/>
  <c r="C101" i="12"/>
  <c r="B101" i="12"/>
  <c r="D100" i="12"/>
  <c r="C100" i="12"/>
  <c r="B100" i="12"/>
  <c r="D99" i="12"/>
  <c r="C99" i="12"/>
  <c r="B99" i="12"/>
  <c r="D98" i="12"/>
  <c r="C98" i="12"/>
  <c r="B98" i="12"/>
  <c r="D97" i="12"/>
  <c r="C97" i="12"/>
  <c r="B97" i="12"/>
  <c r="D96" i="12"/>
  <c r="C96" i="12"/>
  <c r="B96" i="12"/>
  <c r="D95" i="12"/>
  <c r="C95" i="12"/>
  <c r="B95" i="12"/>
  <c r="D94" i="12"/>
  <c r="C94" i="12"/>
  <c r="B94" i="12"/>
  <c r="D93" i="12"/>
  <c r="C93" i="12"/>
  <c r="B93" i="12"/>
  <c r="D92" i="12"/>
  <c r="C92" i="12"/>
  <c r="B92" i="12"/>
  <c r="D91" i="12"/>
  <c r="C91" i="12"/>
  <c r="B91" i="12"/>
  <c r="D90" i="12"/>
  <c r="C90" i="12"/>
  <c r="B90" i="12"/>
  <c r="D89" i="12"/>
  <c r="C89" i="12"/>
  <c r="B89" i="12"/>
  <c r="D88" i="12"/>
  <c r="C88" i="12"/>
  <c r="B88" i="12"/>
  <c r="D87" i="12"/>
  <c r="C87" i="12"/>
  <c r="B87" i="12"/>
  <c r="D86" i="12"/>
  <c r="C86" i="12"/>
  <c r="B86" i="12"/>
  <c r="D85" i="12"/>
  <c r="C85" i="12"/>
  <c r="B85" i="12"/>
  <c r="D84" i="12"/>
  <c r="C84" i="12"/>
  <c r="B84" i="12"/>
  <c r="D83" i="12"/>
  <c r="C83" i="12"/>
  <c r="B83" i="12"/>
  <c r="D82" i="12"/>
  <c r="C82" i="12"/>
  <c r="B82" i="12"/>
  <c r="D81" i="12"/>
  <c r="C81" i="12"/>
  <c r="B81" i="12"/>
  <c r="D80" i="12"/>
  <c r="C80" i="12"/>
  <c r="B80" i="12"/>
  <c r="D79" i="12"/>
  <c r="C79" i="12"/>
  <c r="B79" i="12"/>
  <c r="D78" i="12"/>
  <c r="C78" i="12"/>
  <c r="B78" i="12"/>
  <c r="D77" i="12"/>
  <c r="C77" i="12"/>
  <c r="B77" i="12"/>
  <c r="D76" i="12"/>
  <c r="C76" i="12"/>
  <c r="B76" i="12"/>
  <c r="D75" i="12"/>
  <c r="C75" i="12"/>
  <c r="B75" i="12"/>
  <c r="D74" i="12"/>
  <c r="C74" i="12"/>
  <c r="B74" i="12"/>
  <c r="D73" i="12"/>
  <c r="C73" i="12"/>
  <c r="B73" i="12"/>
  <c r="D72" i="12"/>
  <c r="C72" i="12"/>
  <c r="B72" i="12"/>
  <c r="D71" i="12"/>
  <c r="C71" i="12"/>
  <c r="B71" i="12"/>
  <c r="D70" i="12"/>
  <c r="C70" i="12"/>
  <c r="B70" i="12"/>
  <c r="D69" i="12"/>
  <c r="C69" i="12"/>
  <c r="B69" i="12"/>
  <c r="D68" i="12"/>
  <c r="C68" i="12"/>
  <c r="B68" i="12"/>
  <c r="D67" i="12"/>
  <c r="C67" i="12"/>
  <c r="B67" i="12"/>
  <c r="D66" i="12"/>
  <c r="C66" i="12"/>
  <c r="B66" i="12"/>
  <c r="D65" i="12"/>
  <c r="C65" i="12"/>
  <c r="B65" i="12"/>
  <c r="D64" i="12"/>
  <c r="C64" i="12"/>
  <c r="B64" i="12"/>
  <c r="D63" i="12"/>
  <c r="C63" i="12"/>
  <c r="B63" i="12"/>
  <c r="D62" i="12"/>
  <c r="C62" i="12"/>
  <c r="B62" i="12"/>
  <c r="D61" i="12"/>
  <c r="C61" i="12"/>
  <c r="B61" i="12"/>
  <c r="D60" i="12"/>
  <c r="C60" i="12"/>
  <c r="B60" i="12"/>
  <c r="D59" i="12"/>
  <c r="C59" i="12"/>
  <c r="B59" i="12"/>
  <c r="D58" i="12"/>
  <c r="C58" i="12"/>
  <c r="B58" i="12"/>
  <c r="D57" i="12"/>
  <c r="C57" i="12"/>
  <c r="B57" i="12"/>
  <c r="D56" i="12"/>
  <c r="C56" i="12"/>
  <c r="B56" i="12"/>
  <c r="D55" i="12"/>
  <c r="C55" i="12"/>
  <c r="B55" i="12"/>
  <c r="D54" i="12"/>
  <c r="C54" i="12"/>
  <c r="B54" i="12"/>
  <c r="D53" i="12"/>
  <c r="C53" i="12"/>
  <c r="B53" i="12"/>
  <c r="D52" i="12"/>
  <c r="C52" i="12"/>
  <c r="B52" i="12"/>
  <c r="D51" i="12"/>
  <c r="C51" i="12"/>
  <c r="B51" i="12"/>
  <c r="D50" i="12"/>
  <c r="C50" i="12"/>
  <c r="B50" i="12"/>
  <c r="D49" i="12"/>
  <c r="C49" i="12"/>
  <c r="B49" i="12"/>
  <c r="D48" i="12"/>
  <c r="C48" i="12"/>
  <c r="B48" i="12"/>
  <c r="D47" i="12"/>
  <c r="C47" i="12"/>
  <c r="B47" i="12"/>
  <c r="D46" i="12"/>
  <c r="C46" i="12"/>
  <c r="B46" i="12"/>
  <c r="D45" i="12"/>
  <c r="C45" i="12"/>
  <c r="B45" i="12"/>
  <c r="D44" i="12"/>
  <c r="C44" i="12"/>
  <c r="B44" i="12"/>
  <c r="D43" i="12"/>
  <c r="C43" i="12"/>
  <c r="B43" i="12"/>
  <c r="D42" i="12"/>
  <c r="C42" i="12"/>
  <c r="B42" i="12"/>
  <c r="D41" i="12"/>
  <c r="C41" i="12"/>
  <c r="B41" i="12"/>
  <c r="D40" i="12"/>
  <c r="C40" i="12"/>
  <c r="B40" i="12"/>
  <c r="D39" i="12"/>
  <c r="C39" i="12"/>
  <c r="B39" i="12"/>
  <c r="D38" i="12"/>
  <c r="C38" i="12"/>
  <c r="B38" i="12"/>
  <c r="D37" i="12"/>
  <c r="C37" i="12"/>
  <c r="B37" i="12"/>
  <c r="D36" i="12"/>
  <c r="C36" i="12"/>
  <c r="B36" i="12"/>
  <c r="D35" i="12"/>
  <c r="C35" i="12"/>
  <c r="B35" i="12"/>
  <c r="D34" i="12"/>
  <c r="C34" i="12"/>
  <c r="B34" i="12"/>
  <c r="D33" i="12"/>
  <c r="C33" i="12"/>
  <c r="B33" i="12"/>
  <c r="D32" i="12"/>
  <c r="C32" i="12"/>
  <c r="B32" i="12"/>
  <c r="D31" i="12"/>
  <c r="C31" i="12"/>
  <c r="B31" i="12"/>
  <c r="D30" i="12"/>
  <c r="C30" i="12"/>
  <c r="B30" i="12"/>
  <c r="D29" i="12"/>
  <c r="C29" i="12"/>
  <c r="B29" i="12"/>
  <c r="D28" i="12"/>
  <c r="C28" i="12"/>
  <c r="B28" i="12"/>
  <c r="D27" i="12"/>
  <c r="C27" i="12"/>
  <c r="B27" i="12"/>
  <c r="D26" i="12"/>
  <c r="C26" i="12"/>
  <c r="B26" i="12"/>
  <c r="D25" i="12"/>
  <c r="C25" i="12"/>
  <c r="B25" i="12"/>
  <c r="D24" i="12"/>
  <c r="C24" i="12"/>
  <c r="B24" i="12"/>
  <c r="D23" i="12"/>
  <c r="C23" i="12"/>
  <c r="B23" i="12"/>
  <c r="D22" i="12"/>
  <c r="C22" i="12"/>
  <c r="B22" i="12"/>
  <c r="D21" i="12"/>
  <c r="C21" i="12"/>
  <c r="B21" i="12"/>
  <c r="D20" i="12"/>
  <c r="C20" i="12"/>
  <c r="B20" i="12"/>
  <c r="D19" i="12"/>
  <c r="C19" i="12"/>
  <c r="B19" i="12"/>
  <c r="D18" i="12"/>
  <c r="C18" i="12"/>
  <c r="B18" i="12"/>
  <c r="D17" i="12"/>
  <c r="C17" i="12"/>
  <c r="B17" i="12"/>
  <c r="D16" i="12"/>
  <c r="C16" i="12"/>
  <c r="B16" i="12"/>
  <c r="D15" i="12"/>
  <c r="C15" i="12"/>
  <c r="B15" i="12"/>
  <c r="D14" i="12"/>
  <c r="C14" i="12"/>
  <c r="B14" i="12"/>
  <c r="D13" i="12"/>
  <c r="C13" i="12"/>
  <c r="B13" i="12"/>
  <c r="D12" i="12"/>
  <c r="C12" i="12"/>
  <c r="B12" i="12"/>
  <c r="D11" i="12"/>
  <c r="C11" i="12"/>
  <c r="B11" i="12"/>
  <c r="D10" i="12"/>
  <c r="C10" i="12"/>
  <c r="B10" i="12"/>
  <c r="D9" i="12"/>
  <c r="C9" i="12"/>
  <c r="B9" i="12"/>
  <c r="D8" i="12"/>
  <c r="C8" i="12"/>
  <c r="B8" i="12"/>
  <c r="D7" i="12"/>
  <c r="C7" i="12"/>
  <c r="B7" i="12"/>
  <c r="D6" i="12"/>
  <c r="C6" i="12"/>
  <c r="B6" i="12"/>
  <c r="D5" i="12"/>
  <c r="C5" i="12"/>
  <c r="B5" i="12"/>
  <c r="D4" i="12"/>
  <c r="C4" i="12"/>
  <c r="B4" i="12"/>
  <c r="D3" i="12"/>
  <c r="C3" i="12"/>
  <c r="B3" i="12"/>
  <c r="D1828" i="15"/>
  <c r="C1828" i="15"/>
  <c r="B1828" i="15"/>
  <c r="D1827" i="15"/>
  <c r="E1827" i="15" s="1"/>
  <c r="C1827" i="15"/>
  <c r="B1827" i="15"/>
  <c r="D1826" i="15"/>
  <c r="C1826" i="15"/>
  <c r="B1826" i="15"/>
  <c r="D1825" i="15"/>
  <c r="E1825" i="15" s="1"/>
  <c r="C1825" i="15"/>
  <c r="B1825" i="15"/>
  <c r="D1824" i="15"/>
  <c r="C1824" i="15"/>
  <c r="B1824" i="15"/>
  <c r="D1823" i="15"/>
  <c r="C1823" i="15"/>
  <c r="B1823" i="15"/>
  <c r="D1822" i="15"/>
  <c r="E1822" i="15" s="1"/>
  <c r="C1822" i="15"/>
  <c r="B1822" i="15"/>
  <c r="D1821" i="15"/>
  <c r="E1821" i="15" s="1"/>
  <c r="C1821" i="15"/>
  <c r="B1821" i="15"/>
  <c r="D1820" i="15"/>
  <c r="C1820" i="15"/>
  <c r="B1820" i="15"/>
  <c r="D1819" i="15"/>
  <c r="E1819" i="15" s="1"/>
  <c r="C1819" i="15"/>
  <c r="B1819" i="15"/>
  <c r="D1818" i="15"/>
  <c r="C1818" i="15"/>
  <c r="B1818" i="15"/>
  <c r="D1817" i="15"/>
  <c r="E1817" i="15" s="1"/>
  <c r="C1817" i="15"/>
  <c r="B1817" i="15"/>
  <c r="D1816" i="15"/>
  <c r="C1816" i="15"/>
  <c r="B1816" i="15"/>
  <c r="D1815" i="15"/>
  <c r="C1815" i="15"/>
  <c r="B1815" i="15"/>
  <c r="D1814" i="15"/>
  <c r="C1814" i="15"/>
  <c r="B1814" i="15"/>
  <c r="D1813" i="15"/>
  <c r="E1813" i="15" s="1"/>
  <c r="C1813" i="15"/>
  <c r="B1813" i="15"/>
  <c r="D1812" i="15"/>
  <c r="C1812" i="15"/>
  <c r="B1812" i="15"/>
  <c r="D1811" i="15"/>
  <c r="E1811" i="15" s="1"/>
  <c r="C1811" i="15"/>
  <c r="B1811" i="15"/>
  <c r="D1810" i="15"/>
  <c r="C1810" i="15"/>
  <c r="B1810" i="15"/>
  <c r="D1809" i="15"/>
  <c r="E1809" i="15" s="1"/>
  <c r="C1809" i="15"/>
  <c r="B1809" i="15"/>
  <c r="D1808" i="15"/>
  <c r="C1808" i="15"/>
  <c r="B1808" i="15"/>
  <c r="D1807" i="15"/>
  <c r="C1807" i="15"/>
  <c r="B1807" i="15"/>
  <c r="D1806" i="15"/>
  <c r="E1806" i="15" s="1"/>
  <c r="C1806" i="15"/>
  <c r="B1806" i="15"/>
  <c r="D1805" i="15"/>
  <c r="E1805" i="15" s="1"/>
  <c r="C1805" i="15"/>
  <c r="B1805" i="15"/>
  <c r="D1804" i="15"/>
  <c r="C1804" i="15"/>
  <c r="B1804" i="15"/>
  <c r="D1803" i="15"/>
  <c r="E1803" i="15" s="1"/>
  <c r="C1803" i="15"/>
  <c r="B1803" i="15"/>
  <c r="D1802" i="15"/>
  <c r="C1802" i="15"/>
  <c r="B1802" i="15"/>
  <c r="D1801" i="15"/>
  <c r="E1801" i="15" s="1"/>
  <c r="C1801" i="15"/>
  <c r="B1801" i="15"/>
  <c r="D1800" i="15"/>
  <c r="C1800" i="15"/>
  <c r="B1800" i="15"/>
  <c r="D1799" i="15"/>
  <c r="C1799" i="15"/>
  <c r="B1799" i="15"/>
  <c r="D1798" i="15"/>
  <c r="C1798" i="15"/>
  <c r="B1798" i="15"/>
  <c r="D1797" i="15"/>
  <c r="E1797" i="15" s="1"/>
  <c r="C1797" i="15"/>
  <c r="B1797" i="15"/>
  <c r="D1796" i="15"/>
  <c r="C1796" i="15"/>
  <c r="B1796" i="15"/>
  <c r="D1795" i="15"/>
  <c r="E1795" i="15" s="1"/>
  <c r="C1795" i="15"/>
  <c r="B1795" i="15"/>
  <c r="D1794" i="15"/>
  <c r="C1794" i="15"/>
  <c r="B1794" i="15"/>
  <c r="D1793" i="15"/>
  <c r="E1793" i="15" s="1"/>
  <c r="C1793" i="15"/>
  <c r="B1793" i="15"/>
  <c r="D1792" i="15"/>
  <c r="C1792" i="15"/>
  <c r="B1792" i="15"/>
  <c r="D1791" i="15"/>
  <c r="C1791" i="15"/>
  <c r="B1791" i="15"/>
  <c r="D1790" i="15"/>
  <c r="E1790" i="15" s="1"/>
  <c r="C1790" i="15"/>
  <c r="B1790" i="15"/>
  <c r="D1789" i="15"/>
  <c r="E1789" i="15" s="1"/>
  <c r="C1789" i="15"/>
  <c r="B1789" i="15"/>
  <c r="D1788" i="15"/>
  <c r="C1788" i="15"/>
  <c r="B1788" i="15"/>
  <c r="D1787" i="15"/>
  <c r="E1787" i="15" s="1"/>
  <c r="C1787" i="15"/>
  <c r="B1787" i="15"/>
  <c r="D1786" i="15"/>
  <c r="C1786" i="15"/>
  <c r="B1786" i="15"/>
  <c r="D1785" i="15"/>
  <c r="E1785" i="15" s="1"/>
  <c r="C1785" i="15"/>
  <c r="B1785" i="15"/>
  <c r="D1784" i="15"/>
  <c r="C1784" i="15"/>
  <c r="B1784" i="15"/>
  <c r="D1783" i="15"/>
  <c r="C1783" i="15"/>
  <c r="B1783" i="15"/>
  <c r="D1782" i="15"/>
  <c r="C1782" i="15"/>
  <c r="B1782" i="15"/>
  <c r="D1781" i="15"/>
  <c r="E1781" i="15" s="1"/>
  <c r="C1781" i="15"/>
  <c r="B1781" i="15"/>
  <c r="D1780" i="15"/>
  <c r="C1780" i="15"/>
  <c r="B1780" i="15"/>
  <c r="D1779" i="15"/>
  <c r="E1779" i="15" s="1"/>
  <c r="C1779" i="15"/>
  <c r="B1779" i="15"/>
  <c r="D1778" i="15"/>
  <c r="C1778" i="15"/>
  <c r="B1778" i="15"/>
  <c r="D1777" i="15"/>
  <c r="E1777" i="15" s="1"/>
  <c r="C1777" i="15"/>
  <c r="B1777" i="15"/>
  <c r="D1776" i="15"/>
  <c r="C1776" i="15"/>
  <c r="B1776" i="15"/>
  <c r="D1775" i="15"/>
  <c r="C1775" i="15"/>
  <c r="B1775" i="15"/>
  <c r="D1774" i="15"/>
  <c r="C1774" i="15"/>
  <c r="B1774" i="15"/>
  <c r="D1773" i="15"/>
  <c r="E1773" i="15" s="1"/>
  <c r="C1773" i="15"/>
  <c r="B1773" i="15"/>
  <c r="D1772" i="15"/>
  <c r="C1772" i="15"/>
  <c r="B1772" i="15"/>
  <c r="D1771" i="15"/>
  <c r="E1771" i="15" s="1"/>
  <c r="C1771" i="15"/>
  <c r="B1771" i="15"/>
  <c r="D1770" i="15"/>
  <c r="C1770" i="15"/>
  <c r="B1770" i="15"/>
  <c r="D1769" i="15"/>
  <c r="E1769" i="15" s="1"/>
  <c r="C1769" i="15"/>
  <c r="B1769" i="15"/>
  <c r="D1768" i="15"/>
  <c r="C1768" i="15"/>
  <c r="B1768" i="15"/>
  <c r="D1767" i="15"/>
  <c r="C1767" i="15"/>
  <c r="B1767" i="15"/>
  <c r="D1766" i="15"/>
  <c r="E1766" i="15" s="1"/>
  <c r="C1766" i="15"/>
  <c r="B1766" i="15"/>
  <c r="D1765" i="15"/>
  <c r="E1765" i="15" s="1"/>
  <c r="C1765" i="15"/>
  <c r="B1765" i="15"/>
  <c r="D1764" i="15"/>
  <c r="C1764" i="15"/>
  <c r="B1764" i="15"/>
  <c r="D1763" i="15"/>
  <c r="E1763" i="15" s="1"/>
  <c r="C1763" i="15"/>
  <c r="B1763" i="15"/>
  <c r="D1762" i="15"/>
  <c r="C1762" i="15"/>
  <c r="B1762" i="15"/>
  <c r="D1761" i="15"/>
  <c r="E1761" i="15" s="1"/>
  <c r="C1761" i="15"/>
  <c r="B1761" i="15"/>
  <c r="D1760" i="15"/>
  <c r="C1760" i="15"/>
  <c r="B1760" i="15"/>
  <c r="D1759" i="15"/>
  <c r="C1759" i="15"/>
  <c r="B1759" i="15"/>
  <c r="D1758" i="15"/>
  <c r="E1758" i="15" s="1"/>
  <c r="C1758" i="15"/>
  <c r="B1758" i="15"/>
  <c r="D1757" i="15"/>
  <c r="E1757" i="15" s="1"/>
  <c r="C1757" i="15"/>
  <c r="B1757" i="15"/>
  <c r="D1756" i="15"/>
  <c r="C1756" i="15"/>
  <c r="B1756" i="15"/>
  <c r="D1755" i="15"/>
  <c r="E1755" i="15" s="1"/>
  <c r="C1755" i="15"/>
  <c r="B1755" i="15"/>
  <c r="D1754" i="15"/>
  <c r="C1754" i="15"/>
  <c r="B1754" i="15"/>
  <c r="D1753" i="15"/>
  <c r="E1753" i="15" s="1"/>
  <c r="C1753" i="15"/>
  <c r="B1753" i="15"/>
  <c r="D1752" i="15"/>
  <c r="C1752" i="15"/>
  <c r="B1752" i="15"/>
  <c r="D1751" i="15"/>
  <c r="C1751" i="15"/>
  <c r="B1751" i="15"/>
  <c r="D1750" i="15"/>
  <c r="E1750" i="15" s="1"/>
  <c r="C1750" i="15"/>
  <c r="B1750" i="15"/>
  <c r="D1749" i="15"/>
  <c r="E1749" i="15" s="1"/>
  <c r="C1749" i="15"/>
  <c r="B1749" i="15"/>
  <c r="D1748" i="15"/>
  <c r="C1748" i="15"/>
  <c r="B1748" i="15"/>
  <c r="D1747" i="15"/>
  <c r="E1747" i="15" s="1"/>
  <c r="C1747" i="15"/>
  <c r="B1747" i="15"/>
  <c r="D1746" i="15"/>
  <c r="C1746" i="15"/>
  <c r="B1746" i="15"/>
  <c r="D1745" i="15"/>
  <c r="E1745" i="15" s="1"/>
  <c r="C1745" i="15"/>
  <c r="B1745" i="15"/>
  <c r="D1744" i="15"/>
  <c r="C1744" i="15"/>
  <c r="B1744" i="15"/>
  <c r="D1743" i="15"/>
  <c r="C1743" i="15"/>
  <c r="B1743" i="15"/>
  <c r="D1742" i="15"/>
  <c r="E1742" i="15" s="1"/>
  <c r="C1742" i="15"/>
  <c r="B1742" i="15"/>
  <c r="D1741" i="15"/>
  <c r="E1741" i="15" s="1"/>
  <c r="C1741" i="15"/>
  <c r="B1741" i="15"/>
  <c r="D1740" i="15"/>
  <c r="C1740" i="15"/>
  <c r="B1740" i="15"/>
  <c r="D1739" i="15"/>
  <c r="E1739" i="15" s="1"/>
  <c r="C1739" i="15"/>
  <c r="B1739" i="15"/>
  <c r="D1738" i="15"/>
  <c r="C1738" i="15"/>
  <c r="B1738" i="15"/>
  <c r="D1737" i="15"/>
  <c r="E1737" i="15" s="1"/>
  <c r="C1737" i="15"/>
  <c r="B1737" i="15"/>
  <c r="D1736" i="15"/>
  <c r="C1736" i="15"/>
  <c r="B1736" i="15"/>
  <c r="D1735" i="15"/>
  <c r="C1735" i="15"/>
  <c r="B1735" i="15"/>
  <c r="D1734" i="15"/>
  <c r="E1734" i="15" s="1"/>
  <c r="C1734" i="15"/>
  <c r="B1734" i="15"/>
  <c r="D1733" i="15"/>
  <c r="E1733" i="15" s="1"/>
  <c r="C1733" i="15"/>
  <c r="B1733" i="15"/>
  <c r="D1732" i="15"/>
  <c r="C1732" i="15"/>
  <c r="B1732" i="15"/>
  <c r="D1731" i="15"/>
  <c r="E1731" i="15" s="1"/>
  <c r="C1731" i="15"/>
  <c r="B1731" i="15"/>
  <c r="D1730" i="15"/>
  <c r="C1730" i="15"/>
  <c r="B1730" i="15"/>
  <c r="D1729" i="15"/>
  <c r="E1729" i="15" s="1"/>
  <c r="C1729" i="15"/>
  <c r="B1729" i="15"/>
  <c r="D1728" i="15"/>
  <c r="C1728" i="15"/>
  <c r="B1728" i="15"/>
  <c r="D1727" i="15"/>
  <c r="C1727" i="15"/>
  <c r="B1727" i="15"/>
  <c r="D1726" i="15"/>
  <c r="E1726" i="15" s="1"/>
  <c r="C1726" i="15"/>
  <c r="B1726" i="15"/>
  <c r="D1725" i="15"/>
  <c r="E1725" i="15" s="1"/>
  <c r="C1725" i="15"/>
  <c r="B1725" i="15"/>
  <c r="D1724" i="15"/>
  <c r="C1724" i="15"/>
  <c r="B1724" i="15"/>
  <c r="E1723" i="15"/>
  <c r="D1723" i="15"/>
  <c r="C1723" i="15"/>
  <c r="B1723" i="15"/>
  <c r="D1722" i="15"/>
  <c r="C1722" i="15"/>
  <c r="B1722" i="15"/>
  <c r="D1721" i="15"/>
  <c r="E1721" i="15" s="1"/>
  <c r="C1721" i="15"/>
  <c r="B1721" i="15"/>
  <c r="D1720" i="15"/>
  <c r="C1720" i="15"/>
  <c r="B1720" i="15"/>
  <c r="D1719" i="15"/>
  <c r="C1719" i="15"/>
  <c r="B1719" i="15"/>
  <c r="D1718" i="15"/>
  <c r="E1718" i="15" s="1"/>
  <c r="C1718" i="15"/>
  <c r="B1718" i="15"/>
  <c r="D1717" i="15"/>
  <c r="E1717" i="15" s="1"/>
  <c r="C1717" i="15"/>
  <c r="B1717" i="15"/>
  <c r="D1716" i="15"/>
  <c r="C1716" i="15"/>
  <c r="B1716" i="15"/>
  <c r="D1715" i="15"/>
  <c r="E1715" i="15" s="1"/>
  <c r="C1715" i="15"/>
  <c r="B1715" i="15"/>
  <c r="D1714" i="15"/>
  <c r="C1714" i="15"/>
  <c r="B1714" i="15"/>
  <c r="D1713" i="15"/>
  <c r="E1713" i="15" s="1"/>
  <c r="C1713" i="15"/>
  <c r="B1713" i="15"/>
  <c r="D1712" i="15"/>
  <c r="C1712" i="15"/>
  <c r="B1712" i="15"/>
  <c r="D1711" i="15"/>
  <c r="C1711" i="15"/>
  <c r="B1711" i="15"/>
  <c r="D1710" i="15"/>
  <c r="E1710" i="15" s="1"/>
  <c r="C1710" i="15"/>
  <c r="B1710" i="15"/>
  <c r="D1709" i="15"/>
  <c r="E1709" i="15" s="1"/>
  <c r="C1709" i="15"/>
  <c r="B1709" i="15"/>
  <c r="D1708" i="15"/>
  <c r="C1708" i="15"/>
  <c r="B1708" i="15"/>
  <c r="D1707" i="15"/>
  <c r="E1707" i="15" s="1"/>
  <c r="C1707" i="15"/>
  <c r="B1707" i="15"/>
  <c r="D1706" i="15"/>
  <c r="C1706" i="15"/>
  <c r="B1706" i="15"/>
  <c r="D1705" i="15"/>
  <c r="E1705" i="15" s="1"/>
  <c r="C1705" i="15"/>
  <c r="B1705" i="15"/>
  <c r="D1704" i="15"/>
  <c r="C1704" i="15"/>
  <c r="B1704" i="15"/>
  <c r="D1703" i="15"/>
  <c r="C1703" i="15"/>
  <c r="B1703" i="15"/>
  <c r="D1702" i="15"/>
  <c r="E1702" i="15" s="1"/>
  <c r="C1702" i="15"/>
  <c r="B1702" i="15"/>
  <c r="D1701" i="15"/>
  <c r="E1701" i="15" s="1"/>
  <c r="C1701" i="15"/>
  <c r="B1701" i="15"/>
  <c r="D1700" i="15"/>
  <c r="C1700" i="15"/>
  <c r="B1700" i="15"/>
  <c r="D1699" i="15"/>
  <c r="E1699" i="15" s="1"/>
  <c r="C1699" i="15"/>
  <c r="B1699" i="15"/>
  <c r="D1698" i="15"/>
  <c r="C1698" i="15"/>
  <c r="B1698" i="15"/>
  <c r="D1697" i="15"/>
  <c r="E1697" i="15" s="1"/>
  <c r="C1697" i="15"/>
  <c r="B1697" i="15"/>
  <c r="D1696" i="15"/>
  <c r="C1696" i="15"/>
  <c r="B1696" i="15"/>
  <c r="D1695" i="15"/>
  <c r="C1695" i="15"/>
  <c r="B1695" i="15"/>
  <c r="D1694" i="15"/>
  <c r="E1694" i="15" s="1"/>
  <c r="C1694" i="15"/>
  <c r="B1694" i="15"/>
  <c r="D1693" i="15"/>
  <c r="E1693" i="15" s="1"/>
  <c r="C1693" i="15"/>
  <c r="B1693" i="15"/>
  <c r="D1692" i="15"/>
  <c r="C1692" i="15"/>
  <c r="B1692" i="15"/>
  <c r="D1691" i="15"/>
  <c r="E1691" i="15" s="1"/>
  <c r="C1691" i="15"/>
  <c r="B1691" i="15"/>
  <c r="D1690" i="15"/>
  <c r="C1690" i="15"/>
  <c r="B1690" i="15"/>
  <c r="D1689" i="15"/>
  <c r="E1689" i="15" s="1"/>
  <c r="C1689" i="15"/>
  <c r="B1689" i="15"/>
  <c r="D1688" i="15"/>
  <c r="C1688" i="15"/>
  <c r="B1688" i="15"/>
  <c r="D1687" i="15"/>
  <c r="C1687" i="15"/>
  <c r="B1687" i="15"/>
  <c r="D1686" i="15"/>
  <c r="E1686" i="15" s="1"/>
  <c r="C1686" i="15"/>
  <c r="B1686" i="15"/>
  <c r="D1685" i="15"/>
  <c r="E1685" i="15" s="1"/>
  <c r="C1685" i="15"/>
  <c r="B1685" i="15"/>
  <c r="D1684" i="15"/>
  <c r="C1684" i="15"/>
  <c r="B1684" i="15"/>
  <c r="D1683" i="15"/>
  <c r="E1683" i="15" s="1"/>
  <c r="C1683" i="15"/>
  <c r="B1683" i="15"/>
  <c r="D1682" i="15"/>
  <c r="C1682" i="15"/>
  <c r="B1682" i="15"/>
  <c r="D1681" i="15"/>
  <c r="E1681" i="15" s="1"/>
  <c r="C1681" i="15"/>
  <c r="B1681" i="15"/>
  <c r="D1680" i="15"/>
  <c r="C1680" i="15"/>
  <c r="B1680" i="15"/>
  <c r="D1679" i="15"/>
  <c r="C1679" i="15"/>
  <c r="B1679" i="15"/>
  <c r="D1678" i="15"/>
  <c r="E1678" i="15" s="1"/>
  <c r="C1678" i="15"/>
  <c r="B1678" i="15"/>
  <c r="D1677" i="15"/>
  <c r="E1677" i="15" s="1"/>
  <c r="C1677" i="15"/>
  <c r="B1677" i="15"/>
  <c r="D1676" i="15"/>
  <c r="C1676" i="15"/>
  <c r="B1676" i="15"/>
  <c r="D1675" i="15"/>
  <c r="E1675" i="15" s="1"/>
  <c r="C1675" i="15"/>
  <c r="B1675" i="15"/>
  <c r="D1674" i="15"/>
  <c r="C1674" i="15"/>
  <c r="B1674" i="15"/>
  <c r="D1673" i="15"/>
  <c r="E1673" i="15" s="1"/>
  <c r="C1673" i="15"/>
  <c r="B1673" i="15"/>
  <c r="D1672" i="15"/>
  <c r="C1672" i="15"/>
  <c r="B1672" i="15"/>
  <c r="D1671" i="15"/>
  <c r="C1671" i="15"/>
  <c r="B1671" i="15"/>
  <c r="D1670" i="15"/>
  <c r="E1670" i="15" s="1"/>
  <c r="C1670" i="15"/>
  <c r="B1670" i="15"/>
  <c r="D1669" i="15"/>
  <c r="E1669" i="15" s="1"/>
  <c r="C1669" i="15"/>
  <c r="B1669" i="15"/>
  <c r="D1668" i="15"/>
  <c r="C1668" i="15"/>
  <c r="B1668" i="15"/>
  <c r="D1667" i="15"/>
  <c r="E1667" i="15" s="1"/>
  <c r="C1667" i="15"/>
  <c r="B1667" i="15"/>
  <c r="D1666" i="15"/>
  <c r="C1666" i="15"/>
  <c r="B1666" i="15"/>
  <c r="D1665" i="15"/>
  <c r="E1665" i="15" s="1"/>
  <c r="C1665" i="15"/>
  <c r="B1665" i="15"/>
  <c r="D1664" i="15"/>
  <c r="C1664" i="15"/>
  <c r="B1664" i="15"/>
  <c r="D1663" i="15"/>
  <c r="C1663" i="15"/>
  <c r="B1663" i="15"/>
  <c r="D1662" i="15"/>
  <c r="E1662" i="15" s="1"/>
  <c r="C1662" i="15"/>
  <c r="B1662" i="15"/>
  <c r="D1661" i="15"/>
  <c r="E1661" i="15" s="1"/>
  <c r="C1661" i="15"/>
  <c r="B1661" i="15"/>
  <c r="D1660" i="15"/>
  <c r="C1660" i="15"/>
  <c r="B1660" i="15"/>
  <c r="D1659" i="15"/>
  <c r="E1659" i="15" s="1"/>
  <c r="C1659" i="15"/>
  <c r="B1659" i="15"/>
  <c r="D1658" i="15"/>
  <c r="C1658" i="15"/>
  <c r="B1658" i="15"/>
  <c r="D1657" i="15"/>
  <c r="E1657" i="15" s="1"/>
  <c r="C1657" i="15"/>
  <c r="B1657" i="15"/>
  <c r="D1656" i="15"/>
  <c r="C1656" i="15"/>
  <c r="B1656" i="15"/>
  <c r="D1655" i="15"/>
  <c r="C1655" i="15"/>
  <c r="B1655" i="15"/>
  <c r="D1654" i="15"/>
  <c r="E1654" i="15" s="1"/>
  <c r="C1654" i="15"/>
  <c r="B1654" i="15"/>
  <c r="D1653" i="15"/>
  <c r="E1653" i="15" s="1"/>
  <c r="C1653" i="15"/>
  <c r="B1653" i="15"/>
  <c r="D1652" i="15"/>
  <c r="C1652" i="15"/>
  <c r="B1652" i="15"/>
  <c r="D1651" i="15"/>
  <c r="E1651" i="15" s="1"/>
  <c r="C1651" i="15"/>
  <c r="B1651" i="15"/>
  <c r="D1650" i="15"/>
  <c r="C1650" i="15"/>
  <c r="B1650" i="15"/>
  <c r="D1649" i="15"/>
  <c r="E1649" i="15" s="1"/>
  <c r="C1649" i="15"/>
  <c r="B1649" i="15"/>
  <c r="D1648" i="15"/>
  <c r="C1648" i="15"/>
  <c r="B1648" i="15"/>
  <c r="D1647" i="15"/>
  <c r="C1647" i="15"/>
  <c r="B1647" i="15"/>
  <c r="D1646" i="15"/>
  <c r="E1646" i="15" s="1"/>
  <c r="C1646" i="15"/>
  <c r="B1646" i="15"/>
  <c r="D1645" i="15"/>
  <c r="E1645" i="15" s="1"/>
  <c r="C1645" i="15"/>
  <c r="B1645" i="15"/>
  <c r="D1644" i="15"/>
  <c r="C1644" i="15"/>
  <c r="B1644" i="15"/>
  <c r="D1643" i="15"/>
  <c r="E1643" i="15" s="1"/>
  <c r="C1643" i="15"/>
  <c r="B1643" i="15"/>
  <c r="D1642" i="15"/>
  <c r="C1642" i="15"/>
  <c r="B1642" i="15"/>
  <c r="D1641" i="15"/>
  <c r="E1641" i="15" s="1"/>
  <c r="C1641" i="15"/>
  <c r="B1641" i="15"/>
  <c r="D1640" i="15"/>
  <c r="C1640" i="15"/>
  <c r="B1640" i="15"/>
  <c r="D1639" i="15"/>
  <c r="C1639" i="15"/>
  <c r="B1639" i="15"/>
  <c r="D1638" i="15"/>
  <c r="E1638" i="15" s="1"/>
  <c r="C1638" i="15"/>
  <c r="B1638" i="15"/>
  <c r="D1637" i="15"/>
  <c r="E1637" i="15" s="1"/>
  <c r="C1637" i="15"/>
  <c r="B1637" i="15"/>
  <c r="D1636" i="15"/>
  <c r="C1636" i="15"/>
  <c r="B1636" i="15"/>
  <c r="E1635" i="15"/>
  <c r="D1635" i="15"/>
  <c r="C1635" i="15"/>
  <c r="B1635" i="15"/>
  <c r="D1634" i="15"/>
  <c r="C1634" i="15"/>
  <c r="B1634" i="15"/>
  <c r="D1633" i="15"/>
  <c r="E1633" i="15" s="1"/>
  <c r="C1633" i="15"/>
  <c r="B1633" i="15"/>
  <c r="D1632" i="15"/>
  <c r="C1632" i="15"/>
  <c r="B1632" i="15"/>
  <c r="D1631" i="15"/>
  <c r="C1631" i="15"/>
  <c r="B1631" i="15"/>
  <c r="D1630" i="15"/>
  <c r="E1630" i="15" s="1"/>
  <c r="C1630" i="15"/>
  <c r="B1630" i="15"/>
  <c r="D1629" i="15"/>
  <c r="E1629" i="15" s="1"/>
  <c r="C1629" i="15"/>
  <c r="B1629" i="15"/>
  <c r="D1628" i="15"/>
  <c r="C1628" i="15"/>
  <c r="B1628" i="15"/>
  <c r="D1627" i="15"/>
  <c r="E1627" i="15" s="1"/>
  <c r="C1627" i="15"/>
  <c r="B1627" i="15"/>
  <c r="D1626" i="15"/>
  <c r="C1626" i="15"/>
  <c r="B1626" i="15"/>
  <c r="D1625" i="15"/>
  <c r="E1625" i="15" s="1"/>
  <c r="C1625" i="15"/>
  <c r="B1625" i="15"/>
  <c r="D1624" i="15"/>
  <c r="C1624" i="15"/>
  <c r="B1624" i="15"/>
  <c r="D1623" i="15"/>
  <c r="C1623" i="15"/>
  <c r="B1623" i="15"/>
  <c r="D1622" i="15"/>
  <c r="E1622" i="15" s="1"/>
  <c r="C1622" i="15"/>
  <c r="B1622" i="15"/>
  <c r="D1621" i="15"/>
  <c r="E1621" i="15" s="1"/>
  <c r="C1621" i="15"/>
  <c r="B1621" i="15"/>
  <c r="D1620" i="15"/>
  <c r="C1620" i="15"/>
  <c r="B1620" i="15"/>
  <c r="D1619" i="15"/>
  <c r="E1619" i="15" s="1"/>
  <c r="C1619" i="15"/>
  <c r="B1619" i="15"/>
  <c r="D1618" i="15"/>
  <c r="C1618" i="15"/>
  <c r="B1618" i="15"/>
  <c r="D1617" i="15"/>
  <c r="E1617" i="15" s="1"/>
  <c r="C1617" i="15"/>
  <c r="B1617" i="15"/>
  <c r="D1616" i="15"/>
  <c r="C1616" i="15"/>
  <c r="B1616" i="15"/>
  <c r="D1615" i="15"/>
  <c r="C1615" i="15"/>
  <c r="B1615" i="15"/>
  <c r="D1614" i="15"/>
  <c r="E1614" i="15" s="1"/>
  <c r="C1614" i="15"/>
  <c r="B1614" i="15"/>
  <c r="D1613" i="15"/>
  <c r="E1613" i="15" s="1"/>
  <c r="C1613" i="15"/>
  <c r="B1613" i="15"/>
  <c r="D1612" i="15"/>
  <c r="C1612" i="15"/>
  <c r="B1612" i="15"/>
  <c r="D1611" i="15"/>
  <c r="E1611" i="15" s="1"/>
  <c r="C1611" i="15"/>
  <c r="B1611" i="15"/>
  <c r="D1610" i="15"/>
  <c r="C1610" i="15"/>
  <c r="B1610" i="15"/>
  <c r="D1609" i="15"/>
  <c r="E1609" i="15" s="1"/>
  <c r="C1609" i="15"/>
  <c r="B1609" i="15"/>
  <c r="D1608" i="15"/>
  <c r="C1608" i="15"/>
  <c r="B1608" i="15"/>
  <c r="D1607" i="15"/>
  <c r="C1607" i="15"/>
  <c r="B1607" i="15"/>
  <c r="D1606" i="15"/>
  <c r="E1606" i="15" s="1"/>
  <c r="C1606" i="15"/>
  <c r="B1606" i="15"/>
  <c r="D1605" i="15"/>
  <c r="E1605" i="15" s="1"/>
  <c r="C1605" i="15"/>
  <c r="B1605" i="15"/>
  <c r="D1604" i="15"/>
  <c r="C1604" i="15"/>
  <c r="B1604" i="15"/>
  <c r="D1603" i="15"/>
  <c r="E1603" i="15" s="1"/>
  <c r="C1603" i="15"/>
  <c r="B1603" i="15"/>
  <c r="D1602" i="15"/>
  <c r="C1602" i="15"/>
  <c r="B1602" i="15"/>
  <c r="D1601" i="15"/>
  <c r="E1601" i="15" s="1"/>
  <c r="C1601" i="15"/>
  <c r="B1601" i="15"/>
  <c r="D1600" i="15"/>
  <c r="C1600" i="15"/>
  <c r="B1600" i="15"/>
  <c r="D1599" i="15"/>
  <c r="C1599" i="15"/>
  <c r="B1599" i="15"/>
  <c r="D1598" i="15"/>
  <c r="C1598" i="15"/>
  <c r="B1598" i="15"/>
  <c r="D1597" i="15"/>
  <c r="E1597" i="15" s="1"/>
  <c r="C1597" i="15"/>
  <c r="B1597" i="15"/>
  <c r="D1596" i="15"/>
  <c r="C1596" i="15"/>
  <c r="B1596" i="15"/>
  <c r="D1595" i="15"/>
  <c r="E1595" i="15" s="1"/>
  <c r="C1595" i="15"/>
  <c r="B1595" i="15"/>
  <c r="D1594" i="15"/>
  <c r="C1594" i="15"/>
  <c r="B1594" i="15"/>
  <c r="D1593" i="15"/>
  <c r="E1593" i="15" s="1"/>
  <c r="C1593" i="15"/>
  <c r="B1593" i="15"/>
  <c r="D1592" i="15"/>
  <c r="C1592" i="15"/>
  <c r="B1592" i="15"/>
  <c r="D1591" i="15"/>
  <c r="C1591" i="15"/>
  <c r="B1591" i="15"/>
  <c r="D1590" i="15"/>
  <c r="E1590" i="15" s="1"/>
  <c r="C1590" i="15"/>
  <c r="B1590" i="15"/>
  <c r="D1589" i="15"/>
  <c r="E1589" i="15" s="1"/>
  <c r="C1589" i="15"/>
  <c r="B1589" i="15"/>
  <c r="D1588" i="15"/>
  <c r="C1588" i="15"/>
  <c r="B1588" i="15"/>
  <c r="D1587" i="15"/>
  <c r="E1587" i="15" s="1"/>
  <c r="C1587" i="15"/>
  <c r="B1587" i="15"/>
  <c r="D1586" i="15"/>
  <c r="C1586" i="15"/>
  <c r="B1586" i="15"/>
  <c r="D1585" i="15"/>
  <c r="E1585" i="15" s="1"/>
  <c r="C1585" i="15"/>
  <c r="B1585" i="15"/>
  <c r="D1584" i="15"/>
  <c r="C1584" i="15"/>
  <c r="B1584" i="15"/>
  <c r="D1583" i="15"/>
  <c r="C1583" i="15"/>
  <c r="B1583" i="15"/>
  <c r="D1582" i="15"/>
  <c r="E1582" i="15" s="1"/>
  <c r="C1582" i="15"/>
  <c r="B1582" i="15"/>
  <c r="D1581" i="15"/>
  <c r="E1581" i="15" s="1"/>
  <c r="C1581" i="15"/>
  <c r="B1581" i="15"/>
  <c r="D1580" i="15"/>
  <c r="C1580" i="15"/>
  <c r="B1580" i="15"/>
  <c r="D1579" i="15"/>
  <c r="E1579" i="15" s="1"/>
  <c r="C1579" i="15"/>
  <c r="B1579" i="15"/>
  <c r="D1578" i="15"/>
  <c r="C1578" i="15"/>
  <c r="B1578" i="15"/>
  <c r="D1577" i="15"/>
  <c r="E1577" i="15" s="1"/>
  <c r="C1577" i="15"/>
  <c r="B1577" i="15"/>
  <c r="D1576" i="15"/>
  <c r="C1576" i="15"/>
  <c r="B1576" i="15"/>
  <c r="D1575" i="15"/>
  <c r="C1575" i="15"/>
  <c r="B1575" i="15"/>
  <c r="D1574" i="15"/>
  <c r="E1574" i="15" s="1"/>
  <c r="C1574" i="15"/>
  <c r="B1574" i="15"/>
  <c r="D1573" i="15"/>
  <c r="E1573" i="15" s="1"/>
  <c r="C1573" i="15"/>
  <c r="B1573" i="15"/>
  <c r="D1572" i="15"/>
  <c r="C1572" i="15"/>
  <c r="B1572" i="15"/>
  <c r="D1571" i="15"/>
  <c r="E1571" i="15" s="1"/>
  <c r="C1571" i="15"/>
  <c r="B1571" i="15"/>
  <c r="D1570" i="15"/>
  <c r="C1570" i="15"/>
  <c r="B1570" i="15"/>
  <c r="D1569" i="15"/>
  <c r="E1569" i="15" s="1"/>
  <c r="C1569" i="15"/>
  <c r="B1569" i="15"/>
  <c r="D1568" i="15"/>
  <c r="C1568" i="15"/>
  <c r="B1568" i="15"/>
  <c r="D1567" i="15"/>
  <c r="C1567" i="15"/>
  <c r="B1567" i="15"/>
  <c r="D1566" i="15"/>
  <c r="E1566" i="15" s="1"/>
  <c r="C1566" i="15"/>
  <c r="B1566" i="15"/>
  <c r="D1565" i="15"/>
  <c r="E1565" i="15" s="1"/>
  <c r="C1565" i="15"/>
  <c r="B1565" i="15"/>
  <c r="D1564" i="15"/>
  <c r="C1564" i="15"/>
  <c r="B1564" i="15"/>
  <c r="D1563" i="15"/>
  <c r="E1563" i="15" s="1"/>
  <c r="C1563" i="15"/>
  <c r="B1563" i="15"/>
  <c r="D1562" i="15"/>
  <c r="C1562" i="15"/>
  <c r="B1562" i="15"/>
  <c r="D1561" i="15"/>
  <c r="E1561" i="15" s="1"/>
  <c r="C1561" i="15"/>
  <c r="B1561" i="15"/>
  <c r="D1560" i="15"/>
  <c r="C1560" i="15"/>
  <c r="B1560" i="15"/>
  <c r="D1559" i="15"/>
  <c r="C1559" i="15"/>
  <c r="B1559" i="15"/>
  <c r="D1558" i="15"/>
  <c r="E1558" i="15" s="1"/>
  <c r="C1558" i="15"/>
  <c r="B1558" i="15"/>
  <c r="D1557" i="15"/>
  <c r="E1557" i="15" s="1"/>
  <c r="C1557" i="15"/>
  <c r="B1557" i="15"/>
  <c r="D1556" i="15"/>
  <c r="C1556" i="15"/>
  <c r="B1556" i="15"/>
  <c r="E1555" i="15"/>
  <c r="D1555" i="15"/>
  <c r="C1555" i="15"/>
  <c r="B1555" i="15"/>
  <c r="D1554" i="15"/>
  <c r="C1554" i="15"/>
  <c r="B1554" i="15"/>
  <c r="D1553" i="15"/>
  <c r="E1553" i="15" s="1"/>
  <c r="C1553" i="15"/>
  <c r="B1553" i="15"/>
  <c r="D1552" i="15"/>
  <c r="C1552" i="15"/>
  <c r="B1552" i="15"/>
  <c r="D1551" i="15"/>
  <c r="C1551" i="15"/>
  <c r="B1551" i="15"/>
  <c r="D1550" i="15"/>
  <c r="E1550" i="15" s="1"/>
  <c r="C1550" i="15"/>
  <c r="B1550" i="15"/>
  <c r="D1549" i="15"/>
  <c r="E1549" i="15" s="1"/>
  <c r="C1549" i="15"/>
  <c r="B1549" i="15"/>
  <c r="D1548" i="15"/>
  <c r="C1548" i="15"/>
  <c r="B1548" i="15"/>
  <c r="D1547" i="15"/>
  <c r="E1547" i="15" s="1"/>
  <c r="C1547" i="15"/>
  <c r="B1547" i="15"/>
  <c r="D1546" i="15"/>
  <c r="C1546" i="15"/>
  <c r="B1546" i="15"/>
  <c r="D1545" i="15"/>
  <c r="E1545" i="15" s="1"/>
  <c r="C1545" i="15"/>
  <c r="B1545" i="15"/>
  <c r="D1544" i="15"/>
  <c r="C1544" i="15"/>
  <c r="B1544" i="15"/>
  <c r="D1543" i="15"/>
  <c r="C1543" i="15"/>
  <c r="B1543" i="15"/>
  <c r="D1542" i="15"/>
  <c r="E1542" i="15" s="1"/>
  <c r="H1542" i="15" s="1"/>
  <c r="C1542" i="15"/>
  <c r="B1542" i="15"/>
  <c r="D1541" i="15"/>
  <c r="E1541" i="15" s="1"/>
  <c r="C1541" i="15"/>
  <c r="B1541" i="15"/>
  <c r="D1540" i="15"/>
  <c r="C1540" i="15"/>
  <c r="B1540" i="15"/>
  <c r="D1539" i="15"/>
  <c r="C1539" i="15"/>
  <c r="B1539" i="15"/>
  <c r="D1538" i="15"/>
  <c r="C1538" i="15"/>
  <c r="B1538" i="15"/>
  <c r="D1537" i="15"/>
  <c r="E1537" i="15" s="1"/>
  <c r="C1537" i="15"/>
  <c r="B1537" i="15"/>
  <c r="D1536" i="15"/>
  <c r="C1536" i="15"/>
  <c r="B1536" i="15"/>
  <c r="D1535" i="15"/>
  <c r="C1535" i="15"/>
  <c r="B1535" i="15"/>
  <c r="D1534" i="15"/>
  <c r="E1534" i="15" s="1"/>
  <c r="H1534" i="15" s="1"/>
  <c r="C1534" i="15"/>
  <c r="B1534" i="15"/>
  <c r="D1533" i="15"/>
  <c r="E1533" i="15" s="1"/>
  <c r="C1533" i="15"/>
  <c r="B1533" i="15"/>
  <c r="D1532" i="15"/>
  <c r="C1532" i="15"/>
  <c r="B1532" i="15"/>
  <c r="D1531" i="15"/>
  <c r="C1531" i="15"/>
  <c r="B1531" i="15"/>
  <c r="D1530" i="15"/>
  <c r="C1530" i="15"/>
  <c r="B1530" i="15"/>
  <c r="D1529" i="15"/>
  <c r="E1529" i="15" s="1"/>
  <c r="C1529" i="15"/>
  <c r="B1529" i="15"/>
  <c r="D1528" i="15"/>
  <c r="C1528" i="15"/>
  <c r="B1528" i="15"/>
  <c r="D1527" i="15"/>
  <c r="C1527" i="15"/>
  <c r="B1527" i="15"/>
  <c r="D1526" i="15"/>
  <c r="E1526" i="15" s="1"/>
  <c r="C1526" i="15"/>
  <c r="B1526" i="15"/>
  <c r="D1525" i="15"/>
  <c r="E1525" i="15" s="1"/>
  <c r="C1525" i="15"/>
  <c r="B1525" i="15"/>
  <c r="D1524" i="15"/>
  <c r="C1524" i="15"/>
  <c r="B1524" i="15"/>
  <c r="D1523" i="15"/>
  <c r="E1523" i="15" s="1"/>
  <c r="C1523" i="15"/>
  <c r="B1523" i="15"/>
  <c r="D1522" i="15"/>
  <c r="C1522" i="15"/>
  <c r="B1522" i="15"/>
  <c r="D1521" i="15"/>
  <c r="E1521" i="15" s="1"/>
  <c r="C1521" i="15"/>
  <c r="B1521" i="15"/>
  <c r="D1520" i="15"/>
  <c r="C1520" i="15"/>
  <c r="B1520" i="15"/>
  <c r="D1519" i="15"/>
  <c r="C1519" i="15"/>
  <c r="B1519" i="15"/>
  <c r="D1518" i="15"/>
  <c r="C1518" i="15"/>
  <c r="B1518" i="15"/>
  <c r="D1517" i="15"/>
  <c r="E1517" i="15" s="1"/>
  <c r="C1517" i="15"/>
  <c r="B1517" i="15"/>
  <c r="D1516" i="15"/>
  <c r="C1516" i="15"/>
  <c r="B1516" i="15"/>
  <c r="D1515" i="15"/>
  <c r="E1515" i="15" s="1"/>
  <c r="C1515" i="15"/>
  <c r="B1515" i="15"/>
  <c r="D1514" i="15"/>
  <c r="C1514" i="15"/>
  <c r="B1514" i="15"/>
  <c r="D1513" i="15"/>
  <c r="E1513" i="15" s="1"/>
  <c r="C1513" i="15"/>
  <c r="B1513" i="15"/>
  <c r="D1512" i="15"/>
  <c r="E1512" i="15" s="1"/>
  <c r="C1512" i="15"/>
  <c r="B1512" i="15"/>
  <c r="D1511" i="15"/>
  <c r="C1511" i="15"/>
  <c r="B1511" i="15"/>
  <c r="D1510" i="15"/>
  <c r="E1510" i="15" s="1"/>
  <c r="H1510" i="15" s="1"/>
  <c r="C1510" i="15"/>
  <c r="B1510" i="15"/>
  <c r="D1509" i="15"/>
  <c r="E1509" i="15" s="1"/>
  <c r="C1509" i="15"/>
  <c r="B1509" i="15"/>
  <c r="D1508" i="15"/>
  <c r="C1508" i="15"/>
  <c r="B1508" i="15"/>
  <c r="D1507" i="15"/>
  <c r="C1507" i="15"/>
  <c r="B1507" i="15"/>
  <c r="D1506" i="15"/>
  <c r="C1506" i="15"/>
  <c r="B1506" i="15"/>
  <c r="D1505" i="15"/>
  <c r="E1505" i="15" s="1"/>
  <c r="C1505" i="15"/>
  <c r="B1505" i="15"/>
  <c r="D1504" i="15"/>
  <c r="E1504" i="15" s="1"/>
  <c r="C1504" i="15"/>
  <c r="B1504" i="15"/>
  <c r="D1503" i="15"/>
  <c r="C1503" i="15"/>
  <c r="B1503" i="15"/>
  <c r="D1502" i="15"/>
  <c r="C1502" i="15"/>
  <c r="B1502" i="15"/>
  <c r="D1501" i="15"/>
  <c r="E1501" i="15" s="1"/>
  <c r="C1501" i="15"/>
  <c r="B1501" i="15"/>
  <c r="D1500" i="15"/>
  <c r="C1500" i="15"/>
  <c r="B1500" i="15"/>
  <c r="D1499" i="15"/>
  <c r="E1499" i="15" s="1"/>
  <c r="C1499" i="15"/>
  <c r="B1499" i="15"/>
  <c r="D1498" i="15"/>
  <c r="C1498" i="15"/>
  <c r="B1498" i="15"/>
  <c r="D1497" i="15"/>
  <c r="E1497" i="15" s="1"/>
  <c r="C1497" i="15"/>
  <c r="B1497" i="15"/>
  <c r="D1496" i="15"/>
  <c r="C1496" i="15"/>
  <c r="B1496" i="15"/>
  <c r="D1495" i="15"/>
  <c r="C1495" i="15"/>
  <c r="B1495" i="15"/>
  <c r="D1494" i="15"/>
  <c r="E1494" i="15" s="1"/>
  <c r="C1494" i="15"/>
  <c r="B1494" i="15"/>
  <c r="D1493" i="15"/>
  <c r="C1493" i="15"/>
  <c r="B1493" i="15"/>
  <c r="D1492" i="15"/>
  <c r="E1492" i="15" s="1"/>
  <c r="C1492" i="15"/>
  <c r="B1492" i="15"/>
  <c r="D1491" i="15"/>
  <c r="E1491" i="15" s="1"/>
  <c r="C1491" i="15"/>
  <c r="B1491" i="15"/>
  <c r="D1490" i="15"/>
  <c r="C1490" i="15"/>
  <c r="B1490" i="15"/>
  <c r="D1489" i="15"/>
  <c r="E1489" i="15" s="1"/>
  <c r="C1489" i="15"/>
  <c r="B1489" i="15"/>
  <c r="D1488" i="15"/>
  <c r="C1488" i="15"/>
  <c r="B1488" i="15"/>
  <c r="E1487" i="15"/>
  <c r="D1487" i="15"/>
  <c r="C1487" i="15"/>
  <c r="B1487" i="15"/>
  <c r="D1486" i="15"/>
  <c r="C1486" i="15"/>
  <c r="B1486" i="15"/>
  <c r="D1485" i="15"/>
  <c r="E1485" i="15" s="1"/>
  <c r="C1485" i="15"/>
  <c r="B1485" i="15"/>
  <c r="D1484" i="15"/>
  <c r="E1484" i="15" s="1"/>
  <c r="C1484" i="15"/>
  <c r="B1484" i="15"/>
  <c r="D1483" i="15"/>
  <c r="E1483" i="15" s="1"/>
  <c r="C1483" i="15"/>
  <c r="B1483" i="15"/>
  <c r="D1482" i="15"/>
  <c r="C1482" i="15"/>
  <c r="B1482" i="15"/>
  <c r="D1481" i="15"/>
  <c r="E1481" i="15" s="1"/>
  <c r="C1481" i="15"/>
  <c r="B1481" i="15"/>
  <c r="D1480" i="15"/>
  <c r="C1480" i="15"/>
  <c r="B1480" i="15"/>
  <c r="D1479" i="15"/>
  <c r="E1479" i="15" s="1"/>
  <c r="C1479" i="15"/>
  <c r="B1479" i="15"/>
  <c r="D1478" i="15"/>
  <c r="C1478" i="15"/>
  <c r="B1478" i="15"/>
  <c r="E1477" i="15"/>
  <c r="D1477" i="15"/>
  <c r="C1477" i="15"/>
  <c r="B1477" i="15"/>
  <c r="D1476" i="15"/>
  <c r="E1476" i="15" s="1"/>
  <c r="C1476" i="15"/>
  <c r="B1476" i="15"/>
  <c r="D1475" i="15"/>
  <c r="E1475" i="15" s="1"/>
  <c r="C1475" i="15"/>
  <c r="B1475" i="15"/>
  <c r="D1474" i="15"/>
  <c r="C1474" i="15"/>
  <c r="B1474" i="15"/>
  <c r="D1473" i="15"/>
  <c r="E1473" i="15" s="1"/>
  <c r="C1473" i="15"/>
  <c r="B1473" i="15"/>
  <c r="D1472" i="15"/>
  <c r="E1472" i="15" s="1"/>
  <c r="C1472" i="15"/>
  <c r="B1472" i="15"/>
  <c r="E1471" i="15"/>
  <c r="D1471" i="15"/>
  <c r="C1471" i="15"/>
  <c r="B1471" i="15"/>
  <c r="D1470" i="15"/>
  <c r="C1470" i="15"/>
  <c r="B1470" i="15"/>
  <c r="D1469" i="15"/>
  <c r="C1469" i="15"/>
  <c r="B1469" i="15"/>
  <c r="D1468" i="15"/>
  <c r="E1468" i="15" s="1"/>
  <c r="C1468" i="15"/>
  <c r="B1468" i="15"/>
  <c r="D1467" i="15"/>
  <c r="E1467" i="15" s="1"/>
  <c r="C1467" i="15"/>
  <c r="B1467" i="15"/>
  <c r="D1466" i="15"/>
  <c r="C1466" i="15"/>
  <c r="B1466" i="15"/>
  <c r="D1465" i="15"/>
  <c r="C1465" i="15"/>
  <c r="B1465" i="15"/>
  <c r="D1464" i="15"/>
  <c r="E1464" i="15" s="1"/>
  <c r="C1464" i="15"/>
  <c r="B1464" i="15"/>
  <c r="D1463" i="15"/>
  <c r="E1463" i="15" s="1"/>
  <c r="C1463" i="15"/>
  <c r="B1463" i="15"/>
  <c r="D1462" i="15"/>
  <c r="C1462" i="15"/>
  <c r="B1462" i="15"/>
  <c r="D1461" i="15"/>
  <c r="C1461" i="15"/>
  <c r="B1461" i="15"/>
  <c r="D1460" i="15"/>
  <c r="E1460" i="15" s="1"/>
  <c r="C1460" i="15"/>
  <c r="B1460" i="15"/>
  <c r="D1459" i="15"/>
  <c r="E1459" i="15" s="1"/>
  <c r="C1459" i="15"/>
  <c r="B1459" i="15"/>
  <c r="D1458" i="15"/>
  <c r="C1458" i="15"/>
  <c r="B1458" i="15"/>
  <c r="D1457" i="15"/>
  <c r="E1457" i="15" s="1"/>
  <c r="C1457" i="15"/>
  <c r="B1457" i="15"/>
  <c r="D1456" i="15"/>
  <c r="E1456" i="15" s="1"/>
  <c r="C1456" i="15"/>
  <c r="B1456" i="15"/>
  <c r="D1455" i="15"/>
  <c r="E1455" i="15" s="1"/>
  <c r="C1455" i="15"/>
  <c r="B1455" i="15"/>
  <c r="D1454" i="15"/>
  <c r="C1454" i="15"/>
  <c r="B1454" i="15"/>
  <c r="D1453" i="15"/>
  <c r="E1453" i="15" s="1"/>
  <c r="C1453" i="15"/>
  <c r="B1453" i="15"/>
  <c r="D1452" i="15"/>
  <c r="E1452" i="15" s="1"/>
  <c r="C1452" i="15"/>
  <c r="B1452" i="15"/>
  <c r="D1451" i="15"/>
  <c r="E1451" i="15" s="1"/>
  <c r="C1451" i="15"/>
  <c r="B1451" i="15"/>
  <c r="D1450" i="15"/>
  <c r="C1450" i="15"/>
  <c r="B1450" i="15"/>
  <c r="D1449" i="15"/>
  <c r="E1449" i="15" s="1"/>
  <c r="C1449" i="15"/>
  <c r="B1449" i="15"/>
  <c r="D1448" i="15"/>
  <c r="E1448" i="15" s="1"/>
  <c r="C1448" i="15"/>
  <c r="B1448" i="15"/>
  <c r="D1447" i="15"/>
  <c r="E1447" i="15" s="1"/>
  <c r="C1447" i="15"/>
  <c r="B1447" i="15"/>
  <c r="D1446" i="15"/>
  <c r="C1446" i="15"/>
  <c r="B1446" i="15"/>
  <c r="D1445" i="15"/>
  <c r="C1445" i="15"/>
  <c r="B1445" i="15"/>
  <c r="D1444" i="15"/>
  <c r="E1444" i="15" s="1"/>
  <c r="C1444" i="15"/>
  <c r="B1444" i="15"/>
  <c r="D1443" i="15"/>
  <c r="E1443" i="15" s="1"/>
  <c r="C1443" i="15"/>
  <c r="B1443" i="15"/>
  <c r="D1442" i="15"/>
  <c r="C1442" i="15"/>
  <c r="B1442" i="15"/>
  <c r="D1441" i="15"/>
  <c r="C1441" i="15"/>
  <c r="B1441" i="15"/>
  <c r="D1440" i="15"/>
  <c r="E1440" i="15" s="1"/>
  <c r="C1440" i="15"/>
  <c r="B1440" i="15"/>
  <c r="D1439" i="15"/>
  <c r="E1439" i="15" s="1"/>
  <c r="C1439" i="15"/>
  <c r="B1439" i="15"/>
  <c r="D1438" i="15"/>
  <c r="C1438" i="15"/>
  <c r="B1438" i="15"/>
  <c r="E1437" i="15"/>
  <c r="D1437" i="15"/>
  <c r="C1437" i="15"/>
  <c r="B1437" i="15"/>
  <c r="D1436" i="15"/>
  <c r="E1436" i="15" s="1"/>
  <c r="C1436" i="15"/>
  <c r="B1436" i="15"/>
  <c r="D1435" i="15"/>
  <c r="E1435" i="15" s="1"/>
  <c r="C1435" i="15"/>
  <c r="B1435" i="15"/>
  <c r="D1434" i="15"/>
  <c r="C1434" i="15"/>
  <c r="B1434" i="15"/>
  <c r="D1433" i="15"/>
  <c r="E1433" i="15" s="1"/>
  <c r="C1433" i="15"/>
  <c r="B1433" i="15"/>
  <c r="D1432" i="15"/>
  <c r="E1432" i="15" s="1"/>
  <c r="H1432" i="15" s="1"/>
  <c r="C1432" i="15"/>
  <c r="B1432" i="15"/>
  <c r="D1431" i="15"/>
  <c r="E1431" i="15" s="1"/>
  <c r="C1431" i="15"/>
  <c r="B1431" i="15"/>
  <c r="D1430" i="15"/>
  <c r="C1430" i="15"/>
  <c r="B1430" i="15"/>
  <c r="D1429" i="15"/>
  <c r="E1429" i="15" s="1"/>
  <c r="C1429" i="15"/>
  <c r="B1429" i="15"/>
  <c r="D1428" i="15"/>
  <c r="E1428" i="15" s="1"/>
  <c r="C1428" i="15"/>
  <c r="B1428" i="15"/>
  <c r="H1428" i="15" s="1"/>
  <c r="D1427" i="15"/>
  <c r="E1427" i="15" s="1"/>
  <c r="C1427" i="15"/>
  <c r="B1427" i="15"/>
  <c r="D1426" i="15"/>
  <c r="C1426" i="15"/>
  <c r="B1426" i="15"/>
  <c r="D1425" i="15"/>
  <c r="E1425" i="15" s="1"/>
  <c r="C1425" i="15"/>
  <c r="B1425" i="15"/>
  <c r="D1424" i="15"/>
  <c r="C1424" i="15"/>
  <c r="B1424" i="15"/>
  <c r="D1423" i="15"/>
  <c r="E1423" i="15" s="1"/>
  <c r="C1423" i="15"/>
  <c r="B1423" i="15"/>
  <c r="D1422" i="15"/>
  <c r="C1422" i="15"/>
  <c r="B1422" i="15"/>
  <c r="D1421" i="15"/>
  <c r="C1421" i="15"/>
  <c r="B1421" i="15"/>
  <c r="D1420" i="15"/>
  <c r="E1420" i="15" s="1"/>
  <c r="C1420" i="15"/>
  <c r="B1420" i="15"/>
  <c r="D1419" i="15"/>
  <c r="E1419" i="15" s="1"/>
  <c r="C1419" i="15"/>
  <c r="B1419" i="15"/>
  <c r="D1418" i="15"/>
  <c r="C1418" i="15"/>
  <c r="B1418" i="15"/>
  <c r="D1417" i="15"/>
  <c r="C1417" i="15"/>
  <c r="B1417" i="15"/>
  <c r="D1416" i="15"/>
  <c r="E1416" i="15" s="1"/>
  <c r="C1416" i="15"/>
  <c r="B1416" i="15"/>
  <c r="D1415" i="15"/>
  <c r="E1415" i="15" s="1"/>
  <c r="C1415" i="15"/>
  <c r="B1415" i="15"/>
  <c r="D1414" i="15"/>
  <c r="C1414" i="15"/>
  <c r="B1414" i="15"/>
  <c r="D1413" i="15"/>
  <c r="E1413" i="15" s="1"/>
  <c r="C1413" i="15"/>
  <c r="B1413" i="15"/>
  <c r="D1412" i="15"/>
  <c r="E1412" i="15" s="1"/>
  <c r="C1412" i="15"/>
  <c r="B1412" i="15"/>
  <c r="D1411" i="15"/>
  <c r="E1411" i="15" s="1"/>
  <c r="C1411" i="15"/>
  <c r="B1411" i="15"/>
  <c r="D1410" i="15"/>
  <c r="C1410" i="15"/>
  <c r="B1410" i="15"/>
  <c r="D1409" i="15"/>
  <c r="E1409" i="15" s="1"/>
  <c r="C1409" i="15"/>
  <c r="B1409" i="15"/>
  <c r="D1408" i="15"/>
  <c r="E1408" i="15" s="1"/>
  <c r="C1408" i="15"/>
  <c r="B1408" i="15"/>
  <c r="E1407" i="15"/>
  <c r="D1407" i="15"/>
  <c r="C1407" i="15"/>
  <c r="B1407" i="15"/>
  <c r="D1406" i="15"/>
  <c r="C1406" i="15"/>
  <c r="B1406" i="15"/>
  <c r="D1405" i="15"/>
  <c r="E1405" i="15" s="1"/>
  <c r="C1405" i="15"/>
  <c r="B1405" i="15"/>
  <c r="D1404" i="15"/>
  <c r="E1404" i="15" s="1"/>
  <c r="C1404" i="15"/>
  <c r="B1404" i="15"/>
  <c r="D1403" i="15"/>
  <c r="E1403" i="15" s="1"/>
  <c r="C1403" i="15"/>
  <c r="B1403" i="15"/>
  <c r="D1402" i="15"/>
  <c r="C1402" i="15"/>
  <c r="B1402" i="15"/>
  <c r="D1401" i="15"/>
  <c r="E1401" i="15" s="1"/>
  <c r="C1401" i="15"/>
  <c r="B1401" i="15"/>
  <c r="D1400" i="15"/>
  <c r="E1400" i="15" s="1"/>
  <c r="C1400" i="15"/>
  <c r="B1400" i="15"/>
  <c r="E1399" i="15"/>
  <c r="D1399" i="15"/>
  <c r="C1399" i="15"/>
  <c r="B1399" i="15"/>
  <c r="D1398" i="15"/>
  <c r="C1398" i="15"/>
  <c r="B1398" i="15"/>
  <c r="D1397" i="15"/>
  <c r="C1397" i="15"/>
  <c r="B1397" i="15"/>
  <c r="D1396" i="15"/>
  <c r="E1396" i="15" s="1"/>
  <c r="C1396" i="15"/>
  <c r="B1396" i="15"/>
  <c r="D1395" i="15"/>
  <c r="E1395" i="15" s="1"/>
  <c r="C1395" i="15"/>
  <c r="B1395" i="15"/>
  <c r="D1394" i="15"/>
  <c r="C1394" i="15"/>
  <c r="B1394" i="15"/>
  <c r="D1393" i="15"/>
  <c r="E1393" i="15" s="1"/>
  <c r="C1393" i="15"/>
  <c r="B1393" i="15"/>
  <c r="E1392" i="15"/>
  <c r="D1392" i="15"/>
  <c r="C1392" i="15"/>
  <c r="B1392" i="15"/>
  <c r="D1391" i="15"/>
  <c r="E1391" i="15" s="1"/>
  <c r="C1391" i="15"/>
  <c r="B1391" i="15"/>
  <c r="D1390" i="15"/>
  <c r="C1390" i="15"/>
  <c r="B1390" i="15"/>
  <c r="D1389" i="15"/>
  <c r="C1389" i="15"/>
  <c r="B1389" i="15"/>
  <c r="D1388" i="15"/>
  <c r="E1388" i="15" s="1"/>
  <c r="C1388" i="15"/>
  <c r="B1388" i="15"/>
  <c r="D1387" i="15"/>
  <c r="E1387" i="15" s="1"/>
  <c r="C1387" i="15"/>
  <c r="B1387" i="15"/>
  <c r="D1386" i="15"/>
  <c r="C1386" i="15"/>
  <c r="B1386" i="15"/>
  <c r="D1385" i="15"/>
  <c r="C1385" i="15"/>
  <c r="B1385" i="15"/>
  <c r="D1384" i="15"/>
  <c r="E1384" i="15" s="1"/>
  <c r="C1384" i="15"/>
  <c r="B1384" i="15"/>
  <c r="D1383" i="15"/>
  <c r="E1383" i="15" s="1"/>
  <c r="C1383" i="15"/>
  <c r="B1383" i="15"/>
  <c r="D1382" i="15"/>
  <c r="C1382" i="15"/>
  <c r="B1382" i="15"/>
  <c r="D1381" i="15"/>
  <c r="C1381" i="15"/>
  <c r="B1381" i="15"/>
  <c r="D1380" i="15"/>
  <c r="E1380" i="15" s="1"/>
  <c r="C1380" i="15"/>
  <c r="B1380" i="15"/>
  <c r="D1379" i="15"/>
  <c r="E1379" i="15" s="1"/>
  <c r="C1379" i="15"/>
  <c r="B1379" i="15"/>
  <c r="D1378" i="15"/>
  <c r="C1378" i="15"/>
  <c r="B1378" i="15"/>
  <c r="D1377" i="15"/>
  <c r="E1377" i="15" s="1"/>
  <c r="C1377" i="15"/>
  <c r="B1377" i="15"/>
  <c r="D1376" i="15"/>
  <c r="E1376" i="15" s="1"/>
  <c r="C1376" i="15"/>
  <c r="B1376" i="15"/>
  <c r="D1375" i="15"/>
  <c r="E1375" i="15" s="1"/>
  <c r="C1375" i="15"/>
  <c r="B1375" i="15"/>
  <c r="D1374" i="15"/>
  <c r="C1374" i="15"/>
  <c r="B1374" i="15"/>
  <c r="D1373" i="15"/>
  <c r="C1373" i="15"/>
  <c r="B1373" i="15"/>
  <c r="D1372" i="15"/>
  <c r="E1372" i="15" s="1"/>
  <c r="C1372" i="15"/>
  <c r="B1372" i="15"/>
  <c r="D1371" i="15"/>
  <c r="E1371" i="15" s="1"/>
  <c r="C1371" i="15"/>
  <c r="B1371" i="15"/>
  <c r="D1370" i="15"/>
  <c r="C1370" i="15"/>
  <c r="B1370" i="15"/>
  <c r="D1369" i="15"/>
  <c r="C1369" i="15"/>
  <c r="B1369" i="15"/>
  <c r="D1368" i="15"/>
  <c r="E1368" i="15" s="1"/>
  <c r="C1368" i="15"/>
  <c r="B1368" i="15"/>
  <c r="D1367" i="15"/>
  <c r="E1367" i="15" s="1"/>
  <c r="C1367" i="15"/>
  <c r="B1367" i="15"/>
  <c r="D1366" i="15"/>
  <c r="C1366" i="15"/>
  <c r="B1366" i="15"/>
  <c r="D1365" i="15"/>
  <c r="C1365" i="15"/>
  <c r="B1365" i="15"/>
  <c r="D1364" i="15"/>
  <c r="E1364" i="15" s="1"/>
  <c r="C1364" i="15"/>
  <c r="B1364" i="15"/>
  <c r="D1363" i="15"/>
  <c r="E1363" i="15" s="1"/>
  <c r="C1363" i="15"/>
  <c r="B1363" i="15"/>
  <c r="D1362" i="15"/>
  <c r="C1362" i="15"/>
  <c r="B1362" i="15"/>
  <c r="D1361" i="15"/>
  <c r="C1361" i="15"/>
  <c r="B1361" i="15"/>
  <c r="D1360" i="15"/>
  <c r="E1360" i="15" s="1"/>
  <c r="C1360" i="15"/>
  <c r="B1360" i="15"/>
  <c r="D1359" i="15"/>
  <c r="E1359" i="15" s="1"/>
  <c r="C1359" i="15"/>
  <c r="B1359" i="15"/>
  <c r="D1358" i="15"/>
  <c r="C1358" i="15"/>
  <c r="B1358" i="15"/>
  <c r="D1357" i="15"/>
  <c r="E1357" i="15" s="1"/>
  <c r="C1357" i="15"/>
  <c r="B1357" i="15"/>
  <c r="D1356" i="15"/>
  <c r="E1356" i="15" s="1"/>
  <c r="C1356" i="15"/>
  <c r="B1356" i="15"/>
  <c r="D1355" i="15"/>
  <c r="E1355" i="15" s="1"/>
  <c r="C1355" i="15"/>
  <c r="B1355" i="15"/>
  <c r="D1354" i="15"/>
  <c r="C1354" i="15"/>
  <c r="B1354" i="15"/>
  <c r="E1353" i="15"/>
  <c r="D1353" i="15"/>
  <c r="C1353" i="15"/>
  <c r="B1353" i="15"/>
  <c r="D1352" i="15"/>
  <c r="E1352" i="15" s="1"/>
  <c r="C1352" i="15"/>
  <c r="B1352" i="15"/>
  <c r="D1351" i="15"/>
  <c r="E1351" i="15" s="1"/>
  <c r="C1351" i="15"/>
  <c r="B1351" i="15"/>
  <c r="D1350" i="15"/>
  <c r="C1350" i="15"/>
  <c r="B1350" i="15"/>
  <c r="D1349" i="15"/>
  <c r="E1349" i="15" s="1"/>
  <c r="C1349" i="15"/>
  <c r="B1349" i="15"/>
  <c r="D1348" i="15"/>
  <c r="E1348" i="15" s="1"/>
  <c r="C1348" i="15"/>
  <c r="B1348" i="15"/>
  <c r="D1347" i="15"/>
  <c r="E1347" i="15" s="1"/>
  <c r="C1347" i="15"/>
  <c r="B1347" i="15"/>
  <c r="D1346" i="15"/>
  <c r="C1346" i="15"/>
  <c r="B1346" i="15"/>
  <c r="D1345" i="15"/>
  <c r="E1345" i="15" s="1"/>
  <c r="C1345" i="15"/>
  <c r="B1345" i="15"/>
  <c r="D1344" i="15"/>
  <c r="E1344" i="15" s="1"/>
  <c r="H1344" i="15" s="1"/>
  <c r="C1344" i="15"/>
  <c r="B1344" i="15"/>
  <c r="D1343" i="15"/>
  <c r="E1343" i="15" s="1"/>
  <c r="C1343" i="15"/>
  <c r="B1343" i="15"/>
  <c r="D1342" i="15"/>
  <c r="C1342" i="15"/>
  <c r="B1342" i="15"/>
  <c r="D1341" i="15"/>
  <c r="C1341" i="15"/>
  <c r="B1341" i="15"/>
  <c r="D1340" i="15"/>
  <c r="E1340" i="15" s="1"/>
  <c r="H1340" i="15" s="1"/>
  <c r="C1340" i="15"/>
  <c r="B1340" i="15"/>
  <c r="D1339" i="15"/>
  <c r="E1339" i="15" s="1"/>
  <c r="C1339" i="15"/>
  <c r="B1339" i="15"/>
  <c r="D1338" i="15"/>
  <c r="C1338" i="15"/>
  <c r="B1338" i="15"/>
  <c r="D1337" i="15"/>
  <c r="C1337" i="15"/>
  <c r="B1337" i="15"/>
  <c r="D1336" i="15"/>
  <c r="E1336" i="15" s="1"/>
  <c r="C1336" i="15"/>
  <c r="B1336" i="15"/>
  <c r="D1335" i="15"/>
  <c r="E1335" i="15" s="1"/>
  <c r="C1335" i="15"/>
  <c r="B1335" i="15"/>
  <c r="D1334" i="15"/>
  <c r="C1334" i="15"/>
  <c r="B1334" i="15"/>
  <c r="D1333" i="15"/>
  <c r="E1333" i="15" s="1"/>
  <c r="C1333" i="15"/>
  <c r="B1333" i="15"/>
  <c r="D1332" i="15"/>
  <c r="E1332" i="15" s="1"/>
  <c r="H1332" i="15" s="1"/>
  <c r="C1332" i="15"/>
  <c r="B1332" i="15"/>
  <c r="D1331" i="15"/>
  <c r="E1331" i="15" s="1"/>
  <c r="C1331" i="15"/>
  <c r="B1331" i="15"/>
  <c r="D1330" i="15"/>
  <c r="C1330" i="15"/>
  <c r="B1330" i="15"/>
  <c r="D1329" i="15"/>
  <c r="E1329" i="15" s="1"/>
  <c r="C1329" i="15"/>
  <c r="B1329" i="15"/>
  <c r="D1328" i="15"/>
  <c r="C1328" i="15"/>
  <c r="B1328" i="15"/>
  <c r="D1327" i="15"/>
  <c r="E1327" i="15" s="1"/>
  <c r="C1327" i="15"/>
  <c r="B1327" i="15"/>
  <c r="D1326" i="15"/>
  <c r="C1326" i="15"/>
  <c r="B1326" i="15"/>
  <c r="D1325" i="15"/>
  <c r="C1325" i="15"/>
  <c r="B1325" i="15"/>
  <c r="D1324" i="15"/>
  <c r="C1324" i="15"/>
  <c r="B1324" i="15"/>
  <c r="D1323" i="15"/>
  <c r="E1323" i="15" s="1"/>
  <c r="C1323" i="15"/>
  <c r="B1323" i="15"/>
  <c r="D1322" i="15"/>
  <c r="C1322" i="15"/>
  <c r="B1322" i="15"/>
  <c r="D1321" i="15"/>
  <c r="C1321" i="15"/>
  <c r="B1321" i="15"/>
  <c r="D1320" i="15"/>
  <c r="E1320" i="15" s="1"/>
  <c r="C1320" i="15"/>
  <c r="B1320" i="15"/>
  <c r="D1319" i="15"/>
  <c r="E1319" i="15" s="1"/>
  <c r="C1319" i="15"/>
  <c r="B1319" i="15"/>
  <c r="D1318" i="15"/>
  <c r="C1318" i="15"/>
  <c r="B1318" i="15"/>
  <c r="D1317" i="15"/>
  <c r="C1317" i="15"/>
  <c r="B1317" i="15"/>
  <c r="D1316" i="15"/>
  <c r="E1316" i="15" s="1"/>
  <c r="C1316" i="15"/>
  <c r="B1316" i="15"/>
  <c r="D1315" i="15"/>
  <c r="C1315" i="15"/>
  <c r="B1315" i="15"/>
  <c r="D1314" i="15"/>
  <c r="C1314" i="15"/>
  <c r="B1314" i="15"/>
  <c r="D1313" i="15"/>
  <c r="E1313" i="15" s="1"/>
  <c r="C1313" i="15"/>
  <c r="B1313" i="15"/>
  <c r="D1312" i="15"/>
  <c r="E1312" i="15" s="1"/>
  <c r="C1312" i="15"/>
  <c r="B1312" i="15"/>
  <c r="D1311" i="15"/>
  <c r="E1311" i="15" s="1"/>
  <c r="C1311" i="15"/>
  <c r="B1311" i="15"/>
  <c r="D1310" i="15"/>
  <c r="C1310" i="15"/>
  <c r="B1310" i="15"/>
  <c r="D1309" i="15"/>
  <c r="C1309" i="15"/>
  <c r="B1309" i="15"/>
  <c r="D1308" i="15"/>
  <c r="E1308" i="15" s="1"/>
  <c r="C1308" i="15"/>
  <c r="B1308" i="15"/>
  <c r="D1307" i="15"/>
  <c r="E1307" i="15" s="1"/>
  <c r="C1307" i="15"/>
  <c r="B1307" i="15"/>
  <c r="D1306" i="15"/>
  <c r="C1306" i="15"/>
  <c r="B1306" i="15"/>
  <c r="D1305" i="15"/>
  <c r="E1305" i="15" s="1"/>
  <c r="C1305" i="15"/>
  <c r="B1305" i="15"/>
  <c r="D1304" i="15"/>
  <c r="E1304" i="15" s="1"/>
  <c r="H1304" i="15" s="1"/>
  <c r="C1304" i="15"/>
  <c r="B1304" i="15"/>
  <c r="D1303" i="15"/>
  <c r="E1303" i="15" s="1"/>
  <c r="C1303" i="15"/>
  <c r="B1303" i="15"/>
  <c r="D1302" i="15"/>
  <c r="C1302" i="15"/>
  <c r="B1302" i="15"/>
  <c r="D1301" i="15"/>
  <c r="C1301" i="15"/>
  <c r="B1301" i="15"/>
  <c r="D1300" i="15"/>
  <c r="C1300" i="15"/>
  <c r="B1300" i="15"/>
  <c r="D1299" i="15"/>
  <c r="C1299" i="15"/>
  <c r="B1299" i="15"/>
  <c r="D1298" i="15"/>
  <c r="C1298" i="15"/>
  <c r="B1298" i="15"/>
  <c r="D1297" i="15"/>
  <c r="C1297" i="15"/>
  <c r="B1297" i="15"/>
  <c r="D1296" i="15"/>
  <c r="E1296" i="15" s="1"/>
  <c r="C1296" i="15"/>
  <c r="B1296" i="15"/>
  <c r="D1295" i="15"/>
  <c r="C1295" i="15"/>
  <c r="B1295" i="15"/>
  <c r="D1294" i="15"/>
  <c r="C1294" i="15"/>
  <c r="B1294" i="15"/>
  <c r="D1293" i="15"/>
  <c r="E1293" i="15" s="1"/>
  <c r="H1293" i="15" s="1"/>
  <c r="C1293" i="15"/>
  <c r="B1293" i="15"/>
  <c r="D1292" i="15"/>
  <c r="C1292" i="15"/>
  <c r="B1292" i="15"/>
  <c r="D1291" i="15"/>
  <c r="C1291" i="15"/>
  <c r="B1291" i="15"/>
  <c r="D1290" i="15"/>
  <c r="E1290" i="15" s="1"/>
  <c r="C1290" i="15"/>
  <c r="B1290" i="15"/>
  <c r="D1289" i="15"/>
  <c r="C1289" i="15"/>
  <c r="B1289" i="15"/>
  <c r="D1288" i="15"/>
  <c r="E1288" i="15" s="1"/>
  <c r="C1288" i="15"/>
  <c r="B1288" i="15"/>
  <c r="D1287" i="15"/>
  <c r="C1287" i="15"/>
  <c r="B1287" i="15"/>
  <c r="D1286" i="15"/>
  <c r="C1286" i="15"/>
  <c r="B1286" i="15"/>
  <c r="D1285" i="15"/>
  <c r="C1285" i="15"/>
  <c r="B1285" i="15"/>
  <c r="D1284" i="15"/>
  <c r="E1284" i="15" s="1"/>
  <c r="C1284" i="15"/>
  <c r="B1284" i="15"/>
  <c r="D1283" i="15"/>
  <c r="C1283" i="15"/>
  <c r="B1283" i="15"/>
  <c r="D1282" i="15"/>
  <c r="E1282" i="15" s="1"/>
  <c r="C1282" i="15"/>
  <c r="B1282" i="15"/>
  <c r="D1281" i="15"/>
  <c r="C1281" i="15"/>
  <c r="B1281" i="15"/>
  <c r="D1280" i="15"/>
  <c r="E1280" i="15" s="1"/>
  <c r="C1280" i="15"/>
  <c r="B1280" i="15"/>
  <c r="D1279" i="15"/>
  <c r="C1279" i="15"/>
  <c r="B1279" i="15"/>
  <c r="D1278" i="15"/>
  <c r="C1278" i="15"/>
  <c r="B1278" i="15"/>
  <c r="D1277" i="15"/>
  <c r="E1277" i="15" s="1"/>
  <c r="C1277" i="15"/>
  <c r="B1277" i="15"/>
  <c r="D1276" i="15"/>
  <c r="C1276" i="15"/>
  <c r="B1276" i="15"/>
  <c r="D1275" i="15"/>
  <c r="C1275" i="15"/>
  <c r="B1275" i="15"/>
  <c r="D1274" i="15"/>
  <c r="E1274" i="15" s="1"/>
  <c r="C1274" i="15"/>
  <c r="B1274" i="15"/>
  <c r="D1273" i="15"/>
  <c r="C1273" i="15"/>
  <c r="B1273" i="15"/>
  <c r="D1272" i="15"/>
  <c r="E1272" i="15" s="1"/>
  <c r="C1272" i="15"/>
  <c r="B1272" i="15"/>
  <c r="D1271" i="15"/>
  <c r="E1271" i="15" s="1"/>
  <c r="C1271" i="15"/>
  <c r="B1271" i="15"/>
  <c r="D1270" i="15"/>
  <c r="C1270" i="15"/>
  <c r="B1270" i="15"/>
  <c r="D1269" i="15"/>
  <c r="C1269" i="15"/>
  <c r="B1269" i="15"/>
  <c r="E1268" i="15"/>
  <c r="D1268" i="15"/>
  <c r="C1268" i="15"/>
  <c r="B1268" i="15"/>
  <c r="D1267" i="15"/>
  <c r="C1267" i="15"/>
  <c r="B1267" i="15"/>
  <c r="D1266" i="15"/>
  <c r="E1266" i="15" s="1"/>
  <c r="C1266" i="15"/>
  <c r="B1266" i="15"/>
  <c r="D1265" i="15"/>
  <c r="C1265" i="15"/>
  <c r="B1265" i="15"/>
  <c r="D1264" i="15"/>
  <c r="E1264" i="15" s="1"/>
  <c r="C1264" i="15"/>
  <c r="B1264" i="15"/>
  <c r="D1263" i="15"/>
  <c r="C1263" i="15"/>
  <c r="B1263" i="15"/>
  <c r="D1262" i="15"/>
  <c r="C1262" i="15"/>
  <c r="B1262" i="15"/>
  <c r="D1261" i="15"/>
  <c r="C1261" i="15"/>
  <c r="B1261" i="15"/>
  <c r="D1260" i="15"/>
  <c r="C1260" i="15"/>
  <c r="B1260" i="15"/>
  <c r="D1259" i="15"/>
  <c r="C1259" i="15"/>
  <c r="B1259" i="15"/>
  <c r="D1258" i="15"/>
  <c r="E1258" i="15" s="1"/>
  <c r="C1258" i="15"/>
  <c r="B1258" i="15"/>
  <c r="D1257" i="15"/>
  <c r="C1257" i="15"/>
  <c r="B1257" i="15"/>
  <c r="D1256" i="15"/>
  <c r="E1256" i="15" s="1"/>
  <c r="C1256" i="15"/>
  <c r="B1256" i="15"/>
  <c r="D1255" i="15"/>
  <c r="C1255" i="15"/>
  <c r="B1255" i="15"/>
  <c r="D1254" i="15"/>
  <c r="C1254" i="15"/>
  <c r="B1254" i="15"/>
  <c r="D1253" i="15"/>
  <c r="E1253" i="15" s="1"/>
  <c r="C1253" i="15"/>
  <c r="B1253" i="15"/>
  <c r="D1252" i="15"/>
  <c r="E1252" i="15" s="1"/>
  <c r="C1252" i="15"/>
  <c r="B1252" i="15"/>
  <c r="D1251" i="15"/>
  <c r="C1251" i="15"/>
  <c r="B1251" i="15"/>
  <c r="D1250" i="15"/>
  <c r="E1250" i="15" s="1"/>
  <c r="C1250" i="15"/>
  <c r="B1250" i="15"/>
  <c r="D1249" i="15"/>
  <c r="C1249" i="15"/>
  <c r="B1249" i="15"/>
  <c r="D1248" i="15"/>
  <c r="E1248" i="15" s="1"/>
  <c r="C1248" i="15"/>
  <c r="B1248" i="15"/>
  <c r="D1247" i="15"/>
  <c r="E1247" i="15" s="1"/>
  <c r="C1247" i="15"/>
  <c r="B1247" i="15"/>
  <c r="D1246" i="15"/>
  <c r="C1246" i="15"/>
  <c r="B1246" i="15"/>
  <c r="D1245" i="15"/>
  <c r="C1245" i="15"/>
  <c r="B1245" i="15"/>
  <c r="D1244" i="15"/>
  <c r="C1244" i="15"/>
  <c r="B1244" i="15"/>
  <c r="D1243" i="15"/>
  <c r="C1243" i="15"/>
  <c r="B1243" i="15"/>
  <c r="D1242" i="15"/>
  <c r="E1242" i="15" s="1"/>
  <c r="C1242" i="15"/>
  <c r="B1242" i="15"/>
  <c r="D1241" i="15"/>
  <c r="C1241" i="15"/>
  <c r="B1241" i="15"/>
  <c r="D1240" i="15"/>
  <c r="E1240" i="15" s="1"/>
  <c r="C1240" i="15"/>
  <c r="B1240" i="15"/>
  <c r="D1239" i="15"/>
  <c r="C1239" i="15"/>
  <c r="B1239" i="15"/>
  <c r="D1238" i="15"/>
  <c r="C1238" i="15"/>
  <c r="B1238" i="15"/>
  <c r="D1237" i="15"/>
  <c r="E1237" i="15" s="1"/>
  <c r="C1237" i="15"/>
  <c r="B1237" i="15"/>
  <c r="D1236" i="15"/>
  <c r="C1236" i="15"/>
  <c r="B1236" i="15"/>
  <c r="D1235" i="15"/>
  <c r="C1235" i="15"/>
  <c r="B1235" i="15"/>
  <c r="D1234" i="15"/>
  <c r="E1234" i="15" s="1"/>
  <c r="C1234" i="15"/>
  <c r="B1234" i="15"/>
  <c r="D1233" i="15"/>
  <c r="C1233" i="15"/>
  <c r="B1233" i="15"/>
  <c r="D1232" i="15"/>
  <c r="E1232" i="15" s="1"/>
  <c r="C1232" i="15"/>
  <c r="B1232" i="15"/>
  <c r="D1231" i="15"/>
  <c r="E1231" i="15" s="1"/>
  <c r="C1231" i="15"/>
  <c r="B1231" i="15"/>
  <c r="D1230" i="15"/>
  <c r="C1230" i="15"/>
  <c r="B1230" i="15"/>
  <c r="D1229" i="15"/>
  <c r="E1229" i="15" s="1"/>
  <c r="C1229" i="15"/>
  <c r="B1229" i="15"/>
  <c r="D1228" i="15"/>
  <c r="C1228" i="15"/>
  <c r="B1228" i="15"/>
  <c r="D1227" i="15"/>
  <c r="C1227" i="15"/>
  <c r="B1227" i="15"/>
  <c r="D1226" i="15"/>
  <c r="E1226" i="15" s="1"/>
  <c r="C1226" i="15"/>
  <c r="B1226" i="15"/>
  <c r="D1225" i="15"/>
  <c r="C1225" i="15"/>
  <c r="B1225" i="15"/>
  <c r="D1224" i="15"/>
  <c r="E1224" i="15" s="1"/>
  <c r="C1224" i="15"/>
  <c r="B1224" i="15"/>
  <c r="D1223" i="15"/>
  <c r="E1223" i="15" s="1"/>
  <c r="C1223" i="15"/>
  <c r="B1223" i="15"/>
  <c r="D1222" i="15"/>
  <c r="C1222" i="15"/>
  <c r="B1222" i="15"/>
  <c r="D1221" i="15"/>
  <c r="C1221" i="15"/>
  <c r="B1221" i="15"/>
  <c r="D1220" i="15"/>
  <c r="E1220" i="15" s="1"/>
  <c r="C1220" i="15"/>
  <c r="B1220" i="15"/>
  <c r="D1219" i="15"/>
  <c r="C1219" i="15"/>
  <c r="B1219" i="15"/>
  <c r="D1218" i="15"/>
  <c r="E1218" i="15" s="1"/>
  <c r="C1218" i="15"/>
  <c r="B1218" i="15"/>
  <c r="D1217" i="15"/>
  <c r="C1217" i="15"/>
  <c r="B1217" i="15"/>
  <c r="D1216" i="15"/>
  <c r="E1216" i="15" s="1"/>
  <c r="C1216" i="15"/>
  <c r="B1216" i="15"/>
  <c r="E1215" i="15"/>
  <c r="D1215" i="15"/>
  <c r="C1215" i="15"/>
  <c r="B1215" i="15"/>
  <c r="D1214" i="15"/>
  <c r="C1214" i="15"/>
  <c r="B1214" i="15"/>
  <c r="D1213" i="15"/>
  <c r="E1213" i="15" s="1"/>
  <c r="C1213" i="15"/>
  <c r="B1213" i="15"/>
  <c r="D1212" i="15"/>
  <c r="C1212" i="15"/>
  <c r="B1212" i="15"/>
  <c r="D1211" i="15"/>
  <c r="C1211" i="15"/>
  <c r="B1211" i="15"/>
  <c r="D1210" i="15"/>
  <c r="E1210" i="15" s="1"/>
  <c r="C1210" i="15"/>
  <c r="B1210" i="15"/>
  <c r="D1209" i="15"/>
  <c r="C1209" i="15"/>
  <c r="B1209" i="15"/>
  <c r="D1208" i="15"/>
  <c r="E1208" i="15" s="1"/>
  <c r="C1208" i="15"/>
  <c r="B1208" i="15"/>
  <c r="D1207" i="15"/>
  <c r="E1207" i="15" s="1"/>
  <c r="C1207" i="15"/>
  <c r="B1207" i="15"/>
  <c r="D1206" i="15"/>
  <c r="C1206" i="15"/>
  <c r="B1206" i="15"/>
  <c r="D1205" i="15"/>
  <c r="E1205" i="15" s="1"/>
  <c r="C1205" i="15"/>
  <c r="B1205" i="15"/>
  <c r="D1204" i="15"/>
  <c r="C1204" i="15"/>
  <c r="B1204" i="15"/>
  <c r="D1203" i="15"/>
  <c r="C1203" i="15"/>
  <c r="B1203" i="15"/>
  <c r="D1202" i="15"/>
  <c r="E1202" i="15" s="1"/>
  <c r="C1202" i="15"/>
  <c r="B1202" i="15"/>
  <c r="D1201" i="15"/>
  <c r="C1201" i="15"/>
  <c r="B1201" i="15"/>
  <c r="D1200" i="15"/>
  <c r="E1200" i="15" s="1"/>
  <c r="C1200" i="15"/>
  <c r="B1200" i="15"/>
  <c r="H1200" i="15" s="1"/>
  <c r="D1199" i="15"/>
  <c r="E1199" i="15" s="1"/>
  <c r="C1199" i="15"/>
  <c r="B1199" i="15"/>
  <c r="D1198" i="15"/>
  <c r="C1198" i="15"/>
  <c r="B1198" i="15"/>
  <c r="D1197" i="15"/>
  <c r="E1197" i="15" s="1"/>
  <c r="C1197" i="15"/>
  <c r="B1197" i="15"/>
  <c r="D1196" i="15"/>
  <c r="C1196" i="15"/>
  <c r="B1196" i="15"/>
  <c r="D1195" i="15"/>
  <c r="C1195" i="15"/>
  <c r="B1195" i="15"/>
  <c r="D1194" i="15"/>
  <c r="E1194" i="15" s="1"/>
  <c r="C1194" i="15"/>
  <c r="B1194" i="15"/>
  <c r="D1193" i="15"/>
  <c r="C1193" i="15"/>
  <c r="B1193" i="15"/>
  <c r="D1192" i="15"/>
  <c r="E1192" i="15" s="1"/>
  <c r="C1192" i="15"/>
  <c r="B1192" i="15"/>
  <c r="D1191" i="15"/>
  <c r="E1191" i="15" s="1"/>
  <c r="C1191" i="15"/>
  <c r="B1191" i="15"/>
  <c r="D1190" i="15"/>
  <c r="C1190" i="15"/>
  <c r="B1190" i="15"/>
  <c r="D1189" i="15"/>
  <c r="E1189" i="15" s="1"/>
  <c r="C1189" i="15"/>
  <c r="B1189" i="15"/>
  <c r="D1188" i="15"/>
  <c r="C1188" i="15"/>
  <c r="B1188" i="15"/>
  <c r="D1187" i="15"/>
  <c r="E1187" i="15" s="1"/>
  <c r="C1187" i="15"/>
  <c r="B1187" i="15"/>
  <c r="D1186" i="15"/>
  <c r="E1186" i="15" s="1"/>
  <c r="C1186" i="15"/>
  <c r="B1186" i="15"/>
  <c r="D1185" i="15"/>
  <c r="C1185" i="15"/>
  <c r="B1185" i="15"/>
  <c r="D1184" i="15"/>
  <c r="E1184" i="15" s="1"/>
  <c r="C1184" i="15"/>
  <c r="B1184" i="15"/>
  <c r="H1184" i="15" s="1"/>
  <c r="D1183" i="15"/>
  <c r="E1183" i="15" s="1"/>
  <c r="C1183" i="15"/>
  <c r="B1183" i="15"/>
  <c r="D1182" i="15"/>
  <c r="C1182" i="15"/>
  <c r="B1182" i="15"/>
  <c r="D1181" i="15"/>
  <c r="E1181" i="15" s="1"/>
  <c r="C1181" i="15"/>
  <c r="B1181" i="15"/>
  <c r="D1180" i="15"/>
  <c r="C1180" i="15"/>
  <c r="B1180" i="15"/>
  <c r="D1179" i="15"/>
  <c r="E1179" i="15" s="1"/>
  <c r="C1179" i="15"/>
  <c r="B1179" i="15"/>
  <c r="D1178" i="15"/>
  <c r="E1178" i="15" s="1"/>
  <c r="C1178" i="15"/>
  <c r="B1178" i="15"/>
  <c r="D1177" i="15"/>
  <c r="C1177" i="15"/>
  <c r="B1177" i="15"/>
  <c r="D1176" i="15"/>
  <c r="E1176" i="15" s="1"/>
  <c r="C1176" i="15"/>
  <c r="B1176" i="15"/>
  <c r="D1175" i="15"/>
  <c r="E1175" i="15" s="1"/>
  <c r="C1175" i="15"/>
  <c r="B1175" i="15"/>
  <c r="D1174" i="15"/>
  <c r="C1174" i="15"/>
  <c r="B1174" i="15"/>
  <c r="D1173" i="15"/>
  <c r="E1173" i="15" s="1"/>
  <c r="C1173" i="15"/>
  <c r="B1173" i="15"/>
  <c r="D1172" i="15"/>
  <c r="C1172" i="15"/>
  <c r="B1172" i="15"/>
  <c r="D1171" i="15"/>
  <c r="E1171" i="15" s="1"/>
  <c r="C1171" i="15"/>
  <c r="B1171" i="15"/>
  <c r="D1170" i="15"/>
  <c r="E1170" i="15" s="1"/>
  <c r="C1170" i="15"/>
  <c r="B1170" i="15"/>
  <c r="D1169" i="15"/>
  <c r="C1169" i="15"/>
  <c r="B1169" i="15"/>
  <c r="D1168" i="15"/>
  <c r="E1168" i="15" s="1"/>
  <c r="C1168" i="15"/>
  <c r="B1168" i="15"/>
  <c r="D1167" i="15"/>
  <c r="E1167" i="15" s="1"/>
  <c r="C1167" i="15"/>
  <c r="B1167" i="15"/>
  <c r="D1166" i="15"/>
  <c r="C1166" i="15"/>
  <c r="B1166" i="15"/>
  <c r="D1165" i="15"/>
  <c r="E1165" i="15" s="1"/>
  <c r="C1165" i="15"/>
  <c r="B1165" i="15"/>
  <c r="D1164" i="15"/>
  <c r="C1164" i="15"/>
  <c r="B1164" i="15"/>
  <c r="D1163" i="15"/>
  <c r="E1163" i="15" s="1"/>
  <c r="C1163" i="15"/>
  <c r="B1163" i="15"/>
  <c r="D1162" i="15"/>
  <c r="E1162" i="15" s="1"/>
  <c r="C1162" i="15"/>
  <c r="B1162" i="15"/>
  <c r="D1161" i="15"/>
  <c r="C1161" i="15"/>
  <c r="B1161" i="15"/>
  <c r="D1160" i="15"/>
  <c r="E1160" i="15" s="1"/>
  <c r="C1160" i="15"/>
  <c r="B1160" i="15"/>
  <c r="D1159" i="15"/>
  <c r="E1159" i="15" s="1"/>
  <c r="C1159" i="15"/>
  <c r="B1159" i="15"/>
  <c r="D1158" i="15"/>
  <c r="C1158" i="15"/>
  <c r="B1158" i="15"/>
  <c r="D1157" i="15"/>
  <c r="E1157" i="15" s="1"/>
  <c r="C1157" i="15"/>
  <c r="B1157" i="15"/>
  <c r="D1156" i="15"/>
  <c r="C1156" i="15"/>
  <c r="B1156" i="15"/>
  <c r="D1155" i="15"/>
  <c r="E1155" i="15" s="1"/>
  <c r="C1155" i="15"/>
  <c r="B1155" i="15"/>
  <c r="D1154" i="15"/>
  <c r="E1154" i="15" s="1"/>
  <c r="C1154" i="15"/>
  <c r="B1154" i="15"/>
  <c r="D1153" i="15"/>
  <c r="C1153" i="15"/>
  <c r="B1153" i="15"/>
  <c r="D1152" i="15"/>
  <c r="E1152" i="15" s="1"/>
  <c r="C1152" i="15"/>
  <c r="B1152" i="15"/>
  <c r="H1152" i="15" s="1"/>
  <c r="D1151" i="15"/>
  <c r="E1151" i="15" s="1"/>
  <c r="C1151" i="15"/>
  <c r="B1151" i="15"/>
  <c r="D1150" i="15"/>
  <c r="C1150" i="15"/>
  <c r="B1150" i="15"/>
  <c r="D1149" i="15"/>
  <c r="E1149" i="15" s="1"/>
  <c r="C1149" i="15"/>
  <c r="B1149" i="15"/>
  <c r="D1148" i="15"/>
  <c r="C1148" i="15"/>
  <c r="B1148" i="15"/>
  <c r="D1147" i="15"/>
  <c r="E1147" i="15" s="1"/>
  <c r="C1147" i="15"/>
  <c r="B1147" i="15"/>
  <c r="D1146" i="15"/>
  <c r="E1146" i="15" s="1"/>
  <c r="C1146" i="15"/>
  <c r="B1146" i="15"/>
  <c r="D1145" i="15"/>
  <c r="C1145" i="15"/>
  <c r="B1145" i="15"/>
  <c r="D1144" i="15"/>
  <c r="E1144" i="15" s="1"/>
  <c r="C1144" i="15"/>
  <c r="B1144" i="15"/>
  <c r="D1143" i="15"/>
  <c r="E1143" i="15" s="1"/>
  <c r="C1143" i="15"/>
  <c r="B1143" i="15"/>
  <c r="D1142" i="15"/>
  <c r="C1142" i="15"/>
  <c r="B1142" i="15"/>
  <c r="D1141" i="15"/>
  <c r="E1141" i="15" s="1"/>
  <c r="C1141" i="15"/>
  <c r="B1141" i="15"/>
  <c r="D1140" i="15"/>
  <c r="C1140" i="15"/>
  <c r="B1140" i="15"/>
  <c r="D1139" i="15"/>
  <c r="E1139" i="15" s="1"/>
  <c r="C1139" i="15"/>
  <c r="B1139" i="15"/>
  <c r="D1138" i="15"/>
  <c r="E1138" i="15" s="1"/>
  <c r="C1138" i="15"/>
  <c r="B1138" i="15"/>
  <c r="D1137" i="15"/>
  <c r="C1137" i="15"/>
  <c r="B1137" i="15"/>
  <c r="D1136" i="15"/>
  <c r="E1136" i="15" s="1"/>
  <c r="C1136" i="15"/>
  <c r="B1136" i="15"/>
  <c r="D1135" i="15"/>
  <c r="E1135" i="15" s="1"/>
  <c r="C1135" i="15"/>
  <c r="B1135" i="15"/>
  <c r="D1134" i="15"/>
  <c r="C1134" i="15"/>
  <c r="B1134" i="15"/>
  <c r="D1133" i="15"/>
  <c r="E1133" i="15" s="1"/>
  <c r="C1133" i="15"/>
  <c r="B1133" i="15"/>
  <c r="D1132" i="15"/>
  <c r="C1132" i="15"/>
  <c r="B1132" i="15"/>
  <c r="D1131" i="15"/>
  <c r="E1131" i="15" s="1"/>
  <c r="C1131" i="15"/>
  <c r="B1131" i="15"/>
  <c r="D1130" i="15"/>
  <c r="E1130" i="15" s="1"/>
  <c r="C1130" i="15"/>
  <c r="B1130" i="15"/>
  <c r="D1129" i="15"/>
  <c r="C1129" i="15"/>
  <c r="B1129" i="15"/>
  <c r="D1128" i="15"/>
  <c r="E1128" i="15" s="1"/>
  <c r="C1128" i="15"/>
  <c r="B1128" i="15"/>
  <c r="D1127" i="15"/>
  <c r="E1127" i="15" s="1"/>
  <c r="C1127" i="15"/>
  <c r="B1127" i="15"/>
  <c r="D1126" i="15"/>
  <c r="C1126" i="15"/>
  <c r="B1126" i="15"/>
  <c r="D1125" i="15"/>
  <c r="E1125" i="15" s="1"/>
  <c r="C1125" i="15"/>
  <c r="B1125" i="15"/>
  <c r="D1124" i="15"/>
  <c r="C1124" i="15"/>
  <c r="B1124" i="15"/>
  <c r="D1123" i="15"/>
  <c r="E1123" i="15" s="1"/>
  <c r="C1123" i="15"/>
  <c r="B1123" i="15"/>
  <c r="D1122" i="15"/>
  <c r="E1122" i="15" s="1"/>
  <c r="C1122" i="15"/>
  <c r="B1122" i="15"/>
  <c r="D1121" i="15"/>
  <c r="C1121" i="15"/>
  <c r="B1121" i="15"/>
  <c r="D1120" i="15"/>
  <c r="E1120" i="15" s="1"/>
  <c r="C1120" i="15"/>
  <c r="B1120" i="15"/>
  <c r="D1119" i="15"/>
  <c r="E1119" i="15" s="1"/>
  <c r="C1119" i="15"/>
  <c r="B1119" i="15"/>
  <c r="D1118" i="15"/>
  <c r="C1118" i="15"/>
  <c r="B1118" i="15"/>
  <c r="D1117" i="15"/>
  <c r="E1117" i="15" s="1"/>
  <c r="C1117" i="15"/>
  <c r="B1117" i="15"/>
  <c r="D1116" i="15"/>
  <c r="C1116" i="15"/>
  <c r="B1116" i="15"/>
  <c r="D1115" i="15"/>
  <c r="E1115" i="15" s="1"/>
  <c r="C1115" i="15"/>
  <c r="B1115" i="15"/>
  <c r="D1114" i="15"/>
  <c r="E1114" i="15" s="1"/>
  <c r="C1114" i="15"/>
  <c r="B1114" i="15"/>
  <c r="D1113" i="15"/>
  <c r="C1113" i="15"/>
  <c r="B1113" i="15"/>
  <c r="D1112" i="15"/>
  <c r="E1112" i="15" s="1"/>
  <c r="C1112" i="15"/>
  <c r="B1112" i="15"/>
  <c r="D1111" i="15"/>
  <c r="E1111" i="15" s="1"/>
  <c r="C1111" i="15"/>
  <c r="B1111" i="15"/>
  <c r="D1110" i="15"/>
  <c r="C1110" i="15"/>
  <c r="B1110" i="15"/>
  <c r="D1109" i="15"/>
  <c r="E1109" i="15" s="1"/>
  <c r="C1109" i="15"/>
  <c r="B1109" i="15"/>
  <c r="D1108" i="15"/>
  <c r="C1108" i="15"/>
  <c r="B1108" i="15"/>
  <c r="D1107" i="15"/>
  <c r="E1107" i="15" s="1"/>
  <c r="C1107" i="15"/>
  <c r="B1107" i="15"/>
  <c r="D1106" i="15"/>
  <c r="E1106" i="15" s="1"/>
  <c r="C1106" i="15"/>
  <c r="B1106" i="15"/>
  <c r="D1105" i="15"/>
  <c r="E1105" i="15" s="1"/>
  <c r="C1105" i="15"/>
  <c r="B1105" i="15"/>
  <c r="D1104" i="15"/>
  <c r="E1104" i="15" s="1"/>
  <c r="C1104" i="15"/>
  <c r="B1104" i="15"/>
  <c r="D1103" i="15"/>
  <c r="C1103" i="15"/>
  <c r="B1103" i="15"/>
  <c r="D1102" i="15"/>
  <c r="C1102" i="15"/>
  <c r="B1102" i="15"/>
  <c r="D1101" i="15"/>
  <c r="C1101" i="15"/>
  <c r="B1101" i="15"/>
  <c r="D1100" i="15"/>
  <c r="E1100" i="15" s="1"/>
  <c r="C1100" i="15"/>
  <c r="B1100" i="15"/>
  <c r="D1099" i="15"/>
  <c r="E1099" i="15" s="1"/>
  <c r="C1099" i="15"/>
  <c r="B1099" i="15"/>
  <c r="D1098" i="15"/>
  <c r="E1098" i="15" s="1"/>
  <c r="C1098" i="15"/>
  <c r="B1098" i="15"/>
  <c r="D1097" i="15"/>
  <c r="E1097" i="15" s="1"/>
  <c r="C1097" i="15"/>
  <c r="B1097" i="15"/>
  <c r="D1096" i="15"/>
  <c r="E1096" i="15" s="1"/>
  <c r="C1096" i="15"/>
  <c r="B1096" i="15"/>
  <c r="D1095" i="15"/>
  <c r="E1095" i="15" s="1"/>
  <c r="C1095" i="15"/>
  <c r="B1095" i="15"/>
  <c r="D1094" i="15"/>
  <c r="C1094" i="15"/>
  <c r="B1094" i="15"/>
  <c r="D1093" i="15"/>
  <c r="E1093" i="15" s="1"/>
  <c r="C1093" i="15"/>
  <c r="B1093" i="15"/>
  <c r="D1092" i="15"/>
  <c r="E1092" i="15" s="1"/>
  <c r="C1092" i="15"/>
  <c r="B1092" i="15"/>
  <c r="D1091" i="15"/>
  <c r="E1091" i="15" s="1"/>
  <c r="C1091" i="15"/>
  <c r="B1091" i="15"/>
  <c r="D1090" i="15"/>
  <c r="E1090" i="15" s="1"/>
  <c r="C1090" i="15"/>
  <c r="B1090" i="15"/>
  <c r="D1089" i="15"/>
  <c r="E1089" i="15" s="1"/>
  <c r="C1089" i="15"/>
  <c r="B1089" i="15"/>
  <c r="D1088" i="15"/>
  <c r="E1088" i="15" s="1"/>
  <c r="C1088" i="15"/>
  <c r="B1088" i="15"/>
  <c r="D1087" i="15"/>
  <c r="C1087" i="15"/>
  <c r="B1087" i="15"/>
  <c r="D1086" i="15"/>
  <c r="C1086" i="15"/>
  <c r="B1086" i="15"/>
  <c r="D1085" i="15"/>
  <c r="C1085" i="15"/>
  <c r="B1085" i="15"/>
  <c r="D1084" i="15"/>
  <c r="E1084" i="15" s="1"/>
  <c r="C1084" i="15"/>
  <c r="B1084" i="15"/>
  <c r="D1083" i="15"/>
  <c r="E1083" i="15" s="1"/>
  <c r="C1083" i="15"/>
  <c r="B1083" i="15"/>
  <c r="D1082" i="15"/>
  <c r="E1082" i="15" s="1"/>
  <c r="C1082" i="15"/>
  <c r="B1082" i="15"/>
  <c r="D1081" i="15"/>
  <c r="E1081" i="15" s="1"/>
  <c r="C1081" i="15"/>
  <c r="B1081" i="15"/>
  <c r="D1080" i="15"/>
  <c r="E1080" i="15" s="1"/>
  <c r="C1080" i="15"/>
  <c r="B1080" i="15"/>
  <c r="D1079" i="15"/>
  <c r="E1079" i="15" s="1"/>
  <c r="C1079" i="15"/>
  <c r="B1079" i="15"/>
  <c r="D1078" i="15"/>
  <c r="C1078" i="15"/>
  <c r="B1078" i="15"/>
  <c r="D1077" i="15"/>
  <c r="E1077" i="15" s="1"/>
  <c r="C1077" i="15"/>
  <c r="B1077" i="15"/>
  <c r="D1076" i="15"/>
  <c r="E1076" i="15" s="1"/>
  <c r="C1076" i="15"/>
  <c r="B1076" i="15"/>
  <c r="D1075" i="15"/>
  <c r="E1075" i="15" s="1"/>
  <c r="C1075" i="15"/>
  <c r="B1075" i="15"/>
  <c r="D1074" i="15"/>
  <c r="E1074" i="15" s="1"/>
  <c r="C1074" i="15"/>
  <c r="B1074" i="15"/>
  <c r="D1073" i="15"/>
  <c r="E1073" i="15" s="1"/>
  <c r="C1073" i="15"/>
  <c r="B1073" i="15"/>
  <c r="D1072" i="15"/>
  <c r="E1072" i="15" s="1"/>
  <c r="C1072" i="15"/>
  <c r="B1072" i="15"/>
  <c r="D1071" i="15"/>
  <c r="C1071" i="15"/>
  <c r="B1071" i="15"/>
  <c r="D1070" i="15"/>
  <c r="C1070" i="15"/>
  <c r="B1070" i="15"/>
  <c r="D1069" i="15"/>
  <c r="C1069" i="15"/>
  <c r="B1069" i="15"/>
  <c r="D1068" i="15"/>
  <c r="E1068" i="15" s="1"/>
  <c r="C1068" i="15"/>
  <c r="B1068" i="15"/>
  <c r="D1067" i="15"/>
  <c r="E1067" i="15" s="1"/>
  <c r="C1067" i="15"/>
  <c r="B1067" i="15"/>
  <c r="D1066" i="15"/>
  <c r="E1066" i="15" s="1"/>
  <c r="C1066" i="15"/>
  <c r="B1066" i="15"/>
  <c r="D1065" i="15"/>
  <c r="E1065" i="15" s="1"/>
  <c r="C1065" i="15"/>
  <c r="B1065" i="15"/>
  <c r="D1064" i="15"/>
  <c r="E1064" i="15" s="1"/>
  <c r="C1064" i="15"/>
  <c r="B1064" i="15"/>
  <c r="D1063" i="15"/>
  <c r="C1063" i="15"/>
  <c r="B1063" i="15"/>
  <c r="D1062" i="15"/>
  <c r="C1062" i="15"/>
  <c r="B1062" i="15"/>
  <c r="D1061" i="15"/>
  <c r="E1061" i="15" s="1"/>
  <c r="C1061" i="15"/>
  <c r="B1061" i="15"/>
  <c r="D1060" i="15"/>
  <c r="E1060" i="15" s="1"/>
  <c r="C1060" i="15"/>
  <c r="B1060" i="15"/>
  <c r="D1059" i="15"/>
  <c r="E1059" i="15" s="1"/>
  <c r="C1059" i="15"/>
  <c r="B1059" i="15"/>
  <c r="D1058" i="15"/>
  <c r="E1058" i="15" s="1"/>
  <c r="C1058" i="15"/>
  <c r="B1058" i="15"/>
  <c r="D1057" i="15"/>
  <c r="E1057" i="15" s="1"/>
  <c r="C1057" i="15"/>
  <c r="B1057" i="15"/>
  <c r="D1056" i="15"/>
  <c r="E1056" i="15" s="1"/>
  <c r="C1056" i="15"/>
  <c r="B1056" i="15"/>
  <c r="D1055" i="15"/>
  <c r="E1055" i="15" s="1"/>
  <c r="C1055" i="15"/>
  <c r="B1055" i="15"/>
  <c r="D1054" i="15"/>
  <c r="C1054" i="15"/>
  <c r="B1054" i="15"/>
  <c r="D1053" i="15"/>
  <c r="E1053" i="15" s="1"/>
  <c r="C1053" i="15"/>
  <c r="B1053" i="15"/>
  <c r="D1052" i="15"/>
  <c r="E1052" i="15" s="1"/>
  <c r="C1052" i="15"/>
  <c r="B1052" i="15"/>
  <c r="D1051" i="15"/>
  <c r="E1051" i="15" s="1"/>
  <c r="C1051" i="15"/>
  <c r="B1051" i="15"/>
  <c r="D1050" i="15"/>
  <c r="E1050" i="15" s="1"/>
  <c r="C1050" i="15"/>
  <c r="B1050" i="15"/>
  <c r="D1049" i="15"/>
  <c r="C1049" i="15"/>
  <c r="B1049" i="15"/>
  <c r="D1048" i="15"/>
  <c r="E1048" i="15" s="1"/>
  <c r="C1048" i="15"/>
  <c r="B1048" i="15"/>
  <c r="D1047" i="15"/>
  <c r="E1047" i="15" s="1"/>
  <c r="C1047" i="15"/>
  <c r="B1047" i="15"/>
  <c r="D1046" i="15"/>
  <c r="C1046" i="15"/>
  <c r="B1046" i="15"/>
  <c r="D1045" i="15"/>
  <c r="E1045" i="15" s="1"/>
  <c r="C1045" i="15"/>
  <c r="B1045" i="15"/>
  <c r="D1044" i="15"/>
  <c r="C1044" i="15"/>
  <c r="B1044" i="15"/>
  <c r="D1043" i="15"/>
  <c r="E1043" i="15" s="1"/>
  <c r="C1043" i="15"/>
  <c r="B1043" i="15"/>
  <c r="D1042" i="15"/>
  <c r="E1042" i="15" s="1"/>
  <c r="C1042" i="15"/>
  <c r="B1042" i="15"/>
  <c r="D1041" i="15"/>
  <c r="E1041" i="15" s="1"/>
  <c r="C1041" i="15"/>
  <c r="B1041" i="15"/>
  <c r="D1040" i="15"/>
  <c r="E1040" i="15" s="1"/>
  <c r="C1040" i="15"/>
  <c r="B1040" i="15"/>
  <c r="D1039" i="15"/>
  <c r="E1039" i="15" s="1"/>
  <c r="C1039" i="15"/>
  <c r="B1039" i="15"/>
  <c r="D1038" i="15"/>
  <c r="C1038" i="15"/>
  <c r="B1038" i="15"/>
  <c r="D1037" i="15"/>
  <c r="C1037" i="15"/>
  <c r="B1037" i="15"/>
  <c r="D1036" i="15"/>
  <c r="E1036" i="15" s="1"/>
  <c r="C1036" i="15"/>
  <c r="B1036" i="15"/>
  <c r="D1035" i="15"/>
  <c r="E1035" i="15" s="1"/>
  <c r="C1035" i="15"/>
  <c r="B1035" i="15"/>
  <c r="D1034" i="15"/>
  <c r="E1034" i="15" s="1"/>
  <c r="C1034" i="15"/>
  <c r="B1034" i="15"/>
  <c r="D1033" i="15"/>
  <c r="E1033" i="15" s="1"/>
  <c r="C1033" i="15"/>
  <c r="B1033" i="15"/>
  <c r="D1032" i="15"/>
  <c r="E1032" i="15" s="1"/>
  <c r="C1032" i="15"/>
  <c r="B1032" i="15"/>
  <c r="D1031" i="15"/>
  <c r="E1031" i="15" s="1"/>
  <c r="C1031" i="15"/>
  <c r="B1031" i="15"/>
  <c r="D1030" i="15"/>
  <c r="C1030" i="15"/>
  <c r="B1030" i="15"/>
  <c r="D1029" i="15"/>
  <c r="C1029" i="15"/>
  <c r="B1029" i="15"/>
  <c r="D1028" i="15"/>
  <c r="E1028" i="15" s="1"/>
  <c r="C1028" i="15"/>
  <c r="B1028" i="15"/>
  <c r="D1027" i="15"/>
  <c r="E1027" i="15" s="1"/>
  <c r="C1027" i="15"/>
  <c r="B1027" i="15"/>
  <c r="D1026" i="15"/>
  <c r="E1026" i="15" s="1"/>
  <c r="C1026" i="15"/>
  <c r="B1026" i="15"/>
  <c r="D1025" i="15"/>
  <c r="E1025" i="15" s="1"/>
  <c r="C1025" i="15"/>
  <c r="B1025" i="15"/>
  <c r="D1024" i="15"/>
  <c r="E1024" i="15" s="1"/>
  <c r="C1024" i="15"/>
  <c r="B1024" i="15"/>
  <c r="D1023" i="15"/>
  <c r="E1023" i="15" s="1"/>
  <c r="C1023" i="15"/>
  <c r="B1023" i="15"/>
  <c r="D1022" i="15"/>
  <c r="C1022" i="15"/>
  <c r="B1022" i="15"/>
  <c r="D1021" i="15"/>
  <c r="C1021" i="15"/>
  <c r="B1021" i="15"/>
  <c r="D1020" i="15"/>
  <c r="C1020" i="15"/>
  <c r="B1020" i="15"/>
  <c r="D1019" i="15"/>
  <c r="C1019" i="15"/>
  <c r="B1019" i="15"/>
  <c r="D1018" i="15"/>
  <c r="C1018" i="15"/>
  <c r="B1018" i="15"/>
  <c r="E1017" i="15"/>
  <c r="D1017" i="15"/>
  <c r="C1017" i="15"/>
  <c r="B1017" i="15"/>
  <c r="D1016" i="15"/>
  <c r="E1016" i="15" s="1"/>
  <c r="C1016" i="15"/>
  <c r="B1016" i="15"/>
  <c r="D1015" i="15"/>
  <c r="E1015" i="15" s="1"/>
  <c r="C1015" i="15"/>
  <c r="B1015" i="15"/>
  <c r="D1014" i="15"/>
  <c r="E1014" i="15" s="1"/>
  <c r="C1014" i="15"/>
  <c r="B1014" i="15"/>
  <c r="D1013" i="15"/>
  <c r="E1013" i="15" s="1"/>
  <c r="C1013" i="15"/>
  <c r="B1013" i="15"/>
  <c r="D1012" i="15"/>
  <c r="C1012" i="15"/>
  <c r="B1012" i="15"/>
  <c r="D1011" i="15"/>
  <c r="C1011" i="15"/>
  <c r="B1011" i="15"/>
  <c r="D1010" i="15"/>
  <c r="E1010" i="15" s="1"/>
  <c r="C1010" i="15"/>
  <c r="B1010" i="15"/>
  <c r="D1009" i="15"/>
  <c r="E1009" i="15" s="1"/>
  <c r="C1009" i="15"/>
  <c r="B1009" i="15"/>
  <c r="D1008" i="15"/>
  <c r="E1008" i="15" s="1"/>
  <c r="C1008" i="15"/>
  <c r="B1008" i="15"/>
  <c r="D1007" i="15"/>
  <c r="E1007" i="15" s="1"/>
  <c r="C1007" i="15"/>
  <c r="B1007" i="15"/>
  <c r="D1006" i="15"/>
  <c r="E1006" i="15" s="1"/>
  <c r="C1006" i="15"/>
  <c r="B1006" i="15"/>
  <c r="D1005" i="15"/>
  <c r="E1005" i="15" s="1"/>
  <c r="C1005" i="15"/>
  <c r="B1005" i="15"/>
  <c r="D1004" i="15"/>
  <c r="C1004" i="15"/>
  <c r="B1004" i="15"/>
  <c r="D1003" i="15"/>
  <c r="C1003" i="15"/>
  <c r="B1003" i="15"/>
  <c r="D1002" i="15"/>
  <c r="E1002" i="15" s="1"/>
  <c r="C1002" i="15"/>
  <c r="B1002" i="15"/>
  <c r="D1001" i="15"/>
  <c r="E1001" i="15" s="1"/>
  <c r="C1001" i="15"/>
  <c r="B1001" i="15"/>
  <c r="D1000" i="15"/>
  <c r="E1000" i="15" s="1"/>
  <c r="C1000" i="15"/>
  <c r="B1000" i="15"/>
  <c r="D999" i="15"/>
  <c r="E999" i="15" s="1"/>
  <c r="C999" i="15"/>
  <c r="B999" i="15"/>
  <c r="D998" i="15"/>
  <c r="E998" i="15" s="1"/>
  <c r="C998" i="15"/>
  <c r="B998" i="15"/>
  <c r="D997" i="15"/>
  <c r="E997" i="15" s="1"/>
  <c r="C997" i="15"/>
  <c r="B997" i="15"/>
  <c r="D996" i="15"/>
  <c r="C996" i="15"/>
  <c r="B996" i="15"/>
  <c r="D995" i="15"/>
  <c r="E995" i="15" s="1"/>
  <c r="C995" i="15"/>
  <c r="B995" i="15"/>
  <c r="D994" i="15"/>
  <c r="E994" i="15" s="1"/>
  <c r="C994" i="15"/>
  <c r="B994" i="15"/>
  <c r="D993" i="15"/>
  <c r="E993" i="15" s="1"/>
  <c r="C993" i="15"/>
  <c r="B993" i="15"/>
  <c r="D992" i="15"/>
  <c r="E992" i="15" s="1"/>
  <c r="C992" i="15"/>
  <c r="B992" i="15"/>
  <c r="D991" i="15"/>
  <c r="E991" i="15" s="1"/>
  <c r="C991" i="15"/>
  <c r="B991" i="15"/>
  <c r="D990" i="15"/>
  <c r="E990" i="15" s="1"/>
  <c r="C990" i="15"/>
  <c r="B990" i="15"/>
  <c r="E989" i="15"/>
  <c r="D989" i="15"/>
  <c r="C989" i="15"/>
  <c r="B989" i="15"/>
  <c r="D988" i="15"/>
  <c r="C988" i="15"/>
  <c r="B988" i="15"/>
  <c r="D987" i="15"/>
  <c r="C987" i="15"/>
  <c r="B987" i="15"/>
  <c r="D986" i="15"/>
  <c r="E986" i="15" s="1"/>
  <c r="C986" i="15"/>
  <c r="B986" i="15"/>
  <c r="D985" i="15"/>
  <c r="C985" i="15"/>
  <c r="B985" i="15"/>
  <c r="D984" i="15"/>
  <c r="E984" i="15" s="1"/>
  <c r="C984" i="15"/>
  <c r="B984" i="15"/>
  <c r="D983" i="15"/>
  <c r="E983" i="15" s="1"/>
  <c r="C983" i="15"/>
  <c r="B983" i="15"/>
  <c r="D982" i="15"/>
  <c r="E982" i="15" s="1"/>
  <c r="C982" i="15"/>
  <c r="B982" i="15"/>
  <c r="D981" i="15"/>
  <c r="E981" i="15" s="1"/>
  <c r="C981" i="15"/>
  <c r="B981" i="15"/>
  <c r="D980" i="15"/>
  <c r="C980" i="15"/>
  <c r="B980" i="15"/>
  <c r="D979" i="15"/>
  <c r="E979" i="15" s="1"/>
  <c r="C979" i="15"/>
  <c r="B979" i="15"/>
  <c r="D978" i="15"/>
  <c r="C978" i="15"/>
  <c r="B978" i="15"/>
  <c r="D977" i="15"/>
  <c r="E977" i="15" s="1"/>
  <c r="C977" i="15"/>
  <c r="B977" i="15"/>
  <c r="D976" i="15"/>
  <c r="E976" i="15" s="1"/>
  <c r="C976" i="15"/>
  <c r="B976" i="15"/>
  <c r="D975" i="15"/>
  <c r="C975" i="15"/>
  <c r="B975" i="15"/>
  <c r="D974" i="15"/>
  <c r="E974" i="15" s="1"/>
  <c r="C974" i="15"/>
  <c r="B974" i="15"/>
  <c r="D973" i="15"/>
  <c r="E973" i="15" s="1"/>
  <c r="C973" i="15"/>
  <c r="B973" i="15"/>
  <c r="D972" i="15"/>
  <c r="C972" i="15"/>
  <c r="B972" i="15"/>
  <c r="D971" i="15"/>
  <c r="E971" i="15" s="1"/>
  <c r="C971" i="15"/>
  <c r="B971" i="15"/>
  <c r="D970" i="15"/>
  <c r="E970" i="15" s="1"/>
  <c r="H970" i="15" s="1"/>
  <c r="C970" i="15"/>
  <c r="B970" i="15"/>
  <c r="D969" i="15"/>
  <c r="C969" i="15"/>
  <c r="B969" i="15"/>
  <c r="D968" i="15"/>
  <c r="E968" i="15" s="1"/>
  <c r="C968" i="15"/>
  <c r="B968" i="15"/>
  <c r="D967" i="15"/>
  <c r="E967" i="15" s="1"/>
  <c r="C967" i="15"/>
  <c r="B967" i="15"/>
  <c r="D966" i="15"/>
  <c r="E966" i="15" s="1"/>
  <c r="C966" i="15"/>
  <c r="B966" i="15"/>
  <c r="D965" i="15"/>
  <c r="E965" i="15" s="1"/>
  <c r="C965" i="15"/>
  <c r="B965" i="15"/>
  <c r="D964" i="15"/>
  <c r="C964" i="15"/>
  <c r="B964" i="15"/>
  <c r="D963" i="15"/>
  <c r="E963" i="15" s="1"/>
  <c r="C963" i="15"/>
  <c r="B963" i="15"/>
  <c r="D962" i="15"/>
  <c r="E962" i="15" s="1"/>
  <c r="C962" i="15"/>
  <c r="B962" i="15"/>
  <c r="D961" i="15"/>
  <c r="E961" i="15" s="1"/>
  <c r="C961" i="15"/>
  <c r="B961" i="15"/>
  <c r="D960" i="15"/>
  <c r="E960" i="15" s="1"/>
  <c r="C960" i="15"/>
  <c r="B960" i="15"/>
  <c r="D959" i="15"/>
  <c r="E959" i="15" s="1"/>
  <c r="C959" i="15"/>
  <c r="B959" i="15"/>
  <c r="D958" i="15"/>
  <c r="E958" i="15" s="1"/>
  <c r="C958" i="15"/>
  <c r="B958" i="15"/>
  <c r="D957" i="15"/>
  <c r="E957" i="15" s="1"/>
  <c r="C957" i="15"/>
  <c r="B957" i="15"/>
  <c r="D956" i="15"/>
  <c r="C956" i="15"/>
  <c r="B956" i="15"/>
  <c r="D955" i="15"/>
  <c r="E955" i="15" s="1"/>
  <c r="C955" i="15"/>
  <c r="B955" i="15"/>
  <c r="D954" i="15"/>
  <c r="E954" i="15" s="1"/>
  <c r="C954" i="15"/>
  <c r="B954" i="15"/>
  <c r="D953" i="15"/>
  <c r="E953" i="15" s="1"/>
  <c r="C953" i="15"/>
  <c r="B953" i="15"/>
  <c r="D952" i="15"/>
  <c r="E952" i="15" s="1"/>
  <c r="C952" i="15"/>
  <c r="B952" i="15"/>
  <c r="D951" i="15"/>
  <c r="E951" i="15" s="1"/>
  <c r="C951" i="15"/>
  <c r="B951" i="15"/>
  <c r="D950" i="15"/>
  <c r="E950" i="15" s="1"/>
  <c r="C950" i="15"/>
  <c r="B950" i="15"/>
  <c r="D949" i="15"/>
  <c r="E949" i="15" s="1"/>
  <c r="C949" i="15"/>
  <c r="B949" i="15"/>
  <c r="D948" i="15"/>
  <c r="C948" i="15"/>
  <c r="B948" i="15"/>
  <c r="D947" i="15"/>
  <c r="E947" i="15" s="1"/>
  <c r="C947" i="15"/>
  <c r="B947" i="15"/>
  <c r="D946" i="15"/>
  <c r="E946" i="15" s="1"/>
  <c r="C946" i="15"/>
  <c r="B946" i="15"/>
  <c r="D945" i="15"/>
  <c r="E945" i="15" s="1"/>
  <c r="C945" i="15"/>
  <c r="B945" i="15"/>
  <c r="D944" i="15"/>
  <c r="E944" i="15" s="1"/>
  <c r="C944" i="15"/>
  <c r="B944" i="15"/>
  <c r="E943" i="15"/>
  <c r="D943" i="15"/>
  <c r="C943" i="15"/>
  <c r="B943" i="15"/>
  <c r="D942" i="15"/>
  <c r="E942" i="15" s="1"/>
  <c r="C942" i="15"/>
  <c r="B942" i="15"/>
  <c r="D941" i="15"/>
  <c r="E941" i="15" s="1"/>
  <c r="C941" i="15"/>
  <c r="B941" i="15"/>
  <c r="D940" i="15"/>
  <c r="C940" i="15"/>
  <c r="B940" i="15"/>
  <c r="D939" i="15"/>
  <c r="C939" i="15"/>
  <c r="B939" i="15"/>
  <c r="D938" i="15"/>
  <c r="E938" i="15" s="1"/>
  <c r="C938" i="15"/>
  <c r="B938" i="15"/>
  <c r="E937" i="15"/>
  <c r="D937" i="15"/>
  <c r="C937" i="15"/>
  <c r="B937" i="15"/>
  <c r="D936" i="15"/>
  <c r="E936" i="15" s="1"/>
  <c r="C936" i="15"/>
  <c r="B936" i="15"/>
  <c r="D935" i="15"/>
  <c r="E935" i="15" s="1"/>
  <c r="C935" i="15"/>
  <c r="B935" i="15"/>
  <c r="D934" i="15"/>
  <c r="E934" i="15" s="1"/>
  <c r="C934" i="15"/>
  <c r="B934" i="15"/>
  <c r="D933" i="15"/>
  <c r="E933" i="15" s="1"/>
  <c r="C933" i="15"/>
  <c r="B933" i="15"/>
  <c r="D932" i="15"/>
  <c r="C932" i="15"/>
  <c r="B932" i="15"/>
  <c r="D931" i="15"/>
  <c r="C931" i="15"/>
  <c r="B931" i="15"/>
  <c r="D930" i="15"/>
  <c r="E930" i="15" s="1"/>
  <c r="C930" i="15"/>
  <c r="B930" i="15"/>
  <c r="D929" i="15"/>
  <c r="E929" i="15" s="1"/>
  <c r="C929" i="15"/>
  <c r="B929" i="15"/>
  <c r="D928" i="15"/>
  <c r="E928" i="15" s="1"/>
  <c r="C928" i="15"/>
  <c r="B928" i="15"/>
  <c r="D927" i="15"/>
  <c r="C927" i="15"/>
  <c r="B927" i="15"/>
  <c r="D926" i="15"/>
  <c r="E926" i="15" s="1"/>
  <c r="C926" i="15"/>
  <c r="B926" i="15"/>
  <c r="D925" i="15"/>
  <c r="E925" i="15" s="1"/>
  <c r="C925" i="15"/>
  <c r="B925" i="15"/>
  <c r="D924" i="15"/>
  <c r="C924" i="15"/>
  <c r="B924" i="15"/>
  <c r="D923" i="15"/>
  <c r="C923" i="15"/>
  <c r="B923" i="15"/>
  <c r="D922" i="15"/>
  <c r="E922" i="15" s="1"/>
  <c r="C922" i="15"/>
  <c r="B922" i="15"/>
  <c r="D921" i="15"/>
  <c r="E921" i="15" s="1"/>
  <c r="C921" i="15"/>
  <c r="B921" i="15"/>
  <c r="D920" i="15"/>
  <c r="E920" i="15" s="1"/>
  <c r="C920" i="15"/>
  <c r="B920" i="15"/>
  <c r="D919" i="15"/>
  <c r="E919" i="15" s="1"/>
  <c r="C919" i="15"/>
  <c r="B919" i="15"/>
  <c r="D918" i="15"/>
  <c r="E918" i="15" s="1"/>
  <c r="C918" i="15"/>
  <c r="B918" i="15"/>
  <c r="D917" i="15"/>
  <c r="E917" i="15" s="1"/>
  <c r="C917" i="15"/>
  <c r="B917" i="15"/>
  <c r="D916" i="15"/>
  <c r="C916" i="15"/>
  <c r="B916" i="15"/>
  <c r="D915" i="15"/>
  <c r="C915" i="15"/>
  <c r="B915" i="15"/>
  <c r="D914" i="15"/>
  <c r="E914" i="15" s="1"/>
  <c r="C914" i="15"/>
  <c r="B914" i="15"/>
  <c r="D913" i="15"/>
  <c r="E913" i="15" s="1"/>
  <c r="C913" i="15"/>
  <c r="B913" i="15"/>
  <c r="D912" i="15"/>
  <c r="E912" i="15" s="1"/>
  <c r="C912" i="15"/>
  <c r="B912" i="15"/>
  <c r="D911" i="15"/>
  <c r="E911" i="15" s="1"/>
  <c r="C911" i="15"/>
  <c r="B911" i="15"/>
  <c r="D910" i="15"/>
  <c r="E910" i="15" s="1"/>
  <c r="C910" i="15"/>
  <c r="B910" i="15"/>
  <c r="D909" i="15"/>
  <c r="E909" i="15" s="1"/>
  <c r="C909" i="15"/>
  <c r="B909" i="15"/>
  <c r="D908" i="15"/>
  <c r="C908" i="15"/>
  <c r="B908" i="15"/>
  <c r="D907" i="15"/>
  <c r="E907" i="15" s="1"/>
  <c r="C907" i="15"/>
  <c r="B907" i="15"/>
  <c r="D906" i="15"/>
  <c r="E906" i="15" s="1"/>
  <c r="C906" i="15"/>
  <c r="B906" i="15"/>
  <c r="D905" i="15"/>
  <c r="E905" i="15" s="1"/>
  <c r="C905" i="15"/>
  <c r="B905" i="15"/>
  <c r="D904" i="15"/>
  <c r="E904" i="15" s="1"/>
  <c r="C904" i="15"/>
  <c r="B904" i="15"/>
  <c r="D903" i="15"/>
  <c r="E903" i="15" s="1"/>
  <c r="C903" i="15"/>
  <c r="B903" i="15"/>
  <c r="D902" i="15"/>
  <c r="E902" i="15" s="1"/>
  <c r="C902" i="15"/>
  <c r="B902" i="15"/>
  <c r="D901" i="15"/>
  <c r="E901" i="15" s="1"/>
  <c r="C901" i="15"/>
  <c r="B901" i="15"/>
  <c r="D900" i="15"/>
  <c r="C900" i="15"/>
  <c r="B900" i="15"/>
  <c r="D899" i="15"/>
  <c r="C899" i="15"/>
  <c r="B899" i="15"/>
  <c r="D898" i="15"/>
  <c r="E898" i="15" s="1"/>
  <c r="C898" i="15"/>
  <c r="B898" i="15"/>
  <c r="D897" i="15"/>
  <c r="E897" i="15" s="1"/>
  <c r="C897" i="15"/>
  <c r="B897" i="15"/>
  <c r="D896" i="15"/>
  <c r="E896" i="15" s="1"/>
  <c r="C896" i="15"/>
  <c r="B896" i="15"/>
  <c r="D895" i="15"/>
  <c r="E895" i="15" s="1"/>
  <c r="C895" i="15"/>
  <c r="B895" i="15"/>
  <c r="D894" i="15"/>
  <c r="E894" i="15" s="1"/>
  <c r="C894" i="15"/>
  <c r="B894" i="15"/>
  <c r="D893" i="15"/>
  <c r="E893" i="15" s="1"/>
  <c r="C893" i="15"/>
  <c r="B893" i="15"/>
  <c r="D892" i="15"/>
  <c r="C892" i="15"/>
  <c r="B892" i="15"/>
  <c r="D891" i="15"/>
  <c r="E891" i="15" s="1"/>
  <c r="C891" i="15"/>
  <c r="B891" i="15"/>
  <c r="D890" i="15"/>
  <c r="E890" i="15" s="1"/>
  <c r="C890" i="15"/>
  <c r="B890" i="15"/>
  <c r="D889" i="15"/>
  <c r="C889" i="15"/>
  <c r="B889" i="15"/>
  <c r="D888" i="15"/>
  <c r="E888" i="15" s="1"/>
  <c r="C888" i="15"/>
  <c r="B888" i="15"/>
  <c r="E887" i="15"/>
  <c r="D887" i="15"/>
  <c r="C887" i="15"/>
  <c r="B887" i="15"/>
  <c r="D886" i="15"/>
  <c r="E886" i="15" s="1"/>
  <c r="C886" i="15"/>
  <c r="B886" i="15"/>
  <c r="D885" i="15"/>
  <c r="E885" i="15" s="1"/>
  <c r="C885" i="15"/>
  <c r="B885" i="15"/>
  <c r="D884" i="15"/>
  <c r="C884" i="15"/>
  <c r="B884" i="15"/>
  <c r="D883" i="15"/>
  <c r="E883" i="15" s="1"/>
  <c r="C883" i="15"/>
  <c r="B883" i="15"/>
  <c r="D882" i="15"/>
  <c r="E882" i="15" s="1"/>
  <c r="C882" i="15"/>
  <c r="B882" i="15"/>
  <c r="D881" i="15"/>
  <c r="E881" i="15" s="1"/>
  <c r="C881" i="15"/>
  <c r="B881" i="15"/>
  <c r="D880" i="15"/>
  <c r="E880" i="15" s="1"/>
  <c r="C880" i="15"/>
  <c r="B880" i="15"/>
  <c r="D879" i="15"/>
  <c r="C879" i="15"/>
  <c r="B879" i="15"/>
  <c r="D878" i="15"/>
  <c r="E878" i="15" s="1"/>
  <c r="C878" i="15"/>
  <c r="B878" i="15"/>
  <c r="D877" i="15"/>
  <c r="E877" i="15" s="1"/>
  <c r="C877" i="15"/>
  <c r="B877" i="15"/>
  <c r="D876" i="15"/>
  <c r="C876" i="15"/>
  <c r="B876" i="15"/>
  <c r="D875" i="15"/>
  <c r="C875" i="15"/>
  <c r="B875" i="15"/>
  <c r="D874" i="15"/>
  <c r="E874" i="15" s="1"/>
  <c r="C874" i="15"/>
  <c r="B874" i="15"/>
  <c r="D873" i="15"/>
  <c r="E873" i="15" s="1"/>
  <c r="C873" i="15"/>
  <c r="B873" i="15"/>
  <c r="D872" i="15"/>
  <c r="E872" i="15" s="1"/>
  <c r="C872" i="15"/>
  <c r="B872" i="15"/>
  <c r="D871" i="15"/>
  <c r="C871" i="15"/>
  <c r="B871" i="15"/>
  <c r="D870" i="15"/>
  <c r="E870" i="15" s="1"/>
  <c r="C870" i="15"/>
  <c r="B870" i="15"/>
  <c r="E869" i="15"/>
  <c r="D869" i="15"/>
  <c r="C869" i="15"/>
  <c r="B869" i="15"/>
  <c r="D868" i="15"/>
  <c r="C868" i="15"/>
  <c r="B868" i="15"/>
  <c r="D867" i="15"/>
  <c r="E867" i="15" s="1"/>
  <c r="C867" i="15"/>
  <c r="B867" i="15"/>
  <c r="D866" i="15"/>
  <c r="E866" i="15" s="1"/>
  <c r="C866" i="15"/>
  <c r="B866" i="15"/>
  <c r="D865" i="15"/>
  <c r="C865" i="15"/>
  <c r="B865" i="15"/>
  <c r="D864" i="15"/>
  <c r="E864" i="15" s="1"/>
  <c r="C864" i="15"/>
  <c r="B864" i="15"/>
  <c r="D863" i="15"/>
  <c r="C863" i="15"/>
  <c r="B863" i="15"/>
  <c r="D862" i="15"/>
  <c r="E862" i="15" s="1"/>
  <c r="C862" i="15"/>
  <c r="B862" i="15"/>
  <c r="D861" i="15"/>
  <c r="E861" i="15" s="1"/>
  <c r="C861" i="15"/>
  <c r="B861" i="15"/>
  <c r="D860" i="15"/>
  <c r="C860" i="15"/>
  <c r="B860" i="15"/>
  <c r="D859" i="15"/>
  <c r="E859" i="15" s="1"/>
  <c r="C859" i="15"/>
  <c r="B859" i="15"/>
  <c r="D858" i="15"/>
  <c r="E858" i="15" s="1"/>
  <c r="C858" i="15"/>
  <c r="B858" i="15"/>
  <c r="D857" i="15"/>
  <c r="E857" i="15" s="1"/>
  <c r="C857" i="15"/>
  <c r="B857" i="15"/>
  <c r="D856" i="15"/>
  <c r="E856" i="15" s="1"/>
  <c r="C856" i="15"/>
  <c r="B856" i="15"/>
  <c r="D855" i="15"/>
  <c r="E855" i="15" s="1"/>
  <c r="C855" i="15"/>
  <c r="B855" i="15"/>
  <c r="D854" i="15"/>
  <c r="E854" i="15" s="1"/>
  <c r="C854" i="15"/>
  <c r="B854" i="15"/>
  <c r="H854" i="15" s="1"/>
  <c r="D853" i="15"/>
  <c r="E853" i="15" s="1"/>
  <c r="C853" i="15"/>
  <c r="B853" i="15"/>
  <c r="D852" i="15"/>
  <c r="C852" i="15"/>
  <c r="B852" i="15"/>
  <c r="D851" i="15"/>
  <c r="E851" i="15" s="1"/>
  <c r="C851" i="15"/>
  <c r="B851" i="15"/>
  <c r="D850" i="15"/>
  <c r="E850" i="15" s="1"/>
  <c r="C850" i="15"/>
  <c r="B850" i="15"/>
  <c r="D849" i="15"/>
  <c r="E849" i="15" s="1"/>
  <c r="C849" i="15"/>
  <c r="B849" i="15"/>
  <c r="D848" i="15"/>
  <c r="E848" i="15" s="1"/>
  <c r="C848" i="15"/>
  <c r="B848" i="15"/>
  <c r="D847" i="15"/>
  <c r="E847" i="15" s="1"/>
  <c r="C847" i="15"/>
  <c r="B847" i="15"/>
  <c r="D846" i="15"/>
  <c r="E846" i="15" s="1"/>
  <c r="C846" i="15"/>
  <c r="B846" i="15"/>
  <c r="D845" i="15"/>
  <c r="C845" i="15"/>
  <c r="B845" i="15"/>
  <c r="D844" i="15"/>
  <c r="C844" i="15"/>
  <c r="B844" i="15"/>
  <c r="D843" i="15"/>
  <c r="E843" i="15" s="1"/>
  <c r="C843" i="15"/>
  <c r="B843" i="15"/>
  <c r="D842" i="15"/>
  <c r="E842" i="15" s="1"/>
  <c r="C842" i="15"/>
  <c r="B842" i="15"/>
  <c r="D841" i="15"/>
  <c r="E841" i="15" s="1"/>
  <c r="C841" i="15"/>
  <c r="B841" i="15"/>
  <c r="D840" i="15"/>
  <c r="C840" i="15"/>
  <c r="B840" i="15"/>
  <c r="D839" i="15"/>
  <c r="E839" i="15" s="1"/>
  <c r="C839" i="15"/>
  <c r="B839" i="15"/>
  <c r="D838" i="15"/>
  <c r="C838" i="15"/>
  <c r="B838" i="15"/>
  <c r="D837" i="15"/>
  <c r="C837" i="15"/>
  <c r="B837" i="15"/>
  <c r="D836" i="15"/>
  <c r="C836" i="15"/>
  <c r="B836" i="15"/>
  <c r="D835" i="15"/>
  <c r="E835" i="15" s="1"/>
  <c r="C835" i="15"/>
  <c r="B835" i="15"/>
  <c r="D834" i="15"/>
  <c r="E834" i="15" s="1"/>
  <c r="C834" i="15"/>
  <c r="B834" i="15"/>
  <c r="D833" i="15"/>
  <c r="E833" i="15" s="1"/>
  <c r="C833" i="15"/>
  <c r="B833" i="15"/>
  <c r="D832" i="15"/>
  <c r="C832" i="15"/>
  <c r="B832" i="15"/>
  <c r="D831" i="15"/>
  <c r="C831" i="15"/>
  <c r="B831" i="15"/>
  <c r="D830" i="15"/>
  <c r="E830" i="15" s="1"/>
  <c r="C830" i="15"/>
  <c r="B830" i="15"/>
  <c r="D829" i="15"/>
  <c r="C829" i="15"/>
  <c r="B829" i="15"/>
  <c r="D828" i="15"/>
  <c r="C828" i="15"/>
  <c r="B828" i="15"/>
  <c r="D827" i="15"/>
  <c r="E827" i="15" s="1"/>
  <c r="C827" i="15"/>
  <c r="B827" i="15"/>
  <c r="D826" i="15"/>
  <c r="E826" i="15" s="1"/>
  <c r="C826" i="15"/>
  <c r="B826" i="15"/>
  <c r="D825" i="15"/>
  <c r="C825" i="15"/>
  <c r="B825" i="15"/>
  <c r="D824" i="15"/>
  <c r="E824" i="15" s="1"/>
  <c r="C824" i="15"/>
  <c r="B824" i="15"/>
  <c r="D823" i="15"/>
  <c r="E823" i="15" s="1"/>
  <c r="C823" i="15"/>
  <c r="B823" i="15"/>
  <c r="D822" i="15"/>
  <c r="E822" i="15" s="1"/>
  <c r="C822" i="15"/>
  <c r="B822" i="15"/>
  <c r="D821" i="15"/>
  <c r="E821" i="15" s="1"/>
  <c r="C821" i="15"/>
  <c r="B821" i="15"/>
  <c r="D820" i="15"/>
  <c r="C820" i="15"/>
  <c r="B820" i="15"/>
  <c r="D819" i="15"/>
  <c r="E819" i="15" s="1"/>
  <c r="C819" i="15"/>
  <c r="B819" i="15"/>
  <c r="D818" i="15"/>
  <c r="E818" i="15" s="1"/>
  <c r="C818" i="15"/>
  <c r="B818" i="15"/>
  <c r="D817" i="15"/>
  <c r="E817" i="15" s="1"/>
  <c r="C817" i="15"/>
  <c r="B817" i="15"/>
  <c r="D816" i="15"/>
  <c r="E816" i="15" s="1"/>
  <c r="C816" i="15"/>
  <c r="B816" i="15"/>
  <c r="D815" i="15"/>
  <c r="E815" i="15" s="1"/>
  <c r="C815" i="15"/>
  <c r="B815" i="15"/>
  <c r="D814" i="15"/>
  <c r="E814" i="15" s="1"/>
  <c r="C814" i="15"/>
  <c r="B814" i="15"/>
  <c r="D813" i="15"/>
  <c r="C813" i="15"/>
  <c r="B813" i="15"/>
  <c r="D812" i="15"/>
  <c r="E812" i="15" s="1"/>
  <c r="C812" i="15"/>
  <c r="B812" i="15"/>
  <c r="D811" i="15"/>
  <c r="E811" i="15" s="1"/>
  <c r="C811" i="15"/>
  <c r="B811" i="15"/>
  <c r="D810" i="15"/>
  <c r="E810" i="15" s="1"/>
  <c r="C810" i="15"/>
  <c r="B810" i="15"/>
  <c r="D809" i="15"/>
  <c r="E809" i="15" s="1"/>
  <c r="C809" i="15"/>
  <c r="B809" i="15"/>
  <c r="D808" i="15"/>
  <c r="C808" i="15"/>
  <c r="B808" i="15"/>
  <c r="D807" i="15"/>
  <c r="C807" i="15"/>
  <c r="B807" i="15"/>
  <c r="D806" i="15"/>
  <c r="C806" i="15"/>
  <c r="B806" i="15"/>
  <c r="D805" i="15"/>
  <c r="E805" i="15" s="1"/>
  <c r="C805" i="15"/>
  <c r="B805" i="15"/>
  <c r="D804" i="15"/>
  <c r="E804" i="15" s="1"/>
  <c r="C804" i="15"/>
  <c r="B804" i="15"/>
  <c r="D803" i="15"/>
  <c r="E803" i="15" s="1"/>
  <c r="C803" i="15"/>
  <c r="B803" i="15"/>
  <c r="D802" i="15"/>
  <c r="E802" i="15" s="1"/>
  <c r="C802" i="15"/>
  <c r="B802" i="15"/>
  <c r="D801" i="15"/>
  <c r="E801" i="15" s="1"/>
  <c r="C801" i="15"/>
  <c r="B801" i="15"/>
  <c r="D800" i="15"/>
  <c r="C800" i="15"/>
  <c r="B800" i="15"/>
  <c r="D799" i="15"/>
  <c r="C799" i="15"/>
  <c r="B799" i="15"/>
  <c r="D798" i="15"/>
  <c r="E798" i="15" s="1"/>
  <c r="C798" i="15"/>
  <c r="B798" i="15"/>
  <c r="D797" i="15"/>
  <c r="E797" i="15" s="1"/>
  <c r="C797" i="15"/>
  <c r="B797" i="15"/>
  <c r="D796" i="15"/>
  <c r="E796" i="15" s="1"/>
  <c r="C796" i="15"/>
  <c r="B796" i="15"/>
  <c r="D795" i="15"/>
  <c r="E795" i="15" s="1"/>
  <c r="C795" i="15"/>
  <c r="B795" i="15"/>
  <c r="D794" i="15"/>
  <c r="C794" i="15"/>
  <c r="B794" i="15"/>
  <c r="D793" i="15"/>
  <c r="E793" i="15" s="1"/>
  <c r="C793" i="15"/>
  <c r="B793" i="15"/>
  <c r="D792" i="15"/>
  <c r="C792" i="15"/>
  <c r="B792" i="15"/>
  <c r="D791" i="15"/>
  <c r="C791" i="15"/>
  <c r="B791" i="15"/>
  <c r="D790" i="15"/>
  <c r="C790" i="15"/>
  <c r="B790" i="15"/>
  <c r="D789" i="15"/>
  <c r="E789" i="15" s="1"/>
  <c r="C789" i="15"/>
  <c r="B789" i="15"/>
  <c r="D788" i="15"/>
  <c r="E788" i="15" s="1"/>
  <c r="C788" i="15"/>
  <c r="B788" i="15"/>
  <c r="D787" i="15"/>
  <c r="E787" i="15" s="1"/>
  <c r="C787" i="15"/>
  <c r="B787" i="15"/>
  <c r="D786" i="15"/>
  <c r="E786" i="15" s="1"/>
  <c r="C786" i="15"/>
  <c r="B786" i="15"/>
  <c r="D785" i="15"/>
  <c r="E785" i="15" s="1"/>
  <c r="C785" i="15"/>
  <c r="B785" i="15"/>
  <c r="D784" i="15"/>
  <c r="C784" i="15"/>
  <c r="B784" i="15"/>
  <c r="D783" i="15"/>
  <c r="C783" i="15"/>
  <c r="B783" i="15"/>
  <c r="D782" i="15"/>
  <c r="E782" i="15" s="1"/>
  <c r="C782" i="15"/>
  <c r="B782" i="15"/>
  <c r="D781" i="15"/>
  <c r="E781" i="15" s="1"/>
  <c r="C781" i="15"/>
  <c r="B781" i="15"/>
  <c r="D780" i="15"/>
  <c r="E780" i="15" s="1"/>
  <c r="C780" i="15"/>
  <c r="B780" i="15"/>
  <c r="D779" i="15"/>
  <c r="C779" i="15"/>
  <c r="B779" i="15"/>
  <c r="D778" i="15"/>
  <c r="C778" i="15"/>
  <c r="B778" i="15"/>
  <c r="D777" i="15"/>
  <c r="E777" i="15" s="1"/>
  <c r="C777" i="15"/>
  <c r="B777" i="15"/>
  <c r="D776" i="15"/>
  <c r="C776" i="15"/>
  <c r="B776" i="15"/>
  <c r="D775" i="15"/>
  <c r="C775" i="15"/>
  <c r="B775" i="15"/>
  <c r="D774" i="15"/>
  <c r="C774" i="15"/>
  <c r="B774" i="15"/>
  <c r="D773" i="15"/>
  <c r="E773" i="15" s="1"/>
  <c r="C773" i="15"/>
  <c r="B773" i="15"/>
  <c r="D772" i="15"/>
  <c r="E772" i="15" s="1"/>
  <c r="C772" i="15"/>
  <c r="B772" i="15"/>
  <c r="D771" i="15"/>
  <c r="E771" i="15" s="1"/>
  <c r="C771" i="15"/>
  <c r="B771" i="15"/>
  <c r="D770" i="15"/>
  <c r="E770" i="15" s="1"/>
  <c r="C770" i="15"/>
  <c r="B770" i="15"/>
  <c r="D769" i="15"/>
  <c r="E769" i="15" s="1"/>
  <c r="C769" i="15"/>
  <c r="B769" i="15"/>
  <c r="D768" i="15"/>
  <c r="C768" i="15"/>
  <c r="B768" i="15"/>
  <c r="D767" i="15"/>
  <c r="C767" i="15"/>
  <c r="B767" i="15"/>
  <c r="D766" i="15"/>
  <c r="E766" i="15" s="1"/>
  <c r="C766" i="15"/>
  <c r="B766" i="15"/>
  <c r="D765" i="15"/>
  <c r="E765" i="15" s="1"/>
  <c r="C765" i="15"/>
  <c r="B765" i="15"/>
  <c r="D764" i="15"/>
  <c r="E764" i="15" s="1"/>
  <c r="C764" i="15"/>
  <c r="B764" i="15"/>
  <c r="D763" i="15"/>
  <c r="C763" i="15"/>
  <c r="B763" i="15"/>
  <c r="D762" i="15"/>
  <c r="C762" i="15"/>
  <c r="B762" i="15"/>
  <c r="D761" i="15"/>
  <c r="E761" i="15" s="1"/>
  <c r="C761" i="15"/>
  <c r="B761" i="15"/>
  <c r="D760" i="15"/>
  <c r="C760" i="15"/>
  <c r="B760" i="15"/>
  <c r="D759" i="15"/>
  <c r="C759" i="15"/>
  <c r="B759" i="15"/>
  <c r="D758" i="15"/>
  <c r="C758" i="15"/>
  <c r="B758" i="15"/>
  <c r="D757" i="15"/>
  <c r="E757" i="15" s="1"/>
  <c r="C757" i="15"/>
  <c r="B757" i="15"/>
  <c r="D756" i="15"/>
  <c r="C756" i="15"/>
  <c r="B756" i="15"/>
  <c r="D755" i="15"/>
  <c r="E755" i="15" s="1"/>
  <c r="C755" i="15"/>
  <c r="B755" i="15"/>
  <c r="D754" i="15"/>
  <c r="C754" i="15"/>
  <c r="B754" i="15"/>
  <c r="D753" i="15"/>
  <c r="C753" i="15"/>
  <c r="B753" i="15"/>
  <c r="D752" i="15"/>
  <c r="C752" i="15"/>
  <c r="B752" i="15"/>
  <c r="D751" i="15"/>
  <c r="E751" i="15" s="1"/>
  <c r="C751" i="15"/>
  <c r="B751" i="15"/>
  <c r="D750" i="15"/>
  <c r="E750" i="15" s="1"/>
  <c r="C750" i="15"/>
  <c r="B750" i="15"/>
  <c r="D749" i="15"/>
  <c r="E749" i="15" s="1"/>
  <c r="C749" i="15"/>
  <c r="B749" i="15"/>
  <c r="D748" i="15"/>
  <c r="C748" i="15"/>
  <c r="B748" i="15"/>
  <c r="D747" i="15"/>
  <c r="C747" i="15"/>
  <c r="B747" i="15"/>
  <c r="D746" i="15"/>
  <c r="E746" i="15" s="1"/>
  <c r="C746" i="15"/>
  <c r="B746" i="15"/>
  <c r="D745" i="15"/>
  <c r="E745" i="15" s="1"/>
  <c r="C745" i="15"/>
  <c r="B745" i="15"/>
  <c r="D744" i="15"/>
  <c r="E744" i="15" s="1"/>
  <c r="C744" i="15"/>
  <c r="B744" i="15"/>
  <c r="D743" i="15"/>
  <c r="C743" i="15"/>
  <c r="B743" i="15"/>
  <c r="D742" i="15"/>
  <c r="E742" i="15" s="1"/>
  <c r="C742" i="15"/>
  <c r="B742" i="15"/>
  <c r="D741" i="15"/>
  <c r="C741" i="15"/>
  <c r="B741" i="15"/>
  <c r="D740" i="15"/>
  <c r="C740" i="15"/>
  <c r="B740" i="15"/>
  <c r="D739" i="15"/>
  <c r="C739" i="15"/>
  <c r="B739" i="15"/>
  <c r="D738" i="15"/>
  <c r="E738" i="15" s="1"/>
  <c r="C738" i="15"/>
  <c r="B738" i="15"/>
  <c r="D737" i="15"/>
  <c r="E737" i="15" s="1"/>
  <c r="C737" i="15"/>
  <c r="B737" i="15"/>
  <c r="D736" i="15"/>
  <c r="E736" i="15" s="1"/>
  <c r="C736" i="15"/>
  <c r="B736" i="15"/>
  <c r="D735" i="15"/>
  <c r="C735" i="15"/>
  <c r="B735" i="15"/>
  <c r="D734" i="15"/>
  <c r="E734" i="15" s="1"/>
  <c r="C734" i="15"/>
  <c r="B734" i="15"/>
  <c r="D733" i="15"/>
  <c r="E733" i="15" s="1"/>
  <c r="C733" i="15"/>
  <c r="B733" i="15"/>
  <c r="D732" i="15"/>
  <c r="C732" i="15"/>
  <c r="B732" i="15"/>
  <c r="D731" i="15"/>
  <c r="C731" i="15"/>
  <c r="B731" i="15"/>
  <c r="D730" i="15"/>
  <c r="E730" i="15" s="1"/>
  <c r="C730" i="15"/>
  <c r="B730" i="15"/>
  <c r="D729" i="15"/>
  <c r="E729" i="15" s="1"/>
  <c r="C729" i="15"/>
  <c r="B729" i="15"/>
  <c r="D728" i="15"/>
  <c r="C728" i="15"/>
  <c r="B728" i="15"/>
  <c r="D727" i="15"/>
  <c r="C727" i="15"/>
  <c r="B727" i="15"/>
  <c r="D726" i="15"/>
  <c r="E726" i="15" s="1"/>
  <c r="C726" i="15"/>
  <c r="B726" i="15"/>
  <c r="D725" i="15"/>
  <c r="E725" i="15" s="1"/>
  <c r="C725" i="15"/>
  <c r="B725" i="15"/>
  <c r="D724" i="15"/>
  <c r="C724" i="15"/>
  <c r="B724" i="15"/>
  <c r="D723" i="15"/>
  <c r="C723" i="15"/>
  <c r="B723" i="15"/>
  <c r="D722" i="15"/>
  <c r="E722" i="15" s="1"/>
  <c r="C722" i="15"/>
  <c r="B722" i="15"/>
  <c r="D721" i="15"/>
  <c r="E721" i="15" s="1"/>
  <c r="C721" i="15"/>
  <c r="B721" i="15"/>
  <c r="D720" i="15"/>
  <c r="C720" i="15"/>
  <c r="B720" i="15"/>
  <c r="D719" i="15"/>
  <c r="C719" i="15"/>
  <c r="B719" i="15"/>
  <c r="D718" i="15"/>
  <c r="E718" i="15" s="1"/>
  <c r="C718" i="15"/>
  <c r="B718" i="15"/>
  <c r="D717" i="15"/>
  <c r="E717" i="15" s="1"/>
  <c r="C717" i="15"/>
  <c r="B717" i="15"/>
  <c r="D716" i="15"/>
  <c r="C716" i="15"/>
  <c r="B716" i="15"/>
  <c r="D715" i="15"/>
  <c r="C715" i="15"/>
  <c r="B715" i="15"/>
  <c r="D714" i="15"/>
  <c r="E714" i="15" s="1"/>
  <c r="C714" i="15"/>
  <c r="B714" i="15"/>
  <c r="D713" i="15"/>
  <c r="E713" i="15" s="1"/>
  <c r="C713" i="15"/>
  <c r="B713" i="15"/>
  <c r="D712" i="15"/>
  <c r="E712" i="15" s="1"/>
  <c r="C712" i="15"/>
  <c r="B712" i="15"/>
  <c r="D711" i="15"/>
  <c r="C711" i="15"/>
  <c r="B711" i="15"/>
  <c r="E710" i="15"/>
  <c r="D710" i="15"/>
  <c r="C710" i="15"/>
  <c r="B710" i="15"/>
  <c r="D709" i="15"/>
  <c r="E709" i="15" s="1"/>
  <c r="C709" i="15"/>
  <c r="B709" i="15"/>
  <c r="D708" i="15"/>
  <c r="C708" i="15"/>
  <c r="B708" i="15"/>
  <c r="D707" i="15"/>
  <c r="C707" i="15"/>
  <c r="B707" i="15"/>
  <c r="D706" i="15"/>
  <c r="E706" i="15" s="1"/>
  <c r="C706" i="15"/>
  <c r="B706" i="15"/>
  <c r="D705" i="15"/>
  <c r="E705" i="15" s="1"/>
  <c r="C705" i="15"/>
  <c r="B705" i="15"/>
  <c r="D704" i="15"/>
  <c r="E704" i="15" s="1"/>
  <c r="C704" i="15"/>
  <c r="B704" i="15"/>
  <c r="D703" i="15"/>
  <c r="C703" i="15"/>
  <c r="B703" i="15"/>
  <c r="D702" i="15"/>
  <c r="E702" i="15" s="1"/>
  <c r="C702" i="15"/>
  <c r="B702" i="15"/>
  <c r="D701" i="15"/>
  <c r="E701" i="15" s="1"/>
  <c r="C701" i="15"/>
  <c r="B701" i="15"/>
  <c r="D700" i="15"/>
  <c r="C700" i="15"/>
  <c r="B700" i="15"/>
  <c r="D699" i="15"/>
  <c r="C699" i="15"/>
  <c r="B699" i="15"/>
  <c r="D698" i="15"/>
  <c r="E698" i="15" s="1"/>
  <c r="C698" i="15"/>
  <c r="B698" i="15"/>
  <c r="D697" i="15"/>
  <c r="E697" i="15" s="1"/>
  <c r="C697" i="15"/>
  <c r="B697" i="15"/>
  <c r="D696" i="15"/>
  <c r="E696" i="15" s="1"/>
  <c r="C696" i="15"/>
  <c r="B696" i="15"/>
  <c r="D695" i="15"/>
  <c r="C695" i="15"/>
  <c r="B695" i="15"/>
  <c r="D694" i="15"/>
  <c r="E694" i="15" s="1"/>
  <c r="C694" i="15"/>
  <c r="B694" i="15"/>
  <c r="D693" i="15"/>
  <c r="E693" i="15" s="1"/>
  <c r="C693" i="15"/>
  <c r="B693" i="15"/>
  <c r="D692" i="15"/>
  <c r="C692" i="15"/>
  <c r="B692" i="15"/>
  <c r="D691" i="15"/>
  <c r="C691" i="15"/>
  <c r="B691" i="15"/>
  <c r="D690" i="15"/>
  <c r="E690" i="15" s="1"/>
  <c r="C690" i="15"/>
  <c r="B690" i="15"/>
  <c r="D689" i="15"/>
  <c r="E689" i="15" s="1"/>
  <c r="C689" i="15"/>
  <c r="B689" i="15"/>
  <c r="D688" i="15"/>
  <c r="E688" i="15" s="1"/>
  <c r="C688" i="15"/>
  <c r="B688" i="15"/>
  <c r="D687" i="15"/>
  <c r="E687" i="15" s="1"/>
  <c r="C687" i="15"/>
  <c r="B687" i="15"/>
  <c r="D686" i="15"/>
  <c r="E686" i="15" s="1"/>
  <c r="C686" i="15"/>
  <c r="B686" i="15"/>
  <c r="D685" i="15"/>
  <c r="E685" i="15" s="1"/>
  <c r="C685" i="15"/>
  <c r="B685" i="15"/>
  <c r="D684" i="15"/>
  <c r="C684" i="15"/>
  <c r="B684" i="15"/>
  <c r="D683" i="15"/>
  <c r="C683" i="15"/>
  <c r="B683" i="15"/>
  <c r="D682" i="15"/>
  <c r="E682" i="15" s="1"/>
  <c r="C682" i="15"/>
  <c r="B682" i="15"/>
  <c r="D681" i="15"/>
  <c r="E681" i="15" s="1"/>
  <c r="C681" i="15"/>
  <c r="B681" i="15"/>
  <c r="D680" i="15"/>
  <c r="E680" i="15" s="1"/>
  <c r="C680" i="15"/>
  <c r="B680" i="15"/>
  <c r="D679" i="15"/>
  <c r="C679" i="15"/>
  <c r="B679" i="15"/>
  <c r="D678" i="15"/>
  <c r="E678" i="15" s="1"/>
  <c r="C678" i="15"/>
  <c r="B678" i="15"/>
  <c r="D677" i="15"/>
  <c r="E677" i="15" s="1"/>
  <c r="C677" i="15"/>
  <c r="B677" i="15"/>
  <c r="D676" i="15"/>
  <c r="C676" i="15"/>
  <c r="B676" i="15"/>
  <c r="D675" i="15"/>
  <c r="C675" i="15"/>
  <c r="B675" i="15"/>
  <c r="D674" i="15"/>
  <c r="E674" i="15" s="1"/>
  <c r="C674" i="15"/>
  <c r="B674" i="15"/>
  <c r="D673" i="15"/>
  <c r="E673" i="15" s="1"/>
  <c r="C673" i="15"/>
  <c r="B673" i="15"/>
  <c r="D672" i="15"/>
  <c r="C672" i="15"/>
  <c r="B672" i="15"/>
  <c r="D671" i="15"/>
  <c r="C671" i="15"/>
  <c r="B671" i="15"/>
  <c r="E670" i="15"/>
  <c r="D670" i="15"/>
  <c r="C670" i="15"/>
  <c r="B670" i="15"/>
  <c r="D669" i="15"/>
  <c r="E669" i="15" s="1"/>
  <c r="C669" i="15"/>
  <c r="B669" i="15"/>
  <c r="D668" i="15"/>
  <c r="C668" i="15"/>
  <c r="B668" i="15"/>
  <c r="D667" i="15"/>
  <c r="C667" i="15"/>
  <c r="B667" i="15"/>
  <c r="D666" i="15"/>
  <c r="E666" i="15" s="1"/>
  <c r="C666" i="15"/>
  <c r="B666" i="15"/>
  <c r="D665" i="15"/>
  <c r="E665" i="15" s="1"/>
  <c r="C665" i="15"/>
  <c r="B665" i="15"/>
  <c r="D664" i="15"/>
  <c r="E664" i="15" s="1"/>
  <c r="C664" i="15"/>
  <c r="B664" i="15"/>
  <c r="D663" i="15"/>
  <c r="C663" i="15"/>
  <c r="B663" i="15"/>
  <c r="D662" i="15"/>
  <c r="E662" i="15" s="1"/>
  <c r="C662" i="15"/>
  <c r="B662" i="15"/>
  <c r="D661" i="15"/>
  <c r="E661" i="15" s="1"/>
  <c r="C661" i="15"/>
  <c r="B661" i="15"/>
  <c r="D660" i="15"/>
  <c r="C660" i="15"/>
  <c r="B660" i="15"/>
  <c r="D659" i="15"/>
  <c r="C659" i="15"/>
  <c r="B659" i="15"/>
  <c r="D658" i="15"/>
  <c r="E658" i="15" s="1"/>
  <c r="C658" i="15"/>
  <c r="B658" i="15"/>
  <c r="D657" i="15"/>
  <c r="E657" i="15" s="1"/>
  <c r="C657" i="15"/>
  <c r="B657" i="15"/>
  <c r="D656" i="15"/>
  <c r="C656" i="15"/>
  <c r="B656" i="15"/>
  <c r="D655" i="15"/>
  <c r="E655" i="15" s="1"/>
  <c r="C655" i="15"/>
  <c r="B655" i="15"/>
  <c r="D654" i="15"/>
  <c r="E654" i="15" s="1"/>
  <c r="C654" i="15"/>
  <c r="B654" i="15"/>
  <c r="D653" i="15"/>
  <c r="C653" i="15"/>
  <c r="B653" i="15"/>
  <c r="D652" i="15"/>
  <c r="C652" i="15"/>
  <c r="B652" i="15"/>
  <c r="D651" i="15"/>
  <c r="C651" i="15"/>
  <c r="B651" i="15"/>
  <c r="D650" i="15"/>
  <c r="E650" i="15" s="1"/>
  <c r="C650" i="15"/>
  <c r="B650" i="15"/>
  <c r="D649" i="15"/>
  <c r="E649" i="15" s="1"/>
  <c r="C649" i="15"/>
  <c r="B649" i="15"/>
  <c r="D648" i="15"/>
  <c r="E648" i="15" s="1"/>
  <c r="C648" i="15"/>
  <c r="B648" i="15"/>
  <c r="D647" i="15"/>
  <c r="C647" i="15"/>
  <c r="B647" i="15"/>
  <c r="D646" i="15"/>
  <c r="E646" i="15" s="1"/>
  <c r="C646" i="15"/>
  <c r="B646" i="15"/>
  <c r="D645" i="15"/>
  <c r="E645" i="15" s="1"/>
  <c r="C645" i="15"/>
  <c r="B645" i="15"/>
  <c r="D644" i="15"/>
  <c r="C644" i="15"/>
  <c r="B644" i="15"/>
  <c r="D643" i="15"/>
  <c r="C643" i="15"/>
  <c r="B643" i="15"/>
  <c r="D642" i="15"/>
  <c r="C642" i="15"/>
  <c r="B642" i="15"/>
  <c r="D641" i="15"/>
  <c r="E641" i="15" s="1"/>
  <c r="C641" i="15"/>
  <c r="B641" i="15"/>
  <c r="D640" i="15"/>
  <c r="C640" i="15"/>
  <c r="B640" i="15"/>
  <c r="D639" i="15"/>
  <c r="C639" i="15"/>
  <c r="B639" i="15"/>
  <c r="D638" i="15"/>
  <c r="E638" i="15" s="1"/>
  <c r="C638" i="15"/>
  <c r="B638" i="15"/>
  <c r="D637" i="15"/>
  <c r="E637" i="15" s="1"/>
  <c r="C637" i="15"/>
  <c r="B637" i="15"/>
  <c r="D636" i="15"/>
  <c r="C636" i="15"/>
  <c r="B636" i="15"/>
  <c r="D635" i="15"/>
  <c r="C635" i="15"/>
  <c r="B635" i="15"/>
  <c r="D634" i="15"/>
  <c r="E634" i="15" s="1"/>
  <c r="C634" i="15"/>
  <c r="B634" i="15"/>
  <c r="D633" i="15"/>
  <c r="E633" i="15" s="1"/>
  <c r="C633" i="15"/>
  <c r="B633" i="15"/>
  <c r="D632" i="15"/>
  <c r="E632" i="15" s="1"/>
  <c r="C632" i="15"/>
  <c r="B632" i="15"/>
  <c r="D631" i="15"/>
  <c r="E631" i="15" s="1"/>
  <c r="C631" i="15"/>
  <c r="B631" i="15"/>
  <c r="D630" i="15"/>
  <c r="E630" i="15" s="1"/>
  <c r="C630" i="15"/>
  <c r="B630" i="15"/>
  <c r="D629" i="15"/>
  <c r="E629" i="15" s="1"/>
  <c r="C629" i="15"/>
  <c r="B629" i="15"/>
  <c r="D628" i="15"/>
  <c r="C628" i="15"/>
  <c r="B628" i="15"/>
  <c r="D627" i="15"/>
  <c r="C627" i="15"/>
  <c r="B627" i="15"/>
  <c r="D626" i="15"/>
  <c r="E626" i="15" s="1"/>
  <c r="C626" i="15"/>
  <c r="B626" i="15"/>
  <c r="D625" i="15"/>
  <c r="E625" i="15" s="1"/>
  <c r="C625" i="15"/>
  <c r="B625" i="15"/>
  <c r="D624" i="15"/>
  <c r="E624" i="15" s="1"/>
  <c r="C624" i="15"/>
  <c r="B624" i="15"/>
  <c r="D623" i="15"/>
  <c r="C623" i="15"/>
  <c r="B623" i="15"/>
  <c r="D622" i="15"/>
  <c r="E622" i="15" s="1"/>
  <c r="C622" i="15"/>
  <c r="B622" i="15"/>
  <c r="D621" i="15"/>
  <c r="E621" i="15" s="1"/>
  <c r="C621" i="15"/>
  <c r="B621" i="15"/>
  <c r="D620" i="15"/>
  <c r="C620" i="15"/>
  <c r="B620" i="15"/>
  <c r="D619" i="15"/>
  <c r="E619" i="15" s="1"/>
  <c r="C619" i="15"/>
  <c r="B619" i="15"/>
  <c r="D618" i="15"/>
  <c r="E618" i="15" s="1"/>
  <c r="C618" i="15"/>
  <c r="B618" i="15"/>
  <c r="D617" i="15"/>
  <c r="E617" i="15" s="1"/>
  <c r="C617" i="15"/>
  <c r="B617" i="15"/>
  <c r="D616" i="15"/>
  <c r="E616" i="15" s="1"/>
  <c r="C616" i="15"/>
  <c r="B616" i="15"/>
  <c r="D615" i="15"/>
  <c r="C615" i="15"/>
  <c r="B615" i="15"/>
  <c r="D614" i="15"/>
  <c r="E614" i="15" s="1"/>
  <c r="C614" i="15"/>
  <c r="B614" i="15"/>
  <c r="D613" i="15"/>
  <c r="E613" i="15" s="1"/>
  <c r="C613" i="15"/>
  <c r="B613" i="15"/>
  <c r="D612" i="15"/>
  <c r="C612" i="15"/>
  <c r="B612" i="15"/>
  <c r="D611" i="15"/>
  <c r="E611" i="15" s="1"/>
  <c r="C611" i="15"/>
  <c r="B611" i="15"/>
  <c r="D610" i="15"/>
  <c r="E610" i="15" s="1"/>
  <c r="C610" i="15"/>
  <c r="B610" i="15"/>
  <c r="D609" i="15"/>
  <c r="E609" i="15" s="1"/>
  <c r="C609" i="15"/>
  <c r="B609" i="15"/>
  <c r="D608" i="15"/>
  <c r="E608" i="15" s="1"/>
  <c r="C608" i="15"/>
  <c r="B608" i="15"/>
  <c r="D607" i="15"/>
  <c r="C607" i="15"/>
  <c r="B607" i="15"/>
  <c r="D606" i="15"/>
  <c r="E606" i="15" s="1"/>
  <c r="C606" i="15"/>
  <c r="B606" i="15"/>
  <c r="D605" i="15"/>
  <c r="E605" i="15" s="1"/>
  <c r="C605" i="15"/>
  <c r="B605" i="15"/>
  <c r="D604" i="15"/>
  <c r="C604" i="15"/>
  <c r="B604" i="15"/>
  <c r="D603" i="15"/>
  <c r="E603" i="15" s="1"/>
  <c r="C603" i="15"/>
  <c r="B603" i="15"/>
  <c r="E602" i="15"/>
  <c r="D602" i="15"/>
  <c r="C602" i="15"/>
  <c r="B602" i="15"/>
  <c r="D601" i="15"/>
  <c r="E601" i="15" s="1"/>
  <c r="C601" i="15"/>
  <c r="B601" i="15"/>
  <c r="D600" i="15"/>
  <c r="E600" i="15" s="1"/>
  <c r="C600" i="15"/>
  <c r="B600" i="15"/>
  <c r="D599" i="15"/>
  <c r="C599" i="15"/>
  <c r="B599" i="15"/>
  <c r="D598" i="15"/>
  <c r="E598" i="15" s="1"/>
  <c r="H598" i="15" s="1"/>
  <c r="C598" i="15"/>
  <c r="B598" i="15"/>
  <c r="D597" i="15"/>
  <c r="E597" i="15" s="1"/>
  <c r="C597" i="15"/>
  <c r="B597" i="15"/>
  <c r="D596" i="15"/>
  <c r="C596" i="15"/>
  <c r="B596" i="15"/>
  <c r="D595" i="15"/>
  <c r="E595" i="15" s="1"/>
  <c r="C595" i="15"/>
  <c r="B595" i="15"/>
  <c r="D594" i="15"/>
  <c r="E594" i="15" s="1"/>
  <c r="C594" i="15"/>
  <c r="B594" i="15"/>
  <c r="D593" i="15"/>
  <c r="E593" i="15" s="1"/>
  <c r="C593" i="15"/>
  <c r="B593" i="15"/>
  <c r="D592" i="15"/>
  <c r="E592" i="15" s="1"/>
  <c r="C592" i="15"/>
  <c r="B592" i="15"/>
  <c r="D591" i="15"/>
  <c r="C591" i="15"/>
  <c r="B591" i="15"/>
  <c r="D590" i="15"/>
  <c r="E590" i="15" s="1"/>
  <c r="C590" i="15"/>
  <c r="B590" i="15"/>
  <c r="D589" i="15"/>
  <c r="E589" i="15" s="1"/>
  <c r="C589" i="15"/>
  <c r="B589" i="15"/>
  <c r="D588" i="15"/>
  <c r="C588" i="15"/>
  <c r="B588" i="15"/>
  <c r="D587" i="15"/>
  <c r="E587" i="15" s="1"/>
  <c r="C587" i="15"/>
  <c r="B587" i="15"/>
  <c r="D586" i="15"/>
  <c r="E586" i="15" s="1"/>
  <c r="C586" i="15"/>
  <c r="B586" i="15"/>
  <c r="D585" i="15"/>
  <c r="E585" i="15" s="1"/>
  <c r="C585" i="15"/>
  <c r="B585" i="15"/>
  <c r="D584" i="15"/>
  <c r="E584" i="15" s="1"/>
  <c r="C584" i="15"/>
  <c r="B584" i="15"/>
  <c r="D583" i="15"/>
  <c r="C583" i="15"/>
  <c r="B583" i="15"/>
  <c r="D582" i="15"/>
  <c r="E582" i="15" s="1"/>
  <c r="C582" i="15"/>
  <c r="B582" i="15"/>
  <c r="D581" i="15"/>
  <c r="E581" i="15" s="1"/>
  <c r="C581" i="15"/>
  <c r="B581" i="15"/>
  <c r="D580" i="15"/>
  <c r="C580" i="15"/>
  <c r="B580" i="15"/>
  <c r="D579" i="15"/>
  <c r="C579" i="15"/>
  <c r="B579" i="15"/>
  <c r="D578" i="15"/>
  <c r="E578" i="15" s="1"/>
  <c r="C578" i="15"/>
  <c r="B578" i="15"/>
  <c r="D577" i="15"/>
  <c r="E577" i="15" s="1"/>
  <c r="C577" i="15"/>
  <c r="B577" i="15"/>
  <c r="D576" i="15"/>
  <c r="E576" i="15" s="1"/>
  <c r="C576" i="15"/>
  <c r="B576" i="15"/>
  <c r="D575" i="15"/>
  <c r="C575" i="15"/>
  <c r="B575" i="15"/>
  <c r="D574" i="15"/>
  <c r="E574" i="15" s="1"/>
  <c r="C574" i="15"/>
  <c r="B574" i="15"/>
  <c r="D573" i="15"/>
  <c r="E573" i="15" s="1"/>
  <c r="C573" i="15"/>
  <c r="B573" i="15"/>
  <c r="D572" i="15"/>
  <c r="C572" i="15"/>
  <c r="B572" i="15"/>
  <c r="D571" i="15"/>
  <c r="E571" i="15" s="1"/>
  <c r="C571" i="15"/>
  <c r="H571" i="15" s="1"/>
  <c r="B571" i="15"/>
  <c r="D570" i="15"/>
  <c r="E570" i="15" s="1"/>
  <c r="C570" i="15"/>
  <c r="B570" i="15"/>
  <c r="D569" i="15"/>
  <c r="E569" i="15" s="1"/>
  <c r="C569" i="15"/>
  <c r="B569" i="15"/>
  <c r="D568" i="15"/>
  <c r="E568" i="15" s="1"/>
  <c r="C568" i="15"/>
  <c r="B568" i="15"/>
  <c r="D567" i="15"/>
  <c r="C567" i="15"/>
  <c r="B567" i="15"/>
  <c r="D566" i="15"/>
  <c r="E566" i="15" s="1"/>
  <c r="C566" i="15"/>
  <c r="B566" i="15"/>
  <c r="D565" i="15"/>
  <c r="E565" i="15" s="1"/>
  <c r="C565" i="15"/>
  <c r="B565" i="15"/>
  <c r="D564" i="15"/>
  <c r="C564" i="15"/>
  <c r="B564" i="15"/>
  <c r="D563" i="15"/>
  <c r="E563" i="15" s="1"/>
  <c r="C563" i="15"/>
  <c r="B563" i="15"/>
  <c r="E562" i="15"/>
  <c r="D562" i="15"/>
  <c r="C562" i="15"/>
  <c r="B562" i="15"/>
  <c r="D561" i="15"/>
  <c r="E561" i="15" s="1"/>
  <c r="C561" i="15"/>
  <c r="B561" i="15"/>
  <c r="D560" i="15"/>
  <c r="E560" i="15" s="1"/>
  <c r="C560" i="15"/>
  <c r="B560" i="15"/>
  <c r="D559" i="15"/>
  <c r="C559" i="15"/>
  <c r="B559" i="15"/>
  <c r="D558" i="15"/>
  <c r="E558" i="15" s="1"/>
  <c r="C558" i="15"/>
  <c r="B558" i="15"/>
  <c r="D557" i="15"/>
  <c r="E557" i="15" s="1"/>
  <c r="C557" i="15"/>
  <c r="B557" i="15"/>
  <c r="D556" i="15"/>
  <c r="C556" i="15"/>
  <c r="B556" i="15"/>
  <c r="D555" i="15"/>
  <c r="C555" i="15"/>
  <c r="B555" i="15"/>
  <c r="D554" i="15"/>
  <c r="E554" i="15" s="1"/>
  <c r="C554" i="15"/>
  <c r="B554" i="15"/>
  <c r="D553" i="15"/>
  <c r="E553" i="15" s="1"/>
  <c r="C553" i="15"/>
  <c r="B553" i="15"/>
  <c r="D552" i="15"/>
  <c r="E552" i="15" s="1"/>
  <c r="C552" i="15"/>
  <c r="B552" i="15"/>
  <c r="D551" i="15"/>
  <c r="C551" i="15"/>
  <c r="B551" i="15"/>
  <c r="D550" i="15"/>
  <c r="E550" i="15" s="1"/>
  <c r="C550" i="15"/>
  <c r="B550" i="15"/>
  <c r="D549" i="15"/>
  <c r="E549" i="15" s="1"/>
  <c r="C549" i="15"/>
  <c r="B549" i="15"/>
  <c r="D548" i="15"/>
  <c r="C548" i="15"/>
  <c r="B548" i="15"/>
  <c r="D547" i="15"/>
  <c r="E547" i="15" s="1"/>
  <c r="C547" i="15"/>
  <c r="B547" i="15"/>
  <c r="D546" i="15"/>
  <c r="E546" i="15" s="1"/>
  <c r="C546" i="15"/>
  <c r="B546" i="15"/>
  <c r="D545" i="15"/>
  <c r="E545" i="15" s="1"/>
  <c r="C545" i="15"/>
  <c r="B545" i="15"/>
  <c r="D544" i="15"/>
  <c r="E544" i="15" s="1"/>
  <c r="C544" i="15"/>
  <c r="B544" i="15"/>
  <c r="D543" i="15"/>
  <c r="C543" i="15"/>
  <c r="B543" i="15"/>
  <c r="D542" i="15"/>
  <c r="E542" i="15" s="1"/>
  <c r="C542" i="15"/>
  <c r="B542" i="15"/>
  <c r="D541" i="15"/>
  <c r="E541" i="15" s="1"/>
  <c r="C541" i="15"/>
  <c r="B541" i="15"/>
  <c r="D540" i="15"/>
  <c r="C540" i="15"/>
  <c r="B540" i="15"/>
  <c r="D539" i="15"/>
  <c r="E539" i="15" s="1"/>
  <c r="C539" i="15"/>
  <c r="B539" i="15"/>
  <c r="E538" i="15"/>
  <c r="D538" i="15"/>
  <c r="C538" i="15"/>
  <c r="B538" i="15"/>
  <c r="D537" i="15"/>
  <c r="E537" i="15" s="1"/>
  <c r="C537" i="15"/>
  <c r="B537" i="15"/>
  <c r="D536" i="15"/>
  <c r="E536" i="15" s="1"/>
  <c r="C536" i="15"/>
  <c r="B536" i="15"/>
  <c r="D535" i="15"/>
  <c r="C535" i="15"/>
  <c r="B535" i="15"/>
  <c r="D534" i="15"/>
  <c r="E534" i="15" s="1"/>
  <c r="C534" i="15"/>
  <c r="B534" i="15"/>
  <c r="D533" i="15"/>
  <c r="E533" i="15" s="1"/>
  <c r="C533" i="15"/>
  <c r="B533" i="15"/>
  <c r="D532" i="15"/>
  <c r="C532" i="15"/>
  <c r="B532" i="15"/>
  <c r="D531" i="15"/>
  <c r="C531" i="15"/>
  <c r="B531" i="15"/>
  <c r="D530" i="15"/>
  <c r="E530" i="15" s="1"/>
  <c r="C530" i="15"/>
  <c r="B530" i="15"/>
  <c r="D529" i="15"/>
  <c r="E529" i="15" s="1"/>
  <c r="C529" i="15"/>
  <c r="B529" i="15"/>
  <c r="D528" i="15"/>
  <c r="C528" i="15"/>
  <c r="B528" i="15"/>
  <c r="D527" i="15"/>
  <c r="E527" i="15" s="1"/>
  <c r="C527" i="15"/>
  <c r="B527" i="15"/>
  <c r="D526" i="15"/>
  <c r="E526" i="15" s="1"/>
  <c r="C526" i="15"/>
  <c r="B526" i="15"/>
  <c r="D525" i="15"/>
  <c r="C525" i="15"/>
  <c r="B525" i="15"/>
  <c r="D524" i="15"/>
  <c r="E524" i="15" s="1"/>
  <c r="C524" i="15"/>
  <c r="B524" i="15"/>
  <c r="D523" i="15"/>
  <c r="C523" i="15"/>
  <c r="B523" i="15"/>
  <c r="D522" i="15"/>
  <c r="E522" i="15" s="1"/>
  <c r="C522" i="15"/>
  <c r="B522" i="15"/>
  <c r="D521" i="15"/>
  <c r="C521" i="15"/>
  <c r="B521" i="15"/>
  <c r="D520" i="15"/>
  <c r="E520" i="15" s="1"/>
  <c r="C520" i="15"/>
  <c r="B520" i="15"/>
  <c r="D519" i="15"/>
  <c r="E519" i="15" s="1"/>
  <c r="C519" i="15"/>
  <c r="B519" i="15"/>
  <c r="D518" i="15"/>
  <c r="E518" i="15" s="1"/>
  <c r="C518" i="15"/>
  <c r="B518" i="15"/>
  <c r="D517" i="15"/>
  <c r="E517" i="15" s="1"/>
  <c r="C517" i="15"/>
  <c r="B517" i="15"/>
  <c r="D516" i="15"/>
  <c r="C516" i="15"/>
  <c r="B516" i="15"/>
  <c r="D515" i="15"/>
  <c r="C515" i="15"/>
  <c r="B515" i="15"/>
  <c r="D514" i="15"/>
  <c r="C514" i="15"/>
  <c r="B514" i="15"/>
  <c r="D513" i="15"/>
  <c r="E513" i="15" s="1"/>
  <c r="C513" i="15"/>
  <c r="B513" i="15"/>
  <c r="D512" i="15"/>
  <c r="C512" i="15"/>
  <c r="B512" i="15"/>
  <c r="D511" i="15"/>
  <c r="E511" i="15" s="1"/>
  <c r="C511" i="15"/>
  <c r="B511" i="15"/>
  <c r="D510" i="15"/>
  <c r="E510" i="15" s="1"/>
  <c r="C510" i="15"/>
  <c r="B510" i="15"/>
  <c r="D509" i="15"/>
  <c r="C509" i="15"/>
  <c r="B509" i="15"/>
  <c r="D508" i="15"/>
  <c r="E508" i="15" s="1"/>
  <c r="C508" i="15"/>
  <c r="B508" i="15"/>
  <c r="D507" i="15"/>
  <c r="E507" i="15" s="1"/>
  <c r="C507" i="15"/>
  <c r="B507" i="15"/>
  <c r="D506" i="15"/>
  <c r="E506" i="15" s="1"/>
  <c r="C506" i="15"/>
  <c r="B506" i="15"/>
  <c r="D505" i="15"/>
  <c r="C505" i="15"/>
  <c r="B505" i="15"/>
  <c r="D504" i="15"/>
  <c r="E504" i="15" s="1"/>
  <c r="C504" i="15"/>
  <c r="B504" i="15"/>
  <c r="D503" i="15"/>
  <c r="E503" i="15" s="1"/>
  <c r="C503" i="15"/>
  <c r="B503" i="15"/>
  <c r="D502" i="15"/>
  <c r="E502" i="15" s="1"/>
  <c r="C502" i="15"/>
  <c r="B502" i="15"/>
  <c r="D501" i="15"/>
  <c r="E501" i="15" s="1"/>
  <c r="C501" i="15"/>
  <c r="B501" i="15"/>
  <c r="D500" i="15"/>
  <c r="C500" i="15"/>
  <c r="B500" i="15"/>
  <c r="D499" i="15"/>
  <c r="C499" i="15"/>
  <c r="B499" i="15"/>
  <c r="D498" i="15"/>
  <c r="E498" i="15" s="1"/>
  <c r="C498" i="15"/>
  <c r="B498" i="15"/>
  <c r="D497" i="15"/>
  <c r="E497" i="15" s="1"/>
  <c r="C497" i="15"/>
  <c r="B497" i="15"/>
  <c r="D496" i="15"/>
  <c r="C496" i="15"/>
  <c r="B496" i="15"/>
  <c r="D495" i="15"/>
  <c r="E495" i="15" s="1"/>
  <c r="C495" i="15"/>
  <c r="B495" i="15"/>
  <c r="D494" i="15"/>
  <c r="E494" i="15" s="1"/>
  <c r="C494" i="15"/>
  <c r="B494" i="15"/>
  <c r="D493" i="15"/>
  <c r="C493" i="15"/>
  <c r="B493" i="15"/>
  <c r="D492" i="15"/>
  <c r="E492" i="15" s="1"/>
  <c r="C492" i="15"/>
  <c r="B492" i="15"/>
  <c r="D491" i="15"/>
  <c r="C491" i="15"/>
  <c r="B491" i="15"/>
  <c r="D490" i="15"/>
  <c r="E490" i="15" s="1"/>
  <c r="C490" i="15"/>
  <c r="B490" i="15"/>
  <c r="D489" i="15"/>
  <c r="C489" i="15"/>
  <c r="B489" i="15"/>
  <c r="E488" i="15"/>
  <c r="D488" i="15"/>
  <c r="C488" i="15"/>
  <c r="B488" i="15"/>
  <c r="D487" i="15"/>
  <c r="E487" i="15" s="1"/>
  <c r="C487" i="15"/>
  <c r="B487" i="15"/>
  <c r="E486" i="15"/>
  <c r="D486" i="15"/>
  <c r="C486" i="15"/>
  <c r="B486" i="15"/>
  <c r="D485" i="15"/>
  <c r="E485" i="15" s="1"/>
  <c r="C485" i="15"/>
  <c r="B485" i="15"/>
  <c r="D484" i="15"/>
  <c r="C484" i="15"/>
  <c r="B484" i="15"/>
  <c r="D483" i="15"/>
  <c r="C483" i="15"/>
  <c r="B483" i="15"/>
  <c r="D482" i="15"/>
  <c r="E482" i="15" s="1"/>
  <c r="C482" i="15"/>
  <c r="B482" i="15"/>
  <c r="D481" i="15"/>
  <c r="E481" i="15" s="1"/>
  <c r="C481" i="15"/>
  <c r="B481" i="15"/>
  <c r="D480" i="15"/>
  <c r="E480" i="15" s="1"/>
  <c r="C480" i="15"/>
  <c r="B480" i="15"/>
  <c r="D479" i="15"/>
  <c r="E479" i="15" s="1"/>
  <c r="C479" i="15"/>
  <c r="B479" i="15"/>
  <c r="D478" i="15"/>
  <c r="E478" i="15" s="1"/>
  <c r="C478" i="15"/>
  <c r="B478" i="15"/>
  <c r="D477" i="15"/>
  <c r="C477" i="15"/>
  <c r="B477" i="15"/>
  <c r="D476" i="15"/>
  <c r="E476" i="15" s="1"/>
  <c r="C476" i="15"/>
  <c r="B476" i="15"/>
  <c r="D475" i="15"/>
  <c r="E475" i="15" s="1"/>
  <c r="C475" i="15"/>
  <c r="B475" i="15"/>
  <c r="D474" i="15"/>
  <c r="E474" i="15" s="1"/>
  <c r="C474" i="15"/>
  <c r="B474" i="15"/>
  <c r="D473" i="15"/>
  <c r="E473" i="15" s="1"/>
  <c r="C473" i="15"/>
  <c r="B473" i="15"/>
  <c r="D472" i="15"/>
  <c r="E472" i="15" s="1"/>
  <c r="C472" i="15"/>
  <c r="B472" i="15"/>
  <c r="D471" i="15"/>
  <c r="E471" i="15" s="1"/>
  <c r="C471" i="15"/>
  <c r="B471" i="15"/>
  <c r="D470" i="15"/>
  <c r="C470" i="15"/>
  <c r="B470" i="15"/>
  <c r="D469" i="15"/>
  <c r="C469" i="15"/>
  <c r="B469" i="15"/>
  <c r="E468" i="15"/>
  <c r="D468" i="15"/>
  <c r="C468" i="15"/>
  <c r="B468" i="15"/>
  <c r="D467" i="15"/>
  <c r="E467" i="15" s="1"/>
  <c r="C467" i="15"/>
  <c r="B467" i="15"/>
  <c r="D466" i="15"/>
  <c r="C466" i="15"/>
  <c r="B466" i="15"/>
  <c r="D465" i="15"/>
  <c r="C465" i="15"/>
  <c r="B465" i="15"/>
  <c r="D464" i="15"/>
  <c r="E464" i="15" s="1"/>
  <c r="C464" i="15"/>
  <c r="B464" i="15"/>
  <c r="E463" i="15"/>
  <c r="D463" i="15"/>
  <c r="C463" i="15"/>
  <c r="B463" i="15"/>
  <c r="D462" i="15"/>
  <c r="C462" i="15"/>
  <c r="B462" i="15"/>
  <c r="D461" i="15"/>
  <c r="C461" i="15"/>
  <c r="B461" i="15"/>
  <c r="D460" i="15"/>
  <c r="E460" i="15" s="1"/>
  <c r="C460" i="15"/>
  <c r="B460" i="15"/>
  <c r="D459" i="15"/>
  <c r="E459" i="15" s="1"/>
  <c r="C459" i="15"/>
  <c r="B459" i="15"/>
  <c r="E458" i="15"/>
  <c r="D458" i="15"/>
  <c r="C458" i="15"/>
  <c r="B458" i="15"/>
  <c r="D457" i="15"/>
  <c r="C457" i="15"/>
  <c r="B457" i="15"/>
  <c r="D456" i="15"/>
  <c r="E456" i="15" s="1"/>
  <c r="C456" i="15"/>
  <c r="B456" i="15"/>
  <c r="D455" i="15"/>
  <c r="E455" i="15" s="1"/>
  <c r="C455" i="15"/>
  <c r="B455" i="15"/>
  <c r="D454" i="15"/>
  <c r="C454" i="15"/>
  <c r="B454" i="15"/>
  <c r="D453" i="15"/>
  <c r="C453" i="15"/>
  <c r="B453" i="15"/>
  <c r="D452" i="15"/>
  <c r="C452" i="15"/>
  <c r="B452" i="15"/>
  <c r="D451" i="15"/>
  <c r="E451" i="15" s="1"/>
  <c r="C451" i="15"/>
  <c r="B451" i="15"/>
  <c r="D450" i="15"/>
  <c r="E450" i="15" s="1"/>
  <c r="C450" i="15"/>
  <c r="B450" i="15"/>
  <c r="D449" i="15"/>
  <c r="E449" i="15" s="1"/>
  <c r="C449" i="15"/>
  <c r="B449" i="15"/>
  <c r="D448" i="15"/>
  <c r="E448" i="15" s="1"/>
  <c r="C448" i="15"/>
  <c r="B448" i="15"/>
  <c r="E447" i="15"/>
  <c r="D447" i="15"/>
  <c r="C447" i="15"/>
  <c r="B447" i="15"/>
  <c r="D446" i="15"/>
  <c r="C446" i="15"/>
  <c r="B446" i="15"/>
  <c r="D445" i="15"/>
  <c r="E445" i="15" s="1"/>
  <c r="C445" i="15"/>
  <c r="B445" i="15"/>
  <c r="D444" i="15"/>
  <c r="E444" i="15" s="1"/>
  <c r="H444" i="15" s="1"/>
  <c r="C444" i="15"/>
  <c r="B444" i="15"/>
  <c r="D443" i="15"/>
  <c r="E443" i="15" s="1"/>
  <c r="C443" i="15"/>
  <c r="B443" i="15"/>
  <c r="D442" i="15"/>
  <c r="E442" i="15" s="1"/>
  <c r="C442" i="15"/>
  <c r="B442" i="15"/>
  <c r="D441" i="15"/>
  <c r="C441" i="15"/>
  <c r="B441" i="15"/>
  <c r="E440" i="15"/>
  <c r="D440" i="15"/>
  <c r="C440" i="15"/>
  <c r="B440" i="15"/>
  <c r="D439" i="15"/>
  <c r="C439" i="15"/>
  <c r="B439" i="15"/>
  <c r="D438" i="15"/>
  <c r="C438" i="15"/>
  <c r="B438" i="15"/>
  <c r="D437" i="15"/>
  <c r="E437" i="15" s="1"/>
  <c r="C437" i="15"/>
  <c r="B437" i="15"/>
  <c r="D436" i="15"/>
  <c r="C436" i="15"/>
  <c r="B436" i="15"/>
  <c r="D435" i="15"/>
  <c r="E435" i="15" s="1"/>
  <c r="C435" i="15"/>
  <c r="B435" i="15"/>
  <c r="D434" i="15"/>
  <c r="E434" i="15" s="1"/>
  <c r="C434" i="15"/>
  <c r="B434" i="15"/>
  <c r="D433" i="15"/>
  <c r="C433" i="15"/>
  <c r="B433" i="15"/>
  <c r="E432" i="15"/>
  <c r="D432" i="15"/>
  <c r="C432" i="15"/>
  <c r="B432" i="15"/>
  <c r="D431" i="15"/>
  <c r="E431" i="15" s="1"/>
  <c r="C431" i="15"/>
  <c r="B431" i="15"/>
  <c r="D430" i="15"/>
  <c r="C430" i="15"/>
  <c r="B430" i="15"/>
  <c r="D429" i="15"/>
  <c r="E429" i="15" s="1"/>
  <c r="C429" i="15"/>
  <c r="B429" i="15"/>
  <c r="D428" i="15"/>
  <c r="E428" i="15" s="1"/>
  <c r="C428" i="15"/>
  <c r="B428" i="15"/>
  <c r="D427" i="15"/>
  <c r="E427" i="15" s="1"/>
  <c r="C427" i="15"/>
  <c r="B427" i="15"/>
  <c r="D426" i="15"/>
  <c r="E426" i="15" s="1"/>
  <c r="C426" i="15"/>
  <c r="B426" i="15"/>
  <c r="D425" i="15"/>
  <c r="C425" i="15"/>
  <c r="B425" i="15"/>
  <c r="D424" i="15"/>
  <c r="E424" i="15" s="1"/>
  <c r="C424" i="15"/>
  <c r="B424" i="15"/>
  <c r="D423" i="15"/>
  <c r="C423" i="15"/>
  <c r="B423" i="15"/>
  <c r="D422" i="15"/>
  <c r="C422" i="15"/>
  <c r="B422" i="15"/>
  <c r="D421" i="15"/>
  <c r="E421" i="15" s="1"/>
  <c r="C421" i="15"/>
  <c r="B421" i="15"/>
  <c r="D420" i="15"/>
  <c r="C420" i="15"/>
  <c r="B420" i="15"/>
  <c r="D419" i="15"/>
  <c r="E419" i="15" s="1"/>
  <c r="C419" i="15"/>
  <c r="B419" i="15"/>
  <c r="D418" i="15"/>
  <c r="E418" i="15" s="1"/>
  <c r="C418" i="15"/>
  <c r="B418" i="15"/>
  <c r="D417" i="15"/>
  <c r="E417" i="15" s="1"/>
  <c r="C417" i="15"/>
  <c r="B417" i="15"/>
  <c r="D416" i="15"/>
  <c r="E416" i="15" s="1"/>
  <c r="C416" i="15"/>
  <c r="B416" i="15"/>
  <c r="D415" i="15"/>
  <c r="E415" i="15" s="1"/>
  <c r="C415" i="15"/>
  <c r="B415" i="15"/>
  <c r="D414" i="15"/>
  <c r="E414" i="15" s="1"/>
  <c r="C414" i="15"/>
  <c r="B414" i="15"/>
  <c r="D413" i="15"/>
  <c r="E413" i="15" s="1"/>
  <c r="C413" i="15"/>
  <c r="B413" i="15"/>
  <c r="D412" i="15"/>
  <c r="E412" i="15" s="1"/>
  <c r="C412" i="15"/>
  <c r="B412" i="15"/>
  <c r="D411" i="15"/>
  <c r="E411" i="15" s="1"/>
  <c r="C411" i="15"/>
  <c r="B411" i="15"/>
  <c r="E410" i="15"/>
  <c r="D410" i="15"/>
  <c r="C410" i="15"/>
  <c r="B410" i="15"/>
  <c r="D409" i="15"/>
  <c r="C409" i="15"/>
  <c r="B409" i="15"/>
  <c r="D408" i="15"/>
  <c r="E408" i="15" s="1"/>
  <c r="C408" i="15"/>
  <c r="B408" i="15"/>
  <c r="D407" i="15"/>
  <c r="E407" i="15" s="1"/>
  <c r="C407" i="15"/>
  <c r="B407" i="15"/>
  <c r="D406" i="15"/>
  <c r="E406" i="15" s="1"/>
  <c r="C406" i="15"/>
  <c r="B406" i="15"/>
  <c r="D405" i="15"/>
  <c r="E405" i="15" s="1"/>
  <c r="C405" i="15"/>
  <c r="B405" i="15"/>
  <c r="D404" i="15"/>
  <c r="E404" i="15" s="1"/>
  <c r="C404" i="15"/>
  <c r="B404" i="15"/>
  <c r="D403" i="15"/>
  <c r="E403" i="15" s="1"/>
  <c r="C403" i="15"/>
  <c r="B403" i="15"/>
  <c r="D402" i="15"/>
  <c r="E402" i="15" s="1"/>
  <c r="C402" i="15"/>
  <c r="B402" i="15"/>
  <c r="D401" i="15"/>
  <c r="C401" i="15"/>
  <c r="B401" i="15"/>
  <c r="D400" i="15"/>
  <c r="E400" i="15" s="1"/>
  <c r="C400" i="15"/>
  <c r="B400" i="15"/>
  <c r="D399" i="15"/>
  <c r="E399" i="15" s="1"/>
  <c r="C399" i="15"/>
  <c r="B399" i="15"/>
  <c r="D398" i="15"/>
  <c r="E398" i="15" s="1"/>
  <c r="C398" i="15"/>
  <c r="B398" i="15"/>
  <c r="D397" i="15"/>
  <c r="E397" i="15" s="1"/>
  <c r="C397" i="15"/>
  <c r="B397" i="15"/>
  <c r="D396" i="15"/>
  <c r="E396" i="15" s="1"/>
  <c r="C396" i="15"/>
  <c r="B396" i="15"/>
  <c r="D395" i="15"/>
  <c r="E395" i="15" s="1"/>
  <c r="C395" i="15"/>
  <c r="B395" i="15"/>
  <c r="D394" i="15"/>
  <c r="E394" i="15" s="1"/>
  <c r="C394" i="15"/>
  <c r="B394" i="15"/>
  <c r="D393" i="15"/>
  <c r="C393" i="15"/>
  <c r="B393" i="15"/>
  <c r="D392" i="15"/>
  <c r="E392" i="15" s="1"/>
  <c r="C392" i="15"/>
  <c r="B392" i="15"/>
  <c r="D391" i="15"/>
  <c r="E391" i="15" s="1"/>
  <c r="C391" i="15"/>
  <c r="B391" i="15"/>
  <c r="D390" i="15"/>
  <c r="E390" i="15" s="1"/>
  <c r="C390" i="15"/>
  <c r="B390" i="15"/>
  <c r="D389" i="15"/>
  <c r="E389" i="15" s="1"/>
  <c r="C389" i="15"/>
  <c r="B389" i="15"/>
  <c r="D388" i="15"/>
  <c r="E388" i="15" s="1"/>
  <c r="C388" i="15"/>
  <c r="B388" i="15"/>
  <c r="D387" i="15"/>
  <c r="E387" i="15" s="1"/>
  <c r="C387" i="15"/>
  <c r="B387" i="15"/>
  <c r="D386" i="15"/>
  <c r="E386" i="15" s="1"/>
  <c r="C386" i="15"/>
  <c r="B386" i="15"/>
  <c r="D385" i="15"/>
  <c r="C385" i="15"/>
  <c r="B385" i="15"/>
  <c r="D384" i="15"/>
  <c r="E384" i="15" s="1"/>
  <c r="C384" i="15"/>
  <c r="B384" i="15"/>
  <c r="D383" i="15"/>
  <c r="E383" i="15" s="1"/>
  <c r="C383" i="15"/>
  <c r="B383" i="15"/>
  <c r="D382" i="15"/>
  <c r="E382" i="15" s="1"/>
  <c r="C382" i="15"/>
  <c r="B382" i="15"/>
  <c r="D381" i="15"/>
  <c r="E381" i="15" s="1"/>
  <c r="C381" i="15"/>
  <c r="H381" i="15" s="1"/>
  <c r="B381" i="15"/>
  <c r="D380" i="15"/>
  <c r="E380" i="15" s="1"/>
  <c r="C380" i="15"/>
  <c r="B380" i="15"/>
  <c r="D379" i="15"/>
  <c r="E379" i="15" s="1"/>
  <c r="C379" i="15"/>
  <c r="B379" i="15"/>
  <c r="D378" i="15"/>
  <c r="E378" i="15" s="1"/>
  <c r="C378" i="15"/>
  <c r="B378" i="15"/>
  <c r="D377" i="15"/>
  <c r="C377" i="15"/>
  <c r="B377" i="15"/>
  <c r="D376" i="15"/>
  <c r="E376" i="15" s="1"/>
  <c r="C376" i="15"/>
  <c r="B376" i="15"/>
  <c r="D375" i="15"/>
  <c r="E375" i="15" s="1"/>
  <c r="C375" i="15"/>
  <c r="B375" i="15"/>
  <c r="D374" i="15"/>
  <c r="E374" i="15" s="1"/>
  <c r="C374" i="15"/>
  <c r="B374" i="15"/>
  <c r="D373" i="15"/>
  <c r="E373" i="15" s="1"/>
  <c r="C373" i="15"/>
  <c r="B373" i="15"/>
  <c r="D372" i="15"/>
  <c r="C372" i="15"/>
  <c r="B372" i="15"/>
  <c r="D371" i="15"/>
  <c r="E371" i="15" s="1"/>
  <c r="C371" i="15"/>
  <c r="B371" i="15"/>
  <c r="D370" i="15"/>
  <c r="C370" i="15"/>
  <c r="B370" i="15"/>
  <c r="D369" i="15"/>
  <c r="E369" i="15" s="1"/>
  <c r="C369" i="15"/>
  <c r="B369" i="15"/>
  <c r="E368" i="15"/>
  <c r="D368" i="15"/>
  <c r="C368" i="15"/>
  <c r="B368" i="15"/>
  <c r="D367" i="15"/>
  <c r="C367" i="15"/>
  <c r="B367" i="15"/>
  <c r="D366" i="15"/>
  <c r="C366" i="15"/>
  <c r="B366" i="15"/>
  <c r="D365" i="15"/>
  <c r="C365" i="15"/>
  <c r="B365" i="15"/>
  <c r="D364" i="15"/>
  <c r="E364" i="15" s="1"/>
  <c r="C364" i="15"/>
  <c r="B364" i="15"/>
  <c r="D363" i="15"/>
  <c r="E363" i="15" s="1"/>
  <c r="C363" i="15"/>
  <c r="B363" i="15"/>
  <c r="D362" i="15"/>
  <c r="E362" i="15" s="1"/>
  <c r="C362" i="15"/>
  <c r="B362" i="15"/>
  <c r="D361" i="15"/>
  <c r="C361" i="15"/>
  <c r="B361" i="15"/>
  <c r="D360" i="15"/>
  <c r="E360" i="15" s="1"/>
  <c r="C360" i="15"/>
  <c r="B360" i="15"/>
  <c r="D359" i="15"/>
  <c r="E359" i="15" s="1"/>
  <c r="C359" i="15"/>
  <c r="B359" i="15"/>
  <c r="D358" i="15"/>
  <c r="E358" i="15" s="1"/>
  <c r="C358" i="15"/>
  <c r="B358" i="15"/>
  <c r="D357" i="15"/>
  <c r="E357" i="15" s="1"/>
  <c r="C357" i="15"/>
  <c r="B357" i="15"/>
  <c r="D356" i="15"/>
  <c r="C356" i="15"/>
  <c r="B356" i="15"/>
  <c r="D355" i="15"/>
  <c r="E355" i="15" s="1"/>
  <c r="C355" i="15"/>
  <c r="B355" i="15"/>
  <c r="D354" i="15"/>
  <c r="C354" i="15"/>
  <c r="B354" i="15"/>
  <c r="E353" i="15"/>
  <c r="D353" i="15"/>
  <c r="C353" i="15"/>
  <c r="B353" i="15"/>
  <c r="D352" i="15"/>
  <c r="E352" i="15" s="1"/>
  <c r="C352" i="15"/>
  <c r="B352" i="15"/>
  <c r="D351" i="15"/>
  <c r="C351" i="15"/>
  <c r="B351" i="15"/>
  <c r="D350" i="15"/>
  <c r="C350" i="15"/>
  <c r="B350" i="15"/>
  <c r="D349" i="15"/>
  <c r="E349" i="15" s="1"/>
  <c r="C349" i="15"/>
  <c r="B349" i="15"/>
  <c r="D348" i="15"/>
  <c r="E348" i="15" s="1"/>
  <c r="C348" i="15"/>
  <c r="B348" i="15"/>
  <c r="D347" i="15"/>
  <c r="C347" i="15"/>
  <c r="B347" i="15"/>
  <c r="D346" i="15"/>
  <c r="C346" i="15"/>
  <c r="B346" i="15"/>
  <c r="D345" i="15"/>
  <c r="E345" i="15" s="1"/>
  <c r="C345" i="15"/>
  <c r="B345" i="15"/>
  <c r="D344" i="15"/>
  <c r="E344" i="15" s="1"/>
  <c r="C344" i="15"/>
  <c r="B344" i="15"/>
  <c r="D343" i="15"/>
  <c r="C343" i="15"/>
  <c r="B343" i="15"/>
  <c r="D342" i="15"/>
  <c r="C342" i="15"/>
  <c r="B342" i="15"/>
  <c r="D341" i="15"/>
  <c r="E341" i="15" s="1"/>
  <c r="C341" i="15"/>
  <c r="B341" i="15"/>
  <c r="D340" i="15"/>
  <c r="E340" i="15" s="1"/>
  <c r="C340" i="15"/>
  <c r="B340" i="15"/>
  <c r="D339" i="15"/>
  <c r="C339" i="15"/>
  <c r="B339" i="15"/>
  <c r="D338" i="15"/>
  <c r="C338" i="15"/>
  <c r="B338" i="15"/>
  <c r="D337" i="15"/>
  <c r="E337" i="15" s="1"/>
  <c r="C337" i="15"/>
  <c r="B337" i="15"/>
  <c r="D336" i="15"/>
  <c r="E336" i="15" s="1"/>
  <c r="C336" i="15"/>
  <c r="B336" i="15"/>
  <c r="D335" i="15"/>
  <c r="C335" i="15"/>
  <c r="B335" i="15"/>
  <c r="D334" i="15"/>
  <c r="C334" i="15"/>
  <c r="B334" i="15"/>
  <c r="D333" i="15"/>
  <c r="E333" i="15" s="1"/>
  <c r="C333" i="15"/>
  <c r="B333" i="15"/>
  <c r="D332" i="15"/>
  <c r="E332" i="15" s="1"/>
  <c r="C332" i="15"/>
  <c r="B332" i="15"/>
  <c r="D331" i="15"/>
  <c r="C331" i="15"/>
  <c r="B331" i="15"/>
  <c r="D330" i="15"/>
  <c r="C330" i="15"/>
  <c r="B330" i="15"/>
  <c r="D329" i="15"/>
  <c r="E329" i="15" s="1"/>
  <c r="C329" i="15"/>
  <c r="B329" i="15"/>
  <c r="D328" i="15"/>
  <c r="E328" i="15" s="1"/>
  <c r="C328" i="15"/>
  <c r="B328" i="15"/>
  <c r="D327" i="15"/>
  <c r="C327" i="15"/>
  <c r="B327" i="15"/>
  <c r="D326" i="15"/>
  <c r="C326" i="15"/>
  <c r="B326" i="15"/>
  <c r="D325" i="15"/>
  <c r="E325" i="15" s="1"/>
  <c r="C325" i="15"/>
  <c r="B325" i="15"/>
  <c r="E324" i="15"/>
  <c r="D324" i="15"/>
  <c r="C324" i="15"/>
  <c r="B324" i="15"/>
  <c r="D323" i="15"/>
  <c r="C323" i="15"/>
  <c r="B323" i="15"/>
  <c r="D322" i="15"/>
  <c r="C322" i="15"/>
  <c r="B322" i="15"/>
  <c r="D321" i="15"/>
  <c r="E321" i="15" s="1"/>
  <c r="H321" i="15" s="1"/>
  <c r="C321" i="15"/>
  <c r="B321" i="15"/>
  <c r="D320" i="15"/>
  <c r="E320" i="15" s="1"/>
  <c r="C320" i="15"/>
  <c r="B320" i="15"/>
  <c r="D319" i="15"/>
  <c r="C319" i="15"/>
  <c r="B319" i="15"/>
  <c r="D318" i="15"/>
  <c r="C318" i="15"/>
  <c r="B318" i="15"/>
  <c r="E317" i="15"/>
  <c r="H317" i="15" s="1"/>
  <c r="D317" i="15"/>
  <c r="C317" i="15"/>
  <c r="B317" i="15"/>
  <c r="D316" i="15"/>
  <c r="C316" i="15"/>
  <c r="B316" i="15"/>
  <c r="D315" i="15"/>
  <c r="C315" i="15"/>
  <c r="B315" i="15"/>
  <c r="D314" i="15"/>
  <c r="C314" i="15"/>
  <c r="B314" i="15"/>
  <c r="D313" i="15"/>
  <c r="E313" i="15" s="1"/>
  <c r="C313" i="15"/>
  <c r="B313" i="15"/>
  <c r="D312" i="15"/>
  <c r="E312" i="15" s="1"/>
  <c r="C312" i="15"/>
  <c r="B312" i="15"/>
  <c r="D311" i="15"/>
  <c r="C311" i="15"/>
  <c r="B311" i="15"/>
  <c r="D310" i="15"/>
  <c r="C310" i="15"/>
  <c r="B310" i="15"/>
  <c r="D309" i="15"/>
  <c r="E309" i="15" s="1"/>
  <c r="C309" i="15"/>
  <c r="B309" i="15"/>
  <c r="D308" i="15"/>
  <c r="E308" i="15" s="1"/>
  <c r="C308" i="15"/>
  <c r="B308" i="15"/>
  <c r="D307" i="15"/>
  <c r="C307" i="15"/>
  <c r="B307" i="15"/>
  <c r="D306" i="15"/>
  <c r="C306" i="15"/>
  <c r="B306" i="15"/>
  <c r="D305" i="15"/>
  <c r="E305" i="15" s="1"/>
  <c r="C305" i="15"/>
  <c r="B305" i="15"/>
  <c r="E304" i="15"/>
  <c r="D304" i="15"/>
  <c r="C304" i="15"/>
  <c r="B304" i="15"/>
  <c r="D303" i="15"/>
  <c r="C303" i="15"/>
  <c r="B303" i="15"/>
  <c r="D302" i="15"/>
  <c r="C302" i="15"/>
  <c r="B302" i="15"/>
  <c r="D301" i="15"/>
  <c r="E301" i="15" s="1"/>
  <c r="C301" i="15"/>
  <c r="B301" i="15"/>
  <c r="D300" i="15"/>
  <c r="E300" i="15" s="1"/>
  <c r="C300" i="15"/>
  <c r="B300" i="15"/>
  <c r="D299" i="15"/>
  <c r="C299" i="15"/>
  <c r="B299" i="15"/>
  <c r="D298" i="15"/>
  <c r="C298" i="15"/>
  <c r="B298" i="15"/>
  <c r="D297" i="15"/>
  <c r="E297" i="15" s="1"/>
  <c r="C297" i="15"/>
  <c r="B297" i="15"/>
  <c r="D296" i="15"/>
  <c r="E296" i="15" s="1"/>
  <c r="C296" i="15"/>
  <c r="B296" i="15"/>
  <c r="D295" i="15"/>
  <c r="C295" i="15"/>
  <c r="B295" i="15"/>
  <c r="D294" i="15"/>
  <c r="C294" i="15"/>
  <c r="B294" i="15"/>
  <c r="D293" i="15"/>
  <c r="E293" i="15" s="1"/>
  <c r="C293" i="15"/>
  <c r="B293" i="15"/>
  <c r="D292" i="15"/>
  <c r="E292" i="15" s="1"/>
  <c r="C292" i="15"/>
  <c r="B292" i="15"/>
  <c r="D291" i="15"/>
  <c r="C291" i="15"/>
  <c r="B291" i="15"/>
  <c r="D290" i="15"/>
  <c r="C290" i="15"/>
  <c r="B290" i="15"/>
  <c r="E289" i="15"/>
  <c r="D289" i="15"/>
  <c r="C289" i="15"/>
  <c r="B289" i="15"/>
  <c r="D288" i="15"/>
  <c r="E288" i="15" s="1"/>
  <c r="C288" i="15"/>
  <c r="B288" i="15"/>
  <c r="D287" i="15"/>
  <c r="C287" i="15"/>
  <c r="B287" i="15"/>
  <c r="D286" i="15"/>
  <c r="C286" i="15"/>
  <c r="B286" i="15"/>
  <c r="D285" i="15"/>
  <c r="E285" i="15" s="1"/>
  <c r="C285" i="15"/>
  <c r="B285" i="15"/>
  <c r="D284" i="15"/>
  <c r="E284" i="15" s="1"/>
  <c r="C284" i="15"/>
  <c r="B284" i="15"/>
  <c r="D283" i="15"/>
  <c r="C283" i="15"/>
  <c r="B283" i="15"/>
  <c r="D282" i="15"/>
  <c r="C282" i="15"/>
  <c r="B282" i="15"/>
  <c r="D281" i="15"/>
  <c r="E281" i="15" s="1"/>
  <c r="C281" i="15"/>
  <c r="B281" i="15"/>
  <c r="D280" i="15"/>
  <c r="E280" i="15" s="1"/>
  <c r="C280" i="15"/>
  <c r="B280" i="15"/>
  <c r="D279" i="15"/>
  <c r="C279" i="15"/>
  <c r="B279" i="15"/>
  <c r="D278" i="15"/>
  <c r="C278" i="15"/>
  <c r="B278" i="15"/>
  <c r="D277" i="15"/>
  <c r="E277" i="15" s="1"/>
  <c r="C277" i="15"/>
  <c r="B277" i="15"/>
  <c r="D276" i="15"/>
  <c r="E276" i="15" s="1"/>
  <c r="C276" i="15"/>
  <c r="B276" i="15"/>
  <c r="D275" i="15"/>
  <c r="C275" i="15"/>
  <c r="B275" i="15"/>
  <c r="D274" i="15"/>
  <c r="C274" i="15"/>
  <c r="B274" i="15"/>
  <c r="D273" i="15"/>
  <c r="E273" i="15" s="1"/>
  <c r="C273" i="15"/>
  <c r="B273" i="15"/>
  <c r="D272" i="15"/>
  <c r="E272" i="15" s="1"/>
  <c r="C272" i="15"/>
  <c r="B272" i="15"/>
  <c r="D271" i="15"/>
  <c r="C271" i="15"/>
  <c r="B271" i="15"/>
  <c r="D270" i="15"/>
  <c r="C270" i="15"/>
  <c r="B270" i="15"/>
  <c r="D269" i="15"/>
  <c r="E269" i="15" s="1"/>
  <c r="C269" i="15"/>
  <c r="B269" i="15"/>
  <c r="D268" i="15"/>
  <c r="E268" i="15" s="1"/>
  <c r="C268" i="15"/>
  <c r="B268" i="15"/>
  <c r="D267" i="15"/>
  <c r="C267" i="15"/>
  <c r="B267" i="15"/>
  <c r="D266" i="15"/>
  <c r="C266" i="15"/>
  <c r="B266" i="15"/>
  <c r="D265" i="15"/>
  <c r="E265" i="15" s="1"/>
  <c r="C265" i="15"/>
  <c r="B265" i="15"/>
  <c r="D264" i="15"/>
  <c r="E264" i="15" s="1"/>
  <c r="C264" i="15"/>
  <c r="B264" i="15"/>
  <c r="D263" i="15"/>
  <c r="C263" i="15"/>
  <c r="B263" i="15"/>
  <c r="D262" i="15"/>
  <c r="C262" i="15"/>
  <c r="B262" i="15"/>
  <c r="D261" i="15"/>
  <c r="E261" i="15" s="1"/>
  <c r="C261" i="15"/>
  <c r="B261" i="15"/>
  <c r="E260" i="15"/>
  <c r="D260" i="15"/>
  <c r="C260" i="15"/>
  <c r="B260" i="15"/>
  <c r="D259" i="15"/>
  <c r="C259" i="15"/>
  <c r="B259" i="15"/>
  <c r="D258" i="15"/>
  <c r="C258" i="15"/>
  <c r="B258" i="15"/>
  <c r="D257" i="15"/>
  <c r="E257" i="15" s="1"/>
  <c r="H257" i="15" s="1"/>
  <c r="C257" i="15"/>
  <c r="B257" i="15"/>
  <c r="D256" i="15"/>
  <c r="E256" i="15" s="1"/>
  <c r="C256" i="15"/>
  <c r="B256" i="15"/>
  <c r="D255" i="15"/>
  <c r="C255" i="15"/>
  <c r="B255" i="15"/>
  <c r="D254" i="15"/>
  <c r="C254" i="15"/>
  <c r="B254" i="15"/>
  <c r="E253" i="15"/>
  <c r="H253" i="15" s="1"/>
  <c r="D253" i="15"/>
  <c r="C253" i="15"/>
  <c r="B253" i="15"/>
  <c r="D252" i="15"/>
  <c r="C252" i="15"/>
  <c r="B252" i="15"/>
  <c r="D251" i="15"/>
  <c r="C251" i="15"/>
  <c r="B251" i="15"/>
  <c r="D250" i="15"/>
  <c r="C250" i="15"/>
  <c r="B250" i="15"/>
  <c r="D249" i="15"/>
  <c r="E249" i="15" s="1"/>
  <c r="C249" i="15"/>
  <c r="B249" i="15"/>
  <c r="D248" i="15"/>
  <c r="E248" i="15" s="1"/>
  <c r="C248" i="15"/>
  <c r="B248" i="15"/>
  <c r="D247" i="15"/>
  <c r="C247" i="15"/>
  <c r="B247" i="15"/>
  <c r="D246" i="15"/>
  <c r="C246" i="15"/>
  <c r="B246" i="15"/>
  <c r="D245" i="15"/>
  <c r="E245" i="15" s="1"/>
  <c r="C245" i="15"/>
  <c r="B245" i="15"/>
  <c r="D244" i="15"/>
  <c r="E244" i="15" s="1"/>
  <c r="C244" i="15"/>
  <c r="B244" i="15"/>
  <c r="D243" i="15"/>
  <c r="C243" i="15"/>
  <c r="B243" i="15"/>
  <c r="D242" i="15"/>
  <c r="C242" i="15"/>
  <c r="B242" i="15"/>
  <c r="D241" i="15"/>
  <c r="E241" i="15" s="1"/>
  <c r="C241" i="15"/>
  <c r="B241" i="15"/>
  <c r="E240" i="15"/>
  <c r="D240" i="15"/>
  <c r="C240" i="15"/>
  <c r="B240" i="15"/>
  <c r="D239" i="15"/>
  <c r="C239" i="15"/>
  <c r="B239" i="15"/>
  <c r="D238" i="15"/>
  <c r="C238" i="15"/>
  <c r="B238" i="15"/>
  <c r="D237" i="15"/>
  <c r="E237" i="15" s="1"/>
  <c r="C237" i="15"/>
  <c r="B237" i="15"/>
  <c r="D236" i="15"/>
  <c r="E236" i="15" s="1"/>
  <c r="C236" i="15"/>
  <c r="B236" i="15"/>
  <c r="D235" i="15"/>
  <c r="C235" i="15"/>
  <c r="B235" i="15"/>
  <c r="D234" i="15"/>
  <c r="C234" i="15"/>
  <c r="B234" i="15"/>
  <c r="D233" i="15"/>
  <c r="E233" i="15" s="1"/>
  <c r="C233" i="15"/>
  <c r="B233" i="15"/>
  <c r="D232" i="15"/>
  <c r="E232" i="15" s="1"/>
  <c r="C232" i="15"/>
  <c r="B232" i="15"/>
  <c r="D231" i="15"/>
  <c r="C231" i="15"/>
  <c r="B231" i="15"/>
  <c r="D230" i="15"/>
  <c r="C230" i="15"/>
  <c r="B230" i="15"/>
  <c r="D229" i="15"/>
  <c r="E229" i="15" s="1"/>
  <c r="C229" i="15"/>
  <c r="B229" i="15"/>
  <c r="D228" i="15"/>
  <c r="E228" i="15" s="1"/>
  <c r="C228" i="15"/>
  <c r="B228" i="15"/>
  <c r="D227" i="15"/>
  <c r="C227" i="15"/>
  <c r="B227" i="15"/>
  <c r="D226" i="15"/>
  <c r="C226" i="15"/>
  <c r="B226" i="15"/>
  <c r="E225" i="15"/>
  <c r="D225" i="15"/>
  <c r="C225" i="15"/>
  <c r="B225" i="15"/>
  <c r="D224" i="15"/>
  <c r="E224" i="15" s="1"/>
  <c r="C224" i="15"/>
  <c r="B224" i="15"/>
  <c r="D223" i="15"/>
  <c r="E223" i="15" s="1"/>
  <c r="C223" i="15"/>
  <c r="B223" i="15"/>
  <c r="D222" i="15"/>
  <c r="C222" i="15"/>
  <c r="B222" i="15"/>
  <c r="D221" i="15"/>
  <c r="E221" i="15" s="1"/>
  <c r="C221" i="15"/>
  <c r="B221" i="15"/>
  <c r="D220" i="15"/>
  <c r="E220" i="15" s="1"/>
  <c r="C220" i="15"/>
  <c r="B220" i="15"/>
  <c r="D219" i="15"/>
  <c r="C219" i="15"/>
  <c r="B219" i="15"/>
  <c r="D218" i="15"/>
  <c r="C218" i="15"/>
  <c r="B218" i="15"/>
  <c r="D217" i="15"/>
  <c r="C217" i="15"/>
  <c r="B217" i="15"/>
  <c r="D216" i="15"/>
  <c r="E216" i="15" s="1"/>
  <c r="C216" i="15"/>
  <c r="B216" i="15"/>
  <c r="D215" i="15"/>
  <c r="E215" i="15" s="1"/>
  <c r="C215" i="15"/>
  <c r="B215" i="15"/>
  <c r="D214" i="15"/>
  <c r="C214" i="15"/>
  <c r="B214" i="15"/>
  <c r="D213" i="15"/>
  <c r="E213" i="15" s="1"/>
  <c r="C213" i="15"/>
  <c r="B213" i="15"/>
  <c r="D212" i="15"/>
  <c r="E212" i="15" s="1"/>
  <c r="C212" i="15"/>
  <c r="B212" i="15"/>
  <c r="D211" i="15"/>
  <c r="C211" i="15"/>
  <c r="B211" i="15"/>
  <c r="D210" i="15"/>
  <c r="C210" i="15"/>
  <c r="B210" i="15"/>
  <c r="D209" i="15"/>
  <c r="E209" i="15" s="1"/>
  <c r="C209" i="15"/>
  <c r="B209" i="15"/>
  <c r="D208" i="15"/>
  <c r="E208" i="15" s="1"/>
  <c r="C208" i="15"/>
  <c r="B208" i="15"/>
  <c r="D207" i="15"/>
  <c r="E207" i="15" s="1"/>
  <c r="C207" i="15"/>
  <c r="B207" i="15"/>
  <c r="D206" i="15"/>
  <c r="C206" i="15"/>
  <c r="B206" i="15"/>
  <c r="D205" i="15"/>
  <c r="E205" i="15" s="1"/>
  <c r="C205" i="15"/>
  <c r="B205" i="15"/>
  <c r="D204" i="15"/>
  <c r="E204" i="15" s="1"/>
  <c r="C204" i="15"/>
  <c r="B204" i="15"/>
  <c r="D203" i="15"/>
  <c r="C203" i="15"/>
  <c r="B203" i="15"/>
  <c r="D202" i="15"/>
  <c r="C202" i="15"/>
  <c r="B202" i="15"/>
  <c r="D201" i="15"/>
  <c r="E201" i="15" s="1"/>
  <c r="C201" i="15"/>
  <c r="B201" i="15"/>
  <c r="D200" i="15"/>
  <c r="E200" i="15" s="1"/>
  <c r="C200" i="15"/>
  <c r="B200" i="15"/>
  <c r="D199" i="15"/>
  <c r="C199" i="15"/>
  <c r="B199" i="15"/>
  <c r="D198" i="15"/>
  <c r="C198" i="15"/>
  <c r="B198" i="15"/>
  <c r="D197" i="15"/>
  <c r="C197" i="15"/>
  <c r="B197" i="15"/>
  <c r="D196" i="15"/>
  <c r="E196" i="15" s="1"/>
  <c r="C196" i="15"/>
  <c r="B196" i="15"/>
  <c r="D195" i="15"/>
  <c r="C195" i="15"/>
  <c r="B195" i="15"/>
  <c r="D194" i="15"/>
  <c r="C194" i="15"/>
  <c r="B194" i="15"/>
  <c r="D193" i="15"/>
  <c r="C193" i="15"/>
  <c r="B193" i="15"/>
  <c r="D192" i="15"/>
  <c r="E192" i="15" s="1"/>
  <c r="C192" i="15"/>
  <c r="B192" i="15"/>
  <c r="D191" i="15"/>
  <c r="C191" i="15"/>
  <c r="B191" i="15"/>
  <c r="D190" i="15"/>
  <c r="C190" i="15"/>
  <c r="B190" i="15"/>
  <c r="D189" i="15"/>
  <c r="E189" i="15" s="1"/>
  <c r="C189" i="15"/>
  <c r="B189" i="15"/>
  <c r="E188" i="15"/>
  <c r="D188" i="15"/>
  <c r="C188" i="15"/>
  <c r="B188" i="15"/>
  <c r="D187" i="15"/>
  <c r="C187" i="15"/>
  <c r="B187" i="15"/>
  <c r="D186" i="15"/>
  <c r="C186" i="15"/>
  <c r="B186" i="15"/>
  <c r="D185" i="15"/>
  <c r="C185" i="15"/>
  <c r="B185" i="15"/>
  <c r="D184" i="15"/>
  <c r="E184" i="15" s="1"/>
  <c r="C184" i="15"/>
  <c r="B184" i="15"/>
  <c r="D183" i="15"/>
  <c r="C183" i="15"/>
  <c r="B183" i="15"/>
  <c r="D182" i="15"/>
  <c r="C182" i="15"/>
  <c r="B182" i="15"/>
  <c r="D181" i="15"/>
  <c r="C181" i="15"/>
  <c r="B181" i="15"/>
  <c r="D180" i="15"/>
  <c r="E180" i="15" s="1"/>
  <c r="C180" i="15"/>
  <c r="B180" i="15"/>
  <c r="D179" i="15"/>
  <c r="C179" i="15"/>
  <c r="B179" i="15"/>
  <c r="D178" i="15"/>
  <c r="C178" i="15"/>
  <c r="B178" i="15"/>
  <c r="D177" i="15"/>
  <c r="C177" i="15"/>
  <c r="B177" i="15"/>
  <c r="D176" i="15"/>
  <c r="E176" i="15" s="1"/>
  <c r="C176" i="15"/>
  <c r="B176" i="15"/>
  <c r="D175" i="15"/>
  <c r="C175" i="15"/>
  <c r="B175" i="15"/>
  <c r="D174" i="15"/>
  <c r="C174" i="15"/>
  <c r="B174" i="15"/>
  <c r="D173" i="15"/>
  <c r="E173" i="15" s="1"/>
  <c r="C173" i="15"/>
  <c r="B173" i="15"/>
  <c r="D172" i="15"/>
  <c r="E172" i="15" s="1"/>
  <c r="C172" i="15"/>
  <c r="B172" i="15"/>
  <c r="D171" i="15"/>
  <c r="C171" i="15"/>
  <c r="B171" i="15"/>
  <c r="D170" i="15"/>
  <c r="C170" i="15"/>
  <c r="B170" i="15"/>
  <c r="D169" i="15"/>
  <c r="C169" i="15"/>
  <c r="B169" i="15"/>
  <c r="D168" i="15"/>
  <c r="E168" i="15" s="1"/>
  <c r="C168" i="15"/>
  <c r="B168" i="15"/>
  <c r="D167" i="15"/>
  <c r="C167" i="15"/>
  <c r="B167" i="15"/>
  <c r="D166" i="15"/>
  <c r="C166" i="15"/>
  <c r="B166" i="15"/>
  <c r="D165" i="15"/>
  <c r="C165" i="15"/>
  <c r="B165" i="15"/>
  <c r="D164" i="15"/>
  <c r="E164" i="15" s="1"/>
  <c r="C164" i="15"/>
  <c r="B164" i="15"/>
  <c r="D163" i="15"/>
  <c r="C163" i="15"/>
  <c r="B163" i="15"/>
  <c r="D162" i="15"/>
  <c r="C162" i="15"/>
  <c r="B162" i="15"/>
  <c r="D161" i="15"/>
  <c r="C161" i="15"/>
  <c r="B161" i="15"/>
  <c r="D160" i="15"/>
  <c r="E160" i="15" s="1"/>
  <c r="C160" i="15"/>
  <c r="B160" i="15"/>
  <c r="D159" i="15"/>
  <c r="C159" i="15"/>
  <c r="B159" i="15"/>
  <c r="D158" i="15"/>
  <c r="C158" i="15"/>
  <c r="B158" i="15"/>
  <c r="D157" i="15"/>
  <c r="E157" i="15" s="1"/>
  <c r="C157" i="15"/>
  <c r="B157" i="15"/>
  <c r="D156" i="15"/>
  <c r="E156" i="15" s="1"/>
  <c r="C156" i="15"/>
  <c r="B156" i="15"/>
  <c r="D155" i="15"/>
  <c r="C155" i="15"/>
  <c r="B155" i="15"/>
  <c r="D154" i="15"/>
  <c r="E154" i="15" s="1"/>
  <c r="C154" i="15"/>
  <c r="B154" i="15"/>
  <c r="D153" i="15"/>
  <c r="C153" i="15"/>
  <c r="B153" i="15"/>
  <c r="D152" i="15"/>
  <c r="E152" i="15" s="1"/>
  <c r="C152" i="15"/>
  <c r="B152" i="15"/>
  <c r="D151" i="15"/>
  <c r="C151" i="15"/>
  <c r="B151" i="15"/>
  <c r="D150" i="15"/>
  <c r="C150" i="15"/>
  <c r="B150" i="15"/>
  <c r="D149" i="15"/>
  <c r="C149" i="15"/>
  <c r="B149" i="15"/>
  <c r="D148" i="15"/>
  <c r="E148" i="15" s="1"/>
  <c r="C148" i="15"/>
  <c r="B148" i="15"/>
  <c r="D147" i="15"/>
  <c r="C147" i="15"/>
  <c r="B147" i="15"/>
  <c r="D146" i="15"/>
  <c r="C146" i="15"/>
  <c r="B146" i="15"/>
  <c r="D145" i="15"/>
  <c r="C145" i="15"/>
  <c r="B145" i="15"/>
  <c r="D144" i="15"/>
  <c r="E144" i="15" s="1"/>
  <c r="C144" i="15"/>
  <c r="B144" i="15"/>
  <c r="D143" i="15"/>
  <c r="C143" i="15"/>
  <c r="B143" i="15"/>
  <c r="D142" i="15"/>
  <c r="C142" i="15"/>
  <c r="B142" i="15"/>
  <c r="D141" i="15"/>
  <c r="E141" i="15" s="1"/>
  <c r="C141" i="15"/>
  <c r="B141" i="15"/>
  <c r="D140" i="15"/>
  <c r="E140" i="15" s="1"/>
  <c r="C140" i="15"/>
  <c r="B140" i="15"/>
  <c r="D139" i="15"/>
  <c r="C139" i="15"/>
  <c r="B139" i="15"/>
  <c r="D138" i="15"/>
  <c r="C138" i="15"/>
  <c r="B138" i="15"/>
  <c r="D137" i="15"/>
  <c r="C137" i="15"/>
  <c r="B137" i="15"/>
  <c r="D136" i="15"/>
  <c r="E136" i="15" s="1"/>
  <c r="C136" i="15"/>
  <c r="B136" i="15"/>
  <c r="D135" i="15"/>
  <c r="C135" i="15"/>
  <c r="B135" i="15"/>
  <c r="D134" i="15"/>
  <c r="C134" i="15"/>
  <c r="B134" i="15"/>
  <c r="D133" i="15"/>
  <c r="C133" i="15"/>
  <c r="B133" i="15"/>
  <c r="D132" i="15"/>
  <c r="E132" i="15" s="1"/>
  <c r="C132" i="15"/>
  <c r="B132" i="15"/>
  <c r="D131" i="15"/>
  <c r="C131" i="15"/>
  <c r="B131" i="15"/>
  <c r="D130" i="15"/>
  <c r="C130" i="15"/>
  <c r="B130" i="15"/>
  <c r="D129" i="15"/>
  <c r="C129" i="15"/>
  <c r="B129" i="15"/>
  <c r="D128" i="15"/>
  <c r="E128" i="15" s="1"/>
  <c r="C128" i="15"/>
  <c r="B128" i="15"/>
  <c r="D127" i="15"/>
  <c r="C127" i="15"/>
  <c r="B127" i="15"/>
  <c r="D126" i="15"/>
  <c r="C126" i="15"/>
  <c r="B126" i="15"/>
  <c r="E125" i="15"/>
  <c r="D125" i="15"/>
  <c r="C125" i="15"/>
  <c r="B125" i="15"/>
  <c r="D124" i="15"/>
  <c r="E124" i="15" s="1"/>
  <c r="C124" i="15"/>
  <c r="B124" i="15"/>
  <c r="D123" i="15"/>
  <c r="C123" i="15"/>
  <c r="B123" i="15"/>
  <c r="D122" i="15"/>
  <c r="E122" i="15" s="1"/>
  <c r="C122" i="15"/>
  <c r="B122" i="15"/>
  <c r="D121" i="15"/>
  <c r="C121" i="15"/>
  <c r="B121" i="15"/>
  <c r="D120" i="15"/>
  <c r="E120" i="15" s="1"/>
  <c r="C120" i="15"/>
  <c r="B120" i="15"/>
  <c r="D119" i="15"/>
  <c r="C119" i="15"/>
  <c r="B119" i="15"/>
  <c r="D118" i="15"/>
  <c r="C118" i="15"/>
  <c r="B118" i="15"/>
  <c r="D117" i="15"/>
  <c r="C117" i="15"/>
  <c r="B117" i="15"/>
  <c r="D116" i="15"/>
  <c r="E116" i="15" s="1"/>
  <c r="C116" i="15"/>
  <c r="B116" i="15"/>
  <c r="D115" i="15"/>
  <c r="C115" i="15"/>
  <c r="B115" i="15"/>
  <c r="D114" i="15"/>
  <c r="C114" i="15"/>
  <c r="B114" i="15"/>
  <c r="D113" i="15"/>
  <c r="C113" i="15"/>
  <c r="B113" i="15"/>
  <c r="D112" i="15"/>
  <c r="E112" i="15" s="1"/>
  <c r="C112" i="15"/>
  <c r="B112" i="15"/>
  <c r="D111" i="15"/>
  <c r="C111" i="15"/>
  <c r="B111" i="15"/>
  <c r="D110" i="15"/>
  <c r="C110" i="15"/>
  <c r="B110" i="15"/>
  <c r="D109" i="15"/>
  <c r="E109" i="15" s="1"/>
  <c r="C109" i="15"/>
  <c r="B109" i="15"/>
  <c r="D108" i="15"/>
  <c r="E108" i="15" s="1"/>
  <c r="C108" i="15"/>
  <c r="B108" i="15"/>
  <c r="D107" i="15"/>
  <c r="C107" i="15"/>
  <c r="B107" i="15"/>
  <c r="D106" i="15"/>
  <c r="C106" i="15"/>
  <c r="B106" i="15"/>
  <c r="D105" i="15"/>
  <c r="C105" i="15"/>
  <c r="B105" i="15"/>
  <c r="D104" i="15"/>
  <c r="E104" i="15" s="1"/>
  <c r="C104" i="15"/>
  <c r="B104" i="15"/>
  <c r="D103" i="15"/>
  <c r="C103" i="15"/>
  <c r="B103" i="15"/>
  <c r="D102" i="15"/>
  <c r="C102" i="15"/>
  <c r="B102" i="15"/>
  <c r="D101" i="15"/>
  <c r="C101" i="15"/>
  <c r="B101" i="15"/>
  <c r="D100" i="15"/>
  <c r="E100" i="15" s="1"/>
  <c r="C100" i="15"/>
  <c r="B100" i="15"/>
  <c r="D99" i="15"/>
  <c r="C99" i="15"/>
  <c r="B99" i="15"/>
  <c r="D98" i="15"/>
  <c r="C98" i="15"/>
  <c r="B98" i="15"/>
  <c r="D97" i="15"/>
  <c r="C97" i="15"/>
  <c r="B97" i="15"/>
  <c r="D96" i="15"/>
  <c r="E96" i="15" s="1"/>
  <c r="C96" i="15"/>
  <c r="B96" i="15"/>
  <c r="D95" i="15"/>
  <c r="C95" i="15"/>
  <c r="B95" i="15"/>
  <c r="D94" i="15"/>
  <c r="C94" i="15"/>
  <c r="B94" i="15"/>
  <c r="D93" i="15"/>
  <c r="E93" i="15" s="1"/>
  <c r="C93" i="15"/>
  <c r="B93" i="15"/>
  <c r="D92" i="15"/>
  <c r="E92" i="15" s="1"/>
  <c r="C92" i="15"/>
  <c r="B92" i="15"/>
  <c r="D91" i="15"/>
  <c r="C91" i="15"/>
  <c r="B91" i="15"/>
  <c r="D90" i="15"/>
  <c r="E90" i="15" s="1"/>
  <c r="C90" i="15"/>
  <c r="B90" i="15"/>
  <c r="D89" i="15"/>
  <c r="C89" i="15"/>
  <c r="B89" i="15"/>
  <c r="D88" i="15"/>
  <c r="E88" i="15" s="1"/>
  <c r="C88" i="15"/>
  <c r="B88" i="15"/>
  <c r="D87" i="15"/>
  <c r="C87" i="15"/>
  <c r="B87" i="15"/>
  <c r="D86" i="15"/>
  <c r="C86" i="15"/>
  <c r="B86" i="15"/>
  <c r="D85" i="15"/>
  <c r="C85" i="15"/>
  <c r="B85" i="15"/>
  <c r="D84" i="15"/>
  <c r="E84" i="15" s="1"/>
  <c r="C84" i="15"/>
  <c r="B84" i="15"/>
  <c r="D83" i="15"/>
  <c r="C83" i="15"/>
  <c r="B83" i="15"/>
  <c r="D82" i="15"/>
  <c r="C82" i="15"/>
  <c r="B82" i="15"/>
  <c r="D81" i="15"/>
  <c r="C81" i="15"/>
  <c r="B81" i="15"/>
  <c r="D80" i="15"/>
  <c r="E80" i="15" s="1"/>
  <c r="C80" i="15"/>
  <c r="B80" i="15"/>
  <c r="D79" i="15"/>
  <c r="C79" i="15"/>
  <c r="B79" i="15"/>
  <c r="D78" i="15"/>
  <c r="C78" i="15"/>
  <c r="B78" i="15"/>
  <c r="D77" i="15"/>
  <c r="E77" i="15" s="1"/>
  <c r="C77" i="15"/>
  <c r="B77" i="15"/>
  <c r="D76" i="15"/>
  <c r="E76" i="15" s="1"/>
  <c r="C76" i="15"/>
  <c r="B76" i="15"/>
  <c r="D75" i="15"/>
  <c r="C75" i="15"/>
  <c r="B75" i="15"/>
  <c r="D74" i="15"/>
  <c r="C74" i="15"/>
  <c r="B74" i="15"/>
  <c r="D73" i="15"/>
  <c r="C73" i="15"/>
  <c r="B73" i="15"/>
  <c r="D72" i="15"/>
  <c r="E72" i="15" s="1"/>
  <c r="C72" i="15"/>
  <c r="B72" i="15"/>
  <c r="D71" i="15"/>
  <c r="C71" i="15"/>
  <c r="B71" i="15"/>
  <c r="D70" i="15"/>
  <c r="C70" i="15"/>
  <c r="B70" i="15"/>
  <c r="D69" i="15"/>
  <c r="E69" i="15" s="1"/>
  <c r="C69" i="15"/>
  <c r="B69" i="15"/>
  <c r="D68" i="15"/>
  <c r="E68" i="15" s="1"/>
  <c r="C68" i="15"/>
  <c r="B68" i="15"/>
  <c r="D67" i="15"/>
  <c r="C67" i="15"/>
  <c r="B67" i="15"/>
  <c r="D66" i="15"/>
  <c r="C66" i="15"/>
  <c r="B66" i="15"/>
  <c r="D65" i="15"/>
  <c r="C65" i="15"/>
  <c r="B65" i="15"/>
  <c r="D64" i="15"/>
  <c r="E64" i="15" s="1"/>
  <c r="C64" i="15"/>
  <c r="B64" i="15"/>
  <c r="D63" i="15"/>
  <c r="C63" i="15"/>
  <c r="B63" i="15"/>
  <c r="D62" i="15"/>
  <c r="C62" i="15"/>
  <c r="B62" i="15"/>
  <c r="D61" i="15"/>
  <c r="E61" i="15" s="1"/>
  <c r="C61" i="15"/>
  <c r="B61" i="15"/>
  <c r="D60" i="15"/>
  <c r="E60" i="15" s="1"/>
  <c r="C60" i="15"/>
  <c r="B60" i="15"/>
  <c r="D59" i="15"/>
  <c r="C59" i="15"/>
  <c r="B59" i="15"/>
  <c r="D58" i="15"/>
  <c r="C58" i="15"/>
  <c r="B58" i="15"/>
  <c r="D57" i="15"/>
  <c r="C57" i="15"/>
  <c r="B57" i="15"/>
  <c r="D56" i="15"/>
  <c r="E56" i="15" s="1"/>
  <c r="C56" i="15"/>
  <c r="B56" i="15"/>
  <c r="D55" i="15"/>
  <c r="C55" i="15"/>
  <c r="B55" i="15"/>
  <c r="D54" i="15"/>
  <c r="C54" i="15"/>
  <c r="B54" i="15"/>
  <c r="D53" i="15"/>
  <c r="C53" i="15"/>
  <c r="B53" i="15"/>
  <c r="D52" i="15"/>
  <c r="E52" i="15" s="1"/>
  <c r="C52" i="15"/>
  <c r="B52" i="15"/>
  <c r="D51" i="15"/>
  <c r="C51" i="15"/>
  <c r="B51" i="15"/>
  <c r="D50" i="15"/>
  <c r="C50" i="15"/>
  <c r="B50" i="15"/>
  <c r="D49" i="15"/>
  <c r="C49" i="15"/>
  <c r="B49" i="15"/>
  <c r="D48" i="15"/>
  <c r="E48" i="15" s="1"/>
  <c r="C48" i="15"/>
  <c r="B48" i="15"/>
  <c r="D47" i="15"/>
  <c r="C47" i="15"/>
  <c r="B47" i="15"/>
  <c r="D46" i="15"/>
  <c r="C46" i="15"/>
  <c r="B46" i="15"/>
  <c r="D45" i="15"/>
  <c r="E45" i="15" s="1"/>
  <c r="C45" i="15"/>
  <c r="B45" i="15"/>
  <c r="D44" i="15"/>
  <c r="E44" i="15" s="1"/>
  <c r="C44" i="15"/>
  <c r="B44" i="15"/>
  <c r="D43" i="15"/>
  <c r="C43" i="15"/>
  <c r="B43" i="15"/>
  <c r="D42" i="15"/>
  <c r="C42" i="15"/>
  <c r="B42" i="15"/>
  <c r="D41" i="15"/>
  <c r="C41" i="15"/>
  <c r="B41" i="15"/>
  <c r="D40" i="15"/>
  <c r="E40" i="15" s="1"/>
  <c r="C40" i="15"/>
  <c r="B40" i="15"/>
  <c r="D39" i="15"/>
  <c r="C39" i="15"/>
  <c r="B39" i="15"/>
  <c r="D38" i="15"/>
  <c r="C38" i="15"/>
  <c r="B38" i="15"/>
  <c r="D37" i="15"/>
  <c r="C37" i="15"/>
  <c r="B37" i="15"/>
  <c r="D36" i="15"/>
  <c r="E36" i="15" s="1"/>
  <c r="C36" i="15"/>
  <c r="B36" i="15"/>
  <c r="D35" i="15"/>
  <c r="C35" i="15"/>
  <c r="B35" i="15"/>
  <c r="D34" i="15"/>
  <c r="C34" i="15"/>
  <c r="B34" i="15"/>
  <c r="D33" i="15"/>
  <c r="C33" i="15"/>
  <c r="B33" i="15"/>
  <c r="D32" i="15"/>
  <c r="E32" i="15" s="1"/>
  <c r="C32" i="15"/>
  <c r="B32" i="15"/>
  <c r="D31" i="15"/>
  <c r="C31" i="15"/>
  <c r="B31" i="15"/>
  <c r="D30" i="15"/>
  <c r="C30" i="15"/>
  <c r="B30" i="15"/>
  <c r="D29" i="15"/>
  <c r="E29" i="15" s="1"/>
  <c r="C29" i="15"/>
  <c r="B29" i="15"/>
  <c r="D28" i="15"/>
  <c r="E28" i="15" s="1"/>
  <c r="C28" i="15"/>
  <c r="B28" i="15"/>
  <c r="D27" i="15"/>
  <c r="C27" i="15"/>
  <c r="B27" i="15"/>
  <c r="D26" i="15"/>
  <c r="E26" i="15" s="1"/>
  <c r="C26" i="15"/>
  <c r="B26" i="15"/>
  <c r="D25" i="15"/>
  <c r="C25" i="15"/>
  <c r="B25" i="15"/>
  <c r="D24" i="15"/>
  <c r="E24" i="15" s="1"/>
  <c r="C24" i="15"/>
  <c r="B24" i="15"/>
  <c r="D23" i="15"/>
  <c r="C23" i="15"/>
  <c r="B23" i="15"/>
  <c r="D22" i="15"/>
  <c r="C22" i="15"/>
  <c r="B22" i="15"/>
  <c r="D21" i="15"/>
  <c r="C21" i="15"/>
  <c r="B21" i="15"/>
  <c r="D20" i="15"/>
  <c r="E20" i="15" s="1"/>
  <c r="C20" i="15"/>
  <c r="B20" i="15"/>
  <c r="D19" i="15"/>
  <c r="C19" i="15"/>
  <c r="B19" i="15"/>
  <c r="D18" i="15"/>
  <c r="C18" i="15"/>
  <c r="B18" i="15"/>
  <c r="D17" i="15"/>
  <c r="C17" i="15"/>
  <c r="B17" i="15"/>
  <c r="D16" i="15"/>
  <c r="E16" i="15" s="1"/>
  <c r="C16" i="15"/>
  <c r="B16" i="15"/>
  <c r="D15" i="15"/>
  <c r="C15" i="15"/>
  <c r="B15" i="15"/>
  <c r="D14" i="15"/>
  <c r="C14" i="15"/>
  <c r="B14" i="15"/>
  <c r="D13" i="15"/>
  <c r="E13" i="15" s="1"/>
  <c r="C13" i="15"/>
  <c r="B13" i="15"/>
  <c r="D12" i="15"/>
  <c r="E12" i="15" s="1"/>
  <c r="C12" i="15"/>
  <c r="B12" i="15"/>
  <c r="D11" i="15"/>
  <c r="C11" i="15"/>
  <c r="B11" i="15"/>
  <c r="D10" i="15"/>
  <c r="C10" i="15"/>
  <c r="B10" i="15"/>
  <c r="D9" i="15"/>
  <c r="E9" i="15" s="1"/>
  <c r="C9" i="15"/>
  <c r="B9" i="15"/>
  <c r="D8" i="15"/>
  <c r="E8" i="15" s="1"/>
  <c r="C8" i="15"/>
  <c r="B8" i="15"/>
  <c r="D7" i="15"/>
  <c r="C7" i="15"/>
  <c r="B7" i="15"/>
  <c r="D6" i="15"/>
  <c r="C6" i="15"/>
  <c r="B6" i="15"/>
  <c r="D5" i="15"/>
  <c r="C5" i="15"/>
  <c r="B5" i="15"/>
  <c r="D4" i="15"/>
  <c r="E4" i="15" s="1"/>
  <c r="C4" i="15"/>
  <c r="B4" i="15"/>
  <c r="D3" i="15"/>
  <c r="C3" i="15"/>
  <c r="B3" i="15"/>
  <c r="D2" i="15"/>
  <c r="C2" i="15"/>
  <c r="B2" i="15"/>
  <c r="H204" i="15" l="1"/>
  <c r="H332" i="15"/>
  <c r="H353" i="15"/>
  <c r="H690" i="15"/>
  <c r="H1115" i="15"/>
  <c r="H1282" i="15"/>
  <c r="I488" i="12"/>
  <c r="I488" i="16"/>
  <c r="D3" i="17"/>
  <c r="D11" i="17"/>
  <c r="D19" i="17"/>
  <c r="D27" i="17"/>
  <c r="D35" i="17"/>
  <c r="D43" i="17"/>
  <c r="D51" i="17"/>
  <c r="D59" i="17"/>
  <c r="D67" i="17"/>
  <c r="D75" i="17"/>
  <c r="D83" i="17"/>
  <c r="D91" i="17"/>
  <c r="D99" i="17"/>
  <c r="D107" i="17"/>
  <c r="D115" i="17"/>
  <c r="D123" i="17"/>
  <c r="D357" i="17"/>
  <c r="D365" i="17"/>
  <c r="D373" i="17"/>
  <c r="D381" i="17"/>
  <c r="D389" i="17"/>
  <c r="D397" i="17"/>
  <c r="D405" i="17"/>
  <c r="D413" i="17"/>
  <c r="D421" i="17"/>
  <c r="D429" i="17"/>
  <c r="D437" i="17"/>
  <c r="D445" i="17"/>
  <c r="D453" i="17"/>
  <c r="D461" i="17"/>
  <c r="D469" i="17"/>
  <c r="D477" i="17"/>
  <c r="D485" i="17"/>
  <c r="D493" i="17"/>
  <c r="D501" i="17"/>
  <c r="D509" i="17"/>
  <c r="D517" i="17"/>
  <c r="D525" i="17"/>
  <c r="D533" i="17"/>
  <c r="D541" i="17"/>
  <c r="D549" i="17"/>
  <c r="D557" i="17"/>
  <c r="D578" i="17"/>
  <c r="D586" i="17"/>
  <c r="H946" i="15"/>
  <c r="H1550" i="15"/>
  <c r="H1817" i="15"/>
  <c r="I424" i="12"/>
  <c r="D86" i="17"/>
  <c r="D610" i="17"/>
  <c r="D626" i="17"/>
  <c r="D631" i="17"/>
  <c r="E155" i="18"/>
  <c r="H155" i="18" s="1"/>
  <c r="I360" i="12"/>
  <c r="H383" i="15"/>
  <c r="H1347" i="15"/>
  <c r="H1419" i="15"/>
  <c r="H1440" i="15"/>
  <c r="H1464" i="15"/>
  <c r="H1513" i="15"/>
  <c r="H1630" i="15"/>
  <c r="I296" i="12"/>
  <c r="I579" i="16"/>
  <c r="I86" i="17"/>
  <c r="I657" i="17"/>
  <c r="H289" i="15"/>
  <c r="H856" i="15"/>
  <c r="H952" i="15"/>
  <c r="H1577" i="15"/>
  <c r="H1593" i="15"/>
  <c r="H1609" i="15"/>
  <c r="I691" i="16"/>
  <c r="D2" i="13"/>
  <c r="D217" i="17"/>
  <c r="H268" i="15"/>
  <c r="H415" i="15"/>
  <c r="H626" i="15"/>
  <c r="H634" i="15"/>
  <c r="H1135" i="15"/>
  <c r="H1710" i="15"/>
  <c r="H1742" i="15"/>
  <c r="I553" i="12"/>
  <c r="I561" i="12"/>
  <c r="I569" i="12"/>
  <c r="I585" i="12"/>
  <c r="I593" i="12"/>
  <c r="I601" i="12"/>
  <c r="I609" i="12"/>
  <c r="I617" i="12"/>
  <c r="I625" i="12"/>
  <c r="I641" i="12"/>
  <c r="I649" i="12"/>
  <c r="I657" i="12"/>
  <c r="I665" i="12"/>
  <c r="I673" i="12"/>
  <c r="I681" i="12"/>
  <c r="I697" i="12"/>
  <c r="E184" i="18"/>
  <c r="H184" i="18" s="1"/>
  <c r="H1705" i="15"/>
  <c r="D202" i="17"/>
  <c r="D543" i="17"/>
  <c r="D704" i="17"/>
  <c r="D712" i="17"/>
  <c r="H585" i="15"/>
  <c r="H593" i="15"/>
  <c r="H737" i="15"/>
  <c r="H764" i="15"/>
  <c r="H1240" i="15"/>
  <c r="H1256" i="15"/>
  <c r="H1319" i="15"/>
  <c r="I552" i="12"/>
  <c r="I138" i="17"/>
  <c r="D720" i="17"/>
  <c r="D728" i="17"/>
  <c r="D778" i="17"/>
  <c r="D888" i="17"/>
  <c r="D893" i="17"/>
  <c r="D1055" i="17"/>
  <c r="D1087" i="17"/>
  <c r="D1095" i="17"/>
  <c r="D1103" i="17"/>
  <c r="D1156" i="17"/>
  <c r="D1164" i="17"/>
  <c r="D1387" i="17"/>
  <c r="D1395" i="17"/>
  <c r="D1424" i="17"/>
  <c r="D1461" i="17"/>
  <c r="I1493" i="17"/>
  <c r="D1548" i="17"/>
  <c r="D1556" i="17"/>
  <c r="D1561" i="17"/>
  <c r="D1569" i="17"/>
  <c r="D1585" i="17"/>
  <c r="D1622" i="17"/>
  <c r="D1651" i="17"/>
  <c r="D1659" i="17"/>
  <c r="D1748" i="17"/>
  <c r="D1809" i="17"/>
  <c r="D1825" i="17"/>
  <c r="H4" i="18"/>
  <c r="H12" i="18"/>
  <c r="H32" i="18"/>
  <c r="H55" i="18"/>
  <c r="H59" i="18"/>
  <c r="H84" i="18"/>
  <c r="H95" i="18"/>
  <c r="H148" i="18"/>
  <c r="H190" i="18"/>
  <c r="H192" i="18"/>
  <c r="H270" i="18"/>
  <c r="H290" i="18"/>
  <c r="H310" i="18"/>
  <c r="H313" i="18"/>
  <c r="H318" i="18"/>
  <c r="H329" i="18"/>
  <c r="H341" i="18"/>
  <c r="H346" i="18"/>
  <c r="H370" i="18"/>
  <c r="H390" i="18"/>
  <c r="H414" i="18"/>
  <c r="H434" i="18"/>
  <c r="H454" i="18"/>
  <c r="H545" i="18"/>
  <c r="H606" i="18"/>
  <c r="H614" i="18"/>
  <c r="H658" i="18"/>
  <c r="H694" i="18"/>
  <c r="H773" i="18"/>
  <c r="H902" i="18"/>
  <c r="H1300" i="18"/>
  <c r="H1372" i="18"/>
  <c r="H1823" i="18"/>
  <c r="H104" i="18"/>
  <c r="H116" i="18"/>
  <c r="H358" i="18"/>
  <c r="H378" i="18"/>
  <c r="H442" i="18"/>
  <c r="H550" i="18"/>
  <c r="H622" i="18"/>
  <c r="H702" i="18"/>
  <c r="E894" i="18"/>
  <c r="H894" i="18" s="1"/>
  <c r="D1372" i="17"/>
  <c r="D1377" i="17"/>
  <c r="D1409" i="17"/>
  <c r="D1417" i="17"/>
  <c r="D1485" i="17"/>
  <c r="D1497" i="17"/>
  <c r="D1504" i="17"/>
  <c r="D1525" i="17"/>
  <c r="D1541" i="17"/>
  <c r="D1567" i="17"/>
  <c r="D1641" i="17"/>
  <c r="D1654" i="17"/>
  <c r="D1678" i="17"/>
  <c r="D1686" i="17"/>
  <c r="D1694" i="17"/>
  <c r="D1707" i="17"/>
  <c r="D1720" i="17"/>
  <c r="D1791" i="17"/>
  <c r="I1793" i="17"/>
  <c r="H31" i="18"/>
  <c r="H63" i="18"/>
  <c r="H75" i="18"/>
  <c r="H124" i="18"/>
  <c r="H144" i="18"/>
  <c r="H156" i="18"/>
  <c r="H171" i="18"/>
  <c r="H306" i="18"/>
  <c r="H334" i="18"/>
  <c r="H389" i="18"/>
  <c r="E417" i="18"/>
  <c r="H417" i="18" s="1"/>
  <c r="H453" i="18"/>
  <c r="H594" i="18"/>
  <c r="H674" i="18"/>
  <c r="H682" i="18"/>
  <c r="H693" i="18"/>
  <c r="H710" i="18"/>
  <c r="H733" i="18"/>
  <c r="H806" i="18"/>
  <c r="H871" i="18"/>
  <c r="H874" i="18"/>
  <c r="H939" i="18"/>
  <c r="H1212" i="18"/>
  <c r="D787" i="17"/>
  <c r="D881" i="17"/>
  <c r="D910" i="17"/>
  <c r="D944" i="17"/>
  <c r="D992" i="17"/>
  <c r="D1000" i="17"/>
  <c r="D1048" i="17"/>
  <c r="D1125" i="17"/>
  <c r="D1149" i="17"/>
  <c r="D1202" i="17"/>
  <c r="D1210" i="17"/>
  <c r="D1218" i="17"/>
  <c r="D1231" i="17"/>
  <c r="D1346" i="17"/>
  <c r="D1354" i="17"/>
  <c r="D1362" i="17"/>
  <c r="D1462" i="17"/>
  <c r="D1480" i="17"/>
  <c r="D1549" i="17"/>
  <c r="D1557" i="17"/>
  <c r="D1562" i="17"/>
  <c r="D1570" i="17"/>
  <c r="D1623" i="17"/>
  <c r="D1660" i="17"/>
  <c r="D1665" i="17"/>
  <c r="D1673" i="17"/>
  <c r="D1689" i="17"/>
  <c r="D1826" i="17"/>
  <c r="H28" i="18"/>
  <c r="H83" i="18"/>
  <c r="H132" i="18"/>
  <c r="H147" i="18"/>
  <c r="H179" i="18"/>
  <c r="H214" i="18"/>
  <c r="H229" i="18"/>
  <c r="H258" i="18"/>
  <c r="H281" i="18"/>
  <c r="H342" i="18"/>
  <c r="H354" i="18"/>
  <c r="H386" i="18"/>
  <c r="H398" i="18"/>
  <c r="H410" i="18"/>
  <c r="H425" i="18"/>
  <c r="H450" i="18"/>
  <c r="H462" i="18"/>
  <c r="H474" i="18"/>
  <c r="H482" i="18"/>
  <c r="H509" i="18"/>
  <c r="H514" i="18"/>
  <c r="H546" i="18"/>
  <c r="H566" i="18"/>
  <c r="H602" i="18"/>
  <c r="H638" i="18"/>
  <c r="H646" i="18"/>
  <c r="H690" i="18"/>
  <c r="H718" i="18"/>
  <c r="H738" i="18"/>
  <c r="H746" i="18"/>
  <c r="H774" i="18"/>
  <c r="H789" i="18"/>
  <c r="E846" i="18"/>
  <c r="H846" i="18" s="1"/>
  <c r="H895" i="18"/>
  <c r="H43" i="18"/>
  <c r="H51" i="18"/>
  <c r="H100" i="18"/>
  <c r="H246" i="18"/>
  <c r="H249" i="18"/>
  <c r="H345" i="18"/>
  <c r="H366" i="18"/>
  <c r="H409" i="18"/>
  <c r="H430" i="18"/>
  <c r="H473" i="18"/>
  <c r="H629" i="18"/>
  <c r="H654" i="18"/>
  <c r="H887" i="18"/>
  <c r="E1578" i="18"/>
  <c r="H1578" i="18" s="1"/>
  <c r="D798" i="17"/>
  <c r="D806" i="17"/>
  <c r="D851" i="17"/>
  <c r="D1006" i="17"/>
  <c r="D1062" i="17"/>
  <c r="D1094" i="17"/>
  <c r="D1102" i="17"/>
  <c r="D1147" i="17"/>
  <c r="D1187" i="17"/>
  <c r="D1253" i="17"/>
  <c r="D1258" i="17"/>
  <c r="D1271" i="17"/>
  <c r="D1284" i="17"/>
  <c r="D1289" i="17"/>
  <c r="D1297" i="17"/>
  <c r="D1318" i="17"/>
  <c r="D1326" i="17"/>
  <c r="D1339" i="17"/>
  <c r="D1491" i="17"/>
  <c r="D1493" i="17"/>
  <c r="D1500" i="17"/>
  <c r="D1505" i="17"/>
  <c r="D1510" i="17"/>
  <c r="D1605" i="17"/>
  <c r="D1642" i="17"/>
  <c r="D1650" i="17"/>
  <c r="I1710" i="17"/>
  <c r="D1726" i="17"/>
  <c r="D1734" i="17"/>
  <c r="D1742" i="17"/>
  <c r="D1763" i="17"/>
  <c r="D1797" i="17"/>
  <c r="D1824" i="17"/>
  <c r="H3" i="18"/>
  <c r="H11" i="18"/>
  <c r="H16" i="18"/>
  <c r="H88" i="18"/>
  <c r="H152" i="18"/>
  <c r="H193" i="18"/>
  <c r="H257" i="18"/>
  <c r="H274" i="18"/>
  <c r="H294" i="18"/>
  <c r="E345" i="18"/>
  <c r="H377" i="18"/>
  <c r="H406" i="18"/>
  <c r="H418" i="18"/>
  <c r="H441" i="18"/>
  <c r="H470" i="18"/>
  <c r="H549" i="18"/>
  <c r="H557" i="18"/>
  <c r="H565" i="18"/>
  <c r="H582" i="18"/>
  <c r="H626" i="18"/>
  <c r="H701" i="18"/>
  <c r="H726" i="18"/>
  <c r="H762" i="18"/>
  <c r="H854" i="18"/>
  <c r="H927" i="18"/>
  <c r="E1083" i="18"/>
  <c r="H1083" i="18"/>
  <c r="E1443" i="18"/>
  <c r="H1443" i="18"/>
  <c r="D648" i="17"/>
  <c r="D661" i="17"/>
  <c r="D749" i="17"/>
  <c r="D849" i="17"/>
  <c r="D1012" i="17"/>
  <c r="D1020" i="17"/>
  <c r="D1028" i="17"/>
  <c r="D1036" i="17"/>
  <c r="D1044" i="17"/>
  <c r="D1108" i="17"/>
  <c r="D1116" i="17"/>
  <c r="D1145" i="17"/>
  <c r="D1169" i="17"/>
  <c r="D1177" i="17"/>
  <c r="D1206" i="17"/>
  <c r="D1214" i="17"/>
  <c r="D1371" i="17"/>
  <c r="D1437" i="17"/>
  <c r="D1466" i="17"/>
  <c r="D1516" i="17"/>
  <c r="D1590" i="17"/>
  <c r="D1653" i="17"/>
  <c r="D1693" i="17"/>
  <c r="D1706" i="17"/>
  <c r="D1714" i="17"/>
  <c r="D1750" i="17"/>
  <c r="D1753" i="17"/>
  <c r="D1758" i="17"/>
  <c r="D1761" i="17"/>
  <c r="D1769" i="17"/>
  <c r="D1777" i="17"/>
  <c r="D1790" i="17"/>
  <c r="D1798" i="17"/>
  <c r="D1806" i="17"/>
  <c r="D1814" i="17"/>
  <c r="D1822" i="17"/>
  <c r="H15" i="18"/>
  <c r="H225" i="18"/>
  <c r="H230" i="18"/>
  <c r="H262" i="18"/>
  <c r="H273" i="18"/>
  <c r="H282" i="18"/>
  <c r="H293" i="18"/>
  <c r="H349" i="18"/>
  <c r="H385" i="18"/>
  <c r="H449" i="18"/>
  <c r="H478" i="18"/>
  <c r="H498" i="18"/>
  <c r="H510" i="18"/>
  <c r="H530" i="18"/>
  <c r="E542" i="18"/>
  <c r="H542" i="18" s="1"/>
  <c r="H558" i="18"/>
  <c r="H642" i="18"/>
  <c r="H650" i="18"/>
  <c r="H661" i="18"/>
  <c r="H742" i="18"/>
  <c r="H750" i="18"/>
  <c r="H793" i="18"/>
  <c r="H810" i="18"/>
  <c r="H858" i="18"/>
  <c r="H870" i="18"/>
  <c r="E878" i="18"/>
  <c r="H878" i="18" s="1"/>
  <c r="H1416" i="18"/>
  <c r="H922" i="18"/>
  <c r="H966" i="18"/>
  <c r="H1006" i="18"/>
  <c r="H1067" i="18"/>
  <c r="H1092" i="18"/>
  <c r="H1115" i="18"/>
  <c r="H1120" i="18"/>
  <c r="H1140" i="18"/>
  <c r="H1148" i="18"/>
  <c r="H1211" i="18"/>
  <c r="H1268" i="18"/>
  <c r="H1276" i="18"/>
  <c r="H1319" i="18"/>
  <c r="H1356" i="18"/>
  <c r="H1396" i="18"/>
  <c r="H1407" i="18"/>
  <c r="E1416" i="18"/>
  <c r="H1568" i="18"/>
  <c r="H1038" i="18"/>
  <c r="H1100" i="18"/>
  <c r="H1156" i="18"/>
  <c r="H1188" i="18"/>
  <c r="H1248" i="18"/>
  <c r="H1292" i="18"/>
  <c r="H1295" i="18"/>
  <c r="H1297" i="18"/>
  <c r="H1316" i="18"/>
  <c r="H1327" i="18"/>
  <c r="H1404" i="18"/>
  <c r="H1491" i="18"/>
  <c r="H1608" i="18"/>
  <c r="H1666" i="18"/>
  <c r="H1671" i="18"/>
  <c r="H1744" i="18"/>
  <c r="H1802" i="18"/>
  <c r="N958" i="15"/>
  <c r="D2" i="19"/>
  <c r="H1066" i="18"/>
  <c r="H1088" i="18"/>
  <c r="H1111" i="18"/>
  <c r="H1280" i="18"/>
  <c r="H1496" i="18"/>
  <c r="H1544" i="18"/>
  <c r="H1800" i="18"/>
  <c r="H1810" i="18"/>
  <c r="H926" i="18"/>
  <c r="H970" i="18"/>
  <c r="H1002" i="18"/>
  <c r="H1051" i="18"/>
  <c r="H1144" i="18"/>
  <c r="H1191" i="18"/>
  <c r="H1240" i="18"/>
  <c r="H1296" i="18"/>
  <c r="H1303" i="18"/>
  <c r="H1340" i="18"/>
  <c r="H1476" i="18"/>
  <c r="H1527" i="18"/>
  <c r="H1576" i="18"/>
  <c r="H1599" i="18"/>
  <c r="H1634" i="18"/>
  <c r="H1675" i="18"/>
  <c r="H1730" i="18"/>
  <c r="H1752" i="18"/>
  <c r="H1767" i="18"/>
  <c r="H886" i="18"/>
  <c r="H1099" i="18"/>
  <c r="H1127" i="18"/>
  <c r="H1155" i="18"/>
  <c r="H1160" i="18"/>
  <c r="H1351" i="18"/>
  <c r="H1368" i="18"/>
  <c r="H1471" i="18"/>
  <c r="H1562" i="18"/>
  <c r="H1584" i="18"/>
  <c r="H1624" i="18"/>
  <c r="H1680" i="18"/>
  <c r="H1821" i="18"/>
  <c r="H963" i="18"/>
  <c r="H983" i="18"/>
  <c r="H1030" i="18"/>
  <c r="H1055" i="18"/>
  <c r="H1107" i="18"/>
  <c r="H1168" i="18"/>
  <c r="H1171" i="18"/>
  <c r="H1263" i="18"/>
  <c r="H1318" i="18"/>
  <c r="H1380" i="18"/>
  <c r="H1444" i="18"/>
  <c r="H1467" i="18"/>
  <c r="H1484" i="18"/>
  <c r="H1560" i="18"/>
  <c r="H1567" i="18"/>
  <c r="H1607" i="18"/>
  <c r="H1647" i="18"/>
  <c r="H1695" i="18"/>
  <c r="H1728" i="18"/>
  <c r="H1731" i="18"/>
  <c r="H1775" i="18"/>
  <c r="N407" i="15"/>
  <c r="N527" i="15"/>
  <c r="N2" i="15"/>
  <c r="N27" i="15"/>
  <c r="H364" i="15"/>
  <c r="H550" i="15"/>
  <c r="H693" i="15"/>
  <c r="H986" i="15"/>
  <c r="H116" i="15"/>
  <c r="H300" i="15"/>
  <c r="H359" i="15"/>
  <c r="H362" i="15"/>
  <c r="H413" i="15"/>
  <c r="H619" i="15"/>
  <c r="H658" i="15"/>
  <c r="H824" i="15"/>
  <c r="H882" i="15"/>
  <c r="H1076" i="15"/>
  <c r="H1183" i="15"/>
  <c r="H1191" i="15"/>
  <c r="E1493" i="15"/>
  <c r="H1493" i="15" s="1"/>
  <c r="H1545" i="15"/>
  <c r="H1726" i="15"/>
  <c r="H369" i="15"/>
  <c r="H563" i="15"/>
  <c r="H960" i="15"/>
  <c r="H1131" i="15"/>
  <c r="H714" i="15"/>
  <c r="H722" i="15"/>
  <c r="H819" i="15"/>
  <c r="H827" i="15"/>
  <c r="H835" i="15"/>
  <c r="H1092" i="15"/>
  <c r="H1223" i="15"/>
  <c r="H1625" i="15"/>
  <c r="N1086" i="15"/>
  <c r="N1014" i="15"/>
  <c r="N934" i="15"/>
  <c r="H1622" i="15"/>
  <c r="H434" i="15"/>
  <c r="H569" i="15"/>
  <c r="H669" i="15"/>
  <c r="H730" i="15"/>
  <c r="H746" i="15"/>
  <c r="H1242" i="15"/>
  <c r="H1258" i="15"/>
  <c r="H1266" i="15"/>
  <c r="H1271" i="15"/>
  <c r="H1308" i="15"/>
  <c r="H1339" i="15"/>
  <c r="H1376" i="15"/>
  <c r="H1456" i="15"/>
  <c r="H1662" i="15"/>
  <c r="H1753" i="15"/>
  <c r="H1769" i="15"/>
  <c r="H614" i="15"/>
  <c r="H237" i="15"/>
  <c r="H301" i="15"/>
  <c r="H749" i="15"/>
  <c r="H880" i="15"/>
  <c r="H898" i="15"/>
  <c r="H1119" i="15"/>
  <c r="E1279" i="15"/>
  <c r="H1279" i="15" s="1"/>
  <c r="H1459" i="15"/>
  <c r="H1657" i="15"/>
  <c r="H1673" i="15"/>
  <c r="H1678" i="15"/>
  <c r="H1785" i="15"/>
  <c r="H1801" i="15"/>
  <c r="H1806" i="15"/>
  <c r="N125" i="15"/>
  <c r="H1024" i="15"/>
  <c r="H1614" i="15"/>
  <c r="H1721" i="15"/>
  <c r="H236" i="15"/>
  <c r="H566" i="15"/>
  <c r="H379" i="15"/>
  <c r="H447" i="15"/>
  <c r="H590" i="15"/>
  <c r="H677" i="15"/>
  <c r="H1120" i="15"/>
  <c r="H1388" i="15"/>
  <c r="H1435" i="15"/>
  <c r="H1822" i="15"/>
  <c r="H1167" i="15"/>
  <c r="H443" i="15"/>
  <c r="H603" i="15"/>
  <c r="H685" i="15"/>
  <c r="H1091" i="15"/>
  <c r="H1420" i="15"/>
  <c r="H1718" i="15"/>
  <c r="E1598" i="15"/>
  <c r="H1598" i="15" s="1"/>
  <c r="E21" i="15"/>
  <c r="H21" i="15" s="1"/>
  <c r="H273" i="15"/>
  <c r="H337" i="15"/>
  <c r="H399" i="15"/>
  <c r="H455" i="15"/>
  <c r="H460" i="15"/>
  <c r="E555" i="15"/>
  <c r="H555" i="15" s="1"/>
  <c r="E1019" i="15"/>
  <c r="H1019" i="15" s="1"/>
  <c r="H1047" i="15"/>
  <c r="H1136" i="15"/>
  <c r="H1290" i="15"/>
  <c r="E1774" i="15"/>
  <c r="H1774" i="15" s="1"/>
  <c r="H851" i="15"/>
  <c r="H20" i="15"/>
  <c r="H148" i="15"/>
  <c r="H205" i="15"/>
  <c r="H269" i="15"/>
  <c r="H333" i="15"/>
  <c r="H428" i="15"/>
  <c r="E514" i="15"/>
  <c r="H514" i="15" s="1"/>
  <c r="H519" i="15"/>
  <c r="H574" i="15"/>
  <c r="E579" i="15"/>
  <c r="H579" i="15" s="1"/>
  <c r="H622" i="15"/>
  <c r="H1002" i="15"/>
  <c r="E1071" i="15"/>
  <c r="H1071" i="15" s="1"/>
  <c r="H1079" i="15"/>
  <c r="H431" i="15"/>
  <c r="H582" i="15"/>
  <c r="H780" i="15"/>
  <c r="H795" i="15"/>
  <c r="H1098" i="15"/>
  <c r="H1171" i="15"/>
  <c r="H1192" i="15"/>
  <c r="H1355" i="15"/>
  <c r="H526" i="15"/>
  <c r="H52" i="15"/>
  <c r="H180" i="15"/>
  <c r="H482" i="15"/>
  <c r="E1103" i="15"/>
  <c r="H1103" i="15" s="1"/>
  <c r="H1179" i="15"/>
  <c r="E1239" i="15"/>
  <c r="H1239" i="15" s="1"/>
  <c r="E53" i="15"/>
  <c r="H53" i="15" s="1"/>
  <c r="E5" i="15"/>
  <c r="H5" i="15" s="1"/>
  <c r="H973" i="15"/>
  <c r="H1096" i="15"/>
  <c r="H84" i="15"/>
  <c r="H467" i="15"/>
  <c r="H1143" i="15"/>
  <c r="E1295" i="15"/>
  <c r="H1295" i="15" s="1"/>
  <c r="H212" i="15"/>
  <c r="H244" i="15"/>
  <c r="H276" i="15"/>
  <c r="H308" i="15"/>
  <c r="H340" i="15"/>
  <c r="H375" i="15"/>
  <c r="H378" i="15"/>
  <c r="H380" i="15"/>
  <c r="H553" i="15"/>
  <c r="H577" i="15"/>
  <c r="H611" i="15"/>
  <c r="H726" i="15"/>
  <c r="H816" i="15"/>
  <c r="H968" i="15"/>
  <c r="H1151" i="15"/>
  <c r="H1187" i="15"/>
  <c r="H1199" i="15"/>
  <c r="H1303" i="15"/>
  <c r="H1305" i="15"/>
  <c r="H1348" i="15"/>
  <c r="H1351" i="15"/>
  <c r="H1641" i="15"/>
  <c r="H1689" i="15"/>
  <c r="N1199" i="15"/>
  <c r="N1175" i="15"/>
  <c r="H13" i="15"/>
  <c r="H28" i="15"/>
  <c r="E37" i="15"/>
  <c r="H37" i="15" s="1"/>
  <c r="H45" i="15"/>
  <c r="H60" i="15"/>
  <c r="H77" i="15"/>
  <c r="H92" i="15"/>
  <c r="E101" i="15"/>
  <c r="H101" i="15" s="1"/>
  <c r="H109" i="15"/>
  <c r="E133" i="15"/>
  <c r="H133" i="15" s="1"/>
  <c r="H141" i="15"/>
  <c r="E165" i="15"/>
  <c r="H165" i="15" s="1"/>
  <c r="H173" i="15"/>
  <c r="E197" i="15"/>
  <c r="H197" i="15" s="1"/>
  <c r="H229" i="15"/>
  <c r="H249" i="15"/>
  <c r="H261" i="15"/>
  <c r="H281" i="15"/>
  <c r="H293" i="15"/>
  <c r="H313" i="15"/>
  <c r="H325" i="15"/>
  <c r="H345" i="15"/>
  <c r="H397" i="15"/>
  <c r="H426" i="15"/>
  <c r="H463" i="15"/>
  <c r="H478" i="15"/>
  <c r="H534" i="15"/>
  <c r="H601" i="15"/>
  <c r="H630" i="15"/>
  <c r="H670" i="15"/>
  <c r="H701" i="15"/>
  <c r="H706" i="15"/>
  <c r="H942" i="15"/>
  <c r="H1111" i="15"/>
  <c r="H1159" i="15"/>
  <c r="H1207" i="15"/>
  <c r="H1272" i="15"/>
  <c r="H1336" i="15"/>
  <c r="H1427" i="15"/>
  <c r="H1497" i="15"/>
  <c r="H1561" i="15"/>
  <c r="H1646" i="15"/>
  <c r="H1694" i="15"/>
  <c r="H1737" i="15"/>
  <c r="H215" i="15"/>
  <c r="H220" i="15"/>
  <c r="H284" i="15"/>
  <c r="H348" i="15"/>
  <c r="H368" i="15"/>
  <c r="H407" i="15"/>
  <c r="H412" i="15"/>
  <c r="H503" i="15"/>
  <c r="H513" i="15"/>
  <c r="H527" i="15"/>
  <c r="H530" i="15"/>
  <c r="H537" i="15"/>
  <c r="H539" i="15"/>
  <c r="H606" i="15"/>
  <c r="H797" i="15"/>
  <c r="H1026" i="15"/>
  <c r="H1147" i="15"/>
  <c r="H1160" i="15"/>
  <c r="H1392" i="15"/>
  <c r="E1502" i="15"/>
  <c r="H1502" i="15" s="1"/>
  <c r="H1529" i="15"/>
  <c r="H1566" i="15"/>
  <c r="H1750" i="15"/>
  <c r="H1790" i="15"/>
  <c r="N539" i="15"/>
  <c r="H69" i="15"/>
  <c r="H427" i="15"/>
  <c r="H459" i="15"/>
  <c r="H471" i="15"/>
  <c r="H498" i="15"/>
  <c r="H501" i="15"/>
  <c r="H561" i="15"/>
  <c r="H595" i="15"/>
  <c r="H638" i="15"/>
  <c r="H772" i="15"/>
  <c r="H788" i="15"/>
  <c r="H804" i="15"/>
  <c r="E1063" i="15"/>
  <c r="H1063" i="15" s="1"/>
  <c r="H1451" i="15"/>
  <c r="N525" i="15"/>
  <c r="H117" i="15"/>
  <c r="H587" i="15"/>
  <c r="H649" i="15"/>
  <c r="H765" i="15"/>
  <c r="E779" i="15"/>
  <c r="H779" i="15" s="1"/>
  <c r="H858" i="15"/>
  <c r="H1059" i="15"/>
  <c r="H1082" i="15"/>
  <c r="E1255" i="15"/>
  <c r="H1255" i="15" s="1"/>
  <c r="H1307" i="15"/>
  <c r="H1368" i="15"/>
  <c r="H1416" i="15"/>
  <c r="H1475" i="15"/>
  <c r="N1059" i="15"/>
  <c r="H29" i="15"/>
  <c r="H61" i="15"/>
  <c r="E85" i="15"/>
  <c r="H85" i="15" s="1"/>
  <c r="H93" i="15"/>
  <c r="E117" i="15"/>
  <c r="H125" i="15"/>
  <c r="E149" i="15"/>
  <c r="H149" i="15" s="1"/>
  <c r="H157" i="15"/>
  <c r="E181" i="15"/>
  <c r="H181" i="15" s="1"/>
  <c r="H189" i="15"/>
  <c r="H213" i="15"/>
  <c r="H228" i="15"/>
  <c r="H233" i="15"/>
  <c r="H245" i="15"/>
  <c r="H260" i="15"/>
  <c r="H265" i="15"/>
  <c r="H277" i="15"/>
  <c r="H292" i="15"/>
  <c r="H297" i="15"/>
  <c r="H309" i="15"/>
  <c r="H324" i="15"/>
  <c r="H329" i="15"/>
  <c r="H341" i="15"/>
  <c r="H391" i="15"/>
  <c r="H442" i="15"/>
  <c r="H494" i="15"/>
  <c r="H545" i="15"/>
  <c r="H547" i="15"/>
  <c r="H705" i="15"/>
  <c r="H725" i="15"/>
  <c r="H962" i="15"/>
  <c r="H1032" i="15"/>
  <c r="H1040" i="15"/>
  <c r="H1042" i="15"/>
  <c r="H1064" i="15"/>
  <c r="H1066" i="15"/>
  <c r="H1095" i="15"/>
  <c r="H1163" i="15"/>
  <c r="H1476" i="15"/>
  <c r="H1526" i="15"/>
  <c r="H1582" i="15"/>
  <c r="H1758" i="15"/>
  <c r="D6" i="17"/>
  <c r="D14" i="17"/>
  <c r="D22" i="17"/>
  <c r="D30" i="17"/>
  <c r="D38" i="17"/>
  <c r="D46" i="17"/>
  <c r="D54" i="17"/>
  <c r="D62" i="17"/>
  <c r="D70" i="17"/>
  <c r="D78" i="17"/>
  <c r="D94" i="17"/>
  <c r="D102" i="17"/>
  <c r="D110" i="17"/>
  <c r="D118" i="17"/>
  <c r="D134" i="17"/>
  <c r="D139" i="17"/>
  <c r="D147" i="17"/>
  <c r="D155" i="17"/>
  <c r="D163" i="17"/>
  <c r="D176" i="17"/>
  <c r="D184" i="17"/>
  <c r="D192" i="17"/>
  <c r="D218" i="17"/>
  <c r="D223" i="17"/>
  <c r="I6" i="17"/>
  <c r="I14" i="17"/>
  <c r="I22" i="17"/>
  <c r="I30" i="17"/>
  <c r="I38" i="17"/>
  <c r="I46" i="17"/>
  <c r="I54" i="17"/>
  <c r="I62" i="17"/>
  <c r="I70" i="17"/>
  <c r="I78" i="17"/>
  <c r="I94" i="17"/>
  <c r="I102" i="17"/>
  <c r="I110" i="17"/>
  <c r="I118" i="17"/>
  <c r="I163" i="17"/>
  <c r="D203" i="17"/>
  <c r="D211" i="17"/>
  <c r="D216" i="17"/>
  <c r="D10" i="17"/>
  <c r="D18" i="17"/>
  <c r="D26" i="17"/>
  <c r="D34" i="17"/>
  <c r="D42" i="17"/>
  <c r="D50" i="17"/>
  <c r="D58" i="17"/>
  <c r="D66" i="17"/>
  <c r="D74" i="17"/>
  <c r="D82" i="17"/>
  <c r="D90" i="17"/>
  <c r="D98" i="17"/>
  <c r="D106" i="17"/>
  <c r="D114" i="17"/>
  <c r="D122" i="17"/>
  <c r="D130" i="17"/>
  <c r="D138" i="17"/>
  <c r="D167" i="17"/>
  <c r="D180" i="17"/>
  <c r="D188" i="17"/>
  <c r="D242" i="17"/>
  <c r="I244" i="17"/>
  <c r="D250" i="17"/>
  <c r="D266" i="17"/>
  <c r="D274" i="17"/>
  <c r="D282" i="17"/>
  <c r="D290" i="17"/>
  <c r="D298" i="17"/>
  <c r="D306" i="17"/>
  <c r="D314" i="17"/>
  <c r="D322" i="17"/>
  <c r="D330" i="17"/>
  <c r="D338" i="17"/>
  <c r="D346" i="17"/>
  <c r="D575" i="17"/>
  <c r="D619" i="17"/>
  <c r="I825" i="17"/>
  <c r="I1242" i="17"/>
  <c r="I1495" i="17"/>
  <c r="D686" i="17"/>
  <c r="D694" i="17"/>
  <c r="D702" i="17"/>
  <c r="D757" i="17"/>
  <c r="D874" i="17"/>
  <c r="D887" i="17"/>
  <c r="D973" i="17"/>
  <c r="D994" i="17"/>
  <c r="D1002" i="17"/>
  <c r="D1222" i="17"/>
  <c r="D1227" i="17"/>
  <c r="D1243" i="17"/>
  <c r="D1282" i="17"/>
  <c r="D1308" i="17"/>
  <c r="D1355" i="17"/>
  <c r="D1446" i="17"/>
  <c r="D1451" i="17"/>
  <c r="D1456" i="17"/>
  <c r="D1552" i="17"/>
  <c r="D1589" i="17"/>
  <c r="D1594" i="17"/>
  <c r="I1598" i="17"/>
  <c r="D1606" i="17"/>
  <c r="D1627" i="17"/>
  <c r="D1692" i="17"/>
  <c r="D1697" i="17"/>
  <c r="D1702" i="17"/>
  <c r="D1773" i="17"/>
  <c r="D1781" i="17"/>
  <c r="D1786" i="17"/>
  <c r="D1794" i="17"/>
  <c r="D617" i="17"/>
  <c r="D637" i="17"/>
  <c r="D660" i="17"/>
  <c r="D721" i="17"/>
  <c r="D745" i="17"/>
  <c r="D829" i="17"/>
  <c r="D834" i="17"/>
  <c r="D844" i="17"/>
  <c r="D976" i="17"/>
  <c r="D984" i="17"/>
  <c r="D1010" i="17"/>
  <c r="D1122" i="17"/>
  <c r="D1138" i="17"/>
  <c r="D1146" i="17"/>
  <c r="D1196" i="17"/>
  <c r="D1201" i="17"/>
  <c r="D1298" i="17"/>
  <c r="D1378" i="17"/>
  <c r="D1386" i="17"/>
  <c r="D1418" i="17"/>
  <c r="D1423" i="17"/>
  <c r="D1431" i="17"/>
  <c r="D1529" i="17"/>
  <c r="D1542" i="17"/>
  <c r="D1599" i="17"/>
  <c r="D1604" i="17"/>
  <c r="D1609" i="17"/>
  <c r="D1617" i="17"/>
  <c r="D1661" i="17"/>
  <c r="D1674" i="17"/>
  <c r="D1760" i="17"/>
  <c r="D1768" i="17"/>
  <c r="D1776" i="17"/>
  <c r="D1789" i="17"/>
  <c r="D576" i="17"/>
  <c r="D615" i="17"/>
  <c r="D645" i="17"/>
  <c r="D650" i="17"/>
  <c r="D783" i="17"/>
  <c r="D801" i="17"/>
  <c r="D842" i="17"/>
  <c r="D906" i="17"/>
  <c r="D919" i="17"/>
  <c r="D924" i="17"/>
  <c r="D929" i="17"/>
  <c r="D942" i="17"/>
  <c r="I955" i="17"/>
  <c r="D958" i="17"/>
  <c r="D982" i="17"/>
  <c r="D1016" i="17"/>
  <c r="D1074" i="17"/>
  <c r="D1098" i="17"/>
  <c r="D1111" i="17"/>
  <c r="D1123" i="17"/>
  <c r="D1157" i="17"/>
  <c r="D1165" i="17"/>
  <c r="D1173" i="17"/>
  <c r="D1257" i="17"/>
  <c r="D1270" i="17"/>
  <c r="D1283" i="17"/>
  <c r="D1288" i="17"/>
  <c r="D1325" i="17"/>
  <c r="D1351" i="17"/>
  <c r="D1447" i="17"/>
  <c r="D1452" i="17"/>
  <c r="D1457" i="17"/>
  <c r="D1490" i="17"/>
  <c r="D1494" i="17"/>
  <c r="D1499" i="17"/>
  <c r="D1509" i="17"/>
  <c r="D1519" i="17"/>
  <c r="D1566" i="17"/>
  <c r="D1574" i="17"/>
  <c r="D1582" i="17"/>
  <c r="D1628" i="17"/>
  <c r="D1633" i="17"/>
  <c r="D1646" i="17"/>
  <c r="D1669" i="17"/>
  <c r="D1711" i="17"/>
  <c r="D1716" i="17"/>
  <c r="D1729" i="17"/>
  <c r="D1737" i="17"/>
  <c r="D1774" i="17"/>
  <c r="D1782" i="17"/>
  <c r="D1787" i="17"/>
  <c r="D1795" i="17"/>
  <c r="D1800" i="17"/>
  <c r="D1818" i="17"/>
  <c r="D228" i="17"/>
  <c r="D236" i="17"/>
  <c r="D244" i="17"/>
  <c r="D252" i="17"/>
  <c r="D260" i="17"/>
  <c r="D268" i="17"/>
  <c r="D276" i="17"/>
  <c r="D284" i="17"/>
  <c r="D292" i="17"/>
  <c r="D300" i="17"/>
  <c r="D308" i="17"/>
  <c r="D324" i="17"/>
  <c r="D332" i="17"/>
  <c r="D340" i="17"/>
  <c r="D348" i="17"/>
  <c r="D356" i="17"/>
  <c r="D364" i="17"/>
  <c r="D372" i="17"/>
  <c r="D380" i="17"/>
  <c r="D388" i="17"/>
  <c r="D396" i="17"/>
  <c r="D404" i="17"/>
  <c r="D412" i="17"/>
  <c r="D420" i="17"/>
  <c r="D428" i="17"/>
  <c r="D436" i="17"/>
  <c r="D452" i="17"/>
  <c r="D460" i="17"/>
  <c r="D476" i="17"/>
  <c r="D484" i="17"/>
  <c r="D492" i="17"/>
  <c r="D561" i="17"/>
  <c r="D672" i="17"/>
  <c r="D794" i="17"/>
  <c r="D799" i="17"/>
  <c r="D817" i="17"/>
  <c r="I945" i="17"/>
  <c r="D948" i="17"/>
  <c r="I953" i="17"/>
  <c r="D1022" i="17"/>
  <c r="D1150" i="17"/>
  <c r="D1234" i="17"/>
  <c r="D1302" i="17"/>
  <c r="D1307" i="17"/>
  <c r="D1331" i="17"/>
  <c r="D1349" i="17"/>
  <c r="D1390" i="17"/>
  <c r="D1414" i="17"/>
  <c r="D1419" i="17"/>
  <c r="D1427" i="17"/>
  <c r="D1435" i="17"/>
  <c r="D1473" i="17"/>
  <c r="D1483" i="17"/>
  <c r="D1533" i="17"/>
  <c r="D1538" i="17"/>
  <c r="D1543" i="17"/>
  <c r="D1598" i="17"/>
  <c r="D1621" i="17"/>
  <c r="I1654" i="17"/>
  <c r="D1662" i="17"/>
  <c r="D1683" i="17"/>
  <c r="D1691" i="17"/>
  <c r="D1743" i="17"/>
  <c r="D1756" i="17"/>
  <c r="D1764" i="17"/>
  <c r="D104" i="17"/>
  <c r="D112" i="17"/>
  <c r="D120" i="17"/>
  <c r="D128" i="17"/>
  <c r="D141" i="17"/>
  <c r="D149" i="17"/>
  <c r="D157" i="17"/>
  <c r="D165" i="17"/>
  <c r="D173" i="17"/>
  <c r="D178" i="17"/>
  <c r="D186" i="17"/>
  <c r="D194" i="17"/>
  <c r="D199" i="17"/>
  <c r="D209" i="17"/>
  <c r="D222" i="17"/>
  <c r="D232" i="17"/>
  <c r="D240" i="17"/>
  <c r="D583" i="17"/>
  <c r="I204" i="17"/>
  <c r="D230" i="17"/>
  <c r="F352" i="17"/>
  <c r="I352" i="17" s="1"/>
  <c r="D129" i="17"/>
  <c r="D137" i="17"/>
  <c r="D142" i="17"/>
  <c r="D150" i="17"/>
  <c r="D158" i="17"/>
  <c r="D174" i="17"/>
  <c r="D179" i="17"/>
  <c r="D187" i="17"/>
  <c r="D233" i="17"/>
  <c r="I235" i="17"/>
  <c r="D249" i="17"/>
  <c r="D257" i="17"/>
  <c r="D265" i="17"/>
  <c r="D273" i="17"/>
  <c r="D281" i="17"/>
  <c r="D289" i="17"/>
  <c r="D297" i="17"/>
  <c r="D305" i="17"/>
  <c r="D313" i="17"/>
  <c r="D321" i="17"/>
  <c r="D353" i="17"/>
  <c r="D361" i="17"/>
  <c r="D369" i="17"/>
  <c r="D377" i="17"/>
  <c r="D385" i="17"/>
  <c r="D393" i="17"/>
  <c r="D553" i="17"/>
  <c r="D558" i="17"/>
  <c r="D638" i="17"/>
  <c r="D763" i="17"/>
  <c r="D500" i="17"/>
  <c r="D508" i="17"/>
  <c r="D516" i="17"/>
  <c r="D524" i="17"/>
  <c r="D532" i="17"/>
  <c r="D540" i="17"/>
  <c r="D548" i="17"/>
  <c r="I623" i="17"/>
  <c r="D628" i="17"/>
  <c r="D7" i="17"/>
  <c r="D15" i="17"/>
  <c r="D23" i="17"/>
  <c r="D31" i="17"/>
  <c r="D39" i="17"/>
  <c r="D47" i="17"/>
  <c r="I49" i="17"/>
  <c r="D55" i="17"/>
  <c r="I57" i="17"/>
  <c r="D63" i="17"/>
  <c r="I65" i="17"/>
  <c r="D71" i="17"/>
  <c r="I73" i="17"/>
  <c r="D79" i="17"/>
  <c r="I81" i="17"/>
  <c r="D87" i="17"/>
  <c r="I89" i="17"/>
  <c r="D95" i="17"/>
  <c r="I97" i="17"/>
  <c r="D103" i="17"/>
  <c r="I105" i="17"/>
  <c r="D111" i="17"/>
  <c r="I113" i="17"/>
  <c r="D119" i="17"/>
  <c r="D127" i="17"/>
  <c r="D135" i="17"/>
  <c r="D140" i="17"/>
  <c r="D148" i="17"/>
  <c r="D164" i="17"/>
  <c r="D172" i="17"/>
  <c r="D193" i="17"/>
  <c r="D208" i="17"/>
  <c r="D213" i="17"/>
  <c r="D221" i="17"/>
  <c r="D226" i="17"/>
  <c r="D231" i="17"/>
  <c r="D239" i="17"/>
  <c r="D255" i="17"/>
  <c r="D263" i="17"/>
  <c r="D271" i="17"/>
  <c r="D279" i="17"/>
  <c r="D287" i="17"/>
  <c r="D295" i="17"/>
  <c r="D303" i="17"/>
  <c r="D311" i="17"/>
  <c r="D319" i="17"/>
  <c r="D327" i="17"/>
  <c r="D335" i="17"/>
  <c r="D343" i="17"/>
  <c r="D351" i="17"/>
  <c r="D359" i="17"/>
  <c r="D367" i="17"/>
  <c r="D616" i="17"/>
  <c r="D733" i="17"/>
  <c r="D862" i="17"/>
  <c r="D898" i="17"/>
  <c r="D5" i="17"/>
  <c r="D13" i="17"/>
  <c r="D21" i="17"/>
  <c r="D29" i="17"/>
  <c r="D37" i="17"/>
  <c r="D45" i="17"/>
  <c r="D53" i="17"/>
  <c r="D61" i="17"/>
  <c r="D69" i="17"/>
  <c r="D77" i="17"/>
  <c r="D85" i="17"/>
  <c r="D93" i="17"/>
  <c r="D101" i="17"/>
  <c r="D109" i="17"/>
  <c r="D117" i="17"/>
  <c r="D125" i="17"/>
  <c r="D133" i="17"/>
  <c r="D162" i="17"/>
  <c r="D170" i="17"/>
  <c r="D175" i="17"/>
  <c r="D183" i="17"/>
  <c r="D196" i="17"/>
  <c r="D201" i="17"/>
  <c r="D206" i="17"/>
  <c r="D224" i="17"/>
  <c r="D229" i="17"/>
  <c r="D237" i="17"/>
  <c r="D245" i="17"/>
  <c r="D253" i="17"/>
  <c r="D261" i="17"/>
  <c r="D269" i="17"/>
  <c r="D277" i="17"/>
  <c r="D285" i="17"/>
  <c r="D293" i="17"/>
  <c r="D301" i="17"/>
  <c r="D309" i="17"/>
  <c r="D317" i="17"/>
  <c r="D325" i="17"/>
  <c r="D333" i="17"/>
  <c r="D341" i="17"/>
  <c r="I375" i="17"/>
  <c r="I383" i="17"/>
  <c r="D691" i="17"/>
  <c r="D699" i="17"/>
  <c r="D556" i="17"/>
  <c r="D574" i="17"/>
  <c r="D599" i="17"/>
  <c r="D614" i="17"/>
  <c r="D624" i="17"/>
  <c r="D689" i="17"/>
  <c r="D697" i="17"/>
  <c r="D710" i="17"/>
  <c r="D726" i="17"/>
  <c r="D751" i="17"/>
  <c r="D756" i="17"/>
  <c r="D761" i="17"/>
  <c r="D781" i="17"/>
  <c r="I793" i="17"/>
  <c r="D804" i="17"/>
  <c r="D841" i="17"/>
  <c r="D848" i="17"/>
  <c r="D853" i="17"/>
  <c r="D868" i="17"/>
  <c r="D878" i="17"/>
  <c r="D886" i="17"/>
  <c r="D896" i="17"/>
  <c r="D981" i="17"/>
  <c r="D1025" i="17"/>
  <c r="D1043" i="17"/>
  <c r="D1105" i="17"/>
  <c r="I1014" i="17"/>
  <c r="D331" i="17"/>
  <c r="D339" i="17"/>
  <c r="D347" i="17"/>
  <c r="D567" i="17"/>
  <c r="D572" i="17"/>
  <c r="D577" i="17"/>
  <c r="D592" i="17"/>
  <c r="D597" i="17"/>
  <c r="D602" i="17"/>
  <c r="D622" i="17"/>
  <c r="D627" i="17"/>
  <c r="D639" i="17"/>
  <c r="D649" i="17"/>
  <c r="D664" i="17"/>
  <c r="D669" i="17"/>
  <c r="D674" i="17"/>
  <c r="D679" i="17"/>
  <c r="D716" i="17"/>
  <c r="I731" i="17"/>
  <c r="D737" i="17"/>
  <c r="D742" i="17"/>
  <c r="D747" i="17"/>
  <c r="D754" i="17"/>
  <c r="I761" i="17"/>
  <c r="D784" i="17"/>
  <c r="D789" i="17"/>
  <c r="D802" i="17"/>
  <c r="D827" i="17"/>
  <c r="D832" i="17"/>
  <c r="D837" i="17"/>
  <c r="D861" i="17"/>
  <c r="D871" i="17"/>
  <c r="I876" i="17"/>
  <c r="D907" i="17"/>
  <c r="D912" i="17"/>
  <c r="D920" i="17"/>
  <c r="D925" i="17"/>
  <c r="D930" i="17"/>
  <c r="D943" i="17"/>
  <c r="D966" i="17"/>
  <c r="D1015" i="17"/>
  <c r="D1041" i="17"/>
  <c r="D1046" i="17"/>
  <c r="D1051" i="17"/>
  <c r="D1064" i="17"/>
  <c r="I1077" i="17"/>
  <c r="D1162" i="17"/>
  <c r="I1350" i="17"/>
  <c r="D329" i="17"/>
  <c r="D337" i="17"/>
  <c r="D345" i="17"/>
  <c r="D358" i="17"/>
  <c r="D366" i="17"/>
  <c r="D374" i="17"/>
  <c r="D382" i="17"/>
  <c r="D390" i="17"/>
  <c r="D398" i="17"/>
  <c r="D406" i="17"/>
  <c r="D414" i="17"/>
  <c r="D422" i="17"/>
  <c r="D430" i="17"/>
  <c r="D438" i="17"/>
  <c r="D446" i="17"/>
  <c r="D454" i="17"/>
  <c r="D462" i="17"/>
  <c r="D470" i="17"/>
  <c r="D478" i="17"/>
  <c r="D486" i="17"/>
  <c r="D494" i="17"/>
  <c r="D502" i="17"/>
  <c r="D510" i="17"/>
  <c r="D518" i="17"/>
  <c r="D526" i="17"/>
  <c r="D534" i="17"/>
  <c r="D542" i="17"/>
  <c r="D560" i="17"/>
  <c r="D565" i="17"/>
  <c r="D570" i="17"/>
  <c r="D585" i="17"/>
  <c r="D590" i="17"/>
  <c r="D595" i="17"/>
  <c r="D605" i="17"/>
  <c r="D642" i="17"/>
  <c r="D657" i="17"/>
  <c r="D662" i="17"/>
  <c r="D667" i="17"/>
  <c r="D722" i="17"/>
  <c r="D730" i="17"/>
  <c r="D735" i="17"/>
  <c r="D740" i="17"/>
  <c r="D750" i="17"/>
  <c r="D782" i="17"/>
  <c r="D795" i="17"/>
  <c r="D808" i="17"/>
  <c r="D813" i="17"/>
  <c r="D815" i="17"/>
  <c r="D820" i="17"/>
  <c r="D825" i="17"/>
  <c r="D864" i="17"/>
  <c r="D869" i="17"/>
  <c r="D882" i="17"/>
  <c r="D900" i="17"/>
  <c r="D905" i="17"/>
  <c r="D949" i="17"/>
  <c r="D959" i="17"/>
  <c r="D964" i="17"/>
  <c r="I969" i="17"/>
  <c r="D972" i="17"/>
  <c r="D990" i="17"/>
  <c r="D995" i="17"/>
  <c r="D1003" i="17"/>
  <c r="D1008" i="17"/>
  <c r="I1018" i="17"/>
  <c r="D1021" i="17"/>
  <c r="D1034" i="17"/>
  <c r="D1039" i="17"/>
  <c r="D1109" i="17"/>
  <c r="D1121" i="17"/>
  <c r="D1126" i="17"/>
  <c r="D1134" i="17"/>
  <c r="D1139" i="17"/>
  <c r="D1152" i="17"/>
  <c r="D1244" i="17"/>
  <c r="I1244" i="17"/>
  <c r="I1397" i="17"/>
  <c r="D401" i="17"/>
  <c r="D409" i="17"/>
  <c r="D417" i="17"/>
  <c r="D425" i="17"/>
  <c r="D433" i="17"/>
  <c r="D441" i="17"/>
  <c r="D449" i="17"/>
  <c r="D457" i="17"/>
  <c r="D465" i="17"/>
  <c r="D473" i="17"/>
  <c r="D481" i="17"/>
  <c r="D489" i="17"/>
  <c r="D497" i="17"/>
  <c r="D505" i="17"/>
  <c r="D513" i="17"/>
  <c r="D521" i="17"/>
  <c r="D529" i="17"/>
  <c r="D537" i="17"/>
  <c r="D545" i="17"/>
  <c r="D550" i="17"/>
  <c r="D555" i="17"/>
  <c r="D608" i="17"/>
  <c r="D633" i="17"/>
  <c r="D640" i="17"/>
  <c r="D670" i="17"/>
  <c r="D675" i="17"/>
  <c r="D680" i="17"/>
  <c r="I711" i="17"/>
  <c r="D717" i="17"/>
  <c r="D725" i="17"/>
  <c r="D748" i="17"/>
  <c r="D765" i="17"/>
  <c r="D770" i="17"/>
  <c r="D775" i="17"/>
  <c r="D780" i="17"/>
  <c r="D790" i="17"/>
  <c r="D803" i="17"/>
  <c r="D811" i="17"/>
  <c r="I861" i="17"/>
  <c r="D867" i="17"/>
  <c r="D872" i="17"/>
  <c r="D903" i="17"/>
  <c r="D908" i="17"/>
  <c r="D913" i="17"/>
  <c r="D931" i="17"/>
  <c r="D947" i="17"/>
  <c r="D955" i="17"/>
  <c r="D983" i="17"/>
  <c r="D988" i="17"/>
  <c r="D993" i="17"/>
  <c r="D1001" i="17"/>
  <c r="I1003" i="17"/>
  <c r="D1011" i="17"/>
  <c r="D1019" i="17"/>
  <c r="D1027" i="17"/>
  <c r="D1037" i="17"/>
  <c r="D1060" i="17"/>
  <c r="I1065" i="17"/>
  <c r="D1081" i="17"/>
  <c r="D1086" i="17"/>
  <c r="I1117" i="17"/>
  <c r="I1039" i="17"/>
  <c r="D1049" i="17"/>
  <c r="D1061" i="17"/>
  <c r="D1069" i="17"/>
  <c r="I1079" i="17"/>
  <c r="D1140" i="17"/>
  <c r="D1148" i="17"/>
  <c r="D1155" i="17"/>
  <c r="D1163" i="17"/>
  <c r="D1186" i="17"/>
  <c r="D1191" i="17"/>
  <c r="D1204" i="17"/>
  <c r="I1209" i="17"/>
  <c r="D1212" i="17"/>
  <c r="D1220" i="17"/>
  <c r="D1233" i="17"/>
  <c r="D1251" i="17"/>
  <c r="I1253" i="17"/>
  <c r="D1256" i="17"/>
  <c r="D1264" i="17"/>
  <c r="D1277" i="17"/>
  <c r="D1320" i="17"/>
  <c r="D1328" i="17"/>
  <c r="D1338" i="17"/>
  <c r="D1343" i="17"/>
  <c r="I1372" i="17"/>
  <c r="D1380" i="17"/>
  <c r="D1385" i="17"/>
  <c r="D1411" i="17"/>
  <c r="D1426" i="17"/>
  <c r="D1439" i="17"/>
  <c r="D1454" i="17"/>
  <c r="D1471" i="17"/>
  <c r="D1517" i="17"/>
  <c r="I1519" i="17"/>
  <c r="D1522" i="17"/>
  <c r="D1524" i="17"/>
  <c r="D1526" i="17"/>
  <c r="D1531" i="17"/>
  <c r="D1536" i="17"/>
  <c r="D1546" i="17"/>
  <c r="I1551" i="17"/>
  <c r="D1554" i="17"/>
  <c r="D1559" i="17"/>
  <c r="D1577" i="17"/>
  <c r="D1592" i="17"/>
  <c r="D1597" i="17"/>
  <c r="D1602" i="17"/>
  <c r="D1612" i="17"/>
  <c r="D1620" i="17"/>
  <c r="D1637" i="17"/>
  <c r="D1640" i="17"/>
  <c r="D1645" i="17"/>
  <c r="D1658" i="17"/>
  <c r="D1668" i="17"/>
  <c r="D1676" i="17"/>
  <c r="D1681" i="17"/>
  <c r="D1701" i="17"/>
  <c r="D1704" i="17"/>
  <c r="D1709" i="17"/>
  <c r="D1722" i="17"/>
  <c r="D1745" i="17"/>
  <c r="D1766" i="17"/>
  <c r="D1784" i="17"/>
  <c r="D1802" i="17"/>
  <c r="D1815" i="17"/>
  <c r="D1820" i="17"/>
  <c r="D1828" i="17"/>
  <c r="D1130" i="17"/>
  <c r="D1135" i="17"/>
  <c r="D1171" i="17"/>
  <c r="D1179" i="17"/>
  <c r="D1194" i="17"/>
  <c r="D1199" i="17"/>
  <c r="D1236" i="17"/>
  <c r="D1259" i="17"/>
  <c r="D1272" i="17"/>
  <c r="D1290" i="17"/>
  <c r="D1303" i="17"/>
  <c r="D1310" i="17"/>
  <c r="D1323" i="17"/>
  <c r="D1358" i="17"/>
  <c r="D1368" i="17"/>
  <c r="D1398" i="17"/>
  <c r="D1406" i="17"/>
  <c r="D1429" i="17"/>
  <c r="D1444" i="17"/>
  <c r="D1469" i="17"/>
  <c r="D1476" i="17"/>
  <c r="I1478" i="17"/>
  <c r="I1512" i="17"/>
  <c r="I1574" i="17"/>
  <c r="D1607" i="17"/>
  <c r="I1609" i="17"/>
  <c r="D1615" i="17"/>
  <c r="D1625" i="17"/>
  <c r="D1630" i="17"/>
  <c r="D1643" i="17"/>
  <c r="D1663" i="17"/>
  <c r="D1671" i="17"/>
  <c r="D1805" i="17"/>
  <c r="D1810" i="17"/>
  <c r="I1534" i="17"/>
  <c r="I1681" i="17"/>
  <c r="I1745" i="17"/>
  <c r="I1766" i="17"/>
  <c r="I1782" i="17"/>
  <c r="D1484" i="17"/>
  <c r="D1489" i="17"/>
  <c r="D1498" i="17"/>
  <c r="I1520" i="17"/>
  <c r="I1529" i="17"/>
  <c r="D1532" i="17"/>
  <c r="D1537" i="17"/>
  <c r="D1547" i="17"/>
  <c r="D1565" i="17"/>
  <c r="D1578" i="17"/>
  <c r="D1583" i="17"/>
  <c r="D1588" i="17"/>
  <c r="D1593" i="17"/>
  <c r="D1603" i="17"/>
  <c r="D1613" i="17"/>
  <c r="D1677" i="17"/>
  <c r="D1682" i="17"/>
  <c r="D1687" i="17"/>
  <c r="D1705" i="17"/>
  <c r="D1710" i="17"/>
  <c r="D1733" i="17"/>
  <c r="D1746" i="17"/>
  <c r="D1751" i="17"/>
  <c r="D1759" i="17"/>
  <c r="D1767" i="17"/>
  <c r="D1772" i="17"/>
  <c r="D1785" i="17"/>
  <c r="D1813" i="17"/>
  <c r="D1816" i="17"/>
  <c r="D1821" i="17"/>
  <c r="D1057" i="17"/>
  <c r="D1073" i="17"/>
  <c r="D1088" i="17"/>
  <c r="D1093" i="17"/>
  <c r="D1101" i="17"/>
  <c r="D1131" i="17"/>
  <c r="D1144" i="17"/>
  <c r="D1190" i="17"/>
  <c r="D1195" i="17"/>
  <c r="D1237" i="17"/>
  <c r="D1242" i="17"/>
  <c r="D1260" i="17"/>
  <c r="D1286" i="17"/>
  <c r="D1291" i="17"/>
  <c r="D1311" i="17"/>
  <c r="D1344" i="17"/>
  <c r="D1364" i="17"/>
  <c r="D1389" i="17"/>
  <c r="D1394" i="17"/>
  <c r="D1399" i="17"/>
  <c r="D1407" i="17"/>
  <c r="D1412" i="17"/>
  <c r="D1430" i="17"/>
  <c r="D1440" i="17"/>
  <c r="D1450" i="17"/>
  <c r="D1477" i="17"/>
  <c r="D1482" i="17"/>
  <c r="D1487" i="17"/>
  <c r="D1540" i="17"/>
  <c r="D1550" i="17"/>
  <c r="D1568" i="17"/>
  <c r="D1573" i="17"/>
  <c r="D1581" i="17"/>
  <c r="D1586" i="17"/>
  <c r="D1616" i="17"/>
  <c r="D1626" i="17"/>
  <c r="D1631" i="17"/>
  <c r="D1649" i="17"/>
  <c r="D1672" i="17"/>
  <c r="D1690" i="17"/>
  <c r="D1695" i="17"/>
  <c r="D1713" i="17"/>
  <c r="D1718" i="17"/>
  <c r="D1731" i="17"/>
  <c r="D1736" i="17"/>
  <c r="D1741" i="17"/>
  <c r="D1754" i="17"/>
  <c r="D1762" i="17"/>
  <c r="D1770" i="17"/>
  <c r="D1788" i="17"/>
  <c r="D1793" i="17"/>
  <c r="D1811" i="17"/>
  <c r="D1819" i="17"/>
  <c r="D1175" i="17"/>
  <c r="D1185" i="17"/>
  <c r="D1203" i="17"/>
  <c r="I1208" i="17"/>
  <c r="D1211" i="17"/>
  <c r="D1219" i="17"/>
  <c r="I1229" i="17"/>
  <c r="D1232" i="17"/>
  <c r="D1250" i="17"/>
  <c r="D1255" i="17"/>
  <c r="D1276" i="17"/>
  <c r="D1281" i="17"/>
  <c r="D1299" i="17"/>
  <c r="D1327" i="17"/>
  <c r="D1332" i="17"/>
  <c r="D1337" i="17"/>
  <c r="D1347" i="17"/>
  <c r="D1352" i="17"/>
  <c r="D1357" i="17"/>
  <c r="D1379" i="17"/>
  <c r="D1384" i="17"/>
  <c r="D1392" i="17"/>
  <c r="D1402" i="17"/>
  <c r="D1410" i="17"/>
  <c r="D1420" i="17"/>
  <c r="D1425" i="17"/>
  <c r="D1433" i="17"/>
  <c r="D1438" i="17"/>
  <c r="D1463" i="17"/>
  <c r="I1465" i="17"/>
  <c r="D1470" i="17"/>
  <c r="D1475" i="17"/>
  <c r="D1506" i="17"/>
  <c r="I1527" i="17"/>
  <c r="D1530" i="17"/>
  <c r="D1545" i="17"/>
  <c r="D1553" i="17"/>
  <c r="D1558" i="17"/>
  <c r="D1571" i="17"/>
  <c r="D1601" i="17"/>
  <c r="D1619" i="17"/>
  <c r="D1634" i="17"/>
  <c r="D1639" i="17"/>
  <c r="D1657" i="17"/>
  <c r="D1675" i="17"/>
  <c r="I1685" i="17"/>
  <c r="D1698" i="17"/>
  <c r="D1703" i="17"/>
  <c r="I1718" i="17"/>
  <c r="D1721" i="17"/>
  <c r="D1744" i="17"/>
  <c r="D1749" i="17"/>
  <c r="D1757" i="17"/>
  <c r="D1765" i="17"/>
  <c r="D1778" i="17"/>
  <c r="D1783" i="17"/>
  <c r="I1798" i="17"/>
  <c r="D1801" i="17"/>
  <c r="D1235" i="17"/>
  <c r="I1428" i="17"/>
  <c r="D1614" i="17"/>
  <c r="D1670" i="17"/>
  <c r="I1726" i="17"/>
  <c r="D1817" i="17"/>
  <c r="H185" i="18"/>
  <c r="E19" i="18"/>
  <c r="H19" i="18" s="1"/>
  <c r="E35" i="18"/>
  <c r="H35" i="18" s="1"/>
  <c r="H60" i="18"/>
  <c r="H67" i="18"/>
  <c r="H112" i="18"/>
  <c r="H127" i="18"/>
  <c r="H176" i="18"/>
  <c r="H209" i="18"/>
  <c r="H44" i="18"/>
  <c r="H87" i="18"/>
  <c r="E91" i="18"/>
  <c r="H91" i="18" s="1"/>
  <c r="H131" i="18"/>
  <c r="H217" i="18"/>
  <c r="H7" i="18"/>
  <c r="H24" i="18"/>
  <c r="H40" i="18"/>
  <c r="H56" i="18"/>
  <c r="H71" i="18"/>
  <c r="H96" i="18"/>
  <c r="H136" i="18"/>
  <c r="H160" i="18"/>
  <c r="H27" i="18"/>
  <c r="H68" i="18"/>
  <c r="H80" i="18"/>
  <c r="H99" i="18"/>
  <c r="E99" i="18"/>
  <c r="E163" i="18"/>
  <c r="H163" i="18" s="1"/>
  <c r="E198" i="18"/>
  <c r="H198" i="18" s="1"/>
  <c r="H369" i="18"/>
  <c r="H23" i="18"/>
  <c r="E277" i="18"/>
  <c r="H277" i="18" s="1"/>
  <c r="H64" i="18"/>
  <c r="H79" i="18"/>
  <c r="H119" i="18"/>
  <c r="E123" i="18"/>
  <c r="H123" i="18" s="1"/>
  <c r="H143" i="18"/>
  <c r="H183" i="18"/>
  <c r="H39" i="18"/>
  <c r="H103" i="18"/>
  <c r="H167" i="18"/>
  <c r="H189" i="18"/>
  <c r="H210" i="18"/>
  <c r="H216" i="18"/>
  <c r="H357" i="18"/>
  <c r="H397" i="18"/>
  <c r="H461" i="18"/>
  <c r="H489" i="18"/>
  <c r="H521" i="18"/>
  <c r="H561" i="18"/>
  <c r="H593" i="18"/>
  <c r="H625" i="18"/>
  <c r="H657" i="18"/>
  <c r="H689" i="18"/>
  <c r="H721" i="18"/>
  <c r="H725" i="18"/>
  <c r="H785" i="18"/>
  <c r="H795" i="18"/>
  <c r="H830" i="18"/>
  <c r="H851" i="18"/>
  <c r="H903" i="18"/>
  <c r="E908" i="18"/>
  <c r="H908" i="18" s="1"/>
  <c r="H919" i="18"/>
  <c r="H938" i="18"/>
  <c r="H940" i="18"/>
  <c r="E940" i="18"/>
  <c r="H951" i="18"/>
  <c r="H994" i="18"/>
  <c r="E1019" i="18"/>
  <c r="H1019" i="18" s="1"/>
  <c r="E1281" i="18"/>
  <c r="H1281" i="18" s="1"/>
  <c r="H1387" i="18"/>
  <c r="H241" i="18"/>
  <c r="H261" i="18"/>
  <c r="H297" i="18"/>
  <c r="H317" i="18"/>
  <c r="H333" i="18"/>
  <c r="H373" i="18"/>
  <c r="H437" i="18"/>
  <c r="H589" i="18"/>
  <c r="H621" i="18"/>
  <c r="H653" i="18"/>
  <c r="H685" i="18"/>
  <c r="H745" i="18"/>
  <c r="H819" i="18"/>
  <c r="H899" i="18"/>
  <c r="E916" i="18"/>
  <c r="H916" i="18" s="1"/>
  <c r="E948" i="18"/>
  <c r="H948" i="18" s="1"/>
  <c r="H987" i="18"/>
  <c r="E1048" i="18"/>
  <c r="H1048" i="18" s="1"/>
  <c r="E1315" i="18"/>
  <c r="H1315" i="18" s="1"/>
  <c r="E1441" i="18"/>
  <c r="H1441" i="18" s="1"/>
  <c r="H1519" i="18"/>
  <c r="E1519" i="18"/>
  <c r="H222" i="18"/>
  <c r="H226" i="18"/>
  <c r="H353" i="18"/>
  <c r="H413" i="18"/>
  <c r="H481" i="18"/>
  <c r="H513" i="18"/>
  <c r="H541" i="18"/>
  <c r="H553" i="18"/>
  <c r="H569" i="18"/>
  <c r="H601" i="18"/>
  <c r="H633" i="18"/>
  <c r="H665" i="18"/>
  <c r="H697" i="18"/>
  <c r="H705" i="18"/>
  <c r="H709" i="18"/>
  <c r="H769" i="18"/>
  <c r="H826" i="18"/>
  <c r="H831" i="18"/>
  <c r="H842" i="18"/>
  <c r="H924" i="18"/>
  <c r="E924" i="18"/>
  <c r="H1075" i="18"/>
  <c r="E1385" i="18"/>
  <c r="H1385" i="18" s="1"/>
  <c r="E1637" i="18"/>
  <c r="H1637" i="18" s="1"/>
  <c r="H729" i="18"/>
  <c r="H803" i="18"/>
  <c r="H1032" i="18"/>
  <c r="E1075" i="18"/>
  <c r="H1164" i="18"/>
  <c r="E1331" i="18"/>
  <c r="H1331" i="18" s="1"/>
  <c r="E1336" i="18"/>
  <c r="H1336" i="18" s="1"/>
  <c r="H1733" i="18"/>
  <c r="E1733" i="18"/>
  <c r="H135" i="18"/>
  <c r="H205" i="18"/>
  <c r="H233" i="18"/>
  <c r="H237" i="18"/>
  <c r="H365" i="18"/>
  <c r="E393" i="18"/>
  <c r="H393" i="18" s="1"/>
  <c r="H429" i="18"/>
  <c r="E457" i="18"/>
  <c r="H457" i="18" s="1"/>
  <c r="E494" i="18"/>
  <c r="H494" i="18" s="1"/>
  <c r="H505" i="18"/>
  <c r="E526" i="18"/>
  <c r="H526" i="18" s="1"/>
  <c r="H537" i="18"/>
  <c r="H577" i="18"/>
  <c r="H609" i="18"/>
  <c r="H641" i="18"/>
  <c r="H673" i="18"/>
  <c r="H757" i="18"/>
  <c r="H778" i="18"/>
  <c r="H798" i="18"/>
  <c r="H883" i="18"/>
  <c r="H907" i="18"/>
  <c r="E980" i="18"/>
  <c r="H980" i="18" s="1"/>
  <c r="E1032" i="18"/>
  <c r="E1068" i="18"/>
  <c r="H1068" i="18" s="1"/>
  <c r="E1244" i="18"/>
  <c r="H1244" i="18" s="1"/>
  <c r="H1288" i="18"/>
  <c r="E1605" i="18"/>
  <c r="H1605" i="18" s="1"/>
  <c r="H47" i="18"/>
  <c r="H111" i="18"/>
  <c r="H175" i="18"/>
  <c r="H194" i="18"/>
  <c r="H200" i="18"/>
  <c r="H253" i="18"/>
  <c r="H269" i="18"/>
  <c r="H289" i="18"/>
  <c r="H305" i="18"/>
  <c r="H325" i="18"/>
  <c r="H405" i="18"/>
  <c r="E433" i="18"/>
  <c r="H433" i="18" s="1"/>
  <c r="H469" i="18"/>
  <c r="E490" i="18"/>
  <c r="H490" i="18" s="1"/>
  <c r="H501" i="18"/>
  <c r="E522" i="18"/>
  <c r="H522" i="18" s="1"/>
  <c r="H533" i="18"/>
  <c r="H573" i="18"/>
  <c r="H605" i="18"/>
  <c r="H637" i="18"/>
  <c r="H669" i="18"/>
  <c r="H713" i="18"/>
  <c r="H717" i="18"/>
  <c r="H777" i="18"/>
  <c r="H781" i="18"/>
  <c r="H822" i="18"/>
  <c r="H843" i="18"/>
  <c r="H862" i="18"/>
  <c r="E907" i="18"/>
  <c r="E1003" i="18"/>
  <c r="H1003" i="18" s="1"/>
  <c r="H1035" i="18"/>
  <c r="H1052" i="18"/>
  <c r="H1059" i="18"/>
  <c r="E1185" i="18"/>
  <c r="H1185" i="18" s="1"/>
  <c r="E1201" i="18"/>
  <c r="H1201" i="18" s="1"/>
  <c r="H1324" i="18"/>
  <c r="E1371" i="18"/>
  <c r="H1371" i="18" s="1"/>
  <c r="H128" i="18"/>
  <c r="H151" i="18"/>
  <c r="H172" i="18"/>
  <c r="H197" i="18"/>
  <c r="H201" i="18"/>
  <c r="H250" i="18"/>
  <c r="H266" i="18"/>
  <c r="H286" i="18"/>
  <c r="H302" i="18"/>
  <c r="H322" i="18"/>
  <c r="H338" i="18"/>
  <c r="H361" i="18"/>
  <c r="H381" i="18"/>
  <c r="H402" i="18"/>
  <c r="H422" i="18"/>
  <c r="H445" i="18"/>
  <c r="H466" i="18"/>
  <c r="H497" i="18"/>
  <c r="H529" i="18"/>
  <c r="H570" i="18"/>
  <c r="H585" i="18"/>
  <c r="H617" i="18"/>
  <c r="H649" i="18"/>
  <c r="H681" i="18"/>
  <c r="H737" i="18"/>
  <c r="H741" i="18"/>
  <c r="H786" i="18"/>
  <c r="H794" i="18"/>
  <c r="H799" i="18"/>
  <c r="H811" i="18"/>
  <c r="H867" i="18"/>
  <c r="H999" i="18"/>
  <c r="E1052" i="18"/>
  <c r="E1059" i="18"/>
  <c r="H1116" i="18"/>
  <c r="H1204" i="18"/>
  <c r="H1265" i="18"/>
  <c r="E1283" i="18"/>
  <c r="H1283" i="18" s="1"/>
  <c r="H1369" i="18"/>
  <c r="E1369" i="18"/>
  <c r="H208" i="18"/>
  <c r="H221" i="18"/>
  <c r="H265" i="18"/>
  <c r="H285" i="18"/>
  <c r="H301" i="18"/>
  <c r="H321" i="18"/>
  <c r="H337" i="18"/>
  <c r="H421" i="18"/>
  <c r="H581" i="18"/>
  <c r="H613" i="18"/>
  <c r="H645" i="18"/>
  <c r="H677" i="18"/>
  <c r="H722" i="18"/>
  <c r="H734" i="18"/>
  <c r="H761" i="18"/>
  <c r="H879" i="18"/>
  <c r="H911" i="18"/>
  <c r="E935" i="18"/>
  <c r="H935" i="18" s="1"/>
  <c r="H943" i="18"/>
  <c r="H955" i="18"/>
  <c r="E955" i="18"/>
  <c r="H1016" i="18"/>
  <c r="E1016" i="18"/>
  <c r="H835" i="18"/>
  <c r="H962" i="18"/>
  <c r="E995" i="18"/>
  <c r="H995" i="18" s="1"/>
  <c r="E1011" i="18"/>
  <c r="H1011" i="18" s="1"/>
  <c r="H1023" i="18"/>
  <c r="H1034" i="18"/>
  <c r="H1070" i="18"/>
  <c r="H1103" i="18"/>
  <c r="H1123" i="18"/>
  <c r="H1175" i="18"/>
  <c r="E1216" i="18"/>
  <c r="H1216" i="18" s="1"/>
  <c r="H1223" i="18"/>
  <c r="H1228" i="18"/>
  <c r="H1239" i="18"/>
  <c r="H1284" i="18"/>
  <c r="H1289" i="18"/>
  <c r="H1321" i="18"/>
  <c r="H1382" i="18"/>
  <c r="H1399" i="18"/>
  <c r="H1401" i="18"/>
  <c r="H1422" i="18"/>
  <c r="H1438" i="18"/>
  <c r="H1472" i="18"/>
  <c r="E1479" i="18"/>
  <c r="H1479" i="18" s="1"/>
  <c r="E1520" i="18"/>
  <c r="H1520" i="18" s="1"/>
  <c r="H1594" i="18"/>
  <c r="H1631" i="18"/>
  <c r="H1648" i="18"/>
  <c r="H1651" i="18"/>
  <c r="H1658" i="18"/>
  <c r="H1683" i="18"/>
  <c r="E1685" i="18"/>
  <c r="H1685" i="18" s="1"/>
  <c r="H1712" i="18"/>
  <c r="H1715" i="18"/>
  <c r="H1727" i="18"/>
  <c r="H1805" i="18"/>
  <c r="H850" i="18"/>
  <c r="H866" i="18"/>
  <c r="H882" i="18"/>
  <c r="H918" i="18"/>
  <c r="H923" i="18"/>
  <c r="H942" i="18"/>
  <c r="H944" i="18"/>
  <c r="H947" i="18"/>
  <c r="H964" i="18"/>
  <c r="H967" i="18"/>
  <c r="H982" i="18"/>
  <c r="E984" i="18"/>
  <c r="H984" i="18" s="1"/>
  <c r="H998" i="18"/>
  <c r="H1000" i="18"/>
  <c r="E1020" i="18"/>
  <c r="H1020" i="18" s="1"/>
  <c r="E1027" i="18"/>
  <c r="H1027" i="18" s="1"/>
  <c r="H1050" i="18"/>
  <c r="E1072" i="18"/>
  <c r="H1072" i="18" s="1"/>
  <c r="H1143" i="18"/>
  <c r="H1163" i="18"/>
  <c r="H1180" i="18"/>
  <c r="H1208" i="18"/>
  <c r="H1255" i="18"/>
  <c r="H1260" i="18"/>
  <c r="H1271" i="18"/>
  <c r="E1273" i="18"/>
  <c r="H1273" i="18" s="1"/>
  <c r="E1321" i="18"/>
  <c r="H1343" i="18"/>
  <c r="E1347" i="18"/>
  <c r="H1347" i="18" s="1"/>
  <c r="H1352" i="18"/>
  <c r="H1360" i="18"/>
  <c r="H1456" i="18"/>
  <c r="H1499" i="18"/>
  <c r="H1511" i="18"/>
  <c r="H1528" i="18"/>
  <c r="H1531" i="18"/>
  <c r="E1573" i="18"/>
  <c r="H1573" i="18" s="1"/>
  <c r="H1597" i="18"/>
  <c r="E1597" i="18"/>
  <c r="E1631" i="18"/>
  <c r="H1815" i="18"/>
  <c r="E1411" i="18"/>
  <c r="H1411" i="18" s="1"/>
  <c r="H1583" i="18"/>
  <c r="H1629" i="18"/>
  <c r="E1629" i="18"/>
  <c r="H1691" i="18"/>
  <c r="H1693" i="18"/>
  <c r="E1757" i="18"/>
  <c r="H1757" i="18" s="1"/>
  <c r="E1813" i="18"/>
  <c r="H1813" i="18" s="1"/>
  <c r="H827" i="18"/>
  <c r="H838" i="18"/>
  <c r="H956" i="18"/>
  <c r="H959" i="18"/>
  <c r="H974" i="18"/>
  <c r="H976" i="18"/>
  <c r="E996" i="18"/>
  <c r="H996" i="18" s="1"/>
  <c r="H1012" i="18"/>
  <c r="H1015" i="18"/>
  <c r="H1026" i="18"/>
  <c r="H1028" i="18"/>
  <c r="H1031" i="18"/>
  <c r="H1046" i="18"/>
  <c r="H1062" i="18"/>
  <c r="H1064" i="18"/>
  <c r="E1087" i="18"/>
  <c r="H1087" i="18" s="1"/>
  <c r="H1136" i="18"/>
  <c r="H1139" i="18"/>
  <c r="H1159" i="18"/>
  <c r="H1195" i="18"/>
  <c r="H1197" i="18"/>
  <c r="H1217" i="18"/>
  <c r="H1220" i="18"/>
  <c r="H1224" i="18"/>
  <c r="H1233" i="18"/>
  <c r="E1233" i="18"/>
  <c r="H1279" i="18"/>
  <c r="H1291" i="18"/>
  <c r="H1307" i="18"/>
  <c r="H1313" i="18"/>
  <c r="H1320" i="18"/>
  <c r="E1329" i="18"/>
  <c r="H1329" i="18" s="1"/>
  <c r="H1344" i="18"/>
  <c r="H1348" i="18"/>
  <c r="H1353" i="18"/>
  <c r="H1358" i="18"/>
  <c r="H1374" i="18"/>
  <c r="H1468" i="18"/>
  <c r="H1488" i="18"/>
  <c r="H1495" i="18"/>
  <c r="H1504" i="18"/>
  <c r="E1541" i="18"/>
  <c r="H1541" i="18" s="1"/>
  <c r="H1563" i="18"/>
  <c r="H1632" i="18"/>
  <c r="H1635" i="18"/>
  <c r="H1664" i="18"/>
  <c r="H1667" i="18"/>
  <c r="H1669" i="18"/>
  <c r="H1738" i="18"/>
  <c r="H1743" i="18"/>
  <c r="H1783" i="18"/>
  <c r="H915" i="18"/>
  <c r="H1080" i="18"/>
  <c r="H1104" i="18"/>
  <c r="H1124" i="18"/>
  <c r="H1176" i="18"/>
  <c r="H1252" i="18"/>
  <c r="H1275" i="18"/>
  <c r="E1395" i="18"/>
  <c r="H1395" i="18" s="1"/>
  <c r="H1440" i="18"/>
  <c r="H1449" i="18"/>
  <c r="H1536" i="18"/>
  <c r="H1613" i="18"/>
  <c r="H1615" i="18"/>
  <c r="H1674" i="18"/>
  <c r="H1679" i="18"/>
  <c r="E1741" i="18"/>
  <c r="H1741" i="18" s="1"/>
  <c r="H1773" i="18"/>
  <c r="E1773" i="18"/>
  <c r="H1791" i="18"/>
  <c r="H802" i="18"/>
  <c r="H807" i="18"/>
  <c r="H818" i="18"/>
  <c r="H823" i="18"/>
  <c r="H834" i="18"/>
  <c r="H839" i="18"/>
  <c r="H906" i="18"/>
  <c r="E912" i="18"/>
  <c r="H912" i="18" s="1"/>
  <c r="H928" i="18"/>
  <c r="E932" i="18"/>
  <c r="H932" i="18" s="1"/>
  <c r="E952" i="18"/>
  <c r="H952" i="18" s="1"/>
  <c r="H972" i="18"/>
  <c r="H986" i="18"/>
  <c r="E1008" i="18"/>
  <c r="H1008" i="18" s="1"/>
  <c r="H1024" i="18"/>
  <c r="H1044" i="18"/>
  <c r="H1047" i="18"/>
  <c r="H1058" i="18"/>
  <c r="H1063" i="18"/>
  <c r="H1095" i="18"/>
  <c r="H1147" i="18"/>
  <c r="H1167" i="18"/>
  <c r="H1196" i="18"/>
  <c r="H1200" i="18"/>
  <c r="H1213" i="18"/>
  <c r="E1213" i="18"/>
  <c r="H1227" i="18"/>
  <c r="H1229" i="18"/>
  <c r="H1232" i="18"/>
  <c r="H1243" i="18"/>
  <c r="H1245" i="18"/>
  <c r="E1249" i="18"/>
  <c r="H1249" i="18" s="1"/>
  <c r="H1328" i="18"/>
  <c r="H1335" i="18"/>
  <c r="H1339" i="18"/>
  <c r="H1359" i="18"/>
  <c r="E1363" i="18"/>
  <c r="H1363" i="18" s="1"/>
  <c r="H1412" i="18"/>
  <c r="H1419" i="18"/>
  <c r="H1431" i="18"/>
  <c r="H1435" i="18"/>
  <c r="H1447" i="18"/>
  <c r="E1452" i="18"/>
  <c r="H1452" i="18" s="1"/>
  <c r="H1483" i="18"/>
  <c r="H1551" i="18"/>
  <c r="E1613" i="18"/>
  <c r="H1618" i="18"/>
  <c r="E1645" i="18"/>
  <c r="H1645" i="18" s="1"/>
  <c r="H1650" i="18"/>
  <c r="E1677" i="18"/>
  <c r="H1677" i="18" s="1"/>
  <c r="H1704" i="18"/>
  <c r="H1707" i="18"/>
  <c r="E1709" i="18"/>
  <c r="H1709" i="18" s="1"/>
  <c r="H1714" i="18"/>
  <c r="H1719" i="18"/>
  <c r="E1781" i="18"/>
  <c r="H1781" i="18" s="1"/>
  <c r="E1789" i="18"/>
  <c r="H1789" i="18" s="1"/>
  <c r="H1799" i="18"/>
  <c r="H968" i="18"/>
  <c r="H988" i="18"/>
  <c r="H991" i="18"/>
  <c r="H1004" i="18"/>
  <c r="H1007" i="18"/>
  <c r="H1040" i="18"/>
  <c r="H1060" i="18"/>
  <c r="E1060" i="18"/>
  <c r="H1076" i="18"/>
  <c r="H1091" i="18"/>
  <c r="H1261" i="18"/>
  <c r="H1323" i="18"/>
  <c r="H1337" i="18"/>
  <c r="H1377" i="18"/>
  <c r="H1384" i="18"/>
  <c r="H1388" i="18"/>
  <c r="E1393" i="18"/>
  <c r="H1393" i="18" s="1"/>
  <c r="H1403" i="18"/>
  <c r="H1417" i="18"/>
  <c r="H1428" i="18"/>
  <c r="H1433" i="18"/>
  <c r="E1481" i="18"/>
  <c r="H1481" i="18" s="1"/>
  <c r="H1589" i="18"/>
  <c r="H1591" i="18"/>
  <c r="H1623" i="18"/>
  <c r="H1653" i="18"/>
  <c r="H1655" i="18"/>
  <c r="H1672" i="18"/>
  <c r="H1687" i="18"/>
  <c r="H1722" i="18"/>
  <c r="H975" i="18"/>
  <c r="H992" i="18"/>
  <c r="H1036" i="18"/>
  <c r="H1039" i="18"/>
  <c r="H1056" i="18"/>
  <c r="H1119" i="18"/>
  <c r="H1151" i="18"/>
  <c r="H1207" i="18"/>
  <c r="H1267" i="18"/>
  <c r="H1287" i="18"/>
  <c r="H1312" i="18"/>
  <c r="H1345" i="18"/>
  <c r="H1361" i="18"/>
  <c r="H1375" i="18"/>
  <c r="H1379" i="18"/>
  <c r="H1391" i="18"/>
  <c r="E1400" i="18"/>
  <c r="H1400" i="18" s="1"/>
  <c r="H1408" i="18"/>
  <c r="H1415" i="18"/>
  <c r="H1424" i="18"/>
  <c r="E1486" i="18"/>
  <c r="H1486" i="18" s="1"/>
  <c r="H1565" i="18"/>
  <c r="H1579" i="18"/>
  <c r="H1610" i="18"/>
  <c r="H1663" i="18"/>
  <c r="H1690" i="18"/>
  <c r="H1717" i="18"/>
  <c r="H1736" i="18"/>
  <c r="H1739" i="18"/>
  <c r="H1771" i="18"/>
  <c r="H1778" i="18"/>
  <c r="H1755" i="18"/>
  <c r="H1762" i="18"/>
  <c r="H1776" i="18"/>
  <c r="H1786" i="18"/>
  <c r="H1808" i="18"/>
  <c r="H1818" i="18"/>
  <c r="H1355" i="18"/>
  <c r="H1367" i="18"/>
  <c r="H1376" i="18"/>
  <c r="H1409" i="18"/>
  <c r="H1423" i="18"/>
  <c r="H1427" i="18"/>
  <c r="H1516" i="18"/>
  <c r="H1575" i="18"/>
  <c r="H1602" i="18"/>
  <c r="H1616" i="18"/>
  <c r="H1619" i="18"/>
  <c r="H1621" i="18"/>
  <c r="H1682" i="18"/>
  <c r="H1696" i="18"/>
  <c r="H1699" i="18"/>
  <c r="H1746" i="18"/>
  <c r="H1760" i="18"/>
  <c r="H1784" i="18"/>
  <c r="H1794" i="18"/>
  <c r="H1816" i="18"/>
  <c r="H1826" i="18"/>
  <c r="H1383" i="18"/>
  <c r="H1392" i="18"/>
  <c r="H1420" i="18"/>
  <c r="H1425" i="18"/>
  <c r="H1439" i="18"/>
  <c r="H1448" i="18"/>
  <c r="H1500" i="18"/>
  <c r="H1503" i="18"/>
  <c r="E1525" i="18"/>
  <c r="H1525" i="18" s="1"/>
  <c r="H1546" i="18"/>
  <c r="H1552" i="18"/>
  <c r="H1557" i="18"/>
  <c r="H1626" i="18"/>
  <c r="H1642" i="18"/>
  <c r="H1656" i="18"/>
  <c r="H1659" i="18"/>
  <c r="H1661" i="18"/>
  <c r="E1701" i="18"/>
  <c r="H1701" i="18" s="1"/>
  <c r="H1706" i="18"/>
  <c r="H1720" i="18"/>
  <c r="H1723" i="18"/>
  <c r="H1725" i="18"/>
  <c r="H1763" i="18"/>
  <c r="E1765" i="18"/>
  <c r="H1765" i="18" s="1"/>
  <c r="H1770" i="18"/>
  <c r="H1797" i="18"/>
  <c r="H1747" i="18"/>
  <c r="H1749" i="18"/>
  <c r="H1751" i="18"/>
  <c r="H1795" i="18"/>
  <c r="H80" i="15"/>
  <c r="H495" i="15"/>
  <c r="H510" i="15"/>
  <c r="E840" i="15"/>
  <c r="H840" i="15" s="1"/>
  <c r="E978" i="15"/>
  <c r="H978" i="15" s="1"/>
  <c r="E1269" i="15"/>
  <c r="H1269" i="15" s="1"/>
  <c r="H312" i="15"/>
  <c r="E41" i="15"/>
  <c r="H41" i="15" s="1"/>
  <c r="E58" i="15"/>
  <c r="H58" i="15" s="1"/>
  <c r="E73" i="15"/>
  <c r="H73" i="15" s="1"/>
  <c r="E105" i="15"/>
  <c r="H105" i="15" s="1"/>
  <c r="E137" i="15"/>
  <c r="H137" i="15" s="1"/>
  <c r="E169" i="15"/>
  <c r="H169" i="15" s="1"/>
  <c r="E186" i="15"/>
  <c r="H186" i="15" s="1"/>
  <c r="H224" i="15"/>
  <c r="E252" i="15"/>
  <c r="H252" i="15" s="1"/>
  <c r="H288" i="15"/>
  <c r="E316" i="15"/>
  <c r="H316" i="15" s="1"/>
  <c r="H352" i="15"/>
  <c r="H389" i="15"/>
  <c r="H418" i="15"/>
  <c r="H450" i="15"/>
  <c r="E466" i="15"/>
  <c r="H466" i="15" s="1"/>
  <c r="H485" i="15"/>
  <c r="E491" i="15"/>
  <c r="H491" i="15" s="1"/>
  <c r="E642" i="15"/>
  <c r="H642" i="15" s="1"/>
  <c r="H662" i="15"/>
  <c r="H718" i="15"/>
  <c r="E720" i="15"/>
  <c r="H720" i="15" s="1"/>
  <c r="E763" i="15"/>
  <c r="H763" i="15"/>
  <c r="H773" i="15"/>
  <c r="E825" i="15"/>
  <c r="H825" i="15" s="1"/>
  <c r="H843" i="15"/>
  <c r="H877" i="15"/>
  <c r="E879" i="15"/>
  <c r="H879" i="15" s="1"/>
  <c r="E1003" i="15"/>
  <c r="H1003" i="15" s="1"/>
  <c r="H24" i="15"/>
  <c r="H9" i="15"/>
  <c r="H48" i="15"/>
  <c r="H144" i="15"/>
  <c r="H8" i="15"/>
  <c r="H44" i="15"/>
  <c r="H76" i="15"/>
  <c r="H108" i="15"/>
  <c r="H136" i="15"/>
  <c r="H168" i="15"/>
  <c r="H200" i="15"/>
  <c r="H221" i="15"/>
  <c r="H241" i="15"/>
  <c r="H264" i="15"/>
  <c r="H285" i="15"/>
  <c r="H305" i="15"/>
  <c r="H328" i="15"/>
  <c r="H349" i="15"/>
  <c r="H357" i="15"/>
  <c r="H394" i="15"/>
  <c r="H396" i="15"/>
  <c r="H468" i="15"/>
  <c r="H487" i="15"/>
  <c r="H518" i="15"/>
  <c r="H529" i="15"/>
  <c r="H538" i="15"/>
  <c r="H542" i="15"/>
  <c r="H554" i="15"/>
  <c r="H558" i="15"/>
  <c r="H570" i="15"/>
  <c r="H586" i="15"/>
  <c r="H602" i="15"/>
  <c r="H618" i="15"/>
  <c r="H629" i="15"/>
  <c r="H633" i="15"/>
  <c r="E640" i="15"/>
  <c r="H640" i="15" s="1"/>
  <c r="H771" i="15"/>
  <c r="E838" i="15"/>
  <c r="H838" i="15" s="1"/>
  <c r="H872" i="15"/>
  <c r="E969" i="15"/>
  <c r="H969" i="15" s="1"/>
  <c r="E1020" i="15"/>
  <c r="H1020" i="15" s="1"/>
  <c r="E1087" i="15"/>
  <c r="H1087" i="15" s="1"/>
  <c r="H1127" i="15"/>
  <c r="H16" i="15"/>
  <c r="H12" i="15"/>
  <c r="H40" i="15"/>
  <c r="H72" i="15"/>
  <c r="H104" i="15"/>
  <c r="H140" i="15"/>
  <c r="H172" i="15"/>
  <c r="E18" i="15"/>
  <c r="H18" i="15" s="1"/>
  <c r="E33" i="15"/>
  <c r="H33" i="15" s="1"/>
  <c r="E50" i="15"/>
  <c r="H50" i="15" s="1"/>
  <c r="E65" i="15"/>
  <c r="H65" i="15" s="1"/>
  <c r="E82" i="15"/>
  <c r="H82" i="15" s="1"/>
  <c r="E97" i="15"/>
  <c r="H97" i="15" s="1"/>
  <c r="E114" i="15"/>
  <c r="H114" i="15" s="1"/>
  <c r="E129" i="15"/>
  <c r="H129" i="15" s="1"/>
  <c r="E146" i="15"/>
  <c r="H146" i="15" s="1"/>
  <c r="E161" i="15"/>
  <c r="H161" i="15" s="1"/>
  <c r="E178" i="15"/>
  <c r="H178" i="15" s="1"/>
  <c r="E193" i="15"/>
  <c r="H193" i="15" s="1"/>
  <c r="E217" i="15"/>
  <c r="H217" i="15" s="1"/>
  <c r="H240" i="15"/>
  <c r="H304" i="15"/>
  <c r="H405" i="15"/>
  <c r="H507" i="15"/>
  <c r="H511" i="15"/>
  <c r="H609" i="15"/>
  <c r="H625" i="15"/>
  <c r="E728" i="15"/>
  <c r="H728" i="15" s="1"/>
  <c r="E756" i="15"/>
  <c r="H756" i="15" s="1"/>
  <c r="E865" i="15"/>
  <c r="H865" i="15" s="1"/>
  <c r="E1018" i="15"/>
  <c r="H1018" i="15" s="1"/>
  <c r="H1168" i="15"/>
  <c r="H1175" i="15"/>
  <c r="H1226" i="15"/>
  <c r="H122" i="15"/>
  <c r="H154" i="15"/>
  <c r="H201" i="15"/>
  <c r="H4" i="15"/>
  <c r="H32" i="15"/>
  <c r="H68" i="15"/>
  <c r="H96" i="15"/>
  <c r="H128" i="15"/>
  <c r="H160" i="15"/>
  <c r="H164" i="15"/>
  <c r="H192" i="15"/>
  <c r="H196" i="15"/>
  <c r="H216" i="15"/>
  <c r="H280" i="15"/>
  <c r="H344" i="15"/>
  <c r="H410" i="15"/>
  <c r="H458" i="15"/>
  <c r="H486" i="15"/>
  <c r="H648" i="15"/>
  <c r="H650" i="15"/>
  <c r="H736" i="15"/>
  <c r="H738" i="15"/>
  <c r="H751" i="15"/>
  <c r="E831" i="15"/>
  <c r="H831" i="15" s="1"/>
  <c r="E863" i="15"/>
  <c r="H863" i="15" s="1"/>
  <c r="E899" i="15"/>
  <c r="H899" i="15" s="1"/>
  <c r="E1496" i="15"/>
  <c r="H1496" i="15" s="1"/>
  <c r="H26" i="15"/>
  <c r="H90" i="15"/>
  <c r="H112" i="15"/>
  <c r="H176" i="15"/>
  <c r="H248" i="15"/>
  <c r="H36" i="15"/>
  <c r="H64" i="15"/>
  <c r="H100" i="15"/>
  <c r="H132" i="15"/>
  <c r="E10" i="15"/>
  <c r="H10" i="15" s="1"/>
  <c r="E25" i="15"/>
  <c r="H25" i="15" s="1"/>
  <c r="E42" i="15"/>
  <c r="H42" i="15" s="1"/>
  <c r="E57" i="15"/>
  <c r="H57" i="15" s="1"/>
  <c r="E74" i="15"/>
  <c r="H74" i="15" s="1"/>
  <c r="E89" i="15"/>
  <c r="H89" i="15" s="1"/>
  <c r="E106" i="15"/>
  <c r="H106" i="15" s="1"/>
  <c r="E121" i="15"/>
  <c r="H121" i="15" s="1"/>
  <c r="E138" i="15"/>
  <c r="H138" i="15" s="1"/>
  <c r="E153" i="15"/>
  <c r="H153" i="15" s="1"/>
  <c r="E170" i="15"/>
  <c r="H170" i="15" s="1"/>
  <c r="E185" i="15"/>
  <c r="H185" i="15" s="1"/>
  <c r="H207" i="15"/>
  <c r="H209" i="15"/>
  <c r="H256" i="15"/>
  <c r="H320" i="15"/>
  <c r="H363" i="15"/>
  <c r="H386" i="15"/>
  <c r="H388" i="15"/>
  <c r="H419" i="15"/>
  <c r="H435" i="15"/>
  <c r="H451" i="15"/>
  <c r="H456" i="15"/>
  <c r="H473" i="15"/>
  <c r="H479" i="15"/>
  <c r="H481" i="15"/>
  <c r="H632" i="15"/>
  <c r="E653" i="15"/>
  <c r="H653" i="15" s="1"/>
  <c r="H734" i="15"/>
  <c r="E741" i="15"/>
  <c r="H741" i="15" s="1"/>
  <c r="E754" i="15"/>
  <c r="H754" i="15" s="1"/>
  <c r="H757" i="15"/>
  <c r="H802" i="15"/>
  <c r="E987" i="15"/>
  <c r="H987" i="15" s="1"/>
  <c r="E1302" i="15"/>
  <c r="H1302" i="15" s="1"/>
  <c r="H56" i="15"/>
  <c r="H88" i="15"/>
  <c r="H120" i="15"/>
  <c r="H152" i="15"/>
  <c r="H184" i="15"/>
  <c r="H546" i="15"/>
  <c r="H562" i="15"/>
  <c r="H578" i="15"/>
  <c r="H594" i="15"/>
  <c r="H610" i="15"/>
  <c r="E656" i="15"/>
  <c r="H656" i="15" s="1"/>
  <c r="H66" i="15"/>
  <c r="H124" i="15"/>
  <c r="H156" i="15"/>
  <c r="H188" i="15"/>
  <c r="H232" i="15"/>
  <c r="H296" i="15"/>
  <c r="E2" i="15"/>
  <c r="H2" i="15" s="1"/>
  <c r="E17" i="15"/>
  <c r="H17" i="15" s="1"/>
  <c r="E34" i="15"/>
  <c r="H34" i="15" s="1"/>
  <c r="E49" i="15"/>
  <c r="H49" i="15" s="1"/>
  <c r="E66" i="15"/>
  <c r="E81" i="15"/>
  <c r="H81" i="15" s="1"/>
  <c r="E98" i="15"/>
  <c r="H98" i="15" s="1"/>
  <c r="E113" i="15"/>
  <c r="H113" i="15" s="1"/>
  <c r="E130" i="15"/>
  <c r="H130" i="15" s="1"/>
  <c r="E145" i="15"/>
  <c r="H145" i="15" s="1"/>
  <c r="E162" i="15"/>
  <c r="H162" i="15" s="1"/>
  <c r="E177" i="15"/>
  <c r="H177" i="15" s="1"/>
  <c r="E194" i="15"/>
  <c r="H194" i="15" s="1"/>
  <c r="H208" i="15"/>
  <c r="H225" i="15"/>
  <c r="H272" i="15"/>
  <c r="H336" i="15"/>
  <c r="H360" i="15"/>
  <c r="H373" i="15"/>
  <c r="H402" i="15"/>
  <c r="H404" i="15"/>
  <c r="H497" i="15"/>
  <c r="H502" i="15"/>
  <c r="H517" i="15"/>
  <c r="E523" i="15"/>
  <c r="H523" i="15" s="1"/>
  <c r="H617" i="15"/>
  <c r="H637" i="15"/>
  <c r="H664" i="15"/>
  <c r="H666" i="15"/>
  <c r="H674" i="15"/>
  <c r="E871" i="15"/>
  <c r="H871" i="15" s="1"/>
  <c r="H883" i="15"/>
  <c r="H890" i="15"/>
  <c r="H949" i="15"/>
  <c r="H1055" i="15"/>
  <c r="H680" i="15"/>
  <c r="H682" i="15"/>
  <c r="H694" i="15"/>
  <c r="H696" i="15"/>
  <c r="H698" i="15"/>
  <c r="H717" i="15"/>
  <c r="H781" i="15"/>
  <c r="H786" i="15"/>
  <c r="H811" i="15"/>
  <c r="H834" i="15"/>
  <c r="H910" i="15"/>
  <c r="H917" i="15"/>
  <c r="H919" i="15"/>
  <c r="H928" i="15"/>
  <c r="H933" i="15"/>
  <c r="H944" i="15"/>
  <c r="H953" i="15"/>
  <c r="H971" i="15"/>
  <c r="H998" i="15"/>
  <c r="H1028" i="15"/>
  <c r="H1031" i="15"/>
  <c r="H1048" i="15"/>
  <c r="H1061" i="15"/>
  <c r="H1072" i="15"/>
  <c r="H1093" i="15"/>
  <c r="H1104" i="15"/>
  <c r="H1117" i="15"/>
  <c r="H1133" i="15"/>
  <c r="H1149" i="15"/>
  <c r="H1165" i="15"/>
  <c r="H1181" i="15"/>
  <c r="H1197" i="15"/>
  <c r="H1247" i="15"/>
  <c r="H1473" i="15"/>
  <c r="H1574" i="15"/>
  <c r="H1702" i="15"/>
  <c r="H906" i="15"/>
  <c r="H965" i="15"/>
  <c r="H976" i="15"/>
  <c r="H994" i="15"/>
  <c r="E1276" i="15"/>
  <c r="H1276" i="15" s="1"/>
  <c r="H1415" i="15"/>
  <c r="H1448" i="15"/>
  <c r="H1670" i="15"/>
  <c r="H681" i="15"/>
  <c r="H702" i="15"/>
  <c r="H704" i="15"/>
  <c r="H787" i="15"/>
  <c r="H789" i="15"/>
  <c r="H796" i="15"/>
  <c r="H830" i="15"/>
  <c r="H859" i="15"/>
  <c r="H888" i="15"/>
  <c r="H893" i="15"/>
  <c r="H895" i="15"/>
  <c r="H904" i="15"/>
  <c r="H909" i="15"/>
  <c r="H911" i="15"/>
  <c r="E915" i="15"/>
  <c r="H915" i="15" s="1"/>
  <c r="H922" i="15"/>
  <c r="E931" i="15"/>
  <c r="H931" i="15" s="1"/>
  <c r="H938" i="15"/>
  <c r="H947" i="15"/>
  <c r="H974" i="15"/>
  <c r="H981" i="15"/>
  <c r="H983" i="15"/>
  <c r="E985" i="15"/>
  <c r="H985" i="15" s="1"/>
  <c r="H992" i="15"/>
  <c r="H997" i="15"/>
  <c r="H1008" i="15"/>
  <c r="H1010" i="15"/>
  <c r="H1027" i="15"/>
  <c r="H1035" i="15"/>
  <c r="H1053" i="15"/>
  <c r="H1068" i="15"/>
  <c r="H1074" i="15"/>
  <c r="H1083" i="15"/>
  <c r="E1085" i="15"/>
  <c r="H1085" i="15" s="1"/>
  <c r="H1100" i="15"/>
  <c r="H1106" i="15"/>
  <c r="H1122" i="15"/>
  <c r="H1138" i="15"/>
  <c r="H1154" i="15"/>
  <c r="H1170" i="15"/>
  <c r="H1186" i="15"/>
  <c r="H1202" i="15"/>
  <c r="E1221" i="15"/>
  <c r="H1221" i="15" s="1"/>
  <c r="H1224" i="15"/>
  <c r="E1300" i="15"/>
  <c r="H1300" i="15" s="1"/>
  <c r="E1328" i="15"/>
  <c r="H1328" i="15" s="1"/>
  <c r="H1494" i="15"/>
  <c r="H1590" i="15"/>
  <c r="H803" i="15"/>
  <c r="H805" i="15"/>
  <c r="H846" i="15"/>
  <c r="H902" i="15"/>
  <c r="H920" i="15"/>
  <c r="H925" i="15"/>
  <c r="H936" i="15"/>
  <c r="H941" i="15"/>
  <c r="H943" i="15"/>
  <c r="H954" i="15"/>
  <c r="H963" i="15"/>
  <c r="H1006" i="15"/>
  <c r="H1015" i="15"/>
  <c r="H1056" i="15"/>
  <c r="H1077" i="15"/>
  <c r="H1088" i="15"/>
  <c r="H1109" i="15"/>
  <c r="H1125" i="15"/>
  <c r="H1141" i="15"/>
  <c r="H1157" i="15"/>
  <c r="H1173" i="15"/>
  <c r="H1189" i="15"/>
  <c r="H1205" i="15"/>
  <c r="H1231" i="15"/>
  <c r="E1260" i="15"/>
  <c r="H1260" i="15" s="1"/>
  <c r="H1359" i="15"/>
  <c r="H1404" i="15"/>
  <c r="H1408" i="15"/>
  <c r="H1472" i="15"/>
  <c r="E1518" i="15"/>
  <c r="H1518" i="15" s="1"/>
  <c r="H1638" i="15"/>
  <c r="H1766" i="15"/>
  <c r="K152" i="15"/>
  <c r="N152" i="15" s="1"/>
  <c r="E672" i="15"/>
  <c r="H672" i="15" s="1"/>
  <c r="H688" i="15"/>
  <c r="H709" i="15"/>
  <c r="H721" i="15"/>
  <c r="H742" i="15"/>
  <c r="H744" i="15"/>
  <c r="H822" i="15"/>
  <c r="E875" i="15"/>
  <c r="H875" i="15" s="1"/>
  <c r="H891" i="15"/>
  <c r="H907" i="15"/>
  <c r="E927" i="15"/>
  <c r="H927" i="15" s="1"/>
  <c r="H934" i="15"/>
  <c r="H957" i="15"/>
  <c r="H959" i="15"/>
  <c r="H979" i="15"/>
  <c r="H995" i="15"/>
  <c r="H1075" i="15"/>
  <c r="H1107" i="15"/>
  <c r="H1112" i="15"/>
  <c r="H1123" i="15"/>
  <c r="H1128" i="15"/>
  <c r="H1139" i="15"/>
  <c r="H1144" i="15"/>
  <c r="H1155" i="15"/>
  <c r="H1176" i="15"/>
  <c r="H1208" i="15"/>
  <c r="H1484" i="15"/>
  <c r="E1488" i="15"/>
  <c r="H1488" i="15" s="1"/>
  <c r="H1558" i="15"/>
  <c r="H1686" i="15"/>
  <c r="H1080" i="15"/>
  <c r="H1210" i="15"/>
  <c r="E1315" i="15"/>
  <c r="H1315" i="15" s="1"/>
  <c r="H1372" i="15"/>
  <c r="E1385" i="15"/>
  <c r="H1385" i="15" s="1"/>
  <c r="H1449" i="15"/>
  <c r="H1606" i="15"/>
  <c r="H1734" i="15"/>
  <c r="H645" i="15"/>
  <c r="H661" i="15"/>
  <c r="H710" i="15"/>
  <c r="H712" i="15"/>
  <c r="H733" i="15"/>
  <c r="H750" i="15"/>
  <c r="H770" i="15"/>
  <c r="H818" i="15"/>
  <c r="H862" i="15"/>
  <c r="H878" i="15"/>
  <c r="H885" i="15"/>
  <c r="H887" i="15"/>
  <c r="E889" i="15"/>
  <c r="H889" i="15" s="1"/>
  <c r="H896" i="15"/>
  <c r="H901" i="15"/>
  <c r="H912" i="15"/>
  <c r="H914" i="15"/>
  <c r="H921" i="15"/>
  <c r="E923" i="15"/>
  <c r="H923" i="15" s="1"/>
  <c r="H930" i="15"/>
  <c r="E939" i="15"/>
  <c r="H939" i="15" s="1"/>
  <c r="H955" i="15"/>
  <c r="H966" i="15"/>
  <c r="E975" i="15"/>
  <c r="H975" i="15" s="1"/>
  <c r="H984" i="15"/>
  <c r="H989" i="15"/>
  <c r="H991" i="15"/>
  <c r="H1000" i="15"/>
  <c r="H1005" i="15"/>
  <c r="H1007" i="15"/>
  <c r="E1011" i="15"/>
  <c r="H1011" i="15" s="1"/>
  <c r="H1016" i="15"/>
  <c r="H1034" i="15"/>
  <c r="H1039" i="15"/>
  <c r="H1043" i="15"/>
  <c r="H1052" i="15"/>
  <c r="H1058" i="15"/>
  <c r="H1067" i="15"/>
  <c r="E1069" i="15"/>
  <c r="H1069" i="15" s="1"/>
  <c r="H1084" i="15"/>
  <c r="H1090" i="15"/>
  <c r="H1099" i="15"/>
  <c r="E1101" i="15"/>
  <c r="H1101" i="15" s="1"/>
  <c r="H1114" i="15"/>
  <c r="H1130" i="15"/>
  <c r="H1146" i="15"/>
  <c r="H1162" i="15"/>
  <c r="H1178" i="15"/>
  <c r="H1194" i="15"/>
  <c r="H1213" i="15"/>
  <c r="H1215" i="15"/>
  <c r="E1287" i="15"/>
  <c r="H1287" i="15" s="1"/>
  <c r="H1311" i="15"/>
  <c r="H1367" i="15"/>
  <c r="H1452" i="15"/>
  <c r="H1654" i="15"/>
  <c r="K135" i="15"/>
  <c r="N135" i="15" s="1"/>
  <c r="K151" i="15"/>
  <c r="N151" i="15" s="1"/>
  <c r="K159" i="15"/>
  <c r="N159" i="15" s="1"/>
  <c r="K167" i="15"/>
  <c r="N167" i="15" s="1"/>
  <c r="K175" i="15"/>
  <c r="N175" i="15" s="1"/>
  <c r="K375" i="15"/>
  <c r="N375" i="15" s="1"/>
  <c r="K383" i="15"/>
  <c r="N383" i="15" s="1"/>
  <c r="K391" i="15"/>
  <c r="N391" i="15" s="1"/>
  <c r="K399" i="15"/>
  <c r="N399" i="15" s="1"/>
  <c r="N727" i="15"/>
  <c r="N519" i="15"/>
  <c r="H1216" i="15"/>
  <c r="H1229" i="15"/>
  <c r="H1296" i="15"/>
  <c r="H1379" i="15"/>
  <c r="H1395" i="15"/>
  <c r="H1443" i="15"/>
  <c r="H1467" i="15"/>
  <c r="H1501" i="15"/>
  <c r="H1549" i="15"/>
  <c r="H1553" i="15"/>
  <c r="H1565" i="15"/>
  <c r="H1569" i="15"/>
  <c r="H1581" i="15"/>
  <c r="H1585" i="15"/>
  <c r="H1597" i="15"/>
  <c r="H1601" i="15"/>
  <c r="H1613" i="15"/>
  <c r="H1617" i="15"/>
  <c r="H1629" i="15"/>
  <c r="H1633" i="15"/>
  <c r="H1645" i="15"/>
  <c r="H1649" i="15"/>
  <c r="H1665" i="15"/>
  <c r="H1677" i="15"/>
  <c r="H1681" i="15"/>
  <c r="H1693" i="15"/>
  <c r="H1697" i="15"/>
  <c r="H1709" i="15"/>
  <c r="H1713" i="15"/>
  <c r="H1725" i="15"/>
  <c r="H1729" i="15"/>
  <c r="H1745" i="15"/>
  <c r="H1761" i="15"/>
  <c r="H1777" i="15"/>
  <c r="H1789" i="15"/>
  <c r="H1793" i="15"/>
  <c r="H1805" i="15"/>
  <c r="H1809" i="15"/>
  <c r="H1825" i="15"/>
  <c r="N1764" i="15"/>
  <c r="N1476" i="15"/>
  <c r="N1204" i="15"/>
  <c r="K743" i="15"/>
  <c r="N743" i="15" s="1"/>
  <c r="H1232" i="15"/>
  <c r="E1245" i="15"/>
  <c r="H1245" i="15" s="1"/>
  <c r="H1248" i="15"/>
  <c r="E1263" i="15"/>
  <c r="H1263" i="15" s="1"/>
  <c r="H1274" i="15"/>
  <c r="E1285" i="15"/>
  <c r="H1285" i="15" s="1"/>
  <c r="H1312" i="15"/>
  <c r="H1316" i="15"/>
  <c r="E1324" i="15"/>
  <c r="H1324" i="15" s="1"/>
  <c r="H1335" i="15"/>
  <c r="H1363" i="15"/>
  <c r="H1375" i="15"/>
  <c r="H1391" i="15"/>
  <c r="H1411" i="15"/>
  <c r="E1417" i="15"/>
  <c r="H1417" i="15" s="1"/>
  <c r="E1424" i="15"/>
  <c r="H1424" i="15" s="1"/>
  <c r="H1444" i="15"/>
  <c r="H1468" i="15"/>
  <c r="E1480" i="15"/>
  <c r="H1480" i="15" s="1"/>
  <c r="H1505" i="15"/>
  <c r="H1512" i="15"/>
  <c r="H1521" i="15"/>
  <c r="H1533" i="15"/>
  <c r="H1537" i="15"/>
  <c r="K535" i="15"/>
  <c r="N535" i="15" s="1"/>
  <c r="H1218" i="15"/>
  <c r="H1250" i="15"/>
  <c r="E1261" i="15"/>
  <c r="H1261" i="15" s="1"/>
  <c r="H1268" i="15"/>
  <c r="E1292" i="15"/>
  <c r="H1292" i="15" s="1"/>
  <c r="H1327" i="15"/>
  <c r="H1331" i="15"/>
  <c r="H1364" i="15"/>
  <c r="H1377" i="15"/>
  <c r="H1380" i="15"/>
  <c r="H1393" i="15"/>
  <c r="H1396" i="15"/>
  <c r="H1407" i="15"/>
  <c r="H1431" i="15"/>
  <c r="E1441" i="15"/>
  <c r="H1441" i="15" s="1"/>
  <c r="E1465" i="15"/>
  <c r="H1465" i="15" s="1"/>
  <c r="H1487" i="15"/>
  <c r="H1491" i="15"/>
  <c r="E1782" i="15"/>
  <c r="H1782" i="15" s="1"/>
  <c r="E1798" i="15"/>
  <c r="H1798" i="15" s="1"/>
  <c r="E1814" i="15"/>
  <c r="H1814" i="15" s="1"/>
  <c r="N251" i="15"/>
  <c r="K251" i="15"/>
  <c r="K259" i="15"/>
  <c r="N259" i="15" s="1"/>
  <c r="K267" i="15"/>
  <c r="N267" i="15" s="1"/>
  <c r="K275" i="15"/>
  <c r="N275" i="15" s="1"/>
  <c r="N283" i="15"/>
  <c r="K283" i="15"/>
  <c r="K291" i="15"/>
  <c r="N291" i="15" s="1"/>
  <c r="K299" i="15"/>
  <c r="N299" i="15" s="1"/>
  <c r="K307" i="15"/>
  <c r="N307" i="15" s="1"/>
  <c r="N567" i="15"/>
  <c r="K567" i="15"/>
  <c r="K575" i="15"/>
  <c r="N575" i="15" s="1"/>
  <c r="K583" i="15"/>
  <c r="N583" i="15" s="1"/>
  <c r="K591" i="15"/>
  <c r="N591" i="15" s="1"/>
  <c r="K599" i="15"/>
  <c r="N599" i="15" s="1"/>
  <c r="K607" i="15"/>
  <c r="N607" i="15" s="1"/>
  <c r="K615" i="15"/>
  <c r="N615" i="15" s="1"/>
  <c r="K623" i="15"/>
  <c r="N623" i="15" s="1"/>
  <c r="N547" i="15"/>
  <c r="N403" i="15"/>
  <c r="N67" i="15"/>
  <c r="N59" i="15"/>
  <c r="N51" i="15"/>
  <c r="N43" i="15"/>
  <c r="N35" i="15"/>
  <c r="N19" i="15"/>
  <c r="N11" i="15"/>
  <c r="N693" i="15"/>
  <c r="N629" i="15"/>
  <c r="N565" i="15"/>
  <c r="N413" i="15"/>
  <c r="N373" i="15"/>
  <c r="N309" i="15"/>
  <c r="N245" i="15"/>
  <c r="N181" i="15"/>
  <c r="N21" i="15"/>
  <c r="N1006" i="15"/>
  <c r="N886" i="15"/>
  <c r="H1234" i="15"/>
  <c r="H1264" i="15"/>
  <c r="H1277" i="15"/>
  <c r="H1288" i="15"/>
  <c r="H1320" i="15"/>
  <c r="H1323" i="15"/>
  <c r="H1343" i="15"/>
  <c r="H1384" i="15"/>
  <c r="H1400" i="15"/>
  <c r="H1412" i="15"/>
  <c r="H1433" i="15"/>
  <c r="H1455" i="15"/>
  <c r="H1479" i="15"/>
  <c r="H1483" i="15"/>
  <c r="H1237" i="15"/>
  <c r="H1253" i="15"/>
  <c r="H1284" i="15"/>
  <c r="H1356" i="15"/>
  <c r="H1360" i="15"/>
  <c r="H1371" i="15"/>
  <c r="H1387" i="15"/>
  <c r="H1403" i="15"/>
  <c r="H1436" i="15"/>
  <c r="H1457" i="15"/>
  <c r="H1460" i="15"/>
  <c r="H1471" i="15"/>
  <c r="H1485" i="15"/>
  <c r="H1489" i="15"/>
  <c r="H1504" i="15"/>
  <c r="H1541" i="15"/>
  <c r="H1557" i="15"/>
  <c r="H1573" i="15"/>
  <c r="H1589" i="15"/>
  <c r="H1605" i="15"/>
  <c r="H1621" i="15"/>
  <c r="H1637" i="15"/>
  <c r="H1653" i="15"/>
  <c r="H1669" i="15"/>
  <c r="H1685" i="15"/>
  <c r="H1701" i="15"/>
  <c r="H1717" i="15"/>
  <c r="H1733" i="15"/>
  <c r="H1765" i="15"/>
  <c r="H1797" i="15"/>
  <c r="K7" i="15"/>
  <c r="N7" i="15" s="1"/>
  <c r="K23" i="15"/>
  <c r="N23" i="15" s="1"/>
  <c r="H1280" i="15"/>
  <c r="H1352" i="15"/>
  <c r="H1383" i="15"/>
  <c r="H1399" i="15"/>
  <c r="H1425" i="15"/>
  <c r="H1481" i="15"/>
  <c r="K55" i="15"/>
  <c r="N55" i="15" s="1"/>
  <c r="D4" i="17"/>
  <c r="D12" i="17"/>
  <c r="D20" i="17"/>
  <c r="D28" i="17"/>
  <c r="D36" i="17"/>
  <c r="D44" i="17"/>
  <c r="D52" i="17"/>
  <c r="D60" i="17"/>
  <c r="D68" i="17"/>
  <c r="D76" i="17"/>
  <c r="D84" i="17"/>
  <c r="D92" i="17"/>
  <c r="D100" i="17"/>
  <c r="D108" i="17"/>
  <c r="D116" i="17"/>
  <c r="D131" i="17"/>
  <c r="D136" i="17"/>
  <c r="D146" i="17"/>
  <c r="D154" i="17"/>
  <c r="D159" i="17"/>
  <c r="I171" i="17"/>
  <c r="D205" i="17"/>
  <c r="D215" i="17"/>
  <c r="D562" i="17"/>
  <c r="D587" i="17"/>
  <c r="D671" i="17"/>
  <c r="D681" i="17"/>
  <c r="D791" i="17"/>
  <c r="I845" i="17"/>
  <c r="D890" i="17"/>
  <c r="I1097" i="17"/>
  <c r="D1097" i="17"/>
  <c r="I159" i="17"/>
  <c r="I400" i="17"/>
  <c r="I203" i="17"/>
  <c r="I223" i="17"/>
  <c r="F228" i="17"/>
  <c r="I228" i="17" s="1"/>
  <c r="I427" i="17"/>
  <c r="I435" i="17"/>
  <c r="I443" i="17"/>
  <c r="I451" i="17"/>
  <c r="I459" i="17"/>
  <c r="I467" i="17"/>
  <c r="I475" i="17"/>
  <c r="I483" i="17"/>
  <c r="I491" i="17"/>
  <c r="I499" i="17"/>
  <c r="I507" i="17"/>
  <c r="I515" i="17"/>
  <c r="I523" i="17"/>
  <c r="I531" i="17"/>
  <c r="I539" i="17"/>
  <c r="D580" i="17"/>
  <c r="D603" i="17"/>
  <c r="D630" i="17"/>
  <c r="D727" i="17"/>
  <c r="D732" i="17"/>
  <c r="I784" i="17"/>
  <c r="I829" i="17"/>
  <c r="D876" i="17"/>
  <c r="I131" i="17"/>
  <c r="I215" i="17"/>
  <c r="I384" i="17"/>
  <c r="D8" i="17"/>
  <c r="D16" i="17"/>
  <c r="D24" i="17"/>
  <c r="D32" i="17"/>
  <c r="D40" i="17"/>
  <c r="D48" i="17"/>
  <c r="D56" i="17"/>
  <c r="D64" i="17"/>
  <c r="D72" i="17"/>
  <c r="D80" i="17"/>
  <c r="D88" i="17"/>
  <c r="D96" i="17"/>
  <c r="F162" i="17"/>
  <c r="I162" i="17" s="1"/>
  <c r="I247" i="17"/>
  <c r="D247" i="17"/>
  <c r="D623" i="17"/>
  <c r="I647" i="17"/>
  <c r="D652" i="17"/>
  <c r="I154" i="17"/>
  <c r="I37" i="17"/>
  <c r="I45" i="17"/>
  <c r="I53" i="17"/>
  <c r="I61" i="17"/>
  <c r="I69" i="17"/>
  <c r="I77" i="17"/>
  <c r="I85" i="17"/>
  <c r="I93" i="17"/>
  <c r="I101" i="17"/>
  <c r="I109" i="17"/>
  <c r="I117" i="17"/>
  <c r="I127" i="17"/>
  <c r="I139" i="17"/>
  <c r="I167" i="17"/>
  <c r="I184" i="17"/>
  <c r="I227" i="17"/>
  <c r="D227" i="17"/>
  <c r="I719" i="17"/>
  <c r="F1033" i="17"/>
  <c r="I1033" i="17" s="1"/>
  <c r="F1201" i="17"/>
  <c r="I1201" i="17" s="1"/>
  <c r="I376" i="17"/>
  <c r="I8" i="17"/>
  <c r="I16" i="17"/>
  <c r="I24" i="17"/>
  <c r="I32" i="17"/>
  <c r="I40" i="17"/>
  <c r="I48" i="17"/>
  <c r="I56" i="17"/>
  <c r="I64" i="17"/>
  <c r="I72" i="17"/>
  <c r="I80" i="17"/>
  <c r="I88" i="17"/>
  <c r="I96" i="17"/>
  <c r="I104" i="17"/>
  <c r="I112" i="17"/>
  <c r="I155" i="17"/>
  <c r="I175" i="17"/>
  <c r="I765" i="17"/>
  <c r="F805" i="17"/>
  <c r="I805" i="17" s="1"/>
  <c r="I146" i="17"/>
  <c r="D9" i="17"/>
  <c r="D17" i="17"/>
  <c r="D25" i="17"/>
  <c r="D33" i="17"/>
  <c r="D41" i="17"/>
  <c r="D49" i="17"/>
  <c r="D57" i="17"/>
  <c r="D65" i="17"/>
  <c r="D73" i="17"/>
  <c r="D81" i="17"/>
  <c r="D89" i="17"/>
  <c r="D97" i="17"/>
  <c r="D105" i="17"/>
  <c r="D113" i="17"/>
  <c r="D121" i="17"/>
  <c r="D126" i="17"/>
  <c r="F130" i="17"/>
  <c r="I130" i="17" s="1"/>
  <c r="D143" i="17"/>
  <c r="D151" i="17"/>
  <c r="D156" i="17"/>
  <c r="D166" i="17"/>
  <c r="D171" i="17"/>
  <c r="D220" i="17"/>
  <c r="D225" i="17"/>
  <c r="D564" i="17"/>
  <c r="D569" i="17"/>
  <c r="D589" i="17"/>
  <c r="D594" i="17"/>
  <c r="I717" i="17"/>
  <c r="D753" i="17"/>
  <c r="D796" i="17"/>
  <c r="D850" i="17"/>
  <c r="D857" i="17"/>
  <c r="I332" i="17"/>
  <c r="I585" i="17"/>
  <c r="I661" i="17"/>
  <c r="I756" i="17"/>
  <c r="I780" i="17"/>
  <c r="I848" i="17"/>
  <c r="I857" i="17"/>
  <c r="I860" i="17"/>
  <c r="I1009" i="17"/>
  <c r="I1011" i="17"/>
  <c r="D185" i="17"/>
  <c r="D190" i="17"/>
  <c r="D197" i="17"/>
  <c r="I211" i="17"/>
  <c r="I343" i="17"/>
  <c r="D349" i="17"/>
  <c r="I351" i="17"/>
  <c r="I353" i="17"/>
  <c r="I356" i="17"/>
  <c r="D375" i="17"/>
  <c r="D383" i="17"/>
  <c r="D391" i="17"/>
  <c r="D399" i="17"/>
  <c r="I404" i="17"/>
  <c r="D407" i="17"/>
  <c r="D415" i="17"/>
  <c r="D423" i="17"/>
  <c r="D431" i="17"/>
  <c r="D439" i="17"/>
  <c r="D447" i="17"/>
  <c r="D455" i="17"/>
  <c r="D463" i="17"/>
  <c r="D471" i="17"/>
  <c r="D479" i="17"/>
  <c r="D487" i="17"/>
  <c r="D495" i="17"/>
  <c r="D503" i="17"/>
  <c r="D511" i="17"/>
  <c r="D519" i="17"/>
  <c r="D527" i="17"/>
  <c r="D535" i="17"/>
  <c r="I553" i="17"/>
  <c r="I705" i="17"/>
  <c r="D705" i="17"/>
  <c r="I768" i="17"/>
  <c r="I820" i="17"/>
  <c r="I832" i="17"/>
  <c r="I844" i="17"/>
  <c r="I936" i="17"/>
  <c r="F992" i="17"/>
  <c r="I992" i="17" s="1"/>
  <c r="I1016" i="17"/>
  <c r="I1046" i="17"/>
  <c r="I1048" i="17"/>
  <c r="F1057" i="17"/>
  <c r="I1057" i="17" s="1"/>
  <c r="I176" i="17"/>
  <c r="D181" i="17"/>
  <c r="D195" i="17"/>
  <c r="D204" i="17"/>
  <c r="D214" i="17"/>
  <c r="D219" i="17"/>
  <c r="D243" i="17"/>
  <c r="D248" i="17"/>
  <c r="D256" i="17"/>
  <c r="D264" i="17"/>
  <c r="D272" i="17"/>
  <c r="D280" i="17"/>
  <c r="D288" i="17"/>
  <c r="D296" i="17"/>
  <c r="D304" i="17"/>
  <c r="D312" i="17"/>
  <c r="D320" i="17"/>
  <c r="D328" i="17"/>
  <c r="D336" i="17"/>
  <c r="D344" i="17"/>
  <c r="D352" i="17"/>
  <c r="D354" i="17"/>
  <c r="D362" i="17"/>
  <c r="I364" i="17"/>
  <c r="D370" i="17"/>
  <c r="D378" i="17"/>
  <c r="D386" i="17"/>
  <c r="D394" i="17"/>
  <c r="D402" i="17"/>
  <c r="D410" i="17"/>
  <c r="I412" i="17"/>
  <c r="D418" i="17"/>
  <c r="I420" i="17"/>
  <c r="D426" i="17"/>
  <c r="I428" i="17"/>
  <c r="D434" i="17"/>
  <c r="I436" i="17"/>
  <c r="D442" i="17"/>
  <c r="I444" i="17"/>
  <c r="D450" i="17"/>
  <c r="I452" i="17"/>
  <c r="D458" i="17"/>
  <c r="I460" i="17"/>
  <c r="D466" i="17"/>
  <c r="I468" i="17"/>
  <c r="D474" i="17"/>
  <c r="I476" i="17"/>
  <c r="D482" i="17"/>
  <c r="I484" i="17"/>
  <c r="D490" i="17"/>
  <c r="I492" i="17"/>
  <c r="D498" i="17"/>
  <c r="I500" i="17"/>
  <c r="D506" i="17"/>
  <c r="I508" i="17"/>
  <c r="D514" i="17"/>
  <c r="I516" i="17"/>
  <c r="D522" i="17"/>
  <c r="I524" i="17"/>
  <c r="D530" i="17"/>
  <c r="I532" i="17"/>
  <c r="D538" i="17"/>
  <c r="I540" i="17"/>
  <c r="D546" i="17"/>
  <c r="D551" i="17"/>
  <c r="D563" i="17"/>
  <c r="I565" i="17"/>
  <c r="D568" i="17"/>
  <c r="D579" i="17"/>
  <c r="D581" i="17"/>
  <c r="D588" i="17"/>
  <c r="D593" i="17"/>
  <c r="D604" i="17"/>
  <c r="D644" i="17"/>
  <c r="D651" i="17"/>
  <c r="D653" i="17"/>
  <c r="I655" i="17"/>
  <c r="D665" i="17"/>
  <c r="D677" i="17"/>
  <c r="D682" i="17"/>
  <c r="D687" i="17"/>
  <c r="D695" i="17"/>
  <c r="I697" i="17"/>
  <c r="D703" i="17"/>
  <c r="D708" i="17"/>
  <c r="D713" i="17"/>
  <c r="D718" i="17"/>
  <c r="F725" i="17"/>
  <c r="I725" i="17" s="1"/>
  <c r="D731" i="17"/>
  <c r="D738" i="17"/>
  <c r="D743" i="17"/>
  <c r="D752" i="17"/>
  <c r="D759" i="17"/>
  <c r="D764" i="17"/>
  <c r="D766" i="17"/>
  <c r="D771" i="17"/>
  <c r="D776" i="17"/>
  <c r="D785" i="17"/>
  <c r="I792" i="17"/>
  <c r="D797" i="17"/>
  <c r="D809" i="17"/>
  <c r="D818" i="17"/>
  <c r="D823" i="17"/>
  <c r="D828" i="17"/>
  <c r="D830" i="17"/>
  <c r="D835" i="17"/>
  <c r="D840" i="17"/>
  <c r="D856" i="17"/>
  <c r="D865" i="17"/>
  <c r="D877" i="17"/>
  <c r="D879" i="17"/>
  <c r="D884" i="17"/>
  <c r="D889" i="17"/>
  <c r="I891" i="17"/>
  <c r="D894" i="17"/>
  <c r="D901" i="17"/>
  <c r="D911" i="17"/>
  <c r="D916" i="17"/>
  <c r="D921" i="17"/>
  <c r="D926" i="17"/>
  <c r="D934" i="17"/>
  <c r="D939" i="17"/>
  <c r="D952" i="17"/>
  <c r="D957" i="17"/>
  <c r="D969" i="17"/>
  <c r="D974" i="17"/>
  <c r="D979" i="17"/>
  <c r="D989" i="17"/>
  <c r="D991" i="17"/>
  <c r="D998" i="17"/>
  <c r="D1017" i="17"/>
  <c r="D1058" i="17"/>
  <c r="D1071" i="17"/>
  <c r="D1083" i="17"/>
  <c r="D1106" i="17"/>
  <c r="D1114" i="17"/>
  <c r="D1154" i="17"/>
  <c r="F1161" i="17"/>
  <c r="I1161" i="17"/>
  <c r="I752" i="17"/>
  <c r="I797" i="17"/>
  <c r="D875" i="17"/>
  <c r="I986" i="17"/>
  <c r="I1167" i="17"/>
  <c r="D177" i="17"/>
  <c r="D191" i="17"/>
  <c r="D198" i="17"/>
  <c r="D200" i="17"/>
  <c r="D210" i="17"/>
  <c r="D212" i="17"/>
  <c r="I222" i="17"/>
  <c r="D234" i="17"/>
  <c r="D241" i="17"/>
  <c r="D246" i="17"/>
  <c r="D254" i="17"/>
  <c r="D262" i="17"/>
  <c r="D270" i="17"/>
  <c r="D278" i="17"/>
  <c r="D286" i="17"/>
  <c r="D294" i="17"/>
  <c r="D302" i="17"/>
  <c r="D310" i="17"/>
  <c r="D318" i="17"/>
  <c r="D326" i="17"/>
  <c r="D334" i="17"/>
  <c r="D342" i="17"/>
  <c r="I344" i="17"/>
  <c r="D350" i="17"/>
  <c r="I357" i="17"/>
  <c r="D360" i="17"/>
  <c r="D368" i="17"/>
  <c r="D376" i="17"/>
  <c r="D384" i="17"/>
  <c r="D392" i="17"/>
  <c r="D400" i="17"/>
  <c r="I405" i="17"/>
  <c r="D408" i="17"/>
  <c r="D416" i="17"/>
  <c r="D424" i="17"/>
  <c r="D432" i="17"/>
  <c r="D440" i="17"/>
  <c r="D448" i="17"/>
  <c r="D456" i="17"/>
  <c r="D464" i="17"/>
  <c r="D472" i="17"/>
  <c r="D480" i="17"/>
  <c r="D488" i="17"/>
  <c r="D496" i="17"/>
  <c r="D504" i="17"/>
  <c r="D512" i="17"/>
  <c r="D520" i="17"/>
  <c r="D528" i="17"/>
  <c r="D536" i="17"/>
  <c r="D544" i="17"/>
  <c r="D554" i="17"/>
  <c r="D559" i="17"/>
  <c r="D566" i="17"/>
  <c r="D573" i="17"/>
  <c r="I577" i="17"/>
  <c r="D584" i="17"/>
  <c r="D591" i="17"/>
  <c r="D598" i="17"/>
  <c r="D611" i="17"/>
  <c r="D613" i="17"/>
  <c r="D620" i="17"/>
  <c r="D625" i="17"/>
  <c r="D636" i="17"/>
  <c r="D656" i="17"/>
  <c r="D658" i="17"/>
  <c r="D663" i="17"/>
  <c r="D673" i="17"/>
  <c r="I677" i="17"/>
  <c r="D685" i="17"/>
  <c r="D693" i="17"/>
  <c r="D701" i="17"/>
  <c r="D706" i="17"/>
  <c r="D711" i="17"/>
  <c r="D724" i="17"/>
  <c r="D729" i="17"/>
  <c r="D736" i="17"/>
  <c r="D741" i="17"/>
  <c r="D746" i="17"/>
  <c r="I748" i="17"/>
  <c r="D755" i="17"/>
  <c r="D762" i="17"/>
  <c r="D769" i="17"/>
  <c r="D774" i="17"/>
  <c r="D779" i="17"/>
  <c r="I788" i="17"/>
  <c r="D800" i="17"/>
  <c r="D807" i="17"/>
  <c r="D812" i="17"/>
  <c r="D814" i="17"/>
  <c r="I816" i="17"/>
  <c r="D821" i="17"/>
  <c r="D826" i="17"/>
  <c r="D833" i="17"/>
  <c r="D838" i="17"/>
  <c r="D845" i="17"/>
  <c r="D847" i="17"/>
  <c r="D852" i="17"/>
  <c r="D854" i="17"/>
  <c r="D859" i="17"/>
  <c r="D873" i="17"/>
  <c r="D892" i="17"/>
  <c r="D899" i="17"/>
  <c r="D904" i="17"/>
  <c r="D909" i="17"/>
  <c r="D914" i="17"/>
  <c r="D932" i="17"/>
  <c r="D937" i="17"/>
  <c r="I944" i="17"/>
  <c r="D950" i="17"/>
  <c r="D967" i="17"/>
  <c r="D977" i="17"/>
  <c r="D987" i="17"/>
  <c r="D996" i="17"/>
  <c r="I1001" i="17"/>
  <c r="D1004" i="17"/>
  <c r="D1013" i="17"/>
  <c r="D1023" i="17"/>
  <c r="I1030" i="17"/>
  <c r="D1035" i="17"/>
  <c r="D1040" i="17"/>
  <c r="D1045" i="17"/>
  <c r="D1047" i="17"/>
  <c r="D1052" i="17"/>
  <c r="D1054" i="17"/>
  <c r="D1056" i="17"/>
  <c r="I1129" i="17"/>
  <c r="D1129" i="17"/>
  <c r="D1170" i="17"/>
  <c r="D1178" i="17"/>
  <c r="D467" i="17"/>
  <c r="D475" i="17"/>
  <c r="D483" i="17"/>
  <c r="D491" i="17"/>
  <c r="D499" i="17"/>
  <c r="D507" i="17"/>
  <c r="D515" i="17"/>
  <c r="D523" i="17"/>
  <c r="D531" i="17"/>
  <c r="D539" i="17"/>
  <c r="D547" i="17"/>
  <c r="D552" i="17"/>
  <c r="D571" i="17"/>
  <c r="D582" i="17"/>
  <c r="I591" i="17"/>
  <c r="D596" i="17"/>
  <c r="D607" i="17"/>
  <c r="D609" i="17"/>
  <c r="D618" i="17"/>
  <c r="D632" i="17"/>
  <c r="D634" i="17"/>
  <c r="D647" i="17"/>
  <c r="D654" i="17"/>
  <c r="D668" i="17"/>
  <c r="D678" i="17"/>
  <c r="D683" i="17"/>
  <c r="D688" i="17"/>
  <c r="D696" i="17"/>
  <c r="I706" i="17"/>
  <c r="D709" i="17"/>
  <c r="D714" i="17"/>
  <c r="D719" i="17"/>
  <c r="D734" i="17"/>
  <c r="D744" i="17"/>
  <c r="D760" i="17"/>
  <c r="D767" i="17"/>
  <c r="D772" i="17"/>
  <c r="D777" i="17"/>
  <c r="D786" i="17"/>
  <c r="D793" i="17"/>
  <c r="D805" i="17"/>
  <c r="D810" i="17"/>
  <c r="I812" i="17"/>
  <c r="D819" i="17"/>
  <c r="D824" i="17"/>
  <c r="D831" i="17"/>
  <c r="D836" i="17"/>
  <c r="D843" i="17"/>
  <c r="I852" i="17"/>
  <c r="D866" i="17"/>
  <c r="D880" i="17"/>
  <c r="D885" i="17"/>
  <c r="D895" i="17"/>
  <c r="D897" i="17"/>
  <c r="D902" i="17"/>
  <c r="D917" i="17"/>
  <c r="D922" i="17"/>
  <c r="D927" i="17"/>
  <c r="D935" i="17"/>
  <c r="I940" i="17"/>
  <c r="D940" i="17"/>
  <c r="D945" i="17"/>
  <c r="D953" i="17"/>
  <c r="D960" i="17"/>
  <c r="D962" i="17"/>
  <c r="D970" i="17"/>
  <c r="D975" i="17"/>
  <c r="D980" i="17"/>
  <c r="D985" i="17"/>
  <c r="D999" i="17"/>
  <c r="D1018" i="17"/>
  <c r="D1026" i="17"/>
  <c r="I1045" i="17"/>
  <c r="I1089" i="17"/>
  <c r="D1089" i="17"/>
  <c r="D1030" i="17"/>
  <c r="D1032" i="17"/>
  <c r="D1042" i="17"/>
  <c r="D1063" i="17"/>
  <c r="D1068" i="17"/>
  <c r="D1078" i="17"/>
  <c r="D1080" i="17"/>
  <c r="D1085" i="17"/>
  <c r="D1090" i="17"/>
  <c r="D1100" i="17"/>
  <c r="D1110" i="17"/>
  <c r="D1132" i="17"/>
  <c r="I1144" i="17"/>
  <c r="D1161" i="17"/>
  <c r="D1168" i="17"/>
  <c r="I1173" i="17"/>
  <c r="D1176" i="17"/>
  <c r="D1181" i="17"/>
  <c r="D1183" i="17"/>
  <c r="D1188" i="17"/>
  <c r="D1200" i="17"/>
  <c r="D1205" i="17"/>
  <c r="D1213" i="17"/>
  <c r="I1218" i="17"/>
  <c r="D1221" i="17"/>
  <c r="I1238" i="17"/>
  <c r="D1241" i="17"/>
  <c r="D1263" i="17"/>
  <c r="D1273" i="17"/>
  <c r="D1280" i="17"/>
  <c r="D1285" i="17"/>
  <c r="D1292" i="17"/>
  <c r="D1300" i="17"/>
  <c r="D1319" i="17"/>
  <c r="D1324" i="17"/>
  <c r="I1326" i="17"/>
  <c r="D1329" i="17"/>
  <c r="D1336" i="17"/>
  <c r="I1340" i="17"/>
  <c r="I1348" i="17"/>
  <c r="D1348" i="17"/>
  <c r="D1353" i="17"/>
  <c r="I1357" i="17"/>
  <c r="D1369" i="17"/>
  <c r="D1376" i="17"/>
  <c r="D1381" i="17"/>
  <c r="D1391" i="17"/>
  <c r="D1403" i="17"/>
  <c r="I1405" i="17"/>
  <c r="D1408" i="17"/>
  <c r="D1415" i="17"/>
  <c r="D1422" i="17"/>
  <c r="D1432" i="17"/>
  <c r="I1436" i="17"/>
  <c r="D1453" i="17"/>
  <c r="D1460" i="17"/>
  <c r="D1467" i="17"/>
  <c r="D1472" i="17"/>
  <c r="D1481" i="17"/>
  <c r="D1486" i="17"/>
  <c r="D1488" i="17"/>
  <c r="D1507" i="17"/>
  <c r="D1514" i="17"/>
  <c r="D1535" i="17"/>
  <c r="I1544" i="17"/>
  <c r="D1555" i="17"/>
  <c r="D1560" i="17"/>
  <c r="I1567" i="17"/>
  <c r="D1580" i="17"/>
  <c r="I1582" i="17"/>
  <c r="D1591" i="17"/>
  <c r="D1596" i="17"/>
  <c r="D1608" i="17"/>
  <c r="D1632" i="17"/>
  <c r="I1639" i="17"/>
  <c r="D1664" i="17"/>
  <c r="D1684" i="17"/>
  <c r="D1696" i="17"/>
  <c r="I1703" i="17"/>
  <c r="D1723" i="17"/>
  <c r="D1735" i="17"/>
  <c r="I1737" i="17"/>
  <c r="D1740" i="17"/>
  <c r="D1752" i="17"/>
  <c r="D1779" i="17"/>
  <c r="D1803" i="17"/>
  <c r="D1823" i="17"/>
  <c r="D1113" i="17"/>
  <c r="D1127" i="17"/>
  <c r="D1137" i="17"/>
  <c r="D1142" i="17"/>
  <c r="D1159" i="17"/>
  <c r="D1166" i="17"/>
  <c r="I1193" i="17"/>
  <c r="D1193" i="17"/>
  <c r="D1198" i="17"/>
  <c r="I1200" i="17"/>
  <c r="D1208" i="17"/>
  <c r="D1216" i="17"/>
  <c r="I1221" i="17"/>
  <c r="D1224" i="17"/>
  <c r="D1229" i="17"/>
  <c r="D1239" i="17"/>
  <c r="D1246" i="17"/>
  <c r="D1268" i="17"/>
  <c r="D1278" i="17"/>
  <c r="I1285" i="17"/>
  <c r="I1290" i="17"/>
  <c r="D1295" i="17"/>
  <c r="D1305" i="17"/>
  <c r="D1312" i="17"/>
  <c r="D1317" i="17"/>
  <c r="I1324" i="17"/>
  <c r="D1334" i="17"/>
  <c r="D1341" i="17"/>
  <c r="D1360" i="17"/>
  <c r="D1367" i="17"/>
  <c r="D1374" i="17"/>
  <c r="D1396" i="17"/>
  <c r="D1401" i="17"/>
  <c r="D1449" i="17"/>
  <c r="D1465" i="17"/>
  <c r="D1479" i="17"/>
  <c r="D1495" i="17"/>
  <c r="D1502" i="17"/>
  <c r="D1512" i="17"/>
  <c r="I1528" i="17"/>
  <c r="D1528" i="17"/>
  <c r="D1563" i="17"/>
  <c r="D1575" i="17"/>
  <c r="I1580" i="17"/>
  <c r="D1611" i="17"/>
  <c r="I1613" i="17"/>
  <c r="D1635" i="17"/>
  <c r="D1647" i="17"/>
  <c r="D1652" i="17"/>
  <c r="D1667" i="17"/>
  <c r="D1679" i="17"/>
  <c r="D1699" i="17"/>
  <c r="D1728" i="17"/>
  <c r="D1755" i="17"/>
  <c r="D1796" i="17"/>
  <c r="D1808" i="17"/>
  <c r="I1401" i="17"/>
  <c r="I1413" i="17"/>
  <c r="D1685" i="17"/>
  <c r="I1103" i="17"/>
  <c r="I1145" i="17"/>
  <c r="I1430" i="17"/>
  <c r="I1553" i="17"/>
  <c r="I1625" i="17"/>
  <c r="I1677" i="17"/>
  <c r="I1689" i="17"/>
  <c r="I1716" i="17"/>
  <c r="F1750" i="17"/>
  <c r="I1750" i="17" s="1"/>
  <c r="D918" i="17"/>
  <c r="I923" i="17"/>
  <c r="D923" i="17"/>
  <c r="D928" i="17"/>
  <c r="D936" i="17"/>
  <c r="I938" i="17"/>
  <c r="D941" i="17"/>
  <c r="D951" i="17"/>
  <c r="D956" i="17"/>
  <c r="D968" i="17"/>
  <c r="D978" i="17"/>
  <c r="I988" i="17"/>
  <c r="D997" i="17"/>
  <c r="D1005" i="17"/>
  <c r="D1007" i="17"/>
  <c r="D1009" i="17"/>
  <c r="D1014" i="17"/>
  <c r="D1024" i="17"/>
  <c r="D1029" i="17"/>
  <c r="D1031" i="17"/>
  <c r="D1038" i="17"/>
  <c r="D1050" i="17"/>
  <c r="D1059" i="17"/>
  <c r="I1069" i="17"/>
  <c r="D1072" i="17"/>
  <c r="D1077" i="17"/>
  <c r="D1079" i="17"/>
  <c r="D1084" i="17"/>
  <c r="D1096" i="17"/>
  <c r="I1111" i="17"/>
  <c r="D1128" i="17"/>
  <c r="D1133" i="17"/>
  <c r="I1137" i="17"/>
  <c r="D1143" i="17"/>
  <c r="I1152" i="17"/>
  <c r="D1167" i="17"/>
  <c r="D1172" i="17"/>
  <c r="D1180" i="17"/>
  <c r="D1182" i="17"/>
  <c r="D1184" i="17"/>
  <c r="D1189" i="17"/>
  <c r="D1209" i="17"/>
  <c r="D1217" i="17"/>
  <c r="D1225" i="17"/>
  <c r="D1230" i="17"/>
  <c r="D1247" i="17"/>
  <c r="D1252" i="17"/>
  <c r="D1254" i="17"/>
  <c r="D1269" i="17"/>
  <c r="D1279" i="17"/>
  <c r="D1296" i="17"/>
  <c r="I1306" i="17"/>
  <c r="D1313" i="17"/>
  <c r="I1330" i="17"/>
  <c r="D1335" i="17"/>
  <c r="I1337" i="17"/>
  <c r="D1342" i="17"/>
  <c r="I1349" i="17"/>
  <c r="D1356" i="17"/>
  <c r="D1361" i="17"/>
  <c r="D1375" i="17"/>
  <c r="D1397" i="17"/>
  <c r="D1404" i="17"/>
  <c r="I1409" i="17"/>
  <c r="D1416" i="17"/>
  <c r="D1421" i="17"/>
  <c r="D1428" i="17"/>
  <c r="I1461" i="17"/>
  <c r="D1478" i="17"/>
  <c r="D1496" i="17"/>
  <c r="D1508" i="17"/>
  <c r="D1513" i="17"/>
  <c r="D1520" i="17"/>
  <c r="I1536" i="17"/>
  <c r="D1539" i="17"/>
  <c r="D1551" i="17"/>
  <c r="I1558" i="17"/>
  <c r="D1564" i="17"/>
  <c r="D1576" i="17"/>
  <c r="I1588" i="17"/>
  <c r="D1595" i="17"/>
  <c r="I1621" i="17"/>
  <c r="F1630" i="17"/>
  <c r="I1630" i="17" s="1"/>
  <c r="D1636" i="17"/>
  <c r="D1648" i="17"/>
  <c r="I1662" i="17"/>
  <c r="D1680" i="17"/>
  <c r="F1694" i="17"/>
  <c r="I1694" i="17" s="1"/>
  <c r="D1700" i="17"/>
  <c r="D1719" i="17"/>
  <c r="D1724" i="17"/>
  <c r="D1739" i="17"/>
  <c r="D1775" i="17"/>
  <c r="I1777" i="17"/>
  <c r="D1780" i="17"/>
  <c r="D1792" i="17"/>
  <c r="D1799" i="17"/>
  <c r="D1804" i="17"/>
  <c r="D1827" i="17"/>
  <c r="D1306" i="17"/>
  <c r="D1534" i="17"/>
  <c r="D1065" i="17"/>
  <c r="D1070" i="17"/>
  <c r="D1082" i="17"/>
  <c r="D1092" i="17"/>
  <c r="D1104" i="17"/>
  <c r="I1109" i="17"/>
  <c r="D1112" i="17"/>
  <c r="D1117" i="17"/>
  <c r="D1119" i="17"/>
  <c r="D1124" i="17"/>
  <c r="D1136" i="17"/>
  <c r="D1141" i="17"/>
  <c r="D1153" i="17"/>
  <c r="D1158" i="17"/>
  <c r="I1165" i="17"/>
  <c r="I1175" i="17"/>
  <c r="D1192" i="17"/>
  <c r="D1197" i="17"/>
  <c r="D1207" i="17"/>
  <c r="D1215" i="17"/>
  <c r="D1223" i="17"/>
  <c r="D1228" i="17"/>
  <c r="I1233" i="17"/>
  <c r="D1238" i="17"/>
  <c r="D1245" i="17"/>
  <c r="I1254" i="17"/>
  <c r="D1265" i="17"/>
  <c r="D1287" i="17"/>
  <c r="D1294" i="17"/>
  <c r="D1304" i="17"/>
  <c r="D1309" i="17"/>
  <c r="D1316" i="17"/>
  <c r="D1321" i="17"/>
  <c r="D1333" i="17"/>
  <c r="D1340" i="17"/>
  <c r="D1345" i="17"/>
  <c r="D1350" i="17"/>
  <c r="D1359" i="17"/>
  <c r="D1366" i="17"/>
  <c r="D1373" i="17"/>
  <c r="I1378" i="17"/>
  <c r="D1383" i="17"/>
  <c r="I1390" i="17"/>
  <c r="D1393" i="17"/>
  <c r="D1400" i="17"/>
  <c r="I1404" i="17"/>
  <c r="D1436" i="17"/>
  <c r="D1441" i="17"/>
  <c r="D1448" i="17"/>
  <c r="D1455" i="17"/>
  <c r="D1464" i="17"/>
  <c r="D1474" i="17"/>
  <c r="D1492" i="17"/>
  <c r="D1501" i="17"/>
  <c r="D1511" i="17"/>
  <c r="D1518" i="17"/>
  <c r="D1523" i="17"/>
  <c r="D1527" i="17"/>
  <c r="I1532" i="17"/>
  <c r="I1549" i="17"/>
  <c r="F1566" i="17"/>
  <c r="I1566" i="17" s="1"/>
  <c r="D1572" i="17"/>
  <c r="D1584" i="17"/>
  <c r="F1590" i="17"/>
  <c r="I1590" i="17" s="1"/>
  <c r="D1600" i="17"/>
  <c r="D1624" i="17"/>
  <c r="F1638" i="17"/>
  <c r="I1638" i="17" s="1"/>
  <c r="D1644" i="17"/>
  <c r="I1646" i="17"/>
  <c r="D1656" i="17"/>
  <c r="D1688" i="17"/>
  <c r="F1702" i="17"/>
  <c r="I1702" i="17" s="1"/>
  <c r="D1708" i="17"/>
  <c r="D1715" i="17"/>
  <c r="D1727" i="17"/>
  <c r="D1732" i="17"/>
  <c r="D1747" i="17"/>
  <c r="D1771" i="17"/>
  <c r="D1807" i="17"/>
  <c r="I1809" i="17"/>
  <c r="I1814" i="17"/>
  <c r="D1330" i="17"/>
  <c r="I1388" i="17"/>
  <c r="D1388" i="17"/>
  <c r="I1441" i="17"/>
  <c r="I1521" i="17"/>
  <c r="D1521" i="17"/>
  <c r="I1525" i="17"/>
  <c r="I1617" i="17"/>
  <c r="I1644" i="17"/>
  <c r="I1673" i="17"/>
  <c r="I1734" i="17"/>
  <c r="I1761" i="17"/>
  <c r="O2" i="17"/>
  <c r="N187" i="15"/>
  <c r="N195" i="15"/>
  <c r="N203" i="15"/>
  <c r="N211" i="15"/>
  <c r="N219" i="15"/>
  <c r="N227" i="15"/>
  <c r="N235" i="15"/>
  <c r="N243" i="15"/>
  <c r="N376" i="15"/>
  <c r="N531" i="15"/>
  <c r="N1765" i="15"/>
  <c r="N1424" i="15"/>
  <c r="N315" i="15"/>
  <c r="N323" i="15"/>
  <c r="N331" i="15"/>
  <c r="N339" i="15"/>
  <c r="N347" i="15"/>
  <c r="N363" i="15"/>
  <c r="N371" i="15"/>
  <c r="N1274" i="15"/>
  <c r="N379" i="15"/>
  <c r="N387" i="15"/>
  <c r="N395" i="15"/>
  <c r="N627" i="15"/>
  <c r="N3" i="15"/>
  <c r="N75" i="15"/>
  <c r="N91" i="15"/>
  <c r="N99" i="15"/>
  <c r="N115" i="15"/>
  <c r="N459" i="15"/>
  <c r="N467" i="15"/>
  <c r="N1803" i="15"/>
  <c r="N1555" i="15"/>
  <c r="N1379" i="15"/>
  <c r="N1331" i="15"/>
  <c r="N163" i="15"/>
  <c r="N171" i="15"/>
  <c r="N179" i="15"/>
  <c r="N64" i="15"/>
  <c r="N138" i="15"/>
  <c r="N114" i="15"/>
  <c r="N476" i="15"/>
  <c r="N404" i="15"/>
  <c r="N180" i="15"/>
  <c r="N28" i="15"/>
  <c r="N432" i="15"/>
  <c r="N216" i="15"/>
  <c r="N248" i="15"/>
  <c r="N280" i="15"/>
  <c r="N312" i="15"/>
  <c r="N344" i="15"/>
  <c r="N1720" i="15"/>
  <c r="N47" i="15"/>
  <c r="N311" i="15"/>
  <c r="N319" i="15"/>
  <c r="N327" i="15"/>
  <c r="N335" i="15"/>
  <c r="N343" i="15"/>
  <c r="N351" i="15"/>
  <c r="N359" i="15"/>
  <c r="N367" i="15"/>
  <c r="N15" i="15"/>
  <c r="N63" i="15"/>
  <c r="N543" i="15"/>
  <c r="N1687" i="15"/>
  <c r="N1679" i="15"/>
  <c r="N1559" i="15"/>
  <c r="N1551" i="15"/>
  <c r="N1167" i="15"/>
  <c r="N1087" i="15"/>
  <c r="N1026" i="15"/>
  <c r="N1010" i="15"/>
  <c r="N71" i="15"/>
  <c r="N79" i="15"/>
  <c r="N111" i="15"/>
  <c r="N119" i="15"/>
  <c r="N551" i="15"/>
  <c r="N559" i="15"/>
  <c r="N1737" i="15"/>
  <c r="N1657" i="15"/>
  <c r="N1649" i="15"/>
  <c r="N810" i="15"/>
  <c r="N415" i="15"/>
  <c r="N423" i="15"/>
  <c r="N431" i="15"/>
  <c r="N439" i="15"/>
  <c r="N447" i="15"/>
  <c r="N455" i="15"/>
  <c r="N463" i="15"/>
  <c r="N471" i="15"/>
  <c r="N631" i="15"/>
  <c r="N639" i="15"/>
  <c r="N647" i="15"/>
  <c r="N655" i="15"/>
  <c r="N663" i="15"/>
  <c r="N671" i="15"/>
  <c r="N1041" i="15"/>
  <c r="N1025" i="15"/>
  <c r="N801" i="15"/>
  <c r="N793" i="15"/>
  <c r="N737" i="15"/>
  <c r="N31" i="15"/>
  <c r="N183" i="15"/>
  <c r="N191" i="15"/>
  <c r="N199" i="15"/>
  <c r="N207" i="15"/>
  <c r="N215" i="15"/>
  <c r="N223" i="15"/>
  <c r="N231" i="15"/>
  <c r="N239" i="15"/>
  <c r="N479" i="15"/>
  <c r="N487" i="15"/>
  <c r="N495" i="15"/>
  <c r="N503" i="15"/>
  <c r="N511" i="15"/>
  <c r="N703" i="15"/>
  <c r="N719" i="15"/>
  <c r="N1315" i="15"/>
  <c r="N990" i="15"/>
  <c r="N39" i="15"/>
  <c r="N247" i="15"/>
  <c r="N255" i="15"/>
  <c r="N263" i="15"/>
  <c r="N271" i="15"/>
  <c r="N279" i="15"/>
  <c r="N287" i="15"/>
  <c r="N295" i="15"/>
  <c r="N303" i="15"/>
  <c r="N716" i="15"/>
  <c r="N692" i="15"/>
  <c r="N684" i="15"/>
  <c r="N660" i="15"/>
  <c r="N628" i="15"/>
  <c r="N548" i="15"/>
  <c r="N492" i="15"/>
  <c r="N484" i="15"/>
  <c r="N460" i="15"/>
  <c r="N436" i="15"/>
  <c r="N428" i="15"/>
  <c r="N420" i="15"/>
  <c r="N412" i="15"/>
  <c r="N396" i="15"/>
  <c r="N388" i="15"/>
  <c r="N380" i="15"/>
  <c r="N372" i="15"/>
  <c r="N364" i="15"/>
  <c r="N356" i="15"/>
  <c r="N348" i="15"/>
  <c r="N340" i="15"/>
  <c r="N332" i="15"/>
  <c r="N324" i="15"/>
  <c r="N316" i="15"/>
  <c r="N308" i="15"/>
  <c r="N300" i="15"/>
  <c r="N292" i="15"/>
  <c r="N284" i="15"/>
  <c r="N276" i="15"/>
  <c r="N268" i="15"/>
  <c r="N260" i="15"/>
  <c r="N252" i="15"/>
  <c r="N244" i="15"/>
  <c r="N236" i="15"/>
  <c r="N228" i="15"/>
  <c r="N220" i="15"/>
  <c r="N212" i="15"/>
  <c r="N204" i="15"/>
  <c r="N188" i="15"/>
  <c r="N172" i="15"/>
  <c r="N164" i="15"/>
  <c r="N68" i="15"/>
  <c r="N1501" i="15"/>
  <c r="N1416" i="15"/>
  <c r="N1176" i="15"/>
  <c r="N1144" i="15"/>
  <c r="N1136" i="15"/>
  <c r="N822" i="15"/>
  <c r="N1699" i="15"/>
  <c r="N1435" i="15"/>
  <c r="N1427" i="15"/>
  <c r="N1307" i="15"/>
  <c r="N1158" i="15"/>
  <c r="N1110" i="15"/>
  <c r="N1514" i="15"/>
  <c r="N1394" i="15"/>
  <c r="N1093" i="15"/>
  <c r="N1690" i="15"/>
  <c r="N1097" i="15"/>
  <c r="N725" i="15"/>
  <c r="N717" i="15"/>
  <c r="N709" i="15"/>
  <c r="N701" i="15"/>
  <c r="N685" i="15"/>
  <c r="N677" i="15"/>
  <c r="N669" i="15"/>
  <c r="N661" i="15"/>
  <c r="N653" i="15"/>
  <c r="N645" i="15"/>
  <c r="N637" i="15"/>
  <c r="N621" i="15"/>
  <c r="N613" i="15"/>
  <c r="N605" i="15"/>
  <c r="N597" i="15"/>
  <c r="N589" i="15"/>
  <c r="N581" i="15"/>
  <c r="N573" i="15"/>
  <c r="N557" i="15"/>
  <c r="N549" i="15"/>
  <c r="N541" i="15"/>
  <c r="N533" i="15"/>
  <c r="N517" i="15"/>
  <c r="N509" i="15"/>
  <c r="N501" i="15"/>
  <c r="N493" i="15"/>
  <c r="N485" i="15"/>
  <c r="N477" i="15"/>
  <c r="N469" i="15"/>
  <c r="N461" i="15"/>
  <c r="N453" i="15"/>
  <c r="N445" i="15"/>
  <c r="N437" i="15"/>
  <c r="N429" i="15"/>
  <c r="N421" i="15"/>
  <c r="N405" i="15"/>
  <c r="N397" i="15"/>
  <c r="N389" i="15"/>
  <c r="N381" i="15"/>
  <c r="N365" i="15"/>
  <c r="N357" i="15"/>
  <c r="N349" i="15"/>
  <c r="N341" i="15"/>
  <c r="N333" i="15"/>
  <c r="N325" i="15"/>
  <c r="N317" i="15"/>
  <c r="N301" i="15"/>
  <c r="N293" i="15"/>
  <c r="N285" i="15"/>
  <c r="N277" i="15"/>
  <c r="N269" i="15"/>
  <c r="N261" i="15"/>
  <c r="N253" i="15"/>
  <c r="N237" i="15"/>
  <c r="N229" i="15"/>
  <c r="N221" i="15"/>
  <c r="N213" i="15"/>
  <c r="N205" i="15"/>
  <c r="N197" i="15"/>
  <c r="N189" i="15"/>
  <c r="N173" i="15"/>
  <c r="N165" i="15"/>
  <c r="N157" i="15"/>
  <c r="N149" i="15"/>
  <c r="N141" i="15"/>
  <c r="N133" i="15"/>
  <c r="N117" i="15"/>
  <c r="N109" i="15"/>
  <c r="N101" i="15"/>
  <c r="N93" i="15"/>
  <c r="N85" i="15"/>
  <c r="N77" i="15"/>
  <c r="N69" i="15"/>
  <c r="N29" i="15"/>
  <c r="N13" i="15"/>
  <c r="N5" i="15"/>
  <c r="N1802" i="15"/>
  <c r="N643" i="15"/>
  <c r="N659" i="15"/>
  <c r="N675" i="15"/>
  <c r="N691" i="15"/>
  <c r="N707" i="15"/>
  <c r="N1200" i="15"/>
  <c r="N1722" i="15"/>
  <c r="N1609" i="15"/>
  <c r="N1423" i="15"/>
  <c r="N1135" i="15"/>
  <c r="N809" i="15"/>
  <c r="N902" i="15"/>
  <c r="N1208" i="15"/>
  <c r="N1147" i="15"/>
  <c r="N891" i="15"/>
  <c r="N1242" i="15"/>
  <c r="N37" i="15"/>
  <c r="N1756" i="15"/>
  <c r="N45" i="15"/>
  <c r="N53" i="15"/>
  <c r="N61" i="15"/>
  <c r="N1515" i="15"/>
  <c r="N1419" i="15"/>
  <c r="N945" i="15"/>
  <c r="N841" i="15"/>
  <c r="I523" i="16"/>
  <c r="I644" i="16"/>
  <c r="N4" i="15"/>
  <c r="N84" i="15"/>
  <c r="N148" i="15"/>
  <c r="N1821" i="15"/>
  <c r="N1813" i="15"/>
  <c r="N1797" i="15"/>
  <c r="N1781" i="15"/>
  <c r="N1247" i="15"/>
  <c r="N1194" i="15"/>
  <c r="N1162" i="15"/>
  <c r="N1114" i="15"/>
  <c r="N1069" i="15"/>
  <c r="N803" i="15"/>
  <c r="I550" i="16"/>
  <c r="N36" i="15"/>
  <c r="N92" i="15"/>
  <c r="N444" i="15"/>
  <c r="N1095" i="15"/>
  <c r="E539" i="16"/>
  <c r="I539" i="16" s="1"/>
  <c r="N12" i="15"/>
  <c r="N44" i="15"/>
  <c r="N100" i="15"/>
  <c r="N196" i="15"/>
  <c r="N452" i="15"/>
  <c r="N1472" i="15"/>
  <c r="I106" i="16"/>
  <c r="N52" i="15"/>
  <c r="N108" i="15"/>
  <c r="N222" i="15"/>
  <c r="N286" i="15"/>
  <c r="N350" i="15"/>
  <c r="I138" i="16"/>
  <c r="I261" i="16"/>
  <c r="I402" i="16"/>
  <c r="I651" i="16"/>
  <c r="N20" i="15"/>
  <c r="N60" i="15"/>
  <c r="N953" i="15"/>
  <c r="I77" i="16"/>
  <c r="N468" i="15"/>
  <c r="N726" i="15"/>
  <c r="N718" i="15"/>
  <c r="N710" i="15"/>
  <c r="N702" i="15"/>
  <c r="N694" i="15"/>
  <c r="N686" i="15"/>
  <c r="N678" i="15"/>
  <c r="N670" i="15"/>
  <c r="N662" i="15"/>
  <c r="N654" i="15"/>
  <c r="N646" i="15"/>
  <c r="N638" i="15"/>
  <c r="N630" i="15"/>
  <c r="N622" i="15"/>
  <c r="N614" i="15"/>
  <c r="N606" i="15"/>
  <c r="N598" i="15"/>
  <c r="N590" i="15"/>
  <c r="N582" i="15"/>
  <c r="N574" i="15"/>
  <c r="N566" i="15"/>
  <c r="N558" i="15"/>
  <c r="N550" i="15"/>
  <c r="N542" i="15"/>
  <c r="N534" i="15"/>
  <c r="N526" i="15"/>
  <c r="N518" i="15"/>
  <c r="N510" i="15"/>
  <c r="N502" i="15"/>
  <c r="N494" i="15"/>
  <c r="N486" i="15"/>
  <c r="N478" i="15"/>
  <c r="N470" i="15"/>
  <c r="N462" i="15"/>
  <c r="N454" i="15"/>
  <c r="N446" i="15"/>
  <c r="N438" i="15"/>
  <c r="N430" i="15"/>
  <c r="N422" i="15"/>
  <c r="N414" i="15"/>
  <c r="N406" i="15"/>
  <c r="N398" i="15"/>
  <c r="N158" i="15"/>
  <c r="N150" i="15"/>
  <c r="N134" i="15"/>
  <c r="N118" i="15"/>
  <c r="N110" i="15"/>
  <c r="N94" i="15"/>
  <c r="N78" i="15"/>
  <c r="N200" i="15"/>
  <c r="N192" i="15"/>
  <c r="N136" i="15"/>
  <c r="N128" i="15"/>
  <c r="N88" i="15"/>
  <c r="N1809" i="15"/>
  <c r="N1782" i="15"/>
  <c r="N1368" i="15"/>
  <c r="N1352" i="15"/>
  <c r="N1256" i="15"/>
  <c r="N516" i="15"/>
  <c r="N1314" i="15"/>
  <c r="N1234" i="15"/>
  <c r="N1048" i="15"/>
  <c r="N1016" i="15"/>
  <c r="N939" i="15"/>
  <c r="N785" i="15"/>
  <c r="N769" i="15"/>
  <c r="N16" i="15"/>
  <c r="N56" i="15"/>
  <c r="N184" i="15"/>
  <c r="N512" i="15"/>
  <c r="N1248" i="15"/>
  <c r="N1119" i="15"/>
  <c r="N1111" i="15"/>
  <c r="N1054" i="15"/>
  <c r="N894" i="15"/>
  <c r="N24" i="15"/>
  <c r="N160" i="15"/>
  <c r="N480" i="15"/>
  <c r="N520" i="15"/>
  <c r="N1827" i="15"/>
  <c r="N1819" i="15"/>
  <c r="N1710" i="15"/>
  <c r="N1677" i="15"/>
  <c r="N1621" i="15"/>
  <c r="N1417" i="15"/>
  <c r="N1415" i="15"/>
  <c r="N1288" i="15"/>
  <c r="N1103" i="15"/>
  <c r="N1067" i="15"/>
  <c r="N1043" i="15"/>
  <c r="N1020" i="15"/>
  <c r="N957" i="15"/>
  <c r="N224" i="15"/>
  <c r="N256" i="15"/>
  <c r="N288" i="15"/>
  <c r="N320" i="15"/>
  <c r="N352" i="15"/>
  <c r="N384" i="15"/>
  <c r="N408" i="15"/>
  <c r="N440" i="15"/>
  <c r="N723" i="15"/>
  <c r="N1658" i="15"/>
  <c r="N1375" i="15"/>
  <c r="N1160" i="15"/>
  <c r="N961" i="15"/>
  <c r="N168" i="15"/>
  <c r="N448" i="15"/>
  <c r="N488" i="15"/>
  <c r="N32" i="15"/>
  <c r="N80" i="15"/>
  <c r="N232" i="15"/>
  <c r="N264" i="15"/>
  <c r="N296" i="15"/>
  <c r="N328" i="15"/>
  <c r="N360" i="15"/>
  <c r="N392" i="15"/>
  <c r="N1411" i="15"/>
  <c r="N1395" i="15"/>
  <c r="N1316" i="15"/>
  <c r="N815" i="15"/>
  <c r="N1716" i="15"/>
  <c r="N1684" i="15"/>
  <c r="N1580" i="15"/>
  <c r="N1468" i="15"/>
  <c r="N8" i="15"/>
  <c r="N40" i="15"/>
  <c r="N54" i="15"/>
  <c r="N142" i="15"/>
  <c r="N176" i="15"/>
  <c r="N182" i="15"/>
  <c r="N496" i="15"/>
  <c r="N1783" i="15"/>
  <c r="N1387" i="15"/>
  <c r="N1355" i="15"/>
  <c r="N1339" i="15"/>
  <c r="N916" i="15"/>
  <c r="N857" i="15"/>
  <c r="N817" i="15"/>
  <c r="N783" i="15"/>
  <c r="N753" i="15"/>
  <c r="N48" i="15"/>
  <c r="N208" i="15"/>
  <c r="N240" i="15"/>
  <c r="N272" i="15"/>
  <c r="N304" i="15"/>
  <c r="N336" i="15"/>
  <c r="N368" i="15"/>
  <c r="N424" i="15"/>
  <c r="N504" i="15"/>
  <c r="N544" i="15"/>
  <c r="N748" i="15"/>
  <c r="N1777" i="15"/>
  <c r="N1748" i="15"/>
  <c r="N1625" i="15"/>
  <c r="N1527" i="15"/>
  <c r="N1401" i="15"/>
  <c r="N1212" i="15"/>
  <c r="N1108" i="15"/>
  <c r="N972" i="15"/>
  <c r="N1798" i="15"/>
  <c r="N1761" i="15"/>
  <c r="N1700" i="15"/>
  <c r="N1695" i="15"/>
  <c r="N1692" i="15"/>
  <c r="N1516" i="15"/>
  <c r="N1484" i="15"/>
  <c r="N1321" i="15"/>
  <c r="N1180" i="15"/>
  <c r="N1537" i="15"/>
  <c r="N1148" i="15"/>
  <c r="N1647" i="15"/>
  <c r="N1607" i="15"/>
  <c r="N1583" i="15"/>
  <c r="N1457" i="15"/>
  <c r="N1775" i="15"/>
  <c r="N1755" i="15"/>
  <c r="N1676" i="15"/>
  <c r="N1671" i="15"/>
  <c r="N1655" i="15"/>
  <c r="N1639" i="15"/>
  <c r="N1636" i="15"/>
  <c r="N1631" i="15"/>
  <c r="N1628" i="15"/>
  <c r="N1623" i="15"/>
  <c r="N1615" i="15"/>
  <c r="N1604" i="15"/>
  <c r="N1449" i="15"/>
  <c r="N1227" i="15"/>
  <c r="N1156" i="15"/>
  <c r="N1140" i="15"/>
  <c r="N1681" i="15"/>
  <c r="N1535" i="15"/>
  <c r="N1396" i="15"/>
  <c r="E25" i="12"/>
  <c r="I25" i="12" s="1"/>
  <c r="E33" i="12"/>
  <c r="I33" i="12" s="1"/>
  <c r="I672" i="12"/>
  <c r="I608" i="12"/>
  <c r="I544" i="12"/>
  <c r="I480" i="12"/>
  <c r="I416" i="12"/>
  <c r="I352" i="12"/>
  <c r="I288" i="12"/>
  <c r="I664" i="12"/>
  <c r="I600" i="12"/>
  <c r="I536" i="12"/>
  <c r="I472" i="12"/>
  <c r="I408" i="12"/>
  <c r="I280" i="12"/>
  <c r="E87" i="12"/>
  <c r="I87" i="12" s="1"/>
  <c r="E95" i="12"/>
  <c r="I95" i="12" s="1"/>
  <c r="E103" i="12"/>
  <c r="I103" i="12" s="1"/>
  <c r="I656" i="12"/>
  <c r="I592" i="12"/>
  <c r="I528" i="12"/>
  <c r="I400" i="12"/>
  <c r="I336" i="12"/>
  <c r="I272" i="12"/>
  <c r="E10" i="12"/>
  <c r="I10" i="12" s="1"/>
  <c r="I648" i="12"/>
  <c r="I584" i="12"/>
  <c r="I520" i="12"/>
  <c r="I456" i="12"/>
  <c r="I392" i="12"/>
  <c r="I264" i="12"/>
  <c r="I704" i="12"/>
  <c r="I640" i="12"/>
  <c r="I576" i="12"/>
  <c r="I512" i="12"/>
  <c r="I448" i="12"/>
  <c r="I256" i="12"/>
  <c r="E80" i="12"/>
  <c r="I80" i="12" s="1"/>
  <c r="E88" i="12"/>
  <c r="I88" i="12"/>
  <c r="E96" i="12"/>
  <c r="I96" i="12" s="1"/>
  <c r="E104" i="12"/>
  <c r="I104" i="12" s="1"/>
  <c r="E112" i="12"/>
  <c r="I112" i="12" s="1"/>
  <c r="E120" i="12"/>
  <c r="I120" i="12"/>
  <c r="E128" i="12"/>
  <c r="I128" i="12" s="1"/>
  <c r="E136" i="12"/>
  <c r="I136" i="12"/>
  <c r="E144" i="12"/>
  <c r="I144" i="12" s="1"/>
  <c r="E152" i="12"/>
  <c r="I152" i="12"/>
  <c r="E160" i="12"/>
  <c r="I160" i="12" s="1"/>
  <c r="E168" i="12"/>
  <c r="I168" i="12" s="1"/>
  <c r="E176" i="12"/>
  <c r="I176" i="12" s="1"/>
  <c r="E184" i="12"/>
  <c r="I184" i="12"/>
  <c r="E192" i="12"/>
  <c r="I192" i="12" s="1"/>
  <c r="E200" i="12"/>
  <c r="I200" i="12" s="1"/>
  <c r="E208" i="12"/>
  <c r="I208" i="12" s="1"/>
  <c r="E216" i="12"/>
  <c r="I216" i="12" s="1"/>
  <c r="E224" i="12"/>
  <c r="I224" i="12" s="1"/>
  <c r="E232" i="12"/>
  <c r="I232" i="12" s="1"/>
  <c r="E240" i="12"/>
  <c r="I240" i="12" s="1"/>
  <c r="I696" i="12"/>
  <c r="I568" i="12"/>
  <c r="I504" i="12"/>
  <c r="I440" i="12"/>
  <c r="I376" i="12"/>
  <c r="I248" i="12"/>
  <c r="E83" i="12"/>
  <c r="I83" i="12"/>
  <c r="E91" i="12"/>
  <c r="I91" i="12" s="1"/>
  <c r="E99" i="12"/>
  <c r="I99" i="12" s="1"/>
  <c r="E107" i="12"/>
  <c r="I107" i="12" s="1"/>
  <c r="E115" i="12"/>
  <c r="I115" i="12"/>
  <c r="E123" i="12"/>
  <c r="I123" i="12" s="1"/>
  <c r="E131" i="12"/>
  <c r="I131" i="12" s="1"/>
  <c r="E427" i="12"/>
  <c r="I427" i="12" s="1"/>
  <c r="E435" i="12"/>
  <c r="I435" i="12" s="1"/>
  <c r="E443" i="12"/>
  <c r="I443" i="12" s="1"/>
  <c r="E451" i="12"/>
  <c r="I451" i="12" s="1"/>
  <c r="E563" i="12"/>
  <c r="I563" i="12"/>
  <c r="E571" i="12"/>
  <c r="I571" i="12"/>
  <c r="E587" i="12"/>
  <c r="I587" i="12" s="1"/>
  <c r="E603" i="12"/>
  <c r="I603" i="12"/>
  <c r="E619" i="12"/>
  <c r="I619" i="12" s="1"/>
  <c r="E635" i="12"/>
  <c r="I635" i="12" s="1"/>
  <c r="E651" i="12"/>
  <c r="I651" i="12" s="1"/>
  <c r="E667" i="12"/>
  <c r="I667" i="12" s="1"/>
  <c r="E683" i="12"/>
  <c r="I683" i="12"/>
  <c r="E699" i="12"/>
  <c r="I699" i="12" s="1"/>
  <c r="E707" i="12"/>
  <c r="I707" i="12" s="1"/>
  <c r="E723" i="12"/>
  <c r="I723" i="12" s="1"/>
  <c r="E731" i="12"/>
  <c r="I731" i="12" s="1"/>
  <c r="I688" i="12"/>
  <c r="I624" i="12"/>
  <c r="I560" i="12"/>
  <c r="I496" i="12"/>
  <c r="I432" i="12"/>
  <c r="I368" i="12"/>
  <c r="I304" i="12"/>
  <c r="E14" i="12"/>
  <c r="I14" i="12"/>
  <c r="E22" i="12"/>
  <c r="I22" i="12" s="1"/>
  <c r="E38" i="12"/>
  <c r="I38" i="12" s="1"/>
  <c r="E46" i="12"/>
  <c r="I46" i="12" s="1"/>
  <c r="E54" i="12"/>
  <c r="I54" i="12" s="1"/>
  <c r="E70" i="12"/>
  <c r="I70" i="12" s="1"/>
  <c r="E78" i="12"/>
  <c r="I78" i="12" s="1"/>
  <c r="E86" i="12"/>
  <c r="I86" i="12" s="1"/>
  <c r="E94" i="12"/>
  <c r="I94" i="12" s="1"/>
  <c r="E102" i="12"/>
  <c r="I102" i="12" s="1"/>
  <c r="E110" i="12"/>
  <c r="I110" i="12"/>
  <c r="E118" i="12"/>
  <c r="I118" i="12"/>
  <c r="E126" i="12"/>
  <c r="I126" i="12"/>
  <c r="E134" i="12"/>
  <c r="I134" i="12" s="1"/>
  <c r="E142" i="12"/>
  <c r="I142" i="12"/>
  <c r="E150" i="12"/>
  <c r="I150" i="12" s="1"/>
  <c r="E158" i="12"/>
  <c r="I158" i="12" s="1"/>
  <c r="E166" i="12"/>
  <c r="I166" i="12" s="1"/>
  <c r="E174" i="12"/>
  <c r="I174" i="12" s="1"/>
  <c r="E182" i="12"/>
  <c r="I182" i="12"/>
  <c r="E190" i="12"/>
  <c r="I190" i="12"/>
  <c r="E198" i="12"/>
  <c r="I198" i="12" s="1"/>
  <c r="E206" i="12"/>
  <c r="I206" i="12" s="1"/>
  <c r="E214" i="12"/>
  <c r="I214" i="12"/>
  <c r="E222" i="12"/>
  <c r="I222" i="12" s="1"/>
  <c r="E230" i="12"/>
  <c r="I230" i="12" s="1"/>
  <c r="E238" i="12"/>
  <c r="I238" i="12"/>
  <c r="E246" i="12"/>
  <c r="I246" i="12" s="1"/>
  <c r="I727" i="12"/>
  <c r="I719" i="12"/>
  <c r="I703" i="12"/>
  <c r="I695" i="12"/>
  <c r="I679" i="12"/>
  <c r="I663" i="12"/>
  <c r="I647" i="12"/>
  <c r="I631" i="12"/>
  <c r="I615" i="12"/>
  <c r="I599" i="12"/>
  <c r="I591" i="12"/>
  <c r="I583" i="12"/>
  <c r="I575" i="12"/>
  <c r="I567" i="12"/>
  <c r="I463" i="12"/>
  <c r="I455" i="12"/>
  <c r="E57" i="12"/>
  <c r="I57" i="12" s="1"/>
  <c r="E65" i="12"/>
  <c r="I65" i="12" s="1"/>
  <c r="E89" i="12"/>
  <c r="I89" i="12" s="1"/>
  <c r="E137" i="12"/>
  <c r="I137" i="12" s="1"/>
  <c r="I726" i="12"/>
  <c r="I718" i="12"/>
  <c r="I710" i="12"/>
  <c r="I702" i="12"/>
  <c r="I694" i="12"/>
  <c r="I686" i="12"/>
  <c r="I678" i="12"/>
  <c r="I670" i="12"/>
  <c r="I662" i="12"/>
  <c r="I654" i="12"/>
  <c r="I646" i="12"/>
  <c r="I638" i="12"/>
  <c r="I630" i="12"/>
  <c r="I622" i="12"/>
  <c r="I614" i="12"/>
  <c r="I606" i="12"/>
  <c r="I590" i="12"/>
  <c r="I582" i="12"/>
  <c r="I574" i="12"/>
  <c r="I566" i="12"/>
  <c r="I470" i="12"/>
  <c r="I454" i="12"/>
  <c r="I446" i="12"/>
  <c r="I438" i="12"/>
  <c r="I430" i="12"/>
  <c r="I422" i="12"/>
  <c r="I398" i="12"/>
  <c r="I390" i="12"/>
  <c r="I382" i="12"/>
  <c r="I374" i="12"/>
  <c r="I366" i="12"/>
  <c r="I358" i="12"/>
  <c r="I350" i="12"/>
  <c r="I342" i="12"/>
  <c r="I334" i="12"/>
  <c r="I310" i="12"/>
  <c r="I302" i="12"/>
  <c r="I294" i="12"/>
  <c r="I286" i="12"/>
  <c r="I278" i="12"/>
  <c r="I270" i="12"/>
  <c r="I262" i="12"/>
  <c r="I254" i="12"/>
  <c r="E84" i="12"/>
  <c r="I84" i="12" s="1"/>
  <c r="E100" i="12"/>
  <c r="I100" i="12" s="1"/>
  <c r="E108" i="12"/>
  <c r="I108" i="12"/>
  <c r="E116" i="12"/>
  <c r="I116" i="12" s="1"/>
  <c r="E124" i="12"/>
  <c r="I124" i="12"/>
  <c r="E132" i="12"/>
  <c r="I132" i="12" s="1"/>
  <c r="E140" i="12"/>
  <c r="I140" i="12"/>
  <c r="E148" i="12"/>
  <c r="I148" i="12" s="1"/>
  <c r="E156" i="12"/>
  <c r="I156" i="12" s="1"/>
  <c r="E164" i="12"/>
  <c r="I164" i="12" s="1"/>
  <c r="E172" i="12"/>
  <c r="I172" i="12"/>
  <c r="E180" i="12"/>
  <c r="I180" i="12" s="1"/>
  <c r="E188" i="12"/>
  <c r="I188" i="12" s="1"/>
  <c r="E196" i="12"/>
  <c r="I196" i="12" s="1"/>
  <c r="E204" i="12"/>
  <c r="I204" i="12" s="1"/>
  <c r="E212" i="12"/>
  <c r="I212" i="12" s="1"/>
  <c r="E220" i="12"/>
  <c r="I220" i="12" s="1"/>
  <c r="E228" i="12"/>
  <c r="I228" i="12" s="1"/>
  <c r="E236" i="12"/>
  <c r="I236" i="12"/>
  <c r="E244" i="12"/>
  <c r="I244" i="12" s="1"/>
  <c r="I693" i="12"/>
  <c r="I685" i="12"/>
  <c r="I677" i="12"/>
  <c r="I669" i="12"/>
  <c r="I661" i="12"/>
  <c r="I653" i="12"/>
  <c r="I645" i="12"/>
  <c r="I637" i="12"/>
  <c r="I629" i="12"/>
  <c r="I621" i="12"/>
  <c r="I613" i="12"/>
  <c r="I605" i="12"/>
  <c r="I597" i="12"/>
  <c r="I589" i="12"/>
  <c r="I581" i="12"/>
  <c r="I573" i="12"/>
  <c r="I565" i="12"/>
  <c r="I557" i="12"/>
  <c r="I469" i="12"/>
  <c r="I461" i="12"/>
  <c r="I453" i="12"/>
  <c r="I445" i="12"/>
  <c r="I437" i="12"/>
  <c r="I429" i="12"/>
  <c r="I421" i="12"/>
  <c r="I413" i="12"/>
  <c r="I405" i="12"/>
  <c r="I397" i="12"/>
  <c r="I381" i="12"/>
  <c r="I373" i="12"/>
  <c r="I365" i="12"/>
  <c r="I357" i="12"/>
  <c r="I341" i="12"/>
  <c r="I333" i="12"/>
  <c r="E111" i="12"/>
  <c r="I111" i="12" s="1"/>
  <c r="E119" i="12"/>
  <c r="I119" i="12"/>
  <c r="E127" i="12"/>
  <c r="I127" i="12" s="1"/>
  <c r="E135" i="12"/>
  <c r="I135" i="12" s="1"/>
  <c r="I708" i="12"/>
  <c r="I700" i="12"/>
  <c r="I692" i="12"/>
  <c r="I684" i="12"/>
  <c r="I676" i="12"/>
  <c r="I668" i="12"/>
  <c r="I660" i="12"/>
  <c r="I644" i="12"/>
  <c r="I628" i="12"/>
  <c r="I612" i="12"/>
  <c r="I604" i="12"/>
  <c r="I596" i="12"/>
  <c r="I588" i="12"/>
  <c r="I572" i="12"/>
  <c r="I564" i="12"/>
  <c r="I556" i="12"/>
  <c r="I548" i="12"/>
  <c r="I540" i="12"/>
  <c r="I532" i="12"/>
  <c r="I524" i="12"/>
  <c r="I516" i="12"/>
  <c r="I508" i="12"/>
  <c r="I500" i="12"/>
  <c r="I492" i="12"/>
  <c r="I484" i="12"/>
  <c r="I476" i="12"/>
  <c r="I468" i="12"/>
  <c r="I452" i="12"/>
  <c r="I444" i="12"/>
  <c r="I436" i="12"/>
  <c r="I428" i="12"/>
  <c r="I420" i="12"/>
  <c r="I412" i="12"/>
  <c r="I380" i="12"/>
  <c r="I340" i="12"/>
  <c r="I332" i="12"/>
  <c r="I324" i="12"/>
  <c r="I316" i="12"/>
  <c r="I308" i="12"/>
  <c r="I300" i="12"/>
  <c r="I292" i="12"/>
  <c r="I284" i="12"/>
  <c r="I276" i="12"/>
  <c r="I268" i="12"/>
  <c r="I260" i="12"/>
  <c r="I252" i="12"/>
  <c r="E18" i="12"/>
  <c r="I18" i="12" s="1"/>
  <c r="E42" i="12"/>
  <c r="I42" i="12"/>
  <c r="E50" i="12"/>
  <c r="I50" i="12" s="1"/>
  <c r="E82" i="12"/>
  <c r="I82" i="12" s="1"/>
  <c r="E90" i="12"/>
  <c r="I90" i="12" s="1"/>
  <c r="E114" i="12"/>
  <c r="I114" i="12" s="1"/>
  <c r="E122" i="12"/>
  <c r="I122" i="12"/>
  <c r="E146" i="12"/>
  <c r="I146" i="12" s="1"/>
  <c r="E154" i="12"/>
  <c r="I154" i="12" s="1"/>
  <c r="E162" i="12"/>
  <c r="I162" i="12"/>
  <c r="E170" i="12"/>
  <c r="I170" i="12" s="1"/>
  <c r="E178" i="12"/>
  <c r="I178" i="12"/>
  <c r="E186" i="12"/>
  <c r="I186" i="12" s="1"/>
  <c r="E194" i="12"/>
  <c r="I194" i="12"/>
  <c r="E202" i="12"/>
  <c r="I202" i="12" s="1"/>
  <c r="E210" i="12"/>
  <c r="I210" i="12" s="1"/>
  <c r="E218" i="12"/>
  <c r="I218" i="12" s="1"/>
  <c r="E226" i="12"/>
  <c r="I226" i="12"/>
  <c r="E234" i="12"/>
  <c r="I234" i="12" s="1"/>
  <c r="E242" i="12"/>
  <c r="I242" i="12" s="1"/>
  <c r="O72" i="12"/>
  <c r="Q72" i="12" s="1"/>
  <c r="E21" i="12"/>
  <c r="I21" i="12" s="1"/>
  <c r="E53" i="12"/>
  <c r="I53" i="12"/>
  <c r="E85" i="12"/>
  <c r="I85" i="12" s="1"/>
  <c r="E101" i="12"/>
  <c r="I101" i="12" s="1"/>
  <c r="E109" i="12"/>
  <c r="I109" i="12" s="1"/>
  <c r="E117" i="12"/>
  <c r="I117" i="12" s="1"/>
  <c r="E125" i="12"/>
  <c r="I125" i="12"/>
  <c r="I730" i="12"/>
  <c r="I722" i="12"/>
  <c r="I714" i="12"/>
  <c r="I706" i="12"/>
  <c r="I698" i="12"/>
  <c r="I690" i="12"/>
  <c r="I682" i="12"/>
  <c r="I674" i="12"/>
  <c r="I666" i="12"/>
  <c r="I658" i="12"/>
  <c r="I650" i="12"/>
  <c r="I642" i="12"/>
  <c r="I634" i="12"/>
  <c r="I626" i="12"/>
  <c r="I618" i="12"/>
  <c r="I610" i="12"/>
  <c r="I602" i="12"/>
  <c r="I594" i="12"/>
  <c r="I586" i="12"/>
  <c r="I578" i="12"/>
  <c r="I570" i="12"/>
  <c r="I450" i="12"/>
  <c r="I442" i="12"/>
  <c r="I402" i="12"/>
  <c r="I394" i="12"/>
  <c r="I386" i="12"/>
  <c r="I378" i="12"/>
  <c r="I370" i="12"/>
  <c r="I362" i="12"/>
  <c r="I354" i="12"/>
  <c r="I338" i="12"/>
  <c r="I330" i="12"/>
  <c r="I322" i="12"/>
  <c r="I314" i="12"/>
  <c r="I306" i="12"/>
  <c r="I298" i="12"/>
  <c r="I290" i="12"/>
  <c r="I282" i="12"/>
  <c r="I274" i="12"/>
  <c r="I266" i="12"/>
  <c r="I258" i="12"/>
  <c r="I250" i="12"/>
  <c r="I473" i="12"/>
  <c r="I465" i="12"/>
  <c r="I457" i="12"/>
  <c r="I417" i="12"/>
  <c r="I409" i="12"/>
  <c r="I393" i="12"/>
  <c r="I385" i="12"/>
  <c r="I369" i="12"/>
  <c r="I361" i="12"/>
  <c r="I353" i="12"/>
  <c r="I345" i="12"/>
  <c r="I329" i="12"/>
  <c r="I321" i="12"/>
  <c r="I313" i="12"/>
  <c r="F2" i="19"/>
  <c r="J2" i="19" s="1"/>
  <c r="I24" i="16"/>
  <c r="I49" i="16"/>
  <c r="I328" i="16"/>
  <c r="I82" i="16"/>
  <c r="I202" i="16"/>
  <c r="I285" i="16"/>
  <c r="I293" i="16"/>
  <c r="I10" i="16"/>
  <c r="I157" i="16"/>
  <c r="I154" i="16"/>
  <c r="E504" i="16"/>
  <c r="I504" i="16" s="1"/>
  <c r="I344" i="16"/>
  <c r="I471" i="16"/>
  <c r="N30" i="15"/>
  <c r="N86" i="15"/>
  <c r="N262" i="15"/>
  <c r="N326" i="15"/>
  <c r="N366" i="15"/>
  <c r="N382" i="15"/>
  <c r="N1825" i="15"/>
  <c r="N1811" i="15"/>
  <c r="N1773" i="15"/>
  <c r="N1768" i="15"/>
  <c r="N1759" i="15"/>
  <c r="N1743" i="15"/>
  <c r="N1729" i="15"/>
  <c r="N1711" i="15"/>
  <c r="N1693" i="15"/>
  <c r="N1532" i="15"/>
  <c r="N1403" i="15"/>
  <c r="N1363" i="15"/>
  <c r="N1323" i="15"/>
  <c r="N1283" i="15"/>
  <c r="N1079" i="15"/>
  <c r="N1057" i="15"/>
  <c r="N1018" i="15"/>
  <c r="N971" i="15"/>
  <c r="N937" i="15"/>
  <c r="N906" i="15"/>
  <c r="I407" i="16"/>
  <c r="I495" i="16"/>
  <c r="I508" i="16"/>
  <c r="I563" i="16"/>
  <c r="I682" i="16"/>
  <c r="I301" i="16"/>
  <c r="I303" i="16"/>
  <c r="I327" i="16"/>
  <c r="I343" i="16"/>
  <c r="I472" i="16"/>
  <c r="N6" i="15"/>
  <c r="N22" i="15"/>
  <c r="N126" i="15"/>
  <c r="N246" i="15"/>
  <c r="N310" i="15"/>
  <c r="N1826" i="15"/>
  <c r="N1815" i="15"/>
  <c r="N1795" i="15"/>
  <c r="N1788" i="15"/>
  <c r="N1754" i="15"/>
  <c r="N1724" i="15"/>
  <c r="N1706" i="15"/>
  <c r="N1703" i="15"/>
  <c r="N1662" i="15"/>
  <c r="N1620" i="15"/>
  <c r="N1613" i="15"/>
  <c r="N1591" i="15"/>
  <c r="N1587" i="15"/>
  <c r="N1548" i="15"/>
  <c r="N1543" i="15"/>
  <c r="N1534" i="15"/>
  <c r="N1525" i="15"/>
  <c r="N1518" i="15"/>
  <c r="N1444" i="15"/>
  <c r="N1433" i="15"/>
  <c r="N1426" i="15"/>
  <c r="N1410" i="15"/>
  <c r="N1398" i="15"/>
  <c r="N1337" i="15"/>
  <c r="N1332" i="15"/>
  <c r="N1330" i="15"/>
  <c r="N1318" i="15"/>
  <c r="N1299" i="15"/>
  <c r="N1271" i="15"/>
  <c r="N1269" i="15"/>
  <c r="N1266" i="15"/>
  <c r="N1262" i="15"/>
  <c r="N1164" i="15"/>
  <c r="N1151" i="15"/>
  <c r="N1149" i="15"/>
  <c r="N1138" i="15"/>
  <c r="N1127" i="15"/>
  <c r="N1112" i="15"/>
  <c r="N1101" i="15"/>
  <c r="N1088" i="15"/>
  <c r="N1077" i="15"/>
  <c r="N1019" i="15"/>
  <c r="N986" i="15"/>
  <c r="N982" i="15"/>
  <c r="N980" i="15"/>
  <c r="N968" i="15"/>
  <c r="N963" i="15"/>
  <c r="N923" i="15"/>
  <c r="N918" i="15"/>
  <c r="N897" i="15"/>
  <c r="N846" i="15"/>
  <c r="N829" i="15"/>
  <c r="N812" i="15"/>
  <c r="N790" i="15"/>
  <c r="N744" i="15"/>
  <c r="N739" i="15"/>
  <c r="I571" i="16"/>
  <c r="N38" i="15"/>
  <c r="N70" i="15"/>
  <c r="N166" i="15"/>
  <c r="N206" i="15"/>
  <c r="N270" i="15"/>
  <c r="N334" i="15"/>
  <c r="N1731" i="15"/>
  <c r="N1664" i="15"/>
  <c r="N1650" i="15"/>
  <c r="N1612" i="15"/>
  <c r="N1575" i="15"/>
  <c r="N1455" i="15"/>
  <c r="N1428" i="15"/>
  <c r="N1346" i="15"/>
  <c r="N1304" i="15"/>
  <c r="N1264" i="15"/>
  <c r="N1125" i="15"/>
  <c r="N1030" i="15"/>
  <c r="N984" i="15"/>
  <c r="N932" i="15"/>
  <c r="N853" i="15"/>
  <c r="N819" i="15"/>
  <c r="N797" i="15"/>
  <c r="N754" i="15"/>
  <c r="N62" i="15"/>
  <c r="N190" i="15"/>
  <c r="N230" i="15"/>
  <c r="N294" i="15"/>
  <c r="N358" i="15"/>
  <c r="N374" i="15"/>
  <c r="N390" i="15"/>
  <c r="N1808" i="15"/>
  <c r="N1805" i="15"/>
  <c r="N1763" i="15"/>
  <c r="N1742" i="15"/>
  <c r="N1735" i="15"/>
  <c r="N1728" i="15"/>
  <c r="N1685" i="15"/>
  <c r="N1673" i="15"/>
  <c r="N1624" i="15"/>
  <c r="N1499" i="15"/>
  <c r="N1495" i="15"/>
  <c r="N1479" i="15"/>
  <c r="N1353" i="15"/>
  <c r="N1348" i="15"/>
  <c r="N1191" i="15"/>
  <c r="N1187" i="15"/>
  <c r="N1185" i="15"/>
  <c r="N1170" i="15"/>
  <c r="N1146" i="15"/>
  <c r="N1052" i="15"/>
  <c r="N979" i="15"/>
  <c r="N960" i="15"/>
  <c r="N865" i="15"/>
  <c r="N863" i="15"/>
  <c r="N764" i="15"/>
  <c r="N761" i="15"/>
  <c r="I447" i="16"/>
  <c r="I532" i="16"/>
  <c r="I614" i="16"/>
  <c r="I618" i="16"/>
  <c r="I724" i="16"/>
  <c r="N254" i="15"/>
  <c r="N318" i="15"/>
  <c r="N1814" i="15"/>
  <c r="N1812" i="15"/>
  <c r="N1778" i="15"/>
  <c r="N1769" i="15"/>
  <c r="N1760" i="15"/>
  <c r="N1740" i="15"/>
  <c r="N1663" i="15"/>
  <c r="N1517" i="15"/>
  <c r="N1513" i="15"/>
  <c r="N1402" i="15"/>
  <c r="N1393" i="15"/>
  <c r="N1371" i="15"/>
  <c r="N1291" i="15"/>
  <c r="N1189" i="15"/>
  <c r="N1131" i="15"/>
  <c r="N1065" i="15"/>
  <c r="N951" i="15"/>
  <c r="N941" i="15"/>
  <c r="N931" i="15"/>
  <c r="N870" i="15"/>
  <c r="N784" i="15"/>
  <c r="I595" i="16"/>
  <c r="I698" i="16"/>
  <c r="I714" i="16"/>
  <c r="I716" i="16"/>
  <c r="N14" i="15"/>
  <c r="N46" i="15"/>
  <c r="N174" i="15"/>
  <c r="N214" i="15"/>
  <c r="N278" i="15"/>
  <c r="N342" i="15"/>
  <c r="N1818" i="15"/>
  <c r="N1796" i="15"/>
  <c r="N1791" i="15"/>
  <c r="N1752" i="15"/>
  <c r="N1723" i="15"/>
  <c r="N1645" i="15"/>
  <c r="N1586" i="15"/>
  <c r="N1570" i="15"/>
  <c r="N1567" i="15"/>
  <c r="N1547" i="15"/>
  <c r="N1540" i="15"/>
  <c r="N1506" i="15"/>
  <c r="N1463" i="15"/>
  <c r="N1461" i="15"/>
  <c r="N1454" i="15"/>
  <c r="N1436" i="15"/>
  <c r="N1434" i="15"/>
  <c r="N1409" i="15"/>
  <c r="N1404" i="15"/>
  <c r="N1347" i="15"/>
  <c r="N1246" i="15"/>
  <c r="N1113" i="15"/>
  <c r="N1082" i="15"/>
  <c r="N1078" i="15"/>
  <c r="N1076" i="15"/>
  <c r="N1049" i="15"/>
  <c r="N997" i="15"/>
  <c r="N987" i="15"/>
  <c r="N955" i="15"/>
  <c r="N889" i="15"/>
  <c r="N842" i="15"/>
  <c r="N835" i="15"/>
  <c r="N828" i="15"/>
  <c r="N733" i="15"/>
  <c r="N102" i="15"/>
  <c r="N198" i="15"/>
  <c r="N238" i="15"/>
  <c r="N302" i="15"/>
  <c r="N1793" i="15"/>
  <c r="N1727" i="15"/>
  <c r="N1616" i="15"/>
  <c r="N1602" i="15"/>
  <c r="N1599" i="15"/>
  <c r="N1595" i="15"/>
  <c r="N1572" i="15"/>
  <c r="N1549" i="15"/>
  <c r="N1519" i="15"/>
  <c r="N1487" i="15"/>
  <c r="N1485" i="15"/>
  <c r="N1236" i="15"/>
  <c r="N1232" i="15"/>
  <c r="N1225" i="15"/>
  <c r="N1216" i="15"/>
  <c r="N1207" i="15"/>
  <c r="N1080" i="15"/>
  <c r="N1064" i="15"/>
  <c r="N867" i="15"/>
  <c r="N796" i="15"/>
  <c r="N1828" i="15"/>
  <c r="N1824" i="15"/>
  <c r="N1787" i="15"/>
  <c r="N1758" i="15"/>
  <c r="N1697" i="15"/>
  <c r="N1603" i="15"/>
  <c r="N1576" i="15"/>
  <c r="N1574" i="15"/>
  <c r="N1563" i="15"/>
  <c r="N1554" i="15"/>
  <c r="N1541" i="15"/>
  <c r="N1539" i="15"/>
  <c r="N1523" i="15"/>
  <c r="N1521" i="15"/>
  <c r="N1512" i="15"/>
  <c r="N1492" i="15"/>
  <c r="N1483" i="15"/>
  <c r="N1481" i="15"/>
  <c r="N1474" i="15"/>
  <c r="N1470" i="15"/>
  <c r="N1452" i="15"/>
  <c r="N1441" i="15"/>
  <c r="N1421" i="15"/>
  <c r="N1407" i="15"/>
  <c r="N1400" i="15"/>
  <c r="N1302" i="15"/>
  <c r="N1263" i="15"/>
  <c r="N1168" i="15"/>
  <c r="N1166" i="15"/>
  <c r="N1081" i="15"/>
  <c r="N966" i="15"/>
  <c r="N954" i="15"/>
  <c r="N908" i="15"/>
  <c r="N903" i="15"/>
  <c r="N878" i="15"/>
  <c r="N1672" i="15"/>
  <c r="N1665" i="15"/>
  <c r="N1661" i="15"/>
  <c r="N1652" i="15"/>
  <c r="N1643" i="15"/>
  <c r="N1634" i="15"/>
  <c r="N1600" i="15"/>
  <c r="N1598" i="15"/>
  <c r="N1589" i="15"/>
  <c r="N1565" i="15"/>
  <c r="N1560" i="15"/>
  <c r="N1556" i="15"/>
  <c r="N1545" i="15"/>
  <c r="N1536" i="15"/>
  <c r="N1178" i="15"/>
  <c r="N1172" i="15"/>
  <c r="N1155" i="15"/>
  <c r="N1122" i="15"/>
  <c r="N1118" i="15"/>
  <c r="N1096" i="15"/>
  <c r="N1094" i="15"/>
  <c r="N1092" i="15"/>
  <c r="N1045" i="15"/>
  <c r="N1017" i="15"/>
  <c r="N1015" i="15"/>
  <c r="N900" i="15"/>
  <c r="N770" i="15"/>
  <c r="N1806" i="15"/>
  <c r="N1804" i="15"/>
  <c r="N1800" i="15"/>
  <c r="N1789" i="15"/>
  <c r="N1784" i="15"/>
  <c r="N1780" i="15"/>
  <c r="N1771" i="15"/>
  <c r="N1766" i="15"/>
  <c r="N1753" i="15"/>
  <c r="N1745" i="15"/>
  <c r="N1736" i="15"/>
  <c r="N1734" i="15"/>
  <c r="N1725" i="15"/>
  <c r="N1718" i="15"/>
  <c r="N1708" i="15"/>
  <c r="N1705" i="15"/>
  <c r="N1701" i="15"/>
  <c r="N1674" i="15"/>
  <c r="N1656" i="15"/>
  <c r="N1654" i="15"/>
  <c r="N1640" i="15"/>
  <c r="N1638" i="15"/>
  <c r="N1627" i="15"/>
  <c r="N1618" i="15"/>
  <c r="N1611" i="15"/>
  <c r="N1605" i="15"/>
  <c r="N1584" i="15"/>
  <c r="N1578" i="15"/>
  <c r="N1569" i="15"/>
  <c r="N1507" i="15"/>
  <c r="N1505" i="15"/>
  <c r="N1496" i="15"/>
  <c r="N1456" i="15"/>
  <c r="N1451" i="15"/>
  <c r="N1425" i="15"/>
  <c r="N1418" i="15"/>
  <c r="N1334" i="15"/>
  <c r="N1120" i="15"/>
  <c r="N1109" i="15"/>
  <c r="N1021" i="15"/>
  <c r="N970" i="15"/>
  <c r="N920" i="15"/>
  <c r="N910" i="15"/>
  <c r="N1823" i="15"/>
  <c r="N1817" i="15"/>
  <c r="N1810" i="15"/>
  <c r="N1762" i="15"/>
  <c r="N1751" i="15"/>
  <c r="N1749" i="15"/>
  <c r="N1747" i="15"/>
  <c r="N1696" i="15"/>
  <c r="N1683" i="15"/>
  <c r="N1564" i="15"/>
  <c r="N1562" i="15"/>
  <c r="N1538" i="15"/>
  <c r="N1520" i="15"/>
  <c r="N1502" i="15"/>
  <c r="N1500" i="15"/>
  <c r="N1498" i="15"/>
  <c r="N1491" i="15"/>
  <c r="N1489" i="15"/>
  <c r="N1480" i="15"/>
  <c r="N1467" i="15"/>
  <c r="N1465" i="15"/>
  <c r="N1447" i="15"/>
  <c r="N1440" i="15"/>
  <c r="N1420" i="15"/>
  <c r="N1369" i="15"/>
  <c r="N1364" i="15"/>
  <c r="N1362" i="15"/>
  <c r="N1350" i="15"/>
  <c r="N1320" i="15"/>
  <c r="N1240" i="15"/>
  <c r="N1238" i="15"/>
  <c r="N1220" i="15"/>
  <c r="N1211" i="15"/>
  <c r="N1209" i="15"/>
  <c r="N1195" i="15"/>
  <c r="N1071" i="15"/>
  <c r="N838" i="15"/>
  <c r="N831" i="15"/>
  <c r="N826" i="15"/>
  <c r="N1790" i="15"/>
  <c r="N1726" i="15"/>
  <c r="N1689" i="15"/>
  <c r="N1680" i="15"/>
  <c r="N1667" i="15"/>
  <c r="N1660" i="15"/>
  <c r="N1651" i="15"/>
  <c r="N1642" i="15"/>
  <c r="N1633" i="15"/>
  <c r="N1629" i="15"/>
  <c r="N1573" i="15"/>
  <c r="N1571" i="15"/>
  <c r="N1544" i="15"/>
  <c r="N1542" i="15"/>
  <c r="N1531" i="15"/>
  <c r="N1522" i="15"/>
  <c r="N1511" i="15"/>
  <c r="N1509" i="15"/>
  <c r="N1475" i="15"/>
  <c r="N1473" i="15"/>
  <c r="N1471" i="15"/>
  <c r="N1469" i="15"/>
  <c r="N1460" i="15"/>
  <c r="N1442" i="15"/>
  <c r="N1431" i="15"/>
  <c r="N1422" i="15"/>
  <c r="N1385" i="15"/>
  <c r="N1380" i="15"/>
  <c r="N1378" i="15"/>
  <c r="N1366" i="15"/>
  <c r="N1336" i="15"/>
  <c r="N1255" i="15"/>
  <c r="N1244" i="15"/>
  <c r="N1184" i="15"/>
  <c r="N1143" i="15"/>
  <c r="N1126" i="15"/>
  <c r="N1124" i="15"/>
  <c r="N1058" i="15"/>
  <c r="N1001" i="15"/>
  <c r="N855" i="15"/>
  <c r="N850" i="15"/>
  <c r="N746" i="15"/>
  <c r="N741" i="15"/>
  <c r="N1799" i="15"/>
  <c r="N1792" i="15"/>
  <c r="N1744" i="15"/>
  <c r="N1707" i="15"/>
  <c r="N1698" i="15"/>
  <c r="N1635" i="15"/>
  <c r="N1626" i="15"/>
  <c r="N1617" i="15"/>
  <c r="N1608" i="15"/>
  <c r="N1601" i="15"/>
  <c r="N1597" i="15"/>
  <c r="N1592" i="15"/>
  <c r="N1588" i="15"/>
  <c r="N1577" i="15"/>
  <c r="N1568" i="15"/>
  <c r="N1566" i="15"/>
  <c r="N1557" i="15"/>
  <c r="N1533" i="15"/>
  <c r="N1528" i="15"/>
  <c r="N1524" i="15"/>
  <c r="N1508" i="15"/>
  <c r="N1504" i="15"/>
  <c r="N1382" i="15"/>
  <c r="N1235" i="15"/>
  <c r="N1233" i="15"/>
  <c r="N1224" i="15"/>
  <c r="N1217" i="15"/>
  <c r="N1139" i="15"/>
  <c r="N1128" i="15"/>
  <c r="N1011" i="15"/>
  <c r="N999" i="15"/>
  <c r="N985" i="15"/>
  <c r="N943" i="15"/>
  <c r="N938" i="15"/>
  <c r="N756" i="15"/>
  <c r="N1822" i="15"/>
  <c r="N1820" i="15"/>
  <c r="N1816" i="15"/>
  <c r="N1779" i="15"/>
  <c r="N1774" i="15"/>
  <c r="N1767" i="15"/>
  <c r="N1757" i="15"/>
  <c r="N1750" i="15"/>
  <c r="N1733" i="15"/>
  <c r="N1721" i="15"/>
  <c r="N1713" i="15"/>
  <c r="N1704" i="15"/>
  <c r="N1702" i="15"/>
  <c r="N1691" i="15"/>
  <c r="N1682" i="15"/>
  <c r="N1675" i="15"/>
  <c r="N1669" i="15"/>
  <c r="N1653" i="15"/>
  <c r="N1648" i="15"/>
  <c r="N1644" i="15"/>
  <c r="N1641" i="15"/>
  <c r="N1637" i="15"/>
  <c r="N1610" i="15"/>
  <c r="N1581" i="15"/>
  <c r="N1579" i="15"/>
  <c r="N1552" i="15"/>
  <c r="N1546" i="15"/>
  <c r="N1464" i="15"/>
  <c r="N1289" i="15"/>
  <c r="N1284" i="15"/>
  <c r="N1282" i="15"/>
  <c r="N1275" i="15"/>
  <c r="N1259" i="15"/>
  <c r="N1250" i="15"/>
  <c r="N989" i="15"/>
  <c r="N881" i="15"/>
  <c r="N874" i="15"/>
  <c r="N859" i="15"/>
  <c r="N852" i="15"/>
  <c r="N766" i="15"/>
  <c r="N1807" i="15"/>
  <c r="N1801" i="15"/>
  <c r="N1794" i="15"/>
  <c r="N1785" i="15"/>
  <c r="N1776" i="15"/>
  <c r="N1772" i="15"/>
  <c r="N1732" i="15"/>
  <c r="N1730" i="15"/>
  <c r="N1719" i="15"/>
  <c r="N1717" i="15"/>
  <c r="N1715" i="15"/>
  <c r="N1709" i="15"/>
  <c r="N1688" i="15"/>
  <c r="N1668" i="15"/>
  <c r="N1666" i="15"/>
  <c r="N1632" i="15"/>
  <c r="N1619" i="15"/>
  <c r="N1596" i="15"/>
  <c r="N1594" i="15"/>
  <c r="N1530" i="15"/>
  <c r="N1497" i="15"/>
  <c r="N1490" i="15"/>
  <c r="N1466" i="15"/>
  <c r="N1450" i="15"/>
  <c r="N1448" i="15"/>
  <c r="N1443" i="15"/>
  <c r="N1439" i="15"/>
  <c r="N1430" i="15"/>
  <c r="N1412" i="15"/>
  <c r="N1391" i="15"/>
  <c r="N1384" i="15"/>
  <c r="N1305" i="15"/>
  <c r="N1300" i="15"/>
  <c r="N1298" i="15"/>
  <c r="N1286" i="15"/>
  <c r="N1277" i="15"/>
  <c r="N913" i="15"/>
  <c r="N898" i="15"/>
  <c r="N781" i="15"/>
  <c r="N1099" i="15"/>
  <c r="N1090" i="15"/>
  <c r="N1051" i="15"/>
  <c r="N1032" i="15"/>
  <c r="N1024" i="15"/>
  <c r="N1022" i="15"/>
  <c r="N1003" i="15"/>
  <c r="N994" i="15"/>
  <c r="N973" i="15"/>
  <c r="N948" i="15"/>
  <c r="N925" i="15"/>
  <c r="N911" i="15"/>
  <c r="N901" i="15"/>
  <c r="N896" i="15"/>
  <c r="N884" i="15"/>
  <c r="N879" i="15"/>
  <c r="N872" i="15"/>
  <c r="N860" i="15"/>
  <c r="N843" i="15"/>
  <c r="N836" i="15"/>
  <c r="N805" i="15"/>
  <c r="N798" i="15"/>
  <c r="N791" i="15"/>
  <c r="N786" i="15"/>
  <c r="N776" i="15"/>
  <c r="N771" i="15"/>
  <c r="N759" i="15"/>
  <c r="N749" i="15"/>
  <c r="N734" i="15"/>
  <c r="N736" i="15"/>
  <c r="N1359" i="15"/>
  <c r="N1343" i="15"/>
  <c r="N1327" i="15"/>
  <c r="N1311" i="15"/>
  <c r="N1295" i="15"/>
  <c r="N1279" i="15"/>
  <c r="N1268" i="15"/>
  <c r="N1252" i="15"/>
  <c r="N1231" i="15"/>
  <c r="N1229" i="15"/>
  <c r="N1226" i="15"/>
  <c r="N1215" i="15"/>
  <c r="N1213" i="15"/>
  <c r="N1203" i="15"/>
  <c r="N1186" i="15"/>
  <c r="N1182" i="15"/>
  <c r="N1153" i="15"/>
  <c r="N1130" i="15"/>
  <c r="N1107" i="15"/>
  <c r="N1098" i="15"/>
  <c r="N1075" i="15"/>
  <c r="N1062" i="15"/>
  <c r="N1047" i="15"/>
  <c r="N1038" i="15"/>
  <c r="N1034" i="15"/>
  <c r="N1027" i="15"/>
  <c r="N1013" i="15"/>
  <c r="N1009" i="15"/>
  <c r="N996" i="15"/>
  <c r="N975" i="15"/>
  <c r="N959" i="15"/>
  <c r="N950" i="15"/>
  <c r="N947" i="15"/>
  <c r="N940" i="15"/>
  <c r="N927" i="15"/>
  <c r="N922" i="15"/>
  <c r="N905" i="15"/>
  <c r="N893" i="15"/>
  <c r="N876" i="15"/>
  <c r="N869" i="15"/>
  <c r="N862" i="15"/>
  <c r="N845" i="15"/>
  <c r="N840" i="15"/>
  <c r="N821" i="15"/>
  <c r="N814" i="15"/>
  <c r="N807" i="15"/>
  <c r="N802" i="15"/>
  <c r="N795" i="15"/>
  <c r="N788" i="15"/>
  <c r="N778" i="15"/>
  <c r="N773" i="15"/>
  <c r="N768" i="15"/>
  <c r="N751" i="15"/>
  <c r="N738" i="15"/>
  <c r="N1388" i="15"/>
  <c r="N1386" i="15"/>
  <c r="N1377" i="15"/>
  <c r="N1372" i="15"/>
  <c r="N1370" i="15"/>
  <c r="N1361" i="15"/>
  <c r="N1356" i="15"/>
  <c r="N1354" i="15"/>
  <c r="N1345" i="15"/>
  <c r="N1340" i="15"/>
  <c r="N1338" i="15"/>
  <c r="N1329" i="15"/>
  <c r="N1324" i="15"/>
  <c r="N1322" i="15"/>
  <c r="N1313" i="15"/>
  <c r="N1308" i="15"/>
  <c r="N1306" i="15"/>
  <c r="N1297" i="15"/>
  <c r="N1292" i="15"/>
  <c r="N1290" i="15"/>
  <c r="N1281" i="15"/>
  <c r="N1276" i="15"/>
  <c r="N1272" i="15"/>
  <c r="N1270" i="15"/>
  <c r="N1265" i="15"/>
  <c r="N1258" i="15"/>
  <c r="N1243" i="15"/>
  <c r="N1241" i="15"/>
  <c r="N1239" i="15"/>
  <c r="N1237" i="15"/>
  <c r="N1219" i="15"/>
  <c r="N1210" i="15"/>
  <c r="N1202" i="15"/>
  <c r="N1192" i="15"/>
  <c r="N1190" i="15"/>
  <c r="N1188" i="15"/>
  <c r="N1161" i="15"/>
  <c r="N1159" i="15"/>
  <c r="N1157" i="15"/>
  <c r="N1115" i="15"/>
  <c r="N1106" i="15"/>
  <c r="N1083" i="15"/>
  <c r="N1074" i="15"/>
  <c r="N1068" i="15"/>
  <c r="N1066" i="15"/>
  <c r="N1053" i="15"/>
  <c r="N1042" i="15"/>
  <c r="N1040" i="15"/>
  <c r="N1029" i="15"/>
  <c r="N1023" i="15"/>
  <c r="N998" i="15"/>
  <c r="N995" i="15"/>
  <c r="N993" i="15"/>
  <c r="N991" i="15"/>
  <c r="N965" i="15"/>
  <c r="N956" i="15"/>
  <c r="N942" i="15"/>
  <c r="N935" i="15"/>
  <c r="N924" i="15"/>
  <c r="N917" i="15"/>
  <c r="N912" i="15"/>
  <c r="N895" i="15"/>
  <c r="N890" i="15"/>
  <c r="N880" i="15"/>
  <c r="N871" i="15"/>
  <c r="N866" i="15"/>
  <c r="N854" i="15"/>
  <c r="N847" i="15"/>
  <c r="N837" i="15"/>
  <c r="N830" i="15"/>
  <c r="N823" i="15"/>
  <c r="N818" i="15"/>
  <c r="N811" i="15"/>
  <c r="N804" i="15"/>
  <c r="N780" i="15"/>
  <c r="N775" i="15"/>
  <c r="N765" i="15"/>
  <c r="N760" i="15"/>
  <c r="N755" i="15"/>
  <c r="N745" i="15"/>
  <c r="N740" i="15"/>
  <c r="N1406" i="15"/>
  <c r="N1397" i="15"/>
  <c r="N1390" i="15"/>
  <c r="N1381" i="15"/>
  <c r="N1374" i="15"/>
  <c r="N1365" i="15"/>
  <c r="N1358" i="15"/>
  <c r="N1349" i="15"/>
  <c r="N1342" i="15"/>
  <c r="N1333" i="15"/>
  <c r="N1326" i="15"/>
  <c r="N1317" i="15"/>
  <c r="N1310" i="15"/>
  <c r="N1301" i="15"/>
  <c r="N1294" i="15"/>
  <c r="N1285" i="15"/>
  <c r="N1278" i="15"/>
  <c r="N1267" i="15"/>
  <c r="N1254" i="15"/>
  <c r="N1228" i="15"/>
  <c r="N1179" i="15"/>
  <c r="N1171" i="15"/>
  <c r="N1165" i="15"/>
  <c r="N1163" i="15"/>
  <c r="N1154" i="15"/>
  <c r="N1134" i="15"/>
  <c r="N1132" i="15"/>
  <c r="N1117" i="15"/>
  <c r="N1104" i="15"/>
  <c r="N1102" i="15"/>
  <c r="N1085" i="15"/>
  <c r="N1072" i="15"/>
  <c r="N1070" i="15"/>
  <c r="N1046" i="15"/>
  <c r="N1044" i="15"/>
  <c r="N1035" i="15"/>
  <c r="N1033" i="15"/>
  <c r="N1031" i="15"/>
  <c r="N1002" i="15"/>
  <c r="N1000" i="15"/>
  <c r="N974" i="15"/>
  <c r="N969" i="15"/>
  <c r="N967" i="15"/>
  <c r="N949" i="15"/>
  <c r="N944" i="15"/>
  <c r="N926" i="15"/>
  <c r="N919" i="15"/>
  <c r="N914" i="15"/>
  <c r="N904" i="15"/>
  <c r="N892" i="15"/>
  <c r="N885" i="15"/>
  <c r="N861" i="15"/>
  <c r="N856" i="15"/>
  <c r="N844" i="15"/>
  <c r="N813" i="15"/>
  <c r="N806" i="15"/>
  <c r="N799" i="15"/>
  <c r="N794" i="15"/>
  <c r="N787" i="15"/>
  <c r="N777" i="15"/>
  <c r="N772" i="15"/>
  <c r="N762" i="15"/>
  <c r="N750" i="15"/>
  <c r="N735" i="15"/>
  <c r="N1399" i="15"/>
  <c r="N1383" i="15"/>
  <c r="N1367" i="15"/>
  <c r="N1351" i="15"/>
  <c r="N1335" i="15"/>
  <c r="N1319" i="15"/>
  <c r="N1303" i="15"/>
  <c r="N1287" i="15"/>
  <c r="N1260" i="15"/>
  <c r="N1251" i="15"/>
  <c r="N1245" i="15"/>
  <c r="N1223" i="15"/>
  <c r="N1221" i="15"/>
  <c r="N1218" i="15"/>
  <c r="N1198" i="15"/>
  <c r="N1196" i="15"/>
  <c r="N1183" i="15"/>
  <c r="N1152" i="15"/>
  <c r="N1123" i="15"/>
  <c r="N1091" i="15"/>
  <c r="N1063" i="15"/>
  <c r="N1050" i="15"/>
  <c r="N1008" i="15"/>
  <c r="N1004" i="15"/>
  <c r="N992" i="15"/>
  <c r="N978" i="15"/>
  <c r="N976" i="15"/>
  <c r="N946" i="15"/>
  <c r="N930" i="15"/>
  <c r="N921" i="15"/>
  <c r="N909" i="15"/>
  <c r="N887" i="15"/>
  <c r="N882" i="15"/>
  <c r="N877" i="15"/>
  <c r="N868" i="15"/>
  <c r="N858" i="15"/>
  <c r="N851" i="15"/>
  <c r="N839" i="15"/>
  <c r="N834" i="15"/>
  <c r="N827" i="15"/>
  <c r="N820" i="15"/>
  <c r="N789" i="15"/>
  <c r="N782" i="15"/>
  <c r="N767" i="15"/>
  <c r="N757" i="15"/>
  <c r="N752" i="15"/>
  <c r="N1670" i="15"/>
  <c r="N1606" i="15"/>
  <c r="N1585" i="15"/>
  <c r="N1553" i="15"/>
  <c r="N1488" i="15"/>
  <c r="N1413" i="15"/>
  <c r="N1741" i="15"/>
  <c r="N1739" i="15"/>
  <c r="N1678" i="15"/>
  <c r="N1614" i="15"/>
  <c r="N1712" i="15"/>
  <c r="N1686" i="15"/>
  <c r="N1659" i="15"/>
  <c r="N1622" i="15"/>
  <c r="N1593" i="15"/>
  <c r="N1561" i="15"/>
  <c r="N1529" i="15"/>
  <c r="N1503" i="15"/>
  <c r="N1459" i="15"/>
  <c r="N1786" i="15"/>
  <c r="N1770" i="15"/>
  <c r="N1746" i="15"/>
  <c r="N1714" i="15"/>
  <c r="N1694" i="15"/>
  <c r="N1630" i="15"/>
  <c r="N1582" i="15"/>
  <c r="N1550" i="15"/>
  <c r="N1494" i="15"/>
  <c r="N1738" i="15"/>
  <c r="N1646" i="15"/>
  <c r="N1590" i="15"/>
  <c r="N1558" i="15"/>
  <c r="N1526" i="15"/>
  <c r="N1445" i="15"/>
  <c r="N1510" i="15"/>
  <c r="N1486" i="15"/>
  <c r="N1482" i="15"/>
  <c r="N1453" i="15"/>
  <c r="N1432" i="15"/>
  <c r="N1478" i="15"/>
  <c r="N1438" i="15"/>
  <c r="N1408" i="15"/>
  <c r="N1392" i="15"/>
  <c r="N1376" i="15"/>
  <c r="N1360" i="15"/>
  <c r="N1344" i="15"/>
  <c r="N1328" i="15"/>
  <c r="N1312" i="15"/>
  <c r="N1296" i="15"/>
  <c r="N1280" i="15"/>
  <c r="N1493" i="15"/>
  <c r="N1462" i="15"/>
  <c r="N1458" i="15"/>
  <c r="N1446" i="15"/>
  <c r="N1429" i="15"/>
  <c r="N1414" i="15"/>
  <c r="N1405" i="15"/>
  <c r="N1389" i="15"/>
  <c r="N1373" i="15"/>
  <c r="N1357" i="15"/>
  <c r="N1341" i="15"/>
  <c r="N1325" i="15"/>
  <c r="N1309" i="15"/>
  <c r="N1293" i="15"/>
  <c r="N1477" i="15"/>
  <c r="N1437" i="15"/>
  <c r="N1205" i="15"/>
  <c r="N1201" i="15"/>
  <c r="N1174" i="15"/>
  <c r="N1141" i="15"/>
  <c r="N1137" i="15"/>
  <c r="N1121" i="15"/>
  <c r="N1100" i="15"/>
  <c r="N1089" i="15"/>
  <c r="N1061" i="15"/>
  <c r="N1273" i="15"/>
  <c r="N1197" i="15"/>
  <c r="N1193" i="15"/>
  <c r="N1133" i="15"/>
  <c r="N1129" i="15"/>
  <c r="N1261" i="15"/>
  <c r="N1257" i="15"/>
  <c r="N1230" i="15"/>
  <c r="N1222" i="15"/>
  <c r="N1214" i="15"/>
  <c r="N1181" i="15"/>
  <c r="N1177" i="15"/>
  <c r="N1150" i="15"/>
  <c r="N1253" i="15"/>
  <c r="N1249" i="15"/>
  <c r="N1206" i="15"/>
  <c r="N1173" i="15"/>
  <c r="N1169" i="15"/>
  <c r="N1142" i="15"/>
  <c r="N1116" i="15"/>
  <c r="N1105" i="15"/>
  <c r="N1084" i="15"/>
  <c r="N1073" i="15"/>
  <c r="N1056" i="15"/>
  <c r="N1036" i="15"/>
  <c r="N1007" i="15"/>
  <c r="N1005" i="15"/>
  <c r="N983" i="15"/>
  <c r="N981" i="15"/>
  <c r="N962" i="15"/>
  <c r="N952" i="15"/>
  <c r="N933" i="15"/>
  <c r="N907" i="15"/>
  <c r="N875" i="15"/>
  <c r="N864" i="15"/>
  <c r="N848" i="15"/>
  <c r="N832" i="15"/>
  <c r="N816" i="15"/>
  <c r="N800" i="15"/>
  <c r="N779" i="15"/>
  <c r="N747" i="15"/>
  <c r="N1012" i="15"/>
  <c r="N988" i="15"/>
  <c r="N964" i="15"/>
  <c r="N774" i="15"/>
  <c r="N742" i="15"/>
  <c r="N1028" i="15"/>
  <c r="N888" i="15"/>
  <c r="N1060" i="15"/>
  <c r="N1055" i="15"/>
  <c r="N1039" i="15"/>
  <c r="N1037" i="15"/>
  <c r="N928" i="15"/>
  <c r="N915" i="15"/>
  <c r="N899" i="15"/>
  <c r="N824" i="15"/>
  <c r="N808" i="15"/>
  <c r="N792" i="15"/>
  <c r="N763" i="15"/>
  <c r="N936" i="15"/>
  <c r="N883" i="15"/>
  <c r="N758" i="15"/>
  <c r="H182" i="18"/>
  <c r="E2" i="18"/>
  <c r="H2" i="18" s="1"/>
  <c r="H5" i="18"/>
  <c r="E10" i="18"/>
  <c r="H10" i="18" s="1"/>
  <c r="H13" i="18"/>
  <c r="E18" i="18"/>
  <c r="H18" i="18" s="1"/>
  <c r="H21" i="18"/>
  <c r="E26" i="18"/>
  <c r="H26" i="18" s="1"/>
  <c r="H29" i="18"/>
  <c r="E34" i="18"/>
  <c r="H34" i="18" s="1"/>
  <c r="H37" i="18"/>
  <c r="E42" i="18"/>
  <c r="H42" i="18" s="1"/>
  <c r="H45" i="18"/>
  <c r="E50" i="18"/>
  <c r="H50" i="18" s="1"/>
  <c r="H53" i="18"/>
  <c r="E58" i="18"/>
  <c r="H58" i="18" s="1"/>
  <c r="H61" i="18"/>
  <c r="E66" i="18"/>
  <c r="H66" i="18" s="1"/>
  <c r="H69" i="18"/>
  <c r="E74" i="18"/>
  <c r="H74" i="18" s="1"/>
  <c r="H77" i="18"/>
  <c r="E82" i="18"/>
  <c r="H82" i="18" s="1"/>
  <c r="H85" i="18"/>
  <c r="E90" i="18"/>
  <c r="H90" i="18" s="1"/>
  <c r="H93" i="18"/>
  <c r="E98" i="18"/>
  <c r="H98" i="18" s="1"/>
  <c r="H101" i="18"/>
  <c r="E106" i="18"/>
  <c r="H106" i="18" s="1"/>
  <c r="H109" i="18"/>
  <c r="E114" i="18"/>
  <c r="H114" i="18" s="1"/>
  <c r="H117" i="18"/>
  <c r="E122" i="18"/>
  <c r="H122" i="18" s="1"/>
  <c r="H125" i="18"/>
  <c r="E130" i="18"/>
  <c r="H130" i="18" s="1"/>
  <c r="H133" i="18"/>
  <c r="E138" i="18"/>
  <c r="H138" i="18" s="1"/>
  <c r="H141" i="18"/>
  <c r="E146" i="18"/>
  <c r="H146" i="18" s="1"/>
  <c r="H149" i="18"/>
  <c r="E154" i="18"/>
  <c r="H154" i="18" s="1"/>
  <c r="H157" i="18"/>
  <c r="E162" i="18"/>
  <c r="H162" i="18" s="1"/>
  <c r="H165" i="18"/>
  <c r="E170" i="18"/>
  <c r="H170" i="18" s="1"/>
  <c r="H173" i="18"/>
  <c r="E178" i="18"/>
  <c r="H178" i="18" s="1"/>
  <c r="H181" i="18"/>
  <c r="H186" i="18"/>
  <c r="H188" i="18"/>
  <c r="H202" i="18"/>
  <c r="H204" i="18"/>
  <c r="H218" i="18"/>
  <c r="H220" i="18"/>
  <c r="H235" i="18"/>
  <c r="E239" i="18"/>
  <c r="H239" i="18" s="1"/>
  <c r="E271" i="18"/>
  <c r="H271" i="18" s="1"/>
  <c r="E303" i="18"/>
  <c r="H303" i="18" s="1"/>
  <c r="E335" i="18"/>
  <c r="H335" i="18" s="1"/>
  <c r="H199" i="18"/>
  <c r="H215" i="18"/>
  <c r="E224" i="18"/>
  <c r="H224" i="18" s="1"/>
  <c r="E267" i="18"/>
  <c r="H267" i="18" s="1"/>
  <c r="E299" i="18"/>
  <c r="H299" i="18" s="1"/>
  <c r="H331" i="18"/>
  <c r="E331" i="18"/>
  <c r="E363" i="18"/>
  <c r="H363" i="18" s="1"/>
  <c r="E387" i="18"/>
  <c r="H387" i="18" s="1"/>
  <c r="E228" i="18"/>
  <c r="H228" i="18" s="1"/>
  <c r="E263" i="18"/>
  <c r="H263" i="18" s="1"/>
  <c r="E295" i="18"/>
  <c r="H295" i="18" s="1"/>
  <c r="E327" i="18"/>
  <c r="H327" i="18" s="1"/>
  <c r="E359" i="18"/>
  <c r="H359" i="18" s="1"/>
  <c r="E9" i="18"/>
  <c r="H9" i="18" s="1"/>
  <c r="E17" i="18"/>
  <c r="H17" i="18" s="1"/>
  <c r="E25" i="18"/>
  <c r="H25" i="18" s="1"/>
  <c r="E33" i="18"/>
  <c r="H33" i="18" s="1"/>
  <c r="E41" i="18"/>
  <c r="H41" i="18" s="1"/>
  <c r="E49" i="18"/>
  <c r="H49" i="18" s="1"/>
  <c r="E57" i="18"/>
  <c r="H57" i="18" s="1"/>
  <c r="E65" i="18"/>
  <c r="H65" i="18" s="1"/>
  <c r="E73" i="18"/>
  <c r="H73" i="18" s="1"/>
  <c r="E81" i="18"/>
  <c r="H81" i="18" s="1"/>
  <c r="E89" i="18"/>
  <c r="H89" i="18" s="1"/>
  <c r="E97" i="18"/>
  <c r="H97" i="18" s="1"/>
  <c r="E105" i="18"/>
  <c r="H105" i="18" s="1"/>
  <c r="E113" i="18"/>
  <c r="H113" i="18" s="1"/>
  <c r="E121" i="18"/>
  <c r="H121" i="18" s="1"/>
  <c r="E129" i="18"/>
  <c r="H129" i="18" s="1"/>
  <c r="E137" i="18"/>
  <c r="H137" i="18" s="1"/>
  <c r="E145" i="18"/>
  <c r="H145" i="18" s="1"/>
  <c r="E153" i="18"/>
  <c r="H153" i="18" s="1"/>
  <c r="E161" i="18"/>
  <c r="H161" i="18" s="1"/>
  <c r="E169" i="18"/>
  <c r="H169" i="18" s="1"/>
  <c r="E177" i="18"/>
  <c r="H177" i="18" s="1"/>
  <c r="E232" i="18"/>
  <c r="H232" i="18" s="1"/>
  <c r="E259" i="18"/>
  <c r="H259" i="18" s="1"/>
  <c r="E291" i="18"/>
  <c r="H291" i="18" s="1"/>
  <c r="H323" i="18"/>
  <c r="E323" i="18"/>
  <c r="E355" i="18"/>
  <c r="H355" i="18" s="1"/>
  <c r="E403" i="18"/>
  <c r="H403" i="18" s="1"/>
  <c r="E6" i="18"/>
  <c r="H6" i="18" s="1"/>
  <c r="E14" i="18"/>
  <c r="H14" i="18" s="1"/>
  <c r="E22" i="18"/>
  <c r="H22" i="18" s="1"/>
  <c r="E30" i="18"/>
  <c r="H30" i="18" s="1"/>
  <c r="E38" i="18"/>
  <c r="H38" i="18" s="1"/>
  <c r="E46" i="18"/>
  <c r="H46" i="18" s="1"/>
  <c r="E54" i="18"/>
  <c r="H54" i="18" s="1"/>
  <c r="E62" i="18"/>
  <c r="H62" i="18" s="1"/>
  <c r="E70" i="18"/>
  <c r="H70" i="18" s="1"/>
  <c r="E78" i="18"/>
  <c r="H78" i="18" s="1"/>
  <c r="E86" i="18"/>
  <c r="H86" i="18" s="1"/>
  <c r="E94" i="18"/>
  <c r="H94" i="18" s="1"/>
  <c r="E102" i="18"/>
  <c r="H102" i="18" s="1"/>
  <c r="E110" i="18"/>
  <c r="H110" i="18" s="1"/>
  <c r="E118" i="18"/>
  <c r="H118" i="18" s="1"/>
  <c r="E126" i="18"/>
  <c r="H126" i="18" s="1"/>
  <c r="E134" i="18"/>
  <c r="H134" i="18" s="1"/>
  <c r="E142" i="18"/>
  <c r="H142" i="18" s="1"/>
  <c r="E150" i="18"/>
  <c r="H150" i="18" s="1"/>
  <c r="E158" i="18"/>
  <c r="H158" i="18" s="1"/>
  <c r="E166" i="18"/>
  <c r="H166" i="18" s="1"/>
  <c r="E174" i="18"/>
  <c r="H174" i="18" s="1"/>
  <c r="E182" i="18"/>
  <c r="E187" i="18"/>
  <c r="H187" i="18" s="1"/>
  <c r="H196" i="18"/>
  <c r="E203" i="18"/>
  <c r="H203" i="18" s="1"/>
  <c r="H212" i="18"/>
  <c r="E219" i="18"/>
  <c r="H219" i="18" s="1"/>
  <c r="E236" i="18"/>
  <c r="H236" i="18" s="1"/>
  <c r="E255" i="18"/>
  <c r="H255" i="18" s="1"/>
  <c r="E287" i="18"/>
  <c r="H287" i="18" s="1"/>
  <c r="E319" i="18"/>
  <c r="H319" i="18" s="1"/>
  <c r="E351" i="18"/>
  <c r="H351" i="18" s="1"/>
  <c r="E379" i="18"/>
  <c r="H379" i="18" s="1"/>
  <c r="H191" i="18"/>
  <c r="H207" i="18"/>
  <c r="H223" i="18"/>
  <c r="H238" i="18"/>
  <c r="E251" i="18"/>
  <c r="H251" i="18" s="1"/>
  <c r="E283" i="18"/>
  <c r="H283" i="18" s="1"/>
  <c r="E315" i="18"/>
  <c r="H315" i="18" s="1"/>
  <c r="E347" i="18"/>
  <c r="H347" i="18" s="1"/>
  <c r="E247" i="18"/>
  <c r="H247" i="18" s="1"/>
  <c r="E279" i="18"/>
  <c r="H279" i="18" s="1"/>
  <c r="E311" i="18"/>
  <c r="H311" i="18" s="1"/>
  <c r="E343" i="18"/>
  <c r="H343" i="18" s="1"/>
  <c r="E395" i="18"/>
  <c r="H395" i="18" s="1"/>
  <c r="H195" i="18"/>
  <c r="H211" i="18"/>
  <c r="E227" i="18"/>
  <c r="H227" i="18" s="1"/>
  <c r="H231" i="18"/>
  <c r="E243" i="18"/>
  <c r="H243" i="18" s="1"/>
  <c r="E275" i="18"/>
  <c r="H275" i="18" s="1"/>
  <c r="E307" i="18"/>
  <c r="H307" i="18" s="1"/>
  <c r="E339" i="18"/>
  <c r="H339" i="18" s="1"/>
  <c r="H371" i="18"/>
  <c r="E371" i="18"/>
  <c r="E244" i="18"/>
  <c r="H244" i="18" s="1"/>
  <c r="E252" i="18"/>
  <c r="H252" i="18" s="1"/>
  <c r="E260" i="18"/>
  <c r="H260" i="18" s="1"/>
  <c r="E268" i="18"/>
  <c r="H268" i="18" s="1"/>
  <c r="E276" i="18"/>
  <c r="H276" i="18" s="1"/>
  <c r="E284" i="18"/>
  <c r="H284" i="18" s="1"/>
  <c r="E292" i="18"/>
  <c r="H292" i="18" s="1"/>
  <c r="E300" i="18"/>
  <c r="H300" i="18" s="1"/>
  <c r="E308" i="18"/>
  <c r="H308" i="18" s="1"/>
  <c r="E316" i="18"/>
  <c r="H316" i="18" s="1"/>
  <c r="E324" i="18"/>
  <c r="H324" i="18" s="1"/>
  <c r="E332" i="18"/>
  <c r="H332" i="18" s="1"/>
  <c r="E340" i="18"/>
  <c r="H340" i="18" s="1"/>
  <c r="E348" i="18"/>
  <c r="H348" i="18" s="1"/>
  <c r="E356" i="18"/>
  <c r="H356" i="18" s="1"/>
  <c r="E364" i="18"/>
  <c r="H364" i="18" s="1"/>
  <c r="H367" i="18"/>
  <c r="E372" i="18"/>
  <c r="H372" i="18" s="1"/>
  <c r="H375" i="18"/>
  <c r="E380" i="18"/>
  <c r="H380" i="18" s="1"/>
  <c r="H383" i="18"/>
  <c r="E388" i="18"/>
  <c r="H388" i="18" s="1"/>
  <c r="H391" i="18"/>
  <c r="E396" i="18"/>
  <c r="H396" i="18" s="1"/>
  <c r="H399" i="18"/>
  <c r="E404" i="18"/>
  <c r="H404" i="18" s="1"/>
  <c r="H407" i="18"/>
  <c r="E412" i="18"/>
  <c r="H412" i="18" s="1"/>
  <c r="H415" i="18"/>
  <c r="E420" i="18"/>
  <c r="H420" i="18" s="1"/>
  <c r="H423" i="18"/>
  <c r="E428" i="18"/>
  <c r="H428" i="18" s="1"/>
  <c r="H431" i="18"/>
  <c r="E436" i="18"/>
  <c r="H436" i="18" s="1"/>
  <c r="H439" i="18"/>
  <c r="E444" i="18"/>
  <c r="H444" i="18" s="1"/>
  <c r="H447" i="18"/>
  <c r="E452" i="18"/>
  <c r="H452" i="18" s="1"/>
  <c r="H455" i="18"/>
  <c r="E460" i="18"/>
  <c r="H460" i="18" s="1"/>
  <c r="H463" i="18"/>
  <c r="E468" i="18"/>
  <c r="H468" i="18" s="1"/>
  <c r="H471" i="18"/>
  <c r="H555" i="18"/>
  <c r="E559" i="18"/>
  <c r="H559" i="18" s="1"/>
  <c r="E575" i="18"/>
  <c r="H575" i="18" s="1"/>
  <c r="E591" i="18"/>
  <c r="H591" i="18" s="1"/>
  <c r="E607" i="18"/>
  <c r="H607" i="18" s="1"/>
  <c r="E623" i="18"/>
  <c r="H623" i="18" s="1"/>
  <c r="E639" i="18"/>
  <c r="H639" i="18" s="1"/>
  <c r="E655" i="18"/>
  <c r="H655" i="18" s="1"/>
  <c r="E671" i="18"/>
  <c r="H671" i="18" s="1"/>
  <c r="E687" i="18"/>
  <c r="H687" i="18" s="1"/>
  <c r="H760" i="18"/>
  <c r="E480" i="18"/>
  <c r="H480" i="18" s="1"/>
  <c r="H484" i="18"/>
  <c r="E484" i="18"/>
  <c r="E488" i="18"/>
  <c r="H488" i="18" s="1"/>
  <c r="E492" i="18"/>
  <c r="H492" i="18" s="1"/>
  <c r="E496" i="18"/>
  <c r="H496" i="18" s="1"/>
  <c r="E500" i="18"/>
  <c r="H500" i="18" s="1"/>
  <c r="E504" i="18"/>
  <c r="H504" i="18" s="1"/>
  <c r="H508" i="18"/>
  <c r="E508" i="18"/>
  <c r="E512" i="18"/>
  <c r="H512" i="18" s="1"/>
  <c r="E516" i="18"/>
  <c r="H516" i="18" s="1"/>
  <c r="E520" i="18"/>
  <c r="H520" i="18" s="1"/>
  <c r="E524" i="18"/>
  <c r="H524" i="18" s="1"/>
  <c r="E528" i="18"/>
  <c r="H528" i="18" s="1"/>
  <c r="E532" i="18"/>
  <c r="H532" i="18" s="1"/>
  <c r="E536" i="18"/>
  <c r="H536" i="18" s="1"/>
  <c r="H538" i="18"/>
  <c r="H596" i="18"/>
  <c r="H660" i="18"/>
  <c r="E551" i="18"/>
  <c r="H551" i="18" s="1"/>
  <c r="E571" i="18"/>
  <c r="H571" i="18"/>
  <c r="E587" i="18"/>
  <c r="H587" i="18" s="1"/>
  <c r="E603" i="18"/>
  <c r="H603" i="18"/>
  <c r="E619" i="18"/>
  <c r="H619" i="18" s="1"/>
  <c r="E635" i="18"/>
  <c r="H635" i="18" s="1"/>
  <c r="E651" i="18"/>
  <c r="H651" i="18" s="1"/>
  <c r="E667" i="18"/>
  <c r="H667" i="18"/>
  <c r="E683" i="18"/>
  <c r="H683" i="18" s="1"/>
  <c r="E411" i="18"/>
  <c r="H411" i="18" s="1"/>
  <c r="E419" i="18"/>
  <c r="H419" i="18" s="1"/>
  <c r="E427" i="18"/>
  <c r="H427" i="18" s="1"/>
  <c r="E435" i="18"/>
  <c r="H435" i="18" s="1"/>
  <c r="E443" i="18"/>
  <c r="H443" i="18" s="1"/>
  <c r="E451" i="18"/>
  <c r="H451" i="18" s="1"/>
  <c r="E459" i="18"/>
  <c r="H459" i="18" s="1"/>
  <c r="E467" i="18"/>
  <c r="H467" i="18" s="1"/>
  <c r="E475" i="18"/>
  <c r="H475" i="18" s="1"/>
  <c r="E547" i="18"/>
  <c r="H547" i="18" s="1"/>
  <c r="E560" i="18"/>
  <c r="H560" i="18" s="1"/>
  <c r="H672" i="18"/>
  <c r="E711" i="18"/>
  <c r="H711" i="18" s="1"/>
  <c r="E240" i="18"/>
  <c r="H240" i="18" s="1"/>
  <c r="E248" i="18"/>
  <c r="H248" i="18" s="1"/>
  <c r="E256" i="18"/>
  <c r="H256" i="18" s="1"/>
  <c r="E264" i="18"/>
  <c r="H264" i="18" s="1"/>
  <c r="E272" i="18"/>
  <c r="H272" i="18" s="1"/>
  <c r="E280" i="18"/>
  <c r="H280" i="18" s="1"/>
  <c r="E288" i="18"/>
  <c r="H288" i="18" s="1"/>
  <c r="E296" i="18"/>
  <c r="H296" i="18" s="1"/>
  <c r="E304" i="18"/>
  <c r="H304" i="18" s="1"/>
  <c r="E312" i="18"/>
  <c r="H312" i="18" s="1"/>
  <c r="E320" i="18"/>
  <c r="H320" i="18" s="1"/>
  <c r="E328" i="18"/>
  <c r="H328" i="18" s="1"/>
  <c r="E336" i="18"/>
  <c r="H336" i="18" s="1"/>
  <c r="E344" i="18"/>
  <c r="H344" i="18" s="1"/>
  <c r="E352" i="18"/>
  <c r="H352" i="18" s="1"/>
  <c r="E360" i="18"/>
  <c r="H360" i="18" s="1"/>
  <c r="E368" i="18"/>
  <c r="H368" i="18" s="1"/>
  <c r="E376" i="18"/>
  <c r="H376" i="18" s="1"/>
  <c r="E384" i="18"/>
  <c r="H384" i="18" s="1"/>
  <c r="E392" i="18"/>
  <c r="H392" i="18" s="1"/>
  <c r="E400" i="18"/>
  <c r="H400" i="18" s="1"/>
  <c r="E408" i="18"/>
  <c r="H408" i="18" s="1"/>
  <c r="E416" i="18"/>
  <c r="H416" i="18" s="1"/>
  <c r="E424" i="18"/>
  <c r="H424" i="18" s="1"/>
  <c r="E432" i="18"/>
  <c r="H432" i="18" s="1"/>
  <c r="E440" i="18"/>
  <c r="H440" i="18" s="1"/>
  <c r="E448" i="18"/>
  <c r="H448" i="18" s="1"/>
  <c r="E456" i="18"/>
  <c r="H456" i="18" s="1"/>
  <c r="E464" i="18"/>
  <c r="H464" i="18" s="1"/>
  <c r="E472" i="18"/>
  <c r="H472" i="18" s="1"/>
  <c r="E477" i="18"/>
  <c r="H477" i="18" s="1"/>
  <c r="H539" i="18"/>
  <c r="E543" i="18"/>
  <c r="H543" i="18" s="1"/>
  <c r="E567" i="18"/>
  <c r="H567" i="18" s="1"/>
  <c r="E583" i="18"/>
  <c r="H583" i="18" s="1"/>
  <c r="E599" i="18"/>
  <c r="H599" i="18" s="1"/>
  <c r="E615" i="18"/>
  <c r="H615" i="18" s="1"/>
  <c r="E631" i="18"/>
  <c r="H631" i="18" s="1"/>
  <c r="H647" i="18"/>
  <c r="E647" i="18"/>
  <c r="E663" i="18"/>
  <c r="H663" i="18" s="1"/>
  <c r="E679" i="18"/>
  <c r="H679" i="18" s="1"/>
  <c r="E695" i="18"/>
  <c r="H695" i="18" s="1"/>
  <c r="H479" i="18"/>
  <c r="H483" i="18"/>
  <c r="H487" i="18"/>
  <c r="H491" i="18"/>
  <c r="H495" i="18"/>
  <c r="H499" i="18"/>
  <c r="H503" i="18"/>
  <c r="H507" i="18"/>
  <c r="H511" i="18"/>
  <c r="H515" i="18"/>
  <c r="H519" i="18"/>
  <c r="H523" i="18"/>
  <c r="H527" i="18"/>
  <c r="H531" i="18"/>
  <c r="H535" i="18"/>
  <c r="E552" i="18"/>
  <c r="H552" i="18" s="1"/>
  <c r="H554" i="18"/>
  <c r="E563" i="18"/>
  <c r="H563" i="18" s="1"/>
  <c r="E579" i="18"/>
  <c r="H579" i="18" s="1"/>
  <c r="E595" i="18"/>
  <c r="H595" i="18" s="1"/>
  <c r="E611" i="18"/>
  <c r="H611" i="18" s="1"/>
  <c r="E627" i="18"/>
  <c r="H627" i="18" s="1"/>
  <c r="E643" i="18"/>
  <c r="H643" i="18" s="1"/>
  <c r="E659" i="18"/>
  <c r="H659" i="18" s="1"/>
  <c r="E675" i="18"/>
  <c r="H675" i="18"/>
  <c r="E691" i="18"/>
  <c r="H691" i="18" s="1"/>
  <c r="H476" i="18"/>
  <c r="E544" i="18"/>
  <c r="H544" i="18" s="1"/>
  <c r="E703" i="18"/>
  <c r="H703" i="18" s="1"/>
  <c r="H788" i="18"/>
  <c r="E568" i="18"/>
  <c r="H568" i="18" s="1"/>
  <c r="E576" i="18"/>
  <c r="H576" i="18" s="1"/>
  <c r="E584" i="18"/>
  <c r="H584" i="18" s="1"/>
  <c r="E592" i="18"/>
  <c r="H592" i="18" s="1"/>
  <c r="E600" i="18"/>
  <c r="H600" i="18" s="1"/>
  <c r="E608" i="18"/>
  <c r="H608" i="18" s="1"/>
  <c r="E616" i="18"/>
  <c r="H616" i="18" s="1"/>
  <c r="E624" i="18"/>
  <c r="H624" i="18" s="1"/>
  <c r="E632" i="18"/>
  <c r="H632" i="18" s="1"/>
  <c r="E640" i="18"/>
  <c r="H640" i="18" s="1"/>
  <c r="E648" i="18"/>
  <c r="H648" i="18" s="1"/>
  <c r="E656" i="18"/>
  <c r="H656" i="18" s="1"/>
  <c r="E664" i="18"/>
  <c r="H664" i="18" s="1"/>
  <c r="E672" i="18"/>
  <c r="E680" i="18"/>
  <c r="H680" i="18" s="1"/>
  <c r="E688" i="18"/>
  <c r="H688" i="18" s="1"/>
  <c r="E696" i="18"/>
  <c r="H696" i="18" s="1"/>
  <c r="H699" i="18"/>
  <c r="E704" i="18"/>
  <c r="H704" i="18" s="1"/>
  <c r="H707" i="18"/>
  <c r="E712" i="18"/>
  <c r="H712" i="18" s="1"/>
  <c r="H715" i="18"/>
  <c r="E720" i="18"/>
  <c r="H720" i="18" s="1"/>
  <c r="H723" i="18"/>
  <c r="E728" i="18"/>
  <c r="H728" i="18" s="1"/>
  <c r="H731" i="18"/>
  <c r="E736" i="18"/>
  <c r="H736" i="18" s="1"/>
  <c r="H739" i="18"/>
  <c r="E744" i="18"/>
  <c r="H744" i="18" s="1"/>
  <c r="H747" i="18"/>
  <c r="E752" i="18"/>
  <c r="H752" i="18" s="1"/>
  <c r="H755" i="18"/>
  <c r="E760" i="18"/>
  <c r="H763" i="18"/>
  <c r="E768" i="18"/>
  <c r="H768" i="18" s="1"/>
  <c r="H771" i="18"/>
  <c r="E776" i="18"/>
  <c r="H776" i="18" s="1"/>
  <c r="H779" i="18"/>
  <c r="E784" i="18"/>
  <c r="H784" i="18" s="1"/>
  <c r="H787" i="18"/>
  <c r="E792" i="18"/>
  <c r="H792" i="18" s="1"/>
  <c r="H898" i="18"/>
  <c r="E925" i="18"/>
  <c r="H925" i="18" s="1"/>
  <c r="H796" i="18"/>
  <c r="H800" i="18"/>
  <c r="H804" i="18"/>
  <c r="H808" i="18"/>
  <c r="H812" i="18"/>
  <c r="H816" i="18"/>
  <c r="H820" i="18"/>
  <c r="H824" i="18"/>
  <c r="H828" i="18"/>
  <c r="H832" i="18"/>
  <c r="H836" i="18"/>
  <c r="H840" i="18"/>
  <c r="H900" i="18"/>
  <c r="H904" i="18"/>
  <c r="E921" i="18"/>
  <c r="H921" i="18" s="1"/>
  <c r="H930" i="18"/>
  <c r="H936" i="18"/>
  <c r="H958" i="18"/>
  <c r="H960" i="18"/>
  <c r="E973" i="18"/>
  <c r="H973" i="18" s="1"/>
  <c r="H978" i="18"/>
  <c r="H1022" i="18"/>
  <c r="H1042" i="18"/>
  <c r="H868" i="18"/>
  <c r="E917" i="18"/>
  <c r="H917" i="18" s="1"/>
  <c r="E949" i="18"/>
  <c r="H949" i="18" s="1"/>
  <c r="H1013" i="18"/>
  <c r="E719" i="18"/>
  <c r="H719" i="18" s="1"/>
  <c r="E727" i="18"/>
  <c r="H727" i="18" s="1"/>
  <c r="E735" i="18"/>
  <c r="H735" i="18" s="1"/>
  <c r="E743" i="18"/>
  <c r="H743" i="18" s="1"/>
  <c r="E751" i="18"/>
  <c r="H751" i="18" s="1"/>
  <c r="E759" i="18"/>
  <c r="H759" i="18" s="1"/>
  <c r="E767" i="18"/>
  <c r="H767" i="18" s="1"/>
  <c r="E775" i="18"/>
  <c r="H775" i="18" s="1"/>
  <c r="E783" i="18"/>
  <c r="H783" i="18" s="1"/>
  <c r="E791" i="18"/>
  <c r="H791" i="18" s="1"/>
  <c r="E844" i="18"/>
  <c r="H844" i="18" s="1"/>
  <c r="E848" i="18"/>
  <c r="H848" i="18" s="1"/>
  <c r="E852" i="18"/>
  <c r="H852" i="18" s="1"/>
  <c r="E856" i="18"/>
  <c r="H856" i="18" s="1"/>
  <c r="E860" i="18"/>
  <c r="H860" i="18" s="1"/>
  <c r="E864" i="18"/>
  <c r="H864" i="18" s="1"/>
  <c r="E868" i="18"/>
  <c r="E872" i="18"/>
  <c r="H872" i="18" s="1"/>
  <c r="E876" i="18"/>
  <c r="H876" i="18" s="1"/>
  <c r="E880" i="18"/>
  <c r="H880" i="18" s="1"/>
  <c r="E884" i="18"/>
  <c r="H884" i="18" s="1"/>
  <c r="E888" i="18"/>
  <c r="H888" i="18" s="1"/>
  <c r="E892" i="18"/>
  <c r="H892" i="18" s="1"/>
  <c r="E896" i="18"/>
  <c r="H896" i="18" s="1"/>
  <c r="E913" i="18"/>
  <c r="H913" i="18" s="1"/>
  <c r="H945" i="18"/>
  <c r="E945" i="18"/>
  <c r="E540" i="18"/>
  <c r="H540" i="18" s="1"/>
  <c r="E548" i="18"/>
  <c r="H548" i="18" s="1"/>
  <c r="E556" i="18"/>
  <c r="H556" i="18" s="1"/>
  <c r="E564" i="18"/>
  <c r="H564" i="18" s="1"/>
  <c r="E572" i="18"/>
  <c r="H572" i="18" s="1"/>
  <c r="E580" i="18"/>
  <c r="H580" i="18" s="1"/>
  <c r="E588" i="18"/>
  <c r="H588" i="18" s="1"/>
  <c r="E596" i="18"/>
  <c r="E604" i="18"/>
  <c r="H604" i="18" s="1"/>
  <c r="E612" i="18"/>
  <c r="H612" i="18" s="1"/>
  <c r="E620" i="18"/>
  <c r="H620" i="18" s="1"/>
  <c r="E628" i="18"/>
  <c r="H628" i="18" s="1"/>
  <c r="E636" i="18"/>
  <c r="H636" i="18" s="1"/>
  <c r="E644" i="18"/>
  <c r="H644" i="18" s="1"/>
  <c r="E652" i="18"/>
  <c r="H652" i="18" s="1"/>
  <c r="E660" i="18"/>
  <c r="E668" i="18"/>
  <c r="H668" i="18" s="1"/>
  <c r="E676" i="18"/>
  <c r="H676" i="18" s="1"/>
  <c r="E684" i="18"/>
  <c r="H684" i="18" s="1"/>
  <c r="E692" i="18"/>
  <c r="H692" i="18" s="1"/>
  <c r="E700" i="18"/>
  <c r="H700" i="18" s="1"/>
  <c r="E708" i="18"/>
  <c r="H708" i="18" s="1"/>
  <c r="E716" i="18"/>
  <c r="H716" i="18" s="1"/>
  <c r="E724" i="18"/>
  <c r="H724" i="18" s="1"/>
  <c r="E732" i="18"/>
  <c r="H732" i="18" s="1"/>
  <c r="E740" i="18"/>
  <c r="H740" i="18" s="1"/>
  <c r="E748" i="18"/>
  <c r="H748" i="18" s="1"/>
  <c r="E756" i="18"/>
  <c r="H756" i="18" s="1"/>
  <c r="E764" i="18"/>
  <c r="H764" i="18" s="1"/>
  <c r="N43" i="18" s="1"/>
  <c r="E772" i="18"/>
  <c r="H772" i="18" s="1"/>
  <c r="E780" i="18"/>
  <c r="H780" i="18" s="1"/>
  <c r="E788" i="18"/>
  <c r="E909" i="18"/>
  <c r="H909" i="18" s="1"/>
  <c r="E941" i="18"/>
  <c r="H941" i="18" s="1"/>
  <c r="E965" i="18"/>
  <c r="H965" i="18" s="1"/>
  <c r="E797" i="18"/>
  <c r="H797" i="18" s="1"/>
  <c r="E801" i="18"/>
  <c r="H801" i="18" s="1"/>
  <c r="E805" i="18"/>
  <c r="H805" i="18" s="1"/>
  <c r="E809" i="18"/>
  <c r="H809" i="18" s="1"/>
  <c r="E813" i="18"/>
  <c r="H813" i="18" s="1"/>
  <c r="E817" i="18"/>
  <c r="H817" i="18" s="1"/>
  <c r="E821" i="18"/>
  <c r="H821" i="18" s="1"/>
  <c r="E825" i="18"/>
  <c r="H825" i="18" s="1"/>
  <c r="E829" i="18"/>
  <c r="H829" i="18" s="1"/>
  <c r="E833" i="18"/>
  <c r="H833" i="18" s="1"/>
  <c r="E837" i="18"/>
  <c r="H837" i="18" s="1"/>
  <c r="E841" i="18"/>
  <c r="H841" i="18" s="1"/>
  <c r="E901" i="18"/>
  <c r="H901" i="18" s="1"/>
  <c r="E905" i="18"/>
  <c r="H905" i="18" s="1"/>
  <c r="H914" i="18"/>
  <c r="H920" i="18"/>
  <c r="E937" i="18"/>
  <c r="H937" i="18" s="1"/>
  <c r="H946" i="18"/>
  <c r="H990" i="18"/>
  <c r="H1010" i="18"/>
  <c r="H1054" i="18"/>
  <c r="H1074" i="18"/>
  <c r="H845" i="18"/>
  <c r="E845" i="18"/>
  <c r="E849" i="18"/>
  <c r="H849" i="18" s="1"/>
  <c r="E853" i="18"/>
  <c r="H853" i="18" s="1"/>
  <c r="E857" i="18"/>
  <c r="H857" i="18" s="1"/>
  <c r="H861" i="18"/>
  <c r="E861" i="18"/>
  <c r="E865" i="18"/>
  <c r="H865" i="18" s="1"/>
  <c r="E869" i="18"/>
  <c r="H869" i="18" s="1"/>
  <c r="E873" i="18"/>
  <c r="H873" i="18" s="1"/>
  <c r="E877" i="18"/>
  <c r="H877" i="18" s="1"/>
  <c r="E881" i="18"/>
  <c r="H881" i="18" s="1"/>
  <c r="H885" i="18"/>
  <c r="E885" i="18"/>
  <c r="E889" i="18"/>
  <c r="H889" i="18" s="1"/>
  <c r="E893" i="18"/>
  <c r="H893" i="18" s="1"/>
  <c r="E897" i="18"/>
  <c r="H897" i="18" s="1"/>
  <c r="H933" i="18"/>
  <c r="E933" i="18"/>
  <c r="H1045" i="18"/>
  <c r="E929" i="18"/>
  <c r="H929" i="18" s="1"/>
  <c r="E957" i="18"/>
  <c r="H957" i="18" s="1"/>
  <c r="E953" i="18"/>
  <c r="H953" i="18" s="1"/>
  <c r="E961" i="18"/>
  <c r="H961" i="18" s="1"/>
  <c r="E969" i="18"/>
  <c r="H969" i="18" s="1"/>
  <c r="E977" i="18"/>
  <c r="H977" i="18" s="1"/>
  <c r="E985" i="18"/>
  <c r="H985" i="18" s="1"/>
  <c r="E993" i="18"/>
  <c r="H993" i="18" s="1"/>
  <c r="E1001" i="18"/>
  <c r="H1001" i="18" s="1"/>
  <c r="E1009" i="18"/>
  <c r="H1009" i="18" s="1"/>
  <c r="E1017" i="18"/>
  <c r="H1017" i="18" s="1"/>
  <c r="E1025" i="18"/>
  <c r="H1025" i="18" s="1"/>
  <c r="E1033" i="18"/>
  <c r="H1033" i="18" s="1"/>
  <c r="E1041" i="18"/>
  <c r="H1041" i="18" s="1"/>
  <c r="E1049" i="18"/>
  <c r="H1049" i="18" s="1"/>
  <c r="E1057" i="18"/>
  <c r="H1057" i="18" s="1"/>
  <c r="E1065" i="18"/>
  <c r="H1065" i="18" s="1"/>
  <c r="E1073" i="18"/>
  <c r="H1073" i="18" s="1"/>
  <c r="E1094" i="18"/>
  <c r="H1094" i="18" s="1"/>
  <c r="E1098" i="18"/>
  <c r="H1098" i="18" s="1"/>
  <c r="E1102" i="18"/>
  <c r="H1102" i="18" s="1"/>
  <c r="E1106" i="18"/>
  <c r="H1106" i="18" s="1"/>
  <c r="E1110" i="18"/>
  <c r="H1110" i="18" s="1"/>
  <c r="E1114" i="18"/>
  <c r="H1114" i="18" s="1"/>
  <c r="E1118" i="18"/>
  <c r="H1118" i="18" s="1"/>
  <c r="E1122" i="18"/>
  <c r="H1122" i="18" s="1"/>
  <c r="E1126" i="18"/>
  <c r="H1126" i="18" s="1"/>
  <c r="E1130" i="18"/>
  <c r="H1130" i="18" s="1"/>
  <c r="E1134" i="18"/>
  <c r="H1134" i="18" s="1"/>
  <c r="E1138" i="18"/>
  <c r="H1138" i="18" s="1"/>
  <c r="E1142" i="18"/>
  <c r="H1142" i="18" s="1"/>
  <c r="E1146" i="18"/>
  <c r="H1146" i="18" s="1"/>
  <c r="E1150" i="18"/>
  <c r="H1150" i="18" s="1"/>
  <c r="E1154" i="18"/>
  <c r="H1154" i="18" s="1"/>
  <c r="E1158" i="18"/>
  <c r="H1158" i="18" s="1"/>
  <c r="E1162" i="18"/>
  <c r="H1162" i="18" s="1"/>
  <c r="E1166" i="18"/>
  <c r="H1166" i="18" s="1"/>
  <c r="E1170" i="18"/>
  <c r="H1170" i="18" s="1"/>
  <c r="E1174" i="18"/>
  <c r="H1174" i="18" s="1"/>
  <c r="E1178" i="18"/>
  <c r="H1178" i="18" s="1"/>
  <c r="E1182" i="18"/>
  <c r="H1182" i="18" s="1"/>
  <c r="E1214" i="18"/>
  <c r="H1214" i="18" s="1"/>
  <c r="E1246" i="18"/>
  <c r="H1246" i="18" s="1"/>
  <c r="E1285" i="18"/>
  <c r="H1285" i="18" s="1"/>
  <c r="H1187" i="18"/>
  <c r="H1193" i="18"/>
  <c r="E1210" i="18"/>
  <c r="H1210" i="18" s="1"/>
  <c r="H1219" i="18"/>
  <c r="H1225" i="18"/>
  <c r="E1242" i="18"/>
  <c r="H1242" i="18" s="1"/>
  <c r="H1251" i="18"/>
  <c r="H1257" i="18"/>
  <c r="H1264" i="18"/>
  <c r="E1270" i="18"/>
  <c r="H1270" i="18" s="1"/>
  <c r="H1304" i="18"/>
  <c r="H1326" i="18"/>
  <c r="H1398" i="18"/>
  <c r="H1183" i="18"/>
  <c r="H1189" i="18"/>
  <c r="H1206" i="18"/>
  <c r="E1206" i="18"/>
  <c r="H1215" i="18"/>
  <c r="H1221" i="18"/>
  <c r="E1238" i="18"/>
  <c r="H1238" i="18" s="1"/>
  <c r="H1247" i="18"/>
  <c r="H1253" i="18"/>
  <c r="H1342" i="18"/>
  <c r="H1414" i="18"/>
  <c r="E1202" i="18"/>
  <c r="H1202" i="18" s="1"/>
  <c r="E1234" i="18"/>
  <c r="H1234" i="18" s="1"/>
  <c r="E1277" i="18"/>
  <c r="H1277" i="18" s="1"/>
  <c r="E981" i="18"/>
  <c r="H981" i="18" s="1"/>
  <c r="E989" i="18"/>
  <c r="H989" i="18" s="1"/>
  <c r="E997" i="18"/>
  <c r="H997" i="18" s="1"/>
  <c r="E1005" i="18"/>
  <c r="H1005" i="18" s="1"/>
  <c r="E1013" i="18"/>
  <c r="E1021" i="18"/>
  <c r="H1021" i="18" s="1"/>
  <c r="E1029" i="18"/>
  <c r="H1029" i="18" s="1"/>
  <c r="E1037" i="18"/>
  <c r="H1037" i="18" s="1"/>
  <c r="E1045" i="18"/>
  <c r="E1053" i="18"/>
  <c r="H1053" i="18" s="1"/>
  <c r="E1061" i="18"/>
  <c r="H1061" i="18" s="1"/>
  <c r="E1069" i="18"/>
  <c r="H1069" i="18" s="1"/>
  <c r="E1077" i="18"/>
  <c r="H1077" i="18" s="1"/>
  <c r="E1081" i="18"/>
  <c r="H1081" i="18" s="1"/>
  <c r="E1085" i="18"/>
  <c r="H1085" i="18" s="1"/>
  <c r="E1089" i="18"/>
  <c r="H1089" i="18" s="1"/>
  <c r="H1121" i="18"/>
  <c r="H1181" i="18"/>
  <c r="H1198" i="18"/>
  <c r="E1198" i="18"/>
  <c r="E1230" i="18"/>
  <c r="H1230" i="18" s="1"/>
  <c r="H1262" i="18"/>
  <c r="E1262" i="18"/>
  <c r="E1093" i="18"/>
  <c r="H1093" i="18" s="1"/>
  <c r="E1097" i="18"/>
  <c r="H1097" i="18" s="1"/>
  <c r="E1101" i="18"/>
  <c r="H1101" i="18" s="1"/>
  <c r="E1105" i="18"/>
  <c r="H1105" i="18" s="1"/>
  <c r="E1109" i="18"/>
  <c r="H1109" i="18" s="1"/>
  <c r="E1113" i="18"/>
  <c r="H1113" i="18" s="1"/>
  <c r="E1117" i="18"/>
  <c r="H1117" i="18" s="1"/>
  <c r="E1121" i="18"/>
  <c r="E1125" i="18"/>
  <c r="H1125" i="18" s="1"/>
  <c r="E1129" i="18"/>
  <c r="H1129" i="18" s="1"/>
  <c r="E1133" i="18"/>
  <c r="H1133" i="18" s="1"/>
  <c r="E1137" i="18"/>
  <c r="H1137" i="18" s="1"/>
  <c r="E1141" i="18"/>
  <c r="H1141" i="18" s="1"/>
  <c r="E1145" i="18"/>
  <c r="H1145" i="18" s="1"/>
  <c r="E1149" i="18"/>
  <c r="H1149" i="18" s="1"/>
  <c r="E1153" i="18"/>
  <c r="H1153" i="18" s="1"/>
  <c r="E1157" i="18"/>
  <c r="H1157" i="18" s="1"/>
  <c r="E1161" i="18"/>
  <c r="H1161" i="18" s="1"/>
  <c r="E1165" i="18"/>
  <c r="H1165" i="18" s="1"/>
  <c r="E1169" i="18"/>
  <c r="H1169" i="18" s="1"/>
  <c r="E1173" i="18"/>
  <c r="H1173" i="18" s="1"/>
  <c r="E1177" i="18"/>
  <c r="H1177" i="18" s="1"/>
  <c r="E1181" i="18"/>
  <c r="E1194" i="18"/>
  <c r="H1194" i="18" s="1"/>
  <c r="H1203" i="18"/>
  <c r="H1209" i="18"/>
  <c r="E1226" i="18"/>
  <c r="H1226" i="18" s="1"/>
  <c r="H1235" i="18"/>
  <c r="H1241" i="18"/>
  <c r="E1258" i="18"/>
  <c r="H1258" i="18" s="1"/>
  <c r="H1334" i="18"/>
  <c r="H1390" i="18"/>
  <c r="E1190" i="18"/>
  <c r="H1190" i="18" s="1"/>
  <c r="H1199" i="18"/>
  <c r="H1205" i="18"/>
  <c r="E1222" i="18"/>
  <c r="H1222" i="18" s="1"/>
  <c r="H1231" i="18"/>
  <c r="H1237" i="18"/>
  <c r="E1254" i="18"/>
  <c r="H1254" i="18" s="1"/>
  <c r="E1269" i="18"/>
  <c r="H1269" i="18" s="1"/>
  <c r="H1272" i="18"/>
  <c r="E1278" i="18"/>
  <c r="H1278" i="18" s="1"/>
  <c r="H1350" i="18"/>
  <c r="H1406" i="18"/>
  <c r="E1078" i="18"/>
  <c r="H1078" i="18" s="1"/>
  <c r="E1082" i="18"/>
  <c r="H1082" i="18" s="1"/>
  <c r="E1086" i="18"/>
  <c r="H1086" i="18" s="1"/>
  <c r="E1090" i="18"/>
  <c r="H1090" i="18" s="1"/>
  <c r="E1186" i="18"/>
  <c r="H1186" i="18" s="1"/>
  <c r="E1218" i="18"/>
  <c r="H1218" i="18" s="1"/>
  <c r="E1250" i="18"/>
  <c r="H1250" i="18" s="1"/>
  <c r="E1286" i="18"/>
  <c r="H1286" i="18" s="1"/>
  <c r="E1302" i="18"/>
  <c r="H1302" i="18" s="1"/>
  <c r="H1475" i="18"/>
  <c r="E1497" i="18"/>
  <c r="H1497" i="18" s="1"/>
  <c r="E1325" i="18"/>
  <c r="H1325" i="18" s="1"/>
  <c r="E1341" i="18"/>
  <c r="H1341" i="18" s="1"/>
  <c r="E1357" i="18"/>
  <c r="H1357" i="18" s="1"/>
  <c r="E1373" i="18"/>
  <c r="H1373" i="18" s="1"/>
  <c r="E1389" i="18"/>
  <c r="H1389" i="18" s="1"/>
  <c r="E1405" i="18"/>
  <c r="H1405" i="18" s="1"/>
  <c r="E1421" i="18"/>
  <c r="H1421" i="18" s="1"/>
  <c r="E1437" i="18"/>
  <c r="H1437" i="18" s="1"/>
  <c r="E1454" i="18"/>
  <c r="H1454" i="18" s="1"/>
  <c r="E1469" i="18"/>
  <c r="H1469" i="18"/>
  <c r="H1473" i="18"/>
  <c r="H1480" i="18"/>
  <c r="E1493" i="18"/>
  <c r="H1493" i="18" s="1"/>
  <c r="E1274" i="18"/>
  <c r="H1274" i="18" s="1"/>
  <c r="E1290" i="18"/>
  <c r="H1290" i="18" s="1"/>
  <c r="E1306" i="18"/>
  <c r="H1306" i="18" s="1"/>
  <c r="H1478" i="18"/>
  <c r="E1322" i="18"/>
  <c r="H1322" i="18" s="1"/>
  <c r="E1338" i="18"/>
  <c r="H1338" i="18" s="1"/>
  <c r="E1354" i="18"/>
  <c r="H1354" i="18" s="1"/>
  <c r="E1370" i="18"/>
  <c r="H1370" i="18" s="1"/>
  <c r="E1386" i="18"/>
  <c r="H1386" i="18" s="1"/>
  <c r="H1402" i="18"/>
  <c r="E1402" i="18"/>
  <c r="E1418" i="18"/>
  <c r="H1418" i="18" s="1"/>
  <c r="E1434" i="18"/>
  <c r="H1434" i="18" s="1"/>
  <c r="E1461" i="18"/>
  <c r="H1461" i="18" s="1"/>
  <c r="E1294" i="18"/>
  <c r="H1294" i="18" s="1"/>
  <c r="E1301" i="18"/>
  <c r="H1301" i="18" s="1"/>
  <c r="E1310" i="18"/>
  <c r="H1310" i="18" s="1"/>
  <c r="E1445" i="18"/>
  <c r="H1445" i="18" s="1"/>
  <c r="H1459" i="18"/>
  <c r="H1470" i="18"/>
  <c r="H1487" i="18"/>
  <c r="E1317" i="18"/>
  <c r="H1317" i="18" s="1"/>
  <c r="E1333" i="18"/>
  <c r="H1333" i="18" s="1"/>
  <c r="E1349" i="18"/>
  <c r="H1349" i="18" s="1"/>
  <c r="E1365" i="18"/>
  <c r="H1365" i="18" s="1"/>
  <c r="E1381" i="18"/>
  <c r="H1381" i="18" s="1"/>
  <c r="E1397" i="18"/>
  <c r="H1397" i="18" s="1"/>
  <c r="E1413" i="18"/>
  <c r="H1413" i="18" s="1"/>
  <c r="E1429" i="18"/>
  <c r="H1429" i="18" s="1"/>
  <c r="H1451" i="18"/>
  <c r="E1453" i="18"/>
  <c r="H1453" i="18"/>
  <c r="H1457" i="18"/>
  <c r="H1464" i="18"/>
  <c r="E1485" i="18"/>
  <c r="H1485" i="18" s="1"/>
  <c r="H1266" i="18"/>
  <c r="E1266" i="18"/>
  <c r="E1282" i="18"/>
  <c r="H1282" i="18" s="1"/>
  <c r="E1298" i="18"/>
  <c r="H1298" i="18" s="1"/>
  <c r="H1462" i="18"/>
  <c r="E1490" i="18"/>
  <c r="H1490" i="18" s="1"/>
  <c r="H1293" i="18"/>
  <c r="H1309" i="18"/>
  <c r="E1314" i="18"/>
  <c r="H1314" i="18" s="1"/>
  <c r="E1330" i="18"/>
  <c r="H1330" i="18" s="1"/>
  <c r="E1346" i="18"/>
  <c r="H1346" i="18" s="1"/>
  <c r="E1362" i="18"/>
  <c r="H1362" i="18" s="1"/>
  <c r="E1378" i="18"/>
  <c r="H1378" i="18" s="1"/>
  <c r="E1394" i="18"/>
  <c r="H1394" i="18" s="1"/>
  <c r="E1410" i="18"/>
  <c r="H1410" i="18" s="1"/>
  <c r="E1426" i="18"/>
  <c r="H1426" i="18" s="1"/>
  <c r="E1442" i="18"/>
  <c r="H1442" i="18" s="1"/>
  <c r="H1446" i="18"/>
  <c r="E1477" i="18"/>
  <c r="H1477" i="18" s="1"/>
  <c r="E1450" i="18"/>
  <c r="H1450" i="18" s="1"/>
  <c r="E1458" i="18"/>
  <c r="H1458" i="18" s="1"/>
  <c r="E1466" i="18"/>
  <c r="H1466" i="18" s="1"/>
  <c r="E1474" i="18"/>
  <c r="H1474" i="18" s="1"/>
  <c r="E1482" i="18"/>
  <c r="H1482" i="18" s="1"/>
  <c r="E1492" i="18"/>
  <c r="H1492" i="18" s="1"/>
  <c r="H1508" i="18"/>
  <c r="H1510" i="18"/>
  <c r="H1526" i="18"/>
  <c r="H1530" i="18"/>
  <c r="H1547" i="18"/>
  <c r="E1561" i="18"/>
  <c r="H1561" i="18" s="1"/>
  <c r="H1622" i="18"/>
  <c r="H1748" i="18"/>
  <c r="H1494" i="18"/>
  <c r="E1501" i="18"/>
  <c r="H1501" i="18" s="1"/>
  <c r="H1507" i="18"/>
  <c r="H1512" i="18"/>
  <c r="H1514" i="18"/>
  <c r="E1518" i="18"/>
  <c r="H1518" i="18" s="1"/>
  <c r="H1522" i="18"/>
  <c r="E1524" i="18"/>
  <c r="H1524" i="18" s="1"/>
  <c r="H1539" i="18"/>
  <c r="H1549" i="18"/>
  <c r="E1553" i="18"/>
  <c r="H1553" i="18" s="1"/>
  <c r="H1580" i="18"/>
  <c r="H1586" i="18"/>
  <c r="E1588" i="18"/>
  <c r="H1588" i="18" s="1"/>
  <c r="H1595" i="18"/>
  <c r="E1601" i="18"/>
  <c r="H1601" i="18" s="1"/>
  <c r="E1620" i="18"/>
  <c r="H1620" i="18" s="1"/>
  <c r="H1627" i="18"/>
  <c r="E1633" i="18"/>
  <c r="H1633" i="18"/>
  <c r="E1644" i="18"/>
  <c r="H1644" i="18" s="1"/>
  <c r="E1545" i="18"/>
  <c r="H1545" i="18" s="1"/>
  <c r="H1758" i="18"/>
  <c r="E1489" i="18"/>
  <c r="H1489" i="18" s="1"/>
  <c r="H1498" i="18"/>
  <c r="E1505" i="18"/>
  <c r="H1505" i="18" s="1"/>
  <c r="H1509" i="18"/>
  <c r="H1515" i="18"/>
  <c r="H1523" i="18"/>
  <c r="H1533" i="18"/>
  <c r="E1537" i="18"/>
  <c r="H1537" i="18" s="1"/>
  <c r="H1564" i="18"/>
  <c r="H1570" i="18"/>
  <c r="E1572" i="18"/>
  <c r="H1572" i="18" s="1"/>
  <c r="H1587" i="18"/>
  <c r="E1593" i="18"/>
  <c r="H1593" i="18" s="1"/>
  <c r="E1612" i="18"/>
  <c r="H1612" i="18" s="1"/>
  <c r="E1625" i="18"/>
  <c r="H1625" i="18" s="1"/>
  <c r="E1529" i="18"/>
  <c r="H1529" i="18" s="1"/>
  <c r="H1556" i="18"/>
  <c r="H1716" i="18"/>
  <c r="H1502" i="18"/>
  <c r="E1513" i="18"/>
  <c r="H1513" i="18" s="1"/>
  <c r="H1517" i="18"/>
  <c r="E1521" i="18"/>
  <c r="H1521" i="18" s="1"/>
  <c r="H1548" i="18"/>
  <c r="H1554" i="18"/>
  <c r="E1556" i="18"/>
  <c r="H1571" i="18"/>
  <c r="H1581" i="18"/>
  <c r="E1585" i="18"/>
  <c r="H1585" i="18" s="1"/>
  <c r="E1604" i="18"/>
  <c r="H1604" i="18" s="1"/>
  <c r="H1611" i="18"/>
  <c r="E1617" i="18"/>
  <c r="H1617" i="18" s="1"/>
  <c r="E1636" i="18"/>
  <c r="H1636" i="18" s="1"/>
  <c r="E1577" i="18"/>
  <c r="H1577" i="18"/>
  <c r="H1726" i="18"/>
  <c r="H1506" i="18"/>
  <c r="H1532" i="18"/>
  <c r="H1538" i="18"/>
  <c r="E1540" i="18"/>
  <c r="H1540" i="18" s="1"/>
  <c r="H1555" i="18"/>
  <c r="E1569" i="18"/>
  <c r="H1569" i="18" s="1"/>
  <c r="E1596" i="18"/>
  <c r="H1596" i="18" s="1"/>
  <c r="H1603" i="18"/>
  <c r="E1609" i="18"/>
  <c r="H1609" i="18" s="1"/>
  <c r="E1628" i="18"/>
  <c r="H1628" i="18" s="1"/>
  <c r="E1526" i="18"/>
  <c r="E1534" i="18"/>
  <c r="H1534" i="18" s="1"/>
  <c r="E1542" i="18"/>
  <c r="H1542" i="18" s="1"/>
  <c r="E1550" i="18"/>
  <c r="H1550" i="18" s="1"/>
  <c r="E1558" i="18"/>
  <c r="H1558" i="18" s="1"/>
  <c r="E1566" i="18"/>
  <c r="H1566" i="18" s="1"/>
  <c r="E1574" i="18"/>
  <c r="H1574" i="18" s="1"/>
  <c r="E1582" i="18"/>
  <c r="H1582" i="18" s="1"/>
  <c r="E1590" i="18"/>
  <c r="H1590" i="18" s="1"/>
  <c r="E1598" i="18"/>
  <c r="H1598" i="18" s="1"/>
  <c r="E1606" i="18"/>
  <c r="H1606" i="18" s="1"/>
  <c r="E1614" i="18"/>
  <c r="H1614" i="18" s="1"/>
  <c r="E1622" i="18"/>
  <c r="E1630" i="18"/>
  <c r="H1630" i="18" s="1"/>
  <c r="E1638" i="18"/>
  <c r="H1638" i="18" s="1"/>
  <c r="H1641" i="18"/>
  <c r="E1646" i="18"/>
  <c r="H1646" i="18" s="1"/>
  <c r="H1649" i="18"/>
  <c r="E1654" i="18"/>
  <c r="H1654" i="18" s="1"/>
  <c r="H1657" i="18"/>
  <c r="E1662" i="18"/>
  <c r="H1662" i="18" s="1"/>
  <c r="H1665" i="18"/>
  <c r="E1670" i="18"/>
  <c r="H1670" i="18" s="1"/>
  <c r="H1673" i="18"/>
  <c r="E1678" i="18"/>
  <c r="H1678" i="18" s="1"/>
  <c r="H1681" i="18"/>
  <c r="E1686" i="18"/>
  <c r="H1686" i="18" s="1"/>
  <c r="H1689" i="18"/>
  <c r="E1694" i="18"/>
  <c r="H1694" i="18" s="1"/>
  <c r="H1697" i="18"/>
  <c r="E1702" i="18"/>
  <c r="H1702" i="18" s="1"/>
  <c r="H1705" i="18"/>
  <c r="E1710" i="18"/>
  <c r="H1710" i="18" s="1"/>
  <c r="H1713" i="18"/>
  <c r="E1718" i="18"/>
  <c r="H1718" i="18" s="1"/>
  <c r="H1721" i="18"/>
  <c r="E1726" i="18"/>
  <c r="H1729" i="18"/>
  <c r="E1734" i="18"/>
  <c r="H1734" i="18" s="1"/>
  <c r="H1737" i="18"/>
  <c r="E1742" i="18"/>
  <c r="H1742" i="18" s="1"/>
  <c r="H1745" i="18"/>
  <c r="E1750" i="18"/>
  <c r="H1750" i="18" s="1"/>
  <c r="H1753" i="18"/>
  <c r="E1758" i="18"/>
  <c r="H1761" i="18"/>
  <c r="E1766" i="18"/>
  <c r="H1766" i="18" s="1"/>
  <c r="H1769" i="18"/>
  <c r="E1774" i="18"/>
  <c r="H1774" i="18" s="1"/>
  <c r="H1777" i="18"/>
  <c r="E1782" i="18"/>
  <c r="H1782" i="18" s="1"/>
  <c r="H1785" i="18"/>
  <c r="E1790" i="18"/>
  <c r="H1790" i="18" s="1"/>
  <c r="H1793" i="18"/>
  <c r="E1798" i="18"/>
  <c r="H1798" i="18" s="1"/>
  <c r="H1801" i="18"/>
  <c r="E1806" i="18"/>
  <c r="H1806" i="18" s="1"/>
  <c r="H1809" i="18"/>
  <c r="E1814" i="18"/>
  <c r="H1814" i="18" s="1"/>
  <c r="H1817" i="18"/>
  <c r="E1822" i="18"/>
  <c r="H1822" i="18" s="1"/>
  <c r="H1825" i="18"/>
  <c r="E1779" i="18"/>
  <c r="H1779" i="18" s="1"/>
  <c r="E1787" i="18"/>
  <c r="H1787" i="18" s="1"/>
  <c r="E1803" i="18"/>
  <c r="H1803" i="18" s="1"/>
  <c r="E1811" i="18"/>
  <c r="H1811" i="18" s="1"/>
  <c r="E1819" i="18"/>
  <c r="H1819" i="18" s="1"/>
  <c r="E1827" i="18"/>
  <c r="H1827" i="18" s="1"/>
  <c r="E1652" i="18"/>
  <c r="H1652" i="18" s="1"/>
  <c r="E1660" i="18"/>
  <c r="H1660" i="18" s="1"/>
  <c r="E1668" i="18"/>
  <c r="H1668" i="18" s="1"/>
  <c r="E1676" i="18"/>
  <c r="H1676" i="18" s="1"/>
  <c r="E1684" i="18"/>
  <c r="H1684" i="18" s="1"/>
  <c r="E1692" i="18"/>
  <c r="H1692" i="18" s="1"/>
  <c r="E1700" i="18"/>
  <c r="H1700" i="18" s="1"/>
  <c r="E1708" i="18"/>
  <c r="H1708" i="18" s="1"/>
  <c r="E1716" i="18"/>
  <c r="E1724" i="18"/>
  <c r="H1724" i="18" s="1"/>
  <c r="E1732" i="18"/>
  <c r="H1732" i="18" s="1"/>
  <c r="E1740" i="18"/>
  <c r="H1740" i="18" s="1"/>
  <c r="E1748" i="18"/>
  <c r="E1756" i="18"/>
  <c r="H1756" i="18" s="1"/>
  <c r="E1764" i="18"/>
  <c r="H1764" i="18" s="1"/>
  <c r="E1772" i="18"/>
  <c r="H1772" i="18" s="1"/>
  <c r="E1780" i="18"/>
  <c r="H1780" i="18" s="1"/>
  <c r="E1788" i="18"/>
  <c r="H1788" i="18" s="1"/>
  <c r="E1796" i="18"/>
  <c r="H1796" i="18" s="1"/>
  <c r="E1804" i="18"/>
  <c r="H1804" i="18" s="1"/>
  <c r="E1812" i="18"/>
  <c r="H1812" i="18" s="1"/>
  <c r="E1820" i="18"/>
  <c r="H1820" i="18" s="1"/>
  <c r="E1828" i="18"/>
  <c r="H1828" i="18" s="1"/>
  <c r="I150" i="17"/>
  <c r="F341" i="17"/>
  <c r="I341" i="17" s="1"/>
  <c r="F592" i="17"/>
  <c r="I592" i="17" s="1"/>
  <c r="I4" i="17"/>
  <c r="I12" i="17"/>
  <c r="I20" i="17"/>
  <c r="I28" i="17"/>
  <c r="I36" i="17"/>
  <c r="I44" i="17"/>
  <c r="I52" i="17"/>
  <c r="I60" i="17"/>
  <c r="I68" i="17"/>
  <c r="I76" i="17"/>
  <c r="I84" i="17"/>
  <c r="I92" i="17"/>
  <c r="I100" i="17"/>
  <c r="I108" i="17"/>
  <c r="I116" i="17"/>
  <c r="I123" i="17"/>
  <c r="I134" i="17"/>
  <c r="I151" i="17"/>
  <c r="I172" i="17"/>
  <c r="F340" i="17"/>
  <c r="I340" i="17" s="1"/>
  <c r="F586" i="17"/>
  <c r="I586" i="17" s="1"/>
  <c r="F624" i="17"/>
  <c r="I624" i="17" s="1"/>
  <c r="F630" i="17"/>
  <c r="I630" i="17" s="1"/>
  <c r="I2" i="17"/>
  <c r="I122" i="17"/>
  <c r="I126" i="17"/>
  <c r="I143" i="17"/>
  <c r="I180" i="17"/>
  <c r="I195" i="17"/>
  <c r="I392" i="17"/>
  <c r="F212" i="17"/>
  <c r="I212" i="17" s="1"/>
  <c r="F1169" i="17"/>
  <c r="I1169" i="17" s="1"/>
  <c r="F1177" i="17"/>
  <c r="I1177" i="17" s="1"/>
  <c r="F1399" i="17"/>
  <c r="I1399" i="17" s="1"/>
  <c r="I10" i="17"/>
  <c r="I18" i="17"/>
  <c r="I26" i="17"/>
  <c r="I34" i="17"/>
  <c r="I42" i="17"/>
  <c r="I50" i="17"/>
  <c r="I58" i="17"/>
  <c r="I66" i="17"/>
  <c r="I74" i="17"/>
  <c r="I82" i="17"/>
  <c r="I90" i="17"/>
  <c r="I98" i="17"/>
  <c r="I106" i="17"/>
  <c r="I114" i="17"/>
  <c r="I121" i="17"/>
  <c r="I135" i="17"/>
  <c r="F188" i="17"/>
  <c r="I188" i="17" s="1"/>
  <c r="F196" i="17"/>
  <c r="I196" i="17" s="1"/>
  <c r="I142" i="17"/>
  <c r="I214" i="17"/>
  <c r="F373" i="17"/>
  <c r="I373" i="17" s="1"/>
  <c r="F566" i="17"/>
  <c r="I566" i="17" s="1"/>
  <c r="I605" i="17"/>
  <c r="F919" i="17"/>
  <c r="I919" i="17" s="1"/>
  <c r="I166" i="17"/>
  <c r="F688" i="17"/>
  <c r="I688" i="17" s="1"/>
  <c r="F723" i="17"/>
  <c r="I723" i="17" s="1"/>
  <c r="I147" i="17"/>
  <c r="I158" i="17"/>
  <c r="I191" i="17"/>
  <c r="I200" i="17"/>
  <c r="I230" i="17"/>
  <c r="I231" i="17"/>
  <c r="F372" i="17"/>
  <c r="I372" i="17" s="1"/>
  <c r="F598" i="17"/>
  <c r="I598" i="17" s="1"/>
  <c r="I637" i="17"/>
  <c r="F692" i="17"/>
  <c r="I692" i="17" s="1"/>
  <c r="I701" i="17"/>
  <c r="F729" i="17"/>
  <c r="I729" i="17" s="1"/>
  <c r="F838" i="17"/>
  <c r="I838" i="17" s="1"/>
  <c r="F854" i="17"/>
  <c r="I854" i="17" s="1"/>
  <c r="F1040" i="17"/>
  <c r="I1040" i="17" s="1"/>
  <c r="F1327" i="17"/>
  <c r="I1327" i="17" s="1"/>
  <c r="F1470" i="17"/>
  <c r="I1470" i="17" s="1"/>
  <c r="I187" i="17"/>
  <c r="I192" i="17"/>
  <c r="I207" i="17"/>
  <c r="I391" i="17"/>
  <c r="I399" i="17"/>
  <c r="I571" i="17"/>
  <c r="F572" i="17"/>
  <c r="I572" i="17" s="1"/>
  <c r="I597" i="17"/>
  <c r="I629" i="17"/>
  <c r="F671" i="17"/>
  <c r="I671" i="17" s="1"/>
  <c r="F687" i="17"/>
  <c r="I687" i="17" s="1"/>
  <c r="F696" i="17"/>
  <c r="I696" i="17" s="1"/>
  <c r="F794" i="17"/>
  <c r="I794" i="17" s="1"/>
  <c r="F850" i="17"/>
  <c r="I850" i="17" s="1"/>
  <c r="I348" i="17"/>
  <c r="I360" i="17"/>
  <c r="I380" i="17"/>
  <c r="I408" i="17"/>
  <c r="I416" i="17"/>
  <c r="I424" i="17"/>
  <c r="I432" i="17"/>
  <c r="I440" i="17"/>
  <c r="I448" i="17"/>
  <c r="I456" i="17"/>
  <c r="I464" i="17"/>
  <c r="I472" i="17"/>
  <c r="I480" i="17"/>
  <c r="I488" i="17"/>
  <c r="I496" i="17"/>
  <c r="I504" i="17"/>
  <c r="I512" i="17"/>
  <c r="I520" i="17"/>
  <c r="I528" i="17"/>
  <c r="I536" i="17"/>
  <c r="I544" i="17"/>
  <c r="I557" i="17"/>
  <c r="F578" i="17"/>
  <c r="I578" i="17" s="1"/>
  <c r="I583" i="17"/>
  <c r="I615" i="17"/>
  <c r="F648" i="17"/>
  <c r="I648" i="17" s="1"/>
  <c r="F691" i="17"/>
  <c r="I691" i="17" s="1"/>
  <c r="F700" i="17"/>
  <c r="I700" i="17" s="1"/>
  <c r="F721" i="17"/>
  <c r="I721" i="17" s="1"/>
  <c r="F834" i="17"/>
  <c r="I834" i="17" s="1"/>
  <c r="I1031" i="17"/>
  <c r="I220" i="17"/>
  <c r="I238" i="17"/>
  <c r="I327" i="17"/>
  <c r="I335" i="17"/>
  <c r="I336" i="17"/>
  <c r="I337" i="17"/>
  <c r="I359" i="17"/>
  <c r="I367" i="17"/>
  <c r="I368" i="17"/>
  <c r="I369" i="17"/>
  <c r="I388" i="17"/>
  <c r="I389" i="17"/>
  <c r="I407" i="17"/>
  <c r="I415" i="17"/>
  <c r="I423" i="17"/>
  <c r="I431" i="17"/>
  <c r="I439" i="17"/>
  <c r="I447" i="17"/>
  <c r="I455" i="17"/>
  <c r="I463" i="17"/>
  <c r="I471" i="17"/>
  <c r="I479" i="17"/>
  <c r="I487" i="17"/>
  <c r="I495" i="17"/>
  <c r="I503" i="17"/>
  <c r="I511" i="17"/>
  <c r="I519" i="17"/>
  <c r="I527" i="17"/>
  <c r="I535" i="17"/>
  <c r="I543" i="17"/>
  <c r="F552" i="17"/>
  <c r="I552" i="17" s="1"/>
  <c r="F558" i="17"/>
  <c r="I558" i="17" s="1"/>
  <c r="I563" i="17"/>
  <c r="F564" i="17"/>
  <c r="I564" i="17" s="1"/>
  <c r="F584" i="17"/>
  <c r="I584" i="17" s="1"/>
  <c r="I589" i="17"/>
  <c r="F590" i="17"/>
  <c r="I590" i="17" s="1"/>
  <c r="F616" i="17"/>
  <c r="I616" i="17" s="1"/>
  <c r="I621" i="17"/>
  <c r="F622" i="17"/>
  <c r="I622" i="17" s="1"/>
  <c r="F695" i="17"/>
  <c r="I695" i="17" s="1"/>
  <c r="I733" i="17"/>
  <c r="F766" i="17"/>
  <c r="I766" i="17" s="1"/>
  <c r="I976" i="17"/>
  <c r="I1022" i="17"/>
  <c r="I183" i="17"/>
  <c r="I208" i="17"/>
  <c r="F219" i="17"/>
  <c r="I219" i="17" s="1"/>
  <c r="I396" i="17"/>
  <c r="I569" i="17"/>
  <c r="I575" i="17"/>
  <c r="I582" i="17"/>
  <c r="I607" i="17"/>
  <c r="I608" i="17"/>
  <c r="I614" i="17"/>
  <c r="I639" i="17"/>
  <c r="I640" i="17"/>
  <c r="I669" i="17"/>
  <c r="I685" i="17"/>
  <c r="F699" i="17"/>
  <c r="I699" i="17" s="1"/>
  <c r="I709" i="17"/>
  <c r="I757" i="17"/>
  <c r="I781" i="17"/>
  <c r="F790" i="17"/>
  <c r="I790" i="17" s="1"/>
  <c r="F935" i="17"/>
  <c r="I935" i="17" s="1"/>
  <c r="I179" i="17"/>
  <c r="I199" i="17"/>
  <c r="I239" i="17"/>
  <c r="I246" i="17"/>
  <c r="I385" i="17"/>
  <c r="I421" i="17"/>
  <c r="I549" i="17"/>
  <c r="I555" i="17"/>
  <c r="F556" i="17"/>
  <c r="I556" i="17" s="1"/>
  <c r="I562" i="17"/>
  <c r="I581" i="17"/>
  <c r="I613" i="17"/>
  <c r="F663" i="17"/>
  <c r="I663" i="17" s="1"/>
  <c r="F679" i="17"/>
  <c r="I679" i="17" s="1"/>
  <c r="F689" i="17"/>
  <c r="I689" i="17" s="1"/>
  <c r="I760" i="17"/>
  <c r="F762" i="17"/>
  <c r="I762" i="17" s="1"/>
  <c r="F774" i="17"/>
  <c r="I774" i="17" s="1"/>
  <c r="I877" i="17"/>
  <c r="F967" i="17"/>
  <c r="I967" i="17" s="1"/>
  <c r="I236" i="17"/>
  <c r="I547" i="17"/>
  <c r="I561" i="17"/>
  <c r="I573" i="17"/>
  <c r="I574" i="17"/>
  <c r="I593" i="17"/>
  <c r="F594" i="17"/>
  <c r="I594" i="17" s="1"/>
  <c r="I599" i="17"/>
  <c r="I600" i="17"/>
  <c r="I606" i="17"/>
  <c r="I631" i="17"/>
  <c r="I632" i="17"/>
  <c r="I638" i="17"/>
  <c r="I656" i="17"/>
  <c r="F693" i="17"/>
  <c r="I693" i="17" s="1"/>
  <c r="F870" i="17"/>
  <c r="I870" i="17" s="1"/>
  <c r="F882" i="17"/>
  <c r="I882" i="17" s="1"/>
  <c r="F906" i="17"/>
  <c r="I906" i="17" s="1"/>
  <c r="I645" i="17"/>
  <c r="I646" i="17"/>
  <c r="I653" i="17"/>
  <c r="I654" i="17"/>
  <c r="I715" i="17"/>
  <c r="F806" i="17"/>
  <c r="I806" i="17" s="1"/>
  <c r="I813" i="17"/>
  <c r="I822" i="17"/>
  <c r="F822" i="17"/>
  <c r="I864" i="17"/>
  <c r="F866" i="17"/>
  <c r="I866" i="17" s="1"/>
  <c r="I897" i="17"/>
  <c r="I960" i="17"/>
  <c r="I1000" i="17"/>
  <c r="I1054" i="17"/>
  <c r="F1050" i="17"/>
  <c r="I1050" i="17" s="1"/>
  <c r="F1081" i="17"/>
  <c r="I1081" i="17" s="1"/>
  <c r="F1347" i="17"/>
  <c r="I1347" i="17" s="1"/>
  <c r="I579" i="17"/>
  <c r="I580" i="17"/>
  <c r="I587" i="17"/>
  <c r="I588" i="17"/>
  <c r="I595" i="17"/>
  <c r="I596" i="17"/>
  <c r="I603" i="17"/>
  <c r="I604" i="17"/>
  <c r="I611" i="17"/>
  <c r="I612" i="17"/>
  <c r="I619" i="17"/>
  <c r="I620" i="17"/>
  <c r="I627" i="17"/>
  <c r="I628" i="17"/>
  <c r="I635" i="17"/>
  <c r="I636" i="17"/>
  <c r="I643" i="17"/>
  <c r="I644" i="17"/>
  <c r="I651" i="17"/>
  <c r="I652" i="17"/>
  <c r="F742" i="17"/>
  <c r="I742" i="17" s="1"/>
  <c r="I749" i="17"/>
  <c r="F758" i="17"/>
  <c r="I758" i="17" s="1"/>
  <c r="I800" i="17"/>
  <c r="F802" i="17"/>
  <c r="I802" i="17" s="1"/>
  <c r="F818" i="17"/>
  <c r="I818" i="17" s="1"/>
  <c r="I828" i="17"/>
  <c r="I869" i="17"/>
  <c r="F970" i="17"/>
  <c r="I970" i="17" s="1"/>
  <c r="F998" i="17"/>
  <c r="I998" i="17" s="1"/>
  <c r="F1537" i="17"/>
  <c r="I1537" i="17" s="1"/>
  <c r="F1678" i="17"/>
  <c r="I1678" i="17" s="1"/>
  <c r="I570" i="17"/>
  <c r="I659" i="17"/>
  <c r="I667" i="17"/>
  <c r="I675" i="17"/>
  <c r="I683" i="17"/>
  <c r="I713" i="17"/>
  <c r="I740" i="17"/>
  <c r="F770" i="17"/>
  <c r="I770" i="17" s="1"/>
  <c r="F786" i="17"/>
  <c r="I786" i="17" s="1"/>
  <c r="I796" i="17"/>
  <c r="I837" i="17"/>
  <c r="I853" i="17"/>
  <c r="F862" i="17"/>
  <c r="I862" i="17" s="1"/>
  <c r="I881" i="17"/>
  <c r="I908" i="17"/>
  <c r="I912" i="17"/>
  <c r="F987" i="17"/>
  <c r="I987" i="17" s="1"/>
  <c r="I993" i="17"/>
  <c r="I1023" i="17"/>
  <c r="I1025" i="17"/>
  <c r="F1105" i="17"/>
  <c r="I1105" i="17" s="1"/>
  <c r="F1113" i="17"/>
  <c r="I1113" i="17" s="1"/>
  <c r="F1275" i="17"/>
  <c r="I1275" i="17" s="1"/>
  <c r="F1364" i="17"/>
  <c r="I1364" i="17" s="1"/>
  <c r="F1462" i="17"/>
  <c r="I1462" i="17" s="1"/>
  <c r="I601" i="17"/>
  <c r="I609" i="17"/>
  <c r="I617" i="17"/>
  <c r="I625" i="17"/>
  <c r="I633" i="17"/>
  <c r="I641" i="17"/>
  <c r="I649" i="17"/>
  <c r="F754" i="17"/>
  <c r="I754" i="17" s="1"/>
  <c r="I764" i="17"/>
  <c r="F830" i="17"/>
  <c r="I830" i="17" s="1"/>
  <c r="I856" i="17"/>
  <c r="F858" i="17"/>
  <c r="I858" i="17" s="1"/>
  <c r="I920" i="17"/>
  <c r="F951" i="17"/>
  <c r="I951" i="17" s="1"/>
  <c r="I1008" i="17"/>
  <c r="I1101" i="17"/>
  <c r="F1391" i="17"/>
  <c r="I1391" i="17" s="1"/>
  <c r="I559" i="17"/>
  <c r="I560" i="17"/>
  <c r="I567" i="17"/>
  <c r="F602" i="17"/>
  <c r="I602" i="17" s="1"/>
  <c r="F610" i="17"/>
  <c r="I610" i="17" s="1"/>
  <c r="F618" i="17"/>
  <c r="I618" i="17" s="1"/>
  <c r="F626" i="17"/>
  <c r="I626" i="17" s="1"/>
  <c r="F634" i="17"/>
  <c r="I634" i="17" s="1"/>
  <c r="F642" i="17"/>
  <c r="I642" i="17" s="1"/>
  <c r="F650" i="17"/>
  <c r="I650" i="17" s="1"/>
  <c r="I665" i="17"/>
  <c r="I673" i="17"/>
  <c r="I681" i="17"/>
  <c r="I741" i="17"/>
  <c r="I773" i="17"/>
  <c r="I789" i="17"/>
  <c r="F798" i="17"/>
  <c r="I798" i="17" s="1"/>
  <c r="F821" i="17"/>
  <c r="I821" i="17" s="1"/>
  <c r="I824" i="17"/>
  <c r="F826" i="17"/>
  <c r="I826" i="17" s="1"/>
  <c r="I971" i="17"/>
  <c r="F983" i="17"/>
  <c r="I983" i="17" s="1"/>
  <c r="I1071" i="17"/>
  <c r="I1073" i="17"/>
  <c r="I1080" i="17"/>
  <c r="F1258" i="17"/>
  <c r="I1258" i="17" s="1"/>
  <c r="I1149" i="17"/>
  <c r="I1151" i="17"/>
  <c r="I1217" i="17"/>
  <c r="I1396" i="17"/>
  <c r="I1442" i="17"/>
  <c r="F1467" i="17"/>
  <c r="I1467" i="17" s="1"/>
  <c r="F1516" i="17"/>
  <c r="I1516" i="17" s="1"/>
  <c r="F1552" i="17"/>
  <c r="I1552" i="17" s="1"/>
  <c r="F1670" i="17"/>
  <c r="I1670" i="17" s="1"/>
  <c r="F1806" i="17"/>
  <c r="I1806" i="17" s="1"/>
  <c r="I727" i="17"/>
  <c r="I736" i="17"/>
  <c r="I738" i="17"/>
  <c r="I849" i="17"/>
  <c r="I883" i="17"/>
  <c r="I888" i="17"/>
  <c r="I904" i="17"/>
  <c r="I972" i="17"/>
  <c r="I985" i="17"/>
  <c r="I1006" i="17"/>
  <c r="I1085" i="17"/>
  <c r="I1087" i="17"/>
  <c r="I1125" i="17"/>
  <c r="I1127" i="17"/>
  <c r="I1153" i="17"/>
  <c r="I1160" i="17"/>
  <c r="I1189" i="17"/>
  <c r="I1191" i="17"/>
  <c r="I1222" i="17"/>
  <c r="I1232" i="17"/>
  <c r="I1241" i="17"/>
  <c r="I1245" i="17"/>
  <c r="I1260" i="17"/>
  <c r="I1269" i="17"/>
  <c r="I1287" i="17"/>
  <c r="I1346" i="17"/>
  <c r="F1359" i="17"/>
  <c r="I1359" i="17" s="1"/>
  <c r="F1366" i="17"/>
  <c r="I1366" i="17" s="1"/>
  <c r="F1387" i="17"/>
  <c r="I1387" i="17" s="1"/>
  <c r="I1444" i="17"/>
  <c r="I1486" i="17"/>
  <c r="F1535" i="17"/>
  <c r="I1535" i="17" s="1"/>
  <c r="I1622" i="17"/>
  <c r="F1758" i="17"/>
  <c r="I1758" i="17" s="1"/>
  <c r="I745" i="17"/>
  <c r="I777" i="17"/>
  <c r="I809" i="17"/>
  <c r="I841" i="17"/>
  <c r="I873" i="17"/>
  <c r="I913" i="17"/>
  <c r="I929" i="17"/>
  <c r="I952" i="17"/>
  <c r="I968" i="17"/>
  <c r="I1061" i="17"/>
  <c r="I1063" i="17"/>
  <c r="I1112" i="17"/>
  <c r="I1141" i="17"/>
  <c r="I1143" i="17"/>
  <c r="I1176" i="17"/>
  <c r="I1205" i="17"/>
  <c r="I1207" i="17"/>
  <c r="I1228" i="17"/>
  <c r="I1281" i="17"/>
  <c r="F1299" i="17"/>
  <c r="I1299" i="17" s="1"/>
  <c r="I1386" i="17"/>
  <c r="I1450" i="17"/>
  <c r="I1505" i="17"/>
  <c r="F1635" i="17"/>
  <c r="I1635" i="17" s="1"/>
  <c r="I1686" i="17"/>
  <c r="F1790" i="17"/>
  <c r="I1790" i="17" s="1"/>
  <c r="I1119" i="17"/>
  <c r="I1181" i="17"/>
  <c r="I1183" i="17"/>
  <c r="I1250" i="17"/>
  <c r="I1274" i="17"/>
  <c r="I1283" i="17"/>
  <c r="I1332" i="17"/>
  <c r="F1606" i="17"/>
  <c r="I1606" i="17" s="1"/>
  <c r="F1742" i="17"/>
  <c r="I1742" i="17" s="1"/>
  <c r="F1822" i="17"/>
  <c r="I1822" i="17" s="1"/>
  <c r="I833" i="17"/>
  <c r="I865" i="17"/>
  <c r="I889" i="17"/>
  <c r="I896" i="17"/>
  <c r="I905" i="17"/>
  <c r="I984" i="17"/>
  <c r="I1042" i="17"/>
  <c r="I1088" i="17"/>
  <c r="I1121" i="17"/>
  <c r="I1157" i="17"/>
  <c r="I1159" i="17"/>
  <c r="I1185" i="17"/>
  <c r="I1216" i="17"/>
  <c r="F1259" i="17"/>
  <c r="I1259" i="17" s="1"/>
  <c r="F1261" i="17"/>
  <c r="I1261" i="17" s="1"/>
  <c r="I1277" i="17"/>
  <c r="I1279" i="17"/>
  <c r="I1298" i="17"/>
  <c r="F1323" i="17"/>
  <c r="I1323" i="17" s="1"/>
  <c r="F1351" i="17"/>
  <c r="I1351" i="17" s="1"/>
  <c r="I1370" i="17"/>
  <c r="F1407" i="17"/>
  <c r="I1407" i="17" s="1"/>
  <c r="I1410" i="17"/>
  <c r="F1414" i="17"/>
  <c r="I1414" i="17" s="1"/>
  <c r="F1431" i="17"/>
  <c r="I1431" i="17" s="1"/>
  <c r="I1474" i="17"/>
  <c r="I737" i="17"/>
  <c r="I744" i="17"/>
  <c r="I746" i="17"/>
  <c r="I750" i="17"/>
  <c r="I772" i="17"/>
  <c r="I776" i="17"/>
  <c r="I778" i="17"/>
  <c r="I782" i="17"/>
  <c r="I804" i="17"/>
  <c r="I808" i="17"/>
  <c r="I810" i="17"/>
  <c r="I814" i="17"/>
  <c r="I836" i="17"/>
  <c r="I840" i="17"/>
  <c r="I842" i="17"/>
  <c r="I846" i="17"/>
  <c r="I868" i="17"/>
  <c r="I872" i="17"/>
  <c r="I874" i="17"/>
  <c r="I878" i="17"/>
  <c r="I887" i="17"/>
  <c r="I903" i="17"/>
  <c r="I921" i="17"/>
  <c r="I928" i="17"/>
  <c r="I937" i="17"/>
  <c r="I961" i="17"/>
  <c r="I977" i="17"/>
  <c r="I1038" i="17"/>
  <c r="I1055" i="17"/>
  <c r="I1093" i="17"/>
  <c r="I1095" i="17"/>
  <c r="I1133" i="17"/>
  <c r="I1135" i="17"/>
  <c r="I1197" i="17"/>
  <c r="I1199" i="17"/>
  <c r="I1224" i="17"/>
  <c r="I1273" i="17"/>
  <c r="I1282" i="17"/>
  <c r="I1293" i="17"/>
  <c r="F1295" i="17"/>
  <c r="I1295" i="17" s="1"/>
  <c r="F1307" i="17"/>
  <c r="I1307" i="17" s="1"/>
  <c r="I1317" i="17"/>
  <c r="F1319" i="17"/>
  <c r="I1319" i="17" s="1"/>
  <c r="I1338" i="17"/>
  <c r="F1412" i="17"/>
  <c r="I1412" i="17" s="1"/>
  <c r="F1471" i="17"/>
  <c r="I1471" i="17" s="1"/>
  <c r="I1497" i="17"/>
  <c r="F1614" i="17"/>
  <c r="I1614" i="17" s="1"/>
  <c r="F1774" i="17"/>
  <c r="I1774" i="17" s="1"/>
  <c r="I1322" i="17"/>
  <c r="I1341" i="17"/>
  <c r="I1343" i="17"/>
  <c r="I1354" i="17"/>
  <c r="I1373" i="17"/>
  <c r="I1375" i="17"/>
  <c r="I1420" i="17"/>
  <c r="I1425" i="17"/>
  <c r="I1429" i="17"/>
  <c r="I1435" i="17"/>
  <c r="I1446" i="17"/>
  <c r="I1453" i="17"/>
  <c r="I1455" i="17"/>
  <c r="I1458" i="17"/>
  <c r="I1477" i="17"/>
  <c r="I1481" i="17"/>
  <c r="I1483" i="17"/>
  <c r="I1487" i="17"/>
  <c r="I1492" i="17"/>
  <c r="I1533" i="17"/>
  <c r="I1543" i="17"/>
  <c r="I1545" i="17"/>
  <c r="I1548" i="17"/>
  <c r="I1550" i="17"/>
  <c r="I1576" i="17"/>
  <c r="I1581" i="17"/>
  <c r="I1585" i="17"/>
  <c r="I1603" i="17"/>
  <c r="I1607" i="17"/>
  <c r="I1612" i="17"/>
  <c r="I1645" i="17"/>
  <c r="I1649" i="17"/>
  <c r="I1667" i="17"/>
  <c r="I1671" i="17"/>
  <c r="I1676" i="17"/>
  <c r="I1709" i="17"/>
  <c r="I1713" i="17"/>
  <c r="I1731" i="17"/>
  <c r="I1735" i="17"/>
  <c r="I1740" i="17"/>
  <c r="I1749" i="17"/>
  <c r="I1753" i="17"/>
  <c r="I1765" i="17"/>
  <c r="I1769" i="17"/>
  <c r="I1781" i="17"/>
  <c r="I1785" i="17"/>
  <c r="I1797" i="17"/>
  <c r="I1801" i="17"/>
  <c r="I1813" i="17"/>
  <c r="I1817" i="17"/>
  <c r="I1291" i="17"/>
  <c r="I1309" i="17"/>
  <c r="I1311" i="17"/>
  <c r="I1356" i="17"/>
  <c r="I1361" i="17"/>
  <c r="I1365" i="17"/>
  <c r="I1371" i="17"/>
  <c r="I1402" i="17"/>
  <c r="I1421" i="17"/>
  <c r="I1423" i="17"/>
  <c r="I1434" i="17"/>
  <c r="I1451" i="17"/>
  <c r="I1469" i="17"/>
  <c r="I1473" i="17"/>
  <c r="I1475" i="17"/>
  <c r="I1479" i="17"/>
  <c r="I1482" i="17"/>
  <c r="I1508" i="17"/>
  <c r="I1540" i="17"/>
  <c r="I1542" i="17"/>
  <c r="I1557" i="17"/>
  <c r="I1561" i="17"/>
  <c r="I1564" i="17"/>
  <c r="I1597" i="17"/>
  <c r="I1601" i="17"/>
  <c r="I1628" i="17"/>
  <c r="I1661" i="17"/>
  <c r="I1665" i="17"/>
  <c r="I1692" i="17"/>
  <c r="I1725" i="17"/>
  <c r="I1729" i="17"/>
  <c r="I1314" i="17"/>
  <c r="I1333" i="17"/>
  <c r="I1335" i="17"/>
  <c r="I1367" i="17"/>
  <c r="I1380" i="17"/>
  <c r="I1389" i="17"/>
  <c r="I1417" i="17"/>
  <c r="I1426" i="17"/>
  <c r="I1445" i="17"/>
  <c r="I1447" i="17"/>
  <c r="I1501" i="17"/>
  <c r="I1513" i="17"/>
  <c r="I1559" i="17"/>
  <c r="I1577" i="17"/>
  <c r="I1604" i="17"/>
  <c r="I1637" i="17"/>
  <c r="I1641" i="17"/>
  <c r="I1668" i="17"/>
  <c r="I1701" i="17"/>
  <c r="I1705" i="17"/>
  <c r="I1732" i="17"/>
  <c r="I1708" i="17"/>
  <c r="I1741" i="17"/>
  <c r="I1757" i="17"/>
  <c r="I1773" i="17"/>
  <c r="I1789" i="17"/>
  <c r="I1805" i="17"/>
  <c r="I1821" i="17"/>
  <c r="I1301" i="17"/>
  <c r="I1303" i="17"/>
  <c r="I1316" i="17"/>
  <c r="I1325" i="17"/>
  <c r="I1362" i="17"/>
  <c r="I1381" i="17"/>
  <c r="I1383" i="17"/>
  <c r="I1394" i="17"/>
  <c r="I1411" i="17"/>
  <c r="I1415" i="17"/>
  <c r="I1454" i="17"/>
  <c r="I1504" i="17"/>
  <c r="I1517" i="17"/>
  <c r="I1524" i="17"/>
  <c r="I1526" i="17"/>
  <c r="I1589" i="17"/>
  <c r="I1593" i="17"/>
  <c r="I1611" i="17"/>
  <c r="I1615" i="17"/>
  <c r="I1620" i="17"/>
  <c r="I1653" i="17"/>
  <c r="I1657" i="17"/>
  <c r="I1675" i="17"/>
  <c r="I1679" i="17"/>
  <c r="I1684" i="17"/>
  <c r="F1699" i="17"/>
  <c r="I1699" i="17" s="1"/>
  <c r="I1717" i="17"/>
  <c r="I1721" i="17"/>
  <c r="I1739" i="17"/>
  <c r="I1418" i="17"/>
  <c r="I1437" i="17"/>
  <c r="I1439" i="17"/>
  <c r="I1452" i="17"/>
  <c r="I1457" i="17"/>
  <c r="I1459" i="17"/>
  <c r="I1463" i="17"/>
  <c r="I1466" i="17"/>
  <c r="I1485" i="17"/>
  <c r="I1511" i="17"/>
  <c r="I1541" i="17"/>
  <c r="I1556" i="17"/>
  <c r="I1560" i="17"/>
  <c r="I1565" i="17"/>
  <c r="I1569" i="17"/>
  <c r="I1596" i="17"/>
  <c r="I1629" i="17"/>
  <c r="I1633" i="17"/>
  <c r="I1660" i="17"/>
  <c r="I1693" i="17"/>
  <c r="I1697" i="17"/>
  <c r="I1724" i="17"/>
  <c r="I1605" i="17"/>
  <c r="I1636" i="17"/>
  <c r="I1669" i="17"/>
  <c r="I1700" i="17"/>
  <c r="I1733" i="17"/>
  <c r="F270" i="17"/>
  <c r="I270" i="17" s="1"/>
  <c r="I173" i="17"/>
  <c r="I178" i="17"/>
  <c r="I189" i="17"/>
  <c r="I194" i="17"/>
  <c r="F205" i="17"/>
  <c r="I205" i="17" s="1"/>
  <c r="F209" i="17"/>
  <c r="I209" i="17" s="1"/>
  <c r="F213" i="17"/>
  <c r="I213" i="17" s="1"/>
  <c r="I216" i="17"/>
  <c r="I234" i="17"/>
  <c r="I245" i="17"/>
  <c r="F255" i="17"/>
  <c r="I255" i="17" s="1"/>
  <c r="F263" i="17"/>
  <c r="I263" i="17" s="1"/>
  <c r="F271" i="17"/>
  <c r="I271" i="17" s="1"/>
  <c r="F279" i="17"/>
  <c r="I279" i="17" s="1"/>
  <c r="F287" i="17"/>
  <c r="I287" i="17" s="1"/>
  <c r="F295" i="17"/>
  <c r="I295" i="17" s="1"/>
  <c r="F303" i="17"/>
  <c r="I303" i="17" s="1"/>
  <c r="F241" i="17"/>
  <c r="I241" i="17" s="1"/>
  <c r="F3" i="17"/>
  <c r="I3" i="17" s="1"/>
  <c r="F7" i="17"/>
  <c r="I7" i="17" s="1"/>
  <c r="F11" i="17"/>
  <c r="I11" i="17" s="1"/>
  <c r="F15" i="17"/>
  <c r="I15" i="17" s="1"/>
  <c r="F19" i="17"/>
  <c r="I19" i="17" s="1"/>
  <c r="F23" i="17"/>
  <c r="I23" i="17" s="1"/>
  <c r="F27" i="17"/>
  <c r="I27" i="17" s="1"/>
  <c r="F31" i="17"/>
  <c r="I31" i="17" s="1"/>
  <c r="F35" i="17"/>
  <c r="I35" i="17" s="1"/>
  <c r="F39" i="17"/>
  <c r="I39" i="17" s="1"/>
  <c r="F43" i="17"/>
  <c r="I43" i="17" s="1"/>
  <c r="F47" i="17"/>
  <c r="I47" i="17" s="1"/>
  <c r="F51" i="17"/>
  <c r="I51" i="17" s="1"/>
  <c r="F55" i="17"/>
  <c r="I55" i="17" s="1"/>
  <c r="F59" i="17"/>
  <c r="I59" i="17" s="1"/>
  <c r="F63" i="17"/>
  <c r="I63" i="17" s="1"/>
  <c r="F67" i="17"/>
  <c r="I67" i="17" s="1"/>
  <c r="F71" i="17"/>
  <c r="I71" i="17" s="1"/>
  <c r="F75" i="17"/>
  <c r="I75" i="17" s="1"/>
  <c r="F79" i="17"/>
  <c r="I79" i="17" s="1"/>
  <c r="F83" i="17"/>
  <c r="I83" i="17" s="1"/>
  <c r="F87" i="17"/>
  <c r="I87" i="17" s="1"/>
  <c r="F91" i="17"/>
  <c r="I91" i="17" s="1"/>
  <c r="F95" i="17"/>
  <c r="I95" i="17" s="1"/>
  <c r="F99" i="17"/>
  <c r="I99" i="17" s="1"/>
  <c r="F103" i="17"/>
  <c r="I103" i="17" s="1"/>
  <c r="F107" i="17"/>
  <c r="I107" i="17" s="1"/>
  <c r="F111" i="17"/>
  <c r="I111" i="17" s="1"/>
  <c r="F115" i="17"/>
  <c r="I115" i="17" s="1"/>
  <c r="F119" i="17"/>
  <c r="I119" i="17" s="1"/>
  <c r="I124" i="17"/>
  <c r="I132" i="17"/>
  <c r="I140" i="17"/>
  <c r="I148" i="17"/>
  <c r="F149" i="17"/>
  <c r="I149" i="17" s="1"/>
  <c r="I156" i="17"/>
  <c r="I164" i="17"/>
  <c r="I177" i="17"/>
  <c r="I182" i="17"/>
  <c r="I193" i="17"/>
  <c r="I198" i="17"/>
  <c r="I226" i="17"/>
  <c r="F237" i="17"/>
  <c r="I237" i="17" s="1"/>
  <c r="I240" i="17"/>
  <c r="F253" i="17"/>
  <c r="I253" i="17" s="1"/>
  <c r="F261" i="17"/>
  <c r="I261" i="17" s="1"/>
  <c r="F269" i="17"/>
  <c r="I269" i="17" s="1"/>
  <c r="F277" i="17"/>
  <c r="I277" i="17" s="1"/>
  <c r="F285" i="17"/>
  <c r="I285" i="17" s="1"/>
  <c r="F293" i="17"/>
  <c r="I293" i="17" s="1"/>
  <c r="F301" i="17"/>
  <c r="I301" i="17" s="1"/>
  <c r="F262" i="17"/>
  <c r="I262" i="17" s="1"/>
  <c r="F286" i="17"/>
  <c r="I286" i="17" s="1"/>
  <c r="F233" i="17"/>
  <c r="I233" i="17" s="1"/>
  <c r="F252" i="17"/>
  <c r="I252" i="17" s="1"/>
  <c r="F260" i="17"/>
  <c r="I260" i="17" s="1"/>
  <c r="F268" i="17"/>
  <c r="I268" i="17" s="1"/>
  <c r="F276" i="17"/>
  <c r="I276" i="17" s="1"/>
  <c r="F284" i="17"/>
  <c r="I284" i="17" s="1"/>
  <c r="F292" i="17"/>
  <c r="I292" i="17" s="1"/>
  <c r="F300" i="17"/>
  <c r="I300" i="17" s="1"/>
  <c r="I120" i="17"/>
  <c r="I170" i="17"/>
  <c r="I181" i="17"/>
  <c r="I186" i="17"/>
  <c r="I197" i="17"/>
  <c r="I202" i="17"/>
  <c r="I218" i="17"/>
  <c r="F229" i="17"/>
  <c r="I229" i="17" s="1"/>
  <c r="I232" i="17"/>
  <c r="F251" i="17"/>
  <c r="I251" i="17" s="1"/>
  <c r="F259" i="17"/>
  <c r="I259" i="17" s="1"/>
  <c r="F267" i="17"/>
  <c r="I267" i="17" s="1"/>
  <c r="F275" i="17"/>
  <c r="I275" i="17" s="1"/>
  <c r="F283" i="17"/>
  <c r="I283" i="17" s="1"/>
  <c r="F291" i="17"/>
  <c r="I291" i="17" s="1"/>
  <c r="F299" i="17"/>
  <c r="I299" i="17" s="1"/>
  <c r="I133" i="17"/>
  <c r="I157" i="17"/>
  <c r="I165" i="17"/>
  <c r="F254" i="17"/>
  <c r="I254" i="17" s="1"/>
  <c r="F294" i="17"/>
  <c r="I294" i="17" s="1"/>
  <c r="I206" i="17"/>
  <c r="I210" i="17"/>
  <c r="F225" i="17"/>
  <c r="I225" i="17" s="1"/>
  <c r="F250" i="17"/>
  <c r="I250" i="17"/>
  <c r="F258" i="17"/>
  <c r="I258" i="17" s="1"/>
  <c r="F266" i="17"/>
  <c r="I266" i="17" s="1"/>
  <c r="F274" i="17"/>
  <c r="I274" i="17" s="1"/>
  <c r="F282" i="17"/>
  <c r="I282" i="17" s="1"/>
  <c r="F290" i="17"/>
  <c r="I290" i="17" s="1"/>
  <c r="F298" i="17"/>
  <c r="I298" i="17" s="1"/>
  <c r="F302" i="17"/>
  <c r="I302" i="17" s="1"/>
  <c r="F5" i="17"/>
  <c r="I5" i="17" s="1"/>
  <c r="F9" i="17"/>
  <c r="I9" i="17" s="1"/>
  <c r="F13" i="17"/>
  <c r="I13" i="17" s="1"/>
  <c r="F17" i="17"/>
  <c r="I17" i="17" s="1"/>
  <c r="F21" i="17"/>
  <c r="I21" i="17" s="1"/>
  <c r="F25" i="17"/>
  <c r="I25" i="17" s="1"/>
  <c r="F29" i="17"/>
  <c r="I29" i="17" s="1"/>
  <c r="F33" i="17"/>
  <c r="I33" i="17" s="1"/>
  <c r="F41" i="17"/>
  <c r="I41" i="17" s="1"/>
  <c r="I128" i="17"/>
  <c r="F129" i="17"/>
  <c r="I129" i="17" s="1"/>
  <c r="I136" i="17"/>
  <c r="F137" i="17"/>
  <c r="I137" i="17" s="1"/>
  <c r="I144" i="17"/>
  <c r="F145" i="17"/>
  <c r="I145" i="17" s="1"/>
  <c r="I152" i="17"/>
  <c r="F153" i="17"/>
  <c r="I153" i="17" s="1"/>
  <c r="I160" i="17"/>
  <c r="F161" i="17"/>
  <c r="I161" i="17" s="1"/>
  <c r="I168" i="17"/>
  <c r="F169" i="17"/>
  <c r="I169" i="17" s="1"/>
  <c r="I174" i="17"/>
  <c r="I185" i="17"/>
  <c r="I190" i="17"/>
  <c r="I201" i="17"/>
  <c r="F221" i="17"/>
  <c r="I221" i="17" s="1"/>
  <c r="I224" i="17"/>
  <c r="I242" i="17"/>
  <c r="F249" i="17"/>
  <c r="I249" i="17" s="1"/>
  <c r="F257" i="17"/>
  <c r="I257" i="17" s="1"/>
  <c r="F265" i="17"/>
  <c r="I265" i="17" s="1"/>
  <c r="F273" i="17"/>
  <c r="I273" i="17" s="1"/>
  <c r="F281" i="17"/>
  <c r="I281" i="17" s="1"/>
  <c r="F289" i="17"/>
  <c r="I289" i="17" s="1"/>
  <c r="F297" i="17"/>
  <c r="I297" i="17" s="1"/>
  <c r="F305" i="17"/>
  <c r="I305" i="17" s="1"/>
  <c r="I125" i="17"/>
  <c r="I141" i="17"/>
  <c r="F278" i="17"/>
  <c r="I278" i="17" s="1"/>
  <c r="F217" i="17"/>
  <c r="I217" i="17" s="1"/>
  <c r="F248" i="17"/>
  <c r="I248" i="17" s="1"/>
  <c r="F256" i="17"/>
  <c r="I256" i="17" s="1"/>
  <c r="F264" i="17"/>
  <c r="I264" i="17" s="1"/>
  <c r="F272" i="17"/>
  <c r="I272" i="17" s="1"/>
  <c r="F280" i="17"/>
  <c r="I280" i="17" s="1"/>
  <c r="F288" i="17"/>
  <c r="I288" i="17" s="1"/>
  <c r="F296" i="17"/>
  <c r="I296" i="17" s="1"/>
  <c r="F304" i="17"/>
  <c r="I304" i="17" s="1"/>
  <c r="I306" i="17"/>
  <c r="I307" i="17"/>
  <c r="I308" i="17"/>
  <c r="I309" i="17"/>
  <c r="I310" i="17"/>
  <c r="I311" i="17"/>
  <c r="I312" i="17"/>
  <c r="I313" i="17"/>
  <c r="I314" i="17"/>
  <c r="I315" i="17"/>
  <c r="I316" i="17"/>
  <c r="I317" i="17"/>
  <c r="I318" i="17"/>
  <c r="I319" i="17"/>
  <c r="I320" i="17"/>
  <c r="I321" i="17"/>
  <c r="I322" i="17"/>
  <c r="I323" i="17"/>
  <c r="I324" i="17"/>
  <c r="I325" i="17"/>
  <c r="I326" i="17"/>
  <c r="I328" i="17"/>
  <c r="I329" i="17"/>
  <c r="I345" i="17"/>
  <c r="I361" i="17"/>
  <c r="I377" i="17"/>
  <c r="I393" i="17"/>
  <c r="I409" i="17"/>
  <c r="F342" i="17"/>
  <c r="I342" i="17" s="1"/>
  <c r="F358" i="17"/>
  <c r="I358" i="17" s="1"/>
  <c r="F374" i="17"/>
  <c r="I374" i="17" s="1"/>
  <c r="F390" i="17"/>
  <c r="I390" i="17" s="1"/>
  <c r="I406" i="17"/>
  <c r="F406" i="17"/>
  <c r="F422" i="17"/>
  <c r="I422" i="17" s="1"/>
  <c r="I339" i="17"/>
  <c r="I355" i="17"/>
  <c r="I371" i="17"/>
  <c r="I387" i="17"/>
  <c r="I403" i="17"/>
  <c r="I419" i="17"/>
  <c r="I243" i="17"/>
  <c r="F338" i="17"/>
  <c r="I338" i="17" s="1"/>
  <c r="F354" i="17"/>
  <c r="I354" i="17" s="1"/>
  <c r="F370" i="17"/>
  <c r="I370" i="17" s="1"/>
  <c r="F386" i="17"/>
  <c r="I386" i="17" s="1"/>
  <c r="F402" i="17"/>
  <c r="I402" i="17" s="1"/>
  <c r="F418" i="17"/>
  <c r="I418" i="17" s="1"/>
  <c r="I401" i="17"/>
  <c r="I417" i="17"/>
  <c r="F334" i="17"/>
  <c r="I334" i="17" s="1"/>
  <c r="F350" i="17"/>
  <c r="I350" i="17" s="1"/>
  <c r="F366" i="17"/>
  <c r="I366" i="17" s="1"/>
  <c r="F382" i="17"/>
  <c r="I382" i="17" s="1"/>
  <c r="F398" i="17"/>
  <c r="I398" i="17" s="1"/>
  <c r="F414" i="17"/>
  <c r="I414" i="17" s="1"/>
  <c r="I331" i="17"/>
  <c r="I333" i="17"/>
  <c r="I347" i="17"/>
  <c r="I349" i="17"/>
  <c r="I363" i="17"/>
  <c r="I365" i="17"/>
  <c r="I379" i="17"/>
  <c r="I381" i="17"/>
  <c r="I395" i="17"/>
  <c r="I397" i="17"/>
  <c r="I411" i="17"/>
  <c r="I413" i="17"/>
  <c r="F330" i="17"/>
  <c r="I330" i="17" s="1"/>
  <c r="F346" i="17"/>
  <c r="I346" i="17" s="1"/>
  <c r="F362" i="17"/>
  <c r="I362" i="17" s="1"/>
  <c r="F378" i="17"/>
  <c r="I378" i="17" s="1"/>
  <c r="F394" i="17"/>
  <c r="I394" i="17" s="1"/>
  <c r="F410" i="17"/>
  <c r="I410" i="17" s="1"/>
  <c r="F426" i="17"/>
  <c r="I426" i="17" s="1"/>
  <c r="F430" i="17"/>
  <c r="I430" i="17" s="1"/>
  <c r="F434" i="17"/>
  <c r="I434" i="17" s="1"/>
  <c r="F438" i="17"/>
  <c r="I438" i="17" s="1"/>
  <c r="F442" i="17"/>
  <c r="I442" i="17" s="1"/>
  <c r="F446" i="17"/>
  <c r="I446" i="17" s="1"/>
  <c r="F450" i="17"/>
  <c r="I450" i="17" s="1"/>
  <c r="F454" i="17"/>
  <c r="I454" i="17" s="1"/>
  <c r="F458" i="17"/>
  <c r="I458" i="17" s="1"/>
  <c r="F462" i="17"/>
  <c r="I462" i="17" s="1"/>
  <c r="F466" i="17"/>
  <c r="I466" i="17" s="1"/>
  <c r="F470" i="17"/>
  <c r="I470" i="17" s="1"/>
  <c r="F474" i="17"/>
  <c r="I474" i="17" s="1"/>
  <c r="F478" i="17"/>
  <c r="I478" i="17" s="1"/>
  <c r="F482" i="17"/>
  <c r="I482" i="17" s="1"/>
  <c r="F486" i="17"/>
  <c r="I486" i="17" s="1"/>
  <c r="F490" i="17"/>
  <c r="I490" i="17" s="1"/>
  <c r="F494" i="17"/>
  <c r="I494" i="17" s="1"/>
  <c r="F498" i="17"/>
  <c r="I498" i="17" s="1"/>
  <c r="F502" i="17"/>
  <c r="I502" i="17" s="1"/>
  <c r="F506" i="17"/>
  <c r="I506" i="17" s="1"/>
  <c r="F510" i="17"/>
  <c r="I510" i="17" s="1"/>
  <c r="F514" i="17"/>
  <c r="I514" i="17" s="1"/>
  <c r="F518" i="17"/>
  <c r="I518" i="17" s="1"/>
  <c r="F522" i="17"/>
  <c r="I522" i="17" s="1"/>
  <c r="F526" i="17"/>
  <c r="I526" i="17" s="1"/>
  <c r="F530" i="17"/>
  <c r="I530" i="17" s="1"/>
  <c r="F534" i="17"/>
  <c r="I534" i="17" s="1"/>
  <c r="F538" i="17"/>
  <c r="I538" i="17" s="1"/>
  <c r="F542" i="17"/>
  <c r="I542" i="17" s="1"/>
  <c r="F548" i="17"/>
  <c r="I548" i="17" s="1"/>
  <c r="I551" i="17"/>
  <c r="F550" i="17"/>
  <c r="I550" i="17" s="1"/>
  <c r="I568" i="17"/>
  <c r="F425" i="17"/>
  <c r="I425" i="17" s="1"/>
  <c r="F429" i="17"/>
  <c r="I429" i="17" s="1"/>
  <c r="F433" i="17"/>
  <c r="I433" i="17" s="1"/>
  <c r="F437" i="17"/>
  <c r="I437" i="17" s="1"/>
  <c r="F441" i="17"/>
  <c r="I441" i="17" s="1"/>
  <c r="F445" i="17"/>
  <c r="I445" i="17" s="1"/>
  <c r="F449" i="17"/>
  <c r="I449" i="17" s="1"/>
  <c r="F453" i="17"/>
  <c r="I453" i="17" s="1"/>
  <c r="F457" i="17"/>
  <c r="I457" i="17" s="1"/>
  <c r="F461" i="17"/>
  <c r="I461" i="17" s="1"/>
  <c r="F465" i="17"/>
  <c r="I465" i="17" s="1"/>
  <c r="F469" i="17"/>
  <c r="I469" i="17" s="1"/>
  <c r="F473" i="17"/>
  <c r="I473" i="17" s="1"/>
  <c r="F477" i="17"/>
  <c r="I477" i="17" s="1"/>
  <c r="F481" i="17"/>
  <c r="I481" i="17" s="1"/>
  <c r="F485" i="17"/>
  <c r="I485" i="17" s="1"/>
  <c r="F489" i="17"/>
  <c r="I489" i="17" s="1"/>
  <c r="F493" i="17"/>
  <c r="I493" i="17" s="1"/>
  <c r="F497" i="17"/>
  <c r="I497" i="17" s="1"/>
  <c r="F501" i="17"/>
  <c r="I501" i="17" s="1"/>
  <c r="F505" i="17"/>
  <c r="I505" i="17" s="1"/>
  <c r="F509" i="17"/>
  <c r="I509" i="17" s="1"/>
  <c r="F513" i="17"/>
  <c r="I513" i="17" s="1"/>
  <c r="F517" i="17"/>
  <c r="I517" i="17" s="1"/>
  <c r="F521" i="17"/>
  <c r="I521" i="17" s="1"/>
  <c r="F525" i="17"/>
  <c r="I525" i="17" s="1"/>
  <c r="F529" i="17"/>
  <c r="I529" i="17" s="1"/>
  <c r="F533" i="17"/>
  <c r="I533" i="17" s="1"/>
  <c r="F537" i="17"/>
  <c r="I537" i="17" s="1"/>
  <c r="F541" i="17"/>
  <c r="I541" i="17" s="1"/>
  <c r="F545" i="17"/>
  <c r="I545" i="17" s="1"/>
  <c r="I546" i="17"/>
  <c r="F554" i="17"/>
  <c r="I554" i="17" s="1"/>
  <c r="I576" i="17"/>
  <c r="F728" i="17"/>
  <c r="I728" i="17" s="1"/>
  <c r="F730" i="17"/>
  <c r="I730" i="17" s="1"/>
  <c r="F767" i="17"/>
  <c r="I767" i="17" s="1"/>
  <c r="F799" i="17"/>
  <c r="I799" i="17" s="1"/>
  <c r="I662" i="17"/>
  <c r="I670" i="17"/>
  <c r="I678" i="17"/>
  <c r="I686" i="17"/>
  <c r="I702" i="17"/>
  <c r="F704" i="17"/>
  <c r="I704" i="17" s="1"/>
  <c r="F724" i="17"/>
  <c r="I724" i="17" s="1"/>
  <c r="F726" i="17"/>
  <c r="I726" i="17" s="1"/>
  <c r="F708" i="17"/>
  <c r="I708" i="17" s="1"/>
  <c r="F710" i="17"/>
  <c r="I710" i="17" s="1"/>
  <c r="F712" i="17"/>
  <c r="I712" i="17" s="1"/>
  <c r="F714" i="17"/>
  <c r="I714" i="17" s="1"/>
  <c r="F716" i="17"/>
  <c r="I716" i="17" s="1"/>
  <c r="F718" i="17"/>
  <c r="I718" i="17" s="1"/>
  <c r="I720" i="17"/>
  <c r="F720" i="17"/>
  <c r="I722" i="17"/>
  <c r="F722" i="17"/>
  <c r="F759" i="17"/>
  <c r="I759" i="17" s="1"/>
  <c r="F791" i="17"/>
  <c r="I791" i="17" s="1"/>
  <c r="I664" i="17"/>
  <c r="I672" i="17"/>
  <c r="I680" i="17"/>
  <c r="I690" i="17"/>
  <c r="I707" i="17"/>
  <c r="I734" i="17"/>
  <c r="I753" i="17"/>
  <c r="I785" i="17"/>
  <c r="I817" i="17"/>
  <c r="F751" i="17"/>
  <c r="I751" i="17" s="1"/>
  <c r="F783" i="17"/>
  <c r="I783" i="17" s="1"/>
  <c r="F815" i="17"/>
  <c r="I815" i="17" s="1"/>
  <c r="I658" i="17"/>
  <c r="I666" i="17"/>
  <c r="I674" i="17"/>
  <c r="I682" i="17"/>
  <c r="I694" i="17"/>
  <c r="F739" i="17"/>
  <c r="I739" i="17" s="1"/>
  <c r="F743" i="17"/>
  <c r="I743" i="17" s="1"/>
  <c r="F775" i="17"/>
  <c r="I775" i="17" s="1"/>
  <c r="F807" i="17"/>
  <c r="I807" i="17" s="1"/>
  <c r="I660" i="17"/>
  <c r="I668" i="17"/>
  <c r="I676" i="17"/>
  <c r="I684" i="17"/>
  <c r="I698" i="17"/>
  <c r="F732" i="17"/>
  <c r="I732" i="17" s="1"/>
  <c r="F735" i="17"/>
  <c r="I735" i="17" s="1"/>
  <c r="I769" i="17"/>
  <c r="I801" i="17"/>
  <c r="I997" i="17"/>
  <c r="I999" i="17"/>
  <c r="I1005" i="17"/>
  <c r="I1007" i="17"/>
  <c r="I1013" i="17"/>
  <c r="F1017" i="17"/>
  <c r="I1017" i="17" s="1"/>
  <c r="F1036" i="17"/>
  <c r="I1036" i="17" s="1"/>
  <c r="F1049" i="17"/>
  <c r="I1049" i="17" s="1"/>
  <c r="I1060" i="17"/>
  <c r="I1104" i="17"/>
  <c r="F1106" i="17"/>
  <c r="I1106" i="17" s="1"/>
  <c r="I1168" i="17"/>
  <c r="F1170" i="17"/>
  <c r="I1170" i="17" s="1"/>
  <c r="F1028" i="17"/>
  <c r="I1028" i="17" s="1"/>
  <c r="F1034" i="17"/>
  <c r="I1034" i="17" s="1"/>
  <c r="F1043" i="17"/>
  <c r="I1043" i="17" s="1"/>
  <c r="F1082" i="17"/>
  <c r="I1082" i="17" s="1"/>
  <c r="F1146" i="17"/>
  <c r="I1146" i="17" s="1"/>
  <c r="F1219" i="17"/>
  <c r="I1219" i="17" s="1"/>
  <c r="F823" i="17"/>
  <c r="I823" i="17" s="1"/>
  <c r="F831" i="17"/>
  <c r="I831" i="17" s="1"/>
  <c r="F839" i="17"/>
  <c r="I839" i="17" s="1"/>
  <c r="F847" i="17"/>
  <c r="I847" i="17" s="1"/>
  <c r="F855" i="17"/>
  <c r="I855" i="17" s="1"/>
  <c r="F863" i="17"/>
  <c r="I863" i="17" s="1"/>
  <c r="F871" i="17"/>
  <c r="I871" i="17" s="1"/>
  <c r="F879" i="17"/>
  <c r="I879" i="17" s="1"/>
  <c r="I884" i="17"/>
  <c r="F886" i="17"/>
  <c r="I886" i="17" s="1"/>
  <c r="I899" i="17"/>
  <c r="F901" i="17"/>
  <c r="I901" i="17" s="1"/>
  <c r="I914" i="17"/>
  <c r="I916" i="17"/>
  <c r="F918" i="17"/>
  <c r="I918" i="17" s="1"/>
  <c r="I931" i="17"/>
  <c r="F933" i="17"/>
  <c r="I933" i="17" s="1"/>
  <c r="I946" i="17"/>
  <c r="I948" i="17"/>
  <c r="F950" i="17"/>
  <c r="I950" i="17" s="1"/>
  <c r="I963" i="17"/>
  <c r="F965" i="17"/>
  <c r="I965" i="17" s="1"/>
  <c r="I978" i="17"/>
  <c r="I980" i="17"/>
  <c r="F982" i="17"/>
  <c r="I982" i="17" s="1"/>
  <c r="I995" i="17"/>
  <c r="F1026" i="17"/>
  <c r="I1026" i="17" s="1"/>
  <c r="F1032" i="17"/>
  <c r="I1032" i="17" s="1"/>
  <c r="F1058" i="17"/>
  <c r="I1058" i="17" s="1"/>
  <c r="I1076" i="17"/>
  <c r="F1100" i="17"/>
  <c r="I1100" i="17" s="1"/>
  <c r="I1120" i="17"/>
  <c r="F1122" i="17"/>
  <c r="I1122" i="17" s="1"/>
  <c r="I1184" i="17"/>
  <c r="F1186" i="17"/>
  <c r="I1186" i="17" s="1"/>
  <c r="I911" i="17"/>
  <c r="I943" i="17"/>
  <c r="I973" i="17"/>
  <c r="I975" i="17"/>
  <c r="I990" i="17"/>
  <c r="F1024" i="17"/>
  <c r="I1024" i="17" s="1"/>
  <c r="F1041" i="17"/>
  <c r="I1041" i="17" s="1"/>
  <c r="F1056" i="17"/>
  <c r="I1056" i="17" s="1"/>
  <c r="F1098" i="17"/>
  <c r="I1098" i="17" s="1"/>
  <c r="F1162" i="17"/>
  <c r="I1162" i="17" s="1"/>
  <c r="F1234" i="17"/>
  <c r="I1234" i="17" s="1"/>
  <c r="I890" i="17"/>
  <c r="I892" i="17"/>
  <c r="F894" i="17"/>
  <c r="I894" i="17" s="1"/>
  <c r="I907" i="17"/>
  <c r="F909" i="17"/>
  <c r="I909" i="17" s="1"/>
  <c r="I922" i="17"/>
  <c r="I924" i="17"/>
  <c r="F926" i="17"/>
  <c r="I926" i="17" s="1"/>
  <c r="I939" i="17"/>
  <c r="F941" i="17"/>
  <c r="I941" i="17" s="1"/>
  <c r="I954" i="17"/>
  <c r="I956" i="17"/>
  <c r="F958" i="17"/>
  <c r="I958" i="17" s="1"/>
  <c r="I1072" i="17"/>
  <c r="F1074" i="17"/>
  <c r="I1074" i="17" s="1"/>
  <c r="I1092" i="17"/>
  <c r="I1136" i="17"/>
  <c r="F1138" i="17"/>
  <c r="I1138" i="17" s="1"/>
  <c r="F996" i="17"/>
  <c r="I996" i="17" s="1"/>
  <c r="F1004" i="17"/>
  <c r="I1004" i="17" s="1"/>
  <c r="F1012" i="17"/>
  <c r="I1012" i="17" s="1"/>
  <c r="F1114" i="17"/>
  <c r="I1114" i="17" s="1"/>
  <c r="F1178" i="17"/>
  <c r="I1178" i="17" s="1"/>
  <c r="F747" i="17"/>
  <c r="I747" i="17" s="1"/>
  <c r="F755" i="17"/>
  <c r="I755" i="17" s="1"/>
  <c r="F763" i="17"/>
  <c r="I763" i="17" s="1"/>
  <c r="F771" i="17"/>
  <c r="I771" i="17" s="1"/>
  <c r="F779" i="17"/>
  <c r="I779" i="17" s="1"/>
  <c r="F787" i="17"/>
  <c r="I787" i="17" s="1"/>
  <c r="F795" i="17"/>
  <c r="I795" i="17" s="1"/>
  <c r="F803" i="17"/>
  <c r="I803" i="17" s="1"/>
  <c r="F811" i="17"/>
  <c r="I811" i="17" s="1"/>
  <c r="F819" i="17"/>
  <c r="I819" i="17" s="1"/>
  <c r="F827" i="17"/>
  <c r="I827" i="17" s="1"/>
  <c r="F835" i="17"/>
  <c r="I835" i="17" s="1"/>
  <c r="F843" i="17"/>
  <c r="I843" i="17" s="1"/>
  <c r="F851" i="17"/>
  <c r="I851" i="17" s="1"/>
  <c r="F859" i="17"/>
  <c r="I859" i="17" s="1"/>
  <c r="F867" i="17"/>
  <c r="I867" i="17" s="1"/>
  <c r="F875" i="17"/>
  <c r="I875" i="17" s="1"/>
  <c r="F880" i="17"/>
  <c r="I880" i="17" s="1"/>
  <c r="F885" i="17"/>
  <c r="I885" i="17" s="1"/>
  <c r="I898" i="17"/>
  <c r="I900" i="17"/>
  <c r="F902" i="17"/>
  <c r="I902" i="17" s="1"/>
  <c r="I915" i="17"/>
  <c r="F917" i="17"/>
  <c r="I917" i="17" s="1"/>
  <c r="I930" i="17"/>
  <c r="I932" i="17"/>
  <c r="F934" i="17"/>
  <c r="I934" i="17" s="1"/>
  <c r="I947" i="17"/>
  <c r="F949" i="17"/>
  <c r="I949" i="17" s="1"/>
  <c r="I962" i="17"/>
  <c r="I964" i="17"/>
  <c r="F966" i="17"/>
  <c r="I966" i="17" s="1"/>
  <c r="I979" i="17"/>
  <c r="F981" i="17"/>
  <c r="I981" i="17" s="1"/>
  <c r="I994" i="17"/>
  <c r="I1002" i="17"/>
  <c r="I1010" i="17"/>
  <c r="I1021" i="17"/>
  <c r="F1068" i="17"/>
  <c r="I1068" i="17" s="1"/>
  <c r="F1090" i="17"/>
  <c r="I1090" i="17" s="1"/>
  <c r="F1154" i="17"/>
  <c r="I1154" i="17" s="1"/>
  <c r="I893" i="17"/>
  <c r="I895" i="17"/>
  <c r="I910" i="17"/>
  <c r="I925" i="17"/>
  <c r="I927" i="17"/>
  <c r="I942" i="17"/>
  <c r="I957" i="17"/>
  <c r="I959" i="17"/>
  <c r="I974" i="17"/>
  <c r="I989" i="17"/>
  <c r="I991" i="17"/>
  <c r="I1015" i="17"/>
  <c r="F1019" i="17"/>
  <c r="I1019" i="17" s="1"/>
  <c r="I1047" i="17"/>
  <c r="F1051" i="17"/>
  <c r="I1051" i="17" s="1"/>
  <c r="I1064" i="17"/>
  <c r="F1066" i="17"/>
  <c r="I1066" i="17" s="1"/>
  <c r="I1084" i="17"/>
  <c r="I1128" i="17"/>
  <c r="F1130" i="17"/>
  <c r="I1130" i="17" s="1"/>
  <c r="I1192" i="17"/>
  <c r="F1194" i="17"/>
  <c r="I1194" i="17" s="1"/>
  <c r="I1029" i="17"/>
  <c r="I1237" i="17"/>
  <c r="F1268" i="17"/>
  <c r="I1268" i="17" s="1"/>
  <c r="I1027" i="17"/>
  <c r="I1044" i="17"/>
  <c r="F1059" i="17"/>
  <c r="I1059" i="17" s="1"/>
  <c r="F1067" i="17"/>
  <c r="I1067" i="17" s="1"/>
  <c r="F1075" i="17"/>
  <c r="I1075" i="17" s="1"/>
  <c r="F1083" i="17"/>
  <c r="I1083" i="17" s="1"/>
  <c r="F1091" i="17"/>
  <c r="I1091" i="17" s="1"/>
  <c r="F1099" i="17"/>
  <c r="I1099" i="17" s="1"/>
  <c r="F1107" i="17"/>
  <c r="I1107" i="17" s="1"/>
  <c r="F1115" i="17"/>
  <c r="I1115" i="17" s="1"/>
  <c r="F1123" i="17"/>
  <c r="I1123" i="17" s="1"/>
  <c r="F1131" i="17"/>
  <c r="I1131" i="17" s="1"/>
  <c r="F1139" i="17"/>
  <c r="I1139" i="17" s="1"/>
  <c r="F1147" i="17"/>
  <c r="I1147" i="17" s="1"/>
  <c r="F1155" i="17"/>
  <c r="I1155" i="17" s="1"/>
  <c r="F1163" i="17"/>
  <c r="I1163" i="17" s="1"/>
  <c r="F1171" i="17"/>
  <c r="I1171" i="17" s="1"/>
  <c r="F1179" i="17"/>
  <c r="I1179" i="17" s="1"/>
  <c r="F1187" i="17"/>
  <c r="I1187" i="17" s="1"/>
  <c r="F1195" i="17"/>
  <c r="I1195" i="17" s="1"/>
  <c r="F1203" i="17"/>
  <c r="I1203" i="17" s="1"/>
  <c r="F1211" i="17"/>
  <c r="I1211" i="17" s="1"/>
  <c r="I1230" i="17"/>
  <c r="F1247" i="17"/>
  <c r="I1247" i="17" s="1"/>
  <c r="F1264" i="17"/>
  <c r="I1264" i="17" s="1"/>
  <c r="I1266" i="17"/>
  <c r="F1384" i="17"/>
  <c r="I1384" i="17" s="1"/>
  <c r="I1037" i="17"/>
  <c r="I1214" i="17"/>
  <c r="F1220" i="17"/>
  <c r="I1220" i="17" s="1"/>
  <c r="F1252" i="17"/>
  <c r="I1252" i="17" s="1"/>
  <c r="F1262" i="17"/>
  <c r="I1262" i="17" s="1"/>
  <c r="F1271" i="17"/>
  <c r="I1271" i="17" s="1"/>
  <c r="F1382" i="17"/>
  <c r="I1382" i="17" s="1"/>
  <c r="F1408" i="17"/>
  <c r="I1408" i="17" s="1"/>
  <c r="I1020" i="17"/>
  <c r="I1035" i="17"/>
  <c r="I1052" i="17"/>
  <c r="I1062" i="17"/>
  <c r="I1070" i="17"/>
  <c r="I1078" i="17"/>
  <c r="I1086" i="17"/>
  <c r="I1094" i="17"/>
  <c r="I1102" i="17"/>
  <c r="I1110" i="17"/>
  <c r="I1118" i="17"/>
  <c r="I1126" i="17"/>
  <c r="I1134" i="17"/>
  <c r="I1142" i="17"/>
  <c r="I1150" i="17"/>
  <c r="I1158" i="17"/>
  <c r="I1166" i="17"/>
  <c r="I1174" i="17"/>
  <c r="I1182" i="17"/>
  <c r="I1190" i="17"/>
  <c r="I1198" i="17"/>
  <c r="I1206" i="17"/>
  <c r="I1225" i="17"/>
  <c r="F1320" i="17"/>
  <c r="I1320" i="17" s="1"/>
  <c r="F1406" i="17"/>
  <c r="I1406" i="17" s="1"/>
  <c r="I1108" i="17"/>
  <c r="I1116" i="17"/>
  <c r="I1124" i="17"/>
  <c r="I1132" i="17"/>
  <c r="I1140" i="17"/>
  <c r="I1148" i="17"/>
  <c r="I1156" i="17"/>
  <c r="I1164" i="17"/>
  <c r="I1172" i="17"/>
  <c r="I1180" i="17"/>
  <c r="I1188" i="17"/>
  <c r="I1196" i="17"/>
  <c r="I1204" i="17"/>
  <c r="F1212" i="17"/>
  <c r="I1212" i="17" s="1"/>
  <c r="F1231" i="17"/>
  <c r="I1231" i="17" s="1"/>
  <c r="F1318" i="17"/>
  <c r="I1318" i="17" s="1"/>
  <c r="F1344" i="17"/>
  <c r="I1344" i="17" s="1"/>
  <c r="F1223" i="17"/>
  <c r="I1223" i="17" s="1"/>
  <c r="F1240" i="17"/>
  <c r="I1240" i="17" s="1"/>
  <c r="F1342" i="17"/>
  <c r="I1342" i="17" s="1"/>
  <c r="I1053" i="17"/>
  <c r="I1202" i="17"/>
  <c r="I1210" i="17"/>
  <c r="I1213" i="17"/>
  <c r="I1215" i="17"/>
  <c r="I1246" i="17"/>
  <c r="I1249" i="17"/>
  <c r="F1255" i="17"/>
  <c r="I1255" i="17" s="1"/>
  <c r="I1235" i="17"/>
  <c r="I1265" i="17"/>
  <c r="I1270" i="17"/>
  <c r="I1276" i="17"/>
  <c r="I1278" i="17"/>
  <c r="I1284" i="17"/>
  <c r="I1286" i="17"/>
  <c r="I1292" i="17"/>
  <c r="I1294" i="17"/>
  <c r="I1300" i="17"/>
  <c r="I1302" i="17"/>
  <c r="I1308" i="17"/>
  <c r="I1310" i="17"/>
  <c r="I1321" i="17"/>
  <c r="I1331" i="17"/>
  <c r="F1368" i="17"/>
  <c r="I1368" i="17" s="1"/>
  <c r="I1374" i="17"/>
  <c r="I1385" i="17"/>
  <c r="I1395" i="17"/>
  <c r="F1432" i="17"/>
  <c r="I1432" i="17" s="1"/>
  <c r="I1438" i="17"/>
  <c r="I1449" i="17"/>
  <c r="I1509" i="17"/>
  <c r="I1289" i="17"/>
  <c r="I1297" i="17"/>
  <c r="I1305" i="17"/>
  <c r="I1313" i="17"/>
  <c r="I1360" i="17"/>
  <c r="F1360" i="17"/>
  <c r="I1377" i="17"/>
  <c r="F1424" i="17"/>
  <c r="I1424" i="17" s="1"/>
  <c r="F1472" i="17"/>
  <c r="I1472" i="17" s="1"/>
  <c r="F1502" i="17"/>
  <c r="I1502" i="17" s="1"/>
  <c r="F1640" i="17"/>
  <c r="I1640" i="17" s="1"/>
  <c r="F1704" i="17"/>
  <c r="I1704" i="17" s="1"/>
  <c r="I1239" i="17"/>
  <c r="F1248" i="17"/>
  <c r="I1248" i="17" s="1"/>
  <c r="I1263" i="17"/>
  <c r="I1267" i="17"/>
  <c r="I1315" i="17"/>
  <c r="F1352" i="17"/>
  <c r="I1352" i="17" s="1"/>
  <c r="I1358" i="17"/>
  <c r="I1369" i="17"/>
  <c r="I1379" i="17"/>
  <c r="F1416" i="17"/>
  <c r="I1416" i="17" s="1"/>
  <c r="I1422" i="17"/>
  <c r="I1433" i="17"/>
  <c r="I1443" i="17"/>
  <c r="F1570" i="17"/>
  <c r="I1570" i="17" s="1"/>
  <c r="F1464" i="17"/>
  <c r="I1464" i="17" s="1"/>
  <c r="F1518" i="17"/>
  <c r="I1518" i="17" s="1"/>
  <c r="F1336" i="17"/>
  <c r="I1336" i="17" s="1"/>
  <c r="I1353" i="17"/>
  <c r="I1363" i="17"/>
  <c r="F1400" i="17"/>
  <c r="I1400" i="17" s="1"/>
  <c r="I1427" i="17"/>
  <c r="F1568" i="17"/>
  <c r="I1568" i="17" s="1"/>
  <c r="F1227" i="17"/>
  <c r="I1227" i="17" s="1"/>
  <c r="I1236" i="17"/>
  <c r="F1243" i="17"/>
  <c r="I1243" i="17" s="1"/>
  <c r="F1256" i="17"/>
  <c r="I1256" i="17" s="1"/>
  <c r="F1328" i="17"/>
  <c r="I1328" i="17" s="1"/>
  <c r="I1334" i="17"/>
  <c r="I1345" i="17"/>
  <c r="I1355" i="17"/>
  <c r="F1392" i="17"/>
  <c r="I1392" i="17" s="1"/>
  <c r="I1398" i="17"/>
  <c r="I1419" i="17"/>
  <c r="F1456" i="17"/>
  <c r="I1456" i="17" s="1"/>
  <c r="F1488" i="17"/>
  <c r="I1488" i="17" s="1"/>
  <c r="F1448" i="17"/>
  <c r="I1448" i="17" s="1"/>
  <c r="I1251" i="17"/>
  <c r="I1257" i="17"/>
  <c r="F1272" i="17"/>
  <c r="I1272" i="17" s="1"/>
  <c r="F1280" i="17"/>
  <c r="I1280" i="17" s="1"/>
  <c r="F1288" i="17"/>
  <c r="I1288" i="17" s="1"/>
  <c r="F1296" i="17"/>
  <c r="I1296" i="17" s="1"/>
  <c r="F1304" i="17"/>
  <c r="I1304" i="17" s="1"/>
  <c r="F1312" i="17"/>
  <c r="I1312" i="17" s="1"/>
  <c r="I1329" i="17"/>
  <c r="I1339" i="17"/>
  <c r="F1376" i="17"/>
  <c r="I1376" i="17" s="1"/>
  <c r="I1393" i="17"/>
  <c r="I1403" i="17"/>
  <c r="F1440" i="17"/>
  <c r="I1440" i="17" s="1"/>
  <c r="F1480" i="17"/>
  <c r="I1480" i="17" s="1"/>
  <c r="I1489" i="17"/>
  <c r="F1600" i="17"/>
  <c r="I1600" i="17" s="1"/>
  <c r="I1627" i="17"/>
  <c r="I1631" i="17"/>
  <c r="F1664" i="17"/>
  <c r="I1664" i="17" s="1"/>
  <c r="I1691" i="17"/>
  <c r="I1695" i="17"/>
  <c r="F1728" i="17"/>
  <c r="I1728" i="17" s="1"/>
  <c r="I1522" i="17"/>
  <c r="F1562" i="17"/>
  <c r="I1562" i="17" s="1"/>
  <c r="I1579" i="17"/>
  <c r="I1583" i="17"/>
  <c r="F1616" i="17"/>
  <c r="I1616" i="17" s="1"/>
  <c r="I1643" i="17"/>
  <c r="I1647" i="17"/>
  <c r="F1680" i="17"/>
  <c r="I1680" i="17" s="1"/>
  <c r="I1707" i="17"/>
  <c r="I1711" i="17"/>
  <c r="F1744" i="17"/>
  <c r="I1744" i="17" s="1"/>
  <c r="F1760" i="17"/>
  <c r="I1760" i="17" s="1"/>
  <c r="F1776" i="17"/>
  <c r="I1776" i="17" s="1"/>
  <c r="F1792" i="17"/>
  <c r="I1792" i="17" s="1"/>
  <c r="F1808" i="17"/>
  <c r="I1808" i="17" s="1"/>
  <c r="F1824" i="17"/>
  <c r="I1824" i="17" s="1"/>
  <c r="I1490" i="17"/>
  <c r="I1499" i="17"/>
  <c r="I1506" i="17"/>
  <c r="I1515" i="17"/>
  <c r="F1530" i="17"/>
  <c r="I1530" i="17" s="1"/>
  <c r="F1538" i="17"/>
  <c r="I1538" i="17" s="1"/>
  <c r="F1546" i="17"/>
  <c r="I1546" i="17" s="1"/>
  <c r="F1554" i="17"/>
  <c r="I1554" i="17" s="1"/>
  <c r="I1573" i="17"/>
  <c r="F1592" i="17"/>
  <c r="I1592" i="17" s="1"/>
  <c r="I1619" i="17"/>
  <c r="I1623" i="17"/>
  <c r="F1656" i="17"/>
  <c r="I1656" i="17" s="1"/>
  <c r="I1683" i="17"/>
  <c r="I1687" i="17"/>
  <c r="F1720" i="17"/>
  <c r="I1720" i="17" s="1"/>
  <c r="I1747" i="17"/>
  <c r="I1763" i="17"/>
  <c r="I1779" i="17"/>
  <c r="I1795" i="17"/>
  <c r="I1811" i="17"/>
  <c r="I1827" i="17"/>
  <c r="I1571" i="17"/>
  <c r="I1575" i="17"/>
  <c r="I1595" i="17"/>
  <c r="I1599" i="17"/>
  <c r="F1632" i="17"/>
  <c r="I1632" i="17" s="1"/>
  <c r="I1659" i="17"/>
  <c r="I1663" i="17"/>
  <c r="F1696" i="17"/>
  <c r="I1696" i="17" s="1"/>
  <c r="I1723" i="17"/>
  <c r="I1727" i="17"/>
  <c r="F1608" i="17"/>
  <c r="I1608" i="17" s="1"/>
  <c r="F1672" i="17"/>
  <c r="I1672" i="17" s="1"/>
  <c r="F1736" i="17"/>
  <c r="I1736" i="17" s="1"/>
  <c r="F1460" i="17"/>
  <c r="I1460" i="17" s="1"/>
  <c r="F1468" i="17"/>
  <c r="I1468" i="17" s="1"/>
  <c r="F1476" i="17"/>
  <c r="I1476" i="17" s="1"/>
  <c r="F1484" i="17"/>
  <c r="I1484" i="17" s="1"/>
  <c r="F1494" i="17"/>
  <c r="I1494" i="17" s="1"/>
  <c r="F1510" i="17"/>
  <c r="I1510" i="17" s="1"/>
  <c r="I1523" i="17"/>
  <c r="I1531" i="17"/>
  <c r="F1563" i="17"/>
  <c r="I1563" i="17" s="1"/>
  <c r="F1584" i="17"/>
  <c r="I1584" i="17" s="1"/>
  <c r="F1648" i="17"/>
  <c r="I1648" i="17" s="1"/>
  <c r="F1712" i="17"/>
  <c r="I1712" i="17" s="1"/>
  <c r="F1752" i="17"/>
  <c r="I1752" i="17" s="1"/>
  <c r="F1768" i="17"/>
  <c r="I1768" i="17" s="1"/>
  <c r="F1784" i="17"/>
  <c r="I1784" i="17" s="1"/>
  <c r="F1800" i="17"/>
  <c r="I1800" i="17" s="1"/>
  <c r="F1816" i="17"/>
  <c r="I1816" i="17" s="1"/>
  <c r="I1491" i="17"/>
  <c r="I1496" i="17"/>
  <c r="I1498" i="17"/>
  <c r="I1503" i="17"/>
  <c r="I1507" i="17"/>
  <c r="I1514" i="17"/>
  <c r="F1539" i="17"/>
  <c r="I1539" i="17" s="1"/>
  <c r="F1547" i="17"/>
  <c r="I1547" i="17" s="1"/>
  <c r="F1555" i="17"/>
  <c r="I1555" i="17" s="1"/>
  <c r="I1572" i="17"/>
  <c r="F1578" i="17"/>
  <c r="I1578" i="17" s="1"/>
  <c r="I1587" i="17"/>
  <c r="I1591" i="17"/>
  <c r="F1624" i="17"/>
  <c r="I1624" i="17" s="1"/>
  <c r="I1651" i="17"/>
  <c r="I1655" i="17"/>
  <c r="F1688" i="17"/>
  <c r="I1688" i="17" s="1"/>
  <c r="I1715" i="17"/>
  <c r="I1719" i="17"/>
  <c r="I1755" i="17"/>
  <c r="I1771" i="17"/>
  <c r="I1787" i="17"/>
  <c r="I1803" i="17"/>
  <c r="I1819" i="17"/>
  <c r="I1825" i="17"/>
  <c r="F1586" i="17"/>
  <c r="I1586" i="17" s="1"/>
  <c r="F1594" i="17"/>
  <c r="I1594" i="17" s="1"/>
  <c r="F1602" i="17"/>
  <c r="I1602" i="17" s="1"/>
  <c r="F1610" i="17"/>
  <c r="I1610" i="17" s="1"/>
  <c r="F1618" i="17"/>
  <c r="I1618" i="17" s="1"/>
  <c r="F1626" i="17"/>
  <c r="I1626" i="17" s="1"/>
  <c r="F1634" i="17"/>
  <c r="I1634" i="17" s="1"/>
  <c r="F1642" i="17"/>
  <c r="I1642" i="17" s="1"/>
  <c r="F1650" i="17"/>
  <c r="I1650" i="17" s="1"/>
  <c r="F1658" i="17"/>
  <c r="I1658" i="17" s="1"/>
  <c r="F1666" i="17"/>
  <c r="I1666" i="17" s="1"/>
  <c r="F1674" i="17"/>
  <c r="I1674" i="17" s="1"/>
  <c r="F1682" i="17"/>
  <c r="I1682" i="17" s="1"/>
  <c r="F1690" i="17"/>
  <c r="I1690" i="17" s="1"/>
  <c r="F1698" i="17"/>
  <c r="I1698" i="17" s="1"/>
  <c r="F1706" i="17"/>
  <c r="I1706" i="17" s="1"/>
  <c r="F1714" i="17"/>
  <c r="I1714" i="17" s="1"/>
  <c r="F1722" i="17"/>
  <c r="I1722" i="17" s="1"/>
  <c r="F1730" i="17"/>
  <c r="I1730" i="17" s="1"/>
  <c r="F1738" i="17"/>
  <c r="I1738" i="17" s="1"/>
  <c r="F1746" i="17"/>
  <c r="I1746" i="17" s="1"/>
  <c r="F1754" i="17"/>
  <c r="I1754" i="17" s="1"/>
  <c r="F1762" i="17"/>
  <c r="I1762" i="17" s="1"/>
  <c r="F1770" i="17"/>
  <c r="I1770" i="17" s="1"/>
  <c r="F1778" i="17"/>
  <c r="I1778" i="17" s="1"/>
  <c r="F1786" i="17"/>
  <c r="I1786" i="17" s="1"/>
  <c r="F1794" i="17"/>
  <c r="I1794" i="17" s="1"/>
  <c r="F1802" i="17"/>
  <c r="I1802" i="17" s="1"/>
  <c r="F1810" i="17"/>
  <c r="I1810" i="17" s="1"/>
  <c r="F1818" i="17"/>
  <c r="I1818" i="17" s="1"/>
  <c r="F1826" i="17"/>
  <c r="I1826" i="17" s="1"/>
  <c r="F1743" i="17"/>
  <c r="I1743" i="17" s="1"/>
  <c r="F1751" i="17"/>
  <c r="I1751" i="17" s="1"/>
  <c r="F1759" i="17"/>
  <c r="I1759" i="17" s="1"/>
  <c r="F1767" i="17"/>
  <c r="I1767" i="17" s="1"/>
  <c r="F1775" i="17"/>
  <c r="I1775" i="17" s="1"/>
  <c r="F1783" i="17"/>
  <c r="I1783" i="17" s="1"/>
  <c r="F1791" i="17"/>
  <c r="I1791" i="17" s="1"/>
  <c r="F1799" i="17"/>
  <c r="I1799" i="17" s="1"/>
  <c r="F1807" i="17"/>
  <c r="I1807" i="17" s="1"/>
  <c r="F1815" i="17"/>
  <c r="I1815" i="17" s="1"/>
  <c r="F1823" i="17"/>
  <c r="I1823" i="17" s="1"/>
  <c r="F1748" i="17"/>
  <c r="I1748" i="17" s="1"/>
  <c r="F1756" i="17"/>
  <c r="I1756" i="17" s="1"/>
  <c r="F1764" i="17"/>
  <c r="I1764" i="17" s="1"/>
  <c r="F1772" i="17"/>
  <c r="I1772" i="17" s="1"/>
  <c r="F1780" i="17"/>
  <c r="I1780" i="17" s="1"/>
  <c r="F1788" i="17"/>
  <c r="I1788" i="17" s="1"/>
  <c r="F1796" i="17"/>
  <c r="I1796" i="17" s="1"/>
  <c r="F1804" i="17"/>
  <c r="I1804" i="17" s="1"/>
  <c r="F1812" i="17"/>
  <c r="I1812" i="17" s="1"/>
  <c r="F1820" i="17"/>
  <c r="I1820" i="17" s="1"/>
  <c r="F1828" i="17"/>
  <c r="I1828" i="17" s="1"/>
  <c r="N457" i="15"/>
  <c r="N697" i="15"/>
  <c r="N18" i="15"/>
  <c r="N641" i="15"/>
  <c r="N154" i="15"/>
  <c r="N130" i="15"/>
  <c r="N98" i="15"/>
  <c r="N90" i="15"/>
  <c r="N74" i="15"/>
  <c r="N9" i="15"/>
  <c r="N25" i="15"/>
  <c r="N249" i="15"/>
  <c r="N313" i="15"/>
  <c r="N57" i="15"/>
  <c r="N89" i="15"/>
  <c r="N145" i="15"/>
  <c r="N185" i="15"/>
  <c r="N225" i="15"/>
  <c r="N289" i="15"/>
  <c r="N353" i="15"/>
  <c r="N401" i="15"/>
  <c r="N473" i="15"/>
  <c r="N489" i="15"/>
  <c r="N505" i="15"/>
  <c r="N657" i="15"/>
  <c r="N713" i="15"/>
  <c r="N41" i="15"/>
  <c r="N73" i="15"/>
  <c r="N129" i="15"/>
  <c r="N169" i="15"/>
  <c r="N209" i="15"/>
  <c r="N273" i="15"/>
  <c r="N337" i="15"/>
  <c r="N513" i="15"/>
  <c r="N545" i="15"/>
  <c r="N625" i="15"/>
  <c r="N681" i="15"/>
  <c r="N687" i="15"/>
  <c r="N729" i="15"/>
  <c r="N65" i="15"/>
  <c r="N113" i="15"/>
  <c r="N153" i="15"/>
  <c r="N233" i="15"/>
  <c r="N297" i="15"/>
  <c r="N361" i="15"/>
  <c r="N377" i="15"/>
  <c r="N393" i="15"/>
  <c r="N425" i="15"/>
  <c r="N441" i="15"/>
  <c r="N529" i="15"/>
  <c r="N561" i="15"/>
  <c r="N577" i="15"/>
  <c r="N593" i="15"/>
  <c r="N609" i="15"/>
  <c r="N665" i="15"/>
  <c r="N97" i="15"/>
  <c r="N193" i="15"/>
  <c r="N257" i="15"/>
  <c r="N321" i="15"/>
  <c r="N481" i="15"/>
  <c r="N497" i="15"/>
  <c r="N649" i="15"/>
  <c r="N711" i="15"/>
  <c r="N721" i="15"/>
  <c r="N17" i="15"/>
  <c r="N49" i="15"/>
  <c r="N81" i="15"/>
  <c r="N177" i="15"/>
  <c r="N217" i="15"/>
  <c r="N281" i="15"/>
  <c r="N345" i="15"/>
  <c r="N417" i="15"/>
  <c r="N465" i="15"/>
  <c r="N633" i="15"/>
  <c r="N695" i="15"/>
  <c r="N705" i="15"/>
  <c r="N137" i="15"/>
  <c r="N241" i="15"/>
  <c r="N305" i="15"/>
  <c r="N449" i="15"/>
  <c r="N537" i="15"/>
  <c r="N679" i="15"/>
  <c r="N689" i="15"/>
  <c r="N33" i="15"/>
  <c r="N105" i="15"/>
  <c r="N121" i="15"/>
  <c r="N161" i="15"/>
  <c r="N201" i="15"/>
  <c r="N265" i="15"/>
  <c r="N329" i="15"/>
  <c r="N369" i="15"/>
  <c r="N385" i="15"/>
  <c r="N409" i="15"/>
  <c r="N433" i="15"/>
  <c r="N521" i="15"/>
  <c r="N553" i="15"/>
  <c r="N569" i="15"/>
  <c r="N585" i="15"/>
  <c r="N601" i="15"/>
  <c r="N617" i="15"/>
  <c r="N673" i="15"/>
  <c r="N162" i="15"/>
  <c r="N202" i="15"/>
  <c r="N266" i="15"/>
  <c r="N330" i="15"/>
  <c r="N370" i="15"/>
  <c r="N386" i="15"/>
  <c r="N410" i="15"/>
  <c r="N434" i="15"/>
  <c r="N532" i="15"/>
  <c r="N560" i="15"/>
  <c r="N576" i="15"/>
  <c r="N592" i="15"/>
  <c r="N644" i="15"/>
  <c r="N700" i="15"/>
  <c r="N146" i="15"/>
  <c r="N668" i="15"/>
  <c r="N536" i="15"/>
  <c r="N652" i="15"/>
  <c r="N724" i="15"/>
  <c r="N540" i="15"/>
  <c r="N552" i="15"/>
  <c r="N568" i="15"/>
  <c r="N584" i="15"/>
  <c r="N600" i="15"/>
  <c r="N616" i="15"/>
  <c r="N620" i="15"/>
  <c r="N636" i="15"/>
  <c r="N708" i="15"/>
  <c r="N82" i="15"/>
  <c r="N676" i="15"/>
  <c r="N728" i="15"/>
  <c r="N186" i="15"/>
  <c r="N226" i="15"/>
  <c r="N290" i="15"/>
  <c r="N354" i="15"/>
  <c r="N402" i="15"/>
  <c r="N419" i="15"/>
  <c r="N451" i="15"/>
  <c r="N474" i="15"/>
  <c r="N490" i="15"/>
  <c r="N506" i="15"/>
  <c r="N522" i="15"/>
  <c r="N538" i="15"/>
  <c r="N556" i="15"/>
  <c r="N563" i="15"/>
  <c r="N572" i="15"/>
  <c r="N579" i="15"/>
  <c r="N588" i="15"/>
  <c r="N595" i="15"/>
  <c r="N604" i="15"/>
  <c r="N611" i="15"/>
  <c r="N732" i="15"/>
  <c r="N50" i="15"/>
  <c r="N34" i="15"/>
  <c r="N250" i="15"/>
  <c r="N314" i="15"/>
  <c r="N458" i="15"/>
  <c r="N634" i="15"/>
  <c r="N650" i="15"/>
  <c r="N666" i="15"/>
  <c r="N682" i="15"/>
  <c r="N698" i="15"/>
  <c r="N714" i="15"/>
  <c r="N58" i="15"/>
  <c r="N170" i="15"/>
  <c r="N210" i="15"/>
  <c r="N274" i="15"/>
  <c r="N338" i="15"/>
  <c r="N355" i="15"/>
  <c r="N500" i="15"/>
  <c r="N554" i="15"/>
  <c r="N570" i="15"/>
  <c r="N586" i="15"/>
  <c r="N602" i="15"/>
  <c r="N608" i="15"/>
  <c r="N618" i="15"/>
  <c r="N10" i="15"/>
  <c r="N26" i="15"/>
  <c r="N106" i="15"/>
  <c r="N234" i="15"/>
  <c r="N298" i="15"/>
  <c r="N362" i="15"/>
  <c r="N378" i="15"/>
  <c r="N394" i="15"/>
  <c r="N426" i="15"/>
  <c r="N442" i="15"/>
  <c r="N514" i="15"/>
  <c r="N635" i="15"/>
  <c r="N651" i="15"/>
  <c r="N667" i="15"/>
  <c r="N683" i="15"/>
  <c r="N699" i="15"/>
  <c r="N715" i="15"/>
  <c r="N42" i="15"/>
  <c r="N122" i="15"/>
  <c r="N194" i="15"/>
  <c r="N258" i="15"/>
  <c r="N322" i="15"/>
  <c r="N482" i="15"/>
  <c r="N498" i="15"/>
  <c r="N508" i="15"/>
  <c r="N524" i="15"/>
  <c r="N546" i="15"/>
  <c r="N555" i="15"/>
  <c r="N564" i="15"/>
  <c r="N571" i="15"/>
  <c r="N580" i="15"/>
  <c r="N587" i="15"/>
  <c r="N596" i="15"/>
  <c r="N603" i="15"/>
  <c r="N612" i="15"/>
  <c r="N619" i="15"/>
  <c r="N730" i="15"/>
  <c r="N66" i="15"/>
  <c r="N178" i="15"/>
  <c r="N218" i="15"/>
  <c r="N282" i="15"/>
  <c r="N346" i="15"/>
  <c r="N418" i="15"/>
  <c r="N466" i="15"/>
  <c r="N530" i="15"/>
  <c r="N626" i="15"/>
  <c r="N642" i="15"/>
  <c r="N658" i="15"/>
  <c r="N674" i="15"/>
  <c r="N690" i="15"/>
  <c r="N706" i="15"/>
  <c r="N722" i="15"/>
  <c r="N242" i="15"/>
  <c r="N306" i="15"/>
  <c r="N450" i="15"/>
  <c r="N562" i="15"/>
  <c r="N578" i="15"/>
  <c r="N594" i="15"/>
  <c r="N610" i="15"/>
  <c r="N87" i="15"/>
  <c r="N120" i="15"/>
  <c r="N131" i="15"/>
  <c r="N140" i="15"/>
  <c r="N76" i="15"/>
  <c r="N96" i="15"/>
  <c r="N107" i="15"/>
  <c r="N116" i="15"/>
  <c r="N127" i="15"/>
  <c r="N147" i="15"/>
  <c r="N156" i="15"/>
  <c r="N83" i="15"/>
  <c r="N103" i="15"/>
  <c r="N72" i="15"/>
  <c r="N112" i="15"/>
  <c r="N123" i="15"/>
  <c r="N132" i="15"/>
  <c r="N143" i="15"/>
  <c r="N95" i="15"/>
  <c r="N139" i="15"/>
  <c r="N155" i="15"/>
  <c r="N104" i="15"/>
  <c r="N124" i="15"/>
  <c r="N144" i="15"/>
  <c r="N427" i="15"/>
  <c r="N443" i="15"/>
  <c r="N515" i="15"/>
  <c r="N416" i="15"/>
  <c r="N464" i="15"/>
  <c r="N483" i="15"/>
  <c r="N499" i="15"/>
  <c r="N528" i="15"/>
  <c r="N624" i="15"/>
  <c r="N640" i="15"/>
  <c r="N656" i="15"/>
  <c r="N672" i="15"/>
  <c r="N688" i="15"/>
  <c r="N704" i="15"/>
  <c r="N720" i="15"/>
  <c r="N731" i="15"/>
  <c r="N400" i="15"/>
  <c r="N435" i="15"/>
  <c r="N472" i="15"/>
  <c r="N411" i="15"/>
  <c r="N456" i="15"/>
  <c r="N475" i="15"/>
  <c r="N491" i="15"/>
  <c r="N507" i="15"/>
  <c r="N523" i="15"/>
  <c r="N632" i="15"/>
  <c r="N648" i="15"/>
  <c r="N664" i="15"/>
  <c r="N680" i="15"/>
  <c r="N696" i="15"/>
  <c r="N712" i="15"/>
  <c r="I2" i="13"/>
  <c r="I7" i="16"/>
  <c r="I47" i="16"/>
  <c r="I117" i="16"/>
  <c r="I146" i="16"/>
  <c r="I373" i="16"/>
  <c r="I381" i="16"/>
  <c r="I431" i="16"/>
  <c r="I440" i="16"/>
  <c r="I578" i="16"/>
  <c r="I596" i="16"/>
  <c r="I667" i="16"/>
  <c r="E200" i="16"/>
  <c r="I200" i="16" s="1"/>
  <c r="I269" i="16"/>
  <c r="I555" i="16"/>
  <c r="I572" i="16"/>
  <c r="I629" i="16"/>
  <c r="I650" i="16"/>
  <c r="E707" i="16"/>
  <c r="I707" i="16" s="1"/>
  <c r="I675" i="16"/>
  <c r="I55" i="16"/>
  <c r="I114" i="16"/>
  <c r="I120" i="16"/>
  <c r="I162" i="16"/>
  <c r="I317" i="16"/>
  <c r="I333" i="16"/>
  <c r="I360" i="16"/>
  <c r="I424" i="16"/>
  <c r="I516" i="16"/>
  <c r="I580" i="16"/>
  <c r="I61" i="16"/>
  <c r="E31" i="16"/>
  <c r="I31" i="16" s="1"/>
  <c r="I210" i="16"/>
  <c r="I266" i="16"/>
  <c r="I349" i="16"/>
  <c r="I383" i="16"/>
  <c r="I391" i="16"/>
  <c r="I453" i="16"/>
  <c r="E487" i="16"/>
  <c r="I487" i="16" s="1"/>
  <c r="I602" i="16"/>
  <c r="I666" i="16"/>
  <c r="I133" i="16"/>
  <c r="I48" i="16"/>
  <c r="I67" i="16"/>
  <c r="I80" i="16"/>
  <c r="I107" i="16"/>
  <c r="I197" i="16"/>
  <c r="I277" i="16"/>
  <c r="I304" i="16"/>
  <c r="I357" i="16"/>
  <c r="I367" i="16"/>
  <c r="I384" i="16"/>
  <c r="I399" i="16"/>
  <c r="I410" i="16"/>
  <c r="I426" i="16"/>
  <c r="I464" i="16"/>
  <c r="I509" i="16"/>
  <c r="I524" i="16"/>
  <c r="I588" i="16"/>
  <c r="I635" i="16"/>
  <c r="I723" i="16"/>
  <c r="I531" i="16"/>
  <c r="I39" i="16"/>
  <c r="I23" i="16"/>
  <c r="I17" i="16"/>
  <c r="E194" i="16"/>
  <c r="I194" i="16" s="1"/>
  <c r="I394" i="16"/>
  <c r="I469" i="16"/>
  <c r="I611" i="16"/>
  <c r="I26" i="16"/>
  <c r="I38" i="16"/>
  <c r="I45" i="16"/>
  <c r="I96" i="16"/>
  <c r="I139" i="16"/>
  <c r="I141" i="16"/>
  <c r="E295" i="16"/>
  <c r="I295" i="16" s="1"/>
  <c r="I389" i="16"/>
  <c r="I432" i="16"/>
  <c r="I6" i="16"/>
  <c r="I11" i="16"/>
  <c r="I16" i="16"/>
  <c r="I59" i="16"/>
  <c r="I69" i="16"/>
  <c r="E173" i="16"/>
  <c r="I173" i="16" s="1"/>
  <c r="I9" i="16"/>
  <c r="E3" i="16"/>
  <c r="I3" i="16" s="1"/>
  <c r="I13" i="16"/>
  <c r="E21" i="16"/>
  <c r="I21" i="16" s="1"/>
  <c r="I33" i="16"/>
  <c r="I42" i="16"/>
  <c r="E64" i="16"/>
  <c r="I64" i="16" s="1"/>
  <c r="I88" i="16"/>
  <c r="I170" i="16"/>
  <c r="E218" i="16"/>
  <c r="I218" i="16" s="1"/>
  <c r="I237" i="16"/>
  <c r="I288" i="16"/>
  <c r="E449" i="16"/>
  <c r="I449" i="16" s="1"/>
  <c r="E643" i="16"/>
  <c r="I643" i="16" s="1"/>
  <c r="E704" i="16"/>
  <c r="I704" i="16" s="1"/>
  <c r="I5" i="16"/>
  <c r="I8" i="16"/>
  <c r="I18" i="16"/>
  <c r="I30" i="16"/>
  <c r="I37" i="16"/>
  <c r="I40" i="16"/>
  <c r="E54" i="16"/>
  <c r="I54" i="16" s="1"/>
  <c r="I57" i="16"/>
  <c r="E91" i="16"/>
  <c r="I91" i="16" s="1"/>
  <c r="I93" i="16"/>
  <c r="I104" i="16"/>
  <c r="I168" i="16"/>
  <c r="E181" i="16"/>
  <c r="I181" i="16" s="1"/>
  <c r="I211" i="16"/>
  <c r="I213" i="16"/>
  <c r="E271" i="16"/>
  <c r="I271" i="16" s="1"/>
  <c r="E401" i="16"/>
  <c r="I401" i="16" s="1"/>
  <c r="I423" i="16"/>
  <c r="I463" i="16"/>
  <c r="E594" i="16"/>
  <c r="I594" i="16" s="1"/>
  <c r="I2" i="16"/>
  <c r="I12" i="16"/>
  <c r="I15" i="16"/>
  <c r="I66" i="16"/>
  <c r="I83" i="16"/>
  <c r="E515" i="16"/>
  <c r="I515" i="16" s="1"/>
  <c r="I603" i="16"/>
  <c r="E659" i="16"/>
  <c r="I659" i="16" s="1"/>
  <c r="E720" i="16"/>
  <c r="I720" i="16" s="1"/>
  <c r="I25" i="16"/>
  <c r="I34" i="16"/>
  <c r="I56" i="16"/>
  <c r="I75" i="16"/>
  <c r="I85" i="16"/>
  <c r="E90" i="16"/>
  <c r="I90" i="16" s="1"/>
  <c r="E119" i="16"/>
  <c r="I119" i="16" s="1"/>
  <c r="E247" i="16"/>
  <c r="I247" i="16" s="1"/>
  <c r="E392" i="16"/>
  <c r="I392" i="16" s="1"/>
  <c r="E416" i="16"/>
  <c r="I416" i="16" s="1"/>
  <c r="I418" i="16"/>
  <c r="E547" i="16"/>
  <c r="I547" i="16" s="1"/>
  <c r="E690" i="16"/>
  <c r="I690" i="16" s="1"/>
  <c r="I32" i="16"/>
  <c r="E46" i="16"/>
  <c r="I46" i="16" s="1"/>
  <c r="E53" i="16"/>
  <c r="I53" i="16" s="1"/>
  <c r="E176" i="16"/>
  <c r="I176" i="16" s="1"/>
  <c r="I186" i="16"/>
  <c r="I263" i="16"/>
  <c r="I325" i="16"/>
  <c r="I409" i="16"/>
  <c r="E456" i="16"/>
  <c r="I456" i="16" s="1"/>
  <c r="I479" i="16"/>
  <c r="E503" i="16"/>
  <c r="I503" i="16" s="1"/>
  <c r="I4" i="16"/>
  <c r="I14" i="16"/>
  <c r="E22" i="16"/>
  <c r="I22" i="16" s="1"/>
  <c r="E29" i="16"/>
  <c r="I29" i="16" s="1"/>
  <c r="I41" i="16"/>
  <c r="I50" i="16"/>
  <c r="I72" i="16"/>
  <c r="I74" i="16"/>
  <c r="I98" i="16"/>
  <c r="E101" i="16"/>
  <c r="I101" i="16" s="1"/>
  <c r="I131" i="16"/>
  <c r="I184" i="16"/>
  <c r="I272" i="16"/>
  <c r="I274" i="16"/>
  <c r="I312" i="16"/>
  <c r="I314" i="16"/>
  <c r="E341" i="16"/>
  <c r="I341" i="16" s="1"/>
  <c r="E439" i="16"/>
  <c r="I439" i="16"/>
  <c r="E574" i="16"/>
  <c r="I574" i="16" s="1"/>
  <c r="I627" i="16"/>
  <c r="I112" i="16"/>
  <c r="I125" i="16"/>
  <c r="I152" i="16"/>
  <c r="I195" i="16"/>
  <c r="I205" i="16"/>
  <c r="I229" i="16"/>
  <c r="I231" i="16"/>
  <c r="I255" i="16"/>
  <c r="I322" i="16"/>
  <c r="I335" i="16"/>
  <c r="I351" i="16"/>
  <c r="I415" i="16"/>
  <c r="I445" i="16"/>
  <c r="E455" i="16"/>
  <c r="I455" i="16" s="1"/>
  <c r="I496" i="16"/>
  <c r="I514" i="16"/>
  <c r="I530" i="16"/>
  <c r="I587" i="16"/>
  <c r="I610" i="16"/>
  <c r="E619" i="16"/>
  <c r="I619" i="16" s="1"/>
  <c r="E699" i="16"/>
  <c r="I699" i="16" s="1"/>
  <c r="I706" i="16"/>
  <c r="E715" i="16"/>
  <c r="I715" i="16" s="1"/>
  <c r="I731" i="16"/>
  <c r="E115" i="16"/>
  <c r="I115" i="16" s="1"/>
  <c r="I122" i="16"/>
  <c r="E130" i="16"/>
  <c r="I130" i="16" s="1"/>
  <c r="I136" i="16"/>
  <c r="I147" i="16"/>
  <c r="E160" i="16"/>
  <c r="I160" i="16" s="1"/>
  <c r="I178" i="16"/>
  <c r="I192" i="16"/>
  <c r="I224" i="16"/>
  <c r="I239" i="16"/>
  <c r="I248" i="16"/>
  <c r="I280" i="16"/>
  <c r="I282" i="16"/>
  <c r="I309" i="16"/>
  <c r="I320" i="16"/>
  <c r="I336" i="16"/>
  <c r="E365" i="16"/>
  <c r="I365" i="16" s="1"/>
  <c r="I400" i="16"/>
  <c r="I408" i="16"/>
  <c r="E441" i="16"/>
  <c r="I441" i="16" s="1"/>
  <c r="I485" i="16"/>
  <c r="I626" i="16"/>
  <c r="I680" i="16"/>
  <c r="I683" i="16"/>
  <c r="I696" i="16"/>
  <c r="I708" i="16"/>
  <c r="I730" i="16"/>
  <c r="I99" i="16"/>
  <c r="I149" i="16"/>
  <c r="I187" i="16"/>
  <c r="I226" i="16"/>
  <c r="I250" i="16"/>
  <c r="I319" i="16"/>
  <c r="I448" i="16"/>
  <c r="I461" i="16"/>
  <c r="E481" i="16"/>
  <c r="I481" i="16" s="1"/>
  <c r="I518" i="16"/>
  <c r="I546" i="16"/>
  <c r="I616" i="16"/>
  <c r="I642" i="16"/>
  <c r="I658" i="16"/>
  <c r="I109" i="16"/>
  <c r="I144" i="16"/>
  <c r="I171" i="16"/>
  <c r="I179" i="16"/>
  <c r="I189" i="16"/>
  <c r="I216" i="16"/>
  <c r="I240" i="16"/>
  <c r="I264" i="16"/>
  <c r="I279" i="16"/>
  <c r="I330" i="16"/>
  <c r="I346" i="16"/>
  <c r="I359" i="16"/>
  <c r="I375" i="16"/>
  <c r="I433" i="16"/>
  <c r="I437" i="16"/>
  <c r="E457" i="16"/>
  <c r="I457" i="16" s="1"/>
  <c r="I501" i="16"/>
  <c r="I566" i="16"/>
  <c r="I568" i="16"/>
  <c r="I632" i="16"/>
  <c r="I664" i="16"/>
  <c r="I693" i="16"/>
  <c r="I473" i="16"/>
  <c r="I477" i="16"/>
  <c r="I552" i="16"/>
  <c r="I613" i="16"/>
  <c r="I648" i="16"/>
  <c r="I677" i="16"/>
  <c r="I128" i="16"/>
  <c r="I163" i="16"/>
  <c r="I208" i="16"/>
  <c r="I232" i="16"/>
  <c r="I256" i="16"/>
  <c r="I311" i="16"/>
  <c r="I352" i="16"/>
  <c r="I368" i="16"/>
  <c r="I370" i="16"/>
  <c r="I480" i="16"/>
  <c r="I493" i="16"/>
  <c r="I517" i="16"/>
  <c r="I549" i="16"/>
  <c r="I558" i="16"/>
  <c r="I634" i="16"/>
  <c r="I645" i="16"/>
  <c r="I668" i="16"/>
  <c r="I722" i="16"/>
  <c r="I123" i="16"/>
  <c r="I143" i="16"/>
  <c r="I155" i="16"/>
  <c r="I165" i="16"/>
  <c r="I183" i="16"/>
  <c r="I203" i="16"/>
  <c r="I234" i="16"/>
  <c r="I258" i="16"/>
  <c r="I287" i="16"/>
  <c r="I306" i="16"/>
  <c r="I388" i="16"/>
  <c r="I405" i="16"/>
  <c r="E425" i="16"/>
  <c r="I425" i="16" s="1"/>
  <c r="I429" i="16"/>
  <c r="I465" i="16"/>
  <c r="I525" i="16"/>
  <c r="E576" i="16"/>
  <c r="I576" i="16" s="1"/>
  <c r="I652" i="16"/>
  <c r="I656" i="16"/>
  <c r="I674" i="16"/>
  <c r="E76" i="16"/>
  <c r="I76" i="16" s="1"/>
  <c r="E86" i="16"/>
  <c r="I86" i="16" s="1"/>
  <c r="E89" i="16"/>
  <c r="I89" i="16" s="1"/>
  <c r="E150" i="16"/>
  <c r="I150" i="16" s="1"/>
  <c r="E153" i="16"/>
  <c r="I153" i="16" s="1"/>
  <c r="E156" i="16"/>
  <c r="I156" i="16" s="1"/>
  <c r="E214" i="16"/>
  <c r="I214" i="16" s="1"/>
  <c r="E251" i="16"/>
  <c r="I251" i="16" s="1"/>
  <c r="E20" i="16"/>
  <c r="I20" i="16" s="1"/>
  <c r="E28" i="16"/>
  <c r="I28" i="16" s="1"/>
  <c r="E36" i="16"/>
  <c r="I36" i="16" s="1"/>
  <c r="E44" i="16"/>
  <c r="I44" i="16" s="1"/>
  <c r="E52" i="16"/>
  <c r="I52" i="16" s="1"/>
  <c r="E62" i="16"/>
  <c r="I62" i="16" s="1"/>
  <c r="E65" i="16"/>
  <c r="I65" i="16" s="1"/>
  <c r="E116" i="16"/>
  <c r="I116" i="16" s="1"/>
  <c r="E174" i="16"/>
  <c r="I174" i="16" s="1"/>
  <c r="E177" i="16"/>
  <c r="I177" i="16" s="1"/>
  <c r="E180" i="16"/>
  <c r="I180" i="16" s="1"/>
  <c r="I207" i="16"/>
  <c r="E219" i="16"/>
  <c r="I219" i="16" s="1"/>
  <c r="E236" i="16"/>
  <c r="I236" i="16" s="1"/>
  <c r="E315" i="16"/>
  <c r="I315" i="16" s="1"/>
  <c r="E340" i="16"/>
  <c r="I340" i="16" s="1"/>
  <c r="E361" i="16"/>
  <c r="I361" i="16" s="1"/>
  <c r="E19" i="16"/>
  <c r="I19" i="16" s="1"/>
  <c r="E27" i="16"/>
  <c r="I27" i="16" s="1"/>
  <c r="E35" i="16"/>
  <c r="I35" i="16" s="1"/>
  <c r="E43" i="16"/>
  <c r="I43" i="16" s="1"/>
  <c r="E51" i="16"/>
  <c r="I51" i="16" s="1"/>
  <c r="E58" i="16"/>
  <c r="I58" i="16" s="1"/>
  <c r="I71" i="16"/>
  <c r="E92" i="16"/>
  <c r="I92" i="16" s="1"/>
  <c r="E95" i="16"/>
  <c r="I95" i="16" s="1"/>
  <c r="E102" i="16"/>
  <c r="I102" i="16" s="1"/>
  <c r="E105" i="16"/>
  <c r="I105" i="16" s="1"/>
  <c r="E134" i="16"/>
  <c r="I134" i="16" s="1"/>
  <c r="E137" i="16"/>
  <c r="I137" i="16" s="1"/>
  <c r="E140" i="16"/>
  <c r="I140" i="16" s="1"/>
  <c r="I167" i="16"/>
  <c r="I198" i="16"/>
  <c r="E198" i="16"/>
  <c r="E201" i="16"/>
  <c r="I201" i="16" s="1"/>
  <c r="E204" i="16"/>
  <c r="I204" i="16" s="1"/>
  <c r="E300" i="16"/>
  <c r="I300" i="16" s="1"/>
  <c r="E68" i="16"/>
  <c r="I68" i="16" s="1"/>
  <c r="E78" i="16"/>
  <c r="I78" i="16" s="1"/>
  <c r="E81" i="16"/>
  <c r="I81" i="16" s="1"/>
  <c r="I127" i="16"/>
  <c r="E158" i="16"/>
  <c r="I158" i="16" s="1"/>
  <c r="E161" i="16"/>
  <c r="I161" i="16" s="1"/>
  <c r="E164" i="16"/>
  <c r="I164" i="16" s="1"/>
  <c r="I191" i="16"/>
  <c r="I221" i="16"/>
  <c r="I223" i="16"/>
  <c r="E283" i="16"/>
  <c r="I283" i="16" s="1"/>
  <c r="E436" i="16"/>
  <c r="I436" i="16" s="1"/>
  <c r="E500" i="16"/>
  <c r="I500" i="16" s="1"/>
  <c r="E108" i="16"/>
  <c r="I108" i="16" s="1"/>
  <c r="E111" i="16"/>
  <c r="I111" i="16" s="1"/>
  <c r="E118" i="16"/>
  <c r="I118" i="16" s="1"/>
  <c r="E121" i="16"/>
  <c r="I121" i="16" s="1"/>
  <c r="E124" i="16"/>
  <c r="I124" i="16" s="1"/>
  <c r="I151" i="16"/>
  <c r="E182" i="16"/>
  <c r="I182" i="16" s="1"/>
  <c r="E185" i="16"/>
  <c r="I185" i="16" s="1"/>
  <c r="E188" i="16"/>
  <c r="I188" i="16" s="1"/>
  <c r="I215" i="16"/>
  <c r="E267" i="16"/>
  <c r="I267" i="16" s="1"/>
  <c r="I63" i="16"/>
  <c r="E84" i="16"/>
  <c r="I84" i="16" s="1"/>
  <c r="E87" i="16"/>
  <c r="I87" i="16" s="1"/>
  <c r="E94" i="16"/>
  <c r="I94" i="16" s="1"/>
  <c r="E97" i="16"/>
  <c r="I97" i="16" s="1"/>
  <c r="E142" i="16"/>
  <c r="I142" i="16" s="1"/>
  <c r="E145" i="16"/>
  <c r="I145" i="16" s="1"/>
  <c r="E148" i="16"/>
  <c r="I148" i="16" s="1"/>
  <c r="I175" i="16"/>
  <c r="E206" i="16"/>
  <c r="I206" i="16" s="1"/>
  <c r="E209" i="16"/>
  <c r="I209" i="16" s="1"/>
  <c r="E212" i="16"/>
  <c r="I212" i="16" s="1"/>
  <c r="E297" i="16"/>
  <c r="I297" i="16" s="1"/>
  <c r="E321" i="16"/>
  <c r="I321" i="16" s="1"/>
  <c r="E60" i="16"/>
  <c r="I60" i="16" s="1"/>
  <c r="E70" i="16"/>
  <c r="I70" i="16" s="1"/>
  <c r="E73" i="16"/>
  <c r="I73" i="16" s="1"/>
  <c r="I103" i="16"/>
  <c r="I135" i="16"/>
  <c r="E166" i="16"/>
  <c r="I166" i="16" s="1"/>
  <c r="E169" i="16"/>
  <c r="I169" i="16" s="1"/>
  <c r="E172" i="16"/>
  <c r="I172" i="16" s="1"/>
  <c r="I199" i="16"/>
  <c r="E259" i="16"/>
  <c r="I259" i="16" s="1"/>
  <c r="E364" i="16"/>
  <c r="I364" i="16" s="1"/>
  <c r="E385" i="16"/>
  <c r="I385" i="16" s="1"/>
  <c r="I79" i="16"/>
  <c r="E100" i="16"/>
  <c r="I100" i="16" s="1"/>
  <c r="E110" i="16"/>
  <c r="I110" i="16" s="1"/>
  <c r="E113" i="16"/>
  <c r="I113" i="16" s="1"/>
  <c r="E126" i="16"/>
  <c r="I126" i="16" s="1"/>
  <c r="E129" i="16"/>
  <c r="I129" i="16" s="1"/>
  <c r="E132" i="16"/>
  <c r="I132" i="16" s="1"/>
  <c r="I159" i="16"/>
  <c r="E190" i="16"/>
  <c r="I190" i="16" s="1"/>
  <c r="E193" i="16"/>
  <c r="I193" i="16" s="1"/>
  <c r="E196" i="16"/>
  <c r="I196" i="16" s="1"/>
  <c r="E222" i="16"/>
  <c r="I222" i="16" s="1"/>
  <c r="E404" i="16"/>
  <c r="I404" i="16" s="1"/>
  <c r="I220" i="16"/>
  <c r="E241" i="16"/>
  <c r="I241" i="16" s="1"/>
  <c r="I252" i="16"/>
  <c r="E289" i="16"/>
  <c r="I289" i="16" s="1"/>
  <c r="I338" i="16"/>
  <c r="E356" i="16"/>
  <c r="I356" i="16" s="1"/>
  <c r="E476" i="16"/>
  <c r="I476" i="16" s="1"/>
  <c r="E615" i="16"/>
  <c r="I615" i="16" s="1"/>
  <c r="E227" i="16"/>
  <c r="I227" i="16" s="1"/>
  <c r="E230" i="16"/>
  <c r="I230" i="16" s="1"/>
  <c r="E243" i="16"/>
  <c r="I243" i="16" s="1"/>
  <c r="E265" i="16"/>
  <c r="I265" i="16" s="1"/>
  <c r="I276" i="16"/>
  <c r="E291" i="16"/>
  <c r="I291" i="16" s="1"/>
  <c r="I308" i="16"/>
  <c r="E348" i="16"/>
  <c r="I348" i="16" s="1"/>
  <c r="E369" i="16"/>
  <c r="I369" i="16" s="1"/>
  <c r="E452" i="16"/>
  <c r="I452" i="16" s="1"/>
  <c r="E607" i="16"/>
  <c r="I607" i="16" s="1"/>
  <c r="E492" i="16"/>
  <c r="I492" i="16" s="1"/>
  <c r="E233" i="16"/>
  <c r="I233" i="16" s="1"/>
  <c r="I242" i="16"/>
  <c r="E249" i="16"/>
  <c r="I249" i="16" s="1"/>
  <c r="I260" i="16"/>
  <c r="I284" i="16"/>
  <c r="I290" i="16"/>
  <c r="E299" i="16"/>
  <c r="I299" i="16" s="1"/>
  <c r="I316" i="16"/>
  <c r="E332" i="16"/>
  <c r="I332" i="16" s="1"/>
  <c r="E353" i="16"/>
  <c r="I353" i="16" s="1"/>
  <c r="I378" i="16"/>
  <c r="I428" i="16"/>
  <c r="E428" i="16"/>
  <c r="E468" i="16"/>
  <c r="I468" i="16" s="1"/>
  <c r="E273" i="16"/>
  <c r="I273" i="16" s="1"/>
  <c r="E305" i="16"/>
  <c r="I305" i="16" s="1"/>
  <c r="E324" i="16"/>
  <c r="I324" i="16" s="1"/>
  <c r="E345" i="16"/>
  <c r="I345" i="16" s="1"/>
  <c r="E444" i="16"/>
  <c r="I444" i="16" s="1"/>
  <c r="E554" i="16"/>
  <c r="I554" i="16" s="1"/>
  <c r="I228" i="16"/>
  <c r="I244" i="16"/>
  <c r="E275" i="16"/>
  <c r="I275" i="16" s="1"/>
  <c r="I292" i="16"/>
  <c r="I298" i="16"/>
  <c r="E307" i="16"/>
  <c r="I307" i="16" s="1"/>
  <c r="E337" i="16"/>
  <c r="I337" i="16" s="1"/>
  <c r="I362" i="16"/>
  <c r="E484" i="16"/>
  <c r="I484" i="16" s="1"/>
  <c r="E217" i="16"/>
  <c r="I217" i="16" s="1"/>
  <c r="E225" i="16"/>
  <c r="I225" i="16" s="1"/>
  <c r="E235" i="16"/>
  <c r="I235" i="16" s="1"/>
  <c r="E257" i="16"/>
  <c r="I257" i="16" s="1"/>
  <c r="I268" i="16"/>
  <c r="E281" i="16"/>
  <c r="I281" i="16" s="1"/>
  <c r="E313" i="16"/>
  <c r="I313" i="16" s="1"/>
  <c r="E329" i="16"/>
  <c r="I329" i="16" s="1"/>
  <c r="I354" i="16"/>
  <c r="E372" i="16"/>
  <c r="I372" i="16" s="1"/>
  <c r="E380" i="16"/>
  <c r="I380" i="16" s="1"/>
  <c r="E393" i="16"/>
  <c r="I393" i="16" s="1"/>
  <c r="E422" i="16"/>
  <c r="I422" i="16" s="1"/>
  <c r="E460" i="16"/>
  <c r="I460" i="16" s="1"/>
  <c r="I397" i="16"/>
  <c r="E590" i="16"/>
  <c r="I590" i="16" s="1"/>
  <c r="I238" i="16"/>
  <c r="I246" i="16"/>
  <c r="I254" i="16"/>
  <c r="I262" i="16"/>
  <c r="I270" i="16"/>
  <c r="I278" i="16"/>
  <c r="I286" i="16"/>
  <c r="I294" i="16"/>
  <c r="I302" i="16"/>
  <c r="I310" i="16"/>
  <c r="I318" i="16"/>
  <c r="E323" i="16"/>
  <c r="I323" i="16" s="1"/>
  <c r="I326" i="16"/>
  <c r="E331" i="16"/>
  <c r="I331" i="16" s="1"/>
  <c r="I334" i="16"/>
  <c r="E339" i="16"/>
  <c r="I339" i="16" s="1"/>
  <c r="I342" i="16"/>
  <c r="E347" i="16"/>
  <c r="I347" i="16" s="1"/>
  <c r="I350" i="16"/>
  <c r="E355" i="16"/>
  <c r="I355" i="16" s="1"/>
  <c r="I358" i="16"/>
  <c r="E363" i="16"/>
  <c r="I363" i="16" s="1"/>
  <c r="I366" i="16"/>
  <c r="E371" i="16"/>
  <c r="I371" i="16" s="1"/>
  <c r="I374" i="16"/>
  <c r="E377" i="16"/>
  <c r="I377" i="16" s="1"/>
  <c r="E386" i="16"/>
  <c r="I386" i="16" s="1"/>
  <c r="E390" i="16"/>
  <c r="I390" i="16" s="1"/>
  <c r="E406" i="16"/>
  <c r="I406" i="16" s="1"/>
  <c r="E419" i="16"/>
  <c r="I419" i="16" s="1"/>
  <c r="I421" i="16"/>
  <c r="E430" i="16"/>
  <c r="I430" i="16" s="1"/>
  <c r="E522" i="16"/>
  <c r="I522" i="16" s="1"/>
  <c r="E710" i="16"/>
  <c r="I710" i="16" s="1"/>
  <c r="I489" i="16"/>
  <c r="I497" i="16"/>
  <c r="I505" i="16"/>
  <c r="I543" i="16"/>
  <c r="E551" i="16"/>
  <c r="I551" i="16" s="1"/>
  <c r="E562" i="16"/>
  <c r="I562" i="16" s="1"/>
  <c r="I573" i="16"/>
  <c r="I623" i="16"/>
  <c r="E679" i="16"/>
  <c r="I679" i="16" s="1"/>
  <c r="I728" i="16"/>
  <c r="I382" i="16"/>
  <c r="E403" i="16"/>
  <c r="I403" i="16" s="1"/>
  <c r="E412" i="16"/>
  <c r="I412" i="16" s="1"/>
  <c r="E427" i="16"/>
  <c r="I427" i="16" s="1"/>
  <c r="E435" i="16"/>
  <c r="I435" i="16" s="1"/>
  <c r="E443" i="16"/>
  <c r="I443" i="16" s="1"/>
  <c r="E451" i="16"/>
  <c r="I451" i="16" s="1"/>
  <c r="E459" i="16"/>
  <c r="I459" i="16" s="1"/>
  <c r="E467" i="16"/>
  <c r="I467" i="16" s="1"/>
  <c r="E475" i="16"/>
  <c r="I475" i="16" s="1"/>
  <c r="E483" i="16"/>
  <c r="I483" i="16" s="1"/>
  <c r="E491" i="16"/>
  <c r="I491" i="16" s="1"/>
  <c r="E499" i="16"/>
  <c r="I499" i="16" s="1"/>
  <c r="E507" i="16"/>
  <c r="I507" i="16" s="1"/>
  <c r="E526" i="16"/>
  <c r="I526" i="16" s="1"/>
  <c r="E654" i="16"/>
  <c r="I654" i="16" s="1"/>
  <c r="I379" i="16"/>
  <c r="E396" i="16"/>
  <c r="I396" i="16" s="1"/>
  <c r="E414" i="16"/>
  <c r="I414" i="16" s="1"/>
  <c r="E582" i="16"/>
  <c r="I582" i="16" s="1"/>
  <c r="I376" i="16"/>
  <c r="I417" i="16"/>
  <c r="I387" i="16"/>
  <c r="E395" i="16"/>
  <c r="I395" i="16" s="1"/>
  <c r="E398" i="16"/>
  <c r="I398" i="16" s="1"/>
  <c r="E411" i="16"/>
  <c r="I411" i="16" s="1"/>
  <c r="I413" i="16"/>
  <c r="E420" i="16"/>
  <c r="I420" i="16" s="1"/>
  <c r="I434" i="16"/>
  <c r="I442" i="16"/>
  <c r="I450" i="16"/>
  <c r="I458" i="16"/>
  <c r="I466" i="16"/>
  <c r="I474" i="16"/>
  <c r="I482" i="16"/>
  <c r="I490" i="16"/>
  <c r="I498" i="16"/>
  <c r="I506" i="16"/>
  <c r="I565" i="16"/>
  <c r="E646" i="16"/>
  <c r="I646" i="16" s="1"/>
  <c r="I669" i="16"/>
  <c r="E687" i="16"/>
  <c r="I687" i="16" s="1"/>
  <c r="E718" i="16"/>
  <c r="I718" i="16" s="1"/>
  <c r="I438" i="16"/>
  <c r="I446" i="16"/>
  <c r="I454" i="16"/>
  <c r="I462" i="16"/>
  <c r="I470" i="16"/>
  <c r="I478" i="16"/>
  <c r="I486" i="16"/>
  <c r="I494" i="16"/>
  <c r="I502" i="16"/>
  <c r="I540" i="16"/>
  <c r="I581" i="16"/>
  <c r="I584" i="16"/>
  <c r="I604" i="16"/>
  <c r="I636" i="16"/>
  <c r="E638" i="16"/>
  <c r="I638" i="16" s="1"/>
  <c r="I661" i="16"/>
  <c r="I700" i="16"/>
  <c r="I702" i="16"/>
  <c r="E702" i="16"/>
  <c r="I712" i="16"/>
  <c r="E511" i="16"/>
  <c r="I511" i="16" s="1"/>
  <c r="E519" i="16"/>
  <c r="I519" i="16" s="1"/>
  <c r="I528" i="16"/>
  <c r="I548" i="16"/>
  <c r="E559" i="16"/>
  <c r="I559" i="16" s="1"/>
  <c r="I567" i="16"/>
  <c r="I589" i="16"/>
  <c r="I592" i="16"/>
  <c r="I612" i="16"/>
  <c r="I628" i="16"/>
  <c r="E630" i="16"/>
  <c r="I630" i="16" s="1"/>
  <c r="I640" i="16"/>
  <c r="I653" i="16"/>
  <c r="E671" i="16"/>
  <c r="I671" i="16" s="1"/>
  <c r="I692" i="16"/>
  <c r="E694" i="16"/>
  <c r="I694" i="16" s="1"/>
  <c r="I717" i="16"/>
  <c r="E521" i="16"/>
  <c r="I521" i="16" s="1"/>
  <c r="I533" i="16"/>
  <c r="I534" i="16"/>
  <c r="I536" i="16"/>
  <c r="I556" i="16"/>
  <c r="I597" i="16"/>
  <c r="I598" i="16"/>
  <c r="I600" i="16"/>
  <c r="I620" i="16"/>
  <c r="E622" i="16"/>
  <c r="I622" i="16" s="1"/>
  <c r="E663" i="16"/>
  <c r="I663" i="16" s="1"/>
  <c r="I684" i="16"/>
  <c r="E686" i="16"/>
  <c r="I686" i="16" s="1"/>
  <c r="I709" i="16"/>
  <c r="E727" i="16"/>
  <c r="I727" i="16" s="1"/>
  <c r="E510" i="16"/>
  <c r="I510" i="16" s="1"/>
  <c r="I513" i="16"/>
  <c r="I541" i="16"/>
  <c r="I542" i="16"/>
  <c r="I544" i="16"/>
  <c r="I564" i="16"/>
  <c r="I570" i="16"/>
  <c r="E575" i="16"/>
  <c r="I575" i="16" s="1"/>
  <c r="I583" i="16"/>
  <c r="I605" i="16"/>
  <c r="I606" i="16"/>
  <c r="I608" i="16"/>
  <c r="I624" i="16"/>
  <c r="I637" i="16"/>
  <c r="I647" i="16"/>
  <c r="E655" i="16"/>
  <c r="I655" i="16" s="1"/>
  <c r="I676" i="16"/>
  <c r="E678" i="16"/>
  <c r="I678" i="16" s="1"/>
  <c r="I688" i="16"/>
  <c r="I701" i="16"/>
  <c r="I711" i="16"/>
  <c r="E719" i="16"/>
  <c r="I719" i="16" s="1"/>
  <c r="E670" i="16"/>
  <c r="I670" i="16" s="1"/>
  <c r="I512" i="16"/>
  <c r="I520" i="16"/>
  <c r="E527" i="16"/>
  <c r="I527" i="16" s="1"/>
  <c r="I535" i="16"/>
  <c r="I557" i="16"/>
  <c r="I560" i="16"/>
  <c r="I586" i="16"/>
  <c r="E591" i="16"/>
  <c r="I591" i="16" s="1"/>
  <c r="I599" i="16"/>
  <c r="I621" i="16"/>
  <c r="I631" i="16"/>
  <c r="E639" i="16"/>
  <c r="I639" i="16" s="1"/>
  <c r="I660" i="16"/>
  <c r="E662" i="16"/>
  <c r="I662" i="16" s="1"/>
  <c r="I672" i="16"/>
  <c r="I685" i="16"/>
  <c r="I695" i="16"/>
  <c r="E703" i="16"/>
  <c r="I703" i="16" s="1"/>
  <c r="E726" i="16"/>
  <c r="I726" i="16" s="1"/>
  <c r="I529" i="16"/>
  <c r="I537" i="16"/>
  <c r="I545" i="16"/>
  <c r="I553" i="16"/>
  <c r="I561" i="16"/>
  <c r="I569" i="16"/>
  <c r="I577" i="16"/>
  <c r="I585" i="16"/>
  <c r="I593" i="16"/>
  <c r="I601" i="16"/>
  <c r="I609" i="16"/>
  <c r="I617" i="16"/>
  <c r="I625" i="16"/>
  <c r="I633" i="16"/>
  <c r="I641" i="16"/>
  <c r="I649" i="16"/>
  <c r="I657" i="16"/>
  <c r="I665" i="16"/>
  <c r="I673" i="16"/>
  <c r="I681" i="16"/>
  <c r="I689" i="16"/>
  <c r="I697" i="16"/>
  <c r="I705" i="16"/>
  <c r="I713" i="16"/>
  <c r="I721" i="16"/>
  <c r="I729" i="16"/>
  <c r="E725" i="16"/>
  <c r="I725" i="16" s="1"/>
  <c r="E732" i="16"/>
  <c r="I732" i="16" s="1"/>
  <c r="E2" i="12"/>
  <c r="I2" i="12" s="1"/>
  <c r="E377" i="12"/>
  <c r="I377" i="12" s="1"/>
  <c r="E401" i="12"/>
  <c r="I401" i="12" s="1"/>
  <c r="E6" i="12"/>
  <c r="I6" i="12" s="1"/>
  <c r="E130" i="12"/>
  <c r="I130" i="12" s="1"/>
  <c r="E74" i="12"/>
  <c r="I74" i="12" s="1"/>
  <c r="E426" i="12"/>
  <c r="I426" i="12" s="1"/>
  <c r="E13" i="12"/>
  <c r="I13" i="12" s="1"/>
  <c r="E45" i="12"/>
  <c r="I45" i="12" s="1"/>
  <c r="E92" i="12"/>
  <c r="I92" i="12" s="1"/>
  <c r="E77" i="12"/>
  <c r="I77" i="12" s="1"/>
  <c r="E462" i="12"/>
  <c r="I462" i="12" s="1"/>
  <c r="E689" i="12"/>
  <c r="I689" i="12" s="1"/>
  <c r="E62" i="12"/>
  <c r="I62" i="12" s="1"/>
  <c r="E17" i="12"/>
  <c r="I17" i="12" s="1"/>
  <c r="E34" i="12"/>
  <c r="I34" i="12" s="1"/>
  <c r="E680" i="12"/>
  <c r="I680" i="12" s="1"/>
  <c r="E30" i="12"/>
  <c r="I30" i="12" s="1"/>
  <c r="E49" i="12"/>
  <c r="I49" i="12" s="1"/>
  <c r="E66" i="12"/>
  <c r="I66" i="12" s="1"/>
  <c r="E106" i="12"/>
  <c r="I106" i="12" s="1"/>
  <c r="E349" i="12"/>
  <c r="I349" i="12" s="1"/>
  <c r="E434" i="12"/>
  <c r="I434" i="12" s="1"/>
  <c r="E9" i="12"/>
  <c r="I9" i="12" s="1"/>
  <c r="E26" i="12"/>
  <c r="I26" i="12" s="1"/>
  <c r="E41" i="12"/>
  <c r="I41" i="12" s="1"/>
  <c r="E58" i="12"/>
  <c r="I58" i="12" s="1"/>
  <c r="E73" i="12"/>
  <c r="I73" i="12" s="1"/>
  <c r="E79" i="12"/>
  <c r="I79" i="12" s="1"/>
  <c r="E81" i="12"/>
  <c r="I81" i="12" s="1"/>
  <c r="E98" i="12"/>
  <c r="I98" i="12" s="1"/>
  <c r="E460" i="12"/>
  <c r="I460" i="12" s="1"/>
  <c r="E5" i="12"/>
  <c r="I5" i="12" s="1"/>
  <c r="E37" i="12"/>
  <c r="I37" i="12" s="1"/>
  <c r="E69" i="12"/>
  <c r="I69" i="12" s="1"/>
  <c r="E337" i="12"/>
  <c r="I337" i="12" s="1"/>
  <c r="E389" i="12"/>
  <c r="I389" i="12" s="1"/>
  <c r="E29" i="12"/>
  <c r="I29" i="12" s="1"/>
  <c r="E61" i="12"/>
  <c r="I61" i="12" s="1"/>
  <c r="E138" i="12"/>
  <c r="I138" i="12" s="1"/>
  <c r="E633" i="12"/>
  <c r="I633" i="12" s="1"/>
  <c r="E93" i="12"/>
  <c r="I93" i="12" s="1"/>
  <c r="E580" i="12"/>
  <c r="I580" i="12" s="1"/>
  <c r="E620" i="12"/>
  <c r="I620" i="12" s="1"/>
  <c r="E139" i="12"/>
  <c r="I139" i="12" s="1"/>
  <c r="E143" i="12"/>
  <c r="I143" i="12" s="1"/>
  <c r="E147" i="12"/>
  <c r="I147" i="12" s="1"/>
  <c r="E151" i="12"/>
  <c r="I151" i="12" s="1"/>
  <c r="E155" i="12"/>
  <c r="I155" i="12" s="1"/>
  <c r="E159" i="12"/>
  <c r="I159" i="12" s="1"/>
  <c r="E163" i="12"/>
  <c r="I163" i="12" s="1"/>
  <c r="E167" i="12"/>
  <c r="I167" i="12" s="1"/>
  <c r="E171" i="12"/>
  <c r="I171" i="12" s="1"/>
  <c r="E175" i="12"/>
  <c r="I175" i="12" s="1"/>
  <c r="E179" i="12"/>
  <c r="I179" i="12" s="1"/>
  <c r="E183" i="12"/>
  <c r="I183" i="12" s="1"/>
  <c r="E187" i="12"/>
  <c r="I187" i="12" s="1"/>
  <c r="E191" i="12"/>
  <c r="I191" i="12" s="1"/>
  <c r="E195" i="12"/>
  <c r="I195" i="12" s="1"/>
  <c r="E199" i="12"/>
  <c r="I199" i="12" s="1"/>
  <c r="E203" i="12"/>
  <c r="I203" i="12" s="1"/>
  <c r="E207" i="12"/>
  <c r="I207" i="12" s="1"/>
  <c r="E211" i="12"/>
  <c r="I211" i="12" s="1"/>
  <c r="E215" i="12"/>
  <c r="I215" i="12" s="1"/>
  <c r="E219" i="12"/>
  <c r="I219" i="12" s="1"/>
  <c r="E223" i="12"/>
  <c r="I223" i="12" s="1"/>
  <c r="E227" i="12"/>
  <c r="I227" i="12" s="1"/>
  <c r="E231" i="12"/>
  <c r="I231" i="12" s="1"/>
  <c r="E235" i="12"/>
  <c r="I235" i="12" s="1"/>
  <c r="E239" i="12"/>
  <c r="I239" i="12" s="1"/>
  <c r="E243" i="12"/>
  <c r="I243" i="12" s="1"/>
  <c r="E247" i="12"/>
  <c r="I247" i="12" s="1"/>
  <c r="E251" i="12"/>
  <c r="I251" i="12" s="1"/>
  <c r="E255" i="12"/>
  <c r="I255" i="12" s="1"/>
  <c r="E259" i="12"/>
  <c r="I259" i="12" s="1"/>
  <c r="E263" i="12"/>
  <c r="I263" i="12" s="1"/>
  <c r="E267" i="12"/>
  <c r="I267" i="12" s="1"/>
  <c r="E271" i="12"/>
  <c r="I271" i="12" s="1"/>
  <c r="E275" i="12"/>
  <c r="I275" i="12" s="1"/>
  <c r="E279" i="12"/>
  <c r="I279" i="12" s="1"/>
  <c r="E283" i="12"/>
  <c r="I283" i="12" s="1"/>
  <c r="E287" i="12"/>
  <c r="I287" i="12" s="1"/>
  <c r="E291" i="12"/>
  <c r="I291" i="12" s="1"/>
  <c r="E295" i="12"/>
  <c r="I295" i="12" s="1"/>
  <c r="E299" i="12"/>
  <c r="I299" i="12" s="1"/>
  <c r="E303" i="12"/>
  <c r="I303" i="12" s="1"/>
  <c r="E307" i="12"/>
  <c r="I307" i="12" s="1"/>
  <c r="E598" i="12"/>
  <c r="I598" i="12" s="1"/>
  <c r="E616" i="12"/>
  <c r="I616" i="12" s="1"/>
  <c r="E636" i="12"/>
  <c r="I636" i="12" s="1"/>
  <c r="E632" i="12"/>
  <c r="I632" i="12" s="1"/>
  <c r="E652" i="12"/>
  <c r="I652" i="12" s="1"/>
  <c r="E193" i="12"/>
  <c r="I193" i="12" s="1"/>
  <c r="E431" i="12"/>
  <c r="I431" i="12" s="1"/>
  <c r="E157" i="12"/>
  <c r="I157" i="12" s="1"/>
  <c r="E189" i="12"/>
  <c r="I189" i="12" s="1"/>
  <c r="E221" i="12"/>
  <c r="I221" i="12" s="1"/>
  <c r="E253" i="12"/>
  <c r="I253" i="12" s="1"/>
  <c r="E285" i="12"/>
  <c r="I285" i="12" s="1"/>
  <c r="E323" i="12"/>
  <c r="I323" i="12" s="1"/>
  <c r="E395" i="12"/>
  <c r="I395" i="12" s="1"/>
  <c r="E433" i="12"/>
  <c r="I433" i="12" s="1"/>
  <c r="O82" i="12" s="1"/>
  <c r="Q82" i="12" s="1"/>
  <c r="E4" i="12"/>
  <c r="I4" i="12" s="1"/>
  <c r="E8" i="12"/>
  <c r="I8" i="12" s="1"/>
  <c r="E12" i="12"/>
  <c r="I12" i="12" s="1"/>
  <c r="E16" i="12"/>
  <c r="I16" i="12" s="1"/>
  <c r="E20" i="12"/>
  <c r="I20" i="12" s="1"/>
  <c r="E24" i="12"/>
  <c r="I24" i="12" s="1"/>
  <c r="E28" i="12"/>
  <c r="I28" i="12" s="1"/>
  <c r="E32" i="12"/>
  <c r="I32" i="12" s="1"/>
  <c r="E36" i="12"/>
  <c r="I36" i="12" s="1"/>
  <c r="E40" i="12"/>
  <c r="I40" i="12" s="1"/>
  <c r="E44" i="12"/>
  <c r="I44" i="12" s="1"/>
  <c r="E48" i="12"/>
  <c r="I48" i="12" s="1"/>
  <c r="E52" i="12"/>
  <c r="I52" i="12" s="1"/>
  <c r="E56" i="12"/>
  <c r="I56" i="12" s="1"/>
  <c r="E60" i="12"/>
  <c r="I60" i="12" s="1"/>
  <c r="E64" i="12"/>
  <c r="I64" i="12" s="1"/>
  <c r="E68" i="12"/>
  <c r="I68" i="12" s="1"/>
  <c r="E72" i="12"/>
  <c r="I72" i="12" s="1"/>
  <c r="E76" i="12"/>
  <c r="I76" i="12" s="1"/>
  <c r="E97" i="12"/>
  <c r="I97" i="12" s="1"/>
  <c r="E105" i="12"/>
  <c r="I105" i="12" s="1"/>
  <c r="E113" i="12"/>
  <c r="I113" i="12" s="1"/>
  <c r="O35" i="12" s="1"/>
  <c r="Q35" i="12" s="1"/>
  <c r="E121" i="12"/>
  <c r="I121" i="12" s="1"/>
  <c r="E129" i="12"/>
  <c r="I129" i="12" s="1"/>
  <c r="E165" i="12"/>
  <c r="I165" i="12" s="1"/>
  <c r="E197" i="12"/>
  <c r="I197" i="12" s="1"/>
  <c r="E229" i="12"/>
  <c r="I229" i="12" s="1"/>
  <c r="E261" i="12"/>
  <c r="I261" i="12" s="1"/>
  <c r="E293" i="12"/>
  <c r="I293" i="12" s="1"/>
  <c r="E326" i="12"/>
  <c r="I326" i="12" s="1"/>
  <c r="E348" i="12"/>
  <c r="I348" i="12" s="1"/>
  <c r="E425" i="12"/>
  <c r="I425" i="12" s="1"/>
  <c r="E289" i="12"/>
  <c r="I289" i="12" s="1"/>
  <c r="E328" i="12"/>
  <c r="I328" i="12" s="1"/>
  <c r="E169" i="12"/>
  <c r="I169" i="12" s="1"/>
  <c r="E201" i="12"/>
  <c r="I201" i="12" s="1"/>
  <c r="E233" i="12"/>
  <c r="I233" i="12" s="1"/>
  <c r="E265" i="12"/>
  <c r="I265" i="12" s="1"/>
  <c r="O57" i="12" s="1"/>
  <c r="Q57" i="12" s="1"/>
  <c r="E297" i="12"/>
  <c r="I297" i="12" s="1"/>
  <c r="E423" i="12"/>
  <c r="I423" i="12" s="1"/>
  <c r="E225" i="12"/>
  <c r="I225" i="12" s="1"/>
  <c r="E3" i="12"/>
  <c r="E7" i="12"/>
  <c r="I7" i="12" s="1"/>
  <c r="E11" i="12"/>
  <c r="I11" i="12" s="1"/>
  <c r="E15" i="12"/>
  <c r="I15" i="12" s="1"/>
  <c r="E19" i="12"/>
  <c r="I19" i="12" s="1"/>
  <c r="E23" i="12"/>
  <c r="I23" i="12" s="1"/>
  <c r="E27" i="12"/>
  <c r="I27" i="12" s="1"/>
  <c r="E31" i="12"/>
  <c r="I31" i="12" s="1"/>
  <c r="E35" i="12"/>
  <c r="I35" i="12" s="1"/>
  <c r="E39" i="12"/>
  <c r="I39" i="12" s="1"/>
  <c r="E43" i="12"/>
  <c r="I43" i="12" s="1"/>
  <c r="E47" i="12"/>
  <c r="I47" i="12" s="1"/>
  <c r="E51" i="12"/>
  <c r="I51" i="12" s="1"/>
  <c r="E55" i="12"/>
  <c r="I55" i="12" s="1"/>
  <c r="E59" i="12"/>
  <c r="I59" i="12" s="1"/>
  <c r="E63" i="12"/>
  <c r="I63" i="12" s="1"/>
  <c r="E67" i="12"/>
  <c r="I67" i="12" s="1"/>
  <c r="E71" i="12"/>
  <c r="I71" i="12" s="1"/>
  <c r="E75" i="12"/>
  <c r="I75" i="12" s="1"/>
  <c r="E141" i="12"/>
  <c r="I141" i="12" s="1"/>
  <c r="E173" i="12"/>
  <c r="I173" i="12" s="1"/>
  <c r="E205" i="12"/>
  <c r="I205" i="12" s="1"/>
  <c r="E237" i="12"/>
  <c r="I237" i="12" s="1"/>
  <c r="E269" i="12"/>
  <c r="I269" i="12" s="1"/>
  <c r="E301" i="12"/>
  <c r="I301" i="12" s="1"/>
  <c r="E315" i="12"/>
  <c r="I315" i="12" s="1"/>
  <c r="E331" i="12"/>
  <c r="I331" i="12" s="1"/>
  <c r="E346" i="12"/>
  <c r="I346" i="12" s="1"/>
  <c r="E449" i="12"/>
  <c r="I449" i="12" s="1"/>
  <c r="E161" i="12"/>
  <c r="I161" i="12" s="1"/>
  <c r="E257" i="12"/>
  <c r="I257" i="12" s="1"/>
  <c r="O56" i="12" s="1"/>
  <c r="Q56" i="12" s="1"/>
  <c r="E312" i="12"/>
  <c r="I312" i="12" s="1"/>
  <c r="E145" i="12"/>
  <c r="I145" i="12" s="1"/>
  <c r="E177" i="12"/>
  <c r="I177" i="12" s="1"/>
  <c r="E209" i="12"/>
  <c r="I209" i="12" s="1"/>
  <c r="E241" i="12"/>
  <c r="I241" i="12" s="1"/>
  <c r="E273" i="12"/>
  <c r="I273" i="12" s="1"/>
  <c r="E305" i="12"/>
  <c r="I305" i="12" s="1"/>
  <c r="E320" i="12"/>
  <c r="I320" i="12" s="1"/>
  <c r="O65" i="12" s="1"/>
  <c r="Q65" i="12" s="1"/>
  <c r="E364" i="12"/>
  <c r="I364" i="12" s="1"/>
  <c r="E447" i="12"/>
  <c r="I447" i="12" s="1"/>
  <c r="E133" i="12"/>
  <c r="I133" i="12" s="1"/>
  <c r="E149" i="12"/>
  <c r="I149" i="12" s="1"/>
  <c r="E181" i="12"/>
  <c r="I181" i="12" s="1"/>
  <c r="E213" i="12"/>
  <c r="I213" i="12" s="1"/>
  <c r="E245" i="12"/>
  <c r="I245" i="12" s="1"/>
  <c r="E277" i="12"/>
  <c r="I277" i="12" s="1"/>
  <c r="E309" i="12"/>
  <c r="I309" i="12" s="1"/>
  <c r="E318" i="12"/>
  <c r="I318" i="12" s="1"/>
  <c r="E441" i="12"/>
  <c r="I441" i="12" s="1"/>
  <c r="E711" i="12"/>
  <c r="I711" i="12" s="1"/>
  <c r="E153" i="12"/>
  <c r="I153" i="12" s="1"/>
  <c r="E185" i="12"/>
  <c r="I185" i="12" s="1"/>
  <c r="E217" i="12"/>
  <c r="I217" i="12" s="1"/>
  <c r="E249" i="12"/>
  <c r="I249" i="12" s="1"/>
  <c r="E281" i="12"/>
  <c r="I281" i="12" s="1"/>
  <c r="E384" i="12"/>
  <c r="I384" i="12" s="1"/>
  <c r="E439" i="12"/>
  <c r="I439" i="12" s="1"/>
  <c r="O83" i="12" s="1"/>
  <c r="Q83" i="12" s="1"/>
  <c r="E351" i="12"/>
  <c r="I351" i="12" s="1"/>
  <c r="E367" i="12"/>
  <c r="I367" i="12" s="1"/>
  <c r="E391" i="12"/>
  <c r="I391" i="12" s="1"/>
  <c r="O76" i="12" s="1"/>
  <c r="Q76" i="12" s="1"/>
  <c r="E343" i="12"/>
  <c r="I343" i="12" s="1"/>
  <c r="E355" i="12"/>
  <c r="I355" i="12" s="1"/>
  <c r="E371" i="12"/>
  <c r="I371" i="12" s="1"/>
  <c r="E399" i="12"/>
  <c r="I399" i="12" s="1"/>
  <c r="E419" i="12"/>
  <c r="I419" i="12" s="1"/>
  <c r="E464" i="12"/>
  <c r="I464" i="12" s="1"/>
  <c r="E317" i="12"/>
  <c r="I317" i="12" s="1"/>
  <c r="E325" i="12"/>
  <c r="I325" i="12" s="1"/>
  <c r="E388" i="12"/>
  <c r="I388" i="12" s="1"/>
  <c r="E403" i="12"/>
  <c r="I403" i="12" s="1"/>
  <c r="E415" i="12"/>
  <c r="I415" i="12" s="1"/>
  <c r="E471" i="12"/>
  <c r="I471" i="12" s="1"/>
  <c r="E478" i="12"/>
  <c r="I478" i="12" s="1"/>
  <c r="E335" i="12"/>
  <c r="I335" i="12" s="1"/>
  <c r="E359" i="12"/>
  <c r="I359" i="12" s="1"/>
  <c r="E375" i="12"/>
  <c r="I375" i="12" s="1"/>
  <c r="E407" i="12"/>
  <c r="I407" i="12" s="1"/>
  <c r="E411" i="12"/>
  <c r="I411" i="12" s="1"/>
  <c r="O79" i="12" s="1"/>
  <c r="Q79" i="12" s="1"/>
  <c r="E311" i="12"/>
  <c r="I311" i="12" s="1"/>
  <c r="E319" i="12"/>
  <c r="I319" i="12" s="1"/>
  <c r="E327" i="12"/>
  <c r="I327" i="12" s="1"/>
  <c r="E347" i="12"/>
  <c r="I347" i="12" s="1"/>
  <c r="E379" i="12"/>
  <c r="I379" i="12" s="1"/>
  <c r="E396" i="12"/>
  <c r="I396" i="12" s="1"/>
  <c r="E474" i="12"/>
  <c r="I474" i="12" s="1"/>
  <c r="E356" i="12"/>
  <c r="I356" i="12" s="1"/>
  <c r="E363" i="12"/>
  <c r="I363" i="12" s="1"/>
  <c r="E372" i="12"/>
  <c r="I372" i="12" s="1"/>
  <c r="E383" i="12"/>
  <c r="I383" i="12" s="1"/>
  <c r="O75" i="12" s="1"/>
  <c r="Q75" i="12" s="1"/>
  <c r="E459" i="12"/>
  <c r="I459" i="12" s="1"/>
  <c r="E339" i="12"/>
  <c r="I339" i="12" s="1"/>
  <c r="E344" i="12"/>
  <c r="I344" i="12" s="1"/>
  <c r="E387" i="12"/>
  <c r="I387" i="12" s="1"/>
  <c r="E404" i="12"/>
  <c r="I404" i="12" s="1"/>
  <c r="O78" i="12" s="1"/>
  <c r="Q78" i="12" s="1"/>
  <c r="E577" i="12"/>
  <c r="I577" i="12" s="1"/>
  <c r="O102" i="12" s="1"/>
  <c r="Q102" i="12" s="1"/>
  <c r="E486" i="12"/>
  <c r="I486" i="12" s="1"/>
  <c r="E494" i="12"/>
  <c r="I494" i="12" s="1"/>
  <c r="E502" i="12"/>
  <c r="I502" i="12" s="1"/>
  <c r="E510" i="12"/>
  <c r="I510" i="12" s="1"/>
  <c r="E518" i="12"/>
  <c r="I518" i="12" s="1"/>
  <c r="E526" i="12"/>
  <c r="I526" i="12" s="1"/>
  <c r="E534" i="12"/>
  <c r="I534" i="12" s="1"/>
  <c r="E542" i="12"/>
  <c r="I542" i="12" s="1"/>
  <c r="E550" i="12"/>
  <c r="I550" i="12" s="1"/>
  <c r="E558" i="12"/>
  <c r="I558" i="12" s="1"/>
  <c r="E562" i="12"/>
  <c r="I562" i="12" s="1"/>
  <c r="E466" i="12"/>
  <c r="I466" i="12" s="1"/>
  <c r="E595" i="12"/>
  <c r="I595" i="12" s="1"/>
  <c r="E709" i="12"/>
  <c r="I709" i="12" s="1"/>
  <c r="E475" i="12"/>
  <c r="I475" i="12" s="1"/>
  <c r="E483" i="12"/>
  <c r="I483" i="12" s="1"/>
  <c r="E491" i="12"/>
  <c r="I491" i="12" s="1"/>
  <c r="E499" i="12"/>
  <c r="I499" i="12" s="1"/>
  <c r="E507" i="12"/>
  <c r="I507" i="12" s="1"/>
  <c r="E515" i="12"/>
  <c r="I515" i="12" s="1"/>
  <c r="E523" i="12"/>
  <c r="I523" i="12" s="1"/>
  <c r="E531" i="12"/>
  <c r="I531" i="12" s="1"/>
  <c r="E539" i="12"/>
  <c r="I539" i="12" s="1"/>
  <c r="E547" i="12"/>
  <c r="I547" i="12" s="1"/>
  <c r="E406" i="12"/>
  <c r="I406" i="12" s="1"/>
  <c r="E410" i="12"/>
  <c r="I410" i="12" s="1"/>
  <c r="E414" i="12"/>
  <c r="I414" i="12" s="1"/>
  <c r="E418" i="12"/>
  <c r="I418" i="12" s="1"/>
  <c r="E481" i="12"/>
  <c r="I481" i="12" s="1"/>
  <c r="E489" i="12"/>
  <c r="I489" i="12" s="1"/>
  <c r="E497" i="12"/>
  <c r="I497" i="12" s="1"/>
  <c r="E505" i="12"/>
  <c r="I505" i="12" s="1"/>
  <c r="E513" i="12"/>
  <c r="I513" i="12" s="1"/>
  <c r="E521" i="12"/>
  <c r="I521" i="12" s="1"/>
  <c r="E529" i="12"/>
  <c r="I529" i="12" s="1"/>
  <c r="E537" i="12"/>
  <c r="I537" i="12" s="1"/>
  <c r="E545" i="12"/>
  <c r="I545" i="12" s="1"/>
  <c r="E555" i="12"/>
  <c r="I555" i="12" s="1"/>
  <c r="E559" i="12"/>
  <c r="I559" i="12" s="1"/>
  <c r="E477" i="12"/>
  <c r="I477" i="12" s="1"/>
  <c r="E485" i="12"/>
  <c r="I485" i="12" s="1"/>
  <c r="E493" i="12"/>
  <c r="I493" i="12" s="1"/>
  <c r="E501" i="12"/>
  <c r="I501" i="12" s="1"/>
  <c r="E509" i="12"/>
  <c r="I509" i="12" s="1"/>
  <c r="E517" i="12"/>
  <c r="I517" i="12" s="1"/>
  <c r="E525" i="12"/>
  <c r="I525" i="12" s="1"/>
  <c r="E533" i="12"/>
  <c r="I533" i="12" s="1"/>
  <c r="E541" i="12"/>
  <c r="I541" i="12" s="1"/>
  <c r="E549" i="12"/>
  <c r="I549" i="12" s="1"/>
  <c r="E458" i="12"/>
  <c r="I458" i="12" s="1"/>
  <c r="E713" i="12"/>
  <c r="I713" i="12" s="1"/>
  <c r="E715" i="12"/>
  <c r="I715" i="12" s="1"/>
  <c r="E579" i="12"/>
  <c r="I579" i="12" s="1"/>
  <c r="O103" i="12" s="1"/>
  <c r="Q103" i="12" s="1"/>
  <c r="E701" i="12"/>
  <c r="I701" i="12" s="1"/>
  <c r="E607" i="12"/>
  <c r="I607" i="12" s="1"/>
  <c r="O107" i="12" s="1"/>
  <c r="Q107" i="12" s="1"/>
  <c r="E623" i="12"/>
  <c r="I623" i="12" s="1"/>
  <c r="E639" i="12"/>
  <c r="I639" i="12" s="1"/>
  <c r="E655" i="12"/>
  <c r="I655" i="12" s="1"/>
  <c r="E671" i="12"/>
  <c r="I671" i="12" s="1"/>
  <c r="O116" i="12" s="1"/>
  <c r="Q116" i="12" s="1"/>
  <c r="E687" i="12"/>
  <c r="I687" i="12" s="1"/>
  <c r="O118" i="12" s="1"/>
  <c r="Q118" i="12" s="1"/>
  <c r="E691" i="12"/>
  <c r="I691" i="12" s="1"/>
  <c r="O119" i="12" s="1"/>
  <c r="Q119" i="12" s="1"/>
  <c r="E482" i="12"/>
  <c r="I482" i="12" s="1"/>
  <c r="E490" i="12"/>
  <c r="I490" i="12" s="1"/>
  <c r="E498" i="12"/>
  <c r="I498" i="12" s="1"/>
  <c r="E506" i="12"/>
  <c r="I506" i="12" s="1"/>
  <c r="E514" i="12"/>
  <c r="I514" i="12" s="1"/>
  <c r="E522" i="12"/>
  <c r="I522" i="12" s="1"/>
  <c r="E530" i="12"/>
  <c r="I530" i="12" s="1"/>
  <c r="E538" i="12"/>
  <c r="I538" i="12" s="1"/>
  <c r="E546" i="12"/>
  <c r="I546" i="12" s="1"/>
  <c r="E554" i="12"/>
  <c r="I554" i="12" s="1"/>
  <c r="E611" i="12"/>
  <c r="I611" i="12" s="1"/>
  <c r="E627" i="12"/>
  <c r="I627" i="12" s="1"/>
  <c r="E643" i="12"/>
  <c r="I643" i="12" s="1"/>
  <c r="E659" i="12"/>
  <c r="I659" i="12" s="1"/>
  <c r="E675" i="12"/>
  <c r="I675" i="12" s="1"/>
  <c r="E467" i="12"/>
  <c r="I467" i="12" s="1"/>
  <c r="O87" i="12" s="1"/>
  <c r="Q87" i="12" s="1"/>
  <c r="E479" i="12"/>
  <c r="I479" i="12" s="1"/>
  <c r="E487" i="12"/>
  <c r="I487" i="12" s="1"/>
  <c r="E495" i="12"/>
  <c r="I495" i="12" s="1"/>
  <c r="E503" i="12"/>
  <c r="I503" i="12" s="1"/>
  <c r="E511" i="12"/>
  <c r="I511" i="12" s="1"/>
  <c r="E519" i="12"/>
  <c r="I519" i="12" s="1"/>
  <c r="E527" i="12"/>
  <c r="I527" i="12" s="1"/>
  <c r="E535" i="12"/>
  <c r="I535" i="12" s="1"/>
  <c r="E543" i="12"/>
  <c r="I543" i="12" s="1"/>
  <c r="E551" i="12"/>
  <c r="I551" i="12" s="1"/>
  <c r="O99" i="12" s="1"/>
  <c r="Q99" i="12" s="1"/>
  <c r="E717" i="12"/>
  <c r="I717" i="12" s="1"/>
  <c r="E705" i="12"/>
  <c r="I705" i="12" s="1"/>
  <c r="E721" i="12"/>
  <c r="I721" i="12" s="1"/>
  <c r="E725" i="12"/>
  <c r="I725" i="12" s="1"/>
  <c r="E729" i="12"/>
  <c r="I729" i="12" s="1"/>
  <c r="E712" i="12"/>
  <c r="I712" i="12" s="1"/>
  <c r="O122" i="12" s="1"/>
  <c r="Q122" i="12" s="1"/>
  <c r="E716" i="12"/>
  <c r="I716" i="12" s="1"/>
  <c r="E720" i="12"/>
  <c r="I720" i="12" s="1"/>
  <c r="E724" i="12"/>
  <c r="I724" i="12" s="1"/>
  <c r="E728" i="12"/>
  <c r="I728" i="12" s="1"/>
  <c r="E732" i="12"/>
  <c r="I732" i="12" s="1"/>
  <c r="H223" i="15"/>
  <c r="E202" i="15"/>
  <c r="H202" i="15" s="1"/>
  <c r="E210" i="15"/>
  <c r="H210" i="15" s="1"/>
  <c r="E218" i="15"/>
  <c r="H218" i="15" s="1"/>
  <c r="E226" i="15"/>
  <c r="H226" i="15" s="1"/>
  <c r="E234" i="15"/>
  <c r="H234" i="15" s="1"/>
  <c r="E242" i="15"/>
  <c r="H242" i="15" s="1"/>
  <c r="E250" i="15"/>
  <c r="H250" i="15" s="1"/>
  <c r="E258" i="15"/>
  <c r="H258" i="15" s="1"/>
  <c r="E266" i="15"/>
  <c r="H266" i="15" s="1"/>
  <c r="E274" i="15"/>
  <c r="H274" i="15" s="1"/>
  <c r="E282" i="15"/>
  <c r="H282" i="15" s="1"/>
  <c r="E290" i="15"/>
  <c r="H290" i="15" s="1"/>
  <c r="E298" i="15"/>
  <c r="H298" i="15" s="1"/>
  <c r="E306" i="15"/>
  <c r="H306" i="15" s="1"/>
  <c r="E314" i="15"/>
  <c r="H314" i="15" s="1"/>
  <c r="E322" i="15"/>
  <c r="H322" i="15" s="1"/>
  <c r="E330" i="15"/>
  <c r="H330" i="15" s="1"/>
  <c r="E338" i="15"/>
  <c r="H338" i="15" s="1"/>
  <c r="E346" i="15"/>
  <c r="H346" i="15" s="1"/>
  <c r="E354" i="15"/>
  <c r="H354" i="15" s="1"/>
  <c r="E385" i="15"/>
  <c r="H385" i="15" s="1"/>
  <c r="E401" i="15"/>
  <c r="H401" i="15" s="1"/>
  <c r="H440" i="15"/>
  <c r="H445" i="15"/>
  <c r="E489" i="15"/>
  <c r="H489" i="15" s="1"/>
  <c r="E521" i="15"/>
  <c r="H521" i="15" s="1"/>
  <c r="E532" i="15"/>
  <c r="H532" i="15" s="1"/>
  <c r="E7" i="15"/>
  <c r="H7" i="15" s="1"/>
  <c r="E15" i="15"/>
  <c r="H15" i="15" s="1"/>
  <c r="E23" i="15"/>
  <c r="H23" i="15" s="1"/>
  <c r="E31" i="15"/>
  <c r="H31" i="15" s="1"/>
  <c r="E39" i="15"/>
  <c r="H39" i="15" s="1"/>
  <c r="E47" i="15"/>
  <c r="H47" i="15" s="1"/>
  <c r="E55" i="15"/>
  <c r="H55" i="15" s="1"/>
  <c r="E63" i="15"/>
  <c r="H63" i="15" s="1"/>
  <c r="E71" i="15"/>
  <c r="H71" i="15" s="1"/>
  <c r="E79" i="15"/>
  <c r="H79" i="15" s="1"/>
  <c r="E87" i="15"/>
  <c r="H87" i="15" s="1"/>
  <c r="E95" i="15"/>
  <c r="H95" i="15" s="1"/>
  <c r="E103" i="15"/>
  <c r="H103" i="15" s="1"/>
  <c r="E111" i="15"/>
  <c r="H111" i="15" s="1"/>
  <c r="E119" i="15"/>
  <c r="H119" i="15" s="1"/>
  <c r="E127" i="15"/>
  <c r="H127" i="15" s="1"/>
  <c r="E135" i="15"/>
  <c r="H135" i="15" s="1"/>
  <c r="E143" i="15"/>
  <c r="H143" i="15" s="1"/>
  <c r="E151" i="15"/>
  <c r="H151" i="15" s="1"/>
  <c r="E159" i="15"/>
  <c r="H159" i="15" s="1"/>
  <c r="E167" i="15"/>
  <c r="H167" i="15" s="1"/>
  <c r="E175" i="15"/>
  <c r="H175" i="15" s="1"/>
  <c r="E183" i="15"/>
  <c r="H183" i="15" s="1"/>
  <c r="E191" i="15"/>
  <c r="H191" i="15" s="1"/>
  <c r="E199" i="15"/>
  <c r="H199" i="15" s="1"/>
  <c r="E231" i="15"/>
  <c r="H231" i="15" s="1"/>
  <c r="E239" i="15"/>
  <c r="H239" i="15" s="1"/>
  <c r="E247" i="15"/>
  <c r="H247" i="15" s="1"/>
  <c r="E255" i="15"/>
  <c r="H255" i="15" s="1"/>
  <c r="E263" i="15"/>
  <c r="H263" i="15" s="1"/>
  <c r="E271" i="15"/>
  <c r="H271" i="15" s="1"/>
  <c r="E279" i="15"/>
  <c r="H279" i="15" s="1"/>
  <c r="E287" i="15"/>
  <c r="H287" i="15" s="1"/>
  <c r="E295" i="15"/>
  <c r="H295" i="15" s="1"/>
  <c r="E303" i="15"/>
  <c r="H303" i="15" s="1"/>
  <c r="E311" i="15"/>
  <c r="H311" i="15" s="1"/>
  <c r="E319" i="15"/>
  <c r="H319" i="15" s="1"/>
  <c r="E327" i="15"/>
  <c r="H327" i="15" s="1"/>
  <c r="E335" i="15"/>
  <c r="H335" i="15" s="1"/>
  <c r="E343" i="15"/>
  <c r="H343" i="15" s="1"/>
  <c r="E351" i="15"/>
  <c r="H351" i="15" s="1"/>
  <c r="E356" i="15"/>
  <c r="H356" i="15" s="1"/>
  <c r="E361" i="15"/>
  <c r="H361" i="15" s="1"/>
  <c r="E366" i="15"/>
  <c r="H366" i="15" s="1"/>
  <c r="H371" i="15"/>
  <c r="E423" i="15"/>
  <c r="H423" i="15" s="1"/>
  <c r="E436" i="15"/>
  <c r="H436" i="15" s="1"/>
  <c r="E438" i="15"/>
  <c r="H438" i="15" s="1"/>
  <c r="H453" i="15"/>
  <c r="E453" i="15"/>
  <c r="E457" i="15"/>
  <c r="H457" i="15" s="1"/>
  <c r="H358" i="15"/>
  <c r="H382" i="15"/>
  <c r="H384" i="15"/>
  <c r="H387" i="15"/>
  <c r="H398" i="15"/>
  <c r="H400" i="15"/>
  <c r="H403" i="15"/>
  <c r="H414" i="15"/>
  <c r="H416" i="15"/>
  <c r="H421" i="15"/>
  <c r="E425" i="15"/>
  <c r="H425" i="15" s="1"/>
  <c r="H448" i="15"/>
  <c r="E461" i="15"/>
  <c r="H461" i="15" s="1"/>
  <c r="E465" i="15"/>
  <c r="H465" i="15" s="1"/>
  <c r="H475" i="15"/>
  <c r="E477" i="15"/>
  <c r="H477" i="15" s="1"/>
  <c r="H490" i="15"/>
  <c r="E500" i="15"/>
  <c r="H500" i="15" s="1"/>
  <c r="H522" i="15"/>
  <c r="E528" i="15"/>
  <c r="H528" i="15" s="1"/>
  <c r="E446" i="15"/>
  <c r="H446" i="15" s="1"/>
  <c r="E469" i="15"/>
  <c r="H469" i="15" s="1"/>
  <c r="E483" i="15"/>
  <c r="H483" i="15" s="1"/>
  <c r="E496" i="15"/>
  <c r="H496" i="15" s="1"/>
  <c r="E509" i="15"/>
  <c r="H509" i="15"/>
  <c r="E515" i="15"/>
  <c r="H515" i="15" s="1"/>
  <c r="E6" i="15"/>
  <c r="H6" i="15" s="1"/>
  <c r="E14" i="15"/>
  <c r="H14" i="15" s="1"/>
  <c r="E22" i="15"/>
  <c r="H22" i="15" s="1"/>
  <c r="E30" i="15"/>
  <c r="H30" i="15" s="1"/>
  <c r="E38" i="15"/>
  <c r="H38" i="15" s="1"/>
  <c r="E46" i="15"/>
  <c r="H46" i="15" s="1"/>
  <c r="E54" i="15"/>
  <c r="H54" i="15" s="1"/>
  <c r="E62" i="15"/>
  <c r="H62" i="15" s="1"/>
  <c r="E70" i="15"/>
  <c r="H70" i="15" s="1"/>
  <c r="E78" i="15"/>
  <c r="H78" i="15" s="1"/>
  <c r="E86" i="15"/>
  <c r="H86" i="15" s="1"/>
  <c r="E94" i="15"/>
  <c r="H94" i="15" s="1"/>
  <c r="E102" i="15"/>
  <c r="H102" i="15" s="1"/>
  <c r="E110" i="15"/>
  <c r="H110" i="15" s="1"/>
  <c r="E118" i="15"/>
  <c r="H118" i="15" s="1"/>
  <c r="E126" i="15"/>
  <c r="H126" i="15" s="1"/>
  <c r="E134" i="15"/>
  <c r="H134" i="15" s="1"/>
  <c r="E142" i="15"/>
  <c r="H142" i="15" s="1"/>
  <c r="E150" i="15"/>
  <c r="H150" i="15" s="1"/>
  <c r="E158" i="15"/>
  <c r="H158" i="15" s="1"/>
  <c r="E166" i="15"/>
  <c r="H166" i="15" s="1"/>
  <c r="E174" i="15"/>
  <c r="H174" i="15" s="1"/>
  <c r="E182" i="15"/>
  <c r="H182" i="15" s="1"/>
  <c r="E190" i="15"/>
  <c r="H190" i="15" s="1"/>
  <c r="E198" i="15"/>
  <c r="H198" i="15" s="1"/>
  <c r="E206" i="15"/>
  <c r="H206" i="15" s="1"/>
  <c r="E214" i="15"/>
  <c r="H214" i="15" s="1"/>
  <c r="E222" i="15"/>
  <c r="H222" i="15" s="1"/>
  <c r="E230" i="15"/>
  <c r="H230" i="15" s="1"/>
  <c r="E238" i="15"/>
  <c r="H238" i="15" s="1"/>
  <c r="E246" i="15"/>
  <c r="H246" i="15" s="1"/>
  <c r="E254" i="15"/>
  <c r="H254" i="15" s="1"/>
  <c r="E262" i="15"/>
  <c r="H262" i="15" s="1"/>
  <c r="E270" i="15"/>
  <c r="H270" i="15" s="1"/>
  <c r="E278" i="15"/>
  <c r="H278" i="15" s="1"/>
  <c r="E286" i="15"/>
  <c r="H286" i="15" s="1"/>
  <c r="E294" i="15"/>
  <c r="H294" i="15" s="1"/>
  <c r="E302" i="15"/>
  <c r="H302" i="15" s="1"/>
  <c r="E310" i="15"/>
  <c r="H310" i="15" s="1"/>
  <c r="E318" i="15"/>
  <c r="H318" i="15" s="1"/>
  <c r="E326" i="15"/>
  <c r="H326" i="15" s="1"/>
  <c r="E334" i="15"/>
  <c r="H334" i="15" s="1"/>
  <c r="E342" i="15"/>
  <c r="H342" i="15" s="1"/>
  <c r="E350" i="15"/>
  <c r="H350" i="15" s="1"/>
  <c r="E365" i="15"/>
  <c r="H365" i="15" s="1"/>
  <c r="E370" i="15"/>
  <c r="H370" i="15" s="1"/>
  <c r="E377" i="15"/>
  <c r="H377" i="15" s="1"/>
  <c r="E393" i="15"/>
  <c r="H393" i="15" s="1"/>
  <c r="E409" i="15"/>
  <c r="H409" i="15" s="1"/>
  <c r="H424" i="15"/>
  <c r="H429" i="15"/>
  <c r="E433" i="15"/>
  <c r="H433" i="15" s="1"/>
  <c r="E454" i="15"/>
  <c r="H454" i="15" s="1"/>
  <c r="H464" i="15"/>
  <c r="E505" i="15"/>
  <c r="H505" i="15" s="1"/>
  <c r="E540" i="15"/>
  <c r="H540" i="15" s="1"/>
  <c r="E668" i="15"/>
  <c r="H668" i="15" s="1"/>
  <c r="E3" i="15"/>
  <c r="H3" i="15" s="1"/>
  <c r="E11" i="15"/>
  <c r="H11" i="15" s="1"/>
  <c r="E19" i="15"/>
  <c r="H19" i="15" s="1"/>
  <c r="E27" i="15"/>
  <c r="H27" i="15" s="1"/>
  <c r="E35" i="15"/>
  <c r="H35" i="15" s="1"/>
  <c r="E43" i="15"/>
  <c r="H43" i="15" s="1"/>
  <c r="E51" i="15"/>
  <c r="H51" i="15" s="1"/>
  <c r="E59" i="15"/>
  <c r="H59" i="15" s="1"/>
  <c r="E67" i="15"/>
  <c r="H67" i="15" s="1"/>
  <c r="E75" i="15"/>
  <c r="H75" i="15" s="1"/>
  <c r="E83" i="15"/>
  <c r="H83" i="15" s="1"/>
  <c r="E91" i="15"/>
  <c r="H91" i="15" s="1"/>
  <c r="E99" i="15"/>
  <c r="H99" i="15" s="1"/>
  <c r="E107" i="15"/>
  <c r="H107" i="15" s="1"/>
  <c r="E115" i="15"/>
  <c r="H115" i="15" s="1"/>
  <c r="E123" i="15"/>
  <c r="H123" i="15" s="1"/>
  <c r="E131" i="15"/>
  <c r="H131" i="15" s="1"/>
  <c r="E139" i="15"/>
  <c r="H139" i="15" s="1"/>
  <c r="E147" i="15"/>
  <c r="H147" i="15" s="1"/>
  <c r="E155" i="15"/>
  <c r="H155" i="15" s="1"/>
  <c r="E163" i="15"/>
  <c r="H163" i="15" s="1"/>
  <c r="E171" i="15"/>
  <c r="H171" i="15" s="1"/>
  <c r="E179" i="15"/>
  <c r="H179" i="15" s="1"/>
  <c r="E187" i="15"/>
  <c r="H187" i="15" s="1"/>
  <c r="E195" i="15"/>
  <c r="H195" i="15" s="1"/>
  <c r="E203" i="15"/>
  <c r="H203" i="15" s="1"/>
  <c r="E211" i="15"/>
  <c r="H211" i="15" s="1"/>
  <c r="E219" i="15"/>
  <c r="H219" i="15" s="1"/>
  <c r="E227" i="15"/>
  <c r="H227" i="15" s="1"/>
  <c r="E235" i="15"/>
  <c r="H235" i="15" s="1"/>
  <c r="E243" i="15"/>
  <c r="H243" i="15" s="1"/>
  <c r="E251" i="15"/>
  <c r="H251" i="15" s="1"/>
  <c r="E259" i="15"/>
  <c r="H259" i="15" s="1"/>
  <c r="E267" i="15"/>
  <c r="H267" i="15" s="1"/>
  <c r="E275" i="15"/>
  <c r="H275" i="15" s="1"/>
  <c r="E283" i="15"/>
  <c r="H283" i="15" s="1"/>
  <c r="E291" i="15"/>
  <c r="H291" i="15" s="1"/>
  <c r="E299" i="15"/>
  <c r="H299" i="15" s="1"/>
  <c r="E307" i="15"/>
  <c r="H307" i="15" s="1"/>
  <c r="E315" i="15"/>
  <c r="H315" i="15" s="1"/>
  <c r="E323" i="15"/>
  <c r="H323" i="15" s="1"/>
  <c r="E331" i="15"/>
  <c r="H331" i="15" s="1"/>
  <c r="E339" i="15"/>
  <c r="H339" i="15" s="1"/>
  <c r="E347" i="15"/>
  <c r="H347" i="15" s="1"/>
  <c r="H355" i="15"/>
  <c r="E367" i="15"/>
  <c r="H367" i="15" s="1"/>
  <c r="E372" i="15"/>
  <c r="H372" i="15" s="1"/>
  <c r="E420" i="15"/>
  <c r="H420" i="15" s="1"/>
  <c r="E422" i="15"/>
  <c r="H422" i="15" s="1"/>
  <c r="E439" i="15"/>
  <c r="H439" i="15" s="1"/>
  <c r="E452" i="15"/>
  <c r="H452" i="15" s="1"/>
  <c r="E462" i="15"/>
  <c r="H462" i="15" s="1"/>
  <c r="H474" i="15"/>
  <c r="E636" i="15"/>
  <c r="H636" i="15" s="1"/>
  <c r="H374" i="15"/>
  <c r="H376" i="15"/>
  <c r="H390" i="15"/>
  <c r="H392" i="15"/>
  <c r="H395" i="15"/>
  <c r="H406" i="15"/>
  <c r="H408" i="15"/>
  <c r="H411" i="15"/>
  <c r="H432" i="15"/>
  <c r="H437" i="15"/>
  <c r="E441" i="15"/>
  <c r="H441" i="15" s="1"/>
  <c r="E470" i="15"/>
  <c r="H470" i="15" s="1"/>
  <c r="H480" i="15"/>
  <c r="E484" i="15"/>
  <c r="H484" i="15" s="1"/>
  <c r="H506" i="15"/>
  <c r="E516" i="15"/>
  <c r="H516" i="15" s="1"/>
  <c r="H417" i="15"/>
  <c r="E430" i="15"/>
  <c r="H430" i="15" s="1"/>
  <c r="H449" i="15"/>
  <c r="E493" i="15"/>
  <c r="H493" i="15" s="1"/>
  <c r="E499" i="15"/>
  <c r="H499" i="15" s="1"/>
  <c r="E512" i="15"/>
  <c r="H512" i="15" s="1"/>
  <c r="E525" i="15"/>
  <c r="H525" i="15" s="1"/>
  <c r="H536" i="15"/>
  <c r="H544" i="15"/>
  <c r="H552" i="15"/>
  <c r="H560" i="15"/>
  <c r="H568" i="15"/>
  <c r="H576" i="15"/>
  <c r="H584" i="15"/>
  <c r="H592" i="15"/>
  <c r="H600" i="15"/>
  <c r="H608" i="15"/>
  <c r="H616" i="15"/>
  <c r="H624" i="15"/>
  <c r="E628" i="15"/>
  <c r="H628" i="15" s="1"/>
  <c r="E760" i="15"/>
  <c r="H760" i="15" s="1"/>
  <c r="E548" i="15"/>
  <c r="H548" i="15" s="1"/>
  <c r="E556" i="15"/>
  <c r="H556" i="15" s="1"/>
  <c r="E564" i="15"/>
  <c r="H564" i="15" s="1"/>
  <c r="E572" i="15"/>
  <c r="H572" i="15" s="1"/>
  <c r="E580" i="15"/>
  <c r="H580" i="15" s="1"/>
  <c r="E588" i="15"/>
  <c r="H588" i="15" s="1"/>
  <c r="E596" i="15"/>
  <c r="H596" i="15" s="1"/>
  <c r="E604" i="15"/>
  <c r="H604" i="15" s="1"/>
  <c r="E612" i="15"/>
  <c r="H612" i="15" s="1"/>
  <c r="H620" i="15"/>
  <c r="E620" i="15"/>
  <c r="H641" i="15"/>
  <c r="E647" i="15"/>
  <c r="H647" i="15" s="1"/>
  <c r="E660" i="15"/>
  <c r="H660" i="15" s="1"/>
  <c r="H673" i="15"/>
  <c r="E679" i="15"/>
  <c r="H679" i="15" s="1"/>
  <c r="H686" i="15"/>
  <c r="E692" i="15"/>
  <c r="H692" i="15" s="1"/>
  <c r="E703" i="15"/>
  <c r="H703" i="15" s="1"/>
  <c r="E719" i="15"/>
  <c r="H719" i="15" s="1"/>
  <c r="E735" i="15"/>
  <c r="H735" i="15" s="1"/>
  <c r="E767" i="15"/>
  <c r="H767" i="15" s="1"/>
  <c r="E776" i="15"/>
  <c r="H776" i="15" s="1"/>
  <c r="E758" i="15"/>
  <c r="H758" i="15" s="1"/>
  <c r="E783" i="15"/>
  <c r="H783" i="15" s="1"/>
  <c r="E792" i="15"/>
  <c r="H792" i="15" s="1"/>
  <c r="H472" i="15"/>
  <c r="H488" i="15"/>
  <c r="H504" i="15"/>
  <c r="H520" i="15"/>
  <c r="H631" i="15"/>
  <c r="E639" i="15"/>
  <c r="H639" i="15" s="1"/>
  <c r="E652" i="15"/>
  <c r="H652" i="15" s="1"/>
  <c r="H654" i="15"/>
  <c r="H665" i="15"/>
  <c r="E671" i="15"/>
  <c r="H671" i="15" s="1"/>
  <c r="H678" i="15"/>
  <c r="E684" i="15"/>
  <c r="H684" i="15" s="1"/>
  <c r="H697" i="15"/>
  <c r="H713" i="15"/>
  <c r="H729" i="15"/>
  <c r="H745" i="15"/>
  <c r="E774" i="15"/>
  <c r="H774" i="15" s="1"/>
  <c r="E799" i="15"/>
  <c r="H799" i="15" s="1"/>
  <c r="E808" i="15"/>
  <c r="H808" i="15" s="1"/>
  <c r="E635" i="15"/>
  <c r="H635" i="15" s="1"/>
  <c r="E790" i="15"/>
  <c r="H790" i="15" s="1"/>
  <c r="E829" i="15"/>
  <c r="H829" i="15" s="1"/>
  <c r="H476" i="15"/>
  <c r="H492" i="15"/>
  <c r="H508" i="15"/>
  <c r="H524" i="15"/>
  <c r="E531" i="15"/>
  <c r="H531" i="15" s="1"/>
  <c r="H533" i="15"/>
  <c r="E535" i="15"/>
  <c r="H535" i="15" s="1"/>
  <c r="H541" i="15"/>
  <c r="E543" i="15"/>
  <c r="H543" i="15" s="1"/>
  <c r="H549" i="15"/>
  <c r="E551" i="15"/>
  <c r="H551" i="15" s="1"/>
  <c r="H557" i="15"/>
  <c r="E559" i="15"/>
  <c r="H559" i="15" s="1"/>
  <c r="H565" i="15"/>
  <c r="E567" i="15"/>
  <c r="H567" i="15" s="1"/>
  <c r="H573" i="15"/>
  <c r="E575" i="15"/>
  <c r="H575" i="15" s="1"/>
  <c r="H581" i="15"/>
  <c r="E583" i="15"/>
  <c r="H583" i="15" s="1"/>
  <c r="H589" i="15"/>
  <c r="E591" i="15"/>
  <c r="H591" i="15" s="1"/>
  <c r="H597" i="15"/>
  <c r="E599" i="15"/>
  <c r="H599" i="15" s="1"/>
  <c r="H605" i="15"/>
  <c r="E607" i="15"/>
  <c r="H607" i="15" s="1"/>
  <c r="H613" i="15"/>
  <c r="E615" i="15"/>
  <c r="H615" i="15" s="1"/>
  <c r="H621" i="15"/>
  <c r="E623" i="15"/>
  <c r="H623" i="15" s="1"/>
  <c r="E627" i="15"/>
  <c r="H627" i="15" s="1"/>
  <c r="E644" i="15"/>
  <c r="H644" i="15" s="1"/>
  <c r="H646" i="15"/>
  <c r="H657" i="15"/>
  <c r="E663" i="15"/>
  <c r="H663" i="15" s="1"/>
  <c r="E676" i="15"/>
  <c r="H676" i="15" s="1"/>
  <c r="H689" i="15"/>
  <c r="E695" i="15"/>
  <c r="H695" i="15" s="1"/>
  <c r="E711" i="15"/>
  <c r="H711" i="15" s="1"/>
  <c r="E727" i="15"/>
  <c r="H727" i="15" s="1"/>
  <c r="E743" i="15"/>
  <c r="H743" i="15" s="1"/>
  <c r="H755" i="15"/>
  <c r="E806" i="15"/>
  <c r="H806" i="15" s="1"/>
  <c r="H655" i="15"/>
  <c r="H687" i="15"/>
  <c r="E924" i="15"/>
  <c r="H924" i="15" s="1"/>
  <c r="E988" i="15"/>
  <c r="H988" i="15" s="1"/>
  <c r="E1044" i="15"/>
  <c r="H1044" i="15" s="1"/>
  <c r="H769" i="15"/>
  <c r="H785" i="15"/>
  <c r="H801" i="15"/>
  <c r="H833" i="15"/>
  <c r="H839" i="15"/>
  <c r="H853" i="15"/>
  <c r="H855" i="15"/>
  <c r="H857" i="15"/>
  <c r="E900" i="15"/>
  <c r="H900" i="15" s="1"/>
  <c r="H929" i="15"/>
  <c r="H951" i="15"/>
  <c r="E964" i="15"/>
  <c r="H964" i="15" s="1"/>
  <c r="H993" i="15"/>
  <c r="E1212" i="15"/>
  <c r="H1212" i="15" s="1"/>
  <c r="E700" i="15"/>
  <c r="H700" i="15" s="1"/>
  <c r="E708" i="15"/>
  <c r="H708" i="15" s="1"/>
  <c r="E716" i="15"/>
  <c r="H716" i="15" s="1"/>
  <c r="E724" i="15"/>
  <c r="H724" i="15" s="1"/>
  <c r="E732" i="15"/>
  <c r="H732" i="15" s="1"/>
  <c r="E740" i="15"/>
  <c r="H740" i="15" s="1"/>
  <c r="E748" i="15"/>
  <c r="H748" i="15" s="1"/>
  <c r="E753" i="15"/>
  <c r="H753" i="15" s="1"/>
  <c r="E762" i="15"/>
  <c r="H762" i="15" s="1"/>
  <c r="E778" i="15"/>
  <c r="H778" i="15" s="1"/>
  <c r="E794" i="15"/>
  <c r="H794" i="15" s="1"/>
  <c r="H810" i="15"/>
  <c r="E837" i="15"/>
  <c r="H837" i="15" s="1"/>
  <c r="H841" i="15"/>
  <c r="H847" i="15"/>
  <c r="H849" i="15"/>
  <c r="E876" i="15"/>
  <c r="H876" i="15" s="1"/>
  <c r="H905" i="15"/>
  <c r="H918" i="15"/>
  <c r="E940" i="15"/>
  <c r="H940" i="15" s="1"/>
  <c r="H982" i="15"/>
  <c r="E1004" i="15"/>
  <c r="H1004" i="15" s="1"/>
  <c r="E1021" i="15"/>
  <c r="H1021" i="15" s="1"/>
  <c r="E1038" i="15"/>
  <c r="H1038" i="15" s="1"/>
  <c r="H1060" i="15"/>
  <c r="E1116" i="15"/>
  <c r="H1116" i="15" s="1"/>
  <c r="E1148" i="15"/>
  <c r="H1148" i="15" s="1"/>
  <c r="E1180" i="15"/>
  <c r="H1180" i="15" s="1"/>
  <c r="E1244" i="15"/>
  <c r="H1244" i="15" s="1"/>
  <c r="H812" i="15"/>
  <c r="H814" i="15"/>
  <c r="E845" i="15"/>
  <c r="H845" i="15" s="1"/>
  <c r="H870" i="15"/>
  <c r="H874" i="15"/>
  <c r="H881" i="15"/>
  <c r="H894" i="15"/>
  <c r="H903" i="15"/>
  <c r="E916" i="15"/>
  <c r="H916" i="15" s="1"/>
  <c r="H945" i="15"/>
  <c r="H958" i="15"/>
  <c r="H967" i="15"/>
  <c r="H980" i="15"/>
  <c r="E980" i="15"/>
  <c r="H1009" i="15"/>
  <c r="H1036" i="15"/>
  <c r="E820" i="15"/>
  <c r="H820" i="15" s="1"/>
  <c r="E868" i="15"/>
  <c r="H868" i="15" s="1"/>
  <c r="E892" i="15"/>
  <c r="H892" i="15" s="1"/>
  <c r="E956" i="15"/>
  <c r="H956" i="15" s="1"/>
  <c r="E1137" i="15"/>
  <c r="H1137" i="15" s="1"/>
  <c r="E1169" i="15"/>
  <c r="H1169" i="15" s="1"/>
  <c r="E1201" i="15"/>
  <c r="H1201" i="15" s="1"/>
  <c r="E1233" i="15"/>
  <c r="H1233" i="15" s="1"/>
  <c r="E643" i="15"/>
  <c r="H643" i="15" s="1"/>
  <c r="E651" i="15"/>
  <c r="H651" i="15" s="1"/>
  <c r="E659" i="15"/>
  <c r="H659" i="15" s="1"/>
  <c r="E667" i="15"/>
  <c r="H667" i="15" s="1"/>
  <c r="E675" i="15"/>
  <c r="H675" i="15" s="1"/>
  <c r="E683" i="15"/>
  <c r="H683" i="15" s="1"/>
  <c r="E691" i="15"/>
  <c r="H691" i="15" s="1"/>
  <c r="E699" i="15"/>
  <c r="H699" i="15" s="1"/>
  <c r="E707" i="15"/>
  <c r="H707" i="15" s="1"/>
  <c r="E715" i="15"/>
  <c r="H715" i="15" s="1"/>
  <c r="E723" i="15"/>
  <c r="H723" i="15" s="1"/>
  <c r="E731" i="15"/>
  <c r="H731" i="15" s="1"/>
  <c r="E739" i="15"/>
  <c r="H739" i="15" s="1"/>
  <c r="E747" i="15"/>
  <c r="H747" i="15" s="1"/>
  <c r="E752" i="15"/>
  <c r="H752" i="15" s="1"/>
  <c r="E759" i="15"/>
  <c r="H759" i="15" s="1"/>
  <c r="H761" i="15"/>
  <c r="H766" i="15"/>
  <c r="E768" i="15"/>
  <c r="H768" i="15" s="1"/>
  <c r="E775" i="15"/>
  <c r="H775" i="15" s="1"/>
  <c r="H777" i="15"/>
  <c r="H782" i="15"/>
  <c r="E784" i="15"/>
  <c r="H784" i="15" s="1"/>
  <c r="E791" i="15"/>
  <c r="H791" i="15" s="1"/>
  <c r="H793" i="15"/>
  <c r="H798" i="15"/>
  <c r="E800" i="15"/>
  <c r="H800" i="15" s="1"/>
  <c r="E807" i="15"/>
  <c r="H807" i="15" s="1"/>
  <c r="H809" i="15"/>
  <c r="H826" i="15"/>
  <c r="E828" i="15"/>
  <c r="H828" i="15" s="1"/>
  <c r="E832" i="15"/>
  <c r="H832" i="15" s="1"/>
  <c r="E860" i="15"/>
  <c r="H860" i="15" s="1"/>
  <c r="H864" i="15"/>
  <c r="H866" i="15"/>
  <c r="H897" i="15"/>
  <c r="E932" i="15"/>
  <c r="H932" i="15" s="1"/>
  <c r="H961" i="15"/>
  <c r="E996" i="15"/>
  <c r="H996" i="15" s="1"/>
  <c r="H815" i="15"/>
  <c r="E836" i="15"/>
  <c r="H836" i="15" s="1"/>
  <c r="E852" i="15"/>
  <c r="H852" i="15" s="1"/>
  <c r="H869" i="15"/>
  <c r="H873" i="15"/>
  <c r="H886" i="15"/>
  <c r="E908" i="15"/>
  <c r="H908" i="15" s="1"/>
  <c r="H937" i="15"/>
  <c r="H950" i="15"/>
  <c r="E972" i="15"/>
  <c r="H972" i="15" s="1"/>
  <c r="H1001" i="15"/>
  <c r="E813" i="15"/>
  <c r="H813" i="15" s="1"/>
  <c r="H817" i="15"/>
  <c r="H821" i="15"/>
  <c r="H823" i="15"/>
  <c r="H842" i="15"/>
  <c r="E844" i="15"/>
  <c r="H844" i="15" s="1"/>
  <c r="H848" i="15"/>
  <c r="H850" i="15"/>
  <c r="H861" i="15"/>
  <c r="H867" i="15"/>
  <c r="E884" i="15"/>
  <c r="H884" i="15" s="1"/>
  <c r="H913" i="15"/>
  <c r="H926" i="15"/>
  <c r="H935" i="15"/>
  <c r="E948" i="15"/>
  <c r="H948" i="15" s="1"/>
  <c r="H977" i="15"/>
  <c r="H990" i="15"/>
  <c r="H999" i="15"/>
  <c r="E1012" i="15"/>
  <c r="H1012" i="15" s="1"/>
  <c r="H1023" i="15"/>
  <c r="H1014" i="15"/>
  <c r="H1025" i="15"/>
  <c r="E1046" i="15"/>
  <c r="H1046" i="15" s="1"/>
  <c r="E1257" i="15"/>
  <c r="H1257" i="15" s="1"/>
  <c r="H1054" i="15"/>
  <c r="E1054" i="15"/>
  <c r="E1129" i="15"/>
  <c r="H1129" i="15" s="1"/>
  <c r="E1161" i="15"/>
  <c r="H1161" i="15" s="1"/>
  <c r="E1193" i="15"/>
  <c r="H1193" i="15" s="1"/>
  <c r="E1225" i="15"/>
  <c r="H1225" i="15" s="1"/>
  <c r="E1029" i="15"/>
  <c r="H1029" i="15" s="1"/>
  <c r="H1033" i="15"/>
  <c r="H1050" i="15"/>
  <c r="E1062" i="15"/>
  <c r="H1062" i="15" s="1"/>
  <c r="E1070" i="15"/>
  <c r="H1070" i="15" s="1"/>
  <c r="E1078" i="15"/>
  <c r="H1078" i="15" s="1"/>
  <c r="H1086" i="15"/>
  <c r="E1086" i="15"/>
  <c r="H1094" i="15"/>
  <c r="E1094" i="15"/>
  <c r="E1102" i="15"/>
  <c r="H1102" i="15" s="1"/>
  <c r="E1108" i="15"/>
  <c r="H1108" i="15" s="1"/>
  <c r="E1140" i="15"/>
  <c r="H1140" i="15" s="1"/>
  <c r="E1172" i="15"/>
  <c r="H1172" i="15" s="1"/>
  <c r="E1204" i="15"/>
  <c r="H1204" i="15" s="1"/>
  <c r="E1236" i="15"/>
  <c r="H1236" i="15" s="1"/>
  <c r="E1022" i="15"/>
  <c r="H1022" i="15" s="1"/>
  <c r="E1121" i="15"/>
  <c r="H1121" i="15" s="1"/>
  <c r="E1153" i="15"/>
  <c r="H1153" i="15" s="1"/>
  <c r="E1185" i="15"/>
  <c r="H1185" i="15" s="1"/>
  <c r="E1217" i="15"/>
  <c r="H1217" i="15" s="1"/>
  <c r="E1249" i="15"/>
  <c r="H1249" i="15" s="1"/>
  <c r="H1013" i="15"/>
  <c r="E1037" i="15"/>
  <c r="H1037" i="15" s="1"/>
  <c r="H1041" i="15"/>
  <c r="H1045" i="15"/>
  <c r="H1051" i="15"/>
  <c r="E1132" i="15"/>
  <c r="H1132" i="15" s="1"/>
  <c r="E1164" i="15"/>
  <c r="H1164" i="15" s="1"/>
  <c r="E1196" i="15"/>
  <c r="H1196" i="15" s="1"/>
  <c r="E1228" i="15"/>
  <c r="H1228" i="15" s="1"/>
  <c r="H1252" i="15"/>
  <c r="E1030" i="15"/>
  <c r="H1030" i="15" s="1"/>
  <c r="E1113" i="15"/>
  <c r="H1113" i="15" s="1"/>
  <c r="E1145" i="15"/>
  <c r="H1145" i="15" s="1"/>
  <c r="E1177" i="15"/>
  <c r="H1177" i="15" s="1"/>
  <c r="E1209" i="15"/>
  <c r="H1209" i="15" s="1"/>
  <c r="H1220" i="15"/>
  <c r="E1241" i="15"/>
  <c r="H1241" i="15" s="1"/>
  <c r="H1017" i="15"/>
  <c r="E1049" i="15"/>
  <c r="H1049" i="15" s="1"/>
  <c r="H1057" i="15"/>
  <c r="H1065" i="15"/>
  <c r="H1073" i="15"/>
  <c r="H1081" i="15"/>
  <c r="H1089" i="15"/>
  <c r="H1097" i="15"/>
  <c r="H1105" i="15"/>
  <c r="E1124" i="15"/>
  <c r="H1124" i="15" s="1"/>
  <c r="E1156" i="15"/>
  <c r="H1156" i="15" s="1"/>
  <c r="E1188" i="15"/>
  <c r="H1188" i="15" s="1"/>
  <c r="H1313" i="15"/>
  <c r="E1330" i="15"/>
  <c r="H1330" i="15" s="1"/>
  <c r="H1353" i="15"/>
  <c r="H1357" i="15"/>
  <c r="H1429" i="15"/>
  <c r="E1466" i="15"/>
  <c r="H1466" i="15" s="1"/>
  <c r="E1334" i="15"/>
  <c r="H1334" i="15" s="1"/>
  <c r="E1458" i="15"/>
  <c r="H1458" i="15" s="1"/>
  <c r="E1495" i="15"/>
  <c r="H1495" i="15" s="1"/>
  <c r="E1265" i="15"/>
  <c r="H1265" i="15" s="1"/>
  <c r="E1273" i="15"/>
  <c r="H1273" i="15" s="1"/>
  <c r="E1281" i="15"/>
  <c r="H1281" i="15" s="1"/>
  <c r="E1289" i="15"/>
  <c r="H1289" i="15" s="1"/>
  <c r="E1297" i="15"/>
  <c r="H1297" i="15" s="1"/>
  <c r="E1299" i="15"/>
  <c r="H1299" i="15" s="1"/>
  <c r="E1306" i="15"/>
  <c r="H1306" i="15" s="1"/>
  <c r="E1317" i="15"/>
  <c r="H1317" i="15" s="1"/>
  <c r="E1338" i="15"/>
  <c r="H1338" i="15" s="1"/>
  <c r="E1342" i="15"/>
  <c r="H1342" i="15" s="1"/>
  <c r="E1361" i="15"/>
  <c r="H1361" i="15" s="1"/>
  <c r="E1365" i="15"/>
  <c r="H1365" i="15" s="1"/>
  <c r="H1401" i="15"/>
  <c r="H1405" i="15"/>
  <c r="H1409" i="15"/>
  <c r="H1413" i="15"/>
  <c r="E1421" i="15"/>
  <c r="H1421" i="15" s="1"/>
  <c r="E1450" i="15"/>
  <c r="H1450" i="15" s="1"/>
  <c r="H1463" i="15"/>
  <c r="H1477" i="15"/>
  <c r="E1110" i="15"/>
  <c r="H1110" i="15" s="1"/>
  <c r="E1118" i="15"/>
  <c r="H1118" i="15" s="1"/>
  <c r="E1126" i="15"/>
  <c r="H1126" i="15" s="1"/>
  <c r="E1134" i="15"/>
  <c r="H1134" i="15" s="1"/>
  <c r="E1142" i="15"/>
  <c r="H1142" i="15" s="1"/>
  <c r="E1150" i="15"/>
  <c r="H1150" i="15" s="1"/>
  <c r="E1158" i="15"/>
  <c r="H1158" i="15" s="1"/>
  <c r="E1166" i="15"/>
  <c r="H1166" i="15" s="1"/>
  <c r="E1174" i="15"/>
  <c r="H1174" i="15" s="1"/>
  <c r="E1182" i="15"/>
  <c r="H1182" i="15" s="1"/>
  <c r="E1190" i="15"/>
  <c r="H1190" i="15" s="1"/>
  <c r="E1198" i="15"/>
  <c r="H1198" i="15" s="1"/>
  <c r="E1206" i="15"/>
  <c r="H1206" i="15" s="1"/>
  <c r="E1214" i="15"/>
  <c r="H1214" i="15" s="1"/>
  <c r="E1222" i="15"/>
  <c r="H1222" i="15" s="1"/>
  <c r="E1230" i="15"/>
  <c r="H1230" i="15" s="1"/>
  <c r="E1238" i="15"/>
  <c r="H1238" i="15" s="1"/>
  <c r="E1246" i="15"/>
  <c r="H1246" i="15" s="1"/>
  <c r="E1254" i="15"/>
  <c r="H1254" i="15" s="1"/>
  <c r="E1262" i="15"/>
  <c r="H1262" i="15" s="1"/>
  <c r="E1270" i="15"/>
  <c r="H1270" i="15" s="1"/>
  <c r="E1278" i="15"/>
  <c r="H1278" i="15" s="1"/>
  <c r="E1286" i="15"/>
  <c r="H1286" i="15" s="1"/>
  <c r="E1294" i="15"/>
  <c r="H1294" i="15" s="1"/>
  <c r="E1310" i="15"/>
  <c r="H1310" i="15" s="1"/>
  <c r="E1321" i="15"/>
  <c r="H1321" i="15" s="1"/>
  <c r="E1346" i="15"/>
  <c r="H1346" i="15" s="1"/>
  <c r="E1350" i="15"/>
  <c r="H1350" i="15" s="1"/>
  <c r="E1369" i="15"/>
  <c r="H1369" i="15" s="1"/>
  <c r="E1373" i="15"/>
  <c r="H1373" i="15" s="1"/>
  <c r="E1381" i="15"/>
  <c r="H1381" i="15" s="1"/>
  <c r="E1389" i="15"/>
  <c r="H1389" i="15" s="1"/>
  <c r="E1397" i="15"/>
  <c r="H1397" i="15" s="1"/>
  <c r="E1442" i="15"/>
  <c r="H1442" i="15" s="1"/>
  <c r="E1195" i="15"/>
  <c r="H1195" i="15" s="1"/>
  <c r="E1203" i="15"/>
  <c r="H1203" i="15" s="1"/>
  <c r="E1211" i="15"/>
  <c r="H1211" i="15" s="1"/>
  <c r="E1219" i="15"/>
  <c r="H1219" i="15" s="1"/>
  <c r="E1227" i="15"/>
  <c r="H1227" i="15" s="1"/>
  <c r="E1235" i="15"/>
  <c r="H1235" i="15" s="1"/>
  <c r="E1243" i="15"/>
  <c r="H1243" i="15" s="1"/>
  <c r="E1251" i="15"/>
  <c r="H1251" i="15" s="1"/>
  <c r="E1259" i="15"/>
  <c r="H1259" i="15" s="1"/>
  <c r="E1267" i="15"/>
  <c r="H1267" i="15" s="1"/>
  <c r="E1275" i="15"/>
  <c r="H1275" i="15" s="1"/>
  <c r="E1283" i="15"/>
  <c r="H1283" i="15" s="1"/>
  <c r="E1291" i="15"/>
  <c r="H1291" i="15" s="1"/>
  <c r="E1301" i="15"/>
  <c r="H1301" i="15" s="1"/>
  <c r="E1314" i="15"/>
  <c r="H1314" i="15" s="1"/>
  <c r="E1325" i="15"/>
  <c r="H1325" i="15" s="1"/>
  <c r="H1329" i="15"/>
  <c r="E1354" i="15"/>
  <c r="H1354" i="15" s="1"/>
  <c r="E1358" i="15"/>
  <c r="H1358" i="15" s="1"/>
  <c r="E1434" i="15"/>
  <c r="H1434" i="15" s="1"/>
  <c r="H1447" i="15"/>
  <c r="E1469" i="15"/>
  <c r="H1469" i="15" s="1"/>
  <c r="E1318" i="15"/>
  <c r="H1318" i="15" s="1"/>
  <c r="H1333" i="15"/>
  <c r="E1362" i="15"/>
  <c r="H1362" i="15" s="1"/>
  <c r="E1366" i="15"/>
  <c r="H1366" i="15" s="1"/>
  <c r="E1426" i="15"/>
  <c r="H1426" i="15" s="1"/>
  <c r="H1439" i="15"/>
  <c r="H1453" i="15"/>
  <c r="E1461" i="15"/>
  <c r="H1461" i="15" s="1"/>
  <c r="E1490" i="15"/>
  <c r="H1490" i="15" s="1"/>
  <c r="E1298" i="15"/>
  <c r="H1298" i="15" s="1"/>
  <c r="E1322" i="15"/>
  <c r="H1322" i="15" s="1"/>
  <c r="E1370" i="15"/>
  <c r="H1370" i="15" s="1"/>
  <c r="E1374" i="15"/>
  <c r="H1374" i="15" s="1"/>
  <c r="H1378" i="15"/>
  <c r="E1378" i="15"/>
  <c r="E1382" i="15"/>
  <c r="H1382" i="15" s="1"/>
  <c r="E1386" i="15"/>
  <c r="H1386" i="15" s="1"/>
  <c r="E1390" i="15"/>
  <c r="H1390" i="15" s="1"/>
  <c r="E1394" i="15"/>
  <c r="H1394" i="15" s="1"/>
  <c r="E1398" i="15"/>
  <c r="H1398" i="15" s="1"/>
  <c r="E1402" i="15"/>
  <c r="H1402" i="15" s="1"/>
  <c r="E1406" i="15"/>
  <c r="H1406" i="15" s="1"/>
  <c r="E1410" i="15"/>
  <c r="H1410" i="15" s="1"/>
  <c r="E1418" i="15"/>
  <c r="H1418" i="15" s="1"/>
  <c r="E1482" i="15"/>
  <c r="H1482" i="15" s="1"/>
  <c r="E1309" i="15"/>
  <c r="H1309" i="15" s="1"/>
  <c r="E1326" i="15"/>
  <c r="H1326" i="15" s="1"/>
  <c r="E1337" i="15"/>
  <c r="H1337" i="15" s="1"/>
  <c r="E1341" i="15"/>
  <c r="H1341" i="15" s="1"/>
  <c r="H1345" i="15"/>
  <c r="H1349" i="15"/>
  <c r="H1423" i="15"/>
  <c r="H1437" i="15"/>
  <c r="E1445" i="15"/>
  <c r="H1445" i="15" s="1"/>
  <c r="E1474" i="15"/>
  <c r="H1474" i="15" s="1"/>
  <c r="E1514" i="15"/>
  <c r="H1514" i="15" s="1"/>
  <c r="H1523" i="15"/>
  <c r="E1536" i="15"/>
  <c r="H1536" i="15" s="1"/>
  <c r="E1506" i="15"/>
  <c r="H1506" i="15" s="1"/>
  <c r="H1517" i="15"/>
  <c r="E1552" i="15"/>
  <c r="H1552" i="15" s="1"/>
  <c r="E1568" i="15"/>
  <c r="H1568" i="15" s="1"/>
  <c r="E1584" i="15"/>
  <c r="H1584" i="15" s="1"/>
  <c r="E1600" i="15"/>
  <c r="H1600" i="15" s="1"/>
  <c r="E1616" i="15"/>
  <c r="H1616" i="15" s="1"/>
  <c r="E1632" i="15"/>
  <c r="H1632" i="15" s="1"/>
  <c r="E1648" i="15"/>
  <c r="H1648" i="15" s="1"/>
  <c r="E1664" i="15"/>
  <c r="H1664" i="15" s="1"/>
  <c r="E1680" i="15"/>
  <c r="H1680" i="15" s="1"/>
  <c r="E1696" i="15"/>
  <c r="H1696" i="15" s="1"/>
  <c r="E1712" i="15"/>
  <c r="H1712" i="15" s="1"/>
  <c r="E1728" i="15"/>
  <c r="H1728" i="15" s="1"/>
  <c r="E1744" i="15"/>
  <c r="H1744" i="15" s="1"/>
  <c r="H1749" i="15"/>
  <c r="E1760" i="15"/>
  <c r="H1760" i="15" s="1"/>
  <c r="H1776" i="15"/>
  <c r="E1776" i="15"/>
  <c r="H1781" i="15"/>
  <c r="E1792" i="15"/>
  <c r="H1792" i="15" s="1"/>
  <c r="E1808" i="15"/>
  <c r="H1808" i="15" s="1"/>
  <c r="H1813" i="15"/>
  <c r="E1824" i="15"/>
  <c r="H1824" i="15" s="1"/>
  <c r="H1492" i="15"/>
  <c r="H1515" i="15"/>
  <c r="E1528" i="15"/>
  <c r="H1528" i="15" s="1"/>
  <c r="E1539" i="15"/>
  <c r="H1539" i="15" s="1"/>
  <c r="H1555" i="15"/>
  <c r="H1571" i="15"/>
  <c r="H1587" i="15"/>
  <c r="H1603" i="15"/>
  <c r="H1619" i="15"/>
  <c r="H1635" i="15"/>
  <c r="H1651" i="15"/>
  <c r="H1667" i="15"/>
  <c r="H1683" i="15"/>
  <c r="H1699" i="15"/>
  <c r="H1715" i="15"/>
  <c r="H1731" i="15"/>
  <c r="H1747" i="15"/>
  <c r="H1763" i="15"/>
  <c r="H1779" i="15"/>
  <c r="H1795" i="15"/>
  <c r="H1811" i="15"/>
  <c r="H1827" i="15"/>
  <c r="E1498" i="15"/>
  <c r="H1498" i="15" s="1"/>
  <c r="H1509" i="15"/>
  <c r="E1544" i="15"/>
  <c r="H1544" i="15" s="1"/>
  <c r="E1414" i="15"/>
  <c r="H1414" i="15" s="1"/>
  <c r="E1422" i="15"/>
  <c r="H1422" i="15" s="1"/>
  <c r="E1430" i="15"/>
  <c r="H1430" i="15" s="1"/>
  <c r="E1438" i="15"/>
  <c r="H1438" i="15" s="1"/>
  <c r="E1446" i="15"/>
  <c r="H1446" i="15" s="1"/>
  <c r="E1454" i="15"/>
  <c r="H1454" i="15" s="1"/>
  <c r="E1462" i="15"/>
  <c r="H1462" i="15" s="1"/>
  <c r="E1470" i="15"/>
  <c r="H1470" i="15" s="1"/>
  <c r="E1478" i="15"/>
  <c r="H1478" i="15" s="1"/>
  <c r="E1486" i="15"/>
  <c r="H1486" i="15" s="1"/>
  <c r="E1507" i="15"/>
  <c r="H1507" i="15" s="1"/>
  <c r="H1520" i="15"/>
  <c r="E1520" i="15"/>
  <c r="H1525" i="15"/>
  <c r="E1531" i="15"/>
  <c r="H1531" i="15" s="1"/>
  <c r="E1560" i="15"/>
  <c r="H1560" i="15" s="1"/>
  <c r="E1576" i="15"/>
  <c r="H1576" i="15" s="1"/>
  <c r="E1592" i="15"/>
  <c r="H1592" i="15" s="1"/>
  <c r="E1608" i="15"/>
  <c r="H1608" i="15" s="1"/>
  <c r="E1624" i="15"/>
  <c r="H1624" i="15" s="1"/>
  <c r="E1640" i="15"/>
  <c r="H1640" i="15" s="1"/>
  <c r="E1656" i="15"/>
  <c r="H1656" i="15" s="1"/>
  <c r="H1661" i="15"/>
  <c r="E1672" i="15"/>
  <c r="H1672" i="15" s="1"/>
  <c r="E1688" i="15"/>
  <c r="H1688" i="15" s="1"/>
  <c r="H1704" i="15"/>
  <c r="E1704" i="15"/>
  <c r="E1720" i="15"/>
  <c r="H1720" i="15" s="1"/>
  <c r="E1736" i="15"/>
  <c r="H1736" i="15" s="1"/>
  <c r="H1741" i="15"/>
  <c r="E1752" i="15"/>
  <c r="H1752" i="15" s="1"/>
  <c r="H1757" i="15"/>
  <c r="E1768" i="15"/>
  <c r="H1768" i="15" s="1"/>
  <c r="H1773" i="15"/>
  <c r="E1784" i="15"/>
  <c r="H1784" i="15" s="1"/>
  <c r="E1800" i="15"/>
  <c r="H1800" i="15" s="1"/>
  <c r="E1816" i="15"/>
  <c r="H1816" i="15" s="1"/>
  <c r="H1821" i="15"/>
  <c r="H1499" i="15"/>
  <c r="H1547" i="15"/>
  <c r="H1563" i="15"/>
  <c r="H1579" i="15"/>
  <c r="H1595" i="15"/>
  <c r="H1611" i="15"/>
  <c r="H1627" i="15"/>
  <c r="H1643" i="15"/>
  <c r="H1659" i="15"/>
  <c r="H1675" i="15"/>
  <c r="H1691" i="15"/>
  <c r="H1707" i="15"/>
  <c r="H1723" i="15"/>
  <c r="H1739" i="15"/>
  <c r="H1755" i="15"/>
  <c r="H1771" i="15"/>
  <c r="H1787" i="15"/>
  <c r="H1803" i="15"/>
  <c r="H1819" i="15"/>
  <c r="E1522" i="15"/>
  <c r="H1522" i="15" s="1"/>
  <c r="E1530" i="15"/>
  <c r="H1530" i="15" s="1"/>
  <c r="E1538" i="15"/>
  <c r="H1538" i="15" s="1"/>
  <c r="E1546" i="15"/>
  <c r="H1546" i="15" s="1"/>
  <c r="E1554" i="15"/>
  <c r="H1554" i="15" s="1"/>
  <c r="E1562" i="15"/>
  <c r="H1562" i="15" s="1"/>
  <c r="E1570" i="15"/>
  <c r="H1570" i="15" s="1"/>
  <c r="E1578" i="15"/>
  <c r="H1578" i="15" s="1"/>
  <c r="E1586" i="15"/>
  <c r="H1586" i="15" s="1"/>
  <c r="E1594" i="15"/>
  <c r="H1594" i="15" s="1"/>
  <c r="E1602" i="15"/>
  <c r="H1602" i="15" s="1"/>
  <c r="E1610" i="15"/>
  <c r="H1610" i="15" s="1"/>
  <c r="E1618" i="15"/>
  <c r="H1618" i="15" s="1"/>
  <c r="E1626" i="15"/>
  <c r="H1626" i="15" s="1"/>
  <c r="E1634" i="15"/>
  <c r="H1634" i="15" s="1"/>
  <c r="E1642" i="15"/>
  <c r="H1642" i="15" s="1"/>
  <c r="E1650" i="15"/>
  <c r="H1650" i="15" s="1"/>
  <c r="E1658" i="15"/>
  <c r="H1658" i="15" s="1"/>
  <c r="E1666" i="15"/>
  <c r="H1666" i="15" s="1"/>
  <c r="E1674" i="15"/>
  <c r="H1674" i="15" s="1"/>
  <c r="E1682" i="15"/>
  <c r="H1682" i="15" s="1"/>
  <c r="E1690" i="15"/>
  <c r="H1690" i="15" s="1"/>
  <c r="E1698" i="15"/>
  <c r="H1698" i="15" s="1"/>
  <c r="E1706" i="15"/>
  <c r="H1706" i="15" s="1"/>
  <c r="E1714" i="15"/>
  <c r="H1714" i="15" s="1"/>
  <c r="E1722" i="15"/>
  <c r="H1722" i="15" s="1"/>
  <c r="E1730" i="15"/>
  <c r="H1730" i="15" s="1"/>
  <c r="E1738" i="15"/>
  <c r="H1738" i="15" s="1"/>
  <c r="E1746" i="15"/>
  <c r="H1746" i="15" s="1"/>
  <c r="E1754" i="15"/>
  <c r="H1754" i="15" s="1"/>
  <c r="E1762" i="15"/>
  <c r="H1762" i="15" s="1"/>
  <c r="E1770" i="15"/>
  <c r="H1770" i="15" s="1"/>
  <c r="E1778" i="15"/>
  <c r="H1778" i="15" s="1"/>
  <c r="E1786" i="15"/>
  <c r="H1786" i="15" s="1"/>
  <c r="E1794" i="15"/>
  <c r="H1794" i="15" s="1"/>
  <c r="E1802" i="15"/>
  <c r="H1802" i="15" s="1"/>
  <c r="E1810" i="15"/>
  <c r="H1810" i="15" s="1"/>
  <c r="E1818" i="15"/>
  <c r="H1818" i="15" s="1"/>
  <c r="E1826" i="15"/>
  <c r="H1826" i="15" s="1"/>
  <c r="E1503" i="15"/>
  <c r="H1503" i="15" s="1"/>
  <c r="E1511" i="15"/>
  <c r="H1511" i="15" s="1"/>
  <c r="E1519" i="15"/>
  <c r="H1519" i="15" s="1"/>
  <c r="E1527" i="15"/>
  <c r="H1527" i="15" s="1"/>
  <c r="E1535" i="15"/>
  <c r="H1535" i="15" s="1"/>
  <c r="E1543" i="15"/>
  <c r="H1543" i="15" s="1"/>
  <c r="E1551" i="15"/>
  <c r="H1551" i="15" s="1"/>
  <c r="E1559" i="15"/>
  <c r="H1559" i="15" s="1"/>
  <c r="E1567" i="15"/>
  <c r="H1567" i="15" s="1"/>
  <c r="E1575" i="15"/>
  <c r="H1575" i="15" s="1"/>
  <c r="E1583" i="15"/>
  <c r="H1583" i="15" s="1"/>
  <c r="E1591" i="15"/>
  <c r="H1591" i="15" s="1"/>
  <c r="E1599" i="15"/>
  <c r="H1599" i="15" s="1"/>
  <c r="E1607" i="15"/>
  <c r="H1607" i="15" s="1"/>
  <c r="E1615" i="15"/>
  <c r="H1615" i="15" s="1"/>
  <c r="E1623" i="15"/>
  <c r="H1623" i="15" s="1"/>
  <c r="E1631" i="15"/>
  <c r="H1631" i="15" s="1"/>
  <c r="E1639" i="15"/>
  <c r="H1639" i="15" s="1"/>
  <c r="E1647" i="15"/>
  <c r="H1647" i="15" s="1"/>
  <c r="E1655" i="15"/>
  <c r="H1655" i="15" s="1"/>
  <c r="E1663" i="15"/>
  <c r="H1663" i="15" s="1"/>
  <c r="E1671" i="15"/>
  <c r="H1671" i="15" s="1"/>
  <c r="E1679" i="15"/>
  <c r="H1679" i="15" s="1"/>
  <c r="E1687" i="15"/>
  <c r="H1687" i="15" s="1"/>
  <c r="E1695" i="15"/>
  <c r="H1695" i="15" s="1"/>
  <c r="E1703" i="15"/>
  <c r="H1703" i="15" s="1"/>
  <c r="E1711" i="15"/>
  <c r="H1711" i="15" s="1"/>
  <c r="E1719" i="15"/>
  <c r="H1719" i="15" s="1"/>
  <c r="E1727" i="15"/>
  <c r="H1727" i="15" s="1"/>
  <c r="E1735" i="15"/>
  <c r="H1735" i="15" s="1"/>
  <c r="E1743" i="15"/>
  <c r="H1743" i="15" s="1"/>
  <c r="E1751" i="15"/>
  <c r="H1751" i="15" s="1"/>
  <c r="E1759" i="15"/>
  <c r="H1759" i="15" s="1"/>
  <c r="E1767" i="15"/>
  <c r="H1767" i="15" s="1"/>
  <c r="E1775" i="15"/>
  <c r="H1775" i="15" s="1"/>
  <c r="E1783" i="15"/>
  <c r="H1783" i="15" s="1"/>
  <c r="E1791" i="15"/>
  <c r="H1791" i="15" s="1"/>
  <c r="E1799" i="15"/>
  <c r="H1799" i="15" s="1"/>
  <c r="E1807" i="15"/>
  <c r="H1807" i="15" s="1"/>
  <c r="E1815" i="15"/>
  <c r="H1815" i="15" s="1"/>
  <c r="E1823" i="15"/>
  <c r="H1823" i="15" s="1"/>
  <c r="E1500" i="15"/>
  <c r="H1500" i="15" s="1"/>
  <c r="E1508" i="15"/>
  <c r="H1508" i="15" s="1"/>
  <c r="E1516" i="15"/>
  <c r="H1516" i="15" s="1"/>
  <c r="E1524" i="15"/>
  <c r="H1524" i="15" s="1"/>
  <c r="E1532" i="15"/>
  <c r="H1532" i="15" s="1"/>
  <c r="E1540" i="15"/>
  <c r="H1540" i="15" s="1"/>
  <c r="E1548" i="15"/>
  <c r="H1548" i="15" s="1"/>
  <c r="E1556" i="15"/>
  <c r="H1556" i="15" s="1"/>
  <c r="E1564" i="15"/>
  <c r="H1564" i="15" s="1"/>
  <c r="E1572" i="15"/>
  <c r="H1572" i="15" s="1"/>
  <c r="E1580" i="15"/>
  <c r="H1580" i="15" s="1"/>
  <c r="E1588" i="15"/>
  <c r="H1588" i="15" s="1"/>
  <c r="E1596" i="15"/>
  <c r="H1596" i="15" s="1"/>
  <c r="E1604" i="15"/>
  <c r="H1604" i="15" s="1"/>
  <c r="E1612" i="15"/>
  <c r="H1612" i="15" s="1"/>
  <c r="E1620" i="15"/>
  <c r="H1620" i="15" s="1"/>
  <c r="E1628" i="15"/>
  <c r="H1628" i="15" s="1"/>
  <c r="E1636" i="15"/>
  <c r="H1636" i="15" s="1"/>
  <c r="E1644" i="15"/>
  <c r="H1644" i="15" s="1"/>
  <c r="E1652" i="15"/>
  <c r="H1652" i="15" s="1"/>
  <c r="E1660" i="15"/>
  <c r="H1660" i="15" s="1"/>
  <c r="E1668" i="15"/>
  <c r="H1668" i="15" s="1"/>
  <c r="E1676" i="15"/>
  <c r="H1676" i="15" s="1"/>
  <c r="E1684" i="15"/>
  <c r="H1684" i="15" s="1"/>
  <c r="E1692" i="15"/>
  <c r="H1692" i="15" s="1"/>
  <c r="E1700" i="15"/>
  <c r="H1700" i="15" s="1"/>
  <c r="E1708" i="15"/>
  <c r="H1708" i="15" s="1"/>
  <c r="E1716" i="15"/>
  <c r="H1716" i="15" s="1"/>
  <c r="E1724" i="15"/>
  <c r="H1724" i="15" s="1"/>
  <c r="E1732" i="15"/>
  <c r="H1732" i="15" s="1"/>
  <c r="E1740" i="15"/>
  <c r="H1740" i="15" s="1"/>
  <c r="E1748" i="15"/>
  <c r="H1748" i="15" s="1"/>
  <c r="E1756" i="15"/>
  <c r="H1756" i="15" s="1"/>
  <c r="E1764" i="15"/>
  <c r="H1764" i="15" s="1"/>
  <c r="E1772" i="15"/>
  <c r="H1772" i="15" s="1"/>
  <c r="E1780" i="15"/>
  <c r="H1780" i="15" s="1"/>
  <c r="E1788" i="15"/>
  <c r="H1788" i="15" s="1"/>
  <c r="E1796" i="15"/>
  <c r="H1796" i="15" s="1"/>
  <c r="E1804" i="15"/>
  <c r="H1804" i="15" s="1"/>
  <c r="E1812" i="15"/>
  <c r="H1812" i="15" s="1"/>
  <c r="E1820" i="15"/>
  <c r="H1820" i="15" s="1"/>
  <c r="E1828" i="15"/>
  <c r="H1828" i="15" s="1"/>
  <c r="P39" i="16" l="1" a="1"/>
  <c r="P39" i="16" s="1"/>
  <c r="N72" i="18"/>
  <c r="N35" i="18"/>
  <c r="O66" i="12"/>
  <c r="Q66" i="12" s="1"/>
  <c r="O52" i="12"/>
  <c r="Q52" i="12" s="1"/>
  <c r="O21" i="12"/>
  <c r="Q21" i="12" s="1"/>
  <c r="O108" i="12"/>
  <c r="Q108" i="12" s="1"/>
  <c r="O46" i="12"/>
  <c r="Q46" i="12" s="1"/>
  <c r="O20" i="12"/>
  <c r="Q20" i="12" s="1"/>
  <c r="O117" i="12"/>
  <c r="Q117" i="12" s="1"/>
  <c r="O104" i="12"/>
  <c r="Q104" i="12" s="1"/>
  <c r="O124" i="12"/>
  <c r="Q124" i="12" s="1"/>
  <c r="O121" i="12"/>
  <c r="Q121" i="12" s="1"/>
  <c r="O84" i="12"/>
  <c r="Q84" i="12" s="1"/>
  <c r="N70" i="18"/>
  <c r="N67" i="18"/>
  <c r="P67" i="18" s="1"/>
  <c r="N49" i="18"/>
  <c r="N32" i="18"/>
  <c r="N31" i="18"/>
  <c r="O28" i="12"/>
  <c r="Q28" i="12" s="1"/>
  <c r="N57" i="18"/>
  <c r="P57" i="18" s="1"/>
  <c r="N37" i="18"/>
  <c r="N26" i="18"/>
  <c r="N21" i="18"/>
  <c r="O106" i="12"/>
  <c r="Q106" i="12" s="1"/>
  <c r="O115" i="12"/>
  <c r="Q115" i="12" s="1"/>
  <c r="P41" i="16" a="1"/>
  <c r="P41" i="16" s="1"/>
  <c r="O81" i="12"/>
  <c r="Q81" i="12" s="1"/>
  <c r="O58" i="12"/>
  <c r="Q58" i="12" s="1"/>
  <c r="P40" i="16" a="1"/>
  <c r="P40" i="16" s="1"/>
  <c r="O123" i="12"/>
  <c r="Q123" i="12" s="1"/>
  <c r="O53" i="12"/>
  <c r="Q53" i="12" s="1"/>
  <c r="N65" i="18"/>
  <c r="P65" i="18" s="1"/>
  <c r="N23" i="18"/>
  <c r="N62" i="18"/>
  <c r="N48" i="18"/>
  <c r="N19" i="18"/>
  <c r="O22" i="12"/>
  <c r="Q22" i="12" s="1"/>
  <c r="O25" i="16"/>
  <c r="Q25" i="16" s="1"/>
  <c r="N73" i="18"/>
  <c r="P73" i="18" s="1"/>
  <c r="N76" i="18"/>
  <c r="P76" i="18" s="1"/>
  <c r="N75" i="18"/>
  <c r="N69" i="18"/>
  <c r="N66" i="18"/>
  <c r="N52" i="18"/>
  <c r="P52" i="18" s="1"/>
  <c r="N44" i="18"/>
  <c r="N33" i="18"/>
  <c r="N27" i="18"/>
  <c r="P27" i="18" s="1"/>
  <c r="O44" i="12"/>
  <c r="Q44" i="12" s="1"/>
  <c r="O61" i="12"/>
  <c r="Q61" i="12" s="1"/>
  <c r="O60" i="12"/>
  <c r="Q60" i="12" s="1"/>
  <c r="N64" i="18"/>
  <c r="O101" i="12"/>
  <c r="Q101" i="12" s="1"/>
  <c r="N71" i="18"/>
  <c r="P71" i="18" s="1"/>
  <c r="N50" i="18"/>
  <c r="P69" i="18"/>
  <c r="N46" i="18"/>
  <c r="N41" i="18"/>
  <c r="O45" i="18" a="1"/>
  <c r="O45" i="18" s="1"/>
  <c r="P72" i="18"/>
  <c r="P31" i="18"/>
  <c r="N54" i="18"/>
  <c r="P37" i="18"/>
  <c r="N36" i="18"/>
  <c r="P26" i="18"/>
  <c r="P21" i="18"/>
  <c r="P50" i="18"/>
  <c r="N63" i="18"/>
  <c r="N53" i="18"/>
  <c r="N22" i="18"/>
  <c r="N68" i="18"/>
  <c r="N58" i="18"/>
  <c r="N55" i="18"/>
  <c r="P43" i="18"/>
  <c r="N24" i="18"/>
  <c r="P23" i="18"/>
  <c r="N59" i="18"/>
  <c r="N42" i="18"/>
  <c r="P32" i="18"/>
  <c r="P62" i="18"/>
  <c r="N56" i="18"/>
  <c r="P48" i="18"/>
  <c r="N38" i="18"/>
  <c r="N29" i="18"/>
  <c r="P19" i="18"/>
  <c r="N51" i="18"/>
  <c r="P70" i="18"/>
  <c r="P75" i="18"/>
  <c r="P44" i="18"/>
  <c r="N30" i="18"/>
  <c r="P33" i="18"/>
  <c r="N25" i="18"/>
  <c r="N60" i="18"/>
  <c r="N39" i="18"/>
  <c r="N20" i="18"/>
  <c r="P49" i="18"/>
  <c r="P66" i="18"/>
  <c r="N61" i="18"/>
  <c r="P64" i="18"/>
  <c r="N47" i="18"/>
  <c r="N28" i="18"/>
  <c r="N34" i="18"/>
  <c r="N77" i="18"/>
  <c r="P35" i="18"/>
  <c r="N40" i="18"/>
  <c r="N74" i="18"/>
  <c r="N45" i="18"/>
  <c r="O74" i="18" a="1"/>
  <c r="O74" i="18" s="1"/>
  <c r="O76" i="18" a="1"/>
  <c r="O76" i="18" s="1"/>
  <c r="Q76" i="18" s="1"/>
  <c r="O67" i="18" a="1"/>
  <c r="O67" i="18" s="1"/>
  <c r="O73" i="18" a="1"/>
  <c r="O73" i="18" s="1"/>
  <c r="O72" i="18" a="1"/>
  <c r="O72" i="18" s="1"/>
  <c r="Q72" i="18" s="1"/>
  <c r="O63" i="18" a="1"/>
  <c r="O63" i="18" s="1"/>
  <c r="O62" i="18" a="1"/>
  <c r="O62" i="18" s="1"/>
  <c r="Q62" i="18" s="1"/>
  <c r="O53" i="18" a="1"/>
  <c r="O53" i="18" s="1"/>
  <c r="O66" i="18" a="1"/>
  <c r="O66" i="18" s="1"/>
  <c r="Q66" i="18" s="1"/>
  <c r="O68" i="18" a="1"/>
  <c r="O68" i="18" s="1"/>
  <c r="O59" i="18" a="1"/>
  <c r="O59" i="18" s="1"/>
  <c r="O65" i="18" a="1"/>
  <c r="O65" i="18" s="1"/>
  <c r="Q65" i="18" s="1"/>
  <c r="O64" i="18" a="1"/>
  <c r="O64" i="18" s="1"/>
  <c r="Q64" i="18" s="1"/>
  <c r="O55" i="18" a="1"/>
  <c r="O55" i="18" s="1"/>
  <c r="O54" i="18" a="1"/>
  <c r="O54" i="18" s="1"/>
  <c r="O58" i="18" a="1"/>
  <c r="O58" i="18" s="1"/>
  <c r="O60" i="18" a="1"/>
  <c r="O60" i="18" s="1"/>
  <c r="O51" i="18" a="1"/>
  <c r="O51" i="18" s="1"/>
  <c r="O57" i="18" a="1"/>
  <c r="O57" i="18" s="1"/>
  <c r="Q57" i="18" s="1"/>
  <c r="O56" i="18" a="1"/>
  <c r="O56" i="18" s="1"/>
  <c r="O47" i="18" a="1"/>
  <c r="O47" i="18" s="1"/>
  <c r="O46" i="18" a="1"/>
  <c r="O46" i="18" s="1"/>
  <c r="O40" i="18" a="1"/>
  <c r="O40" i="18" s="1"/>
  <c r="O52" i="18" a="1"/>
  <c r="O52" i="18" s="1"/>
  <c r="Q52" i="18" s="1"/>
  <c r="O43" i="18" a="1"/>
  <c r="O43" i="18" s="1"/>
  <c r="Q43" i="18" s="1"/>
  <c r="O49" i="18" a="1"/>
  <c r="O49" i="18" s="1"/>
  <c r="Q49" i="18" s="1"/>
  <c r="O48" i="18" a="1"/>
  <c r="O48" i="18" s="1"/>
  <c r="Q48" i="18" s="1"/>
  <c r="O18" i="18" a="1"/>
  <c r="O18" i="18" s="1"/>
  <c r="O42" i="18" a="1"/>
  <c r="O42" i="18" s="1"/>
  <c r="O33" i="18" a="1"/>
  <c r="O33" i="18" s="1"/>
  <c r="Q33" i="18" s="1"/>
  <c r="O38" i="18" a="1"/>
  <c r="O38" i="18" s="1"/>
  <c r="O44" i="18" a="1"/>
  <c r="O44" i="18" s="1"/>
  <c r="Q44" i="18" s="1"/>
  <c r="O39" i="18" a="1"/>
  <c r="O39" i="18" s="1"/>
  <c r="O50" i="18" a="1"/>
  <c r="O50" i="18" s="1"/>
  <c r="Q50" i="18" s="1"/>
  <c r="N18" i="18"/>
  <c r="O35" i="18" a="1"/>
  <c r="O35" i="18" s="1"/>
  <c r="Q35" i="18" s="1"/>
  <c r="O34" i="18" a="1"/>
  <c r="O34" i="18" s="1"/>
  <c r="O25" i="18" a="1"/>
  <c r="O25" i="18" s="1"/>
  <c r="O32" i="18" a="1"/>
  <c r="O32" i="18" s="1"/>
  <c r="Q32" i="18" s="1"/>
  <c r="O31" i="18" a="1"/>
  <c r="O31" i="18" s="1"/>
  <c r="Q31" i="18" s="1"/>
  <c r="O37" i="18" a="1"/>
  <c r="O37" i="18" s="1"/>
  <c r="Q37" i="18" s="1"/>
  <c r="O36" i="18" a="1"/>
  <c r="O36" i="18" s="1"/>
  <c r="O27" i="18" a="1"/>
  <c r="O27" i="18" s="1"/>
  <c r="O26" i="18" a="1"/>
  <c r="O26" i="18" s="1"/>
  <c r="Q26" i="18" s="1"/>
  <c r="O77" i="18" a="1"/>
  <c r="O77" i="18" s="1"/>
  <c r="O30" i="18" a="1"/>
  <c r="O30" i="18" s="1"/>
  <c r="O23" i="18" a="1"/>
  <c r="O23" i="18" s="1"/>
  <c r="Q23" i="18" s="1"/>
  <c r="O29" i="18" a="1"/>
  <c r="O29" i="18" s="1"/>
  <c r="O28" i="18" a="1"/>
  <c r="O28" i="18" s="1"/>
  <c r="O20" i="18" a="1"/>
  <c r="O20" i="18" s="1"/>
  <c r="O19" i="18" a="1"/>
  <c r="O19" i="18" s="1"/>
  <c r="Q19" i="18" s="1"/>
  <c r="O69" i="18" a="1"/>
  <c r="O69" i="18" s="1"/>
  <c r="Q69" i="18" s="1"/>
  <c r="O41" i="18" a="1"/>
  <c r="O41" i="18" s="1"/>
  <c r="O24" i="18" a="1"/>
  <c r="O24" i="18" s="1"/>
  <c r="O75" i="18" a="1"/>
  <c r="O75" i="18" s="1"/>
  <c r="Q75" i="18" s="1"/>
  <c r="O22" i="18" a="1"/>
  <c r="O22" i="18" s="1"/>
  <c r="O21" i="18" a="1"/>
  <c r="O21" i="18" s="1"/>
  <c r="Q21" i="18" s="1"/>
  <c r="O71" i="18" a="1"/>
  <c r="O71" i="18" s="1"/>
  <c r="Q71" i="18" s="1"/>
  <c r="O70" i="18" a="1"/>
  <c r="O70" i="18" s="1"/>
  <c r="Q70" i="18" s="1"/>
  <c r="O61" i="18" a="1"/>
  <c r="O61" i="18" s="1"/>
  <c r="O2" i="15"/>
  <c r="O70" i="12"/>
  <c r="O73" i="12"/>
  <c r="O55" i="12"/>
  <c r="O105" i="12"/>
  <c r="O114" i="12"/>
  <c r="O37" i="12"/>
  <c r="O32" i="12"/>
  <c r="O43" i="12"/>
  <c r="O49" i="12"/>
  <c r="O90" i="12"/>
  <c r="O88" i="12"/>
  <c r="O68" i="12"/>
  <c r="O27" i="12"/>
  <c r="O69" i="12"/>
  <c r="O62" i="12"/>
  <c r="O94" i="12"/>
  <c r="O98" i="12"/>
  <c r="O89" i="12"/>
  <c r="O95" i="12"/>
  <c r="O64" i="12"/>
  <c r="O36" i="12"/>
  <c r="O111" i="12"/>
  <c r="O96" i="12"/>
  <c r="O93" i="12"/>
  <c r="O97" i="12"/>
  <c r="O80" i="12"/>
  <c r="O41" i="12"/>
  <c r="O26" i="12"/>
  <c r="O110" i="12"/>
  <c r="O47" i="12"/>
  <c r="O45" i="12"/>
  <c r="O31" i="12"/>
  <c r="O34" i="12"/>
  <c r="O92" i="12"/>
  <c r="O67" i="12"/>
  <c r="O30" i="12"/>
  <c r="O48" i="12"/>
  <c r="O51" i="12"/>
  <c r="O42" i="12"/>
  <c r="O74" i="12"/>
  <c r="O38" i="12"/>
  <c r="O33" i="12"/>
  <c r="O100" i="12"/>
  <c r="O23" i="12"/>
  <c r="O85" i="12"/>
  <c r="O71" i="12"/>
  <c r="O120" i="12"/>
  <c r="O24" i="12"/>
  <c r="O77" i="12"/>
  <c r="O40" i="12"/>
  <c r="I3" i="12"/>
  <c r="O25" i="12"/>
  <c r="O59" i="12"/>
  <c r="O50" i="12"/>
  <c r="O39" i="12"/>
  <c r="O86" i="12"/>
  <c r="O112" i="12"/>
  <c r="O91" i="12"/>
  <c r="O109" i="12"/>
  <c r="O29" i="12"/>
  <c r="O54" i="12"/>
  <c r="O63" i="12"/>
  <c r="O113" i="12"/>
  <c r="J701" i="18"/>
  <c r="J724" i="18"/>
  <c r="O35" i="16"/>
  <c r="O29" i="16"/>
  <c r="O22" i="16"/>
  <c r="O28" i="16"/>
  <c r="O38" i="16"/>
  <c r="O42" i="16"/>
  <c r="O24" i="16"/>
  <c r="O33" i="16"/>
  <c r="O40" i="16"/>
  <c r="Q40" i="16" s="1"/>
  <c r="O30" i="16"/>
  <c r="O39" i="16"/>
  <c r="Q39" i="16" s="1"/>
  <c r="O37" i="16"/>
  <c r="O23" i="16"/>
  <c r="O26" i="16"/>
  <c r="O27" i="16"/>
  <c r="O36" i="16"/>
  <c r="O32" i="16"/>
  <c r="O34" i="16"/>
  <c r="G3" i="16"/>
  <c r="G4" i="16" s="1"/>
  <c r="G5" i="16" s="1"/>
  <c r="G6" i="16" s="1"/>
  <c r="G7" i="16" s="1"/>
  <c r="G8" i="16" s="1"/>
  <c r="G9" i="16" s="1"/>
  <c r="G10" i="16" s="1"/>
  <c r="G11" i="16" s="1"/>
  <c r="G12" i="16" s="1"/>
  <c r="G13" i="16" s="1"/>
  <c r="G14" i="16" s="1"/>
  <c r="G15" i="16" s="1"/>
  <c r="G16" i="16" s="1"/>
  <c r="G17" i="16" s="1"/>
  <c r="G18" i="16" s="1"/>
  <c r="G19" i="16" s="1"/>
  <c r="G20" i="16" s="1"/>
  <c r="G21" i="16" s="1"/>
  <c r="G22" i="16" s="1"/>
  <c r="G23" i="16" s="1"/>
  <c r="G24" i="16" s="1"/>
  <c r="G25" i="16" s="1"/>
  <c r="G26" i="16" s="1"/>
  <c r="G27" i="16" s="1"/>
  <c r="G28" i="16" s="1"/>
  <c r="G29" i="16" s="1"/>
  <c r="G30" i="16" s="1"/>
  <c r="G31" i="16" s="1"/>
  <c r="G32" i="16" s="1"/>
  <c r="G33" i="16" s="1"/>
  <c r="G34" i="16" s="1"/>
  <c r="G35" i="16" s="1"/>
  <c r="G36" i="16" s="1"/>
  <c r="G37" i="16" s="1"/>
  <c r="G38" i="16" s="1"/>
  <c r="G39" i="16" s="1"/>
  <c r="G40" i="16" s="1"/>
  <c r="G41" i="16" s="1"/>
  <c r="G42" i="16" s="1"/>
  <c r="G43" i="16" s="1"/>
  <c r="G44" i="16" s="1"/>
  <c r="G45" i="16" s="1"/>
  <c r="G46" i="16" s="1"/>
  <c r="G47" i="16" s="1"/>
  <c r="G48" i="16" s="1"/>
  <c r="G49" i="16" s="1"/>
  <c r="G50" i="16" s="1"/>
  <c r="G51" i="16" s="1"/>
  <c r="G52" i="16" s="1"/>
  <c r="G53" i="16" s="1"/>
  <c r="G54" i="16" s="1"/>
  <c r="G55" i="16" s="1"/>
  <c r="G56" i="16" s="1"/>
  <c r="G57" i="16" s="1"/>
  <c r="G58" i="16" s="1"/>
  <c r="G59" i="16" s="1"/>
  <c r="G60" i="16" s="1"/>
  <c r="G61" i="16" s="1"/>
  <c r="G62" i="16" s="1"/>
  <c r="G63" i="16" s="1"/>
  <c r="G64" i="16" s="1"/>
  <c r="G65" i="16" s="1"/>
  <c r="G66" i="16" s="1"/>
  <c r="G67" i="16" s="1"/>
  <c r="G68" i="16" s="1"/>
  <c r="G69" i="16" s="1"/>
  <c r="G70" i="16" s="1"/>
  <c r="G71" i="16" s="1"/>
  <c r="G72" i="16" s="1"/>
  <c r="G73" i="16" s="1"/>
  <c r="G74" i="16" s="1"/>
  <c r="G75" i="16" s="1"/>
  <c r="G76" i="16" s="1"/>
  <c r="G77" i="16" s="1"/>
  <c r="G78" i="16" s="1"/>
  <c r="G79" i="16" s="1"/>
  <c r="G80" i="16" s="1"/>
  <c r="G81" i="16" s="1"/>
  <c r="G82" i="16" s="1"/>
  <c r="G83" i="16" s="1"/>
  <c r="G84" i="16" s="1"/>
  <c r="G85" i="16" s="1"/>
  <c r="G86" i="16" s="1"/>
  <c r="G87" i="16" s="1"/>
  <c r="G88" i="16" s="1"/>
  <c r="G89" i="16" s="1"/>
  <c r="G90" i="16" s="1"/>
  <c r="G91" i="16" s="1"/>
  <c r="G92" i="16" s="1"/>
  <c r="G93" i="16" s="1"/>
  <c r="G94" i="16" s="1"/>
  <c r="G95" i="16" s="1"/>
  <c r="G96" i="16" s="1"/>
  <c r="G97" i="16" s="1"/>
  <c r="G98" i="16" s="1"/>
  <c r="G99" i="16" s="1"/>
  <c r="G100" i="16" s="1"/>
  <c r="G101" i="16" s="1"/>
  <c r="G102" i="16" s="1"/>
  <c r="G103" i="16" s="1"/>
  <c r="G104" i="16" s="1"/>
  <c r="G105" i="16" s="1"/>
  <c r="G106" i="16" s="1"/>
  <c r="G107" i="16" s="1"/>
  <c r="G108" i="16" s="1"/>
  <c r="G109" i="16" s="1"/>
  <c r="G110" i="16" s="1"/>
  <c r="G111" i="16" s="1"/>
  <c r="G112" i="16" s="1"/>
  <c r="G113" i="16" s="1"/>
  <c r="G114" i="16" s="1"/>
  <c r="G115" i="16" s="1"/>
  <c r="G116" i="16" s="1"/>
  <c r="G117" i="16" s="1"/>
  <c r="G118" i="16" s="1"/>
  <c r="G119" i="16" s="1"/>
  <c r="G120" i="16" s="1"/>
  <c r="G121" i="16" s="1"/>
  <c r="G122" i="16" s="1"/>
  <c r="G123" i="16" s="1"/>
  <c r="G124" i="16" s="1"/>
  <c r="G125" i="16" s="1"/>
  <c r="G126" i="16" s="1"/>
  <c r="G127" i="16" s="1"/>
  <c r="G128" i="16" s="1"/>
  <c r="G129" i="16" s="1"/>
  <c r="G130" i="16" s="1"/>
  <c r="G131" i="16" s="1"/>
  <c r="G132" i="16" s="1"/>
  <c r="G133" i="16" s="1"/>
  <c r="G134" i="16" s="1"/>
  <c r="G135" i="16" s="1"/>
  <c r="G136" i="16" s="1"/>
  <c r="G137" i="16" s="1"/>
  <c r="G138" i="16" s="1"/>
  <c r="G139" i="16" s="1"/>
  <c r="G140" i="16" s="1"/>
  <c r="G141" i="16" s="1"/>
  <c r="G142" i="16" s="1"/>
  <c r="G143" i="16" s="1"/>
  <c r="G144" i="16" s="1"/>
  <c r="G145" i="16" s="1"/>
  <c r="G146" i="16" s="1"/>
  <c r="G147" i="16" s="1"/>
  <c r="G148" i="16" s="1"/>
  <c r="G149" i="16" s="1"/>
  <c r="G150" i="16" s="1"/>
  <c r="G151" i="16" s="1"/>
  <c r="G152" i="16" s="1"/>
  <c r="G153" i="16" s="1"/>
  <c r="G154" i="16" s="1"/>
  <c r="G155" i="16" s="1"/>
  <c r="G156" i="16" s="1"/>
  <c r="G157" i="16" s="1"/>
  <c r="G158" i="16" s="1"/>
  <c r="G159" i="16" s="1"/>
  <c r="G160" i="16" s="1"/>
  <c r="G161" i="16" s="1"/>
  <c r="G162" i="16" s="1"/>
  <c r="G163" i="16" s="1"/>
  <c r="G164" i="16" s="1"/>
  <c r="G165" i="16" s="1"/>
  <c r="G166" i="16" s="1"/>
  <c r="G167" i="16" s="1"/>
  <c r="G168" i="16" s="1"/>
  <c r="G169" i="16" s="1"/>
  <c r="G170" i="16" s="1"/>
  <c r="G171" i="16" s="1"/>
  <c r="G172" i="16" s="1"/>
  <c r="G173" i="16" s="1"/>
  <c r="G174" i="16" s="1"/>
  <c r="G175" i="16" s="1"/>
  <c r="G176" i="16" s="1"/>
  <c r="G177" i="16" s="1"/>
  <c r="G178" i="16" s="1"/>
  <c r="G179" i="16" s="1"/>
  <c r="G180" i="16" s="1"/>
  <c r="G181" i="16" s="1"/>
  <c r="G182" i="16" s="1"/>
  <c r="G183" i="16" s="1"/>
  <c r="G184" i="16" s="1"/>
  <c r="G185" i="16" s="1"/>
  <c r="G186" i="16" s="1"/>
  <c r="G187" i="16" s="1"/>
  <c r="G188" i="16" s="1"/>
  <c r="G189" i="16" s="1"/>
  <c r="G190" i="16" s="1"/>
  <c r="G191" i="16" s="1"/>
  <c r="G192" i="16" s="1"/>
  <c r="G193" i="16" s="1"/>
  <c r="G194" i="16" s="1"/>
  <c r="G195" i="16" s="1"/>
  <c r="G196" i="16" s="1"/>
  <c r="G197" i="16" s="1"/>
  <c r="G198" i="16" s="1"/>
  <c r="G199" i="16" s="1"/>
  <c r="G200" i="16" s="1"/>
  <c r="G201" i="16" s="1"/>
  <c r="G202" i="16" s="1"/>
  <c r="G203" i="16" s="1"/>
  <c r="G204" i="16" s="1"/>
  <c r="G205" i="16" s="1"/>
  <c r="G206" i="16" s="1"/>
  <c r="G207" i="16" s="1"/>
  <c r="G208" i="16" s="1"/>
  <c r="G209" i="16" s="1"/>
  <c r="G210" i="16" s="1"/>
  <c r="G211" i="16" s="1"/>
  <c r="G212" i="16" s="1"/>
  <c r="G213" i="16" s="1"/>
  <c r="G214" i="16" s="1"/>
  <c r="G215" i="16" s="1"/>
  <c r="G216" i="16" s="1"/>
  <c r="G217" i="16" s="1"/>
  <c r="G218" i="16" s="1"/>
  <c r="G219" i="16" s="1"/>
  <c r="G220" i="16" s="1"/>
  <c r="G221" i="16" s="1"/>
  <c r="G222" i="16" s="1"/>
  <c r="G223" i="16" s="1"/>
  <c r="G224" i="16" s="1"/>
  <c r="G225" i="16" s="1"/>
  <c r="G226" i="16" s="1"/>
  <c r="G227" i="16" s="1"/>
  <c r="G228" i="16" s="1"/>
  <c r="G229" i="16" s="1"/>
  <c r="G230" i="16" s="1"/>
  <c r="G231" i="16" s="1"/>
  <c r="G232" i="16" s="1"/>
  <c r="G233" i="16" s="1"/>
  <c r="G234" i="16" s="1"/>
  <c r="G235" i="16" s="1"/>
  <c r="G236" i="16" s="1"/>
  <c r="G237" i="16" s="1"/>
  <c r="G238" i="16" s="1"/>
  <c r="G239" i="16" s="1"/>
  <c r="G240" i="16" s="1"/>
  <c r="G241" i="16" s="1"/>
  <c r="G242" i="16" s="1"/>
  <c r="G243" i="16" s="1"/>
  <c r="G244" i="16" s="1"/>
  <c r="G245" i="16" s="1"/>
  <c r="G246" i="16" s="1"/>
  <c r="G247" i="16" s="1"/>
  <c r="G248" i="16" s="1"/>
  <c r="G249" i="16" s="1"/>
  <c r="G250" i="16" s="1"/>
  <c r="G251" i="16" s="1"/>
  <c r="G252" i="16" s="1"/>
  <c r="G253" i="16" s="1"/>
  <c r="G254" i="16" s="1"/>
  <c r="G255" i="16" s="1"/>
  <c r="G256" i="16" s="1"/>
  <c r="G257" i="16" s="1"/>
  <c r="G258" i="16" s="1"/>
  <c r="G259" i="16" s="1"/>
  <c r="G260" i="16" s="1"/>
  <c r="G261" i="16" s="1"/>
  <c r="G262" i="16" s="1"/>
  <c r="G263" i="16" s="1"/>
  <c r="G264" i="16" s="1"/>
  <c r="G265" i="16" s="1"/>
  <c r="G266" i="16" s="1"/>
  <c r="G267" i="16" s="1"/>
  <c r="G268" i="16" s="1"/>
  <c r="G269" i="16" s="1"/>
  <c r="G270" i="16" s="1"/>
  <c r="G271" i="16" s="1"/>
  <c r="G272" i="16" s="1"/>
  <c r="G273" i="16" s="1"/>
  <c r="G274" i="16" s="1"/>
  <c r="G275" i="16" s="1"/>
  <c r="G276" i="16" s="1"/>
  <c r="G277" i="16" s="1"/>
  <c r="G278" i="16" s="1"/>
  <c r="G279" i="16" s="1"/>
  <c r="G280" i="16" s="1"/>
  <c r="G281" i="16" s="1"/>
  <c r="G282" i="16" s="1"/>
  <c r="G283" i="16" s="1"/>
  <c r="G284" i="16" s="1"/>
  <c r="G285" i="16" s="1"/>
  <c r="G286" i="16" s="1"/>
  <c r="G287" i="16" s="1"/>
  <c r="G288" i="16" s="1"/>
  <c r="G289" i="16" s="1"/>
  <c r="G290" i="16" s="1"/>
  <c r="G291" i="16" s="1"/>
  <c r="G292" i="16" s="1"/>
  <c r="G293" i="16" s="1"/>
  <c r="G294" i="16" s="1"/>
  <c r="G295" i="16" s="1"/>
  <c r="G296" i="16" s="1"/>
  <c r="G297" i="16" s="1"/>
  <c r="G298" i="16" s="1"/>
  <c r="G299" i="16" s="1"/>
  <c r="G300" i="16" s="1"/>
  <c r="G301" i="16" s="1"/>
  <c r="G302" i="16" s="1"/>
  <c r="G303" i="16" s="1"/>
  <c r="G304" i="16" s="1"/>
  <c r="G305" i="16" s="1"/>
  <c r="G306" i="16" s="1"/>
  <c r="G307" i="16" s="1"/>
  <c r="G308" i="16" s="1"/>
  <c r="G309" i="16" s="1"/>
  <c r="G310" i="16" s="1"/>
  <c r="G311" i="16" s="1"/>
  <c r="G312" i="16" s="1"/>
  <c r="G313" i="16" s="1"/>
  <c r="G314" i="16" s="1"/>
  <c r="G315" i="16" s="1"/>
  <c r="G316" i="16" s="1"/>
  <c r="G317" i="16" s="1"/>
  <c r="G318" i="16" s="1"/>
  <c r="G319" i="16" s="1"/>
  <c r="G320" i="16" s="1"/>
  <c r="G321" i="16" s="1"/>
  <c r="G322" i="16" s="1"/>
  <c r="G323" i="16" s="1"/>
  <c r="G324" i="16" s="1"/>
  <c r="G325" i="16" s="1"/>
  <c r="G326" i="16" s="1"/>
  <c r="G327" i="16" s="1"/>
  <c r="G328" i="16" s="1"/>
  <c r="G329" i="16" s="1"/>
  <c r="G330" i="16" s="1"/>
  <c r="G331" i="16" s="1"/>
  <c r="G332" i="16" s="1"/>
  <c r="G333" i="16" s="1"/>
  <c r="G334" i="16" s="1"/>
  <c r="G335" i="16" s="1"/>
  <c r="G336" i="16" s="1"/>
  <c r="G337" i="16" s="1"/>
  <c r="G338" i="16" s="1"/>
  <c r="G339" i="16" s="1"/>
  <c r="G340" i="16" s="1"/>
  <c r="G341" i="16" s="1"/>
  <c r="G342" i="16" s="1"/>
  <c r="G343" i="16" s="1"/>
  <c r="G344" i="16" s="1"/>
  <c r="G345" i="16" s="1"/>
  <c r="G346" i="16" s="1"/>
  <c r="G347" i="16" s="1"/>
  <c r="G348" i="16" s="1"/>
  <c r="G349" i="16" s="1"/>
  <c r="G350" i="16" s="1"/>
  <c r="G351" i="16" s="1"/>
  <c r="G352" i="16" s="1"/>
  <c r="G353" i="16" s="1"/>
  <c r="G354" i="16" s="1"/>
  <c r="G355" i="16" s="1"/>
  <c r="G356" i="16" s="1"/>
  <c r="G357" i="16" s="1"/>
  <c r="G358" i="16" s="1"/>
  <c r="G359" i="16" s="1"/>
  <c r="G360" i="16" s="1"/>
  <c r="G361" i="16" s="1"/>
  <c r="G362" i="16" s="1"/>
  <c r="G363" i="16" s="1"/>
  <c r="G364" i="16" s="1"/>
  <c r="G365" i="16" s="1"/>
  <c r="G366" i="16" s="1"/>
  <c r="G367" i="16" s="1"/>
  <c r="G368" i="16" s="1"/>
  <c r="G369" i="16" s="1"/>
  <c r="G370" i="16" s="1"/>
  <c r="G371" i="16" s="1"/>
  <c r="G372" i="16" s="1"/>
  <c r="G373" i="16" s="1"/>
  <c r="G374" i="16" s="1"/>
  <c r="G375" i="16" s="1"/>
  <c r="G376" i="16" s="1"/>
  <c r="G377" i="16" s="1"/>
  <c r="G378" i="16" s="1"/>
  <c r="G379" i="16" s="1"/>
  <c r="G380" i="16" s="1"/>
  <c r="G381" i="16" s="1"/>
  <c r="G382" i="16" s="1"/>
  <c r="G383" i="16" s="1"/>
  <c r="G384" i="16" s="1"/>
  <c r="G385" i="16" s="1"/>
  <c r="G386" i="16" s="1"/>
  <c r="G387" i="16" s="1"/>
  <c r="G388" i="16" s="1"/>
  <c r="G389" i="16" s="1"/>
  <c r="G390" i="16" s="1"/>
  <c r="G391" i="16" s="1"/>
  <c r="G392" i="16" s="1"/>
  <c r="G393" i="16" s="1"/>
  <c r="G394" i="16" s="1"/>
  <c r="G395" i="16" s="1"/>
  <c r="G396" i="16" s="1"/>
  <c r="G397" i="16" s="1"/>
  <c r="G398" i="16" s="1"/>
  <c r="G399" i="16" s="1"/>
  <c r="G400" i="16" s="1"/>
  <c r="G401" i="16" s="1"/>
  <c r="G402" i="16" s="1"/>
  <c r="G403" i="16" s="1"/>
  <c r="G404" i="16" s="1"/>
  <c r="G405" i="16" s="1"/>
  <c r="G406" i="16" s="1"/>
  <c r="G407" i="16" s="1"/>
  <c r="G408" i="16" s="1"/>
  <c r="G409" i="16" s="1"/>
  <c r="G410" i="16" s="1"/>
  <c r="G411" i="16" s="1"/>
  <c r="G412" i="16" s="1"/>
  <c r="G413" i="16" s="1"/>
  <c r="G414" i="16" s="1"/>
  <c r="G415" i="16" s="1"/>
  <c r="G416" i="16" s="1"/>
  <c r="G417" i="16" s="1"/>
  <c r="G418" i="16" s="1"/>
  <c r="G419" i="16" s="1"/>
  <c r="G420" i="16" s="1"/>
  <c r="G421" i="16" s="1"/>
  <c r="G422" i="16" s="1"/>
  <c r="G423" i="16" s="1"/>
  <c r="G424" i="16" s="1"/>
  <c r="G425" i="16" s="1"/>
  <c r="G426" i="16" s="1"/>
  <c r="G427" i="16" s="1"/>
  <c r="G428" i="16" s="1"/>
  <c r="G429" i="16" s="1"/>
  <c r="G430" i="16" s="1"/>
  <c r="G431" i="16" s="1"/>
  <c r="G432" i="16" s="1"/>
  <c r="G433" i="16" s="1"/>
  <c r="G434" i="16" s="1"/>
  <c r="G435" i="16" s="1"/>
  <c r="G436" i="16" s="1"/>
  <c r="G437" i="16" s="1"/>
  <c r="G438" i="16" s="1"/>
  <c r="G439" i="16" s="1"/>
  <c r="G440" i="16" s="1"/>
  <c r="G441" i="16" s="1"/>
  <c r="G442" i="16" s="1"/>
  <c r="G443" i="16" s="1"/>
  <c r="G444" i="16" s="1"/>
  <c r="G445" i="16" s="1"/>
  <c r="G446" i="16" s="1"/>
  <c r="G447" i="16" s="1"/>
  <c r="G448" i="16" s="1"/>
  <c r="G449" i="16" s="1"/>
  <c r="G450" i="16" s="1"/>
  <c r="G451" i="16" s="1"/>
  <c r="G452" i="16" s="1"/>
  <c r="G453" i="16" s="1"/>
  <c r="G454" i="16" s="1"/>
  <c r="G455" i="16" s="1"/>
  <c r="G456" i="16" s="1"/>
  <c r="G457" i="16" s="1"/>
  <c r="G458" i="16" s="1"/>
  <c r="G459" i="16" s="1"/>
  <c r="G460" i="16" s="1"/>
  <c r="G461" i="16" s="1"/>
  <c r="G462" i="16" s="1"/>
  <c r="G463" i="16" s="1"/>
  <c r="G464" i="16" s="1"/>
  <c r="G465" i="16" s="1"/>
  <c r="G466" i="16" s="1"/>
  <c r="G467" i="16" s="1"/>
  <c r="G468" i="16" s="1"/>
  <c r="G469" i="16" s="1"/>
  <c r="G470" i="16" s="1"/>
  <c r="G471" i="16" s="1"/>
  <c r="G472" i="16" s="1"/>
  <c r="G473" i="16" s="1"/>
  <c r="G474" i="16" s="1"/>
  <c r="G475" i="16" s="1"/>
  <c r="G476" i="16" s="1"/>
  <c r="G477" i="16" s="1"/>
  <c r="G478" i="16" s="1"/>
  <c r="G479" i="16" s="1"/>
  <c r="G480" i="16" s="1"/>
  <c r="G481" i="16" s="1"/>
  <c r="G482" i="16" s="1"/>
  <c r="G483" i="16" s="1"/>
  <c r="G484" i="16" s="1"/>
  <c r="G485" i="16" s="1"/>
  <c r="G486" i="16" s="1"/>
  <c r="G487" i="16" s="1"/>
  <c r="G488" i="16" s="1"/>
  <c r="G489" i="16" s="1"/>
  <c r="G490" i="16" s="1"/>
  <c r="G491" i="16" s="1"/>
  <c r="G492" i="16" s="1"/>
  <c r="G493" i="16" s="1"/>
  <c r="G494" i="16" s="1"/>
  <c r="G495" i="16" s="1"/>
  <c r="G496" i="16" s="1"/>
  <c r="G497" i="16" s="1"/>
  <c r="G498" i="16" s="1"/>
  <c r="G499" i="16" s="1"/>
  <c r="G500" i="16" s="1"/>
  <c r="G501" i="16" s="1"/>
  <c r="G502" i="16" s="1"/>
  <c r="G503" i="16" s="1"/>
  <c r="G504" i="16" s="1"/>
  <c r="G505" i="16" s="1"/>
  <c r="G506" i="16" s="1"/>
  <c r="G507" i="16" s="1"/>
  <c r="G508" i="16" s="1"/>
  <c r="G509" i="16" s="1"/>
  <c r="G510" i="16" s="1"/>
  <c r="G511" i="16" s="1"/>
  <c r="G512" i="16" s="1"/>
  <c r="G513" i="16" s="1"/>
  <c r="G514" i="16" s="1"/>
  <c r="G515" i="16" s="1"/>
  <c r="G516" i="16" s="1"/>
  <c r="G517" i="16" s="1"/>
  <c r="G518" i="16" s="1"/>
  <c r="G519" i="16" s="1"/>
  <c r="G520" i="16" s="1"/>
  <c r="G521" i="16" s="1"/>
  <c r="G522" i="16" s="1"/>
  <c r="G523" i="16" s="1"/>
  <c r="G524" i="16" s="1"/>
  <c r="G525" i="16" s="1"/>
  <c r="G526" i="16" s="1"/>
  <c r="G527" i="16" s="1"/>
  <c r="G528" i="16" s="1"/>
  <c r="G529" i="16" s="1"/>
  <c r="G530" i="16" s="1"/>
  <c r="G531" i="16" s="1"/>
  <c r="G532" i="16" s="1"/>
  <c r="G533" i="16" s="1"/>
  <c r="G534" i="16" s="1"/>
  <c r="G535" i="16" s="1"/>
  <c r="G536" i="16" s="1"/>
  <c r="G537" i="16" s="1"/>
  <c r="G538" i="16" s="1"/>
  <c r="G539" i="16" s="1"/>
  <c r="G540" i="16" s="1"/>
  <c r="G541" i="16" s="1"/>
  <c r="G542" i="16" s="1"/>
  <c r="G543" i="16" s="1"/>
  <c r="G544" i="16" s="1"/>
  <c r="G545" i="16" s="1"/>
  <c r="G546" i="16" s="1"/>
  <c r="G547" i="16" s="1"/>
  <c r="G548" i="16" s="1"/>
  <c r="G549" i="16" s="1"/>
  <c r="G550" i="16" s="1"/>
  <c r="G551" i="16" s="1"/>
  <c r="G552" i="16" s="1"/>
  <c r="G553" i="16" s="1"/>
  <c r="G554" i="16" s="1"/>
  <c r="G555" i="16" s="1"/>
  <c r="G556" i="16" s="1"/>
  <c r="G557" i="16" s="1"/>
  <c r="G558" i="16" s="1"/>
  <c r="G559" i="16" s="1"/>
  <c r="G560" i="16" s="1"/>
  <c r="G561" i="16" s="1"/>
  <c r="G562" i="16" s="1"/>
  <c r="G563" i="16" s="1"/>
  <c r="G564" i="16" s="1"/>
  <c r="G565" i="16" s="1"/>
  <c r="G566" i="16" s="1"/>
  <c r="G567" i="16" s="1"/>
  <c r="G568" i="16" s="1"/>
  <c r="G569" i="16" s="1"/>
  <c r="G570" i="16" s="1"/>
  <c r="G571" i="16" s="1"/>
  <c r="G572" i="16" s="1"/>
  <c r="G573" i="16" s="1"/>
  <c r="G574" i="16" s="1"/>
  <c r="G575" i="16" s="1"/>
  <c r="G576" i="16" s="1"/>
  <c r="G577" i="16" s="1"/>
  <c r="G578" i="16" s="1"/>
  <c r="G579" i="16" s="1"/>
  <c r="G580" i="16" s="1"/>
  <c r="G581" i="16" s="1"/>
  <c r="G582" i="16" s="1"/>
  <c r="G583" i="16" s="1"/>
  <c r="G584" i="16" s="1"/>
  <c r="G585" i="16" s="1"/>
  <c r="G586" i="16" s="1"/>
  <c r="G587" i="16" s="1"/>
  <c r="G588" i="16" s="1"/>
  <c r="G589" i="16" s="1"/>
  <c r="G590" i="16" s="1"/>
  <c r="G591" i="16" s="1"/>
  <c r="G592" i="16" s="1"/>
  <c r="G593" i="16" s="1"/>
  <c r="G594" i="16" s="1"/>
  <c r="G595" i="16" s="1"/>
  <c r="G596" i="16" s="1"/>
  <c r="G597" i="16" s="1"/>
  <c r="G598" i="16" s="1"/>
  <c r="G599" i="16" s="1"/>
  <c r="G600" i="16" s="1"/>
  <c r="G601" i="16" s="1"/>
  <c r="G602" i="16" s="1"/>
  <c r="G603" i="16" s="1"/>
  <c r="G604" i="16" s="1"/>
  <c r="G605" i="16" s="1"/>
  <c r="G606" i="16" s="1"/>
  <c r="G607" i="16" s="1"/>
  <c r="G608" i="16" s="1"/>
  <c r="G609" i="16" s="1"/>
  <c r="G610" i="16" s="1"/>
  <c r="G611" i="16" s="1"/>
  <c r="G612" i="16" s="1"/>
  <c r="G613" i="16" s="1"/>
  <c r="G614" i="16" s="1"/>
  <c r="G615" i="16" s="1"/>
  <c r="G616" i="16" s="1"/>
  <c r="G617" i="16" s="1"/>
  <c r="G618" i="16" s="1"/>
  <c r="G619" i="16" s="1"/>
  <c r="G620" i="16" s="1"/>
  <c r="G621" i="16" s="1"/>
  <c r="G622" i="16" s="1"/>
  <c r="G623" i="16" s="1"/>
  <c r="G624" i="16" s="1"/>
  <c r="G625" i="16" s="1"/>
  <c r="G626" i="16" s="1"/>
  <c r="G627" i="16" s="1"/>
  <c r="G628" i="16" s="1"/>
  <c r="G629" i="16" s="1"/>
  <c r="G630" i="16" s="1"/>
  <c r="G631" i="16" s="1"/>
  <c r="G632" i="16" s="1"/>
  <c r="G633" i="16" s="1"/>
  <c r="G634" i="16" s="1"/>
  <c r="G635" i="16" s="1"/>
  <c r="G636" i="16" s="1"/>
  <c r="G637" i="16" s="1"/>
  <c r="G638" i="16" s="1"/>
  <c r="G639" i="16" s="1"/>
  <c r="G640" i="16" s="1"/>
  <c r="G641" i="16" s="1"/>
  <c r="G642" i="16" s="1"/>
  <c r="G643" i="16" s="1"/>
  <c r="G644" i="16" s="1"/>
  <c r="G645" i="16" s="1"/>
  <c r="G646" i="16" s="1"/>
  <c r="G647" i="16" s="1"/>
  <c r="G648" i="16" s="1"/>
  <c r="G649" i="16" s="1"/>
  <c r="G650" i="16" s="1"/>
  <c r="G651" i="16" s="1"/>
  <c r="G652" i="16" s="1"/>
  <c r="G653" i="16" s="1"/>
  <c r="G654" i="16" s="1"/>
  <c r="G655" i="16" s="1"/>
  <c r="G656" i="16" s="1"/>
  <c r="G657" i="16" s="1"/>
  <c r="G658" i="16" s="1"/>
  <c r="G659" i="16" s="1"/>
  <c r="G660" i="16" s="1"/>
  <c r="G661" i="16" s="1"/>
  <c r="G662" i="16" s="1"/>
  <c r="G663" i="16" s="1"/>
  <c r="G664" i="16" s="1"/>
  <c r="G665" i="16" s="1"/>
  <c r="G666" i="16" s="1"/>
  <c r="G667" i="16" s="1"/>
  <c r="G668" i="16" s="1"/>
  <c r="G669" i="16" s="1"/>
  <c r="G670" i="16" s="1"/>
  <c r="G671" i="16" s="1"/>
  <c r="G672" i="16" s="1"/>
  <c r="G673" i="16" s="1"/>
  <c r="G674" i="16" s="1"/>
  <c r="G675" i="16" s="1"/>
  <c r="G676" i="16" s="1"/>
  <c r="G677" i="16" s="1"/>
  <c r="G678" i="16" s="1"/>
  <c r="G679" i="16" s="1"/>
  <c r="G680" i="16" s="1"/>
  <c r="G681" i="16" s="1"/>
  <c r="G682" i="16" s="1"/>
  <c r="G683" i="16" s="1"/>
  <c r="G684" i="16" s="1"/>
  <c r="G685" i="16" s="1"/>
  <c r="G686" i="16" s="1"/>
  <c r="G687" i="16" s="1"/>
  <c r="G688" i="16" s="1"/>
  <c r="G689" i="16" s="1"/>
  <c r="G690" i="16" s="1"/>
  <c r="G691" i="16" s="1"/>
  <c r="G692" i="16" s="1"/>
  <c r="G693" i="16" s="1"/>
  <c r="G694" i="16" s="1"/>
  <c r="G695" i="16" s="1"/>
  <c r="G696" i="16" s="1"/>
  <c r="G697" i="16" s="1"/>
  <c r="G698" i="16" s="1"/>
  <c r="G699" i="16" s="1"/>
  <c r="G700" i="16" s="1"/>
  <c r="G701" i="16" s="1"/>
  <c r="G702" i="16" s="1"/>
  <c r="G703" i="16" s="1"/>
  <c r="G704" i="16" s="1"/>
  <c r="G705" i="16" s="1"/>
  <c r="G706" i="16" s="1"/>
  <c r="G707" i="16" s="1"/>
  <c r="G708" i="16" s="1"/>
  <c r="G709" i="16" s="1"/>
  <c r="G710" i="16" s="1"/>
  <c r="G711" i="16" s="1"/>
  <c r="G712" i="16" s="1"/>
  <c r="G713" i="16" s="1"/>
  <c r="G714" i="16" s="1"/>
  <c r="G715" i="16" s="1"/>
  <c r="G716" i="16" s="1"/>
  <c r="G717" i="16" s="1"/>
  <c r="G718" i="16" s="1"/>
  <c r="G719" i="16" s="1"/>
  <c r="G720" i="16" s="1"/>
  <c r="G721" i="16" s="1"/>
  <c r="G722" i="16" s="1"/>
  <c r="G723" i="16" s="1"/>
  <c r="G724" i="16" s="1"/>
  <c r="G725" i="16" s="1"/>
  <c r="G726" i="16" s="1"/>
  <c r="G727" i="16" s="1"/>
  <c r="G728" i="16" s="1"/>
  <c r="G729" i="16" s="1"/>
  <c r="G730" i="16" s="1"/>
  <c r="G731" i="16" s="1"/>
  <c r="G732" i="16" s="1"/>
  <c r="P38" i="16" a="1"/>
  <c r="P38" i="16" s="1"/>
  <c r="P25" i="16" a="1"/>
  <c r="P25" i="16" s="1"/>
  <c r="R25" i="16" s="1"/>
  <c r="P42" i="16" a="1"/>
  <c r="P42" i="16" s="1"/>
  <c r="P21" i="16" a="1"/>
  <c r="P21" i="16" s="1"/>
  <c r="P33" i="16" a="1"/>
  <c r="P33" i="16" s="1"/>
  <c r="P37" i="16" a="1"/>
  <c r="P37" i="16" s="1"/>
  <c r="P24" i="16" a="1"/>
  <c r="P24" i="16" s="1"/>
  <c r="P32" i="16" a="1"/>
  <c r="P32" i="16" s="1"/>
  <c r="P36" i="16" a="1"/>
  <c r="P36" i="16" s="1"/>
  <c r="P23" i="16" a="1"/>
  <c r="P23" i="16" s="1"/>
  <c r="P27" i="16" a="1"/>
  <c r="P27" i="16" s="1"/>
  <c r="P44" i="16" a="1"/>
  <c r="P44" i="16" s="1"/>
  <c r="P31" i="16" a="1"/>
  <c r="P31" i="16" s="1"/>
  <c r="P35" i="16" a="1"/>
  <c r="P35" i="16" s="1"/>
  <c r="P43" i="16" a="1"/>
  <c r="P43" i="16" s="1"/>
  <c r="P22" i="16" a="1"/>
  <c r="P22" i="16" s="1"/>
  <c r="P26" i="16" a="1"/>
  <c r="P26" i="16" s="1"/>
  <c r="P28" i="16" a="1"/>
  <c r="P28" i="16" s="1"/>
  <c r="P30" i="16" a="1"/>
  <c r="P30" i="16" s="1"/>
  <c r="O21" i="16"/>
  <c r="P34" i="16" a="1"/>
  <c r="P34" i="16" s="1"/>
  <c r="P29" i="16" a="1"/>
  <c r="P29" i="16" s="1"/>
  <c r="O41" i="16"/>
  <c r="Q41" i="16" s="1"/>
  <c r="O31" i="16"/>
  <c r="K724" i="16"/>
  <c r="K701" i="16"/>
  <c r="O43" i="16"/>
  <c r="O44" i="16"/>
  <c r="P30" i="12" l="1" a="1"/>
  <c r="P30" i="12" s="1"/>
  <c r="P94" i="12" a="1"/>
  <c r="P94" i="12" s="1"/>
  <c r="P56" i="12" a="1"/>
  <c r="P56" i="12" s="1"/>
  <c r="R56" i="12" s="1"/>
  <c r="P120" i="12" a="1"/>
  <c r="P120" i="12" s="1"/>
  <c r="P81" i="12" a="1"/>
  <c r="P81" i="12" s="1"/>
  <c r="R81" i="12" s="1"/>
  <c r="P42" i="12" a="1"/>
  <c r="P42" i="12" s="1"/>
  <c r="P106" i="12" a="1"/>
  <c r="P106" i="12" s="1"/>
  <c r="R106" i="12" s="1"/>
  <c r="P67" i="12" a="1"/>
  <c r="P67" i="12" s="1"/>
  <c r="P20" i="12" a="1"/>
  <c r="P20" i="12" s="1"/>
  <c r="R20" i="12" s="1"/>
  <c r="P84" i="12" a="1"/>
  <c r="P84" i="12" s="1"/>
  <c r="R84" i="12" s="1"/>
  <c r="P37" i="12" a="1"/>
  <c r="P37" i="12" s="1"/>
  <c r="P101" i="12" a="1"/>
  <c r="P101" i="12" s="1"/>
  <c r="R101" i="12" s="1"/>
  <c r="P63" i="12" a="1"/>
  <c r="P63" i="12" s="1"/>
  <c r="P103" i="12" a="1"/>
  <c r="P103" i="12" s="1"/>
  <c r="R103" i="12" s="1"/>
  <c r="P38" i="12" a="1"/>
  <c r="P38" i="12" s="1"/>
  <c r="P102" i="12" a="1"/>
  <c r="P102" i="12" s="1"/>
  <c r="R102" i="12" s="1"/>
  <c r="P64" i="12" a="1"/>
  <c r="P64" i="12" s="1"/>
  <c r="P25" i="12" a="1"/>
  <c r="P25" i="12" s="1"/>
  <c r="P89" i="12" a="1"/>
  <c r="P89" i="12" s="1"/>
  <c r="P50" i="12" a="1"/>
  <c r="P50" i="12" s="1"/>
  <c r="P114" i="12" a="1"/>
  <c r="P114" i="12" s="1"/>
  <c r="P75" i="12" a="1"/>
  <c r="P75" i="12" s="1"/>
  <c r="R75" i="12" s="1"/>
  <c r="P28" i="12" a="1"/>
  <c r="P28" i="12" s="1"/>
  <c r="R28" i="12" s="1"/>
  <c r="P92" i="12" a="1"/>
  <c r="P92" i="12" s="1"/>
  <c r="P45" i="12" a="1"/>
  <c r="P45" i="12" s="1"/>
  <c r="P109" i="12" a="1"/>
  <c r="P109" i="12" s="1"/>
  <c r="P71" i="12" a="1"/>
  <c r="P71" i="12" s="1"/>
  <c r="P46" i="12" a="1"/>
  <c r="P46" i="12" s="1"/>
  <c r="P110" i="12" a="1"/>
  <c r="P110" i="12" s="1"/>
  <c r="P72" i="12" a="1"/>
  <c r="P72" i="12" s="1"/>
  <c r="R72" i="12" s="1"/>
  <c r="P33" i="12" a="1"/>
  <c r="P33" i="12" s="1"/>
  <c r="P97" i="12" a="1"/>
  <c r="P97" i="12" s="1"/>
  <c r="P58" i="12" a="1"/>
  <c r="P58" i="12" s="1"/>
  <c r="P122" i="12" a="1"/>
  <c r="P122" i="12" s="1"/>
  <c r="R122" i="12" s="1"/>
  <c r="P83" i="12" a="1"/>
  <c r="P83" i="12" s="1"/>
  <c r="R83" i="12" s="1"/>
  <c r="P36" i="12" a="1"/>
  <c r="P36" i="12" s="1"/>
  <c r="P100" i="12" a="1"/>
  <c r="P100" i="12" s="1"/>
  <c r="P53" i="12" a="1"/>
  <c r="P53" i="12" s="1"/>
  <c r="P117" i="12" a="1"/>
  <c r="P117" i="12" s="1"/>
  <c r="R117" i="12" s="1"/>
  <c r="P79" i="12" a="1"/>
  <c r="P79" i="12" s="1"/>
  <c r="R79" i="12" s="1"/>
  <c r="P54" i="12" a="1"/>
  <c r="P54" i="12" s="1"/>
  <c r="P118" i="12" a="1"/>
  <c r="P118" i="12" s="1"/>
  <c r="R118" i="12" s="1"/>
  <c r="P80" i="12" a="1"/>
  <c r="P80" i="12" s="1"/>
  <c r="P41" i="12" a="1"/>
  <c r="P41" i="12" s="1"/>
  <c r="P105" i="12" a="1"/>
  <c r="P105" i="12" s="1"/>
  <c r="P66" i="12" a="1"/>
  <c r="P66" i="12" s="1"/>
  <c r="R66" i="12" s="1"/>
  <c r="P27" i="12" a="1"/>
  <c r="P27" i="12" s="1"/>
  <c r="P91" i="12" a="1"/>
  <c r="P91" i="12" s="1"/>
  <c r="P44" i="12" a="1"/>
  <c r="P44" i="12" s="1"/>
  <c r="R44" i="12" s="1"/>
  <c r="P108" i="12" a="1"/>
  <c r="P108" i="12" s="1"/>
  <c r="R108" i="12" s="1"/>
  <c r="P61" i="12" a="1"/>
  <c r="P61" i="12" s="1"/>
  <c r="R61" i="12" s="1"/>
  <c r="P19" i="12" a="1"/>
  <c r="P19" i="12" s="1"/>
  <c r="P23" i="12" a="1"/>
  <c r="P23" i="12" s="1"/>
  <c r="P62" i="12" a="1"/>
  <c r="P62" i="12" s="1"/>
  <c r="P24" i="12" a="1"/>
  <c r="P24" i="12" s="1"/>
  <c r="P88" i="12" a="1"/>
  <c r="P88" i="12" s="1"/>
  <c r="P49" i="12" a="1"/>
  <c r="P49" i="12" s="1"/>
  <c r="P113" i="12" a="1"/>
  <c r="P113" i="12" s="1"/>
  <c r="P74" i="12" a="1"/>
  <c r="P74" i="12" s="1"/>
  <c r="P35" i="12" a="1"/>
  <c r="P35" i="12" s="1"/>
  <c r="R35" i="12" s="1"/>
  <c r="P99" i="12" a="1"/>
  <c r="P99" i="12" s="1"/>
  <c r="R99" i="12" s="1"/>
  <c r="P52" i="12" a="1"/>
  <c r="P52" i="12" s="1"/>
  <c r="R52" i="12" s="1"/>
  <c r="P116" i="12" a="1"/>
  <c r="P116" i="12" s="1"/>
  <c r="R116" i="12" s="1"/>
  <c r="P69" i="12" a="1"/>
  <c r="P69" i="12" s="1"/>
  <c r="P47" i="12" a="1"/>
  <c r="P47" i="12" s="1"/>
  <c r="P87" i="12" a="1"/>
  <c r="P87" i="12" s="1"/>
  <c r="R87" i="12" s="1"/>
  <c r="P70" i="12" a="1"/>
  <c r="P70" i="12" s="1"/>
  <c r="P32" i="12" a="1"/>
  <c r="P32" i="12" s="1"/>
  <c r="P96" i="12" a="1"/>
  <c r="P96" i="12" s="1"/>
  <c r="P57" i="12" a="1"/>
  <c r="P57" i="12" s="1"/>
  <c r="R57" i="12" s="1"/>
  <c r="P121" i="12" a="1"/>
  <c r="P121" i="12" s="1"/>
  <c r="P82" i="12" a="1"/>
  <c r="P82" i="12" s="1"/>
  <c r="R82" i="12" s="1"/>
  <c r="P43" i="12" a="1"/>
  <c r="P43" i="12" s="1"/>
  <c r="P107" i="12" a="1"/>
  <c r="P107" i="12" s="1"/>
  <c r="R107" i="12" s="1"/>
  <c r="P60" i="12" a="1"/>
  <c r="P60" i="12" s="1"/>
  <c r="P124" i="12" a="1"/>
  <c r="P124" i="12" s="1"/>
  <c r="R124" i="12" s="1"/>
  <c r="P77" i="12" a="1"/>
  <c r="P77" i="12" s="1"/>
  <c r="P111" i="12" a="1"/>
  <c r="P111" i="12" s="1"/>
  <c r="P31" i="12" a="1"/>
  <c r="P31" i="12" s="1"/>
  <c r="P78" i="12" a="1"/>
  <c r="P78" i="12" s="1"/>
  <c r="R78" i="12" s="1"/>
  <c r="P40" i="12" a="1"/>
  <c r="P40" i="12" s="1"/>
  <c r="P104" i="12" a="1"/>
  <c r="P104" i="12" s="1"/>
  <c r="R104" i="12" s="1"/>
  <c r="P65" i="12" a="1"/>
  <c r="P65" i="12" s="1"/>
  <c r="R65" i="12" s="1"/>
  <c r="P26" i="12" a="1"/>
  <c r="P26" i="12" s="1"/>
  <c r="P90" i="12" a="1"/>
  <c r="P90" i="12" s="1"/>
  <c r="P51" i="12" a="1"/>
  <c r="P51" i="12" s="1"/>
  <c r="P115" i="12" a="1"/>
  <c r="P115" i="12" s="1"/>
  <c r="R115" i="12" s="1"/>
  <c r="P68" i="12" a="1"/>
  <c r="P68" i="12" s="1"/>
  <c r="P21" i="12" a="1"/>
  <c r="P21" i="12" s="1"/>
  <c r="R21" i="12" s="1"/>
  <c r="P85" i="12" a="1"/>
  <c r="P85" i="12" s="1"/>
  <c r="R85" i="12" s="1"/>
  <c r="P55" i="12" a="1"/>
  <c r="P55" i="12" s="1"/>
  <c r="P95" i="12" a="1"/>
  <c r="P95" i="12" s="1"/>
  <c r="P22" i="12" a="1"/>
  <c r="P22" i="12" s="1"/>
  <c r="P86" i="12" a="1"/>
  <c r="P86" i="12" s="1"/>
  <c r="P48" i="12" a="1"/>
  <c r="P48" i="12" s="1"/>
  <c r="P112" i="12" a="1"/>
  <c r="P112" i="12" s="1"/>
  <c r="R112" i="12" s="1"/>
  <c r="P73" i="12" a="1"/>
  <c r="P73" i="12" s="1"/>
  <c r="P34" i="12" a="1"/>
  <c r="P34" i="12" s="1"/>
  <c r="R34" i="12" s="1"/>
  <c r="P98" i="12" a="1"/>
  <c r="P98" i="12" s="1"/>
  <c r="R98" i="12" s="1"/>
  <c r="P59" i="12" a="1"/>
  <c r="P59" i="12" s="1"/>
  <c r="P123" i="12" a="1"/>
  <c r="P123" i="12" s="1"/>
  <c r="R123" i="12" s="1"/>
  <c r="P76" i="12" a="1"/>
  <c r="P76" i="12" s="1"/>
  <c r="R76" i="12" s="1"/>
  <c r="P29" i="12" a="1"/>
  <c r="P29" i="12" s="1"/>
  <c r="P93" i="12" a="1"/>
  <c r="P93" i="12" s="1"/>
  <c r="R93" i="12" s="1"/>
  <c r="P119" i="12" a="1"/>
  <c r="P119" i="12" s="1"/>
  <c r="R119" i="12" s="1"/>
  <c r="P39" i="12" a="1"/>
  <c r="P39" i="12" s="1"/>
  <c r="R39" i="12" s="1"/>
  <c r="R22" i="12"/>
  <c r="G3" i="12"/>
  <c r="G4" i="12" s="1"/>
  <c r="G5" i="12" s="1"/>
  <c r="G6" i="12" s="1"/>
  <c r="G7" i="12" s="1"/>
  <c r="G8" i="12" s="1"/>
  <c r="G9" i="12" s="1"/>
  <c r="G10" i="12" s="1"/>
  <c r="G11" i="12" s="1"/>
  <c r="G12" i="12" s="1"/>
  <c r="G13" i="12" s="1"/>
  <c r="G14" i="12" s="1"/>
  <c r="G15" i="12" s="1"/>
  <c r="G16" i="12" s="1"/>
  <c r="G17" i="12" s="1"/>
  <c r="G18" i="12" s="1"/>
  <c r="G19" i="12" s="1"/>
  <c r="G20" i="12" s="1"/>
  <c r="G21" i="12" s="1"/>
  <c r="G22" i="12" s="1"/>
  <c r="G23" i="12" s="1"/>
  <c r="G24" i="12" s="1"/>
  <c r="G25" i="12" s="1"/>
  <c r="G26" i="12" s="1"/>
  <c r="G27" i="12" s="1"/>
  <c r="G28" i="12" s="1"/>
  <c r="G29" i="12" s="1"/>
  <c r="G30" i="12" s="1"/>
  <c r="G31" i="12" s="1"/>
  <c r="G32" i="12" s="1"/>
  <c r="G33" i="12" s="1"/>
  <c r="G34" i="12" s="1"/>
  <c r="G35" i="12" s="1"/>
  <c r="G36" i="12" s="1"/>
  <c r="G37" i="12" s="1"/>
  <c r="G38" i="12" s="1"/>
  <c r="G39" i="12" s="1"/>
  <c r="G40" i="12" s="1"/>
  <c r="G41" i="12" s="1"/>
  <c r="G42" i="12" s="1"/>
  <c r="G43" i="12" s="1"/>
  <c r="G44" i="12" s="1"/>
  <c r="G45" i="12" s="1"/>
  <c r="G46" i="12" s="1"/>
  <c r="G47" i="12" s="1"/>
  <c r="G48" i="12" s="1"/>
  <c r="G49" i="12" s="1"/>
  <c r="G50" i="12" s="1"/>
  <c r="G51" i="12" s="1"/>
  <c r="G52" i="12" s="1"/>
  <c r="G53" i="12" s="1"/>
  <c r="G54" i="12" s="1"/>
  <c r="G55" i="12" s="1"/>
  <c r="G56" i="12" s="1"/>
  <c r="G57" i="12" s="1"/>
  <c r="G58" i="12" s="1"/>
  <c r="G59" i="12" s="1"/>
  <c r="G60" i="12" s="1"/>
  <c r="G61" i="12" s="1"/>
  <c r="G62" i="12" s="1"/>
  <c r="G63" i="12" s="1"/>
  <c r="G64" i="12" s="1"/>
  <c r="G65" i="12" s="1"/>
  <c r="G66" i="12" s="1"/>
  <c r="G67" i="12" s="1"/>
  <c r="G68" i="12" s="1"/>
  <c r="G69" i="12" s="1"/>
  <c r="G70" i="12" s="1"/>
  <c r="G71" i="12" s="1"/>
  <c r="G72" i="12" s="1"/>
  <c r="G73" i="12" s="1"/>
  <c r="G74" i="12" s="1"/>
  <c r="G75" i="12" s="1"/>
  <c r="G76" i="12" s="1"/>
  <c r="G77" i="12" s="1"/>
  <c r="G78" i="12" s="1"/>
  <c r="G79" i="12" s="1"/>
  <c r="G80" i="12" s="1"/>
  <c r="G81" i="12" s="1"/>
  <c r="G82" i="12" s="1"/>
  <c r="G83" i="12" s="1"/>
  <c r="G84" i="12" s="1"/>
  <c r="G85" i="12" s="1"/>
  <c r="G86" i="12" s="1"/>
  <c r="G87" i="12" s="1"/>
  <c r="G88" i="12" s="1"/>
  <c r="G89" i="12" s="1"/>
  <c r="G90" i="12" s="1"/>
  <c r="G91" i="12" s="1"/>
  <c r="G92" i="12" s="1"/>
  <c r="G93" i="12" s="1"/>
  <c r="G94" i="12" s="1"/>
  <c r="G95" i="12" s="1"/>
  <c r="G96" i="12" s="1"/>
  <c r="G97" i="12" s="1"/>
  <c r="G98" i="12" s="1"/>
  <c r="G99" i="12" s="1"/>
  <c r="G100" i="12" s="1"/>
  <c r="G101" i="12" s="1"/>
  <c r="G102" i="12" s="1"/>
  <c r="G103" i="12" s="1"/>
  <c r="G104" i="12" s="1"/>
  <c r="G105" i="12" s="1"/>
  <c r="G106" i="12" s="1"/>
  <c r="G107" i="12" s="1"/>
  <c r="G108" i="12" s="1"/>
  <c r="G109" i="12" s="1"/>
  <c r="G110" i="12" s="1"/>
  <c r="G111" i="12" s="1"/>
  <c r="G112" i="12" s="1"/>
  <c r="G113" i="12" s="1"/>
  <c r="G114" i="12" s="1"/>
  <c r="G115" i="12" s="1"/>
  <c r="G116" i="12" s="1"/>
  <c r="G117" i="12" s="1"/>
  <c r="G118" i="12" s="1"/>
  <c r="G119" i="12" s="1"/>
  <c r="G120" i="12" s="1"/>
  <c r="G121" i="12" s="1"/>
  <c r="G122" i="12" s="1"/>
  <c r="G123" i="12" s="1"/>
  <c r="G124" i="12" s="1"/>
  <c r="G125" i="12" s="1"/>
  <c r="G126" i="12" s="1"/>
  <c r="G127" i="12" s="1"/>
  <c r="G128" i="12" s="1"/>
  <c r="G129" i="12" s="1"/>
  <c r="G130" i="12" s="1"/>
  <c r="G131" i="12" s="1"/>
  <c r="G132" i="12" s="1"/>
  <c r="G133" i="12" s="1"/>
  <c r="G134" i="12" s="1"/>
  <c r="G135" i="12" s="1"/>
  <c r="G136" i="12" s="1"/>
  <c r="G137" i="12" s="1"/>
  <c r="G138" i="12" s="1"/>
  <c r="G139" i="12" s="1"/>
  <c r="G140" i="12" s="1"/>
  <c r="G141" i="12" s="1"/>
  <c r="G142" i="12" s="1"/>
  <c r="G143" i="12" s="1"/>
  <c r="G144" i="12" s="1"/>
  <c r="G145" i="12" s="1"/>
  <c r="G146" i="12" s="1"/>
  <c r="G147" i="12" s="1"/>
  <c r="G148" i="12" s="1"/>
  <c r="G149" i="12" s="1"/>
  <c r="G150" i="12" s="1"/>
  <c r="G151" i="12" s="1"/>
  <c r="G152" i="12" s="1"/>
  <c r="G153" i="12" s="1"/>
  <c r="G154" i="12" s="1"/>
  <c r="G155" i="12" s="1"/>
  <c r="G156" i="12" s="1"/>
  <c r="G157" i="12" s="1"/>
  <c r="G158" i="12" s="1"/>
  <c r="G159" i="12" s="1"/>
  <c r="G160" i="12" s="1"/>
  <c r="G161" i="12" s="1"/>
  <c r="G162" i="12" s="1"/>
  <c r="G163" i="12" s="1"/>
  <c r="G164" i="12" s="1"/>
  <c r="G165" i="12" s="1"/>
  <c r="G166" i="12" s="1"/>
  <c r="G167" i="12" s="1"/>
  <c r="G168" i="12" s="1"/>
  <c r="G169" i="12" s="1"/>
  <c r="G170" i="12" s="1"/>
  <c r="G171" i="12" s="1"/>
  <c r="G172" i="12" s="1"/>
  <c r="G173" i="12" s="1"/>
  <c r="G174" i="12" s="1"/>
  <c r="G175" i="12" s="1"/>
  <c r="G176" i="12" s="1"/>
  <c r="G177" i="12" s="1"/>
  <c r="G178" i="12" s="1"/>
  <c r="G179" i="12" s="1"/>
  <c r="G180" i="12" s="1"/>
  <c r="G181" i="12" s="1"/>
  <c r="G182" i="12" s="1"/>
  <c r="G183" i="12" s="1"/>
  <c r="G184" i="12" s="1"/>
  <c r="G185" i="12" s="1"/>
  <c r="G186" i="12" s="1"/>
  <c r="G187" i="12" s="1"/>
  <c r="G188" i="12" s="1"/>
  <c r="G189" i="12" s="1"/>
  <c r="G190" i="12" s="1"/>
  <c r="G191" i="12" s="1"/>
  <c r="G192" i="12" s="1"/>
  <c r="G193" i="12" s="1"/>
  <c r="G194" i="12" s="1"/>
  <c r="G195" i="12" s="1"/>
  <c r="G196" i="12" s="1"/>
  <c r="G197" i="12" s="1"/>
  <c r="G198" i="12" s="1"/>
  <c r="G199" i="12" s="1"/>
  <c r="G200" i="12" s="1"/>
  <c r="G201" i="12" s="1"/>
  <c r="G202" i="12" s="1"/>
  <c r="G203" i="12" s="1"/>
  <c r="G204" i="12" s="1"/>
  <c r="G205" i="12" s="1"/>
  <c r="G206" i="12" s="1"/>
  <c r="G207" i="12" s="1"/>
  <c r="G208" i="12" s="1"/>
  <c r="G209" i="12" s="1"/>
  <c r="G210" i="12" s="1"/>
  <c r="G211" i="12" s="1"/>
  <c r="G212" i="12" s="1"/>
  <c r="G213" i="12" s="1"/>
  <c r="G214" i="12" s="1"/>
  <c r="G215" i="12" s="1"/>
  <c r="G216" i="12" s="1"/>
  <c r="G217" i="12" s="1"/>
  <c r="G218" i="12" s="1"/>
  <c r="G219" i="12" s="1"/>
  <c r="G220" i="12" s="1"/>
  <c r="G221" i="12" s="1"/>
  <c r="G222" i="12" s="1"/>
  <c r="G223" i="12" s="1"/>
  <c r="G224" i="12" s="1"/>
  <c r="G225" i="12" s="1"/>
  <c r="G226" i="12" s="1"/>
  <c r="G227" i="12" s="1"/>
  <c r="G228" i="12" s="1"/>
  <c r="G229" i="12" s="1"/>
  <c r="G230" i="12" s="1"/>
  <c r="G231" i="12" s="1"/>
  <c r="G232" i="12" s="1"/>
  <c r="G233" i="12" s="1"/>
  <c r="G234" i="12" s="1"/>
  <c r="G235" i="12" s="1"/>
  <c r="G236" i="12" s="1"/>
  <c r="G237" i="12" s="1"/>
  <c r="G238" i="12" s="1"/>
  <c r="G239" i="12" s="1"/>
  <c r="G240" i="12" s="1"/>
  <c r="G241" i="12" s="1"/>
  <c r="G242" i="12" s="1"/>
  <c r="G243" i="12" s="1"/>
  <c r="G244" i="12" s="1"/>
  <c r="G245" i="12" s="1"/>
  <c r="G246" i="12" s="1"/>
  <c r="G247" i="12" s="1"/>
  <c r="G248" i="12" s="1"/>
  <c r="G249" i="12" s="1"/>
  <c r="G250" i="12" s="1"/>
  <c r="G251" i="12" s="1"/>
  <c r="G252" i="12" s="1"/>
  <c r="G253" i="12" s="1"/>
  <c r="G254" i="12" s="1"/>
  <c r="G255" i="12" s="1"/>
  <c r="G256" i="12" s="1"/>
  <c r="G257" i="12" s="1"/>
  <c r="G258" i="12" s="1"/>
  <c r="G259" i="12" s="1"/>
  <c r="G260" i="12" s="1"/>
  <c r="G261" i="12" s="1"/>
  <c r="G262" i="12" s="1"/>
  <c r="G263" i="12" s="1"/>
  <c r="G264" i="12" s="1"/>
  <c r="G265" i="12" s="1"/>
  <c r="G266" i="12" s="1"/>
  <c r="G267" i="12" s="1"/>
  <c r="G268" i="12" s="1"/>
  <c r="G269" i="12" s="1"/>
  <c r="G270" i="12" s="1"/>
  <c r="G271" i="12" s="1"/>
  <c r="G272" i="12" s="1"/>
  <c r="G273" i="12" s="1"/>
  <c r="G274" i="12" s="1"/>
  <c r="G275" i="12" s="1"/>
  <c r="G276" i="12" s="1"/>
  <c r="G277" i="12" s="1"/>
  <c r="G278" i="12" s="1"/>
  <c r="G279" i="12" s="1"/>
  <c r="G280" i="12" s="1"/>
  <c r="G281" i="12" s="1"/>
  <c r="G282" i="12" s="1"/>
  <c r="G283" i="12" s="1"/>
  <c r="G284" i="12" s="1"/>
  <c r="G285" i="12" s="1"/>
  <c r="G286" i="12" s="1"/>
  <c r="G287" i="12" s="1"/>
  <c r="G288" i="12" s="1"/>
  <c r="G289" i="12" s="1"/>
  <c r="G290" i="12" s="1"/>
  <c r="G291" i="12" s="1"/>
  <c r="G292" i="12" s="1"/>
  <c r="G293" i="12" s="1"/>
  <c r="G294" i="12" s="1"/>
  <c r="G295" i="12" s="1"/>
  <c r="G296" i="12" s="1"/>
  <c r="G297" i="12" s="1"/>
  <c r="G298" i="12" s="1"/>
  <c r="G299" i="12" s="1"/>
  <c r="G300" i="12" s="1"/>
  <c r="G301" i="12" s="1"/>
  <c r="G302" i="12" s="1"/>
  <c r="G303" i="12" s="1"/>
  <c r="G304" i="12" s="1"/>
  <c r="G305" i="12" s="1"/>
  <c r="G306" i="12" s="1"/>
  <c r="G307" i="12" s="1"/>
  <c r="G308" i="12" s="1"/>
  <c r="G309" i="12" s="1"/>
  <c r="G310" i="12" s="1"/>
  <c r="G311" i="12" s="1"/>
  <c r="G312" i="12" s="1"/>
  <c r="G313" i="12" s="1"/>
  <c r="G314" i="12" s="1"/>
  <c r="G315" i="12" s="1"/>
  <c r="G316" i="12" s="1"/>
  <c r="G317" i="12" s="1"/>
  <c r="G318" i="12" s="1"/>
  <c r="G319" i="12" s="1"/>
  <c r="G320" i="12" s="1"/>
  <c r="G321" i="12" s="1"/>
  <c r="G322" i="12" s="1"/>
  <c r="G323" i="12" s="1"/>
  <c r="G324" i="12" s="1"/>
  <c r="G325" i="12" s="1"/>
  <c r="G326" i="12" s="1"/>
  <c r="G327" i="12" s="1"/>
  <c r="G328" i="12" s="1"/>
  <c r="G329" i="12" s="1"/>
  <c r="G330" i="12" s="1"/>
  <c r="G331" i="12" s="1"/>
  <c r="G332" i="12" s="1"/>
  <c r="G333" i="12" s="1"/>
  <c r="G334" i="12" s="1"/>
  <c r="G335" i="12" s="1"/>
  <c r="G336" i="12" s="1"/>
  <c r="G337" i="12" s="1"/>
  <c r="G338" i="12" s="1"/>
  <c r="G339" i="12" s="1"/>
  <c r="G340" i="12" s="1"/>
  <c r="G341" i="12" s="1"/>
  <c r="G342" i="12" s="1"/>
  <c r="G343" i="12" s="1"/>
  <c r="G344" i="12" s="1"/>
  <c r="G345" i="12" s="1"/>
  <c r="G346" i="12" s="1"/>
  <c r="G347" i="12" s="1"/>
  <c r="G348" i="12" s="1"/>
  <c r="G349" i="12" s="1"/>
  <c r="G350" i="12" s="1"/>
  <c r="G351" i="12" s="1"/>
  <c r="G352" i="12" s="1"/>
  <c r="G353" i="12" s="1"/>
  <c r="G354" i="12" s="1"/>
  <c r="G355" i="12" s="1"/>
  <c r="G356" i="12" s="1"/>
  <c r="G357" i="12" s="1"/>
  <c r="G358" i="12" s="1"/>
  <c r="G359" i="12" s="1"/>
  <c r="G360" i="12" s="1"/>
  <c r="G361" i="12" s="1"/>
  <c r="G362" i="12" s="1"/>
  <c r="G363" i="12" s="1"/>
  <c r="G364" i="12" s="1"/>
  <c r="G365" i="12" s="1"/>
  <c r="G366" i="12" s="1"/>
  <c r="G367" i="12" s="1"/>
  <c r="G368" i="12" s="1"/>
  <c r="G369" i="12" s="1"/>
  <c r="G370" i="12" s="1"/>
  <c r="G371" i="12" s="1"/>
  <c r="G372" i="12" s="1"/>
  <c r="G373" i="12" s="1"/>
  <c r="G374" i="12" s="1"/>
  <c r="G375" i="12" s="1"/>
  <c r="G376" i="12" s="1"/>
  <c r="G377" i="12" s="1"/>
  <c r="G378" i="12" s="1"/>
  <c r="G379" i="12" s="1"/>
  <c r="G380" i="12" s="1"/>
  <c r="G381" i="12" s="1"/>
  <c r="G382" i="12" s="1"/>
  <c r="G383" i="12" s="1"/>
  <c r="G384" i="12" s="1"/>
  <c r="G385" i="12" s="1"/>
  <c r="G386" i="12" s="1"/>
  <c r="G387" i="12" s="1"/>
  <c r="G388" i="12" s="1"/>
  <c r="G389" i="12" s="1"/>
  <c r="G390" i="12" s="1"/>
  <c r="G391" i="12" s="1"/>
  <c r="G392" i="12" s="1"/>
  <c r="G393" i="12" s="1"/>
  <c r="G394" i="12" s="1"/>
  <c r="G395" i="12" s="1"/>
  <c r="G396" i="12" s="1"/>
  <c r="G397" i="12" s="1"/>
  <c r="G398" i="12" s="1"/>
  <c r="G399" i="12" s="1"/>
  <c r="G400" i="12" s="1"/>
  <c r="G401" i="12" s="1"/>
  <c r="G402" i="12" s="1"/>
  <c r="G403" i="12" s="1"/>
  <c r="G404" i="12" s="1"/>
  <c r="G405" i="12" s="1"/>
  <c r="G406" i="12" s="1"/>
  <c r="G407" i="12" s="1"/>
  <c r="G408" i="12" s="1"/>
  <c r="G409" i="12" s="1"/>
  <c r="G410" i="12" s="1"/>
  <c r="G411" i="12" s="1"/>
  <c r="G412" i="12" s="1"/>
  <c r="G413" i="12" s="1"/>
  <c r="G414" i="12" s="1"/>
  <c r="G415" i="12" s="1"/>
  <c r="G416" i="12" s="1"/>
  <c r="G417" i="12" s="1"/>
  <c r="G418" i="12" s="1"/>
  <c r="G419" i="12" s="1"/>
  <c r="G420" i="12" s="1"/>
  <c r="G421" i="12" s="1"/>
  <c r="G422" i="12" s="1"/>
  <c r="G423" i="12" s="1"/>
  <c r="G424" i="12" s="1"/>
  <c r="G425" i="12" s="1"/>
  <c r="G426" i="12" s="1"/>
  <c r="G427" i="12" s="1"/>
  <c r="G428" i="12" s="1"/>
  <c r="G429" i="12" s="1"/>
  <c r="G430" i="12" s="1"/>
  <c r="G431" i="12" s="1"/>
  <c r="G432" i="12" s="1"/>
  <c r="G433" i="12" s="1"/>
  <c r="G434" i="12" s="1"/>
  <c r="G435" i="12" s="1"/>
  <c r="G436" i="12" s="1"/>
  <c r="G437" i="12" s="1"/>
  <c r="G438" i="12" s="1"/>
  <c r="G439" i="12" s="1"/>
  <c r="G440" i="12" s="1"/>
  <c r="G441" i="12" s="1"/>
  <c r="G442" i="12" s="1"/>
  <c r="G443" i="12" s="1"/>
  <c r="G444" i="12" s="1"/>
  <c r="G445" i="12" s="1"/>
  <c r="G446" i="12" s="1"/>
  <c r="G447" i="12" s="1"/>
  <c r="G448" i="12" s="1"/>
  <c r="G449" i="12" s="1"/>
  <c r="G450" i="12" s="1"/>
  <c r="G451" i="12" s="1"/>
  <c r="G452" i="12" s="1"/>
  <c r="G453" i="12" s="1"/>
  <c r="G454" i="12" s="1"/>
  <c r="G455" i="12" s="1"/>
  <c r="G456" i="12" s="1"/>
  <c r="G457" i="12" s="1"/>
  <c r="G458" i="12" s="1"/>
  <c r="G459" i="12" s="1"/>
  <c r="G460" i="12" s="1"/>
  <c r="G461" i="12" s="1"/>
  <c r="G462" i="12" s="1"/>
  <c r="G463" i="12" s="1"/>
  <c r="G464" i="12" s="1"/>
  <c r="G465" i="12" s="1"/>
  <c r="G466" i="12" s="1"/>
  <c r="G467" i="12" s="1"/>
  <c r="G468" i="12" s="1"/>
  <c r="G469" i="12" s="1"/>
  <c r="G470" i="12" s="1"/>
  <c r="G471" i="12" s="1"/>
  <c r="G472" i="12" s="1"/>
  <c r="G473" i="12" s="1"/>
  <c r="G474" i="12" s="1"/>
  <c r="G475" i="12" s="1"/>
  <c r="G476" i="12" s="1"/>
  <c r="G477" i="12" s="1"/>
  <c r="G478" i="12" s="1"/>
  <c r="G479" i="12" s="1"/>
  <c r="G480" i="12" s="1"/>
  <c r="G481" i="12" s="1"/>
  <c r="G482" i="12" s="1"/>
  <c r="G483" i="12" s="1"/>
  <c r="G484" i="12" s="1"/>
  <c r="G485" i="12" s="1"/>
  <c r="G486" i="12" s="1"/>
  <c r="G487" i="12" s="1"/>
  <c r="G488" i="12" s="1"/>
  <c r="G489" i="12" s="1"/>
  <c r="G490" i="12" s="1"/>
  <c r="G491" i="12" s="1"/>
  <c r="G492" i="12" s="1"/>
  <c r="G493" i="12" s="1"/>
  <c r="G494" i="12" s="1"/>
  <c r="G495" i="12" s="1"/>
  <c r="G496" i="12" s="1"/>
  <c r="G497" i="12" s="1"/>
  <c r="G498" i="12" s="1"/>
  <c r="G499" i="12" s="1"/>
  <c r="G500" i="12" s="1"/>
  <c r="G501" i="12" s="1"/>
  <c r="G502" i="12" s="1"/>
  <c r="G503" i="12" s="1"/>
  <c r="G504" i="12" s="1"/>
  <c r="G505" i="12" s="1"/>
  <c r="G506" i="12" s="1"/>
  <c r="G507" i="12" s="1"/>
  <c r="G508" i="12" s="1"/>
  <c r="G509" i="12" s="1"/>
  <c r="G510" i="12" s="1"/>
  <c r="G511" i="12" s="1"/>
  <c r="G512" i="12" s="1"/>
  <c r="G513" i="12" s="1"/>
  <c r="G514" i="12" s="1"/>
  <c r="G515" i="12" s="1"/>
  <c r="G516" i="12" s="1"/>
  <c r="G517" i="12" s="1"/>
  <c r="G518" i="12" s="1"/>
  <c r="G519" i="12" s="1"/>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610" i="12" s="1"/>
  <c r="G611" i="12" s="1"/>
  <c r="G612" i="12" s="1"/>
  <c r="G613" i="12" s="1"/>
  <c r="G614" i="12" s="1"/>
  <c r="G615" i="12" s="1"/>
  <c r="G616" i="12" s="1"/>
  <c r="G617" i="12" s="1"/>
  <c r="G618" i="12" s="1"/>
  <c r="G619" i="12" s="1"/>
  <c r="G620" i="12" s="1"/>
  <c r="G621" i="12" s="1"/>
  <c r="G622" i="12" s="1"/>
  <c r="G623" i="12" s="1"/>
  <c r="G624" i="12" s="1"/>
  <c r="G625" i="12" s="1"/>
  <c r="G626" i="12" s="1"/>
  <c r="G627" i="12" s="1"/>
  <c r="G628" i="12" s="1"/>
  <c r="G629" i="12" s="1"/>
  <c r="G630" i="12" s="1"/>
  <c r="G631" i="12" s="1"/>
  <c r="G632" i="12" s="1"/>
  <c r="G633" i="12" s="1"/>
  <c r="G634" i="12" s="1"/>
  <c r="G635" i="12" s="1"/>
  <c r="G636" i="12" s="1"/>
  <c r="G637" i="12" s="1"/>
  <c r="G638" i="12" s="1"/>
  <c r="G639" i="12" s="1"/>
  <c r="G640" i="12" s="1"/>
  <c r="G641" i="12" s="1"/>
  <c r="G642" i="12" s="1"/>
  <c r="G643" i="12" s="1"/>
  <c r="G644" i="12" s="1"/>
  <c r="G645" i="12" s="1"/>
  <c r="G646" i="12" s="1"/>
  <c r="G647" i="12" s="1"/>
  <c r="G648" i="12" s="1"/>
  <c r="G649" i="12" s="1"/>
  <c r="G650" i="12" s="1"/>
  <c r="G651" i="12" s="1"/>
  <c r="G652" i="12" s="1"/>
  <c r="G653" i="12" s="1"/>
  <c r="G654" i="12" s="1"/>
  <c r="G655" i="12" s="1"/>
  <c r="G656" i="12" s="1"/>
  <c r="G657" i="12" s="1"/>
  <c r="G658" i="12" s="1"/>
  <c r="G659" i="12" s="1"/>
  <c r="G660" i="12" s="1"/>
  <c r="G661" i="12" s="1"/>
  <c r="G662" i="12" s="1"/>
  <c r="G663" i="12" s="1"/>
  <c r="G664" i="12" s="1"/>
  <c r="G665" i="12" s="1"/>
  <c r="G666" i="12" s="1"/>
  <c r="G667" i="12" s="1"/>
  <c r="G668" i="12" s="1"/>
  <c r="G669" i="12" s="1"/>
  <c r="G670" i="12" s="1"/>
  <c r="G671" i="12" s="1"/>
  <c r="G672" i="12" s="1"/>
  <c r="G673" i="12" s="1"/>
  <c r="G674" i="12" s="1"/>
  <c r="G675" i="12" s="1"/>
  <c r="G676" i="12" s="1"/>
  <c r="G677" i="12" s="1"/>
  <c r="G678" i="12" s="1"/>
  <c r="G679" i="12" s="1"/>
  <c r="G680" i="12" s="1"/>
  <c r="G681" i="12" s="1"/>
  <c r="G682" i="12" s="1"/>
  <c r="G683" i="12" s="1"/>
  <c r="G684" i="12" s="1"/>
  <c r="G685" i="12" s="1"/>
  <c r="G686" i="12" s="1"/>
  <c r="G687" i="12" s="1"/>
  <c r="G688" i="12" s="1"/>
  <c r="G689" i="12" s="1"/>
  <c r="G690" i="12" s="1"/>
  <c r="G691" i="12" s="1"/>
  <c r="G692" i="12" s="1"/>
  <c r="G693" i="12" s="1"/>
  <c r="G694" i="12" s="1"/>
  <c r="G695" i="12" s="1"/>
  <c r="G696" i="12" s="1"/>
  <c r="G697" i="12" s="1"/>
  <c r="G698" i="12" s="1"/>
  <c r="G699" i="12" s="1"/>
  <c r="G700" i="12" s="1"/>
  <c r="G701" i="12" s="1"/>
  <c r="G702" i="12" s="1"/>
  <c r="G703" i="12" s="1"/>
  <c r="G704" i="12" s="1"/>
  <c r="G705" i="12" s="1"/>
  <c r="G706" i="12" s="1"/>
  <c r="G707" i="12" s="1"/>
  <c r="G708" i="12" s="1"/>
  <c r="G709" i="12" s="1"/>
  <c r="G710" i="12" s="1"/>
  <c r="G711" i="12" s="1"/>
  <c r="G712" i="12" s="1"/>
  <c r="G713" i="12" s="1"/>
  <c r="G714" i="12" s="1"/>
  <c r="G715" i="12" s="1"/>
  <c r="G716" i="12" s="1"/>
  <c r="G717" i="12" s="1"/>
  <c r="G718" i="12" s="1"/>
  <c r="G719" i="12" s="1"/>
  <c r="G720" i="12" s="1"/>
  <c r="G721" i="12" s="1"/>
  <c r="G722" i="12" s="1"/>
  <c r="G723" i="12" s="1"/>
  <c r="G724" i="12" s="1"/>
  <c r="G725" i="12" s="1"/>
  <c r="G726" i="12" s="1"/>
  <c r="G727" i="12" s="1"/>
  <c r="G728" i="12" s="1"/>
  <c r="G729" i="12" s="1"/>
  <c r="G730" i="12" s="1"/>
  <c r="G731" i="12" s="1"/>
  <c r="G732" i="12" s="1"/>
  <c r="R121" i="12"/>
  <c r="Q73" i="18"/>
  <c r="R46" i="12"/>
  <c r="Q27" i="18"/>
  <c r="Q67" i="18"/>
  <c r="R58" i="12"/>
  <c r="R53" i="12"/>
  <c r="R60" i="12"/>
  <c r="Q27" i="16"/>
  <c r="R27" i="16"/>
  <c r="Q24" i="16"/>
  <c r="R24" i="16"/>
  <c r="Q26" i="16"/>
  <c r="R26" i="16"/>
  <c r="Q42" i="16"/>
  <c r="R42" i="16"/>
  <c r="Q44" i="16"/>
  <c r="R44" i="16"/>
  <c r="Q31" i="16"/>
  <c r="R31" i="16"/>
  <c r="R41" i="16"/>
  <c r="Q23" i="16"/>
  <c r="R23" i="16"/>
  <c r="Q38" i="16"/>
  <c r="R38" i="16"/>
  <c r="Q37" i="16"/>
  <c r="R37" i="16"/>
  <c r="Q28" i="16"/>
  <c r="R28" i="16"/>
  <c r="R39" i="16"/>
  <c r="Q22" i="16"/>
  <c r="R22" i="16"/>
  <c r="Q21" i="16"/>
  <c r="R21" i="16"/>
  <c r="Q34" i="16"/>
  <c r="R34" i="16"/>
  <c r="Q30" i="16"/>
  <c r="R30" i="16"/>
  <c r="Q29" i="16"/>
  <c r="R29" i="16"/>
  <c r="Q32" i="16"/>
  <c r="R32" i="16"/>
  <c r="R40" i="16"/>
  <c r="Q35" i="16"/>
  <c r="R35" i="16"/>
  <c r="Q43" i="16"/>
  <c r="R43" i="16"/>
  <c r="Q36" i="16"/>
  <c r="R36" i="16"/>
  <c r="Q33" i="16"/>
  <c r="R33" i="16"/>
  <c r="Q33" i="12"/>
  <c r="R33" i="12"/>
  <c r="Q89" i="12"/>
  <c r="R89" i="12"/>
  <c r="Q90" i="12"/>
  <c r="R90" i="12"/>
  <c r="Q73" i="12"/>
  <c r="R73" i="12"/>
  <c r="Q112" i="12"/>
  <c r="Q92" i="12"/>
  <c r="R92" i="12"/>
  <c r="Q86" i="12"/>
  <c r="R86" i="12"/>
  <c r="Q77" i="12"/>
  <c r="R77" i="12"/>
  <c r="Q38" i="12"/>
  <c r="R38" i="12"/>
  <c r="Q34" i="12"/>
  <c r="Q97" i="12"/>
  <c r="R97" i="12"/>
  <c r="Q98" i="12"/>
  <c r="Q49" i="12"/>
  <c r="R49" i="12"/>
  <c r="Q70" i="12"/>
  <c r="R70" i="12"/>
  <c r="Q80" i="12"/>
  <c r="R80" i="12"/>
  <c r="Q113" i="12"/>
  <c r="R113" i="12"/>
  <c r="Q39" i="12"/>
  <c r="Q24" i="12"/>
  <c r="R24" i="12"/>
  <c r="Q74" i="12"/>
  <c r="R74" i="12"/>
  <c r="Q31" i="12"/>
  <c r="R31" i="12"/>
  <c r="Q93" i="12"/>
  <c r="Q94" i="12"/>
  <c r="R94" i="12"/>
  <c r="Q43" i="12"/>
  <c r="R43" i="12"/>
  <c r="Q109" i="12"/>
  <c r="R109" i="12"/>
  <c r="Q120" i="12"/>
  <c r="R120" i="12"/>
  <c r="Q42" i="12"/>
  <c r="R42" i="12"/>
  <c r="Q45" i="12"/>
  <c r="R45" i="12"/>
  <c r="Q96" i="12"/>
  <c r="R96" i="12"/>
  <c r="Q62" i="12"/>
  <c r="R62" i="12"/>
  <c r="Q32" i="12"/>
  <c r="R32" i="12"/>
  <c r="Q40" i="12"/>
  <c r="R40" i="12"/>
  <c r="Q50" i="12"/>
  <c r="R50" i="12"/>
  <c r="Q54" i="12"/>
  <c r="R54" i="12"/>
  <c r="Q59" i="12"/>
  <c r="R59" i="12"/>
  <c r="Q71" i="12"/>
  <c r="R71" i="12"/>
  <c r="Q51" i="12"/>
  <c r="R51" i="12"/>
  <c r="Q47" i="12"/>
  <c r="R47" i="12"/>
  <c r="Q111" i="12"/>
  <c r="R111" i="12"/>
  <c r="Q69" i="12"/>
  <c r="R69" i="12"/>
  <c r="Q37" i="12"/>
  <c r="R37" i="12"/>
  <c r="Q91" i="12"/>
  <c r="R91" i="12"/>
  <c r="Q63" i="12"/>
  <c r="R63" i="12"/>
  <c r="Q29" i="12"/>
  <c r="R29" i="12"/>
  <c r="Q25" i="12"/>
  <c r="R25" i="12"/>
  <c r="Q85" i="12"/>
  <c r="Q48" i="12"/>
  <c r="R48" i="12"/>
  <c r="Q110" i="12"/>
  <c r="R110" i="12"/>
  <c r="Q36" i="12"/>
  <c r="R36" i="12"/>
  <c r="Q27" i="12"/>
  <c r="R27" i="12"/>
  <c r="Q114" i="12"/>
  <c r="R114" i="12"/>
  <c r="Q23" i="12"/>
  <c r="R23" i="12"/>
  <c r="Q30" i="12"/>
  <c r="R30" i="12"/>
  <c r="Q26" i="12"/>
  <c r="R26" i="12"/>
  <c r="Q64" i="12"/>
  <c r="R64" i="12"/>
  <c r="Q68" i="12"/>
  <c r="R68" i="12"/>
  <c r="Q105" i="12"/>
  <c r="R105" i="12"/>
  <c r="Q100" i="12"/>
  <c r="R100" i="12"/>
  <c r="Q67" i="12"/>
  <c r="R67" i="12"/>
  <c r="Q41" i="12"/>
  <c r="R41" i="12"/>
  <c r="Q95" i="12"/>
  <c r="R95" i="12"/>
  <c r="Q88" i="12"/>
  <c r="R88" i="12"/>
  <c r="Q55" i="12"/>
  <c r="R55" i="12"/>
  <c r="Q74" i="18"/>
  <c r="P74" i="18"/>
  <c r="Q28" i="18"/>
  <c r="P28" i="18"/>
  <c r="Q54" i="18"/>
  <c r="P54" i="18"/>
  <c r="Q41" i="18"/>
  <c r="P41" i="18"/>
  <c r="P40" i="18"/>
  <c r="Q40" i="18"/>
  <c r="Q47" i="18"/>
  <c r="P47" i="18"/>
  <c r="P56" i="18"/>
  <c r="Q56" i="18"/>
  <c r="Q68" i="18"/>
  <c r="P68" i="18"/>
  <c r="Q46" i="18"/>
  <c r="P46" i="18"/>
  <c r="Q51" i="18"/>
  <c r="P51" i="18"/>
  <c r="P24" i="18"/>
  <c r="Q24" i="18"/>
  <c r="Q22" i="18"/>
  <c r="P22" i="18"/>
  <c r="P18" i="18"/>
  <c r="Q18" i="18"/>
  <c r="H3" i="17" s="1"/>
  <c r="Q20" i="18"/>
  <c r="P20" i="18"/>
  <c r="Q30" i="18"/>
  <c r="P30" i="18"/>
  <c r="Q53" i="18"/>
  <c r="P53" i="18"/>
  <c r="Q61" i="18"/>
  <c r="P61" i="18"/>
  <c r="Q39" i="18"/>
  <c r="P39" i="18"/>
  <c r="Q63" i="18"/>
  <c r="P63" i="18"/>
  <c r="Q60" i="18"/>
  <c r="P60" i="18"/>
  <c r="Q29" i="18"/>
  <c r="P29" i="18"/>
  <c r="Q55" i="18"/>
  <c r="P55" i="18"/>
  <c r="Q36" i="18"/>
  <c r="P36" i="18"/>
  <c r="Q77" i="18"/>
  <c r="P77" i="18"/>
  <c r="Q25" i="18"/>
  <c r="P25" i="18"/>
  <c r="Q38" i="18"/>
  <c r="P38" i="18"/>
  <c r="Q42" i="18"/>
  <c r="P42" i="18"/>
  <c r="Q58" i="18"/>
  <c r="P58" i="18"/>
  <c r="Q45" i="18"/>
  <c r="P45" i="18"/>
  <c r="Q34" i="18"/>
  <c r="P34" i="18"/>
  <c r="Q59" i="18"/>
  <c r="P59" i="18"/>
  <c r="H3" i="13"/>
  <c r="L3" i="13" s="1"/>
  <c r="O19" i="12"/>
  <c r="Q19" i="12" s="1"/>
  <c r="R19" i="12" l="1"/>
  <c r="I3" i="19" s="1"/>
  <c r="G3" i="17"/>
  <c r="M3" i="17"/>
  <c r="K3" i="17"/>
  <c r="L3" i="17" s="1"/>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K1660" i="9" s="1"/>
  <c r="I1661" i="9"/>
  <c r="I1662" i="9"/>
  <c r="I1663" i="9"/>
  <c r="I1664" i="9"/>
  <c r="I1665" i="9"/>
  <c r="I1666" i="9"/>
  <c r="I1667" i="9"/>
  <c r="I1668" i="9"/>
  <c r="K1668" i="9" s="1"/>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K1708" i="9" s="1"/>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G3" i="9"/>
  <c r="G4" i="9"/>
  <c r="G5" i="9"/>
  <c r="G6" i="9"/>
  <c r="G7" i="9"/>
  <c r="G8" i="9"/>
  <c r="G9" i="9"/>
  <c r="G10" i="9"/>
  <c r="H10" i="9" s="1"/>
  <c r="G11" i="9"/>
  <c r="G12" i="9"/>
  <c r="G13" i="9"/>
  <c r="G14" i="9"/>
  <c r="G15" i="9"/>
  <c r="G16" i="9"/>
  <c r="G17" i="9"/>
  <c r="G18" i="9"/>
  <c r="H18" i="9" s="1"/>
  <c r="G19" i="9"/>
  <c r="G20" i="9"/>
  <c r="G21" i="9"/>
  <c r="G22" i="9"/>
  <c r="G23" i="9"/>
  <c r="G24" i="9"/>
  <c r="G25" i="9"/>
  <c r="G26" i="9"/>
  <c r="H26" i="9" s="1"/>
  <c r="G27" i="9"/>
  <c r="G28" i="9"/>
  <c r="G29" i="9"/>
  <c r="G30" i="9"/>
  <c r="G31" i="9"/>
  <c r="G32" i="9"/>
  <c r="G33" i="9"/>
  <c r="G34" i="9"/>
  <c r="H34" i="9" s="1"/>
  <c r="G35" i="9"/>
  <c r="G36" i="9"/>
  <c r="G37" i="9"/>
  <c r="G38" i="9"/>
  <c r="G39" i="9"/>
  <c r="G40" i="9"/>
  <c r="G41" i="9"/>
  <c r="G42" i="9"/>
  <c r="H42" i="9" s="1"/>
  <c r="G43" i="9"/>
  <c r="G44" i="9"/>
  <c r="G45" i="9"/>
  <c r="G46" i="9"/>
  <c r="G47" i="9"/>
  <c r="G48" i="9"/>
  <c r="G49" i="9"/>
  <c r="G50" i="9"/>
  <c r="H50" i="9" s="1"/>
  <c r="G51" i="9"/>
  <c r="G52" i="9"/>
  <c r="G53" i="9"/>
  <c r="G54" i="9"/>
  <c r="G55" i="9"/>
  <c r="G56" i="9"/>
  <c r="G57" i="9"/>
  <c r="G58" i="9"/>
  <c r="H58" i="9" s="1"/>
  <c r="G59" i="9"/>
  <c r="G60" i="9"/>
  <c r="G61" i="9"/>
  <c r="G62" i="9"/>
  <c r="G63" i="9"/>
  <c r="G64" i="9"/>
  <c r="G65" i="9"/>
  <c r="G66" i="9"/>
  <c r="H66" i="9" s="1"/>
  <c r="G67" i="9"/>
  <c r="G68" i="9"/>
  <c r="G69" i="9"/>
  <c r="G70" i="9"/>
  <c r="G71" i="9"/>
  <c r="G72" i="9"/>
  <c r="G73" i="9"/>
  <c r="G74" i="9"/>
  <c r="H74" i="9" s="1"/>
  <c r="G75" i="9"/>
  <c r="G76" i="9"/>
  <c r="G77" i="9"/>
  <c r="G78" i="9"/>
  <c r="G79" i="9"/>
  <c r="G80" i="9"/>
  <c r="G81" i="9"/>
  <c r="G82" i="9"/>
  <c r="H82" i="9" s="1"/>
  <c r="G83" i="9"/>
  <c r="G84" i="9"/>
  <c r="G85" i="9"/>
  <c r="G86" i="9"/>
  <c r="G87" i="9"/>
  <c r="G88" i="9"/>
  <c r="G89" i="9"/>
  <c r="G90" i="9"/>
  <c r="H90" i="9" s="1"/>
  <c r="G91" i="9"/>
  <c r="G92" i="9"/>
  <c r="G93" i="9"/>
  <c r="G94" i="9"/>
  <c r="G95" i="9"/>
  <c r="G96" i="9"/>
  <c r="G97" i="9"/>
  <c r="G98" i="9"/>
  <c r="H98" i="9" s="1"/>
  <c r="G99" i="9"/>
  <c r="G100" i="9"/>
  <c r="G101" i="9"/>
  <c r="G102" i="9"/>
  <c r="G103" i="9"/>
  <c r="G104" i="9"/>
  <c r="G105" i="9"/>
  <c r="G106" i="9"/>
  <c r="H106" i="9" s="1"/>
  <c r="G107" i="9"/>
  <c r="G108" i="9"/>
  <c r="G109" i="9"/>
  <c r="G110" i="9"/>
  <c r="G111" i="9"/>
  <c r="G112" i="9"/>
  <c r="G113" i="9"/>
  <c r="G114" i="9"/>
  <c r="H114" i="9" s="1"/>
  <c r="G115" i="9"/>
  <c r="G116" i="9"/>
  <c r="G117" i="9"/>
  <c r="G118" i="9"/>
  <c r="G119" i="9"/>
  <c r="G120" i="9"/>
  <c r="G121" i="9"/>
  <c r="G122" i="9"/>
  <c r="H122" i="9" s="1"/>
  <c r="G123" i="9"/>
  <c r="G124" i="9"/>
  <c r="G125" i="9"/>
  <c r="G126" i="9"/>
  <c r="G127" i="9"/>
  <c r="G128" i="9"/>
  <c r="G129" i="9"/>
  <c r="G130" i="9"/>
  <c r="H130" i="9" s="1"/>
  <c r="G131" i="9"/>
  <c r="G132" i="9"/>
  <c r="G133" i="9"/>
  <c r="G134" i="9"/>
  <c r="G135" i="9"/>
  <c r="G136" i="9"/>
  <c r="G137" i="9"/>
  <c r="G138" i="9"/>
  <c r="H138" i="9" s="1"/>
  <c r="G139" i="9"/>
  <c r="G140" i="9"/>
  <c r="G141" i="9"/>
  <c r="G142" i="9"/>
  <c r="G143" i="9"/>
  <c r="G144" i="9"/>
  <c r="G145" i="9"/>
  <c r="G146" i="9"/>
  <c r="H146" i="9" s="1"/>
  <c r="G147" i="9"/>
  <c r="G148" i="9"/>
  <c r="G149" i="9"/>
  <c r="G150" i="9"/>
  <c r="G151" i="9"/>
  <c r="G152" i="9"/>
  <c r="G153" i="9"/>
  <c r="G154" i="9"/>
  <c r="H154" i="9" s="1"/>
  <c r="G155" i="9"/>
  <c r="G156" i="9"/>
  <c r="G157" i="9"/>
  <c r="G158" i="9"/>
  <c r="G159" i="9"/>
  <c r="G160" i="9"/>
  <c r="G161" i="9"/>
  <c r="G162" i="9"/>
  <c r="H162" i="9" s="1"/>
  <c r="G163" i="9"/>
  <c r="G164" i="9"/>
  <c r="G165" i="9"/>
  <c r="G166" i="9"/>
  <c r="G167" i="9"/>
  <c r="G168" i="9"/>
  <c r="G169" i="9"/>
  <c r="G170" i="9"/>
  <c r="H170" i="9" s="1"/>
  <c r="G171" i="9"/>
  <c r="G172" i="9"/>
  <c r="G173" i="9"/>
  <c r="G174" i="9"/>
  <c r="G175" i="9"/>
  <c r="G176" i="9"/>
  <c r="G177" i="9"/>
  <c r="G178" i="9"/>
  <c r="H178" i="9" s="1"/>
  <c r="G179" i="9"/>
  <c r="G180" i="9"/>
  <c r="G181" i="9"/>
  <c r="G182" i="9"/>
  <c r="G183" i="9"/>
  <c r="G184" i="9"/>
  <c r="G185" i="9"/>
  <c r="G186" i="9"/>
  <c r="H186" i="9" s="1"/>
  <c r="G187" i="9"/>
  <c r="G188" i="9"/>
  <c r="G189" i="9"/>
  <c r="G190" i="9"/>
  <c r="G191" i="9"/>
  <c r="G192" i="9"/>
  <c r="G193" i="9"/>
  <c r="G194" i="9"/>
  <c r="H194" i="9" s="1"/>
  <c r="G195" i="9"/>
  <c r="G196" i="9"/>
  <c r="G197" i="9"/>
  <c r="G198" i="9"/>
  <c r="G199" i="9"/>
  <c r="G200" i="9"/>
  <c r="G201" i="9"/>
  <c r="G202" i="9"/>
  <c r="H202" i="9" s="1"/>
  <c r="G203" i="9"/>
  <c r="G204" i="9"/>
  <c r="G205" i="9"/>
  <c r="G206" i="9"/>
  <c r="G207" i="9"/>
  <c r="G208" i="9"/>
  <c r="G209" i="9"/>
  <c r="G210" i="9"/>
  <c r="H210" i="9" s="1"/>
  <c r="G211" i="9"/>
  <c r="G212" i="9"/>
  <c r="G213" i="9"/>
  <c r="G214" i="9"/>
  <c r="G215" i="9"/>
  <c r="G216" i="9"/>
  <c r="G217" i="9"/>
  <c r="G218" i="9"/>
  <c r="H218" i="9" s="1"/>
  <c r="G219" i="9"/>
  <c r="G220" i="9"/>
  <c r="G221" i="9"/>
  <c r="G222" i="9"/>
  <c r="G223" i="9"/>
  <c r="G224" i="9"/>
  <c r="G225" i="9"/>
  <c r="G226" i="9"/>
  <c r="H226" i="9" s="1"/>
  <c r="G227" i="9"/>
  <c r="G228" i="9"/>
  <c r="G229" i="9"/>
  <c r="G230" i="9"/>
  <c r="G231" i="9"/>
  <c r="G232" i="9"/>
  <c r="G233" i="9"/>
  <c r="G234" i="9"/>
  <c r="H234" i="9" s="1"/>
  <c r="G235" i="9"/>
  <c r="G236" i="9"/>
  <c r="G237" i="9"/>
  <c r="G238" i="9"/>
  <c r="G239" i="9"/>
  <c r="G240" i="9"/>
  <c r="G241" i="9"/>
  <c r="G242" i="9"/>
  <c r="H242" i="9" s="1"/>
  <c r="G243" i="9"/>
  <c r="G244" i="9"/>
  <c r="G245" i="9"/>
  <c r="G246" i="9"/>
  <c r="G247" i="9"/>
  <c r="G248" i="9"/>
  <c r="G249" i="9"/>
  <c r="G250" i="9"/>
  <c r="H250" i="9" s="1"/>
  <c r="G251" i="9"/>
  <c r="G252" i="9"/>
  <c r="G253" i="9"/>
  <c r="G254" i="9"/>
  <c r="G255" i="9"/>
  <c r="G256" i="9"/>
  <c r="G257" i="9"/>
  <c r="G258" i="9"/>
  <c r="H258" i="9" s="1"/>
  <c r="G259" i="9"/>
  <c r="G260" i="9"/>
  <c r="G261" i="9"/>
  <c r="G262" i="9"/>
  <c r="G263" i="9"/>
  <c r="G264" i="9"/>
  <c r="G265" i="9"/>
  <c r="G266" i="9"/>
  <c r="H266" i="9" s="1"/>
  <c r="G267" i="9"/>
  <c r="G268" i="9"/>
  <c r="G269" i="9"/>
  <c r="G270" i="9"/>
  <c r="G271" i="9"/>
  <c r="G272" i="9"/>
  <c r="G273" i="9"/>
  <c r="G274" i="9"/>
  <c r="H274" i="9" s="1"/>
  <c r="G275" i="9"/>
  <c r="G276" i="9"/>
  <c r="G277" i="9"/>
  <c r="G278" i="9"/>
  <c r="G279" i="9"/>
  <c r="G280" i="9"/>
  <c r="G281" i="9"/>
  <c r="G282" i="9"/>
  <c r="H282" i="9" s="1"/>
  <c r="G283" i="9"/>
  <c r="G284" i="9"/>
  <c r="G285" i="9"/>
  <c r="G286" i="9"/>
  <c r="G287" i="9"/>
  <c r="G288" i="9"/>
  <c r="G289" i="9"/>
  <c r="G290" i="9"/>
  <c r="H290" i="9" s="1"/>
  <c r="G291" i="9"/>
  <c r="G292" i="9"/>
  <c r="G293" i="9"/>
  <c r="G294" i="9"/>
  <c r="G295" i="9"/>
  <c r="G296" i="9"/>
  <c r="G297" i="9"/>
  <c r="G298" i="9"/>
  <c r="G299" i="9"/>
  <c r="G300" i="9"/>
  <c r="G301" i="9"/>
  <c r="G302" i="9"/>
  <c r="G303" i="9"/>
  <c r="G304" i="9"/>
  <c r="G305" i="9"/>
  <c r="G306" i="9"/>
  <c r="H306" i="9" s="1"/>
  <c r="G307" i="9"/>
  <c r="G308" i="9"/>
  <c r="G309" i="9"/>
  <c r="G310" i="9"/>
  <c r="G311" i="9"/>
  <c r="G312" i="9"/>
  <c r="G313" i="9"/>
  <c r="G314" i="9"/>
  <c r="H314" i="9" s="1"/>
  <c r="G315" i="9"/>
  <c r="G316" i="9"/>
  <c r="G317" i="9"/>
  <c r="G318" i="9"/>
  <c r="G319" i="9"/>
  <c r="G320" i="9"/>
  <c r="G321" i="9"/>
  <c r="G322" i="9"/>
  <c r="H322" i="9" s="1"/>
  <c r="G323" i="9"/>
  <c r="G324" i="9"/>
  <c r="G325" i="9"/>
  <c r="G326" i="9"/>
  <c r="G327" i="9"/>
  <c r="G328" i="9"/>
  <c r="G329" i="9"/>
  <c r="G330" i="9"/>
  <c r="H330" i="9" s="1"/>
  <c r="G331" i="9"/>
  <c r="G332" i="9"/>
  <c r="G333" i="9"/>
  <c r="G334" i="9"/>
  <c r="G335" i="9"/>
  <c r="G336" i="9"/>
  <c r="G337" i="9"/>
  <c r="G338" i="9"/>
  <c r="H338" i="9" s="1"/>
  <c r="G339" i="9"/>
  <c r="G340" i="9"/>
  <c r="G341" i="9"/>
  <c r="G342" i="9"/>
  <c r="G343" i="9"/>
  <c r="G344" i="9"/>
  <c r="G345" i="9"/>
  <c r="G346" i="9"/>
  <c r="H346" i="9" s="1"/>
  <c r="G347" i="9"/>
  <c r="G348" i="9"/>
  <c r="G349" i="9"/>
  <c r="G350" i="9"/>
  <c r="G351" i="9"/>
  <c r="G352" i="9"/>
  <c r="G353" i="9"/>
  <c r="G354" i="9"/>
  <c r="H354" i="9" s="1"/>
  <c r="G355" i="9"/>
  <c r="G356" i="9"/>
  <c r="G357" i="9"/>
  <c r="G358" i="9"/>
  <c r="G359" i="9"/>
  <c r="G360" i="9"/>
  <c r="G361" i="9"/>
  <c r="G362" i="9"/>
  <c r="H362" i="9" s="1"/>
  <c r="G363" i="9"/>
  <c r="G364" i="9"/>
  <c r="G365" i="9"/>
  <c r="G366" i="9"/>
  <c r="G367" i="9"/>
  <c r="G368" i="9"/>
  <c r="G369" i="9"/>
  <c r="G370" i="9"/>
  <c r="H370" i="9" s="1"/>
  <c r="G371" i="9"/>
  <c r="G372" i="9"/>
  <c r="G373" i="9"/>
  <c r="G374" i="9"/>
  <c r="G375" i="9"/>
  <c r="G376" i="9"/>
  <c r="G377" i="9"/>
  <c r="G378" i="9"/>
  <c r="H378" i="9" s="1"/>
  <c r="G379" i="9"/>
  <c r="G380" i="9"/>
  <c r="G381" i="9"/>
  <c r="G382" i="9"/>
  <c r="G383" i="9"/>
  <c r="G384" i="9"/>
  <c r="G385" i="9"/>
  <c r="G386" i="9"/>
  <c r="H386" i="9" s="1"/>
  <c r="G387" i="9"/>
  <c r="G388" i="9"/>
  <c r="G389" i="9"/>
  <c r="G390" i="9"/>
  <c r="G391" i="9"/>
  <c r="G392" i="9"/>
  <c r="G393" i="9"/>
  <c r="G394" i="9"/>
  <c r="H394" i="9" s="1"/>
  <c r="G395" i="9"/>
  <c r="G396" i="9"/>
  <c r="G397" i="9"/>
  <c r="G398" i="9"/>
  <c r="G399" i="9"/>
  <c r="G400" i="9"/>
  <c r="G401" i="9"/>
  <c r="G402" i="9"/>
  <c r="H402" i="9" s="1"/>
  <c r="G403" i="9"/>
  <c r="G404" i="9"/>
  <c r="G405" i="9"/>
  <c r="G406" i="9"/>
  <c r="G407" i="9"/>
  <c r="G408" i="9"/>
  <c r="G409" i="9"/>
  <c r="G410" i="9"/>
  <c r="H410" i="9" s="1"/>
  <c r="G411" i="9"/>
  <c r="G412" i="9"/>
  <c r="G413" i="9"/>
  <c r="G414" i="9"/>
  <c r="G415" i="9"/>
  <c r="G416" i="9"/>
  <c r="G417" i="9"/>
  <c r="G418" i="9"/>
  <c r="H418" i="9" s="1"/>
  <c r="G419" i="9"/>
  <c r="G420" i="9"/>
  <c r="G421" i="9"/>
  <c r="G422" i="9"/>
  <c r="G423" i="9"/>
  <c r="G424" i="9"/>
  <c r="G425" i="9"/>
  <c r="G426" i="9"/>
  <c r="H426" i="9" s="1"/>
  <c r="G427" i="9"/>
  <c r="G428" i="9"/>
  <c r="G429" i="9"/>
  <c r="G430" i="9"/>
  <c r="G431" i="9"/>
  <c r="G432" i="9"/>
  <c r="G433" i="9"/>
  <c r="G434" i="9"/>
  <c r="H434" i="9" s="1"/>
  <c r="G435" i="9"/>
  <c r="G436" i="9"/>
  <c r="G437" i="9"/>
  <c r="G438" i="9"/>
  <c r="G439" i="9"/>
  <c r="G440" i="9"/>
  <c r="G441" i="9"/>
  <c r="G442" i="9"/>
  <c r="H442" i="9" s="1"/>
  <c r="G443" i="9"/>
  <c r="G444" i="9"/>
  <c r="G445" i="9"/>
  <c r="G446" i="9"/>
  <c r="G447" i="9"/>
  <c r="G448" i="9"/>
  <c r="G449" i="9"/>
  <c r="G450" i="9"/>
  <c r="H450" i="9" s="1"/>
  <c r="G451" i="9"/>
  <c r="G452" i="9"/>
  <c r="G453" i="9"/>
  <c r="G454" i="9"/>
  <c r="G455" i="9"/>
  <c r="G456" i="9"/>
  <c r="G457" i="9"/>
  <c r="G458" i="9"/>
  <c r="H458" i="9" s="1"/>
  <c r="G459" i="9"/>
  <c r="G460" i="9"/>
  <c r="G461" i="9"/>
  <c r="G462" i="9"/>
  <c r="G463" i="9"/>
  <c r="G464" i="9"/>
  <c r="G465" i="9"/>
  <c r="G466" i="9"/>
  <c r="H466" i="9" s="1"/>
  <c r="G467" i="9"/>
  <c r="G468" i="9"/>
  <c r="G469" i="9"/>
  <c r="G470" i="9"/>
  <c r="G471" i="9"/>
  <c r="G472" i="9"/>
  <c r="G473" i="9"/>
  <c r="G474" i="9"/>
  <c r="H474" i="9" s="1"/>
  <c r="G475" i="9"/>
  <c r="G476" i="9"/>
  <c r="G477" i="9"/>
  <c r="G478" i="9"/>
  <c r="G479" i="9"/>
  <c r="G480" i="9"/>
  <c r="G481" i="9"/>
  <c r="G482" i="9"/>
  <c r="H482" i="9" s="1"/>
  <c r="G483" i="9"/>
  <c r="G484" i="9"/>
  <c r="G485" i="9"/>
  <c r="G486" i="9"/>
  <c r="G487" i="9"/>
  <c r="G488" i="9"/>
  <c r="G489" i="9"/>
  <c r="G490" i="9"/>
  <c r="H490" i="9" s="1"/>
  <c r="G491" i="9"/>
  <c r="G492" i="9"/>
  <c r="G493" i="9"/>
  <c r="G494" i="9"/>
  <c r="G495" i="9"/>
  <c r="G496" i="9"/>
  <c r="G497" i="9"/>
  <c r="G498" i="9"/>
  <c r="H498" i="9" s="1"/>
  <c r="G499" i="9"/>
  <c r="G500" i="9"/>
  <c r="G501" i="9"/>
  <c r="G502" i="9"/>
  <c r="G503" i="9"/>
  <c r="G504" i="9"/>
  <c r="G505" i="9"/>
  <c r="G506" i="9"/>
  <c r="H506" i="9" s="1"/>
  <c r="G507" i="9"/>
  <c r="G508" i="9"/>
  <c r="G509" i="9"/>
  <c r="G510" i="9"/>
  <c r="G511" i="9"/>
  <c r="G512" i="9"/>
  <c r="G513" i="9"/>
  <c r="G514" i="9"/>
  <c r="H514" i="9" s="1"/>
  <c r="G515" i="9"/>
  <c r="G516" i="9"/>
  <c r="G517" i="9"/>
  <c r="G518" i="9"/>
  <c r="G519" i="9"/>
  <c r="G520" i="9"/>
  <c r="G521" i="9"/>
  <c r="G522" i="9"/>
  <c r="H522" i="9" s="1"/>
  <c r="G523" i="9"/>
  <c r="G524" i="9"/>
  <c r="G525" i="9"/>
  <c r="G526" i="9"/>
  <c r="G527" i="9"/>
  <c r="G528" i="9"/>
  <c r="G529" i="9"/>
  <c r="G530" i="9"/>
  <c r="H530" i="9" s="1"/>
  <c r="G531" i="9"/>
  <c r="G532" i="9"/>
  <c r="G533" i="9"/>
  <c r="G534" i="9"/>
  <c r="G535" i="9"/>
  <c r="G536" i="9"/>
  <c r="G537" i="9"/>
  <c r="G538" i="9"/>
  <c r="H538" i="9" s="1"/>
  <c r="G539" i="9"/>
  <c r="G540" i="9"/>
  <c r="G541" i="9"/>
  <c r="G542" i="9"/>
  <c r="G543" i="9"/>
  <c r="G544" i="9"/>
  <c r="G545" i="9"/>
  <c r="G546" i="9"/>
  <c r="H546" i="9" s="1"/>
  <c r="G547" i="9"/>
  <c r="G548" i="9"/>
  <c r="G549" i="9"/>
  <c r="G550" i="9"/>
  <c r="G551" i="9"/>
  <c r="G552" i="9"/>
  <c r="G553" i="9"/>
  <c r="G554" i="9"/>
  <c r="H554" i="9" s="1"/>
  <c r="G555" i="9"/>
  <c r="G556" i="9"/>
  <c r="G557" i="9"/>
  <c r="G558" i="9"/>
  <c r="G559" i="9"/>
  <c r="G560" i="9"/>
  <c r="G561" i="9"/>
  <c r="G562" i="9"/>
  <c r="H562" i="9" s="1"/>
  <c r="G563" i="9"/>
  <c r="G564" i="9"/>
  <c r="G565" i="9"/>
  <c r="G566" i="9"/>
  <c r="G567" i="9"/>
  <c r="G568" i="9"/>
  <c r="G569" i="9"/>
  <c r="G570" i="9"/>
  <c r="H570" i="9" s="1"/>
  <c r="G571" i="9"/>
  <c r="G572" i="9"/>
  <c r="G573" i="9"/>
  <c r="G574" i="9"/>
  <c r="G575" i="9"/>
  <c r="G576" i="9"/>
  <c r="G577" i="9"/>
  <c r="G578" i="9"/>
  <c r="H578" i="9" s="1"/>
  <c r="G579" i="9"/>
  <c r="G580" i="9"/>
  <c r="G581" i="9"/>
  <c r="G582" i="9"/>
  <c r="G583" i="9"/>
  <c r="G584" i="9"/>
  <c r="G585" i="9"/>
  <c r="G586" i="9"/>
  <c r="H586" i="9" s="1"/>
  <c r="G587" i="9"/>
  <c r="G588" i="9"/>
  <c r="G589" i="9"/>
  <c r="G590" i="9"/>
  <c r="G591" i="9"/>
  <c r="G592" i="9"/>
  <c r="G593" i="9"/>
  <c r="G594" i="9"/>
  <c r="H594" i="9" s="1"/>
  <c r="G595" i="9"/>
  <c r="G596" i="9"/>
  <c r="G597" i="9"/>
  <c r="G598" i="9"/>
  <c r="G599" i="9"/>
  <c r="G600" i="9"/>
  <c r="G601" i="9"/>
  <c r="G602" i="9"/>
  <c r="H602" i="9" s="1"/>
  <c r="G603" i="9"/>
  <c r="G604" i="9"/>
  <c r="G605" i="9"/>
  <c r="G606" i="9"/>
  <c r="G607" i="9"/>
  <c r="G608" i="9"/>
  <c r="G609" i="9"/>
  <c r="G610" i="9"/>
  <c r="H610" i="9" s="1"/>
  <c r="G611" i="9"/>
  <c r="G612" i="9"/>
  <c r="G613" i="9"/>
  <c r="G614" i="9"/>
  <c r="G615" i="9"/>
  <c r="G616" i="9"/>
  <c r="G617" i="9"/>
  <c r="G618" i="9"/>
  <c r="H618" i="9" s="1"/>
  <c r="G619" i="9"/>
  <c r="G620" i="9"/>
  <c r="G621" i="9"/>
  <c r="G622" i="9"/>
  <c r="G623" i="9"/>
  <c r="G624" i="9"/>
  <c r="G625" i="9"/>
  <c r="G626" i="9"/>
  <c r="H626" i="9" s="1"/>
  <c r="G627" i="9"/>
  <c r="G628" i="9"/>
  <c r="G629" i="9"/>
  <c r="G630" i="9"/>
  <c r="G631" i="9"/>
  <c r="G632" i="9"/>
  <c r="G633" i="9"/>
  <c r="G634" i="9"/>
  <c r="H634" i="9" s="1"/>
  <c r="G635" i="9"/>
  <c r="G636" i="9"/>
  <c r="G637" i="9"/>
  <c r="G638" i="9"/>
  <c r="G639" i="9"/>
  <c r="G640" i="9"/>
  <c r="G641" i="9"/>
  <c r="G642" i="9"/>
  <c r="H642" i="9" s="1"/>
  <c r="G643" i="9"/>
  <c r="G644" i="9"/>
  <c r="G645" i="9"/>
  <c r="G646" i="9"/>
  <c r="G647" i="9"/>
  <c r="G648" i="9"/>
  <c r="G649" i="9"/>
  <c r="G650" i="9"/>
  <c r="H650" i="9" s="1"/>
  <c r="G651" i="9"/>
  <c r="G652" i="9"/>
  <c r="G653" i="9"/>
  <c r="G654" i="9"/>
  <c r="G655" i="9"/>
  <c r="G656" i="9"/>
  <c r="G657" i="9"/>
  <c r="G658" i="9"/>
  <c r="H658" i="9" s="1"/>
  <c r="G659" i="9"/>
  <c r="G660" i="9"/>
  <c r="G661" i="9"/>
  <c r="G662" i="9"/>
  <c r="G663" i="9"/>
  <c r="G664" i="9"/>
  <c r="G665" i="9"/>
  <c r="G666" i="9"/>
  <c r="H666" i="9" s="1"/>
  <c r="G667" i="9"/>
  <c r="G668" i="9"/>
  <c r="G669" i="9"/>
  <c r="G670" i="9"/>
  <c r="G671" i="9"/>
  <c r="G672" i="9"/>
  <c r="G673" i="9"/>
  <c r="G674" i="9"/>
  <c r="H674" i="9" s="1"/>
  <c r="G675" i="9"/>
  <c r="G676" i="9"/>
  <c r="G677" i="9"/>
  <c r="G678" i="9"/>
  <c r="G679" i="9"/>
  <c r="G680" i="9"/>
  <c r="G681" i="9"/>
  <c r="G682" i="9"/>
  <c r="H682" i="9" s="1"/>
  <c r="G683" i="9"/>
  <c r="G684" i="9"/>
  <c r="G685" i="9"/>
  <c r="G686" i="9"/>
  <c r="G687" i="9"/>
  <c r="G688" i="9"/>
  <c r="G689" i="9"/>
  <c r="G690" i="9"/>
  <c r="H690" i="9" s="1"/>
  <c r="G691" i="9"/>
  <c r="G692" i="9"/>
  <c r="G693" i="9"/>
  <c r="G694" i="9"/>
  <c r="G695" i="9"/>
  <c r="G696" i="9"/>
  <c r="G697" i="9"/>
  <c r="G698" i="9"/>
  <c r="H698" i="9" s="1"/>
  <c r="G699" i="9"/>
  <c r="G700" i="9"/>
  <c r="G701" i="9"/>
  <c r="G702" i="9"/>
  <c r="G703" i="9"/>
  <c r="G704" i="9"/>
  <c r="G705" i="9"/>
  <c r="G706" i="9"/>
  <c r="H706" i="9" s="1"/>
  <c r="G707" i="9"/>
  <c r="G708" i="9"/>
  <c r="G709" i="9"/>
  <c r="G710" i="9"/>
  <c r="G711" i="9"/>
  <c r="G712" i="9"/>
  <c r="G713" i="9"/>
  <c r="G714" i="9"/>
  <c r="H714" i="9" s="1"/>
  <c r="G715" i="9"/>
  <c r="G716" i="9"/>
  <c r="G717" i="9"/>
  <c r="G718" i="9"/>
  <c r="G719" i="9"/>
  <c r="G720" i="9"/>
  <c r="G721" i="9"/>
  <c r="G722" i="9"/>
  <c r="H722" i="9" s="1"/>
  <c r="G723" i="9"/>
  <c r="G724" i="9"/>
  <c r="G725" i="9"/>
  <c r="G726" i="9"/>
  <c r="G727" i="9"/>
  <c r="G728" i="9"/>
  <c r="G729" i="9"/>
  <c r="G730" i="9"/>
  <c r="H730" i="9" s="1"/>
  <c r="G731" i="9"/>
  <c r="G732" i="9"/>
  <c r="G733" i="9"/>
  <c r="G734" i="9"/>
  <c r="G735" i="9"/>
  <c r="G736" i="9"/>
  <c r="G737" i="9"/>
  <c r="G738" i="9"/>
  <c r="H738" i="9" s="1"/>
  <c r="G739" i="9"/>
  <c r="G740" i="9"/>
  <c r="G741" i="9"/>
  <c r="G742" i="9"/>
  <c r="G743" i="9"/>
  <c r="G744" i="9"/>
  <c r="G745" i="9"/>
  <c r="G746" i="9"/>
  <c r="H746" i="9" s="1"/>
  <c r="G747" i="9"/>
  <c r="G748" i="9"/>
  <c r="G749" i="9"/>
  <c r="G750" i="9"/>
  <c r="G751" i="9"/>
  <c r="G752" i="9"/>
  <c r="G753" i="9"/>
  <c r="G754" i="9"/>
  <c r="H754" i="9" s="1"/>
  <c r="G755" i="9"/>
  <c r="G756" i="9"/>
  <c r="G757" i="9"/>
  <c r="G758" i="9"/>
  <c r="G759" i="9"/>
  <c r="G760" i="9"/>
  <c r="G761" i="9"/>
  <c r="G762" i="9"/>
  <c r="H762" i="9" s="1"/>
  <c r="G763" i="9"/>
  <c r="G764" i="9"/>
  <c r="G765" i="9"/>
  <c r="G766" i="9"/>
  <c r="G767" i="9"/>
  <c r="G768" i="9"/>
  <c r="G769" i="9"/>
  <c r="G770" i="9"/>
  <c r="H770" i="9" s="1"/>
  <c r="G771" i="9"/>
  <c r="G772" i="9"/>
  <c r="G773" i="9"/>
  <c r="G774" i="9"/>
  <c r="G775" i="9"/>
  <c r="G776" i="9"/>
  <c r="G777" i="9"/>
  <c r="G778" i="9"/>
  <c r="H778" i="9" s="1"/>
  <c r="G779" i="9"/>
  <c r="G780" i="9"/>
  <c r="G781" i="9"/>
  <c r="G782" i="9"/>
  <c r="G783" i="9"/>
  <c r="G784" i="9"/>
  <c r="G785" i="9"/>
  <c r="G786" i="9"/>
  <c r="H786" i="9" s="1"/>
  <c r="G787" i="9"/>
  <c r="G788" i="9"/>
  <c r="G789" i="9"/>
  <c r="G790" i="9"/>
  <c r="G791" i="9"/>
  <c r="G792" i="9"/>
  <c r="G793" i="9"/>
  <c r="G794" i="9"/>
  <c r="H794" i="9" s="1"/>
  <c r="G795" i="9"/>
  <c r="G796" i="9"/>
  <c r="G797" i="9"/>
  <c r="G798" i="9"/>
  <c r="G799" i="9"/>
  <c r="G800" i="9"/>
  <c r="G801" i="9"/>
  <c r="G802" i="9"/>
  <c r="H802" i="9" s="1"/>
  <c r="G803" i="9"/>
  <c r="G804" i="9"/>
  <c r="G805" i="9"/>
  <c r="G806" i="9"/>
  <c r="G807" i="9"/>
  <c r="G808" i="9"/>
  <c r="G809" i="9"/>
  <c r="G810" i="9"/>
  <c r="H810" i="9" s="1"/>
  <c r="G811" i="9"/>
  <c r="G812" i="9"/>
  <c r="G813" i="9"/>
  <c r="G814" i="9"/>
  <c r="G815" i="9"/>
  <c r="G816" i="9"/>
  <c r="G817" i="9"/>
  <c r="G818" i="9"/>
  <c r="H818" i="9" s="1"/>
  <c r="G819" i="9"/>
  <c r="G820" i="9"/>
  <c r="G821" i="9"/>
  <c r="G822" i="9"/>
  <c r="G823" i="9"/>
  <c r="G824" i="9"/>
  <c r="G825" i="9"/>
  <c r="G826" i="9"/>
  <c r="H826" i="9" s="1"/>
  <c r="G827" i="9"/>
  <c r="G828" i="9"/>
  <c r="G829" i="9"/>
  <c r="G830" i="9"/>
  <c r="G831" i="9"/>
  <c r="G832" i="9"/>
  <c r="G833" i="9"/>
  <c r="G834" i="9"/>
  <c r="H834" i="9" s="1"/>
  <c r="G835" i="9"/>
  <c r="G836" i="9"/>
  <c r="G837" i="9"/>
  <c r="G838" i="9"/>
  <c r="G839" i="9"/>
  <c r="G840" i="9"/>
  <c r="G841" i="9"/>
  <c r="G842" i="9"/>
  <c r="H842" i="9" s="1"/>
  <c r="G843" i="9"/>
  <c r="G844" i="9"/>
  <c r="G845" i="9"/>
  <c r="G846" i="9"/>
  <c r="G847" i="9"/>
  <c r="G848" i="9"/>
  <c r="G849" i="9"/>
  <c r="G850" i="9"/>
  <c r="H850" i="9" s="1"/>
  <c r="G851" i="9"/>
  <c r="G852" i="9"/>
  <c r="G853" i="9"/>
  <c r="G854" i="9"/>
  <c r="G855" i="9"/>
  <c r="G856" i="9"/>
  <c r="G857" i="9"/>
  <c r="G858" i="9"/>
  <c r="H858" i="9" s="1"/>
  <c r="G859" i="9"/>
  <c r="G860" i="9"/>
  <c r="G861" i="9"/>
  <c r="G862" i="9"/>
  <c r="G863" i="9"/>
  <c r="G864" i="9"/>
  <c r="G865" i="9"/>
  <c r="G866" i="9"/>
  <c r="H866" i="9" s="1"/>
  <c r="G867" i="9"/>
  <c r="G868" i="9"/>
  <c r="G869" i="9"/>
  <c r="G870" i="9"/>
  <c r="G871" i="9"/>
  <c r="G872" i="9"/>
  <c r="G873" i="9"/>
  <c r="G874" i="9"/>
  <c r="H874" i="9" s="1"/>
  <c r="G875" i="9"/>
  <c r="G876" i="9"/>
  <c r="G877" i="9"/>
  <c r="G878" i="9"/>
  <c r="G879" i="9"/>
  <c r="G880" i="9"/>
  <c r="G881" i="9"/>
  <c r="G882" i="9"/>
  <c r="H882" i="9" s="1"/>
  <c r="G883" i="9"/>
  <c r="G884" i="9"/>
  <c r="G885" i="9"/>
  <c r="G886" i="9"/>
  <c r="G887" i="9"/>
  <c r="G888" i="9"/>
  <c r="G889" i="9"/>
  <c r="G890" i="9"/>
  <c r="H890" i="9" s="1"/>
  <c r="G891" i="9"/>
  <c r="G892" i="9"/>
  <c r="G893" i="9"/>
  <c r="G894" i="9"/>
  <c r="G895" i="9"/>
  <c r="G896" i="9"/>
  <c r="G897" i="9"/>
  <c r="G898" i="9"/>
  <c r="H898" i="9" s="1"/>
  <c r="G899" i="9"/>
  <c r="G900" i="9"/>
  <c r="G901" i="9"/>
  <c r="G902" i="9"/>
  <c r="G903" i="9"/>
  <c r="G904" i="9"/>
  <c r="G905" i="9"/>
  <c r="G906" i="9"/>
  <c r="H906" i="9" s="1"/>
  <c r="G907" i="9"/>
  <c r="G908" i="9"/>
  <c r="G909" i="9"/>
  <c r="G910" i="9"/>
  <c r="G911" i="9"/>
  <c r="G912" i="9"/>
  <c r="G913" i="9"/>
  <c r="G914" i="9"/>
  <c r="H914" i="9" s="1"/>
  <c r="G915" i="9"/>
  <c r="G916" i="9"/>
  <c r="G917" i="9"/>
  <c r="G918" i="9"/>
  <c r="G919" i="9"/>
  <c r="G920" i="9"/>
  <c r="G921" i="9"/>
  <c r="G922" i="9"/>
  <c r="H922" i="9" s="1"/>
  <c r="G923" i="9"/>
  <c r="G924" i="9"/>
  <c r="G925" i="9"/>
  <c r="G926" i="9"/>
  <c r="G927" i="9"/>
  <c r="G928" i="9"/>
  <c r="G929" i="9"/>
  <c r="G930" i="9"/>
  <c r="H930" i="9" s="1"/>
  <c r="G931" i="9"/>
  <c r="G932" i="9"/>
  <c r="G933" i="9"/>
  <c r="G934" i="9"/>
  <c r="G935" i="9"/>
  <c r="G936" i="9"/>
  <c r="G937" i="9"/>
  <c r="G938" i="9"/>
  <c r="H938" i="9" s="1"/>
  <c r="G939" i="9"/>
  <c r="G940" i="9"/>
  <c r="G941" i="9"/>
  <c r="G942" i="9"/>
  <c r="G943" i="9"/>
  <c r="G944" i="9"/>
  <c r="G945" i="9"/>
  <c r="G946" i="9"/>
  <c r="H946" i="9" s="1"/>
  <c r="G947" i="9"/>
  <c r="G948" i="9"/>
  <c r="G949" i="9"/>
  <c r="G950" i="9"/>
  <c r="G951" i="9"/>
  <c r="G952" i="9"/>
  <c r="G953" i="9"/>
  <c r="G954" i="9"/>
  <c r="H954" i="9" s="1"/>
  <c r="G955" i="9"/>
  <c r="G956" i="9"/>
  <c r="G957" i="9"/>
  <c r="G958" i="9"/>
  <c r="G959" i="9"/>
  <c r="G960" i="9"/>
  <c r="G961" i="9"/>
  <c r="G962" i="9"/>
  <c r="H962" i="9" s="1"/>
  <c r="G963" i="9"/>
  <c r="G964" i="9"/>
  <c r="G965" i="9"/>
  <c r="G966" i="9"/>
  <c r="G967" i="9"/>
  <c r="G968" i="9"/>
  <c r="G969" i="9"/>
  <c r="G970" i="9"/>
  <c r="H970" i="9" s="1"/>
  <c r="G971" i="9"/>
  <c r="G972" i="9"/>
  <c r="G973" i="9"/>
  <c r="G974" i="9"/>
  <c r="G975" i="9"/>
  <c r="G976" i="9"/>
  <c r="G977" i="9"/>
  <c r="G978" i="9"/>
  <c r="H978" i="9" s="1"/>
  <c r="G979" i="9"/>
  <c r="G980" i="9"/>
  <c r="G981" i="9"/>
  <c r="G982" i="9"/>
  <c r="G983" i="9"/>
  <c r="G984" i="9"/>
  <c r="G985" i="9"/>
  <c r="G986" i="9"/>
  <c r="H986" i="9" s="1"/>
  <c r="G987" i="9"/>
  <c r="G988" i="9"/>
  <c r="G989" i="9"/>
  <c r="G990" i="9"/>
  <c r="G991" i="9"/>
  <c r="G992" i="9"/>
  <c r="G993" i="9"/>
  <c r="G994" i="9"/>
  <c r="H994" i="9" s="1"/>
  <c r="G995" i="9"/>
  <c r="G996" i="9"/>
  <c r="G997" i="9"/>
  <c r="G998" i="9"/>
  <c r="G999" i="9"/>
  <c r="G1000" i="9"/>
  <c r="G1001" i="9"/>
  <c r="G1002" i="9"/>
  <c r="H1002" i="9" s="1"/>
  <c r="G1003" i="9"/>
  <c r="G1004" i="9"/>
  <c r="G1005" i="9"/>
  <c r="G1006" i="9"/>
  <c r="G1007" i="9"/>
  <c r="G1008" i="9"/>
  <c r="G1009" i="9"/>
  <c r="G1010" i="9"/>
  <c r="H1010" i="9" s="1"/>
  <c r="G1011" i="9"/>
  <c r="G1012" i="9"/>
  <c r="G1013" i="9"/>
  <c r="G1014" i="9"/>
  <c r="G1015" i="9"/>
  <c r="G1016" i="9"/>
  <c r="G1017" i="9"/>
  <c r="G1018" i="9"/>
  <c r="H1018" i="9" s="1"/>
  <c r="G1019" i="9"/>
  <c r="G1020" i="9"/>
  <c r="G1021" i="9"/>
  <c r="G1022" i="9"/>
  <c r="G1023" i="9"/>
  <c r="G1024" i="9"/>
  <c r="G1025" i="9"/>
  <c r="G1026" i="9"/>
  <c r="H1026" i="9" s="1"/>
  <c r="G1027" i="9"/>
  <c r="G1028" i="9"/>
  <c r="G1029" i="9"/>
  <c r="G1030" i="9"/>
  <c r="G1031" i="9"/>
  <c r="G1032" i="9"/>
  <c r="G1033" i="9"/>
  <c r="G1034" i="9"/>
  <c r="H1034" i="9" s="1"/>
  <c r="G1035" i="9"/>
  <c r="G1036" i="9"/>
  <c r="G1037" i="9"/>
  <c r="G1038" i="9"/>
  <c r="G1039" i="9"/>
  <c r="G1040" i="9"/>
  <c r="G1041" i="9"/>
  <c r="G1042" i="9"/>
  <c r="H1042" i="9" s="1"/>
  <c r="G1043" i="9"/>
  <c r="G1044" i="9"/>
  <c r="G1045" i="9"/>
  <c r="G1046" i="9"/>
  <c r="G1047" i="9"/>
  <c r="G1048" i="9"/>
  <c r="G1049" i="9"/>
  <c r="G1050" i="9"/>
  <c r="H1050" i="9" s="1"/>
  <c r="G1051" i="9"/>
  <c r="G1052" i="9"/>
  <c r="G1053" i="9"/>
  <c r="G1054" i="9"/>
  <c r="G1055" i="9"/>
  <c r="G1056" i="9"/>
  <c r="G1057" i="9"/>
  <c r="G1058" i="9"/>
  <c r="H1058" i="9" s="1"/>
  <c r="G1059" i="9"/>
  <c r="G1060" i="9"/>
  <c r="G1061" i="9"/>
  <c r="G1062" i="9"/>
  <c r="G1063" i="9"/>
  <c r="G1064" i="9"/>
  <c r="G1065" i="9"/>
  <c r="G1066" i="9"/>
  <c r="H1066" i="9" s="1"/>
  <c r="G1067" i="9"/>
  <c r="G1068" i="9"/>
  <c r="G1069" i="9"/>
  <c r="G1070" i="9"/>
  <c r="G1071" i="9"/>
  <c r="G1072" i="9"/>
  <c r="G1073" i="9"/>
  <c r="G1074" i="9"/>
  <c r="H1074" i="9" s="1"/>
  <c r="G1075" i="9"/>
  <c r="G1076" i="9"/>
  <c r="G1077" i="9"/>
  <c r="G1078" i="9"/>
  <c r="G1079" i="9"/>
  <c r="H1079" i="9" s="1"/>
  <c r="G1080" i="9"/>
  <c r="G1081" i="9"/>
  <c r="G1082" i="9"/>
  <c r="H1082" i="9" s="1"/>
  <c r="G1083" i="9"/>
  <c r="G1084" i="9"/>
  <c r="G1085" i="9"/>
  <c r="G1086" i="9"/>
  <c r="G1087" i="9"/>
  <c r="G1088" i="9"/>
  <c r="G1089" i="9"/>
  <c r="G1090" i="9"/>
  <c r="H1090" i="9" s="1"/>
  <c r="G1091" i="9"/>
  <c r="G1092" i="9"/>
  <c r="G1093" i="9"/>
  <c r="G1094" i="9"/>
  <c r="G1095" i="9"/>
  <c r="H1095" i="9" s="1"/>
  <c r="G1096" i="9"/>
  <c r="G1097" i="9"/>
  <c r="G1098" i="9"/>
  <c r="H1098" i="9" s="1"/>
  <c r="G1099" i="9"/>
  <c r="G1100" i="9"/>
  <c r="G1101" i="9"/>
  <c r="G1102" i="9"/>
  <c r="G1103" i="9"/>
  <c r="G1104" i="9"/>
  <c r="G1105" i="9"/>
  <c r="G1106" i="9"/>
  <c r="H1106" i="9" s="1"/>
  <c r="G1107" i="9"/>
  <c r="G1108" i="9"/>
  <c r="G1109" i="9"/>
  <c r="G1110" i="9"/>
  <c r="G1111" i="9"/>
  <c r="H1111" i="9" s="1"/>
  <c r="G1112" i="9"/>
  <c r="G1113" i="9"/>
  <c r="G1114" i="9"/>
  <c r="H1114" i="9" s="1"/>
  <c r="G1115" i="9"/>
  <c r="G1116" i="9"/>
  <c r="G1117" i="9"/>
  <c r="G1118" i="9"/>
  <c r="G1119" i="9"/>
  <c r="H1119" i="9" s="1"/>
  <c r="G1120" i="9"/>
  <c r="G1121" i="9"/>
  <c r="G1122" i="9"/>
  <c r="H1122" i="9" s="1"/>
  <c r="G1123" i="9"/>
  <c r="G1124" i="9"/>
  <c r="G1125" i="9"/>
  <c r="G1126" i="9"/>
  <c r="G1127" i="9"/>
  <c r="H1127" i="9" s="1"/>
  <c r="G1128" i="9"/>
  <c r="G1129" i="9"/>
  <c r="G1130" i="9"/>
  <c r="H1130" i="9" s="1"/>
  <c r="G1131" i="9"/>
  <c r="G1132" i="9"/>
  <c r="G1133" i="9"/>
  <c r="G1134" i="9"/>
  <c r="G1135" i="9"/>
  <c r="G1136" i="9"/>
  <c r="G1137" i="9"/>
  <c r="G1138" i="9"/>
  <c r="H1138" i="9" s="1"/>
  <c r="G1139" i="9"/>
  <c r="G1140" i="9"/>
  <c r="G1141" i="9"/>
  <c r="G1142" i="9"/>
  <c r="G1143" i="9"/>
  <c r="H1143" i="9" s="1"/>
  <c r="G1144" i="9"/>
  <c r="G1145" i="9"/>
  <c r="G1146" i="9"/>
  <c r="H1146" i="9" s="1"/>
  <c r="G1147" i="9"/>
  <c r="G1148" i="9"/>
  <c r="G1149" i="9"/>
  <c r="G1150" i="9"/>
  <c r="G1151" i="9"/>
  <c r="H1151" i="9" s="1"/>
  <c r="G1152" i="9"/>
  <c r="G1153" i="9"/>
  <c r="G1154" i="9"/>
  <c r="H1154" i="9" s="1"/>
  <c r="G1155" i="9"/>
  <c r="G1156" i="9"/>
  <c r="G1157" i="9"/>
  <c r="G1158" i="9"/>
  <c r="G1159" i="9"/>
  <c r="H1159" i="9" s="1"/>
  <c r="G1160" i="9"/>
  <c r="G1161" i="9"/>
  <c r="G1162" i="9"/>
  <c r="H1162" i="9" s="1"/>
  <c r="G1163" i="9"/>
  <c r="G1164" i="9"/>
  <c r="G1165" i="9"/>
  <c r="G1166" i="9"/>
  <c r="G1167" i="9"/>
  <c r="H1167" i="9" s="1"/>
  <c r="G1168" i="9"/>
  <c r="G1169" i="9"/>
  <c r="G1170" i="9"/>
  <c r="H1170" i="9" s="1"/>
  <c r="G1171" i="9"/>
  <c r="G1172" i="9"/>
  <c r="G1173" i="9"/>
  <c r="G1174" i="9"/>
  <c r="G1175" i="9"/>
  <c r="G1176" i="9"/>
  <c r="G1177" i="9"/>
  <c r="G1178" i="9"/>
  <c r="H1178" i="9" s="1"/>
  <c r="G1179" i="9"/>
  <c r="G1180" i="9"/>
  <c r="G1181" i="9"/>
  <c r="G1182" i="9"/>
  <c r="G1183" i="9"/>
  <c r="H1183" i="9" s="1"/>
  <c r="G1184" i="9"/>
  <c r="G1185" i="9"/>
  <c r="G1186" i="9"/>
  <c r="H1186" i="9" s="1"/>
  <c r="G1187" i="9"/>
  <c r="G1188" i="9"/>
  <c r="G1189" i="9"/>
  <c r="G1190" i="9"/>
  <c r="G1191" i="9"/>
  <c r="H1191" i="9" s="1"/>
  <c r="G1192" i="9"/>
  <c r="G1193" i="9"/>
  <c r="G1194" i="9"/>
  <c r="H1194" i="9" s="1"/>
  <c r="G1195" i="9"/>
  <c r="G1196" i="9"/>
  <c r="G1197" i="9"/>
  <c r="G1198" i="9"/>
  <c r="G1199" i="9"/>
  <c r="H1199" i="9" s="1"/>
  <c r="G1200" i="9"/>
  <c r="G1201" i="9"/>
  <c r="G1202" i="9"/>
  <c r="H1202" i="9" s="1"/>
  <c r="G1203" i="9"/>
  <c r="G1204" i="9"/>
  <c r="G1205" i="9"/>
  <c r="G1206" i="9"/>
  <c r="G1207" i="9"/>
  <c r="G1208" i="9"/>
  <c r="G1209" i="9"/>
  <c r="G1210" i="9"/>
  <c r="H1210" i="9" s="1"/>
  <c r="G1211" i="9"/>
  <c r="G1212" i="9"/>
  <c r="G1213" i="9"/>
  <c r="G1214" i="9"/>
  <c r="G1215" i="9"/>
  <c r="H1215" i="9" s="1"/>
  <c r="G1216" i="9"/>
  <c r="G1217" i="9"/>
  <c r="G1218" i="9"/>
  <c r="H1218" i="9" s="1"/>
  <c r="G1219" i="9"/>
  <c r="G1220" i="9"/>
  <c r="G1221" i="9"/>
  <c r="G1222" i="9"/>
  <c r="G1223" i="9"/>
  <c r="H1223" i="9" s="1"/>
  <c r="G1224" i="9"/>
  <c r="G1225" i="9"/>
  <c r="G1226" i="9"/>
  <c r="H1226" i="9" s="1"/>
  <c r="G1227" i="9"/>
  <c r="G1228" i="9"/>
  <c r="G1229" i="9"/>
  <c r="G1230" i="9"/>
  <c r="G1231" i="9"/>
  <c r="H1231" i="9" s="1"/>
  <c r="G1232" i="9"/>
  <c r="G1233" i="9"/>
  <c r="G1234" i="9"/>
  <c r="H1234" i="9" s="1"/>
  <c r="G1235" i="9"/>
  <c r="G1236" i="9"/>
  <c r="G1237" i="9"/>
  <c r="G1238" i="9"/>
  <c r="G1239" i="9"/>
  <c r="H1239" i="9" s="1"/>
  <c r="G1240" i="9"/>
  <c r="G1241" i="9"/>
  <c r="G1242" i="9"/>
  <c r="H1242" i="9" s="1"/>
  <c r="G1243" i="9"/>
  <c r="G1244" i="9"/>
  <c r="G1245" i="9"/>
  <c r="G1246" i="9"/>
  <c r="G1247" i="9"/>
  <c r="G1248" i="9"/>
  <c r="G1249" i="9"/>
  <c r="G1250" i="9"/>
  <c r="H1250" i="9" s="1"/>
  <c r="G1251" i="9"/>
  <c r="G1252" i="9"/>
  <c r="G1253" i="9"/>
  <c r="G1254" i="9"/>
  <c r="G1255" i="9"/>
  <c r="H1255" i="9" s="1"/>
  <c r="G1256" i="9"/>
  <c r="G1257" i="9"/>
  <c r="G1258" i="9"/>
  <c r="H1258" i="9" s="1"/>
  <c r="G1259" i="9"/>
  <c r="G1260" i="9"/>
  <c r="G1261" i="9"/>
  <c r="G1262" i="9"/>
  <c r="G1263" i="9"/>
  <c r="H1263" i="9" s="1"/>
  <c r="G1264" i="9"/>
  <c r="G1265" i="9"/>
  <c r="G1266" i="9"/>
  <c r="H1266" i="9" s="1"/>
  <c r="G1267" i="9"/>
  <c r="G1268" i="9"/>
  <c r="G1269" i="9"/>
  <c r="G1270" i="9"/>
  <c r="G1271" i="9"/>
  <c r="H1271" i="9" s="1"/>
  <c r="G1272" i="9"/>
  <c r="G1273" i="9"/>
  <c r="G1274" i="9"/>
  <c r="H1274" i="9" s="1"/>
  <c r="G1275" i="9"/>
  <c r="G1276" i="9"/>
  <c r="G1277" i="9"/>
  <c r="G1278" i="9"/>
  <c r="G1279" i="9"/>
  <c r="H1279" i="9" s="1"/>
  <c r="G1280" i="9"/>
  <c r="G1281" i="9"/>
  <c r="G1282" i="9"/>
  <c r="H1282" i="9" s="1"/>
  <c r="G1283" i="9"/>
  <c r="G1284" i="9"/>
  <c r="G1285" i="9"/>
  <c r="G1286" i="9"/>
  <c r="G1287" i="9"/>
  <c r="G1288" i="9"/>
  <c r="G1289" i="9"/>
  <c r="G1290" i="9"/>
  <c r="H1290" i="9" s="1"/>
  <c r="G1291" i="9"/>
  <c r="G1292" i="9"/>
  <c r="G1293" i="9"/>
  <c r="G1294" i="9"/>
  <c r="G1295" i="9"/>
  <c r="H1295" i="9" s="1"/>
  <c r="G1296" i="9"/>
  <c r="G1297" i="9"/>
  <c r="G1298" i="9"/>
  <c r="H1298" i="9" s="1"/>
  <c r="G1299" i="9"/>
  <c r="G1300" i="9"/>
  <c r="G1301" i="9"/>
  <c r="G1302" i="9"/>
  <c r="G1303" i="9"/>
  <c r="H1303" i="9" s="1"/>
  <c r="G1304" i="9"/>
  <c r="G1305" i="9"/>
  <c r="G1306" i="9"/>
  <c r="H1306" i="9" s="1"/>
  <c r="G1307" i="9"/>
  <c r="G1308" i="9"/>
  <c r="G1309" i="9"/>
  <c r="G1310" i="9"/>
  <c r="G1311" i="9"/>
  <c r="H1311" i="9" s="1"/>
  <c r="G1312" i="9"/>
  <c r="G1313" i="9"/>
  <c r="G1314" i="9"/>
  <c r="H1314" i="9" s="1"/>
  <c r="G1315" i="9"/>
  <c r="G1316" i="9"/>
  <c r="G1317" i="9"/>
  <c r="G1318" i="9"/>
  <c r="G1319" i="9"/>
  <c r="H1319" i="9" s="1"/>
  <c r="G1320" i="9"/>
  <c r="G1321" i="9"/>
  <c r="G1322" i="9"/>
  <c r="H1322" i="9" s="1"/>
  <c r="G1323" i="9"/>
  <c r="G1324" i="9"/>
  <c r="G1325" i="9"/>
  <c r="G1326" i="9"/>
  <c r="G1327" i="9"/>
  <c r="G1328" i="9"/>
  <c r="G1329" i="9"/>
  <c r="G1330" i="9"/>
  <c r="H1330" i="9" s="1"/>
  <c r="G1331" i="9"/>
  <c r="G1332" i="9"/>
  <c r="G1333" i="9"/>
  <c r="G1334" i="9"/>
  <c r="G1335" i="9"/>
  <c r="H1335" i="9" s="1"/>
  <c r="G1336" i="9"/>
  <c r="G1337" i="9"/>
  <c r="G1338" i="9"/>
  <c r="H1338" i="9" s="1"/>
  <c r="G1339" i="9"/>
  <c r="G1340" i="9"/>
  <c r="G1341" i="9"/>
  <c r="G1342" i="9"/>
  <c r="G1343" i="9"/>
  <c r="H1343" i="9" s="1"/>
  <c r="G1344" i="9"/>
  <c r="G1345" i="9"/>
  <c r="G1346" i="9"/>
  <c r="H1346" i="9" s="1"/>
  <c r="G1347" i="9"/>
  <c r="G1348" i="9"/>
  <c r="G1349" i="9"/>
  <c r="G1350" i="9"/>
  <c r="G1351" i="9"/>
  <c r="G1352" i="9"/>
  <c r="G1353" i="9"/>
  <c r="G1354" i="9"/>
  <c r="H1354" i="9" s="1"/>
  <c r="G1355" i="9"/>
  <c r="G1356" i="9"/>
  <c r="G1357" i="9"/>
  <c r="G1358" i="9"/>
  <c r="G1359" i="9"/>
  <c r="H1359" i="9" s="1"/>
  <c r="G1360" i="9"/>
  <c r="G1361" i="9"/>
  <c r="G1362" i="9"/>
  <c r="H1362" i="9" s="1"/>
  <c r="G1363" i="9"/>
  <c r="G1364" i="9"/>
  <c r="G1365" i="9"/>
  <c r="G1366" i="9"/>
  <c r="G1367" i="9"/>
  <c r="H1367" i="9" s="1"/>
  <c r="G1368" i="9"/>
  <c r="G1369" i="9"/>
  <c r="G1370" i="9"/>
  <c r="H1370" i="9" s="1"/>
  <c r="G1371" i="9"/>
  <c r="G1372" i="9"/>
  <c r="G1373" i="9"/>
  <c r="G1374" i="9"/>
  <c r="G1375" i="9"/>
  <c r="H1375" i="9" s="1"/>
  <c r="G1376" i="9"/>
  <c r="G1377" i="9"/>
  <c r="G1378" i="9"/>
  <c r="H1378" i="9" s="1"/>
  <c r="G1379" i="9"/>
  <c r="G1380" i="9"/>
  <c r="G1381" i="9"/>
  <c r="G1382" i="9"/>
  <c r="G1383" i="9"/>
  <c r="H1383" i="9" s="1"/>
  <c r="G1384" i="9"/>
  <c r="G1385" i="9"/>
  <c r="G1386" i="9"/>
  <c r="H1386" i="9" s="1"/>
  <c r="G1387" i="9"/>
  <c r="G1388" i="9"/>
  <c r="G1389" i="9"/>
  <c r="G1390" i="9"/>
  <c r="G1391" i="9"/>
  <c r="H1391" i="9" s="1"/>
  <c r="G1392" i="9"/>
  <c r="G1393" i="9"/>
  <c r="G1394" i="9"/>
  <c r="H1394" i="9" s="1"/>
  <c r="G1395" i="9"/>
  <c r="G1396" i="9"/>
  <c r="G1397" i="9"/>
  <c r="G1398" i="9"/>
  <c r="G1399" i="9"/>
  <c r="H1399" i="9" s="1"/>
  <c r="G1400" i="9"/>
  <c r="G1401" i="9"/>
  <c r="G1402" i="9"/>
  <c r="H1402" i="9" s="1"/>
  <c r="G1403" i="9"/>
  <c r="G1404" i="9"/>
  <c r="G1405" i="9"/>
  <c r="G1406" i="9"/>
  <c r="G1407" i="9"/>
  <c r="G1408" i="9"/>
  <c r="G1409" i="9"/>
  <c r="G1410" i="9"/>
  <c r="H1410" i="9" s="1"/>
  <c r="G1411" i="9"/>
  <c r="G1412" i="9"/>
  <c r="G1413" i="9"/>
  <c r="G1414" i="9"/>
  <c r="G1415" i="9"/>
  <c r="H1415" i="9" s="1"/>
  <c r="G1416" i="9"/>
  <c r="G1417" i="9"/>
  <c r="G1418" i="9"/>
  <c r="H1418" i="9" s="1"/>
  <c r="G1419" i="9"/>
  <c r="G1420" i="9"/>
  <c r="G1421" i="9"/>
  <c r="G1422" i="9"/>
  <c r="G1423" i="9"/>
  <c r="H1423" i="9" s="1"/>
  <c r="G1424" i="9"/>
  <c r="G1425" i="9"/>
  <c r="G1426" i="9"/>
  <c r="H1426" i="9" s="1"/>
  <c r="G1427" i="9"/>
  <c r="G1428" i="9"/>
  <c r="G1429" i="9"/>
  <c r="G1430" i="9"/>
  <c r="G1431" i="9"/>
  <c r="H1431" i="9" s="1"/>
  <c r="G1432" i="9"/>
  <c r="G1433" i="9"/>
  <c r="G1434" i="9"/>
  <c r="H1434" i="9" s="1"/>
  <c r="G1435" i="9"/>
  <c r="G1436" i="9"/>
  <c r="G1437" i="9"/>
  <c r="G1438" i="9"/>
  <c r="G1439" i="9"/>
  <c r="G1440" i="9"/>
  <c r="G1441" i="9"/>
  <c r="G1442" i="9"/>
  <c r="H1442" i="9" s="1"/>
  <c r="G1443" i="9"/>
  <c r="G1444" i="9"/>
  <c r="G1445" i="9"/>
  <c r="G1446" i="9"/>
  <c r="G1447" i="9"/>
  <c r="H1447" i="9" s="1"/>
  <c r="G1448" i="9"/>
  <c r="G1449" i="9"/>
  <c r="G1450" i="9"/>
  <c r="H1450" i="9" s="1"/>
  <c r="G1451" i="9"/>
  <c r="G1452" i="9"/>
  <c r="G1453" i="9"/>
  <c r="G1454" i="9"/>
  <c r="G1455" i="9"/>
  <c r="H1455" i="9" s="1"/>
  <c r="G1456" i="9"/>
  <c r="G1457" i="9"/>
  <c r="G1458" i="9"/>
  <c r="H1458" i="9" s="1"/>
  <c r="G1459" i="9"/>
  <c r="G1460" i="9"/>
  <c r="G1461" i="9"/>
  <c r="G1462" i="9"/>
  <c r="G1463" i="9"/>
  <c r="H1463" i="9" s="1"/>
  <c r="G1464" i="9"/>
  <c r="G1465" i="9"/>
  <c r="G1466" i="9"/>
  <c r="H1466" i="9" s="1"/>
  <c r="G1467" i="9"/>
  <c r="G1468" i="9"/>
  <c r="G1469" i="9"/>
  <c r="G1470" i="9"/>
  <c r="G1471" i="9"/>
  <c r="H1471" i="9" s="1"/>
  <c r="G1472" i="9"/>
  <c r="G1473" i="9"/>
  <c r="G1474" i="9"/>
  <c r="H1474" i="9" s="1"/>
  <c r="G1475" i="9"/>
  <c r="G1476" i="9"/>
  <c r="G1477" i="9"/>
  <c r="H1477" i="9" s="1"/>
  <c r="G1478" i="9"/>
  <c r="G1479" i="9"/>
  <c r="G1480" i="9"/>
  <c r="G1481" i="9"/>
  <c r="G1482" i="9"/>
  <c r="H1482" i="9" s="1"/>
  <c r="G1483" i="9"/>
  <c r="G1484" i="9"/>
  <c r="G1485" i="9"/>
  <c r="G1486" i="9"/>
  <c r="G1487" i="9"/>
  <c r="H1487" i="9" s="1"/>
  <c r="G1488" i="9"/>
  <c r="G1489" i="9"/>
  <c r="G1490" i="9"/>
  <c r="H1490" i="9" s="1"/>
  <c r="G1491" i="9"/>
  <c r="G1492" i="9"/>
  <c r="G1493" i="9"/>
  <c r="G1494" i="9"/>
  <c r="G1495" i="9"/>
  <c r="H1495" i="9" s="1"/>
  <c r="G1496" i="9"/>
  <c r="G1497" i="9"/>
  <c r="G1498" i="9"/>
  <c r="H1498" i="9" s="1"/>
  <c r="G1499" i="9"/>
  <c r="G1500" i="9"/>
  <c r="G1501" i="9"/>
  <c r="H1501" i="9" s="1"/>
  <c r="G1502" i="9"/>
  <c r="G1503" i="9"/>
  <c r="G1504" i="9"/>
  <c r="G1505" i="9"/>
  <c r="G1506" i="9"/>
  <c r="H1506" i="9" s="1"/>
  <c r="G1507" i="9"/>
  <c r="G1508" i="9"/>
  <c r="G1509" i="9"/>
  <c r="G1510" i="9"/>
  <c r="G1511" i="9"/>
  <c r="H1511" i="9" s="1"/>
  <c r="G1512" i="9"/>
  <c r="G1513" i="9"/>
  <c r="G1514" i="9"/>
  <c r="H1514" i="9" s="1"/>
  <c r="G1515" i="9"/>
  <c r="G1516" i="9"/>
  <c r="G1517" i="9"/>
  <c r="G1518" i="9"/>
  <c r="G1519" i="9"/>
  <c r="H1519" i="9" s="1"/>
  <c r="G1520" i="9"/>
  <c r="G1521" i="9"/>
  <c r="G1522" i="9"/>
  <c r="H1522" i="9" s="1"/>
  <c r="G1523" i="9"/>
  <c r="G1524" i="9"/>
  <c r="G1525" i="9"/>
  <c r="G1526" i="9"/>
  <c r="G1527" i="9"/>
  <c r="H1527" i="9" s="1"/>
  <c r="G1528" i="9"/>
  <c r="G1529" i="9"/>
  <c r="G1530" i="9"/>
  <c r="H1530" i="9" s="1"/>
  <c r="G1531" i="9"/>
  <c r="G1532" i="9"/>
  <c r="G1533" i="9"/>
  <c r="G1534" i="9"/>
  <c r="G1535" i="9"/>
  <c r="H1535" i="9" s="1"/>
  <c r="G1536" i="9"/>
  <c r="G1537" i="9"/>
  <c r="G1538" i="9"/>
  <c r="H1538" i="9" s="1"/>
  <c r="G1539" i="9"/>
  <c r="G1540" i="9"/>
  <c r="G1541" i="9"/>
  <c r="G1542" i="9"/>
  <c r="G1543" i="9"/>
  <c r="H1543" i="9" s="1"/>
  <c r="G1544" i="9"/>
  <c r="G1545" i="9"/>
  <c r="G1546" i="9"/>
  <c r="H1546" i="9" s="1"/>
  <c r="G1547" i="9"/>
  <c r="G1548" i="9"/>
  <c r="G1549" i="9"/>
  <c r="H1549" i="9" s="1"/>
  <c r="G1550" i="9"/>
  <c r="G1551" i="9"/>
  <c r="G1552" i="9"/>
  <c r="G1553" i="9"/>
  <c r="G1554" i="9"/>
  <c r="H1554" i="9" s="1"/>
  <c r="G1555" i="9"/>
  <c r="G1556" i="9"/>
  <c r="G1557" i="9"/>
  <c r="G1558" i="9"/>
  <c r="G1559" i="9"/>
  <c r="H1559" i="9" s="1"/>
  <c r="G1560" i="9"/>
  <c r="G1561" i="9"/>
  <c r="G1562" i="9"/>
  <c r="H1562" i="9" s="1"/>
  <c r="G1563" i="9"/>
  <c r="G1564" i="9"/>
  <c r="G1565" i="9"/>
  <c r="H1565" i="9" s="1"/>
  <c r="G1566" i="9"/>
  <c r="G1567" i="9"/>
  <c r="H1567" i="9" s="1"/>
  <c r="G1568" i="9"/>
  <c r="G1569" i="9"/>
  <c r="G1570" i="9"/>
  <c r="H1570" i="9" s="1"/>
  <c r="G1571" i="9"/>
  <c r="G1572" i="9"/>
  <c r="G1573" i="9"/>
  <c r="H1573" i="9" s="1"/>
  <c r="G1574" i="9"/>
  <c r="G1575" i="9"/>
  <c r="G1576" i="9"/>
  <c r="G1577" i="9"/>
  <c r="G1578" i="9"/>
  <c r="H1578" i="9" s="1"/>
  <c r="G1579" i="9"/>
  <c r="G1580" i="9"/>
  <c r="G1581" i="9"/>
  <c r="G1582" i="9"/>
  <c r="G1583" i="9"/>
  <c r="H1583" i="9" s="1"/>
  <c r="G1584" i="9"/>
  <c r="G1585" i="9"/>
  <c r="G1586" i="9"/>
  <c r="H1586" i="9" s="1"/>
  <c r="G1587" i="9"/>
  <c r="G1588" i="9"/>
  <c r="G1589" i="9"/>
  <c r="G1590" i="9"/>
  <c r="G1591" i="9"/>
  <c r="H1591" i="9" s="1"/>
  <c r="G1592" i="9"/>
  <c r="G1593" i="9"/>
  <c r="G1594" i="9"/>
  <c r="H1594" i="9" s="1"/>
  <c r="G1595" i="9"/>
  <c r="G1596" i="9"/>
  <c r="G1597" i="9"/>
  <c r="G1598" i="9"/>
  <c r="G1599" i="9"/>
  <c r="H1599" i="9" s="1"/>
  <c r="G1600" i="9"/>
  <c r="G1601" i="9"/>
  <c r="G1602" i="9"/>
  <c r="H1602" i="9" s="1"/>
  <c r="G1603" i="9"/>
  <c r="G1604" i="9"/>
  <c r="G1605" i="9"/>
  <c r="G1606" i="9"/>
  <c r="G1607" i="9"/>
  <c r="H1607" i="9" s="1"/>
  <c r="G1608" i="9"/>
  <c r="G1609" i="9"/>
  <c r="G1610" i="9"/>
  <c r="H1610" i="9" s="1"/>
  <c r="G1611" i="9"/>
  <c r="G1612" i="9"/>
  <c r="G1613" i="9"/>
  <c r="G1614" i="9"/>
  <c r="G1615" i="9"/>
  <c r="H1615" i="9" s="1"/>
  <c r="G1616" i="9"/>
  <c r="G1617" i="9"/>
  <c r="G1618" i="9"/>
  <c r="H1618" i="9" s="1"/>
  <c r="G1619" i="9"/>
  <c r="G1620" i="9"/>
  <c r="G1621" i="9"/>
  <c r="H1621" i="9" s="1"/>
  <c r="G1622" i="9"/>
  <c r="G1623" i="9"/>
  <c r="G1624" i="9"/>
  <c r="G1625" i="9"/>
  <c r="G1626" i="9"/>
  <c r="H1626" i="9" s="1"/>
  <c r="G1627" i="9"/>
  <c r="G1628" i="9"/>
  <c r="G1629" i="9"/>
  <c r="G1630" i="9"/>
  <c r="G1631" i="9"/>
  <c r="H1631" i="9" s="1"/>
  <c r="G1632" i="9"/>
  <c r="G1633" i="9"/>
  <c r="G1634" i="9"/>
  <c r="H1634" i="9" s="1"/>
  <c r="G1635" i="9"/>
  <c r="G1636" i="9"/>
  <c r="G1637" i="9"/>
  <c r="H1637" i="9" s="1"/>
  <c r="G1638" i="9"/>
  <c r="G1639" i="9"/>
  <c r="H1639" i="9" s="1"/>
  <c r="G1640" i="9"/>
  <c r="G1641" i="9"/>
  <c r="G1642" i="9"/>
  <c r="H1642" i="9" s="1"/>
  <c r="G1643" i="9"/>
  <c r="G1644" i="9"/>
  <c r="G1645" i="9"/>
  <c r="H1645" i="9" s="1"/>
  <c r="G1646" i="9"/>
  <c r="G1647" i="9"/>
  <c r="G1648" i="9"/>
  <c r="H1648" i="9" s="1"/>
  <c r="G1649" i="9"/>
  <c r="G1650" i="9"/>
  <c r="H1650" i="9" s="1"/>
  <c r="G1651" i="9"/>
  <c r="G1652" i="9"/>
  <c r="G1653" i="9"/>
  <c r="G1654" i="9"/>
  <c r="G1655" i="9"/>
  <c r="H1655" i="9" s="1"/>
  <c r="G1656" i="9"/>
  <c r="G1657" i="9"/>
  <c r="G1658" i="9"/>
  <c r="H1658" i="9" s="1"/>
  <c r="G1659" i="9"/>
  <c r="G1660" i="9"/>
  <c r="G1661" i="9"/>
  <c r="H1661" i="9" s="1"/>
  <c r="G1662" i="9"/>
  <c r="G1663" i="9"/>
  <c r="H1663" i="9" s="1"/>
  <c r="G1664" i="9"/>
  <c r="G1665" i="9"/>
  <c r="G1666" i="9"/>
  <c r="H1666" i="9" s="1"/>
  <c r="G1667" i="9"/>
  <c r="G1668" i="9"/>
  <c r="G1669" i="9"/>
  <c r="G1670" i="9"/>
  <c r="G1671" i="9"/>
  <c r="H1671" i="9" s="1"/>
  <c r="G1672" i="9"/>
  <c r="H1672" i="9" s="1"/>
  <c r="G1673" i="9"/>
  <c r="G1674" i="9"/>
  <c r="H1674" i="9" s="1"/>
  <c r="G1675" i="9"/>
  <c r="G1676" i="9"/>
  <c r="G1677" i="9"/>
  <c r="G1678" i="9"/>
  <c r="G1679" i="9"/>
  <c r="H1679" i="9" s="1"/>
  <c r="G1680" i="9"/>
  <c r="G1681" i="9"/>
  <c r="G1682" i="9"/>
  <c r="H1682" i="9" s="1"/>
  <c r="G1683" i="9"/>
  <c r="G1684" i="9"/>
  <c r="G1685" i="9"/>
  <c r="H1685" i="9" s="1"/>
  <c r="G1686" i="9"/>
  <c r="G1687" i="9"/>
  <c r="G1688" i="9"/>
  <c r="G1689" i="9"/>
  <c r="G1690" i="9"/>
  <c r="H1690" i="9" s="1"/>
  <c r="G1691" i="9"/>
  <c r="G1692" i="9"/>
  <c r="G1693" i="9"/>
  <c r="G1694" i="9"/>
  <c r="H1694" i="9" s="1"/>
  <c r="G1695" i="9"/>
  <c r="H1695" i="9" s="1"/>
  <c r="G1696" i="9"/>
  <c r="G1697" i="9"/>
  <c r="G1698" i="9"/>
  <c r="H1698" i="9" s="1"/>
  <c r="G1699" i="9"/>
  <c r="G1700" i="9"/>
  <c r="G1701" i="9"/>
  <c r="G1702" i="9"/>
  <c r="H1702" i="9" s="1"/>
  <c r="G1703" i="9"/>
  <c r="H1703" i="9" s="1"/>
  <c r="G1704" i="9"/>
  <c r="G1705" i="9"/>
  <c r="G1706" i="9"/>
  <c r="H1706" i="9" s="1"/>
  <c r="G1707" i="9"/>
  <c r="G1708" i="9"/>
  <c r="G1709" i="9"/>
  <c r="H1709" i="9" s="1"/>
  <c r="G1710" i="9"/>
  <c r="G1711" i="9"/>
  <c r="H1711" i="9" s="1"/>
  <c r="G1712" i="9"/>
  <c r="G1713" i="9"/>
  <c r="G1714" i="9"/>
  <c r="H1714" i="9" s="1"/>
  <c r="G1715" i="9"/>
  <c r="G1716" i="9"/>
  <c r="G1717" i="9"/>
  <c r="H1717" i="9" s="1"/>
  <c r="G1718" i="9"/>
  <c r="G1719" i="9"/>
  <c r="G1720" i="9"/>
  <c r="H1720" i="9" s="1"/>
  <c r="G1721" i="9"/>
  <c r="G1722" i="9"/>
  <c r="H1722" i="9" s="1"/>
  <c r="G1723" i="9"/>
  <c r="G1724" i="9"/>
  <c r="G1725" i="9"/>
  <c r="G1726" i="9"/>
  <c r="H1726" i="9" s="1"/>
  <c r="G1727" i="9"/>
  <c r="H1727" i="9" s="1"/>
  <c r="G1728" i="9"/>
  <c r="G1729" i="9"/>
  <c r="G1730" i="9"/>
  <c r="H1730" i="9" s="1"/>
  <c r="G1731" i="9"/>
  <c r="G1732" i="9"/>
  <c r="H1732" i="9" s="1"/>
  <c r="G1733" i="9"/>
  <c r="G1734" i="9"/>
  <c r="G1735" i="9"/>
  <c r="H1735" i="9" s="1"/>
  <c r="G1736" i="9"/>
  <c r="H1736" i="9" s="1"/>
  <c r="G1737" i="9"/>
  <c r="G1738" i="9"/>
  <c r="H1738" i="9" s="1"/>
  <c r="G1739" i="9"/>
  <c r="G1740" i="9"/>
  <c r="H1740" i="9" s="1"/>
  <c r="G1741" i="9"/>
  <c r="H1741" i="9" s="1"/>
  <c r="G1742" i="9"/>
  <c r="H1742" i="9" s="1"/>
  <c r="G1743" i="9"/>
  <c r="H1743" i="9" s="1"/>
  <c r="G1744" i="9"/>
  <c r="G1745" i="9"/>
  <c r="G1746" i="9"/>
  <c r="H1746" i="9" s="1"/>
  <c r="G1747" i="9"/>
  <c r="G1748" i="9"/>
  <c r="G1749" i="9"/>
  <c r="H1749" i="9" s="1"/>
  <c r="G1750" i="9"/>
  <c r="H1750" i="9" s="1"/>
  <c r="G1751" i="9"/>
  <c r="G1752" i="9"/>
  <c r="H1752" i="9" s="1"/>
  <c r="G1753" i="9"/>
  <c r="G1754" i="9"/>
  <c r="H1754" i="9" s="1"/>
  <c r="G1755" i="9"/>
  <c r="G1756" i="9"/>
  <c r="H1756" i="9" s="1"/>
  <c r="G1757" i="9"/>
  <c r="H1757" i="9" s="1"/>
  <c r="G1758" i="9"/>
  <c r="H1758" i="9" s="1"/>
  <c r="G1759" i="9"/>
  <c r="H1759" i="9" s="1"/>
  <c r="G1760" i="9"/>
  <c r="H1760" i="9" s="1"/>
  <c r="G1761" i="9"/>
  <c r="G1762" i="9"/>
  <c r="G1763" i="9"/>
  <c r="H1763" i="9" s="1"/>
  <c r="G1764" i="9"/>
  <c r="G1765" i="9"/>
  <c r="G1766" i="9"/>
  <c r="G1767" i="9"/>
  <c r="H1767" i="9" s="1"/>
  <c r="G1768" i="9"/>
  <c r="H1768" i="9" s="1"/>
  <c r="G1769" i="9"/>
  <c r="G1770" i="9"/>
  <c r="H1770" i="9" s="1"/>
  <c r="G1771" i="9"/>
  <c r="G1772" i="9"/>
  <c r="H1772" i="9" s="1"/>
  <c r="G1773" i="9"/>
  <c r="H1773" i="9" s="1"/>
  <c r="G1774" i="9"/>
  <c r="H1774" i="9" s="1"/>
  <c r="G1775" i="9"/>
  <c r="H1775" i="9" s="1"/>
  <c r="G1776" i="9"/>
  <c r="G1777" i="9"/>
  <c r="G1778" i="9"/>
  <c r="H1778" i="9" s="1"/>
  <c r="G1779" i="9"/>
  <c r="G1780" i="9"/>
  <c r="G1781" i="9"/>
  <c r="H1781" i="9" s="1"/>
  <c r="G1782" i="9"/>
  <c r="G1783" i="9"/>
  <c r="H1783" i="9" s="1"/>
  <c r="G1784" i="9"/>
  <c r="G1785" i="9"/>
  <c r="G1786" i="9"/>
  <c r="H1786" i="9" s="1"/>
  <c r="G1787" i="9"/>
  <c r="G1788" i="9"/>
  <c r="H1788" i="9" s="1"/>
  <c r="G1789" i="9"/>
  <c r="G1790" i="9"/>
  <c r="H1790" i="9" s="1"/>
  <c r="G1791" i="9"/>
  <c r="H1791" i="9" s="1"/>
  <c r="G1792" i="9"/>
  <c r="H1792" i="9" s="1"/>
  <c r="G1793" i="9"/>
  <c r="G1794" i="9"/>
  <c r="H1794" i="9" s="1"/>
  <c r="G1795" i="9"/>
  <c r="H1795" i="9" s="1"/>
  <c r="G1796" i="9"/>
  <c r="H1796" i="9" s="1"/>
  <c r="G1797" i="9"/>
  <c r="H1797" i="9" s="1"/>
  <c r="G1798" i="9"/>
  <c r="G1799" i="9"/>
  <c r="H1799" i="9" s="1"/>
  <c r="G1800" i="9"/>
  <c r="G1801" i="9"/>
  <c r="G1802" i="9"/>
  <c r="H1802" i="9" s="1"/>
  <c r="G1803" i="9"/>
  <c r="G1804" i="9"/>
  <c r="G1805" i="9"/>
  <c r="H1805" i="9" s="1"/>
  <c r="G1806" i="9"/>
  <c r="H1806" i="9" s="1"/>
  <c r="G1807" i="9"/>
  <c r="H1807" i="9" s="1"/>
  <c r="G1808" i="9"/>
  <c r="G1809" i="9"/>
  <c r="G1810" i="9"/>
  <c r="H1810" i="9" s="1"/>
  <c r="G1811" i="9"/>
  <c r="H1811" i="9" s="1"/>
  <c r="G1812" i="9"/>
  <c r="G1813" i="9"/>
  <c r="G1814" i="9"/>
  <c r="H1814" i="9" s="1"/>
  <c r="G1815" i="9"/>
  <c r="H1815" i="9" s="1"/>
  <c r="G1816" i="9"/>
  <c r="G1817" i="9"/>
  <c r="G1818" i="9"/>
  <c r="H1818" i="9" s="1"/>
  <c r="G1819" i="9"/>
  <c r="G1820" i="9"/>
  <c r="G1821" i="9"/>
  <c r="H1821" i="9" s="1"/>
  <c r="G1822" i="9"/>
  <c r="G1823" i="9"/>
  <c r="H1823" i="9" s="1"/>
  <c r="G1824" i="9"/>
  <c r="G1825" i="9"/>
  <c r="G1826" i="9"/>
  <c r="H1826" i="9" s="1"/>
  <c r="G1827" i="9"/>
  <c r="G1828" i="9"/>
  <c r="H1828" i="9" s="1"/>
  <c r="G2" i="9"/>
  <c r="H1827" i="9"/>
  <c r="H1825" i="9"/>
  <c r="H1824" i="9"/>
  <c r="H1822" i="9"/>
  <c r="H1820" i="9"/>
  <c r="H1819" i="9"/>
  <c r="H1817" i="9"/>
  <c r="H1816" i="9"/>
  <c r="H1813" i="9"/>
  <c r="H1812" i="9"/>
  <c r="H1809" i="9"/>
  <c r="H1808" i="9"/>
  <c r="H1804" i="9"/>
  <c r="H1803" i="9"/>
  <c r="H1801" i="9"/>
  <c r="H1800" i="9"/>
  <c r="H1798" i="9"/>
  <c r="H1793" i="9"/>
  <c r="H1789" i="9"/>
  <c r="H1787" i="9"/>
  <c r="H1785" i="9"/>
  <c r="H1784" i="9"/>
  <c r="H1782" i="9"/>
  <c r="H1780" i="9"/>
  <c r="H1779" i="9"/>
  <c r="H1777" i="9"/>
  <c r="H1776" i="9"/>
  <c r="H1771" i="9"/>
  <c r="H1769" i="9"/>
  <c r="H1766" i="9"/>
  <c r="H1765" i="9"/>
  <c r="H1764" i="9"/>
  <c r="H1762" i="9"/>
  <c r="H1761" i="9"/>
  <c r="H1755" i="9"/>
  <c r="H1753" i="9"/>
  <c r="H1751" i="9"/>
  <c r="H1748" i="9"/>
  <c r="H1747" i="9"/>
  <c r="H1745" i="9"/>
  <c r="H1744" i="9"/>
  <c r="H1739" i="9"/>
  <c r="H1737" i="9"/>
  <c r="H1734" i="9"/>
  <c r="H1733" i="9"/>
  <c r="H1731" i="9"/>
  <c r="H1729" i="9"/>
  <c r="H1728" i="9"/>
  <c r="H1725" i="9"/>
  <c r="H1724" i="9"/>
  <c r="H1723" i="9"/>
  <c r="H1721" i="9"/>
  <c r="H1719" i="9"/>
  <c r="H1718" i="9"/>
  <c r="H1716" i="9"/>
  <c r="H1715" i="9"/>
  <c r="H1713" i="9"/>
  <c r="H1712" i="9"/>
  <c r="H1710" i="9"/>
  <c r="H1708" i="9"/>
  <c r="H1707" i="9"/>
  <c r="H1705" i="9"/>
  <c r="H1704" i="9"/>
  <c r="H1701" i="9"/>
  <c r="H1700" i="9"/>
  <c r="H1699" i="9"/>
  <c r="H1697" i="9"/>
  <c r="H1696" i="9"/>
  <c r="H1693" i="9"/>
  <c r="H1692" i="9"/>
  <c r="H1691" i="9"/>
  <c r="H1689" i="9"/>
  <c r="H1688" i="9"/>
  <c r="H1687" i="9"/>
  <c r="H1686" i="9"/>
  <c r="H1684" i="9"/>
  <c r="H1683" i="9"/>
  <c r="H1681" i="9"/>
  <c r="H1680" i="9"/>
  <c r="H1678" i="9"/>
  <c r="H1677" i="9"/>
  <c r="H1676" i="9"/>
  <c r="H1675" i="9"/>
  <c r="H1673" i="9"/>
  <c r="H1670" i="9"/>
  <c r="H1669" i="9"/>
  <c r="H1668" i="9"/>
  <c r="H1667" i="9"/>
  <c r="H1665" i="9"/>
  <c r="H1664" i="9"/>
  <c r="H1662" i="9"/>
  <c r="H1660" i="9"/>
  <c r="H1659" i="9"/>
  <c r="H1657" i="9"/>
  <c r="H1656" i="9"/>
  <c r="H1654" i="9"/>
  <c r="H1653" i="9"/>
  <c r="H1652" i="9"/>
  <c r="H1651" i="9"/>
  <c r="H1649" i="9"/>
  <c r="H1647" i="9"/>
  <c r="H1646" i="9"/>
  <c r="H1644" i="9"/>
  <c r="H1643" i="9"/>
  <c r="H1641" i="9"/>
  <c r="H1640" i="9"/>
  <c r="H1638" i="9"/>
  <c r="H1636" i="9"/>
  <c r="H1635" i="9"/>
  <c r="H1633" i="9"/>
  <c r="H1632" i="9"/>
  <c r="H1630" i="9"/>
  <c r="H1629" i="9"/>
  <c r="H1628" i="9"/>
  <c r="H1627" i="9"/>
  <c r="H1625" i="9"/>
  <c r="H1624" i="9"/>
  <c r="H1623" i="9"/>
  <c r="H1622" i="9"/>
  <c r="H1620" i="9"/>
  <c r="H1619" i="9"/>
  <c r="H1617" i="9"/>
  <c r="H1616" i="9"/>
  <c r="H1614" i="9"/>
  <c r="H1613" i="9"/>
  <c r="H1612" i="9"/>
  <c r="H1611" i="9"/>
  <c r="H1609" i="9"/>
  <c r="H1608" i="9"/>
  <c r="H1606" i="9"/>
  <c r="H1605" i="9"/>
  <c r="H1604" i="9"/>
  <c r="H1603" i="9"/>
  <c r="H1601" i="9"/>
  <c r="H1600" i="9"/>
  <c r="H1598" i="9"/>
  <c r="H1597" i="9"/>
  <c r="H1596" i="9"/>
  <c r="H1595" i="9"/>
  <c r="H1593" i="9"/>
  <c r="H1592" i="9"/>
  <c r="H1590" i="9"/>
  <c r="H1589" i="9"/>
  <c r="H1588" i="9"/>
  <c r="H1587" i="9"/>
  <c r="H1585" i="9"/>
  <c r="H1584" i="9"/>
  <c r="H1582" i="9"/>
  <c r="H1581" i="9"/>
  <c r="H1580" i="9"/>
  <c r="H1579" i="9"/>
  <c r="H1577" i="9"/>
  <c r="H1576" i="9"/>
  <c r="H1575" i="9"/>
  <c r="H1574" i="9"/>
  <c r="H1572" i="9"/>
  <c r="H1571" i="9"/>
  <c r="H1569" i="9"/>
  <c r="H1568" i="9"/>
  <c r="H1566" i="9"/>
  <c r="H1564" i="9"/>
  <c r="H1563" i="9"/>
  <c r="H1561" i="9"/>
  <c r="H1560" i="9"/>
  <c r="H1558" i="9"/>
  <c r="H1557" i="9"/>
  <c r="H1556" i="9"/>
  <c r="H1555" i="9"/>
  <c r="H1553" i="9"/>
  <c r="H1552" i="9"/>
  <c r="H1551" i="9"/>
  <c r="H1550" i="9"/>
  <c r="H1548" i="9"/>
  <c r="H1547" i="9"/>
  <c r="H1545" i="9"/>
  <c r="H1544" i="9"/>
  <c r="H1542" i="9"/>
  <c r="H1541" i="9"/>
  <c r="H1540" i="9"/>
  <c r="H1539" i="9"/>
  <c r="H1537" i="9"/>
  <c r="H1536" i="9"/>
  <c r="H1534" i="9"/>
  <c r="H1533" i="9"/>
  <c r="H1532" i="9"/>
  <c r="H1531" i="9"/>
  <c r="H1529" i="9"/>
  <c r="H1528" i="9"/>
  <c r="H1526" i="9"/>
  <c r="H1525" i="9"/>
  <c r="H1524" i="9"/>
  <c r="H1523" i="9"/>
  <c r="H1521" i="9"/>
  <c r="H1520" i="9"/>
  <c r="H1518" i="9"/>
  <c r="H1517" i="9"/>
  <c r="H1516" i="9"/>
  <c r="H1515" i="9"/>
  <c r="H1513" i="9"/>
  <c r="H1512" i="9"/>
  <c r="H1510" i="9"/>
  <c r="H1509" i="9"/>
  <c r="H1508" i="9"/>
  <c r="H1507" i="9"/>
  <c r="H1505" i="9"/>
  <c r="H1504" i="9"/>
  <c r="H1503" i="9"/>
  <c r="H1502" i="9"/>
  <c r="H1500" i="9"/>
  <c r="H1499" i="9"/>
  <c r="H1497" i="9"/>
  <c r="H1496" i="9"/>
  <c r="H1494" i="9"/>
  <c r="H1493" i="9"/>
  <c r="H1492" i="9"/>
  <c r="H1491" i="9"/>
  <c r="H1489" i="9"/>
  <c r="H1488" i="9"/>
  <c r="H1486" i="9"/>
  <c r="H1485" i="9"/>
  <c r="H1484" i="9"/>
  <c r="H1483" i="9"/>
  <c r="H1481" i="9"/>
  <c r="H1480" i="9"/>
  <c r="H1479" i="9"/>
  <c r="H1478" i="9"/>
  <c r="H1476" i="9"/>
  <c r="H1475" i="9"/>
  <c r="H1473" i="9"/>
  <c r="H1472" i="9"/>
  <c r="H1470" i="9"/>
  <c r="H1469" i="9"/>
  <c r="H1468" i="9"/>
  <c r="H1467" i="9"/>
  <c r="H1465" i="9"/>
  <c r="H1464" i="9"/>
  <c r="H1462" i="9"/>
  <c r="H1461" i="9"/>
  <c r="H1460" i="9"/>
  <c r="H1459" i="9"/>
  <c r="H1457" i="9"/>
  <c r="H1456" i="9"/>
  <c r="H1454" i="9"/>
  <c r="H1453" i="9"/>
  <c r="H1452" i="9"/>
  <c r="H1451" i="9"/>
  <c r="H1449" i="9"/>
  <c r="H1448" i="9"/>
  <c r="H1446" i="9"/>
  <c r="H1445" i="9"/>
  <c r="H1444" i="9"/>
  <c r="H1443" i="9"/>
  <c r="H1441" i="9"/>
  <c r="H1440" i="9"/>
  <c r="H1439" i="9"/>
  <c r="H1438" i="9"/>
  <c r="H1437" i="9"/>
  <c r="H1436" i="9"/>
  <c r="H1435" i="9"/>
  <c r="H1433" i="9"/>
  <c r="H1432" i="9"/>
  <c r="H1430" i="9"/>
  <c r="H1429" i="9"/>
  <c r="H1428" i="9"/>
  <c r="H1427" i="9"/>
  <c r="H1425" i="9"/>
  <c r="H1424" i="9"/>
  <c r="H1422" i="9"/>
  <c r="H1421" i="9"/>
  <c r="H1420" i="9"/>
  <c r="H1419" i="9"/>
  <c r="H1417" i="9"/>
  <c r="H1416" i="9"/>
  <c r="H1414" i="9"/>
  <c r="H1413" i="9"/>
  <c r="H1412" i="9"/>
  <c r="H1411" i="9"/>
  <c r="H1409" i="9"/>
  <c r="H1408" i="9"/>
  <c r="H1407" i="9"/>
  <c r="H1406" i="9"/>
  <c r="H1405" i="9"/>
  <c r="H1404" i="9"/>
  <c r="H1403" i="9"/>
  <c r="H1401" i="9"/>
  <c r="H1400" i="9"/>
  <c r="H1398" i="9"/>
  <c r="H1397" i="9"/>
  <c r="H1396" i="9"/>
  <c r="H1395" i="9"/>
  <c r="H1393" i="9"/>
  <c r="H1392" i="9"/>
  <c r="H1390" i="9"/>
  <c r="H1389" i="9"/>
  <c r="H1388" i="9"/>
  <c r="H1387" i="9"/>
  <c r="H1385" i="9"/>
  <c r="H1384" i="9"/>
  <c r="H1382" i="9"/>
  <c r="H1381" i="9"/>
  <c r="H1380" i="9"/>
  <c r="H1379" i="9"/>
  <c r="H1377" i="9"/>
  <c r="H1376" i="9"/>
  <c r="H1374" i="9"/>
  <c r="H1373" i="9"/>
  <c r="H1372" i="9"/>
  <c r="H1371" i="9"/>
  <c r="H1369" i="9"/>
  <c r="H1368" i="9"/>
  <c r="H1366" i="9"/>
  <c r="H1365" i="9"/>
  <c r="H1364" i="9"/>
  <c r="H1363" i="9"/>
  <c r="H1361" i="9"/>
  <c r="H1360" i="9"/>
  <c r="H1358" i="9"/>
  <c r="H1357" i="9"/>
  <c r="H1356" i="9"/>
  <c r="H1355" i="9"/>
  <c r="H1353" i="9"/>
  <c r="H1352" i="9"/>
  <c r="H1351" i="9"/>
  <c r="H1350" i="9"/>
  <c r="H1349" i="9"/>
  <c r="H1348" i="9"/>
  <c r="H1347" i="9"/>
  <c r="H1345" i="9"/>
  <c r="H1344" i="9"/>
  <c r="H1342" i="9"/>
  <c r="H1341" i="9"/>
  <c r="H1340" i="9"/>
  <c r="H1339" i="9"/>
  <c r="H1337" i="9"/>
  <c r="H1336" i="9"/>
  <c r="H1334" i="9"/>
  <c r="H1333" i="9"/>
  <c r="H1332" i="9"/>
  <c r="H1331" i="9"/>
  <c r="H1329" i="9"/>
  <c r="H1328" i="9"/>
  <c r="H1327" i="9"/>
  <c r="H1326" i="9"/>
  <c r="H1325" i="9"/>
  <c r="H1324" i="9"/>
  <c r="H1323" i="9"/>
  <c r="H1321" i="9"/>
  <c r="H1320" i="9"/>
  <c r="H1318" i="9"/>
  <c r="H1317" i="9"/>
  <c r="H1316" i="9"/>
  <c r="H1315" i="9"/>
  <c r="H1313" i="9"/>
  <c r="H1312" i="9"/>
  <c r="H1310" i="9"/>
  <c r="H1309" i="9"/>
  <c r="H1308" i="9"/>
  <c r="H1307" i="9"/>
  <c r="H1305" i="9"/>
  <c r="H1304" i="9"/>
  <c r="H1302" i="9"/>
  <c r="H1301" i="9"/>
  <c r="H1300" i="9"/>
  <c r="H1299" i="9"/>
  <c r="H1297" i="9"/>
  <c r="H1296" i="9"/>
  <c r="H1294" i="9"/>
  <c r="H1293" i="9"/>
  <c r="H1292" i="9"/>
  <c r="H1291" i="9"/>
  <c r="H1289" i="9"/>
  <c r="H1288" i="9"/>
  <c r="H1287" i="9"/>
  <c r="H1286" i="9"/>
  <c r="H1285" i="9"/>
  <c r="H1284" i="9"/>
  <c r="H1283" i="9"/>
  <c r="H1281" i="9"/>
  <c r="H1280" i="9"/>
  <c r="H1278" i="9"/>
  <c r="H1277" i="9"/>
  <c r="H1276" i="9"/>
  <c r="H1275" i="9"/>
  <c r="H1273" i="9"/>
  <c r="H1272" i="9"/>
  <c r="H1270" i="9"/>
  <c r="H1269" i="9"/>
  <c r="H1268" i="9"/>
  <c r="H1267" i="9"/>
  <c r="H1265" i="9"/>
  <c r="H1264" i="9"/>
  <c r="H1262" i="9"/>
  <c r="H1261" i="9"/>
  <c r="H1260" i="9"/>
  <c r="H1259" i="9"/>
  <c r="H1257" i="9"/>
  <c r="H1256" i="9"/>
  <c r="H1254" i="9"/>
  <c r="H1253" i="9"/>
  <c r="H1252" i="9"/>
  <c r="H1251" i="9"/>
  <c r="H1249" i="9"/>
  <c r="H1248" i="9"/>
  <c r="H1247" i="9"/>
  <c r="H1246" i="9"/>
  <c r="H1245" i="9"/>
  <c r="H1244" i="9"/>
  <c r="H1243" i="9"/>
  <c r="H1241" i="9"/>
  <c r="H1240" i="9"/>
  <c r="H1238" i="9"/>
  <c r="H1237" i="9"/>
  <c r="H1236" i="9"/>
  <c r="H1235" i="9"/>
  <c r="H1233" i="9"/>
  <c r="H1232" i="9"/>
  <c r="H1230" i="9"/>
  <c r="H1229" i="9"/>
  <c r="H1228" i="9"/>
  <c r="H1227" i="9"/>
  <c r="H1225" i="9"/>
  <c r="H1224" i="9"/>
  <c r="H1222" i="9"/>
  <c r="H1221" i="9"/>
  <c r="H1220" i="9"/>
  <c r="H1219" i="9"/>
  <c r="H1217" i="9"/>
  <c r="H1216" i="9"/>
  <c r="H1214" i="9"/>
  <c r="H1213" i="9"/>
  <c r="H1212" i="9"/>
  <c r="H1211" i="9"/>
  <c r="H1209" i="9"/>
  <c r="H1208" i="9"/>
  <c r="H1207" i="9"/>
  <c r="H1206" i="9"/>
  <c r="H1205" i="9"/>
  <c r="H1204" i="9"/>
  <c r="H1203" i="9"/>
  <c r="H1201" i="9"/>
  <c r="H1200" i="9"/>
  <c r="H1198" i="9"/>
  <c r="H1197" i="9"/>
  <c r="H1196" i="9"/>
  <c r="H1195" i="9"/>
  <c r="H1193" i="9"/>
  <c r="H1192" i="9"/>
  <c r="H1190" i="9"/>
  <c r="H1189" i="9"/>
  <c r="H1188" i="9"/>
  <c r="H1187" i="9"/>
  <c r="H1185" i="9"/>
  <c r="H1184" i="9"/>
  <c r="H1182" i="9"/>
  <c r="H1181" i="9"/>
  <c r="H1180" i="9"/>
  <c r="H1179" i="9"/>
  <c r="H1177" i="9"/>
  <c r="H1176" i="9"/>
  <c r="H1175" i="9"/>
  <c r="H1174" i="9"/>
  <c r="H1173" i="9"/>
  <c r="H1172" i="9"/>
  <c r="H1171" i="9"/>
  <c r="H1169" i="9"/>
  <c r="H1168" i="9"/>
  <c r="H1166" i="9"/>
  <c r="H1165" i="9"/>
  <c r="H1164" i="9"/>
  <c r="H1163" i="9"/>
  <c r="H1161" i="9"/>
  <c r="H1160" i="9"/>
  <c r="H1158" i="9"/>
  <c r="H1157" i="9"/>
  <c r="H1156" i="9"/>
  <c r="H1155" i="9"/>
  <c r="H1153" i="9"/>
  <c r="H1152" i="9"/>
  <c r="H1150" i="9"/>
  <c r="H1149" i="9"/>
  <c r="H1148" i="9"/>
  <c r="H1147" i="9"/>
  <c r="H1145" i="9"/>
  <c r="H1144" i="9"/>
  <c r="H1142" i="9"/>
  <c r="H1141" i="9"/>
  <c r="H1140" i="9"/>
  <c r="H1139" i="9"/>
  <c r="H1137" i="9"/>
  <c r="H1136" i="9"/>
  <c r="H1135" i="9"/>
  <c r="H1134" i="9"/>
  <c r="H1133" i="9"/>
  <c r="H1132" i="9"/>
  <c r="H1131" i="9"/>
  <c r="H1129" i="9"/>
  <c r="H1128" i="9"/>
  <c r="H1126" i="9"/>
  <c r="H1125" i="9"/>
  <c r="H1124" i="9"/>
  <c r="H1123" i="9"/>
  <c r="H1121" i="9"/>
  <c r="H1120" i="9"/>
  <c r="H1118" i="9"/>
  <c r="H1117" i="9"/>
  <c r="H1116" i="9"/>
  <c r="H1115" i="9"/>
  <c r="H1113" i="9"/>
  <c r="H1112" i="9"/>
  <c r="H1110" i="9"/>
  <c r="H1109" i="9"/>
  <c r="H1108" i="9"/>
  <c r="H1107" i="9"/>
  <c r="H1105" i="9"/>
  <c r="H1104" i="9"/>
  <c r="H1103" i="9"/>
  <c r="H1102" i="9"/>
  <c r="H1101" i="9"/>
  <c r="H1100" i="9"/>
  <c r="H1099" i="9"/>
  <c r="H1097" i="9"/>
  <c r="H1096" i="9"/>
  <c r="H1094" i="9"/>
  <c r="H1093" i="9"/>
  <c r="H1092" i="9"/>
  <c r="H1091" i="9"/>
  <c r="H1089" i="9"/>
  <c r="H1088" i="9"/>
  <c r="H1087" i="9"/>
  <c r="H1086" i="9"/>
  <c r="H1085" i="9"/>
  <c r="H1084" i="9"/>
  <c r="H1083" i="9"/>
  <c r="H1081" i="9"/>
  <c r="H1080" i="9"/>
  <c r="H1078" i="9"/>
  <c r="H1077" i="9"/>
  <c r="H1076" i="9"/>
  <c r="H1075" i="9"/>
  <c r="H1073" i="9"/>
  <c r="H1072" i="9"/>
  <c r="H1071" i="9"/>
  <c r="H1070" i="9"/>
  <c r="H1069" i="9"/>
  <c r="H1068" i="9"/>
  <c r="H1067" i="9"/>
  <c r="H1065" i="9"/>
  <c r="H1064" i="9"/>
  <c r="H1063" i="9"/>
  <c r="H1062" i="9"/>
  <c r="H1061" i="9"/>
  <c r="H1060" i="9"/>
  <c r="H1059" i="9"/>
  <c r="H1057" i="9"/>
  <c r="H1056" i="9"/>
  <c r="H1055" i="9"/>
  <c r="H1054" i="9"/>
  <c r="H1053" i="9"/>
  <c r="H1052" i="9"/>
  <c r="H1051" i="9"/>
  <c r="H1049" i="9"/>
  <c r="H1048" i="9"/>
  <c r="H1047" i="9"/>
  <c r="H1046" i="9"/>
  <c r="H1045" i="9"/>
  <c r="H1044" i="9"/>
  <c r="H1043" i="9"/>
  <c r="H1041" i="9"/>
  <c r="H1040" i="9"/>
  <c r="H1039" i="9"/>
  <c r="H1038" i="9"/>
  <c r="H1037" i="9"/>
  <c r="H1036" i="9"/>
  <c r="H1035" i="9"/>
  <c r="H1033" i="9"/>
  <c r="H1032" i="9"/>
  <c r="H1031" i="9"/>
  <c r="H1030" i="9"/>
  <c r="H1029" i="9"/>
  <c r="H1028" i="9"/>
  <c r="H1027" i="9"/>
  <c r="H1025" i="9"/>
  <c r="H1024" i="9"/>
  <c r="H1023" i="9"/>
  <c r="H1022" i="9"/>
  <c r="H1021" i="9"/>
  <c r="H1020" i="9"/>
  <c r="H1019" i="9"/>
  <c r="H1017" i="9"/>
  <c r="H1016" i="9"/>
  <c r="H1015" i="9"/>
  <c r="H1014" i="9"/>
  <c r="H1013" i="9"/>
  <c r="H1012" i="9"/>
  <c r="H1011" i="9"/>
  <c r="H1009" i="9"/>
  <c r="H1008" i="9"/>
  <c r="H1007" i="9"/>
  <c r="H1006" i="9"/>
  <c r="H1005" i="9"/>
  <c r="H1004" i="9"/>
  <c r="H1003" i="9"/>
  <c r="H1001" i="9"/>
  <c r="H1000" i="9"/>
  <c r="H999" i="9"/>
  <c r="H998" i="9"/>
  <c r="H997" i="9"/>
  <c r="H996" i="9"/>
  <c r="H995" i="9"/>
  <c r="H993" i="9"/>
  <c r="H992" i="9"/>
  <c r="H991" i="9"/>
  <c r="H990" i="9"/>
  <c r="H989" i="9"/>
  <c r="H988" i="9"/>
  <c r="H987" i="9"/>
  <c r="H985" i="9"/>
  <c r="H984" i="9"/>
  <c r="H983" i="9"/>
  <c r="H982" i="9"/>
  <c r="H981" i="9"/>
  <c r="H980" i="9"/>
  <c r="H979" i="9"/>
  <c r="H977" i="9"/>
  <c r="H976" i="9"/>
  <c r="H975" i="9"/>
  <c r="H974" i="9"/>
  <c r="H973" i="9"/>
  <c r="H972" i="9"/>
  <c r="H971" i="9"/>
  <c r="H969" i="9"/>
  <c r="H968" i="9"/>
  <c r="H967" i="9"/>
  <c r="H966" i="9"/>
  <c r="H965" i="9"/>
  <c r="H964" i="9"/>
  <c r="H963" i="9"/>
  <c r="H961" i="9"/>
  <c r="H960" i="9"/>
  <c r="H959" i="9"/>
  <c r="H958" i="9"/>
  <c r="H957" i="9"/>
  <c r="H956" i="9"/>
  <c r="H955" i="9"/>
  <c r="H953" i="9"/>
  <c r="H952" i="9"/>
  <c r="H951" i="9"/>
  <c r="H950" i="9"/>
  <c r="H949" i="9"/>
  <c r="H948" i="9"/>
  <c r="H947" i="9"/>
  <c r="H945" i="9"/>
  <c r="H944" i="9"/>
  <c r="H943" i="9"/>
  <c r="H942" i="9"/>
  <c r="H941" i="9"/>
  <c r="H940" i="9"/>
  <c r="H939" i="9"/>
  <c r="H937" i="9"/>
  <c r="H936" i="9"/>
  <c r="H935" i="9"/>
  <c r="H934" i="9"/>
  <c r="H933" i="9"/>
  <c r="H932" i="9"/>
  <c r="H931" i="9"/>
  <c r="H929" i="9"/>
  <c r="H928" i="9"/>
  <c r="H927" i="9"/>
  <c r="H926" i="9"/>
  <c r="H925" i="9"/>
  <c r="H924" i="9"/>
  <c r="H923" i="9"/>
  <c r="H921" i="9"/>
  <c r="H920" i="9"/>
  <c r="H919" i="9"/>
  <c r="H918" i="9"/>
  <c r="H917" i="9"/>
  <c r="H916" i="9"/>
  <c r="H915" i="9"/>
  <c r="H913" i="9"/>
  <c r="H912" i="9"/>
  <c r="H911" i="9"/>
  <c r="H910" i="9"/>
  <c r="H909" i="9"/>
  <c r="H908" i="9"/>
  <c r="H907" i="9"/>
  <c r="H905" i="9"/>
  <c r="H904" i="9"/>
  <c r="H903" i="9"/>
  <c r="H902" i="9"/>
  <c r="H901" i="9"/>
  <c r="H900" i="9"/>
  <c r="H899" i="9"/>
  <c r="H897" i="9"/>
  <c r="H896" i="9"/>
  <c r="H895" i="9"/>
  <c r="H894" i="9"/>
  <c r="H893" i="9"/>
  <c r="H892" i="9"/>
  <c r="H891" i="9"/>
  <c r="H889" i="9"/>
  <c r="H888" i="9"/>
  <c r="H887" i="9"/>
  <c r="H886" i="9"/>
  <c r="H885" i="9"/>
  <c r="H884" i="9"/>
  <c r="H883" i="9"/>
  <c r="H881" i="9"/>
  <c r="H880" i="9"/>
  <c r="H879" i="9"/>
  <c r="H878" i="9"/>
  <c r="H877" i="9"/>
  <c r="H876" i="9"/>
  <c r="H875" i="9"/>
  <c r="H873" i="9"/>
  <c r="H872" i="9"/>
  <c r="H871" i="9"/>
  <c r="H870" i="9"/>
  <c r="H869" i="9"/>
  <c r="H868" i="9"/>
  <c r="H867" i="9"/>
  <c r="H865" i="9"/>
  <c r="H864" i="9"/>
  <c r="H863" i="9"/>
  <c r="H862" i="9"/>
  <c r="H861" i="9"/>
  <c r="H860" i="9"/>
  <c r="H859" i="9"/>
  <c r="H857" i="9"/>
  <c r="H856" i="9"/>
  <c r="H855" i="9"/>
  <c r="H854" i="9"/>
  <c r="H853" i="9"/>
  <c r="H852" i="9"/>
  <c r="H851" i="9"/>
  <c r="H849" i="9"/>
  <c r="H848" i="9"/>
  <c r="H847" i="9"/>
  <c r="H846" i="9"/>
  <c r="H845" i="9"/>
  <c r="H844" i="9"/>
  <c r="H843" i="9"/>
  <c r="H841" i="9"/>
  <c r="H840" i="9"/>
  <c r="H839" i="9"/>
  <c r="H838" i="9"/>
  <c r="H837" i="9"/>
  <c r="H836" i="9"/>
  <c r="H835" i="9"/>
  <c r="H833" i="9"/>
  <c r="H832" i="9"/>
  <c r="H831" i="9"/>
  <c r="H830" i="9"/>
  <c r="H829" i="9"/>
  <c r="H828" i="9"/>
  <c r="H827" i="9"/>
  <c r="H825" i="9"/>
  <c r="H824" i="9"/>
  <c r="H823" i="9"/>
  <c r="H822" i="9"/>
  <c r="H821" i="9"/>
  <c r="H820" i="9"/>
  <c r="H819" i="9"/>
  <c r="H817" i="9"/>
  <c r="H816" i="9"/>
  <c r="H815" i="9"/>
  <c r="H814" i="9"/>
  <c r="H813" i="9"/>
  <c r="H812" i="9"/>
  <c r="H811" i="9"/>
  <c r="H809" i="9"/>
  <c r="H808" i="9"/>
  <c r="H807" i="9"/>
  <c r="H806" i="9"/>
  <c r="H805" i="9"/>
  <c r="H804" i="9"/>
  <c r="H803" i="9"/>
  <c r="H801" i="9"/>
  <c r="H800" i="9"/>
  <c r="H799" i="9"/>
  <c r="H798" i="9"/>
  <c r="H797" i="9"/>
  <c r="H796" i="9"/>
  <c r="H795" i="9"/>
  <c r="H793" i="9"/>
  <c r="H792" i="9"/>
  <c r="H791" i="9"/>
  <c r="H790" i="9"/>
  <c r="H789" i="9"/>
  <c r="H788" i="9"/>
  <c r="H787" i="9"/>
  <c r="H785" i="9"/>
  <c r="H784" i="9"/>
  <c r="H783" i="9"/>
  <c r="H782" i="9"/>
  <c r="H781" i="9"/>
  <c r="H780" i="9"/>
  <c r="H779" i="9"/>
  <c r="H777" i="9"/>
  <c r="H776" i="9"/>
  <c r="H775" i="9"/>
  <c r="H774" i="9"/>
  <c r="H773" i="9"/>
  <c r="H772" i="9"/>
  <c r="H771" i="9"/>
  <c r="H769" i="9"/>
  <c r="H768" i="9"/>
  <c r="H767" i="9"/>
  <c r="H766" i="9"/>
  <c r="H765" i="9"/>
  <c r="H764" i="9"/>
  <c r="H763" i="9"/>
  <c r="H761" i="9"/>
  <c r="H760" i="9"/>
  <c r="H759" i="9"/>
  <c r="H758" i="9"/>
  <c r="H757" i="9"/>
  <c r="H756" i="9"/>
  <c r="H755" i="9"/>
  <c r="H753" i="9"/>
  <c r="H752" i="9"/>
  <c r="H751" i="9"/>
  <c r="H750" i="9"/>
  <c r="H749" i="9"/>
  <c r="H748" i="9"/>
  <c r="H747" i="9"/>
  <c r="H745" i="9"/>
  <c r="H744" i="9"/>
  <c r="H743" i="9"/>
  <c r="H742" i="9"/>
  <c r="H741" i="9"/>
  <c r="H740" i="9"/>
  <c r="H739" i="9"/>
  <c r="H737" i="9"/>
  <c r="H736" i="9"/>
  <c r="H735" i="9"/>
  <c r="H734" i="9"/>
  <c r="H733" i="9"/>
  <c r="H732" i="9"/>
  <c r="H731" i="9"/>
  <c r="H729" i="9"/>
  <c r="H728" i="9"/>
  <c r="H727" i="9"/>
  <c r="H726" i="9"/>
  <c r="H725" i="9"/>
  <c r="H724" i="9"/>
  <c r="H723" i="9"/>
  <c r="H721" i="9"/>
  <c r="H720" i="9"/>
  <c r="H719" i="9"/>
  <c r="H718" i="9"/>
  <c r="H717" i="9"/>
  <c r="H716" i="9"/>
  <c r="H715" i="9"/>
  <c r="H713" i="9"/>
  <c r="H712" i="9"/>
  <c r="H711" i="9"/>
  <c r="H710" i="9"/>
  <c r="H709" i="9"/>
  <c r="H708" i="9"/>
  <c r="H707" i="9"/>
  <c r="H705" i="9"/>
  <c r="H704" i="9"/>
  <c r="H703" i="9"/>
  <c r="H702" i="9"/>
  <c r="H701" i="9"/>
  <c r="H700" i="9"/>
  <c r="H699" i="9"/>
  <c r="H697" i="9"/>
  <c r="H696" i="9"/>
  <c r="H695" i="9"/>
  <c r="H694" i="9"/>
  <c r="H693" i="9"/>
  <c r="H692" i="9"/>
  <c r="H691" i="9"/>
  <c r="H689" i="9"/>
  <c r="H688" i="9"/>
  <c r="H687" i="9"/>
  <c r="H686" i="9"/>
  <c r="H685" i="9"/>
  <c r="H684" i="9"/>
  <c r="H683" i="9"/>
  <c r="H681" i="9"/>
  <c r="H680" i="9"/>
  <c r="H679" i="9"/>
  <c r="H678" i="9"/>
  <c r="H677" i="9"/>
  <c r="H676" i="9"/>
  <c r="H675" i="9"/>
  <c r="H673" i="9"/>
  <c r="H672" i="9"/>
  <c r="H671" i="9"/>
  <c r="H670" i="9"/>
  <c r="H669" i="9"/>
  <c r="H668" i="9"/>
  <c r="H667" i="9"/>
  <c r="H665" i="9"/>
  <c r="H664" i="9"/>
  <c r="H663" i="9"/>
  <c r="H662" i="9"/>
  <c r="H661" i="9"/>
  <c r="H660" i="9"/>
  <c r="H659" i="9"/>
  <c r="H657" i="9"/>
  <c r="H656" i="9"/>
  <c r="H655" i="9"/>
  <c r="H654" i="9"/>
  <c r="H653" i="9"/>
  <c r="H652" i="9"/>
  <c r="H651" i="9"/>
  <c r="H649" i="9"/>
  <c r="H648" i="9"/>
  <c r="H647" i="9"/>
  <c r="H646" i="9"/>
  <c r="H645" i="9"/>
  <c r="H644" i="9"/>
  <c r="H643" i="9"/>
  <c r="H641" i="9"/>
  <c r="H640" i="9"/>
  <c r="H639" i="9"/>
  <c r="H638" i="9"/>
  <c r="H637" i="9"/>
  <c r="H636" i="9"/>
  <c r="H635" i="9"/>
  <c r="H633" i="9"/>
  <c r="H632" i="9"/>
  <c r="H631" i="9"/>
  <c r="H630" i="9"/>
  <c r="H629" i="9"/>
  <c r="H628" i="9"/>
  <c r="H627" i="9"/>
  <c r="H625" i="9"/>
  <c r="H624" i="9"/>
  <c r="H623" i="9"/>
  <c r="H622" i="9"/>
  <c r="H621" i="9"/>
  <c r="H620" i="9"/>
  <c r="H619" i="9"/>
  <c r="H617" i="9"/>
  <c r="H616" i="9"/>
  <c r="H615" i="9"/>
  <c r="H614" i="9"/>
  <c r="H613" i="9"/>
  <c r="H612" i="9"/>
  <c r="H611" i="9"/>
  <c r="H609" i="9"/>
  <c r="H608" i="9"/>
  <c r="H607" i="9"/>
  <c r="H606" i="9"/>
  <c r="H605" i="9"/>
  <c r="H604" i="9"/>
  <c r="H603" i="9"/>
  <c r="H601" i="9"/>
  <c r="H600" i="9"/>
  <c r="H599" i="9"/>
  <c r="H598" i="9"/>
  <c r="H597" i="9"/>
  <c r="H596" i="9"/>
  <c r="H595" i="9"/>
  <c r="H593" i="9"/>
  <c r="H592" i="9"/>
  <c r="H591" i="9"/>
  <c r="H590" i="9"/>
  <c r="H589" i="9"/>
  <c r="H588" i="9"/>
  <c r="H587" i="9"/>
  <c r="H585" i="9"/>
  <c r="H584" i="9"/>
  <c r="H583" i="9"/>
  <c r="H582" i="9"/>
  <c r="H581" i="9"/>
  <c r="H580" i="9"/>
  <c r="H579" i="9"/>
  <c r="H577" i="9"/>
  <c r="H576" i="9"/>
  <c r="H575" i="9"/>
  <c r="H574" i="9"/>
  <c r="H573" i="9"/>
  <c r="H572" i="9"/>
  <c r="H571" i="9"/>
  <c r="H569" i="9"/>
  <c r="H568" i="9"/>
  <c r="H567" i="9"/>
  <c r="H566" i="9"/>
  <c r="H565" i="9"/>
  <c r="H564" i="9"/>
  <c r="H563" i="9"/>
  <c r="H561" i="9"/>
  <c r="H560" i="9"/>
  <c r="H559" i="9"/>
  <c r="H558" i="9"/>
  <c r="H557" i="9"/>
  <c r="H556" i="9"/>
  <c r="H555" i="9"/>
  <c r="H553" i="9"/>
  <c r="H552" i="9"/>
  <c r="H551" i="9"/>
  <c r="H550" i="9"/>
  <c r="H549" i="9"/>
  <c r="H548" i="9"/>
  <c r="H547" i="9"/>
  <c r="H545" i="9"/>
  <c r="H544" i="9"/>
  <c r="H543" i="9"/>
  <c r="H542" i="9"/>
  <c r="H541" i="9"/>
  <c r="H540" i="9"/>
  <c r="H539" i="9"/>
  <c r="H537" i="9"/>
  <c r="H536" i="9"/>
  <c r="H535" i="9"/>
  <c r="H534" i="9"/>
  <c r="H533" i="9"/>
  <c r="H532" i="9"/>
  <c r="H531" i="9"/>
  <c r="H529" i="9"/>
  <c r="H528" i="9"/>
  <c r="H527" i="9"/>
  <c r="H526" i="9"/>
  <c r="H525" i="9"/>
  <c r="H524" i="9"/>
  <c r="H523" i="9"/>
  <c r="H521" i="9"/>
  <c r="H520" i="9"/>
  <c r="H519" i="9"/>
  <c r="H518" i="9"/>
  <c r="H517" i="9"/>
  <c r="H516" i="9"/>
  <c r="H515" i="9"/>
  <c r="K515" i="9" s="1"/>
  <c r="H513" i="9"/>
  <c r="H512" i="9"/>
  <c r="H511" i="9"/>
  <c r="H510" i="9"/>
  <c r="H509" i="9"/>
  <c r="H508" i="9"/>
  <c r="H507" i="9"/>
  <c r="H505" i="9"/>
  <c r="H504" i="9"/>
  <c r="H503" i="9"/>
  <c r="H502" i="9"/>
  <c r="H501" i="9"/>
  <c r="H500" i="9"/>
  <c r="H499" i="9"/>
  <c r="H497" i="9"/>
  <c r="H496" i="9"/>
  <c r="H495" i="9"/>
  <c r="H494" i="9"/>
  <c r="H493" i="9"/>
  <c r="H492" i="9"/>
  <c r="H491" i="9"/>
  <c r="H489" i="9"/>
  <c r="H488" i="9"/>
  <c r="H487" i="9"/>
  <c r="H486" i="9"/>
  <c r="H485" i="9"/>
  <c r="H484" i="9"/>
  <c r="H483" i="9"/>
  <c r="H481" i="9"/>
  <c r="H480" i="9"/>
  <c r="H479" i="9"/>
  <c r="H478" i="9"/>
  <c r="H477" i="9"/>
  <c r="H476" i="9"/>
  <c r="H475" i="9"/>
  <c r="H473" i="9"/>
  <c r="H472" i="9"/>
  <c r="H471" i="9"/>
  <c r="H470" i="9"/>
  <c r="H469" i="9"/>
  <c r="H468" i="9"/>
  <c r="H467" i="9"/>
  <c r="H465" i="9"/>
  <c r="H464" i="9"/>
  <c r="H463" i="9"/>
  <c r="H462" i="9"/>
  <c r="H461" i="9"/>
  <c r="H460" i="9"/>
  <c r="H459" i="9"/>
  <c r="H457" i="9"/>
  <c r="H456" i="9"/>
  <c r="H455" i="9"/>
  <c r="H454" i="9"/>
  <c r="H453" i="9"/>
  <c r="H452" i="9"/>
  <c r="H451" i="9"/>
  <c r="H449" i="9"/>
  <c r="H448" i="9"/>
  <c r="H447" i="9"/>
  <c r="H446" i="9"/>
  <c r="H445" i="9"/>
  <c r="H444" i="9"/>
  <c r="H443" i="9"/>
  <c r="H441" i="9"/>
  <c r="H440" i="9"/>
  <c r="H439" i="9"/>
  <c r="H438" i="9"/>
  <c r="H437" i="9"/>
  <c r="H436" i="9"/>
  <c r="H435" i="9"/>
  <c r="H433" i="9"/>
  <c r="H432" i="9"/>
  <c r="H431" i="9"/>
  <c r="H430" i="9"/>
  <c r="H429" i="9"/>
  <c r="H428" i="9"/>
  <c r="H427" i="9"/>
  <c r="H425" i="9"/>
  <c r="H424" i="9"/>
  <c r="H423" i="9"/>
  <c r="H422" i="9"/>
  <c r="H421" i="9"/>
  <c r="H420" i="9"/>
  <c r="H419" i="9"/>
  <c r="H417" i="9"/>
  <c r="H416" i="9"/>
  <c r="H415" i="9"/>
  <c r="H414" i="9"/>
  <c r="H413" i="9"/>
  <c r="H412" i="9"/>
  <c r="H411" i="9"/>
  <c r="H409" i="9"/>
  <c r="H408" i="9"/>
  <c r="H407" i="9"/>
  <c r="H406" i="9"/>
  <c r="H405" i="9"/>
  <c r="H404" i="9"/>
  <c r="H403" i="9"/>
  <c r="H401" i="9"/>
  <c r="H400" i="9"/>
  <c r="H399" i="9"/>
  <c r="H398" i="9"/>
  <c r="H397" i="9"/>
  <c r="H396" i="9"/>
  <c r="H395" i="9"/>
  <c r="H393" i="9"/>
  <c r="H392" i="9"/>
  <c r="H391" i="9"/>
  <c r="H390" i="9"/>
  <c r="H389" i="9"/>
  <c r="H388" i="9"/>
  <c r="H387" i="9"/>
  <c r="H385" i="9"/>
  <c r="H384" i="9"/>
  <c r="H383" i="9"/>
  <c r="H382" i="9"/>
  <c r="H381" i="9"/>
  <c r="H380" i="9"/>
  <c r="H379" i="9"/>
  <c r="H377" i="9"/>
  <c r="H376" i="9"/>
  <c r="H375" i="9"/>
  <c r="H374" i="9"/>
  <c r="H373" i="9"/>
  <c r="H372" i="9"/>
  <c r="H371" i="9"/>
  <c r="H369" i="9"/>
  <c r="H368" i="9"/>
  <c r="H367" i="9"/>
  <c r="H366" i="9"/>
  <c r="H365" i="9"/>
  <c r="H364" i="9"/>
  <c r="H363" i="9"/>
  <c r="H361" i="9"/>
  <c r="H360" i="9"/>
  <c r="H359" i="9"/>
  <c r="H358" i="9"/>
  <c r="H357" i="9"/>
  <c r="H356" i="9"/>
  <c r="H355" i="9"/>
  <c r="H353" i="9"/>
  <c r="H352" i="9"/>
  <c r="H351" i="9"/>
  <c r="H350" i="9"/>
  <c r="H349" i="9"/>
  <c r="H348" i="9"/>
  <c r="H347" i="9"/>
  <c r="H345" i="9"/>
  <c r="H344" i="9"/>
  <c r="H343" i="9"/>
  <c r="H342" i="9"/>
  <c r="H341" i="9"/>
  <c r="H340" i="9"/>
  <c r="H339" i="9"/>
  <c r="H337" i="9"/>
  <c r="H336" i="9"/>
  <c r="H335" i="9"/>
  <c r="H334" i="9"/>
  <c r="H333" i="9"/>
  <c r="H332" i="9"/>
  <c r="H331" i="9"/>
  <c r="H329" i="9"/>
  <c r="H328" i="9"/>
  <c r="H327" i="9"/>
  <c r="H326" i="9"/>
  <c r="H325" i="9"/>
  <c r="H324" i="9"/>
  <c r="H323" i="9"/>
  <c r="H321" i="9"/>
  <c r="H320" i="9"/>
  <c r="H319" i="9"/>
  <c r="H318" i="9"/>
  <c r="H317" i="9"/>
  <c r="H316" i="9"/>
  <c r="H315" i="9"/>
  <c r="H313" i="9"/>
  <c r="H312" i="9"/>
  <c r="H311" i="9"/>
  <c r="H310" i="9"/>
  <c r="H309" i="9"/>
  <c r="H308" i="9"/>
  <c r="H307" i="9"/>
  <c r="H305" i="9"/>
  <c r="H304" i="9"/>
  <c r="H303" i="9"/>
  <c r="H302" i="9"/>
  <c r="H301" i="9"/>
  <c r="H300" i="9"/>
  <c r="H299" i="9"/>
  <c r="K299" i="9" s="1"/>
  <c r="H298" i="9"/>
  <c r="H297" i="9"/>
  <c r="H296" i="9"/>
  <c r="H295" i="9"/>
  <c r="H294" i="9"/>
  <c r="H293" i="9"/>
  <c r="H292" i="9"/>
  <c r="H291" i="9"/>
  <c r="K291" i="9" s="1"/>
  <c r="H289" i="9"/>
  <c r="H288" i="9"/>
  <c r="H287" i="9"/>
  <c r="H286" i="9"/>
  <c r="H285" i="9"/>
  <c r="H284" i="9"/>
  <c r="H283" i="9"/>
  <c r="H281" i="9"/>
  <c r="H280" i="9"/>
  <c r="H279" i="9"/>
  <c r="H278" i="9"/>
  <c r="H277" i="9"/>
  <c r="H276" i="9"/>
  <c r="H275" i="9"/>
  <c r="H273" i="9"/>
  <c r="H272" i="9"/>
  <c r="H271" i="9"/>
  <c r="H270" i="9"/>
  <c r="H269" i="9"/>
  <c r="H268" i="9"/>
  <c r="H267" i="9"/>
  <c r="H265" i="9"/>
  <c r="H264" i="9"/>
  <c r="H263" i="9"/>
  <c r="H262" i="9"/>
  <c r="H261" i="9"/>
  <c r="H260" i="9"/>
  <c r="H259" i="9"/>
  <c r="H257" i="9"/>
  <c r="H256" i="9"/>
  <c r="H255" i="9"/>
  <c r="H254" i="9"/>
  <c r="H253" i="9"/>
  <c r="H252" i="9"/>
  <c r="H251" i="9"/>
  <c r="H249" i="9"/>
  <c r="H248" i="9"/>
  <c r="H247" i="9"/>
  <c r="H246" i="9"/>
  <c r="H245" i="9"/>
  <c r="H244" i="9"/>
  <c r="H243" i="9"/>
  <c r="H241" i="9"/>
  <c r="H240" i="9"/>
  <c r="H239" i="9"/>
  <c r="H238" i="9"/>
  <c r="H237" i="9"/>
  <c r="H236" i="9"/>
  <c r="H235" i="9"/>
  <c r="H233" i="9"/>
  <c r="H232" i="9"/>
  <c r="H231" i="9"/>
  <c r="H230" i="9"/>
  <c r="H229" i="9"/>
  <c r="H228" i="9"/>
  <c r="H227" i="9"/>
  <c r="K227" i="9" s="1"/>
  <c r="H225" i="9"/>
  <c r="H224" i="9"/>
  <c r="H223" i="9"/>
  <c r="H222" i="9"/>
  <c r="H221" i="9"/>
  <c r="H220" i="9"/>
  <c r="H219" i="9"/>
  <c r="H217" i="9"/>
  <c r="H216" i="9"/>
  <c r="H215" i="9"/>
  <c r="H214" i="9"/>
  <c r="H213" i="9"/>
  <c r="H212" i="9"/>
  <c r="H211" i="9"/>
  <c r="H209" i="9"/>
  <c r="H208" i="9"/>
  <c r="H207" i="9"/>
  <c r="H206" i="9"/>
  <c r="H205" i="9"/>
  <c r="H204" i="9"/>
  <c r="H203" i="9"/>
  <c r="H201" i="9"/>
  <c r="H200" i="9"/>
  <c r="H199" i="9"/>
  <c r="H198" i="9"/>
  <c r="H197" i="9"/>
  <c r="H196" i="9"/>
  <c r="H195" i="9"/>
  <c r="H193" i="9"/>
  <c r="H192" i="9"/>
  <c r="H191" i="9"/>
  <c r="H190" i="9"/>
  <c r="H189" i="9"/>
  <c r="H188" i="9"/>
  <c r="H187" i="9"/>
  <c r="H185" i="9"/>
  <c r="H184" i="9"/>
  <c r="H183" i="9"/>
  <c r="H182" i="9"/>
  <c r="H181" i="9"/>
  <c r="H180" i="9"/>
  <c r="H179" i="9"/>
  <c r="H177" i="9"/>
  <c r="H176" i="9"/>
  <c r="H175" i="9"/>
  <c r="H174" i="9"/>
  <c r="H173" i="9"/>
  <c r="H172" i="9"/>
  <c r="H171" i="9"/>
  <c r="H169" i="9"/>
  <c r="H168" i="9"/>
  <c r="H167" i="9"/>
  <c r="H166" i="9"/>
  <c r="H165" i="9"/>
  <c r="H164" i="9"/>
  <c r="H163" i="9"/>
  <c r="K163" i="9" s="1"/>
  <c r="H161" i="9"/>
  <c r="H160" i="9"/>
  <c r="H159" i="9"/>
  <c r="H158" i="9"/>
  <c r="H157" i="9"/>
  <c r="H156" i="9"/>
  <c r="H155" i="9"/>
  <c r="H153" i="9"/>
  <c r="H152" i="9"/>
  <c r="H151" i="9"/>
  <c r="H150" i="9"/>
  <c r="H149" i="9"/>
  <c r="H148" i="9"/>
  <c r="H147" i="9"/>
  <c r="H145" i="9"/>
  <c r="H144" i="9"/>
  <c r="H143" i="9"/>
  <c r="H142" i="9"/>
  <c r="H141" i="9"/>
  <c r="H140" i="9"/>
  <c r="H139" i="9"/>
  <c r="H137" i="9"/>
  <c r="H136" i="9"/>
  <c r="H135" i="9"/>
  <c r="H134" i="9"/>
  <c r="H133" i="9"/>
  <c r="H132" i="9"/>
  <c r="H131" i="9"/>
  <c r="H129" i="9"/>
  <c r="H128" i="9"/>
  <c r="H127" i="9"/>
  <c r="H126" i="9"/>
  <c r="H125" i="9"/>
  <c r="H124" i="9"/>
  <c r="H123" i="9"/>
  <c r="H121" i="9"/>
  <c r="H120" i="9"/>
  <c r="H119" i="9"/>
  <c r="H118" i="9"/>
  <c r="H117" i="9"/>
  <c r="K116" i="9"/>
  <c r="H116" i="9"/>
  <c r="H115" i="9"/>
  <c r="H113" i="9"/>
  <c r="H112" i="9"/>
  <c r="H111" i="9"/>
  <c r="H110" i="9"/>
  <c r="H109" i="9"/>
  <c r="H108" i="9"/>
  <c r="K108" i="9" s="1"/>
  <c r="H107" i="9"/>
  <c r="H105" i="9"/>
  <c r="H104" i="9"/>
  <c r="H103" i="9"/>
  <c r="H102" i="9"/>
  <c r="H101" i="9"/>
  <c r="H100" i="9"/>
  <c r="K100" i="9" s="1"/>
  <c r="H99" i="9"/>
  <c r="H97" i="9"/>
  <c r="H96" i="9"/>
  <c r="H95" i="9"/>
  <c r="H94" i="9"/>
  <c r="H93" i="9"/>
  <c r="H92" i="9"/>
  <c r="H91" i="9"/>
  <c r="H89" i="9"/>
  <c r="H88" i="9"/>
  <c r="H87" i="9"/>
  <c r="H86" i="9"/>
  <c r="H85" i="9"/>
  <c r="H84" i="9"/>
  <c r="H83" i="9"/>
  <c r="H81" i="9"/>
  <c r="H80" i="9"/>
  <c r="H79" i="9"/>
  <c r="H78" i="9"/>
  <c r="H77" i="9"/>
  <c r="H76" i="9"/>
  <c r="H75" i="9"/>
  <c r="H73" i="9"/>
  <c r="H72" i="9"/>
  <c r="H71" i="9"/>
  <c r="H70" i="9"/>
  <c r="H69" i="9"/>
  <c r="H68" i="9"/>
  <c r="H67" i="9"/>
  <c r="H65" i="9"/>
  <c r="H64" i="9"/>
  <c r="H63" i="9"/>
  <c r="H62" i="9"/>
  <c r="H61" i="9"/>
  <c r="H60" i="9"/>
  <c r="H59" i="9"/>
  <c r="H57" i="9"/>
  <c r="H56" i="9"/>
  <c r="H55" i="9"/>
  <c r="H54" i="9"/>
  <c r="H53" i="9"/>
  <c r="H52" i="9"/>
  <c r="H51" i="9"/>
  <c r="H49" i="9"/>
  <c r="H48" i="9"/>
  <c r="H47" i="9"/>
  <c r="H46" i="9"/>
  <c r="H45" i="9"/>
  <c r="H44" i="9"/>
  <c r="H43" i="9"/>
  <c r="H41" i="9"/>
  <c r="H40" i="9"/>
  <c r="H39" i="9"/>
  <c r="H38" i="9"/>
  <c r="H37" i="9"/>
  <c r="H36" i="9"/>
  <c r="H35" i="9"/>
  <c r="H33" i="9"/>
  <c r="H32" i="9"/>
  <c r="H31" i="9"/>
  <c r="H30" i="9"/>
  <c r="H29" i="9"/>
  <c r="H28" i="9"/>
  <c r="H27" i="9"/>
  <c r="H25" i="9"/>
  <c r="H24" i="9"/>
  <c r="H23" i="9"/>
  <c r="H22" i="9"/>
  <c r="H21" i="9"/>
  <c r="H20" i="9"/>
  <c r="H19" i="9"/>
  <c r="H17" i="9"/>
  <c r="H16" i="9"/>
  <c r="H15" i="9"/>
  <c r="H14" i="9"/>
  <c r="H13" i="9"/>
  <c r="H12" i="9"/>
  <c r="H11" i="9"/>
  <c r="H9" i="9"/>
  <c r="H8" i="9"/>
  <c r="H7" i="9"/>
  <c r="H6" i="9"/>
  <c r="H5" i="9"/>
  <c r="H4" i="9"/>
  <c r="H3" i="9"/>
  <c r="H2" i="9"/>
  <c r="D1828" i="9"/>
  <c r="C1828" i="9"/>
  <c r="B1828" i="9"/>
  <c r="D1827" i="9"/>
  <c r="C1827" i="9"/>
  <c r="B1827" i="9"/>
  <c r="D1826" i="9"/>
  <c r="C1826" i="9"/>
  <c r="B1826" i="9"/>
  <c r="D1825" i="9"/>
  <c r="C1825" i="9"/>
  <c r="B1825" i="9"/>
  <c r="D1824" i="9"/>
  <c r="C1824" i="9"/>
  <c r="B1824" i="9"/>
  <c r="D1823" i="9"/>
  <c r="C1823" i="9"/>
  <c r="B1823" i="9"/>
  <c r="D1822" i="9"/>
  <c r="C1822" i="9"/>
  <c r="B1822" i="9"/>
  <c r="D1821" i="9"/>
  <c r="C1821" i="9"/>
  <c r="B1821" i="9"/>
  <c r="D1820" i="9"/>
  <c r="C1820" i="9"/>
  <c r="B1820" i="9"/>
  <c r="D1819" i="9"/>
  <c r="C1819" i="9"/>
  <c r="B1819" i="9"/>
  <c r="D1818" i="9"/>
  <c r="C1818" i="9"/>
  <c r="B1818" i="9"/>
  <c r="D1817" i="9"/>
  <c r="C1817" i="9"/>
  <c r="B1817" i="9"/>
  <c r="D1816" i="9"/>
  <c r="C1816" i="9"/>
  <c r="B1816" i="9"/>
  <c r="D1815" i="9"/>
  <c r="C1815" i="9"/>
  <c r="B1815" i="9"/>
  <c r="D1814" i="9"/>
  <c r="C1814" i="9"/>
  <c r="B1814" i="9"/>
  <c r="D1813" i="9"/>
  <c r="C1813" i="9"/>
  <c r="B1813" i="9"/>
  <c r="D1812" i="9"/>
  <c r="C1812" i="9"/>
  <c r="B1812" i="9"/>
  <c r="D1811" i="9"/>
  <c r="C1811" i="9"/>
  <c r="B1811" i="9"/>
  <c r="D1810" i="9"/>
  <c r="C1810" i="9"/>
  <c r="B1810" i="9"/>
  <c r="D1809" i="9"/>
  <c r="C1809" i="9"/>
  <c r="B1809" i="9"/>
  <c r="D1808" i="9"/>
  <c r="C1808" i="9"/>
  <c r="B1808" i="9"/>
  <c r="D1807" i="9"/>
  <c r="C1807" i="9"/>
  <c r="B1807" i="9"/>
  <c r="D1806" i="9"/>
  <c r="C1806" i="9"/>
  <c r="B1806" i="9"/>
  <c r="D1805" i="9"/>
  <c r="C1805" i="9"/>
  <c r="B1805" i="9"/>
  <c r="D1804" i="9"/>
  <c r="C1804" i="9"/>
  <c r="B1804" i="9"/>
  <c r="D1803" i="9"/>
  <c r="C1803" i="9"/>
  <c r="B1803" i="9"/>
  <c r="D1802" i="9"/>
  <c r="C1802" i="9"/>
  <c r="B1802" i="9"/>
  <c r="D1801" i="9"/>
  <c r="C1801" i="9"/>
  <c r="B1801" i="9"/>
  <c r="D1800" i="9"/>
  <c r="C1800" i="9"/>
  <c r="B1800" i="9"/>
  <c r="D1799" i="9"/>
  <c r="C1799" i="9"/>
  <c r="B1799" i="9"/>
  <c r="D1798" i="9"/>
  <c r="C1798" i="9"/>
  <c r="B1798" i="9"/>
  <c r="D1797" i="9"/>
  <c r="C1797" i="9"/>
  <c r="B1797" i="9"/>
  <c r="D1796" i="9"/>
  <c r="C1796" i="9"/>
  <c r="B1796" i="9"/>
  <c r="D1795" i="9"/>
  <c r="C1795" i="9"/>
  <c r="B1795" i="9"/>
  <c r="D1794" i="9"/>
  <c r="C1794" i="9"/>
  <c r="B1794" i="9"/>
  <c r="D1793" i="9"/>
  <c r="C1793" i="9"/>
  <c r="B1793" i="9"/>
  <c r="D1792" i="9"/>
  <c r="C1792" i="9"/>
  <c r="B1792" i="9"/>
  <c r="D1791" i="9"/>
  <c r="C1791" i="9"/>
  <c r="B1791" i="9"/>
  <c r="D1790" i="9"/>
  <c r="C1790" i="9"/>
  <c r="B1790" i="9"/>
  <c r="D1789" i="9"/>
  <c r="C1789" i="9"/>
  <c r="B1789" i="9"/>
  <c r="D1788" i="9"/>
  <c r="C1788" i="9"/>
  <c r="B1788" i="9"/>
  <c r="D1787" i="9"/>
  <c r="C1787" i="9"/>
  <c r="B1787" i="9"/>
  <c r="D1786" i="9"/>
  <c r="C1786" i="9"/>
  <c r="B1786" i="9"/>
  <c r="D1785" i="9"/>
  <c r="C1785" i="9"/>
  <c r="B1785" i="9"/>
  <c r="D1784" i="9"/>
  <c r="C1784" i="9"/>
  <c r="B1784" i="9"/>
  <c r="D1783" i="9"/>
  <c r="C1783" i="9"/>
  <c r="B1783" i="9"/>
  <c r="D1782" i="9"/>
  <c r="C1782" i="9"/>
  <c r="B1782" i="9"/>
  <c r="D1781" i="9"/>
  <c r="C1781" i="9"/>
  <c r="B1781" i="9"/>
  <c r="D1780" i="9"/>
  <c r="C1780" i="9"/>
  <c r="B1780" i="9"/>
  <c r="D1779" i="9"/>
  <c r="C1779" i="9"/>
  <c r="B1779" i="9"/>
  <c r="D1778" i="9"/>
  <c r="C1778" i="9"/>
  <c r="B1778" i="9"/>
  <c r="D1777" i="9"/>
  <c r="C1777" i="9"/>
  <c r="B1777" i="9"/>
  <c r="D1776" i="9"/>
  <c r="C1776" i="9"/>
  <c r="B1776" i="9"/>
  <c r="D1775" i="9"/>
  <c r="C1775" i="9"/>
  <c r="B1775" i="9"/>
  <c r="D1774" i="9"/>
  <c r="C1774" i="9"/>
  <c r="B1774" i="9"/>
  <c r="D1773" i="9"/>
  <c r="C1773" i="9"/>
  <c r="B1773" i="9"/>
  <c r="D1772" i="9"/>
  <c r="C1772" i="9"/>
  <c r="B1772" i="9"/>
  <c r="D1771" i="9"/>
  <c r="C1771" i="9"/>
  <c r="B1771" i="9"/>
  <c r="D1770" i="9"/>
  <c r="C1770" i="9"/>
  <c r="B1770" i="9"/>
  <c r="D1769" i="9"/>
  <c r="C1769" i="9"/>
  <c r="B1769" i="9"/>
  <c r="D1768" i="9"/>
  <c r="C1768" i="9"/>
  <c r="B1768" i="9"/>
  <c r="D1767" i="9"/>
  <c r="C1767" i="9"/>
  <c r="B1767" i="9"/>
  <c r="D1766" i="9"/>
  <c r="C1766" i="9"/>
  <c r="B1766" i="9"/>
  <c r="D1765" i="9"/>
  <c r="C1765" i="9"/>
  <c r="B1765" i="9"/>
  <c r="D1764" i="9"/>
  <c r="C1764" i="9"/>
  <c r="B1764" i="9"/>
  <c r="D1763" i="9"/>
  <c r="C1763" i="9"/>
  <c r="B1763" i="9"/>
  <c r="D1762" i="9"/>
  <c r="C1762" i="9"/>
  <c r="B1762" i="9"/>
  <c r="D1761" i="9"/>
  <c r="C1761" i="9"/>
  <c r="B1761" i="9"/>
  <c r="D1760" i="9"/>
  <c r="C1760" i="9"/>
  <c r="B1760" i="9"/>
  <c r="D1759" i="9"/>
  <c r="C1759" i="9"/>
  <c r="B1759" i="9"/>
  <c r="D1758" i="9"/>
  <c r="C1758" i="9"/>
  <c r="B1758" i="9"/>
  <c r="D1757" i="9"/>
  <c r="C1757" i="9"/>
  <c r="B1757" i="9"/>
  <c r="D1756" i="9"/>
  <c r="C1756" i="9"/>
  <c r="B1756" i="9"/>
  <c r="D1755" i="9"/>
  <c r="C1755" i="9"/>
  <c r="B1755" i="9"/>
  <c r="D1754" i="9"/>
  <c r="C1754" i="9"/>
  <c r="B1754" i="9"/>
  <c r="D1753" i="9"/>
  <c r="C1753" i="9"/>
  <c r="B1753" i="9"/>
  <c r="D1752" i="9"/>
  <c r="C1752" i="9"/>
  <c r="B1752" i="9"/>
  <c r="D1751" i="9"/>
  <c r="C1751" i="9"/>
  <c r="B1751" i="9"/>
  <c r="D1750" i="9"/>
  <c r="C1750" i="9"/>
  <c r="B1750" i="9"/>
  <c r="D1749" i="9"/>
  <c r="C1749" i="9"/>
  <c r="B1749" i="9"/>
  <c r="D1748" i="9"/>
  <c r="C1748" i="9"/>
  <c r="B1748" i="9"/>
  <c r="D1747" i="9"/>
  <c r="C1747" i="9"/>
  <c r="B1747" i="9"/>
  <c r="D1746" i="9"/>
  <c r="C1746" i="9"/>
  <c r="B1746" i="9"/>
  <c r="D1745" i="9"/>
  <c r="C1745" i="9"/>
  <c r="B1745" i="9"/>
  <c r="D1744" i="9"/>
  <c r="C1744" i="9"/>
  <c r="B1744" i="9"/>
  <c r="D1743" i="9"/>
  <c r="C1743" i="9"/>
  <c r="B1743" i="9"/>
  <c r="D1742" i="9"/>
  <c r="C1742" i="9"/>
  <c r="B1742" i="9"/>
  <c r="D1741" i="9"/>
  <c r="C1741" i="9"/>
  <c r="B1741" i="9"/>
  <c r="D1740" i="9"/>
  <c r="C1740" i="9"/>
  <c r="B1740" i="9"/>
  <c r="D1739" i="9"/>
  <c r="C1739" i="9"/>
  <c r="B1739" i="9"/>
  <c r="D1738" i="9"/>
  <c r="C1738" i="9"/>
  <c r="B1738" i="9"/>
  <c r="D1737" i="9"/>
  <c r="C1737" i="9"/>
  <c r="B1737" i="9"/>
  <c r="D1736" i="9"/>
  <c r="C1736" i="9"/>
  <c r="B1736" i="9"/>
  <c r="D1735" i="9"/>
  <c r="C1735" i="9"/>
  <c r="B1735" i="9"/>
  <c r="D1734" i="9"/>
  <c r="C1734" i="9"/>
  <c r="B1734" i="9"/>
  <c r="D1733" i="9"/>
  <c r="C1733" i="9"/>
  <c r="B1733" i="9"/>
  <c r="D1732" i="9"/>
  <c r="C1732" i="9"/>
  <c r="B1732" i="9"/>
  <c r="D1731" i="9"/>
  <c r="C1731" i="9"/>
  <c r="B1731" i="9"/>
  <c r="D1730" i="9"/>
  <c r="C1730" i="9"/>
  <c r="B1730" i="9"/>
  <c r="D1729" i="9"/>
  <c r="C1729" i="9"/>
  <c r="B1729" i="9"/>
  <c r="D1728" i="9"/>
  <c r="C1728" i="9"/>
  <c r="B1728" i="9"/>
  <c r="D1727" i="9"/>
  <c r="C1727" i="9"/>
  <c r="B1727" i="9"/>
  <c r="D1726" i="9"/>
  <c r="C1726" i="9"/>
  <c r="B1726" i="9"/>
  <c r="D1725" i="9"/>
  <c r="C1725" i="9"/>
  <c r="B1725" i="9"/>
  <c r="D1724" i="9"/>
  <c r="C1724" i="9"/>
  <c r="B1724" i="9"/>
  <c r="D1723" i="9"/>
  <c r="C1723" i="9"/>
  <c r="B1723" i="9"/>
  <c r="D1722" i="9"/>
  <c r="C1722" i="9"/>
  <c r="B1722" i="9"/>
  <c r="D1721" i="9"/>
  <c r="C1721" i="9"/>
  <c r="B1721" i="9"/>
  <c r="D1720" i="9"/>
  <c r="C1720" i="9"/>
  <c r="B1720" i="9"/>
  <c r="D1719" i="9"/>
  <c r="C1719" i="9"/>
  <c r="B1719" i="9"/>
  <c r="D1718" i="9"/>
  <c r="C1718" i="9"/>
  <c r="B1718" i="9"/>
  <c r="D1717" i="9"/>
  <c r="C1717" i="9"/>
  <c r="B1717" i="9"/>
  <c r="D1716" i="9"/>
  <c r="C1716" i="9"/>
  <c r="B1716" i="9"/>
  <c r="D1715" i="9"/>
  <c r="C1715" i="9"/>
  <c r="B1715" i="9"/>
  <c r="D1714" i="9"/>
  <c r="C1714" i="9"/>
  <c r="B1714" i="9"/>
  <c r="D1713" i="9"/>
  <c r="C1713" i="9"/>
  <c r="B1713" i="9"/>
  <c r="D1712" i="9"/>
  <c r="C1712" i="9"/>
  <c r="B1712" i="9"/>
  <c r="D1711" i="9"/>
  <c r="C1711" i="9"/>
  <c r="B1711" i="9"/>
  <c r="D1710" i="9"/>
  <c r="C1710" i="9"/>
  <c r="B1710" i="9"/>
  <c r="D1709" i="9"/>
  <c r="C1709" i="9"/>
  <c r="B1709" i="9"/>
  <c r="D1708" i="9"/>
  <c r="C1708" i="9"/>
  <c r="B1708" i="9"/>
  <c r="D1707" i="9"/>
  <c r="C1707" i="9"/>
  <c r="B1707" i="9"/>
  <c r="D1706" i="9"/>
  <c r="C1706" i="9"/>
  <c r="B1706" i="9"/>
  <c r="D1705" i="9"/>
  <c r="C1705" i="9"/>
  <c r="B1705" i="9"/>
  <c r="D1704" i="9"/>
  <c r="C1704" i="9"/>
  <c r="B1704" i="9"/>
  <c r="D1703" i="9"/>
  <c r="C1703" i="9"/>
  <c r="B1703" i="9"/>
  <c r="D1702" i="9"/>
  <c r="C1702" i="9"/>
  <c r="B1702" i="9"/>
  <c r="D1701" i="9"/>
  <c r="C1701" i="9"/>
  <c r="B1701" i="9"/>
  <c r="D1700" i="9"/>
  <c r="C1700" i="9"/>
  <c r="B1700" i="9"/>
  <c r="D1699" i="9"/>
  <c r="C1699" i="9"/>
  <c r="B1699" i="9"/>
  <c r="D1698" i="9"/>
  <c r="C1698" i="9"/>
  <c r="B1698" i="9"/>
  <c r="D1697" i="9"/>
  <c r="C1697" i="9"/>
  <c r="B1697" i="9"/>
  <c r="D1696" i="9"/>
  <c r="C1696" i="9"/>
  <c r="B1696" i="9"/>
  <c r="D1695" i="9"/>
  <c r="C1695" i="9"/>
  <c r="B1695" i="9"/>
  <c r="D1694" i="9"/>
  <c r="C1694" i="9"/>
  <c r="B1694" i="9"/>
  <c r="D1693" i="9"/>
  <c r="C1693" i="9"/>
  <c r="B1693" i="9"/>
  <c r="D1692" i="9"/>
  <c r="C1692" i="9"/>
  <c r="B1692" i="9"/>
  <c r="D1691" i="9"/>
  <c r="C1691" i="9"/>
  <c r="B1691" i="9"/>
  <c r="D1690" i="9"/>
  <c r="C1690" i="9"/>
  <c r="B1690" i="9"/>
  <c r="D1689" i="9"/>
  <c r="C1689" i="9"/>
  <c r="B1689" i="9"/>
  <c r="D1688" i="9"/>
  <c r="C1688" i="9"/>
  <c r="B1688" i="9"/>
  <c r="D1687" i="9"/>
  <c r="C1687" i="9"/>
  <c r="B1687" i="9"/>
  <c r="D1686" i="9"/>
  <c r="C1686" i="9"/>
  <c r="B1686" i="9"/>
  <c r="D1685" i="9"/>
  <c r="C1685" i="9"/>
  <c r="B1685" i="9"/>
  <c r="D1684" i="9"/>
  <c r="C1684" i="9"/>
  <c r="B1684" i="9"/>
  <c r="D1683" i="9"/>
  <c r="C1683" i="9"/>
  <c r="B1683" i="9"/>
  <c r="D1682" i="9"/>
  <c r="C1682" i="9"/>
  <c r="B1682" i="9"/>
  <c r="D1681" i="9"/>
  <c r="C1681" i="9"/>
  <c r="B1681" i="9"/>
  <c r="D1680" i="9"/>
  <c r="C1680" i="9"/>
  <c r="B1680" i="9"/>
  <c r="D1679" i="9"/>
  <c r="C1679" i="9"/>
  <c r="B1679" i="9"/>
  <c r="D1678" i="9"/>
  <c r="C1678" i="9"/>
  <c r="B1678" i="9"/>
  <c r="D1677" i="9"/>
  <c r="C1677" i="9"/>
  <c r="B1677" i="9"/>
  <c r="D1676" i="9"/>
  <c r="C1676" i="9"/>
  <c r="B1676" i="9"/>
  <c r="D1675" i="9"/>
  <c r="C1675" i="9"/>
  <c r="B1675" i="9"/>
  <c r="D1674" i="9"/>
  <c r="C1674" i="9"/>
  <c r="B1674" i="9"/>
  <c r="D1673" i="9"/>
  <c r="C1673" i="9"/>
  <c r="B1673" i="9"/>
  <c r="D1672" i="9"/>
  <c r="C1672" i="9"/>
  <c r="B1672" i="9"/>
  <c r="D1671" i="9"/>
  <c r="C1671" i="9"/>
  <c r="B1671" i="9"/>
  <c r="D1670" i="9"/>
  <c r="C1670" i="9"/>
  <c r="B1670" i="9"/>
  <c r="D1669" i="9"/>
  <c r="C1669" i="9"/>
  <c r="B1669" i="9"/>
  <c r="D1668" i="9"/>
  <c r="C1668" i="9"/>
  <c r="B1668" i="9"/>
  <c r="D1667" i="9"/>
  <c r="C1667" i="9"/>
  <c r="B1667" i="9"/>
  <c r="D1666" i="9"/>
  <c r="C1666" i="9"/>
  <c r="B1666" i="9"/>
  <c r="D1665" i="9"/>
  <c r="C1665" i="9"/>
  <c r="B1665" i="9"/>
  <c r="D1664" i="9"/>
  <c r="C1664" i="9"/>
  <c r="B1664" i="9"/>
  <c r="D1663" i="9"/>
  <c r="C1663" i="9"/>
  <c r="B1663" i="9"/>
  <c r="D1662" i="9"/>
  <c r="C1662" i="9"/>
  <c r="B1662" i="9"/>
  <c r="D1661" i="9"/>
  <c r="C1661" i="9"/>
  <c r="B1661" i="9"/>
  <c r="D1660" i="9"/>
  <c r="C1660" i="9"/>
  <c r="B1660" i="9"/>
  <c r="D1659" i="9"/>
  <c r="C1659" i="9"/>
  <c r="B1659" i="9"/>
  <c r="D1658" i="9"/>
  <c r="C1658" i="9"/>
  <c r="B1658" i="9"/>
  <c r="D1657" i="9"/>
  <c r="C1657" i="9"/>
  <c r="B1657" i="9"/>
  <c r="D1656" i="9"/>
  <c r="C1656" i="9"/>
  <c r="B1656" i="9"/>
  <c r="D1655" i="9"/>
  <c r="C1655" i="9"/>
  <c r="B1655" i="9"/>
  <c r="D1654" i="9"/>
  <c r="C1654" i="9"/>
  <c r="B1654" i="9"/>
  <c r="D1653" i="9"/>
  <c r="C1653" i="9"/>
  <c r="B1653" i="9"/>
  <c r="D1652" i="9"/>
  <c r="C1652" i="9"/>
  <c r="B1652" i="9"/>
  <c r="D1651" i="9"/>
  <c r="C1651" i="9"/>
  <c r="B1651" i="9"/>
  <c r="D1650" i="9"/>
  <c r="C1650" i="9"/>
  <c r="B1650" i="9"/>
  <c r="D1649" i="9"/>
  <c r="C1649" i="9"/>
  <c r="B1649" i="9"/>
  <c r="D1648" i="9"/>
  <c r="C1648" i="9"/>
  <c r="B1648" i="9"/>
  <c r="D1647" i="9"/>
  <c r="C1647" i="9"/>
  <c r="B1647" i="9"/>
  <c r="D1646" i="9"/>
  <c r="C1646" i="9"/>
  <c r="B1646" i="9"/>
  <c r="D1645" i="9"/>
  <c r="C1645" i="9"/>
  <c r="B1645" i="9"/>
  <c r="D1644" i="9"/>
  <c r="C1644" i="9"/>
  <c r="B1644" i="9"/>
  <c r="D1643" i="9"/>
  <c r="C1643" i="9"/>
  <c r="B1643" i="9"/>
  <c r="D1642" i="9"/>
  <c r="C1642" i="9"/>
  <c r="B1642" i="9"/>
  <c r="D1641" i="9"/>
  <c r="C1641" i="9"/>
  <c r="B1641" i="9"/>
  <c r="D1640" i="9"/>
  <c r="C1640" i="9"/>
  <c r="B1640" i="9"/>
  <c r="D1639" i="9"/>
  <c r="C1639" i="9"/>
  <c r="B1639" i="9"/>
  <c r="D1638" i="9"/>
  <c r="C1638" i="9"/>
  <c r="B1638" i="9"/>
  <c r="D1637" i="9"/>
  <c r="C1637" i="9"/>
  <c r="B1637" i="9"/>
  <c r="D1636" i="9"/>
  <c r="C1636" i="9"/>
  <c r="B1636" i="9"/>
  <c r="D1635" i="9"/>
  <c r="C1635" i="9"/>
  <c r="B1635" i="9"/>
  <c r="D1634" i="9"/>
  <c r="C1634" i="9"/>
  <c r="B1634" i="9"/>
  <c r="D1633" i="9"/>
  <c r="C1633" i="9"/>
  <c r="B1633" i="9"/>
  <c r="D1632" i="9"/>
  <c r="C1632" i="9"/>
  <c r="B1632" i="9"/>
  <c r="D1631" i="9"/>
  <c r="C1631" i="9"/>
  <c r="B1631" i="9"/>
  <c r="D1630" i="9"/>
  <c r="C1630" i="9"/>
  <c r="B1630" i="9"/>
  <c r="D1629" i="9"/>
  <c r="C1629" i="9"/>
  <c r="B1629" i="9"/>
  <c r="D1628" i="9"/>
  <c r="C1628" i="9"/>
  <c r="B1628" i="9"/>
  <c r="D1627" i="9"/>
  <c r="C1627" i="9"/>
  <c r="B1627" i="9"/>
  <c r="D1626" i="9"/>
  <c r="C1626" i="9"/>
  <c r="B1626" i="9"/>
  <c r="D1625" i="9"/>
  <c r="C1625" i="9"/>
  <c r="B1625" i="9"/>
  <c r="D1624" i="9"/>
  <c r="C1624" i="9"/>
  <c r="B1624" i="9"/>
  <c r="D1623" i="9"/>
  <c r="C1623" i="9"/>
  <c r="B1623" i="9"/>
  <c r="D1622" i="9"/>
  <c r="C1622" i="9"/>
  <c r="B1622" i="9"/>
  <c r="D1621" i="9"/>
  <c r="C1621" i="9"/>
  <c r="B1621" i="9"/>
  <c r="D1620" i="9"/>
  <c r="C1620" i="9"/>
  <c r="B1620" i="9"/>
  <c r="D1619" i="9"/>
  <c r="C1619" i="9"/>
  <c r="B1619" i="9"/>
  <c r="D1618" i="9"/>
  <c r="C1618" i="9"/>
  <c r="B1618" i="9"/>
  <c r="D1617" i="9"/>
  <c r="C1617" i="9"/>
  <c r="B1617" i="9"/>
  <c r="D1616" i="9"/>
  <c r="C1616" i="9"/>
  <c r="B1616" i="9"/>
  <c r="D1615" i="9"/>
  <c r="C1615" i="9"/>
  <c r="B1615" i="9"/>
  <c r="D1614" i="9"/>
  <c r="C1614" i="9"/>
  <c r="B1614" i="9"/>
  <c r="D1613" i="9"/>
  <c r="C1613" i="9"/>
  <c r="B1613" i="9"/>
  <c r="D1612" i="9"/>
  <c r="C1612" i="9"/>
  <c r="B1612" i="9"/>
  <c r="D1611" i="9"/>
  <c r="C1611" i="9"/>
  <c r="B1611" i="9"/>
  <c r="D1610" i="9"/>
  <c r="C1610" i="9"/>
  <c r="B1610" i="9"/>
  <c r="D1609" i="9"/>
  <c r="C1609" i="9"/>
  <c r="B1609" i="9"/>
  <c r="D1608" i="9"/>
  <c r="C1608" i="9"/>
  <c r="B1608" i="9"/>
  <c r="D1607" i="9"/>
  <c r="C1607" i="9"/>
  <c r="B1607" i="9"/>
  <c r="D1606" i="9"/>
  <c r="C1606" i="9"/>
  <c r="B1606" i="9"/>
  <c r="D1605" i="9"/>
  <c r="C1605" i="9"/>
  <c r="B1605" i="9"/>
  <c r="D1604" i="9"/>
  <c r="C1604" i="9"/>
  <c r="B1604" i="9"/>
  <c r="D1603" i="9"/>
  <c r="C1603" i="9"/>
  <c r="B1603" i="9"/>
  <c r="D1602" i="9"/>
  <c r="C1602" i="9"/>
  <c r="B1602" i="9"/>
  <c r="D1601" i="9"/>
  <c r="C1601" i="9"/>
  <c r="B1601" i="9"/>
  <c r="D1600" i="9"/>
  <c r="C1600" i="9"/>
  <c r="B1600" i="9"/>
  <c r="D1599" i="9"/>
  <c r="C1599" i="9"/>
  <c r="B1599" i="9"/>
  <c r="D1598" i="9"/>
  <c r="C1598" i="9"/>
  <c r="B1598" i="9"/>
  <c r="D1597" i="9"/>
  <c r="C1597" i="9"/>
  <c r="B1597" i="9"/>
  <c r="D1596" i="9"/>
  <c r="C1596" i="9"/>
  <c r="B1596" i="9"/>
  <c r="D1595" i="9"/>
  <c r="C1595" i="9"/>
  <c r="B1595" i="9"/>
  <c r="D1594" i="9"/>
  <c r="C1594" i="9"/>
  <c r="B1594" i="9"/>
  <c r="D1593" i="9"/>
  <c r="C1593" i="9"/>
  <c r="B1593" i="9"/>
  <c r="D1592" i="9"/>
  <c r="C1592" i="9"/>
  <c r="B1592" i="9"/>
  <c r="D1591" i="9"/>
  <c r="C1591" i="9"/>
  <c r="B1591" i="9"/>
  <c r="D1590" i="9"/>
  <c r="C1590" i="9"/>
  <c r="B1590" i="9"/>
  <c r="D1589" i="9"/>
  <c r="C1589" i="9"/>
  <c r="B1589" i="9"/>
  <c r="D1588" i="9"/>
  <c r="C1588" i="9"/>
  <c r="B1588" i="9"/>
  <c r="D1587" i="9"/>
  <c r="C1587" i="9"/>
  <c r="B1587" i="9"/>
  <c r="D1586" i="9"/>
  <c r="C1586" i="9"/>
  <c r="B1586" i="9"/>
  <c r="D1585" i="9"/>
  <c r="C1585" i="9"/>
  <c r="B1585" i="9"/>
  <c r="D1584" i="9"/>
  <c r="C1584" i="9"/>
  <c r="B1584" i="9"/>
  <c r="D1583" i="9"/>
  <c r="C1583" i="9"/>
  <c r="B1583" i="9"/>
  <c r="D1582" i="9"/>
  <c r="C1582" i="9"/>
  <c r="B1582" i="9"/>
  <c r="D1581" i="9"/>
  <c r="C1581" i="9"/>
  <c r="B1581" i="9"/>
  <c r="D1580" i="9"/>
  <c r="C1580" i="9"/>
  <c r="B1580" i="9"/>
  <c r="D1579" i="9"/>
  <c r="C1579" i="9"/>
  <c r="B1579" i="9"/>
  <c r="D1578" i="9"/>
  <c r="C1578" i="9"/>
  <c r="B1578" i="9"/>
  <c r="D1577" i="9"/>
  <c r="C1577" i="9"/>
  <c r="B1577" i="9"/>
  <c r="D1576" i="9"/>
  <c r="C1576" i="9"/>
  <c r="B1576" i="9"/>
  <c r="D1575" i="9"/>
  <c r="C1575" i="9"/>
  <c r="B1575" i="9"/>
  <c r="D1574" i="9"/>
  <c r="C1574" i="9"/>
  <c r="B1574" i="9"/>
  <c r="D1573" i="9"/>
  <c r="C1573" i="9"/>
  <c r="B1573" i="9"/>
  <c r="D1572" i="9"/>
  <c r="C1572" i="9"/>
  <c r="B1572" i="9"/>
  <c r="D1571" i="9"/>
  <c r="C1571" i="9"/>
  <c r="B1571" i="9"/>
  <c r="D1570" i="9"/>
  <c r="C1570" i="9"/>
  <c r="B1570" i="9"/>
  <c r="D1569" i="9"/>
  <c r="C1569" i="9"/>
  <c r="B1569" i="9"/>
  <c r="D1568" i="9"/>
  <c r="C1568" i="9"/>
  <c r="B1568" i="9"/>
  <c r="D1567" i="9"/>
  <c r="C1567" i="9"/>
  <c r="B1567" i="9"/>
  <c r="D1566" i="9"/>
  <c r="C1566" i="9"/>
  <c r="B1566" i="9"/>
  <c r="D1565" i="9"/>
  <c r="C1565" i="9"/>
  <c r="B1565" i="9"/>
  <c r="D1564" i="9"/>
  <c r="C1564" i="9"/>
  <c r="B1564" i="9"/>
  <c r="D1563" i="9"/>
  <c r="C1563" i="9"/>
  <c r="B1563" i="9"/>
  <c r="D1562" i="9"/>
  <c r="C1562" i="9"/>
  <c r="B1562" i="9"/>
  <c r="D1561" i="9"/>
  <c r="C1561" i="9"/>
  <c r="B1561" i="9"/>
  <c r="D1560" i="9"/>
  <c r="C1560" i="9"/>
  <c r="B1560" i="9"/>
  <c r="D1559" i="9"/>
  <c r="C1559" i="9"/>
  <c r="B1559" i="9"/>
  <c r="D1558" i="9"/>
  <c r="C1558" i="9"/>
  <c r="B1558" i="9"/>
  <c r="D1557" i="9"/>
  <c r="C1557" i="9"/>
  <c r="B1557" i="9"/>
  <c r="D1556" i="9"/>
  <c r="C1556" i="9"/>
  <c r="B1556" i="9"/>
  <c r="D1555" i="9"/>
  <c r="C1555" i="9"/>
  <c r="B1555" i="9"/>
  <c r="D1554" i="9"/>
  <c r="C1554" i="9"/>
  <c r="B1554" i="9"/>
  <c r="D1553" i="9"/>
  <c r="C1553" i="9"/>
  <c r="B1553" i="9"/>
  <c r="D1552" i="9"/>
  <c r="C1552" i="9"/>
  <c r="B1552" i="9"/>
  <c r="D1551" i="9"/>
  <c r="C1551" i="9"/>
  <c r="B1551" i="9"/>
  <c r="D1550" i="9"/>
  <c r="C1550" i="9"/>
  <c r="B1550" i="9"/>
  <c r="D1549" i="9"/>
  <c r="C1549" i="9"/>
  <c r="B1549" i="9"/>
  <c r="D1548" i="9"/>
  <c r="C1548" i="9"/>
  <c r="B1548" i="9"/>
  <c r="D1547" i="9"/>
  <c r="C1547" i="9"/>
  <c r="B1547" i="9"/>
  <c r="D1546" i="9"/>
  <c r="C1546" i="9"/>
  <c r="B1546" i="9"/>
  <c r="D1545" i="9"/>
  <c r="C1545" i="9"/>
  <c r="B1545" i="9"/>
  <c r="D1544" i="9"/>
  <c r="C1544" i="9"/>
  <c r="B1544" i="9"/>
  <c r="D1543" i="9"/>
  <c r="C1543" i="9"/>
  <c r="B1543" i="9"/>
  <c r="D1542" i="9"/>
  <c r="C1542" i="9"/>
  <c r="B1542" i="9"/>
  <c r="D1541" i="9"/>
  <c r="C1541" i="9"/>
  <c r="B1541" i="9"/>
  <c r="D1540" i="9"/>
  <c r="C1540" i="9"/>
  <c r="B1540" i="9"/>
  <c r="D1539" i="9"/>
  <c r="C1539" i="9"/>
  <c r="B1539" i="9"/>
  <c r="D1538" i="9"/>
  <c r="C1538" i="9"/>
  <c r="B1538" i="9"/>
  <c r="D1537" i="9"/>
  <c r="C1537" i="9"/>
  <c r="B1537" i="9"/>
  <c r="D1536" i="9"/>
  <c r="C1536" i="9"/>
  <c r="B1536" i="9"/>
  <c r="D1535" i="9"/>
  <c r="C1535" i="9"/>
  <c r="B1535" i="9"/>
  <c r="D1534" i="9"/>
  <c r="C1534" i="9"/>
  <c r="B1534" i="9"/>
  <c r="D1533" i="9"/>
  <c r="C1533" i="9"/>
  <c r="B1533" i="9"/>
  <c r="D1532" i="9"/>
  <c r="C1532" i="9"/>
  <c r="B1532" i="9"/>
  <c r="D1531" i="9"/>
  <c r="C1531" i="9"/>
  <c r="B1531" i="9"/>
  <c r="D1530" i="9"/>
  <c r="C1530" i="9"/>
  <c r="B1530" i="9"/>
  <c r="D1529" i="9"/>
  <c r="C1529" i="9"/>
  <c r="B1529" i="9"/>
  <c r="D1528" i="9"/>
  <c r="C1528" i="9"/>
  <c r="B1528" i="9"/>
  <c r="D1527" i="9"/>
  <c r="C1527" i="9"/>
  <c r="B1527" i="9"/>
  <c r="D1526" i="9"/>
  <c r="C1526" i="9"/>
  <c r="B1526" i="9"/>
  <c r="D1525" i="9"/>
  <c r="C1525" i="9"/>
  <c r="B1525" i="9"/>
  <c r="D1524" i="9"/>
  <c r="C1524" i="9"/>
  <c r="B1524" i="9"/>
  <c r="D1523" i="9"/>
  <c r="C1523" i="9"/>
  <c r="B1523" i="9"/>
  <c r="D1522" i="9"/>
  <c r="C1522" i="9"/>
  <c r="B1522" i="9"/>
  <c r="D1521" i="9"/>
  <c r="C1521" i="9"/>
  <c r="B1521" i="9"/>
  <c r="D1520" i="9"/>
  <c r="C1520" i="9"/>
  <c r="B1520" i="9"/>
  <c r="D1519" i="9"/>
  <c r="C1519" i="9"/>
  <c r="B1519" i="9"/>
  <c r="D1518" i="9"/>
  <c r="C1518" i="9"/>
  <c r="B1518" i="9"/>
  <c r="D1517" i="9"/>
  <c r="C1517" i="9"/>
  <c r="B1517" i="9"/>
  <c r="D1516" i="9"/>
  <c r="C1516" i="9"/>
  <c r="B1516" i="9"/>
  <c r="D1515" i="9"/>
  <c r="C1515" i="9"/>
  <c r="B1515" i="9"/>
  <c r="D1514" i="9"/>
  <c r="C1514" i="9"/>
  <c r="B1514" i="9"/>
  <c r="D1513" i="9"/>
  <c r="C1513" i="9"/>
  <c r="B1513" i="9"/>
  <c r="D1512" i="9"/>
  <c r="C1512" i="9"/>
  <c r="B1512" i="9"/>
  <c r="D1511" i="9"/>
  <c r="C1511" i="9"/>
  <c r="B1511" i="9"/>
  <c r="D1510" i="9"/>
  <c r="C1510" i="9"/>
  <c r="B1510" i="9"/>
  <c r="D1509" i="9"/>
  <c r="C1509" i="9"/>
  <c r="B1509" i="9"/>
  <c r="D1508" i="9"/>
  <c r="C1508" i="9"/>
  <c r="B1508" i="9"/>
  <c r="D1507" i="9"/>
  <c r="C1507" i="9"/>
  <c r="B1507" i="9"/>
  <c r="D1506" i="9"/>
  <c r="C1506" i="9"/>
  <c r="B1506" i="9"/>
  <c r="D1505" i="9"/>
  <c r="C1505" i="9"/>
  <c r="B1505" i="9"/>
  <c r="D1504" i="9"/>
  <c r="C1504" i="9"/>
  <c r="B1504" i="9"/>
  <c r="D1503" i="9"/>
  <c r="C1503" i="9"/>
  <c r="B1503" i="9"/>
  <c r="D1502" i="9"/>
  <c r="C1502" i="9"/>
  <c r="B1502" i="9"/>
  <c r="D1501" i="9"/>
  <c r="C1501" i="9"/>
  <c r="B1501" i="9"/>
  <c r="D1500" i="9"/>
  <c r="C1500" i="9"/>
  <c r="B1500" i="9"/>
  <c r="D1499" i="9"/>
  <c r="C1499" i="9"/>
  <c r="B1499" i="9"/>
  <c r="D1498" i="9"/>
  <c r="C1498" i="9"/>
  <c r="B1498" i="9"/>
  <c r="D1497" i="9"/>
  <c r="C1497" i="9"/>
  <c r="B1497" i="9"/>
  <c r="D1496" i="9"/>
  <c r="C1496" i="9"/>
  <c r="B1496" i="9"/>
  <c r="D1495" i="9"/>
  <c r="C1495" i="9"/>
  <c r="B1495" i="9"/>
  <c r="D1494" i="9"/>
  <c r="C1494" i="9"/>
  <c r="B1494" i="9"/>
  <c r="D1493" i="9"/>
  <c r="C1493" i="9"/>
  <c r="B1493" i="9"/>
  <c r="D1492" i="9"/>
  <c r="C1492" i="9"/>
  <c r="B1492" i="9"/>
  <c r="D1491" i="9"/>
  <c r="C1491" i="9"/>
  <c r="B1491" i="9"/>
  <c r="D1490" i="9"/>
  <c r="C1490" i="9"/>
  <c r="B1490" i="9"/>
  <c r="D1489" i="9"/>
  <c r="C1489" i="9"/>
  <c r="B1489" i="9"/>
  <c r="D1488" i="9"/>
  <c r="C1488" i="9"/>
  <c r="B1488" i="9"/>
  <c r="D1487" i="9"/>
  <c r="C1487" i="9"/>
  <c r="B1487" i="9"/>
  <c r="D1486" i="9"/>
  <c r="C1486" i="9"/>
  <c r="B1486" i="9"/>
  <c r="D1485" i="9"/>
  <c r="C1485" i="9"/>
  <c r="B1485" i="9"/>
  <c r="D1484" i="9"/>
  <c r="C1484" i="9"/>
  <c r="B1484" i="9"/>
  <c r="D1483" i="9"/>
  <c r="C1483" i="9"/>
  <c r="B1483" i="9"/>
  <c r="D1482" i="9"/>
  <c r="C1482" i="9"/>
  <c r="B1482" i="9"/>
  <c r="D1481" i="9"/>
  <c r="C1481" i="9"/>
  <c r="B1481" i="9"/>
  <c r="D1480" i="9"/>
  <c r="C1480" i="9"/>
  <c r="B1480" i="9"/>
  <c r="D1479" i="9"/>
  <c r="C1479" i="9"/>
  <c r="B1479" i="9"/>
  <c r="D1478" i="9"/>
  <c r="C1478" i="9"/>
  <c r="B1478" i="9"/>
  <c r="D1477" i="9"/>
  <c r="C1477" i="9"/>
  <c r="B1477" i="9"/>
  <c r="D1476" i="9"/>
  <c r="C1476" i="9"/>
  <c r="B1476" i="9"/>
  <c r="D1475" i="9"/>
  <c r="C1475" i="9"/>
  <c r="B1475" i="9"/>
  <c r="D1474" i="9"/>
  <c r="C1474" i="9"/>
  <c r="B1474" i="9"/>
  <c r="D1473" i="9"/>
  <c r="C1473" i="9"/>
  <c r="B1473" i="9"/>
  <c r="D1472" i="9"/>
  <c r="C1472" i="9"/>
  <c r="B1472" i="9"/>
  <c r="D1471" i="9"/>
  <c r="C1471" i="9"/>
  <c r="B1471" i="9"/>
  <c r="D1470" i="9"/>
  <c r="C1470" i="9"/>
  <c r="B1470" i="9"/>
  <c r="D1469" i="9"/>
  <c r="C1469" i="9"/>
  <c r="B1469" i="9"/>
  <c r="D1468" i="9"/>
  <c r="C1468" i="9"/>
  <c r="B1468" i="9"/>
  <c r="D1467" i="9"/>
  <c r="C1467" i="9"/>
  <c r="B1467" i="9"/>
  <c r="D1466" i="9"/>
  <c r="C1466" i="9"/>
  <c r="B1466" i="9"/>
  <c r="D1465" i="9"/>
  <c r="C1465" i="9"/>
  <c r="B1465" i="9"/>
  <c r="D1464" i="9"/>
  <c r="C1464" i="9"/>
  <c r="B1464" i="9"/>
  <c r="D1463" i="9"/>
  <c r="C1463" i="9"/>
  <c r="B1463" i="9"/>
  <c r="D1462" i="9"/>
  <c r="C1462" i="9"/>
  <c r="B1462" i="9"/>
  <c r="D1461" i="9"/>
  <c r="C1461" i="9"/>
  <c r="B1461" i="9"/>
  <c r="D1460" i="9"/>
  <c r="C1460" i="9"/>
  <c r="B1460" i="9"/>
  <c r="D1459" i="9"/>
  <c r="C1459" i="9"/>
  <c r="B1459" i="9"/>
  <c r="D1458" i="9"/>
  <c r="C1458" i="9"/>
  <c r="B1458" i="9"/>
  <c r="D1457" i="9"/>
  <c r="C1457" i="9"/>
  <c r="B1457" i="9"/>
  <c r="D1456" i="9"/>
  <c r="C1456" i="9"/>
  <c r="B1456" i="9"/>
  <c r="D1455" i="9"/>
  <c r="C1455" i="9"/>
  <c r="B1455" i="9"/>
  <c r="D1454" i="9"/>
  <c r="C1454" i="9"/>
  <c r="B1454" i="9"/>
  <c r="D1453" i="9"/>
  <c r="C1453" i="9"/>
  <c r="B1453" i="9"/>
  <c r="D1452" i="9"/>
  <c r="C1452" i="9"/>
  <c r="B1452" i="9"/>
  <c r="D1451" i="9"/>
  <c r="C1451" i="9"/>
  <c r="B1451" i="9"/>
  <c r="D1450" i="9"/>
  <c r="C1450" i="9"/>
  <c r="B1450" i="9"/>
  <c r="D1449" i="9"/>
  <c r="C1449" i="9"/>
  <c r="B1449" i="9"/>
  <c r="D1448" i="9"/>
  <c r="C1448" i="9"/>
  <c r="B1448" i="9"/>
  <c r="D1447" i="9"/>
  <c r="C1447" i="9"/>
  <c r="B1447" i="9"/>
  <c r="D1446" i="9"/>
  <c r="C1446" i="9"/>
  <c r="B1446" i="9"/>
  <c r="D1445" i="9"/>
  <c r="C1445" i="9"/>
  <c r="B1445" i="9"/>
  <c r="D1444" i="9"/>
  <c r="C1444" i="9"/>
  <c r="B1444" i="9"/>
  <c r="D1443" i="9"/>
  <c r="C1443" i="9"/>
  <c r="B1443" i="9"/>
  <c r="D1442" i="9"/>
  <c r="C1442" i="9"/>
  <c r="B1442" i="9"/>
  <c r="D1441" i="9"/>
  <c r="C1441" i="9"/>
  <c r="B1441" i="9"/>
  <c r="D1440" i="9"/>
  <c r="C1440" i="9"/>
  <c r="B1440" i="9"/>
  <c r="D1439" i="9"/>
  <c r="C1439" i="9"/>
  <c r="B1439" i="9"/>
  <c r="D1438" i="9"/>
  <c r="C1438" i="9"/>
  <c r="B1438" i="9"/>
  <c r="D1437" i="9"/>
  <c r="C1437" i="9"/>
  <c r="B1437" i="9"/>
  <c r="D1436" i="9"/>
  <c r="C1436" i="9"/>
  <c r="B1436" i="9"/>
  <c r="D1435" i="9"/>
  <c r="C1435" i="9"/>
  <c r="B1435" i="9"/>
  <c r="D1434" i="9"/>
  <c r="C1434" i="9"/>
  <c r="B1434" i="9"/>
  <c r="D1433" i="9"/>
  <c r="C1433" i="9"/>
  <c r="B1433" i="9"/>
  <c r="D1432" i="9"/>
  <c r="C1432" i="9"/>
  <c r="B1432" i="9"/>
  <c r="D1431" i="9"/>
  <c r="C1431" i="9"/>
  <c r="B1431" i="9"/>
  <c r="D1430" i="9"/>
  <c r="C1430" i="9"/>
  <c r="B1430" i="9"/>
  <c r="D1429" i="9"/>
  <c r="C1429" i="9"/>
  <c r="B1429" i="9"/>
  <c r="D1428" i="9"/>
  <c r="C1428" i="9"/>
  <c r="B1428" i="9"/>
  <c r="D1427" i="9"/>
  <c r="C1427" i="9"/>
  <c r="B1427" i="9"/>
  <c r="D1426" i="9"/>
  <c r="C1426" i="9"/>
  <c r="B1426" i="9"/>
  <c r="D1425" i="9"/>
  <c r="C1425" i="9"/>
  <c r="B1425" i="9"/>
  <c r="D1424" i="9"/>
  <c r="C1424" i="9"/>
  <c r="B1424" i="9"/>
  <c r="D1423" i="9"/>
  <c r="C1423" i="9"/>
  <c r="B1423" i="9"/>
  <c r="D1422" i="9"/>
  <c r="C1422" i="9"/>
  <c r="B1422" i="9"/>
  <c r="D1421" i="9"/>
  <c r="C1421" i="9"/>
  <c r="B1421" i="9"/>
  <c r="D1420" i="9"/>
  <c r="C1420" i="9"/>
  <c r="B1420" i="9"/>
  <c r="D1419" i="9"/>
  <c r="C1419" i="9"/>
  <c r="B1419" i="9"/>
  <c r="D1418" i="9"/>
  <c r="C1418" i="9"/>
  <c r="B1418" i="9"/>
  <c r="D1417" i="9"/>
  <c r="C1417" i="9"/>
  <c r="B1417" i="9"/>
  <c r="D1416" i="9"/>
  <c r="C1416" i="9"/>
  <c r="B1416" i="9"/>
  <c r="D1415" i="9"/>
  <c r="C1415" i="9"/>
  <c r="B1415" i="9"/>
  <c r="D1414" i="9"/>
  <c r="C1414" i="9"/>
  <c r="B1414" i="9"/>
  <c r="D1413" i="9"/>
  <c r="C1413" i="9"/>
  <c r="B1413" i="9"/>
  <c r="D1412" i="9"/>
  <c r="C1412" i="9"/>
  <c r="B1412" i="9"/>
  <c r="D1411" i="9"/>
  <c r="C1411" i="9"/>
  <c r="B1411" i="9"/>
  <c r="D1410" i="9"/>
  <c r="C1410" i="9"/>
  <c r="B1410" i="9"/>
  <c r="D1409" i="9"/>
  <c r="C1409" i="9"/>
  <c r="B1409" i="9"/>
  <c r="D1408" i="9"/>
  <c r="C1408" i="9"/>
  <c r="B1408" i="9"/>
  <c r="D1407" i="9"/>
  <c r="C1407" i="9"/>
  <c r="B1407" i="9"/>
  <c r="D1406" i="9"/>
  <c r="C1406" i="9"/>
  <c r="B1406" i="9"/>
  <c r="D1405" i="9"/>
  <c r="C1405" i="9"/>
  <c r="B1405" i="9"/>
  <c r="D1404" i="9"/>
  <c r="C1404" i="9"/>
  <c r="B1404" i="9"/>
  <c r="D1403" i="9"/>
  <c r="C1403" i="9"/>
  <c r="B1403" i="9"/>
  <c r="D1402" i="9"/>
  <c r="C1402" i="9"/>
  <c r="B1402" i="9"/>
  <c r="D1401" i="9"/>
  <c r="C1401" i="9"/>
  <c r="B1401" i="9"/>
  <c r="D1400" i="9"/>
  <c r="C1400" i="9"/>
  <c r="B1400" i="9"/>
  <c r="D1399" i="9"/>
  <c r="C1399" i="9"/>
  <c r="B1399" i="9"/>
  <c r="D1398" i="9"/>
  <c r="C1398" i="9"/>
  <c r="B1398" i="9"/>
  <c r="D1397" i="9"/>
  <c r="C1397" i="9"/>
  <c r="B1397" i="9"/>
  <c r="D1396" i="9"/>
  <c r="C1396" i="9"/>
  <c r="B1396" i="9"/>
  <c r="D1395" i="9"/>
  <c r="C1395" i="9"/>
  <c r="B1395" i="9"/>
  <c r="D1394" i="9"/>
  <c r="C1394" i="9"/>
  <c r="B1394" i="9"/>
  <c r="D1393" i="9"/>
  <c r="C1393" i="9"/>
  <c r="B1393" i="9"/>
  <c r="D1392" i="9"/>
  <c r="C1392" i="9"/>
  <c r="B1392" i="9"/>
  <c r="D1391" i="9"/>
  <c r="C1391" i="9"/>
  <c r="B1391" i="9"/>
  <c r="D1390" i="9"/>
  <c r="C1390" i="9"/>
  <c r="B1390" i="9"/>
  <c r="D1389" i="9"/>
  <c r="C1389" i="9"/>
  <c r="B1389" i="9"/>
  <c r="D1388" i="9"/>
  <c r="C1388" i="9"/>
  <c r="B1388" i="9"/>
  <c r="D1387" i="9"/>
  <c r="C1387" i="9"/>
  <c r="B1387" i="9"/>
  <c r="D1386" i="9"/>
  <c r="C1386" i="9"/>
  <c r="B1386" i="9"/>
  <c r="D1385" i="9"/>
  <c r="C1385" i="9"/>
  <c r="B1385" i="9"/>
  <c r="D1384" i="9"/>
  <c r="C1384" i="9"/>
  <c r="B1384" i="9"/>
  <c r="D1383" i="9"/>
  <c r="C1383" i="9"/>
  <c r="B1383" i="9"/>
  <c r="D1382" i="9"/>
  <c r="C1382" i="9"/>
  <c r="B1382" i="9"/>
  <c r="D1381" i="9"/>
  <c r="C1381" i="9"/>
  <c r="B1381" i="9"/>
  <c r="D1380" i="9"/>
  <c r="C1380" i="9"/>
  <c r="B1380" i="9"/>
  <c r="D1379" i="9"/>
  <c r="C1379" i="9"/>
  <c r="B1379" i="9"/>
  <c r="D1378" i="9"/>
  <c r="C1378" i="9"/>
  <c r="B1378" i="9"/>
  <c r="D1377" i="9"/>
  <c r="C1377" i="9"/>
  <c r="B1377" i="9"/>
  <c r="D1376" i="9"/>
  <c r="C1376" i="9"/>
  <c r="B1376" i="9"/>
  <c r="D1375" i="9"/>
  <c r="C1375" i="9"/>
  <c r="B1375" i="9"/>
  <c r="D1374" i="9"/>
  <c r="C1374" i="9"/>
  <c r="B1374" i="9"/>
  <c r="D1373" i="9"/>
  <c r="C1373" i="9"/>
  <c r="B1373" i="9"/>
  <c r="D1372" i="9"/>
  <c r="C1372" i="9"/>
  <c r="B1372" i="9"/>
  <c r="D1371" i="9"/>
  <c r="C1371" i="9"/>
  <c r="B1371" i="9"/>
  <c r="D1370" i="9"/>
  <c r="C1370" i="9"/>
  <c r="B1370" i="9"/>
  <c r="D1369" i="9"/>
  <c r="C1369" i="9"/>
  <c r="B1369" i="9"/>
  <c r="D1368" i="9"/>
  <c r="C1368" i="9"/>
  <c r="B1368" i="9"/>
  <c r="D1367" i="9"/>
  <c r="C1367" i="9"/>
  <c r="B1367" i="9"/>
  <c r="D1366" i="9"/>
  <c r="C1366" i="9"/>
  <c r="B1366" i="9"/>
  <c r="D1365" i="9"/>
  <c r="C1365" i="9"/>
  <c r="B1365" i="9"/>
  <c r="D1364" i="9"/>
  <c r="C1364" i="9"/>
  <c r="B1364" i="9"/>
  <c r="D1363" i="9"/>
  <c r="C1363" i="9"/>
  <c r="B1363" i="9"/>
  <c r="D1362" i="9"/>
  <c r="C1362" i="9"/>
  <c r="B1362" i="9"/>
  <c r="D1361" i="9"/>
  <c r="C1361" i="9"/>
  <c r="B1361" i="9"/>
  <c r="D1360" i="9"/>
  <c r="C1360" i="9"/>
  <c r="B1360" i="9"/>
  <c r="D1359" i="9"/>
  <c r="C1359" i="9"/>
  <c r="B1359" i="9"/>
  <c r="D1358" i="9"/>
  <c r="C1358" i="9"/>
  <c r="B1358" i="9"/>
  <c r="D1357" i="9"/>
  <c r="C1357" i="9"/>
  <c r="B1357" i="9"/>
  <c r="D1356" i="9"/>
  <c r="C1356" i="9"/>
  <c r="B1356" i="9"/>
  <c r="D1355" i="9"/>
  <c r="C1355" i="9"/>
  <c r="B1355" i="9"/>
  <c r="D1354" i="9"/>
  <c r="C1354" i="9"/>
  <c r="B1354" i="9"/>
  <c r="D1353" i="9"/>
  <c r="C1353" i="9"/>
  <c r="B1353" i="9"/>
  <c r="D1352" i="9"/>
  <c r="C1352" i="9"/>
  <c r="B1352" i="9"/>
  <c r="D1351" i="9"/>
  <c r="C1351" i="9"/>
  <c r="B1351" i="9"/>
  <c r="D1350" i="9"/>
  <c r="C1350" i="9"/>
  <c r="B1350" i="9"/>
  <c r="D1349" i="9"/>
  <c r="C1349" i="9"/>
  <c r="B1349" i="9"/>
  <c r="D1348" i="9"/>
  <c r="C1348" i="9"/>
  <c r="B1348" i="9"/>
  <c r="D1347" i="9"/>
  <c r="C1347" i="9"/>
  <c r="B1347" i="9"/>
  <c r="D1346" i="9"/>
  <c r="C1346" i="9"/>
  <c r="B1346" i="9"/>
  <c r="D1345" i="9"/>
  <c r="C1345" i="9"/>
  <c r="B1345" i="9"/>
  <c r="D1344" i="9"/>
  <c r="C1344" i="9"/>
  <c r="B1344" i="9"/>
  <c r="D1343" i="9"/>
  <c r="C1343" i="9"/>
  <c r="B1343" i="9"/>
  <c r="D1342" i="9"/>
  <c r="C1342" i="9"/>
  <c r="B1342" i="9"/>
  <c r="D1341" i="9"/>
  <c r="C1341" i="9"/>
  <c r="B1341" i="9"/>
  <c r="D1340" i="9"/>
  <c r="C1340" i="9"/>
  <c r="B1340" i="9"/>
  <c r="D1339" i="9"/>
  <c r="C1339" i="9"/>
  <c r="B1339" i="9"/>
  <c r="D1338" i="9"/>
  <c r="C1338" i="9"/>
  <c r="B1338" i="9"/>
  <c r="D1337" i="9"/>
  <c r="C1337" i="9"/>
  <c r="B1337" i="9"/>
  <c r="D1336" i="9"/>
  <c r="C1336" i="9"/>
  <c r="B1336" i="9"/>
  <c r="D1335" i="9"/>
  <c r="C1335" i="9"/>
  <c r="B1335" i="9"/>
  <c r="D1334" i="9"/>
  <c r="C1334" i="9"/>
  <c r="B1334" i="9"/>
  <c r="D1333" i="9"/>
  <c r="C1333" i="9"/>
  <c r="B1333" i="9"/>
  <c r="D1332" i="9"/>
  <c r="C1332" i="9"/>
  <c r="B1332" i="9"/>
  <c r="D1331" i="9"/>
  <c r="C1331" i="9"/>
  <c r="B1331" i="9"/>
  <c r="D1330" i="9"/>
  <c r="C1330" i="9"/>
  <c r="B1330" i="9"/>
  <c r="D1329" i="9"/>
  <c r="C1329" i="9"/>
  <c r="B1329" i="9"/>
  <c r="D1328" i="9"/>
  <c r="C1328" i="9"/>
  <c r="B1328" i="9"/>
  <c r="D1327" i="9"/>
  <c r="C1327" i="9"/>
  <c r="B1327" i="9"/>
  <c r="D1326" i="9"/>
  <c r="C1326" i="9"/>
  <c r="B1326" i="9"/>
  <c r="D1325" i="9"/>
  <c r="C1325" i="9"/>
  <c r="B1325" i="9"/>
  <c r="D1324" i="9"/>
  <c r="C1324" i="9"/>
  <c r="B1324" i="9"/>
  <c r="D1323" i="9"/>
  <c r="C1323" i="9"/>
  <c r="B1323" i="9"/>
  <c r="D1322" i="9"/>
  <c r="C1322" i="9"/>
  <c r="B1322" i="9"/>
  <c r="D1321" i="9"/>
  <c r="C1321" i="9"/>
  <c r="B1321" i="9"/>
  <c r="D1320" i="9"/>
  <c r="C1320" i="9"/>
  <c r="B1320" i="9"/>
  <c r="D1319" i="9"/>
  <c r="C1319" i="9"/>
  <c r="B1319" i="9"/>
  <c r="D1318" i="9"/>
  <c r="C1318" i="9"/>
  <c r="B1318" i="9"/>
  <c r="D1317" i="9"/>
  <c r="C1317" i="9"/>
  <c r="B1317" i="9"/>
  <c r="D1316" i="9"/>
  <c r="C1316" i="9"/>
  <c r="B1316" i="9"/>
  <c r="D1315" i="9"/>
  <c r="C1315" i="9"/>
  <c r="B1315" i="9"/>
  <c r="D1314" i="9"/>
  <c r="C1314" i="9"/>
  <c r="B1314" i="9"/>
  <c r="D1313" i="9"/>
  <c r="C1313" i="9"/>
  <c r="B1313" i="9"/>
  <c r="D1312" i="9"/>
  <c r="C1312" i="9"/>
  <c r="B1312" i="9"/>
  <c r="D1311" i="9"/>
  <c r="C1311" i="9"/>
  <c r="B1311" i="9"/>
  <c r="D1310" i="9"/>
  <c r="C1310" i="9"/>
  <c r="B1310" i="9"/>
  <c r="D1309" i="9"/>
  <c r="C1309" i="9"/>
  <c r="B1309" i="9"/>
  <c r="D1308" i="9"/>
  <c r="C1308" i="9"/>
  <c r="B1308" i="9"/>
  <c r="D1307" i="9"/>
  <c r="C1307" i="9"/>
  <c r="B1307" i="9"/>
  <c r="D1306" i="9"/>
  <c r="C1306" i="9"/>
  <c r="B1306" i="9"/>
  <c r="D1305" i="9"/>
  <c r="C1305" i="9"/>
  <c r="B1305" i="9"/>
  <c r="D1304" i="9"/>
  <c r="C1304" i="9"/>
  <c r="B1304" i="9"/>
  <c r="D1303" i="9"/>
  <c r="C1303" i="9"/>
  <c r="B1303" i="9"/>
  <c r="D1302" i="9"/>
  <c r="C1302" i="9"/>
  <c r="B1302" i="9"/>
  <c r="D1301" i="9"/>
  <c r="C1301" i="9"/>
  <c r="B1301" i="9"/>
  <c r="D1300" i="9"/>
  <c r="C1300" i="9"/>
  <c r="B1300" i="9"/>
  <c r="D1299" i="9"/>
  <c r="C1299" i="9"/>
  <c r="B1299" i="9"/>
  <c r="D1298" i="9"/>
  <c r="C1298" i="9"/>
  <c r="B1298" i="9"/>
  <c r="D1297" i="9"/>
  <c r="C1297" i="9"/>
  <c r="B1297" i="9"/>
  <c r="D1296" i="9"/>
  <c r="C1296" i="9"/>
  <c r="B1296" i="9"/>
  <c r="D1295" i="9"/>
  <c r="C1295" i="9"/>
  <c r="B1295" i="9"/>
  <c r="D1294" i="9"/>
  <c r="C1294" i="9"/>
  <c r="B1294" i="9"/>
  <c r="D1293" i="9"/>
  <c r="C1293" i="9"/>
  <c r="B1293" i="9"/>
  <c r="D1292" i="9"/>
  <c r="C1292" i="9"/>
  <c r="B1292" i="9"/>
  <c r="D1291" i="9"/>
  <c r="C1291" i="9"/>
  <c r="B1291" i="9"/>
  <c r="D1290" i="9"/>
  <c r="C1290" i="9"/>
  <c r="B1290" i="9"/>
  <c r="D1289" i="9"/>
  <c r="C1289" i="9"/>
  <c r="B1289" i="9"/>
  <c r="D1288" i="9"/>
  <c r="C1288" i="9"/>
  <c r="B1288" i="9"/>
  <c r="D1287" i="9"/>
  <c r="C1287" i="9"/>
  <c r="B1287" i="9"/>
  <c r="D1286" i="9"/>
  <c r="C1286" i="9"/>
  <c r="B1286" i="9"/>
  <c r="D1285" i="9"/>
  <c r="C1285" i="9"/>
  <c r="B1285" i="9"/>
  <c r="D1284" i="9"/>
  <c r="C1284" i="9"/>
  <c r="B1284" i="9"/>
  <c r="D1283" i="9"/>
  <c r="C1283" i="9"/>
  <c r="B1283" i="9"/>
  <c r="D1282" i="9"/>
  <c r="C1282" i="9"/>
  <c r="B1282" i="9"/>
  <c r="D1281" i="9"/>
  <c r="C1281" i="9"/>
  <c r="B1281" i="9"/>
  <c r="D1280" i="9"/>
  <c r="C1280" i="9"/>
  <c r="B1280" i="9"/>
  <c r="D1279" i="9"/>
  <c r="C1279" i="9"/>
  <c r="B1279" i="9"/>
  <c r="D1278" i="9"/>
  <c r="C1278" i="9"/>
  <c r="B1278" i="9"/>
  <c r="D1277" i="9"/>
  <c r="C1277" i="9"/>
  <c r="B1277" i="9"/>
  <c r="D1276" i="9"/>
  <c r="C1276" i="9"/>
  <c r="B1276" i="9"/>
  <c r="D1275" i="9"/>
  <c r="C1275" i="9"/>
  <c r="B1275" i="9"/>
  <c r="D1274" i="9"/>
  <c r="C1274" i="9"/>
  <c r="B1274" i="9"/>
  <c r="D1273" i="9"/>
  <c r="C1273" i="9"/>
  <c r="B1273" i="9"/>
  <c r="D1272" i="9"/>
  <c r="C1272" i="9"/>
  <c r="B1272" i="9"/>
  <c r="D1271" i="9"/>
  <c r="C1271" i="9"/>
  <c r="B1271" i="9"/>
  <c r="D1270" i="9"/>
  <c r="C1270" i="9"/>
  <c r="B1270" i="9"/>
  <c r="D1269" i="9"/>
  <c r="C1269" i="9"/>
  <c r="B1269" i="9"/>
  <c r="D1268" i="9"/>
  <c r="C1268" i="9"/>
  <c r="B1268" i="9"/>
  <c r="D1267" i="9"/>
  <c r="C1267" i="9"/>
  <c r="B1267" i="9"/>
  <c r="D1266" i="9"/>
  <c r="C1266" i="9"/>
  <c r="B1266" i="9"/>
  <c r="D1265" i="9"/>
  <c r="C1265" i="9"/>
  <c r="B1265" i="9"/>
  <c r="D1264" i="9"/>
  <c r="C1264" i="9"/>
  <c r="B1264" i="9"/>
  <c r="D1263" i="9"/>
  <c r="C1263" i="9"/>
  <c r="B1263" i="9"/>
  <c r="D1262" i="9"/>
  <c r="C1262" i="9"/>
  <c r="B1262" i="9"/>
  <c r="D1261" i="9"/>
  <c r="C1261" i="9"/>
  <c r="B1261" i="9"/>
  <c r="D1260" i="9"/>
  <c r="C1260" i="9"/>
  <c r="B1260" i="9"/>
  <c r="D1259" i="9"/>
  <c r="C1259" i="9"/>
  <c r="B1259" i="9"/>
  <c r="D1258" i="9"/>
  <c r="C1258" i="9"/>
  <c r="B1258" i="9"/>
  <c r="D1257" i="9"/>
  <c r="C1257" i="9"/>
  <c r="B1257" i="9"/>
  <c r="D1256" i="9"/>
  <c r="C1256" i="9"/>
  <c r="B1256" i="9"/>
  <c r="D1255" i="9"/>
  <c r="C1255" i="9"/>
  <c r="B1255" i="9"/>
  <c r="D1254" i="9"/>
  <c r="C1254" i="9"/>
  <c r="B1254" i="9"/>
  <c r="D1253" i="9"/>
  <c r="C1253" i="9"/>
  <c r="B1253" i="9"/>
  <c r="D1252" i="9"/>
  <c r="C1252" i="9"/>
  <c r="B1252" i="9"/>
  <c r="D1251" i="9"/>
  <c r="C1251" i="9"/>
  <c r="B1251" i="9"/>
  <c r="D1250" i="9"/>
  <c r="C1250" i="9"/>
  <c r="B1250" i="9"/>
  <c r="D1249" i="9"/>
  <c r="C1249" i="9"/>
  <c r="B1249" i="9"/>
  <c r="D1248" i="9"/>
  <c r="C1248" i="9"/>
  <c r="B1248" i="9"/>
  <c r="D1247" i="9"/>
  <c r="C1247" i="9"/>
  <c r="B1247" i="9"/>
  <c r="D1246" i="9"/>
  <c r="C1246" i="9"/>
  <c r="B1246" i="9"/>
  <c r="D1245" i="9"/>
  <c r="C1245" i="9"/>
  <c r="B1245" i="9"/>
  <c r="D1244" i="9"/>
  <c r="C1244" i="9"/>
  <c r="B1244" i="9"/>
  <c r="D1243" i="9"/>
  <c r="C1243" i="9"/>
  <c r="B1243" i="9"/>
  <c r="D1242" i="9"/>
  <c r="C1242" i="9"/>
  <c r="B1242" i="9"/>
  <c r="D1241" i="9"/>
  <c r="C1241" i="9"/>
  <c r="B1241" i="9"/>
  <c r="D1240" i="9"/>
  <c r="C1240" i="9"/>
  <c r="B1240" i="9"/>
  <c r="D1239" i="9"/>
  <c r="C1239" i="9"/>
  <c r="B1239" i="9"/>
  <c r="D1238" i="9"/>
  <c r="C1238" i="9"/>
  <c r="B1238" i="9"/>
  <c r="D1237" i="9"/>
  <c r="C1237" i="9"/>
  <c r="B1237" i="9"/>
  <c r="D1236" i="9"/>
  <c r="C1236" i="9"/>
  <c r="B1236" i="9"/>
  <c r="D1235" i="9"/>
  <c r="C1235" i="9"/>
  <c r="B1235" i="9"/>
  <c r="D1234" i="9"/>
  <c r="C1234" i="9"/>
  <c r="B1234" i="9"/>
  <c r="D1233" i="9"/>
  <c r="C1233" i="9"/>
  <c r="B1233" i="9"/>
  <c r="D1232" i="9"/>
  <c r="C1232" i="9"/>
  <c r="B1232" i="9"/>
  <c r="D1231" i="9"/>
  <c r="C1231" i="9"/>
  <c r="B1231" i="9"/>
  <c r="D1230" i="9"/>
  <c r="C1230" i="9"/>
  <c r="B1230" i="9"/>
  <c r="D1229" i="9"/>
  <c r="C1229" i="9"/>
  <c r="B1229" i="9"/>
  <c r="D1228" i="9"/>
  <c r="C1228" i="9"/>
  <c r="B1228" i="9"/>
  <c r="D1227" i="9"/>
  <c r="C1227" i="9"/>
  <c r="B1227" i="9"/>
  <c r="D1226" i="9"/>
  <c r="C1226" i="9"/>
  <c r="B1226" i="9"/>
  <c r="D1225" i="9"/>
  <c r="C1225" i="9"/>
  <c r="B1225" i="9"/>
  <c r="D1224" i="9"/>
  <c r="C1224" i="9"/>
  <c r="B1224" i="9"/>
  <c r="D1223" i="9"/>
  <c r="C1223" i="9"/>
  <c r="B1223" i="9"/>
  <c r="D1222" i="9"/>
  <c r="C1222" i="9"/>
  <c r="B1222" i="9"/>
  <c r="D1221" i="9"/>
  <c r="C1221" i="9"/>
  <c r="B1221" i="9"/>
  <c r="D1220" i="9"/>
  <c r="C1220" i="9"/>
  <c r="B1220" i="9"/>
  <c r="D1219" i="9"/>
  <c r="C1219" i="9"/>
  <c r="B1219" i="9"/>
  <c r="D1218" i="9"/>
  <c r="C1218" i="9"/>
  <c r="B1218" i="9"/>
  <c r="D1217" i="9"/>
  <c r="C1217" i="9"/>
  <c r="B1217" i="9"/>
  <c r="D1216" i="9"/>
  <c r="C1216" i="9"/>
  <c r="B1216" i="9"/>
  <c r="D1215" i="9"/>
  <c r="C1215" i="9"/>
  <c r="B1215" i="9"/>
  <c r="D1214" i="9"/>
  <c r="C1214" i="9"/>
  <c r="B1214" i="9"/>
  <c r="D1213" i="9"/>
  <c r="C1213" i="9"/>
  <c r="B1213" i="9"/>
  <c r="D1212" i="9"/>
  <c r="C1212" i="9"/>
  <c r="B1212" i="9"/>
  <c r="D1211" i="9"/>
  <c r="C1211" i="9"/>
  <c r="B1211" i="9"/>
  <c r="D1210" i="9"/>
  <c r="C1210" i="9"/>
  <c r="B1210" i="9"/>
  <c r="D1209" i="9"/>
  <c r="C1209" i="9"/>
  <c r="B1209" i="9"/>
  <c r="D1208" i="9"/>
  <c r="C1208" i="9"/>
  <c r="B1208" i="9"/>
  <c r="D1207" i="9"/>
  <c r="C1207" i="9"/>
  <c r="B1207" i="9"/>
  <c r="D1206" i="9"/>
  <c r="C1206" i="9"/>
  <c r="B1206" i="9"/>
  <c r="D1205" i="9"/>
  <c r="C1205" i="9"/>
  <c r="B1205" i="9"/>
  <c r="D1204" i="9"/>
  <c r="C1204" i="9"/>
  <c r="B1204" i="9"/>
  <c r="D1203" i="9"/>
  <c r="C1203" i="9"/>
  <c r="B1203" i="9"/>
  <c r="D1202" i="9"/>
  <c r="C1202" i="9"/>
  <c r="B1202" i="9"/>
  <c r="D1201" i="9"/>
  <c r="C1201" i="9"/>
  <c r="B1201" i="9"/>
  <c r="D1200" i="9"/>
  <c r="C1200" i="9"/>
  <c r="B1200" i="9"/>
  <c r="D1199" i="9"/>
  <c r="C1199" i="9"/>
  <c r="B1199" i="9"/>
  <c r="D1198" i="9"/>
  <c r="C1198" i="9"/>
  <c r="B1198" i="9"/>
  <c r="D1197" i="9"/>
  <c r="C1197" i="9"/>
  <c r="B1197" i="9"/>
  <c r="D1196" i="9"/>
  <c r="C1196" i="9"/>
  <c r="B1196" i="9"/>
  <c r="D1195" i="9"/>
  <c r="C1195" i="9"/>
  <c r="B1195" i="9"/>
  <c r="D1194" i="9"/>
  <c r="C1194" i="9"/>
  <c r="B1194" i="9"/>
  <c r="D1193" i="9"/>
  <c r="C1193" i="9"/>
  <c r="B1193" i="9"/>
  <c r="D1192" i="9"/>
  <c r="C1192" i="9"/>
  <c r="B1192" i="9"/>
  <c r="D1191" i="9"/>
  <c r="C1191" i="9"/>
  <c r="B1191" i="9"/>
  <c r="D1190" i="9"/>
  <c r="C1190" i="9"/>
  <c r="B1190" i="9"/>
  <c r="D1189" i="9"/>
  <c r="C1189" i="9"/>
  <c r="B1189" i="9"/>
  <c r="D1188" i="9"/>
  <c r="C1188" i="9"/>
  <c r="B1188" i="9"/>
  <c r="D1187" i="9"/>
  <c r="C1187" i="9"/>
  <c r="B1187" i="9"/>
  <c r="D1186" i="9"/>
  <c r="C1186" i="9"/>
  <c r="B1186" i="9"/>
  <c r="D1185" i="9"/>
  <c r="C1185" i="9"/>
  <c r="B1185" i="9"/>
  <c r="D1184" i="9"/>
  <c r="C1184" i="9"/>
  <c r="B1184" i="9"/>
  <c r="D1183" i="9"/>
  <c r="C1183" i="9"/>
  <c r="B1183" i="9"/>
  <c r="D1182" i="9"/>
  <c r="C1182" i="9"/>
  <c r="B1182" i="9"/>
  <c r="D1181" i="9"/>
  <c r="C1181" i="9"/>
  <c r="B1181" i="9"/>
  <c r="D1180" i="9"/>
  <c r="C1180" i="9"/>
  <c r="B1180" i="9"/>
  <c r="D1179" i="9"/>
  <c r="C1179" i="9"/>
  <c r="B1179" i="9"/>
  <c r="D1178" i="9"/>
  <c r="C1178" i="9"/>
  <c r="B1178" i="9"/>
  <c r="D1177" i="9"/>
  <c r="C1177" i="9"/>
  <c r="B1177" i="9"/>
  <c r="D1176" i="9"/>
  <c r="C1176" i="9"/>
  <c r="B1176" i="9"/>
  <c r="D1175" i="9"/>
  <c r="C1175" i="9"/>
  <c r="B1175" i="9"/>
  <c r="D1174" i="9"/>
  <c r="C1174" i="9"/>
  <c r="B1174" i="9"/>
  <c r="D1173" i="9"/>
  <c r="C1173" i="9"/>
  <c r="B1173" i="9"/>
  <c r="D1172" i="9"/>
  <c r="C1172" i="9"/>
  <c r="B1172" i="9"/>
  <c r="D1171" i="9"/>
  <c r="C1171" i="9"/>
  <c r="B1171" i="9"/>
  <c r="D1170" i="9"/>
  <c r="C1170" i="9"/>
  <c r="B1170" i="9"/>
  <c r="D1169" i="9"/>
  <c r="C1169" i="9"/>
  <c r="B1169" i="9"/>
  <c r="D1168" i="9"/>
  <c r="C1168" i="9"/>
  <c r="B1168" i="9"/>
  <c r="D1167" i="9"/>
  <c r="C1167" i="9"/>
  <c r="B1167" i="9"/>
  <c r="D1166" i="9"/>
  <c r="C1166" i="9"/>
  <c r="B1166" i="9"/>
  <c r="D1165" i="9"/>
  <c r="C1165" i="9"/>
  <c r="B1165" i="9"/>
  <c r="D1164" i="9"/>
  <c r="C1164" i="9"/>
  <c r="B1164" i="9"/>
  <c r="D1163" i="9"/>
  <c r="C1163" i="9"/>
  <c r="B1163" i="9"/>
  <c r="D1162" i="9"/>
  <c r="C1162" i="9"/>
  <c r="B1162" i="9"/>
  <c r="D1161" i="9"/>
  <c r="C1161" i="9"/>
  <c r="B1161" i="9"/>
  <c r="D1160" i="9"/>
  <c r="C1160" i="9"/>
  <c r="B1160" i="9"/>
  <c r="D1159" i="9"/>
  <c r="C1159" i="9"/>
  <c r="B1159" i="9"/>
  <c r="D1158" i="9"/>
  <c r="C1158" i="9"/>
  <c r="B1158" i="9"/>
  <c r="D1157" i="9"/>
  <c r="C1157" i="9"/>
  <c r="B1157" i="9"/>
  <c r="D1156" i="9"/>
  <c r="C1156" i="9"/>
  <c r="B1156" i="9"/>
  <c r="D1155" i="9"/>
  <c r="C1155" i="9"/>
  <c r="B1155" i="9"/>
  <c r="D1154" i="9"/>
  <c r="C1154" i="9"/>
  <c r="B1154" i="9"/>
  <c r="D1153" i="9"/>
  <c r="C1153" i="9"/>
  <c r="B1153" i="9"/>
  <c r="D1152" i="9"/>
  <c r="C1152" i="9"/>
  <c r="B1152" i="9"/>
  <c r="D1151" i="9"/>
  <c r="C1151" i="9"/>
  <c r="B1151" i="9"/>
  <c r="D1150" i="9"/>
  <c r="C1150" i="9"/>
  <c r="B1150" i="9"/>
  <c r="D1149" i="9"/>
  <c r="C1149" i="9"/>
  <c r="B1149" i="9"/>
  <c r="D1148" i="9"/>
  <c r="C1148" i="9"/>
  <c r="B1148" i="9"/>
  <c r="D1147" i="9"/>
  <c r="C1147" i="9"/>
  <c r="B1147" i="9"/>
  <c r="D1146" i="9"/>
  <c r="C1146" i="9"/>
  <c r="B1146" i="9"/>
  <c r="D1145" i="9"/>
  <c r="C1145" i="9"/>
  <c r="B1145" i="9"/>
  <c r="D1144" i="9"/>
  <c r="C1144" i="9"/>
  <c r="B1144" i="9"/>
  <c r="D1143" i="9"/>
  <c r="C1143" i="9"/>
  <c r="B1143" i="9"/>
  <c r="D1142" i="9"/>
  <c r="C1142" i="9"/>
  <c r="B1142" i="9"/>
  <c r="D1141" i="9"/>
  <c r="C1141" i="9"/>
  <c r="B1141" i="9"/>
  <c r="D1140" i="9"/>
  <c r="C1140" i="9"/>
  <c r="B1140" i="9"/>
  <c r="D1139" i="9"/>
  <c r="C1139" i="9"/>
  <c r="B1139" i="9"/>
  <c r="D1138" i="9"/>
  <c r="C1138" i="9"/>
  <c r="B1138" i="9"/>
  <c r="D1137" i="9"/>
  <c r="C1137" i="9"/>
  <c r="B1137" i="9"/>
  <c r="D1136" i="9"/>
  <c r="C1136" i="9"/>
  <c r="B1136" i="9"/>
  <c r="D1135" i="9"/>
  <c r="C1135" i="9"/>
  <c r="B1135" i="9"/>
  <c r="D1134" i="9"/>
  <c r="C1134" i="9"/>
  <c r="B1134" i="9"/>
  <c r="D1133" i="9"/>
  <c r="C1133" i="9"/>
  <c r="B1133" i="9"/>
  <c r="D1132" i="9"/>
  <c r="C1132" i="9"/>
  <c r="B1132" i="9"/>
  <c r="D1131" i="9"/>
  <c r="C1131" i="9"/>
  <c r="B1131" i="9"/>
  <c r="D1130" i="9"/>
  <c r="C1130" i="9"/>
  <c r="B1130" i="9"/>
  <c r="D1129" i="9"/>
  <c r="C1129" i="9"/>
  <c r="B1129" i="9"/>
  <c r="D1128" i="9"/>
  <c r="C1128" i="9"/>
  <c r="B1128" i="9"/>
  <c r="D1127" i="9"/>
  <c r="C1127" i="9"/>
  <c r="B1127" i="9"/>
  <c r="D1126" i="9"/>
  <c r="C1126" i="9"/>
  <c r="B1126" i="9"/>
  <c r="D1125" i="9"/>
  <c r="C1125" i="9"/>
  <c r="B1125" i="9"/>
  <c r="D1124" i="9"/>
  <c r="C1124" i="9"/>
  <c r="B1124" i="9"/>
  <c r="D1123" i="9"/>
  <c r="C1123" i="9"/>
  <c r="B1123" i="9"/>
  <c r="D1122" i="9"/>
  <c r="C1122" i="9"/>
  <c r="B1122" i="9"/>
  <c r="D1121" i="9"/>
  <c r="C1121" i="9"/>
  <c r="B1121" i="9"/>
  <c r="D1120" i="9"/>
  <c r="C1120" i="9"/>
  <c r="B1120" i="9"/>
  <c r="D1119" i="9"/>
  <c r="C1119" i="9"/>
  <c r="B1119" i="9"/>
  <c r="D1118" i="9"/>
  <c r="C1118" i="9"/>
  <c r="B1118" i="9"/>
  <c r="D1117" i="9"/>
  <c r="C1117" i="9"/>
  <c r="B1117" i="9"/>
  <c r="D1116" i="9"/>
  <c r="C1116" i="9"/>
  <c r="B1116" i="9"/>
  <c r="D1115" i="9"/>
  <c r="C1115" i="9"/>
  <c r="B1115" i="9"/>
  <c r="D1114" i="9"/>
  <c r="C1114" i="9"/>
  <c r="B1114" i="9"/>
  <c r="D1113" i="9"/>
  <c r="C1113" i="9"/>
  <c r="B1113" i="9"/>
  <c r="D1112" i="9"/>
  <c r="C1112" i="9"/>
  <c r="B1112" i="9"/>
  <c r="D1111" i="9"/>
  <c r="C1111" i="9"/>
  <c r="B1111" i="9"/>
  <c r="D1110" i="9"/>
  <c r="C1110" i="9"/>
  <c r="B1110" i="9"/>
  <c r="D1109" i="9"/>
  <c r="C1109" i="9"/>
  <c r="B1109" i="9"/>
  <c r="D1108" i="9"/>
  <c r="C1108" i="9"/>
  <c r="B1108" i="9"/>
  <c r="D1107" i="9"/>
  <c r="C1107" i="9"/>
  <c r="B1107" i="9"/>
  <c r="D1106" i="9"/>
  <c r="C1106" i="9"/>
  <c r="B1106" i="9"/>
  <c r="D1105" i="9"/>
  <c r="C1105" i="9"/>
  <c r="B1105" i="9"/>
  <c r="D1104" i="9"/>
  <c r="C1104" i="9"/>
  <c r="B1104" i="9"/>
  <c r="D1103" i="9"/>
  <c r="C1103" i="9"/>
  <c r="B1103" i="9"/>
  <c r="D1102" i="9"/>
  <c r="C1102" i="9"/>
  <c r="B1102" i="9"/>
  <c r="D1101" i="9"/>
  <c r="C1101" i="9"/>
  <c r="B1101" i="9"/>
  <c r="D1100" i="9"/>
  <c r="C1100" i="9"/>
  <c r="B1100" i="9"/>
  <c r="D1099" i="9"/>
  <c r="C1099" i="9"/>
  <c r="B1099" i="9"/>
  <c r="D1098" i="9"/>
  <c r="C1098" i="9"/>
  <c r="B1098" i="9"/>
  <c r="D1097" i="9"/>
  <c r="C1097" i="9"/>
  <c r="B1097" i="9"/>
  <c r="D1096" i="9"/>
  <c r="C1096" i="9"/>
  <c r="B1096" i="9"/>
  <c r="D1095" i="9"/>
  <c r="C1095" i="9"/>
  <c r="B1095" i="9"/>
  <c r="D1094" i="9"/>
  <c r="C1094" i="9"/>
  <c r="B1094" i="9"/>
  <c r="D1093" i="9"/>
  <c r="C1093" i="9"/>
  <c r="B1093" i="9"/>
  <c r="D1092" i="9"/>
  <c r="C1092" i="9"/>
  <c r="B1092" i="9"/>
  <c r="D1091" i="9"/>
  <c r="C1091" i="9"/>
  <c r="B1091" i="9"/>
  <c r="D1090" i="9"/>
  <c r="C1090" i="9"/>
  <c r="B1090" i="9"/>
  <c r="D1089" i="9"/>
  <c r="C1089" i="9"/>
  <c r="B1089" i="9"/>
  <c r="D1088" i="9"/>
  <c r="C1088" i="9"/>
  <c r="B1088" i="9"/>
  <c r="D1087" i="9"/>
  <c r="C1087" i="9"/>
  <c r="B1087" i="9"/>
  <c r="D1086" i="9"/>
  <c r="C1086" i="9"/>
  <c r="B1086" i="9"/>
  <c r="D1085" i="9"/>
  <c r="C1085" i="9"/>
  <c r="B1085" i="9"/>
  <c r="D1084" i="9"/>
  <c r="C1084" i="9"/>
  <c r="B1084" i="9"/>
  <c r="D1083" i="9"/>
  <c r="C1083" i="9"/>
  <c r="B1083" i="9"/>
  <c r="D1082" i="9"/>
  <c r="C1082" i="9"/>
  <c r="B1082" i="9"/>
  <c r="D1081" i="9"/>
  <c r="C1081" i="9"/>
  <c r="B1081" i="9"/>
  <c r="D1080" i="9"/>
  <c r="C1080" i="9"/>
  <c r="B1080" i="9"/>
  <c r="D1079" i="9"/>
  <c r="C1079" i="9"/>
  <c r="B1079" i="9"/>
  <c r="D1078" i="9"/>
  <c r="C1078" i="9"/>
  <c r="B1078" i="9"/>
  <c r="D1077" i="9"/>
  <c r="C1077" i="9"/>
  <c r="B1077" i="9"/>
  <c r="D1076" i="9"/>
  <c r="C1076" i="9"/>
  <c r="B1076" i="9"/>
  <c r="D1075" i="9"/>
  <c r="C1075" i="9"/>
  <c r="B1075" i="9"/>
  <c r="D1074" i="9"/>
  <c r="C1074" i="9"/>
  <c r="B1074" i="9"/>
  <c r="D1073" i="9"/>
  <c r="C1073" i="9"/>
  <c r="B1073" i="9"/>
  <c r="D1072" i="9"/>
  <c r="C1072" i="9"/>
  <c r="B1072" i="9"/>
  <c r="D1071" i="9"/>
  <c r="C1071" i="9"/>
  <c r="B1071" i="9"/>
  <c r="D1070" i="9"/>
  <c r="C1070" i="9"/>
  <c r="B1070" i="9"/>
  <c r="D1069" i="9"/>
  <c r="C1069" i="9"/>
  <c r="B1069" i="9"/>
  <c r="D1068" i="9"/>
  <c r="C1068" i="9"/>
  <c r="B1068" i="9"/>
  <c r="D1067" i="9"/>
  <c r="C1067" i="9"/>
  <c r="B1067" i="9"/>
  <c r="D1066" i="9"/>
  <c r="C1066" i="9"/>
  <c r="B1066" i="9"/>
  <c r="D1065" i="9"/>
  <c r="C1065" i="9"/>
  <c r="B1065" i="9"/>
  <c r="D1064" i="9"/>
  <c r="C1064" i="9"/>
  <c r="B1064" i="9"/>
  <c r="D1063" i="9"/>
  <c r="C1063" i="9"/>
  <c r="B1063" i="9"/>
  <c r="D1062" i="9"/>
  <c r="C1062" i="9"/>
  <c r="B1062" i="9"/>
  <c r="D1061" i="9"/>
  <c r="C1061" i="9"/>
  <c r="B1061" i="9"/>
  <c r="D1060" i="9"/>
  <c r="C1060" i="9"/>
  <c r="B1060" i="9"/>
  <c r="D1059" i="9"/>
  <c r="C1059" i="9"/>
  <c r="B1059" i="9"/>
  <c r="D1058" i="9"/>
  <c r="C1058" i="9"/>
  <c r="B1058" i="9"/>
  <c r="D1057" i="9"/>
  <c r="C1057" i="9"/>
  <c r="B1057" i="9"/>
  <c r="D1056" i="9"/>
  <c r="C1056" i="9"/>
  <c r="B1056" i="9"/>
  <c r="D1055" i="9"/>
  <c r="C1055" i="9"/>
  <c r="B1055" i="9"/>
  <c r="D1054" i="9"/>
  <c r="C1054" i="9"/>
  <c r="B1054" i="9"/>
  <c r="D1053" i="9"/>
  <c r="C1053" i="9"/>
  <c r="B1053" i="9"/>
  <c r="D1052" i="9"/>
  <c r="C1052" i="9"/>
  <c r="B1052" i="9"/>
  <c r="D1051" i="9"/>
  <c r="C1051" i="9"/>
  <c r="B1051" i="9"/>
  <c r="D1050" i="9"/>
  <c r="C1050" i="9"/>
  <c r="B1050" i="9"/>
  <c r="D1049" i="9"/>
  <c r="C1049" i="9"/>
  <c r="B1049" i="9"/>
  <c r="D1048" i="9"/>
  <c r="C1048" i="9"/>
  <c r="B1048" i="9"/>
  <c r="D1047" i="9"/>
  <c r="C1047" i="9"/>
  <c r="B1047" i="9"/>
  <c r="D1046" i="9"/>
  <c r="C1046" i="9"/>
  <c r="B1046" i="9"/>
  <c r="D1045" i="9"/>
  <c r="C1045" i="9"/>
  <c r="B1045" i="9"/>
  <c r="D1044" i="9"/>
  <c r="C1044" i="9"/>
  <c r="B1044" i="9"/>
  <c r="D1043" i="9"/>
  <c r="C1043" i="9"/>
  <c r="B1043" i="9"/>
  <c r="D1042" i="9"/>
  <c r="C1042" i="9"/>
  <c r="B1042" i="9"/>
  <c r="D1041" i="9"/>
  <c r="C1041" i="9"/>
  <c r="B1041" i="9"/>
  <c r="D1040" i="9"/>
  <c r="C1040" i="9"/>
  <c r="B1040" i="9"/>
  <c r="D1039" i="9"/>
  <c r="C1039" i="9"/>
  <c r="B1039" i="9"/>
  <c r="D1038" i="9"/>
  <c r="C1038" i="9"/>
  <c r="B1038" i="9"/>
  <c r="D1037" i="9"/>
  <c r="C1037" i="9"/>
  <c r="B1037" i="9"/>
  <c r="D1036" i="9"/>
  <c r="C1036" i="9"/>
  <c r="B1036" i="9"/>
  <c r="D1035" i="9"/>
  <c r="C1035" i="9"/>
  <c r="B1035" i="9"/>
  <c r="D1034" i="9"/>
  <c r="C1034" i="9"/>
  <c r="B1034" i="9"/>
  <c r="D1033" i="9"/>
  <c r="C1033" i="9"/>
  <c r="B1033" i="9"/>
  <c r="D1032" i="9"/>
  <c r="C1032" i="9"/>
  <c r="B1032" i="9"/>
  <c r="D1031" i="9"/>
  <c r="C1031" i="9"/>
  <c r="B1031" i="9"/>
  <c r="D1030" i="9"/>
  <c r="C1030" i="9"/>
  <c r="B1030" i="9"/>
  <c r="D1029" i="9"/>
  <c r="C1029" i="9"/>
  <c r="B1029" i="9"/>
  <c r="D1028" i="9"/>
  <c r="C1028" i="9"/>
  <c r="B1028" i="9"/>
  <c r="D1027" i="9"/>
  <c r="C1027" i="9"/>
  <c r="B1027" i="9"/>
  <c r="D1026" i="9"/>
  <c r="C1026" i="9"/>
  <c r="B1026" i="9"/>
  <c r="D1025" i="9"/>
  <c r="C1025" i="9"/>
  <c r="B1025" i="9"/>
  <c r="D1024" i="9"/>
  <c r="C1024" i="9"/>
  <c r="B1024" i="9"/>
  <c r="D1023" i="9"/>
  <c r="C1023" i="9"/>
  <c r="B1023" i="9"/>
  <c r="D1022" i="9"/>
  <c r="C1022" i="9"/>
  <c r="B1022" i="9"/>
  <c r="D1021" i="9"/>
  <c r="C1021" i="9"/>
  <c r="B1021" i="9"/>
  <c r="D1020" i="9"/>
  <c r="C1020" i="9"/>
  <c r="B1020" i="9"/>
  <c r="D1019" i="9"/>
  <c r="C1019" i="9"/>
  <c r="B1019" i="9"/>
  <c r="D1018" i="9"/>
  <c r="C1018" i="9"/>
  <c r="B1018" i="9"/>
  <c r="D1017" i="9"/>
  <c r="C1017" i="9"/>
  <c r="B1017" i="9"/>
  <c r="D1016" i="9"/>
  <c r="C1016" i="9"/>
  <c r="B1016" i="9"/>
  <c r="D1015" i="9"/>
  <c r="C1015" i="9"/>
  <c r="B1015" i="9"/>
  <c r="D1014" i="9"/>
  <c r="C1014" i="9"/>
  <c r="B1014" i="9"/>
  <c r="D1013" i="9"/>
  <c r="C1013" i="9"/>
  <c r="B1013" i="9"/>
  <c r="D1012" i="9"/>
  <c r="C1012" i="9"/>
  <c r="B1012" i="9"/>
  <c r="D1011" i="9"/>
  <c r="C1011" i="9"/>
  <c r="B1011" i="9"/>
  <c r="D1010" i="9"/>
  <c r="C1010" i="9"/>
  <c r="B1010" i="9"/>
  <c r="D1009" i="9"/>
  <c r="C1009" i="9"/>
  <c r="B1009" i="9"/>
  <c r="D1008" i="9"/>
  <c r="C1008" i="9"/>
  <c r="B1008" i="9"/>
  <c r="D1007" i="9"/>
  <c r="C1007" i="9"/>
  <c r="B1007" i="9"/>
  <c r="D1006" i="9"/>
  <c r="C1006" i="9"/>
  <c r="B1006" i="9"/>
  <c r="D1005" i="9"/>
  <c r="C1005" i="9"/>
  <c r="B1005" i="9"/>
  <c r="D1004" i="9"/>
  <c r="C1004" i="9"/>
  <c r="B1004" i="9"/>
  <c r="D1003" i="9"/>
  <c r="C1003" i="9"/>
  <c r="B1003" i="9"/>
  <c r="D1002" i="9"/>
  <c r="C1002" i="9"/>
  <c r="B1002" i="9"/>
  <c r="D1001" i="9"/>
  <c r="C1001" i="9"/>
  <c r="B1001" i="9"/>
  <c r="D1000" i="9"/>
  <c r="C1000" i="9"/>
  <c r="B1000" i="9"/>
  <c r="D999" i="9"/>
  <c r="C999" i="9"/>
  <c r="B999" i="9"/>
  <c r="D998" i="9"/>
  <c r="C998" i="9"/>
  <c r="B998" i="9"/>
  <c r="D997" i="9"/>
  <c r="C997" i="9"/>
  <c r="B997" i="9"/>
  <c r="D996" i="9"/>
  <c r="C996" i="9"/>
  <c r="B996" i="9"/>
  <c r="D995" i="9"/>
  <c r="C995" i="9"/>
  <c r="B995" i="9"/>
  <c r="D994" i="9"/>
  <c r="C994" i="9"/>
  <c r="B994" i="9"/>
  <c r="D993" i="9"/>
  <c r="C993" i="9"/>
  <c r="B993" i="9"/>
  <c r="D992" i="9"/>
  <c r="C992" i="9"/>
  <c r="B992" i="9"/>
  <c r="D991" i="9"/>
  <c r="C991" i="9"/>
  <c r="B991" i="9"/>
  <c r="D990" i="9"/>
  <c r="C990" i="9"/>
  <c r="B990" i="9"/>
  <c r="D989" i="9"/>
  <c r="C989" i="9"/>
  <c r="B989" i="9"/>
  <c r="D988" i="9"/>
  <c r="C988" i="9"/>
  <c r="B988" i="9"/>
  <c r="D987" i="9"/>
  <c r="C987" i="9"/>
  <c r="B987" i="9"/>
  <c r="D986" i="9"/>
  <c r="C986" i="9"/>
  <c r="B986" i="9"/>
  <c r="D985" i="9"/>
  <c r="C985" i="9"/>
  <c r="B985" i="9"/>
  <c r="D984" i="9"/>
  <c r="C984" i="9"/>
  <c r="B984" i="9"/>
  <c r="D983" i="9"/>
  <c r="C983" i="9"/>
  <c r="B983" i="9"/>
  <c r="D982" i="9"/>
  <c r="C982" i="9"/>
  <c r="B982" i="9"/>
  <c r="D981" i="9"/>
  <c r="C981" i="9"/>
  <c r="B981" i="9"/>
  <c r="D980" i="9"/>
  <c r="C980" i="9"/>
  <c r="B980" i="9"/>
  <c r="D979" i="9"/>
  <c r="C979" i="9"/>
  <c r="B979" i="9"/>
  <c r="D978" i="9"/>
  <c r="C978" i="9"/>
  <c r="B978" i="9"/>
  <c r="D977" i="9"/>
  <c r="C977" i="9"/>
  <c r="B977" i="9"/>
  <c r="D976" i="9"/>
  <c r="C976" i="9"/>
  <c r="B976" i="9"/>
  <c r="D975" i="9"/>
  <c r="C975" i="9"/>
  <c r="B975" i="9"/>
  <c r="D974" i="9"/>
  <c r="C974" i="9"/>
  <c r="B974" i="9"/>
  <c r="D973" i="9"/>
  <c r="C973" i="9"/>
  <c r="B973" i="9"/>
  <c r="D972" i="9"/>
  <c r="C972" i="9"/>
  <c r="B972" i="9"/>
  <c r="D971" i="9"/>
  <c r="C971" i="9"/>
  <c r="B971" i="9"/>
  <c r="D970" i="9"/>
  <c r="C970" i="9"/>
  <c r="B970" i="9"/>
  <c r="D969" i="9"/>
  <c r="C969" i="9"/>
  <c r="B969" i="9"/>
  <c r="D968" i="9"/>
  <c r="C968" i="9"/>
  <c r="B968" i="9"/>
  <c r="D967" i="9"/>
  <c r="C967" i="9"/>
  <c r="B967" i="9"/>
  <c r="D966" i="9"/>
  <c r="C966" i="9"/>
  <c r="B966" i="9"/>
  <c r="D965" i="9"/>
  <c r="C965" i="9"/>
  <c r="B965" i="9"/>
  <c r="D964" i="9"/>
  <c r="C964" i="9"/>
  <c r="B964" i="9"/>
  <c r="D963" i="9"/>
  <c r="C963" i="9"/>
  <c r="B963" i="9"/>
  <c r="D962" i="9"/>
  <c r="C962" i="9"/>
  <c r="B962" i="9"/>
  <c r="D961" i="9"/>
  <c r="C961" i="9"/>
  <c r="B961" i="9"/>
  <c r="D960" i="9"/>
  <c r="C960" i="9"/>
  <c r="B960" i="9"/>
  <c r="D959" i="9"/>
  <c r="C959" i="9"/>
  <c r="B959" i="9"/>
  <c r="D958" i="9"/>
  <c r="C958" i="9"/>
  <c r="B958" i="9"/>
  <c r="D957" i="9"/>
  <c r="C957" i="9"/>
  <c r="B957" i="9"/>
  <c r="D956" i="9"/>
  <c r="C956" i="9"/>
  <c r="B956" i="9"/>
  <c r="D955" i="9"/>
  <c r="C955" i="9"/>
  <c r="B955" i="9"/>
  <c r="D954" i="9"/>
  <c r="C954" i="9"/>
  <c r="B954" i="9"/>
  <c r="D953" i="9"/>
  <c r="C953" i="9"/>
  <c r="B953" i="9"/>
  <c r="D952" i="9"/>
  <c r="C952" i="9"/>
  <c r="B952" i="9"/>
  <c r="D951" i="9"/>
  <c r="C951" i="9"/>
  <c r="B951" i="9"/>
  <c r="D950" i="9"/>
  <c r="C950" i="9"/>
  <c r="B950" i="9"/>
  <c r="D949" i="9"/>
  <c r="C949" i="9"/>
  <c r="B949" i="9"/>
  <c r="D948" i="9"/>
  <c r="C948" i="9"/>
  <c r="B948" i="9"/>
  <c r="D947" i="9"/>
  <c r="C947" i="9"/>
  <c r="B947" i="9"/>
  <c r="D946" i="9"/>
  <c r="C946" i="9"/>
  <c r="B946" i="9"/>
  <c r="D945" i="9"/>
  <c r="C945" i="9"/>
  <c r="B945" i="9"/>
  <c r="D944" i="9"/>
  <c r="C944" i="9"/>
  <c r="B944" i="9"/>
  <c r="D943" i="9"/>
  <c r="C943" i="9"/>
  <c r="B943" i="9"/>
  <c r="D942" i="9"/>
  <c r="C942" i="9"/>
  <c r="B942" i="9"/>
  <c r="D941" i="9"/>
  <c r="C941" i="9"/>
  <c r="B941" i="9"/>
  <c r="D940" i="9"/>
  <c r="C940" i="9"/>
  <c r="B940" i="9"/>
  <c r="D939" i="9"/>
  <c r="C939" i="9"/>
  <c r="B939" i="9"/>
  <c r="D938" i="9"/>
  <c r="C938" i="9"/>
  <c r="B938" i="9"/>
  <c r="D937" i="9"/>
  <c r="C937" i="9"/>
  <c r="B937" i="9"/>
  <c r="D936" i="9"/>
  <c r="C936" i="9"/>
  <c r="B936" i="9"/>
  <c r="D935" i="9"/>
  <c r="C935" i="9"/>
  <c r="B935" i="9"/>
  <c r="D934" i="9"/>
  <c r="C934" i="9"/>
  <c r="B934" i="9"/>
  <c r="D933" i="9"/>
  <c r="C933" i="9"/>
  <c r="B933" i="9"/>
  <c r="D932" i="9"/>
  <c r="C932" i="9"/>
  <c r="B932" i="9"/>
  <c r="D931" i="9"/>
  <c r="C931" i="9"/>
  <c r="B931" i="9"/>
  <c r="D930" i="9"/>
  <c r="C930" i="9"/>
  <c r="B930" i="9"/>
  <c r="D929" i="9"/>
  <c r="C929" i="9"/>
  <c r="B929" i="9"/>
  <c r="D928" i="9"/>
  <c r="C928" i="9"/>
  <c r="B928" i="9"/>
  <c r="D927" i="9"/>
  <c r="C927" i="9"/>
  <c r="B927" i="9"/>
  <c r="D926" i="9"/>
  <c r="C926" i="9"/>
  <c r="B926" i="9"/>
  <c r="D925" i="9"/>
  <c r="C925" i="9"/>
  <c r="B925" i="9"/>
  <c r="D924" i="9"/>
  <c r="C924" i="9"/>
  <c r="B924" i="9"/>
  <c r="D923" i="9"/>
  <c r="C923" i="9"/>
  <c r="B923" i="9"/>
  <c r="D922" i="9"/>
  <c r="C922" i="9"/>
  <c r="B922" i="9"/>
  <c r="D921" i="9"/>
  <c r="C921" i="9"/>
  <c r="B921" i="9"/>
  <c r="D920" i="9"/>
  <c r="C920" i="9"/>
  <c r="B920" i="9"/>
  <c r="D919" i="9"/>
  <c r="C919" i="9"/>
  <c r="B919" i="9"/>
  <c r="D918" i="9"/>
  <c r="C918" i="9"/>
  <c r="B918" i="9"/>
  <c r="D917" i="9"/>
  <c r="C917" i="9"/>
  <c r="B917" i="9"/>
  <c r="D916" i="9"/>
  <c r="C916" i="9"/>
  <c r="B916" i="9"/>
  <c r="D915" i="9"/>
  <c r="C915" i="9"/>
  <c r="B915" i="9"/>
  <c r="D914" i="9"/>
  <c r="C914" i="9"/>
  <c r="B914" i="9"/>
  <c r="D913" i="9"/>
  <c r="C913" i="9"/>
  <c r="B913" i="9"/>
  <c r="D912" i="9"/>
  <c r="C912" i="9"/>
  <c r="B912" i="9"/>
  <c r="D911" i="9"/>
  <c r="C911" i="9"/>
  <c r="B911" i="9"/>
  <c r="D910" i="9"/>
  <c r="C910" i="9"/>
  <c r="B910" i="9"/>
  <c r="D909" i="9"/>
  <c r="C909" i="9"/>
  <c r="B909" i="9"/>
  <c r="D908" i="9"/>
  <c r="C908" i="9"/>
  <c r="B908" i="9"/>
  <c r="D907" i="9"/>
  <c r="C907" i="9"/>
  <c r="B907" i="9"/>
  <c r="D906" i="9"/>
  <c r="C906" i="9"/>
  <c r="B906" i="9"/>
  <c r="D905" i="9"/>
  <c r="C905" i="9"/>
  <c r="B905" i="9"/>
  <c r="D904" i="9"/>
  <c r="C904" i="9"/>
  <c r="B904" i="9"/>
  <c r="D903" i="9"/>
  <c r="C903" i="9"/>
  <c r="B903" i="9"/>
  <c r="D902" i="9"/>
  <c r="C902" i="9"/>
  <c r="B902" i="9"/>
  <c r="D901" i="9"/>
  <c r="C901" i="9"/>
  <c r="B901" i="9"/>
  <c r="D900" i="9"/>
  <c r="C900" i="9"/>
  <c r="B900" i="9"/>
  <c r="D899" i="9"/>
  <c r="C899" i="9"/>
  <c r="B899" i="9"/>
  <c r="D898" i="9"/>
  <c r="C898" i="9"/>
  <c r="B898" i="9"/>
  <c r="D897" i="9"/>
  <c r="C897" i="9"/>
  <c r="B897" i="9"/>
  <c r="D896" i="9"/>
  <c r="C896" i="9"/>
  <c r="B896" i="9"/>
  <c r="D895" i="9"/>
  <c r="C895" i="9"/>
  <c r="B895" i="9"/>
  <c r="D894" i="9"/>
  <c r="C894" i="9"/>
  <c r="B894" i="9"/>
  <c r="D893" i="9"/>
  <c r="C893" i="9"/>
  <c r="B893" i="9"/>
  <c r="D892" i="9"/>
  <c r="C892" i="9"/>
  <c r="B892" i="9"/>
  <c r="D891" i="9"/>
  <c r="C891" i="9"/>
  <c r="B891" i="9"/>
  <c r="D890" i="9"/>
  <c r="C890" i="9"/>
  <c r="B890" i="9"/>
  <c r="D889" i="9"/>
  <c r="C889" i="9"/>
  <c r="B889" i="9"/>
  <c r="D888" i="9"/>
  <c r="C888" i="9"/>
  <c r="B888" i="9"/>
  <c r="D887" i="9"/>
  <c r="C887" i="9"/>
  <c r="B887" i="9"/>
  <c r="D886" i="9"/>
  <c r="C886" i="9"/>
  <c r="B886" i="9"/>
  <c r="D885" i="9"/>
  <c r="C885" i="9"/>
  <c r="B885" i="9"/>
  <c r="D884" i="9"/>
  <c r="C884" i="9"/>
  <c r="B884" i="9"/>
  <c r="D883" i="9"/>
  <c r="C883" i="9"/>
  <c r="B883" i="9"/>
  <c r="D882" i="9"/>
  <c r="C882" i="9"/>
  <c r="B882" i="9"/>
  <c r="D881" i="9"/>
  <c r="C881" i="9"/>
  <c r="B881" i="9"/>
  <c r="D880" i="9"/>
  <c r="C880" i="9"/>
  <c r="B880" i="9"/>
  <c r="D879" i="9"/>
  <c r="C879" i="9"/>
  <c r="B879" i="9"/>
  <c r="D878" i="9"/>
  <c r="C878" i="9"/>
  <c r="B878" i="9"/>
  <c r="D877" i="9"/>
  <c r="C877" i="9"/>
  <c r="B877" i="9"/>
  <c r="D876" i="9"/>
  <c r="C876" i="9"/>
  <c r="B876" i="9"/>
  <c r="D875" i="9"/>
  <c r="C875" i="9"/>
  <c r="B875" i="9"/>
  <c r="D874" i="9"/>
  <c r="C874" i="9"/>
  <c r="B874" i="9"/>
  <c r="D873" i="9"/>
  <c r="C873" i="9"/>
  <c r="B873" i="9"/>
  <c r="D872" i="9"/>
  <c r="C872" i="9"/>
  <c r="B872" i="9"/>
  <c r="D871" i="9"/>
  <c r="C871" i="9"/>
  <c r="B871" i="9"/>
  <c r="D870" i="9"/>
  <c r="C870" i="9"/>
  <c r="B870" i="9"/>
  <c r="D869" i="9"/>
  <c r="C869" i="9"/>
  <c r="B869" i="9"/>
  <c r="D868" i="9"/>
  <c r="C868" i="9"/>
  <c r="B868" i="9"/>
  <c r="D867" i="9"/>
  <c r="C867" i="9"/>
  <c r="B867" i="9"/>
  <c r="D866" i="9"/>
  <c r="C866" i="9"/>
  <c r="B866" i="9"/>
  <c r="D865" i="9"/>
  <c r="C865" i="9"/>
  <c r="B865" i="9"/>
  <c r="D864" i="9"/>
  <c r="C864" i="9"/>
  <c r="B864" i="9"/>
  <c r="D863" i="9"/>
  <c r="C863" i="9"/>
  <c r="B863" i="9"/>
  <c r="D862" i="9"/>
  <c r="C862" i="9"/>
  <c r="B862" i="9"/>
  <c r="D861" i="9"/>
  <c r="C861" i="9"/>
  <c r="B861" i="9"/>
  <c r="D860" i="9"/>
  <c r="C860" i="9"/>
  <c r="B860" i="9"/>
  <c r="D859" i="9"/>
  <c r="C859" i="9"/>
  <c r="B859" i="9"/>
  <c r="D858" i="9"/>
  <c r="C858" i="9"/>
  <c r="B858" i="9"/>
  <c r="D857" i="9"/>
  <c r="C857" i="9"/>
  <c r="B857" i="9"/>
  <c r="D856" i="9"/>
  <c r="C856" i="9"/>
  <c r="B856" i="9"/>
  <c r="D855" i="9"/>
  <c r="C855" i="9"/>
  <c r="B855" i="9"/>
  <c r="D854" i="9"/>
  <c r="C854" i="9"/>
  <c r="B854" i="9"/>
  <c r="D853" i="9"/>
  <c r="C853" i="9"/>
  <c r="B853" i="9"/>
  <c r="D852" i="9"/>
  <c r="C852" i="9"/>
  <c r="B852" i="9"/>
  <c r="D851" i="9"/>
  <c r="C851" i="9"/>
  <c r="B851" i="9"/>
  <c r="D850" i="9"/>
  <c r="C850" i="9"/>
  <c r="B850" i="9"/>
  <c r="D849" i="9"/>
  <c r="C849" i="9"/>
  <c r="B849" i="9"/>
  <c r="D848" i="9"/>
  <c r="C848" i="9"/>
  <c r="B848" i="9"/>
  <c r="D847" i="9"/>
  <c r="C847" i="9"/>
  <c r="B847" i="9"/>
  <c r="D846" i="9"/>
  <c r="C846" i="9"/>
  <c r="B846" i="9"/>
  <c r="D845" i="9"/>
  <c r="C845" i="9"/>
  <c r="B845" i="9"/>
  <c r="D844" i="9"/>
  <c r="C844" i="9"/>
  <c r="B844" i="9"/>
  <c r="D843" i="9"/>
  <c r="C843" i="9"/>
  <c r="B843" i="9"/>
  <c r="D842" i="9"/>
  <c r="C842" i="9"/>
  <c r="B842" i="9"/>
  <c r="D841" i="9"/>
  <c r="C841" i="9"/>
  <c r="B841" i="9"/>
  <c r="D840" i="9"/>
  <c r="C840" i="9"/>
  <c r="B840" i="9"/>
  <c r="D839" i="9"/>
  <c r="C839" i="9"/>
  <c r="B839" i="9"/>
  <c r="D838" i="9"/>
  <c r="C838" i="9"/>
  <c r="B838" i="9"/>
  <c r="D837" i="9"/>
  <c r="C837" i="9"/>
  <c r="B837" i="9"/>
  <c r="D836" i="9"/>
  <c r="C836" i="9"/>
  <c r="B836" i="9"/>
  <c r="D835" i="9"/>
  <c r="C835" i="9"/>
  <c r="B835" i="9"/>
  <c r="D834" i="9"/>
  <c r="C834" i="9"/>
  <c r="B834" i="9"/>
  <c r="D833" i="9"/>
  <c r="C833" i="9"/>
  <c r="B833" i="9"/>
  <c r="D832" i="9"/>
  <c r="C832" i="9"/>
  <c r="B832" i="9"/>
  <c r="D831" i="9"/>
  <c r="C831" i="9"/>
  <c r="B831" i="9"/>
  <c r="D830" i="9"/>
  <c r="C830" i="9"/>
  <c r="B830" i="9"/>
  <c r="D829" i="9"/>
  <c r="C829" i="9"/>
  <c r="B829" i="9"/>
  <c r="D828" i="9"/>
  <c r="C828" i="9"/>
  <c r="B828" i="9"/>
  <c r="D827" i="9"/>
  <c r="C827" i="9"/>
  <c r="B827" i="9"/>
  <c r="D826" i="9"/>
  <c r="C826" i="9"/>
  <c r="B826" i="9"/>
  <c r="D825" i="9"/>
  <c r="C825" i="9"/>
  <c r="B825" i="9"/>
  <c r="D824" i="9"/>
  <c r="C824" i="9"/>
  <c r="B824" i="9"/>
  <c r="D823" i="9"/>
  <c r="C823" i="9"/>
  <c r="B823" i="9"/>
  <c r="D822" i="9"/>
  <c r="C822" i="9"/>
  <c r="B822" i="9"/>
  <c r="D821" i="9"/>
  <c r="C821" i="9"/>
  <c r="B821" i="9"/>
  <c r="D820" i="9"/>
  <c r="C820" i="9"/>
  <c r="B820" i="9"/>
  <c r="D819" i="9"/>
  <c r="C819" i="9"/>
  <c r="B819" i="9"/>
  <c r="D818" i="9"/>
  <c r="C818" i="9"/>
  <c r="B818" i="9"/>
  <c r="D817" i="9"/>
  <c r="C817" i="9"/>
  <c r="B817" i="9"/>
  <c r="D816" i="9"/>
  <c r="C816" i="9"/>
  <c r="B816" i="9"/>
  <c r="D815" i="9"/>
  <c r="C815" i="9"/>
  <c r="B815" i="9"/>
  <c r="D814" i="9"/>
  <c r="C814" i="9"/>
  <c r="B814" i="9"/>
  <c r="D813" i="9"/>
  <c r="C813" i="9"/>
  <c r="B813" i="9"/>
  <c r="D812" i="9"/>
  <c r="C812" i="9"/>
  <c r="B812" i="9"/>
  <c r="D811" i="9"/>
  <c r="C811" i="9"/>
  <c r="B811" i="9"/>
  <c r="D810" i="9"/>
  <c r="C810" i="9"/>
  <c r="B810" i="9"/>
  <c r="D809" i="9"/>
  <c r="C809" i="9"/>
  <c r="B809" i="9"/>
  <c r="D808" i="9"/>
  <c r="C808" i="9"/>
  <c r="B808" i="9"/>
  <c r="D807" i="9"/>
  <c r="C807" i="9"/>
  <c r="B807" i="9"/>
  <c r="D806" i="9"/>
  <c r="C806" i="9"/>
  <c r="B806" i="9"/>
  <c r="D805" i="9"/>
  <c r="C805" i="9"/>
  <c r="B805" i="9"/>
  <c r="D804" i="9"/>
  <c r="C804" i="9"/>
  <c r="B804" i="9"/>
  <c r="D803" i="9"/>
  <c r="C803" i="9"/>
  <c r="B803" i="9"/>
  <c r="D802" i="9"/>
  <c r="C802" i="9"/>
  <c r="B802" i="9"/>
  <c r="D801" i="9"/>
  <c r="C801" i="9"/>
  <c r="B801" i="9"/>
  <c r="D800" i="9"/>
  <c r="C800" i="9"/>
  <c r="B800" i="9"/>
  <c r="D799" i="9"/>
  <c r="C799" i="9"/>
  <c r="B799" i="9"/>
  <c r="D798" i="9"/>
  <c r="C798" i="9"/>
  <c r="B798" i="9"/>
  <c r="D797" i="9"/>
  <c r="C797" i="9"/>
  <c r="B797" i="9"/>
  <c r="D796" i="9"/>
  <c r="C796" i="9"/>
  <c r="B796" i="9"/>
  <c r="D795" i="9"/>
  <c r="C795" i="9"/>
  <c r="B795" i="9"/>
  <c r="D794" i="9"/>
  <c r="C794" i="9"/>
  <c r="B794" i="9"/>
  <c r="D793" i="9"/>
  <c r="C793" i="9"/>
  <c r="B793" i="9"/>
  <c r="D792" i="9"/>
  <c r="C792" i="9"/>
  <c r="B792" i="9"/>
  <c r="D791" i="9"/>
  <c r="C791" i="9"/>
  <c r="B791" i="9"/>
  <c r="D790" i="9"/>
  <c r="C790" i="9"/>
  <c r="B790" i="9"/>
  <c r="D789" i="9"/>
  <c r="C789" i="9"/>
  <c r="B789" i="9"/>
  <c r="D788" i="9"/>
  <c r="C788" i="9"/>
  <c r="B788" i="9"/>
  <c r="D787" i="9"/>
  <c r="C787" i="9"/>
  <c r="B787" i="9"/>
  <c r="D786" i="9"/>
  <c r="C786" i="9"/>
  <c r="B786" i="9"/>
  <c r="D785" i="9"/>
  <c r="C785" i="9"/>
  <c r="B785" i="9"/>
  <c r="D784" i="9"/>
  <c r="C784" i="9"/>
  <c r="B784" i="9"/>
  <c r="D783" i="9"/>
  <c r="C783" i="9"/>
  <c r="B783" i="9"/>
  <c r="D782" i="9"/>
  <c r="C782" i="9"/>
  <c r="B782" i="9"/>
  <c r="D781" i="9"/>
  <c r="C781" i="9"/>
  <c r="B781" i="9"/>
  <c r="D780" i="9"/>
  <c r="C780" i="9"/>
  <c r="B780" i="9"/>
  <c r="D779" i="9"/>
  <c r="C779" i="9"/>
  <c r="B779" i="9"/>
  <c r="D778" i="9"/>
  <c r="C778" i="9"/>
  <c r="B778" i="9"/>
  <c r="D777" i="9"/>
  <c r="C777" i="9"/>
  <c r="B777" i="9"/>
  <c r="D776" i="9"/>
  <c r="C776" i="9"/>
  <c r="B776" i="9"/>
  <c r="D775" i="9"/>
  <c r="C775" i="9"/>
  <c r="B775" i="9"/>
  <c r="D774" i="9"/>
  <c r="C774" i="9"/>
  <c r="B774" i="9"/>
  <c r="D773" i="9"/>
  <c r="C773" i="9"/>
  <c r="B773" i="9"/>
  <c r="D772" i="9"/>
  <c r="C772" i="9"/>
  <c r="B772" i="9"/>
  <c r="D771" i="9"/>
  <c r="C771" i="9"/>
  <c r="B771" i="9"/>
  <c r="D770" i="9"/>
  <c r="C770" i="9"/>
  <c r="B770" i="9"/>
  <c r="D769" i="9"/>
  <c r="C769" i="9"/>
  <c r="B769" i="9"/>
  <c r="D768" i="9"/>
  <c r="C768" i="9"/>
  <c r="B768" i="9"/>
  <c r="D767" i="9"/>
  <c r="C767" i="9"/>
  <c r="B767" i="9"/>
  <c r="D766" i="9"/>
  <c r="C766" i="9"/>
  <c r="B766" i="9"/>
  <c r="D765" i="9"/>
  <c r="C765" i="9"/>
  <c r="B765" i="9"/>
  <c r="D764" i="9"/>
  <c r="C764" i="9"/>
  <c r="B764" i="9"/>
  <c r="D763" i="9"/>
  <c r="C763" i="9"/>
  <c r="B763" i="9"/>
  <c r="D762" i="9"/>
  <c r="C762" i="9"/>
  <c r="B762" i="9"/>
  <c r="D761" i="9"/>
  <c r="C761" i="9"/>
  <c r="B761" i="9"/>
  <c r="D760" i="9"/>
  <c r="C760" i="9"/>
  <c r="B760" i="9"/>
  <c r="D759" i="9"/>
  <c r="C759" i="9"/>
  <c r="B759" i="9"/>
  <c r="D758" i="9"/>
  <c r="C758" i="9"/>
  <c r="B758" i="9"/>
  <c r="D757" i="9"/>
  <c r="C757" i="9"/>
  <c r="B757" i="9"/>
  <c r="D756" i="9"/>
  <c r="C756" i="9"/>
  <c r="B756" i="9"/>
  <c r="D755" i="9"/>
  <c r="C755" i="9"/>
  <c r="B755" i="9"/>
  <c r="D754" i="9"/>
  <c r="C754" i="9"/>
  <c r="B754" i="9"/>
  <c r="D753" i="9"/>
  <c r="C753" i="9"/>
  <c r="B753" i="9"/>
  <c r="D752" i="9"/>
  <c r="C752" i="9"/>
  <c r="B752" i="9"/>
  <c r="D751" i="9"/>
  <c r="C751" i="9"/>
  <c r="B751" i="9"/>
  <c r="D750" i="9"/>
  <c r="C750" i="9"/>
  <c r="B750" i="9"/>
  <c r="D749" i="9"/>
  <c r="C749" i="9"/>
  <c r="B749" i="9"/>
  <c r="D748" i="9"/>
  <c r="C748" i="9"/>
  <c r="B748" i="9"/>
  <c r="D747" i="9"/>
  <c r="C747" i="9"/>
  <c r="B747" i="9"/>
  <c r="D746" i="9"/>
  <c r="C746" i="9"/>
  <c r="B746" i="9"/>
  <c r="D745" i="9"/>
  <c r="C745" i="9"/>
  <c r="B745" i="9"/>
  <c r="D744" i="9"/>
  <c r="C744" i="9"/>
  <c r="B744" i="9"/>
  <c r="D743" i="9"/>
  <c r="C743" i="9"/>
  <c r="B743" i="9"/>
  <c r="D742" i="9"/>
  <c r="C742" i="9"/>
  <c r="B742" i="9"/>
  <c r="D741" i="9"/>
  <c r="C741" i="9"/>
  <c r="B741" i="9"/>
  <c r="D740" i="9"/>
  <c r="C740" i="9"/>
  <c r="B740" i="9"/>
  <c r="D739" i="9"/>
  <c r="C739" i="9"/>
  <c r="B739" i="9"/>
  <c r="D738" i="9"/>
  <c r="C738" i="9"/>
  <c r="B738" i="9"/>
  <c r="D737" i="9"/>
  <c r="C737" i="9"/>
  <c r="B737" i="9"/>
  <c r="D736" i="9"/>
  <c r="C736" i="9"/>
  <c r="B736" i="9"/>
  <c r="D735" i="9"/>
  <c r="C735" i="9"/>
  <c r="B735" i="9"/>
  <c r="D734" i="9"/>
  <c r="C734" i="9"/>
  <c r="B734" i="9"/>
  <c r="D733" i="9"/>
  <c r="C733" i="9"/>
  <c r="B733" i="9"/>
  <c r="D732" i="9"/>
  <c r="C732" i="9"/>
  <c r="B732" i="9"/>
  <c r="D731" i="9"/>
  <c r="C731" i="9"/>
  <c r="B731" i="9"/>
  <c r="D730" i="9"/>
  <c r="C730" i="9"/>
  <c r="B730" i="9"/>
  <c r="D729" i="9"/>
  <c r="C729" i="9"/>
  <c r="B729" i="9"/>
  <c r="D728" i="9"/>
  <c r="C728" i="9"/>
  <c r="B728" i="9"/>
  <c r="D727" i="9"/>
  <c r="C727" i="9"/>
  <c r="B727" i="9"/>
  <c r="D726" i="9"/>
  <c r="C726" i="9"/>
  <c r="B726" i="9"/>
  <c r="D725" i="9"/>
  <c r="C725" i="9"/>
  <c r="B725" i="9"/>
  <c r="D724" i="9"/>
  <c r="C724" i="9"/>
  <c r="B724" i="9"/>
  <c r="D723" i="9"/>
  <c r="C723" i="9"/>
  <c r="B723" i="9"/>
  <c r="D722" i="9"/>
  <c r="C722" i="9"/>
  <c r="B722" i="9"/>
  <c r="D721" i="9"/>
  <c r="C721" i="9"/>
  <c r="B721" i="9"/>
  <c r="D720" i="9"/>
  <c r="C720" i="9"/>
  <c r="B720" i="9"/>
  <c r="D719" i="9"/>
  <c r="C719" i="9"/>
  <c r="B719" i="9"/>
  <c r="D718" i="9"/>
  <c r="C718" i="9"/>
  <c r="B718" i="9"/>
  <c r="D717" i="9"/>
  <c r="C717" i="9"/>
  <c r="B717" i="9"/>
  <c r="D716" i="9"/>
  <c r="C716" i="9"/>
  <c r="B716" i="9"/>
  <c r="D715" i="9"/>
  <c r="C715" i="9"/>
  <c r="B715" i="9"/>
  <c r="D714" i="9"/>
  <c r="C714" i="9"/>
  <c r="B714" i="9"/>
  <c r="D713" i="9"/>
  <c r="C713" i="9"/>
  <c r="B713" i="9"/>
  <c r="D712" i="9"/>
  <c r="C712" i="9"/>
  <c r="B712" i="9"/>
  <c r="D711" i="9"/>
  <c r="C711" i="9"/>
  <c r="B711" i="9"/>
  <c r="D710" i="9"/>
  <c r="C710" i="9"/>
  <c r="B710" i="9"/>
  <c r="D709" i="9"/>
  <c r="C709" i="9"/>
  <c r="B709" i="9"/>
  <c r="D708" i="9"/>
  <c r="C708" i="9"/>
  <c r="B708" i="9"/>
  <c r="D707" i="9"/>
  <c r="C707" i="9"/>
  <c r="B707" i="9"/>
  <c r="D706" i="9"/>
  <c r="C706" i="9"/>
  <c r="B706" i="9"/>
  <c r="D705" i="9"/>
  <c r="C705" i="9"/>
  <c r="B705" i="9"/>
  <c r="D704" i="9"/>
  <c r="C704" i="9"/>
  <c r="B704" i="9"/>
  <c r="D703" i="9"/>
  <c r="C703" i="9"/>
  <c r="B703" i="9"/>
  <c r="D702" i="9"/>
  <c r="C702" i="9"/>
  <c r="B702" i="9"/>
  <c r="D701" i="9"/>
  <c r="C701" i="9"/>
  <c r="B701" i="9"/>
  <c r="D700" i="9"/>
  <c r="C700" i="9"/>
  <c r="B700" i="9"/>
  <c r="D699" i="9"/>
  <c r="C699" i="9"/>
  <c r="B699" i="9"/>
  <c r="D698" i="9"/>
  <c r="C698" i="9"/>
  <c r="B698" i="9"/>
  <c r="D697" i="9"/>
  <c r="C697" i="9"/>
  <c r="B697" i="9"/>
  <c r="D696" i="9"/>
  <c r="C696" i="9"/>
  <c r="B696" i="9"/>
  <c r="D695" i="9"/>
  <c r="C695" i="9"/>
  <c r="B695" i="9"/>
  <c r="D694" i="9"/>
  <c r="C694" i="9"/>
  <c r="B694" i="9"/>
  <c r="D693" i="9"/>
  <c r="C693" i="9"/>
  <c r="B693" i="9"/>
  <c r="D692" i="9"/>
  <c r="C692" i="9"/>
  <c r="B692" i="9"/>
  <c r="D691" i="9"/>
  <c r="C691" i="9"/>
  <c r="B691" i="9"/>
  <c r="D690" i="9"/>
  <c r="C690" i="9"/>
  <c r="B690" i="9"/>
  <c r="D689" i="9"/>
  <c r="C689" i="9"/>
  <c r="B689" i="9"/>
  <c r="D688" i="9"/>
  <c r="C688" i="9"/>
  <c r="B688" i="9"/>
  <c r="D687" i="9"/>
  <c r="C687" i="9"/>
  <c r="B687" i="9"/>
  <c r="D686" i="9"/>
  <c r="C686" i="9"/>
  <c r="B686" i="9"/>
  <c r="D685" i="9"/>
  <c r="C685" i="9"/>
  <c r="B685" i="9"/>
  <c r="D684" i="9"/>
  <c r="C684" i="9"/>
  <c r="B684" i="9"/>
  <c r="D683" i="9"/>
  <c r="C683" i="9"/>
  <c r="B683" i="9"/>
  <c r="D682" i="9"/>
  <c r="C682" i="9"/>
  <c r="B682" i="9"/>
  <c r="D681" i="9"/>
  <c r="C681" i="9"/>
  <c r="B681" i="9"/>
  <c r="D680" i="9"/>
  <c r="C680" i="9"/>
  <c r="B680" i="9"/>
  <c r="D679" i="9"/>
  <c r="C679" i="9"/>
  <c r="B679" i="9"/>
  <c r="D678" i="9"/>
  <c r="C678" i="9"/>
  <c r="B678" i="9"/>
  <c r="D677" i="9"/>
  <c r="C677" i="9"/>
  <c r="B677" i="9"/>
  <c r="D676" i="9"/>
  <c r="C676" i="9"/>
  <c r="B676" i="9"/>
  <c r="D675" i="9"/>
  <c r="C675" i="9"/>
  <c r="B675" i="9"/>
  <c r="D674" i="9"/>
  <c r="C674" i="9"/>
  <c r="B674" i="9"/>
  <c r="D673" i="9"/>
  <c r="C673" i="9"/>
  <c r="B673" i="9"/>
  <c r="D672" i="9"/>
  <c r="C672" i="9"/>
  <c r="B672" i="9"/>
  <c r="D671" i="9"/>
  <c r="C671" i="9"/>
  <c r="B671" i="9"/>
  <c r="D670" i="9"/>
  <c r="C670" i="9"/>
  <c r="B670" i="9"/>
  <c r="D669" i="9"/>
  <c r="C669" i="9"/>
  <c r="B669" i="9"/>
  <c r="D668" i="9"/>
  <c r="C668" i="9"/>
  <c r="B668" i="9"/>
  <c r="D667" i="9"/>
  <c r="C667" i="9"/>
  <c r="B667" i="9"/>
  <c r="D666" i="9"/>
  <c r="C666" i="9"/>
  <c r="B666" i="9"/>
  <c r="D665" i="9"/>
  <c r="C665" i="9"/>
  <c r="B665" i="9"/>
  <c r="D664" i="9"/>
  <c r="C664" i="9"/>
  <c r="B664" i="9"/>
  <c r="D663" i="9"/>
  <c r="C663" i="9"/>
  <c r="B663" i="9"/>
  <c r="D662" i="9"/>
  <c r="C662" i="9"/>
  <c r="B662" i="9"/>
  <c r="D661" i="9"/>
  <c r="C661" i="9"/>
  <c r="B661" i="9"/>
  <c r="D660" i="9"/>
  <c r="C660" i="9"/>
  <c r="B660" i="9"/>
  <c r="D659" i="9"/>
  <c r="C659" i="9"/>
  <c r="B659" i="9"/>
  <c r="D658" i="9"/>
  <c r="C658" i="9"/>
  <c r="B658" i="9"/>
  <c r="D657" i="9"/>
  <c r="C657" i="9"/>
  <c r="B657" i="9"/>
  <c r="D656" i="9"/>
  <c r="C656" i="9"/>
  <c r="B656" i="9"/>
  <c r="D655" i="9"/>
  <c r="C655" i="9"/>
  <c r="B655" i="9"/>
  <c r="D654" i="9"/>
  <c r="C654" i="9"/>
  <c r="B654" i="9"/>
  <c r="D653" i="9"/>
  <c r="C653" i="9"/>
  <c r="B653" i="9"/>
  <c r="D652" i="9"/>
  <c r="C652" i="9"/>
  <c r="B652" i="9"/>
  <c r="D651" i="9"/>
  <c r="C651" i="9"/>
  <c r="B651" i="9"/>
  <c r="D650" i="9"/>
  <c r="C650" i="9"/>
  <c r="B650" i="9"/>
  <c r="D649" i="9"/>
  <c r="C649" i="9"/>
  <c r="B649" i="9"/>
  <c r="D648" i="9"/>
  <c r="C648" i="9"/>
  <c r="B648" i="9"/>
  <c r="D647" i="9"/>
  <c r="C647" i="9"/>
  <c r="B647" i="9"/>
  <c r="D646" i="9"/>
  <c r="C646" i="9"/>
  <c r="B646" i="9"/>
  <c r="D645" i="9"/>
  <c r="C645" i="9"/>
  <c r="B645" i="9"/>
  <c r="D644" i="9"/>
  <c r="C644" i="9"/>
  <c r="B644" i="9"/>
  <c r="D643" i="9"/>
  <c r="C643" i="9"/>
  <c r="B643" i="9"/>
  <c r="D642" i="9"/>
  <c r="C642" i="9"/>
  <c r="B642" i="9"/>
  <c r="D641" i="9"/>
  <c r="C641" i="9"/>
  <c r="B641" i="9"/>
  <c r="D640" i="9"/>
  <c r="C640" i="9"/>
  <c r="B640" i="9"/>
  <c r="D639" i="9"/>
  <c r="C639" i="9"/>
  <c r="B639" i="9"/>
  <c r="D638" i="9"/>
  <c r="C638" i="9"/>
  <c r="B638" i="9"/>
  <c r="D637" i="9"/>
  <c r="C637" i="9"/>
  <c r="B637" i="9"/>
  <c r="D636" i="9"/>
  <c r="C636" i="9"/>
  <c r="B636" i="9"/>
  <c r="D635" i="9"/>
  <c r="C635" i="9"/>
  <c r="B635" i="9"/>
  <c r="D634" i="9"/>
  <c r="C634" i="9"/>
  <c r="B634" i="9"/>
  <c r="D633" i="9"/>
  <c r="C633" i="9"/>
  <c r="B633" i="9"/>
  <c r="D632" i="9"/>
  <c r="C632" i="9"/>
  <c r="B632" i="9"/>
  <c r="D631" i="9"/>
  <c r="C631" i="9"/>
  <c r="B631" i="9"/>
  <c r="D630" i="9"/>
  <c r="C630" i="9"/>
  <c r="B630" i="9"/>
  <c r="D629" i="9"/>
  <c r="C629" i="9"/>
  <c r="B629" i="9"/>
  <c r="D628" i="9"/>
  <c r="C628" i="9"/>
  <c r="B628" i="9"/>
  <c r="D627" i="9"/>
  <c r="C627" i="9"/>
  <c r="B627" i="9"/>
  <c r="D626" i="9"/>
  <c r="C626" i="9"/>
  <c r="B626" i="9"/>
  <c r="D625" i="9"/>
  <c r="C625" i="9"/>
  <c r="B625" i="9"/>
  <c r="D624" i="9"/>
  <c r="C624" i="9"/>
  <c r="B624" i="9"/>
  <c r="D623" i="9"/>
  <c r="C623" i="9"/>
  <c r="B623" i="9"/>
  <c r="D622" i="9"/>
  <c r="C622" i="9"/>
  <c r="B622" i="9"/>
  <c r="D621" i="9"/>
  <c r="C621" i="9"/>
  <c r="B621" i="9"/>
  <c r="D620" i="9"/>
  <c r="C620" i="9"/>
  <c r="B620" i="9"/>
  <c r="D619" i="9"/>
  <c r="C619" i="9"/>
  <c r="B619" i="9"/>
  <c r="D618" i="9"/>
  <c r="C618" i="9"/>
  <c r="B618" i="9"/>
  <c r="D617" i="9"/>
  <c r="C617" i="9"/>
  <c r="B617" i="9"/>
  <c r="D616" i="9"/>
  <c r="C616" i="9"/>
  <c r="B616" i="9"/>
  <c r="D615" i="9"/>
  <c r="C615" i="9"/>
  <c r="B615" i="9"/>
  <c r="D614" i="9"/>
  <c r="C614" i="9"/>
  <c r="B614" i="9"/>
  <c r="D613" i="9"/>
  <c r="C613" i="9"/>
  <c r="B613" i="9"/>
  <c r="D612" i="9"/>
  <c r="C612" i="9"/>
  <c r="B612" i="9"/>
  <c r="D611" i="9"/>
  <c r="C611" i="9"/>
  <c r="B611" i="9"/>
  <c r="D610" i="9"/>
  <c r="C610" i="9"/>
  <c r="B610" i="9"/>
  <c r="D609" i="9"/>
  <c r="C609" i="9"/>
  <c r="B609" i="9"/>
  <c r="D608" i="9"/>
  <c r="C608" i="9"/>
  <c r="B608" i="9"/>
  <c r="D607" i="9"/>
  <c r="C607" i="9"/>
  <c r="B607" i="9"/>
  <c r="D606" i="9"/>
  <c r="C606" i="9"/>
  <c r="B606" i="9"/>
  <c r="D605" i="9"/>
  <c r="C605" i="9"/>
  <c r="B605" i="9"/>
  <c r="D604" i="9"/>
  <c r="C604" i="9"/>
  <c r="B604" i="9"/>
  <c r="D603" i="9"/>
  <c r="C603" i="9"/>
  <c r="B603" i="9"/>
  <c r="D602" i="9"/>
  <c r="C602" i="9"/>
  <c r="B602" i="9"/>
  <c r="D601" i="9"/>
  <c r="C601" i="9"/>
  <c r="B601" i="9"/>
  <c r="D600" i="9"/>
  <c r="C600" i="9"/>
  <c r="B600" i="9"/>
  <c r="D599" i="9"/>
  <c r="C599" i="9"/>
  <c r="B599" i="9"/>
  <c r="D598" i="9"/>
  <c r="C598" i="9"/>
  <c r="B598" i="9"/>
  <c r="D597" i="9"/>
  <c r="C597" i="9"/>
  <c r="B597" i="9"/>
  <c r="D596" i="9"/>
  <c r="C596" i="9"/>
  <c r="B596" i="9"/>
  <c r="D595" i="9"/>
  <c r="C595" i="9"/>
  <c r="B595" i="9"/>
  <c r="D594" i="9"/>
  <c r="C594" i="9"/>
  <c r="B594" i="9"/>
  <c r="D593" i="9"/>
  <c r="C593" i="9"/>
  <c r="B593" i="9"/>
  <c r="D592" i="9"/>
  <c r="C592" i="9"/>
  <c r="B592" i="9"/>
  <c r="D591" i="9"/>
  <c r="C591" i="9"/>
  <c r="B591" i="9"/>
  <c r="D590" i="9"/>
  <c r="C590" i="9"/>
  <c r="B590" i="9"/>
  <c r="D589" i="9"/>
  <c r="C589" i="9"/>
  <c r="B589" i="9"/>
  <c r="D588" i="9"/>
  <c r="C588" i="9"/>
  <c r="B588" i="9"/>
  <c r="D587" i="9"/>
  <c r="C587" i="9"/>
  <c r="B587" i="9"/>
  <c r="D586" i="9"/>
  <c r="C586" i="9"/>
  <c r="B586" i="9"/>
  <c r="D585" i="9"/>
  <c r="C585" i="9"/>
  <c r="B585" i="9"/>
  <c r="D584" i="9"/>
  <c r="C584" i="9"/>
  <c r="B584" i="9"/>
  <c r="D583" i="9"/>
  <c r="C583" i="9"/>
  <c r="B583" i="9"/>
  <c r="D582" i="9"/>
  <c r="C582" i="9"/>
  <c r="B582" i="9"/>
  <c r="D581" i="9"/>
  <c r="C581" i="9"/>
  <c r="B581" i="9"/>
  <c r="D580" i="9"/>
  <c r="C580" i="9"/>
  <c r="B580" i="9"/>
  <c r="D579" i="9"/>
  <c r="C579" i="9"/>
  <c r="B579" i="9"/>
  <c r="D578" i="9"/>
  <c r="C578" i="9"/>
  <c r="B578" i="9"/>
  <c r="D577" i="9"/>
  <c r="C577" i="9"/>
  <c r="B577" i="9"/>
  <c r="D576" i="9"/>
  <c r="C576" i="9"/>
  <c r="B576" i="9"/>
  <c r="D575" i="9"/>
  <c r="C575" i="9"/>
  <c r="B575" i="9"/>
  <c r="D574" i="9"/>
  <c r="C574" i="9"/>
  <c r="B574" i="9"/>
  <c r="D573" i="9"/>
  <c r="C573" i="9"/>
  <c r="B573" i="9"/>
  <c r="D572" i="9"/>
  <c r="C572" i="9"/>
  <c r="B572" i="9"/>
  <c r="D571" i="9"/>
  <c r="C571" i="9"/>
  <c r="B571" i="9"/>
  <c r="D570" i="9"/>
  <c r="C570" i="9"/>
  <c r="B570" i="9"/>
  <c r="D569" i="9"/>
  <c r="C569" i="9"/>
  <c r="B569" i="9"/>
  <c r="D568" i="9"/>
  <c r="C568" i="9"/>
  <c r="B568" i="9"/>
  <c r="D567" i="9"/>
  <c r="C567" i="9"/>
  <c r="B567" i="9"/>
  <c r="D566" i="9"/>
  <c r="C566" i="9"/>
  <c r="B566" i="9"/>
  <c r="D565" i="9"/>
  <c r="C565" i="9"/>
  <c r="B565" i="9"/>
  <c r="D564" i="9"/>
  <c r="C564" i="9"/>
  <c r="B564" i="9"/>
  <c r="D563" i="9"/>
  <c r="C563" i="9"/>
  <c r="B563" i="9"/>
  <c r="D562" i="9"/>
  <c r="C562" i="9"/>
  <c r="B562" i="9"/>
  <c r="D561" i="9"/>
  <c r="C561" i="9"/>
  <c r="B561" i="9"/>
  <c r="D560" i="9"/>
  <c r="C560" i="9"/>
  <c r="B560" i="9"/>
  <c r="D559" i="9"/>
  <c r="C559" i="9"/>
  <c r="B559" i="9"/>
  <c r="D558" i="9"/>
  <c r="C558" i="9"/>
  <c r="B558" i="9"/>
  <c r="D557" i="9"/>
  <c r="C557" i="9"/>
  <c r="B557" i="9"/>
  <c r="D556" i="9"/>
  <c r="C556" i="9"/>
  <c r="B556" i="9"/>
  <c r="D555" i="9"/>
  <c r="C555" i="9"/>
  <c r="B555" i="9"/>
  <c r="D554" i="9"/>
  <c r="C554" i="9"/>
  <c r="B554" i="9"/>
  <c r="D553" i="9"/>
  <c r="C553" i="9"/>
  <c r="B553" i="9"/>
  <c r="D552" i="9"/>
  <c r="C552" i="9"/>
  <c r="B552" i="9"/>
  <c r="D551" i="9"/>
  <c r="C551" i="9"/>
  <c r="B551" i="9"/>
  <c r="D550" i="9"/>
  <c r="C550" i="9"/>
  <c r="B550" i="9"/>
  <c r="D549" i="9"/>
  <c r="C549" i="9"/>
  <c r="B549" i="9"/>
  <c r="D548" i="9"/>
  <c r="C548" i="9"/>
  <c r="B548" i="9"/>
  <c r="D547" i="9"/>
  <c r="C547" i="9"/>
  <c r="B547" i="9"/>
  <c r="D546" i="9"/>
  <c r="C546" i="9"/>
  <c r="B546" i="9"/>
  <c r="D545" i="9"/>
  <c r="C545" i="9"/>
  <c r="B545" i="9"/>
  <c r="D544" i="9"/>
  <c r="C544" i="9"/>
  <c r="B544" i="9"/>
  <c r="D543" i="9"/>
  <c r="C543" i="9"/>
  <c r="B543" i="9"/>
  <c r="D542" i="9"/>
  <c r="C542" i="9"/>
  <c r="B542" i="9"/>
  <c r="D541" i="9"/>
  <c r="C541" i="9"/>
  <c r="B541" i="9"/>
  <c r="D540" i="9"/>
  <c r="C540" i="9"/>
  <c r="B540" i="9"/>
  <c r="D539" i="9"/>
  <c r="C539" i="9"/>
  <c r="B539" i="9"/>
  <c r="D538" i="9"/>
  <c r="C538" i="9"/>
  <c r="B538" i="9"/>
  <c r="D537" i="9"/>
  <c r="C537" i="9"/>
  <c r="B537" i="9"/>
  <c r="D536" i="9"/>
  <c r="C536" i="9"/>
  <c r="B536" i="9"/>
  <c r="D535" i="9"/>
  <c r="C535" i="9"/>
  <c r="B535" i="9"/>
  <c r="D534" i="9"/>
  <c r="C534" i="9"/>
  <c r="B534" i="9"/>
  <c r="D533" i="9"/>
  <c r="C533" i="9"/>
  <c r="B533" i="9"/>
  <c r="D532" i="9"/>
  <c r="C532" i="9"/>
  <c r="B532" i="9"/>
  <c r="D531" i="9"/>
  <c r="C531" i="9"/>
  <c r="B531" i="9"/>
  <c r="D530" i="9"/>
  <c r="C530" i="9"/>
  <c r="B530" i="9"/>
  <c r="D529" i="9"/>
  <c r="C529" i="9"/>
  <c r="B529" i="9"/>
  <c r="D528" i="9"/>
  <c r="C528" i="9"/>
  <c r="B528" i="9"/>
  <c r="D527" i="9"/>
  <c r="C527" i="9"/>
  <c r="B527" i="9"/>
  <c r="D526" i="9"/>
  <c r="C526" i="9"/>
  <c r="B526" i="9"/>
  <c r="D525" i="9"/>
  <c r="C525" i="9"/>
  <c r="B525" i="9"/>
  <c r="D524" i="9"/>
  <c r="C524" i="9"/>
  <c r="B524" i="9"/>
  <c r="D523" i="9"/>
  <c r="C523" i="9"/>
  <c r="B523" i="9"/>
  <c r="D522" i="9"/>
  <c r="C522" i="9"/>
  <c r="B522" i="9"/>
  <c r="D521" i="9"/>
  <c r="C521" i="9"/>
  <c r="B521" i="9"/>
  <c r="D520" i="9"/>
  <c r="C520" i="9"/>
  <c r="B520" i="9"/>
  <c r="D519" i="9"/>
  <c r="C519" i="9"/>
  <c r="B519" i="9"/>
  <c r="D518" i="9"/>
  <c r="C518" i="9"/>
  <c r="B518" i="9"/>
  <c r="D517" i="9"/>
  <c r="C517" i="9"/>
  <c r="B517" i="9"/>
  <c r="D516" i="9"/>
  <c r="C516" i="9"/>
  <c r="B516" i="9"/>
  <c r="D515" i="9"/>
  <c r="C515" i="9"/>
  <c r="B515" i="9"/>
  <c r="D514" i="9"/>
  <c r="C514" i="9"/>
  <c r="B514" i="9"/>
  <c r="D513" i="9"/>
  <c r="C513" i="9"/>
  <c r="B513" i="9"/>
  <c r="D512" i="9"/>
  <c r="C512" i="9"/>
  <c r="B512" i="9"/>
  <c r="D511" i="9"/>
  <c r="C511" i="9"/>
  <c r="B511" i="9"/>
  <c r="D510" i="9"/>
  <c r="C510" i="9"/>
  <c r="B510" i="9"/>
  <c r="D509" i="9"/>
  <c r="C509" i="9"/>
  <c r="B509" i="9"/>
  <c r="D508" i="9"/>
  <c r="C508" i="9"/>
  <c r="B508" i="9"/>
  <c r="D507" i="9"/>
  <c r="C507" i="9"/>
  <c r="B507" i="9"/>
  <c r="D506" i="9"/>
  <c r="C506" i="9"/>
  <c r="B506" i="9"/>
  <c r="D505" i="9"/>
  <c r="C505" i="9"/>
  <c r="B505" i="9"/>
  <c r="D504" i="9"/>
  <c r="C504" i="9"/>
  <c r="B504" i="9"/>
  <c r="D503" i="9"/>
  <c r="C503" i="9"/>
  <c r="B503" i="9"/>
  <c r="D502" i="9"/>
  <c r="C502" i="9"/>
  <c r="B502" i="9"/>
  <c r="D501" i="9"/>
  <c r="C501" i="9"/>
  <c r="B501" i="9"/>
  <c r="D500" i="9"/>
  <c r="C500" i="9"/>
  <c r="B500" i="9"/>
  <c r="D499" i="9"/>
  <c r="C499" i="9"/>
  <c r="B499" i="9"/>
  <c r="D498" i="9"/>
  <c r="C498" i="9"/>
  <c r="B498" i="9"/>
  <c r="D497" i="9"/>
  <c r="C497" i="9"/>
  <c r="B497" i="9"/>
  <c r="D496" i="9"/>
  <c r="C496" i="9"/>
  <c r="B496" i="9"/>
  <c r="D495" i="9"/>
  <c r="C495" i="9"/>
  <c r="B495" i="9"/>
  <c r="D494" i="9"/>
  <c r="C494" i="9"/>
  <c r="B494" i="9"/>
  <c r="D493" i="9"/>
  <c r="C493" i="9"/>
  <c r="B493" i="9"/>
  <c r="D492" i="9"/>
  <c r="C492" i="9"/>
  <c r="B492" i="9"/>
  <c r="D491" i="9"/>
  <c r="C491" i="9"/>
  <c r="B491" i="9"/>
  <c r="D490" i="9"/>
  <c r="C490" i="9"/>
  <c r="B490" i="9"/>
  <c r="D489" i="9"/>
  <c r="C489" i="9"/>
  <c r="B489" i="9"/>
  <c r="D488" i="9"/>
  <c r="C488" i="9"/>
  <c r="B488" i="9"/>
  <c r="D487" i="9"/>
  <c r="C487" i="9"/>
  <c r="B487" i="9"/>
  <c r="D486" i="9"/>
  <c r="C486" i="9"/>
  <c r="B486" i="9"/>
  <c r="D485" i="9"/>
  <c r="C485" i="9"/>
  <c r="B485" i="9"/>
  <c r="D484" i="9"/>
  <c r="C484" i="9"/>
  <c r="B484" i="9"/>
  <c r="D483" i="9"/>
  <c r="C483" i="9"/>
  <c r="B483" i="9"/>
  <c r="D482" i="9"/>
  <c r="C482" i="9"/>
  <c r="B482" i="9"/>
  <c r="D481" i="9"/>
  <c r="C481" i="9"/>
  <c r="B481" i="9"/>
  <c r="D480" i="9"/>
  <c r="C480" i="9"/>
  <c r="B480" i="9"/>
  <c r="D479" i="9"/>
  <c r="C479" i="9"/>
  <c r="B479" i="9"/>
  <c r="D478" i="9"/>
  <c r="C478" i="9"/>
  <c r="B478" i="9"/>
  <c r="D477" i="9"/>
  <c r="C477" i="9"/>
  <c r="B477" i="9"/>
  <c r="D476" i="9"/>
  <c r="C476" i="9"/>
  <c r="B476" i="9"/>
  <c r="D475" i="9"/>
  <c r="C475" i="9"/>
  <c r="B475" i="9"/>
  <c r="D474" i="9"/>
  <c r="C474" i="9"/>
  <c r="B474" i="9"/>
  <c r="D473" i="9"/>
  <c r="C473" i="9"/>
  <c r="B473" i="9"/>
  <c r="D472" i="9"/>
  <c r="C472" i="9"/>
  <c r="B472" i="9"/>
  <c r="D471" i="9"/>
  <c r="C471" i="9"/>
  <c r="B471" i="9"/>
  <c r="D470" i="9"/>
  <c r="C470" i="9"/>
  <c r="B470" i="9"/>
  <c r="D469" i="9"/>
  <c r="C469" i="9"/>
  <c r="B469" i="9"/>
  <c r="D468" i="9"/>
  <c r="C468" i="9"/>
  <c r="B468" i="9"/>
  <c r="D467" i="9"/>
  <c r="C467" i="9"/>
  <c r="B467" i="9"/>
  <c r="D466" i="9"/>
  <c r="C466" i="9"/>
  <c r="B466" i="9"/>
  <c r="D465" i="9"/>
  <c r="C465" i="9"/>
  <c r="B465" i="9"/>
  <c r="D464" i="9"/>
  <c r="C464" i="9"/>
  <c r="B464" i="9"/>
  <c r="D463" i="9"/>
  <c r="C463" i="9"/>
  <c r="B463" i="9"/>
  <c r="D462" i="9"/>
  <c r="C462" i="9"/>
  <c r="B462" i="9"/>
  <c r="D461" i="9"/>
  <c r="C461" i="9"/>
  <c r="B461" i="9"/>
  <c r="D460" i="9"/>
  <c r="C460" i="9"/>
  <c r="B460" i="9"/>
  <c r="D459" i="9"/>
  <c r="C459" i="9"/>
  <c r="B459" i="9"/>
  <c r="D458" i="9"/>
  <c r="C458" i="9"/>
  <c r="B458" i="9"/>
  <c r="D457" i="9"/>
  <c r="C457" i="9"/>
  <c r="B457" i="9"/>
  <c r="D456" i="9"/>
  <c r="C456" i="9"/>
  <c r="B456" i="9"/>
  <c r="D455" i="9"/>
  <c r="C455" i="9"/>
  <c r="B455" i="9"/>
  <c r="D454" i="9"/>
  <c r="C454" i="9"/>
  <c r="B454" i="9"/>
  <c r="D453" i="9"/>
  <c r="C453" i="9"/>
  <c r="B453" i="9"/>
  <c r="D452" i="9"/>
  <c r="C452" i="9"/>
  <c r="B452" i="9"/>
  <c r="D451" i="9"/>
  <c r="C451" i="9"/>
  <c r="B451" i="9"/>
  <c r="D450" i="9"/>
  <c r="C450" i="9"/>
  <c r="B450" i="9"/>
  <c r="D449" i="9"/>
  <c r="C449" i="9"/>
  <c r="B449" i="9"/>
  <c r="D448" i="9"/>
  <c r="C448" i="9"/>
  <c r="B448" i="9"/>
  <c r="D447" i="9"/>
  <c r="C447" i="9"/>
  <c r="B447" i="9"/>
  <c r="D446" i="9"/>
  <c r="C446" i="9"/>
  <c r="B446" i="9"/>
  <c r="D445" i="9"/>
  <c r="C445" i="9"/>
  <c r="B445" i="9"/>
  <c r="D444" i="9"/>
  <c r="C444" i="9"/>
  <c r="B444" i="9"/>
  <c r="D443" i="9"/>
  <c r="C443" i="9"/>
  <c r="B443" i="9"/>
  <c r="D442" i="9"/>
  <c r="C442" i="9"/>
  <c r="B442" i="9"/>
  <c r="D441" i="9"/>
  <c r="C441" i="9"/>
  <c r="B441" i="9"/>
  <c r="D440" i="9"/>
  <c r="C440" i="9"/>
  <c r="B440" i="9"/>
  <c r="D439" i="9"/>
  <c r="C439" i="9"/>
  <c r="B439" i="9"/>
  <c r="D438" i="9"/>
  <c r="C438" i="9"/>
  <c r="B438" i="9"/>
  <c r="D437" i="9"/>
  <c r="C437" i="9"/>
  <c r="B437" i="9"/>
  <c r="D436" i="9"/>
  <c r="C436" i="9"/>
  <c r="B436" i="9"/>
  <c r="D435" i="9"/>
  <c r="C435" i="9"/>
  <c r="B435" i="9"/>
  <c r="D434" i="9"/>
  <c r="C434" i="9"/>
  <c r="B434" i="9"/>
  <c r="D433" i="9"/>
  <c r="C433" i="9"/>
  <c r="B433" i="9"/>
  <c r="D432" i="9"/>
  <c r="C432" i="9"/>
  <c r="B432" i="9"/>
  <c r="D431" i="9"/>
  <c r="C431" i="9"/>
  <c r="B431" i="9"/>
  <c r="D430" i="9"/>
  <c r="C430" i="9"/>
  <c r="B430" i="9"/>
  <c r="D429" i="9"/>
  <c r="C429" i="9"/>
  <c r="B429" i="9"/>
  <c r="D428" i="9"/>
  <c r="C428" i="9"/>
  <c r="B428" i="9"/>
  <c r="D427" i="9"/>
  <c r="C427" i="9"/>
  <c r="B427" i="9"/>
  <c r="D426" i="9"/>
  <c r="C426" i="9"/>
  <c r="B426" i="9"/>
  <c r="D425" i="9"/>
  <c r="C425" i="9"/>
  <c r="B425" i="9"/>
  <c r="D424" i="9"/>
  <c r="C424" i="9"/>
  <c r="B424" i="9"/>
  <c r="D423" i="9"/>
  <c r="C423" i="9"/>
  <c r="B423" i="9"/>
  <c r="D422" i="9"/>
  <c r="C422" i="9"/>
  <c r="B422" i="9"/>
  <c r="D421" i="9"/>
  <c r="C421" i="9"/>
  <c r="B421" i="9"/>
  <c r="D420" i="9"/>
  <c r="C420" i="9"/>
  <c r="B420" i="9"/>
  <c r="D419" i="9"/>
  <c r="C419" i="9"/>
  <c r="B419" i="9"/>
  <c r="D418" i="9"/>
  <c r="C418" i="9"/>
  <c r="B418" i="9"/>
  <c r="D417" i="9"/>
  <c r="C417" i="9"/>
  <c r="B417" i="9"/>
  <c r="D416" i="9"/>
  <c r="C416" i="9"/>
  <c r="B416" i="9"/>
  <c r="D415" i="9"/>
  <c r="C415" i="9"/>
  <c r="B415" i="9"/>
  <c r="D414" i="9"/>
  <c r="C414" i="9"/>
  <c r="B414" i="9"/>
  <c r="D413" i="9"/>
  <c r="C413" i="9"/>
  <c r="B413" i="9"/>
  <c r="D412" i="9"/>
  <c r="C412" i="9"/>
  <c r="B412" i="9"/>
  <c r="D411" i="9"/>
  <c r="C411" i="9"/>
  <c r="B411" i="9"/>
  <c r="D410" i="9"/>
  <c r="C410" i="9"/>
  <c r="B410" i="9"/>
  <c r="D409" i="9"/>
  <c r="C409" i="9"/>
  <c r="B409" i="9"/>
  <c r="D408" i="9"/>
  <c r="C408" i="9"/>
  <c r="B408" i="9"/>
  <c r="D407" i="9"/>
  <c r="C407" i="9"/>
  <c r="B407" i="9"/>
  <c r="D406" i="9"/>
  <c r="C406" i="9"/>
  <c r="B406" i="9"/>
  <c r="D405" i="9"/>
  <c r="C405" i="9"/>
  <c r="B405" i="9"/>
  <c r="D404" i="9"/>
  <c r="C404" i="9"/>
  <c r="B404" i="9"/>
  <c r="D403" i="9"/>
  <c r="C403" i="9"/>
  <c r="B403" i="9"/>
  <c r="D402" i="9"/>
  <c r="C402" i="9"/>
  <c r="B402" i="9"/>
  <c r="D401" i="9"/>
  <c r="C401" i="9"/>
  <c r="B401" i="9"/>
  <c r="D400" i="9"/>
  <c r="C400" i="9"/>
  <c r="B400" i="9"/>
  <c r="D399" i="9"/>
  <c r="C399" i="9"/>
  <c r="B399" i="9"/>
  <c r="D398" i="9"/>
  <c r="C398" i="9"/>
  <c r="B398" i="9"/>
  <c r="D397" i="9"/>
  <c r="C397" i="9"/>
  <c r="B397" i="9"/>
  <c r="D396" i="9"/>
  <c r="C396" i="9"/>
  <c r="B396" i="9"/>
  <c r="D395" i="9"/>
  <c r="C395" i="9"/>
  <c r="B395" i="9"/>
  <c r="D394" i="9"/>
  <c r="C394" i="9"/>
  <c r="B394" i="9"/>
  <c r="D393" i="9"/>
  <c r="C393" i="9"/>
  <c r="B393" i="9"/>
  <c r="D392" i="9"/>
  <c r="C392" i="9"/>
  <c r="B392" i="9"/>
  <c r="D391" i="9"/>
  <c r="C391" i="9"/>
  <c r="B391" i="9"/>
  <c r="D390" i="9"/>
  <c r="C390" i="9"/>
  <c r="B390" i="9"/>
  <c r="D389" i="9"/>
  <c r="C389" i="9"/>
  <c r="B389" i="9"/>
  <c r="D388" i="9"/>
  <c r="C388" i="9"/>
  <c r="B388" i="9"/>
  <c r="D387" i="9"/>
  <c r="C387" i="9"/>
  <c r="B387" i="9"/>
  <c r="D386" i="9"/>
  <c r="C386" i="9"/>
  <c r="B386" i="9"/>
  <c r="D385" i="9"/>
  <c r="C385" i="9"/>
  <c r="B385" i="9"/>
  <c r="D384" i="9"/>
  <c r="C384" i="9"/>
  <c r="B384" i="9"/>
  <c r="D383" i="9"/>
  <c r="C383" i="9"/>
  <c r="B383" i="9"/>
  <c r="D382" i="9"/>
  <c r="C382" i="9"/>
  <c r="B382" i="9"/>
  <c r="D381" i="9"/>
  <c r="C381" i="9"/>
  <c r="B381" i="9"/>
  <c r="D380" i="9"/>
  <c r="C380" i="9"/>
  <c r="B380" i="9"/>
  <c r="D379" i="9"/>
  <c r="C379" i="9"/>
  <c r="B379" i="9"/>
  <c r="D378" i="9"/>
  <c r="C378" i="9"/>
  <c r="B378" i="9"/>
  <c r="D377" i="9"/>
  <c r="C377" i="9"/>
  <c r="B377" i="9"/>
  <c r="D376" i="9"/>
  <c r="C376" i="9"/>
  <c r="B376" i="9"/>
  <c r="D375" i="9"/>
  <c r="C375" i="9"/>
  <c r="B375" i="9"/>
  <c r="D374" i="9"/>
  <c r="C374" i="9"/>
  <c r="B374" i="9"/>
  <c r="D373" i="9"/>
  <c r="C373" i="9"/>
  <c r="B373" i="9"/>
  <c r="D372" i="9"/>
  <c r="C372" i="9"/>
  <c r="B372" i="9"/>
  <c r="D371" i="9"/>
  <c r="C371" i="9"/>
  <c r="B371" i="9"/>
  <c r="D370" i="9"/>
  <c r="C370" i="9"/>
  <c r="B370" i="9"/>
  <c r="D369" i="9"/>
  <c r="C369" i="9"/>
  <c r="B369" i="9"/>
  <c r="D368" i="9"/>
  <c r="C368" i="9"/>
  <c r="B368" i="9"/>
  <c r="D367" i="9"/>
  <c r="C367" i="9"/>
  <c r="B367" i="9"/>
  <c r="D366" i="9"/>
  <c r="C366" i="9"/>
  <c r="B366" i="9"/>
  <c r="D365" i="9"/>
  <c r="C365" i="9"/>
  <c r="B365" i="9"/>
  <c r="D364" i="9"/>
  <c r="C364" i="9"/>
  <c r="B364" i="9"/>
  <c r="D363" i="9"/>
  <c r="C363" i="9"/>
  <c r="B363" i="9"/>
  <c r="D362" i="9"/>
  <c r="C362" i="9"/>
  <c r="B362" i="9"/>
  <c r="D361" i="9"/>
  <c r="C361" i="9"/>
  <c r="B361" i="9"/>
  <c r="D360" i="9"/>
  <c r="C360" i="9"/>
  <c r="B360" i="9"/>
  <c r="D359" i="9"/>
  <c r="C359" i="9"/>
  <c r="B359" i="9"/>
  <c r="D358" i="9"/>
  <c r="C358" i="9"/>
  <c r="B358" i="9"/>
  <c r="D357" i="9"/>
  <c r="C357" i="9"/>
  <c r="B357" i="9"/>
  <c r="D356" i="9"/>
  <c r="C356" i="9"/>
  <c r="B356" i="9"/>
  <c r="D355" i="9"/>
  <c r="C355" i="9"/>
  <c r="B355" i="9"/>
  <c r="D354" i="9"/>
  <c r="C354" i="9"/>
  <c r="B354" i="9"/>
  <c r="D353" i="9"/>
  <c r="C353" i="9"/>
  <c r="B353" i="9"/>
  <c r="D352" i="9"/>
  <c r="C352" i="9"/>
  <c r="B352" i="9"/>
  <c r="D351" i="9"/>
  <c r="C351" i="9"/>
  <c r="B351" i="9"/>
  <c r="D350" i="9"/>
  <c r="C350" i="9"/>
  <c r="B350" i="9"/>
  <c r="D349" i="9"/>
  <c r="C349" i="9"/>
  <c r="B349" i="9"/>
  <c r="D348" i="9"/>
  <c r="C348" i="9"/>
  <c r="B348" i="9"/>
  <c r="D347" i="9"/>
  <c r="C347" i="9"/>
  <c r="B347" i="9"/>
  <c r="D346" i="9"/>
  <c r="C346" i="9"/>
  <c r="B346" i="9"/>
  <c r="D345" i="9"/>
  <c r="C345" i="9"/>
  <c r="B345" i="9"/>
  <c r="D344" i="9"/>
  <c r="C344" i="9"/>
  <c r="B344" i="9"/>
  <c r="D343" i="9"/>
  <c r="C343" i="9"/>
  <c r="B343" i="9"/>
  <c r="D342" i="9"/>
  <c r="C342" i="9"/>
  <c r="B342" i="9"/>
  <c r="D341" i="9"/>
  <c r="C341" i="9"/>
  <c r="B341" i="9"/>
  <c r="D340" i="9"/>
  <c r="C340" i="9"/>
  <c r="B340" i="9"/>
  <c r="D339" i="9"/>
  <c r="C339" i="9"/>
  <c r="B339" i="9"/>
  <c r="D338" i="9"/>
  <c r="C338" i="9"/>
  <c r="B338" i="9"/>
  <c r="D337" i="9"/>
  <c r="C337" i="9"/>
  <c r="B337" i="9"/>
  <c r="D336" i="9"/>
  <c r="C336" i="9"/>
  <c r="B336" i="9"/>
  <c r="D335" i="9"/>
  <c r="C335" i="9"/>
  <c r="B335" i="9"/>
  <c r="D334" i="9"/>
  <c r="C334" i="9"/>
  <c r="B334" i="9"/>
  <c r="D333" i="9"/>
  <c r="C333" i="9"/>
  <c r="B333" i="9"/>
  <c r="D332" i="9"/>
  <c r="C332" i="9"/>
  <c r="B332" i="9"/>
  <c r="D331" i="9"/>
  <c r="C331" i="9"/>
  <c r="B331" i="9"/>
  <c r="D330" i="9"/>
  <c r="C330" i="9"/>
  <c r="B330" i="9"/>
  <c r="D329" i="9"/>
  <c r="C329" i="9"/>
  <c r="B329" i="9"/>
  <c r="D328" i="9"/>
  <c r="C328" i="9"/>
  <c r="B328" i="9"/>
  <c r="D327" i="9"/>
  <c r="C327" i="9"/>
  <c r="B327" i="9"/>
  <c r="D326" i="9"/>
  <c r="C326" i="9"/>
  <c r="B326" i="9"/>
  <c r="D325" i="9"/>
  <c r="C325" i="9"/>
  <c r="B325" i="9"/>
  <c r="D324" i="9"/>
  <c r="C324" i="9"/>
  <c r="B324" i="9"/>
  <c r="D323" i="9"/>
  <c r="C323" i="9"/>
  <c r="B323" i="9"/>
  <c r="D322" i="9"/>
  <c r="C322" i="9"/>
  <c r="B322" i="9"/>
  <c r="D321" i="9"/>
  <c r="C321" i="9"/>
  <c r="B321" i="9"/>
  <c r="D320" i="9"/>
  <c r="C320" i="9"/>
  <c r="B320" i="9"/>
  <c r="D319" i="9"/>
  <c r="C319" i="9"/>
  <c r="B319" i="9"/>
  <c r="D318" i="9"/>
  <c r="C318" i="9"/>
  <c r="B318" i="9"/>
  <c r="D317" i="9"/>
  <c r="C317" i="9"/>
  <c r="B317" i="9"/>
  <c r="D316" i="9"/>
  <c r="C316" i="9"/>
  <c r="B316" i="9"/>
  <c r="D315" i="9"/>
  <c r="C315" i="9"/>
  <c r="B315" i="9"/>
  <c r="D314" i="9"/>
  <c r="C314" i="9"/>
  <c r="B314" i="9"/>
  <c r="D313" i="9"/>
  <c r="C313" i="9"/>
  <c r="B313" i="9"/>
  <c r="D312" i="9"/>
  <c r="C312" i="9"/>
  <c r="B312" i="9"/>
  <c r="D311" i="9"/>
  <c r="C311" i="9"/>
  <c r="B311" i="9"/>
  <c r="D310" i="9"/>
  <c r="C310" i="9"/>
  <c r="B310" i="9"/>
  <c r="D309" i="9"/>
  <c r="C309" i="9"/>
  <c r="B309" i="9"/>
  <c r="D308" i="9"/>
  <c r="C308" i="9"/>
  <c r="B308" i="9"/>
  <c r="D307" i="9"/>
  <c r="C307" i="9"/>
  <c r="B307" i="9"/>
  <c r="D306" i="9"/>
  <c r="C306" i="9"/>
  <c r="B306" i="9"/>
  <c r="D305" i="9"/>
  <c r="C305" i="9"/>
  <c r="B305" i="9"/>
  <c r="D304" i="9"/>
  <c r="C304" i="9"/>
  <c r="B304" i="9"/>
  <c r="D303" i="9"/>
  <c r="C303" i="9"/>
  <c r="B303" i="9"/>
  <c r="D302" i="9"/>
  <c r="C302" i="9"/>
  <c r="B302" i="9"/>
  <c r="D301" i="9"/>
  <c r="C301" i="9"/>
  <c r="B301" i="9"/>
  <c r="D300" i="9"/>
  <c r="C300" i="9"/>
  <c r="B300" i="9"/>
  <c r="D299" i="9"/>
  <c r="C299" i="9"/>
  <c r="B299" i="9"/>
  <c r="D298" i="9"/>
  <c r="C298" i="9"/>
  <c r="B298" i="9"/>
  <c r="D297" i="9"/>
  <c r="C297" i="9"/>
  <c r="B297" i="9"/>
  <c r="D296" i="9"/>
  <c r="C296" i="9"/>
  <c r="B296" i="9"/>
  <c r="D295" i="9"/>
  <c r="C295" i="9"/>
  <c r="B295" i="9"/>
  <c r="D294" i="9"/>
  <c r="C294" i="9"/>
  <c r="B294" i="9"/>
  <c r="D293" i="9"/>
  <c r="C293" i="9"/>
  <c r="B293" i="9"/>
  <c r="D292" i="9"/>
  <c r="C292" i="9"/>
  <c r="B292" i="9"/>
  <c r="D291" i="9"/>
  <c r="C291" i="9"/>
  <c r="B291" i="9"/>
  <c r="D290" i="9"/>
  <c r="C290" i="9"/>
  <c r="B290" i="9"/>
  <c r="D289" i="9"/>
  <c r="C289" i="9"/>
  <c r="B289" i="9"/>
  <c r="D288" i="9"/>
  <c r="C288" i="9"/>
  <c r="B288" i="9"/>
  <c r="D287" i="9"/>
  <c r="C287" i="9"/>
  <c r="B287" i="9"/>
  <c r="D286" i="9"/>
  <c r="C286" i="9"/>
  <c r="B286" i="9"/>
  <c r="D285" i="9"/>
  <c r="C285" i="9"/>
  <c r="B285" i="9"/>
  <c r="D284" i="9"/>
  <c r="C284" i="9"/>
  <c r="B284" i="9"/>
  <c r="D283" i="9"/>
  <c r="C283" i="9"/>
  <c r="B283" i="9"/>
  <c r="D282" i="9"/>
  <c r="C282" i="9"/>
  <c r="B282" i="9"/>
  <c r="D281" i="9"/>
  <c r="C281" i="9"/>
  <c r="B281" i="9"/>
  <c r="D280" i="9"/>
  <c r="C280" i="9"/>
  <c r="B280" i="9"/>
  <c r="D279" i="9"/>
  <c r="C279" i="9"/>
  <c r="B279" i="9"/>
  <c r="D278" i="9"/>
  <c r="C278" i="9"/>
  <c r="B278" i="9"/>
  <c r="D277" i="9"/>
  <c r="C277" i="9"/>
  <c r="B277" i="9"/>
  <c r="D276" i="9"/>
  <c r="C276" i="9"/>
  <c r="B276" i="9"/>
  <c r="D275" i="9"/>
  <c r="C275" i="9"/>
  <c r="B275" i="9"/>
  <c r="D274" i="9"/>
  <c r="C274" i="9"/>
  <c r="B274" i="9"/>
  <c r="D273" i="9"/>
  <c r="C273" i="9"/>
  <c r="B273" i="9"/>
  <c r="D272" i="9"/>
  <c r="C272" i="9"/>
  <c r="B272" i="9"/>
  <c r="D271" i="9"/>
  <c r="C271" i="9"/>
  <c r="B271" i="9"/>
  <c r="D270" i="9"/>
  <c r="C270" i="9"/>
  <c r="B270" i="9"/>
  <c r="D269" i="9"/>
  <c r="C269" i="9"/>
  <c r="B269" i="9"/>
  <c r="D268" i="9"/>
  <c r="C268" i="9"/>
  <c r="B268" i="9"/>
  <c r="D267" i="9"/>
  <c r="C267" i="9"/>
  <c r="B267" i="9"/>
  <c r="D266" i="9"/>
  <c r="C266" i="9"/>
  <c r="B266" i="9"/>
  <c r="D265" i="9"/>
  <c r="C265" i="9"/>
  <c r="B265" i="9"/>
  <c r="D264" i="9"/>
  <c r="C264" i="9"/>
  <c r="B264" i="9"/>
  <c r="D263" i="9"/>
  <c r="C263" i="9"/>
  <c r="B263" i="9"/>
  <c r="D262" i="9"/>
  <c r="C262" i="9"/>
  <c r="B262" i="9"/>
  <c r="D261" i="9"/>
  <c r="C261" i="9"/>
  <c r="B261" i="9"/>
  <c r="D260" i="9"/>
  <c r="C260" i="9"/>
  <c r="B260" i="9"/>
  <c r="D259" i="9"/>
  <c r="C259" i="9"/>
  <c r="B259" i="9"/>
  <c r="D258" i="9"/>
  <c r="C258" i="9"/>
  <c r="B258" i="9"/>
  <c r="D257" i="9"/>
  <c r="C257" i="9"/>
  <c r="B257" i="9"/>
  <c r="D256" i="9"/>
  <c r="C256" i="9"/>
  <c r="B256" i="9"/>
  <c r="D255" i="9"/>
  <c r="C255" i="9"/>
  <c r="B255" i="9"/>
  <c r="D254" i="9"/>
  <c r="C254" i="9"/>
  <c r="B254" i="9"/>
  <c r="D253" i="9"/>
  <c r="C253" i="9"/>
  <c r="B253" i="9"/>
  <c r="D252" i="9"/>
  <c r="C252" i="9"/>
  <c r="B252" i="9"/>
  <c r="D251" i="9"/>
  <c r="C251" i="9"/>
  <c r="B251" i="9"/>
  <c r="D250" i="9"/>
  <c r="C250" i="9"/>
  <c r="B250" i="9"/>
  <c r="D249" i="9"/>
  <c r="C249" i="9"/>
  <c r="B249" i="9"/>
  <c r="D248" i="9"/>
  <c r="C248" i="9"/>
  <c r="B248" i="9"/>
  <c r="D247" i="9"/>
  <c r="C247" i="9"/>
  <c r="B247" i="9"/>
  <c r="D246" i="9"/>
  <c r="C246" i="9"/>
  <c r="B246" i="9"/>
  <c r="D245" i="9"/>
  <c r="C245" i="9"/>
  <c r="B245" i="9"/>
  <c r="D244" i="9"/>
  <c r="C244" i="9"/>
  <c r="B244" i="9"/>
  <c r="D243" i="9"/>
  <c r="C243" i="9"/>
  <c r="B243" i="9"/>
  <c r="D242" i="9"/>
  <c r="C242" i="9"/>
  <c r="B242" i="9"/>
  <c r="D241" i="9"/>
  <c r="C241" i="9"/>
  <c r="B241" i="9"/>
  <c r="D240" i="9"/>
  <c r="C240" i="9"/>
  <c r="B240" i="9"/>
  <c r="D239" i="9"/>
  <c r="C239" i="9"/>
  <c r="B239" i="9"/>
  <c r="D238" i="9"/>
  <c r="C238" i="9"/>
  <c r="B238" i="9"/>
  <c r="D237" i="9"/>
  <c r="C237" i="9"/>
  <c r="B237" i="9"/>
  <c r="D236" i="9"/>
  <c r="C236" i="9"/>
  <c r="B236" i="9"/>
  <c r="D235" i="9"/>
  <c r="C235" i="9"/>
  <c r="B235" i="9"/>
  <c r="D234" i="9"/>
  <c r="C234" i="9"/>
  <c r="B234" i="9"/>
  <c r="D233" i="9"/>
  <c r="C233" i="9"/>
  <c r="B233" i="9"/>
  <c r="D232" i="9"/>
  <c r="C232" i="9"/>
  <c r="B232" i="9"/>
  <c r="D231" i="9"/>
  <c r="C231" i="9"/>
  <c r="B231" i="9"/>
  <c r="D230" i="9"/>
  <c r="C230" i="9"/>
  <c r="B230" i="9"/>
  <c r="D229" i="9"/>
  <c r="C229" i="9"/>
  <c r="B229" i="9"/>
  <c r="D228" i="9"/>
  <c r="C228" i="9"/>
  <c r="B228" i="9"/>
  <c r="D227" i="9"/>
  <c r="C227" i="9"/>
  <c r="B227" i="9"/>
  <c r="D226" i="9"/>
  <c r="C226" i="9"/>
  <c r="B226" i="9"/>
  <c r="D225" i="9"/>
  <c r="C225" i="9"/>
  <c r="B225" i="9"/>
  <c r="D224" i="9"/>
  <c r="C224" i="9"/>
  <c r="B224" i="9"/>
  <c r="D223" i="9"/>
  <c r="C223" i="9"/>
  <c r="B223" i="9"/>
  <c r="D222" i="9"/>
  <c r="C222" i="9"/>
  <c r="B222" i="9"/>
  <c r="D221" i="9"/>
  <c r="C221" i="9"/>
  <c r="B221" i="9"/>
  <c r="D220" i="9"/>
  <c r="C220" i="9"/>
  <c r="B220" i="9"/>
  <c r="D219" i="9"/>
  <c r="C219" i="9"/>
  <c r="B219" i="9"/>
  <c r="D218" i="9"/>
  <c r="C218" i="9"/>
  <c r="B218" i="9"/>
  <c r="D217" i="9"/>
  <c r="C217" i="9"/>
  <c r="B217" i="9"/>
  <c r="D216" i="9"/>
  <c r="C216" i="9"/>
  <c r="B216" i="9"/>
  <c r="D215" i="9"/>
  <c r="C215" i="9"/>
  <c r="B215" i="9"/>
  <c r="D214" i="9"/>
  <c r="C214" i="9"/>
  <c r="B214" i="9"/>
  <c r="D213" i="9"/>
  <c r="C213" i="9"/>
  <c r="B213" i="9"/>
  <c r="D212" i="9"/>
  <c r="C212" i="9"/>
  <c r="B212" i="9"/>
  <c r="D211" i="9"/>
  <c r="C211" i="9"/>
  <c r="B211" i="9"/>
  <c r="D210" i="9"/>
  <c r="C210" i="9"/>
  <c r="B210" i="9"/>
  <c r="D209" i="9"/>
  <c r="C209" i="9"/>
  <c r="B209" i="9"/>
  <c r="D208" i="9"/>
  <c r="C208" i="9"/>
  <c r="B208" i="9"/>
  <c r="D207" i="9"/>
  <c r="C207" i="9"/>
  <c r="B207" i="9"/>
  <c r="D206" i="9"/>
  <c r="C206" i="9"/>
  <c r="B206" i="9"/>
  <c r="D205" i="9"/>
  <c r="C205" i="9"/>
  <c r="B205" i="9"/>
  <c r="D204" i="9"/>
  <c r="C204" i="9"/>
  <c r="B204" i="9"/>
  <c r="D203" i="9"/>
  <c r="C203" i="9"/>
  <c r="B203" i="9"/>
  <c r="D202" i="9"/>
  <c r="C202" i="9"/>
  <c r="B202" i="9"/>
  <c r="D201" i="9"/>
  <c r="C201" i="9"/>
  <c r="B201" i="9"/>
  <c r="D200" i="9"/>
  <c r="C200" i="9"/>
  <c r="B200" i="9"/>
  <c r="D199" i="9"/>
  <c r="C199" i="9"/>
  <c r="B199" i="9"/>
  <c r="D198" i="9"/>
  <c r="C198" i="9"/>
  <c r="B198" i="9"/>
  <c r="D197" i="9"/>
  <c r="C197" i="9"/>
  <c r="B197" i="9"/>
  <c r="D196" i="9"/>
  <c r="C196" i="9"/>
  <c r="B196" i="9"/>
  <c r="D195" i="9"/>
  <c r="C195" i="9"/>
  <c r="B195" i="9"/>
  <c r="D194" i="9"/>
  <c r="C194" i="9"/>
  <c r="B194" i="9"/>
  <c r="D193" i="9"/>
  <c r="C193" i="9"/>
  <c r="B193" i="9"/>
  <c r="D192" i="9"/>
  <c r="C192" i="9"/>
  <c r="B192" i="9"/>
  <c r="D191" i="9"/>
  <c r="C191" i="9"/>
  <c r="B191" i="9"/>
  <c r="D190" i="9"/>
  <c r="C190" i="9"/>
  <c r="B190" i="9"/>
  <c r="D189" i="9"/>
  <c r="C189" i="9"/>
  <c r="B189" i="9"/>
  <c r="D188" i="9"/>
  <c r="C188" i="9"/>
  <c r="B188" i="9"/>
  <c r="D187" i="9"/>
  <c r="C187" i="9"/>
  <c r="B187" i="9"/>
  <c r="D186" i="9"/>
  <c r="C186" i="9"/>
  <c r="B186" i="9"/>
  <c r="D185" i="9"/>
  <c r="C185" i="9"/>
  <c r="B185" i="9"/>
  <c r="D184" i="9"/>
  <c r="C184" i="9"/>
  <c r="B184" i="9"/>
  <c r="D183" i="9"/>
  <c r="C183" i="9"/>
  <c r="B183" i="9"/>
  <c r="D182" i="9"/>
  <c r="C182" i="9"/>
  <c r="B182" i="9"/>
  <c r="D181" i="9"/>
  <c r="C181" i="9"/>
  <c r="B181" i="9"/>
  <c r="D180" i="9"/>
  <c r="C180" i="9"/>
  <c r="B180" i="9"/>
  <c r="D179" i="9"/>
  <c r="C179" i="9"/>
  <c r="B179" i="9"/>
  <c r="D178" i="9"/>
  <c r="C178" i="9"/>
  <c r="B178" i="9"/>
  <c r="D177" i="9"/>
  <c r="C177" i="9"/>
  <c r="B177" i="9"/>
  <c r="D176" i="9"/>
  <c r="C176" i="9"/>
  <c r="B176" i="9"/>
  <c r="D175" i="9"/>
  <c r="C175" i="9"/>
  <c r="B175" i="9"/>
  <c r="D174" i="9"/>
  <c r="C174" i="9"/>
  <c r="B174" i="9"/>
  <c r="D173" i="9"/>
  <c r="C173" i="9"/>
  <c r="B173" i="9"/>
  <c r="D172" i="9"/>
  <c r="C172" i="9"/>
  <c r="B172" i="9"/>
  <c r="D171" i="9"/>
  <c r="C171" i="9"/>
  <c r="B171" i="9"/>
  <c r="D170" i="9"/>
  <c r="C170" i="9"/>
  <c r="B170" i="9"/>
  <c r="D169" i="9"/>
  <c r="C169" i="9"/>
  <c r="B169" i="9"/>
  <c r="D168" i="9"/>
  <c r="C168" i="9"/>
  <c r="B168" i="9"/>
  <c r="D167" i="9"/>
  <c r="C167" i="9"/>
  <c r="B167" i="9"/>
  <c r="D166" i="9"/>
  <c r="C166" i="9"/>
  <c r="B166" i="9"/>
  <c r="D165" i="9"/>
  <c r="C165" i="9"/>
  <c r="B165" i="9"/>
  <c r="D164" i="9"/>
  <c r="C164" i="9"/>
  <c r="B164" i="9"/>
  <c r="D163" i="9"/>
  <c r="C163" i="9"/>
  <c r="B163" i="9"/>
  <c r="D162" i="9"/>
  <c r="C162" i="9"/>
  <c r="B162" i="9"/>
  <c r="D161" i="9"/>
  <c r="C161" i="9"/>
  <c r="B161" i="9"/>
  <c r="D160" i="9"/>
  <c r="C160" i="9"/>
  <c r="B160" i="9"/>
  <c r="D159" i="9"/>
  <c r="C159" i="9"/>
  <c r="B159" i="9"/>
  <c r="D158" i="9"/>
  <c r="C158" i="9"/>
  <c r="B158" i="9"/>
  <c r="D157" i="9"/>
  <c r="C157" i="9"/>
  <c r="B157" i="9"/>
  <c r="D156" i="9"/>
  <c r="C156" i="9"/>
  <c r="B156" i="9"/>
  <c r="D155" i="9"/>
  <c r="C155" i="9"/>
  <c r="B155" i="9"/>
  <c r="D154" i="9"/>
  <c r="C154" i="9"/>
  <c r="B154" i="9"/>
  <c r="D153" i="9"/>
  <c r="C153" i="9"/>
  <c r="B153" i="9"/>
  <c r="D152" i="9"/>
  <c r="C152" i="9"/>
  <c r="B152" i="9"/>
  <c r="D151" i="9"/>
  <c r="C151" i="9"/>
  <c r="B151" i="9"/>
  <c r="D150" i="9"/>
  <c r="C150" i="9"/>
  <c r="B150" i="9"/>
  <c r="D149" i="9"/>
  <c r="C149" i="9"/>
  <c r="B149" i="9"/>
  <c r="D148" i="9"/>
  <c r="C148" i="9"/>
  <c r="B148" i="9"/>
  <c r="D147" i="9"/>
  <c r="C147" i="9"/>
  <c r="B147" i="9"/>
  <c r="D146" i="9"/>
  <c r="C146" i="9"/>
  <c r="B146" i="9"/>
  <c r="D145" i="9"/>
  <c r="C145" i="9"/>
  <c r="B145" i="9"/>
  <c r="D144" i="9"/>
  <c r="C144" i="9"/>
  <c r="B144" i="9"/>
  <c r="D143" i="9"/>
  <c r="C143" i="9"/>
  <c r="B143" i="9"/>
  <c r="D142" i="9"/>
  <c r="C142" i="9"/>
  <c r="B142" i="9"/>
  <c r="D141" i="9"/>
  <c r="C141" i="9"/>
  <c r="B141" i="9"/>
  <c r="D140" i="9"/>
  <c r="C140" i="9"/>
  <c r="B140" i="9"/>
  <c r="D139" i="9"/>
  <c r="C139" i="9"/>
  <c r="B139" i="9"/>
  <c r="D138" i="9"/>
  <c r="C138" i="9"/>
  <c r="B138" i="9"/>
  <c r="D137" i="9"/>
  <c r="C137" i="9"/>
  <c r="B137" i="9"/>
  <c r="D136" i="9"/>
  <c r="C136" i="9"/>
  <c r="B136" i="9"/>
  <c r="D135" i="9"/>
  <c r="C135" i="9"/>
  <c r="B135" i="9"/>
  <c r="D134" i="9"/>
  <c r="C134" i="9"/>
  <c r="B134" i="9"/>
  <c r="D133" i="9"/>
  <c r="C133" i="9"/>
  <c r="B133" i="9"/>
  <c r="D132" i="9"/>
  <c r="C132" i="9"/>
  <c r="B132" i="9"/>
  <c r="D131" i="9"/>
  <c r="C131" i="9"/>
  <c r="B131" i="9"/>
  <c r="D130" i="9"/>
  <c r="C130" i="9"/>
  <c r="B130" i="9"/>
  <c r="D129" i="9"/>
  <c r="C129" i="9"/>
  <c r="B129" i="9"/>
  <c r="D128" i="9"/>
  <c r="C128" i="9"/>
  <c r="B128" i="9"/>
  <c r="D127" i="9"/>
  <c r="C127" i="9"/>
  <c r="B127" i="9"/>
  <c r="D126" i="9"/>
  <c r="C126" i="9"/>
  <c r="B126" i="9"/>
  <c r="D125" i="9"/>
  <c r="C125" i="9"/>
  <c r="B125" i="9"/>
  <c r="D124" i="9"/>
  <c r="C124" i="9"/>
  <c r="B124" i="9"/>
  <c r="D123" i="9"/>
  <c r="C123" i="9"/>
  <c r="B123" i="9"/>
  <c r="D122" i="9"/>
  <c r="C122" i="9"/>
  <c r="B122" i="9"/>
  <c r="D121" i="9"/>
  <c r="C121" i="9"/>
  <c r="B121" i="9"/>
  <c r="D120" i="9"/>
  <c r="C120" i="9"/>
  <c r="B120" i="9"/>
  <c r="D119" i="9"/>
  <c r="C119" i="9"/>
  <c r="B119" i="9"/>
  <c r="D118" i="9"/>
  <c r="C118" i="9"/>
  <c r="B118" i="9"/>
  <c r="D117" i="9"/>
  <c r="C117" i="9"/>
  <c r="B117" i="9"/>
  <c r="D116" i="9"/>
  <c r="C116" i="9"/>
  <c r="B116" i="9"/>
  <c r="D115" i="9"/>
  <c r="C115" i="9"/>
  <c r="B115" i="9"/>
  <c r="D114" i="9"/>
  <c r="C114" i="9"/>
  <c r="B114" i="9"/>
  <c r="D113" i="9"/>
  <c r="C113" i="9"/>
  <c r="B113" i="9"/>
  <c r="D112" i="9"/>
  <c r="C112" i="9"/>
  <c r="B112" i="9"/>
  <c r="D111" i="9"/>
  <c r="C111" i="9"/>
  <c r="B111" i="9"/>
  <c r="D110" i="9"/>
  <c r="C110" i="9"/>
  <c r="B110" i="9"/>
  <c r="D109" i="9"/>
  <c r="C109" i="9"/>
  <c r="B109" i="9"/>
  <c r="D108" i="9"/>
  <c r="C108" i="9"/>
  <c r="B108" i="9"/>
  <c r="D107" i="9"/>
  <c r="C107" i="9"/>
  <c r="B107" i="9"/>
  <c r="D106" i="9"/>
  <c r="C106" i="9"/>
  <c r="B106" i="9"/>
  <c r="D105" i="9"/>
  <c r="C105" i="9"/>
  <c r="B105" i="9"/>
  <c r="D104" i="9"/>
  <c r="C104" i="9"/>
  <c r="B104" i="9"/>
  <c r="D103" i="9"/>
  <c r="C103" i="9"/>
  <c r="B103" i="9"/>
  <c r="D102" i="9"/>
  <c r="C102" i="9"/>
  <c r="B102" i="9"/>
  <c r="D101" i="9"/>
  <c r="C101" i="9"/>
  <c r="B101" i="9"/>
  <c r="D100" i="9"/>
  <c r="C100" i="9"/>
  <c r="B100" i="9"/>
  <c r="D99" i="9"/>
  <c r="C99" i="9"/>
  <c r="B99" i="9"/>
  <c r="D98" i="9"/>
  <c r="C98" i="9"/>
  <c r="B98" i="9"/>
  <c r="D97" i="9"/>
  <c r="C97" i="9"/>
  <c r="B97" i="9"/>
  <c r="D96" i="9"/>
  <c r="C96" i="9"/>
  <c r="B96" i="9"/>
  <c r="D95" i="9"/>
  <c r="C95" i="9"/>
  <c r="B95" i="9"/>
  <c r="D94" i="9"/>
  <c r="C94" i="9"/>
  <c r="B94" i="9"/>
  <c r="D93" i="9"/>
  <c r="C93" i="9"/>
  <c r="B93" i="9"/>
  <c r="D92" i="9"/>
  <c r="C92" i="9"/>
  <c r="B92" i="9"/>
  <c r="D91" i="9"/>
  <c r="C91" i="9"/>
  <c r="B91" i="9"/>
  <c r="D90" i="9"/>
  <c r="C90" i="9"/>
  <c r="B90" i="9"/>
  <c r="D89" i="9"/>
  <c r="C89" i="9"/>
  <c r="B89" i="9"/>
  <c r="D88" i="9"/>
  <c r="C88" i="9"/>
  <c r="B88" i="9"/>
  <c r="D87" i="9"/>
  <c r="C87" i="9"/>
  <c r="B87" i="9"/>
  <c r="D86" i="9"/>
  <c r="C86" i="9"/>
  <c r="B86" i="9"/>
  <c r="D85" i="9"/>
  <c r="C85" i="9"/>
  <c r="B85" i="9"/>
  <c r="D84" i="9"/>
  <c r="C84" i="9"/>
  <c r="B84" i="9"/>
  <c r="D83" i="9"/>
  <c r="C83" i="9"/>
  <c r="B83" i="9"/>
  <c r="D82" i="9"/>
  <c r="C82" i="9"/>
  <c r="B82" i="9"/>
  <c r="D81" i="9"/>
  <c r="C81" i="9"/>
  <c r="B81" i="9"/>
  <c r="D80" i="9"/>
  <c r="C80" i="9"/>
  <c r="B80" i="9"/>
  <c r="D79" i="9"/>
  <c r="C79" i="9"/>
  <c r="B79" i="9"/>
  <c r="D78" i="9"/>
  <c r="C78" i="9"/>
  <c r="B78" i="9"/>
  <c r="D77" i="9"/>
  <c r="C77" i="9"/>
  <c r="B77" i="9"/>
  <c r="D76" i="9"/>
  <c r="C76" i="9"/>
  <c r="B76" i="9"/>
  <c r="D75" i="9"/>
  <c r="C75" i="9"/>
  <c r="B75" i="9"/>
  <c r="D74" i="9"/>
  <c r="C74" i="9"/>
  <c r="B74" i="9"/>
  <c r="D73" i="9"/>
  <c r="C73" i="9"/>
  <c r="B73" i="9"/>
  <c r="D72" i="9"/>
  <c r="C72" i="9"/>
  <c r="B72" i="9"/>
  <c r="D71" i="9"/>
  <c r="C71" i="9"/>
  <c r="B71" i="9"/>
  <c r="D70" i="9"/>
  <c r="C70" i="9"/>
  <c r="B70" i="9"/>
  <c r="D69" i="9"/>
  <c r="C69" i="9"/>
  <c r="B69" i="9"/>
  <c r="D68" i="9"/>
  <c r="C68" i="9"/>
  <c r="B68" i="9"/>
  <c r="D67" i="9"/>
  <c r="C67" i="9"/>
  <c r="B67" i="9"/>
  <c r="D66" i="9"/>
  <c r="C66" i="9"/>
  <c r="B66" i="9"/>
  <c r="D65" i="9"/>
  <c r="C65" i="9"/>
  <c r="B65" i="9"/>
  <c r="D64" i="9"/>
  <c r="C64" i="9"/>
  <c r="B64" i="9"/>
  <c r="D63" i="9"/>
  <c r="C63" i="9"/>
  <c r="B63" i="9"/>
  <c r="D62" i="9"/>
  <c r="C62" i="9"/>
  <c r="B62" i="9"/>
  <c r="D61" i="9"/>
  <c r="C61" i="9"/>
  <c r="B61" i="9"/>
  <c r="D60" i="9"/>
  <c r="C60" i="9"/>
  <c r="B60" i="9"/>
  <c r="D59" i="9"/>
  <c r="C59" i="9"/>
  <c r="B59" i="9"/>
  <c r="D58" i="9"/>
  <c r="C58" i="9"/>
  <c r="B58" i="9"/>
  <c r="D57" i="9"/>
  <c r="C57" i="9"/>
  <c r="B57" i="9"/>
  <c r="D56" i="9"/>
  <c r="C56" i="9"/>
  <c r="B56" i="9"/>
  <c r="D55" i="9"/>
  <c r="C55" i="9"/>
  <c r="B55" i="9"/>
  <c r="D54" i="9"/>
  <c r="C54" i="9"/>
  <c r="B54" i="9"/>
  <c r="D53" i="9"/>
  <c r="C53" i="9"/>
  <c r="B53" i="9"/>
  <c r="D52" i="9"/>
  <c r="C52" i="9"/>
  <c r="B52" i="9"/>
  <c r="D51" i="9"/>
  <c r="C51" i="9"/>
  <c r="B51" i="9"/>
  <c r="D50" i="9"/>
  <c r="C50" i="9"/>
  <c r="B50" i="9"/>
  <c r="D49" i="9"/>
  <c r="C49" i="9"/>
  <c r="B49" i="9"/>
  <c r="D48" i="9"/>
  <c r="C48" i="9"/>
  <c r="B48" i="9"/>
  <c r="D47" i="9"/>
  <c r="C47" i="9"/>
  <c r="B47" i="9"/>
  <c r="D46" i="9"/>
  <c r="C46" i="9"/>
  <c r="B46" i="9"/>
  <c r="D45" i="9"/>
  <c r="C45" i="9"/>
  <c r="B45" i="9"/>
  <c r="D44" i="9"/>
  <c r="C44" i="9"/>
  <c r="B44" i="9"/>
  <c r="D43" i="9"/>
  <c r="C43" i="9"/>
  <c r="B43" i="9"/>
  <c r="D42" i="9"/>
  <c r="C42" i="9"/>
  <c r="B42" i="9"/>
  <c r="D41" i="9"/>
  <c r="C41" i="9"/>
  <c r="B41" i="9"/>
  <c r="D40" i="9"/>
  <c r="C40" i="9"/>
  <c r="B40" i="9"/>
  <c r="D39" i="9"/>
  <c r="C39" i="9"/>
  <c r="B39" i="9"/>
  <c r="D38" i="9"/>
  <c r="C38" i="9"/>
  <c r="B38" i="9"/>
  <c r="D37" i="9"/>
  <c r="C37" i="9"/>
  <c r="B37" i="9"/>
  <c r="D36" i="9"/>
  <c r="C36" i="9"/>
  <c r="B36" i="9"/>
  <c r="D35" i="9"/>
  <c r="C35" i="9"/>
  <c r="B35" i="9"/>
  <c r="D34" i="9"/>
  <c r="C34" i="9"/>
  <c r="B34" i="9"/>
  <c r="D33" i="9"/>
  <c r="C33" i="9"/>
  <c r="B33" i="9"/>
  <c r="D32" i="9"/>
  <c r="C32" i="9"/>
  <c r="B32" i="9"/>
  <c r="D31" i="9"/>
  <c r="C31" i="9"/>
  <c r="B31" i="9"/>
  <c r="D30" i="9"/>
  <c r="C30" i="9"/>
  <c r="B30" i="9"/>
  <c r="D29" i="9"/>
  <c r="C29" i="9"/>
  <c r="B29" i="9"/>
  <c r="D28" i="9"/>
  <c r="C28" i="9"/>
  <c r="B28" i="9"/>
  <c r="D27" i="9"/>
  <c r="C27" i="9"/>
  <c r="B27" i="9"/>
  <c r="D26" i="9"/>
  <c r="C26" i="9"/>
  <c r="B26" i="9"/>
  <c r="D25" i="9"/>
  <c r="C25" i="9"/>
  <c r="B25" i="9"/>
  <c r="D24" i="9"/>
  <c r="C24" i="9"/>
  <c r="B24" i="9"/>
  <c r="D23" i="9"/>
  <c r="C23" i="9"/>
  <c r="B23" i="9"/>
  <c r="D22" i="9"/>
  <c r="C22" i="9"/>
  <c r="B22" i="9"/>
  <c r="D21" i="9"/>
  <c r="C21" i="9"/>
  <c r="B21" i="9"/>
  <c r="D20" i="9"/>
  <c r="C20" i="9"/>
  <c r="B20" i="9"/>
  <c r="D19" i="9"/>
  <c r="C19" i="9"/>
  <c r="B19" i="9"/>
  <c r="D18" i="9"/>
  <c r="C18" i="9"/>
  <c r="B18" i="9"/>
  <c r="D17" i="9"/>
  <c r="C17" i="9"/>
  <c r="B17" i="9"/>
  <c r="D16" i="9"/>
  <c r="C16" i="9"/>
  <c r="B16" i="9"/>
  <c r="D15" i="9"/>
  <c r="C15" i="9"/>
  <c r="B15" i="9"/>
  <c r="D14" i="9"/>
  <c r="C14" i="9"/>
  <c r="B14" i="9"/>
  <c r="D13" i="9"/>
  <c r="C13" i="9"/>
  <c r="B13" i="9"/>
  <c r="D12" i="9"/>
  <c r="C12" i="9"/>
  <c r="B12" i="9"/>
  <c r="D11" i="9"/>
  <c r="C11" i="9"/>
  <c r="B11" i="9"/>
  <c r="D10" i="9"/>
  <c r="C10" i="9"/>
  <c r="B10" i="9"/>
  <c r="D9" i="9"/>
  <c r="C9" i="9"/>
  <c r="B9" i="9"/>
  <c r="D8" i="9"/>
  <c r="C8" i="9"/>
  <c r="B8" i="9"/>
  <c r="D7" i="9"/>
  <c r="C7" i="9"/>
  <c r="B7" i="9"/>
  <c r="D6" i="9"/>
  <c r="C6" i="9"/>
  <c r="B6" i="9"/>
  <c r="D5" i="9"/>
  <c r="C5" i="9"/>
  <c r="B5" i="9"/>
  <c r="D4" i="9"/>
  <c r="C4" i="9"/>
  <c r="B4" i="9"/>
  <c r="D3" i="9"/>
  <c r="C3" i="9"/>
  <c r="B3" i="9"/>
  <c r="D2" i="9"/>
  <c r="C2" i="9"/>
  <c r="B2" i="9"/>
  <c r="D1828" i="7"/>
  <c r="C1828" i="7"/>
  <c r="B1828" i="7"/>
  <c r="D1827" i="7"/>
  <c r="C1827" i="7"/>
  <c r="B1827" i="7"/>
  <c r="D1826" i="7"/>
  <c r="C1826" i="7"/>
  <c r="B1826" i="7"/>
  <c r="D1825" i="7"/>
  <c r="C1825" i="7"/>
  <c r="B1825" i="7"/>
  <c r="D1824" i="7"/>
  <c r="C1824" i="7"/>
  <c r="B1824" i="7"/>
  <c r="D1823" i="7"/>
  <c r="C1823" i="7"/>
  <c r="B1823" i="7"/>
  <c r="D1822" i="7"/>
  <c r="C1822" i="7"/>
  <c r="B1822" i="7"/>
  <c r="D1821" i="7"/>
  <c r="C1821" i="7"/>
  <c r="B1821" i="7"/>
  <c r="D1820" i="7"/>
  <c r="C1820" i="7"/>
  <c r="B1820" i="7"/>
  <c r="D1819" i="7"/>
  <c r="C1819" i="7"/>
  <c r="B1819" i="7"/>
  <c r="D1818" i="7"/>
  <c r="C1818" i="7"/>
  <c r="B1818" i="7"/>
  <c r="D1817" i="7"/>
  <c r="C1817" i="7"/>
  <c r="B1817" i="7"/>
  <c r="D1816" i="7"/>
  <c r="C1816" i="7"/>
  <c r="B1816" i="7"/>
  <c r="D1815" i="7"/>
  <c r="C1815" i="7"/>
  <c r="B1815" i="7"/>
  <c r="D1814" i="7"/>
  <c r="C1814" i="7"/>
  <c r="B1814" i="7"/>
  <c r="D1813" i="7"/>
  <c r="C1813" i="7"/>
  <c r="B1813" i="7"/>
  <c r="D1812" i="7"/>
  <c r="C1812" i="7"/>
  <c r="B1812" i="7"/>
  <c r="D1811" i="7"/>
  <c r="C1811" i="7"/>
  <c r="B1811" i="7"/>
  <c r="D1810" i="7"/>
  <c r="C1810" i="7"/>
  <c r="B1810" i="7"/>
  <c r="D1809" i="7"/>
  <c r="C1809" i="7"/>
  <c r="B1809" i="7"/>
  <c r="D1808" i="7"/>
  <c r="C1808" i="7"/>
  <c r="B1808" i="7"/>
  <c r="D1807" i="7"/>
  <c r="C1807" i="7"/>
  <c r="B1807" i="7"/>
  <c r="D1806" i="7"/>
  <c r="C1806" i="7"/>
  <c r="B1806" i="7"/>
  <c r="D1805" i="7"/>
  <c r="C1805" i="7"/>
  <c r="B1805" i="7"/>
  <c r="D1804" i="7"/>
  <c r="C1804" i="7"/>
  <c r="B1804" i="7"/>
  <c r="D1803" i="7"/>
  <c r="C1803" i="7"/>
  <c r="B1803" i="7"/>
  <c r="D1802" i="7"/>
  <c r="C1802" i="7"/>
  <c r="B1802" i="7"/>
  <c r="D1801" i="7"/>
  <c r="C1801" i="7"/>
  <c r="B1801" i="7"/>
  <c r="D1800" i="7"/>
  <c r="C1800" i="7"/>
  <c r="B1800" i="7"/>
  <c r="D1799" i="7"/>
  <c r="C1799" i="7"/>
  <c r="B1799" i="7"/>
  <c r="D1798" i="7"/>
  <c r="C1798" i="7"/>
  <c r="B1798" i="7"/>
  <c r="D1797" i="7"/>
  <c r="C1797" i="7"/>
  <c r="B1797" i="7"/>
  <c r="D1796" i="7"/>
  <c r="C1796" i="7"/>
  <c r="B1796" i="7"/>
  <c r="D1795" i="7"/>
  <c r="C1795" i="7"/>
  <c r="B1795" i="7"/>
  <c r="D1794" i="7"/>
  <c r="C1794" i="7"/>
  <c r="B1794" i="7"/>
  <c r="D1793" i="7"/>
  <c r="C1793" i="7"/>
  <c r="B1793" i="7"/>
  <c r="D1792" i="7"/>
  <c r="C1792" i="7"/>
  <c r="B1792" i="7"/>
  <c r="D1791" i="7"/>
  <c r="C1791" i="7"/>
  <c r="B1791" i="7"/>
  <c r="D1790" i="7"/>
  <c r="C1790" i="7"/>
  <c r="B1790" i="7"/>
  <c r="D1789" i="7"/>
  <c r="C1789" i="7"/>
  <c r="B1789" i="7"/>
  <c r="D1788" i="7"/>
  <c r="C1788" i="7"/>
  <c r="B1788" i="7"/>
  <c r="D1787" i="7"/>
  <c r="C1787" i="7"/>
  <c r="B1787" i="7"/>
  <c r="D1786" i="7"/>
  <c r="C1786" i="7"/>
  <c r="B1786" i="7"/>
  <c r="D1785" i="7"/>
  <c r="C1785" i="7"/>
  <c r="B1785" i="7"/>
  <c r="D1784" i="7"/>
  <c r="C1784" i="7"/>
  <c r="B1784" i="7"/>
  <c r="D1783" i="7"/>
  <c r="C1783" i="7"/>
  <c r="B1783" i="7"/>
  <c r="D1782" i="7"/>
  <c r="C1782" i="7"/>
  <c r="B1782" i="7"/>
  <c r="D1781" i="7"/>
  <c r="C1781" i="7"/>
  <c r="B1781" i="7"/>
  <c r="D1780" i="7"/>
  <c r="C1780" i="7"/>
  <c r="B1780" i="7"/>
  <c r="D1779" i="7"/>
  <c r="C1779" i="7"/>
  <c r="B1779" i="7"/>
  <c r="D1778" i="7"/>
  <c r="C1778" i="7"/>
  <c r="B1778" i="7"/>
  <c r="D1777" i="7"/>
  <c r="C1777" i="7"/>
  <c r="B1777" i="7"/>
  <c r="D1776" i="7"/>
  <c r="C1776" i="7"/>
  <c r="B1776" i="7"/>
  <c r="D1775" i="7"/>
  <c r="C1775" i="7"/>
  <c r="B1775" i="7"/>
  <c r="D1774" i="7"/>
  <c r="C1774" i="7"/>
  <c r="B1774" i="7"/>
  <c r="D1773" i="7"/>
  <c r="C1773" i="7"/>
  <c r="B1773" i="7"/>
  <c r="D1772" i="7"/>
  <c r="C1772" i="7"/>
  <c r="B1772" i="7"/>
  <c r="D1771" i="7"/>
  <c r="C1771" i="7"/>
  <c r="B1771" i="7"/>
  <c r="D1770" i="7"/>
  <c r="C1770" i="7"/>
  <c r="B1770" i="7"/>
  <c r="D1769" i="7"/>
  <c r="C1769" i="7"/>
  <c r="B1769" i="7"/>
  <c r="D1768" i="7"/>
  <c r="C1768" i="7"/>
  <c r="B1768" i="7"/>
  <c r="D1767" i="7"/>
  <c r="C1767" i="7"/>
  <c r="B1767" i="7"/>
  <c r="D1766" i="7"/>
  <c r="C1766" i="7"/>
  <c r="B1766" i="7"/>
  <c r="D1765" i="7"/>
  <c r="C1765" i="7"/>
  <c r="B1765" i="7"/>
  <c r="D1764" i="7"/>
  <c r="C1764" i="7"/>
  <c r="B1764" i="7"/>
  <c r="D1763" i="7"/>
  <c r="C1763" i="7"/>
  <c r="B1763" i="7"/>
  <c r="D1762" i="7"/>
  <c r="C1762" i="7"/>
  <c r="B1762" i="7"/>
  <c r="D1761" i="7"/>
  <c r="C1761" i="7"/>
  <c r="B1761" i="7"/>
  <c r="D1760" i="7"/>
  <c r="C1760" i="7"/>
  <c r="B1760" i="7"/>
  <c r="D1759" i="7"/>
  <c r="C1759" i="7"/>
  <c r="B1759" i="7"/>
  <c r="D1758" i="7"/>
  <c r="C1758" i="7"/>
  <c r="B1758" i="7"/>
  <c r="D1757" i="7"/>
  <c r="C1757" i="7"/>
  <c r="B1757" i="7"/>
  <c r="D1756" i="7"/>
  <c r="C1756" i="7"/>
  <c r="B1756" i="7"/>
  <c r="D1755" i="7"/>
  <c r="C1755" i="7"/>
  <c r="B1755" i="7"/>
  <c r="D1754" i="7"/>
  <c r="C1754" i="7"/>
  <c r="B1754" i="7"/>
  <c r="D1753" i="7"/>
  <c r="C1753" i="7"/>
  <c r="B1753" i="7"/>
  <c r="D1752" i="7"/>
  <c r="C1752" i="7"/>
  <c r="B1752" i="7"/>
  <c r="D1751" i="7"/>
  <c r="C1751" i="7"/>
  <c r="B1751" i="7"/>
  <c r="D1750" i="7"/>
  <c r="C1750" i="7"/>
  <c r="B1750" i="7"/>
  <c r="D1749" i="7"/>
  <c r="C1749" i="7"/>
  <c r="B1749" i="7"/>
  <c r="D1748" i="7"/>
  <c r="C1748" i="7"/>
  <c r="B1748" i="7"/>
  <c r="D1747" i="7"/>
  <c r="C1747" i="7"/>
  <c r="B1747" i="7"/>
  <c r="D1746" i="7"/>
  <c r="C1746" i="7"/>
  <c r="B1746" i="7"/>
  <c r="D1745" i="7"/>
  <c r="C1745" i="7"/>
  <c r="B1745" i="7"/>
  <c r="D1744" i="7"/>
  <c r="C1744" i="7"/>
  <c r="B1744" i="7"/>
  <c r="D1743" i="7"/>
  <c r="C1743" i="7"/>
  <c r="B1743" i="7"/>
  <c r="D1742" i="7"/>
  <c r="C1742" i="7"/>
  <c r="B1742" i="7"/>
  <c r="D1741" i="7"/>
  <c r="C1741" i="7"/>
  <c r="B1741" i="7"/>
  <c r="D1740" i="7"/>
  <c r="C1740" i="7"/>
  <c r="B1740" i="7"/>
  <c r="D1739" i="7"/>
  <c r="C1739" i="7"/>
  <c r="B1739" i="7"/>
  <c r="D1738" i="7"/>
  <c r="C1738" i="7"/>
  <c r="B1738" i="7"/>
  <c r="D1737" i="7"/>
  <c r="C1737" i="7"/>
  <c r="B1737" i="7"/>
  <c r="D1736" i="7"/>
  <c r="C1736" i="7"/>
  <c r="B1736" i="7"/>
  <c r="D1735" i="7"/>
  <c r="C1735" i="7"/>
  <c r="B1735" i="7"/>
  <c r="D1734" i="7"/>
  <c r="C1734" i="7"/>
  <c r="B1734" i="7"/>
  <c r="D1733" i="7"/>
  <c r="C1733" i="7"/>
  <c r="B1733" i="7"/>
  <c r="D1732" i="7"/>
  <c r="C1732" i="7"/>
  <c r="B1732" i="7"/>
  <c r="D1731" i="7"/>
  <c r="C1731" i="7"/>
  <c r="B1731" i="7"/>
  <c r="D1730" i="7"/>
  <c r="C1730" i="7"/>
  <c r="B1730" i="7"/>
  <c r="D1729" i="7"/>
  <c r="C1729" i="7"/>
  <c r="B1729" i="7"/>
  <c r="D1728" i="7"/>
  <c r="C1728" i="7"/>
  <c r="B1728" i="7"/>
  <c r="D1727" i="7"/>
  <c r="C1727" i="7"/>
  <c r="B1727" i="7"/>
  <c r="D1726" i="7"/>
  <c r="C1726" i="7"/>
  <c r="B1726" i="7"/>
  <c r="D1725" i="7"/>
  <c r="C1725" i="7"/>
  <c r="B1725" i="7"/>
  <c r="D1724" i="7"/>
  <c r="C1724" i="7"/>
  <c r="B1724" i="7"/>
  <c r="D1723" i="7"/>
  <c r="C1723" i="7"/>
  <c r="B1723" i="7"/>
  <c r="D1722" i="7"/>
  <c r="C1722" i="7"/>
  <c r="B1722" i="7"/>
  <c r="D1721" i="7"/>
  <c r="C1721" i="7"/>
  <c r="B1721" i="7"/>
  <c r="D1720" i="7"/>
  <c r="C1720" i="7"/>
  <c r="B1720" i="7"/>
  <c r="D1719" i="7"/>
  <c r="C1719" i="7"/>
  <c r="B1719" i="7"/>
  <c r="D1718" i="7"/>
  <c r="C1718" i="7"/>
  <c r="B1718" i="7"/>
  <c r="D1717" i="7"/>
  <c r="C1717" i="7"/>
  <c r="B1717" i="7"/>
  <c r="D1716" i="7"/>
  <c r="C1716" i="7"/>
  <c r="B1716" i="7"/>
  <c r="D1715" i="7"/>
  <c r="C1715" i="7"/>
  <c r="B1715" i="7"/>
  <c r="D1714" i="7"/>
  <c r="C1714" i="7"/>
  <c r="B1714" i="7"/>
  <c r="D1713" i="7"/>
  <c r="C1713" i="7"/>
  <c r="B1713" i="7"/>
  <c r="D1712" i="7"/>
  <c r="C1712" i="7"/>
  <c r="B1712" i="7"/>
  <c r="D1711" i="7"/>
  <c r="C1711" i="7"/>
  <c r="B1711" i="7"/>
  <c r="D1710" i="7"/>
  <c r="C1710" i="7"/>
  <c r="B1710" i="7"/>
  <c r="D1709" i="7"/>
  <c r="C1709" i="7"/>
  <c r="B1709" i="7"/>
  <c r="D1708" i="7"/>
  <c r="C1708" i="7"/>
  <c r="B1708" i="7"/>
  <c r="D1707" i="7"/>
  <c r="C1707" i="7"/>
  <c r="B1707" i="7"/>
  <c r="D1706" i="7"/>
  <c r="C1706" i="7"/>
  <c r="B1706" i="7"/>
  <c r="D1705" i="7"/>
  <c r="C1705" i="7"/>
  <c r="B1705" i="7"/>
  <c r="D1704" i="7"/>
  <c r="C1704" i="7"/>
  <c r="B1704" i="7"/>
  <c r="D1703" i="7"/>
  <c r="C1703" i="7"/>
  <c r="B1703" i="7"/>
  <c r="D1702" i="7"/>
  <c r="C1702" i="7"/>
  <c r="B1702" i="7"/>
  <c r="D1701" i="7"/>
  <c r="C1701" i="7"/>
  <c r="B1701" i="7"/>
  <c r="D1700" i="7"/>
  <c r="C1700" i="7"/>
  <c r="B1700" i="7"/>
  <c r="D1699" i="7"/>
  <c r="C1699" i="7"/>
  <c r="B1699" i="7"/>
  <c r="D1698" i="7"/>
  <c r="C1698" i="7"/>
  <c r="B1698" i="7"/>
  <c r="D1697" i="7"/>
  <c r="C1697" i="7"/>
  <c r="B1697" i="7"/>
  <c r="D1696" i="7"/>
  <c r="C1696" i="7"/>
  <c r="B1696" i="7"/>
  <c r="D1695" i="7"/>
  <c r="C1695" i="7"/>
  <c r="B1695" i="7"/>
  <c r="D1694" i="7"/>
  <c r="C1694" i="7"/>
  <c r="B1694" i="7"/>
  <c r="D1693" i="7"/>
  <c r="C1693" i="7"/>
  <c r="B1693" i="7"/>
  <c r="D1692" i="7"/>
  <c r="C1692" i="7"/>
  <c r="B1692" i="7"/>
  <c r="D1691" i="7"/>
  <c r="C1691" i="7"/>
  <c r="B1691" i="7"/>
  <c r="D1690" i="7"/>
  <c r="C1690" i="7"/>
  <c r="B1690" i="7"/>
  <c r="D1689" i="7"/>
  <c r="C1689" i="7"/>
  <c r="B1689" i="7"/>
  <c r="D1688" i="7"/>
  <c r="C1688" i="7"/>
  <c r="B1688" i="7"/>
  <c r="D1687" i="7"/>
  <c r="C1687" i="7"/>
  <c r="B1687" i="7"/>
  <c r="D1686" i="7"/>
  <c r="C1686" i="7"/>
  <c r="B1686" i="7"/>
  <c r="D1685" i="7"/>
  <c r="C1685" i="7"/>
  <c r="B1685" i="7"/>
  <c r="D1684" i="7"/>
  <c r="C1684" i="7"/>
  <c r="B1684" i="7"/>
  <c r="D1683" i="7"/>
  <c r="C1683" i="7"/>
  <c r="B1683" i="7"/>
  <c r="D1682" i="7"/>
  <c r="C1682" i="7"/>
  <c r="B1682" i="7"/>
  <c r="D1681" i="7"/>
  <c r="C1681" i="7"/>
  <c r="B1681" i="7"/>
  <c r="D1680" i="7"/>
  <c r="C1680" i="7"/>
  <c r="B1680" i="7"/>
  <c r="D1679" i="7"/>
  <c r="C1679" i="7"/>
  <c r="B1679" i="7"/>
  <c r="D1678" i="7"/>
  <c r="C1678" i="7"/>
  <c r="B1678" i="7"/>
  <c r="D1677" i="7"/>
  <c r="C1677" i="7"/>
  <c r="B1677" i="7"/>
  <c r="D1676" i="7"/>
  <c r="C1676" i="7"/>
  <c r="B1676" i="7"/>
  <c r="D1675" i="7"/>
  <c r="C1675" i="7"/>
  <c r="B1675" i="7"/>
  <c r="D1674" i="7"/>
  <c r="C1674" i="7"/>
  <c r="B1674" i="7"/>
  <c r="D1673" i="7"/>
  <c r="C1673" i="7"/>
  <c r="B1673" i="7"/>
  <c r="D1672" i="7"/>
  <c r="C1672" i="7"/>
  <c r="B1672" i="7"/>
  <c r="D1671" i="7"/>
  <c r="C1671" i="7"/>
  <c r="B1671" i="7"/>
  <c r="D1670" i="7"/>
  <c r="C1670" i="7"/>
  <c r="B1670" i="7"/>
  <c r="D1669" i="7"/>
  <c r="C1669" i="7"/>
  <c r="B1669" i="7"/>
  <c r="D1668" i="7"/>
  <c r="C1668" i="7"/>
  <c r="B1668" i="7"/>
  <c r="D1667" i="7"/>
  <c r="C1667" i="7"/>
  <c r="B1667" i="7"/>
  <c r="D1666" i="7"/>
  <c r="C1666" i="7"/>
  <c r="B1666" i="7"/>
  <c r="D1665" i="7"/>
  <c r="C1665" i="7"/>
  <c r="B1665" i="7"/>
  <c r="D1664" i="7"/>
  <c r="C1664" i="7"/>
  <c r="B1664" i="7"/>
  <c r="D1663" i="7"/>
  <c r="C1663" i="7"/>
  <c r="B1663" i="7"/>
  <c r="D1662" i="7"/>
  <c r="C1662" i="7"/>
  <c r="B1662" i="7"/>
  <c r="D1661" i="7"/>
  <c r="C1661" i="7"/>
  <c r="B1661" i="7"/>
  <c r="D1660" i="7"/>
  <c r="C1660" i="7"/>
  <c r="B1660" i="7"/>
  <c r="D1659" i="7"/>
  <c r="C1659" i="7"/>
  <c r="B1659" i="7"/>
  <c r="D1658" i="7"/>
  <c r="C1658" i="7"/>
  <c r="B1658" i="7"/>
  <c r="D1657" i="7"/>
  <c r="C1657" i="7"/>
  <c r="B1657" i="7"/>
  <c r="D1656" i="7"/>
  <c r="C1656" i="7"/>
  <c r="B1656" i="7"/>
  <c r="D1655" i="7"/>
  <c r="C1655" i="7"/>
  <c r="B1655" i="7"/>
  <c r="D1654" i="7"/>
  <c r="C1654" i="7"/>
  <c r="B1654" i="7"/>
  <c r="D1653" i="7"/>
  <c r="C1653" i="7"/>
  <c r="B1653" i="7"/>
  <c r="D1652" i="7"/>
  <c r="C1652" i="7"/>
  <c r="B1652" i="7"/>
  <c r="D1651" i="7"/>
  <c r="C1651" i="7"/>
  <c r="B1651" i="7"/>
  <c r="D1650" i="7"/>
  <c r="C1650" i="7"/>
  <c r="B1650" i="7"/>
  <c r="D1649" i="7"/>
  <c r="C1649" i="7"/>
  <c r="B1649" i="7"/>
  <c r="D1648" i="7"/>
  <c r="C1648" i="7"/>
  <c r="B1648" i="7"/>
  <c r="D1647" i="7"/>
  <c r="C1647" i="7"/>
  <c r="B1647" i="7"/>
  <c r="D1646" i="7"/>
  <c r="C1646" i="7"/>
  <c r="B1646" i="7"/>
  <c r="D1645" i="7"/>
  <c r="C1645" i="7"/>
  <c r="B1645" i="7"/>
  <c r="D1644" i="7"/>
  <c r="C1644" i="7"/>
  <c r="B1644" i="7"/>
  <c r="D1643" i="7"/>
  <c r="C1643" i="7"/>
  <c r="B1643" i="7"/>
  <c r="D1642" i="7"/>
  <c r="C1642" i="7"/>
  <c r="B1642" i="7"/>
  <c r="D1641" i="7"/>
  <c r="C1641" i="7"/>
  <c r="B1641" i="7"/>
  <c r="D1640" i="7"/>
  <c r="C1640" i="7"/>
  <c r="B1640" i="7"/>
  <c r="D1639" i="7"/>
  <c r="C1639" i="7"/>
  <c r="B1639" i="7"/>
  <c r="D1638" i="7"/>
  <c r="C1638" i="7"/>
  <c r="B1638" i="7"/>
  <c r="D1637" i="7"/>
  <c r="C1637" i="7"/>
  <c r="B1637" i="7"/>
  <c r="D1636" i="7"/>
  <c r="C1636" i="7"/>
  <c r="B1636" i="7"/>
  <c r="D1635" i="7"/>
  <c r="C1635" i="7"/>
  <c r="B1635" i="7"/>
  <c r="D1634" i="7"/>
  <c r="C1634" i="7"/>
  <c r="B1634" i="7"/>
  <c r="D1633" i="7"/>
  <c r="C1633" i="7"/>
  <c r="B1633" i="7"/>
  <c r="D1632" i="7"/>
  <c r="C1632" i="7"/>
  <c r="B1632" i="7"/>
  <c r="D1631" i="7"/>
  <c r="C1631" i="7"/>
  <c r="B1631" i="7"/>
  <c r="D1630" i="7"/>
  <c r="C1630" i="7"/>
  <c r="B1630" i="7"/>
  <c r="D1629" i="7"/>
  <c r="C1629" i="7"/>
  <c r="B1629" i="7"/>
  <c r="D1628" i="7"/>
  <c r="C1628" i="7"/>
  <c r="B1628" i="7"/>
  <c r="D1627" i="7"/>
  <c r="C1627" i="7"/>
  <c r="B1627" i="7"/>
  <c r="D1626" i="7"/>
  <c r="C1626" i="7"/>
  <c r="B1626" i="7"/>
  <c r="D1625" i="7"/>
  <c r="C1625" i="7"/>
  <c r="B1625" i="7"/>
  <c r="D1624" i="7"/>
  <c r="C1624" i="7"/>
  <c r="B1624" i="7"/>
  <c r="D1623" i="7"/>
  <c r="C1623" i="7"/>
  <c r="B1623" i="7"/>
  <c r="D1622" i="7"/>
  <c r="C1622" i="7"/>
  <c r="B1622" i="7"/>
  <c r="D1621" i="7"/>
  <c r="C1621" i="7"/>
  <c r="B1621" i="7"/>
  <c r="D1620" i="7"/>
  <c r="C1620" i="7"/>
  <c r="B1620" i="7"/>
  <c r="D1619" i="7"/>
  <c r="C1619" i="7"/>
  <c r="B1619" i="7"/>
  <c r="D1618" i="7"/>
  <c r="C1618" i="7"/>
  <c r="B1618" i="7"/>
  <c r="D1617" i="7"/>
  <c r="C1617" i="7"/>
  <c r="B1617" i="7"/>
  <c r="D1616" i="7"/>
  <c r="C1616" i="7"/>
  <c r="B1616" i="7"/>
  <c r="D1615" i="7"/>
  <c r="C1615" i="7"/>
  <c r="B1615" i="7"/>
  <c r="D1614" i="7"/>
  <c r="C1614" i="7"/>
  <c r="B1614" i="7"/>
  <c r="D1613" i="7"/>
  <c r="C1613" i="7"/>
  <c r="B1613" i="7"/>
  <c r="D1612" i="7"/>
  <c r="C1612" i="7"/>
  <c r="B1612" i="7"/>
  <c r="D1611" i="7"/>
  <c r="C1611" i="7"/>
  <c r="B1611" i="7"/>
  <c r="D1610" i="7"/>
  <c r="C1610" i="7"/>
  <c r="B1610" i="7"/>
  <c r="D1609" i="7"/>
  <c r="C1609" i="7"/>
  <c r="B1609" i="7"/>
  <c r="D1608" i="7"/>
  <c r="C1608" i="7"/>
  <c r="B1608" i="7"/>
  <c r="D1607" i="7"/>
  <c r="C1607" i="7"/>
  <c r="B1607" i="7"/>
  <c r="D1606" i="7"/>
  <c r="C1606" i="7"/>
  <c r="B1606" i="7"/>
  <c r="D1605" i="7"/>
  <c r="C1605" i="7"/>
  <c r="B1605" i="7"/>
  <c r="D1604" i="7"/>
  <c r="C1604" i="7"/>
  <c r="B1604" i="7"/>
  <c r="D1603" i="7"/>
  <c r="C1603" i="7"/>
  <c r="B1603" i="7"/>
  <c r="D1602" i="7"/>
  <c r="C1602" i="7"/>
  <c r="B1602" i="7"/>
  <c r="D1601" i="7"/>
  <c r="C1601" i="7"/>
  <c r="B1601" i="7"/>
  <c r="D1600" i="7"/>
  <c r="C1600" i="7"/>
  <c r="B1600" i="7"/>
  <c r="D1599" i="7"/>
  <c r="C1599" i="7"/>
  <c r="B1599" i="7"/>
  <c r="D1598" i="7"/>
  <c r="C1598" i="7"/>
  <c r="B1598" i="7"/>
  <c r="D1597" i="7"/>
  <c r="C1597" i="7"/>
  <c r="B1597" i="7"/>
  <c r="D1596" i="7"/>
  <c r="C1596" i="7"/>
  <c r="B1596" i="7"/>
  <c r="D1595" i="7"/>
  <c r="C1595" i="7"/>
  <c r="B1595" i="7"/>
  <c r="D1594" i="7"/>
  <c r="C1594" i="7"/>
  <c r="B1594" i="7"/>
  <c r="D1593" i="7"/>
  <c r="C1593" i="7"/>
  <c r="B1593" i="7"/>
  <c r="D1592" i="7"/>
  <c r="C1592" i="7"/>
  <c r="B1592" i="7"/>
  <c r="D1591" i="7"/>
  <c r="C1591" i="7"/>
  <c r="B1591" i="7"/>
  <c r="D1590" i="7"/>
  <c r="C1590" i="7"/>
  <c r="B1590" i="7"/>
  <c r="D1589" i="7"/>
  <c r="C1589" i="7"/>
  <c r="B1589" i="7"/>
  <c r="D1588" i="7"/>
  <c r="C1588" i="7"/>
  <c r="B1588" i="7"/>
  <c r="D1587" i="7"/>
  <c r="C1587" i="7"/>
  <c r="B1587" i="7"/>
  <c r="D1586" i="7"/>
  <c r="C1586" i="7"/>
  <c r="B1586" i="7"/>
  <c r="D1585" i="7"/>
  <c r="C1585" i="7"/>
  <c r="B1585" i="7"/>
  <c r="D1584" i="7"/>
  <c r="C1584" i="7"/>
  <c r="B1584" i="7"/>
  <c r="D1583" i="7"/>
  <c r="C1583" i="7"/>
  <c r="B1583" i="7"/>
  <c r="D1582" i="7"/>
  <c r="C1582" i="7"/>
  <c r="B1582" i="7"/>
  <c r="D1581" i="7"/>
  <c r="C1581" i="7"/>
  <c r="B1581" i="7"/>
  <c r="D1580" i="7"/>
  <c r="C1580" i="7"/>
  <c r="B1580" i="7"/>
  <c r="D1579" i="7"/>
  <c r="C1579" i="7"/>
  <c r="B1579" i="7"/>
  <c r="D1578" i="7"/>
  <c r="C1578" i="7"/>
  <c r="B1578" i="7"/>
  <c r="D1577" i="7"/>
  <c r="C1577" i="7"/>
  <c r="B1577" i="7"/>
  <c r="D1576" i="7"/>
  <c r="C1576" i="7"/>
  <c r="B1576" i="7"/>
  <c r="D1575" i="7"/>
  <c r="C1575" i="7"/>
  <c r="B1575" i="7"/>
  <c r="D1574" i="7"/>
  <c r="C1574" i="7"/>
  <c r="B1574" i="7"/>
  <c r="D1573" i="7"/>
  <c r="C1573" i="7"/>
  <c r="B1573" i="7"/>
  <c r="D1572" i="7"/>
  <c r="C1572" i="7"/>
  <c r="B1572" i="7"/>
  <c r="D1571" i="7"/>
  <c r="C1571" i="7"/>
  <c r="B1571" i="7"/>
  <c r="D1570" i="7"/>
  <c r="C1570" i="7"/>
  <c r="B1570" i="7"/>
  <c r="D1569" i="7"/>
  <c r="C1569" i="7"/>
  <c r="B1569" i="7"/>
  <c r="D1568" i="7"/>
  <c r="C1568" i="7"/>
  <c r="B1568" i="7"/>
  <c r="D1567" i="7"/>
  <c r="C1567" i="7"/>
  <c r="B1567" i="7"/>
  <c r="D1566" i="7"/>
  <c r="C1566" i="7"/>
  <c r="B1566" i="7"/>
  <c r="D1565" i="7"/>
  <c r="C1565" i="7"/>
  <c r="B1565" i="7"/>
  <c r="D1564" i="7"/>
  <c r="C1564" i="7"/>
  <c r="B1564" i="7"/>
  <c r="D1563" i="7"/>
  <c r="C1563" i="7"/>
  <c r="B1563" i="7"/>
  <c r="D1562" i="7"/>
  <c r="C1562" i="7"/>
  <c r="B1562" i="7"/>
  <c r="D1561" i="7"/>
  <c r="C1561" i="7"/>
  <c r="B1561" i="7"/>
  <c r="D1560" i="7"/>
  <c r="C1560" i="7"/>
  <c r="B1560" i="7"/>
  <c r="D1559" i="7"/>
  <c r="C1559" i="7"/>
  <c r="B1559" i="7"/>
  <c r="D1558" i="7"/>
  <c r="C1558" i="7"/>
  <c r="B1558" i="7"/>
  <c r="D1557" i="7"/>
  <c r="C1557" i="7"/>
  <c r="B1557" i="7"/>
  <c r="D1556" i="7"/>
  <c r="C1556" i="7"/>
  <c r="B1556" i="7"/>
  <c r="D1555" i="7"/>
  <c r="C1555" i="7"/>
  <c r="B1555" i="7"/>
  <c r="D1554" i="7"/>
  <c r="C1554" i="7"/>
  <c r="B1554" i="7"/>
  <c r="D1553" i="7"/>
  <c r="C1553" i="7"/>
  <c r="B1553" i="7"/>
  <c r="D1552" i="7"/>
  <c r="C1552" i="7"/>
  <c r="B1552" i="7"/>
  <c r="D1551" i="7"/>
  <c r="C1551" i="7"/>
  <c r="B1551" i="7"/>
  <c r="D1550" i="7"/>
  <c r="C1550" i="7"/>
  <c r="B1550" i="7"/>
  <c r="D1549" i="7"/>
  <c r="C1549" i="7"/>
  <c r="B1549" i="7"/>
  <c r="D1548" i="7"/>
  <c r="C1548" i="7"/>
  <c r="B1548" i="7"/>
  <c r="D1547" i="7"/>
  <c r="C1547" i="7"/>
  <c r="B1547" i="7"/>
  <c r="D1546" i="7"/>
  <c r="C1546" i="7"/>
  <c r="B1546" i="7"/>
  <c r="D1545" i="7"/>
  <c r="C1545" i="7"/>
  <c r="B1545" i="7"/>
  <c r="D1544" i="7"/>
  <c r="C1544" i="7"/>
  <c r="B1544" i="7"/>
  <c r="D1543" i="7"/>
  <c r="C1543" i="7"/>
  <c r="B1543" i="7"/>
  <c r="D1542" i="7"/>
  <c r="C1542" i="7"/>
  <c r="B1542" i="7"/>
  <c r="D1541" i="7"/>
  <c r="C1541" i="7"/>
  <c r="B1541" i="7"/>
  <c r="D1540" i="7"/>
  <c r="C1540" i="7"/>
  <c r="B1540" i="7"/>
  <c r="D1539" i="7"/>
  <c r="C1539" i="7"/>
  <c r="B1539" i="7"/>
  <c r="D1538" i="7"/>
  <c r="C1538" i="7"/>
  <c r="B1538" i="7"/>
  <c r="D1537" i="7"/>
  <c r="C1537" i="7"/>
  <c r="B1537" i="7"/>
  <c r="D1536" i="7"/>
  <c r="C1536" i="7"/>
  <c r="B1536" i="7"/>
  <c r="D1535" i="7"/>
  <c r="C1535" i="7"/>
  <c r="B1535" i="7"/>
  <c r="D1534" i="7"/>
  <c r="C1534" i="7"/>
  <c r="B1534" i="7"/>
  <c r="D1533" i="7"/>
  <c r="C1533" i="7"/>
  <c r="B1533" i="7"/>
  <c r="D1532" i="7"/>
  <c r="C1532" i="7"/>
  <c r="B1532" i="7"/>
  <c r="D1531" i="7"/>
  <c r="C1531" i="7"/>
  <c r="B1531" i="7"/>
  <c r="D1530" i="7"/>
  <c r="C1530" i="7"/>
  <c r="B1530" i="7"/>
  <c r="D1529" i="7"/>
  <c r="C1529" i="7"/>
  <c r="B1529" i="7"/>
  <c r="D1528" i="7"/>
  <c r="C1528" i="7"/>
  <c r="B1528" i="7"/>
  <c r="D1527" i="7"/>
  <c r="C1527" i="7"/>
  <c r="B1527" i="7"/>
  <c r="D1526" i="7"/>
  <c r="C1526" i="7"/>
  <c r="B1526" i="7"/>
  <c r="D1525" i="7"/>
  <c r="C1525" i="7"/>
  <c r="B1525" i="7"/>
  <c r="D1524" i="7"/>
  <c r="C1524" i="7"/>
  <c r="B1524" i="7"/>
  <c r="D1523" i="7"/>
  <c r="C1523" i="7"/>
  <c r="B1523" i="7"/>
  <c r="D1522" i="7"/>
  <c r="C1522" i="7"/>
  <c r="B1522" i="7"/>
  <c r="D1521" i="7"/>
  <c r="C1521" i="7"/>
  <c r="B1521" i="7"/>
  <c r="D1520" i="7"/>
  <c r="C1520" i="7"/>
  <c r="B1520" i="7"/>
  <c r="D1519" i="7"/>
  <c r="C1519" i="7"/>
  <c r="B1519" i="7"/>
  <c r="D1518" i="7"/>
  <c r="C1518" i="7"/>
  <c r="B1518" i="7"/>
  <c r="D1517" i="7"/>
  <c r="C1517" i="7"/>
  <c r="B1517" i="7"/>
  <c r="D1516" i="7"/>
  <c r="C1516" i="7"/>
  <c r="B1516" i="7"/>
  <c r="D1515" i="7"/>
  <c r="C1515" i="7"/>
  <c r="B1515" i="7"/>
  <c r="D1514" i="7"/>
  <c r="C1514" i="7"/>
  <c r="B1514" i="7"/>
  <c r="D1513" i="7"/>
  <c r="C1513" i="7"/>
  <c r="B1513" i="7"/>
  <c r="D1512" i="7"/>
  <c r="C1512" i="7"/>
  <c r="B1512" i="7"/>
  <c r="D1511" i="7"/>
  <c r="C1511" i="7"/>
  <c r="B1511" i="7"/>
  <c r="D1510" i="7"/>
  <c r="C1510" i="7"/>
  <c r="B1510" i="7"/>
  <c r="D1509" i="7"/>
  <c r="C1509" i="7"/>
  <c r="B1509" i="7"/>
  <c r="D1508" i="7"/>
  <c r="C1508" i="7"/>
  <c r="B1508" i="7"/>
  <c r="D1507" i="7"/>
  <c r="C1507" i="7"/>
  <c r="B1507" i="7"/>
  <c r="D1506" i="7"/>
  <c r="C1506" i="7"/>
  <c r="B1506" i="7"/>
  <c r="D1505" i="7"/>
  <c r="C1505" i="7"/>
  <c r="B1505" i="7"/>
  <c r="D1504" i="7"/>
  <c r="C1504" i="7"/>
  <c r="B1504" i="7"/>
  <c r="D1503" i="7"/>
  <c r="C1503" i="7"/>
  <c r="B1503" i="7"/>
  <c r="D1502" i="7"/>
  <c r="C1502" i="7"/>
  <c r="B1502" i="7"/>
  <c r="D1501" i="7"/>
  <c r="C1501" i="7"/>
  <c r="B1501" i="7"/>
  <c r="D1500" i="7"/>
  <c r="C1500" i="7"/>
  <c r="B1500" i="7"/>
  <c r="D1499" i="7"/>
  <c r="C1499" i="7"/>
  <c r="B1499" i="7"/>
  <c r="D1498" i="7"/>
  <c r="C1498" i="7"/>
  <c r="B1498" i="7"/>
  <c r="D1497" i="7"/>
  <c r="C1497" i="7"/>
  <c r="B1497" i="7"/>
  <c r="D1496" i="7"/>
  <c r="C1496" i="7"/>
  <c r="B1496" i="7"/>
  <c r="D1495" i="7"/>
  <c r="C1495" i="7"/>
  <c r="B1495" i="7"/>
  <c r="D1494" i="7"/>
  <c r="C1494" i="7"/>
  <c r="B1494" i="7"/>
  <c r="D1493" i="7"/>
  <c r="C1493" i="7"/>
  <c r="B1493" i="7"/>
  <c r="D1492" i="7"/>
  <c r="C1492" i="7"/>
  <c r="B1492" i="7"/>
  <c r="D1491" i="7"/>
  <c r="C1491" i="7"/>
  <c r="B1491" i="7"/>
  <c r="D1490" i="7"/>
  <c r="C1490" i="7"/>
  <c r="B1490" i="7"/>
  <c r="D1489" i="7"/>
  <c r="C1489" i="7"/>
  <c r="B1489" i="7"/>
  <c r="D1488" i="7"/>
  <c r="C1488" i="7"/>
  <c r="B1488" i="7"/>
  <c r="D1487" i="7"/>
  <c r="C1487" i="7"/>
  <c r="B1487" i="7"/>
  <c r="D1486" i="7"/>
  <c r="C1486" i="7"/>
  <c r="B1486" i="7"/>
  <c r="D1485" i="7"/>
  <c r="C1485" i="7"/>
  <c r="B1485" i="7"/>
  <c r="D1484" i="7"/>
  <c r="C1484" i="7"/>
  <c r="B1484" i="7"/>
  <c r="D1483" i="7"/>
  <c r="C1483" i="7"/>
  <c r="B1483" i="7"/>
  <c r="D1482" i="7"/>
  <c r="C1482" i="7"/>
  <c r="B1482" i="7"/>
  <c r="D1481" i="7"/>
  <c r="C1481" i="7"/>
  <c r="B1481" i="7"/>
  <c r="D1480" i="7"/>
  <c r="C1480" i="7"/>
  <c r="B1480" i="7"/>
  <c r="D1479" i="7"/>
  <c r="C1479" i="7"/>
  <c r="B1479" i="7"/>
  <c r="D1478" i="7"/>
  <c r="C1478" i="7"/>
  <c r="B1478" i="7"/>
  <c r="D1477" i="7"/>
  <c r="C1477" i="7"/>
  <c r="B1477" i="7"/>
  <c r="D1476" i="7"/>
  <c r="C1476" i="7"/>
  <c r="B1476" i="7"/>
  <c r="D1475" i="7"/>
  <c r="C1475" i="7"/>
  <c r="B1475" i="7"/>
  <c r="D1474" i="7"/>
  <c r="C1474" i="7"/>
  <c r="B1474" i="7"/>
  <c r="D1473" i="7"/>
  <c r="C1473" i="7"/>
  <c r="B1473" i="7"/>
  <c r="D1472" i="7"/>
  <c r="C1472" i="7"/>
  <c r="B1472" i="7"/>
  <c r="D1471" i="7"/>
  <c r="C1471" i="7"/>
  <c r="B1471" i="7"/>
  <c r="D1470" i="7"/>
  <c r="C1470" i="7"/>
  <c r="B1470" i="7"/>
  <c r="D1469" i="7"/>
  <c r="C1469" i="7"/>
  <c r="B1469" i="7"/>
  <c r="D1468" i="7"/>
  <c r="C1468" i="7"/>
  <c r="B1468" i="7"/>
  <c r="D1467" i="7"/>
  <c r="C1467" i="7"/>
  <c r="B1467" i="7"/>
  <c r="D1466" i="7"/>
  <c r="C1466" i="7"/>
  <c r="B1466" i="7"/>
  <c r="D1465" i="7"/>
  <c r="C1465" i="7"/>
  <c r="B1465" i="7"/>
  <c r="D1464" i="7"/>
  <c r="C1464" i="7"/>
  <c r="B1464" i="7"/>
  <c r="D1463" i="7"/>
  <c r="C1463" i="7"/>
  <c r="B1463" i="7"/>
  <c r="D1462" i="7"/>
  <c r="C1462" i="7"/>
  <c r="B1462" i="7"/>
  <c r="D1461" i="7"/>
  <c r="C1461" i="7"/>
  <c r="B1461" i="7"/>
  <c r="D1460" i="7"/>
  <c r="C1460" i="7"/>
  <c r="B1460" i="7"/>
  <c r="D1459" i="7"/>
  <c r="C1459" i="7"/>
  <c r="B1459" i="7"/>
  <c r="D1458" i="7"/>
  <c r="C1458" i="7"/>
  <c r="B1458" i="7"/>
  <c r="D1457" i="7"/>
  <c r="C1457" i="7"/>
  <c r="B1457" i="7"/>
  <c r="D1456" i="7"/>
  <c r="C1456" i="7"/>
  <c r="B1456" i="7"/>
  <c r="D1455" i="7"/>
  <c r="C1455" i="7"/>
  <c r="B1455" i="7"/>
  <c r="D1454" i="7"/>
  <c r="C1454" i="7"/>
  <c r="B1454" i="7"/>
  <c r="D1453" i="7"/>
  <c r="C1453" i="7"/>
  <c r="B1453" i="7"/>
  <c r="D1452" i="7"/>
  <c r="C1452" i="7"/>
  <c r="B1452" i="7"/>
  <c r="D1451" i="7"/>
  <c r="C1451" i="7"/>
  <c r="B1451" i="7"/>
  <c r="D1450" i="7"/>
  <c r="C1450" i="7"/>
  <c r="B1450" i="7"/>
  <c r="D1449" i="7"/>
  <c r="C1449" i="7"/>
  <c r="B1449" i="7"/>
  <c r="D1448" i="7"/>
  <c r="C1448" i="7"/>
  <c r="B1448" i="7"/>
  <c r="D1447" i="7"/>
  <c r="C1447" i="7"/>
  <c r="B1447" i="7"/>
  <c r="D1446" i="7"/>
  <c r="C1446" i="7"/>
  <c r="B1446" i="7"/>
  <c r="D1445" i="7"/>
  <c r="C1445" i="7"/>
  <c r="B1445" i="7"/>
  <c r="D1444" i="7"/>
  <c r="C1444" i="7"/>
  <c r="B1444" i="7"/>
  <c r="D1443" i="7"/>
  <c r="C1443" i="7"/>
  <c r="B1443" i="7"/>
  <c r="D1442" i="7"/>
  <c r="C1442" i="7"/>
  <c r="B1442" i="7"/>
  <c r="D1441" i="7"/>
  <c r="C1441" i="7"/>
  <c r="B1441" i="7"/>
  <c r="D1440" i="7"/>
  <c r="C1440" i="7"/>
  <c r="B1440" i="7"/>
  <c r="D1439" i="7"/>
  <c r="C1439" i="7"/>
  <c r="B1439" i="7"/>
  <c r="D1438" i="7"/>
  <c r="C1438" i="7"/>
  <c r="B1438" i="7"/>
  <c r="D1437" i="7"/>
  <c r="C1437" i="7"/>
  <c r="B1437" i="7"/>
  <c r="D1436" i="7"/>
  <c r="C1436" i="7"/>
  <c r="B1436" i="7"/>
  <c r="D1435" i="7"/>
  <c r="C1435" i="7"/>
  <c r="B1435" i="7"/>
  <c r="D1434" i="7"/>
  <c r="C1434" i="7"/>
  <c r="B1434" i="7"/>
  <c r="D1433" i="7"/>
  <c r="C1433" i="7"/>
  <c r="B1433" i="7"/>
  <c r="D1432" i="7"/>
  <c r="C1432" i="7"/>
  <c r="B1432" i="7"/>
  <c r="D1431" i="7"/>
  <c r="C1431" i="7"/>
  <c r="B1431" i="7"/>
  <c r="D1430" i="7"/>
  <c r="C1430" i="7"/>
  <c r="B1430" i="7"/>
  <c r="D1429" i="7"/>
  <c r="C1429" i="7"/>
  <c r="B1429" i="7"/>
  <c r="D1428" i="7"/>
  <c r="C1428" i="7"/>
  <c r="B1428" i="7"/>
  <c r="D1427" i="7"/>
  <c r="C1427" i="7"/>
  <c r="B1427" i="7"/>
  <c r="D1426" i="7"/>
  <c r="C1426" i="7"/>
  <c r="B1426" i="7"/>
  <c r="D1425" i="7"/>
  <c r="C1425" i="7"/>
  <c r="B1425" i="7"/>
  <c r="D1424" i="7"/>
  <c r="C1424" i="7"/>
  <c r="B1424" i="7"/>
  <c r="D1423" i="7"/>
  <c r="C1423" i="7"/>
  <c r="B1423" i="7"/>
  <c r="D1422" i="7"/>
  <c r="C1422" i="7"/>
  <c r="B1422" i="7"/>
  <c r="D1421" i="7"/>
  <c r="C1421" i="7"/>
  <c r="B1421" i="7"/>
  <c r="D1420" i="7"/>
  <c r="C1420" i="7"/>
  <c r="B1420" i="7"/>
  <c r="D1419" i="7"/>
  <c r="C1419" i="7"/>
  <c r="B1419" i="7"/>
  <c r="D1418" i="7"/>
  <c r="C1418" i="7"/>
  <c r="B1418" i="7"/>
  <c r="D1417" i="7"/>
  <c r="C1417" i="7"/>
  <c r="B1417" i="7"/>
  <c r="D1416" i="7"/>
  <c r="C1416" i="7"/>
  <c r="B1416" i="7"/>
  <c r="D1415" i="7"/>
  <c r="C1415" i="7"/>
  <c r="B1415" i="7"/>
  <c r="D1414" i="7"/>
  <c r="C1414" i="7"/>
  <c r="B1414" i="7"/>
  <c r="D1413" i="7"/>
  <c r="C1413" i="7"/>
  <c r="B1413" i="7"/>
  <c r="D1412" i="7"/>
  <c r="C1412" i="7"/>
  <c r="B1412" i="7"/>
  <c r="D1411" i="7"/>
  <c r="C1411" i="7"/>
  <c r="B1411" i="7"/>
  <c r="D1410" i="7"/>
  <c r="C1410" i="7"/>
  <c r="B1410" i="7"/>
  <c r="D1409" i="7"/>
  <c r="C1409" i="7"/>
  <c r="B1409" i="7"/>
  <c r="D1408" i="7"/>
  <c r="C1408" i="7"/>
  <c r="B1408" i="7"/>
  <c r="D1407" i="7"/>
  <c r="C1407" i="7"/>
  <c r="B1407" i="7"/>
  <c r="D1406" i="7"/>
  <c r="C1406" i="7"/>
  <c r="B1406" i="7"/>
  <c r="D1405" i="7"/>
  <c r="C1405" i="7"/>
  <c r="B1405" i="7"/>
  <c r="D1404" i="7"/>
  <c r="C1404" i="7"/>
  <c r="B1404" i="7"/>
  <c r="D1403" i="7"/>
  <c r="C1403" i="7"/>
  <c r="B1403" i="7"/>
  <c r="D1402" i="7"/>
  <c r="C1402" i="7"/>
  <c r="B1402" i="7"/>
  <c r="D1401" i="7"/>
  <c r="C1401" i="7"/>
  <c r="B1401" i="7"/>
  <c r="D1400" i="7"/>
  <c r="C1400" i="7"/>
  <c r="B1400" i="7"/>
  <c r="D1399" i="7"/>
  <c r="C1399" i="7"/>
  <c r="B1399" i="7"/>
  <c r="D1398" i="7"/>
  <c r="C1398" i="7"/>
  <c r="B1398" i="7"/>
  <c r="D1397" i="7"/>
  <c r="C1397" i="7"/>
  <c r="B1397" i="7"/>
  <c r="D1396" i="7"/>
  <c r="C1396" i="7"/>
  <c r="B1396" i="7"/>
  <c r="D1395" i="7"/>
  <c r="C1395" i="7"/>
  <c r="B1395" i="7"/>
  <c r="D1394" i="7"/>
  <c r="C1394" i="7"/>
  <c r="B1394" i="7"/>
  <c r="D1393" i="7"/>
  <c r="C1393" i="7"/>
  <c r="B1393" i="7"/>
  <c r="D1392" i="7"/>
  <c r="C1392" i="7"/>
  <c r="B1392" i="7"/>
  <c r="D1391" i="7"/>
  <c r="C1391" i="7"/>
  <c r="B1391" i="7"/>
  <c r="D1390" i="7"/>
  <c r="C1390" i="7"/>
  <c r="B1390" i="7"/>
  <c r="D1389" i="7"/>
  <c r="C1389" i="7"/>
  <c r="B1389" i="7"/>
  <c r="D1388" i="7"/>
  <c r="C1388" i="7"/>
  <c r="B1388" i="7"/>
  <c r="D1387" i="7"/>
  <c r="C1387" i="7"/>
  <c r="B1387" i="7"/>
  <c r="D1386" i="7"/>
  <c r="C1386" i="7"/>
  <c r="B1386" i="7"/>
  <c r="D1385" i="7"/>
  <c r="C1385" i="7"/>
  <c r="B1385" i="7"/>
  <c r="D1384" i="7"/>
  <c r="C1384" i="7"/>
  <c r="B1384" i="7"/>
  <c r="D1383" i="7"/>
  <c r="C1383" i="7"/>
  <c r="B1383" i="7"/>
  <c r="D1382" i="7"/>
  <c r="C1382" i="7"/>
  <c r="B1382" i="7"/>
  <c r="D1381" i="7"/>
  <c r="C1381" i="7"/>
  <c r="B1381" i="7"/>
  <c r="D1380" i="7"/>
  <c r="C1380" i="7"/>
  <c r="B1380" i="7"/>
  <c r="D1379" i="7"/>
  <c r="C1379" i="7"/>
  <c r="B1379" i="7"/>
  <c r="D1378" i="7"/>
  <c r="C1378" i="7"/>
  <c r="B1378" i="7"/>
  <c r="D1377" i="7"/>
  <c r="C1377" i="7"/>
  <c r="B1377" i="7"/>
  <c r="D1376" i="7"/>
  <c r="C1376" i="7"/>
  <c r="B1376" i="7"/>
  <c r="D1375" i="7"/>
  <c r="C1375" i="7"/>
  <c r="B1375" i="7"/>
  <c r="D1374" i="7"/>
  <c r="C1374" i="7"/>
  <c r="B1374" i="7"/>
  <c r="D1373" i="7"/>
  <c r="C1373" i="7"/>
  <c r="B1373" i="7"/>
  <c r="D1372" i="7"/>
  <c r="C1372" i="7"/>
  <c r="B1372" i="7"/>
  <c r="D1371" i="7"/>
  <c r="C1371" i="7"/>
  <c r="B1371" i="7"/>
  <c r="D1370" i="7"/>
  <c r="C1370" i="7"/>
  <c r="B1370" i="7"/>
  <c r="D1369" i="7"/>
  <c r="C1369" i="7"/>
  <c r="B1369" i="7"/>
  <c r="D1368" i="7"/>
  <c r="C1368" i="7"/>
  <c r="B1368" i="7"/>
  <c r="D1367" i="7"/>
  <c r="C1367" i="7"/>
  <c r="B1367" i="7"/>
  <c r="D1366" i="7"/>
  <c r="C1366" i="7"/>
  <c r="B1366" i="7"/>
  <c r="D1365" i="7"/>
  <c r="C1365" i="7"/>
  <c r="B1365" i="7"/>
  <c r="D1364" i="7"/>
  <c r="C1364" i="7"/>
  <c r="B1364" i="7"/>
  <c r="D1363" i="7"/>
  <c r="C1363" i="7"/>
  <c r="B1363" i="7"/>
  <c r="D1362" i="7"/>
  <c r="C1362" i="7"/>
  <c r="B1362" i="7"/>
  <c r="D1361" i="7"/>
  <c r="C1361" i="7"/>
  <c r="B1361" i="7"/>
  <c r="D1360" i="7"/>
  <c r="C1360" i="7"/>
  <c r="B1360" i="7"/>
  <c r="D1359" i="7"/>
  <c r="C1359" i="7"/>
  <c r="B1359" i="7"/>
  <c r="D1358" i="7"/>
  <c r="C1358" i="7"/>
  <c r="B1358" i="7"/>
  <c r="D1357" i="7"/>
  <c r="C1357" i="7"/>
  <c r="B1357" i="7"/>
  <c r="D1356" i="7"/>
  <c r="C1356" i="7"/>
  <c r="B1356" i="7"/>
  <c r="D1355" i="7"/>
  <c r="C1355" i="7"/>
  <c r="B1355" i="7"/>
  <c r="D1354" i="7"/>
  <c r="C1354" i="7"/>
  <c r="B1354" i="7"/>
  <c r="D1353" i="7"/>
  <c r="C1353" i="7"/>
  <c r="B1353" i="7"/>
  <c r="D1352" i="7"/>
  <c r="C1352" i="7"/>
  <c r="B1352" i="7"/>
  <c r="D1351" i="7"/>
  <c r="C1351" i="7"/>
  <c r="B1351" i="7"/>
  <c r="D1350" i="7"/>
  <c r="C1350" i="7"/>
  <c r="B1350" i="7"/>
  <c r="D1349" i="7"/>
  <c r="C1349" i="7"/>
  <c r="B1349" i="7"/>
  <c r="D1348" i="7"/>
  <c r="C1348" i="7"/>
  <c r="B1348" i="7"/>
  <c r="D1347" i="7"/>
  <c r="C1347" i="7"/>
  <c r="B1347" i="7"/>
  <c r="D1346" i="7"/>
  <c r="C1346" i="7"/>
  <c r="B1346" i="7"/>
  <c r="D1345" i="7"/>
  <c r="C1345" i="7"/>
  <c r="B1345" i="7"/>
  <c r="D1344" i="7"/>
  <c r="C1344" i="7"/>
  <c r="B1344" i="7"/>
  <c r="D1343" i="7"/>
  <c r="C1343" i="7"/>
  <c r="B1343" i="7"/>
  <c r="D1342" i="7"/>
  <c r="C1342" i="7"/>
  <c r="B1342" i="7"/>
  <c r="D1341" i="7"/>
  <c r="C1341" i="7"/>
  <c r="B1341" i="7"/>
  <c r="D1340" i="7"/>
  <c r="C1340" i="7"/>
  <c r="B1340" i="7"/>
  <c r="D1339" i="7"/>
  <c r="C1339" i="7"/>
  <c r="B1339" i="7"/>
  <c r="D1338" i="7"/>
  <c r="C1338" i="7"/>
  <c r="B1338" i="7"/>
  <c r="D1337" i="7"/>
  <c r="C1337" i="7"/>
  <c r="B1337" i="7"/>
  <c r="D1336" i="7"/>
  <c r="C1336" i="7"/>
  <c r="B1336" i="7"/>
  <c r="D1335" i="7"/>
  <c r="C1335" i="7"/>
  <c r="B1335" i="7"/>
  <c r="D1334" i="7"/>
  <c r="C1334" i="7"/>
  <c r="B1334" i="7"/>
  <c r="D1333" i="7"/>
  <c r="C1333" i="7"/>
  <c r="B1333" i="7"/>
  <c r="D1332" i="7"/>
  <c r="C1332" i="7"/>
  <c r="B1332" i="7"/>
  <c r="D1331" i="7"/>
  <c r="C1331" i="7"/>
  <c r="B1331" i="7"/>
  <c r="D1330" i="7"/>
  <c r="C1330" i="7"/>
  <c r="B1330" i="7"/>
  <c r="D1329" i="7"/>
  <c r="C1329" i="7"/>
  <c r="B1329" i="7"/>
  <c r="D1328" i="7"/>
  <c r="C1328" i="7"/>
  <c r="B1328" i="7"/>
  <c r="D1327" i="7"/>
  <c r="C1327" i="7"/>
  <c r="B1327" i="7"/>
  <c r="D1326" i="7"/>
  <c r="C1326" i="7"/>
  <c r="B1326" i="7"/>
  <c r="D1325" i="7"/>
  <c r="C1325" i="7"/>
  <c r="B1325" i="7"/>
  <c r="D1324" i="7"/>
  <c r="C1324" i="7"/>
  <c r="B1324" i="7"/>
  <c r="D1323" i="7"/>
  <c r="C1323" i="7"/>
  <c r="B1323" i="7"/>
  <c r="D1322" i="7"/>
  <c r="C1322" i="7"/>
  <c r="B1322" i="7"/>
  <c r="D1321" i="7"/>
  <c r="C1321" i="7"/>
  <c r="B1321" i="7"/>
  <c r="D1320" i="7"/>
  <c r="C1320" i="7"/>
  <c r="B1320" i="7"/>
  <c r="D1319" i="7"/>
  <c r="C1319" i="7"/>
  <c r="B1319" i="7"/>
  <c r="D1318" i="7"/>
  <c r="C1318" i="7"/>
  <c r="B1318" i="7"/>
  <c r="D1317" i="7"/>
  <c r="C1317" i="7"/>
  <c r="B1317" i="7"/>
  <c r="D1316" i="7"/>
  <c r="C1316" i="7"/>
  <c r="B1316" i="7"/>
  <c r="D1315" i="7"/>
  <c r="C1315" i="7"/>
  <c r="B1315" i="7"/>
  <c r="D1314" i="7"/>
  <c r="C1314" i="7"/>
  <c r="B1314" i="7"/>
  <c r="D1313" i="7"/>
  <c r="C1313" i="7"/>
  <c r="B1313" i="7"/>
  <c r="D1312" i="7"/>
  <c r="C1312" i="7"/>
  <c r="B1312" i="7"/>
  <c r="D1311" i="7"/>
  <c r="C1311" i="7"/>
  <c r="B1311" i="7"/>
  <c r="D1310" i="7"/>
  <c r="C1310" i="7"/>
  <c r="B1310" i="7"/>
  <c r="D1309" i="7"/>
  <c r="C1309" i="7"/>
  <c r="B1309" i="7"/>
  <c r="D1308" i="7"/>
  <c r="C1308" i="7"/>
  <c r="B1308" i="7"/>
  <c r="D1307" i="7"/>
  <c r="C1307" i="7"/>
  <c r="B1307" i="7"/>
  <c r="D1306" i="7"/>
  <c r="C1306" i="7"/>
  <c r="B1306" i="7"/>
  <c r="D1305" i="7"/>
  <c r="C1305" i="7"/>
  <c r="B1305" i="7"/>
  <c r="D1304" i="7"/>
  <c r="C1304" i="7"/>
  <c r="B1304" i="7"/>
  <c r="D1303" i="7"/>
  <c r="C1303" i="7"/>
  <c r="B1303" i="7"/>
  <c r="D1302" i="7"/>
  <c r="C1302" i="7"/>
  <c r="B1302" i="7"/>
  <c r="D1301" i="7"/>
  <c r="C1301" i="7"/>
  <c r="B1301" i="7"/>
  <c r="D1300" i="7"/>
  <c r="C1300" i="7"/>
  <c r="B1300" i="7"/>
  <c r="D1299" i="7"/>
  <c r="C1299" i="7"/>
  <c r="B1299" i="7"/>
  <c r="D1298" i="7"/>
  <c r="C1298" i="7"/>
  <c r="B1298" i="7"/>
  <c r="D1297" i="7"/>
  <c r="C1297" i="7"/>
  <c r="B1297" i="7"/>
  <c r="D1296" i="7"/>
  <c r="C1296" i="7"/>
  <c r="B1296" i="7"/>
  <c r="D1295" i="7"/>
  <c r="C1295" i="7"/>
  <c r="B1295" i="7"/>
  <c r="D1294" i="7"/>
  <c r="C1294" i="7"/>
  <c r="B1294" i="7"/>
  <c r="D1293" i="7"/>
  <c r="C1293" i="7"/>
  <c r="B1293" i="7"/>
  <c r="D1292" i="7"/>
  <c r="C1292" i="7"/>
  <c r="B1292" i="7"/>
  <c r="D1291" i="7"/>
  <c r="C1291" i="7"/>
  <c r="B1291" i="7"/>
  <c r="D1290" i="7"/>
  <c r="C1290" i="7"/>
  <c r="B1290" i="7"/>
  <c r="D1289" i="7"/>
  <c r="C1289" i="7"/>
  <c r="B1289" i="7"/>
  <c r="D1288" i="7"/>
  <c r="C1288" i="7"/>
  <c r="B1288" i="7"/>
  <c r="D1287" i="7"/>
  <c r="C1287" i="7"/>
  <c r="B1287" i="7"/>
  <c r="D1286" i="7"/>
  <c r="C1286" i="7"/>
  <c r="B1286" i="7"/>
  <c r="D1285" i="7"/>
  <c r="C1285" i="7"/>
  <c r="B1285" i="7"/>
  <c r="D1284" i="7"/>
  <c r="C1284" i="7"/>
  <c r="B1284" i="7"/>
  <c r="D1283" i="7"/>
  <c r="C1283" i="7"/>
  <c r="B1283" i="7"/>
  <c r="D1282" i="7"/>
  <c r="C1282" i="7"/>
  <c r="B1282" i="7"/>
  <c r="D1281" i="7"/>
  <c r="C1281" i="7"/>
  <c r="B1281" i="7"/>
  <c r="D1280" i="7"/>
  <c r="C1280" i="7"/>
  <c r="B1280" i="7"/>
  <c r="D1279" i="7"/>
  <c r="C1279" i="7"/>
  <c r="B1279" i="7"/>
  <c r="D1278" i="7"/>
  <c r="C1278" i="7"/>
  <c r="B1278" i="7"/>
  <c r="D1277" i="7"/>
  <c r="C1277" i="7"/>
  <c r="B1277" i="7"/>
  <c r="D1276" i="7"/>
  <c r="C1276" i="7"/>
  <c r="B1276" i="7"/>
  <c r="D1275" i="7"/>
  <c r="C1275" i="7"/>
  <c r="B1275" i="7"/>
  <c r="D1274" i="7"/>
  <c r="C1274" i="7"/>
  <c r="B1274" i="7"/>
  <c r="D1273" i="7"/>
  <c r="C1273" i="7"/>
  <c r="B1273" i="7"/>
  <c r="D1272" i="7"/>
  <c r="C1272" i="7"/>
  <c r="B1272" i="7"/>
  <c r="D1271" i="7"/>
  <c r="C1271" i="7"/>
  <c r="B1271" i="7"/>
  <c r="D1270" i="7"/>
  <c r="C1270" i="7"/>
  <c r="B1270" i="7"/>
  <c r="D1269" i="7"/>
  <c r="C1269" i="7"/>
  <c r="B1269" i="7"/>
  <c r="D1268" i="7"/>
  <c r="C1268" i="7"/>
  <c r="B1268" i="7"/>
  <c r="D1267" i="7"/>
  <c r="C1267" i="7"/>
  <c r="B1267" i="7"/>
  <c r="D1266" i="7"/>
  <c r="C1266" i="7"/>
  <c r="B1266" i="7"/>
  <c r="D1265" i="7"/>
  <c r="C1265" i="7"/>
  <c r="B1265" i="7"/>
  <c r="D1264" i="7"/>
  <c r="C1264" i="7"/>
  <c r="B1264" i="7"/>
  <c r="D1263" i="7"/>
  <c r="C1263" i="7"/>
  <c r="B1263" i="7"/>
  <c r="D1262" i="7"/>
  <c r="C1262" i="7"/>
  <c r="B1262" i="7"/>
  <c r="D1261" i="7"/>
  <c r="C1261" i="7"/>
  <c r="B1261" i="7"/>
  <c r="D1260" i="7"/>
  <c r="C1260" i="7"/>
  <c r="B1260" i="7"/>
  <c r="D1259" i="7"/>
  <c r="C1259" i="7"/>
  <c r="B1259" i="7"/>
  <c r="D1258" i="7"/>
  <c r="C1258" i="7"/>
  <c r="B1258" i="7"/>
  <c r="D1257" i="7"/>
  <c r="C1257" i="7"/>
  <c r="B1257" i="7"/>
  <c r="D1256" i="7"/>
  <c r="C1256" i="7"/>
  <c r="B1256" i="7"/>
  <c r="D1255" i="7"/>
  <c r="C1255" i="7"/>
  <c r="B1255" i="7"/>
  <c r="D1254" i="7"/>
  <c r="C1254" i="7"/>
  <c r="B1254" i="7"/>
  <c r="D1253" i="7"/>
  <c r="C1253" i="7"/>
  <c r="B1253" i="7"/>
  <c r="D1252" i="7"/>
  <c r="C1252" i="7"/>
  <c r="B1252" i="7"/>
  <c r="D1251" i="7"/>
  <c r="C1251" i="7"/>
  <c r="B1251" i="7"/>
  <c r="D1250" i="7"/>
  <c r="C1250" i="7"/>
  <c r="B1250" i="7"/>
  <c r="D1249" i="7"/>
  <c r="C1249" i="7"/>
  <c r="B1249" i="7"/>
  <c r="D1248" i="7"/>
  <c r="C1248" i="7"/>
  <c r="B1248" i="7"/>
  <c r="D1247" i="7"/>
  <c r="C1247" i="7"/>
  <c r="B1247" i="7"/>
  <c r="D1246" i="7"/>
  <c r="C1246" i="7"/>
  <c r="B1246" i="7"/>
  <c r="D1245" i="7"/>
  <c r="C1245" i="7"/>
  <c r="B1245" i="7"/>
  <c r="D1244" i="7"/>
  <c r="C1244" i="7"/>
  <c r="B1244" i="7"/>
  <c r="D1243" i="7"/>
  <c r="C1243" i="7"/>
  <c r="B1243" i="7"/>
  <c r="D1242" i="7"/>
  <c r="C1242" i="7"/>
  <c r="B1242" i="7"/>
  <c r="D1241" i="7"/>
  <c r="C1241" i="7"/>
  <c r="B1241" i="7"/>
  <c r="D1240" i="7"/>
  <c r="C1240" i="7"/>
  <c r="B1240" i="7"/>
  <c r="D1239" i="7"/>
  <c r="C1239" i="7"/>
  <c r="B1239" i="7"/>
  <c r="D1238" i="7"/>
  <c r="C1238" i="7"/>
  <c r="B1238" i="7"/>
  <c r="D1237" i="7"/>
  <c r="C1237" i="7"/>
  <c r="B1237" i="7"/>
  <c r="D1236" i="7"/>
  <c r="C1236" i="7"/>
  <c r="B1236" i="7"/>
  <c r="D1235" i="7"/>
  <c r="C1235" i="7"/>
  <c r="B1235" i="7"/>
  <c r="D1234" i="7"/>
  <c r="C1234" i="7"/>
  <c r="B1234" i="7"/>
  <c r="D1233" i="7"/>
  <c r="C1233" i="7"/>
  <c r="B1233" i="7"/>
  <c r="D1232" i="7"/>
  <c r="C1232" i="7"/>
  <c r="B1232" i="7"/>
  <c r="D1231" i="7"/>
  <c r="C1231" i="7"/>
  <c r="B1231" i="7"/>
  <c r="D1230" i="7"/>
  <c r="C1230" i="7"/>
  <c r="B1230" i="7"/>
  <c r="D1229" i="7"/>
  <c r="C1229" i="7"/>
  <c r="B1229" i="7"/>
  <c r="D1228" i="7"/>
  <c r="C1228" i="7"/>
  <c r="B1228" i="7"/>
  <c r="D1227" i="7"/>
  <c r="C1227" i="7"/>
  <c r="B1227" i="7"/>
  <c r="D1226" i="7"/>
  <c r="C1226" i="7"/>
  <c r="B1226" i="7"/>
  <c r="D1225" i="7"/>
  <c r="C1225" i="7"/>
  <c r="B1225" i="7"/>
  <c r="D1224" i="7"/>
  <c r="C1224" i="7"/>
  <c r="B1224" i="7"/>
  <c r="D1223" i="7"/>
  <c r="C1223" i="7"/>
  <c r="B1223" i="7"/>
  <c r="D1222" i="7"/>
  <c r="C1222" i="7"/>
  <c r="B1222" i="7"/>
  <c r="D1221" i="7"/>
  <c r="C1221" i="7"/>
  <c r="B1221" i="7"/>
  <c r="D1220" i="7"/>
  <c r="C1220" i="7"/>
  <c r="B1220" i="7"/>
  <c r="D1219" i="7"/>
  <c r="C1219" i="7"/>
  <c r="B1219" i="7"/>
  <c r="D1218" i="7"/>
  <c r="C1218" i="7"/>
  <c r="B1218" i="7"/>
  <c r="D1217" i="7"/>
  <c r="C1217" i="7"/>
  <c r="B1217" i="7"/>
  <c r="D1216" i="7"/>
  <c r="C1216" i="7"/>
  <c r="B1216" i="7"/>
  <c r="D1215" i="7"/>
  <c r="C1215" i="7"/>
  <c r="B1215" i="7"/>
  <c r="D1214" i="7"/>
  <c r="C1214" i="7"/>
  <c r="B1214" i="7"/>
  <c r="D1213" i="7"/>
  <c r="C1213" i="7"/>
  <c r="B1213" i="7"/>
  <c r="D1212" i="7"/>
  <c r="C1212" i="7"/>
  <c r="B1212" i="7"/>
  <c r="D1211" i="7"/>
  <c r="C1211" i="7"/>
  <c r="B1211" i="7"/>
  <c r="D1210" i="7"/>
  <c r="C1210" i="7"/>
  <c r="B1210" i="7"/>
  <c r="D1209" i="7"/>
  <c r="C1209" i="7"/>
  <c r="B1209" i="7"/>
  <c r="D1208" i="7"/>
  <c r="C1208" i="7"/>
  <c r="B1208" i="7"/>
  <c r="D1207" i="7"/>
  <c r="C1207" i="7"/>
  <c r="B1207" i="7"/>
  <c r="D1206" i="7"/>
  <c r="C1206" i="7"/>
  <c r="B1206" i="7"/>
  <c r="D1205" i="7"/>
  <c r="C1205" i="7"/>
  <c r="B1205" i="7"/>
  <c r="D1204" i="7"/>
  <c r="C1204" i="7"/>
  <c r="B1204" i="7"/>
  <c r="D1203" i="7"/>
  <c r="C1203" i="7"/>
  <c r="B1203" i="7"/>
  <c r="D1202" i="7"/>
  <c r="C1202" i="7"/>
  <c r="B1202" i="7"/>
  <c r="D1201" i="7"/>
  <c r="C1201" i="7"/>
  <c r="B1201" i="7"/>
  <c r="D1200" i="7"/>
  <c r="C1200" i="7"/>
  <c r="B1200" i="7"/>
  <c r="D1199" i="7"/>
  <c r="C1199" i="7"/>
  <c r="B1199" i="7"/>
  <c r="D1198" i="7"/>
  <c r="C1198" i="7"/>
  <c r="B1198" i="7"/>
  <c r="D1197" i="7"/>
  <c r="C1197" i="7"/>
  <c r="B1197" i="7"/>
  <c r="D1196" i="7"/>
  <c r="C1196" i="7"/>
  <c r="B1196" i="7"/>
  <c r="D1195" i="7"/>
  <c r="C1195" i="7"/>
  <c r="B1195" i="7"/>
  <c r="D1194" i="7"/>
  <c r="C1194" i="7"/>
  <c r="B1194" i="7"/>
  <c r="D1193" i="7"/>
  <c r="C1193" i="7"/>
  <c r="B1193" i="7"/>
  <c r="D1192" i="7"/>
  <c r="C1192" i="7"/>
  <c r="B1192" i="7"/>
  <c r="D1191" i="7"/>
  <c r="C1191" i="7"/>
  <c r="B1191" i="7"/>
  <c r="D1190" i="7"/>
  <c r="C1190" i="7"/>
  <c r="B1190" i="7"/>
  <c r="D1189" i="7"/>
  <c r="C1189" i="7"/>
  <c r="B1189" i="7"/>
  <c r="D1188" i="7"/>
  <c r="C1188" i="7"/>
  <c r="B1188" i="7"/>
  <c r="D1187" i="7"/>
  <c r="C1187" i="7"/>
  <c r="B1187" i="7"/>
  <c r="D1186" i="7"/>
  <c r="C1186" i="7"/>
  <c r="B1186" i="7"/>
  <c r="D1185" i="7"/>
  <c r="C1185" i="7"/>
  <c r="B1185" i="7"/>
  <c r="D1184" i="7"/>
  <c r="C1184" i="7"/>
  <c r="B1184" i="7"/>
  <c r="D1183" i="7"/>
  <c r="C1183" i="7"/>
  <c r="B1183" i="7"/>
  <c r="D1182" i="7"/>
  <c r="C1182" i="7"/>
  <c r="B1182" i="7"/>
  <c r="D1181" i="7"/>
  <c r="C1181" i="7"/>
  <c r="B1181" i="7"/>
  <c r="D1180" i="7"/>
  <c r="C1180" i="7"/>
  <c r="B1180" i="7"/>
  <c r="D1179" i="7"/>
  <c r="C1179" i="7"/>
  <c r="B1179" i="7"/>
  <c r="D1178" i="7"/>
  <c r="C1178" i="7"/>
  <c r="B1178" i="7"/>
  <c r="D1177" i="7"/>
  <c r="C1177" i="7"/>
  <c r="B1177" i="7"/>
  <c r="D1176" i="7"/>
  <c r="C1176" i="7"/>
  <c r="B1176" i="7"/>
  <c r="D1175" i="7"/>
  <c r="C1175" i="7"/>
  <c r="B1175" i="7"/>
  <c r="D1174" i="7"/>
  <c r="C1174" i="7"/>
  <c r="B1174" i="7"/>
  <c r="D1173" i="7"/>
  <c r="C1173" i="7"/>
  <c r="B1173" i="7"/>
  <c r="D1172" i="7"/>
  <c r="C1172" i="7"/>
  <c r="B1172" i="7"/>
  <c r="D1171" i="7"/>
  <c r="C1171" i="7"/>
  <c r="B1171" i="7"/>
  <c r="D1170" i="7"/>
  <c r="C1170" i="7"/>
  <c r="B1170" i="7"/>
  <c r="D1169" i="7"/>
  <c r="C1169" i="7"/>
  <c r="B1169" i="7"/>
  <c r="D1168" i="7"/>
  <c r="C1168" i="7"/>
  <c r="B1168" i="7"/>
  <c r="D1167" i="7"/>
  <c r="C1167" i="7"/>
  <c r="B1167" i="7"/>
  <c r="D1166" i="7"/>
  <c r="C1166" i="7"/>
  <c r="B1166" i="7"/>
  <c r="D1165" i="7"/>
  <c r="C1165" i="7"/>
  <c r="B1165" i="7"/>
  <c r="D1164" i="7"/>
  <c r="C1164" i="7"/>
  <c r="B1164" i="7"/>
  <c r="D1163" i="7"/>
  <c r="C1163" i="7"/>
  <c r="B1163" i="7"/>
  <c r="D1162" i="7"/>
  <c r="C1162" i="7"/>
  <c r="B1162" i="7"/>
  <c r="D1161" i="7"/>
  <c r="C1161" i="7"/>
  <c r="B1161" i="7"/>
  <c r="D1160" i="7"/>
  <c r="C1160" i="7"/>
  <c r="B1160" i="7"/>
  <c r="D1159" i="7"/>
  <c r="C1159" i="7"/>
  <c r="B1159" i="7"/>
  <c r="D1158" i="7"/>
  <c r="C1158" i="7"/>
  <c r="B1158" i="7"/>
  <c r="D1157" i="7"/>
  <c r="C1157" i="7"/>
  <c r="B1157" i="7"/>
  <c r="D1156" i="7"/>
  <c r="C1156" i="7"/>
  <c r="B1156" i="7"/>
  <c r="D1155" i="7"/>
  <c r="C1155" i="7"/>
  <c r="B1155" i="7"/>
  <c r="D1154" i="7"/>
  <c r="C1154" i="7"/>
  <c r="B1154" i="7"/>
  <c r="D1153" i="7"/>
  <c r="C1153" i="7"/>
  <c r="B1153" i="7"/>
  <c r="D1152" i="7"/>
  <c r="C1152" i="7"/>
  <c r="B1152" i="7"/>
  <c r="D1151" i="7"/>
  <c r="C1151" i="7"/>
  <c r="B1151" i="7"/>
  <c r="D1150" i="7"/>
  <c r="C1150" i="7"/>
  <c r="B1150" i="7"/>
  <c r="D1149" i="7"/>
  <c r="C1149" i="7"/>
  <c r="B1149" i="7"/>
  <c r="D1148" i="7"/>
  <c r="C1148" i="7"/>
  <c r="B1148" i="7"/>
  <c r="D1147" i="7"/>
  <c r="C1147" i="7"/>
  <c r="B1147" i="7"/>
  <c r="D1146" i="7"/>
  <c r="C1146" i="7"/>
  <c r="B1146" i="7"/>
  <c r="D1145" i="7"/>
  <c r="C1145" i="7"/>
  <c r="B1145" i="7"/>
  <c r="D1144" i="7"/>
  <c r="C1144" i="7"/>
  <c r="B1144" i="7"/>
  <c r="D1143" i="7"/>
  <c r="C1143" i="7"/>
  <c r="B1143" i="7"/>
  <c r="D1142" i="7"/>
  <c r="C1142" i="7"/>
  <c r="B1142" i="7"/>
  <c r="D1141" i="7"/>
  <c r="C1141" i="7"/>
  <c r="B1141" i="7"/>
  <c r="D1140" i="7"/>
  <c r="C1140" i="7"/>
  <c r="B1140" i="7"/>
  <c r="D1139" i="7"/>
  <c r="C1139" i="7"/>
  <c r="B1139" i="7"/>
  <c r="D1138" i="7"/>
  <c r="C1138" i="7"/>
  <c r="B1138" i="7"/>
  <c r="D1137" i="7"/>
  <c r="C1137" i="7"/>
  <c r="B1137" i="7"/>
  <c r="D1136" i="7"/>
  <c r="C1136" i="7"/>
  <c r="B1136" i="7"/>
  <c r="D1135" i="7"/>
  <c r="C1135" i="7"/>
  <c r="B1135" i="7"/>
  <c r="D1134" i="7"/>
  <c r="C1134" i="7"/>
  <c r="B1134" i="7"/>
  <c r="D1133" i="7"/>
  <c r="C1133" i="7"/>
  <c r="B1133" i="7"/>
  <c r="D1132" i="7"/>
  <c r="C1132" i="7"/>
  <c r="B1132" i="7"/>
  <c r="D1131" i="7"/>
  <c r="C1131" i="7"/>
  <c r="B1131" i="7"/>
  <c r="D1130" i="7"/>
  <c r="C1130" i="7"/>
  <c r="B1130" i="7"/>
  <c r="D1129" i="7"/>
  <c r="C1129" i="7"/>
  <c r="B1129" i="7"/>
  <c r="D1128" i="7"/>
  <c r="C1128" i="7"/>
  <c r="B1128" i="7"/>
  <c r="D1127" i="7"/>
  <c r="C1127" i="7"/>
  <c r="B1127" i="7"/>
  <c r="D1126" i="7"/>
  <c r="C1126" i="7"/>
  <c r="B1126" i="7"/>
  <c r="D1125" i="7"/>
  <c r="C1125" i="7"/>
  <c r="B1125" i="7"/>
  <c r="D1124" i="7"/>
  <c r="C1124" i="7"/>
  <c r="B1124" i="7"/>
  <c r="D1123" i="7"/>
  <c r="C1123" i="7"/>
  <c r="B1123" i="7"/>
  <c r="D1122" i="7"/>
  <c r="C1122" i="7"/>
  <c r="B1122" i="7"/>
  <c r="D1121" i="7"/>
  <c r="C1121" i="7"/>
  <c r="B1121" i="7"/>
  <c r="D1120" i="7"/>
  <c r="C1120" i="7"/>
  <c r="B1120" i="7"/>
  <c r="D1119" i="7"/>
  <c r="C1119" i="7"/>
  <c r="B1119" i="7"/>
  <c r="D1118" i="7"/>
  <c r="C1118" i="7"/>
  <c r="B1118" i="7"/>
  <c r="D1117" i="7"/>
  <c r="C1117" i="7"/>
  <c r="B1117" i="7"/>
  <c r="D1116" i="7"/>
  <c r="C1116" i="7"/>
  <c r="B1116" i="7"/>
  <c r="D1115" i="7"/>
  <c r="C1115" i="7"/>
  <c r="B1115" i="7"/>
  <c r="D1114" i="7"/>
  <c r="C1114" i="7"/>
  <c r="B1114" i="7"/>
  <c r="D1113" i="7"/>
  <c r="C1113" i="7"/>
  <c r="B1113" i="7"/>
  <c r="D1112" i="7"/>
  <c r="C1112" i="7"/>
  <c r="B1112" i="7"/>
  <c r="D1111" i="7"/>
  <c r="C1111" i="7"/>
  <c r="B1111" i="7"/>
  <c r="D1110" i="7"/>
  <c r="C1110" i="7"/>
  <c r="B1110" i="7"/>
  <c r="D1109" i="7"/>
  <c r="C1109" i="7"/>
  <c r="B1109" i="7"/>
  <c r="D1108" i="7"/>
  <c r="C1108" i="7"/>
  <c r="B1108" i="7"/>
  <c r="D1107" i="7"/>
  <c r="C1107" i="7"/>
  <c r="B1107" i="7"/>
  <c r="D1106" i="7"/>
  <c r="C1106" i="7"/>
  <c r="B1106" i="7"/>
  <c r="D1105" i="7"/>
  <c r="C1105" i="7"/>
  <c r="B1105" i="7"/>
  <c r="D1104" i="7"/>
  <c r="C1104" i="7"/>
  <c r="B1104" i="7"/>
  <c r="D1103" i="7"/>
  <c r="C1103" i="7"/>
  <c r="B1103" i="7"/>
  <c r="D1102" i="7"/>
  <c r="C1102" i="7"/>
  <c r="B1102" i="7"/>
  <c r="D1101" i="7"/>
  <c r="C1101" i="7"/>
  <c r="B1101" i="7"/>
  <c r="D1100" i="7"/>
  <c r="C1100" i="7"/>
  <c r="B1100" i="7"/>
  <c r="D1099" i="7"/>
  <c r="C1099" i="7"/>
  <c r="B1099" i="7"/>
  <c r="D1098" i="7"/>
  <c r="C1098" i="7"/>
  <c r="B1098" i="7"/>
  <c r="D1097" i="7"/>
  <c r="C1097" i="7"/>
  <c r="B1097" i="7"/>
  <c r="D1096" i="7"/>
  <c r="C1096" i="7"/>
  <c r="B1096" i="7"/>
  <c r="D1095" i="7"/>
  <c r="C1095" i="7"/>
  <c r="B1095" i="7"/>
  <c r="D1094" i="7"/>
  <c r="C1094" i="7"/>
  <c r="B1094" i="7"/>
  <c r="D1093" i="7"/>
  <c r="C1093" i="7"/>
  <c r="B1093" i="7"/>
  <c r="D1092" i="7"/>
  <c r="C1092" i="7"/>
  <c r="B1092" i="7"/>
  <c r="D1091" i="7"/>
  <c r="C1091" i="7"/>
  <c r="B1091" i="7"/>
  <c r="D1090" i="7"/>
  <c r="C1090" i="7"/>
  <c r="B1090" i="7"/>
  <c r="D1089" i="7"/>
  <c r="C1089" i="7"/>
  <c r="B1089" i="7"/>
  <c r="D1088" i="7"/>
  <c r="C1088" i="7"/>
  <c r="B1088" i="7"/>
  <c r="D1087" i="7"/>
  <c r="C1087" i="7"/>
  <c r="B1087" i="7"/>
  <c r="D1086" i="7"/>
  <c r="C1086" i="7"/>
  <c r="B1086" i="7"/>
  <c r="D1085" i="7"/>
  <c r="C1085" i="7"/>
  <c r="B1085" i="7"/>
  <c r="D1084" i="7"/>
  <c r="C1084" i="7"/>
  <c r="B1084" i="7"/>
  <c r="D1083" i="7"/>
  <c r="C1083" i="7"/>
  <c r="B1083" i="7"/>
  <c r="D1082" i="7"/>
  <c r="C1082" i="7"/>
  <c r="B1082" i="7"/>
  <c r="D1081" i="7"/>
  <c r="C1081" i="7"/>
  <c r="B1081" i="7"/>
  <c r="D1080" i="7"/>
  <c r="C1080" i="7"/>
  <c r="B1080" i="7"/>
  <c r="D1079" i="7"/>
  <c r="C1079" i="7"/>
  <c r="B1079" i="7"/>
  <c r="D1078" i="7"/>
  <c r="C1078" i="7"/>
  <c r="B1078" i="7"/>
  <c r="D1077" i="7"/>
  <c r="C1077" i="7"/>
  <c r="B1077" i="7"/>
  <c r="D1076" i="7"/>
  <c r="C1076" i="7"/>
  <c r="B1076" i="7"/>
  <c r="D1075" i="7"/>
  <c r="C1075" i="7"/>
  <c r="B1075" i="7"/>
  <c r="D1074" i="7"/>
  <c r="C1074" i="7"/>
  <c r="B1074" i="7"/>
  <c r="D1073" i="7"/>
  <c r="C1073" i="7"/>
  <c r="B1073" i="7"/>
  <c r="D1072" i="7"/>
  <c r="C1072" i="7"/>
  <c r="B1072" i="7"/>
  <c r="D1071" i="7"/>
  <c r="C1071" i="7"/>
  <c r="B1071" i="7"/>
  <c r="D1070" i="7"/>
  <c r="C1070" i="7"/>
  <c r="B1070" i="7"/>
  <c r="D1069" i="7"/>
  <c r="C1069" i="7"/>
  <c r="B1069" i="7"/>
  <c r="D1068" i="7"/>
  <c r="C1068" i="7"/>
  <c r="B1068" i="7"/>
  <c r="D1067" i="7"/>
  <c r="C1067" i="7"/>
  <c r="B1067" i="7"/>
  <c r="D1066" i="7"/>
  <c r="C1066" i="7"/>
  <c r="B1066" i="7"/>
  <c r="D1065" i="7"/>
  <c r="C1065" i="7"/>
  <c r="B1065" i="7"/>
  <c r="D1064" i="7"/>
  <c r="C1064" i="7"/>
  <c r="B1064" i="7"/>
  <c r="D1063" i="7"/>
  <c r="C1063" i="7"/>
  <c r="B1063" i="7"/>
  <c r="D1062" i="7"/>
  <c r="C1062" i="7"/>
  <c r="B1062" i="7"/>
  <c r="D1061" i="7"/>
  <c r="C1061" i="7"/>
  <c r="B1061" i="7"/>
  <c r="D1060" i="7"/>
  <c r="C1060" i="7"/>
  <c r="B1060" i="7"/>
  <c r="D1059" i="7"/>
  <c r="C1059" i="7"/>
  <c r="B1059" i="7"/>
  <c r="D1058" i="7"/>
  <c r="C1058" i="7"/>
  <c r="B1058" i="7"/>
  <c r="D1057" i="7"/>
  <c r="C1057" i="7"/>
  <c r="B1057" i="7"/>
  <c r="D1056" i="7"/>
  <c r="C1056" i="7"/>
  <c r="B1056" i="7"/>
  <c r="D1055" i="7"/>
  <c r="C1055" i="7"/>
  <c r="B1055" i="7"/>
  <c r="D1054" i="7"/>
  <c r="C1054" i="7"/>
  <c r="B1054" i="7"/>
  <c r="D1053" i="7"/>
  <c r="C1053" i="7"/>
  <c r="B1053" i="7"/>
  <c r="D1052" i="7"/>
  <c r="C1052" i="7"/>
  <c r="B1052" i="7"/>
  <c r="D1051" i="7"/>
  <c r="C1051" i="7"/>
  <c r="B1051" i="7"/>
  <c r="D1050" i="7"/>
  <c r="C1050" i="7"/>
  <c r="B1050" i="7"/>
  <c r="D1049" i="7"/>
  <c r="C1049" i="7"/>
  <c r="B1049" i="7"/>
  <c r="D1048" i="7"/>
  <c r="C1048" i="7"/>
  <c r="B1048" i="7"/>
  <c r="D1047" i="7"/>
  <c r="C1047" i="7"/>
  <c r="B1047" i="7"/>
  <c r="D1046" i="7"/>
  <c r="C1046" i="7"/>
  <c r="B1046" i="7"/>
  <c r="D1045" i="7"/>
  <c r="C1045" i="7"/>
  <c r="B1045" i="7"/>
  <c r="D1044" i="7"/>
  <c r="C1044" i="7"/>
  <c r="B1044" i="7"/>
  <c r="D1043" i="7"/>
  <c r="C1043" i="7"/>
  <c r="B1043" i="7"/>
  <c r="D1042" i="7"/>
  <c r="C1042" i="7"/>
  <c r="B1042" i="7"/>
  <c r="D1041" i="7"/>
  <c r="C1041" i="7"/>
  <c r="B1041" i="7"/>
  <c r="D1040" i="7"/>
  <c r="C1040" i="7"/>
  <c r="B1040" i="7"/>
  <c r="D1039" i="7"/>
  <c r="C1039" i="7"/>
  <c r="B1039" i="7"/>
  <c r="D1038" i="7"/>
  <c r="C1038" i="7"/>
  <c r="B1038" i="7"/>
  <c r="D1037" i="7"/>
  <c r="C1037" i="7"/>
  <c r="B1037" i="7"/>
  <c r="D1036" i="7"/>
  <c r="C1036" i="7"/>
  <c r="B1036" i="7"/>
  <c r="D1035" i="7"/>
  <c r="C1035" i="7"/>
  <c r="B1035" i="7"/>
  <c r="D1034" i="7"/>
  <c r="C1034" i="7"/>
  <c r="B1034" i="7"/>
  <c r="D1033" i="7"/>
  <c r="C1033" i="7"/>
  <c r="B1033" i="7"/>
  <c r="D1032" i="7"/>
  <c r="C1032" i="7"/>
  <c r="B1032" i="7"/>
  <c r="D1031" i="7"/>
  <c r="C1031" i="7"/>
  <c r="B1031" i="7"/>
  <c r="D1030" i="7"/>
  <c r="C1030" i="7"/>
  <c r="B1030" i="7"/>
  <c r="D1029" i="7"/>
  <c r="C1029" i="7"/>
  <c r="B1029" i="7"/>
  <c r="D1028" i="7"/>
  <c r="C1028" i="7"/>
  <c r="B1028" i="7"/>
  <c r="D1027" i="7"/>
  <c r="C1027" i="7"/>
  <c r="B1027" i="7"/>
  <c r="D1026" i="7"/>
  <c r="C1026" i="7"/>
  <c r="B1026" i="7"/>
  <c r="D1025" i="7"/>
  <c r="C1025" i="7"/>
  <c r="B1025" i="7"/>
  <c r="D1024" i="7"/>
  <c r="C1024" i="7"/>
  <c r="B1024" i="7"/>
  <c r="D1023" i="7"/>
  <c r="C1023" i="7"/>
  <c r="B1023" i="7"/>
  <c r="D1022" i="7"/>
  <c r="C1022" i="7"/>
  <c r="B1022" i="7"/>
  <c r="D1021" i="7"/>
  <c r="C1021" i="7"/>
  <c r="B1021" i="7"/>
  <c r="D1020" i="7"/>
  <c r="C1020" i="7"/>
  <c r="B1020" i="7"/>
  <c r="D1019" i="7"/>
  <c r="C1019" i="7"/>
  <c r="B1019" i="7"/>
  <c r="D1018" i="7"/>
  <c r="C1018" i="7"/>
  <c r="B1018" i="7"/>
  <c r="D1017" i="7"/>
  <c r="C1017" i="7"/>
  <c r="B1017" i="7"/>
  <c r="D1016" i="7"/>
  <c r="C1016" i="7"/>
  <c r="B1016" i="7"/>
  <c r="D1015" i="7"/>
  <c r="C1015" i="7"/>
  <c r="B1015" i="7"/>
  <c r="D1014" i="7"/>
  <c r="C1014" i="7"/>
  <c r="B1014" i="7"/>
  <c r="D1013" i="7"/>
  <c r="C1013" i="7"/>
  <c r="B1013" i="7"/>
  <c r="D1012" i="7"/>
  <c r="C1012" i="7"/>
  <c r="B1012" i="7"/>
  <c r="D1011" i="7"/>
  <c r="C1011" i="7"/>
  <c r="B1011" i="7"/>
  <c r="D1010" i="7"/>
  <c r="C1010" i="7"/>
  <c r="B1010" i="7"/>
  <c r="D1009" i="7"/>
  <c r="C1009" i="7"/>
  <c r="B1009" i="7"/>
  <c r="D1008" i="7"/>
  <c r="C1008" i="7"/>
  <c r="B1008" i="7"/>
  <c r="D1007" i="7"/>
  <c r="C1007" i="7"/>
  <c r="B1007" i="7"/>
  <c r="D1006" i="7"/>
  <c r="C1006" i="7"/>
  <c r="B1006" i="7"/>
  <c r="D1005" i="7"/>
  <c r="C1005" i="7"/>
  <c r="B1005" i="7"/>
  <c r="D1004" i="7"/>
  <c r="C1004" i="7"/>
  <c r="B1004" i="7"/>
  <c r="D1003" i="7"/>
  <c r="C1003" i="7"/>
  <c r="B1003" i="7"/>
  <c r="D1002" i="7"/>
  <c r="C1002" i="7"/>
  <c r="B1002" i="7"/>
  <c r="D1001" i="7"/>
  <c r="C1001" i="7"/>
  <c r="B1001" i="7"/>
  <c r="D1000" i="7"/>
  <c r="C1000" i="7"/>
  <c r="B1000" i="7"/>
  <c r="D999" i="7"/>
  <c r="C999" i="7"/>
  <c r="B999" i="7"/>
  <c r="D998" i="7"/>
  <c r="C998" i="7"/>
  <c r="B998" i="7"/>
  <c r="D997" i="7"/>
  <c r="C997" i="7"/>
  <c r="B997" i="7"/>
  <c r="D996" i="7"/>
  <c r="C996" i="7"/>
  <c r="B996" i="7"/>
  <c r="D995" i="7"/>
  <c r="C995" i="7"/>
  <c r="B995" i="7"/>
  <c r="D994" i="7"/>
  <c r="C994" i="7"/>
  <c r="B994" i="7"/>
  <c r="D993" i="7"/>
  <c r="C993" i="7"/>
  <c r="B993" i="7"/>
  <c r="D992" i="7"/>
  <c r="C992" i="7"/>
  <c r="B992" i="7"/>
  <c r="D991" i="7"/>
  <c r="C991" i="7"/>
  <c r="B991" i="7"/>
  <c r="D990" i="7"/>
  <c r="C990" i="7"/>
  <c r="B990" i="7"/>
  <c r="D989" i="7"/>
  <c r="C989" i="7"/>
  <c r="B989" i="7"/>
  <c r="D988" i="7"/>
  <c r="C988" i="7"/>
  <c r="B988" i="7"/>
  <c r="D987" i="7"/>
  <c r="C987" i="7"/>
  <c r="B987" i="7"/>
  <c r="D986" i="7"/>
  <c r="C986" i="7"/>
  <c r="B986" i="7"/>
  <c r="D985" i="7"/>
  <c r="C985" i="7"/>
  <c r="B985" i="7"/>
  <c r="D984" i="7"/>
  <c r="C984" i="7"/>
  <c r="B984" i="7"/>
  <c r="D983" i="7"/>
  <c r="C983" i="7"/>
  <c r="B983" i="7"/>
  <c r="D982" i="7"/>
  <c r="C982" i="7"/>
  <c r="B982" i="7"/>
  <c r="D981" i="7"/>
  <c r="C981" i="7"/>
  <c r="B981" i="7"/>
  <c r="D980" i="7"/>
  <c r="C980" i="7"/>
  <c r="B980" i="7"/>
  <c r="D979" i="7"/>
  <c r="C979" i="7"/>
  <c r="B979" i="7"/>
  <c r="D978" i="7"/>
  <c r="C978" i="7"/>
  <c r="B978" i="7"/>
  <c r="D977" i="7"/>
  <c r="C977" i="7"/>
  <c r="B977" i="7"/>
  <c r="D976" i="7"/>
  <c r="C976" i="7"/>
  <c r="B976" i="7"/>
  <c r="D975" i="7"/>
  <c r="C975" i="7"/>
  <c r="B975" i="7"/>
  <c r="D974" i="7"/>
  <c r="C974" i="7"/>
  <c r="B974" i="7"/>
  <c r="D973" i="7"/>
  <c r="C973" i="7"/>
  <c r="B973" i="7"/>
  <c r="D972" i="7"/>
  <c r="C972" i="7"/>
  <c r="B972" i="7"/>
  <c r="D971" i="7"/>
  <c r="C971" i="7"/>
  <c r="B971" i="7"/>
  <c r="D970" i="7"/>
  <c r="C970" i="7"/>
  <c r="B970" i="7"/>
  <c r="D969" i="7"/>
  <c r="C969" i="7"/>
  <c r="B969" i="7"/>
  <c r="D968" i="7"/>
  <c r="C968" i="7"/>
  <c r="B968" i="7"/>
  <c r="D967" i="7"/>
  <c r="C967" i="7"/>
  <c r="B967" i="7"/>
  <c r="D966" i="7"/>
  <c r="C966" i="7"/>
  <c r="B966" i="7"/>
  <c r="D965" i="7"/>
  <c r="C965" i="7"/>
  <c r="B965" i="7"/>
  <c r="D964" i="7"/>
  <c r="C964" i="7"/>
  <c r="B964" i="7"/>
  <c r="D963" i="7"/>
  <c r="C963" i="7"/>
  <c r="B963" i="7"/>
  <c r="D962" i="7"/>
  <c r="C962" i="7"/>
  <c r="B962" i="7"/>
  <c r="D961" i="7"/>
  <c r="C961" i="7"/>
  <c r="B961" i="7"/>
  <c r="D960" i="7"/>
  <c r="C960" i="7"/>
  <c r="B960" i="7"/>
  <c r="D959" i="7"/>
  <c r="C959" i="7"/>
  <c r="B959" i="7"/>
  <c r="D958" i="7"/>
  <c r="C958" i="7"/>
  <c r="B958" i="7"/>
  <c r="D957" i="7"/>
  <c r="C957" i="7"/>
  <c r="B957" i="7"/>
  <c r="D956" i="7"/>
  <c r="C956" i="7"/>
  <c r="B956" i="7"/>
  <c r="D955" i="7"/>
  <c r="C955" i="7"/>
  <c r="B955" i="7"/>
  <c r="D954" i="7"/>
  <c r="C954" i="7"/>
  <c r="B954" i="7"/>
  <c r="D953" i="7"/>
  <c r="C953" i="7"/>
  <c r="B953" i="7"/>
  <c r="D952" i="7"/>
  <c r="C952" i="7"/>
  <c r="B952" i="7"/>
  <c r="D951" i="7"/>
  <c r="C951" i="7"/>
  <c r="B951" i="7"/>
  <c r="D950" i="7"/>
  <c r="C950" i="7"/>
  <c r="B950" i="7"/>
  <c r="D949" i="7"/>
  <c r="C949" i="7"/>
  <c r="B949" i="7"/>
  <c r="D948" i="7"/>
  <c r="C948" i="7"/>
  <c r="B948" i="7"/>
  <c r="D947" i="7"/>
  <c r="C947" i="7"/>
  <c r="B947" i="7"/>
  <c r="D946" i="7"/>
  <c r="C946" i="7"/>
  <c r="B946" i="7"/>
  <c r="D945" i="7"/>
  <c r="C945" i="7"/>
  <c r="B945" i="7"/>
  <c r="D944" i="7"/>
  <c r="C944" i="7"/>
  <c r="B944" i="7"/>
  <c r="D943" i="7"/>
  <c r="C943" i="7"/>
  <c r="B943" i="7"/>
  <c r="D942" i="7"/>
  <c r="C942" i="7"/>
  <c r="B942" i="7"/>
  <c r="D941" i="7"/>
  <c r="C941" i="7"/>
  <c r="B941" i="7"/>
  <c r="D940" i="7"/>
  <c r="C940" i="7"/>
  <c r="B940" i="7"/>
  <c r="D939" i="7"/>
  <c r="C939" i="7"/>
  <c r="B939" i="7"/>
  <c r="D938" i="7"/>
  <c r="C938" i="7"/>
  <c r="B938" i="7"/>
  <c r="D937" i="7"/>
  <c r="C937" i="7"/>
  <c r="B937" i="7"/>
  <c r="D936" i="7"/>
  <c r="C936" i="7"/>
  <c r="B936" i="7"/>
  <c r="D935" i="7"/>
  <c r="C935" i="7"/>
  <c r="B935" i="7"/>
  <c r="D934" i="7"/>
  <c r="C934" i="7"/>
  <c r="B934" i="7"/>
  <c r="D933" i="7"/>
  <c r="C933" i="7"/>
  <c r="B933" i="7"/>
  <c r="D932" i="7"/>
  <c r="C932" i="7"/>
  <c r="B932" i="7"/>
  <c r="D931" i="7"/>
  <c r="C931" i="7"/>
  <c r="B931" i="7"/>
  <c r="D930" i="7"/>
  <c r="C930" i="7"/>
  <c r="B930" i="7"/>
  <c r="D929" i="7"/>
  <c r="C929" i="7"/>
  <c r="B929" i="7"/>
  <c r="D928" i="7"/>
  <c r="C928" i="7"/>
  <c r="B928" i="7"/>
  <c r="D927" i="7"/>
  <c r="C927" i="7"/>
  <c r="B927" i="7"/>
  <c r="D926" i="7"/>
  <c r="C926" i="7"/>
  <c r="B926" i="7"/>
  <c r="D925" i="7"/>
  <c r="C925" i="7"/>
  <c r="B925" i="7"/>
  <c r="D924" i="7"/>
  <c r="C924" i="7"/>
  <c r="B924" i="7"/>
  <c r="D923" i="7"/>
  <c r="C923" i="7"/>
  <c r="B923" i="7"/>
  <c r="D922" i="7"/>
  <c r="C922" i="7"/>
  <c r="B922" i="7"/>
  <c r="D921" i="7"/>
  <c r="C921" i="7"/>
  <c r="B921" i="7"/>
  <c r="D920" i="7"/>
  <c r="C920" i="7"/>
  <c r="B920" i="7"/>
  <c r="D919" i="7"/>
  <c r="C919" i="7"/>
  <c r="B919" i="7"/>
  <c r="D918" i="7"/>
  <c r="C918" i="7"/>
  <c r="B918" i="7"/>
  <c r="D917" i="7"/>
  <c r="C917" i="7"/>
  <c r="B917" i="7"/>
  <c r="D916" i="7"/>
  <c r="C916" i="7"/>
  <c r="B916" i="7"/>
  <c r="D915" i="7"/>
  <c r="C915" i="7"/>
  <c r="B915" i="7"/>
  <c r="D914" i="7"/>
  <c r="C914" i="7"/>
  <c r="B914" i="7"/>
  <c r="D913" i="7"/>
  <c r="C913" i="7"/>
  <c r="B913" i="7"/>
  <c r="D912" i="7"/>
  <c r="C912" i="7"/>
  <c r="B912" i="7"/>
  <c r="D911" i="7"/>
  <c r="C911" i="7"/>
  <c r="B911" i="7"/>
  <c r="D910" i="7"/>
  <c r="C910" i="7"/>
  <c r="B910" i="7"/>
  <c r="D909" i="7"/>
  <c r="C909" i="7"/>
  <c r="B909" i="7"/>
  <c r="D908" i="7"/>
  <c r="C908" i="7"/>
  <c r="B908" i="7"/>
  <c r="D907" i="7"/>
  <c r="C907" i="7"/>
  <c r="B907" i="7"/>
  <c r="D906" i="7"/>
  <c r="C906" i="7"/>
  <c r="B906" i="7"/>
  <c r="D905" i="7"/>
  <c r="C905" i="7"/>
  <c r="B905" i="7"/>
  <c r="D904" i="7"/>
  <c r="C904" i="7"/>
  <c r="B904" i="7"/>
  <c r="D903" i="7"/>
  <c r="C903" i="7"/>
  <c r="B903" i="7"/>
  <c r="D902" i="7"/>
  <c r="C902" i="7"/>
  <c r="B902" i="7"/>
  <c r="D901" i="7"/>
  <c r="C901" i="7"/>
  <c r="B901" i="7"/>
  <c r="D900" i="7"/>
  <c r="C900" i="7"/>
  <c r="B900" i="7"/>
  <c r="D899" i="7"/>
  <c r="C899" i="7"/>
  <c r="B899" i="7"/>
  <c r="D898" i="7"/>
  <c r="C898" i="7"/>
  <c r="B898" i="7"/>
  <c r="D897" i="7"/>
  <c r="C897" i="7"/>
  <c r="B897" i="7"/>
  <c r="D896" i="7"/>
  <c r="C896" i="7"/>
  <c r="B896" i="7"/>
  <c r="D895" i="7"/>
  <c r="C895" i="7"/>
  <c r="B895" i="7"/>
  <c r="D894" i="7"/>
  <c r="C894" i="7"/>
  <c r="B894" i="7"/>
  <c r="D893" i="7"/>
  <c r="C893" i="7"/>
  <c r="B893" i="7"/>
  <c r="D892" i="7"/>
  <c r="C892" i="7"/>
  <c r="B892" i="7"/>
  <c r="D891" i="7"/>
  <c r="C891" i="7"/>
  <c r="B891" i="7"/>
  <c r="D890" i="7"/>
  <c r="C890" i="7"/>
  <c r="B890" i="7"/>
  <c r="D889" i="7"/>
  <c r="C889" i="7"/>
  <c r="B889" i="7"/>
  <c r="D888" i="7"/>
  <c r="C888" i="7"/>
  <c r="B888" i="7"/>
  <c r="D887" i="7"/>
  <c r="C887" i="7"/>
  <c r="B887" i="7"/>
  <c r="D886" i="7"/>
  <c r="C886" i="7"/>
  <c r="B886" i="7"/>
  <c r="D885" i="7"/>
  <c r="C885" i="7"/>
  <c r="B885" i="7"/>
  <c r="D884" i="7"/>
  <c r="C884" i="7"/>
  <c r="B884" i="7"/>
  <c r="D883" i="7"/>
  <c r="C883" i="7"/>
  <c r="B883" i="7"/>
  <c r="D882" i="7"/>
  <c r="C882" i="7"/>
  <c r="B882" i="7"/>
  <c r="D881" i="7"/>
  <c r="C881" i="7"/>
  <c r="B881" i="7"/>
  <c r="D880" i="7"/>
  <c r="C880" i="7"/>
  <c r="B880" i="7"/>
  <c r="D879" i="7"/>
  <c r="C879" i="7"/>
  <c r="B879" i="7"/>
  <c r="D878" i="7"/>
  <c r="C878" i="7"/>
  <c r="B878" i="7"/>
  <c r="D877" i="7"/>
  <c r="C877" i="7"/>
  <c r="B877" i="7"/>
  <c r="D876" i="7"/>
  <c r="C876" i="7"/>
  <c r="B876" i="7"/>
  <c r="D875" i="7"/>
  <c r="C875" i="7"/>
  <c r="B875" i="7"/>
  <c r="D874" i="7"/>
  <c r="C874" i="7"/>
  <c r="B874" i="7"/>
  <c r="D873" i="7"/>
  <c r="C873" i="7"/>
  <c r="B873" i="7"/>
  <c r="D872" i="7"/>
  <c r="C872" i="7"/>
  <c r="B872" i="7"/>
  <c r="D871" i="7"/>
  <c r="C871" i="7"/>
  <c r="B871" i="7"/>
  <c r="D870" i="7"/>
  <c r="C870" i="7"/>
  <c r="B870" i="7"/>
  <c r="D869" i="7"/>
  <c r="C869" i="7"/>
  <c r="B869" i="7"/>
  <c r="D868" i="7"/>
  <c r="C868" i="7"/>
  <c r="B868" i="7"/>
  <c r="D867" i="7"/>
  <c r="C867" i="7"/>
  <c r="B867" i="7"/>
  <c r="D866" i="7"/>
  <c r="C866" i="7"/>
  <c r="B866" i="7"/>
  <c r="D865" i="7"/>
  <c r="C865" i="7"/>
  <c r="B865" i="7"/>
  <c r="D864" i="7"/>
  <c r="C864" i="7"/>
  <c r="B864" i="7"/>
  <c r="D863" i="7"/>
  <c r="C863" i="7"/>
  <c r="B863" i="7"/>
  <c r="D862" i="7"/>
  <c r="C862" i="7"/>
  <c r="B862" i="7"/>
  <c r="D861" i="7"/>
  <c r="C861" i="7"/>
  <c r="B861" i="7"/>
  <c r="D860" i="7"/>
  <c r="C860" i="7"/>
  <c r="B860" i="7"/>
  <c r="D859" i="7"/>
  <c r="C859" i="7"/>
  <c r="B859" i="7"/>
  <c r="D858" i="7"/>
  <c r="C858" i="7"/>
  <c r="B858" i="7"/>
  <c r="D857" i="7"/>
  <c r="C857" i="7"/>
  <c r="B857" i="7"/>
  <c r="D856" i="7"/>
  <c r="C856" i="7"/>
  <c r="B856" i="7"/>
  <c r="D855" i="7"/>
  <c r="C855" i="7"/>
  <c r="B855" i="7"/>
  <c r="D854" i="7"/>
  <c r="C854" i="7"/>
  <c r="B854" i="7"/>
  <c r="D853" i="7"/>
  <c r="C853" i="7"/>
  <c r="B853" i="7"/>
  <c r="D852" i="7"/>
  <c r="C852" i="7"/>
  <c r="B852" i="7"/>
  <c r="D851" i="7"/>
  <c r="C851" i="7"/>
  <c r="B851" i="7"/>
  <c r="D850" i="7"/>
  <c r="C850" i="7"/>
  <c r="B850" i="7"/>
  <c r="D849" i="7"/>
  <c r="C849" i="7"/>
  <c r="B849" i="7"/>
  <c r="D848" i="7"/>
  <c r="C848" i="7"/>
  <c r="B848" i="7"/>
  <c r="D847" i="7"/>
  <c r="C847" i="7"/>
  <c r="B847" i="7"/>
  <c r="D846" i="7"/>
  <c r="C846" i="7"/>
  <c r="B846" i="7"/>
  <c r="D845" i="7"/>
  <c r="C845" i="7"/>
  <c r="B845" i="7"/>
  <c r="D844" i="7"/>
  <c r="C844" i="7"/>
  <c r="B844" i="7"/>
  <c r="D843" i="7"/>
  <c r="C843" i="7"/>
  <c r="B843" i="7"/>
  <c r="D842" i="7"/>
  <c r="C842" i="7"/>
  <c r="B842" i="7"/>
  <c r="D841" i="7"/>
  <c r="C841" i="7"/>
  <c r="B841" i="7"/>
  <c r="D840" i="7"/>
  <c r="C840" i="7"/>
  <c r="B840" i="7"/>
  <c r="D839" i="7"/>
  <c r="C839" i="7"/>
  <c r="B839" i="7"/>
  <c r="D838" i="7"/>
  <c r="C838" i="7"/>
  <c r="B838" i="7"/>
  <c r="D837" i="7"/>
  <c r="C837" i="7"/>
  <c r="B837" i="7"/>
  <c r="D836" i="7"/>
  <c r="C836" i="7"/>
  <c r="B836" i="7"/>
  <c r="D835" i="7"/>
  <c r="C835" i="7"/>
  <c r="B835" i="7"/>
  <c r="D834" i="7"/>
  <c r="C834" i="7"/>
  <c r="B834" i="7"/>
  <c r="D833" i="7"/>
  <c r="C833" i="7"/>
  <c r="B833" i="7"/>
  <c r="D832" i="7"/>
  <c r="C832" i="7"/>
  <c r="B832" i="7"/>
  <c r="D831" i="7"/>
  <c r="C831" i="7"/>
  <c r="B831" i="7"/>
  <c r="D830" i="7"/>
  <c r="C830" i="7"/>
  <c r="B830" i="7"/>
  <c r="D829" i="7"/>
  <c r="C829" i="7"/>
  <c r="B829" i="7"/>
  <c r="D828" i="7"/>
  <c r="C828" i="7"/>
  <c r="B828" i="7"/>
  <c r="D827" i="7"/>
  <c r="C827" i="7"/>
  <c r="B827" i="7"/>
  <c r="D826" i="7"/>
  <c r="C826" i="7"/>
  <c r="B826" i="7"/>
  <c r="D825" i="7"/>
  <c r="C825" i="7"/>
  <c r="B825" i="7"/>
  <c r="D824" i="7"/>
  <c r="C824" i="7"/>
  <c r="B824" i="7"/>
  <c r="D823" i="7"/>
  <c r="C823" i="7"/>
  <c r="B823" i="7"/>
  <c r="D822" i="7"/>
  <c r="C822" i="7"/>
  <c r="B822" i="7"/>
  <c r="D821" i="7"/>
  <c r="C821" i="7"/>
  <c r="B821" i="7"/>
  <c r="D820" i="7"/>
  <c r="C820" i="7"/>
  <c r="B820" i="7"/>
  <c r="D819" i="7"/>
  <c r="C819" i="7"/>
  <c r="B819" i="7"/>
  <c r="D818" i="7"/>
  <c r="C818" i="7"/>
  <c r="B818" i="7"/>
  <c r="D817" i="7"/>
  <c r="C817" i="7"/>
  <c r="B817" i="7"/>
  <c r="D816" i="7"/>
  <c r="C816" i="7"/>
  <c r="B816" i="7"/>
  <c r="D815" i="7"/>
  <c r="C815" i="7"/>
  <c r="B815" i="7"/>
  <c r="D814" i="7"/>
  <c r="C814" i="7"/>
  <c r="B814" i="7"/>
  <c r="D813" i="7"/>
  <c r="C813" i="7"/>
  <c r="B813" i="7"/>
  <c r="D812" i="7"/>
  <c r="C812" i="7"/>
  <c r="B812" i="7"/>
  <c r="D811" i="7"/>
  <c r="C811" i="7"/>
  <c r="B811" i="7"/>
  <c r="D810" i="7"/>
  <c r="C810" i="7"/>
  <c r="B810" i="7"/>
  <c r="D809" i="7"/>
  <c r="C809" i="7"/>
  <c r="B809" i="7"/>
  <c r="D808" i="7"/>
  <c r="C808" i="7"/>
  <c r="B808" i="7"/>
  <c r="D807" i="7"/>
  <c r="C807" i="7"/>
  <c r="B807" i="7"/>
  <c r="D806" i="7"/>
  <c r="C806" i="7"/>
  <c r="B806" i="7"/>
  <c r="D805" i="7"/>
  <c r="C805" i="7"/>
  <c r="B805" i="7"/>
  <c r="D804" i="7"/>
  <c r="C804" i="7"/>
  <c r="B804" i="7"/>
  <c r="D803" i="7"/>
  <c r="C803" i="7"/>
  <c r="B803" i="7"/>
  <c r="D802" i="7"/>
  <c r="C802" i="7"/>
  <c r="B802" i="7"/>
  <c r="D801" i="7"/>
  <c r="C801" i="7"/>
  <c r="B801" i="7"/>
  <c r="D800" i="7"/>
  <c r="C800" i="7"/>
  <c r="B800" i="7"/>
  <c r="D799" i="7"/>
  <c r="C799" i="7"/>
  <c r="B799" i="7"/>
  <c r="D798" i="7"/>
  <c r="C798" i="7"/>
  <c r="B798" i="7"/>
  <c r="D797" i="7"/>
  <c r="C797" i="7"/>
  <c r="B797" i="7"/>
  <c r="D796" i="7"/>
  <c r="C796" i="7"/>
  <c r="B796" i="7"/>
  <c r="D795" i="7"/>
  <c r="C795" i="7"/>
  <c r="B795" i="7"/>
  <c r="D794" i="7"/>
  <c r="C794" i="7"/>
  <c r="B794" i="7"/>
  <c r="D793" i="7"/>
  <c r="C793" i="7"/>
  <c r="B793" i="7"/>
  <c r="D792" i="7"/>
  <c r="C792" i="7"/>
  <c r="B792" i="7"/>
  <c r="D791" i="7"/>
  <c r="C791" i="7"/>
  <c r="B791" i="7"/>
  <c r="D790" i="7"/>
  <c r="C790" i="7"/>
  <c r="B790" i="7"/>
  <c r="D789" i="7"/>
  <c r="C789" i="7"/>
  <c r="B789" i="7"/>
  <c r="D788" i="7"/>
  <c r="C788" i="7"/>
  <c r="B788" i="7"/>
  <c r="D787" i="7"/>
  <c r="C787" i="7"/>
  <c r="B787" i="7"/>
  <c r="D786" i="7"/>
  <c r="C786" i="7"/>
  <c r="B786" i="7"/>
  <c r="D785" i="7"/>
  <c r="C785" i="7"/>
  <c r="B785" i="7"/>
  <c r="D784" i="7"/>
  <c r="C784" i="7"/>
  <c r="B784" i="7"/>
  <c r="D783" i="7"/>
  <c r="C783" i="7"/>
  <c r="B783" i="7"/>
  <c r="D782" i="7"/>
  <c r="C782" i="7"/>
  <c r="B782" i="7"/>
  <c r="D781" i="7"/>
  <c r="C781" i="7"/>
  <c r="B781" i="7"/>
  <c r="D780" i="7"/>
  <c r="C780" i="7"/>
  <c r="B780" i="7"/>
  <c r="D779" i="7"/>
  <c r="C779" i="7"/>
  <c r="B779" i="7"/>
  <c r="D778" i="7"/>
  <c r="C778" i="7"/>
  <c r="B778" i="7"/>
  <c r="D777" i="7"/>
  <c r="C777" i="7"/>
  <c r="B777" i="7"/>
  <c r="D776" i="7"/>
  <c r="C776" i="7"/>
  <c r="B776" i="7"/>
  <c r="D775" i="7"/>
  <c r="C775" i="7"/>
  <c r="B775" i="7"/>
  <c r="D774" i="7"/>
  <c r="C774" i="7"/>
  <c r="B774" i="7"/>
  <c r="D773" i="7"/>
  <c r="C773" i="7"/>
  <c r="B773" i="7"/>
  <c r="D772" i="7"/>
  <c r="C772" i="7"/>
  <c r="B772" i="7"/>
  <c r="D771" i="7"/>
  <c r="C771" i="7"/>
  <c r="B771" i="7"/>
  <c r="D770" i="7"/>
  <c r="C770" i="7"/>
  <c r="B770" i="7"/>
  <c r="D769" i="7"/>
  <c r="C769" i="7"/>
  <c r="B769" i="7"/>
  <c r="D768" i="7"/>
  <c r="C768" i="7"/>
  <c r="B768" i="7"/>
  <c r="D767" i="7"/>
  <c r="C767" i="7"/>
  <c r="B767" i="7"/>
  <c r="D766" i="7"/>
  <c r="C766" i="7"/>
  <c r="B766" i="7"/>
  <c r="D765" i="7"/>
  <c r="C765" i="7"/>
  <c r="B765" i="7"/>
  <c r="D764" i="7"/>
  <c r="C764" i="7"/>
  <c r="B764" i="7"/>
  <c r="D763" i="7"/>
  <c r="C763" i="7"/>
  <c r="B763" i="7"/>
  <c r="D762" i="7"/>
  <c r="C762" i="7"/>
  <c r="B762" i="7"/>
  <c r="D761" i="7"/>
  <c r="C761" i="7"/>
  <c r="B761" i="7"/>
  <c r="D760" i="7"/>
  <c r="C760" i="7"/>
  <c r="B760" i="7"/>
  <c r="D759" i="7"/>
  <c r="C759" i="7"/>
  <c r="B759" i="7"/>
  <c r="D758" i="7"/>
  <c r="C758" i="7"/>
  <c r="B758" i="7"/>
  <c r="D757" i="7"/>
  <c r="C757" i="7"/>
  <c r="B757" i="7"/>
  <c r="D756" i="7"/>
  <c r="C756" i="7"/>
  <c r="B756" i="7"/>
  <c r="D755" i="7"/>
  <c r="C755" i="7"/>
  <c r="B755" i="7"/>
  <c r="D754" i="7"/>
  <c r="C754" i="7"/>
  <c r="B754" i="7"/>
  <c r="D753" i="7"/>
  <c r="C753" i="7"/>
  <c r="B753" i="7"/>
  <c r="D752" i="7"/>
  <c r="C752" i="7"/>
  <c r="B752" i="7"/>
  <c r="D751" i="7"/>
  <c r="C751" i="7"/>
  <c r="B751" i="7"/>
  <c r="D750" i="7"/>
  <c r="C750" i="7"/>
  <c r="B750" i="7"/>
  <c r="D749" i="7"/>
  <c r="C749" i="7"/>
  <c r="B749" i="7"/>
  <c r="D748" i="7"/>
  <c r="C748" i="7"/>
  <c r="B748" i="7"/>
  <c r="D747" i="7"/>
  <c r="C747" i="7"/>
  <c r="B747" i="7"/>
  <c r="D746" i="7"/>
  <c r="C746" i="7"/>
  <c r="B746" i="7"/>
  <c r="D745" i="7"/>
  <c r="C745" i="7"/>
  <c r="B745" i="7"/>
  <c r="D744" i="7"/>
  <c r="C744" i="7"/>
  <c r="B744" i="7"/>
  <c r="D743" i="7"/>
  <c r="C743" i="7"/>
  <c r="B743" i="7"/>
  <c r="D742" i="7"/>
  <c r="C742" i="7"/>
  <c r="B742" i="7"/>
  <c r="D741" i="7"/>
  <c r="C741" i="7"/>
  <c r="B741" i="7"/>
  <c r="D740" i="7"/>
  <c r="C740" i="7"/>
  <c r="B740" i="7"/>
  <c r="D739" i="7"/>
  <c r="C739" i="7"/>
  <c r="B739" i="7"/>
  <c r="D738" i="7"/>
  <c r="C738" i="7"/>
  <c r="B738" i="7"/>
  <c r="D737" i="7"/>
  <c r="C737" i="7"/>
  <c r="B737" i="7"/>
  <c r="D736" i="7"/>
  <c r="C736" i="7"/>
  <c r="B736" i="7"/>
  <c r="D735" i="7"/>
  <c r="C735" i="7"/>
  <c r="B735" i="7"/>
  <c r="D734" i="7"/>
  <c r="C734" i="7"/>
  <c r="B734" i="7"/>
  <c r="D733" i="7"/>
  <c r="C733" i="7"/>
  <c r="B733" i="7"/>
  <c r="D732" i="7"/>
  <c r="C732" i="7"/>
  <c r="B732" i="7"/>
  <c r="D731" i="7"/>
  <c r="C731" i="7"/>
  <c r="B731" i="7"/>
  <c r="D730" i="7"/>
  <c r="C730" i="7"/>
  <c r="B730" i="7"/>
  <c r="D729" i="7"/>
  <c r="C729" i="7"/>
  <c r="B729" i="7"/>
  <c r="D728" i="7"/>
  <c r="C728" i="7"/>
  <c r="B728" i="7"/>
  <c r="D727" i="7"/>
  <c r="C727" i="7"/>
  <c r="B727" i="7"/>
  <c r="D726" i="7"/>
  <c r="C726" i="7"/>
  <c r="B726" i="7"/>
  <c r="D725" i="7"/>
  <c r="C725" i="7"/>
  <c r="B725" i="7"/>
  <c r="D724" i="7"/>
  <c r="C724" i="7"/>
  <c r="B724" i="7"/>
  <c r="D723" i="7"/>
  <c r="C723" i="7"/>
  <c r="B723" i="7"/>
  <c r="D722" i="7"/>
  <c r="C722" i="7"/>
  <c r="B722" i="7"/>
  <c r="D721" i="7"/>
  <c r="C721" i="7"/>
  <c r="B721" i="7"/>
  <c r="D720" i="7"/>
  <c r="C720" i="7"/>
  <c r="B720" i="7"/>
  <c r="D719" i="7"/>
  <c r="C719" i="7"/>
  <c r="B719" i="7"/>
  <c r="D718" i="7"/>
  <c r="C718" i="7"/>
  <c r="B718" i="7"/>
  <c r="D717" i="7"/>
  <c r="C717" i="7"/>
  <c r="B717" i="7"/>
  <c r="D716" i="7"/>
  <c r="C716" i="7"/>
  <c r="B716" i="7"/>
  <c r="D715" i="7"/>
  <c r="C715" i="7"/>
  <c r="B715" i="7"/>
  <c r="D714" i="7"/>
  <c r="C714" i="7"/>
  <c r="B714" i="7"/>
  <c r="D713" i="7"/>
  <c r="C713" i="7"/>
  <c r="B713" i="7"/>
  <c r="D712" i="7"/>
  <c r="C712" i="7"/>
  <c r="B712" i="7"/>
  <c r="D711" i="7"/>
  <c r="C711" i="7"/>
  <c r="B711" i="7"/>
  <c r="D710" i="7"/>
  <c r="C710" i="7"/>
  <c r="B710" i="7"/>
  <c r="D709" i="7"/>
  <c r="C709" i="7"/>
  <c r="B709" i="7"/>
  <c r="D708" i="7"/>
  <c r="C708" i="7"/>
  <c r="B708" i="7"/>
  <c r="D707" i="7"/>
  <c r="C707" i="7"/>
  <c r="B707" i="7"/>
  <c r="D706" i="7"/>
  <c r="C706" i="7"/>
  <c r="B706" i="7"/>
  <c r="D705" i="7"/>
  <c r="C705" i="7"/>
  <c r="B705" i="7"/>
  <c r="D704" i="7"/>
  <c r="C704" i="7"/>
  <c r="B704" i="7"/>
  <c r="D703" i="7"/>
  <c r="C703" i="7"/>
  <c r="B703" i="7"/>
  <c r="D702" i="7"/>
  <c r="C702" i="7"/>
  <c r="B702" i="7"/>
  <c r="D701" i="7"/>
  <c r="C701" i="7"/>
  <c r="B701" i="7"/>
  <c r="D700" i="7"/>
  <c r="C700" i="7"/>
  <c r="B700" i="7"/>
  <c r="D699" i="7"/>
  <c r="C699" i="7"/>
  <c r="B699" i="7"/>
  <c r="D698" i="7"/>
  <c r="C698" i="7"/>
  <c r="B698" i="7"/>
  <c r="D697" i="7"/>
  <c r="C697" i="7"/>
  <c r="B697" i="7"/>
  <c r="D696" i="7"/>
  <c r="C696" i="7"/>
  <c r="B696" i="7"/>
  <c r="D695" i="7"/>
  <c r="C695" i="7"/>
  <c r="B695" i="7"/>
  <c r="D694" i="7"/>
  <c r="C694" i="7"/>
  <c r="B694" i="7"/>
  <c r="D693" i="7"/>
  <c r="C693" i="7"/>
  <c r="B693" i="7"/>
  <c r="D692" i="7"/>
  <c r="C692" i="7"/>
  <c r="B692" i="7"/>
  <c r="D691" i="7"/>
  <c r="C691" i="7"/>
  <c r="B691" i="7"/>
  <c r="D690" i="7"/>
  <c r="C690" i="7"/>
  <c r="B690" i="7"/>
  <c r="D689" i="7"/>
  <c r="C689" i="7"/>
  <c r="B689" i="7"/>
  <c r="D688" i="7"/>
  <c r="C688" i="7"/>
  <c r="B688" i="7"/>
  <c r="D687" i="7"/>
  <c r="C687" i="7"/>
  <c r="B687" i="7"/>
  <c r="D686" i="7"/>
  <c r="C686" i="7"/>
  <c r="B686" i="7"/>
  <c r="D685" i="7"/>
  <c r="C685" i="7"/>
  <c r="B685" i="7"/>
  <c r="D684" i="7"/>
  <c r="C684" i="7"/>
  <c r="B684" i="7"/>
  <c r="D683" i="7"/>
  <c r="C683" i="7"/>
  <c r="B683" i="7"/>
  <c r="D682" i="7"/>
  <c r="C682" i="7"/>
  <c r="B682" i="7"/>
  <c r="D681" i="7"/>
  <c r="C681" i="7"/>
  <c r="B681" i="7"/>
  <c r="D680" i="7"/>
  <c r="C680" i="7"/>
  <c r="B680" i="7"/>
  <c r="D679" i="7"/>
  <c r="C679" i="7"/>
  <c r="B679" i="7"/>
  <c r="D678" i="7"/>
  <c r="C678" i="7"/>
  <c r="B678" i="7"/>
  <c r="D677" i="7"/>
  <c r="C677" i="7"/>
  <c r="B677" i="7"/>
  <c r="D676" i="7"/>
  <c r="C676" i="7"/>
  <c r="B676" i="7"/>
  <c r="D675" i="7"/>
  <c r="C675" i="7"/>
  <c r="B675" i="7"/>
  <c r="D674" i="7"/>
  <c r="C674" i="7"/>
  <c r="B674" i="7"/>
  <c r="D673" i="7"/>
  <c r="C673" i="7"/>
  <c r="B673" i="7"/>
  <c r="D672" i="7"/>
  <c r="C672" i="7"/>
  <c r="B672" i="7"/>
  <c r="D671" i="7"/>
  <c r="C671" i="7"/>
  <c r="B671" i="7"/>
  <c r="D670" i="7"/>
  <c r="C670" i="7"/>
  <c r="B670" i="7"/>
  <c r="D669" i="7"/>
  <c r="C669" i="7"/>
  <c r="B669" i="7"/>
  <c r="D668" i="7"/>
  <c r="C668" i="7"/>
  <c r="B668" i="7"/>
  <c r="D667" i="7"/>
  <c r="C667" i="7"/>
  <c r="B667" i="7"/>
  <c r="D666" i="7"/>
  <c r="C666" i="7"/>
  <c r="B666" i="7"/>
  <c r="D665" i="7"/>
  <c r="C665" i="7"/>
  <c r="B665" i="7"/>
  <c r="D664" i="7"/>
  <c r="C664" i="7"/>
  <c r="B664" i="7"/>
  <c r="D663" i="7"/>
  <c r="C663" i="7"/>
  <c r="B663" i="7"/>
  <c r="D662" i="7"/>
  <c r="C662" i="7"/>
  <c r="B662" i="7"/>
  <c r="D661" i="7"/>
  <c r="C661" i="7"/>
  <c r="B661" i="7"/>
  <c r="D660" i="7"/>
  <c r="C660" i="7"/>
  <c r="B660" i="7"/>
  <c r="D659" i="7"/>
  <c r="C659" i="7"/>
  <c r="B659" i="7"/>
  <c r="D658" i="7"/>
  <c r="C658" i="7"/>
  <c r="B658" i="7"/>
  <c r="D657" i="7"/>
  <c r="C657" i="7"/>
  <c r="B657" i="7"/>
  <c r="D656" i="7"/>
  <c r="C656" i="7"/>
  <c r="B656" i="7"/>
  <c r="D655" i="7"/>
  <c r="C655" i="7"/>
  <c r="B655" i="7"/>
  <c r="D654" i="7"/>
  <c r="C654" i="7"/>
  <c r="B654" i="7"/>
  <c r="D653" i="7"/>
  <c r="C653" i="7"/>
  <c r="B653" i="7"/>
  <c r="D652" i="7"/>
  <c r="C652" i="7"/>
  <c r="B652" i="7"/>
  <c r="D651" i="7"/>
  <c r="C651" i="7"/>
  <c r="B651" i="7"/>
  <c r="D650" i="7"/>
  <c r="C650" i="7"/>
  <c r="B650" i="7"/>
  <c r="D649" i="7"/>
  <c r="C649" i="7"/>
  <c r="B649" i="7"/>
  <c r="D648" i="7"/>
  <c r="C648" i="7"/>
  <c r="B648" i="7"/>
  <c r="D647" i="7"/>
  <c r="C647" i="7"/>
  <c r="B647" i="7"/>
  <c r="D646" i="7"/>
  <c r="C646" i="7"/>
  <c r="B646" i="7"/>
  <c r="D645" i="7"/>
  <c r="C645" i="7"/>
  <c r="B645" i="7"/>
  <c r="D644" i="7"/>
  <c r="C644" i="7"/>
  <c r="B644" i="7"/>
  <c r="D643" i="7"/>
  <c r="C643" i="7"/>
  <c r="B643" i="7"/>
  <c r="D642" i="7"/>
  <c r="C642" i="7"/>
  <c r="B642" i="7"/>
  <c r="D641" i="7"/>
  <c r="C641" i="7"/>
  <c r="B641" i="7"/>
  <c r="D640" i="7"/>
  <c r="C640" i="7"/>
  <c r="B640" i="7"/>
  <c r="D639" i="7"/>
  <c r="C639" i="7"/>
  <c r="B639" i="7"/>
  <c r="D638" i="7"/>
  <c r="C638" i="7"/>
  <c r="B638" i="7"/>
  <c r="D637" i="7"/>
  <c r="C637" i="7"/>
  <c r="B637" i="7"/>
  <c r="D636" i="7"/>
  <c r="C636" i="7"/>
  <c r="B636" i="7"/>
  <c r="D635" i="7"/>
  <c r="C635" i="7"/>
  <c r="B635" i="7"/>
  <c r="D634" i="7"/>
  <c r="C634" i="7"/>
  <c r="B634" i="7"/>
  <c r="D633" i="7"/>
  <c r="C633" i="7"/>
  <c r="B633" i="7"/>
  <c r="D632" i="7"/>
  <c r="C632" i="7"/>
  <c r="B632" i="7"/>
  <c r="D631" i="7"/>
  <c r="C631" i="7"/>
  <c r="B631" i="7"/>
  <c r="D630" i="7"/>
  <c r="C630" i="7"/>
  <c r="B630" i="7"/>
  <c r="D629" i="7"/>
  <c r="C629" i="7"/>
  <c r="B629" i="7"/>
  <c r="D628" i="7"/>
  <c r="C628" i="7"/>
  <c r="B628" i="7"/>
  <c r="D627" i="7"/>
  <c r="C627" i="7"/>
  <c r="B627" i="7"/>
  <c r="D626" i="7"/>
  <c r="C626" i="7"/>
  <c r="B626" i="7"/>
  <c r="D625" i="7"/>
  <c r="C625" i="7"/>
  <c r="B625" i="7"/>
  <c r="D624" i="7"/>
  <c r="C624" i="7"/>
  <c r="B624" i="7"/>
  <c r="D623" i="7"/>
  <c r="C623" i="7"/>
  <c r="B623" i="7"/>
  <c r="D622" i="7"/>
  <c r="C622" i="7"/>
  <c r="B622" i="7"/>
  <c r="D621" i="7"/>
  <c r="C621" i="7"/>
  <c r="B621" i="7"/>
  <c r="D620" i="7"/>
  <c r="C620" i="7"/>
  <c r="B620" i="7"/>
  <c r="D619" i="7"/>
  <c r="C619" i="7"/>
  <c r="B619" i="7"/>
  <c r="D618" i="7"/>
  <c r="C618" i="7"/>
  <c r="B618" i="7"/>
  <c r="D617" i="7"/>
  <c r="C617" i="7"/>
  <c r="B617" i="7"/>
  <c r="D616" i="7"/>
  <c r="C616" i="7"/>
  <c r="B616" i="7"/>
  <c r="D615" i="7"/>
  <c r="C615" i="7"/>
  <c r="B615" i="7"/>
  <c r="D614" i="7"/>
  <c r="C614" i="7"/>
  <c r="B614" i="7"/>
  <c r="D613" i="7"/>
  <c r="C613" i="7"/>
  <c r="B613" i="7"/>
  <c r="D612" i="7"/>
  <c r="C612" i="7"/>
  <c r="B612" i="7"/>
  <c r="D611" i="7"/>
  <c r="C611" i="7"/>
  <c r="B611" i="7"/>
  <c r="D610" i="7"/>
  <c r="C610" i="7"/>
  <c r="B610" i="7"/>
  <c r="D609" i="7"/>
  <c r="C609" i="7"/>
  <c r="B609" i="7"/>
  <c r="D608" i="7"/>
  <c r="C608" i="7"/>
  <c r="B608" i="7"/>
  <c r="D607" i="7"/>
  <c r="C607" i="7"/>
  <c r="B607" i="7"/>
  <c r="D606" i="7"/>
  <c r="C606" i="7"/>
  <c r="B606" i="7"/>
  <c r="D605" i="7"/>
  <c r="C605" i="7"/>
  <c r="B605" i="7"/>
  <c r="D604" i="7"/>
  <c r="C604" i="7"/>
  <c r="B604" i="7"/>
  <c r="D603" i="7"/>
  <c r="C603" i="7"/>
  <c r="B603" i="7"/>
  <c r="D602" i="7"/>
  <c r="C602" i="7"/>
  <c r="B602" i="7"/>
  <c r="D601" i="7"/>
  <c r="C601" i="7"/>
  <c r="B601" i="7"/>
  <c r="D600" i="7"/>
  <c r="C600" i="7"/>
  <c r="B600" i="7"/>
  <c r="D599" i="7"/>
  <c r="C599" i="7"/>
  <c r="B599" i="7"/>
  <c r="D598" i="7"/>
  <c r="C598" i="7"/>
  <c r="B598" i="7"/>
  <c r="D597" i="7"/>
  <c r="C597" i="7"/>
  <c r="B597" i="7"/>
  <c r="D596" i="7"/>
  <c r="C596" i="7"/>
  <c r="B596" i="7"/>
  <c r="D595" i="7"/>
  <c r="C595" i="7"/>
  <c r="B595" i="7"/>
  <c r="D594" i="7"/>
  <c r="C594" i="7"/>
  <c r="B594" i="7"/>
  <c r="D593" i="7"/>
  <c r="C593" i="7"/>
  <c r="B593" i="7"/>
  <c r="D592" i="7"/>
  <c r="C592" i="7"/>
  <c r="B592" i="7"/>
  <c r="D591" i="7"/>
  <c r="C591" i="7"/>
  <c r="B591" i="7"/>
  <c r="D590" i="7"/>
  <c r="C590" i="7"/>
  <c r="B590" i="7"/>
  <c r="D589" i="7"/>
  <c r="C589" i="7"/>
  <c r="B589" i="7"/>
  <c r="D588" i="7"/>
  <c r="C588" i="7"/>
  <c r="B588" i="7"/>
  <c r="D587" i="7"/>
  <c r="C587" i="7"/>
  <c r="B587" i="7"/>
  <c r="D586" i="7"/>
  <c r="C586" i="7"/>
  <c r="B586" i="7"/>
  <c r="D585" i="7"/>
  <c r="C585" i="7"/>
  <c r="B585" i="7"/>
  <c r="D584" i="7"/>
  <c r="C584" i="7"/>
  <c r="B584" i="7"/>
  <c r="D583" i="7"/>
  <c r="C583" i="7"/>
  <c r="B583" i="7"/>
  <c r="D582" i="7"/>
  <c r="C582" i="7"/>
  <c r="B582" i="7"/>
  <c r="D581" i="7"/>
  <c r="C581" i="7"/>
  <c r="B581" i="7"/>
  <c r="D580" i="7"/>
  <c r="C580" i="7"/>
  <c r="B580" i="7"/>
  <c r="D579" i="7"/>
  <c r="C579" i="7"/>
  <c r="B579" i="7"/>
  <c r="D578" i="7"/>
  <c r="C578" i="7"/>
  <c r="B578" i="7"/>
  <c r="D577" i="7"/>
  <c r="C577" i="7"/>
  <c r="B577" i="7"/>
  <c r="D576" i="7"/>
  <c r="C576" i="7"/>
  <c r="B576" i="7"/>
  <c r="D575" i="7"/>
  <c r="C575" i="7"/>
  <c r="B575" i="7"/>
  <c r="D574" i="7"/>
  <c r="C574" i="7"/>
  <c r="B574" i="7"/>
  <c r="D573" i="7"/>
  <c r="C573" i="7"/>
  <c r="B573" i="7"/>
  <c r="D572" i="7"/>
  <c r="C572" i="7"/>
  <c r="B572" i="7"/>
  <c r="D571" i="7"/>
  <c r="C571" i="7"/>
  <c r="B571" i="7"/>
  <c r="D570" i="7"/>
  <c r="C570" i="7"/>
  <c r="B570" i="7"/>
  <c r="D569" i="7"/>
  <c r="C569" i="7"/>
  <c r="B569" i="7"/>
  <c r="D568" i="7"/>
  <c r="C568" i="7"/>
  <c r="B568" i="7"/>
  <c r="D567" i="7"/>
  <c r="C567" i="7"/>
  <c r="B567" i="7"/>
  <c r="D566" i="7"/>
  <c r="C566" i="7"/>
  <c r="B566" i="7"/>
  <c r="D565" i="7"/>
  <c r="C565" i="7"/>
  <c r="B565" i="7"/>
  <c r="D564" i="7"/>
  <c r="C564" i="7"/>
  <c r="B564" i="7"/>
  <c r="D563" i="7"/>
  <c r="C563" i="7"/>
  <c r="B563" i="7"/>
  <c r="D562" i="7"/>
  <c r="C562" i="7"/>
  <c r="B562" i="7"/>
  <c r="D561" i="7"/>
  <c r="C561" i="7"/>
  <c r="B561" i="7"/>
  <c r="D560" i="7"/>
  <c r="C560" i="7"/>
  <c r="B560" i="7"/>
  <c r="D559" i="7"/>
  <c r="C559" i="7"/>
  <c r="B559" i="7"/>
  <c r="D558" i="7"/>
  <c r="C558" i="7"/>
  <c r="B558" i="7"/>
  <c r="D557" i="7"/>
  <c r="C557" i="7"/>
  <c r="B557" i="7"/>
  <c r="D556" i="7"/>
  <c r="C556" i="7"/>
  <c r="B556" i="7"/>
  <c r="D555" i="7"/>
  <c r="C555" i="7"/>
  <c r="B555" i="7"/>
  <c r="D554" i="7"/>
  <c r="C554" i="7"/>
  <c r="B554" i="7"/>
  <c r="D553" i="7"/>
  <c r="C553" i="7"/>
  <c r="B553" i="7"/>
  <c r="D552" i="7"/>
  <c r="C552" i="7"/>
  <c r="B552" i="7"/>
  <c r="D551" i="7"/>
  <c r="C551" i="7"/>
  <c r="B551" i="7"/>
  <c r="D550" i="7"/>
  <c r="C550" i="7"/>
  <c r="B550" i="7"/>
  <c r="D549" i="7"/>
  <c r="C549" i="7"/>
  <c r="B549" i="7"/>
  <c r="D548" i="7"/>
  <c r="C548" i="7"/>
  <c r="B548" i="7"/>
  <c r="D547" i="7"/>
  <c r="C547" i="7"/>
  <c r="B547" i="7"/>
  <c r="D546" i="7"/>
  <c r="C546" i="7"/>
  <c r="B546" i="7"/>
  <c r="D545" i="7"/>
  <c r="C545" i="7"/>
  <c r="B545" i="7"/>
  <c r="D544" i="7"/>
  <c r="C544" i="7"/>
  <c r="B544" i="7"/>
  <c r="D543" i="7"/>
  <c r="C543" i="7"/>
  <c r="B543" i="7"/>
  <c r="D542" i="7"/>
  <c r="C542" i="7"/>
  <c r="B542" i="7"/>
  <c r="D541" i="7"/>
  <c r="C541" i="7"/>
  <c r="B541" i="7"/>
  <c r="D540" i="7"/>
  <c r="C540" i="7"/>
  <c r="B540" i="7"/>
  <c r="D539" i="7"/>
  <c r="C539" i="7"/>
  <c r="B539" i="7"/>
  <c r="D538" i="7"/>
  <c r="C538" i="7"/>
  <c r="B538" i="7"/>
  <c r="D537" i="7"/>
  <c r="C537" i="7"/>
  <c r="B537" i="7"/>
  <c r="D536" i="7"/>
  <c r="C536" i="7"/>
  <c r="B536" i="7"/>
  <c r="D535" i="7"/>
  <c r="C535" i="7"/>
  <c r="B535" i="7"/>
  <c r="D534" i="7"/>
  <c r="C534" i="7"/>
  <c r="B534" i="7"/>
  <c r="D533" i="7"/>
  <c r="C533" i="7"/>
  <c r="B533" i="7"/>
  <c r="D532" i="7"/>
  <c r="C532" i="7"/>
  <c r="B532" i="7"/>
  <c r="D531" i="7"/>
  <c r="C531" i="7"/>
  <c r="B531" i="7"/>
  <c r="D530" i="7"/>
  <c r="C530" i="7"/>
  <c r="B530" i="7"/>
  <c r="D529" i="7"/>
  <c r="C529" i="7"/>
  <c r="B529" i="7"/>
  <c r="D528" i="7"/>
  <c r="C528" i="7"/>
  <c r="B528" i="7"/>
  <c r="D527" i="7"/>
  <c r="C527" i="7"/>
  <c r="B527" i="7"/>
  <c r="D526" i="7"/>
  <c r="C526" i="7"/>
  <c r="B526" i="7"/>
  <c r="D525" i="7"/>
  <c r="C525" i="7"/>
  <c r="B525" i="7"/>
  <c r="D524" i="7"/>
  <c r="C524" i="7"/>
  <c r="B524" i="7"/>
  <c r="D523" i="7"/>
  <c r="C523" i="7"/>
  <c r="B523" i="7"/>
  <c r="D522" i="7"/>
  <c r="C522" i="7"/>
  <c r="B522" i="7"/>
  <c r="D521" i="7"/>
  <c r="C521" i="7"/>
  <c r="B521" i="7"/>
  <c r="D520" i="7"/>
  <c r="C520" i="7"/>
  <c r="B520" i="7"/>
  <c r="D519" i="7"/>
  <c r="C519" i="7"/>
  <c r="B519" i="7"/>
  <c r="D518" i="7"/>
  <c r="C518" i="7"/>
  <c r="B518" i="7"/>
  <c r="D517" i="7"/>
  <c r="C517" i="7"/>
  <c r="B517" i="7"/>
  <c r="D516" i="7"/>
  <c r="C516" i="7"/>
  <c r="B516" i="7"/>
  <c r="D515" i="7"/>
  <c r="C515" i="7"/>
  <c r="B515" i="7"/>
  <c r="D514" i="7"/>
  <c r="C514" i="7"/>
  <c r="B514" i="7"/>
  <c r="D513" i="7"/>
  <c r="C513" i="7"/>
  <c r="B513" i="7"/>
  <c r="D512" i="7"/>
  <c r="C512" i="7"/>
  <c r="B512" i="7"/>
  <c r="D511" i="7"/>
  <c r="C511" i="7"/>
  <c r="B511" i="7"/>
  <c r="D510" i="7"/>
  <c r="C510" i="7"/>
  <c r="B510" i="7"/>
  <c r="D509" i="7"/>
  <c r="C509" i="7"/>
  <c r="B509" i="7"/>
  <c r="D508" i="7"/>
  <c r="C508" i="7"/>
  <c r="B508" i="7"/>
  <c r="D507" i="7"/>
  <c r="C507" i="7"/>
  <c r="B507" i="7"/>
  <c r="D506" i="7"/>
  <c r="C506" i="7"/>
  <c r="B506" i="7"/>
  <c r="D505" i="7"/>
  <c r="C505" i="7"/>
  <c r="B505" i="7"/>
  <c r="D504" i="7"/>
  <c r="C504" i="7"/>
  <c r="B504" i="7"/>
  <c r="D503" i="7"/>
  <c r="C503" i="7"/>
  <c r="B503" i="7"/>
  <c r="D502" i="7"/>
  <c r="C502" i="7"/>
  <c r="B502" i="7"/>
  <c r="D501" i="7"/>
  <c r="C501" i="7"/>
  <c r="B501" i="7"/>
  <c r="D500" i="7"/>
  <c r="C500" i="7"/>
  <c r="B500" i="7"/>
  <c r="D499" i="7"/>
  <c r="C499" i="7"/>
  <c r="B499" i="7"/>
  <c r="D498" i="7"/>
  <c r="C498" i="7"/>
  <c r="B498" i="7"/>
  <c r="D497" i="7"/>
  <c r="C497" i="7"/>
  <c r="B497" i="7"/>
  <c r="D496" i="7"/>
  <c r="C496" i="7"/>
  <c r="B496" i="7"/>
  <c r="D495" i="7"/>
  <c r="C495" i="7"/>
  <c r="B495" i="7"/>
  <c r="D494" i="7"/>
  <c r="C494" i="7"/>
  <c r="B494" i="7"/>
  <c r="D493" i="7"/>
  <c r="C493" i="7"/>
  <c r="B493" i="7"/>
  <c r="D492" i="7"/>
  <c r="C492" i="7"/>
  <c r="B492" i="7"/>
  <c r="D491" i="7"/>
  <c r="C491" i="7"/>
  <c r="B491" i="7"/>
  <c r="D490" i="7"/>
  <c r="C490" i="7"/>
  <c r="B490" i="7"/>
  <c r="D489" i="7"/>
  <c r="C489" i="7"/>
  <c r="B489" i="7"/>
  <c r="D488" i="7"/>
  <c r="C488" i="7"/>
  <c r="B488" i="7"/>
  <c r="D487" i="7"/>
  <c r="C487" i="7"/>
  <c r="B487" i="7"/>
  <c r="D486" i="7"/>
  <c r="C486" i="7"/>
  <c r="B486" i="7"/>
  <c r="D485" i="7"/>
  <c r="C485" i="7"/>
  <c r="B485" i="7"/>
  <c r="D484" i="7"/>
  <c r="C484" i="7"/>
  <c r="B484" i="7"/>
  <c r="D483" i="7"/>
  <c r="C483" i="7"/>
  <c r="B483" i="7"/>
  <c r="D482" i="7"/>
  <c r="C482" i="7"/>
  <c r="B482" i="7"/>
  <c r="D481" i="7"/>
  <c r="C481" i="7"/>
  <c r="B481" i="7"/>
  <c r="D480" i="7"/>
  <c r="C480" i="7"/>
  <c r="B480" i="7"/>
  <c r="D479" i="7"/>
  <c r="C479" i="7"/>
  <c r="B479" i="7"/>
  <c r="D478" i="7"/>
  <c r="C478" i="7"/>
  <c r="B478" i="7"/>
  <c r="D477" i="7"/>
  <c r="C477" i="7"/>
  <c r="B477" i="7"/>
  <c r="D476" i="7"/>
  <c r="C476" i="7"/>
  <c r="B476" i="7"/>
  <c r="D475" i="7"/>
  <c r="C475" i="7"/>
  <c r="B475" i="7"/>
  <c r="D474" i="7"/>
  <c r="C474" i="7"/>
  <c r="B474" i="7"/>
  <c r="D473" i="7"/>
  <c r="C473" i="7"/>
  <c r="B473" i="7"/>
  <c r="D472" i="7"/>
  <c r="C472" i="7"/>
  <c r="B472" i="7"/>
  <c r="D471" i="7"/>
  <c r="C471" i="7"/>
  <c r="B471" i="7"/>
  <c r="D470" i="7"/>
  <c r="C470" i="7"/>
  <c r="B470" i="7"/>
  <c r="D469" i="7"/>
  <c r="C469" i="7"/>
  <c r="B469" i="7"/>
  <c r="D468" i="7"/>
  <c r="C468" i="7"/>
  <c r="B468" i="7"/>
  <c r="D467" i="7"/>
  <c r="C467" i="7"/>
  <c r="B467" i="7"/>
  <c r="D466" i="7"/>
  <c r="C466" i="7"/>
  <c r="B466" i="7"/>
  <c r="D465" i="7"/>
  <c r="C465" i="7"/>
  <c r="B465" i="7"/>
  <c r="D464" i="7"/>
  <c r="C464" i="7"/>
  <c r="B464" i="7"/>
  <c r="D463" i="7"/>
  <c r="C463" i="7"/>
  <c r="B463" i="7"/>
  <c r="D462" i="7"/>
  <c r="C462" i="7"/>
  <c r="B462" i="7"/>
  <c r="D461" i="7"/>
  <c r="C461" i="7"/>
  <c r="B461" i="7"/>
  <c r="D460" i="7"/>
  <c r="C460" i="7"/>
  <c r="B460" i="7"/>
  <c r="D459" i="7"/>
  <c r="C459" i="7"/>
  <c r="B459" i="7"/>
  <c r="D458" i="7"/>
  <c r="C458" i="7"/>
  <c r="B458" i="7"/>
  <c r="D457" i="7"/>
  <c r="C457" i="7"/>
  <c r="B457" i="7"/>
  <c r="D456" i="7"/>
  <c r="C456" i="7"/>
  <c r="B456" i="7"/>
  <c r="D455" i="7"/>
  <c r="C455" i="7"/>
  <c r="B455" i="7"/>
  <c r="D454" i="7"/>
  <c r="C454" i="7"/>
  <c r="B454" i="7"/>
  <c r="D453" i="7"/>
  <c r="C453" i="7"/>
  <c r="B453" i="7"/>
  <c r="D452" i="7"/>
  <c r="C452" i="7"/>
  <c r="B452" i="7"/>
  <c r="D451" i="7"/>
  <c r="C451" i="7"/>
  <c r="B451" i="7"/>
  <c r="D450" i="7"/>
  <c r="C450" i="7"/>
  <c r="B450" i="7"/>
  <c r="D449" i="7"/>
  <c r="C449" i="7"/>
  <c r="B449" i="7"/>
  <c r="D448" i="7"/>
  <c r="C448" i="7"/>
  <c r="B448" i="7"/>
  <c r="D447" i="7"/>
  <c r="C447" i="7"/>
  <c r="B447" i="7"/>
  <c r="D446" i="7"/>
  <c r="C446" i="7"/>
  <c r="B446" i="7"/>
  <c r="D445" i="7"/>
  <c r="C445" i="7"/>
  <c r="B445" i="7"/>
  <c r="D444" i="7"/>
  <c r="C444" i="7"/>
  <c r="B444" i="7"/>
  <c r="D443" i="7"/>
  <c r="C443" i="7"/>
  <c r="B443" i="7"/>
  <c r="D442" i="7"/>
  <c r="C442" i="7"/>
  <c r="B442" i="7"/>
  <c r="D441" i="7"/>
  <c r="C441" i="7"/>
  <c r="B441" i="7"/>
  <c r="D440" i="7"/>
  <c r="C440" i="7"/>
  <c r="B440" i="7"/>
  <c r="D439" i="7"/>
  <c r="C439" i="7"/>
  <c r="B439" i="7"/>
  <c r="D438" i="7"/>
  <c r="C438" i="7"/>
  <c r="B438" i="7"/>
  <c r="D437" i="7"/>
  <c r="C437" i="7"/>
  <c r="B437" i="7"/>
  <c r="D436" i="7"/>
  <c r="C436" i="7"/>
  <c r="B436" i="7"/>
  <c r="D435" i="7"/>
  <c r="C435" i="7"/>
  <c r="B435" i="7"/>
  <c r="D434" i="7"/>
  <c r="C434" i="7"/>
  <c r="B434" i="7"/>
  <c r="D433" i="7"/>
  <c r="C433" i="7"/>
  <c r="B433" i="7"/>
  <c r="D432" i="7"/>
  <c r="C432" i="7"/>
  <c r="B432" i="7"/>
  <c r="D431" i="7"/>
  <c r="C431" i="7"/>
  <c r="B431" i="7"/>
  <c r="D430" i="7"/>
  <c r="C430" i="7"/>
  <c r="B430" i="7"/>
  <c r="D429" i="7"/>
  <c r="C429" i="7"/>
  <c r="B429" i="7"/>
  <c r="D428" i="7"/>
  <c r="C428" i="7"/>
  <c r="B428" i="7"/>
  <c r="D427" i="7"/>
  <c r="C427" i="7"/>
  <c r="B427" i="7"/>
  <c r="D426" i="7"/>
  <c r="C426" i="7"/>
  <c r="B426" i="7"/>
  <c r="D425" i="7"/>
  <c r="C425" i="7"/>
  <c r="B425" i="7"/>
  <c r="D424" i="7"/>
  <c r="C424" i="7"/>
  <c r="B424" i="7"/>
  <c r="D423" i="7"/>
  <c r="C423" i="7"/>
  <c r="B423" i="7"/>
  <c r="D422" i="7"/>
  <c r="C422" i="7"/>
  <c r="B422" i="7"/>
  <c r="D421" i="7"/>
  <c r="C421" i="7"/>
  <c r="B421" i="7"/>
  <c r="D420" i="7"/>
  <c r="C420" i="7"/>
  <c r="B420" i="7"/>
  <c r="D419" i="7"/>
  <c r="C419" i="7"/>
  <c r="B419" i="7"/>
  <c r="D418" i="7"/>
  <c r="C418" i="7"/>
  <c r="B418" i="7"/>
  <c r="D417" i="7"/>
  <c r="C417" i="7"/>
  <c r="B417" i="7"/>
  <c r="D416" i="7"/>
  <c r="C416" i="7"/>
  <c r="B416" i="7"/>
  <c r="D415" i="7"/>
  <c r="C415" i="7"/>
  <c r="B415" i="7"/>
  <c r="D414" i="7"/>
  <c r="C414" i="7"/>
  <c r="B414" i="7"/>
  <c r="D413" i="7"/>
  <c r="C413" i="7"/>
  <c r="B413" i="7"/>
  <c r="D412" i="7"/>
  <c r="C412" i="7"/>
  <c r="B412" i="7"/>
  <c r="D411" i="7"/>
  <c r="C411" i="7"/>
  <c r="B411" i="7"/>
  <c r="D410" i="7"/>
  <c r="C410" i="7"/>
  <c r="B410" i="7"/>
  <c r="D409" i="7"/>
  <c r="C409" i="7"/>
  <c r="B409" i="7"/>
  <c r="D408" i="7"/>
  <c r="C408" i="7"/>
  <c r="B408" i="7"/>
  <c r="D407" i="7"/>
  <c r="C407" i="7"/>
  <c r="B407" i="7"/>
  <c r="D406" i="7"/>
  <c r="C406" i="7"/>
  <c r="B406" i="7"/>
  <c r="D405" i="7"/>
  <c r="C405" i="7"/>
  <c r="B405" i="7"/>
  <c r="D404" i="7"/>
  <c r="C404" i="7"/>
  <c r="B404" i="7"/>
  <c r="D403" i="7"/>
  <c r="C403" i="7"/>
  <c r="B403" i="7"/>
  <c r="D402" i="7"/>
  <c r="C402" i="7"/>
  <c r="B402" i="7"/>
  <c r="D401" i="7"/>
  <c r="C401" i="7"/>
  <c r="B401" i="7"/>
  <c r="D400" i="7"/>
  <c r="C400" i="7"/>
  <c r="B400" i="7"/>
  <c r="D399" i="7"/>
  <c r="C399" i="7"/>
  <c r="B399" i="7"/>
  <c r="D398" i="7"/>
  <c r="C398" i="7"/>
  <c r="B398" i="7"/>
  <c r="D397" i="7"/>
  <c r="C397" i="7"/>
  <c r="B397" i="7"/>
  <c r="D396" i="7"/>
  <c r="C396" i="7"/>
  <c r="B396" i="7"/>
  <c r="D395" i="7"/>
  <c r="C395" i="7"/>
  <c r="B395" i="7"/>
  <c r="D394" i="7"/>
  <c r="C394" i="7"/>
  <c r="B394" i="7"/>
  <c r="D393" i="7"/>
  <c r="C393" i="7"/>
  <c r="B393" i="7"/>
  <c r="D392" i="7"/>
  <c r="C392" i="7"/>
  <c r="B392" i="7"/>
  <c r="D391" i="7"/>
  <c r="C391" i="7"/>
  <c r="B391" i="7"/>
  <c r="D390" i="7"/>
  <c r="C390" i="7"/>
  <c r="B390" i="7"/>
  <c r="D389" i="7"/>
  <c r="C389" i="7"/>
  <c r="B389" i="7"/>
  <c r="D388" i="7"/>
  <c r="C388" i="7"/>
  <c r="B388" i="7"/>
  <c r="D387" i="7"/>
  <c r="C387" i="7"/>
  <c r="B387" i="7"/>
  <c r="D386" i="7"/>
  <c r="C386" i="7"/>
  <c r="B386" i="7"/>
  <c r="D385" i="7"/>
  <c r="C385" i="7"/>
  <c r="B385" i="7"/>
  <c r="D384" i="7"/>
  <c r="C384" i="7"/>
  <c r="B384" i="7"/>
  <c r="D383" i="7"/>
  <c r="C383" i="7"/>
  <c r="B383" i="7"/>
  <c r="D382" i="7"/>
  <c r="C382" i="7"/>
  <c r="B382" i="7"/>
  <c r="D381" i="7"/>
  <c r="C381" i="7"/>
  <c r="B381" i="7"/>
  <c r="D380" i="7"/>
  <c r="C380" i="7"/>
  <c r="B380" i="7"/>
  <c r="D379" i="7"/>
  <c r="C379" i="7"/>
  <c r="B379" i="7"/>
  <c r="D378" i="7"/>
  <c r="C378" i="7"/>
  <c r="B378" i="7"/>
  <c r="D377" i="7"/>
  <c r="C377" i="7"/>
  <c r="B377" i="7"/>
  <c r="D376" i="7"/>
  <c r="C376" i="7"/>
  <c r="B376" i="7"/>
  <c r="D375" i="7"/>
  <c r="C375" i="7"/>
  <c r="B375" i="7"/>
  <c r="D374" i="7"/>
  <c r="C374" i="7"/>
  <c r="B374" i="7"/>
  <c r="D373" i="7"/>
  <c r="C373" i="7"/>
  <c r="B373" i="7"/>
  <c r="D372" i="7"/>
  <c r="C372" i="7"/>
  <c r="B372" i="7"/>
  <c r="D371" i="7"/>
  <c r="C371" i="7"/>
  <c r="B371" i="7"/>
  <c r="D370" i="7"/>
  <c r="C370" i="7"/>
  <c r="B370" i="7"/>
  <c r="D369" i="7"/>
  <c r="C369" i="7"/>
  <c r="B369" i="7"/>
  <c r="D368" i="7"/>
  <c r="C368" i="7"/>
  <c r="B368" i="7"/>
  <c r="D367" i="7"/>
  <c r="C367" i="7"/>
  <c r="B367" i="7"/>
  <c r="D366" i="7"/>
  <c r="C366" i="7"/>
  <c r="B366" i="7"/>
  <c r="D365" i="7"/>
  <c r="C365" i="7"/>
  <c r="B365" i="7"/>
  <c r="D364" i="7"/>
  <c r="C364" i="7"/>
  <c r="B364" i="7"/>
  <c r="D363" i="7"/>
  <c r="C363" i="7"/>
  <c r="B363" i="7"/>
  <c r="D362" i="7"/>
  <c r="C362" i="7"/>
  <c r="B362" i="7"/>
  <c r="D361" i="7"/>
  <c r="C361" i="7"/>
  <c r="B361" i="7"/>
  <c r="D360" i="7"/>
  <c r="C360" i="7"/>
  <c r="B360" i="7"/>
  <c r="D359" i="7"/>
  <c r="C359" i="7"/>
  <c r="B359" i="7"/>
  <c r="D358" i="7"/>
  <c r="C358" i="7"/>
  <c r="B358" i="7"/>
  <c r="D357" i="7"/>
  <c r="C357" i="7"/>
  <c r="B357" i="7"/>
  <c r="D356" i="7"/>
  <c r="C356" i="7"/>
  <c r="B356" i="7"/>
  <c r="D355" i="7"/>
  <c r="C355" i="7"/>
  <c r="B355" i="7"/>
  <c r="D354" i="7"/>
  <c r="C354" i="7"/>
  <c r="B354" i="7"/>
  <c r="D353" i="7"/>
  <c r="C353" i="7"/>
  <c r="B353" i="7"/>
  <c r="D352" i="7"/>
  <c r="C352" i="7"/>
  <c r="B352" i="7"/>
  <c r="D351" i="7"/>
  <c r="C351" i="7"/>
  <c r="B351" i="7"/>
  <c r="D350" i="7"/>
  <c r="C350" i="7"/>
  <c r="B350" i="7"/>
  <c r="D349" i="7"/>
  <c r="C349" i="7"/>
  <c r="B349" i="7"/>
  <c r="D348" i="7"/>
  <c r="C348" i="7"/>
  <c r="B348" i="7"/>
  <c r="D347" i="7"/>
  <c r="C347" i="7"/>
  <c r="B347" i="7"/>
  <c r="D346" i="7"/>
  <c r="C346" i="7"/>
  <c r="B346" i="7"/>
  <c r="D345" i="7"/>
  <c r="C345" i="7"/>
  <c r="B345" i="7"/>
  <c r="D344" i="7"/>
  <c r="C344" i="7"/>
  <c r="B344" i="7"/>
  <c r="D343" i="7"/>
  <c r="C343" i="7"/>
  <c r="B343" i="7"/>
  <c r="D342" i="7"/>
  <c r="C342" i="7"/>
  <c r="B342" i="7"/>
  <c r="D341" i="7"/>
  <c r="C341" i="7"/>
  <c r="B341" i="7"/>
  <c r="D340" i="7"/>
  <c r="C340" i="7"/>
  <c r="B340" i="7"/>
  <c r="D339" i="7"/>
  <c r="C339" i="7"/>
  <c r="B339" i="7"/>
  <c r="D338" i="7"/>
  <c r="C338" i="7"/>
  <c r="B338" i="7"/>
  <c r="D337" i="7"/>
  <c r="C337" i="7"/>
  <c r="B337" i="7"/>
  <c r="D336" i="7"/>
  <c r="C336" i="7"/>
  <c r="B336" i="7"/>
  <c r="D335" i="7"/>
  <c r="C335" i="7"/>
  <c r="B335" i="7"/>
  <c r="D334" i="7"/>
  <c r="C334" i="7"/>
  <c r="B334" i="7"/>
  <c r="D333" i="7"/>
  <c r="C333" i="7"/>
  <c r="B333" i="7"/>
  <c r="D332" i="7"/>
  <c r="C332" i="7"/>
  <c r="B332" i="7"/>
  <c r="D331" i="7"/>
  <c r="C331" i="7"/>
  <c r="B331" i="7"/>
  <c r="D330" i="7"/>
  <c r="C330" i="7"/>
  <c r="B330" i="7"/>
  <c r="D329" i="7"/>
  <c r="C329" i="7"/>
  <c r="B329" i="7"/>
  <c r="D328" i="7"/>
  <c r="C328" i="7"/>
  <c r="B328" i="7"/>
  <c r="D327" i="7"/>
  <c r="C327" i="7"/>
  <c r="B327" i="7"/>
  <c r="D326" i="7"/>
  <c r="C326" i="7"/>
  <c r="B326" i="7"/>
  <c r="D325" i="7"/>
  <c r="C325" i="7"/>
  <c r="B325" i="7"/>
  <c r="D324" i="7"/>
  <c r="C324" i="7"/>
  <c r="B324" i="7"/>
  <c r="D323" i="7"/>
  <c r="C323" i="7"/>
  <c r="B323" i="7"/>
  <c r="D322" i="7"/>
  <c r="C322" i="7"/>
  <c r="B322" i="7"/>
  <c r="D321" i="7"/>
  <c r="C321" i="7"/>
  <c r="B321" i="7"/>
  <c r="D320" i="7"/>
  <c r="C320" i="7"/>
  <c r="B320" i="7"/>
  <c r="D319" i="7"/>
  <c r="C319" i="7"/>
  <c r="B319" i="7"/>
  <c r="D318" i="7"/>
  <c r="C318" i="7"/>
  <c r="B318" i="7"/>
  <c r="D317" i="7"/>
  <c r="C317" i="7"/>
  <c r="B317" i="7"/>
  <c r="D316" i="7"/>
  <c r="C316" i="7"/>
  <c r="B316" i="7"/>
  <c r="D315" i="7"/>
  <c r="C315" i="7"/>
  <c r="B315" i="7"/>
  <c r="D314" i="7"/>
  <c r="C314" i="7"/>
  <c r="B314" i="7"/>
  <c r="D313" i="7"/>
  <c r="C313" i="7"/>
  <c r="B313" i="7"/>
  <c r="D312" i="7"/>
  <c r="C312" i="7"/>
  <c r="B312" i="7"/>
  <c r="D311" i="7"/>
  <c r="C311" i="7"/>
  <c r="B311" i="7"/>
  <c r="D310" i="7"/>
  <c r="C310" i="7"/>
  <c r="B310" i="7"/>
  <c r="D309" i="7"/>
  <c r="C309" i="7"/>
  <c r="B309" i="7"/>
  <c r="D308" i="7"/>
  <c r="C308" i="7"/>
  <c r="B308" i="7"/>
  <c r="D307" i="7"/>
  <c r="C307" i="7"/>
  <c r="B307" i="7"/>
  <c r="D306" i="7"/>
  <c r="C306" i="7"/>
  <c r="B306" i="7"/>
  <c r="D305" i="7"/>
  <c r="C305" i="7"/>
  <c r="B305" i="7"/>
  <c r="D304" i="7"/>
  <c r="C304" i="7"/>
  <c r="B304" i="7"/>
  <c r="D303" i="7"/>
  <c r="C303" i="7"/>
  <c r="B303" i="7"/>
  <c r="D302" i="7"/>
  <c r="C302" i="7"/>
  <c r="B302" i="7"/>
  <c r="D301" i="7"/>
  <c r="C301" i="7"/>
  <c r="B301" i="7"/>
  <c r="D300" i="7"/>
  <c r="C300" i="7"/>
  <c r="B300" i="7"/>
  <c r="D299" i="7"/>
  <c r="C299" i="7"/>
  <c r="B299" i="7"/>
  <c r="D298" i="7"/>
  <c r="C298" i="7"/>
  <c r="B298" i="7"/>
  <c r="D297" i="7"/>
  <c r="C297" i="7"/>
  <c r="B297" i="7"/>
  <c r="D296" i="7"/>
  <c r="C296" i="7"/>
  <c r="B296" i="7"/>
  <c r="D295" i="7"/>
  <c r="C295" i="7"/>
  <c r="B295" i="7"/>
  <c r="D294" i="7"/>
  <c r="C294" i="7"/>
  <c r="B294" i="7"/>
  <c r="D293" i="7"/>
  <c r="C293" i="7"/>
  <c r="B293" i="7"/>
  <c r="D292" i="7"/>
  <c r="C292" i="7"/>
  <c r="B292" i="7"/>
  <c r="D291" i="7"/>
  <c r="C291" i="7"/>
  <c r="B291" i="7"/>
  <c r="D290" i="7"/>
  <c r="C290" i="7"/>
  <c r="B290" i="7"/>
  <c r="D289" i="7"/>
  <c r="C289" i="7"/>
  <c r="B289" i="7"/>
  <c r="D288" i="7"/>
  <c r="C288" i="7"/>
  <c r="B288" i="7"/>
  <c r="D287" i="7"/>
  <c r="C287" i="7"/>
  <c r="B287" i="7"/>
  <c r="D286" i="7"/>
  <c r="C286" i="7"/>
  <c r="B286" i="7"/>
  <c r="D285" i="7"/>
  <c r="C285" i="7"/>
  <c r="B285" i="7"/>
  <c r="D284" i="7"/>
  <c r="C284" i="7"/>
  <c r="B284" i="7"/>
  <c r="D283" i="7"/>
  <c r="C283" i="7"/>
  <c r="B283" i="7"/>
  <c r="D282" i="7"/>
  <c r="C282" i="7"/>
  <c r="B282" i="7"/>
  <c r="D281" i="7"/>
  <c r="C281" i="7"/>
  <c r="B281" i="7"/>
  <c r="D280" i="7"/>
  <c r="C280" i="7"/>
  <c r="B280" i="7"/>
  <c r="D279" i="7"/>
  <c r="C279" i="7"/>
  <c r="B279" i="7"/>
  <c r="D278" i="7"/>
  <c r="C278" i="7"/>
  <c r="B278" i="7"/>
  <c r="D277" i="7"/>
  <c r="C277" i="7"/>
  <c r="B277" i="7"/>
  <c r="D276" i="7"/>
  <c r="C276" i="7"/>
  <c r="B276" i="7"/>
  <c r="D275" i="7"/>
  <c r="C275" i="7"/>
  <c r="B275" i="7"/>
  <c r="D274" i="7"/>
  <c r="C274" i="7"/>
  <c r="B274" i="7"/>
  <c r="D273" i="7"/>
  <c r="C273" i="7"/>
  <c r="B273" i="7"/>
  <c r="D272" i="7"/>
  <c r="C272" i="7"/>
  <c r="B272" i="7"/>
  <c r="D271" i="7"/>
  <c r="C271" i="7"/>
  <c r="B271" i="7"/>
  <c r="D270" i="7"/>
  <c r="C270" i="7"/>
  <c r="B270" i="7"/>
  <c r="D269" i="7"/>
  <c r="C269" i="7"/>
  <c r="B269" i="7"/>
  <c r="D268" i="7"/>
  <c r="C268" i="7"/>
  <c r="B268" i="7"/>
  <c r="D267" i="7"/>
  <c r="C267" i="7"/>
  <c r="B267" i="7"/>
  <c r="D266" i="7"/>
  <c r="C266" i="7"/>
  <c r="B266" i="7"/>
  <c r="D265" i="7"/>
  <c r="C265" i="7"/>
  <c r="B265" i="7"/>
  <c r="D264" i="7"/>
  <c r="C264" i="7"/>
  <c r="B264" i="7"/>
  <c r="D263" i="7"/>
  <c r="C263" i="7"/>
  <c r="B263" i="7"/>
  <c r="D262" i="7"/>
  <c r="C262" i="7"/>
  <c r="B262" i="7"/>
  <c r="D261" i="7"/>
  <c r="C261" i="7"/>
  <c r="B261" i="7"/>
  <c r="D260" i="7"/>
  <c r="C260" i="7"/>
  <c r="B260" i="7"/>
  <c r="D259" i="7"/>
  <c r="C259" i="7"/>
  <c r="B259" i="7"/>
  <c r="D258" i="7"/>
  <c r="C258" i="7"/>
  <c r="B258" i="7"/>
  <c r="D257" i="7"/>
  <c r="C257" i="7"/>
  <c r="B257" i="7"/>
  <c r="D256" i="7"/>
  <c r="C256" i="7"/>
  <c r="B256" i="7"/>
  <c r="D255" i="7"/>
  <c r="C255" i="7"/>
  <c r="B255" i="7"/>
  <c r="D254" i="7"/>
  <c r="C254" i="7"/>
  <c r="B254" i="7"/>
  <c r="D253" i="7"/>
  <c r="C253" i="7"/>
  <c r="B253" i="7"/>
  <c r="D252" i="7"/>
  <c r="C252" i="7"/>
  <c r="B252" i="7"/>
  <c r="D251" i="7"/>
  <c r="C251" i="7"/>
  <c r="B251" i="7"/>
  <c r="D250" i="7"/>
  <c r="C250" i="7"/>
  <c r="B250" i="7"/>
  <c r="D249" i="7"/>
  <c r="C249" i="7"/>
  <c r="B249" i="7"/>
  <c r="D248" i="7"/>
  <c r="C248" i="7"/>
  <c r="B248" i="7"/>
  <c r="D247" i="7"/>
  <c r="C247" i="7"/>
  <c r="B247" i="7"/>
  <c r="D246" i="7"/>
  <c r="C246" i="7"/>
  <c r="B246" i="7"/>
  <c r="D245" i="7"/>
  <c r="C245" i="7"/>
  <c r="B245" i="7"/>
  <c r="D244" i="7"/>
  <c r="C244" i="7"/>
  <c r="B244" i="7"/>
  <c r="D243" i="7"/>
  <c r="C243" i="7"/>
  <c r="B243" i="7"/>
  <c r="D242" i="7"/>
  <c r="C242" i="7"/>
  <c r="B242" i="7"/>
  <c r="D241" i="7"/>
  <c r="C241" i="7"/>
  <c r="B241" i="7"/>
  <c r="D240" i="7"/>
  <c r="C240" i="7"/>
  <c r="B240" i="7"/>
  <c r="D239" i="7"/>
  <c r="C239" i="7"/>
  <c r="B239" i="7"/>
  <c r="D238" i="7"/>
  <c r="C238" i="7"/>
  <c r="B238" i="7"/>
  <c r="D237" i="7"/>
  <c r="C237" i="7"/>
  <c r="B237" i="7"/>
  <c r="D236" i="7"/>
  <c r="C236" i="7"/>
  <c r="B236" i="7"/>
  <c r="D235" i="7"/>
  <c r="C235" i="7"/>
  <c r="B235" i="7"/>
  <c r="D234" i="7"/>
  <c r="C234" i="7"/>
  <c r="B234" i="7"/>
  <c r="D233" i="7"/>
  <c r="C233" i="7"/>
  <c r="B233" i="7"/>
  <c r="D232" i="7"/>
  <c r="C232" i="7"/>
  <c r="B232" i="7"/>
  <c r="D231" i="7"/>
  <c r="C231" i="7"/>
  <c r="B231" i="7"/>
  <c r="D230" i="7"/>
  <c r="C230" i="7"/>
  <c r="B230" i="7"/>
  <c r="D229" i="7"/>
  <c r="C229" i="7"/>
  <c r="B229" i="7"/>
  <c r="D228" i="7"/>
  <c r="C228" i="7"/>
  <c r="B228" i="7"/>
  <c r="D227" i="7"/>
  <c r="C227" i="7"/>
  <c r="B227" i="7"/>
  <c r="D226" i="7"/>
  <c r="C226" i="7"/>
  <c r="B226" i="7"/>
  <c r="D225" i="7"/>
  <c r="C225" i="7"/>
  <c r="B225" i="7"/>
  <c r="D224" i="7"/>
  <c r="C224" i="7"/>
  <c r="B224" i="7"/>
  <c r="D223" i="7"/>
  <c r="C223" i="7"/>
  <c r="B223" i="7"/>
  <c r="D222" i="7"/>
  <c r="C222" i="7"/>
  <c r="B222" i="7"/>
  <c r="D221" i="7"/>
  <c r="C221" i="7"/>
  <c r="B221" i="7"/>
  <c r="D220" i="7"/>
  <c r="C220" i="7"/>
  <c r="B220" i="7"/>
  <c r="D219" i="7"/>
  <c r="C219" i="7"/>
  <c r="B219" i="7"/>
  <c r="D218" i="7"/>
  <c r="C218" i="7"/>
  <c r="B218" i="7"/>
  <c r="D217" i="7"/>
  <c r="C217" i="7"/>
  <c r="B217" i="7"/>
  <c r="D216" i="7"/>
  <c r="C216" i="7"/>
  <c r="B216" i="7"/>
  <c r="D215" i="7"/>
  <c r="C215" i="7"/>
  <c r="B215" i="7"/>
  <c r="D214" i="7"/>
  <c r="C214" i="7"/>
  <c r="B214" i="7"/>
  <c r="D213" i="7"/>
  <c r="C213" i="7"/>
  <c r="B213" i="7"/>
  <c r="D212" i="7"/>
  <c r="C212" i="7"/>
  <c r="B212" i="7"/>
  <c r="D211" i="7"/>
  <c r="C211" i="7"/>
  <c r="B211" i="7"/>
  <c r="D210" i="7"/>
  <c r="C210" i="7"/>
  <c r="B210" i="7"/>
  <c r="D209" i="7"/>
  <c r="C209" i="7"/>
  <c r="B209" i="7"/>
  <c r="D208" i="7"/>
  <c r="C208" i="7"/>
  <c r="B208" i="7"/>
  <c r="D207" i="7"/>
  <c r="C207" i="7"/>
  <c r="B207" i="7"/>
  <c r="D206" i="7"/>
  <c r="C206" i="7"/>
  <c r="B206" i="7"/>
  <c r="D205" i="7"/>
  <c r="C205" i="7"/>
  <c r="B205" i="7"/>
  <c r="D204" i="7"/>
  <c r="C204" i="7"/>
  <c r="B204" i="7"/>
  <c r="D203" i="7"/>
  <c r="C203" i="7"/>
  <c r="B203" i="7"/>
  <c r="D202" i="7"/>
  <c r="C202" i="7"/>
  <c r="B202" i="7"/>
  <c r="D201" i="7"/>
  <c r="C201" i="7"/>
  <c r="B201" i="7"/>
  <c r="D200" i="7"/>
  <c r="C200" i="7"/>
  <c r="B200" i="7"/>
  <c r="D199" i="7"/>
  <c r="C199" i="7"/>
  <c r="B199" i="7"/>
  <c r="D198" i="7"/>
  <c r="C198" i="7"/>
  <c r="B198" i="7"/>
  <c r="D197" i="7"/>
  <c r="C197" i="7"/>
  <c r="B197" i="7"/>
  <c r="D196" i="7"/>
  <c r="C196" i="7"/>
  <c r="B196" i="7"/>
  <c r="D195" i="7"/>
  <c r="C195" i="7"/>
  <c r="B195" i="7"/>
  <c r="D194" i="7"/>
  <c r="C194" i="7"/>
  <c r="B194" i="7"/>
  <c r="D193" i="7"/>
  <c r="C193" i="7"/>
  <c r="B193" i="7"/>
  <c r="D192" i="7"/>
  <c r="C192" i="7"/>
  <c r="B192" i="7"/>
  <c r="D191" i="7"/>
  <c r="C191" i="7"/>
  <c r="B191" i="7"/>
  <c r="D190" i="7"/>
  <c r="C190" i="7"/>
  <c r="B190" i="7"/>
  <c r="D189" i="7"/>
  <c r="C189" i="7"/>
  <c r="B189" i="7"/>
  <c r="D188" i="7"/>
  <c r="C188" i="7"/>
  <c r="B188" i="7"/>
  <c r="D187" i="7"/>
  <c r="C187" i="7"/>
  <c r="B187" i="7"/>
  <c r="D186" i="7"/>
  <c r="C186" i="7"/>
  <c r="B186" i="7"/>
  <c r="D185" i="7"/>
  <c r="C185" i="7"/>
  <c r="B185" i="7"/>
  <c r="D184" i="7"/>
  <c r="C184" i="7"/>
  <c r="B184" i="7"/>
  <c r="D183" i="7"/>
  <c r="C183" i="7"/>
  <c r="B183" i="7"/>
  <c r="D182" i="7"/>
  <c r="C182" i="7"/>
  <c r="B182" i="7"/>
  <c r="D181" i="7"/>
  <c r="C181" i="7"/>
  <c r="B181" i="7"/>
  <c r="D180" i="7"/>
  <c r="C180" i="7"/>
  <c r="B180" i="7"/>
  <c r="D179" i="7"/>
  <c r="C179" i="7"/>
  <c r="B179" i="7"/>
  <c r="D178" i="7"/>
  <c r="C178" i="7"/>
  <c r="B178" i="7"/>
  <c r="D177" i="7"/>
  <c r="C177" i="7"/>
  <c r="B177" i="7"/>
  <c r="D176" i="7"/>
  <c r="C176" i="7"/>
  <c r="B176" i="7"/>
  <c r="D175" i="7"/>
  <c r="C175" i="7"/>
  <c r="B175" i="7"/>
  <c r="D174" i="7"/>
  <c r="C174" i="7"/>
  <c r="B174" i="7"/>
  <c r="D173" i="7"/>
  <c r="C173" i="7"/>
  <c r="B173" i="7"/>
  <c r="D172" i="7"/>
  <c r="C172" i="7"/>
  <c r="B172" i="7"/>
  <c r="D171" i="7"/>
  <c r="C171" i="7"/>
  <c r="B171" i="7"/>
  <c r="D170" i="7"/>
  <c r="C170" i="7"/>
  <c r="B170" i="7"/>
  <c r="D169" i="7"/>
  <c r="C169" i="7"/>
  <c r="B169" i="7"/>
  <c r="D168" i="7"/>
  <c r="C168" i="7"/>
  <c r="B168" i="7"/>
  <c r="D167" i="7"/>
  <c r="C167" i="7"/>
  <c r="B167" i="7"/>
  <c r="D166" i="7"/>
  <c r="C166" i="7"/>
  <c r="B166" i="7"/>
  <c r="D165" i="7"/>
  <c r="C165" i="7"/>
  <c r="B165" i="7"/>
  <c r="D164" i="7"/>
  <c r="C164" i="7"/>
  <c r="B164" i="7"/>
  <c r="D163" i="7"/>
  <c r="C163" i="7"/>
  <c r="B163" i="7"/>
  <c r="D162" i="7"/>
  <c r="C162" i="7"/>
  <c r="B162" i="7"/>
  <c r="D161" i="7"/>
  <c r="C161" i="7"/>
  <c r="B161" i="7"/>
  <c r="D160" i="7"/>
  <c r="C160" i="7"/>
  <c r="B160" i="7"/>
  <c r="D159" i="7"/>
  <c r="C159" i="7"/>
  <c r="B159" i="7"/>
  <c r="D158" i="7"/>
  <c r="C158" i="7"/>
  <c r="B158" i="7"/>
  <c r="D157" i="7"/>
  <c r="C157" i="7"/>
  <c r="B157" i="7"/>
  <c r="D156" i="7"/>
  <c r="C156" i="7"/>
  <c r="B156" i="7"/>
  <c r="D155" i="7"/>
  <c r="C155" i="7"/>
  <c r="B155" i="7"/>
  <c r="D154" i="7"/>
  <c r="C154" i="7"/>
  <c r="B154" i="7"/>
  <c r="D153" i="7"/>
  <c r="C153" i="7"/>
  <c r="B153" i="7"/>
  <c r="D152" i="7"/>
  <c r="C152" i="7"/>
  <c r="B152" i="7"/>
  <c r="D151" i="7"/>
  <c r="C151" i="7"/>
  <c r="B151" i="7"/>
  <c r="D150" i="7"/>
  <c r="C150" i="7"/>
  <c r="B150" i="7"/>
  <c r="D149" i="7"/>
  <c r="C149" i="7"/>
  <c r="B149" i="7"/>
  <c r="D148" i="7"/>
  <c r="C148" i="7"/>
  <c r="B148" i="7"/>
  <c r="D147" i="7"/>
  <c r="C147" i="7"/>
  <c r="B147" i="7"/>
  <c r="D146" i="7"/>
  <c r="C146" i="7"/>
  <c r="B146" i="7"/>
  <c r="D145" i="7"/>
  <c r="C145" i="7"/>
  <c r="B145" i="7"/>
  <c r="D144" i="7"/>
  <c r="C144" i="7"/>
  <c r="B144" i="7"/>
  <c r="D143" i="7"/>
  <c r="C143" i="7"/>
  <c r="B143" i="7"/>
  <c r="D142" i="7"/>
  <c r="C142" i="7"/>
  <c r="B142" i="7"/>
  <c r="D141" i="7"/>
  <c r="C141" i="7"/>
  <c r="B141" i="7"/>
  <c r="D140" i="7"/>
  <c r="C140" i="7"/>
  <c r="B140" i="7"/>
  <c r="D139" i="7"/>
  <c r="C139" i="7"/>
  <c r="B139" i="7"/>
  <c r="D138" i="7"/>
  <c r="C138" i="7"/>
  <c r="B138" i="7"/>
  <c r="D137" i="7"/>
  <c r="C137" i="7"/>
  <c r="B137" i="7"/>
  <c r="D136" i="7"/>
  <c r="C136" i="7"/>
  <c r="B136" i="7"/>
  <c r="D135" i="7"/>
  <c r="C135" i="7"/>
  <c r="B135" i="7"/>
  <c r="D134" i="7"/>
  <c r="C134" i="7"/>
  <c r="B134" i="7"/>
  <c r="D133" i="7"/>
  <c r="C133" i="7"/>
  <c r="B133" i="7"/>
  <c r="D132" i="7"/>
  <c r="C132" i="7"/>
  <c r="B132" i="7"/>
  <c r="D131" i="7"/>
  <c r="C131" i="7"/>
  <c r="B131" i="7"/>
  <c r="D130" i="7"/>
  <c r="C130" i="7"/>
  <c r="B130" i="7"/>
  <c r="D129" i="7"/>
  <c r="C129" i="7"/>
  <c r="B129" i="7"/>
  <c r="D128" i="7"/>
  <c r="C128" i="7"/>
  <c r="B128" i="7"/>
  <c r="D127" i="7"/>
  <c r="C127" i="7"/>
  <c r="B127" i="7"/>
  <c r="D126" i="7"/>
  <c r="C126" i="7"/>
  <c r="B126" i="7"/>
  <c r="D125" i="7"/>
  <c r="C125" i="7"/>
  <c r="B125" i="7"/>
  <c r="D124" i="7"/>
  <c r="C124" i="7"/>
  <c r="B124" i="7"/>
  <c r="D123" i="7"/>
  <c r="C123" i="7"/>
  <c r="B123" i="7"/>
  <c r="D122" i="7"/>
  <c r="C122" i="7"/>
  <c r="B122" i="7"/>
  <c r="D121" i="7"/>
  <c r="C121" i="7"/>
  <c r="B121" i="7"/>
  <c r="D120" i="7"/>
  <c r="C120" i="7"/>
  <c r="B120" i="7"/>
  <c r="D119" i="7"/>
  <c r="C119" i="7"/>
  <c r="B119" i="7"/>
  <c r="D118" i="7"/>
  <c r="C118" i="7"/>
  <c r="B118" i="7"/>
  <c r="D117" i="7"/>
  <c r="C117" i="7"/>
  <c r="B117" i="7"/>
  <c r="D116" i="7"/>
  <c r="C116" i="7"/>
  <c r="B116" i="7"/>
  <c r="D115" i="7"/>
  <c r="C115" i="7"/>
  <c r="B115" i="7"/>
  <c r="D114" i="7"/>
  <c r="C114" i="7"/>
  <c r="B114" i="7"/>
  <c r="D113" i="7"/>
  <c r="C113" i="7"/>
  <c r="B113" i="7"/>
  <c r="D112" i="7"/>
  <c r="C112" i="7"/>
  <c r="B112" i="7"/>
  <c r="D111" i="7"/>
  <c r="C111" i="7"/>
  <c r="B111" i="7"/>
  <c r="D110" i="7"/>
  <c r="C110" i="7"/>
  <c r="B110" i="7"/>
  <c r="D109" i="7"/>
  <c r="C109" i="7"/>
  <c r="B109" i="7"/>
  <c r="D108" i="7"/>
  <c r="C108" i="7"/>
  <c r="B108" i="7"/>
  <c r="D107" i="7"/>
  <c r="C107" i="7"/>
  <c r="B107" i="7"/>
  <c r="D106" i="7"/>
  <c r="C106" i="7"/>
  <c r="B106" i="7"/>
  <c r="D105" i="7"/>
  <c r="C105" i="7"/>
  <c r="B105" i="7"/>
  <c r="D104" i="7"/>
  <c r="C104" i="7"/>
  <c r="B104" i="7"/>
  <c r="D103" i="7"/>
  <c r="C103" i="7"/>
  <c r="B103" i="7"/>
  <c r="D102" i="7"/>
  <c r="C102" i="7"/>
  <c r="B102" i="7"/>
  <c r="D101" i="7"/>
  <c r="C101" i="7"/>
  <c r="B101" i="7"/>
  <c r="D100" i="7"/>
  <c r="C100" i="7"/>
  <c r="B100" i="7"/>
  <c r="D99" i="7"/>
  <c r="C99" i="7"/>
  <c r="B99" i="7"/>
  <c r="D98" i="7"/>
  <c r="C98" i="7"/>
  <c r="B98" i="7"/>
  <c r="D97" i="7"/>
  <c r="C97" i="7"/>
  <c r="B97" i="7"/>
  <c r="D96" i="7"/>
  <c r="C96" i="7"/>
  <c r="B96" i="7"/>
  <c r="D95" i="7"/>
  <c r="C95" i="7"/>
  <c r="B95" i="7"/>
  <c r="D94" i="7"/>
  <c r="C94" i="7"/>
  <c r="B94" i="7"/>
  <c r="D93" i="7"/>
  <c r="C93" i="7"/>
  <c r="B93" i="7"/>
  <c r="D92" i="7"/>
  <c r="C92" i="7"/>
  <c r="B92" i="7"/>
  <c r="D91" i="7"/>
  <c r="C91" i="7"/>
  <c r="B91" i="7"/>
  <c r="D90" i="7"/>
  <c r="C90" i="7"/>
  <c r="B90" i="7"/>
  <c r="D89" i="7"/>
  <c r="C89" i="7"/>
  <c r="B89" i="7"/>
  <c r="D88" i="7"/>
  <c r="C88" i="7"/>
  <c r="B88" i="7"/>
  <c r="D87" i="7"/>
  <c r="C87" i="7"/>
  <c r="B87" i="7"/>
  <c r="D86" i="7"/>
  <c r="C86" i="7"/>
  <c r="B86" i="7"/>
  <c r="D85" i="7"/>
  <c r="C85" i="7"/>
  <c r="B85" i="7"/>
  <c r="D84" i="7"/>
  <c r="C84" i="7"/>
  <c r="B84" i="7"/>
  <c r="D83" i="7"/>
  <c r="C83" i="7"/>
  <c r="B83" i="7"/>
  <c r="D82" i="7"/>
  <c r="C82" i="7"/>
  <c r="B82" i="7"/>
  <c r="D81" i="7"/>
  <c r="C81" i="7"/>
  <c r="B81" i="7"/>
  <c r="D80" i="7"/>
  <c r="C80" i="7"/>
  <c r="B80" i="7"/>
  <c r="D79" i="7"/>
  <c r="C79" i="7"/>
  <c r="B79" i="7"/>
  <c r="D78" i="7"/>
  <c r="C78" i="7"/>
  <c r="B78" i="7"/>
  <c r="D77" i="7"/>
  <c r="C77" i="7"/>
  <c r="B77" i="7"/>
  <c r="D76" i="7"/>
  <c r="C76" i="7"/>
  <c r="B76" i="7"/>
  <c r="D75" i="7"/>
  <c r="C75" i="7"/>
  <c r="B75" i="7"/>
  <c r="D74" i="7"/>
  <c r="C74" i="7"/>
  <c r="B74" i="7"/>
  <c r="D73" i="7"/>
  <c r="C73" i="7"/>
  <c r="B73" i="7"/>
  <c r="D72" i="7"/>
  <c r="C72" i="7"/>
  <c r="B72" i="7"/>
  <c r="D71" i="7"/>
  <c r="C71" i="7"/>
  <c r="B71" i="7"/>
  <c r="D70" i="7"/>
  <c r="C70" i="7"/>
  <c r="B70" i="7"/>
  <c r="D69" i="7"/>
  <c r="C69" i="7"/>
  <c r="B69" i="7"/>
  <c r="D68" i="7"/>
  <c r="C68" i="7"/>
  <c r="B68" i="7"/>
  <c r="D67" i="7"/>
  <c r="C67" i="7"/>
  <c r="B67" i="7"/>
  <c r="D66" i="7"/>
  <c r="C66" i="7"/>
  <c r="B66" i="7"/>
  <c r="D65" i="7"/>
  <c r="C65" i="7"/>
  <c r="B65" i="7"/>
  <c r="D64" i="7"/>
  <c r="C64" i="7"/>
  <c r="B64" i="7"/>
  <c r="D63" i="7"/>
  <c r="C63" i="7"/>
  <c r="B63" i="7"/>
  <c r="D62" i="7"/>
  <c r="C62" i="7"/>
  <c r="B62" i="7"/>
  <c r="D61" i="7"/>
  <c r="C61" i="7"/>
  <c r="B61" i="7"/>
  <c r="D60" i="7"/>
  <c r="C60" i="7"/>
  <c r="B60" i="7"/>
  <c r="D59" i="7"/>
  <c r="C59" i="7"/>
  <c r="B59" i="7"/>
  <c r="D58" i="7"/>
  <c r="C58" i="7"/>
  <c r="B58" i="7"/>
  <c r="D57" i="7"/>
  <c r="C57" i="7"/>
  <c r="B57" i="7"/>
  <c r="D56" i="7"/>
  <c r="C56" i="7"/>
  <c r="B56" i="7"/>
  <c r="D55" i="7"/>
  <c r="C55" i="7"/>
  <c r="B55" i="7"/>
  <c r="D54" i="7"/>
  <c r="C54" i="7"/>
  <c r="B54" i="7"/>
  <c r="D53" i="7"/>
  <c r="C53" i="7"/>
  <c r="B53" i="7"/>
  <c r="D52" i="7"/>
  <c r="C52" i="7"/>
  <c r="B52" i="7"/>
  <c r="D51" i="7"/>
  <c r="C51" i="7"/>
  <c r="B51" i="7"/>
  <c r="D50" i="7"/>
  <c r="C50" i="7"/>
  <c r="B50" i="7"/>
  <c r="D49" i="7"/>
  <c r="C49" i="7"/>
  <c r="B49" i="7"/>
  <c r="D48" i="7"/>
  <c r="C48" i="7"/>
  <c r="B48" i="7"/>
  <c r="D47" i="7"/>
  <c r="C47" i="7"/>
  <c r="B47" i="7"/>
  <c r="D46" i="7"/>
  <c r="C46" i="7"/>
  <c r="B46" i="7"/>
  <c r="D45" i="7"/>
  <c r="C45" i="7"/>
  <c r="B45" i="7"/>
  <c r="D44" i="7"/>
  <c r="C44" i="7"/>
  <c r="B44" i="7"/>
  <c r="D43" i="7"/>
  <c r="C43" i="7"/>
  <c r="B43" i="7"/>
  <c r="D42" i="7"/>
  <c r="C42" i="7"/>
  <c r="B42" i="7"/>
  <c r="D41" i="7"/>
  <c r="C41" i="7"/>
  <c r="B41" i="7"/>
  <c r="D40" i="7"/>
  <c r="C40" i="7"/>
  <c r="B40" i="7"/>
  <c r="D39" i="7"/>
  <c r="C39" i="7"/>
  <c r="B39" i="7"/>
  <c r="D38" i="7"/>
  <c r="C38" i="7"/>
  <c r="B38" i="7"/>
  <c r="D37" i="7"/>
  <c r="C37" i="7"/>
  <c r="B37" i="7"/>
  <c r="D36" i="7"/>
  <c r="C36" i="7"/>
  <c r="B36" i="7"/>
  <c r="D35" i="7"/>
  <c r="C35" i="7"/>
  <c r="B35" i="7"/>
  <c r="D34" i="7"/>
  <c r="C34" i="7"/>
  <c r="B34" i="7"/>
  <c r="D33" i="7"/>
  <c r="C33" i="7"/>
  <c r="B33" i="7"/>
  <c r="D32" i="7"/>
  <c r="C32" i="7"/>
  <c r="B32" i="7"/>
  <c r="D31" i="7"/>
  <c r="C31" i="7"/>
  <c r="B31" i="7"/>
  <c r="D30" i="7"/>
  <c r="C30" i="7"/>
  <c r="B30" i="7"/>
  <c r="D29" i="7"/>
  <c r="C29" i="7"/>
  <c r="B29" i="7"/>
  <c r="D28" i="7"/>
  <c r="C28" i="7"/>
  <c r="B28" i="7"/>
  <c r="D27" i="7"/>
  <c r="C27" i="7"/>
  <c r="B27" i="7"/>
  <c r="D26" i="7"/>
  <c r="C26" i="7"/>
  <c r="B26" i="7"/>
  <c r="D25" i="7"/>
  <c r="C25" i="7"/>
  <c r="B25" i="7"/>
  <c r="D24" i="7"/>
  <c r="C24" i="7"/>
  <c r="B24" i="7"/>
  <c r="D23" i="7"/>
  <c r="C23" i="7"/>
  <c r="B23" i="7"/>
  <c r="D22" i="7"/>
  <c r="C22" i="7"/>
  <c r="B22" i="7"/>
  <c r="D21" i="7"/>
  <c r="C21" i="7"/>
  <c r="B21" i="7"/>
  <c r="D20" i="7"/>
  <c r="C20" i="7"/>
  <c r="B20" i="7"/>
  <c r="D19" i="7"/>
  <c r="C19" i="7"/>
  <c r="B19" i="7"/>
  <c r="D18" i="7"/>
  <c r="C18" i="7"/>
  <c r="B18" i="7"/>
  <c r="D17" i="7"/>
  <c r="C17" i="7"/>
  <c r="B17" i="7"/>
  <c r="D16" i="7"/>
  <c r="C16" i="7"/>
  <c r="B16" i="7"/>
  <c r="D15" i="7"/>
  <c r="C15" i="7"/>
  <c r="B15" i="7"/>
  <c r="D14" i="7"/>
  <c r="C14" i="7"/>
  <c r="B14" i="7"/>
  <c r="D13" i="7"/>
  <c r="C13" i="7"/>
  <c r="B13" i="7"/>
  <c r="D12" i="7"/>
  <c r="C12" i="7"/>
  <c r="B12" i="7"/>
  <c r="D11" i="7"/>
  <c r="C11" i="7"/>
  <c r="B11" i="7"/>
  <c r="D10" i="7"/>
  <c r="C10" i="7"/>
  <c r="B10" i="7"/>
  <c r="D9" i="7"/>
  <c r="C9" i="7"/>
  <c r="B9" i="7"/>
  <c r="D8" i="7"/>
  <c r="C8" i="7"/>
  <c r="B8" i="7"/>
  <c r="D7" i="7"/>
  <c r="C7" i="7"/>
  <c r="B7" i="7"/>
  <c r="D6" i="7"/>
  <c r="C6" i="7"/>
  <c r="B6" i="7"/>
  <c r="D5" i="7"/>
  <c r="C5" i="7"/>
  <c r="B5" i="7"/>
  <c r="D4" i="7"/>
  <c r="C4" i="7"/>
  <c r="B4" i="7"/>
  <c r="D3" i="7"/>
  <c r="C3" i="7"/>
  <c r="B3" i="7"/>
  <c r="D2" i="7"/>
  <c r="C2" i="7"/>
  <c r="B2" i="7"/>
  <c r="H2" i="7"/>
  <c r="I2" i="7" s="1"/>
  <c r="L2" i="7" s="1"/>
  <c r="K2" i="6"/>
  <c r="H2" i="6"/>
  <c r="I2" i="6" s="1"/>
  <c r="D732" i="6"/>
  <c r="C732" i="6"/>
  <c r="B732" i="6"/>
  <c r="D731" i="6"/>
  <c r="C731" i="6"/>
  <c r="B731" i="6"/>
  <c r="D730" i="6"/>
  <c r="C730" i="6"/>
  <c r="B730" i="6"/>
  <c r="D729" i="6"/>
  <c r="C729" i="6"/>
  <c r="B729" i="6"/>
  <c r="D728" i="6"/>
  <c r="C728" i="6"/>
  <c r="B728" i="6"/>
  <c r="D727" i="6"/>
  <c r="C727" i="6"/>
  <c r="B727" i="6"/>
  <c r="D726" i="6"/>
  <c r="C726" i="6"/>
  <c r="B726" i="6"/>
  <c r="D725" i="6"/>
  <c r="C725" i="6"/>
  <c r="B725" i="6"/>
  <c r="D724" i="6"/>
  <c r="C724" i="6"/>
  <c r="B724" i="6"/>
  <c r="D723" i="6"/>
  <c r="C723" i="6"/>
  <c r="B723" i="6"/>
  <c r="D722" i="6"/>
  <c r="C722" i="6"/>
  <c r="B722" i="6"/>
  <c r="D721" i="6"/>
  <c r="C721" i="6"/>
  <c r="B721" i="6"/>
  <c r="D720" i="6"/>
  <c r="C720" i="6"/>
  <c r="B720" i="6"/>
  <c r="D719" i="6"/>
  <c r="C719" i="6"/>
  <c r="B719" i="6"/>
  <c r="D718" i="6"/>
  <c r="C718" i="6"/>
  <c r="B718" i="6"/>
  <c r="D717" i="6"/>
  <c r="C717" i="6"/>
  <c r="B717" i="6"/>
  <c r="D716" i="6"/>
  <c r="C716" i="6"/>
  <c r="B716" i="6"/>
  <c r="D715" i="6"/>
  <c r="C715" i="6"/>
  <c r="B715" i="6"/>
  <c r="D714" i="6"/>
  <c r="C714" i="6"/>
  <c r="B714" i="6"/>
  <c r="D713" i="6"/>
  <c r="C713" i="6"/>
  <c r="B713" i="6"/>
  <c r="D712" i="6"/>
  <c r="C712" i="6"/>
  <c r="B712" i="6"/>
  <c r="D711" i="6"/>
  <c r="C711" i="6"/>
  <c r="B711" i="6"/>
  <c r="D710" i="6"/>
  <c r="C710" i="6"/>
  <c r="B710" i="6"/>
  <c r="D709" i="6"/>
  <c r="C709" i="6"/>
  <c r="B709" i="6"/>
  <c r="D708" i="6"/>
  <c r="C708" i="6"/>
  <c r="B708" i="6"/>
  <c r="D707" i="6"/>
  <c r="C707" i="6"/>
  <c r="B707" i="6"/>
  <c r="D706" i="6"/>
  <c r="C706" i="6"/>
  <c r="B706" i="6"/>
  <c r="D705" i="6"/>
  <c r="C705" i="6"/>
  <c r="B705" i="6"/>
  <c r="D704" i="6"/>
  <c r="C704" i="6"/>
  <c r="B704" i="6"/>
  <c r="D703" i="6"/>
  <c r="C703" i="6"/>
  <c r="B703" i="6"/>
  <c r="D702" i="6"/>
  <c r="C702" i="6"/>
  <c r="B702" i="6"/>
  <c r="D701" i="6"/>
  <c r="C701" i="6"/>
  <c r="B701" i="6"/>
  <c r="D700" i="6"/>
  <c r="C700" i="6"/>
  <c r="B700" i="6"/>
  <c r="D699" i="6"/>
  <c r="C699" i="6"/>
  <c r="B699" i="6"/>
  <c r="D698" i="6"/>
  <c r="C698" i="6"/>
  <c r="B698" i="6"/>
  <c r="D697" i="6"/>
  <c r="C697" i="6"/>
  <c r="B697" i="6"/>
  <c r="D696" i="6"/>
  <c r="C696" i="6"/>
  <c r="B696" i="6"/>
  <c r="D695" i="6"/>
  <c r="C695" i="6"/>
  <c r="B695" i="6"/>
  <c r="D694" i="6"/>
  <c r="C694" i="6"/>
  <c r="B694" i="6"/>
  <c r="D693" i="6"/>
  <c r="C693" i="6"/>
  <c r="B693" i="6"/>
  <c r="D692" i="6"/>
  <c r="C692" i="6"/>
  <c r="B692" i="6"/>
  <c r="D691" i="6"/>
  <c r="C691" i="6"/>
  <c r="B691" i="6"/>
  <c r="D690" i="6"/>
  <c r="C690" i="6"/>
  <c r="B690" i="6"/>
  <c r="D689" i="6"/>
  <c r="C689" i="6"/>
  <c r="B689" i="6"/>
  <c r="D688" i="6"/>
  <c r="C688" i="6"/>
  <c r="B688" i="6"/>
  <c r="D687" i="6"/>
  <c r="C687" i="6"/>
  <c r="B687" i="6"/>
  <c r="D686" i="6"/>
  <c r="C686" i="6"/>
  <c r="B686" i="6"/>
  <c r="D685" i="6"/>
  <c r="C685" i="6"/>
  <c r="B685" i="6"/>
  <c r="D684" i="6"/>
  <c r="C684" i="6"/>
  <c r="B684" i="6"/>
  <c r="D683" i="6"/>
  <c r="C683" i="6"/>
  <c r="B683" i="6"/>
  <c r="D682" i="6"/>
  <c r="C682" i="6"/>
  <c r="B682" i="6"/>
  <c r="D681" i="6"/>
  <c r="C681" i="6"/>
  <c r="B681" i="6"/>
  <c r="D680" i="6"/>
  <c r="C680" i="6"/>
  <c r="B680" i="6"/>
  <c r="D679" i="6"/>
  <c r="C679" i="6"/>
  <c r="B679" i="6"/>
  <c r="D678" i="6"/>
  <c r="C678" i="6"/>
  <c r="B678" i="6"/>
  <c r="D677" i="6"/>
  <c r="C677" i="6"/>
  <c r="B677" i="6"/>
  <c r="D676" i="6"/>
  <c r="C676" i="6"/>
  <c r="B676" i="6"/>
  <c r="D675" i="6"/>
  <c r="C675" i="6"/>
  <c r="B675" i="6"/>
  <c r="D674" i="6"/>
  <c r="C674" i="6"/>
  <c r="B674" i="6"/>
  <c r="D673" i="6"/>
  <c r="C673" i="6"/>
  <c r="B673" i="6"/>
  <c r="D672" i="6"/>
  <c r="C672" i="6"/>
  <c r="B672" i="6"/>
  <c r="D671" i="6"/>
  <c r="C671" i="6"/>
  <c r="B671" i="6"/>
  <c r="D670" i="6"/>
  <c r="C670" i="6"/>
  <c r="B670" i="6"/>
  <c r="D669" i="6"/>
  <c r="C669" i="6"/>
  <c r="B669" i="6"/>
  <c r="D668" i="6"/>
  <c r="C668" i="6"/>
  <c r="B668" i="6"/>
  <c r="D667" i="6"/>
  <c r="C667" i="6"/>
  <c r="B667" i="6"/>
  <c r="D666" i="6"/>
  <c r="C666" i="6"/>
  <c r="B666" i="6"/>
  <c r="D665" i="6"/>
  <c r="C665" i="6"/>
  <c r="B665" i="6"/>
  <c r="D664" i="6"/>
  <c r="C664" i="6"/>
  <c r="B664" i="6"/>
  <c r="D663" i="6"/>
  <c r="C663" i="6"/>
  <c r="B663" i="6"/>
  <c r="D662" i="6"/>
  <c r="C662" i="6"/>
  <c r="B662" i="6"/>
  <c r="D661" i="6"/>
  <c r="C661" i="6"/>
  <c r="B661" i="6"/>
  <c r="D660" i="6"/>
  <c r="C660" i="6"/>
  <c r="B660" i="6"/>
  <c r="D659" i="6"/>
  <c r="C659" i="6"/>
  <c r="B659" i="6"/>
  <c r="D658" i="6"/>
  <c r="C658" i="6"/>
  <c r="B658" i="6"/>
  <c r="D657" i="6"/>
  <c r="C657" i="6"/>
  <c r="B657" i="6"/>
  <c r="D656" i="6"/>
  <c r="C656" i="6"/>
  <c r="B656" i="6"/>
  <c r="D655" i="6"/>
  <c r="C655" i="6"/>
  <c r="B655" i="6"/>
  <c r="D654" i="6"/>
  <c r="C654" i="6"/>
  <c r="B654" i="6"/>
  <c r="D653" i="6"/>
  <c r="C653" i="6"/>
  <c r="B653" i="6"/>
  <c r="D652" i="6"/>
  <c r="C652" i="6"/>
  <c r="B652" i="6"/>
  <c r="D651" i="6"/>
  <c r="C651" i="6"/>
  <c r="B651" i="6"/>
  <c r="D650" i="6"/>
  <c r="C650" i="6"/>
  <c r="B650" i="6"/>
  <c r="D649" i="6"/>
  <c r="C649" i="6"/>
  <c r="B649" i="6"/>
  <c r="D648" i="6"/>
  <c r="C648" i="6"/>
  <c r="B648" i="6"/>
  <c r="D647" i="6"/>
  <c r="C647" i="6"/>
  <c r="B647" i="6"/>
  <c r="D646" i="6"/>
  <c r="C646" i="6"/>
  <c r="B646" i="6"/>
  <c r="D645" i="6"/>
  <c r="C645" i="6"/>
  <c r="B645" i="6"/>
  <c r="D644" i="6"/>
  <c r="C644" i="6"/>
  <c r="B644" i="6"/>
  <c r="D643" i="6"/>
  <c r="C643" i="6"/>
  <c r="B643" i="6"/>
  <c r="D642" i="6"/>
  <c r="C642" i="6"/>
  <c r="B642" i="6"/>
  <c r="D641" i="6"/>
  <c r="C641" i="6"/>
  <c r="B641" i="6"/>
  <c r="D640" i="6"/>
  <c r="C640" i="6"/>
  <c r="B640" i="6"/>
  <c r="D639" i="6"/>
  <c r="C639" i="6"/>
  <c r="B639" i="6"/>
  <c r="D638" i="6"/>
  <c r="C638" i="6"/>
  <c r="B638" i="6"/>
  <c r="D637" i="6"/>
  <c r="C637" i="6"/>
  <c r="B637" i="6"/>
  <c r="D636" i="6"/>
  <c r="C636" i="6"/>
  <c r="B636" i="6"/>
  <c r="D635" i="6"/>
  <c r="C635" i="6"/>
  <c r="B635" i="6"/>
  <c r="D634" i="6"/>
  <c r="C634" i="6"/>
  <c r="B634" i="6"/>
  <c r="D633" i="6"/>
  <c r="C633" i="6"/>
  <c r="B633" i="6"/>
  <c r="D632" i="6"/>
  <c r="C632" i="6"/>
  <c r="B632" i="6"/>
  <c r="D631" i="6"/>
  <c r="C631" i="6"/>
  <c r="B631" i="6"/>
  <c r="D630" i="6"/>
  <c r="C630" i="6"/>
  <c r="B630" i="6"/>
  <c r="D629" i="6"/>
  <c r="C629" i="6"/>
  <c r="B629" i="6"/>
  <c r="D628" i="6"/>
  <c r="C628" i="6"/>
  <c r="B628" i="6"/>
  <c r="D627" i="6"/>
  <c r="C627" i="6"/>
  <c r="B627" i="6"/>
  <c r="D626" i="6"/>
  <c r="C626" i="6"/>
  <c r="B626" i="6"/>
  <c r="D625" i="6"/>
  <c r="C625" i="6"/>
  <c r="B625" i="6"/>
  <c r="D624" i="6"/>
  <c r="C624" i="6"/>
  <c r="B624" i="6"/>
  <c r="D623" i="6"/>
  <c r="C623" i="6"/>
  <c r="B623" i="6"/>
  <c r="D622" i="6"/>
  <c r="C622" i="6"/>
  <c r="B622" i="6"/>
  <c r="D621" i="6"/>
  <c r="C621" i="6"/>
  <c r="B621" i="6"/>
  <c r="D620" i="6"/>
  <c r="C620" i="6"/>
  <c r="B620" i="6"/>
  <c r="D619" i="6"/>
  <c r="C619" i="6"/>
  <c r="B619" i="6"/>
  <c r="D618" i="6"/>
  <c r="C618" i="6"/>
  <c r="B618" i="6"/>
  <c r="D617" i="6"/>
  <c r="C617" i="6"/>
  <c r="B617" i="6"/>
  <c r="D616" i="6"/>
  <c r="C616" i="6"/>
  <c r="B616" i="6"/>
  <c r="D615" i="6"/>
  <c r="C615" i="6"/>
  <c r="B615" i="6"/>
  <c r="D614" i="6"/>
  <c r="C614" i="6"/>
  <c r="B614" i="6"/>
  <c r="D613" i="6"/>
  <c r="C613" i="6"/>
  <c r="B613" i="6"/>
  <c r="D612" i="6"/>
  <c r="C612" i="6"/>
  <c r="B612" i="6"/>
  <c r="D611" i="6"/>
  <c r="C611" i="6"/>
  <c r="B611" i="6"/>
  <c r="D610" i="6"/>
  <c r="C610" i="6"/>
  <c r="B610" i="6"/>
  <c r="D609" i="6"/>
  <c r="C609" i="6"/>
  <c r="B609" i="6"/>
  <c r="D608" i="6"/>
  <c r="C608" i="6"/>
  <c r="B608" i="6"/>
  <c r="D607" i="6"/>
  <c r="C607" i="6"/>
  <c r="B607" i="6"/>
  <c r="D606" i="6"/>
  <c r="C606" i="6"/>
  <c r="B606" i="6"/>
  <c r="D605" i="6"/>
  <c r="C605" i="6"/>
  <c r="B605" i="6"/>
  <c r="D604" i="6"/>
  <c r="C604" i="6"/>
  <c r="B604" i="6"/>
  <c r="D603" i="6"/>
  <c r="C603" i="6"/>
  <c r="B603" i="6"/>
  <c r="D602" i="6"/>
  <c r="C602" i="6"/>
  <c r="B602" i="6"/>
  <c r="D601" i="6"/>
  <c r="C601" i="6"/>
  <c r="B601" i="6"/>
  <c r="D600" i="6"/>
  <c r="C600" i="6"/>
  <c r="B600" i="6"/>
  <c r="D599" i="6"/>
  <c r="C599" i="6"/>
  <c r="B599" i="6"/>
  <c r="D598" i="6"/>
  <c r="C598" i="6"/>
  <c r="B598" i="6"/>
  <c r="D597" i="6"/>
  <c r="C597" i="6"/>
  <c r="B597" i="6"/>
  <c r="D596" i="6"/>
  <c r="C596" i="6"/>
  <c r="B596" i="6"/>
  <c r="D595" i="6"/>
  <c r="C595" i="6"/>
  <c r="B595" i="6"/>
  <c r="D594" i="6"/>
  <c r="C594" i="6"/>
  <c r="B594" i="6"/>
  <c r="D593" i="6"/>
  <c r="C593" i="6"/>
  <c r="B593" i="6"/>
  <c r="D592" i="6"/>
  <c r="C592" i="6"/>
  <c r="B592" i="6"/>
  <c r="D591" i="6"/>
  <c r="C591" i="6"/>
  <c r="B591" i="6"/>
  <c r="D590" i="6"/>
  <c r="C590" i="6"/>
  <c r="B590" i="6"/>
  <c r="D589" i="6"/>
  <c r="C589" i="6"/>
  <c r="B589" i="6"/>
  <c r="D588" i="6"/>
  <c r="C588" i="6"/>
  <c r="B588" i="6"/>
  <c r="D587" i="6"/>
  <c r="C587" i="6"/>
  <c r="B587" i="6"/>
  <c r="D586" i="6"/>
  <c r="C586" i="6"/>
  <c r="B586" i="6"/>
  <c r="D585" i="6"/>
  <c r="C585" i="6"/>
  <c r="B585" i="6"/>
  <c r="D584" i="6"/>
  <c r="C584" i="6"/>
  <c r="B584" i="6"/>
  <c r="D583" i="6"/>
  <c r="C583" i="6"/>
  <c r="B583" i="6"/>
  <c r="D582" i="6"/>
  <c r="C582" i="6"/>
  <c r="B582" i="6"/>
  <c r="D581" i="6"/>
  <c r="C581" i="6"/>
  <c r="B581" i="6"/>
  <c r="D580" i="6"/>
  <c r="C580" i="6"/>
  <c r="B580" i="6"/>
  <c r="D579" i="6"/>
  <c r="C579" i="6"/>
  <c r="B579" i="6"/>
  <c r="D578" i="6"/>
  <c r="C578" i="6"/>
  <c r="B578" i="6"/>
  <c r="D577" i="6"/>
  <c r="C577" i="6"/>
  <c r="B577" i="6"/>
  <c r="D576" i="6"/>
  <c r="C576" i="6"/>
  <c r="B576" i="6"/>
  <c r="D575" i="6"/>
  <c r="C575" i="6"/>
  <c r="B575" i="6"/>
  <c r="D574" i="6"/>
  <c r="C574" i="6"/>
  <c r="B574" i="6"/>
  <c r="D573" i="6"/>
  <c r="C573" i="6"/>
  <c r="B573" i="6"/>
  <c r="D572" i="6"/>
  <c r="C572" i="6"/>
  <c r="B572" i="6"/>
  <c r="D571" i="6"/>
  <c r="C571" i="6"/>
  <c r="B571" i="6"/>
  <c r="D570" i="6"/>
  <c r="C570" i="6"/>
  <c r="B570" i="6"/>
  <c r="D569" i="6"/>
  <c r="C569" i="6"/>
  <c r="B569" i="6"/>
  <c r="D568" i="6"/>
  <c r="C568" i="6"/>
  <c r="B568" i="6"/>
  <c r="D567" i="6"/>
  <c r="C567" i="6"/>
  <c r="B567" i="6"/>
  <c r="D566" i="6"/>
  <c r="C566" i="6"/>
  <c r="B566" i="6"/>
  <c r="D565" i="6"/>
  <c r="C565" i="6"/>
  <c r="B565" i="6"/>
  <c r="D564" i="6"/>
  <c r="C564" i="6"/>
  <c r="B564" i="6"/>
  <c r="D563" i="6"/>
  <c r="C563" i="6"/>
  <c r="B563" i="6"/>
  <c r="D562" i="6"/>
  <c r="C562" i="6"/>
  <c r="B562" i="6"/>
  <c r="D561" i="6"/>
  <c r="C561" i="6"/>
  <c r="B561" i="6"/>
  <c r="D560" i="6"/>
  <c r="C560" i="6"/>
  <c r="B560" i="6"/>
  <c r="D559" i="6"/>
  <c r="C559" i="6"/>
  <c r="B559" i="6"/>
  <c r="D558" i="6"/>
  <c r="C558" i="6"/>
  <c r="B558" i="6"/>
  <c r="D557" i="6"/>
  <c r="C557" i="6"/>
  <c r="B557" i="6"/>
  <c r="D556" i="6"/>
  <c r="C556" i="6"/>
  <c r="B556" i="6"/>
  <c r="D555" i="6"/>
  <c r="C555" i="6"/>
  <c r="B555" i="6"/>
  <c r="D554" i="6"/>
  <c r="C554" i="6"/>
  <c r="B554" i="6"/>
  <c r="D553" i="6"/>
  <c r="C553" i="6"/>
  <c r="B553" i="6"/>
  <c r="D552" i="6"/>
  <c r="C552" i="6"/>
  <c r="B552" i="6"/>
  <c r="D551" i="6"/>
  <c r="C551" i="6"/>
  <c r="B551" i="6"/>
  <c r="D550" i="6"/>
  <c r="C550" i="6"/>
  <c r="B550" i="6"/>
  <c r="D549" i="6"/>
  <c r="C549" i="6"/>
  <c r="B549" i="6"/>
  <c r="D548" i="6"/>
  <c r="C548" i="6"/>
  <c r="B548" i="6"/>
  <c r="D547" i="6"/>
  <c r="C547" i="6"/>
  <c r="B547" i="6"/>
  <c r="D546" i="6"/>
  <c r="C546" i="6"/>
  <c r="B546" i="6"/>
  <c r="D545" i="6"/>
  <c r="C545" i="6"/>
  <c r="B545" i="6"/>
  <c r="D544" i="6"/>
  <c r="C544" i="6"/>
  <c r="B544" i="6"/>
  <c r="D543" i="6"/>
  <c r="C543" i="6"/>
  <c r="B543" i="6"/>
  <c r="D542" i="6"/>
  <c r="C542" i="6"/>
  <c r="B542" i="6"/>
  <c r="D541" i="6"/>
  <c r="C541" i="6"/>
  <c r="B541" i="6"/>
  <c r="D540" i="6"/>
  <c r="C540" i="6"/>
  <c r="B540" i="6"/>
  <c r="D539" i="6"/>
  <c r="C539" i="6"/>
  <c r="B539" i="6"/>
  <c r="D538" i="6"/>
  <c r="C538" i="6"/>
  <c r="B538" i="6"/>
  <c r="D537" i="6"/>
  <c r="C537" i="6"/>
  <c r="B537" i="6"/>
  <c r="D536" i="6"/>
  <c r="C536" i="6"/>
  <c r="B536" i="6"/>
  <c r="D535" i="6"/>
  <c r="C535" i="6"/>
  <c r="B535" i="6"/>
  <c r="D534" i="6"/>
  <c r="C534" i="6"/>
  <c r="B534" i="6"/>
  <c r="D533" i="6"/>
  <c r="C533" i="6"/>
  <c r="B533" i="6"/>
  <c r="D532" i="6"/>
  <c r="C532" i="6"/>
  <c r="B532" i="6"/>
  <c r="D531" i="6"/>
  <c r="C531" i="6"/>
  <c r="B531" i="6"/>
  <c r="D530" i="6"/>
  <c r="C530" i="6"/>
  <c r="B530" i="6"/>
  <c r="D529" i="6"/>
  <c r="C529" i="6"/>
  <c r="B529" i="6"/>
  <c r="D528" i="6"/>
  <c r="C528" i="6"/>
  <c r="B528" i="6"/>
  <c r="D527" i="6"/>
  <c r="C527" i="6"/>
  <c r="B527" i="6"/>
  <c r="D526" i="6"/>
  <c r="C526" i="6"/>
  <c r="B526" i="6"/>
  <c r="D525" i="6"/>
  <c r="C525" i="6"/>
  <c r="B525" i="6"/>
  <c r="D524" i="6"/>
  <c r="C524" i="6"/>
  <c r="B524" i="6"/>
  <c r="D523" i="6"/>
  <c r="C523" i="6"/>
  <c r="B523" i="6"/>
  <c r="D522" i="6"/>
  <c r="C522" i="6"/>
  <c r="B522" i="6"/>
  <c r="D521" i="6"/>
  <c r="C521" i="6"/>
  <c r="B521" i="6"/>
  <c r="D520" i="6"/>
  <c r="C520" i="6"/>
  <c r="B520" i="6"/>
  <c r="D519" i="6"/>
  <c r="C519" i="6"/>
  <c r="B519" i="6"/>
  <c r="D518" i="6"/>
  <c r="C518" i="6"/>
  <c r="B518" i="6"/>
  <c r="D517" i="6"/>
  <c r="C517" i="6"/>
  <c r="B517" i="6"/>
  <c r="D516" i="6"/>
  <c r="C516" i="6"/>
  <c r="B516" i="6"/>
  <c r="D515" i="6"/>
  <c r="C515" i="6"/>
  <c r="B515" i="6"/>
  <c r="D514" i="6"/>
  <c r="C514" i="6"/>
  <c r="B514" i="6"/>
  <c r="D513" i="6"/>
  <c r="C513" i="6"/>
  <c r="B513" i="6"/>
  <c r="D512" i="6"/>
  <c r="C512" i="6"/>
  <c r="B512" i="6"/>
  <c r="D511" i="6"/>
  <c r="C511" i="6"/>
  <c r="B511" i="6"/>
  <c r="D510" i="6"/>
  <c r="C510" i="6"/>
  <c r="B510" i="6"/>
  <c r="D509" i="6"/>
  <c r="C509" i="6"/>
  <c r="B509" i="6"/>
  <c r="D508" i="6"/>
  <c r="C508" i="6"/>
  <c r="B508" i="6"/>
  <c r="D507" i="6"/>
  <c r="C507" i="6"/>
  <c r="B507" i="6"/>
  <c r="D506" i="6"/>
  <c r="C506" i="6"/>
  <c r="B506" i="6"/>
  <c r="D505" i="6"/>
  <c r="C505" i="6"/>
  <c r="B505" i="6"/>
  <c r="D504" i="6"/>
  <c r="C504" i="6"/>
  <c r="B504" i="6"/>
  <c r="D503" i="6"/>
  <c r="C503" i="6"/>
  <c r="B503" i="6"/>
  <c r="D502" i="6"/>
  <c r="C502" i="6"/>
  <c r="B502" i="6"/>
  <c r="D501" i="6"/>
  <c r="C501" i="6"/>
  <c r="B501" i="6"/>
  <c r="D500" i="6"/>
  <c r="C500" i="6"/>
  <c r="B500" i="6"/>
  <c r="D499" i="6"/>
  <c r="C499" i="6"/>
  <c r="B499" i="6"/>
  <c r="D498" i="6"/>
  <c r="C498" i="6"/>
  <c r="B498" i="6"/>
  <c r="D497" i="6"/>
  <c r="C497" i="6"/>
  <c r="B497" i="6"/>
  <c r="D496" i="6"/>
  <c r="C496" i="6"/>
  <c r="B496" i="6"/>
  <c r="D495" i="6"/>
  <c r="C495" i="6"/>
  <c r="B495" i="6"/>
  <c r="D494" i="6"/>
  <c r="C494" i="6"/>
  <c r="B494" i="6"/>
  <c r="D493" i="6"/>
  <c r="C493" i="6"/>
  <c r="B493" i="6"/>
  <c r="D492" i="6"/>
  <c r="C492" i="6"/>
  <c r="B492" i="6"/>
  <c r="D491" i="6"/>
  <c r="C491" i="6"/>
  <c r="B491" i="6"/>
  <c r="D490" i="6"/>
  <c r="C490" i="6"/>
  <c r="B490" i="6"/>
  <c r="D489" i="6"/>
  <c r="C489" i="6"/>
  <c r="B489" i="6"/>
  <c r="D488" i="6"/>
  <c r="C488" i="6"/>
  <c r="B488" i="6"/>
  <c r="D487" i="6"/>
  <c r="C487" i="6"/>
  <c r="B487" i="6"/>
  <c r="D486" i="6"/>
  <c r="C486" i="6"/>
  <c r="B486" i="6"/>
  <c r="D485" i="6"/>
  <c r="C485" i="6"/>
  <c r="B485" i="6"/>
  <c r="D484" i="6"/>
  <c r="C484" i="6"/>
  <c r="B484" i="6"/>
  <c r="D483" i="6"/>
  <c r="C483" i="6"/>
  <c r="B483" i="6"/>
  <c r="D482" i="6"/>
  <c r="C482" i="6"/>
  <c r="B482" i="6"/>
  <c r="D481" i="6"/>
  <c r="C481" i="6"/>
  <c r="B481" i="6"/>
  <c r="D480" i="6"/>
  <c r="C480" i="6"/>
  <c r="B480" i="6"/>
  <c r="D479" i="6"/>
  <c r="C479" i="6"/>
  <c r="B479" i="6"/>
  <c r="D478" i="6"/>
  <c r="C478" i="6"/>
  <c r="B478" i="6"/>
  <c r="D477" i="6"/>
  <c r="C477" i="6"/>
  <c r="B477" i="6"/>
  <c r="D476" i="6"/>
  <c r="C476" i="6"/>
  <c r="B476" i="6"/>
  <c r="D475" i="6"/>
  <c r="C475" i="6"/>
  <c r="B475" i="6"/>
  <c r="D474" i="6"/>
  <c r="C474" i="6"/>
  <c r="B474" i="6"/>
  <c r="D473" i="6"/>
  <c r="C473" i="6"/>
  <c r="B473" i="6"/>
  <c r="D472" i="6"/>
  <c r="C472" i="6"/>
  <c r="B472" i="6"/>
  <c r="D471" i="6"/>
  <c r="C471" i="6"/>
  <c r="B471" i="6"/>
  <c r="D470" i="6"/>
  <c r="C470" i="6"/>
  <c r="B470" i="6"/>
  <c r="D469" i="6"/>
  <c r="C469" i="6"/>
  <c r="B469" i="6"/>
  <c r="D468" i="6"/>
  <c r="C468" i="6"/>
  <c r="B468" i="6"/>
  <c r="D467" i="6"/>
  <c r="C467" i="6"/>
  <c r="B467" i="6"/>
  <c r="D466" i="6"/>
  <c r="C466" i="6"/>
  <c r="B466" i="6"/>
  <c r="D465" i="6"/>
  <c r="C465" i="6"/>
  <c r="B465" i="6"/>
  <c r="D464" i="6"/>
  <c r="C464" i="6"/>
  <c r="B464" i="6"/>
  <c r="D463" i="6"/>
  <c r="C463" i="6"/>
  <c r="B463" i="6"/>
  <c r="D462" i="6"/>
  <c r="C462" i="6"/>
  <c r="B462" i="6"/>
  <c r="D461" i="6"/>
  <c r="C461" i="6"/>
  <c r="B461" i="6"/>
  <c r="D460" i="6"/>
  <c r="C460" i="6"/>
  <c r="B460" i="6"/>
  <c r="D459" i="6"/>
  <c r="C459" i="6"/>
  <c r="B459" i="6"/>
  <c r="D458" i="6"/>
  <c r="C458" i="6"/>
  <c r="B458" i="6"/>
  <c r="D457" i="6"/>
  <c r="C457" i="6"/>
  <c r="B457" i="6"/>
  <c r="D456" i="6"/>
  <c r="C456" i="6"/>
  <c r="B456" i="6"/>
  <c r="D455" i="6"/>
  <c r="C455" i="6"/>
  <c r="B455" i="6"/>
  <c r="D454" i="6"/>
  <c r="C454" i="6"/>
  <c r="B454" i="6"/>
  <c r="D453" i="6"/>
  <c r="C453" i="6"/>
  <c r="B453" i="6"/>
  <c r="D452" i="6"/>
  <c r="C452" i="6"/>
  <c r="B452" i="6"/>
  <c r="D451" i="6"/>
  <c r="C451" i="6"/>
  <c r="B451" i="6"/>
  <c r="D450" i="6"/>
  <c r="C450" i="6"/>
  <c r="B450" i="6"/>
  <c r="D449" i="6"/>
  <c r="C449" i="6"/>
  <c r="B449" i="6"/>
  <c r="D448" i="6"/>
  <c r="C448" i="6"/>
  <c r="B448" i="6"/>
  <c r="D447" i="6"/>
  <c r="C447" i="6"/>
  <c r="B447" i="6"/>
  <c r="D446" i="6"/>
  <c r="C446" i="6"/>
  <c r="B446" i="6"/>
  <c r="D445" i="6"/>
  <c r="C445" i="6"/>
  <c r="B445" i="6"/>
  <c r="D444" i="6"/>
  <c r="C444" i="6"/>
  <c r="B444" i="6"/>
  <c r="D443" i="6"/>
  <c r="C443" i="6"/>
  <c r="B443" i="6"/>
  <c r="D442" i="6"/>
  <c r="C442" i="6"/>
  <c r="B442" i="6"/>
  <c r="D441" i="6"/>
  <c r="C441" i="6"/>
  <c r="B441" i="6"/>
  <c r="D440" i="6"/>
  <c r="C440" i="6"/>
  <c r="B440" i="6"/>
  <c r="D439" i="6"/>
  <c r="C439" i="6"/>
  <c r="B439" i="6"/>
  <c r="D438" i="6"/>
  <c r="C438" i="6"/>
  <c r="B438" i="6"/>
  <c r="D437" i="6"/>
  <c r="C437" i="6"/>
  <c r="B437" i="6"/>
  <c r="D436" i="6"/>
  <c r="C436" i="6"/>
  <c r="B436" i="6"/>
  <c r="D435" i="6"/>
  <c r="C435" i="6"/>
  <c r="B435" i="6"/>
  <c r="D434" i="6"/>
  <c r="C434" i="6"/>
  <c r="B434" i="6"/>
  <c r="D433" i="6"/>
  <c r="C433" i="6"/>
  <c r="B433" i="6"/>
  <c r="D432" i="6"/>
  <c r="C432" i="6"/>
  <c r="B432" i="6"/>
  <c r="D431" i="6"/>
  <c r="C431" i="6"/>
  <c r="B431" i="6"/>
  <c r="D430" i="6"/>
  <c r="C430" i="6"/>
  <c r="B430" i="6"/>
  <c r="D429" i="6"/>
  <c r="C429" i="6"/>
  <c r="B429" i="6"/>
  <c r="D428" i="6"/>
  <c r="C428" i="6"/>
  <c r="B428" i="6"/>
  <c r="D427" i="6"/>
  <c r="C427" i="6"/>
  <c r="B427" i="6"/>
  <c r="D426" i="6"/>
  <c r="C426" i="6"/>
  <c r="B426" i="6"/>
  <c r="D425" i="6"/>
  <c r="C425" i="6"/>
  <c r="B425" i="6"/>
  <c r="D424" i="6"/>
  <c r="C424" i="6"/>
  <c r="B424" i="6"/>
  <c r="D423" i="6"/>
  <c r="C423" i="6"/>
  <c r="B423" i="6"/>
  <c r="D422" i="6"/>
  <c r="C422" i="6"/>
  <c r="B422" i="6"/>
  <c r="D421" i="6"/>
  <c r="C421" i="6"/>
  <c r="B421" i="6"/>
  <c r="D420" i="6"/>
  <c r="C420" i="6"/>
  <c r="B420" i="6"/>
  <c r="D419" i="6"/>
  <c r="C419" i="6"/>
  <c r="B419" i="6"/>
  <c r="D418" i="6"/>
  <c r="C418" i="6"/>
  <c r="B418" i="6"/>
  <c r="D417" i="6"/>
  <c r="C417" i="6"/>
  <c r="B417" i="6"/>
  <c r="D416" i="6"/>
  <c r="C416" i="6"/>
  <c r="B416" i="6"/>
  <c r="D415" i="6"/>
  <c r="C415" i="6"/>
  <c r="B415" i="6"/>
  <c r="D414" i="6"/>
  <c r="C414" i="6"/>
  <c r="B414" i="6"/>
  <c r="D413" i="6"/>
  <c r="C413" i="6"/>
  <c r="B413" i="6"/>
  <c r="D412" i="6"/>
  <c r="C412" i="6"/>
  <c r="B412" i="6"/>
  <c r="D411" i="6"/>
  <c r="C411" i="6"/>
  <c r="B411" i="6"/>
  <c r="D410" i="6"/>
  <c r="C410" i="6"/>
  <c r="B410" i="6"/>
  <c r="D409" i="6"/>
  <c r="C409" i="6"/>
  <c r="B409" i="6"/>
  <c r="D408" i="6"/>
  <c r="C408" i="6"/>
  <c r="B408" i="6"/>
  <c r="D407" i="6"/>
  <c r="C407" i="6"/>
  <c r="B407" i="6"/>
  <c r="D406" i="6"/>
  <c r="C406" i="6"/>
  <c r="B406" i="6"/>
  <c r="D405" i="6"/>
  <c r="C405" i="6"/>
  <c r="B405" i="6"/>
  <c r="D404" i="6"/>
  <c r="C404" i="6"/>
  <c r="B404" i="6"/>
  <c r="D403" i="6"/>
  <c r="C403" i="6"/>
  <c r="B403" i="6"/>
  <c r="D402" i="6"/>
  <c r="C402" i="6"/>
  <c r="B402" i="6"/>
  <c r="D401" i="6"/>
  <c r="C401" i="6"/>
  <c r="B401" i="6"/>
  <c r="D400" i="6"/>
  <c r="C400" i="6"/>
  <c r="B400" i="6"/>
  <c r="D399" i="6"/>
  <c r="C399" i="6"/>
  <c r="B399" i="6"/>
  <c r="D398" i="6"/>
  <c r="C398" i="6"/>
  <c r="B398" i="6"/>
  <c r="D397" i="6"/>
  <c r="C397" i="6"/>
  <c r="B397" i="6"/>
  <c r="D396" i="6"/>
  <c r="C396" i="6"/>
  <c r="B396" i="6"/>
  <c r="D395" i="6"/>
  <c r="C395" i="6"/>
  <c r="B395" i="6"/>
  <c r="D394" i="6"/>
  <c r="C394" i="6"/>
  <c r="B394" i="6"/>
  <c r="D393" i="6"/>
  <c r="C393" i="6"/>
  <c r="B393" i="6"/>
  <c r="D392" i="6"/>
  <c r="C392" i="6"/>
  <c r="B392" i="6"/>
  <c r="D391" i="6"/>
  <c r="C391" i="6"/>
  <c r="B391" i="6"/>
  <c r="D390" i="6"/>
  <c r="C390" i="6"/>
  <c r="B390" i="6"/>
  <c r="D389" i="6"/>
  <c r="C389" i="6"/>
  <c r="B389" i="6"/>
  <c r="D388" i="6"/>
  <c r="C388" i="6"/>
  <c r="B388" i="6"/>
  <c r="D387" i="6"/>
  <c r="C387" i="6"/>
  <c r="B387" i="6"/>
  <c r="D386" i="6"/>
  <c r="C386" i="6"/>
  <c r="B386" i="6"/>
  <c r="D385" i="6"/>
  <c r="C385" i="6"/>
  <c r="B385" i="6"/>
  <c r="D384" i="6"/>
  <c r="C384" i="6"/>
  <c r="B384" i="6"/>
  <c r="D383" i="6"/>
  <c r="C383" i="6"/>
  <c r="B383" i="6"/>
  <c r="D382" i="6"/>
  <c r="C382" i="6"/>
  <c r="B382" i="6"/>
  <c r="D381" i="6"/>
  <c r="C381" i="6"/>
  <c r="B381" i="6"/>
  <c r="D380" i="6"/>
  <c r="C380" i="6"/>
  <c r="B380" i="6"/>
  <c r="D379" i="6"/>
  <c r="C379" i="6"/>
  <c r="B379" i="6"/>
  <c r="D378" i="6"/>
  <c r="C378" i="6"/>
  <c r="B378" i="6"/>
  <c r="D377" i="6"/>
  <c r="C377" i="6"/>
  <c r="B377" i="6"/>
  <c r="D376" i="6"/>
  <c r="C376" i="6"/>
  <c r="B376" i="6"/>
  <c r="D375" i="6"/>
  <c r="C375" i="6"/>
  <c r="B375" i="6"/>
  <c r="D374" i="6"/>
  <c r="C374" i="6"/>
  <c r="B374" i="6"/>
  <c r="D373" i="6"/>
  <c r="C373" i="6"/>
  <c r="B373" i="6"/>
  <c r="D372" i="6"/>
  <c r="C372" i="6"/>
  <c r="B372" i="6"/>
  <c r="D371" i="6"/>
  <c r="C371" i="6"/>
  <c r="B371" i="6"/>
  <c r="D370" i="6"/>
  <c r="C370" i="6"/>
  <c r="B370" i="6"/>
  <c r="D369" i="6"/>
  <c r="C369" i="6"/>
  <c r="B369" i="6"/>
  <c r="D368" i="6"/>
  <c r="C368" i="6"/>
  <c r="B368" i="6"/>
  <c r="D367" i="6"/>
  <c r="C367" i="6"/>
  <c r="B367" i="6"/>
  <c r="D366" i="6"/>
  <c r="C366" i="6"/>
  <c r="B366" i="6"/>
  <c r="D365" i="6"/>
  <c r="C365" i="6"/>
  <c r="B365" i="6"/>
  <c r="D364" i="6"/>
  <c r="C364" i="6"/>
  <c r="B364" i="6"/>
  <c r="D363" i="6"/>
  <c r="C363" i="6"/>
  <c r="B363" i="6"/>
  <c r="D362" i="6"/>
  <c r="C362" i="6"/>
  <c r="B362" i="6"/>
  <c r="D361" i="6"/>
  <c r="C361" i="6"/>
  <c r="B361" i="6"/>
  <c r="D360" i="6"/>
  <c r="C360" i="6"/>
  <c r="B360" i="6"/>
  <c r="D359" i="6"/>
  <c r="C359" i="6"/>
  <c r="B359" i="6"/>
  <c r="D358" i="6"/>
  <c r="C358" i="6"/>
  <c r="B358" i="6"/>
  <c r="D357" i="6"/>
  <c r="C357" i="6"/>
  <c r="B357" i="6"/>
  <c r="D356" i="6"/>
  <c r="C356" i="6"/>
  <c r="B356" i="6"/>
  <c r="D355" i="6"/>
  <c r="C355" i="6"/>
  <c r="B355" i="6"/>
  <c r="D354" i="6"/>
  <c r="C354" i="6"/>
  <c r="B354" i="6"/>
  <c r="D353" i="6"/>
  <c r="C353" i="6"/>
  <c r="B353" i="6"/>
  <c r="D352" i="6"/>
  <c r="C352" i="6"/>
  <c r="B352" i="6"/>
  <c r="D351" i="6"/>
  <c r="C351" i="6"/>
  <c r="B351" i="6"/>
  <c r="D350" i="6"/>
  <c r="C350" i="6"/>
  <c r="B350" i="6"/>
  <c r="D349" i="6"/>
  <c r="C349" i="6"/>
  <c r="B349" i="6"/>
  <c r="D348" i="6"/>
  <c r="C348" i="6"/>
  <c r="B348" i="6"/>
  <c r="D347" i="6"/>
  <c r="C347" i="6"/>
  <c r="B347" i="6"/>
  <c r="D346" i="6"/>
  <c r="C346" i="6"/>
  <c r="B346" i="6"/>
  <c r="D345" i="6"/>
  <c r="C345" i="6"/>
  <c r="B345" i="6"/>
  <c r="D344" i="6"/>
  <c r="C344" i="6"/>
  <c r="B344" i="6"/>
  <c r="D343" i="6"/>
  <c r="C343" i="6"/>
  <c r="B343" i="6"/>
  <c r="D342" i="6"/>
  <c r="C342" i="6"/>
  <c r="B342" i="6"/>
  <c r="D341" i="6"/>
  <c r="C341" i="6"/>
  <c r="B341" i="6"/>
  <c r="D340" i="6"/>
  <c r="C340" i="6"/>
  <c r="B340" i="6"/>
  <c r="D339" i="6"/>
  <c r="C339" i="6"/>
  <c r="B339" i="6"/>
  <c r="D338" i="6"/>
  <c r="C338" i="6"/>
  <c r="B338" i="6"/>
  <c r="D337" i="6"/>
  <c r="C337" i="6"/>
  <c r="B337" i="6"/>
  <c r="D336" i="6"/>
  <c r="C336" i="6"/>
  <c r="B336" i="6"/>
  <c r="D335" i="6"/>
  <c r="C335" i="6"/>
  <c r="B335" i="6"/>
  <c r="D334" i="6"/>
  <c r="C334" i="6"/>
  <c r="B334" i="6"/>
  <c r="D333" i="6"/>
  <c r="C333" i="6"/>
  <c r="B333" i="6"/>
  <c r="D332" i="6"/>
  <c r="C332" i="6"/>
  <c r="B332" i="6"/>
  <c r="D331" i="6"/>
  <c r="C331" i="6"/>
  <c r="B331" i="6"/>
  <c r="D330" i="6"/>
  <c r="C330" i="6"/>
  <c r="B330" i="6"/>
  <c r="D329" i="6"/>
  <c r="C329" i="6"/>
  <c r="B329" i="6"/>
  <c r="D328" i="6"/>
  <c r="C328" i="6"/>
  <c r="B328" i="6"/>
  <c r="D327" i="6"/>
  <c r="C327" i="6"/>
  <c r="B327" i="6"/>
  <c r="D326" i="6"/>
  <c r="C326" i="6"/>
  <c r="B326" i="6"/>
  <c r="D325" i="6"/>
  <c r="C325" i="6"/>
  <c r="B325" i="6"/>
  <c r="D324" i="6"/>
  <c r="C324" i="6"/>
  <c r="B324" i="6"/>
  <c r="D323" i="6"/>
  <c r="C323" i="6"/>
  <c r="B323" i="6"/>
  <c r="D322" i="6"/>
  <c r="C322" i="6"/>
  <c r="B322" i="6"/>
  <c r="D321" i="6"/>
  <c r="C321" i="6"/>
  <c r="B321" i="6"/>
  <c r="D320" i="6"/>
  <c r="C320" i="6"/>
  <c r="B320" i="6"/>
  <c r="D319" i="6"/>
  <c r="C319" i="6"/>
  <c r="B319" i="6"/>
  <c r="D318" i="6"/>
  <c r="C318" i="6"/>
  <c r="B318" i="6"/>
  <c r="D317" i="6"/>
  <c r="C317" i="6"/>
  <c r="B317" i="6"/>
  <c r="D316" i="6"/>
  <c r="C316" i="6"/>
  <c r="B316" i="6"/>
  <c r="D315" i="6"/>
  <c r="C315" i="6"/>
  <c r="B315" i="6"/>
  <c r="D314" i="6"/>
  <c r="C314" i="6"/>
  <c r="B314" i="6"/>
  <c r="D313" i="6"/>
  <c r="C313" i="6"/>
  <c r="B313" i="6"/>
  <c r="D312" i="6"/>
  <c r="C312" i="6"/>
  <c r="B312" i="6"/>
  <c r="D311" i="6"/>
  <c r="C311" i="6"/>
  <c r="B311" i="6"/>
  <c r="D310" i="6"/>
  <c r="C310" i="6"/>
  <c r="B310" i="6"/>
  <c r="D309" i="6"/>
  <c r="C309" i="6"/>
  <c r="B309" i="6"/>
  <c r="D308" i="6"/>
  <c r="C308" i="6"/>
  <c r="B308" i="6"/>
  <c r="D307" i="6"/>
  <c r="C307" i="6"/>
  <c r="B307" i="6"/>
  <c r="D306" i="6"/>
  <c r="C306" i="6"/>
  <c r="B306" i="6"/>
  <c r="D305" i="6"/>
  <c r="C305" i="6"/>
  <c r="B305" i="6"/>
  <c r="D304" i="6"/>
  <c r="C304" i="6"/>
  <c r="B304" i="6"/>
  <c r="D303" i="6"/>
  <c r="C303" i="6"/>
  <c r="B303" i="6"/>
  <c r="D302" i="6"/>
  <c r="C302" i="6"/>
  <c r="B302" i="6"/>
  <c r="D301" i="6"/>
  <c r="C301" i="6"/>
  <c r="B301" i="6"/>
  <c r="D300" i="6"/>
  <c r="C300" i="6"/>
  <c r="B300" i="6"/>
  <c r="D299" i="6"/>
  <c r="C299" i="6"/>
  <c r="B299" i="6"/>
  <c r="D298" i="6"/>
  <c r="C298" i="6"/>
  <c r="B298" i="6"/>
  <c r="D297" i="6"/>
  <c r="C297" i="6"/>
  <c r="B297" i="6"/>
  <c r="D296" i="6"/>
  <c r="C296" i="6"/>
  <c r="B296" i="6"/>
  <c r="D295" i="6"/>
  <c r="C295" i="6"/>
  <c r="B295" i="6"/>
  <c r="D294" i="6"/>
  <c r="C294" i="6"/>
  <c r="B294" i="6"/>
  <c r="D293" i="6"/>
  <c r="C293" i="6"/>
  <c r="B293" i="6"/>
  <c r="D292" i="6"/>
  <c r="C292" i="6"/>
  <c r="B292" i="6"/>
  <c r="D291" i="6"/>
  <c r="C291" i="6"/>
  <c r="B291" i="6"/>
  <c r="D290" i="6"/>
  <c r="C290" i="6"/>
  <c r="B290" i="6"/>
  <c r="D289" i="6"/>
  <c r="C289" i="6"/>
  <c r="B289" i="6"/>
  <c r="D288" i="6"/>
  <c r="C288" i="6"/>
  <c r="B288" i="6"/>
  <c r="D287" i="6"/>
  <c r="C287" i="6"/>
  <c r="B287" i="6"/>
  <c r="D286" i="6"/>
  <c r="C286" i="6"/>
  <c r="B286" i="6"/>
  <c r="D285" i="6"/>
  <c r="C285" i="6"/>
  <c r="B285" i="6"/>
  <c r="D284" i="6"/>
  <c r="C284" i="6"/>
  <c r="B284" i="6"/>
  <c r="D283" i="6"/>
  <c r="C283" i="6"/>
  <c r="B283" i="6"/>
  <c r="D282" i="6"/>
  <c r="C282" i="6"/>
  <c r="B282" i="6"/>
  <c r="D281" i="6"/>
  <c r="C281" i="6"/>
  <c r="B281" i="6"/>
  <c r="D280" i="6"/>
  <c r="C280" i="6"/>
  <c r="B280" i="6"/>
  <c r="D279" i="6"/>
  <c r="C279" i="6"/>
  <c r="B279" i="6"/>
  <c r="D278" i="6"/>
  <c r="C278" i="6"/>
  <c r="B278" i="6"/>
  <c r="D277" i="6"/>
  <c r="C277" i="6"/>
  <c r="B277" i="6"/>
  <c r="D276" i="6"/>
  <c r="C276" i="6"/>
  <c r="B276" i="6"/>
  <c r="D275" i="6"/>
  <c r="C275" i="6"/>
  <c r="B275" i="6"/>
  <c r="D274" i="6"/>
  <c r="C274" i="6"/>
  <c r="B274" i="6"/>
  <c r="D273" i="6"/>
  <c r="C273" i="6"/>
  <c r="B273" i="6"/>
  <c r="D272" i="6"/>
  <c r="C272" i="6"/>
  <c r="B272" i="6"/>
  <c r="D271" i="6"/>
  <c r="C271" i="6"/>
  <c r="B271" i="6"/>
  <c r="D270" i="6"/>
  <c r="C270" i="6"/>
  <c r="B270" i="6"/>
  <c r="D269" i="6"/>
  <c r="C269" i="6"/>
  <c r="B269" i="6"/>
  <c r="D268" i="6"/>
  <c r="C268" i="6"/>
  <c r="B268" i="6"/>
  <c r="D267" i="6"/>
  <c r="C267" i="6"/>
  <c r="B267" i="6"/>
  <c r="D266" i="6"/>
  <c r="C266" i="6"/>
  <c r="B266" i="6"/>
  <c r="D265" i="6"/>
  <c r="C265" i="6"/>
  <c r="B265" i="6"/>
  <c r="D264" i="6"/>
  <c r="C264" i="6"/>
  <c r="B264" i="6"/>
  <c r="D263" i="6"/>
  <c r="C263" i="6"/>
  <c r="B263" i="6"/>
  <c r="D262" i="6"/>
  <c r="C262" i="6"/>
  <c r="B262" i="6"/>
  <c r="D261" i="6"/>
  <c r="C261" i="6"/>
  <c r="B261" i="6"/>
  <c r="D260" i="6"/>
  <c r="C260" i="6"/>
  <c r="B260" i="6"/>
  <c r="D259" i="6"/>
  <c r="C259" i="6"/>
  <c r="B259" i="6"/>
  <c r="D258" i="6"/>
  <c r="C258" i="6"/>
  <c r="B258" i="6"/>
  <c r="D257" i="6"/>
  <c r="C257" i="6"/>
  <c r="B257" i="6"/>
  <c r="D256" i="6"/>
  <c r="C256" i="6"/>
  <c r="B256" i="6"/>
  <c r="D255" i="6"/>
  <c r="C255" i="6"/>
  <c r="B255" i="6"/>
  <c r="D254" i="6"/>
  <c r="C254" i="6"/>
  <c r="B254" i="6"/>
  <c r="D253" i="6"/>
  <c r="C253" i="6"/>
  <c r="B253" i="6"/>
  <c r="D252" i="6"/>
  <c r="C252" i="6"/>
  <c r="B252" i="6"/>
  <c r="D251" i="6"/>
  <c r="C251" i="6"/>
  <c r="B251" i="6"/>
  <c r="D250" i="6"/>
  <c r="C250" i="6"/>
  <c r="B250" i="6"/>
  <c r="D249" i="6"/>
  <c r="C249" i="6"/>
  <c r="B249" i="6"/>
  <c r="D248" i="6"/>
  <c r="C248" i="6"/>
  <c r="B248" i="6"/>
  <c r="D247" i="6"/>
  <c r="C247" i="6"/>
  <c r="B247" i="6"/>
  <c r="D246" i="6"/>
  <c r="C246" i="6"/>
  <c r="B246" i="6"/>
  <c r="D245" i="6"/>
  <c r="C245" i="6"/>
  <c r="B245" i="6"/>
  <c r="D244" i="6"/>
  <c r="C244" i="6"/>
  <c r="B244" i="6"/>
  <c r="D243" i="6"/>
  <c r="C243" i="6"/>
  <c r="B243" i="6"/>
  <c r="D242" i="6"/>
  <c r="C242" i="6"/>
  <c r="B242" i="6"/>
  <c r="D241" i="6"/>
  <c r="C241" i="6"/>
  <c r="B241" i="6"/>
  <c r="D240" i="6"/>
  <c r="C240" i="6"/>
  <c r="B240" i="6"/>
  <c r="D239" i="6"/>
  <c r="C239" i="6"/>
  <c r="B239" i="6"/>
  <c r="D238" i="6"/>
  <c r="C238" i="6"/>
  <c r="B238" i="6"/>
  <c r="D237" i="6"/>
  <c r="C237" i="6"/>
  <c r="B237" i="6"/>
  <c r="D236" i="6"/>
  <c r="C236" i="6"/>
  <c r="B236" i="6"/>
  <c r="D235" i="6"/>
  <c r="C235" i="6"/>
  <c r="B235" i="6"/>
  <c r="D234" i="6"/>
  <c r="C234" i="6"/>
  <c r="B234" i="6"/>
  <c r="D233" i="6"/>
  <c r="C233" i="6"/>
  <c r="B233" i="6"/>
  <c r="D232" i="6"/>
  <c r="C232" i="6"/>
  <c r="B232" i="6"/>
  <c r="D231" i="6"/>
  <c r="C231" i="6"/>
  <c r="B231" i="6"/>
  <c r="D230" i="6"/>
  <c r="C230" i="6"/>
  <c r="B230" i="6"/>
  <c r="D229" i="6"/>
  <c r="C229" i="6"/>
  <c r="B229" i="6"/>
  <c r="D228" i="6"/>
  <c r="C228" i="6"/>
  <c r="B228" i="6"/>
  <c r="D227" i="6"/>
  <c r="C227" i="6"/>
  <c r="B227" i="6"/>
  <c r="D226" i="6"/>
  <c r="C226" i="6"/>
  <c r="B226" i="6"/>
  <c r="D225" i="6"/>
  <c r="C225" i="6"/>
  <c r="B225" i="6"/>
  <c r="D224" i="6"/>
  <c r="C224" i="6"/>
  <c r="B224" i="6"/>
  <c r="D223" i="6"/>
  <c r="C223" i="6"/>
  <c r="B223" i="6"/>
  <c r="D222" i="6"/>
  <c r="C222" i="6"/>
  <c r="B222" i="6"/>
  <c r="D221" i="6"/>
  <c r="C221" i="6"/>
  <c r="B221" i="6"/>
  <c r="D220" i="6"/>
  <c r="C220" i="6"/>
  <c r="B220" i="6"/>
  <c r="D219" i="6"/>
  <c r="C219" i="6"/>
  <c r="B219" i="6"/>
  <c r="D218" i="6"/>
  <c r="C218" i="6"/>
  <c r="B218" i="6"/>
  <c r="D217" i="6"/>
  <c r="C217" i="6"/>
  <c r="B217" i="6"/>
  <c r="D216" i="6"/>
  <c r="C216" i="6"/>
  <c r="B216" i="6"/>
  <c r="D215" i="6"/>
  <c r="C215" i="6"/>
  <c r="B215" i="6"/>
  <c r="D214" i="6"/>
  <c r="C214" i="6"/>
  <c r="B214" i="6"/>
  <c r="D213" i="6"/>
  <c r="C213" i="6"/>
  <c r="B213" i="6"/>
  <c r="D212" i="6"/>
  <c r="C212" i="6"/>
  <c r="B212" i="6"/>
  <c r="D211" i="6"/>
  <c r="C211" i="6"/>
  <c r="B211" i="6"/>
  <c r="D210" i="6"/>
  <c r="C210" i="6"/>
  <c r="B210" i="6"/>
  <c r="D209" i="6"/>
  <c r="C209" i="6"/>
  <c r="B209" i="6"/>
  <c r="D208" i="6"/>
  <c r="C208" i="6"/>
  <c r="B208" i="6"/>
  <c r="D207" i="6"/>
  <c r="C207" i="6"/>
  <c r="B207" i="6"/>
  <c r="D206" i="6"/>
  <c r="C206" i="6"/>
  <c r="B206" i="6"/>
  <c r="D205" i="6"/>
  <c r="C205" i="6"/>
  <c r="B205" i="6"/>
  <c r="D204" i="6"/>
  <c r="C204" i="6"/>
  <c r="B204" i="6"/>
  <c r="D203" i="6"/>
  <c r="C203" i="6"/>
  <c r="B203" i="6"/>
  <c r="D202" i="6"/>
  <c r="C202" i="6"/>
  <c r="B202" i="6"/>
  <c r="D201" i="6"/>
  <c r="C201" i="6"/>
  <c r="B201" i="6"/>
  <c r="D200" i="6"/>
  <c r="C200" i="6"/>
  <c r="B200" i="6"/>
  <c r="D199" i="6"/>
  <c r="C199" i="6"/>
  <c r="B199" i="6"/>
  <c r="D198" i="6"/>
  <c r="C198" i="6"/>
  <c r="B198" i="6"/>
  <c r="D197" i="6"/>
  <c r="C197" i="6"/>
  <c r="B197" i="6"/>
  <c r="D196" i="6"/>
  <c r="C196" i="6"/>
  <c r="B196" i="6"/>
  <c r="D195" i="6"/>
  <c r="C195" i="6"/>
  <c r="B195" i="6"/>
  <c r="D194" i="6"/>
  <c r="C194" i="6"/>
  <c r="B194" i="6"/>
  <c r="D193" i="6"/>
  <c r="C193" i="6"/>
  <c r="B193" i="6"/>
  <c r="D192" i="6"/>
  <c r="C192" i="6"/>
  <c r="B192" i="6"/>
  <c r="D191" i="6"/>
  <c r="C191" i="6"/>
  <c r="B191" i="6"/>
  <c r="D190" i="6"/>
  <c r="C190" i="6"/>
  <c r="B190" i="6"/>
  <c r="D189" i="6"/>
  <c r="C189" i="6"/>
  <c r="B189" i="6"/>
  <c r="D188" i="6"/>
  <c r="C188" i="6"/>
  <c r="B188" i="6"/>
  <c r="D187" i="6"/>
  <c r="C187" i="6"/>
  <c r="B187" i="6"/>
  <c r="D186" i="6"/>
  <c r="C186" i="6"/>
  <c r="B186" i="6"/>
  <c r="D185" i="6"/>
  <c r="C185" i="6"/>
  <c r="B185" i="6"/>
  <c r="D184" i="6"/>
  <c r="C184" i="6"/>
  <c r="B184" i="6"/>
  <c r="D183" i="6"/>
  <c r="C183" i="6"/>
  <c r="B183" i="6"/>
  <c r="D182" i="6"/>
  <c r="C182" i="6"/>
  <c r="B182" i="6"/>
  <c r="D181" i="6"/>
  <c r="C181" i="6"/>
  <c r="B181" i="6"/>
  <c r="D180" i="6"/>
  <c r="C180" i="6"/>
  <c r="B180" i="6"/>
  <c r="D179" i="6"/>
  <c r="C179" i="6"/>
  <c r="B179" i="6"/>
  <c r="D178" i="6"/>
  <c r="C178" i="6"/>
  <c r="B178" i="6"/>
  <c r="D177" i="6"/>
  <c r="C177" i="6"/>
  <c r="B177" i="6"/>
  <c r="D176" i="6"/>
  <c r="C176" i="6"/>
  <c r="B176" i="6"/>
  <c r="D175" i="6"/>
  <c r="C175" i="6"/>
  <c r="B175" i="6"/>
  <c r="D174" i="6"/>
  <c r="C174" i="6"/>
  <c r="B174" i="6"/>
  <c r="D173" i="6"/>
  <c r="C173" i="6"/>
  <c r="B173" i="6"/>
  <c r="D172" i="6"/>
  <c r="C172" i="6"/>
  <c r="B172" i="6"/>
  <c r="D171" i="6"/>
  <c r="C171" i="6"/>
  <c r="B171" i="6"/>
  <c r="D170" i="6"/>
  <c r="C170" i="6"/>
  <c r="B170" i="6"/>
  <c r="D169" i="6"/>
  <c r="C169" i="6"/>
  <c r="B169" i="6"/>
  <c r="D168" i="6"/>
  <c r="C168" i="6"/>
  <c r="B168" i="6"/>
  <c r="D167" i="6"/>
  <c r="C167" i="6"/>
  <c r="B167" i="6"/>
  <c r="D166" i="6"/>
  <c r="C166" i="6"/>
  <c r="B166" i="6"/>
  <c r="D165" i="6"/>
  <c r="C165" i="6"/>
  <c r="B165" i="6"/>
  <c r="D164" i="6"/>
  <c r="C164" i="6"/>
  <c r="B164" i="6"/>
  <c r="D163" i="6"/>
  <c r="C163" i="6"/>
  <c r="B163" i="6"/>
  <c r="D162" i="6"/>
  <c r="C162" i="6"/>
  <c r="B162" i="6"/>
  <c r="D161" i="6"/>
  <c r="C161" i="6"/>
  <c r="B161" i="6"/>
  <c r="D160" i="6"/>
  <c r="C160" i="6"/>
  <c r="B160" i="6"/>
  <c r="D159" i="6"/>
  <c r="C159" i="6"/>
  <c r="B159" i="6"/>
  <c r="D158" i="6"/>
  <c r="C158" i="6"/>
  <c r="B158" i="6"/>
  <c r="D157" i="6"/>
  <c r="C157" i="6"/>
  <c r="B157" i="6"/>
  <c r="D156" i="6"/>
  <c r="C156" i="6"/>
  <c r="B156" i="6"/>
  <c r="D155" i="6"/>
  <c r="C155" i="6"/>
  <c r="B155" i="6"/>
  <c r="D154" i="6"/>
  <c r="C154" i="6"/>
  <c r="B154" i="6"/>
  <c r="D153" i="6"/>
  <c r="C153" i="6"/>
  <c r="B153" i="6"/>
  <c r="D152" i="6"/>
  <c r="C152" i="6"/>
  <c r="B152" i="6"/>
  <c r="D151" i="6"/>
  <c r="C151" i="6"/>
  <c r="B151" i="6"/>
  <c r="D150" i="6"/>
  <c r="C150" i="6"/>
  <c r="B150" i="6"/>
  <c r="D149" i="6"/>
  <c r="C149" i="6"/>
  <c r="B149" i="6"/>
  <c r="D148" i="6"/>
  <c r="C148" i="6"/>
  <c r="B148" i="6"/>
  <c r="D147" i="6"/>
  <c r="C147" i="6"/>
  <c r="B147" i="6"/>
  <c r="D146" i="6"/>
  <c r="C146" i="6"/>
  <c r="B146" i="6"/>
  <c r="D145" i="6"/>
  <c r="C145" i="6"/>
  <c r="B145" i="6"/>
  <c r="D144" i="6"/>
  <c r="C144" i="6"/>
  <c r="B144" i="6"/>
  <c r="D143" i="6"/>
  <c r="C143" i="6"/>
  <c r="B143" i="6"/>
  <c r="D142" i="6"/>
  <c r="C142" i="6"/>
  <c r="B142" i="6"/>
  <c r="D141" i="6"/>
  <c r="C141" i="6"/>
  <c r="B141" i="6"/>
  <c r="D140" i="6"/>
  <c r="C140" i="6"/>
  <c r="B140" i="6"/>
  <c r="D139" i="6"/>
  <c r="C139" i="6"/>
  <c r="B139" i="6"/>
  <c r="D138" i="6"/>
  <c r="C138" i="6"/>
  <c r="B138" i="6"/>
  <c r="D137" i="6"/>
  <c r="C137" i="6"/>
  <c r="B137" i="6"/>
  <c r="D136" i="6"/>
  <c r="C136" i="6"/>
  <c r="B136" i="6"/>
  <c r="D135" i="6"/>
  <c r="C135" i="6"/>
  <c r="B135" i="6"/>
  <c r="D134" i="6"/>
  <c r="C134" i="6"/>
  <c r="B134" i="6"/>
  <c r="D133" i="6"/>
  <c r="C133" i="6"/>
  <c r="B133" i="6"/>
  <c r="D132" i="6"/>
  <c r="C132" i="6"/>
  <c r="B132" i="6"/>
  <c r="D131" i="6"/>
  <c r="C131" i="6"/>
  <c r="B131" i="6"/>
  <c r="D130" i="6"/>
  <c r="C130" i="6"/>
  <c r="B130" i="6"/>
  <c r="D129" i="6"/>
  <c r="C129" i="6"/>
  <c r="B129" i="6"/>
  <c r="D128" i="6"/>
  <c r="C128" i="6"/>
  <c r="B128" i="6"/>
  <c r="D127" i="6"/>
  <c r="C127" i="6"/>
  <c r="B127" i="6"/>
  <c r="D126" i="6"/>
  <c r="C126" i="6"/>
  <c r="B126" i="6"/>
  <c r="D125" i="6"/>
  <c r="C125" i="6"/>
  <c r="B125" i="6"/>
  <c r="D124" i="6"/>
  <c r="C124" i="6"/>
  <c r="B124" i="6"/>
  <c r="D123" i="6"/>
  <c r="C123" i="6"/>
  <c r="B123" i="6"/>
  <c r="D122" i="6"/>
  <c r="C122" i="6"/>
  <c r="B122" i="6"/>
  <c r="D121" i="6"/>
  <c r="C121" i="6"/>
  <c r="B121" i="6"/>
  <c r="D120" i="6"/>
  <c r="C120" i="6"/>
  <c r="B120" i="6"/>
  <c r="D119" i="6"/>
  <c r="C119" i="6"/>
  <c r="B119" i="6"/>
  <c r="D118" i="6"/>
  <c r="C118" i="6"/>
  <c r="B118" i="6"/>
  <c r="D117" i="6"/>
  <c r="C117" i="6"/>
  <c r="B117" i="6"/>
  <c r="D116" i="6"/>
  <c r="C116" i="6"/>
  <c r="B116" i="6"/>
  <c r="D115" i="6"/>
  <c r="C115" i="6"/>
  <c r="B115" i="6"/>
  <c r="D114" i="6"/>
  <c r="C114" i="6"/>
  <c r="B114" i="6"/>
  <c r="D113" i="6"/>
  <c r="C113" i="6"/>
  <c r="B113" i="6"/>
  <c r="D112" i="6"/>
  <c r="C112" i="6"/>
  <c r="B112" i="6"/>
  <c r="D111" i="6"/>
  <c r="C111" i="6"/>
  <c r="B111" i="6"/>
  <c r="D110" i="6"/>
  <c r="C110" i="6"/>
  <c r="B110" i="6"/>
  <c r="D109" i="6"/>
  <c r="C109" i="6"/>
  <c r="B109" i="6"/>
  <c r="D108" i="6"/>
  <c r="C108" i="6"/>
  <c r="B108" i="6"/>
  <c r="D107" i="6"/>
  <c r="C107" i="6"/>
  <c r="B107" i="6"/>
  <c r="D106" i="6"/>
  <c r="C106" i="6"/>
  <c r="B106" i="6"/>
  <c r="D105" i="6"/>
  <c r="C105" i="6"/>
  <c r="B105" i="6"/>
  <c r="D104" i="6"/>
  <c r="C104" i="6"/>
  <c r="B104" i="6"/>
  <c r="D103" i="6"/>
  <c r="C103" i="6"/>
  <c r="B103" i="6"/>
  <c r="D102" i="6"/>
  <c r="C102" i="6"/>
  <c r="B102" i="6"/>
  <c r="D101" i="6"/>
  <c r="C101" i="6"/>
  <c r="B101" i="6"/>
  <c r="D100" i="6"/>
  <c r="C100" i="6"/>
  <c r="B100" i="6"/>
  <c r="D99" i="6"/>
  <c r="C99" i="6"/>
  <c r="B99" i="6"/>
  <c r="D98" i="6"/>
  <c r="C98" i="6"/>
  <c r="B98" i="6"/>
  <c r="D97" i="6"/>
  <c r="C97" i="6"/>
  <c r="B97" i="6"/>
  <c r="D96" i="6"/>
  <c r="C96" i="6"/>
  <c r="B96" i="6"/>
  <c r="D95" i="6"/>
  <c r="C95" i="6"/>
  <c r="B95" i="6"/>
  <c r="D94" i="6"/>
  <c r="C94" i="6"/>
  <c r="B94" i="6"/>
  <c r="D93" i="6"/>
  <c r="C93" i="6"/>
  <c r="B93" i="6"/>
  <c r="D92" i="6"/>
  <c r="C92" i="6"/>
  <c r="B92" i="6"/>
  <c r="D91" i="6"/>
  <c r="C91" i="6"/>
  <c r="B91" i="6"/>
  <c r="D90" i="6"/>
  <c r="C90" i="6"/>
  <c r="B90" i="6"/>
  <c r="D89" i="6"/>
  <c r="C89" i="6"/>
  <c r="B89" i="6"/>
  <c r="D88" i="6"/>
  <c r="C88" i="6"/>
  <c r="B88" i="6"/>
  <c r="D87" i="6"/>
  <c r="C87" i="6"/>
  <c r="B87" i="6"/>
  <c r="D86" i="6"/>
  <c r="C86" i="6"/>
  <c r="B86" i="6"/>
  <c r="D85" i="6"/>
  <c r="C85" i="6"/>
  <c r="B85" i="6"/>
  <c r="D84" i="6"/>
  <c r="C84" i="6"/>
  <c r="B84" i="6"/>
  <c r="D83" i="6"/>
  <c r="C83" i="6"/>
  <c r="B83" i="6"/>
  <c r="D82" i="6"/>
  <c r="C82" i="6"/>
  <c r="B82" i="6"/>
  <c r="D81" i="6"/>
  <c r="C81" i="6"/>
  <c r="B81" i="6"/>
  <c r="D80" i="6"/>
  <c r="C80" i="6"/>
  <c r="B80" i="6"/>
  <c r="D79" i="6"/>
  <c r="C79" i="6"/>
  <c r="B79" i="6"/>
  <c r="D78" i="6"/>
  <c r="C78" i="6"/>
  <c r="B78" i="6"/>
  <c r="D77" i="6"/>
  <c r="C77" i="6"/>
  <c r="B77" i="6"/>
  <c r="D76" i="6"/>
  <c r="C76" i="6"/>
  <c r="B76" i="6"/>
  <c r="D75" i="6"/>
  <c r="C75" i="6"/>
  <c r="B75" i="6"/>
  <c r="D74" i="6"/>
  <c r="C74" i="6"/>
  <c r="B74" i="6"/>
  <c r="D73" i="6"/>
  <c r="C73" i="6"/>
  <c r="B73" i="6"/>
  <c r="D72" i="6"/>
  <c r="C72" i="6"/>
  <c r="B72" i="6"/>
  <c r="D71" i="6"/>
  <c r="C71" i="6"/>
  <c r="B71" i="6"/>
  <c r="D70" i="6"/>
  <c r="C70" i="6"/>
  <c r="B70" i="6"/>
  <c r="D69" i="6"/>
  <c r="C69" i="6"/>
  <c r="B69" i="6"/>
  <c r="D68" i="6"/>
  <c r="C68" i="6"/>
  <c r="B68" i="6"/>
  <c r="D67" i="6"/>
  <c r="C67" i="6"/>
  <c r="B67" i="6"/>
  <c r="D66" i="6"/>
  <c r="C66" i="6"/>
  <c r="B66" i="6"/>
  <c r="D65" i="6"/>
  <c r="C65" i="6"/>
  <c r="B65" i="6"/>
  <c r="D64" i="6"/>
  <c r="C64" i="6"/>
  <c r="B64" i="6"/>
  <c r="D63" i="6"/>
  <c r="C63" i="6"/>
  <c r="B63" i="6"/>
  <c r="D62" i="6"/>
  <c r="C62" i="6"/>
  <c r="B62" i="6"/>
  <c r="D61" i="6"/>
  <c r="C61" i="6"/>
  <c r="B61" i="6"/>
  <c r="D60" i="6"/>
  <c r="C60" i="6"/>
  <c r="B60" i="6"/>
  <c r="D59" i="6"/>
  <c r="C59" i="6"/>
  <c r="B59" i="6"/>
  <c r="D58" i="6"/>
  <c r="C58" i="6"/>
  <c r="B58" i="6"/>
  <c r="D57" i="6"/>
  <c r="C57" i="6"/>
  <c r="B57" i="6"/>
  <c r="D56" i="6"/>
  <c r="C56" i="6"/>
  <c r="B56" i="6"/>
  <c r="D55" i="6"/>
  <c r="C55" i="6"/>
  <c r="B55" i="6"/>
  <c r="D54" i="6"/>
  <c r="C54" i="6"/>
  <c r="B54" i="6"/>
  <c r="D53" i="6"/>
  <c r="C53" i="6"/>
  <c r="B53" i="6"/>
  <c r="D52" i="6"/>
  <c r="C52" i="6"/>
  <c r="B52" i="6"/>
  <c r="D51" i="6"/>
  <c r="C51" i="6"/>
  <c r="B51" i="6"/>
  <c r="D50" i="6"/>
  <c r="C50" i="6"/>
  <c r="B50" i="6"/>
  <c r="D49" i="6"/>
  <c r="C49" i="6"/>
  <c r="B49" i="6"/>
  <c r="D48" i="6"/>
  <c r="C48" i="6"/>
  <c r="B48" i="6"/>
  <c r="D47" i="6"/>
  <c r="C47" i="6"/>
  <c r="B47" i="6"/>
  <c r="D46" i="6"/>
  <c r="C46" i="6"/>
  <c r="B46" i="6"/>
  <c r="D45" i="6"/>
  <c r="C45" i="6"/>
  <c r="B45" i="6"/>
  <c r="D44" i="6"/>
  <c r="C44" i="6"/>
  <c r="B44" i="6"/>
  <c r="D43" i="6"/>
  <c r="C43" i="6"/>
  <c r="B43" i="6"/>
  <c r="D42" i="6"/>
  <c r="C42" i="6"/>
  <c r="B42" i="6"/>
  <c r="D41" i="6"/>
  <c r="C41" i="6"/>
  <c r="B41" i="6"/>
  <c r="D40" i="6"/>
  <c r="C40" i="6"/>
  <c r="B40" i="6"/>
  <c r="D39" i="6"/>
  <c r="C39" i="6"/>
  <c r="B39" i="6"/>
  <c r="D38" i="6"/>
  <c r="C38" i="6"/>
  <c r="B38" i="6"/>
  <c r="D37" i="6"/>
  <c r="C37" i="6"/>
  <c r="B37" i="6"/>
  <c r="D36" i="6"/>
  <c r="C36" i="6"/>
  <c r="B36" i="6"/>
  <c r="D35" i="6"/>
  <c r="C35" i="6"/>
  <c r="B35" i="6"/>
  <c r="D34" i="6"/>
  <c r="C34" i="6"/>
  <c r="B34" i="6"/>
  <c r="D33" i="6"/>
  <c r="C33" i="6"/>
  <c r="B33" i="6"/>
  <c r="D32" i="6"/>
  <c r="C32" i="6"/>
  <c r="B32" i="6"/>
  <c r="D31" i="6"/>
  <c r="C31" i="6"/>
  <c r="B31" i="6"/>
  <c r="D30" i="6"/>
  <c r="C30" i="6"/>
  <c r="B30" i="6"/>
  <c r="D29" i="6"/>
  <c r="C29" i="6"/>
  <c r="B29" i="6"/>
  <c r="D28" i="6"/>
  <c r="C28" i="6"/>
  <c r="B28" i="6"/>
  <c r="D27" i="6"/>
  <c r="C27" i="6"/>
  <c r="B27" i="6"/>
  <c r="D26" i="6"/>
  <c r="C26" i="6"/>
  <c r="B26" i="6"/>
  <c r="D25" i="6"/>
  <c r="C25" i="6"/>
  <c r="B25" i="6"/>
  <c r="D24" i="6"/>
  <c r="C24" i="6"/>
  <c r="B24" i="6"/>
  <c r="D23" i="6"/>
  <c r="C23" i="6"/>
  <c r="B23" i="6"/>
  <c r="D22" i="6"/>
  <c r="C22" i="6"/>
  <c r="B22" i="6"/>
  <c r="D21" i="6"/>
  <c r="C21" i="6"/>
  <c r="B21" i="6"/>
  <c r="D20" i="6"/>
  <c r="C20" i="6"/>
  <c r="B20" i="6"/>
  <c r="D19" i="6"/>
  <c r="C19" i="6"/>
  <c r="B19" i="6"/>
  <c r="D18" i="6"/>
  <c r="C18" i="6"/>
  <c r="B18" i="6"/>
  <c r="D17" i="6"/>
  <c r="C17" i="6"/>
  <c r="B17" i="6"/>
  <c r="D16" i="6"/>
  <c r="C16" i="6"/>
  <c r="B16" i="6"/>
  <c r="D15" i="6"/>
  <c r="C15" i="6"/>
  <c r="B15" i="6"/>
  <c r="D14" i="6"/>
  <c r="C14" i="6"/>
  <c r="B14" i="6"/>
  <c r="D13" i="6"/>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D2" i="6"/>
  <c r="C2" i="6"/>
  <c r="B2" i="6"/>
  <c r="Q11" i="1"/>
  <c r="Q10" i="1"/>
  <c r="Q6" i="1"/>
  <c r="Q4" i="1"/>
  <c r="Q14" i="1" s="1"/>
  <c r="B3" i="1"/>
  <c r="C3" i="1"/>
  <c r="D3" i="1"/>
  <c r="B4" i="1"/>
  <c r="C4" i="1"/>
  <c r="D4" i="1"/>
  <c r="B5" i="1"/>
  <c r="C5" i="1"/>
  <c r="D5" i="1"/>
  <c r="B6" i="1"/>
  <c r="C6" i="1"/>
  <c r="D6" i="1"/>
  <c r="B7" i="1"/>
  <c r="C7" i="1"/>
  <c r="D7" i="1"/>
  <c r="B8" i="1"/>
  <c r="C8" i="1"/>
  <c r="D8" i="1"/>
  <c r="B9" i="1"/>
  <c r="C9" i="1"/>
  <c r="D9" i="1"/>
  <c r="B10" i="1"/>
  <c r="C10" i="1"/>
  <c r="D10" i="1"/>
  <c r="B11" i="1"/>
  <c r="C11" i="1"/>
  <c r="D11" i="1"/>
  <c r="B12" i="1"/>
  <c r="C12" i="1"/>
  <c r="D12" i="1"/>
  <c r="B13" i="1"/>
  <c r="C13" i="1"/>
  <c r="D13" i="1"/>
  <c r="B14" i="1"/>
  <c r="C14" i="1"/>
  <c r="D14" i="1"/>
  <c r="B15" i="1"/>
  <c r="C15" i="1"/>
  <c r="D15" i="1"/>
  <c r="B16" i="1"/>
  <c r="C16" i="1"/>
  <c r="D16" i="1"/>
  <c r="B17" i="1"/>
  <c r="C17" i="1"/>
  <c r="D17" i="1"/>
  <c r="B18" i="1"/>
  <c r="C18" i="1"/>
  <c r="D18" i="1"/>
  <c r="B19" i="1"/>
  <c r="C19" i="1"/>
  <c r="D19" i="1"/>
  <c r="B20" i="1"/>
  <c r="C20" i="1"/>
  <c r="D20" i="1"/>
  <c r="B21" i="1"/>
  <c r="C21" i="1"/>
  <c r="D21" i="1"/>
  <c r="B22" i="1"/>
  <c r="C22" i="1"/>
  <c r="D22" i="1"/>
  <c r="B23" i="1"/>
  <c r="C23" i="1"/>
  <c r="D23" i="1"/>
  <c r="B24" i="1"/>
  <c r="C24" i="1"/>
  <c r="D24" i="1"/>
  <c r="B25" i="1"/>
  <c r="C25" i="1"/>
  <c r="D25" i="1"/>
  <c r="B26" i="1"/>
  <c r="C26" i="1"/>
  <c r="D26" i="1"/>
  <c r="B27" i="1"/>
  <c r="C27" i="1"/>
  <c r="D27" i="1"/>
  <c r="B28" i="1"/>
  <c r="C28" i="1"/>
  <c r="D28" i="1"/>
  <c r="B29" i="1"/>
  <c r="C29" i="1"/>
  <c r="D29" i="1"/>
  <c r="B30" i="1"/>
  <c r="C30" i="1"/>
  <c r="D30" i="1"/>
  <c r="B31" i="1"/>
  <c r="C31" i="1"/>
  <c r="D31" i="1"/>
  <c r="B32" i="1"/>
  <c r="C32" i="1"/>
  <c r="D32" i="1"/>
  <c r="B33" i="1"/>
  <c r="C33" i="1"/>
  <c r="D33" i="1"/>
  <c r="B34" i="1"/>
  <c r="C34" i="1"/>
  <c r="D34" i="1"/>
  <c r="B35" i="1"/>
  <c r="C35" i="1"/>
  <c r="D35" i="1"/>
  <c r="B36" i="1"/>
  <c r="C36" i="1"/>
  <c r="D36" i="1"/>
  <c r="B37" i="1"/>
  <c r="C37" i="1"/>
  <c r="D37" i="1"/>
  <c r="B38" i="1"/>
  <c r="C38" i="1"/>
  <c r="D38" i="1"/>
  <c r="B39" i="1"/>
  <c r="C39" i="1"/>
  <c r="D39" i="1"/>
  <c r="B40" i="1"/>
  <c r="C40" i="1"/>
  <c r="D40" i="1"/>
  <c r="B41" i="1"/>
  <c r="C41" i="1"/>
  <c r="D41" i="1"/>
  <c r="B42" i="1"/>
  <c r="C42" i="1"/>
  <c r="D42" i="1"/>
  <c r="B43" i="1"/>
  <c r="C43" i="1"/>
  <c r="D43" i="1"/>
  <c r="B44" i="1"/>
  <c r="C44" i="1"/>
  <c r="D44" i="1"/>
  <c r="B45" i="1"/>
  <c r="C45" i="1"/>
  <c r="D45" i="1"/>
  <c r="B46" i="1"/>
  <c r="C46" i="1"/>
  <c r="D46" i="1"/>
  <c r="B47" i="1"/>
  <c r="C47" i="1"/>
  <c r="D47" i="1"/>
  <c r="B48" i="1"/>
  <c r="C48" i="1"/>
  <c r="D48" i="1"/>
  <c r="B49" i="1"/>
  <c r="C49" i="1"/>
  <c r="D49" i="1"/>
  <c r="B50" i="1"/>
  <c r="C50" i="1"/>
  <c r="D50" i="1"/>
  <c r="B51" i="1"/>
  <c r="C51" i="1"/>
  <c r="D51" i="1"/>
  <c r="B52" i="1"/>
  <c r="C52" i="1"/>
  <c r="D52" i="1"/>
  <c r="B53" i="1"/>
  <c r="C53" i="1"/>
  <c r="D53" i="1"/>
  <c r="B54" i="1"/>
  <c r="C54" i="1"/>
  <c r="D54" i="1"/>
  <c r="B55" i="1"/>
  <c r="C55" i="1"/>
  <c r="D55" i="1"/>
  <c r="B56" i="1"/>
  <c r="C56" i="1"/>
  <c r="D56" i="1"/>
  <c r="B57" i="1"/>
  <c r="C57" i="1"/>
  <c r="D57" i="1"/>
  <c r="B58" i="1"/>
  <c r="C58" i="1"/>
  <c r="D58" i="1"/>
  <c r="B59" i="1"/>
  <c r="C59" i="1"/>
  <c r="D59" i="1"/>
  <c r="B60" i="1"/>
  <c r="C60" i="1"/>
  <c r="D60" i="1"/>
  <c r="B61" i="1"/>
  <c r="C61" i="1"/>
  <c r="D61" i="1"/>
  <c r="B62" i="1"/>
  <c r="C62" i="1"/>
  <c r="D62" i="1"/>
  <c r="B63" i="1"/>
  <c r="C63" i="1"/>
  <c r="D63" i="1"/>
  <c r="B64" i="1"/>
  <c r="C64" i="1"/>
  <c r="D64" i="1"/>
  <c r="B65" i="1"/>
  <c r="C65" i="1"/>
  <c r="D65" i="1"/>
  <c r="B66" i="1"/>
  <c r="C66" i="1"/>
  <c r="D66" i="1"/>
  <c r="B67" i="1"/>
  <c r="C67" i="1"/>
  <c r="D67" i="1"/>
  <c r="B68" i="1"/>
  <c r="C68" i="1"/>
  <c r="D68" i="1"/>
  <c r="B69" i="1"/>
  <c r="C69" i="1"/>
  <c r="D69" i="1"/>
  <c r="B70" i="1"/>
  <c r="C70" i="1"/>
  <c r="D70" i="1"/>
  <c r="B71" i="1"/>
  <c r="C71" i="1"/>
  <c r="D71" i="1"/>
  <c r="B72" i="1"/>
  <c r="C72" i="1"/>
  <c r="D72" i="1"/>
  <c r="B73" i="1"/>
  <c r="C73" i="1"/>
  <c r="D73" i="1"/>
  <c r="B74" i="1"/>
  <c r="C74" i="1"/>
  <c r="D74" i="1"/>
  <c r="B75" i="1"/>
  <c r="C75" i="1"/>
  <c r="D75" i="1"/>
  <c r="B76" i="1"/>
  <c r="C76" i="1"/>
  <c r="D76" i="1"/>
  <c r="B77" i="1"/>
  <c r="C77" i="1"/>
  <c r="D77" i="1"/>
  <c r="B78" i="1"/>
  <c r="C78" i="1"/>
  <c r="D78" i="1"/>
  <c r="B79" i="1"/>
  <c r="C79" i="1"/>
  <c r="D79" i="1"/>
  <c r="B80" i="1"/>
  <c r="C80" i="1"/>
  <c r="D80" i="1"/>
  <c r="B81" i="1"/>
  <c r="C81" i="1"/>
  <c r="D81" i="1"/>
  <c r="B82" i="1"/>
  <c r="C82" i="1"/>
  <c r="D82" i="1"/>
  <c r="B83" i="1"/>
  <c r="C83" i="1"/>
  <c r="D83" i="1"/>
  <c r="B84" i="1"/>
  <c r="C84" i="1"/>
  <c r="D84" i="1"/>
  <c r="B85" i="1"/>
  <c r="C85" i="1"/>
  <c r="D85" i="1"/>
  <c r="B86" i="1"/>
  <c r="C86" i="1"/>
  <c r="D86" i="1"/>
  <c r="B87" i="1"/>
  <c r="C87" i="1"/>
  <c r="D87" i="1"/>
  <c r="B88" i="1"/>
  <c r="C88" i="1"/>
  <c r="D88" i="1"/>
  <c r="B89" i="1"/>
  <c r="C89" i="1"/>
  <c r="D89" i="1"/>
  <c r="B90" i="1"/>
  <c r="C90" i="1"/>
  <c r="D90" i="1"/>
  <c r="B91" i="1"/>
  <c r="C91" i="1"/>
  <c r="D91" i="1"/>
  <c r="B92" i="1"/>
  <c r="C92" i="1"/>
  <c r="D92" i="1"/>
  <c r="B93" i="1"/>
  <c r="C93" i="1"/>
  <c r="D93" i="1"/>
  <c r="B94" i="1"/>
  <c r="C94" i="1"/>
  <c r="D94" i="1"/>
  <c r="B95" i="1"/>
  <c r="C95" i="1"/>
  <c r="D95" i="1"/>
  <c r="B96" i="1"/>
  <c r="C96" i="1"/>
  <c r="D96" i="1"/>
  <c r="B97" i="1"/>
  <c r="C97" i="1"/>
  <c r="D97" i="1"/>
  <c r="B98" i="1"/>
  <c r="C98" i="1"/>
  <c r="D98" i="1"/>
  <c r="B99" i="1"/>
  <c r="C99" i="1"/>
  <c r="D99" i="1"/>
  <c r="B100" i="1"/>
  <c r="C100" i="1"/>
  <c r="D100" i="1"/>
  <c r="B101" i="1"/>
  <c r="C101" i="1"/>
  <c r="D101" i="1"/>
  <c r="B102" i="1"/>
  <c r="C102" i="1"/>
  <c r="D102" i="1"/>
  <c r="B103" i="1"/>
  <c r="C103" i="1"/>
  <c r="D103" i="1"/>
  <c r="B104" i="1"/>
  <c r="C104" i="1"/>
  <c r="D104" i="1"/>
  <c r="B105" i="1"/>
  <c r="C105" i="1"/>
  <c r="D105" i="1"/>
  <c r="B106" i="1"/>
  <c r="C106" i="1"/>
  <c r="D106" i="1"/>
  <c r="B107" i="1"/>
  <c r="C107" i="1"/>
  <c r="D107" i="1"/>
  <c r="B108" i="1"/>
  <c r="C108" i="1"/>
  <c r="D108" i="1"/>
  <c r="B109" i="1"/>
  <c r="C109" i="1"/>
  <c r="D109" i="1"/>
  <c r="B110" i="1"/>
  <c r="C110" i="1"/>
  <c r="D110" i="1"/>
  <c r="B111" i="1"/>
  <c r="C111" i="1"/>
  <c r="D111" i="1"/>
  <c r="B112" i="1"/>
  <c r="C112" i="1"/>
  <c r="D112" i="1"/>
  <c r="B113" i="1"/>
  <c r="C113" i="1"/>
  <c r="D113" i="1"/>
  <c r="B114" i="1"/>
  <c r="C114" i="1"/>
  <c r="D114" i="1"/>
  <c r="B115" i="1"/>
  <c r="C115" i="1"/>
  <c r="D115" i="1"/>
  <c r="B116" i="1"/>
  <c r="C116" i="1"/>
  <c r="D116" i="1"/>
  <c r="B117" i="1"/>
  <c r="C117" i="1"/>
  <c r="D117" i="1"/>
  <c r="B118" i="1"/>
  <c r="C118" i="1"/>
  <c r="D118" i="1"/>
  <c r="B119" i="1"/>
  <c r="C119" i="1"/>
  <c r="D119" i="1"/>
  <c r="B120" i="1"/>
  <c r="C120" i="1"/>
  <c r="D120" i="1"/>
  <c r="B121" i="1"/>
  <c r="C121" i="1"/>
  <c r="D121" i="1"/>
  <c r="B122" i="1"/>
  <c r="C122" i="1"/>
  <c r="D122" i="1"/>
  <c r="B123" i="1"/>
  <c r="C123" i="1"/>
  <c r="D123" i="1"/>
  <c r="B124" i="1"/>
  <c r="C124" i="1"/>
  <c r="D124" i="1"/>
  <c r="B125" i="1"/>
  <c r="C125" i="1"/>
  <c r="D125" i="1"/>
  <c r="B126" i="1"/>
  <c r="C126" i="1"/>
  <c r="D126" i="1"/>
  <c r="B127" i="1"/>
  <c r="C127" i="1"/>
  <c r="D127" i="1"/>
  <c r="B128" i="1"/>
  <c r="C128" i="1"/>
  <c r="D128" i="1"/>
  <c r="B129" i="1"/>
  <c r="C129" i="1"/>
  <c r="D129" i="1"/>
  <c r="B130" i="1"/>
  <c r="C130" i="1"/>
  <c r="D130" i="1"/>
  <c r="B131" i="1"/>
  <c r="C131" i="1"/>
  <c r="D131" i="1"/>
  <c r="B132" i="1"/>
  <c r="C132" i="1"/>
  <c r="D132" i="1"/>
  <c r="B133" i="1"/>
  <c r="C133" i="1"/>
  <c r="D133" i="1"/>
  <c r="B134" i="1"/>
  <c r="C134" i="1"/>
  <c r="D134" i="1"/>
  <c r="B135" i="1"/>
  <c r="C135" i="1"/>
  <c r="D135" i="1"/>
  <c r="B136" i="1"/>
  <c r="C136" i="1"/>
  <c r="D136" i="1"/>
  <c r="B137" i="1"/>
  <c r="C137" i="1"/>
  <c r="D137" i="1"/>
  <c r="B138" i="1"/>
  <c r="C138" i="1"/>
  <c r="D138" i="1"/>
  <c r="B139" i="1"/>
  <c r="C139" i="1"/>
  <c r="D139" i="1"/>
  <c r="B140" i="1"/>
  <c r="C140" i="1"/>
  <c r="D140" i="1"/>
  <c r="B141" i="1"/>
  <c r="C141" i="1"/>
  <c r="D141" i="1"/>
  <c r="B142" i="1"/>
  <c r="C142" i="1"/>
  <c r="D142" i="1"/>
  <c r="B143" i="1"/>
  <c r="C143" i="1"/>
  <c r="D143" i="1"/>
  <c r="B144" i="1"/>
  <c r="C144" i="1"/>
  <c r="D144" i="1"/>
  <c r="B145" i="1"/>
  <c r="C145" i="1"/>
  <c r="D145" i="1"/>
  <c r="B146" i="1"/>
  <c r="C146" i="1"/>
  <c r="D146" i="1"/>
  <c r="B147" i="1"/>
  <c r="C147" i="1"/>
  <c r="D147" i="1"/>
  <c r="B148" i="1"/>
  <c r="C148" i="1"/>
  <c r="D148" i="1"/>
  <c r="B149" i="1"/>
  <c r="C149" i="1"/>
  <c r="D149" i="1"/>
  <c r="B150" i="1"/>
  <c r="C150" i="1"/>
  <c r="D150" i="1"/>
  <c r="B151" i="1"/>
  <c r="C151" i="1"/>
  <c r="D151" i="1"/>
  <c r="B152" i="1"/>
  <c r="C152" i="1"/>
  <c r="D152" i="1"/>
  <c r="B153" i="1"/>
  <c r="C153" i="1"/>
  <c r="D153" i="1"/>
  <c r="B154" i="1"/>
  <c r="C154" i="1"/>
  <c r="D154" i="1"/>
  <c r="B155" i="1"/>
  <c r="C155" i="1"/>
  <c r="D155" i="1"/>
  <c r="B156" i="1"/>
  <c r="C156" i="1"/>
  <c r="D156" i="1"/>
  <c r="B157" i="1"/>
  <c r="C157" i="1"/>
  <c r="D157" i="1"/>
  <c r="B158" i="1"/>
  <c r="C158" i="1"/>
  <c r="D158" i="1"/>
  <c r="B159" i="1"/>
  <c r="C159" i="1"/>
  <c r="D159" i="1"/>
  <c r="B160" i="1"/>
  <c r="C160" i="1"/>
  <c r="D160" i="1"/>
  <c r="B161" i="1"/>
  <c r="C161" i="1"/>
  <c r="D161" i="1"/>
  <c r="B162" i="1"/>
  <c r="C162" i="1"/>
  <c r="D162" i="1"/>
  <c r="B163" i="1"/>
  <c r="C163" i="1"/>
  <c r="D163" i="1"/>
  <c r="B164" i="1"/>
  <c r="C164" i="1"/>
  <c r="D164" i="1"/>
  <c r="B165" i="1"/>
  <c r="C165" i="1"/>
  <c r="D165" i="1"/>
  <c r="B166" i="1"/>
  <c r="C166" i="1"/>
  <c r="D166" i="1"/>
  <c r="B167" i="1"/>
  <c r="C167" i="1"/>
  <c r="D167" i="1"/>
  <c r="B168" i="1"/>
  <c r="C168" i="1"/>
  <c r="D168" i="1"/>
  <c r="B169" i="1"/>
  <c r="C169" i="1"/>
  <c r="D169" i="1"/>
  <c r="B170" i="1"/>
  <c r="C170" i="1"/>
  <c r="D170" i="1"/>
  <c r="B171" i="1"/>
  <c r="C171" i="1"/>
  <c r="D171" i="1"/>
  <c r="B172" i="1"/>
  <c r="C172" i="1"/>
  <c r="D172" i="1"/>
  <c r="B173" i="1"/>
  <c r="C173" i="1"/>
  <c r="D173" i="1"/>
  <c r="B174" i="1"/>
  <c r="C174" i="1"/>
  <c r="D174" i="1"/>
  <c r="B175" i="1"/>
  <c r="C175" i="1"/>
  <c r="D175" i="1"/>
  <c r="B176" i="1"/>
  <c r="C176" i="1"/>
  <c r="D176" i="1"/>
  <c r="B177" i="1"/>
  <c r="C177" i="1"/>
  <c r="D177" i="1"/>
  <c r="B178" i="1"/>
  <c r="C178" i="1"/>
  <c r="D178" i="1"/>
  <c r="B179" i="1"/>
  <c r="C179" i="1"/>
  <c r="D179" i="1"/>
  <c r="B180" i="1"/>
  <c r="C180" i="1"/>
  <c r="D180" i="1"/>
  <c r="B181" i="1"/>
  <c r="C181" i="1"/>
  <c r="D181" i="1"/>
  <c r="B182" i="1"/>
  <c r="C182" i="1"/>
  <c r="D182" i="1"/>
  <c r="B183" i="1"/>
  <c r="C183" i="1"/>
  <c r="D183" i="1"/>
  <c r="B184" i="1"/>
  <c r="C184" i="1"/>
  <c r="D184" i="1"/>
  <c r="B185" i="1"/>
  <c r="C185" i="1"/>
  <c r="D185" i="1"/>
  <c r="B186" i="1"/>
  <c r="C186" i="1"/>
  <c r="D186" i="1"/>
  <c r="B187" i="1"/>
  <c r="C187" i="1"/>
  <c r="D187" i="1"/>
  <c r="B188" i="1"/>
  <c r="C188" i="1"/>
  <c r="D188" i="1"/>
  <c r="B189" i="1"/>
  <c r="C189" i="1"/>
  <c r="D189" i="1"/>
  <c r="B190" i="1"/>
  <c r="C190" i="1"/>
  <c r="D190" i="1"/>
  <c r="B191" i="1"/>
  <c r="C191" i="1"/>
  <c r="D191" i="1"/>
  <c r="B192" i="1"/>
  <c r="C192" i="1"/>
  <c r="D192" i="1"/>
  <c r="B193" i="1"/>
  <c r="C193" i="1"/>
  <c r="D193" i="1"/>
  <c r="B194" i="1"/>
  <c r="C194" i="1"/>
  <c r="D194" i="1"/>
  <c r="B195" i="1"/>
  <c r="C195" i="1"/>
  <c r="D195" i="1"/>
  <c r="B196" i="1"/>
  <c r="C196" i="1"/>
  <c r="D196" i="1"/>
  <c r="B197" i="1"/>
  <c r="C197" i="1"/>
  <c r="D197" i="1"/>
  <c r="B198" i="1"/>
  <c r="C198" i="1"/>
  <c r="D198" i="1"/>
  <c r="B199" i="1"/>
  <c r="C199" i="1"/>
  <c r="D199" i="1"/>
  <c r="B200" i="1"/>
  <c r="C200" i="1"/>
  <c r="D200" i="1"/>
  <c r="B201" i="1"/>
  <c r="C201" i="1"/>
  <c r="D201" i="1"/>
  <c r="B202" i="1"/>
  <c r="C202" i="1"/>
  <c r="D202" i="1"/>
  <c r="B203" i="1"/>
  <c r="C203" i="1"/>
  <c r="D203" i="1"/>
  <c r="B204" i="1"/>
  <c r="C204" i="1"/>
  <c r="D204" i="1"/>
  <c r="B205" i="1"/>
  <c r="C205" i="1"/>
  <c r="D205" i="1"/>
  <c r="B206" i="1"/>
  <c r="C206" i="1"/>
  <c r="D206" i="1"/>
  <c r="B207" i="1"/>
  <c r="C207" i="1"/>
  <c r="D207" i="1"/>
  <c r="B208" i="1"/>
  <c r="C208" i="1"/>
  <c r="D208" i="1"/>
  <c r="B209" i="1"/>
  <c r="C209" i="1"/>
  <c r="D209" i="1"/>
  <c r="B210" i="1"/>
  <c r="C210" i="1"/>
  <c r="D210" i="1"/>
  <c r="B211" i="1"/>
  <c r="C211" i="1"/>
  <c r="D211" i="1"/>
  <c r="B212" i="1"/>
  <c r="C212" i="1"/>
  <c r="D212" i="1"/>
  <c r="B213" i="1"/>
  <c r="C213" i="1"/>
  <c r="D213" i="1"/>
  <c r="B214" i="1"/>
  <c r="C214" i="1"/>
  <c r="D214" i="1"/>
  <c r="B215" i="1"/>
  <c r="C215" i="1"/>
  <c r="D215" i="1"/>
  <c r="B216" i="1"/>
  <c r="C216" i="1"/>
  <c r="D216" i="1"/>
  <c r="B217" i="1"/>
  <c r="C217" i="1"/>
  <c r="D217" i="1"/>
  <c r="B218" i="1"/>
  <c r="C218" i="1"/>
  <c r="D218" i="1"/>
  <c r="B219" i="1"/>
  <c r="C219" i="1"/>
  <c r="D219" i="1"/>
  <c r="B220" i="1"/>
  <c r="C220" i="1"/>
  <c r="D220" i="1"/>
  <c r="B221" i="1"/>
  <c r="C221" i="1"/>
  <c r="D221" i="1"/>
  <c r="B222" i="1"/>
  <c r="C222" i="1"/>
  <c r="D222" i="1"/>
  <c r="B223" i="1"/>
  <c r="C223" i="1"/>
  <c r="D223" i="1"/>
  <c r="B224" i="1"/>
  <c r="C224" i="1"/>
  <c r="D224" i="1"/>
  <c r="B225" i="1"/>
  <c r="C225" i="1"/>
  <c r="D225" i="1"/>
  <c r="B226" i="1"/>
  <c r="C226" i="1"/>
  <c r="D226" i="1"/>
  <c r="B227" i="1"/>
  <c r="C227" i="1"/>
  <c r="D227" i="1"/>
  <c r="B228" i="1"/>
  <c r="C228" i="1"/>
  <c r="D228" i="1"/>
  <c r="B229" i="1"/>
  <c r="C229" i="1"/>
  <c r="D229" i="1"/>
  <c r="B230" i="1"/>
  <c r="C230" i="1"/>
  <c r="D230" i="1"/>
  <c r="B231" i="1"/>
  <c r="C231" i="1"/>
  <c r="D231" i="1"/>
  <c r="B232" i="1"/>
  <c r="C232" i="1"/>
  <c r="D232" i="1"/>
  <c r="B233" i="1"/>
  <c r="C233" i="1"/>
  <c r="D233" i="1"/>
  <c r="B234" i="1"/>
  <c r="C234" i="1"/>
  <c r="D234" i="1"/>
  <c r="B235" i="1"/>
  <c r="C235" i="1"/>
  <c r="D235" i="1"/>
  <c r="B236" i="1"/>
  <c r="C236" i="1"/>
  <c r="D236" i="1"/>
  <c r="B237" i="1"/>
  <c r="C237" i="1"/>
  <c r="D237" i="1"/>
  <c r="B238" i="1"/>
  <c r="C238" i="1"/>
  <c r="D238" i="1"/>
  <c r="B239" i="1"/>
  <c r="C239" i="1"/>
  <c r="D239" i="1"/>
  <c r="B240" i="1"/>
  <c r="C240" i="1"/>
  <c r="D240" i="1"/>
  <c r="B241" i="1"/>
  <c r="C241" i="1"/>
  <c r="D241" i="1"/>
  <c r="B242" i="1"/>
  <c r="C242" i="1"/>
  <c r="D242" i="1"/>
  <c r="B243" i="1"/>
  <c r="C243" i="1"/>
  <c r="D243" i="1"/>
  <c r="B244" i="1"/>
  <c r="C244" i="1"/>
  <c r="D244" i="1"/>
  <c r="B245" i="1"/>
  <c r="C245" i="1"/>
  <c r="D245" i="1"/>
  <c r="B246" i="1"/>
  <c r="C246" i="1"/>
  <c r="D246" i="1"/>
  <c r="B247" i="1"/>
  <c r="C247" i="1"/>
  <c r="D247" i="1"/>
  <c r="B248" i="1"/>
  <c r="C248" i="1"/>
  <c r="D248" i="1"/>
  <c r="B249" i="1"/>
  <c r="C249" i="1"/>
  <c r="D249" i="1"/>
  <c r="B250" i="1"/>
  <c r="C250" i="1"/>
  <c r="D250" i="1"/>
  <c r="B251" i="1"/>
  <c r="C251" i="1"/>
  <c r="D251" i="1"/>
  <c r="B252" i="1"/>
  <c r="C252" i="1"/>
  <c r="D252" i="1"/>
  <c r="B253" i="1"/>
  <c r="C253" i="1"/>
  <c r="D253" i="1"/>
  <c r="B254" i="1"/>
  <c r="C254" i="1"/>
  <c r="D254" i="1"/>
  <c r="B255" i="1"/>
  <c r="C255" i="1"/>
  <c r="D255" i="1"/>
  <c r="B256" i="1"/>
  <c r="C256" i="1"/>
  <c r="D256" i="1"/>
  <c r="B257" i="1"/>
  <c r="C257" i="1"/>
  <c r="D257" i="1"/>
  <c r="B258" i="1"/>
  <c r="C258" i="1"/>
  <c r="D258" i="1"/>
  <c r="B259" i="1"/>
  <c r="C259" i="1"/>
  <c r="D259" i="1"/>
  <c r="B260" i="1"/>
  <c r="C260" i="1"/>
  <c r="D260" i="1"/>
  <c r="B261" i="1"/>
  <c r="C261" i="1"/>
  <c r="D261" i="1"/>
  <c r="B262" i="1"/>
  <c r="C262" i="1"/>
  <c r="D262" i="1"/>
  <c r="B263" i="1"/>
  <c r="C263" i="1"/>
  <c r="D263" i="1"/>
  <c r="B264" i="1"/>
  <c r="C264" i="1"/>
  <c r="D264" i="1"/>
  <c r="B265" i="1"/>
  <c r="C265" i="1"/>
  <c r="D265" i="1"/>
  <c r="B266" i="1"/>
  <c r="C266" i="1"/>
  <c r="D266" i="1"/>
  <c r="B267" i="1"/>
  <c r="C267" i="1"/>
  <c r="D267" i="1"/>
  <c r="B268" i="1"/>
  <c r="C268" i="1"/>
  <c r="D268" i="1"/>
  <c r="B269" i="1"/>
  <c r="C269" i="1"/>
  <c r="D269" i="1"/>
  <c r="B270" i="1"/>
  <c r="C270" i="1"/>
  <c r="D270" i="1"/>
  <c r="B271" i="1"/>
  <c r="C271" i="1"/>
  <c r="D271" i="1"/>
  <c r="B272" i="1"/>
  <c r="C272" i="1"/>
  <c r="D272" i="1"/>
  <c r="B273" i="1"/>
  <c r="C273" i="1"/>
  <c r="D273" i="1"/>
  <c r="B274" i="1"/>
  <c r="C274" i="1"/>
  <c r="D274" i="1"/>
  <c r="B275" i="1"/>
  <c r="C275" i="1"/>
  <c r="D275" i="1"/>
  <c r="B276" i="1"/>
  <c r="C276" i="1"/>
  <c r="D276" i="1"/>
  <c r="B277" i="1"/>
  <c r="C277" i="1"/>
  <c r="D277" i="1"/>
  <c r="B278" i="1"/>
  <c r="C278" i="1"/>
  <c r="D278" i="1"/>
  <c r="B279" i="1"/>
  <c r="C279" i="1"/>
  <c r="D279" i="1"/>
  <c r="B280" i="1"/>
  <c r="C280" i="1"/>
  <c r="D280" i="1"/>
  <c r="B281" i="1"/>
  <c r="C281" i="1"/>
  <c r="D281" i="1"/>
  <c r="B282" i="1"/>
  <c r="C282" i="1"/>
  <c r="D282" i="1"/>
  <c r="B283" i="1"/>
  <c r="C283" i="1"/>
  <c r="D283" i="1"/>
  <c r="B284" i="1"/>
  <c r="C284" i="1"/>
  <c r="D284" i="1"/>
  <c r="B285" i="1"/>
  <c r="C285" i="1"/>
  <c r="D285" i="1"/>
  <c r="B286" i="1"/>
  <c r="C286" i="1"/>
  <c r="D286" i="1"/>
  <c r="B287" i="1"/>
  <c r="C287" i="1"/>
  <c r="D287" i="1"/>
  <c r="B288" i="1"/>
  <c r="C288" i="1"/>
  <c r="D288" i="1"/>
  <c r="B289" i="1"/>
  <c r="C289" i="1"/>
  <c r="D289" i="1"/>
  <c r="B290" i="1"/>
  <c r="C290" i="1"/>
  <c r="D290" i="1"/>
  <c r="B291" i="1"/>
  <c r="C291" i="1"/>
  <c r="D291" i="1"/>
  <c r="B292" i="1"/>
  <c r="C292" i="1"/>
  <c r="D292" i="1"/>
  <c r="B293" i="1"/>
  <c r="C293" i="1"/>
  <c r="D293" i="1"/>
  <c r="B294" i="1"/>
  <c r="C294" i="1"/>
  <c r="D294" i="1"/>
  <c r="B295" i="1"/>
  <c r="C295" i="1"/>
  <c r="D295" i="1"/>
  <c r="B296" i="1"/>
  <c r="C296" i="1"/>
  <c r="D296" i="1"/>
  <c r="B297" i="1"/>
  <c r="C297" i="1"/>
  <c r="D297" i="1"/>
  <c r="B298" i="1"/>
  <c r="C298" i="1"/>
  <c r="D298" i="1"/>
  <c r="B299" i="1"/>
  <c r="C299" i="1"/>
  <c r="D299" i="1"/>
  <c r="B300" i="1"/>
  <c r="C300" i="1"/>
  <c r="D300" i="1"/>
  <c r="B301" i="1"/>
  <c r="C301" i="1"/>
  <c r="D301" i="1"/>
  <c r="B302" i="1"/>
  <c r="C302" i="1"/>
  <c r="D302" i="1"/>
  <c r="B303" i="1"/>
  <c r="C303" i="1"/>
  <c r="D303" i="1"/>
  <c r="B304" i="1"/>
  <c r="C304" i="1"/>
  <c r="D304" i="1"/>
  <c r="B305" i="1"/>
  <c r="C305" i="1"/>
  <c r="D305" i="1"/>
  <c r="B306" i="1"/>
  <c r="C306" i="1"/>
  <c r="D306" i="1"/>
  <c r="B307" i="1"/>
  <c r="C307" i="1"/>
  <c r="D307" i="1"/>
  <c r="B308" i="1"/>
  <c r="C308" i="1"/>
  <c r="D308" i="1"/>
  <c r="B309" i="1"/>
  <c r="C309" i="1"/>
  <c r="D309" i="1"/>
  <c r="B310" i="1"/>
  <c r="C310" i="1"/>
  <c r="D310" i="1"/>
  <c r="B311" i="1"/>
  <c r="C311" i="1"/>
  <c r="D311" i="1"/>
  <c r="B312" i="1"/>
  <c r="C312" i="1"/>
  <c r="D312" i="1"/>
  <c r="B313" i="1"/>
  <c r="C313" i="1"/>
  <c r="D313" i="1"/>
  <c r="B314" i="1"/>
  <c r="C314" i="1"/>
  <c r="D314" i="1"/>
  <c r="B315" i="1"/>
  <c r="C315" i="1"/>
  <c r="D315" i="1"/>
  <c r="B316" i="1"/>
  <c r="C316" i="1"/>
  <c r="D316" i="1"/>
  <c r="B317" i="1"/>
  <c r="C317" i="1"/>
  <c r="D317" i="1"/>
  <c r="B318" i="1"/>
  <c r="C318" i="1"/>
  <c r="D318" i="1"/>
  <c r="B319" i="1"/>
  <c r="C319" i="1"/>
  <c r="D319" i="1"/>
  <c r="B320" i="1"/>
  <c r="C320" i="1"/>
  <c r="D320" i="1"/>
  <c r="B321" i="1"/>
  <c r="C321" i="1"/>
  <c r="D321" i="1"/>
  <c r="B322" i="1"/>
  <c r="C322" i="1"/>
  <c r="D322" i="1"/>
  <c r="B323" i="1"/>
  <c r="C323" i="1"/>
  <c r="D323" i="1"/>
  <c r="B324" i="1"/>
  <c r="C324" i="1"/>
  <c r="D324" i="1"/>
  <c r="B325" i="1"/>
  <c r="C325" i="1"/>
  <c r="D325" i="1"/>
  <c r="B326" i="1"/>
  <c r="C326" i="1"/>
  <c r="D326" i="1"/>
  <c r="B327" i="1"/>
  <c r="C327" i="1"/>
  <c r="D327" i="1"/>
  <c r="B328" i="1"/>
  <c r="C328" i="1"/>
  <c r="D328" i="1"/>
  <c r="B329" i="1"/>
  <c r="C329" i="1"/>
  <c r="D329" i="1"/>
  <c r="B330" i="1"/>
  <c r="C330" i="1"/>
  <c r="D330" i="1"/>
  <c r="B331" i="1"/>
  <c r="C331" i="1"/>
  <c r="D331" i="1"/>
  <c r="B332" i="1"/>
  <c r="C332" i="1"/>
  <c r="D332" i="1"/>
  <c r="B333" i="1"/>
  <c r="C333" i="1"/>
  <c r="D333" i="1"/>
  <c r="B334" i="1"/>
  <c r="C334" i="1"/>
  <c r="D334" i="1"/>
  <c r="B335" i="1"/>
  <c r="C335" i="1"/>
  <c r="D335" i="1"/>
  <c r="B336" i="1"/>
  <c r="C336" i="1"/>
  <c r="D336" i="1"/>
  <c r="B337" i="1"/>
  <c r="C337" i="1"/>
  <c r="D337" i="1"/>
  <c r="B338" i="1"/>
  <c r="C338" i="1"/>
  <c r="D338" i="1"/>
  <c r="B339" i="1"/>
  <c r="C339" i="1"/>
  <c r="D339" i="1"/>
  <c r="B340" i="1"/>
  <c r="C340" i="1"/>
  <c r="D340" i="1"/>
  <c r="B341" i="1"/>
  <c r="C341" i="1"/>
  <c r="D341" i="1"/>
  <c r="B342" i="1"/>
  <c r="C342" i="1"/>
  <c r="D342" i="1"/>
  <c r="B343" i="1"/>
  <c r="C343" i="1"/>
  <c r="D343" i="1"/>
  <c r="B344" i="1"/>
  <c r="C344" i="1"/>
  <c r="D344" i="1"/>
  <c r="B345" i="1"/>
  <c r="C345" i="1"/>
  <c r="D345" i="1"/>
  <c r="B346" i="1"/>
  <c r="C346" i="1"/>
  <c r="D346" i="1"/>
  <c r="B347" i="1"/>
  <c r="C347" i="1"/>
  <c r="D347" i="1"/>
  <c r="B348" i="1"/>
  <c r="C348" i="1"/>
  <c r="D348" i="1"/>
  <c r="B349" i="1"/>
  <c r="C349" i="1"/>
  <c r="D349" i="1"/>
  <c r="B350" i="1"/>
  <c r="C350" i="1"/>
  <c r="D350" i="1"/>
  <c r="B351" i="1"/>
  <c r="C351" i="1"/>
  <c r="D351" i="1"/>
  <c r="B352" i="1"/>
  <c r="C352" i="1"/>
  <c r="D352" i="1"/>
  <c r="B353" i="1"/>
  <c r="C353" i="1"/>
  <c r="D353" i="1"/>
  <c r="B354" i="1"/>
  <c r="C354" i="1"/>
  <c r="D354" i="1"/>
  <c r="B355" i="1"/>
  <c r="C355" i="1"/>
  <c r="D355" i="1"/>
  <c r="B356" i="1"/>
  <c r="C356" i="1"/>
  <c r="D356" i="1"/>
  <c r="B357" i="1"/>
  <c r="C357" i="1"/>
  <c r="D357" i="1"/>
  <c r="B358" i="1"/>
  <c r="C358" i="1"/>
  <c r="D358" i="1"/>
  <c r="B359" i="1"/>
  <c r="C359" i="1"/>
  <c r="D359" i="1"/>
  <c r="B360" i="1"/>
  <c r="C360" i="1"/>
  <c r="D360" i="1"/>
  <c r="B361" i="1"/>
  <c r="C361" i="1"/>
  <c r="D361" i="1"/>
  <c r="B362" i="1"/>
  <c r="C362" i="1"/>
  <c r="D362" i="1"/>
  <c r="B363" i="1"/>
  <c r="C363" i="1"/>
  <c r="D363" i="1"/>
  <c r="B364" i="1"/>
  <c r="C364" i="1"/>
  <c r="D364" i="1"/>
  <c r="B365" i="1"/>
  <c r="C365" i="1"/>
  <c r="D365" i="1"/>
  <c r="B366" i="1"/>
  <c r="C366" i="1"/>
  <c r="D366" i="1"/>
  <c r="B367" i="1"/>
  <c r="C367" i="1"/>
  <c r="D367" i="1"/>
  <c r="B368" i="1"/>
  <c r="C368" i="1"/>
  <c r="D368" i="1"/>
  <c r="B369" i="1"/>
  <c r="C369" i="1"/>
  <c r="D369" i="1"/>
  <c r="B370" i="1"/>
  <c r="C370" i="1"/>
  <c r="D370" i="1"/>
  <c r="B371" i="1"/>
  <c r="C371" i="1"/>
  <c r="D371" i="1"/>
  <c r="B372" i="1"/>
  <c r="C372" i="1"/>
  <c r="D372" i="1"/>
  <c r="B373" i="1"/>
  <c r="C373" i="1"/>
  <c r="D373" i="1"/>
  <c r="B374" i="1"/>
  <c r="C374" i="1"/>
  <c r="D374" i="1"/>
  <c r="B375" i="1"/>
  <c r="C375" i="1"/>
  <c r="D375" i="1"/>
  <c r="B376" i="1"/>
  <c r="C376" i="1"/>
  <c r="D376" i="1"/>
  <c r="B377" i="1"/>
  <c r="C377" i="1"/>
  <c r="D377" i="1"/>
  <c r="B378" i="1"/>
  <c r="C378" i="1"/>
  <c r="D378" i="1"/>
  <c r="B379" i="1"/>
  <c r="C379" i="1"/>
  <c r="D379" i="1"/>
  <c r="B380" i="1"/>
  <c r="C380" i="1"/>
  <c r="D380" i="1"/>
  <c r="B381" i="1"/>
  <c r="C381" i="1"/>
  <c r="D381" i="1"/>
  <c r="B382" i="1"/>
  <c r="C382" i="1"/>
  <c r="D382" i="1"/>
  <c r="B383" i="1"/>
  <c r="C383" i="1"/>
  <c r="D383" i="1"/>
  <c r="B384" i="1"/>
  <c r="C384" i="1"/>
  <c r="D384" i="1"/>
  <c r="B385" i="1"/>
  <c r="C385" i="1"/>
  <c r="D385" i="1"/>
  <c r="B386" i="1"/>
  <c r="C386" i="1"/>
  <c r="D386" i="1"/>
  <c r="B387" i="1"/>
  <c r="C387" i="1"/>
  <c r="D387" i="1"/>
  <c r="B388" i="1"/>
  <c r="C388" i="1"/>
  <c r="D388" i="1"/>
  <c r="B389" i="1"/>
  <c r="C389" i="1"/>
  <c r="D389" i="1"/>
  <c r="B390" i="1"/>
  <c r="C390" i="1"/>
  <c r="D390" i="1"/>
  <c r="B391" i="1"/>
  <c r="C391" i="1"/>
  <c r="D391" i="1"/>
  <c r="B392" i="1"/>
  <c r="C392" i="1"/>
  <c r="D392" i="1"/>
  <c r="B393" i="1"/>
  <c r="C393" i="1"/>
  <c r="D393" i="1"/>
  <c r="B394" i="1"/>
  <c r="C394" i="1"/>
  <c r="D394" i="1"/>
  <c r="B395" i="1"/>
  <c r="C395" i="1"/>
  <c r="D395" i="1"/>
  <c r="B396" i="1"/>
  <c r="C396" i="1"/>
  <c r="D396" i="1"/>
  <c r="B397" i="1"/>
  <c r="C397" i="1"/>
  <c r="D397" i="1"/>
  <c r="B398" i="1"/>
  <c r="C398" i="1"/>
  <c r="D398" i="1"/>
  <c r="B399" i="1"/>
  <c r="C399" i="1"/>
  <c r="D399" i="1"/>
  <c r="B400" i="1"/>
  <c r="C400" i="1"/>
  <c r="D400" i="1"/>
  <c r="B401" i="1"/>
  <c r="C401" i="1"/>
  <c r="D401" i="1"/>
  <c r="B402" i="1"/>
  <c r="C402" i="1"/>
  <c r="D402" i="1"/>
  <c r="B403" i="1"/>
  <c r="C403" i="1"/>
  <c r="D403" i="1"/>
  <c r="B404" i="1"/>
  <c r="C404" i="1"/>
  <c r="D404" i="1"/>
  <c r="B405" i="1"/>
  <c r="C405" i="1"/>
  <c r="D405" i="1"/>
  <c r="B406" i="1"/>
  <c r="C406" i="1"/>
  <c r="D406" i="1"/>
  <c r="B407" i="1"/>
  <c r="C407" i="1"/>
  <c r="D407" i="1"/>
  <c r="B408" i="1"/>
  <c r="C408" i="1"/>
  <c r="D408" i="1"/>
  <c r="B409" i="1"/>
  <c r="C409" i="1"/>
  <c r="D409" i="1"/>
  <c r="B410" i="1"/>
  <c r="C410" i="1"/>
  <c r="D410" i="1"/>
  <c r="B411" i="1"/>
  <c r="C411" i="1"/>
  <c r="D411" i="1"/>
  <c r="B412" i="1"/>
  <c r="C412" i="1"/>
  <c r="D412" i="1"/>
  <c r="B413" i="1"/>
  <c r="C413" i="1"/>
  <c r="D413" i="1"/>
  <c r="B414" i="1"/>
  <c r="C414" i="1"/>
  <c r="D414" i="1"/>
  <c r="B415" i="1"/>
  <c r="C415" i="1"/>
  <c r="D415" i="1"/>
  <c r="B416" i="1"/>
  <c r="C416" i="1"/>
  <c r="D416" i="1"/>
  <c r="B417" i="1"/>
  <c r="C417" i="1"/>
  <c r="D417" i="1"/>
  <c r="B418" i="1"/>
  <c r="C418" i="1"/>
  <c r="D418" i="1"/>
  <c r="B419" i="1"/>
  <c r="C419" i="1"/>
  <c r="D419" i="1"/>
  <c r="B420" i="1"/>
  <c r="C420" i="1"/>
  <c r="D420" i="1"/>
  <c r="B421" i="1"/>
  <c r="C421" i="1"/>
  <c r="D421" i="1"/>
  <c r="B422" i="1"/>
  <c r="C422" i="1"/>
  <c r="D422" i="1"/>
  <c r="B423" i="1"/>
  <c r="C423" i="1"/>
  <c r="D423" i="1"/>
  <c r="B424" i="1"/>
  <c r="C424" i="1"/>
  <c r="D424" i="1"/>
  <c r="B425" i="1"/>
  <c r="C425" i="1"/>
  <c r="D425" i="1"/>
  <c r="B426" i="1"/>
  <c r="C426" i="1"/>
  <c r="D426" i="1"/>
  <c r="B427" i="1"/>
  <c r="C427" i="1"/>
  <c r="D427" i="1"/>
  <c r="B428" i="1"/>
  <c r="C428" i="1"/>
  <c r="D428" i="1"/>
  <c r="B429" i="1"/>
  <c r="C429" i="1"/>
  <c r="D429" i="1"/>
  <c r="B430" i="1"/>
  <c r="C430" i="1"/>
  <c r="D430" i="1"/>
  <c r="B431" i="1"/>
  <c r="C431" i="1"/>
  <c r="D431" i="1"/>
  <c r="B432" i="1"/>
  <c r="C432" i="1"/>
  <c r="D432" i="1"/>
  <c r="B433" i="1"/>
  <c r="C433" i="1"/>
  <c r="D433" i="1"/>
  <c r="B434" i="1"/>
  <c r="C434" i="1"/>
  <c r="D434" i="1"/>
  <c r="B435" i="1"/>
  <c r="C435" i="1"/>
  <c r="D435" i="1"/>
  <c r="B436" i="1"/>
  <c r="C436" i="1"/>
  <c r="D436" i="1"/>
  <c r="B437" i="1"/>
  <c r="C437" i="1"/>
  <c r="D437" i="1"/>
  <c r="B438" i="1"/>
  <c r="C438" i="1"/>
  <c r="D438" i="1"/>
  <c r="B439" i="1"/>
  <c r="C439" i="1"/>
  <c r="D439" i="1"/>
  <c r="B440" i="1"/>
  <c r="C440" i="1"/>
  <c r="D440" i="1"/>
  <c r="B441" i="1"/>
  <c r="C441" i="1"/>
  <c r="D441" i="1"/>
  <c r="B442" i="1"/>
  <c r="C442" i="1"/>
  <c r="D442" i="1"/>
  <c r="B443" i="1"/>
  <c r="C443" i="1"/>
  <c r="D443" i="1"/>
  <c r="B444" i="1"/>
  <c r="C444" i="1"/>
  <c r="D444" i="1"/>
  <c r="B445" i="1"/>
  <c r="C445" i="1"/>
  <c r="D445" i="1"/>
  <c r="B446" i="1"/>
  <c r="C446" i="1"/>
  <c r="D446" i="1"/>
  <c r="B447" i="1"/>
  <c r="C447" i="1"/>
  <c r="D447" i="1"/>
  <c r="B448" i="1"/>
  <c r="C448" i="1"/>
  <c r="D448" i="1"/>
  <c r="B449" i="1"/>
  <c r="C449" i="1"/>
  <c r="D449" i="1"/>
  <c r="B450" i="1"/>
  <c r="C450" i="1"/>
  <c r="D450" i="1"/>
  <c r="B451" i="1"/>
  <c r="C451" i="1"/>
  <c r="D451" i="1"/>
  <c r="B452" i="1"/>
  <c r="C452" i="1"/>
  <c r="D452" i="1"/>
  <c r="B453" i="1"/>
  <c r="C453" i="1"/>
  <c r="D453" i="1"/>
  <c r="B454" i="1"/>
  <c r="C454" i="1"/>
  <c r="D454" i="1"/>
  <c r="B455" i="1"/>
  <c r="C455" i="1"/>
  <c r="D455" i="1"/>
  <c r="B456" i="1"/>
  <c r="C456" i="1"/>
  <c r="D456" i="1"/>
  <c r="B457" i="1"/>
  <c r="C457" i="1"/>
  <c r="D457" i="1"/>
  <c r="B458" i="1"/>
  <c r="C458" i="1"/>
  <c r="D458" i="1"/>
  <c r="B459" i="1"/>
  <c r="C459" i="1"/>
  <c r="D459" i="1"/>
  <c r="B460" i="1"/>
  <c r="C460" i="1"/>
  <c r="D460" i="1"/>
  <c r="B461" i="1"/>
  <c r="C461" i="1"/>
  <c r="D461" i="1"/>
  <c r="B462" i="1"/>
  <c r="C462" i="1"/>
  <c r="D462" i="1"/>
  <c r="B463" i="1"/>
  <c r="C463" i="1"/>
  <c r="D463" i="1"/>
  <c r="B464" i="1"/>
  <c r="C464" i="1"/>
  <c r="D464" i="1"/>
  <c r="B465" i="1"/>
  <c r="C465" i="1"/>
  <c r="D465" i="1"/>
  <c r="B466" i="1"/>
  <c r="C466" i="1"/>
  <c r="D466" i="1"/>
  <c r="B467" i="1"/>
  <c r="C467" i="1"/>
  <c r="D467" i="1"/>
  <c r="B468" i="1"/>
  <c r="C468" i="1"/>
  <c r="D468" i="1"/>
  <c r="B469" i="1"/>
  <c r="C469" i="1"/>
  <c r="D469" i="1"/>
  <c r="B470" i="1"/>
  <c r="C470" i="1"/>
  <c r="D470" i="1"/>
  <c r="B471" i="1"/>
  <c r="C471" i="1"/>
  <c r="D471" i="1"/>
  <c r="B472" i="1"/>
  <c r="C472" i="1"/>
  <c r="D472" i="1"/>
  <c r="B473" i="1"/>
  <c r="C473" i="1"/>
  <c r="D473" i="1"/>
  <c r="B474" i="1"/>
  <c r="C474" i="1"/>
  <c r="D474" i="1"/>
  <c r="B475" i="1"/>
  <c r="C475" i="1"/>
  <c r="D475" i="1"/>
  <c r="B476" i="1"/>
  <c r="C476" i="1"/>
  <c r="D476" i="1"/>
  <c r="B477" i="1"/>
  <c r="C477" i="1"/>
  <c r="D477" i="1"/>
  <c r="B478" i="1"/>
  <c r="C478" i="1"/>
  <c r="D478" i="1"/>
  <c r="B479" i="1"/>
  <c r="C479" i="1"/>
  <c r="D479" i="1"/>
  <c r="B480" i="1"/>
  <c r="C480" i="1"/>
  <c r="D480" i="1"/>
  <c r="B481" i="1"/>
  <c r="C481" i="1"/>
  <c r="D481" i="1"/>
  <c r="B482" i="1"/>
  <c r="C482" i="1"/>
  <c r="D482" i="1"/>
  <c r="B483" i="1"/>
  <c r="C483" i="1"/>
  <c r="D483" i="1"/>
  <c r="B484" i="1"/>
  <c r="C484" i="1"/>
  <c r="D484" i="1"/>
  <c r="B485" i="1"/>
  <c r="C485" i="1"/>
  <c r="D485" i="1"/>
  <c r="B486" i="1"/>
  <c r="C486" i="1"/>
  <c r="D486" i="1"/>
  <c r="B487" i="1"/>
  <c r="C487" i="1"/>
  <c r="D487" i="1"/>
  <c r="B488" i="1"/>
  <c r="C488" i="1"/>
  <c r="D488" i="1"/>
  <c r="B489" i="1"/>
  <c r="C489" i="1"/>
  <c r="D489" i="1"/>
  <c r="B490" i="1"/>
  <c r="C490" i="1"/>
  <c r="D490" i="1"/>
  <c r="B491" i="1"/>
  <c r="C491" i="1"/>
  <c r="D491" i="1"/>
  <c r="B492" i="1"/>
  <c r="C492" i="1"/>
  <c r="D492" i="1"/>
  <c r="B493" i="1"/>
  <c r="C493" i="1"/>
  <c r="D493" i="1"/>
  <c r="B494" i="1"/>
  <c r="C494" i="1"/>
  <c r="D494" i="1"/>
  <c r="B495" i="1"/>
  <c r="C495" i="1"/>
  <c r="D495" i="1"/>
  <c r="B496" i="1"/>
  <c r="C496" i="1"/>
  <c r="D496" i="1"/>
  <c r="B497" i="1"/>
  <c r="C497" i="1"/>
  <c r="D497" i="1"/>
  <c r="B498" i="1"/>
  <c r="C498" i="1"/>
  <c r="D498" i="1"/>
  <c r="B499" i="1"/>
  <c r="C499" i="1"/>
  <c r="D499" i="1"/>
  <c r="B500" i="1"/>
  <c r="C500" i="1"/>
  <c r="D500" i="1"/>
  <c r="B501" i="1"/>
  <c r="C501" i="1"/>
  <c r="D501" i="1"/>
  <c r="B502" i="1"/>
  <c r="C502" i="1"/>
  <c r="D502" i="1"/>
  <c r="B503" i="1"/>
  <c r="C503" i="1"/>
  <c r="D503" i="1"/>
  <c r="B504" i="1"/>
  <c r="C504" i="1"/>
  <c r="D504" i="1"/>
  <c r="B505" i="1"/>
  <c r="C505" i="1"/>
  <c r="D505" i="1"/>
  <c r="B506" i="1"/>
  <c r="C506" i="1"/>
  <c r="D506" i="1"/>
  <c r="B507" i="1"/>
  <c r="C507" i="1"/>
  <c r="D507" i="1"/>
  <c r="B508" i="1"/>
  <c r="C508" i="1"/>
  <c r="D508" i="1"/>
  <c r="B509" i="1"/>
  <c r="C509" i="1"/>
  <c r="D509" i="1"/>
  <c r="B510" i="1"/>
  <c r="C510" i="1"/>
  <c r="D510" i="1"/>
  <c r="B511" i="1"/>
  <c r="C511" i="1"/>
  <c r="D511" i="1"/>
  <c r="B512" i="1"/>
  <c r="C512" i="1"/>
  <c r="D512" i="1"/>
  <c r="B513" i="1"/>
  <c r="C513" i="1"/>
  <c r="D513" i="1"/>
  <c r="B514" i="1"/>
  <c r="C514" i="1"/>
  <c r="D514" i="1"/>
  <c r="B515" i="1"/>
  <c r="C515" i="1"/>
  <c r="D515" i="1"/>
  <c r="B516" i="1"/>
  <c r="C516" i="1"/>
  <c r="D516" i="1"/>
  <c r="B517" i="1"/>
  <c r="C517" i="1"/>
  <c r="D517" i="1"/>
  <c r="B518" i="1"/>
  <c r="C518" i="1"/>
  <c r="D518" i="1"/>
  <c r="B519" i="1"/>
  <c r="C519" i="1"/>
  <c r="D519" i="1"/>
  <c r="B520" i="1"/>
  <c r="C520" i="1"/>
  <c r="D520" i="1"/>
  <c r="B521" i="1"/>
  <c r="C521" i="1"/>
  <c r="D521" i="1"/>
  <c r="B522" i="1"/>
  <c r="C522" i="1"/>
  <c r="D522" i="1"/>
  <c r="B523" i="1"/>
  <c r="C523" i="1"/>
  <c r="D523" i="1"/>
  <c r="B524" i="1"/>
  <c r="C524" i="1"/>
  <c r="D524" i="1"/>
  <c r="B525" i="1"/>
  <c r="C525" i="1"/>
  <c r="D525" i="1"/>
  <c r="B526" i="1"/>
  <c r="C526" i="1"/>
  <c r="D526" i="1"/>
  <c r="B527" i="1"/>
  <c r="C527" i="1"/>
  <c r="D527" i="1"/>
  <c r="B528" i="1"/>
  <c r="C528" i="1"/>
  <c r="D528" i="1"/>
  <c r="B529" i="1"/>
  <c r="C529" i="1"/>
  <c r="D529" i="1"/>
  <c r="B530" i="1"/>
  <c r="C530" i="1"/>
  <c r="D530" i="1"/>
  <c r="B531" i="1"/>
  <c r="C531" i="1"/>
  <c r="D531" i="1"/>
  <c r="B532" i="1"/>
  <c r="C532" i="1"/>
  <c r="D532" i="1"/>
  <c r="B533" i="1"/>
  <c r="C533" i="1"/>
  <c r="D533" i="1"/>
  <c r="B534" i="1"/>
  <c r="C534" i="1"/>
  <c r="D534" i="1"/>
  <c r="B535" i="1"/>
  <c r="C535" i="1"/>
  <c r="D535" i="1"/>
  <c r="B536" i="1"/>
  <c r="C536" i="1"/>
  <c r="D536" i="1"/>
  <c r="B537" i="1"/>
  <c r="C537" i="1"/>
  <c r="D537" i="1"/>
  <c r="B538" i="1"/>
  <c r="C538" i="1"/>
  <c r="D538" i="1"/>
  <c r="B539" i="1"/>
  <c r="C539" i="1"/>
  <c r="D539" i="1"/>
  <c r="B540" i="1"/>
  <c r="C540" i="1"/>
  <c r="D540" i="1"/>
  <c r="B541" i="1"/>
  <c r="C541" i="1"/>
  <c r="D541" i="1"/>
  <c r="B542" i="1"/>
  <c r="C542" i="1"/>
  <c r="D542" i="1"/>
  <c r="B543" i="1"/>
  <c r="C543" i="1"/>
  <c r="D543" i="1"/>
  <c r="B544" i="1"/>
  <c r="C544" i="1"/>
  <c r="D544" i="1"/>
  <c r="B545" i="1"/>
  <c r="C545" i="1"/>
  <c r="D545" i="1"/>
  <c r="B546" i="1"/>
  <c r="C546" i="1"/>
  <c r="D546" i="1"/>
  <c r="B547" i="1"/>
  <c r="C547" i="1"/>
  <c r="D547" i="1"/>
  <c r="B548" i="1"/>
  <c r="C548" i="1"/>
  <c r="D548" i="1"/>
  <c r="B549" i="1"/>
  <c r="C549" i="1"/>
  <c r="D549" i="1"/>
  <c r="B550" i="1"/>
  <c r="C550" i="1"/>
  <c r="D550" i="1"/>
  <c r="B551" i="1"/>
  <c r="C551" i="1"/>
  <c r="D551" i="1"/>
  <c r="B552" i="1"/>
  <c r="C552" i="1"/>
  <c r="D552" i="1"/>
  <c r="B553" i="1"/>
  <c r="C553" i="1"/>
  <c r="D553" i="1"/>
  <c r="B554" i="1"/>
  <c r="C554" i="1"/>
  <c r="D554" i="1"/>
  <c r="B555" i="1"/>
  <c r="C555" i="1"/>
  <c r="D555" i="1"/>
  <c r="B556" i="1"/>
  <c r="C556" i="1"/>
  <c r="D556" i="1"/>
  <c r="B557" i="1"/>
  <c r="C557" i="1"/>
  <c r="D557" i="1"/>
  <c r="B558" i="1"/>
  <c r="C558" i="1"/>
  <c r="D558" i="1"/>
  <c r="B559" i="1"/>
  <c r="C559" i="1"/>
  <c r="D559" i="1"/>
  <c r="B560" i="1"/>
  <c r="C560" i="1"/>
  <c r="D560" i="1"/>
  <c r="B561" i="1"/>
  <c r="C561" i="1"/>
  <c r="D561" i="1"/>
  <c r="B562" i="1"/>
  <c r="C562" i="1"/>
  <c r="D562" i="1"/>
  <c r="B563" i="1"/>
  <c r="C563" i="1"/>
  <c r="D563" i="1"/>
  <c r="B564" i="1"/>
  <c r="C564" i="1"/>
  <c r="D564" i="1"/>
  <c r="B565" i="1"/>
  <c r="C565" i="1"/>
  <c r="D565" i="1"/>
  <c r="B566" i="1"/>
  <c r="C566" i="1"/>
  <c r="D566" i="1"/>
  <c r="B567" i="1"/>
  <c r="C567" i="1"/>
  <c r="D567" i="1"/>
  <c r="B568" i="1"/>
  <c r="C568" i="1"/>
  <c r="D568" i="1"/>
  <c r="B569" i="1"/>
  <c r="C569" i="1"/>
  <c r="D569" i="1"/>
  <c r="B570" i="1"/>
  <c r="C570" i="1"/>
  <c r="D570" i="1"/>
  <c r="B571" i="1"/>
  <c r="C571" i="1"/>
  <c r="D571" i="1"/>
  <c r="B572" i="1"/>
  <c r="C572" i="1"/>
  <c r="D572" i="1"/>
  <c r="B573" i="1"/>
  <c r="C573" i="1"/>
  <c r="D573" i="1"/>
  <c r="B574" i="1"/>
  <c r="C574" i="1"/>
  <c r="D574" i="1"/>
  <c r="B575" i="1"/>
  <c r="C575" i="1"/>
  <c r="D575" i="1"/>
  <c r="B576" i="1"/>
  <c r="C576" i="1"/>
  <c r="D576" i="1"/>
  <c r="B577" i="1"/>
  <c r="C577" i="1"/>
  <c r="D577" i="1"/>
  <c r="B578" i="1"/>
  <c r="C578" i="1"/>
  <c r="D578" i="1"/>
  <c r="B579" i="1"/>
  <c r="C579" i="1"/>
  <c r="D579" i="1"/>
  <c r="B580" i="1"/>
  <c r="C580" i="1"/>
  <c r="D580" i="1"/>
  <c r="B581" i="1"/>
  <c r="C581" i="1"/>
  <c r="D581" i="1"/>
  <c r="B582" i="1"/>
  <c r="C582" i="1"/>
  <c r="D582" i="1"/>
  <c r="B583" i="1"/>
  <c r="C583" i="1"/>
  <c r="D583" i="1"/>
  <c r="B584" i="1"/>
  <c r="C584" i="1"/>
  <c r="D584" i="1"/>
  <c r="B585" i="1"/>
  <c r="C585" i="1"/>
  <c r="D585" i="1"/>
  <c r="B586" i="1"/>
  <c r="C586" i="1"/>
  <c r="D586" i="1"/>
  <c r="B587" i="1"/>
  <c r="C587" i="1"/>
  <c r="D587" i="1"/>
  <c r="B588" i="1"/>
  <c r="C588" i="1"/>
  <c r="D588" i="1"/>
  <c r="B589" i="1"/>
  <c r="C589" i="1"/>
  <c r="D589" i="1"/>
  <c r="B590" i="1"/>
  <c r="C590" i="1"/>
  <c r="D590" i="1"/>
  <c r="B591" i="1"/>
  <c r="C591" i="1"/>
  <c r="D591" i="1"/>
  <c r="B592" i="1"/>
  <c r="C592" i="1"/>
  <c r="D592" i="1"/>
  <c r="B593" i="1"/>
  <c r="C593" i="1"/>
  <c r="D593" i="1"/>
  <c r="B594" i="1"/>
  <c r="C594" i="1"/>
  <c r="D594" i="1"/>
  <c r="B595" i="1"/>
  <c r="C595" i="1"/>
  <c r="D595" i="1"/>
  <c r="B596" i="1"/>
  <c r="C596" i="1"/>
  <c r="D596" i="1"/>
  <c r="B597" i="1"/>
  <c r="C597" i="1"/>
  <c r="D597" i="1"/>
  <c r="B598" i="1"/>
  <c r="C598" i="1"/>
  <c r="D598" i="1"/>
  <c r="B599" i="1"/>
  <c r="C599" i="1"/>
  <c r="D599" i="1"/>
  <c r="B600" i="1"/>
  <c r="C600" i="1"/>
  <c r="D600" i="1"/>
  <c r="B601" i="1"/>
  <c r="C601" i="1"/>
  <c r="D601" i="1"/>
  <c r="B602" i="1"/>
  <c r="C602" i="1"/>
  <c r="D602" i="1"/>
  <c r="B603" i="1"/>
  <c r="C603" i="1"/>
  <c r="D603" i="1"/>
  <c r="B604" i="1"/>
  <c r="C604" i="1"/>
  <c r="D604" i="1"/>
  <c r="B605" i="1"/>
  <c r="C605" i="1"/>
  <c r="D605" i="1"/>
  <c r="B606" i="1"/>
  <c r="C606" i="1"/>
  <c r="D606" i="1"/>
  <c r="B607" i="1"/>
  <c r="C607" i="1"/>
  <c r="D607" i="1"/>
  <c r="B608" i="1"/>
  <c r="C608" i="1"/>
  <c r="D608" i="1"/>
  <c r="B609" i="1"/>
  <c r="C609" i="1"/>
  <c r="D609" i="1"/>
  <c r="B610" i="1"/>
  <c r="C610" i="1"/>
  <c r="D610" i="1"/>
  <c r="B611" i="1"/>
  <c r="C611" i="1"/>
  <c r="D611" i="1"/>
  <c r="B612" i="1"/>
  <c r="C612" i="1"/>
  <c r="D612" i="1"/>
  <c r="B613" i="1"/>
  <c r="C613" i="1"/>
  <c r="D613" i="1"/>
  <c r="B614" i="1"/>
  <c r="C614" i="1"/>
  <c r="D614" i="1"/>
  <c r="B615" i="1"/>
  <c r="C615" i="1"/>
  <c r="D615" i="1"/>
  <c r="B616" i="1"/>
  <c r="C616" i="1"/>
  <c r="D616" i="1"/>
  <c r="B617" i="1"/>
  <c r="C617" i="1"/>
  <c r="D617" i="1"/>
  <c r="B618" i="1"/>
  <c r="C618" i="1"/>
  <c r="D618" i="1"/>
  <c r="B619" i="1"/>
  <c r="C619" i="1"/>
  <c r="D619" i="1"/>
  <c r="B620" i="1"/>
  <c r="C620" i="1"/>
  <c r="D620" i="1"/>
  <c r="B621" i="1"/>
  <c r="C621" i="1"/>
  <c r="D621" i="1"/>
  <c r="B622" i="1"/>
  <c r="C622" i="1"/>
  <c r="D622" i="1"/>
  <c r="B623" i="1"/>
  <c r="C623" i="1"/>
  <c r="D623" i="1"/>
  <c r="B624" i="1"/>
  <c r="C624" i="1"/>
  <c r="D624" i="1"/>
  <c r="B625" i="1"/>
  <c r="C625" i="1"/>
  <c r="D625" i="1"/>
  <c r="B626" i="1"/>
  <c r="C626" i="1"/>
  <c r="D626" i="1"/>
  <c r="B627" i="1"/>
  <c r="C627" i="1"/>
  <c r="D627" i="1"/>
  <c r="B628" i="1"/>
  <c r="C628" i="1"/>
  <c r="D628" i="1"/>
  <c r="B629" i="1"/>
  <c r="C629" i="1"/>
  <c r="D629" i="1"/>
  <c r="B630" i="1"/>
  <c r="C630" i="1"/>
  <c r="D630" i="1"/>
  <c r="B631" i="1"/>
  <c r="C631" i="1"/>
  <c r="D631" i="1"/>
  <c r="B632" i="1"/>
  <c r="C632" i="1"/>
  <c r="D632" i="1"/>
  <c r="B633" i="1"/>
  <c r="C633" i="1"/>
  <c r="D633" i="1"/>
  <c r="B634" i="1"/>
  <c r="C634" i="1"/>
  <c r="D634" i="1"/>
  <c r="B635" i="1"/>
  <c r="C635" i="1"/>
  <c r="D635" i="1"/>
  <c r="B636" i="1"/>
  <c r="C636" i="1"/>
  <c r="D636" i="1"/>
  <c r="B637" i="1"/>
  <c r="C637" i="1"/>
  <c r="D637" i="1"/>
  <c r="B638" i="1"/>
  <c r="C638" i="1"/>
  <c r="D638" i="1"/>
  <c r="B639" i="1"/>
  <c r="C639" i="1"/>
  <c r="D639" i="1"/>
  <c r="B640" i="1"/>
  <c r="C640" i="1"/>
  <c r="D640" i="1"/>
  <c r="B641" i="1"/>
  <c r="C641" i="1"/>
  <c r="D641" i="1"/>
  <c r="B642" i="1"/>
  <c r="C642" i="1"/>
  <c r="D642" i="1"/>
  <c r="B643" i="1"/>
  <c r="C643" i="1"/>
  <c r="D643" i="1"/>
  <c r="B644" i="1"/>
  <c r="C644" i="1"/>
  <c r="D644" i="1"/>
  <c r="B645" i="1"/>
  <c r="C645" i="1"/>
  <c r="D645" i="1"/>
  <c r="B646" i="1"/>
  <c r="C646" i="1"/>
  <c r="D646" i="1"/>
  <c r="B647" i="1"/>
  <c r="C647" i="1"/>
  <c r="D647" i="1"/>
  <c r="B648" i="1"/>
  <c r="C648" i="1"/>
  <c r="D648" i="1"/>
  <c r="B649" i="1"/>
  <c r="C649" i="1"/>
  <c r="D649" i="1"/>
  <c r="B650" i="1"/>
  <c r="C650" i="1"/>
  <c r="D650" i="1"/>
  <c r="B651" i="1"/>
  <c r="C651" i="1"/>
  <c r="D651" i="1"/>
  <c r="B652" i="1"/>
  <c r="C652" i="1"/>
  <c r="D652" i="1"/>
  <c r="B653" i="1"/>
  <c r="C653" i="1"/>
  <c r="D653" i="1"/>
  <c r="B654" i="1"/>
  <c r="C654" i="1"/>
  <c r="D654" i="1"/>
  <c r="B655" i="1"/>
  <c r="C655" i="1"/>
  <c r="D655" i="1"/>
  <c r="B656" i="1"/>
  <c r="C656" i="1"/>
  <c r="D656" i="1"/>
  <c r="B657" i="1"/>
  <c r="C657" i="1"/>
  <c r="D657" i="1"/>
  <c r="B658" i="1"/>
  <c r="C658" i="1"/>
  <c r="D658" i="1"/>
  <c r="B659" i="1"/>
  <c r="C659" i="1"/>
  <c r="D659" i="1"/>
  <c r="B660" i="1"/>
  <c r="C660" i="1"/>
  <c r="D660" i="1"/>
  <c r="B661" i="1"/>
  <c r="C661" i="1"/>
  <c r="D661" i="1"/>
  <c r="B662" i="1"/>
  <c r="C662" i="1"/>
  <c r="D662" i="1"/>
  <c r="B663" i="1"/>
  <c r="C663" i="1"/>
  <c r="D663" i="1"/>
  <c r="B664" i="1"/>
  <c r="C664" i="1"/>
  <c r="D664" i="1"/>
  <c r="B665" i="1"/>
  <c r="C665" i="1"/>
  <c r="D665" i="1"/>
  <c r="B666" i="1"/>
  <c r="C666" i="1"/>
  <c r="D666" i="1"/>
  <c r="B667" i="1"/>
  <c r="C667" i="1"/>
  <c r="D667" i="1"/>
  <c r="B668" i="1"/>
  <c r="C668" i="1"/>
  <c r="D668" i="1"/>
  <c r="B669" i="1"/>
  <c r="C669" i="1"/>
  <c r="D669" i="1"/>
  <c r="B670" i="1"/>
  <c r="C670" i="1"/>
  <c r="D670" i="1"/>
  <c r="B671" i="1"/>
  <c r="C671" i="1"/>
  <c r="D671" i="1"/>
  <c r="B672" i="1"/>
  <c r="C672" i="1"/>
  <c r="D672" i="1"/>
  <c r="B673" i="1"/>
  <c r="C673" i="1"/>
  <c r="D673" i="1"/>
  <c r="B674" i="1"/>
  <c r="C674" i="1"/>
  <c r="D674" i="1"/>
  <c r="B675" i="1"/>
  <c r="C675" i="1"/>
  <c r="D675" i="1"/>
  <c r="B676" i="1"/>
  <c r="C676" i="1"/>
  <c r="D676" i="1"/>
  <c r="B677" i="1"/>
  <c r="C677" i="1"/>
  <c r="D677" i="1"/>
  <c r="B678" i="1"/>
  <c r="C678" i="1"/>
  <c r="D678" i="1"/>
  <c r="B679" i="1"/>
  <c r="C679" i="1"/>
  <c r="D679" i="1"/>
  <c r="B680" i="1"/>
  <c r="C680" i="1"/>
  <c r="D680" i="1"/>
  <c r="B681" i="1"/>
  <c r="C681" i="1"/>
  <c r="D681" i="1"/>
  <c r="B682" i="1"/>
  <c r="C682" i="1"/>
  <c r="D682" i="1"/>
  <c r="B683" i="1"/>
  <c r="C683" i="1"/>
  <c r="D683" i="1"/>
  <c r="B684" i="1"/>
  <c r="C684" i="1"/>
  <c r="D684" i="1"/>
  <c r="B685" i="1"/>
  <c r="C685" i="1"/>
  <c r="D685" i="1"/>
  <c r="B686" i="1"/>
  <c r="C686" i="1"/>
  <c r="D686" i="1"/>
  <c r="B687" i="1"/>
  <c r="C687" i="1"/>
  <c r="D687" i="1"/>
  <c r="B688" i="1"/>
  <c r="C688" i="1"/>
  <c r="D688" i="1"/>
  <c r="B689" i="1"/>
  <c r="C689" i="1"/>
  <c r="D689" i="1"/>
  <c r="B690" i="1"/>
  <c r="C690" i="1"/>
  <c r="D690" i="1"/>
  <c r="B691" i="1"/>
  <c r="C691" i="1"/>
  <c r="D691" i="1"/>
  <c r="B692" i="1"/>
  <c r="C692" i="1"/>
  <c r="D692" i="1"/>
  <c r="B693" i="1"/>
  <c r="C693" i="1"/>
  <c r="D693" i="1"/>
  <c r="B694" i="1"/>
  <c r="C694" i="1"/>
  <c r="D694" i="1"/>
  <c r="B695" i="1"/>
  <c r="C695" i="1"/>
  <c r="D695" i="1"/>
  <c r="B696" i="1"/>
  <c r="C696" i="1"/>
  <c r="D696" i="1"/>
  <c r="B697" i="1"/>
  <c r="C697" i="1"/>
  <c r="D697" i="1"/>
  <c r="B698" i="1"/>
  <c r="C698" i="1"/>
  <c r="D698" i="1"/>
  <c r="B699" i="1"/>
  <c r="C699" i="1"/>
  <c r="D699" i="1"/>
  <c r="B700" i="1"/>
  <c r="C700" i="1"/>
  <c r="D700" i="1"/>
  <c r="B701" i="1"/>
  <c r="C701" i="1"/>
  <c r="D701" i="1"/>
  <c r="B702" i="1"/>
  <c r="C702" i="1"/>
  <c r="D702" i="1"/>
  <c r="B703" i="1"/>
  <c r="C703" i="1"/>
  <c r="D703" i="1"/>
  <c r="B704" i="1"/>
  <c r="C704" i="1"/>
  <c r="D704" i="1"/>
  <c r="B705" i="1"/>
  <c r="C705" i="1"/>
  <c r="D705" i="1"/>
  <c r="B706" i="1"/>
  <c r="C706" i="1"/>
  <c r="D706" i="1"/>
  <c r="B707" i="1"/>
  <c r="C707" i="1"/>
  <c r="D707" i="1"/>
  <c r="B708" i="1"/>
  <c r="C708" i="1"/>
  <c r="D708" i="1"/>
  <c r="B709" i="1"/>
  <c r="C709" i="1"/>
  <c r="D709" i="1"/>
  <c r="B710" i="1"/>
  <c r="C710" i="1"/>
  <c r="D710" i="1"/>
  <c r="B711" i="1"/>
  <c r="C711" i="1"/>
  <c r="D711" i="1"/>
  <c r="B712" i="1"/>
  <c r="C712" i="1"/>
  <c r="D712" i="1"/>
  <c r="B713" i="1"/>
  <c r="C713" i="1"/>
  <c r="D713" i="1"/>
  <c r="B714" i="1"/>
  <c r="C714" i="1"/>
  <c r="D714" i="1"/>
  <c r="B715" i="1"/>
  <c r="C715" i="1"/>
  <c r="D715" i="1"/>
  <c r="B716" i="1"/>
  <c r="C716" i="1"/>
  <c r="D716" i="1"/>
  <c r="B717" i="1"/>
  <c r="C717" i="1"/>
  <c r="D717" i="1"/>
  <c r="B718" i="1"/>
  <c r="C718" i="1"/>
  <c r="D718" i="1"/>
  <c r="B719" i="1"/>
  <c r="C719" i="1"/>
  <c r="D719" i="1"/>
  <c r="B720" i="1"/>
  <c r="C720" i="1"/>
  <c r="D720" i="1"/>
  <c r="B721" i="1"/>
  <c r="C721" i="1"/>
  <c r="D721" i="1"/>
  <c r="B722" i="1"/>
  <c r="C722" i="1"/>
  <c r="D722" i="1"/>
  <c r="B723" i="1"/>
  <c r="C723" i="1"/>
  <c r="D723" i="1"/>
  <c r="B724" i="1"/>
  <c r="C724" i="1"/>
  <c r="D724" i="1"/>
  <c r="B725" i="1"/>
  <c r="C725" i="1"/>
  <c r="D725" i="1"/>
  <c r="B726" i="1"/>
  <c r="C726" i="1"/>
  <c r="D726" i="1"/>
  <c r="B727" i="1"/>
  <c r="C727" i="1"/>
  <c r="D727" i="1"/>
  <c r="B728" i="1"/>
  <c r="C728" i="1"/>
  <c r="D728" i="1"/>
  <c r="B729" i="1"/>
  <c r="C729" i="1"/>
  <c r="D729" i="1"/>
  <c r="B730" i="1"/>
  <c r="C730" i="1"/>
  <c r="D730" i="1"/>
  <c r="B731" i="1"/>
  <c r="C731" i="1"/>
  <c r="D731" i="1"/>
  <c r="B732" i="1"/>
  <c r="C732" i="1"/>
  <c r="D732" i="1"/>
  <c r="B733" i="1"/>
  <c r="C733" i="1"/>
  <c r="D733" i="1"/>
  <c r="B734" i="1"/>
  <c r="C734" i="1"/>
  <c r="D734" i="1"/>
  <c r="B735" i="1"/>
  <c r="C735" i="1"/>
  <c r="D735" i="1"/>
  <c r="B736" i="1"/>
  <c r="C736" i="1"/>
  <c r="D736" i="1"/>
  <c r="B737" i="1"/>
  <c r="C737" i="1"/>
  <c r="D737" i="1"/>
  <c r="B738" i="1"/>
  <c r="C738" i="1"/>
  <c r="D738" i="1"/>
  <c r="B739" i="1"/>
  <c r="C739" i="1"/>
  <c r="D739" i="1"/>
  <c r="B740" i="1"/>
  <c r="C740" i="1"/>
  <c r="D740" i="1"/>
  <c r="B741" i="1"/>
  <c r="C741" i="1"/>
  <c r="D741" i="1"/>
  <c r="B742" i="1"/>
  <c r="C742" i="1"/>
  <c r="D742" i="1"/>
  <c r="B743" i="1"/>
  <c r="C743" i="1"/>
  <c r="D743" i="1"/>
  <c r="B744" i="1"/>
  <c r="C744" i="1"/>
  <c r="D744" i="1"/>
  <c r="B745" i="1"/>
  <c r="C745" i="1"/>
  <c r="D745" i="1"/>
  <c r="B746" i="1"/>
  <c r="C746" i="1"/>
  <c r="D746" i="1"/>
  <c r="B747" i="1"/>
  <c r="C747" i="1"/>
  <c r="D747" i="1"/>
  <c r="B748" i="1"/>
  <c r="C748" i="1"/>
  <c r="D748" i="1"/>
  <c r="B749" i="1"/>
  <c r="C749" i="1"/>
  <c r="D749" i="1"/>
  <c r="B750" i="1"/>
  <c r="C750" i="1"/>
  <c r="D750" i="1"/>
  <c r="B751" i="1"/>
  <c r="C751" i="1"/>
  <c r="D751" i="1"/>
  <c r="B752" i="1"/>
  <c r="C752" i="1"/>
  <c r="D752" i="1"/>
  <c r="B753" i="1"/>
  <c r="C753" i="1"/>
  <c r="D753" i="1"/>
  <c r="B754" i="1"/>
  <c r="C754" i="1"/>
  <c r="D754" i="1"/>
  <c r="B755" i="1"/>
  <c r="C755" i="1"/>
  <c r="D755" i="1"/>
  <c r="B756" i="1"/>
  <c r="C756" i="1"/>
  <c r="D756" i="1"/>
  <c r="B757" i="1"/>
  <c r="C757" i="1"/>
  <c r="D757" i="1"/>
  <c r="B758" i="1"/>
  <c r="C758" i="1"/>
  <c r="D758" i="1"/>
  <c r="B759" i="1"/>
  <c r="C759" i="1"/>
  <c r="D759" i="1"/>
  <c r="B760" i="1"/>
  <c r="C760" i="1"/>
  <c r="D760" i="1"/>
  <c r="B761" i="1"/>
  <c r="C761" i="1"/>
  <c r="D761" i="1"/>
  <c r="B762" i="1"/>
  <c r="C762" i="1"/>
  <c r="D762" i="1"/>
  <c r="B763" i="1"/>
  <c r="C763" i="1"/>
  <c r="D763" i="1"/>
  <c r="B764" i="1"/>
  <c r="C764" i="1"/>
  <c r="D764" i="1"/>
  <c r="B765" i="1"/>
  <c r="C765" i="1"/>
  <c r="D765" i="1"/>
  <c r="B766" i="1"/>
  <c r="C766" i="1"/>
  <c r="D766" i="1"/>
  <c r="B767" i="1"/>
  <c r="C767" i="1"/>
  <c r="D767" i="1"/>
  <c r="B768" i="1"/>
  <c r="C768" i="1"/>
  <c r="D768" i="1"/>
  <c r="B769" i="1"/>
  <c r="C769" i="1"/>
  <c r="D769" i="1"/>
  <c r="B770" i="1"/>
  <c r="C770" i="1"/>
  <c r="D770" i="1"/>
  <c r="B771" i="1"/>
  <c r="C771" i="1"/>
  <c r="D771" i="1"/>
  <c r="B772" i="1"/>
  <c r="C772" i="1"/>
  <c r="D772" i="1"/>
  <c r="B773" i="1"/>
  <c r="C773" i="1"/>
  <c r="D773" i="1"/>
  <c r="B774" i="1"/>
  <c r="C774" i="1"/>
  <c r="D774" i="1"/>
  <c r="B775" i="1"/>
  <c r="C775" i="1"/>
  <c r="D775" i="1"/>
  <c r="B776" i="1"/>
  <c r="C776" i="1"/>
  <c r="D776" i="1"/>
  <c r="B777" i="1"/>
  <c r="C777" i="1"/>
  <c r="D777" i="1"/>
  <c r="B778" i="1"/>
  <c r="C778" i="1"/>
  <c r="D778" i="1"/>
  <c r="B779" i="1"/>
  <c r="C779" i="1"/>
  <c r="D779" i="1"/>
  <c r="B780" i="1"/>
  <c r="C780" i="1"/>
  <c r="D780" i="1"/>
  <c r="B781" i="1"/>
  <c r="C781" i="1"/>
  <c r="D781" i="1"/>
  <c r="B782" i="1"/>
  <c r="C782" i="1"/>
  <c r="D782" i="1"/>
  <c r="B783" i="1"/>
  <c r="C783" i="1"/>
  <c r="D783" i="1"/>
  <c r="B784" i="1"/>
  <c r="C784" i="1"/>
  <c r="D784" i="1"/>
  <c r="B785" i="1"/>
  <c r="C785" i="1"/>
  <c r="D785" i="1"/>
  <c r="B786" i="1"/>
  <c r="C786" i="1"/>
  <c r="D786" i="1"/>
  <c r="B787" i="1"/>
  <c r="C787" i="1"/>
  <c r="D787" i="1"/>
  <c r="B788" i="1"/>
  <c r="C788" i="1"/>
  <c r="D788" i="1"/>
  <c r="B789" i="1"/>
  <c r="C789" i="1"/>
  <c r="D789" i="1"/>
  <c r="B790" i="1"/>
  <c r="C790" i="1"/>
  <c r="D790" i="1"/>
  <c r="B791" i="1"/>
  <c r="C791" i="1"/>
  <c r="D791" i="1"/>
  <c r="B792" i="1"/>
  <c r="C792" i="1"/>
  <c r="D792" i="1"/>
  <c r="B793" i="1"/>
  <c r="C793" i="1"/>
  <c r="D793" i="1"/>
  <c r="B794" i="1"/>
  <c r="C794" i="1"/>
  <c r="D794" i="1"/>
  <c r="B795" i="1"/>
  <c r="C795" i="1"/>
  <c r="D795" i="1"/>
  <c r="B796" i="1"/>
  <c r="C796" i="1"/>
  <c r="D796" i="1"/>
  <c r="B797" i="1"/>
  <c r="C797" i="1"/>
  <c r="D797" i="1"/>
  <c r="B798" i="1"/>
  <c r="C798" i="1"/>
  <c r="D798" i="1"/>
  <c r="B799" i="1"/>
  <c r="C799" i="1"/>
  <c r="D799" i="1"/>
  <c r="B800" i="1"/>
  <c r="C800" i="1"/>
  <c r="D800" i="1"/>
  <c r="B801" i="1"/>
  <c r="C801" i="1"/>
  <c r="D801" i="1"/>
  <c r="B802" i="1"/>
  <c r="C802" i="1"/>
  <c r="D802" i="1"/>
  <c r="B803" i="1"/>
  <c r="C803" i="1"/>
  <c r="D803" i="1"/>
  <c r="B804" i="1"/>
  <c r="C804" i="1"/>
  <c r="D804" i="1"/>
  <c r="B805" i="1"/>
  <c r="C805" i="1"/>
  <c r="D805" i="1"/>
  <c r="B806" i="1"/>
  <c r="C806" i="1"/>
  <c r="D806" i="1"/>
  <c r="B807" i="1"/>
  <c r="C807" i="1"/>
  <c r="D807" i="1"/>
  <c r="B808" i="1"/>
  <c r="C808" i="1"/>
  <c r="D808" i="1"/>
  <c r="B809" i="1"/>
  <c r="C809" i="1"/>
  <c r="D809" i="1"/>
  <c r="B810" i="1"/>
  <c r="C810" i="1"/>
  <c r="D810" i="1"/>
  <c r="B811" i="1"/>
  <c r="C811" i="1"/>
  <c r="D811" i="1"/>
  <c r="B812" i="1"/>
  <c r="C812" i="1"/>
  <c r="D812" i="1"/>
  <c r="B813" i="1"/>
  <c r="C813" i="1"/>
  <c r="D813" i="1"/>
  <c r="B814" i="1"/>
  <c r="C814" i="1"/>
  <c r="D814" i="1"/>
  <c r="B815" i="1"/>
  <c r="C815" i="1"/>
  <c r="D815" i="1"/>
  <c r="B816" i="1"/>
  <c r="C816" i="1"/>
  <c r="D816" i="1"/>
  <c r="B817" i="1"/>
  <c r="C817" i="1"/>
  <c r="D817" i="1"/>
  <c r="B818" i="1"/>
  <c r="C818" i="1"/>
  <c r="D818" i="1"/>
  <c r="B819" i="1"/>
  <c r="C819" i="1"/>
  <c r="D819" i="1"/>
  <c r="B820" i="1"/>
  <c r="C820" i="1"/>
  <c r="D820" i="1"/>
  <c r="B821" i="1"/>
  <c r="C821" i="1"/>
  <c r="D821" i="1"/>
  <c r="B822" i="1"/>
  <c r="C822" i="1"/>
  <c r="D822" i="1"/>
  <c r="B823" i="1"/>
  <c r="C823" i="1"/>
  <c r="D823" i="1"/>
  <c r="B824" i="1"/>
  <c r="C824" i="1"/>
  <c r="D824" i="1"/>
  <c r="B825" i="1"/>
  <c r="C825" i="1"/>
  <c r="D825" i="1"/>
  <c r="B826" i="1"/>
  <c r="C826" i="1"/>
  <c r="D826" i="1"/>
  <c r="B827" i="1"/>
  <c r="C827" i="1"/>
  <c r="D827" i="1"/>
  <c r="B828" i="1"/>
  <c r="C828" i="1"/>
  <c r="D828" i="1"/>
  <c r="B829" i="1"/>
  <c r="C829" i="1"/>
  <c r="D829" i="1"/>
  <c r="B830" i="1"/>
  <c r="C830" i="1"/>
  <c r="D830" i="1"/>
  <c r="B831" i="1"/>
  <c r="C831" i="1"/>
  <c r="D831" i="1"/>
  <c r="B832" i="1"/>
  <c r="C832" i="1"/>
  <c r="D832" i="1"/>
  <c r="B833" i="1"/>
  <c r="C833" i="1"/>
  <c r="D833" i="1"/>
  <c r="B834" i="1"/>
  <c r="C834" i="1"/>
  <c r="D834" i="1"/>
  <c r="B835" i="1"/>
  <c r="C835" i="1"/>
  <c r="D835" i="1"/>
  <c r="B836" i="1"/>
  <c r="C836" i="1"/>
  <c r="D836" i="1"/>
  <c r="B837" i="1"/>
  <c r="C837" i="1"/>
  <c r="D837" i="1"/>
  <c r="B838" i="1"/>
  <c r="C838" i="1"/>
  <c r="D838" i="1"/>
  <c r="B839" i="1"/>
  <c r="C839" i="1"/>
  <c r="D839" i="1"/>
  <c r="B840" i="1"/>
  <c r="C840" i="1"/>
  <c r="D840" i="1"/>
  <c r="B841" i="1"/>
  <c r="C841" i="1"/>
  <c r="D841" i="1"/>
  <c r="B842" i="1"/>
  <c r="C842" i="1"/>
  <c r="D842" i="1"/>
  <c r="B843" i="1"/>
  <c r="C843" i="1"/>
  <c r="D843" i="1"/>
  <c r="B844" i="1"/>
  <c r="C844" i="1"/>
  <c r="D844" i="1"/>
  <c r="B845" i="1"/>
  <c r="C845" i="1"/>
  <c r="D845" i="1"/>
  <c r="B846" i="1"/>
  <c r="C846" i="1"/>
  <c r="D846" i="1"/>
  <c r="B847" i="1"/>
  <c r="C847" i="1"/>
  <c r="D847" i="1"/>
  <c r="B848" i="1"/>
  <c r="C848" i="1"/>
  <c r="D848" i="1"/>
  <c r="B849" i="1"/>
  <c r="C849" i="1"/>
  <c r="D849" i="1"/>
  <c r="B850" i="1"/>
  <c r="C850" i="1"/>
  <c r="D850" i="1"/>
  <c r="B851" i="1"/>
  <c r="C851" i="1"/>
  <c r="D851" i="1"/>
  <c r="B852" i="1"/>
  <c r="C852" i="1"/>
  <c r="D852" i="1"/>
  <c r="B853" i="1"/>
  <c r="C853" i="1"/>
  <c r="D853" i="1"/>
  <c r="B854" i="1"/>
  <c r="C854" i="1"/>
  <c r="D854" i="1"/>
  <c r="B855" i="1"/>
  <c r="C855" i="1"/>
  <c r="D855" i="1"/>
  <c r="B856" i="1"/>
  <c r="C856" i="1"/>
  <c r="D856" i="1"/>
  <c r="B857" i="1"/>
  <c r="C857" i="1"/>
  <c r="D857" i="1"/>
  <c r="B858" i="1"/>
  <c r="C858" i="1"/>
  <c r="D858" i="1"/>
  <c r="B859" i="1"/>
  <c r="C859" i="1"/>
  <c r="D859" i="1"/>
  <c r="B860" i="1"/>
  <c r="C860" i="1"/>
  <c r="D860" i="1"/>
  <c r="B861" i="1"/>
  <c r="C861" i="1"/>
  <c r="D861" i="1"/>
  <c r="B862" i="1"/>
  <c r="C862" i="1"/>
  <c r="D862" i="1"/>
  <c r="B863" i="1"/>
  <c r="C863" i="1"/>
  <c r="D863" i="1"/>
  <c r="B864" i="1"/>
  <c r="C864" i="1"/>
  <c r="D864" i="1"/>
  <c r="B865" i="1"/>
  <c r="C865" i="1"/>
  <c r="D865" i="1"/>
  <c r="B866" i="1"/>
  <c r="C866" i="1"/>
  <c r="D866" i="1"/>
  <c r="B867" i="1"/>
  <c r="C867" i="1"/>
  <c r="D867" i="1"/>
  <c r="B868" i="1"/>
  <c r="C868" i="1"/>
  <c r="D868" i="1"/>
  <c r="B869" i="1"/>
  <c r="C869" i="1"/>
  <c r="D869" i="1"/>
  <c r="B870" i="1"/>
  <c r="C870" i="1"/>
  <c r="D870" i="1"/>
  <c r="B871" i="1"/>
  <c r="C871" i="1"/>
  <c r="D871" i="1"/>
  <c r="B872" i="1"/>
  <c r="C872" i="1"/>
  <c r="D872" i="1"/>
  <c r="B873" i="1"/>
  <c r="C873" i="1"/>
  <c r="D873" i="1"/>
  <c r="B874" i="1"/>
  <c r="C874" i="1"/>
  <c r="D874" i="1"/>
  <c r="B875" i="1"/>
  <c r="C875" i="1"/>
  <c r="D875" i="1"/>
  <c r="B876" i="1"/>
  <c r="C876" i="1"/>
  <c r="D876" i="1"/>
  <c r="B877" i="1"/>
  <c r="C877" i="1"/>
  <c r="D877" i="1"/>
  <c r="B878" i="1"/>
  <c r="C878" i="1"/>
  <c r="D878" i="1"/>
  <c r="B879" i="1"/>
  <c r="C879" i="1"/>
  <c r="D879" i="1"/>
  <c r="B880" i="1"/>
  <c r="C880" i="1"/>
  <c r="D880" i="1"/>
  <c r="B881" i="1"/>
  <c r="C881" i="1"/>
  <c r="D881" i="1"/>
  <c r="B882" i="1"/>
  <c r="C882" i="1"/>
  <c r="D882" i="1"/>
  <c r="B883" i="1"/>
  <c r="C883" i="1"/>
  <c r="D883" i="1"/>
  <c r="B884" i="1"/>
  <c r="C884" i="1"/>
  <c r="D884" i="1"/>
  <c r="B885" i="1"/>
  <c r="C885" i="1"/>
  <c r="D885" i="1"/>
  <c r="B886" i="1"/>
  <c r="C886" i="1"/>
  <c r="D886" i="1"/>
  <c r="B887" i="1"/>
  <c r="C887" i="1"/>
  <c r="D887" i="1"/>
  <c r="B888" i="1"/>
  <c r="C888" i="1"/>
  <c r="D888" i="1"/>
  <c r="B889" i="1"/>
  <c r="C889" i="1"/>
  <c r="D889" i="1"/>
  <c r="B890" i="1"/>
  <c r="C890" i="1"/>
  <c r="D890" i="1"/>
  <c r="B891" i="1"/>
  <c r="C891" i="1"/>
  <c r="D891" i="1"/>
  <c r="B892" i="1"/>
  <c r="C892" i="1"/>
  <c r="D892" i="1"/>
  <c r="B893" i="1"/>
  <c r="C893" i="1"/>
  <c r="D893" i="1"/>
  <c r="B894" i="1"/>
  <c r="C894" i="1"/>
  <c r="D894" i="1"/>
  <c r="B895" i="1"/>
  <c r="C895" i="1"/>
  <c r="D895" i="1"/>
  <c r="B896" i="1"/>
  <c r="C896" i="1"/>
  <c r="D896" i="1"/>
  <c r="B897" i="1"/>
  <c r="C897" i="1"/>
  <c r="D897" i="1"/>
  <c r="B898" i="1"/>
  <c r="C898" i="1"/>
  <c r="D898" i="1"/>
  <c r="B899" i="1"/>
  <c r="C899" i="1"/>
  <c r="D899" i="1"/>
  <c r="B900" i="1"/>
  <c r="C900" i="1"/>
  <c r="D900" i="1"/>
  <c r="B901" i="1"/>
  <c r="C901" i="1"/>
  <c r="D901" i="1"/>
  <c r="B902" i="1"/>
  <c r="C902" i="1"/>
  <c r="D902" i="1"/>
  <c r="B903" i="1"/>
  <c r="C903" i="1"/>
  <c r="D903" i="1"/>
  <c r="B904" i="1"/>
  <c r="C904" i="1"/>
  <c r="D904" i="1"/>
  <c r="B905" i="1"/>
  <c r="C905" i="1"/>
  <c r="D905" i="1"/>
  <c r="B906" i="1"/>
  <c r="C906" i="1"/>
  <c r="D906" i="1"/>
  <c r="B907" i="1"/>
  <c r="C907" i="1"/>
  <c r="D907" i="1"/>
  <c r="B908" i="1"/>
  <c r="C908" i="1"/>
  <c r="D908" i="1"/>
  <c r="B909" i="1"/>
  <c r="C909" i="1"/>
  <c r="D909" i="1"/>
  <c r="B910" i="1"/>
  <c r="C910" i="1"/>
  <c r="D910" i="1"/>
  <c r="B911" i="1"/>
  <c r="C911" i="1"/>
  <c r="D911" i="1"/>
  <c r="B912" i="1"/>
  <c r="C912" i="1"/>
  <c r="D912" i="1"/>
  <c r="B913" i="1"/>
  <c r="C913" i="1"/>
  <c r="D913" i="1"/>
  <c r="B914" i="1"/>
  <c r="C914" i="1"/>
  <c r="D914" i="1"/>
  <c r="B915" i="1"/>
  <c r="C915" i="1"/>
  <c r="D915" i="1"/>
  <c r="B916" i="1"/>
  <c r="C916" i="1"/>
  <c r="D916" i="1"/>
  <c r="B917" i="1"/>
  <c r="C917" i="1"/>
  <c r="D917" i="1"/>
  <c r="B918" i="1"/>
  <c r="C918" i="1"/>
  <c r="D918" i="1"/>
  <c r="B919" i="1"/>
  <c r="C919" i="1"/>
  <c r="D919" i="1"/>
  <c r="B920" i="1"/>
  <c r="C920" i="1"/>
  <c r="D920" i="1"/>
  <c r="B921" i="1"/>
  <c r="C921" i="1"/>
  <c r="D921" i="1"/>
  <c r="B922" i="1"/>
  <c r="C922" i="1"/>
  <c r="D922" i="1"/>
  <c r="B923" i="1"/>
  <c r="C923" i="1"/>
  <c r="D923" i="1"/>
  <c r="B924" i="1"/>
  <c r="C924" i="1"/>
  <c r="D924" i="1"/>
  <c r="B925" i="1"/>
  <c r="C925" i="1"/>
  <c r="D925" i="1"/>
  <c r="B926" i="1"/>
  <c r="C926" i="1"/>
  <c r="D926" i="1"/>
  <c r="B927" i="1"/>
  <c r="C927" i="1"/>
  <c r="D927" i="1"/>
  <c r="B928" i="1"/>
  <c r="C928" i="1"/>
  <c r="D928" i="1"/>
  <c r="B929" i="1"/>
  <c r="C929" i="1"/>
  <c r="D929" i="1"/>
  <c r="B930" i="1"/>
  <c r="C930" i="1"/>
  <c r="D930" i="1"/>
  <c r="B931" i="1"/>
  <c r="C931" i="1"/>
  <c r="D931" i="1"/>
  <c r="B932" i="1"/>
  <c r="C932" i="1"/>
  <c r="D932" i="1"/>
  <c r="B933" i="1"/>
  <c r="C933" i="1"/>
  <c r="D933" i="1"/>
  <c r="B934" i="1"/>
  <c r="C934" i="1"/>
  <c r="D934" i="1"/>
  <c r="B935" i="1"/>
  <c r="C935" i="1"/>
  <c r="D935" i="1"/>
  <c r="B936" i="1"/>
  <c r="C936" i="1"/>
  <c r="D936" i="1"/>
  <c r="B937" i="1"/>
  <c r="C937" i="1"/>
  <c r="D937" i="1"/>
  <c r="B938" i="1"/>
  <c r="C938" i="1"/>
  <c r="D938" i="1"/>
  <c r="B939" i="1"/>
  <c r="C939" i="1"/>
  <c r="D939" i="1"/>
  <c r="B940" i="1"/>
  <c r="C940" i="1"/>
  <c r="D940" i="1"/>
  <c r="B941" i="1"/>
  <c r="C941" i="1"/>
  <c r="D941" i="1"/>
  <c r="B942" i="1"/>
  <c r="C942" i="1"/>
  <c r="D942" i="1"/>
  <c r="B943" i="1"/>
  <c r="C943" i="1"/>
  <c r="D943" i="1"/>
  <c r="B944" i="1"/>
  <c r="C944" i="1"/>
  <c r="D944" i="1"/>
  <c r="B945" i="1"/>
  <c r="C945" i="1"/>
  <c r="D945" i="1"/>
  <c r="B946" i="1"/>
  <c r="C946" i="1"/>
  <c r="D946" i="1"/>
  <c r="B947" i="1"/>
  <c r="C947" i="1"/>
  <c r="D947" i="1"/>
  <c r="B948" i="1"/>
  <c r="C948" i="1"/>
  <c r="D948" i="1"/>
  <c r="B949" i="1"/>
  <c r="C949" i="1"/>
  <c r="D949" i="1"/>
  <c r="B950" i="1"/>
  <c r="C950" i="1"/>
  <c r="D950" i="1"/>
  <c r="B951" i="1"/>
  <c r="C951" i="1"/>
  <c r="D951" i="1"/>
  <c r="B952" i="1"/>
  <c r="C952" i="1"/>
  <c r="D952" i="1"/>
  <c r="B953" i="1"/>
  <c r="C953" i="1"/>
  <c r="D953" i="1"/>
  <c r="B954" i="1"/>
  <c r="C954" i="1"/>
  <c r="D954" i="1"/>
  <c r="B955" i="1"/>
  <c r="C955" i="1"/>
  <c r="D955" i="1"/>
  <c r="B956" i="1"/>
  <c r="C956" i="1"/>
  <c r="D956" i="1"/>
  <c r="B957" i="1"/>
  <c r="C957" i="1"/>
  <c r="D957" i="1"/>
  <c r="B958" i="1"/>
  <c r="C958" i="1"/>
  <c r="D958" i="1"/>
  <c r="B959" i="1"/>
  <c r="C959" i="1"/>
  <c r="D959" i="1"/>
  <c r="B960" i="1"/>
  <c r="C960" i="1"/>
  <c r="D960" i="1"/>
  <c r="B961" i="1"/>
  <c r="C961" i="1"/>
  <c r="D961" i="1"/>
  <c r="B962" i="1"/>
  <c r="C962" i="1"/>
  <c r="D962" i="1"/>
  <c r="B963" i="1"/>
  <c r="C963" i="1"/>
  <c r="D963" i="1"/>
  <c r="B964" i="1"/>
  <c r="C964" i="1"/>
  <c r="D964" i="1"/>
  <c r="B965" i="1"/>
  <c r="C965" i="1"/>
  <c r="D965" i="1"/>
  <c r="B966" i="1"/>
  <c r="C966" i="1"/>
  <c r="D966" i="1"/>
  <c r="B967" i="1"/>
  <c r="C967" i="1"/>
  <c r="D967" i="1"/>
  <c r="B968" i="1"/>
  <c r="C968" i="1"/>
  <c r="D968" i="1"/>
  <c r="B969" i="1"/>
  <c r="C969" i="1"/>
  <c r="D969" i="1"/>
  <c r="B970" i="1"/>
  <c r="C970" i="1"/>
  <c r="D970" i="1"/>
  <c r="B971" i="1"/>
  <c r="C971" i="1"/>
  <c r="D971" i="1"/>
  <c r="B972" i="1"/>
  <c r="C972" i="1"/>
  <c r="D972" i="1"/>
  <c r="B973" i="1"/>
  <c r="C973" i="1"/>
  <c r="D973" i="1"/>
  <c r="B974" i="1"/>
  <c r="C974" i="1"/>
  <c r="D974" i="1"/>
  <c r="B975" i="1"/>
  <c r="C975" i="1"/>
  <c r="D975" i="1"/>
  <c r="B976" i="1"/>
  <c r="C976" i="1"/>
  <c r="D976" i="1"/>
  <c r="B977" i="1"/>
  <c r="C977" i="1"/>
  <c r="D977" i="1"/>
  <c r="B978" i="1"/>
  <c r="C978" i="1"/>
  <c r="D978" i="1"/>
  <c r="B979" i="1"/>
  <c r="C979" i="1"/>
  <c r="D979" i="1"/>
  <c r="B980" i="1"/>
  <c r="C980" i="1"/>
  <c r="D980" i="1"/>
  <c r="B981" i="1"/>
  <c r="C981" i="1"/>
  <c r="D981" i="1"/>
  <c r="B982" i="1"/>
  <c r="C982" i="1"/>
  <c r="D982" i="1"/>
  <c r="B983" i="1"/>
  <c r="C983" i="1"/>
  <c r="D983" i="1"/>
  <c r="B984" i="1"/>
  <c r="C984" i="1"/>
  <c r="D984" i="1"/>
  <c r="B985" i="1"/>
  <c r="C985" i="1"/>
  <c r="D985" i="1"/>
  <c r="B986" i="1"/>
  <c r="C986" i="1"/>
  <c r="D986" i="1"/>
  <c r="B987" i="1"/>
  <c r="C987" i="1"/>
  <c r="D987" i="1"/>
  <c r="B988" i="1"/>
  <c r="C988" i="1"/>
  <c r="D988" i="1"/>
  <c r="B989" i="1"/>
  <c r="C989" i="1"/>
  <c r="D989" i="1"/>
  <c r="B990" i="1"/>
  <c r="C990" i="1"/>
  <c r="D990" i="1"/>
  <c r="B991" i="1"/>
  <c r="C991" i="1"/>
  <c r="D991" i="1"/>
  <c r="B992" i="1"/>
  <c r="C992" i="1"/>
  <c r="D992" i="1"/>
  <c r="B993" i="1"/>
  <c r="C993" i="1"/>
  <c r="D993" i="1"/>
  <c r="B994" i="1"/>
  <c r="C994" i="1"/>
  <c r="D994" i="1"/>
  <c r="B995" i="1"/>
  <c r="C995" i="1"/>
  <c r="D995" i="1"/>
  <c r="B996" i="1"/>
  <c r="C996" i="1"/>
  <c r="D996" i="1"/>
  <c r="B997" i="1"/>
  <c r="C997" i="1"/>
  <c r="D997" i="1"/>
  <c r="B998" i="1"/>
  <c r="C998" i="1"/>
  <c r="D998" i="1"/>
  <c r="B999" i="1"/>
  <c r="C999" i="1"/>
  <c r="D999" i="1"/>
  <c r="B1000" i="1"/>
  <c r="C1000" i="1"/>
  <c r="D1000" i="1"/>
  <c r="B1001" i="1"/>
  <c r="C1001" i="1"/>
  <c r="D1001" i="1"/>
  <c r="B1002" i="1"/>
  <c r="C1002" i="1"/>
  <c r="D1002" i="1"/>
  <c r="B1003" i="1"/>
  <c r="C1003" i="1"/>
  <c r="D1003" i="1"/>
  <c r="B1004" i="1"/>
  <c r="C1004" i="1"/>
  <c r="D1004" i="1"/>
  <c r="B1005" i="1"/>
  <c r="C1005" i="1"/>
  <c r="D1005" i="1"/>
  <c r="B1006" i="1"/>
  <c r="C1006" i="1"/>
  <c r="D1006" i="1"/>
  <c r="B1007" i="1"/>
  <c r="C1007" i="1"/>
  <c r="D1007" i="1"/>
  <c r="B1008" i="1"/>
  <c r="C1008" i="1"/>
  <c r="D1008" i="1"/>
  <c r="B1009" i="1"/>
  <c r="C1009" i="1"/>
  <c r="D1009" i="1"/>
  <c r="B1010" i="1"/>
  <c r="C1010" i="1"/>
  <c r="D1010" i="1"/>
  <c r="B1011" i="1"/>
  <c r="C1011" i="1"/>
  <c r="D1011" i="1"/>
  <c r="B1012" i="1"/>
  <c r="C1012" i="1"/>
  <c r="D1012" i="1"/>
  <c r="B1013" i="1"/>
  <c r="C1013" i="1"/>
  <c r="D1013" i="1"/>
  <c r="B1014" i="1"/>
  <c r="C1014" i="1"/>
  <c r="D1014" i="1"/>
  <c r="B1015" i="1"/>
  <c r="C1015" i="1"/>
  <c r="D1015" i="1"/>
  <c r="B1016" i="1"/>
  <c r="C1016" i="1"/>
  <c r="D1016" i="1"/>
  <c r="B1017" i="1"/>
  <c r="C1017" i="1"/>
  <c r="D1017" i="1"/>
  <c r="B1018" i="1"/>
  <c r="C1018" i="1"/>
  <c r="D1018" i="1"/>
  <c r="B1019" i="1"/>
  <c r="C1019" i="1"/>
  <c r="D1019" i="1"/>
  <c r="B1020" i="1"/>
  <c r="C1020" i="1"/>
  <c r="D1020" i="1"/>
  <c r="B1021" i="1"/>
  <c r="C1021" i="1"/>
  <c r="D1021" i="1"/>
  <c r="B1022" i="1"/>
  <c r="C1022" i="1"/>
  <c r="D1022" i="1"/>
  <c r="B1023" i="1"/>
  <c r="C1023" i="1"/>
  <c r="D1023" i="1"/>
  <c r="B1024" i="1"/>
  <c r="C1024" i="1"/>
  <c r="D1024" i="1"/>
  <c r="B1025" i="1"/>
  <c r="C1025" i="1"/>
  <c r="D1025" i="1"/>
  <c r="B1026" i="1"/>
  <c r="C1026" i="1"/>
  <c r="D1026" i="1"/>
  <c r="B1027" i="1"/>
  <c r="C1027" i="1"/>
  <c r="D1027" i="1"/>
  <c r="B1028" i="1"/>
  <c r="C1028" i="1"/>
  <c r="D1028" i="1"/>
  <c r="B1029" i="1"/>
  <c r="C1029" i="1"/>
  <c r="D1029" i="1"/>
  <c r="B1030" i="1"/>
  <c r="C1030" i="1"/>
  <c r="D1030" i="1"/>
  <c r="B1031" i="1"/>
  <c r="C1031" i="1"/>
  <c r="D1031" i="1"/>
  <c r="B1032" i="1"/>
  <c r="C1032" i="1"/>
  <c r="D1032" i="1"/>
  <c r="B1033" i="1"/>
  <c r="C1033" i="1"/>
  <c r="D1033" i="1"/>
  <c r="B1034" i="1"/>
  <c r="C1034" i="1"/>
  <c r="D1034" i="1"/>
  <c r="B1035" i="1"/>
  <c r="C1035" i="1"/>
  <c r="D1035" i="1"/>
  <c r="B1036" i="1"/>
  <c r="C1036" i="1"/>
  <c r="D1036" i="1"/>
  <c r="B1037" i="1"/>
  <c r="C1037" i="1"/>
  <c r="D1037" i="1"/>
  <c r="B1038" i="1"/>
  <c r="C1038" i="1"/>
  <c r="D1038" i="1"/>
  <c r="B1039" i="1"/>
  <c r="C1039" i="1"/>
  <c r="D1039" i="1"/>
  <c r="B1040" i="1"/>
  <c r="C1040" i="1"/>
  <c r="D1040" i="1"/>
  <c r="B1041" i="1"/>
  <c r="C1041" i="1"/>
  <c r="D1041" i="1"/>
  <c r="B1042" i="1"/>
  <c r="C1042" i="1"/>
  <c r="D1042" i="1"/>
  <c r="B1043" i="1"/>
  <c r="C1043" i="1"/>
  <c r="D1043" i="1"/>
  <c r="B1044" i="1"/>
  <c r="C1044" i="1"/>
  <c r="D1044" i="1"/>
  <c r="B1045" i="1"/>
  <c r="C1045" i="1"/>
  <c r="D1045" i="1"/>
  <c r="B1046" i="1"/>
  <c r="C1046" i="1"/>
  <c r="D1046" i="1"/>
  <c r="B1047" i="1"/>
  <c r="C1047" i="1"/>
  <c r="D1047" i="1"/>
  <c r="B1048" i="1"/>
  <c r="C1048" i="1"/>
  <c r="D1048" i="1"/>
  <c r="B1049" i="1"/>
  <c r="C1049" i="1"/>
  <c r="D1049" i="1"/>
  <c r="B1050" i="1"/>
  <c r="C1050" i="1"/>
  <c r="D1050" i="1"/>
  <c r="B1051" i="1"/>
  <c r="C1051" i="1"/>
  <c r="D1051" i="1"/>
  <c r="B1052" i="1"/>
  <c r="C1052" i="1"/>
  <c r="D1052" i="1"/>
  <c r="B1053" i="1"/>
  <c r="C1053" i="1"/>
  <c r="D1053" i="1"/>
  <c r="B1054" i="1"/>
  <c r="C1054" i="1"/>
  <c r="D1054" i="1"/>
  <c r="B1055" i="1"/>
  <c r="C1055" i="1"/>
  <c r="D1055" i="1"/>
  <c r="B1056" i="1"/>
  <c r="C1056" i="1"/>
  <c r="D1056" i="1"/>
  <c r="B1057" i="1"/>
  <c r="C1057" i="1"/>
  <c r="D1057" i="1"/>
  <c r="B1058" i="1"/>
  <c r="C1058" i="1"/>
  <c r="D1058" i="1"/>
  <c r="B1059" i="1"/>
  <c r="C1059" i="1"/>
  <c r="D1059" i="1"/>
  <c r="B1060" i="1"/>
  <c r="C1060" i="1"/>
  <c r="D1060" i="1"/>
  <c r="B1061" i="1"/>
  <c r="C1061" i="1"/>
  <c r="D1061" i="1"/>
  <c r="B1062" i="1"/>
  <c r="C1062" i="1"/>
  <c r="D1062" i="1"/>
  <c r="B1063" i="1"/>
  <c r="C1063" i="1"/>
  <c r="D1063" i="1"/>
  <c r="B1064" i="1"/>
  <c r="C1064" i="1"/>
  <c r="D1064" i="1"/>
  <c r="B1065" i="1"/>
  <c r="C1065" i="1"/>
  <c r="D1065" i="1"/>
  <c r="B1066" i="1"/>
  <c r="C1066" i="1"/>
  <c r="D1066" i="1"/>
  <c r="B1067" i="1"/>
  <c r="C1067" i="1"/>
  <c r="D1067" i="1"/>
  <c r="B1068" i="1"/>
  <c r="C1068" i="1"/>
  <c r="D1068" i="1"/>
  <c r="B1069" i="1"/>
  <c r="C1069" i="1"/>
  <c r="D1069" i="1"/>
  <c r="B1070" i="1"/>
  <c r="C1070" i="1"/>
  <c r="D1070" i="1"/>
  <c r="B1071" i="1"/>
  <c r="C1071" i="1"/>
  <c r="D1071" i="1"/>
  <c r="B1072" i="1"/>
  <c r="C1072" i="1"/>
  <c r="D1072" i="1"/>
  <c r="B1073" i="1"/>
  <c r="C1073" i="1"/>
  <c r="D1073" i="1"/>
  <c r="B1074" i="1"/>
  <c r="C1074" i="1"/>
  <c r="D1074" i="1"/>
  <c r="B1075" i="1"/>
  <c r="C1075" i="1"/>
  <c r="D1075" i="1"/>
  <c r="B1076" i="1"/>
  <c r="C1076" i="1"/>
  <c r="D1076" i="1"/>
  <c r="B1077" i="1"/>
  <c r="C1077" i="1"/>
  <c r="D1077" i="1"/>
  <c r="B1078" i="1"/>
  <c r="C1078" i="1"/>
  <c r="D1078" i="1"/>
  <c r="B1079" i="1"/>
  <c r="C1079" i="1"/>
  <c r="D1079" i="1"/>
  <c r="B1080" i="1"/>
  <c r="C1080" i="1"/>
  <c r="D1080" i="1"/>
  <c r="B1081" i="1"/>
  <c r="C1081" i="1"/>
  <c r="D1081" i="1"/>
  <c r="B1082" i="1"/>
  <c r="C1082" i="1"/>
  <c r="D1082" i="1"/>
  <c r="B1083" i="1"/>
  <c r="C1083" i="1"/>
  <c r="D1083" i="1"/>
  <c r="B1084" i="1"/>
  <c r="C1084" i="1"/>
  <c r="D1084" i="1"/>
  <c r="B1085" i="1"/>
  <c r="C1085" i="1"/>
  <c r="D1085" i="1"/>
  <c r="B1086" i="1"/>
  <c r="C1086" i="1"/>
  <c r="D1086" i="1"/>
  <c r="B1087" i="1"/>
  <c r="C1087" i="1"/>
  <c r="D1087" i="1"/>
  <c r="B1088" i="1"/>
  <c r="C1088" i="1"/>
  <c r="D1088" i="1"/>
  <c r="B1089" i="1"/>
  <c r="C1089" i="1"/>
  <c r="D1089" i="1"/>
  <c r="B1090" i="1"/>
  <c r="C1090" i="1"/>
  <c r="D1090" i="1"/>
  <c r="B1091" i="1"/>
  <c r="C1091" i="1"/>
  <c r="D1091" i="1"/>
  <c r="B1092" i="1"/>
  <c r="C1092" i="1"/>
  <c r="D1092" i="1"/>
  <c r="B1093" i="1"/>
  <c r="C1093" i="1"/>
  <c r="D1093" i="1"/>
  <c r="B1094" i="1"/>
  <c r="C1094" i="1"/>
  <c r="D1094" i="1"/>
  <c r="B1095" i="1"/>
  <c r="C1095" i="1"/>
  <c r="D1095" i="1"/>
  <c r="B1096" i="1"/>
  <c r="C1096" i="1"/>
  <c r="D1096" i="1"/>
  <c r="B1097" i="1"/>
  <c r="C1097" i="1"/>
  <c r="D1097" i="1"/>
  <c r="B1098" i="1"/>
  <c r="C1098" i="1"/>
  <c r="D1098" i="1"/>
  <c r="B1099" i="1"/>
  <c r="C1099" i="1"/>
  <c r="D1099" i="1"/>
  <c r="B1100" i="1"/>
  <c r="C1100" i="1"/>
  <c r="D1100" i="1"/>
  <c r="B1101" i="1"/>
  <c r="C1101" i="1"/>
  <c r="D1101" i="1"/>
  <c r="B1102" i="1"/>
  <c r="C1102" i="1"/>
  <c r="D1102" i="1"/>
  <c r="B1103" i="1"/>
  <c r="C1103" i="1"/>
  <c r="D1103" i="1"/>
  <c r="B1104" i="1"/>
  <c r="C1104" i="1"/>
  <c r="D1104" i="1"/>
  <c r="B1105" i="1"/>
  <c r="C1105" i="1"/>
  <c r="D1105" i="1"/>
  <c r="B1106" i="1"/>
  <c r="C1106" i="1"/>
  <c r="D1106" i="1"/>
  <c r="B1107" i="1"/>
  <c r="C1107" i="1"/>
  <c r="D1107" i="1"/>
  <c r="B1108" i="1"/>
  <c r="C1108" i="1"/>
  <c r="D1108" i="1"/>
  <c r="B1109" i="1"/>
  <c r="C1109" i="1"/>
  <c r="D1109" i="1"/>
  <c r="B1110" i="1"/>
  <c r="C1110" i="1"/>
  <c r="D1110" i="1"/>
  <c r="B1111" i="1"/>
  <c r="C1111" i="1"/>
  <c r="D1111" i="1"/>
  <c r="B1112" i="1"/>
  <c r="C1112" i="1"/>
  <c r="D1112" i="1"/>
  <c r="B1113" i="1"/>
  <c r="C1113" i="1"/>
  <c r="D1113" i="1"/>
  <c r="B1114" i="1"/>
  <c r="C1114" i="1"/>
  <c r="D1114" i="1"/>
  <c r="B1115" i="1"/>
  <c r="C1115" i="1"/>
  <c r="D1115" i="1"/>
  <c r="B1116" i="1"/>
  <c r="C1116" i="1"/>
  <c r="D1116" i="1"/>
  <c r="B1117" i="1"/>
  <c r="C1117" i="1"/>
  <c r="D1117" i="1"/>
  <c r="B1118" i="1"/>
  <c r="C1118" i="1"/>
  <c r="D1118" i="1"/>
  <c r="B1119" i="1"/>
  <c r="C1119" i="1"/>
  <c r="D1119" i="1"/>
  <c r="B1120" i="1"/>
  <c r="C1120" i="1"/>
  <c r="D1120" i="1"/>
  <c r="B1121" i="1"/>
  <c r="C1121" i="1"/>
  <c r="D1121" i="1"/>
  <c r="B1122" i="1"/>
  <c r="C1122" i="1"/>
  <c r="D1122" i="1"/>
  <c r="B1123" i="1"/>
  <c r="C1123" i="1"/>
  <c r="D1123" i="1"/>
  <c r="B1124" i="1"/>
  <c r="C1124" i="1"/>
  <c r="D1124" i="1"/>
  <c r="B1125" i="1"/>
  <c r="C1125" i="1"/>
  <c r="D1125" i="1"/>
  <c r="B1126" i="1"/>
  <c r="C1126" i="1"/>
  <c r="D1126" i="1"/>
  <c r="B1127" i="1"/>
  <c r="C1127" i="1"/>
  <c r="D1127" i="1"/>
  <c r="B1128" i="1"/>
  <c r="C1128" i="1"/>
  <c r="D1128" i="1"/>
  <c r="B1129" i="1"/>
  <c r="C1129" i="1"/>
  <c r="D1129" i="1"/>
  <c r="B1130" i="1"/>
  <c r="C1130" i="1"/>
  <c r="D1130" i="1"/>
  <c r="B1131" i="1"/>
  <c r="C1131" i="1"/>
  <c r="D1131" i="1"/>
  <c r="B1132" i="1"/>
  <c r="C1132" i="1"/>
  <c r="D1132" i="1"/>
  <c r="B1133" i="1"/>
  <c r="C1133" i="1"/>
  <c r="D1133" i="1"/>
  <c r="B1134" i="1"/>
  <c r="C1134" i="1"/>
  <c r="D1134" i="1"/>
  <c r="B1135" i="1"/>
  <c r="C1135" i="1"/>
  <c r="D1135" i="1"/>
  <c r="B1136" i="1"/>
  <c r="C1136" i="1"/>
  <c r="D1136" i="1"/>
  <c r="B1137" i="1"/>
  <c r="C1137" i="1"/>
  <c r="D1137" i="1"/>
  <c r="B1138" i="1"/>
  <c r="C1138" i="1"/>
  <c r="D1138" i="1"/>
  <c r="B1139" i="1"/>
  <c r="C1139" i="1"/>
  <c r="D1139" i="1"/>
  <c r="B1140" i="1"/>
  <c r="C1140" i="1"/>
  <c r="D1140" i="1"/>
  <c r="B1141" i="1"/>
  <c r="C1141" i="1"/>
  <c r="D1141" i="1"/>
  <c r="B1142" i="1"/>
  <c r="C1142" i="1"/>
  <c r="D1142" i="1"/>
  <c r="B1143" i="1"/>
  <c r="C1143" i="1"/>
  <c r="D1143" i="1"/>
  <c r="B1144" i="1"/>
  <c r="C1144" i="1"/>
  <c r="D1144" i="1"/>
  <c r="B1145" i="1"/>
  <c r="C1145" i="1"/>
  <c r="D1145" i="1"/>
  <c r="B1146" i="1"/>
  <c r="C1146" i="1"/>
  <c r="D1146" i="1"/>
  <c r="B1147" i="1"/>
  <c r="C1147" i="1"/>
  <c r="D1147" i="1"/>
  <c r="B1148" i="1"/>
  <c r="C1148" i="1"/>
  <c r="D1148" i="1"/>
  <c r="B1149" i="1"/>
  <c r="C1149" i="1"/>
  <c r="D1149" i="1"/>
  <c r="B1150" i="1"/>
  <c r="C1150" i="1"/>
  <c r="D1150" i="1"/>
  <c r="B1151" i="1"/>
  <c r="C1151" i="1"/>
  <c r="D1151" i="1"/>
  <c r="B1152" i="1"/>
  <c r="C1152" i="1"/>
  <c r="D1152" i="1"/>
  <c r="B1153" i="1"/>
  <c r="C1153" i="1"/>
  <c r="D1153" i="1"/>
  <c r="B1154" i="1"/>
  <c r="C1154" i="1"/>
  <c r="D1154" i="1"/>
  <c r="B1155" i="1"/>
  <c r="C1155" i="1"/>
  <c r="D1155" i="1"/>
  <c r="B1156" i="1"/>
  <c r="C1156" i="1"/>
  <c r="D1156" i="1"/>
  <c r="B1157" i="1"/>
  <c r="C1157" i="1"/>
  <c r="D1157" i="1"/>
  <c r="B1158" i="1"/>
  <c r="C1158" i="1"/>
  <c r="D1158" i="1"/>
  <c r="B1159" i="1"/>
  <c r="C1159" i="1"/>
  <c r="D1159" i="1"/>
  <c r="B1160" i="1"/>
  <c r="C1160" i="1"/>
  <c r="D1160" i="1"/>
  <c r="B1161" i="1"/>
  <c r="C1161" i="1"/>
  <c r="D1161" i="1"/>
  <c r="B1162" i="1"/>
  <c r="C1162" i="1"/>
  <c r="D1162" i="1"/>
  <c r="B1163" i="1"/>
  <c r="C1163" i="1"/>
  <c r="D1163" i="1"/>
  <c r="B1164" i="1"/>
  <c r="C1164" i="1"/>
  <c r="D1164" i="1"/>
  <c r="B1165" i="1"/>
  <c r="C1165" i="1"/>
  <c r="D1165" i="1"/>
  <c r="B1166" i="1"/>
  <c r="C1166" i="1"/>
  <c r="D1166" i="1"/>
  <c r="B1167" i="1"/>
  <c r="C1167" i="1"/>
  <c r="D1167" i="1"/>
  <c r="B1168" i="1"/>
  <c r="C1168" i="1"/>
  <c r="D1168" i="1"/>
  <c r="B1169" i="1"/>
  <c r="C1169" i="1"/>
  <c r="D1169" i="1"/>
  <c r="B1170" i="1"/>
  <c r="C1170" i="1"/>
  <c r="D1170" i="1"/>
  <c r="B1171" i="1"/>
  <c r="C1171" i="1"/>
  <c r="D1171" i="1"/>
  <c r="B1172" i="1"/>
  <c r="C1172" i="1"/>
  <c r="D1172" i="1"/>
  <c r="B1173" i="1"/>
  <c r="C1173" i="1"/>
  <c r="D1173" i="1"/>
  <c r="B1174" i="1"/>
  <c r="C1174" i="1"/>
  <c r="D1174" i="1"/>
  <c r="B1175" i="1"/>
  <c r="C1175" i="1"/>
  <c r="D1175" i="1"/>
  <c r="B1176" i="1"/>
  <c r="C1176" i="1"/>
  <c r="D1176" i="1"/>
  <c r="B1177" i="1"/>
  <c r="C1177" i="1"/>
  <c r="D1177" i="1"/>
  <c r="B1178" i="1"/>
  <c r="C1178" i="1"/>
  <c r="D1178" i="1"/>
  <c r="B1179" i="1"/>
  <c r="C1179" i="1"/>
  <c r="D1179" i="1"/>
  <c r="B1180" i="1"/>
  <c r="C1180" i="1"/>
  <c r="D1180" i="1"/>
  <c r="B1181" i="1"/>
  <c r="C1181" i="1"/>
  <c r="D1181" i="1"/>
  <c r="B1182" i="1"/>
  <c r="C1182" i="1"/>
  <c r="D1182" i="1"/>
  <c r="B1183" i="1"/>
  <c r="C1183" i="1"/>
  <c r="D1183" i="1"/>
  <c r="B1184" i="1"/>
  <c r="C1184" i="1"/>
  <c r="D1184" i="1"/>
  <c r="B1185" i="1"/>
  <c r="C1185" i="1"/>
  <c r="D1185" i="1"/>
  <c r="B1186" i="1"/>
  <c r="C1186" i="1"/>
  <c r="D1186" i="1"/>
  <c r="B1187" i="1"/>
  <c r="C1187" i="1"/>
  <c r="D1187" i="1"/>
  <c r="B1188" i="1"/>
  <c r="C1188" i="1"/>
  <c r="D1188" i="1"/>
  <c r="B1189" i="1"/>
  <c r="C1189" i="1"/>
  <c r="D1189" i="1"/>
  <c r="B1190" i="1"/>
  <c r="C1190" i="1"/>
  <c r="D1190" i="1"/>
  <c r="B1191" i="1"/>
  <c r="C1191" i="1"/>
  <c r="D1191" i="1"/>
  <c r="B1192" i="1"/>
  <c r="C1192" i="1"/>
  <c r="D1192" i="1"/>
  <c r="B1193" i="1"/>
  <c r="C1193" i="1"/>
  <c r="D1193" i="1"/>
  <c r="B1194" i="1"/>
  <c r="C1194" i="1"/>
  <c r="D1194" i="1"/>
  <c r="B1195" i="1"/>
  <c r="C1195" i="1"/>
  <c r="D1195" i="1"/>
  <c r="B1196" i="1"/>
  <c r="C1196" i="1"/>
  <c r="D1196" i="1"/>
  <c r="B1197" i="1"/>
  <c r="C1197" i="1"/>
  <c r="D1197" i="1"/>
  <c r="B1198" i="1"/>
  <c r="C1198" i="1"/>
  <c r="D1198" i="1"/>
  <c r="B1199" i="1"/>
  <c r="C1199" i="1"/>
  <c r="D1199" i="1"/>
  <c r="B1200" i="1"/>
  <c r="C1200" i="1"/>
  <c r="D1200" i="1"/>
  <c r="B1201" i="1"/>
  <c r="C1201" i="1"/>
  <c r="D1201" i="1"/>
  <c r="B1202" i="1"/>
  <c r="C1202" i="1"/>
  <c r="D1202" i="1"/>
  <c r="B1203" i="1"/>
  <c r="C1203" i="1"/>
  <c r="D1203" i="1"/>
  <c r="B1204" i="1"/>
  <c r="C1204" i="1"/>
  <c r="D1204" i="1"/>
  <c r="B1205" i="1"/>
  <c r="C1205" i="1"/>
  <c r="D1205" i="1"/>
  <c r="B1206" i="1"/>
  <c r="C1206" i="1"/>
  <c r="D1206" i="1"/>
  <c r="B1207" i="1"/>
  <c r="C1207" i="1"/>
  <c r="D1207" i="1"/>
  <c r="B1208" i="1"/>
  <c r="C1208" i="1"/>
  <c r="D1208" i="1"/>
  <c r="B1209" i="1"/>
  <c r="C1209" i="1"/>
  <c r="D1209" i="1"/>
  <c r="B1210" i="1"/>
  <c r="C1210" i="1"/>
  <c r="D1210" i="1"/>
  <c r="B1211" i="1"/>
  <c r="C1211" i="1"/>
  <c r="D1211" i="1"/>
  <c r="B1212" i="1"/>
  <c r="C1212" i="1"/>
  <c r="D1212" i="1"/>
  <c r="B1213" i="1"/>
  <c r="C1213" i="1"/>
  <c r="D1213" i="1"/>
  <c r="B1214" i="1"/>
  <c r="C1214" i="1"/>
  <c r="D1214" i="1"/>
  <c r="B1215" i="1"/>
  <c r="C1215" i="1"/>
  <c r="D1215" i="1"/>
  <c r="B1216" i="1"/>
  <c r="C1216" i="1"/>
  <c r="D1216" i="1"/>
  <c r="B1217" i="1"/>
  <c r="C1217" i="1"/>
  <c r="D1217" i="1"/>
  <c r="B1218" i="1"/>
  <c r="C1218" i="1"/>
  <c r="D1218" i="1"/>
  <c r="B1219" i="1"/>
  <c r="C1219" i="1"/>
  <c r="D1219" i="1"/>
  <c r="B1220" i="1"/>
  <c r="C1220" i="1"/>
  <c r="D1220" i="1"/>
  <c r="B1221" i="1"/>
  <c r="C1221" i="1"/>
  <c r="D1221" i="1"/>
  <c r="B1222" i="1"/>
  <c r="C1222" i="1"/>
  <c r="D1222" i="1"/>
  <c r="B1223" i="1"/>
  <c r="C1223" i="1"/>
  <c r="D1223" i="1"/>
  <c r="B1224" i="1"/>
  <c r="C1224" i="1"/>
  <c r="D1224" i="1"/>
  <c r="B1225" i="1"/>
  <c r="C1225" i="1"/>
  <c r="D1225" i="1"/>
  <c r="B1226" i="1"/>
  <c r="C1226" i="1"/>
  <c r="D1226" i="1"/>
  <c r="B1227" i="1"/>
  <c r="C1227" i="1"/>
  <c r="D1227" i="1"/>
  <c r="B1228" i="1"/>
  <c r="C1228" i="1"/>
  <c r="D1228" i="1"/>
  <c r="B1229" i="1"/>
  <c r="C1229" i="1"/>
  <c r="D1229" i="1"/>
  <c r="B1230" i="1"/>
  <c r="C1230" i="1"/>
  <c r="D1230" i="1"/>
  <c r="B1231" i="1"/>
  <c r="C1231" i="1"/>
  <c r="D1231" i="1"/>
  <c r="B1232" i="1"/>
  <c r="C1232" i="1"/>
  <c r="D1232" i="1"/>
  <c r="B1233" i="1"/>
  <c r="C1233" i="1"/>
  <c r="D1233" i="1"/>
  <c r="B1234" i="1"/>
  <c r="C1234" i="1"/>
  <c r="D1234" i="1"/>
  <c r="B1235" i="1"/>
  <c r="C1235" i="1"/>
  <c r="D1235" i="1"/>
  <c r="B1236" i="1"/>
  <c r="C1236" i="1"/>
  <c r="D1236" i="1"/>
  <c r="B1237" i="1"/>
  <c r="C1237" i="1"/>
  <c r="D1237" i="1"/>
  <c r="B1238" i="1"/>
  <c r="C1238" i="1"/>
  <c r="D1238" i="1"/>
  <c r="B1239" i="1"/>
  <c r="C1239" i="1"/>
  <c r="D1239" i="1"/>
  <c r="B1240" i="1"/>
  <c r="C1240" i="1"/>
  <c r="D1240" i="1"/>
  <c r="B1241" i="1"/>
  <c r="C1241" i="1"/>
  <c r="D1241" i="1"/>
  <c r="B1242" i="1"/>
  <c r="C1242" i="1"/>
  <c r="D1242" i="1"/>
  <c r="B1243" i="1"/>
  <c r="C1243" i="1"/>
  <c r="D1243" i="1"/>
  <c r="B1244" i="1"/>
  <c r="C1244" i="1"/>
  <c r="D1244" i="1"/>
  <c r="B1245" i="1"/>
  <c r="C1245" i="1"/>
  <c r="D1245" i="1"/>
  <c r="B1246" i="1"/>
  <c r="C1246" i="1"/>
  <c r="D1246" i="1"/>
  <c r="B1247" i="1"/>
  <c r="C1247" i="1"/>
  <c r="D1247" i="1"/>
  <c r="B1248" i="1"/>
  <c r="C1248" i="1"/>
  <c r="D1248" i="1"/>
  <c r="B1249" i="1"/>
  <c r="C1249" i="1"/>
  <c r="D1249" i="1"/>
  <c r="B1250" i="1"/>
  <c r="C1250" i="1"/>
  <c r="D1250" i="1"/>
  <c r="B1251" i="1"/>
  <c r="C1251" i="1"/>
  <c r="D1251" i="1"/>
  <c r="B1252" i="1"/>
  <c r="C1252" i="1"/>
  <c r="D1252" i="1"/>
  <c r="B1253" i="1"/>
  <c r="C1253" i="1"/>
  <c r="D1253" i="1"/>
  <c r="B1254" i="1"/>
  <c r="C1254" i="1"/>
  <c r="D1254" i="1"/>
  <c r="B1255" i="1"/>
  <c r="C1255" i="1"/>
  <c r="D1255" i="1"/>
  <c r="B1256" i="1"/>
  <c r="C1256" i="1"/>
  <c r="D1256" i="1"/>
  <c r="B1257" i="1"/>
  <c r="C1257" i="1"/>
  <c r="D1257" i="1"/>
  <c r="B1258" i="1"/>
  <c r="C1258" i="1"/>
  <c r="D1258" i="1"/>
  <c r="B1259" i="1"/>
  <c r="C1259" i="1"/>
  <c r="D1259" i="1"/>
  <c r="B1260" i="1"/>
  <c r="C1260" i="1"/>
  <c r="D1260" i="1"/>
  <c r="B1261" i="1"/>
  <c r="C1261" i="1"/>
  <c r="D1261" i="1"/>
  <c r="B1262" i="1"/>
  <c r="C1262" i="1"/>
  <c r="D1262" i="1"/>
  <c r="B1263" i="1"/>
  <c r="C1263" i="1"/>
  <c r="D1263" i="1"/>
  <c r="B1264" i="1"/>
  <c r="C1264" i="1"/>
  <c r="D1264" i="1"/>
  <c r="B1265" i="1"/>
  <c r="C1265" i="1"/>
  <c r="D1265" i="1"/>
  <c r="B1266" i="1"/>
  <c r="C1266" i="1"/>
  <c r="D1266" i="1"/>
  <c r="B1267" i="1"/>
  <c r="C1267" i="1"/>
  <c r="D1267" i="1"/>
  <c r="B1268" i="1"/>
  <c r="C1268" i="1"/>
  <c r="D1268" i="1"/>
  <c r="B1269" i="1"/>
  <c r="C1269" i="1"/>
  <c r="D1269" i="1"/>
  <c r="B1270" i="1"/>
  <c r="C1270" i="1"/>
  <c r="D1270" i="1"/>
  <c r="B1271" i="1"/>
  <c r="C1271" i="1"/>
  <c r="D1271" i="1"/>
  <c r="B1272" i="1"/>
  <c r="C1272" i="1"/>
  <c r="D1272" i="1"/>
  <c r="B1273" i="1"/>
  <c r="C1273" i="1"/>
  <c r="D1273" i="1"/>
  <c r="B1274" i="1"/>
  <c r="C1274" i="1"/>
  <c r="D1274" i="1"/>
  <c r="B1275" i="1"/>
  <c r="C1275" i="1"/>
  <c r="D1275" i="1"/>
  <c r="B1276" i="1"/>
  <c r="C1276" i="1"/>
  <c r="D1276" i="1"/>
  <c r="B1277" i="1"/>
  <c r="C1277" i="1"/>
  <c r="D1277" i="1"/>
  <c r="B1278" i="1"/>
  <c r="C1278" i="1"/>
  <c r="D1278" i="1"/>
  <c r="B1279" i="1"/>
  <c r="C1279" i="1"/>
  <c r="D1279" i="1"/>
  <c r="B1280" i="1"/>
  <c r="C1280" i="1"/>
  <c r="D1280" i="1"/>
  <c r="B1281" i="1"/>
  <c r="C1281" i="1"/>
  <c r="D1281" i="1"/>
  <c r="B1282" i="1"/>
  <c r="C1282" i="1"/>
  <c r="D1282" i="1"/>
  <c r="B1283" i="1"/>
  <c r="C1283" i="1"/>
  <c r="D1283" i="1"/>
  <c r="B1284" i="1"/>
  <c r="C1284" i="1"/>
  <c r="D1284" i="1"/>
  <c r="B1285" i="1"/>
  <c r="C1285" i="1"/>
  <c r="D1285" i="1"/>
  <c r="B1286" i="1"/>
  <c r="C1286" i="1"/>
  <c r="D1286" i="1"/>
  <c r="B1287" i="1"/>
  <c r="C1287" i="1"/>
  <c r="D1287" i="1"/>
  <c r="B1288" i="1"/>
  <c r="C1288" i="1"/>
  <c r="D1288" i="1"/>
  <c r="B1289" i="1"/>
  <c r="C1289" i="1"/>
  <c r="D1289" i="1"/>
  <c r="B1290" i="1"/>
  <c r="C1290" i="1"/>
  <c r="D1290" i="1"/>
  <c r="B1291" i="1"/>
  <c r="C1291" i="1"/>
  <c r="D1291" i="1"/>
  <c r="B1292" i="1"/>
  <c r="C1292" i="1"/>
  <c r="D1292" i="1"/>
  <c r="B1293" i="1"/>
  <c r="C1293" i="1"/>
  <c r="D1293" i="1"/>
  <c r="B1294" i="1"/>
  <c r="C1294" i="1"/>
  <c r="D1294" i="1"/>
  <c r="B1295" i="1"/>
  <c r="C1295" i="1"/>
  <c r="D1295" i="1"/>
  <c r="B1296" i="1"/>
  <c r="C1296" i="1"/>
  <c r="D1296" i="1"/>
  <c r="B1297" i="1"/>
  <c r="C1297" i="1"/>
  <c r="D1297" i="1"/>
  <c r="B1298" i="1"/>
  <c r="C1298" i="1"/>
  <c r="D1298" i="1"/>
  <c r="B1299" i="1"/>
  <c r="C1299" i="1"/>
  <c r="D1299" i="1"/>
  <c r="B1300" i="1"/>
  <c r="C1300" i="1"/>
  <c r="D1300" i="1"/>
  <c r="B1301" i="1"/>
  <c r="C1301" i="1"/>
  <c r="D1301" i="1"/>
  <c r="B1302" i="1"/>
  <c r="C1302" i="1"/>
  <c r="D1302" i="1"/>
  <c r="B1303" i="1"/>
  <c r="C1303" i="1"/>
  <c r="D1303" i="1"/>
  <c r="B1304" i="1"/>
  <c r="C1304" i="1"/>
  <c r="D1304" i="1"/>
  <c r="B1305" i="1"/>
  <c r="C1305" i="1"/>
  <c r="D1305" i="1"/>
  <c r="B1306" i="1"/>
  <c r="C1306" i="1"/>
  <c r="D1306" i="1"/>
  <c r="B1307" i="1"/>
  <c r="C1307" i="1"/>
  <c r="D1307" i="1"/>
  <c r="B1308" i="1"/>
  <c r="C1308" i="1"/>
  <c r="D1308" i="1"/>
  <c r="B1309" i="1"/>
  <c r="C1309" i="1"/>
  <c r="D1309" i="1"/>
  <c r="B1310" i="1"/>
  <c r="C1310" i="1"/>
  <c r="D1310" i="1"/>
  <c r="B1311" i="1"/>
  <c r="C1311" i="1"/>
  <c r="D1311" i="1"/>
  <c r="B1312" i="1"/>
  <c r="C1312" i="1"/>
  <c r="D1312" i="1"/>
  <c r="B1313" i="1"/>
  <c r="C1313" i="1"/>
  <c r="D1313" i="1"/>
  <c r="B1314" i="1"/>
  <c r="C1314" i="1"/>
  <c r="D1314" i="1"/>
  <c r="B1315" i="1"/>
  <c r="C1315" i="1"/>
  <c r="D1315" i="1"/>
  <c r="B1316" i="1"/>
  <c r="C1316" i="1"/>
  <c r="D1316" i="1"/>
  <c r="B1317" i="1"/>
  <c r="C1317" i="1"/>
  <c r="D1317" i="1"/>
  <c r="B1318" i="1"/>
  <c r="C1318" i="1"/>
  <c r="D1318" i="1"/>
  <c r="B1319" i="1"/>
  <c r="C1319" i="1"/>
  <c r="D1319" i="1"/>
  <c r="B1320" i="1"/>
  <c r="C1320" i="1"/>
  <c r="D1320" i="1"/>
  <c r="B1321" i="1"/>
  <c r="C1321" i="1"/>
  <c r="D1321" i="1"/>
  <c r="B1322" i="1"/>
  <c r="C1322" i="1"/>
  <c r="D1322" i="1"/>
  <c r="B1323" i="1"/>
  <c r="C1323" i="1"/>
  <c r="D1323" i="1"/>
  <c r="B1324" i="1"/>
  <c r="C1324" i="1"/>
  <c r="D1324" i="1"/>
  <c r="B1325" i="1"/>
  <c r="C1325" i="1"/>
  <c r="D1325" i="1"/>
  <c r="B1326" i="1"/>
  <c r="C1326" i="1"/>
  <c r="D1326" i="1"/>
  <c r="B1327" i="1"/>
  <c r="C1327" i="1"/>
  <c r="D1327" i="1"/>
  <c r="B1328" i="1"/>
  <c r="C1328" i="1"/>
  <c r="D1328" i="1"/>
  <c r="B1329" i="1"/>
  <c r="C1329" i="1"/>
  <c r="D1329" i="1"/>
  <c r="B1330" i="1"/>
  <c r="C1330" i="1"/>
  <c r="D1330" i="1"/>
  <c r="B1331" i="1"/>
  <c r="C1331" i="1"/>
  <c r="D1331" i="1"/>
  <c r="B1332" i="1"/>
  <c r="C1332" i="1"/>
  <c r="D1332" i="1"/>
  <c r="B1333" i="1"/>
  <c r="C1333" i="1"/>
  <c r="D1333" i="1"/>
  <c r="B1334" i="1"/>
  <c r="C1334" i="1"/>
  <c r="D1334" i="1"/>
  <c r="B1335" i="1"/>
  <c r="C1335" i="1"/>
  <c r="D1335" i="1"/>
  <c r="B1336" i="1"/>
  <c r="C1336" i="1"/>
  <c r="D1336" i="1"/>
  <c r="B1337" i="1"/>
  <c r="C1337" i="1"/>
  <c r="D1337" i="1"/>
  <c r="B1338" i="1"/>
  <c r="C1338" i="1"/>
  <c r="D1338" i="1"/>
  <c r="B1339" i="1"/>
  <c r="C1339" i="1"/>
  <c r="D1339" i="1"/>
  <c r="B1340" i="1"/>
  <c r="C1340" i="1"/>
  <c r="D1340" i="1"/>
  <c r="B1341" i="1"/>
  <c r="C1341" i="1"/>
  <c r="D1341" i="1"/>
  <c r="B1342" i="1"/>
  <c r="C1342" i="1"/>
  <c r="D1342" i="1"/>
  <c r="B1343" i="1"/>
  <c r="C1343" i="1"/>
  <c r="D1343" i="1"/>
  <c r="B1344" i="1"/>
  <c r="C1344" i="1"/>
  <c r="D1344" i="1"/>
  <c r="B1345" i="1"/>
  <c r="C1345" i="1"/>
  <c r="D1345" i="1"/>
  <c r="B1346" i="1"/>
  <c r="C1346" i="1"/>
  <c r="D1346" i="1"/>
  <c r="B1347" i="1"/>
  <c r="C1347" i="1"/>
  <c r="D1347" i="1"/>
  <c r="B1348" i="1"/>
  <c r="C1348" i="1"/>
  <c r="D1348" i="1"/>
  <c r="B1349" i="1"/>
  <c r="C1349" i="1"/>
  <c r="D1349" i="1"/>
  <c r="B1350" i="1"/>
  <c r="C1350" i="1"/>
  <c r="D1350" i="1"/>
  <c r="B1351" i="1"/>
  <c r="C1351" i="1"/>
  <c r="D1351" i="1"/>
  <c r="B1352" i="1"/>
  <c r="C1352" i="1"/>
  <c r="D1352" i="1"/>
  <c r="B1353" i="1"/>
  <c r="C1353" i="1"/>
  <c r="D1353" i="1"/>
  <c r="B1354" i="1"/>
  <c r="C1354" i="1"/>
  <c r="D1354" i="1"/>
  <c r="B1355" i="1"/>
  <c r="C1355" i="1"/>
  <c r="D1355" i="1"/>
  <c r="B1356" i="1"/>
  <c r="C1356" i="1"/>
  <c r="D1356" i="1"/>
  <c r="B1357" i="1"/>
  <c r="C1357" i="1"/>
  <c r="D1357" i="1"/>
  <c r="B1358" i="1"/>
  <c r="C1358" i="1"/>
  <c r="D1358" i="1"/>
  <c r="B1359" i="1"/>
  <c r="C1359" i="1"/>
  <c r="D1359" i="1"/>
  <c r="B1360" i="1"/>
  <c r="C1360" i="1"/>
  <c r="D1360" i="1"/>
  <c r="B1361" i="1"/>
  <c r="C1361" i="1"/>
  <c r="D1361" i="1"/>
  <c r="B1362" i="1"/>
  <c r="C1362" i="1"/>
  <c r="D1362" i="1"/>
  <c r="B1363" i="1"/>
  <c r="C1363" i="1"/>
  <c r="D1363" i="1"/>
  <c r="B1364" i="1"/>
  <c r="C1364" i="1"/>
  <c r="D1364" i="1"/>
  <c r="B1365" i="1"/>
  <c r="C1365" i="1"/>
  <c r="D1365" i="1"/>
  <c r="B1366" i="1"/>
  <c r="C1366" i="1"/>
  <c r="D1366" i="1"/>
  <c r="B1367" i="1"/>
  <c r="C1367" i="1"/>
  <c r="D1367" i="1"/>
  <c r="B1368" i="1"/>
  <c r="C1368" i="1"/>
  <c r="D1368" i="1"/>
  <c r="B1369" i="1"/>
  <c r="C1369" i="1"/>
  <c r="D1369" i="1"/>
  <c r="B1370" i="1"/>
  <c r="C1370" i="1"/>
  <c r="D1370" i="1"/>
  <c r="B1371" i="1"/>
  <c r="C1371" i="1"/>
  <c r="D1371" i="1"/>
  <c r="B1372" i="1"/>
  <c r="C1372" i="1"/>
  <c r="D1372" i="1"/>
  <c r="B1373" i="1"/>
  <c r="C1373" i="1"/>
  <c r="D1373" i="1"/>
  <c r="B1374" i="1"/>
  <c r="C1374" i="1"/>
  <c r="D1374" i="1"/>
  <c r="B1375" i="1"/>
  <c r="C1375" i="1"/>
  <c r="D1375" i="1"/>
  <c r="B1376" i="1"/>
  <c r="C1376" i="1"/>
  <c r="D1376" i="1"/>
  <c r="B1377" i="1"/>
  <c r="C1377" i="1"/>
  <c r="D1377" i="1"/>
  <c r="B1378" i="1"/>
  <c r="C1378" i="1"/>
  <c r="D1378" i="1"/>
  <c r="B1379" i="1"/>
  <c r="C1379" i="1"/>
  <c r="D1379" i="1"/>
  <c r="B1380" i="1"/>
  <c r="C1380" i="1"/>
  <c r="D1380" i="1"/>
  <c r="B1381" i="1"/>
  <c r="C1381" i="1"/>
  <c r="D1381" i="1"/>
  <c r="B1382" i="1"/>
  <c r="C1382" i="1"/>
  <c r="D1382" i="1"/>
  <c r="B1383" i="1"/>
  <c r="C1383" i="1"/>
  <c r="D1383" i="1"/>
  <c r="B1384" i="1"/>
  <c r="C1384" i="1"/>
  <c r="D1384" i="1"/>
  <c r="B1385" i="1"/>
  <c r="C1385" i="1"/>
  <c r="D1385" i="1"/>
  <c r="B1386" i="1"/>
  <c r="C1386" i="1"/>
  <c r="D1386" i="1"/>
  <c r="B1387" i="1"/>
  <c r="C1387" i="1"/>
  <c r="D1387" i="1"/>
  <c r="B1388" i="1"/>
  <c r="C1388" i="1"/>
  <c r="D1388" i="1"/>
  <c r="B1389" i="1"/>
  <c r="C1389" i="1"/>
  <c r="D1389" i="1"/>
  <c r="B1390" i="1"/>
  <c r="C1390" i="1"/>
  <c r="D1390" i="1"/>
  <c r="B1391" i="1"/>
  <c r="C1391" i="1"/>
  <c r="D1391" i="1"/>
  <c r="B1392" i="1"/>
  <c r="C1392" i="1"/>
  <c r="D1392" i="1"/>
  <c r="B1393" i="1"/>
  <c r="C1393" i="1"/>
  <c r="D1393" i="1"/>
  <c r="B1394" i="1"/>
  <c r="C1394" i="1"/>
  <c r="D1394" i="1"/>
  <c r="B1395" i="1"/>
  <c r="C1395" i="1"/>
  <c r="D1395" i="1"/>
  <c r="B1396" i="1"/>
  <c r="C1396" i="1"/>
  <c r="D1396" i="1"/>
  <c r="B1397" i="1"/>
  <c r="C1397" i="1"/>
  <c r="D1397" i="1"/>
  <c r="B1398" i="1"/>
  <c r="C1398" i="1"/>
  <c r="D1398" i="1"/>
  <c r="B1399" i="1"/>
  <c r="C1399" i="1"/>
  <c r="D1399" i="1"/>
  <c r="B1400" i="1"/>
  <c r="C1400" i="1"/>
  <c r="D1400" i="1"/>
  <c r="B1401" i="1"/>
  <c r="C1401" i="1"/>
  <c r="D1401" i="1"/>
  <c r="B1402" i="1"/>
  <c r="C1402" i="1"/>
  <c r="D1402" i="1"/>
  <c r="B1403" i="1"/>
  <c r="C1403" i="1"/>
  <c r="D1403" i="1"/>
  <c r="B1404" i="1"/>
  <c r="C1404" i="1"/>
  <c r="D1404" i="1"/>
  <c r="B1405" i="1"/>
  <c r="C1405" i="1"/>
  <c r="D1405" i="1"/>
  <c r="B1406" i="1"/>
  <c r="C1406" i="1"/>
  <c r="D1406" i="1"/>
  <c r="B1407" i="1"/>
  <c r="C1407" i="1"/>
  <c r="D1407" i="1"/>
  <c r="B1408" i="1"/>
  <c r="C1408" i="1"/>
  <c r="D1408" i="1"/>
  <c r="B1409" i="1"/>
  <c r="C1409" i="1"/>
  <c r="D1409" i="1"/>
  <c r="B1410" i="1"/>
  <c r="C1410" i="1"/>
  <c r="D1410" i="1"/>
  <c r="B1411" i="1"/>
  <c r="C1411" i="1"/>
  <c r="D1411" i="1"/>
  <c r="B1412" i="1"/>
  <c r="C1412" i="1"/>
  <c r="D1412" i="1"/>
  <c r="B1413" i="1"/>
  <c r="C1413" i="1"/>
  <c r="D1413" i="1"/>
  <c r="B1414" i="1"/>
  <c r="C1414" i="1"/>
  <c r="D1414" i="1"/>
  <c r="B1415" i="1"/>
  <c r="C1415" i="1"/>
  <c r="D1415" i="1"/>
  <c r="B1416" i="1"/>
  <c r="C1416" i="1"/>
  <c r="D1416" i="1"/>
  <c r="B1417" i="1"/>
  <c r="C1417" i="1"/>
  <c r="D1417" i="1"/>
  <c r="B1418" i="1"/>
  <c r="C1418" i="1"/>
  <c r="D1418" i="1"/>
  <c r="B1419" i="1"/>
  <c r="C1419" i="1"/>
  <c r="D1419" i="1"/>
  <c r="B1420" i="1"/>
  <c r="C1420" i="1"/>
  <c r="D1420" i="1"/>
  <c r="B1421" i="1"/>
  <c r="C1421" i="1"/>
  <c r="D1421" i="1"/>
  <c r="B1422" i="1"/>
  <c r="C1422" i="1"/>
  <c r="D1422" i="1"/>
  <c r="B1423" i="1"/>
  <c r="C1423" i="1"/>
  <c r="D1423" i="1"/>
  <c r="B1424" i="1"/>
  <c r="C1424" i="1"/>
  <c r="D1424" i="1"/>
  <c r="B1425" i="1"/>
  <c r="C1425" i="1"/>
  <c r="D1425" i="1"/>
  <c r="B1426" i="1"/>
  <c r="C1426" i="1"/>
  <c r="D1426" i="1"/>
  <c r="B1427" i="1"/>
  <c r="C1427" i="1"/>
  <c r="D1427" i="1"/>
  <c r="B1428" i="1"/>
  <c r="C1428" i="1"/>
  <c r="D1428" i="1"/>
  <c r="B1429" i="1"/>
  <c r="C1429" i="1"/>
  <c r="D1429" i="1"/>
  <c r="B1430" i="1"/>
  <c r="C1430" i="1"/>
  <c r="D1430" i="1"/>
  <c r="B1431" i="1"/>
  <c r="C1431" i="1"/>
  <c r="D1431" i="1"/>
  <c r="B1432" i="1"/>
  <c r="C1432" i="1"/>
  <c r="D1432" i="1"/>
  <c r="B1433" i="1"/>
  <c r="C1433" i="1"/>
  <c r="D1433" i="1"/>
  <c r="B1434" i="1"/>
  <c r="C1434" i="1"/>
  <c r="D1434" i="1"/>
  <c r="B1435" i="1"/>
  <c r="C1435" i="1"/>
  <c r="D1435" i="1"/>
  <c r="B1436" i="1"/>
  <c r="C1436" i="1"/>
  <c r="D1436" i="1"/>
  <c r="B1437" i="1"/>
  <c r="C1437" i="1"/>
  <c r="D1437" i="1"/>
  <c r="B1438" i="1"/>
  <c r="C1438" i="1"/>
  <c r="D1438" i="1"/>
  <c r="B1439" i="1"/>
  <c r="C1439" i="1"/>
  <c r="D1439" i="1"/>
  <c r="B1440" i="1"/>
  <c r="C1440" i="1"/>
  <c r="D1440" i="1"/>
  <c r="B1441" i="1"/>
  <c r="C1441" i="1"/>
  <c r="D1441" i="1"/>
  <c r="B1442" i="1"/>
  <c r="C1442" i="1"/>
  <c r="D1442" i="1"/>
  <c r="B1443" i="1"/>
  <c r="C1443" i="1"/>
  <c r="D1443" i="1"/>
  <c r="B1444" i="1"/>
  <c r="C1444" i="1"/>
  <c r="D1444" i="1"/>
  <c r="B1445" i="1"/>
  <c r="C1445" i="1"/>
  <c r="D1445" i="1"/>
  <c r="B1446" i="1"/>
  <c r="C1446" i="1"/>
  <c r="D1446" i="1"/>
  <c r="B1447" i="1"/>
  <c r="C1447" i="1"/>
  <c r="D1447" i="1"/>
  <c r="B1448" i="1"/>
  <c r="C1448" i="1"/>
  <c r="D1448" i="1"/>
  <c r="B1449" i="1"/>
  <c r="C1449" i="1"/>
  <c r="D1449" i="1"/>
  <c r="B1450" i="1"/>
  <c r="C1450" i="1"/>
  <c r="D1450" i="1"/>
  <c r="B1451" i="1"/>
  <c r="C1451" i="1"/>
  <c r="D1451" i="1"/>
  <c r="B1452" i="1"/>
  <c r="C1452" i="1"/>
  <c r="D1452" i="1"/>
  <c r="B1453" i="1"/>
  <c r="C1453" i="1"/>
  <c r="D1453" i="1"/>
  <c r="B1454" i="1"/>
  <c r="C1454" i="1"/>
  <c r="D1454" i="1"/>
  <c r="B1455" i="1"/>
  <c r="C1455" i="1"/>
  <c r="D1455" i="1"/>
  <c r="B1456" i="1"/>
  <c r="C1456" i="1"/>
  <c r="D1456" i="1"/>
  <c r="B1457" i="1"/>
  <c r="C1457" i="1"/>
  <c r="D1457" i="1"/>
  <c r="B1458" i="1"/>
  <c r="C1458" i="1"/>
  <c r="D1458" i="1"/>
  <c r="B1459" i="1"/>
  <c r="C1459" i="1"/>
  <c r="D1459" i="1"/>
  <c r="B1460" i="1"/>
  <c r="C1460" i="1"/>
  <c r="D1460" i="1"/>
  <c r="B1461" i="1"/>
  <c r="C1461" i="1"/>
  <c r="D1461" i="1"/>
  <c r="B1462" i="1"/>
  <c r="C1462" i="1"/>
  <c r="D1462" i="1"/>
  <c r="B1463" i="1"/>
  <c r="C1463" i="1"/>
  <c r="D1463" i="1"/>
  <c r="B1464" i="1"/>
  <c r="C1464" i="1"/>
  <c r="D1464" i="1"/>
  <c r="B1465" i="1"/>
  <c r="C1465" i="1"/>
  <c r="D1465" i="1"/>
  <c r="B1466" i="1"/>
  <c r="C1466" i="1"/>
  <c r="D1466" i="1"/>
  <c r="B1467" i="1"/>
  <c r="C1467" i="1"/>
  <c r="D1467" i="1"/>
  <c r="B1468" i="1"/>
  <c r="C1468" i="1"/>
  <c r="D1468" i="1"/>
  <c r="B1469" i="1"/>
  <c r="C1469" i="1"/>
  <c r="D1469" i="1"/>
  <c r="B1470" i="1"/>
  <c r="C1470" i="1"/>
  <c r="D1470" i="1"/>
  <c r="B1471" i="1"/>
  <c r="C1471" i="1"/>
  <c r="D1471" i="1"/>
  <c r="B1472" i="1"/>
  <c r="C1472" i="1"/>
  <c r="D1472" i="1"/>
  <c r="B1473" i="1"/>
  <c r="C1473" i="1"/>
  <c r="D1473" i="1"/>
  <c r="B1474" i="1"/>
  <c r="C1474" i="1"/>
  <c r="D1474" i="1"/>
  <c r="B1475" i="1"/>
  <c r="C1475" i="1"/>
  <c r="D1475" i="1"/>
  <c r="B1476" i="1"/>
  <c r="C1476" i="1"/>
  <c r="D1476" i="1"/>
  <c r="B1477" i="1"/>
  <c r="C1477" i="1"/>
  <c r="D1477" i="1"/>
  <c r="B1478" i="1"/>
  <c r="C1478" i="1"/>
  <c r="D1478" i="1"/>
  <c r="B1479" i="1"/>
  <c r="C1479" i="1"/>
  <c r="D1479" i="1"/>
  <c r="B1480" i="1"/>
  <c r="C1480" i="1"/>
  <c r="D1480" i="1"/>
  <c r="B1481" i="1"/>
  <c r="C1481" i="1"/>
  <c r="D1481" i="1"/>
  <c r="B1482" i="1"/>
  <c r="C1482" i="1"/>
  <c r="D1482" i="1"/>
  <c r="B1483" i="1"/>
  <c r="C1483" i="1"/>
  <c r="D1483" i="1"/>
  <c r="B1484" i="1"/>
  <c r="C1484" i="1"/>
  <c r="D1484" i="1"/>
  <c r="B1485" i="1"/>
  <c r="C1485" i="1"/>
  <c r="D1485" i="1"/>
  <c r="B1486" i="1"/>
  <c r="C1486" i="1"/>
  <c r="D1486" i="1"/>
  <c r="B1487" i="1"/>
  <c r="C1487" i="1"/>
  <c r="D1487" i="1"/>
  <c r="B1488" i="1"/>
  <c r="C1488" i="1"/>
  <c r="D1488" i="1"/>
  <c r="B1489" i="1"/>
  <c r="C1489" i="1"/>
  <c r="D1489" i="1"/>
  <c r="B1490" i="1"/>
  <c r="C1490" i="1"/>
  <c r="D1490" i="1"/>
  <c r="B1491" i="1"/>
  <c r="C1491" i="1"/>
  <c r="D1491" i="1"/>
  <c r="B1492" i="1"/>
  <c r="C1492" i="1"/>
  <c r="D1492" i="1"/>
  <c r="B1493" i="1"/>
  <c r="C1493" i="1"/>
  <c r="D1493" i="1"/>
  <c r="B1494" i="1"/>
  <c r="C1494" i="1"/>
  <c r="D1494" i="1"/>
  <c r="B1495" i="1"/>
  <c r="C1495" i="1"/>
  <c r="D1495" i="1"/>
  <c r="B1496" i="1"/>
  <c r="C1496" i="1"/>
  <c r="D1496" i="1"/>
  <c r="B1497" i="1"/>
  <c r="C1497" i="1"/>
  <c r="D1497" i="1"/>
  <c r="B1498" i="1"/>
  <c r="C1498" i="1"/>
  <c r="D1498" i="1"/>
  <c r="B1499" i="1"/>
  <c r="C1499" i="1"/>
  <c r="D1499" i="1"/>
  <c r="B1500" i="1"/>
  <c r="C1500" i="1"/>
  <c r="D1500" i="1"/>
  <c r="B1501" i="1"/>
  <c r="C1501" i="1"/>
  <c r="D1501" i="1"/>
  <c r="B1502" i="1"/>
  <c r="C1502" i="1"/>
  <c r="D1502" i="1"/>
  <c r="B1503" i="1"/>
  <c r="C1503" i="1"/>
  <c r="D1503" i="1"/>
  <c r="B1504" i="1"/>
  <c r="C1504" i="1"/>
  <c r="D1504" i="1"/>
  <c r="B1505" i="1"/>
  <c r="C1505" i="1"/>
  <c r="D1505" i="1"/>
  <c r="B1506" i="1"/>
  <c r="C1506" i="1"/>
  <c r="D1506" i="1"/>
  <c r="B1507" i="1"/>
  <c r="C1507" i="1"/>
  <c r="D1507" i="1"/>
  <c r="B1508" i="1"/>
  <c r="C1508" i="1"/>
  <c r="D1508" i="1"/>
  <c r="B1509" i="1"/>
  <c r="C1509" i="1"/>
  <c r="D1509" i="1"/>
  <c r="B1510" i="1"/>
  <c r="C1510" i="1"/>
  <c r="D1510" i="1"/>
  <c r="B1511" i="1"/>
  <c r="C1511" i="1"/>
  <c r="D1511" i="1"/>
  <c r="B1512" i="1"/>
  <c r="C1512" i="1"/>
  <c r="D1512" i="1"/>
  <c r="B1513" i="1"/>
  <c r="C1513" i="1"/>
  <c r="D1513" i="1"/>
  <c r="B1514" i="1"/>
  <c r="C1514" i="1"/>
  <c r="D1514" i="1"/>
  <c r="B1515" i="1"/>
  <c r="C1515" i="1"/>
  <c r="D1515" i="1"/>
  <c r="B1516" i="1"/>
  <c r="C1516" i="1"/>
  <c r="D1516" i="1"/>
  <c r="B1517" i="1"/>
  <c r="C1517" i="1"/>
  <c r="D1517" i="1"/>
  <c r="B1518" i="1"/>
  <c r="C1518" i="1"/>
  <c r="D1518" i="1"/>
  <c r="B1519" i="1"/>
  <c r="C1519" i="1"/>
  <c r="D1519" i="1"/>
  <c r="B1520" i="1"/>
  <c r="C1520" i="1"/>
  <c r="D1520" i="1"/>
  <c r="B1521" i="1"/>
  <c r="C1521" i="1"/>
  <c r="D1521" i="1"/>
  <c r="B1522" i="1"/>
  <c r="C1522" i="1"/>
  <c r="D1522" i="1"/>
  <c r="B1523" i="1"/>
  <c r="C1523" i="1"/>
  <c r="D1523" i="1"/>
  <c r="B1524" i="1"/>
  <c r="C1524" i="1"/>
  <c r="D1524" i="1"/>
  <c r="B1525" i="1"/>
  <c r="C1525" i="1"/>
  <c r="D1525" i="1"/>
  <c r="B1526" i="1"/>
  <c r="C1526" i="1"/>
  <c r="D1526" i="1"/>
  <c r="B1527" i="1"/>
  <c r="C1527" i="1"/>
  <c r="D1527" i="1"/>
  <c r="B1528" i="1"/>
  <c r="C1528" i="1"/>
  <c r="D1528" i="1"/>
  <c r="B1529" i="1"/>
  <c r="C1529" i="1"/>
  <c r="D1529" i="1"/>
  <c r="B1530" i="1"/>
  <c r="C1530" i="1"/>
  <c r="D1530" i="1"/>
  <c r="B1531" i="1"/>
  <c r="C1531" i="1"/>
  <c r="D1531" i="1"/>
  <c r="B1532" i="1"/>
  <c r="C1532" i="1"/>
  <c r="D1532" i="1"/>
  <c r="B1533" i="1"/>
  <c r="C1533" i="1"/>
  <c r="D1533" i="1"/>
  <c r="B1534" i="1"/>
  <c r="C1534" i="1"/>
  <c r="D1534" i="1"/>
  <c r="B1535" i="1"/>
  <c r="C1535" i="1"/>
  <c r="D1535" i="1"/>
  <c r="B1536" i="1"/>
  <c r="C1536" i="1"/>
  <c r="D1536" i="1"/>
  <c r="B1537" i="1"/>
  <c r="C1537" i="1"/>
  <c r="D1537" i="1"/>
  <c r="B1538" i="1"/>
  <c r="C1538" i="1"/>
  <c r="D1538" i="1"/>
  <c r="B1539" i="1"/>
  <c r="C1539" i="1"/>
  <c r="D1539" i="1"/>
  <c r="B1540" i="1"/>
  <c r="C1540" i="1"/>
  <c r="D1540" i="1"/>
  <c r="B1541" i="1"/>
  <c r="C1541" i="1"/>
  <c r="D1541" i="1"/>
  <c r="B1542" i="1"/>
  <c r="C1542" i="1"/>
  <c r="D1542" i="1"/>
  <c r="B1543" i="1"/>
  <c r="C1543" i="1"/>
  <c r="D1543" i="1"/>
  <c r="B1544" i="1"/>
  <c r="C1544" i="1"/>
  <c r="D1544" i="1"/>
  <c r="B1545" i="1"/>
  <c r="C1545" i="1"/>
  <c r="D1545" i="1"/>
  <c r="B1546" i="1"/>
  <c r="C1546" i="1"/>
  <c r="D1546" i="1"/>
  <c r="B1547" i="1"/>
  <c r="C1547" i="1"/>
  <c r="D1547" i="1"/>
  <c r="B1548" i="1"/>
  <c r="C1548" i="1"/>
  <c r="D1548" i="1"/>
  <c r="B1549" i="1"/>
  <c r="C1549" i="1"/>
  <c r="D1549" i="1"/>
  <c r="B1550" i="1"/>
  <c r="C1550" i="1"/>
  <c r="D1550" i="1"/>
  <c r="B1551" i="1"/>
  <c r="C1551" i="1"/>
  <c r="D1551" i="1"/>
  <c r="B1552" i="1"/>
  <c r="C1552" i="1"/>
  <c r="D1552" i="1"/>
  <c r="B1553" i="1"/>
  <c r="C1553" i="1"/>
  <c r="D1553" i="1"/>
  <c r="B1554" i="1"/>
  <c r="C1554" i="1"/>
  <c r="D1554" i="1"/>
  <c r="B1555" i="1"/>
  <c r="C1555" i="1"/>
  <c r="D1555" i="1"/>
  <c r="B1556" i="1"/>
  <c r="C1556" i="1"/>
  <c r="D1556" i="1"/>
  <c r="B1557" i="1"/>
  <c r="C1557" i="1"/>
  <c r="D1557" i="1"/>
  <c r="B1558" i="1"/>
  <c r="C1558" i="1"/>
  <c r="D1558" i="1"/>
  <c r="B1559" i="1"/>
  <c r="C1559" i="1"/>
  <c r="D1559" i="1"/>
  <c r="B1560" i="1"/>
  <c r="C1560" i="1"/>
  <c r="D1560" i="1"/>
  <c r="B1561" i="1"/>
  <c r="C1561" i="1"/>
  <c r="D1561" i="1"/>
  <c r="B1562" i="1"/>
  <c r="C1562" i="1"/>
  <c r="D1562" i="1"/>
  <c r="B1563" i="1"/>
  <c r="C1563" i="1"/>
  <c r="D1563" i="1"/>
  <c r="B1564" i="1"/>
  <c r="C1564" i="1"/>
  <c r="D1564" i="1"/>
  <c r="B1565" i="1"/>
  <c r="C1565" i="1"/>
  <c r="D1565" i="1"/>
  <c r="B1566" i="1"/>
  <c r="C1566" i="1"/>
  <c r="D1566" i="1"/>
  <c r="B1567" i="1"/>
  <c r="C1567" i="1"/>
  <c r="D1567" i="1"/>
  <c r="B1568" i="1"/>
  <c r="C1568" i="1"/>
  <c r="D1568" i="1"/>
  <c r="B1569" i="1"/>
  <c r="C1569" i="1"/>
  <c r="D1569" i="1"/>
  <c r="B1570" i="1"/>
  <c r="C1570" i="1"/>
  <c r="D1570" i="1"/>
  <c r="B1571" i="1"/>
  <c r="C1571" i="1"/>
  <c r="D1571" i="1"/>
  <c r="B1572" i="1"/>
  <c r="C1572" i="1"/>
  <c r="D1572" i="1"/>
  <c r="B1573" i="1"/>
  <c r="C1573" i="1"/>
  <c r="D1573" i="1"/>
  <c r="B1574" i="1"/>
  <c r="C1574" i="1"/>
  <c r="D1574" i="1"/>
  <c r="B1575" i="1"/>
  <c r="C1575" i="1"/>
  <c r="D1575" i="1"/>
  <c r="B1576" i="1"/>
  <c r="C1576" i="1"/>
  <c r="D1576" i="1"/>
  <c r="B1577" i="1"/>
  <c r="C1577" i="1"/>
  <c r="D1577" i="1"/>
  <c r="B1578" i="1"/>
  <c r="C1578" i="1"/>
  <c r="D1578" i="1"/>
  <c r="B1579" i="1"/>
  <c r="C1579" i="1"/>
  <c r="D1579" i="1"/>
  <c r="B1580" i="1"/>
  <c r="C1580" i="1"/>
  <c r="D1580" i="1"/>
  <c r="B1581" i="1"/>
  <c r="C1581" i="1"/>
  <c r="D1581" i="1"/>
  <c r="B1582" i="1"/>
  <c r="C1582" i="1"/>
  <c r="D1582" i="1"/>
  <c r="B1583" i="1"/>
  <c r="C1583" i="1"/>
  <c r="D1583" i="1"/>
  <c r="B1584" i="1"/>
  <c r="C1584" i="1"/>
  <c r="D1584" i="1"/>
  <c r="B1585" i="1"/>
  <c r="C1585" i="1"/>
  <c r="D1585" i="1"/>
  <c r="B1586" i="1"/>
  <c r="C1586" i="1"/>
  <c r="D1586" i="1"/>
  <c r="B1587" i="1"/>
  <c r="C1587" i="1"/>
  <c r="D1587" i="1"/>
  <c r="B1588" i="1"/>
  <c r="C1588" i="1"/>
  <c r="D1588" i="1"/>
  <c r="B1589" i="1"/>
  <c r="C1589" i="1"/>
  <c r="D1589" i="1"/>
  <c r="B1590" i="1"/>
  <c r="C1590" i="1"/>
  <c r="D1590" i="1"/>
  <c r="B1591" i="1"/>
  <c r="C1591" i="1"/>
  <c r="D1591" i="1"/>
  <c r="B1592" i="1"/>
  <c r="C1592" i="1"/>
  <c r="D1592" i="1"/>
  <c r="B1593" i="1"/>
  <c r="C1593" i="1"/>
  <c r="D1593" i="1"/>
  <c r="B1594" i="1"/>
  <c r="C1594" i="1"/>
  <c r="D1594" i="1"/>
  <c r="B1595" i="1"/>
  <c r="C1595" i="1"/>
  <c r="D1595" i="1"/>
  <c r="B1596" i="1"/>
  <c r="C1596" i="1"/>
  <c r="D1596" i="1"/>
  <c r="B1597" i="1"/>
  <c r="C1597" i="1"/>
  <c r="D1597" i="1"/>
  <c r="B1598" i="1"/>
  <c r="C1598" i="1"/>
  <c r="D1598" i="1"/>
  <c r="B1599" i="1"/>
  <c r="C1599" i="1"/>
  <c r="D1599" i="1"/>
  <c r="B1600" i="1"/>
  <c r="C1600" i="1"/>
  <c r="D1600" i="1"/>
  <c r="B1601" i="1"/>
  <c r="C1601" i="1"/>
  <c r="D1601" i="1"/>
  <c r="B1602" i="1"/>
  <c r="C1602" i="1"/>
  <c r="D1602" i="1"/>
  <c r="B1603" i="1"/>
  <c r="C1603" i="1"/>
  <c r="D1603" i="1"/>
  <c r="B1604" i="1"/>
  <c r="C1604" i="1"/>
  <c r="D1604" i="1"/>
  <c r="B1605" i="1"/>
  <c r="C1605" i="1"/>
  <c r="D1605" i="1"/>
  <c r="B1606" i="1"/>
  <c r="C1606" i="1"/>
  <c r="D1606" i="1"/>
  <c r="B1607" i="1"/>
  <c r="C1607" i="1"/>
  <c r="D1607" i="1"/>
  <c r="B1608" i="1"/>
  <c r="C1608" i="1"/>
  <c r="D1608" i="1"/>
  <c r="B1609" i="1"/>
  <c r="C1609" i="1"/>
  <c r="D1609" i="1"/>
  <c r="B1610" i="1"/>
  <c r="C1610" i="1"/>
  <c r="D1610" i="1"/>
  <c r="B1611" i="1"/>
  <c r="C1611" i="1"/>
  <c r="D1611" i="1"/>
  <c r="B1612" i="1"/>
  <c r="C1612" i="1"/>
  <c r="D1612" i="1"/>
  <c r="B1613" i="1"/>
  <c r="C1613" i="1"/>
  <c r="D1613" i="1"/>
  <c r="B1614" i="1"/>
  <c r="C1614" i="1"/>
  <c r="D1614" i="1"/>
  <c r="B1615" i="1"/>
  <c r="C1615" i="1"/>
  <c r="D1615" i="1"/>
  <c r="B1616" i="1"/>
  <c r="C1616" i="1"/>
  <c r="D1616" i="1"/>
  <c r="B1617" i="1"/>
  <c r="C1617" i="1"/>
  <c r="D1617" i="1"/>
  <c r="B1618" i="1"/>
  <c r="C1618" i="1"/>
  <c r="D1618" i="1"/>
  <c r="B1619" i="1"/>
  <c r="C1619" i="1"/>
  <c r="D1619" i="1"/>
  <c r="B1620" i="1"/>
  <c r="C1620" i="1"/>
  <c r="D1620" i="1"/>
  <c r="B1621" i="1"/>
  <c r="C1621" i="1"/>
  <c r="D1621" i="1"/>
  <c r="B1622" i="1"/>
  <c r="C1622" i="1"/>
  <c r="D1622" i="1"/>
  <c r="B1623" i="1"/>
  <c r="C1623" i="1"/>
  <c r="D1623" i="1"/>
  <c r="B1624" i="1"/>
  <c r="C1624" i="1"/>
  <c r="D1624" i="1"/>
  <c r="B1625" i="1"/>
  <c r="C1625" i="1"/>
  <c r="D1625" i="1"/>
  <c r="B1626" i="1"/>
  <c r="C1626" i="1"/>
  <c r="D1626" i="1"/>
  <c r="B1627" i="1"/>
  <c r="C1627" i="1"/>
  <c r="D1627" i="1"/>
  <c r="B1628" i="1"/>
  <c r="C1628" i="1"/>
  <c r="D1628" i="1"/>
  <c r="B1629" i="1"/>
  <c r="C1629" i="1"/>
  <c r="D1629" i="1"/>
  <c r="B1630" i="1"/>
  <c r="C1630" i="1"/>
  <c r="D1630" i="1"/>
  <c r="B1631" i="1"/>
  <c r="C1631" i="1"/>
  <c r="D1631" i="1"/>
  <c r="B1632" i="1"/>
  <c r="C1632" i="1"/>
  <c r="D1632" i="1"/>
  <c r="B1633" i="1"/>
  <c r="C1633" i="1"/>
  <c r="D1633" i="1"/>
  <c r="B1634" i="1"/>
  <c r="C1634" i="1"/>
  <c r="D1634" i="1"/>
  <c r="B1635" i="1"/>
  <c r="C1635" i="1"/>
  <c r="D1635" i="1"/>
  <c r="B1636" i="1"/>
  <c r="C1636" i="1"/>
  <c r="D1636" i="1"/>
  <c r="B1637" i="1"/>
  <c r="C1637" i="1"/>
  <c r="D1637" i="1"/>
  <c r="B1638" i="1"/>
  <c r="C1638" i="1"/>
  <c r="D1638" i="1"/>
  <c r="B1639" i="1"/>
  <c r="C1639" i="1"/>
  <c r="D1639" i="1"/>
  <c r="B1640" i="1"/>
  <c r="C1640" i="1"/>
  <c r="D1640" i="1"/>
  <c r="B1641" i="1"/>
  <c r="C1641" i="1"/>
  <c r="D1641" i="1"/>
  <c r="B1642" i="1"/>
  <c r="C1642" i="1"/>
  <c r="D1642" i="1"/>
  <c r="B1643" i="1"/>
  <c r="C1643" i="1"/>
  <c r="D1643" i="1"/>
  <c r="B1644" i="1"/>
  <c r="C1644" i="1"/>
  <c r="D1644" i="1"/>
  <c r="B1645" i="1"/>
  <c r="C1645" i="1"/>
  <c r="D1645" i="1"/>
  <c r="B1646" i="1"/>
  <c r="C1646" i="1"/>
  <c r="D1646" i="1"/>
  <c r="B1647" i="1"/>
  <c r="C1647" i="1"/>
  <c r="D1647" i="1"/>
  <c r="B1648" i="1"/>
  <c r="C1648" i="1"/>
  <c r="D1648" i="1"/>
  <c r="B1649" i="1"/>
  <c r="C1649" i="1"/>
  <c r="D1649" i="1"/>
  <c r="B1650" i="1"/>
  <c r="C1650" i="1"/>
  <c r="D1650" i="1"/>
  <c r="B1651" i="1"/>
  <c r="C1651" i="1"/>
  <c r="D1651" i="1"/>
  <c r="B1652" i="1"/>
  <c r="C1652" i="1"/>
  <c r="D1652" i="1"/>
  <c r="B1653" i="1"/>
  <c r="C1653" i="1"/>
  <c r="D1653" i="1"/>
  <c r="B1654" i="1"/>
  <c r="C1654" i="1"/>
  <c r="D1654" i="1"/>
  <c r="B1655" i="1"/>
  <c r="C1655" i="1"/>
  <c r="D1655" i="1"/>
  <c r="B1656" i="1"/>
  <c r="C1656" i="1"/>
  <c r="D1656" i="1"/>
  <c r="B1657" i="1"/>
  <c r="C1657" i="1"/>
  <c r="D1657" i="1"/>
  <c r="B1658" i="1"/>
  <c r="C1658" i="1"/>
  <c r="D1658" i="1"/>
  <c r="B1659" i="1"/>
  <c r="C1659" i="1"/>
  <c r="D1659" i="1"/>
  <c r="B1660" i="1"/>
  <c r="C1660" i="1"/>
  <c r="D1660" i="1"/>
  <c r="B1661" i="1"/>
  <c r="C1661" i="1"/>
  <c r="D1661" i="1"/>
  <c r="B1662" i="1"/>
  <c r="C1662" i="1"/>
  <c r="D1662" i="1"/>
  <c r="B1663" i="1"/>
  <c r="C1663" i="1"/>
  <c r="D1663" i="1"/>
  <c r="B1664" i="1"/>
  <c r="C1664" i="1"/>
  <c r="D1664" i="1"/>
  <c r="B1665" i="1"/>
  <c r="C1665" i="1"/>
  <c r="D1665" i="1"/>
  <c r="B1666" i="1"/>
  <c r="C1666" i="1"/>
  <c r="D1666" i="1"/>
  <c r="B1667" i="1"/>
  <c r="C1667" i="1"/>
  <c r="D1667" i="1"/>
  <c r="B1668" i="1"/>
  <c r="C1668" i="1"/>
  <c r="D1668" i="1"/>
  <c r="B1669" i="1"/>
  <c r="C1669" i="1"/>
  <c r="D1669" i="1"/>
  <c r="B1670" i="1"/>
  <c r="C1670" i="1"/>
  <c r="D1670" i="1"/>
  <c r="B1671" i="1"/>
  <c r="C1671" i="1"/>
  <c r="D1671" i="1"/>
  <c r="B1672" i="1"/>
  <c r="C1672" i="1"/>
  <c r="D1672" i="1"/>
  <c r="B1673" i="1"/>
  <c r="C1673" i="1"/>
  <c r="D1673" i="1"/>
  <c r="B1674" i="1"/>
  <c r="C1674" i="1"/>
  <c r="D1674" i="1"/>
  <c r="B1675" i="1"/>
  <c r="C1675" i="1"/>
  <c r="D1675" i="1"/>
  <c r="B1676" i="1"/>
  <c r="C1676" i="1"/>
  <c r="D1676" i="1"/>
  <c r="B1677" i="1"/>
  <c r="C1677" i="1"/>
  <c r="D1677" i="1"/>
  <c r="B1678" i="1"/>
  <c r="C1678" i="1"/>
  <c r="D1678" i="1"/>
  <c r="B1679" i="1"/>
  <c r="C1679" i="1"/>
  <c r="D1679" i="1"/>
  <c r="B1680" i="1"/>
  <c r="C1680" i="1"/>
  <c r="D1680" i="1"/>
  <c r="B1681" i="1"/>
  <c r="C1681" i="1"/>
  <c r="D1681" i="1"/>
  <c r="B1682" i="1"/>
  <c r="C1682" i="1"/>
  <c r="D1682" i="1"/>
  <c r="B1683" i="1"/>
  <c r="C1683" i="1"/>
  <c r="D1683" i="1"/>
  <c r="B1684" i="1"/>
  <c r="C1684" i="1"/>
  <c r="D1684" i="1"/>
  <c r="B1685" i="1"/>
  <c r="C1685" i="1"/>
  <c r="D1685" i="1"/>
  <c r="B1686" i="1"/>
  <c r="C1686" i="1"/>
  <c r="D1686" i="1"/>
  <c r="B1687" i="1"/>
  <c r="C1687" i="1"/>
  <c r="D1687" i="1"/>
  <c r="B1688" i="1"/>
  <c r="C1688" i="1"/>
  <c r="D1688" i="1"/>
  <c r="B1689" i="1"/>
  <c r="C1689" i="1"/>
  <c r="D1689" i="1"/>
  <c r="B1690" i="1"/>
  <c r="C1690" i="1"/>
  <c r="D1690" i="1"/>
  <c r="B1691" i="1"/>
  <c r="C1691" i="1"/>
  <c r="D1691" i="1"/>
  <c r="B1692" i="1"/>
  <c r="C1692" i="1"/>
  <c r="D1692" i="1"/>
  <c r="B1693" i="1"/>
  <c r="C1693" i="1"/>
  <c r="D1693" i="1"/>
  <c r="B1694" i="1"/>
  <c r="C1694" i="1"/>
  <c r="D1694" i="1"/>
  <c r="B1695" i="1"/>
  <c r="C1695" i="1"/>
  <c r="D1695" i="1"/>
  <c r="B1696" i="1"/>
  <c r="C1696" i="1"/>
  <c r="D1696" i="1"/>
  <c r="B1697" i="1"/>
  <c r="C1697" i="1"/>
  <c r="D1697" i="1"/>
  <c r="B1698" i="1"/>
  <c r="C1698" i="1"/>
  <c r="D1698" i="1"/>
  <c r="B1699" i="1"/>
  <c r="C1699" i="1"/>
  <c r="D1699" i="1"/>
  <c r="B1700" i="1"/>
  <c r="C1700" i="1"/>
  <c r="D1700" i="1"/>
  <c r="B1701" i="1"/>
  <c r="C1701" i="1"/>
  <c r="D1701" i="1"/>
  <c r="B1702" i="1"/>
  <c r="C1702" i="1"/>
  <c r="D1702" i="1"/>
  <c r="B1703" i="1"/>
  <c r="C1703" i="1"/>
  <c r="D1703" i="1"/>
  <c r="B1704" i="1"/>
  <c r="C1704" i="1"/>
  <c r="D1704" i="1"/>
  <c r="B1705" i="1"/>
  <c r="C1705" i="1"/>
  <c r="D1705" i="1"/>
  <c r="B1706" i="1"/>
  <c r="C1706" i="1"/>
  <c r="D1706" i="1"/>
  <c r="B1707" i="1"/>
  <c r="C1707" i="1"/>
  <c r="D1707" i="1"/>
  <c r="B1708" i="1"/>
  <c r="C1708" i="1"/>
  <c r="D1708" i="1"/>
  <c r="B1709" i="1"/>
  <c r="C1709" i="1"/>
  <c r="D1709" i="1"/>
  <c r="B1710" i="1"/>
  <c r="C1710" i="1"/>
  <c r="D1710" i="1"/>
  <c r="B1711" i="1"/>
  <c r="C1711" i="1"/>
  <c r="D1711" i="1"/>
  <c r="B1712" i="1"/>
  <c r="C1712" i="1"/>
  <c r="D1712" i="1"/>
  <c r="B1713" i="1"/>
  <c r="C1713" i="1"/>
  <c r="D1713" i="1"/>
  <c r="B1714" i="1"/>
  <c r="C1714" i="1"/>
  <c r="D1714" i="1"/>
  <c r="B1715" i="1"/>
  <c r="C1715" i="1"/>
  <c r="D1715" i="1"/>
  <c r="B1716" i="1"/>
  <c r="C1716" i="1"/>
  <c r="D1716" i="1"/>
  <c r="B1717" i="1"/>
  <c r="C1717" i="1"/>
  <c r="D1717" i="1"/>
  <c r="B1718" i="1"/>
  <c r="C1718" i="1"/>
  <c r="D1718" i="1"/>
  <c r="B1719" i="1"/>
  <c r="C1719" i="1"/>
  <c r="D1719" i="1"/>
  <c r="B1720" i="1"/>
  <c r="C1720" i="1"/>
  <c r="D1720" i="1"/>
  <c r="B1721" i="1"/>
  <c r="C1721" i="1"/>
  <c r="D1721" i="1"/>
  <c r="B1722" i="1"/>
  <c r="C1722" i="1"/>
  <c r="D1722" i="1"/>
  <c r="B1723" i="1"/>
  <c r="C1723" i="1"/>
  <c r="D1723" i="1"/>
  <c r="B1724" i="1"/>
  <c r="C1724" i="1"/>
  <c r="D1724" i="1"/>
  <c r="B1725" i="1"/>
  <c r="C1725" i="1"/>
  <c r="D1725" i="1"/>
  <c r="B1726" i="1"/>
  <c r="C1726" i="1"/>
  <c r="D1726" i="1"/>
  <c r="B1727" i="1"/>
  <c r="C1727" i="1"/>
  <c r="D1727" i="1"/>
  <c r="B1728" i="1"/>
  <c r="C1728" i="1"/>
  <c r="D1728" i="1"/>
  <c r="B1729" i="1"/>
  <c r="C1729" i="1"/>
  <c r="D1729" i="1"/>
  <c r="B1730" i="1"/>
  <c r="C1730" i="1"/>
  <c r="D1730" i="1"/>
  <c r="B1731" i="1"/>
  <c r="C1731" i="1"/>
  <c r="D1731" i="1"/>
  <c r="B1732" i="1"/>
  <c r="C1732" i="1"/>
  <c r="D1732" i="1"/>
  <c r="B1733" i="1"/>
  <c r="C1733" i="1"/>
  <c r="D1733" i="1"/>
  <c r="B1734" i="1"/>
  <c r="C1734" i="1"/>
  <c r="D1734" i="1"/>
  <c r="B1735" i="1"/>
  <c r="C1735" i="1"/>
  <c r="D1735" i="1"/>
  <c r="B1736" i="1"/>
  <c r="C1736" i="1"/>
  <c r="D1736" i="1"/>
  <c r="B1737" i="1"/>
  <c r="C1737" i="1"/>
  <c r="D1737" i="1"/>
  <c r="B1738" i="1"/>
  <c r="C1738" i="1"/>
  <c r="D1738" i="1"/>
  <c r="B1739" i="1"/>
  <c r="C1739" i="1"/>
  <c r="D1739" i="1"/>
  <c r="B1740" i="1"/>
  <c r="C1740" i="1"/>
  <c r="D1740" i="1"/>
  <c r="B1741" i="1"/>
  <c r="C1741" i="1"/>
  <c r="D1741" i="1"/>
  <c r="B1742" i="1"/>
  <c r="C1742" i="1"/>
  <c r="D1742" i="1"/>
  <c r="B1743" i="1"/>
  <c r="C1743" i="1"/>
  <c r="D1743" i="1"/>
  <c r="B1744" i="1"/>
  <c r="C1744" i="1"/>
  <c r="D1744" i="1"/>
  <c r="B1745" i="1"/>
  <c r="C1745" i="1"/>
  <c r="D1745" i="1"/>
  <c r="B1746" i="1"/>
  <c r="C1746" i="1"/>
  <c r="D1746" i="1"/>
  <c r="B1747" i="1"/>
  <c r="C1747" i="1"/>
  <c r="D1747" i="1"/>
  <c r="B1748" i="1"/>
  <c r="C1748" i="1"/>
  <c r="D1748" i="1"/>
  <c r="B1749" i="1"/>
  <c r="C1749" i="1"/>
  <c r="D1749" i="1"/>
  <c r="B1750" i="1"/>
  <c r="C1750" i="1"/>
  <c r="D1750" i="1"/>
  <c r="B1751" i="1"/>
  <c r="C1751" i="1"/>
  <c r="D1751" i="1"/>
  <c r="B1752" i="1"/>
  <c r="C1752" i="1"/>
  <c r="D1752" i="1"/>
  <c r="B1753" i="1"/>
  <c r="C1753" i="1"/>
  <c r="D1753" i="1"/>
  <c r="B1754" i="1"/>
  <c r="C1754" i="1"/>
  <c r="D1754" i="1"/>
  <c r="B1755" i="1"/>
  <c r="C1755" i="1"/>
  <c r="D1755" i="1"/>
  <c r="B1756" i="1"/>
  <c r="C1756" i="1"/>
  <c r="D1756" i="1"/>
  <c r="B1757" i="1"/>
  <c r="C1757" i="1"/>
  <c r="D1757" i="1"/>
  <c r="B1758" i="1"/>
  <c r="C1758" i="1"/>
  <c r="D1758" i="1"/>
  <c r="B1759" i="1"/>
  <c r="C1759" i="1"/>
  <c r="D1759" i="1"/>
  <c r="B1760" i="1"/>
  <c r="C1760" i="1"/>
  <c r="D1760" i="1"/>
  <c r="B1761" i="1"/>
  <c r="C1761" i="1"/>
  <c r="D1761" i="1"/>
  <c r="B1762" i="1"/>
  <c r="C1762" i="1"/>
  <c r="D1762" i="1"/>
  <c r="B1763" i="1"/>
  <c r="C1763" i="1"/>
  <c r="D1763" i="1"/>
  <c r="B1764" i="1"/>
  <c r="C1764" i="1"/>
  <c r="D1764" i="1"/>
  <c r="B1765" i="1"/>
  <c r="C1765" i="1"/>
  <c r="D1765" i="1"/>
  <c r="B1766" i="1"/>
  <c r="C1766" i="1"/>
  <c r="D1766" i="1"/>
  <c r="B1767" i="1"/>
  <c r="C1767" i="1"/>
  <c r="D1767" i="1"/>
  <c r="B1768" i="1"/>
  <c r="C1768" i="1"/>
  <c r="D1768" i="1"/>
  <c r="B1769" i="1"/>
  <c r="C1769" i="1"/>
  <c r="D1769" i="1"/>
  <c r="B1770" i="1"/>
  <c r="C1770" i="1"/>
  <c r="D1770" i="1"/>
  <c r="B1771" i="1"/>
  <c r="C1771" i="1"/>
  <c r="D1771" i="1"/>
  <c r="B1772" i="1"/>
  <c r="C1772" i="1"/>
  <c r="D1772" i="1"/>
  <c r="B1773" i="1"/>
  <c r="C1773" i="1"/>
  <c r="D1773" i="1"/>
  <c r="B1774" i="1"/>
  <c r="C1774" i="1"/>
  <c r="D1774" i="1"/>
  <c r="B1775" i="1"/>
  <c r="C1775" i="1"/>
  <c r="D1775" i="1"/>
  <c r="B1776" i="1"/>
  <c r="C1776" i="1"/>
  <c r="D1776" i="1"/>
  <c r="B1777" i="1"/>
  <c r="C1777" i="1"/>
  <c r="D1777" i="1"/>
  <c r="B1778" i="1"/>
  <c r="C1778" i="1"/>
  <c r="D1778" i="1"/>
  <c r="B1779" i="1"/>
  <c r="C1779" i="1"/>
  <c r="D1779" i="1"/>
  <c r="B1780" i="1"/>
  <c r="C1780" i="1"/>
  <c r="D1780" i="1"/>
  <c r="B1781" i="1"/>
  <c r="C1781" i="1"/>
  <c r="D1781" i="1"/>
  <c r="B1782" i="1"/>
  <c r="C1782" i="1"/>
  <c r="D1782" i="1"/>
  <c r="B1783" i="1"/>
  <c r="C1783" i="1"/>
  <c r="D1783" i="1"/>
  <c r="B1784" i="1"/>
  <c r="C1784" i="1"/>
  <c r="D1784" i="1"/>
  <c r="B1785" i="1"/>
  <c r="C1785" i="1"/>
  <c r="D1785" i="1"/>
  <c r="B1786" i="1"/>
  <c r="C1786" i="1"/>
  <c r="D1786" i="1"/>
  <c r="B1787" i="1"/>
  <c r="C1787" i="1"/>
  <c r="D1787" i="1"/>
  <c r="B1788" i="1"/>
  <c r="C1788" i="1"/>
  <c r="D1788" i="1"/>
  <c r="B1789" i="1"/>
  <c r="C1789" i="1"/>
  <c r="D1789" i="1"/>
  <c r="B1790" i="1"/>
  <c r="C1790" i="1"/>
  <c r="D1790" i="1"/>
  <c r="B1791" i="1"/>
  <c r="C1791" i="1"/>
  <c r="D1791" i="1"/>
  <c r="B1792" i="1"/>
  <c r="C1792" i="1"/>
  <c r="D1792" i="1"/>
  <c r="B1793" i="1"/>
  <c r="C1793" i="1"/>
  <c r="D1793" i="1"/>
  <c r="B1794" i="1"/>
  <c r="C1794" i="1"/>
  <c r="D1794" i="1"/>
  <c r="B1795" i="1"/>
  <c r="C1795" i="1"/>
  <c r="D1795" i="1"/>
  <c r="B1796" i="1"/>
  <c r="C1796" i="1"/>
  <c r="D1796" i="1"/>
  <c r="B1797" i="1"/>
  <c r="C1797" i="1"/>
  <c r="D1797" i="1"/>
  <c r="B1798" i="1"/>
  <c r="C1798" i="1"/>
  <c r="D1798" i="1"/>
  <c r="B1799" i="1"/>
  <c r="C1799" i="1"/>
  <c r="D1799" i="1"/>
  <c r="B1800" i="1"/>
  <c r="C1800" i="1"/>
  <c r="D1800" i="1"/>
  <c r="B1801" i="1"/>
  <c r="C1801" i="1"/>
  <c r="D1801" i="1"/>
  <c r="B1802" i="1"/>
  <c r="C1802" i="1"/>
  <c r="D1802" i="1"/>
  <c r="B1803" i="1"/>
  <c r="C1803" i="1"/>
  <c r="D1803" i="1"/>
  <c r="B1804" i="1"/>
  <c r="C1804" i="1"/>
  <c r="D1804" i="1"/>
  <c r="B1805" i="1"/>
  <c r="C1805" i="1"/>
  <c r="D1805" i="1"/>
  <c r="B1806" i="1"/>
  <c r="C1806" i="1"/>
  <c r="D1806" i="1"/>
  <c r="B1807" i="1"/>
  <c r="C1807" i="1"/>
  <c r="D1807" i="1"/>
  <c r="B1808" i="1"/>
  <c r="C1808" i="1"/>
  <c r="D1808" i="1"/>
  <c r="B1809" i="1"/>
  <c r="C1809" i="1"/>
  <c r="D1809" i="1"/>
  <c r="B1810" i="1"/>
  <c r="C1810" i="1"/>
  <c r="D1810" i="1"/>
  <c r="B1811" i="1"/>
  <c r="C1811" i="1"/>
  <c r="D1811" i="1"/>
  <c r="B1812" i="1"/>
  <c r="C1812" i="1"/>
  <c r="D1812" i="1"/>
  <c r="B1813" i="1"/>
  <c r="C1813" i="1"/>
  <c r="D1813" i="1"/>
  <c r="B1814" i="1"/>
  <c r="C1814" i="1"/>
  <c r="D1814" i="1"/>
  <c r="B1815" i="1"/>
  <c r="C1815" i="1"/>
  <c r="D1815" i="1"/>
  <c r="B1816" i="1"/>
  <c r="C1816" i="1"/>
  <c r="D1816" i="1"/>
  <c r="B1817" i="1"/>
  <c r="C1817" i="1"/>
  <c r="D1817" i="1"/>
  <c r="B1818" i="1"/>
  <c r="C1818" i="1"/>
  <c r="D1818" i="1"/>
  <c r="B1819" i="1"/>
  <c r="C1819" i="1"/>
  <c r="D1819" i="1"/>
  <c r="B1820" i="1"/>
  <c r="C1820" i="1"/>
  <c r="D1820" i="1"/>
  <c r="B1821" i="1"/>
  <c r="C1821" i="1"/>
  <c r="D1821" i="1"/>
  <c r="B1822" i="1"/>
  <c r="C1822" i="1"/>
  <c r="D1822" i="1"/>
  <c r="B1823" i="1"/>
  <c r="C1823" i="1"/>
  <c r="D1823" i="1"/>
  <c r="B1824" i="1"/>
  <c r="C1824" i="1"/>
  <c r="D1824" i="1"/>
  <c r="B1825" i="1"/>
  <c r="C1825" i="1"/>
  <c r="D1825" i="1"/>
  <c r="B1826" i="1"/>
  <c r="C1826" i="1"/>
  <c r="D1826" i="1"/>
  <c r="B1827" i="1"/>
  <c r="C1827" i="1"/>
  <c r="D1827" i="1"/>
  <c r="B1828" i="1"/>
  <c r="C1828" i="1"/>
  <c r="D1828" i="1"/>
  <c r="B1829" i="1"/>
  <c r="C1829" i="1"/>
  <c r="D1829" i="1"/>
  <c r="B1830" i="1"/>
  <c r="C1830" i="1"/>
  <c r="D1830" i="1"/>
  <c r="B1831" i="1"/>
  <c r="C1831" i="1"/>
  <c r="D1831" i="1"/>
  <c r="B1832" i="1"/>
  <c r="C1832" i="1"/>
  <c r="D1832" i="1"/>
  <c r="B1833" i="1"/>
  <c r="C1833" i="1"/>
  <c r="D1833" i="1"/>
  <c r="B1834" i="1"/>
  <c r="C1834" i="1"/>
  <c r="D1834" i="1"/>
  <c r="B1835" i="1"/>
  <c r="C1835" i="1"/>
  <c r="D1835" i="1"/>
  <c r="B1836" i="1"/>
  <c r="C1836" i="1"/>
  <c r="D1836" i="1"/>
  <c r="B1837" i="1"/>
  <c r="C1837" i="1"/>
  <c r="D1837" i="1"/>
  <c r="B1838" i="1"/>
  <c r="C1838" i="1"/>
  <c r="D1838" i="1"/>
  <c r="B1839" i="1"/>
  <c r="C1839" i="1"/>
  <c r="D1839" i="1"/>
  <c r="B1840" i="1"/>
  <c r="C1840" i="1"/>
  <c r="D1840" i="1"/>
  <c r="B1841" i="1"/>
  <c r="C1841" i="1"/>
  <c r="D1841" i="1"/>
  <c r="B1842" i="1"/>
  <c r="C1842" i="1"/>
  <c r="D1842" i="1"/>
  <c r="B1843" i="1"/>
  <c r="C1843" i="1"/>
  <c r="D1843" i="1"/>
  <c r="B1844" i="1"/>
  <c r="C1844" i="1"/>
  <c r="D1844" i="1"/>
  <c r="B1845" i="1"/>
  <c r="C1845" i="1"/>
  <c r="D1845" i="1"/>
  <c r="B1846" i="1"/>
  <c r="C1846" i="1"/>
  <c r="D1846" i="1"/>
  <c r="B1847" i="1"/>
  <c r="C1847" i="1"/>
  <c r="D1847" i="1"/>
  <c r="B1848" i="1"/>
  <c r="C1848" i="1"/>
  <c r="D1848" i="1"/>
  <c r="B1849" i="1"/>
  <c r="C1849" i="1"/>
  <c r="D1849" i="1"/>
  <c r="B1850" i="1"/>
  <c r="C1850" i="1"/>
  <c r="D1850" i="1"/>
  <c r="B1851" i="1"/>
  <c r="C1851" i="1"/>
  <c r="D1851" i="1"/>
  <c r="B1852" i="1"/>
  <c r="C1852" i="1"/>
  <c r="D1852" i="1"/>
  <c r="B1853" i="1"/>
  <c r="C1853" i="1"/>
  <c r="D1853" i="1"/>
  <c r="B1854" i="1"/>
  <c r="C1854" i="1"/>
  <c r="D1854" i="1"/>
  <c r="B1855" i="1"/>
  <c r="C1855" i="1"/>
  <c r="D1855" i="1"/>
  <c r="B1856" i="1"/>
  <c r="C1856" i="1"/>
  <c r="D1856" i="1"/>
  <c r="B1857" i="1"/>
  <c r="C1857" i="1"/>
  <c r="D1857" i="1"/>
  <c r="B1858" i="1"/>
  <c r="C1858" i="1"/>
  <c r="D1858" i="1"/>
  <c r="B1859" i="1"/>
  <c r="C1859" i="1"/>
  <c r="D1859" i="1"/>
  <c r="B1860" i="1"/>
  <c r="C1860" i="1"/>
  <c r="D1860" i="1"/>
  <c r="B1861" i="1"/>
  <c r="C1861" i="1"/>
  <c r="D1861" i="1"/>
  <c r="B1862" i="1"/>
  <c r="C1862" i="1"/>
  <c r="D1862" i="1"/>
  <c r="B1863" i="1"/>
  <c r="C1863" i="1"/>
  <c r="D1863" i="1"/>
  <c r="B1864" i="1"/>
  <c r="C1864" i="1"/>
  <c r="D1864" i="1"/>
  <c r="B1865" i="1"/>
  <c r="C1865" i="1"/>
  <c r="D1865" i="1"/>
  <c r="B1866" i="1"/>
  <c r="C1866" i="1"/>
  <c r="D1866" i="1"/>
  <c r="B1867" i="1"/>
  <c r="C1867" i="1"/>
  <c r="D1867" i="1"/>
  <c r="B1868" i="1"/>
  <c r="C1868" i="1"/>
  <c r="D1868" i="1"/>
  <c r="B1869" i="1"/>
  <c r="C1869" i="1"/>
  <c r="D1869" i="1"/>
  <c r="B1870" i="1"/>
  <c r="C1870" i="1"/>
  <c r="D1870" i="1"/>
  <c r="B1871" i="1"/>
  <c r="C1871" i="1"/>
  <c r="D1871" i="1"/>
  <c r="B1872" i="1"/>
  <c r="C1872" i="1"/>
  <c r="D1872" i="1"/>
  <c r="B1873" i="1"/>
  <c r="C1873" i="1"/>
  <c r="D1873" i="1"/>
  <c r="B1874" i="1"/>
  <c r="C1874" i="1"/>
  <c r="D1874" i="1"/>
  <c r="B1875" i="1"/>
  <c r="C1875" i="1"/>
  <c r="D1875" i="1"/>
  <c r="B1876" i="1"/>
  <c r="C1876" i="1"/>
  <c r="D1876" i="1"/>
  <c r="B1877" i="1"/>
  <c r="C1877" i="1"/>
  <c r="D1877" i="1"/>
  <c r="B1878" i="1"/>
  <c r="C1878" i="1"/>
  <c r="D1878" i="1"/>
  <c r="B1879" i="1"/>
  <c r="C1879" i="1"/>
  <c r="D1879" i="1"/>
  <c r="B1880" i="1"/>
  <c r="C1880" i="1"/>
  <c r="D1880" i="1"/>
  <c r="B1881" i="1"/>
  <c r="C1881" i="1"/>
  <c r="D1881" i="1"/>
  <c r="B1882" i="1"/>
  <c r="C1882" i="1"/>
  <c r="D1882" i="1"/>
  <c r="B1883" i="1"/>
  <c r="C1883" i="1"/>
  <c r="D1883" i="1"/>
  <c r="B1884" i="1"/>
  <c r="C1884" i="1"/>
  <c r="D1884" i="1"/>
  <c r="B1885" i="1"/>
  <c r="C1885" i="1"/>
  <c r="D1885" i="1"/>
  <c r="B1886" i="1"/>
  <c r="C1886" i="1"/>
  <c r="D1886" i="1"/>
  <c r="B1887" i="1"/>
  <c r="C1887" i="1"/>
  <c r="D1887" i="1"/>
  <c r="B1888" i="1"/>
  <c r="C1888" i="1"/>
  <c r="D1888" i="1"/>
  <c r="B1889" i="1"/>
  <c r="C1889" i="1"/>
  <c r="D1889" i="1"/>
  <c r="B1890" i="1"/>
  <c r="C1890" i="1"/>
  <c r="D1890" i="1"/>
  <c r="B1891" i="1"/>
  <c r="C1891" i="1"/>
  <c r="D1891" i="1"/>
  <c r="B1892" i="1"/>
  <c r="C1892" i="1"/>
  <c r="D1892" i="1"/>
  <c r="B1893" i="1"/>
  <c r="C1893" i="1"/>
  <c r="D1893" i="1"/>
  <c r="B1894" i="1"/>
  <c r="C1894" i="1"/>
  <c r="D1894" i="1"/>
  <c r="B1895" i="1"/>
  <c r="C1895" i="1"/>
  <c r="D1895" i="1"/>
  <c r="B1896" i="1"/>
  <c r="C1896" i="1"/>
  <c r="D1896" i="1"/>
  <c r="B1897" i="1"/>
  <c r="C1897" i="1"/>
  <c r="D1897" i="1"/>
  <c r="B1898" i="1"/>
  <c r="C1898" i="1"/>
  <c r="D1898" i="1"/>
  <c r="B1899" i="1"/>
  <c r="C1899" i="1"/>
  <c r="D1899" i="1"/>
  <c r="B1900" i="1"/>
  <c r="C1900" i="1"/>
  <c r="D1900" i="1"/>
  <c r="B1901" i="1"/>
  <c r="C1901" i="1"/>
  <c r="D1901" i="1"/>
  <c r="B1902" i="1"/>
  <c r="C1902" i="1"/>
  <c r="D1902" i="1"/>
  <c r="B1903" i="1"/>
  <c r="C1903" i="1"/>
  <c r="D1903" i="1"/>
  <c r="B1904" i="1"/>
  <c r="C1904" i="1"/>
  <c r="D1904" i="1"/>
  <c r="B1905" i="1"/>
  <c r="C1905" i="1"/>
  <c r="D1905" i="1"/>
  <c r="B1906" i="1"/>
  <c r="C1906" i="1"/>
  <c r="D1906" i="1"/>
  <c r="B1907" i="1"/>
  <c r="C1907" i="1"/>
  <c r="D1907" i="1"/>
  <c r="B1908" i="1"/>
  <c r="C1908" i="1"/>
  <c r="D1908" i="1"/>
  <c r="B1909" i="1"/>
  <c r="C1909" i="1"/>
  <c r="D1909" i="1"/>
  <c r="B1910" i="1"/>
  <c r="C1910" i="1"/>
  <c r="D1910" i="1"/>
  <c r="B1911" i="1"/>
  <c r="C1911" i="1"/>
  <c r="D1911" i="1"/>
  <c r="B1912" i="1"/>
  <c r="C1912" i="1"/>
  <c r="D1912" i="1"/>
  <c r="B1913" i="1"/>
  <c r="C1913" i="1"/>
  <c r="D1913" i="1"/>
  <c r="B1914" i="1"/>
  <c r="C1914" i="1"/>
  <c r="D1914" i="1"/>
  <c r="B1915" i="1"/>
  <c r="C1915" i="1"/>
  <c r="D1915" i="1"/>
  <c r="B1916" i="1"/>
  <c r="C1916" i="1"/>
  <c r="D1916" i="1"/>
  <c r="B1917" i="1"/>
  <c r="C1917" i="1"/>
  <c r="D1917" i="1"/>
  <c r="B1918" i="1"/>
  <c r="C1918" i="1"/>
  <c r="D1918" i="1"/>
  <c r="B1919" i="1"/>
  <c r="C1919" i="1"/>
  <c r="D1919" i="1"/>
  <c r="B1920" i="1"/>
  <c r="C1920" i="1"/>
  <c r="D1920" i="1"/>
  <c r="B1921" i="1"/>
  <c r="C1921" i="1"/>
  <c r="D1921" i="1"/>
  <c r="B1922" i="1"/>
  <c r="C1922" i="1"/>
  <c r="D1922" i="1"/>
  <c r="B1923" i="1"/>
  <c r="C1923" i="1"/>
  <c r="D1923" i="1"/>
  <c r="B1924" i="1"/>
  <c r="C1924" i="1"/>
  <c r="D1924" i="1"/>
  <c r="B1925" i="1"/>
  <c r="C1925" i="1"/>
  <c r="D1925" i="1"/>
  <c r="B1926" i="1"/>
  <c r="C1926" i="1"/>
  <c r="D1926" i="1"/>
  <c r="B1927" i="1"/>
  <c r="C1927" i="1"/>
  <c r="D1927" i="1"/>
  <c r="B1928" i="1"/>
  <c r="C1928" i="1"/>
  <c r="D1928" i="1"/>
  <c r="B1929" i="1"/>
  <c r="C1929" i="1"/>
  <c r="D1929" i="1"/>
  <c r="B1930" i="1"/>
  <c r="C1930" i="1"/>
  <c r="D1930" i="1"/>
  <c r="B1931" i="1"/>
  <c r="C1931" i="1"/>
  <c r="D1931" i="1"/>
  <c r="B1932" i="1"/>
  <c r="C1932" i="1"/>
  <c r="D1932" i="1"/>
  <c r="B1933" i="1"/>
  <c r="C1933" i="1"/>
  <c r="D1933" i="1"/>
  <c r="B1934" i="1"/>
  <c r="C1934" i="1"/>
  <c r="D1934" i="1"/>
  <c r="B1935" i="1"/>
  <c r="C1935" i="1"/>
  <c r="D1935" i="1"/>
  <c r="B1936" i="1"/>
  <c r="C1936" i="1"/>
  <c r="D1936" i="1"/>
  <c r="B1937" i="1"/>
  <c r="C1937" i="1"/>
  <c r="D1937" i="1"/>
  <c r="B1938" i="1"/>
  <c r="C1938" i="1"/>
  <c r="D1938" i="1"/>
  <c r="B1939" i="1"/>
  <c r="C1939" i="1"/>
  <c r="D1939" i="1"/>
  <c r="B1940" i="1"/>
  <c r="C1940" i="1"/>
  <c r="D1940" i="1"/>
  <c r="B1941" i="1"/>
  <c r="C1941" i="1"/>
  <c r="D1941" i="1"/>
  <c r="B1942" i="1"/>
  <c r="C1942" i="1"/>
  <c r="D1942" i="1"/>
  <c r="B1943" i="1"/>
  <c r="C1943" i="1"/>
  <c r="D1943" i="1"/>
  <c r="B1944" i="1"/>
  <c r="C1944" i="1"/>
  <c r="D1944" i="1"/>
  <c r="B1945" i="1"/>
  <c r="C1945" i="1"/>
  <c r="D1945" i="1"/>
  <c r="B1946" i="1"/>
  <c r="C1946" i="1"/>
  <c r="D1946" i="1"/>
  <c r="B1947" i="1"/>
  <c r="C1947" i="1"/>
  <c r="D1947" i="1"/>
  <c r="B1948" i="1"/>
  <c r="C1948" i="1"/>
  <c r="D1948" i="1"/>
  <c r="B1949" i="1"/>
  <c r="C1949" i="1"/>
  <c r="D1949" i="1"/>
  <c r="B1950" i="1"/>
  <c r="C1950" i="1"/>
  <c r="D1950" i="1"/>
  <c r="B1951" i="1"/>
  <c r="C1951" i="1"/>
  <c r="D1951" i="1"/>
  <c r="B1952" i="1"/>
  <c r="C1952" i="1"/>
  <c r="D1952" i="1"/>
  <c r="B1953" i="1"/>
  <c r="C1953" i="1"/>
  <c r="D1953" i="1"/>
  <c r="B1954" i="1"/>
  <c r="C1954" i="1"/>
  <c r="D1954" i="1"/>
  <c r="B1955" i="1"/>
  <c r="C1955" i="1"/>
  <c r="D1955" i="1"/>
  <c r="B1956" i="1"/>
  <c r="C1956" i="1"/>
  <c r="D1956" i="1"/>
  <c r="B1957" i="1"/>
  <c r="C1957" i="1"/>
  <c r="D1957" i="1"/>
  <c r="B1958" i="1"/>
  <c r="C1958" i="1"/>
  <c r="D1958" i="1"/>
  <c r="B1959" i="1"/>
  <c r="C1959" i="1"/>
  <c r="D1959" i="1"/>
  <c r="B1960" i="1"/>
  <c r="C1960" i="1"/>
  <c r="D1960" i="1"/>
  <c r="B1961" i="1"/>
  <c r="C1961" i="1"/>
  <c r="D1961" i="1"/>
  <c r="B1962" i="1"/>
  <c r="C1962" i="1"/>
  <c r="D1962" i="1"/>
  <c r="B1963" i="1"/>
  <c r="C1963" i="1"/>
  <c r="D1963" i="1"/>
  <c r="B1964" i="1"/>
  <c r="C1964" i="1"/>
  <c r="D1964" i="1"/>
  <c r="B1965" i="1"/>
  <c r="C1965" i="1"/>
  <c r="D1965" i="1"/>
  <c r="B1966" i="1"/>
  <c r="C1966" i="1"/>
  <c r="D1966" i="1"/>
  <c r="B1967" i="1"/>
  <c r="C1967" i="1"/>
  <c r="D1967" i="1"/>
  <c r="B1968" i="1"/>
  <c r="C1968" i="1"/>
  <c r="D1968" i="1"/>
  <c r="B1969" i="1"/>
  <c r="C1969" i="1"/>
  <c r="D1969" i="1"/>
  <c r="B1970" i="1"/>
  <c r="C1970" i="1"/>
  <c r="D1970" i="1"/>
  <c r="B1971" i="1"/>
  <c r="C1971" i="1"/>
  <c r="D1971" i="1"/>
  <c r="B1972" i="1"/>
  <c r="C1972" i="1"/>
  <c r="D1972" i="1"/>
  <c r="B1973" i="1"/>
  <c r="C1973" i="1"/>
  <c r="D1973" i="1"/>
  <c r="B1974" i="1"/>
  <c r="C1974" i="1"/>
  <c r="D1974" i="1"/>
  <c r="B1975" i="1"/>
  <c r="C1975" i="1"/>
  <c r="D1975" i="1"/>
  <c r="B1976" i="1"/>
  <c r="C1976" i="1"/>
  <c r="D1976" i="1"/>
  <c r="B1977" i="1"/>
  <c r="C1977" i="1"/>
  <c r="D1977" i="1"/>
  <c r="B1978" i="1"/>
  <c r="C1978" i="1"/>
  <c r="D1978" i="1"/>
  <c r="B1979" i="1"/>
  <c r="C1979" i="1"/>
  <c r="D1979" i="1"/>
  <c r="B1980" i="1"/>
  <c r="C1980" i="1"/>
  <c r="D1980" i="1"/>
  <c r="B1981" i="1"/>
  <c r="C1981" i="1"/>
  <c r="D1981" i="1"/>
  <c r="B1982" i="1"/>
  <c r="C1982" i="1"/>
  <c r="D1982" i="1"/>
  <c r="B1983" i="1"/>
  <c r="C1983" i="1"/>
  <c r="D1983" i="1"/>
  <c r="B1984" i="1"/>
  <c r="C1984" i="1"/>
  <c r="D1984" i="1"/>
  <c r="B1985" i="1"/>
  <c r="C1985" i="1"/>
  <c r="D1985" i="1"/>
  <c r="B1986" i="1"/>
  <c r="C1986" i="1"/>
  <c r="D1986" i="1"/>
  <c r="B1987" i="1"/>
  <c r="C1987" i="1"/>
  <c r="D1987" i="1"/>
  <c r="B1988" i="1"/>
  <c r="C1988" i="1"/>
  <c r="D1988" i="1"/>
  <c r="B1989" i="1"/>
  <c r="C1989" i="1"/>
  <c r="D1989" i="1"/>
  <c r="B1990" i="1"/>
  <c r="C1990" i="1"/>
  <c r="D1990" i="1"/>
  <c r="B1991" i="1"/>
  <c r="C1991" i="1"/>
  <c r="D1991" i="1"/>
  <c r="B1992" i="1"/>
  <c r="C1992" i="1"/>
  <c r="D1992" i="1"/>
  <c r="B1993" i="1"/>
  <c r="C1993" i="1"/>
  <c r="D1993" i="1"/>
  <c r="B1994" i="1"/>
  <c r="C1994" i="1"/>
  <c r="D1994" i="1"/>
  <c r="B1995" i="1"/>
  <c r="C1995" i="1"/>
  <c r="D1995" i="1"/>
  <c r="B1996" i="1"/>
  <c r="C1996" i="1"/>
  <c r="D1996" i="1"/>
  <c r="B1997" i="1"/>
  <c r="C1997" i="1"/>
  <c r="D1997" i="1"/>
  <c r="B1998" i="1"/>
  <c r="C1998" i="1"/>
  <c r="D1998" i="1"/>
  <c r="B1999" i="1"/>
  <c r="C1999" i="1"/>
  <c r="D1999" i="1"/>
  <c r="B2000" i="1"/>
  <c r="C2000" i="1"/>
  <c r="D2000" i="1"/>
  <c r="B2001" i="1"/>
  <c r="C2001" i="1"/>
  <c r="D2001" i="1"/>
  <c r="B2002" i="1"/>
  <c r="C2002" i="1"/>
  <c r="D2002" i="1"/>
  <c r="B2003" i="1"/>
  <c r="C2003" i="1"/>
  <c r="D2003" i="1"/>
  <c r="B2004" i="1"/>
  <c r="C2004" i="1"/>
  <c r="D2004" i="1"/>
  <c r="B2005" i="1"/>
  <c r="C2005" i="1"/>
  <c r="D2005" i="1"/>
  <c r="B2006" i="1"/>
  <c r="C2006" i="1"/>
  <c r="D2006" i="1"/>
  <c r="B2007" i="1"/>
  <c r="C2007" i="1"/>
  <c r="D2007" i="1"/>
  <c r="B2008" i="1"/>
  <c r="C2008" i="1"/>
  <c r="D2008" i="1"/>
  <c r="B2009" i="1"/>
  <c r="C2009" i="1"/>
  <c r="D2009" i="1"/>
  <c r="B2010" i="1"/>
  <c r="C2010" i="1"/>
  <c r="D2010" i="1"/>
  <c r="B2011" i="1"/>
  <c r="C2011" i="1"/>
  <c r="D2011" i="1"/>
  <c r="B2012" i="1"/>
  <c r="C2012" i="1"/>
  <c r="D2012" i="1"/>
  <c r="B2013" i="1"/>
  <c r="C2013" i="1"/>
  <c r="D2013" i="1"/>
  <c r="B2014" i="1"/>
  <c r="C2014" i="1"/>
  <c r="D2014" i="1"/>
  <c r="B2015" i="1"/>
  <c r="C2015" i="1"/>
  <c r="D2015" i="1"/>
  <c r="B2016" i="1"/>
  <c r="C2016" i="1"/>
  <c r="D2016" i="1"/>
  <c r="B2017" i="1"/>
  <c r="C2017" i="1"/>
  <c r="D2017" i="1"/>
  <c r="B2018" i="1"/>
  <c r="C2018" i="1"/>
  <c r="D2018" i="1"/>
  <c r="B2019" i="1"/>
  <c r="C2019" i="1"/>
  <c r="D2019" i="1"/>
  <c r="B2020" i="1"/>
  <c r="C2020" i="1"/>
  <c r="D2020" i="1"/>
  <c r="B2021" i="1"/>
  <c r="C2021" i="1"/>
  <c r="D2021" i="1"/>
  <c r="B2022" i="1"/>
  <c r="C2022" i="1"/>
  <c r="D2022" i="1"/>
  <c r="B2023" i="1"/>
  <c r="C2023" i="1"/>
  <c r="D2023" i="1"/>
  <c r="B2024" i="1"/>
  <c r="C2024" i="1"/>
  <c r="D2024" i="1"/>
  <c r="B2025" i="1"/>
  <c r="C2025" i="1"/>
  <c r="D2025" i="1"/>
  <c r="B2026" i="1"/>
  <c r="C2026" i="1"/>
  <c r="D2026" i="1"/>
  <c r="B2027" i="1"/>
  <c r="C2027" i="1"/>
  <c r="D2027" i="1"/>
  <c r="B2028" i="1"/>
  <c r="C2028" i="1"/>
  <c r="D2028" i="1"/>
  <c r="B2029" i="1"/>
  <c r="C2029" i="1"/>
  <c r="D2029" i="1"/>
  <c r="B2030" i="1"/>
  <c r="C2030" i="1"/>
  <c r="D2030" i="1"/>
  <c r="B2031" i="1"/>
  <c r="C2031" i="1"/>
  <c r="D2031" i="1"/>
  <c r="B2032" i="1"/>
  <c r="C2032" i="1"/>
  <c r="D2032" i="1"/>
  <c r="B2033" i="1"/>
  <c r="C2033" i="1"/>
  <c r="D2033" i="1"/>
  <c r="B2034" i="1"/>
  <c r="C2034" i="1"/>
  <c r="D2034" i="1"/>
  <c r="B2035" i="1"/>
  <c r="C2035" i="1"/>
  <c r="D2035" i="1"/>
  <c r="B2036" i="1"/>
  <c r="C2036" i="1"/>
  <c r="D2036" i="1"/>
  <c r="B2037" i="1"/>
  <c r="C2037" i="1"/>
  <c r="D2037" i="1"/>
  <c r="B2038" i="1"/>
  <c r="C2038" i="1"/>
  <c r="D2038" i="1"/>
  <c r="B2039" i="1"/>
  <c r="C2039" i="1"/>
  <c r="D2039" i="1"/>
  <c r="B2040" i="1"/>
  <c r="C2040" i="1"/>
  <c r="D2040" i="1"/>
  <c r="B2041" i="1"/>
  <c r="C2041" i="1"/>
  <c r="D2041" i="1"/>
  <c r="B2042" i="1"/>
  <c r="C2042" i="1"/>
  <c r="D2042" i="1"/>
  <c r="B2043" i="1"/>
  <c r="C2043" i="1"/>
  <c r="D2043" i="1"/>
  <c r="B2044" i="1"/>
  <c r="C2044" i="1"/>
  <c r="D2044" i="1"/>
  <c r="B2045" i="1"/>
  <c r="C2045" i="1"/>
  <c r="D2045" i="1"/>
  <c r="B2046" i="1"/>
  <c r="C2046" i="1"/>
  <c r="D2046" i="1"/>
  <c r="B2047" i="1"/>
  <c r="C2047" i="1"/>
  <c r="D2047" i="1"/>
  <c r="B2048" i="1"/>
  <c r="C2048" i="1"/>
  <c r="D2048" i="1"/>
  <c r="B2049" i="1"/>
  <c r="C2049" i="1"/>
  <c r="D2049" i="1"/>
  <c r="B2050" i="1"/>
  <c r="C2050" i="1"/>
  <c r="D2050" i="1"/>
  <c r="B2051" i="1"/>
  <c r="C2051" i="1"/>
  <c r="D2051" i="1"/>
  <c r="B2052" i="1"/>
  <c r="C2052" i="1"/>
  <c r="D2052" i="1"/>
  <c r="B2053" i="1"/>
  <c r="C2053" i="1"/>
  <c r="D2053" i="1"/>
  <c r="B2054" i="1"/>
  <c r="C2054" i="1"/>
  <c r="D2054" i="1"/>
  <c r="B2055" i="1"/>
  <c r="C2055" i="1"/>
  <c r="D2055" i="1"/>
  <c r="B2056" i="1"/>
  <c r="C2056" i="1"/>
  <c r="D2056" i="1"/>
  <c r="B2057" i="1"/>
  <c r="C2057" i="1"/>
  <c r="D2057" i="1"/>
  <c r="B2058" i="1"/>
  <c r="C2058" i="1"/>
  <c r="D2058" i="1"/>
  <c r="B2059" i="1"/>
  <c r="C2059" i="1"/>
  <c r="D2059" i="1"/>
  <c r="B2060" i="1"/>
  <c r="C2060" i="1"/>
  <c r="D2060" i="1"/>
  <c r="B2061" i="1"/>
  <c r="C2061" i="1"/>
  <c r="D2061" i="1"/>
  <c r="B2062" i="1"/>
  <c r="C2062" i="1"/>
  <c r="D2062" i="1"/>
  <c r="B2063" i="1"/>
  <c r="C2063" i="1"/>
  <c r="D2063" i="1"/>
  <c r="B2064" i="1"/>
  <c r="C2064" i="1"/>
  <c r="D2064" i="1"/>
  <c r="B2065" i="1"/>
  <c r="C2065" i="1"/>
  <c r="D2065" i="1"/>
  <c r="B2066" i="1"/>
  <c r="C2066" i="1"/>
  <c r="D2066" i="1"/>
  <c r="B2067" i="1"/>
  <c r="C2067" i="1"/>
  <c r="D2067" i="1"/>
  <c r="B2068" i="1"/>
  <c r="C2068" i="1"/>
  <c r="D2068" i="1"/>
  <c r="B2069" i="1"/>
  <c r="C2069" i="1"/>
  <c r="D2069" i="1"/>
  <c r="B2070" i="1"/>
  <c r="C2070" i="1"/>
  <c r="D2070" i="1"/>
  <c r="B2071" i="1"/>
  <c r="C2071" i="1"/>
  <c r="D2071" i="1"/>
  <c r="B2072" i="1"/>
  <c r="C2072" i="1"/>
  <c r="D2072" i="1"/>
  <c r="B2073" i="1"/>
  <c r="C2073" i="1"/>
  <c r="D2073" i="1"/>
  <c r="B2074" i="1"/>
  <c r="C2074" i="1"/>
  <c r="D2074" i="1"/>
  <c r="B2075" i="1"/>
  <c r="C2075" i="1"/>
  <c r="D2075" i="1"/>
  <c r="B2076" i="1"/>
  <c r="C2076" i="1"/>
  <c r="D2076" i="1"/>
  <c r="B2077" i="1"/>
  <c r="C2077" i="1"/>
  <c r="D2077" i="1"/>
  <c r="B2078" i="1"/>
  <c r="C2078" i="1"/>
  <c r="D2078" i="1"/>
  <c r="B2079" i="1"/>
  <c r="C2079" i="1"/>
  <c r="D2079" i="1"/>
  <c r="B2080" i="1"/>
  <c r="C2080" i="1"/>
  <c r="D2080" i="1"/>
  <c r="B2081" i="1"/>
  <c r="C2081" i="1"/>
  <c r="D2081" i="1"/>
  <c r="B2082" i="1"/>
  <c r="C2082" i="1"/>
  <c r="D2082" i="1"/>
  <c r="B2083" i="1"/>
  <c r="C2083" i="1"/>
  <c r="D2083" i="1"/>
  <c r="B2084" i="1"/>
  <c r="C2084" i="1"/>
  <c r="D2084" i="1"/>
  <c r="B2085" i="1"/>
  <c r="C2085" i="1"/>
  <c r="D2085" i="1"/>
  <c r="B2086" i="1"/>
  <c r="C2086" i="1"/>
  <c r="D2086" i="1"/>
  <c r="B2087" i="1"/>
  <c r="C2087" i="1"/>
  <c r="D2087" i="1"/>
  <c r="B2088" i="1"/>
  <c r="C2088" i="1"/>
  <c r="D2088" i="1"/>
  <c r="B2089" i="1"/>
  <c r="C2089" i="1"/>
  <c r="D2089" i="1"/>
  <c r="B2090" i="1"/>
  <c r="C2090" i="1"/>
  <c r="D2090" i="1"/>
  <c r="B2091" i="1"/>
  <c r="C2091" i="1"/>
  <c r="D2091" i="1"/>
  <c r="B2092" i="1"/>
  <c r="C2092" i="1"/>
  <c r="D2092" i="1"/>
  <c r="B2093" i="1"/>
  <c r="C2093" i="1"/>
  <c r="D2093" i="1"/>
  <c r="B2094" i="1"/>
  <c r="C2094" i="1"/>
  <c r="D2094" i="1"/>
  <c r="B2095" i="1"/>
  <c r="C2095" i="1"/>
  <c r="D2095" i="1"/>
  <c r="B2096" i="1"/>
  <c r="C2096" i="1"/>
  <c r="D2096" i="1"/>
  <c r="B2097" i="1"/>
  <c r="C2097" i="1"/>
  <c r="D2097" i="1"/>
  <c r="B2098" i="1"/>
  <c r="C2098" i="1"/>
  <c r="D2098" i="1"/>
  <c r="B2099" i="1"/>
  <c r="C2099" i="1"/>
  <c r="D2099" i="1"/>
  <c r="B2100" i="1"/>
  <c r="C2100" i="1"/>
  <c r="D2100" i="1"/>
  <c r="B2101" i="1"/>
  <c r="C2101" i="1"/>
  <c r="D2101" i="1"/>
  <c r="B2102" i="1"/>
  <c r="C2102" i="1"/>
  <c r="D2102" i="1"/>
  <c r="B2103" i="1"/>
  <c r="C2103" i="1"/>
  <c r="D2103" i="1"/>
  <c r="B2104" i="1"/>
  <c r="C2104" i="1"/>
  <c r="D2104" i="1"/>
  <c r="B2105" i="1"/>
  <c r="C2105" i="1"/>
  <c r="D2105" i="1"/>
  <c r="B2106" i="1"/>
  <c r="C2106" i="1"/>
  <c r="D2106" i="1"/>
  <c r="B2107" i="1"/>
  <c r="C2107" i="1"/>
  <c r="D2107" i="1"/>
  <c r="B2108" i="1"/>
  <c r="C2108" i="1"/>
  <c r="D2108" i="1"/>
  <c r="B2109" i="1"/>
  <c r="C2109" i="1"/>
  <c r="D2109" i="1"/>
  <c r="B2110" i="1"/>
  <c r="C2110" i="1"/>
  <c r="D2110" i="1"/>
  <c r="B2111" i="1"/>
  <c r="C2111" i="1"/>
  <c r="D2111" i="1"/>
  <c r="B2112" i="1"/>
  <c r="C2112" i="1"/>
  <c r="D2112" i="1"/>
  <c r="B2113" i="1"/>
  <c r="C2113" i="1"/>
  <c r="D2113" i="1"/>
  <c r="B2114" i="1"/>
  <c r="C2114" i="1"/>
  <c r="D2114" i="1"/>
  <c r="B2115" i="1"/>
  <c r="C2115" i="1"/>
  <c r="D2115" i="1"/>
  <c r="B2116" i="1"/>
  <c r="C2116" i="1"/>
  <c r="D2116" i="1"/>
  <c r="B2117" i="1"/>
  <c r="C2117" i="1"/>
  <c r="D2117" i="1"/>
  <c r="B2118" i="1"/>
  <c r="C2118" i="1"/>
  <c r="D2118" i="1"/>
  <c r="B2119" i="1"/>
  <c r="C2119" i="1"/>
  <c r="D2119" i="1"/>
  <c r="B2120" i="1"/>
  <c r="C2120" i="1"/>
  <c r="D2120" i="1"/>
  <c r="B2121" i="1"/>
  <c r="C2121" i="1"/>
  <c r="D2121" i="1"/>
  <c r="B2122" i="1"/>
  <c r="C2122" i="1"/>
  <c r="D2122" i="1"/>
  <c r="B2123" i="1"/>
  <c r="C2123" i="1"/>
  <c r="D2123" i="1"/>
  <c r="B2124" i="1"/>
  <c r="C2124" i="1"/>
  <c r="D2124" i="1"/>
  <c r="B2125" i="1"/>
  <c r="C2125" i="1"/>
  <c r="D2125" i="1"/>
  <c r="B2126" i="1"/>
  <c r="C2126" i="1"/>
  <c r="D2126" i="1"/>
  <c r="B2127" i="1"/>
  <c r="C2127" i="1"/>
  <c r="D2127" i="1"/>
  <c r="B2128" i="1"/>
  <c r="C2128" i="1"/>
  <c r="D2128" i="1"/>
  <c r="B2129" i="1"/>
  <c r="C2129" i="1"/>
  <c r="D2129" i="1"/>
  <c r="B2130" i="1"/>
  <c r="C2130" i="1"/>
  <c r="D2130" i="1"/>
  <c r="B2131" i="1"/>
  <c r="C2131" i="1"/>
  <c r="D2131" i="1"/>
  <c r="B2132" i="1"/>
  <c r="C2132" i="1"/>
  <c r="D2132" i="1"/>
  <c r="B2133" i="1"/>
  <c r="C2133" i="1"/>
  <c r="D2133" i="1"/>
  <c r="B2134" i="1"/>
  <c r="C2134" i="1"/>
  <c r="D2134" i="1"/>
  <c r="B2135" i="1"/>
  <c r="C2135" i="1"/>
  <c r="D2135" i="1"/>
  <c r="B2136" i="1"/>
  <c r="C2136" i="1"/>
  <c r="D2136" i="1"/>
  <c r="B2137" i="1"/>
  <c r="C2137" i="1"/>
  <c r="D2137" i="1"/>
  <c r="B2138" i="1"/>
  <c r="C2138" i="1"/>
  <c r="D2138" i="1"/>
  <c r="B2139" i="1"/>
  <c r="C2139" i="1"/>
  <c r="D2139" i="1"/>
  <c r="B2140" i="1"/>
  <c r="C2140" i="1"/>
  <c r="D2140" i="1"/>
  <c r="B2141" i="1"/>
  <c r="C2141" i="1"/>
  <c r="D2141" i="1"/>
  <c r="B2142" i="1"/>
  <c r="C2142" i="1"/>
  <c r="D2142" i="1"/>
  <c r="B2143" i="1"/>
  <c r="C2143" i="1"/>
  <c r="D2143" i="1"/>
  <c r="B2144" i="1"/>
  <c r="C2144" i="1"/>
  <c r="D2144" i="1"/>
  <c r="B2145" i="1"/>
  <c r="C2145" i="1"/>
  <c r="D2145" i="1"/>
  <c r="B2146" i="1"/>
  <c r="C2146" i="1"/>
  <c r="D2146" i="1"/>
  <c r="B2147" i="1"/>
  <c r="C2147" i="1"/>
  <c r="D2147" i="1"/>
  <c r="B2148" i="1"/>
  <c r="C2148" i="1"/>
  <c r="D2148" i="1"/>
  <c r="B2149" i="1"/>
  <c r="C2149" i="1"/>
  <c r="D2149" i="1"/>
  <c r="B2150" i="1"/>
  <c r="C2150" i="1"/>
  <c r="D2150" i="1"/>
  <c r="B2151" i="1"/>
  <c r="C2151" i="1"/>
  <c r="D2151" i="1"/>
  <c r="B2152" i="1"/>
  <c r="C2152" i="1"/>
  <c r="D2152" i="1"/>
  <c r="B2153" i="1"/>
  <c r="C2153" i="1"/>
  <c r="D2153" i="1"/>
  <c r="B2154" i="1"/>
  <c r="C2154" i="1"/>
  <c r="D2154" i="1"/>
  <c r="B2155" i="1"/>
  <c r="C2155" i="1"/>
  <c r="D2155" i="1"/>
  <c r="B2156" i="1"/>
  <c r="C2156" i="1"/>
  <c r="D2156" i="1"/>
  <c r="B2157" i="1"/>
  <c r="C2157" i="1"/>
  <c r="D2157" i="1"/>
  <c r="B2158" i="1"/>
  <c r="C2158" i="1"/>
  <c r="D2158" i="1"/>
  <c r="B2159" i="1"/>
  <c r="C2159" i="1"/>
  <c r="D2159" i="1"/>
  <c r="B2160" i="1"/>
  <c r="C2160" i="1"/>
  <c r="D2160" i="1"/>
  <c r="B2161" i="1"/>
  <c r="C2161" i="1"/>
  <c r="D2161" i="1"/>
  <c r="B2162" i="1"/>
  <c r="C2162" i="1"/>
  <c r="D2162" i="1"/>
  <c r="B2163" i="1"/>
  <c r="C2163" i="1"/>
  <c r="D2163" i="1"/>
  <c r="B2164" i="1"/>
  <c r="C2164" i="1"/>
  <c r="D2164" i="1"/>
  <c r="B2165" i="1"/>
  <c r="C2165" i="1"/>
  <c r="D2165" i="1"/>
  <c r="B2166" i="1"/>
  <c r="C2166" i="1"/>
  <c r="D2166" i="1"/>
  <c r="B2167" i="1"/>
  <c r="C2167" i="1"/>
  <c r="D2167" i="1"/>
  <c r="B2168" i="1"/>
  <c r="C2168" i="1"/>
  <c r="D2168" i="1"/>
  <c r="B2169" i="1"/>
  <c r="C2169" i="1"/>
  <c r="D2169" i="1"/>
  <c r="B2170" i="1"/>
  <c r="C2170" i="1"/>
  <c r="D2170" i="1"/>
  <c r="B2171" i="1"/>
  <c r="C2171" i="1"/>
  <c r="D2171" i="1"/>
  <c r="B2172" i="1"/>
  <c r="C2172" i="1"/>
  <c r="D2172" i="1"/>
  <c r="B2173" i="1"/>
  <c r="C2173" i="1"/>
  <c r="D2173" i="1"/>
  <c r="B2174" i="1"/>
  <c r="C2174" i="1"/>
  <c r="D2174" i="1"/>
  <c r="B2175" i="1"/>
  <c r="C2175" i="1"/>
  <c r="D2175" i="1"/>
  <c r="B2176" i="1"/>
  <c r="C2176" i="1"/>
  <c r="D2176" i="1"/>
  <c r="B2177" i="1"/>
  <c r="C2177" i="1"/>
  <c r="D2177" i="1"/>
  <c r="B2178" i="1"/>
  <c r="C2178" i="1"/>
  <c r="D2178" i="1"/>
  <c r="B2179" i="1"/>
  <c r="C2179" i="1"/>
  <c r="D2179" i="1"/>
  <c r="B2180" i="1"/>
  <c r="C2180" i="1"/>
  <c r="D2180" i="1"/>
  <c r="B2181" i="1"/>
  <c r="C2181" i="1"/>
  <c r="D2181" i="1"/>
  <c r="B2182" i="1"/>
  <c r="C2182" i="1"/>
  <c r="D2182" i="1"/>
  <c r="B2183" i="1"/>
  <c r="C2183" i="1"/>
  <c r="D2183" i="1"/>
  <c r="B2184" i="1"/>
  <c r="C2184" i="1"/>
  <c r="D2184" i="1"/>
  <c r="B2185" i="1"/>
  <c r="C2185" i="1"/>
  <c r="D2185" i="1"/>
  <c r="B2186" i="1"/>
  <c r="C2186" i="1"/>
  <c r="D2186" i="1"/>
  <c r="B2187" i="1"/>
  <c r="C2187" i="1"/>
  <c r="D2187" i="1"/>
  <c r="B2188" i="1"/>
  <c r="C2188" i="1"/>
  <c r="D2188" i="1"/>
  <c r="B2189" i="1"/>
  <c r="C2189" i="1"/>
  <c r="D2189" i="1"/>
  <c r="B2190" i="1"/>
  <c r="C2190" i="1"/>
  <c r="D2190" i="1"/>
  <c r="B2191" i="1"/>
  <c r="C2191" i="1"/>
  <c r="D2191" i="1"/>
  <c r="B2192" i="1"/>
  <c r="C2192" i="1"/>
  <c r="D2192" i="1"/>
  <c r="B2193" i="1"/>
  <c r="C2193" i="1"/>
  <c r="D2193" i="1"/>
  <c r="B2194" i="1"/>
  <c r="C2194" i="1"/>
  <c r="D2194" i="1"/>
  <c r="B2195" i="1"/>
  <c r="C2195" i="1"/>
  <c r="D2195" i="1"/>
  <c r="B2196" i="1"/>
  <c r="C2196" i="1"/>
  <c r="D2196" i="1"/>
  <c r="B2197" i="1"/>
  <c r="C2197" i="1"/>
  <c r="D2197" i="1"/>
  <c r="B2198" i="1"/>
  <c r="C2198" i="1"/>
  <c r="D2198" i="1"/>
  <c r="B2199" i="1"/>
  <c r="C2199" i="1"/>
  <c r="D2199" i="1"/>
  <c r="B2200" i="1"/>
  <c r="C2200" i="1"/>
  <c r="D2200" i="1"/>
  <c r="B2201" i="1"/>
  <c r="C2201" i="1"/>
  <c r="D2201" i="1"/>
  <c r="B2202" i="1"/>
  <c r="C2202" i="1"/>
  <c r="D2202" i="1"/>
  <c r="B2203" i="1"/>
  <c r="C2203" i="1"/>
  <c r="D2203" i="1"/>
  <c r="B2204" i="1"/>
  <c r="C2204" i="1"/>
  <c r="D2204" i="1"/>
  <c r="B2205" i="1"/>
  <c r="C2205" i="1"/>
  <c r="D2205" i="1"/>
  <c r="B2206" i="1"/>
  <c r="C2206" i="1"/>
  <c r="D2206" i="1"/>
  <c r="B2207" i="1"/>
  <c r="C2207" i="1"/>
  <c r="D2207" i="1"/>
  <c r="B2208" i="1"/>
  <c r="C2208" i="1"/>
  <c r="D2208" i="1"/>
  <c r="B2209" i="1"/>
  <c r="C2209" i="1"/>
  <c r="D2209" i="1"/>
  <c r="B2210" i="1"/>
  <c r="C2210" i="1"/>
  <c r="D2210" i="1"/>
  <c r="B2211" i="1"/>
  <c r="C2211" i="1"/>
  <c r="D2211" i="1"/>
  <c r="B2212" i="1"/>
  <c r="C2212" i="1"/>
  <c r="D2212" i="1"/>
  <c r="B2213" i="1"/>
  <c r="C2213" i="1"/>
  <c r="D2213" i="1"/>
  <c r="B2214" i="1"/>
  <c r="C2214" i="1"/>
  <c r="D2214" i="1"/>
  <c r="B2215" i="1"/>
  <c r="C2215" i="1"/>
  <c r="D2215" i="1"/>
  <c r="B2216" i="1"/>
  <c r="C2216" i="1"/>
  <c r="D2216" i="1"/>
  <c r="B2217" i="1"/>
  <c r="C2217" i="1"/>
  <c r="D2217" i="1"/>
  <c r="B2218" i="1"/>
  <c r="C2218" i="1"/>
  <c r="D2218" i="1"/>
  <c r="B2219" i="1"/>
  <c r="C2219" i="1"/>
  <c r="D2219" i="1"/>
  <c r="B2220" i="1"/>
  <c r="C2220" i="1"/>
  <c r="D2220" i="1"/>
  <c r="B2221" i="1"/>
  <c r="C2221" i="1"/>
  <c r="D2221" i="1"/>
  <c r="B2222" i="1"/>
  <c r="C2222" i="1"/>
  <c r="D2222" i="1"/>
  <c r="B2223" i="1"/>
  <c r="C2223" i="1"/>
  <c r="D2223" i="1"/>
  <c r="B2224" i="1"/>
  <c r="C2224" i="1"/>
  <c r="D2224" i="1"/>
  <c r="B2225" i="1"/>
  <c r="C2225" i="1"/>
  <c r="D2225" i="1"/>
  <c r="B2226" i="1"/>
  <c r="C2226" i="1"/>
  <c r="D2226" i="1"/>
  <c r="B2227" i="1"/>
  <c r="C2227" i="1"/>
  <c r="D2227" i="1"/>
  <c r="B2228" i="1"/>
  <c r="C2228" i="1"/>
  <c r="D2228" i="1"/>
  <c r="B2229" i="1"/>
  <c r="C2229" i="1"/>
  <c r="D2229" i="1"/>
  <c r="B2230" i="1"/>
  <c r="C2230" i="1"/>
  <c r="D2230" i="1"/>
  <c r="B2231" i="1"/>
  <c r="C2231" i="1"/>
  <c r="D2231" i="1"/>
  <c r="B2232" i="1"/>
  <c r="C2232" i="1"/>
  <c r="D2232" i="1"/>
  <c r="B2233" i="1"/>
  <c r="C2233" i="1"/>
  <c r="D2233" i="1"/>
  <c r="B2234" i="1"/>
  <c r="C2234" i="1"/>
  <c r="D2234" i="1"/>
  <c r="B2235" i="1"/>
  <c r="C2235" i="1"/>
  <c r="D2235" i="1"/>
  <c r="B2236" i="1"/>
  <c r="C2236" i="1"/>
  <c r="D2236" i="1"/>
  <c r="B2237" i="1"/>
  <c r="C2237" i="1"/>
  <c r="D2237" i="1"/>
  <c r="B2238" i="1"/>
  <c r="C2238" i="1"/>
  <c r="D2238" i="1"/>
  <c r="B2239" i="1"/>
  <c r="C2239" i="1"/>
  <c r="D2239" i="1"/>
  <c r="B2240" i="1"/>
  <c r="C2240" i="1"/>
  <c r="D2240" i="1"/>
  <c r="B2241" i="1"/>
  <c r="C2241" i="1"/>
  <c r="D2241" i="1"/>
  <c r="B2242" i="1"/>
  <c r="C2242" i="1"/>
  <c r="D2242" i="1"/>
  <c r="B2243" i="1"/>
  <c r="C2243" i="1"/>
  <c r="D2243" i="1"/>
  <c r="B2244" i="1"/>
  <c r="C2244" i="1"/>
  <c r="D2244" i="1"/>
  <c r="B2245" i="1"/>
  <c r="C2245" i="1"/>
  <c r="D2245" i="1"/>
  <c r="B2246" i="1"/>
  <c r="C2246" i="1"/>
  <c r="D2246" i="1"/>
  <c r="B2247" i="1"/>
  <c r="C2247" i="1"/>
  <c r="D2247" i="1"/>
  <c r="B2248" i="1"/>
  <c r="C2248" i="1"/>
  <c r="D2248" i="1"/>
  <c r="B2249" i="1"/>
  <c r="C2249" i="1"/>
  <c r="D2249" i="1"/>
  <c r="B2250" i="1"/>
  <c r="C2250" i="1"/>
  <c r="D2250" i="1"/>
  <c r="B2251" i="1"/>
  <c r="C2251" i="1"/>
  <c r="D2251" i="1"/>
  <c r="B2252" i="1"/>
  <c r="C2252" i="1"/>
  <c r="D2252" i="1"/>
  <c r="B2253" i="1"/>
  <c r="C2253" i="1"/>
  <c r="D2253" i="1"/>
  <c r="B2254" i="1"/>
  <c r="C2254" i="1"/>
  <c r="D2254" i="1"/>
  <c r="B2255" i="1"/>
  <c r="C2255" i="1"/>
  <c r="D2255" i="1"/>
  <c r="B2256" i="1"/>
  <c r="C2256" i="1"/>
  <c r="D2256" i="1"/>
  <c r="B2257" i="1"/>
  <c r="C2257" i="1"/>
  <c r="D2257" i="1"/>
  <c r="B2258" i="1"/>
  <c r="C2258" i="1"/>
  <c r="D2258" i="1"/>
  <c r="B2259" i="1"/>
  <c r="C2259" i="1"/>
  <c r="D2259" i="1"/>
  <c r="B2260" i="1"/>
  <c r="C2260" i="1"/>
  <c r="D2260" i="1"/>
  <c r="B2261" i="1"/>
  <c r="C2261" i="1"/>
  <c r="D2261" i="1"/>
  <c r="B2262" i="1"/>
  <c r="C2262" i="1"/>
  <c r="D2262" i="1"/>
  <c r="B2263" i="1"/>
  <c r="C2263" i="1"/>
  <c r="D2263" i="1"/>
  <c r="B2264" i="1"/>
  <c r="C2264" i="1"/>
  <c r="D2264" i="1"/>
  <c r="B2265" i="1"/>
  <c r="C2265" i="1"/>
  <c r="D2265" i="1"/>
  <c r="B2266" i="1"/>
  <c r="C2266" i="1"/>
  <c r="D2266" i="1"/>
  <c r="B2267" i="1"/>
  <c r="C2267" i="1"/>
  <c r="D2267" i="1"/>
  <c r="B2268" i="1"/>
  <c r="C2268" i="1"/>
  <c r="D2268" i="1"/>
  <c r="B2269" i="1"/>
  <c r="C2269" i="1"/>
  <c r="D2269" i="1"/>
  <c r="B2270" i="1"/>
  <c r="C2270" i="1"/>
  <c r="D2270" i="1"/>
  <c r="B2271" i="1"/>
  <c r="C2271" i="1"/>
  <c r="D2271" i="1"/>
  <c r="B2272" i="1"/>
  <c r="C2272" i="1"/>
  <c r="D2272" i="1"/>
  <c r="B2273" i="1"/>
  <c r="C2273" i="1"/>
  <c r="D2273" i="1"/>
  <c r="B2274" i="1"/>
  <c r="C2274" i="1"/>
  <c r="D2274" i="1"/>
  <c r="B2275" i="1"/>
  <c r="C2275" i="1"/>
  <c r="D2275" i="1"/>
  <c r="B2276" i="1"/>
  <c r="C2276" i="1"/>
  <c r="D2276" i="1"/>
  <c r="B2277" i="1"/>
  <c r="C2277" i="1"/>
  <c r="D2277" i="1"/>
  <c r="B2278" i="1"/>
  <c r="C2278" i="1"/>
  <c r="D2278" i="1"/>
  <c r="B2279" i="1"/>
  <c r="C2279" i="1"/>
  <c r="D2279" i="1"/>
  <c r="B2280" i="1"/>
  <c r="C2280" i="1"/>
  <c r="D2280" i="1"/>
  <c r="B2281" i="1"/>
  <c r="C2281" i="1"/>
  <c r="D2281" i="1"/>
  <c r="B2282" i="1"/>
  <c r="C2282" i="1"/>
  <c r="D2282" i="1"/>
  <c r="B2283" i="1"/>
  <c r="C2283" i="1"/>
  <c r="D2283" i="1"/>
  <c r="B2284" i="1"/>
  <c r="C2284" i="1"/>
  <c r="D2284" i="1"/>
  <c r="B2285" i="1"/>
  <c r="C2285" i="1"/>
  <c r="D2285" i="1"/>
  <c r="B2286" i="1"/>
  <c r="C2286" i="1"/>
  <c r="D2286" i="1"/>
  <c r="B2287" i="1"/>
  <c r="C2287" i="1"/>
  <c r="D2287" i="1"/>
  <c r="B2288" i="1"/>
  <c r="C2288" i="1"/>
  <c r="D2288" i="1"/>
  <c r="B2289" i="1"/>
  <c r="C2289" i="1"/>
  <c r="D2289" i="1"/>
  <c r="B2290" i="1"/>
  <c r="C2290" i="1"/>
  <c r="D2290" i="1"/>
  <c r="B2291" i="1"/>
  <c r="C2291" i="1"/>
  <c r="D2291" i="1"/>
  <c r="B2292" i="1"/>
  <c r="C2292" i="1"/>
  <c r="D2292" i="1"/>
  <c r="B2293" i="1"/>
  <c r="C2293" i="1"/>
  <c r="D2293" i="1"/>
  <c r="B2294" i="1"/>
  <c r="C2294" i="1"/>
  <c r="D2294" i="1"/>
  <c r="B2295" i="1"/>
  <c r="C2295" i="1"/>
  <c r="D2295" i="1"/>
  <c r="B2296" i="1"/>
  <c r="C2296" i="1"/>
  <c r="D2296" i="1"/>
  <c r="B2297" i="1"/>
  <c r="C2297" i="1"/>
  <c r="D2297" i="1"/>
  <c r="B2298" i="1"/>
  <c r="C2298" i="1"/>
  <c r="D2298" i="1"/>
  <c r="B2299" i="1"/>
  <c r="C2299" i="1"/>
  <c r="D2299" i="1"/>
  <c r="B2300" i="1"/>
  <c r="C2300" i="1"/>
  <c r="D2300" i="1"/>
  <c r="B2301" i="1"/>
  <c r="C2301" i="1"/>
  <c r="D2301" i="1"/>
  <c r="B2302" i="1"/>
  <c r="C2302" i="1"/>
  <c r="D2302" i="1"/>
  <c r="B2303" i="1"/>
  <c r="C2303" i="1"/>
  <c r="D2303" i="1"/>
  <c r="B2304" i="1"/>
  <c r="C2304" i="1"/>
  <c r="D2304" i="1"/>
  <c r="B2305" i="1"/>
  <c r="C2305" i="1"/>
  <c r="D2305" i="1"/>
  <c r="B2306" i="1"/>
  <c r="C2306" i="1"/>
  <c r="D2306" i="1"/>
  <c r="B2307" i="1"/>
  <c r="C2307" i="1"/>
  <c r="D2307" i="1"/>
  <c r="B2308" i="1"/>
  <c r="C2308" i="1"/>
  <c r="D2308" i="1"/>
  <c r="B2309" i="1"/>
  <c r="C2309" i="1"/>
  <c r="D2309" i="1"/>
  <c r="B2310" i="1"/>
  <c r="C2310" i="1"/>
  <c r="D2310" i="1"/>
  <c r="B2311" i="1"/>
  <c r="C2311" i="1"/>
  <c r="D2311" i="1"/>
  <c r="B2312" i="1"/>
  <c r="C2312" i="1"/>
  <c r="D2312" i="1"/>
  <c r="B2313" i="1"/>
  <c r="C2313" i="1"/>
  <c r="D2313" i="1"/>
  <c r="B2314" i="1"/>
  <c r="C2314" i="1"/>
  <c r="D2314" i="1"/>
  <c r="B2315" i="1"/>
  <c r="C2315" i="1"/>
  <c r="D2315" i="1"/>
  <c r="B2316" i="1"/>
  <c r="C2316" i="1"/>
  <c r="D2316" i="1"/>
  <c r="B2317" i="1"/>
  <c r="C2317" i="1"/>
  <c r="D2317" i="1"/>
  <c r="B2318" i="1"/>
  <c r="C2318" i="1"/>
  <c r="D2318" i="1"/>
  <c r="B2319" i="1"/>
  <c r="C2319" i="1"/>
  <c r="D2319" i="1"/>
  <c r="B2320" i="1"/>
  <c r="C2320" i="1"/>
  <c r="D2320" i="1"/>
  <c r="B2321" i="1"/>
  <c r="C2321" i="1"/>
  <c r="D2321" i="1"/>
  <c r="B2322" i="1"/>
  <c r="C2322" i="1"/>
  <c r="D2322" i="1"/>
  <c r="B2323" i="1"/>
  <c r="C2323" i="1"/>
  <c r="D2323" i="1"/>
  <c r="B2324" i="1"/>
  <c r="C2324" i="1"/>
  <c r="D2324" i="1"/>
  <c r="B2325" i="1"/>
  <c r="C2325" i="1"/>
  <c r="D2325" i="1"/>
  <c r="B2326" i="1"/>
  <c r="C2326" i="1"/>
  <c r="D2326" i="1"/>
  <c r="B2327" i="1"/>
  <c r="C2327" i="1"/>
  <c r="D2327" i="1"/>
  <c r="B2328" i="1"/>
  <c r="C2328" i="1"/>
  <c r="D2328" i="1"/>
  <c r="B2329" i="1"/>
  <c r="C2329" i="1"/>
  <c r="D2329" i="1"/>
  <c r="B2330" i="1"/>
  <c r="C2330" i="1"/>
  <c r="D2330" i="1"/>
  <c r="B2331" i="1"/>
  <c r="C2331" i="1"/>
  <c r="D2331" i="1"/>
  <c r="B2332" i="1"/>
  <c r="C2332" i="1"/>
  <c r="D2332" i="1"/>
  <c r="B2333" i="1"/>
  <c r="C2333" i="1"/>
  <c r="D2333" i="1"/>
  <c r="B2334" i="1"/>
  <c r="C2334" i="1"/>
  <c r="D2334" i="1"/>
  <c r="B2335" i="1"/>
  <c r="C2335" i="1"/>
  <c r="D2335" i="1"/>
  <c r="B2336" i="1"/>
  <c r="C2336" i="1"/>
  <c r="D2336" i="1"/>
  <c r="B2337" i="1"/>
  <c r="C2337" i="1"/>
  <c r="D2337" i="1"/>
  <c r="B2338" i="1"/>
  <c r="C2338" i="1"/>
  <c r="D2338" i="1"/>
  <c r="B2339" i="1"/>
  <c r="C2339" i="1"/>
  <c r="D2339" i="1"/>
  <c r="B2340" i="1"/>
  <c r="C2340" i="1"/>
  <c r="D2340" i="1"/>
  <c r="B2341" i="1"/>
  <c r="C2341" i="1"/>
  <c r="D2341" i="1"/>
  <c r="B2342" i="1"/>
  <c r="C2342" i="1"/>
  <c r="D2342" i="1"/>
  <c r="B2343" i="1"/>
  <c r="C2343" i="1"/>
  <c r="D2343" i="1"/>
  <c r="B2344" i="1"/>
  <c r="C2344" i="1"/>
  <c r="D2344" i="1"/>
  <c r="B2345" i="1"/>
  <c r="C2345" i="1"/>
  <c r="D2345" i="1"/>
  <c r="B2346" i="1"/>
  <c r="C2346" i="1"/>
  <c r="D2346" i="1"/>
  <c r="B2347" i="1"/>
  <c r="C2347" i="1"/>
  <c r="D2347" i="1"/>
  <c r="B2348" i="1"/>
  <c r="C2348" i="1"/>
  <c r="D2348" i="1"/>
  <c r="B2349" i="1"/>
  <c r="C2349" i="1"/>
  <c r="D2349" i="1"/>
  <c r="B2350" i="1"/>
  <c r="C2350" i="1"/>
  <c r="D2350" i="1"/>
  <c r="B2351" i="1"/>
  <c r="C2351" i="1"/>
  <c r="D2351" i="1"/>
  <c r="B2352" i="1"/>
  <c r="C2352" i="1"/>
  <c r="D2352" i="1"/>
  <c r="B2353" i="1"/>
  <c r="C2353" i="1"/>
  <c r="D2353" i="1"/>
  <c r="B2354" i="1"/>
  <c r="C2354" i="1"/>
  <c r="D2354" i="1"/>
  <c r="B2355" i="1"/>
  <c r="C2355" i="1"/>
  <c r="D2355" i="1"/>
  <c r="B2356" i="1"/>
  <c r="C2356" i="1"/>
  <c r="D2356" i="1"/>
  <c r="B2357" i="1"/>
  <c r="C2357" i="1"/>
  <c r="D2357" i="1"/>
  <c r="B2358" i="1"/>
  <c r="C2358" i="1"/>
  <c r="D2358" i="1"/>
  <c r="B2359" i="1"/>
  <c r="C2359" i="1"/>
  <c r="D2359" i="1"/>
  <c r="B2360" i="1"/>
  <c r="C2360" i="1"/>
  <c r="D2360" i="1"/>
  <c r="B2361" i="1"/>
  <c r="C2361" i="1"/>
  <c r="D2361" i="1"/>
  <c r="B2362" i="1"/>
  <c r="C2362" i="1"/>
  <c r="D2362" i="1"/>
  <c r="B2363" i="1"/>
  <c r="C2363" i="1"/>
  <c r="D2363" i="1"/>
  <c r="B2364" i="1"/>
  <c r="C2364" i="1"/>
  <c r="D2364" i="1"/>
  <c r="B2365" i="1"/>
  <c r="C2365" i="1"/>
  <c r="D2365" i="1"/>
  <c r="B2366" i="1"/>
  <c r="C2366" i="1"/>
  <c r="D2366" i="1"/>
  <c r="B2367" i="1"/>
  <c r="C2367" i="1"/>
  <c r="D2367" i="1"/>
  <c r="B2368" i="1"/>
  <c r="C2368" i="1"/>
  <c r="D2368" i="1"/>
  <c r="B2369" i="1"/>
  <c r="C2369" i="1"/>
  <c r="D2369" i="1"/>
  <c r="B2370" i="1"/>
  <c r="C2370" i="1"/>
  <c r="D2370" i="1"/>
  <c r="B2371" i="1"/>
  <c r="C2371" i="1"/>
  <c r="D2371" i="1"/>
  <c r="B2372" i="1"/>
  <c r="C2372" i="1"/>
  <c r="D2372" i="1"/>
  <c r="B2373" i="1"/>
  <c r="C2373" i="1"/>
  <c r="D2373" i="1"/>
  <c r="B2374" i="1"/>
  <c r="C2374" i="1"/>
  <c r="D2374" i="1"/>
  <c r="B2375" i="1"/>
  <c r="C2375" i="1"/>
  <c r="D2375" i="1"/>
  <c r="B2376" i="1"/>
  <c r="C2376" i="1"/>
  <c r="D2376" i="1"/>
  <c r="B2377" i="1"/>
  <c r="C2377" i="1"/>
  <c r="D2377" i="1"/>
  <c r="B2378" i="1"/>
  <c r="C2378" i="1"/>
  <c r="D2378" i="1"/>
  <c r="B2379" i="1"/>
  <c r="C2379" i="1"/>
  <c r="D2379" i="1"/>
  <c r="B2380" i="1"/>
  <c r="C2380" i="1"/>
  <c r="D2380" i="1"/>
  <c r="B2381" i="1"/>
  <c r="C2381" i="1"/>
  <c r="D2381" i="1"/>
  <c r="B2382" i="1"/>
  <c r="C2382" i="1"/>
  <c r="D2382" i="1"/>
  <c r="B2383" i="1"/>
  <c r="C2383" i="1"/>
  <c r="D2383" i="1"/>
  <c r="B2384" i="1"/>
  <c r="C2384" i="1"/>
  <c r="D2384" i="1"/>
  <c r="B2385" i="1"/>
  <c r="C2385" i="1"/>
  <c r="D2385" i="1"/>
  <c r="B2386" i="1"/>
  <c r="C2386" i="1"/>
  <c r="D2386" i="1"/>
  <c r="B2387" i="1"/>
  <c r="C2387" i="1"/>
  <c r="D2387" i="1"/>
  <c r="B2388" i="1"/>
  <c r="C2388" i="1"/>
  <c r="D2388" i="1"/>
  <c r="B2389" i="1"/>
  <c r="C2389" i="1"/>
  <c r="D2389" i="1"/>
  <c r="B2390" i="1"/>
  <c r="C2390" i="1"/>
  <c r="D2390" i="1"/>
  <c r="B2391" i="1"/>
  <c r="C2391" i="1"/>
  <c r="D2391" i="1"/>
  <c r="B2392" i="1"/>
  <c r="C2392" i="1"/>
  <c r="D2392" i="1"/>
  <c r="B2393" i="1"/>
  <c r="C2393" i="1"/>
  <c r="D2393" i="1"/>
  <c r="B2394" i="1"/>
  <c r="C2394" i="1"/>
  <c r="D2394" i="1"/>
  <c r="B2395" i="1"/>
  <c r="C2395" i="1"/>
  <c r="D2395" i="1"/>
  <c r="B2396" i="1"/>
  <c r="C2396" i="1"/>
  <c r="D2396" i="1"/>
  <c r="B2397" i="1"/>
  <c r="C2397" i="1"/>
  <c r="D2397" i="1"/>
  <c r="B2398" i="1"/>
  <c r="C2398" i="1"/>
  <c r="D2398" i="1"/>
  <c r="B2399" i="1"/>
  <c r="C2399" i="1"/>
  <c r="D2399" i="1"/>
  <c r="B2400" i="1"/>
  <c r="C2400" i="1"/>
  <c r="D2400" i="1"/>
  <c r="B2401" i="1"/>
  <c r="C2401" i="1"/>
  <c r="D2401" i="1"/>
  <c r="B2402" i="1"/>
  <c r="C2402" i="1"/>
  <c r="D2402" i="1"/>
  <c r="B2403" i="1"/>
  <c r="C2403" i="1"/>
  <c r="D2403" i="1"/>
  <c r="B2404" i="1"/>
  <c r="C2404" i="1"/>
  <c r="D2404" i="1"/>
  <c r="B2405" i="1"/>
  <c r="C2405" i="1"/>
  <c r="D2405" i="1"/>
  <c r="B2406" i="1"/>
  <c r="C2406" i="1"/>
  <c r="D2406" i="1"/>
  <c r="B2407" i="1"/>
  <c r="C2407" i="1"/>
  <c r="D2407" i="1"/>
  <c r="B2408" i="1"/>
  <c r="C2408" i="1"/>
  <c r="D2408" i="1"/>
  <c r="B2409" i="1"/>
  <c r="C2409" i="1"/>
  <c r="D2409" i="1"/>
  <c r="B2410" i="1"/>
  <c r="C2410" i="1"/>
  <c r="D2410" i="1"/>
  <c r="B2411" i="1"/>
  <c r="C2411" i="1"/>
  <c r="D2411" i="1"/>
  <c r="B2412" i="1"/>
  <c r="C2412" i="1"/>
  <c r="D2412" i="1"/>
  <c r="B2413" i="1"/>
  <c r="C2413" i="1"/>
  <c r="D2413" i="1"/>
  <c r="B2414" i="1"/>
  <c r="C2414" i="1"/>
  <c r="D2414" i="1"/>
  <c r="B2415" i="1"/>
  <c r="C2415" i="1"/>
  <c r="D2415" i="1"/>
  <c r="B2416" i="1"/>
  <c r="C2416" i="1"/>
  <c r="D2416" i="1"/>
  <c r="B2417" i="1"/>
  <c r="C2417" i="1"/>
  <c r="D2417" i="1"/>
  <c r="B2418" i="1"/>
  <c r="C2418" i="1"/>
  <c r="D2418" i="1"/>
  <c r="B2419" i="1"/>
  <c r="C2419" i="1"/>
  <c r="D2419" i="1"/>
  <c r="B2420" i="1"/>
  <c r="C2420" i="1"/>
  <c r="D2420" i="1"/>
  <c r="B2421" i="1"/>
  <c r="C2421" i="1"/>
  <c r="D2421" i="1"/>
  <c r="B2422" i="1"/>
  <c r="C2422" i="1"/>
  <c r="D2422" i="1"/>
  <c r="B2423" i="1"/>
  <c r="C2423" i="1"/>
  <c r="D2423" i="1"/>
  <c r="B2424" i="1"/>
  <c r="C2424" i="1"/>
  <c r="D2424" i="1"/>
  <c r="B2425" i="1"/>
  <c r="C2425" i="1"/>
  <c r="D2425" i="1"/>
  <c r="B2426" i="1"/>
  <c r="C2426" i="1"/>
  <c r="D2426" i="1"/>
  <c r="B2427" i="1"/>
  <c r="C2427" i="1"/>
  <c r="D2427" i="1"/>
  <c r="B2428" i="1"/>
  <c r="C2428" i="1"/>
  <c r="D2428" i="1"/>
  <c r="B2429" i="1"/>
  <c r="C2429" i="1"/>
  <c r="D2429" i="1"/>
  <c r="B2430" i="1"/>
  <c r="C2430" i="1"/>
  <c r="D2430" i="1"/>
  <c r="B2431" i="1"/>
  <c r="C2431" i="1"/>
  <c r="D2431" i="1"/>
  <c r="B2432" i="1"/>
  <c r="C2432" i="1"/>
  <c r="D2432" i="1"/>
  <c r="B2433" i="1"/>
  <c r="C2433" i="1"/>
  <c r="D2433" i="1"/>
  <c r="B2434" i="1"/>
  <c r="C2434" i="1"/>
  <c r="D2434" i="1"/>
  <c r="B2435" i="1"/>
  <c r="C2435" i="1"/>
  <c r="D2435" i="1"/>
  <c r="B2436" i="1"/>
  <c r="C2436" i="1"/>
  <c r="D2436" i="1"/>
  <c r="B2437" i="1"/>
  <c r="C2437" i="1"/>
  <c r="D2437" i="1"/>
  <c r="B2438" i="1"/>
  <c r="C2438" i="1"/>
  <c r="D2438" i="1"/>
  <c r="B2439" i="1"/>
  <c r="C2439" i="1"/>
  <c r="D2439" i="1"/>
  <c r="B2440" i="1"/>
  <c r="C2440" i="1"/>
  <c r="D2440" i="1"/>
  <c r="B2441" i="1"/>
  <c r="C2441" i="1"/>
  <c r="D2441" i="1"/>
  <c r="B2442" i="1"/>
  <c r="C2442" i="1"/>
  <c r="D2442" i="1"/>
  <c r="B2443" i="1"/>
  <c r="C2443" i="1"/>
  <c r="D2443" i="1"/>
  <c r="B2444" i="1"/>
  <c r="C2444" i="1"/>
  <c r="D2444" i="1"/>
  <c r="B2445" i="1"/>
  <c r="C2445" i="1"/>
  <c r="D2445" i="1"/>
  <c r="B2446" i="1"/>
  <c r="C2446" i="1"/>
  <c r="D2446" i="1"/>
  <c r="B2447" i="1"/>
  <c r="C2447" i="1"/>
  <c r="D2447" i="1"/>
  <c r="B2448" i="1"/>
  <c r="C2448" i="1"/>
  <c r="D2448" i="1"/>
  <c r="B2449" i="1"/>
  <c r="C2449" i="1"/>
  <c r="D2449" i="1"/>
  <c r="B2450" i="1"/>
  <c r="C2450" i="1"/>
  <c r="D2450" i="1"/>
  <c r="B2451" i="1"/>
  <c r="C2451" i="1"/>
  <c r="D2451" i="1"/>
  <c r="B2452" i="1"/>
  <c r="C2452" i="1"/>
  <c r="D2452" i="1"/>
  <c r="B2453" i="1"/>
  <c r="C2453" i="1"/>
  <c r="D2453" i="1"/>
  <c r="B2454" i="1"/>
  <c r="C2454" i="1"/>
  <c r="D2454" i="1"/>
  <c r="B2455" i="1"/>
  <c r="C2455" i="1"/>
  <c r="D2455" i="1"/>
  <c r="B2456" i="1"/>
  <c r="C2456" i="1"/>
  <c r="D2456" i="1"/>
  <c r="B2457" i="1"/>
  <c r="C2457" i="1"/>
  <c r="D2457" i="1"/>
  <c r="B2458" i="1"/>
  <c r="C2458" i="1"/>
  <c r="D2458" i="1"/>
  <c r="B2459" i="1"/>
  <c r="C2459" i="1"/>
  <c r="D2459" i="1"/>
  <c r="B2460" i="1"/>
  <c r="C2460" i="1"/>
  <c r="D2460" i="1"/>
  <c r="B2461" i="1"/>
  <c r="C2461" i="1"/>
  <c r="D2461" i="1"/>
  <c r="B2462" i="1"/>
  <c r="C2462" i="1"/>
  <c r="D2462" i="1"/>
  <c r="B2463" i="1"/>
  <c r="C2463" i="1"/>
  <c r="D2463" i="1"/>
  <c r="B2464" i="1"/>
  <c r="C2464" i="1"/>
  <c r="D2464" i="1"/>
  <c r="B2465" i="1"/>
  <c r="C2465" i="1"/>
  <c r="D2465" i="1"/>
  <c r="B2466" i="1"/>
  <c r="C2466" i="1"/>
  <c r="D2466" i="1"/>
  <c r="B2467" i="1"/>
  <c r="C2467" i="1"/>
  <c r="D2467" i="1"/>
  <c r="B2468" i="1"/>
  <c r="C2468" i="1"/>
  <c r="D2468" i="1"/>
  <c r="B2469" i="1"/>
  <c r="C2469" i="1"/>
  <c r="D2469" i="1"/>
  <c r="B2470" i="1"/>
  <c r="C2470" i="1"/>
  <c r="D2470" i="1"/>
  <c r="B2471" i="1"/>
  <c r="C2471" i="1"/>
  <c r="D2471" i="1"/>
  <c r="B2472" i="1"/>
  <c r="C2472" i="1"/>
  <c r="D2472" i="1"/>
  <c r="B2473" i="1"/>
  <c r="C2473" i="1"/>
  <c r="D2473" i="1"/>
  <c r="B2474" i="1"/>
  <c r="C2474" i="1"/>
  <c r="D2474" i="1"/>
  <c r="B2475" i="1"/>
  <c r="C2475" i="1"/>
  <c r="D2475" i="1"/>
  <c r="B2476" i="1"/>
  <c r="C2476" i="1"/>
  <c r="D2476" i="1"/>
  <c r="B2477" i="1"/>
  <c r="C2477" i="1"/>
  <c r="D2477" i="1"/>
  <c r="B2478" i="1"/>
  <c r="C2478" i="1"/>
  <c r="D2478" i="1"/>
  <c r="B2479" i="1"/>
  <c r="C2479" i="1"/>
  <c r="D2479" i="1"/>
  <c r="B2480" i="1"/>
  <c r="C2480" i="1"/>
  <c r="D2480" i="1"/>
  <c r="B2481" i="1"/>
  <c r="C2481" i="1"/>
  <c r="D2481" i="1"/>
  <c r="B2482" i="1"/>
  <c r="C2482" i="1"/>
  <c r="D2482" i="1"/>
  <c r="B2483" i="1"/>
  <c r="C2483" i="1"/>
  <c r="D2483" i="1"/>
  <c r="B2484" i="1"/>
  <c r="C2484" i="1"/>
  <c r="D2484" i="1"/>
  <c r="B2485" i="1"/>
  <c r="C2485" i="1"/>
  <c r="D2485" i="1"/>
  <c r="B2486" i="1"/>
  <c r="C2486" i="1"/>
  <c r="D2486" i="1"/>
  <c r="B2487" i="1"/>
  <c r="C2487" i="1"/>
  <c r="D2487" i="1"/>
  <c r="B2488" i="1"/>
  <c r="C2488" i="1"/>
  <c r="D2488" i="1"/>
  <c r="B2489" i="1"/>
  <c r="C2489" i="1"/>
  <c r="D2489" i="1"/>
  <c r="B2490" i="1"/>
  <c r="C2490" i="1"/>
  <c r="D2490" i="1"/>
  <c r="B2491" i="1"/>
  <c r="C2491" i="1"/>
  <c r="D2491" i="1"/>
  <c r="B2492" i="1"/>
  <c r="C2492" i="1"/>
  <c r="D2492" i="1"/>
  <c r="B2493" i="1"/>
  <c r="C2493" i="1"/>
  <c r="D2493" i="1"/>
  <c r="B2494" i="1"/>
  <c r="C2494" i="1"/>
  <c r="D2494" i="1"/>
  <c r="B2495" i="1"/>
  <c r="C2495" i="1"/>
  <c r="D2495" i="1"/>
  <c r="B2496" i="1"/>
  <c r="C2496" i="1"/>
  <c r="D2496" i="1"/>
  <c r="B2497" i="1"/>
  <c r="C2497" i="1"/>
  <c r="D2497" i="1"/>
  <c r="B2498" i="1"/>
  <c r="C2498" i="1"/>
  <c r="D2498" i="1"/>
  <c r="B2499" i="1"/>
  <c r="C2499" i="1"/>
  <c r="D2499" i="1"/>
  <c r="B2500" i="1"/>
  <c r="C2500" i="1"/>
  <c r="D2500" i="1"/>
  <c r="B2501" i="1"/>
  <c r="C2501" i="1"/>
  <c r="D2501" i="1"/>
  <c r="B2502" i="1"/>
  <c r="C2502" i="1"/>
  <c r="D2502" i="1"/>
  <c r="B2503" i="1"/>
  <c r="C2503" i="1"/>
  <c r="D2503" i="1"/>
  <c r="B2504" i="1"/>
  <c r="C2504" i="1"/>
  <c r="D2504" i="1"/>
  <c r="B2505" i="1"/>
  <c r="C2505" i="1"/>
  <c r="D2505" i="1"/>
  <c r="B2506" i="1"/>
  <c r="C2506" i="1"/>
  <c r="D2506" i="1"/>
  <c r="B2507" i="1"/>
  <c r="C2507" i="1"/>
  <c r="D2507" i="1"/>
  <c r="B2508" i="1"/>
  <c r="C2508" i="1"/>
  <c r="D2508" i="1"/>
  <c r="B2509" i="1"/>
  <c r="C2509" i="1"/>
  <c r="D2509" i="1"/>
  <c r="B2510" i="1"/>
  <c r="C2510" i="1"/>
  <c r="D2510" i="1"/>
  <c r="B2511" i="1"/>
  <c r="C2511" i="1"/>
  <c r="D2511" i="1"/>
  <c r="B2512" i="1"/>
  <c r="C2512" i="1"/>
  <c r="D2512" i="1"/>
  <c r="B2513" i="1"/>
  <c r="C2513" i="1"/>
  <c r="D2513" i="1"/>
  <c r="B2514" i="1"/>
  <c r="C2514" i="1"/>
  <c r="D2514" i="1"/>
  <c r="B2515" i="1"/>
  <c r="C2515" i="1"/>
  <c r="D2515" i="1"/>
  <c r="B2516" i="1"/>
  <c r="C2516" i="1"/>
  <c r="D2516" i="1"/>
  <c r="B2517" i="1"/>
  <c r="C2517" i="1"/>
  <c r="D2517" i="1"/>
  <c r="B2518" i="1"/>
  <c r="C2518" i="1"/>
  <c r="D2518" i="1"/>
  <c r="B2519" i="1"/>
  <c r="C2519" i="1"/>
  <c r="D2519" i="1"/>
  <c r="B2520" i="1"/>
  <c r="C2520" i="1"/>
  <c r="D2520" i="1"/>
  <c r="B2521" i="1"/>
  <c r="C2521" i="1"/>
  <c r="D2521" i="1"/>
  <c r="B2522" i="1"/>
  <c r="C2522" i="1"/>
  <c r="D2522" i="1"/>
  <c r="B2523" i="1"/>
  <c r="C2523" i="1"/>
  <c r="D2523" i="1"/>
  <c r="B2524" i="1"/>
  <c r="C2524" i="1"/>
  <c r="D2524" i="1"/>
  <c r="B2525" i="1"/>
  <c r="C2525" i="1"/>
  <c r="D2525" i="1"/>
  <c r="B2526" i="1"/>
  <c r="C2526" i="1"/>
  <c r="D2526" i="1"/>
  <c r="B2527" i="1"/>
  <c r="C2527" i="1"/>
  <c r="D2527" i="1"/>
  <c r="B2528" i="1"/>
  <c r="C2528" i="1"/>
  <c r="D2528" i="1"/>
  <c r="B2529" i="1"/>
  <c r="C2529" i="1"/>
  <c r="D2529" i="1"/>
  <c r="B2530" i="1"/>
  <c r="C2530" i="1"/>
  <c r="D2530" i="1"/>
  <c r="B2531" i="1"/>
  <c r="C2531" i="1"/>
  <c r="D2531" i="1"/>
  <c r="B2532" i="1"/>
  <c r="C2532" i="1"/>
  <c r="D2532" i="1"/>
  <c r="B2533" i="1"/>
  <c r="C2533" i="1"/>
  <c r="D2533" i="1"/>
  <c r="B2534" i="1"/>
  <c r="C2534" i="1"/>
  <c r="D2534" i="1"/>
  <c r="B2535" i="1"/>
  <c r="C2535" i="1"/>
  <c r="D2535" i="1"/>
  <c r="B2536" i="1"/>
  <c r="C2536" i="1"/>
  <c r="D2536" i="1"/>
  <c r="B2537" i="1"/>
  <c r="C2537" i="1"/>
  <c r="D2537" i="1"/>
  <c r="B2538" i="1"/>
  <c r="C2538" i="1"/>
  <c r="D2538" i="1"/>
  <c r="B2539" i="1"/>
  <c r="C2539" i="1"/>
  <c r="D2539" i="1"/>
  <c r="B2540" i="1"/>
  <c r="C2540" i="1"/>
  <c r="D2540" i="1"/>
  <c r="B2541" i="1"/>
  <c r="C2541" i="1"/>
  <c r="D2541" i="1"/>
  <c r="B2542" i="1"/>
  <c r="C2542" i="1"/>
  <c r="D2542" i="1"/>
  <c r="B2543" i="1"/>
  <c r="C2543" i="1"/>
  <c r="D2543" i="1"/>
  <c r="B2544" i="1"/>
  <c r="C2544" i="1"/>
  <c r="D2544" i="1"/>
  <c r="B2545" i="1"/>
  <c r="C2545" i="1"/>
  <c r="D2545" i="1"/>
  <c r="B2546" i="1"/>
  <c r="C2546" i="1"/>
  <c r="D2546" i="1"/>
  <c r="B2547" i="1"/>
  <c r="C2547" i="1"/>
  <c r="D2547" i="1"/>
  <c r="B2548" i="1"/>
  <c r="C2548" i="1"/>
  <c r="D2548" i="1"/>
  <c r="B2549" i="1"/>
  <c r="C2549" i="1"/>
  <c r="D2549" i="1"/>
  <c r="B2550" i="1"/>
  <c r="C2550" i="1"/>
  <c r="D2550" i="1"/>
  <c r="B2551" i="1"/>
  <c r="C2551" i="1"/>
  <c r="D2551" i="1"/>
  <c r="B2552" i="1"/>
  <c r="C2552" i="1"/>
  <c r="D2552" i="1"/>
  <c r="B2553" i="1"/>
  <c r="C2553" i="1"/>
  <c r="D2553" i="1"/>
  <c r="B2554" i="1"/>
  <c r="C2554" i="1"/>
  <c r="D2554" i="1"/>
  <c r="B2555" i="1"/>
  <c r="C2555" i="1"/>
  <c r="D2555" i="1"/>
  <c r="B2556" i="1"/>
  <c r="C2556" i="1"/>
  <c r="D2556" i="1"/>
  <c r="B2557" i="1"/>
  <c r="C2557" i="1"/>
  <c r="D2557" i="1"/>
  <c r="B2558" i="1"/>
  <c r="C2558" i="1"/>
  <c r="D2558" i="1"/>
  <c r="D2" i="1"/>
  <c r="C2" i="1"/>
  <c r="B2" i="1"/>
  <c r="G4" i="1"/>
  <c r="I4" i="1" s="1"/>
  <c r="G5" i="1"/>
  <c r="I5" i="1" s="1"/>
  <c r="G6" i="1"/>
  <c r="I6" i="1" s="1"/>
  <c r="G7" i="1"/>
  <c r="I7" i="1" s="1"/>
  <c r="G8" i="1"/>
  <c r="I8" i="1" s="1"/>
  <c r="G9" i="1"/>
  <c r="I9" i="1" s="1"/>
  <c r="G10" i="1"/>
  <c r="I10" i="1" s="1"/>
  <c r="G11" i="1"/>
  <c r="I11" i="1" s="1"/>
  <c r="G12" i="1"/>
  <c r="I12" i="1" s="1"/>
  <c r="G13" i="1"/>
  <c r="I13" i="1" s="1"/>
  <c r="G14" i="1"/>
  <c r="I14" i="1" s="1"/>
  <c r="G15" i="1"/>
  <c r="I15" i="1" s="1"/>
  <c r="G16" i="1"/>
  <c r="I16" i="1" s="1"/>
  <c r="G17" i="1"/>
  <c r="I17" i="1" s="1"/>
  <c r="G18" i="1"/>
  <c r="I18" i="1" s="1"/>
  <c r="G19" i="1"/>
  <c r="I19" i="1" s="1"/>
  <c r="G20" i="1"/>
  <c r="I20" i="1" s="1"/>
  <c r="G21" i="1"/>
  <c r="I21" i="1" s="1"/>
  <c r="G22" i="1"/>
  <c r="I22" i="1" s="1"/>
  <c r="G23" i="1"/>
  <c r="I23" i="1" s="1"/>
  <c r="G24" i="1"/>
  <c r="I24" i="1" s="1"/>
  <c r="G25" i="1"/>
  <c r="I25" i="1" s="1"/>
  <c r="G26" i="1"/>
  <c r="I26" i="1" s="1"/>
  <c r="G27" i="1"/>
  <c r="I27" i="1" s="1"/>
  <c r="G28" i="1"/>
  <c r="I28" i="1" s="1"/>
  <c r="G29" i="1"/>
  <c r="I29" i="1" s="1"/>
  <c r="G30" i="1"/>
  <c r="I30" i="1" s="1"/>
  <c r="G31" i="1"/>
  <c r="I31" i="1" s="1"/>
  <c r="G32" i="1"/>
  <c r="I32" i="1" s="1"/>
  <c r="G33" i="1"/>
  <c r="I33" i="1" s="1"/>
  <c r="G34" i="1"/>
  <c r="I34" i="1" s="1"/>
  <c r="G35" i="1"/>
  <c r="I35" i="1" s="1"/>
  <c r="G36" i="1"/>
  <c r="I36" i="1" s="1"/>
  <c r="G37" i="1"/>
  <c r="I37" i="1" s="1"/>
  <c r="G38" i="1"/>
  <c r="I38" i="1" s="1"/>
  <c r="G39" i="1"/>
  <c r="I39" i="1" s="1"/>
  <c r="G40" i="1"/>
  <c r="I40" i="1" s="1"/>
  <c r="G41" i="1"/>
  <c r="I41" i="1" s="1"/>
  <c r="G42" i="1"/>
  <c r="I42" i="1" s="1"/>
  <c r="G43" i="1"/>
  <c r="I43" i="1" s="1"/>
  <c r="G44" i="1"/>
  <c r="I44" i="1" s="1"/>
  <c r="G45" i="1"/>
  <c r="I45" i="1" s="1"/>
  <c r="G46" i="1"/>
  <c r="I46" i="1" s="1"/>
  <c r="G47" i="1"/>
  <c r="I47" i="1" s="1"/>
  <c r="G48" i="1"/>
  <c r="I48" i="1" s="1"/>
  <c r="G49" i="1"/>
  <c r="I49" i="1" s="1"/>
  <c r="G50" i="1"/>
  <c r="I50" i="1" s="1"/>
  <c r="G51" i="1"/>
  <c r="I51" i="1" s="1"/>
  <c r="G52" i="1"/>
  <c r="I52" i="1" s="1"/>
  <c r="G53" i="1"/>
  <c r="I53" i="1" s="1"/>
  <c r="G54" i="1"/>
  <c r="I54" i="1" s="1"/>
  <c r="G55" i="1"/>
  <c r="I55" i="1" s="1"/>
  <c r="G56" i="1"/>
  <c r="I56" i="1" s="1"/>
  <c r="G57" i="1"/>
  <c r="I57" i="1" s="1"/>
  <c r="G58" i="1"/>
  <c r="I58" i="1" s="1"/>
  <c r="G59" i="1"/>
  <c r="I59" i="1" s="1"/>
  <c r="G60" i="1"/>
  <c r="I60" i="1" s="1"/>
  <c r="G61" i="1"/>
  <c r="I61" i="1" s="1"/>
  <c r="G62" i="1"/>
  <c r="I62" i="1" s="1"/>
  <c r="G63" i="1"/>
  <c r="I63" i="1" s="1"/>
  <c r="G64" i="1"/>
  <c r="I64" i="1" s="1"/>
  <c r="G65" i="1"/>
  <c r="I65" i="1" s="1"/>
  <c r="G66" i="1"/>
  <c r="I66" i="1" s="1"/>
  <c r="G67" i="1"/>
  <c r="I67" i="1" s="1"/>
  <c r="G68" i="1"/>
  <c r="I68" i="1" s="1"/>
  <c r="G69" i="1"/>
  <c r="I69" i="1" s="1"/>
  <c r="G70" i="1"/>
  <c r="I70" i="1" s="1"/>
  <c r="G71" i="1"/>
  <c r="I71" i="1" s="1"/>
  <c r="G72" i="1"/>
  <c r="I72" i="1" s="1"/>
  <c r="G73" i="1"/>
  <c r="I73" i="1" s="1"/>
  <c r="G74" i="1"/>
  <c r="I74" i="1" s="1"/>
  <c r="G75" i="1"/>
  <c r="I75" i="1" s="1"/>
  <c r="G76" i="1"/>
  <c r="I76" i="1" s="1"/>
  <c r="G77" i="1"/>
  <c r="I77" i="1" s="1"/>
  <c r="G78" i="1"/>
  <c r="I78" i="1" s="1"/>
  <c r="G79" i="1"/>
  <c r="I79" i="1" s="1"/>
  <c r="G80" i="1"/>
  <c r="I80" i="1" s="1"/>
  <c r="G81" i="1"/>
  <c r="I81" i="1" s="1"/>
  <c r="G82" i="1"/>
  <c r="I82" i="1" s="1"/>
  <c r="G83" i="1"/>
  <c r="I83" i="1" s="1"/>
  <c r="G84" i="1"/>
  <c r="I84" i="1" s="1"/>
  <c r="G85" i="1"/>
  <c r="I85" i="1" s="1"/>
  <c r="G86" i="1"/>
  <c r="I86" i="1" s="1"/>
  <c r="G87" i="1"/>
  <c r="I87" i="1" s="1"/>
  <c r="G88" i="1"/>
  <c r="I88" i="1" s="1"/>
  <c r="G89" i="1"/>
  <c r="I89" i="1" s="1"/>
  <c r="G90" i="1"/>
  <c r="I90" i="1" s="1"/>
  <c r="G91" i="1"/>
  <c r="I91" i="1" s="1"/>
  <c r="G92" i="1"/>
  <c r="I92" i="1" s="1"/>
  <c r="G93" i="1"/>
  <c r="I93" i="1" s="1"/>
  <c r="G94" i="1"/>
  <c r="I94" i="1" s="1"/>
  <c r="G95" i="1"/>
  <c r="I95" i="1" s="1"/>
  <c r="G96" i="1"/>
  <c r="I96" i="1" s="1"/>
  <c r="G97" i="1"/>
  <c r="I97" i="1" s="1"/>
  <c r="G98" i="1"/>
  <c r="I98" i="1" s="1"/>
  <c r="G99" i="1"/>
  <c r="I99" i="1" s="1"/>
  <c r="G100" i="1"/>
  <c r="I100" i="1" s="1"/>
  <c r="G101" i="1"/>
  <c r="I101" i="1" s="1"/>
  <c r="G102" i="1"/>
  <c r="I102" i="1" s="1"/>
  <c r="G103" i="1"/>
  <c r="I103" i="1" s="1"/>
  <c r="G104" i="1"/>
  <c r="I104" i="1" s="1"/>
  <c r="G105" i="1"/>
  <c r="I105" i="1" s="1"/>
  <c r="G106" i="1"/>
  <c r="I106" i="1" s="1"/>
  <c r="G107" i="1"/>
  <c r="I107" i="1" s="1"/>
  <c r="G108" i="1"/>
  <c r="I108" i="1" s="1"/>
  <c r="G109" i="1"/>
  <c r="I109" i="1" s="1"/>
  <c r="G110" i="1"/>
  <c r="I110" i="1" s="1"/>
  <c r="G111" i="1"/>
  <c r="I111" i="1" s="1"/>
  <c r="G112" i="1"/>
  <c r="I112" i="1" s="1"/>
  <c r="G113" i="1"/>
  <c r="I113" i="1" s="1"/>
  <c r="G114" i="1"/>
  <c r="I114" i="1" s="1"/>
  <c r="G115" i="1"/>
  <c r="I115" i="1" s="1"/>
  <c r="G116" i="1"/>
  <c r="I116" i="1" s="1"/>
  <c r="G117" i="1"/>
  <c r="I117" i="1" s="1"/>
  <c r="G118" i="1"/>
  <c r="I118" i="1" s="1"/>
  <c r="G119" i="1"/>
  <c r="I119" i="1" s="1"/>
  <c r="G120" i="1"/>
  <c r="I120" i="1" s="1"/>
  <c r="G121" i="1"/>
  <c r="I121" i="1" s="1"/>
  <c r="G122" i="1"/>
  <c r="I122" i="1" s="1"/>
  <c r="G123" i="1"/>
  <c r="I123" i="1" s="1"/>
  <c r="G124" i="1"/>
  <c r="I124" i="1" s="1"/>
  <c r="G125" i="1"/>
  <c r="I125" i="1" s="1"/>
  <c r="G126" i="1"/>
  <c r="I126" i="1" s="1"/>
  <c r="G127" i="1"/>
  <c r="I127" i="1" s="1"/>
  <c r="G128" i="1"/>
  <c r="I128" i="1" s="1"/>
  <c r="G129" i="1"/>
  <c r="I129" i="1" s="1"/>
  <c r="G130" i="1"/>
  <c r="I130" i="1" s="1"/>
  <c r="G131" i="1"/>
  <c r="I131" i="1" s="1"/>
  <c r="G132" i="1"/>
  <c r="I132" i="1" s="1"/>
  <c r="G133" i="1"/>
  <c r="I133" i="1" s="1"/>
  <c r="G134" i="1"/>
  <c r="I134" i="1" s="1"/>
  <c r="G135" i="1"/>
  <c r="I135" i="1" s="1"/>
  <c r="G136" i="1"/>
  <c r="I136" i="1" s="1"/>
  <c r="G137" i="1"/>
  <c r="I137" i="1" s="1"/>
  <c r="G138" i="1"/>
  <c r="I138" i="1" s="1"/>
  <c r="G139" i="1"/>
  <c r="I139" i="1" s="1"/>
  <c r="G140" i="1"/>
  <c r="I140" i="1" s="1"/>
  <c r="G141" i="1"/>
  <c r="I141" i="1" s="1"/>
  <c r="G142" i="1"/>
  <c r="I142" i="1" s="1"/>
  <c r="G143" i="1"/>
  <c r="I143" i="1" s="1"/>
  <c r="G144" i="1"/>
  <c r="I144" i="1" s="1"/>
  <c r="G145" i="1"/>
  <c r="I145" i="1" s="1"/>
  <c r="G146" i="1"/>
  <c r="I146" i="1" s="1"/>
  <c r="G147" i="1"/>
  <c r="I147" i="1" s="1"/>
  <c r="G148" i="1"/>
  <c r="I148" i="1" s="1"/>
  <c r="G149" i="1"/>
  <c r="I149" i="1" s="1"/>
  <c r="G150" i="1"/>
  <c r="I150" i="1" s="1"/>
  <c r="G151" i="1"/>
  <c r="I151" i="1" s="1"/>
  <c r="G152" i="1"/>
  <c r="I152" i="1" s="1"/>
  <c r="G153" i="1"/>
  <c r="I153" i="1" s="1"/>
  <c r="G154" i="1"/>
  <c r="I154" i="1" s="1"/>
  <c r="G155" i="1"/>
  <c r="I155" i="1" s="1"/>
  <c r="G156" i="1"/>
  <c r="I156" i="1" s="1"/>
  <c r="G157" i="1"/>
  <c r="I157" i="1" s="1"/>
  <c r="G158" i="1"/>
  <c r="I158" i="1" s="1"/>
  <c r="G159" i="1"/>
  <c r="I159" i="1" s="1"/>
  <c r="G160" i="1"/>
  <c r="I160" i="1" s="1"/>
  <c r="G161" i="1"/>
  <c r="I161" i="1" s="1"/>
  <c r="G162" i="1"/>
  <c r="I162" i="1" s="1"/>
  <c r="G163" i="1"/>
  <c r="I163" i="1" s="1"/>
  <c r="G164" i="1"/>
  <c r="I164" i="1" s="1"/>
  <c r="G165" i="1"/>
  <c r="I165" i="1" s="1"/>
  <c r="G166" i="1"/>
  <c r="I166" i="1" s="1"/>
  <c r="G167" i="1"/>
  <c r="I167" i="1" s="1"/>
  <c r="G168" i="1"/>
  <c r="I168" i="1" s="1"/>
  <c r="G169" i="1"/>
  <c r="I169" i="1" s="1"/>
  <c r="G170" i="1"/>
  <c r="I170" i="1" s="1"/>
  <c r="G171" i="1"/>
  <c r="I171" i="1" s="1"/>
  <c r="G172" i="1"/>
  <c r="I172" i="1" s="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I270" i="1" s="1"/>
  <c r="G271" i="1"/>
  <c r="I271" i="1" s="1"/>
  <c r="G272" i="1"/>
  <c r="I272" i="1" s="1"/>
  <c r="G273" i="1"/>
  <c r="I273" i="1" s="1"/>
  <c r="G274" i="1"/>
  <c r="I274" i="1" s="1"/>
  <c r="G275" i="1"/>
  <c r="I275" i="1" s="1"/>
  <c r="G276" i="1"/>
  <c r="I276" i="1" s="1"/>
  <c r="G277" i="1"/>
  <c r="I277" i="1" s="1"/>
  <c r="G278" i="1"/>
  <c r="I278" i="1" s="1"/>
  <c r="G279" i="1"/>
  <c r="I279" i="1" s="1"/>
  <c r="G280" i="1"/>
  <c r="I280" i="1" s="1"/>
  <c r="G281" i="1"/>
  <c r="I281" i="1" s="1"/>
  <c r="G282" i="1"/>
  <c r="I282" i="1" s="1"/>
  <c r="G283" i="1"/>
  <c r="I283" i="1" s="1"/>
  <c r="G284" i="1"/>
  <c r="I284" i="1" s="1"/>
  <c r="G285" i="1"/>
  <c r="I285" i="1" s="1"/>
  <c r="G286" i="1"/>
  <c r="I286" i="1" s="1"/>
  <c r="G287" i="1"/>
  <c r="I287" i="1" s="1"/>
  <c r="G288" i="1"/>
  <c r="I288" i="1" s="1"/>
  <c r="G289" i="1"/>
  <c r="I289" i="1" s="1"/>
  <c r="G290" i="1"/>
  <c r="I290" i="1" s="1"/>
  <c r="G291" i="1"/>
  <c r="I291" i="1" s="1"/>
  <c r="G292" i="1"/>
  <c r="I292" i="1" s="1"/>
  <c r="G293" i="1"/>
  <c r="I293" i="1" s="1"/>
  <c r="G294" i="1"/>
  <c r="I294" i="1" s="1"/>
  <c r="G295" i="1"/>
  <c r="I295" i="1" s="1"/>
  <c r="G296" i="1"/>
  <c r="I296" i="1" s="1"/>
  <c r="G297" i="1"/>
  <c r="I297" i="1" s="1"/>
  <c r="G298" i="1"/>
  <c r="I298" i="1" s="1"/>
  <c r="G299" i="1"/>
  <c r="I299" i="1" s="1"/>
  <c r="G300" i="1"/>
  <c r="I300" i="1" s="1"/>
  <c r="G301" i="1"/>
  <c r="I301" i="1" s="1"/>
  <c r="G302" i="1"/>
  <c r="I302" i="1" s="1"/>
  <c r="G303" i="1"/>
  <c r="I303" i="1" s="1"/>
  <c r="G304" i="1"/>
  <c r="I304" i="1" s="1"/>
  <c r="G305" i="1"/>
  <c r="I305" i="1" s="1"/>
  <c r="G306" i="1"/>
  <c r="I306" i="1" s="1"/>
  <c r="G307" i="1"/>
  <c r="I307" i="1" s="1"/>
  <c r="G308" i="1"/>
  <c r="I308" i="1" s="1"/>
  <c r="G309" i="1"/>
  <c r="I309" i="1" s="1"/>
  <c r="G310" i="1"/>
  <c r="I310" i="1" s="1"/>
  <c r="G311" i="1"/>
  <c r="I311" i="1" s="1"/>
  <c r="G312" i="1"/>
  <c r="I312" i="1" s="1"/>
  <c r="G313" i="1"/>
  <c r="I313" i="1" s="1"/>
  <c r="G314" i="1"/>
  <c r="I314" i="1" s="1"/>
  <c r="G315" i="1"/>
  <c r="I315" i="1" s="1"/>
  <c r="G316" i="1"/>
  <c r="I316" i="1" s="1"/>
  <c r="G317" i="1"/>
  <c r="I317" i="1" s="1"/>
  <c r="G318" i="1"/>
  <c r="I318" i="1" s="1"/>
  <c r="G319" i="1"/>
  <c r="I319" i="1" s="1"/>
  <c r="G320" i="1"/>
  <c r="I320" i="1" s="1"/>
  <c r="G321" i="1"/>
  <c r="I321" i="1" s="1"/>
  <c r="G322" i="1"/>
  <c r="I322" i="1" s="1"/>
  <c r="G323" i="1"/>
  <c r="I323" i="1" s="1"/>
  <c r="G324" i="1"/>
  <c r="I324" i="1" s="1"/>
  <c r="G325" i="1"/>
  <c r="I325" i="1" s="1"/>
  <c r="G326" i="1"/>
  <c r="I326" i="1" s="1"/>
  <c r="G327" i="1"/>
  <c r="I327" i="1" s="1"/>
  <c r="G328" i="1"/>
  <c r="I328" i="1" s="1"/>
  <c r="G329" i="1"/>
  <c r="I329" i="1" s="1"/>
  <c r="G330" i="1"/>
  <c r="I330" i="1" s="1"/>
  <c r="G331" i="1"/>
  <c r="I331" i="1" s="1"/>
  <c r="G332" i="1"/>
  <c r="I332" i="1" s="1"/>
  <c r="G333" i="1"/>
  <c r="I333" i="1" s="1"/>
  <c r="G334" i="1"/>
  <c r="I334" i="1" s="1"/>
  <c r="G335" i="1"/>
  <c r="I335" i="1" s="1"/>
  <c r="G336" i="1"/>
  <c r="I336" i="1" s="1"/>
  <c r="G337" i="1"/>
  <c r="I337" i="1" s="1"/>
  <c r="G338" i="1"/>
  <c r="I338" i="1" s="1"/>
  <c r="G339" i="1"/>
  <c r="I339" i="1" s="1"/>
  <c r="G340" i="1"/>
  <c r="I340" i="1" s="1"/>
  <c r="G341" i="1"/>
  <c r="I341" i="1" s="1"/>
  <c r="G342" i="1"/>
  <c r="I342" i="1" s="1"/>
  <c r="G343" i="1"/>
  <c r="I343" i="1" s="1"/>
  <c r="G344" i="1"/>
  <c r="I344" i="1" s="1"/>
  <c r="G345" i="1"/>
  <c r="I345" i="1" s="1"/>
  <c r="G346" i="1"/>
  <c r="I346" i="1" s="1"/>
  <c r="G347" i="1"/>
  <c r="I347" i="1" s="1"/>
  <c r="G348" i="1"/>
  <c r="I348" i="1" s="1"/>
  <c r="G349" i="1"/>
  <c r="I349" i="1" s="1"/>
  <c r="G350" i="1"/>
  <c r="I350" i="1" s="1"/>
  <c r="G351" i="1"/>
  <c r="I351" i="1" s="1"/>
  <c r="G352" i="1"/>
  <c r="I352" i="1" s="1"/>
  <c r="G353" i="1"/>
  <c r="I353" i="1" s="1"/>
  <c r="G354" i="1"/>
  <c r="I354" i="1" s="1"/>
  <c r="G355" i="1"/>
  <c r="I355" i="1" s="1"/>
  <c r="G356" i="1"/>
  <c r="I356" i="1" s="1"/>
  <c r="G357" i="1"/>
  <c r="I357" i="1" s="1"/>
  <c r="G358" i="1"/>
  <c r="I358" i="1" s="1"/>
  <c r="G359" i="1"/>
  <c r="I359" i="1" s="1"/>
  <c r="G360" i="1"/>
  <c r="I360" i="1" s="1"/>
  <c r="G361" i="1"/>
  <c r="I361" i="1" s="1"/>
  <c r="G362" i="1"/>
  <c r="I362" i="1" s="1"/>
  <c r="G363" i="1"/>
  <c r="I363" i="1" s="1"/>
  <c r="G364" i="1"/>
  <c r="I364" i="1" s="1"/>
  <c r="G365" i="1"/>
  <c r="I365" i="1" s="1"/>
  <c r="G366" i="1"/>
  <c r="I366" i="1" s="1"/>
  <c r="G367" i="1"/>
  <c r="I367" i="1" s="1"/>
  <c r="G368" i="1"/>
  <c r="I368" i="1" s="1"/>
  <c r="G369" i="1"/>
  <c r="I369" i="1" s="1"/>
  <c r="G370" i="1"/>
  <c r="I370" i="1" s="1"/>
  <c r="G371" i="1"/>
  <c r="I371" i="1" s="1"/>
  <c r="G372" i="1"/>
  <c r="I372" i="1" s="1"/>
  <c r="G373" i="1"/>
  <c r="I373" i="1" s="1"/>
  <c r="G374" i="1"/>
  <c r="I374" i="1" s="1"/>
  <c r="G375" i="1"/>
  <c r="I375" i="1" s="1"/>
  <c r="G376" i="1"/>
  <c r="I376" i="1" s="1"/>
  <c r="G377" i="1"/>
  <c r="I377" i="1" s="1"/>
  <c r="G378" i="1"/>
  <c r="I378" i="1" s="1"/>
  <c r="G379" i="1"/>
  <c r="I379" i="1" s="1"/>
  <c r="G380" i="1"/>
  <c r="I380" i="1" s="1"/>
  <c r="G381" i="1"/>
  <c r="I381" i="1" s="1"/>
  <c r="G382" i="1"/>
  <c r="I382" i="1" s="1"/>
  <c r="G383" i="1"/>
  <c r="I383" i="1" s="1"/>
  <c r="G384" i="1"/>
  <c r="I384" i="1" s="1"/>
  <c r="G385" i="1"/>
  <c r="I385" i="1" s="1"/>
  <c r="G386" i="1"/>
  <c r="I386" i="1" s="1"/>
  <c r="G387" i="1"/>
  <c r="I387" i="1" s="1"/>
  <c r="G388" i="1"/>
  <c r="I388" i="1" s="1"/>
  <c r="G389" i="1"/>
  <c r="I389" i="1" s="1"/>
  <c r="G390" i="1"/>
  <c r="I390" i="1" s="1"/>
  <c r="G391" i="1"/>
  <c r="I391" i="1" s="1"/>
  <c r="G392" i="1"/>
  <c r="I392" i="1" s="1"/>
  <c r="G393" i="1"/>
  <c r="I393" i="1" s="1"/>
  <c r="G394" i="1"/>
  <c r="I394" i="1" s="1"/>
  <c r="G395" i="1"/>
  <c r="I395" i="1" s="1"/>
  <c r="G396" i="1"/>
  <c r="I396" i="1" s="1"/>
  <c r="G397" i="1"/>
  <c r="I397" i="1" s="1"/>
  <c r="G398" i="1"/>
  <c r="I398" i="1" s="1"/>
  <c r="G399" i="1"/>
  <c r="I399" i="1" s="1"/>
  <c r="G400" i="1"/>
  <c r="I400" i="1" s="1"/>
  <c r="G401" i="1"/>
  <c r="I401" i="1" s="1"/>
  <c r="G402" i="1"/>
  <c r="I402" i="1" s="1"/>
  <c r="G403" i="1"/>
  <c r="I403" i="1" s="1"/>
  <c r="G404" i="1"/>
  <c r="I404" i="1" s="1"/>
  <c r="G405" i="1"/>
  <c r="I405" i="1" s="1"/>
  <c r="G406" i="1"/>
  <c r="I406" i="1" s="1"/>
  <c r="G407" i="1"/>
  <c r="I407" i="1" s="1"/>
  <c r="G408" i="1"/>
  <c r="I408" i="1" s="1"/>
  <c r="G409" i="1"/>
  <c r="I409" i="1" s="1"/>
  <c r="G410" i="1"/>
  <c r="I410" i="1" s="1"/>
  <c r="G411" i="1"/>
  <c r="I411" i="1" s="1"/>
  <c r="G412" i="1"/>
  <c r="I412" i="1" s="1"/>
  <c r="G413" i="1"/>
  <c r="I413" i="1" s="1"/>
  <c r="G414" i="1"/>
  <c r="I414" i="1" s="1"/>
  <c r="G415" i="1"/>
  <c r="I415" i="1" s="1"/>
  <c r="G416" i="1"/>
  <c r="I416" i="1" s="1"/>
  <c r="G417" i="1"/>
  <c r="I417" i="1" s="1"/>
  <c r="G418" i="1"/>
  <c r="I418" i="1" s="1"/>
  <c r="G419" i="1"/>
  <c r="I419" i="1" s="1"/>
  <c r="G420" i="1"/>
  <c r="I420" i="1" s="1"/>
  <c r="G421" i="1"/>
  <c r="I421" i="1" s="1"/>
  <c r="G422" i="1"/>
  <c r="I422" i="1" s="1"/>
  <c r="G423" i="1"/>
  <c r="I423" i="1" s="1"/>
  <c r="G424" i="1"/>
  <c r="I424" i="1" s="1"/>
  <c r="G425" i="1"/>
  <c r="I425" i="1" s="1"/>
  <c r="G426" i="1"/>
  <c r="I426" i="1" s="1"/>
  <c r="G427" i="1"/>
  <c r="I427" i="1" s="1"/>
  <c r="G428" i="1"/>
  <c r="I428" i="1" s="1"/>
  <c r="G429" i="1"/>
  <c r="I429" i="1" s="1"/>
  <c r="G430" i="1"/>
  <c r="I430" i="1" s="1"/>
  <c r="G431" i="1"/>
  <c r="I431" i="1" s="1"/>
  <c r="G432" i="1"/>
  <c r="I432" i="1" s="1"/>
  <c r="G433" i="1"/>
  <c r="I433" i="1" s="1"/>
  <c r="G434" i="1"/>
  <c r="I434" i="1" s="1"/>
  <c r="G435" i="1"/>
  <c r="I435" i="1" s="1"/>
  <c r="G436" i="1"/>
  <c r="I436" i="1" s="1"/>
  <c r="G437" i="1"/>
  <c r="I437" i="1" s="1"/>
  <c r="G438" i="1"/>
  <c r="I438" i="1" s="1"/>
  <c r="G439" i="1"/>
  <c r="I439" i="1" s="1"/>
  <c r="G440" i="1"/>
  <c r="I440" i="1" s="1"/>
  <c r="G441" i="1"/>
  <c r="I441" i="1" s="1"/>
  <c r="G442" i="1"/>
  <c r="I442" i="1" s="1"/>
  <c r="G443" i="1"/>
  <c r="I443" i="1" s="1"/>
  <c r="G444" i="1"/>
  <c r="I444" i="1" s="1"/>
  <c r="G445" i="1"/>
  <c r="I445" i="1" s="1"/>
  <c r="G446" i="1"/>
  <c r="I446" i="1" s="1"/>
  <c r="G447" i="1"/>
  <c r="I447" i="1" s="1"/>
  <c r="G448" i="1"/>
  <c r="I448" i="1" s="1"/>
  <c r="G449" i="1"/>
  <c r="I449" i="1" s="1"/>
  <c r="G450" i="1"/>
  <c r="I450" i="1" s="1"/>
  <c r="G451" i="1"/>
  <c r="I451" i="1" s="1"/>
  <c r="G452" i="1"/>
  <c r="I452" i="1" s="1"/>
  <c r="G453" i="1"/>
  <c r="I453" i="1" s="1"/>
  <c r="G454" i="1"/>
  <c r="I454" i="1" s="1"/>
  <c r="G455" i="1"/>
  <c r="I455" i="1" s="1"/>
  <c r="G456" i="1"/>
  <c r="I456" i="1" s="1"/>
  <c r="G457" i="1"/>
  <c r="I457" i="1" s="1"/>
  <c r="G458" i="1"/>
  <c r="I458" i="1" s="1"/>
  <c r="G459" i="1"/>
  <c r="I459" i="1" s="1"/>
  <c r="G460" i="1"/>
  <c r="I460" i="1" s="1"/>
  <c r="G461" i="1"/>
  <c r="I461" i="1" s="1"/>
  <c r="G462" i="1"/>
  <c r="I462" i="1" s="1"/>
  <c r="G463" i="1"/>
  <c r="I463" i="1" s="1"/>
  <c r="G464" i="1"/>
  <c r="I464" i="1" s="1"/>
  <c r="G465" i="1"/>
  <c r="I465" i="1" s="1"/>
  <c r="G466" i="1"/>
  <c r="I466" i="1" s="1"/>
  <c r="G467" i="1"/>
  <c r="I467" i="1" s="1"/>
  <c r="G468" i="1"/>
  <c r="I468" i="1" s="1"/>
  <c r="G469" i="1"/>
  <c r="I469" i="1" s="1"/>
  <c r="G470" i="1"/>
  <c r="I470" i="1" s="1"/>
  <c r="G471" i="1"/>
  <c r="I471" i="1" s="1"/>
  <c r="G472" i="1"/>
  <c r="I472" i="1" s="1"/>
  <c r="G473" i="1"/>
  <c r="I473" i="1" s="1"/>
  <c r="G474" i="1"/>
  <c r="I474" i="1" s="1"/>
  <c r="G475" i="1"/>
  <c r="I475" i="1" s="1"/>
  <c r="G476" i="1"/>
  <c r="I476" i="1" s="1"/>
  <c r="G477" i="1"/>
  <c r="I477" i="1" s="1"/>
  <c r="G478" i="1"/>
  <c r="I478" i="1" s="1"/>
  <c r="G479" i="1"/>
  <c r="I479" i="1" s="1"/>
  <c r="G480" i="1"/>
  <c r="I480" i="1" s="1"/>
  <c r="G481" i="1"/>
  <c r="I481" i="1" s="1"/>
  <c r="G482" i="1"/>
  <c r="I482" i="1" s="1"/>
  <c r="G483" i="1"/>
  <c r="I483" i="1" s="1"/>
  <c r="G484" i="1"/>
  <c r="I484" i="1" s="1"/>
  <c r="G485" i="1"/>
  <c r="I485" i="1" s="1"/>
  <c r="G486" i="1"/>
  <c r="I486" i="1" s="1"/>
  <c r="G487" i="1"/>
  <c r="I487" i="1" s="1"/>
  <c r="G488" i="1"/>
  <c r="I488" i="1" s="1"/>
  <c r="G489" i="1"/>
  <c r="I489" i="1" s="1"/>
  <c r="G490" i="1"/>
  <c r="I490" i="1" s="1"/>
  <c r="G491" i="1"/>
  <c r="I491" i="1" s="1"/>
  <c r="G492" i="1"/>
  <c r="I492" i="1" s="1"/>
  <c r="G493" i="1"/>
  <c r="I493" i="1" s="1"/>
  <c r="G494" i="1"/>
  <c r="I494" i="1" s="1"/>
  <c r="G495" i="1"/>
  <c r="I495" i="1" s="1"/>
  <c r="G496" i="1"/>
  <c r="I496" i="1" s="1"/>
  <c r="G497" i="1"/>
  <c r="I497" i="1" s="1"/>
  <c r="G498" i="1"/>
  <c r="I498" i="1" s="1"/>
  <c r="G499" i="1"/>
  <c r="I499" i="1" s="1"/>
  <c r="G500" i="1"/>
  <c r="I500" i="1" s="1"/>
  <c r="G501" i="1"/>
  <c r="I501" i="1" s="1"/>
  <c r="G502" i="1"/>
  <c r="I502" i="1" s="1"/>
  <c r="G503" i="1"/>
  <c r="I503" i="1" s="1"/>
  <c r="G504" i="1"/>
  <c r="I504" i="1" s="1"/>
  <c r="G505" i="1"/>
  <c r="I505" i="1" s="1"/>
  <c r="G506" i="1"/>
  <c r="I506" i="1" s="1"/>
  <c r="G507" i="1"/>
  <c r="I507" i="1" s="1"/>
  <c r="G508" i="1"/>
  <c r="I508" i="1" s="1"/>
  <c r="G509" i="1"/>
  <c r="I509" i="1" s="1"/>
  <c r="G510" i="1"/>
  <c r="I510" i="1" s="1"/>
  <c r="G511" i="1"/>
  <c r="I511" i="1" s="1"/>
  <c r="G512" i="1"/>
  <c r="I512" i="1" s="1"/>
  <c r="G513" i="1"/>
  <c r="I513" i="1" s="1"/>
  <c r="G514" i="1"/>
  <c r="I514" i="1" s="1"/>
  <c r="G515" i="1"/>
  <c r="I515" i="1" s="1"/>
  <c r="G516" i="1"/>
  <c r="I516" i="1" s="1"/>
  <c r="G517" i="1"/>
  <c r="I517" i="1" s="1"/>
  <c r="G518" i="1"/>
  <c r="I518" i="1" s="1"/>
  <c r="G519" i="1"/>
  <c r="I519" i="1" s="1"/>
  <c r="G520" i="1"/>
  <c r="I520" i="1" s="1"/>
  <c r="G521" i="1"/>
  <c r="I521" i="1" s="1"/>
  <c r="G522" i="1"/>
  <c r="I522" i="1" s="1"/>
  <c r="G523" i="1"/>
  <c r="I523" i="1" s="1"/>
  <c r="G524" i="1"/>
  <c r="I524" i="1" s="1"/>
  <c r="G525" i="1"/>
  <c r="I525" i="1" s="1"/>
  <c r="G526" i="1"/>
  <c r="I526" i="1" s="1"/>
  <c r="G527" i="1"/>
  <c r="I527" i="1" s="1"/>
  <c r="G528" i="1"/>
  <c r="I528" i="1" s="1"/>
  <c r="G529" i="1"/>
  <c r="I529" i="1" s="1"/>
  <c r="G530" i="1"/>
  <c r="I530" i="1" s="1"/>
  <c r="G531" i="1"/>
  <c r="I531" i="1" s="1"/>
  <c r="G532" i="1"/>
  <c r="I532" i="1" s="1"/>
  <c r="G533" i="1"/>
  <c r="I533" i="1" s="1"/>
  <c r="G534" i="1"/>
  <c r="I534" i="1" s="1"/>
  <c r="G535" i="1"/>
  <c r="I535" i="1" s="1"/>
  <c r="G536" i="1"/>
  <c r="I536" i="1" s="1"/>
  <c r="G537" i="1"/>
  <c r="I537" i="1" s="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I635" i="1" s="1"/>
  <c r="G636" i="1"/>
  <c r="I636" i="1" s="1"/>
  <c r="G637" i="1"/>
  <c r="I637" i="1" s="1"/>
  <c r="G638" i="1"/>
  <c r="I638" i="1" s="1"/>
  <c r="G639" i="1"/>
  <c r="I639" i="1" s="1"/>
  <c r="G640" i="1"/>
  <c r="I640" i="1" s="1"/>
  <c r="G641" i="1"/>
  <c r="I641" i="1" s="1"/>
  <c r="G642" i="1"/>
  <c r="I642" i="1" s="1"/>
  <c r="G643" i="1"/>
  <c r="I643" i="1" s="1"/>
  <c r="G644" i="1"/>
  <c r="I644" i="1" s="1"/>
  <c r="G645" i="1"/>
  <c r="I645" i="1" s="1"/>
  <c r="G646" i="1"/>
  <c r="I646" i="1" s="1"/>
  <c r="G647" i="1"/>
  <c r="I647" i="1" s="1"/>
  <c r="G648" i="1"/>
  <c r="I648" i="1" s="1"/>
  <c r="G649" i="1"/>
  <c r="I649" i="1" s="1"/>
  <c r="G650" i="1"/>
  <c r="I650" i="1" s="1"/>
  <c r="G651" i="1"/>
  <c r="I651" i="1" s="1"/>
  <c r="G652" i="1"/>
  <c r="I652" i="1" s="1"/>
  <c r="G653" i="1"/>
  <c r="I653" i="1" s="1"/>
  <c r="G654" i="1"/>
  <c r="I654" i="1" s="1"/>
  <c r="G655" i="1"/>
  <c r="I655" i="1" s="1"/>
  <c r="G656" i="1"/>
  <c r="I656" i="1" s="1"/>
  <c r="G657" i="1"/>
  <c r="I657" i="1" s="1"/>
  <c r="G658" i="1"/>
  <c r="I658" i="1" s="1"/>
  <c r="G659" i="1"/>
  <c r="I659" i="1" s="1"/>
  <c r="G660" i="1"/>
  <c r="I660" i="1" s="1"/>
  <c r="G661" i="1"/>
  <c r="I661" i="1" s="1"/>
  <c r="G662" i="1"/>
  <c r="I662" i="1" s="1"/>
  <c r="G663" i="1"/>
  <c r="I663" i="1" s="1"/>
  <c r="G664" i="1"/>
  <c r="I664" i="1" s="1"/>
  <c r="G665" i="1"/>
  <c r="I665" i="1" s="1"/>
  <c r="G666" i="1"/>
  <c r="I666" i="1" s="1"/>
  <c r="G667" i="1"/>
  <c r="I667" i="1" s="1"/>
  <c r="G668" i="1"/>
  <c r="I668" i="1" s="1"/>
  <c r="G669" i="1"/>
  <c r="I669" i="1" s="1"/>
  <c r="G670" i="1"/>
  <c r="I670" i="1" s="1"/>
  <c r="G671" i="1"/>
  <c r="I671" i="1" s="1"/>
  <c r="G672" i="1"/>
  <c r="I672" i="1" s="1"/>
  <c r="G673" i="1"/>
  <c r="I673" i="1" s="1"/>
  <c r="G674" i="1"/>
  <c r="I674" i="1" s="1"/>
  <c r="G675" i="1"/>
  <c r="I675" i="1" s="1"/>
  <c r="G676" i="1"/>
  <c r="I676" i="1" s="1"/>
  <c r="G677" i="1"/>
  <c r="I677" i="1" s="1"/>
  <c r="G678" i="1"/>
  <c r="I678" i="1" s="1"/>
  <c r="G679" i="1"/>
  <c r="I679" i="1" s="1"/>
  <c r="G680" i="1"/>
  <c r="I680" i="1" s="1"/>
  <c r="G681" i="1"/>
  <c r="I681" i="1" s="1"/>
  <c r="G682" i="1"/>
  <c r="I682" i="1" s="1"/>
  <c r="G683" i="1"/>
  <c r="I683" i="1" s="1"/>
  <c r="G684" i="1"/>
  <c r="I684" i="1" s="1"/>
  <c r="G685" i="1"/>
  <c r="I685" i="1" s="1"/>
  <c r="G686" i="1"/>
  <c r="I686" i="1" s="1"/>
  <c r="G687" i="1"/>
  <c r="I687" i="1" s="1"/>
  <c r="G688" i="1"/>
  <c r="I688" i="1" s="1"/>
  <c r="G689" i="1"/>
  <c r="I689" i="1" s="1"/>
  <c r="G690" i="1"/>
  <c r="I690" i="1" s="1"/>
  <c r="G691" i="1"/>
  <c r="I691" i="1" s="1"/>
  <c r="G692" i="1"/>
  <c r="I692" i="1" s="1"/>
  <c r="G693" i="1"/>
  <c r="I693" i="1" s="1"/>
  <c r="G694" i="1"/>
  <c r="I694" i="1" s="1"/>
  <c r="G695" i="1"/>
  <c r="I695" i="1" s="1"/>
  <c r="G696" i="1"/>
  <c r="I696" i="1" s="1"/>
  <c r="G697" i="1"/>
  <c r="I697" i="1" s="1"/>
  <c r="G698" i="1"/>
  <c r="I698" i="1" s="1"/>
  <c r="G699" i="1"/>
  <c r="I699" i="1" s="1"/>
  <c r="G700" i="1"/>
  <c r="I700" i="1" s="1"/>
  <c r="G701" i="1"/>
  <c r="I701" i="1" s="1"/>
  <c r="G702" i="1"/>
  <c r="I702" i="1" s="1"/>
  <c r="G703" i="1"/>
  <c r="I703" i="1" s="1"/>
  <c r="G704" i="1"/>
  <c r="I704" i="1" s="1"/>
  <c r="G705" i="1"/>
  <c r="I705" i="1" s="1"/>
  <c r="G706" i="1"/>
  <c r="I706" i="1" s="1"/>
  <c r="G707" i="1"/>
  <c r="I707" i="1" s="1"/>
  <c r="G708" i="1"/>
  <c r="I708" i="1" s="1"/>
  <c r="G709" i="1"/>
  <c r="I709" i="1" s="1"/>
  <c r="G710" i="1"/>
  <c r="I710" i="1" s="1"/>
  <c r="G711" i="1"/>
  <c r="I711" i="1" s="1"/>
  <c r="G712" i="1"/>
  <c r="I712" i="1" s="1"/>
  <c r="G713" i="1"/>
  <c r="I713" i="1" s="1"/>
  <c r="G714" i="1"/>
  <c r="I714" i="1" s="1"/>
  <c r="G715" i="1"/>
  <c r="I715" i="1" s="1"/>
  <c r="G716" i="1"/>
  <c r="I716" i="1" s="1"/>
  <c r="G717" i="1"/>
  <c r="I717" i="1" s="1"/>
  <c r="G718" i="1"/>
  <c r="I718" i="1" s="1"/>
  <c r="G719" i="1"/>
  <c r="I719" i="1" s="1"/>
  <c r="G720" i="1"/>
  <c r="I720" i="1" s="1"/>
  <c r="G721" i="1"/>
  <c r="I721" i="1" s="1"/>
  <c r="G722" i="1"/>
  <c r="I722" i="1" s="1"/>
  <c r="G723" i="1"/>
  <c r="I723" i="1" s="1"/>
  <c r="G724" i="1"/>
  <c r="I724" i="1" s="1"/>
  <c r="G725" i="1"/>
  <c r="I725" i="1" s="1"/>
  <c r="G726" i="1"/>
  <c r="I726" i="1" s="1"/>
  <c r="G727" i="1"/>
  <c r="I727" i="1" s="1"/>
  <c r="G728" i="1"/>
  <c r="I728" i="1" s="1"/>
  <c r="G729" i="1"/>
  <c r="I729" i="1" s="1"/>
  <c r="G730" i="1"/>
  <c r="I730" i="1" s="1"/>
  <c r="G731" i="1"/>
  <c r="I731" i="1" s="1"/>
  <c r="G732" i="1"/>
  <c r="I732" i="1" s="1"/>
  <c r="G733" i="1"/>
  <c r="I733" i="1" s="1"/>
  <c r="G734" i="1"/>
  <c r="I734" i="1" s="1"/>
  <c r="G735" i="1"/>
  <c r="I735" i="1" s="1"/>
  <c r="G736" i="1"/>
  <c r="I736" i="1" s="1"/>
  <c r="G737" i="1"/>
  <c r="I737" i="1" s="1"/>
  <c r="G738" i="1"/>
  <c r="I738" i="1" s="1"/>
  <c r="G739" i="1"/>
  <c r="I739" i="1" s="1"/>
  <c r="G740" i="1"/>
  <c r="I740" i="1" s="1"/>
  <c r="G741" i="1"/>
  <c r="I741" i="1" s="1"/>
  <c r="G742" i="1"/>
  <c r="I742" i="1" s="1"/>
  <c r="G743" i="1"/>
  <c r="I743" i="1" s="1"/>
  <c r="G744" i="1"/>
  <c r="I744" i="1" s="1"/>
  <c r="G745" i="1"/>
  <c r="I745" i="1" s="1"/>
  <c r="G746" i="1"/>
  <c r="I746" i="1" s="1"/>
  <c r="G747" i="1"/>
  <c r="I747" i="1" s="1"/>
  <c r="G748" i="1"/>
  <c r="I748" i="1" s="1"/>
  <c r="G749" i="1"/>
  <c r="I749" i="1" s="1"/>
  <c r="G750" i="1"/>
  <c r="I750" i="1" s="1"/>
  <c r="G751" i="1"/>
  <c r="I751" i="1" s="1"/>
  <c r="G752" i="1"/>
  <c r="I752" i="1" s="1"/>
  <c r="G753" i="1"/>
  <c r="I753" i="1" s="1"/>
  <c r="G754" i="1"/>
  <c r="I754" i="1" s="1"/>
  <c r="G755" i="1"/>
  <c r="I755" i="1" s="1"/>
  <c r="G756" i="1"/>
  <c r="I756" i="1" s="1"/>
  <c r="G757" i="1"/>
  <c r="I757" i="1" s="1"/>
  <c r="G758" i="1"/>
  <c r="I758" i="1" s="1"/>
  <c r="G759" i="1"/>
  <c r="I759" i="1" s="1"/>
  <c r="G760" i="1"/>
  <c r="I760" i="1" s="1"/>
  <c r="G761" i="1"/>
  <c r="I761" i="1" s="1"/>
  <c r="G762" i="1"/>
  <c r="I762" i="1" s="1"/>
  <c r="G763" i="1"/>
  <c r="I763" i="1" s="1"/>
  <c r="G764" i="1"/>
  <c r="I764" i="1" s="1"/>
  <c r="G765" i="1"/>
  <c r="I765" i="1" s="1"/>
  <c r="G766" i="1"/>
  <c r="I766" i="1" s="1"/>
  <c r="G767" i="1"/>
  <c r="I767" i="1" s="1"/>
  <c r="G768" i="1"/>
  <c r="I768" i="1" s="1"/>
  <c r="G769" i="1"/>
  <c r="I769" i="1" s="1"/>
  <c r="G770" i="1"/>
  <c r="I770" i="1" s="1"/>
  <c r="G771" i="1"/>
  <c r="I771" i="1" s="1"/>
  <c r="G772" i="1"/>
  <c r="I772" i="1" s="1"/>
  <c r="G773" i="1"/>
  <c r="I773" i="1" s="1"/>
  <c r="G774" i="1"/>
  <c r="I774" i="1" s="1"/>
  <c r="G775" i="1"/>
  <c r="I775" i="1" s="1"/>
  <c r="G776" i="1"/>
  <c r="I776" i="1" s="1"/>
  <c r="G777" i="1"/>
  <c r="I777" i="1" s="1"/>
  <c r="G778" i="1"/>
  <c r="I778" i="1" s="1"/>
  <c r="G779" i="1"/>
  <c r="I779" i="1" s="1"/>
  <c r="G780" i="1"/>
  <c r="I780" i="1" s="1"/>
  <c r="G781" i="1"/>
  <c r="I781" i="1" s="1"/>
  <c r="G782" i="1"/>
  <c r="I782" i="1" s="1"/>
  <c r="G783" i="1"/>
  <c r="I783" i="1" s="1"/>
  <c r="G784" i="1"/>
  <c r="I784" i="1" s="1"/>
  <c r="G785" i="1"/>
  <c r="I785" i="1" s="1"/>
  <c r="G786" i="1"/>
  <c r="I786" i="1" s="1"/>
  <c r="G787" i="1"/>
  <c r="I787" i="1" s="1"/>
  <c r="G788" i="1"/>
  <c r="I788" i="1" s="1"/>
  <c r="G789" i="1"/>
  <c r="I789" i="1" s="1"/>
  <c r="G790" i="1"/>
  <c r="I790" i="1" s="1"/>
  <c r="G791" i="1"/>
  <c r="I791" i="1" s="1"/>
  <c r="G792" i="1"/>
  <c r="I792" i="1" s="1"/>
  <c r="G793" i="1"/>
  <c r="I793" i="1" s="1"/>
  <c r="G794" i="1"/>
  <c r="I794" i="1" s="1"/>
  <c r="G795" i="1"/>
  <c r="I795" i="1" s="1"/>
  <c r="G796" i="1"/>
  <c r="I796" i="1" s="1"/>
  <c r="G797" i="1"/>
  <c r="I797" i="1" s="1"/>
  <c r="G798" i="1"/>
  <c r="I798" i="1" s="1"/>
  <c r="G799" i="1"/>
  <c r="I799" i="1" s="1"/>
  <c r="G800" i="1"/>
  <c r="I800" i="1" s="1"/>
  <c r="G801" i="1"/>
  <c r="I801" i="1" s="1"/>
  <c r="G802" i="1"/>
  <c r="I802" i="1" s="1"/>
  <c r="G803" i="1"/>
  <c r="I803" i="1" s="1"/>
  <c r="G804" i="1"/>
  <c r="I804" i="1" s="1"/>
  <c r="G805" i="1"/>
  <c r="I805" i="1" s="1"/>
  <c r="G806" i="1"/>
  <c r="I806" i="1" s="1"/>
  <c r="G807" i="1"/>
  <c r="I807" i="1" s="1"/>
  <c r="G808" i="1"/>
  <c r="I808" i="1" s="1"/>
  <c r="G809" i="1"/>
  <c r="I809" i="1" s="1"/>
  <c r="G810" i="1"/>
  <c r="I810" i="1" s="1"/>
  <c r="G811" i="1"/>
  <c r="I811" i="1" s="1"/>
  <c r="G812" i="1"/>
  <c r="I812" i="1" s="1"/>
  <c r="G813" i="1"/>
  <c r="I813" i="1" s="1"/>
  <c r="G814" i="1"/>
  <c r="I814" i="1" s="1"/>
  <c r="G815" i="1"/>
  <c r="I815" i="1" s="1"/>
  <c r="G816" i="1"/>
  <c r="I816" i="1" s="1"/>
  <c r="G817" i="1"/>
  <c r="I817" i="1" s="1"/>
  <c r="G818" i="1"/>
  <c r="I818" i="1" s="1"/>
  <c r="G819" i="1"/>
  <c r="I819" i="1" s="1"/>
  <c r="G820" i="1"/>
  <c r="I820" i="1" s="1"/>
  <c r="G821" i="1"/>
  <c r="I821" i="1" s="1"/>
  <c r="G822" i="1"/>
  <c r="I822" i="1" s="1"/>
  <c r="G823" i="1"/>
  <c r="I823" i="1" s="1"/>
  <c r="G824" i="1"/>
  <c r="I824" i="1" s="1"/>
  <c r="G825" i="1"/>
  <c r="I825" i="1" s="1"/>
  <c r="G826" i="1"/>
  <c r="I826" i="1" s="1"/>
  <c r="G827" i="1"/>
  <c r="I827" i="1" s="1"/>
  <c r="G828" i="1"/>
  <c r="I828" i="1" s="1"/>
  <c r="G829" i="1"/>
  <c r="I829" i="1" s="1"/>
  <c r="G830" i="1"/>
  <c r="I830" i="1" s="1"/>
  <c r="G831" i="1"/>
  <c r="I831" i="1" s="1"/>
  <c r="G832" i="1"/>
  <c r="I832" i="1" s="1"/>
  <c r="G833" i="1"/>
  <c r="I833" i="1" s="1"/>
  <c r="G834" i="1"/>
  <c r="I834" i="1" s="1"/>
  <c r="G835" i="1"/>
  <c r="I835" i="1" s="1"/>
  <c r="G836" i="1"/>
  <c r="I836" i="1" s="1"/>
  <c r="G837" i="1"/>
  <c r="I837" i="1" s="1"/>
  <c r="G838" i="1"/>
  <c r="I838" i="1" s="1"/>
  <c r="G839" i="1"/>
  <c r="I839" i="1" s="1"/>
  <c r="G840" i="1"/>
  <c r="I840" i="1" s="1"/>
  <c r="G841" i="1"/>
  <c r="I841" i="1" s="1"/>
  <c r="G842" i="1"/>
  <c r="I842" i="1" s="1"/>
  <c r="G843" i="1"/>
  <c r="I843" i="1" s="1"/>
  <c r="G844" i="1"/>
  <c r="I844" i="1" s="1"/>
  <c r="G845" i="1"/>
  <c r="I845" i="1" s="1"/>
  <c r="G846" i="1"/>
  <c r="I846" i="1" s="1"/>
  <c r="G847" i="1"/>
  <c r="I847" i="1" s="1"/>
  <c r="G848" i="1"/>
  <c r="I848" i="1" s="1"/>
  <c r="G849" i="1"/>
  <c r="I849" i="1" s="1"/>
  <c r="G850" i="1"/>
  <c r="I850" i="1" s="1"/>
  <c r="G851" i="1"/>
  <c r="I851" i="1" s="1"/>
  <c r="G852" i="1"/>
  <c r="I852" i="1" s="1"/>
  <c r="G853" i="1"/>
  <c r="I853" i="1" s="1"/>
  <c r="G854" i="1"/>
  <c r="I854" i="1" s="1"/>
  <c r="G855" i="1"/>
  <c r="I855" i="1" s="1"/>
  <c r="G856" i="1"/>
  <c r="I856" i="1" s="1"/>
  <c r="G857" i="1"/>
  <c r="I857" i="1" s="1"/>
  <c r="G858" i="1"/>
  <c r="I858" i="1" s="1"/>
  <c r="G859" i="1"/>
  <c r="I859" i="1" s="1"/>
  <c r="G860" i="1"/>
  <c r="I860" i="1" s="1"/>
  <c r="G861" i="1"/>
  <c r="I861" i="1" s="1"/>
  <c r="G862" i="1"/>
  <c r="I862" i="1" s="1"/>
  <c r="G863" i="1"/>
  <c r="I863" i="1" s="1"/>
  <c r="G864" i="1"/>
  <c r="I864" i="1" s="1"/>
  <c r="G865" i="1"/>
  <c r="I865" i="1" s="1"/>
  <c r="G866" i="1"/>
  <c r="I866" i="1" s="1"/>
  <c r="G867" i="1"/>
  <c r="I867" i="1" s="1"/>
  <c r="G868" i="1"/>
  <c r="I868" i="1" s="1"/>
  <c r="G869" i="1"/>
  <c r="I869" i="1" s="1"/>
  <c r="G870" i="1"/>
  <c r="I870" i="1" s="1"/>
  <c r="G871" i="1"/>
  <c r="I871" i="1" s="1"/>
  <c r="G872" i="1"/>
  <c r="I872" i="1" s="1"/>
  <c r="G873" i="1"/>
  <c r="I873" i="1" s="1"/>
  <c r="G874" i="1"/>
  <c r="I874" i="1" s="1"/>
  <c r="G875" i="1"/>
  <c r="I875" i="1" s="1"/>
  <c r="G876" i="1"/>
  <c r="I876" i="1" s="1"/>
  <c r="G877" i="1"/>
  <c r="I877" i="1" s="1"/>
  <c r="G878" i="1"/>
  <c r="I878" i="1" s="1"/>
  <c r="G879" i="1"/>
  <c r="I879" i="1" s="1"/>
  <c r="G880" i="1"/>
  <c r="I880" i="1" s="1"/>
  <c r="G881" i="1"/>
  <c r="I881" i="1" s="1"/>
  <c r="G882" i="1"/>
  <c r="I882" i="1" s="1"/>
  <c r="G883" i="1"/>
  <c r="I883" i="1" s="1"/>
  <c r="G884" i="1"/>
  <c r="I884" i="1" s="1"/>
  <c r="G885" i="1"/>
  <c r="I885" i="1" s="1"/>
  <c r="G886" i="1"/>
  <c r="I886" i="1" s="1"/>
  <c r="G887" i="1"/>
  <c r="I887" i="1" s="1"/>
  <c r="G888" i="1"/>
  <c r="I888" i="1" s="1"/>
  <c r="G889" i="1"/>
  <c r="I889" i="1" s="1"/>
  <c r="G890" i="1"/>
  <c r="I890" i="1" s="1"/>
  <c r="G891" i="1"/>
  <c r="I891" i="1" s="1"/>
  <c r="G892" i="1"/>
  <c r="I892" i="1" s="1"/>
  <c r="G893" i="1"/>
  <c r="I893" i="1" s="1"/>
  <c r="G894" i="1"/>
  <c r="I894" i="1" s="1"/>
  <c r="G895" i="1"/>
  <c r="I895" i="1" s="1"/>
  <c r="G896" i="1"/>
  <c r="I896" i="1" s="1"/>
  <c r="G897" i="1"/>
  <c r="I897" i="1" s="1"/>
  <c r="G898" i="1"/>
  <c r="I898" i="1" s="1"/>
  <c r="G899" i="1"/>
  <c r="I899" i="1" s="1"/>
  <c r="G900" i="1"/>
  <c r="I900" i="1" s="1"/>
  <c r="G901" i="1"/>
  <c r="I901" i="1" s="1"/>
  <c r="G902" i="1"/>
  <c r="I902" i="1" s="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I1000" i="1" s="1"/>
  <c r="G1001" i="1"/>
  <c r="I1001" i="1" s="1"/>
  <c r="G1002" i="1"/>
  <c r="I1002" i="1" s="1"/>
  <c r="G1003" i="1"/>
  <c r="I1003" i="1" s="1"/>
  <c r="G1004" i="1"/>
  <c r="I1004" i="1" s="1"/>
  <c r="G1005" i="1"/>
  <c r="I1005" i="1" s="1"/>
  <c r="G1006" i="1"/>
  <c r="I1006" i="1" s="1"/>
  <c r="G1007" i="1"/>
  <c r="I1007" i="1" s="1"/>
  <c r="G1008" i="1"/>
  <c r="I1008" i="1" s="1"/>
  <c r="G1009" i="1"/>
  <c r="I1009" i="1" s="1"/>
  <c r="G1010" i="1"/>
  <c r="I1010" i="1" s="1"/>
  <c r="G1011" i="1"/>
  <c r="I1011" i="1" s="1"/>
  <c r="G1012" i="1"/>
  <c r="I1012" i="1" s="1"/>
  <c r="G1013" i="1"/>
  <c r="I1013" i="1" s="1"/>
  <c r="G1014" i="1"/>
  <c r="I1014" i="1" s="1"/>
  <c r="G1015" i="1"/>
  <c r="I1015" i="1" s="1"/>
  <c r="G1016" i="1"/>
  <c r="I1016" i="1" s="1"/>
  <c r="G1017" i="1"/>
  <c r="I1017" i="1" s="1"/>
  <c r="G1018" i="1"/>
  <c r="I1018" i="1" s="1"/>
  <c r="G1019" i="1"/>
  <c r="I1019" i="1" s="1"/>
  <c r="G1020" i="1"/>
  <c r="I1020" i="1" s="1"/>
  <c r="G1021" i="1"/>
  <c r="I1021" i="1" s="1"/>
  <c r="G1022" i="1"/>
  <c r="I1022" i="1" s="1"/>
  <c r="G1023" i="1"/>
  <c r="I1023" i="1" s="1"/>
  <c r="G1024" i="1"/>
  <c r="I1024" i="1" s="1"/>
  <c r="G1025" i="1"/>
  <c r="I1025" i="1" s="1"/>
  <c r="G1026" i="1"/>
  <c r="I1026" i="1" s="1"/>
  <c r="G1027" i="1"/>
  <c r="I1027" i="1" s="1"/>
  <c r="G1028" i="1"/>
  <c r="I1028" i="1" s="1"/>
  <c r="G1029" i="1"/>
  <c r="I1029" i="1" s="1"/>
  <c r="G1030" i="1"/>
  <c r="I1030" i="1" s="1"/>
  <c r="G1031" i="1"/>
  <c r="I1031" i="1" s="1"/>
  <c r="G1032" i="1"/>
  <c r="I1032" i="1" s="1"/>
  <c r="G1033" i="1"/>
  <c r="I1033" i="1" s="1"/>
  <c r="G1034" i="1"/>
  <c r="I1034" i="1" s="1"/>
  <c r="G1035" i="1"/>
  <c r="I1035" i="1" s="1"/>
  <c r="G1036" i="1"/>
  <c r="I1036" i="1" s="1"/>
  <c r="G1037" i="1"/>
  <c r="I1037" i="1" s="1"/>
  <c r="G1038" i="1"/>
  <c r="I1038" i="1" s="1"/>
  <c r="G1039" i="1"/>
  <c r="I1039" i="1" s="1"/>
  <c r="G1040" i="1"/>
  <c r="I1040" i="1" s="1"/>
  <c r="G1041" i="1"/>
  <c r="I1041" i="1" s="1"/>
  <c r="G1042" i="1"/>
  <c r="I1042" i="1" s="1"/>
  <c r="G1043" i="1"/>
  <c r="I1043" i="1" s="1"/>
  <c r="G1044" i="1"/>
  <c r="I1044" i="1" s="1"/>
  <c r="G1045" i="1"/>
  <c r="I1045" i="1" s="1"/>
  <c r="G1046" i="1"/>
  <c r="I1046" i="1" s="1"/>
  <c r="G1047" i="1"/>
  <c r="I1047" i="1" s="1"/>
  <c r="G1048" i="1"/>
  <c r="I1048" i="1" s="1"/>
  <c r="G1049" i="1"/>
  <c r="I1049" i="1" s="1"/>
  <c r="G1050" i="1"/>
  <c r="I1050" i="1" s="1"/>
  <c r="G1051" i="1"/>
  <c r="I1051" i="1" s="1"/>
  <c r="G1052" i="1"/>
  <c r="I1052" i="1" s="1"/>
  <c r="G1053" i="1"/>
  <c r="I1053" i="1" s="1"/>
  <c r="G1054" i="1"/>
  <c r="I1054" i="1" s="1"/>
  <c r="G1055" i="1"/>
  <c r="I1055" i="1" s="1"/>
  <c r="G1056" i="1"/>
  <c r="I1056" i="1" s="1"/>
  <c r="G1057" i="1"/>
  <c r="I1057" i="1" s="1"/>
  <c r="G1058" i="1"/>
  <c r="I1058" i="1" s="1"/>
  <c r="G1059" i="1"/>
  <c r="I1059" i="1" s="1"/>
  <c r="G1060" i="1"/>
  <c r="I1060" i="1" s="1"/>
  <c r="G1061" i="1"/>
  <c r="I1061" i="1" s="1"/>
  <c r="G1062" i="1"/>
  <c r="I1062" i="1" s="1"/>
  <c r="G1063" i="1"/>
  <c r="I1063" i="1" s="1"/>
  <c r="G1064" i="1"/>
  <c r="I1064" i="1" s="1"/>
  <c r="G1065" i="1"/>
  <c r="I1065" i="1" s="1"/>
  <c r="G1066" i="1"/>
  <c r="I1066" i="1" s="1"/>
  <c r="G1067" i="1"/>
  <c r="I1067" i="1" s="1"/>
  <c r="G1068" i="1"/>
  <c r="I1068" i="1" s="1"/>
  <c r="G1069" i="1"/>
  <c r="I1069" i="1" s="1"/>
  <c r="G1070" i="1"/>
  <c r="I1070" i="1" s="1"/>
  <c r="G1071" i="1"/>
  <c r="I1071" i="1" s="1"/>
  <c r="G1072" i="1"/>
  <c r="I1072" i="1" s="1"/>
  <c r="G1073" i="1"/>
  <c r="I1073" i="1" s="1"/>
  <c r="G1074" i="1"/>
  <c r="I1074" i="1" s="1"/>
  <c r="G1075" i="1"/>
  <c r="I1075" i="1" s="1"/>
  <c r="G1076" i="1"/>
  <c r="I1076" i="1" s="1"/>
  <c r="G1077" i="1"/>
  <c r="I1077" i="1" s="1"/>
  <c r="G1078" i="1"/>
  <c r="I1078" i="1" s="1"/>
  <c r="G1079" i="1"/>
  <c r="I1079" i="1" s="1"/>
  <c r="G1080" i="1"/>
  <c r="I1080" i="1" s="1"/>
  <c r="G1081" i="1"/>
  <c r="I1081" i="1" s="1"/>
  <c r="G1082" i="1"/>
  <c r="I1082" i="1" s="1"/>
  <c r="G1083" i="1"/>
  <c r="I1083" i="1" s="1"/>
  <c r="G1084" i="1"/>
  <c r="I1084" i="1" s="1"/>
  <c r="G1085" i="1"/>
  <c r="I1085" i="1" s="1"/>
  <c r="G1086" i="1"/>
  <c r="I1086" i="1" s="1"/>
  <c r="G1087" i="1"/>
  <c r="I1087" i="1" s="1"/>
  <c r="G1088" i="1"/>
  <c r="I1088" i="1" s="1"/>
  <c r="G1089" i="1"/>
  <c r="I1089" i="1" s="1"/>
  <c r="G1090" i="1"/>
  <c r="I1090" i="1" s="1"/>
  <c r="G1091" i="1"/>
  <c r="I1091" i="1" s="1"/>
  <c r="G1092" i="1"/>
  <c r="I1092" i="1" s="1"/>
  <c r="G1093" i="1"/>
  <c r="I1093" i="1" s="1"/>
  <c r="G1094" i="1"/>
  <c r="I1094" i="1" s="1"/>
  <c r="G1095" i="1"/>
  <c r="I1095" i="1" s="1"/>
  <c r="G1096" i="1"/>
  <c r="I1096" i="1" s="1"/>
  <c r="G1097" i="1"/>
  <c r="I1097" i="1" s="1"/>
  <c r="G1098" i="1"/>
  <c r="I1098" i="1" s="1"/>
  <c r="G1099" i="1"/>
  <c r="I1099" i="1" s="1"/>
  <c r="G1100" i="1"/>
  <c r="I1100" i="1" s="1"/>
  <c r="G1101" i="1"/>
  <c r="I1101" i="1" s="1"/>
  <c r="G1102" i="1"/>
  <c r="I1102" i="1" s="1"/>
  <c r="G1103" i="1"/>
  <c r="I1103" i="1" s="1"/>
  <c r="G1104" i="1"/>
  <c r="I1104" i="1" s="1"/>
  <c r="G1105" i="1"/>
  <c r="I1105" i="1" s="1"/>
  <c r="G1106" i="1"/>
  <c r="I1106" i="1" s="1"/>
  <c r="G1107" i="1"/>
  <c r="I1107" i="1" s="1"/>
  <c r="G1108" i="1"/>
  <c r="I1108" i="1" s="1"/>
  <c r="G1109" i="1"/>
  <c r="I1109" i="1" s="1"/>
  <c r="G1110" i="1"/>
  <c r="I1110" i="1" s="1"/>
  <c r="G1111" i="1"/>
  <c r="I1111" i="1" s="1"/>
  <c r="G1112" i="1"/>
  <c r="I1112" i="1" s="1"/>
  <c r="G1113" i="1"/>
  <c r="I1113" i="1" s="1"/>
  <c r="G1114" i="1"/>
  <c r="I1114" i="1" s="1"/>
  <c r="G1115" i="1"/>
  <c r="I1115" i="1" s="1"/>
  <c r="G1116" i="1"/>
  <c r="I1116" i="1" s="1"/>
  <c r="G1117" i="1"/>
  <c r="I1117" i="1" s="1"/>
  <c r="G1118" i="1"/>
  <c r="I1118" i="1" s="1"/>
  <c r="G1119" i="1"/>
  <c r="I1119" i="1" s="1"/>
  <c r="G1120" i="1"/>
  <c r="I1120" i="1" s="1"/>
  <c r="G1121" i="1"/>
  <c r="I1121" i="1" s="1"/>
  <c r="G1122" i="1"/>
  <c r="I1122" i="1" s="1"/>
  <c r="G1123" i="1"/>
  <c r="I1123" i="1" s="1"/>
  <c r="G1124" i="1"/>
  <c r="I1124" i="1" s="1"/>
  <c r="G1125" i="1"/>
  <c r="I1125" i="1" s="1"/>
  <c r="G1126" i="1"/>
  <c r="I1126" i="1" s="1"/>
  <c r="G1127" i="1"/>
  <c r="I1127" i="1" s="1"/>
  <c r="G1128" i="1"/>
  <c r="I1128" i="1" s="1"/>
  <c r="G1129" i="1"/>
  <c r="I1129" i="1" s="1"/>
  <c r="G1130" i="1"/>
  <c r="I1130" i="1" s="1"/>
  <c r="G1131" i="1"/>
  <c r="I1131" i="1" s="1"/>
  <c r="G1132" i="1"/>
  <c r="I1132" i="1" s="1"/>
  <c r="G1133" i="1"/>
  <c r="I1133" i="1" s="1"/>
  <c r="G1134" i="1"/>
  <c r="I1134" i="1" s="1"/>
  <c r="G1135" i="1"/>
  <c r="I1135" i="1" s="1"/>
  <c r="G1136" i="1"/>
  <c r="I1136" i="1" s="1"/>
  <c r="G1137" i="1"/>
  <c r="I1137" i="1" s="1"/>
  <c r="G1138" i="1"/>
  <c r="I1138" i="1" s="1"/>
  <c r="G1139" i="1"/>
  <c r="I1139" i="1" s="1"/>
  <c r="G1140" i="1"/>
  <c r="I1140" i="1" s="1"/>
  <c r="G1141" i="1"/>
  <c r="I1141" i="1" s="1"/>
  <c r="G1142" i="1"/>
  <c r="I1142" i="1" s="1"/>
  <c r="G1143" i="1"/>
  <c r="I1143" i="1" s="1"/>
  <c r="G1144" i="1"/>
  <c r="I1144" i="1" s="1"/>
  <c r="G1145" i="1"/>
  <c r="I1145" i="1" s="1"/>
  <c r="G1146" i="1"/>
  <c r="I1146" i="1" s="1"/>
  <c r="G1147" i="1"/>
  <c r="I1147" i="1" s="1"/>
  <c r="G1148" i="1"/>
  <c r="I1148" i="1" s="1"/>
  <c r="G1149" i="1"/>
  <c r="I1149" i="1" s="1"/>
  <c r="G1150" i="1"/>
  <c r="I1150" i="1" s="1"/>
  <c r="G1151" i="1"/>
  <c r="I1151" i="1" s="1"/>
  <c r="G1152" i="1"/>
  <c r="I1152" i="1" s="1"/>
  <c r="G1153" i="1"/>
  <c r="I1153" i="1" s="1"/>
  <c r="G1154" i="1"/>
  <c r="I1154" i="1" s="1"/>
  <c r="G1155" i="1"/>
  <c r="I1155" i="1" s="1"/>
  <c r="G1156" i="1"/>
  <c r="I1156" i="1" s="1"/>
  <c r="G1157" i="1"/>
  <c r="I1157" i="1" s="1"/>
  <c r="G1158" i="1"/>
  <c r="I1158" i="1" s="1"/>
  <c r="G1159" i="1"/>
  <c r="I1159" i="1" s="1"/>
  <c r="G1160" i="1"/>
  <c r="I1160" i="1" s="1"/>
  <c r="G1161" i="1"/>
  <c r="I1161" i="1" s="1"/>
  <c r="G1162" i="1"/>
  <c r="I1162" i="1" s="1"/>
  <c r="G1163" i="1"/>
  <c r="I1163" i="1" s="1"/>
  <c r="G1164" i="1"/>
  <c r="I1164" i="1" s="1"/>
  <c r="G1165" i="1"/>
  <c r="I1165" i="1" s="1"/>
  <c r="G1166" i="1"/>
  <c r="I1166" i="1" s="1"/>
  <c r="G1167" i="1"/>
  <c r="I1167" i="1" s="1"/>
  <c r="G1168" i="1"/>
  <c r="I1168" i="1" s="1"/>
  <c r="G1169" i="1"/>
  <c r="I1169" i="1" s="1"/>
  <c r="G1170" i="1"/>
  <c r="I1170" i="1" s="1"/>
  <c r="G1171" i="1"/>
  <c r="I1171" i="1" s="1"/>
  <c r="G1172" i="1"/>
  <c r="I1172" i="1" s="1"/>
  <c r="G1173" i="1"/>
  <c r="I1173" i="1" s="1"/>
  <c r="G1174" i="1"/>
  <c r="I1174" i="1" s="1"/>
  <c r="G1175" i="1"/>
  <c r="I1175" i="1" s="1"/>
  <c r="G1176" i="1"/>
  <c r="I1176" i="1" s="1"/>
  <c r="G1177" i="1"/>
  <c r="I1177" i="1" s="1"/>
  <c r="G1178" i="1"/>
  <c r="I1178" i="1" s="1"/>
  <c r="G1179" i="1"/>
  <c r="I1179" i="1" s="1"/>
  <c r="G1180" i="1"/>
  <c r="I1180" i="1" s="1"/>
  <c r="G1181" i="1"/>
  <c r="I1181" i="1" s="1"/>
  <c r="G1182" i="1"/>
  <c r="I1182" i="1" s="1"/>
  <c r="G1183" i="1"/>
  <c r="I1183" i="1" s="1"/>
  <c r="G1184" i="1"/>
  <c r="I1184" i="1" s="1"/>
  <c r="G1185" i="1"/>
  <c r="I1185" i="1" s="1"/>
  <c r="G1186" i="1"/>
  <c r="I1186" i="1" s="1"/>
  <c r="G1187" i="1"/>
  <c r="I1187" i="1" s="1"/>
  <c r="G1188" i="1"/>
  <c r="I1188" i="1" s="1"/>
  <c r="G1189" i="1"/>
  <c r="I1189" i="1" s="1"/>
  <c r="G1190" i="1"/>
  <c r="I1190" i="1" s="1"/>
  <c r="G1191" i="1"/>
  <c r="I1191" i="1" s="1"/>
  <c r="G1192" i="1"/>
  <c r="I1192" i="1" s="1"/>
  <c r="G1193" i="1"/>
  <c r="I1193" i="1" s="1"/>
  <c r="G1194" i="1"/>
  <c r="I1194" i="1" s="1"/>
  <c r="G1195" i="1"/>
  <c r="I1195" i="1" s="1"/>
  <c r="G1196" i="1"/>
  <c r="I1196" i="1" s="1"/>
  <c r="G1197" i="1"/>
  <c r="I1197" i="1" s="1"/>
  <c r="G1198" i="1"/>
  <c r="I1198" i="1" s="1"/>
  <c r="G1199" i="1"/>
  <c r="I1199" i="1" s="1"/>
  <c r="G1200" i="1"/>
  <c r="I1200" i="1" s="1"/>
  <c r="G1201" i="1"/>
  <c r="I1201" i="1" s="1"/>
  <c r="G1202" i="1"/>
  <c r="I1202" i="1" s="1"/>
  <c r="G1203" i="1"/>
  <c r="I1203" i="1" s="1"/>
  <c r="G1204" i="1"/>
  <c r="I1204" i="1" s="1"/>
  <c r="G1205" i="1"/>
  <c r="I1205" i="1" s="1"/>
  <c r="G1206" i="1"/>
  <c r="I1206" i="1" s="1"/>
  <c r="G1207" i="1"/>
  <c r="I1207" i="1" s="1"/>
  <c r="G1208" i="1"/>
  <c r="I1208" i="1" s="1"/>
  <c r="G1209" i="1"/>
  <c r="I1209" i="1" s="1"/>
  <c r="G1210" i="1"/>
  <c r="I1210" i="1" s="1"/>
  <c r="G1211" i="1"/>
  <c r="I1211" i="1" s="1"/>
  <c r="G1212" i="1"/>
  <c r="I1212" i="1" s="1"/>
  <c r="G1213" i="1"/>
  <c r="I1213" i="1" s="1"/>
  <c r="G1214" i="1"/>
  <c r="I1214" i="1" s="1"/>
  <c r="G1215" i="1"/>
  <c r="I1215" i="1" s="1"/>
  <c r="G1216" i="1"/>
  <c r="I1216" i="1" s="1"/>
  <c r="G1217" i="1"/>
  <c r="I1217" i="1" s="1"/>
  <c r="G1218" i="1"/>
  <c r="I1218" i="1" s="1"/>
  <c r="G1219" i="1"/>
  <c r="I1219" i="1" s="1"/>
  <c r="G1220" i="1"/>
  <c r="I1220" i="1" s="1"/>
  <c r="G1221" i="1"/>
  <c r="I1221" i="1" s="1"/>
  <c r="G1222" i="1"/>
  <c r="I1222" i="1" s="1"/>
  <c r="G1223" i="1"/>
  <c r="I1223" i="1" s="1"/>
  <c r="G1224" i="1"/>
  <c r="I1224" i="1" s="1"/>
  <c r="G1225" i="1"/>
  <c r="I1225" i="1" s="1"/>
  <c r="G1226" i="1"/>
  <c r="I1226" i="1" s="1"/>
  <c r="G1227" i="1"/>
  <c r="I1227" i="1" s="1"/>
  <c r="G1228" i="1"/>
  <c r="I1228" i="1" s="1"/>
  <c r="G1229" i="1"/>
  <c r="I1229" i="1" s="1"/>
  <c r="G1230" i="1"/>
  <c r="I1230" i="1" s="1"/>
  <c r="G1231" i="1"/>
  <c r="I1231" i="1" s="1"/>
  <c r="G1232" i="1"/>
  <c r="I1232" i="1" s="1"/>
  <c r="G1233" i="1"/>
  <c r="I1233" i="1" s="1"/>
  <c r="G1234" i="1"/>
  <c r="I1234" i="1" s="1"/>
  <c r="G1235" i="1"/>
  <c r="I1235" i="1" s="1"/>
  <c r="G1236" i="1"/>
  <c r="I1236" i="1" s="1"/>
  <c r="G1237" i="1"/>
  <c r="I1237" i="1" s="1"/>
  <c r="G1238" i="1"/>
  <c r="I1238" i="1" s="1"/>
  <c r="G1239" i="1"/>
  <c r="I1239" i="1" s="1"/>
  <c r="G1240" i="1"/>
  <c r="I1240" i="1" s="1"/>
  <c r="G1241" i="1"/>
  <c r="I1241" i="1" s="1"/>
  <c r="G1242" i="1"/>
  <c r="I1242" i="1" s="1"/>
  <c r="G1243" i="1"/>
  <c r="I1243" i="1" s="1"/>
  <c r="G1244" i="1"/>
  <c r="I1244" i="1" s="1"/>
  <c r="G1245" i="1"/>
  <c r="I1245" i="1" s="1"/>
  <c r="G1246" i="1"/>
  <c r="I1246" i="1" s="1"/>
  <c r="G1247" i="1"/>
  <c r="I1247" i="1" s="1"/>
  <c r="G1248" i="1"/>
  <c r="I1248" i="1" s="1"/>
  <c r="G1249" i="1"/>
  <c r="I1249" i="1" s="1"/>
  <c r="G1250" i="1"/>
  <c r="I1250" i="1" s="1"/>
  <c r="G1251" i="1"/>
  <c r="I1251" i="1" s="1"/>
  <c r="G1252" i="1"/>
  <c r="I1252" i="1" s="1"/>
  <c r="G1253" i="1"/>
  <c r="I1253" i="1" s="1"/>
  <c r="G1254" i="1"/>
  <c r="I1254" i="1" s="1"/>
  <c r="G1255" i="1"/>
  <c r="I1255" i="1" s="1"/>
  <c r="G1256" i="1"/>
  <c r="I1256" i="1" s="1"/>
  <c r="G1257" i="1"/>
  <c r="I1257" i="1" s="1"/>
  <c r="G1258" i="1"/>
  <c r="I1258" i="1" s="1"/>
  <c r="G1259" i="1"/>
  <c r="I1259" i="1" s="1"/>
  <c r="G1260" i="1"/>
  <c r="I1260" i="1" s="1"/>
  <c r="G1261" i="1"/>
  <c r="I1261" i="1" s="1"/>
  <c r="G1262" i="1"/>
  <c r="I1262" i="1" s="1"/>
  <c r="G1263" i="1"/>
  <c r="I1263" i="1" s="1"/>
  <c r="G1264" i="1"/>
  <c r="I1264" i="1" s="1"/>
  <c r="G1265" i="1"/>
  <c r="I1265" i="1" s="1"/>
  <c r="G1266" i="1"/>
  <c r="I1266" i="1" s="1"/>
  <c r="G1267" i="1"/>
  <c r="I1267" i="1" s="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I1365" i="1" s="1"/>
  <c r="G1366" i="1"/>
  <c r="I1366" i="1" s="1"/>
  <c r="G1367" i="1"/>
  <c r="I1367" i="1" s="1"/>
  <c r="G1368" i="1"/>
  <c r="I1368" i="1" s="1"/>
  <c r="G1369" i="1"/>
  <c r="I1369" i="1" s="1"/>
  <c r="G1370" i="1"/>
  <c r="I1370" i="1" s="1"/>
  <c r="G1371" i="1"/>
  <c r="I1371" i="1" s="1"/>
  <c r="G1372" i="1"/>
  <c r="I1372" i="1" s="1"/>
  <c r="G1373" i="1"/>
  <c r="I1373" i="1" s="1"/>
  <c r="G1374" i="1"/>
  <c r="I1374" i="1" s="1"/>
  <c r="G1375" i="1"/>
  <c r="I1375" i="1" s="1"/>
  <c r="G1376" i="1"/>
  <c r="I1376" i="1" s="1"/>
  <c r="G1377" i="1"/>
  <c r="I1377" i="1" s="1"/>
  <c r="G1378" i="1"/>
  <c r="I1378" i="1" s="1"/>
  <c r="G1379" i="1"/>
  <c r="I1379" i="1" s="1"/>
  <c r="G1380" i="1"/>
  <c r="I1380" i="1" s="1"/>
  <c r="G1381" i="1"/>
  <c r="I1381" i="1" s="1"/>
  <c r="G1382" i="1"/>
  <c r="I1382" i="1" s="1"/>
  <c r="G1383" i="1"/>
  <c r="I1383" i="1" s="1"/>
  <c r="G1384" i="1"/>
  <c r="I1384" i="1" s="1"/>
  <c r="G1385" i="1"/>
  <c r="I1385" i="1" s="1"/>
  <c r="G1386" i="1"/>
  <c r="I1386" i="1" s="1"/>
  <c r="G1387" i="1"/>
  <c r="I1387" i="1" s="1"/>
  <c r="G1388" i="1"/>
  <c r="I1388" i="1" s="1"/>
  <c r="G1389" i="1"/>
  <c r="I1389" i="1" s="1"/>
  <c r="G1390" i="1"/>
  <c r="I1390" i="1" s="1"/>
  <c r="G1391" i="1"/>
  <c r="I1391" i="1" s="1"/>
  <c r="G1392" i="1"/>
  <c r="I1392" i="1" s="1"/>
  <c r="G1393" i="1"/>
  <c r="I1393" i="1" s="1"/>
  <c r="G1394" i="1"/>
  <c r="I1394" i="1" s="1"/>
  <c r="G1395" i="1"/>
  <c r="I1395" i="1" s="1"/>
  <c r="G1396" i="1"/>
  <c r="I1396" i="1" s="1"/>
  <c r="G1397" i="1"/>
  <c r="I1397" i="1" s="1"/>
  <c r="G1398" i="1"/>
  <c r="I1398" i="1" s="1"/>
  <c r="G1399" i="1"/>
  <c r="I1399" i="1" s="1"/>
  <c r="G1400" i="1"/>
  <c r="I1400" i="1" s="1"/>
  <c r="G1401" i="1"/>
  <c r="I1401" i="1" s="1"/>
  <c r="G1402" i="1"/>
  <c r="I1402" i="1" s="1"/>
  <c r="G1403" i="1"/>
  <c r="I1403" i="1" s="1"/>
  <c r="G1404" i="1"/>
  <c r="I1404" i="1" s="1"/>
  <c r="G1405" i="1"/>
  <c r="I1405" i="1" s="1"/>
  <c r="G1406" i="1"/>
  <c r="I1406" i="1" s="1"/>
  <c r="G1407" i="1"/>
  <c r="I1407" i="1" s="1"/>
  <c r="G1408" i="1"/>
  <c r="I1408" i="1" s="1"/>
  <c r="G1409" i="1"/>
  <c r="I1409" i="1" s="1"/>
  <c r="G1410" i="1"/>
  <c r="I1410" i="1" s="1"/>
  <c r="G1411" i="1"/>
  <c r="I1411" i="1" s="1"/>
  <c r="G1412" i="1"/>
  <c r="I1412" i="1" s="1"/>
  <c r="G1413" i="1"/>
  <c r="I1413" i="1" s="1"/>
  <c r="G1414" i="1"/>
  <c r="I1414" i="1" s="1"/>
  <c r="G1415" i="1"/>
  <c r="I1415" i="1" s="1"/>
  <c r="G1416" i="1"/>
  <c r="I1416" i="1" s="1"/>
  <c r="G1417" i="1"/>
  <c r="I1417" i="1" s="1"/>
  <c r="G1418" i="1"/>
  <c r="I1418" i="1" s="1"/>
  <c r="G1419" i="1"/>
  <c r="I1419" i="1" s="1"/>
  <c r="G1420" i="1"/>
  <c r="I1420" i="1" s="1"/>
  <c r="G1421" i="1"/>
  <c r="I1421" i="1" s="1"/>
  <c r="G1422" i="1"/>
  <c r="I1422" i="1" s="1"/>
  <c r="G1423" i="1"/>
  <c r="I1423" i="1" s="1"/>
  <c r="G1424" i="1"/>
  <c r="I1424" i="1" s="1"/>
  <c r="G1425" i="1"/>
  <c r="I1425" i="1" s="1"/>
  <c r="G1426" i="1"/>
  <c r="I1426" i="1" s="1"/>
  <c r="G1427" i="1"/>
  <c r="I1427" i="1" s="1"/>
  <c r="G1428" i="1"/>
  <c r="I1428" i="1" s="1"/>
  <c r="G1429" i="1"/>
  <c r="I1429" i="1" s="1"/>
  <c r="G1430" i="1"/>
  <c r="I1430" i="1" s="1"/>
  <c r="G1431" i="1"/>
  <c r="I1431" i="1" s="1"/>
  <c r="G1432" i="1"/>
  <c r="I1432" i="1" s="1"/>
  <c r="G1433" i="1"/>
  <c r="I1433" i="1" s="1"/>
  <c r="G1434" i="1"/>
  <c r="I1434" i="1" s="1"/>
  <c r="G1435" i="1"/>
  <c r="I1435" i="1" s="1"/>
  <c r="G1436" i="1"/>
  <c r="I1436" i="1" s="1"/>
  <c r="G1437" i="1"/>
  <c r="I1437" i="1" s="1"/>
  <c r="G1438" i="1"/>
  <c r="I1438" i="1" s="1"/>
  <c r="G1439" i="1"/>
  <c r="I1439" i="1" s="1"/>
  <c r="G1440" i="1"/>
  <c r="I1440" i="1" s="1"/>
  <c r="G1441" i="1"/>
  <c r="I1441" i="1" s="1"/>
  <c r="G1442" i="1"/>
  <c r="I1442" i="1" s="1"/>
  <c r="G1443" i="1"/>
  <c r="I1443" i="1" s="1"/>
  <c r="G1444" i="1"/>
  <c r="I1444" i="1" s="1"/>
  <c r="G1445" i="1"/>
  <c r="I1445" i="1" s="1"/>
  <c r="G1446" i="1"/>
  <c r="I1446" i="1" s="1"/>
  <c r="G1447" i="1"/>
  <c r="I1447" i="1" s="1"/>
  <c r="G1448" i="1"/>
  <c r="I1448" i="1" s="1"/>
  <c r="G1449" i="1"/>
  <c r="I1449" i="1" s="1"/>
  <c r="G1450" i="1"/>
  <c r="I1450" i="1" s="1"/>
  <c r="G1451" i="1"/>
  <c r="I1451" i="1" s="1"/>
  <c r="G1452" i="1"/>
  <c r="I1452" i="1" s="1"/>
  <c r="G1453" i="1"/>
  <c r="I1453" i="1" s="1"/>
  <c r="G1454" i="1"/>
  <c r="I1454" i="1" s="1"/>
  <c r="G1455" i="1"/>
  <c r="I1455" i="1" s="1"/>
  <c r="G1456" i="1"/>
  <c r="I1456" i="1" s="1"/>
  <c r="G1457" i="1"/>
  <c r="I1457" i="1" s="1"/>
  <c r="G1458" i="1"/>
  <c r="I1458" i="1" s="1"/>
  <c r="G1459" i="1"/>
  <c r="I1459" i="1" s="1"/>
  <c r="G1460" i="1"/>
  <c r="I1460" i="1" s="1"/>
  <c r="G1461" i="1"/>
  <c r="I1461" i="1" s="1"/>
  <c r="G1462" i="1"/>
  <c r="I1462" i="1" s="1"/>
  <c r="G1463" i="1"/>
  <c r="I1463" i="1" s="1"/>
  <c r="G1464" i="1"/>
  <c r="I1464" i="1" s="1"/>
  <c r="G1465" i="1"/>
  <c r="I1465" i="1" s="1"/>
  <c r="G1466" i="1"/>
  <c r="I1466" i="1" s="1"/>
  <c r="G1467" i="1"/>
  <c r="I1467" i="1" s="1"/>
  <c r="G1468" i="1"/>
  <c r="I1468" i="1" s="1"/>
  <c r="G1469" i="1"/>
  <c r="I1469" i="1" s="1"/>
  <c r="G1470" i="1"/>
  <c r="I1470" i="1" s="1"/>
  <c r="G1471" i="1"/>
  <c r="I1471" i="1" s="1"/>
  <c r="G1472" i="1"/>
  <c r="I1472" i="1" s="1"/>
  <c r="G1473" i="1"/>
  <c r="I1473" i="1" s="1"/>
  <c r="G1474" i="1"/>
  <c r="I1474" i="1" s="1"/>
  <c r="G1475" i="1"/>
  <c r="I1475" i="1" s="1"/>
  <c r="G1476" i="1"/>
  <c r="I1476" i="1" s="1"/>
  <c r="G1477" i="1"/>
  <c r="I1477" i="1" s="1"/>
  <c r="G1478" i="1"/>
  <c r="I1478" i="1" s="1"/>
  <c r="G1479" i="1"/>
  <c r="I1479" i="1" s="1"/>
  <c r="G1480" i="1"/>
  <c r="I1480" i="1" s="1"/>
  <c r="G1481" i="1"/>
  <c r="I1481" i="1" s="1"/>
  <c r="G1482" i="1"/>
  <c r="I1482" i="1" s="1"/>
  <c r="G1483" i="1"/>
  <c r="I1483" i="1" s="1"/>
  <c r="G1484" i="1"/>
  <c r="I1484" i="1" s="1"/>
  <c r="G1485" i="1"/>
  <c r="I1485" i="1" s="1"/>
  <c r="G1486" i="1"/>
  <c r="I1486" i="1" s="1"/>
  <c r="G1487" i="1"/>
  <c r="I1487" i="1" s="1"/>
  <c r="G1488" i="1"/>
  <c r="I1488" i="1" s="1"/>
  <c r="G1489" i="1"/>
  <c r="I1489" i="1" s="1"/>
  <c r="G1490" i="1"/>
  <c r="I1490" i="1" s="1"/>
  <c r="G1491" i="1"/>
  <c r="I1491" i="1" s="1"/>
  <c r="G1492" i="1"/>
  <c r="I1492" i="1" s="1"/>
  <c r="G1493" i="1"/>
  <c r="I1493" i="1" s="1"/>
  <c r="G1494" i="1"/>
  <c r="I1494" i="1" s="1"/>
  <c r="G1495" i="1"/>
  <c r="I1495" i="1" s="1"/>
  <c r="G1496" i="1"/>
  <c r="I1496" i="1" s="1"/>
  <c r="G1497" i="1"/>
  <c r="I1497" i="1" s="1"/>
  <c r="G1498" i="1"/>
  <c r="I1498" i="1" s="1"/>
  <c r="G1499" i="1"/>
  <c r="I1499" i="1" s="1"/>
  <c r="G1500" i="1"/>
  <c r="I1500" i="1" s="1"/>
  <c r="G1501" i="1"/>
  <c r="I1501" i="1" s="1"/>
  <c r="G1502" i="1"/>
  <c r="I1502" i="1" s="1"/>
  <c r="G1503" i="1"/>
  <c r="I1503" i="1" s="1"/>
  <c r="G1504" i="1"/>
  <c r="I1504" i="1" s="1"/>
  <c r="G1505" i="1"/>
  <c r="I1505" i="1" s="1"/>
  <c r="G1506" i="1"/>
  <c r="I1506" i="1" s="1"/>
  <c r="G1507" i="1"/>
  <c r="I1507" i="1" s="1"/>
  <c r="G1508" i="1"/>
  <c r="I1508" i="1" s="1"/>
  <c r="G1509" i="1"/>
  <c r="I1509" i="1" s="1"/>
  <c r="G1510" i="1"/>
  <c r="I1510" i="1" s="1"/>
  <c r="G1511" i="1"/>
  <c r="I1511" i="1" s="1"/>
  <c r="G1512" i="1"/>
  <c r="I1512" i="1" s="1"/>
  <c r="G1513" i="1"/>
  <c r="I1513" i="1" s="1"/>
  <c r="G1514" i="1"/>
  <c r="I1514" i="1" s="1"/>
  <c r="G1515" i="1"/>
  <c r="I1515" i="1" s="1"/>
  <c r="G1516" i="1"/>
  <c r="I1516" i="1" s="1"/>
  <c r="G1517" i="1"/>
  <c r="I1517" i="1" s="1"/>
  <c r="G1518" i="1"/>
  <c r="I1518" i="1" s="1"/>
  <c r="G1519" i="1"/>
  <c r="I1519" i="1" s="1"/>
  <c r="G1520" i="1"/>
  <c r="I1520" i="1" s="1"/>
  <c r="G1521" i="1"/>
  <c r="I1521" i="1" s="1"/>
  <c r="G1522" i="1"/>
  <c r="I1522" i="1" s="1"/>
  <c r="G1523" i="1"/>
  <c r="I1523" i="1" s="1"/>
  <c r="G1524" i="1"/>
  <c r="I1524" i="1" s="1"/>
  <c r="G1525" i="1"/>
  <c r="I1525" i="1" s="1"/>
  <c r="G1526" i="1"/>
  <c r="I1526" i="1" s="1"/>
  <c r="G1527" i="1"/>
  <c r="I1527" i="1" s="1"/>
  <c r="G1528" i="1"/>
  <c r="I1528" i="1" s="1"/>
  <c r="G1529" i="1"/>
  <c r="I1529" i="1" s="1"/>
  <c r="G1530" i="1"/>
  <c r="I1530" i="1" s="1"/>
  <c r="G1531" i="1"/>
  <c r="I1531" i="1" s="1"/>
  <c r="G1532" i="1"/>
  <c r="I1532" i="1" s="1"/>
  <c r="G1533" i="1"/>
  <c r="I1533" i="1" s="1"/>
  <c r="G1534" i="1"/>
  <c r="I1534" i="1" s="1"/>
  <c r="G1535" i="1"/>
  <c r="I1535" i="1" s="1"/>
  <c r="G1536" i="1"/>
  <c r="I1536" i="1" s="1"/>
  <c r="G1537" i="1"/>
  <c r="I1537" i="1" s="1"/>
  <c r="G1538" i="1"/>
  <c r="I1538" i="1" s="1"/>
  <c r="G1539" i="1"/>
  <c r="I1539" i="1" s="1"/>
  <c r="G1540" i="1"/>
  <c r="I1540" i="1" s="1"/>
  <c r="G1541" i="1"/>
  <c r="I1541" i="1" s="1"/>
  <c r="G1542" i="1"/>
  <c r="I1542" i="1" s="1"/>
  <c r="G1543" i="1"/>
  <c r="I1543" i="1" s="1"/>
  <c r="G1544" i="1"/>
  <c r="I1544" i="1" s="1"/>
  <c r="G1545" i="1"/>
  <c r="I1545" i="1" s="1"/>
  <c r="G1546" i="1"/>
  <c r="I1546" i="1" s="1"/>
  <c r="G1547" i="1"/>
  <c r="I1547" i="1" s="1"/>
  <c r="G1548" i="1"/>
  <c r="I1548" i="1" s="1"/>
  <c r="G1549" i="1"/>
  <c r="I1549" i="1" s="1"/>
  <c r="G1550" i="1"/>
  <c r="I1550" i="1" s="1"/>
  <c r="G1551" i="1"/>
  <c r="I1551" i="1" s="1"/>
  <c r="G1552" i="1"/>
  <c r="I1552" i="1" s="1"/>
  <c r="G1553" i="1"/>
  <c r="I1553" i="1" s="1"/>
  <c r="G1554" i="1"/>
  <c r="I1554" i="1" s="1"/>
  <c r="G1555" i="1"/>
  <c r="I1555" i="1" s="1"/>
  <c r="G1556" i="1"/>
  <c r="I1556" i="1" s="1"/>
  <c r="G1557" i="1"/>
  <c r="I1557" i="1" s="1"/>
  <c r="G1558" i="1"/>
  <c r="I1558" i="1" s="1"/>
  <c r="G1559" i="1"/>
  <c r="I1559" i="1" s="1"/>
  <c r="G1560" i="1"/>
  <c r="I1560" i="1" s="1"/>
  <c r="G1561" i="1"/>
  <c r="I1561" i="1" s="1"/>
  <c r="G1562" i="1"/>
  <c r="I1562" i="1" s="1"/>
  <c r="G1563" i="1"/>
  <c r="I1563" i="1" s="1"/>
  <c r="G1564" i="1"/>
  <c r="I1564" i="1" s="1"/>
  <c r="G1565" i="1"/>
  <c r="I1565" i="1" s="1"/>
  <c r="G1566" i="1"/>
  <c r="I1566" i="1" s="1"/>
  <c r="G1567" i="1"/>
  <c r="I1567" i="1" s="1"/>
  <c r="G1568" i="1"/>
  <c r="I1568" i="1" s="1"/>
  <c r="G1569" i="1"/>
  <c r="I1569" i="1" s="1"/>
  <c r="G1570" i="1"/>
  <c r="I1570" i="1" s="1"/>
  <c r="G1571" i="1"/>
  <c r="I1571" i="1" s="1"/>
  <c r="G1572" i="1"/>
  <c r="I1572" i="1" s="1"/>
  <c r="G1573" i="1"/>
  <c r="I1573" i="1" s="1"/>
  <c r="G1574" i="1"/>
  <c r="I1574" i="1" s="1"/>
  <c r="G1575" i="1"/>
  <c r="I1575" i="1" s="1"/>
  <c r="G1576" i="1"/>
  <c r="I1576" i="1" s="1"/>
  <c r="G1577" i="1"/>
  <c r="I1577" i="1" s="1"/>
  <c r="G1578" i="1"/>
  <c r="I1578" i="1" s="1"/>
  <c r="G1579" i="1"/>
  <c r="I1579" i="1" s="1"/>
  <c r="G1580" i="1"/>
  <c r="I1580" i="1" s="1"/>
  <c r="G1581" i="1"/>
  <c r="I1581" i="1" s="1"/>
  <c r="G1582" i="1"/>
  <c r="I1582" i="1" s="1"/>
  <c r="G1583" i="1"/>
  <c r="I1583" i="1" s="1"/>
  <c r="G1584" i="1"/>
  <c r="I1584" i="1" s="1"/>
  <c r="G1585" i="1"/>
  <c r="I1585" i="1" s="1"/>
  <c r="G1586" i="1"/>
  <c r="I1586" i="1" s="1"/>
  <c r="G1587" i="1"/>
  <c r="I1587" i="1" s="1"/>
  <c r="G1588" i="1"/>
  <c r="I1588" i="1" s="1"/>
  <c r="G1589" i="1"/>
  <c r="I1589" i="1" s="1"/>
  <c r="G1590" i="1"/>
  <c r="I1590" i="1" s="1"/>
  <c r="G1591" i="1"/>
  <c r="I1591" i="1" s="1"/>
  <c r="G1592" i="1"/>
  <c r="I1592" i="1" s="1"/>
  <c r="G1593" i="1"/>
  <c r="I1593" i="1" s="1"/>
  <c r="G1594" i="1"/>
  <c r="I1594" i="1" s="1"/>
  <c r="G1595" i="1"/>
  <c r="I1595" i="1" s="1"/>
  <c r="G1596" i="1"/>
  <c r="I1596" i="1" s="1"/>
  <c r="G1597" i="1"/>
  <c r="I1597" i="1" s="1"/>
  <c r="G1598" i="1"/>
  <c r="I1598" i="1" s="1"/>
  <c r="G1599" i="1"/>
  <c r="I1599" i="1" s="1"/>
  <c r="G1600" i="1"/>
  <c r="I1600" i="1" s="1"/>
  <c r="G1601" i="1"/>
  <c r="I1601" i="1" s="1"/>
  <c r="G1602" i="1"/>
  <c r="I1602" i="1" s="1"/>
  <c r="G1603" i="1"/>
  <c r="I1603" i="1" s="1"/>
  <c r="G1604" i="1"/>
  <c r="I1604" i="1" s="1"/>
  <c r="G1605" i="1"/>
  <c r="I1605" i="1" s="1"/>
  <c r="G1606" i="1"/>
  <c r="I1606" i="1" s="1"/>
  <c r="G1607" i="1"/>
  <c r="I1607" i="1" s="1"/>
  <c r="G1608" i="1"/>
  <c r="I1608" i="1" s="1"/>
  <c r="G1609" i="1"/>
  <c r="I1609" i="1" s="1"/>
  <c r="G1610" i="1"/>
  <c r="I1610" i="1" s="1"/>
  <c r="G1611" i="1"/>
  <c r="I1611" i="1" s="1"/>
  <c r="G1612" i="1"/>
  <c r="I1612" i="1" s="1"/>
  <c r="G1613" i="1"/>
  <c r="I1613" i="1" s="1"/>
  <c r="G1614" i="1"/>
  <c r="I1614" i="1" s="1"/>
  <c r="G1615" i="1"/>
  <c r="I1615" i="1" s="1"/>
  <c r="G1616" i="1"/>
  <c r="I1616" i="1" s="1"/>
  <c r="G1617" i="1"/>
  <c r="I1617" i="1" s="1"/>
  <c r="G1618" i="1"/>
  <c r="I1618" i="1" s="1"/>
  <c r="G1619" i="1"/>
  <c r="I1619" i="1" s="1"/>
  <c r="G1620" i="1"/>
  <c r="I1620" i="1" s="1"/>
  <c r="G1621" i="1"/>
  <c r="I1621" i="1" s="1"/>
  <c r="G1622" i="1"/>
  <c r="I1622" i="1" s="1"/>
  <c r="G1623" i="1"/>
  <c r="I1623" i="1" s="1"/>
  <c r="G1624" i="1"/>
  <c r="I1624" i="1" s="1"/>
  <c r="G1625" i="1"/>
  <c r="I1625" i="1" s="1"/>
  <c r="G1626" i="1"/>
  <c r="I1626" i="1" s="1"/>
  <c r="G1627" i="1"/>
  <c r="I1627" i="1" s="1"/>
  <c r="G1628" i="1"/>
  <c r="I1628" i="1" s="1"/>
  <c r="G1629" i="1"/>
  <c r="I1629" i="1" s="1"/>
  <c r="G1630" i="1"/>
  <c r="I1630" i="1" s="1"/>
  <c r="G1631" i="1"/>
  <c r="I1631" i="1" s="1"/>
  <c r="G1632" i="1"/>
  <c r="I1632" i="1" s="1"/>
  <c r="G1633" i="1"/>
  <c r="I1633" i="1" s="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I1731" i="1" s="1"/>
  <c r="G1732" i="1"/>
  <c r="I1732" i="1" s="1"/>
  <c r="G1733" i="1"/>
  <c r="I1733" i="1" s="1"/>
  <c r="G1734" i="1"/>
  <c r="I1734" i="1" s="1"/>
  <c r="G1735" i="1"/>
  <c r="I1735" i="1" s="1"/>
  <c r="G1736" i="1"/>
  <c r="I1736" i="1" s="1"/>
  <c r="G1737" i="1"/>
  <c r="I1737" i="1" s="1"/>
  <c r="G1738" i="1"/>
  <c r="I1738" i="1" s="1"/>
  <c r="G1739" i="1"/>
  <c r="I1739" i="1" s="1"/>
  <c r="G1740" i="1"/>
  <c r="I1740" i="1" s="1"/>
  <c r="G1741" i="1"/>
  <c r="I1741" i="1" s="1"/>
  <c r="G1742" i="1"/>
  <c r="I1742" i="1" s="1"/>
  <c r="G1743" i="1"/>
  <c r="I1743" i="1" s="1"/>
  <c r="G1744" i="1"/>
  <c r="I1744" i="1" s="1"/>
  <c r="G1745" i="1"/>
  <c r="I1745" i="1" s="1"/>
  <c r="G1746" i="1"/>
  <c r="I1746" i="1" s="1"/>
  <c r="G1747" i="1"/>
  <c r="I1747" i="1" s="1"/>
  <c r="G1748" i="1"/>
  <c r="I1748" i="1" s="1"/>
  <c r="G1749" i="1"/>
  <c r="I1749" i="1" s="1"/>
  <c r="G1750" i="1"/>
  <c r="I1750" i="1" s="1"/>
  <c r="G1751" i="1"/>
  <c r="I1751" i="1" s="1"/>
  <c r="G1752" i="1"/>
  <c r="I1752" i="1" s="1"/>
  <c r="G1753" i="1"/>
  <c r="I1753" i="1" s="1"/>
  <c r="G1754" i="1"/>
  <c r="I1754" i="1" s="1"/>
  <c r="G1755" i="1"/>
  <c r="I1755" i="1" s="1"/>
  <c r="G1756" i="1"/>
  <c r="I1756" i="1" s="1"/>
  <c r="G1757" i="1"/>
  <c r="I1757" i="1" s="1"/>
  <c r="G1758" i="1"/>
  <c r="I1758" i="1" s="1"/>
  <c r="G1759" i="1"/>
  <c r="I1759" i="1" s="1"/>
  <c r="G1760" i="1"/>
  <c r="I1760" i="1" s="1"/>
  <c r="G1761" i="1"/>
  <c r="I1761" i="1" s="1"/>
  <c r="G1762" i="1"/>
  <c r="I1762" i="1" s="1"/>
  <c r="G1763" i="1"/>
  <c r="I1763" i="1" s="1"/>
  <c r="G1764" i="1"/>
  <c r="I1764" i="1" s="1"/>
  <c r="G1765" i="1"/>
  <c r="I1765" i="1" s="1"/>
  <c r="G1766" i="1"/>
  <c r="I1766" i="1" s="1"/>
  <c r="G1767" i="1"/>
  <c r="I1767" i="1" s="1"/>
  <c r="G1768" i="1"/>
  <c r="I1768" i="1" s="1"/>
  <c r="G1769" i="1"/>
  <c r="I1769" i="1" s="1"/>
  <c r="G1770" i="1"/>
  <c r="I1770" i="1" s="1"/>
  <c r="G1771" i="1"/>
  <c r="I1771" i="1" s="1"/>
  <c r="G1772" i="1"/>
  <c r="I1772" i="1" s="1"/>
  <c r="G1773" i="1"/>
  <c r="I1773" i="1" s="1"/>
  <c r="G1774" i="1"/>
  <c r="I1774" i="1" s="1"/>
  <c r="G1775" i="1"/>
  <c r="I1775" i="1" s="1"/>
  <c r="G1776" i="1"/>
  <c r="I1776" i="1" s="1"/>
  <c r="G1777" i="1"/>
  <c r="I1777" i="1" s="1"/>
  <c r="G1778" i="1"/>
  <c r="I1778" i="1" s="1"/>
  <c r="G1779" i="1"/>
  <c r="I1779" i="1" s="1"/>
  <c r="G1780" i="1"/>
  <c r="I1780" i="1" s="1"/>
  <c r="G1781" i="1"/>
  <c r="I1781" i="1" s="1"/>
  <c r="G1782" i="1"/>
  <c r="I1782" i="1" s="1"/>
  <c r="G1783" i="1"/>
  <c r="I1783" i="1" s="1"/>
  <c r="G1784" i="1"/>
  <c r="I1784" i="1" s="1"/>
  <c r="G1785" i="1"/>
  <c r="I1785" i="1" s="1"/>
  <c r="G1786" i="1"/>
  <c r="I1786" i="1" s="1"/>
  <c r="G1787" i="1"/>
  <c r="I1787" i="1" s="1"/>
  <c r="G1788" i="1"/>
  <c r="I1788" i="1" s="1"/>
  <c r="G1789" i="1"/>
  <c r="I1789" i="1" s="1"/>
  <c r="G1790" i="1"/>
  <c r="I1790" i="1" s="1"/>
  <c r="G1791" i="1"/>
  <c r="I1791" i="1" s="1"/>
  <c r="G1792" i="1"/>
  <c r="I1792" i="1" s="1"/>
  <c r="G1793" i="1"/>
  <c r="I1793" i="1" s="1"/>
  <c r="G1794" i="1"/>
  <c r="I1794" i="1" s="1"/>
  <c r="G1795" i="1"/>
  <c r="I1795" i="1" s="1"/>
  <c r="G1796" i="1"/>
  <c r="I1796" i="1" s="1"/>
  <c r="G1797" i="1"/>
  <c r="I1797" i="1" s="1"/>
  <c r="G1798" i="1"/>
  <c r="I1798" i="1" s="1"/>
  <c r="G1799" i="1"/>
  <c r="I1799" i="1" s="1"/>
  <c r="G1800" i="1"/>
  <c r="I1800" i="1" s="1"/>
  <c r="G1801" i="1"/>
  <c r="I1801" i="1" s="1"/>
  <c r="G1802" i="1"/>
  <c r="I1802" i="1" s="1"/>
  <c r="G1803" i="1"/>
  <c r="I1803" i="1" s="1"/>
  <c r="G1804" i="1"/>
  <c r="I1804" i="1" s="1"/>
  <c r="G1805" i="1"/>
  <c r="I1805" i="1" s="1"/>
  <c r="G1806" i="1"/>
  <c r="I1806" i="1" s="1"/>
  <c r="G1807" i="1"/>
  <c r="I1807" i="1" s="1"/>
  <c r="G1808" i="1"/>
  <c r="I1808" i="1" s="1"/>
  <c r="G1809" i="1"/>
  <c r="I1809" i="1" s="1"/>
  <c r="G1810" i="1"/>
  <c r="I1810" i="1" s="1"/>
  <c r="G1811" i="1"/>
  <c r="I1811" i="1" s="1"/>
  <c r="G1812" i="1"/>
  <c r="I1812" i="1" s="1"/>
  <c r="G1813" i="1"/>
  <c r="I1813" i="1" s="1"/>
  <c r="G1814" i="1"/>
  <c r="I1814" i="1" s="1"/>
  <c r="G1815" i="1"/>
  <c r="I1815" i="1" s="1"/>
  <c r="G1816" i="1"/>
  <c r="I1816" i="1" s="1"/>
  <c r="G1817" i="1"/>
  <c r="I1817" i="1" s="1"/>
  <c r="G1818" i="1"/>
  <c r="I1818" i="1" s="1"/>
  <c r="G1819" i="1"/>
  <c r="I1819" i="1" s="1"/>
  <c r="G1820" i="1"/>
  <c r="I1820" i="1" s="1"/>
  <c r="G1821" i="1"/>
  <c r="I1821" i="1" s="1"/>
  <c r="G1822" i="1"/>
  <c r="I1822" i="1" s="1"/>
  <c r="G1823" i="1"/>
  <c r="I1823" i="1" s="1"/>
  <c r="G1824" i="1"/>
  <c r="I1824" i="1" s="1"/>
  <c r="G1825" i="1"/>
  <c r="I1825" i="1" s="1"/>
  <c r="G1826" i="1"/>
  <c r="I1826" i="1" s="1"/>
  <c r="G1827" i="1"/>
  <c r="I1827" i="1" s="1"/>
  <c r="G1828" i="1"/>
  <c r="I1828" i="1" s="1"/>
  <c r="G3" i="1"/>
  <c r="I3" i="1" s="1"/>
  <c r="K1684" i="9" l="1"/>
  <c r="K611" i="9"/>
  <c r="K603" i="9"/>
  <c r="K539" i="9"/>
  <c r="K507" i="9"/>
  <c r="K491" i="9"/>
  <c r="K467" i="9"/>
  <c r="K91" i="9"/>
  <c r="K67" i="9"/>
  <c r="K59" i="9"/>
  <c r="K51" i="9"/>
  <c r="K35" i="9"/>
  <c r="K27" i="9"/>
  <c r="L2" i="6"/>
  <c r="K311" i="9"/>
  <c r="K191" i="9"/>
  <c r="K159" i="9"/>
  <c r="Q15" i="1"/>
  <c r="K75" i="9"/>
  <c r="K268" i="9"/>
  <c r="K340" i="9"/>
  <c r="K348" i="9"/>
  <c r="K260" i="9"/>
  <c r="K476" i="9"/>
  <c r="K1710" i="9"/>
  <c r="K1694" i="9"/>
  <c r="K1686" i="9"/>
  <c r="K1646" i="9"/>
  <c r="K1638" i="9"/>
  <c r="K1614" i="9"/>
  <c r="K1582" i="9"/>
  <c r="K1558" i="9"/>
  <c r="K1510" i="9"/>
  <c r="K1486" i="9"/>
  <c r="K1478" i="9"/>
  <c r="K1462" i="9"/>
  <c r="K1454" i="9"/>
  <c r="K1446" i="9"/>
  <c r="K1438" i="9"/>
  <c r="K1358" i="9"/>
  <c r="K1350" i="9"/>
  <c r="K1342" i="9"/>
  <c r="K1302" i="9"/>
  <c r="K1262" i="9"/>
  <c r="K1254" i="9"/>
  <c r="K1246" i="9"/>
  <c r="K1206" i="9"/>
  <c r="K966" i="9"/>
  <c r="K398" i="9"/>
  <c r="K382" i="9"/>
  <c r="K358" i="9"/>
  <c r="K334" i="9"/>
  <c r="K310" i="9"/>
  <c r="K286" i="9"/>
  <c r="K246" i="9"/>
  <c r="K174" i="9"/>
  <c r="K118" i="9"/>
  <c r="K83" i="9"/>
  <c r="K171" i="9"/>
  <c r="K19" i="9"/>
  <c r="K43" i="9"/>
  <c r="K155" i="9"/>
  <c r="K11" i="9"/>
  <c r="K147" i="9"/>
  <c r="K211" i="9"/>
  <c r="K275" i="9"/>
  <c r="K419" i="9"/>
  <c r="K139" i="9"/>
  <c r="K203" i="9"/>
  <c r="K347" i="9"/>
  <c r="K635" i="9"/>
  <c r="K131" i="9"/>
  <c r="K195" i="9"/>
  <c r="K259" i="9"/>
  <c r="K331" i="9"/>
  <c r="K403" i="9"/>
  <c r="K115" i="9"/>
  <c r="K123" i="9"/>
  <c r="K187" i="9"/>
  <c r="K99" i="9"/>
  <c r="K107" i="9"/>
  <c r="K179" i="9"/>
  <c r="K124" i="9"/>
  <c r="K612" i="9"/>
  <c r="K620" i="9"/>
  <c r="K236" i="9"/>
  <c r="K892" i="9"/>
  <c r="K1020" i="9"/>
  <c r="K1092" i="9"/>
  <c r="K1164" i="9"/>
  <c r="K1236" i="9"/>
  <c r="K1316" i="9"/>
  <c r="K1012" i="9"/>
  <c r="K1084" i="9"/>
  <c r="K1156" i="9"/>
  <c r="K1228" i="9"/>
  <c r="K1308" i="9"/>
  <c r="K364" i="9"/>
  <c r="K732" i="9"/>
  <c r="K796" i="9"/>
  <c r="K876" i="9"/>
  <c r="K356" i="9"/>
  <c r="K287" i="9"/>
  <c r="K531" i="9"/>
  <c r="K1189" i="9"/>
  <c r="K1173" i="9"/>
  <c r="K1157" i="9"/>
  <c r="K1141" i="9"/>
  <c r="K1125" i="9"/>
  <c r="K1109" i="9"/>
  <c r="K1093" i="9"/>
  <c r="K1077" i="9"/>
  <c r="K1069" i="9"/>
  <c r="K1061" i="9"/>
  <c r="K1029" i="9"/>
  <c r="K1005" i="9"/>
  <c r="K997" i="9"/>
  <c r="K941" i="9"/>
  <c r="K789" i="9"/>
  <c r="K723" i="9"/>
  <c r="K787" i="9"/>
  <c r="K867" i="9"/>
  <c r="K971" i="9"/>
  <c r="K979" i="9"/>
  <c r="K987" i="9"/>
  <c r="K995" i="9"/>
  <c r="K1067" i="9"/>
  <c r="K1139" i="9"/>
  <c r="K1291" i="9"/>
  <c r="K7" i="9"/>
  <c r="K143" i="9"/>
  <c r="K695" i="9"/>
  <c r="K759" i="9"/>
  <c r="K823" i="9"/>
  <c r="K675" i="9"/>
  <c r="K571" i="9"/>
  <c r="K547" i="9"/>
  <c r="K443" i="9"/>
  <c r="K243" i="9"/>
  <c r="K315" i="9"/>
  <c r="K475" i="9"/>
  <c r="K595" i="9"/>
  <c r="K619" i="9"/>
  <c r="K707" i="9"/>
  <c r="K771" i="9"/>
  <c r="K851" i="9"/>
  <c r="K1043" i="9"/>
  <c r="K1115" i="9"/>
  <c r="K1123" i="9"/>
  <c r="K1195" i="9"/>
  <c r="K235" i="9"/>
  <c r="K307" i="9"/>
  <c r="K379" i="9"/>
  <c r="K459" i="9"/>
  <c r="K587" i="9"/>
  <c r="K699" i="9"/>
  <c r="K763" i="9"/>
  <c r="K827" i="9"/>
  <c r="K835" i="9"/>
  <c r="K843" i="9"/>
  <c r="K947" i="9"/>
  <c r="K1035" i="9"/>
  <c r="K1107" i="9"/>
  <c r="K1179" i="9"/>
  <c r="K1187" i="9"/>
  <c r="K435" i="9"/>
  <c r="K451" i="9"/>
  <c r="K563" i="9"/>
  <c r="K579" i="9"/>
  <c r="K691" i="9"/>
  <c r="K755" i="9"/>
  <c r="K819" i="9"/>
  <c r="K915" i="9"/>
  <c r="K923" i="9"/>
  <c r="K1027" i="9"/>
  <c r="K1099" i="9"/>
  <c r="K1171" i="9"/>
  <c r="K219" i="9"/>
  <c r="K283" i="9"/>
  <c r="K363" i="9"/>
  <c r="K555" i="9"/>
  <c r="K683" i="9"/>
  <c r="K747" i="9"/>
  <c r="K811" i="9"/>
  <c r="K1019" i="9"/>
  <c r="K1091" i="9"/>
  <c r="K1163" i="9"/>
  <c r="K1235" i="9"/>
  <c r="K1387" i="9"/>
  <c r="K1652" i="9"/>
  <c r="K1636" i="9"/>
  <c r="K1628" i="9"/>
  <c r="K1620" i="9"/>
  <c r="K1604" i="9"/>
  <c r="K1596" i="9"/>
  <c r="K1588" i="9"/>
  <c r="K1564" i="9"/>
  <c r="K1556" i="9"/>
  <c r="K1548" i="9"/>
  <c r="K1540" i="9"/>
  <c r="K1516" i="9"/>
  <c r="K1500" i="9"/>
  <c r="K1428" i="9"/>
  <c r="K1420" i="9"/>
  <c r="K1412" i="9"/>
  <c r="K1396" i="9"/>
  <c r="K1380" i="9"/>
  <c r="K1356" i="9"/>
  <c r="K676" i="9"/>
  <c r="K412" i="9"/>
  <c r="K404" i="9"/>
  <c r="K396" i="9"/>
  <c r="K252" i="9"/>
  <c r="K244" i="9"/>
  <c r="K212" i="9"/>
  <c r="K188" i="9"/>
  <c r="K164" i="9"/>
  <c r="K651" i="9"/>
  <c r="K659" i="9"/>
  <c r="K667" i="9"/>
  <c r="K739" i="9"/>
  <c r="K803" i="9"/>
  <c r="K883" i="9"/>
  <c r="K1011" i="9"/>
  <c r="K1083" i="9"/>
  <c r="K1155" i="9"/>
  <c r="K1227" i="9"/>
  <c r="K523" i="9"/>
  <c r="K643" i="9"/>
  <c r="K731" i="9"/>
  <c r="K795" i="9"/>
  <c r="K875" i="9"/>
  <c r="K1003" i="9"/>
  <c r="K1075" i="9"/>
  <c r="K1147" i="9"/>
  <c r="K1219" i="9"/>
  <c r="K251" i="9"/>
  <c r="K323" i="9"/>
  <c r="K483" i="9"/>
  <c r="K499" i="9"/>
  <c r="K627" i="9"/>
  <c r="K715" i="9"/>
  <c r="K779" i="9"/>
  <c r="K859" i="9"/>
  <c r="K963" i="9"/>
  <c r="K1051" i="9"/>
  <c r="K1059" i="9"/>
  <c r="K1131" i="9"/>
  <c r="K1572" i="9"/>
  <c r="K1580" i="9"/>
  <c r="K1612" i="9"/>
  <c r="K1507" i="9"/>
  <c r="K1579" i="9"/>
  <c r="K1611" i="9"/>
  <c r="K1707" i="9"/>
  <c r="K687" i="9"/>
  <c r="K655" i="9"/>
  <c r="K663" i="9"/>
  <c r="K671" i="9"/>
  <c r="K415" i="9"/>
  <c r="K647" i="9"/>
  <c r="K407" i="9"/>
  <c r="K519" i="9"/>
  <c r="K399" i="9"/>
  <c r="K167" i="9"/>
  <c r="K391" i="9"/>
  <c r="K1199" i="9"/>
  <c r="K1263" i="9"/>
  <c r="K1271" i="9"/>
  <c r="K1279" i="9"/>
  <c r="K1343" i="9"/>
  <c r="K15" i="9"/>
  <c r="K151" i="9"/>
  <c r="K295" i="9"/>
  <c r="K303" i="9"/>
  <c r="K383" i="9"/>
  <c r="K767" i="9"/>
  <c r="K831" i="9"/>
  <c r="K839" i="9"/>
  <c r="K847" i="9"/>
  <c r="K1191" i="9"/>
  <c r="K1255" i="9"/>
  <c r="K1335" i="9"/>
  <c r="K1679" i="9"/>
  <c r="K1741" i="9"/>
  <c r="K1773" i="9"/>
  <c r="K1805" i="9"/>
  <c r="Q5" i="1"/>
  <c r="Q16" i="1" s="1"/>
  <c r="K1545" i="9"/>
  <c r="K1793" i="9"/>
  <c r="K1711" i="9"/>
  <c r="K1783" i="9"/>
  <c r="K1823" i="9"/>
  <c r="K1695" i="9"/>
  <c r="K1703" i="9"/>
  <c r="K1743" i="9"/>
  <c r="K1775" i="9"/>
  <c r="K1807" i="9"/>
  <c r="K1815" i="9"/>
  <c r="K1687" i="9"/>
  <c r="K1299" i="9"/>
  <c r="K1451" i="9"/>
  <c r="K1523" i="9"/>
  <c r="K1587" i="9"/>
  <c r="K1619" i="9"/>
  <c r="K1643" i="9"/>
  <c r="K1787" i="9"/>
  <c r="Q3" i="1"/>
  <c r="Q12" i="1" s="1"/>
  <c r="K1435" i="9"/>
  <c r="K1499" i="9"/>
  <c r="K1691" i="9"/>
  <c r="K1811" i="9"/>
  <c r="K1419" i="9"/>
  <c r="K1491" i="9"/>
  <c r="K1683" i="9"/>
  <c r="K1803" i="9"/>
  <c r="K1411" i="9"/>
  <c r="K1483" i="9"/>
  <c r="K1555" i="9"/>
  <c r="K1675" i="9"/>
  <c r="K1739" i="9"/>
  <c r="Q17" i="1"/>
  <c r="K3" i="9"/>
  <c r="K1456" i="9"/>
  <c r="K1547" i="9"/>
  <c r="K1307" i="9"/>
  <c r="K1379" i="9"/>
  <c r="K1459" i="9"/>
  <c r="K1531" i="9"/>
  <c r="K1651" i="9"/>
  <c r="K1723" i="9"/>
  <c r="K1755" i="9"/>
  <c r="M3" i="19"/>
  <c r="K3" i="19"/>
  <c r="L3" i="19" s="1"/>
  <c r="H3" i="19"/>
  <c r="K1384" i="9"/>
  <c r="K1368" i="9"/>
  <c r="K1448" i="9"/>
  <c r="K1208" i="9"/>
  <c r="K1245" i="9"/>
  <c r="K1288" i="9"/>
  <c r="K1325" i="9"/>
  <c r="K1352" i="9"/>
  <c r="K1669" i="9"/>
  <c r="K1661" i="9"/>
  <c r="K1653" i="9"/>
  <c r="K1645" i="9"/>
  <c r="K1472" i="9"/>
  <c r="K1537" i="9"/>
  <c r="K864" i="9"/>
  <c r="K800" i="9"/>
  <c r="K784" i="9"/>
  <c r="K712" i="9"/>
  <c r="K680" i="9"/>
  <c r="K632" i="9"/>
  <c r="K96" i="9"/>
  <c r="K1225" i="9"/>
  <c r="K1305" i="9"/>
  <c r="K1535" i="9"/>
  <c r="K1495" i="9"/>
  <c r="K1479" i="9"/>
  <c r="K1471" i="9"/>
  <c r="K1463" i="9"/>
  <c r="K1455" i="9"/>
  <c r="K1447" i="9"/>
  <c r="K1439" i="9"/>
  <c r="K1375" i="9"/>
  <c r="K887" i="9"/>
  <c r="K743" i="9"/>
  <c r="K679" i="9"/>
  <c r="K631" i="9"/>
  <c r="K359" i="9"/>
  <c r="K239" i="9"/>
  <c r="K207" i="9"/>
  <c r="K183" i="9"/>
  <c r="K1065" i="9"/>
  <c r="K1569" i="9"/>
  <c r="K422" i="9"/>
  <c r="K465" i="9"/>
  <c r="K473" i="9"/>
  <c r="K534" i="9"/>
  <c r="K542" i="9"/>
  <c r="K550" i="9"/>
  <c r="K593" i="9"/>
  <c r="K23" i="9"/>
  <c r="K31" i="9"/>
  <c r="K39" i="9"/>
  <c r="K47" i="9"/>
  <c r="K55" i="9"/>
  <c r="K63" i="9"/>
  <c r="K71" i="9"/>
  <c r="K132" i="9"/>
  <c r="K175" i="9"/>
  <c r="K199" i="9"/>
  <c r="K215" i="9"/>
  <c r="K276" i="9"/>
  <c r="K319" i="9"/>
  <c r="K381" i="9"/>
  <c r="K423" i="9"/>
  <c r="K500" i="9"/>
  <c r="K535" i="9"/>
  <c r="K628" i="9"/>
  <c r="K636" i="9"/>
  <c r="K703" i="9"/>
  <c r="K740" i="9"/>
  <c r="K748" i="9"/>
  <c r="K775" i="9"/>
  <c r="K812" i="9"/>
  <c r="K855" i="9"/>
  <c r="K916" i="9"/>
  <c r="K924" i="9"/>
  <c r="K940" i="9"/>
  <c r="K967" i="9"/>
  <c r="K1028" i="9"/>
  <c r="K1055" i="9"/>
  <c r="K1100" i="9"/>
  <c r="K1172" i="9"/>
  <c r="K1207" i="9"/>
  <c r="K1216" i="9"/>
  <c r="K1244" i="9"/>
  <c r="K1253" i="9"/>
  <c r="K1287" i="9"/>
  <c r="K1296" i="9"/>
  <c r="K1324" i="9"/>
  <c r="K1333" i="9"/>
  <c r="K1351" i="9"/>
  <c r="K1359" i="9"/>
  <c r="K1367" i="9"/>
  <c r="K1383" i="9"/>
  <c r="K1392" i="9"/>
  <c r="K1399" i="9"/>
  <c r="K1408" i="9"/>
  <c r="K1424" i="9"/>
  <c r="K1431" i="9"/>
  <c r="K1488" i="9"/>
  <c r="K1644" i="9"/>
  <c r="K1677" i="9"/>
  <c r="K1685" i="9"/>
  <c r="K1719" i="9"/>
  <c r="K1751" i="9"/>
  <c r="K1813" i="9"/>
  <c r="K265" i="9"/>
  <c r="K121" i="9"/>
  <c r="K113" i="9"/>
  <c r="K8" i="9"/>
  <c r="K84" i="9"/>
  <c r="K92" i="9"/>
  <c r="K101" i="9"/>
  <c r="K109" i="9"/>
  <c r="K135" i="9"/>
  <c r="K228" i="9"/>
  <c r="K279" i="9"/>
  <c r="K332" i="9"/>
  <c r="K375" i="9"/>
  <c r="K436" i="9"/>
  <c r="K444" i="9"/>
  <c r="K452" i="9"/>
  <c r="K495" i="9"/>
  <c r="K511" i="9"/>
  <c r="K564" i="9"/>
  <c r="K580" i="9"/>
  <c r="K639" i="9"/>
  <c r="K716" i="9"/>
  <c r="K751" i="9"/>
  <c r="K788" i="9"/>
  <c r="K815" i="9"/>
  <c r="K919" i="9"/>
  <c r="K927" i="9"/>
  <c r="K1004" i="9"/>
  <c r="K1040" i="9"/>
  <c r="K1076" i="9"/>
  <c r="K1103" i="9"/>
  <c r="K1148" i="9"/>
  <c r="K1220" i="9"/>
  <c r="K1247" i="9"/>
  <c r="K1300" i="9"/>
  <c r="K1327" i="9"/>
  <c r="K1492" i="9"/>
  <c r="K1508" i="9"/>
  <c r="K1524" i="9"/>
  <c r="K1647" i="9"/>
  <c r="K1655" i="9"/>
  <c r="K1663" i="9"/>
  <c r="K1671" i="9"/>
  <c r="K76" i="9"/>
  <c r="K127" i="9"/>
  <c r="K180" i="9"/>
  <c r="K220" i="9"/>
  <c r="K271" i="9"/>
  <c r="K324" i="9"/>
  <c r="K367" i="9"/>
  <c r="K599" i="9"/>
  <c r="K623" i="9"/>
  <c r="K708" i="9"/>
  <c r="K735" i="9"/>
  <c r="K807" i="9"/>
  <c r="K860" i="9"/>
  <c r="K980" i="9"/>
  <c r="K996" i="9"/>
  <c r="K1068" i="9"/>
  <c r="K1095" i="9"/>
  <c r="K1140" i="9"/>
  <c r="K1212" i="9"/>
  <c r="K1239" i="9"/>
  <c r="K1292" i="9"/>
  <c r="K1319" i="9"/>
  <c r="K1436" i="9"/>
  <c r="K1444" i="9"/>
  <c r="K1452" i="9"/>
  <c r="K1460" i="9"/>
  <c r="K1468" i="9"/>
  <c r="K1476" i="9"/>
  <c r="K1484" i="9"/>
  <c r="K1583" i="9"/>
  <c r="K1591" i="9"/>
  <c r="K1599" i="9"/>
  <c r="K1607" i="9"/>
  <c r="K1615" i="9"/>
  <c r="K1623" i="9"/>
  <c r="K1631" i="9"/>
  <c r="K1639" i="9"/>
  <c r="K1799" i="9"/>
  <c r="K20" i="9"/>
  <c r="K28" i="9"/>
  <c r="K36" i="9"/>
  <c r="K44" i="9"/>
  <c r="K52" i="9"/>
  <c r="K60" i="9"/>
  <c r="K68" i="9"/>
  <c r="K103" i="9"/>
  <c r="K111" i="9"/>
  <c r="K119" i="9"/>
  <c r="K172" i="9"/>
  <c r="K196" i="9"/>
  <c r="K263" i="9"/>
  <c r="K308" i="9"/>
  <c r="K316" i="9"/>
  <c r="K343" i="9"/>
  <c r="K351" i="9"/>
  <c r="K471" i="9"/>
  <c r="K540" i="9"/>
  <c r="K700" i="9"/>
  <c r="K709" i="9"/>
  <c r="K727" i="9"/>
  <c r="K772" i="9"/>
  <c r="K799" i="9"/>
  <c r="K852" i="9"/>
  <c r="K879" i="9"/>
  <c r="K1052" i="9"/>
  <c r="K1060" i="9"/>
  <c r="K1132" i="9"/>
  <c r="K1204" i="9"/>
  <c r="K1231" i="9"/>
  <c r="K1284" i="9"/>
  <c r="K1311" i="9"/>
  <c r="K1348" i="9"/>
  <c r="K1575" i="9"/>
  <c r="K1735" i="9"/>
  <c r="K1759" i="9"/>
  <c r="K1767" i="9"/>
  <c r="K12" i="9"/>
  <c r="K87" i="9"/>
  <c r="K95" i="9"/>
  <c r="K148" i="9"/>
  <c r="K231" i="9"/>
  <c r="K247" i="9"/>
  <c r="K255" i="9"/>
  <c r="K292" i="9"/>
  <c r="K300" i="9"/>
  <c r="K335" i="9"/>
  <c r="K575" i="9"/>
  <c r="K583" i="9"/>
  <c r="K652" i="9"/>
  <c r="K660" i="9"/>
  <c r="K668" i="9"/>
  <c r="K692" i="9"/>
  <c r="K719" i="9"/>
  <c r="K764" i="9"/>
  <c r="K791" i="9"/>
  <c r="K828" i="9"/>
  <c r="K836" i="9"/>
  <c r="K871" i="9"/>
  <c r="K1044" i="9"/>
  <c r="K1116" i="9"/>
  <c r="K1124" i="9"/>
  <c r="K1196" i="9"/>
  <c r="K1223" i="9"/>
  <c r="K1260" i="9"/>
  <c r="K1268" i="9"/>
  <c r="K1276" i="9"/>
  <c r="K1303" i="9"/>
  <c r="K1340" i="9"/>
  <c r="K1511" i="9"/>
  <c r="K1527" i="9"/>
  <c r="K1543" i="9"/>
  <c r="K1551" i="9"/>
  <c r="K1559" i="9"/>
  <c r="K1567" i="9"/>
  <c r="K1780" i="9"/>
  <c r="K1791" i="9"/>
  <c r="K1820" i="9"/>
  <c r="K4" i="9"/>
  <c r="K79" i="9"/>
  <c r="K140" i="9"/>
  <c r="K223" i="9"/>
  <c r="K284" i="9"/>
  <c r="K327" i="9"/>
  <c r="K389" i="9"/>
  <c r="K397" i="9"/>
  <c r="K405" i="9"/>
  <c r="K413" i="9"/>
  <c r="K516" i="9"/>
  <c r="K525" i="9"/>
  <c r="K568" i="9"/>
  <c r="K644" i="9"/>
  <c r="K684" i="9"/>
  <c r="K711" i="9"/>
  <c r="K756" i="9"/>
  <c r="K783" i="9"/>
  <c r="K863" i="9"/>
  <c r="K975" i="9"/>
  <c r="K983" i="9"/>
  <c r="K991" i="9"/>
  <c r="K1036" i="9"/>
  <c r="K1108" i="9"/>
  <c r="K1143" i="9"/>
  <c r="K1180" i="9"/>
  <c r="K1188" i="9"/>
  <c r="K1215" i="9"/>
  <c r="K1252" i="9"/>
  <c r="K1295" i="9"/>
  <c r="K1332" i="9"/>
  <c r="K1391" i="9"/>
  <c r="K1407" i="9"/>
  <c r="K1415" i="9"/>
  <c r="K1423" i="9"/>
  <c r="K1487" i="9"/>
  <c r="K1503" i="9"/>
  <c r="K1519" i="9"/>
  <c r="K1676" i="9"/>
  <c r="K1727" i="9"/>
  <c r="K17" i="9"/>
  <c r="K390" i="9"/>
  <c r="K1049" i="9"/>
  <c r="K1217" i="9"/>
  <c r="K1297" i="9"/>
  <c r="K1393" i="9"/>
  <c r="K1409" i="9"/>
  <c r="K1417" i="9"/>
  <c r="K1425" i="9"/>
  <c r="K1489" i="9"/>
  <c r="K1729" i="9"/>
  <c r="K9" i="9"/>
  <c r="K85" i="9"/>
  <c r="K93" i="9"/>
  <c r="K373" i="9"/>
  <c r="K965" i="9"/>
  <c r="K1032" i="9"/>
  <c r="K1041" i="9"/>
  <c r="K2" i="9"/>
  <c r="K321" i="9"/>
  <c r="K357" i="9"/>
  <c r="K821" i="9"/>
  <c r="K830" i="9"/>
  <c r="K838" i="9"/>
  <c r="K846" i="9"/>
  <c r="K872" i="9"/>
  <c r="K957" i="9"/>
  <c r="K1024" i="9"/>
  <c r="K1149" i="9"/>
  <c r="K1184" i="9"/>
  <c r="K297" i="9"/>
  <c r="K305" i="9"/>
  <c r="K313" i="9"/>
  <c r="K856" i="9"/>
  <c r="K873" i="9"/>
  <c r="K1133" i="9"/>
  <c r="K13" i="9"/>
  <c r="K22" i="9"/>
  <c r="K289" i="9"/>
  <c r="K1117" i="9"/>
  <c r="K5" i="9"/>
  <c r="K149" i="9"/>
  <c r="K158" i="9"/>
  <c r="K165" i="9"/>
  <c r="K182" i="9"/>
  <c r="K189" i="9"/>
  <c r="K197" i="9"/>
  <c r="K206" i="9"/>
  <c r="K213" i="9"/>
  <c r="K254" i="9"/>
  <c r="K272" i="9"/>
  <c r="K281" i="9"/>
  <c r="K734" i="9"/>
  <c r="K760" i="9"/>
  <c r="K1081" i="9"/>
  <c r="K6" i="9"/>
  <c r="K141" i="9"/>
  <c r="K150" i="9"/>
  <c r="K166" i="9"/>
  <c r="K190" i="9"/>
  <c r="K198" i="9"/>
  <c r="K214" i="9"/>
  <c r="K232" i="9"/>
  <c r="K240" i="9"/>
  <c r="K264" i="9"/>
  <c r="K421" i="9"/>
  <c r="K464" i="9"/>
  <c r="K481" i="9"/>
  <c r="K541" i="9"/>
  <c r="K558" i="9"/>
  <c r="K601" i="9"/>
  <c r="K609" i="9"/>
  <c r="K617" i="9"/>
  <c r="K641" i="9"/>
  <c r="K717" i="9"/>
  <c r="K726" i="9"/>
  <c r="K752" i="9"/>
  <c r="K1073" i="9"/>
  <c r="K77" i="9"/>
  <c r="K86" i="9"/>
  <c r="K94" i="9"/>
  <c r="K102" i="9"/>
  <c r="K110" i="9"/>
  <c r="K117" i="9"/>
  <c r="K133" i="9"/>
  <c r="K142" i="9"/>
  <c r="K273" i="9"/>
  <c r="K333" i="9"/>
  <c r="K341" i="9"/>
  <c r="K349" i="9"/>
  <c r="K365" i="9"/>
  <c r="K374" i="9"/>
  <c r="K406" i="9"/>
  <c r="K414" i="9"/>
  <c r="K441" i="9"/>
  <c r="K449" i="9"/>
  <c r="K457" i="9"/>
  <c r="K526" i="9"/>
  <c r="K569" i="9"/>
  <c r="K577" i="9"/>
  <c r="K585" i="9"/>
  <c r="K710" i="9"/>
  <c r="K718" i="9"/>
  <c r="K736" i="9"/>
  <c r="K744" i="9"/>
  <c r="K805" i="9"/>
  <c r="K832" i="9"/>
  <c r="K840" i="9"/>
  <c r="K848" i="9"/>
  <c r="K857" i="9"/>
  <c r="K901" i="9"/>
  <c r="K909" i="9"/>
  <c r="K917" i="9"/>
  <c r="K925" i="9"/>
  <c r="K933" i="9"/>
  <c r="K949" i="9"/>
  <c r="K992" i="9"/>
  <c r="K1016" i="9"/>
  <c r="K1025" i="9"/>
  <c r="K1033" i="9"/>
  <c r="K1101" i="9"/>
  <c r="K1168" i="9"/>
  <c r="K1176" i="9"/>
  <c r="K1185" i="9"/>
  <c r="K1192" i="9"/>
  <c r="K1201" i="9"/>
  <c r="K1209" i="9"/>
  <c r="K1237" i="9"/>
  <c r="K1272" i="9"/>
  <c r="K1289" i="9"/>
  <c r="K1317" i="9"/>
  <c r="K1353" i="9"/>
  <c r="K1361" i="9"/>
  <c r="K1369" i="9"/>
  <c r="K1377" i="9"/>
  <c r="K1385" i="9"/>
  <c r="K1401" i="9"/>
  <c r="K1433" i="9"/>
  <c r="K1441" i="9"/>
  <c r="K1449" i="9"/>
  <c r="K1457" i="9"/>
  <c r="K1465" i="9"/>
  <c r="K1473" i="9"/>
  <c r="K1481" i="9"/>
  <c r="K1581" i="9"/>
  <c r="K1589" i="9"/>
  <c r="K1597" i="9"/>
  <c r="K1605" i="9"/>
  <c r="K1613" i="9"/>
  <c r="K1621" i="9"/>
  <c r="K1629" i="9"/>
  <c r="K1637" i="9"/>
  <c r="K1721" i="9"/>
  <c r="K1753" i="9"/>
  <c r="K1797" i="9"/>
  <c r="K1824" i="9"/>
  <c r="K21" i="9"/>
  <c r="K29" i="9"/>
  <c r="K37" i="9"/>
  <c r="K45" i="9"/>
  <c r="K53" i="9"/>
  <c r="K61" i="9"/>
  <c r="K69" i="9"/>
  <c r="K78" i="9"/>
  <c r="K125" i="9"/>
  <c r="K152" i="9"/>
  <c r="K160" i="9"/>
  <c r="K168" i="9"/>
  <c r="K184" i="9"/>
  <c r="K200" i="9"/>
  <c r="K208" i="9"/>
  <c r="K216" i="9"/>
  <c r="K257" i="9"/>
  <c r="K309" i="9"/>
  <c r="K325" i="9"/>
  <c r="K342" i="9"/>
  <c r="K350" i="9"/>
  <c r="K366" i="9"/>
  <c r="K392" i="9"/>
  <c r="K433" i="9"/>
  <c r="K485" i="9"/>
  <c r="K501" i="9"/>
  <c r="K518" i="9"/>
  <c r="K544" i="9"/>
  <c r="K552" i="9"/>
  <c r="K561" i="9"/>
  <c r="K629" i="9"/>
  <c r="K645" i="9"/>
  <c r="K654" i="9"/>
  <c r="K662" i="9"/>
  <c r="K670" i="9"/>
  <c r="K677" i="9"/>
  <c r="K702" i="9"/>
  <c r="K728" i="9"/>
  <c r="K824" i="9"/>
  <c r="K833" i="9"/>
  <c r="K849" i="9"/>
  <c r="K885" i="9"/>
  <c r="K893" i="9"/>
  <c r="K977" i="9"/>
  <c r="K985" i="9"/>
  <c r="K993" i="9"/>
  <c r="K1000" i="9"/>
  <c r="K1008" i="9"/>
  <c r="K1017" i="9"/>
  <c r="K1053" i="9"/>
  <c r="K1085" i="9"/>
  <c r="K1152" i="9"/>
  <c r="K1160" i="9"/>
  <c r="K1169" i="9"/>
  <c r="K1177" i="9"/>
  <c r="K1193" i="9"/>
  <c r="K1229" i="9"/>
  <c r="K1265" i="9"/>
  <c r="K1273" i="9"/>
  <c r="K1281" i="9"/>
  <c r="K1309" i="9"/>
  <c r="K1336" i="9"/>
  <c r="K1345" i="9"/>
  <c r="K1533" i="9"/>
  <c r="K1573" i="9"/>
  <c r="K1697" i="9"/>
  <c r="K1705" i="9"/>
  <c r="K1713" i="9"/>
  <c r="K1733" i="9"/>
  <c r="K1765" i="9"/>
  <c r="K1785" i="9"/>
  <c r="K1825" i="9"/>
  <c r="K30" i="9"/>
  <c r="K38" i="9"/>
  <c r="K46" i="9"/>
  <c r="K54" i="9"/>
  <c r="K62" i="9"/>
  <c r="K70" i="9"/>
  <c r="K88" i="9"/>
  <c r="K104" i="9"/>
  <c r="K112" i="9"/>
  <c r="K126" i="9"/>
  <c r="K161" i="9"/>
  <c r="K169" i="9"/>
  <c r="K209" i="9"/>
  <c r="K217" i="9"/>
  <c r="K285" i="9"/>
  <c r="K293" i="9"/>
  <c r="K301" i="9"/>
  <c r="K317" i="9"/>
  <c r="K326" i="9"/>
  <c r="K376" i="9"/>
  <c r="K393" i="9"/>
  <c r="K400" i="9"/>
  <c r="K416" i="9"/>
  <c r="K425" i="9"/>
  <c r="K477" i="9"/>
  <c r="K486" i="9"/>
  <c r="K494" i="9"/>
  <c r="K502" i="9"/>
  <c r="K510" i="9"/>
  <c r="K528" i="9"/>
  <c r="K537" i="9"/>
  <c r="K545" i="9"/>
  <c r="K553" i="9"/>
  <c r="K613" i="9"/>
  <c r="K621" i="9"/>
  <c r="K694" i="9"/>
  <c r="K720" i="9"/>
  <c r="K729" i="9"/>
  <c r="K774" i="9"/>
  <c r="K816" i="9"/>
  <c r="K969" i="9"/>
  <c r="K1001" i="9"/>
  <c r="K1009" i="9"/>
  <c r="K1045" i="9"/>
  <c r="K1120" i="9"/>
  <c r="K1136" i="9"/>
  <c r="K1144" i="9"/>
  <c r="K1153" i="9"/>
  <c r="K1161" i="9"/>
  <c r="K1221" i="9"/>
  <c r="K1248" i="9"/>
  <c r="K1257" i="9"/>
  <c r="K1301" i="9"/>
  <c r="K1337" i="9"/>
  <c r="K1493" i="9"/>
  <c r="K1509" i="9"/>
  <c r="K1525" i="9"/>
  <c r="K1541" i="9"/>
  <c r="K1549" i="9"/>
  <c r="K1557" i="9"/>
  <c r="K1565" i="9"/>
  <c r="K1689" i="9"/>
  <c r="K1745" i="9"/>
  <c r="K1757" i="9"/>
  <c r="K1777" i="9"/>
  <c r="K1809" i="9"/>
  <c r="K1817" i="9"/>
  <c r="K14" i="9"/>
  <c r="K80" i="9"/>
  <c r="K89" i="9"/>
  <c r="K105" i="9"/>
  <c r="K193" i="9"/>
  <c r="K237" i="9"/>
  <c r="K277" i="9"/>
  <c r="K294" i="9"/>
  <c r="K302" i="9"/>
  <c r="K318" i="9"/>
  <c r="K344" i="9"/>
  <c r="K377" i="9"/>
  <c r="K385" i="9"/>
  <c r="K401" i="9"/>
  <c r="K409" i="9"/>
  <c r="K417" i="9"/>
  <c r="K461" i="9"/>
  <c r="K478" i="9"/>
  <c r="K529" i="9"/>
  <c r="K589" i="9"/>
  <c r="K598" i="9"/>
  <c r="K606" i="9"/>
  <c r="K614" i="9"/>
  <c r="K638" i="9"/>
  <c r="K656" i="9"/>
  <c r="K664" i="9"/>
  <c r="K672" i="9"/>
  <c r="K704" i="9"/>
  <c r="K766" i="9"/>
  <c r="K808" i="9"/>
  <c r="K861" i="9"/>
  <c r="K869" i="9"/>
  <c r="K912" i="9"/>
  <c r="K920" i="9"/>
  <c r="K928" i="9"/>
  <c r="K961" i="9"/>
  <c r="K1037" i="9"/>
  <c r="K1104" i="9"/>
  <c r="K1112" i="9"/>
  <c r="K1121" i="9"/>
  <c r="K1128" i="9"/>
  <c r="K1137" i="9"/>
  <c r="K1145" i="9"/>
  <c r="K1205" i="9"/>
  <c r="K1213" i="9"/>
  <c r="K1240" i="9"/>
  <c r="K1249" i="9"/>
  <c r="K1293" i="9"/>
  <c r="K1329" i="9"/>
  <c r="K1373" i="9"/>
  <c r="K1389" i="9"/>
  <c r="K1405" i="9"/>
  <c r="K1413" i="9"/>
  <c r="K1421" i="9"/>
  <c r="K1437" i="9"/>
  <c r="K1445" i="9"/>
  <c r="K1453" i="9"/>
  <c r="K1461" i="9"/>
  <c r="K1469" i="9"/>
  <c r="K1477" i="9"/>
  <c r="K1485" i="9"/>
  <c r="K1501" i="9"/>
  <c r="K1517" i="9"/>
  <c r="K1665" i="9"/>
  <c r="K1673" i="9"/>
  <c r="K1725" i="9"/>
  <c r="K1789" i="9"/>
  <c r="K32" i="9"/>
  <c r="K64" i="9"/>
  <c r="K72" i="9"/>
  <c r="K81" i="9"/>
  <c r="K97" i="9"/>
  <c r="K120" i="9"/>
  <c r="K128" i="9"/>
  <c r="K229" i="9"/>
  <c r="K238" i="9"/>
  <c r="K245" i="9"/>
  <c r="K261" i="9"/>
  <c r="K269" i="9"/>
  <c r="K278" i="9"/>
  <c r="K345" i="9"/>
  <c r="K353" i="9"/>
  <c r="K369" i="9"/>
  <c r="K437" i="9"/>
  <c r="K445" i="9"/>
  <c r="K453" i="9"/>
  <c r="K462" i="9"/>
  <c r="K470" i="9"/>
  <c r="K488" i="9"/>
  <c r="K504" i="9"/>
  <c r="K521" i="9"/>
  <c r="K565" i="9"/>
  <c r="K590" i="9"/>
  <c r="K648" i="9"/>
  <c r="K665" i="9"/>
  <c r="K673" i="9"/>
  <c r="K696" i="9"/>
  <c r="K741" i="9"/>
  <c r="K758" i="9"/>
  <c r="K776" i="9"/>
  <c r="K792" i="9"/>
  <c r="K809" i="9"/>
  <c r="K905" i="9"/>
  <c r="K913" i="9"/>
  <c r="K921" i="9"/>
  <c r="K929" i="9"/>
  <c r="K937" i="9"/>
  <c r="K953" i="9"/>
  <c r="K1021" i="9"/>
  <c r="K1056" i="9"/>
  <c r="K1088" i="9"/>
  <c r="K1096" i="9"/>
  <c r="K1105" i="9"/>
  <c r="K1113" i="9"/>
  <c r="K1129" i="9"/>
  <c r="K1181" i="9"/>
  <c r="K1197" i="9"/>
  <c r="K1241" i="9"/>
  <c r="K1285" i="9"/>
  <c r="K1321" i="9"/>
  <c r="K1349" i="9"/>
  <c r="K1357" i="9"/>
  <c r="K1365" i="9"/>
  <c r="K1381" i="9"/>
  <c r="K1397" i="9"/>
  <c r="K1429" i="9"/>
  <c r="K1601" i="9"/>
  <c r="K1609" i="9"/>
  <c r="K1633" i="9"/>
  <c r="K1641" i="9"/>
  <c r="K1717" i="9"/>
  <c r="K1801" i="9"/>
  <c r="K16" i="9"/>
  <c r="K25" i="9"/>
  <c r="K33" i="9"/>
  <c r="K41" i="9"/>
  <c r="K49" i="9"/>
  <c r="K57" i="9"/>
  <c r="K65" i="9"/>
  <c r="K73" i="9"/>
  <c r="K129" i="9"/>
  <c r="K157" i="9"/>
  <c r="K173" i="9"/>
  <c r="K181" i="9"/>
  <c r="K205" i="9"/>
  <c r="K221" i="9"/>
  <c r="K230" i="9"/>
  <c r="K253" i="9"/>
  <c r="K262" i="9"/>
  <c r="K270" i="9"/>
  <c r="K329" i="9"/>
  <c r="K337" i="9"/>
  <c r="K361" i="9"/>
  <c r="K446" i="9"/>
  <c r="K454" i="9"/>
  <c r="K480" i="9"/>
  <c r="K489" i="9"/>
  <c r="K497" i="9"/>
  <c r="K505" i="9"/>
  <c r="K513" i="9"/>
  <c r="K566" i="9"/>
  <c r="K574" i="9"/>
  <c r="K582" i="9"/>
  <c r="K600" i="9"/>
  <c r="K624" i="9"/>
  <c r="K640" i="9"/>
  <c r="K688" i="9"/>
  <c r="K697" i="9"/>
  <c r="K742" i="9"/>
  <c r="K750" i="9"/>
  <c r="K768" i="9"/>
  <c r="K785" i="9"/>
  <c r="K793" i="9"/>
  <c r="K829" i="9"/>
  <c r="K845" i="9"/>
  <c r="K880" i="9"/>
  <c r="K888" i="9"/>
  <c r="K897" i="9"/>
  <c r="K945" i="9"/>
  <c r="K973" i="9"/>
  <c r="K981" i="9"/>
  <c r="K989" i="9"/>
  <c r="K1013" i="9"/>
  <c r="K1022" i="9"/>
  <c r="K1030" i="9"/>
  <c r="K1048" i="9"/>
  <c r="K1057" i="9"/>
  <c r="K1064" i="9"/>
  <c r="K1072" i="9"/>
  <c r="K1080" i="9"/>
  <c r="K1089" i="9"/>
  <c r="K1097" i="9"/>
  <c r="K1165" i="9"/>
  <c r="K1182" i="9"/>
  <c r="K1198" i="9"/>
  <c r="K1224" i="9"/>
  <c r="K1233" i="9"/>
  <c r="K1261" i="9"/>
  <c r="K1269" i="9"/>
  <c r="K1277" i="9"/>
  <c r="K1313" i="9"/>
  <c r="K1341" i="9"/>
  <c r="K1512" i="9"/>
  <c r="K1528" i="9"/>
  <c r="K1577" i="9"/>
  <c r="K1693" i="9"/>
  <c r="K1701" i="9"/>
  <c r="K1709" i="9"/>
  <c r="K1737" i="9"/>
  <c r="K1749" i="9"/>
  <c r="K1761" i="9"/>
  <c r="K1769" i="9"/>
  <c r="K1781" i="9"/>
  <c r="K1821" i="9"/>
  <c r="K854" i="9"/>
  <c r="K1038" i="9"/>
  <c r="K1294" i="9"/>
  <c r="K822" i="9"/>
  <c r="K974" i="9"/>
  <c r="K982" i="9"/>
  <c r="K990" i="9"/>
  <c r="K1014" i="9"/>
  <c r="K1166" i="9"/>
  <c r="K1174" i="9"/>
  <c r="K1470" i="9"/>
  <c r="K814" i="9"/>
  <c r="K958" i="9"/>
  <c r="K998" i="9"/>
  <c r="K1006" i="9"/>
  <c r="K1150" i="9"/>
  <c r="K1158" i="9"/>
  <c r="K782" i="9"/>
  <c r="K798" i="9"/>
  <c r="K806" i="9"/>
  <c r="K902" i="9"/>
  <c r="K910" i="9"/>
  <c r="K918" i="9"/>
  <c r="K926" i="9"/>
  <c r="K934" i="9"/>
  <c r="K950" i="9"/>
  <c r="K1118" i="9"/>
  <c r="K1134" i="9"/>
  <c r="K1142" i="9"/>
  <c r="K790" i="9"/>
  <c r="K886" i="9"/>
  <c r="K894" i="9"/>
  <c r="K942" i="9"/>
  <c r="K1102" i="9"/>
  <c r="K1110" i="9"/>
  <c r="K1126" i="9"/>
  <c r="K878" i="9"/>
  <c r="K1054" i="9"/>
  <c r="K1086" i="9"/>
  <c r="K1094" i="9"/>
  <c r="K1230" i="9"/>
  <c r="K862" i="9"/>
  <c r="K870" i="9"/>
  <c r="K1046" i="9"/>
  <c r="K1062" i="9"/>
  <c r="K1070" i="9"/>
  <c r="K1078" i="9"/>
  <c r="K1798" i="9"/>
  <c r="K1190" i="9"/>
  <c r="K1310" i="9"/>
  <c r="K1286" i="9"/>
  <c r="K1494" i="9"/>
  <c r="K1734" i="9"/>
  <c r="K1766" i="9"/>
  <c r="K1806" i="9"/>
  <c r="K1790" i="9"/>
  <c r="K1774" i="9"/>
  <c r="K1758" i="9"/>
  <c r="K1750" i="9"/>
  <c r="K1742" i="9"/>
  <c r="K1238" i="9"/>
  <c r="K1270" i="9"/>
  <c r="K1278" i="9"/>
  <c r="K1502" i="9"/>
  <c r="K1526" i="9"/>
  <c r="K1590" i="9"/>
  <c r="K1598" i="9"/>
  <c r="K1566" i="9"/>
  <c r="K1622" i="9"/>
  <c r="K1630" i="9"/>
  <c r="K1726" i="9"/>
  <c r="K1222" i="9"/>
  <c r="K1334" i="9"/>
  <c r="K1374" i="9"/>
  <c r="K1390" i="9"/>
  <c r="K1406" i="9"/>
  <c r="K1414" i="9"/>
  <c r="K1422" i="9"/>
  <c r="K1654" i="9"/>
  <c r="K1662" i="9"/>
  <c r="K1702" i="9"/>
  <c r="K1718" i="9"/>
  <c r="K1214" i="9"/>
  <c r="K1326" i="9"/>
  <c r="K1366" i="9"/>
  <c r="K1382" i="9"/>
  <c r="K1398" i="9"/>
  <c r="K1430" i="9"/>
  <c r="K1782" i="9"/>
  <c r="K1822" i="9"/>
  <c r="K1318" i="9"/>
  <c r="K1814" i="9"/>
  <c r="K42" i="9"/>
  <c r="K498" i="9"/>
  <c r="K842" i="9"/>
  <c r="K1514" i="9"/>
  <c r="K346" i="9"/>
  <c r="K578" i="9"/>
  <c r="K298" i="9"/>
  <c r="K106" i="9"/>
  <c r="K658" i="9"/>
  <c r="K1826" i="9"/>
  <c r="K1818" i="9"/>
  <c r="K1802" i="9"/>
  <c r="K1794" i="9"/>
  <c r="K1786" i="9"/>
  <c r="K1778" i="9"/>
  <c r="K1770" i="9"/>
  <c r="K1754" i="9"/>
  <c r="K1746" i="9"/>
  <c r="K1738" i="9"/>
  <c r="K1730" i="9"/>
  <c r="K1722" i="9"/>
  <c r="K1714" i="9"/>
  <c r="K1706" i="9"/>
  <c r="K1690" i="9"/>
  <c r="K1682" i="9"/>
  <c r="K1674" i="9"/>
  <c r="K1666" i="9"/>
  <c r="K1658" i="9"/>
  <c r="K1650" i="9"/>
  <c r="K1642" i="9"/>
  <c r="K1634" i="9"/>
  <c r="K1626" i="9"/>
  <c r="K1618" i="9"/>
  <c r="K1602" i="9"/>
  <c r="K1594" i="9"/>
  <c r="K1586" i="9"/>
  <c r="K1578" i="9"/>
  <c r="K1570" i="9"/>
  <c r="K1562" i="9"/>
  <c r="K1554" i="9"/>
  <c r="K1546" i="9"/>
  <c r="K1538" i="9"/>
  <c r="K1530" i="9"/>
  <c r="K1522" i="9"/>
  <c r="K1506" i="9"/>
  <c r="K1498" i="9"/>
  <c r="K1490" i="9"/>
  <c r="K1482" i="9"/>
  <c r="K1474" i="9"/>
  <c r="K1466" i="9"/>
  <c r="K1458" i="9"/>
  <c r="K1450" i="9"/>
  <c r="K1442" i="9"/>
  <c r="K1434" i="9"/>
  <c r="K1418" i="9"/>
  <c r="K1410" i="9"/>
  <c r="K1402" i="9"/>
  <c r="K1386" i="9"/>
  <c r="K1378" i="9"/>
  <c r="K1370" i="9"/>
  <c r="K1354" i="9"/>
  <c r="K1346" i="9"/>
  <c r="K1338" i="9"/>
  <c r="K1330" i="9"/>
  <c r="K1322" i="9"/>
  <c r="K1314" i="9"/>
  <c r="K1306" i="9"/>
  <c r="K1298" i="9"/>
  <c r="K1290" i="9"/>
  <c r="K1282" i="9"/>
  <c r="K1258" i="9"/>
  <c r="K1250" i="9"/>
  <c r="K1242" i="9"/>
  <c r="K1234" i="9"/>
  <c r="K1226" i="9"/>
  <c r="K1218" i="9"/>
  <c r="K1210" i="9"/>
  <c r="K1202" i="9"/>
  <c r="K1194" i="9"/>
  <c r="K1178" i="9"/>
  <c r="K1162" i="9"/>
  <c r="K1130" i="9"/>
  <c r="K1090" i="9"/>
  <c r="K1082" i="9"/>
  <c r="K1066" i="9"/>
  <c r="K1050" i="9"/>
  <c r="K1042" i="9"/>
  <c r="K1026" i="9"/>
  <c r="K1018" i="9"/>
  <c r="K1002" i="9"/>
  <c r="K970" i="9"/>
  <c r="K962" i="9"/>
  <c r="K954" i="9"/>
  <c r="K946" i="9"/>
  <c r="K978" i="9"/>
  <c r="K986" i="9"/>
  <c r="K994" i="9"/>
  <c r="K906" i="9"/>
  <c r="K914" i="9"/>
  <c r="K922" i="9"/>
  <c r="K930" i="9"/>
  <c r="K938" i="9"/>
  <c r="K1122" i="9"/>
  <c r="K1426" i="9"/>
  <c r="K1266" i="9"/>
  <c r="K1274" i="9"/>
  <c r="K1762" i="9"/>
  <c r="K1698" i="9"/>
  <c r="K1724" i="9"/>
  <c r="K1394" i="9"/>
  <c r="K1700" i="9"/>
  <c r="K1748" i="9"/>
  <c r="K1776" i="9"/>
  <c r="K1808" i="9"/>
  <c r="K1812" i="9"/>
  <c r="K1816" i="9"/>
  <c r="K1828" i="9"/>
  <c r="K1772" i="9"/>
  <c r="K1362" i="9"/>
  <c r="K1610" i="9"/>
  <c r="K1804" i="9"/>
  <c r="K898" i="9"/>
  <c r="K890" i="9"/>
  <c r="K882" i="9"/>
  <c r="K866" i="9"/>
  <c r="K826" i="9"/>
  <c r="K818" i="9"/>
  <c r="K802" i="9"/>
  <c r="K778" i="9"/>
  <c r="K770" i="9"/>
  <c r="K762" i="9"/>
  <c r="K754" i="9"/>
  <c r="K746" i="9"/>
  <c r="K738" i="9"/>
  <c r="K722" i="9"/>
  <c r="K714" i="9"/>
  <c r="K706" i="9"/>
  <c r="K690" i="9"/>
  <c r="K650" i="9"/>
  <c r="K626" i="9"/>
  <c r="K610" i="9"/>
  <c r="K602" i="9"/>
  <c r="K594" i="9"/>
  <c r="K586" i="9"/>
  <c r="K570" i="9"/>
  <c r="K562" i="9"/>
  <c r="K554" i="9"/>
  <c r="K546" i="9"/>
  <c r="K538" i="9"/>
  <c r="K530" i="9"/>
  <c r="K522" i="9"/>
  <c r="K514" i="9"/>
  <c r="K506" i="9"/>
  <c r="K490" i="9"/>
  <c r="K482" i="9"/>
  <c r="K474" i="9"/>
  <c r="K466" i="9"/>
  <c r="K426" i="9"/>
  <c r="K418" i="9"/>
  <c r="K410" i="9"/>
  <c r="K402" i="9"/>
  <c r="K394" i="9"/>
  <c r="K386" i="9"/>
  <c r="K378" i="9"/>
  <c r="K370" i="9"/>
  <c r="K362" i="9"/>
  <c r="K354" i="9"/>
  <c r="K338" i="9"/>
  <c r="K330" i="9"/>
  <c r="K322" i="9"/>
  <c r="K314" i="9"/>
  <c r="K306" i="9"/>
  <c r="K290" i="9"/>
  <c r="K282" i="9"/>
  <c r="K274" i="9"/>
  <c r="K266" i="9"/>
  <c r="K258" i="9"/>
  <c r="K250" i="9"/>
  <c r="K242" i="9"/>
  <c r="K234" i="9"/>
  <c r="K226" i="9"/>
  <c r="K218" i="9"/>
  <c r="K210" i="9"/>
  <c r="K202" i="9"/>
  <c r="K194" i="9"/>
  <c r="K186" i="9"/>
  <c r="K178" i="9"/>
  <c r="K170" i="9"/>
  <c r="K162" i="9"/>
  <c r="K154" i="9"/>
  <c r="K146" i="9"/>
  <c r="K138" i="9"/>
  <c r="K130" i="9"/>
  <c r="K122" i="9"/>
  <c r="K114" i="9"/>
  <c r="K98" i="9"/>
  <c r="K90" i="9"/>
  <c r="K82" i="9"/>
  <c r="K74" i="9"/>
  <c r="K66" i="9"/>
  <c r="K58" i="9"/>
  <c r="K50" i="9"/>
  <c r="K34" i="9"/>
  <c r="K26" i="9"/>
  <c r="K18" i="9"/>
  <c r="K10" i="9"/>
  <c r="K1764" i="9"/>
  <c r="K1810" i="9"/>
  <c r="K434" i="9"/>
  <c r="K134" i="9"/>
  <c r="K442" i="9"/>
  <c r="K781" i="9"/>
  <c r="K1372" i="9"/>
  <c r="K1542" i="9"/>
  <c r="K1670" i="9"/>
  <c r="K24" i="9"/>
  <c r="K450" i="9"/>
  <c r="K1404" i="9"/>
  <c r="K1532" i="9"/>
  <c r="K1550" i="9"/>
  <c r="K1678" i="9"/>
  <c r="K1716" i="9"/>
  <c r="K458" i="9"/>
  <c r="K1788" i="9"/>
  <c r="K40" i="9"/>
  <c r="K153" i="9"/>
  <c r="K1732" i="9"/>
  <c r="K1796" i="9"/>
  <c r="K48" i="9"/>
  <c r="K372" i="9"/>
  <c r="K420" i="9"/>
  <c r="K1388" i="9"/>
  <c r="K1518" i="9"/>
  <c r="K1606" i="9"/>
  <c r="K1740" i="9"/>
  <c r="K56" i="9"/>
  <c r="K156" i="9"/>
  <c r="K204" i="9"/>
  <c r="K222" i="9"/>
  <c r="K380" i="9"/>
  <c r="K428" i="9"/>
  <c r="K225" i="9"/>
  <c r="K388" i="9"/>
  <c r="K1364" i="9"/>
  <c r="K1534" i="9"/>
  <c r="K1574" i="9"/>
  <c r="K1692" i="9"/>
  <c r="K1756" i="9"/>
  <c r="K144" i="9"/>
  <c r="K192" i="9"/>
  <c r="K249" i="9"/>
  <c r="K296" i="9"/>
  <c r="K328" i="9"/>
  <c r="K360" i="9"/>
  <c r="K136" i="9"/>
  <c r="K176" i="9"/>
  <c r="K201" i="9"/>
  <c r="K224" i="9"/>
  <c r="K241" i="9"/>
  <c r="K280" i="9"/>
  <c r="K312" i="9"/>
  <c r="K395" i="9"/>
  <c r="K256" i="9"/>
  <c r="K336" i="9"/>
  <c r="K352" i="9"/>
  <c r="K368" i="9"/>
  <c r="K384" i="9"/>
  <c r="K408" i="9"/>
  <c r="K424" i="9"/>
  <c r="K429" i="9"/>
  <c r="K185" i="9"/>
  <c r="K233" i="9"/>
  <c r="K267" i="9"/>
  <c r="K339" i="9"/>
  <c r="K355" i="9"/>
  <c r="K371" i="9"/>
  <c r="K387" i="9"/>
  <c r="K411" i="9"/>
  <c r="K427" i="9"/>
  <c r="K137" i="9"/>
  <c r="K145" i="9"/>
  <c r="K177" i="9"/>
  <c r="K248" i="9"/>
  <c r="K288" i="9"/>
  <c r="K304" i="9"/>
  <c r="K320" i="9"/>
  <c r="K439" i="9"/>
  <c r="K447" i="9"/>
  <c r="K455" i="9"/>
  <c r="K469" i="9"/>
  <c r="K508" i="9"/>
  <c r="K533" i="9"/>
  <c r="K572" i="9"/>
  <c r="K597" i="9"/>
  <c r="K472" i="9"/>
  <c r="K492" i="9"/>
  <c r="K503" i="9"/>
  <c r="K517" i="9"/>
  <c r="K536" i="9"/>
  <c r="K556" i="9"/>
  <c r="K567" i="9"/>
  <c r="K581" i="9"/>
  <c r="K615" i="9"/>
  <c r="K432" i="9"/>
  <c r="K484" i="9"/>
  <c r="K509" i="9"/>
  <c r="K548" i="9"/>
  <c r="K559" i="9"/>
  <c r="K573" i="9"/>
  <c r="K592" i="9"/>
  <c r="K604" i="9"/>
  <c r="K430" i="9"/>
  <c r="K440" i="9"/>
  <c r="K448" i="9"/>
  <c r="K456" i="9"/>
  <c r="K487" i="9"/>
  <c r="K520" i="9"/>
  <c r="K551" i="9"/>
  <c r="K584" i="9"/>
  <c r="K607" i="9"/>
  <c r="K438" i="9"/>
  <c r="K468" i="9"/>
  <c r="K479" i="9"/>
  <c r="K493" i="9"/>
  <c r="K512" i="9"/>
  <c r="K532" i="9"/>
  <c r="K543" i="9"/>
  <c r="K557" i="9"/>
  <c r="K576" i="9"/>
  <c r="K596" i="9"/>
  <c r="K616" i="9"/>
  <c r="K460" i="9"/>
  <c r="K524" i="9"/>
  <c r="K549" i="9"/>
  <c r="K588" i="9"/>
  <c r="K605" i="9"/>
  <c r="K431" i="9"/>
  <c r="K463" i="9"/>
  <c r="K496" i="9"/>
  <c r="K527" i="9"/>
  <c r="K560" i="9"/>
  <c r="K591" i="9"/>
  <c r="K608" i="9"/>
  <c r="K634" i="9"/>
  <c r="K657" i="9"/>
  <c r="K661" i="9"/>
  <c r="K682" i="9"/>
  <c r="K686" i="9"/>
  <c r="K705" i="9"/>
  <c r="K713" i="9"/>
  <c r="K786" i="9"/>
  <c r="K817" i="9"/>
  <c r="K850" i="9"/>
  <c r="K881" i="9"/>
  <c r="K625" i="9"/>
  <c r="K642" i="9"/>
  <c r="K646" i="9"/>
  <c r="K669" i="9"/>
  <c r="K698" i="9"/>
  <c r="K724" i="9"/>
  <c r="K730" i="9"/>
  <c r="K797" i="9"/>
  <c r="K801" i="9"/>
  <c r="K820" i="9"/>
  <c r="K834" i="9"/>
  <c r="K853" i="9"/>
  <c r="K865" i="9"/>
  <c r="K884" i="9"/>
  <c r="K633" i="9"/>
  <c r="K681" i="9"/>
  <c r="K685" i="9"/>
  <c r="K733" i="9"/>
  <c r="K749" i="9"/>
  <c r="K757" i="9"/>
  <c r="K765" i="9"/>
  <c r="K773" i="9"/>
  <c r="K804" i="9"/>
  <c r="K837" i="9"/>
  <c r="K868" i="9"/>
  <c r="K618" i="9"/>
  <c r="K622" i="9"/>
  <c r="K637" i="9"/>
  <c r="K666" i="9"/>
  <c r="K689" i="9"/>
  <c r="K693" i="9"/>
  <c r="K725" i="9"/>
  <c r="K737" i="9"/>
  <c r="K745" i="9"/>
  <c r="K753" i="9"/>
  <c r="K761" i="9"/>
  <c r="K769" i="9"/>
  <c r="K777" i="9"/>
  <c r="K810" i="9"/>
  <c r="K841" i="9"/>
  <c r="K874" i="9"/>
  <c r="K630" i="9"/>
  <c r="K649" i="9"/>
  <c r="K653" i="9"/>
  <c r="K674" i="9"/>
  <c r="K678" i="9"/>
  <c r="K701" i="9"/>
  <c r="K721" i="9"/>
  <c r="K780" i="9"/>
  <c r="K794" i="9"/>
  <c r="K813" i="9"/>
  <c r="K825" i="9"/>
  <c r="K844" i="9"/>
  <c r="K858" i="9"/>
  <c r="K877" i="9"/>
  <c r="K889" i="9"/>
  <c r="K896" i="9"/>
  <c r="K900" i="9"/>
  <c r="K936" i="9"/>
  <c r="K955" i="9"/>
  <c r="K959" i="9"/>
  <c r="K1039" i="9"/>
  <c r="K1079" i="9"/>
  <c r="K1106" i="9"/>
  <c r="K1146" i="9"/>
  <c r="K1159" i="9"/>
  <c r="K1175" i="9"/>
  <c r="K904" i="9"/>
  <c r="K908" i="9"/>
  <c r="K932" i="9"/>
  <c r="K951" i="9"/>
  <c r="K1015" i="9"/>
  <c r="K1119" i="9"/>
  <c r="K891" i="9"/>
  <c r="K939" i="9"/>
  <c r="K943" i="9"/>
  <c r="K960" i="9"/>
  <c r="K964" i="9"/>
  <c r="K968" i="9"/>
  <c r="K972" i="9"/>
  <c r="K976" i="9"/>
  <c r="K984" i="9"/>
  <c r="K988" i="9"/>
  <c r="K1007" i="9"/>
  <c r="K1031" i="9"/>
  <c r="K1058" i="9"/>
  <c r="K1071" i="9"/>
  <c r="K1098" i="9"/>
  <c r="K1135" i="9"/>
  <c r="K1151" i="9"/>
  <c r="K895" i="9"/>
  <c r="K899" i="9"/>
  <c r="K952" i="9"/>
  <c r="K956" i="9"/>
  <c r="K1034" i="9"/>
  <c r="K1074" i="9"/>
  <c r="K1111" i="9"/>
  <c r="K1138" i="9"/>
  <c r="K1154" i="9"/>
  <c r="K1167" i="9"/>
  <c r="K1183" i="9"/>
  <c r="K903" i="9"/>
  <c r="K907" i="9"/>
  <c r="K931" i="9"/>
  <c r="K935" i="9"/>
  <c r="K948" i="9"/>
  <c r="K999" i="9"/>
  <c r="K1010" i="9"/>
  <c r="K1047" i="9"/>
  <c r="K1087" i="9"/>
  <c r="K1114" i="9"/>
  <c r="K1170" i="9"/>
  <c r="K1186" i="9"/>
  <c r="K911" i="9"/>
  <c r="K944" i="9"/>
  <c r="K1023" i="9"/>
  <c r="K1063" i="9"/>
  <c r="K1127" i="9"/>
  <c r="K1200" i="9"/>
  <c r="K1256" i="9"/>
  <c r="K1312" i="9"/>
  <c r="K1328" i="9"/>
  <c r="K1344" i="9"/>
  <c r="K1360" i="9"/>
  <c r="K1371" i="9"/>
  <c r="K1416" i="9"/>
  <c r="K1427" i="9"/>
  <c r="K1443" i="9"/>
  <c r="K1480" i="9"/>
  <c r="K1203" i="9"/>
  <c r="K1243" i="9"/>
  <c r="K1259" i="9"/>
  <c r="K1275" i="9"/>
  <c r="K1315" i="9"/>
  <c r="K1331" i="9"/>
  <c r="K1347" i="9"/>
  <c r="K1363" i="9"/>
  <c r="K1280" i="9"/>
  <c r="K1400" i="9"/>
  <c r="K1464" i="9"/>
  <c r="K1211" i="9"/>
  <c r="K1232" i="9"/>
  <c r="K1264" i="9"/>
  <c r="K1283" i="9"/>
  <c r="K1320" i="9"/>
  <c r="K1403" i="9"/>
  <c r="K1475" i="9"/>
  <c r="K1251" i="9"/>
  <c r="K1267" i="9"/>
  <c r="K1304" i="9"/>
  <c r="K1323" i="9"/>
  <c r="K1339" i="9"/>
  <c r="K1355" i="9"/>
  <c r="K1376" i="9"/>
  <c r="K1395" i="9"/>
  <c r="K1432" i="9"/>
  <c r="K1440" i="9"/>
  <c r="K1467" i="9"/>
  <c r="K1536" i="9"/>
  <c r="K1568" i="9"/>
  <c r="K1600" i="9"/>
  <c r="K1632" i="9"/>
  <c r="K1664" i="9"/>
  <c r="K1784" i="9"/>
  <c r="K1520" i="9"/>
  <c r="K1539" i="9"/>
  <c r="K1560" i="9"/>
  <c r="K1571" i="9"/>
  <c r="K1592" i="9"/>
  <c r="K1603" i="9"/>
  <c r="K1624" i="9"/>
  <c r="K1635" i="9"/>
  <c r="K1656" i="9"/>
  <c r="K1667" i="9"/>
  <c r="K1688" i="9"/>
  <c r="K1704" i="9"/>
  <c r="K1720" i="9"/>
  <c r="K1736" i="9"/>
  <c r="K1752" i="9"/>
  <c r="K1768" i="9"/>
  <c r="K1800" i="9"/>
  <c r="K1827" i="9"/>
  <c r="K1771" i="9"/>
  <c r="K1496" i="9"/>
  <c r="K1504" i="9"/>
  <c r="K1529" i="9"/>
  <c r="K1552" i="9"/>
  <c r="K1563" i="9"/>
  <c r="K1584" i="9"/>
  <c r="K1595" i="9"/>
  <c r="K1616" i="9"/>
  <c r="K1627" i="9"/>
  <c r="K1648" i="9"/>
  <c r="K1659" i="9"/>
  <c r="K1680" i="9"/>
  <c r="K1792" i="9"/>
  <c r="K1515" i="9"/>
  <c r="K1521" i="9"/>
  <c r="K1561" i="9"/>
  <c r="K1593" i="9"/>
  <c r="K1625" i="9"/>
  <c r="K1657" i="9"/>
  <c r="K1795" i="9"/>
  <c r="K1819" i="9"/>
  <c r="K1513" i="9"/>
  <c r="K1544" i="9"/>
  <c r="K1576" i="9"/>
  <c r="K1608" i="9"/>
  <c r="K1640" i="9"/>
  <c r="K1672" i="9"/>
  <c r="K1696" i="9"/>
  <c r="K1712" i="9"/>
  <c r="K1728" i="9"/>
  <c r="K1744" i="9"/>
  <c r="K1760" i="9"/>
  <c r="K1779" i="9"/>
  <c r="K1497" i="9"/>
  <c r="K1505" i="9"/>
  <c r="K1553" i="9"/>
  <c r="K1585" i="9"/>
  <c r="K1617" i="9"/>
  <c r="K1649" i="9"/>
  <c r="K1681" i="9"/>
  <c r="K1699" i="9"/>
  <c r="K1715" i="9"/>
  <c r="K1731" i="9"/>
  <c r="K1747" i="9"/>
  <c r="K1763" i="9"/>
  <c r="M3" i="1"/>
  <c r="L2" i="9" l="1"/>
  <c r="Q13" i="1"/>
  <c r="F3" i="6" s="1"/>
  <c r="I4" i="19"/>
  <c r="N3" i="19"/>
  <c r="O3" i="19" s="1"/>
  <c r="F3" i="7" l="1"/>
  <c r="M4" i="19"/>
  <c r="K4" i="19"/>
  <c r="L4" i="19" s="1"/>
  <c r="H4" i="19"/>
  <c r="H3" i="6" l="1"/>
  <c r="I3" i="6" s="1"/>
  <c r="J3" i="6"/>
  <c r="E3" i="7"/>
  <c r="J3" i="7"/>
  <c r="H3" i="7"/>
  <c r="I3" i="7" s="1"/>
  <c r="I5" i="19"/>
  <c r="N4" i="19"/>
  <c r="O4" i="19" s="1"/>
  <c r="K3" i="7" l="1"/>
  <c r="L3" i="7" s="1"/>
  <c r="F4" i="7"/>
  <c r="E4" i="7" s="1"/>
  <c r="K5" i="19"/>
  <c r="L5" i="19" s="1"/>
  <c r="M5" i="19"/>
  <c r="H5" i="19"/>
  <c r="I6" i="19" s="1"/>
  <c r="K4" i="7" l="1"/>
  <c r="F5" i="7"/>
  <c r="E5" i="7" s="1"/>
  <c r="J4" i="7"/>
  <c r="H4" i="7"/>
  <c r="I4" i="7" s="1"/>
  <c r="H6" i="19"/>
  <c r="N5" i="19"/>
  <c r="O5" i="19" s="1"/>
  <c r="L4" i="7" l="1"/>
  <c r="K5" i="7"/>
  <c r="F6" i="7"/>
  <c r="J5" i="7"/>
  <c r="H5" i="7"/>
  <c r="I5" i="7" s="1"/>
  <c r="I7" i="19"/>
  <c r="N6" i="19"/>
  <c r="K6" i="19"/>
  <c r="L6" i="19" s="1"/>
  <c r="M6" i="19"/>
  <c r="E6" i="7" l="1"/>
  <c r="H6" i="7"/>
  <c r="I6" i="7" s="1"/>
  <c r="J6" i="7"/>
  <c r="L5" i="7"/>
  <c r="M7" i="19"/>
  <c r="K7" i="19"/>
  <c r="L7" i="19" s="1"/>
  <c r="H7" i="19"/>
  <c r="O6" i="19"/>
  <c r="K6" i="7" l="1"/>
  <c r="L6" i="7" s="1"/>
  <c r="F7" i="7"/>
  <c r="I8" i="19"/>
  <c r="H8" i="19" s="1"/>
  <c r="N7" i="19"/>
  <c r="O7" i="19" s="1"/>
  <c r="E7" i="7" l="1"/>
  <c r="J7" i="7"/>
  <c r="H7" i="7"/>
  <c r="I7" i="7" s="1"/>
  <c r="I9" i="19"/>
  <c r="H9" i="19" s="1"/>
  <c r="N8" i="19"/>
  <c r="K8" i="19"/>
  <c r="L8" i="19" s="1"/>
  <c r="M8" i="19"/>
  <c r="O8" i="19" l="1"/>
  <c r="K7" i="7"/>
  <c r="L7" i="7" s="1"/>
  <c r="F8" i="7"/>
  <c r="I10" i="19"/>
  <c r="H10" i="19" s="1"/>
  <c r="N9" i="19"/>
  <c r="M9" i="19"/>
  <c r="K9" i="19"/>
  <c r="L9" i="19" s="1"/>
  <c r="J8" i="7" l="1"/>
  <c r="H8" i="7"/>
  <c r="I8" i="7" s="1"/>
  <c r="E8" i="7"/>
  <c r="I11" i="19"/>
  <c r="N10" i="19"/>
  <c r="O9" i="19"/>
  <c r="M10" i="19"/>
  <c r="K10" i="19"/>
  <c r="L10" i="19" s="1"/>
  <c r="O10" i="19" l="1"/>
  <c r="K8" i="7"/>
  <c r="L8" i="7" s="1"/>
  <c r="F9" i="7"/>
  <c r="M11" i="19"/>
  <c r="K11" i="19"/>
  <c r="L11" i="19" s="1"/>
  <c r="H11" i="19"/>
  <c r="H9" i="7" l="1"/>
  <c r="I9" i="7" s="1"/>
  <c r="E9" i="7"/>
  <c r="J9" i="7"/>
  <c r="I12" i="19"/>
  <c r="H12" i="19" s="1"/>
  <c r="N11" i="19"/>
  <c r="O11" i="19" s="1"/>
  <c r="K9" i="7" l="1"/>
  <c r="L9" i="7" s="1"/>
  <c r="F10" i="7"/>
  <c r="I13" i="19"/>
  <c r="N12" i="19"/>
  <c r="K12" i="19"/>
  <c r="L12" i="19" s="1"/>
  <c r="M12" i="19"/>
  <c r="J10" i="7" l="1"/>
  <c r="E10" i="7"/>
  <c r="H10" i="7"/>
  <c r="I10" i="7" s="1"/>
  <c r="M13" i="19"/>
  <c r="K13" i="19"/>
  <c r="L13" i="19" s="1"/>
  <c r="O12" i="19"/>
  <c r="H13" i="19"/>
  <c r="K10" i="7" l="1"/>
  <c r="L10" i="7" s="1"/>
  <c r="F11" i="7"/>
  <c r="I14" i="19"/>
  <c r="H14" i="19" s="1"/>
  <c r="N13" i="19"/>
  <c r="O13" i="19" s="1"/>
  <c r="H11" i="7" l="1"/>
  <c r="I11" i="7" s="1"/>
  <c r="J11" i="7"/>
  <c r="E11" i="7"/>
  <c r="I15" i="19"/>
  <c r="H15" i="19" s="1"/>
  <c r="N14" i="19"/>
  <c r="M14" i="19"/>
  <c r="K14" i="19"/>
  <c r="L14" i="19" s="1"/>
  <c r="O14" i="19" l="1"/>
  <c r="F12" i="7"/>
  <c r="E12" i="7" s="1"/>
  <c r="K11" i="7"/>
  <c r="L11" i="7" s="1"/>
  <c r="I16" i="19"/>
  <c r="H16" i="19" s="1"/>
  <c r="N15" i="19"/>
  <c r="M15" i="19"/>
  <c r="K15" i="19"/>
  <c r="L15" i="19" s="1"/>
  <c r="O15" i="19" l="1"/>
  <c r="F13" i="7"/>
  <c r="J13" i="7" s="1"/>
  <c r="K12" i="7"/>
  <c r="J12" i="7"/>
  <c r="H12" i="7"/>
  <c r="I12" i="7" s="1"/>
  <c r="I17" i="19"/>
  <c r="H17" i="19" s="1"/>
  <c r="N16" i="19"/>
  <c r="M16" i="19"/>
  <c r="K16" i="19"/>
  <c r="L16" i="19" s="1"/>
  <c r="E13" i="7" l="1"/>
  <c r="F14" i="7" s="1"/>
  <c r="H13" i="7"/>
  <c r="I13" i="7" s="1"/>
  <c r="L12" i="7"/>
  <c r="O16" i="19"/>
  <c r="I18" i="19"/>
  <c r="H18" i="19" s="1"/>
  <c r="N17" i="19"/>
  <c r="K17" i="19"/>
  <c r="L17" i="19" s="1"/>
  <c r="M17" i="19"/>
  <c r="K13" i="7" l="1"/>
  <c r="L13" i="7" s="1"/>
  <c r="I19" i="19"/>
  <c r="H19" i="19" s="1"/>
  <c r="N18" i="19"/>
  <c r="O17" i="19"/>
  <c r="M18" i="19"/>
  <c r="K18" i="19"/>
  <c r="L18" i="19" s="1"/>
  <c r="E14" i="7"/>
  <c r="J14" i="7"/>
  <c r="H14" i="7"/>
  <c r="I14" i="7" s="1"/>
  <c r="I20" i="19" l="1"/>
  <c r="H20" i="19" s="1"/>
  <c r="N19" i="19"/>
  <c r="O18" i="19"/>
  <c r="M19" i="19"/>
  <c r="K19" i="19"/>
  <c r="L19" i="19" s="1"/>
  <c r="K14" i="7"/>
  <c r="L14" i="7" s="1"/>
  <c r="F15" i="7"/>
  <c r="I21" i="19" l="1"/>
  <c r="H21" i="19" s="1"/>
  <c r="N20" i="19"/>
  <c r="O19" i="19"/>
  <c r="M20" i="19"/>
  <c r="K20" i="19"/>
  <c r="L20" i="19" s="1"/>
  <c r="E15" i="7"/>
  <c r="J15" i="7"/>
  <c r="H15" i="7"/>
  <c r="I15" i="7" s="1"/>
  <c r="I22" i="19" l="1"/>
  <c r="H22" i="19" s="1"/>
  <c r="N21" i="19"/>
  <c r="O20" i="19"/>
  <c r="K21" i="19"/>
  <c r="L21" i="19" s="1"/>
  <c r="M21" i="19"/>
  <c r="K15" i="7"/>
  <c r="L15" i="7" s="1"/>
  <c r="F16" i="7"/>
  <c r="O21" i="19" l="1"/>
  <c r="I23" i="19"/>
  <c r="H23" i="19" s="1"/>
  <c r="N22" i="19"/>
  <c r="K22" i="19"/>
  <c r="L22" i="19" s="1"/>
  <c r="M22" i="19"/>
  <c r="E16" i="7"/>
  <c r="J16" i="7"/>
  <c r="H16" i="7"/>
  <c r="I16" i="7" s="1"/>
  <c r="I24" i="19" l="1"/>
  <c r="H24" i="19" s="1"/>
  <c r="N23" i="19"/>
  <c r="O22" i="19"/>
  <c r="M23" i="19"/>
  <c r="K23" i="19"/>
  <c r="L23" i="19" s="1"/>
  <c r="K16" i="7"/>
  <c r="L16" i="7" s="1"/>
  <c r="F17" i="7"/>
  <c r="O23" i="19" l="1"/>
  <c r="I25" i="19"/>
  <c r="H25" i="19" s="1"/>
  <c r="N24" i="19"/>
  <c r="M24" i="19"/>
  <c r="K24" i="19"/>
  <c r="L24" i="19" s="1"/>
  <c r="E17" i="7"/>
  <c r="J17" i="7"/>
  <c r="H17" i="7"/>
  <c r="I17" i="7" s="1"/>
  <c r="O24" i="19" l="1"/>
  <c r="I26" i="19"/>
  <c r="H26" i="19" s="1"/>
  <c r="I27" i="19" s="1"/>
  <c r="N25" i="19"/>
  <c r="K25" i="19"/>
  <c r="L25" i="19" s="1"/>
  <c r="M25" i="19"/>
  <c r="K17" i="7"/>
  <c r="L17" i="7" s="1"/>
  <c r="F18" i="7"/>
  <c r="K26" i="19" l="1"/>
  <c r="L26" i="19" s="1"/>
  <c r="M26" i="19"/>
  <c r="O25" i="19"/>
  <c r="H27" i="19"/>
  <c r="I28" i="19" s="1"/>
  <c r="N26" i="19"/>
  <c r="K27" i="19"/>
  <c r="L27" i="19" s="1"/>
  <c r="M27" i="19"/>
  <c r="E18" i="7"/>
  <c r="J18" i="7"/>
  <c r="H18" i="7"/>
  <c r="I18" i="7" s="1"/>
  <c r="O26" i="19" l="1"/>
  <c r="N27" i="19"/>
  <c r="O27" i="19" s="1"/>
  <c r="M28" i="19"/>
  <c r="K28" i="19"/>
  <c r="L28" i="19" s="1"/>
  <c r="H28" i="19"/>
  <c r="I29" i="19" s="1"/>
  <c r="K18" i="7"/>
  <c r="L18" i="7" s="1"/>
  <c r="F19" i="7"/>
  <c r="N28" i="19" l="1"/>
  <c r="O28" i="19" s="1"/>
  <c r="E19" i="7"/>
  <c r="J19" i="7"/>
  <c r="H19" i="7"/>
  <c r="I19" i="7" s="1"/>
  <c r="M29" i="19" l="1"/>
  <c r="K29" i="19"/>
  <c r="L29" i="19" s="1"/>
  <c r="H29" i="19"/>
  <c r="I30" i="19" s="1"/>
  <c r="K19" i="7"/>
  <c r="L19" i="7" s="1"/>
  <c r="F20" i="7"/>
  <c r="N29" i="19" l="1"/>
  <c r="O29" i="19" s="1"/>
  <c r="E20" i="7"/>
  <c r="J20" i="7"/>
  <c r="H20" i="7"/>
  <c r="I20" i="7" s="1"/>
  <c r="K30" i="19" l="1"/>
  <c r="L30" i="19" s="1"/>
  <c r="M30" i="19"/>
  <c r="H30" i="19"/>
  <c r="I31" i="19" s="1"/>
  <c r="K20" i="7"/>
  <c r="L20" i="7" s="1"/>
  <c r="F21" i="7"/>
  <c r="H31" i="19" l="1"/>
  <c r="I32" i="19" s="1"/>
  <c r="N30" i="19"/>
  <c r="O30" i="19" s="1"/>
  <c r="E21" i="7"/>
  <c r="J21" i="7"/>
  <c r="H21" i="7"/>
  <c r="I21" i="7" s="1"/>
  <c r="H32" i="19" l="1"/>
  <c r="I33" i="19" s="1"/>
  <c r="N31" i="19"/>
  <c r="M31" i="19"/>
  <c r="K31" i="19"/>
  <c r="L31" i="19" s="1"/>
  <c r="K21" i="7"/>
  <c r="L21" i="7" s="1"/>
  <c r="F22" i="7"/>
  <c r="O31" i="19" l="1"/>
  <c r="N32" i="19"/>
  <c r="K32" i="19"/>
  <c r="L32" i="19" s="1"/>
  <c r="M32" i="19"/>
  <c r="E22" i="7"/>
  <c r="J22" i="7"/>
  <c r="H22" i="7"/>
  <c r="I22" i="7" s="1"/>
  <c r="O32" i="19" l="1"/>
  <c r="M33" i="19"/>
  <c r="K33" i="19"/>
  <c r="L33" i="19" s="1"/>
  <c r="H33" i="19"/>
  <c r="I34" i="19" s="1"/>
  <c r="K22" i="7"/>
  <c r="L22" i="7" s="1"/>
  <c r="F23" i="7"/>
  <c r="H34" i="19" l="1"/>
  <c r="I35" i="19" s="1"/>
  <c r="N33" i="19"/>
  <c r="O33" i="19" s="1"/>
  <c r="E23" i="7"/>
  <c r="J23" i="7"/>
  <c r="H23" i="7"/>
  <c r="I23" i="7" s="1"/>
  <c r="N34" i="19" l="1"/>
  <c r="K34" i="19"/>
  <c r="L34" i="19" s="1"/>
  <c r="M34" i="19"/>
  <c r="K23" i="7"/>
  <c r="L23" i="7" s="1"/>
  <c r="F24" i="7"/>
  <c r="M35" i="19" l="1"/>
  <c r="K35" i="19"/>
  <c r="L35" i="19" s="1"/>
  <c r="H35" i="19"/>
  <c r="I36" i="19" s="1"/>
  <c r="O34" i="19"/>
  <c r="E24" i="7"/>
  <c r="J24" i="7"/>
  <c r="H24" i="7"/>
  <c r="I24" i="7" s="1"/>
  <c r="N35" i="19" l="1"/>
  <c r="O35" i="19" s="1"/>
  <c r="H36" i="19"/>
  <c r="I37" i="19" s="1"/>
  <c r="K24" i="7"/>
  <c r="L24" i="7" s="1"/>
  <c r="F25" i="7"/>
  <c r="H37" i="19" l="1"/>
  <c r="I38" i="19" s="1"/>
  <c r="N36" i="19"/>
  <c r="M36" i="19"/>
  <c r="K36" i="19"/>
  <c r="L36" i="19" s="1"/>
  <c r="E25" i="7"/>
  <c r="J25" i="7"/>
  <c r="H25" i="7"/>
  <c r="I25" i="7" s="1"/>
  <c r="O36" i="19" l="1"/>
  <c r="N37" i="19"/>
  <c r="K37" i="19"/>
  <c r="L37" i="19" s="1"/>
  <c r="M37" i="19"/>
  <c r="K25" i="7"/>
  <c r="L25" i="7" s="1"/>
  <c r="F26" i="7"/>
  <c r="O37" i="19" l="1"/>
  <c r="K38" i="19"/>
  <c r="L38" i="19" s="1"/>
  <c r="M38" i="19"/>
  <c r="H38" i="19"/>
  <c r="I39" i="19" s="1"/>
  <c r="E26" i="7"/>
  <c r="J26" i="7"/>
  <c r="H26" i="7"/>
  <c r="I26" i="7" s="1"/>
  <c r="H39" i="19" l="1"/>
  <c r="I40" i="19" s="1"/>
  <c r="N38" i="19"/>
  <c r="O38" i="19" s="1"/>
  <c r="K26" i="7"/>
  <c r="L26" i="7" s="1"/>
  <c r="F27" i="7"/>
  <c r="H40" i="19" l="1"/>
  <c r="I41" i="19" s="1"/>
  <c r="N39" i="19"/>
  <c r="K39" i="19"/>
  <c r="L39" i="19" s="1"/>
  <c r="M39" i="19"/>
  <c r="E27" i="7"/>
  <c r="J27" i="7"/>
  <c r="H27" i="7"/>
  <c r="I27" i="7" s="1"/>
  <c r="N40" i="19" l="1"/>
  <c r="O39" i="19"/>
  <c r="M40" i="19"/>
  <c r="K40" i="19"/>
  <c r="L40" i="19" s="1"/>
  <c r="K27" i="7"/>
  <c r="L27" i="7" s="1"/>
  <c r="F28" i="7"/>
  <c r="O40" i="19" l="1"/>
  <c r="M41" i="19"/>
  <c r="K41" i="19"/>
  <c r="L41" i="19" s="1"/>
  <c r="H41" i="19"/>
  <c r="I42" i="19" s="1"/>
  <c r="E28" i="7"/>
  <c r="J28" i="7"/>
  <c r="H28" i="7"/>
  <c r="I28" i="7" s="1"/>
  <c r="H42" i="19" l="1"/>
  <c r="I43" i="19" s="1"/>
  <c r="N41" i="19"/>
  <c r="O41" i="19" s="1"/>
  <c r="K28" i="7"/>
  <c r="L28" i="7" s="1"/>
  <c r="F29" i="7"/>
  <c r="N42" i="19" l="1"/>
  <c r="H43" i="19"/>
  <c r="I44" i="19" s="1"/>
  <c r="K42" i="19"/>
  <c r="L42" i="19" s="1"/>
  <c r="M42" i="19"/>
  <c r="E29" i="7"/>
  <c r="J29" i="7"/>
  <c r="H29" i="7"/>
  <c r="I29" i="7" s="1"/>
  <c r="N43" i="19" l="1"/>
  <c r="H44" i="19"/>
  <c r="I45" i="19" s="1"/>
  <c r="O42" i="19"/>
  <c r="M43" i="19"/>
  <c r="K43" i="19"/>
  <c r="L43" i="19" s="1"/>
  <c r="K29" i="7"/>
  <c r="L29" i="7" s="1"/>
  <c r="F30" i="7"/>
  <c r="O43" i="19" l="1"/>
  <c r="H45" i="19"/>
  <c r="I46" i="19" s="1"/>
  <c r="N44" i="19"/>
  <c r="M44" i="19"/>
  <c r="K44" i="19"/>
  <c r="L44" i="19" s="1"/>
  <c r="E30" i="7"/>
  <c r="J30" i="7"/>
  <c r="H30" i="7"/>
  <c r="I30" i="7" s="1"/>
  <c r="O44" i="19" l="1"/>
  <c r="N45" i="19"/>
  <c r="K45" i="19"/>
  <c r="L45" i="19" s="1"/>
  <c r="M45" i="19"/>
  <c r="K30" i="7"/>
  <c r="L30" i="7" s="1"/>
  <c r="F31" i="7"/>
  <c r="O45" i="19" l="1"/>
  <c r="K46" i="19"/>
  <c r="L46" i="19" s="1"/>
  <c r="M46" i="19"/>
  <c r="H46" i="19"/>
  <c r="I47" i="19" s="1"/>
  <c r="E31" i="7"/>
  <c r="J31" i="7"/>
  <c r="H31" i="7"/>
  <c r="I31" i="7" s="1"/>
  <c r="H47" i="19" l="1"/>
  <c r="I48" i="19" s="1"/>
  <c r="N46" i="19"/>
  <c r="O46" i="19" s="1"/>
  <c r="K31" i="7"/>
  <c r="L31" i="7" s="1"/>
  <c r="F32" i="7"/>
  <c r="H48" i="19" l="1"/>
  <c r="I49" i="19" s="1"/>
  <c r="N47" i="19"/>
  <c r="M47" i="19"/>
  <c r="K47" i="19"/>
  <c r="L47" i="19" s="1"/>
  <c r="E32" i="7"/>
  <c r="J32" i="7"/>
  <c r="H32" i="7"/>
  <c r="I32" i="7" s="1"/>
  <c r="N48" i="19" l="1"/>
  <c r="O47" i="19"/>
  <c r="M48" i="19"/>
  <c r="K48" i="19"/>
  <c r="L48" i="19" s="1"/>
  <c r="K32" i="7"/>
  <c r="L32" i="7" s="1"/>
  <c r="F33" i="7"/>
  <c r="O48" i="19" l="1"/>
  <c r="M49" i="19"/>
  <c r="K49" i="19"/>
  <c r="L49" i="19" s="1"/>
  <c r="H49" i="19"/>
  <c r="I50" i="19" s="1"/>
  <c r="E33" i="7"/>
  <c r="J33" i="7"/>
  <c r="H33" i="7"/>
  <c r="I33" i="7" s="1"/>
  <c r="H50" i="19" l="1"/>
  <c r="I51" i="19" s="1"/>
  <c r="N49" i="19"/>
  <c r="O49" i="19" s="1"/>
  <c r="K33" i="7"/>
  <c r="L33" i="7" s="1"/>
  <c r="F34" i="7"/>
  <c r="N50" i="19" l="1"/>
  <c r="K50" i="19"/>
  <c r="L50" i="19" s="1"/>
  <c r="M50" i="19"/>
  <c r="E34" i="7"/>
  <c r="J34" i="7"/>
  <c r="H34" i="7"/>
  <c r="I34" i="7" s="1"/>
  <c r="O50" i="19" l="1"/>
  <c r="M51" i="19"/>
  <c r="K51" i="19"/>
  <c r="L51" i="19" s="1"/>
  <c r="H51" i="19"/>
  <c r="I52" i="19" s="1"/>
  <c r="K34" i="7"/>
  <c r="L34" i="7" s="1"/>
  <c r="F35" i="7"/>
  <c r="N51" i="19" l="1"/>
  <c r="O51" i="19" s="1"/>
  <c r="H52" i="19"/>
  <c r="I53" i="19" s="1"/>
  <c r="E35" i="7"/>
  <c r="J35" i="7"/>
  <c r="H35" i="7"/>
  <c r="I35" i="7" s="1"/>
  <c r="H53" i="19" l="1"/>
  <c r="I54" i="19" s="1"/>
  <c r="N52" i="19"/>
  <c r="M52" i="19"/>
  <c r="K52" i="19"/>
  <c r="L52" i="19" s="1"/>
  <c r="K35" i="7"/>
  <c r="L35" i="7" s="1"/>
  <c r="F36" i="7"/>
  <c r="O52" i="19" l="1"/>
  <c r="N53" i="19"/>
  <c r="K53" i="19"/>
  <c r="L53" i="19" s="1"/>
  <c r="M53" i="19"/>
  <c r="E36" i="7"/>
  <c r="J36" i="7"/>
  <c r="H36" i="7"/>
  <c r="I36" i="7" s="1"/>
  <c r="K54" i="19" l="1"/>
  <c r="L54" i="19" s="1"/>
  <c r="M54" i="19"/>
  <c r="O53" i="19"/>
  <c r="H54" i="19"/>
  <c r="I55" i="19" s="1"/>
  <c r="K36" i="7"/>
  <c r="L36" i="7" s="1"/>
  <c r="F37" i="7"/>
  <c r="H55" i="19" l="1"/>
  <c r="I56" i="19" s="1"/>
  <c r="N54" i="19"/>
  <c r="O54" i="19" s="1"/>
  <c r="E37" i="7"/>
  <c r="J37" i="7"/>
  <c r="H37" i="7"/>
  <c r="I37" i="7" s="1"/>
  <c r="H56" i="19" l="1"/>
  <c r="I57" i="19" s="1"/>
  <c r="N55" i="19"/>
  <c r="M55" i="19"/>
  <c r="K55" i="19"/>
  <c r="L55" i="19" s="1"/>
  <c r="K37" i="7"/>
  <c r="L37" i="7" s="1"/>
  <c r="F38" i="7"/>
  <c r="N56" i="19" l="1"/>
  <c r="O55" i="19"/>
  <c r="M56" i="19"/>
  <c r="K56" i="19"/>
  <c r="L56" i="19" s="1"/>
  <c r="E38" i="7"/>
  <c r="J38" i="7"/>
  <c r="H38" i="7"/>
  <c r="I38" i="7" s="1"/>
  <c r="O56" i="19" l="1"/>
  <c r="M57" i="19"/>
  <c r="K57" i="19"/>
  <c r="L57" i="19" s="1"/>
  <c r="H57" i="19"/>
  <c r="I58" i="19" s="1"/>
  <c r="K38" i="7"/>
  <c r="L38" i="7" s="1"/>
  <c r="F39" i="7"/>
  <c r="N57" i="19" l="1"/>
  <c r="O57" i="19" s="1"/>
  <c r="E39" i="7"/>
  <c r="J39" i="7"/>
  <c r="H39" i="7"/>
  <c r="I39" i="7" s="1"/>
  <c r="K58" i="19" l="1"/>
  <c r="L58" i="19" s="1"/>
  <c r="M58" i="19"/>
  <c r="H58" i="19"/>
  <c r="I59" i="19" s="1"/>
  <c r="K39" i="7"/>
  <c r="L39" i="7" s="1"/>
  <c r="F40" i="7"/>
  <c r="N58" i="19" l="1"/>
  <c r="O58" i="19" s="1"/>
  <c r="H59" i="19"/>
  <c r="I60" i="19" s="1"/>
  <c r="E40" i="7"/>
  <c r="J40" i="7"/>
  <c r="H40" i="7"/>
  <c r="I40" i="7" s="1"/>
  <c r="N59" i="19" l="1"/>
  <c r="H60" i="19"/>
  <c r="I61" i="19" s="1"/>
  <c r="M59" i="19"/>
  <c r="K59" i="19"/>
  <c r="L59" i="19" s="1"/>
  <c r="K40" i="7"/>
  <c r="L40" i="7" s="1"/>
  <c r="F41" i="7"/>
  <c r="O59" i="19" l="1"/>
  <c r="H61" i="19"/>
  <c r="I62" i="19" s="1"/>
  <c r="N60" i="19"/>
  <c r="M60" i="19"/>
  <c r="K60" i="19"/>
  <c r="L60" i="19" s="1"/>
  <c r="E41" i="7"/>
  <c r="J41" i="7"/>
  <c r="H41" i="7"/>
  <c r="I41" i="7" s="1"/>
  <c r="N61" i="19" l="1"/>
  <c r="O60" i="19"/>
  <c r="K61" i="19"/>
  <c r="L61" i="19" s="1"/>
  <c r="M61" i="19"/>
  <c r="K41" i="7"/>
  <c r="L41" i="7" s="1"/>
  <c r="F42" i="7"/>
  <c r="O61" i="19" l="1"/>
  <c r="K62" i="19"/>
  <c r="L62" i="19" s="1"/>
  <c r="M62" i="19"/>
  <c r="H62" i="19"/>
  <c r="I63" i="19" s="1"/>
  <c r="E42" i="7"/>
  <c r="J42" i="7"/>
  <c r="H42" i="7"/>
  <c r="I42" i="7" s="1"/>
  <c r="H63" i="19" l="1"/>
  <c r="I64" i="19" s="1"/>
  <c r="N62" i="19"/>
  <c r="O62" i="19" s="1"/>
  <c r="K42" i="7"/>
  <c r="L42" i="7" s="1"/>
  <c r="F43" i="7"/>
  <c r="H64" i="19" l="1"/>
  <c r="I65" i="19" s="1"/>
  <c r="N63" i="19"/>
  <c r="M63" i="19"/>
  <c r="K63" i="19"/>
  <c r="L63" i="19" s="1"/>
  <c r="E43" i="7"/>
  <c r="J43" i="7"/>
  <c r="H43" i="7"/>
  <c r="I43" i="7" s="1"/>
  <c r="O63" i="19" l="1"/>
  <c r="N64" i="19"/>
  <c r="M64" i="19"/>
  <c r="K64" i="19"/>
  <c r="L64" i="19" s="1"/>
  <c r="K43" i="7"/>
  <c r="L43" i="7" s="1"/>
  <c r="F44" i="7"/>
  <c r="O64" i="19" l="1"/>
  <c r="M65" i="19"/>
  <c r="K65" i="19"/>
  <c r="L65" i="19" s="1"/>
  <c r="H65" i="19"/>
  <c r="I66" i="19" s="1"/>
  <c r="E44" i="7"/>
  <c r="J44" i="7"/>
  <c r="H44" i="7"/>
  <c r="I44" i="7" s="1"/>
  <c r="H66" i="19" l="1"/>
  <c r="I67" i="19" s="1"/>
  <c r="N65" i="19"/>
  <c r="O65" i="19" s="1"/>
  <c r="K44" i="7"/>
  <c r="L44" i="7" s="1"/>
  <c r="F45" i="7"/>
  <c r="N66" i="19" l="1"/>
  <c r="K66" i="19"/>
  <c r="L66" i="19" s="1"/>
  <c r="M66" i="19"/>
  <c r="E45" i="7"/>
  <c r="J45" i="7"/>
  <c r="H45" i="7"/>
  <c r="I45" i="7" s="1"/>
  <c r="O66" i="19" l="1"/>
  <c r="M67" i="19"/>
  <c r="K67" i="19"/>
  <c r="L67" i="19" s="1"/>
  <c r="H67" i="19"/>
  <c r="I68" i="19" s="1"/>
  <c r="K45" i="7"/>
  <c r="L45" i="7" s="1"/>
  <c r="F46" i="7"/>
  <c r="N67" i="19" l="1"/>
  <c r="O67" i="19" s="1"/>
  <c r="H68" i="19"/>
  <c r="I69" i="19" s="1"/>
  <c r="E46" i="7"/>
  <c r="J46" i="7"/>
  <c r="H46" i="7"/>
  <c r="I46" i="7" s="1"/>
  <c r="H69" i="19" l="1"/>
  <c r="I70" i="19" s="1"/>
  <c r="N68" i="19"/>
  <c r="M68" i="19"/>
  <c r="K68" i="19"/>
  <c r="L68" i="19" s="1"/>
  <c r="K46" i="7"/>
  <c r="L46" i="7" s="1"/>
  <c r="F47" i="7"/>
  <c r="O68" i="19" l="1"/>
  <c r="N69" i="19"/>
  <c r="K69" i="19"/>
  <c r="L69" i="19" s="1"/>
  <c r="M69" i="19"/>
  <c r="E47" i="7"/>
  <c r="J47" i="7"/>
  <c r="H47" i="7"/>
  <c r="I47" i="7" s="1"/>
  <c r="K70" i="19" l="1"/>
  <c r="L70" i="19" s="1"/>
  <c r="M70" i="19"/>
  <c r="O69" i="19"/>
  <c r="H70" i="19"/>
  <c r="I71" i="19" s="1"/>
  <c r="K47" i="7"/>
  <c r="L47" i="7" s="1"/>
  <c r="F48" i="7"/>
  <c r="H71" i="19" l="1"/>
  <c r="I72" i="19" s="1"/>
  <c r="N70" i="19"/>
  <c r="O70" i="19" s="1"/>
  <c r="E48" i="7"/>
  <c r="J48" i="7"/>
  <c r="H48" i="7"/>
  <c r="I48" i="7" s="1"/>
  <c r="H72" i="19" l="1"/>
  <c r="I73" i="19" s="1"/>
  <c r="N71" i="19"/>
  <c r="M71" i="19"/>
  <c r="K71" i="19"/>
  <c r="L71" i="19" s="1"/>
  <c r="K48" i="7"/>
  <c r="L48" i="7" s="1"/>
  <c r="F49" i="7"/>
  <c r="O71" i="19" l="1"/>
  <c r="N72" i="19"/>
  <c r="M72" i="19"/>
  <c r="K72" i="19"/>
  <c r="L72" i="19" s="1"/>
  <c r="E49" i="7"/>
  <c r="J49" i="7"/>
  <c r="H49" i="7"/>
  <c r="I49" i="7" s="1"/>
  <c r="O72" i="19" l="1"/>
  <c r="M73" i="19"/>
  <c r="K73" i="19"/>
  <c r="L73" i="19" s="1"/>
  <c r="H73" i="19"/>
  <c r="I74" i="19" s="1"/>
  <c r="K49" i="7"/>
  <c r="L49" i="7" s="1"/>
  <c r="F50" i="7"/>
  <c r="H74" i="19" l="1"/>
  <c r="I75" i="19" s="1"/>
  <c r="N73" i="19"/>
  <c r="O73" i="19" s="1"/>
  <c r="E50" i="7"/>
  <c r="J50" i="7"/>
  <c r="H50" i="7"/>
  <c r="I50" i="7" s="1"/>
  <c r="N74" i="19" l="1"/>
  <c r="H75" i="19"/>
  <c r="I76" i="19" s="1"/>
  <c r="K74" i="19"/>
  <c r="L74" i="19" s="1"/>
  <c r="M74" i="19"/>
  <c r="K50" i="7"/>
  <c r="L50" i="7" s="1"/>
  <c r="F51" i="7"/>
  <c r="N75" i="19" l="1"/>
  <c r="H76" i="19"/>
  <c r="I77" i="19" s="1"/>
  <c r="O74" i="19"/>
  <c r="M75" i="19"/>
  <c r="K75" i="19"/>
  <c r="L75" i="19" s="1"/>
  <c r="E51" i="7"/>
  <c r="J51" i="7"/>
  <c r="H51" i="7"/>
  <c r="I51" i="7" s="1"/>
  <c r="O75" i="19" l="1"/>
  <c r="H77" i="19"/>
  <c r="I78" i="19" s="1"/>
  <c r="N76" i="19"/>
  <c r="M76" i="19"/>
  <c r="K76" i="19"/>
  <c r="L76" i="19" s="1"/>
  <c r="K51" i="7"/>
  <c r="L51" i="7" s="1"/>
  <c r="F52" i="7"/>
  <c r="O76" i="19" l="1"/>
  <c r="N77" i="19"/>
  <c r="K77" i="19"/>
  <c r="L77" i="19" s="1"/>
  <c r="M77" i="19"/>
  <c r="E52" i="7"/>
  <c r="J52" i="7"/>
  <c r="H52" i="7"/>
  <c r="I52" i="7" s="1"/>
  <c r="K78" i="19" l="1"/>
  <c r="L78" i="19" s="1"/>
  <c r="M78" i="19"/>
  <c r="O77" i="19"/>
  <c r="H78" i="19"/>
  <c r="I79" i="19" s="1"/>
  <c r="K52" i="7"/>
  <c r="L52" i="7" s="1"/>
  <c r="F53" i="7"/>
  <c r="H79" i="19" l="1"/>
  <c r="I80" i="19" s="1"/>
  <c r="N78" i="19"/>
  <c r="O78" i="19" s="1"/>
  <c r="E53" i="7"/>
  <c r="J53" i="7"/>
  <c r="H53" i="7"/>
  <c r="I53" i="7" s="1"/>
  <c r="H80" i="19" l="1"/>
  <c r="I81" i="19" s="1"/>
  <c r="N79" i="19"/>
  <c r="M79" i="19"/>
  <c r="K79" i="19"/>
  <c r="L79" i="19" s="1"/>
  <c r="K53" i="7"/>
  <c r="L53" i="7" s="1"/>
  <c r="F54" i="7"/>
  <c r="O79" i="19" l="1"/>
  <c r="N80" i="19"/>
  <c r="M80" i="19"/>
  <c r="K80" i="19"/>
  <c r="L80" i="19" s="1"/>
  <c r="E54" i="7"/>
  <c r="J54" i="7"/>
  <c r="H54" i="7"/>
  <c r="I54" i="7" s="1"/>
  <c r="O80" i="19" l="1"/>
  <c r="M81" i="19"/>
  <c r="K81" i="19"/>
  <c r="L81" i="19" s="1"/>
  <c r="H81" i="19"/>
  <c r="I82" i="19" s="1"/>
  <c r="K54" i="7"/>
  <c r="L54" i="7" s="1"/>
  <c r="F55" i="7"/>
  <c r="N81" i="19" l="1"/>
  <c r="O81" i="19" s="1"/>
  <c r="E55" i="7"/>
  <c r="J55" i="7"/>
  <c r="H55" i="7"/>
  <c r="I55" i="7" s="1"/>
  <c r="K82" i="19" l="1"/>
  <c r="L82" i="19" s="1"/>
  <c r="M82" i="19"/>
  <c r="H82" i="19"/>
  <c r="I83" i="19" s="1"/>
  <c r="K55" i="7"/>
  <c r="L55" i="7" s="1"/>
  <c r="F56" i="7"/>
  <c r="N82" i="19" l="1"/>
  <c r="O82" i="19" s="1"/>
  <c r="E56" i="7"/>
  <c r="J56" i="7"/>
  <c r="H56" i="7"/>
  <c r="I56" i="7" s="1"/>
  <c r="M83" i="19" l="1"/>
  <c r="K83" i="19"/>
  <c r="L83" i="19" s="1"/>
  <c r="H83" i="19"/>
  <c r="I84" i="19" s="1"/>
  <c r="K56" i="7"/>
  <c r="L56" i="7" s="1"/>
  <c r="F57" i="7"/>
  <c r="N83" i="19" l="1"/>
  <c r="O83" i="19" s="1"/>
  <c r="H84" i="19"/>
  <c r="I85" i="19" s="1"/>
  <c r="E57" i="7"/>
  <c r="J57" i="7"/>
  <c r="H57" i="7"/>
  <c r="I57" i="7" s="1"/>
  <c r="H85" i="19" l="1"/>
  <c r="I86" i="19" s="1"/>
  <c r="N84" i="19"/>
  <c r="M84" i="19"/>
  <c r="K84" i="19"/>
  <c r="L84" i="19" s="1"/>
  <c r="K57" i="7"/>
  <c r="L57" i="7" s="1"/>
  <c r="F58" i="7"/>
  <c r="O84" i="19" l="1"/>
  <c r="N85" i="19"/>
  <c r="K85" i="19"/>
  <c r="L85" i="19" s="1"/>
  <c r="M85" i="19"/>
  <c r="E58" i="7"/>
  <c r="J58" i="7"/>
  <c r="H58" i="7"/>
  <c r="I58" i="7" s="1"/>
  <c r="K86" i="19" l="1"/>
  <c r="L86" i="19" s="1"/>
  <c r="M86" i="19"/>
  <c r="O85" i="19"/>
  <c r="H86" i="19"/>
  <c r="I87" i="19" s="1"/>
  <c r="K58" i="7"/>
  <c r="L58" i="7" s="1"/>
  <c r="F59" i="7"/>
  <c r="H87" i="19" l="1"/>
  <c r="I88" i="19" s="1"/>
  <c r="N86" i="19"/>
  <c r="O86" i="19" s="1"/>
  <c r="E59" i="7"/>
  <c r="J59" i="7"/>
  <c r="H59" i="7"/>
  <c r="I59" i="7" s="1"/>
  <c r="H88" i="19" l="1"/>
  <c r="I89" i="19" s="1"/>
  <c r="N87" i="19"/>
  <c r="K87" i="19"/>
  <c r="L87" i="19" s="1"/>
  <c r="M87" i="19"/>
  <c r="K59" i="7"/>
  <c r="L59" i="7" s="1"/>
  <c r="F60" i="7"/>
  <c r="O87" i="19" l="1"/>
  <c r="N88" i="19"/>
  <c r="M88" i="19"/>
  <c r="K88" i="19"/>
  <c r="L88" i="19" s="1"/>
  <c r="E60" i="7"/>
  <c r="J60" i="7"/>
  <c r="H60" i="7"/>
  <c r="I60" i="7" s="1"/>
  <c r="O88" i="19" l="1"/>
  <c r="M89" i="19"/>
  <c r="K89" i="19"/>
  <c r="L89" i="19" s="1"/>
  <c r="H89" i="19"/>
  <c r="I90" i="19" s="1"/>
  <c r="K60" i="7"/>
  <c r="L60" i="7" s="1"/>
  <c r="F61" i="7"/>
  <c r="H90" i="19" l="1"/>
  <c r="I91" i="19" s="1"/>
  <c r="N89" i="19"/>
  <c r="O89" i="19" s="1"/>
  <c r="E61" i="7"/>
  <c r="J61" i="7"/>
  <c r="H61" i="7"/>
  <c r="I61" i="7" s="1"/>
  <c r="N90" i="19" l="1"/>
  <c r="K90" i="19"/>
  <c r="L90" i="19" s="1"/>
  <c r="M90" i="19"/>
  <c r="K61" i="7"/>
  <c r="L61" i="7" s="1"/>
  <c r="F62" i="7"/>
  <c r="M91" i="19" l="1"/>
  <c r="K91" i="19"/>
  <c r="L91" i="19" s="1"/>
  <c r="O90" i="19"/>
  <c r="H91" i="19"/>
  <c r="I92" i="19" s="1"/>
  <c r="E62" i="7"/>
  <c r="J62" i="7"/>
  <c r="H62" i="7"/>
  <c r="I62" i="7" s="1"/>
  <c r="N91" i="19" l="1"/>
  <c r="O91" i="19" s="1"/>
  <c r="H92" i="19"/>
  <c r="I93" i="19" s="1"/>
  <c r="K62" i="7"/>
  <c r="L62" i="7" s="1"/>
  <c r="F63" i="7"/>
  <c r="N92" i="19" l="1"/>
  <c r="H93" i="19"/>
  <c r="I94" i="19" s="1"/>
  <c r="M92" i="19"/>
  <c r="K92" i="19"/>
  <c r="L92" i="19" s="1"/>
  <c r="E63" i="7"/>
  <c r="J63" i="7"/>
  <c r="H63" i="7"/>
  <c r="I63" i="7" s="1"/>
  <c r="O92" i="19" l="1"/>
  <c r="H94" i="19"/>
  <c r="I95" i="19" s="1"/>
  <c r="N93" i="19"/>
  <c r="M93" i="19"/>
  <c r="K93" i="19"/>
  <c r="L93" i="19" s="1"/>
  <c r="K63" i="7"/>
  <c r="L63" i="7" s="1"/>
  <c r="F64" i="7"/>
  <c r="O93" i="19" l="1"/>
  <c r="H95" i="19"/>
  <c r="I96" i="19" s="1"/>
  <c r="N94" i="19"/>
  <c r="K94" i="19"/>
  <c r="L94" i="19" s="1"/>
  <c r="M94" i="19"/>
  <c r="E64" i="7"/>
  <c r="J64" i="7"/>
  <c r="H64" i="7"/>
  <c r="I64" i="7" s="1"/>
  <c r="O94" i="19" l="1"/>
  <c r="H96" i="19"/>
  <c r="I97" i="19" s="1"/>
  <c r="N95" i="19"/>
  <c r="K95" i="19"/>
  <c r="L95" i="19" s="1"/>
  <c r="M95" i="19"/>
  <c r="K64" i="7"/>
  <c r="L64" i="7" s="1"/>
  <c r="F65" i="7"/>
  <c r="O95" i="19" l="1"/>
  <c r="H97" i="19"/>
  <c r="I98" i="19" s="1"/>
  <c r="N96" i="19"/>
  <c r="M96" i="19"/>
  <c r="K96" i="19"/>
  <c r="L96" i="19" s="1"/>
  <c r="E65" i="7"/>
  <c r="J65" i="7"/>
  <c r="H65" i="7"/>
  <c r="I65" i="7" s="1"/>
  <c r="N97" i="19" l="1"/>
  <c r="O96" i="19"/>
  <c r="M97" i="19"/>
  <c r="K97" i="19"/>
  <c r="L97" i="19" s="1"/>
  <c r="K65" i="7"/>
  <c r="L65" i="7" s="1"/>
  <c r="F66" i="7"/>
  <c r="O97" i="19" l="1"/>
  <c r="M98" i="19"/>
  <c r="K98" i="19"/>
  <c r="L98" i="19" s="1"/>
  <c r="H98" i="19"/>
  <c r="I99" i="19" s="1"/>
  <c r="E66" i="7"/>
  <c r="J66" i="7"/>
  <c r="H66" i="7"/>
  <c r="I66" i="7" s="1"/>
  <c r="N98" i="19" l="1"/>
  <c r="O98" i="19" s="1"/>
  <c r="K66" i="7"/>
  <c r="L66" i="7" s="1"/>
  <c r="F67" i="7"/>
  <c r="M99" i="19" l="1"/>
  <c r="K99" i="19"/>
  <c r="L99" i="19" s="1"/>
  <c r="H99" i="19"/>
  <c r="I100" i="19" s="1"/>
  <c r="E67" i="7"/>
  <c r="J67" i="7"/>
  <c r="H67" i="7"/>
  <c r="I67" i="7" s="1"/>
  <c r="N99" i="19" l="1"/>
  <c r="O99" i="19" s="1"/>
  <c r="H100" i="19"/>
  <c r="I101" i="19" s="1"/>
  <c r="K67" i="7"/>
  <c r="L67" i="7" s="1"/>
  <c r="F68" i="7"/>
  <c r="N100" i="19" l="1"/>
  <c r="M100" i="19"/>
  <c r="K100" i="19"/>
  <c r="L100" i="19" s="1"/>
  <c r="E68" i="7"/>
  <c r="J68" i="7"/>
  <c r="H68" i="7"/>
  <c r="I68" i="7" s="1"/>
  <c r="O100" i="19" l="1"/>
  <c r="M101" i="19"/>
  <c r="K101" i="19"/>
  <c r="L101" i="19" s="1"/>
  <c r="H101" i="19"/>
  <c r="I102" i="19" s="1"/>
  <c r="K68" i="7"/>
  <c r="L68" i="7" s="1"/>
  <c r="F69" i="7"/>
  <c r="H102" i="19" l="1"/>
  <c r="I103" i="19" s="1"/>
  <c r="N101" i="19"/>
  <c r="O101" i="19" s="1"/>
  <c r="E69" i="7"/>
  <c r="J69" i="7"/>
  <c r="H69" i="7"/>
  <c r="I69" i="7" s="1"/>
  <c r="H103" i="19" l="1"/>
  <c r="I104" i="19" s="1"/>
  <c r="N102" i="19"/>
  <c r="K102" i="19"/>
  <c r="L102" i="19" s="1"/>
  <c r="M102" i="19"/>
  <c r="K69" i="7"/>
  <c r="L69" i="7" s="1"/>
  <c r="F70" i="7"/>
  <c r="O102" i="19" l="1"/>
  <c r="H104" i="19"/>
  <c r="I105" i="19" s="1"/>
  <c r="N103" i="19"/>
  <c r="K103" i="19"/>
  <c r="L103" i="19" s="1"/>
  <c r="M103" i="19"/>
  <c r="E70" i="7"/>
  <c r="J70" i="7"/>
  <c r="H70" i="7"/>
  <c r="I70" i="7" s="1"/>
  <c r="O103" i="19" l="1"/>
  <c r="H105" i="19"/>
  <c r="I106" i="19" s="1"/>
  <c r="N104" i="19"/>
  <c r="M104" i="19"/>
  <c r="K104" i="19"/>
  <c r="L104" i="19" s="1"/>
  <c r="K70" i="7"/>
  <c r="L70" i="7" s="1"/>
  <c r="F71" i="7"/>
  <c r="O104" i="19" l="1"/>
  <c r="N105" i="19"/>
  <c r="M105" i="19"/>
  <c r="K105" i="19"/>
  <c r="L105" i="19" s="1"/>
  <c r="E71" i="7"/>
  <c r="J71" i="7"/>
  <c r="H71" i="7"/>
  <c r="I71" i="7" s="1"/>
  <c r="O105" i="19" l="1"/>
  <c r="M106" i="19"/>
  <c r="K106" i="19"/>
  <c r="L106" i="19" s="1"/>
  <c r="H106" i="19"/>
  <c r="I107" i="19" s="1"/>
  <c r="K71" i="7"/>
  <c r="L71" i="7" s="1"/>
  <c r="F72" i="7"/>
  <c r="N106" i="19" l="1"/>
  <c r="O106" i="19" s="1"/>
  <c r="E72" i="7"/>
  <c r="J72" i="7"/>
  <c r="H72" i="7"/>
  <c r="I72" i="7" s="1"/>
  <c r="M107" i="19" l="1"/>
  <c r="K107" i="19"/>
  <c r="L107" i="19" s="1"/>
  <c r="H107" i="19"/>
  <c r="I108" i="19" s="1"/>
  <c r="K72" i="7"/>
  <c r="L72" i="7" s="1"/>
  <c r="F73" i="7"/>
  <c r="N107" i="19" l="1"/>
  <c r="O107" i="19" s="1"/>
  <c r="E73" i="7"/>
  <c r="J73" i="7"/>
  <c r="H73" i="7"/>
  <c r="I73" i="7" s="1"/>
  <c r="M108" i="19" l="1"/>
  <c r="K108" i="19"/>
  <c r="L108" i="19" s="1"/>
  <c r="H108" i="19"/>
  <c r="I109" i="19" s="1"/>
  <c r="K73" i="7"/>
  <c r="L73" i="7" s="1"/>
  <c r="F74" i="7"/>
  <c r="N108" i="19" l="1"/>
  <c r="O108" i="19" s="1"/>
  <c r="H109" i="19"/>
  <c r="I110" i="19" s="1"/>
  <c r="E74" i="7"/>
  <c r="J74" i="7"/>
  <c r="H74" i="7"/>
  <c r="I74" i="7" s="1"/>
  <c r="H110" i="19" l="1"/>
  <c r="I111" i="19" s="1"/>
  <c r="N109" i="19"/>
  <c r="M109" i="19"/>
  <c r="K109" i="19"/>
  <c r="L109" i="19" s="1"/>
  <c r="K74" i="7"/>
  <c r="L74" i="7" s="1"/>
  <c r="F75" i="7"/>
  <c r="O109" i="19" l="1"/>
  <c r="H111" i="19"/>
  <c r="I112" i="19" s="1"/>
  <c r="N110" i="19"/>
  <c r="K110" i="19"/>
  <c r="L110" i="19" s="1"/>
  <c r="M110" i="19"/>
  <c r="E75" i="7"/>
  <c r="J75" i="7"/>
  <c r="H75" i="7"/>
  <c r="I75" i="7" s="1"/>
  <c r="H112" i="19" l="1"/>
  <c r="I113" i="19" s="1"/>
  <c r="N111" i="19"/>
  <c r="O110" i="19"/>
  <c r="K111" i="19"/>
  <c r="L111" i="19" s="1"/>
  <c r="M111" i="19"/>
  <c r="K75" i="7"/>
  <c r="L75" i="7" s="1"/>
  <c r="F76" i="7"/>
  <c r="O111" i="19" l="1"/>
  <c r="H113" i="19"/>
  <c r="I114" i="19" s="1"/>
  <c r="N112" i="19"/>
  <c r="M112" i="19"/>
  <c r="K112" i="19"/>
  <c r="L112" i="19" s="1"/>
  <c r="E76" i="7"/>
  <c r="J76" i="7"/>
  <c r="H76" i="7"/>
  <c r="I76" i="7" s="1"/>
  <c r="N113" i="19" l="1"/>
  <c r="O112" i="19"/>
  <c r="M113" i="19"/>
  <c r="K113" i="19"/>
  <c r="L113" i="19" s="1"/>
  <c r="K76" i="7"/>
  <c r="L76" i="7" s="1"/>
  <c r="F77" i="7"/>
  <c r="O113" i="19" l="1"/>
  <c r="M114" i="19"/>
  <c r="K114" i="19"/>
  <c r="L114" i="19" s="1"/>
  <c r="H114" i="19"/>
  <c r="I115" i="19" s="1"/>
  <c r="E77" i="7"/>
  <c r="J77" i="7"/>
  <c r="H77" i="7"/>
  <c r="I77" i="7" s="1"/>
  <c r="N114" i="19" l="1"/>
  <c r="O114" i="19" s="1"/>
  <c r="H115" i="19"/>
  <c r="I116" i="19" s="1"/>
  <c r="K77" i="7"/>
  <c r="L77" i="7" s="1"/>
  <c r="F78" i="7"/>
  <c r="N115" i="19" l="1"/>
  <c r="M115" i="19"/>
  <c r="K115" i="19"/>
  <c r="L115" i="19" s="1"/>
  <c r="E78" i="7"/>
  <c r="J78" i="7"/>
  <c r="H78" i="7"/>
  <c r="I78" i="7" s="1"/>
  <c r="O115" i="19" l="1"/>
  <c r="M116" i="19"/>
  <c r="K116" i="19"/>
  <c r="L116" i="19" s="1"/>
  <c r="H116" i="19"/>
  <c r="I117" i="19" s="1"/>
  <c r="K78" i="7"/>
  <c r="L78" i="7" s="1"/>
  <c r="F79" i="7"/>
  <c r="N116" i="19" l="1"/>
  <c r="O116" i="19" s="1"/>
  <c r="E79" i="7"/>
  <c r="J79" i="7"/>
  <c r="H79" i="7"/>
  <c r="I79" i="7" s="1"/>
  <c r="M117" i="19" l="1"/>
  <c r="K117" i="19"/>
  <c r="L117" i="19" s="1"/>
  <c r="H117" i="19"/>
  <c r="I118" i="19" s="1"/>
  <c r="K79" i="7"/>
  <c r="L79" i="7" s="1"/>
  <c r="F80" i="7"/>
  <c r="H118" i="19" l="1"/>
  <c r="I119" i="19" s="1"/>
  <c r="N117" i="19"/>
  <c r="O117" i="19" s="1"/>
  <c r="E80" i="7"/>
  <c r="J80" i="7"/>
  <c r="H80" i="7"/>
  <c r="I80" i="7" s="1"/>
  <c r="H119" i="19" l="1"/>
  <c r="I120" i="19" s="1"/>
  <c r="N118" i="19"/>
  <c r="K118" i="19"/>
  <c r="L118" i="19" s="1"/>
  <c r="M118" i="19"/>
  <c r="K80" i="7"/>
  <c r="L80" i="7" s="1"/>
  <c r="F81" i="7"/>
  <c r="H120" i="19" l="1"/>
  <c r="I121" i="19" s="1"/>
  <c r="N119" i="19"/>
  <c r="O118" i="19"/>
  <c r="K119" i="19"/>
  <c r="L119" i="19" s="1"/>
  <c r="M119" i="19"/>
  <c r="E81" i="7"/>
  <c r="J81" i="7"/>
  <c r="H81" i="7"/>
  <c r="I81" i="7" s="1"/>
  <c r="O119" i="19" l="1"/>
  <c r="H121" i="19"/>
  <c r="I122" i="19" s="1"/>
  <c r="N120" i="19"/>
  <c r="M120" i="19"/>
  <c r="K120" i="19"/>
  <c r="L120" i="19" s="1"/>
  <c r="K81" i="7"/>
  <c r="L81" i="7" s="1"/>
  <c r="F82" i="7"/>
  <c r="O120" i="19" l="1"/>
  <c r="N121" i="19"/>
  <c r="M121" i="19"/>
  <c r="K121" i="19"/>
  <c r="L121" i="19" s="1"/>
  <c r="E82" i="7"/>
  <c r="J82" i="7"/>
  <c r="H82" i="7"/>
  <c r="I82" i="7" s="1"/>
  <c r="O121" i="19" l="1"/>
  <c r="M122" i="19"/>
  <c r="K122" i="19"/>
  <c r="L122" i="19" s="1"/>
  <c r="H122" i="19"/>
  <c r="I123" i="19" s="1"/>
  <c r="K82" i="7"/>
  <c r="L82" i="7" s="1"/>
  <c r="F83" i="7"/>
  <c r="N122" i="19" l="1"/>
  <c r="O122" i="19" s="1"/>
  <c r="H123" i="19"/>
  <c r="I124" i="19" s="1"/>
  <c r="E83" i="7"/>
  <c r="J83" i="7"/>
  <c r="H83" i="7"/>
  <c r="I83" i="7" s="1"/>
  <c r="N123" i="19" l="1"/>
  <c r="M123" i="19"/>
  <c r="K123" i="19"/>
  <c r="L123" i="19" s="1"/>
  <c r="K83" i="7"/>
  <c r="L83" i="7" s="1"/>
  <c r="F84" i="7"/>
  <c r="M124" i="19" l="1"/>
  <c r="K124" i="19"/>
  <c r="L124" i="19" s="1"/>
  <c r="O123" i="19"/>
  <c r="H124" i="19"/>
  <c r="I125" i="19" s="1"/>
  <c r="E84" i="7"/>
  <c r="J84" i="7"/>
  <c r="H84" i="7"/>
  <c r="I84" i="7" s="1"/>
  <c r="N124" i="19" l="1"/>
  <c r="O124" i="19" s="1"/>
  <c r="K84" i="7"/>
  <c r="L84" i="7" s="1"/>
  <c r="F85" i="7"/>
  <c r="M125" i="19" l="1"/>
  <c r="K125" i="19"/>
  <c r="L125" i="19" s="1"/>
  <c r="H125" i="19"/>
  <c r="I126" i="19" s="1"/>
  <c r="E85" i="7"/>
  <c r="J85" i="7"/>
  <c r="H85" i="7"/>
  <c r="I85" i="7" s="1"/>
  <c r="H126" i="19" l="1"/>
  <c r="I127" i="19" s="1"/>
  <c r="N125" i="19"/>
  <c r="O125" i="19" s="1"/>
  <c r="K85" i="7"/>
  <c r="L85" i="7" s="1"/>
  <c r="F86" i="7"/>
  <c r="H127" i="19" l="1"/>
  <c r="I128" i="19" s="1"/>
  <c r="N126" i="19"/>
  <c r="K126" i="19"/>
  <c r="L126" i="19" s="1"/>
  <c r="M126" i="19"/>
  <c r="E86" i="7"/>
  <c r="J86" i="7"/>
  <c r="H86" i="7"/>
  <c r="I86" i="7" s="1"/>
  <c r="O126" i="19" l="1"/>
  <c r="H128" i="19"/>
  <c r="I129" i="19" s="1"/>
  <c r="N127" i="19"/>
  <c r="K127" i="19"/>
  <c r="L127" i="19" s="1"/>
  <c r="M127" i="19"/>
  <c r="K86" i="7"/>
  <c r="L86" i="7" s="1"/>
  <c r="F87" i="7"/>
  <c r="O127" i="19" l="1"/>
  <c r="H129" i="19"/>
  <c r="I130" i="19" s="1"/>
  <c r="N128" i="19"/>
  <c r="M128" i="19"/>
  <c r="K128" i="19"/>
  <c r="L128" i="19" s="1"/>
  <c r="E87" i="7"/>
  <c r="J87" i="7"/>
  <c r="H87" i="7"/>
  <c r="I87" i="7" s="1"/>
  <c r="O128" i="19" l="1"/>
  <c r="N129" i="19"/>
  <c r="M129" i="19"/>
  <c r="K129" i="19"/>
  <c r="L129" i="19" s="1"/>
  <c r="K87" i="7"/>
  <c r="L87" i="7" s="1"/>
  <c r="F88" i="7"/>
  <c r="O129" i="19" l="1"/>
  <c r="M130" i="19"/>
  <c r="K130" i="19"/>
  <c r="L130" i="19" s="1"/>
  <c r="H130" i="19"/>
  <c r="I131" i="19" s="1"/>
  <c r="E88" i="7"/>
  <c r="J88" i="7"/>
  <c r="H88" i="7"/>
  <c r="I88" i="7" s="1"/>
  <c r="N130" i="19" l="1"/>
  <c r="O130" i="19" s="1"/>
  <c r="K88" i="7"/>
  <c r="L88" i="7" s="1"/>
  <c r="F89" i="7"/>
  <c r="M131" i="19" l="1"/>
  <c r="K131" i="19"/>
  <c r="L131" i="19" s="1"/>
  <c r="H131" i="19"/>
  <c r="I132" i="19" s="1"/>
  <c r="E89" i="7"/>
  <c r="J89" i="7"/>
  <c r="H89" i="7"/>
  <c r="I89" i="7" s="1"/>
  <c r="N131" i="19" l="1"/>
  <c r="O131" i="19" s="1"/>
  <c r="H132" i="19"/>
  <c r="I133" i="19" s="1"/>
  <c r="K89" i="7"/>
  <c r="L89" i="7" s="1"/>
  <c r="F90" i="7"/>
  <c r="N132" i="19" l="1"/>
  <c r="H133" i="19"/>
  <c r="I134" i="19" s="1"/>
  <c r="M132" i="19"/>
  <c r="K132" i="19"/>
  <c r="L132" i="19" s="1"/>
  <c r="E90" i="7"/>
  <c r="J90" i="7"/>
  <c r="H90" i="7"/>
  <c r="I90" i="7" s="1"/>
  <c r="O132" i="19" l="1"/>
  <c r="H134" i="19"/>
  <c r="I135" i="19" s="1"/>
  <c r="N133" i="19"/>
  <c r="M133" i="19"/>
  <c r="K133" i="19"/>
  <c r="L133" i="19" s="1"/>
  <c r="K90" i="7"/>
  <c r="L90" i="7" s="1"/>
  <c r="F91" i="7"/>
  <c r="H135" i="19" l="1"/>
  <c r="I136" i="19" s="1"/>
  <c r="N134" i="19"/>
  <c r="O133" i="19"/>
  <c r="K134" i="19"/>
  <c r="L134" i="19" s="1"/>
  <c r="M134" i="19"/>
  <c r="E91" i="7"/>
  <c r="J91" i="7"/>
  <c r="H91" i="7"/>
  <c r="I91" i="7" s="1"/>
  <c r="O134" i="19" l="1"/>
  <c r="H136" i="19"/>
  <c r="I137" i="19" s="1"/>
  <c r="N135" i="19"/>
  <c r="K135" i="19"/>
  <c r="L135" i="19" s="1"/>
  <c r="M135" i="19"/>
  <c r="K91" i="7"/>
  <c r="L91" i="7" s="1"/>
  <c r="F92" i="7"/>
  <c r="O135" i="19" l="1"/>
  <c r="H137" i="19"/>
  <c r="I138" i="19" s="1"/>
  <c r="N136" i="19"/>
  <c r="M136" i="19"/>
  <c r="K136" i="19"/>
  <c r="L136" i="19" s="1"/>
  <c r="E92" i="7"/>
  <c r="J92" i="7"/>
  <c r="H92" i="7"/>
  <c r="I92" i="7" s="1"/>
  <c r="O136" i="19" l="1"/>
  <c r="N137" i="19"/>
  <c r="M137" i="19"/>
  <c r="K137" i="19"/>
  <c r="L137" i="19" s="1"/>
  <c r="K92" i="7"/>
  <c r="L92" i="7" s="1"/>
  <c r="F93" i="7"/>
  <c r="O137" i="19" l="1"/>
  <c r="M138" i="19"/>
  <c r="K138" i="19"/>
  <c r="L138" i="19" s="1"/>
  <c r="H138" i="19"/>
  <c r="I139" i="19" s="1"/>
  <c r="E93" i="7"/>
  <c r="J93" i="7"/>
  <c r="H93" i="7"/>
  <c r="I93" i="7" s="1"/>
  <c r="N138" i="19" l="1"/>
  <c r="O138" i="19" s="1"/>
  <c r="K93" i="7"/>
  <c r="L93" i="7" s="1"/>
  <c r="F94" i="7"/>
  <c r="M139" i="19" l="1"/>
  <c r="K139" i="19"/>
  <c r="L139" i="19" s="1"/>
  <c r="H139" i="19"/>
  <c r="I140" i="19" s="1"/>
  <c r="E94" i="7"/>
  <c r="J94" i="7"/>
  <c r="H94" i="7"/>
  <c r="I94" i="7" s="1"/>
  <c r="N139" i="19" l="1"/>
  <c r="O139" i="19" s="1"/>
  <c r="K94" i="7"/>
  <c r="L94" i="7" s="1"/>
  <c r="F95" i="7"/>
  <c r="M140" i="19" l="1"/>
  <c r="K140" i="19"/>
  <c r="L140" i="19" s="1"/>
  <c r="H140" i="19"/>
  <c r="I141" i="19" s="1"/>
  <c r="E95" i="7"/>
  <c r="J95" i="7"/>
  <c r="H95" i="7"/>
  <c r="I95" i="7" s="1"/>
  <c r="N140" i="19" l="1"/>
  <c r="O140" i="19" s="1"/>
  <c r="K95" i="7"/>
  <c r="L95" i="7" s="1"/>
  <c r="F96" i="7"/>
  <c r="M141" i="19" l="1"/>
  <c r="K141" i="19"/>
  <c r="L141" i="19" s="1"/>
  <c r="H141" i="19"/>
  <c r="I142" i="19" s="1"/>
  <c r="E96" i="7"/>
  <c r="J96" i="7"/>
  <c r="H96" i="7"/>
  <c r="I96" i="7" s="1"/>
  <c r="N141" i="19" l="1"/>
  <c r="O141" i="19" s="1"/>
  <c r="K96" i="7"/>
  <c r="L96" i="7" s="1"/>
  <c r="F97" i="7"/>
  <c r="K142" i="19" l="1"/>
  <c r="L142" i="19" s="1"/>
  <c r="M142" i="19"/>
  <c r="H142" i="19"/>
  <c r="I143" i="19" s="1"/>
  <c r="E97" i="7"/>
  <c r="J97" i="7"/>
  <c r="H97" i="7"/>
  <c r="I97" i="7" s="1"/>
  <c r="H143" i="19" l="1"/>
  <c r="I144" i="19" s="1"/>
  <c r="N142" i="19"/>
  <c r="O142" i="19" s="1"/>
  <c r="K97" i="7"/>
  <c r="L97" i="7" s="1"/>
  <c r="F98" i="7"/>
  <c r="H144" i="19" l="1"/>
  <c r="I145" i="19" s="1"/>
  <c r="N143" i="19"/>
  <c r="K143" i="19"/>
  <c r="L143" i="19" s="1"/>
  <c r="M143" i="19"/>
  <c r="E98" i="7"/>
  <c r="J98" i="7"/>
  <c r="H98" i="7"/>
  <c r="I98" i="7" s="1"/>
  <c r="O143" i="19" l="1"/>
  <c r="H145" i="19"/>
  <c r="I146" i="19" s="1"/>
  <c r="N144" i="19"/>
  <c r="M144" i="19"/>
  <c r="K144" i="19"/>
  <c r="L144" i="19" s="1"/>
  <c r="K98" i="7"/>
  <c r="L98" i="7" s="1"/>
  <c r="F99" i="7"/>
  <c r="O144" i="19" l="1"/>
  <c r="N145" i="19"/>
  <c r="M145" i="19"/>
  <c r="K145" i="19"/>
  <c r="L145" i="19" s="1"/>
  <c r="E99" i="7"/>
  <c r="J99" i="7"/>
  <c r="H99" i="7"/>
  <c r="I99" i="7" s="1"/>
  <c r="O145" i="19" l="1"/>
  <c r="M146" i="19"/>
  <c r="K146" i="19"/>
  <c r="L146" i="19" s="1"/>
  <c r="H146" i="19"/>
  <c r="I147" i="19" s="1"/>
  <c r="K99" i="7"/>
  <c r="L99" i="7" s="1"/>
  <c r="F100" i="7"/>
  <c r="N146" i="19" l="1"/>
  <c r="O146" i="19" s="1"/>
  <c r="H147" i="19"/>
  <c r="I148" i="19" s="1"/>
  <c r="E100" i="7"/>
  <c r="J100" i="7"/>
  <c r="H100" i="7"/>
  <c r="I100" i="7" s="1"/>
  <c r="N147" i="19" l="1"/>
  <c r="H148" i="19"/>
  <c r="I149" i="19" s="1"/>
  <c r="M147" i="19"/>
  <c r="K147" i="19"/>
  <c r="L147" i="19" s="1"/>
  <c r="K100" i="7"/>
  <c r="L100" i="7" s="1"/>
  <c r="F101" i="7"/>
  <c r="O147" i="19" l="1"/>
  <c r="N148" i="19"/>
  <c r="H149" i="19"/>
  <c r="I150" i="19" s="1"/>
  <c r="M148" i="19"/>
  <c r="K148" i="19"/>
  <c r="L148" i="19" s="1"/>
  <c r="E101" i="7"/>
  <c r="J101" i="7"/>
  <c r="H101" i="7"/>
  <c r="I101" i="7" s="1"/>
  <c r="O148" i="19" l="1"/>
  <c r="H150" i="19"/>
  <c r="I151" i="19" s="1"/>
  <c r="N149" i="19"/>
  <c r="M149" i="19"/>
  <c r="K149" i="19"/>
  <c r="L149" i="19" s="1"/>
  <c r="K101" i="7"/>
  <c r="L101" i="7" s="1"/>
  <c r="F102" i="7"/>
  <c r="H151" i="19" l="1"/>
  <c r="I152" i="19" s="1"/>
  <c r="N150" i="19"/>
  <c r="O149" i="19"/>
  <c r="K150" i="19"/>
  <c r="L150" i="19" s="1"/>
  <c r="M150" i="19"/>
  <c r="E102" i="7"/>
  <c r="J102" i="7"/>
  <c r="H102" i="7"/>
  <c r="I102" i="7" s="1"/>
  <c r="H152" i="19" l="1"/>
  <c r="I153" i="19" s="1"/>
  <c r="N151" i="19"/>
  <c r="O150" i="19"/>
  <c r="K151" i="19"/>
  <c r="L151" i="19" s="1"/>
  <c r="M151" i="19"/>
  <c r="K102" i="7"/>
  <c r="L102" i="7" s="1"/>
  <c r="F103" i="7"/>
  <c r="H153" i="19" l="1"/>
  <c r="I154" i="19" s="1"/>
  <c r="N152" i="19"/>
  <c r="O151" i="19"/>
  <c r="M152" i="19"/>
  <c r="K152" i="19"/>
  <c r="L152" i="19" s="1"/>
  <c r="E103" i="7"/>
  <c r="J103" i="7"/>
  <c r="H103" i="7"/>
  <c r="I103" i="7" s="1"/>
  <c r="O152" i="19" l="1"/>
  <c r="N153" i="19"/>
  <c r="M153" i="19"/>
  <c r="K153" i="19"/>
  <c r="L153" i="19" s="1"/>
  <c r="K103" i="7"/>
  <c r="L103" i="7" s="1"/>
  <c r="F104" i="7"/>
  <c r="O153" i="19" l="1"/>
  <c r="M154" i="19"/>
  <c r="K154" i="19"/>
  <c r="L154" i="19" s="1"/>
  <c r="H154" i="19"/>
  <c r="I155" i="19" s="1"/>
  <c r="E104" i="7"/>
  <c r="J104" i="7"/>
  <c r="H104" i="7"/>
  <c r="I104" i="7" s="1"/>
  <c r="N154" i="19" l="1"/>
  <c r="O154" i="19" s="1"/>
  <c r="K104" i="7"/>
  <c r="L104" i="7" s="1"/>
  <c r="F105" i="7"/>
  <c r="M155" i="19" l="1"/>
  <c r="K155" i="19"/>
  <c r="L155" i="19" s="1"/>
  <c r="H155" i="19"/>
  <c r="I156" i="19" s="1"/>
  <c r="E105" i="7"/>
  <c r="J105" i="7"/>
  <c r="H105" i="7"/>
  <c r="I105" i="7" s="1"/>
  <c r="N155" i="19" l="1"/>
  <c r="O155" i="19" s="1"/>
  <c r="K105" i="7"/>
  <c r="L105" i="7" s="1"/>
  <c r="F106" i="7"/>
  <c r="M156" i="19" l="1"/>
  <c r="K156" i="19"/>
  <c r="L156" i="19" s="1"/>
  <c r="H156" i="19"/>
  <c r="I157" i="19" s="1"/>
  <c r="E106" i="7"/>
  <c r="J106" i="7"/>
  <c r="H106" i="7"/>
  <c r="I106" i="7" s="1"/>
  <c r="N156" i="19" l="1"/>
  <c r="O156" i="19" s="1"/>
  <c r="H157" i="19"/>
  <c r="I158" i="19" s="1"/>
  <c r="K106" i="7"/>
  <c r="L106" i="7" s="1"/>
  <c r="F107" i="7"/>
  <c r="H158" i="19" l="1"/>
  <c r="I159" i="19" s="1"/>
  <c r="N157" i="19"/>
  <c r="M157" i="19"/>
  <c r="K157" i="19"/>
  <c r="L157" i="19" s="1"/>
  <c r="E107" i="7"/>
  <c r="J107" i="7"/>
  <c r="H107" i="7"/>
  <c r="I107" i="7" s="1"/>
  <c r="H159" i="19" l="1"/>
  <c r="I160" i="19" s="1"/>
  <c r="N158" i="19"/>
  <c r="O157" i="19"/>
  <c r="K158" i="19"/>
  <c r="L158" i="19" s="1"/>
  <c r="M158" i="19"/>
  <c r="K107" i="7"/>
  <c r="L107" i="7" s="1"/>
  <c r="F108" i="7"/>
  <c r="H160" i="19" l="1"/>
  <c r="I161" i="19" s="1"/>
  <c r="N159" i="19"/>
  <c r="O158" i="19"/>
  <c r="K159" i="19"/>
  <c r="L159" i="19" s="1"/>
  <c r="M159" i="19"/>
  <c r="E108" i="7"/>
  <c r="J108" i="7"/>
  <c r="H108" i="7"/>
  <c r="I108" i="7" s="1"/>
  <c r="O159" i="19" l="1"/>
  <c r="H161" i="19"/>
  <c r="I162" i="19" s="1"/>
  <c r="N160" i="19"/>
  <c r="M160" i="19"/>
  <c r="K160" i="19"/>
  <c r="L160" i="19" s="1"/>
  <c r="K108" i="7"/>
  <c r="L108" i="7" s="1"/>
  <c r="F109" i="7"/>
  <c r="O160" i="19" l="1"/>
  <c r="N161" i="19"/>
  <c r="M161" i="19"/>
  <c r="K161" i="19"/>
  <c r="L161" i="19" s="1"/>
  <c r="E109" i="7"/>
  <c r="J109" i="7"/>
  <c r="H109" i="7"/>
  <c r="I109" i="7" s="1"/>
  <c r="O161" i="19" l="1"/>
  <c r="M162" i="19"/>
  <c r="K162" i="19"/>
  <c r="L162" i="19" s="1"/>
  <c r="H162" i="19"/>
  <c r="I163" i="19" s="1"/>
  <c r="K109" i="7"/>
  <c r="L109" i="7" s="1"/>
  <c r="F110" i="7"/>
  <c r="N162" i="19" l="1"/>
  <c r="O162" i="19" s="1"/>
  <c r="H163" i="19"/>
  <c r="I164" i="19" s="1"/>
  <c r="E110" i="7"/>
  <c r="J110" i="7"/>
  <c r="H110" i="7"/>
  <c r="I110" i="7" s="1"/>
  <c r="N163" i="19" l="1"/>
  <c r="H164" i="19"/>
  <c r="I165" i="19" s="1"/>
  <c r="M163" i="19"/>
  <c r="K163" i="19"/>
  <c r="L163" i="19" s="1"/>
  <c r="K110" i="7"/>
  <c r="L110" i="7" s="1"/>
  <c r="F111" i="7"/>
  <c r="O163" i="19" l="1"/>
  <c r="N164" i="19"/>
  <c r="M164" i="19"/>
  <c r="K164" i="19"/>
  <c r="L164" i="19" s="1"/>
  <c r="E111" i="7"/>
  <c r="J111" i="7"/>
  <c r="H111" i="7"/>
  <c r="I111" i="7" s="1"/>
  <c r="O164" i="19" l="1"/>
  <c r="M165" i="19"/>
  <c r="K165" i="19"/>
  <c r="L165" i="19" s="1"/>
  <c r="H165" i="19"/>
  <c r="I166" i="19" s="1"/>
  <c r="K111" i="7"/>
  <c r="L111" i="7" s="1"/>
  <c r="F112" i="7"/>
  <c r="H166" i="19" l="1"/>
  <c r="I167" i="19" s="1"/>
  <c r="N165" i="19"/>
  <c r="O165" i="19" s="1"/>
  <c r="E112" i="7"/>
  <c r="J112" i="7"/>
  <c r="H112" i="7"/>
  <c r="I112" i="7" s="1"/>
  <c r="H167" i="19" l="1"/>
  <c r="I168" i="19" s="1"/>
  <c r="N166" i="19"/>
  <c r="K166" i="19"/>
  <c r="L166" i="19" s="1"/>
  <c r="M166" i="19"/>
  <c r="K112" i="7"/>
  <c r="L112" i="7" s="1"/>
  <c r="F113" i="7"/>
  <c r="O166" i="19" l="1"/>
  <c r="H168" i="19"/>
  <c r="I169" i="19" s="1"/>
  <c r="N167" i="19"/>
  <c r="K167" i="19"/>
  <c r="L167" i="19" s="1"/>
  <c r="M167" i="19"/>
  <c r="E113" i="7"/>
  <c r="J113" i="7"/>
  <c r="H113" i="7"/>
  <c r="I113" i="7" s="1"/>
  <c r="O167" i="19" l="1"/>
  <c r="H169" i="19"/>
  <c r="I170" i="19" s="1"/>
  <c r="N168" i="19"/>
  <c r="M168" i="19"/>
  <c r="K168" i="19"/>
  <c r="L168" i="19" s="1"/>
  <c r="K113" i="7"/>
  <c r="L113" i="7" s="1"/>
  <c r="F114" i="7"/>
  <c r="N169" i="19" l="1"/>
  <c r="O168" i="19"/>
  <c r="M169" i="19"/>
  <c r="K169" i="19"/>
  <c r="L169" i="19" s="1"/>
  <c r="E114" i="7"/>
  <c r="J114" i="7"/>
  <c r="H114" i="7"/>
  <c r="I114" i="7" s="1"/>
  <c r="O169" i="19" l="1"/>
  <c r="M170" i="19"/>
  <c r="K170" i="19"/>
  <c r="L170" i="19" s="1"/>
  <c r="H170" i="19"/>
  <c r="I171" i="19" s="1"/>
  <c r="K114" i="7"/>
  <c r="L114" i="7" s="1"/>
  <c r="F115" i="7"/>
  <c r="N170" i="19" l="1"/>
  <c r="O170" i="19" s="1"/>
  <c r="H171" i="19"/>
  <c r="I172" i="19" s="1"/>
  <c r="E115" i="7"/>
  <c r="J115" i="7"/>
  <c r="H115" i="7"/>
  <c r="I115" i="7" s="1"/>
  <c r="N171" i="19" l="1"/>
  <c r="M171" i="19"/>
  <c r="K171" i="19"/>
  <c r="L171" i="19" s="1"/>
  <c r="K115" i="7"/>
  <c r="L115" i="7" s="1"/>
  <c r="F116" i="7"/>
  <c r="O171" i="19" l="1"/>
  <c r="M172" i="19"/>
  <c r="K172" i="19"/>
  <c r="L172" i="19" s="1"/>
  <c r="H172" i="19"/>
  <c r="I173" i="19" s="1"/>
  <c r="E116" i="7"/>
  <c r="J116" i="7"/>
  <c r="H116" i="7"/>
  <c r="I116" i="7" s="1"/>
  <c r="N172" i="19" l="1"/>
  <c r="O172" i="19" s="1"/>
  <c r="H173" i="19"/>
  <c r="I174" i="19" s="1"/>
  <c r="K116" i="7"/>
  <c r="L116" i="7" s="1"/>
  <c r="F117" i="7"/>
  <c r="H174" i="19" l="1"/>
  <c r="I175" i="19" s="1"/>
  <c r="N173" i="19"/>
  <c r="M173" i="19"/>
  <c r="K173" i="19"/>
  <c r="L173" i="19" s="1"/>
  <c r="E117" i="7"/>
  <c r="J117" i="7"/>
  <c r="H117" i="7"/>
  <c r="I117" i="7" s="1"/>
  <c r="H175" i="19" l="1"/>
  <c r="I176" i="19" s="1"/>
  <c r="N174" i="19"/>
  <c r="O173" i="19"/>
  <c r="K174" i="19"/>
  <c r="L174" i="19" s="1"/>
  <c r="M174" i="19"/>
  <c r="K117" i="7"/>
  <c r="L117" i="7" s="1"/>
  <c r="F118" i="7"/>
  <c r="O174" i="19" l="1"/>
  <c r="H176" i="19"/>
  <c r="I177" i="19" s="1"/>
  <c r="N175" i="19"/>
  <c r="K175" i="19"/>
  <c r="L175" i="19" s="1"/>
  <c r="M175" i="19"/>
  <c r="E118" i="7"/>
  <c r="J118" i="7"/>
  <c r="H118" i="7"/>
  <c r="I118" i="7" s="1"/>
  <c r="H177" i="19" l="1"/>
  <c r="I178" i="19" s="1"/>
  <c r="N176" i="19"/>
  <c r="O175" i="19"/>
  <c r="M176" i="19"/>
  <c r="K176" i="19"/>
  <c r="L176" i="19" s="1"/>
  <c r="K118" i="7"/>
  <c r="L118" i="7" s="1"/>
  <c r="F119" i="7"/>
  <c r="O176" i="19" l="1"/>
  <c r="N177" i="19"/>
  <c r="M177" i="19"/>
  <c r="K177" i="19"/>
  <c r="L177" i="19" s="1"/>
  <c r="E119" i="7"/>
  <c r="J119" i="7"/>
  <c r="H119" i="7"/>
  <c r="I119" i="7" s="1"/>
  <c r="O177" i="19" l="1"/>
  <c r="M178" i="19"/>
  <c r="K178" i="19"/>
  <c r="L178" i="19" s="1"/>
  <c r="H178" i="19"/>
  <c r="I179" i="19" s="1"/>
  <c r="K119" i="7"/>
  <c r="L119" i="7" s="1"/>
  <c r="F120" i="7"/>
  <c r="N178" i="19" l="1"/>
  <c r="O178" i="19" s="1"/>
  <c r="H179" i="19"/>
  <c r="I180" i="19" s="1"/>
  <c r="E120" i="7"/>
  <c r="J120" i="7"/>
  <c r="H120" i="7"/>
  <c r="I120" i="7" s="1"/>
  <c r="N179" i="19" l="1"/>
  <c r="H180" i="19"/>
  <c r="I181" i="19" s="1"/>
  <c r="M179" i="19"/>
  <c r="K179" i="19"/>
  <c r="L179" i="19" s="1"/>
  <c r="K120" i="7"/>
  <c r="L120" i="7" s="1"/>
  <c r="F121" i="7"/>
  <c r="O179" i="19" l="1"/>
  <c r="N180" i="19"/>
  <c r="M180" i="19"/>
  <c r="K180" i="19"/>
  <c r="L180" i="19" s="1"/>
  <c r="E121" i="7"/>
  <c r="J121" i="7"/>
  <c r="H121" i="7"/>
  <c r="I121" i="7" s="1"/>
  <c r="O180" i="19" l="1"/>
  <c r="M181" i="19"/>
  <c r="K181" i="19"/>
  <c r="L181" i="19" s="1"/>
  <c r="H181" i="19"/>
  <c r="I182" i="19" s="1"/>
  <c r="K121" i="7"/>
  <c r="L121" i="7" s="1"/>
  <c r="F122" i="7"/>
  <c r="H182" i="19" l="1"/>
  <c r="I183" i="19" s="1"/>
  <c r="N181" i="19"/>
  <c r="O181" i="19" s="1"/>
  <c r="E122" i="7"/>
  <c r="J122" i="7"/>
  <c r="H122" i="7"/>
  <c r="I122" i="7" s="1"/>
  <c r="H183" i="19" l="1"/>
  <c r="I184" i="19" s="1"/>
  <c r="N182" i="19"/>
  <c r="K182" i="19"/>
  <c r="L182" i="19" s="1"/>
  <c r="M182" i="19"/>
  <c r="K122" i="7"/>
  <c r="L122" i="7" s="1"/>
  <c r="F123" i="7"/>
  <c r="H184" i="19" l="1"/>
  <c r="I185" i="19" s="1"/>
  <c r="N183" i="19"/>
  <c r="O182" i="19"/>
  <c r="K183" i="19"/>
  <c r="L183" i="19" s="1"/>
  <c r="M183" i="19"/>
  <c r="E123" i="7"/>
  <c r="J123" i="7"/>
  <c r="H123" i="7"/>
  <c r="I123" i="7" s="1"/>
  <c r="H185" i="19" l="1"/>
  <c r="I186" i="19" s="1"/>
  <c r="N184" i="19"/>
  <c r="O183" i="19"/>
  <c r="M184" i="19"/>
  <c r="K184" i="19"/>
  <c r="L184" i="19" s="1"/>
  <c r="K123" i="7"/>
  <c r="L123" i="7" s="1"/>
  <c r="F124" i="7"/>
  <c r="O184" i="19" l="1"/>
  <c r="N185" i="19"/>
  <c r="M185" i="19"/>
  <c r="K185" i="19"/>
  <c r="L185" i="19" s="1"/>
  <c r="E124" i="7"/>
  <c r="J124" i="7"/>
  <c r="H124" i="7"/>
  <c r="I124" i="7" s="1"/>
  <c r="O185" i="19" l="1"/>
  <c r="M186" i="19"/>
  <c r="K186" i="19"/>
  <c r="L186" i="19" s="1"/>
  <c r="H186" i="19"/>
  <c r="I187" i="19" s="1"/>
  <c r="K124" i="7"/>
  <c r="L124" i="7" s="1"/>
  <c r="F125" i="7"/>
  <c r="N186" i="19" l="1"/>
  <c r="O186" i="19" s="1"/>
  <c r="H187" i="19"/>
  <c r="I188" i="19" s="1"/>
  <c r="E125" i="7"/>
  <c r="J125" i="7"/>
  <c r="H125" i="7"/>
  <c r="I125" i="7" s="1"/>
  <c r="N187" i="19" l="1"/>
  <c r="K187" i="19"/>
  <c r="L187" i="19" s="1"/>
  <c r="M187" i="19"/>
  <c r="K125" i="7"/>
  <c r="L125" i="7" s="1"/>
  <c r="F126" i="7"/>
  <c r="O187" i="19" l="1"/>
  <c r="M188" i="19"/>
  <c r="K188" i="19"/>
  <c r="L188" i="19" s="1"/>
  <c r="H188" i="19"/>
  <c r="I189" i="19" s="1"/>
  <c r="E126" i="7"/>
  <c r="J126" i="7"/>
  <c r="H126" i="7"/>
  <c r="I126" i="7" s="1"/>
  <c r="N188" i="19" l="1"/>
  <c r="O188" i="19" s="1"/>
  <c r="K126" i="7"/>
  <c r="L126" i="7" s="1"/>
  <c r="F127" i="7"/>
  <c r="M189" i="19" l="1"/>
  <c r="K189" i="19"/>
  <c r="L189" i="19" s="1"/>
  <c r="H189" i="19"/>
  <c r="I190" i="19" s="1"/>
  <c r="E127" i="7"/>
  <c r="J127" i="7"/>
  <c r="H127" i="7"/>
  <c r="I127" i="7" s="1"/>
  <c r="N189" i="19" l="1"/>
  <c r="O189" i="19" s="1"/>
  <c r="K127" i="7"/>
  <c r="L127" i="7" s="1"/>
  <c r="F128" i="7"/>
  <c r="K190" i="19" l="1"/>
  <c r="L190" i="19" s="1"/>
  <c r="M190" i="19"/>
  <c r="H190" i="19"/>
  <c r="I191" i="19" s="1"/>
  <c r="E128" i="7"/>
  <c r="J128" i="7"/>
  <c r="H128" i="7"/>
  <c r="I128" i="7" s="1"/>
  <c r="H191" i="19" l="1"/>
  <c r="I192" i="19" s="1"/>
  <c r="N190" i="19"/>
  <c r="O190" i="19" s="1"/>
  <c r="K128" i="7"/>
  <c r="L128" i="7" s="1"/>
  <c r="F129" i="7"/>
  <c r="H192" i="19" l="1"/>
  <c r="I193" i="19" s="1"/>
  <c r="N191" i="19"/>
  <c r="K191" i="19"/>
  <c r="L191" i="19" s="1"/>
  <c r="M191" i="19"/>
  <c r="E129" i="7"/>
  <c r="J129" i="7"/>
  <c r="H129" i="7"/>
  <c r="I129" i="7" s="1"/>
  <c r="O191" i="19" l="1"/>
  <c r="H193" i="19"/>
  <c r="I194" i="19" s="1"/>
  <c r="N192" i="19"/>
  <c r="K192" i="19"/>
  <c r="L192" i="19" s="1"/>
  <c r="M192" i="19"/>
  <c r="K129" i="7"/>
  <c r="L129" i="7" s="1"/>
  <c r="F130" i="7"/>
  <c r="O192" i="19" l="1"/>
  <c r="N193" i="19"/>
  <c r="M193" i="19"/>
  <c r="K193" i="19"/>
  <c r="L193" i="19" s="1"/>
  <c r="E130" i="7"/>
  <c r="J130" i="7"/>
  <c r="H130" i="7"/>
  <c r="I130" i="7" s="1"/>
  <c r="O193" i="19" l="1"/>
  <c r="M194" i="19"/>
  <c r="K194" i="19"/>
  <c r="L194" i="19" s="1"/>
  <c r="H194" i="19"/>
  <c r="I195" i="19" s="1"/>
  <c r="K130" i="7"/>
  <c r="L130" i="7" s="1"/>
  <c r="F131" i="7"/>
  <c r="N194" i="19" l="1"/>
  <c r="O194" i="19" s="1"/>
  <c r="H195" i="19"/>
  <c r="I196" i="19" s="1"/>
  <c r="E131" i="7"/>
  <c r="J131" i="7"/>
  <c r="H131" i="7"/>
  <c r="I131" i="7" s="1"/>
  <c r="N195" i="19" l="1"/>
  <c r="H196" i="19"/>
  <c r="I197" i="19" s="1"/>
  <c r="M195" i="19"/>
  <c r="K195" i="19"/>
  <c r="L195" i="19" s="1"/>
  <c r="K131" i="7"/>
  <c r="L131" i="7" s="1"/>
  <c r="F132" i="7"/>
  <c r="O195" i="19" l="1"/>
  <c r="N196" i="19"/>
  <c r="M196" i="19"/>
  <c r="K196" i="19"/>
  <c r="L196" i="19" s="1"/>
  <c r="E132" i="7"/>
  <c r="J132" i="7"/>
  <c r="H132" i="7"/>
  <c r="I132" i="7" s="1"/>
  <c r="O196" i="19" l="1"/>
  <c r="M197" i="19"/>
  <c r="K197" i="19"/>
  <c r="L197" i="19" s="1"/>
  <c r="H197" i="19"/>
  <c r="I198" i="19" s="1"/>
  <c r="K132" i="7"/>
  <c r="L132" i="7" s="1"/>
  <c r="F133" i="7"/>
  <c r="N197" i="19" l="1"/>
  <c r="O197" i="19" s="1"/>
  <c r="E133" i="7"/>
  <c r="J133" i="7"/>
  <c r="H133" i="7"/>
  <c r="I133" i="7" s="1"/>
  <c r="K198" i="19" l="1"/>
  <c r="L198" i="19" s="1"/>
  <c r="M198" i="19"/>
  <c r="H198" i="19"/>
  <c r="I199" i="19" s="1"/>
  <c r="K133" i="7"/>
  <c r="L133" i="7" s="1"/>
  <c r="F134" i="7"/>
  <c r="H199" i="19" l="1"/>
  <c r="I200" i="19" s="1"/>
  <c r="N198" i="19"/>
  <c r="O198" i="19" s="1"/>
  <c r="E134" i="7"/>
  <c r="J134" i="7"/>
  <c r="H134" i="7"/>
  <c r="I134" i="7" s="1"/>
  <c r="H200" i="19" l="1"/>
  <c r="I201" i="19" s="1"/>
  <c r="N199" i="19"/>
  <c r="K199" i="19"/>
  <c r="L199" i="19" s="1"/>
  <c r="M199" i="19"/>
  <c r="K134" i="7"/>
  <c r="L134" i="7" s="1"/>
  <c r="F135" i="7"/>
  <c r="H201" i="19" l="1"/>
  <c r="I202" i="19" s="1"/>
  <c r="N200" i="19"/>
  <c r="O199" i="19"/>
  <c r="M200" i="19"/>
  <c r="K200" i="19"/>
  <c r="E135" i="7"/>
  <c r="J135" i="7"/>
  <c r="H135" i="7"/>
  <c r="I135" i="7" s="1"/>
  <c r="L200" i="19" l="1"/>
  <c r="O200" i="19" s="1"/>
  <c r="N201" i="19"/>
  <c r="M201" i="19"/>
  <c r="K201" i="19"/>
  <c r="L201" i="19" s="1"/>
  <c r="K135" i="7"/>
  <c r="L135" i="7" s="1"/>
  <c r="F136" i="7"/>
  <c r="O201" i="19" l="1"/>
  <c r="M202" i="19"/>
  <c r="K202" i="19"/>
  <c r="L202" i="19" s="1"/>
  <c r="H202" i="19"/>
  <c r="I203" i="19" s="1"/>
  <c r="E136" i="7"/>
  <c r="J136" i="7"/>
  <c r="H136" i="7"/>
  <c r="I136" i="7" s="1"/>
  <c r="N202" i="19" l="1"/>
  <c r="O202" i="19" s="1"/>
  <c r="H203" i="19"/>
  <c r="I204" i="19" s="1"/>
  <c r="K136" i="7"/>
  <c r="L136" i="7" s="1"/>
  <c r="F137" i="7"/>
  <c r="N203" i="19" l="1"/>
  <c r="H204" i="19"/>
  <c r="I205" i="19" s="1"/>
  <c r="M203" i="19"/>
  <c r="K203" i="19"/>
  <c r="L203" i="19" s="1"/>
  <c r="E137" i="7"/>
  <c r="J137" i="7"/>
  <c r="H137" i="7"/>
  <c r="I137" i="7" s="1"/>
  <c r="O203" i="19" l="1"/>
  <c r="N204" i="19"/>
  <c r="M204" i="19"/>
  <c r="K204" i="19"/>
  <c r="L204" i="19" s="1"/>
  <c r="K137" i="7"/>
  <c r="L137" i="7" s="1"/>
  <c r="F138" i="7"/>
  <c r="O204" i="19" l="1"/>
  <c r="M205" i="19"/>
  <c r="K205" i="19"/>
  <c r="L205" i="19" s="1"/>
  <c r="H205" i="19"/>
  <c r="I206" i="19" s="1"/>
  <c r="E138" i="7"/>
  <c r="J138" i="7"/>
  <c r="H138" i="7"/>
  <c r="I138" i="7" s="1"/>
  <c r="N205" i="19" l="1"/>
  <c r="O205" i="19" s="1"/>
  <c r="K138" i="7"/>
  <c r="L138" i="7" s="1"/>
  <c r="F139" i="7"/>
  <c r="K206" i="19" l="1"/>
  <c r="L206" i="19" s="1"/>
  <c r="M206" i="19"/>
  <c r="H206" i="19"/>
  <c r="I207" i="19" s="1"/>
  <c r="E139" i="7"/>
  <c r="J139" i="7"/>
  <c r="H139" i="7"/>
  <c r="I139" i="7" s="1"/>
  <c r="H207" i="19" l="1"/>
  <c r="I208" i="19" s="1"/>
  <c r="N206" i="19"/>
  <c r="O206" i="19" s="1"/>
  <c r="K139" i="7"/>
  <c r="L139" i="7" s="1"/>
  <c r="F140" i="7"/>
  <c r="H208" i="19" l="1"/>
  <c r="I209" i="19" s="1"/>
  <c r="N207" i="19"/>
  <c r="K207" i="19"/>
  <c r="L207" i="19" s="1"/>
  <c r="M207" i="19"/>
  <c r="E140" i="7"/>
  <c r="J140" i="7"/>
  <c r="H140" i="7"/>
  <c r="I140" i="7" s="1"/>
  <c r="H209" i="19" l="1"/>
  <c r="I210" i="19" s="1"/>
  <c r="N208" i="19"/>
  <c r="O207" i="19"/>
  <c r="M208" i="19"/>
  <c r="K208" i="19"/>
  <c r="L208" i="19" s="1"/>
  <c r="K140" i="7"/>
  <c r="L140" i="7" s="1"/>
  <c r="F141" i="7"/>
  <c r="O208" i="19" l="1"/>
  <c r="N209" i="19"/>
  <c r="M209" i="19"/>
  <c r="K209" i="19"/>
  <c r="L209" i="19" s="1"/>
  <c r="E141" i="7"/>
  <c r="J141" i="7"/>
  <c r="H141" i="7"/>
  <c r="I141" i="7" s="1"/>
  <c r="O209" i="19" l="1"/>
  <c r="M210" i="19"/>
  <c r="K210" i="19"/>
  <c r="L210" i="19" s="1"/>
  <c r="H210" i="19"/>
  <c r="I211" i="19" s="1"/>
  <c r="K141" i="7"/>
  <c r="L141" i="7" s="1"/>
  <c r="F142" i="7"/>
  <c r="N210" i="19" l="1"/>
  <c r="O210" i="19" s="1"/>
  <c r="E142" i="7"/>
  <c r="J142" i="7"/>
  <c r="H142" i="7"/>
  <c r="I142" i="7" s="1"/>
  <c r="M211" i="19" l="1"/>
  <c r="K211" i="19"/>
  <c r="L211" i="19" s="1"/>
  <c r="H211" i="19"/>
  <c r="I212" i="19" s="1"/>
  <c r="K142" i="7"/>
  <c r="L142" i="7" s="1"/>
  <c r="F143" i="7"/>
  <c r="N211" i="19" l="1"/>
  <c r="O211" i="19" s="1"/>
  <c r="E143" i="7"/>
  <c r="J143" i="7"/>
  <c r="H143" i="7"/>
  <c r="I143" i="7" s="1"/>
  <c r="M212" i="19" l="1"/>
  <c r="K212" i="19"/>
  <c r="L212" i="19" s="1"/>
  <c r="H212" i="19"/>
  <c r="I213" i="19" s="1"/>
  <c r="K143" i="7"/>
  <c r="L143" i="7" s="1"/>
  <c r="F144" i="7"/>
  <c r="N212" i="19" l="1"/>
  <c r="O212" i="19" s="1"/>
  <c r="H213" i="19"/>
  <c r="I214" i="19" s="1"/>
  <c r="E144" i="7"/>
  <c r="J144" i="7"/>
  <c r="H144" i="7"/>
  <c r="I144" i="7" s="1"/>
  <c r="N213" i="19" l="1"/>
  <c r="M213" i="19"/>
  <c r="K213" i="19"/>
  <c r="L213" i="19" s="1"/>
  <c r="K144" i="7"/>
  <c r="L144" i="7" s="1"/>
  <c r="F145" i="7"/>
  <c r="O213" i="19" l="1"/>
  <c r="K214" i="19"/>
  <c r="L214" i="19" s="1"/>
  <c r="M214" i="19"/>
  <c r="H214" i="19"/>
  <c r="I215" i="19" s="1"/>
  <c r="E145" i="7"/>
  <c r="J145" i="7"/>
  <c r="H145" i="7"/>
  <c r="I145" i="7" s="1"/>
  <c r="H215" i="19" l="1"/>
  <c r="I216" i="19" s="1"/>
  <c r="N214" i="19"/>
  <c r="O214" i="19" s="1"/>
  <c r="K145" i="7"/>
  <c r="L145" i="7" s="1"/>
  <c r="F146" i="7"/>
  <c r="H216" i="19" l="1"/>
  <c r="I217" i="19" s="1"/>
  <c r="N215" i="19"/>
  <c r="K215" i="19"/>
  <c r="L215" i="19" s="1"/>
  <c r="M215" i="19"/>
  <c r="E146" i="7"/>
  <c r="J146" i="7"/>
  <c r="H146" i="7"/>
  <c r="I146" i="7" s="1"/>
  <c r="H217" i="19" l="1"/>
  <c r="I218" i="19" s="1"/>
  <c r="N216" i="19"/>
  <c r="O215" i="19"/>
  <c r="M216" i="19"/>
  <c r="K216" i="19"/>
  <c r="L216" i="19" s="1"/>
  <c r="K146" i="7"/>
  <c r="L146" i="7" s="1"/>
  <c r="F147" i="7"/>
  <c r="O216" i="19" l="1"/>
  <c r="N217" i="19"/>
  <c r="M217" i="19"/>
  <c r="K217" i="19"/>
  <c r="L217" i="19" s="1"/>
  <c r="E147" i="7"/>
  <c r="J147" i="7"/>
  <c r="H147" i="7"/>
  <c r="I147" i="7" s="1"/>
  <c r="O217" i="19" l="1"/>
  <c r="K218" i="19"/>
  <c r="L218" i="19" s="1"/>
  <c r="M218" i="19"/>
  <c r="H218" i="19"/>
  <c r="I219" i="19" s="1"/>
  <c r="K147" i="7"/>
  <c r="L147" i="7" s="1"/>
  <c r="F148" i="7"/>
  <c r="N218" i="19" l="1"/>
  <c r="H219" i="19"/>
  <c r="I220" i="19" s="1"/>
  <c r="O218" i="19"/>
  <c r="E148" i="7"/>
  <c r="J148" i="7"/>
  <c r="H148" i="7"/>
  <c r="I148" i="7" s="1"/>
  <c r="N219" i="19" l="1"/>
  <c r="H220" i="19"/>
  <c r="I221" i="19" s="1"/>
  <c r="M219" i="19"/>
  <c r="K219" i="19"/>
  <c r="L219" i="19" s="1"/>
  <c r="K148" i="7"/>
  <c r="L148" i="7" s="1"/>
  <c r="F149" i="7"/>
  <c r="O219" i="19" l="1"/>
  <c r="N220" i="19"/>
  <c r="H221" i="19"/>
  <c r="I222" i="19" s="1"/>
  <c r="M220" i="19"/>
  <c r="K220" i="19"/>
  <c r="L220" i="19" s="1"/>
  <c r="E149" i="7"/>
  <c r="J149" i="7"/>
  <c r="H149" i="7"/>
  <c r="I149" i="7" s="1"/>
  <c r="O220" i="19" l="1"/>
  <c r="N221" i="19"/>
  <c r="M221" i="19"/>
  <c r="K221" i="19"/>
  <c r="L221" i="19" s="1"/>
  <c r="K149" i="7"/>
  <c r="L149" i="7" s="1"/>
  <c r="F150" i="7"/>
  <c r="O221" i="19" l="1"/>
  <c r="K222" i="19"/>
  <c r="L222" i="19" s="1"/>
  <c r="M222" i="19"/>
  <c r="H222" i="19"/>
  <c r="I223" i="19" s="1"/>
  <c r="E150" i="7"/>
  <c r="J150" i="7"/>
  <c r="H150" i="7"/>
  <c r="I150" i="7" s="1"/>
  <c r="H223" i="19" l="1"/>
  <c r="I224" i="19" s="1"/>
  <c r="N222" i="19"/>
  <c r="O222" i="19" s="1"/>
  <c r="K150" i="7"/>
  <c r="L150" i="7" s="1"/>
  <c r="F151" i="7"/>
  <c r="H224" i="19" l="1"/>
  <c r="I225" i="19" s="1"/>
  <c r="N223" i="19"/>
  <c r="K223" i="19"/>
  <c r="L223" i="19" s="1"/>
  <c r="M223" i="19"/>
  <c r="E151" i="7"/>
  <c r="J151" i="7"/>
  <c r="H151" i="7"/>
  <c r="I151" i="7" s="1"/>
  <c r="O223" i="19" l="1"/>
  <c r="H225" i="19"/>
  <c r="I226" i="19" s="1"/>
  <c r="N224" i="19"/>
  <c r="M224" i="19"/>
  <c r="K224" i="19"/>
  <c r="L224" i="19" s="1"/>
  <c r="K151" i="7"/>
  <c r="L151" i="7" s="1"/>
  <c r="F152" i="7"/>
  <c r="O224" i="19" l="1"/>
  <c r="N225" i="19"/>
  <c r="M225" i="19"/>
  <c r="K225" i="19"/>
  <c r="L225" i="19" s="1"/>
  <c r="E152" i="7"/>
  <c r="J152" i="7"/>
  <c r="H152" i="7"/>
  <c r="I152" i="7" s="1"/>
  <c r="O225" i="19" l="1"/>
  <c r="M226" i="19"/>
  <c r="K226" i="19"/>
  <c r="L226" i="19" s="1"/>
  <c r="H226" i="19"/>
  <c r="I227" i="19" s="1"/>
  <c r="K152" i="7"/>
  <c r="L152" i="7" s="1"/>
  <c r="F153" i="7"/>
  <c r="N226" i="19" l="1"/>
  <c r="O226" i="19" s="1"/>
  <c r="H227" i="19"/>
  <c r="I228" i="19" s="1"/>
  <c r="E153" i="7"/>
  <c r="J153" i="7"/>
  <c r="H153" i="7"/>
  <c r="I153" i="7" s="1"/>
  <c r="N227" i="19" l="1"/>
  <c r="M227" i="19"/>
  <c r="K227" i="19"/>
  <c r="L227" i="19" s="1"/>
  <c r="K153" i="7"/>
  <c r="L153" i="7" s="1"/>
  <c r="F154" i="7"/>
  <c r="O227" i="19" l="1"/>
  <c r="M228" i="19"/>
  <c r="K228" i="19"/>
  <c r="L228" i="19" s="1"/>
  <c r="H228" i="19"/>
  <c r="I229" i="19" s="1"/>
  <c r="E154" i="7"/>
  <c r="J154" i="7"/>
  <c r="H154" i="7"/>
  <c r="I154" i="7" s="1"/>
  <c r="N228" i="19" l="1"/>
  <c r="O228" i="19" s="1"/>
  <c r="H229" i="19"/>
  <c r="I230" i="19" s="1"/>
  <c r="K154" i="7"/>
  <c r="L154" i="7" s="1"/>
  <c r="F155" i="7"/>
  <c r="N229" i="19" l="1"/>
  <c r="M229" i="19"/>
  <c r="K229" i="19"/>
  <c r="L229" i="19" s="1"/>
  <c r="E155" i="7"/>
  <c r="J155" i="7"/>
  <c r="H155" i="7"/>
  <c r="I155" i="7" s="1"/>
  <c r="O229" i="19" l="1"/>
  <c r="K230" i="19"/>
  <c r="L230" i="19" s="1"/>
  <c r="M230" i="19"/>
  <c r="H230" i="19"/>
  <c r="I231" i="19" s="1"/>
  <c r="K155" i="7"/>
  <c r="L155" i="7" s="1"/>
  <c r="F156" i="7"/>
  <c r="H231" i="19" l="1"/>
  <c r="I232" i="19" s="1"/>
  <c r="N230" i="19"/>
  <c r="O230" i="19" s="1"/>
  <c r="E156" i="7"/>
  <c r="J156" i="7"/>
  <c r="H156" i="7"/>
  <c r="I156" i="7" s="1"/>
  <c r="H232" i="19" l="1"/>
  <c r="I233" i="19" s="1"/>
  <c r="N231" i="19"/>
  <c r="K231" i="19"/>
  <c r="L231" i="19" s="1"/>
  <c r="M231" i="19"/>
  <c r="K156" i="7"/>
  <c r="L156" i="7" s="1"/>
  <c r="F157" i="7"/>
  <c r="O231" i="19" l="1"/>
  <c r="H233" i="19"/>
  <c r="I234" i="19" s="1"/>
  <c r="N232" i="19"/>
  <c r="K232" i="19"/>
  <c r="L232" i="19" s="1"/>
  <c r="M232" i="19"/>
  <c r="E157" i="7"/>
  <c r="J157" i="7"/>
  <c r="H157" i="7"/>
  <c r="I157" i="7" s="1"/>
  <c r="O232" i="19" l="1"/>
  <c r="N233" i="19"/>
  <c r="M233" i="19"/>
  <c r="K233" i="19"/>
  <c r="L233" i="19" s="1"/>
  <c r="K157" i="7"/>
  <c r="L157" i="7" s="1"/>
  <c r="F158" i="7"/>
  <c r="O233" i="19" l="1"/>
  <c r="M234" i="19"/>
  <c r="K234" i="19"/>
  <c r="L234" i="19" s="1"/>
  <c r="H234" i="19"/>
  <c r="I235" i="19" s="1"/>
  <c r="E158" i="7"/>
  <c r="J158" i="7"/>
  <c r="H158" i="7"/>
  <c r="I158" i="7" s="1"/>
  <c r="N234" i="19" l="1"/>
  <c r="O234" i="19" s="1"/>
  <c r="H235" i="19"/>
  <c r="I236" i="19" s="1"/>
  <c r="K158" i="7"/>
  <c r="L158" i="7" s="1"/>
  <c r="F159" i="7"/>
  <c r="N235" i="19" l="1"/>
  <c r="M235" i="19"/>
  <c r="K235" i="19"/>
  <c r="L235" i="19" s="1"/>
  <c r="E159" i="7"/>
  <c r="J159" i="7"/>
  <c r="H159" i="7"/>
  <c r="I159" i="7" s="1"/>
  <c r="O235" i="19" l="1"/>
  <c r="M236" i="19"/>
  <c r="K236" i="19"/>
  <c r="L236" i="19" s="1"/>
  <c r="H236" i="19"/>
  <c r="I237" i="19" s="1"/>
  <c r="K159" i="7"/>
  <c r="L159" i="7" s="1"/>
  <c r="F160" i="7"/>
  <c r="N236" i="19" l="1"/>
  <c r="O236" i="19" s="1"/>
  <c r="E160" i="7"/>
  <c r="J160" i="7"/>
  <c r="H160" i="7"/>
  <c r="I160" i="7" s="1"/>
  <c r="M237" i="19" l="1"/>
  <c r="K237" i="19"/>
  <c r="L237" i="19" s="1"/>
  <c r="H237" i="19"/>
  <c r="I238" i="19" s="1"/>
  <c r="K160" i="7"/>
  <c r="L160" i="7" s="1"/>
  <c r="F161" i="7"/>
  <c r="N237" i="19" l="1"/>
  <c r="O237" i="19" s="1"/>
  <c r="E161" i="7"/>
  <c r="J161" i="7"/>
  <c r="H161" i="7"/>
  <c r="I161" i="7" s="1"/>
  <c r="K238" i="19" l="1"/>
  <c r="L238" i="19" s="1"/>
  <c r="M238" i="19"/>
  <c r="H238" i="19"/>
  <c r="I239" i="19" s="1"/>
  <c r="K161" i="7"/>
  <c r="L161" i="7" s="1"/>
  <c r="F162" i="7"/>
  <c r="H239" i="19" l="1"/>
  <c r="I240" i="19" s="1"/>
  <c r="N238" i="19"/>
  <c r="O238" i="19" s="1"/>
  <c r="E162" i="7"/>
  <c r="J162" i="7"/>
  <c r="H162" i="7"/>
  <c r="I162" i="7" s="1"/>
  <c r="H240" i="19" l="1"/>
  <c r="I241" i="19" s="1"/>
  <c r="N239" i="19"/>
  <c r="K239" i="19"/>
  <c r="L239" i="19" s="1"/>
  <c r="M239" i="19"/>
  <c r="K162" i="7"/>
  <c r="L162" i="7" s="1"/>
  <c r="F163" i="7"/>
  <c r="O239" i="19" l="1"/>
  <c r="H241" i="19"/>
  <c r="I242" i="19" s="1"/>
  <c r="N240" i="19"/>
  <c r="M240" i="19"/>
  <c r="K240" i="19"/>
  <c r="L240" i="19" s="1"/>
  <c r="E163" i="7"/>
  <c r="J163" i="7"/>
  <c r="H163" i="7"/>
  <c r="I163" i="7" s="1"/>
  <c r="O240" i="19" l="1"/>
  <c r="N241" i="19"/>
  <c r="M241" i="19"/>
  <c r="K241" i="19"/>
  <c r="L241" i="19" s="1"/>
  <c r="K163" i="7"/>
  <c r="L163" i="7" s="1"/>
  <c r="F164" i="7"/>
  <c r="O241" i="19" l="1"/>
  <c r="K242" i="19"/>
  <c r="L242" i="19" s="1"/>
  <c r="M242" i="19"/>
  <c r="H242" i="19"/>
  <c r="I243" i="19" s="1"/>
  <c r="E164" i="7"/>
  <c r="J164" i="7"/>
  <c r="H164" i="7"/>
  <c r="I164" i="7" s="1"/>
  <c r="N242" i="19" l="1"/>
  <c r="O242" i="19" s="1"/>
  <c r="H243" i="19"/>
  <c r="I244" i="19" s="1"/>
  <c r="K164" i="7"/>
  <c r="L164" i="7" s="1"/>
  <c r="F165" i="7"/>
  <c r="N243" i="19" l="1"/>
  <c r="H244" i="19"/>
  <c r="I245" i="19" s="1"/>
  <c r="M243" i="19"/>
  <c r="K243" i="19"/>
  <c r="L243" i="19" s="1"/>
  <c r="E165" i="7"/>
  <c r="J165" i="7"/>
  <c r="H165" i="7"/>
  <c r="I165" i="7" s="1"/>
  <c r="O243" i="19" l="1"/>
  <c r="N244" i="19"/>
  <c r="M244" i="19"/>
  <c r="K244" i="19"/>
  <c r="L244" i="19" s="1"/>
  <c r="K165" i="7"/>
  <c r="L165" i="7" s="1"/>
  <c r="F166" i="7"/>
  <c r="M245" i="19" l="1"/>
  <c r="K245" i="19"/>
  <c r="L245" i="19" s="1"/>
  <c r="O244" i="19"/>
  <c r="H245" i="19"/>
  <c r="I246" i="19" s="1"/>
  <c r="E166" i="7"/>
  <c r="J166" i="7"/>
  <c r="H166" i="7"/>
  <c r="I166" i="7" s="1"/>
  <c r="N245" i="19" l="1"/>
  <c r="O245" i="19" s="1"/>
  <c r="K166" i="7"/>
  <c r="L166" i="7" s="1"/>
  <c r="F167" i="7"/>
  <c r="K246" i="19" l="1"/>
  <c r="L246" i="19" s="1"/>
  <c r="M246" i="19"/>
  <c r="H246" i="19"/>
  <c r="I247" i="19" s="1"/>
  <c r="E167" i="7"/>
  <c r="J167" i="7"/>
  <c r="H167" i="7"/>
  <c r="I167" i="7" s="1"/>
  <c r="H247" i="19" l="1"/>
  <c r="I248" i="19" s="1"/>
  <c r="N246" i="19"/>
  <c r="O246" i="19" s="1"/>
  <c r="K167" i="7"/>
  <c r="L167" i="7" s="1"/>
  <c r="F168" i="7"/>
  <c r="H248" i="19" l="1"/>
  <c r="I249" i="19" s="1"/>
  <c r="N247" i="19"/>
  <c r="K247" i="19"/>
  <c r="L247" i="19" s="1"/>
  <c r="M247" i="19"/>
  <c r="E168" i="7"/>
  <c r="J168" i="7"/>
  <c r="H168" i="7"/>
  <c r="I168" i="7" s="1"/>
  <c r="H249" i="19" l="1"/>
  <c r="I250" i="19" s="1"/>
  <c r="N248" i="19"/>
  <c r="O247" i="19"/>
  <c r="M248" i="19"/>
  <c r="K248" i="19"/>
  <c r="L248" i="19" s="1"/>
  <c r="K168" i="7"/>
  <c r="L168" i="7" s="1"/>
  <c r="F169" i="7"/>
  <c r="N249" i="19" l="1"/>
  <c r="O248" i="19"/>
  <c r="M249" i="19"/>
  <c r="K249" i="19"/>
  <c r="L249" i="19" s="1"/>
  <c r="E169" i="7"/>
  <c r="J169" i="7"/>
  <c r="H169" i="7"/>
  <c r="I169" i="7" s="1"/>
  <c r="O249" i="19" l="1"/>
  <c r="M250" i="19"/>
  <c r="K250" i="19"/>
  <c r="L250" i="19" s="1"/>
  <c r="H250" i="19"/>
  <c r="I251" i="19" s="1"/>
  <c r="K169" i="7"/>
  <c r="L169" i="7" s="1"/>
  <c r="F170" i="7"/>
  <c r="N250" i="19" l="1"/>
  <c r="O250" i="19" s="1"/>
  <c r="E170" i="7"/>
  <c r="J170" i="7"/>
  <c r="H170" i="7"/>
  <c r="I170" i="7" s="1"/>
  <c r="M251" i="19" l="1"/>
  <c r="K251" i="19"/>
  <c r="L251" i="19" s="1"/>
  <c r="H251" i="19"/>
  <c r="I252" i="19" s="1"/>
  <c r="K170" i="7"/>
  <c r="L170" i="7" s="1"/>
  <c r="F171" i="7"/>
  <c r="N251" i="19" l="1"/>
  <c r="O251" i="19" s="1"/>
  <c r="H252" i="19"/>
  <c r="I253" i="19" s="1"/>
  <c r="E171" i="7"/>
  <c r="J171" i="7"/>
  <c r="H171" i="7"/>
  <c r="I171" i="7" s="1"/>
  <c r="N252" i="19" l="1"/>
  <c r="M252" i="19"/>
  <c r="K252" i="19"/>
  <c r="L252" i="19" s="1"/>
  <c r="K171" i="7"/>
  <c r="L171" i="7" s="1"/>
  <c r="F172" i="7"/>
  <c r="O252" i="19" l="1"/>
  <c r="M253" i="19"/>
  <c r="K253" i="19"/>
  <c r="L253" i="19" s="1"/>
  <c r="H253" i="19"/>
  <c r="I254" i="19" s="1"/>
  <c r="E172" i="7"/>
  <c r="J172" i="7"/>
  <c r="H172" i="7"/>
  <c r="I172" i="7" s="1"/>
  <c r="N253" i="19" l="1"/>
  <c r="O253" i="19" s="1"/>
  <c r="K172" i="7"/>
  <c r="L172" i="7" s="1"/>
  <c r="F173" i="7"/>
  <c r="K254" i="19" l="1"/>
  <c r="L254" i="19" s="1"/>
  <c r="M254" i="19"/>
  <c r="H254" i="19"/>
  <c r="I255" i="19" s="1"/>
  <c r="E173" i="7"/>
  <c r="J173" i="7"/>
  <c r="H173" i="7"/>
  <c r="I173" i="7" s="1"/>
  <c r="N254" i="19" l="1"/>
  <c r="O254" i="19" s="1"/>
  <c r="K173" i="7"/>
  <c r="L173" i="7" s="1"/>
  <c r="F174" i="7"/>
  <c r="K255" i="19" l="1"/>
  <c r="L255" i="19" s="1"/>
  <c r="M255" i="19"/>
  <c r="H255" i="19"/>
  <c r="I256" i="19" s="1"/>
  <c r="E174" i="7"/>
  <c r="J174" i="7"/>
  <c r="H174" i="7"/>
  <c r="I174" i="7" s="1"/>
  <c r="N255" i="19" l="1"/>
  <c r="O255" i="19" s="1"/>
  <c r="H256" i="19"/>
  <c r="I257" i="19" s="1"/>
  <c r="K174" i="7"/>
  <c r="L174" i="7" s="1"/>
  <c r="F175" i="7"/>
  <c r="N256" i="19" l="1"/>
  <c r="M256" i="19"/>
  <c r="K256" i="19"/>
  <c r="L256" i="19" s="1"/>
  <c r="E175" i="7"/>
  <c r="J175" i="7"/>
  <c r="H175" i="7"/>
  <c r="I175" i="7" s="1"/>
  <c r="O256" i="19" l="1"/>
  <c r="M257" i="19"/>
  <c r="K257" i="19"/>
  <c r="L257" i="19" s="1"/>
  <c r="H257" i="19"/>
  <c r="I258" i="19" s="1"/>
  <c r="K175" i="7"/>
  <c r="L175" i="7" s="1"/>
  <c r="F176" i="7"/>
  <c r="N257" i="19" l="1"/>
  <c r="O257" i="19" s="1"/>
  <c r="H258" i="19"/>
  <c r="I259" i="19" s="1"/>
  <c r="E176" i="7"/>
  <c r="J176" i="7"/>
  <c r="H176" i="7"/>
  <c r="I176" i="7" s="1"/>
  <c r="N258" i="19" l="1"/>
  <c r="K258" i="19"/>
  <c r="L258" i="19" s="1"/>
  <c r="M258" i="19"/>
  <c r="K176" i="7"/>
  <c r="L176" i="7" s="1"/>
  <c r="F177" i="7"/>
  <c r="O258" i="19" l="1"/>
  <c r="K259" i="19"/>
  <c r="L259" i="19" s="1"/>
  <c r="M259" i="19"/>
  <c r="H259" i="19"/>
  <c r="I260" i="19" s="1"/>
  <c r="E177" i="7"/>
  <c r="J177" i="7"/>
  <c r="H177" i="7"/>
  <c r="I177" i="7" s="1"/>
  <c r="H260" i="19" l="1"/>
  <c r="I261" i="19" s="1"/>
  <c r="N259" i="19"/>
  <c r="O259" i="19" s="1"/>
  <c r="K177" i="7"/>
  <c r="L177" i="7" s="1"/>
  <c r="F178" i="7"/>
  <c r="H261" i="19" l="1"/>
  <c r="I262" i="19" s="1"/>
  <c r="N260" i="19"/>
  <c r="M260" i="19"/>
  <c r="K260" i="19"/>
  <c r="L260" i="19" s="1"/>
  <c r="E178" i="7"/>
  <c r="J178" i="7"/>
  <c r="H178" i="7"/>
  <c r="I178" i="7" s="1"/>
  <c r="O260" i="19" l="1"/>
  <c r="N261" i="19"/>
  <c r="M261" i="19"/>
  <c r="K261" i="19"/>
  <c r="L261" i="19" s="1"/>
  <c r="K178" i="7"/>
  <c r="L178" i="7" s="1"/>
  <c r="F179" i="7"/>
  <c r="O261" i="19" l="1"/>
  <c r="K262" i="19"/>
  <c r="L262" i="19" s="1"/>
  <c r="M262" i="19"/>
  <c r="H262" i="19"/>
  <c r="I263" i="19" s="1"/>
  <c r="E179" i="7"/>
  <c r="J179" i="7"/>
  <c r="H179" i="7"/>
  <c r="I179" i="7" s="1"/>
  <c r="N262" i="19" l="1"/>
  <c r="O262" i="19" s="1"/>
  <c r="H263" i="19"/>
  <c r="I264" i="19" s="1"/>
  <c r="K179" i="7"/>
  <c r="L179" i="7" s="1"/>
  <c r="F180" i="7"/>
  <c r="N263" i="19" l="1"/>
  <c r="M263" i="19"/>
  <c r="K263" i="19"/>
  <c r="L263" i="19" s="1"/>
  <c r="E180" i="7"/>
  <c r="J180" i="7"/>
  <c r="H180" i="7"/>
  <c r="I180" i="7" s="1"/>
  <c r="O263" i="19" l="1"/>
  <c r="M264" i="19"/>
  <c r="K264" i="19"/>
  <c r="L264" i="19" s="1"/>
  <c r="H264" i="19"/>
  <c r="I265" i="19" s="1"/>
  <c r="K180" i="7"/>
  <c r="L180" i="7" s="1"/>
  <c r="F181" i="7"/>
  <c r="N264" i="19" l="1"/>
  <c r="O264" i="19" s="1"/>
  <c r="H265" i="19"/>
  <c r="I266" i="19" s="1"/>
  <c r="E181" i="7"/>
  <c r="J181" i="7"/>
  <c r="H181" i="7"/>
  <c r="I181" i="7" s="1"/>
  <c r="N265" i="19" l="1"/>
  <c r="M265" i="19"/>
  <c r="K265" i="19"/>
  <c r="L265" i="19" s="1"/>
  <c r="K181" i="7"/>
  <c r="L181" i="7" s="1"/>
  <c r="F182" i="7"/>
  <c r="O265" i="19" l="1"/>
  <c r="K266" i="19"/>
  <c r="L266" i="19" s="1"/>
  <c r="M266" i="19"/>
  <c r="H266" i="19"/>
  <c r="I267" i="19" s="1"/>
  <c r="E182" i="7"/>
  <c r="J182" i="7"/>
  <c r="H182" i="7"/>
  <c r="I182" i="7" s="1"/>
  <c r="H267" i="19" l="1"/>
  <c r="I268" i="19" s="1"/>
  <c r="N266" i="19"/>
  <c r="O266" i="19" s="1"/>
  <c r="K182" i="7"/>
  <c r="L182" i="7" s="1"/>
  <c r="F183" i="7"/>
  <c r="H268" i="19" l="1"/>
  <c r="I269" i="19" s="1"/>
  <c r="N267" i="19"/>
  <c r="K267" i="19"/>
  <c r="L267" i="19" s="1"/>
  <c r="M267" i="19"/>
  <c r="E183" i="7"/>
  <c r="J183" i="7"/>
  <c r="H183" i="7"/>
  <c r="I183" i="7" s="1"/>
  <c r="O267" i="19" l="1"/>
  <c r="H269" i="19"/>
  <c r="I270" i="19" s="1"/>
  <c r="N268" i="19"/>
  <c r="K268" i="19"/>
  <c r="L268" i="19" s="1"/>
  <c r="M268" i="19"/>
  <c r="K183" i="7"/>
  <c r="L183" i="7" s="1"/>
  <c r="F184" i="7"/>
  <c r="N269" i="19" l="1"/>
  <c r="O268" i="19"/>
  <c r="M269" i="19"/>
  <c r="K269" i="19"/>
  <c r="L269" i="19" s="1"/>
  <c r="E184" i="7"/>
  <c r="J184" i="7"/>
  <c r="H184" i="7"/>
  <c r="I184" i="7" s="1"/>
  <c r="O269" i="19" l="1"/>
  <c r="K270" i="19"/>
  <c r="L270" i="19" s="1"/>
  <c r="M270" i="19"/>
  <c r="H270" i="19"/>
  <c r="I271" i="19" s="1"/>
  <c r="K184" i="7"/>
  <c r="L184" i="7" s="1"/>
  <c r="F185" i="7"/>
  <c r="N270" i="19" l="1"/>
  <c r="O270" i="19" s="1"/>
  <c r="E185" i="7"/>
  <c r="J185" i="7"/>
  <c r="H185" i="7"/>
  <c r="I185" i="7" s="1"/>
  <c r="M271" i="19" l="1"/>
  <c r="K271" i="19"/>
  <c r="L271" i="19" s="1"/>
  <c r="H271" i="19"/>
  <c r="I272" i="19" s="1"/>
  <c r="K185" i="7"/>
  <c r="L185" i="7" s="1"/>
  <c r="F186" i="7"/>
  <c r="N271" i="19" l="1"/>
  <c r="O271" i="19" s="1"/>
  <c r="E186" i="7"/>
  <c r="J186" i="7"/>
  <c r="H186" i="7"/>
  <c r="I186" i="7" s="1"/>
  <c r="M272" i="19" l="1"/>
  <c r="K272" i="19"/>
  <c r="L272" i="19" s="1"/>
  <c r="H272" i="19"/>
  <c r="I273" i="19" s="1"/>
  <c r="K186" i="7"/>
  <c r="L186" i="7" s="1"/>
  <c r="F187" i="7"/>
  <c r="N272" i="19" l="1"/>
  <c r="O272" i="19" s="1"/>
  <c r="H273" i="19"/>
  <c r="I274" i="19" s="1"/>
  <c r="E187" i="7"/>
  <c r="J187" i="7"/>
  <c r="H187" i="7"/>
  <c r="I187" i="7" s="1"/>
  <c r="H274" i="19" l="1"/>
  <c r="I275" i="19" s="1"/>
  <c r="N273" i="19"/>
  <c r="M273" i="19"/>
  <c r="K273" i="19"/>
  <c r="L273" i="19" s="1"/>
  <c r="K187" i="7"/>
  <c r="L187" i="7" s="1"/>
  <c r="F188" i="7"/>
  <c r="O273" i="19" l="1"/>
  <c r="H275" i="19"/>
  <c r="I276" i="19" s="1"/>
  <c r="N274" i="19"/>
  <c r="K274" i="19"/>
  <c r="L274" i="19" s="1"/>
  <c r="M274" i="19"/>
  <c r="E188" i="7"/>
  <c r="J188" i="7"/>
  <c r="H188" i="7"/>
  <c r="I188" i="7" s="1"/>
  <c r="H276" i="19" l="1"/>
  <c r="I277" i="19" s="1"/>
  <c r="N275" i="19"/>
  <c r="O274" i="19"/>
  <c r="K275" i="19"/>
  <c r="L275" i="19" s="1"/>
  <c r="M275" i="19"/>
  <c r="K188" i="7"/>
  <c r="L188" i="7" s="1"/>
  <c r="F189" i="7"/>
  <c r="H277" i="19" l="1"/>
  <c r="I278" i="19" s="1"/>
  <c r="N276" i="19"/>
  <c r="O275" i="19"/>
  <c r="K276" i="19"/>
  <c r="L276" i="19" s="1"/>
  <c r="M276" i="19"/>
  <c r="E189" i="7"/>
  <c r="J189" i="7"/>
  <c r="H189" i="7"/>
  <c r="I189" i="7" s="1"/>
  <c r="O276" i="19" l="1"/>
  <c r="N277" i="19"/>
  <c r="M277" i="19"/>
  <c r="K277" i="19"/>
  <c r="L277" i="19" s="1"/>
  <c r="K189" i="7"/>
  <c r="L189" i="7" s="1"/>
  <c r="F190" i="7"/>
  <c r="O277" i="19" l="1"/>
  <c r="M278" i="19"/>
  <c r="K278" i="19"/>
  <c r="L278" i="19" s="1"/>
  <c r="H278" i="19"/>
  <c r="I279" i="19" s="1"/>
  <c r="E190" i="7"/>
  <c r="J190" i="7"/>
  <c r="H190" i="7"/>
  <c r="I190" i="7" s="1"/>
  <c r="N278" i="19" l="1"/>
  <c r="O278" i="19" s="1"/>
  <c r="H279" i="19"/>
  <c r="I280" i="19" s="1"/>
  <c r="K190" i="7"/>
  <c r="L190" i="7" s="1"/>
  <c r="F191" i="7"/>
  <c r="N279" i="19" l="1"/>
  <c r="H280" i="19"/>
  <c r="I281" i="19" s="1"/>
  <c r="M279" i="19"/>
  <c r="K279" i="19"/>
  <c r="L279" i="19" s="1"/>
  <c r="E191" i="7"/>
  <c r="J191" i="7"/>
  <c r="H191" i="7"/>
  <c r="I191" i="7" s="1"/>
  <c r="O279" i="19" l="1"/>
  <c r="N280" i="19"/>
  <c r="H281" i="19"/>
  <c r="I282" i="19" s="1"/>
  <c r="M280" i="19"/>
  <c r="K280" i="19"/>
  <c r="L280" i="19" s="1"/>
  <c r="K191" i="7"/>
  <c r="L191" i="7" s="1"/>
  <c r="F192" i="7"/>
  <c r="O280" i="19" l="1"/>
  <c r="H282" i="19"/>
  <c r="I283" i="19" s="1"/>
  <c r="N281" i="19"/>
  <c r="M281" i="19"/>
  <c r="K281" i="19"/>
  <c r="L281" i="19" s="1"/>
  <c r="E192" i="7"/>
  <c r="J192" i="7"/>
  <c r="H192" i="7"/>
  <c r="I192" i="7" s="1"/>
  <c r="O281" i="19" l="1"/>
  <c r="H283" i="19"/>
  <c r="I284" i="19" s="1"/>
  <c r="N282" i="19"/>
  <c r="K282" i="19"/>
  <c r="L282" i="19" s="1"/>
  <c r="M282" i="19"/>
  <c r="K192" i="7"/>
  <c r="L192" i="7" s="1"/>
  <c r="F193" i="7"/>
  <c r="O282" i="19" l="1"/>
  <c r="H284" i="19"/>
  <c r="I285" i="19" s="1"/>
  <c r="N283" i="19"/>
  <c r="K283" i="19"/>
  <c r="L283" i="19" s="1"/>
  <c r="M283" i="19"/>
  <c r="E193" i="7"/>
  <c r="J193" i="7"/>
  <c r="H193" i="7"/>
  <c r="I193" i="7" s="1"/>
  <c r="H285" i="19" l="1"/>
  <c r="I286" i="19" s="1"/>
  <c r="N284" i="19"/>
  <c r="O283" i="19"/>
  <c r="K284" i="19"/>
  <c r="L284" i="19" s="1"/>
  <c r="M284" i="19"/>
  <c r="K193" i="7"/>
  <c r="L193" i="7" s="1"/>
  <c r="F194" i="7"/>
  <c r="O284" i="19" l="1"/>
  <c r="N285" i="19"/>
  <c r="M285" i="19"/>
  <c r="K285" i="19"/>
  <c r="L285" i="19" s="1"/>
  <c r="E194" i="7"/>
  <c r="J194" i="7"/>
  <c r="H194" i="7"/>
  <c r="I194" i="7" s="1"/>
  <c r="O285" i="19" l="1"/>
  <c r="M286" i="19"/>
  <c r="K286" i="19"/>
  <c r="L286" i="19" s="1"/>
  <c r="H286" i="19"/>
  <c r="I287" i="19" s="1"/>
  <c r="K194" i="7"/>
  <c r="L194" i="7" s="1"/>
  <c r="F195" i="7"/>
  <c r="N286" i="19" l="1"/>
  <c r="O286" i="19" s="1"/>
  <c r="E195" i="7"/>
  <c r="J195" i="7"/>
  <c r="H195" i="7"/>
  <c r="I195" i="7" s="1"/>
  <c r="M287" i="19" l="1"/>
  <c r="K287" i="19"/>
  <c r="L287" i="19" s="1"/>
  <c r="H287" i="19"/>
  <c r="I288" i="19" s="1"/>
  <c r="K195" i="7"/>
  <c r="L195" i="7" s="1"/>
  <c r="F196" i="7"/>
  <c r="N287" i="19" l="1"/>
  <c r="O287" i="19" s="1"/>
  <c r="H288" i="19"/>
  <c r="I289" i="19" s="1"/>
  <c r="E196" i="7"/>
  <c r="J196" i="7"/>
  <c r="H196" i="7"/>
  <c r="I196" i="7" s="1"/>
  <c r="N288" i="19" l="1"/>
  <c r="H289" i="19"/>
  <c r="I290" i="19" s="1"/>
  <c r="M288" i="19"/>
  <c r="K288" i="19"/>
  <c r="L288" i="19" s="1"/>
  <c r="K196" i="7"/>
  <c r="L196" i="7" s="1"/>
  <c r="F197" i="7"/>
  <c r="O288" i="19" l="1"/>
  <c r="H290" i="19"/>
  <c r="I291" i="19" s="1"/>
  <c r="N289" i="19"/>
  <c r="M289" i="19"/>
  <c r="K289" i="19"/>
  <c r="L289" i="19" s="1"/>
  <c r="E197" i="7"/>
  <c r="J197" i="7"/>
  <c r="H197" i="7"/>
  <c r="I197" i="7" s="1"/>
  <c r="O289" i="19" l="1"/>
  <c r="H291" i="19"/>
  <c r="I292" i="19" s="1"/>
  <c r="N290" i="19"/>
  <c r="K290" i="19"/>
  <c r="L290" i="19" s="1"/>
  <c r="M290" i="19"/>
  <c r="K197" i="7"/>
  <c r="L197" i="7" s="1"/>
  <c r="F198" i="7"/>
  <c r="H292" i="19" l="1"/>
  <c r="I293" i="19" s="1"/>
  <c r="N291" i="19"/>
  <c r="O290" i="19"/>
  <c r="K291" i="19"/>
  <c r="L291" i="19" s="1"/>
  <c r="M291" i="19"/>
  <c r="E198" i="7"/>
  <c r="J198" i="7"/>
  <c r="H198" i="7"/>
  <c r="I198" i="7" s="1"/>
  <c r="H293" i="19" l="1"/>
  <c r="I294" i="19" s="1"/>
  <c r="N292" i="19"/>
  <c r="O291" i="19"/>
  <c r="K292" i="19"/>
  <c r="L292" i="19" s="1"/>
  <c r="M292" i="19"/>
  <c r="K198" i="7"/>
  <c r="L198" i="7" s="1"/>
  <c r="F199" i="7"/>
  <c r="O292" i="19" l="1"/>
  <c r="N293" i="19"/>
  <c r="M293" i="19"/>
  <c r="K293" i="19"/>
  <c r="L293" i="19" s="1"/>
  <c r="E199" i="7"/>
  <c r="J199" i="7"/>
  <c r="H199" i="7"/>
  <c r="I199" i="7" s="1"/>
  <c r="O293" i="19" l="1"/>
  <c r="M294" i="19"/>
  <c r="K294" i="19"/>
  <c r="L294" i="19" s="1"/>
  <c r="H294" i="19"/>
  <c r="I295" i="19" s="1"/>
  <c r="K199" i="7"/>
  <c r="L199" i="7" s="1"/>
  <c r="F200" i="7"/>
  <c r="N294" i="19" l="1"/>
  <c r="O294" i="19" s="1"/>
  <c r="E200" i="7"/>
  <c r="J200" i="7"/>
  <c r="H200" i="7"/>
  <c r="I200" i="7" s="1"/>
  <c r="M295" i="19" l="1"/>
  <c r="K295" i="19"/>
  <c r="L295" i="19" s="1"/>
  <c r="H295" i="19"/>
  <c r="I296" i="19" s="1"/>
  <c r="K200" i="7"/>
  <c r="L200" i="7" s="1"/>
  <c r="F201" i="7"/>
  <c r="N295" i="19" l="1"/>
  <c r="O295" i="19" s="1"/>
  <c r="H296" i="19"/>
  <c r="I297" i="19" s="1"/>
  <c r="E201" i="7"/>
  <c r="J201" i="7"/>
  <c r="H201" i="7"/>
  <c r="I201" i="7" s="1"/>
  <c r="N296" i="19" l="1"/>
  <c r="M296" i="19"/>
  <c r="K296" i="19"/>
  <c r="L296" i="19" s="1"/>
  <c r="K201" i="7"/>
  <c r="L201" i="7" s="1"/>
  <c r="F202" i="7"/>
  <c r="O296" i="19" l="1"/>
  <c r="M297" i="19"/>
  <c r="K297" i="19"/>
  <c r="L297" i="19" s="1"/>
  <c r="H297" i="19"/>
  <c r="I298" i="19" s="1"/>
  <c r="E202" i="7"/>
  <c r="J202" i="7"/>
  <c r="H202" i="7"/>
  <c r="I202" i="7" s="1"/>
  <c r="H298" i="19" l="1"/>
  <c r="I299" i="19" s="1"/>
  <c r="N297" i="19"/>
  <c r="O297" i="19" s="1"/>
  <c r="K202" i="7"/>
  <c r="L202" i="7" s="1"/>
  <c r="F203" i="7"/>
  <c r="H299" i="19" l="1"/>
  <c r="I300" i="19" s="1"/>
  <c r="N298" i="19"/>
  <c r="K298" i="19"/>
  <c r="L298" i="19" s="1"/>
  <c r="M298" i="19"/>
  <c r="E203" i="7"/>
  <c r="J203" i="7"/>
  <c r="H203" i="7"/>
  <c r="I203" i="7" s="1"/>
  <c r="H300" i="19" l="1"/>
  <c r="I301" i="19" s="1"/>
  <c r="N299" i="19"/>
  <c r="O298" i="19"/>
  <c r="K299" i="19"/>
  <c r="L299" i="19" s="1"/>
  <c r="M299" i="19"/>
  <c r="K203" i="7"/>
  <c r="L203" i="7" s="1"/>
  <c r="F204" i="7"/>
  <c r="H301" i="19" l="1"/>
  <c r="I302" i="19" s="1"/>
  <c r="N300" i="19"/>
  <c r="O299" i="19"/>
  <c r="K300" i="19"/>
  <c r="L300" i="19" s="1"/>
  <c r="M300" i="19"/>
  <c r="E204" i="7"/>
  <c r="J204" i="7"/>
  <c r="H204" i="7"/>
  <c r="I204" i="7" s="1"/>
  <c r="O300" i="19" l="1"/>
  <c r="N301" i="19"/>
  <c r="M301" i="19"/>
  <c r="K301" i="19"/>
  <c r="L301" i="19" s="1"/>
  <c r="K204" i="7"/>
  <c r="L204" i="7" s="1"/>
  <c r="F205" i="7"/>
  <c r="O301" i="19" l="1"/>
  <c r="M302" i="19"/>
  <c r="K302" i="19"/>
  <c r="L302" i="19" s="1"/>
  <c r="H302" i="19"/>
  <c r="I303" i="19" s="1"/>
  <c r="E205" i="7"/>
  <c r="J205" i="7"/>
  <c r="H205" i="7"/>
  <c r="I205" i="7" s="1"/>
  <c r="N302" i="19" l="1"/>
  <c r="O302" i="19" s="1"/>
  <c r="H303" i="19"/>
  <c r="I304" i="19" s="1"/>
  <c r="K205" i="7"/>
  <c r="L205" i="7" s="1"/>
  <c r="F206" i="7"/>
  <c r="N303" i="19" l="1"/>
  <c r="H304" i="19"/>
  <c r="I305" i="19" s="1"/>
  <c r="M303" i="19"/>
  <c r="K303" i="19"/>
  <c r="L303" i="19" s="1"/>
  <c r="E206" i="7"/>
  <c r="J206" i="7"/>
  <c r="H206" i="7"/>
  <c r="I206" i="7" s="1"/>
  <c r="O303" i="19" l="1"/>
  <c r="N304" i="19"/>
  <c r="M304" i="19"/>
  <c r="K304" i="19"/>
  <c r="L304" i="19" s="1"/>
  <c r="K206" i="7"/>
  <c r="L206" i="7" s="1"/>
  <c r="F207" i="7"/>
  <c r="O304" i="19" l="1"/>
  <c r="M305" i="19"/>
  <c r="K305" i="19"/>
  <c r="L305" i="19" s="1"/>
  <c r="H305" i="19"/>
  <c r="I306" i="19" s="1"/>
  <c r="E207" i="7"/>
  <c r="J207" i="7"/>
  <c r="H207" i="7"/>
  <c r="I207" i="7" s="1"/>
  <c r="H306" i="19" l="1"/>
  <c r="I307" i="19" s="1"/>
  <c r="N305" i="19"/>
  <c r="O305" i="19" s="1"/>
  <c r="K207" i="7"/>
  <c r="L207" i="7" s="1"/>
  <c r="F208" i="7"/>
  <c r="H307" i="19" l="1"/>
  <c r="I308" i="19" s="1"/>
  <c r="N306" i="19"/>
  <c r="K306" i="19"/>
  <c r="L306" i="19" s="1"/>
  <c r="M306" i="19"/>
  <c r="E208" i="7"/>
  <c r="J208" i="7"/>
  <c r="H208" i="7"/>
  <c r="I208" i="7" s="1"/>
  <c r="H308" i="19" l="1"/>
  <c r="I309" i="19" s="1"/>
  <c r="N307" i="19"/>
  <c r="O306" i="19"/>
  <c r="K307" i="19"/>
  <c r="L307" i="19" s="1"/>
  <c r="M307" i="19"/>
  <c r="K208" i="7"/>
  <c r="L208" i="7" s="1"/>
  <c r="F209" i="7"/>
  <c r="H309" i="19" l="1"/>
  <c r="I310" i="19" s="1"/>
  <c r="N308" i="19"/>
  <c r="O307" i="19"/>
  <c r="K308" i="19"/>
  <c r="L308" i="19" s="1"/>
  <c r="M308" i="19"/>
  <c r="E209" i="7"/>
  <c r="J209" i="7"/>
  <c r="H209" i="7"/>
  <c r="I209" i="7" s="1"/>
  <c r="O308" i="19" l="1"/>
  <c r="N309" i="19"/>
  <c r="M309" i="19"/>
  <c r="K309" i="19"/>
  <c r="L309" i="19" s="1"/>
  <c r="K209" i="7"/>
  <c r="L209" i="7" s="1"/>
  <c r="F210" i="7"/>
  <c r="O309" i="19" l="1"/>
  <c r="M310" i="19"/>
  <c r="K310" i="19"/>
  <c r="L310" i="19" s="1"/>
  <c r="H310" i="19"/>
  <c r="I311" i="19" s="1"/>
  <c r="E210" i="7"/>
  <c r="J210" i="7"/>
  <c r="H210" i="7"/>
  <c r="I210" i="7" s="1"/>
  <c r="N310" i="19" l="1"/>
  <c r="O310" i="19" s="1"/>
  <c r="K210" i="7"/>
  <c r="L210" i="7" s="1"/>
  <c r="F211" i="7"/>
  <c r="M311" i="19" l="1"/>
  <c r="K311" i="19"/>
  <c r="L311" i="19" s="1"/>
  <c r="H311" i="19"/>
  <c r="I312" i="19" s="1"/>
  <c r="E211" i="7"/>
  <c r="J211" i="7"/>
  <c r="H211" i="7"/>
  <c r="I211" i="7" s="1"/>
  <c r="N311" i="19" l="1"/>
  <c r="O311" i="19" s="1"/>
  <c r="H312" i="19"/>
  <c r="I313" i="19" s="1"/>
  <c r="K211" i="7"/>
  <c r="L211" i="7" s="1"/>
  <c r="F212" i="7"/>
  <c r="N312" i="19" l="1"/>
  <c r="M312" i="19"/>
  <c r="K312" i="19"/>
  <c r="L312" i="19" s="1"/>
  <c r="E212" i="7"/>
  <c r="J212" i="7"/>
  <c r="H212" i="7"/>
  <c r="I212" i="7" s="1"/>
  <c r="O312" i="19" l="1"/>
  <c r="M313" i="19"/>
  <c r="K313" i="19"/>
  <c r="L313" i="19" s="1"/>
  <c r="H313" i="19"/>
  <c r="I314" i="19" s="1"/>
  <c r="K212" i="7"/>
  <c r="L212" i="7" s="1"/>
  <c r="F213" i="7"/>
  <c r="H314" i="19" l="1"/>
  <c r="I315" i="19" s="1"/>
  <c r="N313" i="19"/>
  <c r="O313" i="19" s="1"/>
  <c r="E213" i="7"/>
  <c r="J213" i="7"/>
  <c r="H213" i="7"/>
  <c r="I213" i="7" s="1"/>
  <c r="H315" i="19" l="1"/>
  <c r="I316" i="19" s="1"/>
  <c r="N314" i="19"/>
  <c r="K314" i="19"/>
  <c r="L314" i="19" s="1"/>
  <c r="M314" i="19"/>
  <c r="K213" i="7"/>
  <c r="L213" i="7" s="1"/>
  <c r="F214" i="7"/>
  <c r="H316" i="19" l="1"/>
  <c r="I317" i="19" s="1"/>
  <c r="N315" i="19"/>
  <c r="O314" i="19"/>
  <c r="K315" i="19"/>
  <c r="L315" i="19" s="1"/>
  <c r="M315" i="19"/>
  <c r="E214" i="7"/>
  <c r="J214" i="7"/>
  <c r="H214" i="7"/>
  <c r="I214" i="7" s="1"/>
  <c r="H317" i="19" l="1"/>
  <c r="I318" i="19" s="1"/>
  <c r="N316" i="19"/>
  <c r="O315" i="19"/>
  <c r="K316" i="19"/>
  <c r="L316" i="19" s="1"/>
  <c r="M316" i="19"/>
  <c r="K214" i="7"/>
  <c r="L214" i="7" s="1"/>
  <c r="F215" i="7"/>
  <c r="O316" i="19" l="1"/>
  <c r="N317" i="19"/>
  <c r="M317" i="19"/>
  <c r="K317" i="19"/>
  <c r="L317" i="19" s="1"/>
  <c r="E215" i="7"/>
  <c r="J215" i="7"/>
  <c r="H215" i="7"/>
  <c r="I215" i="7" s="1"/>
  <c r="O317" i="19" l="1"/>
  <c r="M318" i="19"/>
  <c r="K318" i="19"/>
  <c r="L318" i="19" s="1"/>
  <c r="H318" i="19"/>
  <c r="I319" i="19" s="1"/>
  <c r="K215" i="7"/>
  <c r="L215" i="7" s="1"/>
  <c r="F216" i="7"/>
  <c r="N318" i="19" l="1"/>
  <c r="O318" i="19" s="1"/>
  <c r="H319" i="19"/>
  <c r="I320" i="19" s="1"/>
  <c r="E216" i="7"/>
  <c r="J216" i="7"/>
  <c r="H216" i="7"/>
  <c r="I216" i="7" s="1"/>
  <c r="N319" i="19" l="1"/>
  <c r="M319" i="19"/>
  <c r="K319" i="19"/>
  <c r="L319" i="19" s="1"/>
  <c r="K216" i="7"/>
  <c r="L216" i="7" s="1"/>
  <c r="F217" i="7"/>
  <c r="O319" i="19" l="1"/>
  <c r="M320" i="19"/>
  <c r="K320" i="19"/>
  <c r="L320" i="19" s="1"/>
  <c r="H320" i="19"/>
  <c r="I321" i="19" s="1"/>
  <c r="E217" i="7"/>
  <c r="J217" i="7"/>
  <c r="H217" i="7"/>
  <c r="I217" i="7" s="1"/>
  <c r="N320" i="19" l="1"/>
  <c r="O320" i="19" s="1"/>
  <c r="H321" i="19"/>
  <c r="I322" i="19" s="1"/>
  <c r="K217" i="7"/>
  <c r="L217" i="7" s="1"/>
  <c r="F218" i="7"/>
  <c r="H322" i="19" l="1"/>
  <c r="I323" i="19" s="1"/>
  <c r="N321" i="19"/>
  <c r="M321" i="19"/>
  <c r="K321" i="19"/>
  <c r="L321" i="19" s="1"/>
  <c r="E218" i="7"/>
  <c r="J218" i="7"/>
  <c r="H218" i="7"/>
  <c r="I218" i="7" s="1"/>
  <c r="O321" i="19" l="1"/>
  <c r="H323" i="19"/>
  <c r="I324" i="19" s="1"/>
  <c r="N322" i="19"/>
  <c r="K322" i="19"/>
  <c r="L322" i="19" s="1"/>
  <c r="M322" i="19"/>
  <c r="K218" i="7"/>
  <c r="L218" i="7" s="1"/>
  <c r="F219" i="7"/>
  <c r="H324" i="19" l="1"/>
  <c r="I325" i="19" s="1"/>
  <c r="N323" i="19"/>
  <c r="O322" i="19"/>
  <c r="K323" i="19"/>
  <c r="L323" i="19" s="1"/>
  <c r="M323" i="19"/>
  <c r="E219" i="7"/>
  <c r="J219" i="7"/>
  <c r="H219" i="7"/>
  <c r="I219" i="7" s="1"/>
  <c r="H325" i="19" l="1"/>
  <c r="I326" i="19" s="1"/>
  <c r="N324" i="19"/>
  <c r="O323" i="19"/>
  <c r="K324" i="19"/>
  <c r="L324" i="19" s="1"/>
  <c r="M324" i="19"/>
  <c r="K219" i="7"/>
  <c r="L219" i="7" s="1"/>
  <c r="F220" i="7"/>
  <c r="O324" i="19" l="1"/>
  <c r="N325" i="19"/>
  <c r="M325" i="19"/>
  <c r="K325" i="19"/>
  <c r="L325" i="19" s="1"/>
  <c r="E220" i="7"/>
  <c r="J220" i="7"/>
  <c r="H220" i="7"/>
  <c r="I220" i="7" s="1"/>
  <c r="O325" i="19" l="1"/>
  <c r="M326" i="19"/>
  <c r="K326" i="19"/>
  <c r="L326" i="19" s="1"/>
  <c r="H326" i="19"/>
  <c r="I327" i="19" s="1"/>
  <c r="K220" i="7"/>
  <c r="L220" i="7" s="1"/>
  <c r="F221" i="7"/>
  <c r="N326" i="19" l="1"/>
  <c r="O326" i="19" s="1"/>
  <c r="H327" i="19"/>
  <c r="I328" i="19" s="1"/>
  <c r="E221" i="7"/>
  <c r="J221" i="7"/>
  <c r="H221" i="7"/>
  <c r="I221" i="7" s="1"/>
  <c r="N327" i="19" l="1"/>
  <c r="M327" i="19"/>
  <c r="K327" i="19"/>
  <c r="L327" i="19" s="1"/>
  <c r="K221" i="7"/>
  <c r="L221" i="7" s="1"/>
  <c r="F222" i="7"/>
  <c r="O327" i="19" l="1"/>
  <c r="M328" i="19"/>
  <c r="K328" i="19"/>
  <c r="L328" i="19" s="1"/>
  <c r="H328" i="19"/>
  <c r="I329" i="19" s="1"/>
  <c r="E222" i="7"/>
  <c r="J222" i="7"/>
  <c r="H222" i="7"/>
  <c r="I222" i="7" s="1"/>
  <c r="N328" i="19" l="1"/>
  <c r="O328" i="19" s="1"/>
  <c r="K222" i="7"/>
  <c r="L222" i="7" s="1"/>
  <c r="F223" i="7"/>
  <c r="M329" i="19" l="1"/>
  <c r="K329" i="19"/>
  <c r="L329" i="19" s="1"/>
  <c r="H329" i="19"/>
  <c r="I330" i="19" s="1"/>
  <c r="E223" i="7"/>
  <c r="J223" i="7"/>
  <c r="H223" i="7"/>
  <c r="I223" i="7" s="1"/>
  <c r="H330" i="19" l="1"/>
  <c r="I331" i="19" s="1"/>
  <c r="N329" i="19"/>
  <c r="O329" i="19" s="1"/>
  <c r="K223" i="7"/>
  <c r="L223" i="7" s="1"/>
  <c r="F224" i="7"/>
  <c r="N330" i="19" l="1"/>
  <c r="M330" i="19"/>
  <c r="K330" i="19"/>
  <c r="L330" i="19" s="1"/>
  <c r="E224" i="7"/>
  <c r="J224" i="7"/>
  <c r="H224" i="7"/>
  <c r="I224" i="7" s="1"/>
  <c r="O330" i="19" l="1"/>
  <c r="M331" i="19"/>
  <c r="K331" i="19"/>
  <c r="L331" i="19" s="1"/>
  <c r="H331" i="19"/>
  <c r="I332" i="19" s="1"/>
  <c r="K224" i="7"/>
  <c r="L224" i="7" s="1"/>
  <c r="F225" i="7"/>
  <c r="N331" i="19" l="1"/>
  <c r="O331" i="19" s="1"/>
  <c r="E225" i="7"/>
  <c r="J225" i="7"/>
  <c r="H225" i="7"/>
  <c r="I225" i="7" s="1"/>
  <c r="M332" i="19" l="1"/>
  <c r="K332" i="19"/>
  <c r="L332" i="19" s="1"/>
  <c r="H332" i="19"/>
  <c r="I333" i="19" s="1"/>
  <c r="K225" i="7"/>
  <c r="L225" i="7" s="1"/>
  <c r="F226" i="7"/>
  <c r="N332" i="19" l="1"/>
  <c r="O332" i="19" s="1"/>
  <c r="E226" i="7"/>
  <c r="J226" i="7"/>
  <c r="H226" i="7"/>
  <c r="I226" i="7" s="1"/>
  <c r="K333" i="19" l="1"/>
  <c r="L333" i="19" s="1"/>
  <c r="M333" i="19"/>
  <c r="H333" i="19"/>
  <c r="I334" i="19" s="1"/>
  <c r="K226" i="7"/>
  <c r="L226" i="7" s="1"/>
  <c r="F227" i="7"/>
  <c r="N333" i="19" l="1"/>
  <c r="O333" i="19" s="1"/>
  <c r="E227" i="7"/>
  <c r="J227" i="7"/>
  <c r="H227" i="7"/>
  <c r="I227" i="7" s="1"/>
  <c r="M334" i="19" l="1"/>
  <c r="K334" i="19"/>
  <c r="L334" i="19" s="1"/>
  <c r="H334" i="19"/>
  <c r="I335" i="19" s="1"/>
  <c r="K227" i="7"/>
  <c r="L227" i="7" s="1"/>
  <c r="F228" i="7"/>
  <c r="H335" i="19" l="1"/>
  <c r="I336" i="19" s="1"/>
  <c r="N334" i="19"/>
  <c r="O334" i="19" s="1"/>
  <c r="E228" i="7"/>
  <c r="J228" i="7"/>
  <c r="H228" i="7"/>
  <c r="I228" i="7" s="1"/>
  <c r="N335" i="19" l="1"/>
  <c r="M335" i="19"/>
  <c r="K335" i="19"/>
  <c r="L335" i="19" s="1"/>
  <c r="K228" i="7"/>
  <c r="L228" i="7" s="1"/>
  <c r="F229" i="7"/>
  <c r="O335" i="19" l="1"/>
  <c r="M336" i="19"/>
  <c r="K336" i="19"/>
  <c r="L336" i="19" s="1"/>
  <c r="H336" i="19"/>
  <c r="I337" i="19" s="1"/>
  <c r="E229" i="7"/>
  <c r="J229" i="7"/>
  <c r="H229" i="7"/>
  <c r="I229" i="7" s="1"/>
  <c r="H337" i="19" l="1"/>
  <c r="I338" i="19" s="1"/>
  <c r="N336" i="19"/>
  <c r="O336" i="19" s="1"/>
  <c r="K229" i="7"/>
  <c r="L229" i="7" s="1"/>
  <c r="F230" i="7"/>
  <c r="N337" i="19" l="1"/>
  <c r="H338" i="19"/>
  <c r="I339" i="19" s="1"/>
  <c r="K337" i="19"/>
  <c r="L337" i="19" s="1"/>
  <c r="M337" i="19"/>
  <c r="E230" i="7"/>
  <c r="J230" i="7"/>
  <c r="H230" i="7"/>
  <c r="I230" i="7" s="1"/>
  <c r="N338" i="19" l="1"/>
  <c r="H339" i="19"/>
  <c r="I340" i="19" s="1"/>
  <c r="O337" i="19"/>
  <c r="M338" i="19"/>
  <c r="K338" i="19"/>
  <c r="L338" i="19" s="1"/>
  <c r="K230" i="7"/>
  <c r="L230" i="7" s="1"/>
  <c r="F231" i="7"/>
  <c r="O338" i="19" l="1"/>
  <c r="H340" i="19"/>
  <c r="I341" i="19" s="1"/>
  <c r="N339" i="19"/>
  <c r="M339" i="19"/>
  <c r="K339" i="19"/>
  <c r="L339" i="19" s="1"/>
  <c r="E231" i="7"/>
  <c r="J231" i="7"/>
  <c r="H231" i="7"/>
  <c r="I231" i="7" s="1"/>
  <c r="O339" i="19" l="1"/>
  <c r="N340" i="19"/>
  <c r="K340" i="19"/>
  <c r="L340" i="19" s="1"/>
  <c r="M340" i="19"/>
  <c r="K231" i="7"/>
  <c r="L231" i="7" s="1"/>
  <c r="F232" i="7"/>
  <c r="K341" i="19" l="1"/>
  <c r="L341" i="19" s="1"/>
  <c r="M341" i="19"/>
  <c r="O340" i="19"/>
  <c r="H341" i="19"/>
  <c r="I342" i="19" s="1"/>
  <c r="E232" i="7"/>
  <c r="J232" i="7"/>
  <c r="H232" i="7"/>
  <c r="I232" i="7" s="1"/>
  <c r="H342" i="19" l="1"/>
  <c r="I343" i="19" s="1"/>
  <c r="N341" i="19"/>
  <c r="O341" i="19" s="1"/>
  <c r="K232" i="7"/>
  <c r="L232" i="7" s="1"/>
  <c r="F233" i="7"/>
  <c r="H343" i="19" l="1"/>
  <c r="I344" i="19" s="1"/>
  <c r="N342" i="19"/>
  <c r="K342" i="19"/>
  <c r="L342" i="19" s="1"/>
  <c r="M342" i="19"/>
  <c r="E233" i="7"/>
  <c r="J233" i="7"/>
  <c r="H233" i="7"/>
  <c r="I233" i="7" s="1"/>
  <c r="O342" i="19" l="1"/>
  <c r="N343" i="19"/>
  <c r="M343" i="19"/>
  <c r="K343" i="19"/>
  <c r="L343" i="19" s="1"/>
  <c r="K233" i="7"/>
  <c r="L233" i="7" s="1"/>
  <c r="F234" i="7"/>
  <c r="O343" i="19" l="1"/>
  <c r="M344" i="19"/>
  <c r="K344" i="19"/>
  <c r="L344" i="19" s="1"/>
  <c r="H344" i="19"/>
  <c r="I345" i="19" s="1"/>
  <c r="E234" i="7"/>
  <c r="J234" i="7"/>
  <c r="H234" i="7"/>
  <c r="I234" i="7" s="1"/>
  <c r="H345" i="19" l="1"/>
  <c r="I346" i="19" s="1"/>
  <c r="N344" i="19"/>
  <c r="O344" i="19" s="1"/>
  <c r="K234" i="7"/>
  <c r="L234" i="7" s="1"/>
  <c r="F235" i="7"/>
  <c r="N345" i="19" l="1"/>
  <c r="H346" i="19"/>
  <c r="I347" i="19" s="1"/>
  <c r="K345" i="19"/>
  <c r="L345" i="19" s="1"/>
  <c r="M345" i="19"/>
  <c r="E235" i="7"/>
  <c r="J235" i="7"/>
  <c r="H235" i="7"/>
  <c r="I235" i="7" s="1"/>
  <c r="N346" i="19" l="1"/>
  <c r="H347" i="19"/>
  <c r="I348" i="19" s="1"/>
  <c r="O345" i="19"/>
  <c r="M346" i="19"/>
  <c r="K346" i="19"/>
  <c r="L346" i="19" s="1"/>
  <c r="K235" i="7"/>
  <c r="L235" i="7" s="1"/>
  <c r="F236" i="7"/>
  <c r="O346" i="19" l="1"/>
  <c r="H348" i="19"/>
  <c r="I349" i="19" s="1"/>
  <c r="N347" i="19"/>
  <c r="M347" i="19"/>
  <c r="K347" i="19"/>
  <c r="L347" i="19" s="1"/>
  <c r="E236" i="7"/>
  <c r="J236" i="7"/>
  <c r="H236" i="7"/>
  <c r="I236" i="7" s="1"/>
  <c r="O347" i="19" l="1"/>
  <c r="N348" i="19"/>
  <c r="K348" i="19"/>
  <c r="L348" i="19" s="1"/>
  <c r="M348" i="19"/>
  <c r="K236" i="7"/>
  <c r="L236" i="7" s="1"/>
  <c r="F237" i="7"/>
  <c r="O348" i="19" l="1"/>
  <c r="K349" i="19"/>
  <c r="L349" i="19" s="1"/>
  <c r="M349" i="19"/>
  <c r="H349" i="19"/>
  <c r="I350" i="19" s="1"/>
  <c r="E237" i="7"/>
  <c r="J237" i="7"/>
  <c r="H237" i="7"/>
  <c r="I237" i="7" s="1"/>
  <c r="H350" i="19" l="1"/>
  <c r="I351" i="19" s="1"/>
  <c r="N349" i="19"/>
  <c r="O349" i="19" s="1"/>
  <c r="K237" i="7"/>
  <c r="L237" i="7" s="1"/>
  <c r="F238" i="7"/>
  <c r="H351" i="19" l="1"/>
  <c r="I352" i="19" s="1"/>
  <c r="N350" i="19"/>
  <c r="M350" i="19"/>
  <c r="K350" i="19"/>
  <c r="L350" i="19" s="1"/>
  <c r="E238" i="7"/>
  <c r="J238" i="7"/>
  <c r="H238" i="7"/>
  <c r="I238" i="7" s="1"/>
  <c r="O350" i="19" l="1"/>
  <c r="N351" i="19"/>
  <c r="M351" i="19"/>
  <c r="K351" i="19"/>
  <c r="L351" i="19" s="1"/>
  <c r="K238" i="7"/>
  <c r="L238" i="7" s="1"/>
  <c r="F239" i="7"/>
  <c r="O351" i="19" l="1"/>
  <c r="M352" i="19"/>
  <c r="K352" i="19"/>
  <c r="L352" i="19" s="1"/>
  <c r="H352" i="19"/>
  <c r="I353" i="19" s="1"/>
  <c r="E239" i="7"/>
  <c r="J239" i="7"/>
  <c r="H239" i="7"/>
  <c r="I239" i="7" s="1"/>
  <c r="N352" i="19" l="1"/>
  <c r="O352" i="19" s="1"/>
  <c r="K239" i="7"/>
  <c r="L239" i="7" s="1"/>
  <c r="F240" i="7"/>
  <c r="K353" i="19" l="1"/>
  <c r="L353" i="19" s="1"/>
  <c r="M353" i="19"/>
  <c r="H353" i="19"/>
  <c r="I354" i="19" s="1"/>
  <c r="E240" i="7"/>
  <c r="J240" i="7"/>
  <c r="H240" i="7"/>
  <c r="I240" i="7" s="1"/>
  <c r="N353" i="19" l="1"/>
  <c r="O353" i="19" s="1"/>
  <c r="K240" i="7"/>
  <c r="L240" i="7" s="1"/>
  <c r="F241" i="7"/>
  <c r="M354" i="19" l="1"/>
  <c r="K354" i="19"/>
  <c r="L354" i="19" s="1"/>
  <c r="H354" i="19"/>
  <c r="I355" i="19" s="1"/>
  <c r="E241" i="7"/>
  <c r="J241" i="7"/>
  <c r="H241" i="7"/>
  <c r="I241" i="7" s="1"/>
  <c r="N354" i="19" l="1"/>
  <c r="O354" i="19" s="1"/>
  <c r="K241" i="7"/>
  <c r="L241" i="7" s="1"/>
  <c r="F242" i="7"/>
  <c r="M355" i="19" l="1"/>
  <c r="K355" i="19"/>
  <c r="L355" i="19" s="1"/>
  <c r="H355" i="19"/>
  <c r="I356" i="19" s="1"/>
  <c r="E242" i="7"/>
  <c r="J242" i="7"/>
  <c r="H242" i="7"/>
  <c r="I242" i="7" s="1"/>
  <c r="H356" i="19" l="1"/>
  <c r="I357" i="19" s="1"/>
  <c r="N355" i="19"/>
  <c r="O355" i="19" s="1"/>
  <c r="K242" i="7"/>
  <c r="L242" i="7" s="1"/>
  <c r="F243" i="7"/>
  <c r="N356" i="19" l="1"/>
  <c r="K356" i="19"/>
  <c r="L356" i="19" s="1"/>
  <c r="M356" i="19"/>
  <c r="E243" i="7"/>
  <c r="J243" i="7"/>
  <c r="H243" i="7"/>
  <c r="I243" i="7" s="1"/>
  <c r="O356" i="19" l="1"/>
  <c r="K357" i="19"/>
  <c r="L357" i="19" s="1"/>
  <c r="M357" i="19"/>
  <c r="H357" i="19"/>
  <c r="I358" i="19" s="1"/>
  <c r="K243" i="7"/>
  <c r="L243" i="7" s="1"/>
  <c r="F244" i="7"/>
  <c r="H358" i="19" l="1"/>
  <c r="I359" i="19" s="1"/>
  <c r="N357" i="19"/>
  <c r="O357" i="19" s="1"/>
  <c r="E244" i="7"/>
  <c r="J244" i="7"/>
  <c r="H244" i="7"/>
  <c r="I244" i="7" s="1"/>
  <c r="H359" i="19" l="1"/>
  <c r="I360" i="19" s="1"/>
  <c r="N358" i="19"/>
  <c r="M358" i="19"/>
  <c r="K358" i="19"/>
  <c r="L358" i="19" s="1"/>
  <c r="K244" i="7"/>
  <c r="L244" i="7" s="1"/>
  <c r="F245" i="7"/>
  <c r="O358" i="19" l="1"/>
  <c r="N359" i="19"/>
  <c r="M359" i="19"/>
  <c r="K359" i="19"/>
  <c r="L359" i="19" s="1"/>
  <c r="E245" i="7"/>
  <c r="J245" i="7"/>
  <c r="H245" i="7"/>
  <c r="I245" i="7" s="1"/>
  <c r="O359" i="19" l="1"/>
  <c r="M360" i="19"/>
  <c r="K360" i="19"/>
  <c r="L360" i="19" s="1"/>
  <c r="H360" i="19"/>
  <c r="I361" i="19" s="1"/>
  <c r="K245" i="7"/>
  <c r="L245" i="7" s="1"/>
  <c r="F246" i="7"/>
  <c r="N360" i="19" l="1"/>
  <c r="O360" i="19" s="1"/>
  <c r="E246" i="7"/>
  <c r="J246" i="7"/>
  <c r="H246" i="7"/>
  <c r="I246" i="7" s="1"/>
  <c r="K361" i="19" l="1"/>
  <c r="L361" i="19" s="1"/>
  <c r="M361" i="19"/>
  <c r="H361" i="19"/>
  <c r="I362" i="19" s="1"/>
  <c r="K246" i="7"/>
  <c r="L246" i="7" s="1"/>
  <c r="F247" i="7"/>
  <c r="N361" i="19" l="1"/>
  <c r="O361" i="19" s="1"/>
  <c r="H362" i="19"/>
  <c r="I363" i="19" s="1"/>
  <c r="E247" i="7"/>
  <c r="J247" i="7"/>
  <c r="H247" i="7"/>
  <c r="I247" i="7" s="1"/>
  <c r="N362" i="19" l="1"/>
  <c r="M362" i="19"/>
  <c r="K362" i="19"/>
  <c r="L362" i="19" s="1"/>
  <c r="K247" i="7"/>
  <c r="L247" i="7" s="1"/>
  <c r="F248" i="7"/>
  <c r="O362" i="19" l="1"/>
  <c r="M363" i="19"/>
  <c r="K363" i="19"/>
  <c r="L363" i="19" s="1"/>
  <c r="H363" i="19"/>
  <c r="I364" i="19" s="1"/>
  <c r="E248" i="7"/>
  <c r="J248" i="7"/>
  <c r="H248" i="7"/>
  <c r="I248" i="7" s="1"/>
  <c r="H364" i="19" l="1"/>
  <c r="I365" i="19" s="1"/>
  <c r="N363" i="19"/>
  <c r="O363" i="19" s="1"/>
  <c r="K248" i="7"/>
  <c r="L248" i="7" s="1"/>
  <c r="F249" i="7"/>
  <c r="N364" i="19" l="1"/>
  <c r="K364" i="19"/>
  <c r="L364" i="19" s="1"/>
  <c r="M364" i="19"/>
  <c r="E249" i="7"/>
  <c r="J249" i="7"/>
  <c r="H249" i="7"/>
  <c r="I249" i="7" s="1"/>
  <c r="O364" i="19" l="1"/>
  <c r="K365" i="19"/>
  <c r="L365" i="19" s="1"/>
  <c r="M365" i="19"/>
  <c r="H365" i="19"/>
  <c r="I366" i="19" s="1"/>
  <c r="K249" i="7"/>
  <c r="L249" i="7" s="1"/>
  <c r="F250" i="7"/>
  <c r="N365" i="19" l="1"/>
  <c r="O365" i="19" s="1"/>
  <c r="E250" i="7"/>
  <c r="J250" i="7"/>
  <c r="H250" i="7"/>
  <c r="I250" i="7" s="1"/>
  <c r="K366" i="19" l="1"/>
  <c r="L366" i="19" s="1"/>
  <c r="M366" i="19"/>
  <c r="H366" i="19"/>
  <c r="I367" i="19" s="1"/>
  <c r="K250" i="7"/>
  <c r="L250" i="7" s="1"/>
  <c r="F251" i="7"/>
  <c r="H367" i="19" l="1"/>
  <c r="I368" i="19" s="1"/>
  <c r="N366" i="19"/>
  <c r="O366" i="19" s="1"/>
  <c r="E251" i="7"/>
  <c r="J251" i="7"/>
  <c r="H251" i="7"/>
  <c r="I251" i="7" s="1"/>
  <c r="N367" i="19" l="1"/>
  <c r="M367" i="19"/>
  <c r="K367" i="19"/>
  <c r="L367" i="19" s="1"/>
  <c r="K251" i="7"/>
  <c r="L251" i="7" s="1"/>
  <c r="F252" i="7"/>
  <c r="O367" i="19" l="1"/>
  <c r="M368" i="19"/>
  <c r="K368" i="19"/>
  <c r="L368" i="19" s="1"/>
  <c r="H368" i="19"/>
  <c r="I369" i="19" s="1"/>
  <c r="E252" i="7"/>
  <c r="J252" i="7"/>
  <c r="H252" i="7"/>
  <c r="I252" i="7" s="1"/>
  <c r="H369" i="19" l="1"/>
  <c r="I370" i="19" s="1"/>
  <c r="N368" i="19"/>
  <c r="O368" i="19" s="1"/>
  <c r="K252" i="7"/>
  <c r="L252" i="7" s="1"/>
  <c r="F253" i="7"/>
  <c r="N369" i="19" l="1"/>
  <c r="K369" i="19"/>
  <c r="L369" i="19" s="1"/>
  <c r="M369" i="19"/>
  <c r="E253" i="7"/>
  <c r="J253" i="7"/>
  <c r="H253" i="7"/>
  <c r="I253" i="7" s="1"/>
  <c r="O369" i="19" l="1"/>
  <c r="M370" i="19"/>
  <c r="K370" i="19"/>
  <c r="L370" i="19" s="1"/>
  <c r="H370" i="19"/>
  <c r="I371" i="19" s="1"/>
  <c r="K253" i="7"/>
  <c r="L253" i="7" s="1"/>
  <c r="F254" i="7"/>
  <c r="N370" i="19" l="1"/>
  <c r="O370" i="19" s="1"/>
  <c r="H371" i="19"/>
  <c r="I372" i="19" s="1"/>
  <c r="E254" i="7"/>
  <c r="J254" i="7"/>
  <c r="H254" i="7"/>
  <c r="I254" i="7" s="1"/>
  <c r="H372" i="19" l="1"/>
  <c r="I373" i="19" s="1"/>
  <c r="N371" i="19"/>
  <c r="M371" i="19"/>
  <c r="K371" i="19"/>
  <c r="L371" i="19" s="1"/>
  <c r="K254" i="7"/>
  <c r="L254" i="7" s="1"/>
  <c r="F255" i="7"/>
  <c r="O371" i="19" l="1"/>
  <c r="N372" i="19"/>
  <c r="K372" i="19"/>
  <c r="L372" i="19" s="1"/>
  <c r="M372" i="19"/>
  <c r="E255" i="7"/>
  <c r="J255" i="7"/>
  <c r="H255" i="7"/>
  <c r="I255" i="7" s="1"/>
  <c r="K373" i="19" l="1"/>
  <c r="L373" i="19" s="1"/>
  <c r="M373" i="19"/>
  <c r="O372" i="19"/>
  <c r="H373" i="19"/>
  <c r="I374" i="19" s="1"/>
  <c r="K255" i="7"/>
  <c r="L255" i="7" s="1"/>
  <c r="F256" i="7"/>
  <c r="H374" i="19" l="1"/>
  <c r="I375" i="19" s="1"/>
  <c r="N373" i="19"/>
  <c r="O373" i="19" s="1"/>
  <c r="E256" i="7"/>
  <c r="J256" i="7"/>
  <c r="H256" i="7"/>
  <c r="I256" i="7" s="1"/>
  <c r="H375" i="19" l="1"/>
  <c r="I376" i="19" s="1"/>
  <c r="N374" i="19"/>
  <c r="M374" i="19"/>
  <c r="K374" i="19"/>
  <c r="L374" i="19" s="1"/>
  <c r="K256" i="7"/>
  <c r="L256" i="7" s="1"/>
  <c r="F257" i="7"/>
  <c r="O374" i="19" l="1"/>
  <c r="N375" i="19"/>
  <c r="M375" i="19"/>
  <c r="K375" i="19"/>
  <c r="L375" i="19" s="1"/>
  <c r="E257" i="7"/>
  <c r="J257" i="7"/>
  <c r="H257" i="7"/>
  <c r="I257" i="7" s="1"/>
  <c r="M376" i="19" l="1"/>
  <c r="K376" i="19"/>
  <c r="L376" i="19" s="1"/>
  <c r="O375" i="19"/>
  <c r="H376" i="19"/>
  <c r="I377" i="19" s="1"/>
  <c r="K257" i="7"/>
  <c r="L257" i="7" s="1"/>
  <c r="F258" i="7"/>
  <c r="H377" i="19" l="1"/>
  <c r="I378" i="19" s="1"/>
  <c r="N376" i="19"/>
  <c r="O376" i="19" s="1"/>
  <c r="E258" i="7"/>
  <c r="J258" i="7"/>
  <c r="H258" i="7"/>
  <c r="I258" i="7" s="1"/>
  <c r="N377" i="19" l="1"/>
  <c r="K377" i="19"/>
  <c r="L377" i="19" s="1"/>
  <c r="M377" i="19"/>
  <c r="K258" i="7"/>
  <c r="L258" i="7" s="1"/>
  <c r="F259" i="7"/>
  <c r="M378" i="19" l="1"/>
  <c r="K378" i="19"/>
  <c r="L378" i="19" s="1"/>
  <c r="H378" i="19"/>
  <c r="I379" i="19" s="1"/>
  <c r="O377" i="19"/>
  <c r="E259" i="7"/>
  <c r="J259" i="7"/>
  <c r="H259" i="7"/>
  <c r="I259" i="7" s="1"/>
  <c r="N378" i="19" l="1"/>
  <c r="O378" i="19" s="1"/>
  <c r="K259" i="7"/>
  <c r="L259" i="7" s="1"/>
  <c r="F260" i="7"/>
  <c r="M379" i="19" l="1"/>
  <c r="K379" i="19"/>
  <c r="L379" i="19" s="1"/>
  <c r="H379" i="19"/>
  <c r="I380" i="19" s="1"/>
  <c r="E260" i="7"/>
  <c r="J260" i="7"/>
  <c r="H260" i="7"/>
  <c r="I260" i="7" s="1"/>
  <c r="N379" i="19" l="1"/>
  <c r="O379" i="19" s="1"/>
  <c r="K260" i="7"/>
  <c r="L260" i="7" s="1"/>
  <c r="F261" i="7"/>
  <c r="K380" i="19" l="1"/>
  <c r="L380" i="19" s="1"/>
  <c r="M380" i="19"/>
  <c r="H380" i="19"/>
  <c r="I381" i="19" s="1"/>
  <c r="E261" i="7"/>
  <c r="J261" i="7"/>
  <c r="H261" i="7"/>
  <c r="I261" i="7" s="1"/>
  <c r="N380" i="19" l="1"/>
  <c r="O380" i="19" s="1"/>
  <c r="K261" i="7"/>
  <c r="L261" i="7" s="1"/>
  <c r="F262" i="7"/>
  <c r="K381" i="19" l="1"/>
  <c r="L381" i="19" s="1"/>
  <c r="M381" i="19"/>
  <c r="H381" i="19"/>
  <c r="I382" i="19" s="1"/>
  <c r="E262" i="7"/>
  <c r="J262" i="7"/>
  <c r="H262" i="7"/>
  <c r="I262" i="7" s="1"/>
  <c r="N381" i="19" l="1"/>
  <c r="O381" i="19" s="1"/>
  <c r="K262" i="7"/>
  <c r="L262" i="7" s="1"/>
  <c r="F263" i="7"/>
  <c r="M382" i="19" l="1"/>
  <c r="K382" i="19"/>
  <c r="L382" i="19" s="1"/>
  <c r="H382" i="19"/>
  <c r="I383" i="19" s="1"/>
  <c r="E263" i="7"/>
  <c r="J263" i="7"/>
  <c r="H263" i="7"/>
  <c r="I263" i="7" s="1"/>
  <c r="H383" i="19" l="1"/>
  <c r="I384" i="19" s="1"/>
  <c r="N382" i="19"/>
  <c r="O382" i="19" s="1"/>
  <c r="K263" i="7"/>
  <c r="L263" i="7" s="1"/>
  <c r="F264" i="7"/>
  <c r="N383" i="19" l="1"/>
  <c r="M383" i="19"/>
  <c r="K383" i="19"/>
  <c r="L383" i="19" s="1"/>
  <c r="E264" i="7"/>
  <c r="J264" i="7"/>
  <c r="H264" i="7"/>
  <c r="I264" i="7" s="1"/>
  <c r="O383" i="19" l="1"/>
  <c r="M384" i="19"/>
  <c r="K384" i="19"/>
  <c r="L384" i="19" s="1"/>
  <c r="H384" i="19"/>
  <c r="I385" i="19" s="1"/>
  <c r="K264" i="7"/>
  <c r="L264" i="7" s="1"/>
  <c r="F265" i="7"/>
  <c r="H385" i="19" l="1"/>
  <c r="I386" i="19" s="1"/>
  <c r="N384" i="19"/>
  <c r="O384" i="19" s="1"/>
  <c r="E265" i="7"/>
  <c r="J265" i="7"/>
  <c r="H265" i="7"/>
  <c r="I265" i="7" s="1"/>
  <c r="N385" i="19" l="1"/>
  <c r="H386" i="19"/>
  <c r="I387" i="19" s="1"/>
  <c r="K385" i="19"/>
  <c r="L385" i="19" s="1"/>
  <c r="M385" i="19"/>
  <c r="K265" i="7"/>
  <c r="L265" i="7" s="1"/>
  <c r="F266" i="7"/>
  <c r="N386" i="19" l="1"/>
  <c r="O385" i="19"/>
  <c r="M386" i="19"/>
  <c r="K386" i="19"/>
  <c r="L386" i="19" s="1"/>
  <c r="E266" i="7"/>
  <c r="J266" i="7"/>
  <c r="H266" i="7"/>
  <c r="I266" i="7" s="1"/>
  <c r="O386" i="19" l="1"/>
  <c r="M387" i="19"/>
  <c r="K387" i="19"/>
  <c r="L387" i="19" s="1"/>
  <c r="H387" i="19"/>
  <c r="I388" i="19" s="1"/>
  <c r="K266" i="7"/>
  <c r="L266" i="7" s="1"/>
  <c r="F267" i="7"/>
  <c r="N387" i="19" l="1"/>
  <c r="O387" i="19" s="1"/>
  <c r="E267" i="7"/>
  <c r="J267" i="7"/>
  <c r="H267" i="7"/>
  <c r="I267" i="7" s="1"/>
  <c r="K388" i="19" l="1"/>
  <c r="L388" i="19" s="1"/>
  <c r="M388" i="19"/>
  <c r="H388" i="19"/>
  <c r="I389" i="19" s="1"/>
  <c r="K267" i="7"/>
  <c r="L267" i="7" s="1"/>
  <c r="F268" i="7"/>
  <c r="N388" i="19" l="1"/>
  <c r="O388" i="19" s="1"/>
  <c r="E268" i="7"/>
  <c r="J268" i="7"/>
  <c r="H268" i="7"/>
  <c r="I268" i="7" s="1"/>
  <c r="K389" i="19" l="1"/>
  <c r="L389" i="19" s="1"/>
  <c r="M389" i="19"/>
  <c r="H389" i="19"/>
  <c r="I390" i="19" s="1"/>
  <c r="K268" i="7"/>
  <c r="L268" i="7" s="1"/>
  <c r="F269" i="7"/>
  <c r="H390" i="19" l="1"/>
  <c r="I391" i="19" s="1"/>
  <c r="N389" i="19"/>
  <c r="O389" i="19" s="1"/>
  <c r="E269" i="7"/>
  <c r="J269" i="7"/>
  <c r="H269" i="7"/>
  <c r="I269" i="7" s="1"/>
  <c r="H391" i="19" l="1"/>
  <c r="I392" i="19" s="1"/>
  <c r="N390" i="19"/>
  <c r="M390" i="19"/>
  <c r="K390" i="19"/>
  <c r="L390" i="19" s="1"/>
  <c r="K269" i="7"/>
  <c r="L269" i="7" s="1"/>
  <c r="F270" i="7"/>
  <c r="N391" i="19" l="1"/>
  <c r="O390" i="19"/>
  <c r="M391" i="19"/>
  <c r="K391" i="19"/>
  <c r="L391" i="19" s="1"/>
  <c r="E270" i="7"/>
  <c r="J270" i="7"/>
  <c r="H270" i="7"/>
  <c r="I270" i="7" s="1"/>
  <c r="O391" i="19" l="1"/>
  <c r="M392" i="19"/>
  <c r="K392" i="19"/>
  <c r="L392" i="19" s="1"/>
  <c r="H392" i="19"/>
  <c r="I393" i="19" s="1"/>
  <c r="K270" i="7"/>
  <c r="L270" i="7" s="1"/>
  <c r="F271" i="7"/>
  <c r="N392" i="19" l="1"/>
  <c r="O392" i="19" s="1"/>
  <c r="E271" i="7"/>
  <c r="J271" i="7"/>
  <c r="H271" i="7"/>
  <c r="I271" i="7" s="1"/>
  <c r="K393" i="19" l="1"/>
  <c r="L393" i="19" s="1"/>
  <c r="M393" i="19"/>
  <c r="H393" i="19"/>
  <c r="I394" i="19" s="1"/>
  <c r="K271" i="7"/>
  <c r="L271" i="7" s="1"/>
  <c r="F272" i="7"/>
  <c r="N393" i="19" l="1"/>
  <c r="O393" i="19" s="1"/>
  <c r="E272" i="7"/>
  <c r="J272" i="7"/>
  <c r="H272" i="7"/>
  <c r="I272" i="7" s="1"/>
  <c r="M394" i="19" l="1"/>
  <c r="K394" i="19"/>
  <c r="L394" i="19" s="1"/>
  <c r="H394" i="19"/>
  <c r="I395" i="19" s="1"/>
  <c r="K272" i="7"/>
  <c r="L272" i="7" s="1"/>
  <c r="F273" i="7"/>
  <c r="N394" i="19" l="1"/>
  <c r="O394" i="19" s="1"/>
  <c r="H395" i="19"/>
  <c r="I396" i="19" s="1"/>
  <c r="E273" i="7"/>
  <c r="J273" i="7"/>
  <c r="H273" i="7"/>
  <c r="I273" i="7" s="1"/>
  <c r="H396" i="19" l="1"/>
  <c r="I397" i="19" s="1"/>
  <c r="N395" i="19"/>
  <c r="M395" i="19"/>
  <c r="K395" i="19"/>
  <c r="L395" i="19" s="1"/>
  <c r="K273" i="7"/>
  <c r="L273" i="7" s="1"/>
  <c r="F274" i="7"/>
  <c r="O395" i="19" l="1"/>
  <c r="N396" i="19"/>
  <c r="K396" i="19"/>
  <c r="L396" i="19" s="1"/>
  <c r="M396" i="19"/>
  <c r="E274" i="7"/>
  <c r="J274" i="7"/>
  <c r="H274" i="7"/>
  <c r="I274" i="7" s="1"/>
  <c r="O396" i="19" l="1"/>
  <c r="K397" i="19"/>
  <c r="L397" i="19" s="1"/>
  <c r="M397" i="19"/>
  <c r="H397" i="19"/>
  <c r="I398" i="19" s="1"/>
  <c r="K274" i="7"/>
  <c r="L274" i="7" s="1"/>
  <c r="F275" i="7"/>
  <c r="N397" i="19" l="1"/>
  <c r="O397" i="19" s="1"/>
  <c r="E275" i="7"/>
  <c r="J275" i="7"/>
  <c r="H275" i="7"/>
  <c r="I275" i="7" s="1"/>
  <c r="M398" i="19" l="1"/>
  <c r="K398" i="19"/>
  <c r="L398" i="19" s="1"/>
  <c r="H398" i="19"/>
  <c r="I399" i="19" s="1"/>
  <c r="K275" i="7"/>
  <c r="L275" i="7" s="1"/>
  <c r="F276" i="7"/>
  <c r="H399" i="19" l="1"/>
  <c r="I400" i="19" s="1"/>
  <c r="N398" i="19"/>
  <c r="O398" i="19" s="1"/>
  <c r="E276" i="7"/>
  <c r="J276" i="7"/>
  <c r="H276" i="7"/>
  <c r="I276" i="7" s="1"/>
  <c r="N399" i="19" l="1"/>
  <c r="M399" i="19"/>
  <c r="K399" i="19"/>
  <c r="L399" i="19" s="1"/>
  <c r="K276" i="7"/>
  <c r="L276" i="7" s="1"/>
  <c r="F277" i="7"/>
  <c r="O399" i="19" l="1"/>
  <c r="M400" i="19"/>
  <c r="K400" i="19"/>
  <c r="L400" i="19" s="1"/>
  <c r="H400" i="19"/>
  <c r="I401" i="19" s="1"/>
  <c r="E277" i="7"/>
  <c r="J277" i="7"/>
  <c r="H277" i="7"/>
  <c r="I277" i="7" s="1"/>
  <c r="H401" i="19" l="1"/>
  <c r="I402" i="19" s="1"/>
  <c r="N400" i="19"/>
  <c r="O400" i="19" s="1"/>
  <c r="K277" i="7"/>
  <c r="L277" i="7" s="1"/>
  <c r="F278" i="7"/>
  <c r="N401" i="19" l="1"/>
  <c r="H402" i="19"/>
  <c r="I403" i="19" s="1"/>
  <c r="K401" i="19"/>
  <c r="L401" i="19" s="1"/>
  <c r="M401" i="19"/>
  <c r="E278" i="7"/>
  <c r="J278" i="7"/>
  <c r="H278" i="7"/>
  <c r="I278" i="7" s="1"/>
  <c r="N402" i="19" l="1"/>
  <c r="H403" i="19"/>
  <c r="I404" i="19" s="1"/>
  <c r="O401" i="19"/>
  <c r="M402" i="19"/>
  <c r="K402" i="19"/>
  <c r="L402" i="19" s="1"/>
  <c r="K278" i="7"/>
  <c r="L278" i="7" s="1"/>
  <c r="F279" i="7"/>
  <c r="O402" i="19" l="1"/>
  <c r="N403" i="19"/>
  <c r="M403" i="19"/>
  <c r="K403" i="19"/>
  <c r="L403" i="19" s="1"/>
  <c r="E279" i="7"/>
  <c r="J279" i="7"/>
  <c r="H279" i="7"/>
  <c r="I279" i="7" s="1"/>
  <c r="O403" i="19" l="1"/>
  <c r="M404" i="19"/>
  <c r="K404" i="19"/>
  <c r="L404" i="19" s="1"/>
  <c r="H404" i="19"/>
  <c r="I405" i="19" s="1"/>
  <c r="K279" i="7"/>
  <c r="L279" i="7" s="1"/>
  <c r="F280" i="7"/>
  <c r="N404" i="19" l="1"/>
  <c r="O404" i="19" s="1"/>
  <c r="E280" i="7"/>
  <c r="J280" i="7"/>
  <c r="H280" i="7"/>
  <c r="I280" i="7" s="1"/>
  <c r="K405" i="19" l="1"/>
  <c r="L405" i="19" s="1"/>
  <c r="M405" i="19"/>
  <c r="H405" i="19"/>
  <c r="I406" i="19" s="1"/>
  <c r="K280" i="7"/>
  <c r="L280" i="7" s="1"/>
  <c r="F281" i="7"/>
  <c r="H406" i="19" l="1"/>
  <c r="I407" i="19" s="1"/>
  <c r="N405" i="19"/>
  <c r="O405" i="19" s="1"/>
  <c r="E281" i="7"/>
  <c r="J281" i="7"/>
  <c r="H281" i="7"/>
  <c r="I281" i="7" s="1"/>
  <c r="H407" i="19" l="1"/>
  <c r="I408" i="19" s="1"/>
  <c r="N406" i="19"/>
  <c r="K406" i="19"/>
  <c r="L406" i="19" s="1"/>
  <c r="M406" i="19"/>
  <c r="K281" i="7"/>
  <c r="L281" i="7" s="1"/>
  <c r="F282" i="7"/>
  <c r="N407" i="19" l="1"/>
  <c r="O406" i="19"/>
  <c r="M407" i="19"/>
  <c r="K407" i="19"/>
  <c r="L407" i="19" s="1"/>
  <c r="E282" i="7"/>
  <c r="J282" i="7"/>
  <c r="H282" i="7"/>
  <c r="I282" i="7" s="1"/>
  <c r="O407" i="19" l="1"/>
  <c r="M408" i="19"/>
  <c r="K408" i="19"/>
  <c r="L408" i="19" s="1"/>
  <c r="H408" i="19"/>
  <c r="I409" i="19" s="1"/>
  <c r="K282" i="7"/>
  <c r="L282" i="7" s="1"/>
  <c r="F283" i="7"/>
  <c r="N408" i="19" l="1"/>
  <c r="O408" i="19" s="1"/>
  <c r="E283" i="7"/>
  <c r="J283" i="7"/>
  <c r="H283" i="7"/>
  <c r="I283" i="7" s="1"/>
  <c r="M409" i="19" l="1"/>
  <c r="K409" i="19"/>
  <c r="L409" i="19" s="1"/>
  <c r="H409" i="19"/>
  <c r="I410" i="19" s="1"/>
  <c r="K283" i="7"/>
  <c r="L283" i="7" s="1"/>
  <c r="F284" i="7"/>
  <c r="N409" i="19" l="1"/>
  <c r="O409" i="19" s="1"/>
  <c r="H410" i="19"/>
  <c r="I411" i="19" s="1"/>
  <c r="E284" i="7"/>
  <c r="J284" i="7"/>
  <c r="H284" i="7"/>
  <c r="I284" i="7" s="1"/>
  <c r="N410" i="19" l="1"/>
  <c r="M410" i="19"/>
  <c r="K410" i="19"/>
  <c r="L410" i="19" s="1"/>
  <c r="K284" i="7"/>
  <c r="L284" i="7" s="1"/>
  <c r="F285" i="7"/>
  <c r="M411" i="19" l="1"/>
  <c r="K411" i="19"/>
  <c r="L411" i="19" s="1"/>
  <c r="O410" i="19"/>
  <c r="H411" i="19"/>
  <c r="I412" i="19" s="1"/>
  <c r="E285" i="7"/>
  <c r="J285" i="7"/>
  <c r="H285" i="7"/>
  <c r="I285" i="7" s="1"/>
  <c r="N411" i="19" l="1"/>
  <c r="O411" i="19" s="1"/>
  <c r="H412" i="19"/>
  <c r="I413" i="19" s="1"/>
  <c r="K285" i="7"/>
  <c r="L285" i="7" s="1"/>
  <c r="F286" i="7"/>
  <c r="H413" i="19" l="1"/>
  <c r="I414" i="19" s="1"/>
  <c r="N412" i="19"/>
  <c r="M412" i="19"/>
  <c r="K412" i="19"/>
  <c r="L412" i="19" s="1"/>
  <c r="E286" i="7"/>
  <c r="J286" i="7"/>
  <c r="H286" i="7"/>
  <c r="I286" i="7" s="1"/>
  <c r="O412" i="19" l="1"/>
  <c r="H414" i="19"/>
  <c r="I415" i="19" s="1"/>
  <c r="N413" i="19"/>
  <c r="K413" i="19"/>
  <c r="L413" i="19" s="1"/>
  <c r="M413" i="19"/>
  <c r="K286" i="7"/>
  <c r="L286" i="7" s="1"/>
  <c r="F287" i="7"/>
  <c r="O413" i="19" l="1"/>
  <c r="H415" i="19"/>
  <c r="I416" i="19" s="1"/>
  <c r="N414" i="19"/>
  <c r="K414" i="19"/>
  <c r="L414" i="19" s="1"/>
  <c r="M414" i="19"/>
  <c r="E287" i="7"/>
  <c r="J287" i="7"/>
  <c r="H287" i="7"/>
  <c r="I287" i="7" s="1"/>
  <c r="O414" i="19" l="1"/>
  <c r="H416" i="19"/>
  <c r="I417" i="19" s="1"/>
  <c r="N415" i="19"/>
  <c r="M415" i="19"/>
  <c r="K415" i="19"/>
  <c r="L415" i="19" s="1"/>
  <c r="K287" i="7"/>
  <c r="L287" i="7" s="1"/>
  <c r="F288" i="7"/>
  <c r="O415" i="19" l="1"/>
  <c r="N416" i="19"/>
  <c r="H417" i="19"/>
  <c r="I418" i="19" s="1"/>
  <c r="M416" i="19"/>
  <c r="K416" i="19"/>
  <c r="L416" i="19" s="1"/>
  <c r="E288" i="7"/>
  <c r="J288" i="7"/>
  <c r="H288" i="7"/>
  <c r="I288" i="7" s="1"/>
  <c r="O416" i="19" l="1"/>
  <c r="H418" i="19"/>
  <c r="I419" i="19" s="1"/>
  <c r="N417" i="19"/>
  <c r="M417" i="19"/>
  <c r="K417" i="19"/>
  <c r="L417" i="19" s="1"/>
  <c r="K288" i="7"/>
  <c r="L288" i="7" s="1"/>
  <c r="F289" i="7"/>
  <c r="O417" i="19" l="1"/>
  <c r="H419" i="19"/>
  <c r="I420" i="19" s="1"/>
  <c r="N418" i="19"/>
  <c r="K418" i="19"/>
  <c r="L418" i="19" s="1"/>
  <c r="M418" i="19"/>
  <c r="E289" i="7"/>
  <c r="J289" i="7"/>
  <c r="H289" i="7"/>
  <c r="I289" i="7" s="1"/>
  <c r="O418" i="19" l="1"/>
  <c r="H420" i="19"/>
  <c r="I421" i="19" s="1"/>
  <c r="N419" i="19"/>
  <c r="K419" i="19"/>
  <c r="L419" i="19" s="1"/>
  <c r="M419" i="19"/>
  <c r="K289" i="7"/>
  <c r="L289" i="7" s="1"/>
  <c r="F290" i="7"/>
  <c r="O419" i="19" l="1"/>
  <c r="H421" i="19"/>
  <c r="I422" i="19" s="1"/>
  <c r="N420" i="19"/>
  <c r="M420" i="19"/>
  <c r="K420" i="19"/>
  <c r="L420" i="19" s="1"/>
  <c r="E290" i="7"/>
  <c r="J290" i="7"/>
  <c r="H290" i="7"/>
  <c r="I290" i="7" s="1"/>
  <c r="O420" i="19" l="1"/>
  <c r="N421" i="19"/>
  <c r="M421" i="19"/>
  <c r="K421" i="19"/>
  <c r="L421" i="19" s="1"/>
  <c r="K290" i="7"/>
  <c r="L290" i="7" s="1"/>
  <c r="F291" i="7"/>
  <c r="O421" i="19" l="1"/>
  <c r="M422" i="19"/>
  <c r="K422" i="19"/>
  <c r="L422" i="19" s="1"/>
  <c r="H422" i="19"/>
  <c r="I423" i="19" s="1"/>
  <c r="E291" i="7"/>
  <c r="J291" i="7"/>
  <c r="H291" i="7"/>
  <c r="I291" i="7" s="1"/>
  <c r="N422" i="19" l="1"/>
  <c r="O422" i="19" s="1"/>
  <c r="H423" i="19"/>
  <c r="I424" i="19" s="1"/>
  <c r="K291" i="7"/>
  <c r="L291" i="7" s="1"/>
  <c r="F292" i="7"/>
  <c r="N423" i="19" l="1"/>
  <c r="M423" i="19"/>
  <c r="K423" i="19"/>
  <c r="L423" i="19" s="1"/>
  <c r="E292" i="7"/>
  <c r="J292" i="7"/>
  <c r="H292" i="7"/>
  <c r="I292" i="7" s="1"/>
  <c r="O423" i="19" l="1"/>
  <c r="M424" i="19"/>
  <c r="K424" i="19"/>
  <c r="L424" i="19" s="1"/>
  <c r="H424" i="19"/>
  <c r="I425" i="19" s="1"/>
  <c r="K292" i="7"/>
  <c r="L292" i="7" s="1"/>
  <c r="F293" i="7"/>
  <c r="N424" i="19" l="1"/>
  <c r="O424" i="19" s="1"/>
  <c r="E293" i="7"/>
  <c r="J293" i="7"/>
  <c r="H293" i="7"/>
  <c r="I293" i="7" s="1"/>
  <c r="M425" i="19" l="1"/>
  <c r="K425" i="19"/>
  <c r="L425" i="19" s="1"/>
  <c r="H425" i="19"/>
  <c r="I426" i="19" s="1"/>
  <c r="K293" i="7"/>
  <c r="L293" i="7" s="1"/>
  <c r="F294" i="7"/>
  <c r="H426" i="19" l="1"/>
  <c r="I427" i="19" s="1"/>
  <c r="N425" i="19"/>
  <c r="O425" i="19" s="1"/>
  <c r="E294" i="7"/>
  <c r="J294" i="7"/>
  <c r="H294" i="7"/>
  <c r="I294" i="7" s="1"/>
  <c r="H427" i="19" l="1"/>
  <c r="I428" i="19" s="1"/>
  <c r="N426" i="19"/>
  <c r="K426" i="19"/>
  <c r="L426" i="19" s="1"/>
  <c r="M426" i="19"/>
  <c r="K294" i="7"/>
  <c r="L294" i="7" s="1"/>
  <c r="F295" i="7"/>
  <c r="O426" i="19" l="1"/>
  <c r="H428" i="19"/>
  <c r="I429" i="19" s="1"/>
  <c r="N427" i="19"/>
  <c r="K427" i="19"/>
  <c r="L427" i="19" s="1"/>
  <c r="M427" i="19"/>
  <c r="E295" i="7"/>
  <c r="J295" i="7"/>
  <c r="H295" i="7"/>
  <c r="I295" i="7" s="1"/>
  <c r="O427" i="19" l="1"/>
  <c r="H429" i="19"/>
  <c r="I430" i="19" s="1"/>
  <c r="N428" i="19"/>
  <c r="M428" i="19"/>
  <c r="K428" i="19"/>
  <c r="L428" i="19" s="1"/>
  <c r="K295" i="7"/>
  <c r="L295" i="7" s="1"/>
  <c r="F296" i="7"/>
  <c r="O428" i="19" l="1"/>
  <c r="N429" i="19"/>
  <c r="M429" i="19"/>
  <c r="K429" i="19"/>
  <c r="L429" i="19" s="1"/>
  <c r="E296" i="7"/>
  <c r="J296" i="7"/>
  <c r="H296" i="7"/>
  <c r="I296" i="7" s="1"/>
  <c r="O429" i="19" l="1"/>
  <c r="M430" i="19"/>
  <c r="K430" i="19"/>
  <c r="L430" i="19" s="1"/>
  <c r="H430" i="19"/>
  <c r="I431" i="19" s="1"/>
  <c r="K296" i="7"/>
  <c r="L296" i="7" s="1"/>
  <c r="F297" i="7"/>
  <c r="N430" i="19" l="1"/>
  <c r="O430" i="19" s="1"/>
  <c r="H431" i="19"/>
  <c r="I432" i="19" s="1"/>
  <c r="E297" i="7"/>
  <c r="J297" i="7"/>
  <c r="H297" i="7"/>
  <c r="I297" i="7" s="1"/>
  <c r="N431" i="19" l="1"/>
  <c r="H432" i="19"/>
  <c r="I433" i="19" s="1"/>
  <c r="M431" i="19"/>
  <c r="K431" i="19"/>
  <c r="L431" i="19" s="1"/>
  <c r="K297" i="7"/>
  <c r="L297" i="7" s="1"/>
  <c r="F298" i="7"/>
  <c r="O431" i="19" l="1"/>
  <c r="N432" i="19"/>
  <c r="M432" i="19"/>
  <c r="K432" i="19"/>
  <c r="L432" i="19" s="1"/>
  <c r="E298" i="7"/>
  <c r="J298" i="7"/>
  <c r="H298" i="7"/>
  <c r="I298" i="7" s="1"/>
  <c r="O432" i="19" l="1"/>
  <c r="M433" i="19"/>
  <c r="K433" i="19"/>
  <c r="L433" i="19" s="1"/>
  <c r="H433" i="19"/>
  <c r="I434" i="19" s="1"/>
  <c r="K298" i="7"/>
  <c r="L298" i="7" s="1"/>
  <c r="F299" i="7"/>
  <c r="H434" i="19" l="1"/>
  <c r="I435" i="19" s="1"/>
  <c r="N433" i="19"/>
  <c r="O433" i="19" s="1"/>
  <c r="E299" i="7"/>
  <c r="J299" i="7"/>
  <c r="H299" i="7"/>
  <c r="I299" i="7" s="1"/>
  <c r="H435" i="19" l="1"/>
  <c r="I436" i="19" s="1"/>
  <c r="N434" i="19"/>
  <c r="K434" i="19"/>
  <c r="L434" i="19" s="1"/>
  <c r="M434" i="19"/>
  <c r="K299" i="7"/>
  <c r="L299" i="7" s="1"/>
  <c r="F300" i="7"/>
  <c r="O434" i="19" l="1"/>
  <c r="H436" i="19"/>
  <c r="I437" i="19" s="1"/>
  <c r="N435" i="19"/>
  <c r="K435" i="19"/>
  <c r="L435" i="19" s="1"/>
  <c r="M435" i="19"/>
  <c r="E300" i="7"/>
  <c r="J300" i="7"/>
  <c r="H300" i="7"/>
  <c r="I300" i="7" s="1"/>
  <c r="H437" i="19" l="1"/>
  <c r="I438" i="19" s="1"/>
  <c r="N436" i="19"/>
  <c r="O435" i="19"/>
  <c r="M436" i="19"/>
  <c r="K436" i="19"/>
  <c r="L436" i="19" s="1"/>
  <c r="K300" i="7"/>
  <c r="L300" i="7" s="1"/>
  <c r="F301" i="7"/>
  <c r="O436" i="19" l="1"/>
  <c r="N437" i="19"/>
  <c r="M437" i="19"/>
  <c r="K437" i="19"/>
  <c r="L437" i="19" s="1"/>
  <c r="E301" i="7"/>
  <c r="J301" i="7"/>
  <c r="H301" i="7"/>
  <c r="I301" i="7" s="1"/>
  <c r="O437" i="19" l="1"/>
  <c r="M438" i="19"/>
  <c r="K438" i="19"/>
  <c r="L438" i="19" s="1"/>
  <c r="H438" i="19"/>
  <c r="I439" i="19" s="1"/>
  <c r="K301" i="7"/>
  <c r="L301" i="7" s="1"/>
  <c r="F302" i="7"/>
  <c r="N438" i="19" l="1"/>
  <c r="O438" i="19" s="1"/>
  <c r="E302" i="7"/>
  <c r="J302" i="7"/>
  <c r="H302" i="7"/>
  <c r="I302" i="7" s="1"/>
  <c r="M439" i="19" l="1"/>
  <c r="K439" i="19"/>
  <c r="L439" i="19" s="1"/>
  <c r="H439" i="19"/>
  <c r="I440" i="19" s="1"/>
  <c r="K302" i="7"/>
  <c r="L302" i="7" s="1"/>
  <c r="F303" i="7"/>
  <c r="N439" i="19" l="1"/>
  <c r="O439" i="19" s="1"/>
  <c r="H440" i="19"/>
  <c r="I441" i="19" s="1"/>
  <c r="E303" i="7"/>
  <c r="J303" i="7"/>
  <c r="H303" i="7"/>
  <c r="I303" i="7" s="1"/>
  <c r="N440" i="19" l="1"/>
  <c r="M440" i="19"/>
  <c r="K440" i="19"/>
  <c r="L440" i="19" s="1"/>
  <c r="K303" i="7"/>
  <c r="L303" i="7" s="1"/>
  <c r="F304" i="7"/>
  <c r="O440" i="19" l="1"/>
  <c r="M441" i="19"/>
  <c r="K441" i="19"/>
  <c r="L441" i="19" s="1"/>
  <c r="H441" i="19"/>
  <c r="I442" i="19" s="1"/>
  <c r="E304" i="7"/>
  <c r="J304" i="7"/>
  <c r="H304" i="7"/>
  <c r="I304" i="7" s="1"/>
  <c r="H442" i="19" l="1"/>
  <c r="I443" i="19" s="1"/>
  <c r="N441" i="19"/>
  <c r="O441" i="19" s="1"/>
  <c r="K304" i="7"/>
  <c r="L304" i="7" s="1"/>
  <c r="F305" i="7"/>
  <c r="H443" i="19" l="1"/>
  <c r="I444" i="19" s="1"/>
  <c r="N442" i="19"/>
  <c r="K442" i="19"/>
  <c r="L442" i="19" s="1"/>
  <c r="M442" i="19"/>
  <c r="E305" i="7"/>
  <c r="J305" i="7"/>
  <c r="H305" i="7"/>
  <c r="I305" i="7" s="1"/>
  <c r="H444" i="19" l="1"/>
  <c r="I445" i="19" s="1"/>
  <c r="N443" i="19"/>
  <c r="O442" i="19"/>
  <c r="K443" i="19"/>
  <c r="L443" i="19" s="1"/>
  <c r="M443" i="19"/>
  <c r="K305" i="7"/>
  <c r="L305" i="7" s="1"/>
  <c r="F306" i="7"/>
  <c r="O443" i="19" l="1"/>
  <c r="H445" i="19"/>
  <c r="I446" i="19" s="1"/>
  <c r="N444" i="19"/>
  <c r="M444" i="19"/>
  <c r="K444" i="19"/>
  <c r="L444" i="19" s="1"/>
  <c r="E306" i="7"/>
  <c r="J306" i="7"/>
  <c r="H306" i="7"/>
  <c r="I306" i="7" s="1"/>
  <c r="O444" i="19" l="1"/>
  <c r="N445" i="19"/>
  <c r="M445" i="19"/>
  <c r="K445" i="19"/>
  <c r="L445" i="19" s="1"/>
  <c r="K306" i="7"/>
  <c r="L306" i="7" s="1"/>
  <c r="F307" i="7"/>
  <c r="O445" i="19" l="1"/>
  <c r="M446" i="19"/>
  <c r="K446" i="19"/>
  <c r="L446" i="19" s="1"/>
  <c r="H446" i="19"/>
  <c r="I447" i="19" s="1"/>
  <c r="E307" i="7"/>
  <c r="J307" i="7"/>
  <c r="H307" i="7"/>
  <c r="I307" i="7" s="1"/>
  <c r="N446" i="19" l="1"/>
  <c r="O446" i="19" s="1"/>
  <c r="K307" i="7"/>
  <c r="L307" i="7" s="1"/>
  <c r="F308" i="7"/>
  <c r="M447" i="19" l="1"/>
  <c r="K447" i="19"/>
  <c r="L447" i="19" s="1"/>
  <c r="H447" i="19"/>
  <c r="I448" i="19" s="1"/>
  <c r="E308" i="7"/>
  <c r="J308" i="7"/>
  <c r="H308" i="7"/>
  <c r="I308" i="7" s="1"/>
  <c r="N447" i="19" l="1"/>
  <c r="O447" i="19" s="1"/>
  <c r="K308" i="7"/>
  <c r="L308" i="7" s="1"/>
  <c r="F309" i="7"/>
  <c r="M448" i="19" l="1"/>
  <c r="K448" i="19"/>
  <c r="L448" i="19" s="1"/>
  <c r="H448" i="19"/>
  <c r="I449" i="19" s="1"/>
  <c r="E309" i="7"/>
  <c r="J309" i="7"/>
  <c r="H309" i="7"/>
  <c r="I309" i="7" s="1"/>
  <c r="N448" i="19" l="1"/>
  <c r="O448" i="19" s="1"/>
  <c r="H449" i="19"/>
  <c r="I450" i="19" s="1"/>
  <c r="K309" i="7"/>
  <c r="L309" i="7" s="1"/>
  <c r="F310" i="7"/>
  <c r="H450" i="19" l="1"/>
  <c r="I451" i="19" s="1"/>
  <c r="N449" i="19"/>
  <c r="M449" i="19"/>
  <c r="K449" i="19"/>
  <c r="L449" i="19" s="1"/>
  <c r="E310" i="7"/>
  <c r="J310" i="7"/>
  <c r="H310" i="7"/>
  <c r="I310" i="7" s="1"/>
  <c r="O449" i="19" l="1"/>
  <c r="H451" i="19"/>
  <c r="I452" i="19" s="1"/>
  <c r="N450" i="19"/>
  <c r="K450" i="19"/>
  <c r="L450" i="19" s="1"/>
  <c r="M450" i="19"/>
  <c r="K310" i="7"/>
  <c r="L310" i="7" s="1"/>
  <c r="F311" i="7"/>
  <c r="H452" i="19" l="1"/>
  <c r="I453" i="19" s="1"/>
  <c r="N451" i="19"/>
  <c r="O450" i="19"/>
  <c r="K451" i="19"/>
  <c r="L451" i="19" s="1"/>
  <c r="M451" i="19"/>
  <c r="E311" i="7"/>
  <c r="J311" i="7"/>
  <c r="H311" i="7"/>
  <c r="I311" i="7" s="1"/>
  <c r="H453" i="19" l="1"/>
  <c r="I454" i="19" s="1"/>
  <c r="N452" i="19"/>
  <c r="O451" i="19"/>
  <c r="M452" i="19"/>
  <c r="K452" i="19"/>
  <c r="L452" i="19" s="1"/>
  <c r="K311" i="7"/>
  <c r="L311" i="7" s="1"/>
  <c r="F312" i="7"/>
  <c r="O452" i="19" l="1"/>
  <c r="N453" i="19"/>
  <c r="M453" i="19"/>
  <c r="K453" i="19"/>
  <c r="L453" i="19" s="1"/>
  <c r="E312" i="7"/>
  <c r="J312" i="7"/>
  <c r="H312" i="7"/>
  <c r="I312" i="7" s="1"/>
  <c r="O453" i="19" l="1"/>
  <c r="M454" i="19"/>
  <c r="K454" i="19"/>
  <c r="L454" i="19" s="1"/>
  <c r="H454" i="19"/>
  <c r="I455" i="19" s="1"/>
  <c r="K312" i="7"/>
  <c r="L312" i="7" s="1"/>
  <c r="F313" i="7"/>
  <c r="N454" i="19" l="1"/>
  <c r="O454" i="19" s="1"/>
  <c r="E313" i="7"/>
  <c r="J313" i="7"/>
  <c r="H313" i="7"/>
  <c r="I313" i="7" s="1"/>
  <c r="M455" i="19" l="1"/>
  <c r="K455" i="19"/>
  <c r="L455" i="19" s="1"/>
  <c r="H455" i="19"/>
  <c r="I456" i="19" s="1"/>
  <c r="K313" i="7"/>
  <c r="L313" i="7" s="1"/>
  <c r="F314" i="7"/>
  <c r="N455" i="19" l="1"/>
  <c r="O455" i="19" s="1"/>
  <c r="H456" i="19"/>
  <c r="I457" i="19" s="1"/>
  <c r="E314" i="7"/>
  <c r="J314" i="7"/>
  <c r="H314" i="7"/>
  <c r="I314" i="7" s="1"/>
  <c r="N456" i="19" l="1"/>
  <c r="M456" i="19"/>
  <c r="K456" i="19"/>
  <c r="L456" i="19" s="1"/>
  <c r="K314" i="7"/>
  <c r="L314" i="7" s="1"/>
  <c r="F315" i="7"/>
  <c r="O456" i="19" l="1"/>
  <c r="M457" i="19"/>
  <c r="K457" i="19"/>
  <c r="L457" i="19" s="1"/>
  <c r="H457" i="19"/>
  <c r="I458" i="19" s="1"/>
  <c r="E315" i="7"/>
  <c r="J315" i="7"/>
  <c r="H315" i="7"/>
  <c r="I315" i="7" s="1"/>
  <c r="H458" i="19" l="1"/>
  <c r="I459" i="19" s="1"/>
  <c r="N457" i="19"/>
  <c r="O457" i="19" s="1"/>
  <c r="K315" i="7"/>
  <c r="L315" i="7" s="1"/>
  <c r="F316" i="7"/>
  <c r="H459" i="19" l="1"/>
  <c r="I460" i="19" s="1"/>
  <c r="N458" i="19"/>
  <c r="K458" i="19"/>
  <c r="L458" i="19" s="1"/>
  <c r="M458" i="19"/>
  <c r="E316" i="7"/>
  <c r="J316" i="7"/>
  <c r="H316" i="7"/>
  <c r="I316" i="7" s="1"/>
  <c r="O458" i="19" l="1"/>
  <c r="H460" i="19"/>
  <c r="I461" i="19" s="1"/>
  <c r="N459" i="19"/>
  <c r="K459" i="19"/>
  <c r="L459" i="19" s="1"/>
  <c r="M459" i="19"/>
  <c r="K316" i="7"/>
  <c r="L316" i="7" s="1"/>
  <c r="F317" i="7"/>
  <c r="H461" i="19" l="1"/>
  <c r="I462" i="19" s="1"/>
  <c r="N460" i="19"/>
  <c r="O459" i="19"/>
  <c r="M460" i="19"/>
  <c r="K460" i="19"/>
  <c r="L460" i="19" s="1"/>
  <c r="E317" i="7"/>
  <c r="J317" i="7"/>
  <c r="H317" i="7"/>
  <c r="I317" i="7" s="1"/>
  <c r="O460" i="19" l="1"/>
  <c r="N461" i="19"/>
  <c r="M461" i="19"/>
  <c r="K461" i="19"/>
  <c r="L461" i="19" s="1"/>
  <c r="K317" i="7"/>
  <c r="L317" i="7" s="1"/>
  <c r="F318" i="7"/>
  <c r="O461" i="19" l="1"/>
  <c r="M462" i="19"/>
  <c r="K462" i="19"/>
  <c r="L462" i="19" s="1"/>
  <c r="H462" i="19"/>
  <c r="I463" i="19" s="1"/>
  <c r="E318" i="7"/>
  <c r="J318" i="7"/>
  <c r="H318" i="7"/>
  <c r="I318" i="7" s="1"/>
  <c r="N462" i="19" l="1"/>
  <c r="O462" i="19" s="1"/>
  <c r="K318" i="7"/>
  <c r="L318" i="7" s="1"/>
  <c r="F319" i="7"/>
  <c r="M463" i="19" l="1"/>
  <c r="K463" i="19"/>
  <c r="L463" i="19" s="1"/>
  <c r="H463" i="19"/>
  <c r="I464" i="19" s="1"/>
  <c r="E319" i="7"/>
  <c r="J319" i="7"/>
  <c r="H319" i="7"/>
  <c r="I319" i="7" s="1"/>
  <c r="N463" i="19" l="1"/>
  <c r="O463" i="19" s="1"/>
  <c r="K319" i="7"/>
  <c r="L319" i="7" s="1"/>
  <c r="F320" i="7"/>
  <c r="M464" i="19" l="1"/>
  <c r="K464" i="19"/>
  <c r="L464" i="19" s="1"/>
  <c r="H464" i="19"/>
  <c r="I465" i="19" s="1"/>
  <c r="E320" i="7"/>
  <c r="J320" i="7"/>
  <c r="H320" i="7"/>
  <c r="I320" i="7" s="1"/>
  <c r="N464" i="19" l="1"/>
  <c r="O464" i="19" s="1"/>
  <c r="K320" i="7"/>
  <c r="L320" i="7" s="1"/>
  <c r="F321" i="7"/>
  <c r="M465" i="19" l="1"/>
  <c r="K465" i="19"/>
  <c r="L465" i="19" s="1"/>
  <c r="H465" i="19"/>
  <c r="I466" i="19" s="1"/>
  <c r="E321" i="7"/>
  <c r="J321" i="7"/>
  <c r="H321" i="7"/>
  <c r="I321" i="7" s="1"/>
  <c r="N465" i="19" l="1"/>
  <c r="O465" i="19" s="1"/>
  <c r="K321" i="7"/>
  <c r="L321" i="7" s="1"/>
  <c r="F322" i="7"/>
  <c r="K466" i="19" l="1"/>
  <c r="L466" i="19" s="1"/>
  <c r="M466" i="19"/>
  <c r="H466" i="19"/>
  <c r="I467" i="19" s="1"/>
  <c r="E322" i="7"/>
  <c r="J322" i="7"/>
  <c r="H322" i="7"/>
  <c r="I322" i="7" s="1"/>
  <c r="H467" i="19" l="1"/>
  <c r="I468" i="19" s="1"/>
  <c r="N466" i="19"/>
  <c r="O466" i="19" s="1"/>
  <c r="K322" i="7"/>
  <c r="L322" i="7" s="1"/>
  <c r="F323" i="7"/>
  <c r="H468" i="19" l="1"/>
  <c r="I469" i="19" s="1"/>
  <c r="N467" i="19"/>
  <c r="K467" i="19"/>
  <c r="L467" i="19" s="1"/>
  <c r="M467" i="19"/>
  <c r="E323" i="7"/>
  <c r="J323" i="7"/>
  <c r="H323" i="7"/>
  <c r="I323" i="7" s="1"/>
  <c r="O467" i="19" l="1"/>
  <c r="H469" i="19"/>
  <c r="I470" i="19" s="1"/>
  <c r="N468" i="19"/>
  <c r="M468" i="19"/>
  <c r="K468" i="19"/>
  <c r="L468" i="19" s="1"/>
  <c r="K323" i="7"/>
  <c r="L323" i="7" s="1"/>
  <c r="F324" i="7"/>
  <c r="N469" i="19" l="1"/>
  <c r="O468" i="19"/>
  <c r="M469" i="19"/>
  <c r="K469" i="19"/>
  <c r="L469" i="19" s="1"/>
  <c r="E324" i="7"/>
  <c r="J324" i="7"/>
  <c r="H324" i="7"/>
  <c r="I324" i="7" s="1"/>
  <c r="O469" i="19" l="1"/>
  <c r="M470" i="19"/>
  <c r="K470" i="19"/>
  <c r="L470" i="19" s="1"/>
  <c r="H470" i="19"/>
  <c r="I471" i="19" s="1"/>
  <c r="K324" i="7"/>
  <c r="L324" i="7" s="1"/>
  <c r="F325" i="7"/>
  <c r="N470" i="19" l="1"/>
  <c r="O470" i="19" s="1"/>
  <c r="E325" i="7"/>
  <c r="J325" i="7"/>
  <c r="H325" i="7"/>
  <c r="I325" i="7" s="1"/>
  <c r="M471" i="19" l="1"/>
  <c r="K471" i="19"/>
  <c r="L471" i="19" s="1"/>
  <c r="H471" i="19"/>
  <c r="I472" i="19" s="1"/>
  <c r="K325" i="7"/>
  <c r="L325" i="7" s="1"/>
  <c r="F326" i="7"/>
  <c r="N471" i="19" l="1"/>
  <c r="O471" i="19" s="1"/>
  <c r="H472" i="19"/>
  <c r="I473" i="19" s="1"/>
  <c r="E326" i="7"/>
  <c r="J326" i="7"/>
  <c r="H326" i="7"/>
  <c r="I326" i="7" s="1"/>
  <c r="N472" i="19" l="1"/>
  <c r="M472" i="19"/>
  <c r="K472" i="19"/>
  <c r="L472" i="19" s="1"/>
  <c r="K326" i="7"/>
  <c r="L326" i="7" s="1"/>
  <c r="F327" i="7"/>
  <c r="O472" i="19" l="1"/>
  <c r="M473" i="19"/>
  <c r="K473" i="19"/>
  <c r="L473" i="19" s="1"/>
  <c r="H473" i="19"/>
  <c r="I474" i="19" s="1"/>
  <c r="E327" i="7"/>
  <c r="J327" i="7"/>
  <c r="H327" i="7"/>
  <c r="I327" i="7" s="1"/>
  <c r="N473" i="19" l="1"/>
  <c r="O473" i="19" s="1"/>
  <c r="K327" i="7"/>
  <c r="L327" i="7" s="1"/>
  <c r="F328" i="7"/>
  <c r="K474" i="19" l="1"/>
  <c r="L474" i="19" s="1"/>
  <c r="M474" i="19"/>
  <c r="H474" i="19"/>
  <c r="I475" i="19" s="1"/>
  <c r="E328" i="7"/>
  <c r="J328" i="7"/>
  <c r="H328" i="7"/>
  <c r="I328" i="7" s="1"/>
  <c r="H475" i="19" l="1"/>
  <c r="I476" i="19" s="1"/>
  <c r="N474" i="19"/>
  <c r="O474" i="19" s="1"/>
  <c r="K328" i="7"/>
  <c r="L328" i="7" s="1"/>
  <c r="F329" i="7"/>
  <c r="H476" i="19" l="1"/>
  <c r="I477" i="19" s="1"/>
  <c r="N475" i="19"/>
  <c r="K475" i="19"/>
  <c r="L475" i="19" s="1"/>
  <c r="M475" i="19"/>
  <c r="E329" i="7"/>
  <c r="J329" i="7"/>
  <c r="H329" i="7"/>
  <c r="I329" i="7" s="1"/>
  <c r="O475" i="19" l="1"/>
  <c r="H477" i="19"/>
  <c r="I478" i="19" s="1"/>
  <c r="N476" i="19"/>
  <c r="M476" i="19"/>
  <c r="K476" i="19"/>
  <c r="L476" i="19" s="1"/>
  <c r="K329" i="7"/>
  <c r="L329" i="7" s="1"/>
  <c r="F330" i="7"/>
  <c r="O476" i="19" l="1"/>
  <c r="N477" i="19"/>
  <c r="M477" i="19"/>
  <c r="K477" i="19"/>
  <c r="L477" i="19" s="1"/>
  <c r="E330" i="7"/>
  <c r="J330" i="7"/>
  <c r="H330" i="7"/>
  <c r="I330" i="7" s="1"/>
  <c r="O477" i="19" l="1"/>
  <c r="M478" i="19"/>
  <c r="K478" i="19"/>
  <c r="L478" i="19" s="1"/>
  <c r="H478" i="19"/>
  <c r="I479" i="19" s="1"/>
  <c r="K330" i="7"/>
  <c r="L330" i="7" s="1"/>
  <c r="F331" i="7"/>
  <c r="N478" i="19" l="1"/>
  <c r="O478" i="19" s="1"/>
  <c r="H479" i="19"/>
  <c r="I480" i="19" s="1"/>
  <c r="E331" i="7"/>
  <c r="J331" i="7"/>
  <c r="H331" i="7"/>
  <c r="I331" i="7" s="1"/>
  <c r="N479" i="19" l="1"/>
  <c r="M479" i="19"/>
  <c r="K479" i="19"/>
  <c r="L479" i="19" s="1"/>
  <c r="K331" i="7"/>
  <c r="L331" i="7" s="1"/>
  <c r="F332" i="7"/>
  <c r="O479" i="19" l="1"/>
  <c r="M480" i="19"/>
  <c r="K480" i="19"/>
  <c r="L480" i="19" s="1"/>
  <c r="H480" i="19"/>
  <c r="I481" i="19" s="1"/>
  <c r="E332" i="7"/>
  <c r="J332" i="7"/>
  <c r="H332" i="7"/>
  <c r="I332" i="7" s="1"/>
  <c r="N480" i="19" l="1"/>
  <c r="O480" i="19" s="1"/>
  <c r="K332" i="7"/>
  <c r="L332" i="7" s="1"/>
  <c r="F333" i="7"/>
  <c r="K481" i="19" l="1"/>
  <c r="L481" i="19" s="1"/>
  <c r="M481" i="19"/>
  <c r="H481" i="19"/>
  <c r="I482" i="19" s="1"/>
  <c r="E333" i="7"/>
  <c r="J333" i="7"/>
  <c r="H333" i="7"/>
  <c r="I333" i="7" s="1"/>
  <c r="N481" i="19" l="1"/>
  <c r="O481" i="19" s="1"/>
  <c r="K333" i="7"/>
  <c r="L333" i="7" s="1"/>
  <c r="F334" i="7"/>
  <c r="K482" i="19" l="1"/>
  <c r="L482" i="19" s="1"/>
  <c r="M482" i="19"/>
  <c r="H482" i="19"/>
  <c r="I483" i="19" s="1"/>
  <c r="E334" i="7"/>
  <c r="J334" i="7"/>
  <c r="H334" i="7"/>
  <c r="I334" i="7" s="1"/>
  <c r="H483" i="19" l="1"/>
  <c r="I484" i="19" s="1"/>
  <c r="N482" i="19"/>
  <c r="O482" i="19" s="1"/>
  <c r="K334" i="7"/>
  <c r="L334" i="7" s="1"/>
  <c r="F335" i="7"/>
  <c r="H484" i="19" l="1"/>
  <c r="I485" i="19" s="1"/>
  <c r="N483" i="19"/>
  <c r="M483" i="19"/>
  <c r="K483" i="19"/>
  <c r="L483" i="19" s="1"/>
  <c r="E335" i="7"/>
  <c r="J335" i="7"/>
  <c r="H335" i="7"/>
  <c r="I335" i="7" s="1"/>
  <c r="N484" i="19" l="1"/>
  <c r="O483" i="19"/>
  <c r="M484" i="19"/>
  <c r="K484" i="19"/>
  <c r="L484" i="19" s="1"/>
  <c r="K335" i="7"/>
  <c r="L335" i="7" s="1"/>
  <c r="F336" i="7"/>
  <c r="O484" i="19" l="1"/>
  <c r="M485" i="19"/>
  <c r="K485" i="19"/>
  <c r="L485" i="19" s="1"/>
  <c r="H485" i="19"/>
  <c r="I486" i="19" s="1"/>
  <c r="E336" i="7"/>
  <c r="J336" i="7"/>
  <c r="H336" i="7"/>
  <c r="I336" i="7" s="1"/>
  <c r="N485" i="19" l="1"/>
  <c r="O485" i="19" s="1"/>
  <c r="K336" i="7"/>
  <c r="L336" i="7" s="1"/>
  <c r="F337" i="7"/>
  <c r="M486" i="19" l="1"/>
  <c r="K486" i="19"/>
  <c r="L486" i="19" s="1"/>
  <c r="H486" i="19"/>
  <c r="I487" i="19" s="1"/>
  <c r="E337" i="7"/>
  <c r="J337" i="7"/>
  <c r="H337" i="7"/>
  <c r="I337" i="7" s="1"/>
  <c r="N486" i="19" l="1"/>
  <c r="O486" i="19" s="1"/>
  <c r="K337" i="7"/>
  <c r="L337" i="7" s="1"/>
  <c r="F338" i="7"/>
  <c r="M487" i="19" l="1"/>
  <c r="K487" i="19"/>
  <c r="L487" i="19" s="1"/>
  <c r="H487" i="19"/>
  <c r="I488" i="19" s="1"/>
  <c r="E338" i="7"/>
  <c r="J338" i="7"/>
  <c r="H338" i="7"/>
  <c r="I338" i="7" s="1"/>
  <c r="N487" i="19" l="1"/>
  <c r="O487" i="19" s="1"/>
  <c r="K338" i="7"/>
  <c r="L338" i="7" s="1"/>
  <c r="F339" i="7"/>
  <c r="M488" i="19" l="1"/>
  <c r="K488" i="19"/>
  <c r="L488" i="19" s="1"/>
  <c r="H488" i="19"/>
  <c r="I489" i="19" s="1"/>
  <c r="E339" i="7"/>
  <c r="J339" i="7"/>
  <c r="H339" i="7"/>
  <c r="I339" i="7" s="1"/>
  <c r="N488" i="19" l="1"/>
  <c r="O488" i="19" s="1"/>
  <c r="H489" i="19"/>
  <c r="I490" i="19" s="1"/>
  <c r="K339" i="7"/>
  <c r="L339" i="7" s="1"/>
  <c r="F340" i="7"/>
  <c r="N489" i="19" l="1"/>
  <c r="K489" i="19"/>
  <c r="L489" i="19" s="1"/>
  <c r="M489" i="19"/>
  <c r="E340" i="7"/>
  <c r="J340" i="7"/>
  <c r="H340" i="7"/>
  <c r="I340" i="7" s="1"/>
  <c r="K490" i="19" l="1"/>
  <c r="L490" i="19" s="1"/>
  <c r="M490" i="19"/>
  <c r="O489" i="19"/>
  <c r="H490" i="19"/>
  <c r="I491" i="19" s="1"/>
  <c r="K340" i="7"/>
  <c r="L340" i="7" s="1"/>
  <c r="F341" i="7"/>
  <c r="H491" i="19" l="1"/>
  <c r="I492" i="19" s="1"/>
  <c r="N490" i="19"/>
  <c r="O490" i="19" s="1"/>
  <c r="E341" i="7"/>
  <c r="J341" i="7"/>
  <c r="H341" i="7"/>
  <c r="I341" i="7" s="1"/>
  <c r="H492" i="19" l="1"/>
  <c r="I493" i="19" s="1"/>
  <c r="N491" i="19"/>
  <c r="M491" i="19"/>
  <c r="K491" i="19"/>
  <c r="L491" i="19" s="1"/>
  <c r="K341" i="7"/>
  <c r="L341" i="7" s="1"/>
  <c r="F342" i="7"/>
  <c r="N492" i="19" l="1"/>
  <c r="O491" i="19"/>
  <c r="M492" i="19"/>
  <c r="K492" i="19"/>
  <c r="L492" i="19" s="1"/>
  <c r="E342" i="7"/>
  <c r="J342" i="7"/>
  <c r="H342" i="7"/>
  <c r="I342" i="7" s="1"/>
  <c r="O492" i="19" l="1"/>
  <c r="M493" i="19"/>
  <c r="K493" i="19"/>
  <c r="L493" i="19" s="1"/>
  <c r="H493" i="19"/>
  <c r="I494" i="19" s="1"/>
  <c r="K342" i="7"/>
  <c r="L342" i="7" s="1"/>
  <c r="F343" i="7"/>
  <c r="N493" i="19" l="1"/>
  <c r="O493" i="19" s="1"/>
  <c r="H494" i="19"/>
  <c r="I495" i="19" s="1"/>
  <c r="E343" i="7"/>
  <c r="J343" i="7"/>
  <c r="H343" i="7"/>
  <c r="I343" i="7" s="1"/>
  <c r="N494" i="19" l="1"/>
  <c r="H495" i="19"/>
  <c r="I496" i="19" s="1"/>
  <c r="M494" i="19"/>
  <c r="K494" i="19"/>
  <c r="L494" i="19" s="1"/>
  <c r="K343" i="7"/>
  <c r="L343" i="7" s="1"/>
  <c r="F344" i="7"/>
  <c r="O494" i="19" l="1"/>
  <c r="N495" i="19"/>
  <c r="M495" i="19"/>
  <c r="K495" i="19"/>
  <c r="L495" i="19" s="1"/>
  <c r="E344" i="7"/>
  <c r="J344" i="7"/>
  <c r="H344" i="7"/>
  <c r="I344" i="7" s="1"/>
  <c r="O495" i="19" l="1"/>
  <c r="M496" i="19"/>
  <c r="K496" i="19"/>
  <c r="L496" i="19" s="1"/>
  <c r="H496" i="19"/>
  <c r="I497" i="19" s="1"/>
  <c r="K344" i="7"/>
  <c r="L344" i="7" s="1"/>
  <c r="F345" i="7"/>
  <c r="N496" i="19" l="1"/>
  <c r="O496" i="19" s="1"/>
  <c r="H497" i="19"/>
  <c r="I498" i="19" s="1"/>
  <c r="E345" i="7"/>
  <c r="J345" i="7"/>
  <c r="H345" i="7"/>
  <c r="I345" i="7" s="1"/>
  <c r="H498" i="19" l="1"/>
  <c r="I499" i="19" s="1"/>
  <c r="N497" i="19"/>
  <c r="K497" i="19"/>
  <c r="L497" i="19" s="1"/>
  <c r="M497" i="19"/>
  <c r="K345" i="7"/>
  <c r="L345" i="7" s="1"/>
  <c r="F346" i="7"/>
  <c r="H499" i="19" l="1"/>
  <c r="I500" i="19" s="1"/>
  <c r="N498" i="19"/>
  <c r="O497" i="19"/>
  <c r="K498" i="19"/>
  <c r="L498" i="19" s="1"/>
  <c r="M498" i="19"/>
  <c r="E346" i="7"/>
  <c r="J346" i="7"/>
  <c r="H346" i="7"/>
  <c r="I346" i="7" s="1"/>
  <c r="O498" i="19" l="1"/>
  <c r="H500" i="19"/>
  <c r="I501" i="19" s="1"/>
  <c r="N499" i="19"/>
  <c r="K499" i="19"/>
  <c r="L499" i="19" s="1"/>
  <c r="M499" i="19"/>
  <c r="K346" i="7"/>
  <c r="L346" i="7" s="1"/>
  <c r="F347" i="7"/>
  <c r="N500" i="19" l="1"/>
  <c r="O499" i="19"/>
  <c r="M500" i="19"/>
  <c r="K500" i="19"/>
  <c r="L500" i="19" s="1"/>
  <c r="E347" i="7"/>
  <c r="J347" i="7"/>
  <c r="H347" i="7"/>
  <c r="I347" i="7" s="1"/>
  <c r="O500" i="19" l="1"/>
  <c r="M501" i="19"/>
  <c r="K501" i="19"/>
  <c r="L501" i="19" s="1"/>
  <c r="H501" i="19"/>
  <c r="I502" i="19" s="1"/>
  <c r="K347" i="7"/>
  <c r="L347" i="7" s="1"/>
  <c r="F348" i="7"/>
  <c r="N501" i="19" l="1"/>
  <c r="O501" i="19" s="1"/>
  <c r="E348" i="7"/>
  <c r="J348" i="7"/>
  <c r="H348" i="7"/>
  <c r="I348" i="7" s="1"/>
  <c r="M502" i="19" l="1"/>
  <c r="K502" i="19"/>
  <c r="L502" i="19" s="1"/>
  <c r="H502" i="19"/>
  <c r="I503" i="19" s="1"/>
  <c r="K348" i="7"/>
  <c r="L348" i="7" s="1"/>
  <c r="F349" i="7"/>
  <c r="N502" i="19" l="1"/>
  <c r="O502" i="19" s="1"/>
  <c r="H503" i="19"/>
  <c r="I504" i="19" s="1"/>
  <c r="E349" i="7"/>
  <c r="J349" i="7"/>
  <c r="H349" i="7"/>
  <c r="I349" i="7" s="1"/>
  <c r="N503" i="19" l="1"/>
  <c r="M503" i="19"/>
  <c r="K503" i="19"/>
  <c r="L503" i="19" s="1"/>
  <c r="K349" i="7"/>
  <c r="L349" i="7" s="1"/>
  <c r="F350" i="7"/>
  <c r="O503" i="19" l="1"/>
  <c r="M504" i="19"/>
  <c r="K504" i="19"/>
  <c r="L504" i="19" s="1"/>
  <c r="H504" i="19"/>
  <c r="I505" i="19" s="1"/>
  <c r="E350" i="7"/>
  <c r="J350" i="7"/>
  <c r="H350" i="7"/>
  <c r="I350" i="7" s="1"/>
  <c r="H505" i="19" l="1"/>
  <c r="I506" i="19" s="1"/>
  <c r="N504" i="19"/>
  <c r="O504" i="19" s="1"/>
  <c r="K350" i="7"/>
  <c r="L350" i="7" s="1"/>
  <c r="F351" i="7"/>
  <c r="H506" i="19" l="1"/>
  <c r="I507" i="19" s="1"/>
  <c r="N505" i="19"/>
  <c r="K505" i="19"/>
  <c r="L505" i="19" s="1"/>
  <c r="M505" i="19"/>
  <c r="E351" i="7"/>
  <c r="J351" i="7"/>
  <c r="H351" i="7"/>
  <c r="I351" i="7" s="1"/>
  <c r="H507" i="19" l="1"/>
  <c r="I508" i="19" s="1"/>
  <c r="N506" i="19"/>
  <c r="O505" i="19"/>
  <c r="K506" i="19"/>
  <c r="L506" i="19" s="1"/>
  <c r="M506" i="19"/>
  <c r="K351" i="7"/>
  <c r="L351" i="7" s="1"/>
  <c r="F352" i="7"/>
  <c r="H508" i="19" l="1"/>
  <c r="I509" i="19" s="1"/>
  <c r="N507" i="19"/>
  <c r="O506" i="19"/>
  <c r="K507" i="19"/>
  <c r="L507" i="19" s="1"/>
  <c r="M507" i="19"/>
  <c r="E352" i="7"/>
  <c r="J352" i="7"/>
  <c r="H352" i="7"/>
  <c r="I352" i="7" s="1"/>
  <c r="N508" i="19" l="1"/>
  <c r="O507" i="19"/>
  <c r="M508" i="19"/>
  <c r="K508" i="19"/>
  <c r="L508" i="19" s="1"/>
  <c r="K352" i="7"/>
  <c r="L352" i="7" s="1"/>
  <c r="F353" i="7"/>
  <c r="O508" i="19" l="1"/>
  <c r="M509" i="19"/>
  <c r="K509" i="19"/>
  <c r="L509" i="19" s="1"/>
  <c r="H509" i="19"/>
  <c r="I510" i="19" s="1"/>
  <c r="E353" i="7"/>
  <c r="J353" i="7"/>
  <c r="H353" i="7"/>
  <c r="I353" i="7" s="1"/>
  <c r="N509" i="19" l="1"/>
  <c r="O509" i="19" s="1"/>
  <c r="H510" i="19"/>
  <c r="I511" i="19" s="1"/>
  <c r="K353" i="7"/>
  <c r="L353" i="7" s="1"/>
  <c r="F354" i="7"/>
  <c r="N510" i="19" l="1"/>
  <c r="M510" i="19"/>
  <c r="K510" i="19"/>
  <c r="L510" i="19" s="1"/>
  <c r="E354" i="7"/>
  <c r="J354" i="7"/>
  <c r="H354" i="7"/>
  <c r="I354" i="7" s="1"/>
  <c r="O510" i="19" l="1"/>
  <c r="M511" i="19"/>
  <c r="K511" i="19"/>
  <c r="L511" i="19" s="1"/>
  <c r="H511" i="19"/>
  <c r="I512" i="19" s="1"/>
  <c r="K354" i="7"/>
  <c r="L354" i="7" s="1"/>
  <c r="F355" i="7"/>
  <c r="N511" i="19" l="1"/>
  <c r="O511" i="19" s="1"/>
  <c r="E355" i="7"/>
  <c r="J355" i="7"/>
  <c r="H355" i="7"/>
  <c r="I355" i="7" s="1"/>
  <c r="M512" i="19" l="1"/>
  <c r="K512" i="19"/>
  <c r="L512" i="19" s="1"/>
  <c r="H512" i="19"/>
  <c r="I513" i="19" s="1"/>
  <c r="K355" i="7"/>
  <c r="L355" i="7" s="1"/>
  <c r="F356" i="7"/>
  <c r="H513" i="19" l="1"/>
  <c r="I514" i="19" s="1"/>
  <c r="N512" i="19"/>
  <c r="O512" i="19" s="1"/>
  <c r="E356" i="7"/>
  <c r="J356" i="7"/>
  <c r="H356" i="7"/>
  <c r="I356" i="7" s="1"/>
  <c r="H514" i="19" l="1"/>
  <c r="I515" i="19" s="1"/>
  <c r="N513" i="19"/>
  <c r="K513" i="19"/>
  <c r="L513" i="19" s="1"/>
  <c r="M513" i="19"/>
  <c r="K356" i="7"/>
  <c r="L356" i="7" s="1"/>
  <c r="F357" i="7"/>
  <c r="O513" i="19" l="1"/>
  <c r="H515" i="19"/>
  <c r="I516" i="19" s="1"/>
  <c r="N514" i="19"/>
  <c r="K514" i="19"/>
  <c r="L514" i="19" s="1"/>
  <c r="M514" i="19"/>
  <c r="E357" i="7"/>
  <c r="J357" i="7"/>
  <c r="H357" i="7"/>
  <c r="I357" i="7" s="1"/>
  <c r="O514" i="19" l="1"/>
  <c r="H516" i="19"/>
  <c r="I517" i="19" s="1"/>
  <c r="N515" i="19"/>
  <c r="K515" i="19"/>
  <c r="L515" i="19" s="1"/>
  <c r="M515" i="19"/>
  <c r="K357" i="7"/>
  <c r="L357" i="7" s="1"/>
  <c r="F358" i="7"/>
  <c r="O515" i="19" l="1"/>
  <c r="N516" i="19"/>
  <c r="M516" i="19"/>
  <c r="K516" i="19"/>
  <c r="L516" i="19" s="1"/>
  <c r="E358" i="7"/>
  <c r="J358" i="7"/>
  <c r="H358" i="7"/>
  <c r="I358" i="7" s="1"/>
  <c r="O516" i="19" l="1"/>
  <c r="M517" i="19"/>
  <c r="K517" i="19"/>
  <c r="L517" i="19" s="1"/>
  <c r="H517" i="19"/>
  <c r="I518" i="19" s="1"/>
  <c r="K358" i="7"/>
  <c r="L358" i="7" s="1"/>
  <c r="F359" i="7"/>
  <c r="N517" i="19" l="1"/>
  <c r="O517" i="19" s="1"/>
  <c r="E359" i="7"/>
  <c r="J359" i="7"/>
  <c r="H359" i="7"/>
  <c r="I359" i="7" s="1"/>
  <c r="M518" i="19" l="1"/>
  <c r="K518" i="19"/>
  <c r="L518" i="19" s="1"/>
  <c r="H518" i="19"/>
  <c r="I519" i="19" s="1"/>
  <c r="K359" i="7"/>
  <c r="L359" i="7" s="1"/>
  <c r="F360" i="7"/>
  <c r="N518" i="19" l="1"/>
  <c r="O518" i="19" s="1"/>
  <c r="H519" i="19"/>
  <c r="I520" i="19" s="1"/>
  <c r="E360" i="7"/>
  <c r="J360" i="7"/>
  <c r="H360" i="7"/>
  <c r="I360" i="7" s="1"/>
  <c r="N519" i="19" l="1"/>
  <c r="M519" i="19"/>
  <c r="K519" i="19"/>
  <c r="L519" i="19" s="1"/>
  <c r="K360" i="7"/>
  <c r="L360" i="7" s="1"/>
  <c r="F361" i="7"/>
  <c r="O519" i="19" l="1"/>
  <c r="M520" i="19"/>
  <c r="K520" i="19"/>
  <c r="L520" i="19" s="1"/>
  <c r="H520" i="19"/>
  <c r="I521" i="19" s="1"/>
  <c r="E361" i="7"/>
  <c r="J361" i="7"/>
  <c r="H361" i="7"/>
  <c r="I361" i="7" s="1"/>
  <c r="H521" i="19" l="1"/>
  <c r="I522" i="19" s="1"/>
  <c r="N520" i="19"/>
  <c r="O520" i="19" s="1"/>
  <c r="K361" i="7"/>
  <c r="L361" i="7" s="1"/>
  <c r="F362" i="7"/>
  <c r="H522" i="19" l="1"/>
  <c r="I523" i="19" s="1"/>
  <c r="N521" i="19"/>
  <c r="K521" i="19"/>
  <c r="L521" i="19" s="1"/>
  <c r="M521" i="19"/>
  <c r="E362" i="7"/>
  <c r="J362" i="7"/>
  <c r="H362" i="7"/>
  <c r="I362" i="7" s="1"/>
  <c r="O521" i="19" l="1"/>
  <c r="H523" i="19"/>
  <c r="I524" i="19" s="1"/>
  <c r="N522" i="19"/>
  <c r="K522" i="19"/>
  <c r="L522" i="19" s="1"/>
  <c r="M522" i="19"/>
  <c r="K362" i="7"/>
  <c r="L362" i="7" s="1"/>
  <c r="F363" i="7"/>
  <c r="O522" i="19" l="1"/>
  <c r="H524" i="19"/>
  <c r="I525" i="19" s="1"/>
  <c r="N523" i="19"/>
  <c r="K523" i="19"/>
  <c r="L523" i="19" s="1"/>
  <c r="M523" i="19"/>
  <c r="E363" i="7"/>
  <c r="J363" i="7"/>
  <c r="H363" i="7"/>
  <c r="I363" i="7" s="1"/>
  <c r="N524" i="19" l="1"/>
  <c r="O523" i="19"/>
  <c r="M524" i="19"/>
  <c r="K524" i="19"/>
  <c r="L524" i="19" s="1"/>
  <c r="K363" i="7"/>
  <c r="L363" i="7" s="1"/>
  <c r="F364" i="7"/>
  <c r="O524" i="19" l="1"/>
  <c r="M525" i="19"/>
  <c r="K525" i="19"/>
  <c r="L525" i="19" s="1"/>
  <c r="H525" i="19"/>
  <c r="I526" i="19" s="1"/>
  <c r="E364" i="7"/>
  <c r="J364" i="7"/>
  <c r="H364" i="7"/>
  <c r="I364" i="7" s="1"/>
  <c r="N525" i="19" l="1"/>
  <c r="O525" i="19" s="1"/>
  <c r="K364" i="7"/>
  <c r="L364" i="7" s="1"/>
  <c r="F365" i="7"/>
  <c r="M526" i="19" l="1"/>
  <c r="K526" i="19"/>
  <c r="L526" i="19" s="1"/>
  <c r="H526" i="19"/>
  <c r="I527" i="19" s="1"/>
  <c r="E365" i="7"/>
  <c r="J365" i="7"/>
  <c r="H365" i="7"/>
  <c r="I365" i="7" s="1"/>
  <c r="N526" i="19" l="1"/>
  <c r="O526" i="19" s="1"/>
  <c r="K365" i="7"/>
  <c r="L365" i="7" s="1"/>
  <c r="F366" i="7"/>
  <c r="M527" i="19" l="1"/>
  <c r="K527" i="19"/>
  <c r="L527" i="19" s="1"/>
  <c r="H527" i="19"/>
  <c r="I528" i="19" s="1"/>
  <c r="E366" i="7"/>
  <c r="J366" i="7"/>
  <c r="H366" i="7"/>
  <c r="I366" i="7" s="1"/>
  <c r="E3" i="6"/>
  <c r="N527" i="19" l="1"/>
  <c r="O527" i="19" s="1"/>
  <c r="H528" i="19"/>
  <c r="I529" i="19" s="1"/>
  <c r="K3" i="6"/>
  <c r="K366" i="7"/>
  <c r="L366" i="7" s="1"/>
  <c r="F367" i="7"/>
  <c r="F4" i="6"/>
  <c r="J4" i="6" s="1"/>
  <c r="H529" i="19" l="1"/>
  <c r="I530" i="19" s="1"/>
  <c r="N528" i="19"/>
  <c r="M528" i="19"/>
  <c r="K528" i="19"/>
  <c r="L528" i="19" s="1"/>
  <c r="L3" i="6"/>
  <c r="E4" i="6"/>
  <c r="F5" i="6" s="1"/>
  <c r="H4" i="6"/>
  <c r="I4" i="6" s="1"/>
  <c r="E367" i="7"/>
  <c r="J367" i="7"/>
  <c r="H367" i="7"/>
  <c r="I367" i="7" s="1"/>
  <c r="O528" i="19" l="1"/>
  <c r="H5" i="6"/>
  <c r="I5" i="6" s="1"/>
  <c r="J5" i="6"/>
  <c r="H530" i="19"/>
  <c r="I531" i="19" s="1"/>
  <c r="N529" i="19"/>
  <c r="K529" i="19"/>
  <c r="L529" i="19" s="1"/>
  <c r="M529" i="19"/>
  <c r="K367" i="7"/>
  <c r="L367" i="7" s="1"/>
  <c r="F368" i="7"/>
  <c r="E5" i="6"/>
  <c r="K4" i="6"/>
  <c r="L4" i="6" l="1"/>
  <c r="H531" i="19"/>
  <c r="I532" i="19" s="1"/>
  <c r="N530" i="19"/>
  <c r="O529" i="19"/>
  <c r="K530" i="19"/>
  <c r="L530" i="19" s="1"/>
  <c r="M530" i="19"/>
  <c r="K5" i="6"/>
  <c r="L5" i="6" s="1"/>
  <c r="E368" i="7"/>
  <c r="J368" i="7"/>
  <c r="H368" i="7"/>
  <c r="I368" i="7" s="1"/>
  <c r="F6" i="6"/>
  <c r="J6" i="6" s="1"/>
  <c r="H532" i="19" l="1"/>
  <c r="I533" i="19" s="1"/>
  <c r="N531" i="19"/>
  <c r="O530" i="19"/>
  <c r="K531" i="19"/>
  <c r="L531" i="19" s="1"/>
  <c r="M531" i="19"/>
  <c r="E6" i="6"/>
  <c r="H6" i="6"/>
  <c r="I6" i="6" s="1"/>
  <c r="K368" i="7"/>
  <c r="L368" i="7" s="1"/>
  <c r="F369" i="7"/>
  <c r="N532" i="19" l="1"/>
  <c r="O531" i="19"/>
  <c r="M532" i="19"/>
  <c r="K532" i="19"/>
  <c r="L532" i="19" s="1"/>
  <c r="E369" i="7"/>
  <c r="J369" i="7"/>
  <c r="H369" i="7"/>
  <c r="I369" i="7" s="1"/>
  <c r="K6" i="6"/>
  <c r="L6" i="6" s="1"/>
  <c r="F7" i="6"/>
  <c r="O532" i="19" l="1"/>
  <c r="H7" i="6"/>
  <c r="I7" i="6" s="1"/>
  <c r="J7" i="6"/>
  <c r="M533" i="19"/>
  <c r="K533" i="19"/>
  <c r="L533" i="19" s="1"/>
  <c r="H533" i="19"/>
  <c r="I534" i="19" s="1"/>
  <c r="E7" i="6"/>
  <c r="K7" i="6" s="1"/>
  <c r="K369" i="7"/>
  <c r="L369" i="7" s="1"/>
  <c r="F370" i="7"/>
  <c r="L7" i="6" l="1"/>
  <c r="F8" i="6"/>
  <c r="N533" i="19"/>
  <c r="O533" i="19" s="1"/>
  <c r="H534" i="19"/>
  <c r="I535" i="19" s="1"/>
  <c r="E370" i="7"/>
  <c r="J370" i="7"/>
  <c r="H370" i="7"/>
  <c r="I370" i="7" s="1"/>
  <c r="H8" i="6" l="1"/>
  <c r="I8" i="6" s="1"/>
  <c r="J8" i="6"/>
  <c r="E8" i="6"/>
  <c r="K8" i="6" s="1"/>
  <c r="N534" i="19"/>
  <c r="H535" i="19"/>
  <c r="I536" i="19" s="1"/>
  <c r="M534" i="19"/>
  <c r="K534" i="19"/>
  <c r="L534" i="19" s="1"/>
  <c r="K370" i="7"/>
  <c r="L370" i="7" s="1"/>
  <c r="F371" i="7"/>
  <c r="L8" i="6" l="1"/>
  <c r="O534" i="19"/>
  <c r="F9" i="6"/>
  <c r="E9" i="6" s="1"/>
  <c r="F10" i="6" s="1"/>
  <c r="J10" i="6" s="1"/>
  <c r="N535" i="19"/>
  <c r="M535" i="19"/>
  <c r="K535" i="19"/>
  <c r="L535" i="19" s="1"/>
  <c r="E371" i="7"/>
  <c r="J371" i="7"/>
  <c r="H371" i="7"/>
  <c r="I371" i="7" s="1"/>
  <c r="K9" i="6" l="1"/>
  <c r="H9" i="6"/>
  <c r="I9" i="6" s="1"/>
  <c r="J9" i="6"/>
  <c r="O535" i="19"/>
  <c r="M536" i="19"/>
  <c r="K536" i="19"/>
  <c r="L536" i="19" s="1"/>
  <c r="H536" i="19"/>
  <c r="I537" i="19" s="1"/>
  <c r="K371" i="7"/>
  <c r="L371" i="7" s="1"/>
  <c r="F372" i="7"/>
  <c r="E10" i="6"/>
  <c r="H10" i="6"/>
  <c r="I10" i="6" s="1"/>
  <c r="L9" i="6" l="1"/>
  <c r="N536" i="19"/>
  <c r="O536" i="19" s="1"/>
  <c r="K10" i="6"/>
  <c r="L10" i="6" s="1"/>
  <c r="F11" i="6"/>
  <c r="E372" i="7"/>
  <c r="J372" i="7"/>
  <c r="H372" i="7"/>
  <c r="I372" i="7" s="1"/>
  <c r="H11" i="6" l="1"/>
  <c r="I11" i="6" s="1"/>
  <c r="J11" i="6"/>
  <c r="K537" i="19"/>
  <c r="L537" i="19" s="1"/>
  <c r="M537" i="19"/>
  <c r="H537" i="19"/>
  <c r="I538" i="19" s="1"/>
  <c r="K372" i="7"/>
  <c r="L372" i="7" s="1"/>
  <c r="F373" i="7"/>
  <c r="E11" i="6"/>
  <c r="H538" i="19" l="1"/>
  <c r="I539" i="19" s="1"/>
  <c r="N537" i="19"/>
  <c r="O537" i="19" s="1"/>
  <c r="K11" i="6"/>
  <c r="F12" i="6"/>
  <c r="E373" i="7"/>
  <c r="J373" i="7"/>
  <c r="H373" i="7"/>
  <c r="I373" i="7" s="1"/>
  <c r="H12" i="6" l="1"/>
  <c r="I12" i="6" s="1"/>
  <c r="J12" i="6"/>
  <c r="E12" i="6"/>
  <c r="K12" i="6" s="1"/>
  <c r="H539" i="19"/>
  <c r="I540" i="19" s="1"/>
  <c r="N538" i="19"/>
  <c r="K538" i="19"/>
  <c r="L538" i="19" s="1"/>
  <c r="M538" i="19"/>
  <c r="K373" i="7"/>
  <c r="L373" i="7" s="1"/>
  <c r="F374" i="7"/>
  <c r="L11" i="6"/>
  <c r="F13" i="6" l="1"/>
  <c r="J13" i="6" s="1"/>
  <c r="L12" i="6"/>
  <c r="O538" i="19"/>
  <c r="H540" i="19"/>
  <c r="I541" i="19" s="1"/>
  <c r="N539" i="19"/>
  <c r="K539" i="19"/>
  <c r="L539" i="19" s="1"/>
  <c r="M539" i="19"/>
  <c r="E13" i="6"/>
  <c r="H13" i="6"/>
  <c r="I13" i="6" s="1"/>
  <c r="E374" i="7"/>
  <c r="J374" i="7"/>
  <c r="H374" i="7"/>
  <c r="I374" i="7" s="1"/>
  <c r="O539" i="19" l="1"/>
  <c r="N540" i="19"/>
  <c r="M540" i="19"/>
  <c r="K540" i="19"/>
  <c r="L540" i="19" s="1"/>
  <c r="K374" i="7"/>
  <c r="L374" i="7" s="1"/>
  <c r="F375" i="7"/>
  <c r="K13" i="6"/>
  <c r="F14" i="6"/>
  <c r="H14" i="6" l="1"/>
  <c r="I14" i="6" s="1"/>
  <c r="J14" i="6"/>
  <c r="O540" i="19"/>
  <c r="M541" i="19"/>
  <c r="K541" i="19"/>
  <c r="L541" i="19" s="1"/>
  <c r="H541" i="19"/>
  <c r="I542" i="19" s="1"/>
  <c r="L13" i="6"/>
  <c r="E14" i="6"/>
  <c r="E375" i="7"/>
  <c r="J375" i="7"/>
  <c r="H375" i="7"/>
  <c r="I375" i="7" s="1"/>
  <c r="N541" i="19" l="1"/>
  <c r="O541" i="19" s="1"/>
  <c r="K375" i="7"/>
  <c r="F376" i="7"/>
  <c r="L375" i="7"/>
  <c r="K14" i="6"/>
  <c r="F15" i="6"/>
  <c r="H15" i="6" l="1"/>
  <c r="I15" i="6" s="1"/>
  <c r="J15" i="6"/>
  <c r="M542" i="19"/>
  <c r="K542" i="19"/>
  <c r="L542" i="19" s="1"/>
  <c r="H542" i="19"/>
  <c r="I543" i="19" s="1"/>
  <c r="E15" i="6"/>
  <c r="K15" i="6" s="1"/>
  <c r="E376" i="7"/>
  <c r="J376" i="7"/>
  <c r="H376" i="7"/>
  <c r="I376" i="7" s="1"/>
  <c r="L14" i="6"/>
  <c r="L15" i="6" l="1"/>
  <c r="F16" i="6"/>
  <c r="E16" i="6" s="1"/>
  <c r="K16" i="6" s="1"/>
  <c r="N542" i="19"/>
  <c r="O542" i="19" s="1"/>
  <c r="K376" i="7"/>
  <c r="L376" i="7" s="1"/>
  <c r="F377" i="7"/>
  <c r="H16" i="6" l="1"/>
  <c r="I16" i="6" s="1"/>
  <c r="J16" i="6"/>
  <c r="L16" i="6" s="1"/>
  <c r="F17" i="6"/>
  <c r="M543" i="19"/>
  <c r="K543" i="19"/>
  <c r="L543" i="19" s="1"/>
  <c r="H543" i="19"/>
  <c r="I544" i="19" s="1"/>
  <c r="E377" i="7"/>
  <c r="J377" i="7"/>
  <c r="H377" i="7"/>
  <c r="I377" i="7" s="1"/>
  <c r="H17" i="6" l="1"/>
  <c r="I17" i="6" s="1"/>
  <c r="J17" i="6"/>
  <c r="E17" i="6"/>
  <c r="K17" i="6" s="1"/>
  <c r="L17" i="6" s="1"/>
  <c r="N543" i="19"/>
  <c r="O543" i="19" s="1"/>
  <c r="H544" i="19"/>
  <c r="I545" i="19" s="1"/>
  <c r="K377" i="7"/>
  <c r="L377" i="7" s="1"/>
  <c r="F378" i="7"/>
  <c r="F18" i="6" l="1"/>
  <c r="E18" i="6" s="1"/>
  <c r="H545" i="19"/>
  <c r="I546" i="19" s="1"/>
  <c r="N544" i="19"/>
  <c r="M544" i="19"/>
  <c r="K544" i="19"/>
  <c r="L544" i="19" s="1"/>
  <c r="E378" i="7"/>
  <c r="J378" i="7"/>
  <c r="H378" i="7"/>
  <c r="I378" i="7" s="1"/>
  <c r="J18" i="6" l="1"/>
  <c r="H18" i="6"/>
  <c r="I18" i="6" s="1"/>
  <c r="K18" i="6"/>
  <c r="F19" i="6"/>
  <c r="H19" i="6" s="1"/>
  <c r="I19" i="6" s="1"/>
  <c r="O544" i="19"/>
  <c r="H546" i="19"/>
  <c r="I547" i="19" s="1"/>
  <c r="N545" i="19"/>
  <c r="K545" i="19"/>
  <c r="L545" i="19" s="1"/>
  <c r="M545" i="19"/>
  <c r="K378" i="7"/>
  <c r="L378" i="7" s="1"/>
  <c r="F379" i="7"/>
  <c r="L18" i="6" l="1"/>
  <c r="J19" i="6"/>
  <c r="E19" i="6"/>
  <c r="F20" i="6" s="1"/>
  <c r="H547" i="19"/>
  <c r="I548" i="19" s="1"/>
  <c r="N546" i="19"/>
  <c r="O545" i="19"/>
  <c r="K546" i="19"/>
  <c r="L546" i="19" s="1"/>
  <c r="M546" i="19"/>
  <c r="E379" i="7"/>
  <c r="J379" i="7"/>
  <c r="H379" i="7"/>
  <c r="I379" i="7" s="1"/>
  <c r="K19" i="6" l="1"/>
  <c r="H20" i="6"/>
  <c r="I20" i="6" s="1"/>
  <c r="J20" i="6"/>
  <c r="H548" i="19"/>
  <c r="I549" i="19" s="1"/>
  <c r="N547" i="19"/>
  <c r="O546" i="19"/>
  <c r="K547" i="19"/>
  <c r="L547" i="19" s="1"/>
  <c r="M547" i="19"/>
  <c r="K379" i="7"/>
  <c r="L379" i="7" s="1"/>
  <c r="F380" i="7"/>
  <c r="E20" i="6"/>
  <c r="L19" i="6"/>
  <c r="O547" i="19" l="1"/>
  <c r="N548" i="19"/>
  <c r="M548" i="19"/>
  <c r="K548" i="19"/>
  <c r="L548" i="19" s="1"/>
  <c r="E380" i="7"/>
  <c r="J380" i="7"/>
  <c r="H380" i="7"/>
  <c r="I380" i="7" s="1"/>
  <c r="K20" i="6"/>
  <c r="L20" i="6" s="1"/>
  <c r="F21" i="6"/>
  <c r="J21" i="6" s="1"/>
  <c r="O548" i="19" l="1"/>
  <c r="M549" i="19"/>
  <c r="K549" i="19"/>
  <c r="L549" i="19" s="1"/>
  <c r="H549" i="19"/>
  <c r="I550" i="19" s="1"/>
  <c r="E21" i="6"/>
  <c r="H21" i="6"/>
  <c r="I21" i="6" s="1"/>
  <c r="K380" i="7"/>
  <c r="L380" i="7" s="1"/>
  <c r="F381" i="7"/>
  <c r="N549" i="19" l="1"/>
  <c r="O549" i="19" s="1"/>
  <c r="E381" i="7"/>
  <c r="J381" i="7"/>
  <c r="H381" i="7"/>
  <c r="I381" i="7" s="1"/>
  <c r="K21" i="6"/>
  <c r="F22" i="6"/>
  <c r="H22" i="6" l="1"/>
  <c r="I22" i="6" s="1"/>
  <c r="J22" i="6"/>
  <c r="L21" i="6"/>
  <c r="M550" i="19"/>
  <c r="K550" i="19"/>
  <c r="L550" i="19" s="1"/>
  <c r="H550" i="19"/>
  <c r="I551" i="19" s="1"/>
  <c r="E22" i="6"/>
  <c r="K381" i="7"/>
  <c r="L381" i="7" s="1"/>
  <c r="F382" i="7"/>
  <c r="N550" i="19" l="1"/>
  <c r="O550" i="19" s="1"/>
  <c r="H551" i="19"/>
  <c r="I552" i="19" s="1"/>
  <c r="K22" i="6"/>
  <c r="L22" i="6" s="1"/>
  <c r="F23" i="6"/>
  <c r="E382" i="7"/>
  <c r="J382" i="7"/>
  <c r="H382" i="7"/>
  <c r="I382" i="7" s="1"/>
  <c r="H23" i="6" l="1"/>
  <c r="I23" i="6" s="1"/>
  <c r="J23" i="6"/>
  <c r="N551" i="19"/>
  <c r="H552" i="19"/>
  <c r="I553" i="19" s="1"/>
  <c r="M551" i="19"/>
  <c r="K551" i="19"/>
  <c r="L551" i="19" s="1"/>
  <c r="E23" i="6"/>
  <c r="K23" i="6" s="1"/>
  <c r="K382" i="7"/>
  <c r="L382" i="7" s="1"/>
  <c r="F383" i="7"/>
  <c r="O551" i="19" l="1"/>
  <c r="L23" i="6"/>
  <c r="F24" i="6"/>
  <c r="J24" i="6" s="1"/>
  <c r="H553" i="19"/>
  <c r="I554" i="19" s="1"/>
  <c r="N552" i="19"/>
  <c r="M552" i="19"/>
  <c r="K552" i="19"/>
  <c r="L552" i="19" s="1"/>
  <c r="E383" i="7"/>
  <c r="J383" i="7"/>
  <c r="H383" i="7"/>
  <c r="I383" i="7" s="1"/>
  <c r="O552" i="19" l="1"/>
  <c r="E24" i="6"/>
  <c r="F25" i="6" s="1"/>
  <c r="H24" i="6"/>
  <c r="I24" i="6" s="1"/>
  <c r="H554" i="19"/>
  <c r="I555" i="19" s="1"/>
  <c r="N553" i="19"/>
  <c r="K553" i="19"/>
  <c r="L553" i="19" s="1"/>
  <c r="M553" i="19"/>
  <c r="K24" i="6"/>
  <c r="K383" i="7"/>
  <c r="L383" i="7" s="1"/>
  <c r="F384" i="7"/>
  <c r="L24" i="6" l="1"/>
  <c r="H25" i="6"/>
  <c r="I25" i="6" s="1"/>
  <c r="J25" i="6"/>
  <c r="O553" i="19"/>
  <c r="H555" i="19"/>
  <c r="I556" i="19" s="1"/>
  <c r="N554" i="19"/>
  <c r="K554" i="19"/>
  <c r="L554" i="19" s="1"/>
  <c r="M554" i="19"/>
  <c r="E384" i="7"/>
  <c r="J384" i="7"/>
  <c r="H384" i="7"/>
  <c r="I384" i="7" s="1"/>
  <c r="E25" i="6"/>
  <c r="O554" i="19" l="1"/>
  <c r="H556" i="19"/>
  <c r="I557" i="19" s="1"/>
  <c r="N555" i="19"/>
  <c r="K555" i="19"/>
  <c r="L555" i="19" s="1"/>
  <c r="M555" i="19"/>
  <c r="K25" i="6"/>
  <c r="F26" i="6"/>
  <c r="K384" i="7"/>
  <c r="L384" i="7" s="1"/>
  <c r="F385" i="7"/>
  <c r="H26" i="6" l="1"/>
  <c r="I26" i="6" s="1"/>
  <c r="J26" i="6"/>
  <c r="N556" i="19"/>
  <c r="M556" i="19"/>
  <c r="K556" i="19"/>
  <c r="L556" i="19" s="1"/>
  <c r="O555" i="19"/>
  <c r="E26" i="6"/>
  <c r="E385" i="7"/>
  <c r="J385" i="7"/>
  <c r="H385" i="7"/>
  <c r="I385" i="7" s="1"/>
  <c r="L25" i="6"/>
  <c r="O556" i="19" l="1"/>
  <c r="M557" i="19"/>
  <c r="K557" i="19"/>
  <c r="L557" i="19" s="1"/>
  <c r="H557" i="19"/>
  <c r="I558" i="19" s="1"/>
  <c r="K385" i="7"/>
  <c r="L385" i="7" s="1"/>
  <c r="F386" i="7"/>
  <c r="K26" i="6"/>
  <c r="L26" i="6" s="1"/>
  <c r="F27" i="6"/>
  <c r="J27" i="6" s="1"/>
  <c r="N557" i="19" l="1"/>
  <c r="O557" i="19" s="1"/>
  <c r="E386" i="7"/>
  <c r="J386" i="7"/>
  <c r="H386" i="7"/>
  <c r="I386" i="7" s="1"/>
  <c r="E27" i="6"/>
  <c r="H27" i="6"/>
  <c r="I27" i="6" s="1"/>
  <c r="M558" i="19" l="1"/>
  <c r="K558" i="19"/>
  <c r="L558" i="19" s="1"/>
  <c r="H558" i="19"/>
  <c r="I559" i="19" s="1"/>
  <c r="K27" i="6"/>
  <c r="F28" i="6"/>
  <c r="J28" i="6" s="1"/>
  <c r="K386" i="7"/>
  <c r="L386" i="7" s="1"/>
  <c r="F387" i="7"/>
  <c r="N558" i="19" l="1"/>
  <c r="O558" i="19" s="1"/>
  <c r="L27" i="6"/>
  <c r="E387" i="7"/>
  <c r="J387" i="7"/>
  <c r="H387" i="7"/>
  <c r="I387" i="7" s="1"/>
  <c r="E28" i="6"/>
  <c r="H28" i="6"/>
  <c r="I28" i="6" s="1"/>
  <c r="M559" i="19" l="1"/>
  <c r="K559" i="19"/>
  <c r="L559" i="19" s="1"/>
  <c r="H559" i="19"/>
  <c r="I560" i="19" s="1"/>
  <c r="K28" i="6"/>
  <c r="L28" i="6" s="1"/>
  <c r="F29" i="6"/>
  <c r="K387" i="7"/>
  <c r="L387" i="7" s="1"/>
  <c r="F388" i="7"/>
  <c r="H29" i="6" l="1"/>
  <c r="I29" i="6" s="1"/>
  <c r="J29" i="6"/>
  <c r="N559" i="19"/>
  <c r="O559" i="19" s="1"/>
  <c r="H560" i="19"/>
  <c r="I561" i="19" s="1"/>
  <c r="E388" i="7"/>
  <c r="J388" i="7"/>
  <c r="H388" i="7"/>
  <c r="I388" i="7" s="1"/>
  <c r="E29" i="6"/>
  <c r="H561" i="19" l="1"/>
  <c r="I562" i="19" s="1"/>
  <c r="N560" i="19"/>
  <c r="M560" i="19"/>
  <c r="K560" i="19"/>
  <c r="L560" i="19" s="1"/>
  <c r="K29" i="6"/>
  <c r="L29" i="6" s="1"/>
  <c r="F30" i="6"/>
  <c r="K388" i="7"/>
  <c r="L388" i="7" s="1"/>
  <c r="F389" i="7"/>
  <c r="H30" i="6" l="1"/>
  <c r="I30" i="6" s="1"/>
  <c r="J30" i="6"/>
  <c r="O560" i="19"/>
  <c r="H562" i="19"/>
  <c r="I563" i="19" s="1"/>
  <c r="N561" i="19"/>
  <c r="K561" i="19"/>
  <c r="L561" i="19" s="1"/>
  <c r="M561" i="19"/>
  <c r="E389" i="7"/>
  <c r="J389" i="7"/>
  <c r="H389" i="7"/>
  <c r="I389" i="7" s="1"/>
  <c r="E30" i="6"/>
  <c r="O561" i="19" l="1"/>
  <c r="H563" i="19"/>
  <c r="I564" i="19" s="1"/>
  <c r="N562" i="19"/>
  <c r="K562" i="19"/>
  <c r="L562" i="19" s="1"/>
  <c r="M562" i="19"/>
  <c r="K30" i="6"/>
  <c r="F31" i="6"/>
  <c r="J31" i="6" s="1"/>
  <c r="K389" i="7"/>
  <c r="L389" i="7" s="1"/>
  <c r="F390" i="7"/>
  <c r="H564" i="19" l="1"/>
  <c r="I565" i="19" s="1"/>
  <c r="N563" i="19"/>
  <c r="O562" i="19"/>
  <c r="K563" i="19"/>
  <c r="L563" i="19" s="1"/>
  <c r="M563" i="19"/>
  <c r="E390" i="7"/>
  <c r="J390" i="7"/>
  <c r="H390" i="7"/>
  <c r="I390" i="7" s="1"/>
  <c r="E31" i="6"/>
  <c r="H31" i="6"/>
  <c r="I31" i="6" s="1"/>
  <c r="L30" i="6"/>
  <c r="N564" i="19" l="1"/>
  <c r="O563" i="19"/>
  <c r="M564" i="19"/>
  <c r="K564" i="19"/>
  <c r="L564" i="19" s="1"/>
  <c r="K31" i="6"/>
  <c r="F32" i="6"/>
  <c r="K390" i="7"/>
  <c r="L390" i="7" s="1"/>
  <c r="F391" i="7"/>
  <c r="H32" i="6" l="1"/>
  <c r="I32" i="6" s="1"/>
  <c r="J32" i="6"/>
  <c r="L31" i="6"/>
  <c r="O564" i="19"/>
  <c r="M565" i="19"/>
  <c r="K565" i="19"/>
  <c r="L565" i="19" s="1"/>
  <c r="H565" i="19"/>
  <c r="I566" i="19" s="1"/>
  <c r="E32" i="6"/>
  <c r="K32" i="6" s="1"/>
  <c r="E391" i="7"/>
  <c r="J391" i="7"/>
  <c r="H391" i="7"/>
  <c r="I391" i="7" s="1"/>
  <c r="L32" i="6" l="1"/>
  <c r="F33" i="6"/>
  <c r="H33" i="6" s="1"/>
  <c r="I33" i="6" s="1"/>
  <c r="H566" i="19"/>
  <c r="I567" i="19" s="1"/>
  <c r="N565" i="19"/>
  <c r="O565" i="19" s="1"/>
  <c r="K391" i="7"/>
  <c r="L391" i="7" s="1"/>
  <c r="F392" i="7"/>
  <c r="E33" i="6" l="1"/>
  <c r="F34" i="6" s="1"/>
  <c r="H34" i="6" s="1"/>
  <c r="I34" i="6" s="1"/>
  <c r="J33" i="6"/>
  <c r="K33" i="6"/>
  <c r="L33" i="6" s="1"/>
  <c r="H567" i="19"/>
  <c r="I568" i="19" s="1"/>
  <c r="N566" i="19"/>
  <c r="K566" i="19"/>
  <c r="L566" i="19" s="1"/>
  <c r="M566" i="19"/>
  <c r="E392" i="7"/>
  <c r="J392" i="7"/>
  <c r="H392" i="7"/>
  <c r="I392" i="7" s="1"/>
  <c r="E34" i="6" l="1"/>
  <c r="K34" i="6" s="1"/>
  <c r="J34" i="6"/>
  <c r="H568" i="19"/>
  <c r="I569" i="19" s="1"/>
  <c r="N567" i="19"/>
  <c r="O566" i="19"/>
  <c r="K567" i="19"/>
  <c r="L567" i="19" s="1"/>
  <c r="M567" i="19"/>
  <c r="K392" i="7"/>
  <c r="L392" i="7" s="1"/>
  <c r="F393" i="7"/>
  <c r="F35" i="6" l="1"/>
  <c r="J35" i="6" s="1"/>
  <c r="L34" i="6"/>
  <c r="O567" i="19"/>
  <c r="H569" i="19"/>
  <c r="I570" i="19" s="1"/>
  <c r="N568" i="19"/>
  <c r="M568" i="19"/>
  <c r="K568" i="19"/>
  <c r="L568" i="19" s="1"/>
  <c r="E35" i="6"/>
  <c r="H35" i="6"/>
  <c r="I35" i="6" s="1"/>
  <c r="E393" i="7"/>
  <c r="J393" i="7"/>
  <c r="H393" i="7"/>
  <c r="I393" i="7" s="1"/>
  <c r="O568" i="19" l="1"/>
  <c r="N569" i="19"/>
  <c r="M569" i="19"/>
  <c r="K569" i="19"/>
  <c r="L569" i="19" s="1"/>
  <c r="K393" i="7"/>
  <c r="L393" i="7" s="1"/>
  <c r="F394" i="7"/>
  <c r="K35" i="6"/>
  <c r="F36" i="6"/>
  <c r="H36" i="6" l="1"/>
  <c r="I36" i="6" s="1"/>
  <c r="J36" i="6"/>
  <c r="O569" i="19"/>
  <c r="M570" i="19"/>
  <c r="K570" i="19"/>
  <c r="L570" i="19" s="1"/>
  <c r="H570" i="19"/>
  <c r="I571" i="19" s="1"/>
  <c r="L35" i="6"/>
  <c r="E394" i="7"/>
  <c r="J394" i="7"/>
  <c r="H394" i="7"/>
  <c r="I394" i="7" s="1"/>
  <c r="E36" i="6"/>
  <c r="H571" i="19" l="1"/>
  <c r="I572" i="19" s="1"/>
  <c r="N570" i="19"/>
  <c r="O570" i="19" s="1"/>
  <c r="K36" i="6"/>
  <c r="L36" i="6" s="1"/>
  <c r="F37" i="6"/>
  <c r="J37" i="6" s="1"/>
  <c r="K394" i="7"/>
  <c r="L394" i="7" s="1"/>
  <c r="F395" i="7"/>
  <c r="N571" i="19" l="1"/>
  <c r="H572" i="19"/>
  <c r="I573" i="19" s="1"/>
  <c r="K571" i="19"/>
  <c r="L571" i="19" s="1"/>
  <c r="M571" i="19"/>
  <c r="E395" i="7"/>
  <c r="J395" i="7"/>
  <c r="H395" i="7"/>
  <c r="I395" i="7" s="1"/>
  <c r="E37" i="6"/>
  <c r="H37" i="6"/>
  <c r="I37" i="6" s="1"/>
  <c r="N572" i="19" l="1"/>
  <c r="O571" i="19"/>
  <c r="M572" i="19"/>
  <c r="K572" i="19"/>
  <c r="L572" i="19" s="1"/>
  <c r="K37" i="6"/>
  <c r="L37" i="6" s="1"/>
  <c r="F38" i="6"/>
  <c r="J38" i="6" s="1"/>
  <c r="K395" i="7"/>
  <c r="L395" i="7" s="1"/>
  <c r="F396" i="7"/>
  <c r="M573" i="19" l="1"/>
  <c r="K573" i="19"/>
  <c r="L573" i="19" s="1"/>
  <c r="O572" i="19"/>
  <c r="H573" i="19"/>
  <c r="I574" i="19" s="1"/>
  <c r="E396" i="7"/>
  <c r="J396" i="7"/>
  <c r="H396" i="7"/>
  <c r="I396" i="7" s="1"/>
  <c r="E38" i="6"/>
  <c r="H38" i="6"/>
  <c r="I38" i="6" s="1"/>
  <c r="N573" i="19" l="1"/>
  <c r="O573" i="19" s="1"/>
  <c r="K38" i="6"/>
  <c r="F39" i="6"/>
  <c r="J39" i="6" s="1"/>
  <c r="K396" i="7"/>
  <c r="L396" i="7" s="1"/>
  <c r="F397" i="7"/>
  <c r="L38" i="6" l="1"/>
  <c r="K574" i="19"/>
  <c r="L574" i="19" s="1"/>
  <c r="M574" i="19"/>
  <c r="H574" i="19"/>
  <c r="I575" i="19" s="1"/>
  <c r="E397" i="7"/>
  <c r="J397" i="7"/>
  <c r="H397" i="7"/>
  <c r="I397" i="7" s="1"/>
  <c r="E39" i="6"/>
  <c r="H39" i="6"/>
  <c r="I39" i="6" s="1"/>
  <c r="H575" i="19" l="1"/>
  <c r="I576" i="19" s="1"/>
  <c r="N574" i="19"/>
  <c r="O574" i="19" s="1"/>
  <c r="K39" i="6"/>
  <c r="L39" i="6" s="1"/>
  <c r="F40" i="6"/>
  <c r="K397" i="7"/>
  <c r="L397" i="7" s="1"/>
  <c r="F398" i="7"/>
  <c r="H40" i="6" l="1"/>
  <c r="I40" i="6" s="1"/>
  <c r="J40" i="6"/>
  <c r="H576" i="19"/>
  <c r="I577" i="19" s="1"/>
  <c r="N575" i="19"/>
  <c r="K575" i="19"/>
  <c r="L575" i="19" s="1"/>
  <c r="M575" i="19"/>
  <c r="E398" i="7"/>
  <c r="J398" i="7"/>
  <c r="H398" i="7"/>
  <c r="I398" i="7" s="1"/>
  <c r="E40" i="6"/>
  <c r="O575" i="19" l="1"/>
  <c r="H577" i="19"/>
  <c r="I578" i="19" s="1"/>
  <c r="N576" i="19"/>
  <c r="K576" i="19"/>
  <c r="L576" i="19" s="1"/>
  <c r="M576" i="19"/>
  <c r="K40" i="6"/>
  <c r="F41" i="6"/>
  <c r="K398" i="7"/>
  <c r="L398" i="7" s="1"/>
  <c r="F399" i="7"/>
  <c r="H41" i="6" l="1"/>
  <c r="I41" i="6" s="1"/>
  <c r="J41" i="6"/>
  <c r="L40" i="6"/>
  <c r="N577" i="19"/>
  <c r="O576" i="19"/>
  <c r="M577" i="19"/>
  <c r="K577" i="19"/>
  <c r="L577" i="19" s="1"/>
  <c r="E399" i="7"/>
  <c r="J399" i="7"/>
  <c r="H399" i="7"/>
  <c r="I399" i="7" s="1"/>
  <c r="E41" i="6"/>
  <c r="M578" i="19" l="1"/>
  <c r="K578" i="19"/>
  <c r="L578" i="19" s="1"/>
  <c r="O577" i="19"/>
  <c r="H578" i="19"/>
  <c r="I579" i="19" s="1"/>
  <c r="K41" i="6"/>
  <c r="F42" i="6"/>
  <c r="K399" i="7"/>
  <c r="L399" i="7" s="1"/>
  <c r="F400" i="7"/>
  <c r="H42" i="6" l="1"/>
  <c r="I42" i="6" s="1"/>
  <c r="J42" i="6"/>
  <c r="N578" i="19"/>
  <c r="O578" i="19" s="1"/>
  <c r="E400" i="7"/>
  <c r="J400" i="7"/>
  <c r="H400" i="7"/>
  <c r="I400" i="7" s="1"/>
  <c r="E42" i="6"/>
  <c r="L41" i="6"/>
  <c r="M579" i="19" l="1"/>
  <c r="K579" i="19"/>
  <c r="L579" i="19" s="1"/>
  <c r="H579" i="19"/>
  <c r="I580" i="19" s="1"/>
  <c r="K42" i="6"/>
  <c r="L42" i="6" s="1"/>
  <c r="F43" i="6"/>
  <c r="K400" i="7"/>
  <c r="L400" i="7" s="1"/>
  <c r="F401" i="7"/>
  <c r="H43" i="6" l="1"/>
  <c r="I43" i="6" s="1"/>
  <c r="J43" i="6"/>
  <c r="N579" i="19"/>
  <c r="O579" i="19" s="1"/>
  <c r="E401" i="7"/>
  <c r="J401" i="7"/>
  <c r="H401" i="7"/>
  <c r="I401" i="7" s="1"/>
  <c r="E43" i="6"/>
  <c r="M580" i="19" l="1"/>
  <c r="K580" i="19"/>
  <c r="L580" i="19" s="1"/>
  <c r="H580" i="19"/>
  <c r="I581" i="19" s="1"/>
  <c r="K43" i="6"/>
  <c r="F44" i="6"/>
  <c r="K401" i="7"/>
  <c r="L401" i="7" s="1"/>
  <c r="F402" i="7"/>
  <c r="H44" i="6" l="1"/>
  <c r="I44" i="6" s="1"/>
  <c r="J44" i="6"/>
  <c r="N580" i="19"/>
  <c r="O580" i="19" s="1"/>
  <c r="E402" i="7"/>
  <c r="J402" i="7"/>
  <c r="H402" i="7"/>
  <c r="I402" i="7" s="1"/>
  <c r="E44" i="6"/>
  <c r="L43" i="6"/>
  <c r="M581" i="19" l="1"/>
  <c r="K581" i="19"/>
  <c r="L581" i="19" s="1"/>
  <c r="H581" i="19"/>
  <c r="I582" i="19" s="1"/>
  <c r="K402" i="7"/>
  <c r="L402" i="7" s="1"/>
  <c r="F403" i="7"/>
  <c r="K44" i="6"/>
  <c r="F45" i="6"/>
  <c r="H45" i="6" l="1"/>
  <c r="I45" i="6" s="1"/>
  <c r="J45" i="6"/>
  <c r="H582" i="19"/>
  <c r="I583" i="19" s="1"/>
  <c r="N581" i="19"/>
  <c r="O581" i="19" s="1"/>
  <c r="L44" i="6"/>
  <c r="E45" i="6"/>
  <c r="E403" i="7"/>
  <c r="J403" i="7"/>
  <c r="H403" i="7"/>
  <c r="I403" i="7" s="1"/>
  <c r="H583" i="19" l="1"/>
  <c r="I584" i="19" s="1"/>
  <c r="N582" i="19"/>
  <c r="K582" i="19"/>
  <c r="L582" i="19" s="1"/>
  <c r="M582" i="19"/>
  <c r="K45" i="6"/>
  <c r="F46" i="6"/>
  <c r="J46" i="6" s="1"/>
  <c r="K403" i="7"/>
  <c r="L403" i="7" s="1"/>
  <c r="F404" i="7"/>
  <c r="L45" i="6" l="1"/>
  <c r="O582" i="19"/>
  <c r="H584" i="19"/>
  <c r="I585" i="19" s="1"/>
  <c r="N583" i="19"/>
  <c r="K583" i="19"/>
  <c r="L583" i="19" s="1"/>
  <c r="M583" i="19"/>
  <c r="E404" i="7"/>
  <c r="J404" i="7"/>
  <c r="H404" i="7"/>
  <c r="I404" i="7" s="1"/>
  <c r="E46" i="6"/>
  <c r="H46" i="6"/>
  <c r="I46" i="6" s="1"/>
  <c r="H585" i="19" l="1"/>
  <c r="I586" i="19" s="1"/>
  <c r="N584" i="19"/>
  <c r="O583" i="19"/>
  <c r="K584" i="19"/>
  <c r="L584" i="19" s="1"/>
  <c r="M584" i="19"/>
  <c r="K46" i="6"/>
  <c r="L46" i="6" s="1"/>
  <c r="F47" i="6"/>
  <c r="J47" i="6" s="1"/>
  <c r="K404" i="7"/>
  <c r="L404" i="7" s="1"/>
  <c r="F405" i="7"/>
  <c r="N585" i="19" l="1"/>
  <c r="O584" i="19"/>
  <c r="M585" i="19"/>
  <c r="K585" i="19"/>
  <c r="L585" i="19" s="1"/>
  <c r="E405" i="7"/>
  <c r="J405" i="7"/>
  <c r="H405" i="7"/>
  <c r="I405" i="7" s="1"/>
  <c r="E47" i="6"/>
  <c r="H47" i="6"/>
  <c r="I47" i="6" s="1"/>
  <c r="O585" i="19" l="1"/>
  <c r="M586" i="19"/>
  <c r="K586" i="19"/>
  <c r="L586" i="19" s="1"/>
  <c r="H586" i="19"/>
  <c r="I587" i="19" s="1"/>
  <c r="K47" i="6"/>
  <c r="L47" i="6" s="1"/>
  <c r="F48" i="6"/>
  <c r="J48" i="6" s="1"/>
  <c r="K405" i="7"/>
  <c r="L405" i="7" s="1"/>
  <c r="F406" i="7"/>
  <c r="N586" i="19" l="1"/>
  <c r="O586" i="19" s="1"/>
  <c r="H587" i="19"/>
  <c r="I588" i="19" s="1"/>
  <c r="E406" i="7"/>
  <c r="J406" i="7"/>
  <c r="H406" i="7"/>
  <c r="I406" i="7" s="1"/>
  <c r="E48" i="6"/>
  <c r="H48" i="6"/>
  <c r="I48" i="6" s="1"/>
  <c r="N587" i="19" l="1"/>
  <c r="H588" i="19"/>
  <c r="I589" i="19" s="1"/>
  <c r="M587" i="19"/>
  <c r="K587" i="19"/>
  <c r="L587" i="19" s="1"/>
  <c r="K48" i="6"/>
  <c r="L48" i="6" s="1"/>
  <c r="F49" i="6"/>
  <c r="J49" i="6" s="1"/>
  <c r="K406" i="7"/>
  <c r="L406" i="7" s="1"/>
  <c r="F407" i="7"/>
  <c r="O587" i="19" l="1"/>
  <c r="N588" i="19"/>
  <c r="M588" i="19"/>
  <c r="K588" i="19"/>
  <c r="L588" i="19" s="1"/>
  <c r="E407" i="7"/>
  <c r="J407" i="7"/>
  <c r="H407" i="7"/>
  <c r="I407" i="7" s="1"/>
  <c r="E49" i="6"/>
  <c r="H49" i="6"/>
  <c r="I49" i="6" s="1"/>
  <c r="O588" i="19" l="1"/>
  <c r="M589" i="19"/>
  <c r="K589" i="19"/>
  <c r="L589" i="19" s="1"/>
  <c r="H589" i="19"/>
  <c r="I590" i="19" s="1"/>
  <c r="K49" i="6"/>
  <c r="L49" i="6" s="1"/>
  <c r="F50" i="6"/>
  <c r="J50" i="6" s="1"/>
  <c r="K407" i="7"/>
  <c r="L407" i="7" s="1"/>
  <c r="F408" i="7"/>
  <c r="H590" i="19" l="1"/>
  <c r="I591" i="19" s="1"/>
  <c r="N589" i="19"/>
  <c r="O589" i="19" s="1"/>
  <c r="E408" i="7"/>
  <c r="J408" i="7"/>
  <c r="H408" i="7"/>
  <c r="I408" i="7" s="1"/>
  <c r="E50" i="6"/>
  <c r="H50" i="6"/>
  <c r="I50" i="6" s="1"/>
  <c r="H591" i="19" l="1"/>
  <c r="I592" i="19" s="1"/>
  <c r="N590" i="19"/>
  <c r="K590" i="19"/>
  <c r="L590" i="19" s="1"/>
  <c r="M590" i="19"/>
  <c r="K50" i="6"/>
  <c r="L50" i="6" s="1"/>
  <c r="F51" i="6"/>
  <c r="K408" i="7"/>
  <c r="L408" i="7" s="1"/>
  <c r="F409" i="7"/>
  <c r="H51" i="6" l="1"/>
  <c r="I51" i="6" s="1"/>
  <c r="J51" i="6"/>
  <c r="H592" i="19"/>
  <c r="I593" i="19" s="1"/>
  <c r="N591" i="19"/>
  <c r="O590" i="19"/>
  <c r="K591" i="19"/>
  <c r="L591" i="19" s="1"/>
  <c r="M591" i="19"/>
  <c r="E409" i="7"/>
  <c r="J409" i="7"/>
  <c r="H409" i="7"/>
  <c r="I409" i="7" s="1"/>
  <c r="E51" i="6"/>
  <c r="H593" i="19" l="1"/>
  <c r="I594" i="19" s="1"/>
  <c r="N592" i="19"/>
  <c r="O591" i="19"/>
  <c r="K592" i="19"/>
  <c r="L592" i="19" s="1"/>
  <c r="M592" i="19"/>
  <c r="K51" i="6"/>
  <c r="F52" i="6"/>
  <c r="K409" i="7"/>
  <c r="L409" i="7" s="1"/>
  <c r="F410" i="7"/>
  <c r="H52" i="6" l="1"/>
  <c r="I52" i="6" s="1"/>
  <c r="J52" i="6"/>
  <c r="O592" i="19"/>
  <c r="N593" i="19"/>
  <c r="M593" i="19"/>
  <c r="K593" i="19"/>
  <c r="L593" i="19" s="1"/>
  <c r="E52" i="6"/>
  <c r="K52" i="6" s="1"/>
  <c r="E410" i="7"/>
  <c r="J410" i="7"/>
  <c r="H410" i="7"/>
  <c r="I410" i="7" s="1"/>
  <c r="L51" i="6"/>
  <c r="O593" i="19" l="1"/>
  <c r="L52" i="6"/>
  <c r="F53" i="6"/>
  <c r="M594" i="19"/>
  <c r="K594" i="19"/>
  <c r="L594" i="19" s="1"/>
  <c r="H594" i="19"/>
  <c r="I595" i="19" s="1"/>
  <c r="K410" i="7"/>
  <c r="L410" i="7" s="1"/>
  <c r="F411" i="7"/>
  <c r="H53" i="6" l="1"/>
  <c r="I53" i="6" s="1"/>
  <c r="J53" i="6"/>
  <c r="E53" i="6"/>
  <c r="F54" i="6" s="1"/>
  <c r="N594" i="19"/>
  <c r="O594" i="19" s="1"/>
  <c r="E411" i="7"/>
  <c r="J411" i="7"/>
  <c r="H411" i="7"/>
  <c r="I411" i="7" s="1"/>
  <c r="K53" i="6" l="1"/>
  <c r="L53" i="6" s="1"/>
  <c r="H54" i="6"/>
  <c r="I54" i="6" s="1"/>
  <c r="J54" i="6"/>
  <c r="E54" i="6"/>
  <c r="K54" i="6" s="1"/>
  <c r="M595" i="19"/>
  <c r="K595" i="19"/>
  <c r="L595" i="19" s="1"/>
  <c r="H595" i="19"/>
  <c r="I596" i="19" s="1"/>
  <c r="K411" i="7"/>
  <c r="L411" i="7" s="1"/>
  <c r="F412" i="7"/>
  <c r="F55" i="6" l="1"/>
  <c r="E55" i="6" s="1"/>
  <c r="L54" i="6"/>
  <c r="N595" i="19"/>
  <c r="O595" i="19" s="1"/>
  <c r="H596" i="19"/>
  <c r="I597" i="19" s="1"/>
  <c r="E412" i="7"/>
  <c r="J412" i="7"/>
  <c r="H412" i="7"/>
  <c r="I412" i="7" s="1"/>
  <c r="H55" i="6" l="1"/>
  <c r="I55" i="6" s="1"/>
  <c r="J55" i="6"/>
  <c r="F56" i="6"/>
  <c r="K55" i="6"/>
  <c r="L55" i="6" s="1"/>
  <c r="N596" i="19"/>
  <c r="H597" i="19"/>
  <c r="I598" i="19" s="1"/>
  <c r="M596" i="19"/>
  <c r="K596" i="19"/>
  <c r="L596" i="19" s="1"/>
  <c r="K412" i="7"/>
  <c r="L412" i="7" s="1"/>
  <c r="F413" i="7"/>
  <c r="O596" i="19" l="1"/>
  <c r="H56" i="6"/>
  <c r="I56" i="6" s="1"/>
  <c r="J56" i="6"/>
  <c r="E56" i="6"/>
  <c r="K56" i="6" s="1"/>
  <c r="L56" i="6" s="1"/>
  <c r="H598" i="19"/>
  <c r="I599" i="19" s="1"/>
  <c r="N597" i="19"/>
  <c r="M597" i="19"/>
  <c r="K597" i="19"/>
  <c r="L597" i="19" s="1"/>
  <c r="E413" i="7"/>
  <c r="J413" i="7"/>
  <c r="H413" i="7"/>
  <c r="I413" i="7" s="1"/>
  <c r="F57" i="6" l="1"/>
  <c r="H57" i="6" s="1"/>
  <c r="I57" i="6" s="1"/>
  <c r="O597" i="19"/>
  <c r="H599" i="19"/>
  <c r="I600" i="19" s="1"/>
  <c r="N598" i="19"/>
  <c r="K598" i="19"/>
  <c r="L598" i="19" s="1"/>
  <c r="M598" i="19"/>
  <c r="K413" i="7"/>
  <c r="L413" i="7" s="1"/>
  <c r="F414" i="7"/>
  <c r="E57" i="6" l="1"/>
  <c r="J57" i="6"/>
  <c r="H600" i="19"/>
  <c r="I601" i="19" s="1"/>
  <c r="N599" i="19"/>
  <c r="O598" i="19"/>
  <c r="K599" i="19"/>
  <c r="L599" i="19" s="1"/>
  <c r="M599" i="19"/>
  <c r="E414" i="7"/>
  <c r="J414" i="7"/>
  <c r="H414" i="7"/>
  <c r="I414" i="7" s="1"/>
  <c r="K57" i="6"/>
  <c r="F58" i="6"/>
  <c r="H58" i="6" l="1"/>
  <c r="I58" i="6" s="1"/>
  <c r="J58" i="6"/>
  <c r="H601" i="19"/>
  <c r="I602" i="19" s="1"/>
  <c r="N600" i="19"/>
  <c r="O599" i="19"/>
  <c r="K600" i="19"/>
  <c r="L600" i="19" s="1"/>
  <c r="M600" i="19"/>
  <c r="E58" i="6"/>
  <c r="L57" i="6"/>
  <c r="K414" i="7"/>
  <c r="L414" i="7" s="1"/>
  <c r="F415" i="7"/>
  <c r="N601" i="19" l="1"/>
  <c r="O600" i="19"/>
  <c r="M601" i="19"/>
  <c r="K601" i="19"/>
  <c r="L601" i="19" s="1"/>
  <c r="E415" i="7"/>
  <c r="J415" i="7"/>
  <c r="H415" i="7"/>
  <c r="I415" i="7" s="1"/>
  <c r="K58" i="6"/>
  <c r="L58" i="6" s="1"/>
  <c r="F59" i="6"/>
  <c r="H59" i="6" l="1"/>
  <c r="I59" i="6" s="1"/>
  <c r="J59" i="6"/>
  <c r="O601" i="19"/>
  <c r="M602" i="19"/>
  <c r="K602" i="19"/>
  <c r="L602" i="19" s="1"/>
  <c r="H602" i="19"/>
  <c r="I603" i="19" s="1"/>
  <c r="E59" i="6"/>
  <c r="K415" i="7"/>
  <c r="L415" i="7" s="1"/>
  <c r="F416" i="7"/>
  <c r="N602" i="19" l="1"/>
  <c r="O602" i="19" s="1"/>
  <c r="K59" i="6"/>
  <c r="F60" i="6"/>
  <c r="E416" i="7"/>
  <c r="J416" i="7"/>
  <c r="H416" i="7"/>
  <c r="I416" i="7" s="1"/>
  <c r="H60" i="6" l="1"/>
  <c r="I60" i="6" s="1"/>
  <c r="J60" i="6"/>
  <c r="M603" i="19"/>
  <c r="K603" i="19"/>
  <c r="L603" i="19" s="1"/>
  <c r="H603" i="19"/>
  <c r="I604" i="19" s="1"/>
  <c r="K416" i="7"/>
  <c r="L416" i="7" s="1"/>
  <c r="F417" i="7"/>
  <c r="E60" i="6"/>
  <c r="L59" i="6"/>
  <c r="N603" i="19" l="1"/>
  <c r="O603" i="19" s="1"/>
  <c r="H604" i="19"/>
  <c r="I605" i="19" s="1"/>
  <c r="K60" i="6"/>
  <c r="F61" i="6"/>
  <c r="E417" i="7"/>
  <c r="J417" i="7"/>
  <c r="H417" i="7"/>
  <c r="I417" i="7" s="1"/>
  <c r="H61" i="6" l="1"/>
  <c r="I61" i="6" s="1"/>
  <c r="J61" i="6"/>
  <c r="L60" i="6"/>
  <c r="N604" i="19"/>
  <c r="H605" i="19"/>
  <c r="I606" i="19" s="1"/>
  <c r="M604" i="19"/>
  <c r="K604" i="19"/>
  <c r="L604" i="19" s="1"/>
  <c r="E61" i="6"/>
  <c r="F62" i="6" s="1"/>
  <c r="K417" i="7"/>
  <c r="L417" i="7" s="1"/>
  <c r="F418" i="7"/>
  <c r="O604" i="19" l="1"/>
  <c r="H62" i="6"/>
  <c r="I62" i="6" s="1"/>
  <c r="J62" i="6"/>
  <c r="K61" i="6"/>
  <c r="H606" i="19"/>
  <c r="I607" i="19" s="1"/>
  <c r="N605" i="19"/>
  <c r="M605" i="19"/>
  <c r="K605" i="19"/>
  <c r="L605" i="19" s="1"/>
  <c r="E62" i="6"/>
  <c r="E418" i="7"/>
  <c r="J418" i="7"/>
  <c r="H418" i="7"/>
  <c r="I418" i="7" s="1"/>
  <c r="O605" i="19" l="1"/>
  <c r="L61" i="6"/>
  <c r="H607" i="19"/>
  <c r="I608" i="19" s="1"/>
  <c r="N606" i="19"/>
  <c r="K606" i="19"/>
  <c r="L606" i="19" s="1"/>
  <c r="M606" i="19"/>
  <c r="K418" i="7"/>
  <c r="L418" i="7" s="1"/>
  <c r="F419" i="7"/>
  <c r="K62" i="6"/>
  <c r="F63" i="6"/>
  <c r="H63" i="6" l="1"/>
  <c r="I63" i="6" s="1"/>
  <c r="J63" i="6"/>
  <c r="H608" i="19"/>
  <c r="I609" i="19" s="1"/>
  <c r="N607" i="19"/>
  <c r="O606" i="19"/>
  <c r="K607" i="19"/>
  <c r="L607" i="19" s="1"/>
  <c r="M607" i="19"/>
  <c r="L62" i="6"/>
  <c r="E63" i="6"/>
  <c r="E419" i="7"/>
  <c r="J419" i="7"/>
  <c r="H419" i="7"/>
  <c r="I419" i="7" s="1"/>
  <c r="O607" i="19" l="1"/>
  <c r="H609" i="19"/>
  <c r="I610" i="19" s="1"/>
  <c r="N608" i="19"/>
  <c r="K608" i="19"/>
  <c r="L608" i="19" s="1"/>
  <c r="M608" i="19"/>
  <c r="K419" i="7"/>
  <c r="L419" i="7" s="1"/>
  <c r="F420" i="7"/>
  <c r="K63" i="6"/>
  <c r="L63" i="6" s="1"/>
  <c r="F64" i="6"/>
  <c r="J64" i="6" s="1"/>
  <c r="N609" i="19" l="1"/>
  <c r="O608" i="19"/>
  <c r="M609" i="19"/>
  <c r="K609" i="19"/>
  <c r="L609" i="19" s="1"/>
  <c r="E64" i="6"/>
  <c r="H64" i="6"/>
  <c r="I64" i="6" s="1"/>
  <c r="E420" i="7"/>
  <c r="J420" i="7"/>
  <c r="H420" i="7"/>
  <c r="I420" i="7" s="1"/>
  <c r="O609" i="19" l="1"/>
  <c r="M610" i="19"/>
  <c r="K610" i="19"/>
  <c r="L610" i="19" s="1"/>
  <c r="H610" i="19"/>
  <c r="I611" i="19" s="1"/>
  <c r="K420" i="7"/>
  <c r="L420" i="7" s="1"/>
  <c r="F421" i="7"/>
  <c r="K64" i="6"/>
  <c r="F65" i="6"/>
  <c r="J65" i="6" s="1"/>
  <c r="L64" i="6" l="1"/>
  <c r="N610" i="19"/>
  <c r="O610" i="19" s="1"/>
  <c r="H611" i="19"/>
  <c r="I612" i="19" s="1"/>
  <c r="E65" i="6"/>
  <c r="H65" i="6"/>
  <c r="I65" i="6" s="1"/>
  <c r="E421" i="7"/>
  <c r="J421" i="7"/>
  <c r="H421" i="7"/>
  <c r="I421" i="7" s="1"/>
  <c r="N611" i="19" l="1"/>
  <c r="M611" i="19"/>
  <c r="K611" i="19"/>
  <c r="L611" i="19" s="1"/>
  <c r="K421" i="7"/>
  <c r="L421" i="7" s="1"/>
  <c r="F422" i="7"/>
  <c r="K65" i="6"/>
  <c r="F66" i="6"/>
  <c r="O611" i="19" l="1"/>
  <c r="H66" i="6"/>
  <c r="I66" i="6" s="1"/>
  <c r="J66" i="6"/>
  <c r="M612" i="19"/>
  <c r="K612" i="19"/>
  <c r="L612" i="19" s="1"/>
  <c r="H612" i="19"/>
  <c r="I613" i="19" s="1"/>
  <c r="L65" i="6"/>
  <c r="E66" i="6"/>
  <c r="K66" i="6" s="1"/>
  <c r="E422" i="7"/>
  <c r="J422" i="7"/>
  <c r="H422" i="7"/>
  <c r="I422" i="7" s="1"/>
  <c r="F67" i="6" l="1"/>
  <c r="N612" i="19"/>
  <c r="O612" i="19" s="1"/>
  <c r="L66" i="6"/>
  <c r="K422" i="7"/>
  <c r="L422" i="7" s="1"/>
  <c r="F423" i="7"/>
  <c r="H67" i="6" l="1"/>
  <c r="I67" i="6" s="1"/>
  <c r="J67" i="6"/>
  <c r="E67" i="6"/>
  <c r="F68" i="6" s="1"/>
  <c r="M613" i="19"/>
  <c r="K613" i="19"/>
  <c r="L613" i="19" s="1"/>
  <c r="H613" i="19"/>
  <c r="I614" i="19" s="1"/>
  <c r="E423" i="7"/>
  <c r="J423" i="7"/>
  <c r="H423" i="7"/>
  <c r="I423" i="7" s="1"/>
  <c r="H68" i="6" l="1"/>
  <c r="I68" i="6" s="1"/>
  <c r="J68" i="6"/>
  <c r="K67" i="6"/>
  <c r="L67" i="6" s="1"/>
  <c r="N613" i="19"/>
  <c r="O613" i="19" s="1"/>
  <c r="E68" i="6"/>
  <c r="K423" i="7"/>
  <c r="L423" i="7" s="1"/>
  <c r="F424" i="7"/>
  <c r="K614" i="19" l="1"/>
  <c r="L614" i="19" s="1"/>
  <c r="M614" i="19"/>
  <c r="H614" i="19"/>
  <c r="I615" i="19" s="1"/>
  <c r="E424" i="7"/>
  <c r="J424" i="7"/>
  <c r="H424" i="7"/>
  <c r="I424" i="7" s="1"/>
  <c r="K68" i="6"/>
  <c r="F69" i="6"/>
  <c r="H69" i="6" l="1"/>
  <c r="I69" i="6" s="1"/>
  <c r="J69" i="6"/>
  <c r="L68" i="6"/>
  <c r="H615" i="19"/>
  <c r="I616" i="19" s="1"/>
  <c r="N614" i="19"/>
  <c r="O614" i="19" s="1"/>
  <c r="E69" i="6"/>
  <c r="K424" i="7"/>
  <c r="L424" i="7" s="1"/>
  <c r="F425" i="7"/>
  <c r="H616" i="19" l="1"/>
  <c r="I617" i="19" s="1"/>
  <c r="N615" i="19"/>
  <c r="K615" i="19"/>
  <c r="L615" i="19" s="1"/>
  <c r="M615" i="19"/>
  <c r="E425" i="7"/>
  <c r="J425" i="7"/>
  <c r="H425" i="7"/>
  <c r="I425" i="7" s="1"/>
  <c r="K69" i="6"/>
  <c r="L69" i="6" s="1"/>
  <c r="F70" i="6"/>
  <c r="J70" i="6" s="1"/>
  <c r="H617" i="19" l="1"/>
  <c r="I618" i="19" s="1"/>
  <c r="N616" i="19"/>
  <c r="O615" i="19"/>
  <c r="K616" i="19"/>
  <c r="L616" i="19" s="1"/>
  <c r="M616" i="19"/>
  <c r="E70" i="6"/>
  <c r="H70" i="6"/>
  <c r="I70" i="6" s="1"/>
  <c r="K425" i="7"/>
  <c r="L425" i="7" s="1"/>
  <c r="F426" i="7"/>
  <c r="N617" i="19" l="1"/>
  <c r="O616" i="19"/>
  <c r="M617" i="19"/>
  <c r="K617" i="19"/>
  <c r="L617" i="19" s="1"/>
  <c r="E426" i="7"/>
  <c r="J426" i="7"/>
  <c r="H426" i="7"/>
  <c r="I426" i="7" s="1"/>
  <c r="K70" i="6"/>
  <c r="L70" i="6" s="1"/>
  <c r="F71" i="6"/>
  <c r="O617" i="19" l="1"/>
  <c r="H71" i="6"/>
  <c r="I71" i="6" s="1"/>
  <c r="J71" i="6"/>
  <c r="M618" i="19"/>
  <c r="K618" i="19"/>
  <c r="L618" i="19" s="1"/>
  <c r="H618" i="19"/>
  <c r="I619" i="19" s="1"/>
  <c r="E71" i="6"/>
  <c r="K426" i="7"/>
  <c r="L426" i="7" s="1"/>
  <c r="F427" i="7"/>
  <c r="N618" i="19" l="1"/>
  <c r="O618" i="19" s="1"/>
  <c r="E427" i="7"/>
  <c r="J427" i="7"/>
  <c r="H427" i="7"/>
  <c r="I427" i="7" s="1"/>
  <c r="K71" i="6"/>
  <c r="L71" i="6" s="1"/>
  <c r="F72" i="6"/>
  <c r="H72" i="6" l="1"/>
  <c r="I72" i="6" s="1"/>
  <c r="J72" i="6"/>
  <c r="M619" i="19"/>
  <c r="K619" i="19"/>
  <c r="L619" i="19" s="1"/>
  <c r="H619" i="19"/>
  <c r="I620" i="19" s="1"/>
  <c r="E72" i="6"/>
  <c r="K427" i="7"/>
  <c r="L427" i="7" s="1"/>
  <c r="F428" i="7"/>
  <c r="N619" i="19" l="1"/>
  <c r="O619" i="19" s="1"/>
  <c r="K72" i="6"/>
  <c r="L72" i="6" s="1"/>
  <c r="F73" i="6"/>
  <c r="E428" i="7"/>
  <c r="J428" i="7"/>
  <c r="H428" i="7"/>
  <c r="I428" i="7" s="1"/>
  <c r="H73" i="6" l="1"/>
  <c r="I73" i="6" s="1"/>
  <c r="J73" i="6"/>
  <c r="E73" i="6"/>
  <c r="K73" i="6" s="1"/>
  <c r="M620" i="19"/>
  <c r="K620" i="19"/>
  <c r="L620" i="19" s="1"/>
  <c r="H620" i="19"/>
  <c r="I621" i="19" s="1"/>
  <c r="K428" i="7"/>
  <c r="L428" i="7" s="1"/>
  <c r="F429" i="7"/>
  <c r="F74" i="6" l="1"/>
  <c r="E74" i="6" s="1"/>
  <c r="L73" i="6"/>
  <c r="N620" i="19"/>
  <c r="O620" i="19" s="1"/>
  <c r="H621" i="19"/>
  <c r="I622" i="19" s="1"/>
  <c r="E429" i="7"/>
  <c r="J429" i="7"/>
  <c r="H429" i="7"/>
  <c r="I429" i="7" s="1"/>
  <c r="H74" i="6" l="1"/>
  <c r="I74" i="6" s="1"/>
  <c r="J74" i="6"/>
  <c r="H622" i="19"/>
  <c r="I623" i="19" s="1"/>
  <c r="N621" i="19"/>
  <c r="M621" i="19"/>
  <c r="K621" i="19"/>
  <c r="L621" i="19" s="1"/>
  <c r="K429" i="7"/>
  <c r="L429" i="7" s="1"/>
  <c r="F430" i="7"/>
  <c r="K74" i="6"/>
  <c r="F75" i="6"/>
  <c r="J75" i="6" s="1"/>
  <c r="L74" i="6" l="1"/>
  <c r="O621" i="19"/>
  <c r="H623" i="19"/>
  <c r="I624" i="19" s="1"/>
  <c r="N622" i="19"/>
  <c r="K622" i="19"/>
  <c r="L622" i="19" s="1"/>
  <c r="M622" i="19"/>
  <c r="E75" i="6"/>
  <c r="H75" i="6"/>
  <c r="I75" i="6" s="1"/>
  <c r="E430" i="7"/>
  <c r="J430" i="7"/>
  <c r="H430" i="7"/>
  <c r="I430" i="7" s="1"/>
  <c r="O622" i="19" l="1"/>
  <c r="H624" i="19"/>
  <c r="I625" i="19" s="1"/>
  <c r="N623" i="19"/>
  <c r="K623" i="19"/>
  <c r="L623" i="19" s="1"/>
  <c r="M623" i="19"/>
  <c r="K430" i="7"/>
  <c r="L430" i="7" s="1"/>
  <c r="F431" i="7"/>
  <c r="K75" i="6"/>
  <c r="F76" i="6"/>
  <c r="H76" i="6" l="1"/>
  <c r="I76" i="6" s="1"/>
  <c r="J76" i="6"/>
  <c r="H625" i="19"/>
  <c r="I626" i="19" s="1"/>
  <c r="N624" i="19"/>
  <c r="O623" i="19"/>
  <c r="K624" i="19"/>
  <c r="L624" i="19" s="1"/>
  <c r="M624" i="19"/>
  <c r="L75" i="6"/>
  <c r="E76" i="6"/>
  <c r="E431" i="7"/>
  <c r="J431" i="7"/>
  <c r="H431" i="7"/>
  <c r="I431" i="7" s="1"/>
  <c r="N625" i="19" l="1"/>
  <c r="O624" i="19"/>
  <c r="M625" i="19"/>
  <c r="K625" i="19"/>
  <c r="L625" i="19" s="1"/>
  <c r="K431" i="7"/>
  <c r="L431" i="7" s="1"/>
  <c r="F432" i="7"/>
  <c r="K76" i="6"/>
  <c r="F77" i="6"/>
  <c r="H77" i="6" l="1"/>
  <c r="I77" i="6" s="1"/>
  <c r="J77" i="6"/>
  <c r="L76" i="6"/>
  <c r="O625" i="19"/>
  <c r="M626" i="19"/>
  <c r="K626" i="19"/>
  <c r="L626" i="19" s="1"/>
  <c r="H626" i="19"/>
  <c r="I627" i="19" s="1"/>
  <c r="E77" i="6"/>
  <c r="E432" i="7"/>
  <c r="J432" i="7"/>
  <c r="H432" i="7"/>
  <c r="I432" i="7" s="1"/>
  <c r="N626" i="19" l="1"/>
  <c r="O626" i="19" s="1"/>
  <c r="K432" i="7"/>
  <c r="L432" i="7" s="1"/>
  <c r="F433" i="7"/>
  <c r="K77" i="6"/>
  <c r="F78" i="6"/>
  <c r="H78" i="6" l="1"/>
  <c r="I78" i="6" s="1"/>
  <c r="J78" i="6"/>
  <c r="M627" i="19"/>
  <c r="K627" i="19"/>
  <c r="L627" i="19" s="1"/>
  <c r="H627" i="19"/>
  <c r="I628" i="19" s="1"/>
  <c r="E78" i="6"/>
  <c r="L77" i="6"/>
  <c r="E433" i="7"/>
  <c r="J433" i="7"/>
  <c r="H433" i="7"/>
  <c r="I433" i="7" s="1"/>
  <c r="N627" i="19" l="1"/>
  <c r="O627" i="19" s="1"/>
  <c r="H628" i="19"/>
  <c r="I629" i="19" s="1"/>
  <c r="K433" i="7"/>
  <c r="L433" i="7" s="1"/>
  <c r="F434" i="7"/>
  <c r="K78" i="6"/>
  <c r="F79" i="6"/>
  <c r="H79" i="6" l="1"/>
  <c r="I79" i="6" s="1"/>
  <c r="J79" i="6"/>
  <c r="N628" i="19"/>
  <c r="M628" i="19"/>
  <c r="K628" i="19"/>
  <c r="L628" i="19" s="1"/>
  <c r="L78" i="6"/>
  <c r="E79" i="6"/>
  <c r="K79" i="6" s="1"/>
  <c r="E434" i="7"/>
  <c r="J434" i="7"/>
  <c r="H434" i="7"/>
  <c r="I434" i="7" s="1"/>
  <c r="O628" i="19" l="1"/>
  <c r="L79" i="6"/>
  <c r="F80" i="6"/>
  <c r="M629" i="19"/>
  <c r="K629" i="19"/>
  <c r="L629" i="19" s="1"/>
  <c r="H629" i="19"/>
  <c r="I630" i="19" s="1"/>
  <c r="K434" i="7"/>
  <c r="L434" i="7" s="1"/>
  <c r="F435" i="7"/>
  <c r="H80" i="6" l="1"/>
  <c r="I80" i="6" s="1"/>
  <c r="J80" i="6"/>
  <c r="E80" i="6"/>
  <c r="K80" i="6" s="1"/>
  <c r="H630" i="19"/>
  <c r="I631" i="19" s="1"/>
  <c r="N629" i="19"/>
  <c r="O629" i="19" s="1"/>
  <c r="E435" i="7"/>
  <c r="J435" i="7"/>
  <c r="H435" i="7"/>
  <c r="I435" i="7" s="1"/>
  <c r="L80" i="6" l="1"/>
  <c r="F81" i="6"/>
  <c r="E81" i="6" s="1"/>
  <c r="F82" i="6" s="1"/>
  <c r="H631" i="19"/>
  <c r="I632" i="19" s="1"/>
  <c r="N630" i="19"/>
  <c r="K630" i="19"/>
  <c r="L630" i="19" s="1"/>
  <c r="M630" i="19"/>
  <c r="K435" i="7"/>
  <c r="L435" i="7" s="1"/>
  <c r="F436" i="7"/>
  <c r="H82" i="6" l="1"/>
  <c r="I82" i="6" s="1"/>
  <c r="J82" i="6"/>
  <c r="H81" i="6"/>
  <c r="I81" i="6" s="1"/>
  <c r="J81" i="6"/>
  <c r="K81" i="6"/>
  <c r="O630" i="19"/>
  <c r="H632" i="19"/>
  <c r="I633" i="19" s="1"/>
  <c r="N631" i="19"/>
  <c r="K631" i="19"/>
  <c r="L631" i="19" s="1"/>
  <c r="M631" i="19"/>
  <c r="E436" i="7"/>
  <c r="J436" i="7"/>
  <c r="H436" i="7"/>
  <c r="I436" i="7" s="1"/>
  <c r="E82" i="6"/>
  <c r="L81" i="6" l="1"/>
  <c r="H633" i="19"/>
  <c r="I634" i="19" s="1"/>
  <c r="N632" i="19"/>
  <c r="O631" i="19"/>
  <c r="K632" i="19"/>
  <c r="L632" i="19" s="1"/>
  <c r="M632" i="19"/>
  <c r="K436" i="7"/>
  <c r="L436" i="7" s="1"/>
  <c r="F437" i="7"/>
  <c r="K82" i="6"/>
  <c r="L82" i="6" s="1"/>
  <c r="F83" i="6"/>
  <c r="H83" i="6" l="1"/>
  <c r="I83" i="6" s="1"/>
  <c r="J83" i="6"/>
  <c r="O632" i="19"/>
  <c r="N633" i="19"/>
  <c r="M633" i="19"/>
  <c r="K633" i="19"/>
  <c r="L633" i="19" s="1"/>
  <c r="E83" i="6"/>
  <c r="E437" i="7"/>
  <c r="J437" i="7"/>
  <c r="H437" i="7"/>
  <c r="I437" i="7" s="1"/>
  <c r="O633" i="19" l="1"/>
  <c r="M634" i="19"/>
  <c r="K634" i="19"/>
  <c r="L634" i="19" s="1"/>
  <c r="H634" i="19"/>
  <c r="I635" i="19" s="1"/>
  <c r="K83" i="6"/>
  <c r="F84" i="6"/>
  <c r="K437" i="7"/>
  <c r="L437" i="7" s="1"/>
  <c r="F438" i="7"/>
  <c r="H84" i="6" l="1"/>
  <c r="I84" i="6" s="1"/>
  <c r="J84" i="6"/>
  <c r="N634" i="19"/>
  <c r="O634" i="19" s="1"/>
  <c r="E438" i="7"/>
  <c r="J438" i="7"/>
  <c r="H438" i="7"/>
  <c r="I438" i="7" s="1"/>
  <c r="E84" i="6"/>
  <c r="L83" i="6"/>
  <c r="M635" i="19" l="1"/>
  <c r="K635" i="19"/>
  <c r="L635" i="19" s="1"/>
  <c r="H635" i="19"/>
  <c r="I636" i="19" s="1"/>
  <c r="K84" i="6"/>
  <c r="L84" i="6" s="1"/>
  <c r="F85" i="6"/>
  <c r="J85" i="6" s="1"/>
  <c r="K438" i="7"/>
  <c r="L438" i="7" s="1"/>
  <c r="F439" i="7"/>
  <c r="N635" i="19" l="1"/>
  <c r="O635" i="19" s="1"/>
  <c r="E439" i="7"/>
  <c r="J439" i="7"/>
  <c r="H439" i="7"/>
  <c r="I439" i="7" s="1"/>
  <c r="E85" i="6"/>
  <c r="H85" i="6"/>
  <c r="I85" i="6" s="1"/>
  <c r="M636" i="19" l="1"/>
  <c r="K636" i="19"/>
  <c r="L636" i="19" s="1"/>
  <c r="H636" i="19"/>
  <c r="I637" i="19" s="1"/>
  <c r="K85" i="6"/>
  <c r="L85" i="6" s="1"/>
  <c r="F86" i="6"/>
  <c r="K439" i="7"/>
  <c r="L439" i="7" s="1"/>
  <c r="F440" i="7"/>
  <c r="H86" i="6" l="1"/>
  <c r="I86" i="6" s="1"/>
  <c r="J86" i="6"/>
  <c r="N636" i="19"/>
  <c r="O636" i="19" s="1"/>
  <c r="H637" i="19"/>
  <c r="I638" i="19" s="1"/>
  <c r="E440" i="7"/>
  <c r="J440" i="7"/>
  <c r="H440" i="7"/>
  <c r="I440" i="7" s="1"/>
  <c r="E86" i="6"/>
  <c r="N637" i="19" l="1"/>
  <c r="M637" i="19"/>
  <c r="K637" i="19"/>
  <c r="L637" i="19" s="1"/>
  <c r="K86" i="6"/>
  <c r="L86" i="6" s="1"/>
  <c r="F87" i="6"/>
  <c r="J87" i="6" s="1"/>
  <c r="K440" i="7"/>
  <c r="L440" i="7" s="1"/>
  <c r="F441" i="7"/>
  <c r="O637" i="19" l="1"/>
  <c r="K638" i="19"/>
  <c r="L638" i="19" s="1"/>
  <c r="M638" i="19"/>
  <c r="H638" i="19"/>
  <c r="I639" i="19" s="1"/>
  <c r="E441" i="7"/>
  <c r="J441" i="7"/>
  <c r="H441" i="7"/>
  <c r="I441" i="7" s="1"/>
  <c r="E87" i="6"/>
  <c r="H87" i="6"/>
  <c r="I87" i="6" s="1"/>
  <c r="N638" i="19" l="1"/>
  <c r="O638" i="19" s="1"/>
  <c r="H639" i="19"/>
  <c r="I640" i="19" s="1"/>
  <c r="K87" i="6"/>
  <c r="L87" i="6" s="1"/>
  <c r="F88" i="6"/>
  <c r="K441" i="7"/>
  <c r="L441" i="7" s="1"/>
  <c r="F442" i="7"/>
  <c r="H88" i="6" l="1"/>
  <c r="I88" i="6" s="1"/>
  <c r="J88" i="6"/>
  <c r="H640" i="19"/>
  <c r="I641" i="19" s="1"/>
  <c r="N639" i="19"/>
  <c r="M639" i="19"/>
  <c r="K639" i="19"/>
  <c r="L639" i="19" s="1"/>
  <c r="E442" i="7"/>
  <c r="J442" i="7"/>
  <c r="H442" i="7"/>
  <c r="I442" i="7" s="1"/>
  <c r="E88" i="6"/>
  <c r="O639" i="19" l="1"/>
  <c r="H641" i="19"/>
  <c r="I642" i="19" s="1"/>
  <c r="N640" i="19"/>
  <c r="M640" i="19"/>
  <c r="K640" i="19"/>
  <c r="L640" i="19" s="1"/>
  <c r="K88" i="6"/>
  <c r="F89" i="6"/>
  <c r="K442" i="7"/>
  <c r="L442" i="7" s="1"/>
  <c r="F443" i="7"/>
  <c r="H89" i="6" l="1"/>
  <c r="I89" i="6" s="1"/>
  <c r="J89" i="6"/>
  <c r="L88" i="6"/>
  <c r="H642" i="19"/>
  <c r="I643" i="19" s="1"/>
  <c r="N641" i="19"/>
  <c r="O640" i="19"/>
  <c r="K641" i="19"/>
  <c r="L641" i="19" s="1"/>
  <c r="M641" i="19"/>
  <c r="E89" i="6"/>
  <c r="F90" i="6" s="1"/>
  <c r="E443" i="7"/>
  <c r="J443" i="7"/>
  <c r="H443" i="7"/>
  <c r="I443" i="7" s="1"/>
  <c r="H90" i="6" l="1"/>
  <c r="I90" i="6" s="1"/>
  <c r="J90" i="6"/>
  <c r="K89" i="6"/>
  <c r="L89" i="6" s="1"/>
  <c r="H643" i="19"/>
  <c r="I644" i="19" s="1"/>
  <c r="N642" i="19"/>
  <c r="O641" i="19"/>
  <c r="K642" i="19"/>
  <c r="L642" i="19" s="1"/>
  <c r="M642" i="19"/>
  <c r="E90" i="6"/>
  <c r="F91" i="6" s="1"/>
  <c r="J91" i="6" s="1"/>
  <c r="K443" i="7"/>
  <c r="L443" i="7" s="1"/>
  <c r="F444" i="7"/>
  <c r="K90" i="6"/>
  <c r="L90" i="6" s="1"/>
  <c r="O642" i="19" l="1"/>
  <c r="N643" i="19"/>
  <c r="M643" i="19"/>
  <c r="K643" i="19"/>
  <c r="L643" i="19" s="1"/>
  <c r="E91" i="6"/>
  <c r="H91" i="6"/>
  <c r="I91" i="6" s="1"/>
  <c r="E444" i="7"/>
  <c r="J444" i="7"/>
  <c r="H444" i="7"/>
  <c r="I444" i="7" s="1"/>
  <c r="O643" i="19" l="1"/>
  <c r="M644" i="19"/>
  <c r="K644" i="19"/>
  <c r="L644" i="19" s="1"/>
  <c r="H644" i="19"/>
  <c r="I645" i="19" s="1"/>
  <c r="K444" i="7"/>
  <c r="L444" i="7" s="1"/>
  <c r="F445" i="7"/>
  <c r="K91" i="6"/>
  <c r="L91" i="6" s="1"/>
  <c r="F92" i="6"/>
  <c r="H92" i="6" l="1"/>
  <c r="I92" i="6" s="1"/>
  <c r="J92" i="6"/>
  <c r="N644" i="19"/>
  <c r="O644" i="19" s="1"/>
  <c r="H645" i="19"/>
  <c r="I646" i="19" s="1"/>
  <c r="E445" i="7"/>
  <c r="J445" i="7"/>
  <c r="H445" i="7"/>
  <c r="I445" i="7" s="1"/>
  <c r="E92" i="6"/>
  <c r="N645" i="19" l="1"/>
  <c r="H646" i="19"/>
  <c r="I647" i="19" s="1"/>
  <c r="M645" i="19"/>
  <c r="K645" i="19"/>
  <c r="L645" i="19" s="1"/>
  <c r="K92" i="6"/>
  <c r="L92" i="6" s="1"/>
  <c r="F93" i="6"/>
  <c r="K445" i="7"/>
  <c r="L445" i="7" s="1"/>
  <c r="F446" i="7"/>
  <c r="H93" i="6" l="1"/>
  <c r="I93" i="6" s="1"/>
  <c r="J93" i="6"/>
  <c r="O645" i="19"/>
  <c r="N646" i="19"/>
  <c r="H647" i="19"/>
  <c r="I648" i="19" s="1"/>
  <c r="M646" i="19"/>
  <c r="K646" i="19"/>
  <c r="L646" i="19" s="1"/>
  <c r="E446" i="7"/>
  <c r="J446" i="7"/>
  <c r="H446" i="7"/>
  <c r="I446" i="7" s="1"/>
  <c r="E93" i="6"/>
  <c r="O646" i="19" l="1"/>
  <c r="H648" i="19"/>
  <c r="I649" i="19" s="1"/>
  <c r="N647" i="19"/>
  <c r="M647" i="19"/>
  <c r="K647" i="19"/>
  <c r="L647" i="19" s="1"/>
  <c r="K93" i="6"/>
  <c r="F94" i="6"/>
  <c r="K446" i="7"/>
  <c r="L446" i="7" s="1"/>
  <c r="F447" i="7"/>
  <c r="H94" i="6" l="1"/>
  <c r="I94" i="6" s="1"/>
  <c r="J94" i="6"/>
  <c r="L93" i="6"/>
  <c r="O647" i="19"/>
  <c r="H649" i="19"/>
  <c r="I650" i="19" s="1"/>
  <c r="N648" i="19"/>
  <c r="K648" i="19"/>
  <c r="L648" i="19" s="1"/>
  <c r="M648" i="19"/>
  <c r="E447" i="7"/>
  <c r="J447" i="7"/>
  <c r="H447" i="7"/>
  <c r="I447" i="7" s="1"/>
  <c r="E94" i="6"/>
  <c r="O648" i="19" l="1"/>
  <c r="H650" i="19"/>
  <c r="I651" i="19" s="1"/>
  <c r="N649" i="19"/>
  <c r="K649" i="19"/>
  <c r="L649" i="19" s="1"/>
  <c r="M649" i="19"/>
  <c r="K94" i="6"/>
  <c r="L94" i="6" s="1"/>
  <c r="F95" i="6"/>
  <c r="J95" i="6" s="1"/>
  <c r="K447" i="7"/>
  <c r="L447" i="7" s="1"/>
  <c r="F448" i="7"/>
  <c r="O649" i="19" l="1"/>
  <c r="H651" i="19"/>
  <c r="I652" i="19" s="1"/>
  <c r="N650" i="19"/>
  <c r="K650" i="19"/>
  <c r="L650" i="19" s="1"/>
  <c r="M650" i="19"/>
  <c r="E448" i="7"/>
  <c r="J448" i="7"/>
  <c r="H448" i="7"/>
  <c r="I448" i="7" s="1"/>
  <c r="E95" i="6"/>
  <c r="H95" i="6"/>
  <c r="I95" i="6" s="1"/>
  <c r="O650" i="19" l="1"/>
  <c r="N651" i="19"/>
  <c r="M651" i="19"/>
  <c r="K651" i="19"/>
  <c r="L651" i="19" s="1"/>
  <c r="K95" i="6"/>
  <c r="L95" i="6" s="1"/>
  <c r="F96" i="6"/>
  <c r="K448" i="7"/>
  <c r="L448" i="7" s="1"/>
  <c r="F449" i="7"/>
  <c r="O651" i="19" l="1"/>
  <c r="H96" i="6"/>
  <c r="I96" i="6" s="1"/>
  <c r="J96" i="6"/>
  <c r="M652" i="19"/>
  <c r="K652" i="19"/>
  <c r="L652" i="19" s="1"/>
  <c r="H652" i="19"/>
  <c r="I653" i="19" s="1"/>
  <c r="E449" i="7"/>
  <c r="J449" i="7"/>
  <c r="H449" i="7"/>
  <c r="I449" i="7" s="1"/>
  <c r="E96" i="6"/>
  <c r="N652" i="19" l="1"/>
  <c r="O652" i="19" s="1"/>
  <c r="K96" i="6"/>
  <c r="L96" i="6" s="1"/>
  <c r="F97" i="6"/>
  <c r="E97" i="6" s="1"/>
  <c r="K449" i="7"/>
  <c r="L449" i="7" s="1"/>
  <c r="F450" i="7"/>
  <c r="H97" i="6" l="1"/>
  <c r="I97" i="6" s="1"/>
  <c r="J97" i="6"/>
  <c r="M653" i="19"/>
  <c r="K653" i="19"/>
  <c r="L653" i="19" s="1"/>
  <c r="H653" i="19"/>
  <c r="I654" i="19" s="1"/>
  <c r="K97" i="6"/>
  <c r="F98" i="6"/>
  <c r="J98" i="6" s="1"/>
  <c r="E450" i="7"/>
  <c r="J450" i="7"/>
  <c r="H450" i="7"/>
  <c r="I450" i="7" s="1"/>
  <c r="L97" i="6" l="1"/>
  <c r="N653" i="19"/>
  <c r="O653" i="19" s="1"/>
  <c r="H654" i="19"/>
  <c r="I655" i="19" s="1"/>
  <c r="K450" i="7"/>
  <c r="L450" i="7" s="1"/>
  <c r="F451" i="7"/>
  <c r="E98" i="6"/>
  <c r="H98" i="6"/>
  <c r="I98" i="6" s="1"/>
  <c r="N654" i="19" l="1"/>
  <c r="M654" i="19"/>
  <c r="K654" i="19"/>
  <c r="L654" i="19" s="1"/>
  <c r="K98" i="6"/>
  <c r="L98" i="6" s="1"/>
  <c r="F99" i="6"/>
  <c r="E451" i="7"/>
  <c r="J451" i="7"/>
  <c r="H451" i="7"/>
  <c r="I451" i="7" s="1"/>
  <c r="H99" i="6" l="1"/>
  <c r="I99" i="6" s="1"/>
  <c r="J99" i="6"/>
  <c r="M655" i="19"/>
  <c r="K655" i="19"/>
  <c r="L655" i="19" s="1"/>
  <c r="O654" i="19"/>
  <c r="H655" i="19"/>
  <c r="I656" i="19" s="1"/>
  <c r="K451" i="7"/>
  <c r="L451" i="7" s="1"/>
  <c r="F452" i="7"/>
  <c r="E99" i="6"/>
  <c r="H656" i="19" l="1"/>
  <c r="I657" i="19" s="1"/>
  <c r="N655" i="19"/>
  <c r="O655" i="19" s="1"/>
  <c r="K99" i="6"/>
  <c r="F100" i="6"/>
  <c r="E452" i="7"/>
  <c r="J452" i="7"/>
  <c r="H452" i="7"/>
  <c r="I452" i="7" s="1"/>
  <c r="H100" i="6" l="1"/>
  <c r="I100" i="6" s="1"/>
  <c r="J100" i="6"/>
  <c r="H657" i="19"/>
  <c r="I658" i="19" s="1"/>
  <c r="N656" i="19"/>
  <c r="K656" i="19"/>
  <c r="L656" i="19" s="1"/>
  <c r="M656" i="19"/>
  <c r="L99" i="6"/>
  <c r="E100" i="6"/>
  <c r="K452" i="7"/>
  <c r="L452" i="7" s="1"/>
  <c r="F453" i="7"/>
  <c r="O656" i="19" l="1"/>
  <c r="H658" i="19"/>
  <c r="I659" i="19" s="1"/>
  <c r="N657" i="19"/>
  <c r="K657" i="19"/>
  <c r="L657" i="19" s="1"/>
  <c r="M657" i="19"/>
  <c r="E453" i="7"/>
  <c r="J453" i="7"/>
  <c r="H453" i="7"/>
  <c r="I453" i="7" s="1"/>
  <c r="K100" i="6"/>
  <c r="F101" i="6"/>
  <c r="H101" i="6" l="1"/>
  <c r="I101" i="6" s="1"/>
  <c r="J101" i="6"/>
  <c r="L100" i="6"/>
  <c r="E101" i="6"/>
  <c r="K101" i="6" s="1"/>
  <c r="L101" i="6" s="1"/>
  <c r="O657" i="19"/>
  <c r="H659" i="19"/>
  <c r="I660" i="19" s="1"/>
  <c r="N658" i="19"/>
  <c r="K658" i="19"/>
  <c r="L658" i="19" s="1"/>
  <c r="M658" i="19"/>
  <c r="K453" i="7"/>
  <c r="L453" i="7" s="1"/>
  <c r="F454" i="7"/>
  <c r="F102" i="6" l="1"/>
  <c r="J102" i="6" s="1"/>
  <c r="O658" i="19"/>
  <c r="N659" i="19"/>
  <c r="M659" i="19"/>
  <c r="K659" i="19"/>
  <c r="L659" i="19" s="1"/>
  <c r="E454" i="7"/>
  <c r="J454" i="7"/>
  <c r="H454" i="7"/>
  <c r="I454" i="7" s="1"/>
  <c r="E102" i="6"/>
  <c r="H102" i="6" l="1"/>
  <c r="I102" i="6" s="1"/>
  <c r="O659" i="19"/>
  <c r="M660" i="19"/>
  <c r="K660" i="19"/>
  <c r="L660" i="19" s="1"/>
  <c r="H660" i="19"/>
  <c r="I661" i="19" s="1"/>
  <c r="K102" i="6"/>
  <c r="F103" i="6"/>
  <c r="K454" i="7"/>
  <c r="L454" i="7" s="1"/>
  <c r="F455" i="7"/>
  <c r="H103" i="6" l="1"/>
  <c r="I103" i="6" s="1"/>
  <c r="J103" i="6"/>
  <c r="L102" i="6"/>
  <c r="N660" i="19"/>
  <c r="O660" i="19" s="1"/>
  <c r="H661" i="19"/>
  <c r="I662" i="19" s="1"/>
  <c r="E103" i="6"/>
  <c r="E455" i="7"/>
  <c r="J455" i="7"/>
  <c r="H455" i="7"/>
  <c r="I455" i="7" s="1"/>
  <c r="K103" i="6" l="1"/>
  <c r="L103" i="6" s="1"/>
  <c r="F104" i="6"/>
  <c r="N661" i="19"/>
  <c r="M661" i="19"/>
  <c r="K661" i="19"/>
  <c r="L661" i="19" s="1"/>
  <c r="K455" i="7"/>
  <c r="L455" i="7" s="1"/>
  <c r="F456" i="7"/>
  <c r="H104" i="6" l="1"/>
  <c r="I104" i="6" s="1"/>
  <c r="J104" i="6"/>
  <c r="O661" i="19"/>
  <c r="E104" i="6"/>
  <c r="F105" i="6" s="1"/>
  <c r="M662" i="19"/>
  <c r="K662" i="19"/>
  <c r="L662" i="19" s="1"/>
  <c r="H662" i="19"/>
  <c r="I663" i="19" s="1"/>
  <c r="E456" i="7"/>
  <c r="J456" i="7"/>
  <c r="H456" i="7"/>
  <c r="I456" i="7" s="1"/>
  <c r="H105" i="6" l="1"/>
  <c r="I105" i="6" s="1"/>
  <c r="J105" i="6"/>
  <c r="K104" i="6"/>
  <c r="L104" i="6" s="1"/>
  <c r="N662" i="19"/>
  <c r="O662" i="19" s="1"/>
  <c r="H663" i="19"/>
  <c r="I664" i="19" s="1"/>
  <c r="E105" i="6"/>
  <c r="F106" i="6" s="1"/>
  <c r="K456" i="7"/>
  <c r="L456" i="7" s="1"/>
  <c r="F457" i="7"/>
  <c r="K105" i="6" l="1"/>
  <c r="H106" i="6"/>
  <c r="I106" i="6" s="1"/>
  <c r="J106" i="6"/>
  <c r="L105" i="6"/>
  <c r="H664" i="19"/>
  <c r="I665" i="19" s="1"/>
  <c r="N663" i="19"/>
  <c r="M663" i="19"/>
  <c r="K663" i="19"/>
  <c r="L663" i="19" s="1"/>
  <c r="E457" i="7"/>
  <c r="J457" i="7"/>
  <c r="H457" i="7"/>
  <c r="I457" i="7" s="1"/>
  <c r="E106" i="6"/>
  <c r="O663" i="19" l="1"/>
  <c r="H665" i="19"/>
  <c r="I666" i="19" s="1"/>
  <c r="N664" i="19"/>
  <c r="K664" i="19"/>
  <c r="L664" i="19" s="1"/>
  <c r="M664" i="19"/>
  <c r="K106" i="6"/>
  <c r="L106" i="6" s="1"/>
  <c r="F107" i="6"/>
  <c r="K457" i="7"/>
  <c r="L457" i="7" s="1"/>
  <c r="F458" i="7"/>
  <c r="H107" i="6" l="1"/>
  <c r="I107" i="6" s="1"/>
  <c r="J107" i="6"/>
  <c r="O664" i="19"/>
  <c r="H666" i="19"/>
  <c r="I667" i="19" s="1"/>
  <c r="N665" i="19"/>
  <c r="K665" i="19"/>
  <c r="L665" i="19" s="1"/>
  <c r="M665" i="19"/>
  <c r="E458" i="7"/>
  <c r="J458" i="7"/>
  <c r="H458" i="7"/>
  <c r="I458" i="7" s="1"/>
  <c r="E107" i="6"/>
  <c r="O665" i="19" l="1"/>
  <c r="H667" i="19"/>
  <c r="I668" i="19" s="1"/>
  <c r="N666" i="19"/>
  <c r="K666" i="19"/>
  <c r="L666" i="19" s="1"/>
  <c r="M666" i="19"/>
  <c r="K458" i="7"/>
  <c r="L458" i="7" s="1"/>
  <c r="F459" i="7"/>
  <c r="K107" i="6"/>
  <c r="F108" i="6"/>
  <c r="J108" i="6" s="1"/>
  <c r="O666" i="19" l="1"/>
  <c r="N667" i="19"/>
  <c r="M667" i="19"/>
  <c r="K667" i="19"/>
  <c r="L667" i="19" s="1"/>
  <c r="E108" i="6"/>
  <c r="H108" i="6"/>
  <c r="I108" i="6" s="1"/>
  <c r="E459" i="7"/>
  <c r="J459" i="7"/>
  <c r="H459" i="7"/>
  <c r="I459" i="7" s="1"/>
  <c r="L107" i="6"/>
  <c r="O667" i="19" l="1"/>
  <c r="M668" i="19"/>
  <c r="K668" i="19"/>
  <c r="L668" i="19" s="1"/>
  <c r="H668" i="19"/>
  <c r="I669" i="19" s="1"/>
  <c r="K459" i="7"/>
  <c r="L459" i="7" s="1"/>
  <c r="F460" i="7"/>
  <c r="K108" i="6"/>
  <c r="F109" i="6"/>
  <c r="H109" i="6" l="1"/>
  <c r="I109" i="6" s="1"/>
  <c r="J109" i="6"/>
  <c r="L108" i="6"/>
  <c r="N668" i="19"/>
  <c r="O668" i="19" s="1"/>
  <c r="H669" i="19"/>
  <c r="I670" i="19" s="1"/>
  <c r="E460" i="7"/>
  <c r="J460" i="7"/>
  <c r="H460" i="7"/>
  <c r="I460" i="7" s="1"/>
  <c r="E109" i="6"/>
  <c r="N669" i="19" l="1"/>
  <c r="H670" i="19"/>
  <c r="I671" i="19" s="1"/>
  <c r="M669" i="19"/>
  <c r="K669" i="19"/>
  <c r="L669" i="19" s="1"/>
  <c r="K109" i="6"/>
  <c r="F110" i="6"/>
  <c r="J110" i="6" s="1"/>
  <c r="K460" i="7"/>
  <c r="L460" i="7" s="1"/>
  <c r="F461" i="7"/>
  <c r="O669" i="19" l="1"/>
  <c r="L109" i="6"/>
  <c r="N670" i="19"/>
  <c r="M670" i="19"/>
  <c r="K670" i="19"/>
  <c r="L670" i="19" s="1"/>
  <c r="E461" i="7"/>
  <c r="J461" i="7"/>
  <c r="H461" i="7"/>
  <c r="I461" i="7" s="1"/>
  <c r="E110" i="6"/>
  <c r="H110" i="6"/>
  <c r="I110" i="6" s="1"/>
  <c r="O670" i="19" l="1"/>
  <c r="M671" i="19"/>
  <c r="K671" i="19"/>
  <c r="L671" i="19" s="1"/>
  <c r="H671" i="19"/>
  <c r="I672" i="19" s="1"/>
  <c r="K110" i="6"/>
  <c r="L110" i="6" s="1"/>
  <c r="F111" i="6"/>
  <c r="K461" i="7"/>
  <c r="L461" i="7" s="1"/>
  <c r="F462" i="7"/>
  <c r="H111" i="6" l="1"/>
  <c r="I111" i="6" s="1"/>
  <c r="J111" i="6"/>
  <c r="N671" i="19"/>
  <c r="O671" i="19" s="1"/>
  <c r="E462" i="7"/>
  <c r="J462" i="7"/>
  <c r="H462" i="7"/>
  <c r="I462" i="7" s="1"/>
  <c r="E111" i="6"/>
  <c r="K672" i="19" l="1"/>
  <c r="L672" i="19" s="1"/>
  <c r="M672" i="19"/>
  <c r="H672" i="19"/>
  <c r="I673" i="19" s="1"/>
  <c r="K111" i="6"/>
  <c r="F112" i="6"/>
  <c r="J112" i="6" s="1"/>
  <c r="K462" i="7"/>
  <c r="L462" i="7" s="1"/>
  <c r="F463" i="7"/>
  <c r="L111" i="6" l="1"/>
  <c r="H673" i="19"/>
  <c r="I674" i="19" s="1"/>
  <c r="N672" i="19"/>
  <c r="O672" i="19" s="1"/>
  <c r="E112" i="6"/>
  <c r="H112" i="6"/>
  <c r="I112" i="6" s="1"/>
  <c r="E463" i="7"/>
  <c r="J463" i="7"/>
  <c r="H463" i="7"/>
  <c r="I463" i="7" s="1"/>
  <c r="H674" i="19" l="1"/>
  <c r="I675" i="19" s="1"/>
  <c r="N673" i="19"/>
  <c r="K673" i="19"/>
  <c r="L673" i="19" s="1"/>
  <c r="M673" i="19"/>
  <c r="K463" i="7"/>
  <c r="L463" i="7" s="1"/>
  <c r="F464" i="7"/>
  <c r="K112" i="6"/>
  <c r="F113" i="6"/>
  <c r="H113" i="6" l="1"/>
  <c r="I113" i="6" s="1"/>
  <c r="J113" i="6"/>
  <c r="O673" i="19"/>
  <c r="H675" i="19"/>
  <c r="I676" i="19" s="1"/>
  <c r="N674" i="19"/>
  <c r="K674" i="19"/>
  <c r="L674" i="19" s="1"/>
  <c r="M674" i="19"/>
  <c r="L112" i="6"/>
  <c r="E464" i="7"/>
  <c r="J464" i="7"/>
  <c r="H464" i="7"/>
  <c r="I464" i="7" s="1"/>
  <c r="E113" i="6"/>
  <c r="N675" i="19" l="1"/>
  <c r="O674" i="19"/>
  <c r="M675" i="19"/>
  <c r="K675" i="19"/>
  <c r="L675" i="19" s="1"/>
  <c r="K464" i="7"/>
  <c r="L464" i="7" s="1"/>
  <c r="F465" i="7"/>
  <c r="K113" i="6"/>
  <c r="F114" i="6"/>
  <c r="H114" i="6" l="1"/>
  <c r="I114" i="6" s="1"/>
  <c r="J114" i="6"/>
  <c r="O675" i="19"/>
  <c r="M676" i="19"/>
  <c r="K676" i="19"/>
  <c r="L676" i="19" s="1"/>
  <c r="H676" i="19"/>
  <c r="I677" i="19" s="1"/>
  <c r="E114" i="6"/>
  <c r="L113" i="6"/>
  <c r="E465" i="7"/>
  <c r="J465" i="7"/>
  <c r="H465" i="7"/>
  <c r="I465" i="7" s="1"/>
  <c r="N676" i="19" l="1"/>
  <c r="O676" i="19" s="1"/>
  <c r="K114" i="6"/>
  <c r="L114" i="6" s="1"/>
  <c r="F115" i="6"/>
  <c r="K465" i="7"/>
  <c r="L465" i="7" s="1"/>
  <c r="F466" i="7"/>
  <c r="H115" i="6" l="1"/>
  <c r="I115" i="6" s="1"/>
  <c r="J115" i="6"/>
  <c r="M677" i="19"/>
  <c r="K677" i="19"/>
  <c r="L677" i="19" s="1"/>
  <c r="H677" i="19"/>
  <c r="I678" i="19" s="1"/>
  <c r="E115" i="6"/>
  <c r="K115" i="6" s="1"/>
  <c r="E466" i="7"/>
  <c r="J466" i="7"/>
  <c r="H466" i="7"/>
  <c r="I466" i="7" s="1"/>
  <c r="L115" i="6" l="1"/>
  <c r="F116" i="6"/>
  <c r="N677" i="19"/>
  <c r="O677" i="19" s="1"/>
  <c r="H678" i="19"/>
  <c r="I679" i="19" s="1"/>
  <c r="K466" i="7"/>
  <c r="L466" i="7" s="1"/>
  <c r="F467" i="7"/>
  <c r="H116" i="6" l="1"/>
  <c r="I116" i="6" s="1"/>
  <c r="J116" i="6"/>
  <c r="E116" i="6"/>
  <c r="N678" i="19"/>
  <c r="M678" i="19"/>
  <c r="K678" i="19"/>
  <c r="L678" i="19" s="1"/>
  <c r="E467" i="7"/>
  <c r="J467" i="7"/>
  <c r="H467" i="7"/>
  <c r="I467" i="7" s="1"/>
  <c r="K116" i="6" l="1"/>
  <c r="L116" i="6" s="1"/>
  <c r="F117" i="6"/>
  <c r="M679" i="19"/>
  <c r="K679" i="19"/>
  <c r="L679" i="19" s="1"/>
  <c r="O678" i="19"/>
  <c r="H679" i="19"/>
  <c r="I680" i="19" s="1"/>
  <c r="K467" i="7"/>
  <c r="L467" i="7" s="1"/>
  <c r="F468" i="7"/>
  <c r="H117" i="6" l="1"/>
  <c r="I117" i="6" s="1"/>
  <c r="J117" i="6"/>
  <c r="E117" i="6"/>
  <c r="K117" i="6" s="1"/>
  <c r="H680" i="19"/>
  <c r="I681" i="19" s="1"/>
  <c r="N679" i="19"/>
  <c r="O679" i="19" s="1"/>
  <c r="E468" i="7"/>
  <c r="J468" i="7"/>
  <c r="H468" i="7"/>
  <c r="I468" i="7" s="1"/>
  <c r="F118" i="6" l="1"/>
  <c r="E118" i="6" s="1"/>
  <c r="F119" i="6" s="1"/>
  <c r="E119" i="6" s="1"/>
  <c r="L117" i="6"/>
  <c r="H681" i="19"/>
  <c r="I682" i="19" s="1"/>
  <c r="N680" i="19"/>
  <c r="K680" i="19"/>
  <c r="L680" i="19" s="1"/>
  <c r="M680" i="19"/>
  <c r="K468" i="7"/>
  <c r="L468" i="7" s="1"/>
  <c r="F469" i="7"/>
  <c r="J118" i="6" l="1"/>
  <c r="H118" i="6"/>
  <c r="I118" i="6" s="1"/>
  <c r="K118" i="6"/>
  <c r="H119" i="6"/>
  <c r="I119" i="6" s="1"/>
  <c r="J119" i="6"/>
  <c r="H682" i="19"/>
  <c r="I683" i="19" s="1"/>
  <c r="N681" i="19"/>
  <c r="O680" i="19"/>
  <c r="K681" i="19"/>
  <c r="L681" i="19" s="1"/>
  <c r="M681" i="19"/>
  <c r="E469" i="7"/>
  <c r="J469" i="7"/>
  <c r="H469" i="7"/>
  <c r="I469" i="7" s="1"/>
  <c r="K119" i="6"/>
  <c r="F120" i="6"/>
  <c r="L118" i="6" l="1"/>
  <c r="H120" i="6"/>
  <c r="I120" i="6" s="1"/>
  <c r="J120" i="6"/>
  <c r="H683" i="19"/>
  <c r="I684" i="19" s="1"/>
  <c r="N682" i="19"/>
  <c r="O681" i="19"/>
  <c r="K682" i="19"/>
  <c r="L682" i="19" s="1"/>
  <c r="M682" i="19"/>
  <c r="L119" i="6"/>
  <c r="E120" i="6"/>
  <c r="K469" i="7"/>
  <c r="L469" i="7" s="1"/>
  <c r="F470" i="7"/>
  <c r="O682" i="19" l="1"/>
  <c r="N683" i="19"/>
  <c r="M683" i="19"/>
  <c r="K683" i="19"/>
  <c r="L683" i="19" s="1"/>
  <c r="E470" i="7"/>
  <c r="J470" i="7"/>
  <c r="H470" i="7"/>
  <c r="I470" i="7" s="1"/>
  <c r="K120" i="6"/>
  <c r="L120" i="6" s="1"/>
  <c r="F121" i="6"/>
  <c r="O683" i="19" l="1"/>
  <c r="H121" i="6"/>
  <c r="I121" i="6" s="1"/>
  <c r="J121" i="6"/>
  <c r="M684" i="19"/>
  <c r="K684" i="19"/>
  <c r="L684" i="19" s="1"/>
  <c r="H684" i="19"/>
  <c r="I685" i="19" s="1"/>
  <c r="E121" i="6"/>
  <c r="K470" i="7"/>
  <c r="L470" i="7" s="1"/>
  <c r="F471" i="7"/>
  <c r="N684" i="19" l="1"/>
  <c r="O684" i="19" s="1"/>
  <c r="E471" i="7"/>
  <c r="J471" i="7"/>
  <c r="H471" i="7"/>
  <c r="I471" i="7" s="1"/>
  <c r="K121" i="6"/>
  <c r="F122" i="6"/>
  <c r="H122" i="6" l="1"/>
  <c r="I122" i="6" s="1"/>
  <c r="J122" i="6"/>
  <c r="M685" i="19"/>
  <c r="K685" i="19"/>
  <c r="L685" i="19" s="1"/>
  <c r="H685" i="19"/>
  <c r="I686" i="19" s="1"/>
  <c r="E122" i="6"/>
  <c r="L121" i="6"/>
  <c r="K471" i="7"/>
  <c r="L471" i="7" s="1"/>
  <c r="F472" i="7"/>
  <c r="N685" i="19" l="1"/>
  <c r="O685" i="19" s="1"/>
  <c r="H686" i="19"/>
  <c r="I687" i="19" s="1"/>
  <c r="E472" i="7"/>
  <c r="J472" i="7"/>
  <c r="H472" i="7"/>
  <c r="I472" i="7" s="1"/>
  <c r="K122" i="6"/>
  <c r="F123" i="6"/>
  <c r="H123" i="6" l="1"/>
  <c r="I123" i="6" s="1"/>
  <c r="J123" i="6"/>
  <c r="L122" i="6"/>
  <c r="N686" i="19"/>
  <c r="M686" i="19"/>
  <c r="K686" i="19"/>
  <c r="L686" i="19" s="1"/>
  <c r="E123" i="6"/>
  <c r="K472" i="7"/>
  <c r="L472" i="7" s="1"/>
  <c r="F473" i="7"/>
  <c r="O686" i="19" l="1"/>
  <c r="M687" i="19"/>
  <c r="K687" i="19"/>
  <c r="L687" i="19" s="1"/>
  <c r="H687" i="19"/>
  <c r="I688" i="19" s="1"/>
  <c r="K123" i="6"/>
  <c r="F124" i="6"/>
  <c r="E473" i="7"/>
  <c r="J473" i="7"/>
  <c r="H473" i="7"/>
  <c r="I473" i="7" s="1"/>
  <c r="H124" i="6" l="1"/>
  <c r="I124" i="6" s="1"/>
  <c r="J124" i="6"/>
  <c r="H688" i="19"/>
  <c r="I689" i="19" s="1"/>
  <c r="N687" i="19"/>
  <c r="O687" i="19" s="1"/>
  <c r="K473" i="7"/>
  <c r="L473" i="7" s="1"/>
  <c r="F474" i="7"/>
  <c r="E124" i="6"/>
  <c r="L123" i="6"/>
  <c r="H689" i="19" l="1"/>
  <c r="I690" i="19" s="1"/>
  <c r="N688" i="19"/>
  <c r="K688" i="19"/>
  <c r="L688" i="19" s="1"/>
  <c r="M688" i="19"/>
  <c r="K124" i="6"/>
  <c r="F125" i="6"/>
  <c r="E474" i="7"/>
  <c r="J474" i="7"/>
  <c r="H474" i="7"/>
  <c r="I474" i="7" s="1"/>
  <c r="H125" i="6" l="1"/>
  <c r="I125" i="6" s="1"/>
  <c r="J125" i="6"/>
  <c r="L124" i="6"/>
  <c r="O688" i="19"/>
  <c r="H690" i="19"/>
  <c r="I691" i="19" s="1"/>
  <c r="N689" i="19"/>
  <c r="K689" i="19"/>
  <c r="L689" i="19" s="1"/>
  <c r="M689" i="19"/>
  <c r="E125" i="6"/>
  <c r="K125" i="6" s="1"/>
  <c r="K474" i="7"/>
  <c r="L474" i="7" s="1"/>
  <c r="F475" i="7"/>
  <c r="F126" i="6" l="1"/>
  <c r="E126" i="6" s="1"/>
  <c r="L125" i="6"/>
  <c r="O689" i="19"/>
  <c r="H691" i="19"/>
  <c r="I692" i="19" s="1"/>
  <c r="N690" i="19"/>
  <c r="K690" i="19"/>
  <c r="L690" i="19" s="1"/>
  <c r="M690" i="19"/>
  <c r="E475" i="7"/>
  <c r="J475" i="7"/>
  <c r="H475" i="7"/>
  <c r="I475" i="7" s="1"/>
  <c r="H126" i="6" l="1"/>
  <c r="I126" i="6" s="1"/>
  <c r="J126" i="6"/>
  <c r="O690" i="19"/>
  <c r="N691" i="19"/>
  <c r="M691" i="19"/>
  <c r="K691" i="19"/>
  <c r="L691" i="19" s="1"/>
  <c r="K126" i="6"/>
  <c r="F127" i="6"/>
  <c r="K475" i="7"/>
  <c r="L475" i="7" s="1"/>
  <c r="F476" i="7"/>
  <c r="L126" i="6" l="1"/>
  <c r="H127" i="6"/>
  <c r="I127" i="6" s="1"/>
  <c r="J127" i="6"/>
  <c r="O691" i="19"/>
  <c r="M692" i="19"/>
  <c r="K692" i="19"/>
  <c r="L692" i="19" s="1"/>
  <c r="H692" i="19"/>
  <c r="I693" i="19" s="1"/>
  <c r="E476" i="7"/>
  <c r="J476" i="7"/>
  <c r="H476" i="7"/>
  <c r="I476" i="7" s="1"/>
  <c r="E127" i="6"/>
  <c r="N692" i="19" l="1"/>
  <c r="O692" i="19" s="1"/>
  <c r="K127" i="6"/>
  <c r="L127" i="6" s="1"/>
  <c r="F128" i="6"/>
  <c r="J128" i="6" s="1"/>
  <c r="K476" i="7"/>
  <c r="L476" i="7" s="1"/>
  <c r="F477" i="7"/>
  <c r="M693" i="19" l="1"/>
  <c r="K693" i="19"/>
  <c r="L693" i="19" s="1"/>
  <c r="H693" i="19"/>
  <c r="I694" i="19" s="1"/>
  <c r="E477" i="7"/>
  <c r="J477" i="7"/>
  <c r="H477" i="7"/>
  <c r="I477" i="7" s="1"/>
  <c r="E128" i="6"/>
  <c r="H128" i="6"/>
  <c r="I128" i="6" s="1"/>
  <c r="N693" i="19" l="1"/>
  <c r="O693" i="19" s="1"/>
  <c r="K128" i="6"/>
  <c r="L128" i="6" s="1"/>
  <c r="F129" i="6"/>
  <c r="K477" i="7"/>
  <c r="L477" i="7" s="1"/>
  <c r="F478" i="7"/>
  <c r="H129" i="6" l="1"/>
  <c r="I129" i="6" s="1"/>
  <c r="J129" i="6"/>
  <c r="M694" i="19"/>
  <c r="K694" i="19"/>
  <c r="L694" i="19" s="1"/>
  <c r="H694" i="19"/>
  <c r="I695" i="19" s="1"/>
  <c r="E478" i="7"/>
  <c r="J478" i="7"/>
  <c r="H478" i="7"/>
  <c r="I478" i="7" s="1"/>
  <c r="E129" i="6"/>
  <c r="N694" i="19" l="1"/>
  <c r="O694" i="19" s="1"/>
  <c r="H695" i="19"/>
  <c r="I696" i="19" s="1"/>
  <c r="K129" i="6"/>
  <c r="F130" i="6"/>
  <c r="K478" i="7"/>
  <c r="L478" i="7" s="1"/>
  <c r="F479" i="7"/>
  <c r="H130" i="6" l="1"/>
  <c r="I130" i="6" s="1"/>
  <c r="J130" i="6"/>
  <c r="H696" i="19"/>
  <c r="I697" i="19" s="1"/>
  <c r="N695" i="19"/>
  <c r="M695" i="19"/>
  <c r="K695" i="19"/>
  <c r="L695" i="19" s="1"/>
  <c r="E130" i="6"/>
  <c r="E479" i="7"/>
  <c r="J479" i="7"/>
  <c r="H479" i="7"/>
  <c r="I479" i="7" s="1"/>
  <c r="L129" i="6"/>
  <c r="O695" i="19" l="1"/>
  <c r="H697" i="19"/>
  <c r="I698" i="19" s="1"/>
  <c r="N696" i="19"/>
  <c r="K696" i="19"/>
  <c r="L696" i="19" s="1"/>
  <c r="M696" i="19"/>
  <c r="K479" i="7"/>
  <c r="L479" i="7" s="1"/>
  <c r="F480" i="7"/>
  <c r="K130" i="6"/>
  <c r="F131" i="6"/>
  <c r="H131" i="6" l="1"/>
  <c r="I131" i="6" s="1"/>
  <c r="J131" i="6"/>
  <c r="O696" i="19"/>
  <c r="H698" i="19"/>
  <c r="I699" i="19" s="1"/>
  <c r="N697" i="19"/>
  <c r="K697" i="19"/>
  <c r="L697" i="19" s="1"/>
  <c r="M697" i="19"/>
  <c r="L130" i="6"/>
  <c r="E131" i="6"/>
  <c r="E480" i="7"/>
  <c r="J480" i="7"/>
  <c r="H480" i="7"/>
  <c r="I480" i="7" s="1"/>
  <c r="K131" i="6" l="1"/>
  <c r="L131" i="6" s="1"/>
  <c r="F132" i="6"/>
  <c r="J132" i="6" s="1"/>
  <c r="H699" i="19"/>
  <c r="I700" i="19" s="1"/>
  <c r="N698" i="19"/>
  <c r="O697" i="19"/>
  <c r="K698" i="19"/>
  <c r="L698" i="19" s="1"/>
  <c r="M698" i="19"/>
  <c r="K480" i="7"/>
  <c r="L480" i="7" s="1"/>
  <c r="F481" i="7"/>
  <c r="H132" i="6" l="1"/>
  <c r="I132" i="6" s="1"/>
  <c r="E132" i="6"/>
  <c r="O698" i="19"/>
  <c r="N699" i="19"/>
  <c r="M699" i="19"/>
  <c r="K699" i="19"/>
  <c r="L699" i="19" s="1"/>
  <c r="K132" i="6"/>
  <c r="F133" i="6"/>
  <c r="E481" i="7"/>
  <c r="J481" i="7"/>
  <c r="H481" i="7"/>
  <c r="I481" i="7" s="1"/>
  <c r="L132" i="6" l="1"/>
  <c r="H133" i="6"/>
  <c r="I133" i="6" s="1"/>
  <c r="J133" i="6"/>
  <c r="O699" i="19"/>
  <c r="M700" i="19"/>
  <c r="K700" i="19"/>
  <c r="L700" i="19" s="1"/>
  <c r="H700" i="19"/>
  <c r="I701" i="19" s="1"/>
  <c r="E133" i="6"/>
  <c r="K133" i="6" s="1"/>
  <c r="K481" i="7"/>
  <c r="L481" i="7" s="1"/>
  <c r="F482" i="7"/>
  <c r="F134" i="6" l="1"/>
  <c r="L133" i="6"/>
  <c r="N700" i="19"/>
  <c r="O700" i="19" s="1"/>
  <c r="H701" i="19"/>
  <c r="I702" i="19" s="1"/>
  <c r="E482" i="7"/>
  <c r="J482" i="7"/>
  <c r="H482" i="7"/>
  <c r="I482" i="7" s="1"/>
  <c r="H134" i="6" l="1"/>
  <c r="I134" i="6" s="1"/>
  <c r="J134" i="6"/>
  <c r="E134" i="6"/>
  <c r="K134" i="6" s="1"/>
  <c r="N701" i="19"/>
  <c r="M701" i="19"/>
  <c r="K701" i="19"/>
  <c r="L701" i="19" s="1"/>
  <c r="K482" i="7"/>
  <c r="L482" i="7" s="1"/>
  <c r="F483" i="7"/>
  <c r="L134" i="6" l="1"/>
  <c r="F135" i="6"/>
  <c r="H135" i="6" s="1"/>
  <c r="I135" i="6" s="1"/>
  <c r="O701" i="19"/>
  <c r="M702" i="19"/>
  <c r="K702" i="19"/>
  <c r="L702" i="19" s="1"/>
  <c r="H702" i="19"/>
  <c r="I703" i="19" s="1"/>
  <c r="E483" i="7"/>
  <c r="J483" i="7"/>
  <c r="H483" i="7"/>
  <c r="I483" i="7" s="1"/>
  <c r="E135" i="6" l="1"/>
  <c r="F136" i="6" s="1"/>
  <c r="J135" i="6"/>
  <c r="N702" i="19"/>
  <c r="O702" i="19" s="1"/>
  <c r="H703" i="19"/>
  <c r="I704" i="19" s="1"/>
  <c r="K483" i="7"/>
  <c r="L483" i="7" s="1"/>
  <c r="F484" i="7"/>
  <c r="K135" i="6" l="1"/>
  <c r="L135" i="6" s="1"/>
  <c r="H136" i="6"/>
  <c r="I136" i="6" s="1"/>
  <c r="J136" i="6"/>
  <c r="H704" i="19"/>
  <c r="I705" i="19" s="1"/>
  <c r="N703" i="19"/>
  <c r="M703" i="19"/>
  <c r="K703" i="19"/>
  <c r="L703" i="19" s="1"/>
  <c r="E136" i="6"/>
  <c r="E484" i="7"/>
  <c r="J484" i="7"/>
  <c r="H484" i="7"/>
  <c r="I484" i="7" s="1"/>
  <c r="O703" i="19" l="1"/>
  <c r="F137" i="6"/>
  <c r="K136" i="6"/>
  <c r="L136" i="6" s="1"/>
  <c r="H705" i="19"/>
  <c r="I706" i="19" s="1"/>
  <c r="N704" i="19"/>
  <c r="K704" i="19"/>
  <c r="L704" i="19" s="1"/>
  <c r="M704" i="19"/>
  <c r="K484" i="7"/>
  <c r="L484" i="7" s="1"/>
  <c r="F485" i="7"/>
  <c r="H137" i="6" l="1"/>
  <c r="I137" i="6" s="1"/>
  <c r="J137" i="6"/>
  <c r="E137" i="6"/>
  <c r="F138" i="6" s="1"/>
  <c r="H706" i="19"/>
  <c r="I707" i="19" s="1"/>
  <c r="N705" i="19"/>
  <c r="O704" i="19"/>
  <c r="K705" i="19"/>
  <c r="L705" i="19" s="1"/>
  <c r="M705" i="19"/>
  <c r="E485" i="7"/>
  <c r="J485" i="7"/>
  <c r="H485" i="7"/>
  <c r="I485" i="7" s="1"/>
  <c r="K137" i="6" l="1"/>
  <c r="H138" i="6"/>
  <c r="I138" i="6" s="1"/>
  <c r="J138" i="6"/>
  <c r="O705" i="19"/>
  <c r="H707" i="19"/>
  <c r="I708" i="19" s="1"/>
  <c r="N706" i="19"/>
  <c r="K706" i="19"/>
  <c r="L706" i="19" s="1"/>
  <c r="M706" i="19"/>
  <c r="E138" i="6"/>
  <c r="L137" i="6"/>
  <c r="K485" i="7"/>
  <c r="L485" i="7" s="1"/>
  <c r="F486" i="7"/>
  <c r="O706" i="19" l="1"/>
  <c r="N707" i="19"/>
  <c r="M707" i="19"/>
  <c r="K707" i="19"/>
  <c r="L707" i="19" s="1"/>
  <c r="E486" i="7"/>
  <c r="J486" i="7"/>
  <c r="H486" i="7"/>
  <c r="I486" i="7" s="1"/>
  <c r="K138" i="6"/>
  <c r="F139" i="6"/>
  <c r="J139" i="6" s="1"/>
  <c r="O707" i="19" l="1"/>
  <c r="M708" i="19"/>
  <c r="K708" i="19"/>
  <c r="L708" i="19" s="1"/>
  <c r="H708" i="19"/>
  <c r="I709" i="19" s="1"/>
  <c r="E139" i="6"/>
  <c r="H139" i="6"/>
  <c r="I139" i="6" s="1"/>
  <c r="L138" i="6"/>
  <c r="K486" i="7"/>
  <c r="L486" i="7" s="1"/>
  <c r="F487" i="7"/>
  <c r="N708" i="19" l="1"/>
  <c r="O708" i="19" s="1"/>
  <c r="H709" i="19"/>
  <c r="I710" i="19" s="1"/>
  <c r="E487" i="7"/>
  <c r="J487" i="7"/>
  <c r="H487" i="7"/>
  <c r="I487" i="7" s="1"/>
  <c r="K139" i="6"/>
  <c r="F140" i="6"/>
  <c r="H140" i="6" l="1"/>
  <c r="I140" i="6" s="1"/>
  <c r="J140" i="6"/>
  <c r="N709" i="19"/>
  <c r="H710" i="19"/>
  <c r="I711" i="19" s="1"/>
  <c r="M709" i="19"/>
  <c r="K709" i="19"/>
  <c r="L709" i="19" s="1"/>
  <c r="L139" i="6"/>
  <c r="E140" i="6"/>
  <c r="K487" i="7"/>
  <c r="L487" i="7" s="1"/>
  <c r="F488" i="7"/>
  <c r="O709" i="19" l="1"/>
  <c r="N710" i="19"/>
  <c r="M710" i="19"/>
  <c r="K710" i="19"/>
  <c r="L710" i="19" s="1"/>
  <c r="K140" i="6"/>
  <c r="L140" i="6" s="1"/>
  <c r="F141" i="6"/>
  <c r="E488" i="7"/>
  <c r="J488" i="7"/>
  <c r="H488" i="7"/>
  <c r="I488" i="7" s="1"/>
  <c r="H141" i="6" l="1"/>
  <c r="I141" i="6" s="1"/>
  <c r="J141" i="6"/>
  <c r="E141" i="6"/>
  <c r="K141" i="6" s="1"/>
  <c r="M711" i="19"/>
  <c r="K711" i="19"/>
  <c r="L711" i="19" s="1"/>
  <c r="O710" i="19"/>
  <c r="H711" i="19"/>
  <c r="I712" i="19" s="1"/>
  <c r="K488" i="7"/>
  <c r="L488" i="7" s="1"/>
  <c r="F489" i="7"/>
  <c r="L141" i="6" l="1"/>
  <c r="F142" i="6"/>
  <c r="J142" i="6" s="1"/>
  <c r="H712" i="19"/>
  <c r="I713" i="19" s="1"/>
  <c r="N711" i="19"/>
  <c r="O711" i="19" s="1"/>
  <c r="E489" i="7"/>
  <c r="J489" i="7"/>
  <c r="H489" i="7"/>
  <c r="I489" i="7" s="1"/>
  <c r="E142" i="6" l="1"/>
  <c r="H142" i="6"/>
  <c r="I142" i="6" s="1"/>
  <c r="H713" i="19"/>
  <c r="I714" i="19" s="1"/>
  <c r="N712" i="19"/>
  <c r="K712" i="19"/>
  <c r="L712" i="19" s="1"/>
  <c r="M712" i="19"/>
  <c r="K142" i="6"/>
  <c r="F143" i="6"/>
  <c r="J143" i="6" s="1"/>
  <c r="K489" i="7"/>
  <c r="L489" i="7" s="1"/>
  <c r="F490" i="7"/>
  <c r="L142" i="6" l="1"/>
  <c r="O712" i="19"/>
  <c r="H714" i="19"/>
  <c r="I715" i="19" s="1"/>
  <c r="N713" i="19"/>
  <c r="K713" i="19"/>
  <c r="L713" i="19" s="1"/>
  <c r="M713" i="19"/>
  <c r="E490" i="7"/>
  <c r="J490" i="7"/>
  <c r="H490" i="7"/>
  <c r="I490" i="7" s="1"/>
  <c r="E143" i="6"/>
  <c r="H143" i="6"/>
  <c r="I143" i="6" s="1"/>
  <c r="H715" i="19" l="1"/>
  <c r="I716" i="19" s="1"/>
  <c r="N714" i="19"/>
  <c r="O713" i="19"/>
  <c r="K714" i="19"/>
  <c r="L714" i="19" s="1"/>
  <c r="M714" i="19"/>
  <c r="K143" i="6"/>
  <c r="L143" i="6" s="1"/>
  <c r="F144" i="6"/>
  <c r="J144" i="6" s="1"/>
  <c r="K490" i="7"/>
  <c r="L490" i="7" s="1"/>
  <c r="F491" i="7"/>
  <c r="O714" i="19" l="1"/>
  <c r="N715" i="19"/>
  <c r="M715" i="19"/>
  <c r="K715" i="19"/>
  <c r="L715" i="19" s="1"/>
  <c r="E491" i="7"/>
  <c r="J491" i="7"/>
  <c r="H491" i="7"/>
  <c r="I491" i="7" s="1"/>
  <c r="E144" i="6"/>
  <c r="H144" i="6"/>
  <c r="I144" i="6" s="1"/>
  <c r="O715" i="19" l="1"/>
  <c r="M716" i="19"/>
  <c r="K716" i="19"/>
  <c r="L716" i="19" s="1"/>
  <c r="H716" i="19"/>
  <c r="I717" i="19" s="1"/>
  <c r="K144" i="6"/>
  <c r="L144" i="6" s="1"/>
  <c r="F145" i="6"/>
  <c r="K491" i="7"/>
  <c r="L491" i="7" s="1"/>
  <c r="F492" i="7"/>
  <c r="H145" i="6" l="1"/>
  <c r="I145" i="6" s="1"/>
  <c r="J145" i="6"/>
  <c r="N716" i="19"/>
  <c r="O716" i="19" s="1"/>
  <c r="E492" i="7"/>
  <c r="J492" i="7"/>
  <c r="H492" i="7"/>
  <c r="I492" i="7" s="1"/>
  <c r="E145" i="6"/>
  <c r="M717" i="19" l="1"/>
  <c r="K717" i="19"/>
  <c r="L717" i="19" s="1"/>
  <c r="H717" i="19"/>
  <c r="I718" i="19" s="1"/>
  <c r="K145" i="6"/>
  <c r="F146" i="6"/>
  <c r="K492" i="7"/>
  <c r="L492" i="7" s="1"/>
  <c r="F493" i="7"/>
  <c r="H146" i="6" l="1"/>
  <c r="I146" i="6" s="1"/>
  <c r="J146" i="6"/>
  <c r="N717" i="19"/>
  <c r="O717" i="19" s="1"/>
  <c r="E493" i="7"/>
  <c r="J493" i="7"/>
  <c r="H493" i="7"/>
  <c r="I493" i="7" s="1"/>
  <c r="E146" i="6"/>
  <c r="L145" i="6"/>
  <c r="M718" i="19" l="1"/>
  <c r="K718" i="19"/>
  <c r="L718" i="19" s="1"/>
  <c r="H718" i="19"/>
  <c r="I719" i="19" s="1"/>
  <c r="K146" i="6"/>
  <c r="L146" i="6" s="1"/>
  <c r="F147" i="6"/>
  <c r="K493" i="7"/>
  <c r="L493" i="7" s="1"/>
  <c r="F494" i="7"/>
  <c r="H147" i="6" l="1"/>
  <c r="I147" i="6" s="1"/>
  <c r="J147" i="6"/>
  <c r="N718" i="19"/>
  <c r="O718" i="19" s="1"/>
  <c r="H719" i="19"/>
  <c r="I720" i="19" s="1"/>
  <c r="E494" i="7"/>
  <c r="J494" i="7"/>
  <c r="H494" i="7"/>
  <c r="I494" i="7" s="1"/>
  <c r="E147" i="6"/>
  <c r="H720" i="19" l="1"/>
  <c r="I721" i="19" s="1"/>
  <c r="N719" i="19"/>
  <c r="M719" i="19"/>
  <c r="K719" i="19"/>
  <c r="L719" i="19" s="1"/>
  <c r="K147" i="6"/>
  <c r="F148" i="6"/>
  <c r="K494" i="7"/>
  <c r="L494" i="7" s="1"/>
  <c r="F495" i="7"/>
  <c r="O719" i="19" l="1"/>
  <c r="H148" i="6"/>
  <c r="I148" i="6" s="1"/>
  <c r="J148" i="6"/>
  <c r="H721" i="19"/>
  <c r="I722" i="19" s="1"/>
  <c r="N720" i="19"/>
  <c r="K720" i="19"/>
  <c r="L720" i="19" s="1"/>
  <c r="M720" i="19"/>
  <c r="L147" i="6"/>
  <c r="E495" i="7"/>
  <c r="J495" i="7"/>
  <c r="H495" i="7"/>
  <c r="I495" i="7" s="1"/>
  <c r="E148" i="6"/>
  <c r="H722" i="19" l="1"/>
  <c r="I723" i="19" s="1"/>
  <c r="N721" i="19"/>
  <c r="O720" i="19"/>
  <c r="K721" i="19"/>
  <c r="L721" i="19" s="1"/>
  <c r="M721" i="19"/>
  <c r="K148" i="6"/>
  <c r="L148" i="6" s="1"/>
  <c r="F149" i="6"/>
  <c r="K495" i="7"/>
  <c r="L495" i="7" s="1"/>
  <c r="F496" i="7"/>
  <c r="H149" i="6" l="1"/>
  <c r="I149" i="6" s="1"/>
  <c r="J149" i="6"/>
  <c r="O721" i="19"/>
  <c r="H723" i="19"/>
  <c r="I724" i="19" s="1"/>
  <c r="N722" i="19"/>
  <c r="K722" i="19"/>
  <c r="L722" i="19" s="1"/>
  <c r="M722" i="19"/>
  <c r="E496" i="7"/>
  <c r="J496" i="7"/>
  <c r="H496" i="7"/>
  <c r="I496" i="7" s="1"/>
  <c r="E149" i="6"/>
  <c r="O722" i="19" l="1"/>
  <c r="N723" i="19"/>
  <c r="M723" i="19"/>
  <c r="K723" i="19"/>
  <c r="L723" i="19" s="1"/>
  <c r="K149" i="6"/>
  <c r="F150" i="6"/>
  <c r="K496" i="7"/>
  <c r="L496" i="7" s="1"/>
  <c r="F497" i="7"/>
  <c r="H150" i="6" l="1"/>
  <c r="I150" i="6" s="1"/>
  <c r="J150" i="6"/>
  <c r="L149" i="6"/>
  <c r="O723" i="19"/>
  <c r="M724" i="19"/>
  <c r="K724" i="19"/>
  <c r="L724" i="19" s="1"/>
  <c r="H724" i="19"/>
  <c r="I725" i="19" s="1"/>
  <c r="E150" i="6"/>
  <c r="K150" i="6" s="1"/>
  <c r="E497" i="7"/>
  <c r="J497" i="7"/>
  <c r="H497" i="7"/>
  <c r="I497" i="7" s="1"/>
  <c r="F151" i="6" l="1"/>
  <c r="E151" i="6" s="1"/>
  <c r="N724" i="19"/>
  <c r="O724" i="19" s="1"/>
  <c r="L150" i="6"/>
  <c r="K497" i="7"/>
  <c r="L497" i="7" s="1"/>
  <c r="F498" i="7"/>
  <c r="H151" i="6" l="1"/>
  <c r="I151" i="6" s="1"/>
  <c r="J151" i="6"/>
  <c r="M725" i="19"/>
  <c r="K725" i="19"/>
  <c r="L725" i="19" s="1"/>
  <c r="H725" i="19"/>
  <c r="I726" i="19" s="1"/>
  <c r="E498" i="7"/>
  <c r="J498" i="7"/>
  <c r="H498" i="7"/>
  <c r="I498" i="7" s="1"/>
  <c r="K151" i="6"/>
  <c r="F152" i="6"/>
  <c r="H152" i="6" l="1"/>
  <c r="I152" i="6" s="1"/>
  <c r="J152" i="6"/>
  <c r="N725" i="19"/>
  <c r="O725" i="19" s="1"/>
  <c r="H726" i="19"/>
  <c r="I727" i="19" s="1"/>
  <c r="E152" i="6"/>
  <c r="L151" i="6"/>
  <c r="K498" i="7"/>
  <c r="L498" i="7" s="1"/>
  <c r="F499" i="7"/>
  <c r="N726" i="19" l="1"/>
  <c r="H727" i="19"/>
  <c r="I728" i="19" s="1"/>
  <c r="M726" i="19"/>
  <c r="K726" i="19"/>
  <c r="L726" i="19" s="1"/>
  <c r="E499" i="7"/>
  <c r="J499" i="7"/>
  <c r="H499" i="7"/>
  <c r="I499" i="7" s="1"/>
  <c r="K152" i="6"/>
  <c r="F153" i="6"/>
  <c r="O726" i="19" l="1"/>
  <c r="H153" i="6"/>
  <c r="I153" i="6" s="1"/>
  <c r="J153" i="6"/>
  <c r="H728" i="19"/>
  <c r="I729" i="19" s="1"/>
  <c r="N727" i="19"/>
  <c r="M727" i="19"/>
  <c r="K727" i="19"/>
  <c r="L727" i="19" s="1"/>
  <c r="E153" i="6"/>
  <c r="L152" i="6"/>
  <c r="K499" i="7"/>
  <c r="L499" i="7" s="1"/>
  <c r="F500" i="7"/>
  <c r="O727" i="19" l="1"/>
  <c r="H729" i="19"/>
  <c r="I730" i="19" s="1"/>
  <c r="N728" i="19"/>
  <c r="K728" i="19"/>
  <c r="L728" i="19" s="1"/>
  <c r="M728" i="19"/>
  <c r="E500" i="7"/>
  <c r="J500" i="7"/>
  <c r="H500" i="7"/>
  <c r="I500" i="7" s="1"/>
  <c r="K153" i="6"/>
  <c r="F154" i="6"/>
  <c r="H154" i="6" l="1"/>
  <c r="I154" i="6" s="1"/>
  <c r="J154" i="6"/>
  <c r="O728" i="19"/>
  <c r="H730" i="19"/>
  <c r="I731" i="19" s="1"/>
  <c r="N729" i="19"/>
  <c r="K729" i="19"/>
  <c r="L729" i="19" s="1"/>
  <c r="M729" i="19"/>
  <c r="E154" i="6"/>
  <c r="L153" i="6"/>
  <c r="K500" i="7"/>
  <c r="L500" i="7" s="1"/>
  <c r="F501" i="7"/>
  <c r="H731" i="19" l="1"/>
  <c r="I732" i="19" s="1"/>
  <c r="N730" i="19"/>
  <c r="O729" i="19"/>
  <c r="K730" i="19"/>
  <c r="L730" i="19" s="1"/>
  <c r="M730" i="19"/>
  <c r="E501" i="7"/>
  <c r="J501" i="7"/>
  <c r="H501" i="7"/>
  <c r="I501" i="7" s="1"/>
  <c r="K154" i="6"/>
  <c r="L154" i="6" s="1"/>
  <c r="F155" i="6"/>
  <c r="J155" i="6" s="1"/>
  <c r="N731" i="19" l="1"/>
  <c r="O730" i="19"/>
  <c r="M731" i="19"/>
  <c r="K731" i="19"/>
  <c r="L731" i="19" s="1"/>
  <c r="E155" i="6"/>
  <c r="H155" i="6"/>
  <c r="I155" i="6" s="1"/>
  <c r="K501" i="7"/>
  <c r="L501" i="7" s="1"/>
  <c r="F502" i="7"/>
  <c r="M732" i="19" l="1"/>
  <c r="K732" i="19"/>
  <c r="L732" i="19" s="1"/>
  <c r="O731" i="19"/>
  <c r="H732" i="19"/>
  <c r="N732" i="19" s="1"/>
  <c r="E502" i="7"/>
  <c r="J502" i="7"/>
  <c r="H502" i="7"/>
  <c r="I502" i="7" s="1"/>
  <c r="K155" i="6"/>
  <c r="F156" i="6"/>
  <c r="H156" i="6" l="1"/>
  <c r="I156" i="6" s="1"/>
  <c r="J156" i="6"/>
  <c r="O732" i="19"/>
  <c r="P3" i="19" s="1"/>
  <c r="E156" i="6"/>
  <c r="L155" i="6"/>
  <c r="K502" i="7"/>
  <c r="L502" i="7" s="1"/>
  <c r="F503" i="7"/>
  <c r="K156" i="6" l="1"/>
  <c r="L156" i="6" s="1"/>
  <c r="F157" i="6"/>
  <c r="J157" i="6" s="1"/>
  <c r="E503" i="7"/>
  <c r="J503" i="7"/>
  <c r="H503" i="7"/>
  <c r="I503" i="7" s="1"/>
  <c r="H157" i="6" l="1"/>
  <c r="I157" i="6" s="1"/>
  <c r="E157" i="6"/>
  <c r="K157" i="6" s="1"/>
  <c r="L157" i="6" s="1"/>
  <c r="K503" i="7"/>
  <c r="L503" i="7" s="1"/>
  <c r="F504" i="7"/>
  <c r="F158" i="6" l="1"/>
  <c r="H158" i="6" s="1"/>
  <c r="I158" i="6" s="1"/>
  <c r="E504" i="7"/>
  <c r="J504" i="7"/>
  <c r="H504" i="7"/>
  <c r="I504" i="7" s="1"/>
  <c r="E158" i="6" l="1"/>
  <c r="K158" i="6" s="1"/>
  <c r="J158" i="6"/>
  <c r="K504" i="7"/>
  <c r="L504" i="7" s="1"/>
  <c r="F505" i="7"/>
  <c r="F159" i="6" l="1"/>
  <c r="J159" i="6" s="1"/>
  <c r="L158" i="6"/>
  <c r="E505" i="7"/>
  <c r="J505" i="7"/>
  <c r="H505" i="7"/>
  <c r="I505" i="7" s="1"/>
  <c r="H159" i="6" l="1"/>
  <c r="I159" i="6" s="1"/>
  <c r="E159" i="6"/>
  <c r="K505" i="7"/>
  <c r="L505" i="7" s="1"/>
  <c r="F506" i="7"/>
  <c r="K159" i="6"/>
  <c r="L159" i="6" s="1"/>
  <c r="F160" i="6"/>
  <c r="H160" i="6" l="1"/>
  <c r="I160" i="6" s="1"/>
  <c r="J160" i="6"/>
  <c r="E160" i="6"/>
  <c r="E506" i="7"/>
  <c r="J506" i="7"/>
  <c r="H506" i="7"/>
  <c r="I506" i="7" s="1"/>
  <c r="K506" i="7" l="1"/>
  <c r="L506" i="7" s="1"/>
  <c r="F507" i="7"/>
  <c r="K160" i="6"/>
  <c r="F161" i="6"/>
  <c r="H161" i="6" l="1"/>
  <c r="I161" i="6" s="1"/>
  <c r="J161" i="6"/>
  <c r="L160" i="6"/>
  <c r="E161" i="6"/>
  <c r="E507" i="7"/>
  <c r="J507" i="7"/>
  <c r="H507" i="7"/>
  <c r="I507" i="7" s="1"/>
  <c r="K507" i="7" l="1"/>
  <c r="L507" i="7" s="1"/>
  <c r="F508" i="7"/>
  <c r="K161" i="6"/>
  <c r="F162" i="6"/>
  <c r="J162" i="6" s="1"/>
  <c r="L161" i="6" l="1"/>
  <c r="E162" i="6"/>
  <c r="H162" i="6"/>
  <c r="I162" i="6" s="1"/>
  <c r="E508" i="7"/>
  <c r="J508" i="7"/>
  <c r="H508" i="7"/>
  <c r="I508" i="7" s="1"/>
  <c r="K508" i="7" l="1"/>
  <c r="L508" i="7" s="1"/>
  <c r="F509" i="7"/>
  <c r="K162" i="6"/>
  <c r="L162" i="6" s="1"/>
  <c r="F163" i="6"/>
  <c r="H163" i="6" l="1"/>
  <c r="I163" i="6" s="1"/>
  <c r="J163" i="6"/>
  <c r="E163" i="6"/>
  <c r="E509" i="7"/>
  <c r="J509" i="7"/>
  <c r="H509" i="7"/>
  <c r="I509" i="7" s="1"/>
  <c r="K509" i="7" l="1"/>
  <c r="L509" i="7" s="1"/>
  <c r="F510" i="7"/>
  <c r="K163" i="6"/>
  <c r="F164" i="6"/>
  <c r="J164" i="6" s="1"/>
  <c r="E164" i="6" l="1"/>
  <c r="H164" i="6"/>
  <c r="I164" i="6" s="1"/>
  <c r="L163" i="6"/>
  <c r="E510" i="7"/>
  <c r="J510" i="7"/>
  <c r="H510" i="7"/>
  <c r="I510" i="7" s="1"/>
  <c r="K510" i="7" l="1"/>
  <c r="L510" i="7" s="1"/>
  <c r="F511" i="7"/>
  <c r="K164" i="6"/>
  <c r="L164" i="6" s="1"/>
  <c r="F165" i="6"/>
  <c r="H165" i="6" l="1"/>
  <c r="I165" i="6" s="1"/>
  <c r="J165" i="6"/>
  <c r="E165" i="6"/>
  <c r="K165" i="6" s="1"/>
  <c r="E511" i="7"/>
  <c r="J511" i="7"/>
  <c r="H511" i="7"/>
  <c r="I511" i="7" s="1"/>
  <c r="F166" i="6" l="1"/>
  <c r="H166" i="6" s="1"/>
  <c r="I166" i="6" s="1"/>
  <c r="L165" i="6"/>
  <c r="K511" i="7"/>
  <c r="L511" i="7" s="1"/>
  <c r="F512" i="7"/>
  <c r="E166" i="6" l="1"/>
  <c r="F167" i="6" s="1"/>
  <c r="J166" i="6"/>
  <c r="E512" i="7"/>
  <c r="J512" i="7"/>
  <c r="H512" i="7"/>
  <c r="I512" i="7" s="1"/>
  <c r="K166" i="6" l="1"/>
  <c r="L166" i="6"/>
  <c r="H167" i="6"/>
  <c r="I167" i="6" s="1"/>
  <c r="J167" i="6"/>
  <c r="E167" i="6"/>
  <c r="K167" i="6" s="1"/>
  <c r="K512" i="7"/>
  <c r="L512" i="7" s="1"/>
  <c r="F513" i="7"/>
  <c r="L167" i="6" l="1"/>
  <c r="F168" i="6"/>
  <c r="H168" i="6" s="1"/>
  <c r="I168" i="6" s="1"/>
  <c r="E513" i="7"/>
  <c r="J513" i="7"/>
  <c r="H513" i="7"/>
  <c r="I513" i="7" s="1"/>
  <c r="E168" i="6" l="1"/>
  <c r="J168" i="6"/>
  <c r="K168" i="6"/>
  <c r="F169" i="6"/>
  <c r="J169" i="6" s="1"/>
  <c r="K513" i="7"/>
  <c r="L513" i="7" s="1"/>
  <c r="F514" i="7"/>
  <c r="L168" i="6" l="1"/>
  <c r="E514" i="7"/>
  <c r="J514" i="7"/>
  <c r="H514" i="7"/>
  <c r="I514" i="7" s="1"/>
  <c r="E169" i="6"/>
  <c r="H169" i="6"/>
  <c r="I169" i="6" s="1"/>
  <c r="K169" i="6" l="1"/>
  <c r="F170" i="6"/>
  <c r="K514" i="7"/>
  <c r="L514" i="7" s="1"/>
  <c r="F515" i="7"/>
  <c r="H170" i="6" l="1"/>
  <c r="I170" i="6" s="1"/>
  <c r="J170" i="6"/>
  <c r="L169" i="6"/>
  <c r="E515" i="7"/>
  <c r="J515" i="7"/>
  <c r="H515" i="7"/>
  <c r="I515" i="7" s="1"/>
  <c r="E170" i="6"/>
  <c r="K170" i="6" l="1"/>
  <c r="L170" i="6" s="1"/>
  <c r="F171" i="6"/>
  <c r="J171" i="6" s="1"/>
  <c r="K515" i="7"/>
  <c r="L515" i="7" s="1"/>
  <c r="F516" i="7"/>
  <c r="E516" i="7" l="1"/>
  <c r="J516" i="7"/>
  <c r="H516" i="7"/>
  <c r="I516" i="7" s="1"/>
  <c r="E171" i="6"/>
  <c r="H171" i="6"/>
  <c r="I171" i="6" s="1"/>
  <c r="F172" i="6" l="1"/>
  <c r="E172" i="6" s="1"/>
  <c r="K171" i="6"/>
  <c r="K516" i="7"/>
  <c r="L516" i="7" s="1"/>
  <c r="F517" i="7"/>
  <c r="H172" i="6" l="1"/>
  <c r="I172" i="6" s="1"/>
  <c r="J172" i="6"/>
  <c r="L171" i="6"/>
  <c r="K172" i="6"/>
  <c r="L172" i="6" s="1"/>
  <c r="F173" i="6"/>
  <c r="J173" i="6" s="1"/>
  <c r="E517" i="7"/>
  <c r="J517" i="7"/>
  <c r="H517" i="7"/>
  <c r="I517" i="7" s="1"/>
  <c r="K517" i="7" l="1"/>
  <c r="L517" i="7" s="1"/>
  <c r="F518" i="7"/>
  <c r="E173" i="6"/>
  <c r="H173" i="6"/>
  <c r="I173" i="6" s="1"/>
  <c r="K173" i="6" l="1"/>
  <c r="L173" i="6" s="1"/>
  <c r="F174" i="6"/>
  <c r="E518" i="7"/>
  <c r="J518" i="7"/>
  <c r="H518" i="7"/>
  <c r="I518" i="7" s="1"/>
  <c r="H174" i="6" l="1"/>
  <c r="I174" i="6" s="1"/>
  <c r="J174" i="6"/>
  <c r="E174" i="6"/>
  <c r="K174" i="6" s="1"/>
  <c r="K518" i="7"/>
  <c r="L518" i="7" s="1"/>
  <c r="F519" i="7"/>
  <c r="L174" i="6" l="1"/>
  <c r="F175" i="6"/>
  <c r="J175" i="6" s="1"/>
  <c r="E519" i="7"/>
  <c r="J519" i="7"/>
  <c r="H519" i="7"/>
  <c r="I519" i="7" s="1"/>
  <c r="H175" i="6" l="1"/>
  <c r="I175" i="6" s="1"/>
  <c r="E175" i="6"/>
  <c r="F176" i="6" s="1"/>
  <c r="K519" i="7"/>
  <c r="L519" i="7" s="1"/>
  <c r="F520" i="7"/>
  <c r="K175" i="6"/>
  <c r="H176" i="6" l="1"/>
  <c r="I176" i="6" s="1"/>
  <c r="J176" i="6"/>
  <c r="L175" i="6"/>
  <c r="E176" i="6"/>
  <c r="E520" i="7"/>
  <c r="J520" i="7"/>
  <c r="H520" i="7"/>
  <c r="I520" i="7" s="1"/>
  <c r="K176" i="6" l="1"/>
  <c r="L176" i="6" s="1"/>
  <c r="F177" i="6"/>
  <c r="J177" i="6" s="1"/>
  <c r="K520" i="7"/>
  <c r="L520" i="7" s="1"/>
  <c r="F521" i="7"/>
  <c r="E521" i="7" l="1"/>
  <c r="J521" i="7"/>
  <c r="H521" i="7"/>
  <c r="I521" i="7" s="1"/>
  <c r="E177" i="6"/>
  <c r="H177" i="6"/>
  <c r="I177" i="6" s="1"/>
  <c r="K177" i="6" l="1"/>
  <c r="F178" i="6"/>
  <c r="K521" i="7"/>
  <c r="L521" i="7" s="1"/>
  <c r="F522" i="7"/>
  <c r="H178" i="6" l="1"/>
  <c r="I178" i="6" s="1"/>
  <c r="J178" i="6"/>
  <c r="L177" i="6"/>
  <c r="E522" i="7"/>
  <c r="J522" i="7"/>
  <c r="H522" i="7"/>
  <c r="I522" i="7" s="1"/>
  <c r="E178" i="6"/>
  <c r="K178" i="6" l="1"/>
  <c r="F179" i="6"/>
  <c r="K522" i="7"/>
  <c r="L522" i="7" s="1"/>
  <c r="F523" i="7"/>
  <c r="H179" i="6" l="1"/>
  <c r="I179" i="6" s="1"/>
  <c r="J179" i="6"/>
  <c r="L178" i="6"/>
  <c r="E523" i="7"/>
  <c r="J523" i="7"/>
  <c r="H523" i="7"/>
  <c r="I523" i="7" s="1"/>
  <c r="E179" i="6"/>
  <c r="K179" i="6" l="1"/>
  <c r="F180" i="6"/>
  <c r="K523" i="7"/>
  <c r="L523" i="7" s="1"/>
  <c r="F524" i="7"/>
  <c r="H180" i="6" l="1"/>
  <c r="I180" i="6" s="1"/>
  <c r="J180" i="6"/>
  <c r="E180" i="6"/>
  <c r="K180" i="6" s="1"/>
  <c r="E524" i="7"/>
  <c r="J524" i="7"/>
  <c r="H524" i="7"/>
  <c r="I524" i="7" s="1"/>
  <c r="L179" i="6"/>
  <c r="L180" i="6" l="1"/>
  <c r="F181" i="6"/>
  <c r="J181" i="6" s="1"/>
  <c r="K524" i="7"/>
  <c r="L524" i="7" s="1"/>
  <c r="F525" i="7"/>
  <c r="H181" i="6" l="1"/>
  <c r="I181" i="6" s="1"/>
  <c r="E181" i="6"/>
  <c r="K181" i="6" s="1"/>
  <c r="L181" i="6" s="1"/>
  <c r="E525" i="7"/>
  <c r="J525" i="7"/>
  <c r="H525" i="7"/>
  <c r="I525" i="7" s="1"/>
  <c r="F182" i="6" l="1"/>
  <c r="H182" i="6" s="1"/>
  <c r="I182" i="6" s="1"/>
  <c r="K525" i="7"/>
  <c r="L525" i="7" s="1"/>
  <c r="F526" i="7"/>
  <c r="E182" i="6" l="1"/>
  <c r="J182" i="6"/>
  <c r="E526" i="7"/>
  <c r="J526" i="7"/>
  <c r="H526" i="7"/>
  <c r="I526" i="7" s="1"/>
  <c r="K182" i="6"/>
  <c r="F183" i="6"/>
  <c r="H183" i="6" l="1"/>
  <c r="I183" i="6" s="1"/>
  <c r="J183" i="6"/>
  <c r="L182" i="6"/>
  <c r="E183" i="6"/>
  <c r="K526" i="7"/>
  <c r="L526" i="7" s="1"/>
  <c r="F527" i="7"/>
  <c r="E527" i="7" l="1"/>
  <c r="J527" i="7"/>
  <c r="H527" i="7"/>
  <c r="I527" i="7" s="1"/>
  <c r="K183" i="6"/>
  <c r="F184" i="6"/>
  <c r="H184" i="6" l="1"/>
  <c r="I184" i="6" s="1"/>
  <c r="J184" i="6"/>
  <c r="L183" i="6"/>
  <c r="E184" i="6"/>
  <c r="K184" i="6" s="1"/>
  <c r="K527" i="7"/>
  <c r="L527" i="7" s="1"/>
  <c r="F528" i="7"/>
  <c r="F185" i="6" l="1"/>
  <c r="H185" i="6" s="1"/>
  <c r="I185" i="6" s="1"/>
  <c r="L184" i="6"/>
  <c r="E528" i="7"/>
  <c r="J528" i="7"/>
  <c r="H528" i="7"/>
  <c r="I528" i="7" s="1"/>
  <c r="E185" i="6" l="1"/>
  <c r="F186" i="6" s="1"/>
  <c r="J185" i="6"/>
  <c r="K185" i="6"/>
  <c r="H186" i="6"/>
  <c r="I186" i="6" s="1"/>
  <c r="J186" i="6"/>
  <c r="K528" i="7"/>
  <c r="L528" i="7" s="1"/>
  <c r="F529" i="7"/>
  <c r="E186" i="6"/>
  <c r="L185" i="6" l="1"/>
  <c r="K186" i="6"/>
  <c r="L186" i="6" s="1"/>
  <c r="F187" i="6"/>
  <c r="J187" i="6" s="1"/>
  <c r="E529" i="7"/>
  <c r="J529" i="7"/>
  <c r="H529" i="7"/>
  <c r="I529" i="7" s="1"/>
  <c r="K529" i="7" l="1"/>
  <c r="L529" i="7" s="1"/>
  <c r="F530" i="7"/>
  <c r="E187" i="6"/>
  <c r="H187" i="6"/>
  <c r="I187" i="6" s="1"/>
  <c r="E530" i="7" l="1"/>
  <c r="J530" i="7"/>
  <c r="H530" i="7"/>
  <c r="I530" i="7" s="1"/>
  <c r="K187" i="6"/>
  <c r="F188" i="6"/>
  <c r="H188" i="6" l="1"/>
  <c r="I188" i="6" s="1"/>
  <c r="J188" i="6"/>
  <c r="E188" i="6"/>
  <c r="F189" i="6" s="1"/>
  <c r="L187" i="6"/>
  <c r="K530" i="7"/>
  <c r="L530" i="7" s="1"/>
  <c r="F531" i="7"/>
  <c r="H189" i="6" l="1"/>
  <c r="I189" i="6" s="1"/>
  <c r="J189" i="6"/>
  <c r="K188" i="6"/>
  <c r="L188" i="6" s="1"/>
  <c r="E531" i="7"/>
  <c r="J531" i="7"/>
  <c r="H531" i="7"/>
  <c r="I531" i="7" s="1"/>
  <c r="E189" i="6"/>
  <c r="K189" i="6" l="1"/>
  <c r="L189" i="6" s="1"/>
  <c r="F190" i="6"/>
  <c r="K531" i="7"/>
  <c r="L531" i="7" s="1"/>
  <c r="F532" i="7"/>
  <c r="H190" i="6" l="1"/>
  <c r="I190" i="6" s="1"/>
  <c r="J190" i="6"/>
  <c r="E190" i="6"/>
  <c r="E532" i="7"/>
  <c r="J532" i="7"/>
  <c r="H532" i="7"/>
  <c r="I532" i="7" s="1"/>
  <c r="K190" i="6" l="1"/>
  <c r="L190" i="6" s="1"/>
  <c r="F191" i="6"/>
  <c r="J191" i="6" s="1"/>
  <c r="K532" i="7"/>
  <c r="L532" i="7" s="1"/>
  <c r="F533" i="7"/>
  <c r="E533" i="7" l="1"/>
  <c r="J533" i="7"/>
  <c r="H533" i="7"/>
  <c r="I533" i="7" s="1"/>
  <c r="E191" i="6"/>
  <c r="H191" i="6"/>
  <c r="I191" i="6" s="1"/>
  <c r="K191" i="6" l="1"/>
  <c r="L191" i="6" s="1"/>
  <c r="F192" i="6"/>
  <c r="K533" i="7"/>
  <c r="L533" i="7" s="1"/>
  <c r="F534" i="7"/>
  <c r="H192" i="6" l="1"/>
  <c r="I192" i="6" s="1"/>
  <c r="J192" i="6"/>
  <c r="E192" i="6"/>
  <c r="K192" i="6" s="1"/>
  <c r="E534" i="7"/>
  <c r="J534" i="7"/>
  <c r="H534" i="7"/>
  <c r="I534" i="7" s="1"/>
  <c r="F193" i="6" l="1"/>
  <c r="L192" i="6"/>
  <c r="K534" i="7"/>
  <c r="L534" i="7" s="1"/>
  <c r="F535" i="7"/>
  <c r="H193" i="6" l="1"/>
  <c r="I193" i="6" s="1"/>
  <c r="J193" i="6"/>
  <c r="E193" i="6"/>
  <c r="K193" i="6" s="1"/>
  <c r="E535" i="7"/>
  <c r="J535" i="7"/>
  <c r="H535" i="7"/>
  <c r="I535" i="7" s="1"/>
  <c r="F194" i="6" l="1"/>
  <c r="E194" i="6" s="1"/>
  <c r="L193" i="6"/>
  <c r="K535" i="7"/>
  <c r="L535" i="7" s="1"/>
  <c r="F536" i="7"/>
  <c r="H194" i="6" l="1"/>
  <c r="I194" i="6" s="1"/>
  <c r="J194" i="6"/>
  <c r="E536" i="7"/>
  <c r="J536" i="7"/>
  <c r="H536" i="7"/>
  <c r="I536" i="7" s="1"/>
  <c r="K194" i="6"/>
  <c r="F195" i="6"/>
  <c r="L194" i="6" l="1"/>
  <c r="H195" i="6"/>
  <c r="I195" i="6" s="1"/>
  <c r="J195" i="6"/>
  <c r="E195" i="6"/>
  <c r="K536" i="7"/>
  <c r="L536" i="7" s="1"/>
  <c r="F537" i="7"/>
  <c r="E537" i="7" l="1"/>
  <c r="J537" i="7"/>
  <c r="H537" i="7"/>
  <c r="I537" i="7" s="1"/>
  <c r="K195" i="6"/>
  <c r="F196" i="6"/>
  <c r="H196" i="6" l="1"/>
  <c r="I196" i="6" s="1"/>
  <c r="J196" i="6"/>
  <c r="L195" i="6"/>
  <c r="E196" i="6"/>
  <c r="K537" i="7"/>
  <c r="L537" i="7" s="1"/>
  <c r="F538" i="7"/>
  <c r="E538" i="7" l="1"/>
  <c r="J538" i="7"/>
  <c r="H538" i="7"/>
  <c r="I538" i="7" s="1"/>
  <c r="K196" i="6"/>
  <c r="F197" i="6"/>
  <c r="J197" i="6" s="1"/>
  <c r="L196" i="6" l="1"/>
  <c r="E197" i="6"/>
  <c r="H197" i="6"/>
  <c r="I197" i="6" s="1"/>
  <c r="K538" i="7"/>
  <c r="L538" i="7" s="1"/>
  <c r="F539" i="7"/>
  <c r="E539" i="7" l="1"/>
  <c r="J539" i="7"/>
  <c r="H539" i="7"/>
  <c r="I539" i="7" s="1"/>
  <c r="K197" i="6"/>
  <c r="F198" i="6"/>
  <c r="J198" i="6" s="1"/>
  <c r="L197" i="6" l="1"/>
  <c r="E198" i="6"/>
  <c r="H198" i="6"/>
  <c r="I198" i="6" s="1"/>
  <c r="K539" i="7"/>
  <c r="L539" i="7" s="1"/>
  <c r="F540" i="7"/>
  <c r="E540" i="7" l="1"/>
  <c r="J540" i="7"/>
  <c r="H540" i="7"/>
  <c r="I540" i="7" s="1"/>
  <c r="K198" i="6"/>
  <c r="L198" i="6" s="1"/>
  <c r="F199" i="6"/>
  <c r="H199" i="6" l="1"/>
  <c r="I199" i="6" s="1"/>
  <c r="J199" i="6"/>
  <c r="E199" i="6"/>
  <c r="K540" i="7"/>
  <c r="L540" i="7" s="1"/>
  <c r="F541" i="7"/>
  <c r="E541" i="7" l="1"/>
  <c r="J541" i="7"/>
  <c r="H541" i="7"/>
  <c r="I541" i="7" s="1"/>
  <c r="K199" i="6"/>
  <c r="L199" i="6" s="1"/>
  <c r="F200" i="6"/>
  <c r="H200" i="6" l="1"/>
  <c r="I200" i="6" s="1"/>
  <c r="J200" i="6"/>
  <c r="E200" i="6"/>
  <c r="K541" i="7"/>
  <c r="L541" i="7" s="1"/>
  <c r="F542" i="7"/>
  <c r="E542" i="7" l="1"/>
  <c r="J542" i="7"/>
  <c r="H542" i="7"/>
  <c r="I542" i="7" s="1"/>
  <c r="K200" i="6"/>
  <c r="F201" i="6"/>
  <c r="H201" i="6" l="1"/>
  <c r="I201" i="6" s="1"/>
  <c r="J201" i="6"/>
  <c r="L200" i="6"/>
  <c r="E201" i="6"/>
  <c r="K542" i="7"/>
  <c r="L542" i="7" s="1"/>
  <c r="F543" i="7"/>
  <c r="E543" i="7" l="1"/>
  <c r="J543" i="7"/>
  <c r="H543" i="7"/>
  <c r="I543" i="7" s="1"/>
  <c r="K201" i="6"/>
  <c r="F202" i="6"/>
  <c r="H202" i="6" l="1"/>
  <c r="I202" i="6" s="1"/>
  <c r="J202" i="6"/>
  <c r="E202" i="6"/>
  <c r="L201" i="6"/>
  <c r="K543" i="7"/>
  <c r="L543" i="7" s="1"/>
  <c r="F544" i="7"/>
  <c r="E544" i="7" l="1"/>
  <c r="J544" i="7"/>
  <c r="H544" i="7"/>
  <c r="I544" i="7" s="1"/>
  <c r="K202" i="6"/>
  <c r="L202" i="6" s="1"/>
  <c r="F203" i="6"/>
  <c r="H203" i="6" l="1"/>
  <c r="I203" i="6" s="1"/>
  <c r="J203" i="6"/>
  <c r="E203" i="6"/>
  <c r="K203" i="6" s="1"/>
  <c r="K544" i="7"/>
  <c r="L544" i="7" s="1"/>
  <c r="F545" i="7"/>
  <c r="F204" i="6" l="1"/>
  <c r="H204" i="6" s="1"/>
  <c r="I204" i="6" s="1"/>
  <c r="L203" i="6"/>
  <c r="E545" i="7"/>
  <c r="J545" i="7"/>
  <c r="H545" i="7"/>
  <c r="I545" i="7" s="1"/>
  <c r="E204" i="6" l="1"/>
  <c r="F205" i="6" s="1"/>
  <c r="J205" i="6" s="1"/>
  <c r="J204" i="6"/>
  <c r="K204" i="6"/>
  <c r="L204" i="6" s="1"/>
  <c r="K545" i="7"/>
  <c r="L545" i="7" s="1"/>
  <c r="F546" i="7"/>
  <c r="E205" i="6"/>
  <c r="H205" i="6"/>
  <c r="I205" i="6" s="1"/>
  <c r="K205" i="6" l="1"/>
  <c r="L205" i="6" s="1"/>
  <c r="F206" i="6"/>
  <c r="J206" i="6" s="1"/>
  <c r="E546" i="7"/>
  <c r="J546" i="7"/>
  <c r="H546" i="7"/>
  <c r="I546" i="7" s="1"/>
  <c r="K546" i="7" l="1"/>
  <c r="L546" i="7" s="1"/>
  <c r="F547" i="7"/>
  <c r="E206" i="6"/>
  <c r="H206" i="6"/>
  <c r="I206" i="6" s="1"/>
  <c r="E547" i="7" l="1"/>
  <c r="J547" i="7"/>
  <c r="H547" i="7"/>
  <c r="I547" i="7" s="1"/>
  <c r="K206" i="6"/>
  <c r="L206" i="6" s="1"/>
  <c r="F207" i="6"/>
  <c r="J207" i="6" s="1"/>
  <c r="E207" i="6" l="1"/>
  <c r="H207" i="6"/>
  <c r="I207" i="6" s="1"/>
  <c r="K547" i="7"/>
  <c r="L547" i="7" s="1"/>
  <c r="F548" i="7"/>
  <c r="E548" i="7" l="1"/>
  <c r="J548" i="7"/>
  <c r="H548" i="7"/>
  <c r="I548" i="7" s="1"/>
  <c r="K207" i="6"/>
  <c r="F208" i="6"/>
  <c r="H208" i="6" l="1"/>
  <c r="I208" i="6" s="1"/>
  <c r="J208" i="6"/>
  <c r="L207" i="6"/>
  <c r="E208" i="6"/>
  <c r="K548" i="7"/>
  <c r="L548" i="7" s="1"/>
  <c r="F549" i="7"/>
  <c r="E549" i="7" l="1"/>
  <c r="J549" i="7"/>
  <c r="H549" i="7"/>
  <c r="I549" i="7" s="1"/>
  <c r="K208" i="6"/>
  <c r="F209" i="6"/>
  <c r="H209" i="6" l="1"/>
  <c r="I209" i="6" s="1"/>
  <c r="J209" i="6"/>
  <c r="L208" i="6"/>
  <c r="E209" i="6"/>
  <c r="K549" i="7"/>
  <c r="L549" i="7" s="1"/>
  <c r="F550" i="7"/>
  <c r="K209" i="6" l="1"/>
  <c r="F210" i="6"/>
  <c r="E550" i="7"/>
  <c r="J550" i="7"/>
  <c r="H550" i="7"/>
  <c r="I550" i="7" s="1"/>
  <c r="H210" i="6" l="1"/>
  <c r="I210" i="6" s="1"/>
  <c r="J210" i="6"/>
  <c r="K550" i="7"/>
  <c r="L550" i="7" s="1"/>
  <c r="F551" i="7"/>
  <c r="E210" i="6"/>
  <c r="L209" i="6"/>
  <c r="E551" i="7" l="1"/>
  <c r="J551" i="7"/>
  <c r="H551" i="7"/>
  <c r="I551" i="7" s="1"/>
  <c r="K210" i="6"/>
  <c r="L210" i="6" s="1"/>
  <c r="F211" i="6"/>
  <c r="H211" i="6" l="1"/>
  <c r="I211" i="6" s="1"/>
  <c r="J211" i="6"/>
  <c r="E211" i="6"/>
  <c r="K551" i="7"/>
  <c r="L551" i="7" s="1"/>
  <c r="F552" i="7"/>
  <c r="E552" i="7" l="1"/>
  <c r="J552" i="7"/>
  <c r="H552" i="7"/>
  <c r="I552" i="7" s="1"/>
  <c r="K211" i="6"/>
  <c r="F212" i="6"/>
  <c r="J212" i="6" s="1"/>
  <c r="L211" i="6" l="1"/>
  <c r="E212" i="6"/>
  <c r="H212" i="6"/>
  <c r="I212" i="6" s="1"/>
  <c r="K552" i="7"/>
  <c r="L552" i="7" s="1"/>
  <c r="F553" i="7"/>
  <c r="E553" i="7" l="1"/>
  <c r="J553" i="7"/>
  <c r="H553" i="7"/>
  <c r="I553" i="7" s="1"/>
  <c r="K212" i="6"/>
  <c r="F213" i="6"/>
  <c r="J213" i="6" s="1"/>
  <c r="L212" i="6" l="1"/>
  <c r="E213" i="6"/>
  <c r="H213" i="6"/>
  <c r="I213" i="6" s="1"/>
  <c r="K553" i="7"/>
  <c r="L553" i="7" s="1"/>
  <c r="F554" i="7"/>
  <c r="E554" i="7" l="1"/>
  <c r="J554" i="7"/>
  <c r="H554" i="7"/>
  <c r="I554" i="7" s="1"/>
  <c r="K213" i="6"/>
  <c r="F214" i="6"/>
  <c r="H214" i="6" l="1"/>
  <c r="I214" i="6" s="1"/>
  <c r="J214" i="6"/>
  <c r="L213" i="6"/>
  <c r="E214" i="6"/>
  <c r="K554" i="7"/>
  <c r="L554" i="7" s="1"/>
  <c r="F555" i="7"/>
  <c r="E555" i="7" l="1"/>
  <c r="J555" i="7"/>
  <c r="H555" i="7"/>
  <c r="I555" i="7" s="1"/>
  <c r="K214" i="6"/>
  <c r="F215" i="6"/>
  <c r="J215" i="6" s="1"/>
  <c r="L214" i="6" l="1"/>
  <c r="E215" i="6"/>
  <c r="H215" i="6"/>
  <c r="I215" i="6" s="1"/>
  <c r="K555" i="7"/>
  <c r="L555" i="7" s="1"/>
  <c r="F556" i="7"/>
  <c r="E556" i="7" l="1"/>
  <c r="J556" i="7"/>
  <c r="H556" i="7"/>
  <c r="I556" i="7" s="1"/>
  <c r="K215" i="6"/>
  <c r="L215" i="6" s="1"/>
  <c r="F216" i="6"/>
  <c r="J216" i="6" s="1"/>
  <c r="E216" i="6" l="1"/>
  <c r="H216" i="6"/>
  <c r="I216" i="6" s="1"/>
  <c r="K556" i="7"/>
  <c r="L556" i="7" s="1"/>
  <c r="F557" i="7"/>
  <c r="K216" i="6" l="1"/>
  <c r="F217" i="6"/>
  <c r="J217" i="6" s="1"/>
  <c r="E557" i="7"/>
  <c r="J557" i="7"/>
  <c r="H557" i="7"/>
  <c r="I557" i="7" s="1"/>
  <c r="L216" i="6"/>
  <c r="K557" i="7" l="1"/>
  <c r="L557" i="7" s="1"/>
  <c r="F558" i="7"/>
  <c r="E217" i="6"/>
  <c r="H217" i="6"/>
  <c r="I217" i="6" s="1"/>
  <c r="K217" i="6" l="1"/>
  <c r="F218" i="6"/>
  <c r="E558" i="7"/>
  <c r="J558" i="7"/>
  <c r="H558" i="7"/>
  <c r="I558" i="7" s="1"/>
  <c r="H218" i="6" l="1"/>
  <c r="I218" i="6" s="1"/>
  <c r="J218" i="6"/>
  <c r="L217" i="6"/>
  <c r="K558" i="7"/>
  <c r="L558" i="7" s="1"/>
  <c r="F559" i="7"/>
  <c r="E218" i="6"/>
  <c r="E559" i="7" l="1"/>
  <c r="J559" i="7"/>
  <c r="H559" i="7"/>
  <c r="I559" i="7" s="1"/>
  <c r="K218" i="6"/>
  <c r="F219" i="6"/>
  <c r="J219" i="6" s="1"/>
  <c r="L218" i="6" l="1"/>
  <c r="E219" i="6"/>
  <c r="H219" i="6"/>
  <c r="I219" i="6" s="1"/>
  <c r="K559" i="7"/>
  <c r="L559" i="7" s="1"/>
  <c r="F560" i="7"/>
  <c r="E560" i="7" l="1"/>
  <c r="J560" i="7"/>
  <c r="H560" i="7"/>
  <c r="I560" i="7" s="1"/>
  <c r="K219" i="6"/>
  <c r="F220" i="6"/>
  <c r="H220" i="6" l="1"/>
  <c r="I220" i="6" s="1"/>
  <c r="J220" i="6"/>
  <c r="L219" i="6"/>
  <c r="E220" i="6"/>
  <c r="K560" i="7"/>
  <c r="L560" i="7" s="1"/>
  <c r="F561" i="7"/>
  <c r="E561" i="7" l="1"/>
  <c r="J561" i="7"/>
  <c r="H561" i="7"/>
  <c r="I561" i="7" s="1"/>
  <c r="K220" i="6"/>
  <c r="F221" i="6"/>
  <c r="J221" i="6" s="1"/>
  <c r="L220" i="6" l="1"/>
  <c r="E221" i="6"/>
  <c r="H221" i="6"/>
  <c r="I221" i="6" s="1"/>
  <c r="K561" i="7"/>
  <c r="L561" i="7" s="1"/>
  <c r="F562" i="7"/>
  <c r="K221" i="6" l="1"/>
  <c r="L221" i="6" s="1"/>
  <c r="F222" i="6"/>
  <c r="E562" i="7"/>
  <c r="J562" i="7"/>
  <c r="H562" i="7"/>
  <c r="I562" i="7" s="1"/>
  <c r="H222" i="6" l="1"/>
  <c r="I222" i="6" s="1"/>
  <c r="J222" i="6"/>
  <c r="K562" i="7"/>
  <c r="L562" i="7" s="1"/>
  <c r="F563" i="7"/>
  <c r="E222" i="6"/>
  <c r="K222" i="6" l="1"/>
  <c r="F223" i="6"/>
  <c r="J223" i="6" s="1"/>
  <c r="E563" i="7"/>
  <c r="J563" i="7"/>
  <c r="H563" i="7"/>
  <c r="I563" i="7" s="1"/>
  <c r="L222" i="6" l="1"/>
  <c r="E223" i="6"/>
  <c r="H223" i="6"/>
  <c r="I223" i="6" s="1"/>
  <c r="K563" i="7"/>
  <c r="L563" i="7" s="1"/>
  <c r="F564" i="7"/>
  <c r="E564" i="7" l="1"/>
  <c r="J564" i="7"/>
  <c r="H564" i="7"/>
  <c r="I564" i="7" s="1"/>
  <c r="K223" i="6"/>
  <c r="L223" i="6" s="1"/>
  <c r="F224" i="6"/>
  <c r="H224" i="6" l="1"/>
  <c r="I224" i="6" s="1"/>
  <c r="J224" i="6"/>
  <c r="E224" i="6"/>
  <c r="K564" i="7"/>
  <c r="L564" i="7" s="1"/>
  <c r="F565" i="7"/>
  <c r="E565" i="7" l="1"/>
  <c r="J565" i="7"/>
  <c r="H565" i="7"/>
  <c r="I565" i="7" s="1"/>
  <c r="K224" i="6"/>
  <c r="L224" i="6" s="1"/>
  <c r="F225" i="6"/>
  <c r="J225" i="6" s="1"/>
  <c r="E225" i="6" l="1"/>
  <c r="H225" i="6"/>
  <c r="I225" i="6" s="1"/>
  <c r="K565" i="7"/>
  <c r="L565" i="7" s="1"/>
  <c r="F566" i="7"/>
  <c r="E566" i="7" l="1"/>
  <c r="J566" i="7"/>
  <c r="H566" i="7"/>
  <c r="I566" i="7" s="1"/>
  <c r="K225" i="6"/>
  <c r="F226" i="6"/>
  <c r="H226" i="6" l="1"/>
  <c r="I226" i="6" s="1"/>
  <c r="J226" i="6"/>
  <c r="L225" i="6"/>
  <c r="E226" i="6"/>
  <c r="K566" i="7"/>
  <c r="L566" i="7" s="1"/>
  <c r="F567" i="7"/>
  <c r="E567" i="7" l="1"/>
  <c r="J567" i="7"/>
  <c r="H567" i="7"/>
  <c r="I567" i="7" s="1"/>
  <c r="K226" i="6"/>
  <c r="F227" i="6"/>
  <c r="J227" i="6" s="1"/>
  <c r="L226" i="6" l="1"/>
  <c r="E227" i="6"/>
  <c r="H227" i="6"/>
  <c r="I227" i="6" s="1"/>
  <c r="K567" i="7"/>
  <c r="L567" i="7" s="1"/>
  <c r="F568" i="7"/>
  <c r="K227" i="6" l="1"/>
  <c r="F228" i="6"/>
  <c r="E568" i="7"/>
  <c r="J568" i="7"/>
  <c r="H568" i="7"/>
  <c r="I568" i="7" s="1"/>
  <c r="H228" i="6" l="1"/>
  <c r="I228" i="6" s="1"/>
  <c r="J228" i="6"/>
  <c r="L227" i="6"/>
  <c r="K568" i="7"/>
  <c r="L568" i="7" s="1"/>
  <c r="F569" i="7"/>
  <c r="E228" i="6"/>
  <c r="K228" i="6" l="1"/>
  <c r="L228" i="6" s="1"/>
  <c r="F229" i="6"/>
  <c r="J229" i="6" s="1"/>
  <c r="E569" i="7"/>
  <c r="J569" i="7"/>
  <c r="H569" i="7"/>
  <c r="I569" i="7" s="1"/>
  <c r="E229" i="6" l="1"/>
  <c r="H229" i="6"/>
  <c r="I229" i="6" s="1"/>
  <c r="K569" i="7"/>
  <c r="L569" i="7" s="1"/>
  <c r="F570" i="7"/>
  <c r="E570" i="7" l="1"/>
  <c r="J570" i="7"/>
  <c r="H570" i="7"/>
  <c r="I570" i="7" s="1"/>
  <c r="K229" i="6"/>
  <c r="L229" i="6" s="1"/>
  <c r="F230" i="6"/>
  <c r="J230" i="6" s="1"/>
  <c r="E230" i="6" l="1"/>
  <c r="H230" i="6"/>
  <c r="I230" i="6" s="1"/>
  <c r="K570" i="7"/>
  <c r="L570" i="7" s="1"/>
  <c r="F571" i="7"/>
  <c r="E571" i="7" l="1"/>
  <c r="J571" i="7"/>
  <c r="H571" i="7"/>
  <c r="I571" i="7" s="1"/>
  <c r="K230" i="6"/>
  <c r="F231" i="6"/>
  <c r="J231" i="6" s="1"/>
  <c r="L230" i="6" l="1"/>
  <c r="E231" i="6"/>
  <c r="H231" i="6"/>
  <c r="I231" i="6" s="1"/>
  <c r="K571" i="7"/>
  <c r="L571" i="7" s="1"/>
  <c r="F572" i="7"/>
  <c r="E572" i="7" l="1"/>
  <c r="J572" i="7"/>
  <c r="H572" i="7"/>
  <c r="I572" i="7" s="1"/>
  <c r="K231" i="6"/>
  <c r="F232" i="6"/>
  <c r="H232" i="6" l="1"/>
  <c r="I232" i="6" s="1"/>
  <c r="J232" i="6"/>
  <c r="L231" i="6"/>
  <c r="E232" i="6"/>
  <c r="K572" i="7"/>
  <c r="L572" i="7" s="1"/>
  <c r="F573" i="7"/>
  <c r="K232" i="6" l="1"/>
  <c r="L232" i="6" s="1"/>
  <c r="F233" i="6"/>
  <c r="J233" i="6" s="1"/>
  <c r="E573" i="7"/>
  <c r="J573" i="7"/>
  <c r="H573" i="7"/>
  <c r="I573" i="7" s="1"/>
  <c r="K573" i="7" l="1"/>
  <c r="L573" i="7" s="1"/>
  <c r="F574" i="7"/>
  <c r="E233" i="6"/>
  <c r="H233" i="6"/>
  <c r="I233" i="6" s="1"/>
  <c r="E574" i="7" l="1"/>
  <c r="J574" i="7"/>
  <c r="H574" i="7"/>
  <c r="I574" i="7" s="1"/>
  <c r="K233" i="6"/>
  <c r="F234" i="6"/>
  <c r="E234" i="6" s="1"/>
  <c r="H234" i="6" l="1"/>
  <c r="I234" i="6" s="1"/>
  <c r="J234" i="6"/>
  <c r="L233" i="6"/>
  <c r="K234" i="6"/>
  <c r="F235" i="6"/>
  <c r="J235" i="6" s="1"/>
  <c r="K574" i="7"/>
  <c r="L574" i="7" s="1"/>
  <c r="F575" i="7"/>
  <c r="L234" i="6" l="1"/>
  <c r="E575" i="7"/>
  <c r="J575" i="7"/>
  <c r="H575" i="7"/>
  <c r="I575" i="7" s="1"/>
  <c r="E235" i="6"/>
  <c r="H235" i="6"/>
  <c r="I235" i="6" s="1"/>
  <c r="K235" i="6" l="1"/>
  <c r="F236" i="6"/>
  <c r="K575" i="7"/>
  <c r="L575" i="7" s="1"/>
  <c r="F576" i="7"/>
  <c r="H236" i="6" l="1"/>
  <c r="I236" i="6" s="1"/>
  <c r="J236" i="6"/>
  <c r="L235" i="6"/>
  <c r="E576" i="7"/>
  <c r="J576" i="7"/>
  <c r="H576" i="7"/>
  <c r="I576" i="7" s="1"/>
  <c r="E236" i="6"/>
  <c r="K236" i="6" l="1"/>
  <c r="L236" i="6" s="1"/>
  <c r="F237" i="6"/>
  <c r="J237" i="6" s="1"/>
  <c r="K576" i="7"/>
  <c r="L576" i="7" s="1"/>
  <c r="F577" i="7"/>
  <c r="E577" i="7" l="1"/>
  <c r="J577" i="7"/>
  <c r="H577" i="7"/>
  <c r="I577" i="7" s="1"/>
  <c r="E237" i="6"/>
  <c r="H237" i="6"/>
  <c r="I237" i="6" s="1"/>
  <c r="K237" i="6" l="1"/>
  <c r="L237" i="6" s="1"/>
  <c r="F238" i="6"/>
  <c r="J238" i="6" s="1"/>
  <c r="K577" i="7"/>
  <c r="L577" i="7" s="1"/>
  <c r="F578" i="7"/>
  <c r="E578" i="7" l="1"/>
  <c r="J578" i="7"/>
  <c r="H578" i="7"/>
  <c r="I578" i="7" s="1"/>
  <c r="E238" i="6"/>
  <c r="H238" i="6"/>
  <c r="I238" i="6" s="1"/>
  <c r="K238" i="6" l="1"/>
  <c r="L238" i="6" s="1"/>
  <c r="F239" i="6"/>
  <c r="J239" i="6" s="1"/>
  <c r="K578" i="7"/>
  <c r="L578" i="7" s="1"/>
  <c r="F579" i="7"/>
  <c r="E579" i="7" l="1"/>
  <c r="J579" i="7"/>
  <c r="H579" i="7"/>
  <c r="I579" i="7" s="1"/>
  <c r="E239" i="6"/>
  <c r="H239" i="6"/>
  <c r="I239" i="6" s="1"/>
  <c r="K239" i="6" l="1"/>
  <c r="L239" i="6" s="1"/>
  <c r="F240" i="6"/>
  <c r="J240" i="6" s="1"/>
  <c r="K579" i="7"/>
  <c r="L579" i="7" s="1"/>
  <c r="F580" i="7"/>
  <c r="E580" i="7" l="1"/>
  <c r="J580" i="7"/>
  <c r="H580" i="7"/>
  <c r="I580" i="7" s="1"/>
  <c r="E240" i="6"/>
  <c r="H240" i="6"/>
  <c r="I240" i="6" s="1"/>
  <c r="K240" i="6" l="1"/>
  <c r="L240" i="6" s="1"/>
  <c r="F241" i="6"/>
  <c r="J241" i="6" s="1"/>
  <c r="K580" i="7"/>
  <c r="L580" i="7" s="1"/>
  <c r="F581" i="7"/>
  <c r="E581" i="7" l="1"/>
  <c r="J581" i="7"/>
  <c r="H581" i="7"/>
  <c r="I581" i="7" s="1"/>
  <c r="E241" i="6"/>
  <c r="H241" i="6"/>
  <c r="I241" i="6" s="1"/>
  <c r="K241" i="6" l="1"/>
  <c r="F242" i="6"/>
  <c r="J242" i="6" s="1"/>
  <c r="K581" i="7"/>
  <c r="L581" i="7" s="1"/>
  <c r="F582" i="7"/>
  <c r="L241" i="6" l="1"/>
  <c r="E582" i="7"/>
  <c r="J582" i="7"/>
  <c r="H582" i="7"/>
  <c r="I582" i="7" s="1"/>
  <c r="E242" i="6"/>
  <c r="H242" i="6"/>
  <c r="I242" i="6" s="1"/>
  <c r="K242" i="6" l="1"/>
  <c r="L242" i="6" s="1"/>
  <c r="F243" i="6"/>
  <c r="K582" i="7"/>
  <c r="L582" i="7" s="1"/>
  <c r="F583" i="7"/>
  <c r="H243" i="6" l="1"/>
  <c r="I243" i="6" s="1"/>
  <c r="J243" i="6"/>
  <c r="E243" i="6"/>
  <c r="K243" i="6" s="1"/>
  <c r="E583" i="7"/>
  <c r="J583" i="7"/>
  <c r="H583" i="7"/>
  <c r="I583" i="7" s="1"/>
  <c r="F244" i="6" l="1"/>
  <c r="J244" i="6" s="1"/>
  <c r="L243" i="6"/>
  <c r="K583" i="7"/>
  <c r="L583" i="7" s="1"/>
  <c r="F584" i="7"/>
  <c r="H244" i="6" l="1"/>
  <c r="I244" i="6" s="1"/>
  <c r="E244" i="6"/>
  <c r="E584" i="7"/>
  <c r="J584" i="7"/>
  <c r="H584" i="7"/>
  <c r="I584" i="7" s="1"/>
  <c r="K244" i="6"/>
  <c r="L244" i="6" s="1"/>
  <c r="F245" i="6"/>
  <c r="J245" i="6" s="1"/>
  <c r="E245" i="6" l="1"/>
  <c r="H245" i="6"/>
  <c r="I245" i="6" s="1"/>
  <c r="K584" i="7"/>
  <c r="L584" i="7" s="1"/>
  <c r="F585" i="7"/>
  <c r="E585" i="7" l="1"/>
  <c r="J585" i="7"/>
  <c r="H585" i="7"/>
  <c r="I585" i="7" s="1"/>
  <c r="K245" i="6"/>
  <c r="L245" i="6" s="1"/>
  <c r="F246" i="6"/>
  <c r="J246" i="6" s="1"/>
  <c r="E246" i="6" l="1"/>
  <c r="H246" i="6"/>
  <c r="I246" i="6" s="1"/>
  <c r="K585" i="7"/>
  <c r="L585" i="7" s="1"/>
  <c r="F586" i="7"/>
  <c r="E586" i="7" l="1"/>
  <c r="J586" i="7"/>
  <c r="H586" i="7"/>
  <c r="I586" i="7" s="1"/>
  <c r="K246" i="6"/>
  <c r="L246" i="6" s="1"/>
  <c r="F247" i="6"/>
  <c r="H247" i="6" l="1"/>
  <c r="I247" i="6" s="1"/>
  <c r="J247" i="6"/>
  <c r="E247" i="6"/>
  <c r="K586" i="7"/>
  <c r="L586" i="7" s="1"/>
  <c r="F587" i="7"/>
  <c r="E587" i="7" l="1"/>
  <c r="J587" i="7"/>
  <c r="H587" i="7"/>
  <c r="I587" i="7" s="1"/>
  <c r="K247" i="6"/>
  <c r="L247" i="6" s="1"/>
  <c r="F248" i="6"/>
  <c r="J248" i="6" s="1"/>
  <c r="E248" i="6" l="1"/>
  <c r="H248" i="6"/>
  <c r="I248" i="6" s="1"/>
  <c r="K587" i="7"/>
  <c r="L587" i="7" s="1"/>
  <c r="F588" i="7"/>
  <c r="E588" i="7" l="1"/>
  <c r="J588" i="7"/>
  <c r="H588" i="7"/>
  <c r="I588" i="7" s="1"/>
  <c r="K248" i="6"/>
  <c r="F249" i="6"/>
  <c r="H249" i="6" l="1"/>
  <c r="I249" i="6" s="1"/>
  <c r="J249" i="6"/>
  <c r="L248" i="6"/>
  <c r="E249" i="6"/>
  <c r="F250" i="6" s="1"/>
  <c r="J250" i="6" s="1"/>
  <c r="K588" i="7"/>
  <c r="L588" i="7" s="1"/>
  <c r="F589" i="7"/>
  <c r="K249" i="6" l="1"/>
  <c r="L249" i="6" s="1"/>
  <c r="E589" i="7"/>
  <c r="J589" i="7"/>
  <c r="H589" i="7"/>
  <c r="I589" i="7" s="1"/>
  <c r="E250" i="6"/>
  <c r="H250" i="6"/>
  <c r="I250" i="6" s="1"/>
  <c r="K250" i="6" l="1"/>
  <c r="L250" i="6" s="1"/>
  <c r="F251" i="6"/>
  <c r="K589" i="7"/>
  <c r="L589" i="7" s="1"/>
  <c r="F590" i="7"/>
  <c r="H251" i="6" l="1"/>
  <c r="I251" i="6" s="1"/>
  <c r="J251" i="6"/>
  <c r="E251" i="6"/>
  <c r="K251" i="6" s="1"/>
  <c r="E590" i="7"/>
  <c r="J590" i="7"/>
  <c r="H590" i="7"/>
  <c r="I590" i="7" s="1"/>
  <c r="L251" i="6" l="1"/>
  <c r="F252" i="6"/>
  <c r="K590" i="7"/>
  <c r="L590" i="7" s="1"/>
  <c r="F591" i="7"/>
  <c r="H252" i="6" l="1"/>
  <c r="I252" i="6" s="1"/>
  <c r="J252" i="6"/>
  <c r="E252" i="6"/>
  <c r="K252" i="6" s="1"/>
  <c r="E591" i="7"/>
  <c r="J591" i="7"/>
  <c r="H591" i="7"/>
  <c r="I591" i="7" s="1"/>
  <c r="F253" i="6" l="1"/>
  <c r="J253" i="6" s="1"/>
  <c r="L252" i="6"/>
  <c r="K591" i="7"/>
  <c r="L591" i="7" s="1"/>
  <c r="F592" i="7"/>
  <c r="E253" i="6" l="1"/>
  <c r="H253" i="6"/>
  <c r="I253" i="6" s="1"/>
  <c r="E592" i="7"/>
  <c r="J592" i="7"/>
  <c r="H592" i="7"/>
  <c r="I592" i="7" s="1"/>
  <c r="K253" i="6"/>
  <c r="L253" i="6" s="1"/>
  <c r="F254" i="6"/>
  <c r="J254" i="6" s="1"/>
  <c r="E254" i="6" l="1"/>
  <c r="H254" i="6"/>
  <c r="I254" i="6" s="1"/>
  <c r="K592" i="7"/>
  <c r="L592" i="7" s="1"/>
  <c r="F593" i="7"/>
  <c r="E593" i="7" l="1"/>
  <c r="J593" i="7"/>
  <c r="H593" i="7"/>
  <c r="I593" i="7" s="1"/>
  <c r="K254" i="6"/>
  <c r="F255" i="6"/>
  <c r="H255" i="6" l="1"/>
  <c r="I255" i="6" s="1"/>
  <c r="J255" i="6"/>
  <c r="L254" i="6"/>
  <c r="E255" i="6"/>
  <c r="K255" i="6" s="1"/>
  <c r="K593" i="7"/>
  <c r="L593" i="7" s="1"/>
  <c r="F594" i="7"/>
  <c r="F256" i="6" l="1"/>
  <c r="L255" i="6"/>
  <c r="E594" i="7"/>
  <c r="J594" i="7"/>
  <c r="H594" i="7"/>
  <c r="I594" i="7" s="1"/>
  <c r="E256" i="6"/>
  <c r="H256" i="6" l="1"/>
  <c r="I256" i="6" s="1"/>
  <c r="J256" i="6"/>
  <c r="K256" i="6"/>
  <c r="F257" i="6"/>
  <c r="K594" i="7"/>
  <c r="L594" i="7" s="1"/>
  <c r="F595" i="7"/>
  <c r="L256" i="6" l="1"/>
  <c r="H257" i="6"/>
  <c r="I257" i="6" s="1"/>
  <c r="J257" i="6"/>
  <c r="E595" i="7"/>
  <c r="J595" i="7"/>
  <c r="H595" i="7"/>
  <c r="I595" i="7" s="1"/>
  <c r="E257" i="6"/>
  <c r="K257" i="6" l="1"/>
  <c r="F258" i="6"/>
  <c r="K595" i="7"/>
  <c r="L595" i="7" s="1"/>
  <c r="F596" i="7"/>
  <c r="H258" i="6" l="1"/>
  <c r="I258" i="6" s="1"/>
  <c r="J258" i="6"/>
  <c r="E596" i="7"/>
  <c r="J596" i="7"/>
  <c r="H596" i="7"/>
  <c r="I596" i="7" s="1"/>
  <c r="E258" i="6"/>
  <c r="L257" i="6"/>
  <c r="K258" i="6" l="1"/>
  <c r="L258" i="6" s="1"/>
  <c r="F259" i="6"/>
  <c r="J259" i="6" s="1"/>
  <c r="K596" i="7"/>
  <c r="L596" i="7" s="1"/>
  <c r="F597" i="7"/>
  <c r="E597" i="7" l="1"/>
  <c r="J597" i="7"/>
  <c r="H597" i="7"/>
  <c r="I597" i="7" s="1"/>
  <c r="E259" i="6"/>
  <c r="H259" i="6"/>
  <c r="I259" i="6" s="1"/>
  <c r="K259" i="6" l="1"/>
  <c r="F260" i="6"/>
  <c r="K597" i="7"/>
  <c r="L597" i="7" s="1"/>
  <c r="F598" i="7"/>
  <c r="H260" i="6" l="1"/>
  <c r="I260" i="6" s="1"/>
  <c r="J260" i="6"/>
  <c r="L259" i="6"/>
  <c r="E598" i="7"/>
  <c r="J598" i="7"/>
  <c r="H598" i="7"/>
  <c r="I598" i="7" s="1"/>
  <c r="E260" i="6"/>
  <c r="K260" i="6" l="1"/>
  <c r="L260" i="6" s="1"/>
  <c r="F261" i="6"/>
  <c r="J261" i="6" s="1"/>
  <c r="K598" i="7"/>
  <c r="L598" i="7" s="1"/>
  <c r="F599" i="7"/>
  <c r="E599" i="7" l="1"/>
  <c r="J599" i="7"/>
  <c r="H599" i="7"/>
  <c r="I599" i="7" s="1"/>
  <c r="E261" i="6"/>
  <c r="H261" i="6"/>
  <c r="I261" i="6" s="1"/>
  <c r="K261" i="6" l="1"/>
  <c r="L261" i="6" s="1"/>
  <c r="F262" i="6"/>
  <c r="J262" i="6" s="1"/>
  <c r="K599" i="7"/>
  <c r="L599" i="7" s="1"/>
  <c r="F600" i="7"/>
  <c r="E600" i="7" l="1"/>
  <c r="J600" i="7"/>
  <c r="H600" i="7"/>
  <c r="I600" i="7" s="1"/>
  <c r="E262" i="6"/>
  <c r="H262" i="6"/>
  <c r="I262" i="6" s="1"/>
  <c r="K262" i="6" l="1"/>
  <c r="L262" i="6" s="1"/>
  <c r="F263" i="6"/>
  <c r="J263" i="6" s="1"/>
  <c r="K600" i="7"/>
  <c r="L600" i="7" s="1"/>
  <c r="F601" i="7"/>
  <c r="E601" i="7" l="1"/>
  <c r="J601" i="7"/>
  <c r="H601" i="7"/>
  <c r="I601" i="7" s="1"/>
  <c r="E263" i="6"/>
  <c r="H263" i="6"/>
  <c r="I263" i="6" s="1"/>
  <c r="K263" i="6" l="1"/>
  <c r="L263" i="6" s="1"/>
  <c r="F264" i="6"/>
  <c r="K601" i="7"/>
  <c r="L601" i="7" s="1"/>
  <c r="F602" i="7"/>
  <c r="H264" i="6" l="1"/>
  <c r="I264" i="6" s="1"/>
  <c r="J264" i="6"/>
  <c r="E602" i="7"/>
  <c r="J602" i="7"/>
  <c r="H602" i="7"/>
  <c r="I602" i="7" s="1"/>
  <c r="E264" i="6"/>
  <c r="K602" i="7" l="1"/>
  <c r="L602" i="7" s="1"/>
  <c r="F603" i="7"/>
  <c r="K264" i="6"/>
  <c r="F265" i="6"/>
  <c r="H265" i="6" l="1"/>
  <c r="I265" i="6" s="1"/>
  <c r="J265" i="6"/>
  <c r="L264" i="6"/>
  <c r="E265" i="6"/>
  <c r="E603" i="7"/>
  <c r="J603" i="7"/>
  <c r="H603" i="7"/>
  <c r="I603" i="7" s="1"/>
  <c r="K265" i="6" l="1"/>
  <c r="F266" i="6"/>
  <c r="K603" i="7"/>
  <c r="L603" i="7" s="1"/>
  <c r="F604" i="7"/>
  <c r="H266" i="6" l="1"/>
  <c r="I266" i="6" s="1"/>
  <c r="J266" i="6"/>
  <c r="E604" i="7"/>
  <c r="J604" i="7"/>
  <c r="H604" i="7"/>
  <c r="I604" i="7" s="1"/>
  <c r="E266" i="6"/>
  <c r="L265" i="6"/>
  <c r="K266" i="6" l="1"/>
  <c r="L266" i="6" s="1"/>
  <c r="F267" i="6"/>
  <c r="J267" i="6" s="1"/>
  <c r="K604" i="7"/>
  <c r="L604" i="7" s="1"/>
  <c r="F605" i="7"/>
  <c r="E605" i="7" l="1"/>
  <c r="J605" i="7"/>
  <c r="H605" i="7"/>
  <c r="I605" i="7" s="1"/>
  <c r="E267" i="6"/>
  <c r="H267" i="6"/>
  <c r="I267" i="6" s="1"/>
  <c r="K267" i="6" l="1"/>
  <c r="L267" i="6" s="1"/>
  <c r="F268" i="6"/>
  <c r="K605" i="7"/>
  <c r="L605" i="7" s="1"/>
  <c r="F606" i="7"/>
  <c r="H268" i="6" l="1"/>
  <c r="I268" i="6" s="1"/>
  <c r="J268" i="6"/>
  <c r="E606" i="7"/>
  <c r="J606" i="7"/>
  <c r="H606" i="7"/>
  <c r="I606" i="7" s="1"/>
  <c r="E268" i="6"/>
  <c r="K268" i="6" l="1"/>
  <c r="L268" i="6" s="1"/>
  <c r="F269" i="6"/>
  <c r="J269" i="6" s="1"/>
  <c r="K606" i="7"/>
  <c r="L606" i="7" s="1"/>
  <c r="F607" i="7"/>
  <c r="E607" i="7" l="1"/>
  <c r="J607" i="7"/>
  <c r="H607" i="7"/>
  <c r="I607" i="7" s="1"/>
  <c r="E269" i="6"/>
  <c r="H269" i="6"/>
  <c r="I269" i="6" s="1"/>
  <c r="K269" i="6" l="1"/>
  <c r="L269" i="6" s="1"/>
  <c r="F270" i="6"/>
  <c r="J270" i="6" s="1"/>
  <c r="K607" i="7"/>
  <c r="L607" i="7" s="1"/>
  <c r="F608" i="7"/>
  <c r="E608" i="7" l="1"/>
  <c r="J608" i="7"/>
  <c r="H608" i="7"/>
  <c r="I608" i="7" s="1"/>
  <c r="E270" i="6"/>
  <c r="H270" i="6"/>
  <c r="I270" i="6" s="1"/>
  <c r="K270" i="6" l="1"/>
  <c r="L270" i="6" s="1"/>
  <c r="F271" i="6"/>
  <c r="J271" i="6" s="1"/>
  <c r="K608" i="7"/>
  <c r="L608" i="7" s="1"/>
  <c r="F609" i="7"/>
  <c r="E609" i="7" l="1"/>
  <c r="J609" i="7"/>
  <c r="H609" i="7"/>
  <c r="I609" i="7" s="1"/>
  <c r="E271" i="6"/>
  <c r="H271" i="6"/>
  <c r="I271" i="6" s="1"/>
  <c r="F272" i="6" l="1"/>
  <c r="J272" i="6" s="1"/>
  <c r="K271" i="6"/>
  <c r="K609" i="7"/>
  <c r="L609" i="7" s="1"/>
  <c r="F610" i="7"/>
  <c r="L271" i="6" l="1"/>
  <c r="E610" i="7"/>
  <c r="J610" i="7"/>
  <c r="H610" i="7"/>
  <c r="I610" i="7" s="1"/>
  <c r="E272" i="6"/>
  <c r="H272" i="6"/>
  <c r="I272" i="6" s="1"/>
  <c r="F273" i="6" l="1"/>
  <c r="J273" i="6" s="1"/>
  <c r="K272" i="6"/>
  <c r="K610" i="7"/>
  <c r="L610" i="7" s="1"/>
  <c r="F611" i="7"/>
  <c r="L272" i="6" l="1"/>
  <c r="E273" i="6"/>
  <c r="H273" i="6"/>
  <c r="I273" i="6" s="1"/>
  <c r="E611" i="7"/>
  <c r="J611" i="7"/>
  <c r="H611" i="7"/>
  <c r="I611" i="7" s="1"/>
  <c r="K611" i="7" l="1"/>
  <c r="L611" i="7" s="1"/>
  <c r="F612" i="7"/>
  <c r="K273" i="6"/>
  <c r="F274" i="6"/>
  <c r="J274" i="6" s="1"/>
  <c r="L273" i="6" l="1"/>
  <c r="E274" i="6"/>
  <c r="H274" i="6"/>
  <c r="I274" i="6" s="1"/>
  <c r="E612" i="7"/>
  <c r="J612" i="7"/>
  <c r="H612" i="7"/>
  <c r="I612" i="7" s="1"/>
  <c r="K612" i="7" l="1"/>
  <c r="L612" i="7" s="1"/>
  <c r="F613" i="7"/>
  <c r="K274" i="6"/>
  <c r="L274" i="6" s="1"/>
  <c r="F275" i="6"/>
  <c r="J275" i="6" s="1"/>
  <c r="E275" i="6" l="1"/>
  <c r="H275" i="6"/>
  <c r="I275" i="6" s="1"/>
  <c r="E613" i="7"/>
  <c r="J613" i="7"/>
  <c r="H613" i="7"/>
  <c r="I613" i="7" s="1"/>
  <c r="K613" i="7" l="1"/>
  <c r="L613" i="7" s="1"/>
  <c r="F614" i="7"/>
  <c r="K275" i="6"/>
  <c r="L275" i="6" s="1"/>
  <c r="F276" i="6"/>
  <c r="J276" i="6" s="1"/>
  <c r="E276" i="6" l="1"/>
  <c r="H276" i="6"/>
  <c r="I276" i="6" s="1"/>
  <c r="E614" i="7"/>
  <c r="J614" i="7"/>
  <c r="H614" i="7"/>
  <c r="I614" i="7" s="1"/>
  <c r="K614" i="7" l="1"/>
  <c r="L614" i="7" s="1"/>
  <c r="F615" i="7"/>
  <c r="K276" i="6"/>
  <c r="F277" i="6"/>
  <c r="J277" i="6" s="1"/>
  <c r="L276" i="6" l="1"/>
  <c r="E277" i="6"/>
  <c r="H277" i="6"/>
  <c r="I277" i="6" s="1"/>
  <c r="E615" i="7"/>
  <c r="J615" i="7"/>
  <c r="H615" i="7"/>
  <c r="I615" i="7" s="1"/>
  <c r="K615" i="7" l="1"/>
  <c r="L615" i="7" s="1"/>
  <c r="F616" i="7"/>
  <c r="K277" i="6"/>
  <c r="F278" i="6"/>
  <c r="J278" i="6" s="1"/>
  <c r="L277" i="6" l="1"/>
  <c r="E278" i="6"/>
  <c r="H278" i="6"/>
  <c r="I278" i="6" s="1"/>
  <c r="E616" i="7"/>
  <c r="J616" i="7"/>
  <c r="H616" i="7"/>
  <c r="I616" i="7" s="1"/>
  <c r="K616" i="7" l="1"/>
  <c r="L616" i="7" s="1"/>
  <c r="F617" i="7"/>
  <c r="K278" i="6"/>
  <c r="F279" i="6"/>
  <c r="J279" i="6" s="1"/>
  <c r="L278" i="6" l="1"/>
  <c r="E279" i="6"/>
  <c r="H279" i="6"/>
  <c r="I279" i="6" s="1"/>
  <c r="E617" i="7"/>
  <c r="J617" i="7"/>
  <c r="H617" i="7"/>
  <c r="I617" i="7" s="1"/>
  <c r="K617" i="7" l="1"/>
  <c r="L617" i="7" s="1"/>
  <c r="F618" i="7"/>
  <c r="K279" i="6"/>
  <c r="L279" i="6" s="1"/>
  <c r="F280" i="6"/>
  <c r="J280" i="6" s="1"/>
  <c r="E618" i="7" l="1"/>
  <c r="J618" i="7"/>
  <c r="H618" i="7"/>
  <c r="I618" i="7" s="1"/>
  <c r="E280" i="6"/>
  <c r="H280" i="6"/>
  <c r="I280" i="6" s="1"/>
  <c r="K280" i="6" l="1"/>
  <c r="L280" i="6" s="1"/>
  <c r="F281" i="6"/>
  <c r="J281" i="6" s="1"/>
  <c r="K618" i="7"/>
  <c r="L618" i="7" s="1"/>
  <c r="F619" i="7"/>
  <c r="E619" i="7" l="1"/>
  <c r="J619" i="7"/>
  <c r="H619" i="7"/>
  <c r="I619" i="7" s="1"/>
  <c r="E281" i="6"/>
  <c r="H281" i="6"/>
  <c r="I281" i="6" s="1"/>
  <c r="K281" i="6" l="1"/>
  <c r="L281" i="6" s="1"/>
  <c r="F282" i="6"/>
  <c r="J282" i="6" s="1"/>
  <c r="K619" i="7"/>
  <c r="L619" i="7" s="1"/>
  <c r="F620" i="7"/>
  <c r="E620" i="7" l="1"/>
  <c r="J620" i="7"/>
  <c r="H620" i="7"/>
  <c r="I620" i="7" s="1"/>
  <c r="E282" i="6"/>
  <c r="H282" i="6"/>
  <c r="I282" i="6" s="1"/>
  <c r="K282" i="6" l="1"/>
  <c r="L282" i="6" s="1"/>
  <c r="F283" i="6"/>
  <c r="J283" i="6" s="1"/>
  <c r="K620" i="7"/>
  <c r="L620" i="7" s="1"/>
  <c r="F621" i="7"/>
  <c r="E621" i="7" l="1"/>
  <c r="J621" i="7"/>
  <c r="H621" i="7"/>
  <c r="I621" i="7" s="1"/>
  <c r="E283" i="6"/>
  <c r="H283" i="6"/>
  <c r="I283" i="6" s="1"/>
  <c r="K283" i="6" l="1"/>
  <c r="L283" i="6" s="1"/>
  <c r="F284" i="6"/>
  <c r="J284" i="6" s="1"/>
  <c r="K621" i="7"/>
  <c r="L621" i="7" s="1"/>
  <c r="F622" i="7"/>
  <c r="E622" i="7" l="1"/>
  <c r="J622" i="7"/>
  <c r="H622" i="7"/>
  <c r="I622" i="7" s="1"/>
  <c r="E284" i="6"/>
  <c r="H284" i="6"/>
  <c r="I284" i="6" s="1"/>
  <c r="K284" i="6" l="1"/>
  <c r="L284" i="6" s="1"/>
  <c r="F285" i="6"/>
  <c r="J285" i="6" s="1"/>
  <c r="K622" i="7"/>
  <c r="L622" i="7" s="1"/>
  <c r="F623" i="7"/>
  <c r="E623" i="7" l="1"/>
  <c r="J623" i="7"/>
  <c r="H623" i="7"/>
  <c r="I623" i="7" s="1"/>
  <c r="E285" i="6"/>
  <c r="H285" i="6"/>
  <c r="I285" i="6" s="1"/>
  <c r="K285" i="6" l="1"/>
  <c r="L285" i="6" s="1"/>
  <c r="F286" i="6"/>
  <c r="J286" i="6" s="1"/>
  <c r="K623" i="7"/>
  <c r="L623" i="7" s="1"/>
  <c r="F624" i="7"/>
  <c r="E624" i="7" l="1"/>
  <c r="J624" i="7"/>
  <c r="H624" i="7"/>
  <c r="I624" i="7" s="1"/>
  <c r="E286" i="6"/>
  <c r="H286" i="6"/>
  <c r="I286" i="6" s="1"/>
  <c r="K286" i="6" l="1"/>
  <c r="L286" i="6" s="1"/>
  <c r="F287" i="6"/>
  <c r="J287" i="6" s="1"/>
  <c r="K624" i="7"/>
  <c r="L624" i="7" s="1"/>
  <c r="F625" i="7"/>
  <c r="E287" i="6" l="1"/>
  <c r="H287" i="6"/>
  <c r="I287" i="6" s="1"/>
  <c r="E625" i="7"/>
  <c r="J625" i="7"/>
  <c r="H625" i="7"/>
  <c r="I625" i="7" s="1"/>
  <c r="K625" i="7" l="1"/>
  <c r="L625" i="7" s="1"/>
  <c r="F626" i="7"/>
  <c r="K287" i="6"/>
  <c r="F288" i="6"/>
  <c r="J288" i="6" s="1"/>
  <c r="L287" i="6" l="1"/>
  <c r="E288" i="6"/>
  <c r="H288" i="6"/>
  <c r="I288" i="6" s="1"/>
  <c r="E626" i="7"/>
  <c r="J626" i="7"/>
  <c r="H626" i="7"/>
  <c r="I626" i="7" s="1"/>
  <c r="K626" i="7" l="1"/>
  <c r="L626" i="7" s="1"/>
  <c r="F627" i="7"/>
  <c r="K288" i="6"/>
  <c r="F289" i="6"/>
  <c r="J289" i="6" s="1"/>
  <c r="L288" i="6" l="1"/>
  <c r="E627" i="7"/>
  <c r="J627" i="7"/>
  <c r="H627" i="7"/>
  <c r="I627" i="7" s="1"/>
  <c r="E289" i="6"/>
  <c r="H289" i="6"/>
  <c r="I289" i="6" s="1"/>
  <c r="K289" i="6" l="1"/>
  <c r="L289" i="6" s="1"/>
  <c r="F290" i="6"/>
  <c r="J290" i="6" s="1"/>
  <c r="K627" i="7"/>
  <c r="L627" i="7" s="1"/>
  <c r="F628" i="7"/>
  <c r="E628" i="7" l="1"/>
  <c r="J628" i="7"/>
  <c r="H628" i="7"/>
  <c r="I628" i="7" s="1"/>
  <c r="E290" i="6"/>
  <c r="H290" i="6"/>
  <c r="I290" i="6" s="1"/>
  <c r="K290" i="6" l="1"/>
  <c r="L290" i="6" s="1"/>
  <c r="F291" i="6"/>
  <c r="J291" i="6" s="1"/>
  <c r="K628" i="7"/>
  <c r="L628" i="7" s="1"/>
  <c r="F629" i="7"/>
  <c r="E629" i="7" l="1"/>
  <c r="J629" i="7"/>
  <c r="H629" i="7"/>
  <c r="I629" i="7" s="1"/>
  <c r="E291" i="6"/>
  <c r="H291" i="6"/>
  <c r="I291" i="6" s="1"/>
  <c r="K291" i="6" l="1"/>
  <c r="L291" i="6" s="1"/>
  <c r="F292" i="6"/>
  <c r="J292" i="6" s="1"/>
  <c r="K629" i="7"/>
  <c r="L629" i="7" s="1"/>
  <c r="F630" i="7"/>
  <c r="E630" i="7" l="1"/>
  <c r="J630" i="7"/>
  <c r="H630" i="7"/>
  <c r="I630" i="7" s="1"/>
  <c r="E292" i="6"/>
  <c r="H292" i="6"/>
  <c r="I292" i="6" s="1"/>
  <c r="K292" i="6" l="1"/>
  <c r="F293" i="6"/>
  <c r="J293" i="6" s="1"/>
  <c r="L292" i="6"/>
  <c r="K630" i="7"/>
  <c r="L630" i="7" s="1"/>
  <c r="F631" i="7"/>
  <c r="E631" i="7" l="1"/>
  <c r="J631" i="7"/>
  <c r="H631" i="7"/>
  <c r="I631" i="7" s="1"/>
  <c r="E293" i="6"/>
  <c r="H293" i="6"/>
  <c r="I293" i="6" s="1"/>
  <c r="K293" i="6" l="1"/>
  <c r="L293" i="6" s="1"/>
  <c r="F294" i="6"/>
  <c r="J294" i="6" s="1"/>
  <c r="K631" i="7"/>
  <c r="L631" i="7" s="1"/>
  <c r="F632" i="7"/>
  <c r="E294" i="6" l="1"/>
  <c r="H294" i="6"/>
  <c r="I294" i="6" s="1"/>
  <c r="E632" i="7"/>
  <c r="J632" i="7"/>
  <c r="H632" i="7"/>
  <c r="I632" i="7" s="1"/>
  <c r="K632" i="7" l="1"/>
  <c r="L632" i="7" s="1"/>
  <c r="F633" i="7"/>
  <c r="K294" i="6"/>
  <c r="L294" i="6" s="1"/>
  <c r="F295" i="6"/>
  <c r="J295" i="6" s="1"/>
  <c r="E295" i="6" l="1"/>
  <c r="H295" i="6"/>
  <c r="I295" i="6" s="1"/>
  <c r="E633" i="7"/>
  <c r="J633" i="7"/>
  <c r="H633" i="7"/>
  <c r="I633" i="7" s="1"/>
  <c r="K633" i="7" l="1"/>
  <c r="L633" i="7" s="1"/>
  <c r="F634" i="7"/>
  <c r="K295" i="6"/>
  <c r="F296" i="6"/>
  <c r="J296" i="6" s="1"/>
  <c r="L295" i="6" l="1"/>
  <c r="E634" i="7"/>
  <c r="J634" i="7"/>
  <c r="H634" i="7"/>
  <c r="I634" i="7" s="1"/>
  <c r="E296" i="6"/>
  <c r="H296" i="6"/>
  <c r="I296" i="6" s="1"/>
  <c r="K296" i="6" l="1"/>
  <c r="L296" i="6" s="1"/>
  <c r="F297" i="6"/>
  <c r="J297" i="6" s="1"/>
  <c r="K634" i="7"/>
  <c r="L634" i="7" s="1"/>
  <c r="F635" i="7"/>
  <c r="E297" i="6" l="1"/>
  <c r="H297" i="6"/>
  <c r="I297" i="6" s="1"/>
  <c r="E635" i="7"/>
  <c r="J635" i="7"/>
  <c r="H635" i="7"/>
  <c r="I635" i="7" s="1"/>
  <c r="K635" i="7" l="1"/>
  <c r="L635" i="7" s="1"/>
  <c r="F636" i="7"/>
  <c r="K297" i="6"/>
  <c r="L297" i="6" s="1"/>
  <c r="F298" i="6"/>
  <c r="J298" i="6" s="1"/>
  <c r="E636" i="7" l="1"/>
  <c r="J636" i="7"/>
  <c r="H636" i="7"/>
  <c r="I636" i="7" s="1"/>
  <c r="E298" i="6"/>
  <c r="H298" i="6"/>
  <c r="I298" i="6" s="1"/>
  <c r="K298" i="6" l="1"/>
  <c r="L298" i="6" s="1"/>
  <c r="F299" i="6"/>
  <c r="J299" i="6" s="1"/>
  <c r="K636" i="7"/>
  <c r="L636" i="7" s="1"/>
  <c r="F637" i="7"/>
  <c r="E637" i="7" l="1"/>
  <c r="J637" i="7"/>
  <c r="H637" i="7"/>
  <c r="I637" i="7" s="1"/>
  <c r="E299" i="6"/>
  <c r="H299" i="6"/>
  <c r="I299" i="6" s="1"/>
  <c r="K299" i="6" l="1"/>
  <c r="L299" i="6" s="1"/>
  <c r="F300" i="6"/>
  <c r="J300" i="6" s="1"/>
  <c r="K637" i="7"/>
  <c r="L637" i="7" s="1"/>
  <c r="F638" i="7"/>
  <c r="E638" i="7" l="1"/>
  <c r="J638" i="7"/>
  <c r="H638" i="7"/>
  <c r="I638" i="7" s="1"/>
  <c r="E300" i="6"/>
  <c r="H300" i="6"/>
  <c r="I300" i="6" s="1"/>
  <c r="K300" i="6" l="1"/>
  <c r="L300" i="6" s="1"/>
  <c r="F301" i="6"/>
  <c r="J301" i="6" s="1"/>
  <c r="K638" i="7"/>
  <c r="L638" i="7" s="1"/>
  <c r="F639" i="7"/>
  <c r="E301" i="6" l="1"/>
  <c r="H301" i="6"/>
  <c r="I301" i="6" s="1"/>
  <c r="E639" i="7"/>
  <c r="J639" i="7"/>
  <c r="H639" i="7"/>
  <c r="I639" i="7" s="1"/>
  <c r="K639" i="7" l="1"/>
  <c r="L639" i="7" s="1"/>
  <c r="F640" i="7"/>
  <c r="K301" i="6"/>
  <c r="L301" i="6" s="1"/>
  <c r="F302" i="6"/>
  <c r="J302" i="6" s="1"/>
  <c r="E302" i="6" l="1"/>
  <c r="H302" i="6"/>
  <c r="I302" i="6" s="1"/>
  <c r="E640" i="7"/>
  <c r="J640" i="7"/>
  <c r="H640" i="7"/>
  <c r="I640" i="7" s="1"/>
  <c r="K640" i="7" l="1"/>
  <c r="L640" i="7" s="1"/>
  <c r="F641" i="7"/>
  <c r="K302" i="6"/>
  <c r="F303" i="6"/>
  <c r="J303" i="6" s="1"/>
  <c r="L302" i="6" l="1"/>
  <c r="E641" i="7"/>
  <c r="J641" i="7"/>
  <c r="H641" i="7"/>
  <c r="I641" i="7" s="1"/>
  <c r="E303" i="6"/>
  <c r="H303" i="6"/>
  <c r="I303" i="6" s="1"/>
  <c r="K303" i="6" l="1"/>
  <c r="L303" i="6" s="1"/>
  <c r="F304" i="6"/>
  <c r="J304" i="6" s="1"/>
  <c r="K641" i="7"/>
  <c r="L641" i="7" s="1"/>
  <c r="F642" i="7"/>
  <c r="E642" i="7" l="1"/>
  <c r="J642" i="7"/>
  <c r="H642" i="7"/>
  <c r="I642" i="7" s="1"/>
  <c r="E304" i="6"/>
  <c r="H304" i="6"/>
  <c r="I304" i="6" s="1"/>
  <c r="K304" i="6" l="1"/>
  <c r="L304" i="6" s="1"/>
  <c r="F305" i="6"/>
  <c r="J305" i="6" s="1"/>
  <c r="K642" i="7"/>
  <c r="L642" i="7" s="1"/>
  <c r="F643" i="7"/>
  <c r="E643" i="7" l="1"/>
  <c r="J643" i="7"/>
  <c r="H643" i="7"/>
  <c r="I643" i="7" s="1"/>
  <c r="E305" i="6"/>
  <c r="H305" i="6"/>
  <c r="I305" i="6" s="1"/>
  <c r="K305" i="6" l="1"/>
  <c r="L305" i="6" s="1"/>
  <c r="F306" i="6"/>
  <c r="J306" i="6" s="1"/>
  <c r="K643" i="7"/>
  <c r="L643" i="7" s="1"/>
  <c r="F644" i="7"/>
  <c r="E644" i="7" l="1"/>
  <c r="J644" i="7"/>
  <c r="H644" i="7"/>
  <c r="I644" i="7" s="1"/>
  <c r="E306" i="6"/>
  <c r="H306" i="6"/>
  <c r="I306" i="6" s="1"/>
  <c r="K306" i="6" l="1"/>
  <c r="L306" i="6" s="1"/>
  <c r="F307" i="6"/>
  <c r="J307" i="6" s="1"/>
  <c r="K644" i="7"/>
  <c r="L644" i="7" s="1"/>
  <c r="F645" i="7"/>
  <c r="E645" i="7" l="1"/>
  <c r="J645" i="7"/>
  <c r="H645" i="7"/>
  <c r="I645" i="7" s="1"/>
  <c r="E307" i="6"/>
  <c r="H307" i="6"/>
  <c r="I307" i="6" s="1"/>
  <c r="K307" i="6" l="1"/>
  <c r="L307" i="6" s="1"/>
  <c r="F308" i="6"/>
  <c r="J308" i="6" s="1"/>
  <c r="K645" i="7"/>
  <c r="L645" i="7" s="1"/>
  <c r="F646" i="7"/>
  <c r="E646" i="7" l="1"/>
  <c r="J646" i="7"/>
  <c r="H646" i="7"/>
  <c r="I646" i="7" s="1"/>
  <c r="E308" i="6"/>
  <c r="H308" i="6"/>
  <c r="I308" i="6" s="1"/>
  <c r="K308" i="6" l="1"/>
  <c r="L308" i="6" s="1"/>
  <c r="F309" i="6"/>
  <c r="J309" i="6" s="1"/>
  <c r="K646" i="7"/>
  <c r="L646" i="7" s="1"/>
  <c r="F647" i="7"/>
  <c r="E647" i="7" l="1"/>
  <c r="J647" i="7"/>
  <c r="H647" i="7"/>
  <c r="I647" i="7" s="1"/>
  <c r="E309" i="6"/>
  <c r="H309" i="6"/>
  <c r="I309" i="6" s="1"/>
  <c r="K309" i="6" l="1"/>
  <c r="F310" i="6"/>
  <c r="J310" i="6" s="1"/>
  <c r="K647" i="7"/>
  <c r="L647" i="7" s="1"/>
  <c r="F648" i="7"/>
  <c r="L309" i="6" l="1"/>
  <c r="E310" i="6"/>
  <c r="H310" i="6"/>
  <c r="I310" i="6" s="1"/>
  <c r="E648" i="7"/>
  <c r="J648" i="7"/>
  <c r="H648" i="7"/>
  <c r="I648" i="7" s="1"/>
  <c r="K648" i="7" l="1"/>
  <c r="L648" i="7" s="1"/>
  <c r="F649" i="7"/>
  <c r="K310" i="6"/>
  <c r="F311" i="6"/>
  <c r="J311" i="6" s="1"/>
  <c r="L310" i="6" l="1"/>
  <c r="E649" i="7"/>
  <c r="J649" i="7"/>
  <c r="H649" i="7"/>
  <c r="I649" i="7" s="1"/>
  <c r="E311" i="6"/>
  <c r="H311" i="6"/>
  <c r="I311" i="6" s="1"/>
  <c r="K311" i="6" l="1"/>
  <c r="L311" i="6" s="1"/>
  <c r="F312" i="6"/>
  <c r="J312" i="6" s="1"/>
  <c r="K649" i="7"/>
  <c r="L649" i="7" s="1"/>
  <c r="F650" i="7"/>
  <c r="E650" i="7" l="1"/>
  <c r="J650" i="7"/>
  <c r="H650" i="7"/>
  <c r="I650" i="7" s="1"/>
  <c r="E312" i="6"/>
  <c r="H312" i="6"/>
  <c r="I312" i="6" s="1"/>
  <c r="K312" i="6" l="1"/>
  <c r="L312" i="6" s="1"/>
  <c r="F313" i="6"/>
  <c r="J313" i="6" s="1"/>
  <c r="K650" i="7"/>
  <c r="L650" i="7" s="1"/>
  <c r="F651" i="7"/>
  <c r="E313" i="6" l="1"/>
  <c r="H313" i="6"/>
  <c r="I313" i="6" s="1"/>
  <c r="E651" i="7"/>
  <c r="J651" i="7"/>
  <c r="H651" i="7"/>
  <c r="I651" i="7" s="1"/>
  <c r="K651" i="7" l="1"/>
  <c r="L651" i="7" s="1"/>
  <c r="F652" i="7"/>
  <c r="K313" i="6"/>
  <c r="F314" i="6"/>
  <c r="J314" i="6" s="1"/>
  <c r="L313" i="6" l="1"/>
  <c r="E314" i="6"/>
  <c r="H314" i="6"/>
  <c r="I314" i="6" s="1"/>
  <c r="E652" i="7"/>
  <c r="J652" i="7"/>
  <c r="H652" i="7"/>
  <c r="I652" i="7" s="1"/>
  <c r="K652" i="7" l="1"/>
  <c r="L652" i="7" s="1"/>
  <c r="F653" i="7"/>
  <c r="K314" i="6"/>
  <c r="F315" i="6"/>
  <c r="J315" i="6" s="1"/>
  <c r="L314" i="6" l="1"/>
  <c r="E653" i="7"/>
  <c r="J653" i="7"/>
  <c r="H653" i="7"/>
  <c r="I653" i="7" s="1"/>
  <c r="E315" i="6"/>
  <c r="H315" i="6"/>
  <c r="I315" i="6" s="1"/>
  <c r="K315" i="6" l="1"/>
  <c r="L315" i="6" s="1"/>
  <c r="F316" i="6"/>
  <c r="J316" i="6" s="1"/>
  <c r="K653" i="7"/>
  <c r="L653" i="7" s="1"/>
  <c r="F654" i="7"/>
  <c r="E654" i="7" l="1"/>
  <c r="J654" i="7"/>
  <c r="H654" i="7"/>
  <c r="I654" i="7" s="1"/>
  <c r="E316" i="6"/>
  <c r="H316" i="6"/>
  <c r="I316" i="6" s="1"/>
  <c r="K316" i="6" l="1"/>
  <c r="L316" i="6" s="1"/>
  <c r="F317" i="6"/>
  <c r="J317" i="6" s="1"/>
  <c r="K654" i="7"/>
  <c r="L654" i="7" s="1"/>
  <c r="F655" i="7"/>
  <c r="E317" i="6" l="1"/>
  <c r="H317" i="6"/>
  <c r="I317" i="6" s="1"/>
  <c r="E655" i="7"/>
  <c r="J655" i="7"/>
  <c r="H655" i="7"/>
  <c r="I655" i="7" s="1"/>
  <c r="K655" i="7" l="1"/>
  <c r="L655" i="7" s="1"/>
  <c r="F656" i="7"/>
  <c r="K317" i="6"/>
  <c r="F318" i="6"/>
  <c r="J318" i="6" s="1"/>
  <c r="L317" i="6" l="1"/>
  <c r="E656" i="7"/>
  <c r="J656" i="7"/>
  <c r="H656" i="7"/>
  <c r="I656" i="7" s="1"/>
  <c r="E318" i="6"/>
  <c r="H318" i="6"/>
  <c r="I318" i="6" s="1"/>
  <c r="K318" i="6" l="1"/>
  <c r="L318" i="6" s="1"/>
  <c r="F319" i="6"/>
  <c r="J319" i="6" s="1"/>
  <c r="K656" i="7"/>
  <c r="L656" i="7" s="1"/>
  <c r="F657" i="7"/>
  <c r="E657" i="7" l="1"/>
  <c r="J657" i="7"/>
  <c r="H657" i="7"/>
  <c r="I657" i="7" s="1"/>
  <c r="E319" i="6"/>
  <c r="H319" i="6"/>
  <c r="I319" i="6" s="1"/>
  <c r="K319" i="6" l="1"/>
  <c r="L319" i="6" s="1"/>
  <c r="F320" i="6"/>
  <c r="J320" i="6" s="1"/>
  <c r="K657" i="7"/>
  <c r="L657" i="7" s="1"/>
  <c r="F658" i="7"/>
  <c r="E658" i="7" l="1"/>
  <c r="J658" i="7"/>
  <c r="H658" i="7"/>
  <c r="I658" i="7" s="1"/>
  <c r="E320" i="6"/>
  <c r="H320" i="6"/>
  <c r="I320" i="6" s="1"/>
  <c r="K320" i="6" l="1"/>
  <c r="L320" i="6" s="1"/>
  <c r="F321" i="6"/>
  <c r="J321" i="6" s="1"/>
  <c r="K658" i="7"/>
  <c r="L658" i="7" s="1"/>
  <c r="F659" i="7"/>
  <c r="E659" i="7" l="1"/>
  <c r="J659" i="7"/>
  <c r="H659" i="7"/>
  <c r="I659" i="7" s="1"/>
  <c r="E321" i="6"/>
  <c r="H321" i="6"/>
  <c r="I321" i="6" s="1"/>
  <c r="K321" i="6" l="1"/>
  <c r="L321" i="6" s="1"/>
  <c r="F322" i="6"/>
  <c r="J322" i="6" s="1"/>
  <c r="K659" i="7"/>
  <c r="L659" i="7" s="1"/>
  <c r="F660" i="7"/>
  <c r="E322" i="6" l="1"/>
  <c r="H322" i="6"/>
  <c r="I322" i="6" s="1"/>
  <c r="E660" i="7"/>
  <c r="J660" i="7"/>
  <c r="H660" i="7"/>
  <c r="I660" i="7" s="1"/>
  <c r="K660" i="7" l="1"/>
  <c r="L660" i="7" s="1"/>
  <c r="F661" i="7"/>
  <c r="K322" i="6"/>
  <c r="F323" i="6"/>
  <c r="J323" i="6" s="1"/>
  <c r="L322" i="6" l="1"/>
  <c r="E323" i="6"/>
  <c r="H323" i="6"/>
  <c r="I323" i="6" s="1"/>
  <c r="E661" i="7"/>
  <c r="J661" i="7"/>
  <c r="H661" i="7"/>
  <c r="I661" i="7" s="1"/>
  <c r="K661" i="7" l="1"/>
  <c r="L661" i="7" s="1"/>
  <c r="F662" i="7"/>
  <c r="K323" i="6"/>
  <c r="F324" i="6"/>
  <c r="J324" i="6" s="1"/>
  <c r="L323" i="6" l="1"/>
  <c r="E324" i="6"/>
  <c r="H324" i="6"/>
  <c r="I324" i="6" s="1"/>
  <c r="E662" i="7"/>
  <c r="J662" i="7"/>
  <c r="H662" i="7"/>
  <c r="I662" i="7" s="1"/>
  <c r="K662" i="7" l="1"/>
  <c r="L662" i="7" s="1"/>
  <c r="F663" i="7"/>
  <c r="K324" i="6"/>
  <c r="F325" i="6"/>
  <c r="J325" i="6" s="1"/>
  <c r="L324" i="6" l="1"/>
  <c r="E663" i="7"/>
  <c r="J663" i="7"/>
  <c r="H663" i="7"/>
  <c r="I663" i="7" s="1"/>
  <c r="E325" i="6"/>
  <c r="H325" i="6"/>
  <c r="I325" i="6" s="1"/>
  <c r="K325" i="6" l="1"/>
  <c r="L325" i="6" s="1"/>
  <c r="F326" i="6"/>
  <c r="J326" i="6" s="1"/>
  <c r="K663" i="7"/>
  <c r="L663" i="7" s="1"/>
  <c r="F664" i="7"/>
  <c r="E664" i="7" l="1"/>
  <c r="J664" i="7"/>
  <c r="H664" i="7"/>
  <c r="I664" i="7" s="1"/>
  <c r="E326" i="6"/>
  <c r="H326" i="6"/>
  <c r="I326" i="6" s="1"/>
  <c r="K326" i="6" l="1"/>
  <c r="L326" i="6" s="1"/>
  <c r="F327" i="6"/>
  <c r="J327" i="6" s="1"/>
  <c r="K664" i="7"/>
  <c r="L664" i="7" s="1"/>
  <c r="F665" i="7"/>
  <c r="E665" i="7" l="1"/>
  <c r="J665" i="7"/>
  <c r="H665" i="7"/>
  <c r="I665" i="7" s="1"/>
  <c r="E327" i="6"/>
  <c r="H327" i="6"/>
  <c r="I327" i="6" s="1"/>
  <c r="K327" i="6" l="1"/>
  <c r="L327" i="6" s="1"/>
  <c r="F328" i="6"/>
  <c r="J328" i="6" s="1"/>
  <c r="K665" i="7"/>
  <c r="L665" i="7" s="1"/>
  <c r="F666" i="7"/>
  <c r="E666" i="7" l="1"/>
  <c r="J666" i="7"/>
  <c r="H666" i="7"/>
  <c r="I666" i="7" s="1"/>
  <c r="E328" i="6"/>
  <c r="H328" i="6"/>
  <c r="I328" i="6" s="1"/>
  <c r="K328" i="6" l="1"/>
  <c r="L328" i="6" s="1"/>
  <c r="F329" i="6"/>
  <c r="J329" i="6" s="1"/>
  <c r="K666" i="7"/>
  <c r="L666" i="7" s="1"/>
  <c r="F667" i="7"/>
  <c r="E667" i="7" l="1"/>
  <c r="J667" i="7"/>
  <c r="H667" i="7"/>
  <c r="I667" i="7" s="1"/>
  <c r="E329" i="6"/>
  <c r="H329" i="6"/>
  <c r="I329" i="6" s="1"/>
  <c r="K329" i="6" l="1"/>
  <c r="L329" i="6" s="1"/>
  <c r="F330" i="6"/>
  <c r="J330" i="6" s="1"/>
  <c r="K667" i="7"/>
  <c r="L667" i="7" s="1"/>
  <c r="F668" i="7"/>
  <c r="E668" i="7" l="1"/>
  <c r="J668" i="7"/>
  <c r="H668" i="7"/>
  <c r="I668" i="7" s="1"/>
  <c r="E330" i="6"/>
  <c r="H330" i="6"/>
  <c r="I330" i="6" s="1"/>
  <c r="K330" i="6" l="1"/>
  <c r="L330" i="6" s="1"/>
  <c r="F331" i="6"/>
  <c r="J331" i="6" s="1"/>
  <c r="K668" i="7"/>
  <c r="L668" i="7" s="1"/>
  <c r="F669" i="7"/>
  <c r="E669" i="7" l="1"/>
  <c r="J669" i="7"/>
  <c r="H669" i="7"/>
  <c r="I669" i="7" s="1"/>
  <c r="E331" i="6"/>
  <c r="H331" i="6"/>
  <c r="I331" i="6" s="1"/>
  <c r="K331" i="6" l="1"/>
  <c r="L331" i="6" s="1"/>
  <c r="F332" i="6"/>
  <c r="J332" i="6" s="1"/>
  <c r="K669" i="7"/>
  <c r="L669" i="7" s="1"/>
  <c r="F670" i="7"/>
  <c r="E670" i="7" l="1"/>
  <c r="J670" i="7"/>
  <c r="H670" i="7"/>
  <c r="I670" i="7" s="1"/>
  <c r="E332" i="6"/>
  <c r="H332" i="6"/>
  <c r="I332" i="6" s="1"/>
  <c r="K332" i="6" l="1"/>
  <c r="F333" i="6"/>
  <c r="J333" i="6" s="1"/>
  <c r="K670" i="7"/>
  <c r="L670" i="7" s="1"/>
  <c r="F671" i="7"/>
  <c r="L332" i="6" l="1"/>
  <c r="E671" i="7"/>
  <c r="J671" i="7"/>
  <c r="H671" i="7"/>
  <c r="I671" i="7" s="1"/>
  <c r="E333" i="6"/>
  <c r="H333" i="6"/>
  <c r="I333" i="6" s="1"/>
  <c r="K333" i="6" l="1"/>
  <c r="F334" i="6"/>
  <c r="J334" i="6" s="1"/>
  <c r="K671" i="7"/>
  <c r="L671" i="7" s="1"/>
  <c r="F672" i="7"/>
  <c r="L333" i="6" l="1"/>
  <c r="E672" i="7"/>
  <c r="J672" i="7"/>
  <c r="H672" i="7"/>
  <c r="I672" i="7" s="1"/>
  <c r="E334" i="6"/>
  <c r="H334" i="6"/>
  <c r="I334" i="6" s="1"/>
  <c r="K334" i="6" l="1"/>
  <c r="L334" i="6" s="1"/>
  <c r="F335" i="6"/>
  <c r="J335" i="6" s="1"/>
  <c r="K672" i="7"/>
  <c r="L672" i="7" s="1"/>
  <c r="F673" i="7"/>
  <c r="E673" i="7" l="1"/>
  <c r="J673" i="7"/>
  <c r="H673" i="7"/>
  <c r="I673" i="7" s="1"/>
  <c r="E335" i="6"/>
  <c r="H335" i="6"/>
  <c r="I335" i="6" s="1"/>
  <c r="K335" i="6" l="1"/>
  <c r="L335" i="6" s="1"/>
  <c r="F336" i="6"/>
  <c r="J336" i="6" s="1"/>
  <c r="K673" i="7"/>
  <c r="L673" i="7" s="1"/>
  <c r="F674" i="7"/>
  <c r="E674" i="7" l="1"/>
  <c r="J674" i="7"/>
  <c r="H674" i="7"/>
  <c r="I674" i="7" s="1"/>
  <c r="E336" i="6"/>
  <c r="H336" i="6"/>
  <c r="I336" i="6" s="1"/>
  <c r="K336" i="6" l="1"/>
  <c r="L336" i="6" s="1"/>
  <c r="F337" i="6"/>
  <c r="J337" i="6" s="1"/>
  <c r="K674" i="7"/>
  <c r="L674" i="7" s="1"/>
  <c r="F675" i="7"/>
  <c r="E675" i="7" l="1"/>
  <c r="J675" i="7"/>
  <c r="H675" i="7"/>
  <c r="I675" i="7" s="1"/>
  <c r="E337" i="6"/>
  <c r="H337" i="6"/>
  <c r="I337" i="6" s="1"/>
  <c r="K337" i="6" l="1"/>
  <c r="L337" i="6" s="1"/>
  <c r="F338" i="6"/>
  <c r="J338" i="6" s="1"/>
  <c r="K675" i="7"/>
  <c r="L675" i="7" s="1"/>
  <c r="F676" i="7"/>
  <c r="E676" i="7" l="1"/>
  <c r="J676" i="7"/>
  <c r="H676" i="7"/>
  <c r="I676" i="7" s="1"/>
  <c r="E338" i="6"/>
  <c r="H338" i="6"/>
  <c r="I338" i="6" s="1"/>
  <c r="K338" i="6" l="1"/>
  <c r="F339" i="6"/>
  <c r="J339" i="6" s="1"/>
  <c r="K676" i="7"/>
  <c r="L676" i="7" s="1"/>
  <c r="F677" i="7"/>
  <c r="L338" i="6" l="1"/>
  <c r="E677" i="7"/>
  <c r="J677" i="7"/>
  <c r="H677" i="7"/>
  <c r="I677" i="7" s="1"/>
  <c r="E339" i="6"/>
  <c r="H339" i="6"/>
  <c r="I339" i="6" s="1"/>
  <c r="K339" i="6" l="1"/>
  <c r="L339" i="6" s="1"/>
  <c r="F340" i="6"/>
  <c r="J340" i="6" s="1"/>
  <c r="K677" i="7"/>
  <c r="L677" i="7" s="1"/>
  <c r="F678" i="7"/>
  <c r="E678" i="7" l="1"/>
  <c r="J678" i="7"/>
  <c r="H678" i="7"/>
  <c r="I678" i="7" s="1"/>
  <c r="E340" i="6"/>
  <c r="H340" i="6"/>
  <c r="I340" i="6" s="1"/>
  <c r="K340" i="6" l="1"/>
  <c r="L340" i="6" s="1"/>
  <c r="F341" i="6"/>
  <c r="J341" i="6" s="1"/>
  <c r="K678" i="7"/>
  <c r="L678" i="7" s="1"/>
  <c r="F679" i="7"/>
  <c r="E679" i="7" l="1"/>
  <c r="J679" i="7"/>
  <c r="H679" i="7"/>
  <c r="I679" i="7" s="1"/>
  <c r="E341" i="6"/>
  <c r="H341" i="6"/>
  <c r="I341" i="6" s="1"/>
  <c r="K341" i="6" l="1"/>
  <c r="F342" i="6"/>
  <c r="J342" i="6" s="1"/>
  <c r="K679" i="7"/>
  <c r="L679" i="7" s="1"/>
  <c r="F680" i="7"/>
  <c r="L341" i="6" l="1"/>
  <c r="E680" i="7"/>
  <c r="J680" i="7"/>
  <c r="H680" i="7"/>
  <c r="I680" i="7" s="1"/>
  <c r="E342" i="6"/>
  <c r="H342" i="6"/>
  <c r="I342" i="6" s="1"/>
  <c r="K342" i="6" l="1"/>
  <c r="L342" i="6" s="1"/>
  <c r="F343" i="6"/>
  <c r="J343" i="6" s="1"/>
  <c r="K680" i="7"/>
  <c r="L680" i="7" s="1"/>
  <c r="F681" i="7"/>
  <c r="E681" i="7" l="1"/>
  <c r="J681" i="7"/>
  <c r="H681" i="7"/>
  <c r="I681" i="7" s="1"/>
  <c r="E343" i="6"/>
  <c r="H343" i="6"/>
  <c r="I343" i="6" s="1"/>
  <c r="K343" i="6" l="1"/>
  <c r="L343" i="6" s="1"/>
  <c r="F344" i="6"/>
  <c r="J344" i="6" s="1"/>
  <c r="K681" i="7"/>
  <c r="L681" i="7" s="1"/>
  <c r="F682" i="7"/>
  <c r="E344" i="6" l="1"/>
  <c r="H344" i="6"/>
  <c r="I344" i="6" s="1"/>
  <c r="E682" i="7"/>
  <c r="J682" i="7"/>
  <c r="H682" i="7"/>
  <c r="I682" i="7" s="1"/>
  <c r="K682" i="7" l="1"/>
  <c r="F683" i="7"/>
  <c r="L682" i="7"/>
  <c r="K344" i="6"/>
  <c r="L344" i="6" s="1"/>
  <c r="F345" i="6"/>
  <c r="J345" i="6" s="1"/>
  <c r="E345" i="6" l="1"/>
  <c r="H345" i="6"/>
  <c r="I345" i="6" s="1"/>
  <c r="E683" i="7"/>
  <c r="J683" i="7"/>
  <c r="H683" i="7"/>
  <c r="I683" i="7" s="1"/>
  <c r="K683" i="7" l="1"/>
  <c r="L683" i="7" s="1"/>
  <c r="F684" i="7"/>
  <c r="K345" i="6"/>
  <c r="F346" i="6"/>
  <c r="J346" i="6" s="1"/>
  <c r="L345" i="6" l="1"/>
  <c r="E346" i="6"/>
  <c r="H346" i="6"/>
  <c r="I346" i="6" s="1"/>
  <c r="E684" i="7"/>
  <c r="J684" i="7"/>
  <c r="H684" i="7"/>
  <c r="I684" i="7" s="1"/>
  <c r="K684" i="7" l="1"/>
  <c r="F685" i="7"/>
  <c r="L684" i="7"/>
  <c r="K346" i="6"/>
  <c r="F347" i="6"/>
  <c r="J347" i="6" s="1"/>
  <c r="L346" i="6" l="1"/>
  <c r="E685" i="7"/>
  <c r="J685" i="7"/>
  <c r="H685" i="7"/>
  <c r="I685" i="7" s="1"/>
  <c r="E347" i="6"/>
  <c r="H347" i="6"/>
  <c r="I347" i="6" s="1"/>
  <c r="K347" i="6" l="1"/>
  <c r="F348" i="6"/>
  <c r="J348" i="6" s="1"/>
  <c r="K685" i="7"/>
  <c r="L685" i="7" s="1"/>
  <c r="F686" i="7"/>
  <c r="L347" i="6" l="1"/>
  <c r="E348" i="6"/>
  <c r="H348" i="6"/>
  <c r="I348" i="6" s="1"/>
  <c r="E686" i="7"/>
  <c r="J686" i="7"/>
  <c r="H686" i="7"/>
  <c r="I686" i="7" s="1"/>
  <c r="K686" i="7" l="1"/>
  <c r="L686" i="7" s="1"/>
  <c r="F687" i="7"/>
  <c r="K348" i="6"/>
  <c r="F349" i="6"/>
  <c r="J349" i="6" s="1"/>
  <c r="L348" i="6" l="1"/>
  <c r="E349" i="6"/>
  <c r="H349" i="6"/>
  <c r="I349" i="6" s="1"/>
  <c r="E687" i="7"/>
  <c r="J687" i="7"/>
  <c r="H687" i="7"/>
  <c r="I687" i="7" s="1"/>
  <c r="K687" i="7" l="1"/>
  <c r="L687" i="7" s="1"/>
  <c r="F688" i="7"/>
  <c r="K349" i="6"/>
  <c r="F350" i="6"/>
  <c r="J350" i="6" s="1"/>
  <c r="L349" i="6" l="1"/>
  <c r="E350" i="6"/>
  <c r="H350" i="6"/>
  <c r="I350" i="6" s="1"/>
  <c r="E688" i="7"/>
  <c r="J688" i="7"/>
  <c r="H688" i="7"/>
  <c r="I688" i="7" s="1"/>
  <c r="K688" i="7" l="1"/>
  <c r="L688" i="7" s="1"/>
  <c r="F689" i="7"/>
  <c r="K350" i="6"/>
  <c r="F351" i="6"/>
  <c r="J351" i="6" s="1"/>
  <c r="L350" i="6" l="1"/>
  <c r="E351" i="6"/>
  <c r="H351" i="6"/>
  <c r="I351" i="6" s="1"/>
  <c r="E689" i="7"/>
  <c r="J689" i="7"/>
  <c r="H689" i="7"/>
  <c r="I689" i="7" s="1"/>
  <c r="K689" i="7" l="1"/>
  <c r="L689" i="7" s="1"/>
  <c r="F690" i="7"/>
  <c r="K351" i="6"/>
  <c r="F352" i="6"/>
  <c r="J352" i="6" s="1"/>
  <c r="L351" i="6" l="1"/>
  <c r="E690" i="7"/>
  <c r="J690" i="7"/>
  <c r="H690" i="7"/>
  <c r="I690" i="7" s="1"/>
  <c r="E352" i="6"/>
  <c r="H352" i="6"/>
  <c r="I352" i="6" s="1"/>
  <c r="K352" i="6" l="1"/>
  <c r="F353" i="6"/>
  <c r="J353" i="6" s="1"/>
  <c r="K690" i="7"/>
  <c r="L690" i="7" s="1"/>
  <c r="F691" i="7"/>
  <c r="L352" i="6" l="1"/>
  <c r="E691" i="7"/>
  <c r="J691" i="7"/>
  <c r="H691" i="7"/>
  <c r="I691" i="7" s="1"/>
  <c r="E353" i="6"/>
  <c r="H353" i="6"/>
  <c r="I353" i="6" s="1"/>
  <c r="K353" i="6" l="1"/>
  <c r="F354" i="6"/>
  <c r="J354" i="6" s="1"/>
  <c r="K691" i="7"/>
  <c r="L691" i="7" s="1"/>
  <c r="F692" i="7"/>
  <c r="L353" i="6" l="1"/>
  <c r="E692" i="7"/>
  <c r="J692" i="7"/>
  <c r="H692" i="7"/>
  <c r="I692" i="7" s="1"/>
  <c r="E354" i="6"/>
  <c r="H354" i="6"/>
  <c r="I354" i="6" s="1"/>
  <c r="K354" i="6" l="1"/>
  <c r="F355" i="6"/>
  <c r="J355" i="6" s="1"/>
  <c r="K692" i="7"/>
  <c r="L692" i="7" s="1"/>
  <c r="F693" i="7"/>
  <c r="L354" i="6" l="1"/>
  <c r="E693" i="7"/>
  <c r="J693" i="7"/>
  <c r="H693" i="7"/>
  <c r="I693" i="7" s="1"/>
  <c r="E355" i="6"/>
  <c r="H355" i="6"/>
  <c r="I355" i="6" s="1"/>
  <c r="K355" i="6" l="1"/>
  <c r="L355" i="6" s="1"/>
  <c r="F356" i="6"/>
  <c r="J356" i="6" s="1"/>
  <c r="K693" i="7"/>
  <c r="L693" i="7" s="1"/>
  <c r="F694" i="7"/>
  <c r="E694" i="7" l="1"/>
  <c r="J694" i="7"/>
  <c r="H694" i="7"/>
  <c r="I694" i="7" s="1"/>
  <c r="E356" i="6"/>
  <c r="H356" i="6"/>
  <c r="I356" i="6" s="1"/>
  <c r="K356" i="6" l="1"/>
  <c r="F357" i="6"/>
  <c r="J357" i="6" s="1"/>
  <c r="K694" i="7"/>
  <c r="L694" i="7" s="1"/>
  <c r="F695" i="7"/>
  <c r="L356" i="6" l="1"/>
  <c r="E357" i="6"/>
  <c r="H357" i="6"/>
  <c r="I357" i="6" s="1"/>
  <c r="E695" i="7"/>
  <c r="J695" i="7"/>
  <c r="H695" i="7"/>
  <c r="I695" i="7" s="1"/>
  <c r="K695" i="7" l="1"/>
  <c r="L695" i="7" s="1"/>
  <c r="F696" i="7"/>
  <c r="K357" i="6"/>
  <c r="F358" i="6"/>
  <c r="J358" i="6" s="1"/>
  <c r="L357" i="6" l="1"/>
  <c r="E358" i="6"/>
  <c r="H358" i="6"/>
  <c r="I358" i="6" s="1"/>
  <c r="E696" i="7"/>
  <c r="J696" i="7"/>
  <c r="H696" i="7"/>
  <c r="I696" i="7" s="1"/>
  <c r="K696" i="7" l="1"/>
  <c r="L696" i="7" s="1"/>
  <c r="F697" i="7"/>
  <c r="K358" i="6"/>
  <c r="F359" i="6"/>
  <c r="J359" i="6" s="1"/>
  <c r="L358" i="6" l="1"/>
  <c r="E359" i="6"/>
  <c r="H359" i="6"/>
  <c r="I359" i="6" s="1"/>
  <c r="E697" i="7"/>
  <c r="J697" i="7"/>
  <c r="H697" i="7"/>
  <c r="I697" i="7" s="1"/>
  <c r="K697" i="7" l="1"/>
  <c r="L697" i="7" s="1"/>
  <c r="F698" i="7"/>
  <c r="K359" i="6"/>
  <c r="F360" i="6"/>
  <c r="J360" i="6" s="1"/>
  <c r="L359" i="6" l="1"/>
  <c r="E698" i="7"/>
  <c r="J698" i="7"/>
  <c r="H698" i="7"/>
  <c r="I698" i="7" s="1"/>
  <c r="E360" i="6"/>
  <c r="H360" i="6"/>
  <c r="I360" i="6" s="1"/>
  <c r="K360" i="6" l="1"/>
  <c r="L360" i="6" s="1"/>
  <c r="F361" i="6"/>
  <c r="J361" i="6" s="1"/>
  <c r="K698" i="7"/>
  <c r="L698" i="7" s="1"/>
  <c r="F699" i="7"/>
  <c r="E699" i="7" l="1"/>
  <c r="J699" i="7"/>
  <c r="H699" i="7"/>
  <c r="I699" i="7" s="1"/>
  <c r="E361" i="6"/>
  <c r="H361" i="6"/>
  <c r="I361" i="6" s="1"/>
  <c r="K361" i="6" l="1"/>
  <c r="L361" i="6" s="1"/>
  <c r="F362" i="6"/>
  <c r="J362" i="6" s="1"/>
  <c r="K699" i="7"/>
  <c r="L699" i="7" s="1"/>
  <c r="F700" i="7"/>
  <c r="E700" i="7" l="1"/>
  <c r="J700" i="7"/>
  <c r="H700" i="7"/>
  <c r="I700" i="7" s="1"/>
  <c r="E362" i="6"/>
  <c r="H362" i="6"/>
  <c r="I362" i="6" s="1"/>
  <c r="K362" i="6" l="1"/>
  <c r="L362" i="6" s="1"/>
  <c r="F363" i="6"/>
  <c r="J363" i="6" s="1"/>
  <c r="K700" i="7"/>
  <c r="L700" i="7" s="1"/>
  <c r="F701" i="7"/>
  <c r="E701" i="7" l="1"/>
  <c r="J701" i="7"/>
  <c r="H701" i="7"/>
  <c r="I701" i="7" s="1"/>
  <c r="E363" i="6"/>
  <c r="H363" i="6"/>
  <c r="I363" i="6" s="1"/>
  <c r="K363" i="6" l="1"/>
  <c r="F364" i="6"/>
  <c r="J364" i="6" s="1"/>
  <c r="K701" i="7"/>
  <c r="L701" i="7" s="1"/>
  <c r="F702" i="7"/>
  <c r="L363" i="6" l="1"/>
  <c r="E364" i="6"/>
  <c r="H364" i="6"/>
  <c r="I364" i="6" s="1"/>
  <c r="E702" i="7"/>
  <c r="J702" i="7"/>
  <c r="H702" i="7"/>
  <c r="I702" i="7" s="1"/>
  <c r="K702" i="7" l="1"/>
  <c r="L702" i="7" s="1"/>
  <c r="F703" i="7"/>
  <c r="K364" i="6"/>
  <c r="F365" i="6"/>
  <c r="J365" i="6" s="1"/>
  <c r="L364" i="6" l="1"/>
  <c r="E365" i="6"/>
  <c r="H365" i="6"/>
  <c r="I365" i="6" s="1"/>
  <c r="E703" i="7"/>
  <c r="J703" i="7"/>
  <c r="H703" i="7"/>
  <c r="I703" i="7" s="1"/>
  <c r="K703" i="7" l="1"/>
  <c r="F704" i="7"/>
  <c r="L703" i="7"/>
  <c r="K365" i="6"/>
  <c r="F366" i="6"/>
  <c r="J366" i="6" s="1"/>
  <c r="L365" i="6" l="1"/>
  <c r="E366" i="6"/>
  <c r="H366" i="6"/>
  <c r="I366" i="6" s="1"/>
  <c r="E704" i="7"/>
  <c r="J704" i="7"/>
  <c r="H704" i="7"/>
  <c r="I704" i="7" s="1"/>
  <c r="K704" i="7" l="1"/>
  <c r="F705" i="7"/>
  <c r="L704" i="7"/>
  <c r="K366" i="6"/>
  <c r="L366" i="6" s="1"/>
  <c r="F367" i="6"/>
  <c r="J367" i="6" s="1"/>
  <c r="E705" i="7" l="1"/>
  <c r="J705" i="7"/>
  <c r="H705" i="7"/>
  <c r="I705" i="7" s="1"/>
  <c r="E367" i="6"/>
  <c r="H367" i="6"/>
  <c r="I367" i="6" s="1"/>
  <c r="K367" i="6" l="1"/>
  <c r="F368" i="6"/>
  <c r="J368" i="6" s="1"/>
  <c r="K705" i="7"/>
  <c r="L705" i="7" s="1"/>
  <c r="F706" i="7"/>
  <c r="L367" i="6" l="1"/>
  <c r="E706" i="7"/>
  <c r="J706" i="7"/>
  <c r="H706" i="7"/>
  <c r="I706" i="7" s="1"/>
  <c r="E368" i="6"/>
  <c r="H368" i="6"/>
  <c r="I368" i="6" s="1"/>
  <c r="K368" i="6" l="1"/>
  <c r="L368" i="6" s="1"/>
  <c r="F369" i="6"/>
  <c r="J369" i="6" s="1"/>
  <c r="K706" i="7"/>
  <c r="L706" i="7" s="1"/>
  <c r="F707" i="7"/>
  <c r="E707" i="7" l="1"/>
  <c r="J707" i="7"/>
  <c r="H707" i="7"/>
  <c r="I707" i="7" s="1"/>
  <c r="E369" i="6"/>
  <c r="H369" i="6"/>
  <c r="I369" i="6" s="1"/>
  <c r="K369" i="6" l="1"/>
  <c r="L369" i="6" s="1"/>
  <c r="F370" i="6"/>
  <c r="J370" i="6" s="1"/>
  <c r="K707" i="7"/>
  <c r="L707" i="7" s="1"/>
  <c r="F708" i="7"/>
  <c r="E708" i="7" l="1"/>
  <c r="J708" i="7"/>
  <c r="H708" i="7"/>
  <c r="I708" i="7" s="1"/>
  <c r="E370" i="6"/>
  <c r="H370" i="6"/>
  <c r="I370" i="6" s="1"/>
  <c r="K370" i="6" l="1"/>
  <c r="L370" i="6" s="1"/>
  <c r="F371" i="6"/>
  <c r="J371" i="6" s="1"/>
  <c r="K708" i="7"/>
  <c r="L708" i="7" s="1"/>
  <c r="F709" i="7"/>
  <c r="E709" i="7" l="1"/>
  <c r="J709" i="7"/>
  <c r="H709" i="7"/>
  <c r="I709" i="7" s="1"/>
  <c r="E371" i="6"/>
  <c r="H371" i="6"/>
  <c r="I371" i="6" s="1"/>
  <c r="K371" i="6" l="1"/>
  <c r="L371" i="6" s="1"/>
  <c r="F372" i="6"/>
  <c r="J372" i="6" s="1"/>
  <c r="K709" i="7"/>
  <c r="L709" i="7" s="1"/>
  <c r="F710" i="7"/>
  <c r="E710" i="7" l="1"/>
  <c r="J710" i="7"/>
  <c r="H710" i="7"/>
  <c r="I710" i="7" s="1"/>
  <c r="E372" i="6"/>
  <c r="H372" i="6"/>
  <c r="I372" i="6" s="1"/>
  <c r="K372" i="6" l="1"/>
  <c r="L372" i="6" s="1"/>
  <c r="F373" i="6"/>
  <c r="J373" i="6" s="1"/>
  <c r="K710" i="7"/>
  <c r="L710" i="7" s="1"/>
  <c r="F711" i="7"/>
  <c r="E711" i="7" l="1"/>
  <c r="J711" i="7"/>
  <c r="H711" i="7"/>
  <c r="I711" i="7" s="1"/>
  <c r="E373" i="6"/>
  <c r="H373" i="6"/>
  <c r="I373" i="6" s="1"/>
  <c r="K373" i="6" l="1"/>
  <c r="F374" i="6"/>
  <c r="J374" i="6" s="1"/>
  <c r="K711" i="7"/>
  <c r="L711" i="7" s="1"/>
  <c r="F712" i="7"/>
  <c r="L373" i="6" l="1"/>
  <c r="E712" i="7"/>
  <c r="J712" i="7"/>
  <c r="H712" i="7"/>
  <c r="I712" i="7" s="1"/>
  <c r="E374" i="6"/>
  <c r="H374" i="6"/>
  <c r="I374" i="6" s="1"/>
  <c r="K374" i="6" l="1"/>
  <c r="L374" i="6" s="1"/>
  <c r="F375" i="6"/>
  <c r="J375" i="6" s="1"/>
  <c r="K712" i="7"/>
  <c r="L712" i="7" s="1"/>
  <c r="F713" i="7"/>
  <c r="E713" i="7" l="1"/>
  <c r="J713" i="7"/>
  <c r="H713" i="7"/>
  <c r="I713" i="7" s="1"/>
  <c r="E375" i="6"/>
  <c r="H375" i="6"/>
  <c r="I375" i="6" s="1"/>
  <c r="K375" i="6" l="1"/>
  <c r="F376" i="6"/>
  <c r="J376" i="6" s="1"/>
  <c r="K713" i="7"/>
  <c r="L713" i="7" s="1"/>
  <c r="F714" i="7"/>
  <c r="L375" i="6" l="1"/>
  <c r="E714" i="7"/>
  <c r="J714" i="7"/>
  <c r="H714" i="7"/>
  <c r="I714" i="7" s="1"/>
  <c r="E376" i="6"/>
  <c r="H376" i="6"/>
  <c r="I376" i="6" s="1"/>
  <c r="K376" i="6" l="1"/>
  <c r="L376" i="6" s="1"/>
  <c r="F377" i="6"/>
  <c r="J377" i="6" s="1"/>
  <c r="K714" i="7"/>
  <c r="L714" i="7" s="1"/>
  <c r="F715" i="7"/>
  <c r="E715" i="7" l="1"/>
  <c r="J715" i="7"/>
  <c r="H715" i="7"/>
  <c r="I715" i="7" s="1"/>
  <c r="E377" i="6"/>
  <c r="H377" i="6"/>
  <c r="I377" i="6" s="1"/>
  <c r="K377" i="6" l="1"/>
  <c r="L377" i="6" s="1"/>
  <c r="F378" i="6"/>
  <c r="J378" i="6" s="1"/>
  <c r="K715" i="7"/>
  <c r="L715" i="7" s="1"/>
  <c r="F716" i="7"/>
  <c r="E716" i="7" l="1"/>
  <c r="J716" i="7"/>
  <c r="H716" i="7"/>
  <c r="I716" i="7" s="1"/>
  <c r="E378" i="6"/>
  <c r="H378" i="6"/>
  <c r="I378" i="6" s="1"/>
  <c r="K378" i="6" l="1"/>
  <c r="F379" i="6"/>
  <c r="J379" i="6" s="1"/>
  <c r="K716" i="7"/>
  <c r="L716" i="7" s="1"/>
  <c r="F717" i="7"/>
  <c r="L378" i="6" l="1"/>
  <c r="E379" i="6"/>
  <c r="H379" i="6"/>
  <c r="I379" i="6" s="1"/>
  <c r="E717" i="7"/>
  <c r="J717" i="7"/>
  <c r="H717" i="7"/>
  <c r="I717" i="7" s="1"/>
  <c r="K717" i="7" l="1"/>
  <c r="F718" i="7"/>
  <c r="L717" i="7"/>
  <c r="K379" i="6"/>
  <c r="L379" i="6" s="1"/>
  <c r="F380" i="6"/>
  <c r="J380" i="6" s="1"/>
  <c r="E380" i="6" l="1"/>
  <c r="H380" i="6"/>
  <c r="I380" i="6" s="1"/>
  <c r="E718" i="7"/>
  <c r="J718" i="7"/>
  <c r="H718" i="7"/>
  <c r="I718" i="7" s="1"/>
  <c r="K718" i="7" l="1"/>
  <c r="L718" i="7" s="1"/>
  <c r="F719" i="7"/>
  <c r="K380" i="6"/>
  <c r="F381" i="6"/>
  <c r="J381" i="6" s="1"/>
  <c r="L380" i="6" l="1"/>
  <c r="E719" i="7"/>
  <c r="J719" i="7"/>
  <c r="H719" i="7"/>
  <c r="I719" i="7" s="1"/>
  <c r="E381" i="6"/>
  <c r="H381" i="6"/>
  <c r="I381" i="6" s="1"/>
  <c r="K381" i="6" l="1"/>
  <c r="L381" i="6" s="1"/>
  <c r="F382" i="6"/>
  <c r="J382" i="6" s="1"/>
  <c r="K719" i="7"/>
  <c r="L719" i="7" s="1"/>
  <c r="F720" i="7"/>
  <c r="E720" i="7" l="1"/>
  <c r="J720" i="7"/>
  <c r="H720" i="7"/>
  <c r="I720" i="7" s="1"/>
  <c r="E382" i="6"/>
  <c r="H382" i="6"/>
  <c r="I382" i="6" s="1"/>
  <c r="K382" i="6" l="1"/>
  <c r="L382" i="6" s="1"/>
  <c r="F383" i="6"/>
  <c r="J383" i="6" s="1"/>
  <c r="K720" i="7"/>
  <c r="L720" i="7" s="1"/>
  <c r="F721" i="7"/>
  <c r="E721" i="7" l="1"/>
  <c r="J721" i="7"/>
  <c r="H721" i="7"/>
  <c r="I721" i="7" s="1"/>
  <c r="E383" i="6"/>
  <c r="H383" i="6"/>
  <c r="I383" i="6" s="1"/>
  <c r="K383" i="6" l="1"/>
  <c r="L383" i="6" s="1"/>
  <c r="F384" i="6"/>
  <c r="J384" i="6" s="1"/>
  <c r="K721" i="7"/>
  <c r="L721" i="7" s="1"/>
  <c r="F722" i="7"/>
  <c r="E722" i="7" l="1"/>
  <c r="J722" i="7"/>
  <c r="H722" i="7"/>
  <c r="I722" i="7" s="1"/>
  <c r="E384" i="6"/>
  <c r="H384" i="6"/>
  <c r="I384" i="6" s="1"/>
  <c r="K384" i="6" l="1"/>
  <c r="F385" i="6"/>
  <c r="J385" i="6" s="1"/>
  <c r="K722" i="7"/>
  <c r="L722" i="7" s="1"/>
  <c r="F723" i="7"/>
  <c r="L384" i="6" l="1"/>
  <c r="E385" i="6"/>
  <c r="H385" i="6"/>
  <c r="I385" i="6" s="1"/>
  <c r="E723" i="7"/>
  <c r="J723" i="7"/>
  <c r="H723" i="7"/>
  <c r="I723" i="7" s="1"/>
  <c r="K723" i="7" l="1"/>
  <c r="L723" i="7" s="1"/>
  <c r="F724" i="7"/>
  <c r="K385" i="6"/>
  <c r="F386" i="6"/>
  <c r="J386" i="6" s="1"/>
  <c r="L385" i="6" l="1"/>
  <c r="E386" i="6"/>
  <c r="H386" i="6"/>
  <c r="I386" i="6" s="1"/>
  <c r="E724" i="7"/>
  <c r="J724" i="7"/>
  <c r="H724" i="7"/>
  <c r="I724" i="7" s="1"/>
  <c r="K724" i="7" l="1"/>
  <c r="F725" i="7"/>
  <c r="L724" i="7"/>
  <c r="K386" i="6"/>
  <c r="L386" i="6" s="1"/>
  <c r="F387" i="6"/>
  <c r="J387" i="6" s="1"/>
  <c r="E387" i="6" l="1"/>
  <c r="H387" i="6"/>
  <c r="I387" i="6" s="1"/>
  <c r="E725" i="7"/>
  <c r="J725" i="7"/>
  <c r="H725" i="7"/>
  <c r="I725" i="7" s="1"/>
  <c r="K725" i="7" l="1"/>
  <c r="L725" i="7" s="1"/>
  <c r="F726" i="7"/>
  <c r="K387" i="6"/>
  <c r="F388" i="6"/>
  <c r="J388" i="6" s="1"/>
  <c r="L387" i="6" l="1"/>
  <c r="E388" i="6"/>
  <c r="H388" i="6"/>
  <c r="I388" i="6" s="1"/>
  <c r="E726" i="7"/>
  <c r="J726" i="7"/>
  <c r="H726" i="7"/>
  <c r="I726" i="7" s="1"/>
  <c r="K726" i="7" l="1"/>
  <c r="L726" i="7" s="1"/>
  <c r="F727" i="7"/>
  <c r="K388" i="6"/>
  <c r="F389" i="6"/>
  <c r="J389" i="6" s="1"/>
  <c r="L388" i="6" l="1"/>
  <c r="E389" i="6"/>
  <c r="H389" i="6"/>
  <c r="I389" i="6" s="1"/>
  <c r="E727" i="7"/>
  <c r="J727" i="7"/>
  <c r="H727" i="7"/>
  <c r="I727" i="7" s="1"/>
  <c r="K727" i="7" l="1"/>
  <c r="F728" i="7"/>
  <c r="L727" i="7"/>
  <c r="K389" i="6"/>
  <c r="L389" i="6" s="1"/>
  <c r="F390" i="6"/>
  <c r="J390" i="6" s="1"/>
  <c r="E390" i="6" l="1"/>
  <c r="H390" i="6"/>
  <c r="I390" i="6" s="1"/>
  <c r="E728" i="7"/>
  <c r="J728" i="7"/>
  <c r="H728" i="7"/>
  <c r="I728" i="7" s="1"/>
  <c r="K728" i="7" l="1"/>
  <c r="L728" i="7" s="1"/>
  <c r="F729" i="7"/>
  <c r="K390" i="6"/>
  <c r="F391" i="6"/>
  <c r="J391" i="6" s="1"/>
  <c r="L390" i="6" l="1"/>
  <c r="E729" i="7"/>
  <c r="J729" i="7"/>
  <c r="H729" i="7"/>
  <c r="I729" i="7" s="1"/>
  <c r="E391" i="6"/>
  <c r="H391" i="6"/>
  <c r="I391" i="6" s="1"/>
  <c r="K391" i="6" l="1"/>
  <c r="F392" i="6"/>
  <c r="J392" i="6" s="1"/>
  <c r="K729" i="7"/>
  <c r="L729" i="7" s="1"/>
  <c r="F730" i="7"/>
  <c r="L391" i="6" l="1"/>
  <c r="E730" i="7"/>
  <c r="J730" i="7"/>
  <c r="H730" i="7"/>
  <c r="I730" i="7" s="1"/>
  <c r="E392" i="6"/>
  <c r="H392" i="6"/>
  <c r="I392" i="6" s="1"/>
  <c r="K392" i="6" l="1"/>
  <c r="L392" i="6" s="1"/>
  <c r="F393" i="6"/>
  <c r="J393" i="6" s="1"/>
  <c r="K730" i="7"/>
  <c r="L730" i="7" s="1"/>
  <c r="F731" i="7"/>
  <c r="E731" i="7" l="1"/>
  <c r="J731" i="7"/>
  <c r="H731" i="7"/>
  <c r="I731" i="7" s="1"/>
  <c r="E393" i="6"/>
  <c r="H393" i="6"/>
  <c r="I393" i="6" s="1"/>
  <c r="K393" i="6" l="1"/>
  <c r="F394" i="6"/>
  <c r="J394" i="6" s="1"/>
  <c r="K731" i="7"/>
  <c r="L731" i="7" s="1"/>
  <c r="F732" i="7"/>
  <c r="L393" i="6" l="1"/>
  <c r="E732" i="7"/>
  <c r="J732" i="7"/>
  <c r="H732" i="7"/>
  <c r="I732" i="7" s="1"/>
  <c r="E394" i="6"/>
  <c r="H394" i="6"/>
  <c r="I394" i="6" s="1"/>
  <c r="K394" i="6" l="1"/>
  <c r="L394" i="6" s="1"/>
  <c r="F395" i="6"/>
  <c r="J395" i="6" s="1"/>
  <c r="K732" i="7"/>
  <c r="L732" i="7" s="1"/>
  <c r="F733" i="7"/>
  <c r="E395" i="6" l="1"/>
  <c r="H395" i="6"/>
  <c r="I395" i="6" s="1"/>
  <c r="E733" i="7"/>
  <c r="J733" i="7"/>
  <c r="H733" i="7"/>
  <c r="I733" i="7" s="1"/>
  <c r="K733" i="7" l="1"/>
  <c r="L733" i="7" s="1"/>
  <c r="F734" i="7"/>
  <c r="K395" i="6"/>
  <c r="F396" i="6"/>
  <c r="J396" i="6" s="1"/>
  <c r="L395" i="6" l="1"/>
  <c r="E396" i="6"/>
  <c r="H396" i="6"/>
  <c r="I396" i="6" s="1"/>
  <c r="E734" i="7"/>
  <c r="J734" i="7"/>
  <c r="H734" i="7"/>
  <c r="I734" i="7" s="1"/>
  <c r="F735" i="7" l="1"/>
  <c r="K734" i="7"/>
  <c r="L734" i="7" s="1"/>
  <c r="K396" i="6"/>
  <c r="F397" i="6"/>
  <c r="J397" i="6" s="1"/>
  <c r="L396" i="6" l="1"/>
  <c r="E397" i="6"/>
  <c r="H397" i="6"/>
  <c r="I397" i="6" s="1"/>
  <c r="E735" i="7"/>
  <c r="J735" i="7"/>
  <c r="H735" i="7"/>
  <c r="I735" i="7" s="1"/>
  <c r="F736" i="7" l="1"/>
  <c r="K735" i="7"/>
  <c r="L735" i="7" s="1"/>
  <c r="K397" i="6"/>
  <c r="F398" i="6"/>
  <c r="J398" i="6" s="1"/>
  <c r="L397" i="6" l="1"/>
  <c r="E398" i="6"/>
  <c r="H398" i="6"/>
  <c r="I398" i="6" s="1"/>
  <c r="E736" i="7"/>
  <c r="J736" i="7"/>
  <c r="H736" i="7"/>
  <c r="I736" i="7" s="1"/>
  <c r="K736" i="7" l="1"/>
  <c r="F737" i="7"/>
  <c r="L736" i="7"/>
  <c r="K398" i="6"/>
  <c r="L398" i="6" s="1"/>
  <c r="F399" i="6"/>
  <c r="J399" i="6" s="1"/>
  <c r="E399" i="6" l="1"/>
  <c r="H399" i="6"/>
  <c r="I399" i="6" s="1"/>
  <c r="E737" i="7"/>
  <c r="J737" i="7"/>
  <c r="H737" i="7"/>
  <c r="I737" i="7" s="1"/>
  <c r="K737" i="7" l="1"/>
  <c r="L737" i="7" s="1"/>
  <c r="F738" i="7"/>
  <c r="K399" i="6"/>
  <c r="F400" i="6"/>
  <c r="J400" i="6" s="1"/>
  <c r="L399" i="6" l="1"/>
  <c r="E400" i="6"/>
  <c r="H400" i="6"/>
  <c r="I400" i="6" s="1"/>
  <c r="E738" i="7"/>
  <c r="J738" i="7"/>
  <c r="H738" i="7"/>
  <c r="I738" i="7" s="1"/>
  <c r="K738" i="7" l="1"/>
  <c r="F739" i="7"/>
  <c r="L738" i="7"/>
  <c r="K400" i="6"/>
  <c r="L400" i="6" s="1"/>
  <c r="F401" i="6"/>
  <c r="J401" i="6" s="1"/>
  <c r="E739" i="7" l="1"/>
  <c r="J739" i="7"/>
  <c r="H739" i="7"/>
  <c r="I739" i="7" s="1"/>
  <c r="E401" i="6"/>
  <c r="H401" i="6"/>
  <c r="I401" i="6" s="1"/>
  <c r="K401" i="6" l="1"/>
  <c r="L401" i="6" s="1"/>
  <c r="F402" i="6"/>
  <c r="J402" i="6" s="1"/>
  <c r="K739" i="7"/>
  <c r="L739" i="7" s="1"/>
  <c r="F740" i="7"/>
  <c r="E402" i="6" l="1"/>
  <c r="H402" i="6"/>
  <c r="I402" i="6" s="1"/>
  <c r="E740" i="7"/>
  <c r="J740" i="7"/>
  <c r="H740" i="7"/>
  <c r="I740" i="7" s="1"/>
  <c r="K740" i="7" l="1"/>
  <c r="L740" i="7" s="1"/>
  <c r="F741" i="7"/>
  <c r="K402" i="6"/>
  <c r="F403" i="6"/>
  <c r="J403" i="6" s="1"/>
  <c r="L402" i="6" l="1"/>
  <c r="E403" i="6"/>
  <c r="H403" i="6"/>
  <c r="I403" i="6" s="1"/>
  <c r="E741" i="7"/>
  <c r="J741" i="7"/>
  <c r="H741" i="7"/>
  <c r="I741" i="7" s="1"/>
  <c r="K741" i="7" l="1"/>
  <c r="L741" i="7" s="1"/>
  <c r="F742" i="7"/>
  <c r="K403" i="6"/>
  <c r="F404" i="6"/>
  <c r="J404" i="6" s="1"/>
  <c r="L403" i="6" l="1"/>
  <c r="E742" i="7"/>
  <c r="J742" i="7"/>
  <c r="H742" i="7"/>
  <c r="I742" i="7" s="1"/>
  <c r="E404" i="6"/>
  <c r="H404" i="6"/>
  <c r="I404" i="6" s="1"/>
  <c r="K404" i="6" l="1"/>
  <c r="L404" i="6" s="1"/>
  <c r="F405" i="6"/>
  <c r="J405" i="6" s="1"/>
  <c r="K742" i="7"/>
  <c r="L742" i="7" s="1"/>
  <c r="F743" i="7"/>
  <c r="E405" i="6" l="1"/>
  <c r="H405" i="6"/>
  <c r="I405" i="6" s="1"/>
  <c r="E743" i="7"/>
  <c r="J743" i="7"/>
  <c r="H743" i="7"/>
  <c r="I743" i="7" s="1"/>
  <c r="K743" i="7" l="1"/>
  <c r="L743" i="7" s="1"/>
  <c r="F744" i="7"/>
  <c r="K405" i="6"/>
  <c r="F406" i="6"/>
  <c r="J406" i="6" s="1"/>
  <c r="L405" i="6" l="1"/>
  <c r="E744" i="7"/>
  <c r="J744" i="7"/>
  <c r="H744" i="7"/>
  <c r="I744" i="7" s="1"/>
  <c r="E406" i="6"/>
  <c r="H406" i="6"/>
  <c r="I406" i="6" s="1"/>
  <c r="K406" i="6" l="1"/>
  <c r="L406" i="6" s="1"/>
  <c r="F407" i="6"/>
  <c r="J407" i="6" s="1"/>
  <c r="K744" i="7"/>
  <c r="L744" i="7" s="1"/>
  <c r="F745" i="7"/>
  <c r="E745" i="7" l="1"/>
  <c r="J745" i="7"/>
  <c r="H745" i="7"/>
  <c r="I745" i="7" s="1"/>
  <c r="E407" i="6"/>
  <c r="H407" i="6"/>
  <c r="I407" i="6" s="1"/>
  <c r="K407" i="6" l="1"/>
  <c r="L407" i="6" s="1"/>
  <c r="F408" i="6"/>
  <c r="J408" i="6" s="1"/>
  <c r="K745" i="7"/>
  <c r="L745" i="7" s="1"/>
  <c r="F746" i="7"/>
  <c r="E746" i="7" l="1"/>
  <c r="J746" i="7"/>
  <c r="H746" i="7"/>
  <c r="I746" i="7" s="1"/>
  <c r="E408" i="6"/>
  <c r="H408" i="6"/>
  <c r="I408" i="6" s="1"/>
  <c r="K408" i="6" l="1"/>
  <c r="L408" i="6" s="1"/>
  <c r="F409" i="6"/>
  <c r="J409" i="6" s="1"/>
  <c r="K746" i="7"/>
  <c r="L746" i="7" s="1"/>
  <c r="F747" i="7"/>
  <c r="E747" i="7" l="1"/>
  <c r="J747" i="7"/>
  <c r="H747" i="7"/>
  <c r="I747" i="7" s="1"/>
  <c r="E409" i="6"/>
  <c r="H409" i="6"/>
  <c r="I409" i="6" s="1"/>
  <c r="K409" i="6" l="1"/>
  <c r="L409" i="6" s="1"/>
  <c r="F410" i="6"/>
  <c r="J410" i="6" s="1"/>
  <c r="K747" i="7"/>
  <c r="L747" i="7" s="1"/>
  <c r="F748" i="7"/>
  <c r="E748" i="7" l="1"/>
  <c r="J748" i="7"/>
  <c r="H748" i="7"/>
  <c r="I748" i="7" s="1"/>
  <c r="E410" i="6"/>
  <c r="H410" i="6"/>
  <c r="I410" i="6" s="1"/>
  <c r="K410" i="6" l="1"/>
  <c r="L410" i="6" s="1"/>
  <c r="F411" i="6"/>
  <c r="J411" i="6" s="1"/>
  <c r="K748" i="7"/>
  <c r="L748" i="7" s="1"/>
  <c r="F749" i="7"/>
  <c r="E411" i="6" l="1"/>
  <c r="H411" i="6"/>
  <c r="I411" i="6" s="1"/>
  <c r="E749" i="7"/>
  <c r="J749" i="7"/>
  <c r="H749" i="7"/>
  <c r="I749" i="7" s="1"/>
  <c r="K749" i="7" l="1"/>
  <c r="L749" i="7" s="1"/>
  <c r="F750" i="7"/>
  <c r="K411" i="6"/>
  <c r="F412" i="6"/>
  <c r="J412" i="6" s="1"/>
  <c r="L411" i="6" l="1"/>
  <c r="E412" i="6"/>
  <c r="H412" i="6"/>
  <c r="I412" i="6" s="1"/>
  <c r="E750" i="7"/>
  <c r="J750" i="7"/>
  <c r="H750" i="7"/>
  <c r="I750" i="7" s="1"/>
  <c r="K750" i="7" l="1"/>
  <c r="L750" i="7" s="1"/>
  <c r="F751" i="7"/>
  <c r="K412" i="6"/>
  <c r="F413" i="6"/>
  <c r="J413" i="6" s="1"/>
  <c r="L412" i="6" l="1"/>
  <c r="E413" i="6"/>
  <c r="H413" i="6"/>
  <c r="I413" i="6" s="1"/>
  <c r="E751" i="7"/>
  <c r="J751" i="7"/>
  <c r="H751" i="7"/>
  <c r="I751" i="7" s="1"/>
  <c r="K751" i="7" l="1"/>
  <c r="L751" i="7" s="1"/>
  <c r="F752" i="7"/>
  <c r="K413" i="6"/>
  <c r="F414" i="6"/>
  <c r="J414" i="6" s="1"/>
  <c r="L413" i="6" l="1"/>
  <c r="E414" i="6"/>
  <c r="H414" i="6"/>
  <c r="I414" i="6" s="1"/>
  <c r="E752" i="7"/>
  <c r="J752" i="7"/>
  <c r="H752" i="7"/>
  <c r="I752" i="7" s="1"/>
  <c r="K752" i="7" l="1"/>
  <c r="L752" i="7" s="1"/>
  <c r="F753" i="7"/>
  <c r="K414" i="6"/>
  <c r="F415" i="6"/>
  <c r="J415" i="6" s="1"/>
  <c r="L414" i="6" l="1"/>
  <c r="E415" i="6"/>
  <c r="H415" i="6"/>
  <c r="I415" i="6" s="1"/>
  <c r="E753" i="7"/>
  <c r="J753" i="7"/>
  <c r="H753" i="7"/>
  <c r="I753" i="7" s="1"/>
  <c r="K753" i="7" l="1"/>
  <c r="L753" i="7" s="1"/>
  <c r="F754" i="7"/>
  <c r="K415" i="6"/>
  <c r="F416" i="6"/>
  <c r="J416" i="6" s="1"/>
  <c r="L415" i="6" l="1"/>
  <c r="E416" i="6"/>
  <c r="H416" i="6"/>
  <c r="I416" i="6" s="1"/>
  <c r="E754" i="7"/>
  <c r="J754" i="7"/>
  <c r="H754" i="7"/>
  <c r="I754" i="7" s="1"/>
  <c r="K754" i="7" l="1"/>
  <c r="L754" i="7" s="1"/>
  <c r="F755" i="7"/>
  <c r="K416" i="6"/>
  <c r="F417" i="6"/>
  <c r="J417" i="6" s="1"/>
  <c r="L416" i="6" l="1"/>
  <c r="E755" i="7"/>
  <c r="J755" i="7"/>
  <c r="H755" i="7"/>
  <c r="I755" i="7" s="1"/>
  <c r="E417" i="6"/>
  <c r="H417" i="6"/>
  <c r="I417" i="6" s="1"/>
  <c r="K417" i="6" l="1"/>
  <c r="F418" i="6"/>
  <c r="J418" i="6" s="1"/>
  <c r="K755" i="7"/>
  <c r="L755" i="7" s="1"/>
  <c r="F756" i="7"/>
  <c r="L417" i="6" l="1"/>
  <c r="E756" i="7"/>
  <c r="J756" i="7"/>
  <c r="H756" i="7"/>
  <c r="I756" i="7" s="1"/>
  <c r="E418" i="6"/>
  <c r="H418" i="6"/>
  <c r="I418" i="6" s="1"/>
  <c r="K418" i="6" l="1"/>
  <c r="L418" i="6" s="1"/>
  <c r="F419" i="6"/>
  <c r="J419" i="6" s="1"/>
  <c r="K756" i="7"/>
  <c r="L756" i="7" s="1"/>
  <c r="F757" i="7"/>
  <c r="E757" i="7" l="1"/>
  <c r="J757" i="7"/>
  <c r="H757" i="7"/>
  <c r="I757" i="7" s="1"/>
  <c r="E419" i="6"/>
  <c r="H419" i="6"/>
  <c r="I419" i="6" s="1"/>
  <c r="K419" i="6" l="1"/>
  <c r="F420" i="6"/>
  <c r="J420" i="6" s="1"/>
  <c r="K757" i="7"/>
  <c r="L757" i="7" s="1"/>
  <c r="F758" i="7"/>
  <c r="L419" i="6" l="1"/>
  <c r="E758" i="7"/>
  <c r="J758" i="7"/>
  <c r="H758" i="7"/>
  <c r="I758" i="7" s="1"/>
  <c r="E420" i="6"/>
  <c r="H420" i="6"/>
  <c r="I420" i="6" s="1"/>
  <c r="K420" i="6" l="1"/>
  <c r="L420" i="6" s="1"/>
  <c r="F421" i="6"/>
  <c r="J421" i="6" s="1"/>
  <c r="K758" i="7"/>
  <c r="L758" i="7" s="1"/>
  <c r="F759" i="7"/>
  <c r="E759" i="7" l="1"/>
  <c r="J759" i="7"/>
  <c r="H759" i="7"/>
  <c r="I759" i="7" s="1"/>
  <c r="E421" i="6"/>
  <c r="H421" i="6"/>
  <c r="I421" i="6" s="1"/>
  <c r="K421" i="6" l="1"/>
  <c r="F422" i="6"/>
  <c r="J422" i="6" s="1"/>
  <c r="K759" i="7"/>
  <c r="L759" i="7" s="1"/>
  <c r="F760" i="7"/>
  <c r="L421" i="6" l="1"/>
  <c r="E760" i="7"/>
  <c r="J760" i="7"/>
  <c r="H760" i="7"/>
  <c r="I760" i="7" s="1"/>
  <c r="E422" i="6"/>
  <c r="H422" i="6"/>
  <c r="I422" i="6" s="1"/>
  <c r="K422" i="6" l="1"/>
  <c r="L422" i="6" s="1"/>
  <c r="F423" i="6"/>
  <c r="J423" i="6" s="1"/>
  <c r="K760" i="7"/>
  <c r="L760" i="7" s="1"/>
  <c r="F761" i="7"/>
  <c r="E761" i="7" l="1"/>
  <c r="J761" i="7"/>
  <c r="H761" i="7"/>
  <c r="I761" i="7" s="1"/>
  <c r="E423" i="6"/>
  <c r="H423" i="6"/>
  <c r="I423" i="6" s="1"/>
  <c r="K423" i="6" l="1"/>
  <c r="F424" i="6"/>
  <c r="J424" i="6" s="1"/>
  <c r="K761" i="7"/>
  <c r="L761" i="7" s="1"/>
  <c r="F762" i="7"/>
  <c r="L423" i="6" l="1"/>
  <c r="E762" i="7"/>
  <c r="J762" i="7"/>
  <c r="H762" i="7"/>
  <c r="I762" i="7" s="1"/>
  <c r="E424" i="6"/>
  <c r="H424" i="6"/>
  <c r="I424" i="6" s="1"/>
  <c r="K424" i="6" l="1"/>
  <c r="L424" i="6" s="1"/>
  <c r="F425" i="6"/>
  <c r="J425" i="6" s="1"/>
  <c r="K762" i="7"/>
  <c r="L762" i="7" s="1"/>
  <c r="F763" i="7"/>
  <c r="E763" i="7" l="1"/>
  <c r="J763" i="7"/>
  <c r="H763" i="7"/>
  <c r="I763" i="7" s="1"/>
  <c r="E425" i="6"/>
  <c r="H425" i="6"/>
  <c r="I425" i="6" s="1"/>
  <c r="K425" i="6" l="1"/>
  <c r="L425" i="6" s="1"/>
  <c r="F426" i="6"/>
  <c r="J426" i="6" s="1"/>
  <c r="K763" i="7"/>
  <c r="L763" i="7" s="1"/>
  <c r="F764" i="7"/>
  <c r="E764" i="7" l="1"/>
  <c r="J764" i="7"/>
  <c r="H764" i="7"/>
  <c r="I764" i="7" s="1"/>
  <c r="E426" i="6"/>
  <c r="H426" i="6"/>
  <c r="I426" i="6" s="1"/>
  <c r="K426" i="6" l="1"/>
  <c r="F427" i="6"/>
  <c r="J427" i="6" s="1"/>
  <c r="K764" i="7"/>
  <c r="L764" i="7" s="1"/>
  <c r="F765" i="7"/>
  <c r="L426" i="6" l="1"/>
  <c r="E765" i="7"/>
  <c r="J765" i="7"/>
  <c r="H765" i="7"/>
  <c r="I765" i="7" s="1"/>
  <c r="E427" i="6"/>
  <c r="H427" i="6"/>
  <c r="I427" i="6" s="1"/>
  <c r="K427" i="6" l="1"/>
  <c r="F428" i="6"/>
  <c r="J428" i="6" s="1"/>
  <c r="K765" i="7"/>
  <c r="L765" i="7" s="1"/>
  <c r="F766" i="7"/>
  <c r="L427" i="6" l="1"/>
  <c r="E766" i="7"/>
  <c r="J766" i="7"/>
  <c r="H766" i="7"/>
  <c r="I766" i="7" s="1"/>
  <c r="E428" i="6"/>
  <c r="H428" i="6"/>
  <c r="I428" i="6" s="1"/>
  <c r="K428" i="6" l="1"/>
  <c r="L428" i="6" s="1"/>
  <c r="F429" i="6"/>
  <c r="J429" i="6" s="1"/>
  <c r="K766" i="7"/>
  <c r="L766" i="7" s="1"/>
  <c r="F767" i="7"/>
  <c r="E767" i="7" l="1"/>
  <c r="J767" i="7"/>
  <c r="H767" i="7"/>
  <c r="I767" i="7" s="1"/>
  <c r="E429" i="6"/>
  <c r="H429" i="6"/>
  <c r="I429" i="6" s="1"/>
  <c r="K429" i="6" l="1"/>
  <c r="L429" i="6" s="1"/>
  <c r="F430" i="6"/>
  <c r="J430" i="6" s="1"/>
  <c r="K767" i="7"/>
  <c r="L767" i="7" s="1"/>
  <c r="F768" i="7"/>
  <c r="E768" i="7" l="1"/>
  <c r="J768" i="7"/>
  <c r="H768" i="7"/>
  <c r="I768" i="7" s="1"/>
  <c r="E430" i="6"/>
  <c r="H430" i="6"/>
  <c r="I430" i="6" s="1"/>
  <c r="K430" i="6" l="1"/>
  <c r="L430" i="6" s="1"/>
  <c r="F431" i="6"/>
  <c r="J431" i="6" s="1"/>
  <c r="K768" i="7"/>
  <c r="L768" i="7" s="1"/>
  <c r="F769" i="7"/>
  <c r="E769" i="7" l="1"/>
  <c r="J769" i="7"/>
  <c r="H769" i="7"/>
  <c r="I769" i="7" s="1"/>
  <c r="E431" i="6"/>
  <c r="H431" i="6"/>
  <c r="I431" i="6" s="1"/>
  <c r="K431" i="6" l="1"/>
  <c r="L431" i="6" s="1"/>
  <c r="F432" i="6"/>
  <c r="J432" i="6" s="1"/>
  <c r="K769" i="7"/>
  <c r="L769" i="7" s="1"/>
  <c r="F770" i="7"/>
  <c r="E770" i="7" l="1"/>
  <c r="J770" i="7"/>
  <c r="H770" i="7"/>
  <c r="I770" i="7" s="1"/>
  <c r="E432" i="6"/>
  <c r="H432" i="6"/>
  <c r="I432" i="6" s="1"/>
  <c r="K432" i="6" l="1"/>
  <c r="L432" i="6" s="1"/>
  <c r="F433" i="6"/>
  <c r="J433" i="6" s="1"/>
  <c r="K770" i="7"/>
  <c r="L770" i="7" s="1"/>
  <c r="F771" i="7"/>
  <c r="E771" i="7" l="1"/>
  <c r="J771" i="7"/>
  <c r="H771" i="7"/>
  <c r="I771" i="7" s="1"/>
  <c r="E433" i="6"/>
  <c r="H433" i="6"/>
  <c r="I433" i="6" s="1"/>
  <c r="K433" i="6" l="1"/>
  <c r="F434" i="6"/>
  <c r="J434" i="6" s="1"/>
  <c r="K771" i="7"/>
  <c r="L771" i="7" s="1"/>
  <c r="F772" i="7"/>
  <c r="L433" i="6" l="1"/>
  <c r="E772" i="7"/>
  <c r="J772" i="7"/>
  <c r="H772" i="7"/>
  <c r="I772" i="7" s="1"/>
  <c r="E434" i="6"/>
  <c r="H434" i="6"/>
  <c r="I434" i="6" s="1"/>
  <c r="K434" i="6" l="1"/>
  <c r="L434" i="6" s="1"/>
  <c r="F435" i="6"/>
  <c r="J435" i="6" s="1"/>
  <c r="K772" i="7"/>
  <c r="L772" i="7" s="1"/>
  <c r="F773" i="7"/>
  <c r="E773" i="7" l="1"/>
  <c r="J773" i="7"/>
  <c r="H773" i="7"/>
  <c r="I773" i="7" s="1"/>
  <c r="E435" i="6"/>
  <c r="H435" i="6"/>
  <c r="I435" i="6" s="1"/>
  <c r="K435" i="6" l="1"/>
  <c r="L435" i="6" s="1"/>
  <c r="F436" i="6"/>
  <c r="J436" i="6" s="1"/>
  <c r="K773" i="7"/>
  <c r="L773" i="7" s="1"/>
  <c r="F774" i="7"/>
  <c r="E774" i="7" l="1"/>
  <c r="J774" i="7"/>
  <c r="H774" i="7"/>
  <c r="I774" i="7" s="1"/>
  <c r="E436" i="6"/>
  <c r="H436" i="6"/>
  <c r="I436" i="6" s="1"/>
  <c r="K436" i="6" l="1"/>
  <c r="L436" i="6" s="1"/>
  <c r="F437" i="6"/>
  <c r="J437" i="6" s="1"/>
  <c r="K774" i="7"/>
  <c r="L774" i="7" s="1"/>
  <c r="F775" i="7"/>
  <c r="E775" i="7" l="1"/>
  <c r="J775" i="7"/>
  <c r="H775" i="7"/>
  <c r="I775" i="7" s="1"/>
  <c r="E437" i="6"/>
  <c r="H437" i="6"/>
  <c r="I437" i="6" s="1"/>
  <c r="K437" i="6" l="1"/>
  <c r="L437" i="6" s="1"/>
  <c r="F438" i="6"/>
  <c r="J438" i="6" s="1"/>
  <c r="K775" i="7"/>
  <c r="L775" i="7" s="1"/>
  <c r="F776" i="7"/>
  <c r="E776" i="7" l="1"/>
  <c r="H776" i="7"/>
  <c r="I776" i="7" s="1"/>
  <c r="J776" i="7"/>
  <c r="E438" i="6"/>
  <c r="H438" i="6"/>
  <c r="I438" i="6" s="1"/>
  <c r="K438" i="6" l="1"/>
  <c r="F439" i="6"/>
  <c r="J439" i="6" s="1"/>
  <c r="K776" i="7"/>
  <c r="L776" i="7" s="1"/>
  <c r="F777" i="7"/>
  <c r="L438" i="6" l="1"/>
  <c r="E777" i="7"/>
  <c r="J777" i="7"/>
  <c r="H777" i="7"/>
  <c r="I777" i="7" s="1"/>
  <c r="E439" i="6"/>
  <c r="H439" i="6"/>
  <c r="I439" i="6" s="1"/>
  <c r="K439" i="6" l="1"/>
  <c r="L439" i="6" s="1"/>
  <c r="F440" i="6"/>
  <c r="J440" i="6" s="1"/>
  <c r="K777" i="7"/>
  <c r="L777" i="7" s="1"/>
  <c r="F778" i="7"/>
  <c r="E778" i="7" l="1"/>
  <c r="J778" i="7"/>
  <c r="H778" i="7"/>
  <c r="I778" i="7" s="1"/>
  <c r="E440" i="6"/>
  <c r="H440" i="6"/>
  <c r="I440" i="6" s="1"/>
  <c r="K440" i="6" l="1"/>
  <c r="F441" i="6"/>
  <c r="J441" i="6" s="1"/>
  <c r="K778" i="7"/>
  <c r="L778" i="7" s="1"/>
  <c r="F779" i="7"/>
  <c r="L440" i="6" l="1"/>
  <c r="E779" i="7"/>
  <c r="J779" i="7"/>
  <c r="H779" i="7"/>
  <c r="I779" i="7" s="1"/>
  <c r="E441" i="6"/>
  <c r="H441" i="6"/>
  <c r="I441" i="6" s="1"/>
  <c r="K441" i="6" l="1"/>
  <c r="L441" i="6" s="1"/>
  <c r="F442" i="6"/>
  <c r="J442" i="6" s="1"/>
  <c r="K779" i="7"/>
  <c r="L779" i="7" s="1"/>
  <c r="F780" i="7"/>
  <c r="E780" i="7" l="1"/>
  <c r="J780" i="7"/>
  <c r="H780" i="7"/>
  <c r="I780" i="7" s="1"/>
  <c r="E442" i="6"/>
  <c r="H442" i="6"/>
  <c r="I442" i="6" s="1"/>
  <c r="K442" i="6" l="1"/>
  <c r="L442" i="6" s="1"/>
  <c r="F443" i="6"/>
  <c r="J443" i="6" s="1"/>
  <c r="K780" i="7"/>
  <c r="L780" i="7" s="1"/>
  <c r="F781" i="7"/>
  <c r="E781" i="7" l="1"/>
  <c r="J781" i="7"/>
  <c r="H781" i="7"/>
  <c r="I781" i="7" s="1"/>
  <c r="E443" i="6"/>
  <c r="H443" i="6"/>
  <c r="I443" i="6" s="1"/>
  <c r="K443" i="6" l="1"/>
  <c r="L443" i="6" s="1"/>
  <c r="F444" i="6"/>
  <c r="J444" i="6" s="1"/>
  <c r="K781" i="7"/>
  <c r="L781" i="7" s="1"/>
  <c r="F782" i="7"/>
  <c r="E782" i="7" l="1"/>
  <c r="J782" i="7"/>
  <c r="H782" i="7"/>
  <c r="I782" i="7" s="1"/>
  <c r="E444" i="6"/>
  <c r="H444" i="6"/>
  <c r="I444" i="6" s="1"/>
  <c r="K444" i="6" l="1"/>
  <c r="L444" i="6" s="1"/>
  <c r="F445" i="6"/>
  <c r="J445" i="6" s="1"/>
  <c r="K782" i="7"/>
  <c r="L782" i="7" s="1"/>
  <c r="F783" i="7"/>
  <c r="E783" i="7" l="1"/>
  <c r="J783" i="7"/>
  <c r="H783" i="7"/>
  <c r="I783" i="7" s="1"/>
  <c r="E445" i="6"/>
  <c r="H445" i="6"/>
  <c r="I445" i="6" s="1"/>
  <c r="K445" i="6" l="1"/>
  <c r="L445" i="6" s="1"/>
  <c r="F446" i="6"/>
  <c r="J446" i="6" s="1"/>
  <c r="K783" i="7"/>
  <c r="L783" i="7" s="1"/>
  <c r="F784" i="7"/>
  <c r="E784" i="7" l="1"/>
  <c r="J784" i="7"/>
  <c r="H784" i="7"/>
  <c r="I784" i="7" s="1"/>
  <c r="E446" i="6"/>
  <c r="H446" i="6"/>
  <c r="I446" i="6" s="1"/>
  <c r="K446" i="6" l="1"/>
  <c r="L446" i="6" s="1"/>
  <c r="F447" i="6"/>
  <c r="J447" i="6" s="1"/>
  <c r="K784" i="7"/>
  <c r="L784" i="7" s="1"/>
  <c r="F785" i="7"/>
  <c r="E785" i="7" l="1"/>
  <c r="J785" i="7"/>
  <c r="H785" i="7"/>
  <c r="I785" i="7" s="1"/>
  <c r="E447" i="6"/>
  <c r="H447" i="6"/>
  <c r="I447" i="6" s="1"/>
  <c r="K447" i="6" l="1"/>
  <c r="F448" i="6"/>
  <c r="J448" i="6" s="1"/>
  <c r="K785" i="7"/>
  <c r="L785" i="7" s="1"/>
  <c r="F786" i="7"/>
  <c r="L447" i="6" l="1"/>
  <c r="E786" i="7"/>
  <c r="J786" i="7"/>
  <c r="H786" i="7"/>
  <c r="I786" i="7" s="1"/>
  <c r="E448" i="6"/>
  <c r="H448" i="6"/>
  <c r="I448" i="6" s="1"/>
  <c r="K448" i="6" l="1"/>
  <c r="L448" i="6" s="1"/>
  <c r="F449" i="6"/>
  <c r="J449" i="6" s="1"/>
  <c r="K786" i="7"/>
  <c r="L786" i="7" s="1"/>
  <c r="F787" i="7"/>
  <c r="E787" i="7" l="1"/>
  <c r="J787" i="7"/>
  <c r="H787" i="7"/>
  <c r="I787" i="7" s="1"/>
  <c r="E449" i="6"/>
  <c r="H449" i="6"/>
  <c r="I449" i="6" s="1"/>
  <c r="K449" i="6" l="1"/>
  <c r="F450" i="6"/>
  <c r="J450" i="6" s="1"/>
  <c r="K787" i="7"/>
  <c r="L787" i="7" s="1"/>
  <c r="F788" i="7"/>
  <c r="L449" i="6" l="1"/>
  <c r="E788" i="7"/>
  <c r="J788" i="7"/>
  <c r="H788" i="7"/>
  <c r="I788" i="7" s="1"/>
  <c r="E450" i="6"/>
  <c r="H450" i="6"/>
  <c r="I450" i="6" s="1"/>
  <c r="K450" i="6" l="1"/>
  <c r="L450" i="6" s="1"/>
  <c r="F451" i="6"/>
  <c r="J451" i="6" s="1"/>
  <c r="K788" i="7"/>
  <c r="L788" i="7" s="1"/>
  <c r="F789" i="7"/>
  <c r="E789" i="7" l="1"/>
  <c r="J789" i="7"/>
  <c r="H789" i="7"/>
  <c r="I789" i="7" s="1"/>
  <c r="E451" i="6"/>
  <c r="H451" i="6"/>
  <c r="I451" i="6" s="1"/>
  <c r="K451" i="6" l="1"/>
  <c r="L451" i="6" s="1"/>
  <c r="F452" i="6"/>
  <c r="J452" i="6" s="1"/>
  <c r="K789" i="7"/>
  <c r="L789" i="7" s="1"/>
  <c r="F790" i="7"/>
  <c r="E790" i="7" l="1"/>
  <c r="J790" i="7"/>
  <c r="H790" i="7"/>
  <c r="I790" i="7" s="1"/>
  <c r="E452" i="6"/>
  <c r="H452" i="6"/>
  <c r="I452" i="6" s="1"/>
  <c r="K452" i="6" l="1"/>
  <c r="F453" i="6"/>
  <c r="J453" i="6" s="1"/>
  <c r="K790" i="7"/>
  <c r="L790" i="7" s="1"/>
  <c r="F791" i="7"/>
  <c r="L452" i="6" l="1"/>
  <c r="E453" i="6"/>
  <c r="H453" i="6"/>
  <c r="I453" i="6" s="1"/>
  <c r="E791" i="7"/>
  <c r="J791" i="7"/>
  <c r="H791" i="7"/>
  <c r="I791" i="7" s="1"/>
  <c r="K791" i="7" l="1"/>
  <c r="F792" i="7"/>
  <c r="L791" i="7"/>
  <c r="K453" i="6"/>
  <c r="L453" i="6" s="1"/>
  <c r="F454" i="6"/>
  <c r="J454" i="6" s="1"/>
  <c r="E454" i="6" l="1"/>
  <c r="H454" i="6"/>
  <c r="I454" i="6" s="1"/>
  <c r="E792" i="7"/>
  <c r="J792" i="7"/>
  <c r="H792" i="7"/>
  <c r="I792" i="7" s="1"/>
  <c r="K792" i="7" l="1"/>
  <c r="L792" i="7" s="1"/>
  <c r="F793" i="7"/>
  <c r="K454" i="6"/>
  <c r="F455" i="6"/>
  <c r="J455" i="6" s="1"/>
  <c r="L454" i="6" l="1"/>
  <c r="E455" i="6"/>
  <c r="H455" i="6"/>
  <c r="I455" i="6" s="1"/>
  <c r="E793" i="7"/>
  <c r="J793" i="7"/>
  <c r="H793" i="7"/>
  <c r="I793" i="7" s="1"/>
  <c r="K793" i="7" l="1"/>
  <c r="L793" i="7" s="1"/>
  <c r="F794" i="7"/>
  <c r="K455" i="6"/>
  <c r="F456" i="6"/>
  <c r="J456" i="6" s="1"/>
  <c r="L455" i="6" l="1"/>
  <c r="E456" i="6"/>
  <c r="H456" i="6"/>
  <c r="I456" i="6" s="1"/>
  <c r="E794" i="7"/>
  <c r="J794" i="7"/>
  <c r="H794" i="7"/>
  <c r="I794" i="7" s="1"/>
  <c r="K794" i="7" l="1"/>
  <c r="L794" i="7" s="1"/>
  <c r="F795" i="7"/>
  <c r="K456" i="6"/>
  <c r="F457" i="6"/>
  <c r="J457" i="6" s="1"/>
  <c r="L456" i="6" l="1"/>
  <c r="E457" i="6"/>
  <c r="H457" i="6"/>
  <c r="I457" i="6" s="1"/>
  <c r="E795" i="7"/>
  <c r="J795" i="7"/>
  <c r="H795" i="7"/>
  <c r="I795" i="7" s="1"/>
  <c r="K795" i="7" l="1"/>
  <c r="L795" i="7" s="1"/>
  <c r="F796" i="7"/>
  <c r="K457" i="6"/>
  <c r="F458" i="6"/>
  <c r="J458" i="6" s="1"/>
  <c r="L457" i="6" l="1"/>
  <c r="E458" i="6"/>
  <c r="H458" i="6"/>
  <c r="I458" i="6" s="1"/>
  <c r="E796" i="7"/>
  <c r="J796" i="7"/>
  <c r="H796" i="7"/>
  <c r="I796" i="7" s="1"/>
  <c r="K796" i="7" l="1"/>
  <c r="L796" i="7" s="1"/>
  <c r="F797" i="7"/>
  <c r="K458" i="6"/>
  <c r="F459" i="6"/>
  <c r="J459" i="6" s="1"/>
  <c r="L458" i="6" l="1"/>
  <c r="E459" i="6"/>
  <c r="H459" i="6"/>
  <c r="I459" i="6" s="1"/>
  <c r="E797" i="7"/>
  <c r="J797" i="7"/>
  <c r="H797" i="7"/>
  <c r="I797" i="7" s="1"/>
  <c r="K797" i="7" l="1"/>
  <c r="L797" i="7" s="1"/>
  <c r="F798" i="7"/>
  <c r="K459" i="6"/>
  <c r="F460" i="6"/>
  <c r="J460" i="6" s="1"/>
  <c r="L459" i="6" l="1"/>
  <c r="E460" i="6"/>
  <c r="H460" i="6"/>
  <c r="I460" i="6" s="1"/>
  <c r="E798" i="7"/>
  <c r="J798" i="7"/>
  <c r="H798" i="7"/>
  <c r="I798" i="7" s="1"/>
  <c r="K798" i="7" l="1"/>
  <c r="L798" i="7" s="1"/>
  <c r="F799" i="7"/>
  <c r="K460" i="6"/>
  <c r="F461" i="6"/>
  <c r="J461" i="6" s="1"/>
  <c r="L460" i="6" l="1"/>
  <c r="E461" i="6"/>
  <c r="H461" i="6"/>
  <c r="I461" i="6" s="1"/>
  <c r="E799" i="7"/>
  <c r="J799" i="7"/>
  <c r="H799" i="7"/>
  <c r="I799" i="7" s="1"/>
  <c r="K799" i="7" l="1"/>
  <c r="L799" i="7" s="1"/>
  <c r="F800" i="7"/>
  <c r="K461" i="6"/>
  <c r="F462" i="6"/>
  <c r="J462" i="6" s="1"/>
  <c r="L461" i="6" l="1"/>
  <c r="E462" i="6"/>
  <c r="H462" i="6"/>
  <c r="I462" i="6" s="1"/>
  <c r="E800" i="7"/>
  <c r="J800" i="7"/>
  <c r="H800" i="7"/>
  <c r="I800" i="7" s="1"/>
  <c r="K800" i="7" l="1"/>
  <c r="L800" i="7" s="1"/>
  <c r="F801" i="7"/>
  <c r="K462" i="6"/>
  <c r="F463" i="6"/>
  <c r="J463" i="6" s="1"/>
  <c r="L462" i="6" l="1"/>
  <c r="E463" i="6"/>
  <c r="H463" i="6"/>
  <c r="I463" i="6" s="1"/>
  <c r="E801" i="7"/>
  <c r="J801" i="7"/>
  <c r="H801" i="7"/>
  <c r="I801" i="7" s="1"/>
  <c r="K801" i="7" l="1"/>
  <c r="L801" i="7" s="1"/>
  <c r="F802" i="7"/>
  <c r="K463" i="6"/>
  <c r="F464" i="6"/>
  <c r="J464" i="6" s="1"/>
  <c r="L463" i="6" l="1"/>
  <c r="E464" i="6"/>
  <c r="H464" i="6"/>
  <c r="I464" i="6" s="1"/>
  <c r="E802" i="7"/>
  <c r="J802" i="7"/>
  <c r="H802" i="7"/>
  <c r="I802" i="7" s="1"/>
  <c r="K802" i="7" l="1"/>
  <c r="L802" i="7" s="1"/>
  <c r="F803" i="7"/>
  <c r="K464" i="6"/>
  <c r="F465" i="6"/>
  <c r="J465" i="6" s="1"/>
  <c r="L464" i="6" l="1"/>
  <c r="E465" i="6"/>
  <c r="H465" i="6"/>
  <c r="I465" i="6" s="1"/>
  <c r="E803" i="7"/>
  <c r="J803" i="7"/>
  <c r="H803" i="7"/>
  <c r="I803" i="7" s="1"/>
  <c r="K803" i="7" l="1"/>
  <c r="L803" i="7" s="1"/>
  <c r="F804" i="7"/>
  <c r="K465" i="6"/>
  <c r="F466" i="6"/>
  <c r="J466" i="6" s="1"/>
  <c r="L465" i="6" l="1"/>
  <c r="E466" i="6"/>
  <c r="H466" i="6"/>
  <c r="I466" i="6" s="1"/>
  <c r="E804" i="7"/>
  <c r="J804" i="7"/>
  <c r="H804" i="7"/>
  <c r="I804" i="7" s="1"/>
  <c r="K804" i="7" l="1"/>
  <c r="L804" i="7" s="1"/>
  <c r="F805" i="7"/>
  <c r="K466" i="6"/>
  <c r="F467" i="6"/>
  <c r="J467" i="6" s="1"/>
  <c r="L466" i="6" l="1"/>
  <c r="E467" i="6"/>
  <c r="H467" i="6"/>
  <c r="I467" i="6" s="1"/>
  <c r="E805" i="7"/>
  <c r="J805" i="7"/>
  <c r="H805" i="7"/>
  <c r="I805" i="7" s="1"/>
  <c r="K805" i="7" l="1"/>
  <c r="L805" i="7" s="1"/>
  <c r="F806" i="7"/>
  <c r="K467" i="6"/>
  <c r="F468" i="6"/>
  <c r="J468" i="6" s="1"/>
  <c r="L467" i="6" l="1"/>
  <c r="E468" i="6"/>
  <c r="H468" i="6"/>
  <c r="I468" i="6" s="1"/>
  <c r="E806" i="7"/>
  <c r="J806" i="7"/>
  <c r="H806" i="7"/>
  <c r="I806" i="7" s="1"/>
  <c r="K806" i="7" l="1"/>
  <c r="L806" i="7" s="1"/>
  <c r="F807" i="7"/>
  <c r="K468" i="6"/>
  <c r="F469" i="6"/>
  <c r="J469" i="6" s="1"/>
  <c r="L468" i="6" l="1"/>
  <c r="E469" i="6"/>
  <c r="H469" i="6"/>
  <c r="I469" i="6" s="1"/>
  <c r="E807" i="7"/>
  <c r="J807" i="7"/>
  <c r="H807" i="7"/>
  <c r="I807" i="7" s="1"/>
  <c r="K807" i="7" l="1"/>
  <c r="L807" i="7" s="1"/>
  <c r="F808" i="7"/>
  <c r="K469" i="6"/>
  <c r="F470" i="6"/>
  <c r="J470" i="6" s="1"/>
  <c r="L469" i="6" l="1"/>
  <c r="E808" i="7"/>
  <c r="J808" i="7"/>
  <c r="H808" i="7"/>
  <c r="I808" i="7" s="1"/>
  <c r="E470" i="6"/>
  <c r="H470" i="6"/>
  <c r="I470" i="6" s="1"/>
  <c r="K470" i="6" l="1"/>
  <c r="L470" i="6" s="1"/>
  <c r="F471" i="6"/>
  <c r="J471" i="6" s="1"/>
  <c r="K808" i="7"/>
  <c r="L808" i="7" s="1"/>
  <c r="F809" i="7"/>
  <c r="E809" i="7" l="1"/>
  <c r="J809" i="7"/>
  <c r="H809" i="7"/>
  <c r="I809" i="7" s="1"/>
  <c r="E471" i="6"/>
  <c r="H471" i="6"/>
  <c r="I471" i="6" s="1"/>
  <c r="K471" i="6" l="1"/>
  <c r="L471" i="6" s="1"/>
  <c r="F472" i="6"/>
  <c r="J472" i="6" s="1"/>
  <c r="K809" i="7"/>
  <c r="L809" i="7" s="1"/>
  <c r="F810" i="7"/>
  <c r="E810" i="7" l="1"/>
  <c r="J810" i="7"/>
  <c r="H810" i="7"/>
  <c r="I810" i="7" s="1"/>
  <c r="E472" i="6"/>
  <c r="H472" i="6"/>
  <c r="I472" i="6" s="1"/>
  <c r="K472" i="6" l="1"/>
  <c r="L472" i="6" s="1"/>
  <c r="F473" i="6"/>
  <c r="J473" i="6" s="1"/>
  <c r="K810" i="7"/>
  <c r="L810" i="7" s="1"/>
  <c r="F811" i="7"/>
  <c r="E811" i="7" l="1"/>
  <c r="J811" i="7"/>
  <c r="H811" i="7"/>
  <c r="I811" i="7" s="1"/>
  <c r="E473" i="6"/>
  <c r="H473" i="6"/>
  <c r="I473" i="6" s="1"/>
  <c r="K473" i="6" l="1"/>
  <c r="L473" i="6" s="1"/>
  <c r="F474" i="6"/>
  <c r="J474" i="6" s="1"/>
  <c r="K811" i="7"/>
  <c r="L811" i="7" s="1"/>
  <c r="F812" i="7"/>
  <c r="E812" i="7" l="1"/>
  <c r="J812" i="7"/>
  <c r="H812" i="7"/>
  <c r="I812" i="7" s="1"/>
  <c r="E474" i="6"/>
  <c r="H474" i="6"/>
  <c r="I474" i="6" s="1"/>
  <c r="K474" i="6" l="1"/>
  <c r="L474" i="6" s="1"/>
  <c r="F475" i="6"/>
  <c r="J475" i="6" s="1"/>
  <c r="K812" i="7"/>
  <c r="L812" i="7" s="1"/>
  <c r="F813" i="7"/>
  <c r="E813" i="7" l="1"/>
  <c r="J813" i="7"/>
  <c r="H813" i="7"/>
  <c r="I813" i="7" s="1"/>
  <c r="E475" i="6"/>
  <c r="H475" i="6"/>
  <c r="I475" i="6" s="1"/>
  <c r="K475" i="6" l="1"/>
  <c r="L475" i="6" s="1"/>
  <c r="F476" i="6"/>
  <c r="J476" i="6" s="1"/>
  <c r="K813" i="7"/>
  <c r="L813" i="7" s="1"/>
  <c r="F814" i="7"/>
  <c r="E814" i="7" l="1"/>
  <c r="J814" i="7"/>
  <c r="H814" i="7"/>
  <c r="I814" i="7" s="1"/>
  <c r="E476" i="6"/>
  <c r="H476" i="6"/>
  <c r="I476" i="6" s="1"/>
  <c r="K476" i="6" l="1"/>
  <c r="L476" i="6" s="1"/>
  <c r="F477" i="6"/>
  <c r="J477" i="6" s="1"/>
  <c r="K814" i="7"/>
  <c r="L814" i="7" s="1"/>
  <c r="F815" i="7"/>
  <c r="E815" i="7" l="1"/>
  <c r="J815" i="7"/>
  <c r="H815" i="7"/>
  <c r="I815" i="7" s="1"/>
  <c r="E477" i="6"/>
  <c r="H477" i="6"/>
  <c r="I477" i="6" s="1"/>
  <c r="K477" i="6" l="1"/>
  <c r="L477" i="6" s="1"/>
  <c r="F478" i="6"/>
  <c r="J478" i="6" s="1"/>
  <c r="K815" i="7"/>
  <c r="L815" i="7" s="1"/>
  <c r="F816" i="7"/>
  <c r="E816" i="7" l="1"/>
  <c r="J816" i="7"/>
  <c r="H816" i="7"/>
  <c r="I816" i="7" s="1"/>
  <c r="E478" i="6"/>
  <c r="H478" i="6"/>
  <c r="I478" i="6" s="1"/>
  <c r="K478" i="6" l="1"/>
  <c r="L478" i="6" s="1"/>
  <c r="F479" i="6"/>
  <c r="J479" i="6" s="1"/>
  <c r="K816" i="7"/>
  <c r="L816" i="7" s="1"/>
  <c r="F817" i="7"/>
  <c r="E817" i="7" l="1"/>
  <c r="J817" i="7"/>
  <c r="H817" i="7"/>
  <c r="I817" i="7" s="1"/>
  <c r="E479" i="6"/>
  <c r="H479" i="6"/>
  <c r="I479" i="6" s="1"/>
  <c r="K479" i="6" l="1"/>
  <c r="F480" i="6"/>
  <c r="J480" i="6" s="1"/>
  <c r="K817" i="7"/>
  <c r="L817" i="7" s="1"/>
  <c r="F818" i="7"/>
  <c r="L479" i="6" l="1"/>
  <c r="E818" i="7"/>
  <c r="J818" i="7"/>
  <c r="H818" i="7"/>
  <c r="I818" i="7" s="1"/>
  <c r="E480" i="6"/>
  <c r="H480" i="6"/>
  <c r="I480" i="6" s="1"/>
  <c r="K480" i="6" l="1"/>
  <c r="L480" i="6" s="1"/>
  <c r="F481" i="6"/>
  <c r="J481" i="6" s="1"/>
  <c r="K818" i="7"/>
  <c r="L818" i="7" s="1"/>
  <c r="F819" i="7"/>
  <c r="E819" i="7" l="1"/>
  <c r="J819" i="7"/>
  <c r="H819" i="7"/>
  <c r="I819" i="7" s="1"/>
  <c r="E481" i="6"/>
  <c r="H481" i="6"/>
  <c r="I481" i="6" s="1"/>
  <c r="K481" i="6" l="1"/>
  <c r="L481" i="6" s="1"/>
  <c r="F482" i="6"/>
  <c r="J482" i="6" s="1"/>
  <c r="K819" i="7"/>
  <c r="L819" i="7" s="1"/>
  <c r="F820" i="7"/>
  <c r="E820" i="7" l="1"/>
  <c r="J820" i="7"/>
  <c r="H820" i="7"/>
  <c r="I820" i="7" s="1"/>
  <c r="E482" i="6"/>
  <c r="H482" i="6"/>
  <c r="I482" i="6" s="1"/>
  <c r="K482" i="6" l="1"/>
  <c r="L482" i="6" s="1"/>
  <c r="F483" i="6"/>
  <c r="J483" i="6" s="1"/>
  <c r="K820" i="7"/>
  <c r="L820" i="7" s="1"/>
  <c r="F821" i="7"/>
  <c r="E821" i="7" l="1"/>
  <c r="J821" i="7"/>
  <c r="H821" i="7"/>
  <c r="I821" i="7" s="1"/>
  <c r="E483" i="6"/>
  <c r="H483" i="6"/>
  <c r="I483" i="6" s="1"/>
  <c r="K483" i="6" l="1"/>
  <c r="L483" i="6" s="1"/>
  <c r="F484" i="6"/>
  <c r="J484" i="6" s="1"/>
  <c r="K821" i="7"/>
  <c r="L821" i="7" s="1"/>
  <c r="F822" i="7"/>
  <c r="E822" i="7" l="1"/>
  <c r="J822" i="7"/>
  <c r="H822" i="7"/>
  <c r="I822" i="7" s="1"/>
  <c r="E484" i="6"/>
  <c r="H484" i="6"/>
  <c r="I484" i="6" s="1"/>
  <c r="K484" i="6" l="1"/>
  <c r="L484" i="6" s="1"/>
  <c r="F485" i="6"/>
  <c r="J485" i="6" s="1"/>
  <c r="K822" i="7"/>
  <c r="L822" i="7" s="1"/>
  <c r="F823" i="7"/>
  <c r="E823" i="7" l="1"/>
  <c r="J823" i="7"/>
  <c r="H823" i="7"/>
  <c r="I823" i="7" s="1"/>
  <c r="E485" i="6"/>
  <c r="H485" i="6"/>
  <c r="I485" i="6" s="1"/>
  <c r="K485" i="6" l="1"/>
  <c r="L485" i="6" s="1"/>
  <c r="F486" i="6"/>
  <c r="J486" i="6" s="1"/>
  <c r="K823" i="7"/>
  <c r="L823" i="7" s="1"/>
  <c r="F824" i="7"/>
  <c r="E486" i="6" l="1"/>
  <c r="H486" i="6"/>
  <c r="I486" i="6" s="1"/>
  <c r="E824" i="7"/>
  <c r="J824" i="7"/>
  <c r="H824" i="7"/>
  <c r="I824" i="7" s="1"/>
  <c r="K824" i="7" l="1"/>
  <c r="L824" i="7" s="1"/>
  <c r="F825" i="7"/>
  <c r="K486" i="6"/>
  <c r="F487" i="6"/>
  <c r="J487" i="6" s="1"/>
  <c r="L486" i="6" l="1"/>
  <c r="E487" i="6"/>
  <c r="H487" i="6"/>
  <c r="I487" i="6" s="1"/>
  <c r="E825" i="7"/>
  <c r="J825" i="7"/>
  <c r="H825" i="7"/>
  <c r="I825" i="7" s="1"/>
  <c r="K825" i="7" l="1"/>
  <c r="L825" i="7" s="1"/>
  <c r="F826" i="7"/>
  <c r="K487" i="6"/>
  <c r="F488" i="6"/>
  <c r="J488" i="6" s="1"/>
  <c r="L487" i="6" l="1"/>
  <c r="E488" i="6"/>
  <c r="H488" i="6"/>
  <c r="I488" i="6" s="1"/>
  <c r="E826" i="7"/>
  <c r="J826" i="7"/>
  <c r="H826" i="7"/>
  <c r="I826" i="7" s="1"/>
  <c r="K826" i="7" l="1"/>
  <c r="L826" i="7" s="1"/>
  <c r="F827" i="7"/>
  <c r="K488" i="6"/>
  <c r="F489" i="6"/>
  <c r="J489" i="6" s="1"/>
  <c r="L488" i="6" l="1"/>
  <c r="E827" i="7"/>
  <c r="J827" i="7"/>
  <c r="H827" i="7"/>
  <c r="I827" i="7" s="1"/>
  <c r="E489" i="6"/>
  <c r="H489" i="6"/>
  <c r="I489" i="6" s="1"/>
  <c r="K489" i="6" l="1"/>
  <c r="L489" i="6" s="1"/>
  <c r="F490" i="6"/>
  <c r="J490" i="6" s="1"/>
  <c r="K827" i="7"/>
  <c r="L827" i="7" s="1"/>
  <c r="F828" i="7"/>
  <c r="E828" i="7" l="1"/>
  <c r="J828" i="7"/>
  <c r="H828" i="7"/>
  <c r="I828" i="7" s="1"/>
  <c r="E490" i="6"/>
  <c r="H490" i="6"/>
  <c r="I490" i="6" s="1"/>
  <c r="K490" i="6" l="1"/>
  <c r="L490" i="6" s="1"/>
  <c r="F491" i="6"/>
  <c r="J491" i="6" s="1"/>
  <c r="K828" i="7"/>
  <c r="L828" i="7" s="1"/>
  <c r="F829" i="7"/>
  <c r="E829" i="7" l="1"/>
  <c r="J829" i="7"/>
  <c r="H829" i="7"/>
  <c r="I829" i="7" s="1"/>
  <c r="E491" i="6"/>
  <c r="H491" i="6"/>
  <c r="I491" i="6" s="1"/>
  <c r="K491" i="6" l="1"/>
  <c r="L491" i="6" s="1"/>
  <c r="F492" i="6"/>
  <c r="J492" i="6" s="1"/>
  <c r="K829" i="7"/>
  <c r="L829" i="7" s="1"/>
  <c r="F830" i="7"/>
  <c r="E830" i="7" l="1"/>
  <c r="J830" i="7"/>
  <c r="H830" i="7"/>
  <c r="I830" i="7" s="1"/>
  <c r="E492" i="6"/>
  <c r="H492" i="6"/>
  <c r="I492" i="6" s="1"/>
  <c r="K492" i="6" l="1"/>
  <c r="L492" i="6" s="1"/>
  <c r="F493" i="6"/>
  <c r="J493" i="6" s="1"/>
  <c r="K830" i="7"/>
  <c r="L830" i="7" s="1"/>
  <c r="F831" i="7"/>
  <c r="E831" i="7" l="1"/>
  <c r="J831" i="7"/>
  <c r="H831" i="7"/>
  <c r="I831" i="7" s="1"/>
  <c r="E493" i="6"/>
  <c r="H493" i="6"/>
  <c r="I493" i="6" s="1"/>
  <c r="K493" i="6" l="1"/>
  <c r="L493" i="6" s="1"/>
  <c r="F494" i="6"/>
  <c r="J494" i="6" s="1"/>
  <c r="K831" i="7"/>
  <c r="L831" i="7" s="1"/>
  <c r="F832" i="7"/>
  <c r="E832" i="7" l="1"/>
  <c r="H832" i="7"/>
  <c r="I832" i="7" s="1"/>
  <c r="J832" i="7"/>
  <c r="E494" i="6"/>
  <c r="H494" i="6"/>
  <c r="I494" i="6" s="1"/>
  <c r="K494" i="6" l="1"/>
  <c r="L494" i="6" s="1"/>
  <c r="F495" i="6"/>
  <c r="J495" i="6" s="1"/>
  <c r="K832" i="7"/>
  <c r="L832" i="7" s="1"/>
  <c r="F833" i="7"/>
  <c r="E833" i="7" l="1"/>
  <c r="J833" i="7"/>
  <c r="H833" i="7"/>
  <c r="I833" i="7" s="1"/>
  <c r="E495" i="6"/>
  <c r="H495" i="6"/>
  <c r="I495" i="6" s="1"/>
  <c r="K495" i="6" l="1"/>
  <c r="L495" i="6" s="1"/>
  <c r="F496" i="6"/>
  <c r="J496" i="6" s="1"/>
  <c r="K833" i="7"/>
  <c r="L833" i="7" s="1"/>
  <c r="F834" i="7"/>
  <c r="E834" i="7" l="1"/>
  <c r="J834" i="7"/>
  <c r="H834" i="7"/>
  <c r="I834" i="7" s="1"/>
  <c r="E496" i="6"/>
  <c r="H496" i="6"/>
  <c r="I496" i="6" s="1"/>
  <c r="K496" i="6" l="1"/>
  <c r="L496" i="6" s="1"/>
  <c r="F497" i="6"/>
  <c r="J497" i="6" s="1"/>
  <c r="K834" i="7"/>
  <c r="L834" i="7" s="1"/>
  <c r="F835" i="7"/>
  <c r="E835" i="7" l="1"/>
  <c r="J835" i="7"/>
  <c r="H835" i="7"/>
  <c r="I835" i="7" s="1"/>
  <c r="E497" i="6"/>
  <c r="H497" i="6"/>
  <c r="I497" i="6" s="1"/>
  <c r="K497" i="6" l="1"/>
  <c r="F498" i="6"/>
  <c r="J498" i="6" s="1"/>
  <c r="K835" i="7"/>
  <c r="L835" i="7" s="1"/>
  <c r="F836" i="7"/>
  <c r="L497" i="6" l="1"/>
  <c r="E836" i="7"/>
  <c r="J836" i="7"/>
  <c r="H836" i="7"/>
  <c r="I836" i="7" s="1"/>
  <c r="E498" i="6"/>
  <c r="H498" i="6"/>
  <c r="I498" i="6" s="1"/>
  <c r="K498" i="6" l="1"/>
  <c r="L498" i="6" s="1"/>
  <c r="F499" i="6"/>
  <c r="J499" i="6" s="1"/>
  <c r="K836" i="7"/>
  <c r="L836" i="7" s="1"/>
  <c r="F837" i="7"/>
  <c r="E837" i="7" l="1"/>
  <c r="J837" i="7"/>
  <c r="H837" i="7"/>
  <c r="I837" i="7" s="1"/>
  <c r="E499" i="6"/>
  <c r="H499" i="6"/>
  <c r="I499" i="6" s="1"/>
  <c r="K499" i="6" l="1"/>
  <c r="L499" i="6" s="1"/>
  <c r="F500" i="6"/>
  <c r="J500" i="6" s="1"/>
  <c r="K837" i="7"/>
  <c r="L837" i="7" s="1"/>
  <c r="F838" i="7"/>
  <c r="E838" i="7" l="1"/>
  <c r="J838" i="7"/>
  <c r="H838" i="7"/>
  <c r="I838" i="7" s="1"/>
  <c r="E500" i="6"/>
  <c r="H500" i="6"/>
  <c r="I500" i="6" s="1"/>
  <c r="K500" i="6" l="1"/>
  <c r="F501" i="6"/>
  <c r="J501" i="6" s="1"/>
  <c r="K838" i="7"/>
  <c r="L838" i="7" s="1"/>
  <c r="F839" i="7"/>
  <c r="L500" i="6" l="1"/>
  <c r="E839" i="7"/>
  <c r="J839" i="7"/>
  <c r="H839" i="7"/>
  <c r="I839" i="7" s="1"/>
  <c r="E501" i="6"/>
  <c r="H501" i="6"/>
  <c r="I501" i="6" s="1"/>
  <c r="K501" i="6" l="1"/>
  <c r="L501" i="6" s="1"/>
  <c r="F502" i="6"/>
  <c r="J502" i="6" s="1"/>
  <c r="K839" i="7"/>
  <c r="L839" i="7" s="1"/>
  <c r="F840" i="7"/>
  <c r="E840" i="7" l="1"/>
  <c r="J840" i="7"/>
  <c r="H840" i="7"/>
  <c r="I840" i="7" s="1"/>
  <c r="E502" i="6"/>
  <c r="H502" i="6"/>
  <c r="I502" i="6" s="1"/>
  <c r="K502" i="6" l="1"/>
  <c r="L502" i="6" s="1"/>
  <c r="F503" i="6"/>
  <c r="J503" i="6" s="1"/>
  <c r="K840" i="7"/>
  <c r="L840" i="7" s="1"/>
  <c r="F841" i="7"/>
  <c r="E841" i="7" l="1"/>
  <c r="J841" i="7"/>
  <c r="H841" i="7"/>
  <c r="I841" i="7" s="1"/>
  <c r="E503" i="6"/>
  <c r="H503" i="6"/>
  <c r="I503" i="6" s="1"/>
  <c r="K503" i="6" l="1"/>
  <c r="L503" i="6" s="1"/>
  <c r="F504" i="6"/>
  <c r="J504" i="6" s="1"/>
  <c r="K841" i="7"/>
  <c r="L841" i="7" s="1"/>
  <c r="F842" i="7"/>
  <c r="E842" i="7" l="1"/>
  <c r="J842" i="7"/>
  <c r="H842" i="7"/>
  <c r="I842" i="7" s="1"/>
  <c r="E504" i="6"/>
  <c r="H504" i="6"/>
  <c r="I504" i="6" s="1"/>
  <c r="K504" i="6" l="1"/>
  <c r="F505" i="6"/>
  <c r="J505" i="6" s="1"/>
  <c r="K842" i="7"/>
  <c r="L842" i="7" s="1"/>
  <c r="F843" i="7"/>
  <c r="L504" i="6" l="1"/>
  <c r="E843" i="7"/>
  <c r="J843" i="7"/>
  <c r="H843" i="7"/>
  <c r="I843" i="7" s="1"/>
  <c r="E505" i="6"/>
  <c r="H505" i="6"/>
  <c r="I505" i="6" s="1"/>
  <c r="K505" i="6" l="1"/>
  <c r="L505" i="6" s="1"/>
  <c r="F506" i="6"/>
  <c r="J506" i="6" s="1"/>
  <c r="K843" i="7"/>
  <c r="L843" i="7" s="1"/>
  <c r="F844" i="7"/>
  <c r="E844" i="7" l="1"/>
  <c r="J844" i="7"/>
  <c r="H844" i="7"/>
  <c r="I844" i="7" s="1"/>
  <c r="E506" i="6"/>
  <c r="H506" i="6"/>
  <c r="I506" i="6" s="1"/>
  <c r="K506" i="6" l="1"/>
  <c r="L506" i="6" s="1"/>
  <c r="F507" i="6"/>
  <c r="J507" i="6" s="1"/>
  <c r="K844" i="7"/>
  <c r="L844" i="7" s="1"/>
  <c r="F845" i="7"/>
  <c r="E845" i="7" l="1"/>
  <c r="J845" i="7"/>
  <c r="H845" i="7"/>
  <c r="I845" i="7" s="1"/>
  <c r="E507" i="6"/>
  <c r="H507" i="6"/>
  <c r="I507" i="6" s="1"/>
  <c r="K507" i="6" l="1"/>
  <c r="L507" i="6" s="1"/>
  <c r="F508" i="6"/>
  <c r="J508" i="6" s="1"/>
  <c r="K845" i="7"/>
  <c r="L845" i="7" s="1"/>
  <c r="F846" i="7"/>
  <c r="E846" i="7" l="1"/>
  <c r="J846" i="7"/>
  <c r="H846" i="7"/>
  <c r="I846" i="7" s="1"/>
  <c r="E508" i="6"/>
  <c r="H508" i="6"/>
  <c r="I508" i="6" s="1"/>
  <c r="K508" i="6" l="1"/>
  <c r="L508" i="6" s="1"/>
  <c r="F509" i="6"/>
  <c r="J509" i="6" s="1"/>
  <c r="K846" i="7"/>
  <c r="L846" i="7" s="1"/>
  <c r="F847" i="7"/>
  <c r="E847" i="7" l="1"/>
  <c r="J847" i="7"/>
  <c r="H847" i="7"/>
  <c r="I847" i="7" s="1"/>
  <c r="E509" i="6"/>
  <c r="H509" i="6"/>
  <c r="I509" i="6" s="1"/>
  <c r="K509" i="6" l="1"/>
  <c r="F510" i="6"/>
  <c r="J510" i="6" s="1"/>
  <c r="K847" i="7"/>
  <c r="L847" i="7" s="1"/>
  <c r="F848" i="7"/>
  <c r="L509" i="6" l="1"/>
  <c r="E848" i="7"/>
  <c r="J848" i="7"/>
  <c r="H848" i="7"/>
  <c r="I848" i="7" s="1"/>
  <c r="E510" i="6"/>
  <c r="H510" i="6"/>
  <c r="I510" i="6" s="1"/>
  <c r="K510" i="6" l="1"/>
  <c r="L510" i="6" s="1"/>
  <c r="F511" i="6"/>
  <c r="J511" i="6" s="1"/>
  <c r="K848" i="7"/>
  <c r="L848" i="7" s="1"/>
  <c r="F849" i="7"/>
  <c r="E849" i="7" l="1"/>
  <c r="J849" i="7"/>
  <c r="H849" i="7"/>
  <c r="I849" i="7" s="1"/>
  <c r="E511" i="6"/>
  <c r="H511" i="6"/>
  <c r="I511" i="6" s="1"/>
  <c r="K511" i="6" l="1"/>
  <c r="L511" i="6" s="1"/>
  <c r="F512" i="6"/>
  <c r="J512" i="6" s="1"/>
  <c r="K849" i="7"/>
  <c r="L849" i="7" s="1"/>
  <c r="F850" i="7"/>
  <c r="E850" i="7" l="1"/>
  <c r="J850" i="7"/>
  <c r="H850" i="7"/>
  <c r="I850" i="7" s="1"/>
  <c r="E512" i="6"/>
  <c r="H512" i="6"/>
  <c r="I512" i="6" s="1"/>
  <c r="K512" i="6" l="1"/>
  <c r="L512" i="6" s="1"/>
  <c r="F513" i="6"/>
  <c r="J513" i="6" s="1"/>
  <c r="K850" i="7"/>
  <c r="L850" i="7" s="1"/>
  <c r="F851" i="7"/>
  <c r="E851" i="7" l="1"/>
  <c r="J851" i="7"/>
  <c r="H851" i="7"/>
  <c r="I851" i="7" s="1"/>
  <c r="E513" i="6"/>
  <c r="H513" i="6"/>
  <c r="I513" i="6" s="1"/>
  <c r="K513" i="6" l="1"/>
  <c r="L513" i="6" s="1"/>
  <c r="F514" i="6"/>
  <c r="J514" i="6" s="1"/>
  <c r="K851" i="7"/>
  <c r="L851" i="7" s="1"/>
  <c r="F852" i="7"/>
  <c r="E852" i="7" l="1"/>
  <c r="J852" i="7"/>
  <c r="H852" i="7"/>
  <c r="I852" i="7" s="1"/>
  <c r="E514" i="6"/>
  <c r="H514" i="6"/>
  <c r="I514" i="6" s="1"/>
  <c r="K514" i="6" l="1"/>
  <c r="L514" i="6" s="1"/>
  <c r="F515" i="6"/>
  <c r="J515" i="6" s="1"/>
  <c r="K852" i="7"/>
  <c r="L852" i="7" s="1"/>
  <c r="F853" i="7"/>
  <c r="E853" i="7" l="1"/>
  <c r="J853" i="7"/>
  <c r="H853" i="7"/>
  <c r="I853" i="7" s="1"/>
  <c r="E515" i="6"/>
  <c r="H515" i="6"/>
  <c r="I515" i="6" s="1"/>
  <c r="K515" i="6" l="1"/>
  <c r="L515" i="6" s="1"/>
  <c r="F516" i="6"/>
  <c r="J516" i="6" s="1"/>
  <c r="K853" i="7"/>
  <c r="L853" i="7" s="1"/>
  <c r="F854" i="7"/>
  <c r="E854" i="7" l="1"/>
  <c r="J854" i="7"/>
  <c r="H854" i="7"/>
  <c r="I854" i="7" s="1"/>
  <c r="E516" i="6"/>
  <c r="H516" i="6"/>
  <c r="I516" i="6" s="1"/>
  <c r="K516" i="6" l="1"/>
  <c r="F517" i="6"/>
  <c r="J517" i="6" s="1"/>
  <c r="K854" i="7"/>
  <c r="L854" i="7" s="1"/>
  <c r="F855" i="7"/>
  <c r="L516" i="6" l="1"/>
  <c r="E855" i="7"/>
  <c r="J855" i="7"/>
  <c r="H855" i="7"/>
  <c r="I855" i="7" s="1"/>
  <c r="E517" i="6"/>
  <c r="H517" i="6"/>
  <c r="I517" i="6" s="1"/>
  <c r="K517" i="6" l="1"/>
  <c r="L517" i="6" s="1"/>
  <c r="F518" i="6"/>
  <c r="J518" i="6" s="1"/>
  <c r="K855" i="7"/>
  <c r="L855" i="7" s="1"/>
  <c r="F856" i="7"/>
  <c r="E856" i="7" l="1"/>
  <c r="J856" i="7"/>
  <c r="H856" i="7"/>
  <c r="I856" i="7" s="1"/>
  <c r="E518" i="6"/>
  <c r="H518" i="6"/>
  <c r="I518" i="6" s="1"/>
  <c r="K518" i="6" l="1"/>
  <c r="L518" i="6" s="1"/>
  <c r="F519" i="6"/>
  <c r="J519" i="6" s="1"/>
  <c r="K856" i="7"/>
  <c r="L856" i="7" s="1"/>
  <c r="F857" i="7"/>
  <c r="E857" i="7" l="1"/>
  <c r="J857" i="7"/>
  <c r="H857" i="7"/>
  <c r="I857" i="7" s="1"/>
  <c r="E519" i="6"/>
  <c r="H519" i="6"/>
  <c r="I519" i="6" s="1"/>
  <c r="K519" i="6" l="1"/>
  <c r="L519" i="6" s="1"/>
  <c r="F520" i="6"/>
  <c r="J520" i="6" s="1"/>
  <c r="K857" i="7"/>
  <c r="L857" i="7" s="1"/>
  <c r="F858" i="7"/>
  <c r="E858" i="7" l="1"/>
  <c r="J858" i="7"/>
  <c r="H858" i="7"/>
  <c r="I858" i="7" s="1"/>
  <c r="E520" i="6"/>
  <c r="H520" i="6"/>
  <c r="I520" i="6" s="1"/>
  <c r="K520" i="6" l="1"/>
  <c r="L520" i="6" s="1"/>
  <c r="F521" i="6"/>
  <c r="J521" i="6" s="1"/>
  <c r="K858" i="7"/>
  <c r="L858" i="7" s="1"/>
  <c r="F859" i="7"/>
  <c r="E859" i="7" l="1"/>
  <c r="J859" i="7"/>
  <c r="H859" i="7"/>
  <c r="I859" i="7" s="1"/>
  <c r="E521" i="6"/>
  <c r="H521" i="6"/>
  <c r="I521" i="6" s="1"/>
  <c r="K521" i="6" l="1"/>
  <c r="L521" i="6" s="1"/>
  <c r="F522" i="6"/>
  <c r="J522" i="6" s="1"/>
  <c r="K859" i="7"/>
  <c r="L859" i="7" s="1"/>
  <c r="F860" i="7"/>
  <c r="E860" i="7" l="1"/>
  <c r="J860" i="7"/>
  <c r="H860" i="7"/>
  <c r="I860" i="7" s="1"/>
  <c r="E522" i="6"/>
  <c r="H522" i="6"/>
  <c r="I522" i="6" s="1"/>
  <c r="K522" i="6" l="1"/>
  <c r="L522" i="6" s="1"/>
  <c r="F523" i="6"/>
  <c r="J523" i="6" s="1"/>
  <c r="K860" i="7"/>
  <c r="L860" i="7" s="1"/>
  <c r="F861" i="7"/>
  <c r="E861" i="7" l="1"/>
  <c r="J861" i="7"/>
  <c r="H861" i="7"/>
  <c r="I861" i="7" s="1"/>
  <c r="E523" i="6"/>
  <c r="H523" i="6"/>
  <c r="I523" i="6" s="1"/>
  <c r="K523" i="6" l="1"/>
  <c r="L523" i="6" s="1"/>
  <c r="F524" i="6"/>
  <c r="J524" i="6" s="1"/>
  <c r="K861" i="7"/>
  <c r="L861" i="7" s="1"/>
  <c r="F862" i="7"/>
  <c r="E862" i="7" l="1"/>
  <c r="J862" i="7"/>
  <c r="H862" i="7"/>
  <c r="I862" i="7" s="1"/>
  <c r="E524" i="6"/>
  <c r="H524" i="6"/>
  <c r="I524" i="6" s="1"/>
  <c r="K524" i="6" l="1"/>
  <c r="L524" i="6" s="1"/>
  <c r="F525" i="6"/>
  <c r="J525" i="6" s="1"/>
  <c r="K862" i="7"/>
  <c r="L862" i="7" s="1"/>
  <c r="F863" i="7"/>
  <c r="E863" i="7" l="1"/>
  <c r="J863" i="7"/>
  <c r="H863" i="7"/>
  <c r="I863" i="7" s="1"/>
  <c r="E525" i="6"/>
  <c r="H525" i="6"/>
  <c r="I525" i="6" s="1"/>
  <c r="K525" i="6" l="1"/>
  <c r="L525" i="6" s="1"/>
  <c r="F526" i="6"/>
  <c r="J526" i="6" s="1"/>
  <c r="K863" i="7"/>
  <c r="L863" i="7" s="1"/>
  <c r="F864" i="7"/>
  <c r="E526" i="6" l="1"/>
  <c r="H526" i="6"/>
  <c r="I526" i="6" s="1"/>
  <c r="E864" i="7"/>
  <c r="J864" i="7"/>
  <c r="H864" i="7"/>
  <c r="I864" i="7" s="1"/>
  <c r="K864" i="7" l="1"/>
  <c r="L864" i="7" s="1"/>
  <c r="F865" i="7"/>
  <c r="K526" i="6"/>
  <c r="F527" i="6"/>
  <c r="J527" i="6" s="1"/>
  <c r="L526" i="6" l="1"/>
  <c r="E527" i="6"/>
  <c r="H527" i="6"/>
  <c r="I527" i="6" s="1"/>
  <c r="E865" i="7"/>
  <c r="J865" i="7"/>
  <c r="H865" i="7"/>
  <c r="I865" i="7" s="1"/>
  <c r="K865" i="7" l="1"/>
  <c r="L865" i="7" s="1"/>
  <c r="F866" i="7"/>
  <c r="K527" i="6"/>
  <c r="F528" i="6"/>
  <c r="J528" i="6" s="1"/>
  <c r="L527" i="6" l="1"/>
  <c r="E866" i="7"/>
  <c r="J866" i="7"/>
  <c r="H866" i="7"/>
  <c r="I866" i="7" s="1"/>
  <c r="E528" i="6"/>
  <c r="H528" i="6"/>
  <c r="I528" i="6" s="1"/>
  <c r="K528" i="6" l="1"/>
  <c r="L528" i="6" s="1"/>
  <c r="F529" i="6"/>
  <c r="J529" i="6" s="1"/>
  <c r="K866" i="7"/>
  <c r="L866" i="7" s="1"/>
  <c r="F867" i="7"/>
  <c r="E867" i="7" l="1"/>
  <c r="J867" i="7"/>
  <c r="H867" i="7"/>
  <c r="I867" i="7" s="1"/>
  <c r="E529" i="6"/>
  <c r="H529" i="6"/>
  <c r="I529" i="6" s="1"/>
  <c r="K529" i="6" l="1"/>
  <c r="L529" i="6" s="1"/>
  <c r="F530" i="6"/>
  <c r="J530" i="6" s="1"/>
  <c r="K867" i="7"/>
  <c r="L867" i="7" s="1"/>
  <c r="F868" i="7"/>
  <c r="E868" i="7" l="1"/>
  <c r="J868" i="7"/>
  <c r="H868" i="7"/>
  <c r="I868" i="7" s="1"/>
  <c r="E530" i="6"/>
  <c r="H530" i="6"/>
  <c r="I530" i="6" s="1"/>
  <c r="K530" i="6" l="1"/>
  <c r="L530" i="6" s="1"/>
  <c r="F531" i="6"/>
  <c r="J531" i="6" s="1"/>
  <c r="K868" i="7"/>
  <c r="L868" i="7" s="1"/>
  <c r="F869" i="7"/>
  <c r="E869" i="7" l="1"/>
  <c r="J869" i="7"/>
  <c r="H869" i="7"/>
  <c r="I869" i="7" s="1"/>
  <c r="E531" i="6"/>
  <c r="H531" i="6"/>
  <c r="I531" i="6" s="1"/>
  <c r="K531" i="6" l="1"/>
  <c r="L531" i="6" s="1"/>
  <c r="F532" i="6"/>
  <c r="J532" i="6" s="1"/>
  <c r="K869" i="7"/>
  <c r="L869" i="7" s="1"/>
  <c r="F870" i="7"/>
  <c r="E870" i="7" l="1"/>
  <c r="J870" i="7"/>
  <c r="H870" i="7"/>
  <c r="I870" i="7" s="1"/>
  <c r="E532" i="6"/>
  <c r="H532" i="6"/>
  <c r="I532" i="6" s="1"/>
  <c r="K532" i="6" l="1"/>
  <c r="L532" i="6" s="1"/>
  <c r="F533" i="6"/>
  <c r="J533" i="6" s="1"/>
  <c r="K870" i="7"/>
  <c r="L870" i="7" s="1"/>
  <c r="F871" i="7"/>
  <c r="E871" i="7" l="1"/>
  <c r="J871" i="7"/>
  <c r="H871" i="7"/>
  <c r="I871" i="7" s="1"/>
  <c r="E533" i="6"/>
  <c r="H533" i="6"/>
  <c r="I533" i="6" s="1"/>
  <c r="K533" i="6" l="1"/>
  <c r="L533" i="6" s="1"/>
  <c r="F534" i="6"/>
  <c r="J534" i="6" s="1"/>
  <c r="K871" i="7"/>
  <c r="L871" i="7" s="1"/>
  <c r="F872" i="7"/>
  <c r="E872" i="7" l="1"/>
  <c r="J872" i="7"/>
  <c r="H872" i="7"/>
  <c r="I872" i="7" s="1"/>
  <c r="E534" i="6"/>
  <c r="H534" i="6"/>
  <c r="I534" i="6" s="1"/>
  <c r="K534" i="6" l="1"/>
  <c r="L534" i="6" s="1"/>
  <c r="F535" i="6"/>
  <c r="J535" i="6" s="1"/>
  <c r="K872" i="7"/>
  <c r="L872" i="7" s="1"/>
  <c r="F873" i="7"/>
  <c r="E873" i="7" l="1"/>
  <c r="J873" i="7"/>
  <c r="H873" i="7"/>
  <c r="I873" i="7" s="1"/>
  <c r="E535" i="6"/>
  <c r="H535" i="6"/>
  <c r="I535" i="6" s="1"/>
  <c r="K535" i="6" l="1"/>
  <c r="L535" i="6" s="1"/>
  <c r="F536" i="6"/>
  <c r="J536" i="6" s="1"/>
  <c r="K873" i="7"/>
  <c r="L873" i="7" s="1"/>
  <c r="F874" i="7"/>
  <c r="E874" i="7" l="1"/>
  <c r="J874" i="7"/>
  <c r="H874" i="7"/>
  <c r="I874" i="7" s="1"/>
  <c r="E536" i="6"/>
  <c r="H536" i="6"/>
  <c r="I536" i="6" s="1"/>
  <c r="K536" i="6" l="1"/>
  <c r="L536" i="6" s="1"/>
  <c r="F537" i="6"/>
  <c r="J537" i="6" s="1"/>
  <c r="K874" i="7"/>
  <c r="L874" i="7" s="1"/>
  <c r="F875" i="7"/>
  <c r="E875" i="7" l="1"/>
  <c r="J875" i="7"/>
  <c r="H875" i="7"/>
  <c r="I875" i="7" s="1"/>
  <c r="E537" i="6"/>
  <c r="H537" i="6"/>
  <c r="I537" i="6" s="1"/>
  <c r="F538" i="6" l="1"/>
  <c r="J538" i="6" s="1"/>
  <c r="K537" i="6"/>
  <c r="L537" i="6" s="1"/>
  <c r="K875" i="7"/>
  <c r="L875" i="7" s="1"/>
  <c r="F876" i="7"/>
  <c r="E876" i="7" l="1"/>
  <c r="J876" i="7"/>
  <c r="H876" i="7"/>
  <c r="I876" i="7" s="1"/>
  <c r="E538" i="6"/>
  <c r="H538" i="6"/>
  <c r="I538" i="6" s="1"/>
  <c r="F539" i="6" l="1"/>
  <c r="J539" i="6" s="1"/>
  <c r="K538" i="6"/>
  <c r="K876" i="7"/>
  <c r="L876" i="7" s="1"/>
  <c r="F877" i="7"/>
  <c r="L538" i="6" l="1"/>
  <c r="E877" i="7"/>
  <c r="J877" i="7"/>
  <c r="H877" i="7"/>
  <c r="I877" i="7" s="1"/>
  <c r="E539" i="6"/>
  <c r="H539" i="6"/>
  <c r="I539" i="6" s="1"/>
  <c r="K539" i="6" l="1"/>
  <c r="L539" i="6" s="1"/>
  <c r="F540" i="6"/>
  <c r="J540" i="6" s="1"/>
  <c r="K877" i="7"/>
  <c r="L877" i="7" s="1"/>
  <c r="F878" i="7"/>
  <c r="E878" i="7" l="1"/>
  <c r="J878" i="7"/>
  <c r="H878" i="7"/>
  <c r="I878" i="7" s="1"/>
  <c r="E540" i="6"/>
  <c r="H540" i="6"/>
  <c r="I540" i="6" s="1"/>
  <c r="K540" i="6" l="1"/>
  <c r="L540" i="6" s="1"/>
  <c r="F541" i="6"/>
  <c r="K878" i="7"/>
  <c r="L878" i="7" s="1"/>
  <c r="F879" i="7"/>
  <c r="H541" i="6" l="1"/>
  <c r="I541" i="6" s="1"/>
  <c r="J541" i="6"/>
  <c r="E879" i="7"/>
  <c r="J879" i="7"/>
  <c r="H879" i="7"/>
  <c r="I879" i="7" s="1"/>
  <c r="E541" i="6"/>
  <c r="K541" i="6" l="1"/>
  <c r="L541" i="6" s="1"/>
  <c r="F542" i="6"/>
  <c r="J542" i="6" s="1"/>
  <c r="K879" i="7"/>
  <c r="L879" i="7" s="1"/>
  <c r="F880" i="7"/>
  <c r="E880" i="7" l="1"/>
  <c r="J880" i="7"/>
  <c r="H880" i="7"/>
  <c r="I880" i="7" s="1"/>
  <c r="E542" i="6"/>
  <c r="H542" i="6"/>
  <c r="I542" i="6" s="1"/>
  <c r="F543" i="6" l="1"/>
  <c r="J543" i="6" s="1"/>
  <c r="K542" i="6"/>
  <c r="L542" i="6" s="1"/>
  <c r="K880" i="7"/>
  <c r="L880" i="7" s="1"/>
  <c r="F881" i="7"/>
  <c r="E881" i="7" l="1"/>
  <c r="J881" i="7"/>
  <c r="H881" i="7"/>
  <c r="I881" i="7" s="1"/>
  <c r="E543" i="6"/>
  <c r="H543" i="6"/>
  <c r="I543" i="6" s="1"/>
  <c r="K543" i="6" l="1"/>
  <c r="L543" i="6" s="1"/>
  <c r="F544" i="6"/>
  <c r="K881" i="7"/>
  <c r="L881" i="7" s="1"/>
  <c r="F882" i="7"/>
  <c r="H544" i="6" l="1"/>
  <c r="I544" i="6" s="1"/>
  <c r="J544" i="6"/>
  <c r="E544" i="6"/>
  <c r="E882" i="7"/>
  <c r="J882" i="7"/>
  <c r="H882" i="7"/>
  <c r="I882" i="7" s="1"/>
  <c r="F545" i="6" l="1"/>
  <c r="K544" i="6"/>
  <c r="L544" i="6" s="1"/>
  <c r="K882" i="7"/>
  <c r="L882" i="7" s="1"/>
  <c r="F883" i="7"/>
  <c r="E545" i="6" l="1"/>
  <c r="J545" i="6"/>
  <c r="H545" i="6"/>
  <c r="I545" i="6" s="1"/>
  <c r="E883" i="7"/>
  <c r="J883" i="7"/>
  <c r="H883" i="7"/>
  <c r="I883" i="7" s="1"/>
  <c r="K545" i="6"/>
  <c r="F546" i="6"/>
  <c r="J546" i="6" s="1"/>
  <c r="L545" i="6" l="1"/>
  <c r="E546" i="6"/>
  <c r="H546" i="6"/>
  <c r="I546" i="6" s="1"/>
  <c r="K883" i="7"/>
  <c r="L883" i="7" s="1"/>
  <c r="F884" i="7"/>
  <c r="E884" i="7" l="1"/>
  <c r="H884" i="7"/>
  <c r="I884" i="7" s="1"/>
  <c r="J884" i="7"/>
  <c r="K546" i="6"/>
  <c r="F547" i="6"/>
  <c r="H547" i="6" l="1"/>
  <c r="I547" i="6" s="1"/>
  <c r="J547" i="6"/>
  <c r="L546" i="6"/>
  <c r="E547" i="6"/>
  <c r="K884" i="7"/>
  <c r="L884" i="7" s="1"/>
  <c r="F885" i="7"/>
  <c r="E885" i="7" l="1"/>
  <c r="J885" i="7"/>
  <c r="H885" i="7"/>
  <c r="I885" i="7" s="1"/>
  <c r="K547" i="6"/>
  <c r="F548" i="6"/>
  <c r="J548" i="6" s="1"/>
  <c r="L547" i="6" l="1"/>
  <c r="E548" i="6"/>
  <c r="H548" i="6"/>
  <c r="I548" i="6" s="1"/>
  <c r="K885" i="7"/>
  <c r="L885" i="7" s="1"/>
  <c r="F886" i="7"/>
  <c r="E886" i="7" l="1"/>
  <c r="J886" i="7"/>
  <c r="H886" i="7"/>
  <c r="I886" i="7" s="1"/>
  <c r="F549" i="6"/>
  <c r="J549" i="6" s="1"/>
  <c r="K548" i="6"/>
  <c r="L548" i="6" l="1"/>
  <c r="E549" i="6"/>
  <c r="H549" i="6"/>
  <c r="I549" i="6" s="1"/>
  <c r="K886" i="7"/>
  <c r="L886" i="7" s="1"/>
  <c r="F887" i="7"/>
  <c r="E887" i="7" l="1"/>
  <c r="J887" i="7"/>
  <c r="H887" i="7"/>
  <c r="I887" i="7" s="1"/>
  <c r="K549" i="6"/>
  <c r="F550" i="6"/>
  <c r="J550" i="6" s="1"/>
  <c r="L549" i="6" l="1"/>
  <c r="E550" i="6"/>
  <c r="H550" i="6"/>
  <c r="I550" i="6" s="1"/>
  <c r="K887" i="7"/>
  <c r="L887" i="7" s="1"/>
  <c r="F888" i="7"/>
  <c r="E888" i="7" l="1"/>
  <c r="J888" i="7"/>
  <c r="H888" i="7"/>
  <c r="I888" i="7" s="1"/>
  <c r="F551" i="6"/>
  <c r="J551" i="6" s="1"/>
  <c r="K550" i="6"/>
  <c r="L550" i="6" l="1"/>
  <c r="E551" i="6"/>
  <c r="H551" i="6"/>
  <c r="I551" i="6" s="1"/>
  <c r="K888" i="7"/>
  <c r="L888" i="7" s="1"/>
  <c r="F889" i="7"/>
  <c r="K551" i="6" l="1"/>
  <c r="L551" i="6" s="1"/>
  <c r="F552" i="6"/>
  <c r="J552" i="6" s="1"/>
  <c r="E889" i="7"/>
  <c r="J889" i="7"/>
  <c r="H889" i="7"/>
  <c r="I889" i="7" s="1"/>
  <c r="K889" i="7" l="1"/>
  <c r="L889" i="7" s="1"/>
  <c r="F890" i="7"/>
  <c r="E552" i="6"/>
  <c r="H552" i="6"/>
  <c r="I552" i="6" s="1"/>
  <c r="E890" i="7" l="1"/>
  <c r="J890" i="7"/>
  <c r="H890" i="7"/>
  <c r="I890" i="7" s="1"/>
  <c r="F553" i="6"/>
  <c r="J553" i="6" s="1"/>
  <c r="K552" i="6"/>
  <c r="L552" i="6" l="1"/>
  <c r="E553" i="6"/>
  <c r="H553" i="6"/>
  <c r="I553" i="6" s="1"/>
  <c r="K890" i="7"/>
  <c r="L890" i="7" s="1"/>
  <c r="F891" i="7"/>
  <c r="E891" i="7" l="1"/>
  <c r="J891" i="7"/>
  <c r="H891" i="7"/>
  <c r="I891" i="7" s="1"/>
  <c r="K553" i="6"/>
  <c r="L553" i="6" s="1"/>
  <c r="F554" i="6"/>
  <c r="H554" i="6" l="1"/>
  <c r="I554" i="6" s="1"/>
  <c r="J554" i="6"/>
  <c r="E554" i="6"/>
  <c r="K891" i="7"/>
  <c r="L891" i="7" s="1"/>
  <c r="F892" i="7"/>
  <c r="E892" i="7" l="1"/>
  <c r="J892" i="7"/>
  <c r="H892" i="7"/>
  <c r="I892" i="7" s="1"/>
  <c r="F555" i="6"/>
  <c r="J555" i="6" s="1"/>
  <c r="K554" i="6"/>
  <c r="L554" i="6" l="1"/>
  <c r="E555" i="6"/>
  <c r="H555" i="6"/>
  <c r="I555" i="6" s="1"/>
  <c r="K892" i="7"/>
  <c r="L892" i="7" s="1"/>
  <c r="F893" i="7"/>
  <c r="E893" i="7" l="1"/>
  <c r="J893" i="7"/>
  <c r="H893" i="7"/>
  <c r="I893" i="7" s="1"/>
  <c r="F556" i="6"/>
  <c r="J556" i="6" s="1"/>
  <c r="K555" i="6"/>
  <c r="L555" i="6" l="1"/>
  <c r="E556" i="6"/>
  <c r="H556" i="6"/>
  <c r="I556" i="6" s="1"/>
  <c r="K893" i="7"/>
  <c r="L893" i="7" s="1"/>
  <c r="F894" i="7"/>
  <c r="E894" i="7" l="1"/>
  <c r="J894" i="7"/>
  <c r="H894" i="7"/>
  <c r="I894" i="7" s="1"/>
  <c r="K556" i="6"/>
  <c r="L556" i="6" s="1"/>
  <c r="F557" i="6"/>
  <c r="H557" i="6" l="1"/>
  <c r="I557" i="6" s="1"/>
  <c r="J557" i="6"/>
  <c r="E557" i="6"/>
  <c r="K894" i="7"/>
  <c r="L894" i="7" s="1"/>
  <c r="F895" i="7"/>
  <c r="E895" i="7" l="1"/>
  <c r="J895" i="7"/>
  <c r="H895" i="7"/>
  <c r="I895" i="7" s="1"/>
  <c r="F558" i="6"/>
  <c r="J558" i="6" s="1"/>
  <c r="K557" i="6"/>
  <c r="L557" i="6" l="1"/>
  <c r="E558" i="6"/>
  <c r="H558" i="6"/>
  <c r="I558" i="6" s="1"/>
  <c r="K895" i="7"/>
  <c r="L895" i="7" s="1"/>
  <c r="F896" i="7"/>
  <c r="E896" i="7" l="1"/>
  <c r="J896" i="7"/>
  <c r="H896" i="7"/>
  <c r="I896" i="7" s="1"/>
  <c r="K558" i="6"/>
  <c r="F559" i="6"/>
  <c r="H559" i="6" l="1"/>
  <c r="I559" i="6" s="1"/>
  <c r="J559" i="6"/>
  <c r="L558" i="6"/>
  <c r="E559" i="6"/>
  <c r="K896" i="7"/>
  <c r="L896" i="7" s="1"/>
  <c r="F897" i="7"/>
  <c r="E897" i="7" l="1"/>
  <c r="J897" i="7"/>
  <c r="H897" i="7"/>
  <c r="I897" i="7" s="1"/>
  <c r="K559" i="6"/>
  <c r="F560" i="6"/>
  <c r="J560" i="6" s="1"/>
  <c r="E560" i="6" l="1"/>
  <c r="H560" i="6"/>
  <c r="I560" i="6" s="1"/>
  <c r="L559" i="6"/>
  <c r="K897" i="7"/>
  <c r="L897" i="7" s="1"/>
  <c r="F898" i="7"/>
  <c r="E898" i="7" l="1"/>
  <c r="J898" i="7"/>
  <c r="H898" i="7"/>
  <c r="I898" i="7" s="1"/>
  <c r="F561" i="6"/>
  <c r="J561" i="6" s="1"/>
  <c r="K560" i="6"/>
  <c r="L560" i="6" l="1"/>
  <c r="E561" i="6"/>
  <c r="H561" i="6"/>
  <c r="I561" i="6" s="1"/>
  <c r="K898" i="7"/>
  <c r="L898" i="7" s="1"/>
  <c r="F899" i="7"/>
  <c r="E899" i="7" l="1"/>
  <c r="J899" i="7"/>
  <c r="H899" i="7"/>
  <c r="I899" i="7" s="1"/>
  <c r="K561" i="6"/>
  <c r="F562" i="6"/>
  <c r="H562" i="6" l="1"/>
  <c r="I562" i="6" s="1"/>
  <c r="J562" i="6"/>
  <c r="L561" i="6"/>
  <c r="E562" i="6"/>
  <c r="K899" i="7"/>
  <c r="L899" i="7" s="1"/>
  <c r="F900" i="7"/>
  <c r="E900" i="7" l="1"/>
  <c r="J900" i="7"/>
  <c r="H900" i="7"/>
  <c r="I900" i="7" s="1"/>
  <c r="K562" i="6"/>
  <c r="L562" i="6" s="1"/>
  <c r="F563" i="6"/>
  <c r="J563" i="6" s="1"/>
  <c r="E563" i="6" l="1"/>
  <c r="H563" i="6"/>
  <c r="I563" i="6" s="1"/>
  <c r="K900" i="7"/>
  <c r="L900" i="7" s="1"/>
  <c r="F901" i="7"/>
  <c r="E901" i="7" l="1"/>
  <c r="J901" i="7"/>
  <c r="H901" i="7"/>
  <c r="I901" i="7" s="1"/>
  <c r="F564" i="6"/>
  <c r="J564" i="6" s="1"/>
  <c r="K563" i="6"/>
  <c r="L563" i="6" s="1"/>
  <c r="E564" i="6" l="1"/>
  <c r="H564" i="6"/>
  <c r="I564" i="6" s="1"/>
  <c r="K901" i="7"/>
  <c r="L901" i="7" s="1"/>
  <c r="F902" i="7"/>
  <c r="E902" i="7" l="1"/>
  <c r="J902" i="7"/>
  <c r="H902" i="7"/>
  <c r="I902" i="7" s="1"/>
  <c r="F565" i="6"/>
  <c r="J565" i="6" s="1"/>
  <c r="K564" i="6"/>
  <c r="L564" i="6" l="1"/>
  <c r="E565" i="6"/>
  <c r="H565" i="6"/>
  <c r="I565" i="6" s="1"/>
  <c r="F903" i="7"/>
  <c r="K902" i="7"/>
  <c r="L902" i="7" s="1"/>
  <c r="E903" i="7" l="1"/>
  <c r="J903" i="7"/>
  <c r="H903" i="7"/>
  <c r="I903" i="7" s="1"/>
  <c r="F566" i="6"/>
  <c r="J566" i="6" s="1"/>
  <c r="K565" i="6"/>
  <c r="L565" i="6" l="1"/>
  <c r="E566" i="6"/>
  <c r="H566" i="6"/>
  <c r="I566" i="6" s="1"/>
  <c r="K903" i="7"/>
  <c r="L903" i="7" s="1"/>
  <c r="F904" i="7"/>
  <c r="E904" i="7" l="1"/>
  <c r="J904" i="7"/>
  <c r="H904" i="7"/>
  <c r="I904" i="7" s="1"/>
  <c r="F567" i="6"/>
  <c r="J567" i="6" s="1"/>
  <c r="K566" i="6"/>
  <c r="L566" i="6" l="1"/>
  <c r="E567" i="6"/>
  <c r="H567" i="6"/>
  <c r="I567" i="6" s="1"/>
  <c r="F905" i="7"/>
  <c r="E905" i="7" s="1"/>
  <c r="K904" i="7"/>
  <c r="L904" i="7" s="1"/>
  <c r="K905" i="7" l="1"/>
  <c r="F906" i="7"/>
  <c r="J905" i="7"/>
  <c r="H905" i="7"/>
  <c r="I905" i="7" s="1"/>
  <c r="F568" i="6"/>
  <c r="J568" i="6" s="1"/>
  <c r="K567" i="6"/>
  <c r="L567" i="6" l="1"/>
  <c r="L905" i="7"/>
  <c r="E568" i="6"/>
  <c r="H568" i="6"/>
  <c r="I568" i="6" s="1"/>
  <c r="E906" i="7"/>
  <c r="J906" i="7"/>
  <c r="H906" i="7"/>
  <c r="I906" i="7" s="1"/>
  <c r="K906" i="7" l="1"/>
  <c r="L906" i="7" s="1"/>
  <c r="F907" i="7"/>
  <c r="F569" i="6"/>
  <c r="J569" i="6" s="1"/>
  <c r="K568" i="6"/>
  <c r="L568" i="6" s="1"/>
  <c r="E569" i="6" l="1"/>
  <c r="H569" i="6"/>
  <c r="I569" i="6" s="1"/>
  <c r="E907" i="7"/>
  <c r="J907" i="7"/>
  <c r="H907" i="7"/>
  <c r="I907" i="7" s="1"/>
  <c r="K907" i="7" l="1"/>
  <c r="L907" i="7" s="1"/>
  <c r="F908" i="7"/>
  <c r="F570" i="6"/>
  <c r="J570" i="6" s="1"/>
  <c r="K569" i="6"/>
  <c r="L569" i="6" l="1"/>
  <c r="E570" i="6"/>
  <c r="H570" i="6"/>
  <c r="I570" i="6" s="1"/>
  <c r="E908" i="7"/>
  <c r="J908" i="7"/>
  <c r="H908" i="7"/>
  <c r="I908" i="7" s="1"/>
  <c r="K908" i="7" l="1"/>
  <c r="L908" i="7" s="1"/>
  <c r="F909" i="7"/>
  <c r="F571" i="6"/>
  <c r="J571" i="6" s="1"/>
  <c r="K570" i="6"/>
  <c r="L570" i="6" s="1"/>
  <c r="E571" i="6" l="1"/>
  <c r="H571" i="6"/>
  <c r="I571" i="6" s="1"/>
  <c r="E909" i="7"/>
  <c r="J909" i="7"/>
  <c r="H909" i="7"/>
  <c r="I909" i="7" s="1"/>
  <c r="K909" i="7" l="1"/>
  <c r="L909" i="7" s="1"/>
  <c r="F910" i="7"/>
  <c r="F572" i="6"/>
  <c r="J572" i="6" s="1"/>
  <c r="K571" i="6"/>
  <c r="L571" i="6" l="1"/>
  <c r="E572" i="6"/>
  <c r="H572" i="6"/>
  <c r="I572" i="6" s="1"/>
  <c r="E910" i="7"/>
  <c r="J910" i="7"/>
  <c r="H910" i="7"/>
  <c r="I910" i="7" s="1"/>
  <c r="K910" i="7" l="1"/>
  <c r="L910" i="7" s="1"/>
  <c r="F911" i="7"/>
  <c r="F573" i="6"/>
  <c r="J573" i="6" s="1"/>
  <c r="K572" i="6"/>
  <c r="L572" i="6" s="1"/>
  <c r="E573" i="6" l="1"/>
  <c r="H573" i="6"/>
  <c r="I573" i="6" s="1"/>
  <c r="E911" i="7"/>
  <c r="J911" i="7"/>
  <c r="H911" i="7"/>
  <c r="I911" i="7" s="1"/>
  <c r="K911" i="7" l="1"/>
  <c r="L911" i="7" s="1"/>
  <c r="F912" i="7"/>
  <c r="F574" i="6"/>
  <c r="J574" i="6" s="1"/>
  <c r="K573" i="6"/>
  <c r="L573" i="6" l="1"/>
  <c r="E574" i="6"/>
  <c r="H574" i="6"/>
  <c r="I574" i="6" s="1"/>
  <c r="E912" i="7"/>
  <c r="J912" i="7"/>
  <c r="H912" i="7"/>
  <c r="I912" i="7" s="1"/>
  <c r="K912" i="7" l="1"/>
  <c r="L912" i="7" s="1"/>
  <c r="F913" i="7"/>
  <c r="F575" i="6"/>
  <c r="J575" i="6" s="1"/>
  <c r="K574" i="6"/>
  <c r="L574" i="6" s="1"/>
  <c r="E575" i="6" l="1"/>
  <c r="H575" i="6"/>
  <c r="I575" i="6" s="1"/>
  <c r="E913" i="7"/>
  <c r="J913" i="7"/>
  <c r="H913" i="7"/>
  <c r="I913" i="7" s="1"/>
  <c r="K913" i="7" l="1"/>
  <c r="L913" i="7" s="1"/>
  <c r="F914" i="7"/>
  <c r="F576" i="6"/>
  <c r="J576" i="6" s="1"/>
  <c r="K575" i="6"/>
  <c r="L575" i="6" s="1"/>
  <c r="E914" i="7" l="1"/>
  <c r="J914" i="7"/>
  <c r="H914" i="7"/>
  <c r="I914" i="7" s="1"/>
  <c r="E576" i="6"/>
  <c r="H576" i="6"/>
  <c r="I576" i="6" s="1"/>
  <c r="K576" i="6" l="1"/>
  <c r="L576" i="6" s="1"/>
  <c r="F577" i="6"/>
  <c r="K914" i="7"/>
  <c r="L914" i="7" s="1"/>
  <c r="F915" i="7"/>
  <c r="H577" i="6" l="1"/>
  <c r="I577" i="6" s="1"/>
  <c r="J577" i="6"/>
  <c r="E915" i="7"/>
  <c r="J915" i="7"/>
  <c r="H915" i="7"/>
  <c r="I915" i="7" s="1"/>
  <c r="E577" i="6"/>
  <c r="F578" i="6" l="1"/>
  <c r="J578" i="6" s="1"/>
  <c r="K577" i="6"/>
  <c r="L577" i="6" s="1"/>
  <c r="K915" i="7"/>
  <c r="L915" i="7" s="1"/>
  <c r="F916" i="7"/>
  <c r="E916" i="7" l="1"/>
  <c r="J916" i="7"/>
  <c r="H916" i="7"/>
  <c r="I916" i="7" s="1"/>
  <c r="E578" i="6"/>
  <c r="H578" i="6"/>
  <c r="I578" i="6" s="1"/>
  <c r="F579" i="6" l="1"/>
  <c r="J579" i="6" s="1"/>
  <c r="K578" i="6"/>
  <c r="K916" i="7"/>
  <c r="L916" i="7" s="1"/>
  <c r="F917" i="7"/>
  <c r="L578" i="6" l="1"/>
  <c r="E917" i="7"/>
  <c r="J917" i="7"/>
  <c r="H917" i="7"/>
  <c r="I917" i="7" s="1"/>
  <c r="E579" i="6"/>
  <c r="H579" i="6"/>
  <c r="I579" i="6" s="1"/>
  <c r="K579" i="6" l="1"/>
  <c r="L579" i="6" s="1"/>
  <c r="F580" i="6"/>
  <c r="K917" i="7"/>
  <c r="L917" i="7" s="1"/>
  <c r="F918" i="7"/>
  <c r="H580" i="6" l="1"/>
  <c r="I580" i="6" s="1"/>
  <c r="J580" i="6"/>
  <c r="E580" i="6"/>
  <c r="E918" i="7"/>
  <c r="J918" i="7"/>
  <c r="H918" i="7"/>
  <c r="I918" i="7" s="1"/>
  <c r="K580" i="6" l="1"/>
  <c r="F581" i="6"/>
  <c r="L580" i="6"/>
  <c r="K918" i="7"/>
  <c r="L918" i="7" s="1"/>
  <c r="F919" i="7"/>
  <c r="E581" i="6" l="1"/>
  <c r="J581" i="6"/>
  <c r="H581" i="6"/>
  <c r="I581" i="6" s="1"/>
  <c r="E919" i="7"/>
  <c r="J919" i="7"/>
  <c r="H919" i="7"/>
  <c r="I919" i="7" s="1"/>
  <c r="K581" i="6"/>
  <c r="F582" i="6"/>
  <c r="L581" i="6" l="1"/>
  <c r="H582" i="6"/>
  <c r="I582" i="6" s="1"/>
  <c r="J582" i="6"/>
  <c r="E582" i="6"/>
  <c r="K919" i="7"/>
  <c r="L919" i="7" s="1"/>
  <c r="F920" i="7"/>
  <c r="E920" i="7" l="1"/>
  <c r="J920" i="7"/>
  <c r="H920" i="7"/>
  <c r="I920" i="7" s="1"/>
  <c r="F583" i="6"/>
  <c r="J583" i="6" s="1"/>
  <c r="K582" i="6"/>
  <c r="L582" i="6" s="1"/>
  <c r="E583" i="6" l="1"/>
  <c r="H583" i="6"/>
  <c r="I583" i="6" s="1"/>
  <c r="K920" i="7"/>
  <c r="L920" i="7" s="1"/>
  <c r="F921" i="7"/>
  <c r="E921" i="7" l="1"/>
  <c r="J921" i="7"/>
  <c r="H921" i="7"/>
  <c r="I921" i="7" s="1"/>
  <c r="F584" i="6"/>
  <c r="J584" i="6" s="1"/>
  <c r="K583" i="6"/>
  <c r="L583" i="6" l="1"/>
  <c r="E584" i="6"/>
  <c r="H584" i="6"/>
  <c r="I584" i="6" s="1"/>
  <c r="K921" i="7"/>
  <c r="L921" i="7" s="1"/>
  <c r="F922" i="7"/>
  <c r="E922" i="7" l="1"/>
  <c r="J922" i="7"/>
  <c r="H922" i="7"/>
  <c r="I922" i="7" s="1"/>
  <c r="F585" i="6"/>
  <c r="J585" i="6" s="1"/>
  <c r="K584" i="6"/>
  <c r="L584" i="6" l="1"/>
  <c r="E585" i="6"/>
  <c r="H585" i="6"/>
  <c r="I585" i="6" s="1"/>
  <c r="K922" i="7"/>
  <c r="L922" i="7" s="1"/>
  <c r="F923" i="7"/>
  <c r="E923" i="7" l="1"/>
  <c r="J923" i="7"/>
  <c r="H923" i="7"/>
  <c r="I923" i="7" s="1"/>
  <c r="F586" i="6"/>
  <c r="J586" i="6" s="1"/>
  <c r="K585" i="6"/>
  <c r="L585" i="6" s="1"/>
  <c r="E586" i="6" l="1"/>
  <c r="H586" i="6"/>
  <c r="I586" i="6" s="1"/>
  <c r="K923" i="7"/>
  <c r="L923" i="7" s="1"/>
  <c r="F924" i="7"/>
  <c r="E924" i="7" l="1"/>
  <c r="J924" i="7"/>
  <c r="H924" i="7"/>
  <c r="I924" i="7" s="1"/>
  <c r="F587" i="6"/>
  <c r="J587" i="6" s="1"/>
  <c r="K586" i="6"/>
  <c r="L586" i="6" s="1"/>
  <c r="E587" i="6" l="1"/>
  <c r="H587" i="6"/>
  <c r="I587" i="6" s="1"/>
  <c r="K924" i="7"/>
  <c r="L924" i="7" s="1"/>
  <c r="F925" i="7"/>
  <c r="E925" i="7" l="1"/>
  <c r="J925" i="7"/>
  <c r="H925" i="7"/>
  <c r="I925" i="7" s="1"/>
  <c r="F588" i="6"/>
  <c r="J588" i="6" s="1"/>
  <c r="K587" i="6"/>
  <c r="L587" i="6" s="1"/>
  <c r="E588" i="6" l="1"/>
  <c r="H588" i="6"/>
  <c r="I588" i="6" s="1"/>
  <c r="K925" i="7"/>
  <c r="L925" i="7" s="1"/>
  <c r="F926" i="7"/>
  <c r="E926" i="7" l="1"/>
  <c r="J926" i="7"/>
  <c r="H926" i="7"/>
  <c r="I926" i="7" s="1"/>
  <c r="K588" i="6"/>
  <c r="F589" i="6"/>
  <c r="J589" i="6" s="1"/>
  <c r="L588" i="6" l="1"/>
  <c r="E589" i="6"/>
  <c r="H589" i="6"/>
  <c r="I589" i="6" s="1"/>
  <c r="K926" i="7"/>
  <c r="L926" i="7" s="1"/>
  <c r="F927" i="7"/>
  <c r="E927" i="7" l="1"/>
  <c r="J927" i="7"/>
  <c r="H927" i="7"/>
  <c r="I927" i="7" s="1"/>
  <c r="F590" i="6"/>
  <c r="J590" i="6" s="1"/>
  <c r="K589" i="6"/>
  <c r="L589" i="6" l="1"/>
  <c r="E590" i="6"/>
  <c r="H590" i="6"/>
  <c r="I590" i="6" s="1"/>
  <c r="K927" i="7"/>
  <c r="L927" i="7" s="1"/>
  <c r="F928" i="7"/>
  <c r="E928" i="7" l="1"/>
  <c r="J928" i="7"/>
  <c r="H928" i="7"/>
  <c r="I928" i="7" s="1"/>
  <c r="F591" i="6"/>
  <c r="J591" i="6" s="1"/>
  <c r="K590" i="6"/>
  <c r="L590" i="6" l="1"/>
  <c r="E591" i="6"/>
  <c r="H591" i="6"/>
  <c r="I591" i="6" s="1"/>
  <c r="K928" i="7"/>
  <c r="L928" i="7" s="1"/>
  <c r="F929" i="7"/>
  <c r="E929" i="7" l="1"/>
  <c r="J929" i="7"/>
  <c r="H929" i="7"/>
  <c r="I929" i="7" s="1"/>
  <c r="K591" i="6"/>
  <c r="L591" i="6" s="1"/>
  <c r="F592" i="6"/>
  <c r="H592" i="6" l="1"/>
  <c r="I592" i="6" s="1"/>
  <c r="J592" i="6"/>
  <c r="E592" i="6"/>
  <c r="K929" i="7"/>
  <c r="L929" i="7" s="1"/>
  <c r="F930" i="7"/>
  <c r="E930" i="7" l="1"/>
  <c r="J930" i="7"/>
  <c r="H930" i="7"/>
  <c r="I930" i="7" s="1"/>
  <c r="K592" i="6"/>
  <c r="L592" i="6" s="1"/>
  <c r="F593" i="6"/>
  <c r="J593" i="6" s="1"/>
  <c r="E593" i="6" l="1"/>
  <c r="H593" i="6"/>
  <c r="I593" i="6" s="1"/>
  <c r="K930" i="7"/>
  <c r="L930" i="7" s="1"/>
  <c r="F931" i="7"/>
  <c r="E931" i="7" l="1"/>
  <c r="J931" i="7"/>
  <c r="H931" i="7"/>
  <c r="I931" i="7" s="1"/>
  <c r="F594" i="6"/>
  <c r="J594" i="6" s="1"/>
  <c r="K593" i="6"/>
  <c r="L593" i="6" l="1"/>
  <c r="E594" i="6"/>
  <c r="H594" i="6"/>
  <c r="I594" i="6" s="1"/>
  <c r="K931" i="7"/>
  <c r="L931" i="7" s="1"/>
  <c r="F932" i="7"/>
  <c r="E932" i="7" l="1"/>
  <c r="J932" i="7"/>
  <c r="H932" i="7"/>
  <c r="I932" i="7" s="1"/>
  <c r="K594" i="6"/>
  <c r="F595" i="6"/>
  <c r="J595" i="6" s="1"/>
  <c r="L594" i="6" l="1"/>
  <c r="E595" i="6"/>
  <c r="H595" i="6"/>
  <c r="I595" i="6" s="1"/>
  <c r="K932" i="7"/>
  <c r="L932" i="7" s="1"/>
  <c r="F933" i="7"/>
  <c r="E933" i="7" l="1"/>
  <c r="J933" i="7"/>
  <c r="H933" i="7"/>
  <c r="I933" i="7" s="1"/>
  <c r="K595" i="6"/>
  <c r="L595" i="6" s="1"/>
  <c r="F596" i="6"/>
  <c r="H596" i="6" l="1"/>
  <c r="I596" i="6" s="1"/>
  <c r="J596" i="6"/>
  <c r="E596" i="6"/>
  <c r="F597" i="6" s="1"/>
  <c r="J597" i="6" s="1"/>
  <c r="K933" i="7"/>
  <c r="L933" i="7" s="1"/>
  <c r="F934" i="7"/>
  <c r="K596" i="6" l="1"/>
  <c r="L596" i="6" s="1"/>
  <c r="E934" i="7"/>
  <c r="J934" i="7"/>
  <c r="H934" i="7"/>
  <c r="I934" i="7" s="1"/>
  <c r="E597" i="6"/>
  <c r="H597" i="6"/>
  <c r="I597" i="6" s="1"/>
  <c r="F598" i="6" l="1"/>
  <c r="J598" i="6" s="1"/>
  <c r="K597" i="6"/>
  <c r="K934" i="7"/>
  <c r="L934" i="7" s="1"/>
  <c r="F935" i="7"/>
  <c r="L597" i="6" l="1"/>
  <c r="E935" i="7"/>
  <c r="J935" i="7"/>
  <c r="H935" i="7"/>
  <c r="I935" i="7" s="1"/>
  <c r="E598" i="6"/>
  <c r="H598" i="6"/>
  <c r="I598" i="6" s="1"/>
  <c r="F599" i="6" l="1"/>
  <c r="J599" i="6" s="1"/>
  <c r="K598" i="6"/>
  <c r="K935" i="7"/>
  <c r="L935" i="7" s="1"/>
  <c r="F936" i="7"/>
  <c r="L598" i="6" l="1"/>
  <c r="E936" i="7"/>
  <c r="J936" i="7"/>
  <c r="H936" i="7"/>
  <c r="I936" i="7" s="1"/>
  <c r="E599" i="6"/>
  <c r="H599" i="6"/>
  <c r="I599" i="6" s="1"/>
  <c r="K599" i="6" l="1"/>
  <c r="L599" i="6" s="1"/>
  <c r="F600" i="6"/>
  <c r="J600" i="6" s="1"/>
  <c r="K936" i="7"/>
  <c r="L936" i="7" s="1"/>
  <c r="F937" i="7"/>
  <c r="E937" i="7" l="1"/>
  <c r="J937" i="7"/>
  <c r="H937" i="7"/>
  <c r="I937" i="7" s="1"/>
  <c r="E600" i="6"/>
  <c r="H600" i="6"/>
  <c r="I600" i="6" s="1"/>
  <c r="F601" i="6" l="1"/>
  <c r="J601" i="6" s="1"/>
  <c r="K600" i="6"/>
  <c r="K937" i="7"/>
  <c r="L937" i="7" s="1"/>
  <c r="F938" i="7"/>
  <c r="L600" i="6" l="1"/>
  <c r="E938" i="7"/>
  <c r="J938" i="7"/>
  <c r="H938" i="7"/>
  <c r="I938" i="7" s="1"/>
  <c r="E601" i="6"/>
  <c r="H601" i="6"/>
  <c r="I601" i="6" s="1"/>
  <c r="K601" i="6" l="1"/>
  <c r="L601" i="6" s="1"/>
  <c r="F602" i="6"/>
  <c r="K938" i="7"/>
  <c r="L938" i="7" s="1"/>
  <c r="F939" i="7"/>
  <c r="H602" i="6" l="1"/>
  <c r="I602" i="6" s="1"/>
  <c r="J602" i="6"/>
  <c r="E939" i="7"/>
  <c r="J939" i="7"/>
  <c r="H939" i="7"/>
  <c r="I939" i="7" s="1"/>
  <c r="E602" i="6"/>
  <c r="K602" i="6" l="1"/>
  <c r="L602" i="6" s="1"/>
  <c r="F603" i="6"/>
  <c r="J603" i="6" s="1"/>
  <c r="K939" i="7"/>
  <c r="L939" i="7" s="1"/>
  <c r="F940" i="7"/>
  <c r="E940" i="7" l="1"/>
  <c r="J940" i="7"/>
  <c r="H940" i="7"/>
  <c r="I940" i="7" s="1"/>
  <c r="E603" i="6"/>
  <c r="H603" i="6"/>
  <c r="I603" i="6" s="1"/>
  <c r="K603" i="6" l="1"/>
  <c r="L603" i="6" s="1"/>
  <c r="F604" i="6"/>
  <c r="K940" i="7"/>
  <c r="L940" i="7" s="1"/>
  <c r="F941" i="7"/>
  <c r="H604" i="6" l="1"/>
  <c r="I604" i="6" s="1"/>
  <c r="J604" i="6"/>
  <c r="E941" i="7"/>
  <c r="J941" i="7"/>
  <c r="H941" i="7"/>
  <c r="I941" i="7" s="1"/>
  <c r="E604" i="6"/>
  <c r="F605" i="6" l="1"/>
  <c r="J605" i="6" s="1"/>
  <c r="K604" i="6"/>
  <c r="K941" i="7"/>
  <c r="L941" i="7" s="1"/>
  <c r="F942" i="7"/>
  <c r="L604" i="6" l="1"/>
  <c r="E605" i="6"/>
  <c r="H605" i="6"/>
  <c r="I605" i="6" s="1"/>
  <c r="E942" i="7"/>
  <c r="J942" i="7"/>
  <c r="H942" i="7"/>
  <c r="I942" i="7" s="1"/>
  <c r="K942" i="7" l="1"/>
  <c r="L942" i="7" s="1"/>
  <c r="F943" i="7"/>
  <c r="K605" i="6"/>
  <c r="F606" i="6"/>
  <c r="J606" i="6" s="1"/>
  <c r="L605" i="6" l="1"/>
  <c r="E943" i="7"/>
  <c r="J943" i="7"/>
  <c r="H943" i="7"/>
  <c r="I943" i="7" s="1"/>
  <c r="E606" i="6"/>
  <c r="H606" i="6"/>
  <c r="I606" i="6" s="1"/>
  <c r="K606" i="6" l="1"/>
  <c r="L606" i="6" s="1"/>
  <c r="F607" i="6"/>
  <c r="J607" i="6" s="1"/>
  <c r="K943" i="7"/>
  <c r="L943" i="7" s="1"/>
  <c r="F944" i="7"/>
  <c r="E944" i="7" l="1"/>
  <c r="J944" i="7"/>
  <c r="H944" i="7"/>
  <c r="I944" i="7" s="1"/>
  <c r="E607" i="6"/>
  <c r="H607" i="6"/>
  <c r="I607" i="6" s="1"/>
  <c r="K607" i="6" l="1"/>
  <c r="L607" i="6" s="1"/>
  <c r="F608" i="6"/>
  <c r="J608" i="6" s="1"/>
  <c r="K944" i="7"/>
  <c r="L944" i="7" s="1"/>
  <c r="F945" i="7"/>
  <c r="E945" i="7" l="1"/>
  <c r="J945" i="7"/>
  <c r="H945" i="7"/>
  <c r="I945" i="7" s="1"/>
  <c r="E608" i="6"/>
  <c r="H608" i="6"/>
  <c r="I608" i="6" s="1"/>
  <c r="K608" i="6" l="1"/>
  <c r="L608" i="6" s="1"/>
  <c r="F609" i="6"/>
  <c r="J609" i="6" s="1"/>
  <c r="K945" i="7"/>
  <c r="L945" i="7" s="1"/>
  <c r="F946" i="7"/>
  <c r="E946" i="7" l="1"/>
  <c r="J946" i="7"/>
  <c r="H946" i="7"/>
  <c r="I946" i="7" s="1"/>
  <c r="E609" i="6"/>
  <c r="H609" i="6"/>
  <c r="I609" i="6" s="1"/>
  <c r="K609" i="6" l="1"/>
  <c r="L609" i="6" s="1"/>
  <c r="F610" i="6"/>
  <c r="K946" i="7"/>
  <c r="L946" i="7" s="1"/>
  <c r="F947" i="7"/>
  <c r="H610" i="6" l="1"/>
  <c r="I610" i="6" s="1"/>
  <c r="J610" i="6"/>
  <c r="E610" i="6"/>
  <c r="K610" i="6" s="1"/>
  <c r="E947" i="7"/>
  <c r="J947" i="7"/>
  <c r="H947" i="7"/>
  <c r="I947" i="7" s="1"/>
  <c r="L610" i="6" l="1"/>
  <c r="F611" i="6"/>
  <c r="J611" i="6" s="1"/>
  <c r="K947" i="7"/>
  <c r="L947" i="7" s="1"/>
  <c r="F948" i="7"/>
  <c r="H611" i="6" l="1"/>
  <c r="I611" i="6" s="1"/>
  <c r="E611" i="6"/>
  <c r="E948" i="7"/>
  <c r="J948" i="7"/>
  <c r="H948" i="7"/>
  <c r="I948" i="7" s="1"/>
  <c r="F612" i="6"/>
  <c r="J612" i="6" s="1"/>
  <c r="K611" i="6"/>
  <c r="L611" i="6" l="1"/>
  <c r="E612" i="6"/>
  <c r="H612" i="6"/>
  <c r="I612" i="6" s="1"/>
  <c r="K948" i="7"/>
  <c r="L948" i="7" s="1"/>
  <c r="F949" i="7"/>
  <c r="E949" i="7" l="1"/>
  <c r="J949" i="7"/>
  <c r="H949" i="7"/>
  <c r="I949" i="7" s="1"/>
  <c r="K612" i="6"/>
  <c r="L612" i="6" s="1"/>
  <c r="F613" i="6"/>
  <c r="J613" i="6" s="1"/>
  <c r="E613" i="6" l="1"/>
  <c r="H613" i="6"/>
  <c r="I613" i="6" s="1"/>
  <c r="K949" i="7"/>
  <c r="L949" i="7" s="1"/>
  <c r="F950" i="7"/>
  <c r="E950" i="7" l="1"/>
  <c r="J950" i="7"/>
  <c r="H950" i="7"/>
  <c r="I950" i="7" s="1"/>
  <c r="K613" i="6"/>
  <c r="L613" i="6" s="1"/>
  <c r="F614" i="6"/>
  <c r="J614" i="6" s="1"/>
  <c r="E614" i="6" l="1"/>
  <c r="H614" i="6"/>
  <c r="I614" i="6" s="1"/>
  <c r="K950" i="7"/>
  <c r="L950" i="7" s="1"/>
  <c r="F951" i="7"/>
  <c r="E951" i="7" l="1"/>
  <c r="J951" i="7"/>
  <c r="H951" i="7"/>
  <c r="I951" i="7" s="1"/>
  <c r="F615" i="6"/>
  <c r="J615" i="6" s="1"/>
  <c r="K614" i="6"/>
  <c r="L614" i="6" l="1"/>
  <c r="E615" i="6"/>
  <c r="H615" i="6"/>
  <c r="I615" i="6" s="1"/>
  <c r="K951" i="7"/>
  <c r="L951" i="7" s="1"/>
  <c r="F952" i="7"/>
  <c r="E952" i="7" l="1"/>
  <c r="J952" i="7"/>
  <c r="H952" i="7"/>
  <c r="I952" i="7" s="1"/>
  <c r="F616" i="6"/>
  <c r="J616" i="6" s="1"/>
  <c r="K615" i="6"/>
  <c r="L615" i="6" l="1"/>
  <c r="E616" i="6"/>
  <c r="H616" i="6"/>
  <c r="I616" i="6" s="1"/>
  <c r="K952" i="7"/>
  <c r="L952" i="7" s="1"/>
  <c r="F953" i="7"/>
  <c r="E953" i="7" l="1"/>
  <c r="J953" i="7"/>
  <c r="H953" i="7"/>
  <c r="I953" i="7" s="1"/>
  <c r="K616" i="6"/>
  <c r="F617" i="6"/>
  <c r="H617" i="6" l="1"/>
  <c r="I617" i="6" s="1"/>
  <c r="J617" i="6"/>
  <c r="L616" i="6"/>
  <c r="E617" i="6"/>
  <c r="K953" i="7"/>
  <c r="L953" i="7" s="1"/>
  <c r="F954" i="7"/>
  <c r="E954" i="7" l="1"/>
  <c r="J954" i="7"/>
  <c r="H954" i="7"/>
  <c r="I954" i="7" s="1"/>
  <c r="K617" i="6"/>
  <c r="F618" i="6"/>
  <c r="J618" i="6" s="1"/>
  <c r="L617" i="6" l="1"/>
  <c r="E618" i="6"/>
  <c r="H618" i="6"/>
  <c r="I618" i="6" s="1"/>
  <c r="K954" i="7"/>
  <c r="L954" i="7" s="1"/>
  <c r="F955" i="7"/>
  <c r="E955" i="7" l="1"/>
  <c r="J955" i="7"/>
  <c r="H955" i="7"/>
  <c r="I955" i="7" s="1"/>
  <c r="F619" i="6"/>
  <c r="J619" i="6" s="1"/>
  <c r="K618" i="6"/>
  <c r="L618" i="6" l="1"/>
  <c r="E619" i="6"/>
  <c r="H619" i="6"/>
  <c r="I619" i="6" s="1"/>
  <c r="K955" i="7"/>
  <c r="L955" i="7" s="1"/>
  <c r="F956" i="7"/>
  <c r="E956" i="7" l="1"/>
  <c r="J956" i="7"/>
  <c r="H956" i="7"/>
  <c r="I956" i="7" s="1"/>
  <c r="K619" i="6"/>
  <c r="F620" i="6"/>
  <c r="H620" i="6" l="1"/>
  <c r="I620" i="6" s="1"/>
  <c r="J620" i="6"/>
  <c r="L619" i="6"/>
  <c r="E620" i="6"/>
  <c r="K956" i="7"/>
  <c r="L956" i="7" s="1"/>
  <c r="F957" i="7"/>
  <c r="E957" i="7" l="1"/>
  <c r="J957" i="7"/>
  <c r="H957" i="7"/>
  <c r="I957" i="7" s="1"/>
  <c r="K620" i="6"/>
  <c r="F621" i="6"/>
  <c r="H621" i="6" l="1"/>
  <c r="I621" i="6" s="1"/>
  <c r="J621" i="6"/>
  <c r="E621" i="6"/>
  <c r="L620" i="6"/>
  <c r="K957" i="7"/>
  <c r="L957" i="7" s="1"/>
  <c r="F958" i="7"/>
  <c r="E958" i="7" l="1"/>
  <c r="J958" i="7"/>
  <c r="H958" i="7"/>
  <c r="I958" i="7" s="1"/>
  <c r="K621" i="6"/>
  <c r="F622" i="6"/>
  <c r="H622" i="6" l="1"/>
  <c r="I622" i="6" s="1"/>
  <c r="J622" i="6"/>
  <c r="E622" i="6"/>
  <c r="L621" i="6"/>
  <c r="K958" i="7"/>
  <c r="L958" i="7" s="1"/>
  <c r="F959" i="7"/>
  <c r="F623" i="6" l="1"/>
  <c r="J623" i="6" s="1"/>
  <c r="K622" i="6"/>
  <c r="L622" i="6" s="1"/>
  <c r="E959" i="7"/>
  <c r="J959" i="7"/>
  <c r="H959" i="7"/>
  <c r="I959" i="7" s="1"/>
  <c r="K959" i="7" l="1"/>
  <c r="L959" i="7" s="1"/>
  <c r="F960" i="7"/>
  <c r="E623" i="6"/>
  <c r="H623" i="6"/>
  <c r="I623" i="6" s="1"/>
  <c r="F624" i="6" l="1"/>
  <c r="J624" i="6" s="1"/>
  <c r="K623" i="6"/>
  <c r="E960" i="7"/>
  <c r="J960" i="7"/>
  <c r="H960" i="7"/>
  <c r="I960" i="7" s="1"/>
  <c r="L623" i="6" l="1"/>
  <c r="K960" i="7"/>
  <c r="L960" i="7" s="1"/>
  <c r="F961" i="7"/>
  <c r="E624" i="6"/>
  <c r="H624" i="6"/>
  <c r="I624" i="6" s="1"/>
  <c r="F625" i="6" l="1"/>
  <c r="J625" i="6" s="1"/>
  <c r="K624" i="6"/>
  <c r="E961" i="7"/>
  <c r="J961" i="7"/>
  <c r="H961" i="7"/>
  <c r="I961" i="7" s="1"/>
  <c r="L624" i="6" l="1"/>
  <c r="K961" i="7"/>
  <c r="L961" i="7" s="1"/>
  <c r="F962" i="7"/>
  <c r="E625" i="6"/>
  <c r="H625" i="6"/>
  <c r="I625" i="6" s="1"/>
  <c r="K625" i="6" l="1"/>
  <c r="F626" i="6"/>
  <c r="E962" i="7"/>
  <c r="J962" i="7"/>
  <c r="H962" i="7"/>
  <c r="I962" i="7" s="1"/>
  <c r="H626" i="6" l="1"/>
  <c r="I626" i="6" s="1"/>
  <c r="J626" i="6"/>
  <c r="L625" i="6"/>
  <c r="E626" i="6"/>
  <c r="K626" i="6" s="1"/>
  <c r="K962" i="7"/>
  <c r="L962" i="7" s="1"/>
  <c r="F963" i="7"/>
  <c r="L626" i="6" l="1"/>
  <c r="F627" i="6"/>
  <c r="E963" i="7"/>
  <c r="J963" i="7"/>
  <c r="H963" i="7"/>
  <c r="I963" i="7" s="1"/>
  <c r="H627" i="6" l="1"/>
  <c r="I627" i="6" s="1"/>
  <c r="J627" i="6"/>
  <c r="E627" i="6"/>
  <c r="F628" i="6" s="1"/>
  <c r="J628" i="6" s="1"/>
  <c r="K963" i="7"/>
  <c r="L963" i="7" s="1"/>
  <c r="F964" i="7"/>
  <c r="K627" i="6" l="1"/>
  <c r="H628" i="6"/>
  <c r="I628" i="6" s="1"/>
  <c r="E628" i="6"/>
  <c r="K628" i="6" s="1"/>
  <c r="L627" i="6"/>
  <c r="E964" i="7"/>
  <c r="J964" i="7"/>
  <c r="H964" i="7"/>
  <c r="I964" i="7" s="1"/>
  <c r="L628" i="6" l="1"/>
  <c r="F629" i="6"/>
  <c r="J629" i="6" s="1"/>
  <c r="K964" i="7"/>
  <c r="L964" i="7" s="1"/>
  <c r="F965" i="7"/>
  <c r="H629" i="6" l="1"/>
  <c r="I629" i="6" s="1"/>
  <c r="E629" i="6"/>
  <c r="F630" i="6" s="1"/>
  <c r="J630" i="6" s="1"/>
  <c r="E965" i="7"/>
  <c r="J965" i="7"/>
  <c r="H965" i="7"/>
  <c r="I965" i="7" s="1"/>
  <c r="K629" i="6"/>
  <c r="L629" i="6" l="1"/>
  <c r="E630" i="6"/>
  <c r="H630" i="6"/>
  <c r="I630" i="6" s="1"/>
  <c r="K965" i="7"/>
  <c r="L965" i="7" s="1"/>
  <c r="F966" i="7"/>
  <c r="E966" i="7" l="1"/>
  <c r="J966" i="7"/>
  <c r="H966" i="7"/>
  <c r="I966" i="7" s="1"/>
  <c r="F631" i="6"/>
  <c r="J631" i="6" s="1"/>
  <c r="K630" i="6"/>
  <c r="L630" i="6" l="1"/>
  <c r="E631" i="6"/>
  <c r="H631" i="6"/>
  <c r="I631" i="6" s="1"/>
  <c r="K966" i="7"/>
  <c r="L966" i="7" s="1"/>
  <c r="F967" i="7"/>
  <c r="E967" i="7" l="1"/>
  <c r="J967" i="7"/>
  <c r="H967" i="7"/>
  <c r="I967" i="7" s="1"/>
  <c r="F632" i="6"/>
  <c r="J632" i="6" s="1"/>
  <c r="K631" i="6"/>
  <c r="L631" i="6" l="1"/>
  <c r="E632" i="6"/>
  <c r="H632" i="6"/>
  <c r="I632" i="6" s="1"/>
  <c r="K967" i="7"/>
  <c r="L967" i="7" s="1"/>
  <c r="F968" i="7"/>
  <c r="E968" i="7" l="1"/>
  <c r="J968" i="7"/>
  <c r="H968" i="7"/>
  <c r="I968" i="7" s="1"/>
  <c r="F633" i="6"/>
  <c r="J633" i="6" s="1"/>
  <c r="K632" i="6"/>
  <c r="L632" i="6" l="1"/>
  <c r="E633" i="6"/>
  <c r="H633" i="6"/>
  <c r="I633" i="6" s="1"/>
  <c r="K968" i="7"/>
  <c r="L968" i="7" s="1"/>
  <c r="F969" i="7"/>
  <c r="E969" i="7" l="1"/>
  <c r="J969" i="7"/>
  <c r="H969" i="7"/>
  <c r="I969" i="7" s="1"/>
  <c r="F634" i="6"/>
  <c r="J634" i="6" s="1"/>
  <c r="K633" i="6"/>
  <c r="L633" i="6" l="1"/>
  <c r="E634" i="6"/>
  <c r="H634" i="6"/>
  <c r="I634" i="6" s="1"/>
  <c r="K969" i="7"/>
  <c r="L969" i="7" s="1"/>
  <c r="F970" i="7"/>
  <c r="E970" i="7" l="1"/>
  <c r="J970" i="7"/>
  <c r="H970" i="7"/>
  <c r="I970" i="7" s="1"/>
  <c r="K634" i="6"/>
  <c r="L634" i="6" s="1"/>
  <c r="F635" i="6"/>
  <c r="J635" i="6" s="1"/>
  <c r="E635" i="6" l="1"/>
  <c r="H635" i="6"/>
  <c r="I635" i="6" s="1"/>
  <c r="K970" i="7"/>
  <c r="L970" i="7" s="1"/>
  <c r="F971" i="7"/>
  <c r="E971" i="7" l="1"/>
  <c r="J971" i="7"/>
  <c r="H971" i="7"/>
  <c r="I971" i="7" s="1"/>
  <c r="K635" i="6"/>
  <c r="L635" i="6" s="1"/>
  <c r="F636" i="6"/>
  <c r="J636" i="6" s="1"/>
  <c r="E636" i="6" l="1"/>
  <c r="H636" i="6"/>
  <c r="I636" i="6" s="1"/>
  <c r="K971" i="7"/>
  <c r="L971" i="7" s="1"/>
  <c r="F972" i="7"/>
  <c r="E972" i="7" l="1"/>
  <c r="J972" i="7"/>
  <c r="H972" i="7"/>
  <c r="I972" i="7" s="1"/>
  <c r="F637" i="6"/>
  <c r="J637" i="6" s="1"/>
  <c r="K636" i="6"/>
  <c r="L636" i="6" s="1"/>
  <c r="E637" i="6" l="1"/>
  <c r="H637" i="6"/>
  <c r="I637" i="6" s="1"/>
  <c r="K972" i="7"/>
  <c r="L972" i="7" s="1"/>
  <c r="F973" i="7"/>
  <c r="E973" i="7" l="1"/>
  <c r="J973" i="7"/>
  <c r="H973" i="7"/>
  <c r="I973" i="7" s="1"/>
  <c r="F638" i="6"/>
  <c r="J638" i="6" s="1"/>
  <c r="K637" i="6"/>
  <c r="L637" i="6" l="1"/>
  <c r="E638" i="6"/>
  <c r="H638" i="6"/>
  <c r="I638" i="6" s="1"/>
  <c r="K973" i="7"/>
  <c r="L973" i="7" s="1"/>
  <c r="F974" i="7"/>
  <c r="E974" i="7" l="1"/>
  <c r="J974" i="7"/>
  <c r="H974" i="7"/>
  <c r="I974" i="7" s="1"/>
  <c r="K638" i="6"/>
  <c r="L638" i="6" s="1"/>
  <c r="F639" i="6"/>
  <c r="J639" i="6" s="1"/>
  <c r="E639" i="6" l="1"/>
  <c r="H639" i="6"/>
  <c r="I639" i="6" s="1"/>
  <c r="K974" i="7"/>
  <c r="L974" i="7" s="1"/>
  <c r="F975" i="7"/>
  <c r="E975" i="7" l="1"/>
  <c r="J975" i="7"/>
  <c r="H975" i="7"/>
  <c r="I975" i="7" s="1"/>
  <c r="K639" i="6"/>
  <c r="L639" i="6" s="1"/>
  <c r="F640" i="6"/>
  <c r="J640" i="6" s="1"/>
  <c r="E640" i="6" l="1"/>
  <c r="H640" i="6"/>
  <c r="I640" i="6" s="1"/>
  <c r="K975" i="7"/>
  <c r="L975" i="7" s="1"/>
  <c r="F976" i="7"/>
  <c r="E976" i="7" l="1"/>
  <c r="J976" i="7"/>
  <c r="H976" i="7"/>
  <c r="I976" i="7" s="1"/>
  <c r="K640" i="6"/>
  <c r="L640" i="6" s="1"/>
  <c r="F641" i="6"/>
  <c r="J641" i="6" s="1"/>
  <c r="E641" i="6" l="1"/>
  <c r="H641" i="6"/>
  <c r="I641" i="6" s="1"/>
  <c r="K976" i="7"/>
  <c r="L976" i="7" s="1"/>
  <c r="F977" i="7"/>
  <c r="E977" i="7" l="1"/>
  <c r="J977" i="7"/>
  <c r="H977" i="7"/>
  <c r="I977" i="7" s="1"/>
  <c r="K641" i="6"/>
  <c r="L641" i="6" s="1"/>
  <c r="F642" i="6"/>
  <c r="J642" i="6" s="1"/>
  <c r="E642" i="6" l="1"/>
  <c r="H642" i="6"/>
  <c r="I642" i="6" s="1"/>
  <c r="K977" i="7"/>
  <c r="L977" i="7" s="1"/>
  <c r="F978" i="7"/>
  <c r="E978" i="7" l="1"/>
  <c r="J978" i="7"/>
  <c r="H978" i="7"/>
  <c r="I978" i="7" s="1"/>
  <c r="K642" i="6"/>
  <c r="L642" i="6" s="1"/>
  <c r="F643" i="6"/>
  <c r="J643" i="6" s="1"/>
  <c r="E643" i="6" l="1"/>
  <c r="H643" i="6"/>
  <c r="I643" i="6" s="1"/>
  <c r="K978" i="7"/>
  <c r="L978" i="7" s="1"/>
  <c r="F979" i="7"/>
  <c r="E979" i="7" l="1"/>
  <c r="J979" i="7"/>
  <c r="H979" i="7"/>
  <c r="I979" i="7" s="1"/>
  <c r="K643" i="6"/>
  <c r="L643" i="6" s="1"/>
  <c r="F644" i="6"/>
  <c r="J644" i="6" s="1"/>
  <c r="E644" i="6" l="1"/>
  <c r="H644" i="6"/>
  <c r="I644" i="6" s="1"/>
  <c r="K979" i="7"/>
  <c r="L979" i="7" s="1"/>
  <c r="F980" i="7"/>
  <c r="E980" i="7" l="1"/>
  <c r="J980" i="7"/>
  <c r="H980" i="7"/>
  <c r="I980" i="7" s="1"/>
  <c r="K644" i="6"/>
  <c r="L644" i="6" s="1"/>
  <c r="F645" i="6"/>
  <c r="J645" i="6" s="1"/>
  <c r="E645" i="6" l="1"/>
  <c r="H645" i="6"/>
  <c r="I645" i="6" s="1"/>
  <c r="K980" i="7"/>
  <c r="L980" i="7" s="1"/>
  <c r="F981" i="7"/>
  <c r="E981" i="7" l="1"/>
  <c r="J981" i="7"/>
  <c r="H981" i="7"/>
  <c r="I981" i="7" s="1"/>
  <c r="K645" i="6"/>
  <c r="L645" i="6" s="1"/>
  <c r="F646" i="6"/>
  <c r="J646" i="6" s="1"/>
  <c r="E646" i="6" l="1"/>
  <c r="H646" i="6"/>
  <c r="I646" i="6" s="1"/>
  <c r="K981" i="7"/>
  <c r="L981" i="7" s="1"/>
  <c r="F982" i="7"/>
  <c r="E982" i="7" l="1"/>
  <c r="J982" i="7"/>
  <c r="H982" i="7"/>
  <c r="I982" i="7" s="1"/>
  <c r="K646" i="6"/>
  <c r="L646" i="6" s="1"/>
  <c r="F647" i="6"/>
  <c r="J647" i="6" s="1"/>
  <c r="E647" i="6" l="1"/>
  <c r="H647" i="6"/>
  <c r="I647" i="6" s="1"/>
  <c r="K982" i="7"/>
  <c r="L982" i="7" s="1"/>
  <c r="F983" i="7"/>
  <c r="E983" i="7" l="1"/>
  <c r="J983" i="7"/>
  <c r="H983" i="7"/>
  <c r="I983" i="7" s="1"/>
  <c r="K647" i="6"/>
  <c r="L647" i="6" s="1"/>
  <c r="F648" i="6"/>
  <c r="J648" i="6" s="1"/>
  <c r="E648" i="6" l="1"/>
  <c r="H648" i="6"/>
  <c r="I648" i="6" s="1"/>
  <c r="K983" i="7"/>
  <c r="L983" i="7" s="1"/>
  <c r="F984" i="7"/>
  <c r="E984" i="7" l="1"/>
  <c r="J984" i="7"/>
  <c r="H984" i="7"/>
  <c r="I984" i="7" s="1"/>
  <c r="K648" i="6"/>
  <c r="L648" i="6" s="1"/>
  <c r="F649" i="6"/>
  <c r="J649" i="6" s="1"/>
  <c r="E649" i="6" l="1"/>
  <c r="H649" i="6"/>
  <c r="I649" i="6" s="1"/>
  <c r="K984" i="7"/>
  <c r="L984" i="7" s="1"/>
  <c r="F985" i="7"/>
  <c r="E985" i="7" l="1"/>
  <c r="J985" i="7"/>
  <c r="H985" i="7"/>
  <c r="I985" i="7" s="1"/>
  <c r="K649" i="6"/>
  <c r="F650" i="6"/>
  <c r="J650" i="6" s="1"/>
  <c r="L649" i="6" l="1"/>
  <c r="E650" i="6"/>
  <c r="H650" i="6"/>
  <c r="I650" i="6" s="1"/>
  <c r="K985" i="7"/>
  <c r="L985" i="7" s="1"/>
  <c r="F986" i="7"/>
  <c r="E986" i="7" l="1"/>
  <c r="J986" i="7"/>
  <c r="H986" i="7"/>
  <c r="I986" i="7" s="1"/>
  <c r="K650" i="6"/>
  <c r="L650" i="6" s="1"/>
  <c r="F651" i="6"/>
  <c r="J651" i="6" s="1"/>
  <c r="E651" i="6" l="1"/>
  <c r="H651" i="6"/>
  <c r="I651" i="6" s="1"/>
  <c r="K986" i="7"/>
  <c r="L986" i="7" s="1"/>
  <c r="F987" i="7"/>
  <c r="E987" i="7" l="1"/>
  <c r="J987" i="7"/>
  <c r="H987" i="7"/>
  <c r="I987" i="7" s="1"/>
  <c r="K651" i="6"/>
  <c r="F652" i="6"/>
  <c r="J652" i="6" s="1"/>
  <c r="L651" i="6" l="1"/>
  <c r="E652" i="6"/>
  <c r="H652" i="6"/>
  <c r="I652" i="6" s="1"/>
  <c r="K987" i="7"/>
  <c r="L987" i="7" s="1"/>
  <c r="F988" i="7"/>
  <c r="E988" i="7" l="1"/>
  <c r="J988" i="7"/>
  <c r="H988" i="7"/>
  <c r="I988" i="7" s="1"/>
  <c r="K652" i="6"/>
  <c r="L652" i="6" s="1"/>
  <c r="F653" i="6"/>
  <c r="J653" i="6" s="1"/>
  <c r="E653" i="6" l="1"/>
  <c r="H653" i="6"/>
  <c r="I653" i="6" s="1"/>
  <c r="K988" i="7"/>
  <c r="L988" i="7" s="1"/>
  <c r="F989" i="7"/>
  <c r="E989" i="7" l="1"/>
  <c r="J989" i="7"/>
  <c r="H989" i="7"/>
  <c r="I989" i="7" s="1"/>
  <c r="K653" i="6"/>
  <c r="F654" i="6"/>
  <c r="J654" i="6" s="1"/>
  <c r="L653" i="6" l="1"/>
  <c r="E654" i="6"/>
  <c r="H654" i="6"/>
  <c r="I654" i="6" s="1"/>
  <c r="K989" i="7"/>
  <c r="L989" i="7" s="1"/>
  <c r="F990" i="7"/>
  <c r="E990" i="7" l="1"/>
  <c r="J990" i="7"/>
  <c r="H990" i="7"/>
  <c r="I990" i="7" s="1"/>
  <c r="K654" i="6"/>
  <c r="L654" i="6" s="1"/>
  <c r="F655" i="6"/>
  <c r="J655" i="6" s="1"/>
  <c r="E655" i="6" l="1"/>
  <c r="H655" i="6"/>
  <c r="I655" i="6" s="1"/>
  <c r="K990" i="7"/>
  <c r="L990" i="7" s="1"/>
  <c r="F991" i="7"/>
  <c r="E991" i="7" l="1"/>
  <c r="J991" i="7"/>
  <c r="H991" i="7"/>
  <c r="I991" i="7" s="1"/>
  <c r="K655" i="6"/>
  <c r="L655" i="6" s="1"/>
  <c r="F656" i="6"/>
  <c r="J656" i="6" s="1"/>
  <c r="E656" i="6" l="1"/>
  <c r="H656" i="6"/>
  <c r="I656" i="6" s="1"/>
  <c r="K991" i="7"/>
  <c r="L991" i="7" s="1"/>
  <c r="F992" i="7"/>
  <c r="E992" i="7" l="1"/>
  <c r="J992" i="7"/>
  <c r="H992" i="7"/>
  <c r="I992" i="7" s="1"/>
  <c r="K656" i="6"/>
  <c r="L656" i="6" s="1"/>
  <c r="F657" i="6"/>
  <c r="J657" i="6" s="1"/>
  <c r="E657" i="6" l="1"/>
  <c r="H657" i="6"/>
  <c r="I657" i="6" s="1"/>
  <c r="K992" i="7"/>
  <c r="L992" i="7" s="1"/>
  <c r="F993" i="7"/>
  <c r="E993" i="7" l="1"/>
  <c r="J993" i="7"/>
  <c r="H993" i="7"/>
  <c r="I993" i="7" s="1"/>
  <c r="K657" i="6"/>
  <c r="F658" i="6"/>
  <c r="J658" i="6" s="1"/>
  <c r="L657" i="6" l="1"/>
  <c r="E658" i="6"/>
  <c r="H658" i="6"/>
  <c r="I658" i="6" s="1"/>
  <c r="K993" i="7"/>
  <c r="L993" i="7" s="1"/>
  <c r="F994" i="7"/>
  <c r="E994" i="7" l="1"/>
  <c r="J994" i="7"/>
  <c r="H994" i="7"/>
  <c r="I994" i="7" s="1"/>
  <c r="K658" i="6"/>
  <c r="L658" i="6" s="1"/>
  <c r="F659" i="6"/>
  <c r="J659" i="6" s="1"/>
  <c r="E659" i="6" l="1"/>
  <c r="H659" i="6"/>
  <c r="I659" i="6" s="1"/>
  <c r="K994" i="7"/>
  <c r="L994" i="7" s="1"/>
  <c r="F995" i="7"/>
  <c r="E995" i="7" l="1"/>
  <c r="J995" i="7"/>
  <c r="H995" i="7"/>
  <c r="I995" i="7" s="1"/>
  <c r="K659" i="6"/>
  <c r="F660" i="6"/>
  <c r="J660" i="6" s="1"/>
  <c r="L659" i="6" l="1"/>
  <c r="E660" i="6"/>
  <c r="H660" i="6"/>
  <c r="I660" i="6" s="1"/>
  <c r="K995" i="7"/>
  <c r="L995" i="7" s="1"/>
  <c r="F996" i="7"/>
  <c r="E996" i="7" l="1"/>
  <c r="J996" i="7"/>
  <c r="H996" i="7"/>
  <c r="I996" i="7" s="1"/>
  <c r="K660" i="6"/>
  <c r="L660" i="6" s="1"/>
  <c r="F661" i="6"/>
  <c r="J661" i="6" s="1"/>
  <c r="E661" i="6" l="1"/>
  <c r="H661" i="6"/>
  <c r="I661" i="6" s="1"/>
  <c r="K996" i="7"/>
  <c r="L996" i="7" s="1"/>
  <c r="F997" i="7"/>
  <c r="E997" i="7" l="1"/>
  <c r="J997" i="7"/>
  <c r="H997" i="7"/>
  <c r="I997" i="7" s="1"/>
  <c r="K661" i="6"/>
  <c r="F662" i="6"/>
  <c r="J662" i="6" s="1"/>
  <c r="L661" i="6" l="1"/>
  <c r="E662" i="6"/>
  <c r="H662" i="6"/>
  <c r="I662" i="6" s="1"/>
  <c r="K997" i="7"/>
  <c r="L997" i="7" s="1"/>
  <c r="F998" i="7"/>
  <c r="E998" i="7" l="1"/>
  <c r="J998" i="7"/>
  <c r="H998" i="7"/>
  <c r="I998" i="7" s="1"/>
  <c r="K662" i="6"/>
  <c r="L662" i="6" s="1"/>
  <c r="F663" i="6"/>
  <c r="J663" i="6" s="1"/>
  <c r="E663" i="6" l="1"/>
  <c r="H663" i="6"/>
  <c r="I663" i="6" s="1"/>
  <c r="K998" i="7"/>
  <c r="L998" i="7" s="1"/>
  <c r="F999" i="7"/>
  <c r="E999" i="7" l="1"/>
  <c r="J999" i="7"/>
  <c r="H999" i="7"/>
  <c r="I999" i="7" s="1"/>
  <c r="K663" i="6"/>
  <c r="L663" i="6" s="1"/>
  <c r="F664" i="6"/>
  <c r="J664" i="6" s="1"/>
  <c r="E664" i="6" l="1"/>
  <c r="H664" i="6"/>
  <c r="I664" i="6" s="1"/>
  <c r="K999" i="7"/>
  <c r="L999" i="7" s="1"/>
  <c r="F1000" i="7"/>
  <c r="E1000" i="7" l="1"/>
  <c r="J1000" i="7"/>
  <c r="H1000" i="7"/>
  <c r="I1000" i="7" s="1"/>
  <c r="K664" i="6"/>
  <c r="F665" i="6"/>
  <c r="J665" i="6" s="1"/>
  <c r="L664" i="6" l="1"/>
  <c r="E665" i="6"/>
  <c r="H665" i="6"/>
  <c r="I665" i="6" s="1"/>
  <c r="K1000" i="7"/>
  <c r="L1000" i="7" s="1"/>
  <c r="F1001" i="7"/>
  <c r="E1001" i="7" l="1"/>
  <c r="J1001" i="7"/>
  <c r="H1001" i="7"/>
  <c r="I1001" i="7" s="1"/>
  <c r="K665" i="6"/>
  <c r="F666" i="6"/>
  <c r="J666" i="6" s="1"/>
  <c r="L665" i="6" l="1"/>
  <c r="E666" i="6"/>
  <c r="H666" i="6"/>
  <c r="I666" i="6" s="1"/>
  <c r="F1002" i="7"/>
  <c r="K1001" i="7"/>
  <c r="L1001" i="7" s="1"/>
  <c r="E1002" i="7" l="1"/>
  <c r="J1002" i="7"/>
  <c r="H1002" i="7"/>
  <c r="I1002" i="7" s="1"/>
  <c r="K666" i="6"/>
  <c r="L666" i="6" s="1"/>
  <c r="F667" i="6"/>
  <c r="J667" i="6" s="1"/>
  <c r="E667" i="6" l="1"/>
  <c r="H667" i="6"/>
  <c r="I667" i="6" s="1"/>
  <c r="F1003" i="7"/>
  <c r="K1002" i="7"/>
  <c r="L1002" i="7" s="1"/>
  <c r="E1003" i="7" l="1"/>
  <c r="J1003" i="7"/>
  <c r="H1003" i="7"/>
  <c r="I1003" i="7" s="1"/>
  <c r="K667" i="6"/>
  <c r="F668" i="6"/>
  <c r="J668" i="6" s="1"/>
  <c r="L667" i="6" l="1"/>
  <c r="E668" i="6"/>
  <c r="H668" i="6"/>
  <c r="I668" i="6" s="1"/>
  <c r="K1003" i="7"/>
  <c r="L1003" i="7" s="1"/>
  <c r="F1004" i="7"/>
  <c r="E1004" i="7" l="1"/>
  <c r="J1004" i="7"/>
  <c r="H1004" i="7"/>
  <c r="I1004" i="7" s="1"/>
  <c r="K668" i="6"/>
  <c r="L668" i="6" s="1"/>
  <c r="F669" i="6"/>
  <c r="J669" i="6" s="1"/>
  <c r="E669" i="6" l="1"/>
  <c r="H669" i="6"/>
  <c r="I669" i="6" s="1"/>
  <c r="K1004" i="7"/>
  <c r="L1004" i="7" s="1"/>
  <c r="F1005" i="7"/>
  <c r="E1005" i="7" l="1"/>
  <c r="J1005" i="7"/>
  <c r="H1005" i="7"/>
  <c r="I1005" i="7" s="1"/>
  <c r="K669" i="6"/>
  <c r="F670" i="6"/>
  <c r="J670" i="6" s="1"/>
  <c r="L669" i="6" l="1"/>
  <c r="E670" i="6"/>
  <c r="H670" i="6"/>
  <c r="I670" i="6" s="1"/>
  <c r="K1005" i="7"/>
  <c r="L1005" i="7" s="1"/>
  <c r="F1006" i="7"/>
  <c r="E1006" i="7" l="1"/>
  <c r="J1006" i="7"/>
  <c r="H1006" i="7"/>
  <c r="I1006" i="7" s="1"/>
  <c r="K670" i="6"/>
  <c r="L670" i="6" s="1"/>
  <c r="F671" i="6"/>
  <c r="J671" i="6" s="1"/>
  <c r="E671" i="6" l="1"/>
  <c r="H671" i="6"/>
  <c r="I671" i="6" s="1"/>
  <c r="K1006" i="7"/>
  <c r="L1006" i="7" s="1"/>
  <c r="F1007" i="7"/>
  <c r="E1007" i="7" l="1"/>
  <c r="J1007" i="7"/>
  <c r="H1007" i="7"/>
  <c r="I1007" i="7" s="1"/>
  <c r="K671" i="6"/>
  <c r="L671" i="6" s="1"/>
  <c r="F672" i="6"/>
  <c r="J672" i="6" s="1"/>
  <c r="E672" i="6" l="1"/>
  <c r="H672" i="6"/>
  <c r="I672" i="6" s="1"/>
  <c r="K1007" i="7"/>
  <c r="L1007" i="7" s="1"/>
  <c r="F1008" i="7"/>
  <c r="E1008" i="7" l="1"/>
  <c r="J1008" i="7"/>
  <c r="H1008" i="7"/>
  <c r="I1008" i="7" s="1"/>
  <c r="K672" i="6"/>
  <c r="F673" i="6"/>
  <c r="J673" i="6" s="1"/>
  <c r="L672" i="6" l="1"/>
  <c r="E673" i="6"/>
  <c r="H673" i="6"/>
  <c r="I673" i="6" s="1"/>
  <c r="K1008" i="7"/>
  <c r="L1008" i="7" s="1"/>
  <c r="F1009" i="7"/>
  <c r="E1009" i="7" l="1"/>
  <c r="J1009" i="7"/>
  <c r="H1009" i="7"/>
  <c r="I1009" i="7" s="1"/>
  <c r="K673" i="6"/>
  <c r="L673" i="6" s="1"/>
  <c r="F674" i="6"/>
  <c r="J674" i="6" s="1"/>
  <c r="E674" i="6" l="1"/>
  <c r="H674" i="6"/>
  <c r="I674" i="6" s="1"/>
  <c r="K1009" i="7"/>
  <c r="L1009" i="7" s="1"/>
  <c r="F1010" i="7"/>
  <c r="E1010" i="7" l="1"/>
  <c r="J1010" i="7"/>
  <c r="H1010" i="7"/>
  <c r="I1010" i="7" s="1"/>
  <c r="K674" i="6"/>
  <c r="L674" i="6" s="1"/>
  <c r="F675" i="6"/>
  <c r="J675" i="6" s="1"/>
  <c r="E675" i="6" l="1"/>
  <c r="H675" i="6"/>
  <c r="I675" i="6" s="1"/>
  <c r="K1010" i="7"/>
  <c r="L1010" i="7" s="1"/>
  <c r="F1011" i="7"/>
  <c r="E1011" i="7" l="1"/>
  <c r="J1011" i="7"/>
  <c r="H1011" i="7"/>
  <c r="I1011" i="7" s="1"/>
  <c r="K675" i="6"/>
  <c r="L675" i="6" s="1"/>
  <c r="F676" i="6"/>
  <c r="J676" i="6" s="1"/>
  <c r="E676" i="6" l="1"/>
  <c r="H676" i="6"/>
  <c r="I676" i="6" s="1"/>
  <c r="K1011" i="7"/>
  <c r="L1011" i="7" s="1"/>
  <c r="F1012" i="7"/>
  <c r="E1012" i="7" l="1"/>
  <c r="J1012" i="7"/>
  <c r="H1012" i="7"/>
  <c r="I1012" i="7" s="1"/>
  <c r="K676" i="6"/>
  <c r="F677" i="6"/>
  <c r="J677" i="6" s="1"/>
  <c r="L676" i="6" l="1"/>
  <c r="E677" i="6"/>
  <c r="H677" i="6"/>
  <c r="I677" i="6" s="1"/>
  <c r="K1012" i="7"/>
  <c r="L1012" i="7" s="1"/>
  <c r="F1013" i="7"/>
  <c r="E1013" i="7" l="1"/>
  <c r="J1013" i="7"/>
  <c r="H1013" i="7"/>
  <c r="I1013" i="7" s="1"/>
  <c r="K677" i="6"/>
  <c r="L677" i="6" s="1"/>
  <c r="F678" i="6"/>
  <c r="J678" i="6" s="1"/>
  <c r="E678" i="6" l="1"/>
  <c r="H678" i="6"/>
  <c r="I678" i="6" s="1"/>
  <c r="K1013" i="7"/>
  <c r="L1013" i="7" s="1"/>
  <c r="F1014" i="7"/>
  <c r="E1014" i="7" l="1"/>
  <c r="J1014" i="7"/>
  <c r="H1014" i="7"/>
  <c r="I1014" i="7" s="1"/>
  <c r="K678" i="6"/>
  <c r="L678" i="6" s="1"/>
  <c r="F679" i="6"/>
  <c r="J679" i="6" s="1"/>
  <c r="E679" i="6" l="1"/>
  <c r="H679" i="6"/>
  <c r="I679" i="6" s="1"/>
  <c r="K1014" i="7"/>
  <c r="L1014" i="7" s="1"/>
  <c r="F1015" i="7"/>
  <c r="E1015" i="7" l="1"/>
  <c r="J1015" i="7"/>
  <c r="H1015" i="7"/>
  <c r="I1015" i="7" s="1"/>
  <c r="K679" i="6"/>
  <c r="L679" i="6" s="1"/>
  <c r="F680" i="6"/>
  <c r="J680" i="6" s="1"/>
  <c r="E680" i="6" l="1"/>
  <c r="H680" i="6"/>
  <c r="I680" i="6" s="1"/>
  <c r="K1015" i="7"/>
  <c r="L1015" i="7" s="1"/>
  <c r="F1016" i="7"/>
  <c r="E1016" i="7" l="1"/>
  <c r="J1016" i="7"/>
  <c r="H1016" i="7"/>
  <c r="I1016" i="7" s="1"/>
  <c r="K680" i="6"/>
  <c r="L680" i="6" s="1"/>
  <c r="F681" i="6"/>
  <c r="J681" i="6" s="1"/>
  <c r="E681" i="6" l="1"/>
  <c r="H681" i="6"/>
  <c r="I681" i="6" s="1"/>
  <c r="K1016" i="7"/>
  <c r="L1016" i="7" s="1"/>
  <c r="F1017" i="7"/>
  <c r="E1017" i="7" l="1"/>
  <c r="J1017" i="7"/>
  <c r="H1017" i="7"/>
  <c r="I1017" i="7" s="1"/>
  <c r="K681" i="6"/>
  <c r="F682" i="6"/>
  <c r="J682" i="6" s="1"/>
  <c r="L681" i="6" l="1"/>
  <c r="E682" i="6"/>
  <c r="H682" i="6"/>
  <c r="I682" i="6" s="1"/>
  <c r="K1017" i="7"/>
  <c r="L1017" i="7" s="1"/>
  <c r="F1018" i="7"/>
  <c r="E1018" i="7" l="1"/>
  <c r="J1018" i="7"/>
  <c r="H1018" i="7"/>
  <c r="I1018" i="7" s="1"/>
  <c r="K682" i="6"/>
  <c r="L682" i="6" s="1"/>
  <c r="F683" i="6"/>
  <c r="J683" i="6" s="1"/>
  <c r="E683" i="6" l="1"/>
  <c r="H683" i="6"/>
  <c r="I683" i="6" s="1"/>
  <c r="K1018" i="7"/>
  <c r="L1018" i="7" s="1"/>
  <c r="F1019" i="7"/>
  <c r="E1019" i="7" l="1"/>
  <c r="J1019" i="7"/>
  <c r="H1019" i="7"/>
  <c r="I1019" i="7" s="1"/>
  <c r="K683" i="6"/>
  <c r="F684" i="6"/>
  <c r="J684" i="6" s="1"/>
  <c r="L683" i="6" l="1"/>
  <c r="E684" i="6"/>
  <c r="H684" i="6"/>
  <c r="I684" i="6" s="1"/>
  <c r="K1019" i="7"/>
  <c r="L1019" i="7" s="1"/>
  <c r="F1020" i="7"/>
  <c r="E1020" i="7" l="1"/>
  <c r="J1020" i="7"/>
  <c r="H1020" i="7"/>
  <c r="I1020" i="7" s="1"/>
  <c r="K684" i="6"/>
  <c r="L684" i="6" s="1"/>
  <c r="F685" i="6"/>
  <c r="J685" i="6" s="1"/>
  <c r="E685" i="6" l="1"/>
  <c r="H685" i="6"/>
  <c r="I685" i="6" s="1"/>
  <c r="K1020" i="7"/>
  <c r="L1020" i="7" s="1"/>
  <c r="F1021" i="7"/>
  <c r="E1021" i="7" l="1"/>
  <c r="J1021" i="7"/>
  <c r="H1021" i="7"/>
  <c r="I1021" i="7" s="1"/>
  <c r="K685" i="6"/>
  <c r="F686" i="6"/>
  <c r="J686" i="6" s="1"/>
  <c r="L685" i="6" l="1"/>
  <c r="E686" i="6"/>
  <c r="H686" i="6"/>
  <c r="I686" i="6" s="1"/>
  <c r="K1021" i="7"/>
  <c r="L1021" i="7" s="1"/>
  <c r="F1022" i="7"/>
  <c r="E1022" i="7" l="1"/>
  <c r="J1022" i="7"/>
  <c r="H1022" i="7"/>
  <c r="I1022" i="7" s="1"/>
  <c r="K686" i="6"/>
  <c r="L686" i="6" s="1"/>
  <c r="F687" i="6"/>
  <c r="J687" i="6" s="1"/>
  <c r="E687" i="6" l="1"/>
  <c r="H687" i="6"/>
  <c r="I687" i="6" s="1"/>
  <c r="K1022" i="7"/>
  <c r="L1022" i="7" s="1"/>
  <c r="F1023" i="7"/>
  <c r="E1023" i="7" l="1"/>
  <c r="J1023" i="7"/>
  <c r="H1023" i="7"/>
  <c r="I1023" i="7" s="1"/>
  <c r="K687" i="6"/>
  <c r="F688" i="6"/>
  <c r="J688" i="6" s="1"/>
  <c r="L687" i="6" l="1"/>
  <c r="E688" i="6"/>
  <c r="H688" i="6"/>
  <c r="I688" i="6" s="1"/>
  <c r="K1023" i="7"/>
  <c r="L1023" i="7" s="1"/>
  <c r="F1024" i="7"/>
  <c r="E1024" i="7" l="1"/>
  <c r="J1024" i="7"/>
  <c r="H1024" i="7"/>
  <c r="I1024" i="7" s="1"/>
  <c r="K688" i="6"/>
  <c r="L688" i="6" s="1"/>
  <c r="F689" i="6"/>
  <c r="J689" i="6" s="1"/>
  <c r="E689" i="6" l="1"/>
  <c r="H689" i="6"/>
  <c r="I689" i="6" s="1"/>
  <c r="K1024" i="7"/>
  <c r="L1024" i="7" s="1"/>
  <c r="F1025" i="7"/>
  <c r="E1025" i="7" l="1"/>
  <c r="J1025" i="7"/>
  <c r="H1025" i="7"/>
  <c r="I1025" i="7" s="1"/>
  <c r="K689" i="6"/>
  <c r="F690" i="6"/>
  <c r="J690" i="6" s="1"/>
  <c r="L689" i="6" l="1"/>
  <c r="E690" i="6"/>
  <c r="H690" i="6"/>
  <c r="I690" i="6" s="1"/>
  <c r="K1025" i="7"/>
  <c r="L1025" i="7" s="1"/>
  <c r="F1026" i="7"/>
  <c r="E1026" i="7" l="1"/>
  <c r="J1026" i="7"/>
  <c r="H1026" i="7"/>
  <c r="I1026" i="7" s="1"/>
  <c r="K690" i="6"/>
  <c r="L690" i="6" s="1"/>
  <c r="F691" i="6"/>
  <c r="J691" i="6" s="1"/>
  <c r="E691" i="6" l="1"/>
  <c r="H691" i="6"/>
  <c r="I691" i="6" s="1"/>
  <c r="K1026" i="7"/>
  <c r="L1026" i="7" s="1"/>
  <c r="F1027" i="7"/>
  <c r="E1027" i="7" l="1"/>
  <c r="J1027" i="7"/>
  <c r="H1027" i="7"/>
  <c r="I1027" i="7" s="1"/>
  <c r="K691" i="6"/>
  <c r="F692" i="6"/>
  <c r="J692" i="6" s="1"/>
  <c r="L691" i="6" l="1"/>
  <c r="E692" i="6"/>
  <c r="H692" i="6"/>
  <c r="I692" i="6" s="1"/>
  <c r="K1027" i="7"/>
  <c r="L1027" i="7" s="1"/>
  <c r="F1028" i="7"/>
  <c r="E1028" i="7" l="1"/>
  <c r="J1028" i="7"/>
  <c r="H1028" i="7"/>
  <c r="I1028" i="7" s="1"/>
  <c r="K692" i="6"/>
  <c r="L692" i="6" s="1"/>
  <c r="F693" i="6"/>
  <c r="J693" i="6" s="1"/>
  <c r="E693" i="6" l="1"/>
  <c r="H693" i="6"/>
  <c r="I693" i="6" s="1"/>
  <c r="K1028" i="7"/>
  <c r="L1028" i="7" s="1"/>
  <c r="F1029" i="7"/>
  <c r="E1029" i="7" l="1"/>
  <c r="J1029" i="7"/>
  <c r="H1029" i="7"/>
  <c r="I1029" i="7" s="1"/>
  <c r="K693" i="6"/>
  <c r="F694" i="6"/>
  <c r="J694" i="6" s="1"/>
  <c r="L693" i="6" l="1"/>
  <c r="E694" i="6"/>
  <c r="H694" i="6"/>
  <c r="I694" i="6" s="1"/>
  <c r="K1029" i="7"/>
  <c r="L1029" i="7" s="1"/>
  <c r="F1030" i="7"/>
  <c r="E1030" i="7" l="1"/>
  <c r="J1030" i="7"/>
  <c r="H1030" i="7"/>
  <c r="I1030" i="7" s="1"/>
  <c r="K694" i="6"/>
  <c r="L694" i="6" s="1"/>
  <c r="F695" i="6"/>
  <c r="J695" i="6" s="1"/>
  <c r="E695" i="6" l="1"/>
  <c r="H695" i="6"/>
  <c r="I695" i="6" s="1"/>
  <c r="K1030" i="7"/>
  <c r="L1030" i="7" s="1"/>
  <c r="F1031" i="7"/>
  <c r="E1031" i="7" l="1"/>
  <c r="J1031" i="7"/>
  <c r="H1031" i="7"/>
  <c r="I1031" i="7" s="1"/>
  <c r="K695" i="6"/>
  <c r="L695" i="6" s="1"/>
  <c r="F696" i="6"/>
  <c r="J696" i="6" s="1"/>
  <c r="E696" i="6" l="1"/>
  <c r="H696" i="6"/>
  <c r="I696" i="6" s="1"/>
  <c r="K1031" i="7"/>
  <c r="L1031" i="7" s="1"/>
  <c r="F1032" i="7"/>
  <c r="E1032" i="7" l="1"/>
  <c r="J1032" i="7"/>
  <c r="H1032" i="7"/>
  <c r="I1032" i="7" s="1"/>
  <c r="K696" i="6"/>
  <c r="L696" i="6" s="1"/>
  <c r="F697" i="6"/>
  <c r="J697" i="6" s="1"/>
  <c r="E697" i="6" l="1"/>
  <c r="H697" i="6"/>
  <c r="I697" i="6" s="1"/>
  <c r="K1032" i="7"/>
  <c r="L1032" i="7" s="1"/>
  <c r="F1033" i="7"/>
  <c r="E1033" i="7" l="1"/>
  <c r="J1033" i="7"/>
  <c r="H1033" i="7"/>
  <c r="I1033" i="7" s="1"/>
  <c r="K697" i="6"/>
  <c r="F698" i="6"/>
  <c r="J698" i="6" s="1"/>
  <c r="L697" i="6" l="1"/>
  <c r="E698" i="6"/>
  <c r="H698" i="6"/>
  <c r="I698" i="6" s="1"/>
  <c r="K1033" i="7"/>
  <c r="L1033" i="7" s="1"/>
  <c r="F1034" i="7"/>
  <c r="E1034" i="7" l="1"/>
  <c r="J1034" i="7"/>
  <c r="H1034" i="7"/>
  <c r="I1034" i="7" s="1"/>
  <c r="K698" i="6"/>
  <c r="F699" i="6"/>
  <c r="J699" i="6" s="1"/>
  <c r="L698" i="6" l="1"/>
  <c r="E699" i="6"/>
  <c r="H699" i="6"/>
  <c r="I699" i="6" s="1"/>
  <c r="K1034" i="7"/>
  <c r="L1034" i="7" s="1"/>
  <c r="F1035" i="7"/>
  <c r="E1035" i="7" l="1"/>
  <c r="J1035" i="7"/>
  <c r="H1035" i="7"/>
  <c r="I1035" i="7" s="1"/>
  <c r="K699" i="6"/>
  <c r="F700" i="6"/>
  <c r="J700" i="6" s="1"/>
  <c r="L699" i="6" l="1"/>
  <c r="E700" i="6"/>
  <c r="H700" i="6"/>
  <c r="I700" i="6" s="1"/>
  <c r="K1035" i="7"/>
  <c r="L1035" i="7" s="1"/>
  <c r="F1036" i="7"/>
  <c r="E1036" i="7" l="1"/>
  <c r="J1036" i="7"/>
  <c r="H1036" i="7"/>
  <c r="I1036" i="7" s="1"/>
  <c r="K700" i="6"/>
  <c r="F701" i="6"/>
  <c r="J701" i="6" s="1"/>
  <c r="L700" i="6" l="1"/>
  <c r="E701" i="6"/>
  <c r="H701" i="6"/>
  <c r="I701" i="6" s="1"/>
  <c r="K1036" i="7"/>
  <c r="L1036" i="7" s="1"/>
  <c r="F1037" i="7"/>
  <c r="E1037" i="7" l="1"/>
  <c r="J1037" i="7"/>
  <c r="H1037" i="7"/>
  <c r="I1037" i="7" s="1"/>
  <c r="K701" i="6"/>
  <c r="F702" i="6"/>
  <c r="J702" i="6" s="1"/>
  <c r="L701" i="6" l="1"/>
  <c r="E702" i="6"/>
  <c r="H702" i="6"/>
  <c r="I702" i="6" s="1"/>
  <c r="K1037" i="7"/>
  <c r="L1037" i="7" s="1"/>
  <c r="F1038" i="7"/>
  <c r="E1038" i="7" l="1"/>
  <c r="J1038" i="7"/>
  <c r="H1038" i="7"/>
  <c r="I1038" i="7" s="1"/>
  <c r="K702" i="6"/>
  <c r="L702" i="6" s="1"/>
  <c r="F703" i="6"/>
  <c r="J703" i="6" s="1"/>
  <c r="E703" i="6" l="1"/>
  <c r="H703" i="6"/>
  <c r="I703" i="6" s="1"/>
  <c r="K1038" i="7"/>
  <c r="L1038" i="7" s="1"/>
  <c r="F1039" i="7"/>
  <c r="E1039" i="7" l="1"/>
  <c r="J1039" i="7"/>
  <c r="H1039" i="7"/>
  <c r="I1039" i="7" s="1"/>
  <c r="K703" i="6"/>
  <c r="L703" i="6" s="1"/>
  <c r="F704" i="6"/>
  <c r="J704" i="6" s="1"/>
  <c r="E704" i="6" l="1"/>
  <c r="H704" i="6"/>
  <c r="I704" i="6" s="1"/>
  <c r="K1039" i="7"/>
  <c r="L1039" i="7" s="1"/>
  <c r="F1040" i="7"/>
  <c r="E1040" i="7" l="1"/>
  <c r="J1040" i="7"/>
  <c r="H1040" i="7"/>
  <c r="I1040" i="7" s="1"/>
  <c r="K704" i="6"/>
  <c r="L704" i="6" s="1"/>
  <c r="F705" i="6"/>
  <c r="J705" i="6" s="1"/>
  <c r="E705" i="6" l="1"/>
  <c r="H705" i="6"/>
  <c r="I705" i="6" s="1"/>
  <c r="K1040" i="7"/>
  <c r="L1040" i="7" s="1"/>
  <c r="F1041" i="7"/>
  <c r="E1041" i="7" l="1"/>
  <c r="J1041" i="7"/>
  <c r="H1041" i="7"/>
  <c r="I1041" i="7" s="1"/>
  <c r="K705" i="6"/>
  <c r="L705" i="6" s="1"/>
  <c r="F706" i="6"/>
  <c r="J706" i="6" s="1"/>
  <c r="E706" i="6" l="1"/>
  <c r="H706" i="6"/>
  <c r="I706" i="6" s="1"/>
  <c r="K1041" i="7"/>
  <c r="L1041" i="7" s="1"/>
  <c r="F1042" i="7"/>
  <c r="E1042" i="7" l="1"/>
  <c r="J1042" i="7"/>
  <c r="H1042" i="7"/>
  <c r="I1042" i="7" s="1"/>
  <c r="K706" i="6"/>
  <c r="L706" i="6" s="1"/>
  <c r="F707" i="6"/>
  <c r="J707" i="6" s="1"/>
  <c r="E707" i="6" l="1"/>
  <c r="H707" i="6"/>
  <c r="I707" i="6" s="1"/>
  <c r="K1042" i="7"/>
  <c r="L1042" i="7" s="1"/>
  <c r="F1043" i="7"/>
  <c r="E1043" i="7" l="1"/>
  <c r="J1043" i="7"/>
  <c r="H1043" i="7"/>
  <c r="I1043" i="7" s="1"/>
  <c r="K707" i="6"/>
  <c r="L707" i="6" s="1"/>
  <c r="F708" i="6"/>
  <c r="J708" i="6" s="1"/>
  <c r="E708" i="6" l="1"/>
  <c r="H708" i="6"/>
  <c r="I708" i="6" s="1"/>
  <c r="K1043" i="7"/>
  <c r="L1043" i="7" s="1"/>
  <c r="F1044" i="7"/>
  <c r="E1044" i="7" l="1"/>
  <c r="J1044" i="7"/>
  <c r="H1044" i="7"/>
  <c r="I1044" i="7" s="1"/>
  <c r="K708" i="6"/>
  <c r="L708" i="6" s="1"/>
  <c r="F709" i="6"/>
  <c r="J709" i="6" s="1"/>
  <c r="E709" i="6" l="1"/>
  <c r="H709" i="6"/>
  <c r="I709" i="6" s="1"/>
  <c r="K1044" i="7"/>
  <c r="L1044" i="7" s="1"/>
  <c r="F1045" i="7"/>
  <c r="E1045" i="7" l="1"/>
  <c r="J1045" i="7"/>
  <c r="H1045" i="7"/>
  <c r="I1045" i="7" s="1"/>
  <c r="K709" i="6"/>
  <c r="L709" i="6" s="1"/>
  <c r="F710" i="6"/>
  <c r="J710" i="6" s="1"/>
  <c r="E710" i="6" l="1"/>
  <c r="H710" i="6"/>
  <c r="I710" i="6" s="1"/>
  <c r="K1045" i="7"/>
  <c r="L1045" i="7" s="1"/>
  <c r="F1046" i="7"/>
  <c r="E1046" i="7" l="1"/>
  <c r="J1046" i="7"/>
  <c r="H1046" i="7"/>
  <c r="I1046" i="7" s="1"/>
  <c r="K710" i="6"/>
  <c r="L710" i="6" s="1"/>
  <c r="F711" i="6"/>
  <c r="J711" i="6" s="1"/>
  <c r="E711" i="6" l="1"/>
  <c r="H711" i="6"/>
  <c r="I711" i="6" s="1"/>
  <c r="K1046" i="7"/>
  <c r="L1046" i="7" s="1"/>
  <c r="F1047" i="7"/>
  <c r="E1047" i="7" l="1"/>
  <c r="J1047" i="7"/>
  <c r="H1047" i="7"/>
  <c r="I1047" i="7" s="1"/>
  <c r="K711" i="6"/>
  <c r="L711" i="6" s="1"/>
  <c r="F712" i="6"/>
  <c r="J712" i="6" s="1"/>
  <c r="E712" i="6" l="1"/>
  <c r="H712" i="6"/>
  <c r="I712" i="6" s="1"/>
  <c r="K1047" i="7"/>
  <c r="L1047" i="7" s="1"/>
  <c r="F1048" i="7"/>
  <c r="E1048" i="7" l="1"/>
  <c r="J1048" i="7"/>
  <c r="H1048" i="7"/>
  <c r="I1048" i="7" s="1"/>
  <c r="K712" i="6"/>
  <c r="F713" i="6"/>
  <c r="J713" i="6" s="1"/>
  <c r="L712" i="6" l="1"/>
  <c r="E713" i="6"/>
  <c r="H713" i="6"/>
  <c r="I713" i="6" s="1"/>
  <c r="K1048" i="7"/>
  <c r="L1048" i="7" s="1"/>
  <c r="F1049" i="7"/>
  <c r="E1049" i="7" l="1"/>
  <c r="J1049" i="7"/>
  <c r="H1049" i="7"/>
  <c r="I1049" i="7" s="1"/>
  <c r="K713" i="6"/>
  <c r="F714" i="6"/>
  <c r="J714" i="6" s="1"/>
  <c r="L713" i="6" l="1"/>
  <c r="E714" i="6"/>
  <c r="H714" i="6"/>
  <c r="I714" i="6" s="1"/>
  <c r="K1049" i="7"/>
  <c r="L1049" i="7" s="1"/>
  <c r="F1050" i="7"/>
  <c r="E1050" i="7" l="1"/>
  <c r="J1050" i="7"/>
  <c r="H1050" i="7"/>
  <c r="I1050" i="7" s="1"/>
  <c r="K714" i="6"/>
  <c r="L714" i="6" s="1"/>
  <c r="F715" i="6"/>
  <c r="J715" i="6" s="1"/>
  <c r="E715" i="6" l="1"/>
  <c r="H715" i="6"/>
  <c r="I715" i="6" s="1"/>
  <c r="K1050" i="7"/>
  <c r="L1050" i="7" s="1"/>
  <c r="F1051" i="7"/>
  <c r="E1051" i="7" l="1"/>
  <c r="J1051" i="7"/>
  <c r="H1051" i="7"/>
  <c r="I1051" i="7" s="1"/>
  <c r="K715" i="6"/>
  <c r="L715" i="6" s="1"/>
  <c r="F716" i="6"/>
  <c r="J716" i="6" s="1"/>
  <c r="E716" i="6" l="1"/>
  <c r="H716" i="6"/>
  <c r="I716" i="6" s="1"/>
  <c r="K1051" i="7"/>
  <c r="L1051" i="7" s="1"/>
  <c r="F1052" i="7"/>
  <c r="E1052" i="7" l="1"/>
  <c r="J1052" i="7"/>
  <c r="H1052" i="7"/>
  <c r="I1052" i="7" s="1"/>
  <c r="K716" i="6"/>
  <c r="L716" i="6" s="1"/>
  <c r="F717" i="6"/>
  <c r="J717" i="6" s="1"/>
  <c r="E717" i="6" l="1"/>
  <c r="H717" i="6"/>
  <c r="I717" i="6" s="1"/>
  <c r="K1052" i="7"/>
  <c r="L1052" i="7" s="1"/>
  <c r="F1053" i="7"/>
  <c r="E1053" i="7" l="1"/>
  <c r="J1053" i="7"/>
  <c r="H1053" i="7"/>
  <c r="I1053" i="7" s="1"/>
  <c r="K717" i="6"/>
  <c r="F718" i="6"/>
  <c r="J718" i="6" s="1"/>
  <c r="L717" i="6" l="1"/>
  <c r="E718" i="6"/>
  <c r="H718" i="6"/>
  <c r="I718" i="6" s="1"/>
  <c r="K1053" i="7"/>
  <c r="L1053" i="7" s="1"/>
  <c r="F1054" i="7"/>
  <c r="E1054" i="7" l="1"/>
  <c r="J1054" i="7"/>
  <c r="H1054" i="7"/>
  <c r="I1054" i="7" s="1"/>
  <c r="K718" i="6"/>
  <c r="L718" i="6" s="1"/>
  <c r="F719" i="6"/>
  <c r="J719" i="6" s="1"/>
  <c r="E719" i="6" l="1"/>
  <c r="H719" i="6"/>
  <c r="I719" i="6" s="1"/>
  <c r="K1054" i="7"/>
  <c r="L1054" i="7" s="1"/>
  <c r="F1055" i="7"/>
  <c r="E1055" i="7" l="1"/>
  <c r="J1055" i="7"/>
  <c r="H1055" i="7"/>
  <c r="I1055" i="7" s="1"/>
  <c r="K719" i="6"/>
  <c r="L719" i="6" s="1"/>
  <c r="F720" i="6"/>
  <c r="J720" i="6" s="1"/>
  <c r="E720" i="6" l="1"/>
  <c r="H720" i="6"/>
  <c r="I720" i="6" s="1"/>
  <c r="K1055" i="7"/>
  <c r="L1055" i="7" s="1"/>
  <c r="F1056" i="7"/>
  <c r="E1056" i="7" l="1"/>
  <c r="J1056" i="7"/>
  <c r="H1056" i="7"/>
  <c r="I1056" i="7" s="1"/>
  <c r="K720" i="6"/>
  <c r="F721" i="6"/>
  <c r="J721" i="6" s="1"/>
  <c r="L720" i="6" l="1"/>
  <c r="E721" i="6"/>
  <c r="H721" i="6"/>
  <c r="I721" i="6" s="1"/>
  <c r="K1056" i="7"/>
  <c r="L1056" i="7" s="1"/>
  <c r="F1057" i="7"/>
  <c r="E1057" i="7" l="1"/>
  <c r="J1057" i="7"/>
  <c r="H1057" i="7"/>
  <c r="I1057" i="7" s="1"/>
  <c r="K721" i="6"/>
  <c r="F722" i="6"/>
  <c r="J722" i="6" s="1"/>
  <c r="L721" i="6" l="1"/>
  <c r="E722" i="6"/>
  <c r="H722" i="6"/>
  <c r="I722" i="6" s="1"/>
  <c r="K1057" i="7"/>
  <c r="L1057" i="7" s="1"/>
  <c r="F1058" i="7"/>
  <c r="E1058" i="7" l="1"/>
  <c r="J1058" i="7"/>
  <c r="H1058" i="7"/>
  <c r="I1058" i="7" s="1"/>
  <c r="K722" i="6"/>
  <c r="L722" i="6" s="1"/>
  <c r="F723" i="6"/>
  <c r="J723" i="6" s="1"/>
  <c r="E723" i="6" l="1"/>
  <c r="H723" i="6"/>
  <c r="I723" i="6" s="1"/>
  <c r="K1058" i="7"/>
  <c r="L1058" i="7" s="1"/>
  <c r="F1059" i="7"/>
  <c r="E1059" i="7" l="1"/>
  <c r="J1059" i="7"/>
  <c r="H1059" i="7"/>
  <c r="I1059" i="7" s="1"/>
  <c r="K723" i="6"/>
  <c r="F724" i="6"/>
  <c r="J724" i="6" s="1"/>
  <c r="L723" i="6" l="1"/>
  <c r="E724" i="6"/>
  <c r="H724" i="6"/>
  <c r="I724" i="6" s="1"/>
  <c r="K1059" i="7"/>
  <c r="L1059" i="7" s="1"/>
  <c r="F1060" i="7"/>
  <c r="E1060" i="7" l="1"/>
  <c r="J1060" i="7"/>
  <c r="H1060" i="7"/>
  <c r="I1060" i="7" s="1"/>
  <c r="K724" i="6"/>
  <c r="L724" i="6" s="1"/>
  <c r="F725" i="6"/>
  <c r="J725" i="6" s="1"/>
  <c r="K1060" i="7" l="1"/>
  <c r="L1060" i="7" s="1"/>
  <c r="F1061" i="7"/>
  <c r="E725" i="6"/>
  <c r="H725" i="6"/>
  <c r="I725" i="6" s="1"/>
  <c r="K725" i="6" l="1"/>
  <c r="F726" i="6"/>
  <c r="J726" i="6" s="1"/>
  <c r="E1061" i="7"/>
  <c r="J1061" i="7"/>
  <c r="H1061" i="7"/>
  <c r="I1061" i="7" s="1"/>
  <c r="L725" i="6" l="1"/>
  <c r="K1061" i="7"/>
  <c r="L1061" i="7" s="1"/>
  <c r="F1062" i="7"/>
  <c r="E726" i="6"/>
  <c r="H726" i="6"/>
  <c r="I726" i="6" s="1"/>
  <c r="E1062" i="7" l="1"/>
  <c r="J1062" i="7"/>
  <c r="H1062" i="7"/>
  <c r="I1062" i="7" s="1"/>
  <c r="K726" i="6"/>
  <c r="L726" i="6" s="1"/>
  <c r="F727" i="6"/>
  <c r="J727" i="6" s="1"/>
  <c r="E727" i="6" l="1"/>
  <c r="H727" i="6"/>
  <c r="I727" i="6" s="1"/>
  <c r="K1062" i="7"/>
  <c r="L1062" i="7" s="1"/>
  <c r="F1063" i="7"/>
  <c r="E1063" i="7" l="1"/>
  <c r="J1063" i="7"/>
  <c r="H1063" i="7"/>
  <c r="I1063" i="7" s="1"/>
  <c r="K727" i="6"/>
  <c r="L727" i="6" s="1"/>
  <c r="F728" i="6"/>
  <c r="J728" i="6" s="1"/>
  <c r="E728" i="6" l="1"/>
  <c r="H728" i="6"/>
  <c r="I728" i="6" s="1"/>
  <c r="K1063" i="7"/>
  <c r="L1063" i="7" s="1"/>
  <c r="F1064" i="7"/>
  <c r="E1064" i="7" l="1"/>
  <c r="J1064" i="7"/>
  <c r="H1064" i="7"/>
  <c r="I1064" i="7" s="1"/>
  <c r="K728" i="6"/>
  <c r="L728" i="6" s="1"/>
  <c r="F729" i="6"/>
  <c r="J729" i="6" s="1"/>
  <c r="E729" i="6" l="1"/>
  <c r="H729" i="6"/>
  <c r="I729" i="6" s="1"/>
  <c r="K1064" i="7"/>
  <c r="L1064" i="7" s="1"/>
  <c r="F1065" i="7"/>
  <c r="E1065" i="7" l="1"/>
  <c r="J1065" i="7"/>
  <c r="H1065" i="7"/>
  <c r="I1065" i="7" s="1"/>
  <c r="K729" i="6"/>
  <c r="F730" i="6"/>
  <c r="J730" i="6" s="1"/>
  <c r="L729" i="6" l="1"/>
  <c r="E730" i="6"/>
  <c r="H730" i="6"/>
  <c r="I730" i="6" s="1"/>
  <c r="K1065" i="7"/>
  <c r="L1065" i="7" s="1"/>
  <c r="F1066" i="7"/>
  <c r="E1066" i="7" l="1"/>
  <c r="J1066" i="7"/>
  <c r="H1066" i="7"/>
  <c r="I1066" i="7" s="1"/>
  <c r="K730" i="6"/>
  <c r="L730" i="6" s="1"/>
  <c r="F731" i="6"/>
  <c r="J731" i="6" s="1"/>
  <c r="E731" i="6" l="1"/>
  <c r="H731" i="6"/>
  <c r="I731" i="6" s="1"/>
  <c r="K1066" i="7"/>
  <c r="L1066" i="7" s="1"/>
  <c r="F1067" i="7"/>
  <c r="E1067" i="7" l="1"/>
  <c r="J1067" i="7"/>
  <c r="H1067" i="7"/>
  <c r="I1067" i="7" s="1"/>
  <c r="K731" i="6"/>
  <c r="L731" i="6" s="1"/>
  <c r="F732" i="6"/>
  <c r="J732" i="6" s="1"/>
  <c r="E732" i="6" l="1"/>
  <c r="H732" i="6"/>
  <c r="I732" i="6" s="1"/>
  <c r="K1067" i="7"/>
  <c r="L1067" i="7" s="1"/>
  <c r="F1068" i="7"/>
  <c r="E1068" i="7" l="1"/>
  <c r="J1068" i="7"/>
  <c r="H1068" i="7"/>
  <c r="I1068" i="7" s="1"/>
  <c r="K732" i="6"/>
  <c r="L732" i="6" l="1"/>
  <c r="M2" i="6" s="1"/>
  <c r="K1068" i="7"/>
  <c r="L1068" i="7" s="1"/>
  <c r="F1069" i="7"/>
  <c r="E1069" i="7" l="1"/>
  <c r="J1069" i="7"/>
  <c r="H1069" i="7"/>
  <c r="I1069" i="7" s="1"/>
  <c r="K1069" i="7" l="1"/>
  <c r="L1069" i="7" s="1"/>
  <c r="F1070" i="7"/>
  <c r="E1070" i="7" l="1"/>
  <c r="J1070" i="7"/>
  <c r="H1070" i="7"/>
  <c r="I1070" i="7" s="1"/>
  <c r="K1070" i="7" l="1"/>
  <c r="L1070" i="7" s="1"/>
  <c r="F1071" i="7"/>
  <c r="E1071" i="7" l="1"/>
  <c r="J1071" i="7"/>
  <c r="H1071" i="7"/>
  <c r="I1071" i="7" s="1"/>
  <c r="K1071" i="7" l="1"/>
  <c r="L1071" i="7" s="1"/>
  <c r="F1072" i="7"/>
  <c r="E1072" i="7" l="1"/>
  <c r="J1072" i="7"/>
  <c r="H1072" i="7"/>
  <c r="I1072" i="7" s="1"/>
  <c r="K1072" i="7" l="1"/>
  <c r="L1072" i="7" s="1"/>
  <c r="F1073" i="7"/>
  <c r="E1073" i="7" l="1"/>
  <c r="J1073" i="7"/>
  <c r="H1073" i="7"/>
  <c r="I1073" i="7" s="1"/>
  <c r="K1073" i="7" l="1"/>
  <c r="L1073" i="7" s="1"/>
  <c r="F1074" i="7"/>
  <c r="E1074" i="7" l="1"/>
  <c r="J1074" i="7"/>
  <c r="H1074" i="7"/>
  <c r="I1074" i="7" s="1"/>
  <c r="K1074" i="7" l="1"/>
  <c r="L1074" i="7" s="1"/>
  <c r="F1075" i="7"/>
  <c r="E1075" i="7" l="1"/>
  <c r="J1075" i="7"/>
  <c r="H1075" i="7"/>
  <c r="I1075" i="7" s="1"/>
  <c r="K1075" i="7" l="1"/>
  <c r="L1075" i="7" s="1"/>
  <c r="F1076" i="7"/>
  <c r="E1076" i="7" l="1"/>
  <c r="J1076" i="7"/>
  <c r="H1076" i="7"/>
  <c r="I1076" i="7" s="1"/>
  <c r="K1076" i="7" l="1"/>
  <c r="L1076" i="7" s="1"/>
  <c r="F1077" i="7"/>
  <c r="E1077" i="7" l="1"/>
  <c r="J1077" i="7"/>
  <c r="H1077" i="7"/>
  <c r="I1077" i="7" s="1"/>
  <c r="K1077" i="7" l="1"/>
  <c r="L1077" i="7" s="1"/>
  <c r="F1078" i="7"/>
  <c r="E1078" i="7" l="1"/>
  <c r="J1078" i="7"/>
  <c r="H1078" i="7"/>
  <c r="I1078" i="7" s="1"/>
  <c r="K1078" i="7" l="1"/>
  <c r="L1078" i="7" s="1"/>
  <c r="F1079" i="7"/>
  <c r="E1079" i="7" l="1"/>
  <c r="J1079" i="7"/>
  <c r="H1079" i="7"/>
  <c r="I1079" i="7" s="1"/>
  <c r="K1079" i="7" l="1"/>
  <c r="L1079" i="7" s="1"/>
  <c r="F1080" i="7"/>
  <c r="E1080" i="7" l="1"/>
  <c r="J1080" i="7"/>
  <c r="H1080" i="7"/>
  <c r="I1080" i="7" s="1"/>
  <c r="K1080" i="7" l="1"/>
  <c r="L1080" i="7" s="1"/>
  <c r="F1081" i="7"/>
  <c r="E1081" i="7" l="1"/>
  <c r="J1081" i="7"/>
  <c r="H1081" i="7"/>
  <c r="I1081" i="7" s="1"/>
  <c r="K1081" i="7" l="1"/>
  <c r="L1081" i="7" s="1"/>
  <c r="F1082" i="7"/>
  <c r="E1082" i="7" l="1"/>
  <c r="J1082" i="7"/>
  <c r="H1082" i="7"/>
  <c r="I1082" i="7" s="1"/>
  <c r="K1082" i="7" l="1"/>
  <c r="L1082" i="7" s="1"/>
  <c r="F1083" i="7"/>
  <c r="E1083" i="7" l="1"/>
  <c r="J1083" i="7"/>
  <c r="H1083" i="7"/>
  <c r="I1083" i="7" s="1"/>
  <c r="K1083" i="7" l="1"/>
  <c r="L1083" i="7" s="1"/>
  <c r="F1084" i="7"/>
  <c r="E1084" i="7" l="1"/>
  <c r="J1084" i="7"/>
  <c r="H1084" i="7"/>
  <c r="I1084" i="7" s="1"/>
  <c r="K1084" i="7" l="1"/>
  <c r="L1084" i="7" s="1"/>
  <c r="F1085" i="7"/>
  <c r="E1085" i="7" l="1"/>
  <c r="J1085" i="7"/>
  <c r="H1085" i="7"/>
  <c r="I1085" i="7" s="1"/>
  <c r="K1085" i="7" l="1"/>
  <c r="L1085" i="7" s="1"/>
  <c r="F1086" i="7"/>
  <c r="E1086" i="7" l="1"/>
  <c r="J1086" i="7"/>
  <c r="H1086" i="7"/>
  <c r="I1086" i="7" s="1"/>
  <c r="K1086" i="7" l="1"/>
  <c r="L1086" i="7" s="1"/>
  <c r="F1087" i="7"/>
  <c r="E1087" i="7" l="1"/>
  <c r="J1087" i="7"/>
  <c r="H1087" i="7"/>
  <c r="I1087" i="7" s="1"/>
  <c r="K1087" i="7" l="1"/>
  <c r="L1087" i="7" s="1"/>
  <c r="F1088" i="7"/>
  <c r="E1088" i="7" l="1"/>
  <c r="J1088" i="7"/>
  <c r="H1088" i="7"/>
  <c r="I1088" i="7" s="1"/>
  <c r="K1088" i="7" l="1"/>
  <c r="L1088" i="7" s="1"/>
  <c r="F1089" i="7"/>
  <c r="E1089" i="7" l="1"/>
  <c r="J1089" i="7"/>
  <c r="H1089" i="7"/>
  <c r="I1089" i="7" s="1"/>
  <c r="K1089" i="7" l="1"/>
  <c r="L1089" i="7" s="1"/>
  <c r="F1090" i="7"/>
  <c r="E1090" i="7" l="1"/>
  <c r="J1090" i="7"/>
  <c r="H1090" i="7"/>
  <c r="I1090" i="7" s="1"/>
  <c r="K1090" i="7" l="1"/>
  <c r="L1090" i="7" s="1"/>
  <c r="F1091" i="7"/>
  <c r="E1091" i="7" l="1"/>
  <c r="J1091" i="7"/>
  <c r="H1091" i="7"/>
  <c r="I1091" i="7" s="1"/>
  <c r="K1091" i="7" l="1"/>
  <c r="L1091" i="7" s="1"/>
  <c r="F1092" i="7"/>
  <c r="E1092" i="7" l="1"/>
  <c r="J1092" i="7"/>
  <c r="H1092" i="7"/>
  <c r="I1092" i="7" s="1"/>
  <c r="K1092" i="7" l="1"/>
  <c r="L1092" i="7" s="1"/>
  <c r="F1093" i="7"/>
  <c r="E1093" i="7" l="1"/>
  <c r="J1093" i="7"/>
  <c r="H1093" i="7"/>
  <c r="I1093" i="7" s="1"/>
  <c r="K1093" i="7" l="1"/>
  <c r="L1093" i="7" s="1"/>
  <c r="F1094" i="7"/>
  <c r="E1094" i="7" l="1"/>
  <c r="J1094" i="7"/>
  <c r="H1094" i="7"/>
  <c r="I1094" i="7" s="1"/>
  <c r="K1094" i="7" l="1"/>
  <c r="L1094" i="7" s="1"/>
  <c r="F1095" i="7"/>
  <c r="E1095" i="7" l="1"/>
  <c r="J1095" i="7"/>
  <c r="H1095" i="7"/>
  <c r="I1095" i="7" s="1"/>
  <c r="K1095" i="7" l="1"/>
  <c r="L1095" i="7" s="1"/>
  <c r="F1096" i="7"/>
  <c r="E1096" i="7" l="1"/>
  <c r="J1096" i="7"/>
  <c r="H1096" i="7"/>
  <c r="I1096" i="7" s="1"/>
  <c r="K1096" i="7" l="1"/>
  <c r="L1096" i="7" s="1"/>
  <c r="F1097" i="7"/>
  <c r="E1097" i="7" l="1"/>
  <c r="J1097" i="7"/>
  <c r="H1097" i="7"/>
  <c r="I1097" i="7" s="1"/>
  <c r="K1097" i="7" l="1"/>
  <c r="L1097" i="7" s="1"/>
  <c r="F1098" i="7"/>
  <c r="E1098" i="7" l="1"/>
  <c r="J1098" i="7"/>
  <c r="H1098" i="7"/>
  <c r="I1098" i="7" s="1"/>
  <c r="K1098" i="7" l="1"/>
  <c r="L1098" i="7" s="1"/>
  <c r="F1099" i="7"/>
  <c r="E1099" i="7" l="1"/>
  <c r="J1099" i="7"/>
  <c r="H1099" i="7"/>
  <c r="I1099" i="7" s="1"/>
  <c r="K1099" i="7" l="1"/>
  <c r="L1099" i="7" s="1"/>
  <c r="F1100" i="7"/>
  <c r="E1100" i="7" l="1"/>
  <c r="J1100" i="7"/>
  <c r="H1100" i="7"/>
  <c r="I1100" i="7" s="1"/>
  <c r="K1100" i="7" l="1"/>
  <c r="L1100" i="7" s="1"/>
  <c r="F1101" i="7"/>
  <c r="E1101" i="7" l="1"/>
  <c r="J1101" i="7"/>
  <c r="H1101" i="7"/>
  <c r="I1101" i="7" s="1"/>
  <c r="K1101" i="7" l="1"/>
  <c r="L1101" i="7" s="1"/>
  <c r="F1102" i="7"/>
  <c r="E1102" i="7" l="1"/>
  <c r="J1102" i="7"/>
  <c r="H1102" i="7"/>
  <c r="I1102" i="7" s="1"/>
  <c r="K1102" i="7" l="1"/>
  <c r="L1102" i="7" s="1"/>
  <c r="F1103" i="7"/>
  <c r="E1103" i="7" l="1"/>
  <c r="J1103" i="7"/>
  <c r="H1103" i="7"/>
  <c r="I1103" i="7" s="1"/>
  <c r="K1103" i="7" l="1"/>
  <c r="L1103" i="7" s="1"/>
  <c r="F1104" i="7"/>
  <c r="E1104" i="7" l="1"/>
  <c r="J1104" i="7"/>
  <c r="H1104" i="7"/>
  <c r="I1104" i="7" s="1"/>
  <c r="K1104" i="7" l="1"/>
  <c r="L1104" i="7" s="1"/>
  <c r="F1105" i="7"/>
  <c r="E1105" i="7" l="1"/>
  <c r="J1105" i="7"/>
  <c r="H1105" i="7"/>
  <c r="I1105" i="7" s="1"/>
  <c r="K1105" i="7" l="1"/>
  <c r="L1105" i="7" s="1"/>
  <c r="F1106" i="7"/>
  <c r="E1106" i="7" l="1"/>
  <c r="J1106" i="7"/>
  <c r="H1106" i="7"/>
  <c r="I1106" i="7" s="1"/>
  <c r="K1106" i="7" l="1"/>
  <c r="L1106" i="7" s="1"/>
  <c r="F1107" i="7"/>
  <c r="E1107" i="7" l="1"/>
  <c r="J1107" i="7"/>
  <c r="H1107" i="7"/>
  <c r="I1107" i="7" s="1"/>
  <c r="K1107" i="7" l="1"/>
  <c r="L1107" i="7" s="1"/>
  <c r="F1108" i="7"/>
  <c r="E1108" i="7" l="1"/>
  <c r="J1108" i="7"/>
  <c r="H1108" i="7"/>
  <c r="I1108" i="7" s="1"/>
  <c r="K1108" i="7" l="1"/>
  <c r="L1108" i="7" s="1"/>
  <c r="F1109" i="7"/>
  <c r="E1109" i="7" l="1"/>
  <c r="J1109" i="7"/>
  <c r="H1109" i="7"/>
  <c r="I1109" i="7" s="1"/>
  <c r="K1109" i="7" l="1"/>
  <c r="L1109" i="7" s="1"/>
  <c r="F1110" i="7"/>
  <c r="E1110" i="7" l="1"/>
  <c r="J1110" i="7"/>
  <c r="H1110" i="7"/>
  <c r="I1110" i="7" s="1"/>
  <c r="K1110" i="7" l="1"/>
  <c r="L1110" i="7" s="1"/>
  <c r="F1111" i="7"/>
  <c r="E1111" i="7" l="1"/>
  <c r="J1111" i="7"/>
  <c r="H1111" i="7"/>
  <c r="I1111" i="7" s="1"/>
  <c r="K1111" i="7" l="1"/>
  <c r="L1111" i="7" s="1"/>
  <c r="F1112" i="7"/>
  <c r="E1112" i="7" l="1"/>
  <c r="J1112" i="7"/>
  <c r="H1112" i="7"/>
  <c r="I1112" i="7" s="1"/>
  <c r="K1112" i="7" l="1"/>
  <c r="L1112" i="7" s="1"/>
  <c r="F1113" i="7"/>
  <c r="E1113" i="7" l="1"/>
  <c r="J1113" i="7"/>
  <c r="H1113" i="7"/>
  <c r="I1113" i="7" s="1"/>
  <c r="K1113" i="7" l="1"/>
  <c r="L1113" i="7" s="1"/>
  <c r="F1114" i="7"/>
  <c r="E1114" i="7" l="1"/>
  <c r="J1114" i="7"/>
  <c r="H1114" i="7"/>
  <c r="I1114" i="7" s="1"/>
  <c r="K1114" i="7" l="1"/>
  <c r="L1114" i="7" s="1"/>
  <c r="F1115" i="7"/>
  <c r="E1115" i="7" l="1"/>
  <c r="J1115" i="7"/>
  <c r="H1115" i="7"/>
  <c r="I1115" i="7" s="1"/>
  <c r="K1115" i="7" l="1"/>
  <c r="L1115" i="7" s="1"/>
  <c r="F1116" i="7"/>
  <c r="E1116" i="7" l="1"/>
  <c r="J1116" i="7"/>
  <c r="H1116" i="7"/>
  <c r="I1116" i="7" s="1"/>
  <c r="K1116" i="7" l="1"/>
  <c r="L1116" i="7" s="1"/>
  <c r="F1117" i="7"/>
  <c r="E1117" i="7" l="1"/>
  <c r="J1117" i="7"/>
  <c r="H1117" i="7"/>
  <c r="I1117" i="7" s="1"/>
  <c r="K1117" i="7" l="1"/>
  <c r="L1117" i="7" s="1"/>
  <c r="F1118" i="7"/>
  <c r="E1118" i="7" l="1"/>
  <c r="J1118" i="7"/>
  <c r="H1118" i="7"/>
  <c r="I1118" i="7" s="1"/>
  <c r="K1118" i="7" l="1"/>
  <c r="L1118" i="7" s="1"/>
  <c r="F1119" i="7"/>
  <c r="E1119" i="7" l="1"/>
  <c r="J1119" i="7"/>
  <c r="H1119" i="7"/>
  <c r="I1119" i="7" s="1"/>
  <c r="K1119" i="7" l="1"/>
  <c r="L1119" i="7" s="1"/>
  <c r="F1120" i="7"/>
  <c r="E1120" i="7" l="1"/>
  <c r="J1120" i="7"/>
  <c r="H1120" i="7"/>
  <c r="I1120" i="7" s="1"/>
  <c r="K1120" i="7" l="1"/>
  <c r="L1120" i="7" s="1"/>
  <c r="F1121" i="7"/>
  <c r="E1121" i="7" l="1"/>
  <c r="J1121" i="7"/>
  <c r="H1121" i="7"/>
  <c r="I1121" i="7" s="1"/>
  <c r="K1121" i="7" l="1"/>
  <c r="L1121" i="7" s="1"/>
  <c r="F1122" i="7"/>
  <c r="E1122" i="7" l="1"/>
  <c r="J1122" i="7"/>
  <c r="H1122" i="7"/>
  <c r="I1122" i="7" s="1"/>
  <c r="K1122" i="7" l="1"/>
  <c r="L1122" i="7" s="1"/>
  <c r="F1123" i="7"/>
  <c r="E1123" i="7" l="1"/>
  <c r="J1123" i="7"/>
  <c r="H1123" i="7"/>
  <c r="I1123" i="7" s="1"/>
  <c r="K1123" i="7" l="1"/>
  <c r="L1123" i="7" s="1"/>
  <c r="F1124" i="7"/>
  <c r="E1124" i="7" l="1"/>
  <c r="J1124" i="7"/>
  <c r="H1124" i="7"/>
  <c r="I1124" i="7" s="1"/>
  <c r="K1124" i="7" l="1"/>
  <c r="L1124" i="7" s="1"/>
  <c r="F1125" i="7"/>
  <c r="E1125" i="7" l="1"/>
  <c r="J1125" i="7"/>
  <c r="H1125" i="7"/>
  <c r="I1125" i="7" s="1"/>
  <c r="K1125" i="7" l="1"/>
  <c r="L1125" i="7" s="1"/>
  <c r="F1126" i="7"/>
  <c r="E1126" i="7" l="1"/>
  <c r="J1126" i="7"/>
  <c r="H1126" i="7"/>
  <c r="I1126" i="7" s="1"/>
  <c r="K1126" i="7" l="1"/>
  <c r="L1126" i="7" s="1"/>
  <c r="F1127" i="7"/>
  <c r="E1127" i="7" l="1"/>
  <c r="J1127" i="7"/>
  <c r="H1127" i="7"/>
  <c r="I1127" i="7" s="1"/>
  <c r="K1127" i="7" l="1"/>
  <c r="L1127" i="7" s="1"/>
  <c r="F1128" i="7"/>
  <c r="E1128" i="7" l="1"/>
  <c r="J1128" i="7"/>
  <c r="H1128" i="7"/>
  <c r="I1128" i="7" s="1"/>
  <c r="K1128" i="7" l="1"/>
  <c r="L1128" i="7" s="1"/>
  <c r="F1129" i="7"/>
  <c r="E1129" i="7" l="1"/>
  <c r="J1129" i="7"/>
  <c r="H1129" i="7"/>
  <c r="I1129" i="7" s="1"/>
  <c r="K1129" i="7" l="1"/>
  <c r="L1129" i="7" s="1"/>
  <c r="F1130" i="7"/>
  <c r="E1130" i="7" l="1"/>
  <c r="J1130" i="7"/>
  <c r="H1130" i="7"/>
  <c r="I1130" i="7" s="1"/>
  <c r="K1130" i="7" l="1"/>
  <c r="L1130" i="7" s="1"/>
  <c r="F1131" i="7"/>
  <c r="E1131" i="7" l="1"/>
  <c r="J1131" i="7"/>
  <c r="H1131" i="7"/>
  <c r="I1131" i="7" s="1"/>
  <c r="K1131" i="7" l="1"/>
  <c r="L1131" i="7" s="1"/>
  <c r="F1132" i="7"/>
  <c r="E1132" i="7" l="1"/>
  <c r="J1132" i="7"/>
  <c r="H1132" i="7"/>
  <c r="I1132" i="7" s="1"/>
  <c r="K1132" i="7" l="1"/>
  <c r="L1132" i="7" s="1"/>
  <c r="F1133" i="7"/>
  <c r="E1133" i="7" l="1"/>
  <c r="J1133" i="7"/>
  <c r="H1133" i="7"/>
  <c r="I1133" i="7" s="1"/>
  <c r="K1133" i="7" l="1"/>
  <c r="L1133" i="7" s="1"/>
  <c r="F1134" i="7"/>
  <c r="E1134" i="7" l="1"/>
  <c r="J1134" i="7"/>
  <c r="H1134" i="7"/>
  <c r="I1134" i="7" s="1"/>
  <c r="K1134" i="7" l="1"/>
  <c r="L1134" i="7" s="1"/>
  <c r="F1135" i="7"/>
  <c r="E1135" i="7" l="1"/>
  <c r="J1135" i="7"/>
  <c r="H1135" i="7"/>
  <c r="I1135" i="7" s="1"/>
  <c r="K1135" i="7" l="1"/>
  <c r="L1135" i="7" s="1"/>
  <c r="F1136" i="7"/>
  <c r="E1136" i="7" l="1"/>
  <c r="J1136" i="7"/>
  <c r="H1136" i="7"/>
  <c r="I1136" i="7" s="1"/>
  <c r="K1136" i="7" l="1"/>
  <c r="L1136" i="7" s="1"/>
  <c r="F1137" i="7"/>
  <c r="E1137" i="7" l="1"/>
  <c r="J1137" i="7"/>
  <c r="H1137" i="7"/>
  <c r="I1137" i="7" s="1"/>
  <c r="K1137" i="7" l="1"/>
  <c r="L1137" i="7" s="1"/>
  <c r="F1138" i="7"/>
  <c r="E1138" i="7" l="1"/>
  <c r="J1138" i="7"/>
  <c r="H1138" i="7"/>
  <c r="I1138" i="7" s="1"/>
  <c r="K1138" i="7" l="1"/>
  <c r="L1138" i="7" s="1"/>
  <c r="F1139" i="7"/>
  <c r="E1139" i="7" l="1"/>
  <c r="J1139" i="7"/>
  <c r="H1139" i="7"/>
  <c r="I1139" i="7" s="1"/>
  <c r="K1139" i="7" l="1"/>
  <c r="L1139" i="7" s="1"/>
  <c r="F1140" i="7"/>
  <c r="E1140" i="7" l="1"/>
  <c r="J1140" i="7"/>
  <c r="H1140" i="7"/>
  <c r="I1140" i="7" s="1"/>
  <c r="K1140" i="7" l="1"/>
  <c r="L1140" i="7" s="1"/>
  <c r="F1141" i="7"/>
  <c r="E1141" i="7" l="1"/>
  <c r="J1141" i="7"/>
  <c r="H1141" i="7"/>
  <c r="I1141" i="7" s="1"/>
  <c r="K1141" i="7" l="1"/>
  <c r="L1141" i="7" s="1"/>
  <c r="F1142" i="7"/>
  <c r="E1142" i="7" l="1"/>
  <c r="J1142" i="7"/>
  <c r="H1142" i="7"/>
  <c r="I1142" i="7" s="1"/>
  <c r="K1142" i="7" l="1"/>
  <c r="L1142" i="7" s="1"/>
  <c r="F1143" i="7"/>
  <c r="E1143" i="7" l="1"/>
  <c r="J1143" i="7"/>
  <c r="H1143" i="7"/>
  <c r="I1143" i="7" s="1"/>
  <c r="K1143" i="7" l="1"/>
  <c r="L1143" i="7" s="1"/>
  <c r="F1144" i="7"/>
  <c r="E1144" i="7" l="1"/>
  <c r="J1144" i="7"/>
  <c r="H1144" i="7"/>
  <c r="I1144" i="7" s="1"/>
  <c r="K1144" i="7" l="1"/>
  <c r="L1144" i="7" s="1"/>
  <c r="F1145" i="7"/>
  <c r="E1145" i="7" l="1"/>
  <c r="J1145" i="7"/>
  <c r="H1145" i="7"/>
  <c r="I1145" i="7" s="1"/>
  <c r="K1145" i="7" l="1"/>
  <c r="L1145" i="7" s="1"/>
  <c r="F1146" i="7"/>
  <c r="E1146" i="7" l="1"/>
  <c r="J1146" i="7"/>
  <c r="H1146" i="7"/>
  <c r="I1146" i="7" s="1"/>
  <c r="K1146" i="7" l="1"/>
  <c r="L1146" i="7" s="1"/>
  <c r="F1147" i="7"/>
  <c r="E1147" i="7" l="1"/>
  <c r="J1147" i="7"/>
  <c r="H1147" i="7"/>
  <c r="I1147" i="7" s="1"/>
  <c r="K1147" i="7" l="1"/>
  <c r="L1147" i="7" s="1"/>
  <c r="F1148" i="7"/>
  <c r="E1148" i="7" l="1"/>
  <c r="J1148" i="7"/>
  <c r="H1148" i="7"/>
  <c r="I1148" i="7" s="1"/>
  <c r="K1148" i="7" l="1"/>
  <c r="L1148" i="7" s="1"/>
  <c r="F1149" i="7"/>
  <c r="E1149" i="7" l="1"/>
  <c r="J1149" i="7"/>
  <c r="H1149" i="7"/>
  <c r="I1149" i="7" s="1"/>
  <c r="K1149" i="7" l="1"/>
  <c r="L1149" i="7" s="1"/>
  <c r="F1150" i="7"/>
  <c r="E1150" i="7" l="1"/>
  <c r="J1150" i="7"/>
  <c r="H1150" i="7"/>
  <c r="I1150" i="7" s="1"/>
  <c r="K1150" i="7" l="1"/>
  <c r="L1150" i="7" s="1"/>
  <c r="F1151" i="7"/>
  <c r="E1151" i="7" l="1"/>
  <c r="J1151" i="7"/>
  <c r="H1151" i="7"/>
  <c r="I1151" i="7" s="1"/>
  <c r="K1151" i="7" l="1"/>
  <c r="L1151" i="7" s="1"/>
  <c r="F1152" i="7"/>
  <c r="E1152" i="7" l="1"/>
  <c r="J1152" i="7"/>
  <c r="H1152" i="7"/>
  <c r="I1152" i="7" s="1"/>
  <c r="K1152" i="7" l="1"/>
  <c r="L1152" i="7" s="1"/>
  <c r="F1153" i="7"/>
  <c r="E1153" i="7" l="1"/>
  <c r="J1153" i="7"/>
  <c r="H1153" i="7"/>
  <c r="I1153" i="7" s="1"/>
  <c r="K1153" i="7" l="1"/>
  <c r="L1153" i="7" s="1"/>
  <c r="F1154" i="7"/>
  <c r="E1154" i="7" l="1"/>
  <c r="J1154" i="7"/>
  <c r="H1154" i="7"/>
  <c r="I1154" i="7" s="1"/>
  <c r="K1154" i="7" l="1"/>
  <c r="L1154" i="7" s="1"/>
  <c r="F1155" i="7"/>
  <c r="E1155" i="7" l="1"/>
  <c r="J1155" i="7"/>
  <c r="H1155" i="7"/>
  <c r="I1155" i="7" s="1"/>
  <c r="K1155" i="7" l="1"/>
  <c r="L1155" i="7" s="1"/>
  <c r="F1156" i="7"/>
  <c r="E1156" i="7" l="1"/>
  <c r="J1156" i="7"/>
  <c r="H1156" i="7"/>
  <c r="I1156" i="7" s="1"/>
  <c r="K1156" i="7" l="1"/>
  <c r="L1156" i="7" s="1"/>
  <c r="F1157" i="7"/>
  <c r="E1157" i="7" l="1"/>
  <c r="J1157" i="7"/>
  <c r="H1157" i="7"/>
  <c r="I1157" i="7" s="1"/>
  <c r="K1157" i="7" l="1"/>
  <c r="L1157" i="7" s="1"/>
  <c r="F1158" i="7"/>
  <c r="E1158" i="7" l="1"/>
  <c r="J1158" i="7"/>
  <c r="H1158" i="7"/>
  <c r="I1158" i="7" s="1"/>
  <c r="K1158" i="7" l="1"/>
  <c r="L1158" i="7" s="1"/>
  <c r="F1159" i="7"/>
  <c r="E1159" i="7" l="1"/>
  <c r="J1159" i="7"/>
  <c r="H1159" i="7"/>
  <c r="I1159" i="7" s="1"/>
  <c r="K1159" i="7" l="1"/>
  <c r="L1159" i="7" s="1"/>
  <c r="F1160" i="7"/>
  <c r="E1160" i="7" l="1"/>
  <c r="J1160" i="7"/>
  <c r="H1160" i="7"/>
  <c r="I1160" i="7" s="1"/>
  <c r="K1160" i="7" l="1"/>
  <c r="L1160" i="7" s="1"/>
  <c r="F1161" i="7"/>
  <c r="E1161" i="7" l="1"/>
  <c r="J1161" i="7"/>
  <c r="H1161" i="7"/>
  <c r="I1161" i="7" s="1"/>
  <c r="K1161" i="7" l="1"/>
  <c r="L1161" i="7" s="1"/>
  <c r="F1162" i="7"/>
  <c r="E1162" i="7" l="1"/>
  <c r="J1162" i="7"/>
  <c r="H1162" i="7"/>
  <c r="I1162" i="7" s="1"/>
  <c r="K1162" i="7" l="1"/>
  <c r="L1162" i="7" s="1"/>
  <c r="F1163" i="7"/>
  <c r="E1163" i="7" l="1"/>
  <c r="J1163" i="7"/>
  <c r="H1163" i="7"/>
  <c r="I1163" i="7" s="1"/>
  <c r="K1163" i="7" l="1"/>
  <c r="L1163" i="7" s="1"/>
  <c r="F1164" i="7"/>
  <c r="E1164" i="7" l="1"/>
  <c r="J1164" i="7"/>
  <c r="H1164" i="7"/>
  <c r="I1164" i="7" s="1"/>
  <c r="K1164" i="7" l="1"/>
  <c r="L1164" i="7" s="1"/>
  <c r="F1165" i="7"/>
  <c r="E1165" i="7" l="1"/>
  <c r="J1165" i="7"/>
  <c r="H1165" i="7"/>
  <c r="I1165" i="7" s="1"/>
  <c r="K1165" i="7" l="1"/>
  <c r="L1165" i="7" s="1"/>
  <c r="F1166" i="7"/>
  <c r="E1166" i="7" l="1"/>
  <c r="J1166" i="7"/>
  <c r="H1166" i="7"/>
  <c r="I1166" i="7" s="1"/>
  <c r="K1166" i="7" l="1"/>
  <c r="L1166" i="7" s="1"/>
  <c r="F1167" i="7"/>
  <c r="E1167" i="7" l="1"/>
  <c r="J1167" i="7"/>
  <c r="H1167" i="7"/>
  <c r="I1167" i="7" s="1"/>
  <c r="K1167" i="7" l="1"/>
  <c r="L1167" i="7" s="1"/>
  <c r="F1168" i="7"/>
  <c r="E1168" i="7" l="1"/>
  <c r="J1168" i="7"/>
  <c r="H1168" i="7"/>
  <c r="I1168" i="7" s="1"/>
  <c r="K1168" i="7" l="1"/>
  <c r="L1168" i="7" s="1"/>
  <c r="F1169" i="7"/>
  <c r="E1169" i="7" l="1"/>
  <c r="J1169" i="7"/>
  <c r="H1169" i="7"/>
  <c r="I1169" i="7" s="1"/>
  <c r="K1169" i="7" l="1"/>
  <c r="L1169" i="7" s="1"/>
  <c r="F1170" i="7"/>
  <c r="E1170" i="7" l="1"/>
  <c r="J1170" i="7"/>
  <c r="H1170" i="7"/>
  <c r="I1170" i="7" s="1"/>
  <c r="K1170" i="7" l="1"/>
  <c r="L1170" i="7" s="1"/>
  <c r="F1171" i="7"/>
  <c r="E1171" i="7" l="1"/>
  <c r="J1171" i="7"/>
  <c r="H1171" i="7"/>
  <c r="I1171" i="7" s="1"/>
  <c r="K1171" i="7" l="1"/>
  <c r="L1171" i="7" s="1"/>
  <c r="F1172" i="7"/>
  <c r="E1172" i="7" l="1"/>
  <c r="J1172" i="7"/>
  <c r="H1172" i="7"/>
  <c r="I1172" i="7" s="1"/>
  <c r="K1172" i="7" l="1"/>
  <c r="L1172" i="7" s="1"/>
  <c r="F1173" i="7"/>
  <c r="E1173" i="7" l="1"/>
  <c r="J1173" i="7"/>
  <c r="H1173" i="7"/>
  <c r="I1173" i="7" s="1"/>
  <c r="K1173" i="7" l="1"/>
  <c r="L1173" i="7" s="1"/>
  <c r="F1174" i="7"/>
  <c r="E1174" i="7" l="1"/>
  <c r="J1174" i="7"/>
  <c r="H1174" i="7"/>
  <c r="I1174" i="7" s="1"/>
  <c r="K1174" i="7" l="1"/>
  <c r="L1174" i="7" s="1"/>
  <c r="F1175" i="7"/>
  <c r="E1175" i="7" l="1"/>
  <c r="J1175" i="7"/>
  <c r="H1175" i="7"/>
  <c r="I1175" i="7" s="1"/>
  <c r="K1175" i="7" l="1"/>
  <c r="L1175" i="7" s="1"/>
  <c r="F1176" i="7"/>
  <c r="E1176" i="7" l="1"/>
  <c r="J1176" i="7"/>
  <c r="H1176" i="7"/>
  <c r="I1176" i="7" s="1"/>
  <c r="K1176" i="7" l="1"/>
  <c r="L1176" i="7" s="1"/>
  <c r="F1177" i="7"/>
  <c r="E1177" i="7" l="1"/>
  <c r="J1177" i="7"/>
  <c r="H1177" i="7"/>
  <c r="I1177" i="7" s="1"/>
  <c r="K1177" i="7" l="1"/>
  <c r="L1177" i="7" s="1"/>
  <c r="F1178" i="7"/>
  <c r="E1178" i="7" l="1"/>
  <c r="J1178" i="7"/>
  <c r="H1178" i="7"/>
  <c r="I1178" i="7" s="1"/>
  <c r="K1178" i="7" l="1"/>
  <c r="L1178" i="7" s="1"/>
  <c r="F1179" i="7"/>
  <c r="E1179" i="7" l="1"/>
  <c r="J1179" i="7"/>
  <c r="H1179" i="7"/>
  <c r="I1179" i="7" s="1"/>
  <c r="K1179" i="7" l="1"/>
  <c r="L1179" i="7" s="1"/>
  <c r="F1180" i="7"/>
  <c r="E1180" i="7" l="1"/>
  <c r="J1180" i="7"/>
  <c r="H1180" i="7"/>
  <c r="I1180" i="7" s="1"/>
  <c r="K1180" i="7" l="1"/>
  <c r="L1180" i="7" s="1"/>
  <c r="F1181" i="7"/>
  <c r="E1181" i="7" l="1"/>
  <c r="J1181" i="7"/>
  <c r="H1181" i="7"/>
  <c r="I1181" i="7" s="1"/>
  <c r="K1181" i="7" l="1"/>
  <c r="L1181" i="7" s="1"/>
  <c r="F1182" i="7"/>
  <c r="E1182" i="7" l="1"/>
  <c r="J1182" i="7"/>
  <c r="H1182" i="7"/>
  <c r="I1182" i="7" s="1"/>
  <c r="K1182" i="7" l="1"/>
  <c r="L1182" i="7" s="1"/>
  <c r="F1183" i="7"/>
  <c r="E1183" i="7" l="1"/>
  <c r="J1183" i="7"/>
  <c r="H1183" i="7"/>
  <c r="I1183" i="7" s="1"/>
  <c r="K1183" i="7" l="1"/>
  <c r="L1183" i="7" s="1"/>
  <c r="F1184" i="7"/>
  <c r="E1184" i="7" l="1"/>
  <c r="J1184" i="7"/>
  <c r="H1184" i="7"/>
  <c r="I1184" i="7" s="1"/>
  <c r="K1184" i="7" l="1"/>
  <c r="L1184" i="7" s="1"/>
  <c r="F1185" i="7"/>
  <c r="E1185" i="7" l="1"/>
  <c r="J1185" i="7"/>
  <c r="H1185" i="7"/>
  <c r="I1185" i="7" s="1"/>
  <c r="K1185" i="7" l="1"/>
  <c r="L1185" i="7" s="1"/>
  <c r="F1186" i="7"/>
  <c r="E1186" i="7" l="1"/>
  <c r="J1186" i="7"/>
  <c r="H1186" i="7"/>
  <c r="I1186" i="7" s="1"/>
  <c r="K1186" i="7" l="1"/>
  <c r="L1186" i="7" s="1"/>
  <c r="F1187" i="7"/>
  <c r="E1187" i="7" l="1"/>
  <c r="J1187" i="7"/>
  <c r="H1187" i="7"/>
  <c r="I1187" i="7" s="1"/>
  <c r="K1187" i="7" l="1"/>
  <c r="L1187" i="7" s="1"/>
  <c r="F1188" i="7"/>
  <c r="E1188" i="7" l="1"/>
  <c r="J1188" i="7"/>
  <c r="H1188" i="7"/>
  <c r="I1188" i="7" s="1"/>
  <c r="K1188" i="7" l="1"/>
  <c r="L1188" i="7" s="1"/>
  <c r="F1189" i="7"/>
  <c r="E1189" i="7" l="1"/>
  <c r="J1189" i="7"/>
  <c r="H1189" i="7"/>
  <c r="I1189" i="7" s="1"/>
  <c r="K1189" i="7" l="1"/>
  <c r="L1189" i="7" s="1"/>
  <c r="F1190" i="7"/>
  <c r="E1190" i="7" l="1"/>
  <c r="J1190" i="7"/>
  <c r="H1190" i="7"/>
  <c r="I1190" i="7" s="1"/>
  <c r="K1190" i="7" l="1"/>
  <c r="L1190" i="7" s="1"/>
  <c r="F1191" i="7"/>
  <c r="E1191" i="7" l="1"/>
  <c r="J1191" i="7"/>
  <c r="H1191" i="7"/>
  <c r="I1191" i="7" s="1"/>
  <c r="K1191" i="7" l="1"/>
  <c r="L1191" i="7" s="1"/>
  <c r="F1192" i="7"/>
  <c r="E1192" i="7" l="1"/>
  <c r="J1192" i="7"/>
  <c r="H1192" i="7"/>
  <c r="I1192" i="7" s="1"/>
  <c r="K1192" i="7" l="1"/>
  <c r="L1192" i="7" s="1"/>
  <c r="F1193" i="7"/>
  <c r="E1193" i="7" l="1"/>
  <c r="J1193" i="7"/>
  <c r="H1193" i="7"/>
  <c r="I1193" i="7" s="1"/>
  <c r="K1193" i="7" l="1"/>
  <c r="L1193" i="7" s="1"/>
  <c r="F1194" i="7"/>
  <c r="E1194" i="7" l="1"/>
  <c r="J1194" i="7"/>
  <c r="H1194" i="7"/>
  <c r="I1194" i="7" s="1"/>
  <c r="K1194" i="7" l="1"/>
  <c r="L1194" i="7" s="1"/>
  <c r="F1195" i="7"/>
  <c r="E1195" i="7" l="1"/>
  <c r="J1195" i="7"/>
  <c r="H1195" i="7"/>
  <c r="I1195" i="7" s="1"/>
  <c r="K1195" i="7" l="1"/>
  <c r="L1195" i="7" s="1"/>
  <c r="F1196" i="7"/>
  <c r="E1196" i="7" l="1"/>
  <c r="J1196" i="7"/>
  <c r="H1196" i="7"/>
  <c r="I1196" i="7" s="1"/>
  <c r="K1196" i="7" l="1"/>
  <c r="L1196" i="7" s="1"/>
  <c r="F1197" i="7"/>
  <c r="E1197" i="7" l="1"/>
  <c r="J1197" i="7"/>
  <c r="H1197" i="7"/>
  <c r="I1197" i="7" s="1"/>
  <c r="K1197" i="7" l="1"/>
  <c r="L1197" i="7" s="1"/>
  <c r="F1198" i="7"/>
  <c r="E1198" i="7" l="1"/>
  <c r="J1198" i="7"/>
  <c r="H1198" i="7"/>
  <c r="I1198" i="7" s="1"/>
  <c r="K1198" i="7" l="1"/>
  <c r="L1198" i="7" s="1"/>
  <c r="F1199" i="7"/>
  <c r="E1199" i="7" l="1"/>
  <c r="J1199" i="7"/>
  <c r="H1199" i="7"/>
  <c r="I1199" i="7" s="1"/>
  <c r="K1199" i="7" l="1"/>
  <c r="L1199" i="7" s="1"/>
  <c r="F1200" i="7"/>
  <c r="E1200" i="7" l="1"/>
  <c r="J1200" i="7"/>
  <c r="H1200" i="7"/>
  <c r="I1200" i="7" s="1"/>
  <c r="K1200" i="7" l="1"/>
  <c r="L1200" i="7" s="1"/>
  <c r="F1201" i="7"/>
  <c r="E1201" i="7" l="1"/>
  <c r="J1201" i="7"/>
  <c r="H1201" i="7"/>
  <c r="I1201" i="7" s="1"/>
  <c r="K1201" i="7" l="1"/>
  <c r="L1201" i="7" s="1"/>
  <c r="F1202" i="7"/>
  <c r="E1202" i="7" l="1"/>
  <c r="J1202" i="7"/>
  <c r="H1202" i="7"/>
  <c r="I1202" i="7" s="1"/>
  <c r="K1202" i="7" l="1"/>
  <c r="L1202" i="7" s="1"/>
  <c r="F1203" i="7"/>
  <c r="E1203" i="7" l="1"/>
  <c r="J1203" i="7"/>
  <c r="H1203" i="7"/>
  <c r="I1203" i="7" s="1"/>
  <c r="K1203" i="7" l="1"/>
  <c r="L1203" i="7" s="1"/>
  <c r="F1204" i="7"/>
  <c r="E1204" i="7" l="1"/>
  <c r="J1204" i="7"/>
  <c r="H1204" i="7"/>
  <c r="I1204" i="7" s="1"/>
  <c r="K1204" i="7" l="1"/>
  <c r="L1204" i="7" s="1"/>
  <c r="F1205" i="7"/>
  <c r="E1205" i="7" l="1"/>
  <c r="J1205" i="7"/>
  <c r="H1205" i="7"/>
  <c r="I1205" i="7" s="1"/>
  <c r="K1205" i="7" l="1"/>
  <c r="L1205" i="7" s="1"/>
  <c r="F1206" i="7"/>
  <c r="E1206" i="7" l="1"/>
  <c r="J1206" i="7"/>
  <c r="H1206" i="7"/>
  <c r="I1206" i="7" s="1"/>
  <c r="K1206" i="7" l="1"/>
  <c r="L1206" i="7" s="1"/>
  <c r="F1207" i="7"/>
  <c r="E1207" i="7" l="1"/>
  <c r="J1207" i="7"/>
  <c r="H1207" i="7"/>
  <c r="I1207" i="7" s="1"/>
  <c r="K1207" i="7" l="1"/>
  <c r="L1207" i="7" s="1"/>
  <c r="F1208" i="7"/>
  <c r="E1208" i="7" l="1"/>
  <c r="J1208" i="7"/>
  <c r="H1208" i="7"/>
  <c r="I1208" i="7" s="1"/>
  <c r="K1208" i="7" l="1"/>
  <c r="L1208" i="7" s="1"/>
  <c r="F1209" i="7"/>
  <c r="E1209" i="7" l="1"/>
  <c r="J1209" i="7"/>
  <c r="H1209" i="7"/>
  <c r="I1209" i="7" s="1"/>
  <c r="K1209" i="7" l="1"/>
  <c r="L1209" i="7" s="1"/>
  <c r="F1210" i="7"/>
  <c r="E1210" i="7" l="1"/>
  <c r="J1210" i="7"/>
  <c r="H1210" i="7"/>
  <c r="I1210" i="7" s="1"/>
  <c r="K1210" i="7" l="1"/>
  <c r="L1210" i="7" s="1"/>
  <c r="F1211" i="7"/>
  <c r="E1211" i="7" l="1"/>
  <c r="J1211" i="7"/>
  <c r="H1211" i="7"/>
  <c r="I1211" i="7" s="1"/>
  <c r="K1211" i="7" l="1"/>
  <c r="L1211" i="7" s="1"/>
  <c r="F1212" i="7"/>
  <c r="E1212" i="7" l="1"/>
  <c r="J1212" i="7"/>
  <c r="H1212" i="7"/>
  <c r="I1212" i="7" s="1"/>
  <c r="K1212" i="7" l="1"/>
  <c r="L1212" i="7" s="1"/>
  <c r="F1213" i="7"/>
  <c r="E1213" i="7" l="1"/>
  <c r="J1213" i="7"/>
  <c r="H1213" i="7"/>
  <c r="I1213" i="7" s="1"/>
  <c r="K1213" i="7" l="1"/>
  <c r="L1213" i="7" s="1"/>
  <c r="F1214" i="7"/>
  <c r="E1214" i="7" l="1"/>
  <c r="J1214" i="7"/>
  <c r="H1214" i="7"/>
  <c r="I1214" i="7" s="1"/>
  <c r="K1214" i="7" l="1"/>
  <c r="L1214" i="7" s="1"/>
  <c r="F1215" i="7"/>
  <c r="E1215" i="7" l="1"/>
  <c r="J1215" i="7"/>
  <c r="H1215" i="7"/>
  <c r="I1215" i="7" s="1"/>
  <c r="K1215" i="7" l="1"/>
  <c r="L1215" i="7" s="1"/>
  <c r="F1216" i="7"/>
  <c r="E1216" i="7" l="1"/>
  <c r="J1216" i="7"/>
  <c r="H1216" i="7"/>
  <c r="I1216" i="7" s="1"/>
  <c r="K1216" i="7" l="1"/>
  <c r="L1216" i="7" s="1"/>
  <c r="F1217" i="7"/>
  <c r="E1217" i="7" l="1"/>
  <c r="J1217" i="7"/>
  <c r="H1217" i="7"/>
  <c r="I1217" i="7" s="1"/>
  <c r="K1217" i="7" l="1"/>
  <c r="L1217" i="7" s="1"/>
  <c r="F1218" i="7"/>
  <c r="E1218" i="7" l="1"/>
  <c r="J1218" i="7"/>
  <c r="H1218" i="7"/>
  <c r="I1218" i="7" s="1"/>
  <c r="K1218" i="7" l="1"/>
  <c r="L1218" i="7" s="1"/>
  <c r="F1219" i="7"/>
  <c r="E1219" i="7" l="1"/>
  <c r="J1219" i="7"/>
  <c r="H1219" i="7"/>
  <c r="I1219" i="7" s="1"/>
  <c r="K1219" i="7" l="1"/>
  <c r="L1219" i="7" s="1"/>
  <c r="F1220" i="7"/>
  <c r="E1220" i="7" l="1"/>
  <c r="J1220" i="7"/>
  <c r="H1220" i="7"/>
  <c r="I1220" i="7" s="1"/>
  <c r="K1220" i="7" l="1"/>
  <c r="L1220" i="7" s="1"/>
  <c r="F1221" i="7"/>
  <c r="E1221" i="7" l="1"/>
  <c r="J1221" i="7"/>
  <c r="H1221" i="7"/>
  <c r="I1221" i="7" s="1"/>
  <c r="K1221" i="7" l="1"/>
  <c r="L1221" i="7" s="1"/>
  <c r="F1222" i="7"/>
  <c r="E1222" i="7" l="1"/>
  <c r="J1222" i="7"/>
  <c r="H1222" i="7"/>
  <c r="I1222" i="7" s="1"/>
  <c r="K1222" i="7" l="1"/>
  <c r="L1222" i="7" s="1"/>
  <c r="F1223" i="7"/>
  <c r="E1223" i="7" l="1"/>
  <c r="J1223" i="7"/>
  <c r="H1223" i="7"/>
  <c r="I1223" i="7" s="1"/>
  <c r="K1223" i="7" l="1"/>
  <c r="L1223" i="7" s="1"/>
  <c r="F1224" i="7"/>
  <c r="E1224" i="7" l="1"/>
  <c r="J1224" i="7"/>
  <c r="H1224" i="7"/>
  <c r="I1224" i="7" s="1"/>
  <c r="K1224" i="7" l="1"/>
  <c r="L1224" i="7" s="1"/>
  <c r="F1225" i="7"/>
  <c r="E1225" i="7" l="1"/>
  <c r="J1225" i="7"/>
  <c r="H1225" i="7"/>
  <c r="I1225" i="7" s="1"/>
  <c r="K1225" i="7" l="1"/>
  <c r="L1225" i="7" s="1"/>
  <c r="F1226" i="7"/>
  <c r="E1226" i="7" l="1"/>
  <c r="J1226" i="7"/>
  <c r="H1226" i="7"/>
  <c r="I1226" i="7" s="1"/>
  <c r="K1226" i="7" l="1"/>
  <c r="L1226" i="7" s="1"/>
  <c r="F1227" i="7"/>
  <c r="E1227" i="7" l="1"/>
  <c r="J1227" i="7"/>
  <c r="H1227" i="7"/>
  <c r="I1227" i="7" s="1"/>
  <c r="K1227" i="7" l="1"/>
  <c r="L1227" i="7" s="1"/>
  <c r="F1228" i="7"/>
  <c r="E1228" i="7" l="1"/>
  <c r="J1228" i="7"/>
  <c r="H1228" i="7"/>
  <c r="I1228" i="7" s="1"/>
  <c r="K1228" i="7" l="1"/>
  <c r="L1228" i="7" s="1"/>
  <c r="F1229" i="7"/>
  <c r="E1229" i="7" l="1"/>
  <c r="J1229" i="7"/>
  <c r="H1229" i="7"/>
  <c r="I1229" i="7" s="1"/>
  <c r="K1229" i="7" l="1"/>
  <c r="L1229" i="7" s="1"/>
  <c r="F1230" i="7"/>
  <c r="E1230" i="7" l="1"/>
  <c r="J1230" i="7"/>
  <c r="H1230" i="7"/>
  <c r="I1230" i="7" s="1"/>
  <c r="K1230" i="7" l="1"/>
  <c r="L1230" i="7" s="1"/>
  <c r="F1231" i="7"/>
  <c r="E1231" i="7" l="1"/>
  <c r="J1231" i="7"/>
  <c r="H1231" i="7"/>
  <c r="I1231" i="7" s="1"/>
  <c r="K1231" i="7" l="1"/>
  <c r="L1231" i="7" s="1"/>
  <c r="F1232" i="7"/>
  <c r="E1232" i="7" l="1"/>
  <c r="J1232" i="7"/>
  <c r="H1232" i="7"/>
  <c r="I1232" i="7" s="1"/>
  <c r="K1232" i="7" l="1"/>
  <c r="L1232" i="7" s="1"/>
  <c r="F1233" i="7"/>
  <c r="E1233" i="7" l="1"/>
  <c r="J1233" i="7"/>
  <c r="H1233" i="7"/>
  <c r="I1233" i="7" s="1"/>
  <c r="K1233" i="7" l="1"/>
  <c r="L1233" i="7" s="1"/>
  <c r="F1234" i="7"/>
  <c r="E1234" i="7" l="1"/>
  <c r="J1234" i="7"/>
  <c r="H1234" i="7"/>
  <c r="I1234" i="7" s="1"/>
  <c r="K1234" i="7" l="1"/>
  <c r="L1234" i="7" s="1"/>
  <c r="F1235" i="7"/>
  <c r="E1235" i="7" l="1"/>
  <c r="J1235" i="7"/>
  <c r="H1235" i="7"/>
  <c r="I1235" i="7" s="1"/>
  <c r="K1235" i="7" l="1"/>
  <c r="L1235" i="7" s="1"/>
  <c r="F1236" i="7"/>
  <c r="E1236" i="7" l="1"/>
  <c r="J1236" i="7"/>
  <c r="H1236" i="7"/>
  <c r="I1236" i="7" s="1"/>
  <c r="K1236" i="7" l="1"/>
  <c r="L1236" i="7" s="1"/>
  <c r="F1237" i="7"/>
  <c r="E1237" i="7" l="1"/>
  <c r="J1237" i="7"/>
  <c r="H1237" i="7"/>
  <c r="I1237" i="7" s="1"/>
  <c r="K1237" i="7" l="1"/>
  <c r="L1237" i="7" s="1"/>
  <c r="F1238" i="7"/>
  <c r="E1238" i="7" l="1"/>
  <c r="J1238" i="7"/>
  <c r="H1238" i="7"/>
  <c r="I1238" i="7" s="1"/>
  <c r="K1238" i="7" l="1"/>
  <c r="L1238" i="7" s="1"/>
  <c r="F1239" i="7"/>
  <c r="E1239" i="7" l="1"/>
  <c r="J1239" i="7"/>
  <c r="H1239" i="7"/>
  <c r="I1239" i="7" s="1"/>
  <c r="K1239" i="7" l="1"/>
  <c r="L1239" i="7" s="1"/>
  <c r="F1240" i="7"/>
  <c r="E1240" i="7" l="1"/>
  <c r="J1240" i="7"/>
  <c r="H1240" i="7"/>
  <c r="I1240" i="7" s="1"/>
  <c r="K1240" i="7" l="1"/>
  <c r="L1240" i="7" s="1"/>
  <c r="F1241" i="7"/>
  <c r="E1241" i="7" l="1"/>
  <c r="J1241" i="7"/>
  <c r="H1241" i="7"/>
  <c r="I1241" i="7" s="1"/>
  <c r="K1241" i="7" l="1"/>
  <c r="L1241" i="7" s="1"/>
  <c r="F1242" i="7"/>
  <c r="E1242" i="7" l="1"/>
  <c r="J1242" i="7"/>
  <c r="H1242" i="7"/>
  <c r="I1242" i="7" s="1"/>
  <c r="K1242" i="7" l="1"/>
  <c r="L1242" i="7" s="1"/>
  <c r="F1243" i="7"/>
  <c r="E1243" i="7" l="1"/>
  <c r="J1243" i="7"/>
  <c r="H1243" i="7"/>
  <c r="I1243" i="7" s="1"/>
  <c r="K1243" i="7" l="1"/>
  <c r="L1243" i="7" s="1"/>
  <c r="F1244" i="7"/>
  <c r="E1244" i="7" l="1"/>
  <c r="J1244" i="7"/>
  <c r="H1244" i="7"/>
  <c r="I1244" i="7" s="1"/>
  <c r="K1244" i="7" l="1"/>
  <c r="L1244" i="7" s="1"/>
  <c r="F1245" i="7"/>
  <c r="E1245" i="7" l="1"/>
  <c r="J1245" i="7"/>
  <c r="H1245" i="7"/>
  <c r="I1245" i="7" s="1"/>
  <c r="K1245" i="7" l="1"/>
  <c r="L1245" i="7" s="1"/>
  <c r="F1246" i="7"/>
  <c r="E1246" i="7" l="1"/>
  <c r="J1246" i="7"/>
  <c r="H1246" i="7"/>
  <c r="I1246" i="7" s="1"/>
  <c r="K1246" i="7" l="1"/>
  <c r="L1246" i="7" s="1"/>
  <c r="F1247" i="7"/>
  <c r="E1247" i="7" l="1"/>
  <c r="J1247" i="7"/>
  <c r="H1247" i="7"/>
  <c r="I1247" i="7" s="1"/>
  <c r="K1247" i="7" l="1"/>
  <c r="L1247" i="7" s="1"/>
  <c r="F1248" i="7"/>
  <c r="E1248" i="7" l="1"/>
  <c r="J1248" i="7"/>
  <c r="H1248" i="7"/>
  <c r="I1248" i="7" s="1"/>
  <c r="K1248" i="7" l="1"/>
  <c r="L1248" i="7" s="1"/>
  <c r="F1249" i="7"/>
  <c r="E1249" i="7" l="1"/>
  <c r="J1249" i="7"/>
  <c r="H1249" i="7"/>
  <c r="I1249" i="7" s="1"/>
  <c r="K1249" i="7" l="1"/>
  <c r="L1249" i="7" s="1"/>
  <c r="F1250" i="7"/>
  <c r="E1250" i="7" l="1"/>
  <c r="J1250" i="7"/>
  <c r="H1250" i="7"/>
  <c r="I1250" i="7" s="1"/>
  <c r="K1250" i="7" l="1"/>
  <c r="L1250" i="7" s="1"/>
  <c r="F1251" i="7"/>
  <c r="E1251" i="7" l="1"/>
  <c r="J1251" i="7"/>
  <c r="H1251" i="7"/>
  <c r="I1251" i="7" s="1"/>
  <c r="K1251" i="7" l="1"/>
  <c r="L1251" i="7" s="1"/>
  <c r="F1252" i="7"/>
  <c r="E1252" i="7" l="1"/>
  <c r="J1252" i="7"/>
  <c r="H1252" i="7"/>
  <c r="I1252" i="7" s="1"/>
  <c r="K1252" i="7" l="1"/>
  <c r="L1252" i="7" s="1"/>
  <c r="F1253" i="7"/>
  <c r="E1253" i="7" l="1"/>
  <c r="J1253" i="7"/>
  <c r="H1253" i="7"/>
  <c r="I1253" i="7" s="1"/>
  <c r="K1253" i="7" l="1"/>
  <c r="L1253" i="7" s="1"/>
  <c r="F1254" i="7"/>
  <c r="E1254" i="7" l="1"/>
  <c r="J1254" i="7"/>
  <c r="H1254" i="7"/>
  <c r="I1254" i="7" s="1"/>
  <c r="K1254" i="7" l="1"/>
  <c r="L1254" i="7" s="1"/>
  <c r="F1255" i="7"/>
  <c r="E1255" i="7" l="1"/>
  <c r="J1255" i="7"/>
  <c r="H1255" i="7"/>
  <c r="I1255" i="7" s="1"/>
  <c r="K1255" i="7" l="1"/>
  <c r="L1255" i="7" s="1"/>
  <c r="F1256" i="7"/>
  <c r="E1256" i="7" l="1"/>
  <c r="J1256" i="7"/>
  <c r="H1256" i="7"/>
  <c r="I1256" i="7" s="1"/>
  <c r="K1256" i="7" l="1"/>
  <c r="L1256" i="7" s="1"/>
  <c r="F1257" i="7"/>
  <c r="E1257" i="7" l="1"/>
  <c r="J1257" i="7"/>
  <c r="H1257" i="7"/>
  <c r="I1257" i="7" s="1"/>
  <c r="K1257" i="7" l="1"/>
  <c r="L1257" i="7" s="1"/>
  <c r="F1258" i="7"/>
  <c r="E1258" i="7" l="1"/>
  <c r="J1258" i="7"/>
  <c r="H1258" i="7"/>
  <c r="I1258" i="7" s="1"/>
  <c r="K1258" i="7" l="1"/>
  <c r="L1258" i="7" s="1"/>
  <c r="F1259" i="7"/>
  <c r="E1259" i="7" l="1"/>
  <c r="J1259" i="7"/>
  <c r="H1259" i="7"/>
  <c r="I1259" i="7" s="1"/>
  <c r="K1259" i="7" l="1"/>
  <c r="L1259" i="7" s="1"/>
  <c r="F1260" i="7"/>
  <c r="E1260" i="7" l="1"/>
  <c r="J1260" i="7"/>
  <c r="H1260" i="7"/>
  <c r="I1260" i="7" s="1"/>
  <c r="K1260" i="7" l="1"/>
  <c r="L1260" i="7" s="1"/>
  <c r="F1261" i="7"/>
  <c r="E1261" i="7" l="1"/>
  <c r="J1261" i="7"/>
  <c r="H1261" i="7"/>
  <c r="I1261" i="7" s="1"/>
  <c r="K1261" i="7" l="1"/>
  <c r="L1261" i="7" s="1"/>
  <c r="F1262" i="7"/>
  <c r="E1262" i="7" l="1"/>
  <c r="J1262" i="7"/>
  <c r="H1262" i="7"/>
  <c r="I1262" i="7" s="1"/>
  <c r="K1262" i="7" l="1"/>
  <c r="L1262" i="7" s="1"/>
  <c r="F1263" i="7"/>
  <c r="E1263" i="7" l="1"/>
  <c r="J1263" i="7"/>
  <c r="H1263" i="7"/>
  <c r="I1263" i="7" s="1"/>
  <c r="K1263" i="7" l="1"/>
  <c r="L1263" i="7" s="1"/>
  <c r="F1264" i="7"/>
  <c r="E1264" i="7" l="1"/>
  <c r="J1264" i="7"/>
  <c r="H1264" i="7"/>
  <c r="I1264" i="7" s="1"/>
  <c r="K1264" i="7" l="1"/>
  <c r="L1264" i="7" s="1"/>
  <c r="F1265" i="7"/>
  <c r="E1265" i="7" l="1"/>
  <c r="J1265" i="7"/>
  <c r="H1265" i="7"/>
  <c r="I1265" i="7" s="1"/>
  <c r="K1265" i="7" l="1"/>
  <c r="L1265" i="7" s="1"/>
  <c r="F1266" i="7"/>
  <c r="E1266" i="7" l="1"/>
  <c r="J1266" i="7"/>
  <c r="H1266" i="7"/>
  <c r="I1266" i="7" s="1"/>
  <c r="K1266" i="7" l="1"/>
  <c r="L1266" i="7" s="1"/>
  <c r="F1267" i="7"/>
  <c r="E1267" i="7" l="1"/>
  <c r="J1267" i="7"/>
  <c r="H1267" i="7"/>
  <c r="I1267" i="7" s="1"/>
  <c r="F1268" i="7" l="1"/>
  <c r="K1267" i="7"/>
  <c r="L1267" i="7" s="1"/>
  <c r="E1268" i="7" l="1"/>
  <c r="J1268" i="7"/>
  <c r="H1268" i="7"/>
  <c r="I1268" i="7" s="1"/>
  <c r="F1269" i="7" l="1"/>
  <c r="K1268" i="7"/>
  <c r="L1268" i="7" s="1"/>
  <c r="E1269" i="7" l="1"/>
  <c r="J1269" i="7"/>
  <c r="H1269" i="7"/>
  <c r="I1269" i="7" s="1"/>
  <c r="F1270" i="7" l="1"/>
  <c r="K1269" i="7"/>
  <c r="L1269" i="7" s="1"/>
  <c r="E1270" i="7" l="1"/>
  <c r="J1270" i="7"/>
  <c r="H1270" i="7"/>
  <c r="I1270" i="7" s="1"/>
  <c r="F1271" i="7" l="1"/>
  <c r="K1270" i="7"/>
  <c r="L1270" i="7" s="1"/>
  <c r="E1271" i="7" l="1"/>
  <c r="J1271" i="7"/>
  <c r="H1271" i="7"/>
  <c r="I1271" i="7" s="1"/>
  <c r="F1272" i="7" l="1"/>
  <c r="K1271" i="7"/>
  <c r="L1271" i="7" s="1"/>
  <c r="E1272" i="7" l="1"/>
  <c r="J1272" i="7"/>
  <c r="H1272" i="7"/>
  <c r="I1272" i="7" s="1"/>
  <c r="F1273" i="7" l="1"/>
  <c r="K1272" i="7"/>
  <c r="L1272" i="7" s="1"/>
  <c r="E1273" i="7" l="1"/>
  <c r="J1273" i="7"/>
  <c r="H1273" i="7"/>
  <c r="I1273" i="7" s="1"/>
  <c r="F1274" i="7" l="1"/>
  <c r="K1273" i="7"/>
  <c r="L1273" i="7" s="1"/>
  <c r="E1274" i="7" l="1"/>
  <c r="J1274" i="7"/>
  <c r="H1274" i="7"/>
  <c r="I1274" i="7" s="1"/>
  <c r="F1275" i="7" l="1"/>
  <c r="K1274" i="7"/>
  <c r="L1274" i="7" s="1"/>
  <c r="E1275" i="7" l="1"/>
  <c r="J1275" i="7"/>
  <c r="H1275" i="7"/>
  <c r="I1275" i="7" s="1"/>
  <c r="F1276" i="7" l="1"/>
  <c r="K1275" i="7"/>
  <c r="L1275" i="7" s="1"/>
  <c r="E1276" i="7" l="1"/>
  <c r="J1276" i="7"/>
  <c r="H1276" i="7"/>
  <c r="I1276" i="7" s="1"/>
  <c r="F1277" i="7" l="1"/>
  <c r="K1276" i="7"/>
  <c r="L1276" i="7" s="1"/>
  <c r="E1277" i="7" l="1"/>
  <c r="J1277" i="7"/>
  <c r="H1277" i="7"/>
  <c r="I1277" i="7" s="1"/>
  <c r="F1278" i="7" l="1"/>
  <c r="K1277" i="7"/>
  <c r="L1277" i="7" s="1"/>
  <c r="E1278" i="7" l="1"/>
  <c r="J1278" i="7"/>
  <c r="H1278" i="7"/>
  <c r="I1278" i="7" s="1"/>
  <c r="F1279" i="7" l="1"/>
  <c r="K1278" i="7"/>
  <c r="L1278" i="7" s="1"/>
  <c r="E1279" i="7" l="1"/>
  <c r="J1279" i="7"/>
  <c r="H1279" i="7"/>
  <c r="I1279" i="7" s="1"/>
  <c r="F1280" i="7" l="1"/>
  <c r="K1279" i="7"/>
  <c r="L1279" i="7" s="1"/>
  <c r="E1280" i="7" l="1"/>
  <c r="J1280" i="7"/>
  <c r="H1280" i="7"/>
  <c r="I1280" i="7" s="1"/>
  <c r="F1281" i="7" l="1"/>
  <c r="K1280" i="7"/>
  <c r="L1280" i="7" s="1"/>
  <c r="E1281" i="7" l="1"/>
  <c r="J1281" i="7"/>
  <c r="H1281" i="7"/>
  <c r="I1281" i="7" s="1"/>
  <c r="F1282" i="7" l="1"/>
  <c r="K1281" i="7"/>
  <c r="L1281" i="7" s="1"/>
  <c r="E1282" i="7" l="1"/>
  <c r="J1282" i="7"/>
  <c r="H1282" i="7"/>
  <c r="I1282" i="7" s="1"/>
  <c r="F1283" i="7" l="1"/>
  <c r="K1282" i="7"/>
  <c r="L1282" i="7" s="1"/>
  <c r="E1283" i="7" l="1"/>
  <c r="J1283" i="7"/>
  <c r="H1283" i="7"/>
  <c r="I1283" i="7" s="1"/>
  <c r="F1284" i="7" l="1"/>
  <c r="K1283" i="7"/>
  <c r="L1283" i="7" s="1"/>
  <c r="E1284" i="7" l="1"/>
  <c r="J1284" i="7"/>
  <c r="H1284" i="7"/>
  <c r="I1284" i="7" s="1"/>
  <c r="F1285" i="7" l="1"/>
  <c r="K1284" i="7"/>
  <c r="L1284" i="7" s="1"/>
  <c r="E1285" i="7" l="1"/>
  <c r="J1285" i="7"/>
  <c r="H1285" i="7"/>
  <c r="I1285" i="7" s="1"/>
  <c r="F1286" i="7" l="1"/>
  <c r="K1285" i="7"/>
  <c r="L1285" i="7" s="1"/>
  <c r="E1286" i="7" l="1"/>
  <c r="J1286" i="7"/>
  <c r="H1286" i="7"/>
  <c r="I1286" i="7" s="1"/>
  <c r="F1287" i="7" l="1"/>
  <c r="K1286" i="7"/>
  <c r="L1286" i="7" s="1"/>
  <c r="E1287" i="7" l="1"/>
  <c r="J1287" i="7"/>
  <c r="H1287" i="7"/>
  <c r="I1287" i="7" s="1"/>
  <c r="F1288" i="7" l="1"/>
  <c r="K1287" i="7"/>
  <c r="L1287" i="7" s="1"/>
  <c r="E1288" i="7" l="1"/>
  <c r="J1288" i="7"/>
  <c r="H1288" i="7"/>
  <c r="I1288" i="7" s="1"/>
  <c r="F1289" i="7" l="1"/>
  <c r="K1288" i="7"/>
  <c r="L1288" i="7" s="1"/>
  <c r="E1289" i="7" l="1"/>
  <c r="J1289" i="7"/>
  <c r="H1289" i="7"/>
  <c r="I1289" i="7" s="1"/>
  <c r="F1290" i="7" l="1"/>
  <c r="K1289" i="7"/>
  <c r="L1289" i="7" s="1"/>
  <c r="E1290" i="7" l="1"/>
  <c r="J1290" i="7"/>
  <c r="H1290" i="7"/>
  <c r="I1290" i="7" s="1"/>
  <c r="F1291" i="7" l="1"/>
  <c r="K1290" i="7"/>
  <c r="L1290" i="7" s="1"/>
  <c r="E1291" i="7" l="1"/>
  <c r="J1291" i="7"/>
  <c r="H1291" i="7"/>
  <c r="I1291" i="7" s="1"/>
  <c r="F1292" i="7" l="1"/>
  <c r="K1291" i="7"/>
  <c r="L1291" i="7" s="1"/>
  <c r="E1292" i="7" l="1"/>
  <c r="J1292" i="7"/>
  <c r="H1292" i="7"/>
  <c r="I1292" i="7" s="1"/>
  <c r="F1293" i="7" l="1"/>
  <c r="K1292" i="7"/>
  <c r="L1292" i="7" s="1"/>
  <c r="E1293" i="7" l="1"/>
  <c r="J1293" i="7"/>
  <c r="H1293" i="7"/>
  <c r="I1293" i="7" s="1"/>
  <c r="F1294" i="7" l="1"/>
  <c r="K1293" i="7"/>
  <c r="L1293" i="7" s="1"/>
  <c r="E1294" i="7" l="1"/>
  <c r="J1294" i="7"/>
  <c r="H1294" i="7"/>
  <c r="I1294" i="7" s="1"/>
  <c r="F1295" i="7" l="1"/>
  <c r="K1294" i="7"/>
  <c r="L1294" i="7" s="1"/>
  <c r="E1295" i="7" l="1"/>
  <c r="J1295" i="7"/>
  <c r="H1295" i="7"/>
  <c r="I1295" i="7" s="1"/>
  <c r="F1296" i="7" l="1"/>
  <c r="K1295" i="7"/>
  <c r="L1295" i="7" s="1"/>
  <c r="E1296" i="7" l="1"/>
  <c r="J1296" i="7"/>
  <c r="H1296" i="7"/>
  <c r="I1296" i="7" s="1"/>
  <c r="F1297" i="7" l="1"/>
  <c r="K1296" i="7"/>
  <c r="L1296" i="7" s="1"/>
  <c r="E1297" i="7" l="1"/>
  <c r="J1297" i="7"/>
  <c r="H1297" i="7"/>
  <c r="I1297" i="7" s="1"/>
  <c r="F1298" i="7" l="1"/>
  <c r="K1297" i="7"/>
  <c r="L1297" i="7" s="1"/>
  <c r="E1298" i="7" l="1"/>
  <c r="J1298" i="7"/>
  <c r="H1298" i="7"/>
  <c r="I1298" i="7" s="1"/>
  <c r="F1299" i="7" l="1"/>
  <c r="K1298" i="7"/>
  <c r="L1298" i="7" s="1"/>
  <c r="E1299" i="7" l="1"/>
  <c r="J1299" i="7"/>
  <c r="H1299" i="7"/>
  <c r="I1299" i="7" s="1"/>
  <c r="F1300" i="7" l="1"/>
  <c r="K1299" i="7"/>
  <c r="L1299" i="7" s="1"/>
  <c r="E1300" i="7" l="1"/>
  <c r="J1300" i="7"/>
  <c r="H1300" i="7"/>
  <c r="I1300" i="7" s="1"/>
  <c r="F1301" i="7" l="1"/>
  <c r="K1300" i="7"/>
  <c r="L1300" i="7" s="1"/>
  <c r="E1301" i="7" l="1"/>
  <c r="J1301" i="7"/>
  <c r="H1301" i="7"/>
  <c r="I1301" i="7" s="1"/>
  <c r="F1302" i="7" l="1"/>
  <c r="K1301" i="7"/>
  <c r="L1301" i="7" s="1"/>
  <c r="E1302" i="7" l="1"/>
  <c r="J1302" i="7"/>
  <c r="H1302" i="7"/>
  <c r="I1302" i="7" s="1"/>
  <c r="F1303" i="7" l="1"/>
  <c r="K1302" i="7"/>
  <c r="L1302" i="7" s="1"/>
  <c r="E1303" i="7" l="1"/>
  <c r="J1303" i="7"/>
  <c r="H1303" i="7"/>
  <c r="I1303" i="7" s="1"/>
  <c r="F1304" i="7" l="1"/>
  <c r="K1303" i="7"/>
  <c r="L1303" i="7" s="1"/>
  <c r="E1304" i="7" l="1"/>
  <c r="J1304" i="7"/>
  <c r="H1304" i="7"/>
  <c r="I1304" i="7" s="1"/>
  <c r="F1305" i="7" l="1"/>
  <c r="K1304" i="7"/>
  <c r="L1304" i="7" s="1"/>
  <c r="E1305" i="7" l="1"/>
  <c r="J1305" i="7"/>
  <c r="H1305" i="7"/>
  <c r="I1305" i="7" s="1"/>
  <c r="F1306" i="7" l="1"/>
  <c r="K1305" i="7"/>
  <c r="L1305" i="7" s="1"/>
  <c r="E1306" i="7" l="1"/>
  <c r="J1306" i="7"/>
  <c r="H1306" i="7"/>
  <c r="I1306" i="7" s="1"/>
  <c r="F1307" i="7" l="1"/>
  <c r="K1306" i="7"/>
  <c r="L1306" i="7" s="1"/>
  <c r="E1307" i="7" l="1"/>
  <c r="J1307" i="7"/>
  <c r="H1307" i="7"/>
  <c r="I1307" i="7" s="1"/>
  <c r="F1308" i="7" l="1"/>
  <c r="K1307" i="7"/>
  <c r="L1307" i="7" s="1"/>
  <c r="E1308" i="7" l="1"/>
  <c r="J1308" i="7"/>
  <c r="H1308" i="7"/>
  <c r="I1308" i="7" s="1"/>
  <c r="F1309" i="7" l="1"/>
  <c r="K1308" i="7"/>
  <c r="L1308" i="7" s="1"/>
  <c r="E1309" i="7" l="1"/>
  <c r="J1309" i="7"/>
  <c r="H1309" i="7"/>
  <c r="I1309" i="7" s="1"/>
  <c r="F1310" i="7" l="1"/>
  <c r="K1309" i="7"/>
  <c r="L1309" i="7" s="1"/>
  <c r="E1310" i="7" l="1"/>
  <c r="J1310" i="7"/>
  <c r="H1310" i="7"/>
  <c r="I1310" i="7" s="1"/>
  <c r="F1311" i="7" l="1"/>
  <c r="K1310" i="7"/>
  <c r="L1310" i="7" s="1"/>
  <c r="E1311" i="7" l="1"/>
  <c r="J1311" i="7"/>
  <c r="H1311" i="7"/>
  <c r="I1311" i="7" s="1"/>
  <c r="F1312" i="7" l="1"/>
  <c r="K1311" i="7"/>
  <c r="L1311" i="7" s="1"/>
  <c r="E1312" i="7" l="1"/>
  <c r="J1312" i="7"/>
  <c r="H1312" i="7"/>
  <c r="I1312" i="7" s="1"/>
  <c r="F1313" i="7" l="1"/>
  <c r="K1312" i="7"/>
  <c r="L1312" i="7" s="1"/>
  <c r="E1313" i="7" l="1"/>
  <c r="J1313" i="7"/>
  <c r="H1313" i="7"/>
  <c r="I1313" i="7" s="1"/>
  <c r="F1314" i="7" l="1"/>
  <c r="K1313" i="7"/>
  <c r="L1313" i="7" s="1"/>
  <c r="E1314" i="7" l="1"/>
  <c r="J1314" i="7"/>
  <c r="H1314" i="7"/>
  <c r="I1314" i="7" s="1"/>
  <c r="F1315" i="7" l="1"/>
  <c r="K1314" i="7"/>
  <c r="L1314" i="7" s="1"/>
  <c r="E1315" i="7" l="1"/>
  <c r="J1315" i="7"/>
  <c r="H1315" i="7"/>
  <c r="I1315" i="7" s="1"/>
  <c r="F1316" i="7" l="1"/>
  <c r="K1315" i="7"/>
  <c r="L1315" i="7" s="1"/>
  <c r="E1316" i="7" l="1"/>
  <c r="J1316" i="7"/>
  <c r="H1316" i="7"/>
  <c r="I1316" i="7" s="1"/>
  <c r="F1317" i="7" l="1"/>
  <c r="K1316" i="7"/>
  <c r="L1316" i="7" s="1"/>
  <c r="E1317" i="7" l="1"/>
  <c r="J1317" i="7"/>
  <c r="H1317" i="7"/>
  <c r="I1317" i="7" s="1"/>
  <c r="F1318" i="7" l="1"/>
  <c r="K1317" i="7"/>
  <c r="L1317" i="7" s="1"/>
  <c r="E1318" i="7" l="1"/>
  <c r="J1318" i="7"/>
  <c r="H1318" i="7"/>
  <c r="I1318" i="7" s="1"/>
  <c r="F1319" i="7" l="1"/>
  <c r="K1318" i="7"/>
  <c r="L1318" i="7" s="1"/>
  <c r="E1319" i="7" l="1"/>
  <c r="J1319" i="7"/>
  <c r="H1319" i="7"/>
  <c r="I1319" i="7" s="1"/>
  <c r="F1320" i="7" l="1"/>
  <c r="K1319" i="7"/>
  <c r="L1319" i="7" s="1"/>
  <c r="E1320" i="7" l="1"/>
  <c r="J1320" i="7"/>
  <c r="H1320" i="7"/>
  <c r="I1320" i="7" s="1"/>
  <c r="F1321" i="7" l="1"/>
  <c r="K1320" i="7"/>
  <c r="L1320" i="7" s="1"/>
  <c r="E1321" i="7" l="1"/>
  <c r="J1321" i="7"/>
  <c r="H1321" i="7"/>
  <c r="I1321" i="7" s="1"/>
  <c r="F1322" i="7" l="1"/>
  <c r="K1321" i="7"/>
  <c r="L1321" i="7" s="1"/>
  <c r="E1322" i="7" l="1"/>
  <c r="J1322" i="7"/>
  <c r="H1322" i="7"/>
  <c r="I1322" i="7" s="1"/>
  <c r="F1323" i="7" l="1"/>
  <c r="K1322" i="7"/>
  <c r="L1322" i="7" s="1"/>
  <c r="E1323" i="7" l="1"/>
  <c r="J1323" i="7"/>
  <c r="H1323" i="7"/>
  <c r="I1323" i="7" s="1"/>
  <c r="F1324" i="7" l="1"/>
  <c r="K1323" i="7"/>
  <c r="L1323" i="7" s="1"/>
  <c r="E1324" i="7" l="1"/>
  <c r="J1324" i="7"/>
  <c r="H1324" i="7"/>
  <c r="I1324" i="7" s="1"/>
  <c r="F1325" i="7" l="1"/>
  <c r="K1324" i="7"/>
  <c r="L1324" i="7" s="1"/>
  <c r="E1325" i="7" l="1"/>
  <c r="J1325" i="7"/>
  <c r="H1325" i="7"/>
  <c r="I1325" i="7" s="1"/>
  <c r="F1326" i="7" l="1"/>
  <c r="K1325" i="7"/>
  <c r="L1325" i="7" s="1"/>
  <c r="E1326" i="7" l="1"/>
  <c r="J1326" i="7"/>
  <c r="H1326" i="7"/>
  <c r="I1326" i="7" s="1"/>
  <c r="F1327" i="7" l="1"/>
  <c r="K1326" i="7"/>
  <c r="L1326" i="7" s="1"/>
  <c r="E1327" i="7" l="1"/>
  <c r="J1327" i="7"/>
  <c r="H1327" i="7"/>
  <c r="I1327" i="7" s="1"/>
  <c r="F1328" i="7" l="1"/>
  <c r="K1327" i="7"/>
  <c r="L1327" i="7" s="1"/>
  <c r="E1328" i="7" l="1"/>
  <c r="J1328" i="7"/>
  <c r="H1328" i="7"/>
  <c r="I1328" i="7" s="1"/>
  <c r="F1329" i="7" l="1"/>
  <c r="K1328" i="7"/>
  <c r="L1328" i="7" s="1"/>
  <c r="E1329" i="7" l="1"/>
  <c r="J1329" i="7"/>
  <c r="H1329" i="7"/>
  <c r="I1329" i="7" s="1"/>
  <c r="F1330" i="7" l="1"/>
  <c r="K1329" i="7"/>
  <c r="L1329" i="7" s="1"/>
  <c r="E1330" i="7" l="1"/>
  <c r="J1330" i="7"/>
  <c r="H1330" i="7"/>
  <c r="I1330" i="7" s="1"/>
  <c r="F1331" i="7" l="1"/>
  <c r="K1330" i="7"/>
  <c r="L1330" i="7" s="1"/>
  <c r="E1331" i="7" l="1"/>
  <c r="J1331" i="7"/>
  <c r="H1331" i="7"/>
  <c r="I1331" i="7" s="1"/>
  <c r="F1332" i="7" l="1"/>
  <c r="K1331" i="7"/>
  <c r="L1331" i="7" s="1"/>
  <c r="E1332" i="7" l="1"/>
  <c r="J1332" i="7"/>
  <c r="H1332" i="7"/>
  <c r="I1332" i="7" s="1"/>
  <c r="F1333" i="7" l="1"/>
  <c r="K1332" i="7"/>
  <c r="L1332" i="7" s="1"/>
  <c r="E1333" i="7" l="1"/>
  <c r="J1333" i="7"/>
  <c r="H1333" i="7"/>
  <c r="I1333" i="7" s="1"/>
  <c r="F1334" i="7" l="1"/>
  <c r="K1333" i="7"/>
  <c r="L1333" i="7" s="1"/>
  <c r="E1334" i="7" l="1"/>
  <c r="J1334" i="7"/>
  <c r="H1334" i="7"/>
  <c r="I1334" i="7" s="1"/>
  <c r="F1335" i="7" l="1"/>
  <c r="K1334" i="7"/>
  <c r="L1334" i="7" s="1"/>
  <c r="E1335" i="7" l="1"/>
  <c r="J1335" i="7"/>
  <c r="H1335" i="7"/>
  <c r="I1335" i="7" s="1"/>
  <c r="F1336" i="7" l="1"/>
  <c r="K1335" i="7"/>
  <c r="L1335" i="7" s="1"/>
  <c r="E1336" i="7" l="1"/>
  <c r="J1336" i="7"/>
  <c r="H1336" i="7"/>
  <c r="I1336" i="7" s="1"/>
  <c r="F1337" i="7" l="1"/>
  <c r="K1336" i="7"/>
  <c r="L1336" i="7" s="1"/>
  <c r="E1337" i="7" l="1"/>
  <c r="J1337" i="7"/>
  <c r="H1337" i="7"/>
  <c r="I1337" i="7" s="1"/>
  <c r="F1338" i="7" l="1"/>
  <c r="K1337" i="7"/>
  <c r="L1337" i="7" s="1"/>
  <c r="E1338" i="7" l="1"/>
  <c r="J1338" i="7"/>
  <c r="H1338" i="7"/>
  <c r="I1338" i="7" s="1"/>
  <c r="F1339" i="7" l="1"/>
  <c r="K1338" i="7"/>
  <c r="L1338" i="7" s="1"/>
  <c r="E1339" i="7" l="1"/>
  <c r="J1339" i="7"/>
  <c r="H1339" i="7"/>
  <c r="I1339" i="7" s="1"/>
  <c r="F1340" i="7" l="1"/>
  <c r="K1339" i="7"/>
  <c r="L1339" i="7" s="1"/>
  <c r="E1340" i="7" l="1"/>
  <c r="J1340" i="7"/>
  <c r="H1340" i="7"/>
  <c r="I1340" i="7" s="1"/>
  <c r="F1341" i="7" l="1"/>
  <c r="K1340" i="7"/>
  <c r="L1340" i="7" s="1"/>
  <c r="E1341" i="7" l="1"/>
  <c r="J1341" i="7"/>
  <c r="H1341" i="7"/>
  <c r="I1341" i="7" s="1"/>
  <c r="F1342" i="7" l="1"/>
  <c r="K1341" i="7"/>
  <c r="L1341" i="7" s="1"/>
  <c r="E1342" i="7" l="1"/>
  <c r="J1342" i="7"/>
  <c r="H1342" i="7"/>
  <c r="I1342" i="7" s="1"/>
  <c r="F1343" i="7" l="1"/>
  <c r="K1342" i="7"/>
  <c r="L1342" i="7" s="1"/>
  <c r="E1343" i="7" l="1"/>
  <c r="J1343" i="7"/>
  <c r="H1343" i="7"/>
  <c r="I1343" i="7" s="1"/>
  <c r="F1344" i="7" l="1"/>
  <c r="K1343" i="7"/>
  <c r="L1343" i="7" s="1"/>
  <c r="E1344" i="7" l="1"/>
  <c r="J1344" i="7"/>
  <c r="H1344" i="7"/>
  <c r="I1344" i="7" s="1"/>
  <c r="F1345" i="7" l="1"/>
  <c r="K1344" i="7"/>
  <c r="L1344" i="7" s="1"/>
  <c r="E1345" i="7" l="1"/>
  <c r="J1345" i="7"/>
  <c r="H1345" i="7"/>
  <c r="I1345" i="7" s="1"/>
  <c r="F1346" i="7" l="1"/>
  <c r="K1345" i="7"/>
  <c r="L1345" i="7" s="1"/>
  <c r="E1346" i="7" l="1"/>
  <c r="J1346" i="7"/>
  <c r="H1346" i="7"/>
  <c r="I1346" i="7" s="1"/>
  <c r="F1347" i="7" l="1"/>
  <c r="K1346" i="7"/>
  <c r="L1346" i="7" s="1"/>
  <c r="E1347" i="7" l="1"/>
  <c r="J1347" i="7"/>
  <c r="H1347" i="7"/>
  <c r="I1347" i="7" s="1"/>
  <c r="F1348" i="7" l="1"/>
  <c r="K1347" i="7"/>
  <c r="L1347" i="7" s="1"/>
  <c r="E1348" i="7" l="1"/>
  <c r="J1348" i="7"/>
  <c r="H1348" i="7"/>
  <c r="I1348" i="7" s="1"/>
  <c r="F1349" i="7" l="1"/>
  <c r="K1348" i="7"/>
  <c r="L1348" i="7" s="1"/>
  <c r="E1349" i="7" l="1"/>
  <c r="J1349" i="7"/>
  <c r="H1349" i="7"/>
  <c r="I1349" i="7" s="1"/>
  <c r="F1350" i="7" l="1"/>
  <c r="K1349" i="7"/>
  <c r="L1349" i="7" s="1"/>
  <c r="E1350" i="7" l="1"/>
  <c r="J1350" i="7"/>
  <c r="H1350" i="7"/>
  <c r="I1350" i="7" s="1"/>
  <c r="F1351" i="7" l="1"/>
  <c r="K1350" i="7"/>
  <c r="L1350" i="7" s="1"/>
  <c r="E1351" i="7" l="1"/>
  <c r="J1351" i="7"/>
  <c r="H1351" i="7"/>
  <c r="I1351" i="7" s="1"/>
  <c r="F1352" i="7" l="1"/>
  <c r="K1351" i="7"/>
  <c r="L1351" i="7" s="1"/>
  <c r="E1352" i="7" l="1"/>
  <c r="J1352" i="7"/>
  <c r="H1352" i="7"/>
  <c r="I1352" i="7" s="1"/>
  <c r="F1353" i="7" l="1"/>
  <c r="K1352" i="7"/>
  <c r="L1352" i="7" s="1"/>
  <c r="E1353" i="7" l="1"/>
  <c r="J1353" i="7"/>
  <c r="H1353" i="7"/>
  <c r="I1353" i="7" s="1"/>
  <c r="F1354" i="7" l="1"/>
  <c r="K1353" i="7"/>
  <c r="L1353" i="7" s="1"/>
  <c r="E1354" i="7" l="1"/>
  <c r="J1354" i="7"/>
  <c r="H1354" i="7"/>
  <c r="I1354" i="7" s="1"/>
  <c r="F1355" i="7" l="1"/>
  <c r="K1354" i="7"/>
  <c r="L1354" i="7" s="1"/>
  <c r="E1355" i="7" l="1"/>
  <c r="J1355" i="7"/>
  <c r="H1355" i="7"/>
  <c r="I1355" i="7" s="1"/>
  <c r="F1356" i="7" l="1"/>
  <c r="K1355" i="7"/>
  <c r="L1355" i="7" s="1"/>
  <c r="E1356" i="7" l="1"/>
  <c r="J1356" i="7"/>
  <c r="H1356" i="7"/>
  <c r="I1356" i="7" s="1"/>
  <c r="F1357" i="7" l="1"/>
  <c r="K1356" i="7"/>
  <c r="L1356" i="7" s="1"/>
  <c r="E1357" i="7" l="1"/>
  <c r="J1357" i="7"/>
  <c r="H1357" i="7"/>
  <c r="I1357" i="7" s="1"/>
  <c r="F1358" i="7" l="1"/>
  <c r="K1357" i="7"/>
  <c r="L1357" i="7" s="1"/>
  <c r="E1358" i="7" l="1"/>
  <c r="J1358" i="7"/>
  <c r="H1358" i="7"/>
  <c r="I1358" i="7" s="1"/>
  <c r="F1359" i="7" l="1"/>
  <c r="K1358" i="7"/>
  <c r="L1358" i="7" s="1"/>
  <c r="E1359" i="7" l="1"/>
  <c r="J1359" i="7"/>
  <c r="H1359" i="7"/>
  <c r="I1359" i="7" s="1"/>
  <c r="F1360" i="7" l="1"/>
  <c r="K1359" i="7"/>
  <c r="L1359" i="7" s="1"/>
  <c r="E1360" i="7" l="1"/>
  <c r="J1360" i="7"/>
  <c r="H1360" i="7"/>
  <c r="I1360" i="7" s="1"/>
  <c r="F1361" i="7" l="1"/>
  <c r="K1360" i="7"/>
  <c r="L1360" i="7" s="1"/>
  <c r="E1361" i="7" l="1"/>
  <c r="J1361" i="7"/>
  <c r="H1361" i="7"/>
  <c r="I1361" i="7" s="1"/>
  <c r="F1362" i="7" l="1"/>
  <c r="K1361" i="7"/>
  <c r="L1361" i="7" s="1"/>
  <c r="E1362" i="7" l="1"/>
  <c r="J1362" i="7"/>
  <c r="H1362" i="7"/>
  <c r="I1362" i="7" s="1"/>
  <c r="F1363" i="7" l="1"/>
  <c r="K1362" i="7"/>
  <c r="L1362" i="7" s="1"/>
  <c r="E1363" i="7" l="1"/>
  <c r="J1363" i="7"/>
  <c r="H1363" i="7"/>
  <c r="I1363" i="7" s="1"/>
  <c r="F1364" i="7" l="1"/>
  <c r="K1363" i="7"/>
  <c r="L1363" i="7" s="1"/>
  <c r="E1364" i="7" l="1"/>
  <c r="J1364" i="7"/>
  <c r="H1364" i="7"/>
  <c r="I1364" i="7" s="1"/>
  <c r="K1364" i="7" l="1"/>
  <c r="L1364" i="7" s="1"/>
  <c r="F1365" i="7"/>
  <c r="E1365" i="7" l="1"/>
  <c r="J1365" i="7"/>
  <c r="H1365" i="7"/>
  <c r="I1365" i="7" s="1"/>
  <c r="F1366" i="7" l="1"/>
  <c r="K1365" i="7"/>
  <c r="L1365" i="7" s="1"/>
  <c r="E1366" i="7" l="1"/>
  <c r="J1366" i="7"/>
  <c r="H1366" i="7"/>
  <c r="I1366" i="7" s="1"/>
  <c r="K1366" i="7" l="1"/>
  <c r="L1366" i="7" s="1"/>
  <c r="F1367" i="7"/>
  <c r="E1367" i="7" l="1"/>
  <c r="J1367" i="7"/>
  <c r="H1367" i="7"/>
  <c r="I1367" i="7" s="1"/>
  <c r="K1367" i="7" l="1"/>
  <c r="L1367" i="7" s="1"/>
  <c r="F1368" i="7"/>
  <c r="E1368" i="7" l="1"/>
  <c r="J1368" i="7"/>
  <c r="H1368" i="7"/>
  <c r="I1368" i="7" s="1"/>
  <c r="K1368" i="7" l="1"/>
  <c r="L1368" i="7" s="1"/>
  <c r="F1369" i="7"/>
  <c r="E1369" i="7" l="1"/>
  <c r="J1369" i="7"/>
  <c r="H1369" i="7"/>
  <c r="I1369" i="7" s="1"/>
  <c r="K1369" i="7" l="1"/>
  <c r="L1369" i="7" s="1"/>
  <c r="F1370" i="7"/>
  <c r="E1370" i="7" l="1"/>
  <c r="J1370" i="7"/>
  <c r="H1370" i="7"/>
  <c r="I1370" i="7" s="1"/>
  <c r="K1370" i="7" l="1"/>
  <c r="L1370" i="7" s="1"/>
  <c r="F1371" i="7"/>
  <c r="E1371" i="7" l="1"/>
  <c r="J1371" i="7"/>
  <c r="H1371" i="7"/>
  <c r="I1371" i="7" s="1"/>
  <c r="K1371" i="7" l="1"/>
  <c r="L1371" i="7" s="1"/>
  <c r="F1372" i="7"/>
  <c r="E1372" i="7" l="1"/>
  <c r="J1372" i="7"/>
  <c r="H1372" i="7"/>
  <c r="I1372" i="7" s="1"/>
  <c r="K1372" i="7" l="1"/>
  <c r="L1372" i="7" s="1"/>
  <c r="F1373" i="7"/>
  <c r="E1373" i="7" l="1"/>
  <c r="J1373" i="7"/>
  <c r="H1373" i="7"/>
  <c r="I1373" i="7" s="1"/>
  <c r="K1373" i="7" l="1"/>
  <c r="L1373" i="7" s="1"/>
  <c r="F1374" i="7"/>
  <c r="E1374" i="7" l="1"/>
  <c r="J1374" i="7"/>
  <c r="H1374" i="7"/>
  <c r="I1374" i="7" s="1"/>
  <c r="K1374" i="7" l="1"/>
  <c r="L1374" i="7" s="1"/>
  <c r="F1375" i="7"/>
  <c r="E1375" i="7" l="1"/>
  <c r="J1375" i="7"/>
  <c r="H1375" i="7"/>
  <c r="I1375" i="7" s="1"/>
  <c r="K1375" i="7" l="1"/>
  <c r="L1375" i="7" s="1"/>
  <c r="F1376" i="7"/>
  <c r="E1376" i="7" l="1"/>
  <c r="J1376" i="7"/>
  <c r="H1376" i="7"/>
  <c r="I1376" i="7" s="1"/>
  <c r="K1376" i="7" l="1"/>
  <c r="L1376" i="7" s="1"/>
  <c r="F1377" i="7"/>
  <c r="E1377" i="7" l="1"/>
  <c r="J1377" i="7"/>
  <c r="H1377" i="7"/>
  <c r="I1377" i="7" s="1"/>
  <c r="K1377" i="7" l="1"/>
  <c r="L1377" i="7" s="1"/>
  <c r="F1378" i="7"/>
  <c r="E1378" i="7" l="1"/>
  <c r="J1378" i="7"/>
  <c r="H1378" i="7"/>
  <c r="I1378" i="7" s="1"/>
  <c r="K1378" i="7" l="1"/>
  <c r="L1378" i="7" s="1"/>
  <c r="F1379" i="7"/>
  <c r="E1379" i="7" l="1"/>
  <c r="J1379" i="7"/>
  <c r="H1379" i="7"/>
  <c r="I1379" i="7" s="1"/>
  <c r="K1379" i="7" l="1"/>
  <c r="L1379" i="7" s="1"/>
  <c r="F1380" i="7"/>
  <c r="E1380" i="7" l="1"/>
  <c r="J1380" i="7"/>
  <c r="H1380" i="7"/>
  <c r="I1380" i="7" s="1"/>
  <c r="K1380" i="7" l="1"/>
  <c r="L1380" i="7" s="1"/>
  <c r="F1381" i="7"/>
  <c r="E1381" i="7" l="1"/>
  <c r="J1381" i="7"/>
  <c r="H1381" i="7"/>
  <c r="I1381" i="7" s="1"/>
  <c r="K1381" i="7" l="1"/>
  <c r="L1381" i="7" s="1"/>
  <c r="F1382" i="7"/>
  <c r="E1382" i="7" l="1"/>
  <c r="J1382" i="7"/>
  <c r="H1382" i="7"/>
  <c r="I1382" i="7" s="1"/>
  <c r="K1382" i="7" l="1"/>
  <c r="L1382" i="7" s="1"/>
  <c r="F1383" i="7"/>
  <c r="E1383" i="7" l="1"/>
  <c r="J1383" i="7"/>
  <c r="H1383" i="7"/>
  <c r="I1383" i="7" s="1"/>
  <c r="K1383" i="7" l="1"/>
  <c r="L1383" i="7" s="1"/>
  <c r="F1384" i="7"/>
  <c r="E1384" i="7" l="1"/>
  <c r="J1384" i="7"/>
  <c r="H1384" i="7"/>
  <c r="I1384" i="7" s="1"/>
  <c r="K1384" i="7" l="1"/>
  <c r="L1384" i="7" s="1"/>
  <c r="F1385" i="7"/>
  <c r="E1385" i="7" l="1"/>
  <c r="J1385" i="7"/>
  <c r="H1385" i="7"/>
  <c r="I1385" i="7" s="1"/>
  <c r="K1385" i="7" l="1"/>
  <c r="L1385" i="7" s="1"/>
  <c r="F1386" i="7"/>
  <c r="E1386" i="7" l="1"/>
  <c r="J1386" i="7"/>
  <c r="H1386" i="7"/>
  <c r="I1386" i="7" s="1"/>
  <c r="K1386" i="7" l="1"/>
  <c r="L1386" i="7" s="1"/>
  <c r="F1387" i="7"/>
  <c r="E1387" i="7" l="1"/>
  <c r="J1387" i="7"/>
  <c r="H1387" i="7"/>
  <c r="I1387" i="7" s="1"/>
  <c r="K1387" i="7" l="1"/>
  <c r="L1387" i="7" s="1"/>
  <c r="F1388" i="7"/>
  <c r="E1388" i="7" l="1"/>
  <c r="J1388" i="7"/>
  <c r="H1388" i="7"/>
  <c r="I1388" i="7" s="1"/>
  <c r="K1388" i="7" l="1"/>
  <c r="L1388" i="7" s="1"/>
  <c r="F1389" i="7"/>
  <c r="E1389" i="7" l="1"/>
  <c r="J1389" i="7"/>
  <c r="H1389" i="7"/>
  <c r="I1389" i="7" s="1"/>
  <c r="K1389" i="7" l="1"/>
  <c r="L1389" i="7" s="1"/>
  <c r="F1390" i="7"/>
  <c r="E1390" i="7" l="1"/>
  <c r="J1390" i="7"/>
  <c r="H1390" i="7"/>
  <c r="I1390" i="7" s="1"/>
  <c r="K1390" i="7" l="1"/>
  <c r="L1390" i="7" s="1"/>
  <c r="F1391" i="7"/>
  <c r="E1391" i="7" l="1"/>
  <c r="J1391" i="7"/>
  <c r="H1391" i="7"/>
  <c r="I1391" i="7" s="1"/>
  <c r="K1391" i="7" l="1"/>
  <c r="L1391" i="7" s="1"/>
  <c r="F1392" i="7"/>
  <c r="E1392" i="7" l="1"/>
  <c r="J1392" i="7"/>
  <c r="H1392" i="7"/>
  <c r="I1392" i="7" s="1"/>
  <c r="K1392" i="7" l="1"/>
  <c r="L1392" i="7" s="1"/>
  <c r="F1393" i="7"/>
  <c r="E1393" i="7" l="1"/>
  <c r="J1393" i="7"/>
  <c r="H1393" i="7"/>
  <c r="I1393" i="7" s="1"/>
  <c r="K1393" i="7" l="1"/>
  <c r="L1393" i="7" s="1"/>
  <c r="F1394" i="7"/>
  <c r="E1394" i="7" l="1"/>
  <c r="J1394" i="7"/>
  <c r="H1394" i="7"/>
  <c r="I1394" i="7" s="1"/>
  <c r="K1394" i="7" l="1"/>
  <c r="L1394" i="7" s="1"/>
  <c r="F1395" i="7"/>
  <c r="E1395" i="7" l="1"/>
  <c r="J1395" i="7"/>
  <c r="H1395" i="7"/>
  <c r="I1395" i="7" s="1"/>
  <c r="K1395" i="7" l="1"/>
  <c r="L1395" i="7" s="1"/>
  <c r="F1396" i="7"/>
  <c r="E1396" i="7" l="1"/>
  <c r="J1396" i="7"/>
  <c r="H1396" i="7"/>
  <c r="I1396" i="7" s="1"/>
  <c r="K1396" i="7" l="1"/>
  <c r="L1396" i="7" s="1"/>
  <c r="F1397" i="7"/>
  <c r="E1397" i="7" l="1"/>
  <c r="J1397" i="7"/>
  <c r="H1397" i="7"/>
  <c r="I1397" i="7" s="1"/>
  <c r="K1397" i="7" l="1"/>
  <c r="L1397" i="7" s="1"/>
  <c r="F1398" i="7"/>
  <c r="E1398" i="7" l="1"/>
  <c r="J1398" i="7"/>
  <c r="H1398" i="7"/>
  <c r="I1398" i="7" s="1"/>
  <c r="K1398" i="7" l="1"/>
  <c r="L1398" i="7" s="1"/>
  <c r="F1399" i="7"/>
  <c r="E1399" i="7" l="1"/>
  <c r="J1399" i="7"/>
  <c r="H1399" i="7"/>
  <c r="I1399" i="7" s="1"/>
  <c r="K1399" i="7" l="1"/>
  <c r="L1399" i="7" s="1"/>
  <c r="F1400" i="7"/>
  <c r="E1400" i="7" l="1"/>
  <c r="J1400" i="7"/>
  <c r="H1400" i="7"/>
  <c r="I1400" i="7" s="1"/>
  <c r="K1400" i="7" l="1"/>
  <c r="L1400" i="7" s="1"/>
  <c r="F1401" i="7"/>
  <c r="E1401" i="7" l="1"/>
  <c r="J1401" i="7"/>
  <c r="H1401" i="7"/>
  <c r="I1401" i="7" s="1"/>
  <c r="K1401" i="7" l="1"/>
  <c r="L1401" i="7" s="1"/>
  <c r="F1402" i="7"/>
  <c r="E1402" i="7" l="1"/>
  <c r="J1402" i="7"/>
  <c r="H1402" i="7"/>
  <c r="I1402" i="7" s="1"/>
  <c r="K1402" i="7" l="1"/>
  <c r="L1402" i="7" s="1"/>
  <c r="F1403" i="7"/>
  <c r="E1403" i="7" l="1"/>
  <c r="J1403" i="7"/>
  <c r="H1403" i="7"/>
  <c r="I1403" i="7" s="1"/>
  <c r="K1403" i="7" l="1"/>
  <c r="L1403" i="7" s="1"/>
  <c r="F1404" i="7"/>
  <c r="E1404" i="7" l="1"/>
  <c r="J1404" i="7"/>
  <c r="H1404" i="7"/>
  <c r="I1404" i="7" s="1"/>
  <c r="K1404" i="7" l="1"/>
  <c r="L1404" i="7" s="1"/>
  <c r="F1405" i="7"/>
  <c r="E1405" i="7" l="1"/>
  <c r="J1405" i="7"/>
  <c r="H1405" i="7"/>
  <c r="I1405" i="7" s="1"/>
  <c r="K1405" i="7" l="1"/>
  <c r="L1405" i="7" s="1"/>
  <c r="F1406" i="7"/>
  <c r="E1406" i="7" l="1"/>
  <c r="J1406" i="7"/>
  <c r="H1406" i="7"/>
  <c r="I1406" i="7" s="1"/>
  <c r="K1406" i="7" l="1"/>
  <c r="L1406" i="7" s="1"/>
  <c r="F1407" i="7"/>
  <c r="E1407" i="7" l="1"/>
  <c r="J1407" i="7"/>
  <c r="H1407" i="7"/>
  <c r="I1407" i="7" s="1"/>
  <c r="K1407" i="7" l="1"/>
  <c r="L1407" i="7" s="1"/>
  <c r="F1408" i="7"/>
  <c r="E1408" i="7" l="1"/>
  <c r="J1408" i="7"/>
  <c r="H1408" i="7"/>
  <c r="I1408" i="7" s="1"/>
  <c r="K1408" i="7" l="1"/>
  <c r="L1408" i="7" s="1"/>
  <c r="F1409" i="7"/>
  <c r="E1409" i="7" l="1"/>
  <c r="J1409" i="7"/>
  <c r="H1409" i="7"/>
  <c r="I1409" i="7" s="1"/>
  <c r="K1409" i="7" l="1"/>
  <c r="L1409" i="7" s="1"/>
  <c r="F1410" i="7"/>
  <c r="E1410" i="7" l="1"/>
  <c r="J1410" i="7"/>
  <c r="H1410" i="7"/>
  <c r="I1410" i="7" s="1"/>
  <c r="K1410" i="7" l="1"/>
  <c r="L1410" i="7" s="1"/>
  <c r="F1411" i="7"/>
  <c r="E1411" i="7" l="1"/>
  <c r="J1411" i="7"/>
  <c r="H1411" i="7"/>
  <c r="I1411" i="7" s="1"/>
  <c r="K1411" i="7" l="1"/>
  <c r="L1411" i="7" s="1"/>
  <c r="F1412" i="7"/>
  <c r="E1412" i="7" l="1"/>
  <c r="J1412" i="7"/>
  <c r="H1412" i="7"/>
  <c r="I1412" i="7" s="1"/>
  <c r="K1412" i="7" l="1"/>
  <c r="L1412" i="7" s="1"/>
  <c r="F1413" i="7"/>
  <c r="E1413" i="7" l="1"/>
  <c r="J1413" i="7"/>
  <c r="H1413" i="7"/>
  <c r="I1413" i="7" s="1"/>
  <c r="K1413" i="7" l="1"/>
  <c r="L1413" i="7" s="1"/>
  <c r="F1414" i="7"/>
  <c r="E1414" i="7" l="1"/>
  <c r="J1414" i="7"/>
  <c r="H1414" i="7"/>
  <c r="I1414" i="7" s="1"/>
  <c r="K1414" i="7" l="1"/>
  <c r="L1414" i="7" s="1"/>
  <c r="F1415" i="7"/>
  <c r="E1415" i="7" l="1"/>
  <c r="J1415" i="7"/>
  <c r="H1415" i="7"/>
  <c r="I1415" i="7" s="1"/>
  <c r="K1415" i="7" l="1"/>
  <c r="L1415" i="7" s="1"/>
  <c r="F1416" i="7"/>
  <c r="E1416" i="7" l="1"/>
  <c r="J1416" i="7"/>
  <c r="H1416" i="7"/>
  <c r="I1416" i="7" s="1"/>
  <c r="K1416" i="7" l="1"/>
  <c r="L1416" i="7" s="1"/>
  <c r="F1417" i="7"/>
  <c r="E1417" i="7" l="1"/>
  <c r="J1417" i="7"/>
  <c r="H1417" i="7"/>
  <c r="I1417" i="7" s="1"/>
  <c r="K1417" i="7" l="1"/>
  <c r="L1417" i="7" s="1"/>
  <c r="F1418" i="7"/>
  <c r="E1418" i="7" l="1"/>
  <c r="J1418" i="7"/>
  <c r="H1418" i="7"/>
  <c r="I1418" i="7" s="1"/>
  <c r="K1418" i="7" l="1"/>
  <c r="L1418" i="7" s="1"/>
  <c r="F1419" i="7"/>
  <c r="E1419" i="7" l="1"/>
  <c r="J1419" i="7"/>
  <c r="H1419" i="7"/>
  <c r="I1419" i="7" s="1"/>
  <c r="K1419" i="7" l="1"/>
  <c r="L1419" i="7" s="1"/>
  <c r="F1420" i="7"/>
  <c r="E1420" i="7" l="1"/>
  <c r="J1420" i="7"/>
  <c r="H1420" i="7"/>
  <c r="I1420" i="7" s="1"/>
  <c r="K1420" i="7" l="1"/>
  <c r="L1420" i="7" s="1"/>
  <c r="F1421" i="7"/>
  <c r="E1421" i="7" l="1"/>
  <c r="J1421" i="7"/>
  <c r="H1421" i="7"/>
  <c r="I1421" i="7" s="1"/>
  <c r="K1421" i="7" l="1"/>
  <c r="L1421" i="7" s="1"/>
  <c r="F1422" i="7"/>
  <c r="E1422" i="7" l="1"/>
  <c r="J1422" i="7"/>
  <c r="H1422" i="7"/>
  <c r="I1422" i="7" s="1"/>
  <c r="K1422" i="7" l="1"/>
  <c r="L1422" i="7" s="1"/>
  <c r="F1423" i="7"/>
  <c r="E1423" i="7" l="1"/>
  <c r="J1423" i="7"/>
  <c r="H1423" i="7"/>
  <c r="I1423" i="7" s="1"/>
  <c r="K1423" i="7" l="1"/>
  <c r="L1423" i="7" s="1"/>
  <c r="F1424" i="7"/>
  <c r="E1424" i="7" l="1"/>
  <c r="J1424" i="7"/>
  <c r="H1424" i="7"/>
  <c r="I1424" i="7" s="1"/>
  <c r="K1424" i="7" l="1"/>
  <c r="L1424" i="7" s="1"/>
  <c r="F1425" i="7"/>
  <c r="E1425" i="7" l="1"/>
  <c r="J1425" i="7"/>
  <c r="H1425" i="7"/>
  <c r="I1425" i="7" s="1"/>
  <c r="K1425" i="7" l="1"/>
  <c r="L1425" i="7" s="1"/>
  <c r="F1426" i="7"/>
  <c r="E1426" i="7" l="1"/>
  <c r="J1426" i="7"/>
  <c r="H1426" i="7"/>
  <c r="I1426" i="7" s="1"/>
  <c r="K1426" i="7" l="1"/>
  <c r="L1426" i="7" s="1"/>
  <c r="F1427" i="7"/>
  <c r="E1427" i="7" l="1"/>
  <c r="J1427" i="7"/>
  <c r="H1427" i="7"/>
  <c r="I1427" i="7" s="1"/>
  <c r="K1427" i="7" l="1"/>
  <c r="L1427" i="7" s="1"/>
  <c r="F1428" i="7"/>
  <c r="E1428" i="7" l="1"/>
  <c r="J1428" i="7"/>
  <c r="H1428" i="7"/>
  <c r="I1428" i="7" s="1"/>
  <c r="K1428" i="7" l="1"/>
  <c r="L1428" i="7" s="1"/>
  <c r="F1429" i="7"/>
  <c r="E1429" i="7" l="1"/>
  <c r="J1429" i="7"/>
  <c r="H1429" i="7"/>
  <c r="I1429" i="7" s="1"/>
  <c r="K1429" i="7" l="1"/>
  <c r="L1429" i="7" s="1"/>
  <c r="F1430" i="7"/>
  <c r="E1430" i="7" l="1"/>
  <c r="J1430" i="7"/>
  <c r="H1430" i="7"/>
  <c r="I1430" i="7" s="1"/>
  <c r="K1430" i="7" l="1"/>
  <c r="L1430" i="7" s="1"/>
  <c r="F1431" i="7"/>
  <c r="E1431" i="7" l="1"/>
  <c r="J1431" i="7"/>
  <c r="H1431" i="7"/>
  <c r="I1431" i="7" s="1"/>
  <c r="K1431" i="7" l="1"/>
  <c r="L1431" i="7" s="1"/>
  <c r="F1432" i="7"/>
  <c r="E1432" i="7" l="1"/>
  <c r="J1432" i="7"/>
  <c r="H1432" i="7"/>
  <c r="I1432" i="7" s="1"/>
  <c r="K1432" i="7" l="1"/>
  <c r="L1432" i="7" s="1"/>
  <c r="F1433" i="7"/>
  <c r="E1433" i="7" l="1"/>
  <c r="J1433" i="7"/>
  <c r="H1433" i="7"/>
  <c r="I1433" i="7" s="1"/>
  <c r="K1433" i="7" l="1"/>
  <c r="L1433" i="7" s="1"/>
  <c r="F1434" i="7"/>
  <c r="E1434" i="7" l="1"/>
  <c r="J1434" i="7"/>
  <c r="H1434" i="7"/>
  <c r="I1434" i="7" s="1"/>
  <c r="K1434" i="7" l="1"/>
  <c r="L1434" i="7" s="1"/>
  <c r="F1435" i="7"/>
  <c r="E1435" i="7" l="1"/>
  <c r="J1435" i="7"/>
  <c r="H1435" i="7"/>
  <c r="I1435" i="7" s="1"/>
  <c r="K1435" i="7" l="1"/>
  <c r="L1435" i="7" s="1"/>
  <c r="F1436" i="7"/>
  <c r="E1436" i="7" l="1"/>
  <c r="J1436" i="7"/>
  <c r="H1436" i="7"/>
  <c r="I1436" i="7" s="1"/>
  <c r="K1436" i="7" l="1"/>
  <c r="L1436" i="7" s="1"/>
  <c r="F1437" i="7"/>
  <c r="E1437" i="7" l="1"/>
  <c r="J1437" i="7"/>
  <c r="H1437" i="7"/>
  <c r="I1437" i="7" s="1"/>
  <c r="K1437" i="7" l="1"/>
  <c r="L1437" i="7" s="1"/>
  <c r="F1438" i="7"/>
  <c r="E1438" i="7" l="1"/>
  <c r="J1438" i="7"/>
  <c r="H1438" i="7"/>
  <c r="I1438" i="7" s="1"/>
  <c r="K1438" i="7" l="1"/>
  <c r="L1438" i="7" s="1"/>
  <c r="F1439" i="7"/>
  <c r="E1439" i="7" l="1"/>
  <c r="J1439" i="7"/>
  <c r="H1439" i="7"/>
  <c r="I1439" i="7" s="1"/>
  <c r="K1439" i="7" l="1"/>
  <c r="L1439" i="7" s="1"/>
  <c r="F1440" i="7"/>
  <c r="E1440" i="7" l="1"/>
  <c r="J1440" i="7"/>
  <c r="H1440" i="7"/>
  <c r="I1440" i="7" s="1"/>
  <c r="K1440" i="7" l="1"/>
  <c r="L1440" i="7" s="1"/>
  <c r="F1441" i="7"/>
  <c r="E1441" i="7" l="1"/>
  <c r="J1441" i="7"/>
  <c r="H1441" i="7"/>
  <c r="I1441" i="7" s="1"/>
  <c r="K1441" i="7" l="1"/>
  <c r="L1441" i="7" s="1"/>
  <c r="F1442" i="7"/>
  <c r="E1442" i="7" l="1"/>
  <c r="J1442" i="7"/>
  <c r="H1442" i="7"/>
  <c r="I1442" i="7" s="1"/>
  <c r="K1442" i="7" l="1"/>
  <c r="L1442" i="7" s="1"/>
  <c r="F1443" i="7"/>
  <c r="E1443" i="7" l="1"/>
  <c r="J1443" i="7"/>
  <c r="H1443" i="7"/>
  <c r="I1443" i="7" s="1"/>
  <c r="K1443" i="7" l="1"/>
  <c r="L1443" i="7" s="1"/>
  <c r="F1444" i="7"/>
  <c r="E1444" i="7" l="1"/>
  <c r="J1444" i="7"/>
  <c r="H1444" i="7"/>
  <c r="I1444" i="7" s="1"/>
  <c r="K1444" i="7" l="1"/>
  <c r="L1444" i="7" s="1"/>
  <c r="F1445" i="7"/>
  <c r="E1445" i="7" l="1"/>
  <c r="J1445" i="7"/>
  <c r="H1445" i="7"/>
  <c r="I1445" i="7" s="1"/>
  <c r="K1445" i="7" l="1"/>
  <c r="L1445" i="7" s="1"/>
  <c r="F1446" i="7"/>
  <c r="E1446" i="7" l="1"/>
  <c r="J1446" i="7"/>
  <c r="H1446" i="7"/>
  <c r="I1446" i="7" s="1"/>
  <c r="K1446" i="7" l="1"/>
  <c r="L1446" i="7" s="1"/>
  <c r="F1447" i="7"/>
  <c r="E1447" i="7" l="1"/>
  <c r="J1447" i="7"/>
  <c r="H1447" i="7"/>
  <c r="I1447" i="7" s="1"/>
  <c r="K1447" i="7" l="1"/>
  <c r="L1447" i="7" s="1"/>
  <c r="F1448" i="7"/>
  <c r="E1448" i="7" l="1"/>
  <c r="J1448" i="7"/>
  <c r="H1448" i="7"/>
  <c r="I1448" i="7" s="1"/>
  <c r="K1448" i="7" l="1"/>
  <c r="L1448" i="7" s="1"/>
  <c r="F1449" i="7"/>
  <c r="E1449" i="7" l="1"/>
  <c r="J1449" i="7"/>
  <c r="H1449" i="7"/>
  <c r="I1449" i="7" s="1"/>
  <c r="K1449" i="7" l="1"/>
  <c r="L1449" i="7" s="1"/>
  <c r="F1450" i="7"/>
  <c r="E1450" i="7" l="1"/>
  <c r="J1450" i="7"/>
  <c r="H1450" i="7"/>
  <c r="I1450" i="7" s="1"/>
  <c r="K1450" i="7" l="1"/>
  <c r="L1450" i="7" s="1"/>
  <c r="F1451" i="7"/>
  <c r="E1451" i="7" l="1"/>
  <c r="J1451" i="7"/>
  <c r="H1451" i="7"/>
  <c r="I1451" i="7" s="1"/>
  <c r="K1451" i="7" l="1"/>
  <c r="L1451" i="7" s="1"/>
  <c r="F1452" i="7"/>
  <c r="E1452" i="7" l="1"/>
  <c r="J1452" i="7"/>
  <c r="H1452" i="7"/>
  <c r="I1452" i="7" s="1"/>
  <c r="K1452" i="7" l="1"/>
  <c r="L1452" i="7" s="1"/>
  <c r="F1453" i="7"/>
  <c r="E1453" i="7" l="1"/>
  <c r="J1453" i="7"/>
  <c r="H1453" i="7"/>
  <c r="I1453" i="7" s="1"/>
  <c r="K1453" i="7" l="1"/>
  <c r="L1453" i="7" s="1"/>
  <c r="F1454" i="7"/>
  <c r="E1454" i="7" l="1"/>
  <c r="J1454" i="7"/>
  <c r="H1454" i="7"/>
  <c r="I1454" i="7" s="1"/>
  <c r="K1454" i="7" l="1"/>
  <c r="L1454" i="7" s="1"/>
  <c r="F1455" i="7"/>
  <c r="E1455" i="7" l="1"/>
  <c r="J1455" i="7"/>
  <c r="H1455" i="7"/>
  <c r="I1455" i="7" s="1"/>
  <c r="K1455" i="7" l="1"/>
  <c r="L1455" i="7" s="1"/>
  <c r="F1456" i="7"/>
  <c r="E1456" i="7" l="1"/>
  <c r="J1456" i="7"/>
  <c r="H1456" i="7"/>
  <c r="I1456" i="7" s="1"/>
  <c r="K1456" i="7" l="1"/>
  <c r="L1456" i="7" s="1"/>
  <c r="F1457" i="7"/>
  <c r="E1457" i="7" l="1"/>
  <c r="J1457" i="7"/>
  <c r="H1457" i="7"/>
  <c r="I1457" i="7" s="1"/>
  <c r="K1457" i="7" l="1"/>
  <c r="L1457" i="7" s="1"/>
  <c r="F1458" i="7"/>
  <c r="E1458" i="7" l="1"/>
  <c r="J1458" i="7"/>
  <c r="H1458" i="7"/>
  <c r="I1458" i="7" s="1"/>
  <c r="K1458" i="7" l="1"/>
  <c r="L1458" i="7" s="1"/>
  <c r="F1459" i="7"/>
  <c r="E1459" i="7" l="1"/>
  <c r="J1459" i="7"/>
  <c r="H1459" i="7"/>
  <c r="I1459" i="7" s="1"/>
  <c r="K1459" i="7" l="1"/>
  <c r="L1459" i="7" s="1"/>
  <c r="F1460" i="7"/>
  <c r="E1460" i="7" l="1"/>
  <c r="J1460" i="7"/>
  <c r="H1460" i="7"/>
  <c r="I1460" i="7" s="1"/>
  <c r="K1460" i="7" l="1"/>
  <c r="L1460" i="7" s="1"/>
  <c r="F1461" i="7"/>
  <c r="E1461" i="7" l="1"/>
  <c r="J1461" i="7"/>
  <c r="H1461" i="7"/>
  <c r="I1461" i="7" s="1"/>
  <c r="K1461" i="7" l="1"/>
  <c r="L1461" i="7" s="1"/>
  <c r="F1462" i="7"/>
  <c r="E1462" i="7" l="1"/>
  <c r="J1462" i="7"/>
  <c r="H1462" i="7"/>
  <c r="I1462" i="7" s="1"/>
  <c r="K1462" i="7" l="1"/>
  <c r="L1462" i="7" s="1"/>
  <c r="F1463" i="7"/>
  <c r="E1463" i="7" l="1"/>
  <c r="J1463" i="7"/>
  <c r="H1463" i="7"/>
  <c r="I1463" i="7" s="1"/>
  <c r="K1463" i="7" l="1"/>
  <c r="L1463" i="7" s="1"/>
  <c r="F1464" i="7"/>
  <c r="E1464" i="7" l="1"/>
  <c r="J1464" i="7"/>
  <c r="H1464" i="7"/>
  <c r="I1464" i="7" s="1"/>
  <c r="K1464" i="7" l="1"/>
  <c r="L1464" i="7" s="1"/>
  <c r="F1465" i="7"/>
  <c r="E1465" i="7" l="1"/>
  <c r="J1465" i="7"/>
  <c r="H1465" i="7"/>
  <c r="I1465" i="7" s="1"/>
  <c r="K1465" i="7" l="1"/>
  <c r="L1465" i="7" s="1"/>
  <c r="F1466" i="7"/>
  <c r="E1466" i="7" l="1"/>
  <c r="J1466" i="7"/>
  <c r="H1466" i="7"/>
  <c r="I1466" i="7" s="1"/>
  <c r="K1466" i="7" l="1"/>
  <c r="L1466" i="7" s="1"/>
  <c r="F1467" i="7"/>
  <c r="E1467" i="7" l="1"/>
  <c r="J1467" i="7"/>
  <c r="H1467" i="7"/>
  <c r="I1467" i="7" s="1"/>
  <c r="K1467" i="7" l="1"/>
  <c r="L1467" i="7" s="1"/>
  <c r="F1468" i="7"/>
  <c r="E1468" i="7" l="1"/>
  <c r="J1468" i="7"/>
  <c r="H1468" i="7"/>
  <c r="I1468" i="7" s="1"/>
  <c r="K1468" i="7" l="1"/>
  <c r="L1468" i="7" s="1"/>
  <c r="F1469" i="7"/>
  <c r="E1469" i="7" l="1"/>
  <c r="J1469" i="7"/>
  <c r="H1469" i="7"/>
  <c r="I1469" i="7" s="1"/>
  <c r="K1469" i="7" l="1"/>
  <c r="L1469" i="7" s="1"/>
  <c r="F1470" i="7"/>
  <c r="E1470" i="7" l="1"/>
  <c r="J1470" i="7"/>
  <c r="H1470" i="7"/>
  <c r="I1470" i="7" s="1"/>
  <c r="K1470" i="7" l="1"/>
  <c r="L1470" i="7" s="1"/>
  <c r="F1471" i="7"/>
  <c r="E1471" i="7" l="1"/>
  <c r="J1471" i="7"/>
  <c r="H1471" i="7"/>
  <c r="I1471" i="7" s="1"/>
  <c r="K1471" i="7" l="1"/>
  <c r="L1471" i="7" s="1"/>
  <c r="F1472" i="7"/>
  <c r="E1472" i="7" l="1"/>
  <c r="J1472" i="7"/>
  <c r="H1472" i="7"/>
  <c r="I1472" i="7" s="1"/>
  <c r="K1472" i="7" l="1"/>
  <c r="L1472" i="7" s="1"/>
  <c r="F1473" i="7"/>
  <c r="E1473" i="7" l="1"/>
  <c r="J1473" i="7"/>
  <c r="H1473" i="7"/>
  <c r="I1473" i="7" s="1"/>
  <c r="K1473" i="7" l="1"/>
  <c r="L1473" i="7" s="1"/>
  <c r="F1474" i="7"/>
  <c r="E1474" i="7" l="1"/>
  <c r="J1474" i="7"/>
  <c r="H1474" i="7"/>
  <c r="I1474" i="7" s="1"/>
  <c r="K1474" i="7" l="1"/>
  <c r="L1474" i="7" s="1"/>
  <c r="F1475" i="7"/>
  <c r="E1475" i="7" l="1"/>
  <c r="J1475" i="7"/>
  <c r="H1475" i="7"/>
  <c r="I1475" i="7" s="1"/>
  <c r="K1475" i="7" l="1"/>
  <c r="L1475" i="7" s="1"/>
  <c r="F1476" i="7"/>
  <c r="E1476" i="7" l="1"/>
  <c r="J1476" i="7"/>
  <c r="H1476" i="7"/>
  <c r="I1476" i="7" s="1"/>
  <c r="K1476" i="7" l="1"/>
  <c r="L1476" i="7" s="1"/>
  <c r="F1477" i="7"/>
  <c r="E1477" i="7" l="1"/>
  <c r="J1477" i="7"/>
  <c r="H1477" i="7"/>
  <c r="I1477" i="7" s="1"/>
  <c r="K1477" i="7" l="1"/>
  <c r="L1477" i="7" s="1"/>
  <c r="F1478" i="7"/>
  <c r="E1478" i="7" l="1"/>
  <c r="J1478" i="7"/>
  <c r="H1478" i="7"/>
  <c r="I1478" i="7" s="1"/>
  <c r="K1478" i="7" l="1"/>
  <c r="L1478" i="7" s="1"/>
  <c r="F1479" i="7"/>
  <c r="E1479" i="7" l="1"/>
  <c r="J1479" i="7"/>
  <c r="H1479" i="7"/>
  <c r="I1479" i="7" s="1"/>
  <c r="K1479" i="7" l="1"/>
  <c r="L1479" i="7" s="1"/>
  <c r="F1480" i="7"/>
  <c r="E1480" i="7" l="1"/>
  <c r="J1480" i="7"/>
  <c r="H1480" i="7"/>
  <c r="I1480" i="7" s="1"/>
  <c r="K1480" i="7" l="1"/>
  <c r="L1480" i="7" s="1"/>
  <c r="F1481" i="7"/>
  <c r="E1481" i="7" l="1"/>
  <c r="J1481" i="7"/>
  <c r="H1481" i="7"/>
  <c r="I1481" i="7" s="1"/>
  <c r="K1481" i="7" l="1"/>
  <c r="L1481" i="7" s="1"/>
  <c r="F1482" i="7"/>
  <c r="E1482" i="7" l="1"/>
  <c r="J1482" i="7"/>
  <c r="H1482" i="7"/>
  <c r="I1482" i="7" s="1"/>
  <c r="K1482" i="7" l="1"/>
  <c r="L1482" i="7" s="1"/>
  <c r="F1483" i="7"/>
  <c r="E1483" i="7" l="1"/>
  <c r="J1483" i="7"/>
  <c r="H1483" i="7"/>
  <c r="I1483" i="7" s="1"/>
  <c r="K1483" i="7" l="1"/>
  <c r="L1483" i="7" s="1"/>
  <c r="F1484" i="7"/>
  <c r="E1484" i="7" l="1"/>
  <c r="J1484" i="7"/>
  <c r="H1484" i="7"/>
  <c r="I1484" i="7" s="1"/>
  <c r="K1484" i="7" l="1"/>
  <c r="L1484" i="7" s="1"/>
  <c r="F1485" i="7"/>
  <c r="E1485" i="7" l="1"/>
  <c r="J1485" i="7"/>
  <c r="H1485" i="7"/>
  <c r="I1485" i="7" s="1"/>
  <c r="K1485" i="7" l="1"/>
  <c r="L1485" i="7" s="1"/>
  <c r="F1486" i="7"/>
  <c r="E1486" i="7" l="1"/>
  <c r="J1486" i="7"/>
  <c r="H1486" i="7"/>
  <c r="I1486" i="7" s="1"/>
  <c r="K1486" i="7" l="1"/>
  <c r="L1486" i="7" s="1"/>
  <c r="F1487" i="7"/>
  <c r="E1487" i="7" l="1"/>
  <c r="J1487" i="7"/>
  <c r="H1487" i="7"/>
  <c r="I1487" i="7" s="1"/>
  <c r="K1487" i="7" l="1"/>
  <c r="L1487" i="7" s="1"/>
  <c r="F1488" i="7"/>
  <c r="E1488" i="7" l="1"/>
  <c r="J1488" i="7"/>
  <c r="H1488" i="7"/>
  <c r="I1488" i="7" s="1"/>
  <c r="K1488" i="7" l="1"/>
  <c r="L1488" i="7" s="1"/>
  <c r="F1489" i="7"/>
  <c r="E1489" i="7" l="1"/>
  <c r="J1489" i="7"/>
  <c r="H1489" i="7"/>
  <c r="I1489" i="7" s="1"/>
  <c r="K1489" i="7" l="1"/>
  <c r="L1489" i="7" s="1"/>
  <c r="F1490" i="7"/>
  <c r="E1490" i="7" l="1"/>
  <c r="J1490" i="7"/>
  <c r="H1490" i="7"/>
  <c r="I1490" i="7" s="1"/>
  <c r="K1490" i="7" l="1"/>
  <c r="L1490" i="7" s="1"/>
  <c r="F1491" i="7"/>
  <c r="E1491" i="7" l="1"/>
  <c r="J1491" i="7"/>
  <c r="H1491" i="7"/>
  <c r="I1491" i="7" s="1"/>
  <c r="K1491" i="7" l="1"/>
  <c r="L1491" i="7" s="1"/>
  <c r="F1492" i="7"/>
  <c r="E1492" i="7" l="1"/>
  <c r="J1492" i="7"/>
  <c r="H1492" i="7"/>
  <c r="I1492" i="7" s="1"/>
  <c r="K1492" i="7" l="1"/>
  <c r="L1492" i="7" s="1"/>
  <c r="F1493" i="7"/>
  <c r="E1493" i="7" l="1"/>
  <c r="J1493" i="7"/>
  <c r="H1493" i="7"/>
  <c r="I1493" i="7" s="1"/>
  <c r="K1493" i="7" l="1"/>
  <c r="L1493" i="7" s="1"/>
  <c r="F1494" i="7"/>
  <c r="E1494" i="7" l="1"/>
  <c r="J1494" i="7"/>
  <c r="H1494" i="7"/>
  <c r="I1494" i="7" s="1"/>
  <c r="K1494" i="7" l="1"/>
  <c r="L1494" i="7" s="1"/>
  <c r="F1495" i="7"/>
  <c r="E1495" i="7" l="1"/>
  <c r="J1495" i="7"/>
  <c r="H1495" i="7"/>
  <c r="I1495" i="7" s="1"/>
  <c r="K1495" i="7" l="1"/>
  <c r="L1495" i="7" s="1"/>
  <c r="F1496" i="7"/>
  <c r="E1496" i="7" l="1"/>
  <c r="J1496" i="7"/>
  <c r="H1496" i="7"/>
  <c r="I1496" i="7" s="1"/>
  <c r="K1496" i="7" l="1"/>
  <c r="L1496" i="7" s="1"/>
  <c r="F1497" i="7"/>
  <c r="E1497" i="7" l="1"/>
  <c r="J1497" i="7"/>
  <c r="H1497" i="7"/>
  <c r="I1497" i="7" s="1"/>
  <c r="K1497" i="7" l="1"/>
  <c r="L1497" i="7" s="1"/>
  <c r="F1498" i="7"/>
  <c r="E1498" i="7" l="1"/>
  <c r="J1498" i="7"/>
  <c r="H1498" i="7"/>
  <c r="I1498" i="7" s="1"/>
  <c r="K1498" i="7" l="1"/>
  <c r="L1498" i="7" s="1"/>
  <c r="F1499" i="7"/>
  <c r="E1499" i="7" l="1"/>
  <c r="J1499" i="7"/>
  <c r="H1499" i="7"/>
  <c r="I1499" i="7" s="1"/>
  <c r="K1499" i="7" l="1"/>
  <c r="L1499" i="7" s="1"/>
  <c r="F1500" i="7"/>
  <c r="E1500" i="7" l="1"/>
  <c r="J1500" i="7"/>
  <c r="H1500" i="7"/>
  <c r="I1500" i="7" s="1"/>
  <c r="K1500" i="7" l="1"/>
  <c r="L1500" i="7" s="1"/>
  <c r="F1501" i="7"/>
  <c r="E1501" i="7" l="1"/>
  <c r="J1501" i="7"/>
  <c r="H1501" i="7"/>
  <c r="I1501" i="7" s="1"/>
  <c r="K1501" i="7" l="1"/>
  <c r="L1501" i="7" s="1"/>
  <c r="F1502" i="7"/>
  <c r="E1502" i="7" l="1"/>
  <c r="J1502" i="7"/>
  <c r="H1502" i="7"/>
  <c r="I1502" i="7" s="1"/>
  <c r="K1502" i="7" l="1"/>
  <c r="L1502" i="7" s="1"/>
  <c r="F1503" i="7"/>
  <c r="E1503" i="7" l="1"/>
  <c r="J1503" i="7"/>
  <c r="H1503" i="7"/>
  <c r="I1503" i="7" s="1"/>
  <c r="K1503" i="7" l="1"/>
  <c r="L1503" i="7" s="1"/>
  <c r="F1504" i="7"/>
  <c r="E1504" i="7" l="1"/>
  <c r="J1504" i="7"/>
  <c r="H1504" i="7"/>
  <c r="I1504" i="7" s="1"/>
  <c r="K1504" i="7" l="1"/>
  <c r="L1504" i="7" s="1"/>
  <c r="F1505" i="7"/>
  <c r="E1505" i="7" l="1"/>
  <c r="J1505" i="7"/>
  <c r="H1505" i="7"/>
  <c r="I1505" i="7" s="1"/>
  <c r="K1505" i="7" l="1"/>
  <c r="L1505" i="7" s="1"/>
  <c r="F1506" i="7"/>
  <c r="E1506" i="7" l="1"/>
  <c r="J1506" i="7"/>
  <c r="H1506" i="7"/>
  <c r="I1506" i="7" s="1"/>
  <c r="K1506" i="7" l="1"/>
  <c r="L1506" i="7" s="1"/>
  <c r="F1507" i="7"/>
  <c r="E1507" i="7" l="1"/>
  <c r="J1507" i="7"/>
  <c r="H1507" i="7"/>
  <c r="I1507" i="7" s="1"/>
  <c r="K1507" i="7" l="1"/>
  <c r="L1507" i="7" s="1"/>
  <c r="F1508" i="7"/>
  <c r="E1508" i="7" l="1"/>
  <c r="J1508" i="7"/>
  <c r="H1508" i="7"/>
  <c r="I1508" i="7" s="1"/>
  <c r="K1508" i="7" l="1"/>
  <c r="L1508" i="7" s="1"/>
  <c r="F1509" i="7"/>
  <c r="E1509" i="7" l="1"/>
  <c r="J1509" i="7"/>
  <c r="H1509" i="7"/>
  <c r="I1509" i="7" s="1"/>
  <c r="K1509" i="7" l="1"/>
  <c r="L1509" i="7" s="1"/>
  <c r="F1510" i="7"/>
  <c r="E1510" i="7" l="1"/>
  <c r="J1510" i="7"/>
  <c r="H1510" i="7"/>
  <c r="I1510" i="7" s="1"/>
  <c r="K1510" i="7" l="1"/>
  <c r="L1510" i="7" s="1"/>
  <c r="F1511" i="7"/>
  <c r="E1511" i="7" l="1"/>
  <c r="J1511" i="7"/>
  <c r="H1511" i="7"/>
  <c r="I1511" i="7" s="1"/>
  <c r="K1511" i="7" l="1"/>
  <c r="L1511" i="7" s="1"/>
  <c r="F1512" i="7"/>
  <c r="E1512" i="7" l="1"/>
  <c r="J1512" i="7"/>
  <c r="H1512" i="7"/>
  <c r="I1512" i="7" s="1"/>
  <c r="K1512" i="7" l="1"/>
  <c r="L1512" i="7" s="1"/>
  <c r="F1513" i="7"/>
  <c r="E1513" i="7" l="1"/>
  <c r="J1513" i="7"/>
  <c r="H1513" i="7"/>
  <c r="I1513" i="7" s="1"/>
  <c r="K1513" i="7" l="1"/>
  <c r="L1513" i="7" s="1"/>
  <c r="F1514" i="7"/>
  <c r="E1514" i="7" l="1"/>
  <c r="J1514" i="7"/>
  <c r="H1514" i="7"/>
  <c r="I1514" i="7" s="1"/>
  <c r="K1514" i="7" l="1"/>
  <c r="L1514" i="7" s="1"/>
  <c r="F1515" i="7"/>
  <c r="E1515" i="7" l="1"/>
  <c r="J1515" i="7"/>
  <c r="H1515" i="7"/>
  <c r="I1515" i="7" s="1"/>
  <c r="K1515" i="7" l="1"/>
  <c r="L1515" i="7" s="1"/>
  <c r="F1516" i="7"/>
  <c r="E1516" i="7" l="1"/>
  <c r="J1516" i="7"/>
  <c r="H1516" i="7"/>
  <c r="I1516" i="7" s="1"/>
  <c r="K1516" i="7" l="1"/>
  <c r="L1516" i="7" s="1"/>
  <c r="F1517" i="7"/>
  <c r="E1517" i="7" l="1"/>
  <c r="J1517" i="7"/>
  <c r="H1517" i="7"/>
  <c r="I1517" i="7" s="1"/>
  <c r="K1517" i="7" l="1"/>
  <c r="L1517" i="7" s="1"/>
  <c r="F1518" i="7"/>
  <c r="E1518" i="7" l="1"/>
  <c r="J1518" i="7"/>
  <c r="H1518" i="7"/>
  <c r="I1518" i="7" s="1"/>
  <c r="K1518" i="7" l="1"/>
  <c r="L1518" i="7" s="1"/>
  <c r="F1519" i="7"/>
  <c r="E1519" i="7" l="1"/>
  <c r="J1519" i="7"/>
  <c r="H1519" i="7"/>
  <c r="I1519" i="7" s="1"/>
  <c r="K1519" i="7" l="1"/>
  <c r="L1519" i="7" s="1"/>
  <c r="F1520" i="7"/>
  <c r="E1520" i="7" l="1"/>
  <c r="J1520" i="7"/>
  <c r="H1520" i="7"/>
  <c r="I1520" i="7" s="1"/>
  <c r="K1520" i="7" l="1"/>
  <c r="L1520" i="7" s="1"/>
  <c r="F1521" i="7"/>
  <c r="E1521" i="7" l="1"/>
  <c r="J1521" i="7"/>
  <c r="H1521" i="7"/>
  <c r="I1521" i="7" s="1"/>
  <c r="K1521" i="7" l="1"/>
  <c r="L1521" i="7" s="1"/>
  <c r="F1522" i="7"/>
  <c r="E1522" i="7" l="1"/>
  <c r="J1522" i="7"/>
  <c r="H1522" i="7"/>
  <c r="I1522" i="7" s="1"/>
  <c r="K1522" i="7" l="1"/>
  <c r="L1522" i="7" s="1"/>
  <c r="F1523" i="7"/>
  <c r="E1523" i="7" l="1"/>
  <c r="J1523" i="7"/>
  <c r="H1523" i="7"/>
  <c r="I1523" i="7" s="1"/>
  <c r="K1523" i="7" l="1"/>
  <c r="L1523" i="7" s="1"/>
  <c r="F1524" i="7"/>
  <c r="E1524" i="7" l="1"/>
  <c r="J1524" i="7"/>
  <c r="H1524" i="7"/>
  <c r="I1524" i="7" s="1"/>
  <c r="K1524" i="7" l="1"/>
  <c r="L1524" i="7" s="1"/>
  <c r="F1525" i="7"/>
  <c r="E1525" i="7" l="1"/>
  <c r="J1525" i="7"/>
  <c r="H1525" i="7"/>
  <c r="I1525" i="7" s="1"/>
  <c r="K1525" i="7" l="1"/>
  <c r="L1525" i="7" s="1"/>
  <c r="F1526" i="7"/>
  <c r="E1526" i="7" l="1"/>
  <c r="J1526" i="7"/>
  <c r="H1526" i="7"/>
  <c r="I1526" i="7" s="1"/>
  <c r="K1526" i="7" l="1"/>
  <c r="L1526" i="7" s="1"/>
  <c r="F1527" i="7"/>
  <c r="E1527" i="7" l="1"/>
  <c r="J1527" i="7"/>
  <c r="H1527" i="7"/>
  <c r="I1527" i="7" s="1"/>
  <c r="K1527" i="7" l="1"/>
  <c r="L1527" i="7" s="1"/>
  <c r="F1528" i="7"/>
  <c r="E1528" i="7" l="1"/>
  <c r="J1528" i="7"/>
  <c r="H1528" i="7"/>
  <c r="I1528" i="7" s="1"/>
  <c r="K1528" i="7" l="1"/>
  <c r="L1528" i="7" s="1"/>
  <c r="F1529" i="7"/>
  <c r="E1529" i="7" l="1"/>
  <c r="J1529" i="7"/>
  <c r="H1529" i="7"/>
  <c r="I1529" i="7" s="1"/>
  <c r="K1529" i="7" l="1"/>
  <c r="L1529" i="7" s="1"/>
  <c r="F1530" i="7"/>
  <c r="E1530" i="7" l="1"/>
  <c r="J1530" i="7"/>
  <c r="H1530" i="7"/>
  <c r="I1530" i="7" s="1"/>
  <c r="K1530" i="7" l="1"/>
  <c r="L1530" i="7" s="1"/>
  <c r="F1531" i="7"/>
  <c r="E1531" i="7" l="1"/>
  <c r="J1531" i="7"/>
  <c r="H1531" i="7"/>
  <c r="I1531" i="7" s="1"/>
  <c r="K1531" i="7" l="1"/>
  <c r="L1531" i="7" s="1"/>
  <c r="F1532" i="7"/>
  <c r="E1532" i="7" l="1"/>
  <c r="J1532" i="7"/>
  <c r="H1532" i="7"/>
  <c r="I1532" i="7" s="1"/>
  <c r="K1532" i="7" l="1"/>
  <c r="L1532" i="7" s="1"/>
  <c r="F1533" i="7"/>
  <c r="E1533" i="7" l="1"/>
  <c r="J1533" i="7"/>
  <c r="H1533" i="7"/>
  <c r="I1533" i="7" s="1"/>
  <c r="K1533" i="7" l="1"/>
  <c r="L1533" i="7" s="1"/>
  <c r="F1534" i="7"/>
  <c r="E1534" i="7" l="1"/>
  <c r="J1534" i="7"/>
  <c r="H1534" i="7"/>
  <c r="I1534" i="7" s="1"/>
  <c r="K1534" i="7" l="1"/>
  <c r="L1534" i="7" s="1"/>
  <c r="F1535" i="7"/>
  <c r="E1535" i="7" l="1"/>
  <c r="J1535" i="7"/>
  <c r="H1535" i="7"/>
  <c r="I1535" i="7" s="1"/>
  <c r="K1535" i="7" l="1"/>
  <c r="L1535" i="7" s="1"/>
  <c r="F1536" i="7"/>
  <c r="E1536" i="7" l="1"/>
  <c r="J1536" i="7"/>
  <c r="H1536" i="7"/>
  <c r="I1536" i="7" s="1"/>
  <c r="K1536" i="7" l="1"/>
  <c r="L1536" i="7" s="1"/>
  <c r="F1537" i="7"/>
  <c r="E1537" i="7" l="1"/>
  <c r="J1537" i="7"/>
  <c r="H1537" i="7"/>
  <c r="I1537" i="7" s="1"/>
  <c r="K1537" i="7" l="1"/>
  <c r="L1537" i="7" s="1"/>
  <c r="F1538" i="7"/>
  <c r="E1538" i="7" l="1"/>
  <c r="J1538" i="7"/>
  <c r="H1538" i="7"/>
  <c r="I1538" i="7" s="1"/>
  <c r="K1538" i="7" l="1"/>
  <c r="L1538" i="7" s="1"/>
  <c r="F1539" i="7"/>
  <c r="E1539" i="7" l="1"/>
  <c r="J1539" i="7"/>
  <c r="H1539" i="7"/>
  <c r="I1539" i="7" s="1"/>
  <c r="K1539" i="7" l="1"/>
  <c r="L1539" i="7" s="1"/>
  <c r="F1540" i="7"/>
  <c r="E1540" i="7" l="1"/>
  <c r="J1540" i="7"/>
  <c r="H1540" i="7"/>
  <c r="I1540" i="7" s="1"/>
  <c r="K1540" i="7" l="1"/>
  <c r="L1540" i="7" s="1"/>
  <c r="F1541" i="7"/>
  <c r="E1541" i="7" l="1"/>
  <c r="J1541" i="7"/>
  <c r="H1541" i="7"/>
  <c r="I1541" i="7" s="1"/>
  <c r="K1541" i="7" l="1"/>
  <c r="L1541" i="7" s="1"/>
  <c r="F1542" i="7"/>
  <c r="E1542" i="7" l="1"/>
  <c r="J1542" i="7"/>
  <c r="H1542" i="7"/>
  <c r="I1542" i="7" s="1"/>
  <c r="K1542" i="7" l="1"/>
  <c r="L1542" i="7" s="1"/>
  <c r="F1543" i="7"/>
  <c r="E1543" i="7" l="1"/>
  <c r="J1543" i="7"/>
  <c r="H1543" i="7"/>
  <c r="I1543" i="7" s="1"/>
  <c r="K1543" i="7" l="1"/>
  <c r="L1543" i="7" s="1"/>
  <c r="F1544" i="7"/>
  <c r="E1544" i="7" l="1"/>
  <c r="J1544" i="7"/>
  <c r="H1544" i="7"/>
  <c r="I1544" i="7" s="1"/>
  <c r="K1544" i="7" l="1"/>
  <c r="L1544" i="7" s="1"/>
  <c r="F1545" i="7"/>
  <c r="E1545" i="7" l="1"/>
  <c r="J1545" i="7"/>
  <c r="H1545" i="7"/>
  <c r="I1545" i="7" s="1"/>
  <c r="K1545" i="7" l="1"/>
  <c r="L1545" i="7" s="1"/>
  <c r="F1546" i="7"/>
  <c r="E1546" i="7" l="1"/>
  <c r="J1546" i="7"/>
  <c r="H1546" i="7"/>
  <c r="I1546" i="7" s="1"/>
  <c r="K1546" i="7" l="1"/>
  <c r="L1546" i="7" s="1"/>
  <c r="F1547" i="7"/>
  <c r="E1547" i="7" l="1"/>
  <c r="J1547" i="7"/>
  <c r="H1547" i="7"/>
  <c r="I1547" i="7" s="1"/>
  <c r="K1547" i="7" l="1"/>
  <c r="L1547" i="7" s="1"/>
  <c r="F1548" i="7"/>
  <c r="E1548" i="7" l="1"/>
  <c r="J1548" i="7"/>
  <c r="H1548" i="7"/>
  <c r="I1548" i="7" s="1"/>
  <c r="K1548" i="7" l="1"/>
  <c r="L1548" i="7" s="1"/>
  <c r="F1549" i="7"/>
  <c r="E1549" i="7" l="1"/>
  <c r="J1549" i="7"/>
  <c r="H1549" i="7"/>
  <c r="I1549" i="7" s="1"/>
  <c r="K1549" i="7" l="1"/>
  <c r="L1549" i="7" s="1"/>
  <c r="F1550" i="7"/>
  <c r="E1550" i="7" l="1"/>
  <c r="J1550" i="7"/>
  <c r="H1550" i="7"/>
  <c r="I1550" i="7" s="1"/>
  <c r="K1550" i="7" l="1"/>
  <c r="L1550" i="7" s="1"/>
  <c r="F1551" i="7"/>
  <c r="E1551" i="7" l="1"/>
  <c r="J1551" i="7"/>
  <c r="H1551" i="7"/>
  <c r="I1551" i="7" s="1"/>
  <c r="K1551" i="7" l="1"/>
  <c r="L1551" i="7" s="1"/>
  <c r="F1552" i="7"/>
  <c r="E1552" i="7" l="1"/>
  <c r="J1552" i="7"/>
  <c r="H1552" i="7"/>
  <c r="I1552" i="7" s="1"/>
  <c r="K1552" i="7" l="1"/>
  <c r="L1552" i="7" s="1"/>
  <c r="F1553" i="7"/>
  <c r="E1553" i="7" l="1"/>
  <c r="J1553" i="7"/>
  <c r="H1553" i="7"/>
  <c r="I1553" i="7" s="1"/>
  <c r="K1553" i="7" l="1"/>
  <c r="L1553" i="7" s="1"/>
  <c r="F1554" i="7"/>
  <c r="E1554" i="7" l="1"/>
  <c r="J1554" i="7"/>
  <c r="H1554" i="7"/>
  <c r="I1554" i="7" s="1"/>
  <c r="K1554" i="7" l="1"/>
  <c r="L1554" i="7" s="1"/>
  <c r="F1555" i="7"/>
  <c r="E1555" i="7" l="1"/>
  <c r="J1555" i="7"/>
  <c r="H1555" i="7"/>
  <c r="I1555" i="7" s="1"/>
  <c r="K1555" i="7" l="1"/>
  <c r="L1555" i="7" s="1"/>
  <c r="F1556" i="7"/>
  <c r="E1556" i="7" l="1"/>
  <c r="J1556" i="7"/>
  <c r="H1556" i="7"/>
  <c r="I1556" i="7" s="1"/>
  <c r="K1556" i="7" l="1"/>
  <c r="L1556" i="7" s="1"/>
  <c r="F1557" i="7"/>
  <c r="E1557" i="7" l="1"/>
  <c r="J1557" i="7"/>
  <c r="H1557" i="7"/>
  <c r="I1557" i="7" s="1"/>
  <c r="K1557" i="7" l="1"/>
  <c r="L1557" i="7" s="1"/>
  <c r="F1558" i="7"/>
  <c r="E1558" i="7" l="1"/>
  <c r="J1558" i="7"/>
  <c r="H1558" i="7"/>
  <c r="I1558" i="7" s="1"/>
  <c r="K1558" i="7" l="1"/>
  <c r="L1558" i="7" s="1"/>
  <c r="F1559" i="7"/>
  <c r="E1559" i="7" l="1"/>
  <c r="J1559" i="7"/>
  <c r="H1559" i="7"/>
  <c r="I1559" i="7" s="1"/>
  <c r="K1559" i="7" l="1"/>
  <c r="L1559" i="7" s="1"/>
  <c r="F1560" i="7"/>
  <c r="E1560" i="7" l="1"/>
  <c r="J1560" i="7"/>
  <c r="H1560" i="7"/>
  <c r="I1560" i="7" s="1"/>
  <c r="K1560" i="7" l="1"/>
  <c r="L1560" i="7" s="1"/>
  <c r="F1561" i="7"/>
  <c r="E1561" i="7" l="1"/>
  <c r="J1561" i="7"/>
  <c r="H1561" i="7"/>
  <c r="I1561" i="7" s="1"/>
  <c r="K1561" i="7" l="1"/>
  <c r="L1561" i="7" s="1"/>
  <c r="F1562" i="7"/>
  <c r="E1562" i="7" l="1"/>
  <c r="J1562" i="7"/>
  <c r="H1562" i="7"/>
  <c r="I1562" i="7" s="1"/>
  <c r="K1562" i="7" l="1"/>
  <c r="L1562" i="7" s="1"/>
  <c r="F1563" i="7"/>
  <c r="E1563" i="7" l="1"/>
  <c r="J1563" i="7"/>
  <c r="H1563" i="7"/>
  <c r="I1563" i="7" s="1"/>
  <c r="K1563" i="7" l="1"/>
  <c r="L1563" i="7" s="1"/>
  <c r="F1564" i="7"/>
  <c r="E1564" i="7" l="1"/>
  <c r="J1564" i="7"/>
  <c r="H1564" i="7"/>
  <c r="I1564" i="7" s="1"/>
  <c r="K1564" i="7" l="1"/>
  <c r="L1564" i="7" s="1"/>
  <c r="F1565" i="7"/>
  <c r="E1565" i="7" l="1"/>
  <c r="J1565" i="7"/>
  <c r="H1565" i="7"/>
  <c r="I1565" i="7" s="1"/>
  <c r="K1565" i="7" l="1"/>
  <c r="L1565" i="7" s="1"/>
  <c r="F1566" i="7"/>
  <c r="E1566" i="7" l="1"/>
  <c r="J1566" i="7"/>
  <c r="H1566" i="7"/>
  <c r="I1566" i="7" s="1"/>
  <c r="K1566" i="7" l="1"/>
  <c r="L1566" i="7" s="1"/>
  <c r="F1567" i="7"/>
  <c r="E1567" i="7" l="1"/>
  <c r="J1567" i="7"/>
  <c r="H1567" i="7"/>
  <c r="I1567" i="7" s="1"/>
  <c r="K1567" i="7" l="1"/>
  <c r="L1567" i="7" s="1"/>
  <c r="F1568" i="7"/>
  <c r="E1568" i="7" l="1"/>
  <c r="J1568" i="7"/>
  <c r="H1568" i="7"/>
  <c r="I1568" i="7" s="1"/>
  <c r="K1568" i="7" l="1"/>
  <c r="L1568" i="7" s="1"/>
  <c r="F1569" i="7"/>
  <c r="E1569" i="7" l="1"/>
  <c r="J1569" i="7"/>
  <c r="H1569" i="7"/>
  <c r="I1569" i="7" s="1"/>
  <c r="K1569" i="7" l="1"/>
  <c r="L1569" i="7" s="1"/>
  <c r="F1570" i="7"/>
  <c r="E1570" i="7" l="1"/>
  <c r="J1570" i="7"/>
  <c r="H1570" i="7"/>
  <c r="I1570" i="7" s="1"/>
  <c r="K1570" i="7" l="1"/>
  <c r="L1570" i="7" s="1"/>
  <c r="F1571" i="7"/>
  <c r="E1571" i="7" l="1"/>
  <c r="J1571" i="7"/>
  <c r="H1571" i="7"/>
  <c r="I1571" i="7" s="1"/>
  <c r="K1571" i="7" l="1"/>
  <c r="L1571" i="7" s="1"/>
  <c r="F1572" i="7"/>
  <c r="E1572" i="7" l="1"/>
  <c r="J1572" i="7"/>
  <c r="H1572" i="7"/>
  <c r="I1572" i="7" s="1"/>
  <c r="K1572" i="7" l="1"/>
  <c r="L1572" i="7" s="1"/>
  <c r="F1573" i="7"/>
  <c r="E1573" i="7" l="1"/>
  <c r="J1573" i="7"/>
  <c r="H1573" i="7"/>
  <c r="I1573" i="7" s="1"/>
  <c r="K1573" i="7" l="1"/>
  <c r="L1573" i="7" s="1"/>
  <c r="F1574" i="7"/>
  <c r="E1574" i="7" l="1"/>
  <c r="J1574" i="7"/>
  <c r="H1574" i="7"/>
  <c r="I1574" i="7" s="1"/>
  <c r="K1574" i="7" l="1"/>
  <c r="L1574" i="7" s="1"/>
  <c r="F1575" i="7"/>
  <c r="E1575" i="7" l="1"/>
  <c r="J1575" i="7"/>
  <c r="H1575" i="7"/>
  <c r="I1575" i="7" s="1"/>
  <c r="K1575" i="7" l="1"/>
  <c r="L1575" i="7" s="1"/>
  <c r="F1576" i="7"/>
  <c r="E1576" i="7" l="1"/>
  <c r="J1576" i="7"/>
  <c r="H1576" i="7"/>
  <c r="I1576" i="7" s="1"/>
  <c r="K1576" i="7" l="1"/>
  <c r="L1576" i="7" s="1"/>
  <c r="F1577" i="7"/>
  <c r="E1577" i="7" l="1"/>
  <c r="J1577" i="7"/>
  <c r="H1577" i="7"/>
  <c r="I1577" i="7" s="1"/>
  <c r="K1577" i="7" l="1"/>
  <c r="L1577" i="7" s="1"/>
  <c r="F1578" i="7"/>
  <c r="E1578" i="7" l="1"/>
  <c r="J1578" i="7"/>
  <c r="H1578" i="7"/>
  <c r="I1578" i="7" s="1"/>
  <c r="K1578" i="7" l="1"/>
  <c r="L1578" i="7" s="1"/>
  <c r="F1579" i="7"/>
  <c r="E1579" i="7" l="1"/>
  <c r="J1579" i="7"/>
  <c r="H1579" i="7"/>
  <c r="I1579" i="7" s="1"/>
  <c r="K1579" i="7" l="1"/>
  <c r="L1579" i="7" s="1"/>
  <c r="F1580" i="7"/>
  <c r="E1580" i="7" l="1"/>
  <c r="J1580" i="7"/>
  <c r="H1580" i="7"/>
  <c r="I1580" i="7" s="1"/>
  <c r="K1580" i="7" l="1"/>
  <c r="L1580" i="7" s="1"/>
  <c r="F1581" i="7"/>
  <c r="E1581" i="7" l="1"/>
  <c r="J1581" i="7"/>
  <c r="H1581" i="7"/>
  <c r="I1581" i="7" s="1"/>
  <c r="K1581" i="7" l="1"/>
  <c r="L1581" i="7" s="1"/>
  <c r="F1582" i="7"/>
  <c r="E1582" i="7" l="1"/>
  <c r="J1582" i="7"/>
  <c r="H1582" i="7"/>
  <c r="I1582" i="7" s="1"/>
  <c r="K1582" i="7" l="1"/>
  <c r="L1582" i="7" s="1"/>
  <c r="F1583" i="7"/>
  <c r="E1583" i="7" l="1"/>
  <c r="J1583" i="7"/>
  <c r="H1583" i="7"/>
  <c r="I1583" i="7" s="1"/>
  <c r="K1583" i="7" l="1"/>
  <c r="L1583" i="7" s="1"/>
  <c r="F1584" i="7"/>
  <c r="E1584" i="7" l="1"/>
  <c r="J1584" i="7"/>
  <c r="H1584" i="7"/>
  <c r="I1584" i="7" s="1"/>
  <c r="K1584" i="7" l="1"/>
  <c r="L1584" i="7" s="1"/>
  <c r="F1585" i="7"/>
  <c r="E1585" i="7" l="1"/>
  <c r="J1585" i="7"/>
  <c r="H1585" i="7"/>
  <c r="I1585" i="7" s="1"/>
  <c r="K1585" i="7" l="1"/>
  <c r="L1585" i="7" s="1"/>
  <c r="F1586" i="7"/>
  <c r="E1586" i="7" l="1"/>
  <c r="J1586" i="7"/>
  <c r="H1586" i="7"/>
  <c r="I1586" i="7" s="1"/>
  <c r="K1586" i="7" l="1"/>
  <c r="L1586" i="7" s="1"/>
  <c r="F1587" i="7"/>
  <c r="E1587" i="7" l="1"/>
  <c r="J1587" i="7"/>
  <c r="H1587" i="7"/>
  <c r="I1587" i="7" s="1"/>
  <c r="K1587" i="7" l="1"/>
  <c r="L1587" i="7" s="1"/>
  <c r="F1588" i="7"/>
  <c r="E1588" i="7" l="1"/>
  <c r="J1588" i="7"/>
  <c r="H1588" i="7"/>
  <c r="I1588" i="7" s="1"/>
  <c r="K1588" i="7" l="1"/>
  <c r="L1588" i="7" s="1"/>
  <c r="F1589" i="7"/>
  <c r="E1589" i="7" l="1"/>
  <c r="J1589" i="7"/>
  <c r="H1589" i="7"/>
  <c r="I1589" i="7" s="1"/>
  <c r="K1589" i="7" l="1"/>
  <c r="L1589" i="7" s="1"/>
  <c r="F1590" i="7"/>
  <c r="E1590" i="7" l="1"/>
  <c r="J1590" i="7"/>
  <c r="H1590" i="7"/>
  <c r="I1590" i="7" s="1"/>
  <c r="K1590" i="7" l="1"/>
  <c r="L1590" i="7" s="1"/>
  <c r="F1591" i="7"/>
  <c r="E1591" i="7" l="1"/>
  <c r="J1591" i="7"/>
  <c r="H1591" i="7"/>
  <c r="I1591" i="7" s="1"/>
  <c r="K1591" i="7" l="1"/>
  <c r="L1591" i="7" s="1"/>
  <c r="F1592" i="7"/>
  <c r="E1592" i="7" l="1"/>
  <c r="J1592" i="7"/>
  <c r="H1592" i="7"/>
  <c r="I1592" i="7" s="1"/>
  <c r="K1592" i="7" l="1"/>
  <c r="L1592" i="7" s="1"/>
  <c r="F1593" i="7"/>
  <c r="E1593" i="7" l="1"/>
  <c r="J1593" i="7"/>
  <c r="H1593" i="7"/>
  <c r="I1593" i="7" s="1"/>
  <c r="K1593" i="7" l="1"/>
  <c r="L1593" i="7" s="1"/>
  <c r="F1594" i="7"/>
  <c r="E1594" i="7" l="1"/>
  <c r="J1594" i="7"/>
  <c r="H1594" i="7"/>
  <c r="I1594" i="7" s="1"/>
  <c r="K1594" i="7" l="1"/>
  <c r="L1594" i="7" s="1"/>
  <c r="F1595" i="7"/>
  <c r="E1595" i="7" l="1"/>
  <c r="J1595" i="7"/>
  <c r="H1595" i="7"/>
  <c r="I1595" i="7" s="1"/>
  <c r="K1595" i="7" l="1"/>
  <c r="L1595" i="7" s="1"/>
  <c r="F1596" i="7"/>
  <c r="E1596" i="7" l="1"/>
  <c r="J1596" i="7"/>
  <c r="H1596" i="7"/>
  <c r="I1596" i="7" s="1"/>
  <c r="K1596" i="7" l="1"/>
  <c r="L1596" i="7" s="1"/>
  <c r="F1597" i="7"/>
  <c r="E1597" i="7" l="1"/>
  <c r="J1597" i="7"/>
  <c r="H1597" i="7"/>
  <c r="I1597" i="7" s="1"/>
  <c r="K1597" i="7" l="1"/>
  <c r="L1597" i="7" s="1"/>
  <c r="F1598" i="7"/>
  <c r="E1598" i="7" l="1"/>
  <c r="J1598" i="7"/>
  <c r="H1598" i="7"/>
  <c r="I1598" i="7" s="1"/>
  <c r="K1598" i="7" l="1"/>
  <c r="L1598" i="7" s="1"/>
  <c r="F1599" i="7"/>
  <c r="E1599" i="7" l="1"/>
  <c r="J1599" i="7"/>
  <c r="H1599" i="7"/>
  <c r="I1599" i="7" s="1"/>
  <c r="K1599" i="7" l="1"/>
  <c r="L1599" i="7" s="1"/>
  <c r="F1600" i="7"/>
  <c r="E1600" i="7" l="1"/>
  <c r="J1600" i="7"/>
  <c r="H1600" i="7"/>
  <c r="I1600" i="7" s="1"/>
  <c r="K1600" i="7" l="1"/>
  <c r="L1600" i="7" s="1"/>
  <c r="F1601" i="7"/>
  <c r="E1601" i="7" l="1"/>
  <c r="J1601" i="7"/>
  <c r="H1601" i="7"/>
  <c r="I1601" i="7" s="1"/>
  <c r="K1601" i="7" l="1"/>
  <c r="L1601" i="7" s="1"/>
  <c r="F1602" i="7"/>
  <c r="E1602" i="7" l="1"/>
  <c r="J1602" i="7"/>
  <c r="H1602" i="7"/>
  <c r="I1602" i="7" s="1"/>
  <c r="K1602" i="7" l="1"/>
  <c r="L1602" i="7" s="1"/>
  <c r="F1603" i="7"/>
  <c r="E1603" i="7" l="1"/>
  <c r="J1603" i="7"/>
  <c r="H1603" i="7"/>
  <c r="I1603" i="7" s="1"/>
  <c r="K1603" i="7" l="1"/>
  <c r="L1603" i="7" s="1"/>
  <c r="F1604" i="7"/>
  <c r="E1604" i="7" l="1"/>
  <c r="J1604" i="7"/>
  <c r="H1604" i="7"/>
  <c r="I1604" i="7" s="1"/>
  <c r="K1604" i="7" l="1"/>
  <c r="L1604" i="7" s="1"/>
  <c r="F1605" i="7"/>
  <c r="E1605" i="7" l="1"/>
  <c r="J1605" i="7"/>
  <c r="H1605" i="7"/>
  <c r="I1605" i="7" s="1"/>
  <c r="K1605" i="7" l="1"/>
  <c r="L1605" i="7" s="1"/>
  <c r="F1606" i="7"/>
  <c r="E1606" i="7" l="1"/>
  <c r="J1606" i="7"/>
  <c r="H1606" i="7"/>
  <c r="I1606" i="7" s="1"/>
  <c r="K1606" i="7" l="1"/>
  <c r="L1606" i="7" s="1"/>
  <c r="F1607" i="7"/>
  <c r="E1607" i="7" l="1"/>
  <c r="J1607" i="7"/>
  <c r="H1607" i="7"/>
  <c r="I1607" i="7" s="1"/>
  <c r="K1607" i="7" l="1"/>
  <c r="L1607" i="7" s="1"/>
  <c r="F1608" i="7"/>
  <c r="E1608" i="7" l="1"/>
  <c r="J1608" i="7"/>
  <c r="H1608" i="7"/>
  <c r="I1608" i="7" s="1"/>
  <c r="K1608" i="7" l="1"/>
  <c r="L1608" i="7" s="1"/>
  <c r="F1609" i="7"/>
  <c r="E1609" i="7" l="1"/>
  <c r="J1609" i="7"/>
  <c r="H1609" i="7"/>
  <c r="I1609" i="7" s="1"/>
  <c r="K1609" i="7" l="1"/>
  <c r="L1609" i="7" s="1"/>
  <c r="F1610" i="7"/>
  <c r="E1610" i="7" l="1"/>
  <c r="J1610" i="7"/>
  <c r="H1610" i="7"/>
  <c r="I1610" i="7" s="1"/>
  <c r="K1610" i="7" l="1"/>
  <c r="L1610" i="7" s="1"/>
  <c r="F1611" i="7"/>
  <c r="E1611" i="7" l="1"/>
  <c r="J1611" i="7"/>
  <c r="H1611" i="7"/>
  <c r="I1611" i="7" s="1"/>
  <c r="K1611" i="7" l="1"/>
  <c r="L1611" i="7" s="1"/>
  <c r="F1612" i="7"/>
  <c r="E1612" i="7" l="1"/>
  <c r="J1612" i="7"/>
  <c r="H1612" i="7"/>
  <c r="I1612" i="7" s="1"/>
  <c r="K1612" i="7" l="1"/>
  <c r="L1612" i="7" s="1"/>
  <c r="F1613" i="7"/>
  <c r="E1613" i="7" l="1"/>
  <c r="J1613" i="7"/>
  <c r="H1613" i="7"/>
  <c r="I1613" i="7" s="1"/>
  <c r="K1613" i="7" l="1"/>
  <c r="L1613" i="7" s="1"/>
  <c r="F1614" i="7"/>
  <c r="E1614" i="7" l="1"/>
  <c r="J1614" i="7"/>
  <c r="H1614" i="7"/>
  <c r="I1614" i="7" s="1"/>
  <c r="K1614" i="7" l="1"/>
  <c r="L1614" i="7" s="1"/>
  <c r="F1615" i="7"/>
  <c r="E1615" i="7" l="1"/>
  <c r="J1615" i="7"/>
  <c r="H1615" i="7"/>
  <c r="I1615" i="7" s="1"/>
  <c r="K1615" i="7" l="1"/>
  <c r="L1615" i="7" s="1"/>
  <c r="F1616" i="7"/>
  <c r="E1616" i="7" l="1"/>
  <c r="J1616" i="7"/>
  <c r="H1616" i="7"/>
  <c r="I1616" i="7" s="1"/>
  <c r="K1616" i="7" l="1"/>
  <c r="L1616" i="7" s="1"/>
  <c r="F1617" i="7"/>
  <c r="E1617" i="7" l="1"/>
  <c r="J1617" i="7"/>
  <c r="H1617" i="7"/>
  <c r="I1617" i="7" s="1"/>
  <c r="K1617" i="7" l="1"/>
  <c r="L1617" i="7" s="1"/>
  <c r="F1618" i="7"/>
  <c r="E1618" i="7" l="1"/>
  <c r="J1618" i="7"/>
  <c r="H1618" i="7"/>
  <c r="I1618" i="7" s="1"/>
  <c r="K1618" i="7" l="1"/>
  <c r="L1618" i="7" s="1"/>
  <c r="F1619" i="7"/>
  <c r="E1619" i="7" l="1"/>
  <c r="J1619" i="7"/>
  <c r="H1619" i="7"/>
  <c r="I1619" i="7" s="1"/>
  <c r="K1619" i="7" l="1"/>
  <c r="L1619" i="7" s="1"/>
  <c r="F1620" i="7"/>
  <c r="E1620" i="7" l="1"/>
  <c r="J1620" i="7"/>
  <c r="H1620" i="7"/>
  <c r="I1620" i="7" s="1"/>
  <c r="K1620" i="7" l="1"/>
  <c r="L1620" i="7" s="1"/>
  <c r="F1621" i="7"/>
  <c r="E1621" i="7" l="1"/>
  <c r="J1621" i="7"/>
  <c r="H1621" i="7"/>
  <c r="I1621" i="7" s="1"/>
  <c r="K1621" i="7" l="1"/>
  <c r="L1621" i="7" s="1"/>
  <c r="F1622" i="7"/>
  <c r="E1622" i="7" l="1"/>
  <c r="J1622" i="7"/>
  <c r="H1622" i="7"/>
  <c r="I1622" i="7" s="1"/>
  <c r="K1622" i="7" l="1"/>
  <c r="L1622" i="7" s="1"/>
  <c r="F1623" i="7"/>
  <c r="E1623" i="7" l="1"/>
  <c r="J1623" i="7"/>
  <c r="H1623" i="7"/>
  <c r="I1623" i="7" s="1"/>
  <c r="K1623" i="7" l="1"/>
  <c r="L1623" i="7" s="1"/>
  <c r="F1624" i="7"/>
  <c r="E1624" i="7" l="1"/>
  <c r="J1624" i="7"/>
  <c r="H1624" i="7"/>
  <c r="I1624" i="7" s="1"/>
  <c r="K1624" i="7" l="1"/>
  <c r="L1624" i="7" s="1"/>
  <c r="F1625" i="7"/>
  <c r="E1625" i="7" l="1"/>
  <c r="J1625" i="7"/>
  <c r="H1625" i="7"/>
  <c r="I1625" i="7" s="1"/>
  <c r="K1625" i="7" l="1"/>
  <c r="L1625" i="7" s="1"/>
  <c r="F1626" i="7"/>
  <c r="E1626" i="7" l="1"/>
  <c r="J1626" i="7"/>
  <c r="H1626" i="7"/>
  <c r="I1626" i="7" s="1"/>
  <c r="K1626" i="7" l="1"/>
  <c r="L1626" i="7" s="1"/>
  <c r="F1627" i="7"/>
  <c r="E1627" i="7" l="1"/>
  <c r="J1627" i="7"/>
  <c r="H1627" i="7"/>
  <c r="I1627" i="7" s="1"/>
  <c r="K1627" i="7" l="1"/>
  <c r="L1627" i="7" s="1"/>
  <c r="F1628" i="7"/>
  <c r="E1628" i="7" l="1"/>
  <c r="J1628" i="7"/>
  <c r="H1628" i="7"/>
  <c r="I1628" i="7" s="1"/>
  <c r="K1628" i="7" l="1"/>
  <c r="L1628" i="7" s="1"/>
  <c r="F1629" i="7"/>
  <c r="E1629" i="7" l="1"/>
  <c r="J1629" i="7"/>
  <c r="H1629" i="7"/>
  <c r="I1629" i="7" s="1"/>
  <c r="K1629" i="7" l="1"/>
  <c r="L1629" i="7" s="1"/>
  <c r="F1630" i="7"/>
  <c r="E1630" i="7" l="1"/>
  <c r="J1630" i="7"/>
  <c r="H1630" i="7"/>
  <c r="I1630" i="7" s="1"/>
  <c r="K1630" i="7" l="1"/>
  <c r="L1630" i="7" s="1"/>
  <c r="F1631" i="7"/>
  <c r="E1631" i="7" l="1"/>
  <c r="J1631" i="7"/>
  <c r="H1631" i="7"/>
  <c r="I1631" i="7" s="1"/>
  <c r="K1631" i="7" l="1"/>
  <c r="L1631" i="7" s="1"/>
  <c r="F1632" i="7"/>
  <c r="E1632" i="7" l="1"/>
  <c r="J1632" i="7"/>
  <c r="H1632" i="7"/>
  <c r="I1632" i="7" s="1"/>
  <c r="K1632" i="7" l="1"/>
  <c r="L1632" i="7" s="1"/>
  <c r="F1633" i="7"/>
  <c r="E1633" i="7" l="1"/>
  <c r="J1633" i="7"/>
  <c r="H1633" i="7"/>
  <c r="I1633" i="7" s="1"/>
  <c r="F1634" i="7" l="1"/>
  <c r="K1633" i="7"/>
  <c r="L1633" i="7" s="1"/>
  <c r="E1634" i="7" l="1"/>
  <c r="J1634" i="7"/>
  <c r="H1634" i="7"/>
  <c r="I1634" i="7" s="1"/>
  <c r="K1634" i="7" l="1"/>
  <c r="L1634" i="7" s="1"/>
  <c r="F1635" i="7"/>
  <c r="E1635" i="7" l="1"/>
  <c r="J1635" i="7"/>
  <c r="H1635" i="7"/>
  <c r="I1635" i="7" s="1"/>
  <c r="K1635" i="7" l="1"/>
  <c r="L1635" i="7" s="1"/>
  <c r="F1636" i="7"/>
  <c r="E1636" i="7" l="1"/>
  <c r="J1636" i="7"/>
  <c r="H1636" i="7"/>
  <c r="I1636" i="7" s="1"/>
  <c r="K1636" i="7" l="1"/>
  <c r="L1636" i="7" s="1"/>
  <c r="F1637" i="7"/>
  <c r="E1637" i="7" l="1"/>
  <c r="J1637" i="7"/>
  <c r="H1637" i="7"/>
  <c r="I1637" i="7" s="1"/>
  <c r="K1637" i="7" l="1"/>
  <c r="L1637" i="7" s="1"/>
  <c r="F1638" i="7"/>
  <c r="E1638" i="7" l="1"/>
  <c r="J1638" i="7"/>
  <c r="H1638" i="7"/>
  <c r="I1638" i="7" s="1"/>
  <c r="K1638" i="7" l="1"/>
  <c r="L1638" i="7" s="1"/>
  <c r="F1639" i="7"/>
  <c r="E1639" i="7" l="1"/>
  <c r="J1639" i="7"/>
  <c r="H1639" i="7"/>
  <c r="I1639" i="7" s="1"/>
  <c r="K1639" i="7" l="1"/>
  <c r="L1639" i="7" s="1"/>
  <c r="F1640" i="7"/>
  <c r="E1640" i="7" l="1"/>
  <c r="J1640" i="7"/>
  <c r="H1640" i="7"/>
  <c r="I1640" i="7" s="1"/>
  <c r="K1640" i="7" l="1"/>
  <c r="L1640" i="7" s="1"/>
  <c r="F1641" i="7"/>
  <c r="E1641" i="7" l="1"/>
  <c r="J1641" i="7"/>
  <c r="H1641" i="7"/>
  <c r="I1641" i="7" s="1"/>
  <c r="K1641" i="7" l="1"/>
  <c r="L1641" i="7" s="1"/>
  <c r="F1642" i="7"/>
  <c r="E1642" i="7" l="1"/>
  <c r="J1642" i="7"/>
  <c r="H1642" i="7"/>
  <c r="I1642" i="7" s="1"/>
  <c r="K1642" i="7" l="1"/>
  <c r="L1642" i="7" s="1"/>
  <c r="F1643" i="7"/>
  <c r="E1643" i="7" l="1"/>
  <c r="J1643" i="7"/>
  <c r="H1643" i="7"/>
  <c r="I1643" i="7" s="1"/>
  <c r="K1643" i="7" l="1"/>
  <c r="L1643" i="7" s="1"/>
  <c r="F1644" i="7"/>
  <c r="E1644" i="7" l="1"/>
  <c r="J1644" i="7"/>
  <c r="H1644" i="7"/>
  <c r="I1644" i="7" s="1"/>
  <c r="K1644" i="7" l="1"/>
  <c r="L1644" i="7" s="1"/>
  <c r="F1645" i="7"/>
  <c r="E1645" i="7" l="1"/>
  <c r="J1645" i="7"/>
  <c r="H1645" i="7"/>
  <c r="I1645" i="7" s="1"/>
  <c r="K1645" i="7" l="1"/>
  <c r="L1645" i="7" s="1"/>
  <c r="F1646" i="7"/>
  <c r="E1646" i="7" l="1"/>
  <c r="J1646" i="7"/>
  <c r="H1646" i="7"/>
  <c r="I1646" i="7" s="1"/>
  <c r="K1646" i="7" l="1"/>
  <c r="L1646" i="7" s="1"/>
  <c r="F1647" i="7"/>
  <c r="E1647" i="7" l="1"/>
  <c r="J1647" i="7"/>
  <c r="H1647" i="7"/>
  <c r="I1647" i="7" s="1"/>
  <c r="K1647" i="7" l="1"/>
  <c r="L1647" i="7" s="1"/>
  <c r="F1648" i="7"/>
  <c r="E1648" i="7" l="1"/>
  <c r="J1648" i="7"/>
  <c r="H1648" i="7"/>
  <c r="I1648" i="7" s="1"/>
  <c r="K1648" i="7" l="1"/>
  <c r="L1648" i="7" s="1"/>
  <c r="F1649" i="7"/>
  <c r="E1649" i="7" l="1"/>
  <c r="J1649" i="7"/>
  <c r="H1649" i="7"/>
  <c r="I1649" i="7" s="1"/>
  <c r="K1649" i="7" l="1"/>
  <c r="L1649" i="7" s="1"/>
  <c r="F1650" i="7"/>
  <c r="E1650" i="7" l="1"/>
  <c r="J1650" i="7"/>
  <c r="H1650" i="7"/>
  <c r="I1650" i="7" s="1"/>
  <c r="K1650" i="7" l="1"/>
  <c r="L1650" i="7" s="1"/>
  <c r="F1651" i="7"/>
  <c r="E1651" i="7" l="1"/>
  <c r="J1651" i="7"/>
  <c r="H1651" i="7"/>
  <c r="I1651" i="7" s="1"/>
  <c r="K1651" i="7" l="1"/>
  <c r="L1651" i="7" s="1"/>
  <c r="F1652" i="7"/>
  <c r="E1652" i="7" l="1"/>
  <c r="J1652" i="7"/>
  <c r="H1652" i="7"/>
  <c r="I1652" i="7" s="1"/>
  <c r="K1652" i="7" l="1"/>
  <c r="L1652" i="7" s="1"/>
  <c r="F1653" i="7"/>
  <c r="E1653" i="7" l="1"/>
  <c r="J1653" i="7"/>
  <c r="H1653" i="7"/>
  <c r="I1653" i="7" s="1"/>
  <c r="K1653" i="7" l="1"/>
  <c r="L1653" i="7" s="1"/>
  <c r="F1654" i="7"/>
  <c r="E1654" i="7" l="1"/>
  <c r="J1654" i="7"/>
  <c r="H1654" i="7"/>
  <c r="I1654" i="7" s="1"/>
  <c r="K1654" i="7" l="1"/>
  <c r="L1654" i="7" s="1"/>
  <c r="F1655" i="7"/>
  <c r="E1655" i="7" l="1"/>
  <c r="J1655" i="7"/>
  <c r="H1655" i="7"/>
  <c r="I1655" i="7" s="1"/>
  <c r="K1655" i="7" l="1"/>
  <c r="L1655" i="7" s="1"/>
  <c r="F1656" i="7"/>
  <c r="E1656" i="7" l="1"/>
  <c r="J1656" i="7"/>
  <c r="H1656" i="7"/>
  <c r="I1656" i="7" s="1"/>
  <c r="K1656" i="7" l="1"/>
  <c r="L1656" i="7" s="1"/>
  <c r="F1657" i="7"/>
  <c r="E1657" i="7" l="1"/>
  <c r="J1657" i="7"/>
  <c r="H1657" i="7"/>
  <c r="I1657" i="7" s="1"/>
  <c r="K1657" i="7" l="1"/>
  <c r="L1657" i="7" s="1"/>
  <c r="F1658" i="7"/>
  <c r="E1658" i="7" l="1"/>
  <c r="J1658" i="7"/>
  <c r="H1658" i="7"/>
  <c r="I1658" i="7" s="1"/>
  <c r="K1658" i="7" l="1"/>
  <c r="L1658" i="7" s="1"/>
  <c r="F1659" i="7"/>
  <c r="E1659" i="7" l="1"/>
  <c r="J1659" i="7"/>
  <c r="H1659" i="7"/>
  <c r="I1659" i="7" s="1"/>
  <c r="K1659" i="7" l="1"/>
  <c r="L1659" i="7" s="1"/>
  <c r="F1660" i="7"/>
  <c r="E1660" i="7" l="1"/>
  <c r="J1660" i="7"/>
  <c r="H1660" i="7"/>
  <c r="I1660" i="7" s="1"/>
  <c r="K1660" i="7" l="1"/>
  <c r="L1660" i="7" s="1"/>
  <c r="F1661" i="7"/>
  <c r="E1661" i="7" l="1"/>
  <c r="J1661" i="7"/>
  <c r="H1661" i="7"/>
  <c r="I1661" i="7" s="1"/>
  <c r="K1661" i="7" l="1"/>
  <c r="L1661" i="7" s="1"/>
  <c r="F1662" i="7"/>
  <c r="E1662" i="7" l="1"/>
  <c r="J1662" i="7"/>
  <c r="H1662" i="7"/>
  <c r="I1662" i="7" s="1"/>
  <c r="K1662" i="7" l="1"/>
  <c r="L1662" i="7" s="1"/>
  <c r="F1663" i="7"/>
  <c r="E1663" i="7" l="1"/>
  <c r="J1663" i="7"/>
  <c r="H1663" i="7"/>
  <c r="I1663" i="7" s="1"/>
  <c r="K1663" i="7" l="1"/>
  <c r="L1663" i="7" s="1"/>
  <c r="F1664" i="7"/>
  <c r="E1664" i="7" l="1"/>
  <c r="J1664" i="7"/>
  <c r="H1664" i="7"/>
  <c r="I1664" i="7" s="1"/>
  <c r="K1664" i="7" l="1"/>
  <c r="L1664" i="7" s="1"/>
  <c r="F1665" i="7"/>
  <c r="E1665" i="7" l="1"/>
  <c r="J1665" i="7"/>
  <c r="H1665" i="7"/>
  <c r="I1665" i="7" s="1"/>
  <c r="K1665" i="7" l="1"/>
  <c r="L1665" i="7" s="1"/>
  <c r="F1666" i="7"/>
  <c r="E1666" i="7" l="1"/>
  <c r="J1666" i="7"/>
  <c r="H1666" i="7"/>
  <c r="I1666" i="7" s="1"/>
  <c r="K1666" i="7" l="1"/>
  <c r="L1666" i="7" s="1"/>
  <c r="F1667" i="7"/>
  <c r="E1667" i="7" l="1"/>
  <c r="J1667" i="7"/>
  <c r="H1667" i="7"/>
  <c r="I1667" i="7" s="1"/>
  <c r="K1667" i="7" l="1"/>
  <c r="L1667" i="7" s="1"/>
  <c r="F1668" i="7"/>
  <c r="E1668" i="7" l="1"/>
  <c r="J1668" i="7"/>
  <c r="H1668" i="7"/>
  <c r="I1668" i="7" s="1"/>
  <c r="K1668" i="7" l="1"/>
  <c r="L1668" i="7" s="1"/>
  <c r="F1669" i="7"/>
  <c r="E1669" i="7" l="1"/>
  <c r="J1669" i="7"/>
  <c r="H1669" i="7"/>
  <c r="I1669" i="7" s="1"/>
  <c r="K1669" i="7" l="1"/>
  <c r="L1669" i="7" s="1"/>
  <c r="F1670" i="7"/>
  <c r="E1670" i="7" l="1"/>
  <c r="J1670" i="7"/>
  <c r="H1670" i="7"/>
  <c r="I1670" i="7" s="1"/>
  <c r="K1670" i="7" l="1"/>
  <c r="L1670" i="7" s="1"/>
  <c r="F1671" i="7"/>
  <c r="E1671" i="7" l="1"/>
  <c r="J1671" i="7"/>
  <c r="H1671" i="7"/>
  <c r="I1671" i="7" s="1"/>
  <c r="K1671" i="7" l="1"/>
  <c r="L1671" i="7" s="1"/>
  <c r="F1672" i="7"/>
  <c r="E1672" i="7" l="1"/>
  <c r="J1672" i="7"/>
  <c r="H1672" i="7"/>
  <c r="I1672" i="7" s="1"/>
  <c r="K1672" i="7" l="1"/>
  <c r="L1672" i="7" s="1"/>
  <c r="F1673" i="7"/>
  <c r="E1673" i="7" l="1"/>
  <c r="J1673" i="7"/>
  <c r="H1673" i="7"/>
  <c r="I1673" i="7" s="1"/>
  <c r="K1673" i="7" l="1"/>
  <c r="L1673" i="7" s="1"/>
  <c r="F1674" i="7"/>
  <c r="E1674" i="7" l="1"/>
  <c r="J1674" i="7"/>
  <c r="H1674" i="7"/>
  <c r="I1674" i="7" s="1"/>
  <c r="K1674" i="7" l="1"/>
  <c r="L1674" i="7" s="1"/>
  <c r="F1675" i="7"/>
  <c r="E1675" i="7" l="1"/>
  <c r="J1675" i="7"/>
  <c r="H1675" i="7"/>
  <c r="I1675" i="7" s="1"/>
  <c r="K1675" i="7" l="1"/>
  <c r="L1675" i="7" s="1"/>
  <c r="F1676" i="7"/>
  <c r="E1676" i="7" l="1"/>
  <c r="J1676" i="7"/>
  <c r="H1676" i="7"/>
  <c r="I1676" i="7" s="1"/>
  <c r="K1676" i="7" l="1"/>
  <c r="L1676" i="7" s="1"/>
  <c r="F1677" i="7"/>
  <c r="E1677" i="7" l="1"/>
  <c r="J1677" i="7"/>
  <c r="H1677" i="7"/>
  <c r="I1677" i="7" s="1"/>
  <c r="K1677" i="7" l="1"/>
  <c r="L1677" i="7" s="1"/>
  <c r="F1678" i="7"/>
  <c r="E1678" i="7" l="1"/>
  <c r="J1678" i="7"/>
  <c r="H1678" i="7"/>
  <c r="I1678" i="7" s="1"/>
  <c r="K1678" i="7" l="1"/>
  <c r="L1678" i="7" s="1"/>
  <c r="F1679" i="7"/>
  <c r="E1679" i="7" l="1"/>
  <c r="J1679" i="7"/>
  <c r="H1679" i="7"/>
  <c r="I1679" i="7" s="1"/>
  <c r="K1679" i="7" l="1"/>
  <c r="L1679" i="7" s="1"/>
  <c r="F1680" i="7"/>
  <c r="E1680" i="7" l="1"/>
  <c r="J1680" i="7"/>
  <c r="H1680" i="7"/>
  <c r="I1680" i="7" s="1"/>
  <c r="K1680" i="7" l="1"/>
  <c r="L1680" i="7" s="1"/>
  <c r="F1681" i="7"/>
  <c r="E1681" i="7" l="1"/>
  <c r="J1681" i="7"/>
  <c r="H1681" i="7"/>
  <c r="I1681" i="7" s="1"/>
  <c r="K1681" i="7" l="1"/>
  <c r="L1681" i="7" s="1"/>
  <c r="F1682" i="7"/>
  <c r="E1682" i="7" l="1"/>
  <c r="J1682" i="7"/>
  <c r="H1682" i="7"/>
  <c r="I1682" i="7" s="1"/>
  <c r="K1682" i="7" l="1"/>
  <c r="L1682" i="7" s="1"/>
  <c r="F1683" i="7"/>
  <c r="E1683" i="7" l="1"/>
  <c r="J1683" i="7"/>
  <c r="H1683" i="7"/>
  <c r="I1683" i="7" s="1"/>
  <c r="K1683" i="7" l="1"/>
  <c r="L1683" i="7" s="1"/>
  <c r="F1684" i="7"/>
  <c r="E1684" i="7" l="1"/>
  <c r="J1684" i="7"/>
  <c r="H1684" i="7"/>
  <c r="I1684" i="7" s="1"/>
  <c r="K1684" i="7" l="1"/>
  <c r="L1684" i="7" s="1"/>
  <c r="F1685" i="7"/>
  <c r="E1685" i="7" l="1"/>
  <c r="J1685" i="7"/>
  <c r="H1685" i="7"/>
  <c r="I1685" i="7" s="1"/>
  <c r="K1685" i="7" l="1"/>
  <c r="L1685" i="7" s="1"/>
  <c r="F1686" i="7"/>
  <c r="E1686" i="7" l="1"/>
  <c r="J1686" i="7"/>
  <c r="H1686" i="7"/>
  <c r="I1686" i="7" s="1"/>
  <c r="K1686" i="7" l="1"/>
  <c r="L1686" i="7" s="1"/>
  <c r="F1687" i="7"/>
  <c r="E1687" i="7" l="1"/>
  <c r="J1687" i="7"/>
  <c r="H1687" i="7"/>
  <c r="I1687" i="7" s="1"/>
  <c r="K1687" i="7" l="1"/>
  <c r="L1687" i="7" s="1"/>
  <c r="F1688" i="7"/>
  <c r="E1688" i="7" l="1"/>
  <c r="J1688" i="7"/>
  <c r="H1688" i="7"/>
  <c r="I1688" i="7" s="1"/>
  <c r="K1688" i="7" l="1"/>
  <c r="L1688" i="7" s="1"/>
  <c r="F1689" i="7"/>
  <c r="E1689" i="7" l="1"/>
  <c r="J1689" i="7"/>
  <c r="H1689" i="7"/>
  <c r="I1689" i="7" s="1"/>
  <c r="K1689" i="7" l="1"/>
  <c r="L1689" i="7" s="1"/>
  <c r="F1690" i="7"/>
  <c r="E1690" i="7" l="1"/>
  <c r="J1690" i="7"/>
  <c r="H1690" i="7"/>
  <c r="I1690" i="7" s="1"/>
  <c r="K1690" i="7" l="1"/>
  <c r="L1690" i="7" s="1"/>
  <c r="F1691" i="7"/>
  <c r="E1691" i="7" l="1"/>
  <c r="J1691" i="7"/>
  <c r="H1691" i="7"/>
  <c r="I1691" i="7" s="1"/>
  <c r="K1691" i="7" l="1"/>
  <c r="L1691" i="7" s="1"/>
  <c r="F1692" i="7"/>
  <c r="E1692" i="7" l="1"/>
  <c r="J1692" i="7"/>
  <c r="H1692" i="7"/>
  <c r="I1692" i="7" s="1"/>
  <c r="K1692" i="7" l="1"/>
  <c r="L1692" i="7" s="1"/>
  <c r="F1693" i="7"/>
  <c r="E1693" i="7" l="1"/>
  <c r="J1693" i="7"/>
  <c r="H1693" i="7"/>
  <c r="I1693" i="7" s="1"/>
  <c r="K1693" i="7" l="1"/>
  <c r="L1693" i="7" s="1"/>
  <c r="F1694" i="7"/>
  <c r="E1694" i="7" l="1"/>
  <c r="J1694" i="7"/>
  <c r="H1694" i="7"/>
  <c r="I1694" i="7" s="1"/>
  <c r="K1694" i="7" l="1"/>
  <c r="L1694" i="7" s="1"/>
  <c r="F1695" i="7"/>
  <c r="E1695" i="7" l="1"/>
  <c r="J1695" i="7"/>
  <c r="H1695" i="7"/>
  <c r="I1695" i="7" s="1"/>
  <c r="K1695" i="7" l="1"/>
  <c r="L1695" i="7" s="1"/>
  <c r="F1696" i="7"/>
  <c r="E1696" i="7" l="1"/>
  <c r="J1696" i="7"/>
  <c r="H1696" i="7"/>
  <c r="I1696" i="7" s="1"/>
  <c r="K1696" i="7" l="1"/>
  <c r="L1696" i="7" s="1"/>
  <c r="F1697" i="7"/>
  <c r="E1697" i="7" l="1"/>
  <c r="J1697" i="7"/>
  <c r="H1697" i="7"/>
  <c r="I1697" i="7" s="1"/>
  <c r="K1697" i="7" l="1"/>
  <c r="L1697" i="7" s="1"/>
  <c r="F1698" i="7"/>
  <c r="E1698" i="7" l="1"/>
  <c r="J1698" i="7"/>
  <c r="H1698" i="7"/>
  <c r="I1698" i="7" s="1"/>
  <c r="K1698" i="7" l="1"/>
  <c r="L1698" i="7" s="1"/>
  <c r="F1699" i="7"/>
  <c r="E1699" i="7" l="1"/>
  <c r="J1699" i="7"/>
  <c r="H1699" i="7"/>
  <c r="I1699" i="7" s="1"/>
  <c r="K1699" i="7" l="1"/>
  <c r="L1699" i="7" s="1"/>
  <c r="F1700" i="7"/>
  <c r="E1700" i="7" l="1"/>
  <c r="J1700" i="7"/>
  <c r="H1700" i="7"/>
  <c r="I1700" i="7" s="1"/>
  <c r="K1700" i="7" l="1"/>
  <c r="L1700" i="7" s="1"/>
  <c r="F1701" i="7"/>
  <c r="E1701" i="7" l="1"/>
  <c r="J1701" i="7"/>
  <c r="H1701" i="7"/>
  <c r="I1701" i="7" s="1"/>
  <c r="K1701" i="7" l="1"/>
  <c r="L1701" i="7" s="1"/>
  <c r="F1702" i="7"/>
  <c r="E1702" i="7" l="1"/>
  <c r="J1702" i="7"/>
  <c r="H1702" i="7"/>
  <c r="I1702" i="7" s="1"/>
  <c r="K1702" i="7" l="1"/>
  <c r="L1702" i="7" s="1"/>
  <c r="F1703" i="7"/>
  <c r="E1703" i="7" l="1"/>
  <c r="J1703" i="7"/>
  <c r="H1703" i="7"/>
  <c r="I1703" i="7" s="1"/>
  <c r="K1703" i="7" l="1"/>
  <c r="L1703" i="7" s="1"/>
  <c r="F1704" i="7"/>
  <c r="E1704" i="7" l="1"/>
  <c r="J1704" i="7"/>
  <c r="H1704" i="7"/>
  <c r="I1704" i="7" s="1"/>
  <c r="K1704" i="7" l="1"/>
  <c r="L1704" i="7" s="1"/>
  <c r="F1705" i="7"/>
  <c r="E1705" i="7" l="1"/>
  <c r="J1705" i="7"/>
  <c r="H1705" i="7"/>
  <c r="I1705" i="7" s="1"/>
  <c r="K1705" i="7" l="1"/>
  <c r="L1705" i="7" s="1"/>
  <c r="F1706" i="7"/>
  <c r="E1706" i="7" l="1"/>
  <c r="J1706" i="7"/>
  <c r="H1706" i="7"/>
  <c r="I1706" i="7" s="1"/>
  <c r="K1706" i="7" l="1"/>
  <c r="L1706" i="7" s="1"/>
  <c r="F1707" i="7"/>
  <c r="E1707" i="7" l="1"/>
  <c r="J1707" i="7"/>
  <c r="H1707" i="7"/>
  <c r="I1707" i="7" s="1"/>
  <c r="K1707" i="7" l="1"/>
  <c r="L1707" i="7" s="1"/>
  <c r="F1708" i="7"/>
  <c r="E1708" i="7" l="1"/>
  <c r="J1708" i="7"/>
  <c r="H1708" i="7"/>
  <c r="I1708" i="7" s="1"/>
  <c r="K1708" i="7" l="1"/>
  <c r="L1708" i="7" s="1"/>
  <c r="F1709" i="7"/>
  <c r="E1709" i="7" l="1"/>
  <c r="J1709" i="7"/>
  <c r="H1709" i="7"/>
  <c r="I1709" i="7" s="1"/>
  <c r="K1709" i="7" l="1"/>
  <c r="L1709" i="7" s="1"/>
  <c r="F1710" i="7"/>
  <c r="E1710" i="7" l="1"/>
  <c r="J1710" i="7"/>
  <c r="H1710" i="7"/>
  <c r="I1710" i="7" s="1"/>
  <c r="K1710" i="7" l="1"/>
  <c r="L1710" i="7" s="1"/>
  <c r="F1711" i="7"/>
  <c r="E1711" i="7" l="1"/>
  <c r="J1711" i="7"/>
  <c r="H1711" i="7"/>
  <c r="I1711" i="7" s="1"/>
  <c r="K1711" i="7" l="1"/>
  <c r="L1711" i="7" s="1"/>
  <c r="F1712" i="7"/>
  <c r="E1712" i="7" l="1"/>
  <c r="J1712" i="7"/>
  <c r="H1712" i="7"/>
  <c r="I1712" i="7" s="1"/>
  <c r="K1712" i="7" l="1"/>
  <c r="L1712" i="7" s="1"/>
  <c r="F1713" i="7"/>
  <c r="E1713" i="7" l="1"/>
  <c r="J1713" i="7"/>
  <c r="H1713" i="7"/>
  <c r="I1713" i="7" s="1"/>
  <c r="K1713" i="7" l="1"/>
  <c r="L1713" i="7" s="1"/>
  <c r="F1714" i="7"/>
  <c r="E1714" i="7" l="1"/>
  <c r="J1714" i="7"/>
  <c r="H1714" i="7"/>
  <c r="I1714" i="7" s="1"/>
  <c r="K1714" i="7" l="1"/>
  <c r="L1714" i="7" s="1"/>
  <c r="F1715" i="7"/>
  <c r="E1715" i="7" l="1"/>
  <c r="J1715" i="7"/>
  <c r="H1715" i="7"/>
  <c r="I1715" i="7" s="1"/>
  <c r="K1715" i="7" l="1"/>
  <c r="L1715" i="7" s="1"/>
  <c r="F1716" i="7"/>
  <c r="E1716" i="7" l="1"/>
  <c r="J1716" i="7"/>
  <c r="H1716" i="7"/>
  <c r="I1716" i="7" s="1"/>
  <c r="K1716" i="7" l="1"/>
  <c r="L1716" i="7" s="1"/>
  <c r="F1717" i="7"/>
  <c r="E1717" i="7" l="1"/>
  <c r="J1717" i="7"/>
  <c r="H1717" i="7"/>
  <c r="I1717" i="7" s="1"/>
  <c r="K1717" i="7" l="1"/>
  <c r="L1717" i="7" s="1"/>
  <c r="F1718" i="7"/>
  <c r="E1718" i="7" l="1"/>
  <c r="J1718" i="7"/>
  <c r="H1718" i="7"/>
  <c r="I1718" i="7" s="1"/>
  <c r="K1718" i="7" l="1"/>
  <c r="L1718" i="7" s="1"/>
  <c r="F1719" i="7"/>
  <c r="E1719" i="7" l="1"/>
  <c r="J1719" i="7"/>
  <c r="H1719" i="7"/>
  <c r="I1719" i="7" s="1"/>
  <c r="K1719" i="7" l="1"/>
  <c r="L1719" i="7" s="1"/>
  <c r="F1720" i="7"/>
  <c r="E1720" i="7" l="1"/>
  <c r="J1720" i="7"/>
  <c r="H1720" i="7"/>
  <c r="I1720" i="7" s="1"/>
  <c r="K1720" i="7" l="1"/>
  <c r="L1720" i="7" s="1"/>
  <c r="F1721" i="7"/>
  <c r="E1721" i="7" l="1"/>
  <c r="J1721" i="7"/>
  <c r="H1721" i="7"/>
  <c r="I1721" i="7" s="1"/>
  <c r="K1721" i="7" l="1"/>
  <c r="L1721" i="7" s="1"/>
  <c r="F1722" i="7"/>
  <c r="E1722" i="7" l="1"/>
  <c r="J1722" i="7"/>
  <c r="H1722" i="7"/>
  <c r="I1722" i="7" s="1"/>
  <c r="K1722" i="7" l="1"/>
  <c r="L1722" i="7" s="1"/>
  <c r="F1723" i="7"/>
  <c r="E1723" i="7" l="1"/>
  <c r="J1723" i="7"/>
  <c r="H1723" i="7"/>
  <c r="I1723" i="7" s="1"/>
  <c r="K1723" i="7" l="1"/>
  <c r="L1723" i="7" s="1"/>
  <c r="F1724" i="7"/>
  <c r="E1724" i="7" l="1"/>
  <c r="J1724" i="7"/>
  <c r="H1724" i="7"/>
  <c r="I1724" i="7" s="1"/>
  <c r="K1724" i="7" l="1"/>
  <c r="L1724" i="7" s="1"/>
  <c r="F1725" i="7"/>
  <c r="E1725" i="7" l="1"/>
  <c r="J1725" i="7"/>
  <c r="H1725" i="7"/>
  <c r="I1725" i="7" s="1"/>
  <c r="K1725" i="7" l="1"/>
  <c r="L1725" i="7" s="1"/>
  <c r="F1726" i="7"/>
  <c r="E1726" i="7" l="1"/>
  <c r="J1726" i="7"/>
  <c r="H1726" i="7"/>
  <c r="I1726" i="7" s="1"/>
  <c r="K1726" i="7" l="1"/>
  <c r="L1726" i="7" s="1"/>
  <c r="F1727" i="7"/>
  <c r="E1727" i="7" l="1"/>
  <c r="J1727" i="7"/>
  <c r="H1727" i="7"/>
  <c r="I1727" i="7" s="1"/>
  <c r="K1727" i="7" l="1"/>
  <c r="L1727" i="7" s="1"/>
  <c r="F1728" i="7"/>
  <c r="E1728" i="7" l="1"/>
  <c r="J1728" i="7"/>
  <c r="H1728" i="7"/>
  <c r="I1728" i="7" s="1"/>
  <c r="K1728" i="7" l="1"/>
  <c r="L1728" i="7" s="1"/>
  <c r="F1729" i="7"/>
  <c r="E1729" i="7" l="1"/>
  <c r="J1729" i="7"/>
  <c r="H1729" i="7"/>
  <c r="I1729" i="7" s="1"/>
  <c r="K1729" i="7" l="1"/>
  <c r="L1729" i="7" s="1"/>
  <c r="F1730" i="7"/>
  <c r="E1730" i="7" l="1"/>
  <c r="J1730" i="7"/>
  <c r="H1730" i="7"/>
  <c r="I1730" i="7" s="1"/>
  <c r="K1730" i="7" l="1"/>
  <c r="L1730" i="7" s="1"/>
  <c r="F1731" i="7"/>
  <c r="E1731" i="7" l="1"/>
  <c r="J1731" i="7"/>
  <c r="H1731" i="7"/>
  <c r="I1731" i="7" s="1"/>
  <c r="K1731" i="7" l="1"/>
  <c r="L1731" i="7" s="1"/>
  <c r="F1732" i="7"/>
  <c r="E1732" i="7" l="1"/>
  <c r="J1732" i="7"/>
  <c r="H1732" i="7"/>
  <c r="I1732" i="7" s="1"/>
  <c r="K1732" i="7" l="1"/>
  <c r="L1732" i="7" s="1"/>
  <c r="F1733" i="7"/>
  <c r="E1733" i="7" l="1"/>
  <c r="J1733" i="7"/>
  <c r="H1733" i="7"/>
  <c r="I1733" i="7" s="1"/>
  <c r="K1733" i="7" l="1"/>
  <c r="L1733" i="7" s="1"/>
  <c r="F1734" i="7"/>
  <c r="E1734" i="7" l="1"/>
  <c r="J1734" i="7"/>
  <c r="H1734" i="7"/>
  <c r="I1734" i="7" s="1"/>
  <c r="K1734" i="7" l="1"/>
  <c r="L1734" i="7" s="1"/>
  <c r="F1735" i="7"/>
  <c r="E1735" i="7" l="1"/>
  <c r="J1735" i="7"/>
  <c r="H1735" i="7"/>
  <c r="I1735" i="7" s="1"/>
  <c r="K1735" i="7" l="1"/>
  <c r="L1735" i="7" s="1"/>
  <c r="F1736" i="7"/>
  <c r="E1736" i="7" l="1"/>
  <c r="J1736" i="7"/>
  <c r="H1736" i="7"/>
  <c r="I1736" i="7" s="1"/>
  <c r="K1736" i="7" l="1"/>
  <c r="L1736" i="7" s="1"/>
  <c r="F1737" i="7"/>
  <c r="E1737" i="7" l="1"/>
  <c r="J1737" i="7"/>
  <c r="H1737" i="7"/>
  <c r="I1737" i="7" s="1"/>
  <c r="K1737" i="7" l="1"/>
  <c r="L1737" i="7" s="1"/>
  <c r="F1738" i="7"/>
  <c r="E1738" i="7" l="1"/>
  <c r="J1738" i="7"/>
  <c r="H1738" i="7"/>
  <c r="I1738" i="7" s="1"/>
  <c r="K1738" i="7" l="1"/>
  <c r="L1738" i="7" s="1"/>
  <c r="F1739" i="7"/>
  <c r="E1739" i="7" l="1"/>
  <c r="J1739" i="7"/>
  <c r="H1739" i="7"/>
  <c r="I1739" i="7" s="1"/>
  <c r="K1739" i="7" l="1"/>
  <c r="L1739" i="7" s="1"/>
  <c r="F1740" i="7"/>
  <c r="E1740" i="7" l="1"/>
  <c r="J1740" i="7"/>
  <c r="H1740" i="7"/>
  <c r="I1740" i="7" s="1"/>
  <c r="K1740" i="7" l="1"/>
  <c r="L1740" i="7" s="1"/>
  <c r="F1741" i="7"/>
  <c r="E1741" i="7" l="1"/>
  <c r="J1741" i="7"/>
  <c r="H1741" i="7"/>
  <c r="I1741" i="7" s="1"/>
  <c r="K1741" i="7" l="1"/>
  <c r="L1741" i="7" s="1"/>
  <c r="F1742" i="7"/>
  <c r="E1742" i="7" l="1"/>
  <c r="J1742" i="7"/>
  <c r="H1742" i="7"/>
  <c r="I1742" i="7" s="1"/>
  <c r="K1742" i="7" l="1"/>
  <c r="L1742" i="7" s="1"/>
  <c r="F1743" i="7"/>
  <c r="E1743" i="7" l="1"/>
  <c r="J1743" i="7"/>
  <c r="H1743" i="7"/>
  <c r="I1743" i="7" s="1"/>
  <c r="K1743" i="7" l="1"/>
  <c r="L1743" i="7" s="1"/>
  <c r="F1744" i="7"/>
  <c r="E1744" i="7" l="1"/>
  <c r="J1744" i="7"/>
  <c r="H1744" i="7"/>
  <c r="I1744" i="7" s="1"/>
  <c r="K1744" i="7" l="1"/>
  <c r="L1744" i="7" s="1"/>
  <c r="F1745" i="7"/>
  <c r="E1745" i="7" l="1"/>
  <c r="J1745" i="7"/>
  <c r="H1745" i="7"/>
  <c r="I1745" i="7" s="1"/>
  <c r="K1745" i="7" l="1"/>
  <c r="L1745" i="7" s="1"/>
  <c r="F1746" i="7"/>
  <c r="E1746" i="7" l="1"/>
  <c r="J1746" i="7"/>
  <c r="H1746" i="7"/>
  <c r="I1746" i="7" s="1"/>
  <c r="K1746" i="7" l="1"/>
  <c r="L1746" i="7" s="1"/>
  <c r="F1747" i="7"/>
  <c r="E1747" i="7" l="1"/>
  <c r="J1747" i="7"/>
  <c r="H1747" i="7"/>
  <c r="I1747" i="7" s="1"/>
  <c r="K1747" i="7" l="1"/>
  <c r="L1747" i="7" s="1"/>
  <c r="F1748" i="7"/>
  <c r="E1748" i="7" l="1"/>
  <c r="J1748" i="7"/>
  <c r="H1748" i="7"/>
  <c r="I1748" i="7" s="1"/>
  <c r="K1748" i="7" l="1"/>
  <c r="L1748" i="7" s="1"/>
  <c r="F1749" i="7"/>
  <c r="E1749" i="7" l="1"/>
  <c r="J1749" i="7"/>
  <c r="H1749" i="7"/>
  <c r="I1749" i="7" s="1"/>
  <c r="K1749" i="7" l="1"/>
  <c r="L1749" i="7" s="1"/>
  <c r="F1750" i="7"/>
  <c r="E1750" i="7" l="1"/>
  <c r="J1750" i="7"/>
  <c r="H1750" i="7"/>
  <c r="I1750" i="7" s="1"/>
  <c r="K1750" i="7" l="1"/>
  <c r="L1750" i="7" s="1"/>
  <c r="F1751" i="7"/>
  <c r="E1751" i="7" l="1"/>
  <c r="J1751" i="7"/>
  <c r="H1751" i="7"/>
  <c r="I1751" i="7" s="1"/>
  <c r="K1751" i="7" l="1"/>
  <c r="L1751" i="7" s="1"/>
  <c r="F1752" i="7"/>
  <c r="E1752" i="7" l="1"/>
  <c r="J1752" i="7"/>
  <c r="H1752" i="7"/>
  <c r="I1752" i="7" s="1"/>
  <c r="K1752" i="7" l="1"/>
  <c r="L1752" i="7" s="1"/>
  <c r="F1753" i="7"/>
  <c r="E1753" i="7" l="1"/>
  <c r="J1753" i="7"/>
  <c r="H1753" i="7"/>
  <c r="I1753" i="7" s="1"/>
  <c r="K1753" i="7" l="1"/>
  <c r="L1753" i="7" s="1"/>
  <c r="F1754" i="7"/>
  <c r="E1754" i="7" l="1"/>
  <c r="J1754" i="7"/>
  <c r="H1754" i="7"/>
  <c r="I1754" i="7" s="1"/>
  <c r="K1754" i="7" l="1"/>
  <c r="L1754" i="7" s="1"/>
  <c r="F1755" i="7"/>
  <c r="E1755" i="7" l="1"/>
  <c r="J1755" i="7"/>
  <c r="H1755" i="7"/>
  <c r="I1755" i="7" s="1"/>
  <c r="K1755" i="7" l="1"/>
  <c r="L1755" i="7" s="1"/>
  <c r="F1756" i="7"/>
  <c r="E1756" i="7" l="1"/>
  <c r="J1756" i="7"/>
  <c r="H1756" i="7"/>
  <c r="I1756" i="7" s="1"/>
  <c r="K1756" i="7" l="1"/>
  <c r="L1756" i="7" s="1"/>
  <c r="F1757" i="7"/>
  <c r="E1757" i="7" l="1"/>
  <c r="J1757" i="7"/>
  <c r="H1757" i="7"/>
  <c r="I1757" i="7" s="1"/>
  <c r="K1757" i="7" l="1"/>
  <c r="L1757" i="7" s="1"/>
  <c r="F1758" i="7"/>
  <c r="E1758" i="7" l="1"/>
  <c r="J1758" i="7"/>
  <c r="H1758" i="7"/>
  <c r="I1758" i="7" s="1"/>
  <c r="K1758" i="7" l="1"/>
  <c r="L1758" i="7" s="1"/>
  <c r="F1759" i="7"/>
  <c r="E1759" i="7" l="1"/>
  <c r="J1759" i="7"/>
  <c r="H1759" i="7"/>
  <c r="I1759" i="7" s="1"/>
  <c r="K1759" i="7" l="1"/>
  <c r="L1759" i="7" s="1"/>
  <c r="F1760" i="7"/>
  <c r="E1760" i="7" l="1"/>
  <c r="J1760" i="7"/>
  <c r="H1760" i="7"/>
  <c r="I1760" i="7" s="1"/>
  <c r="K1760" i="7" l="1"/>
  <c r="L1760" i="7" s="1"/>
  <c r="F1761" i="7"/>
  <c r="E1761" i="7" l="1"/>
  <c r="J1761" i="7"/>
  <c r="H1761" i="7"/>
  <c r="I1761" i="7" s="1"/>
  <c r="K1761" i="7" l="1"/>
  <c r="L1761" i="7" s="1"/>
  <c r="F1762" i="7"/>
  <c r="E1762" i="7" l="1"/>
  <c r="J1762" i="7"/>
  <c r="H1762" i="7"/>
  <c r="I1762" i="7" s="1"/>
  <c r="K1762" i="7" l="1"/>
  <c r="L1762" i="7" s="1"/>
  <c r="F1763" i="7"/>
  <c r="E1763" i="7" l="1"/>
  <c r="J1763" i="7"/>
  <c r="H1763" i="7"/>
  <c r="I1763" i="7" s="1"/>
  <c r="K1763" i="7" l="1"/>
  <c r="L1763" i="7" s="1"/>
  <c r="F1764" i="7"/>
  <c r="E1764" i="7" l="1"/>
  <c r="J1764" i="7"/>
  <c r="H1764" i="7"/>
  <c r="I1764" i="7" s="1"/>
  <c r="K1764" i="7" l="1"/>
  <c r="L1764" i="7" s="1"/>
  <c r="F1765" i="7"/>
  <c r="E1765" i="7" l="1"/>
  <c r="J1765" i="7"/>
  <c r="H1765" i="7"/>
  <c r="I1765" i="7" s="1"/>
  <c r="K1765" i="7" l="1"/>
  <c r="L1765" i="7" s="1"/>
  <c r="F1766" i="7"/>
  <c r="E1766" i="7" l="1"/>
  <c r="J1766" i="7"/>
  <c r="H1766" i="7"/>
  <c r="I1766" i="7" s="1"/>
  <c r="K1766" i="7" l="1"/>
  <c r="L1766" i="7" s="1"/>
  <c r="F1767" i="7"/>
  <c r="E1767" i="7" l="1"/>
  <c r="J1767" i="7"/>
  <c r="H1767" i="7"/>
  <c r="I1767" i="7" s="1"/>
  <c r="K1767" i="7" l="1"/>
  <c r="L1767" i="7" s="1"/>
  <c r="F1768" i="7"/>
  <c r="E1768" i="7" l="1"/>
  <c r="J1768" i="7"/>
  <c r="H1768" i="7"/>
  <c r="I1768" i="7" s="1"/>
  <c r="K1768" i="7" l="1"/>
  <c r="L1768" i="7" s="1"/>
  <c r="F1769" i="7"/>
  <c r="E1769" i="7" l="1"/>
  <c r="J1769" i="7"/>
  <c r="H1769" i="7"/>
  <c r="I1769" i="7" s="1"/>
  <c r="K1769" i="7" l="1"/>
  <c r="L1769" i="7" s="1"/>
  <c r="F1770" i="7"/>
  <c r="E1770" i="7" l="1"/>
  <c r="J1770" i="7"/>
  <c r="H1770" i="7"/>
  <c r="I1770" i="7" s="1"/>
  <c r="K1770" i="7" l="1"/>
  <c r="L1770" i="7" s="1"/>
  <c r="F1771" i="7"/>
  <c r="E1771" i="7" l="1"/>
  <c r="J1771" i="7"/>
  <c r="H1771" i="7"/>
  <c r="I1771" i="7" s="1"/>
  <c r="K1771" i="7" l="1"/>
  <c r="L1771" i="7" s="1"/>
  <c r="F1772" i="7"/>
  <c r="E1772" i="7" l="1"/>
  <c r="J1772" i="7"/>
  <c r="H1772" i="7"/>
  <c r="I1772" i="7" s="1"/>
  <c r="K1772" i="7" l="1"/>
  <c r="L1772" i="7" s="1"/>
  <c r="F1773" i="7"/>
  <c r="E1773" i="7" l="1"/>
  <c r="J1773" i="7"/>
  <c r="H1773" i="7"/>
  <c r="I1773" i="7" s="1"/>
  <c r="K1773" i="7" l="1"/>
  <c r="L1773" i="7" s="1"/>
  <c r="F1774" i="7"/>
  <c r="E1774" i="7" l="1"/>
  <c r="J1774" i="7"/>
  <c r="H1774" i="7"/>
  <c r="I1774" i="7" s="1"/>
  <c r="K1774" i="7" l="1"/>
  <c r="L1774" i="7" s="1"/>
  <c r="F1775" i="7"/>
  <c r="E1775" i="7" l="1"/>
  <c r="J1775" i="7"/>
  <c r="H1775" i="7"/>
  <c r="I1775" i="7" s="1"/>
  <c r="K1775" i="7" l="1"/>
  <c r="L1775" i="7" s="1"/>
  <c r="F1776" i="7"/>
  <c r="E1776" i="7" l="1"/>
  <c r="J1776" i="7"/>
  <c r="H1776" i="7"/>
  <c r="I1776" i="7" s="1"/>
  <c r="K1776" i="7" l="1"/>
  <c r="L1776" i="7" s="1"/>
  <c r="F1777" i="7"/>
  <c r="E1777" i="7" l="1"/>
  <c r="J1777" i="7"/>
  <c r="H1777" i="7"/>
  <c r="I1777" i="7" s="1"/>
  <c r="K1777" i="7" l="1"/>
  <c r="L1777" i="7" s="1"/>
  <c r="F1778" i="7"/>
  <c r="E1778" i="7" l="1"/>
  <c r="J1778" i="7"/>
  <c r="H1778" i="7"/>
  <c r="I1778" i="7" s="1"/>
  <c r="K1778" i="7" l="1"/>
  <c r="L1778" i="7" s="1"/>
  <c r="F1779" i="7"/>
  <c r="E1779" i="7" l="1"/>
  <c r="J1779" i="7"/>
  <c r="H1779" i="7"/>
  <c r="I1779" i="7" s="1"/>
  <c r="K1779" i="7" l="1"/>
  <c r="L1779" i="7" s="1"/>
  <c r="F1780" i="7"/>
  <c r="E1780" i="7" l="1"/>
  <c r="J1780" i="7"/>
  <c r="H1780" i="7"/>
  <c r="I1780" i="7" s="1"/>
  <c r="K1780" i="7" l="1"/>
  <c r="L1780" i="7" s="1"/>
  <c r="F1781" i="7"/>
  <c r="E1781" i="7" l="1"/>
  <c r="J1781" i="7"/>
  <c r="H1781" i="7"/>
  <c r="I1781" i="7" s="1"/>
  <c r="K1781" i="7" l="1"/>
  <c r="L1781" i="7" s="1"/>
  <c r="F1782" i="7"/>
  <c r="E1782" i="7" l="1"/>
  <c r="J1782" i="7"/>
  <c r="H1782" i="7"/>
  <c r="I1782" i="7" s="1"/>
  <c r="K1782" i="7" l="1"/>
  <c r="L1782" i="7" s="1"/>
  <c r="F1783" i="7"/>
  <c r="E1783" i="7" l="1"/>
  <c r="J1783" i="7"/>
  <c r="H1783" i="7"/>
  <c r="I1783" i="7" s="1"/>
  <c r="K1783" i="7" l="1"/>
  <c r="L1783" i="7" s="1"/>
  <c r="F1784" i="7"/>
  <c r="E1784" i="7" l="1"/>
  <c r="J1784" i="7"/>
  <c r="H1784" i="7"/>
  <c r="I1784" i="7" s="1"/>
  <c r="K1784" i="7" l="1"/>
  <c r="L1784" i="7" s="1"/>
  <c r="F1785" i="7"/>
  <c r="E1785" i="7" l="1"/>
  <c r="J1785" i="7"/>
  <c r="H1785" i="7"/>
  <c r="I1785" i="7" s="1"/>
  <c r="K1785" i="7" l="1"/>
  <c r="L1785" i="7" s="1"/>
  <c r="F1786" i="7"/>
  <c r="E1786" i="7" l="1"/>
  <c r="J1786" i="7"/>
  <c r="H1786" i="7"/>
  <c r="I1786" i="7" s="1"/>
  <c r="K1786" i="7" l="1"/>
  <c r="L1786" i="7" s="1"/>
  <c r="F1787" i="7"/>
  <c r="E1787" i="7" l="1"/>
  <c r="J1787" i="7"/>
  <c r="H1787" i="7"/>
  <c r="I1787" i="7" s="1"/>
  <c r="K1787" i="7" l="1"/>
  <c r="L1787" i="7" s="1"/>
  <c r="F1788" i="7"/>
  <c r="E1788" i="7" l="1"/>
  <c r="J1788" i="7"/>
  <c r="H1788" i="7"/>
  <c r="I1788" i="7" s="1"/>
  <c r="K1788" i="7" l="1"/>
  <c r="L1788" i="7" s="1"/>
  <c r="F1789" i="7"/>
  <c r="E1789" i="7" l="1"/>
  <c r="J1789" i="7"/>
  <c r="H1789" i="7"/>
  <c r="I1789" i="7" s="1"/>
  <c r="K1789" i="7" l="1"/>
  <c r="L1789" i="7" s="1"/>
  <c r="F1790" i="7"/>
  <c r="E1790" i="7" l="1"/>
  <c r="J1790" i="7"/>
  <c r="H1790" i="7"/>
  <c r="I1790" i="7" s="1"/>
  <c r="K1790" i="7" l="1"/>
  <c r="L1790" i="7" s="1"/>
  <c r="F1791" i="7"/>
  <c r="E1791" i="7" l="1"/>
  <c r="J1791" i="7"/>
  <c r="H1791" i="7"/>
  <c r="I1791" i="7" s="1"/>
  <c r="K1791" i="7" l="1"/>
  <c r="L1791" i="7" s="1"/>
  <c r="F1792" i="7"/>
  <c r="E1792" i="7" l="1"/>
  <c r="J1792" i="7"/>
  <c r="H1792" i="7"/>
  <c r="I1792" i="7" s="1"/>
  <c r="K1792" i="7" l="1"/>
  <c r="L1792" i="7" s="1"/>
  <c r="F1793" i="7"/>
  <c r="E1793" i="7" l="1"/>
  <c r="J1793" i="7"/>
  <c r="H1793" i="7"/>
  <c r="I1793" i="7" s="1"/>
  <c r="K1793" i="7" l="1"/>
  <c r="L1793" i="7" s="1"/>
  <c r="F1794" i="7"/>
  <c r="E1794" i="7" l="1"/>
  <c r="J1794" i="7"/>
  <c r="H1794" i="7"/>
  <c r="I1794" i="7" s="1"/>
  <c r="K1794" i="7" l="1"/>
  <c r="L1794" i="7" s="1"/>
  <c r="F1795" i="7"/>
  <c r="E1795" i="7" l="1"/>
  <c r="J1795" i="7"/>
  <c r="H1795" i="7"/>
  <c r="I1795" i="7" s="1"/>
  <c r="K1795" i="7" l="1"/>
  <c r="L1795" i="7" s="1"/>
  <c r="F1796" i="7"/>
  <c r="E1796" i="7" l="1"/>
  <c r="J1796" i="7"/>
  <c r="H1796" i="7"/>
  <c r="I1796" i="7" s="1"/>
  <c r="K1796" i="7" l="1"/>
  <c r="L1796" i="7" s="1"/>
  <c r="F1797" i="7"/>
  <c r="E1797" i="7" l="1"/>
  <c r="J1797" i="7"/>
  <c r="H1797" i="7"/>
  <c r="I1797" i="7" s="1"/>
  <c r="K1797" i="7" l="1"/>
  <c r="L1797" i="7" s="1"/>
  <c r="F1798" i="7"/>
  <c r="E1798" i="7" l="1"/>
  <c r="J1798" i="7"/>
  <c r="H1798" i="7"/>
  <c r="I1798" i="7" s="1"/>
  <c r="K1798" i="7" l="1"/>
  <c r="L1798" i="7" s="1"/>
  <c r="F1799" i="7"/>
  <c r="E1799" i="7" l="1"/>
  <c r="J1799" i="7"/>
  <c r="H1799" i="7"/>
  <c r="I1799" i="7" s="1"/>
  <c r="K1799" i="7" l="1"/>
  <c r="L1799" i="7" s="1"/>
  <c r="F1800" i="7"/>
  <c r="E1800" i="7" l="1"/>
  <c r="J1800" i="7"/>
  <c r="H1800" i="7"/>
  <c r="I1800" i="7" s="1"/>
  <c r="K1800" i="7" l="1"/>
  <c r="L1800" i="7" s="1"/>
  <c r="F1801" i="7"/>
  <c r="E1801" i="7" l="1"/>
  <c r="J1801" i="7"/>
  <c r="H1801" i="7"/>
  <c r="I1801" i="7" s="1"/>
  <c r="K1801" i="7" l="1"/>
  <c r="L1801" i="7" s="1"/>
  <c r="F1802" i="7"/>
  <c r="E1802" i="7" l="1"/>
  <c r="J1802" i="7"/>
  <c r="H1802" i="7"/>
  <c r="I1802" i="7" s="1"/>
  <c r="K1802" i="7" l="1"/>
  <c r="L1802" i="7" s="1"/>
  <c r="F1803" i="7"/>
  <c r="E1803" i="7" l="1"/>
  <c r="J1803" i="7"/>
  <c r="H1803" i="7"/>
  <c r="I1803" i="7" s="1"/>
  <c r="K1803" i="7" l="1"/>
  <c r="L1803" i="7" s="1"/>
  <c r="F1804" i="7"/>
  <c r="E1804" i="7" l="1"/>
  <c r="J1804" i="7"/>
  <c r="H1804" i="7"/>
  <c r="I1804" i="7" s="1"/>
  <c r="K1804" i="7" l="1"/>
  <c r="L1804" i="7" s="1"/>
  <c r="F1805" i="7"/>
  <c r="E1805" i="7" l="1"/>
  <c r="J1805" i="7"/>
  <c r="H1805" i="7"/>
  <c r="I1805" i="7" s="1"/>
  <c r="K1805" i="7" l="1"/>
  <c r="L1805" i="7" s="1"/>
  <c r="F1806" i="7"/>
  <c r="E1806" i="7" l="1"/>
  <c r="J1806" i="7"/>
  <c r="H1806" i="7"/>
  <c r="I1806" i="7" s="1"/>
  <c r="K1806" i="7" l="1"/>
  <c r="L1806" i="7" s="1"/>
  <c r="F1807" i="7"/>
  <c r="E1807" i="7" l="1"/>
  <c r="J1807" i="7"/>
  <c r="H1807" i="7"/>
  <c r="I1807" i="7" s="1"/>
  <c r="K1807" i="7" l="1"/>
  <c r="L1807" i="7" s="1"/>
  <c r="F1808" i="7"/>
  <c r="E1808" i="7" l="1"/>
  <c r="J1808" i="7"/>
  <c r="H1808" i="7"/>
  <c r="I1808" i="7" s="1"/>
  <c r="K1808" i="7" l="1"/>
  <c r="L1808" i="7" s="1"/>
  <c r="F1809" i="7"/>
  <c r="E1809" i="7" l="1"/>
  <c r="J1809" i="7"/>
  <c r="H1809" i="7"/>
  <c r="I1809" i="7" s="1"/>
  <c r="K1809" i="7" l="1"/>
  <c r="L1809" i="7" s="1"/>
  <c r="F1810" i="7"/>
  <c r="E1810" i="7" l="1"/>
  <c r="J1810" i="7"/>
  <c r="H1810" i="7"/>
  <c r="I1810" i="7" s="1"/>
  <c r="K1810" i="7" l="1"/>
  <c r="L1810" i="7" s="1"/>
  <c r="F1811" i="7"/>
  <c r="E1811" i="7" l="1"/>
  <c r="J1811" i="7"/>
  <c r="H1811" i="7"/>
  <c r="I1811" i="7" s="1"/>
  <c r="K1811" i="7" l="1"/>
  <c r="L1811" i="7" s="1"/>
  <c r="F1812" i="7"/>
  <c r="E1812" i="7" l="1"/>
  <c r="J1812" i="7"/>
  <c r="H1812" i="7"/>
  <c r="I1812" i="7" s="1"/>
  <c r="K1812" i="7" l="1"/>
  <c r="L1812" i="7" s="1"/>
  <c r="F1813" i="7"/>
  <c r="E1813" i="7" l="1"/>
  <c r="J1813" i="7"/>
  <c r="H1813" i="7"/>
  <c r="I1813" i="7" s="1"/>
  <c r="K1813" i="7" l="1"/>
  <c r="L1813" i="7" s="1"/>
  <c r="F1814" i="7"/>
  <c r="E1814" i="7" l="1"/>
  <c r="J1814" i="7"/>
  <c r="H1814" i="7"/>
  <c r="I1814" i="7" s="1"/>
  <c r="K1814" i="7" l="1"/>
  <c r="L1814" i="7" s="1"/>
  <c r="F1815" i="7"/>
  <c r="E1815" i="7" l="1"/>
  <c r="J1815" i="7"/>
  <c r="H1815" i="7"/>
  <c r="I1815" i="7" s="1"/>
  <c r="K1815" i="7" l="1"/>
  <c r="L1815" i="7" s="1"/>
  <c r="F1816" i="7"/>
  <c r="E1816" i="7" l="1"/>
  <c r="J1816" i="7"/>
  <c r="H1816" i="7"/>
  <c r="I1816" i="7" s="1"/>
  <c r="K1816" i="7" l="1"/>
  <c r="L1816" i="7" s="1"/>
  <c r="F1817" i="7"/>
  <c r="E1817" i="7" l="1"/>
  <c r="J1817" i="7"/>
  <c r="H1817" i="7"/>
  <c r="I1817" i="7" s="1"/>
  <c r="K1817" i="7" l="1"/>
  <c r="L1817" i="7" s="1"/>
  <c r="F1818" i="7"/>
  <c r="E1818" i="7" l="1"/>
  <c r="J1818" i="7"/>
  <c r="H1818" i="7"/>
  <c r="I1818" i="7" s="1"/>
  <c r="K1818" i="7" l="1"/>
  <c r="L1818" i="7" s="1"/>
  <c r="F1819" i="7"/>
  <c r="E1819" i="7" l="1"/>
  <c r="J1819" i="7"/>
  <c r="H1819" i="7"/>
  <c r="I1819" i="7" s="1"/>
  <c r="K1819" i="7" l="1"/>
  <c r="L1819" i="7" s="1"/>
  <c r="F1820" i="7"/>
  <c r="E1820" i="7" l="1"/>
  <c r="J1820" i="7"/>
  <c r="H1820" i="7"/>
  <c r="I1820" i="7" s="1"/>
  <c r="K1820" i="7" l="1"/>
  <c r="L1820" i="7" s="1"/>
  <c r="F1821" i="7"/>
  <c r="E1821" i="7" l="1"/>
  <c r="J1821" i="7"/>
  <c r="H1821" i="7"/>
  <c r="I1821" i="7" s="1"/>
  <c r="K1821" i="7" l="1"/>
  <c r="L1821" i="7" s="1"/>
  <c r="F1822" i="7"/>
  <c r="E1822" i="7" l="1"/>
  <c r="J1822" i="7"/>
  <c r="H1822" i="7"/>
  <c r="I1822" i="7" s="1"/>
  <c r="K1822" i="7" l="1"/>
  <c r="L1822" i="7" s="1"/>
  <c r="F1823" i="7"/>
  <c r="E1823" i="7" l="1"/>
  <c r="J1823" i="7"/>
  <c r="H1823" i="7"/>
  <c r="I1823" i="7" s="1"/>
  <c r="K1823" i="7" l="1"/>
  <c r="L1823" i="7" s="1"/>
  <c r="F1824" i="7"/>
  <c r="E1824" i="7" l="1"/>
  <c r="J1824" i="7"/>
  <c r="H1824" i="7"/>
  <c r="I1824" i="7" s="1"/>
  <c r="K1824" i="7" l="1"/>
  <c r="L1824" i="7" s="1"/>
  <c r="F1825" i="7"/>
  <c r="E1825" i="7" l="1"/>
  <c r="J1825" i="7"/>
  <c r="H1825" i="7"/>
  <c r="I1825" i="7" s="1"/>
  <c r="K1825" i="7" l="1"/>
  <c r="L1825" i="7" s="1"/>
  <c r="F1826" i="7"/>
  <c r="E1826" i="7" l="1"/>
  <c r="J1826" i="7"/>
  <c r="H1826" i="7"/>
  <c r="I1826" i="7" s="1"/>
  <c r="K1826" i="7" l="1"/>
  <c r="L1826" i="7" s="1"/>
  <c r="F1827" i="7"/>
  <c r="E1827" i="7" l="1"/>
  <c r="J1827" i="7"/>
  <c r="H1827" i="7"/>
  <c r="I1827" i="7" s="1"/>
  <c r="K1827" i="7" l="1"/>
  <c r="L1827" i="7" s="1"/>
  <c r="F1828" i="7"/>
  <c r="E1828" i="7" l="1"/>
  <c r="K1828" i="7" s="1"/>
  <c r="J1828" i="7"/>
  <c r="H1828" i="7"/>
  <c r="I1828" i="7" s="1"/>
  <c r="J3" i="13"/>
  <c r="K3" i="13" s="1"/>
  <c r="G3" i="13"/>
  <c r="L1828" i="7" l="1"/>
  <c r="M2" i="7"/>
  <c r="S14" i="1" s="1"/>
  <c r="H4" i="13"/>
  <c r="L4" i="13" s="1"/>
  <c r="M3" i="13"/>
  <c r="N3" i="13" l="1"/>
  <c r="N2" i="7"/>
  <c r="J4" i="13"/>
  <c r="K4" i="13" s="1"/>
  <c r="G4" i="13"/>
  <c r="M4" i="13" s="1"/>
  <c r="H5" i="13" l="1"/>
  <c r="L5" i="13" s="1"/>
  <c r="N4" i="13"/>
  <c r="G5" i="13" l="1"/>
  <c r="J5" i="13"/>
  <c r="K5" i="13" s="1"/>
  <c r="H6" i="13" l="1"/>
  <c r="M5" i="13"/>
  <c r="N5" i="13" l="1"/>
  <c r="J6" i="13"/>
  <c r="K6" i="13" s="1"/>
  <c r="L6" i="13"/>
  <c r="G6" i="13"/>
  <c r="H7" i="13" l="1"/>
  <c r="M6" i="13"/>
  <c r="N6" i="13" l="1"/>
  <c r="L7" i="13"/>
  <c r="J7" i="13"/>
  <c r="K7" i="13" s="1"/>
  <c r="G7" i="13"/>
  <c r="H8" i="13" l="1"/>
  <c r="M7" i="13"/>
  <c r="N7" i="13" s="1"/>
  <c r="L8" i="13" l="1"/>
  <c r="J8" i="13"/>
  <c r="K8" i="13" s="1"/>
  <c r="G8" i="13"/>
  <c r="H9" i="13" l="1"/>
  <c r="M8" i="13"/>
  <c r="N8" i="13" s="1"/>
  <c r="L9" i="13" l="1"/>
  <c r="G9" i="13"/>
  <c r="J9" i="13"/>
  <c r="K9" i="13" s="1"/>
  <c r="H10" i="13" l="1"/>
  <c r="M9" i="13"/>
  <c r="N9" i="13" s="1"/>
  <c r="L10" i="13" l="1"/>
  <c r="J10" i="13"/>
  <c r="K10" i="13" s="1"/>
  <c r="G10" i="13"/>
  <c r="H11" i="13" l="1"/>
  <c r="M10" i="13"/>
  <c r="N10" i="13" s="1"/>
  <c r="L11" i="13" l="1"/>
  <c r="J11" i="13"/>
  <c r="K11" i="13" s="1"/>
  <c r="G11" i="13"/>
  <c r="H12" i="13" l="1"/>
  <c r="M11" i="13"/>
  <c r="N11" i="13" s="1"/>
  <c r="L12" i="13" l="1"/>
  <c r="J12" i="13"/>
  <c r="K12" i="13" s="1"/>
  <c r="G12" i="13"/>
  <c r="H13" i="13" l="1"/>
  <c r="M12" i="13"/>
  <c r="N12" i="13" s="1"/>
  <c r="L13" i="13" l="1"/>
  <c r="J13" i="13"/>
  <c r="K13" i="13" s="1"/>
  <c r="G13" i="13"/>
  <c r="H14" i="13" l="1"/>
  <c r="M13" i="13"/>
  <c r="N13" i="13" s="1"/>
  <c r="L14" i="13" l="1"/>
  <c r="J14" i="13"/>
  <c r="K14" i="13" s="1"/>
  <c r="G14" i="13"/>
  <c r="H15" i="13" l="1"/>
  <c r="M14" i="13"/>
  <c r="N14" i="13" s="1"/>
  <c r="L15" i="13" l="1"/>
  <c r="J15" i="13"/>
  <c r="K15" i="13" s="1"/>
  <c r="G15" i="13"/>
  <c r="H16" i="13" l="1"/>
  <c r="M15" i="13"/>
  <c r="N15" i="13" s="1"/>
  <c r="L16" i="13" l="1"/>
  <c r="J16" i="13"/>
  <c r="K16" i="13" s="1"/>
  <c r="G16" i="13"/>
  <c r="H17" i="13" s="1"/>
  <c r="M16" i="13" l="1"/>
  <c r="N16" i="13" s="1"/>
  <c r="L17" i="13" l="1"/>
  <c r="J17" i="13"/>
  <c r="K17" i="13" s="1"/>
  <c r="G17" i="13"/>
  <c r="H18" i="13" l="1"/>
  <c r="M17" i="13"/>
  <c r="N17" i="13" s="1"/>
  <c r="L18" i="13" l="1"/>
  <c r="J18" i="13"/>
  <c r="K18" i="13" s="1"/>
  <c r="G18" i="13"/>
  <c r="H19" i="13" l="1"/>
  <c r="M18" i="13"/>
  <c r="N18" i="13" s="1"/>
  <c r="L19" i="13" l="1"/>
  <c r="J19" i="13"/>
  <c r="K19" i="13" s="1"/>
  <c r="G19" i="13"/>
  <c r="H20" i="13" l="1"/>
  <c r="M19" i="13"/>
  <c r="N19" i="13" s="1"/>
  <c r="L20" i="13" l="1"/>
  <c r="J20" i="13"/>
  <c r="K20" i="13" s="1"/>
  <c r="G20" i="13"/>
  <c r="H21" i="13" l="1"/>
  <c r="M20" i="13"/>
  <c r="N20" i="13" s="1"/>
  <c r="L21" i="13" l="1"/>
  <c r="J21" i="13"/>
  <c r="K21" i="13" s="1"/>
  <c r="G21" i="13"/>
  <c r="H22" i="13" l="1"/>
  <c r="M21" i="13"/>
  <c r="N21" i="13" s="1"/>
  <c r="L22" i="13" l="1"/>
  <c r="G22" i="13"/>
  <c r="J22" i="13"/>
  <c r="K22" i="13" s="1"/>
  <c r="H23" i="13" l="1"/>
  <c r="M22" i="13"/>
  <c r="N22" i="13" s="1"/>
  <c r="L23" i="13" l="1"/>
  <c r="G23" i="13"/>
  <c r="J23" i="13"/>
  <c r="K23" i="13" s="1"/>
  <c r="H24" i="13" l="1"/>
  <c r="M23" i="13"/>
  <c r="N23" i="13" s="1"/>
  <c r="L24" i="13" l="1"/>
  <c r="J24" i="13"/>
  <c r="K24" i="13" s="1"/>
  <c r="G24" i="13"/>
  <c r="H25" i="13" l="1"/>
  <c r="M24" i="13"/>
  <c r="N24" i="13" s="1"/>
  <c r="L25" i="13" l="1"/>
  <c r="J25" i="13"/>
  <c r="K25" i="13" s="1"/>
  <c r="G25" i="13"/>
  <c r="H26" i="13" l="1"/>
  <c r="M25" i="13"/>
  <c r="N25" i="13" s="1"/>
  <c r="L26" i="13" l="1"/>
  <c r="J26" i="13"/>
  <c r="K26" i="13" s="1"/>
  <c r="G26" i="13"/>
  <c r="H27" i="13" l="1"/>
  <c r="M26" i="13"/>
  <c r="N26" i="13" s="1"/>
  <c r="L27" i="13" l="1"/>
  <c r="G27" i="13"/>
  <c r="J27" i="13"/>
  <c r="K27" i="13" s="1"/>
  <c r="H28" i="13" l="1"/>
  <c r="M27" i="13"/>
  <c r="N27" i="13" s="1"/>
  <c r="L28" i="13" l="1"/>
  <c r="G28" i="13"/>
  <c r="J28" i="13"/>
  <c r="K28" i="13" s="1"/>
  <c r="H29" i="13" l="1"/>
  <c r="M28" i="13"/>
  <c r="N28" i="13" s="1"/>
  <c r="L29" i="13" l="1"/>
  <c r="J29" i="13"/>
  <c r="K29" i="13" s="1"/>
  <c r="G29" i="13"/>
  <c r="H30" i="13" l="1"/>
  <c r="G30" i="13" s="1"/>
  <c r="M29" i="13"/>
  <c r="N29" i="13" s="1"/>
  <c r="H31" i="13" l="1"/>
  <c r="L31" i="13" s="1"/>
  <c r="M30" i="13"/>
  <c r="L30" i="13"/>
  <c r="J30" i="13"/>
  <c r="K30" i="13" s="1"/>
  <c r="G31" i="13" l="1"/>
  <c r="H32" i="13" s="1"/>
  <c r="L32" i="13" s="1"/>
  <c r="N30" i="13"/>
  <c r="J31" i="13"/>
  <c r="K31" i="13" s="1"/>
  <c r="M31" i="13" l="1"/>
  <c r="N31" i="13" s="1"/>
  <c r="J32" i="13"/>
  <c r="K32" i="13" s="1"/>
  <c r="G32" i="13"/>
  <c r="H33" i="13" l="1"/>
  <c r="L33" i="13" s="1"/>
  <c r="M32" i="13"/>
  <c r="N32" i="13" s="1"/>
  <c r="J33" i="13" l="1"/>
  <c r="K33" i="13" s="1"/>
  <c r="G33" i="13"/>
  <c r="H34" i="13" l="1"/>
  <c r="L34" i="13" s="1"/>
  <c r="M33" i="13"/>
  <c r="N33" i="13" s="1"/>
  <c r="J34" i="13" l="1"/>
  <c r="K34" i="13" s="1"/>
  <c r="G34" i="13"/>
  <c r="H35" i="13" l="1"/>
  <c r="L35" i="13" s="1"/>
  <c r="M34" i="13"/>
  <c r="N34" i="13" s="1"/>
  <c r="J35" i="13" l="1"/>
  <c r="K35" i="13" s="1"/>
  <c r="G35" i="13"/>
  <c r="H36" i="13" l="1"/>
  <c r="L36" i="13" s="1"/>
  <c r="M35" i="13"/>
  <c r="N35" i="13" s="1"/>
  <c r="J36" i="13" l="1"/>
  <c r="K36" i="13" s="1"/>
  <c r="G36" i="13"/>
  <c r="H37" i="13" l="1"/>
  <c r="L37" i="13" s="1"/>
  <c r="M36" i="13"/>
  <c r="N36" i="13" s="1"/>
  <c r="J37" i="13" l="1"/>
  <c r="K37" i="13" s="1"/>
  <c r="G37" i="13"/>
  <c r="H38" i="13" l="1"/>
  <c r="L38" i="13" s="1"/>
  <c r="M37" i="13"/>
  <c r="N37" i="13" s="1"/>
  <c r="J38" i="13" l="1"/>
  <c r="K38" i="13" s="1"/>
  <c r="G38" i="13"/>
  <c r="H39" i="13" l="1"/>
  <c r="L39" i="13" s="1"/>
  <c r="M38" i="13"/>
  <c r="N38" i="13" s="1"/>
  <c r="J39" i="13" l="1"/>
  <c r="K39" i="13" s="1"/>
  <c r="G39" i="13"/>
  <c r="H40" i="13" l="1"/>
  <c r="L40" i="13" s="1"/>
  <c r="M39" i="13"/>
  <c r="N39" i="13" s="1"/>
  <c r="J40" i="13" l="1"/>
  <c r="K40" i="13" s="1"/>
  <c r="G40" i="13"/>
  <c r="H41" i="13" l="1"/>
  <c r="L41" i="13" s="1"/>
  <c r="M40" i="13"/>
  <c r="N40" i="13" s="1"/>
  <c r="J41" i="13" l="1"/>
  <c r="K41" i="13" s="1"/>
  <c r="G41" i="13"/>
  <c r="H42" i="13" l="1"/>
  <c r="L42" i="13" s="1"/>
  <c r="M41" i="13"/>
  <c r="N41" i="13" s="1"/>
  <c r="J42" i="13" l="1"/>
  <c r="K42" i="13" s="1"/>
  <c r="G42" i="13"/>
  <c r="H43" i="13" l="1"/>
  <c r="L43" i="13" s="1"/>
  <c r="M42" i="13"/>
  <c r="N42" i="13" s="1"/>
  <c r="J43" i="13" l="1"/>
  <c r="K43" i="13" s="1"/>
  <c r="G43" i="13"/>
  <c r="H44" i="13" l="1"/>
  <c r="L44" i="13" s="1"/>
  <c r="M43" i="13"/>
  <c r="N43" i="13" s="1"/>
  <c r="J44" i="13" l="1"/>
  <c r="K44" i="13" s="1"/>
  <c r="G44" i="13"/>
  <c r="H45" i="13" l="1"/>
  <c r="L45" i="13" s="1"/>
  <c r="M44" i="13"/>
  <c r="N44" i="13" s="1"/>
  <c r="J45" i="13" l="1"/>
  <c r="K45" i="13" s="1"/>
  <c r="G45" i="13"/>
  <c r="H46" i="13" l="1"/>
  <c r="L46" i="13" s="1"/>
  <c r="M45" i="13"/>
  <c r="N45" i="13" s="1"/>
  <c r="J46" i="13" l="1"/>
  <c r="K46" i="13" s="1"/>
  <c r="G46" i="13"/>
  <c r="H47" i="13" l="1"/>
  <c r="L47" i="13" s="1"/>
  <c r="M46" i="13"/>
  <c r="N46" i="13" s="1"/>
  <c r="J47" i="13" l="1"/>
  <c r="K47" i="13" s="1"/>
  <c r="G47" i="13"/>
  <c r="H48" i="13" l="1"/>
  <c r="L48" i="13" s="1"/>
  <c r="M47" i="13"/>
  <c r="N47" i="13" s="1"/>
  <c r="J48" i="13" l="1"/>
  <c r="K48" i="13" s="1"/>
  <c r="G48" i="13"/>
  <c r="H49" i="13" l="1"/>
  <c r="L49" i="13" s="1"/>
  <c r="M48" i="13"/>
  <c r="N48" i="13" s="1"/>
  <c r="J49" i="13" l="1"/>
  <c r="K49" i="13" s="1"/>
  <c r="G49" i="13"/>
  <c r="H50" i="13" l="1"/>
  <c r="L50" i="13" s="1"/>
  <c r="M49" i="13"/>
  <c r="N49" i="13" s="1"/>
  <c r="J50" i="13" l="1"/>
  <c r="K50" i="13" s="1"/>
  <c r="G50" i="13"/>
  <c r="H51" i="13" l="1"/>
  <c r="L51" i="13" s="1"/>
  <c r="M50" i="13"/>
  <c r="N50" i="13" s="1"/>
  <c r="J51" i="13" l="1"/>
  <c r="K51" i="13" s="1"/>
  <c r="G51" i="13"/>
  <c r="H52" i="13" l="1"/>
  <c r="L52" i="13" s="1"/>
  <c r="M51" i="13"/>
  <c r="N51" i="13" s="1"/>
  <c r="J52" i="13" l="1"/>
  <c r="K52" i="13" s="1"/>
  <c r="G52" i="13"/>
  <c r="H53" i="13" l="1"/>
  <c r="L53" i="13" s="1"/>
  <c r="M52" i="13"/>
  <c r="N52" i="13" s="1"/>
  <c r="J53" i="13" l="1"/>
  <c r="K53" i="13" s="1"/>
  <c r="G53" i="13"/>
  <c r="H54" i="13" l="1"/>
  <c r="L54" i="13" s="1"/>
  <c r="M53" i="13"/>
  <c r="N53" i="13" s="1"/>
  <c r="J54" i="13" l="1"/>
  <c r="K54" i="13" s="1"/>
  <c r="G54" i="13"/>
  <c r="H55" i="13" l="1"/>
  <c r="L55" i="13" s="1"/>
  <c r="M54" i="13"/>
  <c r="N54" i="13" s="1"/>
  <c r="J55" i="13" l="1"/>
  <c r="K55" i="13" s="1"/>
  <c r="G55" i="13"/>
  <c r="H56" i="13" l="1"/>
  <c r="L56" i="13" s="1"/>
  <c r="M55" i="13"/>
  <c r="N55" i="13" s="1"/>
  <c r="J56" i="13" l="1"/>
  <c r="K56" i="13" s="1"/>
  <c r="G56" i="13"/>
  <c r="H57" i="13" l="1"/>
  <c r="L57" i="13" s="1"/>
  <c r="M56" i="13"/>
  <c r="N56" i="13" s="1"/>
  <c r="J57" i="13" l="1"/>
  <c r="K57" i="13" s="1"/>
  <c r="G57" i="13"/>
  <c r="H58" i="13" l="1"/>
  <c r="L58" i="13" s="1"/>
  <c r="M57" i="13"/>
  <c r="N57" i="13" s="1"/>
  <c r="J58" i="13" l="1"/>
  <c r="K58" i="13" s="1"/>
  <c r="G58" i="13"/>
  <c r="H59" i="13" l="1"/>
  <c r="L59" i="13" s="1"/>
  <c r="M58" i="13"/>
  <c r="N58" i="13" s="1"/>
  <c r="J59" i="13" l="1"/>
  <c r="K59" i="13" s="1"/>
  <c r="G59" i="13"/>
  <c r="H60" i="13" l="1"/>
  <c r="L60" i="13" s="1"/>
  <c r="M59" i="13"/>
  <c r="N59" i="13" s="1"/>
  <c r="J60" i="13" l="1"/>
  <c r="K60" i="13" s="1"/>
  <c r="G60" i="13"/>
  <c r="H61" i="13" l="1"/>
  <c r="L61" i="13" s="1"/>
  <c r="M60" i="13"/>
  <c r="N60" i="13" s="1"/>
  <c r="J61" i="13" l="1"/>
  <c r="K61" i="13" s="1"/>
  <c r="G61" i="13"/>
  <c r="H62" i="13" l="1"/>
  <c r="L62" i="13" s="1"/>
  <c r="M61" i="13"/>
  <c r="N61" i="13" s="1"/>
  <c r="J62" i="13" l="1"/>
  <c r="K62" i="13" s="1"/>
  <c r="G62" i="13"/>
  <c r="H63" i="13" l="1"/>
  <c r="L63" i="13" s="1"/>
  <c r="M62" i="13"/>
  <c r="N62" i="13" s="1"/>
  <c r="J63" i="13" l="1"/>
  <c r="K63" i="13" s="1"/>
  <c r="G63" i="13"/>
  <c r="H64" i="13" l="1"/>
  <c r="L64" i="13" s="1"/>
  <c r="M63" i="13"/>
  <c r="N63" i="13" s="1"/>
  <c r="J64" i="13" l="1"/>
  <c r="K64" i="13" s="1"/>
  <c r="G64" i="13"/>
  <c r="H65" i="13" l="1"/>
  <c r="L65" i="13" s="1"/>
  <c r="M64" i="13"/>
  <c r="N64" i="13" s="1"/>
  <c r="J65" i="13" l="1"/>
  <c r="K65" i="13" s="1"/>
  <c r="G65" i="13"/>
  <c r="H66" i="13" l="1"/>
  <c r="L66" i="13" s="1"/>
  <c r="M65" i="13"/>
  <c r="N65" i="13" s="1"/>
  <c r="J66" i="13" l="1"/>
  <c r="K66" i="13" s="1"/>
  <c r="G66" i="13"/>
  <c r="H67" i="13" l="1"/>
  <c r="L67" i="13" s="1"/>
  <c r="M66" i="13"/>
  <c r="N66" i="13" s="1"/>
  <c r="J67" i="13" l="1"/>
  <c r="K67" i="13" s="1"/>
  <c r="G67" i="13"/>
  <c r="H68" i="13" l="1"/>
  <c r="L68" i="13" s="1"/>
  <c r="M67" i="13"/>
  <c r="N67" i="13" s="1"/>
  <c r="J68" i="13" l="1"/>
  <c r="K68" i="13" s="1"/>
  <c r="G68" i="13"/>
  <c r="H69" i="13" l="1"/>
  <c r="L69" i="13" s="1"/>
  <c r="M68" i="13"/>
  <c r="N68" i="13" s="1"/>
  <c r="J69" i="13" l="1"/>
  <c r="K69" i="13" s="1"/>
  <c r="G69" i="13"/>
  <c r="H70" i="13" l="1"/>
  <c r="L70" i="13" s="1"/>
  <c r="M69" i="13"/>
  <c r="N69" i="13" s="1"/>
  <c r="J70" i="13" l="1"/>
  <c r="K70" i="13" s="1"/>
  <c r="G70" i="13"/>
  <c r="H71" i="13" l="1"/>
  <c r="L71" i="13" s="1"/>
  <c r="M70" i="13"/>
  <c r="N70" i="13" s="1"/>
  <c r="J71" i="13" l="1"/>
  <c r="K71" i="13" s="1"/>
  <c r="G71" i="13"/>
  <c r="H72" i="13" l="1"/>
  <c r="L72" i="13" s="1"/>
  <c r="M71" i="13"/>
  <c r="N71" i="13" s="1"/>
  <c r="J72" i="13" l="1"/>
  <c r="K72" i="13" s="1"/>
  <c r="G72" i="13"/>
  <c r="H73" i="13" l="1"/>
  <c r="L73" i="13" s="1"/>
  <c r="M72" i="13"/>
  <c r="N72" i="13" s="1"/>
  <c r="J73" i="13" l="1"/>
  <c r="K73" i="13" s="1"/>
  <c r="G73" i="13"/>
  <c r="H74" i="13" l="1"/>
  <c r="L74" i="13" s="1"/>
  <c r="M73" i="13"/>
  <c r="N73" i="13" s="1"/>
  <c r="J74" i="13" l="1"/>
  <c r="K74" i="13" s="1"/>
  <c r="G74" i="13"/>
  <c r="H75" i="13" l="1"/>
  <c r="L75" i="13" s="1"/>
  <c r="M74" i="13"/>
  <c r="N74" i="13" s="1"/>
  <c r="J75" i="13" l="1"/>
  <c r="K75" i="13" s="1"/>
  <c r="G75" i="13"/>
  <c r="H76" i="13" l="1"/>
  <c r="L76" i="13" s="1"/>
  <c r="M75" i="13"/>
  <c r="N75" i="13" s="1"/>
  <c r="J76" i="13" l="1"/>
  <c r="K76" i="13" s="1"/>
  <c r="G76" i="13"/>
  <c r="H77" i="13" l="1"/>
  <c r="L77" i="13" s="1"/>
  <c r="M76" i="13"/>
  <c r="N76" i="13" s="1"/>
  <c r="J77" i="13" l="1"/>
  <c r="K77" i="13" s="1"/>
  <c r="G77" i="13"/>
  <c r="H78" i="13" l="1"/>
  <c r="L78" i="13" s="1"/>
  <c r="M77" i="13"/>
  <c r="N77" i="13" s="1"/>
  <c r="J78" i="13" l="1"/>
  <c r="K78" i="13" s="1"/>
  <c r="G78" i="13"/>
  <c r="H79" i="13" l="1"/>
  <c r="L79" i="13" s="1"/>
  <c r="M78" i="13"/>
  <c r="N78" i="13" s="1"/>
  <c r="J79" i="13" l="1"/>
  <c r="K79" i="13" s="1"/>
  <c r="G79" i="13"/>
  <c r="H80" i="13" l="1"/>
  <c r="L80" i="13" s="1"/>
  <c r="M79" i="13"/>
  <c r="N79" i="13" s="1"/>
  <c r="J80" i="13" l="1"/>
  <c r="K80" i="13" s="1"/>
  <c r="G80" i="13"/>
  <c r="H81" i="13" l="1"/>
  <c r="L81" i="13" s="1"/>
  <c r="M80" i="13"/>
  <c r="N80" i="13" s="1"/>
  <c r="J81" i="13" l="1"/>
  <c r="K81" i="13" s="1"/>
  <c r="G81" i="13"/>
  <c r="H82" i="13" l="1"/>
  <c r="L82" i="13" s="1"/>
  <c r="M81" i="13"/>
  <c r="N81" i="13" s="1"/>
  <c r="J82" i="13" l="1"/>
  <c r="K82" i="13" s="1"/>
  <c r="G82" i="13"/>
  <c r="H83" i="13" l="1"/>
  <c r="L83" i="13" s="1"/>
  <c r="M82" i="13"/>
  <c r="N82" i="13" s="1"/>
  <c r="G83" i="13" l="1"/>
  <c r="J83" i="13"/>
  <c r="K83" i="13" s="1"/>
  <c r="H84" i="13" l="1"/>
  <c r="L84" i="13" s="1"/>
  <c r="M83" i="13"/>
  <c r="N83" i="13" s="1"/>
  <c r="G84" i="13" l="1"/>
  <c r="J84" i="13"/>
  <c r="K84" i="13" s="1"/>
  <c r="H85" i="13" l="1"/>
  <c r="L85" i="13" s="1"/>
  <c r="M84" i="13"/>
  <c r="N84" i="13" s="1"/>
  <c r="G85" i="13" l="1"/>
  <c r="J85" i="13"/>
  <c r="K85" i="13" s="1"/>
  <c r="H86" i="13" l="1"/>
  <c r="L86" i="13" s="1"/>
  <c r="M85" i="13"/>
  <c r="N85" i="13" s="1"/>
  <c r="G86" i="13" l="1"/>
  <c r="J86" i="13"/>
  <c r="K86" i="13" s="1"/>
  <c r="H87" i="13" l="1"/>
  <c r="L87" i="13" s="1"/>
  <c r="M86" i="13"/>
  <c r="N86" i="13" s="1"/>
  <c r="G87" i="13" l="1"/>
  <c r="J87" i="13"/>
  <c r="K87" i="13" s="1"/>
  <c r="H88" i="13" l="1"/>
  <c r="L88" i="13" s="1"/>
  <c r="M87" i="13"/>
  <c r="N87" i="13" s="1"/>
  <c r="G88" i="13" l="1"/>
  <c r="J88" i="13"/>
  <c r="K88" i="13" s="1"/>
  <c r="H89" i="13" l="1"/>
  <c r="L89" i="13" s="1"/>
  <c r="M88" i="13"/>
  <c r="N88" i="13" s="1"/>
  <c r="G89" i="13" l="1"/>
  <c r="J89" i="13"/>
  <c r="K89" i="13" s="1"/>
  <c r="H90" i="13" l="1"/>
  <c r="L90" i="13" s="1"/>
  <c r="M89" i="13"/>
  <c r="N89" i="13" s="1"/>
  <c r="G90" i="13" l="1"/>
  <c r="J90" i="13"/>
  <c r="K90" i="13" s="1"/>
  <c r="H91" i="13" l="1"/>
  <c r="L91" i="13" s="1"/>
  <c r="M90" i="13"/>
  <c r="N90" i="13" s="1"/>
  <c r="G91" i="13" l="1"/>
  <c r="J91" i="13"/>
  <c r="K91" i="13" s="1"/>
  <c r="H92" i="13" l="1"/>
  <c r="L92" i="13" s="1"/>
  <c r="M91" i="13"/>
  <c r="N91" i="13" s="1"/>
  <c r="G92" i="13" l="1"/>
  <c r="H93" i="13" s="1"/>
  <c r="L93" i="13" s="1"/>
  <c r="J92" i="13"/>
  <c r="K92" i="13" s="1"/>
  <c r="M92" i="13" l="1"/>
  <c r="N92" i="13" s="1"/>
  <c r="J93" i="13"/>
  <c r="K93" i="13" s="1"/>
  <c r="G93" i="13"/>
  <c r="H94" i="13" l="1"/>
  <c r="L94" i="13" s="1"/>
  <c r="M93" i="13"/>
  <c r="N93" i="13" s="1"/>
  <c r="J94" i="13" l="1"/>
  <c r="K94" i="13" s="1"/>
  <c r="G94" i="13"/>
  <c r="H95" i="13" l="1"/>
  <c r="L95" i="13" s="1"/>
  <c r="M94" i="13"/>
  <c r="N94" i="13" s="1"/>
  <c r="J95" i="13" l="1"/>
  <c r="K95" i="13" s="1"/>
  <c r="G95" i="13"/>
  <c r="H96" i="13" l="1"/>
  <c r="L96" i="13" s="1"/>
  <c r="M95" i="13"/>
  <c r="N95" i="13" s="1"/>
  <c r="J96" i="13" l="1"/>
  <c r="K96" i="13" s="1"/>
  <c r="G96" i="13"/>
  <c r="H97" i="13" l="1"/>
  <c r="L97" i="13" s="1"/>
  <c r="M96" i="13"/>
  <c r="N96" i="13" s="1"/>
  <c r="J97" i="13" l="1"/>
  <c r="K97" i="13" s="1"/>
  <c r="G97" i="13"/>
  <c r="H98" i="13" l="1"/>
  <c r="L98" i="13" s="1"/>
  <c r="M97" i="13"/>
  <c r="N97" i="13" s="1"/>
  <c r="J98" i="13" l="1"/>
  <c r="K98" i="13" s="1"/>
  <c r="G98" i="13"/>
  <c r="H99" i="13" l="1"/>
  <c r="L99" i="13" s="1"/>
  <c r="M98" i="13"/>
  <c r="N98" i="13" s="1"/>
  <c r="J99" i="13" l="1"/>
  <c r="K99" i="13" s="1"/>
  <c r="G99" i="13"/>
  <c r="H100" i="13" l="1"/>
  <c r="L100" i="13" s="1"/>
  <c r="M99" i="13"/>
  <c r="N99" i="13" s="1"/>
  <c r="J100" i="13" l="1"/>
  <c r="K100" i="13" s="1"/>
  <c r="G100" i="13"/>
  <c r="H101" i="13" l="1"/>
  <c r="L101" i="13" s="1"/>
  <c r="M100" i="13"/>
  <c r="N100" i="13" s="1"/>
  <c r="J101" i="13" l="1"/>
  <c r="K101" i="13" s="1"/>
  <c r="G101" i="13"/>
  <c r="H102" i="13" l="1"/>
  <c r="L102" i="13" s="1"/>
  <c r="M101" i="13"/>
  <c r="N101" i="13" s="1"/>
  <c r="J102" i="13" l="1"/>
  <c r="K102" i="13" s="1"/>
  <c r="G102" i="13"/>
  <c r="H103" i="13" l="1"/>
  <c r="L103" i="13" s="1"/>
  <c r="M102" i="13"/>
  <c r="N102" i="13" s="1"/>
  <c r="J103" i="13" l="1"/>
  <c r="K103" i="13" s="1"/>
  <c r="G103" i="13"/>
  <c r="H104" i="13" l="1"/>
  <c r="L104" i="13" s="1"/>
  <c r="M103" i="13"/>
  <c r="N103" i="13" s="1"/>
  <c r="J104" i="13" l="1"/>
  <c r="K104" i="13" s="1"/>
  <c r="G104" i="13"/>
  <c r="H105" i="13" l="1"/>
  <c r="L105" i="13" s="1"/>
  <c r="M104" i="13"/>
  <c r="N104" i="13" s="1"/>
  <c r="J105" i="13" l="1"/>
  <c r="K105" i="13" s="1"/>
  <c r="G105" i="13"/>
  <c r="H106" i="13" l="1"/>
  <c r="L106" i="13" s="1"/>
  <c r="M105" i="13"/>
  <c r="N105" i="13" s="1"/>
  <c r="J106" i="13" l="1"/>
  <c r="K106" i="13" s="1"/>
  <c r="G106" i="13"/>
  <c r="H107" i="13" l="1"/>
  <c r="L107" i="13" s="1"/>
  <c r="M106" i="13"/>
  <c r="N106" i="13" s="1"/>
  <c r="J107" i="13" l="1"/>
  <c r="K107" i="13" s="1"/>
  <c r="G107" i="13"/>
  <c r="H108" i="13" l="1"/>
  <c r="L108" i="13" s="1"/>
  <c r="M107" i="13"/>
  <c r="N107" i="13" s="1"/>
  <c r="J108" i="13" l="1"/>
  <c r="K108" i="13" s="1"/>
  <c r="G108" i="13"/>
  <c r="H109" i="13" l="1"/>
  <c r="L109" i="13" s="1"/>
  <c r="M108" i="13"/>
  <c r="N108" i="13" s="1"/>
  <c r="J109" i="13" l="1"/>
  <c r="K109" i="13" s="1"/>
  <c r="G109" i="13"/>
  <c r="H110" i="13" l="1"/>
  <c r="L110" i="13" s="1"/>
  <c r="M109" i="13"/>
  <c r="N109" i="13" s="1"/>
  <c r="J110" i="13" l="1"/>
  <c r="K110" i="13" s="1"/>
  <c r="G110" i="13"/>
  <c r="H111" i="13" l="1"/>
  <c r="L111" i="13" s="1"/>
  <c r="M110" i="13"/>
  <c r="N110" i="13" s="1"/>
  <c r="J111" i="13" l="1"/>
  <c r="K111" i="13" s="1"/>
  <c r="G111" i="13"/>
  <c r="H112" i="13" l="1"/>
  <c r="L112" i="13" s="1"/>
  <c r="M111" i="13"/>
  <c r="N111" i="13" s="1"/>
  <c r="J112" i="13" l="1"/>
  <c r="K112" i="13" s="1"/>
  <c r="G112" i="13"/>
  <c r="H113" i="13" l="1"/>
  <c r="L113" i="13" s="1"/>
  <c r="M112" i="13"/>
  <c r="N112" i="13" s="1"/>
  <c r="J113" i="13" l="1"/>
  <c r="K113" i="13" s="1"/>
  <c r="G113" i="13"/>
  <c r="H114" i="13" l="1"/>
  <c r="L114" i="13" s="1"/>
  <c r="M113" i="13"/>
  <c r="N113" i="13" s="1"/>
  <c r="J114" i="13" l="1"/>
  <c r="K114" i="13" s="1"/>
  <c r="G114" i="13"/>
  <c r="H115" i="13" l="1"/>
  <c r="L115" i="13" s="1"/>
  <c r="M114" i="13"/>
  <c r="N114" i="13" s="1"/>
  <c r="G115" i="13" l="1"/>
  <c r="J115" i="13"/>
  <c r="K115" i="13" s="1"/>
  <c r="H116" i="13" l="1"/>
  <c r="L116" i="13" s="1"/>
  <c r="M115" i="13"/>
  <c r="N115" i="13" s="1"/>
  <c r="G116" i="13" l="1"/>
  <c r="J116" i="13"/>
  <c r="K116" i="13" s="1"/>
  <c r="H117" i="13" l="1"/>
  <c r="L117" i="13" s="1"/>
  <c r="M116" i="13"/>
  <c r="N116" i="13" s="1"/>
  <c r="G117" i="13" l="1"/>
  <c r="J117" i="13"/>
  <c r="K117" i="13" s="1"/>
  <c r="H118" i="13" l="1"/>
  <c r="L118" i="13" s="1"/>
  <c r="M117" i="13"/>
  <c r="N117" i="13" s="1"/>
  <c r="G118" i="13" l="1"/>
  <c r="J118" i="13"/>
  <c r="K118" i="13" s="1"/>
  <c r="H119" i="13" l="1"/>
  <c r="L119" i="13" s="1"/>
  <c r="M118" i="13"/>
  <c r="N118" i="13" s="1"/>
  <c r="G119" i="13" l="1"/>
  <c r="J119" i="13"/>
  <c r="K119" i="13" s="1"/>
  <c r="H120" i="13" l="1"/>
  <c r="L120" i="13" s="1"/>
  <c r="M119" i="13"/>
  <c r="N119" i="13" s="1"/>
  <c r="G120" i="13" l="1"/>
  <c r="J120" i="13"/>
  <c r="K120" i="13" s="1"/>
  <c r="H121" i="13" l="1"/>
  <c r="L121" i="13" s="1"/>
  <c r="M120" i="13"/>
  <c r="N120" i="13" s="1"/>
  <c r="G121" i="13" l="1"/>
  <c r="J121" i="13"/>
  <c r="K121" i="13" s="1"/>
  <c r="H122" i="13" l="1"/>
  <c r="L122" i="13" s="1"/>
  <c r="M121" i="13"/>
  <c r="N121" i="13" s="1"/>
  <c r="G122" i="13" l="1"/>
  <c r="J122" i="13"/>
  <c r="K122" i="13" s="1"/>
  <c r="H123" i="13" l="1"/>
  <c r="L123" i="13" s="1"/>
  <c r="M122" i="13"/>
  <c r="N122" i="13" s="1"/>
  <c r="G123" i="13" l="1"/>
  <c r="J123" i="13"/>
  <c r="K123" i="13" s="1"/>
  <c r="H124" i="13" l="1"/>
  <c r="L124" i="13" s="1"/>
  <c r="M123" i="13"/>
  <c r="N123" i="13" s="1"/>
  <c r="G124" i="13" l="1"/>
  <c r="J124" i="13"/>
  <c r="K124" i="13" s="1"/>
  <c r="H125" i="13" l="1"/>
  <c r="L125" i="13" s="1"/>
  <c r="M124" i="13"/>
  <c r="N124" i="13" s="1"/>
  <c r="G125" i="13" l="1"/>
  <c r="J125" i="13"/>
  <c r="K125" i="13" s="1"/>
  <c r="H126" i="13" l="1"/>
  <c r="L126" i="13" s="1"/>
  <c r="M125" i="13"/>
  <c r="N125" i="13" s="1"/>
  <c r="G126" i="13" l="1"/>
  <c r="J126" i="13"/>
  <c r="K126" i="13" s="1"/>
  <c r="H127" i="13" l="1"/>
  <c r="L127" i="13" s="1"/>
  <c r="M126" i="13"/>
  <c r="N126" i="13" s="1"/>
  <c r="G127" i="13" l="1"/>
  <c r="J127" i="13"/>
  <c r="K127" i="13" s="1"/>
  <c r="H128" i="13" l="1"/>
  <c r="L128" i="13" s="1"/>
  <c r="M127" i="13"/>
  <c r="N127" i="13" s="1"/>
  <c r="G128" i="13" l="1"/>
  <c r="J128" i="13"/>
  <c r="K128" i="13" s="1"/>
  <c r="H129" i="13" l="1"/>
  <c r="L129" i="13" s="1"/>
  <c r="M128" i="13"/>
  <c r="N128" i="13" s="1"/>
  <c r="G129" i="13" l="1"/>
  <c r="J129" i="13"/>
  <c r="K129" i="13" s="1"/>
  <c r="H130" i="13" l="1"/>
  <c r="L130" i="13" s="1"/>
  <c r="M129" i="13"/>
  <c r="N129" i="13" s="1"/>
  <c r="G130" i="13" l="1"/>
  <c r="J130" i="13"/>
  <c r="K130" i="13" s="1"/>
  <c r="H131" i="13" l="1"/>
  <c r="L131" i="13" s="1"/>
  <c r="M130" i="13"/>
  <c r="N130" i="13" s="1"/>
  <c r="J131" i="13" l="1"/>
  <c r="K131" i="13" s="1"/>
  <c r="G131" i="13"/>
  <c r="H132" i="13" l="1"/>
  <c r="L132" i="13" s="1"/>
  <c r="M131" i="13"/>
  <c r="N131" i="13" s="1"/>
  <c r="J132" i="13" l="1"/>
  <c r="K132" i="13" s="1"/>
  <c r="G132" i="13"/>
  <c r="H133" i="13" l="1"/>
  <c r="L133" i="13" s="1"/>
  <c r="M132" i="13"/>
  <c r="N132" i="13" s="1"/>
  <c r="G133" i="13" l="1"/>
  <c r="J133" i="13"/>
  <c r="K133" i="13" s="1"/>
  <c r="H134" i="13" l="1"/>
  <c r="L134" i="13" s="1"/>
  <c r="M133" i="13"/>
  <c r="N133" i="13" s="1"/>
  <c r="G134" i="13" l="1"/>
  <c r="J134" i="13"/>
  <c r="K134" i="13" s="1"/>
  <c r="H135" i="13" l="1"/>
  <c r="L135" i="13" s="1"/>
  <c r="M134" i="13"/>
  <c r="N134" i="13" s="1"/>
  <c r="J135" i="13" l="1"/>
  <c r="K135" i="13" s="1"/>
  <c r="G135" i="13"/>
  <c r="H136" i="13" l="1"/>
  <c r="L136" i="13" s="1"/>
  <c r="M135" i="13"/>
  <c r="N135" i="13" s="1"/>
  <c r="G136" i="13" l="1"/>
  <c r="J136" i="13"/>
  <c r="K136" i="13" s="1"/>
  <c r="H137" i="13" l="1"/>
  <c r="L137" i="13" s="1"/>
  <c r="M136" i="13"/>
  <c r="N136" i="13" s="1"/>
  <c r="G137" i="13" l="1"/>
  <c r="J137" i="13"/>
  <c r="K137" i="13" s="1"/>
  <c r="H138" i="13" l="1"/>
  <c r="L138" i="13" s="1"/>
  <c r="M137" i="13"/>
  <c r="N137" i="13" s="1"/>
  <c r="G138" i="13" l="1"/>
  <c r="J138" i="13"/>
  <c r="K138" i="13" s="1"/>
  <c r="H139" i="13" l="1"/>
  <c r="L139" i="13" s="1"/>
  <c r="M138" i="13"/>
  <c r="N138" i="13" s="1"/>
  <c r="G139" i="13" l="1"/>
  <c r="J139" i="13"/>
  <c r="K139" i="13" s="1"/>
  <c r="H140" i="13" l="1"/>
  <c r="L140" i="13" s="1"/>
  <c r="M139" i="13"/>
  <c r="N139" i="13" s="1"/>
  <c r="G140" i="13" l="1"/>
  <c r="J140" i="13"/>
  <c r="K140" i="13" s="1"/>
  <c r="H141" i="13" l="1"/>
  <c r="L141" i="13" s="1"/>
  <c r="M140" i="13"/>
  <c r="N140" i="13" s="1"/>
  <c r="G141" i="13" l="1"/>
  <c r="J141" i="13"/>
  <c r="K141" i="13" s="1"/>
  <c r="H142" i="13" l="1"/>
  <c r="L142" i="13" s="1"/>
  <c r="M141" i="13"/>
  <c r="N141" i="13" s="1"/>
  <c r="G142" i="13" l="1"/>
  <c r="J142" i="13"/>
  <c r="K142" i="13" s="1"/>
  <c r="H143" i="13" l="1"/>
  <c r="L143" i="13" s="1"/>
  <c r="M142" i="13"/>
  <c r="N142" i="13" s="1"/>
  <c r="G143" i="13" l="1"/>
  <c r="J143" i="13"/>
  <c r="K143" i="13" s="1"/>
  <c r="H144" i="13" l="1"/>
  <c r="L144" i="13" s="1"/>
  <c r="M143" i="13"/>
  <c r="N143" i="13" s="1"/>
  <c r="G144" i="13" l="1"/>
  <c r="J144" i="13"/>
  <c r="K144" i="13" s="1"/>
  <c r="H145" i="13" l="1"/>
  <c r="L145" i="13" s="1"/>
  <c r="M144" i="13"/>
  <c r="N144" i="13" s="1"/>
  <c r="G145" i="13" l="1"/>
  <c r="J145" i="13"/>
  <c r="K145" i="13" s="1"/>
  <c r="H146" i="13" l="1"/>
  <c r="L146" i="13" s="1"/>
  <c r="M145" i="13"/>
  <c r="N145" i="13" s="1"/>
  <c r="J146" i="13" l="1"/>
  <c r="K146" i="13" s="1"/>
  <c r="G146" i="13"/>
  <c r="H147" i="13" l="1"/>
  <c r="M146" i="13"/>
  <c r="N146" i="13" s="1"/>
  <c r="L147" i="13" l="1"/>
  <c r="G147" i="13"/>
  <c r="J147" i="13"/>
  <c r="K147" i="13" s="1"/>
  <c r="H148" i="13" l="1"/>
  <c r="M147" i="13"/>
  <c r="N147" i="13" s="1"/>
  <c r="L148" i="13" l="1"/>
  <c r="J148" i="13"/>
  <c r="K148" i="13" s="1"/>
  <c r="G148" i="13"/>
  <c r="H149" i="13" l="1"/>
  <c r="M148" i="13"/>
  <c r="N148" i="13" s="1"/>
  <c r="L149" i="13" l="1"/>
  <c r="J149" i="13"/>
  <c r="K149" i="13" s="1"/>
  <c r="G149" i="13"/>
  <c r="H150" i="13" l="1"/>
  <c r="M149" i="13"/>
  <c r="N149" i="13" s="1"/>
  <c r="L150" i="13" l="1"/>
  <c r="J150" i="13"/>
  <c r="K150" i="13" s="1"/>
  <c r="G150" i="13"/>
  <c r="H151" i="13" l="1"/>
  <c r="M150" i="13"/>
  <c r="N150" i="13" s="1"/>
  <c r="L151" i="13" l="1"/>
  <c r="J151" i="13"/>
  <c r="K151" i="13" s="1"/>
  <c r="G151" i="13"/>
  <c r="H152" i="13" l="1"/>
  <c r="M151" i="13"/>
  <c r="N151" i="13" s="1"/>
  <c r="L152" i="13" l="1"/>
  <c r="J152" i="13"/>
  <c r="K152" i="13" s="1"/>
  <c r="G152" i="13"/>
  <c r="H153" i="13" l="1"/>
  <c r="M152" i="13"/>
  <c r="N152" i="13" s="1"/>
  <c r="L153" i="13" l="1"/>
  <c r="J153" i="13"/>
  <c r="K153" i="13" s="1"/>
  <c r="G153" i="13"/>
  <c r="H154" i="13" l="1"/>
  <c r="M153" i="13"/>
  <c r="N153" i="13" s="1"/>
  <c r="L154" i="13" l="1"/>
  <c r="J154" i="13"/>
  <c r="K154" i="13" s="1"/>
  <c r="G154" i="13"/>
  <c r="H155" i="13" l="1"/>
  <c r="M154" i="13"/>
  <c r="N154" i="13" s="1"/>
  <c r="L155" i="13" l="1"/>
  <c r="J155" i="13"/>
  <c r="K155" i="13" s="1"/>
  <c r="G155" i="13"/>
  <c r="H156" i="13" l="1"/>
  <c r="M155" i="13"/>
  <c r="N155" i="13" s="1"/>
  <c r="L156" i="13" l="1"/>
  <c r="J156" i="13"/>
  <c r="K156" i="13" s="1"/>
  <c r="G156" i="13"/>
  <c r="H157" i="13" l="1"/>
  <c r="M156" i="13"/>
  <c r="N156" i="13" s="1"/>
  <c r="L157" i="13" l="1"/>
  <c r="J157" i="13"/>
  <c r="K157" i="13" s="1"/>
  <c r="G157" i="13"/>
  <c r="H158" i="13" l="1"/>
  <c r="M157" i="13"/>
  <c r="N157" i="13" s="1"/>
  <c r="L158" i="13" l="1"/>
  <c r="J158" i="13"/>
  <c r="K158" i="13" s="1"/>
  <c r="G158" i="13"/>
  <c r="H159" i="13" l="1"/>
  <c r="M158" i="13"/>
  <c r="N158" i="13" s="1"/>
  <c r="L159" i="13" l="1"/>
  <c r="J159" i="13"/>
  <c r="K159" i="13" s="1"/>
  <c r="G159" i="13"/>
  <c r="H160" i="13" l="1"/>
  <c r="M159" i="13"/>
  <c r="N159" i="13" s="1"/>
  <c r="L160" i="13" l="1"/>
  <c r="G160" i="13"/>
  <c r="J160" i="13"/>
  <c r="K160" i="13" s="1"/>
  <c r="H161" i="13" l="1"/>
  <c r="M160" i="13"/>
  <c r="N160" i="13" s="1"/>
  <c r="L161" i="13" l="1"/>
  <c r="J161" i="13"/>
  <c r="K161" i="13" s="1"/>
  <c r="G161" i="13"/>
  <c r="H162" i="13" l="1"/>
  <c r="M161" i="13"/>
  <c r="N161" i="13" s="1"/>
  <c r="L162" i="13" l="1"/>
  <c r="J162" i="13"/>
  <c r="K162" i="13" s="1"/>
  <c r="G162" i="13"/>
  <c r="H163" i="13" l="1"/>
  <c r="M162" i="13"/>
  <c r="N162" i="13" s="1"/>
  <c r="L163" i="13" l="1"/>
  <c r="J163" i="13"/>
  <c r="K163" i="13" s="1"/>
  <c r="G163" i="13"/>
  <c r="H164" i="13" l="1"/>
  <c r="M163" i="13"/>
  <c r="N163" i="13" s="1"/>
  <c r="L164" i="13" l="1"/>
  <c r="G164" i="13"/>
  <c r="J164" i="13"/>
  <c r="K164" i="13" s="1"/>
  <c r="H165" i="13" l="1"/>
  <c r="M164" i="13"/>
  <c r="N164" i="13" s="1"/>
  <c r="L165" i="13" l="1"/>
  <c r="J165" i="13"/>
  <c r="K165" i="13" s="1"/>
  <c r="G165" i="13"/>
  <c r="H166" i="13" l="1"/>
  <c r="M165" i="13"/>
  <c r="N165" i="13" s="1"/>
  <c r="L166" i="13" l="1"/>
  <c r="J166" i="13"/>
  <c r="K166" i="13" s="1"/>
  <c r="G166" i="13"/>
  <c r="H167" i="13" l="1"/>
  <c r="M166" i="13"/>
  <c r="N166" i="13" s="1"/>
  <c r="L167" i="13" l="1"/>
  <c r="J167" i="13"/>
  <c r="K167" i="13" s="1"/>
  <c r="G167" i="13"/>
  <c r="H168" i="13" l="1"/>
  <c r="G168" i="13" s="1"/>
  <c r="M167" i="13"/>
  <c r="N167" i="13" s="1"/>
  <c r="H169" i="13" l="1"/>
  <c r="G169" i="13" s="1"/>
  <c r="M168" i="13"/>
  <c r="L168" i="13"/>
  <c r="J168" i="13"/>
  <c r="K168" i="13" s="1"/>
  <c r="N168" i="13" l="1"/>
  <c r="H170" i="13"/>
  <c r="L170" i="13" s="1"/>
  <c r="M169" i="13"/>
  <c r="L169" i="13"/>
  <c r="J169" i="13"/>
  <c r="K169" i="13" s="1"/>
  <c r="N169" i="13" l="1"/>
  <c r="G170" i="13"/>
  <c r="J170" i="13"/>
  <c r="K170" i="13" s="1"/>
  <c r="H171" i="13" l="1"/>
  <c r="L171" i="13" s="1"/>
  <c r="M170" i="13"/>
  <c r="N170" i="13" s="1"/>
  <c r="G171" i="13" l="1"/>
  <c r="J171" i="13"/>
  <c r="K171" i="13" s="1"/>
  <c r="H172" i="13" l="1"/>
  <c r="L172" i="13" s="1"/>
  <c r="M171" i="13"/>
  <c r="N171" i="13" s="1"/>
  <c r="G172" i="13" l="1"/>
  <c r="J172" i="13"/>
  <c r="K172" i="13" s="1"/>
  <c r="H173" i="13" l="1"/>
  <c r="L173" i="13" s="1"/>
  <c r="M172" i="13"/>
  <c r="N172" i="13" s="1"/>
  <c r="J173" i="13" l="1"/>
  <c r="K173" i="13" s="1"/>
  <c r="G173" i="13"/>
  <c r="H174" i="13" l="1"/>
  <c r="L174" i="13" s="1"/>
  <c r="M173" i="13"/>
  <c r="N173" i="13" s="1"/>
  <c r="J174" i="13" l="1"/>
  <c r="K174" i="13" s="1"/>
  <c r="G174" i="13"/>
  <c r="H175" i="13" l="1"/>
  <c r="L175" i="13" s="1"/>
  <c r="M174" i="13"/>
  <c r="N174" i="13" s="1"/>
  <c r="G175" i="13" l="1"/>
  <c r="J175" i="13"/>
  <c r="K175" i="13" s="1"/>
  <c r="H176" i="13" l="1"/>
  <c r="L176" i="13" s="1"/>
  <c r="M175" i="13"/>
  <c r="N175" i="13" s="1"/>
  <c r="G176" i="13" l="1"/>
  <c r="J176" i="13"/>
  <c r="K176" i="13" s="1"/>
  <c r="H177" i="13" l="1"/>
  <c r="L177" i="13" s="1"/>
  <c r="M176" i="13"/>
  <c r="N176" i="13" s="1"/>
  <c r="G177" i="13" l="1"/>
  <c r="J177" i="13"/>
  <c r="K177" i="13" s="1"/>
  <c r="H178" i="13" l="1"/>
  <c r="L178" i="13" s="1"/>
  <c r="M177" i="13"/>
  <c r="N177" i="13" s="1"/>
  <c r="J178" i="13" l="1"/>
  <c r="K178" i="13" s="1"/>
  <c r="G178" i="13"/>
  <c r="H179" i="13" l="1"/>
  <c r="M178" i="13"/>
  <c r="N178" i="13" s="1"/>
  <c r="L179" i="13" l="1"/>
  <c r="J179" i="13"/>
  <c r="K179" i="13" s="1"/>
  <c r="G179" i="13"/>
  <c r="H180" i="13" l="1"/>
  <c r="M179" i="13"/>
  <c r="N179" i="13" s="1"/>
  <c r="L180" i="13" l="1"/>
  <c r="J180" i="13"/>
  <c r="K180" i="13" s="1"/>
  <c r="G180" i="13"/>
  <c r="H181" i="13" l="1"/>
  <c r="M180" i="13"/>
  <c r="N180" i="13" s="1"/>
  <c r="L181" i="13" l="1"/>
  <c r="J181" i="13"/>
  <c r="K181" i="13" s="1"/>
  <c r="G181" i="13"/>
  <c r="H182" i="13" l="1"/>
  <c r="M181" i="13"/>
  <c r="N181" i="13" s="1"/>
  <c r="L182" i="13" l="1"/>
  <c r="J182" i="13"/>
  <c r="K182" i="13" s="1"/>
  <c r="G182" i="13"/>
  <c r="H183" i="13" l="1"/>
  <c r="M182" i="13"/>
  <c r="N182" i="13" s="1"/>
  <c r="L183" i="13" l="1"/>
  <c r="J183" i="13"/>
  <c r="K183" i="13" s="1"/>
  <c r="G183" i="13"/>
  <c r="H184" i="13" l="1"/>
  <c r="G184" i="13" s="1"/>
  <c r="M183" i="13"/>
  <c r="N183" i="13" s="1"/>
  <c r="H185" i="13" l="1"/>
  <c r="L185" i="13" s="1"/>
  <c r="M184" i="13"/>
  <c r="L184" i="13"/>
  <c r="J184" i="13"/>
  <c r="K184" i="13" s="1"/>
  <c r="N184" i="13" l="1"/>
  <c r="G185" i="13"/>
  <c r="H186" i="13" s="1"/>
  <c r="L186" i="13" s="1"/>
  <c r="J185" i="13"/>
  <c r="K185" i="13" s="1"/>
  <c r="M185" i="13"/>
  <c r="N185" i="13" l="1"/>
  <c r="J186" i="13"/>
  <c r="K186" i="13" s="1"/>
  <c r="G186" i="13"/>
  <c r="H187" i="13" l="1"/>
  <c r="L187" i="13" s="1"/>
  <c r="M186" i="13"/>
  <c r="N186" i="13" s="1"/>
  <c r="J187" i="13" l="1"/>
  <c r="K187" i="13" s="1"/>
  <c r="G187" i="13"/>
  <c r="H188" i="13" l="1"/>
  <c r="L188" i="13" s="1"/>
  <c r="M187" i="13"/>
  <c r="N187" i="13" s="1"/>
  <c r="J188" i="13" l="1"/>
  <c r="K188" i="13" s="1"/>
  <c r="G188" i="13"/>
  <c r="H189" i="13" l="1"/>
  <c r="L189" i="13" s="1"/>
  <c r="M188" i="13"/>
  <c r="N188" i="13" s="1"/>
  <c r="J189" i="13" l="1"/>
  <c r="K189" i="13" s="1"/>
  <c r="G189" i="13"/>
  <c r="H190" i="13" l="1"/>
  <c r="L190" i="13" s="1"/>
  <c r="M189" i="13"/>
  <c r="N189" i="13" s="1"/>
  <c r="J190" i="13" l="1"/>
  <c r="K190" i="13" s="1"/>
  <c r="G190" i="13"/>
  <c r="H191" i="13" l="1"/>
  <c r="L191" i="13" s="1"/>
  <c r="M190" i="13"/>
  <c r="N190" i="13" s="1"/>
  <c r="J191" i="13" l="1"/>
  <c r="K191" i="13" s="1"/>
  <c r="G191" i="13"/>
  <c r="H192" i="13" l="1"/>
  <c r="L192" i="13" s="1"/>
  <c r="M191" i="13"/>
  <c r="N191" i="13" s="1"/>
  <c r="J192" i="13" l="1"/>
  <c r="K192" i="13" s="1"/>
  <c r="G192" i="13"/>
  <c r="H193" i="13" l="1"/>
  <c r="L193" i="13" s="1"/>
  <c r="M192" i="13"/>
  <c r="N192" i="13" s="1"/>
  <c r="J193" i="13" l="1"/>
  <c r="K193" i="13" s="1"/>
  <c r="G193" i="13"/>
  <c r="H194" i="13" l="1"/>
  <c r="L194" i="13" s="1"/>
  <c r="M193" i="13"/>
  <c r="N193" i="13" s="1"/>
  <c r="J194" i="13" l="1"/>
  <c r="K194" i="13" s="1"/>
  <c r="G194" i="13"/>
  <c r="H195" i="13" l="1"/>
  <c r="L195" i="13" s="1"/>
  <c r="M194" i="13"/>
  <c r="N194" i="13" s="1"/>
  <c r="J195" i="13" l="1"/>
  <c r="K195" i="13" s="1"/>
  <c r="G195" i="13"/>
  <c r="H196" i="13" l="1"/>
  <c r="L196" i="13" s="1"/>
  <c r="M195" i="13"/>
  <c r="N195" i="13" s="1"/>
  <c r="J196" i="13" l="1"/>
  <c r="K196" i="13" s="1"/>
  <c r="G196" i="13"/>
  <c r="H197" i="13" l="1"/>
  <c r="L197" i="13" s="1"/>
  <c r="M196" i="13"/>
  <c r="N196" i="13" s="1"/>
  <c r="J197" i="13" l="1"/>
  <c r="K197" i="13" s="1"/>
  <c r="G197" i="13"/>
  <c r="H198" i="13" l="1"/>
  <c r="L198" i="13" s="1"/>
  <c r="M197" i="13"/>
  <c r="N197" i="13" s="1"/>
  <c r="J198" i="13" l="1"/>
  <c r="K198" i="13" s="1"/>
  <c r="G198" i="13"/>
  <c r="H199" i="13" l="1"/>
  <c r="L199" i="13" s="1"/>
  <c r="M198" i="13"/>
  <c r="N198" i="13" s="1"/>
  <c r="J199" i="13" l="1"/>
  <c r="K199" i="13" s="1"/>
  <c r="G199" i="13"/>
  <c r="H200" i="13" l="1"/>
  <c r="L200" i="13" s="1"/>
  <c r="M199" i="13"/>
  <c r="N199" i="13" s="1"/>
  <c r="J200" i="13" l="1"/>
  <c r="K200" i="13" s="1"/>
  <c r="G200" i="13"/>
  <c r="H201" i="13" l="1"/>
  <c r="L201" i="13" s="1"/>
  <c r="M200" i="13"/>
  <c r="N200" i="13" s="1"/>
  <c r="J201" i="13" l="1"/>
  <c r="K201" i="13" s="1"/>
  <c r="G201" i="13"/>
  <c r="H202" i="13" l="1"/>
  <c r="L202" i="13" s="1"/>
  <c r="M201" i="13"/>
  <c r="N201" i="13" s="1"/>
  <c r="J202" i="13" l="1"/>
  <c r="K202" i="13" s="1"/>
  <c r="G202" i="13"/>
  <c r="H203" i="13" l="1"/>
  <c r="L203" i="13" s="1"/>
  <c r="M202" i="13"/>
  <c r="N202" i="13" s="1"/>
  <c r="J203" i="13" l="1"/>
  <c r="K203" i="13" s="1"/>
  <c r="G203" i="13"/>
  <c r="H204" i="13" l="1"/>
  <c r="L204" i="13" s="1"/>
  <c r="M203" i="13"/>
  <c r="N203" i="13" s="1"/>
  <c r="J204" i="13" l="1"/>
  <c r="K204" i="13" s="1"/>
  <c r="G204" i="13"/>
  <c r="H205" i="13" l="1"/>
  <c r="L205" i="13" s="1"/>
  <c r="M204" i="13"/>
  <c r="N204" i="13" s="1"/>
  <c r="J205" i="13" l="1"/>
  <c r="K205" i="13" s="1"/>
  <c r="G205" i="13"/>
  <c r="H206" i="13" l="1"/>
  <c r="L206" i="13" s="1"/>
  <c r="M205" i="13"/>
  <c r="N205" i="13" s="1"/>
  <c r="J206" i="13" l="1"/>
  <c r="K206" i="13" s="1"/>
  <c r="G206" i="13"/>
  <c r="H207" i="13" l="1"/>
  <c r="L207" i="13" s="1"/>
  <c r="M206" i="13"/>
  <c r="N206" i="13" s="1"/>
  <c r="J207" i="13" l="1"/>
  <c r="K207" i="13" s="1"/>
  <c r="G207" i="13"/>
  <c r="H208" i="13" l="1"/>
  <c r="L208" i="13" s="1"/>
  <c r="M207" i="13"/>
  <c r="N207" i="13" s="1"/>
  <c r="J208" i="13" l="1"/>
  <c r="K208" i="13" s="1"/>
  <c r="G208" i="13"/>
  <c r="H209" i="13" l="1"/>
  <c r="L209" i="13" s="1"/>
  <c r="M208" i="13"/>
  <c r="N208" i="13" s="1"/>
  <c r="J209" i="13" l="1"/>
  <c r="K209" i="13" s="1"/>
  <c r="G209" i="13"/>
  <c r="H210" i="13" l="1"/>
  <c r="L210" i="13" s="1"/>
  <c r="M209" i="13"/>
  <c r="N209" i="13" s="1"/>
  <c r="J210" i="13" l="1"/>
  <c r="K210" i="13" s="1"/>
  <c r="G210" i="13"/>
  <c r="H211" i="13" l="1"/>
  <c r="L211" i="13" s="1"/>
  <c r="M210" i="13"/>
  <c r="N210" i="13" s="1"/>
  <c r="J211" i="13" l="1"/>
  <c r="K211" i="13" s="1"/>
  <c r="G211" i="13"/>
  <c r="H212" i="13" l="1"/>
  <c r="L212" i="13" s="1"/>
  <c r="M211" i="13"/>
  <c r="N211" i="13" s="1"/>
  <c r="J212" i="13" l="1"/>
  <c r="K212" i="13" s="1"/>
  <c r="G212" i="13"/>
  <c r="H213" i="13" l="1"/>
  <c r="L213" i="13" s="1"/>
  <c r="M212" i="13"/>
  <c r="N212" i="13" s="1"/>
  <c r="J213" i="13" l="1"/>
  <c r="K213" i="13" s="1"/>
  <c r="G213" i="13"/>
  <c r="H214" i="13" l="1"/>
  <c r="L214" i="13" s="1"/>
  <c r="M213" i="13"/>
  <c r="N213" i="13" s="1"/>
  <c r="J214" i="13" l="1"/>
  <c r="K214" i="13" s="1"/>
  <c r="G214" i="13"/>
  <c r="H215" i="13" l="1"/>
  <c r="L215" i="13" s="1"/>
  <c r="M214" i="13"/>
  <c r="N214" i="13" s="1"/>
  <c r="J215" i="13" l="1"/>
  <c r="K215" i="13" s="1"/>
  <c r="G215" i="13"/>
  <c r="H216" i="13" l="1"/>
  <c r="L216" i="13" s="1"/>
  <c r="M215" i="13"/>
  <c r="N215" i="13" s="1"/>
  <c r="J216" i="13" l="1"/>
  <c r="K216" i="13" s="1"/>
  <c r="G216" i="13"/>
  <c r="H217" i="13" l="1"/>
  <c r="L217" i="13" s="1"/>
  <c r="M216" i="13"/>
  <c r="N216" i="13" s="1"/>
  <c r="J217" i="13" l="1"/>
  <c r="K217" i="13" s="1"/>
  <c r="G217" i="13"/>
  <c r="H218" i="13" l="1"/>
  <c r="L218" i="13" s="1"/>
  <c r="M217" i="13"/>
  <c r="N217" i="13" s="1"/>
  <c r="J218" i="13" l="1"/>
  <c r="K218" i="13" s="1"/>
  <c r="G218" i="13"/>
  <c r="H219" i="13" l="1"/>
  <c r="L219" i="13" s="1"/>
  <c r="M218" i="13"/>
  <c r="N218" i="13" s="1"/>
  <c r="J219" i="13" l="1"/>
  <c r="K219" i="13" s="1"/>
  <c r="G219" i="13"/>
  <c r="H220" i="13" l="1"/>
  <c r="L220" i="13" s="1"/>
  <c r="M219" i="13"/>
  <c r="N219" i="13" s="1"/>
  <c r="J220" i="13" l="1"/>
  <c r="K220" i="13" s="1"/>
  <c r="G220" i="13"/>
  <c r="H221" i="13" l="1"/>
  <c r="L221" i="13" s="1"/>
  <c r="M220" i="13"/>
  <c r="N220" i="13" s="1"/>
  <c r="J221" i="13" l="1"/>
  <c r="K221" i="13" s="1"/>
  <c r="G221" i="13"/>
  <c r="H222" i="13" l="1"/>
  <c r="L222" i="13" s="1"/>
  <c r="M221" i="13"/>
  <c r="N221" i="13" s="1"/>
  <c r="J222" i="13" l="1"/>
  <c r="K222" i="13" s="1"/>
  <c r="G222" i="13"/>
  <c r="H223" i="13" l="1"/>
  <c r="L223" i="13" s="1"/>
  <c r="M222" i="13"/>
  <c r="N222" i="13" s="1"/>
  <c r="J223" i="13" l="1"/>
  <c r="K223" i="13" s="1"/>
  <c r="G223" i="13"/>
  <c r="H224" i="13" l="1"/>
  <c r="L224" i="13" s="1"/>
  <c r="M223" i="13"/>
  <c r="N223" i="13" s="1"/>
  <c r="J224" i="13" l="1"/>
  <c r="K224" i="13" s="1"/>
  <c r="G224" i="13"/>
  <c r="H225" i="13" l="1"/>
  <c r="L225" i="13" s="1"/>
  <c r="M224" i="13"/>
  <c r="N224" i="13" s="1"/>
  <c r="J225" i="13" l="1"/>
  <c r="K225" i="13" s="1"/>
  <c r="G225" i="13"/>
  <c r="H226" i="13" l="1"/>
  <c r="L226" i="13" s="1"/>
  <c r="M225" i="13"/>
  <c r="N225" i="13" s="1"/>
  <c r="J226" i="13" l="1"/>
  <c r="K226" i="13" s="1"/>
  <c r="G226" i="13"/>
  <c r="H227" i="13" l="1"/>
  <c r="L227" i="13" s="1"/>
  <c r="M226" i="13"/>
  <c r="N226" i="13" s="1"/>
  <c r="J227" i="13" l="1"/>
  <c r="K227" i="13" s="1"/>
  <c r="G227" i="13"/>
  <c r="H228" i="13" l="1"/>
  <c r="L228" i="13" s="1"/>
  <c r="M227" i="13"/>
  <c r="N227" i="13" s="1"/>
  <c r="J228" i="13" l="1"/>
  <c r="K228" i="13" s="1"/>
  <c r="G228" i="13"/>
  <c r="H229" i="13" l="1"/>
  <c r="L229" i="13" s="1"/>
  <c r="M228" i="13"/>
  <c r="N228" i="13" s="1"/>
  <c r="J229" i="13" l="1"/>
  <c r="K229" i="13" s="1"/>
  <c r="G229" i="13"/>
  <c r="H230" i="13" l="1"/>
  <c r="L230" i="13" s="1"/>
  <c r="M229" i="13"/>
  <c r="N229" i="13" s="1"/>
  <c r="J230" i="13" l="1"/>
  <c r="K230" i="13" s="1"/>
  <c r="G230" i="13"/>
  <c r="H231" i="13" l="1"/>
  <c r="L231" i="13" s="1"/>
  <c r="M230" i="13"/>
  <c r="N230" i="13" s="1"/>
  <c r="J231" i="13" l="1"/>
  <c r="K231" i="13" s="1"/>
  <c r="G231" i="13"/>
  <c r="H232" i="13" l="1"/>
  <c r="L232" i="13" s="1"/>
  <c r="M231" i="13"/>
  <c r="N231" i="13" s="1"/>
  <c r="J232" i="13" l="1"/>
  <c r="K232" i="13" s="1"/>
  <c r="G232" i="13"/>
  <c r="H233" i="13" l="1"/>
  <c r="L233" i="13" s="1"/>
  <c r="M232" i="13"/>
  <c r="N232" i="13" s="1"/>
  <c r="J233" i="13" l="1"/>
  <c r="K233" i="13" s="1"/>
  <c r="G233" i="13"/>
  <c r="H234" i="13" l="1"/>
  <c r="L234" i="13" s="1"/>
  <c r="M233" i="13"/>
  <c r="N233" i="13" s="1"/>
  <c r="J234" i="13" l="1"/>
  <c r="K234" i="13" s="1"/>
  <c r="G234" i="13"/>
  <c r="H235" i="13" l="1"/>
  <c r="L235" i="13" s="1"/>
  <c r="M234" i="13"/>
  <c r="N234" i="13" s="1"/>
  <c r="J235" i="13" l="1"/>
  <c r="K235" i="13" s="1"/>
  <c r="G235" i="13"/>
  <c r="H236" i="13" l="1"/>
  <c r="L236" i="13" s="1"/>
  <c r="M235" i="13"/>
  <c r="N235" i="13" s="1"/>
  <c r="J236" i="13" l="1"/>
  <c r="K236" i="13" s="1"/>
  <c r="G236" i="13"/>
  <c r="H237" i="13" l="1"/>
  <c r="L237" i="13" s="1"/>
  <c r="M236" i="13"/>
  <c r="N236" i="13" s="1"/>
  <c r="J237" i="13" l="1"/>
  <c r="K237" i="13" s="1"/>
  <c r="G237" i="13"/>
  <c r="H238" i="13" l="1"/>
  <c r="L238" i="13" s="1"/>
  <c r="M237" i="13"/>
  <c r="N237" i="13" s="1"/>
  <c r="J238" i="13" l="1"/>
  <c r="K238" i="13" s="1"/>
  <c r="G238" i="13"/>
  <c r="H239" i="13" l="1"/>
  <c r="L239" i="13" s="1"/>
  <c r="M238" i="13"/>
  <c r="N238" i="13" s="1"/>
  <c r="J239" i="13" l="1"/>
  <c r="K239" i="13" s="1"/>
  <c r="G239" i="13"/>
  <c r="H240" i="13" l="1"/>
  <c r="L240" i="13" s="1"/>
  <c r="M239" i="13"/>
  <c r="N239" i="13" s="1"/>
  <c r="J240" i="13" l="1"/>
  <c r="K240" i="13" s="1"/>
  <c r="G240" i="13"/>
  <c r="H241" i="13" l="1"/>
  <c r="L241" i="13" s="1"/>
  <c r="M240" i="13"/>
  <c r="N240" i="13" s="1"/>
  <c r="G241" i="13" l="1"/>
  <c r="H242" i="13" s="1"/>
  <c r="L242" i="13" s="1"/>
  <c r="J241" i="13"/>
  <c r="K241" i="13" s="1"/>
  <c r="M241" i="13" l="1"/>
  <c r="N241" i="13" s="1"/>
  <c r="J242" i="13"/>
  <c r="K242" i="13" s="1"/>
  <c r="G242" i="13"/>
  <c r="H243" i="13" l="1"/>
  <c r="L243" i="13" s="1"/>
  <c r="M242" i="13"/>
  <c r="N242" i="13" s="1"/>
  <c r="J243" i="13" l="1"/>
  <c r="K243" i="13" s="1"/>
  <c r="G243" i="13"/>
  <c r="H244" i="13" l="1"/>
  <c r="L244" i="13" s="1"/>
  <c r="M243" i="13"/>
  <c r="N243" i="13" s="1"/>
  <c r="J244" i="13" l="1"/>
  <c r="K244" i="13" s="1"/>
  <c r="G244" i="13"/>
  <c r="H245" i="13" l="1"/>
  <c r="L245" i="13" s="1"/>
  <c r="M244" i="13"/>
  <c r="N244" i="13" s="1"/>
  <c r="J245" i="13" l="1"/>
  <c r="K245" i="13" s="1"/>
  <c r="G245" i="13"/>
  <c r="H246" i="13" l="1"/>
  <c r="L246" i="13" s="1"/>
  <c r="M245" i="13"/>
  <c r="N245" i="13" s="1"/>
  <c r="J246" i="13" l="1"/>
  <c r="K246" i="13" s="1"/>
  <c r="G246" i="13"/>
  <c r="H247" i="13" l="1"/>
  <c r="L247" i="13" s="1"/>
  <c r="M246" i="13"/>
  <c r="N246" i="13" s="1"/>
  <c r="J247" i="13" l="1"/>
  <c r="K247" i="13" s="1"/>
  <c r="G247" i="13"/>
  <c r="H248" i="13" l="1"/>
  <c r="L248" i="13" s="1"/>
  <c r="M247" i="13"/>
  <c r="N247" i="13" s="1"/>
  <c r="J248" i="13" l="1"/>
  <c r="K248" i="13" s="1"/>
  <c r="G248" i="13"/>
  <c r="H249" i="13" l="1"/>
  <c r="L249" i="13" s="1"/>
  <c r="M248" i="13"/>
  <c r="N248" i="13" s="1"/>
  <c r="J249" i="13" l="1"/>
  <c r="K249" i="13" s="1"/>
  <c r="G249" i="13"/>
  <c r="H250" i="13" l="1"/>
  <c r="L250" i="13" s="1"/>
  <c r="M249" i="13"/>
  <c r="N249" i="13" s="1"/>
  <c r="J250" i="13" l="1"/>
  <c r="K250" i="13" s="1"/>
  <c r="G250" i="13"/>
  <c r="H251" i="13" l="1"/>
  <c r="L251" i="13" s="1"/>
  <c r="M250" i="13"/>
  <c r="N250" i="13" s="1"/>
  <c r="J251" i="13" l="1"/>
  <c r="K251" i="13" s="1"/>
  <c r="G251" i="13"/>
  <c r="H252" i="13" l="1"/>
  <c r="L252" i="13" s="1"/>
  <c r="M251" i="13"/>
  <c r="N251" i="13" s="1"/>
  <c r="J252" i="13" l="1"/>
  <c r="K252" i="13" s="1"/>
  <c r="G252" i="13"/>
  <c r="H253" i="13" l="1"/>
  <c r="L253" i="13" s="1"/>
  <c r="M252" i="13"/>
  <c r="N252" i="13" s="1"/>
  <c r="J253" i="13" l="1"/>
  <c r="K253" i="13" s="1"/>
  <c r="G253" i="13"/>
  <c r="H254" i="13" l="1"/>
  <c r="L254" i="13" s="1"/>
  <c r="M253" i="13"/>
  <c r="N253" i="13" s="1"/>
  <c r="J254" i="13" l="1"/>
  <c r="K254" i="13" s="1"/>
  <c r="G254" i="13"/>
  <c r="H255" i="13" l="1"/>
  <c r="L255" i="13" s="1"/>
  <c r="M254" i="13"/>
  <c r="N254" i="13" s="1"/>
  <c r="J255" i="13" l="1"/>
  <c r="K255" i="13" s="1"/>
  <c r="G255" i="13"/>
  <c r="H256" i="13" l="1"/>
  <c r="L256" i="13" s="1"/>
  <c r="M255" i="13"/>
  <c r="N255" i="13" s="1"/>
  <c r="J256" i="13" l="1"/>
  <c r="K256" i="13" s="1"/>
  <c r="G256" i="13"/>
  <c r="H257" i="13" l="1"/>
  <c r="L257" i="13" s="1"/>
  <c r="M256" i="13"/>
  <c r="N256" i="13" s="1"/>
  <c r="J257" i="13" l="1"/>
  <c r="K257" i="13" s="1"/>
  <c r="G257" i="13"/>
  <c r="H258" i="13" l="1"/>
  <c r="L258" i="13" s="1"/>
  <c r="M257" i="13"/>
  <c r="N257" i="13" s="1"/>
  <c r="J258" i="13" l="1"/>
  <c r="K258" i="13" s="1"/>
  <c r="G258" i="13"/>
  <c r="H259" i="13" l="1"/>
  <c r="L259" i="13" s="1"/>
  <c r="M258" i="13"/>
  <c r="N258" i="13" s="1"/>
  <c r="J259" i="13" l="1"/>
  <c r="K259" i="13" s="1"/>
  <c r="G259" i="13"/>
  <c r="H260" i="13" l="1"/>
  <c r="L260" i="13" s="1"/>
  <c r="M259" i="13"/>
  <c r="N259" i="13" s="1"/>
  <c r="J260" i="13" l="1"/>
  <c r="K260" i="13" s="1"/>
  <c r="G260" i="13"/>
  <c r="H261" i="13" l="1"/>
  <c r="L261" i="13" s="1"/>
  <c r="M260" i="13"/>
  <c r="N260" i="13" s="1"/>
  <c r="J261" i="13" l="1"/>
  <c r="K261" i="13" s="1"/>
  <c r="G261" i="13"/>
  <c r="H262" i="13" l="1"/>
  <c r="L262" i="13" s="1"/>
  <c r="M261" i="13"/>
  <c r="N261" i="13" s="1"/>
  <c r="J262" i="13" l="1"/>
  <c r="K262" i="13" s="1"/>
  <c r="G262" i="13"/>
  <c r="H263" i="13" l="1"/>
  <c r="L263" i="13" s="1"/>
  <c r="M262" i="13"/>
  <c r="N262" i="13" s="1"/>
  <c r="J263" i="13" l="1"/>
  <c r="K263" i="13" s="1"/>
  <c r="G263" i="13"/>
  <c r="H264" i="13" l="1"/>
  <c r="L264" i="13" s="1"/>
  <c r="M263" i="13"/>
  <c r="N263" i="13" s="1"/>
  <c r="G264" i="13" l="1"/>
  <c r="J264" i="13"/>
  <c r="K264" i="13" s="1"/>
  <c r="H265" i="13" l="1"/>
  <c r="L265" i="13" s="1"/>
  <c r="M264" i="13"/>
  <c r="N264" i="13" s="1"/>
  <c r="G265" i="13" l="1"/>
  <c r="H266" i="13" s="1"/>
  <c r="L266" i="13" s="1"/>
  <c r="J265" i="13"/>
  <c r="K265" i="13" s="1"/>
  <c r="M265" i="13" l="1"/>
  <c r="N265" i="13" s="1"/>
  <c r="J266" i="13"/>
  <c r="K266" i="13" s="1"/>
  <c r="G266" i="13"/>
  <c r="H267" i="13" l="1"/>
  <c r="L267" i="13" s="1"/>
  <c r="M266" i="13"/>
  <c r="N266" i="13" s="1"/>
  <c r="J267" i="13" l="1"/>
  <c r="K267" i="13" s="1"/>
  <c r="G267" i="13"/>
  <c r="H268" i="13" l="1"/>
  <c r="L268" i="13" s="1"/>
  <c r="M267" i="13"/>
  <c r="N267" i="13" s="1"/>
  <c r="J268" i="13" l="1"/>
  <c r="K268" i="13" s="1"/>
  <c r="G268" i="13"/>
  <c r="H269" i="13" l="1"/>
  <c r="L269" i="13" s="1"/>
  <c r="M268" i="13"/>
  <c r="N268" i="13" s="1"/>
  <c r="J269" i="13" l="1"/>
  <c r="K269" i="13" s="1"/>
  <c r="G269" i="13"/>
  <c r="H270" i="13" l="1"/>
  <c r="L270" i="13" s="1"/>
  <c r="M269" i="13"/>
  <c r="N269" i="13" s="1"/>
  <c r="J270" i="13" l="1"/>
  <c r="K270" i="13" s="1"/>
  <c r="G270" i="13"/>
  <c r="H271" i="13" l="1"/>
  <c r="L271" i="13" s="1"/>
  <c r="M270" i="13"/>
  <c r="N270" i="13" s="1"/>
  <c r="J271" i="13" l="1"/>
  <c r="K271" i="13" s="1"/>
  <c r="G271" i="13"/>
  <c r="H272" i="13" l="1"/>
  <c r="L272" i="13" s="1"/>
  <c r="M271" i="13"/>
  <c r="N271" i="13" s="1"/>
  <c r="G272" i="13" l="1"/>
  <c r="J272" i="13"/>
  <c r="K272" i="13" s="1"/>
  <c r="H273" i="13" l="1"/>
  <c r="L273" i="13" s="1"/>
  <c r="M272" i="13"/>
  <c r="N272" i="13" s="1"/>
  <c r="J273" i="13" l="1"/>
  <c r="K273" i="13" s="1"/>
  <c r="G273" i="13"/>
  <c r="H274" i="13" l="1"/>
  <c r="L274" i="13" s="1"/>
  <c r="M273" i="13"/>
  <c r="N273" i="13" s="1"/>
  <c r="G274" i="13" l="1"/>
  <c r="J274" i="13"/>
  <c r="K274" i="13" s="1"/>
  <c r="H275" i="13" l="1"/>
  <c r="L275" i="13" s="1"/>
  <c r="M274" i="13"/>
  <c r="N274" i="13" s="1"/>
  <c r="G275" i="13" l="1"/>
  <c r="J275" i="13"/>
  <c r="K275" i="13" s="1"/>
  <c r="H276" i="13" l="1"/>
  <c r="L276" i="13" s="1"/>
  <c r="M275" i="13"/>
  <c r="N275" i="13" s="1"/>
  <c r="G276" i="13" l="1"/>
  <c r="J276" i="13"/>
  <c r="K276" i="13" s="1"/>
  <c r="H277" i="13" l="1"/>
  <c r="L277" i="13" s="1"/>
  <c r="M276" i="13"/>
  <c r="N276" i="13" s="1"/>
  <c r="G277" i="13" l="1"/>
  <c r="H278" i="13" s="1"/>
  <c r="L278" i="13" s="1"/>
  <c r="M277" i="13"/>
  <c r="J277" i="13"/>
  <c r="K277" i="13" s="1"/>
  <c r="N277" i="13" l="1"/>
  <c r="J278" i="13"/>
  <c r="K278" i="13" s="1"/>
  <c r="G278" i="13"/>
  <c r="H279" i="13" l="1"/>
  <c r="L279" i="13" s="1"/>
  <c r="M278" i="13"/>
  <c r="N278" i="13" s="1"/>
  <c r="J279" i="13" l="1"/>
  <c r="K279" i="13" s="1"/>
  <c r="G279" i="13"/>
  <c r="H280" i="13" l="1"/>
  <c r="L280" i="13" s="1"/>
  <c r="M279" i="13"/>
  <c r="N279" i="13" s="1"/>
  <c r="J280" i="13" l="1"/>
  <c r="K280" i="13" s="1"/>
  <c r="G280" i="13"/>
  <c r="H281" i="13" l="1"/>
  <c r="L281" i="13" s="1"/>
  <c r="M280" i="13"/>
  <c r="N280" i="13" s="1"/>
  <c r="G281" i="13" l="1"/>
  <c r="J281" i="13"/>
  <c r="K281" i="13" s="1"/>
  <c r="H282" i="13" l="1"/>
  <c r="L282" i="13" s="1"/>
  <c r="M281" i="13"/>
  <c r="N281" i="13" s="1"/>
  <c r="G282" i="13" l="1"/>
  <c r="J282" i="13"/>
  <c r="K282" i="13" s="1"/>
  <c r="H283" i="13" l="1"/>
  <c r="L283" i="13" s="1"/>
  <c r="M282" i="13"/>
  <c r="N282" i="13" s="1"/>
  <c r="G283" i="13" l="1"/>
  <c r="J283" i="13"/>
  <c r="K283" i="13" s="1"/>
  <c r="H284" i="13" l="1"/>
  <c r="L284" i="13" s="1"/>
  <c r="M283" i="13"/>
  <c r="N283" i="13" s="1"/>
  <c r="J284" i="13" l="1"/>
  <c r="K284" i="13" s="1"/>
  <c r="G284" i="13"/>
  <c r="H285" i="13" l="1"/>
  <c r="L285" i="13" s="1"/>
  <c r="M284" i="13"/>
  <c r="N284" i="13" s="1"/>
  <c r="G285" i="13" l="1"/>
  <c r="J285" i="13"/>
  <c r="K285" i="13" s="1"/>
  <c r="H286" i="13" l="1"/>
  <c r="L286" i="13" s="1"/>
  <c r="M285" i="13"/>
  <c r="N285" i="13" s="1"/>
  <c r="G286" i="13" l="1"/>
  <c r="J286" i="13"/>
  <c r="K286" i="13" s="1"/>
  <c r="H287" i="13" l="1"/>
  <c r="L287" i="13" s="1"/>
  <c r="M286" i="13"/>
  <c r="N286" i="13" s="1"/>
  <c r="G287" i="13" l="1"/>
  <c r="J287" i="13"/>
  <c r="K287" i="13" s="1"/>
  <c r="H288" i="13" l="1"/>
  <c r="L288" i="13" s="1"/>
  <c r="M287" i="13"/>
  <c r="N287" i="13" s="1"/>
  <c r="G288" i="13" l="1"/>
  <c r="J288" i="13"/>
  <c r="K288" i="13" s="1"/>
  <c r="H289" i="13" l="1"/>
  <c r="L289" i="13" s="1"/>
  <c r="M288" i="13"/>
  <c r="N288" i="13" s="1"/>
  <c r="G289" i="13" l="1"/>
  <c r="J289" i="13"/>
  <c r="K289" i="13" s="1"/>
  <c r="H290" i="13" l="1"/>
  <c r="L290" i="13" s="1"/>
  <c r="M289" i="13"/>
  <c r="N289" i="13" s="1"/>
  <c r="G290" i="13" l="1"/>
  <c r="J290" i="13"/>
  <c r="K290" i="13" s="1"/>
  <c r="H291" i="13" l="1"/>
  <c r="M290" i="13"/>
  <c r="N290" i="13" s="1"/>
  <c r="L291" i="13" l="1"/>
  <c r="J291" i="13"/>
  <c r="K291" i="13" s="1"/>
  <c r="G291" i="13"/>
  <c r="H292" i="13" l="1"/>
  <c r="M291" i="13"/>
  <c r="N291" i="13" s="1"/>
  <c r="L292" i="13" l="1"/>
  <c r="J292" i="13"/>
  <c r="K292" i="13" s="1"/>
  <c r="G292" i="13"/>
  <c r="H293" i="13" l="1"/>
  <c r="M292" i="13"/>
  <c r="N292" i="13" s="1"/>
  <c r="L293" i="13" l="1"/>
  <c r="J293" i="13"/>
  <c r="K293" i="13" s="1"/>
  <c r="G293" i="13"/>
  <c r="H294" i="13" l="1"/>
  <c r="M293" i="13"/>
  <c r="N293" i="13" s="1"/>
  <c r="L294" i="13" l="1"/>
  <c r="J294" i="13"/>
  <c r="K294" i="13" s="1"/>
  <c r="G294" i="13"/>
  <c r="H295" i="13" l="1"/>
  <c r="M294" i="13"/>
  <c r="N294" i="13" s="1"/>
  <c r="L295" i="13" l="1"/>
  <c r="J295" i="13"/>
  <c r="K295" i="13" s="1"/>
  <c r="G295" i="13"/>
  <c r="H296" i="13" l="1"/>
  <c r="M295" i="13"/>
  <c r="N295" i="13" s="1"/>
  <c r="L296" i="13" l="1"/>
  <c r="G296" i="13"/>
  <c r="J296" i="13"/>
  <c r="K296" i="13" s="1"/>
  <c r="H297" i="13" l="1"/>
  <c r="M296" i="13"/>
  <c r="N296" i="13" s="1"/>
  <c r="L297" i="13" l="1"/>
  <c r="J297" i="13"/>
  <c r="K297" i="13" s="1"/>
  <c r="G297" i="13"/>
  <c r="H298" i="13" l="1"/>
  <c r="M297" i="13"/>
  <c r="N297" i="13" s="1"/>
  <c r="L298" i="13" l="1"/>
  <c r="J298" i="13"/>
  <c r="K298" i="13" s="1"/>
  <c r="G298" i="13"/>
  <c r="H299" i="13" l="1"/>
  <c r="M298" i="13"/>
  <c r="N298" i="13" s="1"/>
  <c r="L299" i="13" l="1"/>
  <c r="J299" i="13"/>
  <c r="K299" i="13" s="1"/>
  <c r="G299" i="13"/>
  <c r="H300" i="13" l="1"/>
  <c r="M299" i="13"/>
  <c r="N299" i="13" s="1"/>
  <c r="L300" i="13" l="1"/>
  <c r="J300" i="13"/>
  <c r="K300" i="13" s="1"/>
  <c r="G300" i="13"/>
  <c r="H301" i="13" l="1"/>
  <c r="M300" i="13"/>
  <c r="N300" i="13" s="1"/>
  <c r="L301" i="13" l="1"/>
  <c r="J301" i="13"/>
  <c r="K301" i="13" s="1"/>
  <c r="G301" i="13"/>
  <c r="H302" i="13" l="1"/>
  <c r="G302" i="13" s="1"/>
  <c r="M301" i="13"/>
  <c r="N301" i="13" s="1"/>
  <c r="H303" i="13" l="1"/>
  <c r="G303" i="13" s="1"/>
  <c r="M302" i="13"/>
  <c r="L302" i="13"/>
  <c r="J302" i="13"/>
  <c r="K302" i="13" s="1"/>
  <c r="N302" i="13" l="1"/>
  <c r="H304" i="13"/>
  <c r="L304" i="13" s="1"/>
  <c r="M303" i="13"/>
  <c r="L303" i="13"/>
  <c r="J303" i="13"/>
  <c r="K303" i="13" s="1"/>
  <c r="N303" i="13" l="1"/>
  <c r="G304" i="13"/>
  <c r="H305" i="13" s="1"/>
  <c r="L305" i="13" s="1"/>
  <c r="J304" i="13"/>
  <c r="K304" i="13" s="1"/>
  <c r="M304" i="13" l="1"/>
  <c r="N304" i="13" s="1"/>
  <c r="J305" i="13"/>
  <c r="K305" i="13" s="1"/>
  <c r="G305" i="13"/>
  <c r="H306" i="13" l="1"/>
  <c r="L306" i="13" s="1"/>
  <c r="M305" i="13"/>
  <c r="N305" i="13" s="1"/>
  <c r="J306" i="13" l="1"/>
  <c r="K306" i="13" s="1"/>
  <c r="G306" i="13"/>
  <c r="H307" i="13" l="1"/>
  <c r="L307" i="13" s="1"/>
  <c r="M306" i="13"/>
  <c r="N306" i="13" s="1"/>
  <c r="J307" i="13" l="1"/>
  <c r="K307" i="13" s="1"/>
  <c r="G307" i="13"/>
  <c r="H308" i="13" l="1"/>
  <c r="L308" i="13" s="1"/>
  <c r="M307" i="13"/>
  <c r="N307" i="13" s="1"/>
  <c r="J308" i="13" l="1"/>
  <c r="K308" i="13" s="1"/>
  <c r="G308" i="13"/>
  <c r="H309" i="13" l="1"/>
  <c r="L309" i="13" s="1"/>
  <c r="M308" i="13"/>
  <c r="N308" i="13" s="1"/>
  <c r="J309" i="13" l="1"/>
  <c r="K309" i="13" s="1"/>
  <c r="G309" i="13"/>
  <c r="H310" i="13" l="1"/>
  <c r="L310" i="13" s="1"/>
  <c r="M309" i="13"/>
  <c r="N309" i="13" s="1"/>
  <c r="J310" i="13" l="1"/>
  <c r="K310" i="13" s="1"/>
  <c r="G310" i="13"/>
  <c r="H311" i="13" l="1"/>
  <c r="L311" i="13" s="1"/>
  <c r="M310" i="13"/>
  <c r="N310" i="13" s="1"/>
  <c r="J311" i="13" l="1"/>
  <c r="K311" i="13" s="1"/>
  <c r="G311" i="13"/>
  <c r="H312" i="13" l="1"/>
  <c r="L312" i="13" s="1"/>
  <c r="M311" i="13"/>
  <c r="N311" i="13" s="1"/>
  <c r="J312" i="13" l="1"/>
  <c r="K312" i="13" s="1"/>
  <c r="G312" i="13"/>
  <c r="H313" i="13" l="1"/>
  <c r="L313" i="13" s="1"/>
  <c r="M312" i="13"/>
  <c r="N312" i="13" s="1"/>
  <c r="J313" i="13" l="1"/>
  <c r="K313" i="13" s="1"/>
  <c r="G313" i="13"/>
  <c r="H314" i="13" l="1"/>
  <c r="L314" i="13" s="1"/>
  <c r="M313" i="13"/>
  <c r="N313" i="13" s="1"/>
  <c r="J314" i="13" l="1"/>
  <c r="K314" i="13" s="1"/>
  <c r="G314" i="13"/>
  <c r="H315" i="13" l="1"/>
  <c r="L315" i="13" s="1"/>
  <c r="M314" i="13"/>
  <c r="N314" i="13" s="1"/>
  <c r="J315" i="13" l="1"/>
  <c r="K315" i="13" s="1"/>
  <c r="G315" i="13"/>
  <c r="H316" i="13" l="1"/>
  <c r="L316" i="13" s="1"/>
  <c r="M315" i="13"/>
  <c r="N315" i="13" s="1"/>
  <c r="G316" i="13" l="1"/>
  <c r="H317" i="13" s="1"/>
  <c r="L317" i="13" s="1"/>
  <c r="J316" i="13"/>
  <c r="K316" i="13" s="1"/>
  <c r="M316" i="13" l="1"/>
  <c r="N316" i="13" s="1"/>
  <c r="J317" i="13"/>
  <c r="K317" i="13" s="1"/>
  <c r="G317" i="13"/>
  <c r="H318" i="13" l="1"/>
  <c r="L318" i="13" s="1"/>
  <c r="M317" i="13"/>
  <c r="N317" i="13" s="1"/>
  <c r="J318" i="13" l="1"/>
  <c r="K318" i="13" s="1"/>
  <c r="G318" i="13"/>
  <c r="H319" i="13" l="1"/>
  <c r="L319" i="13" s="1"/>
  <c r="M318" i="13"/>
  <c r="N318" i="13" s="1"/>
  <c r="J319" i="13" l="1"/>
  <c r="K319" i="13" s="1"/>
  <c r="G319" i="13"/>
  <c r="H320" i="13" l="1"/>
  <c r="L320" i="13" s="1"/>
  <c r="M319" i="13"/>
  <c r="N319" i="13" s="1"/>
  <c r="J320" i="13" l="1"/>
  <c r="K320" i="13" s="1"/>
  <c r="G320" i="13"/>
  <c r="H321" i="13" l="1"/>
  <c r="L321" i="13" s="1"/>
  <c r="M320" i="13"/>
  <c r="N320" i="13" s="1"/>
  <c r="J321" i="13" l="1"/>
  <c r="K321" i="13" s="1"/>
  <c r="G321" i="13"/>
  <c r="H322" i="13" l="1"/>
  <c r="L322" i="13" s="1"/>
  <c r="M321" i="13"/>
  <c r="N321" i="13" s="1"/>
  <c r="J322" i="13" l="1"/>
  <c r="K322" i="13" s="1"/>
  <c r="G322" i="13"/>
  <c r="H323" i="13" l="1"/>
  <c r="L323" i="13" s="1"/>
  <c r="M322" i="13"/>
  <c r="N322" i="13" s="1"/>
  <c r="J323" i="13" l="1"/>
  <c r="K323" i="13" s="1"/>
  <c r="G323" i="13"/>
  <c r="H324" i="13" l="1"/>
  <c r="L324" i="13" s="1"/>
  <c r="M323" i="13"/>
  <c r="N323" i="13" s="1"/>
  <c r="J324" i="13" l="1"/>
  <c r="K324" i="13" s="1"/>
  <c r="G324" i="13"/>
  <c r="H325" i="13" l="1"/>
  <c r="L325" i="13" s="1"/>
  <c r="M324" i="13"/>
  <c r="N324" i="13" s="1"/>
  <c r="G325" i="13" l="1"/>
  <c r="J325" i="13"/>
  <c r="K325" i="13" s="1"/>
  <c r="H326" i="13" l="1"/>
  <c r="L326" i="13" s="1"/>
  <c r="M325" i="13"/>
  <c r="N325" i="13" s="1"/>
  <c r="G326" i="13" l="1"/>
  <c r="J326" i="13"/>
  <c r="K326" i="13" s="1"/>
  <c r="H327" i="13" l="1"/>
  <c r="L327" i="13" s="1"/>
  <c r="M326" i="13"/>
  <c r="N326" i="13" s="1"/>
  <c r="G327" i="13" l="1"/>
  <c r="J327" i="13"/>
  <c r="K327" i="13" s="1"/>
  <c r="H328" i="13" l="1"/>
  <c r="M327" i="13"/>
  <c r="N327" i="13" s="1"/>
  <c r="L328" i="13" l="1"/>
  <c r="J328" i="13"/>
  <c r="K328" i="13" s="1"/>
  <c r="G328" i="13"/>
  <c r="H329" i="13" l="1"/>
  <c r="G329" i="13" s="1"/>
  <c r="M328" i="13"/>
  <c r="N328" i="13" s="1"/>
  <c r="H330" i="13" l="1"/>
  <c r="L330" i="13" s="1"/>
  <c r="M329" i="13"/>
  <c r="L329" i="13"/>
  <c r="J329" i="13"/>
  <c r="K329" i="13" s="1"/>
  <c r="N329" i="13" l="1"/>
  <c r="J330" i="13"/>
  <c r="K330" i="13" s="1"/>
  <c r="G330" i="13"/>
  <c r="H331" i="13" l="1"/>
  <c r="L331" i="13" s="1"/>
  <c r="M330" i="13"/>
  <c r="N330" i="13" s="1"/>
  <c r="J331" i="13" l="1"/>
  <c r="K331" i="13" s="1"/>
  <c r="G331" i="13"/>
  <c r="H332" i="13" l="1"/>
  <c r="M331" i="13"/>
  <c r="N331" i="13" s="1"/>
  <c r="L332" i="13" l="1"/>
  <c r="G332" i="13"/>
  <c r="J332" i="13"/>
  <c r="K332" i="13" s="1"/>
  <c r="H333" i="13" l="1"/>
  <c r="M332" i="13"/>
  <c r="N332" i="13" s="1"/>
  <c r="L333" i="13" l="1"/>
  <c r="J333" i="13"/>
  <c r="K333" i="13" s="1"/>
  <c r="G333" i="13"/>
  <c r="H334" i="13" l="1"/>
  <c r="G334" i="13" s="1"/>
  <c r="M333" i="13"/>
  <c r="N333" i="13" s="1"/>
  <c r="H335" i="13" l="1"/>
  <c r="G335" i="13" s="1"/>
  <c r="M334" i="13"/>
  <c r="L334" i="13"/>
  <c r="J334" i="13"/>
  <c r="K334" i="13" s="1"/>
  <c r="N334" i="13" l="1"/>
  <c r="H336" i="13"/>
  <c r="L336" i="13" s="1"/>
  <c r="M335" i="13"/>
  <c r="L335" i="13"/>
  <c r="J335" i="13"/>
  <c r="K335" i="13" s="1"/>
  <c r="N335" i="13" l="1"/>
  <c r="J336" i="13"/>
  <c r="K336" i="13" s="1"/>
  <c r="G336" i="13"/>
  <c r="H337" i="13" l="1"/>
  <c r="L337" i="13" s="1"/>
  <c r="M336" i="13"/>
  <c r="N336" i="13" s="1"/>
  <c r="G337" i="13" l="1"/>
  <c r="J337" i="13"/>
  <c r="K337" i="13" s="1"/>
  <c r="H338" i="13" l="1"/>
  <c r="L338" i="13" s="1"/>
  <c r="M337" i="13"/>
  <c r="N337" i="13" s="1"/>
  <c r="J338" i="13" l="1"/>
  <c r="K338" i="13" s="1"/>
  <c r="G338" i="13"/>
  <c r="H339" i="13" l="1"/>
  <c r="L339" i="13" s="1"/>
  <c r="M338" i="13"/>
  <c r="N338" i="13" s="1"/>
  <c r="G339" i="13" l="1"/>
  <c r="J339" i="13"/>
  <c r="K339" i="13" s="1"/>
  <c r="H340" i="13" l="1"/>
  <c r="L340" i="13" s="1"/>
  <c r="M339" i="13"/>
  <c r="N339" i="13" s="1"/>
  <c r="J340" i="13" l="1"/>
  <c r="K340" i="13" s="1"/>
  <c r="G340" i="13"/>
  <c r="H341" i="13" l="1"/>
  <c r="L341" i="13" s="1"/>
  <c r="M340" i="13"/>
  <c r="N340" i="13" s="1"/>
  <c r="G341" i="13" l="1"/>
  <c r="J341" i="13"/>
  <c r="K341" i="13" s="1"/>
  <c r="H342" i="13" l="1"/>
  <c r="L342" i="13" s="1"/>
  <c r="M341" i="13"/>
  <c r="N341" i="13" s="1"/>
  <c r="G342" i="13" l="1"/>
  <c r="J342" i="13"/>
  <c r="K342" i="13" s="1"/>
  <c r="H343" i="13" l="1"/>
  <c r="L343" i="13" s="1"/>
  <c r="M342" i="13"/>
  <c r="N342" i="13" s="1"/>
  <c r="G343" i="13" l="1"/>
  <c r="J343" i="13"/>
  <c r="K343" i="13" s="1"/>
  <c r="H344" i="13" l="1"/>
  <c r="L344" i="13" s="1"/>
  <c r="M343" i="13"/>
  <c r="N343" i="13" s="1"/>
  <c r="G344" i="13" l="1"/>
  <c r="J344" i="13"/>
  <c r="K344" i="13" s="1"/>
  <c r="H345" i="13" l="1"/>
  <c r="L345" i="13" s="1"/>
  <c r="M344" i="13"/>
  <c r="N344" i="13" s="1"/>
  <c r="G345" i="13" l="1"/>
  <c r="J345" i="13"/>
  <c r="K345" i="13" s="1"/>
  <c r="H346" i="13" l="1"/>
  <c r="L346" i="13" s="1"/>
  <c r="M345" i="13"/>
  <c r="N345" i="13" s="1"/>
  <c r="G346" i="13" l="1"/>
  <c r="J346" i="13"/>
  <c r="K346" i="13" s="1"/>
  <c r="H347" i="13" l="1"/>
  <c r="L347" i="13" s="1"/>
  <c r="M346" i="13"/>
  <c r="N346" i="13" s="1"/>
  <c r="G347" i="13" l="1"/>
  <c r="J347" i="13"/>
  <c r="K347" i="13" s="1"/>
  <c r="H348" i="13" l="1"/>
  <c r="L348" i="13" s="1"/>
  <c r="M347" i="13"/>
  <c r="N347" i="13" s="1"/>
  <c r="G348" i="13" l="1"/>
  <c r="J348" i="13"/>
  <c r="K348" i="13" s="1"/>
  <c r="H349" i="13" l="1"/>
  <c r="L349" i="13" s="1"/>
  <c r="M348" i="13"/>
  <c r="N348" i="13" s="1"/>
  <c r="J349" i="13" l="1"/>
  <c r="K349" i="13" s="1"/>
  <c r="G349" i="13"/>
  <c r="H350" i="13" l="1"/>
  <c r="L350" i="13" s="1"/>
  <c r="M349" i="13"/>
  <c r="N349" i="13" s="1"/>
  <c r="G350" i="13" l="1"/>
  <c r="J350" i="13"/>
  <c r="K350" i="13" s="1"/>
  <c r="H351" i="13" l="1"/>
  <c r="L351" i="13" s="1"/>
  <c r="M350" i="13"/>
  <c r="N350" i="13" s="1"/>
  <c r="G351" i="13" l="1"/>
  <c r="J351" i="13"/>
  <c r="K351" i="13" s="1"/>
  <c r="H352" i="13" l="1"/>
  <c r="L352" i="13" s="1"/>
  <c r="M351" i="13"/>
  <c r="N351" i="13" s="1"/>
  <c r="J352" i="13" l="1"/>
  <c r="K352" i="13" s="1"/>
  <c r="G352" i="13"/>
  <c r="H353" i="13" l="1"/>
  <c r="L353" i="13" s="1"/>
  <c r="M352" i="13"/>
  <c r="N352" i="13" s="1"/>
  <c r="G353" i="13" l="1"/>
  <c r="J353" i="13"/>
  <c r="K353" i="13" s="1"/>
  <c r="H354" i="13" l="1"/>
  <c r="L354" i="13" s="1"/>
  <c r="M353" i="13"/>
  <c r="N353" i="13" s="1"/>
  <c r="G354" i="13" l="1"/>
  <c r="J354" i="13"/>
  <c r="K354" i="13" s="1"/>
  <c r="H355" i="13" l="1"/>
  <c r="L355" i="13" s="1"/>
  <c r="M354" i="13"/>
  <c r="N354" i="13" s="1"/>
  <c r="G355" i="13" l="1"/>
  <c r="J355" i="13"/>
  <c r="K355" i="13" s="1"/>
  <c r="H356" i="13" l="1"/>
  <c r="M355" i="13"/>
  <c r="N355" i="13" s="1"/>
  <c r="L356" i="13" l="1"/>
  <c r="G356" i="13"/>
  <c r="J356" i="13"/>
  <c r="K356" i="13" s="1"/>
  <c r="H357" i="13" l="1"/>
  <c r="M356" i="13"/>
  <c r="N356" i="13" s="1"/>
  <c r="L357" i="13" l="1"/>
  <c r="J357" i="13"/>
  <c r="K357" i="13" s="1"/>
  <c r="G357" i="13"/>
  <c r="H358" i="13" l="1"/>
  <c r="M357" i="13"/>
  <c r="N357" i="13" s="1"/>
  <c r="L358" i="13" l="1"/>
  <c r="J358" i="13"/>
  <c r="K358" i="13" s="1"/>
  <c r="G358" i="13"/>
  <c r="H359" i="13" l="1"/>
  <c r="M358" i="13"/>
  <c r="N358" i="13" s="1"/>
  <c r="L359" i="13" l="1"/>
  <c r="J359" i="13"/>
  <c r="K359" i="13" s="1"/>
  <c r="G359" i="13"/>
  <c r="H360" i="13" l="1"/>
  <c r="M359" i="13"/>
  <c r="N359" i="13" s="1"/>
  <c r="L360" i="13" l="1"/>
  <c r="J360" i="13"/>
  <c r="K360" i="13" s="1"/>
  <c r="G360" i="13"/>
  <c r="H361" i="13" l="1"/>
  <c r="M360" i="13"/>
  <c r="N360" i="13" s="1"/>
  <c r="L361" i="13" l="1"/>
  <c r="J361" i="13"/>
  <c r="K361" i="13" s="1"/>
  <c r="G361" i="13"/>
  <c r="H362" i="13" l="1"/>
  <c r="M361" i="13"/>
  <c r="N361" i="13" s="1"/>
  <c r="L362" i="13" l="1"/>
  <c r="J362" i="13"/>
  <c r="K362" i="13" s="1"/>
  <c r="G362" i="13"/>
  <c r="H363" i="13" l="1"/>
  <c r="M362" i="13"/>
  <c r="N362" i="13" s="1"/>
  <c r="L363" i="13" l="1"/>
  <c r="G363" i="13"/>
  <c r="J363" i="13"/>
  <c r="K363" i="13" s="1"/>
  <c r="H364" i="13" l="1"/>
  <c r="M363" i="13"/>
  <c r="N363" i="13" s="1"/>
  <c r="L364" i="13" l="1"/>
  <c r="G364" i="13"/>
  <c r="J364" i="13"/>
  <c r="K364" i="13" s="1"/>
  <c r="H365" i="13" l="1"/>
  <c r="M364" i="13"/>
  <c r="N364" i="13" s="1"/>
  <c r="L365" i="13" l="1"/>
  <c r="J365" i="13"/>
  <c r="K365" i="13" s="1"/>
  <c r="G365" i="13"/>
  <c r="H366" i="13" l="1"/>
  <c r="M365" i="13"/>
  <c r="N365" i="13" s="1"/>
  <c r="L366" i="13" l="1"/>
  <c r="J366" i="13"/>
  <c r="K366" i="13" s="1"/>
  <c r="G366" i="13"/>
  <c r="H367" i="13" l="1"/>
  <c r="M366" i="13"/>
  <c r="N366" i="13" s="1"/>
  <c r="L367" i="13" l="1"/>
  <c r="G367" i="13"/>
  <c r="J367" i="13"/>
  <c r="K367" i="13" s="1"/>
  <c r="H368" i="13" l="1"/>
  <c r="M367" i="13"/>
  <c r="N367" i="13" s="1"/>
  <c r="L368" i="13" l="1"/>
  <c r="J368" i="13"/>
  <c r="K368" i="13" s="1"/>
  <c r="G368" i="13"/>
  <c r="H369" i="13" l="1"/>
  <c r="M368" i="13"/>
  <c r="N368" i="13" s="1"/>
  <c r="L369" i="13" l="1"/>
  <c r="J369" i="13"/>
  <c r="K369" i="13" s="1"/>
  <c r="G369" i="13"/>
  <c r="H370" i="13" l="1"/>
  <c r="M369" i="13"/>
  <c r="N369" i="13" s="1"/>
  <c r="L370" i="13" l="1"/>
  <c r="J370" i="13"/>
  <c r="K370" i="13" s="1"/>
  <c r="G370" i="13"/>
  <c r="H371" i="13" l="1"/>
  <c r="M370" i="13"/>
  <c r="N370" i="13" s="1"/>
  <c r="L371" i="13" l="1"/>
  <c r="G371" i="13"/>
  <c r="J371" i="13"/>
  <c r="K371" i="13" s="1"/>
  <c r="H372" i="13" l="1"/>
  <c r="M371" i="13"/>
  <c r="N371" i="13" s="1"/>
  <c r="L372" i="13" l="1"/>
  <c r="G372" i="13"/>
  <c r="J372" i="13"/>
  <c r="K372" i="13" s="1"/>
  <c r="H373" i="13" l="1"/>
  <c r="M372" i="13"/>
  <c r="N372" i="13" s="1"/>
  <c r="L373" i="13" l="1"/>
  <c r="J373" i="13"/>
  <c r="K373" i="13" s="1"/>
  <c r="G373" i="13"/>
  <c r="H374" i="13" l="1"/>
  <c r="G374" i="13" s="1"/>
  <c r="M373" i="13"/>
  <c r="N373" i="13" s="1"/>
  <c r="H375" i="13" l="1"/>
  <c r="G375" i="13" s="1"/>
  <c r="M374" i="13"/>
  <c r="L374" i="13"/>
  <c r="J374" i="13"/>
  <c r="K374" i="13" s="1"/>
  <c r="N374" i="13" l="1"/>
  <c r="H376" i="13"/>
  <c r="L376" i="13" s="1"/>
  <c r="M375" i="13"/>
  <c r="L375" i="13"/>
  <c r="J375" i="13"/>
  <c r="K375" i="13" s="1"/>
  <c r="N375" i="13" l="1"/>
  <c r="G376" i="13"/>
  <c r="J376" i="13"/>
  <c r="K376" i="13" s="1"/>
  <c r="H377" i="13" l="1"/>
  <c r="L377" i="13" s="1"/>
  <c r="M376" i="13"/>
  <c r="N376" i="13" s="1"/>
  <c r="J377" i="13" l="1"/>
  <c r="K377" i="13" s="1"/>
  <c r="G377" i="13"/>
  <c r="H378" i="13" l="1"/>
  <c r="L378" i="13" s="1"/>
  <c r="M377" i="13"/>
  <c r="N377" i="13" s="1"/>
  <c r="G378" i="13" l="1"/>
  <c r="J378" i="13"/>
  <c r="K378" i="13" s="1"/>
  <c r="H379" i="13" l="1"/>
  <c r="L379" i="13" s="1"/>
  <c r="M378" i="13"/>
  <c r="N378" i="13" s="1"/>
  <c r="J379" i="13" l="1"/>
  <c r="K379" i="13" s="1"/>
  <c r="G379" i="13"/>
  <c r="H380" i="13" l="1"/>
  <c r="L380" i="13" s="1"/>
  <c r="M379" i="13"/>
  <c r="N379" i="13" s="1"/>
  <c r="G380" i="13" l="1"/>
  <c r="H381" i="13" s="1"/>
  <c r="L381" i="13" s="1"/>
  <c r="J380" i="13"/>
  <c r="K380" i="13" s="1"/>
  <c r="M380" i="13" l="1"/>
  <c r="N380" i="13" s="1"/>
  <c r="G381" i="13"/>
  <c r="J381" i="13"/>
  <c r="K381" i="13" s="1"/>
  <c r="H382" i="13" l="1"/>
  <c r="L382" i="13" s="1"/>
  <c r="M381" i="13"/>
  <c r="N381" i="13" s="1"/>
  <c r="G382" i="13" l="1"/>
  <c r="H383" i="13" s="1"/>
  <c r="L383" i="13" s="1"/>
  <c r="J382" i="13"/>
  <c r="K382" i="13" s="1"/>
  <c r="M382" i="13" l="1"/>
  <c r="N382" i="13" s="1"/>
  <c r="J383" i="13"/>
  <c r="K383" i="13" s="1"/>
  <c r="G383" i="13"/>
  <c r="H384" i="13" l="1"/>
  <c r="L384" i="13" s="1"/>
  <c r="M383" i="13"/>
  <c r="N383" i="13" s="1"/>
  <c r="J384" i="13" l="1"/>
  <c r="K384" i="13" s="1"/>
  <c r="G384" i="13"/>
  <c r="H385" i="13" l="1"/>
  <c r="L385" i="13" s="1"/>
  <c r="M384" i="13"/>
  <c r="N384" i="13" s="1"/>
  <c r="J385" i="13" l="1"/>
  <c r="K385" i="13" s="1"/>
  <c r="G385" i="13"/>
  <c r="H386" i="13" l="1"/>
  <c r="L386" i="13" s="1"/>
  <c r="M385" i="13"/>
  <c r="N385" i="13" s="1"/>
  <c r="J386" i="13" l="1"/>
  <c r="K386" i="13" s="1"/>
  <c r="G386" i="13"/>
  <c r="H387" i="13" l="1"/>
  <c r="L387" i="13" s="1"/>
  <c r="M386" i="13"/>
  <c r="N386" i="13" s="1"/>
  <c r="J387" i="13" l="1"/>
  <c r="K387" i="13" s="1"/>
  <c r="G387" i="13"/>
  <c r="H388" i="13" l="1"/>
  <c r="L388" i="13" s="1"/>
  <c r="M387" i="13"/>
  <c r="N387" i="13" s="1"/>
  <c r="J388" i="13" l="1"/>
  <c r="K388" i="13" s="1"/>
  <c r="G388" i="13"/>
  <c r="H389" i="13" l="1"/>
  <c r="L389" i="13" s="1"/>
  <c r="M388" i="13"/>
  <c r="N388" i="13" s="1"/>
  <c r="J389" i="13" l="1"/>
  <c r="K389" i="13" s="1"/>
  <c r="G389" i="13"/>
  <c r="H390" i="13" l="1"/>
  <c r="L390" i="13" s="1"/>
  <c r="M389" i="13"/>
  <c r="N389" i="13" s="1"/>
  <c r="J390" i="13" l="1"/>
  <c r="K390" i="13" s="1"/>
  <c r="G390" i="13"/>
  <c r="H391" i="13" l="1"/>
  <c r="L391" i="13" s="1"/>
  <c r="M390" i="13"/>
  <c r="N390" i="13" s="1"/>
  <c r="J391" i="13" l="1"/>
  <c r="K391" i="13" s="1"/>
  <c r="G391" i="13"/>
  <c r="H392" i="13" l="1"/>
  <c r="L392" i="13" s="1"/>
  <c r="M391" i="13"/>
  <c r="N391" i="13" s="1"/>
  <c r="J392" i="13" l="1"/>
  <c r="K392" i="13" s="1"/>
  <c r="G392" i="13"/>
  <c r="H393" i="13" l="1"/>
  <c r="L393" i="13" s="1"/>
  <c r="M392" i="13"/>
  <c r="N392" i="13" s="1"/>
  <c r="G393" i="13" l="1"/>
  <c r="J393" i="13"/>
  <c r="K393" i="13" s="1"/>
  <c r="H394" i="13" l="1"/>
  <c r="L394" i="13" s="1"/>
  <c r="M393" i="13"/>
  <c r="N393" i="13" s="1"/>
  <c r="G394" i="13" l="1"/>
  <c r="J394" i="13"/>
  <c r="K394" i="13" s="1"/>
  <c r="H395" i="13" l="1"/>
  <c r="L395" i="13" s="1"/>
  <c r="M394" i="13"/>
  <c r="N394" i="13" s="1"/>
  <c r="G395" i="13" l="1"/>
  <c r="J395" i="13"/>
  <c r="K395" i="13" s="1"/>
  <c r="H396" i="13" l="1"/>
  <c r="L396" i="13" s="1"/>
  <c r="M395" i="13"/>
  <c r="N395" i="13" s="1"/>
  <c r="G396" i="13" l="1"/>
  <c r="J396" i="13"/>
  <c r="K396" i="13" s="1"/>
  <c r="H397" i="13" l="1"/>
  <c r="L397" i="13" s="1"/>
  <c r="M396" i="13"/>
  <c r="N396" i="13" s="1"/>
  <c r="G397" i="13" l="1"/>
  <c r="J397" i="13"/>
  <c r="K397" i="13" s="1"/>
  <c r="H398" i="13"/>
  <c r="L398" i="13" s="1"/>
  <c r="M397" i="13"/>
  <c r="J398" i="13" l="1"/>
  <c r="K398" i="13" s="1"/>
  <c r="G398" i="13"/>
  <c r="N397" i="13"/>
  <c r="H399" i="13" l="1"/>
  <c r="L399" i="13" s="1"/>
  <c r="M398" i="13"/>
  <c r="N398" i="13" s="1"/>
  <c r="G399" i="13" l="1"/>
  <c r="J399" i="13"/>
  <c r="K399" i="13" s="1"/>
  <c r="H400" i="13" l="1"/>
  <c r="L400" i="13" s="1"/>
  <c r="M399" i="13"/>
  <c r="N399" i="13" s="1"/>
  <c r="J400" i="13" l="1"/>
  <c r="K400" i="13" s="1"/>
  <c r="G400" i="13"/>
  <c r="H401" i="13" l="1"/>
  <c r="L401" i="13" s="1"/>
  <c r="M400" i="13"/>
  <c r="N400" i="13" s="1"/>
  <c r="J401" i="13" l="1"/>
  <c r="K401" i="13" s="1"/>
  <c r="G401" i="13"/>
  <c r="H402" i="13" l="1"/>
  <c r="L402" i="13" s="1"/>
  <c r="M401" i="13"/>
  <c r="N401" i="13" s="1"/>
  <c r="G402" i="13" l="1"/>
  <c r="J402" i="13"/>
  <c r="K402" i="13" s="1"/>
  <c r="H403" i="13" l="1"/>
  <c r="L403" i="13" s="1"/>
  <c r="M402" i="13"/>
  <c r="N402" i="13" s="1"/>
  <c r="G403" i="13" l="1"/>
  <c r="J403" i="13"/>
  <c r="K403" i="13" s="1"/>
  <c r="H404" i="13" l="1"/>
  <c r="L404" i="13" s="1"/>
  <c r="M403" i="13"/>
  <c r="N403" i="13" s="1"/>
  <c r="G404" i="13" l="1"/>
  <c r="J404" i="13"/>
  <c r="K404" i="13" s="1"/>
  <c r="H405" i="13" l="1"/>
  <c r="L405" i="13" s="1"/>
  <c r="M404" i="13"/>
  <c r="N404" i="13" s="1"/>
  <c r="J405" i="13" l="1"/>
  <c r="K405" i="13" s="1"/>
  <c r="G405" i="13"/>
  <c r="H406" i="13" l="1"/>
  <c r="L406" i="13" s="1"/>
  <c r="M405" i="13"/>
  <c r="N405" i="13" s="1"/>
  <c r="G406" i="13" l="1"/>
  <c r="J406" i="13"/>
  <c r="K406" i="13" s="1"/>
  <c r="H407" i="13" l="1"/>
  <c r="L407" i="13" s="1"/>
  <c r="M406" i="13"/>
  <c r="N406" i="13" s="1"/>
  <c r="J407" i="13" l="1"/>
  <c r="K407" i="13" s="1"/>
  <c r="G407" i="13"/>
  <c r="H408" i="13" l="1"/>
  <c r="L408" i="13" s="1"/>
  <c r="M407" i="13"/>
  <c r="N407" i="13" s="1"/>
  <c r="J408" i="13" l="1"/>
  <c r="K408" i="13" s="1"/>
  <c r="G408" i="13"/>
  <c r="H409" i="13" l="1"/>
  <c r="L409" i="13" s="1"/>
  <c r="M408" i="13"/>
  <c r="N408" i="13" s="1"/>
  <c r="G409" i="13" l="1"/>
  <c r="J409" i="13"/>
  <c r="K409" i="13" s="1"/>
  <c r="H410" i="13" l="1"/>
  <c r="L410" i="13" s="1"/>
  <c r="M409" i="13"/>
  <c r="N409" i="13" s="1"/>
  <c r="G410" i="13" l="1"/>
  <c r="H411" i="13" s="1"/>
  <c r="L411" i="13" s="1"/>
  <c r="J410" i="13"/>
  <c r="K410" i="13" s="1"/>
  <c r="M410" i="13" l="1"/>
  <c r="N410" i="13" s="1"/>
  <c r="J411" i="13"/>
  <c r="K411" i="13" s="1"/>
  <c r="G411" i="13"/>
  <c r="H412" i="13" l="1"/>
  <c r="L412" i="13" s="1"/>
  <c r="M411" i="13"/>
  <c r="N411" i="13" s="1"/>
  <c r="J412" i="13" l="1"/>
  <c r="K412" i="13" s="1"/>
  <c r="G412" i="13"/>
  <c r="H413" i="13" l="1"/>
  <c r="L413" i="13" s="1"/>
  <c r="M412" i="13"/>
  <c r="N412" i="13" s="1"/>
  <c r="J413" i="13" l="1"/>
  <c r="K413" i="13" s="1"/>
  <c r="G413" i="13"/>
  <c r="H414" i="13" l="1"/>
  <c r="L414" i="13" s="1"/>
  <c r="M413" i="13"/>
  <c r="N413" i="13" s="1"/>
  <c r="J414" i="13" l="1"/>
  <c r="K414" i="13" s="1"/>
  <c r="G414" i="13"/>
  <c r="H415" i="13" l="1"/>
  <c r="L415" i="13" s="1"/>
  <c r="M414" i="13"/>
  <c r="N414" i="13" s="1"/>
  <c r="J415" i="13" l="1"/>
  <c r="K415" i="13" s="1"/>
  <c r="G415" i="13"/>
  <c r="H416" i="13" l="1"/>
  <c r="L416" i="13" s="1"/>
  <c r="M415" i="13"/>
  <c r="N415" i="13" s="1"/>
  <c r="J416" i="13" l="1"/>
  <c r="K416" i="13" s="1"/>
  <c r="G416" i="13"/>
  <c r="H417" i="13" l="1"/>
  <c r="L417" i="13" s="1"/>
  <c r="M416" i="13"/>
  <c r="N416" i="13" s="1"/>
  <c r="J417" i="13" l="1"/>
  <c r="K417" i="13" s="1"/>
  <c r="G417" i="13"/>
  <c r="H418" i="13" l="1"/>
  <c r="L418" i="13" s="1"/>
  <c r="M417" i="13"/>
  <c r="N417" i="13" s="1"/>
  <c r="J418" i="13" l="1"/>
  <c r="K418" i="13" s="1"/>
  <c r="G418" i="13"/>
  <c r="H419" i="13" l="1"/>
  <c r="L419" i="13" s="1"/>
  <c r="M418" i="13"/>
  <c r="N418" i="13" s="1"/>
  <c r="J419" i="13" l="1"/>
  <c r="K419" i="13" s="1"/>
  <c r="G419" i="13"/>
  <c r="H420" i="13" l="1"/>
  <c r="L420" i="13" s="1"/>
  <c r="M419" i="13"/>
  <c r="N419" i="13" s="1"/>
  <c r="J420" i="13" l="1"/>
  <c r="K420" i="13" s="1"/>
  <c r="G420" i="13"/>
  <c r="H421" i="13" l="1"/>
  <c r="L421" i="13" s="1"/>
  <c r="M420" i="13"/>
  <c r="N420" i="13" s="1"/>
  <c r="J421" i="13" l="1"/>
  <c r="K421" i="13" s="1"/>
  <c r="G421" i="13"/>
  <c r="H422" i="13" l="1"/>
  <c r="L422" i="13" s="1"/>
  <c r="M421" i="13"/>
  <c r="N421" i="13" s="1"/>
  <c r="G422" i="13" l="1"/>
  <c r="J422" i="13"/>
  <c r="K422" i="13" s="1"/>
  <c r="H423" i="13" l="1"/>
  <c r="L423" i="13" s="1"/>
  <c r="M422" i="13"/>
  <c r="N422" i="13" s="1"/>
  <c r="G423" i="13" l="1"/>
  <c r="J423" i="13"/>
  <c r="K423" i="13" s="1"/>
  <c r="H424" i="13" l="1"/>
  <c r="L424" i="13" s="1"/>
  <c r="M423" i="13"/>
  <c r="N423" i="13" s="1"/>
  <c r="G424" i="13" l="1"/>
  <c r="J424" i="13"/>
  <c r="K424" i="13" s="1"/>
  <c r="H425" i="13" l="1"/>
  <c r="L425" i="13" s="1"/>
  <c r="M424" i="13"/>
  <c r="N424" i="13" s="1"/>
  <c r="J425" i="13" l="1"/>
  <c r="K425" i="13" s="1"/>
  <c r="G425" i="13"/>
  <c r="H426" i="13" l="1"/>
  <c r="L426" i="13" s="1"/>
  <c r="M425" i="13"/>
  <c r="N425" i="13" s="1"/>
  <c r="G426" i="13" l="1"/>
  <c r="J426" i="13"/>
  <c r="K426" i="13" s="1"/>
  <c r="H427" i="13" l="1"/>
  <c r="L427" i="13" s="1"/>
  <c r="M426" i="13"/>
  <c r="N426" i="13" s="1"/>
  <c r="J427" i="13" l="1"/>
  <c r="K427" i="13" s="1"/>
  <c r="G427" i="13"/>
  <c r="H428" i="13" l="1"/>
  <c r="L428" i="13" s="1"/>
  <c r="M427" i="13"/>
  <c r="N427" i="13" s="1"/>
  <c r="J428" i="13" l="1"/>
  <c r="K428" i="13" s="1"/>
  <c r="G428" i="13"/>
  <c r="H429" i="13" l="1"/>
  <c r="M428" i="13"/>
  <c r="N428" i="13" s="1"/>
  <c r="L429" i="13" l="1"/>
  <c r="G429" i="13"/>
  <c r="J429" i="13"/>
  <c r="K429" i="13" s="1"/>
  <c r="H430" i="13" l="1"/>
  <c r="M429" i="13"/>
  <c r="N429" i="13" s="1"/>
  <c r="L430" i="13" l="1"/>
  <c r="J430" i="13"/>
  <c r="K430" i="13" s="1"/>
  <c r="G430" i="13"/>
  <c r="H431" i="13" l="1"/>
  <c r="M430" i="13"/>
  <c r="N430" i="13" s="1"/>
  <c r="L431" i="13" l="1"/>
  <c r="J431" i="13"/>
  <c r="K431" i="13" s="1"/>
  <c r="G431" i="13"/>
  <c r="H432" i="13" l="1"/>
  <c r="M431" i="13"/>
  <c r="N431" i="13" s="1"/>
  <c r="L432" i="13" l="1"/>
  <c r="J432" i="13"/>
  <c r="K432" i="13" s="1"/>
  <c r="G432" i="13"/>
  <c r="H433" i="13" l="1"/>
  <c r="M432" i="13"/>
  <c r="N432" i="13" s="1"/>
  <c r="L433" i="13" l="1"/>
  <c r="J433" i="13"/>
  <c r="K433" i="13" s="1"/>
  <c r="G433" i="13"/>
  <c r="H434" i="13" l="1"/>
  <c r="M433" i="13"/>
  <c r="N433" i="13" s="1"/>
  <c r="L434" i="13" l="1"/>
  <c r="J434" i="13"/>
  <c r="K434" i="13" s="1"/>
  <c r="G434" i="13"/>
  <c r="H435" i="13" l="1"/>
  <c r="M434" i="13"/>
  <c r="N434" i="13" s="1"/>
  <c r="L435" i="13" l="1"/>
  <c r="J435" i="13"/>
  <c r="K435" i="13" s="1"/>
  <c r="G435" i="13"/>
  <c r="H436" i="13" l="1"/>
  <c r="M435" i="13"/>
  <c r="N435" i="13" s="1"/>
  <c r="L436" i="13" l="1"/>
  <c r="J436" i="13"/>
  <c r="K436" i="13" s="1"/>
  <c r="G436" i="13"/>
  <c r="H437" i="13" l="1"/>
  <c r="G437" i="13" s="1"/>
  <c r="M436" i="13"/>
  <c r="N436" i="13" s="1"/>
  <c r="H438" i="13" l="1"/>
  <c r="G438" i="13" s="1"/>
  <c r="M437" i="13"/>
  <c r="L437" i="13"/>
  <c r="J437" i="13"/>
  <c r="K437" i="13" s="1"/>
  <c r="N437" i="13" l="1"/>
  <c r="H439" i="13"/>
  <c r="L439" i="13" s="1"/>
  <c r="M438" i="13"/>
  <c r="L438" i="13"/>
  <c r="J438" i="13"/>
  <c r="K438" i="13" s="1"/>
  <c r="N438" i="13" l="1"/>
  <c r="G439" i="13"/>
  <c r="H440" i="13" s="1"/>
  <c r="L440" i="13" s="1"/>
  <c r="J439" i="13"/>
  <c r="K439" i="13" s="1"/>
  <c r="M439" i="13" l="1"/>
  <c r="N439" i="13" s="1"/>
  <c r="J440" i="13"/>
  <c r="K440" i="13" s="1"/>
  <c r="G440" i="13"/>
  <c r="H441" i="13" l="1"/>
  <c r="L441" i="13" s="1"/>
  <c r="M440" i="13"/>
  <c r="N440" i="13" s="1"/>
  <c r="J441" i="13" l="1"/>
  <c r="K441" i="13" s="1"/>
  <c r="G441" i="13"/>
  <c r="H442" i="13" l="1"/>
  <c r="L442" i="13" s="1"/>
  <c r="M441" i="13"/>
  <c r="N441" i="13" s="1"/>
  <c r="J442" i="13" l="1"/>
  <c r="K442" i="13" s="1"/>
  <c r="G442" i="13"/>
  <c r="H443" i="13" l="1"/>
  <c r="L443" i="13" s="1"/>
  <c r="M442" i="13"/>
  <c r="N442" i="13" s="1"/>
  <c r="J443" i="13" l="1"/>
  <c r="K443" i="13" s="1"/>
  <c r="G443" i="13"/>
  <c r="H444" i="13" l="1"/>
  <c r="L444" i="13" s="1"/>
  <c r="M443" i="13"/>
  <c r="N443" i="13" s="1"/>
  <c r="J444" i="13" l="1"/>
  <c r="K444" i="13" s="1"/>
  <c r="G444" i="13"/>
  <c r="H445" i="13" l="1"/>
  <c r="L445" i="13" s="1"/>
  <c r="M444" i="13"/>
  <c r="N444" i="13" s="1"/>
  <c r="J445" i="13" l="1"/>
  <c r="K445" i="13" s="1"/>
  <c r="G445" i="13"/>
  <c r="H446" i="13" l="1"/>
  <c r="L446" i="13" s="1"/>
  <c r="M445" i="13"/>
  <c r="N445" i="13" s="1"/>
  <c r="J446" i="13" l="1"/>
  <c r="K446" i="13" s="1"/>
  <c r="G446" i="13"/>
  <c r="H447" i="13" l="1"/>
  <c r="L447" i="13" s="1"/>
  <c r="M446" i="13"/>
  <c r="N446" i="13" s="1"/>
  <c r="G447" i="13" l="1"/>
  <c r="J447" i="13"/>
  <c r="K447" i="13" s="1"/>
  <c r="H448" i="13" l="1"/>
  <c r="L448" i="13" s="1"/>
  <c r="M447" i="13"/>
  <c r="N447" i="13" s="1"/>
  <c r="G448" i="13" l="1"/>
  <c r="J448" i="13"/>
  <c r="K448" i="13" s="1"/>
  <c r="H449" i="13" l="1"/>
  <c r="L449" i="13" s="1"/>
  <c r="M448" i="13"/>
  <c r="N448" i="13" s="1"/>
  <c r="J449" i="13" l="1"/>
  <c r="K449" i="13" s="1"/>
  <c r="G449" i="13"/>
  <c r="H450" i="13" l="1"/>
  <c r="L450" i="13" s="1"/>
  <c r="M449" i="13"/>
  <c r="N449" i="13" s="1"/>
  <c r="J450" i="13" l="1"/>
  <c r="K450" i="13" s="1"/>
  <c r="G450" i="13"/>
  <c r="H451" i="13" l="1"/>
  <c r="M450" i="13"/>
  <c r="N450" i="13" s="1"/>
  <c r="L451" i="13" l="1"/>
  <c r="G451" i="13"/>
  <c r="J451" i="13"/>
  <c r="K451" i="13" s="1"/>
  <c r="H452" i="13" l="1"/>
  <c r="M451" i="13"/>
  <c r="N451" i="13" s="1"/>
  <c r="L452" i="13" l="1"/>
  <c r="J452" i="13"/>
  <c r="K452" i="13" s="1"/>
  <c r="G452" i="13"/>
  <c r="H453" i="13" l="1"/>
  <c r="M452" i="13"/>
  <c r="N452" i="13" s="1"/>
  <c r="L453" i="13" l="1"/>
  <c r="G453" i="13"/>
  <c r="J453" i="13"/>
  <c r="K453" i="13" s="1"/>
  <c r="H454" i="13" l="1"/>
  <c r="M453" i="13"/>
  <c r="N453" i="13" s="1"/>
  <c r="L454" i="13" l="1"/>
  <c r="J454" i="13"/>
  <c r="K454" i="13" s="1"/>
  <c r="G454" i="13"/>
  <c r="H455" i="13" l="1"/>
  <c r="M454" i="13"/>
  <c r="N454" i="13" s="1"/>
  <c r="L455" i="13" l="1"/>
  <c r="J455" i="13"/>
  <c r="K455" i="13" s="1"/>
  <c r="G455" i="13"/>
  <c r="H456" i="13" l="1"/>
  <c r="M455" i="13"/>
  <c r="N455" i="13" s="1"/>
  <c r="L456" i="13" l="1"/>
  <c r="G456" i="13"/>
  <c r="J456" i="13"/>
  <c r="K456" i="13" s="1"/>
  <c r="H457" i="13" l="1"/>
  <c r="M456" i="13"/>
  <c r="N456" i="13" s="1"/>
  <c r="L457" i="13" l="1"/>
  <c r="G457" i="13"/>
  <c r="J457" i="13"/>
  <c r="K457" i="13" s="1"/>
  <c r="H458" i="13" l="1"/>
  <c r="M457" i="13"/>
  <c r="N457" i="13" s="1"/>
  <c r="L458" i="13" l="1"/>
  <c r="J458" i="13"/>
  <c r="K458" i="13" s="1"/>
  <c r="G458" i="13"/>
  <c r="H459" i="13" l="1"/>
  <c r="M458" i="13"/>
  <c r="N458" i="13" s="1"/>
  <c r="L459" i="13" l="1"/>
  <c r="G459" i="13"/>
  <c r="J459" i="13"/>
  <c r="K459" i="13" s="1"/>
  <c r="H460" i="13" l="1"/>
  <c r="M459" i="13"/>
  <c r="N459" i="13" s="1"/>
  <c r="L460" i="13" l="1"/>
  <c r="J460" i="13"/>
  <c r="K460" i="13" s="1"/>
  <c r="G460" i="13"/>
  <c r="H461" i="13" l="1"/>
  <c r="M460" i="13"/>
  <c r="N460" i="13" s="1"/>
  <c r="L461" i="13" l="1"/>
  <c r="J461" i="13"/>
  <c r="K461" i="13" s="1"/>
  <c r="G461" i="13"/>
  <c r="H462" i="13" l="1"/>
  <c r="M461" i="13"/>
  <c r="N461" i="13" s="1"/>
  <c r="L462" i="13" l="1"/>
  <c r="J462" i="13"/>
  <c r="K462" i="13" s="1"/>
  <c r="G462" i="13"/>
  <c r="H463" i="13" l="1"/>
  <c r="M462" i="13"/>
  <c r="N462" i="13" s="1"/>
  <c r="L463" i="13" l="1"/>
  <c r="J463" i="13"/>
  <c r="K463" i="13" s="1"/>
  <c r="G463" i="13"/>
  <c r="H464" i="13" l="1"/>
  <c r="M463" i="13"/>
  <c r="N463" i="13" s="1"/>
  <c r="L464" i="13" l="1"/>
  <c r="J464" i="13"/>
  <c r="K464" i="13" s="1"/>
  <c r="G464" i="13"/>
  <c r="H465" i="13" l="1"/>
  <c r="M464" i="13"/>
  <c r="N464" i="13" s="1"/>
  <c r="L465" i="13" l="1"/>
  <c r="J465" i="13"/>
  <c r="K465" i="13" s="1"/>
  <c r="G465" i="13"/>
  <c r="H466" i="13" l="1"/>
  <c r="M465" i="13"/>
  <c r="N465" i="13" s="1"/>
  <c r="L466" i="13" l="1"/>
  <c r="G466" i="13"/>
  <c r="J466" i="13"/>
  <c r="K466" i="13" s="1"/>
  <c r="H467" i="13" l="1"/>
  <c r="M466" i="13"/>
  <c r="N466" i="13" s="1"/>
  <c r="L467" i="13" l="1"/>
  <c r="J467" i="13"/>
  <c r="K467" i="13" s="1"/>
  <c r="G467" i="13"/>
  <c r="H468" i="13" l="1"/>
  <c r="M467" i="13"/>
  <c r="N467" i="13" s="1"/>
  <c r="L468" i="13" l="1"/>
  <c r="J468" i="13"/>
  <c r="K468" i="13" s="1"/>
  <c r="G468" i="13"/>
  <c r="H469" i="13" l="1"/>
  <c r="M468" i="13"/>
  <c r="N468" i="13" s="1"/>
  <c r="L469" i="13" l="1"/>
  <c r="J469" i="13"/>
  <c r="K469" i="13" s="1"/>
  <c r="G469" i="13"/>
  <c r="H470" i="13" l="1"/>
  <c r="M469" i="13"/>
  <c r="N469" i="13" s="1"/>
  <c r="L470" i="13" l="1"/>
  <c r="J470" i="13"/>
  <c r="K470" i="13" s="1"/>
  <c r="G470" i="13"/>
  <c r="H471" i="13" l="1"/>
  <c r="M470" i="13"/>
  <c r="N470" i="13" s="1"/>
  <c r="L471" i="13" l="1"/>
  <c r="J471" i="13"/>
  <c r="K471" i="13" s="1"/>
  <c r="G471" i="13"/>
  <c r="H472" i="13" l="1"/>
  <c r="M471" i="13"/>
  <c r="N471" i="13" s="1"/>
  <c r="L472" i="13" l="1"/>
  <c r="J472" i="13"/>
  <c r="K472" i="13" s="1"/>
  <c r="G472" i="13"/>
  <c r="H473" i="13" l="1"/>
  <c r="M472" i="13"/>
  <c r="N472" i="13" s="1"/>
  <c r="L473" i="13" l="1"/>
  <c r="J473" i="13"/>
  <c r="K473" i="13" s="1"/>
  <c r="G473" i="13"/>
  <c r="H474" i="13" l="1"/>
  <c r="M473" i="13"/>
  <c r="N473" i="13" s="1"/>
  <c r="L474" i="13" l="1"/>
  <c r="J474" i="13"/>
  <c r="K474" i="13" s="1"/>
  <c r="G474" i="13"/>
  <c r="H475" i="13" l="1"/>
  <c r="M474" i="13"/>
  <c r="N474" i="13" s="1"/>
  <c r="L475" i="13" l="1"/>
  <c r="J475" i="13"/>
  <c r="K475" i="13" s="1"/>
  <c r="G475" i="13"/>
  <c r="H476" i="13" l="1"/>
  <c r="M475" i="13"/>
  <c r="N475" i="13" s="1"/>
  <c r="L476" i="13" l="1"/>
  <c r="G476" i="13"/>
  <c r="J476" i="13"/>
  <c r="K476" i="13" s="1"/>
  <c r="H477" i="13" l="1"/>
  <c r="M476" i="13"/>
  <c r="N476" i="13" s="1"/>
  <c r="L477" i="13" l="1"/>
  <c r="J477" i="13"/>
  <c r="K477" i="13" s="1"/>
  <c r="G477" i="13"/>
  <c r="H478" i="13" l="1"/>
  <c r="M477" i="13"/>
  <c r="N477" i="13" s="1"/>
  <c r="L478" i="13" l="1"/>
  <c r="J478" i="13"/>
  <c r="K478" i="13" s="1"/>
  <c r="G478" i="13"/>
  <c r="H479" i="13" l="1"/>
  <c r="M478" i="13"/>
  <c r="N478" i="13" s="1"/>
  <c r="L479" i="13" l="1"/>
  <c r="G479" i="13"/>
  <c r="J479" i="13"/>
  <c r="K479" i="13" s="1"/>
  <c r="H480" i="13" l="1"/>
  <c r="M479" i="13"/>
  <c r="N479" i="13" s="1"/>
  <c r="L480" i="13" l="1"/>
  <c r="J480" i="13"/>
  <c r="K480" i="13" s="1"/>
  <c r="G480" i="13"/>
  <c r="H481" i="13" l="1"/>
  <c r="M480" i="13"/>
  <c r="N480" i="13" s="1"/>
  <c r="L481" i="13" l="1"/>
  <c r="J481" i="13"/>
  <c r="K481" i="13" s="1"/>
  <c r="G481" i="13"/>
  <c r="H482" i="13" l="1"/>
  <c r="M481" i="13"/>
  <c r="N481" i="13" s="1"/>
  <c r="L482" i="13" l="1"/>
  <c r="J482" i="13"/>
  <c r="K482" i="13" s="1"/>
  <c r="G482" i="13"/>
  <c r="H483" i="13" l="1"/>
  <c r="M482" i="13"/>
  <c r="N482" i="13" s="1"/>
  <c r="L483" i="13" l="1"/>
  <c r="J483" i="13"/>
  <c r="K483" i="13" s="1"/>
  <c r="G483" i="13"/>
  <c r="H484" i="13" l="1"/>
  <c r="M483" i="13"/>
  <c r="N483" i="13" s="1"/>
  <c r="L484" i="13" l="1"/>
  <c r="J484" i="13"/>
  <c r="K484" i="13" s="1"/>
  <c r="G484" i="13"/>
  <c r="H485" i="13" l="1"/>
  <c r="G485" i="13" s="1"/>
  <c r="M484" i="13"/>
  <c r="N484" i="13" s="1"/>
  <c r="H486" i="13" l="1"/>
  <c r="G486" i="13" s="1"/>
  <c r="M485" i="13"/>
  <c r="L485" i="13"/>
  <c r="J485" i="13"/>
  <c r="K485" i="13" s="1"/>
  <c r="N485" i="13" l="1"/>
  <c r="H487" i="13"/>
  <c r="L487" i="13" s="1"/>
  <c r="M486" i="13"/>
  <c r="L486" i="13"/>
  <c r="J486" i="13"/>
  <c r="K486" i="13" s="1"/>
  <c r="N486" i="13" l="1"/>
  <c r="J487" i="13"/>
  <c r="K487" i="13" s="1"/>
  <c r="G487" i="13"/>
  <c r="H488" i="13" l="1"/>
  <c r="L488" i="13" s="1"/>
  <c r="M487" i="13"/>
  <c r="N487" i="13" s="1"/>
  <c r="G488" i="13" l="1"/>
  <c r="J488" i="13"/>
  <c r="K488" i="13" s="1"/>
  <c r="H489" i="13" l="1"/>
  <c r="M488" i="13"/>
  <c r="N488" i="13" s="1"/>
  <c r="L489" i="13" l="1"/>
  <c r="J489" i="13"/>
  <c r="K489" i="13" s="1"/>
  <c r="G489" i="13"/>
  <c r="H490" i="13" l="1"/>
  <c r="M489" i="13"/>
  <c r="N489" i="13" s="1"/>
  <c r="L490" i="13" l="1"/>
  <c r="G490" i="13"/>
  <c r="J490" i="13"/>
  <c r="K490" i="13" s="1"/>
  <c r="H491" i="13" l="1"/>
  <c r="M490" i="13"/>
  <c r="N490" i="13" s="1"/>
  <c r="L491" i="13" l="1"/>
  <c r="J491" i="13"/>
  <c r="K491" i="13" s="1"/>
  <c r="G491" i="13"/>
  <c r="H492" i="13" l="1"/>
  <c r="M491" i="13"/>
  <c r="N491" i="13" s="1"/>
  <c r="L492" i="13" l="1"/>
  <c r="J492" i="13"/>
  <c r="K492" i="13" s="1"/>
  <c r="G492" i="13"/>
  <c r="H493" i="13" l="1"/>
  <c r="G493" i="13" s="1"/>
  <c r="M492" i="13"/>
  <c r="N492" i="13" s="1"/>
  <c r="H494" i="13" l="1"/>
  <c r="G494" i="13" s="1"/>
  <c r="M493" i="13"/>
  <c r="L493" i="13"/>
  <c r="J493" i="13"/>
  <c r="K493" i="13" s="1"/>
  <c r="N493" i="13" l="1"/>
  <c r="H495" i="13"/>
  <c r="L495" i="13" s="1"/>
  <c r="M494" i="13"/>
  <c r="L494" i="13"/>
  <c r="J494" i="13"/>
  <c r="K494" i="13" s="1"/>
  <c r="N494" i="13" l="1"/>
  <c r="G495" i="13"/>
  <c r="H496" i="13" s="1"/>
  <c r="L496" i="13" s="1"/>
  <c r="J495" i="13"/>
  <c r="K495" i="13" s="1"/>
  <c r="M495" i="13" l="1"/>
  <c r="N495" i="13" s="1"/>
  <c r="J496" i="13"/>
  <c r="K496" i="13" s="1"/>
  <c r="G496" i="13"/>
  <c r="H497" i="13" l="1"/>
  <c r="L497" i="13" s="1"/>
  <c r="M496" i="13"/>
  <c r="N496" i="13" s="1"/>
  <c r="J497" i="13" l="1"/>
  <c r="K497" i="13" s="1"/>
  <c r="G497" i="13"/>
  <c r="H498" i="13" l="1"/>
  <c r="L498" i="13" s="1"/>
  <c r="M497" i="13"/>
  <c r="N497" i="13" s="1"/>
  <c r="J498" i="13" l="1"/>
  <c r="K498" i="13" s="1"/>
  <c r="G498" i="13"/>
  <c r="H499" i="13" l="1"/>
  <c r="M498" i="13"/>
  <c r="N498" i="13" s="1"/>
  <c r="L499" i="13" l="1"/>
  <c r="G499" i="13"/>
  <c r="J499" i="13"/>
  <c r="K499" i="13" s="1"/>
  <c r="H500" i="13" l="1"/>
  <c r="M499" i="13"/>
  <c r="N499" i="13" s="1"/>
  <c r="L500" i="13" l="1"/>
  <c r="J500" i="13"/>
  <c r="K500" i="13" s="1"/>
  <c r="G500" i="13"/>
  <c r="H501" i="13" l="1"/>
  <c r="M500" i="13"/>
  <c r="N500" i="13" s="1"/>
  <c r="L501" i="13" l="1"/>
  <c r="J501" i="13"/>
  <c r="K501" i="13" s="1"/>
  <c r="G501" i="13"/>
  <c r="H502" i="13" l="1"/>
  <c r="M501" i="13"/>
  <c r="N501" i="13" s="1"/>
  <c r="L502" i="13" l="1"/>
  <c r="J502" i="13"/>
  <c r="K502" i="13" s="1"/>
  <c r="G502" i="13"/>
  <c r="H503" i="13" l="1"/>
  <c r="M502" i="13"/>
  <c r="N502" i="13" s="1"/>
  <c r="L503" i="13" l="1"/>
  <c r="G503" i="13"/>
  <c r="J503" i="13"/>
  <c r="K503" i="13" s="1"/>
  <c r="H504" i="13" l="1"/>
  <c r="M503" i="13"/>
  <c r="N503" i="13" s="1"/>
  <c r="L504" i="13" l="1"/>
  <c r="J504" i="13"/>
  <c r="K504" i="13" s="1"/>
  <c r="G504" i="13"/>
  <c r="H505" i="13" l="1"/>
  <c r="M504" i="13"/>
  <c r="N504" i="13" s="1"/>
  <c r="L505" i="13" l="1"/>
  <c r="J505" i="13"/>
  <c r="K505" i="13" s="1"/>
  <c r="G505" i="13"/>
  <c r="H506" i="13" l="1"/>
  <c r="M505" i="13"/>
  <c r="N505" i="13" s="1"/>
  <c r="L506" i="13" l="1"/>
  <c r="J506" i="13"/>
  <c r="K506" i="13" s="1"/>
  <c r="G506" i="13"/>
  <c r="H507" i="13" l="1"/>
  <c r="M506" i="13"/>
  <c r="N506" i="13" s="1"/>
  <c r="L507" i="13" l="1"/>
  <c r="J507" i="13"/>
  <c r="K507" i="13" s="1"/>
  <c r="G507" i="13"/>
  <c r="H508" i="13" l="1"/>
  <c r="M507" i="13"/>
  <c r="N507" i="13" s="1"/>
  <c r="L508" i="13" l="1"/>
  <c r="J508" i="13"/>
  <c r="K508" i="13" s="1"/>
  <c r="G508" i="13"/>
  <c r="H509" i="13" l="1"/>
  <c r="G509" i="13" s="1"/>
  <c r="M508" i="13"/>
  <c r="N508" i="13" s="1"/>
  <c r="H510" i="13" l="1"/>
  <c r="G510" i="13" s="1"/>
  <c r="M509" i="13"/>
  <c r="L509" i="13"/>
  <c r="J509" i="13"/>
  <c r="K509" i="13" s="1"/>
  <c r="H511" i="13" l="1"/>
  <c r="L511" i="13" s="1"/>
  <c r="M510" i="13"/>
  <c r="N509" i="13"/>
  <c r="L510" i="13"/>
  <c r="J510" i="13"/>
  <c r="K510" i="13" s="1"/>
  <c r="G511" i="13" l="1"/>
  <c r="J511" i="13"/>
  <c r="K511" i="13" s="1"/>
  <c r="N510" i="13"/>
  <c r="H512" i="13" l="1"/>
  <c r="L512" i="13" s="1"/>
  <c r="M511" i="13"/>
  <c r="N511" i="13" s="1"/>
  <c r="J512" i="13" l="1"/>
  <c r="K512" i="13" s="1"/>
  <c r="G512" i="13"/>
  <c r="H513" i="13" l="1"/>
  <c r="M512" i="13"/>
  <c r="N512" i="13" s="1"/>
  <c r="L513" i="13" l="1"/>
  <c r="G513" i="13"/>
  <c r="J513" i="13"/>
  <c r="K513" i="13" s="1"/>
  <c r="H514" i="13" l="1"/>
  <c r="M513" i="13"/>
  <c r="N513" i="13" s="1"/>
  <c r="L514" i="13" l="1"/>
  <c r="J514" i="13"/>
  <c r="K514" i="13" s="1"/>
  <c r="G514" i="13"/>
  <c r="H515" i="13" l="1"/>
  <c r="M514" i="13"/>
  <c r="N514" i="13" s="1"/>
  <c r="L515" i="13" l="1"/>
  <c r="J515" i="13"/>
  <c r="K515" i="13" s="1"/>
  <c r="G515" i="13"/>
  <c r="H516" i="13" l="1"/>
  <c r="M515" i="13"/>
  <c r="N515" i="13" s="1"/>
  <c r="L516" i="13" l="1"/>
  <c r="J516" i="13"/>
  <c r="K516" i="13" s="1"/>
  <c r="G516" i="13"/>
  <c r="H517" i="13" l="1"/>
  <c r="G517" i="13" s="1"/>
  <c r="M516" i="13"/>
  <c r="N516" i="13" s="1"/>
  <c r="H518" i="13" l="1"/>
  <c r="G518" i="13" s="1"/>
  <c r="M517" i="13"/>
  <c r="L517" i="13"/>
  <c r="J517" i="13"/>
  <c r="K517" i="13" s="1"/>
  <c r="N517" i="13" l="1"/>
  <c r="H519" i="13"/>
  <c r="G519" i="13" s="1"/>
  <c r="M518" i="13"/>
  <c r="L518" i="13"/>
  <c r="J518" i="13"/>
  <c r="K518" i="13" s="1"/>
  <c r="N518" i="13" l="1"/>
  <c r="H520" i="13"/>
  <c r="L520" i="13" s="1"/>
  <c r="M519" i="13"/>
  <c r="L519" i="13"/>
  <c r="J519" i="13"/>
  <c r="K519" i="13" s="1"/>
  <c r="N519" i="13" l="1"/>
  <c r="G520" i="13"/>
  <c r="H521" i="13" s="1"/>
  <c r="L521" i="13" s="1"/>
  <c r="J520" i="13"/>
  <c r="K520" i="13" s="1"/>
  <c r="M520" i="13"/>
  <c r="N520" i="13" l="1"/>
  <c r="J521" i="13"/>
  <c r="K521" i="13" s="1"/>
  <c r="G521" i="13"/>
  <c r="H522" i="13" l="1"/>
  <c r="L522" i="13" s="1"/>
  <c r="M521" i="13"/>
  <c r="N521" i="13" s="1"/>
  <c r="J522" i="13" l="1"/>
  <c r="K522" i="13" s="1"/>
  <c r="G522" i="13"/>
  <c r="H523" i="13" l="1"/>
  <c r="L523" i="13" s="1"/>
  <c r="M522" i="13"/>
  <c r="N522" i="13" s="1"/>
  <c r="J523" i="13" l="1"/>
  <c r="K523" i="13" s="1"/>
  <c r="G523" i="13"/>
  <c r="H524" i="13" l="1"/>
  <c r="L524" i="13" s="1"/>
  <c r="M523" i="13"/>
  <c r="N523" i="13" s="1"/>
  <c r="J524" i="13" l="1"/>
  <c r="K524" i="13" s="1"/>
  <c r="G524" i="13"/>
  <c r="H525" i="13" l="1"/>
  <c r="L525" i="13" s="1"/>
  <c r="M524" i="13"/>
  <c r="N524" i="13" s="1"/>
  <c r="J525" i="13" l="1"/>
  <c r="K525" i="13" s="1"/>
  <c r="G525" i="13"/>
  <c r="H526" i="13" l="1"/>
  <c r="L526" i="13" s="1"/>
  <c r="M525" i="13"/>
  <c r="N525" i="13" s="1"/>
  <c r="G526" i="13" l="1"/>
  <c r="J526" i="13"/>
  <c r="K526" i="13" s="1"/>
  <c r="H527" i="13" l="1"/>
  <c r="L527" i="13" s="1"/>
  <c r="M526" i="13"/>
  <c r="N526" i="13" s="1"/>
  <c r="G527" i="13" l="1"/>
  <c r="J527" i="13"/>
  <c r="K527" i="13" s="1"/>
  <c r="H528" i="13" l="1"/>
  <c r="L528" i="13" s="1"/>
  <c r="M527" i="13"/>
  <c r="N527" i="13" s="1"/>
  <c r="J528" i="13" l="1"/>
  <c r="K528" i="13" s="1"/>
  <c r="G528" i="13"/>
  <c r="H529" i="13" l="1"/>
  <c r="L529" i="13" s="1"/>
  <c r="M528" i="13"/>
  <c r="N528" i="13" s="1"/>
  <c r="G529" i="13" l="1"/>
  <c r="J529" i="13"/>
  <c r="K529" i="13" s="1"/>
  <c r="H530" i="13" l="1"/>
  <c r="L530" i="13" s="1"/>
  <c r="M529" i="13"/>
  <c r="N529" i="13" s="1"/>
  <c r="G530" i="13" l="1"/>
  <c r="J530" i="13"/>
  <c r="K530" i="13" s="1"/>
  <c r="H531" i="13" l="1"/>
  <c r="L531" i="13" s="1"/>
  <c r="M530" i="13"/>
  <c r="N530" i="13" s="1"/>
  <c r="G531" i="13" l="1"/>
  <c r="J531" i="13"/>
  <c r="K531" i="13" s="1"/>
  <c r="H532" i="13" l="1"/>
  <c r="L532" i="13" s="1"/>
  <c r="M531" i="13"/>
  <c r="N531" i="13" s="1"/>
  <c r="G532" i="13" l="1"/>
  <c r="J532" i="13"/>
  <c r="K532" i="13" s="1"/>
  <c r="H533" i="13" l="1"/>
  <c r="L533" i="13" s="1"/>
  <c r="M532" i="13"/>
  <c r="N532" i="13" s="1"/>
  <c r="G533" i="13" l="1"/>
  <c r="J533" i="13"/>
  <c r="K533" i="13" s="1"/>
  <c r="H534" i="13" l="1"/>
  <c r="L534" i="13" s="1"/>
  <c r="M533" i="13"/>
  <c r="N533" i="13" s="1"/>
  <c r="G534" i="13" l="1"/>
  <c r="J534" i="13"/>
  <c r="K534" i="13" s="1"/>
  <c r="H535" i="13" l="1"/>
  <c r="L535" i="13" s="1"/>
  <c r="M534" i="13"/>
  <c r="N534" i="13" s="1"/>
  <c r="G535" i="13" l="1"/>
  <c r="J535" i="13"/>
  <c r="K535" i="13" s="1"/>
  <c r="H536" i="13" l="1"/>
  <c r="L536" i="13" s="1"/>
  <c r="M535" i="13"/>
  <c r="N535" i="13" s="1"/>
  <c r="G536" i="13" l="1"/>
  <c r="J536" i="13"/>
  <c r="K536" i="13" s="1"/>
  <c r="H537" i="13" l="1"/>
  <c r="L537" i="13" s="1"/>
  <c r="M536" i="13"/>
  <c r="N536" i="13" s="1"/>
  <c r="G537" i="13" l="1"/>
  <c r="J537" i="13"/>
  <c r="K537" i="13" s="1"/>
  <c r="H538" i="13" l="1"/>
  <c r="L538" i="13" s="1"/>
  <c r="M537" i="13"/>
  <c r="N537" i="13" s="1"/>
  <c r="J538" i="13" l="1"/>
  <c r="K538" i="13" s="1"/>
  <c r="G538" i="13"/>
  <c r="H539" i="13" l="1"/>
  <c r="L539" i="13" s="1"/>
  <c r="M538" i="13"/>
  <c r="N538" i="13" s="1"/>
  <c r="G539" i="13" l="1"/>
  <c r="J539" i="13"/>
  <c r="K539" i="13" s="1"/>
  <c r="H540" i="13" l="1"/>
  <c r="L540" i="13" s="1"/>
  <c r="M539" i="13"/>
  <c r="N539" i="13" s="1"/>
  <c r="G540" i="13" l="1"/>
  <c r="J540" i="13"/>
  <c r="K540" i="13" s="1"/>
  <c r="H541" i="13" l="1"/>
  <c r="L541" i="13" s="1"/>
  <c r="M540" i="13"/>
  <c r="N540" i="13" s="1"/>
  <c r="G541" i="13" l="1"/>
  <c r="J541" i="13"/>
  <c r="K541" i="13" s="1"/>
  <c r="H542" i="13" l="1"/>
  <c r="L542" i="13" s="1"/>
  <c r="M541" i="13"/>
  <c r="N541" i="13" s="1"/>
  <c r="G542" i="13" l="1"/>
  <c r="J542" i="13"/>
  <c r="K542" i="13" s="1"/>
  <c r="H543" i="13" l="1"/>
  <c r="L543" i="13" s="1"/>
  <c r="M542" i="13"/>
  <c r="N542" i="13" s="1"/>
  <c r="G543" i="13" l="1"/>
  <c r="J543" i="13"/>
  <c r="K543" i="13" s="1"/>
  <c r="H544" i="13" l="1"/>
  <c r="L544" i="13" s="1"/>
  <c r="M543" i="13"/>
  <c r="N543" i="13" s="1"/>
  <c r="G544" i="13" l="1"/>
  <c r="J544" i="13"/>
  <c r="K544" i="13" s="1"/>
  <c r="H545" i="13" l="1"/>
  <c r="L545" i="13" s="1"/>
  <c r="M544" i="13"/>
  <c r="N544" i="13" s="1"/>
  <c r="J545" i="13" l="1"/>
  <c r="K545" i="13" s="1"/>
  <c r="G545" i="13"/>
  <c r="H546" i="13" l="1"/>
  <c r="L546" i="13" s="1"/>
  <c r="M545" i="13"/>
  <c r="N545" i="13" s="1"/>
  <c r="J546" i="13" l="1"/>
  <c r="K546" i="13" s="1"/>
  <c r="G546" i="13"/>
  <c r="H547" i="13" l="1"/>
  <c r="L547" i="13" s="1"/>
  <c r="M546" i="13"/>
  <c r="N546" i="13" s="1"/>
  <c r="J547" i="13" l="1"/>
  <c r="K547" i="13" s="1"/>
  <c r="G547" i="13"/>
  <c r="H548" i="13" l="1"/>
  <c r="L548" i="13" s="1"/>
  <c r="M547" i="13"/>
  <c r="N547" i="13" s="1"/>
  <c r="J548" i="13" l="1"/>
  <c r="K548" i="13" s="1"/>
  <c r="G548" i="13"/>
  <c r="H549" i="13" l="1"/>
  <c r="L549" i="13" s="1"/>
  <c r="M548" i="13"/>
  <c r="N548" i="13" s="1"/>
  <c r="G549" i="13" l="1"/>
  <c r="J549" i="13"/>
  <c r="K549" i="13" s="1"/>
  <c r="H550" i="13" l="1"/>
  <c r="L550" i="13" s="1"/>
  <c r="M549" i="13"/>
  <c r="N549" i="13" s="1"/>
  <c r="G550" i="13" l="1"/>
  <c r="J550" i="13"/>
  <c r="K550" i="13" s="1"/>
  <c r="H551" i="13" l="1"/>
  <c r="L551" i="13" s="1"/>
  <c r="M550" i="13"/>
  <c r="N550" i="13" s="1"/>
  <c r="J551" i="13" l="1"/>
  <c r="K551" i="13" s="1"/>
  <c r="G551" i="13"/>
  <c r="H552" i="13" l="1"/>
  <c r="L552" i="13" s="1"/>
  <c r="M551" i="13"/>
  <c r="N551" i="13" s="1"/>
  <c r="G552" i="13" l="1"/>
  <c r="J552" i="13"/>
  <c r="K552" i="13" s="1"/>
  <c r="H553" i="13" l="1"/>
  <c r="L553" i="13" s="1"/>
  <c r="M552" i="13"/>
  <c r="N552" i="13" s="1"/>
  <c r="G553" i="13" l="1"/>
  <c r="J553" i="13"/>
  <c r="K553" i="13" s="1"/>
  <c r="H554" i="13" l="1"/>
  <c r="L554" i="13" s="1"/>
  <c r="M553" i="13"/>
  <c r="N553" i="13" s="1"/>
  <c r="G554" i="13" l="1"/>
  <c r="J554" i="13"/>
  <c r="K554" i="13" s="1"/>
  <c r="H555" i="13" l="1"/>
  <c r="L555" i="13" s="1"/>
  <c r="M554" i="13"/>
  <c r="N554" i="13" s="1"/>
  <c r="J555" i="13" l="1"/>
  <c r="K555" i="13" s="1"/>
  <c r="G555" i="13"/>
  <c r="H556" i="13" l="1"/>
  <c r="L556" i="13" s="1"/>
  <c r="M555" i="13"/>
  <c r="N555" i="13" s="1"/>
  <c r="G556" i="13" l="1"/>
  <c r="J556" i="13"/>
  <c r="K556" i="13" s="1"/>
  <c r="H557" i="13" l="1"/>
  <c r="M556" i="13"/>
  <c r="N556" i="13" s="1"/>
  <c r="L557" i="13" l="1"/>
  <c r="G557" i="13"/>
  <c r="J557" i="13"/>
  <c r="K557" i="13" s="1"/>
  <c r="H558" i="13" l="1"/>
  <c r="M557" i="13"/>
  <c r="N557" i="13" s="1"/>
  <c r="L558" i="13" l="1"/>
  <c r="J558" i="13"/>
  <c r="K558" i="13" s="1"/>
  <c r="G558" i="13"/>
  <c r="H559" i="13" l="1"/>
  <c r="M558" i="13"/>
  <c r="N558" i="13" s="1"/>
  <c r="L559" i="13" l="1"/>
  <c r="J559" i="13"/>
  <c r="K559" i="13" s="1"/>
  <c r="G559" i="13"/>
  <c r="H560" i="13" l="1"/>
  <c r="M559" i="13"/>
  <c r="N559" i="13" s="1"/>
  <c r="L560" i="13" l="1"/>
  <c r="J560" i="13"/>
  <c r="K560" i="13" s="1"/>
  <c r="G560" i="13"/>
  <c r="H561" i="13" l="1"/>
  <c r="M560" i="13"/>
  <c r="N560" i="13" s="1"/>
  <c r="L561" i="13" l="1"/>
  <c r="G561" i="13"/>
  <c r="J561" i="13"/>
  <c r="K561" i="13" s="1"/>
  <c r="H562" i="13" l="1"/>
  <c r="M561" i="13"/>
  <c r="N561" i="13" s="1"/>
  <c r="L562" i="13" l="1"/>
  <c r="J562" i="13"/>
  <c r="K562" i="13" s="1"/>
  <c r="G562" i="13"/>
  <c r="H563" i="13" l="1"/>
  <c r="M562" i="13"/>
  <c r="N562" i="13" s="1"/>
  <c r="L563" i="13" l="1"/>
  <c r="J563" i="13"/>
  <c r="K563" i="13" s="1"/>
  <c r="G563" i="13"/>
  <c r="H564" i="13" l="1"/>
  <c r="M563" i="13"/>
  <c r="N563" i="13" s="1"/>
  <c r="L564" i="13" l="1"/>
  <c r="J564" i="13"/>
  <c r="K564" i="13" s="1"/>
  <c r="G564" i="13"/>
  <c r="H565" i="13" l="1"/>
  <c r="G565" i="13" s="1"/>
  <c r="M564" i="13"/>
  <c r="N564" i="13" s="1"/>
  <c r="H566" i="13" l="1"/>
  <c r="G566" i="13" s="1"/>
  <c r="M565" i="13"/>
  <c r="L565" i="13"/>
  <c r="J565" i="13"/>
  <c r="K565" i="13" s="1"/>
  <c r="H567" i="13" l="1"/>
  <c r="L567" i="13" s="1"/>
  <c r="M566" i="13"/>
  <c r="N565" i="13"/>
  <c r="L566" i="13"/>
  <c r="J566" i="13"/>
  <c r="K566" i="13" s="1"/>
  <c r="N566" i="13" l="1"/>
  <c r="G567" i="13"/>
  <c r="J567" i="13"/>
  <c r="K567" i="13" s="1"/>
  <c r="H568" i="13" l="1"/>
  <c r="L568" i="13" s="1"/>
  <c r="M567" i="13"/>
  <c r="N567" i="13" s="1"/>
  <c r="G568" i="13" l="1"/>
  <c r="J568" i="13"/>
  <c r="K568" i="13" s="1"/>
  <c r="H569" i="13" l="1"/>
  <c r="L569" i="13" s="1"/>
  <c r="M568" i="13"/>
  <c r="N568" i="13" s="1"/>
  <c r="G569" i="13" l="1"/>
  <c r="J569" i="13"/>
  <c r="K569" i="13" s="1"/>
  <c r="H570" i="13" l="1"/>
  <c r="L570" i="13" s="1"/>
  <c r="M569" i="13"/>
  <c r="N569" i="13" s="1"/>
  <c r="G570" i="13" l="1"/>
  <c r="J570" i="13"/>
  <c r="K570" i="13" s="1"/>
  <c r="H571" i="13" l="1"/>
  <c r="L571" i="13" s="1"/>
  <c r="M570" i="13"/>
  <c r="N570" i="13" s="1"/>
  <c r="J571" i="13" l="1"/>
  <c r="K571" i="13" s="1"/>
  <c r="G571" i="13"/>
  <c r="H572" i="13" l="1"/>
  <c r="L572" i="13" s="1"/>
  <c r="M571" i="13"/>
  <c r="N571" i="13" s="1"/>
  <c r="G572" i="13" l="1"/>
  <c r="J572" i="13"/>
  <c r="K572" i="13" s="1"/>
  <c r="H573" i="13" l="1"/>
  <c r="M572" i="13"/>
  <c r="N572" i="13" s="1"/>
  <c r="L573" i="13" l="1"/>
  <c r="G573" i="13"/>
  <c r="J573" i="13"/>
  <c r="K573" i="13" s="1"/>
  <c r="H574" i="13" l="1"/>
  <c r="M573" i="13"/>
  <c r="N573" i="13" s="1"/>
  <c r="L574" i="13" l="1"/>
  <c r="J574" i="13"/>
  <c r="K574" i="13" s="1"/>
  <c r="G574" i="13"/>
  <c r="H575" i="13" l="1"/>
  <c r="M574" i="13"/>
  <c r="N574" i="13" s="1"/>
  <c r="L575" i="13" l="1"/>
  <c r="J575" i="13"/>
  <c r="K575" i="13" s="1"/>
  <c r="G575" i="13"/>
  <c r="H576" i="13" l="1"/>
  <c r="M575" i="13"/>
  <c r="N575" i="13" s="1"/>
  <c r="L576" i="13" l="1"/>
  <c r="J576" i="13"/>
  <c r="K576" i="13" s="1"/>
  <c r="G576" i="13"/>
  <c r="H577" i="13" l="1"/>
  <c r="M576" i="13"/>
  <c r="N576" i="13" s="1"/>
  <c r="L577" i="13" l="1"/>
  <c r="J577" i="13"/>
  <c r="K577" i="13" s="1"/>
  <c r="G577" i="13"/>
  <c r="H578" i="13" l="1"/>
  <c r="M577" i="13"/>
  <c r="N577" i="13" s="1"/>
  <c r="L578" i="13" l="1"/>
  <c r="J578" i="13"/>
  <c r="K578" i="13" s="1"/>
  <c r="G578" i="13"/>
  <c r="H579" i="13" l="1"/>
  <c r="M578" i="13"/>
  <c r="N578" i="13" s="1"/>
  <c r="L579" i="13" l="1"/>
  <c r="J579" i="13"/>
  <c r="K579" i="13" s="1"/>
  <c r="G579" i="13"/>
  <c r="H580" i="13" l="1"/>
  <c r="M579" i="13"/>
  <c r="N579" i="13" s="1"/>
  <c r="L580" i="13" l="1"/>
  <c r="J580" i="13"/>
  <c r="K580" i="13" s="1"/>
  <c r="G580" i="13"/>
  <c r="H581" i="13" l="1"/>
  <c r="G581" i="13" s="1"/>
  <c r="M580" i="13"/>
  <c r="N580" i="13" s="1"/>
  <c r="H582" i="13" l="1"/>
  <c r="G582" i="13" s="1"/>
  <c r="M581" i="13"/>
  <c r="L581" i="13"/>
  <c r="J581" i="13"/>
  <c r="K581" i="13" s="1"/>
  <c r="N581" i="13" l="1"/>
  <c r="H583" i="13"/>
  <c r="L583" i="13" s="1"/>
  <c r="M582" i="13"/>
  <c r="L582" i="13"/>
  <c r="J582" i="13"/>
  <c r="K582" i="13" s="1"/>
  <c r="N582" i="13" l="1"/>
  <c r="G583" i="13"/>
  <c r="J583" i="13"/>
  <c r="K583" i="13" s="1"/>
  <c r="H584" i="13" l="1"/>
  <c r="L584" i="13" s="1"/>
  <c r="M583" i="13"/>
  <c r="N583" i="13" s="1"/>
  <c r="G584" i="13" l="1"/>
  <c r="J584" i="13"/>
  <c r="K584" i="13" s="1"/>
  <c r="H585" i="13" l="1"/>
  <c r="L585" i="13" s="1"/>
  <c r="M584" i="13"/>
  <c r="N584" i="13" s="1"/>
  <c r="J585" i="13" l="1"/>
  <c r="K585" i="13" s="1"/>
  <c r="G585" i="13"/>
  <c r="H586" i="13" l="1"/>
  <c r="L586" i="13" s="1"/>
  <c r="M585" i="13"/>
  <c r="N585" i="13" s="1"/>
  <c r="G586" i="13" l="1"/>
  <c r="H587" i="13" s="1"/>
  <c r="L587" i="13" s="1"/>
  <c r="J586" i="13"/>
  <c r="K586" i="13" s="1"/>
  <c r="M586" i="13" l="1"/>
  <c r="N586" i="13" s="1"/>
  <c r="J587" i="13"/>
  <c r="K587" i="13" s="1"/>
  <c r="G587" i="13"/>
  <c r="H588" i="13" l="1"/>
  <c r="L588" i="13" s="1"/>
  <c r="M587" i="13"/>
  <c r="N587" i="13" s="1"/>
  <c r="J588" i="13" l="1"/>
  <c r="K588" i="13" s="1"/>
  <c r="G588" i="13"/>
  <c r="H589" i="13" l="1"/>
  <c r="L589" i="13" s="1"/>
  <c r="M588" i="13"/>
  <c r="N588" i="13" s="1"/>
  <c r="J589" i="13" l="1"/>
  <c r="K589" i="13" s="1"/>
  <c r="G589" i="13"/>
  <c r="H590" i="13" l="1"/>
  <c r="L590" i="13" s="1"/>
  <c r="M589" i="13"/>
  <c r="N589" i="13" s="1"/>
  <c r="J590" i="13" l="1"/>
  <c r="K590" i="13" s="1"/>
  <c r="G590" i="13"/>
  <c r="H591" i="13" l="1"/>
  <c r="L591" i="13" s="1"/>
  <c r="M590" i="13"/>
  <c r="N590" i="13" s="1"/>
  <c r="J591" i="13" l="1"/>
  <c r="K591" i="13" s="1"/>
  <c r="G591" i="13"/>
  <c r="H592" i="13" l="1"/>
  <c r="L592" i="13" s="1"/>
  <c r="M591" i="13"/>
  <c r="N591" i="13" s="1"/>
  <c r="J592" i="13" l="1"/>
  <c r="K592" i="13" s="1"/>
  <c r="G592" i="13"/>
  <c r="H593" i="13" l="1"/>
  <c r="L593" i="13" s="1"/>
  <c r="M592" i="13"/>
  <c r="N592" i="13" s="1"/>
  <c r="J593" i="13" l="1"/>
  <c r="K593" i="13" s="1"/>
  <c r="G593" i="13"/>
  <c r="H594" i="13" l="1"/>
  <c r="L594" i="13" s="1"/>
  <c r="M593" i="13"/>
  <c r="N593" i="13" s="1"/>
  <c r="J594" i="13" l="1"/>
  <c r="K594" i="13" s="1"/>
  <c r="G594" i="13"/>
  <c r="H595" i="13" l="1"/>
  <c r="L595" i="13" s="1"/>
  <c r="M594" i="13"/>
  <c r="N594" i="13" s="1"/>
  <c r="J595" i="13" l="1"/>
  <c r="K595" i="13" s="1"/>
  <c r="G595" i="13"/>
  <c r="H596" i="13" l="1"/>
  <c r="L596" i="13" s="1"/>
  <c r="M595" i="13"/>
  <c r="N595" i="13" s="1"/>
  <c r="J596" i="13" l="1"/>
  <c r="K596" i="13" s="1"/>
  <c r="G596" i="13"/>
  <c r="H597" i="13" l="1"/>
  <c r="L597" i="13" s="1"/>
  <c r="M596" i="13"/>
  <c r="N596" i="13" s="1"/>
  <c r="J597" i="13" l="1"/>
  <c r="K597" i="13" s="1"/>
  <c r="G597" i="13"/>
  <c r="H598" i="13" l="1"/>
  <c r="L598" i="13" s="1"/>
  <c r="M597" i="13"/>
  <c r="N597" i="13" s="1"/>
  <c r="J598" i="13" l="1"/>
  <c r="K598" i="13" s="1"/>
  <c r="G598" i="13"/>
  <c r="H599" i="13" l="1"/>
  <c r="L599" i="13" s="1"/>
  <c r="M598" i="13"/>
  <c r="N598" i="13" s="1"/>
  <c r="J599" i="13" l="1"/>
  <c r="K599" i="13" s="1"/>
  <c r="G599" i="13"/>
  <c r="H600" i="13" l="1"/>
  <c r="L600" i="13" s="1"/>
  <c r="M599" i="13"/>
  <c r="N599" i="13" s="1"/>
  <c r="J600" i="13" l="1"/>
  <c r="K600" i="13" s="1"/>
  <c r="G600" i="13"/>
  <c r="H601" i="13" l="1"/>
  <c r="L601" i="13" s="1"/>
  <c r="M600" i="13"/>
  <c r="N600" i="13" s="1"/>
  <c r="J601" i="13" l="1"/>
  <c r="K601" i="13" s="1"/>
  <c r="G601" i="13"/>
  <c r="H602" i="13" l="1"/>
  <c r="L602" i="13" s="1"/>
  <c r="M601" i="13"/>
  <c r="N601" i="13" s="1"/>
  <c r="J602" i="13" l="1"/>
  <c r="K602" i="13" s="1"/>
  <c r="G602" i="13"/>
  <c r="H603" i="13" l="1"/>
  <c r="L603" i="13" s="1"/>
  <c r="M602" i="13"/>
  <c r="N602" i="13" s="1"/>
  <c r="J603" i="13" l="1"/>
  <c r="K603" i="13" s="1"/>
  <c r="G603" i="13"/>
  <c r="H604" i="13" l="1"/>
  <c r="L604" i="13" s="1"/>
  <c r="M603" i="13"/>
  <c r="N603" i="13" s="1"/>
  <c r="J604" i="13" l="1"/>
  <c r="K604" i="13" s="1"/>
  <c r="G604" i="13"/>
  <c r="H605" i="13" l="1"/>
  <c r="L605" i="13" s="1"/>
  <c r="M604" i="13"/>
  <c r="N604" i="13" s="1"/>
  <c r="G605" i="13" l="1"/>
  <c r="J605" i="13"/>
  <c r="K605" i="13" s="1"/>
  <c r="H606" i="13" l="1"/>
  <c r="L606" i="13" s="1"/>
  <c r="M605" i="13"/>
  <c r="N605" i="13" s="1"/>
  <c r="G606" i="13" l="1"/>
  <c r="J606" i="13"/>
  <c r="K606" i="13" s="1"/>
  <c r="H607" i="13" l="1"/>
  <c r="L607" i="13" s="1"/>
  <c r="M606" i="13"/>
  <c r="N606" i="13" s="1"/>
  <c r="G607" i="13" l="1"/>
  <c r="J607" i="13"/>
  <c r="K607" i="13" s="1"/>
  <c r="H608" i="13" l="1"/>
  <c r="L608" i="13" s="1"/>
  <c r="M607" i="13"/>
  <c r="N607" i="13" s="1"/>
  <c r="J608" i="13" l="1"/>
  <c r="K608" i="13" s="1"/>
  <c r="G608" i="13"/>
  <c r="H609" i="13" l="1"/>
  <c r="L609" i="13" s="1"/>
  <c r="M608" i="13"/>
  <c r="N608" i="13" s="1"/>
  <c r="G609" i="13" l="1"/>
  <c r="J609" i="13"/>
  <c r="K609" i="13" s="1"/>
  <c r="H610" i="13" l="1"/>
  <c r="L610" i="13" s="1"/>
  <c r="M609" i="13"/>
  <c r="N609" i="13" s="1"/>
  <c r="G610" i="13" l="1"/>
  <c r="J610" i="13"/>
  <c r="K610" i="13" s="1"/>
  <c r="H611" i="13" l="1"/>
  <c r="L611" i="13" s="1"/>
  <c r="M610" i="13"/>
  <c r="N610" i="13" s="1"/>
  <c r="G611" i="13" l="1"/>
  <c r="J611" i="13"/>
  <c r="K611" i="13" s="1"/>
  <c r="H612" i="13" l="1"/>
  <c r="L612" i="13" s="1"/>
  <c r="M611" i="13"/>
  <c r="N611" i="13" s="1"/>
  <c r="G612" i="13" l="1"/>
  <c r="J612" i="13"/>
  <c r="K612" i="13" s="1"/>
  <c r="H613" i="13" l="1"/>
  <c r="M612" i="13"/>
  <c r="N612" i="13" s="1"/>
  <c r="L613" i="13" l="1"/>
  <c r="J613" i="13"/>
  <c r="K613" i="13" s="1"/>
  <c r="G613" i="13"/>
  <c r="H614" i="13" l="1"/>
  <c r="M613" i="13"/>
  <c r="N613" i="13" s="1"/>
  <c r="L614" i="13" l="1"/>
  <c r="J614" i="13"/>
  <c r="K614" i="13" s="1"/>
  <c r="G614" i="13"/>
  <c r="H615" i="13" l="1"/>
  <c r="M614" i="13"/>
  <c r="N614" i="13" s="1"/>
  <c r="L615" i="13" l="1"/>
  <c r="J615" i="13"/>
  <c r="K615" i="13" s="1"/>
  <c r="G615" i="13"/>
  <c r="H616" i="13" l="1"/>
  <c r="M615" i="13"/>
  <c r="N615" i="13" s="1"/>
  <c r="L616" i="13" l="1"/>
  <c r="G616" i="13"/>
  <c r="J616" i="13"/>
  <c r="K616" i="13" s="1"/>
  <c r="H617" i="13" l="1"/>
  <c r="M616" i="13"/>
  <c r="N616" i="13" s="1"/>
  <c r="L617" i="13" l="1"/>
  <c r="J617" i="13"/>
  <c r="K617" i="13" s="1"/>
  <c r="G617" i="13"/>
  <c r="H618" i="13" l="1"/>
  <c r="M617" i="13"/>
  <c r="N617" i="13" s="1"/>
  <c r="L618" i="13" l="1"/>
  <c r="J618" i="13"/>
  <c r="K618" i="13" s="1"/>
  <c r="G618" i="13"/>
  <c r="H619" i="13" l="1"/>
  <c r="M618" i="13"/>
  <c r="N618" i="13" s="1"/>
  <c r="L619" i="13" l="1"/>
  <c r="J619" i="13"/>
  <c r="K619" i="13" s="1"/>
  <c r="G619" i="13"/>
  <c r="H620" i="13" l="1"/>
  <c r="M619" i="13"/>
  <c r="N619" i="13" s="1"/>
  <c r="L620" i="13" l="1"/>
  <c r="G620" i="13"/>
  <c r="J620" i="13"/>
  <c r="K620" i="13" s="1"/>
  <c r="H621" i="13" l="1"/>
  <c r="G621" i="13" s="1"/>
  <c r="M620" i="13"/>
  <c r="N620" i="13" s="1"/>
  <c r="H622" i="13" l="1"/>
  <c r="G622" i="13" s="1"/>
  <c r="M621" i="13"/>
  <c r="L621" i="13"/>
  <c r="J621" i="13"/>
  <c r="K621" i="13" s="1"/>
  <c r="N621" i="13" l="1"/>
  <c r="H623" i="13"/>
  <c r="L623" i="13" s="1"/>
  <c r="M622" i="13"/>
  <c r="L622" i="13"/>
  <c r="J622" i="13"/>
  <c r="K622" i="13" s="1"/>
  <c r="N622" i="13" l="1"/>
  <c r="J623" i="13"/>
  <c r="K623" i="13" s="1"/>
  <c r="G623" i="13"/>
  <c r="H624" i="13" l="1"/>
  <c r="L624" i="13" s="1"/>
  <c r="M623" i="13"/>
  <c r="N623" i="13" s="1"/>
  <c r="G624" i="13" l="1"/>
  <c r="J624" i="13"/>
  <c r="K624" i="13" s="1"/>
  <c r="H625" i="13" l="1"/>
  <c r="L625" i="13" s="1"/>
  <c r="M624" i="13"/>
  <c r="N624" i="13" s="1"/>
  <c r="G625" i="13" l="1"/>
  <c r="J625" i="13"/>
  <c r="K625" i="13" s="1"/>
  <c r="H626" i="13" l="1"/>
  <c r="L626" i="13" s="1"/>
  <c r="M625" i="13"/>
  <c r="N625" i="13" s="1"/>
  <c r="G626" i="13" l="1"/>
  <c r="J626" i="13"/>
  <c r="K626" i="13" s="1"/>
  <c r="H627" i="13" l="1"/>
  <c r="L627" i="13" s="1"/>
  <c r="M626" i="13"/>
  <c r="N626" i="13" s="1"/>
  <c r="G627" i="13" l="1"/>
  <c r="J627" i="13"/>
  <c r="K627" i="13" s="1"/>
  <c r="H628" i="13" l="1"/>
  <c r="L628" i="13" s="1"/>
  <c r="M627" i="13"/>
  <c r="N627" i="13" s="1"/>
  <c r="J628" i="13" l="1"/>
  <c r="K628" i="13" s="1"/>
  <c r="G628" i="13"/>
  <c r="H629" i="13" l="1"/>
  <c r="G629" i="13" s="1"/>
  <c r="M628" i="13"/>
  <c r="N628" i="13" s="1"/>
  <c r="H630" i="13" l="1"/>
  <c r="L630" i="13" s="1"/>
  <c r="M629" i="13"/>
  <c r="L629" i="13"/>
  <c r="J629" i="13"/>
  <c r="K629" i="13" s="1"/>
  <c r="N629" i="13" l="1"/>
  <c r="J630" i="13"/>
  <c r="K630" i="13" s="1"/>
  <c r="G630" i="13"/>
  <c r="H631" i="13" l="1"/>
  <c r="L631" i="13" s="1"/>
  <c r="M630" i="13"/>
  <c r="N630" i="13" s="1"/>
  <c r="G631" i="13" l="1"/>
  <c r="J631" i="13"/>
  <c r="K631" i="13" s="1"/>
  <c r="H632" i="13" l="1"/>
  <c r="L632" i="13" s="1"/>
  <c r="M631" i="13"/>
  <c r="N631" i="13" s="1"/>
  <c r="G632" i="13" l="1"/>
  <c r="J632" i="13"/>
  <c r="K632" i="13" s="1"/>
  <c r="H633" i="13" l="1"/>
  <c r="L633" i="13" s="1"/>
  <c r="M632" i="13"/>
  <c r="N632" i="13" s="1"/>
  <c r="J633" i="13" l="1"/>
  <c r="K633" i="13" s="1"/>
  <c r="G633" i="13"/>
  <c r="H634" i="13" l="1"/>
  <c r="L634" i="13" s="1"/>
  <c r="M633" i="13"/>
  <c r="N633" i="13" s="1"/>
  <c r="J634" i="13" l="1"/>
  <c r="K634" i="13" s="1"/>
  <c r="G634" i="13"/>
  <c r="H635" i="13" l="1"/>
  <c r="L635" i="13" s="1"/>
  <c r="M634" i="13"/>
  <c r="N634" i="13" s="1"/>
  <c r="G635" i="13" l="1"/>
  <c r="J635" i="13"/>
  <c r="K635" i="13" s="1"/>
  <c r="H636" i="13" l="1"/>
  <c r="L636" i="13" s="1"/>
  <c r="M635" i="13"/>
  <c r="N635" i="13" s="1"/>
  <c r="G636" i="13" l="1"/>
  <c r="H637" i="13" s="1"/>
  <c r="L637" i="13" s="1"/>
  <c r="J636" i="13"/>
  <c r="K636" i="13" s="1"/>
  <c r="M636" i="13" l="1"/>
  <c r="N636" i="13" s="1"/>
  <c r="J637" i="13"/>
  <c r="K637" i="13" s="1"/>
  <c r="G637" i="13"/>
  <c r="H638" i="13" l="1"/>
  <c r="L638" i="13" s="1"/>
  <c r="M637" i="13"/>
  <c r="N637" i="13" s="1"/>
  <c r="G638" i="13" l="1"/>
  <c r="J638" i="13"/>
  <c r="K638" i="13" s="1"/>
  <c r="H639" i="13" l="1"/>
  <c r="L639" i="13" s="1"/>
  <c r="M638" i="13"/>
  <c r="N638" i="13" s="1"/>
  <c r="G639" i="13" l="1"/>
  <c r="J639" i="13"/>
  <c r="K639" i="13" s="1"/>
  <c r="H640" i="13" l="1"/>
  <c r="L640" i="13" s="1"/>
  <c r="M639" i="13"/>
  <c r="N639" i="13" s="1"/>
  <c r="G640" i="13" l="1"/>
  <c r="J640" i="13"/>
  <c r="K640" i="13" s="1"/>
  <c r="H641" i="13" l="1"/>
  <c r="L641" i="13" s="1"/>
  <c r="M640" i="13"/>
  <c r="N640" i="13" s="1"/>
  <c r="G641" i="13" l="1"/>
  <c r="J641" i="13"/>
  <c r="K641" i="13" s="1"/>
  <c r="H642" i="13" l="1"/>
  <c r="L642" i="13" s="1"/>
  <c r="M641" i="13"/>
  <c r="N641" i="13" s="1"/>
  <c r="G642" i="13" l="1"/>
  <c r="J642" i="13"/>
  <c r="K642" i="13" s="1"/>
  <c r="H643" i="13" l="1"/>
  <c r="L643" i="13" s="1"/>
  <c r="M642" i="13"/>
  <c r="N642" i="13" s="1"/>
  <c r="G643" i="13" l="1"/>
  <c r="J643" i="13"/>
  <c r="K643" i="13" s="1"/>
  <c r="H644" i="13" l="1"/>
  <c r="L644" i="13" s="1"/>
  <c r="M643" i="13"/>
  <c r="N643" i="13" s="1"/>
  <c r="J644" i="13" l="1"/>
  <c r="K644" i="13" s="1"/>
  <c r="G644" i="13"/>
  <c r="H645" i="13" l="1"/>
  <c r="M644" i="13"/>
  <c r="N644" i="13" s="1"/>
  <c r="L645" i="13" l="1"/>
  <c r="J645" i="13"/>
  <c r="K645" i="13" s="1"/>
  <c r="G645" i="13"/>
  <c r="H646" i="13" l="1"/>
  <c r="M645" i="13"/>
  <c r="N645" i="13" s="1"/>
  <c r="L646" i="13" l="1"/>
  <c r="J646" i="13"/>
  <c r="K646" i="13" s="1"/>
  <c r="G646" i="13"/>
  <c r="H647" i="13" l="1"/>
  <c r="G647" i="13" s="1"/>
  <c r="M646" i="13"/>
  <c r="N646" i="13" s="1"/>
  <c r="H648" i="13" l="1"/>
  <c r="L648" i="13" s="1"/>
  <c r="M647" i="13"/>
  <c r="L647" i="13"/>
  <c r="J647" i="13"/>
  <c r="K647" i="13" s="1"/>
  <c r="N647" i="13" l="1"/>
  <c r="J648" i="13"/>
  <c r="K648" i="13" s="1"/>
  <c r="G648" i="13"/>
  <c r="H649" i="13" l="1"/>
  <c r="L649" i="13" s="1"/>
  <c r="M648" i="13"/>
  <c r="N648" i="13" s="1"/>
  <c r="G649" i="13" l="1"/>
  <c r="J649" i="13"/>
  <c r="K649" i="13" s="1"/>
  <c r="H650" i="13" l="1"/>
  <c r="L650" i="13" s="1"/>
  <c r="M649" i="13"/>
  <c r="N649" i="13" s="1"/>
  <c r="J650" i="13" l="1"/>
  <c r="K650" i="13" s="1"/>
  <c r="G650" i="13"/>
  <c r="H651" i="13" l="1"/>
  <c r="L651" i="13" s="1"/>
  <c r="M650" i="13"/>
  <c r="N650" i="13" s="1"/>
  <c r="J651" i="13" l="1"/>
  <c r="K651" i="13" s="1"/>
  <c r="G651" i="13"/>
  <c r="H652" i="13" l="1"/>
  <c r="L652" i="13" s="1"/>
  <c r="M651" i="13"/>
  <c r="N651" i="13" s="1"/>
  <c r="J652" i="13" l="1"/>
  <c r="K652" i="13" s="1"/>
  <c r="G652" i="13"/>
  <c r="H653" i="13" l="1"/>
  <c r="L653" i="13" s="1"/>
  <c r="M652" i="13"/>
  <c r="N652" i="13" s="1"/>
  <c r="J653" i="13" l="1"/>
  <c r="K653" i="13" s="1"/>
  <c r="G653" i="13"/>
  <c r="H654" i="13" l="1"/>
  <c r="M653" i="13"/>
  <c r="N653" i="13" s="1"/>
  <c r="L654" i="13" l="1"/>
  <c r="G654" i="13"/>
  <c r="J654" i="13"/>
  <c r="K654" i="13" s="1"/>
  <c r="H655" i="13" l="1"/>
  <c r="M654" i="13"/>
  <c r="N654" i="13" s="1"/>
  <c r="L655" i="13" l="1"/>
  <c r="G655" i="13"/>
  <c r="J655" i="13"/>
  <c r="K655" i="13" s="1"/>
  <c r="H656" i="13" l="1"/>
  <c r="M655" i="13"/>
  <c r="N655" i="13" s="1"/>
  <c r="L656" i="13" l="1"/>
  <c r="G656" i="13"/>
  <c r="J656" i="13"/>
  <c r="K656" i="13" s="1"/>
  <c r="H657" i="13" l="1"/>
  <c r="M656" i="13"/>
  <c r="N656" i="13" s="1"/>
  <c r="L657" i="13" l="1"/>
  <c r="G657" i="13"/>
  <c r="J657" i="13"/>
  <c r="K657" i="13" s="1"/>
  <c r="H658" i="13" l="1"/>
  <c r="M657" i="13"/>
  <c r="N657" i="13" s="1"/>
  <c r="L658" i="13" l="1"/>
  <c r="J658" i="13"/>
  <c r="K658" i="13" s="1"/>
  <c r="G658" i="13"/>
  <c r="H659" i="13" l="1"/>
  <c r="M658" i="13"/>
  <c r="N658" i="13" s="1"/>
  <c r="L659" i="13" l="1"/>
  <c r="G659" i="13"/>
  <c r="J659" i="13"/>
  <c r="K659" i="13" s="1"/>
  <c r="H660" i="13" l="1"/>
  <c r="M659" i="13"/>
  <c r="N659" i="13" s="1"/>
  <c r="L660" i="13" l="1"/>
  <c r="J660" i="13"/>
  <c r="K660" i="13" s="1"/>
  <c r="G660" i="13"/>
  <c r="H661" i="13" l="1"/>
  <c r="G661" i="13" s="1"/>
  <c r="M660" i="13"/>
  <c r="N660" i="13" s="1"/>
  <c r="H662" i="13" l="1"/>
  <c r="G662" i="13" s="1"/>
  <c r="M661" i="13"/>
  <c r="L661" i="13"/>
  <c r="J661" i="13"/>
  <c r="K661" i="13" s="1"/>
  <c r="N661" i="13" l="1"/>
  <c r="H663" i="13"/>
  <c r="L663" i="13" s="1"/>
  <c r="M662" i="13"/>
  <c r="L662" i="13"/>
  <c r="J662" i="13"/>
  <c r="K662" i="13" s="1"/>
  <c r="N662" i="13" l="1"/>
  <c r="G663" i="13"/>
  <c r="J663" i="13"/>
  <c r="K663" i="13" s="1"/>
  <c r="H664" i="13" l="1"/>
  <c r="L664" i="13" s="1"/>
  <c r="M663" i="13"/>
  <c r="N663" i="13" s="1"/>
  <c r="G664" i="13" l="1"/>
  <c r="H665" i="13" s="1"/>
  <c r="L665" i="13" s="1"/>
  <c r="J664" i="13"/>
  <c r="K664" i="13" s="1"/>
  <c r="M664" i="13" l="1"/>
  <c r="N664" i="13" s="1"/>
  <c r="J665" i="13"/>
  <c r="K665" i="13" s="1"/>
  <c r="G665" i="13"/>
  <c r="H666" i="13" l="1"/>
  <c r="L666" i="13" s="1"/>
  <c r="M665" i="13"/>
  <c r="N665" i="13" s="1"/>
  <c r="J666" i="13" l="1"/>
  <c r="K666" i="13" s="1"/>
  <c r="G666" i="13"/>
  <c r="H667" i="13" l="1"/>
  <c r="L667" i="13" s="1"/>
  <c r="M666" i="13"/>
  <c r="N666" i="13" s="1"/>
  <c r="J667" i="13" l="1"/>
  <c r="K667" i="13" s="1"/>
  <c r="G667" i="13"/>
  <c r="H668" i="13" l="1"/>
  <c r="L668" i="13" s="1"/>
  <c r="M667" i="13"/>
  <c r="N667" i="13" s="1"/>
  <c r="J668" i="13" l="1"/>
  <c r="K668" i="13" s="1"/>
  <c r="G668" i="13"/>
  <c r="H669" i="13" l="1"/>
  <c r="L669" i="13" s="1"/>
  <c r="M668" i="13"/>
  <c r="N668" i="13" s="1"/>
  <c r="G669" i="13" l="1"/>
  <c r="J669" i="13"/>
  <c r="K669" i="13" s="1"/>
  <c r="H670" i="13" l="1"/>
  <c r="L670" i="13" s="1"/>
  <c r="M669" i="13"/>
  <c r="N669" i="13" s="1"/>
  <c r="J670" i="13" l="1"/>
  <c r="K670" i="13" s="1"/>
  <c r="G670" i="13"/>
  <c r="H671" i="13" l="1"/>
  <c r="L671" i="13" s="1"/>
  <c r="M670" i="13"/>
  <c r="N670" i="13" s="1"/>
  <c r="G671" i="13" l="1"/>
  <c r="J671" i="13"/>
  <c r="K671" i="13" s="1"/>
  <c r="H672" i="13" l="1"/>
  <c r="M671" i="13"/>
  <c r="N671" i="13" s="1"/>
  <c r="L672" i="13" l="1"/>
  <c r="G672" i="13"/>
  <c r="J672" i="13"/>
  <c r="K672" i="13" s="1"/>
  <c r="H673" i="13" l="1"/>
  <c r="M672" i="13"/>
  <c r="N672" i="13" s="1"/>
  <c r="L673" i="13" l="1"/>
  <c r="J673" i="13"/>
  <c r="K673" i="13" s="1"/>
  <c r="G673" i="13"/>
  <c r="H674" i="13" l="1"/>
  <c r="M673" i="13"/>
  <c r="N673" i="13" s="1"/>
  <c r="L674" i="13" l="1"/>
  <c r="J674" i="13"/>
  <c r="K674" i="13" s="1"/>
  <c r="G674" i="13"/>
  <c r="H675" i="13" l="1"/>
  <c r="M674" i="13"/>
  <c r="N674" i="13" s="1"/>
  <c r="L675" i="13" l="1"/>
  <c r="J675" i="13"/>
  <c r="K675" i="13" s="1"/>
  <c r="G675" i="13"/>
  <c r="H676" i="13" l="1"/>
  <c r="M675" i="13"/>
  <c r="N675" i="13" s="1"/>
  <c r="L676" i="13" l="1"/>
  <c r="J676" i="13"/>
  <c r="K676" i="13" s="1"/>
  <c r="G676" i="13"/>
  <c r="H677" i="13" l="1"/>
  <c r="G677" i="13" s="1"/>
  <c r="M676" i="13"/>
  <c r="N676" i="13" s="1"/>
  <c r="H678" i="13" l="1"/>
  <c r="G678" i="13" s="1"/>
  <c r="M677" i="13"/>
  <c r="L677" i="13"/>
  <c r="J677" i="13"/>
  <c r="K677" i="13" s="1"/>
  <c r="N677" i="13" l="1"/>
  <c r="H679" i="13"/>
  <c r="L679" i="13" s="1"/>
  <c r="M678" i="13"/>
  <c r="L678" i="13"/>
  <c r="J678" i="13"/>
  <c r="K678" i="13" s="1"/>
  <c r="N678" i="13" l="1"/>
  <c r="J679" i="13"/>
  <c r="K679" i="13" s="1"/>
  <c r="G679" i="13"/>
  <c r="H680" i="13" l="1"/>
  <c r="L680" i="13" s="1"/>
  <c r="M679" i="13"/>
  <c r="N679" i="13" s="1"/>
  <c r="J680" i="13" l="1"/>
  <c r="K680" i="13" s="1"/>
  <c r="G680" i="13"/>
  <c r="H681" i="13" l="1"/>
  <c r="L681" i="13" s="1"/>
  <c r="M680" i="13"/>
  <c r="N680" i="13" s="1"/>
  <c r="G681" i="13" l="1"/>
  <c r="J681" i="13"/>
  <c r="K681" i="13" s="1"/>
  <c r="H682" i="13" l="1"/>
  <c r="L682" i="13" s="1"/>
  <c r="M681" i="13"/>
  <c r="N681" i="13" s="1"/>
  <c r="G682" i="13" l="1"/>
  <c r="J682" i="13"/>
  <c r="K682" i="13" s="1"/>
  <c r="H683" i="13" l="1"/>
  <c r="L683" i="13" s="1"/>
  <c r="M682" i="13"/>
  <c r="N682" i="13" s="1"/>
  <c r="G683" i="13" l="1"/>
  <c r="J683" i="13"/>
  <c r="K683" i="13" s="1"/>
  <c r="H684" i="13" l="1"/>
  <c r="L684" i="13" s="1"/>
  <c r="M683" i="13"/>
  <c r="N683" i="13" s="1"/>
  <c r="J684" i="13" l="1"/>
  <c r="K684" i="13" s="1"/>
  <c r="G684" i="13"/>
  <c r="H685" i="13" l="1"/>
  <c r="L685" i="13" s="1"/>
  <c r="M684" i="13"/>
  <c r="N684" i="13" s="1"/>
  <c r="G685" i="13" l="1"/>
  <c r="J685" i="13"/>
  <c r="K685" i="13" s="1"/>
  <c r="H686" i="13" l="1"/>
  <c r="L686" i="13" s="1"/>
  <c r="M685" i="13"/>
  <c r="N685" i="13" s="1"/>
  <c r="J686" i="13" l="1"/>
  <c r="K686" i="13" s="1"/>
  <c r="G686" i="13"/>
  <c r="H687" i="13" l="1"/>
  <c r="L687" i="13" s="1"/>
  <c r="M686" i="13"/>
  <c r="N686" i="13" s="1"/>
  <c r="G687" i="13" l="1"/>
  <c r="J687" i="13"/>
  <c r="K687" i="13" s="1"/>
  <c r="H688" i="13" l="1"/>
  <c r="L688" i="13" s="1"/>
  <c r="M687" i="13"/>
  <c r="N687" i="13" s="1"/>
  <c r="G688" i="13" l="1"/>
  <c r="H689" i="13" s="1"/>
  <c r="L689" i="13" s="1"/>
  <c r="J688" i="13"/>
  <c r="K688" i="13" s="1"/>
  <c r="M688" i="13" l="1"/>
  <c r="N688" i="13" s="1"/>
  <c r="J689" i="13"/>
  <c r="K689" i="13" s="1"/>
  <c r="G689" i="13"/>
  <c r="H690" i="13" l="1"/>
  <c r="L690" i="13" s="1"/>
  <c r="M689" i="13"/>
  <c r="N689" i="13" s="1"/>
  <c r="J690" i="13" l="1"/>
  <c r="K690" i="13" s="1"/>
  <c r="G690" i="13"/>
  <c r="H691" i="13" l="1"/>
  <c r="L691" i="13" s="1"/>
  <c r="M690" i="13"/>
  <c r="N690" i="13" s="1"/>
  <c r="J691" i="13" l="1"/>
  <c r="K691" i="13" s="1"/>
  <c r="G691" i="13"/>
  <c r="H692" i="13" l="1"/>
  <c r="L692" i="13" s="1"/>
  <c r="M691" i="13"/>
  <c r="N691" i="13" s="1"/>
  <c r="J692" i="13" l="1"/>
  <c r="K692" i="13" s="1"/>
  <c r="G692" i="13"/>
  <c r="H693" i="13" l="1"/>
  <c r="L693" i="13" s="1"/>
  <c r="M692" i="13"/>
  <c r="N692" i="13" s="1"/>
  <c r="J693" i="13" l="1"/>
  <c r="K693" i="13" s="1"/>
  <c r="G693" i="13"/>
  <c r="H694" i="13" l="1"/>
  <c r="L694" i="13" s="1"/>
  <c r="M693" i="13"/>
  <c r="N693" i="13" s="1"/>
  <c r="J694" i="13" l="1"/>
  <c r="K694" i="13" s="1"/>
  <c r="G694" i="13"/>
  <c r="H695" i="13" l="1"/>
  <c r="L695" i="13" s="1"/>
  <c r="M694" i="13"/>
  <c r="N694" i="13" s="1"/>
  <c r="J695" i="13" l="1"/>
  <c r="K695" i="13" s="1"/>
  <c r="G695" i="13"/>
  <c r="H696" i="13" l="1"/>
  <c r="L696" i="13" s="1"/>
  <c r="M695" i="13"/>
  <c r="N695" i="13" s="1"/>
  <c r="J696" i="13" l="1"/>
  <c r="K696" i="13" s="1"/>
  <c r="G696" i="13"/>
  <c r="H697" i="13" l="1"/>
  <c r="L697" i="13" s="1"/>
  <c r="M696" i="13"/>
  <c r="N696" i="13" s="1"/>
  <c r="G697" i="13" l="1"/>
  <c r="J697" i="13"/>
  <c r="K697" i="13" s="1"/>
  <c r="H698" i="13" l="1"/>
  <c r="L698" i="13" s="1"/>
  <c r="M697" i="13"/>
  <c r="N697" i="13" s="1"/>
  <c r="G698" i="13" l="1"/>
  <c r="J698" i="13"/>
  <c r="K698" i="13" s="1"/>
  <c r="H699" i="13" l="1"/>
  <c r="L699" i="13" s="1"/>
  <c r="M698" i="13"/>
  <c r="N698" i="13" s="1"/>
  <c r="J699" i="13" l="1"/>
  <c r="K699" i="13" s="1"/>
  <c r="G699" i="13"/>
  <c r="H700" i="13" l="1"/>
  <c r="L700" i="13" s="1"/>
  <c r="M699" i="13"/>
  <c r="N699" i="13" s="1"/>
  <c r="G700" i="13" l="1"/>
  <c r="J700" i="13"/>
  <c r="K700" i="13" s="1"/>
  <c r="H701" i="13" l="1"/>
  <c r="L701" i="13" s="1"/>
  <c r="M700" i="13"/>
  <c r="N700" i="13" s="1"/>
  <c r="J701" i="13" l="1"/>
  <c r="K701" i="13" s="1"/>
  <c r="G701" i="13"/>
  <c r="H702" i="13" l="1"/>
  <c r="L702" i="13" s="1"/>
  <c r="M701" i="13"/>
  <c r="N701" i="13" s="1"/>
  <c r="G702" i="13" l="1"/>
  <c r="J702" i="13"/>
  <c r="K702" i="13" s="1"/>
  <c r="H703" i="13" l="1"/>
  <c r="L703" i="13" s="1"/>
  <c r="M702" i="13"/>
  <c r="N702" i="13" s="1"/>
  <c r="G703" i="13" l="1"/>
  <c r="H704" i="13" s="1"/>
  <c r="L704" i="13" s="1"/>
  <c r="J703" i="13"/>
  <c r="K703" i="13" s="1"/>
  <c r="M703" i="13" l="1"/>
  <c r="N703" i="13" s="1"/>
  <c r="J704" i="13"/>
  <c r="K704" i="13" s="1"/>
  <c r="G704" i="13"/>
  <c r="H705" i="13" l="1"/>
  <c r="L705" i="13" s="1"/>
  <c r="M704" i="13"/>
  <c r="N704" i="13" s="1"/>
  <c r="J705" i="13" l="1"/>
  <c r="K705" i="13" s="1"/>
  <c r="G705" i="13"/>
  <c r="H706" i="13" l="1"/>
  <c r="L706" i="13" s="1"/>
  <c r="M705" i="13"/>
  <c r="N705" i="13" s="1"/>
  <c r="J706" i="13" l="1"/>
  <c r="K706" i="13" s="1"/>
  <c r="G706" i="13"/>
  <c r="H707" i="13" l="1"/>
  <c r="L707" i="13" s="1"/>
  <c r="M706" i="13"/>
  <c r="N706" i="13" s="1"/>
  <c r="J707" i="13" l="1"/>
  <c r="K707" i="13" s="1"/>
  <c r="G707" i="13"/>
  <c r="H708" i="13" l="1"/>
  <c r="L708" i="13" s="1"/>
  <c r="M707" i="13"/>
  <c r="N707" i="13" s="1"/>
  <c r="J708" i="13" l="1"/>
  <c r="K708" i="13" s="1"/>
  <c r="G708" i="13"/>
  <c r="H709" i="13" l="1"/>
  <c r="L709" i="13" s="1"/>
  <c r="M708" i="13"/>
  <c r="N708" i="13" s="1"/>
  <c r="G709" i="13" l="1"/>
  <c r="H710" i="13" s="1"/>
  <c r="L710" i="13" s="1"/>
  <c r="J709" i="13"/>
  <c r="K709" i="13" s="1"/>
  <c r="M709" i="13" l="1"/>
  <c r="N709" i="13" s="1"/>
  <c r="J710" i="13"/>
  <c r="K710" i="13" s="1"/>
  <c r="G710" i="13"/>
  <c r="H711" i="13" l="1"/>
  <c r="L711" i="13" s="1"/>
  <c r="M710" i="13"/>
  <c r="N710" i="13" s="1"/>
  <c r="J711" i="13" l="1"/>
  <c r="K711" i="13" s="1"/>
  <c r="G711" i="13"/>
  <c r="H712" i="13" l="1"/>
  <c r="L712" i="13" s="1"/>
  <c r="M711" i="13"/>
  <c r="N711" i="13" s="1"/>
  <c r="J712" i="13" l="1"/>
  <c r="K712" i="13" s="1"/>
  <c r="G712" i="13"/>
  <c r="H713" i="13" l="1"/>
  <c r="L713" i="13" s="1"/>
  <c r="M712" i="13"/>
  <c r="N712" i="13" s="1"/>
  <c r="J713" i="13" l="1"/>
  <c r="K713" i="13" s="1"/>
  <c r="G713" i="13"/>
  <c r="H714" i="13" l="1"/>
  <c r="L714" i="13" s="1"/>
  <c r="M713" i="13"/>
  <c r="N713" i="13" s="1"/>
  <c r="J714" i="13" l="1"/>
  <c r="K714" i="13" s="1"/>
  <c r="G714" i="13"/>
  <c r="H715" i="13" l="1"/>
  <c r="L715" i="13" s="1"/>
  <c r="M714" i="13"/>
  <c r="N714" i="13" s="1"/>
  <c r="J715" i="13" l="1"/>
  <c r="K715" i="13" s="1"/>
  <c r="G715" i="13"/>
  <c r="H716" i="13" l="1"/>
  <c r="L716" i="13" s="1"/>
  <c r="M715" i="13"/>
  <c r="N715" i="13" s="1"/>
  <c r="J716" i="13" l="1"/>
  <c r="K716" i="13" s="1"/>
  <c r="G716" i="13"/>
  <c r="H717" i="13" l="1"/>
  <c r="L717" i="13" s="1"/>
  <c r="M716" i="13"/>
  <c r="N716" i="13" s="1"/>
  <c r="J717" i="13" l="1"/>
  <c r="K717" i="13" s="1"/>
  <c r="G717" i="13"/>
  <c r="H718" i="13" l="1"/>
  <c r="L718" i="13" s="1"/>
  <c r="M717" i="13"/>
  <c r="N717" i="13" s="1"/>
  <c r="J718" i="13" l="1"/>
  <c r="K718" i="13" s="1"/>
  <c r="G718" i="13"/>
  <c r="H719" i="13" l="1"/>
  <c r="L719" i="13" s="1"/>
  <c r="M718" i="13"/>
  <c r="N718" i="13" s="1"/>
  <c r="J719" i="13" l="1"/>
  <c r="K719" i="13" s="1"/>
  <c r="G719" i="13"/>
  <c r="H720" i="13" l="1"/>
  <c r="L720" i="13" s="1"/>
  <c r="M719" i="13"/>
  <c r="N719" i="13" s="1"/>
  <c r="J720" i="13" l="1"/>
  <c r="K720" i="13" s="1"/>
  <c r="G720" i="13"/>
  <c r="H721" i="13" l="1"/>
  <c r="L721" i="13" s="1"/>
  <c r="M720" i="13"/>
  <c r="N720" i="13" s="1"/>
  <c r="J721" i="13" l="1"/>
  <c r="K721" i="13" s="1"/>
  <c r="G721" i="13"/>
  <c r="H722" i="13" l="1"/>
  <c r="L722" i="13" s="1"/>
  <c r="M721" i="13"/>
  <c r="N721" i="13" s="1"/>
  <c r="J722" i="13" l="1"/>
  <c r="K722" i="13" s="1"/>
  <c r="G722" i="13"/>
  <c r="H723" i="13" l="1"/>
  <c r="L723" i="13" s="1"/>
  <c r="M722" i="13"/>
  <c r="N722" i="13" s="1"/>
  <c r="J723" i="13" l="1"/>
  <c r="K723" i="13" s="1"/>
  <c r="G723" i="13"/>
  <c r="H724" i="13" l="1"/>
  <c r="L724" i="13" s="1"/>
  <c r="M723" i="13"/>
  <c r="N723" i="13" s="1"/>
  <c r="J724" i="13" l="1"/>
  <c r="K724" i="13" s="1"/>
  <c r="G724" i="13"/>
  <c r="H725" i="13" l="1"/>
  <c r="L725" i="13" s="1"/>
  <c r="M724" i="13"/>
  <c r="N724" i="13" s="1"/>
  <c r="J725" i="13" l="1"/>
  <c r="K725" i="13" s="1"/>
  <c r="G725" i="13"/>
  <c r="H726" i="13" l="1"/>
  <c r="L726" i="13" s="1"/>
  <c r="M725" i="13"/>
  <c r="N725" i="13" s="1"/>
  <c r="J726" i="13" l="1"/>
  <c r="K726" i="13" s="1"/>
  <c r="G726" i="13"/>
  <c r="H727" i="13" l="1"/>
  <c r="L727" i="13" s="1"/>
  <c r="M726" i="13"/>
  <c r="N726" i="13" s="1"/>
  <c r="J727" i="13" l="1"/>
  <c r="K727" i="13" s="1"/>
  <c r="G727" i="13"/>
  <c r="H728" i="13" l="1"/>
  <c r="L728" i="13" s="1"/>
  <c r="M727" i="13"/>
  <c r="N727" i="13" s="1"/>
  <c r="J728" i="13" l="1"/>
  <c r="K728" i="13" s="1"/>
  <c r="G728" i="13"/>
  <c r="H729" i="13" l="1"/>
  <c r="L729" i="13" s="1"/>
  <c r="M728" i="13"/>
  <c r="N728" i="13" s="1"/>
  <c r="J729" i="13" l="1"/>
  <c r="K729" i="13" s="1"/>
  <c r="G729" i="13"/>
  <c r="H730" i="13" l="1"/>
  <c r="L730" i="13" s="1"/>
  <c r="M729" i="13"/>
  <c r="N729" i="13" s="1"/>
  <c r="J730" i="13" l="1"/>
  <c r="K730" i="13" s="1"/>
  <c r="G730" i="13"/>
  <c r="H731" i="13" l="1"/>
  <c r="L731" i="13" s="1"/>
  <c r="M730" i="13"/>
  <c r="N730" i="13" s="1"/>
  <c r="J731" i="13" l="1"/>
  <c r="K731" i="13" s="1"/>
  <c r="G731" i="13"/>
  <c r="H732" i="13" l="1"/>
  <c r="L732" i="13" s="1"/>
  <c r="M731" i="13"/>
  <c r="N731" i="13" s="1"/>
  <c r="J732" i="13" l="1"/>
  <c r="K732" i="13" s="1"/>
  <c r="G732" i="13"/>
  <c r="M732" i="13" s="1"/>
  <c r="N732" i="13" l="1"/>
  <c r="O3" i="13" s="1"/>
  <c r="H4" i="17"/>
  <c r="G4" i="17" s="1"/>
  <c r="M4" i="17" l="1"/>
  <c r="K4" i="17"/>
  <c r="L4" i="17" s="1"/>
  <c r="N3" i="17"/>
  <c r="O3" i="17" l="1"/>
  <c r="H5" i="17"/>
  <c r="G5" i="17" s="1"/>
  <c r="N4" i="17"/>
  <c r="O4" i="17" s="1"/>
  <c r="K5" i="17" l="1"/>
  <c r="L5" i="17" s="1"/>
  <c r="M5" i="17"/>
  <c r="H6" i="17" l="1"/>
  <c r="G6" i="17" s="1"/>
  <c r="N5" i="17"/>
  <c r="O5" i="17" s="1"/>
  <c r="H7" i="17" l="1"/>
  <c r="G7" i="17" s="1"/>
  <c r="N6" i="17"/>
  <c r="K6" i="17"/>
  <c r="L6" i="17" s="1"/>
  <c r="M6" i="17"/>
  <c r="H8" i="17" l="1"/>
  <c r="G8" i="17" s="1"/>
  <c r="N7" i="17"/>
  <c r="O6" i="17"/>
  <c r="M7" i="17"/>
  <c r="K7" i="17"/>
  <c r="L7" i="17" s="1"/>
  <c r="O7" i="17" l="1"/>
  <c r="H9" i="17"/>
  <c r="G9" i="17" s="1"/>
  <c r="N8" i="17"/>
  <c r="K8" i="17"/>
  <c r="L8" i="17" s="1"/>
  <c r="M8" i="17"/>
  <c r="N9" i="17" l="1"/>
  <c r="H10" i="17"/>
  <c r="G10" i="17" s="1"/>
  <c r="O8" i="17"/>
  <c r="K9" i="17"/>
  <c r="L9" i="17" s="1"/>
  <c r="M9" i="17"/>
  <c r="O9" i="17" l="1"/>
  <c r="N10" i="17"/>
  <c r="H11" i="17"/>
  <c r="G11" i="17" s="1"/>
  <c r="M10" i="17"/>
  <c r="K10" i="17"/>
  <c r="L10" i="17" s="1"/>
  <c r="O10" i="17" l="1"/>
  <c r="N11" i="17"/>
  <c r="H12" i="17"/>
  <c r="G12" i="17" s="1"/>
  <c r="M11" i="17"/>
  <c r="K11" i="17"/>
  <c r="L11" i="17" s="1"/>
  <c r="O11" i="17" l="1"/>
  <c r="N12" i="17"/>
  <c r="H13" i="17"/>
  <c r="G13" i="17" s="1"/>
  <c r="M12" i="17"/>
  <c r="K12" i="17"/>
  <c r="L12" i="17" s="1"/>
  <c r="O12" i="17" l="1"/>
  <c r="H14" i="17"/>
  <c r="G14" i="17" s="1"/>
  <c r="N13" i="17"/>
  <c r="M13" i="17"/>
  <c r="K13" i="17"/>
  <c r="L13" i="17" s="1"/>
  <c r="O13" i="17" l="1"/>
  <c r="N14" i="17"/>
  <c r="H15" i="17"/>
  <c r="G15" i="17" s="1"/>
  <c r="M14" i="17"/>
  <c r="K14" i="17"/>
  <c r="L14" i="17" s="1"/>
  <c r="N15" i="17" l="1"/>
  <c r="H16" i="17"/>
  <c r="G16" i="17" s="1"/>
  <c r="O14" i="17"/>
  <c r="M15" i="17"/>
  <c r="K15" i="17"/>
  <c r="L15" i="17" s="1"/>
  <c r="O15" i="17" l="1"/>
  <c r="N16" i="17"/>
  <c r="H17" i="17"/>
  <c r="G17" i="17" s="1"/>
  <c r="M16" i="17"/>
  <c r="K16" i="17"/>
  <c r="L16" i="17" s="1"/>
  <c r="O16" i="17" l="1"/>
  <c r="N17" i="17"/>
  <c r="H18" i="17"/>
  <c r="G18" i="17" s="1"/>
  <c r="M17" i="17"/>
  <c r="K17" i="17"/>
  <c r="L17" i="17" s="1"/>
  <c r="O17" i="17" l="1"/>
  <c r="H19" i="17"/>
  <c r="G19" i="17" s="1"/>
  <c r="N18" i="17"/>
  <c r="M18" i="17"/>
  <c r="K18" i="17"/>
  <c r="L18" i="17" s="1"/>
  <c r="O18" i="17" l="1"/>
  <c r="N19" i="17"/>
  <c r="H20" i="17"/>
  <c r="G20" i="17" s="1"/>
  <c r="M19" i="17"/>
  <c r="K19" i="17"/>
  <c r="L19" i="17" s="1"/>
  <c r="O19" i="17" l="1"/>
  <c r="M20" i="17"/>
  <c r="K20" i="17"/>
  <c r="L20" i="17" s="1"/>
  <c r="H21" i="17" l="1"/>
  <c r="G21" i="17" s="1"/>
  <c r="N20" i="17"/>
  <c r="O20" i="17" s="1"/>
  <c r="H22" i="17" l="1"/>
  <c r="G22" i="17" s="1"/>
  <c r="N21" i="17"/>
  <c r="M21" i="17"/>
  <c r="K21" i="17"/>
  <c r="L21" i="17" s="1"/>
  <c r="O21" i="17" l="1"/>
  <c r="N22" i="17"/>
  <c r="H23" i="17"/>
  <c r="G23" i="17" s="1"/>
  <c r="K22" i="17"/>
  <c r="L22" i="17" s="1"/>
  <c r="M22" i="17"/>
  <c r="O22" i="17" l="1"/>
  <c r="N23" i="17"/>
  <c r="H24" i="17"/>
  <c r="G24" i="17" s="1"/>
  <c r="M23" i="17"/>
  <c r="K23" i="17"/>
  <c r="L23" i="17" s="1"/>
  <c r="O23" i="17" l="1"/>
  <c r="N24" i="17"/>
  <c r="H25" i="17"/>
  <c r="G25" i="17" s="1"/>
  <c r="M24" i="17"/>
  <c r="K24" i="17"/>
  <c r="L24" i="17" s="1"/>
  <c r="O24" i="17" l="1"/>
  <c r="N25" i="17"/>
  <c r="H26" i="17"/>
  <c r="G26" i="17" s="1"/>
  <c r="M25" i="17"/>
  <c r="K25" i="17"/>
  <c r="L25" i="17" s="1"/>
  <c r="O25" i="17" l="1"/>
  <c r="N26" i="17"/>
  <c r="H27" i="17"/>
  <c r="G27" i="17" s="1"/>
  <c r="M26" i="17"/>
  <c r="K26" i="17"/>
  <c r="L26" i="17" s="1"/>
  <c r="O26" i="17" l="1"/>
  <c r="H28" i="17"/>
  <c r="G28" i="17" s="1"/>
  <c r="N27" i="17"/>
  <c r="M27" i="17"/>
  <c r="K27" i="17"/>
  <c r="L27" i="17" s="1"/>
  <c r="N28" i="17" l="1"/>
  <c r="H29" i="17"/>
  <c r="G29" i="17" s="1"/>
  <c r="O27" i="17"/>
  <c r="M28" i="17"/>
  <c r="K28" i="17"/>
  <c r="L28" i="17" s="1"/>
  <c r="O28" i="17" l="1"/>
  <c r="H30" i="17"/>
  <c r="G30" i="17" s="1"/>
  <c r="N29" i="17"/>
  <c r="M29" i="17"/>
  <c r="K29" i="17"/>
  <c r="L29" i="17" s="1"/>
  <c r="O29" i="17" l="1"/>
  <c r="N30" i="17"/>
  <c r="H31" i="17"/>
  <c r="G31" i="17" s="1"/>
  <c r="K30" i="17"/>
  <c r="L30" i="17" s="1"/>
  <c r="M30" i="17"/>
  <c r="N31" i="17" l="1"/>
  <c r="H32" i="17"/>
  <c r="G32" i="17" s="1"/>
  <c r="O30" i="17"/>
  <c r="M31" i="17"/>
  <c r="K31" i="17"/>
  <c r="L31" i="17" s="1"/>
  <c r="O31" i="17" l="1"/>
  <c r="N32" i="17"/>
  <c r="H33" i="17"/>
  <c r="G33" i="17" s="1"/>
  <c r="M32" i="17"/>
  <c r="K32" i="17"/>
  <c r="L32" i="17" s="1"/>
  <c r="O32" i="17" l="1"/>
  <c r="N33" i="17"/>
  <c r="H34" i="17"/>
  <c r="G34" i="17" s="1"/>
  <c r="M33" i="17"/>
  <c r="K33" i="17"/>
  <c r="L33" i="17" s="1"/>
  <c r="O33" i="17" l="1"/>
  <c r="N34" i="17"/>
  <c r="H35" i="17"/>
  <c r="G35" i="17" s="1"/>
  <c r="M34" i="17"/>
  <c r="K34" i="17"/>
  <c r="L34" i="17" s="1"/>
  <c r="O34" i="17" l="1"/>
  <c r="N35" i="17"/>
  <c r="H36" i="17"/>
  <c r="G36" i="17" s="1"/>
  <c r="M35" i="17"/>
  <c r="K35" i="17"/>
  <c r="L35" i="17" s="1"/>
  <c r="O35" i="17" l="1"/>
  <c r="M36" i="17"/>
  <c r="K36" i="17"/>
  <c r="L36" i="17" s="1"/>
  <c r="N36" i="17" l="1"/>
  <c r="O36" i="17" s="1"/>
  <c r="H37" i="17"/>
  <c r="G37" i="17" s="1"/>
  <c r="H38" i="17" l="1"/>
  <c r="G38" i="17" s="1"/>
  <c r="N37" i="17"/>
  <c r="M37" i="17"/>
  <c r="K37" i="17"/>
  <c r="L37" i="17" s="1"/>
  <c r="O37" i="17" l="1"/>
  <c r="N38" i="17"/>
  <c r="H39" i="17"/>
  <c r="G39" i="17" s="1"/>
  <c r="K38" i="17"/>
  <c r="L38" i="17" s="1"/>
  <c r="M38" i="17"/>
  <c r="O38" i="17" l="1"/>
  <c r="M39" i="17"/>
  <c r="K39" i="17"/>
  <c r="L39" i="17" s="1"/>
  <c r="N39" i="17" l="1"/>
  <c r="O39" i="17" s="1"/>
  <c r="H40" i="17"/>
  <c r="G40" i="17" s="1"/>
  <c r="N40" i="17" l="1"/>
  <c r="H41" i="17"/>
  <c r="G41" i="17" s="1"/>
  <c r="M40" i="17"/>
  <c r="K40" i="17"/>
  <c r="L40" i="17" s="1"/>
  <c r="O40" i="17" l="1"/>
  <c r="H42" i="17"/>
  <c r="G42" i="17" s="1"/>
  <c r="N41" i="17"/>
  <c r="M41" i="17"/>
  <c r="K41" i="17"/>
  <c r="L41" i="17" s="1"/>
  <c r="O41" i="17" l="1"/>
  <c r="N42" i="17"/>
  <c r="H43" i="17"/>
  <c r="G43" i="17" s="1"/>
  <c r="M42" i="17"/>
  <c r="K42" i="17"/>
  <c r="L42" i="17" s="1"/>
  <c r="O42" i="17" l="1"/>
  <c r="N43" i="17"/>
  <c r="H44" i="17"/>
  <c r="G44" i="17" s="1"/>
  <c r="M43" i="17"/>
  <c r="K43" i="17"/>
  <c r="L43" i="17" s="1"/>
  <c r="O43" i="17" l="1"/>
  <c r="H45" i="17"/>
  <c r="G45" i="17" s="1"/>
  <c r="N44" i="17"/>
  <c r="M44" i="17"/>
  <c r="K44" i="17"/>
  <c r="L44" i="17" s="1"/>
  <c r="H46" i="17" l="1"/>
  <c r="G46" i="17" s="1"/>
  <c r="N45" i="17"/>
  <c r="O44" i="17"/>
  <c r="M45" i="17"/>
  <c r="K45" i="17"/>
  <c r="L45" i="17" s="1"/>
  <c r="O45" i="17" l="1"/>
  <c r="N46" i="17"/>
  <c r="H47" i="17"/>
  <c r="G47" i="17" s="1"/>
  <c r="K46" i="17"/>
  <c r="L46" i="17" s="1"/>
  <c r="M46" i="17"/>
  <c r="O46" i="17" l="1"/>
  <c r="N47" i="17"/>
  <c r="H48" i="17"/>
  <c r="G48" i="17" s="1"/>
  <c r="M47" i="17"/>
  <c r="K47" i="17"/>
  <c r="L47" i="17" s="1"/>
  <c r="O47" i="17" l="1"/>
  <c r="N48" i="17"/>
  <c r="H49" i="17"/>
  <c r="G49" i="17" s="1"/>
  <c r="M48" i="17"/>
  <c r="K48" i="17"/>
  <c r="L48" i="17" s="1"/>
  <c r="O48" i="17" l="1"/>
  <c r="M49" i="17"/>
  <c r="K49" i="17"/>
  <c r="L49" i="17" s="1"/>
  <c r="N49" i="17" l="1"/>
  <c r="O49" i="17" s="1"/>
  <c r="H50" i="17"/>
  <c r="G50" i="17" s="1"/>
  <c r="N50" i="17" l="1"/>
  <c r="H51" i="17"/>
  <c r="G51" i="17" s="1"/>
  <c r="M50" i="17"/>
  <c r="K50" i="17"/>
  <c r="L50" i="17" s="1"/>
  <c r="O50" i="17" s="1"/>
  <c r="H52" i="17" l="1"/>
  <c r="G52" i="17" s="1"/>
  <c r="N51" i="17"/>
  <c r="M51" i="17"/>
  <c r="K51" i="17"/>
  <c r="L51" i="17" s="1"/>
  <c r="O51" i="17" l="1"/>
  <c r="N52" i="17"/>
  <c r="H53" i="17"/>
  <c r="G53" i="17" s="1"/>
  <c r="M52" i="17"/>
  <c r="K52" i="17"/>
  <c r="L52" i="17" s="1"/>
  <c r="O52" i="17" l="1"/>
  <c r="M53" i="17"/>
  <c r="K53" i="17"/>
  <c r="L53" i="17" s="1"/>
  <c r="H54" i="17" l="1"/>
  <c r="G54" i="17" s="1"/>
  <c r="N53" i="17"/>
  <c r="O53" i="17" s="1"/>
  <c r="N54" i="17" l="1"/>
  <c r="H55" i="17"/>
  <c r="G55" i="17" s="1"/>
  <c r="M54" i="17"/>
  <c r="K54" i="17"/>
  <c r="L54" i="17" s="1"/>
  <c r="O54" i="17" l="1"/>
  <c r="N55" i="17"/>
  <c r="H56" i="17"/>
  <c r="G56" i="17" s="1"/>
  <c r="M55" i="17"/>
  <c r="K55" i="17"/>
  <c r="L55" i="17" s="1"/>
  <c r="O55" i="17" l="1"/>
  <c r="N56" i="17"/>
  <c r="H57" i="17"/>
  <c r="G57" i="17" s="1"/>
  <c r="M56" i="17"/>
  <c r="K56" i="17"/>
  <c r="L56" i="17" s="1"/>
  <c r="O56" i="17" l="1"/>
  <c r="N57" i="17"/>
  <c r="H58" i="17"/>
  <c r="G58" i="17" s="1"/>
  <c r="M57" i="17"/>
  <c r="K57" i="17"/>
  <c r="L57" i="17" s="1"/>
  <c r="O57" i="17" l="1"/>
  <c r="H59" i="17"/>
  <c r="G59" i="17" s="1"/>
  <c r="N58" i="17"/>
  <c r="M58" i="17"/>
  <c r="K58" i="17"/>
  <c r="L58" i="17" s="1"/>
  <c r="O58" i="17" l="1"/>
  <c r="H60" i="17"/>
  <c r="G60" i="17" s="1"/>
  <c r="N59" i="17"/>
  <c r="M59" i="17"/>
  <c r="K59" i="17"/>
  <c r="L59" i="17" s="1"/>
  <c r="O59" i="17" l="1"/>
  <c r="N60" i="17"/>
  <c r="H61" i="17"/>
  <c r="G61" i="17" s="1"/>
  <c r="M60" i="17"/>
  <c r="K60" i="17"/>
  <c r="L60" i="17" s="1"/>
  <c r="O60" i="17" l="1"/>
  <c r="H62" i="17"/>
  <c r="G62" i="17" s="1"/>
  <c r="N61" i="17"/>
  <c r="M61" i="17"/>
  <c r="K61" i="17"/>
  <c r="L61" i="17" s="1"/>
  <c r="O61" i="17" l="1"/>
  <c r="H63" i="17"/>
  <c r="G63" i="17" s="1"/>
  <c r="N62" i="17"/>
  <c r="M62" i="17"/>
  <c r="K62" i="17"/>
  <c r="L62" i="17" s="1"/>
  <c r="N63" i="17" l="1"/>
  <c r="H64" i="17"/>
  <c r="G64" i="17" s="1"/>
  <c r="O62" i="17"/>
  <c r="M63" i="17"/>
  <c r="K63" i="17"/>
  <c r="L63" i="17" s="1"/>
  <c r="O63" i="17" l="1"/>
  <c r="M64" i="17"/>
  <c r="K64" i="17"/>
  <c r="L64" i="17" s="1"/>
  <c r="N64" i="17" l="1"/>
  <c r="O64" i="17" s="1"/>
  <c r="H65" i="17"/>
  <c r="G65" i="17" s="1"/>
  <c r="M65" i="17" l="1"/>
  <c r="K65" i="17"/>
  <c r="L65" i="17" s="1"/>
  <c r="N65" i="17" l="1"/>
  <c r="H66" i="17"/>
  <c r="G66" i="17" s="1"/>
  <c r="O65" i="17"/>
  <c r="H67" i="17" l="1"/>
  <c r="G67" i="17" s="1"/>
  <c r="N66" i="17"/>
  <c r="M66" i="17"/>
  <c r="K66" i="17"/>
  <c r="L66" i="17" s="1"/>
  <c r="O66" i="17" l="1"/>
  <c r="H68" i="17"/>
  <c r="G68" i="17" s="1"/>
  <c r="N67" i="17"/>
  <c r="M67" i="17"/>
  <c r="K67" i="17"/>
  <c r="L67" i="17" s="1"/>
  <c r="O67" i="17" l="1"/>
  <c r="N68" i="17"/>
  <c r="H69" i="17"/>
  <c r="G69" i="17" s="1"/>
  <c r="M68" i="17"/>
  <c r="K68" i="17"/>
  <c r="L68" i="17" s="1"/>
  <c r="O68" i="17" l="1"/>
  <c r="H70" i="17"/>
  <c r="G70" i="17" s="1"/>
  <c r="N69" i="17"/>
  <c r="M69" i="17"/>
  <c r="K69" i="17"/>
  <c r="L69" i="17" s="1"/>
  <c r="O69" i="17" l="1"/>
  <c r="N70" i="17"/>
  <c r="H71" i="17"/>
  <c r="G71" i="17" s="1"/>
  <c r="K70" i="17"/>
  <c r="L70" i="17" s="1"/>
  <c r="M70" i="17"/>
  <c r="O70" i="17" l="1"/>
  <c r="M71" i="17"/>
  <c r="K71" i="17"/>
  <c r="L71" i="17" s="1"/>
  <c r="N71" i="17" l="1"/>
  <c r="O71" i="17" s="1"/>
  <c r="H72" i="17"/>
  <c r="G72" i="17" s="1"/>
  <c r="N72" i="17" l="1"/>
  <c r="H73" i="17"/>
  <c r="G73" i="17" s="1"/>
  <c r="M72" i="17"/>
  <c r="K72" i="17"/>
  <c r="L72" i="17" s="1"/>
  <c r="O72" i="17" l="1"/>
  <c r="N73" i="17"/>
  <c r="H74" i="17"/>
  <c r="G74" i="17" s="1"/>
  <c r="M73" i="17"/>
  <c r="K73" i="17"/>
  <c r="L73" i="17" s="1"/>
  <c r="O73" i="17" l="1"/>
  <c r="M74" i="17"/>
  <c r="K74" i="17"/>
  <c r="L74" i="17" s="1"/>
  <c r="N74" i="17" l="1"/>
  <c r="O74" i="17" s="1"/>
  <c r="H75" i="17"/>
  <c r="G75" i="17" s="1"/>
  <c r="H76" i="17" l="1"/>
  <c r="G76" i="17" s="1"/>
  <c r="N75" i="17"/>
  <c r="M75" i="17"/>
  <c r="K75" i="17"/>
  <c r="L75" i="17" s="1"/>
  <c r="O75" i="17" l="1"/>
  <c r="H77" i="17"/>
  <c r="G77" i="17" s="1"/>
  <c r="N76" i="17"/>
  <c r="K76" i="17"/>
  <c r="L76" i="17" s="1"/>
  <c r="M76" i="17"/>
  <c r="O76" i="17" l="1"/>
  <c r="H78" i="17"/>
  <c r="G78" i="17" s="1"/>
  <c r="N77" i="17"/>
  <c r="M77" i="17"/>
  <c r="K77" i="17"/>
  <c r="L77" i="17" s="1"/>
  <c r="N78" i="17" l="1"/>
  <c r="H79" i="17"/>
  <c r="G79" i="17" s="1"/>
  <c r="O77" i="17"/>
  <c r="M78" i="17"/>
  <c r="K78" i="17"/>
  <c r="L78" i="17" s="1"/>
  <c r="O78" i="17" l="1"/>
  <c r="M79" i="17"/>
  <c r="K79" i="17"/>
  <c r="L79" i="17" s="1"/>
  <c r="H80" i="17" l="1"/>
  <c r="G80" i="17" s="1"/>
  <c r="N79" i="17"/>
  <c r="O79" i="17" s="1"/>
  <c r="N80" i="17" l="1"/>
  <c r="H81" i="17"/>
  <c r="G81" i="17" s="1"/>
  <c r="M80" i="17"/>
  <c r="K80" i="17"/>
  <c r="L80" i="17" s="1"/>
  <c r="O80" i="17" l="1"/>
  <c r="N81" i="17"/>
  <c r="H82" i="17"/>
  <c r="G82" i="17" s="1"/>
  <c r="M81" i="17"/>
  <c r="K81" i="17"/>
  <c r="L81" i="17" s="1"/>
  <c r="O81" i="17" l="1"/>
  <c r="N82" i="17"/>
  <c r="H83" i="17"/>
  <c r="G83" i="17" s="1"/>
  <c r="M82" i="17"/>
  <c r="K82" i="17"/>
  <c r="L82" i="17" s="1"/>
  <c r="O82" i="17" l="1"/>
  <c r="M83" i="17"/>
  <c r="K83" i="17"/>
  <c r="L83" i="17" s="1"/>
  <c r="H84" i="17" l="1"/>
  <c r="G84" i="17" s="1"/>
  <c r="N83" i="17"/>
  <c r="O83" i="17" s="1"/>
  <c r="H85" i="17" l="1"/>
  <c r="G85" i="17" s="1"/>
  <c r="N84" i="17"/>
  <c r="M84" i="17"/>
  <c r="K84" i="17"/>
  <c r="L84" i="17" s="1"/>
  <c r="O84" i="17" l="1"/>
  <c r="H86" i="17"/>
  <c r="G86" i="17" s="1"/>
  <c r="N85" i="17"/>
  <c r="M85" i="17"/>
  <c r="K85" i="17"/>
  <c r="L85" i="17" s="1"/>
  <c r="O85" i="17" l="1"/>
  <c r="N86" i="17"/>
  <c r="H87" i="17"/>
  <c r="G87" i="17" s="1"/>
  <c r="M86" i="17"/>
  <c r="K86" i="17"/>
  <c r="L86" i="17" s="1"/>
  <c r="O86" i="17" l="1"/>
  <c r="H88" i="17"/>
  <c r="G88" i="17" s="1"/>
  <c r="N87" i="17"/>
  <c r="M87" i="17"/>
  <c r="K87" i="17"/>
  <c r="L87" i="17" s="1"/>
  <c r="O87" i="17" l="1"/>
  <c r="H89" i="17"/>
  <c r="G89" i="17" s="1"/>
  <c r="N88" i="17"/>
  <c r="M88" i="17"/>
  <c r="K88" i="17"/>
  <c r="L88" i="17" s="1"/>
  <c r="O88" i="17" l="1"/>
  <c r="N89" i="17"/>
  <c r="H90" i="17"/>
  <c r="G90" i="17" s="1"/>
  <c r="M89" i="17"/>
  <c r="K89" i="17"/>
  <c r="L89" i="17" s="1"/>
  <c r="O89" i="17" l="1"/>
  <c r="N90" i="17"/>
  <c r="H91" i="17"/>
  <c r="G91" i="17" s="1"/>
  <c r="M90" i="17"/>
  <c r="K90" i="17"/>
  <c r="L90" i="17" s="1"/>
  <c r="O90" i="17" l="1"/>
  <c r="H92" i="17"/>
  <c r="G92" i="17" s="1"/>
  <c r="N91" i="17"/>
  <c r="M91" i="17"/>
  <c r="K91" i="17"/>
  <c r="L91" i="17" s="1"/>
  <c r="O91" i="17" l="1"/>
  <c r="N92" i="17"/>
  <c r="H93" i="17"/>
  <c r="G93" i="17" s="1"/>
  <c r="M92" i="17"/>
  <c r="K92" i="17"/>
  <c r="L92" i="17" s="1"/>
  <c r="O92" i="17" l="1"/>
  <c r="N93" i="17"/>
  <c r="H94" i="17"/>
  <c r="G94" i="17" s="1"/>
  <c r="M93" i="17"/>
  <c r="K93" i="17"/>
  <c r="L93" i="17" s="1"/>
  <c r="O93" i="17" l="1"/>
  <c r="N94" i="17"/>
  <c r="H95" i="17"/>
  <c r="G95" i="17" s="1"/>
  <c r="M94" i="17"/>
  <c r="K94" i="17"/>
  <c r="L94" i="17" s="1"/>
  <c r="O94" i="17" l="1"/>
  <c r="H96" i="17"/>
  <c r="G96" i="17" s="1"/>
  <c r="N95" i="17"/>
  <c r="M95" i="17"/>
  <c r="K95" i="17"/>
  <c r="L95" i="17" s="1"/>
  <c r="O95" i="17" l="1"/>
  <c r="N96" i="17"/>
  <c r="H97" i="17"/>
  <c r="G97" i="17" s="1"/>
  <c r="M96" i="17"/>
  <c r="K96" i="17"/>
  <c r="L96" i="17" s="1"/>
  <c r="O96" i="17" l="1"/>
  <c r="N97" i="17"/>
  <c r="H98" i="17"/>
  <c r="G98" i="17" s="1"/>
  <c r="M97" i="17"/>
  <c r="K97" i="17"/>
  <c r="L97" i="17" s="1"/>
  <c r="O97" i="17" l="1"/>
  <c r="N98" i="17"/>
  <c r="H99" i="17"/>
  <c r="G99" i="17" s="1"/>
  <c r="M98" i="17"/>
  <c r="K98" i="17"/>
  <c r="L98" i="17" s="1"/>
  <c r="O98" i="17" l="1"/>
  <c r="H100" i="17"/>
  <c r="G100" i="17" s="1"/>
  <c r="N99" i="17"/>
  <c r="M99" i="17"/>
  <c r="K99" i="17"/>
  <c r="L99" i="17" s="1"/>
  <c r="O99" i="17" l="1"/>
  <c r="N100" i="17"/>
  <c r="H101" i="17"/>
  <c r="G101" i="17" s="1"/>
  <c r="M100" i="17"/>
  <c r="K100" i="17"/>
  <c r="L100" i="17" s="1"/>
  <c r="O100" i="17" l="1"/>
  <c r="N101" i="17"/>
  <c r="H102" i="17"/>
  <c r="G102" i="17" s="1"/>
  <c r="M101" i="17"/>
  <c r="K101" i="17"/>
  <c r="L101" i="17" s="1"/>
  <c r="O101" i="17" l="1"/>
  <c r="N102" i="17"/>
  <c r="H103" i="17"/>
  <c r="G103" i="17" s="1"/>
  <c r="M102" i="17"/>
  <c r="K102" i="17"/>
  <c r="L102" i="17" s="1"/>
  <c r="O102" i="17" l="1"/>
  <c r="H104" i="17"/>
  <c r="G104" i="17" s="1"/>
  <c r="N103" i="17"/>
  <c r="M103" i="17"/>
  <c r="K103" i="17"/>
  <c r="L103" i="17" s="1"/>
  <c r="O103" i="17" l="1"/>
  <c r="N104" i="17"/>
  <c r="H105" i="17"/>
  <c r="G105" i="17" s="1"/>
  <c r="M104" i="17"/>
  <c r="K104" i="17"/>
  <c r="L104" i="17" s="1"/>
  <c r="O104" i="17" l="1"/>
  <c r="N105" i="17"/>
  <c r="H106" i="17"/>
  <c r="G106" i="17" s="1"/>
  <c r="M105" i="17"/>
  <c r="K105" i="17"/>
  <c r="L105" i="17" s="1"/>
  <c r="O105" i="17" l="1"/>
  <c r="N106" i="17"/>
  <c r="H107" i="17"/>
  <c r="G107" i="17" s="1"/>
  <c r="M106" i="17"/>
  <c r="K106" i="17"/>
  <c r="L106" i="17" s="1"/>
  <c r="O106" i="17" l="1"/>
  <c r="H108" i="17"/>
  <c r="G108" i="17" s="1"/>
  <c r="N107" i="17"/>
  <c r="M107" i="17"/>
  <c r="K107" i="17"/>
  <c r="L107" i="17" s="1"/>
  <c r="O107" i="17" l="1"/>
  <c r="H109" i="17"/>
  <c r="G109" i="17" s="1"/>
  <c r="N108" i="17"/>
  <c r="M108" i="17"/>
  <c r="K108" i="17"/>
  <c r="L108" i="17" s="1"/>
  <c r="O108" i="17" l="1"/>
  <c r="H110" i="17"/>
  <c r="G110" i="17" s="1"/>
  <c r="N109" i="17"/>
  <c r="M109" i="17"/>
  <c r="K109" i="17"/>
  <c r="L109" i="17" s="1"/>
  <c r="O109" i="17" l="1"/>
  <c r="N110" i="17"/>
  <c r="H111" i="17"/>
  <c r="G111" i="17" s="1"/>
  <c r="K110" i="17"/>
  <c r="L110" i="17" s="1"/>
  <c r="M110" i="17"/>
  <c r="O110" i="17" l="1"/>
  <c r="H112" i="17"/>
  <c r="G112" i="17" s="1"/>
  <c r="N111" i="17"/>
  <c r="M111" i="17"/>
  <c r="K111" i="17"/>
  <c r="L111" i="17" s="1"/>
  <c r="O111" i="17" l="1"/>
  <c r="N112" i="17"/>
  <c r="H113" i="17"/>
  <c r="G113" i="17" s="1"/>
  <c r="M112" i="17"/>
  <c r="K112" i="17"/>
  <c r="L112" i="17" s="1"/>
  <c r="O112" i="17" l="1"/>
  <c r="N113" i="17"/>
  <c r="H114" i="17"/>
  <c r="G114" i="17" s="1"/>
  <c r="M113" i="17"/>
  <c r="K113" i="17"/>
  <c r="L113" i="17" s="1"/>
  <c r="O113" i="17" l="1"/>
  <c r="N114" i="17"/>
  <c r="H115" i="17"/>
  <c r="G115" i="17" s="1"/>
  <c r="M114" i="17"/>
  <c r="K114" i="17"/>
  <c r="L114" i="17" s="1"/>
  <c r="O114" i="17" l="1"/>
  <c r="H116" i="17"/>
  <c r="G116" i="17" s="1"/>
  <c r="N115" i="17"/>
  <c r="M115" i="17"/>
  <c r="K115" i="17"/>
  <c r="L115" i="17" s="1"/>
  <c r="O115" i="17" l="1"/>
  <c r="H117" i="17"/>
  <c r="G117" i="17" s="1"/>
  <c r="N116" i="17"/>
  <c r="M116" i="17"/>
  <c r="K116" i="17"/>
  <c r="L116" i="17" s="1"/>
  <c r="O116" i="17" l="1"/>
  <c r="N117" i="17"/>
  <c r="H118" i="17"/>
  <c r="G118" i="17" s="1"/>
  <c r="M117" i="17"/>
  <c r="K117" i="17"/>
  <c r="L117" i="17" s="1"/>
  <c r="O117" i="17" l="1"/>
  <c r="N118" i="17"/>
  <c r="H119" i="17"/>
  <c r="G119" i="17" s="1"/>
  <c r="M118" i="17"/>
  <c r="K118" i="17"/>
  <c r="L118" i="17" s="1"/>
  <c r="O118" i="17" l="1"/>
  <c r="H120" i="17"/>
  <c r="G120" i="17" s="1"/>
  <c r="N119" i="17"/>
  <c r="M119" i="17"/>
  <c r="K119" i="17"/>
  <c r="L119" i="17" s="1"/>
  <c r="O119" i="17" l="1"/>
  <c r="H121" i="17"/>
  <c r="G121" i="17" s="1"/>
  <c r="N120" i="17"/>
  <c r="M120" i="17"/>
  <c r="K120" i="17"/>
  <c r="L120" i="17" s="1"/>
  <c r="O120" i="17" l="1"/>
  <c r="N121" i="17"/>
  <c r="H122" i="17"/>
  <c r="G122" i="17" s="1"/>
  <c r="K121" i="17"/>
  <c r="L121" i="17" s="1"/>
  <c r="M121" i="17"/>
  <c r="N122" i="17" l="1"/>
  <c r="H123" i="17"/>
  <c r="G123" i="17" s="1"/>
  <c r="O121" i="17"/>
  <c r="M122" i="17"/>
  <c r="K122" i="17"/>
  <c r="L122" i="17" s="1"/>
  <c r="O122" i="17" l="1"/>
  <c r="H124" i="17"/>
  <c r="G124" i="17" s="1"/>
  <c r="N123" i="17"/>
  <c r="M123" i="17"/>
  <c r="K123" i="17"/>
  <c r="L123" i="17" s="1"/>
  <c r="O123" i="17" l="1"/>
  <c r="N124" i="17"/>
  <c r="H125" i="17"/>
  <c r="G125" i="17" s="1"/>
  <c r="M124" i="17"/>
  <c r="K124" i="17"/>
  <c r="L124" i="17" s="1"/>
  <c r="O124" i="17" l="1"/>
  <c r="M125" i="17"/>
  <c r="K125" i="17"/>
  <c r="L125" i="17" s="1"/>
  <c r="N125" i="17" l="1"/>
  <c r="O125" i="17" s="1"/>
  <c r="H126" i="17"/>
  <c r="G126" i="17" s="1"/>
  <c r="N126" i="17" l="1"/>
  <c r="H127" i="17"/>
  <c r="G127" i="17" s="1"/>
  <c r="M126" i="17"/>
  <c r="K126" i="17"/>
  <c r="L126" i="17" s="1"/>
  <c r="O126" i="17" l="1"/>
  <c r="H128" i="17"/>
  <c r="G128" i="17" s="1"/>
  <c r="N127" i="17"/>
  <c r="M127" i="17"/>
  <c r="K127" i="17"/>
  <c r="L127" i="17" s="1"/>
  <c r="O127" i="17" l="1"/>
  <c r="N128" i="17"/>
  <c r="H129" i="17"/>
  <c r="G129" i="17" s="1"/>
  <c r="M128" i="17"/>
  <c r="K128" i="17"/>
  <c r="L128" i="17" s="1"/>
  <c r="O128" i="17" l="1"/>
  <c r="N129" i="17"/>
  <c r="H130" i="17"/>
  <c r="G130" i="17" s="1"/>
  <c r="M129" i="17"/>
  <c r="K129" i="17"/>
  <c r="L129" i="17" s="1"/>
  <c r="O129" i="17" l="1"/>
  <c r="M130" i="17"/>
  <c r="K130" i="17"/>
  <c r="L130" i="17" s="1"/>
  <c r="H131" i="17" l="1"/>
  <c r="G131" i="17" s="1"/>
  <c r="N130" i="17"/>
  <c r="O130" i="17" s="1"/>
  <c r="H132" i="17" l="1"/>
  <c r="G132" i="17" s="1"/>
  <c r="N131" i="17"/>
  <c r="M131" i="17"/>
  <c r="K131" i="17"/>
  <c r="L131" i="17" s="1"/>
  <c r="O131" i="17" l="1"/>
  <c r="N132" i="17"/>
  <c r="H133" i="17"/>
  <c r="G133" i="17" s="1"/>
  <c r="M132" i="17"/>
  <c r="K132" i="17"/>
  <c r="L132" i="17" s="1"/>
  <c r="O132" i="17" l="1"/>
  <c r="M133" i="17"/>
  <c r="K133" i="17"/>
  <c r="L133" i="17" s="1"/>
  <c r="N133" i="17" l="1"/>
  <c r="O133" i="17" s="1"/>
  <c r="H134" i="17"/>
  <c r="G134" i="17" s="1"/>
  <c r="M134" i="17" l="1"/>
  <c r="K134" i="17"/>
  <c r="L134" i="17" s="1"/>
  <c r="N134" i="17" l="1"/>
  <c r="O134" i="17" s="1"/>
  <c r="H135" i="17"/>
  <c r="G135" i="17" s="1"/>
  <c r="H136" i="17" l="1"/>
  <c r="G136" i="17" s="1"/>
  <c r="N135" i="17"/>
  <c r="M135" i="17"/>
  <c r="K135" i="17"/>
  <c r="L135" i="17" s="1"/>
  <c r="O135" i="17" l="1"/>
  <c r="N136" i="17"/>
  <c r="H137" i="17"/>
  <c r="G137" i="17" s="1"/>
  <c r="M136" i="17"/>
  <c r="K136" i="17"/>
  <c r="L136" i="17" s="1"/>
  <c r="O136" i="17" l="1"/>
  <c r="H138" i="17"/>
  <c r="G138" i="17" s="1"/>
  <c r="N137" i="17"/>
  <c r="M137" i="17"/>
  <c r="K137" i="17"/>
  <c r="L137" i="17" s="1"/>
  <c r="O137" i="17" l="1"/>
  <c r="N138" i="17"/>
  <c r="H139" i="17"/>
  <c r="G139" i="17" s="1"/>
  <c r="M138" i="17"/>
  <c r="K138" i="17"/>
  <c r="L138" i="17" s="1"/>
  <c r="O138" i="17" l="1"/>
  <c r="H140" i="17"/>
  <c r="G140" i="17" s="1"/>
  <c r="N139" i="17"/>
  <c r="M139" i="17"/>
  <c r="K139" i="17"/>
  <c r="L139" i="17" s="1"/>
  <c r="O139" i="17" l="1"/>
  <c r="N140" i="17"/>
  <c r="H141" i="17"/>
  <c r="G141" i="17" s="1"/>
  <c r="M140" i="17"/>
  <c r="K140" i="17"/>
  <c r="L140" i="17" s="1"/>
  <c r="O140" i="17" l="1"/>
  <c r="H142" i="17"/>
  <c r="G142" i="17" s="1"/>
  <c r="N141" i="17"/>
  <c r="M141" i="17"/>
  <c r="K141" i="17"/>
  <c r="L141" i="17" s="1"/>
  <c r="O141" i="17" l="1"/>
  <c r="N142" i="17"/>
  <c r="H143" i="17"/>
  <c r="G143" i="17" s="1"/>
  <c r="K142" i="17"/>
  <c r="L142" i="17" s="1"/>
  <c r="M142" i="17"/>
  <c r="H144" i="17" l="1"/>
  <c r="G144" i="17" s="1"/>
  <c r="N143" i="17"/>
  <c r="O142" i="17"/>
  <c r="M143" i="17"/>
  <c r="K143" i="17"/>
  <c r="L143" i="17" s="1"/>
  <c r="O143" i="17" l="1"/>
  <c r="H145" i="17"/>
  <c r="G145" i="17" s="1"/>
  <c r="N144" i="17"/>
  <c r="M144" i="17"/>
  <c r="K144" i="17"/>
  <c r="L144" i="17" s="1"/>
  <c r="O144" i="17" l="1"/>
  <c r="N145" i="17"/>
  <c r="H146" i="17"/>
  <c r="G146" i="17" s="1"/>
  <c r="M145" i="17"/>
  <c r="K145" i="17"/>
  <c r="L145" i="17" s="1"/>
  <c r="N146" i="17" l="1"/>
  <c r="H147" i="17"/>
  <c r="G147" i="17" s="1"/>
  <c r="O145" i="17"/>
  <c r="M146" i="17"/>
  <c r="K146" i="17"/>
  <c r="L146" i="17" s="1"/>
  <c r="H148" i="17" l="1"/>
  <c r="G148" i="17" s="1"/>
  <c r="N147" i="17"/>
  <c r="O146" i="17"/>
  <c r="M147" i="17"/>
  <c r="K147" i="17"/>
  <c r="L147" i="17" s="1"/>
  <c r="O147" i="17" l="1"/>
  <c r="H149" i="17"/>
  <c r="G149" i="17" s="1"/>
  <c r="N148" i="17"/>
  <c r="M148" i="17"/>
  <c r="K148" i="17"/>
  <c r="L148" i="17" s="1"/>
  <c r="O148" i="17" l="1"/>
  <c r="N149" i="17"/>
  <c r="H150" i="17"/>
  <c r="G150" i="17" s="1"/>
  <c r="M149" i="17"/>
  <c r="K149" i="17"/>
  <c r="L149" i="17" s="1"/>
  <c r="O149" i="17" l="1"/>
  <c r="N150" i="17"/>
  <c r="H151" i="17"/>
  <c r="G151" i="17" s="1"/>
  <c r="M150" i="17"/>
  <c r="K150" i="17"/>
  <c r="L150" i="17" s="1"/>
  <c r="H152" i="17" l="1"/>
  <c r="G152" i="17" s="1"/>
  <c r="N151" i="17"/>
  <c r="O150" i="17"/>
  <c r="M151" i="17"/>
  <c r="K151" i="17"/>
  <c r="L151" i="17" s="1"/>
  <c r="H153" i="17" l="1"/>
  <c r="G153" i="17" s="1"/>
  <c r="N152" i="17"/>
  <c r="O151" i="17"/>
  <c r="M152" i="17"/>
  <c r="K152" i="17"/>
  <c r="L152" i="17" s="1"/>
  <c r="O152" i="17" l="1"/>
  <c r="N153" i="17"/>
  <c r="H154" i="17"/>
  <c r="G154" i="17" s="1"/>
  <c r="K153" i="17"/>
  <c r="L153" i="17" s="1"/>
  <c r="M153" i="17"/>
  <c r="N154" i="17" l="1"/>
  <c r="H155" i="17"/>
  <c r="G155" i="17" s="1"/>
  <c r="O153" i="17"/>
  <c r="M154" i="17"/>
  <c r="K154" i="17"/>
  <c r="L154" i="17" s="1"/>
  <c r="H156" i="17" l="1"/>
  <c r="G156" i="17" s="1"/>
  <c r="N155" i="17"/>
  <c r="O154" i="17"/>
  <c r="M155" i="17"/>
  <c r="K155" i="17"/>
  <c r="L155" i="17" s="1"/>
  <c r="O155" i="17" l="1"/>
  <c r="N156" i="17"/>
  <c r="H157" i="17"/>
  <c r="G157" i="17" s="1"/>
  <c r="M156" i="17"/>
  <c r="K156" i="17"/>
  <c r="L156" i="17" s="1"/>
  <c r="O156" i="17" l="1"/>
  <c r="H158" i="17"/>
  <c r="G158" i="17" s="1"/>
  <c r="N157" i="17"/>
  <c r="M157" i="17"/>
  <c r="K157" i="17"/>
  <c r="L157" i="17" s="1"/>
  <c r="O157" i="17" l="1"/>
  <c r="N158" i="17"/>
  <c r="H159" i="17"/>
  <c r="G159" i="17" s="1"/>
  <c r="K158" i="17"/>
  <c r="L158" i="17" s="1"/>
  <c r="M158" i="17"/>
  <c r="O158" i="17" l="1"/>
  <c r="H160" i="17"/>
  <c r="G160" i="17" s="1"/>
  <c r="N159" i="17"/>
  <c r="M159" i="17"/>
  <c r="K159" i="17"/>
  <c r="L159" i="17" s="1"/>
  <c r="N160" i="17" l="1"/>
  <c r="H161" i="17"/>
  <c r="G161" i="17" s="1"/>
  <c r="O159" i="17"/>
  <c r="M160" i="17"/>
  <c r="K160" i="17"/>
  <c r="L160" i="17" s="1"/>
  <c r="O160" i="17" l="1"/>
  <c r="H162" i="17"/>
  <c r="G162" i="17" s="1"/>
  <c r="N161" i="17"/>
  <c r="M161" i="17"/>
  <c r="K161" i="17"/>
  <c r="L161" i="17" s="1"/>
  <c r="O161" i="17" l="1"/>
  <c r="N162" i="17"/>
  <c r="H163" i="17"/>
  <c r="G163" i="17" s="1"/>
  <c r="M162" i="17"/>
  <c r="K162" i="17"/>
  <c r="L162" i="17" s="1"/>
  <c r="O162" i="17" l="1"/>
  <c r="M163" i="17"/>
  <c r="K163" i="17"/>
  <c r="L163" i="17" s="1"/>
  <c r="H164" i="17" l="1"/>
  <c r="G164" i="17" s="1"/>
  <c r="N163" i="17"/>
  <c r="O163" i="17" s="1"/>
  <c r="N164" i="17" l="1"/>
  <c r="H165" i="17"/>
  <c r="G165" i="17" s="1"/>
  <c r="M164" i="17"/>
  <c r="K164" i="17"/>
  <c r="L164" i="17" s="1"/>
  <c r="O164" i="17" l="1"/>
  <c r="N165" i="17"/>
  <c r="H166" i="17"/>
  <c r="G166" i="17" s="1"/>
  <c r="M165" i="17"/>
  <c r="K165" i="17"/>
  <c r="L165" i="17" s="1"/>
  <c r="O165" i="17" l="1"/>
  <c r="N166" i="17"/>
  <c r="H167" i="17"/>
  <c r="G167" i="17" s="1"/>
  <c r="M166" i="17"/>
  <c r="K166" i="17"/>
  <c r="L166" i="17" s="1"/>
  <c r="O166" i="17" l="1"/>
  <c r="H168" i="17"/>
  <c r="G168" i="17" s="1"/>
  <c r="N167" i="17"/>
  <c r="M167" i="17"/>
  <c r="K167" i="17"/>
  <c r="L167" i="17" s="1"/>
  <c r="N168" i="17" l="1"/>
  <c r="H169" i="17"/>
  <c r="G169" i="17" s="1"/>
  <c r="O167" i="17"/>
  <c r="M168" i="17"/>
  <c r="K168" i="17"/>
  <c r="L168" i="17" s="1"/>
  <c r="O168" i="17" l="1"/>
  <c r="N169" i="17"/>
  <c r="H170" i="17"/>
  <c r="G170" i="17" s="1"/>
  <c r="M169" i="17"/>
  <c r="K169" i="17"/>
  <c r="L169" i="17" s="1"/>
  <c r="O169" i="17" l="1"/>
  <c r="H171" i="17"/>
  <c r="G171" i="17" s="1"/>
  <c r="N170" i="17"/>
  <c r="M170" i="17"/>
  <c r="K170" i="17"/>
  <c r="L170" i="17" s="1"/>
  <c r="O170" i="17" l="1"/>
  <c r="H172" i="17"/>
  <c r="G172" i="17" s="1"/>
  <c r="N171" i="17"/>
  <c r="M171" i="17"/>
  <c r="K171" i="17"/>
  <c r="L171" i="17" s="1"/>
  <c r="O171" i="17" l="1"/>
  <c r="N172" i="17"/>
  <c r="H173" i="17"/>
  <c r="G173" i="17" s="1"/>
  <c r="M172" i="17"/>
  <c r="K172" i="17"/>
  <c r="L172" i="17" s="1"/>
  <c r="O172" i="17" l="1"/>
  <c r="H174" i="17"/>
  <c r="G174" i="17" s="1"/>
  <c r="N173" i="17"/>
  <c r="M173" i="17"/>
  <c r="K173" i="17"/>
  <c r="L173" i="17" s="1"/>
  <c r="O173" i="17" l="1"/>
  <c r="N174" i="17"/>
  <c r="H175" i="17"/>
  <c r="G175" i="17" s="1"/>
  <c r="M174" i="17"/>
  <c r="K174" i="17"/>
  <c r="L174" i="17" s="1"/>
  <c r="O174" i="17" l="1"/>
  <c r="H176" i="17"/>
  <c r="G176" i="17" s="1"/>
  <c r="N175" i="17"/>
  <c r="M175" i="17"/>
  <c r="K175" i="17"/>
  <c r="L175" i="17" s="1"/>
  <c r="O175" i="17" l="1"/>
  <c r="N176" i="17"/>
  <c r="H177" i="17"/>
  <c r="G177" i="17" s="1"/>
  <c r="M176" i="17"/>
  <c r="K176" i="17"/>
  <c r="L176" i="17" s="1"/>
  <c r="H178" i="17" l="1"/>
  <c r="G178" i="17" s="1"/>
  <c r="N177" i="17"/>
  <c r="O176" i="17"/>
  <c r="M177" i="17"/>
  <c r="K177" i="17"/>
  <c r="L177" i="17" s="1"/>
  <c r="N178" i="17" l="1"/>
  <c r="H179" i="17"/>
  <c r="G179" i="17" s="1"/>
  <c r="O177" i="17"/>
  <c r="K178" i="17"/>
  <c r="L178" i="17" s="1"/>
  <c r="M178" i="17"/>
  <c r="H180" i="17" l="1"/>
  <c r="G180" i="17" s="1"/>
  <c r="N179" i="17"/>
  <c r="O178" i="17"/>
  <c r="M179" i="17"/>
  <c r="K179" i="17"/>
  <c r="L179" i="17" s="1"/>
  <c r="O179" i="17" l="1"/>
  <c r="N180" i="17"/>
  <c r="H181" i="17"/>
  <c r="G181" i="17" s="1"/>
  <c r="M180" i="17"/>
  <c r="K180" i="17"/>
  <c r="L180" i="17" s="1"/>
  <c r="O180" i="17" l="1"/>
  <c r="N181" i="17"/>
  <c r="H182" i="17"/>
  <c r="G182" i="17" s="1"/>
  <c r="M181" i="17"/>
  <c r="K181" i="17"/>
  <c r="L181" i="17" s="1"/>
  <c r="O181" i="17" l="1"/>
  <c r="N182" i="17"/>
  <c r="H183" i="17"/>
  <c r="G183" i="17" s="1"/>
  <c r="M182" i="17"/>
  <c r="K182" i="17"/>
  <c r="L182" i="17" s="1"/>
  <c r="O182" i="17" l="1"/>
  <c r="H184" i="17"/>
  <c r="G184" i="17" s="1"/>
  <c r="N183" i="17"/>
  <c r="M183" i="17"/>
  <c r="K183" i="17"/>
  <c r="L183" i="17" s="1"/>
  <c r="O183" i="17" l="1"/>
  <c r="H185" i="17"/>
  <c r="G185" i="17" s="1"/>
  <c r="N184" i="17"/>
  <c r="M184" i="17"/>
  <c r="K184" i="17"/>
  <c r="L184" i="17" s="1"/>
  <c r="O184" i="17" l="1"/>
  <c r="H186" i="17"/>
  <c r="G186" i="17" s="1"/>
  <c r="N185" i="17"/>
  <c r="M185" i="17"/>
  <c r="K185" i="17"/>
  <c r="L185" i="17" s="1"/>
  <c r="O185" i="17" l="1"/>
  <c r="N186" i="17"/>
  <c r="H187" i="17"/>
  <c r="G187" i="17" s="1"/>
  <c r="M186" i="17"/>
  <c r="K186" i="17"/>
  <c r="L186" i="17" s="1"/>
  <c r="O186" i="17" l="1"/>
  <c r="H188" i="17"/>
  <c r="G188" i="17" s="1"/>
  <c r="N187" i="17"/>
  <c r="M187" i="17"/>
  <c r="K187" i="17"/>
  <c r="L187" i="17" s="1"/>
  <c r="H189" i="17" l="1"/>
  <c r="G189" i="17" s="1"/>
  <c r="N188" i="17"/>
  <c r="O187" i="17"/>
  <c r="M188" i="17"/>
  <c r="K188" i="17"/>
  <c r="L188" i="17" s="1"/>
  <c r="N189" i="17" l="1"/>
  <c r="H190" i="17"/>
  <c r="G190" i="17" s="1"/>
  <c r="O188" i="17"/>
  <c r="M189" i="17"/>
  <c r="K189" i="17"/>
  <c r="L189" i="17" s="1"/>
  <c r="O189" i="17" l="1"/>
  <c r="N190" i="17"/>
  <c r="H191" i="17"/>
  <c r="G191" i="17" s="1"/>
  <c r="M190" i="17"/>
  <c r="K190" i="17"/>
  <c r="L190" i="17" s="1"/>
  <c r="O190" i="17" l="1"/>
  <c r="H192" i="17"/>
  <c r="G192" i="17" s="1"/>
  <c r="N191" i="17"/>
  <c r="M191" i="17"/>
  <c r="K191" i="17"/>
  <c r="L191" i="17" s="1"/>
  <c r="O191" i="17" l="1"/>
  <c r="N192" i="17"/>
  <c r="H193" i="17"/>
  <c r="G193" i="17" s="1"/>
  <c r="M192" i="17"/>
  <c r="K192" i="17"/>
  <c r="L192" i="17" s="1"/>
  <c r="O192" i="17" l="1"/>
  <c r="N193" i="17"/>
  <c r="H194" i="17"/>
  <c r="G194" i="17" s="1"/>
  <c r="M193" i="17"/>
  <c r="K193" i="17"/>
  <c r="L193" i="17" s="1"/>
  <c r="O193" i="17" l="1"/>
  <c r="H195" i="17"/>
  <c r="G195" i="17" s="1"/>
  <c r="N194" i="17"/>
  <c r="M194" i="17"/>
  <c r="K194" i="17"/>
  <c r="L194" i="17" s="1"/>
  <c r="H196" i="17" l="1"/>
  <c r="G196" i="17" s="1"/>
  <c r="N195" i="17"/>
  <c r="O194" i="17"/>
  <c r="M195" i="17"/>
  <c r="K195" i="17"/>
  <c r="L195" i="17" s="1"/>
  <c r="O195" i="17" l="1"/>
  <c r="N196" i="17"/>
  <c r="H197" i="17"/>
  <c r="G197" i="17" s="1"/>
  <c r="M196" i="17"/>
  <c r="K196" i="17"/>
  <c r="L196" i="17" s="1"/>
  <c r="O196" i="17" l="1"/>
  <c r="N197" i="17"/>
  <c r="H198" i="17"/>
  <c r="G198" i="17" s="1"/>
  <c r="K197" i="17"/>
  <c r="L197" i="17" s="1"/>
  <c r="M197" i="17"/>
  <c r="N198" i="17" l="1"/>
  <c r="H199" i="17"/>
  <c r="G199" i="17" s="1"/>
  <c r="O197" i="17"/>
  <c r="M198" i="17"/>
  <c r="K198" i="17"/>
  <c r="L198" i="17" s="1"/>
  <c r="O198" i="17" l="1"/>
  <c r="H200" i="17"/>
  <c r="G200" i="17" s="1"/>
  <c r="N199" i="17"/>
  <c r="M199" i="17"/>
  <c r="K199" i="17"/>
  <c r="L199" i="17" s="1"/>
  <c r="O199" i="17" l="1"/>
  <c r="N200" i="17"/>
  <c r="H201" i="17"/>
  <c r="G201" i="17" s="1"/>
  <c r="M200" i="17"/>
  <c r="K200" i="17"/>
  <c r="L200" i="17" s="1"/>
  <c r="O200" i="17" l="1"/>
  <c r="N201" i="17"/>
  <c r="H202" i="17"/>
  <c r="G202" i="17" s="1"/>
  <c r="M201" i="17"/>
  <c r="K201" i="17"/>
  <c r="L201" i="17" s="1"/>
  <c r="O201" i="17" l="1"/>
  <c r="N202" i="17"/>
  <c r="H203" i="17"/>
  <c r="G203" i="17" s="1"/>
  <c r="M202" i="17"/>
  <c r="K202" i="17"/>
  <c r="L202" i="17" s="1"/>
  <c r="O202" i="17" l="1"/>
  <c r="H204" i="17"/>
  <c r="G204" i="17" s="1"/>
  <c r="N203" i="17"/>
  <c r="M203" i="17"/>
  <c r="K203" i="17"/>
  <c r="L203" i="17" s="1"/>
  <c r="O203" i="17" l="1"/>
  <c r="N204" i="17"/>
  <c r="H205" i="17"/>
  <c r="G205" i="17" s="1"/>
  <c r="M204" i="17"/>
  <c r="K204" i="17"/>
  <c r="L204" i="17" s="1"/>
  <c r="O204" i="17" l="1"/>
  <c r="H206" i="17"/>
  <c r="G206" i="17" s="1"/>
  <c r="N205" i="17"/>
  <c r="M205" i="17"/>
  <c r="K205" i="17"/>
  <c r="L205" i="17" s="1"/>
  <c r="O205" i="17" l="1"/>
  <c r="N206" i="17"/>
  <c r="H207" i="17"/>
  <c r="G207" i="17" s="1"/>
  <c r="M206" i="17"/>
  <c r="K206" i="17"/>
  <c r="L206" i="17" s="1"/>
  <c r="H208" i="17" l="1"/>
  <c r="G208" i="17" s="1"/>
  <c r="N207" i="17"/>
  <c r="O206" i="17"/>
  <c r="M207" i="17"/>
  <c r="K207" i="17"/>
  <c r="L207" i="17" s="1"/>
  <c r="O207" i="17" l="1"/>
  <c r="N208" i="17"/>
  <c r="H209" i="17"/>
  <c r="G209" i="17" s="1"/>
  <c r="M208" i="17"/>
  <c r="K208" i="17"/>
  <c r="L208" i="17" s="1"/>
  <c r="O208" i="17" l="1"/>
  <c r="N209" i="17"/>
  <c r="H210" i="17"/>
  <c r="G210" i="17" s="1"/>
  <c r="M209" i="17"/>
  <c r="K209" i="17"/>
  <c r="L209" i="17" s="1"/>
  <c r="O209" i="17" l="1"/>
  <c r="N210" i="17"/>
  <c r="H211" i="17"/>
  <c r="G211" i="17" s="1"/>
  <c r="M210" i="17"/>
  <c r="K210" i="17"/>
  <c r="L210" i="17" s="1"/>
  <c r="O210" i="17" l="1"/>
  <c r="H212" i="17"/>
  <c r="G212" i="17" s="1"/>
  <c r="N211" i="17"/>
  <c r="M211" i="17"/>
  <c r="K211" i="17"/>
  <c r="L211" i="17" s="1"/>
  <c r="O211" i="17" l="1"/>
  <c r="N212" i="17"/>
  <c r="H213" i="17"/>
  <c r="G213" i="17" s="1"/>
  <c r="M212" i="17"/>
  <c r="K212" i="17"/>
  <c r="L212" i="17" s="1"/>
  <c r="O212" i="17" l="1"/>
  <c r="N213" i="17"/>
  <c r="H214" i="17"/>
  <c r="G214" i="17" s="1"/>
  <c r="M213" i="17"/>
  <c r="K213" i="17"/>
  <c r="L213" i="17" s="1"/>
  <c r="O213" i="17" l="1"/>
  <c r="N214" i="17"/>
  <c r="H215" i="17"/>
  <c r="G215" i="17" s="1"/>
  <c r="M214" i="17"/>
  <c r="K214" i="17"/>
  <c r="L214" i="17" s="1"/>
  <c r="O214" i="17" l="1"/>
  <c r="H216" i="17"/>
  <c r="G216" i="17" s="1"/>
  <c r="N215" i="17"/>
  <c r="M215" i="17"/>
  <c r="K215" i="17"/>
  <c r="L215" i="17" s="1"/>
  <c r="O215" i="17" l="1"/>
  <c r="H217" i="17"/>
  <c r="G217" i="17" s="1"/>
  <c r="N216" i="17"/>
  <c r="M216" i="17"/>
  <c r="K216" i="17"/>
  <c r="L216" i="17" s="1"/>
  <c r="O216" i="17" l="1"/>
  <c r="N217" i="17"/>
  <c r="H218" i="17"/>
  <c r="G218" i="17" s="1"/>
  <c r="M217" i="17"/>
  <c r="K217" i="17"/>
  <c r="L217" i="17" s="1"/>
  <c r="O217" i="17" l="1"/>
  <c r="N218" i="17"/>
  <c r="H219" i="17"/>
  <c r="G219" i="17" s="1"/>
  <c r="M218" i="17"/>
  <c r="K218" i="17"/>
  <c r="L218" i="17" s="1"/>
  <c r="H220" i="17" l="1"/>
  <c r="G220" i="17" s="1"/>
  <c r="N219" i="17"/>
  <c r="O218" i="17"/>
  <c r="M219" i="17"/>
  <c r="K219" i="17"/>
  <c r="L219" i="17" s="1"/>
  <c r="H221" i="17" l="1"/>
  <c r="G221" i="17" s="1"/>
  <c r="N220" i="17"/>
  <c r="O219" i="17"/>
  <c r="M220" i="17"/>
  <c r="K220" i="17"/>
  <c r="L220" i="17" s="1"/>
  <c r="O220" i="17" l="1"/>
  <c r="H222" i="17"/>
  <c r="G222" i="17" s="1"/>
  <c r="N221" i="17"/>
  <c r="M221" i="17"/>
  <c r="K221" i="17"/>
  <c r="L221" i="17" s="1"/>
  <c r="O221" i="17" l="1"/>
  <c r="N222" i="17"/>
  <c r="H223" i="17"/>
  <c r="G223" i="17" s="1"/>
  <c r="K222" i="17"/>
  <c r="L222" i="17" s="1"/>
  <c r="M222" i="17"/>
  <c r="H224" i="17" l="1"/>
  <c r="G224" i="17" s="1"/>
  <c r="N223" i="17"/>
  <c r="O222" i="17"/>
  <c r="M223" i="17"/>
  <c r="K223" i="17"/>
  <c r="L223" i="17" s="1"/>
  <c r="H225" i="17" l="1"/>
  <c r="G225" i="17" s="1"/>
  <c r="N224" i="17"/>
  <c r="O223" i="17"/>
  <c r="M224" i="17"/>
  <c r="K224" i="17"/>
  <c r="L224" i="17" s="1"/>
  <c r="O224" i="17" l="1"/>
  <c r="N225" i="17"/>
  <c r="H226" i="17"/>
  <c r="G226" i="17" s="1"/>
  <c r="M225" i="17"/>
  <c r="K225" i="17"/>
  <c r="L225" i="17" s="1"/>
  <c r="O225" i="17" l="1"/>
  <c r="N226" i="17"/>
  <c r="H227" i="17"/>
  <c r="G227" i="17" s="1"/>
  <c r="M226" i="17"/>
  <c r="K226" i="17"/>
  <c r="L226" i="17" s="1"/>
  <c r="H228" i="17" l="1"/>
  <c r="G228" i="17" s="1"/>
  <c r="N227" i="17"/>
  <c r="O226" i="17"/>
  <c r="M227" i="17"/>
  <c r="K227" i="17"/>
  <c r="L227" i="17" s="1"/>
  <c r="O227" i="17" l="1"/>
  <c r="N228" i="17"/>
  <c r="H229" i="17"/>
  <c r="G229" i="17" s="1"/>
  <c r="M228" i="17"/>
  <c r="K228" i="17"/>
  <c r="L228" i="17" s="1"/>
  <c r="O228" i="17" l="1"/>
  <c r="H230" i="17"/>
  <c r="G230" i="17" s="1"/>
  <c r="N229" i="17"/>
  <c r="M229" i="17"/>
  <c r="K229" i="17"/>
  <c r="L229" i="17" s="1"/>
  <c r="O229" i="17" l="1"/>
  <c r="N230" i="17"/>
  <c r="H231" i="17"/>
  <c r="G231" i="17" s="1"/>
  <c r="M230" i="17"/>
  <c r="K230" i="17"/>
  <c r="L230" i="17" s="1"/>
  <c r="O230" i="17" l="1"/>
  <c r="H232" i="17"/>
  <c r="G232" i="17" s="1"/>
  <c r="N231" i="17"/>
  <c r="M231" i="17"/>
  <c r="K231" i="17"/>
  <c r="L231" i="17" s="1"/>
  <c r="O231" i="17" l="1"/>
  <c r="N232" i="17"/>
  <c r="H233" i="17"/>
  <c r="G233" i="17" s="1"/>
  <c r="M232" i="17"/>
  <c r="K232" i="17"/>
  <c r="L232" i="17" s="1"/>
  <c r="O232" i="17" l="1"/>
  <c r="N233" i="17"/>
  <c r="H234" i="17"/>
  <c r="G234" i="17" s="1"/>
  <c r="M233" i="17"/>
  <c r="K233" i="17"/>
  <c r="L233" i="17" s="1"/>
  <c r="O233" i="17" l="1"/>
  <c r="N234" i="17"/>
  <c r="H235" i="17"/>
  <c r="G235" i="17" s="1"/>
  <c r="M234" i="17"/>
  <c r="K234" i="17"/>
  <c r="L234" i="17" s="1"/>
  <c r="O234" i="17" l="1"/>
  <c r="H236" i="17"/>
  <c r="G236" i="17" s="1"/>
  <c r="N235" i="17"/>
  <c r="M235" i="17"/>
  <c r="K235" i="17"/>
  <c r="L235" i="17" s="1"/>
  <c r="O235" i="17" l="1"/>
  <c r="N236" i="17"/>
  <c r="H237" i="17"/>
  <c r="G237" i="17" s="1"/>
  <c r="M236" i="17"/>
  <c r="K236" i="17"/>
  <c r="L236" i="17" s="1"/>
  <c r="O236" i="17" l="1"/>
  <c r="H238" i="17"/>
  <c r="G238" i="17" s="1"/>
  <c r="N237" i="17"/>
  <c r="M237" i="17"/>
  <c r="K237" i="17"/>
  <c r="L237" i="17" s="1"/>
  <c r="O237" i="17" l="1"/>
  <c r="N238" i="17"/>
  <c r="H239" i="17"/>
  <c r="G239" i="17" s="1"/>
  <c r="M238" i="17"/>
  <c r="K238" i="17"/>
  <c r="L238" i="17" s="1"/>
  <c r="O238" i="17" l="1"/>
  <c r="H240" i="17"/>
  <c r="G240" i="17" s="1"/>
  <c r="N239" i="17"/>
  <c r="M239" i="17"/>
  <c r="K239" i="17"/>
  <c r="L239" i="17" s="1"/>
  <c r="O239" i="17" l="1"/>
  <c r="H241" i="17"/>
  <c r="G241" i="17" s="1"/>
  <c r="N240" i="17"/>
  <c r="M240" i="17"/>
  <c r="K240" i="17"/>
  <c r="L240" i="17" s="1"/>
  <c r="O240" i="17" l="1"/>
  <c r="N241" i="17"/>
  <c r="H242" i="17"/>
  <c r="G242" i="17" s="1"/>
  <c r="M241" i="17"/>
  <c r="K241" i="17"/>
  <c r="L241" i="17" s="1"/>
  <c r="O241" i="17" l="1"/>
  <c r="N242" i="17"/>
  <c r="H243" i="17"/>
  <c r="G243" i="17" s="1"/>
  <c r="M242" i="17"/>
  <c r="K242" i="17"/>
  <c r="L242" i="17" s="1"/>
  <c r="O242" i="17" l="1"/>
  <c r="H244" i="17"/>
  <c r="G244" i="17" s="1"/>
  <c r="N243" i="17"/>
  <c r="M243" i="17"/>
  <c r="K243" i="17"/>
  <c r="L243" i="17" s="1"/>
  <c r="O243" i="17" l="1"/>
  <c r="N244" i="17"/>
  <c r="H245" i="17"/>
  <c r="G245" i="17" s="1"/>
  <c r="M244" i="17"/>
  <c r="K244" i="17"/>
  <c r="L244" i="17" s="1"/>
  <c r="O244" i="17" l="1"/>
  <c r="H246" i="17"/>
  <c r="G246" i="17" s="1"/>
  <c r="N245" i="17"/>
  <c r="M245" i="17"/>
  <c r="K245" i="17"/>
  <c r="L245" i="17" s="1"/>
  <c r="O245" i="17" l="1"/>
  <c r="H247" i="17"/>
  <c r="G247" i="17" s="1"/>
  <c r="N246" i="17"/>
  <c r="M246" i="17"/>
  <c r="K246" i="17"/>
  <c r="L246" i="17" s="1"/>
  <c r="O246" i="17" l="1"/>
  <c r="H248" i="17"/>
  <c r="G248" i="17" s="1"/>
  <c r="N247" i="17"/>
  <c r="M247" i="17"/>
  <c r="K247" i="17"/>
  <c r="L247" i="17" s="1"/>
  <c r="O247" i="17" l="1"/>
  <c r="N248" i="17"/>
  <c r="H249" i="17"/>
  <c r="G249" i="17" s="1"/>
  <c r="M248" i="17"/>
  <c r="K248" i="17"/>
  <c r="L248" i="17" s="1"/>
  <c r="O248" i="17" l="1"/>
  <c r="N249" i="17"/>
  <c r="H250" i="17"/>
  <c r="G250" i="17" s="1"/>
  <c r="M249" i="17"/>
  <c r="K249" i="17"/>
  <c r="L249" i="17" s="1"/>
  <c r="O249" i="17" l="1"/>
  <c r="H251" i="17"/>
  <c r="G251" i="17" s="1"/>
  <c r="N250" i="17"/>
  <c r="M250" i="17"/>
  <c r="K250" i="17"/>
  <c r="L250" i="17" s="1"/>
  <c r="O250" i="17" l="1"/>
  <c r="H252" i="17"/>
  <c r="G252" i="17" s="1"/>
  <c r="N251" i="17"/>
  <c r="M251" i="17"/>
  <c r="K251" i="17"/>
  <c r="L251" i="17" s="1"/>
  <c r="H253" i="17" l="1"/>
  <c r="G253" i="17" s="1"/>
  <c r="N252" i="17"/>
  <c r="O251" i="17"/>
  <c r="M252" i="17"/>
  <c r="K252" i="17"/>
  <c r="L252" i="17" s="1"/>
  <c r="O252" i="17" l="1"/>
  <c r="H254" i="17"/>
  <c r="G254" i="17" s="1"/>
  <c r="N253" i="17"/>
  <c r="M253" i="17"/>
  <c r="K253" i="17"/>
  <c r="L253" i="17" s="1"/>
  <c r="O253" i="17" l="1"/>
  <c r="H255" i="17"/>
  <c r="G255" i="17" s="1"/>
  <c r="N254" i="17"/>
  <c r="M254" i="17"/>
  <c r="K254" i="17"/>
  <c r="L254" i="17" s="1"/>
  <c r="O254" i="17" l="1"/>
  <c r="H256" i="17"/>
  <c r="G256" i="17" s="1"/>
  <c r="N255" i="17"/>
  <c r="K255" i="17"/>
  <c r="L255" i="17" s="1"/>
  <c r="M255" i="17"/>
  <c r="O255" i="17" l="1"/>
  <c r="N256" i="17"/>
  <c r="H257" i="17"/>
  <c r="G257" i="17" s="1"/>
  <c r="M256" i="17"/>
  <c r="K256" i="17"/>
  <c r="L256" i="17" s="1"/>
  <c r="O256" i="17" l="1"/>
  <c r="H258" i="17"/>
  <c r="G258" i="17" s="1"/>
  <c r="N257" i="17"/>
  <c r="M257" i="17"/>
  <c r="K257" i="17"/>
  <c r="L257" i="17" s="1"/>
  <c r="O257" i="17" l="1"/>
  <c r="N258" i="17"/>
  <c r="H259" i="17"/>
  <c r="G259" i="17" s="1"/>
  <c r="K258" i="17"/>
  <c r="L258" i="17" s="1"/>
  <c r="M258" i="17"/>
  <c r="H260" i="17" l="1"/>
  <c r="G260" i="17" s="1"/>
  <c r="N259" i="17"/>
  <c r="O258" i="17"/>
  <c r="M259" i="17"/>
  <c r="K259" i="17"/>
  <c r="L259" i="17" s="1"/>
  <c r="O259" i="17" l="1"/>
  <c r="N260" i="17"/>
  <c r="H261" i="17"/>
  <c r="G261" i="17" s="1"/>
  <c r="M260" i="17"/>
  <c r="K260" i="17"/>
  <c r="L260" i="17" s="1"/>
  <c r="O260" i="17" l="1"/>
  <c r="H262" i="17"/>
  <c r="G262" i="17" s="1"/>
  <c r="N261" i="17"/>
  <c r="M261" i="17"/>
  <c r="K261" i="17"/>
  <c r="L261" i="17" s="1"/>
  <c r="N262" i="17" l="1"/>
  <c r="H263" i="17"/>
  <c r="G263" i="17" s="1"/>
  <c r="O261" i="17"/>
  <c r="M262" i="17"/>
  <c r="K262" i="17"/>
  <c r="L262" i="17" s="1"/>
  <c r="O262" i="17" l="1"/>
  <c r="H264" i="17"/>
  <c r="G264" i="17" s="1"/>
  <c r="N263" i="17"/>
  <c r="M263" i="17"/>
  <c r="K263" i="17"/>
  <c r="L263" i="17" s="1"/>
  <c r="O263" i="17" l="1"/>
  <c r="N264" i="17"/>
  <c r="H265" i="17"/>
  <c r="G265" i="17" s="1"/>
  <c r="M264" i="17"/>
  <c r="K264" i="17"/>
  <c r="L264" i="17" s="1"/>
  <c r="O264" i="17" l="1"/>
  <c r="H266" i="17"/>
  <c r="G266" i="17" s="1"/>
  <c r="N265" i="17"/>
  <c r="M265" i="17"/>
  <c r="K265" i="17"/>
  <c r="L265" i="17" s="1"/>
  <c r="O265" i="17" l="1"/>
  <c r="N266" i="17"/>
  <c r="H267" i="17"/>
  <c r="G267" i="17" s="1"/>
  <c r="M266" i="17"/>
  <c r="K266" i="17"/>
  <c r="L266" i="17" s="1"/>
  <c r="O266" i="17" l="1"/>
  <c r="H268" i="17"/>
  <c r="G268" i="17" s="1"/>
  <c r="N267" i="17"/>
  <c r="M267" i="17"/>
  <c r="K267" i="17"/>
  <c r="L267" i="17" s="1"/>
  <c r="O267" i="17" l="1"/>
  <c r="N268" i="17"/>
  <c r="H269" i="17"/>
  <c r="G269" i="17" s="1"/>
  <c r="M268" i="17"/>
  <c r="K268" i="17"/>
  <c r="L268" i="17" s="1"/>
  <c r="O268" i="17" l="1"/>
  <c r="H270" i="17"/>
  <c r="G270" i="17" s="1"/>
  <c r="N269" i="17"/>
  <c r="M269" i="17"/>
  <c r="K269" i="17"/>
  <c r="L269" i="17" s="1"/>
  <c r="O269" i="17" l="1"/>
  <c r="N270" i="17"/>
  <c r="H271" i="17"/>
  <c r="G271" i="17" s="1"/>
  <c r="M270" i="17"/>
  <c r="K270" i="17"/>
  <c r="L270" i="17" s="1"/>
  <c r="O270" i="17" l="1"/>
  <c r="H272" i="17"/>
  <c r="G272" i="17" s="1"/>
  <c r="N271" i="17"/>
  <c r="M271" i="17"/>
  <c r="K271" i="17"/>
  <c r="L271" i="17" s="1"/>
  <c r="O271" i="17" l="1"/>
  <c r="N272" i="17"/>
  <c r="H273" i="17"/>
  <c r="G273" i="17" s="1"/>
  <c r="M272" i="17"/>
  <c r="K272" i="17"/>
  <c r="L272" i="17" s="1"/>
  <c r="N273" i="17" l="1"/>
  <c r="H274" i="17"/>
  <c r="G274" i="17" s="1"/>
  <c r="O272" i="17"/>
  <c r="M273" i="17"/>
  <c r="K273" i="17"/>
  <c r="L273" i="17" s="1"/>
  <c r="O273" i="17" l="1"/>
  <c r="N274" i="17"/>
  <c r="H275" i="17"/>
  <c r="G275" i="17" s="1"/>
  <c r="M274" i="17"/>
  <c r="K274" i="17"/>
  <c r="L274" i="17" s="1"/>
  <c r="O274" i="17" l="1"/>
  <c r="H276" i="17"/>
  <c r="G276" i="17" s="1"/>
  <c r="N275" i="17"/>
  <c r="M275" i="17"/>
  <c r="K275" i="17"/>
  <c r="L275" i="17" s="1"/>
  <c r="O275" i="17" l="1"/>
  <c r="N276" i="17"/>
  <c r="H277" i="17"/>
  <c r="G277" i="17" s="1"/>
  <c r="M276" i="17"/>
  <c r="K276" i="17"/>
  <c r="L276" i="17" s="1"/>
  <c r="O276" i="17" l="1"/>
  <c r="H278" i="17"/>
  <c r="G278" i="17" s="1"/>
  <c r="N277" i="17"/>
  <c r="M277" i="17"/>
  <c r="K277" i="17"/>
  <c r="L277" i="17" s="1"/>
  <c r="O277" i="17" l="1"/>
  <c r="N278" i="17"/>
  <c r="H279" i="17"/>
  <c r="G279" i="17" s="1"/>
  <c r="M278" i="17"/>
  <c r="K278" i="17"/>
  <c r="L278" i="17" s="1"/>
  <c r="O278" i="17" l="1"/>
  <c r="H280" i="17"/>
  <c r="G280" i="17" s="1"/>
  <c r="N279" i="17"/>
  <c r="M279" i="17"/>
  <c r="K279" i="17"/>
  <c r="L279" i="17" s="1"/>
  <c r="N280" i="17" l="1"/>
  <c r="H281" i="17"/>
  <c r="G281" i="17" s="1"/>
  <c r="O279" i="17"/>
  <c r="M280" i="17"/>
  <c r="K280" i="17"/>
  <c r="L280" i="17" s="1"/>
  <c r="O280" i="17" l="1"/>
  <c r="N281" i="17"/>
  <c r="H282" i="17"/>
  <c r="G282" i="17" s="1"/>
  <c r="M281" i="17"/>
  <c r="K281" i="17"/>
  <c r="L281" i="17" s="1"/>
  <c r="O281" i="17" l="1"/>
  <c r="N282" i="17"/>
  <c r="H283" i="17"/>
  <c r="G283" i="17" s="1"/>
  <c r="M282" i="17"/>
  <c r="K282" i="17"/>
  <c r="L282" i="17" s="1"/>
  <c r="O282" i="17" l="1"/>
  <c r="M283" i="17"/>
  <c r="K283" i="17"/>
  <c r="L283" i="17" s="1"/>
  <c r="H284" i="17" l="1"/>
  <c r="G284" i="17" s="1"/>
  <c r="N283" i="17"/>
  <c r="O283" i="17" s="1"/>
  <c r="N284" i="17" l="1"/>
  <c r="H285" i="17"/>
  <c r="G285" i="17" s="1"/>
  <c r="M284" i="17"/>
  <c r="K284" i="17"/>
  <c r="L284" i="17" s="1"/>
  <c r="O284" i="17" l="1"/>
  <c r="H286" i="17"/>
  <c r="G286" i="17" s="1"/>
  <c r="N285" i="17"/>
  <c r="M285" i="17"/>
  <c r="K285" i="17"/>
  <c r="L285" i="17" s="1"/>
  <c r="N286" i="17" l="1"/>
  <c r="H287" i="17"/>
  <c r="G287" i="17" s="1"/>
  <c r="O285" i="17"/>
  <c r="M286" i="17"/>
  <c r="K286" i="17"/>
  <c r="L286" i="17" s="1"/>
  <c r="O286" i="17" l="1"/>
  <c r="H288" i="17"/>
  <c r="G288" i="17" s="1"/>
  <c r="N287" i="17"/>
  <c r="M287" i="17"/>
  <c r="K287" i="17"/>
  <c r="L287" i="17" s="1"/>
  <c r="O287" i="17" l="1"/>
  <c r="N288" i="17"/>
  <c r="H289" i="17"/>
  <c r="G289" i="17" s="1"/>
  <c r="M288" i="17"/>
  <c r="K288" i="17"/>
  <c r="L288" i="17" s="1"/>
  <c r="O288" i="17" l="1"/>
  <c r="N289" i="17"/>
  <c r="H290" i="17"/>
  <c r="G290" i="17" s="1"/>
  <c r="M289" i="17"/>
  <c r="K289" i="17"/>
  <c r="L289" i="17" s="1"/>
  <c r="O289" i="17" l="1"/>
  <c r="N290" i="17"/>
  <c r="H291" i="17"/>
  <c r="G291" i="17" s="1"/>
  <c r="M290" i="17"/>
  <c r="K290" i="17"/>
  <c r="L290" i="17" s="1"/>
  <c r="O290" i="17" l="1"/>
  <c r="H292" i="17"/>
  <c r="G292" i="17" s="1"/>
  <c r="N291" i="17"/>
  <c r="M291" i="17"/>
  <c r="K291" i="17"/>
  <c r="L291" i="17" s="1"/>
  <c r="O291" i="17" l="1"/>
  <c r="N292" i="17"/>
  <c r="H293" i="17"/>
  <c r="G293" i="17" s="1"/>
  <c r="M292" i="17"/>
  <c r="K292" i="17"/>
  <c r="L292" i="17" s="1"/>
  <c r="O292" i="17" l="1"/>
  <c r="H294" i="17"/>
  <c r="G294" i="17" s="1"/>
  <c r="N293" i="17"/>
  <c r="M293" i="17"/>
  <c r="K293" i="17"/>
  <c r="L293" i="17" s="1"/>
  <c r="O293" i="17" l="1"/>
  <c r="N294" i="17"/>
  <c r="H295" i="17"/>
  <c r="G295" i="17" s="1"/>
  <c r="M294" i="17"/>
  <c r="K294" i="17"/>
  <c r="L294" i="17" s="1"/>
  <c r="O294" i="17" l="1"/>
  <c r="H296" i="17"/>
  <c r="G296" i="17" s="1"/>
  <c r="N295" i="17"/>
  <c r="M295" i="17"/>
  <c r="K295" i="17"/>
  <c r="L295" i="17" s="1"/>
  <c r="O295" i="17" l="1"/>
  <c r="N296" i="17"/>
  <c r="H297" i="17"/>
  <c r="G297" i="17" s="1"/>
  <c r="M296" i="17"/>
  <c r="K296" i="17"/>
  <c r="L296" i="17" s="1"/>
  <c r="O296" i="17" l="1"/>
  <c r="N297" i="17"/>
  <c r="H298" i="17"/>
  <c r="G298" i="17" s="1"/>
  <c r="M297" i="17"/>
  <c r="K297" i="17"/>
  <c r="L297" i="17" s="1"/>
  <c r="O297" i="17" l="1"/>
  <c r="N298" i="17"/>
  <c r="H299" i="17"/>
  <c r="G299" i="17" s="1"/>
  <c r="M298" i="17"/>
  <c r="K298" i="17"/>
  <c r="L298" i="17" s="1"/>
  <c r="O298" i="17" l="1"/>
  <c r="H300" i="17"/>
  <c r="G300" i="17" s="1"/>
  <c r="N299" i="17"/>
  <c r="M299" i="17"/>
  <c r="K299" i="17"/>
  <c r="L299" i="17" s="1"/>
  <c r="O299" i="17" l="1"/>
  <c r="N300" i="17"/>
  <c r="H301" i="17"/>
  <c r="G301" i="17" s="1"/>
  <c r="M300" i="17"/>
  <c r="K300" i="17"/>
  <c r="L300" i="17" s="1"/>
  <c r="O300" i="17" l="1"/>
  <c r="H302" i="17"/>
  <c r="G302" i="17" s="1"/>
  <c r="N301" i="17"/>
  <c r="M301" i="17"/>
  <c r="K301" i="17"/>
  <c r="L301" i="17" s="1"/>
  <c r="O301" i="17" l="1"/>
  <c r="N302" i="17"/>
  <c r="H303" i="17"/>
  <c r="G303" i="17" s="1"/>
  <c r="M302" i="17"/>
  <c r="K302" i="17"/>
  <c r="L302" i="17" s="1"/>
  <c r="O302" i="17" l="1"/>
  <c r="H304" i="17"/>
  <c r="G304" i="17" s="1"/>
  <c r="N303" i="17"/>
  <c r="M303" i="17"/>
  <c r="K303" i="17"/>
  <c r="L303" i="17" s="1"/>
  <c r="O303" i="17" l="1"/>
  <c r="H305" i="17"/>
  <c r="G305" i="17" s="1"/>
  <c r="N304" i="17"/>
  <c r="M304" i="17"/>
  <c r="K304" i="17"/>
  <c r="L304" i="17" s="1"/>
  <c r="O304" i="17" l="1"/>
  <c r="N305" i="17"/>
  <c r="H306" i="17"/>
  <c r="G306" i="17" s="1"/>
  <c r="M305" i="17"/>
  <c r="K305" i="17"/>
  <c r="L305" i="17" s="1"/>
  <c r="O305" i="17" l="1"/>
  <c r="N306" i="17"/>
  <c r="H307" i="17"/>
  <c r="G307" i="17" s="1"/>
  <c r="M306" i="17"/>
  <c r="K306" i="17"/>
  <c r="L306" i="17" s="1"/>
  <c r="O306" i="17" l="1"/>
  <c r="H308" i="17"/>
  <c r="G308" i="17" s="1"/>
  <c r="N307" i="17"/>
  <c r="M307" i="17"/>
  <c r="K307" i="17"/>
  <c r="L307" i="17" s="1"/>
  <c r="O307" i="17" l="1"/>
  <c r="N308" i="17"/>
  <c r="H309" i="17"/>
  <c r="G309" i="17" s="1"/>
  <c r="M308" i="17"/>
  <c r="K308" i="17"/>
  <c r="L308" i="17" s="1"/>
  <c r="O308" i="17" l="1"/>
  <c r="H310" i="17"/>
  <c r="G310" i="17" s="1"/>
  <c r="N309" i="17"/>
  <c r="M309" i="17"/>
  <c r="K309" i="17"/>
  <c r="L309" i="17" s="1"/>
  <c r="O309" i="17" l="1"/>
  <c r="N310" i="17"/>
  <c r="H311" i="17"/>
  <c r="G311" i="17" s="1"/>
  <c r="K310" i="17"/>
  <c r="L310" i="17" s="1"/>
  <c r="M310" i="17"/>
  <c r="H312" i="17" l="1"/>
  <c r="G312" i="17" s="1"/>
  <c r="N311" i="17"/>
  <c r="O310" i="17"/>
  <c r="M311" i="17"/>
  <c r="K311" i="17"/>
  <c r="L311" i="17" s="1"/>
  <c r="N312" i="17" l="1"/>
  <c r="H313" i="17"/>
  <c r="G313" i="17" s="1"/>
  <c r="O311" i="17"/>
  <c r="M312" i="17"/>
  <c r="K312" i="17"/>
  <c r="L312" i="17" s="1"/>
  <c r="O312" i="17" l="1"/>
  <c r="N313" i="17"/>
  <c r="H314" i="17"/>
  <c r="G314" i="17" s="1"/>
  <c r="M313" i="17"/>
  <c r="K313" i="17"/>
  <c r="L313" i="17" s="1"/>
  <c r="O313" i="17" l="1"/>
  <c r="N314" i="17"/>
  <c r="H315" i="17"/>
  <c r="G315" i="17" s="1"/>
  <c r="M314" i="17"/>
  <c r="K314" i="17"/>
  <c r="L314" i="17" s="1"/>
  <c r="O314" i="17" l="1"/>
  <c r="H316" i="17"/>
  <c r="G316" i="17" s="1"/>
  <c r="N315" i="17"/>
  <c r="M315" i="17"/>
  <c r="K315" i="17"/>
  <c r="L315" i="17" s="1"/>
  <c r="O315" i="17" l="1"/>
  <c r="H317" i="17"/>
  <c r="G317" i="17" s="1"/>
  <c r="N316" i="17"/>
  <c r="M316" i="17"/>
  <c r="K316" i="17"/>
  <c r="L316" i="17" s="1"/>
  <c r="O316" i="17" l="1"/>
  <c r="H318" i="17"/>
  <c r="G318" i="17" s="1"/>
  <c r="N317" i="17"/>
  <c r="M317" i="17"/>
  <c r="K317" i="17"/>
  <c r="L317" i="17" s="1"/>
  <c r="O317" i="17" l="1"/>
  <c r="H319" i="17"/>
  <c r="G319" i="17" s="1"/>
  <c r="N318" i="17"/>
  <c r="M318" i="17"/>
  <c r="K318" i="17"/>
  <c r="L318" i="17" s="1"/>
  <c r="O318" i="17" l="1"/>
  <c r="H320" i="17"/>
  <c r="G320" i="17" s="1"/>
  <c r="N319" i="17"/>
  <c r="M319" i="17"/>
  <c r="K319" i="17"/>
  <c r="L319" i="17" s="1"/>
  <c r="O319" i="17" l="1"/>
  <c r="N320" i="17"/>
  <c r="H321" i="17"/>
  <c r="G321" i="17" s="1"/>
  <c r="M320" i="17"/>
  <c r="K320" i="17"/>
  <c r="L320" i="17" s="1"/>
  <c r="O320" i="17" l="1"/>
  <c r="H322" i="17"/>
  <c r="G322" i="17" s="1"/>
  <c r="N321" i="17"/>
  <c r="M321" i="17"/>
  <c r="K321" i="17"/>
  <c r="L321" i="17" s="1"/>
  <c r="O321" i="17" l="1"/>
  <c r="N322" i="17"/>
  <c r="H323" i="17"/>
  <c r="G323" i="17" s="1"/>
  <c r="K322" i="17"/>
  <c r="L322" i="17" s="1"/>
  <c r="M322" i="17"/>
  <c r="O322" i="17" l="1"/>
  <c r="H324" i="17"/>
  <c r="G324" i="17" s="1"/>
  <c r="N323" i="17"/>
  <c r="M323" i="17"/>
  <c r="K323" i="17"/>
  <c r="L323" i="17" s="1"/>
  <c r="O323" i="17" l="1"/>
  <c r="N324" i="17"/>
  <c r="H325" i="17"/>
  <c r="G325" i="17" s="1"/>
  <c r="M324" i="17"/>
  <c r="K324" i="17"/>
  <c r="L324" i="17" s="1"/>
  <c r="O324" i="17" l="1"/>
  <c r="H326" i="17"/>
  <c r="G326" i="17" s="1"/>
  <c r="N325" i="17"/>
  <c r="M325" i="17"/>
  <c r="K325" i="17"/>
  <c r="L325" i="17" s="1"/>
  <c r="O325" i="17" l="1"/>
  <c r="N326" i="17"/>
  <c r="H327" i="17"/>
  <c r="G327" i="17" s="1"/>
  <c r="M326" i="17"/>
  <c r="K326" i="17"/>
  <c r="L326" i="17" s="1"/>
  <c r="O326" i="17" l="1"/>
  <c r="H328" i="17"/>
  <c r="G328" i="17" s="1"/>
  <c r="N327" i="17"/>
  <c r="M327" i="17"/>
  <c r="K327" i="17"/>
  <c r="L327" i="17" s="1"/>
  <c r="O327" i="17" l="1"/>
  <c r="N328" i="17"/>
  <c r="H329" i="17"/>
  <c r="G329" i="17" s="1"/>
  <c r="M328" i="17"/>
  <c r="K328" i="17"/>
  <c r="L328" i="17" s="1"/>
  <c r="O328" i="17" l="1"/>
  <c r="H330" i="17"/>
  <c r="G330" i="17" s="1"/>
  <c r="N329" i="17"/>
  <c r="M329" i="17"/>
  <c r="K329" i="17"/>
  <c r="L329" i="17" s="1"/>
  <c r="O329" i="17" l="1"/>
  <c r="N330" i="17"/>
  <c r="H331" i="17"/>
  <c r="G331" i="17" s="1"/>
  <c r="M330" i="17"/>
  <c r="K330" i="17"/>
  <c r="L330" i="17" s="1"/>
  <c r="O330" i="17" l="1"/>
  <c r="H332" i="17"/>
  <c r="G332" i="17" s="1"/>
  <c r="N331" i="17"/>
  <c r="M331" i="17"/>
  <c r="K331" i="17"/>
  <c r="L331" i="17" s="1"/>
  <c r="O331" i="17" l="1"/>
  <c r="N332" i="17"/>
  <c r="H333" i="17"/>
  <c r="G333" i="17" s="1"/>
  <c r="M332" i="17"/>
  <c r="K332" i="17"/>
  <c r="L332" i="17" s="1"/>
  <c r="O332" i="17" l="1"/>
  <c r="H334" i="17"/>
  <c r="G334" i="17" s="1"/>
  <c r="N333" i="17"/>
  <c r="M333" i="17"/>
  <c r="K333" i="17"/>
  <c r="L333" i="17" s="1"/>
  <c r="O333" i="17" l="1"/>
  <c r="N334" i="17"/>
  <c r="H335" i="17"/>
  <c r="G335" i="17" s="1"/>
  <c r="M334" i="17"/>
  <c r="K334" i="17"/>
  <c r="L334" i="17" s="1"/>
  <c r="O334" i="17" l="1"/>
  <c r="H336" i="17"/>
  <c r="G336" i="17" s="1"/>
  <c r="N335" i="17"/>
  <c r="M335" i="17"/>
  <c r="K335" i="17"/>
  <c r="L335" i="17" s="1"/>
  <c r="O335" i="17" l="1"/>
  <c r="N336" i="17"/>
  <c r="H337" i="17"/>
  <c r="G337" i="17" s="1"/>
  <c r="M336" i="17"/>
  <c r="K336" i="17"/>
  <c r="L336" i="17" s="1"/>
  <c r="O336" i="17" l="1"/>
  <c r="H338" i="17"/>
  <c r="G338" i="17" s="1"/>
  <c r="N337" i="17"/>
  <c r="M337" i="17"/>
  <c r="K337" i="17"/>
  <c r="L337" i="17" s="1"/>
  <c r="O337" i="17" l="1"/>
  <c r="N338" i="17"/>
  <c r="H339" i="17"/>
  <c r="G339" i="17" s="1"/>
  <c r="M338" i="17"/>
  <c r="K338" i="17"/>
  <c r="L338" i="17" s="1"/>
  <c r="H340" i="17" l="1"/>
  <c r="G340" i="17" s="1"/>
  <c r="N339" i="17"/>
  <c r="O338" i="17"/>
  <c r="M339" i="17"/>
  <c r="K339" i="17"/>
  <c r="L339" i="17" s="1"/>
  <c r="N340" i="17" l="1"/>
  <c r="H341" i="17"/>
  <c r="G341" i="17" s="1"/>
  <c r="O339" i="17"/>
  <c r="M340" i="17"/>
  <c r="K340" i="17"/>
  <c r="L340" i="17" s="1"/>
  <c r="H342" i="17" l="1"/>
  <c r="G342" i="17" s="1"/>
  <c r="N341" i="17"/>
  <c r="O340" i="17"/>
  <c r="M341" i="17"/>
  <c r="K341" i="17"/>
  <c r="L341" i="17" s="1"/>
  <c r="O341" i="17" l="1"/>
  <c r="N342" i="17"/>
  <c r="H343" i="17"/>
  <c r="G343" i="17" s="1"/>
  <c r="M342" i="17"/>
  <c r="K342" i="17"/>
  <c r="L342" i="17" s="1"/>
  <c r="O342" i="17" l="1"/>
  <c r="M343" i="17"/>
  <c r="K343" i="17"/>
  <c r="L343" i="17" s="1"/>
  <c r="H344" i="17" l="1"/>
  <c r="G344" i="17" s="1"/>
  <c r="N343" i="17"/>
  <c r="O343" i="17" s="1"/>
  <c r="N344" i="17" l="1"/>
  <c r="H345" i="17"/>
  <c r="G345" i="17" s="1"/>
  <c r="M344" i="17"/>
  <c r="K344" i="17"/>
  <c r="L344" i="17" s="1"/>
  <c r="O344" i="17" l="1"/>
  <c r="N345" i="17"/>
  <c r="H346" i="17"/>
  <c r="G346" i="17" s="1"/>
  <c r="M345" i="17"/>
  <c r="K345" i="17"/>
  <c r="L345" i="17" s="1"/>
  <c r="O345" i="17" l="1"/>
  <c r="N346" i="17"/>
  <c r="H347" i="17"/>
  <c r="G347" i="17" s="1"/>
  <c r="M346" i="17"/>
  <c r="K346" i="17"/>
  <c r="L346" i="17" s="1"/>
  <c r="O346" i="17" l="1"/>
  <c r="H348" i="17"/>
  <c r="G348" i="17" s="1"/>
  <c r="N347" i="17"/>
  <c r="M347" i="17"/>
  <c r="K347" i="17"/>
  <c r="L347" i="17" s="1"/>
  <c r="N348" i="17" l="1"/>
  <c r="H349" i="17"/>
  <c r="G349" i="17" s="1"/>
  <c r="O347" i="17"/>
  <c r="M348" i="17"/>
  <c r="K348" i="17"/>
  <c r="L348" i="17" s="1"/>
  <c r="O348" i="17" l="1"/>
  <c r="M349" i="17"/>
  <c r="K349" i="17"/>
  <c r="L349" i="17" s="1"/>
  <c r="H350" i="17" l="1"/>
  <c r="G350" i="17" s="1"/>
  <c r="N349" i="17"/>
  <c r="O349" i="17" s="1"/>
  <c r="N350" i="17" l="1"/>
  <c r="H351" i="17"/>
  <c r="G351" i="17" s="1"/>
  <c r="M350" i="17"/>
  <c r="K350" i="17"/>
  <c r="L350" i="17" s="1"/>
  <c r="O350" i="17" l="1"/>
  <c r="H352" i="17"/>
  <c r="G352" i="17" s="1"/>
  <c r="N351" i="17"/>
  <c r="M351" i="17"/>
  <c r="K351" i="17"/>
  <c r="L351" i="17" s="1"/>
  <c r="O351" i="17" l="1"/>
  <c r="H353" i="17"/>
  <c r="G353" i="17" s="1"/>
  <c r="N352" i="17"/>
  <c r="M352" i="17"/>
  <c r="K352" i="17"/>
  <c r="L352" i="17" s="1"/>
  <c r="O352" i="17" l="1"/>
  <c r="H354" i="17"/>
  <c r="G354" i="17" s="1"/>
  <c r="N353" i="17"/>
  <c r="M353" i="17"/>
  <c r="K353" i="17"/>
  <c r="L353" i="17" s="1"/>
  <c r="O353" i="17" l="1"/>
  <c r="N354" i="17"/>
  <c r="H355" i="17"/>
  <c r="G355" i="17" s="1"/>
  <c r="M354" i="17"/>
  <c r="K354" i="17"/>
  <c r="L354" i="17" s="1"/>
  <c r="O354" i="17" l="1"/>
  <c r="H356" i="17"/>
  <c r="G356" i="17" s="1"/>
  <c r="N355" i="17"/>
  <c r="M355" i="17"/>
  <c r="K355" i="17"/>
  <c r="L355" i="17" s="1"/>
  <c r="O355" i="17" l="1"/>
  <c r="N356" i="17"/>
  <c r="H357" i="17"/>
  <c r="G357" i="17" s="1"/>
  <c r="M356" i="17"/>
  <c r="K356" i="17"/>
  <c r="L356" i="17" s="1"/>
  <c r="O356" i="17" l="1"/>
  <c r="H358" i="17"/>
  <c r="G358" i="17" s="1"/>
  <c r="N357" i="17"/>
  <c r="M357" i="17"/>
  <c r="K357" i="17"/>
  <c r="L357" i="17" s="1"/>
  <c r="O357" i="17" l="1"/>
  <c r="N358" i="17"/>
  <c r="H359" i="17"/>
  <c r="G359" i="17" s="1"/>
  <c r="K358" i="17"/>
  <c r="L358" i="17" s="1"/>
  <c r="M358" i="17"/>
  <c r="O358" i="17" l="1"/>
  <c r="H360" i="17"/>
  <c r="G360" i="17" s="1"/>
  <c r="N359" i="17"/>
  <c r="M359" i="17"/>
  <c r="K359" i="17"/>
  <c r="L359" i="17" s="1"/>
  <c r="N360" i="17" l="1"/>
  <c r="H361" i="17"/>
  <c r="G361" i="17" s="1"/>
  <c r="O359" i="17"/>
  <c r="M360" i="17"/>
  <c r="K360" i="17"/>
  <c r="L360" i="17" s="1"/>
  <c r="N361" i="17" l="1"/>
  <c r="H362" i="17"/>
  <c r="G362" i="17" s="1"/>
  <c r="O360" i="17"/>
  <c r="M361" i="17"/>
  <c r="K361" i="17"/>
  <c r="L361" i="17" s="1"/>
  <c r="N362" i="17" l="1"/>
  <c r="H363" i="17"/>
  <c r="G363" i="17" s="1"/>
  <c r="O361" i="17"/>
  <c r="M362" i="17"/>
  <c r="K362" i="17"/>
  <c r="L362" i="17" s="1"/>
  <c r="H364" i="17" l="1"/>
  <c r="G364" i="17" s="1"/>
  <c r="N363" i="17"/>
  <c r="O362" i="17"/>
  <c r="M363" i="17"/>
  <c r="K363" i="17"/>
  <c r="L363" i="17" s="1"/>
  <c r="O363" i="17" l="1"/>
  <c r="H365" i="17"/>
  <c r="G365" i="17" s="1"/>
  <c r="N364" i="17"/>
  <c r="K364" i="17"/>
  <c r="L364" i="17" s="1"/>
  <c r="M364" i="17"/>
  <c r="H366" i="17" l="1"/>
  <c r="G366" i="17" s="1"/>
  <c r="N365" i="17"/>
  <c r="O364" i="17"/>
  <c r="M365" i="17"/>
  <c r="K365" i="17"/>
  <c r="L365" i="17" s="1"/>
  <c r="N366" i="17" l="1"/>
  <c r="H367" i="17"/>
  <c r="G367" i="17" s="1"/>
  <c r="O365" i="17"/>
  <c r="M366" i="17"/>
  <c r="K366" i="17"/>
  <c r="L366" i="17" s="1"/>
  <c r="O366" i="17" l="1"/>
  <c r="H368" i="17"/>
  <c r="G368" i="17" s="1"/>
  <c r="N367" i="17"/>
  <c r="M367" i="17"/>
  <c r="K367" i="17"/>
  <c r="L367" i="17" s="1"/>
  <c r="H369" i="17" l="1"/>
  <c r="G369" i="17" s="1"/>
  <c r="N368" i="17"/>
  <c r="O367" i="17"/>
  <c r="M368" i="17"/>
  <c r="K368" i="17"/>
  <c r="L368" i="17" s="1"/>
  <c r="O368" i="17" l="1"/>
  <c r="N369" i="17"/>
  <c r="H370" i="17"/>
  <c r="G370" i="17" s="1"/>
  <c r="M369" i="17"/>
  <c r="K369" i="17"/>
  <c r="L369" i="17" s="1"/>
  <c r="H371" i="17" l="1"/>
  <c r="G371" i="17" s="1"/>
  <c r="N370" i="17"/>
  <c r="O369" i="17"/>
  <c r="M370" i="17"/>
  <c r="K370" i="17"/>
  <c r="L370" i="17" s="1"/>
  <c r="H372" i="17" l="1"/>
  <c r="G372" i="17" s="1"/>
  <c r="N371" i="17"/>
  <c r="O370" i="17"/>
  <c r="M371" i="17"/>
  <c r="K371" i="17"/>
  <c r="L371" i="17" s="1"/>
  <c r="O371" i="17" l="1"/>
  <c r="N372" i="17"/>
  <c r="H373" i="17"/>
  <c r="G373" i="17" s="1"/>
  <c r="M372" i="17"/>
  <c r="K372" i="17"/>
  <c r="L372" i="17" s="1"/>
  <c r="O372" i="17" l="1"/>
  <c r="H374" i="17"/>
  <c r="G374" i="17" s="1"/>
  <c r="N373" i="17"/>
  <c r="M373" i="17"/>
  <c r="K373" i="17"/>
  <c r="L373" i="17" s="1"/>
  <c r="O373" i="17" l="1"/>
  <c r="N374" i="17"/>
  <c r="H375" i="17"/>
  <c r="G375" i="17" s="1"/>
  <c r="M374" i="17"/>
  <c r="K374" i="17"/>
  <c r="L374" i="17" s="1"/>
  <c r="O374" i="17" l="1"/>
  <c r="H376" i="17"/>
  <c r="G376" i="17" s="1"/>
  <c r="N375" i="17"/>
  <c r="M375" i="17"/>
  <c r="K375" i="17"/>
  <c r="L375" i="17" s="1"/>
  <c r="O375" i="17" l="1"/>
  <c r="N376" i="17"/>
  <c r="H377" i="17"/>
  <c r="G377" i="17" s="1"/>
  <c r="M376" i="17"/>
  <c r="K376" i="17"/>
  <c r="L376" i="17" s="1"/>
  <c r="O376" i="17" l="1"/>
  <c r="N377" i="17"/>
  <c r="H378" i="17"/>
  <c r="G378" i="17" s="1"/>
  <c r="M377" i="17"/>
  <c r="K377" i="17"/>
  <c r="L377" i="17" s="1"/>
  <c r="O377" i="17" l="1"/>
  <c r="H379" i="17"/>
  <c r="G379" i="17" s="1"/>
  <c r="N378" i="17"/>
  <c r="M378" i="17"/>
  <c r="K378" i="17"/>
  <c r="L378" i="17" s="1"/>
  <c r="N379" i="17" l="1"/>
  <c r="H380" i="17"/>
  <c r="G380" i="17" s="1"/>
  <c r="O378" i="17"/>
  <c r="K379" i="17"/>
  <c r="L379" i="17" s="1"/>
  <c r="M379" i="17"/>
  <c r="H381" i="17" l="1"/>
  <c r="G381" i="17" s="1"/>
  <c r="N380" i="17"/>
  <c r="O379" i="17"/>
  <c r="M380" i="17"/>
  <c r="K380" i="17"/>
  <c r="L380" i="17" s="1"/>
  <c r="H382" i="17" l="1"/>
  <c r="G382" i="17" s="1"/>
  <c r="N381" i="17"/>
  <c r="O380" i="17"/>
  <c r="K381" i="17"/>
  <c r="L381" i="17" s="1"/>
  <c r="M381" i="17"/>
  <c r="O381" i="17" l="1"/>
  <c r="N382" i="17"/>
  <c r="H383" i="17"/>
  <c r="G383" i="17" s="1"/>
  <c r="M382" i="17"/>
  <c r="K382" i="17"/>
  <c r="L382" i="17" s="1"/>
  <c r="O382" i="17" l="1"/>
  <c r="M383" i="17"/>
  <c r="K383" i="17"/>
  <c r="L383" i="17" s="1"/>
  <c r="H384" i="17" l="1"/>
  <c r="G384" i="17" s="1"/>
  <c r="N383" i="17"/>
  <c r="O383" i="17" s="1"/>
  <c r="H385" i="17" l="1"/>
  <c r="G385" i="17" s="1"/>
  <c r="N384" i="17"/>
  <c r="M384" i="17"/>
  <c r="K384" i="17"/>
  <c r="L384" i="17" s="1"/>
  <c r="O384" i="17" l="1"/>
  <c r="N385" i="17"/>
  <c r="H386" i="17"/>
  <c r="G386" i="17" s="1"/>
  <c r="M385" i="17"/>
  <c r="K385" i="17"/>
  <c r="L385" i="17" s="1"/>
  <c r="O385" i="17" l="1"/>
  <c r="N386" i="17"/>
  <c r="H387" i="17"/>
  <c r="G387" i="17" s="1"/>
  <c r="M386" i="17"/>
  <c r="K386" i="17"/>
  <c r="L386" i="17" s="1"/>
  <c r="O386" i="17" l="1"/>
  <c r="H388" i="17"/>
  <c r="G388" i="17" s="1"/>
  <c r="N387" i="17"/>
  <c r="M387" i="17"/>
  <c r="K387" i="17"/>
  <c r="L387" i="17" s="1"/>
  <c r="O387" i="17" l="1"/>
  <c r="N388" i="17"/>
  <c r="H389" i="17"/>
  <c r="G389" i="17" s="1"/>
  <c r="M388" i="17"/>
  <c r="K388" i="17"/>
  <c r="L388" i="17" s="1"/>
  <c r="O388" i="17" l="1"/>
  <c r="H390" i="17"/>
  <c r="G390" i="17" s="1"/>
  <c r="N389" i="17"/>
  <c r="M389" i="17"/>
  <c r="K389" i="17"/>
  <c r="L389" i="17" s="1"/>
  <c r="O389" i="17" l="1"/>
  <c r="N390" i="17"/>
  <c r="H391" i="17"/>
  <c r="G391" i="17" s="1"/>
  <c r="M390" i="17"/>
  <c r="K390" i="17"/>
  <c r="L390" i="17" s="1"/>
  <c r="O390" i="17" l="1"/>
  <c r="H392" i="17"/>
  <c r="G392" i="17" s="1"/>
  <c r="N391" i="17"/>
  <c r="M391" i="17"/>
  <c r="K391" i="17"/>
  <c r="L391" i="17" s="1"/>
  <c r="O391" i="17" l="1"/>
  <c r="N392" i="17"/>
  <c r="H393" i="17"/>
  <c r="G393" i="17" s="1"/>
  <c r="M392" i="17"/>
  <c r="K392" i="17"/>
  <c r="L392" i="17" s="1"/>
  <c r="O392" i="17" l="1"/>
  <c r="H394" i="17"/>
  <c r="G394" i="17" s="1"/>
  <c r="N393" i="17"/>
  <c r="M393" i="17"/>
  <c r="K393" i="17"/>
  <c r="L393" i="17" s="1"/>
  <c r="N394" i="17" l="1"/>
  <c r="H395" i="17"/>
  <c r="G395" i="17" s="1"/>
  <c r="O393" i="17"/>
  <c r="M394" i="17"/>
  <c r="K394" i="17"/>
  <c r="L394" i="17" s="1"/>
  <c r="H396" i="17" l="1"/>
  <c r="G396" i="17" s="1"/>
  <c r="N395" i="17"/>
  <c r="O394" i="17"/>
  <c r="M395" i="17"/>
  <c r="K395" i="17"/>
  <c r="L395" i="17" s="1"/>
  <c r="O395" i="17" l="1"/>
  <c r="N396" i="17"/>
  <c r="H397" i="17"/>
  <c r="G397" i="17" s="1"/>
  <c r="K396" i="17"/>
  <c r="L396" i="17" s="1"/>
  <c r="M396" i="17"/>
  <c r="H398" i="17" l="1"/>
  <c r="G398" i="17" s="1"/>
  <c r="N397" i="17"/>
  <c r="O396" i="17"/>
  <c r="M397" i="17"/>
  <c r="K397" i="17"/>
  <c r="L397" i="17" s="1"/>
  <c r="O397" i="17" l="1"/>
  <c r="N398" i="17"/>
  <c r="H399" i="17"/>
  <c r="G399" i="17" s="1"/>
  <c r="M398" i="17"/>
  <c r="K398" i="17"/>
  <c r="L398" i="17" s="1"/>
  <c r="O398" i="17" l="1"/>
  <c r="H400" i="17"/>
  <c r="G400" i="17" s="1"/>
  <c r="N399" i="17"/>
  <c r="M399" i="17"/>
  <c r="K399" i="17"/>
  <c r="L399" i="17" s="1"/>
  <c r="O399" i="17" l="1"/>
  <c r="N400" i="17"/>
  <c r="H401" i="17"/>
  <c r="G401" i="17" s="1"/>
  <c r="M400" i="17"/>
  <c r="K400" i="17"/>
  <c r="L400" i="17" s="1"/>
  <c r="O400" i="17" l="1"/>
  <c r="H402" i="17"/>
  <c r="G402" i="17" s="1"/>
  <c r="N401" i="17"/>
  <c r="M401" i="17"/>
  <c r="K401" i="17"/>
  <c r="L401" i="17" s="1"/>
  <c r="O401" i="17" l="1"/>
  <c r="N402" i="17"/>
  <c r="H403" i="17"/>
  <c r="G403" i="17" s="1"/>
  <c r="M402" i="17"/>
  <c r="K402" i="17"/>
  <c r="L402" i="17" s="1"/>
  <c r="O402" i="17" l="1"/>
  <c r="N403" i="17"/>
  <c r="H404" i="17"/>
  <c r="G404" i="17" s="1"/>
  <c r="M403" i="17"/>
  <c r="K403" i="17"/>
  <c r="L403" i="17" s="1"/>
  <c r="O403" i="17" l="1"/>
  <c r="N404" i="17"/>
  <c r="H405" i="17"/>
  <c r="G405" i="17" s="1"/>
  <c r="M404" i="17"/>
  <c r="K404" i="17"/>
  <c r="L404" i="17" s="1"/>
  <c r="O404" i="17" l="1"/>
  <c r="N405" i="17"/>
  <c r="H406" i="17"/>
  <c r="G406" i="17" s="1"/>
  <c r="M405" i="17"/>
  <c r="K405" i="17"/>
  <c r="L405" i="17" s="1"/>
  <c r="O405" i="17" l="1"/>
  <c r="N406" i="17"/>
  <c r="H407" i="17"/>
  <c r="G407" i="17" s="1"/>
  <c r="M406" i="17"/>
  <c r="K406" i="17"/>
  <c r="L406" i="17" s="1"/>
  <c r="O406" i="17" l="1"/>
  <c r="H408" i="17"/>
  <c r="G408" i="17" s="1"/>
  <c r="N407" i="17"/>
  <c r="M407" i="17"/>
  <c r="K407" i="17"/>
  <c r="L407" i="17" s="1"/>
  <c r="O407" i="17" l="1"/>
  <c r="N408" i="17"/>
  <c r="H409" i="17"/>
  <c r="G409" i="17" s="1"/>
  <c r="M408" i="17"/>
  <c r="K408" i="17"/>
  <c r="L408" i="17" s="1"/>
  <c r="O408" i="17" l="1"/>
  <c r="M409" i="17"/>
  <c r="K409" i="17"/>
  <c r="L409" i="17" s="1"/>
  <c r="N409" i="17" l="1"/>
  <c r="O409" i="17" s="1"/>
  <c r="H410" i="17"/>
  <c r="G410" i="17" s="1"/>
  <c r="M410" i="17" l="1"/>
  <c r="K410" i="17"/>
  <c r="L410" i="17" s="1"/>
  <c r="N410" i="17" l="1"/>
  <c r="O410" i="17" s="1"/>
  <c r="H411" i="17"/>
  <c r="G411" i="17" s="1"/>
  <c r="H412" i="17" l="1"/>
  <c r="G412" i="17" s="1"/>
  <c r="N411" i="17"/>
  <c r="M411" i="17"/>
  <c r="K411" i="17"/>
  <c r="L411" i="17" s="1"/>
  <c r="O411" i="17" l="1"/>
  <c r="N412" i="17"/>
  <c r="H413" i="17"/>
  <c r="G413" i="17" s="1"/>
  <c r="M412" i="17"/>
  <c r="K412" i="17"/>
  <c r="L412" i="17" s="1"/>
  <c r="O412" i="17" l="1"/>
  <c r="M413" i="17"/>
  <c r="K413" i="17"/>
  <c r="L413" i="17" s="1"/>
  <c r="H414" i="17" l="1"/>
  <c r="G414" i="17" s="1"/>
  <c r="N413" i="17"/>
  <c r="O413" i="17" s="1"/>
  <c r="M414" i="17" l="1"/>
  <c r="K414" i="17"/>
  <c r="L414" i="17" s="1"/>
  <c r="N414" i="17" l="1"/>
  <c r="O414" i="17" s="1"/>
  <c r="H415" i="17"/>
  <c r="G415" i="17" s="1"/>
  <c r="H416" i="17" l="1"/>
  <c r="G416" i="17" s="1"/>
  <c r="N415" i="17"/>
  <c r="M415" i="17"/>
  <c r="K415" i="17"/>
  <c r="L415" i="17" s="1"/>
  <c r="N416" i="17" l="1"/>
  <c r="H417" i="17"/>
  <c r="G417" i="17" s="1"/>
  <c r="O415" i="17"/>
  <c r="M416" i="17"/>
  <c r="K416" i="17"/>
  <c r="L416" i="17" s="1"/>
  <c r="M417" i="17" l="1"/>
  <c r="K417" i="17"/>
  <c r="L417" i="17" s="1"/>
  <c r="O416" i="17"/>
  <c r="N417" i="17" l="1"/>
  <c r="O417" i="17" s="1"/>
  <c r="H418" i="17"/>
  <c r="G418" i="17" s="1"/>
  <c r="N418" i="17" l="1"/>
  <c r="H419" i="17"/>
  <c r="G419" i="17" s="1"/>
  <c r="M418" i="17"/>
  <c r="K418" i="17"/>
  <c r="L418" i="17" s="1"/>
  <c r="O418" i="17" l="1"/>
  <c r="H420" i="17"/>
  <c r="G420" i="17" s="1"/>
  <c r="N419" i="17"/>
  <c r="M419" i="17"/>
  <c r="K419" i="17"/>
  <c r="L419" i="17" s="1"/>
  <c r="O419" i="17" l="1"/>
  <c r="N420" i="17"/>
  <c r="H421" i="17"/>
  <c r="G421" i="17" s="1"/>
  <c r="M420" i="17"/>
  <c r="K420" i="17"/>
  <c r="L420" i="17" s="1"/>
  <c r="O420" i="17" l="1"/>
  <c r="H422" i="17"/>
  <c r="G422" i="17" s="1"/>
  <c r="N421" i="17"/>
  <c r="M421" i="17"/>
  <c r="K421" i="17"/>
  <c r="L421" i="17" s="1"/>
  <c r="O421" i="17" l="1"/>
  <c r="H423" i="17"/>
  <c r="G423" i="17" s="1"/>
  <c r="N422" i="17"/>
  <c r="M422" i="17"/>
  <c r="K422" i="17"/>
  <c r="L422" i="17" s="1"/>
  <c r="O422" i="17" l="1"/>
  <c r="H424" i="17"/>
  <c r="G424" i="17" s="1"/>
  <c r="N423" i="17"/>
  <c r="K423" i="17"/>
  <c r="L423" i="17" s="1"/>
  <c r="M423" i="17"/>
  <c r="N424" i="17" l="1"/>
  <c r="H425" i="17"/>
  <c r="G425" i="17" s="1"/>
  <c r="O423" i="17"/>
  <c r="M424" i="17"/>
  <c r="K424" i="17"/>
  <c r="L424" i="17" s="1"/>
  <c r="O424" i="17" l="1"/>
  <c r="N425" i="17"/>
  <c r="H426" i="17"/>
  <c r="G426" i="17" s="1"/>
  <c r="M425" i="17"/>
  <c r="K425" i="17"/>
  <c r="L425" i="17" s="1"/>
  <c r="O425" i="17" l="1"/>
  <c r="H427" i="17"/>
  <c r="G427" i="17" s="1"/>
  <c r="N426" i="17"/>
  <c r="M426" i="17"/>
  <c r="K426" i="17"/>
  <c r="L426" i="17" s="1"/>
  <c r="O426" i="17" l="1"/>
  <c r="H428" i="17"/>
  <c r="G428" i="17" s="1"/>
  <c r="N427" i="17"/>
  <c r="K427" i="17"/>
  <c r="L427" i="17" s="1"/>
  <c r="M427" i="17"/>
  <c r="N428" i="17" l="1"/>
  <c r="H429" i="17"/>
  <c r="G429" i="17" s="1"/>
  <c r="O427" i="17"/>
  <c r="M428" i="17"/>
  <c r="K428" i="17"/>
  <c r="L428" i="17" s="1"/>
  <c r="H430" i="17" l="1"/>
  <c r="G430" i="17" s="1"/>
  <c r="N429" i="17"/>
  <c r="O428" i="17"/>
  <c r="M429" i="17"/>
  <c r="K429" i="17"/>
  <c r="L429" i="17" s="1"/>
  <c r="O429" i="17" l="1"/>
  <c r="N430" i="17"/>
  <c r="H431" i="17"/>
  <c r="G431" i="17" s="1"/>
  <c r="M430" i="17"/>
  <c r="K430" i="17"/>
  <c r="L430" i="17" s="1"/>
  <c r="O430" i="17" l="1"/>
  <c r="N431" i="17"/>
  <c r="H432" i="17"/>
  <c r="G432" i="17" s="1"/>
  <c r="M431" i="17"/>
  <c r="K431" i="17"/>
  <c r="L431" i="17" s="1"/>
  <c r="O431" i="17" l="1"/>
  <c r="H433" i="17"/>
  <c r="G433" i="17" s="1"/>
  <c r="N432" i="17"/>
  <c r="M432" i="17"/>
  <c r="K432" i="17"/>
  <c r="L432" i="17" s="1"/>
  <c r="O432" i="17" l="1"/>
  <c r="N433" i="17"/>
  <c r="H434" i="17"/>
  <c r="G434" i="17" s="1"/>
  <c r="M433" i="17"/>
  <c r="K433" i="17"/>
  <c r="L433" i="17" s="1"/>
  <c r="O433" i="17" l="1"/>
  <c r="N434" i="17"/>
  <c r="H435" i="17"/>
  <c r="G435" i="17" s="1"/>
  <c r="M434" i="17"/>
  <c r="K434" i="17"/>
  <c r="L434" i="17" s="1"/>
  <c r="O434" i="17" l="1"/>
  <c r="H436" i="17"/>
  <c r="G436" i="17" s="1"/>
  <c r="N435" i="17"/>
  <c r="M435" i="17"/>
  <c r="K435" i="17"/>
  <c r="L435" i="17" s="1"/>
  <c r="O435" i="17" l="1"/>
  <c r="N436" i="17"/>
  <c r="H437" i="17"/>
  <c r="G437" i="17" s="1"/>
  <c r="M436" i="17"/>
  <c r="K436" i="17"/>
  <c r="L436" i="17" s="1"/>
  <c r="O436" i="17" l="1"/>
  <c r="H438" i="17"/>
  <c r="G438" i="17" s="1"/>
  <c r="N437" i="17"/>
  <c r="M437" i="17"/>
  <c r="K437" i="17"/>
  <c r="L437" i="17" s="1"/>
  <c r="O437" i="17" l="1"/>
  <c r="N438" i="17"/>
  <c r="H439" i="17"/>
  <c r="G439" i="17" s="1"/>
  <c r="M438" i="17"/>
  <c r="K438" i="17"/>
  <c r="L438" i="17" s="1"/>
  <c r="O438" i="17" l="1"/>
  <c r="H440" i="17"/>
  <c r="G440" i="17" s="1"/>
  <c r="N439" i="17"/>
  <c r="M439" i="17"/>
  <c r="K439" i="17"/>
  <c r="L439" i="17" s="1"/>
  <c r="O439" i="17" l="1"/>
  <c r="H441" i="17"/>
  <c r="G441" i="17" s="1"/>
  <c r="N440" i="17"/>
  <c r="M440" i="17"/>
  <c r="K440" i="17"/>
  <c r="L440" i="17" s="1"/>
  <c r="O440" i="17" l="1"/>
  <c r="N441" i="17"/>
  <c r="H442" i="17"/>
  <c r="G442" i="17" s="1"/>
  <c r="M441" i="17"/>
  <c r="K441" i="17"/>
  <c r="L441" i="17" s="1"/>
  <c r="H443" i="17" l="1"/>
  <c r="G443" i="17" s="1"/>
  <c r="N442" i="17"/>
  <c r="O441" i="17"/>
  <c r="M442" i="17"/>
  <c r="K442" i="17"/>
  <c r="L442" i="17" s="1"/>
  <c r="O442" i="17" l="1"/>
  <c r="N443" i="17"/>
  <c r="H444" i="17"/>
  <c r="G444" i="17" s="1"/>
  <c r="K443" i="17"/>
  <c r="L443" i="17" s="1"/>
  <c r="M443" i="17"/>
  <c r="N444" i="17" l="1"/>
  <c r="H445" i="17"/>
  <c r="G445" i="17" s="1"/>
  <c r="O443" i="17"/>
  <c r="M444" i="17"/>
  <c r="K444" i="17"/>
  <c r="L444" i="17" s="1"/>
  <c r="O444" i="17" l="1"/>
  <c r="H446" i="17"/>
  <c r="G446" i="17" s="1"/>
  <c r="N445" i="17"/>
  <c r="M445" i="17"/>
  <c r="K445" i="17"/>
  <c r="L445" i="17" s="1"/>
  <c r="O445" i="17" l="1"/>
  <c r="N446" i="17"/>
  <c r="H447" i="17"/>
  <c r="G447" i="17" s="1"/>
  <c r="M446" i="17"/>
  <c r="K446" i="17"/>
  <c r="L446" i="17" s="1"/>
  <c r="O446" i="17" l="1"/>
  <c r="H448" i="17"/>
  <c r="G448" i="17" s="1"/>
  <c r="N447" i="17"/>
  <c r="M447" i="17"/>
  <c r="K447" i="17"/>
  <c r="L447" i="17" s="1"/>
  <c r="O447" i="17" l="1"/>
  <c r="N448" i="17"/>
  <c r="H449" i="17"/>
  <c r="G449" i="17" s="1"/>
  <c r="M448" i="17"/>
  <c r="K448" i="17"/>
  <c r="L448" i="17" s="1"/>
  <c r="O448" i="17" l="1"/>
  <c r="H450" i="17"/>
  <c r="G450" i="17" s="1"/>
  <c r="N449" i="17"/>
  <c r="M449" i="17"/>
  <c r="K449" i="17"/>
  <c r="L449" i="17" s="1"/>
  <c r="N450" i="17" l="1"/>
  <c r="H451" i="17"/>
  <c r="G451" i="17" s="1"/>
  <c r="O449" i="17"/>
  <c r="M450" i="17"/>
  <c r="K450" i="17"/>
  <c r="L450" i="17" s="1"/>
  <c r="O450" i="17" l="1"/>
  <c r="H452" i="17"/>
  <c r="G452" i="17" s="1"/>
  <c r="N451" i="17"/>
  <c r="M451" i="17"/>
  <c r="K451" i="17"/>
  <c r="L451" i="17" s="1"/>
  <c r="O451" i="17" l="1"/>
  <c r="N452" i="17"/>
  <c r="H453" i="17"/>
  <c r="G453" i="17" s="1"/>
  <c r="M452" i="17"/>
  <c r="K452" i="17"/>
  <c r="L452" i="17" s="1"/>
  <c r="O452" i="17" l="1"/>
  <c r="H454" i="17"/>
  <c r="G454" i="17" s="1"/>
  <c r="N453" i="17"/>
  <c r="M453" i="17"/>
  <c r="K453" i="17"/>
  <c r="L453" i="17" s="1"/>
  <c r="O453" i="17" l="1"/>
  <c r="N454" i="17"/>
  <c r="H455" i="17"/>
  <c r="G455" i="17" s="1"/>
  <c r="M454" i="17"/>
  <c r="K454" i="17"/>
  <c r="L454" i="17" s="1"/>
  <c r="O454" i="17" l="1"/>
  <c r="H456" i="17"/>
  <c r="G456" i="17" s="1"/>
  <c r="N455" i="17"/>
  <c r="M455" i="17"/>
  <c r="K455" i="17"/>
  <c r="L455" i="17" s="1"/>
  <c r="O455" i="17" l="1"/>
  <c r="N456" i="17"/>
  <c r="H457" i="17"/>
  <c r="G457" i="17" s="1"/>
  <c r="K456" i="17"/>
  <c r="L456" i="17" s="1"/>
  <c r="M456" i="17"/>
  <c r="H458" i="17" l="1"/>
  <c r="G458" i="17" s="1"/>
  <c r="N457" i="17"/>
  <c r="O456" i="17"/>
  <c r="M457" i="17"/>
  <c r="K457" i="17"/>
  <c r="L457" i="17" s="1"/>
  <c r="O457" i="17" l="1"/>
  <c r="N458" i="17"/>
  <c r="H459" i="17"/>
  <c r="G459" i="17" s="1"/>
  <c r="M458" i="17"/>
  <c r="K458" i="17"/>
  <c r="L458" i="17" s="1"/>
  <c r="H460" i="17" l="1"/>
  <c r="G460" i="17" s="1"/>
  <c r="N459" i="17"/>
  <c r="O458" i="17"/>
  <c r="M459" i="17"/>
  <c r="K459" i="17"/>
  <c r="L459" i="17" s="1"/>
  <c r="O459" i="17" l="1"/>
  <c r="N460" i="17"/>
  <c r="H461" i="17"/>
  <c r="G461" i="17" s="1"/>
  <c r="M460" i="17"/>
  <c r="K460" i="17"/>
  <c r="L460" i="17" s="1"/>
  <c r="O460" i="17" l="1"/>
  <c r="H462" i="17"/>
  <c r="G462" i="17" s="1"/>
  <c r="N461" i="17"/>
  <c r="M461" i="17"/>
  <c r="K461" i="17"/>
  <c r="L461" i="17" s="1"/>
  <c r="N462" i="17" l="1"/>
  <c r="H463" i="17"/>
  <c r="G463" i="17" s="1"/>
  <c r="O461" i="17"/>
  <c r="M462" i="17"/>
  <c r="K462" i="17"/>
  <c r="L462" i="17" s="1"/>
  <c r="O462" i="17" l="1"/>
  <c r="H464" i="17"/>
  <c r="G464" i="17" s="1"/>
  <c r="N463" i="17"/>
  <c r="M463" i="17"/>
  <c r="K463" i="17"/>
  <c r="L463" i="17" s="1"/>
  <c r="O463" i="17" l="1"/>
  <c r="N464" i="17"/>
  <c r="H465" i="17"/>
  <c r="G465" i="17" s="1"/>
  <c r="M464" i="17"/>
  <c r="K464" i="17"/>
  <c r="L464" i="17" s="1"/>
  <c r="O464" i="17" l="1"/>
  <c r="H466" i="17"/>
  <c r="G466" i="17" s="1"/>
  <c r="N465" i="17"/>
  <c r="M465" i="17"/>
  <c r="K465" i="17"/>
  <c r="L465" i="17" s="1"/>
  <c r="O465" i="17" l="1"/>
  <c r="H467" i="17"/>
  <c r="G467" i="17" s="1"/>
  <c r="N466" i="17"/>
  <c r="M466" i="17"/>
  <c r="K466" i="17"/>
  <c r="L466" i="17" s="1"/>
  <c r="O466" i="17" l="1"/>
  <c r="N467" i="17"/>
  <c r="H468" i="17"/>
  <c r="G468" i="17" s="1"/>
  <c r="M467" i="17"/>
  <c r="K467" i="17"/>
  <c r="L467" i="17" s="1"/>
  <c r="O467" i="17" l="1"/>
  <c r="H469" i="17"/>
  <c r="G469" i="17" s="1"/>
  <c r="N468" i="17"/>
  <c r="M468" i="17"/>
  <c r="K468" i="17"/>
  <c r="L468" i="17" s="1"/>
  <c r="O468" i="17" l="1"/>
  <c r="N469" i="17"/>
  <c r="H470" i="17"/>
  <c r="G470" i="17" s="1"/>
  <c r="M469" i="17"/>
  <c r="K469" i="17"/>
  <c r="L469" i="17" s="1"/>
  <c r="O469" i="17" l="1"/>
  <c r="H471" i="17"/>
  <c r="G471" i="17" s="1"/>
  <c r="N470" i="17"/>
  <c r="M470" i="17"/>
  <c r="K470" i="17"/>
  <c r="L470" i="17" s="1"/>
  <c r="O470" i="17" l="1"/>
  <c r="N471" i="17"/>
  <c r="H472" i="17"/>
  <c r="G472" i="17" s="1"/>
  <c r="M471" i="17"/>
  <c r="K471" i="17"/>
  <c r="L471" i="17" s="1"/>
  <c r="O471" i="17" l="1"/>
  <c r="N472" i="17"/>
  <c r="H473" i="17"/>
  <c r="G473" i="17" s="1"/>
  <c r="M472" i="17"/>
  <c r="K472" i="17"/>
  <c r="L472" i="17" s="1"/>
  <c r="N473" i="17" l="1"/>
  <c r="H474" i="17"/>
  <c r="G474" i="17" s="1"/>
  <c r="O472" i="17"/>
  <c r="M473" i="17"/>
  <c r="K473" i="17"/>
  <c r="L473" i="17" s="1"/>
  <c r="O473" i="17" l="1"/>
  <c r="H475" i="17"/>
  <c r="G475" i="17" s="1"/>
  <c r="N474" i="17"/>
  <c r="M474" i="17"/>
  <c r="K474" i="17"/>
  <c r="L474" i="17" s="1"/>
  <c r="O474" i="17" l="1"/>
  <c r="N475" i="17"/>
  <c r="H476" i="17"/>
  <c r="G476" i="17" s="1"/>
  <c r="M475" i="17"/>
  <c r="K475" i="17"/>
  <c r="L475" i="17" s="1"/>
  <c r="O475" i="17" l="1"/>
  <c r="M476" i="17"/>
  <c r="K476" i="17"/>
  <c r="L476" i="17" s="1"/>
  <c r="N476" i="17" l="1"/>
  <c r="O476" i="17" s="1"/>
  <c r="H477" i="17"/>
  <c r="G477" i="17" s="1"/>
  <c r="N477" i="17" l="1"/>
  <c r="H478" i="17"/>
  <c r="G478" i="17" s="1"/>
  <c r="M477" i="17"/>
  <c r="K477" i="17"/>
  <c r="L477" i="17" s="1"/>
  <c r="O477" i="17" l="1"/>
  <c r="H479" i="17"/>
  <c r="G479" i="17" s="1"/>
  <c r="N478" i="17"/>
  <c r="M478" i="17"/>
  <c r="K478" i="17"/>
  <c r="L478" i="17" s="1"/>
  <c r="O478" i="17" l="1"/>
  <c r="H480" i="17"/>
  <c r="G480" i="17" s="1"/>
  <c r="N479" i="17"/>
  <c r="M479" i="17"/>
  <c r="K479" i="17"/>
  <c r="L479" i="17" s="1"/>
  <c r="O479" i="17" l="1"/>
  <c r="H481" i="17"/>
  <c r="G481" i="17" s="1"/>
  <c r="N480" i="17"/>
  <c r="M480" i="17"/>
  <c r="K480" i="17"/>
  <c r="L480" i="17" s="1"/>
  <c r="N481" i="17" l="1"/>
  <c r="H482" i="17"/>
  <c r="G482" i="17" s="1"/>
  <c r="O480" i="17"/>
  <c r="M481" i="17"/>
  <c r="K481" i="17"/>
  <c r="L481" i="17" s="1"/>
  <c r="O481" i="17" l="1"/>
  <c r="M482" i="17"/>
  <c r="K482" i="17"/>
  <c r="L482" i="17" s="1"/>
  <c r="H483" i="17" l="1"/>
  <c r="G483" i="17" s="1"/>
  <c r="N482" i="17"/>
  <c r="O482" i="17" s="1"/>
  <c r="N483" i="17" l="1"/>
  <c r="H484" i="17"/>
  <c r="G484" i="17" s="1"/>
  <c r="M483" i="17"/>
  <c r="K483" i="17"/>
  <c r="L483" i="17" s="1"/>
  <c r="O483" i="17" l="1"/>
  <c r="H485" i="17"/>
  <c r="G485" i="17" s="1"/>
  <c r="N484" i="17"/>
  <c r="M484" i="17"/>
  <c r="K484" i="17"/>
  <c r="L484" i="17" s="1"/>
  <c r="N485" i="17" l="1"/>
  <c r="H486" i="17"/>
  <c r="G486" i="17" s="1"/>
  <c r="O484" i="17"/>
  <c r="M485" i="17"/>
  <c r="K485" i="17"/>
  <c r="L485" i="17" s="1"/>
  <c r="O485" i="17" l="1"/>
  <c r="H487" i="17"/>
  <c r="G487" i="17" s="1"/>
  <c r="N486" i="17"/>
  <c r="M486" i="17"/>
  <c r="K486" i="17"/>
  <c r="L486" i="17" s="1"/>
  <c r="O486" i="17" l="1"/>
  <c r="N487" i="17"/>
  <c r="H488" i="17"/>
  <c r="G488" i="17" s="1"/>
  <c r="M487" i="17"/>
  <c r="K487" i="17"/>
  <c r="L487" i="17" s="1"/>
  <c r="O487" i="17" l="1"/>
  <c r="H489" i="17"/>
  <c r="G489" i="17" s="1"/>
  <c r="N488" i="17"/>
  <c r="M488" i="17"/>
  <c r="K488" i="17"/>
  <c r="L488" i="17" s="1"/>
  <c r="O488" i="17" l="1"/>
  <c r="N489" i="17"/>
  <c r="H490" i="17"/>
  <c r="G490" i="17" s="1"/>
  <c r="M489" i="17"/>
  <c r="K489" i="17"/>
  <c r="L489" i="17" s="1"/>
  <c r="O489" i="17" l="1"/>
  <c r="M490" i="17"/>
  <c r="K490" i="17"/>
  <c r="L490" i="17" s="1"/>
  <c r="H491" i="17" l="1"/>
  <c r="G491" i="17" s="1"/>
  <c r="N490" i="17"/>
  <c r="O490" i="17" s="1"/>
  <c r="N491" i="17" l="1"/>
  <c r="H492" i="17"/>
  <c r="G492" i="17" s="1"/>
  <c r="M491" i="17"/>
  <c r="K491" i="17"/>
  <c r="L491" i="17" s="1"/>
  <c r="O491" i="17" l="1"/>
  <c r="H493" i="17"/>
  <c r="G493" i="17" s="1"/>
  <c r="N492" i="17"/>
  <c r="M492" i="17"/>
  <c r="K492" i="17"/>
  <c r="L492" i="17" s="1"/>
  <c r="O492" i="17" l="1"/>
  <c r="N493" i="17"/>
  <c r="H494" i="17"/>
  <c r="G494" i="17" s="1"/>
  <c r="M493" i="17"/>
  <c r="K493" i="17"/>
  <c r="L493" i="17" s="1"/>
  <c r="O493" i="17" l="1"/>
  <c r="H495" i="17"/>
  <c r="G495" i="17" s="1"/>
  <c r="N494" i="17"/>
  <c r="M494" i="17"/>
  <c r="K494" i="17"/>
  <c r="L494" i="17" s="1"/>
  <c r="O494" i="17" l="1"/>
  <c r="H496" i="17"/>
  <c r="G496" i="17" s="1"/>
  <c r="N495" i="17"/>
  <c r="M495" i="17"/>
  <c r="K495" i="17"/>
  <c r="L495" i="17" s="1"/>
  <c r="N496" i="17" l="1"/>
  <c r="H497" i="17"/>
  <c r="G497" i="17" s="1"/>
  <c r="O495" i="17"/>
  <c r="M496" i="17"/>
  <c r="K496" i="17"/>
  <c r="L496" i="17" s="1"/>
  <c r="N497" i="17" l="1"/>
  <c r="H498" i="17"/>
  <c r="G498" i="17" s="1"/>
  <c r="O496" i="17"/>
  <c r="M497" i="17"/>
  <c r="K497" i="17"/>
  <c r="L497" i="17" s="1"/>
  <c r="O497" i="17" l="1"/>
  <c r="H499" i="17"/>
  <c r="G499" i="17" s="1"/>
  <c r="N498" i="17"/>
  <c r="M498" i="17"/>
  <c r="K498" i="17"/>
  <c r="L498" i="17" s="1"/>
  <c r="O498" i="17" l="1"/>
  <c r="N499" i="17"/>
  <c r="H500" i="17"/>
  <c r="G500" i="17" s="1"/>
  <c r="M499" i="17"/>
  <c r="K499" i="17"/>
  <c r="L499" i="17" s="1"/>
  <c r="O499" i="17" l="1"/>
  <c r="H501" i="17"/>
  <c r="G501" i="17" s="1"/>
  <c r="N500" i="17"/>
  <c r="M500" i="17"/>
  <c r="K500" i="17"/>
  <c r="L500" i="17" s="1"/>
  <c r="O500" i="17" l="1"/>
  <c r="N501" i="17"/>
  <c r="H502" i="17"/>
  <c r="G502" i="17" s="1"/>
  <c r="M501" i="17"/>
  <c r="K501" i="17"/>
  <c r="L501" i="17" s="1"/>
  <c r="O501" i="17" l="1"/>
  <c r="H503" i="17"/>
  <c r="G503" i="17" s="1"/>
  <c r="N502" i="17"/>
  <c r="M502" i="17"/>
  <c r="K502" i="17"/>
  <c r="L502" i="17" s="1"/>
  <c r="O502" i="17" l="1"/>
  <c r="H504" i="17"/>
  <c r="G504" i="17" s="1"/>
  <c r="N503" i="17"/>
  <c r="M503" i="17"/>
  <c r="K503" i="17"/>
  <c r="L503" i="17" s="1"/>
  <c r="O503" i="17" l="1"/>
  <c r="H505" i="17"/>
  <c r="G505" i="17" s="1"/>
  <c r="N504" i="17"/>
  <c r="M504" i="17"/>
  <c r="K504" i="17"/>
  <c r="L504" i="17" s="1"/>
  <c r="O504" i="17" l="1"/>
  <c r="N505" i="17"/>
  <c r="H506" i="17"/>
  <c r="G506" i="17" s="1"/>
  <c r="K505" i="17"/>
  <c r="L505" i="17" s="1"/>
  <c r="M505" i="17"/>
  <c r="O505" i="17" l="1"/>
  <c r="H507" i="17"/>
  <c r="G507" i="17" s="1"/>
  <c r="N506" i="17"/>
  <c r="M506" i="17"/>
  <c r="K506" i="17"/>
  <c r="L506" i="17" s="1"/>
  <c r="O506" i="17" l="1"/>
  <c r="H508" i="17"/>
  <c r="G508" i="17" s="1"/>
  <c r="N507" i="17"/>
  <c r="M507" i="17"/>
  <c r="K507" i="17"/>
  <c r="L507" i="17" s="1"/>
  <c r="N508" i="17" l="1"/>
  <c r="H509" i="17"/>
  <c r="G509" i="17" s="1"/>
  <c r="O507" i="17"/>
  <c r="M508" i="17"/>
  <c r="K508" i="17"/>
  <c r="L508" i="17" s="1"/>
  <c r="N509" i="17" l="1"/>
  <c r="H510" i="17"/>
  <c r="G510" i="17" s="1"/>
  <c r="O508" i="17"/>
  <c r="M509" i="17"/>
  <c r="K509" i="17"/>
  <c r="L509" i="17" s="1"/>
  <c r="H511" i="17" l="1"/>
  <c r="G511" i="17" s="1"/>
  <c r="N510" i="17"/>
  <c r="O509" i="17"/>
  <c r="M510" i="17"/>
  <c r="K510" i="17"/>
  <c r="L510" i="17" s="1"/>
  <c r="O510" i="17" l="1"/>
  <c r="H512" i="17"/>
  <c r="G512" i="17" s="1"/>
  <c r="N511" i="17"/>
  <c r="M511" i="17"/>
  <c r="K511" i="17"/>
  <c r="L511" i="17" s="1"/>
  <c r="O511" i="17" l="1"/>
  <c r="N512" i="17"/>
  <c r="H513" i="17"/>
  <c r="G513" i="17" s="1"/>
  <c r="M512" i="17"/>
  <c r="K512" i="17"/>
  <c r="L512" i="17" s="1"/>
  <c r="O512" i="17" l="1"/>
  <c r="N513" i="17"/>
  <c r="H514" i="17"/>
  <c r="G514" i="17" s="1"/>
  <c r="M513" i="17"/>
  <c r="K513" i="17"/>
  <c r="L513" i="17" s="1"/>
  <c r="O513" i="17" l="1"/>
  <c r="H515" i="17"/>
  <c r="G515" i="17" s="1"/>
  <c r="N514" i="17"/>
  <c r="M514" i="17"/>
  <c r="K514" i="17"/>
  <c r="L514" i="17" s="1"/>
  <c r="O514" i="17" l="1"/>
  <c r="N515" i="17"/>
  <c r="H516" i="17"/>
  <c r="G516" i="17" s="1"/>
  <c r="M515" i="17"/>
  <c r="K515" i="17"/>
  <c r="L515" i="17" s="1"/>
  <c r="O515" i="17" l="1"/>
  <c r="H517" i="17"/>
  <c r="G517" i="17" s="1"/>
  <c r="N516" i="17"/>
  <c r="M516" i="17"/>
  <c r="K516" i="17"/>
  <c r="L516" i="17" s="1"/>
  <c r="O516" i="17" l="1"/>
  <c r="N517" i="17"/>
  <c r="H518" i="17"/>
  <c r="G518" i="17" s="1"/>
  <c r="M517" i="17"/>
  <c r="K517" i="17"/>
  <c r="L517" i="17" s="1"/>
  <c r="O517" i="17" l="1"/>
  <c r="H519" i="17"/>
  <c r="G519" i="17" s="1"/>
  <c r="N518" i="17"/>
  <c r="M518" i="17"/>
  <c r="K518" i="17"/>
  <c r="L518" i="17" s="1"/>
  <c r="O518" i="17" l="1"/>
  <c r="H520" i="17"/>
  <c r="G520" i="17" s="1"/>
  <c r="N519" i="17"/>
  <c r="M519" i="17"/>
  <c r="K519" i="17"/>
  <c r="L519" i="17" s="1"/>
  <c r="O519" i="17" l="1"/>
  <c r="N520" i="17"/>
  <c r="H521" i="17"/>
  <c r="G521" i="17" s="1"/>
  <c r="M520" i="17"/>
  <c r="K520" i="17"/>
  <c r="L520" i="17" s="1"/>
  <c r="O520" i="17" l="1"/>
  <c r="N521" i="17"/>
  <c r="H522" i="17"/>
  <c r="G522" i="17" s="1"/>
  <c r="M521" i="17"/>
  <c r="K521" i="17"/>
  <c r="L521" i="17" s="1"/>
  <c r="O521" i="17" l="1"/>
  <c r="H523" i="17"/>
  <c r="G523" i="17" s="1"/>
  <c r="N522" i="17"/>
  <c r="M522" i="17"/>
  <c r="K522" i="17"/>
  <c r="L522" i="17" s="1"/>
  <c r="O522" i="17" l="1"/>
  <c r="N523" i="17"/>
  <c r="H524" i="17"/>
  <c r="G524" i="17" s="1"/>
  <c r="M523" i="17"/>
  <c r="K523" i="17"/>
  <c r="L523" i="17" s="1"/>
  <c r="H525" i="17" l="1"/>
  <c r="G525" i="17" s="1"/>
  <c r="N524" i="17"/>
  <c r="O523" i="17"/>
  <c r="M524" i="17"/>
  <c r="K524" i="17"/>
  <c r="L524" i="17" s="1"/>
  <c r="O524" i="17" l="1"/>
  <c r="N525" i="17"/>
  <c r="H526" i="17"/>
  <c r="G526" i="17" s="1"/>
  <c r="M525" i="17"/>
  <c r="K525" i="17"/>
  <c r="L525" i="17" s="1"/>
  <c r="N526" i="17" l="1"/>
  <c r="H527" i="17"/>
  <c r="G527" i="17" s="1"/>
  <c r="O525" i="17"/>
  <c r="M526" i="17"/>
  <c r="K526" i="17"/>
  <c r="L526" i="17" s="1"/>
  <c r="O526" i="17" l="1"/>
  <c r="H528" i="17"/>
  <c r="G528" i="17" s="1"/>
  <c r="N527" i="17"/>
  <c r="M527" i="17"/>
  <c r="K527" i="17"/>
  <c r="L527" i="17" s="1"/>
  <c r="O527" i="17" l="1"/>
  <c r="N528" i="17"/>
  <c r="H529" i="17"/>
  <c r="G529" i="17" s="1"/>
  <c r="M528" i="17"/>
  <c r="K528" i="17"/>
  <c r="L528" i="17" s="1"/>
  <c r="O528" i="17" l="1"/>
  <c r="N529" i="17"/>
  <c r="H530" i="17"/>
  <c r="G530" i="17" s="1"/>
  <c r="M529" i="17"/>
  <c r="K529" i="17"/>
  <c r="L529" i="17" s="1"/>
  <c r="O529" i="17" l="1"/>
  <c r="H531" i="17"/>
  <c r="G531" i="17" s="1"/>
  <c r="N530" i="17"/>
  <c r="M530" i="17"/>
  <c r="K530" i="17"/>
  <c r="L530" i="17" s="1"/>
  <c r="O530" i="17" l="1"/>
  <c r="N531" i="17"/>
  <c r="H532" i="17"/>
  <c r="G532" i="17" s="1"/>
  <c r="M531" i="17"/>
  <c r="K531" i="17"/>
  <c r="L531" i="17" s="1"/>
  <c r="O531" i="17" l="1"/>
  <c r="M532" i="17"/>
  <c r="K532" i="17"/>
  <c r="L532" i="17" s="1"/>
  <c r="H533" i="17" l="1"/>
  <c r="G533" i="17" s="1"/>
  <c r="N532" i="17"/>
  <c r="O532" i="17" s="1"/>
  <c r="N533" i="17" l="1"/>
  <c r="H534" i="17"/>
  <c r="G534" i="17" s="1"/>
  <c r="M533" i="17"/>
  <c r="K533" i="17"/>
  <c r="L533" i="17" s="1"/>
  <c r="O533" i="17" l="1"/>
  <c r="H535" i="17"/>
  <c r="G535" i="17" s="1"/>
  <c r="N534" i="17"/>
  <c r="M534" i="17"/>
  <c r="K534" i="17"/>
  <c r="L534" i="17" s="1"/>
  <c r="N535" i="17" l="1"/>
  <c r="H536" i="17"/>
  <c r="G536" i="17" s="1"/>
  <c r="O534" i="17"/>
  <c r="M535" i="17"/>
  <c r="K535" i="17"/>
  <c r="L535" i="17" s="1"/>
  <c r="O535" i="17" l="1"/>
  <c r="N536" i="17"/>
  <c r="H537" i="17"/>
  <c r="G537" i="17" s="1"/>
  <c r="M536" i="17"/>
  <c r="K536" i="17"/>
  <c r="L536" i="17" s="1"/>
  <c r="O536" i="17" l="1"/>
  <c r="H538" i="17"/>
  <c r="G538" i="17" s="1"/>
  <c r="N537" i="17"/>
  <c r="M537" i="17"/>
  <c r="K537" i="17"/>
  <c r="L537" i="17" s="1"/>
  <c r="O537" i="17" l="1"/>
  <c r="H539" i="17"/>
  <c r="G539" i="17" s="1"/>
  <c r="N538" i="17"/>
  <c r="M538" i="17"/>
  <c r="K538" i="17"/>
  <c r="L538" i="17" s="1"/>
  <c r="O538" i="17" l="1"/>
  <c r="N539" i="17"/>
  <c r="H540" i="17"/>
  <c r="G540" i="17" s="1"/>
  <c r="M539" i="17"/>
  <c r="K539" i="17"/>
  <c r="L539" i="17" s="1"/>
  <c r="O539" i="17" l="1"/>
  <c r="H541" i="17"/>
  <c r="G541" i="17" s="1"/>
  <c r="N540" i="17"/>
  <c r="M540" i="17"/>
  <c r="K540" i="17"/>
  <c r="L540" i="17" s="1"/>
  <c r="O540" i="17" l="1"/>
  <c r="N541" i="17"/>
  <c r="H542" i="17"/>
  <c r="G542" i="17" s="1"/>
  <c r="M541" i="17"/>
  <c r="K541" i="17"/>
  <c r="L541" i="17" s="1"/>
  <c r="O541" i="17" l="1"/>
  <c r="H543" i="17"/>
  <c r="G543" i="17" s="1"/>
  <c r="N542" i="17"/>
  <c r="M542" i="17"/>
  <c r="K542" i="17"/>
  <c r="L542" i="17" s="1"/>
  <c r="O542" i="17" l="1"/>
  <c r="H544" i="17"/>
  <c r="G544" i="17" s="1"/>
  <c r="N543" i="17"/>
  <c r="M543" i="17"/>
  <c r="K543" i="17"/>
  <c r="L543" i="17" s="1"/>
  <c r="O543" i="17" l="1"/>
  <c r="N544" i="17"/>
  <c r="H545" i="17"/>
  <c r="G545" i="17" s="1"/>
  <c r="M544" i="17"/>
  <c r="K544" i="17"/>
  <c r="L544" i="17" s="1"/>
  <c r="N545" i="17" l="1"/>
  <c r="H546" i="17"/>
  <c r="G546" i="17" s="1"/>
  <c r="O544" i="17"/>
  <c r="M545" i="17"/>
  <c r="K545" i="17"/>
  <c r="L545" i="17" s="1"/>
  <c r="O545" i="17" l="1"/>
  <c r="H547" i="17"/>
  <c r="G547" i="17" s="1"/>
  <c r="N546" i="17"/>
  <c r="M546" i="17"/>
  <c r="K546" i="17"/>
  <c r="L546" i="17" s="1"/>
  <c r="O546" i="17" l="1"/>
  <c r="N547" i="17"/>
  <c r="H548" i="17"/>
  <c r="G548" i="17" s="1"/>
  <c r="M547" i="17"/>
  <c r="K547" i="17"/>
  <c r="L547" i="17" s="1"/>
  <c r="O547" i="17" l="1"/>
  <c r="H549" i="17"/>
  <c r="G549" i="17" s="1"/>
  <c r="N548" i="17"/>
  <c r="M548" i="17"/>
  <c r="K548" i="17"/>
  <c r="L548" i="17" s="1"/>
  <c r="O548" i="17" l="1"/>
  <c r="N549" i="17"/>
  <c r="H550" i="17"/>
  <c r="G550" i="17" s="1"/>
  <c r="M549" i="17"/>
  <c r="K549" i="17"/>
  <c r="L549" i="17" s="1"/>
  <c r="O549" i="17" l="1"/>
  <c r="H551" i="17"/>
  <c r="G551" i="17" s="1"/>
  <c r="N550" i="17"/>
  <c r="M550" i="17"/>
  <c r="K550" i="17"/>
  <c r="L550" i="17" s="1"/>
  <c r="O550" i="17" l="1"/>
  <c r="H552" i="17"/>
  <c r="G552" i="17" s="1"/>
  <c r="N551" i="17"/>
  <c r="M551" i="17"/>
  <c r="K551" i="17"/>
  <c r="L551" i="17" s="1"/>
  <c r="O551" i="17" l="1"/>
  <c r="N552" i="17"/>
  <c r="H553" i="17"/>
  <c r="G553" i="17" s="1"/>
  <c r="M552" i="17"/>
  <c r="K552" i="17"/>
  <c r="L552" i="17" s="1"/>
  <c r="O552" i="17" l="1"/>
  <c r="M553" i="17"/>
  <c r="K553" i="17"/>
  <c r="L553" i="17" s="1"/>
  <c r="N553" i="17" l="1"/>
  <c r="O553" i="17" s="1"/>
  <c r="H554" i="17"/>
  <c r="G554" i="17" s="1"/>
  <c r="H555" i="17" l="1"/>
  <c r="G555" i="17" s="1"/>
  <c r="N554" i="17"/>
  <c r="M554" i="17"/>
  <c r="K554" i="17"/>
  <c r="L554" i="17" s="1"/>
  <c r="O554" i="17" l="1"/>
  <c r="N555" i="17"/>
  <c r="H556" i="17"/>
  <c r="G556" i="17" s="1"/>
  <c r="M555" i="17"/>
  <c r="K555" i="17"/>
  <c r="L555" i="17" s="1"/>
  <c r="M556" i="17" l="1"/>
  <c r="K556" i="17"/>
  <c r="L556" i="17" s="1"/>
  <c r="O555" i="17"/>
  <c r="N556" i="17" l="1"/>
  <c r="H557" i="17"/>
  <c r="G557" i="17" s="1"/>
  <c r="O556" i="17"/>
  <c r="M557" i="17" l="1"/>
  <c r="K557" i="17"/>
  <c r="L557" i="17" s="1"/>
  <c r="N557" i="17" l="1"/>
  <c r="O557" i="17" s="1"/>
  <c r="H558" i="17"/>
  <c r="G558" i="17" s="1"/>
  <c r="H559" i="17" l="1"/>
  <c r="G559" i="17" s="1"/>
  <c r="N558" i="17"/>
  <c r="M558" i="17"/>
  <c r="K558" i="17"/>
  <c r="L558" i="17" s="1"/>
  <c r="O558" i="17" l="1"/>
  <c r="H560" i="17"/>
  <c r="G560" i="17" s="1"/>
  <c r="N559" i="17"/>
  <c r="M559" i="17"/>
  <c r="K559" i="17"/>
  <c r="L559" i="17" s="1"/>
  <c r="N560" i="17" l="1"/>
  <c r="H561" i="17"/>
  <c r="G561" i="17" s="1"/>
  <c r="O559" i="17"/>
  <c r="M560" i="17"/>
  <c r="K560" i="17"/>
  <c r="L560" i="17" s="1"/>
  <c r="O560" i="17" l="1"/>
  <c r="N561" i="17"/>
  <c r="H562" i="17"/>
  <c r="G562" i="17" s="1"/>
  <c r="M561" i="17"/>
  <c r="K561" i="17"/>
  <c r="L561" i="17" s="1"/>
  <c r="O561" i="17" l="1"/>
  <c r="H563" i="17"/>
  <c r="G563" i="17" s="1"/>
  <c r="N562" i="17"/>
  <c r="M562" i="17"/>
  <c r="K562" i="17"/>
  <c r="L562" i="17" s="1"/>
  <c r="N563" i="17" l="1"/>
  <c r="H564" i="17"/>
  <c r="G564" i="17" s="1"/>
  <c r="O562" i="17"/>
  <c r="M563" i="17"/>
  <c r="K563" i="17"/>
  <c r="L563" i="17" s="1"/>
  <c r="H565" i="17" l="1"/>
  <c r="G565" i="17" s="1"/>
  <c r="N564" i="17"/>
  <c r="M564" i="17"/>
  <c r="K564" i="17"/>
  <c r="L564" i="17" s="1"/>
  <c r="O563" i="17"/>
  <c r="N565" i="17" l="1"/>
  <c r="H566" i="17"/>
  <c r="G566" i="17" s="1"/>
  <c r="O564" i="17"/>
  <c r="M565" i="17"/>
  <c r="K565" i="17"/>
  <c r="L565" i="17" s="1"/>
  <c r="O565" i="17" l="1"/>
  <c r="N566" i="17"/>
  <c r="H567" i="17"/>
  <c r="G567" i="17" s="1"/>
  <c r="M566" i="17"/>
  <c r="K566" i="17"/>
  <c r="L566" i="17" s="1"/>
  <c r="O566" i="17" l="1"/>
  <c r="H568" i="17"/>
  <c r="G568" i="17" s="1"/>
  <c r="N567" i="17"/>
  <c r="M567" i="17"/>
  <c r="K567" i="17"/>
  <c r="L567" i="17" s="1"/>
  <c r="O567" i="17" l="1"/>
  <c r="N568" i="17"/>
  <c r="H569" i="17"/>
  <c r="G569" i="17" s="1"/>
  <c r="M568" i="17"/>
  <c r="K568" i="17"/>
  <c r="L568" i="17" s="1"/>
  <c r="O568" i="17" l="1"/>
  <c r="M569" i="17"/>
  <c r="K569" i="17"/>
  <c r="L569" i="17" s="1"/>
  <c r="N569" i="17" l="1"/>
  <c r="O569" i="17" s="1"/>
  <c r="H570" i="17"/>
  <c r="G570" i="17" s="1"/>
  <c r="H571" i="17" l="1"/>
  <c r="G571" i="17" s="1"/>
  <c r="N570" i="17"/>
  <c r="M570" i="17"/>
  <c r="K570" i="17"/>
  <c r="L570" i="17" s="1"/>
  <c r="O570" i="17" l="1"/>
  <c r="H572" i="17"/>
  <c r="G572" i="17" s="1"/>
  <c r="N571" i="17"/>
  <c r="M571" i="17"/>
  <c r="K571" i="17"/>
  <c r="L571" i="17" s="1"/>
  <c r="O571" i="17" l="1"/>
  <c r="N572" i="17"/>
  <c r="H573" i="17"/>
  <c r="G573" i="17" s="1"/>
  <c r="M572" i="17"/>
  <c r="K572" i="17"/>
  <c r="L572" i="17" s="1"/>
  <c r="O572" i="17" l="1"/>
  <c r="N573" i="17"/>
  <c r="H574" i="17"/>
  <c r="G574" i="17" s="1"/>
  <c r="M573" i="17"/>
  <c r="K573" i="17"/>
  <c r="L573" i="17" s="1"/>
  <c r="O573" i="17" l="1"/>
  <c r="M574" i="17"/>
  <c r="K574" i="17"/>
  <c r="L574" i="17" s="1"/>
  <c r="H575" i="17" l="1"/>
  <c r="G575" i="17" s="1"/>
  <c r="N574" i="17"/>
  <c r="O574" i="17" s="1"/>
  <c r="N575" i="17" l="1"/>
  <c r="H576" i="17"/>
  <c r="G576" i="17" s="1"/>
  <c r="M575" i="17"/>
  <c r="K575" i="17"/>
  <c r="L575" i="17" s="1"/>
  <c r="O575" i="17" s="1"/>
  <c r="H577" i="17" l="1"/>
  <c r="G577" i="17" s="1"/>
  <c r="N576" i="17"/>
  <c r="M576" i="17"/>
  <c r="K576" i="17"/>
  <c r="L576" i="17" s="1"/>
  <c r="O576" i="17" l="1"/>
  <c r="N577" i="17"/>
  <c r="H578" i="17"/>
  <c r="G578" i="17" s="1"/>
  <c r="M577" i="17"/>
  <c r="K577" i="17"/>
  <c r="L577" i="17" s="1"/>
  <c r="H579" i="17" l="1"/>
  <c r="G579" i="17" s="1"/>
  <c r="N578" i="17"/>
  <c r="O577" i="17"/>
  <c r="M578" i="17"/>
  <c r="K578" i="17"/>
  <c r="L578" i="17" s="1"/>
  <c r="O578" i="17" l="1"/>
  <c r="H580" i="17"/>
  <c r="G580" i="17" s="1"/>
  <c r="N579" i="17"/>
  <c r="M579" i="17"/>
  <c r="K579" i="17"/>
  <c r="L579" i="17" s="1"/>
  <c r="O579" i="17" l="1"/>
  <c r="N580" i="17"/>
  <c r="H581" i="17"/>
  <c r="G581" i="17" s="1"/>
  <c r="M580" i="17"/>
  <c r="K580" i="17"/>
  <c r="L580" i="17" s="1"/>
  <c r="O580" i="17" l="1"/>
  <c r="M581" i="17"/>
  <c r="K581" i="17"/>
  <c r="L581" i="17" s="1"/>
  <c r="N581" i="17" l="1"/>
  <c r="O581" i="17" s="1"/>
  <c r="H582" i="17"/>
  <c r="G582" i="17" s="1"/>
  <c r="M582" i="17" l="1"/>
  <c r="K582" i="17"/>
  <c r="L582" i="17" s="1"/>
  <c r="H583" i="17" l="1"/>
  <c r="G583" i="17" s="1"/>
  <c r="N582" i="17"/>
  <c r="O582" i="17" s="1"/>
  <c r="M583" i="17" l="1"/>
  <c r="K583" i="17"/>
  <c r="L583" i="17" s="1"/>
  <c r="N583" i="17" l="1"/>
  <c r="O583" i="17" s="1"/>
  <c r="H584" i="17"/>
  <c r="G584" i="17" s="1"/>
  <c r="H585" i="17" l="1"/>
  <c r="G585" i="17" s="1"/>
  <c r="N584" i="17"/>
  <c r="M584" i="17"/>
  <c r="K584" i="17"/>
  <c r="L584" i="17" s="1"/>
  <c r="O584" i="17" l="1"/>
  <c r="N585" i="17"/>
  <c r="H586" i="17"/>
  <c r="G586" i="17" s="1"/>
  <c r="M585" i="17"/>
  <c r="K585" i="17"/>
  <c r="L585" i="17" s="1"/>
  <c r="O585" i="17" l="1"/>
  <c r="H587" i="17"/>
  <c r="G587" i="17" s="1"/>
  <c r="N586" i="17"/>
  <c r="M586" i="17"/>
  <c r="K586" i="17"/>
  <c r="L586" i="17" s="1"/>
  <c r="O586" i="17" l="1"/>
  <c r="N587" i="17"/>
  <c r="H588" i="17"/>
  <c r="G588" i="17" s="1"/>
  <c r="M587" i="17"/>
  <c r="K587" i="17"/>
  <c r="L587" i="17" s="1"/>
  <c r="O587" i="17" l="1"/>
  <c r="H589" i="17"/>
  <c r="G589" i="17" s="1"/>
  <c r="N588" i="17"/>
  <c r="M588" i="17"/>
  <c r="K588" i="17"/>
  <c r="L588" i="17" s="1"/>
  <c r="O588" i="17" l="1"/>
  <c r="N589" i="17"/>
  <c r="H590" i="17"/>
  <c r="G590" i="17" s="1"/>
  <c r="M589" i="17"/>
  <c r="K589" i="17"/>
  <c r="L589" i="17" s="1"/>
  <c r="O589" i="17" l="1"/>
  <c r="H591" i="17"/>
  <c r="G591" i="17" s="1"/>
  <c r="N590" i="17"/>
  <c r="M590" i="17"/>
  <c r="K590" i="17"/>
  <c r="L590" i="17" s="1"/>
  <c r="O590" i="17" l="1"/>
  <c r="N591" i="17"/>
  <c r="H592" i="17"/>
  <c r="G592" i="17" s="1"/>
  <c r="M591" i="17"/>
  <c r="K591" i="17"/>
  <c r="L591" i="17" s="1"/>
  <c r="O591" i="17" l="1"/>
  <c r="H593" i="17"/>
  <c r="G593" i="17" s="1"/>
  <c r="N592" i="17"/>
  <c r="M592" i="17"/>
  <c r="K592" i="17"/>
  <c r="L592" i="17" s="1"/>
  <c r="O592" i="17" l="1"/>
  <c r="N593" i="17"/>
  <c r="H594" i="17"/>
  <c r="G594" i="17" s="1"/>
  <c r="M593" i="17"/>
  <c r="K593" i="17"/>
  <c r="L593" i="17" s="1"/>
  <c r="O593" i="17" l="1"/>
  <c r="M594" i="17"/>
  <c r="K594" i="17"/>
  <c r="L594" i="17" s="1"/>
  <c r="H595" i="17" l="1"/>
  <c r="G595" i="17" s="1"/>
  <c r="N594" i="17"/>
  <c r="O594" i="17" s="1"/>
  <c r="H596" i="17" l="1"/>
  <c r="G596" i="17" s="1"/>
  <c r="N595" i="17"/>
  <c r="M595" i="17"/>
  <c r="K595" i="17"/>
  <c r="L595" i="17" s="1"/>
  <c r="H597" i="17" l="1"/>
  <c r="G597" i="17" s="1"/>
  <c r="N596" i="17"/>
  <c r="O595" i="17"/>
  <c r="M596" i="17"/>
  <c r="K596" i="17"/>
  <c r="L596" i="17" s="1"/>
  <c r="O596" i="17" l="1"/>
  <c r="N597" i="17"/>
  <c r="H598" i="17"/>
  <c r="G598" i="17" s="1"/>
  <c r="M597" i="17"/>
  <c r="K597" i="17"/>
  <c r="L597" i="17" s="1"/>
  <c r="O597" i="17" l="1"/>
  <c r="M598" i="17"/>
  <c r="K598" i="17"/>
  <c r="L598" i="17" s="1"/>
  <c r="H599" i="17" l="1"/>
  <c r="G599" i="17" s="1"/>
  <c r="N598" i="17"/>
  <c r="O598" i="17" s="1"/>
  <c r="N599" i="17" l="1"/>
  <c r="H600" i="17"/>
  <c r="G600" i="17" s="1"/>
  <c r="M599" i="17"/>
  <c r="K599" i="17"/>
  <c r="L599" i="17" s="1"/>
  <c r="O599" i="17" l="1"/>
  <c r="M600" i="17"/>
  <c r="K600" i="17"/>
  <c r="L600" i="17" s="1"/>
  <c r="H601" i="17" l="1"/>
  <c r="G601" i="17" s="1"/>
  <c r="N600" i="17"/>
  <c r="O600" i="17" s="1"/>
  <c r="N601" i="17" l="1"/>
  <c r="H602" i="17"/>
  <c r="G602" i="17" s="1"/>
  <c r="M601" i="17"/>
  <c r="K601" i="17"/>
  <c r="L601" i="17" s="1"/>
  <c r="O601" i="17" l="1"/>
  <c r="H603" i="17"/>
  <c r="G603" i="17" s="1"/>
  <c r="N602" i="17"/>
  <c r="M602" i="17"/>
  <c r="K602" i="17"/>
  <c r="L602" i="17" s="1"/>
  <c r="O602" i="17" l="1"/>
  <c r="N603" i="17"/>
  <c r="H604" i="17"/>
  <c r="G604" i="17" s="1"/>
  <c r="M603" i="17"/>
  <c r="K603" i="17"/>
  <c r="L603" i="17" s="1"/>
  <c r="O603" i="17" l="1"/>
  <c r="M604" i="17"/>
  <c r="K604" i="17"/>
  <c r="L604" i="17" s="1"/>
  <c r="H605" i="17" l="1"/>
  <c r="G605" i="17" s="1"/>
  <c r="N604" i="17"/>
  <c r="O604" i="17" s="1"/>
  <c r="N605" i="17" l="1"/>
  <c r="H606" i="17"/>
  <c r="G606" i="17" s="1"/>
  <c r="M605" i="17"/>
  <c r="K605" i="17"/>
  <c r="L605" i="17" s="1"/>
  <c r="O605" i="17" s="1"/>
  <c r="N606" i="17" l="1"/>
  <c r="H607" i="17"/>
  <c r="G607" i="17" s="1"/>
  <c r="M606" i="17"/>
  <c r="K606" i="17"/>
  <c r="L606" i="17" s="1"/>
  <c r="O606" i="17" l="1"/>
  <c r="H608" i="17"/>
  <c r="G608" i="17" s="1"/>
  <c r="N607" i="17"/>
  <c r="M607" i="17"/>
  <c r="K607" i="17"/>
  <c r="L607" i="17" s="1"/>
  <c r="O607" i="17" l="1"/>
  <c r="H609" i="17"/>
  <c r="G609" i="17" s="1"/>
  <c r="N608" i="17"/>
  <c r="K608" i="17"/>
  <c r="L608" i="17" s="1"/>
  <c r="M608" i="17"/>
  <c r="N609" i="17" l="1"/>
  <c r="H610" i="17"/>
  <c r="G610" i="17" s="1"/>
  <c r="O608" i="17"/>
  <c r="M609" i="17"/>
  <c r="K609" i="17"/>
  <c r="L609" i="17" s="1"/>
  <c r="O609" i="17" l="1"/>
  <c r="H611" i="17"/>
  <c r="G611" i="17" s="1"/>
  <c r="N610" i="17"/>
  <c r="M610" i="17"/>
  <c r="K610" i="17"/>
  <c r="L610" i="17" s="1"/>
  <c r="O610" i="17" l="1"/>
  <c r="H612" i="17"/>
  <c r="G612" i="17" s="1"/>
  <c r="N611" i="17"/>
  <c r="M611" i="17"/>
  <c r="K611" i="17"/>
  <c r="L611" i="17" s="1"/>
  <c r="O611" i="17" l="1"/>
  <c r="N612" i="17"/>
  <c r="H613" i="17"/>
  <c r="G613" i="17" s="1"/>
  <c r="M612" i="17"/>
  <c r="K612" i="17"/>
  <c r="L612" i="17" s="1"/>
  <c r="N613" i="17" l="1"/>
  <c r="H614" i="17"/>
  <c r="G614" i="17" s="1"/>
  <c r="O612" i="17"/>
  <c r="M613" i="17"/>
  <c r="K613" i="17"/>
  <c r="L613" i="17" s="1"/>
  <c r="O613" i="17" l="1"/>
  <c r="H615" i="17"/>
  <c r="G615" i="17" s="1"/>
  <c r="N614" i="17"/>
  <c r="M614" i="17"/>
  <c r="K614" i="17"/>
  <c r="L614" i="17" s="1"/>
  <c r="N615" i="17" l="1"/>
  <c r="H616" i="17"/>
  <c r="G616" i="17" s="1"/>
  <c r="O614" i="17"/>
  <c r="M615" i="17"/>
  <c r="K615" i="17"/>
  <c r="L615" i="17" s="1"/>
  <c r="O615" i="17" l="1"/>
  <c r="M616" i="17"/>
  <c r="K616" i="17"/>
  <c r="L616" i="17" s="1"/>
  <c r="H617" i="17" l="1"/>
  <c r="G617" i="17" s="1"/>
  <c r="N616" i="17"/>
  <c r="O616" i="17" s="1"/>
  <c r="N617" i="17" l="1"/>
  <c r="H618" i="17"/>
  <c r="G618" i="17" s="1"/>
  <c r="M617" i="17"/>
  <c r="K617" i="17"/>
  <c r="L617" i="17" s="1"/>
  <c r="O617" i="17" l="1"/>
  <c r="H619" i="17"/>
  <c r="G619" i="17" s="1"/>
  <c r="N618" i="17"/>
  <c r="M618" i="17"/>
  <c r="K618" i="17"/>
  <c r="L618" i="17" s="1"/>
  <c r="O618" i="17" l="1"/>
  <c r="N619" i="17"/>
  <c r="H620" i="17"/>
  <c r="G620" i="17" s="1"/>
  <c r="M619" i="17"/>
  <c r="K619" i="17"/>
  <c r="L619" i="17" s="1"/>
  <c r="O619" i="17" l="1"/>
  <c r="H621" i="17"/>
  <c r="G621" i="17" s="1"/>
  <c r="N620" i="17"/>
  <c r="M620" i="17"/>
  <c r="K620" i="17"/>
  <c r="L620" i="17" s="1"/>
  <c r="O620" i="17" l="1"/>
  <c r="N621" i="17"/>
  <c r="H622" i="17"/>
  <c r="G622" i="17" s="1"/>
  <c r="M621" i="17"/>
  <c r="K621" i="17"/>
  <c r="L621" i="17" s="1"/>
  <c r="O621" i="17" l="1"/>
  <c r="H623" i="17"/>
  <c r="G623" i="17" s="1"/>
  <c r="N622" i="17"/>
  <c r="M622" i="17"/>
  <c r="K622" i="17"/>
  <c r="L622" i="17" s="1"/>
  <c r="O622" i="17" l="1"/>
  <c r="N623" i="17"/>
  <c r="H624" i="17"/>
  <c r="G624" i="17" s="1"/>
  <c r="M623" i="17"/>
  <c r="K623" i="17"/>
  <c r="L623" i="17" s="1"/>
  <c r="O623" i="17" l="1"/>
  <c r="H625" i="17"/>
  <c r="G625" i="17" s="1"/>
  <c r="N624" i="17"/>
  <c r="M624" i="17"/>
  <c r="K624" i="17"/>
  <c r="L624" i="17" s="1"/>
  <c r="O624" i="17" l="1"/>
  <c r="N625" i="17"/>
  <c r="H626" i="17"/>
  <c r="G626" i="17" s="1"/>
  <c r="M625" i="17"/>
  <c r="K625" i="17"/>
  <c r="L625" i="17" s="1"/>
  <c r="O625" i="17" l="1"/>
  <c r="H627" i="17"/>
  <c r="G627" i="17" s="1"/>
  <c r="N626" i="17"/>
  <c r="M626" i="17"/>
  <c r="K626" i="17"/>
  <c r="L626" i="17" s="1"/>
  <c r="O626" i="17" l="1"/>
  <c r="H628" i="17"/>
  <c r="G628" i="17" s="1"/>
  <c r="N627" i="17"/>
  <c r="M627" i="17"/>
  <c r="K627" i="17"/>
  <c r="L627" i="17" s="1"/>
  <c r="O627" i="17" l="1"/>
  <c r="N628" i="17"/>
  <c r="H629" i="17"/>
  <c r="G629" i="17" s="1"/>
  <c r="M628" i="17"/>
  <c r="K628" i="17"/>
  <c r="L628" i="17" s="1"/>
  <c r="O628" i="17" l="1"/>
  <c r="N629" i="17"/>
  <c r="H630" i="17"/>
  <c r="G630" i="17" s="1"/>
  <c r="M629" i="17"/>
  <c r="K629" i="17"/>
  <c r="L629" i="17" s="1"/>
  <c r="O629" i="17" l="1"/>
  <c r="H631" i="17"/>
  <c r="G631" i="17" s="1"/>
  <c r="N630" i="17"/>
  <c r="M630" i="17"/>
  <c r="K630" i="17"/>
  <c r="L630" i="17" s="1"/>
  <c r="O630" i="17" l="1"/>
  <c r="N631" i="17"/>
  <c r="H632" i="17"/>
  <c r="G632" i="17" s="1"/>
  <c r="M631" i="17"/>
  <c r="K631" i="17"/>
  <c r="L631" i="17" s="1"/>
  <c r="O631" i="17" l="1"/>
  <c r="H633" i="17"/>
  <c r="G633" i="17" s="1"/>
  <c r="N632" i="17"/>
  <c r="M632" i="17"/>
  <c r="K632" i="17"/>
  <c r="L632" i="17" s="1"/>
  <c r="O632" i="17" l="1"/>
  <c r="N633" i="17"/>
  <c r="H634" i="17"/>
  <c r="G634" i="17" s="1"/>
  <c r="M633" i="17"/>
  <c r="K633" i="17"/>
  <c r="L633" i="17" s="1"/>
  <c r="O633" i="17" l="1"/>
  <c r="H635" i="17"/>
  <c r="G635" i="17" s="1"/>
  <c r="N634" i="17"/>
  <c r="M634" i="17"/>
  <c r="K634" i="17"/>
  <c r="L634" i="17" s="1"/>
  <c r="O634" i="17" l="1"/>
  <c r="N635" i="17"/>
  <c r="H636" i="17"/>
  <c r="G636" i="17" s="1"/>
  <c r="M635" i="17"/>
  <c r="K635" i="17"/>
  <c r="L635" i="17" s="1"/>
  <c r="O635" i="17" l="1"/>
  <c r="H637" i="17"/>
  <c r="G637" i="17" s="1"/>
  <c r="N636" i="17"/>
  <c r="M636" i="17"/>
  <c r="K636" i="17"/>
  <c r="L636" i="17" s="1"/>
  <c r="O636" i="17" l="1"/>
  <c r="N637" i="17"/>
  <c r="H638" i="17"/>
  <c r="G638" i="17" s="1"/>
  <c r="M637" i="17"/>
  <c r="K637" i="17"/>
  <c r="L637" i="17" s="1"/>
  <c r="O637" i="17" l="1"/>
  <c r="H639" i="17"/>
  <c r="G639" i="17" s="1"/>
  <c r="N638" i="17"/>
  <c r="M638" i="17"/>
  <c r="K638" i="17"/>
  <c r="L638" i="17" s="1"/>
  <c r="N639" i="17" l="1"/>
  <c r="H640" i="17"/>
  <c r="G640" i="17" s="1"/>
  <c r="O638" i="17"/>
  <c r="M639" i="17"/>
  <c r="K639" i="17"/>
  <c r="L639" i="17" s="1"/>
  <c r="O639" i="17" l="1"/>
  <c r="H641" i="17"/>
  <c r="G641" i="17" s="1"/>
  <c r="N640" i="17"/>
  <c r="M640" i="17"/>
  <c r="K640" i="17"/>
  <c r="L640" i="17" s="1"/>
  <c r="O640" i="17" l="1"/>
  <c r="N641" i="17"/>
  <c r="H642" i="17"/>
  <c r="G642" i="17" s="1"/>
  <c r="M641" i="17"/>
  <c r="K641" i="17"/>
  <c r="L641" i="17" s="1"/>
  <c r="H643" i="17" l="1"/>
  <c r="G643" i="17" s="1"/>
  <c r="N642" i="17"/>
  <c r="O641" i="17"/>
  <c r="M642" i="17"/>
  <c r="K642" i="17"/>
  <c r="L642" i="17" s="1"/>
  <c r="H644" i="17" l="1"/>
  <c r="G644" i="17" s="1"/>
  <c r="N643" i="17"/>
  <c r="O642" i="17"/>
  <c r="M643" i="17"/>
  <c r="K643" i="17"/>
  <c r="L643" i="17" s="1"/>
  <c r="O643" i="17" l="1"/>
  <c r="N644" i="17"/>
  <c r="H645" i="17"/>
  <c r="G645" i="17" s="1"/>
  <c r="M644" i="17"/>
  <c r="K644" i="17"/>
  <c r="L644" i="17" s="1"/>
  <c r="O644" i="17" l="1"/>
  <c r="N645" i="17"/>
  <c r="H646" i="17"/>
  <c r="G646" i="17" s="1"/>
  <c r="M645" i="17"/>
  <c r="K645" i="17"/>
  <c r="L645" i="17" s="1"/>
  <c r="O645" i="17" l="1"/>
  <c r="H647" i="17"/>
  <c r="G647" i="17" s="1"/>
  <c r="N646" i="17"/>
  <c r="M646" i="17"/>
  <c r="K646" i="17"/>
  <c r="L646" i="17" s="1"/>
  <c r="O646" i="17" l="1"/>
  <c r="N647" i="17"/>
  <c r="H648" i="17"/>
  <c r="G648" i="17" s="1"/>
  <c r="M647" i="17"/>
  <c r="K647" i="17"/>
  <c r="L647" i="17" s="1"/>
  <c r="O647" i="17" l="1"/>
  <c r="H649" i="17"/>
  <c r="G649" i="17" s="1"/>
  <c r="N648" i="17"/>
  <c r="M648" i="17"/>
  <c r="K648" i="17"/>
  <c r="L648" i="17" s="1"/>
  <c r="N649" i="17" l="1"/>
  <c r="H650" i="17"/>
  <c r="G650" i="17" s="1"/>
  <c r="O648" i="17"/>
  <c r="M649" i="17"/>
  <c r="K649" i="17"/>
  <c r="L649" i="17" s="1"/>
  <c r="O649" i="17" l="1"/>
  <c r="H651" i="17"/>
  <c r="G651" i="17" s="1"/>
  <c r="N650" i="17"/>
  <c r="M650" i="17"/>
  <c r="K650" i="17"/>
  <c r="L650" i="17" s="1"/>
  <c r="O650" i="17" l="1"/>
  <c r="N651" i="17"/>
  <c r="H652" i="17"/>
  <c r="G652" i="17" s="1"/>
  <c r="M651" i="17"/>
  <c r="K651" i="17"/>
  <c r="L651" i="17" s="1"/>
  <c r="O651" i="17" l="1"/>
  <c r="M652" i="17"/>
  <c r="K652" i="17"/>
  <c r="L652" i="17" s="1"/>
  <c r="H653" i="17" l="1"/>
  <c r="G653" i="17" s="1"/>
  <c r="N652" i="17"/>
  <c r="O652" i="17" s="1"/>
  <c r="N653" i="17" l="1"/>
  <c r="H654" i="17"/>
  <c r="G654" i="17" s="1"/>
  <c r="M653" i="17"/>
  <c r="K653" i="17"/>
  <c r="L653" i="17" s="1"/>
  <c r="O653" i="17" l="1"/>
  <c r="H655" i="17"/>
  <c r="G655" i="17" s="1"/>
  <c r="N654" i="17"/>
  <c r="M654" i="17"/>
  <c r="K654" i="17"/>
  <c r="L654" i="17" s="1"/>
  <c r="O654" i="17" l="1"/>
  <c r="N655" i="17"/>
  <c r="H656" i="17"/>
  <c r="G656" i="17" s="1"/>
  <c r="M655" i="17"/>
  <c r="K655" i="17"/>
  <c r="L655" i="17" s="1"/>
  <c r="O655" i="17" l="1"/>
  <c r="H657" i="17"/>
  <c r="G657" i="17" s="1"/>
  <c r="N656" i="17"/>
  <c r="M656" i="17"/>
  <c r="K656" i="17"/>
  <c r="L656" i="17" s="1"/>
  <c r="O656" i="17" l="1"/>
  <c r="N657" i="17"/>
  <c r="H658" i="17"/>
  <c r="G658" i="17" s="1"/>
  <c r="M657" i="17"/>
  <c r="K657" i="17"/>
  <c r="L657" i="17" s="1"/>
  <c r="H659" i="17" l="1"/>
  <c r="G659" i="17" s="1"/>
  <c r="N658" i="17"/>
  <c r="O657" i="17"/>
  <c r="M658" i="17"/>
  <c r="K658" i="17"/>
  <c r="L658" i="17" s="1"/>
  <c r="H660" i="17" l="1"/>
  <c r="G660" i="17" s="1"/>
  <c r="N659" i="17"/>
  <c r="O658" i="17"/>
  <c r="M659" i="17"/>
  <c r="K659" i="17"/>
  <c r="L659" i="17" s="1"/>
  <c r="O659" i="17" l="1"/>
  <c r="N660" i="17"/>
  <c r="H661" i="17"/>
  <c r="G661" i="17" s="1"/>
  <c r="M660" i="17"/>
  <c r="K660" i="17"/>
  <c r="L660" i="17" s="1"/>
  <c r="O660" i="17" l="1"/>
  <c r="N661" i="17"/>
  <c r="H662" i="17"/>
  <c r="G662" i="17" s="1"/>
  <c r="M661" i="17"/>
  <c r="K661" i="17"/>
  <c r="L661" i="17" s="1"/>
  <c r="O661" i="17" l="1"/>
  <c r="M662" i="17"/>
  <c r="K662" i="17"/>
  <c r="L662" i="17" s="1"/>
  <c r="H663" i="17" l="1"/>
  <c r="G663" i="17" s="1"/>
  <c r="N662" i="17"/>
  <c r="O662" i="17" s="1"/>
  <c r="N663" i="17" l="1"/>
  <c r="H664" i="17"/>
  <c r="G664" i="17" s="1"/>
  <c r="M663" i="17"/>
  <c r="K663" i="17"/>
  <c r="L663" i="17" s="1"/>
  <c r="O663" i="17" l="1"/>
  <c r="H665" i="17"/>
  <c r="G665" i="17" s="1"/>
  <c r="N664" i="17"/>
  <c r="M664" i="17"/>
  <c r="K664" i="17"/>
  <c r="L664" i="17" s="1"/>
  <c r="N665" i="17" l="1"/>
  <c r="H666" i="17"/>
  <c r="G666" i="17" s="1"/>
  <c r="O664" i="17"/>
  <c r="M665" i="17"/>
  <c r="K665" i="17"/>
  <c r="L665" i="17" s="1"/>
  <c r="O665" i="17" l="1"/>
  <c r="M666" i="17"/>
  <c r="K666" i="17"/>
  <c r="L666" i="17" s="1"/>
  <c r="H667" i="17" l="1"/>
  <c r="G667" i="17" s="1"/>
  <c r="N666" i="17"/>
  <c r="O666" i="17" s="1"/>
  <c r="N667" i="17" l="1"/>
  <c r="H668" i="17"/>
  <c r="G668" i="17" s="1"/>
  <c r="M667" i="17"/>
  <c r="K667" i="17"/>
  <c r="L667" i="17" s="1"/>
  <c r="O667" i="17" l="1"/>
  <c r="H669" i="17"/>
  <c r="G669" i="17" s="1"/>
  <c r="N668" i="17"/>
  <c r="M668" i="17"/>
  <c r="K668" i="17"/>
  <c r="L668" i="17" s="1"/>
  <c r="O668" i="17" l="1"/>
  <c r="N669" i="17"/>
  <c r="H670" i="17"/>
  <c r="G670" i="17" s="1"/>
  <c r="M669" i="17"/>
  <c r="K669" i="17"/>
  <c r="L669" i="17" s="1"/>
  <c r="O669" i="17" l="1"/>
  <c r="N670" i="17"/>
  <c r="H671" i="17"/>
  <c r="G671" i="17" s="1"/>
  <c r="M670" i="17"/>
  <c r="K670" i="17"/>
  <c r="L670" i="17" s="1"/>
  <c r="O670" i="17" l="1"/>
  <c r="N671" i="17"/>
  <c r="H672" i="17"/>
  <c r="G672" i="17" s="1"/>
  <c r="M671" i="17"/>
  <c r="K671" i="17"/>
  <c r="L671" i="17" s="1"/>
  <c r="O671" i="17" l="1"/>
  <c r="H673" i="17"/>
  <c r="G673" i="17" s="1"/>
  <c r="N672" i="17"/>
  <c r="M672" i="17"/>
  <c r="K672" i="17"/>
  <c r="L672" i="17" s="1"/>
  <c r="O672" i="17" l="1"/>
  <c r="N673" i="17"/>
  <c r="H674" i="17"/>
  <c r="G674" i="17" s="1"/>
  <c r="M673" i="17"/>
  <c r="K673" i="17"/>
  <c r="L673" i="17" s="1"/>
  <c r="O673" i="17" l="1"/>
  <c r="H675" i="17"/>
  <c r="G675" i="17" s="1"/>
  <c r="N674" i="17"/>
  <c r="M674" i="17"/>
  <c r="K674" i="17"/>
  <c r="L674" i="17" s="1"/>
  <c r="O674" i="17" l="1"/>
  <c r="H676" i="17"/>
  <c r="G676" i="17" s="1"/>
  <c r="N675" i="17"/>
  <c r="M675" i="17"/>
  <c r="K675" i="17"/>
  <c r="L675" i="17" s="1"/>
  <c r="O675" i="17" l="1"/>
  <c r="N676" i="17"/>
  <c r="H677" i="17"/>
  <c r="G677" i="17" s="1"/>
  <c r="M676" i="17"/>
  <c r="K676" i="17"/>
  <c r="L676" i="17" s="1"/>
  <c r="O676" i="17" l="1"/>
  <c r="N677" i="17"/>
  <c r="H678" i="17"/>
  <c r="G678" i="17" s="1"/>
  <c r="M677" i="17"/>
  <c r="K677" i="17"/>
  <c r="L677" i="17" s="1"/>
  <c r="O677" i="17" l="1"/>
  <c r="H679" i="17"/>
  <c r="G679" i="17" s="1"/>
  <c r="N678" i="17"/>
  <c r="M678" i="17"/>
  <c r="K678" i="17"/>
  <c r="L678" i="17" s="1"/>
  <c r="O678" i="17" l="1"/>
  <c r="N679" i="17"/>
  <c r="H680" i="17"/>
  <c r="G680" i="17" s="1"/>
  <c r="M679" i="17"/>
  <c r="K679" i="17"/>
  <c r="L679" i="17" s="1"/>
  <c r="O679" i="17" l="1"/>
  <c r="H681" i="17"/>
  <c r="G681" i="17" s="1"/>
  <c r="N680" i="17"/>
  <c r="M680" i="17"/>
  <c r="K680" i="17"/>
  <c r="L680" i="17" s="1"/>
  <c r="O680" i="17" l="1"/>
  <c r="N681" i="17"/>
  <c r="H682" i="17"/>
  <c r="G682" i="17" s="1"/>
  <c r="M681" i="17"/>
  <c r="K681" i="17"/>
  <c r="L681" i="17" s="1"/>
  <c r="O681" i="17" l="1"/>
  <c r="H683" i="17"/>
  <c r="G683" i="17" s="1"/>
  <c r="N682" i="17"/>
  <c r="M682" i="17"/>
  <c r="K682" i="17"/>
  <c r="L682" i="17" s="1"/>
  <c r="O682" i="17" l="1"/>
  <c r="N683" i="17"/>
  <c r="H684" i="17"/>
  <c r="G684" i="17" s="1"/>
  <c r="M683" i="17"/>
  <c r="K683" i="17"/>
  <c r="L683" i="17" s="1"/>
  <c r="O683" i="17" l="1"/>
  <c r="H685" i="17"/>
  <c r="G685" i="17" s="1"/>
  <c r="N684" i="17"/>
  <c r="M684" i="17"/>
  <c r="K684" i="17"/>
  <c r="L684" i="17" s="1"/>
  <c r="N685" i="17" l="1"/>
  <c r="H686" i="17"/>
  <c r="G686" i="17" s="1"/>
  <c r="O684" i="17"/>
  <c r="M685" i="17"/>
  <c r="K685" i="17"/>
  <c r="L685" i="17" s="1"/>
  <c r="O685" i="17" l="1"/>
  <c r="H687" i="17"/>
  <c r="G687" i="17" s="1"/>
  <c r="N686" i="17"/>
  <c r="M686" i="17"/>
  <c r="K686" i="17"/>
  <c r="L686" i="17" s="1"/>
  <c r="O686" i="17" l="1"/>
  <c r="N687" i="17"/>
  <c r="H688" i="17"/>
  <c r="G688" i="17" s="1"/>
  <c r="M687" i="17"/>
  <c r="K687" i="17"/>
  <c r="L687" i="17" s="1"/>
  <c r="O687" i="17" l="1"/>
  <c r="H689" i="17"/>
  <c r="G689" i="17" s="1"/>
  <c r="N688" i="17"/>
  <c r="M688" i="17"/>
  <c r="K688" i="17"/>
  <c r="L688" i="17" s="1"/>
  <c r="O688" i="17" l="1"/>
  <c r="N689" i="17"/>
  <c r="H690" i="17"/>
  <c r="G690" i="17" s="1"/>
  <c r="M689" i="17"/>
  <c r="K689" i="17"/>
  <c r="L689" i="17" s="1"/>
  <c r="O689" i="17" l="1"/>
  <c r="M690" i="17"/>
  <c r="K690" i="17"/>
  <c r="L690" i="17" s="1"/>
  <c r="H691" i="17" l="1"/>
  <c r="G691" i="17" s="1"/>
  <c r="N690" i="17"/>
  <c r="O690" i="17" s="1"/>
  <c r="H692" i="17" l="1"/>
  <c r="G692" i="17" s="1"/>
  <c r="N691" i="17"/>
  <c r="M691" i="17"/>
  <c r="K691" i="17"/>
  <c r="L691" i="17" s="1"/>
  <c r="N692" i="17" l="1"/>
  <c r="H693" i="17"/>
  <c r="G693" i="17" s="1"/>
  <c r="O691" i="17"/>
  <c r="M692" i="17"/>
  <c r="K692" i="17"/>
  <c r="L692" i="17" s="1"/>
  <c r="O692" i="17" l="1"/>
  <c r="N693" i="17"/>
  <c r="H694" i="17"/>
  <c r="G694" i="17" s="1"/>
  <c r="M693" i="17"/>
  <c r="K693" i="17"/>
  <c r="L693" i="17" s="1"/>
  <c r="O693" i="17" l="1"/>
  <c r="H695" i="17"/>
  <c r="G695" i="17" s="1"/>
  <c r="N694" i="17"/>
  <c r="M694" i="17"/>
  <c r="K694" i="17"/>
  <c r="L694" i="17" s="1"/>
  <c r="O694" i="17" l="1"/>
  <c r="N695" i="17"/>
  <c r="H696" i="17"/>
  <c r="G696" i="17" s="1"/>
  <c r="M695" i="17"/>
  <c r="K695" i="17"/>
  <c r="L695" i="17" s="1"/>
  <c r="O695" i="17" l="1"/>
  <c r="H697" i="17"/>
  <c r="G697" i="17" s="1"/>
  <c r="N696" i="17"/>
  <c r="M696" i="17"/>
  <c r="K696" i="17"/>
  <c r="L696" i="17" s="1"/>
  <c r="O696" i="17" l="1"/>
  <c r="N697" i="17"/>
  <c r="H698" i="17"/>
  <c r="G698" i="17" s="1"/>
  <c r="M697" i="17"/>
  <c r="K697" i="17"/>
  <c r="L697" i="17" s="1"/>
  <c r="O697" i="17" l="1"/>
  <c r="H699" i="17"/>
  <c r="G699" i="17" s="1"/>
  <c r="N698" i="17"/>
  <c r="M698" i="17"/>
  <c r="K698" i="17"/>
  <c r="L698" i="17" s="1"/>
  <c r="O698" i="17" l="1"/>
  <c r="H700" i="17"/>
  <c r="G700" i="17" s="1"/>
  <c r="N699" i="17"/>
  <c r="M699" i="17"/>
  <c r="K699" i="17"/>
  <c r="L699" i="17" s="1"/>
  <c r="O699" i="17" l="1"/>
  <c r="N700" i="17"/>
  <c r="H701" i="17"/>
  <c r="G701" i="17" s="1"/>
  <c r="M700" i="17"/>
  <c r="K700" i="17"/>
  <c r="L700" i="17" s="1"/>
  <c r="O700" i="17" l="1"/>
  <c r="N701" i="17"/>
  <c r="H702" i="17"/>
  <c r="G702" i="17" s="1"/>
  <c r="M701" i="17"/>
  <c r="K701" i="17"/>
  <c r="L701" i="17" s="1"/>
  <c r="O701" i="17" l="1"/>
  <c r="H703" i="17"/>
  <c r="G703" i="17" s="1"/>
  <c r="N702" i="17"/>
  <c r="M702" i="17"/>
  <c r="K702" i="17"/>
  <c r="L702" i="17" s="1"/>
  <c r="O702" i="17" l="1"/>
  <c r="H704" i="17"/>
  <c r="G704" i="17" s="1"/>
  <c r="N703" i="17"/>
  <c r="M703" i="17"/>
  <c r="K703" i="17"/>
  <c r="L703" i="17" s="1"/>
  <c r="O703" i="17" l="1"/>
  <c r="H705" i="17"/>
  <c r="G705" i="17" s="1"/>
  <c r="N704" i="17"/>
  <c r="K704" i="17"/>
  <c r="L704" i="17" s="1"/>
  <c r="M704" i="17"/>
  <c r="N705" i="17" l="1"/>
  <c r="H706" i="17"/>
  <c r="G706" i="17" s="1"/>
  <c r="O704" i="17"/>
  <c r="M705" i="17"/>
  <c r="K705" i="17"/>
  <c r="L705" i="17" s="1"/>
  <c r="O705" i="17" l="1"/>
  <c r="M706" i="17"/>
  <c r="K706" i="17"/>
  <c r="L706" i="17" s="1"/>
  <c r="H707" i="17" l="1"/>
  <c r="G707" i="17" s="1"/>
  <c r="N706" i="17"/>
  <c r="O706" i="17" s="1"/>
  <c r="H708" i="17" l="1"/>
  <c r="G708" i="17" s="1"/>
  <c r="N707" i="17"/>
  <c r="K707" i="17"/>
  <c r="L707" i="17" s="1"/>
  <c r="M707" i="17"/>
  <c r="N708" i="17" l="1"/>
  <c r="H709" i="17"/>
  <c r="G709" i="17" s="1"/>
  <c r="O707" i="17"/>
  <c r="M708" i="17"/>
  <c r="K708" i="17"/>
  <c r="L708" i="17" s="1"/>
  <c r="O708" i="17" l="1"/>
  <c r="N709" i="17"/>
  <c r="H710" i="17"/>
  <c r="G710" i="17" s="1"/>
  <c r="M709" i="17"/>
  <c r="K709" i="17"/>
  <c r="L709" i="17" s="1"/>
  <c r="O709" i="17" l="1"/>
  <c r="H711" i="17"/>
  <c r="G711" i="17" s="1"/>
  <c r="N710" i="17"/>
  <c r="M710" i="17"/>
  <c r="K710" i="17"/>
  <c r="L710" i="17" s="1"/>
  <c r="O710" i="17" l="1"/>
  <c r="N711" i="17"/>
  <c r="H712" i="17"/>
  <c r="G712" i="17" s="1"/>
  <c r="K711" i="17"/>
  <c r="L711" i="17" s="1"/>
  <c r="M711" i="17"/>
  <c r="H713" i="17" l="1"/>
  <c r="G713" i="17" s="1"/>
  <c r="N712" i="17"/>
  <c r="O711" i="17"/>
  <c r="M712" i="17"/>
  <c r="K712" i="17"/>
  <c r="L712" i="17" s="1"/>
  <c r="O712" i="17" l="1"/>
  <c r="N713" i="17"/>
  <c r="H714" i="17"/>
  <c r="G714" i="17" s="1"/>
  <c r="M713" i="17"/>
  <c r="K713" i="17"/>
  <c r="L713" i="17" s="1"/>
  <c r="O713" i="17" l="1"/>
  <c r="H715" i="17"/>
  <c r="G715" i="17" s="1"/>
  <c r="N714" i="17"/>
  <c r="M714" i="17"/>
  <c r="K714" i="17"/>
  <c r="L714" i="17" s="1"/>
  <c r="O714" i="17" l="1"/>
  <c r="N715" i="17"/>
  <c r="H716" i="17"/>
  <c r="G716" i="17" s="1"/>
  <c r="M715" i="17"/>
  <c r="K715" i="17"/>
  <c r="L715" i="17" s="1"/>
  <c r="O715" i="17" l="1"/>
  <c r="H717" i="17"/>
  <c r="G717" i="17" s="1"/>
  <c r="N716" i="17"/>
  <c r="M716" i="17"/>
  <c r="K716" i="17"/>
  <c r="L716" i="17" s="1"/>
  <c r="O716" i="17" l="1"/>
  <c r="N717" i="17"/>
  <c r="H718" i="17"/>
  <c r="G718" i="17" s="1"/>
  <c r="M717" i="17"/>
  <c r="K717" i="17"/>
  <c r="L717" i="17" s="1"/>
  <c r="O717" i="17" l="1"/>
  <c r="N718" i="17"/>
  <c r="H719" i="17"/>
  <c r="G719" i="17" s="1"/>
  <c r="M718" i="17"/>
  <c r="K718" i="17"/>
  <c r="L718" i="17" s="1"/>
  <c r="O718" i="17" l="1"/>
  <c r="N719" i="17"/>
  <c r="H720" i="17"/>
  <c r="G720" i="17" s="1"/>
  <c r="M719" i="17"/>
  <c r="K719" i="17"/>
  <c r="L719" i="17" s="1"/>
  <c r="O719" i="17" l="1"/>
  <c r="H721" i="17"/>
  <c r="G721" i="17" s="1"/>
  <c r="N720" i="17"/>
  <c r="M720" i="17"/>
  <c r="K720" i="17"/>
  <c r="L720" i="17" s="1"/>
  <c r="O720" i="17" l="1"/>
  <c r="N721" i="17"/>
  <c r="H722" i="17"/>
  <c r="G722" i="17" s="1"/>
  <c r="M721" i="17"/>
  <c r="K721" i="17"/>
  <c r="L721" i="17" s="1"/>
  <c r="O721" i="17" l="1"/>
  <c r="H723" i="17"/>
  <c r="G723" i="17" s="1"/>
  <c r="N722" i="17"/>
  <c r="M722" i="17"/>
  <c r="K722" i="17"/>
  <c r="L722" i="17" s="1"/>
  <c r="O722" i="17" l="1"/>
  <c r="N723" i="17"/>
  <c r="H724" i="17"/>
  <c r="G724" i="17" s="1"/>
  <c r="M723" i="17"/>
  <c r="K723" i="17"/>
  <c r="L723" i="17" s="1"/>
  <c r="O723" i="17" l="1"/>
  <c r="N724" i="17"/>
  <c r="H725" i="17"/>
  <c r="G725" i="17" s="1"/>
  <c r="M724" i="17"/>
  <c r="K724" i="17"/>
  <c r="L724" i="17" s="1"/>
  <c r="O724" i="17" l="1"/>
  <c r="H726" i="17"/>
  <c r="G726" i="17" s="1"/>
  <c r="N725" i="17"/>
  <c r="M725" i="17"/>
  <c r="K725" i="17"/>
  <c r="L725" i="17" s="1"/>
  <c r="O725" i="17" l="1"/>
  <c r="H727" i="17"/>
  <c r="G727" i="17" s="1"/>
  <c r="N726" i="17"/>
  <c r="M726" i="17"/>
  <c r="K726" i="17"/>
  <c r="L726" i="17" s="1"/>
  <c r="O726" i="17" l="1"/>
  <c r="N727" i="17"/>
  <c r="H728" i="17"/>
  <c r="G728" i="17" s="1"/>
  <c r="M727" i="17"/>
  <c r="K727" i="17"/>
  <c r="L727" i="17" s="1"/>
  <c r="O727" i="17" l="1"/>
  <c r="H729" i="17"/>
  <c r="G729" i="17" s="1"/>
  <c r="N728" i="17"/>
  <c r="M728" i="17"/>
  <c r="K728" i="17"/>
  <c r="L728" i="17" s="1"/>
  <c r="O728" i="17" l="1"/>
  <c r="N729" i="17"/>
  <c r="H730" i="17"/>
  <c r="G730" i="17" s="1"/>
  <c r="M729" i="17"/>
  <c r="K729" i="17"/>
  <c r="L729" i="17" s="1"/>
  <c r="O729" i="17" l="1"/>
  <c r="H731" i="17"/>
  <c r="G731" i="17" s="1"/>
  <c r="N730" i="17"/>
  <c r="M730" i="17"/>
  <c r="K730" i="17"/>
  <c r="L730" i="17" s="1"/>
  <c r="O730" i="17" l="1"/>
  <c r="N731" i="17"/>
  <c r="H732" i="17"/>
  <c r="G732" i="17" s="1"/>
  <c r="M731" i="17"/>
  <c r="K731" i="17"/>
  <c r="L731" i="17" s="1"/>
  <c r="O731" i="17" l="1"/>
  <c r="H733" i="17"/>
  <c r="G733" i="17" s="1"/>
  <c r="N732" i="17"/>
  <c r="M732" i="17"/>
  <c r="K732" i="17"/>
  <c r="L732" i="17" s="1"/>
  <c r="O732" i="17" l="1"/>
  <c r="H734" i="17"/>
  <c r="G734" i="17" s="1"/>
  <c r="N733" i="17"/>
  <c r="M733" i="17"/>
  <c r="K733" i="17"/>
  <c r="L733" i="17" s="1"/>
  <c r="O733" i="17" l="1"/>
  <c r="N734" i="17"/>
  <c r="H735" i="17"/>
  <c r="G735" i="17" s="1"/>
  <c r="K734" i="17"/>
  <c r="L734" i="17" s="1"/>
  <c r="M734" i="17"/>
  <c r="H736" i="17" l="1"/>
  <c r="G736" i="17" s="1"/>
  <c r="N735" i="17"/>
  <c r="O734" i="17"/>
  <c r="M735" i="17"/>
  <c r="K735" i="17"/>
  <c r="L735" i="17" s="1"/>
  <c r="O735" i="17" l="1"/>
  <c r="H737" i="17"/>
  <c r="G737" i="17" s="1"/>
  <c r="N736" i="17"/>
  <c r="K736" i="17"/>
  <c r="L736" i="17" s="1"/>
  <c r="M736" i="17"/>
  <c r="O736" i="17" l="1"/>
  <c r="N737" i="17"/>
  <c r="H738" i="17"/>
  <c r="G738" i="17" s="1"/>
  <c r="M737" i="17"/>
  <c r="K737" i="17"/>
  <c r="L737" i="17" s="1"/>
  <c r="O737" i="17" l="1"/>
  <c r="H739" i="17"/>
  <c r="G739" i="17" s="1"/>
  <c r="N738" i="17"/>
  <c r="M738" i="17"/>
  <c r="K738" i="17"/>
  <c r="L738" i="17" s="1"/>
  <c r="O738" i="17" l="1"/>
  <c r="H740" i="17"/>
  <c r="G740" i="17" s="1"/>
  <c r="N739" i="17"/>
  <c r="M739" i="17"/>
  <c r="K739" i="17"/>
  <c r="L739" i="17" s="1"/>
  <c r="O739" i="17" l="1"/>
  <c r="H741" i="17"/>
  <c r="G741" i="17" s="1"/>
  <c r="N740" i="17"/>
  <c r="K740" i="17"/>
  <c r="L740" i="17" s="1"/>
  <c r="M740" i="17"/>
  <c r="H742" i="17" l="1"/>
  <c r="G742" i="17" s="1"/>
  <c r="N741" i="17"/>
  <c r="O740" i="17"/>
  <c r="M741" i="17"/>
  <c r="K741" i="17"/>
  <c r="L741" i="17" s="1"/>
  <c r="H743" i="17" l="1"/>
  <c r="G743" i="17" s="1"/>
  <c r="N742" i="17"/>
  <c r="O741" i="17"/>
  <c r="M742" i="17"/>
  <c r="K742" i="17"/>
  <c r="L742" i="17" s="1"/>
  <c r="O742" i="17" l="1"/>
  <c r="H744" i="17"/>
  <c r="G744" i="17" s="1"/>
  <c r="N743" i="17"/>
  <c r="M743" i="17"/>
  <c r="K743" i="17"/>
  <c r="L743" i="17" s="1"/>
  <c r="O743" i="17" l="1"/>
  <c r="H745" i="17"/>
  <c r="G745" i="17" s="1"/>
  <c r="N744" i="17"/>
  <c r="K744" i="17"/>
  <c r="L744" i="17" s="1"/>
  <c r="M744" i="17"/>
  <c r="N745" i="17" l="1"/>
  <c r="H746" i="17"/>
  <c r="G746" i="17" s="1"/>
  <c r="O744" i="17"/>
  <c r="M745" i="17"/>
  <c r="K745" i="17"/>
  <c r="L745" i="17" s="1"/>
  <c r="H747" i="17" l="1"/>
  <c r="G747" i="17" s="1"/>
  <c r="N746" i="17"/>
  <c r="O745" i="17"/>
  <c r="M746" i="17"/>
  <c r="K746" i="17"/>
  <c r="L746" i="17" s="1"/>
  <c r="O746" i="17" l="1"/>
  <c r="N747" i="17"/>
  <c r="H748" i="17"/>
  <c r="G748" i="17" s="1"/>
  <c r="K747" i="17"/>
  <c r="L747" i="17" s="1"/>
  <c r="M747" i="17"/>
  <c r="H749" i="17" l="1"/>
  <c r="G749" i="17" s="1"/>
  <c r="N748" i="17"/>
  <c r="O747" i="17"/>
  <c r="M748" i="17"/>
  <c r="K748" i="17"/>
  <c r="L748" i="17" s="1"/>
  <c r="O748" i="17" l="1"/>
  <c r="H750" i="17"/>
  <c r="G750" i="17" s="1"/>
  <c r="N749" i="17"/>
  <c r="M749" i="17"/>
  <c r="K749" i="17"/>
  <c r="L749" i="17" s="1"/>
  <c r="N750" i="17" l="1"/>
  <c r="H751" i="17"/>
  <c r="G751" i="17" s="1"/>
  <c r="O749" i="17"/>
  <c r="K750" i="17"/>
  <c r="L750" i="17" s="1"/>
  <c r="M750" i="17"/>
  <c r="O750" i="17" l="1"/>
  <c r="M751" i="17"/>
  <c r="K751" i="17"/>
  <c r="L751" i="17" s="1"/>
  <c r="N751" i="17" l="1"/>
  <c r="O751" i="17" s="1"/>
  <c r="H752" i="17"/>
  <c r="G752" i="17" s="1"/>
  <c r="H753" i="17" l="1"/>
  <c r="G753" i="17" s="1"/>
  <c r="N752" i="17"/>
  <c r="M752" i="17"/>
  <c r="K752" i="17"/>
  <c r="L752" i="17" s="1"/>
  <c r="O752" i="17" l="1"/>
  <c r="N753" i="17"/>
  <c r="H754" i="17"/>
  <c r="G754" i="17" s="1"/>
  <c r="M753" i="17"/>
  <c r="K753" i="17"/>
  <c r="L753" i="17" s="1"/>
  <c r="O753" i="17" l="1"/>
  <c r="M754" i="17"/>
  <c r="K754" i="17"/>
  <c r="L754" i="17" s="1"/>
  <c r="H755" i="17" l="1"/>
  <c r="G755" i="17" s="1"/>
  <c r="N754" i="17"/>
  <c r="O754" i="17" s="1"/>
  <c r="N755" i="17" l="1"/>
  <c r="H756" i="17"/>
  <c r="G756" i="17" s="1"/>
  <c r="M755" i="17"/>
  <c r="K755" i="17"/>
  <c r="L755" i="17" s="1"/>
  <c r="O755" i="17" l="1"/>
  <c r="H757" i="17"/>
  <c r="G757" i="17" s="1"/>
  <c r="N756" i="17"/>
  <c r="M756" i="17"/>
  <c r="K756" i="17"/>
  <c r="L756" i="17" s="1"/>
  <c r="O756" i="17" l="1"/>
  <c r="H758" i="17"/>
  <c r="G758" i="17" s="1"/>
  <c r="N757" i="17"/>
  <c r="M757" i="17"/>
  <c r="K757" i="17"/>
  <c r="L757" i="17" s="1"/>
  <c r="O757" i="17" l="1"/>
  <c r="N758" i="17"/>
  <c r="H759" i="17"/>
  <c r="G759" i="17" s="1"/>
  <c r="M758" i="17"/>
  <c r="K758" i="17"/>
  <c r="L758" i="17" s="1"/>
  <c r="O758" i="17" l="1"/>
  <c r="N759" i="17"/>
  <c r="H760" i="17"/>
  <c r="G760" i="17" s="1"/>
  <c r="M759" i="17"/>
  <c r="K759" i="17"/>
  <c r="L759" i="17" s="1"/>
  <c r="O759" i="17" l="1"/>
  <c r="H761" i="17"/>
  <c r="G761" i="17" s="1"/>
  <c r="N760" i="17"/>
  <c r="M760" i="17"/>
  <c r="K760" i="17"/>
  <c r="L760" i="17" s="1"/>
  <c r="O760" i="17" l="1"/>
  <c r="N761" i="17"/>
  <c r="H762" i="17"/>
  <c r="G762" i="17" s="1"/>
  <c r="M761" i="17"/>
  <c r="K761" i="17"/>
  <c r="L761" i="17" s="1"/>
  <c r="O761" i="17" l="1"/>
  <c r="H763" i="17"/>
  <c r="G763" i="17" s="1"/>
  <c r="N762" i="17"/>
  <c r="M762" i="17"/>
  <c r="K762" i="17"/>
  <c r="L762" i="17" s="1"/>
  <c r="O762" i="17" l="1"/>
  <c r="N763" i="17"/>
  <c r="H764" i="17"/>
  <c r="G764" i="17" s="1"/>
  <c r="M763" i="17"/>
  <c r="K763" i="17"/>
  <c r="L763" i="17" s="1"/>
  <c r="O763" i="17" l="1"/>
  <c r="H765" i="17"/>
  <c r="G765" i="17" s="1"/>
  <c r="N764" i="17"/>
  <c r="M764" i="17"/>
  <c r="K764" i="17"/>
  <c r="L764" i="17" s="1"/>
  <c r="O764" i="17" l="1"/>
  <c r="H766" i="17"/>
  <c r="G766" i="17" s="1"/>
  <c r="N765" i="17"/>
  <c r="M765" i="17"/>
  <c r="K765" i="17"/>
  <c r="L765" i="17" s="1"/>
  <c r="O765" i="17" l="1"/>
  <c r="H767" i="17"/>
  <c r="G767" i="17" s="1"/>
  <c r="N766" i="17"/>
  <c r="M766" i="17"/>
  <c r="K766" i="17"/>
  <c r="L766" i="17" s="1"/>
  <c r="O766" i="17" l="1"/>
  <c r="N767" i="17"/>
  <c r="H768" i="17"/>
  <c r="G768" i="17" s="1"/>
  <c r="K767" i="17"/>
  <c r="L767" i="17" s="1"/>
  <c r="M767" i="17"/>
  <c r="M768" i="17" l="1"/>
  <c r="K768" i="17"/>
  <c r="L768" i="17" s="1"/>
  <c r="O767" i="17"/>
  <c r="H769" i="17" l="1"/>
  <c r="G769" i="17" s="1"/>
  <c r="N768" i="17"/>
  <c r="O768" i="17" s="1"/>
  <c r="N769" i="17" l="1"/>
  <c r="H770" i="17"/>
  <c r="G770" i="17" s="1"/>
  <c r="M769" i="17"/>
  <c r="K769" i="17"/>
  <c r="L769" i="17" s="1"/>
  <c r="O769" i="17" l="1"/>
  <c r="N770" i="17"/>
  <c r="H771" i="17"/>
  <c r="G771" i="17" s="1"/>
  <c r="M770" i="17"/>
  <c r="K770" i="17"/>
  <c r="L770" i="17" s="1"/>
  <c r="N771" i="17" l="1"/>
  <c r="H772" i="17"/>
  <c r="G772" i="17" s="1"/>
  <c r="O770" i="17"/>
  <c r="M771" i="17"/>
  <c r="K771" i="17"/>
  <c r="L771" i="17" s="1"/>
  <c r="O771" i="17" l="1"/>
  <c r="M772" i="17"/>
  <c r="K772" i="17"/>
  <c r="L772" i="17" s="1"/>
  <c r="H773" i="17" l="1"/>
  <c r="G773" i="17" s="1"/>
  <c r="N772" i="17"/>
  <c r="O772" i="17" s="1"/>
  <c r="H774" i="17" l="1"/>
  <c r="G774" i="17" s="1"/>
  <c r="N773" i="17"/>
  <c r="M773" i="17"/>
  <c r="K773" i="17"/>
  <c r="L773" i="17" s="1"/>
  <c r="O773" i="17" l="1"/>
  <c r="N774" i="17"/>
  <c r="H775" i="17"/>
  <c r="G775" i="17" s="1"/>
  <c r="M774" i="17"/>
  <c r="K774" i="17"/>
  <c r="L774" i="17" s="1"/>
  <c r="O774" i="17" l="1"/>
  <c r="N775" i="17"/>
  <c r="H776" i="17"/>
  <c r="G776" i="17" s="1"/>
  <c r="M775" i="17"/>
  <c r="K775" i="17"/>
  <c r="L775" i="17" s="1"/>
  <c r="O775" i="17" l="1"/>
  <c r="H777" i="17"/>
  <c r="G777" i="17" s="1"/>
  <c r="N776" i="17"/>
  <c r="M776" i="17"/>
  <c r="K776" i="17"/>
  <c r="L776" i="17" s="1"/>
  <c r="N777" i="17" l="1"/>
  <c r="H778" i="17"/>
  <c r="G778" i="17" s="1"/>
  <c r="O776" i="17"/>
  <c r="M777" i="17"/>
  <c r="K777" i="17"/>
  <c r="L777" i="17" s="1"/>
  <c r="O777" i="17" l="1"/>
  <c r="M778" i="17"/>
  <c r="K778" i="17"/>
  <c r="L778" i="17" s="1"/>
  <c r="H779" i="17" l="1"/>
  <c r="G779" i="17" s="1"/>
  <c r="N778" i="17"/>
  <c r="O778" i="17" s="1"/>
  <c r="N779" i="17" l="1"/>
  <c r="H780" i="17"/>
  <c r="G780" i="17" s="1"/>
  <c r="M779" i="17"/>
  <c r="K779" i="17"/>
  <c r="L779" i="17" s="1"/>
  <c r="O779" i="17" l="1"/>
  <c r="H781" i="17"/>
  <c r="G781" i="17" s="1"/>
  <c r="N780" i="17"/>
  <c r="M780" i="17"/>
  <c r="K780" i="17"/>
  <c r="L780" i="17" s="1"/>
  <c r="O780" i="17" l="1"/>
  <c r="N781" i="17"/>
  <c r="H782" i="17"/>
  <c r="G782" i="17" s="1"/>
  <c r="M781" i="17"/>
  <c r="K781" i="17"/>
  <c r="L781" i="17" s="1"/>
  <c r="O781" i="17" l="1"/>
  <c r="N782" i="17"/>
  <c r="H783" i="17"/>
  <c r="G783" i="17" s="1"/>
  <c r="M782" i="17"/>
  <c r="K782" i="17"/>
  <c r="L782" i="17" s="1"/>
  <c r="O782" i="17" l="1"/>
  <c r="M783" i="17"/>
  <c r="K783" i="17"/>
  <c r="L783" i="17" s="1"/>
  <c r="N783" i="17" l="1"/>
  <c r="O783" i="17" s="1"/>
  <c r="H784" i="17"/>
  <c r="G784" i="17" s="1"/>
  <c r="H785" i="17" l="1"/>
  <c r="G785" i="17" s="1"/>
  <c r="N784" i="17"/>
  <c r="M784" i="17"/>
  <c r="K784" i="17"/>
  <c r="L784" i="17" s="1"/>
  <c r="O784" i="17" l="1"/>
  <c r="H786" i="17"/>
  <c r="G786" i="17" s="1"/>
  <c r="N785" i="17"/>
  <c r="M785" i="17"/>
  <c r="K785" i="17"/>
  <c r="L785" i="17" s="1"/>
  <c r="O785" i="17" l="1"/>
  <c r="H787" i="17"/>
  <c r="G787" i="17" s="1"/>
  <c r="N786" i="17"/>
  <c r="K786" i="17"/>
  <c r="L786" i="17" s="1"/>
  <c r="M786" i="17"/>
  <c r="H788" i="17" l="1"/>
  <c r="G788" i="17" s="1"/>
  <c r="N787" i="17"/>
  <c r="O786" i="17"/>
  <c r="M787" i="17"/>
  <c r="K787" i="17"/>
  <c r="L787" i="17" s="1"/>
  <c r="O787" i="17" l="1"/>
  <c r="H789" i="17"/>
  <c r="G789" i="17" s="1"/>
  <c r="N788" i="17"/>
  <c r="K788" i="17"/>
  <c r="L788" i="17" s="1"/>
  <c r="M788" i="17"/>
  <c r="H790" i="17" l="1"/>
  <c r="G790" i="17" s="1"/>
  <c r="N789" i="17"/>
  <c r="O788" i="17"/>
  <c r="M789" i="17"/>
  <c r="K789" i="17"/>
  <c r="L789" i="17" s="1"/>
  <c r="O789" i="17" l="1"/>
  <c r="H791" i="17"/>
  <c r="G791" i="17" s="1"/>
  <c r="N790" i="17"/>
  <c r="M790" i="17"/>
  <c r="K790" i="17"/>
  <c r="L790" i="17" s="1"/>
  <c r="N791" i="17" l="1"/>
  <c r="H792" i="17"/>
  <c r="G792" i="17" s="1"/>
  <c r="O790" i="17"/>
  <c r="K791" i="17"/>
  <c r="L791" i="17" s="1"/>
  <c r="M791" i="17"/>
  <c r="H793" i="17" l="1"/>
  <c r="G793" i="17" s="1"/>
  <c r="N792" i="17"/>
  <c r="O791" i="17"/>
  <c r="M792" i="17"/>
  <c r="K792" i="17"/>
  <c r="L792" i="17" s="1"/>
  <c r="H794" i="17" l="1"/>
  <c r="G794" i="17" s="1"/>
  <c r="N793" i="17"/>
  <c r="O792" i="17"/>
  <c r="M793" i="17"/>
  <c r="K793" i="17"/>
  <c r="L793" i="17" s="1"/>
  <c r="O793" i="17" l="1"/>
  <c r="H795" i="17"/>
  <c r="G795" i="17" s="1"/>
  <c r="N794" i="17"/>
  <c r="K794" i="17"/>
  <c r="L794" i="17" s="1"/>
  <c r="M794" i="17"/>
  <c r="N795" i="17" l="1"/>
  <c r="H796" i="17"/>
  <c r="G796" i="17" s="1"/>
  <c r="O794" i="17"/>
  <c r="M795" i="17"/>
  <c r="K795" i="17"/>
  <c r="L795" i="17" s="1"/>
  <c r="O795" i="17" l="1"/>
  <c r="H797" i="17"/>
  <c r="G797" i="17" s="1"/>
  <c r="N796" i="17"/>
  <c r="M796" i="17"/>
  <c r="K796" i="17"/>
  <c r="L796" i="17" s="1"/>
  <c r="O796" i="17" l="1"/>
  <c r="N797" i="17"/>
  <c r="H798" i="17"/>
  <c r="G798" i="17" s="1"/>
  <c r="M797" i="17"/>
  <c r="K797" i="17"/>
  <c r="L797" i="17" s="1"/>
  <c r="O797" i="17" l="1"/>
  <c r="H799" i="17"/>
  <c r="G799" i="17" s="1"/>
  <c r="N798" i="17"/>
  <c r="M798" i="17"/>
  <c r="K798" i="17"/>
  <c r="L798" i="17" s="1"/>
  <c r="O798" i="17" l="1"/>
  <c r="H800" i="17"/>
  <c r="G800" i="17" s="1"/>
  <c r="N799" i="17"/>
  <c r="M799" i="17"/>
  <c r="K799" i="17"/>
  <c r="L799" i="17" s="1"/>
  <c r="O799" i="17" l="1"/>
  <c r="H801" i="17"/>
  <c r="G801" i="17" s="1"/>
  <c r="N800" i="17"/>
  <c r="K800" i="17"/>
  <c r="L800" i="17" s="1"/>
  <c r="M800" i="17"/>
  <c r="H802" i="17" l="1"/>
  <c r="G802" i="17" s="1"/>
  <c r="N801" i="17"/>
  <c r="O800" i="17"/>
  <c r="M801" i="17"/>
  <c r="K801" i="17"/>
  <c r="L801" i="17" s="1"/>
  <c r="H803" i="17" l="1"/>
  <c r="G803" i="17" s="1"/>
  <c r="N802" i="17"/>
  <c r="O801" i="17"/>
  <c r="K802" i="17"/>
  <c r="L802" i="17" s="1"/>
  <c r="M802" i="17"/>
  <c r="N803" i="17" l="1"/>
  <c r="H804" i="17"/>
  <c r="G804" i="17" s="1"/>
  <c r="O802" i="17"/>
  <c r="K803" i="17"/>
  <c r="L803" i="17" s="1"/>
  <c r="M803" i="17"/>
  <c r="H805" i="17" l="1"/>
  <c r="G805" i="17" s="1"/>
  <c r="N804" i="17"/>
  <c r="O803" i="17"/>
  <c r="M804" i="17"/>
  <c r="K804" i="17"/>
  <c r="L804" i="17" s="1"/>
  <c r="O804" i="17" l="1"/>
  <c r="N805" i="17"/>
  <c r="H806" i="17"/>
  <c r="G806" i="17" s="1"/>
  <c r="M805" i="17"/>
  <c r="K805" i="17"/>
  <c r="L805" i="17" s="1"/>
  <c r="O805" i="17" l="1"/>
  <c r="H807" i="17"/>
  <c r="G807" i="17" s="1"/>
  <c r="N806" i="17"/>
  <c r="M806" i="17"/>
  <c r="K806" i="17"/>
  <c r="L806" i="17" s="1"/>
  <c r="O806" i="17" l="1"/>
  <c r="N807" i="17"/>
  <c r="H808" i="17"/>
  <c r="G808" i="17" s="1"/>
  <c r="M807" i="17"/>
  <c r="K807" i="17"/>
  <c r="L807" i="17" s="1"/>
  <c r="O807" i="17" l="1"/>
  <c r="H809" i="17"/>
  <c r="G809" i="17" s="1"/>
  <c r="N808" i="17"/>
  <c r="M808" i="17"/>
  <c r="K808" i="17"/>
  <c r="L808" i="17" s="1"/>
  <c r="O808" i="17" l="1"/>
  <c r="H810" i="17"/>
  <c r="G810" i="17" s="1"/>
  <c r="N809" i="17"/>
  <c r="M809" i="17"/>
  <c r="K809" i="17"/>
  <c r="L809" i="17" s="1"/>
  <c r="O809" i="17" l="1"/>
  <c r="N810" i="17"/>
  <c r="H811" i="17"/>
  <c r="G811" i="17" s="1"/>
  <c r="M810" i="17"/>
  <c r="K810" i="17"/>
  <c r="L810" i="17" s="1"/>
  <c r="N811" i="17" l="1"/>
  <c r="H812" i="17"/>
  <c r="G812" i="17" s="1"/>
  <c r="O810" i="17"/>
  <c r="M811" i="17"/>
  <c r="K811" i="17"/>
  <c r="L811" i="17" s="1"/>
  <c r="O811" i="17" l="1"/>
  <c r="H813" i="17"/>
  <c r="G813" i="17" s="1"/>
  <c r="N812" i="17"/>
  <c r="M812" i="17"/>
  <c r="K812" i="17"/>
  <c r="L812" i="17" s="1"/>
  <c r="O812" i="17" l="1"/>
  <c r="N813" i="17"/>
  <c r="H814" i="17"/>
  <c r="G814" i="17" s="1"/>
  <c r="M813" i="17"/>
  <c r="K813" i="17"/>
  <c r="L813" i="17" s="1"/>
  <c r="O813" i="17" l="1"/>
  <c r="H815" i="17"/>
  <c r="G815" i="17" s="1"/>
  <c r="N814" i="17"/>
  <c r="M814" i="17"/>
  <c r="K814" i="17"/>
  <c r="L814" i="17" s="1"/>
  <c r="O814" i="17" l="1"/>
  <c r="N815" i="17"/>
  <c r="H816" i="17"/>
  <c r="G816" i="17" s="1"/>
  <c r="M815" i="17"/>
  <c r="K815" i="17"/>
  <c r="L815" i="17" s="1"/>
  <c r="O815" i="17" l="1"/>
  <c r="H817" i="17"/>
  <c r="G817" i="17" s="1"/>
  <c r="N816" i="17"/>
  <c r="M816" i="17"/>
  <c r="K816" i="17"/>
  <c r="L816" i="17" s="1"/>
  <c r="O816" i="17" l="1"/>
  <c r="H818" i="17"/>
  <c r="G818" i="17" s="1"/>
  <c r="N817" i="17"/>
  <c r="M817" i="17"/>
  <c r="K817" i="17"/>
  <c r="L817" i="17" s="1"/>
  <c r="O817" i="17" l="1"/>
  <c r="H819" i="17"/>
  <c r="G819" i="17" s="1"/>
  <c r="N818" i="17"/>
  <c r="M818" i="17"/>
  <c r="K818" i="17"/>
  <c r="L818" i="17" s="1"/>
  <c r="H820" i="17" l="1"/>
  <c r="G820" i="17" s="1"/>
  <c r="N819" i="17"/>
  <c r="O818" i="17"/>
  <c r="K819" i="17"/>
  <c r="L819" i="17" s="1"/>
  <c r="M819" i="17"/>
  <c r="O819" i="17" l="1"/>
  <c r="H821" i="17"/>
  <c r="G821" i="17" s="1"/>
  <c r="N820" i="17"/>
  <c r="K820" i="17"/>
  <c r="L820" i="17" s="1"/>
  <c r="M820" i="17"/>
  <c r="H822" i="17" l="1"/>
  <c r="G822" i="17" s="1"/>
  <c r="N821" i="17"/>
  <c r="O820" i="17"/>
  <c r="M821" i="17"/>
  <c r="K821" i="17"/>
  <c r="L821" i="17" s="1"/>
  <c r="O821" i="17" l="1"/>
  <c r="H823" i="17"/>
  <c r="G823" i="17" s="1"/>
  <c r="N822" i="17"/>
  <c r="K822" i="17"/>
  <c r="L822" i="17" s="1"/>
  <c r="M822" i="17"/>
  <c r="N823" i="17" l="1"/>
  <c r="H824" i="17"/>
  <c r="G824" i="17" s="1"/>
  <c r="O822" i="17"/>
  <c r="K823" i="17"/>
  <c r="L823" i="17" s="1"/>
  <c r="M823" i="17"/>
  <c r="M824" i="17" l="1"/>
  <c r="K824" i="17"/>
  <c r="L824" i="17" s="1"/>
  <c r="O823" i="17"/>
  <c r="H825" i="17" l="1"/>
  <c r="G825" i="17" s="1"/>
  <c r="N824" i="17"/>
  <c r="O824" i="17" s="1"/>
  <c r="H826" i="17" l="1"/>
  <c r="G826" i="17" s="1"/>
  <c r="N825" i="17"/>
  <c r="M825" i="17"/>
  <c r="K825" i="17"/>
  <c r="L825" i="17" s="1"/>
  <c r="O825" i="17" l="1"/>
  <c r="N826" i="17"/>
  <c r="H827" i="17"/>
  <c r="G827" i="17" s="1"/>
  <c r="M826" i="17"/>
  <c r="K826" i="17"/>
  <c r="L826" i="17" s="1"/>
  <c r="O826" i="17" l="1"/>
  <c r="H828" i="17"/>
  <c r="G828" i="17" s="1"/>
  <c r="N827" i="17"/>
  <c r="M827" i="17"/>
  <c r="K827" i="17"/>
  <c r="L827" i="17" s="1"/>
  <c r="O827" i="17" l="1"/>
  <c r="H829" i="17"/>
  <c r="G829" i="17" s="1"/>
  <c r="N828" i="17"/>
  <c r="K828" i="17"/>
  <c r="L828" i="17" s="1"/>
  <c r="M828" i="17"/>
  <c r="N829" i="17" l="1"/>
  <c r="H830" i="17"/>
  <c r="G830" i="17" s="1"/>
  <c r="O828" i="17"/>
  <c r="K829" i="17"/>
  <c r="L829" i="17" s="1"/>
  <c r="M829" i="17"/>
  <c r="O829" i="17" l="1"/>
  <c r="H831" i="17"/>
  <c r="G831" i="17" s="1"/>
  <c r="N830" i="17"/>
  <c r="M830" i="17"/>
  <c r="K830" i="17"/>
  <c r="L830" i="17" s="1"/>
  <c r="O830" i="17" l="1"/>
  <c r="N831" i="17"/>
  <c r="H832" i="17"/>
  <c r="G832" i="17" s="1"/>
  <c r="K831" i="17"/>
  <c r="L831" i="17" s="1"/>
  <c r="M831" i="17"/>
  <c r="M832" i="17" l="1"/>
  <c r="K832" i="17"/>
  <c r="L832" i="17" s="1"/>
  <c r="O831" i="17"/>
  <c r="H833" i="17" l="1"/>
  <c r="G833" i="17" s="1"/>
  <c r="N832" i="17"/>
  <c r="O832" i="17" s="1"/>
  <c r="N833" i="17" l="1"/>
  <c r="H834" i="17"/>
  <c r="G834" i="17" s="1"/>
  <c r="M833" i="17"/>
  <c r="K833" i="17"/>
  <c r="L833" i="17" s="1"/>
  <c r="O833" i="17" l="1"/>
  <c r="H835" i="17"/>
  <c r="G835" i="17" s="1"/>
  <c r="N834" i="17"/>
  <c r="M834" i="17"/>
  <c r="K834" i="17"/>
  <c r="L834" i="17" s="1"/>
  <c r="O834" i="17" l="1"/>
  <c r="N835" i="17"/>
  <c r="H836" i="17"/>
  <c r="G836" i="17" s="1"/>
  <c r="K835" i="17"/>
  <c r="L835" i="17" s="1"/>
  <c r="M835" i="17"/>
  <c r="O835" i="17" l="1"/>
  <c r="H837" i="17"/>
  <c r="G837" i="17" s="1"/>
  <c r="N836" i="17"/>
  <c r="M836" i="17"/>
  <c r="K836" i="17"/>
  <c r="L836" i="17" s="1"/>
  <c r="O836" i="17" l="1"/>
  <c r="H838" i="17"/>
  <c r="G838" i="17" s="1"/>
  <c r="N837" i="17"/>
  <c r="K837" i="17"/>
  <c r="L837" i="17" s="1"/>
  <c r="M837" i="17"/>
  <c r="H839" i="17" l="1"/>
  <c r="G839" i="17" s="1"/>
  <c r="N838" i="17"/>
  <c r="O837" i="17"/>
  <c r="M838" i="17"/>
  <c r="K838" i="17"/>
  <c r="L838" i="17" s="1"/>
  <c r="O838" i="17" l="1"/>
  <c r="N839" i="17"/>
  <c r="H840" i="17"/>
  <c r="G840" i="17" s="1"/>
  <c r="M839" i="17"/>
  <c r="K839" i="17"/>
  <c r="L839" i="17" s="1"/>
  <c r="O839" i="17" l="1"/>
  <c r="H841" i="17"/>
  <c r="G841" i="17" s="1"/>
  <c r="N840" i="17"/>
  <c r="M840" i="17"/>
  <c r="K840" i="17"/>
  <c r="L840" i="17" s="1"/>
  <c r="O840" i="17" l="1"/>
  <c r="H842" i="17"/>
  <c r="G842" i="17" s="1"/>
  <c r="N841" i="17"/>
  <c r="M841" i="17"/>
  <c r="K841" i="17"/>
  <c r="L841" i="17" s="1"/>
  <c r="O841" i="17" l="1"/>
  <c r="N842" i="17"/>
  <c r="H843" i="17"/>
  <c r="G843" i="17" s="1"/>
  <c r="M842" i="17"/>
  <c r="K842" i="17"/>
  <c r="L842" i="17" s="1"/>
  <c r="O842" i="17" l="1"/>
  <c r="N843" i="17"/>
  <c r="H844" i="17"/>
  <c r="G844" i="17" s="1"/>
  <c r="M843" i="17"/>
  <c r="K843" i="17"/>
  <c r="L843" i="17" s="1"/>
  <c r="O843" i="17" l="1"/>
  <c r="H845" i="17"/>
  <c r="G845" i="17" s="1"/>
  <c r="N844" i="17"/>
  <c r="M844" i="17"/>
  <c r="K844" i="17"/>
  <c r="L844" i="17" s="1"/>
  <c r="O844" i="17" l="1"/>
  <c r="H846" i="17"/>
  <c r="G846" i="17" s="1"/>
  <c r="N845" i="17"/>
  <c r="K845" i="17"/>
  <c r="L845" i="17" s="1"/>
  <c r="M845" i="17"/>
  <c r="O845" i="17" l="1"/>
  <c r="N846" i="17"/>
  <c r="H847" i="17"/>
  <c r="G847" i="17" s="1"/>
  <c r="M846" i="17"/>
  <c r="K846" i="17"/>
  <c r="L846" i="17" s="1"/>
  <c r="O846" i="17" l="1"/>
  <c r="M847" i="17"/>
  <c r="K847" i="17"/>
  <c r="L847" i="17" s="1"/>
  <c r="N847" i="17" l="1"/>
  <c r="O847" i="17" s="1"/>
  <c r="H848" i="17"/>
  <c r="G848" i="17" s="1"/>
  <c r="H849" i="17" l="1"/>
  <c r="G849" i="17" s="1"/>
  <c r="N848" i="17"/>
  <c r="M848" i="17"/>
  <c r="K848" i="17"/>
  <c r="L848" i="17" s="1"/>
  <c r="O848" i="17" l="1"/>
  <c r="N849" i="17"/>
  <c r="H850" i="17"/>
  <c r="G850" i="17" s="1"/>
  <c r="M849" i="17"/>
  <c r="K849" i="17"/>
  <c r="L849" i="17" s="1"/>
  <c r="O849" i="17" l="1"/>
  <c r="M850" i="17"/>
  <c r="K850" i="17"/>
  <c r="L850" i="17" s="1"/>
  <c r="H851" i="17" l="1"/>
  <c r="G851" i="17" s="1"/>
  <c r="N850" i="17"/>
  <c r="O850" i="17" s="1"/>
  <c r="N851" i="17" l="1"/>
  <c r="H852" i="17"/>
  <c r="G852" i="17" s="1"/>
  <c r="M851" i="17"/>
  <c r="K851" i="17"/>
  <c r="L851" i="17" s="1"/>
  <c r="O851" i="17" s="1"/>
  <c r="M852" i="17" l="1"/>
  <c r="K852" i="17"/>
  <c r="L852" i="17" s="1"/>
  <c r="N852" i="17" l="1"/>
  <c r="O852" i="17" s="1"/>
  <c r="H853" i="17"/>
  <c r="G853" i="17" s="1"/>
  <c r="N853" i="17" l="1"/>
  <c r="H854" i="17"/>
  <c r="G854" i="17" s="1"/>
  <c r="M853" i="17"/>
  <c r="K853" i="17"/>
  <c r="L853" i="17" s="1"/>
  <c r="O853" i="17" s="1"/>
  <c r="M854" i="17" l="1"/>
  <c r="K854" i="17"/>
  <c r="L854" i="17" s="1"/>
  <c r="H855" i="17" l="1"/>
  <c r="G855" i="17" s="1"/>
  <c r="N854" i="17"/>
  <c r="O854" i="17" s="1"/>
  <c r="M855" i="17" l="1"/>
  <c r="K855" i="17"/>
  <c r="L855" i="17" s="1"/>
  <c r="N855" i="17" l="1"/>
  <c r="O855" i="17" s="1"/>
  <c r="H856" i="17"/>
  <c r="G856" i="17" s="1"/>
  <c r="H857" i="17" l="1"/>
  <c r="G857" i="17" s="1"/>
  <c r="N856" i="17"/>
  <c r="M856" i="17"/>
  <c r="K856" i="17"/>
  <c r="L856" i="17" s="1"/>
  <c r="H858" i="17" l="1"/>
  <c r="G858" i="17" s="1"/>
  <c r="N857" i="17"/>
  <c r="O856" i="17"/>
  <c r="K857" i="17"/>
  <c r="L857" i="17" s="1"/>
  <c r="M857" i="17"/>
  <c r="O857" i="17" l="1"/>
  <c r="H859" i="17"/>
  <c r="G859" i="17" s="1"/>
  <c r="N858" i="17"/>
  <c r="M858" i="17"/>
  <c r="K858" i="17"/>
  <c r="L858" i="17" s="1"/>
  <c r="O858" i="17" l="1"/>
  <c r="N859" i="17"/>
  <c r="H860" i="17"/>
  <c r="G860" i="17" s="1"/>
  <c r="K859" i="17"/>
  <c r="L859" i="17" s="1"/>
  <c r="M859" i="17"/>
  <c r="O859" i="17" l="1"/>
  <c r="H861" i="17"/>
  <c r="G861" i="17" s="1"/>
  <c r="N860" i="17"/>
  <c r="M860" i="17"/>
  <c r="K860" i="17"/>
  <c r="L860" i="17" s="1"/>
  <c r="N861" i="17" l="1"/>
  <c r="H862" i="17"/>
  <c r="G862" i="17" s="1"/>
  <c r="O860" i="17"/>
  <c r="M861" i="17"/>
  <c r="K861" i="17"/>
  <c r="L861" i="17" s="1"/>
  <c r="O861" i="17" l="1"/>
  <c r="H863" i="17"/>
  <c r="G863" i="17" s="1"/>
  <c r="N862" i="17"/>
  <c r="M862" i="17"/>
  <c r="K862" i="17"/>
  <c r="L862" i="17" s="1"/>
  <c r="O862" i="17" l="1"/>
  <c r="N863" i="17"/>
  <c r="H864" i="17"/>
  <c r="G864" i="17" s="1"/>
  <c r="M863" i="17"/>
  <c r="K863" i="17"/>
  <c r="L863" i="17" s="1"/>
  <c r="O863" i="17" l="1"/>
  <c r="H865" i="17"/>
  <c r="G865" i="17" s="1"/>
  <c r="N864" i="17"/>
  <c r="M864" i="17"/>
  <c r="K864" i="17"/>
  <c r="L864" i="17" s="1"/>
  <c r="O864" i="17" l="1"/>
  <c r="N865" i="17"/>
  <c r="H866" i="17"/>
  <c r="G866" i="17" s="1"/>
  <c r="K865" i="17"/>
  <c r="L865" i="17" s="1"/>
  <c r="M865" i="17"/>
  <c r="O865" i="17" l="1"/>
  <c r="H867" i="17"/>
  <c r="G867" i="17" s="1"/>
  <c r="N866" i="17"/>
  <c r="M866" i="17"/>
  <c r="K866" i="17"/>
  <c r="L866" i="17" s="1"/>
  <c r="O866" i="17" l="1"/>
  <c r="N867" i="17"/>
  <c r="H868" i="17"/>
  <c r="G868" i="17" s="1"/>
  <c r="M867" i="17"/>
  <c r="K867" i="17"/>
  <c r="L867" i="17" s="1"/>
  <c r="O867" i="17" l="1"/>
  <c r="H869" i="17"/>
  <c r="G869" i="17" s="1"/>
  <c r="N868" i="17"/>
  <c r="M868" i="17"/>
  <c r="K868" i="17"/>
  <c r="L868" i="17" s="1"/>
  <c r="O868" i="17" l="1"/>
  <c r="N869" i="17"/>
  <c r="H870" i="17"/>
  <c r="G870" i="17" s="1"/>
  <c r="K869" i="17"/>
  <c r="L869" i="17" s="1"/>
  <c r="M869" i="17"/>
  <c r="O869" i="17" l="1"/>
  <c r="H871" i="17"/>
  <c r="G871" i="17" s="1"/>
  <c r="N870" i="17"/>
  <c r="M870" i="17"/>
  <c r="K870" i="17"/>
  <c r="L870" i="17" s="1"/>
  <c r="O870" i="17" l="1"/>
  <c r="N871" i="17"/>
  <c r="H872" i="17"/>
  <c r="G872" i="17" s="1"/>
  <c r="M871" i="17"/>
  <c r="K871" i="17"/>
  <c r="L871" i="17" s="1"/>
  <c r="O871" i="17" l="1"/>
  <c r="M872" i="17"/>
  <c r="K872" i="17"/>
  <c r="L872" i="17" s="1"/>
  <c r="H873" i="17" l="1"/>
  <c r="G873" i="17" s="1"/>
  <c r="N872" i="17"/>
  <c r="O872" i="17" s="1"/>
  <c r="H874" i="17" l="1"/>
  <c r="G874" i="17" s="1"/>
  <c r="N873" i="17"/>
  <c r="K873" i="17"/>
  <c r="L873" i="17" s="1"/>
  <c r="M873" i="17"/>
  <c r="N874" i="17" l="1"/>
  <c r="H875" i="17"/>
  <c r="G875" i="17" s="1"/>
  <c r="O873" i="17"/>
  <c r="M874" i="17"/>
  <c r="K874" i="17"/>
  <c r="L874" i="17" s="1"/>
  <c r="O874" i="17" l="1"/>
  <c r="N875" i="17"/>
  <c r="H876" i="17"/>
  <c r="G876" i="17" s="1"/>
  <c r="M875" i="17"/>
  <c r="K875" i="17"/>
  <c r="L875" i="17" s="1"/>
  <c r="O875" i="17" l="1"/>
  <c r="H877" i="17"/>
  <c r="G877" i="17" s="1"/>
  <c r="N876" i="17"/>
  <c r="M876" i="17"/>
  <c r="K876" i="17"/>
  <c r="L876" i="17" s="1"/>
  <c r="O876" i="17" l="1"/>
  <c r="N877" i="17"/>
  <c r="H878" i="17"/>
  <c r="G878" i="17" s="1"/>
  <c r="K877" i="17"/>
  <c r="L877" i="17" s="1"/>
  <c r="M877" i="17"/>
  <c r="H879" i="17" l="1"/>
  <c r="G879" i="17" s="1"/>
  <c r="N878" i="17"/>
  <c r="O877" i="17"/>
  <c r="M878" i="17"/>
  <c r="K878" i="17"/>
  <c r="L878" i="17" s="1"/>
  <c r="N879" i="17" l="1"/>
  <c r="H880" i="17"/>
  <c r="G880" i="17" s="1"/>
  <c r="O878" i="17"/>
  <c r="M879" i="17"/>
  <c r="K879" i="17"/>
  <c r="L879" i="17" s="1"/>
  <c r="O879" i="17" l="1"/>
  <c r="H881" i="17"/>
  <c r="G881" i="17" s="1"/>
  <c r="N880" i="17"/>
  <c r="M880" i="17"/>
  <c r="K880" i="17"/>
  <c r="L880" i="17" s="1"/>
  <c r="O880" i="17" l="1"/>
  <c r="N881" i="17"/>
  <c r="H882" i="17"/>
  <c r="G882" i="17" s="1"/>
  <c r="K881" i="17"/>
  <c r="L881" i="17" s="1"/>
  <c r="M881" i="17"/>
  <c r="O881" i="17" l="1"/>
  <c r="M882" i="17"/>
  <c r="K882" i="17"/>
  <c r="L882" i="17" s="1"/>
  <c r="N882" i="17" l="1"/>
  <c r="O882" i="17" s="1"/>
  <c r="H883" i="17"/>
  <c r="G883" i="17" s="1"/>
  <c r="H884" i="17" l="1"/>
  <c r="G884" i="17" s="1"/>
  <c r="N883" i="17"/>
  <c r="M883" i="17"/>
  <c r="K883" i="17"/>
  <c r="L883" i="17" s="1"/>
  <c r="O883" i="17" l="1"/>
  <c r="H885" i="17"/>
  <c r="G885" i="17" s="1"/>
  <c r="N884" i="17"/>
  <c r="K884" i="17"/>
  <c r="L884" i="17" s="1"/>
  <c r="M884" i="17"/>
  <c r="N885" i="17" l="1"/>
  <c r="H886" i="17"/>
  <c r="G886" i="17" s="1"/>
  <c r="O884" i="17"/>
  <c r="M885" i="17"/>
  <c r="K885" i="17"/>
  <c r="L885" i="17" s="1"/>
  <c r="O885" i="17" l="1"/>
  <c r="H887" i="17"/>
  <c r="G887" i="17" s="1"/>
  <c r="N886" i="17"/>
  <c r="M886" i="17"/>
  <c r="K886" i="17"/>
  <c r="L886" i="17" s="1"/>
  <c r="O886" i="17" l="1"/>
  <c r="N887" i="17"/>
  <c r="H888" i="17"/>
  <c r="G888" i="17" s="1"/>
  <c r="K887" i="17"/>
  <c r="L887" i="17" s="1"/>
  <c r="M887" i="17"/>
  <c r="O887" i="17" l="1"/>
  <c r="H889" i="17"/>
  <c r="G889" i="17" s="1"/>
  <c r="N888" i="17"/>
  <c r="M888" i="17"/>
  <c r="K888" i="17"/>
  <c r="L888" i="17" s="1"/>
  <c r="O888" i="17" l="1"/>
  <c r="H890" i="17"/>
  <c r="G890" i="17" s="1"/>
  <c r="N889" i="17"/>
  <c r="K889" i="17"/>
  <c r="L889" i="17" s="1"/>
  <c r="M889" i="17"/>
  <c r="N890" i="17" l="1"/>
  <c r="H891" i="17"/>
  <c r="G891" i="17" s="1"/>
  <c r="O889" i="17"/>
  <c r="M890" i="17"/>
  <c r="K890" i="17"/>
  <c r="L890" i="17" s="1"/>
  <c r="O890" i="17" l="1"/>
  <c r="H892" i="17"/>
  <c r="G892" i="17" s="1"/>
  <c r="N891" i="17"/>
  <c r="M891" i="17"/>
  <c r="K891" i="17"/>
  <c r="L891" i="17" s="1"/>
  <c r="O891" i="17" l="1"/>
  <c r="H893" i="17"/>
  <c r="G893" i="17" s="1"/>
  <c r="N892" i="17"/>
  <c r="K892" i="17"/>
  <c r="L892" i="17" s="1"/>
  <c r="M892" i="17"/>
  <c r="N893" i="17" l="1"/>
  <c r="H894" i="17"/>
  <c r="G894" i="17" s="1"/>
  <c r="O892" i="17"/>
  <c r="M893" i="17"/>
  <c r="K893" i="17"/>
  <c r="L893" i="17" s="1"/>
  <c r="O893" i="17" l="1"/>
  <c r="H895" i="17"/>
  <c r="G895" i="17" s="1"/>
  <c r="N894" i="17"/>
  <c r="M894" i="17"/>
  <c r="K894" i="17"/>
  <c r="L894" i="17" s="1"/>
  <c r="O894" i="17" l="1"/>
  <c r="N895" i="17"/>
  <c r="H896" i="17"/>
  <c r="G896" i="17" s="1"/>
  <c r="M895" i="17"/>
  <c r="K895" i="17"/>
  <c r="L895" i="17" s="1"/>
  <c r="O895" i="17" l="1"/>
  <c r="H897" i="17"/>
  <c r="G897" i="17" s="1"/>
  <c r="N896" i="17"/>
  <c r="M896" i="17"/>
  <c r="K896" i="17"/>
  <c r="L896" i="17" s="1"/>
  <c r="H898" i="17" l="1"/>
  <c r="G898" i="17" s="1"/>
  <c r="N897" i="17"/>
  <c r="O896" i="17"/>
  <c r="M897" i="17"/>
  <c r="K897" i="17"/>
  <c r="L897" i="17" s="1"/>
  <c r="O897" i="17" l="1"/>
  <c r="H899" i="17"/>
  <c r="G899" i="17" s="1"/>
  <c r="N898" i="17"/>
  <c r="K898" i="17"/>
  <c r="L898" i="17" s="1"/>
  <c r="M898" i="17"/>
  <c r="O898" i="17" l="1"/>
  <c r="N899" i="17"/>
  <c r="H900" i="17"/>
  <c r="G900" i="17" s="1"/>
  <c r="M899" i="17"/>
  <c r="K899" i="17"/>
  <c r="L899" i="17" s="1"/>
  <c r="O899" i="17" l="1"/>
  <c r="H901" i="17"/>
  <c r="G901" i="17" s="1"/>
  <c r="N900" i="17"/>
  <c r="M900" i="17"/>
  <c r="K900" i="17"/>
  <c r="L900" i="17" s="1"/>
  <c r="O900" i="17" l="1"/>
  <c r="H902" i="17"/>
  <c r="G902" i="17" s="1"/>
  <c r="N901" i="17"/>
  <c r="K901" i="17"/>
  <c r="L901" i="17" s="1"/>
  <c r="M901" i="17"/>
  <c r="O901" i="17" l="1"/>
  <c r="H903" i="17"/>
  <c r="G903" i="17" s="1"/>
  <c r="N902" i="17"/>
  <c r="K902" i="17"/>
  <c r="L902" i="17" s="1"/>
  <c r="M902" i="17"/>
  <c r="N903" i="17" l="1"/>
  <c r="H904" i="17"/>
  <c r="G904" i="17" s="1"/>
  <c r="O902" i="17"/>
  <c r="M903" i="17"/>
  <c r="K903" i="17"/>
  <c r="L903" i="17" s="1"/>
  <c r="O903" i="17" l="1"/>
  <c r="N904" i="17"/>
  <c r="H905" i="17"/>
  <c r="G905" i="17" s="1"/>
  <c r="M904" i="17"/>
  <c r="K904" i="17"/>
  <c r="L904" i="17" s="1"/>
  <c r="O904" i="17" l="1"/>
  <c r="H906" i="17"/>
  <c r="G906" i="17" s="1"/>
  <c r="N905" i="17"/>
  <c r="M905" i="17"/>
  <c r="K905" i="17"/>
  <c r="L905" i="17" s="1"/>
  <c r="O905" i="17" l="1"/>
  <c r="N906" i="17"/>
  <c r="H907" i="17"/>
  <c r="G907" i="17" s="1"/>
  <c r="K906" i="17"/>
  <c r="L906" i="17" s="1"/>
  <c r="M906" i="17"/>
  <c r="O906" i="17" l="1"/>
  <c r="H908" i="17"/>
  <c r="G908" i="17" s="1"/>
  <c r="N907" i="17"/>
  <c r="M907" i="17"/>
  <c r="K907" i="17"/>
  <c r="L907" i="17" s="1"/>
  <c r="O907" i="17" l="1"/>
  <c r="H909" i="17"/>
  <c r="G909" i="17" s="1"/>
  <c r="N908" i="17"/>
  <c r="K908" i="17"/>
  <c r="L908" i="17" s="1"/>
  <c r="M908" i="17"/>
  <c r="O908" i="17" l="1"/>
  <c r="N909" i="17"/>
  <c r="H910" i="17"/>
  <c r="G910" i="17" s="1"/>
  <c r="M909" i="17"/>
  <c r="K909" i="17"/>
  <c r="L909" i="17" s="1"/>
  <c r="O909" i="17" l="1"/>
  <c r="H911" i="17"/>
  <c r="G911" i="17" s="1"/>
  <c r="N910" i="17"/>
  <c r="M910" i="17"/>
  <c r="K910" i="17"/>
  <c r="L910" i="17" s="1"/>
  <c r="O910" i="17" l="1"/>
  <c r="H912" i="17"/>
  <c r="G912" i="17" s="1"/>
  <c r="N911" i="17"/>
  <c r="M911" i="17"/>
  <c r="K911" i="17"/>
  <c r="L911" i="17" s="1"/>
  <c r="O911" i="17" l="1"/>
  <c r="H913" i="17"/>
  <c r="G913" i="17" s="1"/>
  <c r="N912" i="17"/>
  <c r="K912" i="17"/>
  <c r="L912" i="17" s="1"/>
  <c r="M912" i="17"/>
  <c r="O912" i="17" l="1"/>
  <c r="N913" i="17"/>
  <c r="H914" i="17"/>
  <c r="G914" i="17" s="1"/>
  <c r="M913" i="17"/>
  <c r="K913" i="17"/>
  <c r="L913" i="17" s="1"/>
  <c r="O913" i="17" l="1"/>
  <c r="M914" i="17"/>
  <c r="K914" i="17"/>
  <c r="L914" i="17" s="1"/>
  <c r="H915" i="17" l="1"/>
  <c r="G915" i="17" s="1"/>
  <c r="N914" i="17"/>
  <c r="O914" i="17" s="1"/>
  <c r="N915" i="17" l="1"/>
  <c r="H916" i="17"/>
  <c r="G916" i="17" s="1"/>
  <c r="M915" i="17"/>
  <c r="K915" i="17"/>
  <c r="L915" i="17" s="1"/>
  <c r="H917" i="17" l="1"/>
  <c r="G917" i="17" s="1"/>
  <c r="N916" i="17"/>
  <c r="O915" i="17"/>
  <c r="M916" i="17"/>
  <c r="K916" i="17"/>
  <c r="L916" i="17" s="1"/>
  <c r="O916" i="17" l="1"/>
  <c r="N917" i="17"/>
  <c r="H918" i="17"/>
  <c r="G918" i="17" s="1"/>
  <c r="M917" i="17"/>
  <c r="K917" i="17"/>
  <c r="L917" i="17" s="1"/>
  <c r="O917" i="17" l="1"/>
  <c r="H919" i="17"/>
  <c r="G919" i="17" s="1"/>
  <c r="N918" i="17"/>
  <c r="M918" i="17"/>
  <c r="K918" i="17"/>
  <c r="L918" i="17" s="1"/>
  <c r="O918" i="17" l="1"/>
  <c r="N919" i="17"/>
  <c r="H920" i="17"/>
  <c r="G920" i="17" s="1"/>
  <c r="K919" i="17"/>
  <c r="L919" i="17" s="1"/>
  <c r="M919" i="17"/>
  <c r="H921" i="17" l="1"/>
  <c r="G921" i="17" s="1"/>
  <c r="N920" i="17"/>
  <c r="O919" i="17"/>
  <c r="M920" i="17"/>
  <c r="K920" i="17"/>
  <c r="L920" i="17" s="1"/>
  <c r="O920" i="17" l="1"/>
  <c r="H922" i="17"/>
  <c r="G922" i="17" s="1"/>
  <c r="N921" i="17"/>
  <c r="M921" i="17"/>
  <c r="K921" i="17"/>
  <c r="L921" i="17" s="1"/>
  <c r="O921" i="17" l="1"/>
  <c r="H923" i="17"/>
  <c r="G923" i="17" s="1"/>
  <c r="N922" i="17"/>
  <c r="M922" i="17"/>
  <c r="K922" i="17"/>
  <c r="L922" i="17" s="1"/>
  <c r="O922" i="17" l="1"/>
  <c r="N923" i="17"/>
  <c r="H924" i="17"/>
  <c r="G924" i="17" s="1"/>
  <c r="K923" i="17"/>
  <c r="L923" i="17" s="1"/>
  <c r="M923" i="17"/>
  <c r="H925" i="17" l="1"/>
  <c r="G925" i="17" s="1"/>
  <c r="N924" i="17"/>
  <c r="O923" i="17"/>
  <c r="M924" i="17"/>
  <c r="K924" i="17"/>
  <c r="L924" i="17" s="1"/>
  <c r="O924" i="17" l="1"/>
  <c r="H926" i="17"/>
  <c r="G926" i="17" s="1"/>
  <c r="N925" i="17"/>
  <c r="M925" i="17"/>
  <c r="K925" i="17"/>
  <c r="L925" i="17" s="1"/>
  <c r="O925" i="17" l="1"/>
  <c r="H927" i="17"/>
  <c r="G927" i="17" s="1"/>
  <c r="N926" i="17"/>
  <c r="K926" i="17"/>
  <c r="L926" i="17" s="1"/>
  <c r="M926" i="17"/>
  <c r="H928" i="17" l="1"/>
  <c r="G928" i="17" s="1"/>
  <c r="N927" i="17"/>
  <c r="O926" i="17"/>
  <c r="M927" i="17"/>
  <c r="K927" i="17"/>
  <c r="L927" i="17" s="1"/>
  <c r="O927" i="17" l="1"/>
  <c r="H929" i="17"/>
  <c r="G929" i="17" s="1"/>
  <c r="N928" i="17"/>
  <c r="K928" i="17"/>
  <c r="L928" i="17" s="1"/>
  <c r="M928" i="17"/>
  <c r="O928" i="17" l="1"/>
  <c r="N929" i="17"/>
  <c r="H930" i="17"/>
  <c r="G930" i="17" s="1"/>
  <c r="M929" i="17"/>
  <c r="K929" i="17"/>
  <c r="L929" i="17" s="1"/>
  <c r="O929" i="17" l="1"/>
  <c r="H931" i="17"/>
  <c r="G931" i="17" s="1"/>
  <c r="N930" i="17"/>
  <c r="M930" i="17"/>
  <c r="K930" i="17"/>
  <c r="L930" i="17" s="1"/>
  <c r="O930" i="17" l="1"/>
  <c r="H932" i="17"/>
  <c r="G932" i="17" s="1"/>
  <c r="N931" i="17"/>
  <c r="M931" i="17"/>
  <c r="K931" i="17"/>
  <c r="L931" i="17" s="1"/>
  <c r="O931" i="17" l="1"/>
  <c r="H933" i="17"/>
  <c r="G933" i="17" s="1"/>
  <c r="N932" i="17"/>
  <c r="K932" i="17"/>
  <c r="L932" i="17" s="1"/>
  <c r="M932" i="17"/>
  <c r="N933" i="17" l="1"/>
  <c r="H934" i="17"/>
  <c r="G934" i="17" s="1"/>
  <c r="O932" i="17"/>
  <c r="M933" i="17"/>
  <c r="K933" i="17"/>
  <c r="L933" i="17" s="1"/>
  <c r="O933" i="17" l="1"/>
  <c r="H935" i="17"/>
  <c r="G935" i="17" s="1"/>
  <c r="N934" i="17"/>
  <c r="M934" i="17"/>
  <c r="K934" i="17"/>
  <c r="L934" i="17" s="1"/>
  <c r="O934" i="17" l="1"/>
  <c r="N935" i="17"/>
  <c r="H936" i="17"/>
  <c r="G936" i="17" s="1"/>
  <c r="M935" i="17"/>
  <c r="K935" i="17"/>
  <c r="L935" i="17" s="1"/>
  <c r="O935" i="17" l="1"/>
  <c r="H937" i="17"/>
  <c r="G937" i="17" s="1"/>
  <c r="N936" i="17"/>
  <c r="M936" i="17"/>
  <c r="K936" i="17"/>
  <c r="L936" i="17" s="1"/>
  <c r="O936" i="17" l="1"/>
  <c r="H938" i="17"/>
  <c r="G938" i="17" s="1"/>
  <c r="N937" i="17"/>
  <c r="M937" i="17"/>
  <c r="K937" i="17"/>
  <c r="L937" i="17" s="1"/>
  <c r="O937" i="17" l="1"/>
  <c r="H939" i="17"/>
  <c r="G939" i="17" s="1"/>
  <c r="N938" i="17"/>
  <c r="M938" i="17"/>
  <c r="K938" i="17"/>
  <c r="L938" i="17" s="1"/>
  <c r="O938" i="17" l="1"/>
  <c r="N939" i="17"/>
  <c r="H940" i="17"/>
  <c r="G940" i="17" s="1"/>
  <c r="K939" i="17"/>
  <c r="L939" i="17" s="1"/>
  <c r="M939" i="17"/>
  <c r="O939" i="17" l="1"/>
  <c r="H941" i="17"/>
  <c r="G941" i="17" s="1"/>
  <c r="N940" i="17"/>
  <c r="M940" i="17"/>
  <c r="K940" i="17"/>
  <c r="L940" i="17" s="1"/>
  <c r="O940" i="17" l="1"/>
  <c r="H942" i="17"/>
  <c r="G942" i="17" s="1"/>
  <c r="N941" i="17"/>
  <c r="M941" i="17"/>
  <c r="K941" i="17"/>
  <c r="L941" i="17" s="1"/>
  <c r="O941" i="17" l="1"/>
  <c r="H943" i="17"/>
  <c r="G943" i="17" s="1"/>
  <c r="N942" i="17"/>
  <c r="K942" i="17"/>
  <c r="L942" i="17" s="1"/>
  <c r="M942" i="17"/>
  <c r="O942" i="17" l="1"/>
  <c r="H944" i="17"/>
  <c r="G944" i="17" s="1"/>
  <c r="N943" i="17"/>
  <c r="M943" i="17"/>
  <c r="K943" i="17"/>
  <c r="L943" i="17" s="1"/>
  <c r="O943" i="17" l="1"/>
  <c r="H945" i="17"/>
  <c r="G945" i="17" s="1"/>
  <c r="N944" i="17"/>
  <c r="K944" i="17"/>
  <c r="L944" i="17" s="1"/>
  <c r="M944" i="17"/>
  <c r="N945" i="17" l="1"/>
  <c r="H946" i="17"/>
  <c r="G946" i="17" s="1"/>
  <c r="O944" i="17"/>
  <c r="K945" i="17"/>
  <c r="L945" i="17" s="1"/>
  <c r="M945" i="17"/>
  <c r="N946" i="17" l="1"/>
  <c r="H947" i="17"/>
  <c r="G947" i="17" s="1"/>
  <c r="O945" i="17"/>
  <c r="M946" i="17"/>
  <c r="K946" i="17"/>
  <c r="L946" i="17" s="1"/>
  <c r="O946" i="17" l="1"/>
  <c r="N947" i="17"/>
  <c r="H948" i="17"/>
  <c r="G948" i="17" s="1"/>
  <c r="M947" i="17"/>
  <c r="K947" i="17"/>
  <c r="L947" i="17" s="1"/>
  <c r="O947" i="17" l="1"/>
  <c r="M948" i="17"/>
  <c r="K948" i="17"/>
  <c r="L948" i="17" s="1"/>
  <c r="H949" i="17" l="1"/>
  <c r="G949" i="17" s="1"/>
  <c r="N948" i="17"/>
  <c r="O948" i="17" s="1"/>
  <c r="N949" i="17" l="1"/>
  <c r="H950" i="17"/>
  <c r="G950" i="17" s="1"/>
  <c r="K949" i="17"/>
  <c r="L949" i="17" s="1"/>
  <c r="M949" i="17"/>
  <c r="O949" i="17" l="1"/>
  <c r="H951" i="17"/>
  <c r="G951" i="17" s="1"/>
  <c r="N950" i="17"/>
  <c r="M950" i="17"/>
  <c r="K950" i="17"/>
  <c r="L950" i="17" s="1"/>
  <c r="O950" i="17" l="1"/>
  <c r="H952" i="17"/>
  <c r="G952" i="17" s="1"/>
  <c r="N951" i="17"/>
  <c r="M951" i="17"/>
  <c r="K951" i="17"/>
  <c r="L951" i="17" s="1"/>
  <c r="O951" i="17" l="1"/>
  <c r="H953" i="17"/>
  <c r="G953" i="17" s="1"/>
  <c r="N952" i="17"/>
  <c r="K952" i="17"/>
  <c r="L952" i="17" s="1"/>
  <c r="M952" i="17"/>
  <c r="H954" i="17" l="1"/>
  <c r="G954" i="17" s="1"/>
  <c r="N953" i="17"/>
  <c r="O952" i="17"/>
  <c r="K953" i="17"/>
  <c r="L953" i="17" s="1"/>
  <c r="M953" i="17"/>
  <c r="O953" i="17" l="1"/>
  <c r="N954" i="17"/>
  <c r="H955" i="17"/>
  <c r="G955" i="17" s="1"/>
  <c r="M954" i="17"/>
  <c r="K954" i="17"/>
  <c r="L954" i="17" s="1"/>
  <c r="O954" i="17" l="1"/>
  <c r="H956" i="17"/>
  <c r="G956" i="17" s="1"/>
  <c r="N955" i="17"/>
  <c r="M955" i="17"/>
  <c r="K955" i="17"/>
  <c r="L955" i="17" s="1"/>
  <c r="O955" i="17" l="1"/>
  <c r="H957" i="17"/>
  <c r="G957" i="17" s="1"/>
  <c r="N956" i="17"/>
  <c r="M956" i="17"/>
  <c r="K956" i="17"/>
  <c r="L956" i="17" s="1"/>
  <c r="O956" i="17" l="1"/>
  <c r="N957" i="17"/>
  <c r="H958" i="17"/>
  <c r="G958" i="17" s="1"/>
  <c r="M957" i="17"/>
  <c r="K957" i="17"/>
  <c r="L957" i="17" s="1"/>
  <c r="O957" i="17" l="1"/>
  <c r="H959" i="17"/>
  <c r="G959" i="17" s="1"/>
  <c r="N958" i="17"/>
  <c r="M958" i="17"/>
  <c r="K958" i="17"/>
  <c r="L958" i="17" s="1"/>
  <c r="O958" i="17" l="1"/>
  <c r="H960" i="17"/>
  <c r="G960" i="17" s="1"/>
  <c r="N959" i="17"/>
  <c r="M959" i="17"/>
  <c r="K959" i="17"/>
  <c r="L959" i="17" s="1"/>
  <c r="O959" i="17" l="1"/>
  <c r="H961" i="17"/>
  <c r="G961" i="17" s="1"/>
  <c r="N960" i="17"/>
  <c r="K960" i="17"/>
  <c r="L960" i="17" s="1"/>
  <c r="M960" i="17"/>
  <c r="O960" i="17" l="1"/>
  <c r="H962" i="17"/>
  <c r="G962" i="17" s="1"/>
  <c r="N961" i="17"/>
  <c r="M961" i="17"/>
  <c r="K961" i="17"/>
  <c r="L961" i="17" s="1"/>
  <c r="O961" i="17" l="1"/>
  <c r="H963" i="17"/>
  <c r="G963" i="17" s="1"/>
  <c r="N962" i="17"/>
  <c r="K962" i="17"/>
  <c r="L962" i="17" s="1"/>
  <c r="M962" i="17"/>
  <c r="O962" i="17" l="1"/>
  <c r="N963" i="17"/>
  <c r="H964" i="17"/>
  <c r="G964" i="17" s="1"/>
  <c r="M963" i="17"/>
  <c r="K963" i="17"/>
  <c r="L963" i="17" s="1"/>
  <c r="O963" i="17" l="1"/>
  <c r="H965" i="17"/>
  <c r="G965" i="17" s="1"/>
  <c r="N964" i="17"/>
  <c r="M964" i="17"/>
  <c r="K964" i="17"/>
  <c r="L964" i="17" s="1"/>
  <c r="O964" i="17" l="1"/>
  <c r="H966" i="17"/>
  <c r="G966" i="17" s="1"/>
  <c r="N965" i="17"/>
  <c r="M965" i="17"/>
  <c r="K965" i="17"/>
  <c r="L965" i="17" s="1"/>
  <c r="O965" i="17" l="1"/>
  <c r="H967" i="17"/>
  <c r="G967" i="17" s="1"/>
  <c r="N966" i="17"/>
  <c r="K966" i="17"/>
  <c r="L966" i="17" s="1"/>
  <c r="M966" i="17"/>
  <c r="N967" i="17" l="1"/>
  <c r="H968" i="17"/>
  <c r="G968" i="17" s="1"/>
  <c r="O966" i="17"/>
  <c r="M967" i="17"/>
  <c r="K967" i="17"/>
  <c r="L967" i="17" s="1"/>
  <c r="O967" i="17" l="1"/>
  <c r="H969" i="17"/>
  <c r="G969" i="17" s="1"/>
  <c r="N968" i="17"/>
  <c r="M968" i="17"/>
  <c r="K968" i="17"/>
  <c r="L968" i="17" s="1"/>
  <c r="O968" i="17" l="1"/>
  <c r="H970" i="17"/>
  <c r="G970" i="17" s="1"/>
  <c r="N969" i="17"/>
  <c r="K969" i="17"/>
  <c r="L969" i="17" s="1"/>
  <c r="M969" i="17"/>
  <c r="H971" i="17" l="1"/>
  <c r="G971" i="17" s="1"/>
  <c r="N970" i="17"/>
  <c r="O969" i="17"/>
  <c r="M970" i="17"/>
  <c r="K970" i="17"/>
  <c r="L970" i="17" s="1"/>
  <c r="O970" i="17" l="1"/>
  <c r="H972" i="17"/>
  <c r="G972" i="17" s="1"/>
  <c r="N971" i="17"/>
  <c r="M971" i="17"/>
  <c r="K971" i="17"/>
  <c r="L971" i="17" s="1"/>
  <c r="O971" i="17" l="1"/>
  <c r="H973" i="17"/>
  <c r="G973" i="17" s="1"/>
  <c r="N972" i="17"/>
  <c r="K972" i="17"/>
  <c r="L972" i="17" s="1"/>
  <c r="M972" i="17"/>
  <c r="N973" i="17" l="1"/>
  <c r="H974" i="17"/>
  <c r="G974" i="17" s="1"/>
  <c r="O972" i="17"/>
  <c r="M973" i="17"/>
  <c r="K973" i="17"/>
  <c r="L973" i="17" s="1"/>
  <c r="O973" i="17" l="1"/>
  <c r="H975" i="17"/>
  <c r="G975" i="17" s="1"/>
  <c r="N974" i="17"/>
  <c r="M974" i="17"/>
  <c r="K974" i="17"/>
  <c r="L974" i="17" s="1"/>
  <c r="O974" i="17" l="1"/>
  <c r="N975" i="17"/>
  <c r="H976" i="17"/>
  <c r="G976" i="17" s="1"/>
  <c r="M975" i="17"/>
  <c r="K975" i="17"/>
  <c r="L975" i="17" s="1"/>
  <c r="O975" i="17" l="1"/>
  <c r="H977" i="17"/>
  <c r="G977" i="17" s="1"/>
  <c r="N976" i="17"/>
  <c r="M976" i="17"/>
  <c r="K976" i="17"/>
  <c r="L976" i="17" s="1"/>
  <c r="O976" i="17" l="1"/>
  <c r="N977" i="17"/>
  <c r="H978" i="17"/>
  <c r="G978" i="17" s="1"/>
  <c r="M977" i="17"/>
  <c r="K977" i="17"/>
  <c r="L977" i="17" s="1"/>
  <c r="H979" i="17" l="1"/>
  <c r="G979" i="17" s="1"/>
  <c r="N978" i="17"/>
  <c r="O977" i="17"/>
  <c r="M978" i="17"/>
  <c r="K978" i="17"/>
  <c r="L978" i="17" s="1"/>
  <c r="N979" i="17" l="1"/>
  <c r="H980" i="17"/>
  <c r="G980" i="17" s="1"/>
  <c r="O978" i="17"/>
  <c r="M979" i="17"/>
  <c r="K979" i="17"/>
  <c r="L979" i="17" s="1"/>
  <c r="O979" i="17" l="1"/>
  <c r="H981" i="17"/>
  <c r="G981" i="17" s="1"/>
  <c r="N980" i="17"/>
  <c r="M980" i="17"/>
  <c r="K980" i="17"/>
  <c r="L980" i="17" s="1"/>
  <c r="O980" i="17" l="1"/>
  <c r="N981" i="17"/>
  <c r="H982" i="17"/>
  <c r="G982" i="17" s="1"/>
  <c r="M981" i="17"/>
  <c r="K981" i="17"/>
  <c r="L981" i="17" s="1"/>
  <c r="O981" i="17" l="1"/>
  <c r="H983" i="17"/>
  <c r="G983" i="17" s="1"/>
  <c r="N982" i="17"/>
  <c r="M982" i="17"/>
  <c r="K982" i="17"/>
  <c r="L982" i="17" s="1"/>
  <c r="O982" i="17" l="1"/>
  <c r="N983" i="17"/>
  <c r="H984" i="17"/>
  <c r="G984" i="17" s="1"/>
  <c r="M983" i="17"/>
  <c r="K983" i="17"/>
  <c r="L983" i="17" s="1"/>
  <c r="O983" i="17" l="1"/>
  <c r="H985" i="17"/>
  <c r="G985" i="17" s="1"/>
  <c r="N984" i="17"/>
  <c r="M984" i="17"/>
  <c r="K984" i="17"/>
  <c r="L984" i="17" s="1"/>
  <c r="O984" i="17" l="1"/>
  <c r="N985" i="17"/>
  <c r="H986" i="17"/>
  <c r="G986" i="17" s="1"/>
  <c r="M985" i="17"/>
  <c r="K985" i="17"/>
  <c r="L985" i="17" s="1"/>
  <c r="O985" i="17" l="1"/>
  <c r="H987" i="17"/>
  <c r="G987" i="17" s="1"/>
  <c r="N986" i="17"/>
  <c r="M986" i="17"/>
  <c r="K986" i="17"/>
  <c r="L986" i="17" s="1"/>
  <c r="N987" i="17" l="1"/>
  <c r="H988" i="17"/>
  <c r="G988" i="17" s="1"/>
  <c r="O986" i="17"/>
  <c r="K987" i="17"/>
  <c r="L987" i="17" s="1"/>
  <c r="M987" i="17"/>
  <c r="O987" i="17" l="1"/>
  <c r="H989" i="17"/>
  <c r="G989" i="17" s="1"/>
  <c r="N988" i="17"/>
  <c r="M988" i="17"/>
  <c r="K988" i="17"/>
  <c r="L988" i="17" s="1"/>
  <c r="O988" i="17" l="1"/>
  <c r="N989" i="17"/>
  <c r="H990" i="17"/>
  <c r="G990" i="17" s="1"/>
  <c r="M989" i="17"/>
  <c r="K989" i="17"/>
  <c r="L989" i="17" s="1"/>
  <c r="O989" i="17" l="1"/>
  <c r="H991" i="17"/>
  <c r="G991" i="17" s="1"/>
  <c r="N990" i="17"/>
  <c r="M990" i="17"/>
  <c r="K990" i="17"/>
  <c r="L990" i="17" s="1"/>
  <c r="N991" i="17" l="1"/>
  <c r="H992" i="17"/>
  <c r="G992" i="17" s="1"/>
  <c r="O990" i="17"/>
  <c r="M991" i="17"/>
  <c r="K991" i="17"/>
  <c r="L991" i="17" s="1"/>
  <c r="H993" i="17" l="1"/>
  <c r="G993" i="17" s="1"/>
  <c r="N992" i="17"/>
  <c r="O991" i="17"/>
  <c r="M992" i="17"/>
  <c r="K992" i="17"/>
  <c r="L992" i="17" s="1"/>
  <c r="N993" i="17" l="1"/>
  <c r="H994" i="17"/>
  <c r="G994" i="17" s="1"/>
  <c r="O992" i="17"/>
  <c r="K993" i="17"/>
  <c r="L993" i="17" s="1"/>
  <c r="M993" i="17"/>
  <c r="H995" i="17" l="1"/>
  <c r="G995" i="17" s="1"/>
  <c r="N994" i="17"/>
  <c r="O993" i="17"/>
  <c r="M994" i="17"/>
  <c r="K994" i="17"/>
  <c r="L994" i="17" s="1"/>
  <c r="N995" i="17" l="1"/>
  <c r="H996" i="17"/>
  <c r="G996" i="17" s="1"/>
  <c r="O994" i="17"/>
  <c r="M995" i="17"/>
  <c r="K995" i="17"/>
  <c r="L995" i="17" s="1"/>
  <c r="H997" i="17" l="1"/>
  <c r="G997" i="17" s="1"/>
  <c r="N996" i="17"/>
  <c r="O995" i="17"/>
  <c r="M996" i="17"/>
  <c r="K996" i="17"/>
  <c r="L996" i="17" s="1"/>
  <c r="N997" i="17" l="1"/>
  <c r="H998" i="17"/>
  <c r="G998" i="17" s="1"/>
  <c r="O996" i="17"/>
  <c r="M997" i="17"/>
  <c r="K997" i="17"/>
  <c r="L997" i="17" s="1"/>
  <c r="O997" i="17" l="1"/>
  <c r="H999" i="17"/>
  <c r="G999" i="17" s="1"/>
  <c r="N998" i="17"/>
  <c r="M998" i="17"/>
  <c r="K998" i="17"/>
  <c r="L998" i="17" s="1"/>
  <c r="O998" i="17" l="1"/>
  <c r="N999" i="17"/>
  <c r="H1000" i="17"/>
  <c r="G1000" i="17" s="1"/>
  <c r="M999" i="17"/>
  <c r="K999" i="17"/>
  <c r="L999" i="17" s="1"/>
  <c r="O999" i="17" l="1"/>
  <c r="H1001" i="17"/>
  <c r="G1001" i="17" s="1"/>
  <c r="N1000" i="17"/>
  <c r="M1000" i="17"/>
  <c r="K1000" i="17"/>
  <c r="L1000" i="17" s="1"/>
  <c r="O1000" i="17" l="1"/>
  <c r="H1002" i="17"/>
  <c r="G1002" i="17" s="1"/>
  <c r="N1001" i="17"/>
  <c r="K1001" i="17"/>
  <c r="L1001" i="17" s="1"/>
  <c r="M1001" i="17"/>
  <c r="H1003" i="17" l="1"/>
  <c r="G1003" i="17" s="1"/>
  <c r="N1002" i="17"/>
  <c r="O1001" i="17"/>
  <c r="M1002" i="17"/>
  <c r="K1002" i="17"/>
  <c r="L1002" i="17" s="1"/>
  <c r="O1002" i="17" l="1"/>
  <c r="N1003" i="17"/>
  <c r="H1004" i="17"/>
  <c r="G1004" i="17" s="1"/>
  <c r="M1003" i="17"/>
  <c r="K1003" i="17"/>
  <c r="L1003" i="17" s="1"/>
  <c r="O1003" i="17" l="1"/>
  <c r="H1005" i="17"/>
  <c r="G1005" i="17" s="1"/>
  <c r="N1004" i="17"/>
  <c r="M1004" i="17"/>
  <c r="K1004" i="17"/>
  <c r="L1004" i="17" s="1"/>
  <c r="O1004" i="17" l="1"/>
  <c r="N1005" i="17"/>
  <c r="H1006" i="17"/>
  <c r="G1006" i="17" s="1"/>
  <c r="K1005" i="17"/>
  <c r="L1005" i="17" s="1"/>
  <c r="M1005" i="17"/>
  <c r="O1005" i="17" l="1"/>
  <c r="H1007" i="17"/>
  <c r="G1007" i="17" s="1"/>
  <c r="N1006" i="17"/>
  <c r="M1006" i="17"/>
  <c r="K1006" i="17"/>
  <c r="L1006" i="17" s="1"/>
  <c r="O1006" i="17" l="1"/>
  <c r="H1008" i="17"/>
  <c r="G1008" i="17" s="1"/>
  <c r="N1007" i="17"/>
  <c r="K1007" i="17"/>
  <c r="L1007" i="17" s="1"/>
  <c r="M1007" i="17"/>
  <c r="O1007" i="17" l="1"/>
  <c r="H1009" i="17"/>
  <c r="G1009" i="17" s="1"/>
  <c r="N1008" i="17"/>
  <c r="M1008" i="17"/>
  <c r="K1008" i="17"/>
  <c r="L1008" i="17" s="1"/>
  <c r="O1008" i="17" l="1"/>
  <c r="N1009" i="17"/>
  <c r="H1010" i="17"/>
  <c r="G1010" i="17" s="1"/>
  <c r="K1009" i="17"/>
  <c r="L1009" i="17" s="1"/>
  <c r="M1009" i="17"/>
  <c r="O1009" i="17" l="1"/>
  <c r="H1011" i="17"/>
  <c r="G1011" i="17" s="1"/>
  <c r="N1010" i="17"/>
  <c r="M1010" i="17"/>
  <c r="K1010" i="17"/>
  <c r="L1010" i="17" s="1"/>
  <c r="O1010" i="17" l="1"/>
  <c r="N1011" i="17"/>
  <c r="H1012" i="17"/>
  <c r="G1012" i="17" s="1"/>
  <c r="M1011" i="17"/>
  <c r="K1011" i="17"/>
  <c r="L1011" i="17" s="1"/>
  <c r="O1011" i="17" l="1"/>
  <c r="H1013" i="17"/>
  <c r="G1013" i="17" s="1"/>
  <c r="N1012" i="17"/>
  <c r="M1012" i="17"/>
  <c r="K1012" i="17"/>
  <c r="L1012" i="17" s="1"/>
  <c r="O1012" i="17" l="1"/>
  <c r="N1013" i="17"/>
  <c r="H1014" i="17"/>
  <c r="G1014" i="17" s="1"/>
  <c r="M1013" i="17"/>
  <c r="K1013" i="17"/>
  <c r="L1013" i="17" s="1"/>
  <c r="O1013" i="17" l="1"/>
  <c r="H1015" i="17"/>
  <c r="G1015" i="17" s="1"/>
  <c r="N1014" i="17"/>
  <c r="M1014" i="17"/>
  <c r="K1014" i="17"/>
  <c r="L1014" i="17" s="1"/>
  <c r="N1015" i="17" l="1"/>
  <c r="H1016" i="17"/>
  <c r="G1016" i="17" s="1"/>
  <c r="O1014" i="17"/>
  <c r="M1015" i="17"/>
  <c r="K1015" i="17"/>
  <c r="L1015" i="17" s="1"/>
  <c r="O1015" i="17" l="1"/>
  <c r="H1017" i="17"/>
  <c r="G1017" i="17" s="1"/>
  <c r="N1016" i="17"/>
  <c r="M1016" i="17"/>
  <c r="K1016" i="17"/>
  <c r="L1016" i="17" s="1"/>
  <c r="O1016" i="17" l="1"/>
  <c r="H1018" i="17"/>
  <c r="G1018" i="17" s="1"/>
  <c r="N1017" i="17"/>
  <c r="K1017" i="17"/>
  <c r="L1017" i="17" s="1"/>
  <c r="M1017" i="17"/>
  <c r="N1018" i="17" l="1"/>
  <c r="H1019" i="17"/>
  <c r="G1019" i="17" s="1"/>
  <c r="O1017" i="17"/>
  <c r="M1018" i="17"/>
  <c r="K1018" i="17"/>
  <c r="L1018" i="17" s="1"/>
  <c r="O1018" i="17" l="1"/>
  <c r="H1020" i="17"/>
  <c r="G1020" i="17" s="1"/>
  <c r="N1019" i="17"/>
  <c r="M1019" i="17"/>
  <c r="K1019" i="17"/>
  <c r="L1019" i="17" s="1"/>
  <c r="H1021" i="17" l="1"/>
  <c r="G1021" i="17" s="1"/>
  <c r="N1020" i="17"/>
  <c r="O1019" i="17"/>
  <c r="K1020" i="17"/>
  <c r="L1020" i="17" s="1"/>
  <c r="M1020" i="17"/>
  <c r="O1020" i="17" l="1"/>
  <c r="N1021" i="17"/>
  <c r="H1022" i="17"/>
  <c r="G1022" i="17" s="1"/>
  <c r="M1021" i="17"/>
  <c r="K1021" i="17"/>
  <c r="L1021" i="17" s="1"/>
  <c r="H1023" i="17" l="1"/>
  <c r="G1023" i="17" s="1"/>
  <c r="N1022" i="17"/>
  <c r="O1021" i="17"/>
  <c r="M1022" i="17"/>
  <c r="K1022" i="17"/>
  <c r="L1022" i="17" s="1"/>
  <c r="N1023" i="17" l="1"/>
  <c r="H1024" i="17"/>
  <c r="G1024" i="17" s="1"/>
  <c r="O1022" i="17"/>
  <c r="M1023" i="17"/>
  <c r="K1023" i="17"/>
  <c r="L1023" i="17" s="1"/>
  <c r="O1023" i="17" l="1"/>
  <c r="H1025" i="17"/>
  <c r="G1025" i="17" s="1"/>
  <c r="N1024" i="17"/>
  <c r="M1024" i="17"/>
  <c r="K1024" i="17"/>
  <c r="L1024" i="17" s="1"/>
  <c r="O1024" i="17" l="1"/>
  <c r="H1026" i="17"/>
  <c r="G1026" i="17" s="1"/>
  <c r="N1025" i="17"/>
  <c r="M1025" i="17"/>
  <c r="K1025" i="17"/>
  <c r="L1025" i="17" s="1"/>
  <c r="O1025" i="17" l="1"/>
  <c r="H1027" i="17"/>
  <c r="G1027" i="17" s="1"/>
  <c r="N1026" i="17"/>
  <c r="K1026" i="17"/>
  <c r="L1026" i="17" s="1"/>
  <c r="M1026" i="17"/>
  <c r="N1027" i="17" l="1"/>
  <c r="H1028" i="17"/>
  <c r="G1028" i="17" s="1"/>
  <c r="O1026" i="17"/>
  <c r="M1027" i="17"/>
  <c r="K1027" i="17"/>
  <c r="L1027" i="17" s="1"/>
  <c r="H1029" i="17" l="1"/>
  <c r="G1029" i="17" s="1"/>
  <c r="N1028" i="17"/>
  <c r="O1027" i="17"/>
  <c r="M1028" i="17"/>
  <c r="K1028" i="17"/>
  <c r="L1028" i="17" s="1"/>
  <c r="O1028" i="17" l="1"/>
  <c r="N1029" i="17"/>
  <c r="H1030" i="17"/>
  <c r="G1030" i="17" s="1"/>
  <c r="K1029" i="17"/>
  <c r="L1029" i="17" s="1"/>
  <c r="M1029" i="17"/>
  <c r="O1029" i="17" l="1"/>
  <c r="H1031" i="17"/>
  <c r="G1031" i="17" s="1"/>
  <c r="N1030" i="17"/>
  <c r="M1030" i="17"/>
  <c r="K1030" i="17"/>
  <c r="L1030" i="17" s="1"/>
  <c r="O1030" i="17" l="1"/>
  <c r="N1031" i="17"/>
  <c r="H1032" i="17"/>
  <c r="G1032" i="17" s="1"/>
  <c r="M1031" i="17"/>
  <c r="K1031" i="17"/>
  <c r="L1031" i="17" s="1"/>
  <c r="O1031" i="17" l="1"/>
  <c r="H1033" i="17"/>
  <c r="G1033" i="17" s="1"/>
  <c r="N1032" i="17"/>
  <c r="M1032" i="17"/>
  <c r="K1032" i="17"/>
  <c r="L1032" i="17" s="1"/>
  <c r="O1032" i="17" l="1"/>
  <c r="H1034" i="17"/>
  <c r="G1034" i="17" s="1"/>
  <c r="N1033" i="17"/>
  <c r="M1033" i="17"/>
  <c r="K1033" i="17"/>
  <c r="L1033" i="17" s="1"/>
  <c r="O1033" i="17" l="1"/>
  <c r="N1034" i="17"/>
  <c r="H1035" i="17"/>
  <c r="G1035" i="17" s="1"/>
  <c r="K1034" i="17"/>
  <c r="L1034" i="17" s="1"/>
  <c r="M1034" i="17"/>
  <c r="O1034" i="17" l="1"/>
  <c r="N1035" i="17"/>
  <c r="H1036" i="17"/>
  <c r="G1036" i="17" s="1"/>
  <c r="M1035" i="17"/>
  <c r="K1035" i="17"/>
  <c r="L1035" i="17" s="1"/>
  <c r="O1035" i="17" l="1"/>
  <c r="H1037" i="17"/>
  <c r="G1037" i="17" s="1"/>
  <c r="N1036" i="17"/>
  <c r="M1036" i="17"/>
  <c r="K1036" i="17"/>
  <c r="L1036" i="17" s="1"/>
  <c r="O1036" i="17" l="1"/>
  <c r="N1037" i="17"/>
  <c r="H1038" i="17"/>
  <c r="G1038" i="17" s="1"/>
  <c r="M1037" i="17"/>
  <c r="K1037" i="17"/>
  <c r="L1037" i="17" s="1"/>
  <c r="O1037" i="17" l="1"/>
  <c r="H1039" i="17"/>
  <c r="G1039" i="17" s="1"/>
  <c r="N1038" i="17"/>
  <c r="M1038" i="17"/>
  <c r="K1038" i="17"/>
  <c r="L1038" i="17" s="1"/>
  <c r="O1038" i="17" l="1"/>
  <c r="H1040" i="17"/>
  <c r="G1040" i="17" s="1"/>
  <c r="N1039" i="17"/>
  <c r="M1039" i="17"/>
  <c r="K1039" i="17"/>
  <c r="L1039" i="17" s="1"/>
  <c r="O1039" i="17" l="1"/>
  <c r="H1041" i="17"/>
  <c r="G1041" i="17" s="1"/>
  <c r="N1040" i="17"/>
  <c r="M1040" i="17"/>
  <c r="K1040" i="17"/>
  <c r="L1040" i="17" s="1"/>
  <c r="O1040" i="17" l="1"/>
  <c r="N1041" i="17"/>
  <c r="H1042" i="17"/>
  <c r="G1042" i="17" s="1"/>
  <c r="M1041" i="17"/>
  <c r="K1041" i="17"/>
  <c r="L1041" i="17" s="1"/>
  <c r="H1043" i="17" l="1"/>
  <c r="G1043" i="17" s="1"/>
  <c r="N1042" i="17"/>
  <c r="O1041" i="17"/>
  <c r="M1042" i="17"/>
  <c r="K1042" i="17"/>
  <c r="L1042" i="17" s="1"/>
  <c r="O1042" i="17" l="1"/>
  <c r="N1043" i="17"/>
  <c r="H1044" i="17"/>
  <c r="G1044" i="17" s="1"/>
  <c r="M1043" i="17"/>
  <c r="K1043" i="17"/>
  <c r="L1043" i="17" s="1"/>
  <c r="O1043" i="17" l="1"/>
  <c r="H1045" i="17"/>
  <c r="G1045" i="17" s="1"/>
  <c r="N1044" i="17"/>
  <c r="M1044" i="17"/>
  <c r="K1044" i="17"/>
  <c r="L1044" i="17" s="1"/>
  <c r="O1044" i="17" l="1"/>
  <c r="H1046" i="17"/>
  <c r="G1046" i="17" s="1"/>
  <c r="N1045" i="17"/>
  <c r="M1045" i="17"/>
  <c r="K1045" i="17"/>
  <c r="L1045" i="17" s="1"/>
  <c r="O1045" i="17" l="1"/>
  <c r="H1047" i="17"/>
  <c r="G1047" i="17" s="1"/>
  <c r="N1046" i="17"/>
  <c r="M1046" i="17"/>
  <c r="K1046" i="17"/>
  <c r="L1046" i="17" s="1"/>
  <c r="O1046" i="17" l="1"/>
  <c r="N1047" i="17"/>
  <c r="H1048" i="17"/>
  <c r="G1048" i="17" s="1"/>
  <c r="M1047" i="17"/>
  <c r="K1047" i="17"/>
  <c r="L1047" i="17" s="1"/>
  <c r="O1047" i="17" l="1"/>
  <c r="H1049" i="17"/>
  <c r="G1049" i="17" s="1"/>
  <c r="N1048" i="17"/>
  <c r="M1048" i="17"/>
  <c r="K1048" i="17"/>
  <c r="L1048" i="17" s="1"/>
  <c r="O1048" i="17" l="1"/>
  <c r="N1049" i="17"/>
  <c r="H1050" i="17"/>
  <c r="G1050" i="17" s="1"/>
  <c r="M1049" i="17"/>
  <c r="K1049" i="17"/>
  <c r="L1049" i="17" s="1"/>
  <c r="O1049" i="17" l="1"/>
  <c r="N1050" i="17"/>
  <c r="H1051" i="17"/>
  <c r="G1051" i="17" s="1"/>
  <c r="M1050" i="17"/>
  <c r="K1050" i="17"/>
  <c r="L1050" i="17" s="1"/>
  <c r="N1051" i="17" l="1"/>
  <c r="H1052" i="17"/>
  <c r="G1052" i="17" s="1"/>
  <c r="O1050" i="17"/>
  <c r="M1051" i="17"/>
  <c r="K1051" i="17"/>
  <c r="L1051" i="17" s="1"/>
  <c r="O1051" i="17" l="1"/>
  <c r="H1053" i="17"/>
  <c r="G1053" i="17" s="1"/>
  <c r="N1052" i="17"/>
  <c r="M1052" i="17"/>
  <c r="K1052" i="17"/>
  <c r="L1052" i="17" s="1"/>
  <c r="O1052" i="17" l="1"/>
  <c r="H1054" i="17"/>
  <c r="G1054" i="17" s="1"/>
  <c r="N1053" i="17"/>
  <c r="M1053" i="17"/>
  <c r="K1053" i="17"/>
  <c r="L1053" i="17" s="1"/>
  <c r="O1053" i="17" l="1"/>
  <c r="H1055" i="17"/>
  <c r="G1055" i="17" s="1"/>
  <c r="N1054" i="17"/>
  <c r="K1054" i="17"/>
  <c r="L1054" i="17" s="1"/>
  <c r="M1054" i="17"/>
  <c r="O1054" i="17" l="1"/>
  <c r="N1055" i="17"/>
  <c r="H1056" i="17"/>
  <c r="G1056" i="17" s="1"/>
  <c r="M1055" i="17"/>
  <c r="K1055" i="17"/>
  <c r="L1055" i="17" s="1"/>
  <c r="O1055" i="17" l="1"/>
  <c r="H1057" i="17"/>
  <c r="G1057" i="17" s="1"/>
  <c r="N1056" i="17"/>
  <c r="M1056" i="17"/>
  <c r="K1056" i="17"/>
  <c r="L1056" i="17" s="1"/>
  <c r="O1056" i="17" l="1"/>
  <c r="N1057" i="17"/>
  <c r="H1058" i="17"/>
  <c r="G1058" i="17" s="1"/>
  <c r="M1057" i="17"/>
  <c r="K1057" i="17"/>
  <c r="L1057" i="17" s="1"/>
  <c r="O1057" i="17" l="1"/>
  <c r="H1059" i="17"/>
  <c r="G1059" i="17" s="1"/>
  <c r="N1058" i="17"/>
  <c r="M1058" i="17"/>
  <c r="K1058" i="17"/>
  <c r="L1058" i="17" s="1"/>
  <c r="O1058" i="17" l="1"/>
  <c r="N1059" i="17"/>
  <c r="H1060" i="17"/>
  <c r="G1060" i="17" s="1"/>
  <c r="M1059" i="17"/>
  <c r="K1059" i="17"/>
  <c r="L1059" i="17" s="1"/>
  <c r="O1059" i="17" l="1"/>
  <c r="H1061" i="17"/>
  <c r="G1061" i="17" s="1"/>
  <c r="N1060" i="17"/>
  <c r="M1060" i="17"/>
  <c r="K1060" i="17"/>
  <c r="L1060" i="17" s="1"/>
  <c r="O1060" i="17" l="1"/>
  <c r="N1061" i="17"/>
  <c r="H1062" i="17"/>
  <c r="G1062" i="17" s="1"/>
  <c r="K1061" i="17"/>
  <c r="L1061" i="17" s="1"/>
  <c r="M1061" i="17"/>
  <c r="H1063" i="17" l="1"/>
  <c r="G1063" i="17" s="1"/>
  <c r="N1062" i="17"/>
  <c r="O1061" i="17"/>
  <c r="M1062" i="17"/>
  <c r="K1062" i="17"/>
  <c r="L1062" i="17" s="1"/>
  <c r="N1063" i="17" l="1"/>
  <c r="H1064" i="17"/>
  <c r="G1064" i="17" s="1"/>
  <c r="O1062" i="17"/>
  <c r="M1063" i="17"/>
  <c r="K1063" i="17"/>
  <c r="L1063" i="17" s="1"/>
  <c r="O1063" i="17" l="1"/>
  <c r="H1065" i="17"/>
  <c r="G1065" i="17" s="1"/>
  <c r="N1064" i="17"/>
  <c r="M1064" i="17"/>
  <c r="K1064" i="17"/>
  <c r="L1064" i="17" s="1"/>
  <c r="O1064" i="17" l="1"/>
  <c r="H1066" i="17"/>
  <c r="G1066" i="17" s="1"/>
  <c r="N1065" i="17"/>
  <c r="M1065" i="17"/>
  <c r="K1065" i="17"/>
  <c r="L1065" i="17" s="1"/>
  <c r="O1065" i="17" l="1"/>
  <c r="N1066" i="17"/>
  <c r="H1067" i="17"/>
  <c r="G1067" i="17" s="1"/>
  <c r="M1066" i="17"/>
  <c r="K1066" i="17"/>
  <c r="L1066" i="17" s="1"/>
  <c r="O1066" i="17" l="1"/>
  <c r="N1067" i="17"/>
  <c r="H1068" i="17"/>
  <c r="G1068" i="17" s="1"/>
  <c r="M1067" i="17"/>
  <c r="K1067" i="17"/>
  <c r="L1067" i="17" s="1"/>
  <c r="O1067" i="17" l="1"/>
  <c r="H1069" i="17"/>
  <c r="G1069" i="17" s="1"/>
  <c r="N1068" i="17"/>
  <c r="M1068" i="17"/>
  <c r="K1068" i="17"/>
  <c r="L1068" i="17" s="1"/>
  <c r="O1068" i="17" l="1"/>
  <c r="H1070" i="17"/>
  <c r="G1070" i="17" s="1"/>
  <c r="N1069" i="17"/>
  <c r="M1069" i="17"/>
  <c r="K1069" i="17"/>
  <c r="L1069" i="17" s="1"/>
  <c r="O1069" i="17" l="1"/>
  <c r="H1071" i="17"/>
  <c r="G1071" i="17" s="1"/>
  <c r="N1070" i="17"/>
  <c r="K1070" i="17"/>
  <c r="L1070" i="17" s="1"/>
  <c r="M1070" i="17"/>
  <c r="N1071" i="17" l="1"/>
  <c r="H1072" i="17"/>
  <c r="G1072" i="17" s="1"/>
  <c r="O1070" i="17"/>
  <c r="M1071" i="17"/>
  <c r="K1071" i="17"/>
  <c r="L1071" i="17" s="1"/>
  <c r="O1071" i="17" l="1"/>
  <c r="H1073" i="17"/>
  <c r="G1073" i="17" s="1"/>
  <c r="N1072" i="17"/>
  <c r="M1072" i="17"/>
  <c r="K1072" i="17"/>
  <c r="L1072" i="17" s="1"/>
  <c r="O1072" i="17" l="1"/>
  <c r="H1074" i="17"/>
  <c r="G1074" i="17" s="1"/>
  <c r="N1073" i="17"/>
  <c r="K1073" i="17"/>
  <c r="L1073" i="17" s="1"/>
  <c r="M1073" i="17"/>
  <c r="N1074" i="17" l="1"/>
  <c r="H1075" i="17"/>
  <c r="G1075" i="17" s="1"/>
  <c r="O1073" i="17"/>
  <c r="M1074" i="17"/>
  <c r="K1074" i="17"/>
  <c r="L1074" i="17" s="1"/>
  <c r="O1074" i="17" l="1"/>
  <c r="N1075" i="17"/>
  <c r="H1076" i="17"/>
  <c r="G1076" i="17" s="1"/>
  <c r="M1075" i="17"/>
  <c r="K1075" i="17"/>
  <c r="L1075" i="17" s="1"/>
  <c r="O1075" i="17" l="1"/>
  <c r="H1077" i="17"/>
  <c r="G1077" i="17" s="1"/>
  <c r="N1076" i="17"/>
  <c r="M1076" i="17"/>
  <c r="K1076" i="17"/>
  <c r="L1076" i="17" s="1"/>
  <c r="O1076" i="17" l="1"/>
  <c r="N1077" i="17"/>
  <c r="H1078" i="17"/>
  <c r="G1078" i="17" s="1"/>
  <c r="M1077" i="17"/>
  <c r="K1077" i="17"/>
  <c r="L1077" i="17" s="1"/>
  <c r="O1077" i="17" l="1"/>
  <c r="H1079" i="17"/>
  <c r="G1079" i="17" s="1"/>
  <c r="N1078" i="17"/>
  <c r="M1078" i="17"/>
  <c r="K1078" i="17"/>
  <c r="L1078" i="17" s="1"/>
  <c r="O1078" i="17" l="1"/>
  <c r="H1080" i="17"/>
  <c r="G1080" i="17" s="1"/>
  <c r="N1079" i="17"/>
  <c r="K1079" i="17"/>
  <c r="L1079" i="17" s="1"/>
  <c r="M1079" i="17"/>
  <c r="H1081" i="17" l="1"/>
  <c r="G1081" i="17" s="1"/>
  <c r="N1080" i="17"/>
  <c r="O1079" i="17"/>
  <c r="K1080" i="17"/>
  <c r="L1080" i="17" s="1"/>
  <c r="M1080" i="17"/>
  <c r="O1080" i="17" l="1"/>
  <c r="N1081" i="17"/>
  <c r="H1082" i="17"/>
  <c r="G1082" i="17" s="1"/>
  <c r="M1081" i="17"/>
  <c r="K1081" i="17"/>
  <c r="L1081" i="17" s="1"/>
  <c r="O1081" i="17" l="1"/>
  <c r="N1082" i="17"/>
  <c r="H1083" i="17"/>
  <c r="G1083" i="17" s="1"/>
  <c r="M1082" i="17"/>
  <c r="K1082" i="17"/>
  <c r="L1082" i="17" s="1"/>
  <c r="O1082" i="17" l="1"/>
  <c r="M1083" i="17"/>
  <c r="K1083" i="17"/>
  <c r="L1083" i="17" s="1"/>
  <c r="H1084" i="17" l="1"/>
  <c r="G1084" i="17" s="1"/>
  <c r="N1083" i="17"/>
  <c r="O1083" i="17" s="1"/>
  <c r="H1085" i="17" l="1"/>
  <c r="G1085" i="17" s="1"/>
  <c r="N1084" i="17"/>
  <c r="M1084" i="17"/>
  <c r="K1084" i="17"/>
  <c r="L1084" i="17" s="1"/>
  <c r="O1084" i="17" l="1"/>
  <c r="N1085" i="17"/>
  <c r="H1086" i="17"/>
  <c r="G1086" i="17" s="1"/>
  <c r="M1085" i="17"/>
  <c r="K1085" i="17"/>
  <c r="L1085" i="17" s="1"/>
  <c r="O1085" i="17" l="1"/>
  <c r="H1087" i="17"/>
  <c r="G1087" i="17" s="1"/>
  <c r="N1086" i="17"/>
  <c r="M1086" i="17"/>
  <c r="K1086" i="17"/>
  <c r="L1086" i="17" s="1"/>
  <c r="O1086" i="17" l="1"/>
  <c r="H1088" i="17"/>
  <c r="G1088" i="17" s="1"/>
  <c r="N1087" i="17"/>
  <c r="M1087" i="17"/>
  <c r="K1087" i="17"/>
  <c r="L1087" i="17" s="1"/>
  <c r="O1087" i="17" l="1"/>
  <c r="H1089" i="17"/>
  <c r="G1089" i="17" s="1"/>
  <c r="N1088" i="17"/>
  <c r="K1088" i="17"/>
  <c r="L1088" i="17" s="1"/>
  <c r="M1088" i="17"/>
  <c r="N1089" i="17" l="1"/>
  <c r="H1090" i="17"/>
  <c r="G1090" i="17" s="1"/>
  <c r="O1088" i="17"/>
  <c r="M1089" i="17"/>
  <c r="K1089" i="17"/>
  <c r="L1089" i="17" s="1"/>
  <c r="O1089" i="17" l="1"/>
  <c r="H1091" i="17"/>
  <c r="G1091" i="17" s="1"/>
  <c r="N1090" i="17"/>
  <c r="M1090" i="17"/>
  <c r="K1090" i="17"/>
  <c r="L1090" i="17" s="1"/>
  <c r="O1090" i="17" l="1"/>
  <c r="N1091" i="17"/>
  <c r="H1092" i="17"/>
  <c r="G1092" i="17" s="1"/>
  <c r="M1091" i="17"/>
  <c r="K1091" i="17"/>
  <c r="L1091" i="17" s="1"/>
  <c r="O1091" i="17" l="1"/>
  <c r="H1093" i="17"/>
  <c r="G1093" i="17" s="1"/>
  <c r="N1092" i="17"/>
  <c r="M1092" i="17"/>
  <c r="K1092" i="17"/>
  <c r="L1092" i="17" s="1"/>
  <c r="O1092" i="17" l="1"/>
  <c r="H1094" i="17"/>
  <c r="G1094" i="17" s="1"/>
  <c r="N1093" i="17"/>
  <c r="M1093" i="17"/>
  <c r="K1093" i="17"/>
  <c r="L1093" i="17" s="1"/>
  <c r="O1093" i="17" l="1"/>
  <c r="H1095" i="17"/>
  <c r="G1095" i="17" s="1"/>
  <c r="N1094" i="17"/>
  <c r="M1094" i="17"/>
  <c r="K1094" i="17"/>
  <c r="L1094" i="17" s="1"/>
  <c r="O1094" i="17" l="1"/>
  <c r="N1095" i="17"/>
  <c r="H1096" i="17"/>
  <c r="G1096" i="17" s="1"/>
  <c r="M1095" i="17"/>
  <c r="K1095" i="17"/>
  <c r="L1095" i="17" s="1"/>
  <c r="O1095" i="17" l="1"/>
  <c r="H1097" i="17"/>
  <c r="G1097" i="17" s="1"/>
  <c r="N1096" i="17"/>
  <c r="M1096" i="17"/>
  <c r="K1096" i="17"/>
  <c r="L1096" i="17" s="1"/>
  <c r="O1096" i="17" l="1"/>
  <c r="H1098" i="17"/>
  <c r="G1098" i="17" s="1"/>
  <c r="N1097" i="17"/>
  <c r="M1097" i="17"/>
  <c r="K1097" i="17"/>
  <c r="L1097" i="17" s="1"/>
  <c r="O1097" i="17" l="1"/>
  <c r="N1098" i="17"/>
  <c r="H1099" i="17"/>
  <c r="G1099" i="17" s="1"/>
  <c r="M1098" i="17"/>
  <c r="K1098" i="17"/>
  <c r="L1098" i="17" s="1"/>
  <c r="O1098" i="17" l="1"/>
  <c r="H1100" i="17"/>
  <c r="G1100" i="17" s="1"/>
  <c r="N1099" i="17"/>
  <c r="M1099" i="17"/>
  <c r="K1099" i="17"/>
  <c r="L1099" i="17" s="1"/>
  <c r="O1099" i="17" l="1"/>
  <c r="H1101" i="17"/>
  <c r="G1101" i="17" s="1"/>
  <c r="N1100" i="17"/>
  <c r="M1100" i="17"/>
  <c r="K1100" i="17"/>
  <c r="L1100" i="17" s="1"/>
  <c r="O1100" i="17" l="1"/>
  <c r="N1101" i="17"/>
  <c r="H1102" i="17"/>
  <c r="G1102" i="17" s="1"/>
  <c r="M1101" i="17"/>
  <c r="K1101" i="17"/>
  <c r="L1101" i="17" s="1"/>
  <c r="O1101" i="17" l="1"/>
  <c r="H1103" i="17"/>
  <c r="G1103" i="17" s="1"/>
  <c r="N1102" i="17"/>
  <c r="M1102" i="17"/>
  <c r="K1102" i="17"/>
  <c r="L1102" i="17" s="1"/>
  <c r="O1102" i="17" l="1"/>
  <c r="H1104" i="17"/>
  <c r="G1104" i="17" s="1"/>
  <c r="N1103" i="17"/>
  <c r="M1103" i="17"/>
  <c r="K1103" i="17"/>
  <c r="L1103" i="17" s="1"/>
  <c r="O1103" i="17" l="1"/>
  <c r="H1105" i="17"/>
  <c r="G1105" i="17" s="1"/>
  <c r="N1104" i="17"/>
  <c r="M1104" i="17"/>
  <c r="K1104" i="17"/>
  <c r="L1104" i="17" s="1"/>
  <c r="O1104" i="17" l="1"/>
  <c r="N1105" i="17"/>
  <c r="H1106" i="17"/>
  <c r="G1106" i="17" s="1"/>
  <c r="M1105" i="17"/>
  <c r="K1105" i="17"/>
  <c r="L1105" i="17" s="1"/>
  <c r="H1107" i="17" l="1"/>
  <c r="G1107" i="17" s="1"/>
  <c r="N1106" i="17"/>
  <c r="O1105" i="17"/>
  <c r="M1106" i="17"/>
  <c r="K1106" i="17"/>
  <c r="L1106" i="17" s="1"/>
  <c r="O1106" i="17" l="1"/>
  <c r="N1107" i="17"/>
  <c r="H1108" i="17"/>
  <c r="G1108" i="17" s="1"/>
  <c r="M1107" i="17"/>
  <c r="K1107" i="17"/>
  <c r="L1107" i="17" s="1"/>
  <c r="O1107" i="17" l="1"/>
  <c r="H1109" i="17"/>
  <c r="G1109" i="17" s="1"/>
  <c r="N1108" i="17"/>
  <c r="M1108" i="17"/>
  <c r="K1108" i="17"/>
  <c r="L1108" i="17" s="1"/>
  <c r="O1108" i="17" l="1"/>
  <c r="H1110" i="17"/>
  <c r="G1110" i="17" s="1"/>
  <c r="N1109" i="17"/>
  <c r="K1109" i="17"/>
  <c r="L1109" i="17" s="1"/>
  <c r="M1109" i="17"/>
  <c r="H1111" i="17" l="1"/>
  <c r="G1111" i="17" s="1"/>
  <c r="N1110" i="17"/>
  <c r="O1109" i="17"/>
  <c r="M1110" i="17"/>
  <c r="K1110" i="17"/>
  <c r="L1110" i="17" s="1"/>
  <c r="O1110" i="17" l="1"/>
  <c r="N1111" i="17"/>
  <c r="H1112" i="17"/>
  <c r="G1112" i="17" s="1"/>
  <c r="M1111" i="17"/>
  <c r="K1111" i="17"/>
  <c r="L1111" i="17" s="1"/>
  <c r="O1111" i="17" l="1"/>
  <c r="H1113" i="17"/>
  <c r="G1113" i="17" s="1"/>
  <c r="N1112" i="17"/>
  <c r="M1112" i="17"/>
  <c r="K1112" i="17"/>
  <c r="L1112" i="17" s="1"/>
  <c r="O1112" i="17" l="1"/>
  <c r="H1114" i="17"/>
  <c r="G1114" i="17" s="1"/>
  <c r="N1113" i="17"/>
  <c r="M1113" i="17"/>
  <c r="K1113" i="17"/>
  <c r="L1113" i="17" s="1"/>
  <c r="O1113" i="17" l="1"/>
  <c r="H1115" i="17"/>
  <c r="G1115" i="17" s="1"/>
  <c r="N1114" i="17"/>
  <c r="M1114" i="17"/>
  <c r="K1114" i="17"/>
  <c r="L1114" i="17" s="1"/>
  <c r="O1114" i="17" l="1"/>
  <c r="H1116" i="17"/>
  <c r="G1116" i="17" s="1"/>
  <c r="N1115" i="17"/>
  <c r="M1115" i="17"/>
  <c r="K1115" i="17"/>
  <c r="L1115" i="17" s="1"/>
  <c r="O1115" i="17" l="1"/>
  <c r="H1117" i="17"/>
  <c r="G1117" i="17" s="1"/>
  <c r="N1116" i="17"/>
  <c r="K1116" i="17"/>
  <c r="L1116" i="17" s="1"/>
  <c r="M1116" i="17"/>
  <c r="H1118" i="17" l="1"/>
  <c r="G1118" i="17" s="1"/>
  <c r="N1117" i="17"/>
  <c r="O1116" i="17"/>
  <c r="M1117" i="17"/>
  <c r="K1117" i="17"/>
  <c r="L1117" i="17" s="1"/>
  <c r="O1117" i="17" l="1"/>
  <c r="H1119" i="17"/>
  <c r="G1119" i="17" s="1"/>
  <c r="N1118" i="17"/>
  <c r="K1118" i="17"/>
  <c r="L1118" i="17" s="1"/>
  <c r="M1118" i="17"/>
  <c r="O1118" i="17" l="1"/>
  <c r="N1119" i="17"/>
  <c r="H1120" i="17"/>
  <c r="G1120" i="17" s="1"/>
  <c r="M1119" i="17"/>
  <c r="K1119" i="17"/>
  <c r="L1119" i="17" s="1"/>
  <c r="O1119" i="17" l="1"/>
  <c r="H1121" i="17"/>
  <c r="G1121" i="17" s="1"/>
  <c r="N1120" i="17"/>
  <c r="M1120" i="17"/>
  <c r="K1120" i="17"/>
  <c r="L1120" i="17" s="1"/>
  <c r="O1120" i="17" l="1"/>
  <c r="N1121" i="17"/>
  <c r="H1122" i="17"/>
  <c r="G1122" i="17" s="1"/>
  <c r="M1121" i="17"/>
  <c r="K1121" i="17"/>
  <c r="L1121" i="17" s="1"/>
  <c r="O1121" i="17" l="1"/>
  <c r="N1122" i="17"/>
  <c r="H1123" i="17"/>
  <c r="G1123" i="17" s="1"/>
  <c r="M1122" i="17"/>
  <c r="K1122" i="17"/>
  <c r="L1122" i="17" s="1"/>
  <c r="O1122" i="17" l="1"/>
  <c r="N1123" i="17"/>
  <c r="H1124" i="17"/>
  <c r="G1124" i="17" s="1"/>
  <c r="M1123" i="17"/>
  <c r="K1123" i="17"/>
  <c r="L1123" i="17" s="1"/>
  <c r="O1123" i="17" l="1"/>
  <c r="H1125" i="17"/>
  <c r="G1125" i="17" s="1"/>
  <c r="N1124" i="17"/>
  <c r="M1124" i="17"/>
  <c r="K1124" i="17"/>
  <c r="L1124" i="17" s="1"/>
  <c r="N1125" i="17" l="1"/>
  <c r="H1126" i="17"/>
  <c r="G1126" i="17" s="1"/>
  <c r="O1124" i="17"/>
  <c r="M1125" i="17"/>
  <c r="K1125" i="17"/>
  <c r="L1125" i="17" s="1"/>
  <c r="O1125" i="17" l="1"/>
  <c r="M1126" i="17"/>
  <c r="K1126" i="17"/>
  <c r="L1126" i="17" s="1"/>
  <c r="H1127" i="17" l="1"/>
  <c r="G1127" i="17" s="1"/>
  <c r="N1126" i="17"/>
  <c r="O1126" i="17" s="1"/>
  <c r="H1128" i="17" l="1"/>
  <c r="G1128" i="17" s="1"/>
  <c r="N1127" i="17"/>
  <c r="M1127" i="17"/>
  <c r="K1127" i="17"/>
  <c r="L1127" i="17" s="1"/>
  <c r="O1127" i="17" l="1"/>
  <c r="H1129" i="17"/>
  <c r="G1129" i="17" s="1"/>
  <c r="N1128" i="17"/>
  <c r="K1128" i="17"/>
  <c r="L1128" i="17" s="1"/>
  <c r="M1128" i="17"/>
  <c r="H1130" i="17" l="1"/>
  <c r="G1130" i="17" s="1"/>
  <c r="N1129" i="17"/>
  <c r="O1128" i="17"/>
  <c r="M1129" i="17"/>
  <c r="K1129" i="17"/>
  <c r="L1129" i="17" s="1"/>
  <c r="O1129" i="17" l="1"/>
  <c r="N1130" i="17"/>
  <c r="H1131" i="17"/>
  <c r="G1131" i="17" s="1"/>
  <c r="M1130" i="17"/>
  <c r="K1130" i="17"/>
  <c r="L1130" i="17" s="1"/>
  <c r="O1130" i="17" l="1"/>
  <c r="N1131" i="17"/>
  <c r="H1132" i="17"/>
  <c r="G1132" i="17" s="1"/>
  <c r="M1131" i="17"/>
  <c r="K1131" i="17"/>
  <c r="L1131" i="17" s="1"/>
  <c r="N1132" i="17" l="1"/>
  <c r="H1133" i="17"/>
  <c r="G1133" i="17" s="1"/>
  <c r="O1131" i="17"/>
  <c r="M1132" i="17"/>
  <c r="K1132" i="17"/>
  <c r="L1132" i="17" s="1"/>
  <c r="O1132" i="17" l="1"/>
  <c r="N1133" i="17"/>
  <c r="H1134" i="17"/>
  <c r="G1134" i="17" s="1"/>
  <c r="M1133" i="17"/>
  <c r="K1133" i="17"/>
  <c r="L1133" i="17" s="1"/>
  <c r="O1133" i="17" l="1"/>
  <c r="H1135" i="17"/>
  <c r="G1135" i="17" s="1"/>
  <c r="N1134" i="17"/>
  <c r="M1134" i="17"/>
  <c r="K1134" i="17"/>
  <c r="L1134" i="17" s="1"/>
  <c r="O1134" i="17" l="1"/>
  <c r="H1136" i="17"/>
  <c r="G1136" i="17" s="1"/>
  <c r="N1135" i="17"/>
  <c r="M1135" i="17"/>
  <c r="K1135" i="17"/>
  <c r="L1135" i="17" s="1"/>
  <c r="H1137" i="17" l="1"/>
  <c r="G1137" i="17" s="1"/>
  <c r="N1136" i="17"/>
  <c r="O1135" i="17"/>
  <c r="K1136" i="17"/>
  <c r="L1136" i="17" s="1"/>
  <c r="M1136" i="17"/>
  <c r="N1137" i="17" l="1"/>
  <c r="H1138" i="17"/>
  <c r="G1138" i="17" s="1"/>
  <c r="O1136" i="17"/>
  <c r="M1137" i="17"/>
  <c r="K1137" i="17"/>
  <c r="L1137" i="17" s="1"/>
  <c r="O1137" i="17" l="1"/>
  <c r="H1139" i="17"/>
  <c r="G1139" i="17" s="1"/>
  <c r="N1138" i="17"/>
  <c r="M1138" i="17"/>
  <c r="K1138" i="17"/>
  <c r="L1138" i="17" s="1"/>
  <c r="O1138" i="17" l="1"/>
  <c r="N1139" i="17"/>
  <c r="H1140" i="17"/>
  <c r="G1140" i="17" s="1"/>
  <c r="M1139" i="17"/>
  <c r="K1139" i="17"/>
  <c r="L1139" i="17" s="1"/>
  <c r="O1139" i="17" l="1"/>
  <c r="H1141" i="17"/>
  <c r="G1141" i="17" s="1"/>
  <c r="N1140" i="17"/>
  <c r="M1140" i="17"/>
  <c r="K1140" i="17"/>
  <c r="L1140" i="17" s="1"/>
  <c r="O1140" i="17" l="1"/>
  <c r="N1141" i="17"/>
  <c r="H1142" i="17"/>
  <c r="G1142" i="17" s="1"/>
  <c r="M1141" i="17"/>
  <c r="K1141" i="17"/>
  <c r="L1141" i="17" s="1"/>
  <c r="O1141" i="17" l="1"/>
  <c r="M1142" i="17"/>
  <c r="K1142" i="17"/>
  <c r="L1142" i="17" s="1"/>
  <c r="H1143" i="17" l="1"/>
  <c r="G1143" i="17" s="1"/>
  <c r="N1142" i="17"/>
  <c r="O1142" i="17" s="1"/>
  <c r="N1143" i="17" l="1"/>
  <c r="H1144" i="17"/>
  <c r="G1144" i="17" s="1"/>
  <c r="M1143" i="17"/>
  <c r="K1143" i="17"/>
  <c r="L1143" i="17" s="1"/>
  <c r="H1145" i="17" l="1"/>
  <c r="G1145" i="17" s="1"/>
  <c r="N1144" i="17"/>
  <c r="O1143" i="17"/>
  <c r="M1144" i="17"/>
  <c r="K1144" i="17"/>
  <c r="L1144" i="17" s="1"/>
  <c r="O1144" i="17" l="1"/>
  <c r="H1146" i="17"/>
  <c r="G1146" i="17" s="1"/>
  <c r="N1145" i="17"/>
  <c r="M1145" i="17"/>
  <c r="K1145" i="17"/>
  <c r="L1145" i="17" s="1"/>
  <c r="O1145" i="17" l="1"/>
  <c r="N1146" i="17"/>
  <c r="H1147" i="17"/>
  <c r="G1147" i="17" s="1"/>
  <c r="M1146" i="17"/>
  <c r="K1146" i="17"/>
  <c r="L1146" i="17" s="1"/>
  <c r="O1146" i="17" l="1"/>
  <c r="H1148" i="17"/>
  <c r="G1148" i="17" s="1"/>
  <c r="N1147" i="17"/>
  <c r="M1147" i="17"/>
  <c r="K1147" i="17"/>
  <c r="L1147" i="17" s="1"/>
  <c r="O1147" i="17" l="1"/>
  <c r="H1149" i="17"/>
  <c r="G1149" i="17" s="1"/>
  <c r="N1148" i="17"/>
  <c r="K1148" i="17"/>
  <c r="L1148" i="17" s="1"/>
  <c r="M1148" i="17"/>
  <c r="N1149" i="17" l="1"/>
  <c r="H1150" i="17"/>
  <c r="G1150" i="17" s="1"/>
  <c r="O1148" i="17"/>
  <c r="K1149" i="17"/>
  <c r="L1149" i="17" s="1"/>
  <c r="M1149" i="17"/>
  <c r="O1149" i="17" l="1"/>
  <c r="H1151" i="17"/>
  <c r="G1151" i="17" s="1"/>
  <c r="N1150" i="17"/>
  <c r="M1150" i="17"/>
  <c r="K1150" i="17"/>
  <c r="L1150" i="17" s="1"/>
  <c r="O1150" i="17" l="1"/>
  <c r="N1151" i="17"/>
  <c r="H1152" i="17"/>
  <c r="G1152" i="17" s="1"/>
  <c r="M1151" i="17"/>
  <c r="K1151" i="17"/>
  <c r="L1151" i="17" s="1"/>
  <c r="O1151" i="17" l="1"/>
  <c r="H1153" i="17"/>
  <c r="G1153" i="17" s="1"/>
  <c r="N1152" i="17"/>
  <c r="M1152" i="17"/>
  <c r="K1152" i="17"/>
  <c r="L1152" i="17" s="1"/>
  <c r="O1152" i="17" l="1"/>
  <c r="N1153" i="17"/>
  <c r="H1154" i="17"/>
  <c r="G1154" i="17" s="1"/>
  <c r="M1153" i="17"/>
  <c r="K1153" i="17"/>
  <c r="L1153" i="17" s="1"/>
  <c r="O1153" i="17" l="1"/>
  <c r="H1155" i="17"/>
  <c r="G1155" i="17" s="1"/>
  <c r="N1154" i="17"/>
  <c r="M1154" i="17"/>
  <c r="K1154" i="17"/>
  <c r="L1154" i="17" s="1"/>
  <c r="O1154" i="17" l="1"/>
  <c r="N1155" i="17"/>
  <c r="H1156" i="17"/>
  <c r="G1156" i="17" s="1"/>
  <c r="M1155" i="17"/>
  <c r="K1155" i="17"/>
  <c r="L1155" i="17" s="1"/>
  <c r="O1155" i="17" l="1"/>
  <c r="M1156" i="17"/>
  <c r="K1156" i="17"/>
  <c r="L1156" i="17" s="1"/>
  <c r="H1157" i="17" l="1"/>
  <c r="G1157" i="17" s="1"/>
  <c r="N1156" i="17"/>
  <c r="O1156" i="17" s="1"/>
  <c r="H1158" i="17" l="1"/>
  <c r="G1158" i="17" s="1"/>
  <c r="N1157" i="17"/>
  <c r="M1157" i="17"/>
  <c r="K1157" i="17"/>
  <c r="L1157" i="17" s="1"/>
  <c r="O1157" i="17" l="1"/>
  <c r="H1159" i="17"/>
  <c r="G1159" i="17" s="1"/>
  <c r="N1158" i="17"/>
  <c r="K1158" i="17"/>
  <c r="L1158" i="17" s="1"/>
  <c r="M1158" i="17"/>
  <c r="N1159" i="17" l="1"/>
  <c r="H1160" i="17"/>
  <c r="G1160" i="17" s="1"/>
  <c r="O1158" i="17"/>
  <c r="M1159" i="17"/>
  <c r="K1159" i="17"/>
  <c r="L1159" i="17" s="1"/>
  <c r="O1159" i="17" l="1"/>
  <c r="N1160" i="17"/>
  <c r="H1161" i="17"/>
  <c r="G1161" i="17" s="1"/>
  <c r="M1160" i="17"/>
  <c r="K1160" i="17"/>
  <c r="L1160" i="17" s="1"/>
  <c r="O1160" i="17" l="1"/>
  <c r="N1161" i="17"/>
  <c r="H1162" i="17"/>
  <c r="G1162" i="17" s="1"/>
  <c r="M1161" i="17"/>
  <c r="K1161" i="17"/>
  <c r="L1161" i="17" s="1"/>
  <c r="O1161" i="17" l="1"/>
  <c r="H1163" i="17"/>
  <c r="G1163" i="17" s="1"/>
  <c r="N1162" i="17"/>
  <c r="M1162" i="17"/>
  <c r="K1162" i="17"/>
  <c r="L1162" i="17" s="1"/>
  <c r="O1162" i="17" l="1"/>
  <c r="N1163" i="17"/>
  <c r="H1164" i="17"/>
  <c r="G1164" i="17" s="1"/>
  <c r="M1163" i="17"/>
  <c r="K1163" i="17"/>
  <c r="L1163" i="17" s="1"/>
  <c r="O1163" i="17" l="1"/>
  <c r="H1165" i="17"/>
  <c r="G1165" i="17" s="1"/>
  <c r="N1164" i="17"/>
  <c r="M1164" i="17"/>
  <c r="K1164" i="17"/>
  <c r="L1164" i="17" s="1"/>
  <c r="O1164" i="17" l="1"/>
  <c r="N1165" i="17"/>
  <c r="H1166" i="17"/>
  <c r="G1166" i="17" s="1"/>
  <c r="M1165" i="17"/>
  <c r="K1165" i="17"/>
  <c r="L1165" i="17" s="1"/>
  <c r="O1165" i="17" l="1"/>
  <c r="H1167" i="17"/>
  <c r="G1167" i="17" s="1"/>
  <c r="N1166" i="17"/>
  <c r="M1166" i="17"/>
  <c r="K1166" i="17"/>
  <c r="L1166" i="17" s="1"/>
  <c r="O1166" i="17" l="1"/>
  <c r="N1167" i="17"/>
  <c r="H1168" i="17"/>
  <c r="G1168" i="17" s="1"/>
  <c r="M1167" i="17"/>
  <c r="K1167" i="17"/>
  <c r="L1167" i="17" s="1"/>
  <c r="O1167" i="17" l="1"/>
  <c r="M1168" i="17"/>
  <c r="K1168" i="17"/>
  <c r="L1168" i="17" s="1"/>
  <c r="H1169" i="17" l="1"/>
  <c r="G1169" i="17" s="1"/>
  <c r="N1168" i="17"/>
  <c r="O1168" i="17" s="1"/>
  <c r="H1170" i="17" l="1"/>
  <c r="G1170" i="17" s="1"/>
  <c r="N1169" i="17"/>
  <c r="M1169" i="17"/>
  <c r="K1169" i="17"/>
  <c r="L1169" i="17" s="1"/>
  <c r="O1169" i="17" l="1"/>
  <c r="H1171" i="17"/>
  <c r="G1171" i="17" s="1"/>
  <c r="N1170" i="17"/>
  <c r="K1170" i="17"/>
  <c r="L1170" i="17" s="1"/>
  <c r="M1170" i="17"/>
  <c r="O1170" i="17" l="1"/>
  <c r="N1171" i="17"/>
  <c r="H1172" i="17"/>
  <c r="G1172" i="17" s="1"/>
  <c r="M1171" i="17"/>
  <c r="K1171" i="17"/>
  <c r="L1171" i="17" s="1"/>
  <c r="O1171" i="17" l="1"/>
  <c r="M1172" i="17"/>
  <c r="K1172" i="17"/>
  <c r="L1172" i="17" s="1"/>
  <c r="H1173" i="17" l="1"/>
  <c r="G1173" i="17" s="1"/>
  <c r="N1172" i="17"/>
  <c r="O1172" i="17" s="1"/>
  <c r="N1173" i="17" l="1"/>
  <c r="H1174" i="17"/>
  <c r="G1174" i="17" s="1"/>
  <c r="M1173" i="17"/>
  <c r="K1173" i="17"/>
  <c r="L1173" i="17" s="1"/>
  <c r="O1173" i="17" l="1"/>
  <c r="H1175" i="17"/>
  <c r="G1175" i="17" s="1"/>
  <c r="N1174" i="17"/>
  <c r="M1174" i="17"/>
  <c r="K1174" i="17"/>
  <c r="L1174" i="17" s="1"/>
  <c r="O1174" i="17" l="1"/>
  <c r="H1176" i="17"/>
  <c r="G1176" i="17" s="1"/>
  <c r="N1175" i="17"/>
  <c r="M1175" i="17"/>
  <c r="K1175" i="17"/>
  <c r="L1175" i="17" s="1"/>
  <c r="O1175" i="17" l="1"/>
  <c r="N1176" i="17"/>
  <c r="H1177" i="17"/>
  <c r="G1177" i="17" s="1"/>
  <c r="K1176" i="17"/>
  <c r="L1176" i="17" s="1"/>
  <c r="M1176" i="17"/>
  <c r="N1177" i="17" l="1"/>
  <c r="H1178" i="17"/>
  <c r="G1178" i="17" s="1"/>
  <c r="O1176" i="17"/>
  <c r="M1177" i="17"/>
  <c r="K1177" i="17"/>
  <c r="L1177" i="17" s="1"/>
  <c r="O1177" i="17" l="1"/>
  <c r="H1179" i="17"/>
  <c r="G1179" i="17" s="1"/>
  <c r="N1178" i="17"/>
  <c r="M1178" i="17"/>
  <c r="K1178" i="17"/>
  <c r="L1178" i="17" s="1"/>
  <c r="O1178" i="17" l="1"/>
  <c r="N1179" i="17"/>
  <c r="H1180" i="17"/>
  <c r="G1180" i="17" s="1"/>
  <c r="K1179" i="17"/>
  <c r="L1179" i="17" s="1"/>
  <c r="M1179" i="17"/>
  <c r="O1179" i="17" l="1"/>
  <c r="H1181" i="17"/>
  <c r="G1181" i="17" s="1"/>
  <c r="N1180" i="17"/>
  <c r="M1180" i="17"/>
  <c r="K1180" i="17"/>
  <c r="L1180" i="17" s="1"/>
  <c r="O1180" i="17" l="1"/>
  <c r="N1181" i="17"/>
  <c r="H1182" i="17"/>
  <c r="G1182" i="17" s="1"/>
  <c r="M1181" i="17"/>
  <c r="K1181" i="17"/>
  <c r="L1181" i="17" s="1"/>
  <c r="O1181" i="17" l="1"/>
  <c r="H1183" i="17"/>
  <c r="G1183" i="17" s="1"/>
  <c r="N1182" i="17"/>
  <c r="M1182" i="17"/>
  <c r="K1182" i="17"/>
  <c r="L1182" i="17" s="1"/>
  <c r="O1182" i="17" l="1"/>
  <c r="N1183" i="17"/>
  <c r="H1184" i="17"/>
  <c r="G1184" i="17" s="1"/>
  <c r="M1183" i="17"/>
  <c r="K1183" i="17"/>
  <c r="L1183" i="17" s="1"/>
  <c r="O1183" i="17" l="1"/>
  <c r="H1185" i="17"/>
  <c r="G1185" i="17" s="1"/>
  <c r="N1184" i="17"/>
  <c r="M1184" i="17"/>
  <c r="K1184" i="17"/>
  <c r="L1184" i="17" s="1"/>
  <c r="O1184" i="17" l="1"/>
  <c r="N1185" i="17"/>
  <c r="H1186" i="17"/>
  <c r="G1186" i="17" s="1"/>
  <c r="K1185" i="17"/>
  <c r="L1185" i="17" s="1"/>
  <c r="M1185" i="17"/>
  <c r="O1185" i="17" l="1"/>
  <c r="H1187" i="17"/>
  <c r="G1187" i="17" s="1"/>
  <c r="N1186" i="17"/>
  <c r="M1186" i="17"/>
  <c r="K1186" i="17"/>
  <c r="L1186" i="17" s="1"/>
  <c r="O1186" i="17" l="1"/>
  <c r="N1187" i="17"/>
  <c r="H1188" i="17"/>
  <c r="G1188" i="17" s="1"/>
  <c r="M1187" i="17"/>
  <c r="K1187" i="17"/>
  <c r="L1187" i="17" s="1"/>
  <c r="O1187" i="17" l="1"/>
  <c r="H1189" i="17"/>
  <c r="G1189" i="17" s="1"/>
  <c r="N1188" i="17"/>
  <c r="M1188" i="17"/>
  <c r="K1188" i="17"/>
  <c r="L1188" i="17" s="1"/>
  <c r="O1188" i="17" l="1"/>
  <c r="N1189" i="17"/>
  <c r="H1190" i="17"/>
  <c r="G1190" i="17" s="1"/>
  <c r="M1189" i="17"/>
  <c r="K1189" i="17"/>
  <c r="L1189" i="17" s="1"/>
  <c r="O1189" i="17" l="1"/>
  <c r="H1191" i="17"/>
  <c r="G1191" i="17" s="1"/>
  <c r="N1190" i="17"/>
  <c r="M1190" i="17"/>
  <c r="K1190" i="17"/>
  <c r="L1190" i="17" s="1"/>
  <c r="O1190" i="17" l="1"/>
  <c r="N1191" i="17"/>
  <c r="H1192" i="17"/>
  <c r="G1192" i="17" s="1"/>
  <c r="M1191" i="17"/>
  <c r="K1191" i="17"/>
  <c r="L1191" i="17" s="1"/>
  <c r="O1191" i="17" l="1"/>
  <c r="N1192" i="17"/>
  <c r="H1193" i="17"/>
  <c r="G1193" i="17" s="1"/>
  <c r="M1192" i="17"/>
  <c r="K1192" i="17"/>
  <c r="L1192" i="17" s="1"/>
  <c r="O1192" i="17" l="1"/>
  <c r="N1193" i="17"/>
  <c r="H1194" i="17"/>
  <c r="G1194" i="17" s="1"/>
  <c r="M1193" i="17"/>
  <c r="K1193" i="17"/>
  <c r="L1193" i="17" s="1"/>
  <c r="O1193" i="17" l="1"/>
  <c r="H1195" i="17"/>
  <c r="G1195" i="17" s="1"/>
  <c r="N1194" i="17"/>
  <c r="M1194" i="17"/>
  <c r="K1194" i="17"/>
  <c r="L1194" i="17" s="1"/>
  <c r="O1194" i="17" l="1"/>
  <c r="N1195" i="17"/>
  <c r="H1196" i="17"/>
  <c r="G1196" i="17" s="1"/>
  <c r="M1195" i="17"/>
  <c r="K1195" i="17"/>
  <c r="L1195" i="17" s="1"/>
  <c r="O1195" i="17" l="1"/>
  <c r="M1196" i="17"/>
  <c r="K1196" i="17"/>
  <c r="L1196" i="17" s="1"/>
  <c r="H1197" i="17" l="1"/>
  <c r="G1197" i="17" s="1"/>
  <c r="N1196" i="17"/>
  <c r="O1196" i="17" s="1"/>
  <c r="H1198" i="17" l="1"/>
  <c r="G1198" i="17" s="1"/>
  <c r="N1197" i="17"/>
  <c r="M1197" i="17"/>
  <c r="K1197" i="17"/>
  <c r="L1197" i="17" s="1"/>
  <c r="O1197" i="17" l="1"/>
  <c r="H1199" i="17"/>
  <c r="G1199" i="17" s="1"/>
  <c r="N1198" i="17"/>
  <c r="M1198" i="17"/>
  <c r="K1198" i="17"/>
  <c r="L1198" i="17" s="1"/>
  <c r="O1198" i="17" l="1"/>
  <c r="H1200" i="17"/>
  <c r="G1200" i="17" s="1"/>
  <c r="N1199" i="17"/>
  <c r="K1199" i="17"/>
  <c r="L1199" i="17" s="1"/>
  <c r="M1199" i="17"/>
  <c r="N1200" i="17" l="1"/>
  <c r="H1201" i="17"/>
  <c r="G1201" i="17" s="1"/>
  <c r="O1199" i="17"/>
  <c r="K1200" i="17"/>
  <c r="L1200" i="17" s="1"/>
  <c r="M1200" i="17"/>
  <c r="O1200" i="17" l="1"/>
  <c r="N1201" i="17"/>
  <c r="H1202" i="17"/>
  <c r="G1202" i="17" s="1"/>
  <c r="M1201" i="17"/>
  <c r="K1201" i="17"/>
  <c r="L1201" i="17" s="1"/>
  <c r="O1201" i="17" l="1"/>
  <c r="H1203" i="17"/>
  <c r="G1203" i="17" s="1"/>
  <c r="N1202" i="17"/>
  <c r="M1202" i="17"/>
  <c r="K1202" i="17"/>
  <c r="L1202" i="17" s="1"/>
  <c r="O1202" i="17" l="1"/>
  <c r="N1203" i="17"/>
  <c r="H1204" i="17"/>
  <c r="G1204" i="17" s="1"/>
  <c r="M1203" i="17"/>
  <c r="K1203" i="17"/>
  <c r="L1203" i="17" s="1"/>
  <c r="O1203" i="17" l="1"/>
  <c r="H1205" i="17"/>
  <c r="G1205" i="17" s="1"/>
  <c r="N1204" i="17"/>
  <c r="M1204" i="17"/>
  <c r="K1204" i="17"/>
  <c r="L1204" i="17" s="1"/>
  <c r="O1204" i="17" l="1"/>
  <c r="N1205" i="17"/>
  <c r="H1206" i="17"/>
  <c r="G1206" i="17" s="1"/>
  <c r="K1205" i="17"/>
  <c r="L1205" i="17" s="1"/>
  <c r="M1205" i="17"/>
  <c r="H1207" i="17" l="1"/>
  <c r="G1207" i="17" s="1"/>
  <c r="N1206" i="17"/>
  <c r="O1205" i="17"/>
  <c r="M1206" i="17"/>
  <c r="K1206" i="17"/>
  <c r="L1206" i="17" s="1"/>
  <c r="O1206" i="17" l="1"/>
  <c r="H1208" i="17"/>
  <c r="G1208" i="17" s="1"/>
  <c r="N1207" i="17"/>
  <c r="M1207" i="17"/>
  <c r="K1207" i="17"/>
  <c r="L1207" i="17" s="1"/>
  <c r="O1207" i="17" l="1"/>
  <c r="N1208" i="17"/>
  <c r="H1209" i="17"/>
  <c r="G1209" i="17" s="1"/>
  <c r="K1208" i="17"/>
  <c r="L1208" i="17" s="1"/>
  <c r="M1208" i="17"/>
  <c r="O1208" i="17" l="1"/>
  <c r="H1210" i="17"/>
  <c r="G1210" i="17" s="1"/>
  <c r="N1209" i="17"/>
  <c r="M1209" i="17"/>
  <c r="K1209" i="17"/>
  <c r="L1209" i="17" s="1"/>
  <c r="H1211" i="17" l="1"/>
  <c r="G1211" i="17" s="1"/>
  <c r="N1210" i="17"/>
  <c r="O1209" i="17"/>
  <c r="M1210" i="17"/>
  <c r="K1210" i="17"/>
  <c r="L1210" i="17" s="1"/>
  <c r="N1211" i="17" l="1"/>
  <c r="H1212" i="17"/>
  <c r="G1212" i="17" s="1"/>
  <c r="O1210" i="17"/>
  <c r="M1211" i="17"/>
  <c r="K1211" i="17"/>
  <c r="L1211" i="17" s="1"/>
  <c r="O1211" i="17" l="1"/>
  <c r="H1213" i="17"/>
  <c r="G1213" i="17" s="1"/>
  <c r="N1212" i="17"/>
  <c r="M1212" i="17"/>
  <c r="K1212" i="17"/>
  <c r="L1212" i="17" s="1"/>
  <c r="O1212" i="17" l="1"/>
  <c r="N1213" i="17"/>
  <c r="H1214" i="17"/>
  <c r="G1214" i="17" s="1"/>
  <c r="M1213" i="17"/>
  <c r="K1213" i="17"/>
  <c r="L1213" i="17" s="1"/>
  <c r="O1213" i="17" l="1"/>
  <c r="H1215" i="17"/>
  <c r="G1215" i="17" s="1"/>
  <c r="N1214" i="17"/>
  <c r="M1214" i="17"/>
  <c r="K1214" i="17"/>
  <c r="L1214" i="17" s="1"/>
  <c r="O1214" i="17" l="1"/>
  <c r="N1215" i="17"/>
  <c r="H1216" i="17"/>
  <c r="G1216" i="17" s="1"/>
  <c r="M1215" i="17"/>
  <c r="K1215" i="17"/>
  <c r="L1215" i="17" s="1"/>
  <c r="O1215" i="17" l="1"/>
  <c r="H1217" i="17"/>
  <c r="G1217" i="17" s="1"/>
  <c r="N1216" i="17"/>
  <c r="M1216" i="17"/>
  <c r="K1216" i="17"/>
  <c r="L1216" i="17" s="1"/>
  <c r="O1216" i="17" l="1"/>
  <c r="H1218" i="17"/>
  <c r="G1218" i="17" s="1"/>
  <c r="N1217" i="17"/>
  <c r="M1217" i="17"/>
  <c r="K1217" i="17"/>
  <c r="L1217" i="17" s="1"/>
  <c r="O1217" i="17" l="1"/>
  <c r="H1219" i="17"/>
  <c r="G1219" i="17" s="1"/>
  <c r="N1218" i="17"/>
  <c r="K1218" i="17"/>
  <c r="L1218" i="17" s="1"/>
  <c r="M1218" i="17"/>
  <c r="N1219" i="17" l="1"/>
  <c r="H1220" i="17"/>
  <c r="G1220" i="17" s="1"/>
  <c r="O1218" i="17"/>
  <c r="M1219" i="17"/>
  <c r="K1219" i="17"/>
  <c r="L1219" i="17" s="1"/>
  <c r="M1220" i="17" l="1"/>
  <c r="K1220" i="17"/>
  <c r="L1220" i="17" s="1"/>
  <c r="O1219" i="17"/>
  <c r="H1221" i="17" l="1"/>
  <c r="G1221" i="17" s="1"/>
  <c r="N1220" i="17"/>
  <c r="O1220" i="17" s="1"/>
  <c r="H1222" i="17" l="1"/>
  <c r="G1222" i="17" s="1"/>
  <c r="N1221" i="17"/>
  <c r="M1221" i="17"/>
  <c r="K1221" i="17"/>
  <c r="L1221" i="17" s="1"/>
  <c r="O1221" i="17" l="1"/>
  <c r="H1223" i="17"/>
  <c r="G1223" i="17" s="1"/>
  <c r="N1222" i="17"/>
  <c r="M1222" i="17"/>
  <c r="K1222" i="17"/>
  <c r="L1222" i="17" s="1"/>
  <c r="O1222" i="17" l="1"/>
  <c r="N1223" i="17"/>
  <c r="H1224" i="17"/>
  <c r="G1224" i="17" s="1"/>
  <c r="M1223" i="17"/>
  <c r="K1223" i="17"/>
  <c r="L1223" i="17" s="1"/>
  <c r="O1223" i="17" l="1"/>
  <c r="H1225" i="17"/>
  <c r="G1225" i="17" s="1"/>
  <c r="N1224" i="17"/>
  <c r="M1224" i="17"/>
  <c r="K1224" i="17"/>
  <c r="L1224" i="17" s="1"/>
  <c r="O1224" i="17" l="1"/>
  <c r="H1226" i="17"/>
  <c r="G1226" i="17" s="1"/>
  <c r="N1225" i="17"/>
  <c r="M1225" i="17"/>
  <c r="K1225" i="17"/>
  <c r="L1225" i="17" s="1"/>
  <c r="O1225" i="17" l="1"/>
  <c r="H1227" i="17"/>
  <c r="G1227" i="17" s="1"/>
  <c r="N1226" i="17"/>
  <c r="K1226" i="17"/>
  <c r="L1226" i="17" s="1"/>
  <c r="M1226" i="17"/>
  <c r="H1228" i="17" l="1"/>
  <c r="G1228" i="17" s="1"/>
  <c r="N1227" i="17"/>
  <c r="O1226" i="17"/>
  <c r="M1227" i="17"/>
  <c r="K1227" i="17"/>
  <c r="L1227" i="17" s="1"/>
  <c r="O1227" i="17" l="1"/>
  <c r="H1229" i="17"/>
  <c r="G1229" i="17" s="1"/>
  <c r="N1228" i="17"/>
  <c r="K1228" i="17"/>
  <c r="L1228" i="17" s="1"/>
  <c r="M1228" i="17"/>
  <c r="N1229" i="17" l="1"/>
  <c r="H1230" i="17"/>
  <c r="G1230" i="17" s="1"/>
  <c r="O1228" i="17"/>
  <c r="M1229" i="17"/>
  <c r="K1229" i="17"/>
  <c r="L1229" i="17" s="1"/>
  <c r="O1229" i="17" l="1"/>
  <c r="H1231" i="17"/>
  <c r="G1231" i="17" s="1"/>
  <c r="N1230" i="17"/>
  <c r="M1230" i="17"/>
  <c r="K1230" i="17"/>
  <c r="L1230" i="17" s="1"/>
  <c r="O1230" i="17" l="1"/>
  <c r="N1231" i="17"/>
  <c r="H1232" i="17"/>
  <c r="G1232" i="17" s="1"/>
  <c r="M1231" i="17"/>
  <c r="K1231" i="17"/>
  <c r="L1231" i="17" s="1"/>
  <c r="O1231" i="17" l="1"/>
  <c r="H1233" i="17"/>
  <c r="G1233" i="17" s="1"/>
  <c r="N1232" i="17"/>
  <c r="M1232" i="17"/>
  <c r="K1232" i="17"/>
  <c r="L1232" i="17" s="1"/>
  <c r="O1232" i="17" l="1"/>
  <c r="N1233" i="17"/>
  <c r="H1234" i="17"/>
  <c r="G1234" i="17" s="1"/>
  <c r="K1233" i="17"/>
  <c r="L1233" i="17" s="1"/>
  <c r="M1233" i="17"/>
  <c r="O1233" i="17" l="1"/>
  <c r="H1235" i="17"/>
  <c r="G1235" i="17" s="1"/>
  <c r="N1234" i="17"/>
  <c r="M1234" i="17"/>
  <c r="K1234" i="17"/>
  <c r="L1234" i="17" s="1"/>
  <c r="O1234" i="17" l="1"/>
  <c r="N1235" i="17"/>
  <c r="H1236" i="17"/>
  <c r="G1236" i="17" s="1"/>
  <c r="M1235" i="17"/>
  <c r="K1235" i="17"/>
  <c r="L1235" i="17" s="1"/>
  <c r="O1235" i="17" l="1"/>
  <c r="H1237" i="17"/>
  <c r="G1237" i="17" s="1"/>
  <c r="N1236" i="17"/>
  <c r="M1236" i="17"/>
  <c r="K1236" i="17"/>
  <c r="L1236" i="17" s="1"/>
  <c r="O1236" i="17" l="1"/>
  <c r="N1237" i="17"/>
  <c r="H1238" i="17"/>
  <c r="G1238" i="17" s="1"/>
  <c r="M1237" i="17"/>
  <c r="K1237" i="17"/>
  <c r="L1237" i="17" s="1"/>
  <c r="O1237" i="17" l="1"/>
  <c r="H1239" i="17"/>
  <c r="G1239" i="17" s="1"/>
  <c r="N1238" i="17"/>
  <c r="M1238" i="17"/>
  <c r="K1238" i="17"/>
  <c r="L1238" i="17" s="1"/>
  <c r="O1238" i="17" l="1"/>
  <c r="N1239" i="17"/>
  <c r="H1240" i="17"/>
  <c r="G1240" i="17" s="1"/>
  <c r="M1239" i="17"/>
  <c r="K1239" i="17"/>
  <c r="L1239" i="17" s="1"/>
  <c r="O1239" i="17" l="1"/>
  <c r="N1240" i="17"/>
  <c r="H1241" i="17"/>
  <c r="G1241" i="17" s="1"/>
  <c r="M1240" i="17"/>
  <c r="K1240" i="17"/>
  <c r="L1240" i="17" s="1"/>
  <c r="O1240" i="17" l="1"/>
  <c r="N1241" i="17"/>
  <c r="H1242" i="17"/>
  <c r="G1242" i="17" s="1"/>
  <c r="M1241" i="17"/>
  <c r="K1241" i="17"/>
  <c r="L1241" i="17" s="1"/>
  <c r="O1241" i="17" l="1"/>
  <c r="N1242" i="17"/>
  <c r="H1243" i="17"/>
  <c r="G1243" i="17" s="1"/>
  <c r="M1242" i="17"/>
  <c r="K1242" i="17"/>
  <c r="L1242" i="17" s="1"/>
  <c r="O1242" i="17" l="1"/>
  <c r="N1243" i="17"/>
  <c r="H1244" i="17"/>
  <c r="G1244" i="17" s="1"/>
  <c r="M1243" i="17"/>
  <c r="K1243" i="17"/>
  <c r="L1243" i="17" s="1"/>
  <c r="O1243" i="17" l="1"/>
  <c r="H1245" i="17"/>
  <c r="G1245" i="17" s="1"/>
  <c r="N1244" i="17"/>
  <c r="M1244" i="17"/>
  <c r="K1244" i="17"/>
  <c r="L1244" i="17" s="1"/>
  <c r="O1244" i="17" l="1"/>
  <c r="N1245" i="17"/>
  <c r="H1246" i="17"/>
  <c r="G1246" i="17" s="1"/>
  <c r="M1245" i="17"/>
  <c r="K1245" i="17"/>
  <c r="L1245" i="17" s="1"/>
  <c r="O1245" i="17" l="1"/>
  <c r="H1247" i="17"/>
  <c r="G1247" i="17" s="1"/>
  <c r="N1246" i="17"/>
  <c r="M1246" i="17"/>
  <c r="K1246" i="17"/>
  <c r="L1246" i="17" s="1"/>
  <c r="O1246" i="17" l="1"/>
  <c r="N1247" i="17"/>
  <c r="H1248" i="17"/>
  <c r="G1248" i="17" s="1"/>
  <c r="M1247" i="17"/>
  <c r="K1247" i="17"/>
  <c r="L1247" i="17" s="1"/>
  <c r="O1247" i="17" l="1"/>
  <c r="H1249" i="17"/>
  <c r="G1249" i="17" s="1"/>
  <c r="N1248" i="17"/>
  <c r="M1248" i="17"/>
  <c r="K1248" i="17"/>
  <c r="L1248" i="17" s="1"/>
  <c r="O1248" i="17" l="1"/>
  <c r="N1249" i="17"/>
  <c r="H1250" i="17"/>
  <c r="G1250" i="17" s="1"/>
  <c r="K1249" i="17"/>
  <c r="L1249" i="17" s="1"/>
  <c r="M1249" i="17"/>
  <c r="O1249" i="17" l="1"/>
  <c r="H1251" i="17"/>
  <c r="G1251" i="17" s="1"/>
  <c r="N1250" i="17"/>
  <c r="M1250" i="17"/>
  <c r="K1250" i="17"/>
  <c r="L1250" i="17" s="1"/>
  <c r="O1250" i="17" l="1"/>
  <c r="N1251" i="17"/>
  <c r="H1252" i="17"/>
  <c r="G1252" i="17" s="1"/>
  <c r="M1251" i="17"/>
  <c r="K1251" i="17"/>
  <c r="L1251" i="17" s="1"/>
  <c r="O1251" i="17" l="1"/>
  <c r="M1252" i="17"/>
  <c r="K1252" i="17"/>
  <c r="L1252" i="17" s="1"/>
  <c r="H1253" i="17" l="1"/>
  <c r="G1253" i="17" s="1"/>
  <c r="N1252" i="17"/>
  <c r="O1252" i="17" s="1"/>
  <c r="N1253" i="17" l="1"/>
  <c r="H1254" i="17"/>
  <c r="G1254" i="17" s="1"/>
  <c r="M1253" i="17"/>
  <c r="K1253" i="17"/>
  <c r="L1253" i="17" s="1"/>
  <c r="O1253" i="17" l="1"/>
  <c r="H1255" i="17"/>
  <c r="G1255" i="17" s="1"/>
  <c r="N1254" i="17"/>
  <c r="M1254" i="17"/>
  <c r="K1254" i="17"/>
  <c r="L1254" i="17" s="1"/>
  <c r="O1254" i="17" l="1"/>
  <c r="H1256" i="17"/>
  <c r="G1256" i="17" s="1"/>
  <c r="N1255" i="17"/>
  <c r="M1255" i="17"/>
  <c r="K1255" i="17"/>
  <c r="L1255" i="17" s="1"/>
  <c r="N1256" i="17" l="1"/>
  <c r="H1257" i="17"/>
  <c r="G1257" i="17" s="1"/>
  <c r="O1255" i="17"/>
  <c r="K1256" i="17"/>
  <c r="L1256" i="17" s="1"/>
  <c r="M1256" i="17"/>
  <c r="O1256" i="17" l="1"/>
  <c r="N1257" i="17"/>
  <c r="H1258" i="17"/>
  <c r="G1258" i="17" s="1"/>
  <c r="M1257" i="17"/>
  <c r="K1257" i="17"/>
  <c r="L1257" i="17" s="1"/>
  <c r="O1257" i="17" l="1"/>
  <c r="H1259" i="17"/>
  <c r="G1259" i="17" s="1"/>
  <c r="N1258" i="17"/>
  <c r="M1258" i="17"/>
  <c r="K1258" i="17"/>
  <c r="L1258" i="17" s="1"/>
  <c r="O1258" i="17" l="1"/>
  <c r="N1259" i="17"/>
  <c r="H1260" i="17"/>
  <c r="G1260" i="17" s="1"/>
  <c r="M1259" i="17"/>
  <c r="K1259" i="17"/>
  <c r="L1259" i="17" s="1"/>
  <c r="O1259" i="17" l="1"/>
  <c r="H1261" i="17"/>
  <c r="G1261" i="17" s="1"/>
  <c r="N1260" i="17"/>
  <c r="M1260" i="17"/>
  <c r="K1260" i="17"/>
  <c r="L1260" i="17" s="1"/>
  <c r="O1260" i="17" l="1"/>
  <c r="H1262" i="17"/>
  <c r="G1262" i="17" s="1"/>
  <c r="N1261" i="17"/>
  <c r="K1261" i="17"/>
  <c r="L1261" i="17" s="1"/>
  <c r="M1261" i="17"/>
  <c r="H1263" i="17" l="1"/>
  <c r="G1263" i="17" s="1"/>
  <c r="N1262" i="17"/>
  <c r="O1261" i="17"/>
  <c r="M1262" i="17"/>
  <c r="K1262" i="17"/>
  <c r="L1262" i="17" s="1"/>
  <c r="N1263" i="17" l="1"/>
  <c r="H1264" i="17"/>
  <c r="G1264" i="17" s="1"/>
  <c r="O1262" i="17"/>
  <c r="M1263" i="17"/>
  <c r="K1263" i="17"/>
  <c r="L1263" i="17" s="1"/>
  <c r="O1263" i="17" l="1"/>
  <c r="N1264" i="17"/>
  <c r="H1265" i="17"/>
  <c r="G1265" i="17" s="1"/>
  <c r="M1264" i="17"/>
  <c r="K1264" i="17"/>
  <c r="L1264" i="17" s="1"/>
  <c r="O1264" i="17" l="1"/>
  <c r="M1265" i="17"/>
  <c r="K1265" i="17"/>
  <c r="L1265" i="17" s="1"/>
  <c r="N1265" i="17" l="1"/>
  <c r="O1265" i="17" s="1"/>
  <c r="H1266" i="17"/>
  <c r="G1266" i="17" s="1"/>
  <c r="H1267" i="17" l="1"/>
  <c r="G1267" i="17" s="1"/>
  <c r="N1266" i="17"/>
  <c r="M1266" i="17"/>
  <c r="K1266" i="17"/>
  <c r="L1266" i="17" s="1"/>
  <c r="O1266" i="17" l="1"/>
  <c r="N1267" i="17"/>
  <c r="H1268" i="17"/>
  <c r="G1268" i="17" s="1"/>
  <c r="M1267" i="17"/>
  <c r="K1267" i="17"/>
  <c r="L1267" i="17" s="1"/>
  <c r="O1267" i="17" l="1"/>
  <c r="H1269" i="17"/>
  <c r="G1269" i="17" s="1"/>
  <c r="N1268" i="17"/>
  <c r="M1268" i="17"/>
  <c r="K1268" i="17"/>
  <c r="L1268" i="17" s="1"/>
  <c r="O1268" i="17" l="1"/>
  <c r="N1269" i="17"/>
  <c r="H1270" i="17"/>
  <c r="G1270" i="17" s="1"/>
  <c r="M1269" i="17"/>
  <c r="K1269" i="17"/>
  <c r="L1269" i="17" s="1"/>
  <c r="O1269" i="17" l="1"/>
  <c r="H1271" i="17"/>
  <c r="G1271" i="17" s="1"/>
  <c r="N1270" i="17"/>
  <c r="M1270" i="17"/>
  <c r="K1270" i="17"/>
  <c r="L1270" i="17" s="1"/>
  <c r="O1270" i="17" l="1"/>
  <c r="N1271" i="17"/>
  <c r="H1272" i="17"/>
  <c r="G1272" i="17" s="1"/>
  <c r="M1271" i="17"/>
  <c r="K1271" i="17"/>
  <c r="L1271" i="17" s="1"/>
  <c r="O1271" i="17" l="1"/>
  <c r="N1272" i="17"/>
  <c r="H1273" i="17"/>
  <c r="G1273" i="17" s="1"/>
  <c r="M1272" i="17"/>
  <c r="K1272" i="17"/>
  <c r="L1272" i="17" s="1"/>
  <c r="O1272" i="17" l="1"/>
  <c r="N1273" i="17"/>
  <c r="H1274" i="17"/>
  <c r="G1274" i="17" s="1"/>
  <c r="M1273" i="17"/>
  <c r="K1273" i="17"/>
  <c r="L1273" i="17" s="1"/>
  <c r="O1273" i="17" l="1"/>
  <c r="H1275" i="17"/>
  <c r="G1275" i="17" s="1"/>
  <c r="N1274" i="17"/>
  <c r="M1274" i="17"/>
  <c r="K1274" i="17"/>
  <c r="L1274" i="17" s="1"/>
  <c r="H1276" i="17" l="1"/>
  <c r="G1276" i="17" s="1"/>
  <c r="N1275" i="17"/>
  <c r="O1274" i="17"/>
  <c r="M1275" i="17"/>
  <c r="K1275" i="17"/>
  <c r="L1275" i="17" s="1"/>
  <c r="H1277" i="17" l="1"/>
  <c r="G1277" i="17" s="1"/>
  <c r="N1276" i="17"/>
  <c r="O1275" i="17"/>
  <c r="K1276" i="17"/>
  <c r="L1276" i="17" s="1"/>
  <c r="M1276" i="17"/>
  <c r="O1276" i="17" l="1"/>
  <c r="N1277" i="17"/>
  <c r="H1278" i="17"/>
  <c r="G1278" i="17" s="1"/>
  <c r="K1277" i="17"/>
  <c r="L1277" i="17" s="1"/>
  <c r="M1277" i="17"/>
  <c r="O1277" i="17" l="1"/>
  <c r="H1279" i="17"/>
  <c r="G1279" i="17" s="1"/>
  <c r="N1278" i="17"/>
  <c r="M1278" i="17"/>
  <c r="K1278" i="17"/>
  <c r="L1278" i="17" s="1"/>
  <c r="O1278" i="17" l="1"/>
  <c r="N1279" i="17"/>
  <c r="H1280" i="17"/>
  <c r="G1280" i="17" s="1"/>
  <c r="M1279" i="17"/>
  <c r="K1279" i="17"/>
  <c r="L1279" i="17" s="1"/>
  <c r="O1279" i="17" l="1"/>
  <c r="H1281" i="17"/>
  <c r="G1281" i="17" s="1"/>
  <c r="N1280" i="17"/>
  <c r="M1280" i="17"/>
  <c r="K1280" i="17"/>
  <c r="L1280" i="17" s="1"/>
  <c r="N1281" i="17" l="1"/>
  <c r="H1282" i="17"/>
  <c r="G1282" i="17" s="1"/>
  <c r="O1280" i="17"/>
  <c r="K1281" i="17"/>
  <c r="L1281" i="17" s="1"/>
  <c r="M1281" i="17"/>
  <c r="H1283" i="17" l="1"/>
  <c r="G1283" i="17" s="1"/>
  <c r="N1282" i="17"/>
  <c r="O1281" i="17"/>
  <c r="M1282" i="17"/>
  <c r="K1282" i="17"/>
  <c r="L1282" i="17" s="1"/>
  <c r="N1283" i="17" l="1"/>
  <c r="H1284" i="17"/>
  <c r="G1284" i="17" s="1"/>
  <c r="O1282" i="17"/>
  <c r="M1283" i="17"/>
  <c r="K1283" i="17"/>
  <c r="L1283" i="17" s="1"/>
  <c r="O1283" i="17" l="1"/>
  <c r="H1285" i="17"/>
  <c r="G1285" i="17" s="1"/>
  <c r="N1284" i="17"/>
  <c r="M1284" i="17"/>
  <c r="K1284" i="17"/>
  <c r="L1284" i="17" s="1"/>
  <c r="O1284" i="17" l="1"/>
  <c r="H1286" i="17"/>
  <c r="G1286" i="17" s="1"/>
  <c r="N1285" i="17"/>
  <c r="K1285" i="17"/>
  <c r="L1285" i="17" s="1"/>
  <c r="M1285" i="17"/>
  <c r="O1285" i="17" l="1"/>
  <c r="H1287" i="17"/>
  <c r="G1287" i="17" s="1"/>
  <c r="N1286" i="17"/>
  <c r="K1286" i="17"/>
  <c r="L1286" i="17" s="1"/>
  <c r="M1286" i="17"/>
  <c r="O1286" i="17" l="1"/>
  <c r="N1287" i="17"/>
  <c r="H1288" i="17"/>
  <c r="G1288" i="17" s="1"/>
  <c r="M1287" i="17"/>
  <c r="K1287" i="17"/>
  <c r="L1287" i="17" s="1"/>
  <c r="O1287" i="17" l="1"/>
  <c r="N1288" i="17"/>
  <c r="H1289" i="17"/>
  <c r="G1289" i="17" s="1"/>
  <c r="M1288" i="17"/>
  <c r="K1288" i="17"/>
  <c r="L1288" i="17" s="1"/>
  <c r="O1288" i="17" l="1"/>
  <c r="N1289" i="17"/>
  <c r="H1290" i="17"/>
  <c r="G1290" i="17" s="1"/>
  <c r="M1289" i="17"/>
  <c r="K1289" i="17"/>
  <c r="L1289" i="17" s="1"/>
  <c r="O1289" i="17" l="1"/>
  <c r="H1291" i="17"/>
  <c r="G1291" i="17" s="1"/>
  <c r="N1290" i="17"/>
  <c r="M1290" i="17"/>
  <c r="K1290" i="17"/>
  <c r="L1290" i="17" s="1"/>
  <c r="O1290" i="17" l="1"/>
  <c r="N1291" i="17"/>
  <c r="H1292" i="17"/>
  <c r="G1292" i="17" s="1"/>
  <c r="M1291" i="17"/>
  <c r="K1291" i="17"/>
  <c r="L1291" i="17" s="1"/>
  <c r="M1292" i="17" l="1"/>
  <c r="K1292" i="17"/>
  <c r="L1292" i="17" s="1"/>
  <c r="O1291" i="17"/>
  <c r="H1293" i="17" l="1"/>
  <c r="G1293" i="17" s="1"/>
  <c r="N1292" i="17"/>
  <c r="O1292" i="17" s="1"/>
  <c r="N1293" i="17" l="1"/>
  <c r="H1294" i="17"/>
  <c r="G1294" i="17" s="1"/>
  <c r="M1293" i="17"/>
  <c r="K1293" i="17"/>
  <c r="L1293" i="17" s="1"/>
  <c r="O1293" i="17" l="1"/>
  <c r="H1295" i="17"/>
  <c r="G1295" i="17" s="1"/>
  <c r="N1294" i="17"/>
  <c r="M1294" i="17"/>
  <c r="K1294" i="17"/>
  <c r="L1294" i="17" s="1"/>
  <c r="O1294" i="17" l="1"/>
  <c r="H1296" i="17"/>
  <c r="G1296" i="17" s="1"/>
  <c r="N1295" i="17"/>
  <c r="M1295" i="17"/>
  <c r="K1295" i="17"/>
  <c r="L1295" i="17" s="1"/>
  <c r="O1295" i="17" l="1"/>
  <c r="N1296" i="17"/>
  <c r="H1297" i="17"/>
  <c r="G1297" i="17" s="1"/>
  <c r="K1296" i="17"/>
  <c r="L1296" i="17" s="1"/>
  <c r="M1296" i="17"/>
  <c r="N1297" i="17" l="1"/>
  <c r="H1298" i="17"/>
  <c r="G1298" i="17" s="1"/>
  <c r="O1296" i="17"/>
  <c r="M1297" i="17"/>
  <c r="K1297" i="17"/>
  <c r="L1297" i="17" s="1"/>
  <c r="O1297" i="17" l="1"/>
  <c r="H1299" i="17"/>
  <c r="G1299" i="17" s="1"/>
  <c r="N1298" i="17"/>
  <c r="M1298" i="17"/>
  <c r="K1298" i="17"/>
  <c r="L1298" i="17" s="1"/>
  <c r="O1298" i="17" l="1"/>
  <c r="H1300" i="17"/>
  <c r="G1300" i="17" s="1"/>
  <c r="N1299" i="17"/>
  <c r="M1299" i="17"/>
  <c r="K1299" i="17"/>
  <c r="L1299" i="17" s="1"/>
  <c r="O1299" i="17" l="1"/>
  <c r="H1301" i="17"/>
  <c r="G1301" i="17" s="1"/>
  <c r="N1300" i="17"/>
  <c r="K1300" i="17"/>
  <c r="L1300" i="17" s="1"/>
  <c r="M1300" i="17"/>
  <c r="N1301" i="17" l="1"/>
  <c r="H1302" i="17"/>
  <c r="G1302" i="17" s="1"/>
  <c r="O1300" i="17"/>
  <c r="M1301" i="17"/>
  <c r="K1301" i="17"/>
  <c r="L1301" i="17" s="1"/>
  <c r="H1303" i="17" l="1"/>
  <c r="G1303" i="17" s="1"/>
  <c r="N1302" i="17"/>
  <c r="O1301" i="17"/>
  <c r="M1302" i="17"/>
  <c r="K1302" i="17"/>
  <c r="L1302" i="17" s="1"/>
  <c r="O1302" i="17" l="1"/>
  <c r="N1303" i="17"/>
  <c r="H1304" i="17"/>
  <c r="G1304" i="17" s="1"/>
  <c r="M1303" i="17"/>
  <c r="K1303" i="17"/>
  <c r="L1303" i="17" s="1"/>
  <c r="O1303" i="17" l="1"/>
  <c r="M1304" i="17"/>
  <c r="K1304" i="17"/>
  <c r="L1304" i="17" s="1"/>
  <c r="N1304" i="17" l="1"/>
  <c r="O1304" i="17" s="1"/>
  <c r="H1305" i="17"/>
  <c r="G1305" i="17" s="1"/>
  <c r="N1305" i="17" l="1"/>
  <c r="H1306" i="17"/>
  <c r="G1306" i="17" s="1"/>
  <c r="M1305" i="17"/>
  <c r="K1305" i="17"/>
  <c r="L1305" i="17" s="1"/>
  <c r="O1305" i="17" l="1"/>
  <c r="M1306" i="17"/>
  <c r="K1306" i="17"/>
  <c r="L1306" i="17" s="1"/>
  <c r="H1307" i="17" l="1"/>
  <c r="G1307" i="17" s="1"/>
  <c r="N1306" i="17"/>
  <c r="O1306" i="17" s="1"/>
  <c r="N1307" i="17" l="1"/>
  <c r="H1308" i="17"/>
  <c r="G1308" i="17" s="1"/>
  <c r="M1307" i="17"/>
  <c r="K1307" i="17"/>
  <c r="L1307" i="17" s="1"/>
  <c r="O1307" i="17" l="1"/>
  <c r="M1308" i="17"/>
  <c r="K1308" i="17"/>
  <c r="L1308" i="17" s="1"/>
  <c r="H1309" i="17" l="1"/>
  <c r="G1309" i="17" s="1"/>
  <c r="N1308" i="17"/>
  <c r="O1308" i="17" s="1"/>
  <c r="N1309" i="17" l="1"/>
  <c r="H1310" i="17"/>
  <c r="G1310" i="17" s="1"/>
  <c r="M1309" i="17"/>
  <c r="K1309" i="17"/>
  <c r="L1309" i="17" s="1"/>
  <c r="O1309" i="17" l="1"/>
  <c r="H1311" i="17"/>
  <c r="G1311" i="17" s="1"/>
  <c r="N1310" i="17"/>
  <c r="M1310" i="17"/>
  <c r="K1310" i="17"/>
  <c r="L1310" i="17" s="1"/>
  <c r="N1311" i="17" l="1"/>
  <c r="H1312" i="17"/>
  <c r="G1312" i="17" s="1"/>
  <c r="O1310" i="17"/>
  <c r="M1311" i="17"/>
  <c r="K1311" i="17"/>
  <c r="L1311" i="17" s="1"/>
  <c r="H1313" i="17" l="1"/>
  <c r="G1313" i="17" s="1"/>
  <c r="N1312" i="17"/>
  <c r="O1311" i="17"/>
  <c r="M1312" i="17"/>
  <c r="K1312" i="17"/>
  <c r="L1312" i="17" s="1"/>
  <c r="O1312" i="17" l="1"/>
  <c r="N1313" i="17"/>
  <c r="H1314" i="17"/>
  <c r="G1314" i="17" s="1"/>
  <c r="K1313" i="17"/>
  <c r="L1313" i="17" s="1"/>
  <c r="M1313" i="17"/>
  <c r="H1315" i="17" l="1"/>
  <c r="G1315" i="17" s="1"/>
  <c r="N1314" i="17"/>
  <c r="O1313" i="17"/>
  <c r="M1314" i="17"/>
  <c r="K1314" i="17"/>
  <c r="L1314" i="17" s="1"/>
  <c r="O1314" i="17" l="1"/>
  <c r="H1316" i="17"/>
  <c r="G1316" i="17" s="1"/>
  <c r="N1315" i="17"/>
  <c r="M1315" i="17"/>
  <c r="K1315" i="17"/>
  <c r="L1315" i="17" s="1"/>
  <c r="O1315" i="17" l="1"/>
  <c r="H1317" i="17"/>
  <c r="G1317" i="17" s="1"/>
  <c r="N1316" i="17"/>
  <c r="K1316" i="17"/>
  <c r="L1316" i="17" s="1"/>
  <c r="M1316" i="17"/>
  <c r="N1317" i="17" l="1"/>
  <c r="H1318" i="17"/>
  <c r="G1318" i="17" s="1"/>
  <c r="O1316" i="17"/>
  <c r="K1317" i="17"/>
  <c r="L1317" i="17" s="1"/>
  <c r="M1317" i="17"/>
  <c r="H1319" i="17" l="1"/>
  <c r="G1319" i="17" s="1"/>
  <c r="N1318" i="17"/>
  <c r="O1317" i="17"/>
  <c r="M1318" i="17"/>
  <c r="K1318" i="17"/>
  <c r="L1318" i="17" s="1"/>
  <c r="N1319" i="17" l="1"/>
  <c r="H1320" i="17"/>
  <c r="G1320" i="17" s="1"/>
  <c r="O1318" i="17"/>
  <c r="M1319" i="17"/>
  <c r="K1319" i="17"/>
  <c r="L1319" i="17" s="1"/>
  <c r="N1320" i="17" l="1"/>
  <c r="H1321" i="17"/>
  <c r="G1321" i="17" s="1"/>
  <c r="O1319" i="17"/>
  <c r="M1320" i="17"/>
  <c r="K1320" i="17"/>
  <c r="L1320" i="17" s="1"/>
  <c r="O1320" i="17" l="1"/>
  <c r="H1322" i="17"/>
  <c r="G1322" i="17" s="1"/>
  <c r="N1321" i="17"/>
  <c r="M1321" i="17"/>
  <c r="K1321" i="17"/>
  <c r="L1321" i="17" s="1"/>
  <c r="O1321" i="17" l="1"/>
  <c r="H1323" i="17"/>
  <c r="G1323" i="17" s="1"/>
  <c r="N1322" i="17"/>
  <c r="M1322" i="17"/>
  <c r="K1322" i="17"/>
  <c r="L1322" i="17" s="1"/>
  <c r="O1322" i="17" l="1"/>
  <c r="N1323" i="17"/>
  <c r="H1324" i="17"/>
  <c r="G1324" i="17" s="1"/>
  <c r="M1323" i="17"/>
  <c r="K1323" i="17"/>
  <c r="L1323" i="17" s="1"/>
  <c r="H1325" i="17" l="1"/>
  <c r="G1325" i="17" s="1"/>
  <c r="N1324" i="17"/>
  <c r="O1323" i="17"/>
  <c r="M1324" i="17"/>
  <c r="K1324" i="17"/>
  <c r="L1324" i="17" s="1"/>
  <c r="O1324" i="17" l="1"/>
  <c r="H1326" i="17"/>
  <c r="G1326" i="17" s="1"/>
  <c r="N1325" i="17"/>
  <c r="M1325" i="17"/>
  <c r="K1325" i="17"/>
  <c r="L1325" i="17" s="1"/>
  <c r="N1326" i="17" l="1"/>
  <c r="H1327" i="17"/>
  <c r="G1327" i="17" s="1"/>
  <c r="O1325" i="17"/>
  <c r="M1326" i="17"/>
  <c r="K1326" i="17"/>
  <c r="L1326" i="17" s="1"/>
  <c r="O1326" i="17" l="1"/>
  <c r="H1328" i="17"/>
  <c r="G1328" i="17" s="1"/>
  <c r="N1327" i="17"/>
  <c r="M1327" i="17"/>
  <c r="K1327" i="17"/>
  <c r="L1327" i="17" s="1"/>
  <c r="O1327" i="17" l="1"/>
  <c r="N1328" i="17"/>
  <c r="H1329" i="17"/>
  <c r="G1329" i="17" s="1"/>
  <c r="K1328" i="17"/>
  <c r="L1328" i="17" s="1"/>
  <c r="M1328" i="17"/>
  <c r="M1329" i="17" l="1"/>
  <c r="K1329" i="17"/>
  <c r="L1329" i="17" s="1"/>
  <c r="O1328" i="17"/>
  <c r="N1329" i="17" l="1"/>
  <c r="O1329" i="17" s="1"/>
  <c r="H1330" i="17"/>
  <c r="G1330" i="17" s="1"/>
  <c r="H1331" i="17" l="1"/>
  <c r="G1331" i="17" s="1"/>
  <c r="N1330" i="17"/>
  <c r="M1330" i="17"/>
  <c r="K1330" i="17"/>
  <c r="L1330" i="17" s="1"/>
  <c r="O1330" i="17" l="1"/>
  <c r="H1332" i="17"/>
  <c r="G1332" i="17" s="1"/>
  <c r="N1331" i="17"/>
  <c r="K1331" i="17"/>
  <c r="L1331" i="17" s="1"/>
  <c r="M1331" i="17"/>
  <c r="H1333" i="17" l="1"/>
  <c r="G1333" i="17" s="1"/>
  <c r="N1332" i="17"/>
  <c r="O1331" i="17"/>
  <c r="K1332" i="17"/>
  <c r="L1332" i="17" s="1"/>
  <c r="M1332" i="17"/>
  <c r="N1333" i="17" l="1"/>
  <c r="H1334" i="17"/>
  <c r="G1334" i="17" s="1"/>
  <c r="O1332" i="17"/>
  <c r="M1333" i="17"/>
  <c r="K1333" i="17"/>
  <c r="L1333" i="17" s="1"/>
  <c r="O1333" i="17" l="1"/>
  <c r="H1335" i="17"/>
  <c r="G1335" i="17" s="1"/>
  <c r="N1334" i="17"/>
  <c r="M1334" i="17"/>
  <c r="K1334" i="17"/>
  <c r="L1334" i="17" s="1"/>
  <c r="O1334" i="17" l="1"/>
  <c r="N1335" i="17"/>
  <c r="H1336" i="17"/>
  <c r="G1336" i="17" s="1"/>
  <c r="M1335" i="17"/>
  <c r="K1335" i="17"/>
  <c r="L1335" i="17" s="1"/>
  <c r="O1335" i="17" l="1"/>
  <c r="M1336" i="17"/>
  <c r="K1336" i="17"/>
  <c r="L1336" i="17" s="1"/>
  <c r="H1337" i="17" l="1"/>
  <c r="G1337" i="17" s="1"/>
  <c r="N1336" i="17"/>
  <c r="O1336" i="17" s="1"/>
  <c r="H1338" i="17" l="1"/>
  <c r="G1338" i="17" s="1"/>
  <c r="N1337" i="17"/>
  <c r="K1337" i="17"/>
  <c r="L1337" i="17" s="1"/>
  <c r="M1337" i="17"/>
  <c r="H1339" i="17" l="1"/>
  <c r="G1339" i="17" s="1"/>
  <c r="N1338" i="17"/>
  <c r="O1337" i="17"/>
  <c r="M1338" i="17"/>
  <c r="K1338" i="17"/>
  <c r="L1338" i="17" s="1"/>
  <c r="O1338" i="17" l="1"/>
  <c r="N1339" i="17"/>
  <c r="H1340" i="17"/>
  <c r="G1340" i="17" s="1"/>
  <c r="M1339" i="17"/>
  <c r="K1339" i="17"/>
  <c r="L1339" i="17" s="1"/>
  <c r="O1339" i="17" l="1"/>
  <c r="H1341" i="17"/>
  <c r="G1341" i="17" s="1"/>
  <c r="N1340" i="17"/>
  <c r="M1340" i="17"/>
  <c r="K1340" i="17"/>
  <c r="L1340" i="17" s="1"/>
  <c r="O1340" i="17" l="1"/>
  <c r="N1341" i="17"/>
  <c r="H1342" i="17"/>
  <c r="G1342" i="17" s="1"/>
  <c r="M1341" i="17"/>
  <c r="K1341" i="17"/>
  <c r="L1341" i="17" s="1"/>
  <c r="O1341" i="17" l="1"/>
  <c r="H1343" i="17"/>
  <c r="G1343" i="17" s="1"/>
  <c r="N1342" i="17"/>
  <c r="M1342" i="17"/>
  <c r="K1342" i="17"/>
  <c r="L1342" i="17" s="1"/>
  <c r="O1342" i="17" l="1"/>
  <c r="N1343" i="17"/>
  <c r="H1344" i="17"/>
  <c r="G1344" i="17" s="1"/>
  <c r="M1343" i="17"/>
  <c r="K1343" i="17"/>
  <c r="L1343" i="17" s="1"/>
  <c r="O1343" i="17" l="1"/>
  <c r="H1345" i="17"/>
  <c r="G1345" i="17" s="1"/>
  <c r="N1344" i="17"/>
  <c r="M1344" i="17"/>
  <c r="K1344" i="17"/>
  <c r="L1344" i="17" s="1"/>
  <c r="O1344" i="17" l="1"/>
  <c r="N1345" i="17"/>
  <c r="H1346" i="17"/>
  <c r="G1346" i="17" s="1"/>
  <c r="M1345" i="17"/>
  <c r="K1345" i="17"/>
  <c r="L1345" i="17" s="1"/>
  <c r="O1345" i="17" l="1"/>
  <c r="H1347" i="17"/>
  <c r="G1347" i="17" s="1"/>
  <c r="N1346" i="17"/>
  <c r="M1346" i="17"/>
  <c r="K1346" i="17"/>
  <c r="L1346" i="17" s="1"/>
  <c r="O1346" i="17" l="1"/>
  <c r="N1347" i="17"/>
  <c r="H1348" i="17"/>
  <c r="G1348" i="17" s="1"/>
  <c r="M1347" i="17"/>
  <c r="K1347" i="17"/>
  <c r="L1347" i="17" s="1"/>
  <c r="M1348" i="17" l="1"/>
  <c r="K1348" i="17"/>
  <c r="L1348" i="17" s="1"/>
  <c r="O1347" i="17"/>
  <c r="H1349" i="17" l="1"/>
  <c r="G1349" i="17" s="1"/>
  <c r="N1348" i="17"/>
  <c r="O1348" i="17" s="1"/>
  <c r="N1349" i="17" l="1"/>
  <c r="H1350" i="17"/>
  <c r="G1350" i="17" s="1"/>
  <c r="M1349" i="17"/>
  <c r="K1349" i="17"/>
  <c r="L1349" i="17" s="1"/>
  <c r="O1349" i="17" l="1"/>
  <c r="H1351" i="17"/>
  <c r="G1351" i="17" s="1"/>
  <c r="N1350" i="17"/>
  <c r="M1350" i="17"/>
  <c r="K1350" i="17"/>
  <c r="L1350" i="17" s="1"/>
  <c r="O1350" i="17" l="1"/>
  <c r="H1352" i="17"/>
  <c r="G1352" i="17" s="1"/>
  <c r="N1351" i="17"/>
  <c r="M1351" i="17"/>
  <c r="K1351" i="17"/>
  <c r="L1351" i="17" s="1"/>
  <c r="O1351" i="17" l="1"/>
  <c r="H1353" i="17"/>
  <c r="G1353" i="17" s="1"/>
  <c r="N1352" i="17"/>
  <c r="K1352" i="17"/>
  <c r="L1352" i="17" s="1"/>
  <c r="M1352" i="17"/>
  <c r="H1354" i="17" l="1"/>
  <c r="G1354" i="17" s="1"/>
  <c r="N1353" i="17"/>
  <c r="O1352" i="17"/>
  <c r="K1353" i="17"/>
  <c r="L1353" i="17" s="1"/>
  <c r="M1353" i="17"/>
  <c r="H1355" i="17" l="1"/>
  <c r="G1355" i="17" s="1"/>
  <c r="N1354" i="17"/>
  <c r="O1353" i="17"/>
  <c r="K1354" i="17"/>
  <c r="L1354" i="17" s="1"/>
  <c r="M1354" i="17"/>
  <c r="N1355" i="17" l="1"/>
  <c r="H1356" i="17"/>
  <c r="G1356" i="17" s="1"/>
  <c r="O1354" i="17"/>
  <c r="M1355" i="17"/>
  <c r="K1355" i="17"/>
  <c r="L1355" i="17" s="1"/>
  <c r="O1355" i="17" l="1"/>
  <c r="H1357" i="17"/>
  <c r="G1357" i="17" s="1"/>
  <c r="N1356" i="17"/>
  <c r="M1356" i="17"/>
  <c r="K1356" i="17"/>
  <c r="L1356" i="17" s="1"/>
  <c r="O1356" i="17" l="1"/>
  <c r="N1357" i="17"/>
  <c r="H1358" i="17"/>
  <c r="G1358" i="17" s="1"/>
  <c r="M1357" i="17"/>
  <c r="K1357" i="17"/>
  <c r="L1357" i="17" s="1"/>
  <c r="H1359" i="17" l="1"/>
  <c r="G1359" i="17" s="1"/>
  <c r="N1358" i="17"/>
  <c r="O1357" i="17"/>
  <c r="M1358" i="17"/>
  <c r="K1358" i="17"/>
  <c r="L1358" i="17" s="1"/>
  <c r="H1360" i="17" l="1"/>
  <c r="G1360" i="17" s="1"/>
  <c r="N1359" i="17"/>
  <c r="O1358" i="17"/>
  <c r="M1359" i="17"/>
  <c r="K1359" i="17"/>
  <c r="L1359" i="17" s="1"/>
  <c r="O1359" i="17" l="1"/>
  <c r="N1360" i="17"/>
  <c r="H1361" i="17"/>
  <c r="G1361" i="17" s="1"/>
  <c r="M1360" i="17"/>
  <c r="K1360" i="17"/>
  <c r="L1360" i="17" s="1"/>
  <c r="M1361" i="17" l="1"/>
  <c r="K1361" i="17"/>
  <c r="L1361" i="17" s="1"/>
  <c r="O1360" i="17"/>
  <c r="N1361" i="17" l="1"/>
  <c r="O1361" i="17" s="1"/>
  <c r="H1362" i="17"/>
  <c r="G1362" i="17" s="1"/>
  <c r="H1363" i="17" l="1"/>
  <c r="G1363" i="17" s="1"/>
  <c r="N1362" i="17"/>
  <c r="M1362" i="17"/>
  <c r="K1362" i="17"/>
  <c r="L1362" i="17" s="1"/>
  <c r="H1364" i="17" l="1"/>
  <c r="G1364" i="17" s="1"/>
  <c r="N1363" i="17"/>
  <c r="O1362" i="17"/>
  <c r="M1363" i="17"/>
  <c r="K1363" i="17"/>
  <c r="L1363" i="17" s="1"/>
  <c r="O1363" i="17" l="1"/>
  <c r="H1365" i="17"/>
  <c r="G1365" i="17" s="1"/>
  <c r="N1364" i="17"/>
  <c r="K1364" i="17"/>
  <c r="L1364" i="17" s="1"/>
  <c r="M1364" i="17"/>
  <c r="N1365" i="17" l="1"/>
  <c r="H1366" i="17"/>
  <c r="G1366" i="17" s="1"/>
  <c r="O1364" i="17"/>
  <c r="M1365" i="17"/>
  <c r="K1365" i="17"/>
  <c r="L1365" i="17" s="1"/>
  <c r="O1365" i="17" l="1"/>
  <c r="H1367" i="17"/>
  <c r="G1367" i="17" s="1"/>
  <c r="N1366" i="17"/>
  <c r="M1366" i="17"/>
  <c r="K1366" i="17"/>
  <c r="L1366" i="17" s="1"/>
  <c r="O1366" i="17" l="1"/>
  <c r="N1367" i="17"/>
  <c r="H1368" i="17"/>
  <c r="G1368" i="17" s="1"/>
  <c r="M1367" i="17"/>
  <c r="K1367" i="17"/>
  <c r="L1367" i="17" s="1"/>
  <c r="O1367" i="17" l="1"/>
  <c r="H1369" i="17"/>
  <c r="G1369" i="17" s="1"/>
  <c r="N1368" i="17"/>
  <c r="M1368" i="17"/>
  <c r="K1368" i="17"/>
  <c r="L1368" i="17" s="1"/>
  <c r="O1368" i="17" l="1"/>
  <c r="H1370" i="17"/>
  <c r="G1370" i="17" s="1"/>
  <c r="N1369" i="17"/>
  <c r="M1369" i="17"/>
  <c r="K1369" i="17"/>
  <c r="L1369" i="17" s="1"/>
  <c r="H1371" i="17" l="1"/>
  <c r="G1371" i="17" s="1"/>
  <c r="N1370" i="17"/>
  <c r="O1369" i="17"/>
  <c r="M1370" i="17"/>
  <c r="K1370" i="17"/>
  <c r="L1370" i="17" s="1"/>
  <c r="O1370" i="17" l="1"/>
  <c r="N1371" i="17"/>
  <c r="H1372" i="17"/>
  <c r="G1372" i="17" s="1"/>
  <c r="M1371" i="17"/>
  <c r="K1371" i="17"/>
  <c r="L1371" i="17" s="1"/>
  <c r="O1371" i="17" l="1"/>
  <c r="H1373" i="17"/>
  <c r="G1373" i="17" s="1"/>
  <c r="N1372" i="17"/>
  <c r="M1372" i="17"/>
  <c r="K1372" i="17"/>
  <c r="L1372" i="17" s="1"/>
  <c r="O1372" i="17" l="1"/>
  <c r="N1373" i="17"/>
  <c r="H1374" i="17"/>
  <c r="G1374" i="17" s="1"/>
  <c r="M1373" i="17"/>
  <c r="K1373" i="17"/>
  <c r="L1373" i="17" s="1"/>
  <c r="H1375" i="17" l="1"/>
  <c r="G1375" i="17" s="1"/>
  <c r="N1374" i="17"/>
  <c r="O1373" i="17"/>
  <c r="M1374" i="17"/>
  <c r="K1374" i="17"/>
  <c r="L1374" i="17" s="1"/>
  <c r="O1374" i="17" l="1"/>
  <c r="N1375" i="17"/>
  <c r="H1376" i="17"/>
  <c r="G1376" i="17" s="1"/>
  <c r="M1375" i="17"/>
  <c r="K1375" i="17"/>
  <c r="L1375" i="17" s="1"/>
  <c r="O1375" i="17" l="1"/>
  <c r="M1376" i="17"/>
  <c r="K1376" i="17"/>
  <c r="L1376" i="17" s="1"/>
  <c r="H1377" i="17" l="1"/>
  <c r="G1377" i="17" s="1"/>
  <c r="N1376" i="17"/>
  <c r="O1376" i="17" s="1"/>
  <c r="N1377" i="17" l="1"/>
  <c r="H1378" i="17"/>
  <c r="G1378" i="17" s="1"/>
  <c r="M1377" i="17"/>
  <c r="K1377" i="17"/>
  <c r="L1377" i="17" s="1"/>
  <c r="O1377" i="17" l="1"/>
  <c r="H1379" i="17"/>
  <c r="G1379" i="17" s="1"/>
  <c r="N1378" i="17"/>
  <c r="M1378" i="17"/>
  <c r="K1378" i="17"/>
  <c r="L1378" i="17" s="1"/>
  <c r="O1378" i="17" l="1"/>
  <c r="N1379" i="17"/>
  <c r="H1380" i="17"/>
  <c r="G1380" i="17" s="1"/>
  <c r="M1379" i="17"/>
  <c r="K1379" i="17"/>
  <c r="L1379" i="17" s="1"/>
  <c r="O1379" i="17" l="1"/>
  <c r="M1380" i="17"/>
  <c r="K1380" i="17"/>
  <c r="L1380" i="17" s="1"/>
  <c r="H1381" i="17" l="1"/>
  <c r="G1381" i="17" s="1"/>
  <c r="N1380" i="17"/>
  <c r="O1380" i="17" s="1"/>
  <c r="N1381" i="17" l="1"/>
  <c r="H1382" i="17"/>
  <c r="G1382" i="17" s="1"/>
  <c r="M1381" i="17"/>
  <c r="K1381" i="17"/>
  <c r="L1381" i="17" s="1"/>
  <c r="O1381" i="17" l="1"/>
  <c r="H1383" i="17"/>
  <c r="G1383" i="17" s="1"/>
  <c r="N1382" i="17"/>
  <c r="M1382" i="17"/>
  <c r="K1382" i="17"/>
  <c r="L1382" i="17" s="1"/>
  <c r="N1383" i="17" l="1"/>
  <c r="H1384" i="17"/>
  <c r="G1384" i="17" s="1"/>
  <c r="O1382" i="17"/>
  <c r="M1383" i="17"/>
  <c r="K1383" i="17"/>
  <c r="L1383" i="17" s="1"/>
  <c r="O1383" i="17" l="1"/>
  <c r="N1384" i="17"/>
  <c r="H1385" i="17"/>
  <c r="G1385" i="17" s="1"/>
  <c r="M1384" i="17"/>
  <c r="K1384" i="17"/>
  <c r="L1384" i="17" s="1"/>
  <c r="O1384" i="17" l="1"/>
  <c r="H1386" i="17"/>
  <c r="G1386" i="17" s="1"/>
  <c r="N1385" i="17"/>
  <c r="M1385" i="17"/>
  <c r="K1385" i="17"/>
  <c r="L1385" i="17" s="1"/>
  <c r="H1387" i="17" l="1"/>
  <c r="G1387" i="17" s="1"/>
  <c r="N1386" i="17"/>
  <c r="O1385" i="17"/>
  <c r="K1386" i="17"/>
  <c r="L1386" i="17" s="1"/>
  <c r="M1386" i="17"/>
  <c r="O1386" i="17" l="1"/>
  <c r="N1387" i="17"/>
  <c r="H1388" i="17"/>
  <c r="G1388" i="17" s="1"/>
  <c r="M1387" i="17"/>
  <c r="K1387" i="17"/>
  <c r="L1387" i="17" s="1"/>
  <c r="O1387" i="17" l="1"/>
  <c r="H1389" i="17"/>
  <c r="G1389" i="17" s="1"/>
  <c r="N1388" i="17"/>
  <c r="M1388" i="17"/>
  <c r="K1388" i="17"/>
  <c r="L1388" i="17" s="1"/>
  <c r="O1388" i="17" l="1"/>
  <c r="N1389" i="17"/>
  <c r="H1390" i="17"/>
  <c r="G1390" i="17" s="1"/>
  <c r="M1389" i="17"/>
  <c r="K1389" i="17"/>
  <c r="L1389" i="17" s="1"/>
  <c r="O1389" i="17" l="1"/>
  <c r="M1390" i="17"/>
  <c r="K1390" i="17"/>
  <c r="L1390" i="17" s="1"/>
  <c r="N1390" i="17" l="1"/>
  <c r="O1390" i="17" s="1"/>
  <c r="H1391" i="17"/>
  <c r="G1391" i="17" s="1"/>
  <c r="H1392" i="17" l="1"/>
  <c r="G1392" i="17" s="1"/>
  <c r="N1391" i="17"/>
  <c r="M1391" i="17"/>
  <c r="K1391" i="17"/>
  <c r="L1391" i="17" s="1"/>
  <c r="O1391" i="17" l="1"/>
  <c r="H1393" i="17"/>
  <c r="G1393" i="17" s="1"/>
  <c r="N1392" i="17"/>
  <c r="M1392" i="17"/>
  <c r="K1392" i="17"/>
  <c r="L1392" i="17" s="1"/>
  <c r="O1392" i="17" l="1"/>
  <c r="N1393" i="17"/>
  <c r="H1394" i="17"/>
  <c r="G1394" i="17" s="1"/>
  <c r="M1393" i="17"/>
  <c r="K1393" i="17"/>
  <c r="L1393" i="17" s="1"/>
  <c r="O1393" i="17" l="1"/>
  <c r="H1395" i="17"/>
  <c r="G1395" i="17" s="1"/>
  <c r="N1394" i="17"/>
  <c r="M1394" i="17"/>
  <c r="K1394" i="17"/>
  <c r="L1394" i="17" s="1"/>
  <c r="O1394" i="17" l="1"/>
  <c r="N1395" i="17"/>
  <c r="H1396" i="17"/>
  <c r="G1396" i="17" s="1"/>
  <c r="M1395" i="17"/>
  <c r="K1395" i="17"/>
  <c r="L1395" i="17" s="1"/>
  <c r="O1395" i="17" l="1"/>
  <c r="H1397" i="17"/>
  <c r="G1397" i="17" s="1"/>
  <c r="N1396" i="17"/>
  <c r="M1396" i="17"/>
  <c r="K1396" i="17"/>
  <c r="L1396" i="17" s="1"/>
  <c r="O1396" i="17" l="1"/>
  <c r="N1397" i="17"/>
  <c r="H1398" i="17"/>
  <c r="G1398" i="17" s="1"/>
  <c r="M1397" i="17"/>
  <c r="K1397" i="17"/>
  <c r="L1397" i="17" s="1"/>
  <c r="O1397" i="17" l="1"/>
  <c r="H1399" i="17"/>
  <c r="G1399" i="17" s="1"/>
  <c r="N1398" i="17"/>
  <c r="M1398" i="17"/>
  <c r="K1398" i="17"/>
  <c r="L1398" i="17" s="1"/>
  <c r="O1398" i="17" l="1"/>
  <c r="H1400" i="17"/>
  <c r="G1400" i="17" s="1"/>
  <c r="N1399" i="17"/>
  <c r="M1399" i="17"/>
  <c r="K1399" i="17"/>
  <c r="L1399" i="17" s="1"/>
  <c r="O1399" i="17" l="1"/>
  <c r="N1400" i="17"/>
  <c r="H1401" i="17"/>
  <c r="G1401" i="17" s="1"/>
  <c r="K1400" i="17"/>
  <c r="L1400" i="17" s="1"/>
  <c r="M1400" i="17"/>
  <c r="N1401" i="17" l="1"/>
  <c r="H1402" i="17"/>
  <c r="G1402" i="17" s="1"/>
  <c r="O1400" i="17"/>
  <c r="M1401" i="17"/>
  <c r="K1401" i="17"/>
  <c r="L1401" i="17" s="1"/>
  <c r="O1401" i="17" l="1"/>
  <c r="H1403" i="17"/>
  <c r="G1403" i="17" s="1"/>
  <c r="N1402" i="17"/>
  <c r="M1402" i="17"/>
  <c r="K1402" i="17"/>
  <c r="L1402" i="17" s="1"/>
  <c r="O1402" i="17" l="1"/>
  <c r="H1404" i="17"/>
  <c r="G1404" i="17" s="1"/>
  <c r="N1403" i="17"/>
  <c r="M1403" i="17"/>
  <c r="K1403" i="17"/>
  <c r="L1403" i="17" s="1"/>
  <c r="O1403" i="17" l="1"/>
  <c r="H1405" i="17"/>
  <c r="G1405" i="17" s="1"/>
  <c r="N1404" i="17"/>
  <c r="K1404" i="17"/>
  <c r="L1404" i="17" s="1"/>
  <c r="M1404" i="17"/>
  <c r="N1405" i="17" l="1"/>
  <c r="H1406" i="17"/>
  <c r="G1406" i="17" s="1"/>
  <c r="O1404" i="17"/>
  <c r="M1405" i="17"/>
  <c r="K1405" i="17"/>
  <c r="L1405" i="17" s="1"/>
  <c r="O1405" i="17" l="1"/>
  <c r="H1407" i="17"/>
  <c r="G1407" i="17" s="1"/>
  <c r="N1406" i="17"/>
  <c r="M1406" i="17"/>
  <c r="K1406" i="17"/>
  <c r="L1406" i="17" s="1"/>
  <c r="O1406" i="17" l="1"/>
  <c r="N1407" i="17"/>
  <c r="H1408" i="17"/>
  <c r="G1408" i="17" s="1"/>
  <c r="M1407" i="17"/>
  <c r="K1407" i="17"/>
  <c r="L1407" i="17" s="1"/>
  <c r="O1407" i="17" l="1"/>
  <c r="N1408" i="17"/>
  <c r="H1409" i="17"/>
  <c r="G1409" i="17" s="1"/>
  <c r="M1408" i="17"/>
  <c r="K1408" i="17"/>
  <c r="L1408" i="17" s="1"/>
  <c r="O1408" i="17" l="1"/>
  <c r="N1409" i="17"/>
  <c r="H1410" i="17"/>
  <c r="G1410" i="17" s="1"/>
  <c r="M1409" i="17"/>
  <c r="K1409" i="17"/>
  <c r="L1409" i="17" s="1"/>
  <c r="O1409" i="17" l="1"/>
  <c r="H1411" i="17"/>
  <c r="G1411" i="17" s="1"/>
  <c r="N1410" i="17"/>
  <c r="M1410" i="17"/>
  <c r="K1410" i="17"/>
  <c r="L1410" i="17" s="1"/>
  <c r="N1411" i="17" l="1"/>
  <c r="H1412" i="17"/>
  <c r="G1412" i="17" s="1"/>
  <c r="O1410" i="17"/>
  <c r="M1411" i="17"/>
  <c r="K1411" i="17"/>
  <c r="L1411" i="17" s="1"/>
  <c r="H1413" i="17" l="1"/>
  <c r="G1413" i="17" s="1"/>
  <c r="N1412" i="17"/>
  <c r="O1411" i="17"/>
  <c r="M1412" i="17"/>
  <c r="K1412" i="17"/>
  <c r="L1412" i="17" s="1"/>
  <c r="O1412" i="17" l="1"/>
  <c r="N1413" i="17"/>
  <c r="H1414" i="17"/>
  <c r="G1414" i="17" s="1"/>
  <c r="K1413" i="17"/>
  <c r="L1413" i="17" s="1"/>
  <c r="M1413" i="17"/>
  <c r="O1413" i="17" l="1"/>
  <c r="H1415" i="17"/>
  <c r="G1415" i="17" s="1"/>
  <c r="N1414" i="17"/>
  <c r="M1414" i="17"/>
  <c r="K1414" i="17"/>
  <c r="L1414" i="17" s="1"/>
  <c r="O1414" i="17" l="1"/>
  <c r="N1415" i="17"/>
  <c r="H1416" i="17"/>
  <c r="G1416" i="17" s="1"/>
  <c r="M1415" i="17"/>
  <c r="K1415" i="17"/>
  <c r="L1415" i="17" s="1"/>
  <c r="O1415" i="17" l="1"/>
  <c r="N1416" i="17"/>
  <c r="H1417" i="17"/>
  <c r="G1417" i="17" s="1"/>
  <c r="M1416" i="17"/>
  <c r="K1416" i="17"/>
  <c r="L1416" i="17" s="1"/>
  <c r="O1416" i="17" l="1"/>
  <c r="H1418" i="17"/>
  <c r="G1418" i="17" s="1"/>
  <c r="N1417" i="17"/>
  <c r="M1417" i="17"/>
  <c r="K1417" i="17"/>
  <c r="L1417" i="17" s="1"/>
  <c r="O1417" i="17" l="1"/>
  <c r="H1419" i="17"/>
  <c r="G1419" i="17" s="1"/>
  <c r="N1418" i="17"/>
  <c r="M1418" i="17"/>
  <c r="K1418" i="17"/>
  <c r="L1418" i="17" s="1"/>
  <c r="O1418" i="17" l="1"/>
  <c r="N1419" i="17"/>
  <c r="H1420" i="17"/>
  <c r="G1420" i="17" s="1"/>
  <c r="M1419" i="17"/>
  <c r="K1419" i="17"/>
  <c r="L1419" i="17" s="1"/>
  <c r="O1419" i="17" l="1"/>
  <c r="H1421" i="17"/>
  <c r="G1421" i="17" s="1"/>
  <c r="N1420" i="17"/>
  <c r="M1420" i="17"/>
  <c r="K1420" i="17"/>
  <c r="L1420" i="17" s="1"/>
  <c r="O1420" i="17" l="1"/>
  <c r="N1421" i="17"/>
  <c r="H1422" i="17"/>
  <c r="G1422" i="17" s="1"/>
  <c r="M1421" i="17"/>
  <c r="K1421" i="17"/>
  <c r="L1421" i="17" s="1"/>
  <c r="H1423" i="17" l="1"/>
  <c r="G1423" i="17" s="1"/>
  <c r="N1422" i="17"/>
  <c r="O1421" i="17"/>
  <c r="M1422" i="17"/>
  <c r="K1422" i="17"/>
  <c r="L1422" i="17" s="1"/>
  <c r="O1422" i="17" l="1"/>
  <c r="H1424" i="17"/>
  <c r="G1424" i="17" s="1"/>
  <c r="N1423" i="17"/>
  <c r="M1423" i="17"/>
  <c r="K1423" i="17"/>
  <c r="L1423" i="17" s="1"/>
  <c r="O1423" i="17" l="1"/>
  <c r="N1424" i="17"/>
  <c r="H1425" i="17"/>
  <c r="G1425" i="17" s="1"/>
  <c r="K1424" i="17"/>
  <c r="L1424" i="17" s="1"/>
  <c r="M1424" i="17"/>
  <c r="N1425" i="17" l="1"/>
  <c r="H1426" i="17"/>
  <c r="G1426" i="17" s="1"/>
  <c r="O1424" i="17"/>
  <c r="M1425" i="17"/>
  <c r="K1425" i="17"/>
  <c r="L1425" i="17" s="1"/>
  <c r="H1427" i="17" l="1"/>
  <c r="G1427" i="17" s="1"/>
  <c r="N1426" i="17"/>
  <c r="O1425" i="17"/>
  <c r="M1426" i="17"/>
  <c r="K1426" i="17"/>
  <c r="L1426" i="17" s="1"/>
  <c r="O1426" i="17" l="1"/>
  <c r="N1427" i="17"/>
  <c r="H1428" i="17"/>
  <c r="G1428" i="17" s="1"/>
  <c r="M1427" i="17"/>
  <c r="K1427" i="17"/>
  <c r="L1427" i="17" s="1"/>
  <c r="O1427" i="17" l="1"/>
  <c r="H1429" i="17"/>
  <c r="G1429" i="17" s="1"/>
  <c r="N1428" i="17"/>
  <c r="M1428" i="17"/>
  <c r="K1428" i="17"/>
  <c r="L1428" i="17" s="1"/>
  <c r="O1428" i="17" l="1"/>
  <c r="N1429" i="17"/>
  <c r="H1430" i="17"/>
  <c r="G1430" i="17" s="1"/>
  <c r="M1429" i="17"/>
  <c r="K1429" i="17"/>
  <c r="L1429" i="17" s="1"/>
  <c r="O1429" i="17" l="1"/>
  <c r="H1431" i="17"/>
  <c r="G1431" i="17" s="1"/>
  <c r="N1430" i="17"/>
  <c r="M1430" i="17"/>
  <c r="K1430" i="17"/>
  <c r="L1430" i="17" s="1"/>
  <c r="O1430" i="17" l="1"/>
  <c r="N1431" i="17"/>
  <c r="H1432" i="17"/>
  <c r="G1432" i="17" s="1"/>
  <c r="M1431" i="17"/>
  <c r="K1431" i="17"/>
  <c r="L1431" i="17" s="1"/>
  <c r="O1431" i="17" l="1"/>
  <c r="H1433" i="17"/>
  <c r="G1433" i="17" s="1"/>
  <c r="N1432" i="17"/>
  <c r="M1432" i="17"/>
  <c r="K1432" i="17"/>
  <c r="L1432" i="17" s="1"/>
  <c r="O1432" i="17" l="1"/>
  <c r="N1433" i="17"/>
  <c r="H1434" i="17"/>
  <c r="G1434" i="17" s="1"/>
  <c r="M1433" i="17"/>
  <c r="K1433" i="17"/>
  <c r="L1433" i="17" s="1"/>
  <c r="O1433" i="17" l="1"/>
  <c r="H1435" i="17"/>
  <c r="G1435" i="17" s="1"/>
  <c r="N1434" i="17"/>
  <c r="M1434" i="17"/>
  <c r="K1434" i="17"/>
  <c r="L1434" i="17" s="1"/>
  <c r="O1434" i="17" l="1"/>
  <c r="H1436" i="17"/>
  <c r="G1436" i="17" s="1"/>
  <c r="N1435" i="17"/>
  <c r="M1435" i="17"/>
  <c r="K1435" i="17"/>
  <c r="L1435" i="17" s="1"/>
  <c r="O1435" i="17" l="1"/>
  <c r="H1437" i="17"/>
  <c r="G1437" i="17" s="1"/>
  <c r="N1436" i="17"/>
  <c r="K1436" i="17"/>
  <c r="L1436" i="17" s="1"/>
  <c r="M1436" i="17"/>
  <c r="N1437" i="17" l="1"/>
  <c r="H1438" i="17"/>
  <c r="G1438" i="17" s="1"/>
  <c r="O1436" i="17"/>
  <c r="M1437" i="17"/>
  <c r="K1437" i="17"/>
  <c r="L1437" i="17" s="1"/>
  <c r="O1437" i="17" l="1"/>
  <c r="H1439" i="17"/>
  <c r="G1439" i="17" s="1"/>
  <c r="N1438" i="17"/>
  <c r="M1438" i="17"/>
  <c r="K1438" i="17"/>
  <c r="L1438" i="17" s="1"/>
  <c r="O1438" i="17" l="1"/>
  <c r="H1440" i="17"/>
  <c r="G1440" i="17" s="1"/>
  <c r="N1439" i="17"/>
  <c r="M1439" i="17"/>
  <c r="K1439" i="17"/>
  <c r="L1439" i="17" s="1"/>
  <c r="O1439" i="17" l="1"/>
  <c r="H1441" i="17"/>
  <c r="G1441" i="17" s="1"/>
  <c r="N1440" i="17"/>
  <c r="K1440" i="17"/>
  <c r="L1440" i="17" s="1"/>
  <c r="M1440" i="17"/>
  <c r="N1441" i="17" l="1"/>
  <c r="H1442" i="17"/>
  <c r="G1442" i="17" s="1"/>
  <c r="O1440" i="17"/>
  <c r="M1441" i="17"/>
  <c r="K1441" i="17"/>
  <c r="L1441" i="17" s="1"/>
  <c r="O1441" i="17" l="1"/>
  <c r="H1443" i="17"/>
  <c r="G1443" i="17" s="1"/>
  <c r="N1442" i="17"/>
  <c r="M1442" i="17"/>
  <c r="K1442" i="17"/>
  <c r="L1442" i="17" s="1"/>
  <c r="O1442" i="17" l="1"/>
  <c r="N1443" i="17"/>
  <c r="H1444" i="17"/>
  <c r="G1444" i="17" s="1"/>
  <c r="M1443" i="17"/>
  <c r="K1443" i="17"/>
  <c r="L1443" i="17" s="1"/>
  <c r="O1443" i="17" l="1"/>
  <c r="H1445" i="17"/>
  <c r="G1445" i="17" s="1"/>
  <c r="N1444" i="17"/>
  <c r="M1444" i="17"/>
  <c r="K1444" i="17"/>
  <c r="L1444" i="17" s="1"/>
  <c r="O1444" i="17" l="1"/>
  <c r="N1445" i="17"/>
  <c r="H1446" i="17"/>
  <c r="G1446" i="17" s="1"/>
  <c r="M1445" i="17"/>
  <c r="K1445" i="17"/>
  <c r="L1445" i="17" s="1"/>
  <c r="O1445" i="17" l="1"/>
  <c r="H1447" i="17"/>
  <c r="G1447" i="17" s="1"/>
  <c r="N1446" i="17"/>
  <c r="M1446" i="17"/>
  <c r="K1446" i="17"/>
  <c r="L1446" i="17" s="1"/>
  <c r="O1446" i="17" l="1"/>
  <c r="N1447" i="17"/>
  <c r="H1448" i="17"/>
  <c r="G1448" i="17" s="1"/>
  <c r="M1447" i="17"/>
  <c r="K1447" i="17"/>
  <c r="L1447" i="17" s="1"/>
  <c r="O1447" i="17" l="1"/>
  <c r="N1448" i="17"/>
  <c r="H1449" i="17"/>
  <c r="G1449" i="17" s="1"/>
  <c r="M1448" i="17"/>
  <c r="K1448" i="17"/>
  <c r="L1448" i="17" s="1"/>
  <c r="O1448" i="17" l="1"/>
  <c r="H1450" i="17"/>
  <c r="G1450" i="17" s="1"/>
  <c r="N1449" i="17"/>
  <c r="M1449" i="17"/>
  <c r="K1449" i="17"/>
  <c r="L1449" i="17" s="1"/>
  <c r="O1449" i="17" l="1"/>
  <c r="H1451" i="17"/>
  <c r="G1451" i="17" s="1"/>
  <c r="N1450" i="17"/>
  <c r="M1450" i="17"/>
  <c r="K1450" i="17"/>
  <c r="L1450" i="17" s="1"/>
  <c r="O1450" i="17" l="1"/>
  <c r="N1451" i="17"/>
  <c r="H1452" i="17"/>
  <c r="G1452" i="17" s="1"/>
  <c r="M1451" i="17"/>
  <c r="K1451" i="17"/>
  <c r="L1451" i="17" s="1"/>
  <c r="O1451" i="17" l="1"/>
  <c r="H1453" i="17"/>
  <c r="G1453" i="17" s="1"/>
  <c r="N1452" i="17"/>
  <c r="M1452" i="17"/>
  <c r="K1452" i="17"/>
  <c r="L1452" i="17" s="1"/>
  <c r="N1453" i="17" l="1"/>
  <c r="H1454" i="17"/>
  <c r="G1454" i="17" s="1"/>
  <c r="O1452" i="17"/>
  <c r="M1453" i="17"/>
  <c r="K1453" i="17"/>
  <c r="L1453" i="17" s="1"/>
  <c r="O1453" i="17" l="1"/>
  <c r="H1455" i="17"/>
  <c r="G1455" i="17" s="1"/>
  <c r="N1454" i="17"/>
  <c r="M1454" i="17"/>
  <c r="K1454" i="17"/>
  <c r="L1454" i="17" s="1"/>
  <c r="O1454" i="17" l="1"/>
  <c r="N1455" i="17"/>
  <c r="H1456" i="17"/>
  <c r="G1456" i="17" s="1"/>
  <c r="M1455" i="17"/>
  <c r="K1455" i="17"/>
  <c r="L1455" i="17" s="1"/>
  <c r="O1455" i="17" l="1"/>
  <c r="N1456" i="17"/>
  <c r="H1457" i="17"/>
  <c r="G1457" i="17" s="1"/>
  <c r="M1456" i="17"/>
  <c r="K1456" i="17"/>
  <c r="L1456" i="17" s="1"/>
  <c r="O1456" i="17" l="1"/>
  <c r="N1457" i="17"/>
  <c r="H1458" i="17"/>
  <c r="G1458" i="17" s="1"/>
  <c r="M1457" i="17"/>
  <c r="K1457" i="17"/>
  <c r="L1457" i="17" s="1"/>
  <c r="O1457" i="17" l="1"/>
  <c r="M1458" i="17"/>
  <c r="K1458" i="17"/>
  <c r="L1458" i="17" s="1"/>
  <c r="H1459" i="17" l="1"/>
  <c r="G1459" i="17" s="1"/>
  <c r="N1458" i="17"/>
  <c r="O1458" i="17" s="1"/>
  <c r="N1459" i="17" l="1"/>
  <c r="H1460" i="17"/>
  <c r="G1460" i="17" s="1"/>
  <c r="M1459" i="17"/>
  <c r="K1459" i="17"/>
  <c r="L1459" i="17" s="1"/>
  <c r="O1459" i="17" l="1"/>
  <c r="H1461" i="17"/>
  <c r="G1461" i="17" s="1"/>
  <c r="N1460" i="17"/>
  <c r="M1460" i="17"/>
  <c r="K1460" i="17"/>
  <c r="L1460" i="17" s="1"/>
  <c r="O1460" i="17" l="1"/>
  <c r="H1462" i="17"/>
  <c r="G1462" i="17" s="1"/>
  <c r="N1461" i="17"/>
  <c r="M1461" i="17"/>
  <c r="K1461" i="17"/>
  <c r="L1461" i="17" s="1"/>
  <c r="O1461" i="17" l="1"/>
  <c r="H1463" i="17"/>
  <c r="G1463" i="17" s="1"/>
  <c r="N1462" i="17"/>
  <c r="M1462" i="17"/>
  <c r="K1462" i="17"/>
  <c r="L1462" i="17" s="1"/>
  <c r="O1462" i="17" l="1"/>
  <c r="N1463" i="17"/>
  <c r="H1464" i="17"/>
  <c r="G1464" i="17" s="1"/>
  <c r="M1463" i="17"/>
  <c r="K1463" i="17"/>
  <c r="L1463" i="17" s="1"/>
  <c r="N1464" i="17" l="1"/>
  <c r="H1465" i="17"/>
  <c r="G1465" i="17" s="1"/>
  <c r="O1463" i="17"/>
  <c r="M1464" i="17"/>
  <c r="K1464" i="17"/>
  <c r="L1464" i="17" s="1"/>
  <c r="N1465" i="17" l="1"/>
  <c r="H1466" i="17"/>
  <c r="G1466" i="17" s="1"/>
  <c r="O1464" i="17"/>
  <c r="M1465" i="17"/>
  <c r="K1465" i="17"/>
  <c r="L1465" i="17" s="1"/>
  <c r="O1465" i="17" l="1"/>
  <c r="H1467" i="17"/>
  <c r="G1467" i="17" s="1"/>
  <c r="N1466" i="17"/>
  <c r="M1466" i="17"/>
  <c r="K1466" i="17"/>
  <c r="L1466" i="17" s="1"/>
  <c r="O1466" i="17" l="1"/>
  <c r="N1467" i="17"/>
  <c r="H1468" i="17"/>
  <c r="G1468" i="17" s="1"/>
  <c r="M1467" i="17"/>
  <c r="K1467" i="17"/>
  <c r="L1467" i="17" s="1"/>
  <c r="O1467" i="17" l="1"/>
  <c r="H1469" i="17"/>
  <c r="G1469" i="17" s="1"/>
  <c r="N1468" i="17"/>
  <c r="M1468" i="17"/>
  <c r="K1468" i="17"/>
  <c r="L1468" i="17" s="1"/>
  <c r="O1468" i="17" l="1"/>
  <c r="N1469" i="17"/>
  <c r="H1470" i="17"/>
  <c r="G1470" i="17" s="1"/>
  <c r="M1469" i="17"/>
  <c r="K1469" i="17"/>
  <c r="L1469" i="17" s="1"/>
  <c r="O1469" i="17" l="1"/>
  <c r="H1471" i="17"/>
  <c r="G1471" i="17" s="1"/>
  <c r="N1470" i="17"/>
  <c r="M1470" i="17"/>
  <c r="K1470" i="17"/>
  <c r="L1470" i="17" s="1"/>
  <c r="O1470" i="17" l="1"/>
  <c r="N1471" i="17"/>
  <c r="H1472" i="17"/>
  <c r="G1472" i="17" s="1"/>
  <c r="K1471" i="17"/>
  <c r="L1471" i="17" s="1"/>
  <c r="M1471" i="17"/>
  <c r="O1471" i="17" l="1"/>
  <c r="N1472" i="17"/>
  <c r="H1473" i="17"/>
  <c r="G1473" i="17" s="1"/>
  <c r="M1472" i="17"/>
  <c r="K1472" i="17"/>
  <c r="L1472" i="17" s="1"/>
  <c r="O1472" i="17" l="1"/>
  <c r="H1474" i="17"/>
  <c r="G1474" i="17" s="1"/>
  <c r="N1473" i="17"/>
  <c r="M1473" i="17"/>
  <c r="K1473" i="17"/>
  <c r="L1473" i="17" s="1"/>
  <c r="O1473" i="17" l="1"/>
  <c r="H1475" i="17"/>
  <c r="G1475" i="17" s="1"/>
  <c r="N1474" i="17"/>
  <c r="K1474" i="17"/>
  <c r="L1474" i="17" s="1"/>
  <c r="M1474" i="17"/>
  <c r="O1474" i="17" l="1"/>
  <c r="N1475" i="17"/>
  <c r="H1476" i="17"/>
  <c r="G1476" i="17" s="1"/>
  <c r="M1475" i="17"/>
  <c r="K1475" i="17"/>
  <c r="L1475" i="17" s="1"/>
  <c r="O1475" i="17" l="1"/>
  <c r="M1476" i="17"/>
  <c r="K1476" i="17"/>
  <c r="L1476" i="17" s="1"/>
  <c r="H1477" i="17" l="1"/>
  <c r="G1477" i="17" s="1"/>
  <c r="N1476" i="17"/>
  <c r="O1476" i="17" s="1"/>
  <c r="N1477" i="17" l="1"/>
  <c r="H1478" i="17"/>
  <c r="G1478" i="17" s="1"/>
  <c r="M1477" i="17"/>
  <c r="K1477" i="17"/>
  <c r="L1477" i="17" s="1"/>
  <c r="O1477" i="17" l="1"/>
  <c r="H1479" i="17"/>
  <c r="G1479" i="17" s="1"/>
  <c r="N1478" i="17"/>
  <c r="M1478" i="17"/>
  <c r="K1478" i="17"/>
  <c r="L1478" i="17" s="1"/>
  <c r="O1478" i="17" l="1"/>
  <c r="N1479" i="17"/>
  <c r="H1480" i="17"/>
  <c r="G1480" i="17" s="1"/>
  <c r="M1479" i="17"/>
  <c r="K1479" i="17"/>
  <c r="L1479" i="17" s="1"/>
  <c r="O1479" i="17" l="1"/>
  <c r="N1480" i="17"/>
  <c r="H1481" i="17"/>
  <c r="G1481" i="17" s="1"/>
  <c r="M1480" i="17"/>
  <c r="K1480" i="17"/>
  <c r="L1480" i="17" s="1"/>
  <c r="O1480" i="17" l="1"/>
  <c r="N1481" i="17"/>
  <c r="H1482" i="17"/>
  <c r="G1482" i="17" s="1"/>
  <c r="M1481" i="17"/>
  <c r="K1481" i="17"/>
  <c r="L1481" i="17" s="1"/>
  <c r="O1481" i="17" l="1"/>
  <c r="H1483" i="17"/>
  <c r="G1483" i="17" s="1"/>
  <c r="N1482" i="17"/>
  <c r="M1482" i="17"/>
  <c r="K1482" i="17"/>
  <c r="L1482" i="17" s="1"/>
  <c r="O1482" i="17" l="1"/>
  <c r="N1483" i="17"/>
  <c r="H1484" i="17"/>
  <c r="G1484" i="17" s="1"/>
  <c r="K1483" i="17"/>
  <c r="L1483" i="17" s="1"/>
  <c r="M1483" i="17"/>
  <c r="H1485" i="17" l="1"/>
  <c r="G1485" i="17" s="1"/>
  <c r="N1484" i="17"/>
  <c r="O1483" i="17"/>
  <c r="M1484" i="17"/>
  <c r="K1484" i="17"/>
  <c r="L1484" i="17" s="1"/>
  <c r="O1484" i="17" l="1"/>
  <c r="N1485" i="17"/>
  <c r="H1486" i="17"/>
  <c r="G1486" i="17" s="1"/>
  <c r="K1485" i="17"/>
  <c r="L1485" i="17" s="1"/>
  <c r="M1485" i="17"/>
  <c r="H1487" i="17" l="1"/>
  <c r="G1487" i="17" s="1"/>
  <c r="N1486" i="17"/>
  <c r="O1485" i="17"/>
  <c r="M1486" i="17"/>
  <c r="K1486" i="17"/>
  <c r="L1486" i="17" s="1"/>
  <c r="N1487" i="17" l="1"/>
  <c r="H1488" i="17"/>
  <c r="G1488" i="17" s="1"/>
  <c r="O1486" i="17"/>
  <c r="M1487" i="17"/>
  <c r="K1487" i="17"/>
  <c r="L1487" i="17" s="1"/>
  <c r="O1487" i="17" l="1"/>
  <c r="N1488" i="17"/>
  <c r="H1489" i="17"/>
  <c r="G1489" i="17" s="1"/>
  <c r="M1488" i="17"/>
  <c r="K1488" i="17"/>
  <c r="L1488" i="17" s="1"/>
  <c r="O1488" i="17" l="1"/>
  <c r="M1489" i="17"/>
  <c r="K1489" i="17"/>
  <c r="L1489" i="17" s="1"/>
  <c r="H1490" i="17" l="1"/>
  <c r="G1490" i="17" s="1"/>
  <c r="N1489" i="17"/>
  <c r="O1489" i="17" s="1"/>
  <c r="H1491" i="17" l="1"/>
  <c r="G1491" i="17" s="1"/>
  <c r="N1490" i="17"/>
  <c r="M1490" i="17"/>
  <c r="K1490" i="17"/>
  <c r="L1490" i="17" s="1"/>
  <c r="O1490" i="17" l="1"/>
  <c r="N1491" i="17"/>
  <c r="H1492" i="17"/>
  <c r="G1492" i="17" s="1"/>
  <c r="M1491" i="17"/>
  <c r="K1491" i="17"/>
  <c r="L1491" i="17" s="1"/>
  <c r="O1491" i="17" l="1"/>
  <c r="H1493" i="17"/>
  <c r="G1493" i="17" s="1"/>
  <c r="N1492" i="17"/>
  <c r="M1492" i="17"/>
  <c r="K1492" i="17"/>
  <c r="L1492" i="17" s="1"/>
  <c r="O1492" i="17" l="1"/>
  <c r="H1494" i="17"/>
  <c r="G1494" i="17" s="1"/>
  <c r="N1493" i="17"/>
  <c r="M1493" i="17"/>
  <c r="K1493" i="17"/>
  <c r="L1493" i="17" s="1"/>
  <c r="O1493" i="17" l="1"/>
  <c r="H1495" i="17"/>
  <c r="G1495" i="17" s="1"/>
  <c r="N1494" i="17"/>
  <c r="K1494" i="17"/>
  <c r="L1494" i="17" s="1"/>
  <c r="M1494" i="17"/>
  <c r="H1496" i="17" l="1"/>
  <c r="G1496" i="17" s="1"/>
  <c r="N1495" i="17"/>
  <c r="O1494" i="17"/>
  <c r="M1495" i="17"/>
  <c r="K1495" i="17"/>
  <c r="L1495" i="17" s="1"/>
  <c r="O1495" i="17" l="1"/>
  <c r="H1497" i="17"/>
  <c r="G1497" i="17" s="1"/>
  <c r="N1496" i="17"/>
  <c r="K1496" i="17"/>
  <c r="L1496" i="17" s="1"/>
  <c r="M1496" i="17"/>
  <c r="O1496" i="17" l="1"/>
  <c r="N1497" i="17"/>
  <c r="H1498" i="17"/>
  <c r="G1498" i="17" s="1"/>
  <c r="M1497" i="17"/>
  <c r="K1497" i="17"/>
  <c r="L1497" i="17" s="1"/>
  <c r="O1497" i="17" l="1"/>
  <c r="H1499" i="17"/>
  <c r="G1499" i="17" s="1"/>
  <c r="N1498" i="17"/>
  <c r="M1498" i="17"/>
  <c r="K1498" i="17"/>
  <c r="L1498" i="17" s="1"/>
  <c r="O1498" i="17" l="1"/>
  <c r="N1499" i="17"/>
  <c r="H1500" i="17"/>
  <c r="G1500" i="17" s="1"/>
  <c r="M1499" i="17"/>
  <c r="K1499" i="17"/>
  <c r="L1499" i="17" s="1"/>
  <c r="O1499" i="17" l="1"/>
  <c r="H1501" i="17"/>
  <c r="G1501" i="17" s="1"/>
  <c r="N1500" i="17"/>
  <c r="M1500" i="17"/>
  <c r="K1500" i="17"/>
  <c r="L1500" i="17" s="1"/>
  <c r="O1500" i="17" l="1"/>
  <c r="H1502" i="17"/>
  <c r="G1502" i="17" s="1"/>
  <c r="N1501" i="17"/>
  <c r="M1501" i="17"/>
  <c r="K1501" i="17"/>
  <c r="L1501" i="17" s="1"/>
  <c r="O1501" i="17" l="1"/>
  <c r="H1503" i="17"/>
  <c r="G1503" i="17" s="1"/>
  <c r="N1502" i="17"/>
  <c r="K1502" i="17"/>
  <c r="L1502" i="17" s="1"/>
  <c r="M1502" i="17"/>
  <c r="N1503" i="17" l="1"/>
  <c r="H1504" i="17"/>
  <c r="G1504" i="17" s="1"/>
  <c r="O1502" i="17"/>
  <c r="M1503" i="17"/>
  <c r="K1503" i="17"/>
  <c r="L1503" i="17" s="1"/>
  <c r="O1503" i="17" l="1"/>
  <c r="H1505" i="17"/>
  <c r="G1505" i="17" s="1"/>
  <c r="N1504" i="17"/>
  <c r="M1504" i="17"/>
  <c r="K1504" i="17"/>
  <c r="L1504" i="17" s="1"/>
  <c r="O1504" i="17" l="1"/>
  <c r="H1506" i="17"/>
  <c r="G1506" i="17" s="1"/>
  <c r="N1505" i="17"/>
  <c r="M1505" i="17"/>
  <c r="K1505" i="17"/>
  <c r="L1505" i="17" s="1"/>
  <c r="O1505" i="17" l="1"/>
  <c r="H1507" i="17"/>
  <c r="G1507" i="17" s="1"/>
  <c r="N1506" i="17"/>
  <c r="K1506" i="17"/>
  <c r="L1506" i="17" s="1"/>
  <c r="M1506" i="17"/>
  <c r="H1508" i="17" l="1"/>
  <c r="G1508" i="17" s="1"/>
  <c r="N1507" i="17"/>
  <c r="O1506" i="17"/>
  <c r="M1507" i="17"/>
  <c r="K1507" i="17"/>
  <c r="L1507" i="17" s="1"/>
  <c r="H1509" i="17" l="1"/>
  <c r="G1509" i="17" s="1"/>
  <c r="N1508" i="17"/>
  <c r="O1507" i="17"/>
  <c r="K1508" i="17"/>
  <c r="L1508" i="17" s="1"/>
  <c r="M1508" i="17"/>
  <c r="H1510" i="17" l="1"/>
  <c r="G1510" i="17" s="1"/>
  <c r="N1509" i="17"/>
  <c r="O1508" i="17"/>
  <c r="M1509" i="17"/>
  <c r="K1509" i="17"/>
  <c r="L1509" i="17" s="1"/>
  <c r="O1509" i="17" l="1"/>
  <c r="H1511" i="17"/>
  <c r="G1511" i="17" s="1"/>
  <c r="N1510" i="17"/>
  <c r="M1510" i="17"/>
  <c r="K1510" i="17"/>
  <c r="L1510" i="17" s="1"/>
  <c r="O1510" i="17" l="1"/>
  <c r="N1511" i="17"/>
  <c r="H1512" i="17"/>
  <c r="G1512" i="17" s="1"/>
  <c r="M1511" i="17"/>
  <c r="K1511" i="17"/>
  <c r="L1511" i="17" s="1"/>
  <c r="O1511" i="17" l="1"/>
  <c r="N1512" i="17"/>
  <c r="H1513" i="17"/>
  <c r="G1513" i="17" s="1"/>
  <c r="M1512" i="17"/>
  <c r="K1512" i="17"/>
  <c r="L1512" i="17" s="1"/>
  <c r="O1512" i="17" l="1"/>
  <c r="H1514" i="17"/>
  <c r="G1514" i="17" s="1"/>
  <c r="N1513" i="17"/>
  <c r="M1513" i="17"/>
  <c r="K1513" i="17"/>
  <c r="L1513" i="17" s="1"/>
  <c r="O1513" i="17" l="1"/>
  <c r="H1515" i="17"/>
  <c r="G1515" i="17" s="1"/>
  <c r="N1514" i="17"/>
  <c r="M1514" i="17"/>
  <c r="K1514" i="17"/>
  <c r="L1514" i="17" s="1"/>
  <c r="O1514" i="17" l="1"/>
  <c r="H1516" i="17"/>
  <c r="G1516" i="17" s="1"/>
  <c r="N1515" i="17"/>
  <c r="M1515" i="17"/>
  <c r="K1515" i="17"/>
  <c r="L1515" i="17" s="1"/>
  <c r="O1515" i="17" l="1"/>
  <c r="H1517" i="17"/>
  <c r="G1517" i="17" s="1"/>
  <c r="N1516" i="17"/>
  <c r="K1516" i="17"/>
  <c r="L1516" i="17" s="1"/>
  <c r="M1516" i="17"/>
  <c r="N1517" i="17" l="1"/>
  <c r="H1518" i="17"/>
  <c r="G1518" i="17" s="1"/>
  <c r="O1516" i="17"/>
  <c r="K1517" i="17"/>
  <c r="L1517" i="17" s="1"/>
  <c r="M1517" i="17"/>
  <c r="H1519" i="17" l="1"/>
  <c r="G1519" i="17" s="1"/>
  <c r="N1518" i="17"/>
  <c r="O1517" i="17"/>
  <c r="M1518" i="17"/>
  <c r="K1518" i="17"/>
  <c r="L1518" i="17" s="1"/>
  <c r="O1518" i="17" l="1"/>
  <c r="N1519" i="17"/>
  <c r="H1520" i="17"/>
  <c r="G1520" i="17" s="1"/>
  <c r="K1519" i="17"/>
  <c r="L1519" i="17" s="1"/>
  <c r="M1519" i="17"/>
  <c r="O1519" i="17" l="1"/>
  <c r="H1521" i="17"/>
  <c r="G1521" i="17" s="1"/>
  <c r="N1520" i="17"/>
  <c r="M1520" i="17"/>
  <c r="K1520" i="17"/>
  <c r="L1520" i="17" s="1"/>
  <c r="O1520" i="17" l="1"/>
  <c r="N1521" i="17"/>
  <c r="H1522" i="17"/>
  <c r="G1522" i="17" s="1"/>
  <c r="M1521" i="17"/>
  <c r="K1521" i="17"/>
  <c r="L1521" i="17" s="1"/>
  <c r="O1521" i="17" l="1"/>
  <c r="H1523" i="17"/>
  <c r="G1523" i="17" s="1"/>
  <c r="N1522" i="17"/>
  <c r="M1522" i="17"/>
  <c r="K1522" i="17"/>
  <c r="L1522" i="17" s="1"/>
  <c r="O1522" i="17" l="1"/>
  <c r="H1524" i="17"/>
  <c r="G1524" i="17" s="1"/>
  <c r="N1523" i="17"/>
  <c r="M1523" i="17"/>
  <c r="K1523" i="17"/>
  <c r="L1523" i="17" s="1"/>
  <c r="O1523" i="17" l="1"/>
  <c r="H1525" i="17"/>
  <c r="G1525" i="17" s="1"/>
  <c r="N1524" i="17"/>
  <c r="K1524" i="17"/>
  <c r="L1524" i="17" s="1"/>
  <c r="M1524" i="17"/>
  <c r="O1524" i="17" l="1"/>
  <c r="N1525" i="17"/>
  <c r="H1526" i="17"/>
  <c r="G1526" i="17" s="1"/>
  <c r="M1525" i="17"/>
  <c r="K1525" i="17"/>
  <c r="L1525" i="17" s="1"/>
  <c r="O1525" i="17" l="1"/>
  <c r="H1527" i="17"/>
  <c r="G1527" i="17" s="1"/>
  <c r="N1526" i="17"/>
  <c r="M1526" i="17"/>
  <c r="K1526" i="17"/>
  <c r="L1526" i="17" s="1"/>
  <c r="O1526" i="17" l="1"/>
  <c r="H1528" i="17"/>
  <c r="G1528" i="17" s="1"/>
  <c r="N1527" i="17"/>
  <c r="M1527" i="17"/>
  <c r="K1527" i="17"/>
  <c r="L1527" i="17" s="1"/>
  <c r="O1527" i="17" l="1"/>
  <c r="N1528" i="17"/>
  <c r="H1529" i="17"/>
  <c r="G1529" i="17" s="1"/>
  <c r="K1528" i="17"/>
  <c r="L1528" i="17" s="1"/>
  <c r="M1528" i="17"/>
  <c r="O1528" i="17" l="1"/>
  <c r="N1529" i="17"/>
  <c r="H1530" i="17"/>
  <c r="G1530" i="17" s="1"/>
  <c r="M1529" i="17"/>
  <c r="K1529" i="17"/>
  <c r="L1529" i="17" s="1"/>
  <c r="M1530" i="17" l="1"/>
  <c r="K1530" i="17"/>
  <c r="L1530" i="17" s="1"/>
  <c r="O1529" i="17"/>
  <c r="H1531" i="17" l="1"/>
  <c r="G1531" i="17" s="1"/>
  <c r="N1530" i="17"/>
  <c r="O1530" i="17" s="1"/>
  <c r="N1531" i="17" l="1"/>
  <c r="H1532" i="17"/>
  <c r="G1532" i="17" s="1"/>
  <c r="M1531" i="17"/>
  <c r="K1531" i="17"/>
  <c r="L1531" i="17" s="1"/>
  <c r="O1531" i="17" l="1"/>
  <c r="H1533" i="17"/>
  <c r="G1533" i="17" s="1"/>
  <c r="N1532" i="17"/>
  <c r="M1532" i="17"/>
  <c r="K1532" i="17"/>
  <c r="L1532" i="17" s="1"/>
  <c r="O1532" i="17" l="1"/>
  <c r="N1533" i="17"/>
  <c r="H1534" i="17"/>
  <c r="G1534" i="17" s="1"/>
  <c r="M1533" i="17"/>
  <c r="K1533" i="17"/>
  <c r="L1533" i="17" s="1"/>
  <c r="O1533" i="17" l="1"/>
  <c r="M1534" i="17"/>
  <c r="K1534" i="17"/>
  <c r="L1534" i="17" s="1"/>
  <c r="H1535" i="17" l="1"/>
  <c r="G1535" i="17" s="1"/>
  <c r="N1534" i="17"/>
  <c r="O1534" i="17" s="1"/>
  <c r="N1535" i="17" l="1"/>
  <c r="H1536" i="17"/>
  <c r="G1536" i="17" s="1"/>
  <c r="M1535" i="17"/>
  <c r="K1535" i="17"/>
  <c r="L1535" i="17" s="1"/>
  <c r="O1535" i="17" l="1"/>
  <c r="N1536" i="17"/>
  <c r="H1537" i="17"/>
  <c r="G1537" i="17" s="1"/>
  <c r="M1536" i="17"/>
  <c r="K1536" i="17"/>
  <c r="L1536" i="17" s="1"/>
  <c r="O1536" i="17" l="1"/>
  <c r="N1537" i="17"/>
  <c r="H1538" i="17"/>
  <c r="G1538" i="17" s="1"/>
  <c r="M1537" i="17"/>
  <c r="K1537" i="17"/>
  <c r="L1537" i="17" s="1"/>
  <c r="O1537" i="17" l="1"/>
  <c r="H1539" i="17"/>
  <c r="G1539" i="17" s="1"/>
  <c r="N1538" i="17"/>
  <c r="M1538" i="17"/>
  <c r="K1538" i="17"/>
  <c r="L1538" i="17" s="1"/>
  <c r="O1538" i="17" l="1"/>
  <c r="N1539" i="17"/>
  <c r="H1540" i="17"/>
  <c r="G1540" i="17" s="1"/>
  <c r="K1539" i="17"/>
  <c r="L1539" i="17" s="1"/>
  <c r="M1539" i="17"/>
  <c r="H1541" i="17" l="1"/>
  <c r="G1541" i="17" s="1"/>
  <c r="N1540" i="17"/>
  <c r="O1539" i="17"/>
  <c r="M1540" i="17"/>
  <c r="K1540" i="17"/>
  <c r="L1540" i="17" s="1"/>
  <c r="O1540" i="17" l="1"/>
  <c r="N1541" i="17"/>
  <c r="H1542" i="17"/>
  <c r="G1542" i="17" s="1"/>
  <c r="M1541" i="17"/>
  <c r="K1541" i="17"/>
  <c r="L1541" i="17" s="1"/>
  <c r="O1541" i="17" l="1"/>
  <c r="H1543" i="17"/>
  <c r="G1543" i="17" s="1"/>
  <c r="N1542" i="17"/>
  <c r="M1542" i="17"/>
  <c r="K1542" i="17"/>
  <c r="L1542" i="17" s="1"/>
  <c r="O1542" i="17" l="1"/>
  <c r="N1543" i="17"/>
  <c r="H1544" i="17"/>
  <c r="G1544" i="17" s="1"/>
  <c r="K1543" i="17"/>
  <c r="L1543" i="17" s="1"/>
  <c r="M1543" i="17"/>
  <c r="O1543" i="17" l="1"/>
  <c r="N1544" i="17"/>
  <c r="H1545" i="17"/>
  <c r="G1545" i="17" s="1"/>
  <c r="M1544" i="17"/>
  <c r="K1544" i="17"/>
  <c r="L1544" i="17" s="1"/>
  <c r="O1544" i="17" l="1"/>
  <c r="N1545" i="17"/>
  <c r="H1546" i="17"/>
  <c r="G1546" i="17" s="1"/>
  <c r="M1545" i="17"/>
  <c r="K1545" i="17"/>
  <c r="L1545" i="17" s="1"/>
  <c r="O1545" i="17" l="1"/>
  <c r="H1547" i="17"/>
  <c r="G1547" i="17" s="1"/>
  <c r="N1546" i="17"/>
  <c r="M1546" i="17"/>
  <c r="K1546" i="17"/>
  <c r="L1546" i="17" s="1"/>
  <c r="H1548" i="17" l="1"/>
  <c r="G1548" i="17" s="1"/>
  <c r="N1547" i="17"/>
  <c r="O1546" i="17"/>
  <c r="K1547" i="17"/>
  <c r="L1547" i="17" s="1"/>
  <c r="M1547" i="17"/>
  <c r="O1547" i="17" l="1"/>
  <c r="H1549" i="17"/>
  <c r="G1549" i="17" s="1"/>
  <c r="N1548" i="17"/>
  <c r="K1548" i="17"/>
  <c r="L1548" i="17" s="1"/>
  <c r="M1548" i="17"/>
  <c r="O1548" i="17" l="1"/>
  <c r="H1550" i="17"/>
  <c r="G1550" i="17" s="1"/>
  <c r="N1549" i="17"/>
  <c r="M1549" i="17"/>
  <c r="K1549" i="17"/>
  <c r="L1549" i="17" s="1"/>
  <c r="O1549" i="17" l="1"/>
  <c r="H1551" i="17"/>
  <c r="G1551" i="17" s="1"/>
  <c r="N1550" i="17"/>
  <c r="K1550" i="17"/>
  <c r="L1550" i="17" s="1"/>
  <c r="M1550" i="17"/>
  <c r="N1551" i="17" l="1"/>
  <c r="H1552" i="17"/>
  <c r="G1552" i="17" s="1"/>
  <c r="O1550" i="17"/>
  <c r="M1551" i="17"/>
  <c r="K1551" i="17"/>
  <c r="L1551" i="17" s="1"/>
  <c r="O1551" i="17" l="1"/>
  <c r="N1552" i="17"/>
  <c r="H1553" i="17"/>
  <c r="G1553" i="17" s="1"/>
  <c r="M1552" i="17"/>
  <c r="K1552" i="17"/>
  <c r="L1552" i="17" s="1"/>
  <c r="O1552" i="17" l="1"/>
  <c r="N1553" i="17"/>
  <c r="H1554" i="17"/>
  <c r="G1554" i="17" s="1"/>
  <c r="M1553" i="17"/>
  <c r="K1553" i="17"/>
  <c r="L1553" i="17" s="1"/>
  <c r="O1553" i="17" l="1"/>
  <c r="H1555" i="17"/>
  <c r="G1555" i="17" s="1"/>
  <c r="N1554" i="17"/>
  <c r="M1554" i="17"/>
  <c r="K1554" i="17"/>
  <c r="L1554" i="17" s="1"/>
  <c r="O1554" i="17" l="1"/>
  <c r="N1555" i="17"/>
  <c r="H1556" i="17"/>
  <c r="G1556" i="17" s="1"/>
  <c r="M1555" i="17"/>
  <c r="K1555" i="17"/>
  <c r="L1555" i="17" s="1"/>
  <c r="O1555" i="17" l="1"/>
  <c r="H1557" i="17"/>
  <c r="G1557" i="17" s="1"/>
  <c r="N1556" i="17"/>
  <c r="M1556" i="17"/>
  <c r="K1556" i="17"/>
  <c r="L1556" i="17" s="1"/>
  <c r="O1556" i="17" l="1"/>
  <c r="N1557" i="17"/>
  <c r="H1558" i="17"/>
  <c r="G1558" i="17" s="1"/>
  <c r="M1557" i="17"/>
  <c r="K1557" i="17"/>
  <c r="L1557" i="17" s="1"/>
  <c r="O1557" i="17" l="1"/>
  <c r="H1559" i="17"/>
  <c r="G1559" i="17" s="1"/>
  <c r="N1558" i="17"/>
  <c r="M1558" i="17"/>
  <c r="K1558" i="17"/>
  <c r="L1558" i="17" s="1"/>
  <c r="O1558" i="17" l="1"/>
  <c r="H1560" i="17"/>
  <c r="G1560" i="17" s="1"/>
  <c r="N1559" i="17"/>
  <c r="M1559" i="17"/>
  <c r="K1559" i="17"/>
  <c r="L1559" i="17" s="1"/>
  <c r="O1559" i="17" l="1"/>
  <c r="H1561" i="17"/>
  <c r="G1561" i="17" s="1"/>
  <c r="N1560" i="17"/>
  <c r="K1560" i="17"/>
  <c r="L1560" i="17" s="1"/>
  <c r="M1560" i="17"/>
  <c r="O1560" i="17" l="1"/>
  <c r="H1562" i="17"/>
  <c r="G1562" i="17" s="1"/>
  <c r="N1561" i="17"/>
  <c r="M1561" i="17"/>
  <c r="K1561" i="17"/>
  <c r="L1561" i="17" s="1"/>
  <c r="O1561" i="17" l="1"/>
  <c r="H1563" i="17"/>
  <c r="G1563" i="17" s="1"/>
  <c r="N1562" i="17"/>
  <c r="M1562" i="17"/>
  <c r="K1562" i="17"/>
  <c r="L1562" i="17" s="1"/>
  <c r="O1562" i="17" l="1"/>
  <c r="N1563" i="17"/>
  <c r="H1564" i="17"/>
  <c r="G1564" i="17" s="1"/>
  <c r="M1563" i="17"/>
  <c r="K1563" i="17"/>
  <c r="L1563" i="17" s="1"/>
  <c r="O1563" i="17" l="1"/>
  <c r="M1564" i="17"/>
  <c r="K1564" i="17"/>
  <c r="L1564" i="17" s="1"/>
  <c r="H1565" i="17" l="1"/>
  <c r="G1565" i="17" s="1"/>
  <c r="N1564" i="17"/>
  <c r="O1564" i="17" s="1"/>
  <c r="N1565" i="17" l="1"/>
  <c r="H1566" i="17"/>
  <c r="G1566" i="17" s="1"/>
  <c r="M1565" i="17"/>
  <c r="K1565" i="17"/>
  <c r="L1565" i="17" s="1"/>
  <c r="O1565" i="17" l="1"/>
  <c r="H1567" i="17"/>
  <c r="G1567" i="17" s="1"/>
  <c r="N1566" i="17"/>
  <c r="M1566" i="17"/>
  <c r="K1566" i="17"/>
  <c r="L1566" i="17" s="1"/>
  <c r="O1566" i="17" l="1"/>
  <c r="H1568" i="17"/>
  <c r="G1568" i="17" s="1"/>
  <c r="N1567" i="17"/>
  <c r="M1567" i="17"/>
  <c r="K1567" i="17"/>
  <c r="L1567" i="17" s="1"/>
  <c r="O1567" i="17" l="1"/>
  <c r="H1569" i="17"/>
  <c r="G1569" i="17" s="1"/>
  <c r="N1568" i="17"/>
  <c r="K1568" i="17"/>
  <c r="L1568" i="17" s="1"/>
  <c r="M1568" i="17"/>
  <c r="N1569" i="17" l="1"/>
  <c r="H1570" i="17"/>
  <c r="G1570" i="17" s="1"/>
  <c r="O1568" i="17"/>
  <c r="M1569" i="17"/>
  <c r="K1569" i="17"/>
  <c r="L1569" i="17" s="1"/>
  <c r="H1571" i="17" l="1"/>
  <c r="G1571" i="17" s="1"/>
  <c r="N1570" i="17"/>
  <c r="O1569" i="17"/>
  <c r="M1570" i="17"/>
  <c r="K1570" i="17"/>
  <c r="L1570" i="17" s="1"/>
  <c r="O1570" i="17" l="1"/>
  <c r="N1571" i="17"/>
  <c r="H1572" i="17"/>
  <c r="G1572" i="17" s="1"/>
  <c r="K1571" i="17"/>
  <c r="L1571" i="17" s="1"/>
  <c r="M1571" i="17"/>
  <c r="H1573" i="17" l="1"/>
  <c r="G1573" i="17" s="1"/>
  <c r="N1572" i="17"/>
  <c r="O1571" i="17"/>
  <c r="M1572" i="17"/>
  <c r="K1572" i="17"/>
  <c r="L1572" i="17" s="1"/>
  <c r="N1573" i="17" l="1"/>
  <c r="H1574" i="17"/>
  <c r="G1574" i="17" s="1"/>
  <c r="O1572" i="17"/>
  <c r="M1573" i="17"/>
  <c r="K1573" i="17"/>
  <c r="L1573" i="17" s="1"/>
  <c r="O1573" i="17" l="1"/>
  <c r="H1575" i="17"/>
  <c r="G1575" i="17" s="1"/>
  <c r="N1574" i="17"/>
  <c r="M1574" i="17"/>
  <c r="K1574" i="17"/>
  <c r="L1574" i="17" s="1"/>
  <c r="O1574" i="17" l="1"/>
  <c r="N1575" i="17"/>
  <c r="H1576" i="17"/>
  <c r="G1576" i="17" s="1"/>
  <c r="M1575" i="17"/>
  <c r="K1575" i="17"/>
  <c r="L1575" i="17" s="1"/>
  <c r="O1575" i="17" l="1"/>
  <c r="N1576" i="17"/>
  <c r="H1577" i="17"/>
  <c r="G1577" i="17" s="1"/>
  <c r="M1576" i="17"/>
  <c r="K1576" i="17"/>
  <c r="L1576" i="17" s="1"/>
  <c r="O1576" i="17" l="1"/>
  <c r="N1577" i="17"/>
  <c r="H1578" i="17"/>
  <c r="G1578" i="17" s="1"/>
  <c r="M1577" i="17"/>
  <c r="K1577" i="17"/>
  <c r="L1577" i="17" s="1"/>
  <c r="O1577" i="17" l="1"/>
  <c r="H1579" i="17"/>
  <c r="G1579" i="17" s="1"/>
  <c r="N1578" i="17"/>
  <c r="M1578" i="17"/>
  <c r="K1578" i="17"/>
  <c r="L1578" i="17" s="1"/>
  <c r="O1578" i="17" l="1"/>
  <c r="N1579" i="17"/>
  <c r="H1580" i="17"/>
  <c r="G1580" i="17" s="1"/>
  <c r="M1579" i="17"/>
  <c r="K1579" i="17"/>
  <c r="L1579" i="17" s="1"/>
  <c r="O1579" i="17" l="1"/>
  <c r="H1581" i="17"/>
  <c r="G1581" i="17" s="1"/>
  <c r="N1580" i="17"/>
  <c r="M1580" i="17"/>
  <c r="K1580" i="17"/>
  <c r="L1580" i="17" s="1"/>
  <c r="O1580" i="17" l="1"/>
  <c r="N1581" i="17"/>
  <c r="H1582" i="17"/>
  <c r="G1582" i="17" s="1"/>
  <c r="M1581" i="17"/>
  <c r="K1581" i="17"/>
  <c r="L1581" i="17" s="1"/>
  <c r="N1582" i="17" l="1"/>
  <c r="H1583" i="17"/>
  <c r="G1583" i="17" s="1"/>
  <c r="O1581" i="17"/>
  <c r="M1582" i="17"/>
  <c r="K1582" i="17"/>
  <c r="L1582" i="17" s="1"/>
  <c r="O1582" i="17" l="1"/>
  <c r="H1584" i="17"/>
  <c r="G1584" i="17" s="1"/>
  <c r="N1583" i="17"/>
  <c r="M1583" i="17"/>
  <c r="K1583" i="17"/>
  <c r="L1583" i="17" s="1"/>
  <c r="O1583" i="17" l="1"/>
  <c r="N1584" i="17"/>
  <c r="H1585" i="17"/>
  <c r="G1585" i="17" s="1"/>
  <c r="M1584" i="17"/>
  <c r="K1584" i="17"/>
  <c r="L1584" i="17" s="1"/>
  <c r="O1584" i="17" l="1"/>
  <c r="H1586" i="17"/>
  <c r="G1586" i="17" s="1"/>
  <c r="N1585" i="17"/>
  <c r="M1585" i="17"/>
  <c r="K1585" i="17"/>
  <c r="L1585" i="17" s="1"/>
  <c r="O1585" i="17" l="1"/>
  <c r="H1587" i="17"/>
  <c r="G1587" i="17" s="1"/>
  <c r="N1586" i="17"/>
  <c r="M1586" i="17"/>
  <c r="K1586" i="17"/>
  <c r="L1586" i="17" s="1"/>
  <c r="N1587" i="17" l="1"/>
  <c r="H1588" i="17"/>
  <c r="G1588" i="17" s="1"/>
  <c r="O1586" i="17"/>
  <c r="M1587" i="17"/>
  <c r="K1587" i="17"/>
  <c r="L1587" i="17" s="1"/>
  <c r="O1587" i="17" l="1"/>
  <c r="H1589" i="17"/>
  <c r="G1589" i="17" s="1"/>
  <c r="N1588" i="17"/>
  <c r="M1588" i="17"/>
  <c r="K1588" i="17"/>
  <c r="L1588" i="17" s="1"/>
  <c r="O1588" i="17" l="1"/>
  <c r="N1589" i="17"/>
  <c r="H1590" i="17"/>
  <c r="G1590" i="17" s="1"/>
  <c r="M1589" i="17"/>
  <c r="K1589" i="17"/>
  <c r="L1589" i="17" s="1"/>
  <c r="O1589" i="17" l="1"/>
  <c r="H1591" i="17"/>
  <c r="G1591" i="17" s="1"/>
  <c r="N1590" i="17"/>
  <c r="M1590" i="17"/>
  <c r="K1590" i="17"/>
  <c r="L1590" i="17" s="1"/>
  <c r="O1590" i="17" l="1"/>
  <c r="N1591" i="17"/>
  <c r="H1592" i="17"/>
  <c r="G1592" i="17" s="1"/>
  <c r="M1591" i="17"/>
  <c r="K1591" i="17"/>
  <c r="L1591" i="17" s="1"/>
  <c r="O1591" i="17" l="1"/>
  <c r="H1593" i="17"/>
  <c r="G1593" i="17" s="1"/>
  <c r="N1592" i="17"/>
  <c r="M1592" i="17"/>
  <c r="K1592" i="17"/>
  <c r="L1592" i="17" s="1"/>
  <c r="O1592" i="17" l="1"/>
  <c r="H1594" i="17"/>
  <c r="G1594" i="17" s="1"/>
  <c r="N1593" i="17"/>
  <c r="K1593" i="17"/>
  <c r="L1593" i="17" s="1"/>
  <c r="M1593" i="17"/>
  <c r="O1593" i="17" l="1"/>
  <c r="H1595" i="17"/>
  <c r="G1595" i="17" s="1"/>
  <c r="N1594" i="17"/>
  <c r="M1594" i="17"/>
  <c r="K1594" i="17"/>
  <c r="L1594" i="17" s="1"/>
  <c r="O1594" i="17" l="1"/>
  <c r="N1595" i="17"/>
  <c r="H1596" i="17"/>
  <c r="G1596" i="17" s="1"/>
  <c r="M1595" i="17"/>
  <c r="K1595" i="17"/>
  <c r="L1595" i="17" s="1"/>
  <c r="O1595" i="17" l="1"/>
  <c r="H1597" i="17"/>
  <c r="G1597" i="17" s="1"/>
  <c r="N1596" i="17"/>
  <c r="M1596" i="17"/>
  <c r="K1596" i="17"/>
  <c r="L1596" i="17" s="1"/>
  <c r="O1596" i="17" l="1"/>
  <c r="N1597" i="17"/>
  <c r="H1598" i="17"/>
  <c r="G1598" i="17" s="1"/>
  <c r="M1597" i="17"/>
  <c r="K1597" i="17"/>
  <c r="L1597" i="17" s="1"/>
  <c r="O1597" i="17" l="1"/>
  <c r="H1599" i="17"/>
  <c r="G1599" i="17" s="1"/>
  <c r="N1598" i="17"/>
  <c r="M1598" i="17"/>
  <c r="K1598" i="17"/>
  <c r="L1598" i="17" s="1"/>
  <c r="O1598" i="17" l="1"/>
  <c r="H1600" i="17"/>
  <c r="G1600" i="17" s="1"/>
  <c r="N1599" i="17"/>
  <c r="K1599" i="17"/>
  <c r="L1599" i="17" s="1"/>
  <c r="M1599" i="17"/>
  <c r="H1601" i="17" l="1"/>
  <c r="G1601" i="17" s="1"/>
  <c r="N1600" i="17"/>
  <c r="O1599" i="17"/>
  <c r="K1600" i="17"/>
  <c r="L1600" i="17" s="1"/>
  <c r="M1600" i="17"/>
  <c r="H1602" i="17" l="1"/>
  <c r="G1602" i="17" s="1"/>
  <c r="N1601" i="17"/>
  <c r="O1600" i="17"/>
  <c r="K1601" i="17"/>
  <c r="L1601" i="17" s="1"/>
  <c r="M1601" i="17"/>
  <c r="O1601" i="17" l="1"/>
  <c r="H1603" i="17"/>
  <c r="G1603" i="17" s="1"/>
  <c r="N1602" i="17"/>
  <c r="M1602" i="17"/>
  <c r="K1602" i="17"/>
  <c r="L1602" i="17" s="1"/>
  <c r="O1602" i="17" l="1"/>
  <c r="N1603" i="17"/>
  <c r="H1604" i="17"/>
  <c r="G1604" i="17" s="1"/>
  <c r="M1603" i="17"/>
  <c r="K1603" i="17"/>
  <c r="L1603" i="17" s="1"/>
  <c r="O1603" i="17" s="1"/>
  <c r="M1604" i="17" l="1"/>
  <c r="K1604" i="17"/>
  <c r="L1604" i="17" s="1"/>
  <c r="H1605" i="17" l="1"/>
  <c r="G1605" i="17" s="1"/>
  <c r="N1604" i="17"/>
  <c r="O1604" i="17" s="1"/>
  <c r="H1606" i="17" l="1"/>
  <c r="G1606" i="17" s="1"/>
  <c r="N1605" i="17"/>
  <c r="M1605" i="17"/>
  <c r="K1605" i="17"/>
  <c r="L1605" i="17" s="1"/>
  <c r="O1605" i="17" l="1"/>
  <c r="H1607" i="17"/>
  <c r="G1607" i="17" s="1"/>
  <c r="N1606" i="17"/>
  <c r="M1606" i="17"/>
  <c r="K1606" i="17"/>
  <c r="L1606" i="17" s="1"/>
  <c r="O1606" i="17" l="1"/>
  <c r="N1607" i="17"/>
  <c r="H1608" i="17"/>
  <c r="G1608" i="17" s="1"/>
  <c r="M1607" i="17"/>
  <c r="K1607" i="17"/>
  <c r="L1607" i="17" s="1"/>
  <c r="O1607" i="17" l="1"/>
  <c r="H1609" i="17"/>
  <c r="G1609" i="17" s="1"/>
  <c r="N1608" i="17"/>
  <c r="M1608" i="17"/>
  <c r="K1608" i="17"/>
  <c r="L1608" i="17" s="1"/>
  <c r="O1608" i="17" l="1"/>
  <c r="N1609" i="17"/>
  <c r="H1610" i="17"/>
  <c r="G1610" i="17" s="1"/>
  <c r="K1609" i="17"/>
  <c r="L1609" i="17" s="1"/>
  <c r="M1609" i="17"/>
  <c r="H1611" i="17" l="1"/>
  <c r="G1611" i="17" s="1"/>
  <c r="N1610" i="17"/>
  <c r="O1609" i="17"/>
  <c r="M1610" i="17"/>
  <c r="K1610" i="17"/>
  <c r="L1610" i="17" s="1"/>
  <c r="N1611" i="17" l="1"/>
  <c r="H1612" i="17"/>
  <c r="G1612" i="17" s="1"/>
  <c r="O1610" i="17"/>
  <c r="M1611" i="17"/>
  <c r="K1611" i="17"/>
  <c r="L1611" i="17" s="1"/>
  <c r="H1613" i="17" l="1"/>
  <c r="G1613" i="17" s="1"/>
  <c r="N1612" i="17"/>
  <c r="O1611" i="17"/>
  <c r="M1612" i="17"/>
  <c r="K1612" i="17"/>
  <c r="L1612" i="17" s="1"/>
  <c r="N1613" i="17" l="1"/>
  <c r="H1614" i="17"/>
  <c r="G1614" i="17" s="1"/>
  <c r="O1612" i="17"/>
  <c r="K1613" i="17"/>
  <c r="L1613" i="17" s="1"/>
  <c r="M1613" i="17"/>
  <c r="H1615" i="17" l="1"/>
  <c r="G1615" i="17" s="1"/>
  <c r="N1614" i="17"/>
  <c r="O1613" i="17"/>
  <c r="M1614" i="17"/>
  <c r="K1614" i="17"/>
  <c r="L1614" i="17" s="1"/>
  <c r="N1615" i="17" l="1"/>
  <c r="H1616" i="17"/>
  <c r="G1616" i="17" s="1"/>
  <c r="O1614" i="17"/>
  <c r="K1615" i="17"/>
  <c r="L1615" i="17" s="1"/>
  <c r="M1615" i="17"/>
  <c r="O1615" i="17" l="1"/>
  <c r="N1616" i="17"/>
  <c r="H1617" i="17"/>
  <c r="G1617" i="17" s="1"/>
  <c r="M1616" i="17"/>
  <c r="K1616" i="17"/>
  <c r="L1616" i="17" s="1"/>
  <c r="O1616" i="17" l="1"/>
  <c r="N1617" i="17"/>
  <c r="H1618" i="17"/>
  <c r="G1618" i="17" s="1"/>
  <c r="M1617" i="17"/>
  <c r="K1617" i="17"/>
  <c r="L1617" i="17" s="1"/>
  <c r="O1617" i="17" l="1"/>
  <c r="H1619" i="17"/>
  <c r="G1619" i="17" s="1"/>
  <c r="N1618" i="17"/>
  <c r="M1618" i="17"/>
  <c r="K1618" i="17"/>
  <c r="L1618" i="17" s="1"/>
  <c r="O1618" i="17" l="1"/>
  <c r="H1620" i="17"/>
  <c r="G1620" i="17" s="1"/>
  <c r="N1619" i="17"/>
  <c r="K1619" i="17"/>
  <c r="L1619" i="17" s="1"/>
  <c r="M1619" i="17"/>
  <c r="O1619" i="17" l="1"/>
  <c r="H1621" i="17"/>
  <c r="G1621" i="17" s="1"/>
  <c r="N1620" i="17"/>
  <c r="K1620" i="17"/>
  <c r="L1620" i="17" s="1"/>
  <c r="M1620" i="17"/>
  <c r="N1621" i="17" l="1"/>
  <c r="H1622" i="17"/>
  <c r="G1622" i="17" s="1"/>
  <c r="O1620" i="17"/>
  <c r="K1621" i="17"/>
  <c r="L1621" i="17" s="1"/>
  <c r="M1621" i="17"/>
  <c r="O1621" i="17" l="1"/>
  <c r="H1623" i="17"/>
  <c r="G1623" i="17" s="1"/>
  <c r="N1622" i="17"/>
  <c r="M1622" i="17"/>
  <c r="K1622" i="17"/>
  <c r="L1622" i="17" s="1"/>
  <c r="O1622" i="17" l="1"/>
  <c r="H1624" i="17"/>
  <c r="G1624" i="17" s="1"/>
  <c r="N1623" i="17"/>
  <c r="K1623" i="17"/>
  <c r="L1623" i="17" s="1"/>
  <c r="M1623" i="17"/>
  <c r="H1625" i="17" l="1"/>
  <c r="G1625" i="17" s="1"/>
  <c r="N1624" i="17"/>
  <c r="O1623" i="17"/>
  <c r="K1624" i="17"/>
  <c r="L1624" i="17" s="1"/>
  <c r="M1624" i="17"/>
  <c r="N1625" i="17" l="1"/>
  <c r="H1626" i="17"/>
  <c r="G1626" i="17" s="1"/>
  <c r="O1624" i="17"/>
  <c r="K1625" i="17"/>
  <c r="L1625" i="17" s="1"/>
  <c r="M1625" i="17"/>
  <c r="M1626" i="17" l="1"/>
  <c r="K1626" i="17"/>
  <c r="L1626" i="17" s="1"/>
  <c r="O1625" i="17"/>
  <c r="H1627" i="17" l="1"/>
  <c r="G1627" i="17" s="1"/>
  <c r="N1626" i="17"/>
  <c r="O1626" i="17" s="1"/>
  <c r="N1627" i="17" l="1"/>
  <c r="H1628" i="17"/>
  <c r="G1628" i="17" s="1"/>
  <c r="K1627" i="17"/>
  <c r="L1627" i="17" s="1"/>
  <c r="M1627" i="17"/>
  <c r="O1627" i="17" l="1"/>
  <c r="H1629" i="17"/>
  <c r="G1629" i="17" s="1"/>
  <c r="N1628" i="17"/>
  <c r="M1628" i="17"/>
  <c r="K1628" i="17"/>
  <c r="L1628" i="17" s="1"/>
  <c r="O1628" i="17" l="1"/>
  <c r="H1630" i="17"/>
  <c r="G1630" i="17" s="1"/>
  <c r="N1629" i="17"/>
  <c r="M1629" i="17"/>
  <c r="K1629" i="17"/>
  <c r="L1629" i="17" s="1"/>
  <c r="O1629" i="17" l="1"/>
  <c r="H1631" i="17"/>
  <c r="G1631" i="17" s="1"/>
  <c r="N1630" i="17"/>
  <c r="M1630" i="17"/>
  <c r="K1630" i="17"/>
  <c r="L1630" i="17" s="1"/>
  <c r="O1630" i="17" l="1"/>
  <c r="N1631" i="17"/>
  <c r="H1632" i="17"/>
  <c r="G1632" i="17" s="1"/>
  <c r="K1631" i="17"/>
  <c r="L1631" i="17" s="1"/>
  <c r="M1631" i="17"/>
  <c r="H1633" i="17" l="1"/>
  <c r="G1633" i="17" s="1"/>
  <c r="N1632" i="17"/>
  <c r="O1631" i="17"/>
  <c r="M1632" i="17"/>
  <c r="K1632" i="17"/>
  <c r="L1632" i="17" s="1"/>
  <c r="O1632" i="17" l="1"/>
  <c r="H1634" i="17"/>
  <c r="G1634" i="17" s="1"/>
  <c r="N1633" i="17"/>
  <c r="M1633" i="17"/>
  <c r="K1633" i="17"/>
  <c r="L1633" i="17" s="1"/>
  <c r="O1633" i="17" l="1"/>
  <c r="H1635" i="17"/>
  <c r="G1635" i="17" s="1"/>
  <c r="N1634" i="17"/>
  <c r="M1634" i="17"/>
  <c r="K1634" i="17"/>
  <c r="L1634" i="17" s="1"/>
  <c r="O1634" i="17" l="1"/>
  <c r="N1635" i="17"/>
  <c r="H1636" i="17"/>
  <c r="G1636" i="17" s="1"/>
  <c r="M1635" i="17"/>
  <c r="K1635" i="17"/>
  <c r="L1635" i="17" s="1"/>
  <c r="O1635" i="17" l="1"/>
  <c r="M1636" i="17"/>
  <c r="K1636" i="17"/>
  <c r="L1636" i="17" s="1"/>
  <c r="H1637" i="17" l="1"/>
  <c r="G1637" i="17" s="1"/>
  <c r="N1636" i="17"/>
  <c r="O1636" i="17" s="1"/>
  <c r="H1638" i="17" l="1"/>
  <c r="G1638" i="17" s="1"/>
  <c r="N1637" i="17"/>
  <c r="M1637" i="17"/>
  <c r="K1637" i="17"/>
  <c r="L1637" i="17" s="1"/>
  <c r="O1637" i="17" l="1"/>
  <c r="H1639" i="17"/>
  <c r="G1639" i="17" s="1"/>
  <c r="N1638" i="17"/>
  <c r="M1638" i="17"/>
  <c r="K1638" i="17"/>
  <c r="L1638" i="17" s="1"/>
  <c r="O1638" i="17" l="1"/>
  <c r="H1640" i="17"/>
  <c r="G1640" i="17" s="1"/>
  <c r="N1639" i="17"/>
  <c r="M1639" i="17"/>
  <c r="K1639" i="17"/>
  <c r="L1639" i="17" s="1"/>
  <c r="O1639" i="17" l="1"/>
  <c r="H1641" i="17"/>
  <c r="G1641" i="17" s="1"/>
  <c r="N1640" i="17"/>
  <c r="K1640" i="17"/>
  <c r="L1640" i="17" s="1"/>
  <c r="M1640" i="17"/>
  <c r="N1641" i="17" l="1"/>
  <c r="H1642" i="17"/>
  <c r="G1642" i="17" s="1"/>
  <c r="O1640" i="17"/>
  <c r="K1641" i="17"/>
  <c r="L1641" i="17" s="1"/>
  <c r="M1641" i="17"/>
  <c r="O1641" i="17" l="1"/>
  <c r="H1643" i="17"/>
  <c r="G1643" i="17" s="1"/>
  <c r="N1642" i="17"/>
  <c r="M1642" i="17"/>
  <c r="K1642" i="17"/>
  <c r="L1642" i="17" s="1"/>
  <c r="O1642" i="17" l="1"/>
  <c r="N1643" i="17"/>
  <c r="H1644" i="17"/>
  <c r="G1644" i="17" s="1"/>
  <c r="K1643" i="17"/>
  <c r="L1643" i="17" s="1"/>
  <c r="M1643" i="17"/>
  <c r="O1643" i="17" l="1"/>
  <c r="H1645" i="17"/>
  <c r="G1645" i="17" s="1"/>
  <c r="N1644" i="17"/>
  <c r="M1644" i="17"/>
  <c r="K1644" i="17"/>
  <c r="L1644" i="17" s="1"/>
  <c r="O1644" i="17" l="1"/>
  <c r="N1645" i="17"/>
  <c r="H1646" i="17"/>
  <c r="G1646" i="17" s="1"/>
  <c r="M1645" i="17"/>
  <c r="K1645" i="17"/>
  <c r="L1645" i="17" s="1"/>
  <c r="O1645" i="17" l="1"/>
  <c r="N1646" i="17"/>
  <c r="H1647" i="17"/>
  <c r="G1647" i="17" s="1"/>
  <c r="M1646" i="17"/>
  <c r="K1646" i="17"/>
  <c r="L1646" i="17" s="1"/>
  <c r="O1646" i="17" l="1"/>
  <c r="M1647" i="17"/>
  <c r="K1647" i="17"/>
  <c r="L1647" i="17" s="1"/>
  <c r="H1648" i="17" l="1"/>
  <c r="G1648" i="17" s="1"/>
  <c r="N1647" i="17"/>
  <c r="O1647" i="17" s="1"/>
  <c r="N1648" i="17" l="1"/>
  <c r="H1649" i="17"/>
  <c r="G1649" i="17" s="1"/>
  <c r="M1648" i="17"/>
  <c r="K1648" i="17"/>
  <c r="L1648" i="17" s="1"/>
  <c r="N1649" i="17" l="1"/>
  <c r="H1650" i="17"/>
  <c r="G1650" i="17" s="1"/>
  <c r="O1648" i="17"/>
  <c r="M1649" i="17"/>
  <c r="K1649" i="17"/>
  <c r="L1649" i="17" s="1"/>
  <c r="O1649" i="17" l="1"/>
  <c r="H1651" i="17"/>
  <c r="G1651" i="17" s="1"/>
  <c r="N1650" i="17"/>
  <c r="M1650" i="17"/>
  <c r="K1650" i="17"/>
  <c r="L1650" i="17" s="1"/>
  <c r="O1650" i="17" l="1"/>
  <c r="N1651" i="17"/>
  <c r="H1652" i="17"/>
  <c r="G1652" i="17" s="1"/>
  <c r="M1651" i="17"/>
  <c r="K1651" i="17"/>
  <c r="L1651" i="17" s="1"/>
  <c r="O1651" i="17" l="1"/>
  <c r="H1653" i="17"/>
  <c r="G1653" i="17" s="1"/>
  <c r="N1652" i="17"/>
  <c r="M1652" i="17"/>
  <c r="K1652" i="17"/>
  <c r="L1652" i="17" s="1"/>
  <c r="N1653" i="17" l="1"/>
  <c r="H1654" i="17"/>
  <c r="G1654" i="17" s="1"/>
  <c r="O1652" i="17"/>
  <c r="M1653" i="17"/>
  <c r="K1653" i="17"/>
  <c r="L1653" i="17" s="1"/>
  <c r="O1653" i="17" l="1"/>
  <c r="H1655" i="17"/>
  <c r="G1655" i="17" s="1"/>
  <c r="N1654" i="17"/>
  <c r="M1654" i="17"/>
  <c r="K1654" i="17"/>
  <c r="L1654" i="17" s="1"/>
  <c r="O1654" i="17" l="1"/>
  <c r="N1655" i="17"/>
  <c r="H1656" i="17"/>
  <c r="G1656" i="17" s="1"/>
  <c r="M1655" i="17"/>
  <c r="K1655" i="17"/>
  <c r="L1655" i="17" s="1"/>
  <c r="O1655" i="17" l="1"/>
  <c r="N1656" i="17"/>
  <c r="H1657" i="17"/>
  <c r="G1657" i="17" s="1"/>
  <c r="M1656" i="17"/>
  <c r="K1656" i="17"/>
  <c r="L1656" i="17" s="1"/>
  <c r="O1656" i="17" l="1"/>
  <c r="H1658" i="17"/>
  <c r="G1658" i="17" s="1"/>
  <c r="N1657" i="17"/>
  <c r="M1657" i="17"/>
  <c r="K1657" i="17"/>
  <c r="L1657" i="17" s="1"/>
  <c r="H1659" i="17" l="1"/>
  <c r="G1659" i="17" s="1"/>
  <c r="N1658" i="17"/>
  <c r="O1657" i="17"/>
  <c r="M1658" i="17"/>
  <c r="K1658" i="17"/>
  <c r="L1658" i="17" s="1"/>
  <c r="O1658" i="17" l="1"/>
  <c r="H1660" i="17"/>
  <c r="G1660" i="17" s="1"/>
  <c r="N1659" i="17"/>
  <c r="M1659" i="17"/>
  <c r="K1659" i="17"/>
  <c r="L1659" i="17" s="1"/>
  <c r="O1659" i="17" l="1"/>
  <c r="H1661" i="17"/>
  <c r="G1661" i="17" s="1"/>
  <c r="N1660" i="17"/>
  <c r="K1660" i="17"/>
  <c r="L1660" i="17" s="1"/>
  <c r="M1660" i="17"/>
  <c r="O1660" i="17" l="1"/>
  <c r="N1661" i="17"/>
  <c r="H1662" i="17"/>
  <c r="G1662" i="17" s="1"/>
  <c r="M1661" i="17"/>
  <c r="K1661" i="17"/>
  <c r="L1661" i="17" s="1"/>
  <c r="O1661" i="17" l="1"/>
  <c r="H1663" i="17"/>
  <c r="G1663" i="17" s="1"/>
  <c r="N1662" i="17"/>
  <c r="M1662" i="17"/>
  <c r="K1662" i="17"/>
  <c r="L1662" i="17" s="1"/>
  <c r="O1662" i="17" l="1"/>
  <c r="N1663" i="17"/>
  <c r="H1664" i="17"/>
  <c r="G1664" i="17" s="1"/>
  <c r="M1663" i="17"/>
  <c r="K1663" i="17"/>
  <c r="L1663" i="17" s="1"/>
  <c r="O1663" i="17" l="1"/>
  <c r="H1665" i="17"/>
  <c r="G1665" i="17" s="1"/>
  <c r="N1664" i="17"/>
  <c r="M1664" i="17"/>
  <c r="K1664" i="17"/>
  <c r="L1664" i="17" s="1"/>
  <c r="O1664" i="17" l="1"/>
  <c r="H1666" i="17"/>
  <c r="G1666" i="17" s="1"/>
  <c r="N1665" i="17"/>
  <c r="M1665" i="17"/>
  <c r="K1665" i="17"/>
  <c r="L1665" i="17" s="1"/>
  <c r="O1665" i="17" l="1"/>
  <c r="H1667" i="17"/>
  <c r="G1667" i="17" s="1"/>
  <c r="N1666" i="17"/>
  <c r="M1666" i="17"/>
  <c r="K1666" i="17"/>
  <c r="L1666" i="17" s="1"/>
  <c r="O1666" i="17" l="1"/>
  <c r="N1667" i="17"/>
  <c r="H1668" i="17"/>
  <c r="G1668" i="17" s="1"/>
  <c r="M1667" i="17"/>
  <c r="K1667" i="17"/>
  <c r="L1667" i="17" s="1"/>
  <c r="O1667" i="17" l="1"/>
  <c r="M1668" i="17"/>
  <c r="K1668" i="17"/>
  <c r="L1668" i="17" s="1"/>
  <c r="H1669" i="17" l="1"/>
  <c r="G1669" i="17" s="1"/>
  <c r="N1668" i="17"/>
  <c r="O1668" i="17" s="1"/>
  <c r="H1670" i="17" l="1"/>
  <c r="G1670" i="17" s="1"/>
  <c r="N1669" i="17"/>
  <c r="M1669" i="17"/>
  <c r="K1669" i="17"/>
  <c r="L1669" i="17" s="1"/>
  <c r="O1669" i="17" l="1"/>
  <c r="H1671" i="17"/>
  <c r="G1671" i="17" s="1"/>
  <c r="N1670" i="17"/>
  <c r="M1670" i="17"/>
  <c r="K1670" i="17"/>
  <c r="L1670" i="17" s="1"/>
  <c r="O1670" i="17" l="1"/>
  <c r="N1671" i="17"/>
  <c r="H1672" i="17"/>
  <c r="G1672" i="17" s="1"/>
  <c r="M1671" i="17"/>
  <c r="K1671" i="17"/>
  <c r="L1671" i="17" s="1"/>
  <c r="O1671" i="17" l="1"/>
  <c r="H1673" i="17"/>
  <c r="G1673" i="17" s="1"/>
  <c r="N1672" i="17"/>
  <c r="M1672" i="17"/>
  <c r="K1672" i="17"/>
  <c r="L1672" i="17" s="1"/>
  <c r="O1672" i="17" l="1"/>
  <c r="N1673" i="17"/>
  <c r="H1674" i="17"/>
  <c r="G1674" i="17" s="1"/>
  <c r="M1673" i="17"/>
  <c r="K1673" i="17"/>
  <c r="L1673" i="17" s="1"/>
  <c r="O1673" i="17" l="1"/>
  <c r="H1675" i="17"/>
  <c r="G1675" i="17" s="1"/>
  <c r="N1674" i="17"/>
  <c r="M1674" i="17"/>
  <c r="K1674" i="17"/>
  <c r="L1674" i="17" s="1"/>
  <c r="O1674" i="17" l="1"/>
  <c r="H1676" i="17"/>
  <c r="G1676" i="17" s="1"/>
  <c r="N1675" i="17"/>
  <c r="M1675" i="17"/>
  <c r="K1675" i="17"/>
  <c r="L1675" i="17" s="1"/>
  <c r="O1675" i="17" l="1"/>
  <c r="H1677" i="17"/>
  <c r="G1677" i="17" s="1"/>
  <c r="N1676" i="17"/>
  <c r="K1676" i="17"/>
  <c r="L1676" i="17" s="1"/>
  <c r="M1676" i="17"/>
  <c r="O1676" i="17" l="1"/>
  <c r="N1677" i="17"/>
  <c r="H1678" i="17"/>
  <c r="G1678" i="17" s="1"/>
  <c r="K1677" i="17"/>
  <c r="L1677" i="17" s="1"/>
  <c r="M1677" i="17"/>
  <c r="H1679" i="17" l="1"/>
  <c r="G1679" i="17" s="1"/>
  <c r="N1678" i="17"/>
  <c r="O1677" i="17"/>
  <c r="M1678" i="17"/>
  <c r="K1678" i="17"/>
  <c r="L1678" i="17" s="1"/>
  <c r="N1679" i="17" l="1"/>
  <c r="H1680" i="17"/>
  <c r="G1680" i="17" s="1"/>
  <c r="O1678" i="17"/>
  <c r="M1679" i="17"/>
  <c r="K1679" i="17"/>
  <c r="L1679" i="17" s="1"/>
  <c r="O1679" i="17" l="1"/>
  <c r="N1680" i="17"/>
  <c r="H1681" i="17"/>
  <c r="G1681" i="17" s="1"/>
  <c r="M1680" i="17"/>
  <c r="K1680" i="17"/>
  <c r="L1680" i="17" s="1"/>
  <c r="O1680" i="17" l="1"/>
  <c r="N1681" i="17"/>
  <c r="H1682" i="17"/>
  <c r="G1682" i="17" s="1"/>
  <c r="M1681" i="17"/>
  <c r="K1681" i="17"/>
  <c r="L1681" i="17" s="1"/>
  <c r="O1681" i="17" l="1"/>
  <c r="H1683" i="17"/>
  <c r="G1683" i="17" s="1"/>
  <c r="N1682" i="17"/>
  <c r="M1682" i="17"/>
  <c r="K1682" i="17"/>
  <c r="L1682" i="17" s="1"/>
  <c r="O1682" i="17" l="1"/>
  <c r="H1684" i="17"/>
  <c r="G1684" i="17" s="1"/>
  <c r="N1683" i="17"/>
  <c r="M1683" i="17"/>
  <c r="K1683" i="17"/>
  <c r="L1683" i="17" s="1"/>
  <c r="O1683" i="17" l="1"/>
  <c r="H1685" i="17"/>
  <c r="G1685" i="17" s="1"/>
  <c r="N1684" i="17"/>
  <c r="K1684" i="17"/>
  <c r="L1684" i="17" s="1"/>
  <c r="M1684" i="17"/>
  <c r="O1684" i="17" l="1"/>
  <c r="N1685" i="17"/>
  <c r="H1686" i="17"/>
  <c r="G1686" i="17" s="1"/>
  <c r="M1685" i="17"/>
  <c r="K1685" i="17"/>
  <c r="L1685" i="17" s="1"/>
  <c r="O1685" i="17" l="1"/>
  <c r="H1687" i="17"/>
  <c r="G1687" i="17" s="1"/>
  <c r="N1686" i="17"/>
  <c r="M1686" i="17"/>
  <c r="K1686" i="17"/>
  <c r="L1686" i="17" s="1"/>
  <c r="O1686" i="17" l="1"/>
  <c r="N1687" i="17"/>
  <c r="H1688" i="17"/>
  <c r="G1688" i="17" s="1"/>
  <c r="M1687" i="17"/>
  <c r="K1687" i="17"/>
  <c r="L1687" i="17" s="1"/>
  <c r="O1687" i="17" l="1"/>
  <c r="H1689" i="17"/>
  <c r="G1689" i="17" s="1"/>
  <c r="N1688" i="17"/>
  <c r="M1688" i="17"/>
  <c r="K1688" i="17"/>
  <c r="L1688" i="17" s="1"/>
  <c r="N1689" i="17" l="1"/>
  <c r="H1690" i="17"/>
  <c r="G1690" i="17" s="1"/>
  <c r="O1688" i="17"/>
  <c r="M1689" i="17"/>
  <c r="K1689" i="17"/>
  <c r="L1689" i="17" s="1"/>
  <c r="O1689" i="17" l="1"/>
  <c r="H1691" i="17"/>
  <c r="G1691" i="17" s="1"/>
  <c r="N1690" i="17"/>
  <c r="M1690" i="17"/>
  <c r="K1690" i="17"/>
  <c r="L1690" i="17" s="1"/>
  <c r="O1690" i="17" l="1"/>
  <c r="H1692" i="17"/>
  <c r="G1692" i="17" s="1"/>
  <c r="N1691" i="17"/>
  <c r="M1691" i="17"/>
  <c r="K1691" i="17"/>
  <c r="L1691" i="17" s="1"/>
  <c r="O1691" i="17" l="1"/>
  <c r="H1693" i="17"/>
  <c r="G1693" i="17" s="1"/>
  <c r="N1692" i="17"/>
  <c r="K1692" i="17"/>
  <c r="L1692" i="17" s="1"/>
  <c r="M1692" i="17"/>
  <c r="N1693" i="17" l="1"/>
  <c r="H1694" i="17"/>
  <c r="G1694" i="17" s="1"/>
  <c r="O1692" i="17"/>
  <c r="M1693" i="17"/>
  <c r="K1693" i="17"/>
  <c r="L1693" i="17" s="1"/>
  <c r="O1693" i="17" l="1"/>
  <c r="H1695" i="17"/>
  <c r="G1695" i="17" s="1"/>
  <c r="N1694" i="17"/>
  <c r="M1694" i="17"/>
  <c r="K1694" i="17"/>
  <c r="L1694" i="17" s="1"/>
  <c r="O1694" i="17" l="1"/>
  <c r="N1695" i="17"/>
  <c r="H1696" i="17"/>
  <c r="G1696" i="17" s="1"/>
  <c r="M1695" i="17"/>
  <c r="K1695" i="17"/>
  <c r="L1695" i="17" s="1"/>
  <c r="O1695" i="17" l="1"/>
  <c r="N1696" i="17"/>
  <c r="H1697" i="17"/>
  <c r="G1697" i="17" s="1"/>
  <c r="M1696" i="17"/>
  <c r="K1696" i="17"/>
  <c r="L1696" i="17" s="1"/>
  <c r="O1696" i="17" l="1"/>
  <c r="N1697" i="17"/>
  <c r="H1698" i="17"/>
  <c r="G1698" i="17" s="1"/>
  <c r="M1697" i="17"/>
  <c r="K1697" i="17"/>
  <c r="L1697" i="17" s="1"/>
  <c r="O1697" i="17" l="1"/>
  <c r="H1699" i="17"/>
  <c r="G1699" i="17" s="1"/>
  <c r="N1698" i="17"/>
  <c r="M1698" i="17"/>
  <c r="K1698" i="17"/>
  <c r="L1698" i="17" s="1"/>
  <c r="O1698" i="17" l="1"/>
  <c r="N1699" i="17"/>
  <c r="H1700" i="17"/>
  <c r="G1700" i="17" s="1"/>
  <c r="M1699" i="17"/>
  <c r="K1699" i="17"/>
  <c r="L1699" i="17" s="1"/>
  <c r="O1699" i="17" l="1"/>
  <c r="M1700" i="17"/>
  <c r="K1700" i="17"/>
  <c r="L1700" i="17" s="1"/>
  <c r="H1701" i="17" l="1"/>
  <c r="G1701" i="17" s="1"/>
  <c r="N1700" i="17"/>
  <c r="O1700" i="17" s="1"/>
  <c r="H1702" i="17" l="1"/>
  <c r="G1702" i="17" s="1"/>
  <c r="N1701" i="17"/>
  <c r="M1701" i="17"/>
  <c r="K1701" i="17"/>
  <c r="L1701" i="17" s="1"/>
  <c r="O1701" i="17" l="1"/>
  <c r="H1703" i="17"/>
  <c r="G1703" i="17" s="1"/>
  <c r="N1702" i="17"/>
  <c r="K1702" i="17"/>
  <c r="L1702" i="17" s="1"/>
  <c r="M1702" i="17"/>
  <c r="H1704" i="17" l="1"/>
  <c r="G1704" i="17" s="1"/>
  <c r="N1703" i="17"/>
  <c r="O1702" i="17"/>
  <c r="M1703" i="17"/>
  <c r="K1703" i="17"/>
  <c r="L1703" i="17" s="1"/>
  <c r="H1705" i="17" l="1"/>
  <c r="G1705" i="17" s="1"/>
  <c r="N1704" i="17"/>
  <c r="O1703" i="17"/>
  <c r="K1704" i="17"/>
  <c r="L1704" i="17" s="1"/>
  <c r="M1704" i="17"/>
  <c r="O1704" i="17" l="1"/>
  <c r="N1705" i="17"/>
  <c r="H1706" i="17"/>
  <c r="G1706" i="17" s="1"/>
  <c r="M1705" i="17"/>
  <c r="K1705" i="17"/>
  <c r="L1705" i="17" s="1"/>
  <c r="O1705" i="17" l="1"/>
  <c r="H1707" i="17"/>
  <c r="G1707" i="17" s="1"/>
  <c r="N1706" i="17"/>
  <c r="M1706" i="17"/>
  <c r="K1706" i="17"/>
  <c r="L1706" i="17" s="1"/>
  <c r="O1706" i="17" l="1"/>
  <c r="N1707" i="17"/>
  <c r="H1708" i="17"/>
  <c r="G1708" i="17" s="1"/>
  <c r="K1707" i="17"/>
  <c r="L1707" i="17" s="1"/>
  <c r="M1707" i="17"/>
  <c r="H1709" i="17" l="1"/>
  <c r="G1709" i="17" s="1"/>
  <c r="N1708" i="17"/>
  <c r="O1707" i="17"/>
  <c r="M1708" i="17"/>
  <c r="K1708" i="17"/>
  <c r="L1708" i="17" s="1"/>
  <c r="O1708" i="17" l="1"/>
  <c r="H1710" i="17"/>
  <c r="G1710" i="17" s="1"/>
  <c r="N1709" i="17"/>
  <c r="M1709" i="17"/>
  <c r="K1709" i="17"/>
  <c r="L1709" i="17" s="1"/>
  <c r="O1709" i="17" l="1"/>
  <c r="N1710" i="17"/>
  <c r="H1711" i="17"/>
  <c r="G1711" i="17" s="1"/>
  <c r="K1710" i="17"/>
  <c r="L1710" i="17" s="1"/>
  <c r="M1710" i="17"/>
  <c r="N1711" i="17" l="1"/>
  <c r="H1712" i="17"/>
  <c r="G1712" i="17" s="1"/>
  <c r="O1710" i="17"/>
  <c r="M1711" i="17"/>
  <c r="K1711" i="17"/>
  <c r="L1711" i="17" s="1"/>
  <c r="O1711" i="17" l="1"/>
  <c r="H1713" i="17"/>
  <c r="G1713" i="17" s="1"/>
  <c r="N1712" i="17"/>
  <c r="M1712" i="17"/>
  <c r="K1712" i="17"/>
  <c r="L1712" i="17" s="1"/>
  <c r="O1712" i="17" l="1"/>
  <c r="N1713" i="17"/>
  <c r="H1714" i="17"/>
  <c r="G1714" i="17" s="1"/>
  <c r="K1713" i="17"/>
  <c r="L1713" i="17" s="1"/>
  <c r="M1713" i="17"/>
  <c r="H1715" i="17" l="1"/>
  <c r="G1715" i="17" s="1"/>
  <c r="N1714" i="17"/>
  <c r="O1713" i="17"/>
  <c r="M1714" i="17"/>
  <c r="K1714" i="17"/>
  <c r="L1714" i="17" s="1"/>
  <c r="O1714" i="17" l="1"/>
  <c r="H1716" i="17"/>
  <c r="G1716" i="17" s="1"/>
  <c r="N1715" i="17"/>
  <c r="M1715" i="17"/>
  <c r="K1715" i="17"/>
  <c r="L1715" i="17" s="1"/>
  <c r="H1717" i="17" l="1"/>
  <c r="G1717" i="17" s="1"/>
  <c r="N1716" i="17"/>
  <c r="O1715" i="17"/>
  <c r="K1716" i="17"/>
  <c r="L1716" i="17" s="1"/>
  <c r="M1716" i="17"/>
  <c r="N1717" i="17" l="1"/>
  <c r="H1718" i="17"/>
  <c r="G1718" i="17" s="1"/>
  <c r="O1716" i="17"/>
  <c r="M1717" i="17"/>
  <c r="K1717" i="17"/>
  <c r="L1717" i="17" s="1"/>
  <c r="O1717" i="17" l="1"/>
  <c r="H1719" i="17"/>
  <c r="G1719" i="17" s="1"/>
  <c r="N1718" i="17"/>
  <c r="M1718" i="17"/>
  <c r="K1718" i="17"/>
  <c r="L1718" i="17" s="1"/>
  <c r="H1720" i="17" l="1"/>
  <c r="G1720" i="17" s="1"/>
  <c r="N1719" i="17"/>
  <c r="O1718" i="17"/>
  <c r="M1719" i="17"/>
  <c r="K1719" i="17"/>
  <c r="L1719" i="17" s="1"/>
  <c r="N1720" i="17" l="1"/>
  <c r="H1721" i="17"/>
  <c r="G1721" i="17" s="1"/>
  <c r="O1719" i="17"/>
  <c r="K1720" i="17"/>
  <c r="L1720" i="17" s="1"/>
  <c r="M1720" i="17"/>
  <c r="N1721" i="17" l="1"/>
  <c r="H1722" i="17"/>
  <c r="G1722" i="17" s="1"/>
  <c r="O1720" i="17"/>
  <c r="M1721" i="17"/>
  <c r="K1721" i="17"/>
  <c r="L1721" i="17" s="1"/>
  <c r="O1721" i="17" l="1"/>
  <c r="H1723" i="17"/>
  <c r="G1723" i="17" s="1"/>
  <c r="N1722" i="17"/>
  <c r="M1722" i="17"/>
  <c r="K1722" i="17"/>
  <c r="L1722" i="17" s="1"/>
  <c r="O1722" i="17" l="1"/>
  <c r="H1724" i="17"/>
  <c r="G1724" i="17" s="1"/>
  <c r="N1723" i="17"/>
  <c r="M1723" i="17"/>
  <c r="K1723" i="17"/>
  <c r="L1723" i="17" s="1"/>
  <c r="O1723" i="17" l="1"/>
  <c r="H1725" i="17"/>
  <c r="G1725" i="17" s="1"/>
  <c r="N1724" i="17"/>
  <c r="K1724" i="17"/>
  <c r="L1724" i="17" s="1"/>
  <c r="M1724" i="17"/>
  <c r="N1725" i="17" l="1"/>
  <c r="H1726" i="17"/>
  <c r="G1726" i="17" s="1"/>
  <c r="O1724" i="17"/>
  <c r="M1725" i="17"/>
  <c r="K1725" i="17"/>
  <c r="L1725" i="17" s="1"/>
  <c r="O1725" i="17" l="1"/>
  <c r="H1727" i="17"/>
  <c r="G1727" i="17" s="1"/>
  <c r="N1726" i="17"/>
  <c r="M1726" i="17"/>
  <c r="K1726" i="17"/>
  <c r="L1726" i="17" s="1"/>
  <c r="O1726" i="17" l="1"/>
  <c r="N1727" i="17"/>
  <c r="H1728" i="17"/>
  <c r="G1728" i="17" s="1"/>
  <c r="M1727" i="17"/>
  <c r="K1727" i="17"/>
  <c r="L1727" i="17" s="1"/>
  <c r="O1727" i="17" l="1"/>
  <c r="H1729" i="17"/>
  <c r="G1729" i="17" s="1"/>
  <c r="N1728" i="17"/>
  <c r="M1728" i="17"/>
  <c r="K1728" i="17"/>
  <c r="L1728" i="17" s="1"/>
  <c r="O1728" i="17" l="1"/>
  <c r="H1730" i="17"/>
  <c r="G1730" i="17" s="1"/>
  <c r="N1729" i="17"/>
  <c r="M1729" i="17"/>
  <c r="K1729" i="17"/>
  <c r="L1729" i="17" s="1"/>
  <c r="O1729" i="17" l="1"/>
  <c r="H1731" i="17"/>
  <c r="G1731" i="17" s="1"/>
  <c r="N1730" i="17"/>
  <c r="K1730" i="17"/>
  <c r="L1730" i="17" s="1"/>
  <c r="M1730" i="17"/>
  <c r="N1731" i="17" l="1"/>
  <c r="H1732" i="17"/>
  <c r="G1732" i="17" s="1"/>
  <c r="O1730" i="17"/>
  <c r="M1731" i="17"/>
  <c r="K1731" i="17"/>
  <c r="L1731" i="17" s="1"/>
  <c r="O1731" i="17" l="1"/>
  <c r="M1732" i="17"/>
  <c r="K1732" i="17"/>
  <c r="L1732" i="17" s="1"/>
  <c r="H1733" i="17" l="1"/>
  <c r="G1733" i="17" s="1"/>
  <c r="N1732" i="17"/>
  <c r="O1732" i="17" s="1"/>
  <c r="N1733" i="17" l="1"/>
  <c r="H1734" i="17"/>
  <c r="G1734" i="17" s="1"/>
  <c r="M1733" i="17"/>
  <c r="K1733" i="17"/>
  <c r="L1733" i="17" s="1"/>
  <c r="O1733" i="17" l="1"/>
  <c r="H1735" i="17"/>
  <c r="G1735" i="17" s="1"/>
  <c r="N1734" i="17"/>
  <c r="M1734" i="17"/>
  <c r="K1734" i="17"/>
  <c r="L1734" i="17" s="1"/>
  <c r="O1734" i="17" l="1"/>
  <c r="N1735" i="17"/>
  <c r="H1736" i="17"/>
  <c r="G1736" i="17" s="1"/>
  <c r="M1735" i="17"/>
  <c r="K1735" i="17"/>
  <c r="L1735" i="17" s="1"/>
  <c r="O1735" i="17" l="1"/>
  <c r="N1736" i="17"/>
  <c r="H1737" i="17"/>
  <c r="G1737" i="17" s="1"/>
  <c r="M1736" i="17"/>
  <c r="K1736" i="17"/>
  <c r="L1736" i="17" s="1"/>
  <c r="O1736" i="17" l="1"/>
  <c r="N1737" i="17"/>
  <c r="H1738" i="17"/>
  <c r="G1738" i="17" s="1"/>
  <c r="M1737" i="17"/>
  <c r="K1737" i="17"/>
  <c r="L1737" i="17" s="1"/>
  <c r="O1737" i="17" l="1"/>
  <c r="H1739" i="17"/>
  <c r="G1739" i="17" s="1"/>
  <c r="N1738" i="17"/>
  <c r="M1738" i="17"/>
  <c r="K1738" i="17"/>
  <c r="L1738" i="17" s="1"/>
  <c r="O1738" i="17" l="1"/>
  <c r="N1739" i="17"/>
  <c r="H1740" i="17"/>
  <c r="G1740" i="17" s="1"/>
  <c r="M1739" i="17"/>
  <c r="K1739" i="17"/>
  <c r="L1739" i="17" s="1"/>
  <c r="O1739" i="17" l="1"/>
  <c r="H1741" i="17"/>
  <c r="G1741" i="17" s="1"/>
  <c r="N1740" i="17"/>
  <c r="M1740" i="17"/>
  <c r="K1740" i="17"/>
  <c r="L1740" i="17" s="1"/>
  <c r="O1740" i="17" l="1"/>
  <c r="N1741" i="17"/>
  <c r="H1742" i="17"/>
  <c r="G1742" i="17" s="1"/>
  <c r="M1741" i="17"/>
  <c r="K1741" i="17"/>
  <c r="L1741" i="17" s="1"/>
  <c r="O1741" i="17" l="1"/>
  <c r="H1743" i="17"/>
  <c r="G1743" i="17" s="1"/>
  <c r="N1742" i="17"/>
  <c r="M1742" i="17"/>
  <c r="K1742" i="17"/>
  <c r="L1742" i="17" s="1"/>
  <c r="O1742" i="17" l="1"/>
  <c r="N1743" i="17"/>
  <c r="H1744" i="17"/>
  <c r="G1744" i="17" s="1"/>
  <c r="K1743" i="17"/>
  <c r="L1743" i="17" s="1"/>
  <c r="M1743" i="17"/>
  <c r="O1743" i="17" l="1"/>
  <c r="H1745" i="17"/>
  <c r="G1745" i="17" s="1"/>
  <c r="N1744" i="17"/>
  <c r="M1744" i="17"/>
  <c r="K1744" i="17"/>
  <c r="L1744" i="17" s="1"/>
  <c r="H1746" i="17" l="1"/>
  <c r="G1746" i="17" s="1"/>
  <c r="N1745" i="17"/>
  <c r="O1744" i="17"/>
  <c r="K1745" i="17"/>
  <c r="L1745" i="17" s="1"/>
  <c r="M1745" i="17"/>
  <c r="O1745" i="17" l="1"/>
  <c r="H1747" i="17"/>
  <c r="G1747" i="17" s="1"/>
  <c r="N1746" i="17"/>
  <c r="M1746" i="17"/>
  <c r="K1746" i="17"/>
  <c r="L1746" i="17" s="1"/>
  <c r="O1746" i="17" l="1"/>
  <c r="N1747" i="17"/>
  <c r="H1748" i="17"/>
  <c r="G1748" i="17" s="1"/>
  <c r="M1747" i="17"/>
  <c r="K1747" i="17"/>
  <c r="L1747" i="17" s="1"/>
  <c r="O1747" i="17" l="1"/>
  <c r="M1748" i="17"/>
  <c r="K1748" i="17"/>
  <c r="L1748" i="17" s="1"/>
  <c r="H1749" i="17" l="1"/>
  <c r="G1749" i="17" s="1"/>
  <c r="N1748" i="17"/>
  <c r="O1748" i="17" s="1"/>
  <c r="N1749" i="17" l="1"/>
  <c r="H1750" i="17"/>
  <c r="G1750" i="17" s="1"/>
  <c r="M1749" i="17"/>
  <c r="K1749" i="17"/>
  <c r="L1749" i="17" s="1"/>
  <c r="O1749" i="17" l="1"/>
  <c r="M1750" i="17"/>
  <c r="K1750" i="17"/>
  <c r="L1750" i="17" s="1"/>
  <c r="H1751" i="17" l="1"/>
  <c r="G1751" i="17" s="1"/>
  <c r="N1750" i="17"/>
  <c r="O1750" i="17" s="1"/>
  <c r="K1751" i="17" l="1"/>
  <c r="L1751" i="17" s="1"/>
  <c r="M1751" i="17"/>
  <c r="N1751" i="17" l="1"/>
  <c r="O1751" i="17" s="1"/>
  <c r="H1752" i="17"/>
  <c r="G1752" i="17" s="1"/>
  <c r="M1752" i="17" l="1"/>
  <c r="K1752" i="17"/>
  <c r="L1752" i="17" s="1"/>
  <c r="N1752" i="17" l="1"/>
  <c r="O1752" i="17" s="1"/>
  <c r="H1753" i="17"/>
  <c r="G1753" i="17" s="1"/>
  <c r="H1754" i="17" l="1"/>
  <c r="G1754" i="17" s="1"/>
  <c r="N1753" i="17"/>
  <c r="M1753" i="17"/>
  <c r="K1753" i="17"/>
  <c r="L1753" i="17" s="1"/>
  <c r="O1753" i="17" l="1"/>
  <c r="H1755" i="17"/>
  <c r="G1755" i="17" s="1"/>
  <c r="N1754" i="17"/>
  <c r="M1754" i="17"/>
  <c r="K1754" i="17"/>
  <c r="L1754" i="17" s="1"/>
  <c r="N1755" i="17" l="1"/>
  <c r="H1756" i="17"/>
  <c r="G1756" i="17" s="1"/>
  <c r="O1754" i="17"/>
  <c r="M1755" i="17"/>
  <c r="K1755" i="17"/>
  <c r="L1755" i="17" s="1"/>
  <c r="O1755" i="17" l="1"/>
  <c r="M1756" i="17"/>
  <c r="K1756" i="17"/>
  <c r="L1756" i="17" s="1"/>
  <c r="H1757" i="17" l="1"/>
  <c r="G1757" i="17" s="1"/>
  <c r="N1756" i="17"/>
  <c r="O1756" i="17" s="1"/>
  <c r="N1757" i="17" l="1"/>
  <c r="H1758" i="17"/>
  <c r="G1758" i="17" s="1"/>
  <c r="M1757" i="17"/>
  <c r="K1757" i="17"/>
  <c r="L1757" i="17" s="1"/>
  <c r="O1757" i="17" s="1"/>
  <c r="H1759" i="17" l="1"/>
  <c r="G1759" i="17" s="1"/>
  <c r="N1758" i="17"/>
  <c r="M1758" i="17"/>
  <c r="K1758" i="17"/>
  <c r="L1758" i="17" s="1"/>
  <c r="O1758" i="17" l="1"/>
  <c r="N1759" i="17"/>
  <c r="H1760" i="17"/>
  <c r="G1760" i="17" s="1"/>
  <c r="M1759" i="17"/>
  <c r="K1759" i="17"/>
  <c r="L1759" i="17" s="1"/>
  <c r="O1759" i="17" l="1"/>
  <c r="N1760" i="17"/>
  <c r="H1761" i="17"/>
  <c r="G1761" i="17" s="1"/>
  <c r="M1760" i="17"/>
  <c r="K1760" i="17"/>
  <c r="L1760" i="17" s="1"/>
  <c r="H1762" i="17" l="1"/>
  <c r="G1762" i="17" s="1"/>
  <c r="N1761" i="17"/>
  <c r="O1760" i="17"/>
  <c r="M1761" i="17"/>
  <c r="K1761" i="17"/>
  <c r="L1761" i="17" s="1"/>
  <c r="O1761" i="17" l="1"/>
  <c r="H1763" i="17"/>
  <c r="G1763" i="17" s="1"/>
  <c r="N1762" i="17"/>
  <c r="K1762" i="17"/>
  <c r="L1762" i="17" s="1"/>
  <c r="M1762" i="17"/>
  <c r="N1763" i="17" l="1"/>
  <c r="H1764" i="17"/>
  <c r="G1764" i="17" s="1"/>
  <c r="O1762" i="17"/>
  <c r="K1763" i="17"/>
  <c r="L1763" i="17" s="1"/>
  <c r="M1763" i="17"/>
  <c r="O1763" i="17" l="1"/>
  <c r="M1764" i="17"/>
  <c r="K1764" i="17"/>
  <c r="L1764" i="17" s="1"/>
  <c r="H1765" i="17" l="1"/>
  <c r="G1765" i="17" s="1"/>
  <c r="N1764" i="17"/>
  <c r="O1764" i="17" s="1"/>
  <c r="N1765" i="17" l="1"/>
  <c r="H1766" i="17"/>
  <c r="G1766" i="17" s="1"/>
  <c r="M1765" i="17"/>
  <c r="K1765" i="17"/>
  <c r="L1765" i="17" s="1"/>
  <c r="H1767" i="17" l="1"/>
  <c r="G1767" i="17" s="1"/>
  <c r="N1766" i="17"/>
  <c r="O1765" i="17"/>
  <c r="M1766" i="17"/>
  <c r="K1766" i="17"/>
  <c r="L1766" i="17" s="1"/>
  <c r="H1768" i="17" l="1"/>
  <c r="G1768" i="17" s="1"/>
  <c r="N1767" i="17"/>
  <c r="O1766" i="17"/>
  <c r="K1767" i="17"/>
  <c r="L1767" i="17" s="1"/>
  <c r="M1767" i="17"/>
  <c r="H1769" i="17" l="1"/>
  <c r="G1769" i="17" s="1"/>
  <c r="N1768" i="17"/>
  <c r="O1767" i="17"/>
  <c r="K1768" i="17"/>
  <c r="L1768" i="17" s="1"/>
  <c r="M1768" i="17"/>
  <c r="N1769" i="17" l="1"/>
  <c r="H1770" i="17"/>
  <c r="G1770" i="17" s="1"/>
  <c r="O1768" i="17"/>
  <c r="K1769" i="17"/>
  <c r="L1769" i="17" s="1"/>
  <c r="M1769" i="17"/>
  <c r="O1769" i="17" l="1"/>
  <c r="H1771" i="17"/>
  <c r="G1771" i="17" s="1"/>
  <c r="N1770" i="17"/>
  <c r="M1770" i="17"/>
  <c r="K1770" i="17"/>
  <c r="L1770" i="17" s="1"/>
  <c r="O1770" i="17" l="1"/>
  <c r="H1772" i="17"/>
  <c r="G1772" i="17" s="1"/>
  <c r="N1771" i="17"/>
  <c r="M1771" i="17"/>
  <c r="K1771" i="17"/>
  <c r="L1771" i="17" s="1"/>
  <c r="O1771" i="17" l="1"/>
  <c r="H1773" i="17"/>
  <c r="G1773" i="17" s="1"/>
  <c r="N1772" i="17"/>
  <c r="K1772" i="17"/>
  <c r="L1772" i="17" s="1"/>
  <c r="M1772" i="17"/>
  <c r="N1773" i="17" l="1"/>
  <c r="H1774" i="17"/>
  <c r="G1774" i="17" s="1"/>
  <c r="O1772" i="17"/>
  <c r="M1773" i="17"/>
  <c r="K1773" i="17"/>
  <c r="L1773" i="17" s="1"/>
  <c r="O1773" i="17" l="1"/>
  <c r="H1775" i="17"/>
  <c r="G1775" i="17" s="1"/>
  <c r="N1774" i="17"/>
  <c r="M1774" i="17"/>
  <c r="K1774" i="17"/>
  <c r="L1774" i="17" s="1"/>
  <c r="O1774" i="17" l="1"/>
  <c r="N1775" i="17"/>
  <c r="H1776" i="17"/>
  <c r="G1776" i="17" s="1"/>
  <c r="M1775" i="17"/>
  <c r="K1775" i="17"/>
  <c r="L1775" i="17" s="1"/>
  <c r="O1775" i="17" l="1"/>
  <c r="N1776" i="17"/>
  <c r="H1777" i="17"/>
  <c r="G1777" i="17" s="1"/>
  <c r="M1776" i="17"/>
  <c r="K1776" i="17"/>
  <c r="L1776" i="17" s="1"/>
  <c r="O1776" i="17" l="1"/>
  <c r="H1778" i="17"/>
  <c r="G1778" i="17" s="1"/>
  <c r="N1777" i="17"/>
  <c r="M1777" i="17"/>
  <c r="K1777" i="17"/>
  <c r="L1777" i="17" s="1"/>
  <c r="O1777" i="17" l="1"/>
  <c r="H1779" i="17"/>
  <c r="G1779" i="17" s="1"/>
  <c r="N1778" i="17"/>
  <c r="K1778" i="17"/>
  <c r="L1778" i="17" s="1"/>
  <c r="M1778" i="17"/>
  <c r="N1779" i="17" l="1"/>
  <c r="H1780" i="17"/>
  <c r="G1780" i="17" s="1"/>
  <c r="O1778" i="17"/>
  <c r="M1779" i="17"/>
  <c r="K1779" i="17"/>
  <c r="L1779" i="17" s="1"/>
  <c r="O1779" i="17" l="1"/>
  <c r="H1781" i="17"/>
  <c r="G1781" i="17" s="1"/>
  <c r="N1780" i="17"/>
  <c r="M1780" i="17"/>
  <c r="K1780" i="17"/>
  <c r="L1780" i="17" s="1"/>
  <c r="O1780" i="17" l="1"/>
  <c r="H1782" i="17"/>
  <c r="G1782" i="17" s="1"/>
  <c r="N1781" i="17"/>
  <c r="M1781" i="17"/>
  <c r="K1781" i="17"/>
  <c r="L1781" i="17" s="1"/>
  <c r="O1781" i="17" l="1"/>
  <c r="H1783" i="17"/>
  <c r="G1783" i="17" s="1"/>
  <c r="N1782" i="17"/>
  <c r="K1782" i="17"/>
  <c r="L1782" i="17" s="1"/>
  <c r="M1782" i="17"/>
  <c r="N1783" i="17" l="1"/>
  <c r="H1784" i="17"/>
  <c r="G1784" i="17" s="1"/>
  <c r="O1782" i="17"/>
  <c r="M1783" i="17"/>
  <c r="K1783" i="17"/>
  <c r="L1783" i="17" s="1"/>
  <c r="O1783" i="17" l="1"/>
  <c r="N1784" i="17"/>
  <c r="H1785" i="17"/>
  <c r="G1785" i="17" s="1"/>
  <c r="M1784" i="17"/>
  <c r="K1784" i="17"/>
  <c r="L1784" i="17" s="1"/>
  <c r="O1784" i="17" l="1"/>
  <c r="N1785" i="17"/>
  <c r="H1786" i="17"/>
  <c r="G1786" i="17" s="1"/>
  <c r="M1785" i="17"/>
  <c r="K1785" i="17"/>
  <c r="L1785" i="17" s="1"/>
  <c r="O1785" i="17" l="1"/>
  <c r="H1787" i="17"/>
  <c r="G1787" i="17" s="1"/>
  <c r="N1786" i="17"/>
  <c r="M1786" i="17"/>
  <c r="K1786" i="17"/>
  <c r="L1786" i="17" s="1"/>
  <c r="O1786" i="17" l="1"/>
  <c r="N1787" i="17"/>
  <c r="H1788" i="17"/>
  <c r="G1788" i="17" s="1"/>
  <c r="M1787" i="17"/>
  <c r="K1787" i="17"/>
  <c r="L1787" i="17" s="1"/>
  <c r="O1787" i="17" l="1"/>
  <c r="H1789" i="17"/>
  <c r="G1789" i="17" s="1"/>
  <c r="N1788" i="17"/>
  <c r="M1788" i="17"/>
  <c r="K1788" i="17"/>
  <c r="L1788" i="17" s="1"/>
  <c r="N1789" i="17" l="1"/>
  <c r="H1790" i="17"/>
  <c r="G1790" i="17" s="1"/>
  <c r="O1788" i="17"/>
  <c r="M1789" i="17"/>
  <c r="K1789" i="17"/>
  <c r="L1789" i="17" s="1"/>
  <c r="H1791" i="17" l="1"/>
  <c r="G1791" i="17" s="1"/>
  <c r="N1790" i="17"/>
  <c r="O1789" i="17"/>
  <c r="M1790" i="17"/>
  <c r="K1790" i="17"/>
  <c r="L1790" i="17" s="1"/>
  <c r="O1790" i="17" l="1"/>
  <c r="H1792" i="17"/>
  <c r="G1792" i="17" s="1"/>
  <c r="N1791" i="17"/>
  <c r="M1791" i="17"/>
  <c r="K1791" i="17"/>
  <c r="L1791" i="17" s="1"/>
  <c r="O1791" i="17" l="1"/>
  <c r="N1792" i="17"/>
  <c r="H1793" i="17"/>
  <c r="G1793" i="17" s="1"/>
  <c r="K1792" i="17"/>
  <c r="L1792" i="17" s="1"/>
  <c r="M1792" i="17"/>
  <c r="O1792" i="17" l="1"/>
  <c r="N1793" i="17"/>
  <c r="H1794" i="17"/>
  <c r="G1794" i="17" s="1"/>
  <c r="M1793" i="17"/>
  <c r="K1793" i="17"/>
  <c r="L1793" i="17" s="1"/>
  <c r="O1793" i="17" l="1"/>
  <c r="N1794" i="17"/>
  <c r="H1795" i="17"/>
  <c r="G1795" i="17" s="1"/>
  <c r="M1794" i="17"/>
  <c r="K1794" i="17"/>
  <c r="L1794" i="17" s="1"/>
  <c r="O1794" i="17" l="1"/>
  <c r="N1795" i="17"/>
  <c r="H1796" i="17"/>
  <c r="G1796" i="17" s="1"/>
  <c r="M1795" i="17"/>
  <c r="K1795" i="17"/>
  <c r="L1795" i="17" s="1"/>
  <c r="O1795" i="17" l="1"/>
  <c r="M1796" i="17"/>
  <c r="K1796" i="17"/>
  <c r="L1796" i="17" s="1"/>
  <c r="H1797" i="17" l="1"/>
  <c r="G1797" i="17" s="1"/>
  <c r="N1796" i="17"/>
  <c r="O1796" i="17" s="1"/>
  <c r="N1797" i="17" l="1"/>
  <c r="H1798" i="17"/>
  <c r="G1798" i="17" s="1"/>
  <c r="K1797" i="17"/>
  <c r="L1797" i="17" s="1"/>
  <c r="M1797" i="17"/>
  <c r="H1799" i="17" l="1"/>
  <c r="G1799" i="17" s="1"/>
  <c r="N1798" i="17"/>
  <c r="O1797" i="17"/>
  <c r="M1798" i="17"/>
  <c r="K1798" i="17"/>
  <c r="L1798" i="17" s="1"/>
  <c r="H1800" i="17" l="1"/>
  <c r="G1800" i="17" s="1"/>
  <c r="N1799" i="17"/>
  <c r="O1798" i="17"/>
  <c r="M1799" i="17"/>
  <c r="K1799" i="17"/>
  <c r="L1799" i="17" s="1"/>
  <c r="N1800" i="17" l="1"/>
  <c r="H1801" i="17"/>
  <c r="G1801" i="17" s="1"/>
  <c r="O1799" i="17"/>
  <c r="M1800" i="17"/>
  <c r="K1800" i="17"/>
  <c r="L1800" i="17" s="1"/>
  <c r="O1800" i="17" l="1"/>
  <c r="H1802" i="17"/>
  <c r="G1802" i="17" s="1"/>
  <c r="N1801" i="17"/>
  <c r="M1801" i="17"/>
  <c r="K1801" i="17"/>
  <c r="L1801" i="17" s="1"/>
  <c r="O1801" i="17" l="1"/>
  <c r="H1803" i="17"/>
  <c r="G1803" i="17" s="1"/>
  <c r="N1802" i="17"/>
  <c r="K1802" i="17"/>
  <c r="L1802" i="17" s="1"/>
  <c r="M1802" i="17"/>
  <c r="O1802" i="17" l="1"/>
  <c r="H1804" i="17"/>
  <c r="G1804" i="17" s="1"/>
  <c r="N1803" i="17"/>
  <c r="M1803" i="17"/>
  <c r="K1803" i="17"/>
  <c r="L1803" i="17" s="1"/>
  <c r="O1803" i="17" l="1"/>
  <c r="H1805" i="17"/>
  <c r="G1805" i="17" s="1"/>
  <c r="N1804" i="17"/>
  <c r="M1804" i="17"/>
  <c r="K1804" i="17"/>
  <c r="L1804" i="17" s="1"/>
  <c r="O1804" i="17" l="1"/>
  <c r="H1806" i="17"/>
  <c r="G1806" i="17" s="1"/>
  <c r="N1805" i="17"/>
  <c r="M1805" i="17"/>
  <c r="K1805" i="17"/>
  <c r="L1805" i="17" s="1"/>
  <c r="O1805" i="17" l="1"/>
  <c r="N1806" i="17"/>
  <c r="H1807" i="17"/>
  <c r="G1807" i="17" s="1"/>
  <c r="M1806" i="17"/>
  <c r="K1806" i="17"/>
  <c r="L1806" i="17" s="1"/>
  <c r="O1806" i="17" l="1"/>
  <c r="H1808" i="17"/>
  <c r="G1808" i="17" s="1"/>
  <c r="N1807" i="17"/>
  <c r="M1807" i="17"/>
  <c r="K1807" i="17"/>
  <c r="L1807" i="17" s="1"/>
  <c r="O1807" i="17" l="1"/>
  <c r="H1809" i="17"/>
  <c r="G1809" i="17" s="1"/>
  <c r="N1808" i="17"/>
  <c r="K1808" i="17"/>
  <c r="L1808" i="17" s="1"/>
  <c r="M1808" i="17"/>
  <c r="H1810" i="17" l="1"/>
  <c r="G1810" i="17" s="1"/>
  <c r="N1809" i="17"/>
  <c r="O1808" i="17"/>
  <c r="K1809" i="17"/>
  <c r="L1809" i="17" s="1"/>
  <c r="M1809" i="17"/>
  <c r="O1809" i="17" l="1"/>
  <c r="H1811" i="17"/>
  <c r="G1811" i="17" s="1"/>
  <c r="N1810" i="17"/>
  <c r="M1810" i="17"/>
  <c r="K1810" i="17"/>
  <c r="L1810" i="17" s="1"/>
  <c r="O1810" i="17" l="1"/>
  <c r="N1811" i="17"/>
  <c r="H1812" i="17"/>
  <c r="G1812" i="17" s="1"/>
  <c r="K1811" i="17"/>
  <c r="L1811" i="17" s="1"/>
  <c r="M1811" i="17"/>
  <c r="M1812" i="17" l="1"/>
  <c r="K1812" i="17"/>
  <c r="L1812" i="17" s="1"/>
  <c r="O1811" i="17"/>
  <c r="H1813" i="17" l="1"/>
  <c r="G1813" i="17" s="1"/>
  <c r="N1812" i="17"/>
  <c r="O1812" i="17" s="1"/>
  <c r="N1813" i="17" l="1"/>
  <c r="H1814" i="17"/>
  <c r="G1814" i="17" s="1"/>
  <c r="M1813" i="17"/>
  <c r="K1813" i="17"/>
  <c r="L1813" i="17" s="1"/>
  <c r="O1813" i="17" l="1"/>
  <c r="M1814" i="17"/>
  <c r="K1814" i="17"/>
  <c r="L1814" i="17" s="1"/>
  <c r="H1815" i="17" l="1"/>
  <c r="G1815" i="17" s="1"/>
  <c r="N1814" i="17"/>
  <c r="O1814" i="17" s="1"/>
  <c r="N1815" i="17" l="1"/>
  <c r="H1816" i="17"/>
  <c r="G1816" i="17" s="1"/>
  <c r="K1815" i="17"/>
  <c r="L1815" i="17" s="1"/>
  <c r="M1815" i="17"/>
  <c r="M1816" i="17" l="1"/>
  <c r="K1816" i="17"/>
  <c r="L1816" i="17" s="1"/>
  <c r="O1815" i="17"/>
  <c r="N1816" i="17" l="1"/>
  <c r="O1816" i="17" s="1"/>
  <c r="H1817" i="17"/>
  <c r="G1817" i="17" s="1"/>
  <c r="N1817" i="17" l="1"/>
  <c r="H1818" i="17"/>
  <c r="G1818" i="17" s="1"/>
  <c r="M1817" i="17"/>
  <c r="K1817" i="17"/>
  <c r="L1817" i="17" s="1"/>
  <c r="O1817" i="17" l="1"/>
  <c r="N1818" i="17"/>
  <c r="H1819" i="17"/>
  <c r="G1819" i="17" s="1"/>
  <c r="M1818" i="17"/>
  <c r="K1818" i="17"/>
  <c r="L1818" i="17" s="1"/>
  <c r="O1818" i="17" l="1"/>
  <c r="N1819" i="17"/>
  <c r="H1820" i="17"/>
  <c r="G1820" i="17" s="1"/>
  <c r="M1819" i="17"/>
  <c r="K1819" i="17"/>
  <c r="L1819" i="17" s="1"/>
  <c r="O1819" i="17" l="1"/>
  <c r="H1821" i="17"/>
  <c r="G1821" i="17" s="1"/>
  <c r="N1820" i="17"/>
  <c r="M1820" i="17"/>
  <c r="K1820" i="17"/>
  <c r="L1820" i="17" s="1"/>
  <c r="O1820" i="17" l="1"/>
  <c r="N1821" i="17"/>
  <c r="H1822" i="17"/>
  <c r="G1822" i="17" s="1"/>
  <c r="M1821" i="17"/>
  <c r="K1821" i="17"/>
  <c r="L1821" i="17" s="1"/>
  <c r="O1821" i="17" l="1"/>
  <c r="H1823" i="17"/>
  <c r="G1823" i="17" s="1"/>
  <c r="N1822" i="17"/>
  <c r="M1822" i="17"/>
  <c r="K1822" i="17"/>
  <c r="L1822" i="17" s="1"/>
  <c r="O1822" i="17" l="1"/>
  <c r="H1824" i="17"/>
  <c r="G1824" i="17" s="1"/>
  <c r="N1823" i="17"/>
  <c r="M1823" i="17"/>
  <c r="K1823" i="17"/>
  <c r="L1823" i="17" s="1"/>
  <c r="O1823" i="17" l="1"/>
  <c r="H1825" i="17"/>
  <c r="G1825" i="17" s="1"/>
  <c r="N1824" i="17"/>
  <c r="M1824" i="17"/>
  <c r="K1824" i="17"/>
  <c r="L1824" i="17" s="1"/>
  <c r="O1824" i="17" l="1"/>
  <c r="H1826" i="17"/>
  <c r="G1826" i="17" s="1"/>
  <c r="N1825" i="17"/>
  <c r="M1825" i="17"/>
  <c r="K1825" i="17"/>
  <c r="L1825" i="17" s="1"/>
  <c r="O1825" i="17" l="1"/>
  <c r="H1827" i="17"/>
  <c r="G1827" i="17" s="1"/>
  <c r="N1826" i="17"/>
  <c r="M1826" i="17"/>
  <c r="K1826" i="17"/>
  <c r="L1826" i="17" s="1"/>
  <c r="O1826" i="17" l="1"/>
  <c r="H1828" i="17"/>
  <c r="N1827" i="17"/>
  <c r="M1827" i="17"/>
  <c r="K1827" i="17"/>
  <c r="L1827" i="17" s="1"/>
  <c r="O1827" i="17" l="1"/>
  <c r="G1828" i="17"/>
  <c r="N1828" i="17" s="1"/>
  <c r="M1828" i="17"/>
  <c r="K1828" i="17"/>
  <c r="L1828" i="17" s="1"/>
  <c r="O1828" i="17" l="1"/>
  <c r="P2" i="17" s="1"/>
  <c r="Z39" i="18" s="1"/>
  <c r="Q2" i="1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tc={0AF96F9E-D46E-4938-ADB9-53E9E0ED2779}</author>
  </authors>
  <commentList>
    <comment ref="Q12" authorId="0" shapeId="0" xr:uid="{00000000-0006-0000-0100-000001000000}">
      <text>
        <t>[Threaded comment]
Your version of Excel allows you to read this threaded comment; however, any edits to it will get removed if the file is opened in a newer version of Excel. Learn more: https://go.microsoft.com/fwlink/?linkid=870924
Comment:
    EOQ uses Qopt formula listed.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tc={153FE15D-9E7D-4C1F-95CA-CFC6EDC6A86E}</author>
  </authors>
  <commentList>
    <comment ref="F3"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Uses an if statement checks if inventory level is at ROP point for the specific season and then orders the appropriate EOQ amount.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tc={9788C479-6AA0-457C-A584-1DE141BBC10C}</author>
  </authors>
  <commentList>
    <comment ref="P19"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Uses multiple conditions to make sure only the standard deviation of that Year and Week are counted for the STDEV.S function. If error to catch when sample is 1.</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tc={826FC011-C1D0-4E57-A52E-9D905615068F}</author>
  </authors>
  <commentList>
    <comment ref="P21"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Uses multiple conditions to make sure only the standard deviation of that Year and Month are counted for the STDEV.S function. If error to catch when sample is 1.</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tc={90AE4D17-F3C5-4AEB-B24E-B0DEB3F1CB12}</author>
  </authors>
  <commentList>
    <comment ref="I4"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Uses if and vlookup to find the appropriate ROP and EOQ based on YearWeek column. If inventory level is below ROP of that YearWeek, then EOQ of that YearWeek is used.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tc={56357EF9-4857-43A2-8DC8-44A69C381E3F}</author>
  </authors>
  <commentList>
    <comment ref="H4" authorId="0" shapeId="0" xr:uid="{00000000-0006-0000-0900-000001000000}">
      <text>
        <t>[Threaded comment]
Your version of Excel allows you to read this threaded comment; however, any edits to it will get removed if the file is opened in a newer version of Excel. Learn more: https://go.microsoft.com/fwlink/?linkid=870924
Comment:
    Same as the weekly LuxJacky forecast but uses YearMonth instead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<sst xmlns="http://schemas.openxmlformats.org/spreadsheetml/2006/main" count="270" uniqueCount="83">
  <si>
    <t>Day</t>
  </si>
  <si>
    <t>Inventory Level</t>
  </si>
  <si>
    <t>Production Order</t>
  </si>
  <si>
    <t>Day of Week</t>
  </si>
  <si>
    <t>Month</t>
  </si>
  <si>
    <t>Weekend</t>
  </si>
  <si>
    <t>Year</t>
  </si>
  <si>
    <t>Assumptions</t>
  </si>
  <si>
    <t>per unit</t>
  </si>
  <si>
    <t>days</t>
  </si>
  <si>
    <t>of production cost</t>
  </si>
  <si>
    <t>Lead Time</t>
  </si>
  <si>
    <t>Forecasted Sales</t>
  </si>
  <si>
    <t>Actual Sales</t>
  </si>
  <si>
    <t>Inventory Level (End of Day)</t>
  </si>
  <si>
    <t>Setup</t>
  </si>
  <si>
    <t>Setup Cost</t>
  </si>
  <si>
    <t>Holding Cost</t>
  </si>
  <si>
    <t>Product Cost</t>
  </si>
  <si>
    <t>Total Cost</t>
  </si>
  <si>
    <t>Service Level</t>
  </si>
  <si>
    <t>ROP</t>
  </si>
  <si>
    <t>Demand</t>
  </si>
  <si>
    <t>Average Demand Rate</t>
  </si>
  <si>
    <t>EOQ</t>
  </si>
  <si>
    <t>Holding Costs</t>
  </si>
  <si>
    <t>Manufacture Price</t>
  </si>
  <si>
    <t>Summer Demand</t>
  </si>
  <si>
    <t>Non-Summer Demand</t>
  </si>
  <si>
    <t>Standard Deviation</t>
  </si>
  <si>
    <t>Understock Cost</t>
  </si>
  <si>
    <t>Overstock Cost</t>
  </si>
  <si>
    <t>Cummulative Cost</t>
  </si>
  <si>
    <t>Economic Order Quantity (High)</t>
  </si>
  <si>
    <t>ROP (High)</t>
  </si>
  <si>
    <t>ROP (Low)</t>
  </si>
  <si>
    <t>Economic Order Quantity (Low)</t>
  </si>
  <si>
    <t>Standard Deviation (High)</t>
  </si>
  <si>
    <t>Average Demand Rate (High)</t>
  </si>
  <si>
    <t>Average Demand Rate (Low)</t>
  </si>
  <si>
    <t>Standard Deviation (Low)</t>
  </si>
  <si>
    <t>Z (Low)</t>
  </si>
  <si>
    <t>Z (High)</t>
  </si>
  <si>
    <t>per production order</t>
  </si>
  <si>
    <t>Calculations</t>
  </si>
  <si>
    <t>units</t>
  </si>
  <si>
    <t>University's Code of Behaviour on Academic Matters</t>
  </si>
  <si>
    <t>Check box in agreement with 4 points above, for assignment to be graded:</t>
  </si>
  <si>
    <t>Check</t>
  </si>
  <si>
    <t>Student Number:</t>
  </si>
  <si>
    <t>Assignment Title:</t>
  </si>
  <si>
    <t>Course Code:</t>
  </si>
  <si>
    <t>Section #</t>
  </si>
  <si>
    <t>AM</t>
  </si>
  <si>
    <t>PM</t>
  </si>
  <si>
    <t>Course Name:</t>
  </si>
  <si>
    <t>Professor Name:</t>
  </si>
  <si>
    <t>Assignment Deadline (mm/dd/yyyy - i.e. October 01, 2020):</t>
  </si>
  <si>
    <t>Assignment 2: Uber Fashion</t>
  </si>
  <si>
    <t>RSM 8423</t>
  </si>
  <si>
    <t>Optimizing Supply Chain Management and Logistics</t>
  </si>
  <si>
    <t>Andre Cire</t>
  </si>
  <si>
    <t>Net Profit</t>
  </si>
  <si>
    <t>Week 1</t>
  </si>
  <si>
    <t>Average Demand</t>
  </si>
  <si>
    <t>Week</t>
  </si>
  <si>
    <t xml:space="preserve">Z </t>
  </si>
  <si>
    <t>YearMonth</t>
  </si>
  <si>
    <t>YearWeek</t>
  </si>
  <si>
    <t>Percentage Change</t>
  </si>
  <si>
    <t xml:space="preserve">Inventory Level </t>
  </si>
  <si>
    <t>Safety Stock (Low)</t>
  </si>
  <si>
    <t>Safety Stock (High)</t>
  </si>
  <si>
    <t>Likelihood of Stockout</t>
  </si>
  <si>
    <t>Total Cumulative Costs</t>
  </si>
  <si>
    <t>Service Level Sensitivity Analysis</t>
  </si>
  <si>
    <t>Formulas Used</t>
  </si>
  <si>
    <t xml:space="preserve">EOQ and ROP Yearly and Weekly </t>
  </si>
  <si>
    <t>Forecasted Sales Formula</t>
  </si>
  <si>
    <t>EOQ and ROP Yearly and Monthly</t>
  </si>
  <si>
    <t>Color Code</t>
  </si>
  <si>
    <t>Inputs</t>
  </si>
  <si>
    <t>Outputs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</si>
</sst>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000"/>
    <numFmt numFmtId="165" formatCode="0.0%"/>
    <numFmt numFmtId="166" formatCode="0.0000000"/>
    <numFmt numFmtId="167" formatCode="0.000000"/>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70C0"/>
      <name val="Calibri"/>
      <family val="2"/>
      <scheme val="minor"/>
    </font>
    <font>
      <sz val="11"/>
      <name val="Calibri"/>
      <family val="2"/>
      <scheme val="minor"/>
    </font>
    <font>
      <u/>
      <sz val="11"/>
      <color theme="10"/>
      <name val="Calibri"/>
      <family val="2"/>
      <scheme val="minor"/>
    </font>
    <font>
      <b/>
      <sz val="12"/>
      <color theme="1"/>
      <name val="Calibri"/>
      <family val="2"/>
      <scheme val="minor"/>
    </font>
    <font>
      <b/>
      <u/>
      <sz val="12"/>
      <color theme="1"/>
      <name val="Calibri"/>
      <family val="2"/>
      <scheme val="minor"/>
    </font>
    <font>
      <u/>
      <sz val="11"/>
      <color theme="1"/>
      <name val="Calibri"/>
      <family val="2"/>
      <scheme val="minor"/>
    </font>
    <font>
      <b/>
      <u/>
      <sz val="11"/>
      <color theme="10"/>
      <name val="Calibri"/>
      <family val="2"/>
      <scheme val="minor"/>
    </font>
    <font>
      <b/>
      <i/>
      <sz val="11"/>
      <color theme="1"/>
      <name val="Calibri"/>
      <family val="2"/>
      <scheme val="minor"/>
    </font>
    <font>
      <sz val="12"/>
      <color theme="1"/>
      <name val="Calibri"/>
      <family val="2"/>
      <scheme val="minor"/>
    </font>
    <font>
      <sz val="10"/>
      <color theme="1"/>
      <name val="Calibri"/>
      <family val="2"/>
      <scheme val="minor"/>
    </font>
    <font>
      <sz val="8"/>
      <name val="Calibri"/>
      <family val="2"/>
      <scheme val="minor"/>
    </font>
    <font>
      <b/>
      <sz val="11"/>
      <color rgb="FF0070C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2" tint="-0.249977111117893"/>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46">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20" fillId="0" borderId="0" applyNumberFormat="0" applyFill="0" applyBorder="0" applyAlignment="0" applyProtection="0"/>
  </cellStyleXfs>
  <cellXfs count="82">
    <xf numFmtId="0" fontId="0" fillId="0" borderId="0" xfId="0"/>
    <xf numFmtId="14" fontId="0" fillId="0" borderId="0" xfId="0" applyNumberFormat="1"/>
    <xf numFmtId="0" fontId="16" fillId="0" borderId="0" xfId="0" applyFont="1"/>
    <xf numFmtId="44" fontId="0" fillId="0" borderId="0" xfId="1" applyFont="1"/>
    <xf numFmtId="164" fontId="0" fillId="0" borderId="0" xfId="0" applyNumberFormat="1"/>
    <xf numFmtId="2" fontId="0" fillId="0" borderId="0" xfId="0" applyNumberFormat="1"/>
    <xf numFmtId="166" fontId="0" fillId="0" borderId="0" xfId="0" applyNumberFormat="1"/>
    <xf numFmtId="0" fontId="16" fillId="0" borderId="10" xfId="0" applyFont="1" applyBorder="1"/>
    <xf numFmtId="2" fontId="18" fillId="0" borderId="10" xfId="0" applyNumberFormat="1" applyFont="1" applyBorder="1"/>
    <xf numFmtId="2" fontId="19" fillId="0" borderId="10" xfId="0" applyNumberFormat="1" applyFont="1" applyBorder="1"/>
    <xf numFmtId="44" fontId="19" fillId="0" borderId="10" xfId="1" applyFont="1" applyBorder="1"/>
    <xf numFmtId="9" fontId="19" fillId="0" borderId="10" xfId="2" applyFont="1" applyBorder="1"/>
    <xf numFmtId="44" fontId="18" fillId="0" borderId="10" xfId="1" applyFont="1" applyBorder="1"/>
    <xf numFmtId="9" fontId="18" fillId="0" borderId="10" xfId="2" applyFont="1" applyBorder="1"/>
    <xf numFmtId="1" fontId="18" fillId="0" borderId="10" xfId="0" applyNumberFormat="1" applyFont="1" applyBorder="1"/>
    <xf numFmtId="0" fontId="0" fillId="0" borderId="10" xfId="0" applyBorder="1"/>
    <xf numFmtId="0" fontId="21" fillId="0" borderId="0" xfId="44" applyFont="1" applyAlignment="1">
      <alignment vertical="top"/>
    </xf>
    <xf numFmtId="0" fontId="1" fillId="0" borderId="0" xfId="44"/>
    <xf numFmtId="0" fontId="22" fillId="34" borderId="0" xfId="44" applyFont="1" applyFill="1"/>
    <xf numFmtId="0" fontId="23" fillId="34" borderId="0" xfId="44" applyFont="1" applyFill="1"/>
    <xf numFmtId="0" fontId="1" fillId="34" borderId="0" xfId="44" applyFill="1"/>
    <xf numFmtId="0" fontId="1" fillId="0" borderId="0" xfId="44" applyAlignment="1">
      <alignment horizontal="center"/>
    </xf>
    <xf numFmtId="0" fontId="24" fillId="34" borderId="0" xfId="45" applyFont="1" applyFill="1" applyBorder="1"/>
    <xf numFmtId="0" fontId="1" fillId="34" borderId="0" xfId="44" applyFill="1" applyAlignment="1">
      <alignment horizontal="left"/>
    </xf>
    <xf numFmtId="0" fontId="25" fillId="34" borderId="0" xfId="44" applyFont="1" applyFill="1"/>
    <xf numFmtId="0" fontId="1" fillId="35" borderId="10" xfId="44" applyFill="1" applyBorder="1"/>
    <xf numFmtId="0" fontId="1" fillId="34" borderId="12" xfId="44" applyFill="1" applyBorder="1"/>
    <xf numFmtId="0" fontId="1" fillId="34" borderId="13" xfId="44" applyFill="1" applyBorder="1"/>
    <xf numFmtId="0" fontId="1" fillId="0" borderId="13" xfId="44" applyBorder="1" applyAlignment="1">
      <alignment horizontal="center"/>
    </xf>
    <xf numFmtId="0" fontId="1" fillId="0" borderId="14" xfId="44" applyBorder="1"/>
    <xf numFmtId="0" fontId="16" fillId="0" borderId="15" xfId="44" applyFont="1" applyBorder="1"/>
    <xf numFmtId="0" fontId="26" fillId="0" borderId="11" xfId="44" applyFont="1" applyBorder="1"/>
    <xf numFmtId="0" fontId="16" fillId="0" borderId="0" xfId="44" applyFont="1"/>
    <xf numFmtId="0" fontId="26" fillId="0" borderId="0" xfId="44" applyFont="1"/>
    <xf numFmtId="0" fontId="26" fillId="0" borderId="16" xfId="44" applyFont="1" applyBorder="1"/>
    <xf numFmtId="0" fontId="1" fillId="0" borderId="17" xfId="44" applyBorder="1"/>
    <xf numFmtId="0" fontId="1" fillId="0" borderId="11" xfId="44" applyBorder="1"/>
    <xf numFmtId="0" fontId="1" fillId="0" borderId="16" xfId="44" applyBorder="1"/>
    <xf numFmtId="0" fontId="26" fillId="0" borderId="18" xfId="44" applyFont="1" applyBorder="1"/>
    <xf numFmtId="0" fontId="26" fillId="0" borderId="0" xfId="44" applyFont="1" applyAlignment="1">
      <alignment horizontal="center"/>
    </xf>
    <xf numFmtId="0" fontId="27" fillId="0" borderId="0" xfId="44" applyFont="1" applyAlignment="1">
      <alignment horizontal="center"/>
    </xf>
    <xf numFmtId="0" fontId="1" fillId="0" borderId="18" xfId="44" applyBorder="1"/>
    <xf numFmtId="0" fontId="1" fillId="0" borderId="19" xfId="44" applyBorder="1"/>
    <xf numFmtId="0" fontId="16" fillId="34" borderId="15" xfId="44" applyFont="1" applyFill="1" applyBorder="1"/>
    <xf numFmtId="0" fontId="26" fillId="0" borderId="0" xfId="44" applyFont="1" applyAlignment="1">
      <alignment horizontal="left"/>
    </xf>
    <xf numFmtId="14" fontId="26" fillId="0" borderId="18" xfId="44" applyNumberFormat="1" applyFont="1" applyBorder="1" applyAlignment="1">
      <alignment horizontal="left"/>
    </xf>
    <xf numFmtId="0" fontId="1" fillId="0" borderId="20" xfId="44" applyBorder="1"/>
    <xf numFmtId="165" fontId="18" fillId="0" borderId="10" xfId="2" applyNumberFormat="1" applyFont="1" applyBorder="1"/>
    <xf numFmtId="0" fontId="16" fillId="0" borderId="0" xfId="0" applyFont="1" applyBorder="1"/>
    <xf numFmtId="2" fontId="19" fillId="0" borderId="0" xfId="0" applyNumberFormat="1" applyFont="1" applyBorder="1"/>
    <xf numFmtId="0" fontId="16" fillId="0" borderId="0" xfId="0" applyFont="1" applyFill="1" applyBorder="1"/>
    <xf numFmtId="2" fontId="19" fillId="0" borderId="0" xfId="0" applyNumberFormat="1" applyFont="1" applyFill="1" applyBorder="1"/>
    <xf numFmtId="0" fontId="16" fillId="0" borderId="10" xfId="0" applyFont="1" applyFill="1" applyBorder="1"/>
    <xf numFmtId="44" fontId="0" fillId="0" borderId="0" xfId="0" applyNumberFormat="1"/>
    <xf numFmtId="9" fontId="19" fillId="0" borderId="0" xfId="2" applyFont="1" applyBorder="1"/>
    <xf numFmtId="9" fontId="0" fillId="0" borderId="0" xfId="2" applyNumberFormat="1" applyFont="1"/>
    <xf numFmtId="0" fontId="0" fillId="0" borderId="0" xfId="0" applyBorder="1"/>
    <xf numFmtId="9" fontId="0" fillId="0" borderId="10" xfId="2" applyNumberFormat="1" applyFont="1" applyBorder="1"/>
    <xf numFmtId="44" fontId="0" fillId="0" borderId="10" xfId="1" applyFont="1" applyBorder="1"/>
    <xf numFmtId="44" fontId="16" fillId="0" borderId="10" xfId="1" applyFont="1" applyBorder="1"/>
    <xf numFmtId="14" fontId="0" fillId="0" borderId="10" xfId="0" applyNumberFormat="1" applyBorder="1"/>
    <xf numFmtId="14" fontId="16" fillId="0" borderId="10" xfId="0" applyNumberFormat="1" applyFont="1" applyBorder="1"/>
    <xf numFmtId="164" fontId="0" fillId="0" borderId="10" xfId="0" applyNumberFormat="1" applyBorder="1"/>
    <xf numFmtId="2" fontId="0" fillId="0" borderId="10" xfId="0" applyNumberFormat="1" applyBorder="1"/>
    <xf numFmtId="1" fontId="0" fillId="0" borderId="10" xfId="0" applyNumberFormat="1" applyBorder="1"/>
    <xf numFmtId="10" fontId="0" fillId="0" borderId="10" xfId="2" applyNumberFormat="1" applyFont="1" applyBorder="1"/>
    <xf numFmtId="0" fontId="16" fillId="37" borderId="10" xfId="0" applyFont="1" applyFill="1" applyBorder="1"/>
    <xf numFmtId="1" fontId="19" fillId="37" borderId="10" xfId="0" applyNumberFormat="1" applyFont="1" applyFill="1" applyBorder="1"/>
    <xf numFmtId="1" fontId="0" fillId="37" borderId="10" xfId="0" applyNumberFormat="1" applyFill="1" applyBorder="1"/>
    <xf numFmtId="167" fontId="16" fillId="0" borderId="10" xfId="0" applyNumberFormat="1" applyFont="1" applyBorder="1"/>
    <xf numFmtId="44" fontId="29" fillId="36" borderId="10" xfId="1" applyFont="1" applyFill="1" applyBorder="1"/>
    <xf numFmtId="2" fontId="16" fillId="0" borderId="10" xfId="0" applyNumberFormat="1" applyFont="1" applyBorder="1"/>
    <xf numFmtId="166" fontId="16" fillId="37" borderId="10" xfId="0" applyNumberFormat="1" applyFont="1" applyFill="1" applyBorder="1"/>
    <xf numFmtId="44" fontId="0" fillId="33" borderId="10" xfId="1" applyFont="1" applyFill="1" applyBorder="1"/>
    <xf numFmtId="10" fontId="0" fillId="33" borderId="10" xfId="2" applyNumberFormat="1" applyFont="1" applyFill="1" applyBorder="1"/>
    <xf numFmtId="44" fontId="17" fillId="0" borderId="0" xfId="0" applyNumberFormat="1" applyFont="1"/>
    <xf numFmtId="0" fontId="17" fillId="0" borderId="0" xfId="0" applyFont="1"/>
    <xf numFmtId="9" fontId="17" fillId="0" borderId="0" xfId="2" applyNumberFormat="1" applyFont="1"/>
    <xf numFmtId="0" fontId="16" fillId="0" borderId="10" xfId="0" applyFont="1" applyBorder="1" applyAlignment="1">
      <alignment horizontal="center"/>
    </xf>
    <xf numFmtId="0" fontId="16" fillId="0" borderId="21" xfId="0" applyFont="1" applyBorder="1" applyAlignment="1">
      <alignment horizontal="center"/>
    </xf>
    <xf numFmtId="0" fontId="16" fillId="0" borderId="19" xfId="0" applyFont="1" applyBorder="1" applyAlignment="1">
      <alignment horizontal="center"/>
    </xf>
    <xf numFmtId="0" fontId="16" fillId="0" borderId="11" xfId="0" applyFont="1" applyBorder="1" applyAlignment="1">
      <alignment horizontal="center"/>
    </xf>
  </cellXfs>
  <cellStyles count="46">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2" xfId="45" xr:uid="{00000000-0005-0000-0000-000022000000}"/>
    <cellStyle name="Input" xfId="11" builtinId="20" customBuiltin="1"/>
    <cellStyle name="Linked Cell" xfId="14" builtinId="24" customBuiltin="1"/>
    <cellStyle name="Neutral" xfId="10" builtinId="28" customBuiltin="1"/>
    <cellStyle name="Normal" xfId="0" builtinId="0"/>
    <cellStyle name="Normal 3" xfId="44" xr:uid="{00000000-0005-0000-0000-00002700000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FashRing Service Level vs Total Cost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tx1"/>
              </a:solidFill>
              <a:round/>
            </a:ln>
            <a:effectLst/>
          </c:spPr>
          <c:marker>
            <c:symbol val="circle"/>
            <c:size val="5"/>
            <c:spPr>
              <a:solidFill>
                <a:schemeClr val="accent1"/>
              </a:solidFill>
              <a:ln w="9525">
                <a:solidFill>
                  <a:schemeClr val="tx1"/>
                </a:solidFill>
              </a:ln>
              <a:effectLst/>
            </c:spPr>
          </c:marker>
          <c:xVal>
            <c:numRef>
              <c:f>'Fashring Assumptions'!$S$15:$S$33</c:f>
              <c:numCache>
                <c:formatCode>0%</c:formatCode>
                <c:ptCount val="19"/>
                <c:pt idx="0">
                  <c:v>0.1</c:v>
                </c:pt>
                <c:pt idx="1">
                  <c:v>0.15</c:v>
                </c:pt>
                <c:pt idx="2">
                  <c:v>0.2</c:v>
                </c:pt>
                <c:pt idx="3">
                  <c:v>0.25</c:v>
                </c:pt>
                <c:pt idx="4">
                  <c:v>0.3</c:v>
                </c:pt>
                <c:pt idx="5">
                  <c:v>0.35</c:v>
                </c:pt>
                <c:pt idx="6">
                  <c:v>0.4</c:v>
                </c:pt>
                <c:pt idx="7">
                  <c:v>0.45</c:v>
                </c:pt>
                <c:pt idx="8">
                  <c:v>0.5</c:v>
                </c:pt>
                <c:pt idx="9">
                  <c:v>0.55000000000000004</c:v>
                </c:pt>
                <c:pt idx="10">
                  <c:v>0.6</c:v>
                </c:pt>
                <c:pt idx="11">
                  <c:v>0.65</c:v>
                </c:pt>
                <c:pt idx="12">
                  <c:v>0.7</c:v>
                </c:pt>
                <c:pt idx="13">
                  <c:v>0.75</c:v>
                </c:pt>
                <c:pt idx="14">
                  <c:v>0.8</c:v>
                </c:pt>
                <c:pt idx="15">
                  <c:v>0.85</c:v>
                </c:pt>
                <c:pt idx="16">
                  <c:v>0.9</c:v>
                </c:pt>
                <c:pt idx="17">
                  <c:v>0.95</c:v>
                </c:pt>
                <c:pt idx="18">
                  <c:v>0.99</c:v>
                </c:pt>
              </c:numCache>
            </c:numRef>
          </c:xVal>
          <c:yVal>
            <c:numRef>
              <c:f>'Fashring Assumptions'!$T$15:$T$33</c:f>
              <c:numCache>
                <c:formatCode>General</c:formatCode>
                <c:ptCount val="19"/>
                <c:pt idx="0">
                  <c:v>3547116.5075876913</c:v>
                </c:pt>
                <c:pt idx="1">
                  <c:v>3547921.2857185472</c:v>
                </c:pt>
                <c:pt idx="2">
                  <c:v>3550192.1535480469</c:v>
                </c:pt>
                <c:pt idx="3">
                  <c:v>3550996.9316789024</c:v>
                </c:pt>
                <c:pt idx="4">
                  <c:v>3551533.4504328063</c:v>
                </c:pt>
                <c:pt idx="5">
                  <c:v>3553143.0066945176</c:v>
                </c:pt>
                <c:pt idx="6">
                  <c:v>3553679.525448421</c:v>
                </c:pt>
                <c:pt idx="7">
                  <c:v>3554752.5629562284</c:v>
                </c:pt>
                <c:pt idx="8">
                  <c:v>3554752.5629562284</c:v>
                </c:pt>
                <c:pt idx="9">
                  <c:v>3555887.9968709783</c:v>
                </c:pt>
                <c:pt idx="10">
                  <c:v>3557291.6901626796</c:v>
                </c:pt>
                <c:pt idx="11">
                  <c:v>3558695.383454382</c:v>
                </c:pt>
                <c:pt idx="12">
                  <c:v>3559231.9022082863</c:v>
                </c:pt>
                <c:pt idx="13">
                  <c:v>3560036.6803391422</c:v>
                </c:pt>
                <c:pt idx="14">
                  <c:v>3560573.1990930457</c:v>
                </c:pt>
                <c:pt idx="15">
                  <c:v>3561976.8923847475</c:v>
                </c:pt>
                <c:pt idx="16">
                  <c:v>3563049.9298925549</c:v>
                </c:pt>
                <c:pt idx="17">
                  <c:v>3564927.7455312177</c:v>
                </c:pt>
                <c:pt idx="18">
                  <c:v>3569014.0325924377</c:v>
                </c:pt>
              </c:numCache>
            </c:numRef>
          </c:yVal>
          <c:smooth val="0"/>
          <c:extLst>
            <c:ext xmlns:c16="http://schemas.microsoft.com/office/drawing/2014/chart" uri="{C3380CC4-5D6E-409C-BE32-E72D297353CC}">
              <c16:uniqueId val="{00000000-D8D9-4C64-BBFF-2CC808C02708}"/>
            </c:ext>
          </c:extLst>
        </c:ser>
        <c:dLbls>
          <c:showLegendKey val="0"/>
          <c:showVal val="0"/>
          <c:showCatName val="0"/>
          <c:showSerName val="0"/>
          <c:showPercent val="0"/>
          <c:showBubbleSize val="0"/>
        </c:dLbls>
        <c:axId val="336290768"/>
        <c:axId val="336287856"/>
      </c:scatterChart>
      <c:valAx>
        <c:axId val="336290768"/>
        <c:scaling>
          <c:orientation val="minMax"/>
          <c:max val="1.0049999999999999"/>
          <c:min val="5.000000000000001E-2"/>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87856"/>
        <c:crosses val="autoZero"/>
        <c:crossBetween val="midCat"/>
      </c:valAx>
      <c:valAx>
        <c:axId val="33628785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9076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FashRing Likelihood</a:t>
            </a:r>
            <a:r>
              <a:rPr lang="en-US" b="1" baseline="0"/>
              <a:t> of Stockout vs Total Cost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ysClr val="windowText" lastClr="000000"/>
              </a:solidFill>
              <a:round/>
            </a:ln>
            <a:effectLst/>
          </c:spPr>
          <c:marker>
            <c:symbol val="circle"/>
            <c:size val="5"/>
            <c:spPr>
              <a:solidFill>
                <a:schemeClr val="accent1"/>
              </a:solidFill>
              <a:ln w="9525">
                <a:solidFill>
                  <a:sysClr val="windowText" lastClr="000000"/>
                </a:solidFill>
              </a:ln>
              <a:effectLst/>
            </c:spPr>
          </c:marker>
          <c:xVal>
            <c:numRef>
              <c:f>'Fashring Assumptions'!$P$21:$P$39</c:f>
              <c:numCache>
                <c:formatCode>0%</c:formatCode>
                <c:ptCount val="19"/>
                <c:pt idx="0">
                  <c:v>0.9</c:v>
                </c:pt>
                <c:pt idx="1">
                  <c:v>0.85</c:v>
                </c:pt>
                <c:pt idx="2">
                  <c:v>0.8</c:v>
                </c:pt>
                <c:pt idx="3">
                  <c:v>0.75</c:v>
                </c:pt>
                <c:pt idx="4">
                  <c:v>0.7</c:v>
                </c:pt>
                <c:pt idx="5">
                  <c:v>0.65</c:v>
                </c:pt>
                <c:pt idx="6">
                  <c:v>0.6</c:v>
                </c:pt>
                <c:pt idx="7">
                  <c:v>0.55000000000000004</c:v>
                </c:pt>
                <c:pt idx="8">
                  <c:v>0.5</c:v>
                </c:pt>
                <c:pt idx="9">
                  <c:v>0.44999999999999996</c:v>
                </c:pt>
                <c:pt idx="10">
                  <c:v>0.4</c:v>
                </c:pt>
                <c:pt idx="11">
                  <c:v>0.35</c:v>
                </c:pt>
                <c:pt idx="12">
                  <c:v>0.30000000000000004</c:v>
                </c:pt>
                <c:pt idx="13">
                  <c:v>0.25</c:v>
                </c:pt>
                <c:pt idx="14">
                  <c:v>0.19999999999999996</c:v>
                </c:pt>
                <c:pt idx="15">
                  <c:v>0.15000000000000002</c:v>
                </c:pt>
                <c:pt idx="16">
                  <c:v>9.9999999999999978E-2</c:v>
                </c:pt>
                <c:pt idx="17">
                  <c:v>5.0000000000000044E-2</c:v>
                </c:pt>
                <c:pt idx="18">
                  <c:v>1.0000000000000009E-2</c:v>
                </c:pt>
              </c:numCache>
            </c:numRef>
          </c:xVal>
          <c:yVal>
            <c:numRef>
              <c:f>'Fashring Assumptions'!$Q$21:$Q$39</c:f>
              <c:numCache>
                <c:formatCode>_("$"* #,##0.00_);_("$"* \(#,##0.00\);_("$"* "-"??_);_(@_)</c:formatCode>
                <c:ptCount val="19"/>
                <c:pt idx="0">
                  <c:v>3547116.5075876913</c:v>
                </c:pt>
                <c:pt idx="1">
                  <c:v>3547921.2857185472</c:v>
                </c:pt>
                <c:pt idx="2">
                  <c:v>3550192.1535480469</c:v>
                </c:pt>
                <c:pt idx="3">
                  <c:v>3550996.9316789024</c:v>
                </c:pt>
                <c:pt idx="4">
                  <c:v>3551533.4504328063</c:v>
                </c:pt>
                <c:pt idx="5">
                  <c:v>3553143.0066945176</c:v>
                </c:pt>
                <c:pt idx="6">
                  <c:v>3553679.525448421</c:v>
                </c:pt>
                <c:pt idx="7">
                  <c:v>3554752.5629562284</c:v>
                </c:pt>
                <c:pt idx="8">
                  <c:v>3554752.5629562284</c:v>
                </c:pt>
                <c:pt idx="9">
                  <c:v>3555887.9968709783</c:v>
                </c:pt>
                <c:pt idx="10">
                  <c:v>3557291.6901626796</c:v>
                </c:pt>
                <c:pt idx="11">
                  <c:v>3558695.383454382</c:v>
                </c:pt>
                <c:pt idx="12">
                  <c:v>3559231.9022082863</c:v>
                </c:pt>
                <c:pt idx="13">
                  <c:v>3560036.6803391422</c:v>
                </c:pt>
                <c:pt idx="14">
                  <c:v>3560573.1990930457</c:v>
                </c:pt>
                <c:pt idx="15">
                  <c:v>3561976.8923847475</c:v>
                </c:pt>
                <c:pt idx="16">
                  <c:v>3563049.9298925549</c:v>
                </c:pt>
                <c:pt idx="17">
                  <c:v>3564927.7455312177</c:v>
                </c:pt>
                <c:pt idx="18">
                  <c:v>3569014.0325924377</c:v>
                </c:pt>
              </c:numCache>
            </c:numRef>
          </c:yVal>
          <c:smooth val="0"/>
          <c:extLst>
            <c:ext xmlns:c16="http://schemas.microsoft.com/office/drawing/2014/chart" uri="{C3380CC4-5D6E-409C-BE32-E72D297353CC}">
              <c16:uniqueId val="{00000000-C5BB-4A5A-81D4-E8B3BC16FD6E}"/>
            </c:ext>
          </c:extLst>
        </c:ser>
        <c:dLbls>
          <c:showLegendKey val="0"/>
          <c:showVal val="0"/>
          <c:showCatName val="0"/>
          <c:showSerName val="0"/>
          <c:showPercent val="0"/>
          <c:showBubbleSize val="0"/>
        </c:dLbls>
        <c:axId val="472352272"/>
        <c:axId val="472349776"/>
      </c:scatterChart>
      <c:valAx>
        <c:axId val="472352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Likelihood of Stockout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49776"/>
        <c:crosses val="autoZero"/>
        <c:crossBetween val="midCat"/>
      </c:valAx>
      <c:valAx>
        <c:axId val="472349776"/>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5227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Assumptions'!$F$1</c:f>
              <c:strCache>
                <c:ptCount val="1"/>
                <c:pt idx="0">
                  <c:v>Production Order</c:v>
                </c:pt>
              </c:strCache>
            </c:strRef>
          </c:tx>
          <c:spPr>
            <a:ln w="28575" cap="rnd">
              <a:solidFill>
                <a:schemeClr val="accent1"/>
              </a:solidFill>
              <a:round/>
            </a:ln>
            <a:effectLst/>
          </c:spPr>
          <c:marker>
            <c:symbol val="none"/>
          </c:marker>
          <c:val>
            <c:numRef>
              <c:f>'Fashring Assumptions'!$F$2:$F$1828</c:f>
              <c:numCache>
                <c:formatCode>General</c:formatCode>
                <c:ptCount val="1827"/>
                <c:pt idx="0">
                  <c:v>14621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12346</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10536</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12377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14242</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12856</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12835</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10550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13324</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13142</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10469</c:v>
                </c:pt>
                <c:pt idx="198">
                  <c:v>0</c:v>
                </c:pt>
                <c:pt idx="199">
                  <c:v>0</c:v>
                </c:pt>
                <c:pt idx="200">
                  <c:v>0</c:v>
                </c:pt>
                <c:pt idx="201">
                  <c:v>0</c:v>
                </c:pt>
                <c:pt idx="202">
                  <c:v>0</c:v>
                </c:pt>
                <c:pt idx="203">
                  <c:v>0</c:v>
                </c:pt>
                <c:pt idx="204">
                  <c:v>0</c:v>
                </c:pt>
                <c:pt idx="205">
                  <c:v>0</c:v>
                </c:pt>
                <c:pt idx="206">
                  <c:v>0</c:v>
                </c:pt>
                <c:pt idx="207">
                  <c:v>0</c:v>
                </c:pt>
                <c:pt idx="208">
                  <c:v>0</c:v>
                </c:pt>
                <c:pt idx="209">
                  <c:v>10692</c:v>
                </c:pt>
                <c:pt idx="210">
                  <c:v>0</c:v>
                </c:pt>
                <c:pt idx="211">
                  <c:v>0</c:v>
                </c:pt>
                <c:pt idx="212">
                  <c:v>0</c:v>
                </c:pt>
                <c:pt idx="213">
                  <c:v>0</c:v>
                </c:pt>
                <c:pt idx="214">
                  <c:v>0</c:v>
                </c:pt>
                <c:pt idx="215">
                  <c:v>0</c:v>
                </c:pt>
                <c:pt idx="216">
                  <c:v>0</c:v>
                </c:pt>
                <c:pt idx="217">
                  <c:v>0</c:v>
                </c:pt>
                <c:pt idx="218">
                  <c:v>0</c:v>
                </c:pt>
                <c:pt idx="219">
                  <c:v>0</c:v>
                </c:pt>
                <c:pt idx="220">
                  <c:v>0</c:v>
                </c:pt>
                <c:pt idx="221">
                  <c:v>11247</c:v>
                </c:pt>
                <c:pt idx="222">
                  <c:v>0</c:v>
                </c:pt>
                <c:pt idx="223">
                  <c:v>0</c:v>
                </c:pt>
                <c:pt idx="224">
                  <c:v>0</c:v>
                </c:pt>
                <c:pt idx="225">
                  <c:v>0</c:v>
                </c:pt>
                <c:pt idx="226">
                  <c:v>0</c:v>
                </c:pt>
                <c:pt idx="227">
                  <c:v>0</c:v>
                </c:pt>
                <c:pt idx="228">
                  <c:v>0</c:v>
                </c:pt>
                <c:pt idx="229">
                  <c:v>0</c:v>
                </c:pt>
                <c:pt idx="230">
                  <c:v>0</c:v>
                </c:pt>
                <c:pt idx="231">
                  <c:v>0</c:v>
                </c:pt>
                <c:pt idx="232">
                  <c:v>0</c:v>
                </c:pt>
                <c:pt idx="233">
                  <c:v>0</c:v>
                </c:pt>
                <c:pt idx="234">
                  <c:v>13294</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12656</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13508</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10296</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13088</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12163</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13095</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12591</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14101</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10778</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10289</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11918</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12861</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12048</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14784</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11923</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14168</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11550</c:v>
                </c:pt>
                <c:pt idx="572">
                  <c:v>0</c:v>
                </c:pt>
                <c:pt idx="573">
                  <c:v>0</c:v>
                </c:pt>
                <c:pt idx="574">
                  <c:v>0</c:v>
                </c:pt>
                <c:pt idx="575">
                  <c:v>0</c:v>
                </c:pt>
                <c:pt idx="576">
                  <c:v>0</c:v>
                </c:pt>
                <c:pt idx="577">
                  <c:v>0</c:v>
                </c:pt>
                <c:pt idx="578">
                  <c:v>0</c:v>
                </c:pt>
                <c:pt idx="579">
                  <c:v>0</c:v>
                </c:pt>
                <c:pt idx="580">
                  <c:v>0</c:v>
                </c:pt>
                <c:pt idx="581">
                  <c:v>0</c:v>
                </c:pt>
                <c:pt idx="582">
                  <c:v>0</c:v>
                </c:pt>
                <c:pt idx="583">
                  <c:v>0</c:v>
                </c:pt>
                <c:pt idx="584">
                  <c:v>10551</c:v>
                </c:pt>
                <c:pt idx="585">
                  <c:v>0</c:v>
                </c:pt>
                <c:pt idx="586">
                  <c:v>0</c:v>
                </c:pt>
                <c:pt idx="587">
                  <c:v>0</c:v>
                </c:pt>
                <c:pt idx="588">
                  <c:v>0</c:v>
                </c:pt>
                <c:pt idx="589">
                  <c:v>0</c:v>
                </c:pt>
                <c:pt idx="590">
                  <c:v>0</c:v>
                </c:pt>
                <c:pt idx="591">
                  <c:v>0</c:v>
                </c:pt>
                <c:pt idx="592">
                  <c:v>0</c:v>
                </c:pt>
                <c:pt idx="593">
                  <c:v>0</c:v>
                </c:pt>
                <c:pt idx="594">
                  <c:v>0</c:v>
                </c:pt>
                <c:pt idx="595">
                  <c:v>0</c:v>
                </c:pt>
                <c:pt idx="596">
                  <c:v>14400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13544</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11341</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14739</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13635</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10164</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13243</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13068</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12537</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12649</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10416</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11453</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10975</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11364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14163</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10149</c:v>
                </c:pt>
                <c:pt idx="903">
                  <c:v>0</c:v>
                </c:pt>
                <c:pt idx="904">
                  <c:v>0</c:v>
                </c:pt>
                <c:pt idx="905">
                  <c:v>0</c:v>
                </c:pt>
                <c:pt idx="906">
                  <c:v>0</c:v>
                </c:pt>
                <c:pt idx="907">
                  <c:v>0</c:v>
                </c:pt>
                <c:pt idx="908">
                  <c:v>0</c:v>
                </c:pt>
                <c:pt idx="909">
                  <c:v>0</c:v>
                </c:pt>
                <c:pt idx="910">
                  <c:v>0</c:v>
                </c:pt>
                <c:pt idx="911">
                  <c:v>0</c:v>
                </c:pt>
                <c:pt idx="912">
                  <c:v>0</c:v>
                </c:pt>
                <c:pt idx="913">
                  <c:v>10681</c:v>
                </c:pt>
                <c:pt idx="914">
                  <c:v>0</c:v>
                </c:pt>
                <c:pt idx="915">
                  <c:v>0</c:v>
                </c:pt>
                <c:pt idx="916">
                  <c:v>0</c:v>
                </c:pt>
                <c:pt idx="917">
                  <c:v>0</c:v>
                </c:pt>
                <c:pt idx="918">
                  <c:v>0</c:v>
                </c:pt>
                <c:pt idx="919">
                  <c:v>0</c:v>
                </c:pt>
                <c:pt idx="920">
                  <c:v>0</c:v>
                </c:pt>
                <c:pt idx="921">
                  <c:v>0</c:v>
                </c:pt>
                <c:pt idx="922">
                  <c:v>0</c:v>
                </c:pt>
                <c:pt idx="923">
                  <c:v>0</c:v>
                </c:pt>
                <c:pt idx="924">
                  <c:v>0</c:v>
                </c:pt>
                <c:pt idx="925">
                  <c:v>0</c:v>
                </c:pt>
                <c:pt idx="926">
                  <c:v>13556</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10062</c:v>
                </c:pt>
                <c:pt idx="942">
                  <c:v>0</c:v>
                </c:pt>
                <c:pt idx="943">
                  <c:v>0</c:v>
                </c:pt>
                <c:pt idx="944">
                  <c:v>0</c:v>
                </c:pt>
                <c:pt idx="945">
                  <c:v>0</c:v>
                </c:pt>
                <c:pt idx="946">
                  <c:v>0</c:v>
                </c:pt>
                <c:pt idx="947">
                  <c:v>0</c:v>
                </c:pt>
                <c:pt idx="948">
                  <c:v>0</c:v>
                </c:pt>
                <c:pt idx="949">
                  <c:v>0</c:v>
                </c:pt>
                <c:pt idx="950">
                  <c:v>0</c:v>
                </c:pt>
                <c:pt idx="951">
                  <c:v>0</c:v>
                </c:pt>
                <c:pt idx="952">
                  <c:v>0</c:v>
                </c:pt>
                <c:pt idx="953">
                  <c:v>10425</c:v>
                </c:pt>
                <c:pt idx="954">
                  <c:v>0</c:v>
                </c:pt>
                <c:pt idx="955">
                  <c:v>0</c:v>
                </c:pt>
                <c:pt idx="956">
                  <c:v>0</c:v>
                </c:pt>
                <c:pt idx="957">
                  <c:v>0</c:v>
                </c:pt>
                <c:pt idx="958">
                  <c:v>0</c:v>
                </c:pt>
                <c:pt idx="959">
                  <c:v>0</c:v>
                </c:pt>
                <c:pt idx="960">
                  <c:v>0</c:v>
                </c:pt>
                <c:pt idx="961">
                  <c:v>0</c:v>
                </c:pt>
                <c:pt idx="962">
                  <c:v>0</c:v>
                </c:pt>
                <c:pt idx="963">
                  <c:v>0</c:v>
                </c:pt>
                <c:pt idx="964">
                  <c:v>0</c:v>
                </c:pt>
                <c:pt idx="965">
                  <c:v>10603</c:v>
                </c:pt>
                <c:pt idx="966">
                  <c:v>0</c:v>
                </c:pt>
                <c:pt idx="967">
                  <c:v>0</c:v>
                </c:pt>
                <c:pt idx="968">
                  <c:v>0</c:v>
                </c:pt>
                <c:pt idx="969">
                  <c:v>0</c:v>
                </c:pt>
                <c:pt idx="970">
                  <c:v>0</c:v>
                </c:pt>
                <c:pt idx="971">
                  <c:v>0</c:v>
                </c:pt>
                <c:pt idx="972">
                  <c:v>0</c:v>
                </c:pt>
                <c:pt idx="973">
                  <c:v>0</c:v>
                </c:pt>
                <c:pt idx="974">
                  <c:v>0</c:v>
                </c:pt>
                <c:pt idx="975">
                  <c:v>0</c:v>
                </c:pt>
                <c:pt idx="976">
                  <c:v>0</c:v>
                </c:pt>
                <c:pt idx="977">
                  <c:v>14138</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12265</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12506</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12641</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10230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13463</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12635</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12500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12375</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10538</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14407</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13639</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11420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14789</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12518</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10778</c:v>
                </c:pt>
                <c:pt idx="1286">
                  <c:v>0</c:v>
                </c:pt>
                <c:pt idx="1287">
                  <c:v>0</c:v>
                </c:pt>
                <c:pt idx="1288">
                  <c:v>0</c:v>
                </c:pt>
                <c:pt idx="1289">
                  <c:v>0</c:v>
                </c:pt>
                <c:pt idx="1290">
                  <c:v>0</c:v>
                </c:pt>
                <c:pt idx="1291">
                  <c:v>0</c:v>
                </c:pt>
                <c:pt idx="1292">
                  <c:v>0</c:v>
                </c:pt>
                <c:pt idx="1293">
                  <c:v>0</c:v>
                </c:pt>
                <c:pt idx="1294">
                  <c:v>0</c:v>
                </c:pt>
                <c:pt idx="1295">
                  <c:v>0</c:v>
                </c:pt>
                <c:pt idx="1296">
                  <c:v>0</c:v>
                </c:pt>
                <c:pt idx="1297">
                  <c:v>14880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14208</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10606</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14580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14824</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14539</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14241</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10452</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13875</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11391</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12301</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12239</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11921</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10641</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14839</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12402</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14527</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10302</c:v>
                </c:pt>
                <c:pt idx="1645">
                  <c:v>0</c:v>
                </c:pt>
                <c:pt idx="1646">
                  <c:v>0</c:v>
                </c:pt>
                <c:pt idx="1647">
                  <c:v>0</c:v>
                </c:pt>
                <c:pt idx="1648">
                  <c:v>0</c:v>
                </c:pt>
                <c:pt idx="1649">
                  <c:v>0</c:v>
                </c:pt>
                <c:pt idx="1650">
                  <c:v>0</c:v>
                </c:pt>
                <c:pt idx="1651">
                  <c:v>0</c:v>
                </c:pt>
                <c:pt idx="1652">
                  <c:v>0</c:v>
                </c:pt>
                <c:pt idx="1653">
                  <c:v>0</c:v>
                </c:pt>
                <c:pt idx="1654">
                  <c:v>0</c:v>
                </c:pt>
                <c:pt idx="1655">
                  <c:v>0</c:v>
                </c:pt>
                <c:pt idx="1656">
                  <c:v>13550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14519</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13317</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10794</c:v>
                </c:pt>
                <c:pt idx="1704">
                  <c:v>0</c:v>
                </c:pt>
                <c:pt idx="1705">
                  <c:v>0</c:v>
                </c:pt>
                <c:pt idx="1706">
                  <c:v>0</c:v>
                </c:pt>
                <c:pt idx="1707">
                  <c:v>0</c:v>
                </c:pt>
                <c:pt idx="1708">
                  <c:v>0</c:v>
                </c:pt>
                <c:pt idx="1709">
                  <c:v>0</c:v>
                </c:pt>
                <c:pt idx="1710">
                  <c:v>0</c:v>
                </c:pt>
                <c:pt idx="1711">
                  <c:v>0</c:v>
                </c:pt>
                <c:pt idx="1712">
                  <c:v>0</c:v>
                </c:pt>
                <c:pt idx="1713">
                  <c:v>0</c:v>
                </c:pt>
                <c:pt idx="1714">
                  <c:v>0</c:v>
                </c:pt>
                <c:pt idx="1715">
                  <c:v>10961</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11709</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11871</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11496</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11788</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11298</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numCache>
            </c:numRef>
          </c:val>
          <c:smooth val="0"/>
          <c:extLst>
            <c:ext xmlns:c16="http://schemas.microsoft.com/office/drawing/2014/chart" uri="{C3380CC4-5D6E-409C-BE32-E72D297353CC}">
              <c16:uniqueId val="{00000000-292B-48F7-BD7D-B59F1BDBDC2C}"/>
            </c:ext>
          </c:extLst>
        </c:ser>
        <c:dLbls>
          <c:showLegendKey val="0"/>
          <c:showVal val="0"/>
          <c:showCatName val="0"/>
          <c:showSerName val="0"/>
          <c:showPercent val="0"/>
          <c:showBubbleSize val="0"/>
        </c:dLbls>
        <c:smooth val="0"/>
        <c:axId val="568494032"/>
        <c:axId val="568503600"/>
      </c:lineChart>
      <c:catAx>
        <c:axId val="56849403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03600"/>
        <c:crosses val="autoZero"/>
        <c:auto val="1"/>
        <c:lblAlgn val="ctr"/>
        <c:lblOffset val="100"/>
        <c:noMultiLvlLbl val="0"/>
      </c:catAx>
      <c:valAx>
        <c:axId val="568503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49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FashRing</a:t>
            </a:r>
            <a:r>
              <a:rPr lang="en-US" baseline="0"/>
              <a:t> </a:t>
            </a:r>
            <a:r>
              <a:rPr lang="en-US"/>
              <a:t>Inventory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Assumptions'!$E$1</c:f>
              <c:strCache>
                <c:ptCount val="1"/>
                <c:pt idx="0">
                  <c:v>Inventory Level</c:v>
                </c:pt>
              </c:strCache>
            </c:strRef>
          </c:tx>
          <c:spPr>
            <a:ln w="28575" cap="rnd">
              <a:solidFill>
                <a:schemeClr val="accent1"/>
              </a:solidFill>
              <a:round/>
            </a:ln>
            <a:effectLst/>
          </c:spPr>
          <c:marker>
            <c:symbol val="none"/>
          </c:marker>
          <c:cat>
            <c:numRef>
              <c:f>'Fashring Assumptions'!$A$2:$A$2558</c:f>
              <c:numCache>
                <c:formatCode>m/d/yyyy</c:formatCode>
                <c:ptCount val="255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Assumptions'!$E$2:$E$1828</c:f>
              <c:numCache>
                <c:formatCode>General</c:formatCode>
                <c:ptCount val="1827"/>
                <c:pt idx="0">
                  <c:v>14017</c:v>
                </c:pt>
                <c:pt idx="1">
                  <c:v>13417</c:v>
                </c:pt>
                <c:pt idx="2">
                  <c:v>12822</c:v>
                </c:pt>
                <c:pt idx="3">
                  <c:v>12278</c:v>
                </c:pt>
                <c:pt idx="4">
                  <c:v>11749</c:v>
                </c:pt>
                <c:pt idx="5">
                  <c:v>11200</c:v>
                </c:pt>
                <c:pt idx="6">
                  <c:v>10689</c:v>
                </c:pt>
                <c:pt idx="7">
                  <c:v>10105</c:v>
                </c:pt>
                <c:pt idx="8">
                  <c:v>9493</c:v>
                </c:pt>
                <c:pt idx="9">
                  <c:v>8917</c:v>
                </c:pt>
                <c:pt idx="10">
                  <c:v>8332</c:v>
                </c:pt>
                <c:pt idx="11">
                  <c:v>7783</c:v>
                </c:pt>
                <c:pt idx="12">
                  <c:v>7254</c:v>
                </c:pt>
                <c:pt idx="13">
                  <c:v>6608</c:v>
                </c:pt>
                <c:pt idx="14">
                  <c:v>6081</c:v>
                </c:pt>
                <c:pt idx="15">
                  <c:v>5486</c:v>
                </c:pt>
                <c:pt idx="16">
                  <c:v>17249</c:v>
                </c:pt>
                <c:pt idx="17">
                  <c:v>16622</c:v>
                </c:pt>
                <c:pt idx="18">
                  <c:v>16022</c:v>
                </c:pt>
                <c:pt idx="19">
                  <c:v>15438</c:v>
                </c:pt>
                <c:pt idx="20">
                  <c:v>14821</c:v>
                </c:pt>
                <c:pt idx="21">
                  <c:v>14201</c:v>
                </c:pt>
                <c:pt idx="22">
                  <c:v>13616</c:v>
                </c:pt>
                <c:pt idx="23">
                  <c:v>13059</c:v>
                </c:pt>
                <c:pt idx="24">
                  <c:v>12459</c:v>
                </c:pt>
                <c:pt idx="25">
                  <c:v>11865</c:v>
                </c:pt>
                <c:pt idx="26">
                  <c:v>11251</c:v>
                </c:pt>
                <c:pt idx="27">
                  <c:v>10713</c:v>
                </c:pt>
                <c:pt idx="28">
                  <c:v>10062</c:v>
                </c:pt>
                <c:pt idx="29">
                  <c:v>9488</c:v>
                </c:pt>
                <c:pt idx="30">
                  <c:v>8880</c:v>
                </c:pt>
                <c:pt idx="31">
                  <c:v>8265</c:v>
                </c:pt>
                <c:pt idx="32">
                  <c:v>7729</c:v>
                </c:pt>
                <c:pt idx="33">
                  <c:v>7110</c:v>
                </c:pt>
                <c:pt idx="34">
                  <c:v>6455</c:v>
                </c:pt>
                <c:pt idx="35">
                  <c:v>5866</c:v>
                </c:pt>
                <c:pt idx="36">
                  <c:v>5326</c:v>
                </c:pt>
                <c:pt idx="37">
                  <c:v>15263</c:v>
                </c:pt>
                <c:pt idx="38">
                  <c:v>14654</c:v>
                </c:pt>
                <c:pt idx="39">
                  <c:v>14060</c:v>
                </c:pt>
                <c:pt idx="40">
                  <c:v>13549</c:v>
                </c:pt>
                <c:pt idx="41">
                  <c:v>12991</c:v>
                </c:pt>
                <c:pt idx="42">
                  <c:v>12386</c:v>
                </c:pt>
                <c:pt idx="43">
                  <c:v>11812</c:v>
                </c:pt>
                <c:pt idx="44">
                  <c:v>11175</c:v>
                </c:pt>
                <c:pt idx="45">
                  <c:v>10568</c:v>
                </c:pt>
                <c:pt idx="46">
                  <c:v>9941</c:v>
                </c:pt>
                <c:pt idx="47">
                  <c:v>9364</c:v>
                </c:pt>
                <c:pt idx="48">
                  <c:v>8782</c:v>
                </c:pt>
                <c:pt idx="49">
                  <c:v>8246</c:v>
                </c:pt>
                <c:pt idx="50">
                  <c:v>7702</c:v>
                </c:pt>
                <c:pt idx="51">
                  <c:v>7200</c:v>
                </c:pt>
                <c:pt idx="52">
                  <c:v>6557</c:v>
                </c:pt>
                <c:pt idx="53">
                  <c:v>5945</c:v>
                </c:pt>
                <c:pt idx="54">
                  <c:v>5407</c:v>
                </c:pt>
                <c:pt idx="55">
                  <c:v>17181</c:v>
                </c:pt>
                <c:pt idx="56">
                  <c:v>16586</c:v>
                </c:pt>
                <c:pt idx="57">
                  <c:v>16029</c:v>
                </c:pt>
                <c:pt idx="58">
                  <c:v>15478</c:v>
                </c:pt>
                <c:pt idx="59">
                  <c:v>14924</c:v>
                </c:pt>
                <c:pt idx="60">
                  <c:v>14374</c:v>
                </c:pt>
                <c:pt idx="61">
                  <c:v>13769</c:v>
                </c:pt>
                <c:pt idx="62">
                  <c:v>13164</c:v>
                </c:pt>
                <c:pt idx="63">
                  <c:v>12564</c:v>
                </c:pt>
                <c:pt idx="64">
                  <c:v>12012</c:v>
                </c:pt>
                <c:pt idx="65">
                  <c:v>11414</c:v>
                </c:pt>
                <c:pt idx="66">
                  <c:v>10815</c:v>
                </c:pt>
                <c:pt idx="67">
                  <c:v>10277</c:v>
                </c:pt>
                <c:pt idx="68">
                  <c:v>9715</c:v>
                </c:pt>
                <c:pt idx="69">
                  <c:v>9194</c:v>
                </c:pt>
                <c:pt idx="70">
                  <c:v>8606</c:v>
                </c:pt>
                <c:pt idx="71">
                  <c:v>8039</c:v>
                </c:pt>
                <c:pt idx="72">
                  <c:v>7500</c:v>
                </c:pt>
                <c:pt idx="73">
                  <c:v>6900</c:v>
                </c:pt>
                <c:pt idx="74">
                  <c:v>6337</c:v>
                </c:pt>
                <c:pt idx="75">
                  <c:v>5695</c:v>
                </c:pt>
                <c:pt idx="76">
                  <c:v>5094</c:v>
                </c:pt>
                <c:pt idx="77">
                  <c:v>18794</c:v>
                </c:pt>
                <c:pt idx="78">
                  <c:v>18208</c:v>
                </c:pt>
                <c:pt idx="79">
                  <c:v>17625</c:v>
                </c:pt>
                <c:pt idx="80">
                  <c:v>17035</c:v>
                </c:pt>
                <c:pt idx="81">
                  <c:v>16475</c:v>
                </c:pt>
                <c:pt idx="82">
                  <c:v>15884</c:v>
                </c:pt>
                <c:pt idx="83">
                  <c:v>15352</c:v>
                </c:pt>
                <c:pt idx="84">
                  <c:v>14734</c:v>
                </c:pt>
                <c:pt idx="85">
                  <c:v>14174</c:v>
                </c:pt>
                <c:pt idx="86">
                  <c:v>13607</c:v>
                </c:pt>
                <c:pt idx="87">
                  <c:v>12981</c:v>
                </c:pt>
                <c:pt idx="88">
                  <c:v>12421</c:v>
                </c:pt>
                <c:pt idx="89">
                  <c:v>11852</c:v>
                </c:pt>
                <c:pt idx="90">
                  <c:v>11249</c:v>
                </c:pt>
                <c:pt idx="91">
                  <c:v>10688</c:v>
                </c:pt>
                <c:pt idx="92">
                  <c:v>10126</c:v>
                </c:pt>
                <c:pt idx="93">
                  <c:v>9627</c:v>
                </c:pt>
                <c:pt idx="94">
                  <c:v>9034</c:v>
                </c:pt>
                <c:pt idx="95">
                  <c:v>8471</c:v>
                </c:pt>
                <c:pt idx="96">
                  <c:v>7869</c:v>
                </c:pt>
                <c:pt idx="97">
                  <c:v>7237</c:v>
                </c:pt>
                <c:pt idx="98">
                  <c:v>6575</c:v>
                </c:pt>
                <c:pt idx="99">
                  <c:v>5965</c:v>
                </c:pt>
                <c:pt idx="100">
                  <c:v>5414</c:v>
                </c:pt>
                <c:pt idx="101">
                  <c:v>17756</c:v>
                </c:pt>
                <c:pt idx="102">
                  <c:v>17251</c:v>
                </c:pt>
                <c:pt idx="103">
                  <c:v>16569</c:v>
                </c:pt>
                <c:pt idx="104">
                  <c:v>16088</c:v>
                </c:pt>
                <c:pt idx="105">
                  <c:v>15523</c:v>
                </c:pt>
                <c:pt idx="106">
                  <c:v>14910</c:v>
                </c:pt>
                <c:pt idx="107">
                  <c:v>14318</c:v>
                </c:pt>
                <c:pt idx="108">
                  <c:v>13777</c:v>
                </c:pt>
                <c:pt idx="109">
                  <c:v>13183</c:v>
                </c:pt>
                <c:pt idx="110">
                  <c:v>12558</c:v>
                </c:pt>
                <c:pt idx="111">
                  <c:v>11956</c:v>
                </c:pt>
                <c:pt idx="112">
                  <c:v>11419</c:v>
                </c:pt>
                <c:pt idx="113">
                  <c:v>10873</c:v>
                </c:pt>
                <c:pt idx="114">
                  <c:v>10285</c:v>
                </c:pt>
                <c:pt idx="115">
                  <c:v>9686</c:v>
                </c:pt>
                <c:pt idx="116">
                  <c:v>9146</c:v>
                </c:pt>
                <c:pt idx="117">
                  <c:v>8618</c:v>
                </c:pt>
                <c:pt idx="118">
                  <c:v>8089</c:v>
                </c:pt>
                <c:pt idx="119">
                  <c:v>7505</c:v>
                </c:pt>
                <c:pt idx="120">
                  <c:v>6887</c:v>
                </c:pt>
                <c:pt idx="121">
                  <c:v>6314</c:v>
                </c:pt>
                <c:pt idx="122">
                  <c:v>5768</c:v>
                </c:pt>
                <c:pt idx="123">
                  <c:v>5121</c:v>
                </c:pt>
                <c:pt idx="124">
                  <c:v>17450</c:v>
                </c:pt>
                <c:pt idx="125">
                  <c:v>16889</c:v>
                </c:pt>
                <c:pt idx="126">
                  <c:v>16333</c:v>
                </c:pt>
                <c:pt idx="127">
                  <c:v>15752</c:v>
                </c:pt>
                <c:pt idx="128">
                  <c:v>15146</c:v>
                </c:pt>
                <c:pt idx="129">
                  <c:v>14612</c:v>
                </c:pt>
                <c:pt idx="130">
                  <c:v>14036</c:v>
                </c:pt>
                <c:pt idx="131">
                  <c:v>13483</c:v>
                </c:pt>
                <c:pt idx="132">
                  <c:v>12930</c:v>
                </c:pt>
                <c:pt idx="133">
                  <c:v>12300</c:v>
                </c:pt>
                <c:pt idx="134">
                  <c:v>11673</c:v>
                </c:pt>
                <c:pt idx="135">
                  <c:v>11068</c:v>
                </c:pt>
                <c:pt idx="136">
                  <c:v>10526</c:v>
                </c:pt>
                <c:pt idx="137">
                  <c:v>9835</c:v>
                </c:pt>
                <c:pt idx="138">
                  <c:v>9392</c:v>
                </c:pt>
                <c:pt idx="139">
                  <c:v>8853</c:v>
                </c:pt>
                <c:pt idx="140">
                  <c:v>8309</c:v>
                </c:pt>
                <c:pt idx="141">
                  <c:v>7764</c:v>
                </c:pt>
                <c:pt idx="142">
                  <c:v>7154</c:v>
                </c:pt>
                <c:pt idx="143">
                  <c:v>6589</c:v>
                </c:pt>
                <c:pt idx="144">
                  <c:v>5956</c:v>
                </c:pt>
                <c:pt idx="145">
                  <c:v>5359</c:v>
                </c:pt>
                <c:pt idx="146">
                  <c:v>15371</c:v>
                </c:pt>
                <c:pt idx="147">
                  <c:v>14794</c:v>
                </c:pt>
                <c:pt idx="148">
                  <c:v>14148</c:v>
                </c:pt>
                <c:pt idx="149">
                  <c:v>13615</c:v>
                </c:pt>
                <c:pt idx="150">
                  <c:v>13078</c:v>
                </c:pt>
                <c:pt idx="151">
                  <c:v>12557</c:v>
                </c:pt>
                <c:pt idx="152">
                  <c:v>11953</c:v>
                </c:pt>
                <c:pt idx="153">
                  <c:v>11417</c:v>
                </c:pt>
                <c:pt idx="154">
                  <c:v>10877</c:v>
                </c:pt>
                <c:pt idx="155">
                  <c:v>10266</c:v>
                </c:pt>
                <c:pt idx="156">
                  <c:v>9690</c:v>
                </c:pt>
                <c:pt idx="157">
                  <c:v>9128</c:v>
                </c:pt>
                <c:pt idx="158">
                  <c:v>8541</c:v>
                </c:pt>
                <c:pt idx="159">
                  <c:v>8038</c:v>
                </c:pt>
                <c:pt idx="160">
                  <c:v>7467</c:v>
                </c:pt>
                <c:pt idx="161">
                  <c:v>6916</c:v>
                </c:pt>
                <c:pt idx="162">
                  <c:v>6321</c:v>
                </c:pt>
                <c:pt idx="163">
                  <c:v>5777</c:v>
                </c:pt>
                <c:pt idx="164">
                  <c:v>5197</c:v>
                </c:pt>
                <c:pt idx="165">
                  <c:v>17940</c:v>
                </c:pt>
                <c:pt idx="166">
                  <c:v>17435</c:v>
                </c:pt>
                <c:pt idx="167">
                  <c:v>16894</c:v>
                </c:pt>
                <c:pt idx="168">
                  <c:v>16281</c:v>
                </c:pt>
                <c:pt idx="169">
                  <c:v>15730</c:v>
                </c:pt>
                <c:pt idx="170">
                  <c:v>15203</c:v>
                </c:pt>
                <c:pt idx="171">
                  <c:v>14353</c:v>
                </c:pt>
                <c:pt idx="172">
                  <c:v>13566</c:v>
                </c:pt>
                <c:pt idx="173">
                  <c:v>12691</c:v>
                </c:pt>
                <c:pt idx="174">
                  <c:v>11811</c:v>
                </c:pt>
                <c:pt idx="175">
                  <c:v>10901</c:v>
                </c:pt>
                <c:pt idx="176">
                  <c:v>10044</c:v>
                </c:pt>
                <c:pt idx="177">
                  <c:v>9165</c:v>
                </c:pt>
                <c:pt idx="178">
                  <c:v>8251</c:v>
                </c:pt>
                <c:pt idx="179">
                  <c:v>7388</c:v>
                </c:pt>
                <c:pt idx="180">
                  <c:v>6574</c:v>
                </c:pt>
                <c:pt idx="181">
                  <c:v>5688</c:v>
                </c:pt>
                <c:pt idx="182">
                  <c:v>17970</c:v>
                </c:pt>
                <c:pt idx="183">
                  <c:v>17055</c:v>
                </c:pt>
                <c:pt idx="184">
                  <c:v>16165</c:v>
                </c:pt>
                <c:pt idx="185">
                  <c:v>15293</c:v>
                </c:pt>
                <c:pt idx="186">
                  <c:v>14398</c:v>
                </c:pt>
                <c:pt idx="187">
                  <c:v>13480</c:v>
                </c:pt>
                <c:pt idx="188">
                  <c:v>12543</c:v>
                </c:pt>
                <c:pt idx="189">
                  <c:v>11656</c:v>
                </c:pt>
                <c:pt idx="190">
                  <c:v>10779</c:v>
                </c:pt>
                <c:pt idx="191">
                  <c:v>9926</c:v>
                </c:pt>
                <c:pt idx="192">
                  <c:v>9026</c:v>
                </c:pt>
                <c:pt idx="193">
                  <c:v>8124</c:v>
                </c:pt>
                <c:pt idx="194">
                  <c:v>7269</c:v>
                </c:pt>
                <c:pt idx="195">
                  <c:v>6382</c:v>
                </c:pt>
                <c:pt idx="196">
                  <c:v>5538</c:v>
                </c:pt>
                <c:pt idx="197">
                  <c:v>15144</c:v>
                </c:pt>
                <c:pt idx="198">
                  <c:v>14291</c:v>
                </c:pt>
                <c:pt idx="199">
                  <c:v>13479</c:v>
                </c:pt>
                <c:pt idx="200">
                  <c:v>12580</c:v>
                </c:pt>
                <c:pt idx="201">
                  <c:v>11701</c:v>
                </c:pt>
                <c:pt idx="202">
                  <c:v>10870</c:v>
                </c:pt>
                <c:pt idx="203">
                  <c:v>9980</c:v>
                </c:pt>
                <c:pt idx="204">
                  <c:v>9098</c:v>
                </c:pt>
                <c:pt idx="205">
                  <c:v>8247</c:v>
                </c:pt>
                <c:pt idx="206">
                  <c:v>7274</c:v>
                </c:pt>
                <c:pt idx="207">
                  <c:v>6377</c:v>
                </c:pt>
                <c:pt idx="208">
                  <c:v>5446</c:v>
                </c:pt>
                <c:pt idx="209">
                  <c:v>15257</c:v>
                </c:pt>
                <c:pt idx="210">
                  <c:v>14366</c:v>
                </c:pt>
                <c:pt idx="211">
                  <c:v>13498</c:v>
                </c:pt>
                <c:pt idx="212">
                  <c:v>12620</c:v>
                </c:pt>
                <c:pt idx="213">
                  <c:v>11750</c:v>
                </c:pt>
                <c:pt idx="214">
                  <c:v>10907</c:v>
                </c:pt>
                <c:pt idx="215">
                  <c:v>10036</c:v>
                </c:pt>
                <c:pt idx="216">
                  <c:v>9182</c:v>
                </c:pt>
                <c:pt idx="217">
                  <c:v>8300</c:v>
                </c:pt>
                <c:pt idx="218">
                  <c:v>7416</c:v>
                </c:pt>
                <c:pt idx="219">
                  <c:v>6513</c:v>
                </c:pt>
                <c:pt idx="220">
                  <c:v>5642</c:v>
                </c:pt>
                <c:pt idx="221">
                  <c:v>15998</c:v>
                </c:pt>
                <c:pt idx="222">
                  <c:v>15084</c:v>
                </c:pt>
                <c:pt idx="223">
                  <c:v>14170</c:v>
                </c:pt>
                <c:pt idx="224">
                  <c:v>13254</c:v>
                </c:pt>
                <c:pt idx="225">
                  <c:v>12380</c:v>
                </c:pt>
                <c:pt idx="226">
                  <c:v>11509</c:v>
                </c:pt>
                <c:pt idx="227">
                  <c:v>10642</c:v>
                </c:pt>
                <c:pt idx="228">
                  <c:v>9766</c:v>
                </c:pt>
                <c:pt idx="229">
                  <c:v>8901</c:v>
                </c:pt>
                <c:pt idx="230">
                  <c:v>8104</c:v>
                </c:pt>
                <c:pt idx="231">
                  <c:v>7221</c:v>
                </c:pt>
                <c:pt idx="232">
                  <c:v>6399</c:v>
                </c:pt>
                <c:pt idx="233">
                  <c:v>5545</c:v>
                </c:pt>
                <c:pt idx="234">
                  <c:v>18021</c:v>
                </c:pt>
                <c:pt idx="235">
                  <c:v>17130</c:v>
                </c:pt>
                <c:pt idx="236">
                  <c:v>16276</c:v>
                </c:pt>
                <c:pt idx="237">
                  <c:v>15391</c:v>
                </c:pt>
                <c:pt idx="238">
                  <c:v>14507</c:v>
                </c:pt>
                <c:pt idx="239">
                  <c:v>13601</c:v>
                </c:pt>
                <c:pt idx="240">
                  <c:v>12707</c:v>
                </c:pt>
                <c:pt idx="241">
                  <c:v>11843</c:v>
                </c:pt>
                <c:pt idx="242">
                  <c:v>10979</c:v>
                </c:pt>
                <c:pt idx="243">
                  <c:v>10131</c:v>
                </c:pt>
                <c:pt idx="244">
                  <c:v>9274</c:v>
                </c:pt>
                <c:pt idx="245">
                  <c:v>8374</c:v>
                </c:pt>
                <c:pt idx="246">
                  <c:v>7575</c:v>
                </c:pt>
                <c:pt idx="247">
                  <c:v>6660</c:v>
                </c:pt>
                <c:pt idx="248">
                  <c:v>5790</c:v>
                </c:pt>
                <c:pt idx="249">
                  <c:v>17549</c:v>
                </c:pt>
                <c:pt idx="250">
                  <c:v>16607</c:v>
                </c:pt>
                <c:pt idx="251">
                  <c:v>15732</c:v>
                </c:pt>
                <c:pt idx="252">
                  <c:v>14881</c:v>
                </c:pt>
                <c:pt idx="253">
                  <c:v>14022</c:v>
                </c:pt>
                <c:pt idx="254">
                  <c:v>13127</c:v>
                </c:pt>
                <c:pt idx="255">
                  <c:v>12303</c:v>
                </c:pt>
                <c:pt idx="256">
                  <c:v>11451</c:v>
                </c:pt>
                <c:pt idx="257">
                  <c:v>10562</c:v>
                </c:pt>
                <c:pt idx="258">
                  <c:v>9707</c:v>
                </c:pt>
                <c:pt idx="259">
                  <c:v>8799</c:v>
                </c:pt>
                <c:pt idx="260">
                  <c:v>7979</c:v>
                </c:pt>
                <c:pt idx="261">
                  <c:v>7024</c:v>
                </c:pt>
                <c:pt idx="262">
                  <c:v>6186</c:v>
                </c:pt>
                <c:pt idx="263">
                  <c:v>5310</c:v>
                </c:pt>
                <c:pt idx="264">
                  <c:v>17940</c:v>
                </c:pt>
                <c:pt idx="265">
                  <c:v>17110</c:v>
                </c:pt>
                <c:pt idx="266">
                  <c:v>16225</c:v>
                </c:pt>
                <c:pt idx="267">
                  <c:v>15364</c:v>
                </c:pt>
                <c:pt idx="268">
                  <c:v>14741</c:v>
                </c:pt>
                <c:pt idx="269">
                  <c:v>14200</c:v>
                </c:pt>
                <c:pt idx="270">
                  <c:v>13629</c:v>
                </c:pt>
                <c:pt idx="271">
                  <c:v>12992</c:v>
                </c:pt>
                <c:pt idx="272">
                  <c:v>12485</c:v>
                </c:pt>
                <c:pt idx="273">
                  <c:v>11945</c:v>
                </c:pt>
                <c:pt idx="274">
                  <c:v>11440</c:v>
                </c:pt>
                <c:pt idx="275">
                  <c:v>10899</c:v>
                </c:pt>
                <c:pt idx="276">
                  <c:v>10369</c:v>
                </c:pt>
                <c:pt idx="277">
                  <c:v>9735</c:v>
                </c:pt>
                <c:pt idx="278">
                  <c:v>9167</c:v>
                </c:pt>
                <c:pt idx="279">
                  <c:v>8594</c:v>
                </c:pt>
                <c:pt idx="280">
                  <c:v>8028</c:v>
                </c:pt>
                <c:pt idx="281">
                  <c:v>7474</c:v>
                </c:pt>
                <c:pt idx="282">
                  <c:v>6883</c:v>
                </c:pt>
                <c:pt idx="283">
                  <c:v>6329</c:v>
                </c:pt>
                <c:pt idx="284">
                  <c:v>5813</c:v>
                </c:pt>
                <c:pt idx="285">
                  <c:v>5268</c:v>
                </c:pt>
                <c:pt idx="286">
                  <c:v>14916</c:v>
                </c:pt>
                <c:pt idx="287">
                  <c:v>14287</c:v>
                </c:pt>
                <c:pt idx="288">
                  <c:v>13822</c:v>
                </c:pt>
                <c:pt idx="289">
                  <c:v>13255</c:v>
                </c:pt>
                <c:pt idx="290">
                  <c:v>12690</c:v>
                </c:pt>
                <c:pt idx="291">
                  <c:v>12105</c:v>
                </c:pt>
                <c:pt idx="292">
                  <c:v>11556</c:v>
                </c:pt>
                <c:pt idx="293">
                  <c:v>10994</c:v>
                </c:pt>
                <c:pt idx="294">
                  <c:v>10382</c:v>
                </c:pt>
                <c:pt idx="295">
                  <c:v>9857</c:v>
                </c:pt>
                <c:pt idx="296">
                  <c:v>9261</c:v>
                </c:pt>
                <c:pt idx="297">
                  <c:v>8668</c:v>
                </c:pt>
                <c:pt idx="298">
                  <c:v>8008</c:v>
                </c:pt>
                <c:pt idx="299">
                  <c:v>7445</c:v>
                </c:pt>
                <c:pt idx="300">
                  <c:v>6880</c:v>
                </c:pt>
                <c:pt idx="301">
                  <c:v>6335</c:v>
                </c:pt>
                <c:pt idx="302">
                  <c:v>5773</c:v>
                </c:pt>
                <c:pt idx="303">
                  <c:v>5216</c:v>
                </c:pt>
                <c:pt idx="304">
                  <c:v>17795</c:v>
                </c:pt>
                <c:pt idx="305">
                  <c:v>17211</c:v>
                </c:pt>
                <c:pt idx="306">
                  <c:v>16599</c:v>
                </c:pt>
                <c:pt idx="307">
                  <c:v>16051</c:v>
                </c:pt>
                <c:pt idx="308">
                  <c:v>15393</c:v>
                </c:pt>
                <c:pt idx="309">
                  <c:v>14757</c:v>
                </c:pt>
                <c:pt idx="310">
                  <c:v>14202</c:v>
                </c:pt>
                <c:pt idx="311">
                  <c:v>13693</c:v>
                </c:pt>
                <c:pt idx="312">
                  <c:v>13107</c:v>
                </c:pt>
                <c:pt idx="313">
                  <c:v>12516</c:v>
                </c:pt>
                <c:pt idx="314">
                  <c:v>12018</c:v>
                </c:pt>
                <c:pt idx="315">
                  <c:v>11483</c:v>
                </c:pt>
                <c:pt idx="316">
                  <c:v>10913</c:v>
                </c:pt>
                <c:pt idx="317">
                  <c:v>10323</c:v>
                </c:pt>
                <c:pt idx="318">
                  <c:v>9712</c:v>
                </c:pt>
                <c:pt idx="319">
                  <c:v>9150</c:v>
                </c:pt>
                <c:pt idx="320">
                  <c:v>8595</c:v>
                </c:pt>
                <c:pt idx="321">
                  <c:v>8007</c:v>
                </c:pt>
                <c:pt idx="322">
                  <c:v>7393</c:v>
                </c:pt>
                <c:pt idx="323">
                  <c:v>6819</c:v>
                </c:pt>
                <c:pt idx="324">
                  <c:v>6242</c:v>
                </c:pt>
                <c:pt idx="325">
                  <c:v>5652</c:v>
                </c:pt>
                <c:pt idx="326">
                  <c:v>5089</c:v>
                </c:pt>
                <c:pt idx="327">
                  <c:v>16638</c:v>
                </c:pt>
                <c:pt idx="328">
                  <c:v>16049</c:v>
                </c:pt>
                <c:pt idx="329">
                  <c:v>15491</c:v>
                </c:pt>
                <c:pt idx="330">
                  <c:v>14930</c:v>
                </c:pt>
                <c:pt idx="331">
                  <c:v>14439</c:v>
                </c:pt>
                <c:pt idx="332">
                  <c:v>13844</c:v>
                </c:pt>
                <c:pt idx="333">
                  <c:v>13274</c:v>
                </c:pt>
                <c:pt idx="334">
                  <c:v>12684</c:v>
                </c:pt>
                <c:pt idx="335">
                  <c:v>12058</c:v>
                </c:pt>
                <c:pt idx="336">
                  <c:v>11490</c:v>
                </c:pt>
                <c:pt idx="337">
                  <c:v>10926</c:v>
                </c:pt>
                <c:pt idx="338">
                  <c:v>10398</c:v>
                </c:pt>
                <c:pt idx="339">
                  <c:v>9818</c:v>
                </c:pt>
                <c:pt idx="340">
                  <c:v>9237</c:v>
                </c:pt>
                <c:pt idx="341">
                  <c:v>8671</c:v>
                </c:pt>
                <c:pt idx="342">
                  <c:v>8100</c:v>
                </c:pt>
                <c:pt idx="343">
                  <c:v>7527</c:v>
                </c:pt>
                <c:pt idx="344">
                  <c:v>6997</c:v>
                </c:pt>
                <c:pt idx="345">
                  <c:v>6421</c:v>
                </c:pt>
                <c:pt idx="346">
                  <c:v>5834</c:v>
                </c:pt>
                <c:pt idx="347">
                  <c:v>5333</c:v>
                </c:pt>
                <c:pt idx="348">
                  <c:v>17888</c:v>
                </c:pt>
                <c:pt idx="349">
                  <c:v>17256</c:v>
                </c:pt>
                <c:pt idx="350">
                  <c:v>16658</c:v>
                </c:pt>
                <c:pt idx="351">
                  <c:v>16036</c:v>
                </c:pt>
                <c:pt idx="352">
                  <c:v>15462</c:v>
                </c:pt>
                <c:pt idx="353">
                  <c:v>14861</c:v>
                </c:pt>
                <c:pt idx="354">
                  <c:v>14256</c:v>
                </c:pt>
                <c:pt idx="355">
                  <c:v>13681</c:v>
                </c:pt>
                <c:pt idx="356">
                  <c:v>13106</c:v>
                </c:pt>
                <c:pt idx="357">
                  <c:v>12547</c:v>
                </c:pt>
                <c:pt idx="358">
                  <c:v>11905</c:v>
                </c:pt>
                <c:pt idx="359">
                  <c:v>11336</c:v>
                </c:pt>
                <c:pt idx="360">
                  <c:v>10704</c:v>
                </c:pt>
                <c:pt idx="361">
                  <c:v>10148</c:v>
                </c:pt>
                <c:pt idx="362">
                  <c:v>9520</c:v>
                </c:pt>
                <c:pt idx="363">
                  <c:v>8928</c:v>
                </c:pt>
                <c:pt idx="364">
                  <c:v>8401</c:v>
                </c:pt>
                <c:pt idx="365">
                  <c:v>7888</c:v>
                </c:pt>
                <c:pt idx="366">
                  <c:v>7299</c:v>
                </c:pt>
                <c:pt idx="367">
                  <c:v>6629</c:v>
                </c:pt>
                <c:pt idx="368">
                  <c:v>6045</c:v>
                </c:pt>
                <c:pt idx="369">
                  <c:v>5448</c:v>
                </c:pt>
                <c:pt idx="370">
                  <c:v>17484</c:v>
                </c:pt>
                <c:pt idx="371">
                  <c:v>16844</c:v>
                </c:pt>
                <c:pt idx="372">
                  <c:v>16278</c:v>
                </c:pt>
                <c:pt idx="373">
                  <c:v>15713</c:v>
                </c:pt>
                <c:pt idx="374">
                  <c:v>15133</c:v>
                </c:pt>
                <c:pt idx="375">
                  <c:v>14511</c:v>
                </c:pt>
                <c:pt idx="376">
                  <c:v>13936</c:v>
                </c:pt>
                <c:pt idx="377">
                  <c:v>13411</c:v>
                </c:pt>
                <c:pt idx="378">
                  <c:v>12845</c:v>
                </c:pt>
                <c:pt idx="379">
                  <c:v>12253</c:v>
                </c:pt>
                <c:pt idx="380">
                  <c:v>11667</c:v>
                </c:pt>
                <c:pt idx="381">
                  <c:v>11015</c:v>
                </c:pt>
                <c:pt idx="382">
                  <c:v>10430</c:v>
                </c:pt>
                <c:pt idx="383">
                  <c:v>9834</c:v>
                </c:pt>
                <c:pt idx="384">
                  <c:v>9333</c:v>
                </c:pt>
                <c:pt idx="385">
                  <c:v>8651</c:v>
                </c:pt>
                <c:pt idx="386">
                  <c:v>8046</c:v>
                </c:pt>
                <c:pt idx="387">
                  <c:v>7485</c:v>
                </c:pt>
                <c:pt idx="388">
                  <c:v>6913</c:v>
                </c:pt>
                <c:pt idx="389">
                  <c:v>6388</c:v>
                </c:pt>
                <c:pt idx="390">
                  <c:v>5746</c:v>
                </c:pt>
                <c:pt idx="391">
                  <c:v>5191</c:v>
                </c:pt>
                <c:pt idx="392">
                  <c:v>18709</c:v>
                </c:pt>
                <c:pt idx="393">
                  <c:v>18134</c:v>
                </c:pt>
                <c:pt idx="394">
                  <c:v>17555</c:v>
                </c:pt>
                <c:pt idx="395">
                  <c:v>16929</c:v>
                </c:pt>
                <c:pt idx="396">
                  <c:v>16308</c:v>
                </c:pt>
                <c:pt idx="397">
                  <c:v>15745</c:v>
                </c:pt>
                <c:pt idx="398">
                  <c:v>15205</c:v>
                </c:pt>
                <c:pt idx="399">
                  <c:v>14573</c:v>
                </c:pt>
                <c:pt idx="400">
                  <c:v>13949</c:v>
                </c:pt>
                <c:pt idx="401">
                  <c:v>13374</c:v>
                </c:pt>
                <c:pt idx="402">
                  <c:v>12759</c:v>
                </c:pt>
                <c:pt idx="403">
                  <c:v>12266</c:v>
                </c:pt>
                <c:pt idx="404">
                  <c:v>11689</c:v>
                </c:pt>
                <c:pt idx="405">
                  <c:v>11102</c:v>
                </c:pt>
                <c:pt idx="406">
                  <c:v>10523</c:v>
                </c:pt>
                <c:pt idx="407">
                  <c:v>9942</c:v>
                </c:pt>
                <c:pt idx="408">
                  <c:v>9329</c:v>
                </c:pt>
                <c:pt idx="409">
                  <c:v>8789</c:v>
                </c:pt>
                <c:pt idx="410">
                  <c:v>8186</c:v>
                </c:pt>
                <c:pt idx="411">
                  <c:v>7622</c:v>
                </c:pt>
                <c:pt idx="412">
                  <c:v>7113</c:v>
                </c:pt>
                <c:pt idx="413">
                  <c:v>6545</c:v>
                </c:pt>
                <c:pt idx="414">
                  <c:v>5903</c:v>
                </c:pt>
                <c:pt idx="415">
                  <c:v>5395</c:v>
                </c:pt>
                <c:pt idx="416">
                  <c:v>15581</c:v>
                </c:pt>
                <c:pt idx="417">
                  <c:v>14994</c:v>
                </c:pt>
                <c:pt idx="418">
                  <c:v>14489</c:v>
                </c:pt>
                <c:pt idx="419">
                  <c:v>13877</c:v>
                </c:pt>
                <c:pt idx="420">
                  <c:v>13322</c:v>
                </c:pt>
                <c:pt idx="421">
                  <c:v>12753</c:v>
                </c:pt>
                <c:pt idx="422">
                  <c:v>12204</c:v>
                </c:pt>
                <c:pt idx="423">
                  <c:v>11567</c:v>
                </c:pt>
                <c:pt idx="424">
                  <c:v>10989</c:v>
                </c:pt>
                <c:pt idx="425">
                  <c:v>10488</c:v>
                </c:pt>
                <c:pt idx="426">
                  <c:v>9907</c:v>
                </c:pt>
                <c:pt idx="427">
                  <c:v>9327</c:v>
                </c:pt>
                <c:pt idx="428">
                  <c:v>8776</c:v>
                </c:pt>
                <c:pt idx="429">
                  <c:v>8184</c:v>
                </c:pt>
                <c:pt idx="430">
                  <c:v>7616</c:v>
                </c:pt>
                <c:pt idx="431">
                  <c:v>7089</c:v>
                </c:pt>
                <c:pt idx="432">
                  <c:v>6479</c:v>
                </c:pt>
                <c:pt idx="433">
                  <c:v>5869</c:v>
                </c:pt>
                <c:pt idx="434">
                  <c:v>5262</c:v>
                </c:pt>
                <c:pt idx="435">
                  <c:v>14940</c:v>
                </c:pt>
                <c:pt idx="436">
                  <c:v>14362</c:v>
                </c:pt>
                <c:pt idx="437">
                  <c:v>13817</c:v>
                </c:pt>
                <c:pt idx="438">
                  <c:v>13263</c:v>
                </c:pt>
                <c:pt idx="439">
                  <c:v>12679</c:v>
                </c:pt>
                <c:pt idx="440">
                  <c:v>12036</c:v>
                </c:pt>
                <c:pt idx="441">
                  <c:v>11440</c:v>
                </c:pt>
                <c:pt idx="442">
                  <c:v>10855</c:v>
                </c:pt>
                <c:pt idx="443">
                  <c:v>10308</c:v>
                </c:pt>
                <c:pt idx="444">
                  <c:v>9822</c:v>
                </c:pt>
                <c:pt idx="445">
                  <c:v>9364</c:v>
                </c:pt>
                <c:pt idx="446">
                  <c:v>8819</c:v>
                </c:pt>
                <c:pt idx="447">
                  <c:v>8229</c:v>
                </c:pt>
                <c:pt idx="448">
                  <c:v>7684</c:v>
                </c:pt>
                <c:pt idx="449">
                  <c:v>7142</c:v>
                </c:pt>
                <c:pt idx="450">
                  <c:v>6564</c:v>
                </c:pt>
                <c:pt idx="451">
                  <c:v>5971</c:v>
                </c:pt>
                <c:pt idx="452">
                  <c:v>5394</c:v>
                </c:pt>
                <c:pt idx="453">
                  <c:v>16807</c:v>
                </c:pt>
                <c:pt idx="454">
                  <c:v>16267</c:v>
                </c:pt>
                <c:pt idx="455">
                  <c:v>15673</c:v>
                </c:pt>
                <c:pt idx="456">
                  <c:v>15137</c:v>
                </c:pt>
                <c:pt idx="457">
                  <c:v>14584</c:v>
                </c:pt>
                <c:pt idx="458">
                  <c:v>13972</c:v>
                </c:pt>
                <c:pt idx="459">
                  <c:v>13381</c:v>
                </c:pt>
                <c:pt idx="460">
                  <c:v>12782</c:v>
                </c:pt>
                <c:pt idx="461">
                  <c:v>12158</c:v>
                </c:pt>
                <c:pt idx="462">
                  <c:v>11513</c:v>
                </c:pt>
                <c:pt idx="463">
                  <c:v>10905</c:v>
                </c:pt>
                <c:pt idx="464">
                  <c:v>10347</c:v>
                </c:pt>
                <c:pt idx="465">
                  <c:v>9799</c:v>
                </c:pt>
                <c:pt idx="466">
                  <c:v>9247</c:v>
                </c:pt>
                <c:pt idx="467">
                  <c:v>8668</c:v>
                </c:pt>
                <c:pt idx="468">
                  <c:v>8059</c:v>
                </c:pt>
                <c:pt idx="469">
                  <c:v>7432</c:v>
                </c:pt>
                <c:pt idx="470">
                  <c:v>6833</c:v>
                </c:pt>
                <c:pt idx="471">
                  <c:v>6300</c:v>
                </c:pt>
                <c:pt idx="472">
                  <c:v>5754</c:v>
                </c:pt>
                <c:pt idx="473">
                  <c:v>5243</c:v>
                </c:pt>
                <c:pt idx="474">
                  <c:v>17522</c:v>
                </c:pt>
                <c:pt idx="475">
                  <c:v>16893</c:v>
                </c:pt>
                <c:pt idx="476">
                  <c:v>16326</c:v>
                </c:pt>
                <c:pt idx="477">
                  <c:v>15788</c:v>
                </c:pt>
                <c:pt idx="478">
                  <c:v>15217</c:v>
                </c:pt>
                <c:pt idx="479">
                  <c:v>14616</c:v>
                </c:pt>
                <c:pt idx="480">
                  <c:v>14006</c:v>
                </c:pt>
                <c:pt idx="481">
                  <c:v>13445</c:v>
                </c:pt>
                <c:pt idx="482">
                  <c:v>12900</c:v>
                </c:pt>
                <c:pt idx="483">
                  <c:v>12330</c:v>
                </c:pt>
                <c:pt idx="484">
                  <c:v>11810</c:v>
                </c:pt>
                <c:pt idx="485">
                  <c:v>11259</c:v>
                </c:pt>
                <c:pt idx="486">
                  <c:v>10634</c:v>
                </c:pt>
                <c:pt idx="487">
                  <c:v>10155</c:v>
                </c:pt>
                <c:pt idx="488">
                  <c:v>9614</c:v>
                </c:pt>
                <c:pt idx="489">
                  <c:v>8985</c:v>
                </c:pt>
                <c:pt idx="490">
                  <c:v>8417</c:v>
                </c:pt>
                <c:pt idx="491">
                  <c:v>7769</c:v>
                </c:pt>
                <c:pt idx="492">
                  <c:v>7172</c:v>
                </c:pt>
                <c:pt idx="493">
                  <c:v>6615</c:v>
                </c:pt>
                <c:pt idx="494">
                  <c:v>6032</c:v>
                </c:pt>
                <c:pt idx="495">
                  <c:v>5417</c:v>
                </c:pt>
                <c:pt idx="496">
                  <c:v>16850</c:v>
                </c:pt>
                <c:pt idx="497">
                  <c:v>16251</c:v>
                </c:pt>
                <c:pt idx="498">
                  <c:v>15705</c:v>
                </c:pt>
                <c:pt idx="499">
                  <c:v>15229</c:v>
                </c:pt>
                <c:pt idx="500">
                  <c:v>14621</c:v>
                </c:pt>
                <c:pt idx="501">
                  <c:v>14006</c:v>
                </c:pt>
                <c:pt idx="502">
                  <c:v>13485</c:v>
                </c:pt>
                <c:pt idx="503">
                  <c:v>12971</c:v>
                </c:pt>
                <c:pt idx="504">
                  <c:v>12429</c:v>
                </c:pt>
                <c:pt idx="505">
                  <c:v>11870</c:v>
                </c:pt>
                <c:pt idx="506">
                  <c:v>11289</c:v>
                </c:pt>
                <c:pt idx="507">
                  <c:v>10717</c:v>
                </c:pt>
                <c:pt idx="508">
                  <c:v>10157</c:v>
                </c:pt>
                <c:pt idx="509">
                  <c:v>9597</c:v>
                </c:pt>
                <c:pt idx="510">
                  <c:v>9057</c:v>
                </c:pt>
                <c:pt idx="511">
                  <c:v>8453</c:v>
                </c:pt>
                <c:pt idx="512">
                  <c:v>7909</c:v>
                </c:pt>
                <c:pt idx="513">
                  <c:v>7305</c:v>
                </c:pt>
                <c:pt idx="514">
                  <c:v>6675</c:v>
                </c:pt>
                <c:pt idx="515">
                  <c:v>6172</c:v>
                </c:pt>
                <c:pt idx="516">
                  <c:v>5589</c:v>
                </c:pt>
                <c:pt idx="517">
                  <c:v>5078</c:v>
                </c:pt>
                <c:pt idx="518">
                  <c:v>19306</c:v>
                </c:pt>
                <c:pt idx="519">
                  <c:v>18733</c:v>
                </c:pt>
                <c:pt idx="520">
                  <c:v>18242</c:v>
                </c:pt>
                <c:pt idx="521">
                  <c:v>17693</c:v>
                </c:pt>
                <c:pt idx="522">
                  <c:v>17177</c:v>
                </c:pt>
                <c:pt idx="523">
                  <c:v>16607</c:v>
                </c:pt>
                <c:pt idx="524">
                  <c:v>16019</c:v>
                </c:pt>
                <c:pt idx="525">
                  <c:v>15509</c:v>
                </c:pt>
                <c:pt idx="526">
                  <c:v>14882</c:v>
                </c:pt>
                <c:pt idx="527">
                  <c:v>14314</c:v>
                </c:pt>
                <c:pt idx="528">
                  <c:v>13792</c:v>
                </c:pt>
                <c:pt idx="529">
                  <c:v>13164</c:v>
                </c:pt>
                <c:pt idx="530">
                  <c:v>12594</c:v>
                </c:pt>
                <c:pt idx="531">
                  <c:v>11989</c:v>
                </c:pt>
                <c:pt idx="532">
                  <c:v>11361</c:v>
                </c:pt>
                <c:pt idx="533">
                  <c:v>10764</c:v>
                </c:pt>
                <c:pt idx="534">
                  <c:v>10239</c:v>
                </c:pt>
                <c:pt idx="535">
                  <c:v>9657</c:v>
                </c:pt>
                <c:pt idx="536">
                  <c:v>8774</c:v>
                </c:pt>
                <c:pt idx="537">
                  <c:v>7925</c:v>
                </c:pt>
                <c:pt idx="538">
                  <c:v>7020</c:v>
                </c:pt>
                <c:pt idx="539">
                  <c:v>6133</c:v>
                </c:pt>
                <c:pt idx="540">
                  <c:v>5264</c:v>
                </c:pt>
                <c:pt idx="541">
                  <c:v>16344</c:v>
                </c:pt>
                <c:pt idx="542">
                  <c:v>15473</c:v>
                </c:pt>
                <c:pt idx="543">
                  <c:v>14590</c:v>
                </c:pt>
                <c:pt idx="544">
                  <c:v>13772</c:v>
                </c:pt>
                <c:pt idx="545">
                  <c:v>12849</c:v>
                </c:pt>
                <c:pt idx="546">
                  <c:v>12052</c:v>
                </c:pt>
                <c:pt idx="547">
                  <c:v>11206</c:v>
                </c:pt>
                <c:pt idx="548">
                  <c:v>10332</c:v>
                </c:pt>
                <c:pt idx="549">
                  <c:v>9448</c:v>
                </c:pt>
                <c:pt idx="550">
                  <c:v>8576</c:v>
                </c:pt>
                <c:pt idx="551">
                  <c:v>7711</c:v>
                </c:pt>
                <c:pt idx="552">
                  <c:v>6833</c:v>
                </c:pt>
                <c:pt idx="553">
                  <c:v>5949</c:v>
                </c:pt>
                <c:pt idx="554">
                  <c:v>5023</c:v>
                </c:pt>
                <c:pt idx="555">
                  <c:v>18315</c:v>
                </c:pt>
                <c:pt idx="556">
                  <c:v>17437</c:v>
                </c:pt>
                <c:pt idx="557">
                  <c:v>16501</c:v>
                </c:pt>
                <c:pt idx="558">
                  <c:v>15620</c:v>
                </c:pt>
                <c:pt idx="559">
                  <c:v>14739</c:v>
                </c:pt>
                <c:pt idx="560">
                  <c:v>13888</c:v>
                </c:pt>
                <c:pt idx="561">
                  <c:v>13004</c:v>
                </c:pt>
                <c:pt idx="562">
                  <c:v>12106</c:v>
                </c:pt>
                <c:pt idx="563">
                  <c:v>11231</c:v>
                </c:pt>
                <c:pt idx="564">
                  <c:v>10366</c:v>
                </c:pt>
                <c:pt idx="565">
                  <c:v>9487</c:v>
                </c:pt>
                <c:pt idx="566">
                  <c:v>8599</c:v>
                </c:pt>
                <c:pt idx="567">
                  <c:v>7714</c:v>
                </c:pt>
                <c:pt idx="568">
                  <c:v>6835</c:v>
                </c:pt>
                <c:pt idx="569">
                  <c:v>5962</c:v>
                </c:pt>
                <c:pt idx="570">
                  <c:v>5052</c:v>
                </c:pt>
                <c:pt idx="571">
                  <c:v>15681</c:v>
                </c:pt>
                <c:pt idx="572">
                  <c:v>14820</c:v>
                </c:pt>
                <c:pt idx="573">
                  <c:v>13944</c:v>
                </c:pt>
                <c:pt idx="574">
                  <c:v>13083</c:v>
                </c:pt>
                <c:pt idx="575">
                  <c:v>12258</c:v>
                </c:pt>
                <c:pt idx="576">
                  <c:v>11426</c:v>
                </c:pt>
                <c:pt idx="577">
                  <c:v>10566</c:v>
                </c:pt>
                <c:pt idx="578">
                  <c:v>9700</c:v>
                </c:pt>
                <c:pt idx="579">
                  <c:v>8829</c:v>
                </c:pt>
                <c:pt idx="580">
                  <c:v>7962</c:v>
                </c:pt>
                <c:pt idx="581">
                  <c:v>7069</c:v>
                </c:pt>
                <c:pt idx="582">
                  <c:v>6221</c:v>
                </c:pt>
                <c:pt idx="583">
                  <c:v>5408</c:v>
                </c:pt>
                <c:pt idx="584">
                  <c:v>15055</c:v>
                </c:pt>
                <c:pt idx="585">
                  <c:v>14116</c:v>
                </c:pt>
                <c:pt idx="586">
                  <c:v>13207</c:v>
                </c:pt>
                <c:pt idx="587">
                  <c:v>12294</c:v>
                </c:pt>
                <c:pt idx="588">
                  <c:v>11363</c:v>
                </c:pt>
                <c:pt idx="589">
                  <c:v>10516</c:v>
                </c:pt>
                <c:pt idx="590">
                  <c:v>9618</c:v>
                </c:pt>
                <c:pt idx="591">
                  <c:v>8763</c:v>
                </c:pt>
                <c:pt idx="592">
                  <c:v>7914</c:v>
                </c:pt>
                <c:pt idx="593">
                  <c:v>7039</c:v>
                </c:pt>
                <c:pt idx="594">
                  <c:v>6162</c:v>
                </c:pt>
                <c:pt idx="595">
                  <c:v>5308</c:v>
                </c:pt>
                <c:pt idx="596">
                  <c:v>18780</c:v>
                </c:pt>
                <c:pt idx="597">
                  <c:v>17905</c:v>
                </c:pt>
                <c:pt idx="598">
                  <c:v>16996</c:v>
                </c:pt>
                <c:pt idx="599">
                  <c:v>16122</c:v>
                </c:pt>
                <c:pt idx="600">
                  <c:v>15243</c:v>
                </c:pt>
                <c:pt idx="601">
                  <c:v>14382</c:v>
                </c:pt>
                <c:pt idx="602">
                  <c:v>13527</c:v>
                </c:pt>
                <c:pt idx="603">
                  <c:v>12663</c:v>
                </c:pt>
                <c:pt idx="604">
                  <c:v>11759</c:v>
                </c:pt>
                <c:pt idx="605">
                  <c:v>10946</c:v>
                </c:pt>
                <c:pt idx="606">
                  <c:v>10010</c:v>
                </c:pt>
                <c:pt idx="607">
                  <c:v>9098</c:v>
                </c:pt>
                <c:pt idx="608">
                  <c:v>8256</c:v>
                </c:pt>
                <c:pt idx="609">
                  <c:v>7323</c:v>
                </c:pt>
                <c:pt idx="610">
                  <c:v>6415</c:v>
                </c:pt>
                <c:pt idx="611">
                  <c:v>5551</c:v>
                </c:pt>
                <c:pt idx="612">
                  <c:v>18277</c:v>
                </c:pt>
                <c:pt idx="613">
                  <c:v>17428</c:v>
                </c:pt>
                <c:pt idx="614">
                  <c:v>16553</c:v>
                </c:pt>
                <c:pt idx="615">
                  <c:v>15676</c:v>
                </c:pt>
                <c:pt idx="616">
                  <c:v>14810</c:v>
                </c:pt>
                <c:pt idx="617">
                  <c:v>13916</c:v>
                </c:pt>
                <c:pt idx="618">
                  <c:v>13067</c:v>
                </c:pt>
                <c:pt idx="619">
                  <c:v>12163</c:v>
                </c:pt>
                <c:pt idx="620">
                  <c:v>11265</c:v>
                </c:pt>
                <c:pt idx="621">
                  <c:v>10414</c:v>
                </c:pt>
                <c:pt idx="622">
                  <c:v>9577</c:v>
                </c:pt>
                <c:pt idx="623">
                  <c:v>8672</c:v>
                </c:pt>
                <c:pt idx="624">
                  <c:v>7813</c:v>
                </c:pt>
                <c:pt idx="625">
                  <c:v>6929</c:v>
                </c:pt>
                <c:pt idx="626">
                  <c:v>6067</c:v>
                </c:pt>
                <c:pt idx="627">
                  <c:v>5244</c:v>
                </c:pt>
                <c:pt idx="628">
                  <c:v>15751</c:v>
                </c:pt>
                <c:pt idx="629">
                  <c:v>14842</c:v>
                </c:pt>
                <c:pt idx="630">
                  <c:v>13977</c:v>
                </c:pt>
                <c:pt idx="631">
                  <c:v>13102</c:v>
                </c:pt>
                <c:pt idx="632">
                  <c:v>12231</c:v>
                </c:pt>
                <c:pt idx="633">
                  <c:v>11696</c:v>
                </c:pt>
                <c:pt idx="634">
                  <c:v>11078</c:v>
                </c:pt>
                <c:pt idx="635">
                  <c:v>10496</c:v>
                </c:pt>
                <c:pt idx="636">
                  <c:v>9970</c:v>
                </c:pt>
                <c:pt idx="637">
                  <c:v>9431</c:v>
                </c:pt>
                <c:pt idx="638">
                  <c:v>8846</c:v>
                </c:pt>
                <c:pt idx="639">
                  <c:v>8240</c:v>
                </c:pt>
                <c:pt idx="640">
                  <c:v>7616</c:v>
                </c:pt>
                <c:pt idx="641">
                  <c:v>7161</c:v>
                </c:pt>
                <c:pt idx="642">
                  <c:v>6579</c:v>
                </c:pt>
                <c:pt idx="643">
                  <c:v>5946</c:v>
                </c:pt>
                <c:pt idx="644">
                  <c:v>5341</c:v>
                </c:pt>
                <c:pt idx="645">
                  <c:v>19443</c:v>
                </c:pt>
                <c:pt idx="646">
                  <c:v>18853</c:v>
                </c:pt>
                <c:pt idx="647">
                  <c:v>18276</c:v>
                </c:pt>
                <c:pt idx="648">
                  <c:v>17728</c:v>
                </c:pt>
                <c:pt idx="649">
                  <c:v>17114</c:v>
                </c:pt>
                <c:pt idx="650">
                  <c:v>16530</c:v>
                </c:pt>
                <c:pt idx="651">
                  <c:v>15904</c:v>
                </c:pt>
                <c:pt idx="652">
                  <c:v>15293</c:v>
                </c:pt>
                <c:pt idx="653">
                  <c:v>14671</c:v>
                </c:pt>
                <c:pt idx="654">
                  <c:v>14162</c:v>
                </c:pt>
                <c:pt idx="655">
                  <c:v>13565</c:v>
                </c:pt>
                <c:pt idx="656">
                  <c:v>13029</c:v>
                </c:pt>
                <c:pt idx="657">
                  <c:v>12495</c:v>
                </c:pt>
                <c:pt idx="658">
                  <c:v>11977</c:v>
                </c:pt>
                <c:pt idx="659">
                  <c:v>11365</c:v>
                </c:pt>
                <c:pt idx="660">
                  <c:v>10802</c:v>
                </c:pt>
                <c:pt idx="661">
                  <c:v>10262</c:v>
                </c:pt>
                <c:pt idx="662">
                  <c:v>9718</c:v>
                </c:pt>
                <c:pt idx="663">
                  <c:v>9198</c:v>
                </c:pt>
                <c:pt idx="664">
                  <c:v>8637</c:v>
                </c:pt>
                <c:pt idx="665">
                  <c:v>8100</c:v>
                </c:pt>
                <c:pt idx="666">
                  <c:v>7483</c:v>
                </c:pt>
                <c:pt idx="667">
                  <c:v>6992</c:v>
                </c:pt>
                <c:pt idx="668">
                  <c:v>6346</c:v>
                </c:pt>
                <c:pt idx="669">
                  <c:v>5780</c:v>
                </c:pt>
                <c:pt idx="670">
                  <c:v>5250</c:v>
                </c:pt>
                <c:pt idx="671">
                  <c:v>18277</c:v>
                </c:pt>
                <c:pt idx="672">
                  <c:v>17724</c:v>
                </c:pt>
                <c:pt idx="673">
                  <c:v>17164</c:v>
                </c:pt>
                <c:pt idx="674">
                  <c:v>16639</c:v>
                </c:pt>
                <c:pt idx="675">
                  <c:v>16083</c:v>
                </c:pt>
                <c:pt idx="676">
                  <c:v>15522</c:v>
                </c:pt>
                <c:pt idx="677">
                  <c:v>14947</c:v>
                </c:pt>
                <c:pt idx="678">
                  <c:v>14351</c:v>
                </c:pt>
                <c:pt idx="679">
                  <c:v>13756</c:v>
                </c:pt>
                <c:pt idx="680">
                  <c:v>13154</c:v>
                </c:pt>
                <c:pt idx="681">
                  <c:v>12640</c:v>
                </c:pt>
                <c:pt idx="682">
                  <c:v>12059</c:v>
                </c:pt>
                <c:pt idx="683">
                  <c:v>11506</c:v>
                </c:pt>
                <c:pt idx="684">
                  <c:v>10924</c:v>
                </c:pt>
                <c:pt idx="685">
                  <c:v>10320</c:v>
                </c:pt>
                <c:pt idx="686">
                  <c:v>9680</c:v>
                </c:pt>
                <c:pt idx="687">
                  <c:v>9123</c:v>
                </c:pt>
                <c:pt idx="688">
                  <c:v>8559</c:v>
                </c:pt>
                <c:pt idx="689">
                  <c:v>8024</c:v>
                </c:pt>
                <c:pt idx="690">
                  <c:v>7435</c:v>
                </c:pt>
                <c:pt idx="691">
                  <c:v>6862</c:v>
                </c:pt>
                <c:pt idx="692">
                  <c:v>6351</c:v>
                </c:pt>
                <c:pt idx="693">
                  <c:v>5817</c:v>
                </c:pt>
                <c:pt idx="694">
                  <c:v>5295</c:v>
                </c:pt>
                <c:pt idx="695">
                  <c:v>14933</c:v>
                </c:pt>
                <c:pt idx="696">
                  <c:v>14430</c:v>
                </c:pt>
                <c:pt idx="697">
                  <c:v>13859</c:v>
                </c:pt>
                <c:pt idx="698">
                  <c:v>13279</c:v>
                </c:pt>
                <c:pt idx="699">
                  <c:v>12705</c:v>
                </c:pt>
                <c:pt idx="700">
                  <c:v>12087</c:v>
                </c:pt>
                <c:pt idx="701">
                  <c:v>11561</c:v>
                </c:pt>
                <c:pt idx="702">
                  <c:v>11016</c:v>
                </c:pt>
                <c:pt idx="703">
                  <c:v>10455</c:v>
                </c:pt>
                <c:pt idx="704">
                  <c:v>9879</c:v>
                </c:pt>
                <c:pt idx="705">
                  <c:v>9298</c:v>
                </c:pt>
                <c:pt idx="706">
                  <c:v>8734</c:v>
                </c:pt>
                <c:pt idx="707">
                  <c:v>8183</c:v>
                </c:pt>
                <c:pt idx="708">
                  <c:v>7605</c:v>
                </c:pt>
                <c:pt idx="709">
                  <c:v>6958</c:v>
                </c:pt>
                <c:pt idx="710">
                  <c:v>6343</c:v>
                </c:pt>
                <c:pt idx="711">
                  <c:v>5783</c:v>
                </c:pt>
                <c:pt idx="712">
                  <c:v>5164</c:v>
                </c:pt>
                <c:pt idx="713">
                  <c:v>17823</c:v>
                </c:pt>
                <c:pt idx="714">
                  <c:v>17238</c:v>
                </c:pt>
                <c:pt idx="715">
                  <c:v>16671</c:v>
                </c:pt>
                <c:pt idx="716">
                  <c:v>16139</c:v>
                </c:pt>
                <c:pt idx="717">
                  <c:v>15542</c:v>
                </c:pt>
                <c:pt idx="718">
                  <c:v>14984</c:v>
                </c:pt>
                <c:pt idx="719">
                  <c:v>14331</c:v>
                </c:pt>
                <c:pt idx="720">
                  <c:v>13768</c:v>
                </c:pt>
                <c:pt idx="721">
                  <c:v>13174</c:v>
                </c:pt>
                <c:pt idx="722">
                  <c:v>12590</c:v>
                </c:pt>
                <c:pt idx="723">
                  <c:v>11991</c:v>
                </c:pt>
                <c:pt idx="724">
                  <c:v>11400</c:v>
                </c:pt>
                <c:pt idx="725">
                  <c:v>10797</c:v>
                </c:pt>
                <c:pt idx="726">
                  <c:v>10172</c:v>
                </c:pt>
                <c:pt idx="727">
                  <c:v>9557</c:v>
                </c:pt>
                <c:pt idx="728">
                  <c:v>8952</c:v>
                </c:pt>
                <c:pt idx="729">
                  <c:v>8381</c:v>
                </c:pt>
                <c:pt idx="730">
                  <c:v>7815</c:v>
                </c:pt>
                <c:pt idx="731">
                  <c:v>7265</c:v>
                </c:pt>
                <c:pt idx="732">
                  <c:v>6637</c:v>
                </c:pt>
                <c:pt idx="733">
                  <c:v>6079</c:v>
                </c:pt>
                <c:pt idx="734">
                  <c:v>5530</c:v>
                </c:pt>
                <c:pt idx="735">
                  <c:v>17968</c:v>
                </c:pt>
                <c:pt idx="736">
                  <c:v>17440</c:v>
                </c:pt>
                <c:pt idx="737">
                  <c:v>16797</c:v>
                </c:pt>
                <c:pt idx="738">
                  <c:v>16212</c:v>
                </c:pt>
                <c:pt idx="739">
                  <c:v>15570</c:v>
                </c:pt>
                <c:pt idx="740">
                  <c:v>14975</c:v>
                </c:pt>
                <c:pt idx="741">
                  <c:v>14377</c:v>
                </c:pt>
                <c:pt idx="742">
                  <c:v>13802</c:v>
                </c:pt>
                <c:pt idx="743">
                  <c:v>13211</c:v>
                </c:pt>
                <c:pt idx="744">
                  <c:v>12663</c:v>
                </c:pt>
                <c:pt idx="745">
                  <c:v>12104</c:v>
                </c:pt>
                <c:pt idx="746">
                  <c:v>11537</c:v>
                </c:pt>
                <c:pt idx="747">
                  <c:v>10954</c:v>
                </c:pt>
                <c:pt idx="748">
                  <c:v>10361</c:v>
                </c:pt>
                <c:pt idx="749">
                  <c:v>9777</c:v>
                </c:pt>
                <c:pt idx="750">
                  <c:v>9172</c:v>
                </c:pt>
                <c:pt idx="751">
                  <c:v>8628</c:v>
                </c:pt>
                <c:pt idx="752">
                  <c:v>8042</c:v>
                </c:pt>
                <c:pt idx="753">
                  <c:v>7490</c:v>
                </c:pt>
                <c:pt idx="754">
                  <c:v>6902</c:v>
                </c:pt>
                <c:pt idx="755">
                  <c:v>6312</c:v>
                </c:pt>
                <c:pt idx="756">
                  <c:v>5783</c:v>
                </c:pt>
                <c:pt idx="757">
                  <c:v>5269</c:v>
                </c:pt>
                <c:pt idx="758">
                  <c:v>17193</c:v>
                </c:pt>
                <c:pt idx="759">
                  <c:v>16593</c:v>
                </c:pt>
                <c:pt idx="760">
                  <c:v>16031</c:v>
                </c:pt>
                <c:pt idx="761">
                  <c:v>15454</c:v>
                </c:pt>
                <c:pt idx="762">
                  <c:v>14882</c:v>
                </c:pt>
                <c:pt idx="763">
                  <c:v>14251</c:v>
                </c:pt>
                <c:pt idx="764">
                  <c:v>13734</c:v>
                </c:pt>
                <c:pt idx="765">
                  <c:v>13174</c:v>
                </c:pt>
                <c:pt idx="766">
                  <c:v>12609</c:v>
                </c:pt>
                <c:pt idx="767">
                  <c:v>12056</c:v>
                </c:pt>
                <c:pt idx="768">
                  <c:v>11521</c:v>
                </c:pt>
                <c:pt idx="769">
                  <c:v>10952</c:v>
                </c:pt>
                <c:pt idx="770">
                  <c:v>10407</c:v>
                </c:pt>
                <c:pt idx="771">
                  <c:v>9790</c:v>
                </c:pt>
                <c:pt idx="772">
                  <c:v>9255</c:v>
                </c:pt>
                <c:pt idx="773">
                  <c:v>8646</c:v>
                </c:pt>
                <c:pt idx="774">
                  <c:v>7997</c:v>
                </c:pt>
                <c:pt idx="775">
                  <c:v>7450</c:v>
                </c:pt>
                <c:pt idx="776">
                  <c:v>6776</c:v>
                </c:pt>
                <c:pt idx="777">
                  <c:v>6180</c:v>
                </c:pt>
                <c:pt idx="778">
                  <c:v>5606</c:v>
                </c:pt>
                <c:pt idx="779">
                  <c:v>5003</c:v>
                </c:pt>
                <c:pt idx="780">
                  <c:v>16995</c:v>
                </c:pt>
                <c:pt idx="781">
                  <c:v>16354</c:v>
                </c:pt>
                <c:pt idx="782">
                  <c:v>15830</c:v>
                </c:pt>
                <c:pt idx="783">
                  <c:v>15240</c:v>
                </c:pt>
                <c:pt idx="784">
                  <c:v>14649</c:v>
                </c:pt>
                <c:pt idx="785">
                  <c:v>14076</c:v>
                </c:pt>
                <c:pt idx="786">
                  <c:v>13470</c:v>
                </c:pt>
                <c:pt idx="787">
                  <c:v>12925</c:v>
                </c:pt>
                <c:pt idx="788">
                  <c:v>12354</c:v>
                </c:pt>
                <c:pt idx="789">
                  <c:v>11698</c:v>
                </c:pt>
                <c:pt idx="790">
                  <c:v>11140</c:v>
                </c:pt>
                <c:pt idx="791">
                  <c:v>10523</c:v>
                </c:pt>
                <c:pt idx="792">
                  <c:v>10011</c:v>
                </c:pt>
                <c:pt idx="793">
                  <c:v>9460</c:v>
                </c:pt>
                <c:pt idx="794">
                  <c:v>8866</c:v>
                </c:pt>
                <c:pt idx="795">
                  <c:v>8391</c:v>
                </c:pt>
                <c:pt idx="796">
                  <c:v>7804</c:v>
                </c:pt>
                <c:pt idx="797">
                  <c:v>7252</c:v>
                </c:pt>
                <c:pt idx="798">
                  <c:v>6639</c:v>
                </c:pt>
                <c:pt idx="799">
                  <c:v>5987</c:v>
                </c:pt>
                <c:pt idx="800">
                  <c:v>5332</c:v>
                </c:pt>
                <c:pt idx="801">
                  <c:v>15176</c:v>
                </c:pt>
                <c:pt idx="802">
                  <c:v>14566</c:v>
                </c:pt>
                <c:pt idx="803">
                  <c:v>13991</c:v>
                </c:pt>
                <c:pt idx="804">
                  <c:v>13422</c:v>
                </c:pt>
                <c:pt idx="805">
                  <c:v>12825</c:v>
                </c:pt>
                <c:pt idx="806">
                  <c:v>12219</c:v>
                </c:pt>
                <c:pt idx="807">
                  <c:v>11670</c:v>
                </c:pt>
                <c:pt idx="808">
                  <c:v>11114</c:v>
                </c:pt>
                <c:pt idx="809">
                  <c:v>10530</c:v>
                </c:pt>
                <c:pt idx="810">
                  <c:v>9931</c:v>
                </c:pt>
                <c:pt idx="811">
                  <c:v>9361</c:v>
                </c:pt>
                <c:pt idx="812">
                  <c:v>8767</c:v>
                </c:pt>
                <c:pt idx="813">
                  <c:v>8211</c:v>
                </c:pt>
                <c:pt idx="814">
                  <c:v>7576</c:v>
                </c:pt>
                <c:pt idx="815">
                  <c:v>7025</c:v>
                </c:pt>
                <c:pt idx="816">
                  <c:v>6456</c:v>
                </c:pt>
                <c:pt idx="817">
                  <c:v>5907</c:v>
                </c:pt>
                <c:pt idx="818">
                  <c:v>5294</c:v>
                </c:pt>
                <c:pt idx="819">
                  <c:v>16211</c:v>
                </c:pt>
                <c:pt idx="820">
                  <c:v>15637</c:v>
                </c:pt>
                <c:pt idx="821">
                  <c:v>15126</c:v>
                </c:pt>
                <c:pt idx="822">
                  <c:v>14584</c:v>
                </c:pt>
                <c:pt idx="823">
                  <c:v>13990</c:v>
                </c:pt>
                <c:pt idx="824">
                  <c:v>13385</c:v>
                </c:pt>
                <c:pt idx="825">
                  <c:v>12831</c:v>
                </c:pt>
                <c:pt idx="826">
                  <c:v>12207</c:v>
                </c:pt>
                <c:pt idx="827">
                  <c:v>11576</c:v>
                </c:pt>
                <c:pt idx="828">
                  <c:v>10914</c:v>
                </c:pt>
                <c:pt idx="829">
                  <c:v>10323</c:v>
                </c:pt>
                <c:pt idx="830">
                  <c:v>9756</c:v>
                </c:pt>
                <c:pt idx="831">
                  <c:v>9222</c:v>
                </c:pt>
                <c:pt idx="832">
                  <c:v>8612</c:v>
                </c:pt>
                <c:pt idx="833">
                  <c:v>7972</c:v>
                </c:pt>
                <c:pt idx="834">
                  <c:v>7458</c:v>
                </c:pt>
                <c:pt idx="835">
                  <c:v>6919</c:v>
                </c:pt>
                <c:pt idx="836">
                  <c:v>6301</c:v>
                </c:pt>
                <c:pt idx="837">
                  <c:v>5710</c:v>
                </c:pt>
                <c:pt idx="838">
                  <c:v>5132</c:v>
                </c:pt>
                <c:pt idx="839">
                  <c:v>15496</c:v>
                </c:pt>
                <c:pt idx="840">
                  <c:v>14955</c:v>
                </c:pt>
                <c:pt idx="841">
                  <c:v>14328</c:v>
                </c:pt>
                <c:pt idx="842">
                  <c:v>13733</c:v>
                </c:pt>
                <c:pt idx="843">
                  <c:v>13084</c:v>
                </c:pt>
                <c:pt idx="844">
                  <c:v>12555</c:v>
                </c:pt>
                <c:pt idx="845">
                  <c:v>11954</c:v>
                </c:pt>
                <c:pt idx="846">
                  <c:v>11348</c:v>
                </c:pt>
                <c:pt idx="847">
                  <c:v>10836</c:v>
                </c:pt>
                <c:pt idx="848">
                  <c:v>10278</c:v>
                </c:pt>
                <c:pt idx="849">
                  <c:v>9653</c:v>
                </c:pt>
                <c:pt idx="850">
                  <c:v>9057</c:v>
                </c:pt>
                <c:pt idx="851">
                  <c:v>8495</c:v>
                </c:pt>
                <c:pt idx="852">
                  <c:v>7891</c:v>
                </c:pt>
                <c:pt idx="853">
                  <c:v>7371</c:v>
                </c:pt>
                <c:pt idx="854">
                  <c:v>6759</c:v>
                </c:pt>
                <c:pt idx="855">
                  <c:v>6175</c:v>
                </c:pt>
                <c:pt idx="856">
                  <c:v>5612</c:v>
                </c:pt>
                <c:pt idx="857">
                  <c:v>5065</c:v>
                </c:pt>
                <c:pt idx="858">
                  <c:v>15856</c:v>
                </c:pt>
                <c:pt idx="859">
                  <c:v>15260</c:v>
                </c:pt>
                <c:pt idx="860">
                  <c:v>14681</c:v>
                </c:pt>
                <c:pt idx="861">
                  <c:v>14174</c:v>
                </c:pt>
                <c:pt idx="862">
                  <c:v>13573</c:v>
                </c:pt>
                <c:pt idx="863">
                  <c:v>12996</c:v>
                </c:pt>
                <c:pt idx="864">
                  <c:v>12436</c:v>
                </c:pt>
                <c:pt idx="865">
                  <c:v>11905</c:v>
                </c:pt>
                <c:pt idx="866">
                  <c:v>11243</c:v>
                </c:pt>
                <c:pt idx="867">
                  <c:v>10711</c:v>
                </c:pt>
                <c:pt idx="868">
                  <c:v>10201</c:v>
                </c:pt>
                <c:pt idx="869">
                  <c:v>9662</c:v>
                </c:pt>
                <c:pt idx="870">
                  <c:v>9037</c:v>
                </c:pt>
                <c:pt idx="871">
                  <c:v>8507</c:v>
                </c:pt>
                <c:pt idx="872">
                  <c:v>7834</c:v>
                </c:pt>
                <c:pt idx="873">
                  <c:v>7221</c:v>
                </c:pt>
                <c:pt idx="874">
                  <c:v>6641</c:v>
                </c:pt>
                <c:pt idx="875">
                  <c:v>6109</c:v>
                </c:pt>
                <c:pt idx="876">
                  <c:v>5532</c:v>
                </c:pt>
                <c:pt idx="877">
                  <c:v>19114</c:v>
                </c:pt>
                <c:pt idx="878">
                  <c:v>18549</c:v>
                </c:pt>
                <c:pt idx="879">
                  <c:v>17907</c:v>
                </c:pt>
                <c:pt idx="880">
                  <c:v>17310</c:v>
                </c:pt>
                <c:pt idx="881">
                  <c:v>16758</c:v>
                </c:pt>
                <c:pt idx="882">
                  <c:v>16163</c:v>
                </c:pt>
                <c:pt idx="883">
                  <c:v>15582</c:v>
                </c:pt>
                <c:pt idx="884">
                  <c:v>14958</c:v>
                </c:pt>
                <c:pt idx="885">
                  <c:v>14390</c:v>
                </c:pt>
                <c:pt idx="886">
                  <c:v>13892</c:v>
                </c:pt>
                <c:pt idx="887">
                  <c:v>13417</c:v>
                </c:pt>
                <c:pt idx="888">
                  <c:v>12854</c:v>
                </c:pt>
                <c:pt idx="889">
                  <c:v>12295</c:v>
                </c:pt>
                <c:pt idx="890">
                  <c:v>11687</c:v>
                </c:pt>
                <c:pt idx="891">
                  <c:v>11133</c:v>
                </c:pt>
                <c:pt idx="892">
                  <c:v>10598</c:v>
                </c:pt>
                <c:pt idx="893">
                  <c:v>10023</c:v>
                </c:pt>
                <c:pt idx="894">
                  <c:v>9493</c:v>
                </c:pt>
                <c:pt idx="895">
                  <c:v>9006</c:v>
                </c:pt>
                <c:pt idx="896">
                  <c:v>8420</c:v>
                </c:pt>
                <c:pt idx="897">
                  <c:v>7769</c:v>
                </c:pt>
                <c:pt idx="898">
                  <c:v>7230</c:v>
                </c:pt>
                <c:pt idx="899">
                  <c:v>6677</c:v>
                </c:pt>
                <c:pt idx="900">
                  <c:v>6101</c:v>
                </c:pt>
                <c:pt idx="901">
                  <c:v>5239</c:v>
                </c:pt>
                <c:pt idx="902">
                  <c:v>14494</c:v>
                </c:pt>
                <c:pt idx="903">
                  <c:v>13612</c:v>
                </c:pt>
                <c:pt idx="904">
                  <c:v>12685</c:v>
                </c:pt>
                <c:pt idx="905">
                  <c:v>11819</c:v>
                </c:pt>
                <c:pt idx="906">
                  <c:v>10967</c:v>
                </c:pt>
                <c:pt idx="907">
                  <c:v>10074</c:v>
                </c:pt>
                <c:pt idx="908">
                  <c:v>9206</c:v>
                </c:pt>
                <c:pt idx="909">
                  <c:v>8342</c:v>
                </c:pt>
                <c:pt idx="910">
                  <c:v>7478</c:v>
                </c:pt>
                <c:pt idx="911">
                  <c:v>6592</c:v>
                </c:pt>
                <c:pt idx="912">
                  <c:v>5702</c:v>
                </c:pt>
                <c:pt idx="913">
                  <c:v>15518</c:v>
                </c:pt>
                <c:pt idx="914">
                  <c:v>14642</c:v>
                </c:pt>
                <c:pt idx="915">
                  <c:v>13747</c:v>
                </c:pt>
                <c:pt idx="916">
                  <c:v>12861</c:v>
                </c:pt>
                <c:pt idx="917">
                  <c:v>11968</c:v>
                </c:pt>
                <c:pt idx="918">
                  <c:v>11129</c:v>
                </c:pt>
                <c:pt idx="919">
                  <c:v>10265</c:v>
                </c:pt>
                <c:pt idx="920">
                  <c:v>9376</c:v>
                </c:pt>
                <c:pt idx="921">
                  <c:v>8483</c:v>
                </c:pt>
                <c:pt idx="922">
                  <c:v>7594</c:v>
                </c:pt>
                <c:pt idx="923">
                  <c:v>6728</c:v>
                </c:pt>
                <c:pt idx="924">
                  <c:v>5861</c:v>
                </c:pt>
                <c:pt idx="925">
                  <c:v>5011</c:v>
                </c:pt>
                <c:pt idx="926">
                  <c:v>17682</c:v>
                </c:pt>
                <c:pt idx="927">
                  <c:v>16846</c:v>
                </c:pt>
                <c:pt idx="928">
                  <c:v>15964</c:v>
                </c:pt>
                <c:pt idx="929">
                  <c:v>15125</c:v>
                </c:pt>
                <c:pt idx="930">
                  <c:v>14307</c:v>
                </c:pt>
                <c:pt idx="931">
                  <c:v>13437</c:v>
                </c:pt>
                <c:pt idx="932">
                  <c:v>12576</c:v>
                </c:pt>
                <c:pt idx="933">
                  <c:v>11736</c:v>
                </c:pt>
                <c:pt idx="934">
                  <c:v>10853</c:v>
                </c:pt>
                <c:pt idx="935">
                  <c:v>9973</c:v>
                </c:pt>
                <c:pt idx="936">
                  <c:v>9128</c:v>
                </c:pt>
                <c:pt idx="937">
                  <c:v>8223</c:v>
                </c:pt>
                <c:pt idx="938">
                  <c:v>7302</c:v>
                </c:pt>
                <c:pt idx="939">
                  <c:v>6381</c:v>
                </c:pt>
                <c:pt idx="940">
                  <c:v>5532</c:v>
                </c:pt>
                <c:pt idx="941">
                  <c:v>14706</c:v>
                </c:pt>
                <c:pt idx="942">
                  <c:v>13812</c:v>
                </c:pt>
                <c:pt idx="943">
                  <c:v>12963</c:v>
                </c:pt>
                <c:pt idx="944">
                  <c:v>12119</c:v>
                </c:pt>
                <c:pt idx="945">
                  <c:v>11288</c:v>
                </c:pt>
                <c:pt idx="946">
                  <c:v>10459</c:v>
                </c:pt>
                <c:pt idx="947">
                  <c:v>9548</c:v>
                </c:pt>
                <c:pt idx="948">
                  <c:v>8698</c:v>
                </c:pt>
                <c:pt idx="949">
                  <c:v>7827</c:v>
                </c:pt>
                <c:pt idx="950">
                  <c:v>6984</c:v>
                </c:pt>
                <c:pt idx="951">
                  <c:v>6125</c:v>
                </c:pt>
                <c:pt idx="952">
                  <c:v>5219</c:v>
                </c:pt>
                <c:pt idx="953">
                  <c:v>14794</c:v>
                </c:pt>
                <c:pt idx="954">
                  <c:v>13908</c:v>
                </c:pt>
                <c:pt idx="955">
                  <c:v>13096</c:v>
                </c:pt>
                <c:pt idx="956">
                  <c:v>12194</c:v>
                </c:pt>
                <c:pt idx="957">
                  <c:v>11297</c:v>
                </c:pt>
                <c:pt idx="958">
                  <c:v>10426</c:v>
                </c:pt>
                <c:pt idx="959">
                  <c:v>9566</c:v>
                </c:pt>
                <c:pt idx="960">
                  <c:v>8746</c:v>
                </c:pt>
                <c:pt idx="961">
                  <c:v>7873</c:v>
                </c:pt>
                <c:pt idx="962">
                  <c:v>7002</c:v>
                </c:pt>
                <c:pt idx="963">
                  <c:v>6071</c:v>
                </c:pt>
                <c:pt idx="964">
                  <c:v>5203</c:v>
                </c:pt>
                <c:pt idx="965">
                  <c:v>14940</c:v>
                </c:pt>
                <c:pt idx="966">
                  <c:v>14084</c:v>
                </c:pt>
                <c:pt idx="967">
                  <c:v>13194</c:v>
                </c:pt>
                <c:pt idx="968">
                  <c:v>12344</c:v>
                </c:pt>
                <c:pt idx="969">
                  <c:v>11476</c:v>
                </c:pt>
                <c:pt idx="970">
                  <c:v>10548</c:v>
                </c:pt>
                <c:pt idx="971">
                  <c:v>9700</c:v>
                </c:pt>
                <c:pt idx="972">
                  <c:v>8844</c:v>
                </c:pt>
                <c:pt idx="973">
                  <c:v>7974</c:v>
                </c:pt>
                <c:pt idx="974">
                  <c:v>7121</c:v>
                </c:pt>
                <c:pt idx="975">
                  <c:v>6279</c:v>
                </c:pt>
                <c:pt idx="976">
                  <c:v>5432</c:v>
                </c:pt>
                <c:pt idx="977">
                  <c:v>18720</c:v>
                </c:pt>
                <c:pt idx="978">
                  <c:v>17836</c:v>
                </c:pt>
                <c:pt idx="979">
                  <c:v>16978</c:v>
                </c:pt>
                <c:pt idx="980">
                  <c:v>16109</c:v>
                </c:pt>
                <c:pt idx="981">
                  <c:v>15292</c:v>
                </c:pt>
                <c:pt idx="982">
                  <c:v>14426</c:v>
                </c:pt>
                <c:pt idx="983">
                  <c:v>13595</c:v>
                </c:pt>
                <c:pt idx="984">
                  <c:v>12723</c:v>
                </c:pt>
                <c:pt idx="985">
                  <c:v>11868</c:v>
                </c:pt>
                <c:pt idx="986">
                  <c:v>11010</c:v>
                </c:pt>
                <c:pt idx="987">
                  <c:v>10148</c:v>
                </c:pt>
                <c:pt idx="988">
                  <c:v>9256</c:v>
                </c:pt>
                <c:pt idx="989">
                  <c:v>8423</c:v>
                </c:pt>
                <c:pt idx="990">
                  <c:v>7520</c:v>
                </c:pt>
                <c:pt idx="991">
                  <c:v>6606</c:v>
                </c:pt>
                <c:pt idx="992">
                  <c:v>5722</c:v>
                </c:pt>
                <c:pt idx="993">
                  <c:v>17081</c:v>
                </c:pt>
                <c:pt idx="994">
                  <c:v>16237</c:v>
                </c:pt>
                <c:pt idx="995">
                  <c:v>15399</c:v>
                </c:pt>
                <c:pt idx="996">
                  <c:v>14557</c:v>
                </c:pt>
                <c:pt idx="997">
                  <c:v>13644</c:v>
                </c:pt>
                <c:pt idx="998">
                  <c:v>13062</c:v>
                </c:pt>
                <c:pt idx="999">
                  <c:v>12453</c:v>
                </c:pt>
                <c:pt idx="1000">
                  <c:v>11831</c:v>
                </c:pt>
                <c:pt idx="1001">
                  <c:v>11253</c:v>
                </c:pt>
                <c:pt idx="1002">
                  <c:v>10734</c:v>
                </c:pt>
                <c:pt idx="1003">
                  <c:v>10140</c:v>
                </c:pt>
                <c:pt idx="1004">
                  <c:v>9558</c:v>
                </c:pt>
                <c:pt idx="1005">
                  <c:v>8938</c:v>
                </c:pt>
                <c:pt idx="1006">
                  <c:v>8368</c:v>
                </c:pt>
                <c:pt idx="1007">
                  <c:v>7865</c:v>
                </c:pt>
                <c:pt idx="1008">
                  <c:v>7233</c:v>
                </c:pt>
                <c:pt idx="1009">
                  <c:v>6651</c:v>
                </c:pt>
                <c:pt idx="1010">
                  <c:v>6065</c:v>
                </c:pt>
                <c:pt idx="1011">
                  <c:v>5439</c:v>
                </c:pt>
                <c:pt idx="1012">
                  <c:v>17339</c:v>
                </c:pt>
                <c:pt idx="1013">
                  <c:v>16808</c:v>
                </c:pt>
                <c:pt idx="1014">
                  <c:v>16244</c:v>
                </c:pt>
                <c:pt idx="1015">
                  <c:v>15626</c:v>
                </c:pt>
                <c:pt idx="1016">
                  <c:v>15083</c:v>
                </c:pt>
                <c:pt idx="1017">
                  <c:v>14498</c:v>
                </c:pt>
                <c:pt idx="1018">
                  <c:v>13971</c:v>
                </c:pt>
                <c:pt idx="1019">
                  <c:v>13305</c:v>
                </c:pt>
                <c:pt idx="1020">
                  <c:v>12741</c:v>
                </c:pt>
                <c:pt idx="1021">
                  <c:v>12145</c:v>
                </c:pt>
                <c:pt idx="1022">
                  <c:v>11540</c:v>
                </c:pt>
                <c:pt idx="1023">
                  <c:v>11008</c:v>
                </c:pt>
                <c:pt idx="1024">
                  <c:v>10398</c:v>
                </c:pt>
                <c:pt idx="1025">
                  <c:v>9819</c:v>
                </c:pt>
                <c:pt idx="1026">
                  <c:v>9231</c:v>
                </c:pt>
                <c:pt idx="1027">
                  <c:v>8633</c:v>
                </c:pt>
                <c:pt idx="1028">
                  <c:v>7993</c:v>
                </c:pt>
                <c:pt idx="1029">
                  <c:v>7425</c:v>
                </c:pt>
                <c:pt idx="1030">
                  <c:v>6846</c:v>
                </c:pt>
                <c:pt idx="1031">
                  <c:v>6232</c:v>
                </c:pt>
                <c:pt idx="1032">
                  <c:v>5683</c:v>
                </c:pt>
                <c:pt idx="1033">
                  <c:v>5104</c:v>
                </c:pt>
                <c:pt idx="1034">
                  <c:v>17146</c:v>
                </c:pt>
                <c:pt idx="1035">
                  <c:v>16555</c:v>
                </c:pt>
                <c:pt idx="1036">
                  <c:v>16016</c:v>
                </c:pt>
                <c:pt idx="1037">
                  <c:v>15391</c:v>
                </c:pt>
                <c:pt idx="1038">
                  <c:v>14818</c:v>
                </c:pt>
                <c:pt idx="1039">
                  <c:v>14147</c:v>
                </c:pt>
                <c:pt idx="1040">
                  <c:v>13615</c:v>
                </c:pt>
                <c:pt idx="1041">
                  <c:v>13072</c:v>
                </c:pt>
                <c:pt idx="1042">
                  <c:v>12478</c:v>
                </c:pt>
                <c:pt idx="1043">
                  <c:v>11966</c:v>
                </c:pt>
                <c:pt idx="1044">
                  <c:v>11381</c:v>
                </c:pt>
                <c:pt idx="1045">
                  <c:v>10868</c:v>
                </c:pt>
                <c:pt idx="1046">
                  <c:v>10328</c:v>
                </c:pt>
                <c:pt idx="1047">
                  <c:v>9768</c:v>
                </c:pt>
                <c:pt idx="1048">
                  <c:v>9160</c:v>
                </c:pt>
                <c:pt idx="1049">
                  <c:v>8603</c:v>
                </c:pt>
                <c:pt idx="1050">
                  <c:v>7979</c:v>
                </c:pt>
                <c:pt idx="1051">
                  <c:v>7374</c:v>
                </c:pt>
                <c:pt idx="1052">
                  <c:v>6807</c:v>
                </c:pt>
                <c:pt idx="1053">
                  <c:v>6250</c:v>
                </c:pt>
                <c:pt idx="1054">
                  <c:v>5620</c:v>
                </c:pt>
                <c:pt idx="1055">
                  <c:v>5103</c:v>
                </c:pt>
                <c:pt idx="1056">
                  <c:v>14710</c:v>
                </c:pt>
                <c:pt idx="1057">
                  <c:v>14096</c:v>
                </c:pt>
                <c:pt idx="1058">
                  <c:v>13553</c:v>
                </c:pt>
                <c:pt idx="1059">
                  <c:v>12966</c:v>
                </c:pt>
                <c:pt idx="1060">
                  <c:v>12491</c:v>
                </c:pt>
                <c:pt idx="1061">
                  <c:v>11912</c:v>
                </c:pt>
                <c:pt idx="1062">
                  <c:v>11308</c:v>
                </c:pt>
                <c:pt idx="1063">
                  <c:v>10759</c:v>
                </c:pt>
                <c:pt idx="1064">
                  <c:v>10194</c:v>
                </c:pt>
                <c:pt idx="1065">
                  <c:v>9572</c:v>
                </c:pt>
                <c:pt idx="1066">
                  <c:v>9071</c:v>
                </c:pt>
                <c:pt idx="1067">
                  <c:v>8554</c:v>
                </c:pt>
                <c:pt idx="1068">
                  <c:v>7985</c:v>
                </c:pt>
                <c:pt idx="1069">
                  <c:v>7442</c:v>
                </c:pt>
                <c:pt idx="1070">
                  <c:v>6908</c:v>
                </c:pt>
                <c:pt idx="1071">
                  <c:v>6371</c:v>
                </c:pt>
                <c:pt idx="1072">
                  <c:v>5783</c:v>
                </c:pt>
                <c:pt idx="1073">
                  <c:v>5259</c:v>
                </c:pt>
                <c:pt idx="1074">
                  <c:v>18173</c:v>
                </c:pt>
                <c:pt idx="1075">
                  <c:v>17645</c:v>
                </c:pt>
                <c:pt idx="1076">
                  <c:v>17098</c:v>
                </c:pt>
                <c:pt idx="1077">
                  <c:v>16604</c:v>
                </c:pt>
                <c:pt idx="1078">
                  <c:v>15931</c:v>
                </c:pt>
                <c:pt idx="1079">
                  <c:v>15348</c:v>
                </c:pt>
                <c:pt idx="1080">
                  <c:v>14789</c:v>
                </c:pt>
                <c:pt idx="1081">
                  <c:v>14181</c:v>
                </c:pt>
                <c:pt idx="1082">
                  <c:v>13560</c:v>
                </c:pt>
                <c:pt idx="1083">
                  <c:v>12950</c:v>
                </c:pt>
                <c:pt idx="1084">
                  <c:v>12375</c:v>
                </c:pt>
                <c:pt idx="1085">
                  <c:v>11788</c:v>
                </c:pt>
                <c:pt idx="1086">
                  <c:v>11185</c:v>
                </c:pt>
                <c:pt idx="1087">
                  <c:v>10648</c:v>
                </c:pt>
                <c:pt idx="1088">
                  <c:v>10116</c:v>
                </c:pt>
                <c:pt idx="1089">
                  <c:v>9519</c:v>
                </c:pt>
                <c:pt idx="1090">
                  <c:v>8969</c:v>
                </c:pt>
                <c:pt idx="1091">
                  <c:v>8440</c:v>
                </c:pt>
                <c:pt idx="1092">
                  <c:v>7924</c:v>
                </c:pt>
                <c:pt idx="1093">
                  <c:v>7387</c:v>
                </c:pt>
                <c:pt idx="1094">
                  <c:v>6860</c:v>
                </c:pt>
                <c:pt idx="1095">
                  <c:v>6294</c:v>
                </c:pt>
                <c:pt idx="1096">
                  <c:v>5742</c:v>
                </c:pt>
                <c:pt idx="1097">
                  <c:v>5169</c:v>
                </c:pt>
                <c:pt idx="1098">
                  <c:v>17167</c:v>
                </c:pt>
                <c:pt idx="1099">
                  <c:v>16583</c:v>
                </c:pt>
                <c:pt idx="1100">
                  <c:v>15995</c:v>
                </c:pt>
                <c:pt idx="1101">
                  <c:v>15389</c:v>
                </c:pt>
                <c:pt idx="1102">
                  <c:v>14805</c:v>
                </c:pt>
                <c:pt idx="1103">
                  <c:v>14182</c:v>
                </c:pt>
                <c:pt idx="1104">
                  <c:v>13576</c:v>
                </c:pt>
                <c:pt idx="1105">
                  <c:v>12991</c:v>
                </c:pt>
                <c:pt idx="1106">
                  <c:v>12385</c:v>
                </c:pt>
                <c:pt idx="1107">
                  <c:v>11795</c:v>
                </c:pt>
                <c:pt idx="1108">
                  <c:v>11171</c:v>
                </c:pt>
                <c:pt idx="1109">
                  <c:v>10514</c:v>
                </c:pt>
                <c:pt idx="1110">
                  <c:v>10026</c:v>
                </c:pt>
                <c:pt idx="1111">
                  <c:v>9492</c:v>
                </c:pt>
                <c:pt idx="1112">
                  <c:v>8832</c:v>
                </c:pt>
                <c:pt idx="1113">
                  <c:v>8196</c:v>
                </c:pt>
                <c:pt idx="1114">
                  <c:v>7539</c:v>
                </c:pt>
                <c:pt idx="1115">
                  <c:v>6915</c:v>
                </c:pt>
                <c:pt idx="1116">
                  <c:v>6284</c:v>
                </c:pt>
                <c:pt idx="1117">
                  <c:v>5663</c:v>
                </c:pt>
                <c:pt idx="1118">
                  <c:v>5060</c:v>
                </c:pt>
                <c:pt idx="1119">
                  <c:v>16956</c:v>
                </c:pt>
                <c:pt idx="1120">
                  <c:v>16435</c:v>
                </c:pt>
                <c:pt idx="1121">
                  <c:v>15871</c:v>
                </c:pt>
                <c:pt idx="1122">
                  <c:v>15204</c:v>
                </c:pt>
                <c:pt idx="1123">
                  <c:v>14639</c:v>
                </c:pt>
                <c:pt idx="1124">
                  <c:v>14047</c:v>
                </c:pt>
                <c:pt idx="1125">
                  <c:v>13433</c:v>
                </c:pt>
                <c:pt idx="1126">
                  <c:v>12858</c:v>
                </c:pt>
                <c:pt idx="1127">
                  <c:v>12228</c:v>
                </c:pt>
                <c:pt idx="1128">
                  <c:v>11653</c:v>
                </c:pt>
                <c:pt idx="1129">
                  <c:v>11093</c:v>
                </c:pt>
                <c:pt idx="1130">
                  <c:v>10519</c:v>
                </c:pt>
                <c:pt idx="1131">
                  <c:v>10011</c:v>
                </c:pt>
                <c:pt idx="1132">
                  <c:v>9482</c:v>
                </c:pt>
                <c:pt idx="1133">
                  <c:v>8882</c:v>
                </c:pt>
                <c:pt idx="1134">
                  <c:v>8273</c:v>
                </c:pt>
                <c:pt idx="1135">
                  <c:v>7827</c:v>
                </c:pt>
                <c:pt idx="1136">
                  <c:v>7232</c:v>
                </c:pt>
                <c:pt idx="1137">
                  <c:v>6634</c:v>
                </c:pt>
                <c:pt idx="1138">
                  <c:v>6046</c:v>
                </c:pt>
                <c:pt idx="1139">
                  <c:v>5421</c:v>
                </c:pt>
                <c:pt idx="1140">
                  <c:v>17177</c:v>
                </c:pt>
                <c:pt idx="1141">
                  <c:v>16578</c:v>
                </c:pt>
                <c:pt idx="1142">
                  <c:v>15944</c:v>
                </c:pt>
                <c:pt idx="1143">
                  <c:v>15281</c:v>
                </c:pt>
                <c:pt idx="1144">
                  <c:v>14730</c:v>
                </c:pt>
                <c:pt idx="1145">
                  <c:v>14179</c:v>
                </c:pt>
                <c:pt idx="1146">
                  <c:v>13597</c:v>
                </c:pt>
                <c:pt idx="1147">
                  <c:v>12974</c:v>
                </c:pt>
                <c:pt idx="1148">
                  <c:v>12351</c:v>
                </c:pt>
                <c:pt idx="1149">
                  <c:v>11756</c:v>
                </c:pt>
                <c:pt idx="1150">
                  <c:v>11221</c:v>
                </c:pt>
                <c:pt idx="1151">
                  <c:v>10584</c:v>
                </c:pt>
                <c:pt idx="1152">
                  <c:v>10032</c:v>
                </c:pt>
                <c:pt idx="1153">
                  <c:v>9519</c:v>
                </c:pt>
                <c:pt idx="1154">
                  <c:v>8918</c:v>
                </c:pt>
                <c:pt idx="1155">
                  <c:v>8357</c:v>
                </c:pt>
                <c:pt idx="1156">
                  <c:v>7789</c:v>
                </c:pt>
                <c:pt idx="1157">
                  <c:v>7129</c:v>
                </c:pt>
                <c:pt idx="1158">
                  <c:v>6601</c:v>
                </c:pt>
                <c:pt idx="1159">
                  <c:v>5974</c:v>
                </c:pt>
                <c:pt idx="1160">
                  <c:v>5439</c:v>
                </c:pt>
                <c:pt idx="1161">
                  <c:v>15411</c:v>
                </c:pt>
                <c:pt idx="1162">
                  <c:v>14802</c:v>
                </c:pt>
                <c:pt idx="1163">
                  <c:v>14263</c:v>
                </c:pt>
                <c:pt idx="1164">
                  <c:v>13682</c:v>
                </c:pt>
                <c:pt idx="1165">
                  <c:v>13139</c:v>
                </c:pt>
                <c:pt idx="1166">
                  <c:v>12524</c:v>
                </c:pt>
                <c:pt idx="1167">
                  <c:v>11991</c:v>
                </c:pt>
                <c:pt idx="1168">
                  <c:v>11432</c:v>
                </c:pt>
                <c:pt idx="1169">
                  <c:v>10812</c:v>
                </c:pt>
                <c:pt idx="1170">
                  <c:v>10256</c:v>
                </c:pt>
                <c:pt idx="1171">
                  <c:v>9639</c:v>
                </c:pt>
                <c:pt idx="1172">
                  <c:v>9019</c:v>
                </c:pt>
                <c:pt idx="1173">
                  <c:v>8428</c:v>
                </c:pt>
                <c:pt idx="1174">
                  <c:v>7841</c:v>
                </c:pt>
                <c:pt idx="1175">
                  <c:v>7287</c:v>
                </c:pt>
                <c:pt idx="1176">
                  <c:v>6674</c:v>
                </c:pt>
                <c:pt idx="1177">
                  <c:v>6116</c:v>
                </c:pt>
                <c:pt idx="1178">
                  <c:v>5537</c:v>
                </c:pt>
                <c:pt idx="1179">
                  <c:v>19359</c:v>
                </c:pt>
                <c:pt idx="1180">
                  <c:v>18699</c:v>
                </c:pt>
                <c:pt idx="1181">
                  <c:v>18065</c:v>
                </c:pt>
                <c:pt idx="1182">
                  <c:v>17522</c:v>
                </c:pt>
                <c:pt idx="1183">
                  <c:v>16963</c:v>
                </c:pt>
                <c:pt idx="1184">
                  <c:v>16376</c:v>
                </c:pt>
                <c:pt idx="1185">
                  <c:v>15834</c:v>
                </c:pt>
                <c:pt idx="1186">
                  <c:v>15282</c:v>
                </c:pt>
                <c:pt idx="1187">
                  <c:v>14723</c:v>
                </c:pt>
                <c:pt idx="1188">
                  <c:v>14176</c:v>
                </c:pt>
                <c:pt idx="1189">
                  <c:v>13578</c:v>
                </c:pt>
                <c:pt idx="1190">
                  <c:v>12983</c:v>
                </c:pt>
                <c:pt idx="1191">
                  <c:v>12465</c:v>
                </c:pt>
                <c:pt idx="1192">
                  <c:v>11851</c:v>
                </c:pt>
                <c:pt idx="1193">
                  <c:v>11281</c:v>
                </c:pt>
                <c:pt idx="1194">
                  <c:v>10647</c:v>
                </c:pt>
                <c:pt idx="1195">
                  <c:v>10076</c:v>
                </c:pt>
                <c:pt idx="1196">
                  <c:v>9517</c:v>
                </c:pt>
                <c:pt idx="1197">
                  <c:v>8918</c:v>
                </c:pt>
                <c:pt idx="1198">
                  <c:v>8358</c:v>
                </c:pt>
                <c:pt idx="1199">
                  <c:v>7799</c:v>
                </c:pt>
                <c:pt idx="1200">
                  <c:v>7194</c:v>
                </c:pt>
                <c:pt idx="1201">
                  <c:v>6563</c:v>
                </c:pt>
                <c:pt idx="1202">
                  <c:v>5992</c:v>
                </c:pt>
                <c:pt idx="1203">
                  <c:v>5384</c:v>
                </c:pt>
                <c:pt idx="1204">
                  <c:v>18496</c:v>
                </c:pt>
                <c:pt idx="1205">
                  <c:v>17951</c:v>
                </c:pt>
                <c:pt idx="1206">
                  <c:v>17384</c:v>
                </c:pt>
                <c:pt idx="1207">
                  <c:v>16804</c:v>
                </c:pt>
                <c:pt idx="1208">
                  <c:v>16227</c:v>
                </c:pt>
                <c:pt idx="1209">
                  <c:v>15714</c:v>
                </c:pt>
                <c:pt idx="1210">
                  <c:v>15168</c:v>
                </c:pt>
                <c:pt idx="1211">
                  <c:v>14621</c:v>
                </c:pt>
                <c:pt idx="1212">
                  <c:v>14047</c:v>
                </c:pt>
                <c:pt idx="1213">
                  <c:v>13413</c:v>
                </c:pt>
                <c:pt idx="1214">
                  <c:v>12806</c:v>
                </c:pt>
                <c:pt idx="1215">
                  <c:v>12234</c:v>
                </c:pt>
                <c:pt idx="1216">
                  <c:v>11654</c:v>
                </c:pt>
                <c:pt idx="1217">
                  <c:v>11051</c:v>
                </c:pt>
                <c:pt idx="1218">
                  <c:v>10495</c:v>
                </c:pt>
                <c:pt idx="1219">
                  <c:v>9906</c:v>
                </c:pt>
                <c:pt idx="1220">
                  <c:v>9279</c:v>
                </c:pt>
                <c:pt idx="1221">
                  <c:v>8762</c:v>
                </c:pt>
                <c:pt idx="1222">
                  <c:v>8168</c:v>
                </c:pt>
                <c:pt idx="1223">
                  <c:v>7663</c:v>
                </c:pt>
                <c:pt idx="1224">
                  <c:v>7091</c:v>
                </c:pt>
                <c:pt idx="1225">
                  <c:v>6509</c:v>
                </c:pt>
                <c:pt idx="1226">
                  <c:v>5987</c:v>
                </c:pt>
                <c:pt idx="1227">
                  <c:v>5435</c:v>
                </c:pt>
                <c:pt idx="1228">
                  <c:v>16289</c:v>
                </c:pt>
                <c:pt idx="1229">
                  <c:v>15683</c:v>
                </c:pt>
                <c:pt idx="1230">
                  <c:v>15089</c:v>
                </c:pt>
                <c:pt idx="1231">
                  <c:v>14565</c:v>
                </c:pt>
                <c:pt idx="1232">
                  <c:v>13974</c:v>
                </c:pt>
                <c:pt idx="1233">
                  <c:v>13342</c:v>
                </c:pt>
                <c:pt idx="1234">
                  <c:v>12789</c:v>
                </c:pt>
                <c:pt idx="1235">
                  <c:v>12163</c:v>
                </c:pt>
                <c:pt idx="1236">
                  <c:v>11527</c:v>
                </c:pt>
                <c:pt idx="1237">
                  <c:v>11011</c:v>
                </c:pt>
                <c:pt idx="1238">
                  <c:v>10384</c:v>
                </c:pt>
                <c:pt idx="1239">
                  <c:v>9793</c:v>
                </c:pt>
                <c:pt idx="1240">
                  <c:v>9260</c:v>
                </c:pt>
                <c:pt idx="1241">
                  <c:v>8692</c:v>
                </c:pt>
                <c:pt idx="1242">
                  <c:v>8097</c:v>
                </c:pt>
                <c:pt idx="1243">
                  <c:v>7555</c:v>
                </c:pt>
                <c:pt idx="1244">
                  <c:v>7018</c:v>
                </c:pt>
                <c:pt idx="1245">
                  <c:v>6402</c:v>
                </c:pt>
                <c:pt idx="1246">
                  <c:v>5844</c:v>
                </c:pt>
                <c:pt idx="1247">
                  <c:v>5250</c:v>
                </c:pt>
                <c:pt idx="1248">
                  <c:v>19397</c:v>
                </c:pt>
                <c:pt idx="1249">
                  <c:v>18831</c:v>
                </c:pt>
                <c:pt idx="1250">
                  <c:v>18222</c:v>
                </c:pt>
                <c:pt idx="1251">
                  <c:v>17668</c:v>
                </c:pt>
                <c:pt idx="1252">
                  <c:v>17041</c:v>
                </c:pt>
                <c:pt idx="1253">
                  <c:v>16433</c:v>
                </c:pt>
                <c:pt idx="1254">
                  <c:v>15855</c:v>
                </c:pt>
                <c:pt idx="1255">
                  <c:v>15325</c:v>
                </c:pt>
                <c:pt idx="1256">
                  <c:v>14717</c:v>
                </c:pt>
                <c:pt idx="1257">
                  <c:v>14105</c:v>
                </c:pt>
                <c:pt idx="1258">
                  <c:v>13449</c:v>
                </c:pt>
                <c:pt idx="1259">
                  <c:v>12918</c:v>
                </c:pt>
                <c:pt idx="1260">
                  <c:v>12369</c:v>
                </c:pt>
                <c:pt idx="1261">
                  <c:v>11698</c:v>
                </c:pt>
                <c:pt idx="1262">
                  <c:v>11174</c:v>
                </c:pt>
                <c:pt idx="1263">
                  <c:v>10538</c:v>
                </c:pt>
                <c:pt idx="1264">
                  <c:v>9979</c:v>
                </c:pt>
                <c:pt idx="1265">
                  <c:v>9409</c:v>
                </c:pt>
                <c:pt idx="1266">
                  <c:v>8523</c:v>
                </c:pt>
                <c:pt idx="1267">
                  <c:v>7583</c:v>
                </c:pt>
                <c:pt idx="1268">
                  <c:v>6718</c:v>
                </c:pt>
                <c:pt idx="1269">
                  <c:v>5848</c:v>
                </c:pt>
                <c:pt idx="1270">
                  <c:v>17502</c:v>
                </c:pt>
                <c:pt idx="1271">
                  <c:v>16588</c:v>
                </c:pt>
                <c:pt idx="1272">
                  <c:v>15665</c:v>
                </c:pt>
                <c:pt idx="1273">
                  <c:v>14819</c:v>
                </c:pt>
                <c:pt idx="1274">
                  <c:v>13993</c:v>
                </c:pt>
                <c:pt idx="1275">
                  <c:v>13135</c:v>
                </c:pt>
                <c:pt idx="1276">
                  <c:v>12292</c:v>
                </c:pt>
                <c:pt idx="1277">
                  <c:v>11437</c:v>
                </c:pt>
                <c:pt idx="1278">
                  <c:v>10607</c:v>
                </c:pt>
                <c:pt idx="1279">
                  <c:v>9741</c:v>
                </c:pt>
                <c:pt idx="1280">
                  <c:v>8843</c:v>
                </c:pt>
                <c:pt idx="1281">
                  <c:v>7972</c:v>
                </c:pt>
                <c:pt idx="1282">
                  <c:v>7114</c:v>
                </c:pt>
                <c:pt idx="1283">
                  <c:v>6193</c:v>
                </c:pt>
                <c:pt idx="1284">
                  <c:v>5284</c:v>
                </c:pt>
                <c:pt idx="1285">
                  <c:v>15201</c:v>
                </c:pt>
                <c:pt idx="1286">
                  <c:v>14343</c:v>
                </c:pt>
                <c:pt idx="1287">
                  <c:v>13493</c:v>
                </c:pt>
                <c:pt idx="1288">
                  <c:v>12603</c:v>
                </c:pt>
                <c:pt idx="1289">
                  <c:v>11746</c:v>
                </c:pt>
                <c:pt idx="1290">
                  <c:v>10821</c:v>
                </c:pt>
                <c:pt idx="1291">
                  <c:v>9987</c:v>
                </c:pt>
                <c:pt idx="1292">
                  <c:v>9109</c:v>
                </c:pt>
                <c:pt idx="1293">
                  <c:v>8226</c:v>
                </c:pt>
                <c:pt idx="1294">
                  <c:v>7349</c:v>
                </c:pt>
                <c:pt idx="1295">
                  <c:v>6514</c:v>
                </c:pt>
                <c:pt idx="1296">
                  <c:v>5665</c:v>
                </c:pt>
                <c:pt idx="1297">
                  <c:v>19667</c:v>
                </c:pt>
                <c:pt idx="1298">
                  <c:v>18806</c:v>
                </c:pt>
                <c:pt idx="1299">
                  <c:v>17886</c:v>
                </c:pt>
                <c:pt idx="1300">
                  <c:v>16973</c:v>
                </c:pt>
                <c:pt idx="1301">
                  <c:v>16098</c:v>
                </c:pt>
                <c:pt idx="1302">
                  <c:v>15237</c:v>
                </c:pt>
                <c:pt idx="1303">
                  <c:v>14319</c:v>
                </c:pt>
                <c:pt idx="1304">
                  <c:v>13419</c:v>
                </c:pt>
                <c:pt idx="1305">
                  <c:v>12532</c:v>
                </c:pt>
                <c:pt idx="1306">
                  <c:v>11653</c:v>
                </c:pt>
                <c:pt idx="1307">
                  <c:v>10828</c:v>
                </c:pt>
                <c:pt idx="1308">
                  <c:v>9913</c:v>
                </c:pt>
                <c:pt idx="1309">
                  <c:v>9036</c:v>
                </c:pt>
                <c:pt idx="1310">
                  <c:v>8207</c:v>
                </c:pt>
                <c:pt idx="1311">
                  <c:v>7331</c:v>
                </c:pt>
                <c:pt idx="1312">
                  <c:v>6472</c:v>
                </c:pt>
                <c:pt idx="1313">
                  <c:v>5602</c:v>
                </c:pt>
                <c:pt idx="1314">
                  <c:v>18917</c:v>
                </c:pt>
                <c:pt idx="1315">
                  <c:v>18037</c:v>
                </c:pt>
                <c:pt idx="1316">
                  <c:v>17135</c:v>
                </c:pt>
                <c:pt idx="1317">
                  <c:v>16248</c:v>
                </c:pt>
                <c:pt idx="1318">
                  <c:v>15392</c:v>
                </c:pt>
                <c:pt idx="1319">
                  <c:v>14510</c:v>
                </c:pt>
                <c:pt idx="1320">
                  <c:v>13657</c:v>
                </c:pt>
                <c:pt idx="1321">
                  <c:v>12782</c:v>
                </c:pt>
                <c:pt idx="1322">
                  <c:v>11975</c:v>
                </c:pt>
                <c:pt idx="1323">
                  <c:v>11107</c:v>
                </c:pt>
                <c:pt idx="1324">
                  <c:v>10273</c:v>
                </c:pt>
                <c:pt idx="1325">
                  <c:v>9450</c:v>
                </c:pt>
                <c:pt idx="1326">
                  <c:v>8566</c:v>
                </c:pt>
                <c:pt idx="1327">
                  <c:v>7679</c:v>
                </c:pt>
                <c:pt idx="1328">
                  <c:v>6817</c:v>
                </c:pt>
                <c:pt idx="1329">
                  <c:v>5902</c:v>
                </c:pt>
                <c:pt idx="1330">
                  <c:v>15605</c:v>
                </c:pt>
                <c:pt idx="1331">
                  <c:v>14739</c:v>
                </c:pt>
                <c:pt idx="1332">
                  <c:v>13891</c:v>
                </c:pt>
                <c:pt idx="1333">
                  <c:v>13016</c:v>
                </c:pt>
                <c:pt idx="1334">
                  <c:v>12132</c:v>
                </c:pt>
                <c:pt idx="1335">
                  <c:v>11274</c:v>
                </c:pt>
                <c:pt idx="1336">
                  <c:v>10395</c:v>
                </c:pt>
                <c:pt idx="1337">
                  <c:v>9551</c:v>
                </c:pt>
                <c:pt idx="1338">
                  <c:v>8619</c:v>
                </c:pt>
                <c:pt idx="1339">
                  <c:v>7756</c:v>
                </c:pt>
                <c:pt idx="1340">
                  <c:v>6887</c:v>
                </c:pt>
                <c:pt idx="1341">
                  <c:v>6026</c:v>
                </c:pt>
                <c:pt idx="1342">
                  <c:v>5168</c:v>
                </c:pt>
                <c:pt idx="1343">
                  <c:v>18853</c:v>
                </c:pt>
                <c:pt idx="1344">
                  <c:v>17989</c:v>
                </c:pt>
                <c:pt idx="1345">
                  <c:v>17103</c:v>
                </c:pt>
                <c:pt idx="1346">
                  <c:v>16220</c:v>
                </c:pt>
                <c:pt idx="1347">
                  <c:v>15302</c:v>
                </c:pt>
                <c:pt idx="1348">
                  <c:v>14404</c:v>
                </c:pt>
                <c:pt idx="1349">
                  <c:v>13539</c:v>
                </c:pt>
                <c:pt idx="1350">
                  <c:v>12638</c:v>
                </c:pt>
                <c:pt idx="1351">
                  <c:v>11749</c:v>
                </c:pt>
                <c:pt idx="1352">
                  <c:v>10848</c:v>
                </c:pt>
                <c:pt idx="1353">
                  <c:v>9926</c:v>
                </c:pt>
                <c:pt idx="1354">
                  <c:v>9053</c:v>
                </c:pt>
                <c:pt idx="1355">
                  <c:v>8186</c:v>
                </c:pt>
                <c:pt idx="1356">
                  <c:v>7320</c:v>
                </c:pt>
                <c:pt idx="1357">
                  <c:v>6481</c:v>
                </c:pt>
                <c:pt idx="1358">
                  <c:v>5600</c:v>
                </c:pt>
                <c:pt idx="1359">
                  <c:v>19544</c:v>
                </c:pt>
                <c:pt idx="1360">
                  <c:v>18622</c:v>
                </c:pt>
                <c:pt idx="1361">
                  <c:v>17743</c:v>
                </c:pt>
                <c:pt idx="1362">
                  <c:v>16853</c:v>
                </c:pt>
                <c:pt idx="1363">
                  <c:v>16253</c:v>
                </c:pt>
                <c:pt idx="1364">
                  <c:v>15678</c:v>
                </c:pt>
                <c:pt idx="1365">
                  <c:v>15096</c:v>
                </c:pt>
                <c:pt idx="1366">
                  <c:v>14562</c:v>
                </c:pt>
                <c:pt idx="1367">
                  <c:v>14029</c:v>
                </c:pt>
                <c:pt idx="1368">
                  <c:v>13469</c:v>
                </c:pt>
                <c:pt idx="1369">
                  <c:v>12879</c:v>
                </c:pt>
                <c:pt idx="1370">
                  <c:v>12320</c:v>
                </c:pt>
                <c:pt idx="1371">
                  <c:v>11772</c:v>
                </c:pt>
                <c:pt idx="1372">
                  <c:v>11178</c:v>
                </c:pt>
                <c:pt idx="1373">
                  <c:v>10614</c:v>
                </c:pt>
                <c:pt idx="1374">
                  <c:v>10067</c:v>
                </c:pt>
                <c:pt idx="1375">
                  <c:v>9477</c:v>
                </c:pt>
                <c:pt idx="1376">
                  <c:v>8897</c:v>
                </c:pt>
                <c:pt idx="1377">
                  <c:v>8309</c:v>
                </c:pt>
                <c:pt idx="1378">
                  <c:v>7763</c:v>
                </c:pt>
                <c:pt idx="1379">
                  <c:v>7179</c:v>
                </c:pt>
                <c:pt idx="1380">
                  <c:v>6600</c:v>
                </c:pt>
                <c:pt idx="1381">
                  <c:v>6025</c:v>
                </c:pt>
                <c:pt idx="1382">
                  <c:v>5396</c:v>
                </c:pt>
                <c:pt idx="1383">
                  <c:v>19307</c:v>
                </c:pt>
                <c:pt idx="1384">
                  <c:v>18760</c:v>
                </c:pt>
                <c:pt idx="1385">
                  <c:v>18219</c:v>
                </c:pt>
                <c:pt idx="1386">
                  <c:v>17627</c:v>
                </c:pt>
                <c:pt idx="1387">
                  <c:v>17080</c:v>
                </c:pt>
                <c:pt idx="1388">
                  <c:v>16472</c:v>
                </c:pt>
                <c:pt idx="1389">
                  <c:v>15905</c:v>
                </c:pt>
                <c:pt idx="1390">
                  <c:v>15339</c:v>
                </c:pt>
                <c:pt idx="1391">
                  <c:v>14734</c:v>
                </c:pt>
                <c:pt idx="1392">
                  <c:v>14157</c:v>
                </c:pt>
                <c:pt idx="1393">
                  <c:v>13644</c:v>
                </c:pt>
                <c:pt idx="1394">
                  <c:v>13079</c:v>
                </c:pt>
                <c:pt idx="1395">
                  <c:v>12433</c:v>
                </c:pt>
                <c:pt idx="1396">
                  <c:v>11823</c:v>
                </c:pt>
                <c:pt idx="1397">
                  <c:v>11330</c:v>
                </c:pt>
                <c:pt idx="1398">
                  <c:v>10696</c:v>
                </c:pt>
                <c:pt idx="1399">
                  <c:v>10212</c:v>
                </c:pt>
                <c:pt idx="1400">
                  <c:v>9661</c:v>
                </c:pt>
                <c:pt idx="1401">
                  <c:v>9037</c:v>
                </c:pt>
                <c:pt idx="1402">
                  <c:v>8382</c:v>
                </c:pt>
                <c:pt idx="1403">
                  <c:v>7793</c:v>
                </c:pt>
                <c:pt idx="1404">
                  <c:v>7198</c:v>
                </c:pt>
                <c:pt idx="1405">
                  <c:v>6616</c:v>
                </c:pt>
                <c:pt idx="1406">
                  <c:v>6057</c:v>
                </c:pt>
                <c:pt idx="1407">
                  <c:v>5510</c:v>
                </c:pt>
                <c:pt idx="1408">
                  <c:v>19105</c:v>
                </c:pt>
                <c:pt idx="1409">
                  <c:v>18519</c:v>
                </c:pt>
                <c:pt idx="1410">
                  <c:v>17985</c:v>
                </c:pt>
                <c:pt idx="1411">
                  <c:v>17465</c:v>
                </c:pt>
                <c:pt idx="1412">
                  <c:v>16916</c:v>
                </c:pt>
                <c:pt idx="1413">
                  <c:v>16395</c:v>
                </c:pt>
                <c:pt idx="1414">
                  <c:v>15850</c:v>
                </c:pt>
                <c:pt idx="1415">
                  <c:v>15252</c:v>
                </c:pt>
                <c:pt idx="1416">
                  <c:v>14777</c:v>
                </c:pt>
                <c:pt idx="1417">
                  <c:v>14159</c:v>
                </c:pt>
                <c:pt idx="1418">
                  <c:v>13609</c:v>
                </c:pt>
                <c:pt idx="1419">
                  <c:v>13078</c:v>
                </c:pt>
                <c:pt idx="1420">
                  <c:v>12507</c:v>
                </c:pt>
                <c:pt idx="1421">
                  <c:v>11986</c:v>
                </c:pt>
                <c:pt idx="1422">
                  <c:v>11427</c:v>
                </c:pt>
                <c:pt idx="1423">
                  <c:v>10903</c:v>
                </c:pt>
                <c:pt idx="1424">
                  <c:v>10284</c:v>
                </c:pt>
                <c:pt idx="1425">
                  <c:v>9662</c:v>
                </c:pt>
                <c:pt idx="1426">
                  <c:v>9077</c:v>
                </c:pt>
                <c:pt idx="1427">
                  <c:v>8491</c:v>
                </c:pt>
                <c:pt idx="1428">
                  <c:v>7894</c:v>
                </c:pt>
                <c:pt idx="1429">
                  <c:v>7354</c:v>
                </c:pt>
                <c:pt idx="1430">
                  <c:v>6826</c:v>
                </c:pt>
                <c:pt idx="1431">
                  <c:v>6249</c:v>
                </c:pt>
                <c:pt idx="1432">
                  <c:v>5706</c:v>
                </c:pt>
                <c:pt idx="1433">
                  <c:v>5072</c:v>
                </c:pt>
                <c:pt idx="1434">
                  <c:v>14942</c:v>
                </c:pt>
                <c:pt idx="1435">
                  <c:v>14423</c:v>
                </c:pt>
                <c:pt idx="1436">
                  <c:v>13841</c:v>
                </c:pt>
                <c:pt idx="1437">
                  <c:v>13243</c:v>
                </c:pt>
                <c:pt idx="1438">
                  <c:v>12634</c:v>
                </c:pt>
                <c:pt idx="1439">
                  <c:v>12104</c:v>
                </c:pt>
                <c:pt idx="1440">
                  <c:v>11508</c:v>
                </c:pt>
                <c:pt idx="1441">
                  <c:v>10975</c:v>
                </c:pt>
                <c:pt idx="1442">
                  <c:v>10389</c:v>
                </c:pt>
                <c:pt idx="1443">
                  <c:v>9860</c:v>
                </c:pt>
                <c:pt idx="1444">
                  <c:v>9282</c:v>
                </c:pt>
                <c:pt idx="1445">
                  <c:v>8677</c:v>
                </c:pt>
                <c:pt idx="1446">
                  <c:v>8099</c:v>
                </c:pt>
                <c:pt idx="1447">
                  <c:v>7500</c:v>
                </c:pt>
                <c:pt idx="1448">
                  <c:v>6898</c:v>
                </c:pt>
                <c:pt idx="1449">
                  <c:v>6296</c:v>
                </c:pt>
                <c:pt idx="1450">
                  <c:v>5728</c:v>
                </c:pt>
                <c:pt idx="1451">
                  <c:v>5172</c:v>
                </c:pt>
                <c:pt idx="1452">
                  <c:v>18450</c:v>
                </c:pt>
                <c:pt idx="1453">
                  <c:v>17863</c:v>
                </c:pt>
                <c:pt idx="1454">
                  <c:v>17352</c:v>
                </c:pt>
                <c:pt idx="1455">
                  <c:v>16797</c:v>
                </c:pt>
                <c:pt idx="1456">
                  <c:v>16202</c:v>
                </c:pt>
                <c:pt idx="1457">
                  <c:v>15722</c:v>
                </c:pt>
                <c:pt idx="1458">
                  <c:v>15171</c:v>
                </c:pt>
                <c:pt idx="1459">
                  <c:v>14623</c:v>
                </c:pt>
                <c:pt idx="1460">
                  <c:v>14050</c:v>
                </c:pt>
                <c:pt idx="1461">
                  <c:v>13423</c:v>
                </c:pt>
                <c:pt idx="1462">
                  <c:v>12783</c:v>
                </c:pt>
                <c:pt idx="1463">
                  <c:v>12201</c:v>
                </c:pt>
                <c:pt idx="1464">
                  <c:v>11575</c:v>
                </c:pt>
                <c:pt idx="1465">
                  <c:v>11048</c:v>
                </c:pt>
                <c:pt idx="1466">
                  <c:v>10449</c:v>
                </c:pt>
                <c:pt idx="1467">
                  <c:v>9912</c:v>
                </c:pt>
                <c:pt idx="1468">
                  <c:v>9387</c:v>
                </c:pt>
                <c:pt idx="1469">
                  <c:v>8836</c:v>
                </c:pt>
                <c:pt idx="1470">
                  <c:v>8337</c:v>
                </c:pt>
                <c:pt idx="1471">
                  <c:v>7700</c:v>
                </c:pt>
                <c:pt idx="1472">
                  <c:v>7108</c:v>
                </c:pt>
                <c:pt idx="1473">
                  <c:v>6523</c:v>
                </c:pt>
                <c:pt idx="1474">
                  <c:v>5986</c:v>
                </c:pt>
                <c:pt idx="1475">
                  <c:v>5403</c:v>
                </c:pt>
                <c:pt idx="1476">
                  <c:v>16242</c:v>
                </c:pt>
                <c:pt idx="1477">
                  <c:v>15588</c:v>
                </c:pt>
                <c:pt idx="1478">
                  <c:v>14929</c:v>
                </c:pt>
                <c:pt idx="1479">
                  <c:v>14344</c:v>
                </c:pt>
                <c:pt idx="1480">
                  <c:v>13726</c:v>
                </c:pt>
                <c:pt idx="1481">
                  <c:v>13197</c:v>
                </c:pt>
                <c:pt idx="1482">
                  <c:v>12623</c:v>
                </c:pt>
                <c:pt idx="1483">
                  <c:v>12066</c:v>
                </c:pt>
                <c:pt idx="1484">
                  <c:v>11471</c:v>
                </c:pt>
                <c:pt idx="1485">
                  <c:v>10871</c:v>
                </c:pt>
                <c:pt idx="1486">
                  <c:v>10327</c:v>
                </c:pt>
                <c:pt idx="1487">
                  <c:v>9821</c:v>
                </c:pt>
                <c:pt idx="1488">
                  <c:v>9261</c:v>
                </c:pt>
                <c:pt idx="1489">
                  <c:v>8700</c:v>
                </c:pt>
                <c:pt idx="1490">
                  <c:v>8127</c:v>
                </c:pt>
                <c:pt idx="1491">
                  <c:v>7594</c:v>
                </c:pt>
                <c:pt idx="1492">
                  <c:v>7048</c:v>
                </c:pt>
                <c:pt idx="1493">
                  <c:v>6435</c:v>
                </c:pt>
                <c:pt idx="1494">
                  <c:v>5845</c:v>
                </c:pt>
                <c:pt idx="1495">
                  <c:v>5327</c:v>
                </c:pt>
                <c:pt idx="1496">
                  <c:v>17023</c:v>
                </c:pt>
                <c:pt idx="1497">
                  <c:v>16474</c:v>
                </c:pt>
                <c:pt idx="1498">
                  <c:v>15946</c:v>
                </c:pt>
                <c:pt idx="1499">
                  <c:v>15350</c:v>
                </c:pt>
                <c:pt idx="1500">
                  <c:v>14775</c:v>
                </c:pt>
                <c:pt idx="1501">
                  <c:v>14191</c:v>
                </c:pt>
                <c:pt idx="1502">
                  <c:v>13656</c:v>
                </c:pt>
                <c:pt idx="1503">
                  <c:v>13059</c:v>
                </c:pt>
                <c:pt idx="1504">
                  <c:v>12484</c:v>
                </c:pt>
                <c:pt idx="1505">
                  <c:v>11842</c:v>
                </c:pt>
                <c:pt idx="1506">
                  <c:v>11257</c:v>
                </c:pt>
                <c:pt idx="1507">
                  <c:v>10669</c:v>
                </c:pt>
                <c:pt idx="1508">
                  <c:v>10081</c:v>
                </c:pt>
                <c:pt idx="1509">
                  <c:v>9494</c:v>
                </c:pt>
                <c:pt idx="1510">
                  <c:v>8929</c:v>
                </c:pt>
                <c:pt idx="1511">
                  <c:v>8342</c:v>
                </c:pt>
                <c:pt idx="1512">
                  <c:v>7751</c:v>
                </c:pt>
                <c:pt idx="1513">
                  <c:v>7158</c:v>
                </c:pt>
                <c:pt idx="1514">
                  <c:v>6602</c:v>
                </c:pt>
                <c:pt idx="1515">
                  <c:v>6001</c:v>
                </c:pt>
                <c:pt idx="1516">
                  <c:v>5491</c:v>
                </c:pt>
                <c:pt idx="1517">
                  <c:v>17148</c:v>
                </c:pt>
                <c:pt idx="1518">
                  <c:v>16588</c:v>
                </c:pt>
                <c:pt idx="1519">
                  <c:v>15944</c:v>
                </c:pt>
                <c:pt idx="1520">
                  <c:v>15398</c:v>
                </c:pt>
                <c:pt idx="1521">
                  <c:v>14814</c:v>
                </c:pt>
                <c:pt idx="1522">
                  <c:v>14242</c:v>
                </c:pt>
                <c:pt idx="1523">
                  <c:v>13628</c:v>
                </c:pt>
                <c:pt idx="1524">
                  <c:v>13082</c:v>
                </c:pt>
                <c:pt idx="1525">
                  <c:v>12459</c:v>
                </c:pt>
                <c:pt idx="1526">
                  <c:v>11909</c:v>
                </c:pt>
                <c:pt idx="1527">
                  <c:v>11356</c:v>
                </c:pt>
                <c:pt idx="1528">
                  <c:v>10774</c:v>
                </c:pt>
                <c:pt idx="1529">
                  <c:v>10220</c:v>
                </c:pt>
                <c:pt idx="1530">
                  <c:v>9698</c:v>
                </c:pt>
                <c:pt idx="1531">
                  <c:v>9245</c:v>
                </c:pt>
                <c:pt idx="1532">
                  <c:v>8741</c:v>
                </c:pt>
                <c:pt idx="1533">
                  <c:v>8139</c:v>
                </c:pt>
                <c:pt idx="1534">
                  <c:v>7546</c:v>
                </c:pt>
                <c:pt idx="1535">
                  <c:v>7037</c:v>
                </c:pt>
                <c:pt idx="1536">
                  <c:v>6468</c:v>
                </c:pt>
                <c:pt idx="1537">
                  <c:v>5861</c:v>
                </c:pt>
                <c:pt idx="1538">
                  <c:v>5249</c:v>
                </c:pt>
                <c:pt idx="1539">
                  <c:v>16667</c:v>
                </c:pt>
                <c:pt idx="1540">
                  <c:v>16079</c:v>
                </c:pt>
                <c:pt idx="1541">
                  <c:v>15508</c:v>
                </c:pt>
                <c:pt idx="1542">
                  <c:v>15010</c:v>
                </c:pt>
                <c:pt idx="1543">
                  <c:v>14362</c:v>
                </c:pt>
                <c:pt idx="1544">
                  <c:v>13832</c:v>
                </c:pt>
                <c:pt idx="1545">
                  <c:v>13188</c:v>
                </c:pt>
                <c:pt idx="1546">
                  <c:v>12648</c:v>
                </c:pt>
                <c:pt idx="1547">
                  <c:v>12046</c:v>
                </c:pt>
                <c:pt idx="1548">
                  <c:v>11500</c:v>
                </c:pt>
                <c:pt idx="1549">
                  <c:v>11070</c:v>
                </c:pt>
                <c:pt idx="1550">
                  <c:v>10556</c:v>
                </c:pt>
                <c:pt idx="1551">
                  <c:v>10026</c:v>
                </c:pt>
                <c:pt idx="1552">
                  <c:v>9416</c:v>
                </c:pt>
                <c:pt idx="1553">
                  <c:v>8785</c:v>
                </c:pt>
                <c:pt idx="1554">
                  <c:v>8196</c:v>
                </c:pt>
                <c:pt idx="1555">
                  <c:v>7630</c:v>
                </c:pt>
                <c:pt idx="1556">
                  <c:v>7003</c:v>
                </c:pt>
                <c:pt idx="1557">
                  <c:v>6441</c:v>
                </c:pt>
                <c:pt idx="1558">
                  <c:v>5842</c:v>
                </c:pt>
                <c:pt idx="1559">
                  <c:v>5301</c:v>
                </c:pt>
                <c:pt idx="1560">
                  <c:v>15350</c:v>
                </c:pt>
                <c:pt idx="1561">
                  <c:v>14770</c:v>
                </c:pt>
                <c:pt idx="1562">
                  <c:v>14216</c:v>
                </c:pt>
                <c:pt idx="1563">
                  <c:v>13659</c:v>
                </c:pt>
                <c:pt idx="1564">
                  <c:v>13084</c:v>
                </c:pt>
                <c:pt idx="1565">
                  <c:v>12562</c:v>
                </c:pt>
                <c:pt idx="1566">
                  <c:v>11990</c:v>
                </c:pt>
                <c:pt idx="1567">
                  <c:v>11419</c:v>
                </c:pt>
                <c:pt idx="1568">
                  <c:v>10869</c:v>
                </c:pt>
                <c:pt idx="1569">
                  <c:v>10326</c:v>
                </c:pt>
                <c:pt idx="1570">
                  <c:v>9744</c:v>
                </c:pt>
                <c:pt idx="1571">
                  <c:v>9202</c:v>
                </c:pt>
                <c:pt idx="1572">
                  <c:v>8572</c:v>
                </c:pt>
                <c:pt idx="1573">
                  <c:v>8096</c:v>
                </c:pt>
                <c:pt idx="1574">
                  <c:v>7573</c:v>
                </c:pt>
                <c:pt idx="1575">
                  <c:v>6960</c:v>
                </c:pt>
                <c:pt idx="1576">
                  <c:v>6450</c:v>
                </c:pt>
                <c:pt idx="1577">
                  <c:v>5819</c:v>
                </c:pt>
                <c:pt idx="1578">
                  <c:v>5233</c:v>
                </c:pt>
                <c:pt idx="1579">
                  <c:v>19462</c:v>
                </c:pt>
                <c:pt idx="1580">
                  <c:v>18899</c:v>
                </c:pt>
                <c:pt idx="1581">
                  <c:v>18325</c:v>
                </c:pt>
                <c:pt idx="1582">
                  <c:v>17758</c:v>
                </c:pt>
                <c:pt idx="1583">
                  <c:v>17189</c:v>
                </c:pt>
                <c:pt idx="1584">
                  <c:v>16638</c:v>
                </c:pt>
                <c:pt idx="1585">
                  <c:v>16082</c:v>
                </c:pt>
                <c:pt idx="1586">
                  <c:v>15462</c:v>
                </c:pt>
                <c:pt idx="1587">
                  <c:v>14875</c:v>
                </c:pt>
                <c:pt idx="1588">
                  <c:v>14339</c:v>
                </c:pt>
                <c:pt idx="1589">
                  <c:v>13829</c:v>
                </c:pt>
                <c:pt idx="1590">
                  <c:v>13278</c:v>
                </c:pt>
                <c:pt idx="1591">
                  <c:v>12668</c:v>
                </c:pt>
                <c:pt idx="1592">
                  <c:v>12118</c:v>
                </c:pt>
                <c:pt idx="1593">
                  <c:v>11526</c:v>
                </c:pt>
                <c:pt idx="1594">
                  <c:v>10893</c:v>
                </c:pt>
                <c:pt idx="1595">
                  <c:v>10287</c:v>
                </c:pt>
                <c:pt idx="1596">
                  <c:v>9706</c:v>
                </c:pt>
                <c:pt idx="1597">
                  <c:v>9110</c:v>
                </c:pt>
                <c:pt idx="1598">
                  <c:v>8520</c:v>
                </c:pt>
                <c:pt idx="1599">
                  <c:v>7968</c:v>
                </c:pt>
                <c:pt idx="1600">
                  <c:v>7381</c:v>
                </c:pt>
                <c:pt idx="1601">
                  <c:v>6803</c:v>
                </c:pt>
                <c:pt idx="1602">
                  <c:v>6285</c:v>
                </c:pt>
                <c:pt idx="1603">
                  <c:v>5660</c:v>
                </c:pt>
                <c:pt idx="1604">
                  <c:v>5087</c:v>
                </c:pt>
                <c:pt idx="1605">
                  <c:v>16885</c:v>
                </c:pt>
                <c:pt idx="1606">
                  <c:v>16328</c:v>
                </c:pt>
                <c:pt idx="1607">
                  <c:v>15709</c:v>
                </c:pt>
                <c:pt idx="1608">
                  <c:v>15171</c:v>
                </c:pt>
                <c:pt idx="1609">
                  <c:v>14604</c:v>
                </c:pt>
                <c:pt idx="1610">
                  <c:v>14026</c:v>
                </c:pt>
                <c:pt idx="1611">
                  <c:v>13488</c:v>
                </c:pt>
                <c:pt idx="1612">
                  <c:v>12847</c:v>
                </c:pt>
                <c:pt idx="1613">
                  <c:v>12249</c:v>
                </c:pt>
                <c:pt idx="1614">
                  <c:v>11669</c:v>
                </c:pt>
                <c:pt idx="1615">
                  <c:v>11007</c:v>
                </c:pt>
                <c:pt idx="1616">
                  <c:v>10414</c:v>
                </c:pt>
                <c:pt idx="1617">
                  <c:v>9870</c:v>
                </c:pt>
                <c:pt idx="1618">
                  <c:v>9274</c:v>
                </c:pt>
                <c:pt idx="1619">
                  <c:v>8632</c:v>
                </c:pt>
                <c:pt idx="1620">
                  <c:v>8036</c:v>
                </c:pt>
                <c:pt idx="1621">
                  <c:v>7475</c:v>
                </c:pt>
                <c:pt idx="1622">
                  <c:v>6850</c:v>
                </c:pt>
                <c:pt idx="1623">
                  <c:v>6251</c:v>
                </c:pt>
                <c:pt idx="1624">
                  <c:v>5657</c:v>
                </c:pt>
                <c:pt idx="1625">
                  <c:v>5119</c:v>
                </c:pt>
                <c:pt idx="1626">
                  <c:v>19098</c:v>
                </c:pt>
                <c:pt idx="1627">
                  <c:v>18466</c:v>
                </c:pt>
                <c:pt idx="1628">
                  <c:v>17916</c:v>
                </c:pt>
                <c:pt idx="1629">
                  <c:v>17273</c:v>
                </c:pt>
                <c:pt idx="1630">
                  <c:v>16648</c:v>
                </c:pt>
                <c:pt idx="1631">
                  <c:v>16133</c:v>
                </c:pt>
                <c:pt idx="1632">
                  <c:v>15277</c:v>
                </c:pt>
                <c:pt idx="1633">
                  <c:v>14373</c:v>
                </c:pt>
                <c:pt idx="1634">
                  <c:v>13571</c:v>
                </c:pt>
                <c:pt idx="1635">
                  <c:v>12697</c:v>
                </c:pt>
                <c:pt idx="1636">
                  <c:v>11791</c:v>
                </c:pt>
                <c:pt idx="1637">
                  <c:v>10911</c:v>
                </c:pt>
                <c:pt idx="1638">
                  <c:v>10057</c:v>
                </c:pt>
                <c:pt idx="1639">
                  <c:v>9197</c:v>
                </c:pt>
                <c:pt idx="1640">
                  <c:v>8339</c:v>
                </c:pt>
                <c:pt idx="1641">
                  <c:v>7453</c:v>
                </c:pt>
                <c:pt idx="1642">
                  <c:v>6538</c:v>
                </c:pt>
                <c:pt idx="1643">
                  <c:v>5675</c:v>
                </c:pt>
                <c:pt idx="1644">
                  <c:v>15094</c:v>
                </c:pt>
                <c:pt idx="1645">
                  <c:v>14153</c:v>
                </c:pt>
                <c:pt idx="1646">
                  <c:v>13300</c:v>
                </c:pt>
                <c:pt idx="1647">
                  <c:v>12471</c:v>
                </c:pt>
                <c:pt idx="1648">
                  <c:v>11608</c:v>
                </c:pt>
                <c:pt idx="1649">
                  <c:v>10730</c:v>
                </c:pt>
                <c:pt idx="1650">
                  <c:v>9833</c:v>
                </c:pt>
                <c:pt idx="1651">
                  <c:v>8971</c:v>
                </c:pt>
                <c:pt idx="1652">
                  <c:v>8078</c:v>
                </c:pt>
                <c:pt idx="1653">
                  <c:v>7174</c:v>
                </c:pt>
                <c:pt idx="1654">
                  <c:v>6266</c:v>
                </c:pt>
                <c:pt idx="1655">
                  <c:v>5361</c:v>
                </c:pt>
                <c:pt idx="1656">
                  <c:v>18071</c:v>
                </c:pt>
                <c:pt idx="1657">
                  <c:v>17227</c:v>
                </c:pt>
                <c:pt idx="1658">
                  <c:v>16372</c:v>
                </c:pt>
                <c:pt idx="1659">
                  <c:v>15534</c:v>
                </c:pt>
                <c:pt idx="1660">
                  <c:v>14657</c:v>
                </c:pt>
                <c:pt idx="1661">
                  <c:v>13854</c:v>
                </c:pt>
                <c:pt idx="1662">
                  <c:v>12982</c:v>
                </c:pt>
                <c:pt idx="1663">
                  <c:v>12082</c:v>
                </c:pt>
                <c:pt idx="1664">
                  <c:v>11200</c:v>
                </c:pt>
                <c:pt idx="1665">
                  <c:v>10301</c:v>
                </c:pt>
                <c:pt idx="1666">
                  <c:v>9343</c:v>
                </c:pt>
                <c:pt idx="1667">
                  <c:v>8457</c:v>
                </c:pt>
                <c:pt idx="1668">
                  <c:v>7599</c:v>
                </c:pt>
                <c:pt idx="1669">
                  <c:v>6710</c:v>
                </c:pt>
                <c:pt idx="1670">
                  <c:v>5841</c:v>
                </c:pt>
                <c:pt idx="1671">
                  <c:v>19444</c:v>
                </c:pt>
                <c:pt idx="1672">
                  <c:v>18557</c:v>
                </c:pt>
                <c:pt idx="1673">
                  <c:v>17642</c:v>
                </c:pt>
                <c:pt idx="1674">
                  <c:v>16778</c:v>
                </c:pt>
                <c:pt idx="1675">
                  <c:v>15924</c:v>
                </c:pt>
                <c:pt idx="1676">
                  <c:v>15074</c:v>
                </c:pt>
                <c:pt idx="1677">
                  <c:v>14207</c:v>
                </c:pt>
                <c:pt idx="1678">
                  <c:v>13333</c:v>
                </c:pt>
                <c:pt idx="1679">
                  <c:v>12446</c:v>
                </c:pt>
                <c:pt idx="1680">
                  <c:v>11581</c:v>
                </c:pt>
                <c:pt idx="1681">
                  <c:v>10671</c:v>
                </c:pt>
                <c:pt idx="1682">
                  <c:v>9774</c:v>
                </c:pt>
                <c:pt idx="1683">
                  <c:v>8918</c:v>
                </c:pt>
                <c:pt idx="1684">
                  <c:v>8055</c:v>
                </c:pt>
                <c:pt idx="1685">
                  <c:v>7141</c:v>
                </c:pt>
                <c:pt idx="1686">
                  <c:v>6275</c:v>
                </c:pt>
                <c:pt idx="1687">
                  <c:v>5416</c:v>
                </c:pt>
                <c:pt idx="1688">
                  <c:v>17851</c:v>
                </c:pt>
                <c:pt idx="1689">
                  <c:v>16986</c:v>
                </c:pt>
                <c:pt idx="1690">
                  <c:v>16105</c:v>
                </c:pt>
                <c:pt idx="1691">
                  <c:v>15222</c:v>
                </c:pt>
                <c:pt idx="1692">
                  <c:v>14368</c:v>
                </c:pt>
                <c:pt idx="1693">
                  <c:v>13490</c:v>
                </c:pt>
                <c:pt idx="1694">
                  <c:v>12607</c:v>
                </c:pt>
                <c:pt idx="1695">
                  <c:v>11757</c:v>
                </c:pt>
                <c:pt idx="1696">
                  <c:v>10870</c:v>
                </c:pt>
                <c:pt idx="1697">
                  <c:v>10005</c:v>
                </c:pt>
                <c:pt idx="1698">
                  <c:v>9137</c:v>
                </c:pt>
                <c:pt idx="1699">
                  <c:v>8209</c:v>
                </c:pt>
                <c:pt idx="1700">
                  <c:v>7375</c:v>
                </c:pt>
                <c:pt idx="1701">
                  <c:v>6475</c:v>
                </c:pt>
                <c:pt idx="1702">
                  <c:v>5585</c:v>
                </c:pt>
                <c:pt idx="1703">
                  <c:v>15500</c:v>
                </c:pt>
                <c:pt idx="1704">
                  <c:v>14604</c:v>
                </c:pt>
                <c:pt idx="1705">
                  <c:v>13730</c:v>
                </c:pt>
                <c:pt idx="1706">
                  <c:v>12817</c:v>
                </c:pt>
                <c:pt idx="1707">
                  <c:v>11950</c:v>
                </c:pt>
                <c:pt idx="1708">
                  <c:v>11024</c:v>
                </c:pt>
                <c:pt idx="1709">
                  <c:v>10165</c:v>
                </c:pt>
                <c:pt idx="1710">
                  <c:v>9302</c:v>
                </c:pt>
                <c:pt idx="1711">
                  <c:v>8409</c:v>
                </c:pt>
                <c:pt idx="1712">
                  <c:v>7557</c:v>
                </c:pt>
                <c:pt idx="1713">
                  <c:v>6740</c:v>
                </c:pt>
                <c:pt idx="1714">
                  <c:v>5815</c:v>
                </c:pt>
                <c:pt idx="1715">
                  <c:v>15834</c:v>
                </c:pt>
                <c:pt idx="1716">
                  <c:v>14953</c:v>
                </c:pt>
                <c:pt idx="1717">
                  <c:v>14090</c:v>
                </c:pt>
                <c:pt idx="1718">
                  <c:v>13212</c:v>
                </c:pt>
                <c:pt idx="1719">
                  <c:v>12332</c:v>
                </c:pt>
                <c:pt idx="1720">
                  <c:v>11449</c:v>
                </c:pt>
                <c:pt idx="1721">
                  <c:v>10522</c:v>
                </c:pt>
                <c:pt idx="1722">
                  <c:v>9676</c:v>
                </c:pt>
                <c:pt idx="1723">
                  <c:v>8794</c:v>
                </c:pt>
                <c:pt idx="1724">
                  <c:v>7906</c:v>
                </c:pt>
                <c:pt idx="1725">
                  <c:v>7020</c:v>
                </c:pt>
                <c:pt idx="1726">
                  <c:v>6146</c:v>
                </c:pt>
                <c:pt idx="1727">
                  <c:v>5300</c:v>
                </c:pt>
                <c:pt idx="1728">
                  <c:v>16108</c:v>
                </c:pt>
                <c:pt idx="1729">
                  <c:v>15520</c:v>
                </c:pt>
                <c:pt idx="1730">
                  <c:v>14973</c:v>
                </c:pt>
                <c:pt idx="1731">
                  <c:v>14395</c:v>
                </c:pt>
                <c:pt idx="1732">
                  <c:v>13845</c:v>
                </c:pt>
                <c:pt idx="1733">
                  <c:v>13249</c:v>
                </c:pt>
                <c:pt idx="1734">
                  <c:v>12648</c:v>
                </c:pt>
                <c:pt idx="1735">
                  <c:v>12081</c:v>
                </c:pt>
                <c:pt idx="1736">
                  <c:v>11420</c:v>
                </c:pt>
                <c:pt idx="1737">
                  <c:v>10821</c:v>
                </c:pt>
                <c:pt idx="1738">
                  <c:v>10228</c:v>
                </c:pt>
                <c:pt idx="1739">
                  <c:v>9630</c:v>
                </c:pt>
                <c:pt idx="1740">
                  <c:v>9108</c:v>
                </c:pt>
                <c:pt idx="1741">
                  <c:v>8475</c:v>
                </c:pt>
                <c:pt idx="1742">
                  <c:v>7856</c:v>
                </c:pt>
                <c:pt idx="1743">
                  <c:v>7284</c:v>
                </c:pt>
                <c:pt idx="1744">
                  <c:v>6700</c:v>
                </c:pt>
                <c:pt idx="1745">
                  <c:v>6146</c:v>
                </c:pt>
                <c:pt idx="1746">
                  <c:v>5626</c:v>
                </c:pt>
                <c:pt idx="1747">
                  <c:v>5016</c:v>
                </c:pt>
                <c:pt idx="1748">
                  <c:v>16363</c:v>
                </c:pt>
                <c:pt idx="1749">
                  <c:v>15845</c:v>
                </c:pt>
                <c:pt idx="1750">
                  <c:v>15275</c:v>
                </c:pt>
                <c:pt idx="1751">
                  <c:v>14681</c:v>
                </c:pt>
                <c:pt idx="1752">
                  <c:v>14097</c:v>
                </c:pt>
                <c:pt idx="1753">
                  <c:v>13586</c:v>
                </c:pt>
                <c:pt idx="1754">
                  <c:v>13036</c:v>
                </c:pt>
                <c:pt idx="1755">
                  <c:v>12453</c:v>
                </c:pt>
                <c:pt idx="1756">
                  <c:v>11875</c:v>
                </c:pt>
                <c:pt idx="1757">
                  <c:v>11259</c:v>
                </c:pt>
                <c:pt idx="1758">
                  <c:v>10757</c:v>
                </c:pt>
                <c:pt idx="1759">
                  <c:v>10223</c:v>
                </c:pt>
                <c:pt idx="1760">
                  <c:v>9640</c:v>
                </c:pt>
                <c:pt idx="1761">
                  <c:v>9031</c:v>
                </c:pt>
                <c:pt idx="1762">
                  <c:v>8492</c:v>
                </c:pt>
                <c:pt idx="1763">
                  <c:v>7887</c:v>
                </c:pt>
                <c:pt idx="1764">
                  <c:v>7339</c:v>
                </c:pt>
                <c:pt idx="1765">
                  <c:v>6781</c:v>
                </c:pt>
                <c:pt idx="1766">
                  <c:v>6235</c:v>
                </c:pt>
                <c:pt idx="1767">
                  <c:v>5631</c:v>
                </c:pt>
                <c:pt idx="1768">
                  <c:v>5061</c:v>
                </c:pt>
                <c:pt idx="1769">
                  <c:v>15985</c:v>
                </c:pt>
                <c:pt idx="1770">
                  <c:v>15413</c:v>
                </c:pt>
                <c:pt idx="1771">
                  <c:v>14779</c:v>
                </c:pt>
                <c:pt idx="1772">
                  <c:v>14241</c:v>
                </c:pt>
                <c:pt idx="1773">
                  <c:v>13713</c:v>
                </c:pt>
                <c:pt idx="1774">
                  <c:v>13159</c:v>
                </c:pt>
                <c:pt idx="1775">
                  <c:v>12552</c:v>
                </c:pt>
                <c:pt idx="1776">
                  <c:v>11968</c:v>
                </c:pt>
                <c:pt idx="1777">
                  <c:v>11404</c:v>
                </c:pt>
                <c:pt idx="1778">
                  <c:v>10827</c:v>
                </c:pt>
                <c:pt idx="1779">
                  <c:v>10226</c:v>
                </c:pt>
                <c:pt idx="1780">
                  <c:v>9608</c:v>
                </c:pt>
                <c:pt idx="1781">
                  <c:v>9020</c:v>
                </c:pt>
                <c:pt idx="1782">
                  <c:v>8494</c:v>
                </c:pt>
                <c:pt idx="1783">
                  <c:v>7943</c:v>
                </c:pt>
                <c:pt idx="1784">
                  <c:v>7363</c:v>
                </c:pt>
                <c:pt idx="1785">
                  <c:v>6814</c:v>
                </c:pt>
                <c:pt idx="1786">
                  <c:v>6280</c:v>
                </c:pt>
                <c:pt idx="1787">
                  <c:v>5768</c:v>
                </c:pt>
                <c:pt idx="1788">
                  <c:v>5197</c:v>
                </c:pt>
                <c:pt idx="1789">
                  <c:v>16409</c:v>
                </c:pt>
                <c:pt idx="1790">
                  <c:v>15767</c:v>
                </c:pt>
                <c:pt idx="1791">
                  <c:v>15214</c:v>
                </c:pt>
                <c:pt idx="1792">
                  <c:v>14701</c:v>
                </c:pt>
                <c:pt idx="1793">
                  <c:v>14148</c:v>
                </c:pt>
                <c:pt idx="1794">
                  <c:v>13599</c:v>
                </c:pt>
                <c:pt idx="1795">
                  <c:v>13034</c:v>
                </c:pt>
                <c:pt idx="1796">
                  <c:v>12447</c:v>
                </c:pt>
                <c:pt idx="1797">
                  <c:v>11822</c:v>
                </c:pt>
                <c:pt idx="1798">
                  <c:v>11258</c:v>
                </c:pt>
                <c:pt idx="1799">
                  <c:v>10700</c:v>
                </c:pt>
                <c:pt idx="1800">
                  <c:v>10107</c:v>
                </c:pt>
                <c:pt idx="1801">
                  <c:v>9496</c:v>
                </c:pt>
                <c:pt idx="1802">
                  <c:v>8911</c:v>
                </c:pt>
                <c:pt idx="1803">
                  <c:v>8317</c:v>
                </c:pt>
                <c:pt idx="1804">
                  <c:v>7790</c:v>
                </c:pt>
                <c:pt idx="1805">
                  <c:v>7167</c:v>
                </c:pt>
                <c:pt idx="1806">
                  <c:v>6601</c:v>
                </c:pt>
                <c:pt idx="1807">
                  <c:v>6013</c:v>
                </c:pt>
                <c:pt idx="1808">
                  <c:v>5421</c:v>
                </c:pt>
                <c:pt idx="1809">
                  <c:v>16167</c:v>
                </c:pt>
                <c:pt idx="1810">
                  <c:v>15659</c:v>
                </c:pt>
                <c:pt idx="1811">
                  <c:v>15070</c:v>
                </c:pt>
                <c:pt idx="1812">
                  <c:v>14532</c:v>
                </c:pt>
                <c:pt idx="1813">
                  <c:v>13940</c:v>
                </c:pt>
                <c:pt idx="1814">
                  <c:v>13375</c:v>
                </c:pt>
                <c:pt idx="1815">
                  <c:v>12833</c:v>
                </c:pt>
                <c:pt idx="1816">
                  <c:v>12296</c:v>
                </c:pt>
                <c:pt idx="1817">
                  <c:v>11745</c:v>
                </c:pt>
                <c:pt idx="1818">
                  <c:v>11146</c:v>
                </c:pt>
                <c:pt idx="1819">
                  <c:v>10567</c:v>
                </c:pt>
                <c:pt idx="1820">
                  <c:v>9954</c:v>
                </c:pt>
                <c:pt idx="1821">
                  <c:v>9347</c:v>
                </c:pt>
                <c:pt idx="1822">
                  <c:v>8744</c:v>
                </c:pt>
                <c:pt idx="1823">
                  <c:v>8192</c:v>
                </c:pt>
                <c:pt idx="1824">
                  <c:v>7614</c:v>
                </c:pt>
                <c:pt idx="1825">
                  <c:v>7016</c:v>
                </c:pt>
                <c:pt idx="1826">
                  <c:v>6554</c:v>
                </c:pt>
              </c:numCache>
            </c:numRef>
          </c:val>
          <c:smooth val="0"/>
          <c:extLst>
            <c:ext xmlns:c16="http://schemas.microsoft.com/office/drawing/2014/chart" uri="{C3380CC4-5D6E-409C-BE32-E72D297353CC}">
              <c16:uniqueId val="{00000000-E8DF-4126-8DD5-019915F9C80B}"/>
            </c:ext>
          </c:extLst>
        </c:ser>
        <c:dLbls>
          <c:showLegendKey val="0"/>
          <c:showVal val="0"/>
          <c:showCatName val="0"/>
          <c:showSerName val="0"/>
          <c:showPercent val="0"/>
          <c:showBubbleSize val="0"/>
        </c:dLbls>
        <c:smooth val="0"/>
        <c:axId val="1976178880"/>
        <c:axId val="1976176800"/>
      </c:lineChart>
      <c:dateAx>
        <c:axId val="1976178880"/>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76800"/>
        <c:crosses val="autoZero"/>
        <c:auto val="1"/>
        <c:lblOffset val="100"/>
        <c:baseTimeUnit val="days"/>
      </c:dateAx>
      <c:valAx>
        <c:axId val="1976176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7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FashRing Historical</a:t>
            </a:r>
            <a:r>
              <a:rPr lang="en-US" baseline="0"/>
              <a:t>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'Fashring Assumptions'!$A$2:$A$1828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Assumptions'!$G$3:$G$1828</c:f>
              <c:numCache>
                <c:formatCode>General</c:formatCode>
                <c:ptCount val="1826"/>
                <c:pt idx="0">
                  <c:v>600</c:v>
                </c:pt>
                <c:pt idx="1">
                  <c:v>595</c:v>
                </c:pt>
                <c:pt idx="2">
                  <c:v>544</c:v>
                </c:pt>
                <c:pt idx="3">
                  <c:v>529</c:v>
                </c:pt>
                <c:pt idx="4">
                  <c:v>549</c:v>
                </c:pt>
                <c:pt idx="5">
                  <c:v>511</c:v>
                </c:pt>
                <c:pt idx="6">
                  <c:v>584</c:v>
                </c:pt>
                <c:pt idx="7">
                  <c:v>612</c:v>
                </c:pt>
                <c:pt idx="8">
                  <c:v>576</c:v>
                </c:pt>
                <c:pt idx="9">
                  <c:v>585</c:v>
                </c:pt>
                <c:pt idx="10">
                  <c:v>549</c:v>
                </c:pt>
                <c:pt idx="11">
                  <c:v>529</c:v>
                </c:pt>
                <c:pt idx="12">
                  <c:v>646</c:v>
                </c:pt>
                <c:pt idx="13">
                  <c:v>527</c:v>
                </c:pt>
                <c:pt idx="14">
                  <c:v>595</c:v>
                </c:pt>
                <c:pt idx="15">
                  <c:v>583</c:v>
                </c:pt>
                <c:pt idx="16">
                  <c:v>627</c:v>
                </c:pt>
                <c:pt idx="17">
                  <c:v>600</c:v>
                </c:pt>
                <c:pt idx="18">
                  <c:v>584</c:v>
                </c:pt>
                <c:pt idx="19">
                  <c:v>617</c:v>
                </c:pt>
                <c:pt idx="20">
                  <c:v>620</c:v>
                </c:pt>
                <c:pt idx="21">
                  <c:v>585</c:v>
                </c:pt>
                <c:pt idx="22">
                  <c:v>557</c:v>
                </c:pt>
                <c:pt idx="23">
                  <c:v>600</c:v>
                </c:pt>
                <c:pt idx="24">
                  <c:v>594</c:v>
                </c:pt>
                <c:pt idx="25">
                  <c:v>614</c:v>
                </c:pt>
                <c:pt idx="26">
                  <c:v>538</c:v>
                </c:pt>
                <c:pt idx="27">
                  <c:v>651</c:v>
                </c:pt>
                <c:pt idx="28">
                  <c:v>574</c:v>
                </c:pt>
                <c:pt idx="29">
                  <c:v>608</c:v>
                </c:pt>
                <c:pt idx="30">
                  <c:v>615</c:v>
                </c:pt>
                <c:pt idx="31">
                  <c:v>536</c:v>
                </c:pt>
                <c:pt idx="32">
                  <c:v>619</c:v>
                </c:pt>
                <c:pt idx="33">
                  <c:v>655</c:v>
                </c:pt>
                <c:pt idx="34">
                  <c:v>589</c:v>
                </c:pt>
                <c:pt idx="35">
                  <c:v>540</c:v>
                </c:pt>
                <c:pt idx="36">
                  <c:v>599</c:v>
                </c:pt>
                <c:pt idx="37">
                  <c:v>609</c:v>
                </c:pt>
                <c:pt idx="38">
                  <c:v>594</c:v>
                </c:pt>
                <c:pt idx="39">
                  <c:v>511</c:v>
                </c:pt>
                <c:pt idx="40">
                  <c:v>558</c:v>
                </c:pt>
                <c:pt idx="41">
                  <c:v>605</c:v>
                </c:pt>
                <c:pt idx="42">
                  <c:v>574</c:v>
                </c:pt>
                <c:pt idx="43">
                  <c:v>637</c:v>
                </c:pt>
                <c:pt idx="44">
                  <c:v>607</c:v>
                </c:pt>
                <c:pt idx="45">
                  <c:v>627</c:v>
                </c:pt>
                <c:pt idx="46">
                  <c:v>577</c:v>
                </c:pt>
                <c:pt idx="47">
                  <c:v>582</c:v>
                </c:pt>
                <c:pt idx="48">
                  <c:v>536</c:v>
                </c:pt>
                <c:pt idx="49">
                  <c:v>544</c:v>
                </c:pt>
                <c:pt idx="50">
                  <c:v>502</c:v>
                </c:pt>
                <c:pt idx="51">
                  <c:v>643</c:v>
                </c:pt>
                <c:pt idx="52">
                  <c:v>612</c:v>
                </c:pt>
                <c:pt idx="53">
                  <c:v>538</c:v>
                </c:pt>
                <c:pt idx="54">
                  <c:v>603</c:v>
                </c:pt>
                <c:pt idx="55">
                  <c:v>595</c:v>
                </c:pt>
                <c:pt idx="56">
                  <c:v>557</c:v>
                </c:pt>
                <c:pt idx="57">
                  <c:v>551</c:v>
                </c:pt>
                <c:pt idx="58">
                  <c:v>554</c:v>
                </c:pt>
                <c:pt idx="59">
                  <c:v>550</c:v>
                </c:pt>
                <c:pt idx="60">
                  <c:v>605</c:v>
                </c:pt>
                <c:pt idx="61">
                  <c:v>605</c:v>
                </c:pt>
                <c:pt idx="62">
                  <c:v>600</c:v>
                </c:pt>
                <c:pt idx="63">
                  <c:v>552</c:v>
                </c:pt>
                <c:pt idx="64">
                  <c:v>598</c:v>
                </c:pt>
                <c:pt idx="65">
                  <c:v>599</c:v>
                </c:pt>
                <c:pt idx="66">
                  <c:v>538</c:v>
                </c:pt>
                <c:pt idx="67">
                  <c:v>562</c:v>
                </c:pt>
                <c:pt idx="68">
                  <c:v>521</c:v>
                </c:pt>
                <c:pt idx="69">
                  <c:v>588</c:v>
                </c:pt>
                <c:pt idx="70">
                  <c:v>567</c:v>
                </c:pt>
                <c:pt idx="71">
                  <c:v>539</c:v>
                </c:pt>
                <c:pt idx="72">
                  <c:v>600</c:v>
                </c:pt>
                <c:pt idx="73">
                  <c:v>563</c:v>
                </c:pt>
                <c:pt idx="74">
                  <c:v>642</c:v>
                </c:pt>
                <c:pt idx="75">
                  <c:v>601</c:v>
                </c:pt>
                <c:pt idx="76">
                  <c:v>542</c:v>
                </c:pt>
                <c:pt idx="77">
                  <c:v>586</c:v>
                </c:pt>
                <c:pt idx="78">
                  <c:v>583</c:v>
                </c:pt>
                <c:pt idx="79">
                  <c:v>590</c:v>
                </c:pt>
                <c:pt idx="80">
                  <c:v>560</c:v>
                </c:pt>
                <c:pt idx="81">
                  <c:v>591</c:v>
                </c:pt>
                <c:pt idx="82">
                  <c:v>532</c:v>
                </c:pt>
                <c:pt idx="83">
                  <c:v>618</c:v>
                </c:pt>
                <c:pt idx="84">
                  <c:v>560</c:v>
                </c:pt>
                <c:pt idx="85">
                  <c:v>567</c:v>
                </c:pt>
                <c:pt idx="86">
                  <c:v>626</c:v>
                </c:pt>
                <c:pt idx="87">
                  <c:v>560</c:v>
                </c:pt>
                <c:pt idx="88">
                  <c:v>569</c:v>
                </c:pt>
                <c:pt idx="89">
                  <c:v>603</c:v>
                </c:pt>
                <c:pt idx="90">
                  <c:v>561</c:v>
                </c:pt>
                <c:pt idx="91">
                  <c:v>562</c:v>
                </c:pt>
                <c:pt idx="92">
                  <c:v>499</c:v>
                </c:pt>
                <c:pt idx="93">
                  <c:v>593</c:v>
                </c:pt>
                <c:pt idx="94">
                  <c:v>563</c:v>
                </c:pt>
                <c:pt idx="95">
                  <c:v>602</c:v>
                </c:pt>
                <c:pt idx="96">
                  <c:v>632</c:v>
                </c:pt>
                <c:pt idx="97">
                  <c:v>662</c:v>
                </c:pt>
                <c:pt idx="98">
                  <c:v>610</c:v>
                </c:pt>
                <c:pt idx="99">
                  <c:v>551</c:v>
                </c:pt>
                <c:pt idx="100">
                  <c:v>514</c:v>
                </c:pt>
                <c:pt idx="101">
                  <c:v>505</c:v>
                </c:pt>
                <c:pt idx="102">
                  <c:v>682</c:v>
                </c:pt>
                <c:pt idx="103">
                  <c:v>481</c:v>
                </c:pt>
                <c:pt idx="104">
                  <c:v>565</c:v>
                </c:pt>
                <c:pt idx="105">
                  <c:v>613</c:v>
                </c:pt>
                <c:pt idx="106">
                  <c:v>592</c:v>
                </c:pt>
                <c:pt idx="107">
                  <c:v>541</c:v>
                </c:pt>
                <c:pt idx="108">
                  <c:v>594</c:v>
                </c:pt>
                <c:pt idx="109">
                  <c:v>625</c:v>
                </c:pt>
                <c:pt idx="110">
                  <c:v>602</c:v>
                </c:pt>
                <c:pt idx="111">
                  <c:v>537</c:v>
                </c:pt>
                <c:pt idx="112">
                  <c:v>546</c:v>
                </c:pt>
                <c:pt idx="113">
                  <c:v>588</c:v>
                </c:pt>
                <c:pt idx="114">
                  <c:v>599</c:v>
                </c:pt>
                <c:pt idx="115">
                  <c:v>540</c:v>
                </c:pt>
                <c:pt idx="116">
                  <c:v>528</c:v>
                </c:pt>
                <c:pt idx="117">
                  <c:v>529</c:v>
                </c:pt>
                <c:pt idx="118">
                  <c:v>584</c:v>
                </c:pt>
                <c:pt idx="119">
                  <c:v>618</c:v>
                </c:pt>
                <c:pt idx="120">
                  <c:v>573</c:v>
                </c:pt>
                <c:pt idx="121">
                  <c:v>546</c:v>
                </c:pt>
                <c:pt idx="122">
                  <c:v>647</c:v>
                </c:pt>
                <c:pt idx="123">
                  <c:v>506</c:v>
                </c:pt>
                <c:pt idx="124">
                  <c:v>561</c:v>
                </c:pt>
                <c:pt idx="125">
                  <c:v>556</c:v>
                </c:pt>
                <c:pt idx="126">
                  <c:v>581</c:v>
                </c:pt>
                <c:pt idx="127">
                  <c:v>606</c:v>
                </c:pt>
                <c:pt idx="128">
                  <c:v>534</c:v>
                </c:pt>
                <c:pt idx="129">
                  <c:v>576</c:v>
                </c:pt>
                <c:pt idx="130">
                  <c:v>553</c:v>
                </c:pt>
                <c:pt idx="131">
                  <c:v>553</c:v>
                </c:pt>
                <c:pt idx="132">
                  <c:v>630</c:v>
                </c:pt>
                <c:pt idx="133">
                  <c:v>627</c:v>
                </c:pt>
                <c:pt idx="134">
                  <c:v>605</c:v>
                </c:pt>
                <c:pt idx="135">
                  <c:v>542</c:v>
                </c:pt>
                <c:pt idx="136">
                  <c:v>691</c:v>
                </c:pt>
                <c:pt idx="137">
                  <c:v>443</c:v>
                </c:pt>
                <c:pt idx="138">
                  <c:v>539</c:v>
                </c:pt>
                <c:pt idx="139">
                  <c:v>544</c:v>
                </c:pt>
                <c:pt idx="140">
                  <c:v>545</c:v>
                </c:pt>
                <c:pt idx="141">
                  <c:v>610</c:v>
                </c:pt>
                <c:pt idx="142">
                  <c:v>565</c:v>
                </c:pt>
                <c:pt idx="143">
                  <c:v>633</c:v>
                </c:pt>
                <c:pt idx="144">
                  <c:v>597</c:v>
                </c:pt>
                <c:pt idx="145">
                  <c:v>538</c:v>
                </c:pt>
                <c:pt idx="146">
                  <c:v>577</c:v>
                </c:pt>
                <c:pt idx="147">
                  <c:v>646</c:v>
                </c:pt>
                <c:pt idx="148">
                  <c:v>533</c:v>
                </c:pt>
                <c:pt idx="149">
                  <c:v>537</c:v>
                </c:pt>
                <c:pt idx="150">
                  <c:v>521</c:v>
                </c:pt>
                <c:pt idx="151">
                  <c:v>604</c:v>
                </c:pt>
                <c:pt idx="152">
                  <c:v>536</c:v>
                </c:pt>
                <c:pt idx="153">
                  <c:v>540</c:v>
                </c:pt>
                <c:pt idx="154">
                  <c:v>611</c:v>
                </c:pt>
                <c:pt idx="155">
                  <c:v>576</c:v>
                </c:pt>
                <c:pt idx="156">
                  <c:v>562</c:v>
                </c:pt>
                <c:pt idx="157">
                  <c:v>587</c:v>
                </c:pt>
                <c:pt idx="158">
                  <c:v>503</c:v>
                </c:pt>
                <c:pt idx="159">
                  <c:v>571</c:v>
                </c:pt>
                <c:pt idx="160">
                  <c:v>551</c:v>
                </c:pt>
                <c:pt idx="161">
                  <c:v>595</c:v>
                </c:pt>
                <c:pt idx="162">
                  <c:v>544</c:v>
                </c:pt>
                <c:pt idx="163">
                  <c:v>580</c:v>
                </c:pt>
                <c:pt idx="164">
                  <c:v>581</c:v>
                </c:pt>
                <c:pt idx="165">
                  <c:v>505</c:v>
                </c:pt>
                <c:pt idx="166">
                  <c:v>541</c:v>
                </c:pt>
                <c:pt idx="167">
                  <c:v>613</c:v>
                </c:pt>
                <c:pt idx="168">
                  <c:v>551</c:v>
                </c:pt>
                <c:pt idx="169">
                  <c:v>527</c:v>
                </c:pt>
                <c:pt idx="170">
                  <c:v>850</c:v>
                </c:pt>
                <c:pt idx="171">
                  <c:v>787</c:v>
                </c:pt>
                <c:pt idx="172">
                  <c:v>875</c:v>
                </c:pt>
                <c:pt idx="173">
                  <c:v>880</c:v>
                </c:pt>
                <c:pt idx="174">
                  <c:v>910</c:v>
                </c:pt>
                <c:pt idx="175">
                  <c:v>857</c:v>
                </c:pt>
                <c:pt idx="176">
                  <c:v>879</c:v>
                </c:pt>
                <c:pt idx="177">
                  <c:v>914</c:v>
                </c:pt>
                <c:pt idx="178">
                  <c:v>863</c:v>
                </c:pt>
                <c:pt idx="179">
                  <c:v>814</c:v>
                </c:pt>
                <c:pt idx="180">
                  <c:v>886</c:v>
                </c:pt>
                <c:pt idx="181">
                  <c:v>860</c:v>
                </c:pt>
                <c:pt idx="182">
                  <c:v>915</c:v>
                </c:pt>
                <c:pt idx="183">
                  <c:v>890</c:v>
                </c:pt>
                <c:pt idx="184">
                  <c:v>872</c:v>
                </c:pt>
                <c:pt idx="185">
                  <c:v>895</c:v>
                </c:pt>
                <c:pt idx="186">
                  <c:v>918</c:v>
                </c:pt>
                <c:pt idx="187">
                  <c:v>937</c:v>
                </c:pt>
                <c:pt idx="188">
                  <c:v>887</c:v>
                </c:pt>
                <c:pt idx="189">
                  <c:v>877</c:v>
                </c:pt>
                <c:pt idx="190">
                  <c:v>853</c:v>
                </c:pt>
                <c:pt idx="191">
                  <c:v>900</c:v>
                </c:pt>
                <c:pt idx="192">
                  <c:v>902</c:v>
                </c:pt>
                <c:pt idx="193">
                  <c:v>855</c:v>
                </c:pt>
                <c:pt idx="194">
                  <c:v>887</c:v>
                </c:pt>
                <c:pt idx="195">
                  <c:v>844</c:v>
                </c:pt>
                <c:pt idx="196">
                  <c:v>863</c:v>
                </c:pt>
                <c:pt idx="197">
                  <c:v>853</c:v>
                </c:pt>
                <c:pt idx="198">
                  <c:v>812</c:v>
                </c:pt>
                <c:pt idx="199">
                  <c:v>899</c:v>
                </c:pt>
                <c:pt idx="200">
                  <c:v>879</c:v>
                </c:pt>
                <c:pt idx="201">
                  <c:v>831</c:v>
                </c:pt>
                <c:pt idx="202">
                  <c:v>890</c:v>
                </c:pt>
                <c:pt idx="203">
                  <c:v>882</c:v>
                </c:pt>
                <c:pt idx="204">
                  <c:v>851</c:v>
                </c:pt>
                <c:pt idx="205">
                  <c:v>973</c:v>
                </c:pt>
                <c:pt idx="206">
                  <c:v>897</c:v>
                </c:pt>
                <c:pt idx="207">
                  <c:v>931</c:v>
                </c:pt>
                <c:pt idx="208">
                  <c:v>881</c:v>
                </c:pt>
                <c:pt idx="209">
                  <c:v>891</c:v>
                </c:pt>
                <c:pt idx="210">
                  <c:v>868</c:v>
                </c:pt>
                <c:pt idx="211">
                  <c:v>878</c:v>
                </c:pt>
                <c:pt idx="212">
                  <c:v>870</c:v>
                </c:pt>
                <c:pt idx="213">
                  <c:v>843</c:v>
                </c:pt>
                <c:pt idx="214">
                  <c:v>871</c:v>
                </c:pt>
                <c:pt idx="215">
                  <c:v>854</c:v>
                </c:pt>
                <c:pt idx="216">
                  <c:v>882</c:v>
                </c:pt>
                <c:pt idx="217">
                  <c:v>884</c:v>
                </c:pt>
                <c:pt idx="218">
                  <c:v>903</c:v>
                </c:pt>
                <c:pt idx="219">
                  <c:v>871</c:v>
                </c:pt>
                <c:pt idx="220">
                  <c:v>891</c:v>
                </c:pt>
                <c:pt idx="221">
                  <c:v>914</c:v>
                </c:pt>
                <c:pt idx="222">
                  <c:v>914</c:v>
                </c:pt>
                <c:pt idx="223">
                  <c:v>916</c:v>
                </c:pt>
                <c:pt idx="224">
                  <c:v>874</c:v>
                </c:pt>
                <c:pt idx="225">
                  <c:v>871</c:v>
                </c:pt>
                <c:pt idx="226">
                  <c:v>867</c:v>
                </c:pt>
                <c:pt idx="227">
                  <c:v>876</c:v>
                </c:pt>
                <c:pt idx="228">
                  <c:v>865</c:v>
                </c:pt>
                <c:pt idx="229">
                  <c:v>797</c:v>
                </c:pt>
                <c:pt idx="230">
                  <c:v>883</c:v>
                </c:pt>
                <c:pt idx="231">
                  <c:v>822</c:v>
                </c:pt>
                <c:pt idx="232">
                  <c:v>854</c:v>
                </c:pt>
                <c:pt idx="233">
                  <c:v>818</c:v>
                </c:pt>
                <c:pt idx="234">
                  <c:v>891</c:v>
                </c:pt>
                <c:pt idx="235">
                  <c:v>854</c:v>
                </c:pt>
                <c:pt idx="236">
                  <c:v>885</c:v>
                </c:pt>
                <c:pt idx="237">
                  <c:v>884</c:v>
                </c:pt>
                <c:pt idx="238">
                  <c:v>906</c:v>
                </c:pt>
                <c:pt idx="239">
                  <c:v>894</c:v>
                </c:pt>
                <c:pt idx="240">
                  <c:v>864</c:v>
                </c:pt>
                <c:pt idx="241">
                  <c:v>864</c:v>
                </c:pt>
                <c:pt idx="242">
                  <c:v>848</c:v>
                </c:pt>
                <c:pt idx="243">
                  <c:v>857</c:v>
                </c:pt>
                <c:pt idx="244">
                  <c:v>900</c:v>
                </c:pt>
                <c:pt idx="245">
                  <c:v>799</c:v>
                </c:pt>
                <c:pt idx="246">
                  <c:v>915</c:v>
                </c:pt>
                <c:pt idx="247">
                  <c:v>870</c:v>
                </c:pt>
                <c:pt idx="248">
                  <c:v>897</c:v>
                </c:pt>
                <c:pt idx="249">
                  <c:v>942</c:v>
                </c:pt>
                <c:pt idx="250">
                  <c:v>875</c:v>
                </c:pt>
                <c:pt idx="251">
                  <c:v>851</c:v>
                </c:pt>
                <c:pt idx="252">
                  <c:v>859</c:v>
                </c:pt>
                <c:pt idx="253">
                  <c:v>895</c:v>
                </c:pt>
                <c:pt idx="254">
                  <c:v>824</c:v>
                </c:pt>
                <c:pt idx="255">
                  <c:v>852</c:v>
                </c:pt>
                <c:pt idx="256">
                  <c:v>889</c:v>
                </c:pt>
                <c:pt idx="257">
                  <c:v>855</c:v>
                </c:pt>
                <c:pt idx="258">
                  <c:v>908</c:v>
                </c:pt>
                <c:pt idx="259">
                  <c:v>820</c:v>
                </c:pt>
                <c:pt idx="260">
                  <c:v>955</c:v>
                </c:pt>
                <c:pt idx="261">
                  <c:v>838</c:v>
                </c:pt>
                <c:pt idx="262">
                  <c:v>876</c:v>
                </c:pt>
                <c:pt idx="263">
                  <c:v>878</c:v>
                </c:pt>
                <c:pt idx="264">
                  <c:v>830</c:v>
                </c:pt>
                <c:pt idx="265">
                  <c:v>885</c:v>
                </c:pt>
                <c:pt idx="266">
                  <c:v>861</c:v>
                </c:pt>
                <c:pt idx="267">
                  <c:v>623</c:v>
                </c:pt>
                <c:pt idx="268">
                  <c:v>541</c:v>
                </c:pt>
                <c:pt idx="269">
                  <c:v>571</c:v>
                </c:pt>
                <c:pt idx="270">
                  <c:v>637</c:v>
                </c:pt>
                <c:pt idx="271">
                  <c:v>507</c:v>
                </c:pt>
                <c:pt idx="272">
                  <c:v>540</c:v>
                </c:pt>
                <c:pt idx="273">
                  <c:v>505</c:v>
                </c:pt>
                <c:pt idx="274">
                  <c:v>541</c:v>
                </c:pt>
                <c:pt idx="275">
                  <c:v>530</c:v>
                </c:pt>
                <c:pt idx="276">
                  <c:v>634</c:v>
                </c:pt>
                <c:pt idx="277">
                  <c:v>568</c:v>
                </c:pt>
                <c:pt idx="278">
                  <c:v>573</c:v>
                </c:pt>
                <c:pt idx="279">
                  <c:v>566</c:v>
                </c:pt>
                <c:pt idx="280">
                  <c:v>554</c:v>
                </c:pt>
                <c:pt idx="281">
                  <c:v>591</c:v>
                </c:pt>
                <c:pt idx="282">
                  <c:v>554</c:v>
                </c:pt>
                <c:pt idx="283">
                  <c:v>516</c:v>
                </c:pt>
                <c:pt idx="284">
                  <c:v>545</c:v>
                </c:pt>
                <c:pt idx="285">
                  <c:v>648</c:v>
                </c:pt>
                <c:pt idx="286">
                  <c:v>629</c:v>
                </c:pt>
                <c:pt idx="287">
                  <c:v>465</c:v>
                </c:pt>
                <c:pt idx="288">
                  <c:v>567</c:v>
                </c:pt>
                <c:pt idx="289">
                  <c:v>565</c:v>
                </c:pt>
                <c:pt idx="290">
                  <c:v>585</c:v>
                </c:pt>
                <c:pt idx="291">
                  <c:v>549</c:v>
                </c:pt>
                <c:pt idx="292">
                  <c:v>562</c:v>
                </c:pt>
                <c:pt idx="293">
                  <c:v>612</c:v>
                </c:pt>
                <c:pt idx="294">
                  <c:v>525</c:v>
                </c:pt>
                <c:pt idx="295">
                  <c:v>596</c:v>
                </c:pt>
                <c:pt idx="296">
                  <c:v>593</c:v>
                </c:pt>
                <c:pt idx="297">
                  <c:v>660</c:v>
                </c:pt>
                <c:pt idx="298">
                  <c:v>563</c:v>
                </c:pt>
                <c:pt idx="299">
                  <c:v>565</c:v>
                </c:pt>
                <c:pt idx="300">
                  <c:v>545</c:v>
                </c:pt>
                <c:pt idx="301">
                  <c:v>562</c:v>
                </c:pt>
                <c:pt idx="302">
                  <c:v>557</c:v>
                </c:pt>
                <c:pt idx="303">
                  <c:v>509</c:v>
                </c:pt>
                <c:pt idx="304">
                  <c:v>584</c:v>
                </c:pt>
                <c:pt idx="305">
                  <c:v>612</c:v>
                </c:pt>
                <c:pt idx="306">
                  <c:v>548</c:v>
                </c:pt>
                <c:pt idx="307">
                  <c:v>658</c:v>
                </c:pt>
                <c:pt idx="308">
                  <c:v>636</c:v>
                </c:pt>
                <c:pt idx="309">
                  <c:v>555</c:v>
                </c:pt>
                <c:pt idx="310">
                  <c:v>509</c:v>
                </c:pt>
                <c:pt idx="311">
                  <c:v>586</c:v>
                </c:pt>
                <c:pt idx="312">
                  <c:v>591</c:v>
                </c:pt>
                <c:pt idx="313">
                  <c:v>498</c:v>
                </c:pt>
                <c:pt idx="314">
                  <c:v>535</c:v>
                </c:pt>
                <c:pt idx="315">
                  <c:v>570</c:v>
                </c:pt>
                <c:pt idx="316">
                  <c:v>590</c:v>
                </c:pt>
                <c:pt idx="317">
                  <c:v>611</c:v>
                </c:pt>
                <c:pt idx="318">
                  <c:v>562</c:v>
                </c:pt>
                <c:pt idx="319">
                  <c:v>555</c:v>
                </c:pt>
                <c:pt idx="320">
                  <c:v>588</c:v>
                </c:pt>
                <c:pt idx="321">
                  <c:v>614</c:v>
                </c:pt>
                <c:pt idx="322">
                  <c:v>574</c:v>
                </c:pt>
                <c:pt idx="323">
                  <c:v>577</c:v>
                </c:pt>
                <c:pt idx="324">
                  <c:v>590</c:v>
                </c:pt>
                <c:pt idx="325">
                  <c:v>563</c:v>
                </c:pt>
                <c:pt idx="326">
                  <c:v>614</c:v>
                </c:pt>
                <c:pt idx="327">
                  <c:v>589</c:v>
                </c:pt>
                <c:pt idx="328">
                  <c:v>558</c:v>
                </c:pt>
                <c:pt idx="329">
                  <c:v>561</c:v>
                </c:pt>
                <c:pt idx="330">
                  <c:v>491</c:v>
                </c:pt>
                <c:pt idx="331">
                  <c:v>595</c:v>
                </c:pt>
                <c:pt idx="332">
                  <c:v>570</c:v>
                </c:pt>
                <c:pt idx="333">
                  <c:v>590</c:v>
                </c:pt>
                <c:pt idx="334">
                  <c:v>626</c:v>
                </c:pt>
                <c:pt idx="335">
                  <c:v>568</c:v>
                </c:pt>
                <c:pt idx="336">
                  <c:v>564</c:v>
                </c:pt>
                <c:pt idx="337">
                  <c:v>528</c:v>
                </c:pt>
                <c:pt idx="338">
                  <c:v>580</c:v>
                </c:pt>
                <c:pt idx="339">
                  <c:v>581</c:v>
                </c:pt>
                <c:pt idx="340">
                  <c:v>566</c:v>
                </c:pt>
                <c:pt idx="341">
                  <c:v>571</c:v>
                </c:pt>
                <c:pt idx="342">
                  <c:v>573</c:v>
                </c:pt>
                <c:pt idx="343">
                  <c:v>530</c:v>
                </c:pt>
                <c:pt idx="344">
                  <c:v>576</c:v>
                </c:pt>
                <c:pt idx="345">
                  <c:v>587</c:v>
                </c:pt>
                <c:pt idx="346">
                  <c:v>501</c:v>
                </c:pt>
                <c:pt idx="347">
                  <c:v>540</c:v>
                </c:pt>
                <c:pt idx="348">
                  <c:v>632</c:v>
                </c:pt>
                <c:pt idx="349">
                  <c:v>598</c:v>
                </c:pt>
                <c:pt idx="350">
                  <c:v>622</c:v>
                </c:pt>
                <c:pt idx="351">
                  <c:v>574</c:v>
                </c:pt>
                <c:pt idx="352">
                  <c:v>601</c:v>
                </c:pt>
                <c:pt idx="353">
                  <c:v>605</c:v>
                </c:pt>
                <c:pt idx="354">
                  <c:v>575</c:v>
                </c:pt>
                <c:pt idx="355">
                  <c:v>575</c:v>
                </c:pt>
                <c:pt idx="356">
                  <c:v>559</c:v>
                </c:pt>
                <c:pt idx="357">
                  <c:v>642</c:v>
                </c:pt>
                <c:pt idx="358">
                  <c:v>569</c:v>
                </c:pt>
                <c:pt idx="359">
                  <c:v>632</c:v>
                </c:pt>
                <c:pt idx="360">
                  <c:v>556</c:v>
                </c:pt>
                <c:pt idx="361">
                  <c:v>628</c:v>
                </c:pt>
                <c:pt idx="362">
                  <c:v>592</c:v>
                </c:pt>
                <c:pt idx="363">
                  <c:v>527</c:v>
                </c:pt>
                <c:pt idx="364">
                  <c:v>513</c:v>
                </c:pt>
                <c:pt idx="365">
                  <c:v>589</c:v>
                </c:pt>
                <c:pt idx="366">
                  <c:v>670</c:v>
                </c:pt>
                <c:pt idx="367">
                  <c:v>584</c:v>
                </c:pt>
                <c:pt idx="368">
                  <c:v>597</c:v>
                </c:pt>
                <c:pt idx="369">
                  <c:v>555</c:v>
                </c:pt>
                <c:pt idx="370">
                  <c:v>640</c:v>
                </c:pt>
                <c:pt idx="371">
                  <c:v>566</c:v>
                </c:pt>
                <c:pt idx="372">
                  <c:v>565</c:v>
                </c:pt>
                <c:pt idx="373">
                  <c:v>580</c:v>
                </c:pt>
                <c:pt idx="374">
                  <c:v>622</c:v>
                </c:pt>
                <c:pt idx="375">
                  <c:v>575</c:v>
                </c:pt>
                <c:pt idx="376">
                  <c:v>525</c:v>
                </c:pt>
                <c:pt idx="377">
                  <c:v>566</c:v>
                </c:pt>
                <c:pt idx="378">
                  <c:v>592</c:v>
                </c:pt>
                <c:pt idx="379">
                  <c:v>586</c:v>
                </c:pt>
                <c:pt idx="380">
                  <c:v>652</c:v>
                </c:pt>
                <c:pt idx="381">
                  <c:v>585</c:v>
                </c:pt>
                <c:pt idx="382">
                  <c:v>596</c:v>
                </c:pt>
                <c:pt idx="383">
                  <c:v>501</c:v>
                </c:pt>
                <c:pt idx="384">
                  <c:v>682</c:v>
                </c:pt>
                <c:pt idx="385">
                  <c:v>605</c:v>
                </c:pt>
                <c:pt idx="386">
                  <c:v>561</c:v>
                </c:pt>
                <c:pt idx="387">
                  <c:v>572</c:v>
                </c:pt>
                <c:pt idx="388">
                  <c:v>525</c:v>
                </c:pt>
                <c:pt idx="389">
                  <c:v>642</c:v>
                </c:pt>
                <c:pt idx="390">
                  <c:v>555</c:v>
                </c:pt>
                <c:pt idx="391">
                  <c:v>583</c:v>
                </c:pt>
                <c:pt idx="392">
                  <c:v>575</c:v>
                </c:pt>
                <c:pt idx="393">
                  <c:v>579</c:v>
                </c:pt>
                <c:pt idx="394">
                  <c:v>626</c:v>
                </c:pt>
                <c:pt idx="395">
                  <c:v>621</c:v>
                </c:pt>
                <c:pt idx="396">
                  <c:v>563</c:v>
                </c:pt>
                <c:pt idx="397">
                  <c:v>540</c:v>
                </c:pt>
                <c:pt idx="398">
                  <c:v>632</c:v>
                </c:pt>
                <c:pt idx="399">
                  <c:v>624</c:v>
                </c:pt>
                <c:pt idx="400">
                  <c:v>575</c:v>
                </c:pt>
                <c:pt idx="401">
                  <c:v>615</c:v>
                </c:pt>
                <c:pt idx="402">
                  <c:v>493</c:v>
                </c:pt>
                <c:pt idx="403">
                  <c:v>577</c:v>
                </c:pt>
                <c:pt idx="404">
                  <c:v>587</c:v>
                </c:pt>
                <c:pt idx="405">
                  <c:v>579</c:v>
                </c:pt>
                <c:pt idx="406">
                  <c:v>581</c:v>
                </c:pt>
                <c:pt idx="407">
                  <c:v>613</c:v>
                </c:pt>
                <c:pt idx="408">
                  <c:v>540</c:v>
                </c:pt>
                <c:pt idx="409">
                  <c:v>603</c:v>
                </c:pt>
                <c:pt idx="410">
                  <c:v>564</c:v>
                </c:pt>
                <c:pt idx="411">
                  <c:v>509</c:v>
                </c:pt>
                <c:pt idx="412">
                  <c:v>568</c:v>
                </c:pt>
                <c:pt idx="413">
                  <c:v>642</c:v>
                </c:pt>
                <c:pt idx="414">
                  <c:v>508</c:v>
                </c:pt>
                <c:pt idx="415">
                  <c:v>592</c:v>
                </c:pt>
                <c:pt idx="416">
                  <c:v>587</c:v>
                </c:pt>
                <c:pt idx="417">
                  <c:v>505</c:v>
                </c:pt>
                <c:pt idx="418">
                  <c:v>612</c:v>
                </c:pt>
                <c:pt idx="419">
                  <c:v>555</c:v>
                </c:pt>
                <c:pt idx="420">
                  <c:v>569</c:v>
                </c:pt>
                <c:pt idx="421">
                  <c:v>549</c:v>
                </c:pt>
                <c:pt idx="422">
                  <c:v>637</c:v>
                </c:pt>
                <c:pt idx="423">
                  <c:v>578</c:v>
                </c:pt>
                <c:pt idx="424">
                  <c:v>501</c:v>
                </c:pt>
                <c:pt idx="425">
                  <c:v>581</c:v>
                </c:pt>
                <c:pt idx="426">
                  <c:v>580</c:v>
                </c:pt>
                <c:pt idx="427">
                  <c:v>551</c:v>
                </c:pt>
                <c:pt idx="428">
                  <c:v>592</c:v>
                </c:pt>
                <c:pt idx="429">
                  <c:v>568</c:v>
                </c:pt>
                <c:pt idx="430">
                  <c:v>527</c:v>
                </c:pt>
                <c:pt idx="431">
                  <c:v>610</c:v>
                </c:pt>
                <c:pt idx="432">
                  <c:v>610</c:v>
                </c:pt>
                <c:pt idx="433">
                  <c:v>607</c:v>
                </c:pt>
                <c:pt idx="434">
                  <c:v>611</c:v>
                </c:pt>
                <c:pt idx="435">
                  <c:v>578</c:v>
                </c:pt>
                <c:pt idx="436">
                  <c:v>545</c:v>
                </c:pt>
                <c:pt idx="437">
                  <c:v>554</c:v>
                </c:pt>
                <c:pt idx="438">
                  <c:v>584</c:v>
                </c:pt>
                <c:pt idx="439">
                  <c:v>643</c:v>
                </c:pt>
                <c:pt idx="440">
                  <c:v>596</c:v>
                </c:pt>
                <c:pt idx="441">
                  <c:v>585</c:v>
                </c:pt>
                <c:pt idx="442">
                  <c:v>547</c:v>
                </c:pt>
                <c:pt idx="443">
                  <c:v>486</c:v>
                </c:pt>
                <c:pt idx="444">
                  <c:v>458</c:v>
                </c:pt>
                <c:pt idx="445">
                  <c:v>545</c:v>
                </c:pt>
                <c:pt idx="446">
                  <c:v>590</c:v>
                </c:pt>
                <c:pt idx="447">
                  <c:v>545</c:v>
                </c:pt>
                <c:pt idx="448">
                  <c:v>542</c:v>
                </c:pt>
                <c:pt idx="449">
                  <c:v>578</c:v>
                </c:pt>
                <c:pt idx="450">
                  <c:v>593</c:v>
                </c:pt>
                <c:pt idx="451">
                  <c:v>577</c:v>
                </c:pt>
                <c:pt idx="452">
                  <c:v>505</c:v>
                </c:pt>
                <c:pt idx="453">
                  <c:v>540</c:v>
                </c:pt>
                <c:pt idx="454">
                  <c:v>594</c:v>
                </c:pt>
                <c:pt idx="455">
                  <c:v>536</c:v>
                </c:pt>
                <c:pt idx="456">
                  <c:v>553</c:v>
                </c:pt>
                <c:pt idx="457">
                  <c:v>612</c:v>
                </c:pt>
                <c:pt idx="458">
                  <c:v>591</c:v>
                </c:pt>
                <c:pt idx="459">
                  <c:v>599</c:v>
                </c:pt>
                <c:pt idx="460">
                  <c:v>624</c:v>
                </c:pt>
                <c:pt idx="461">
                  <c:v>645</c:v>
                </c:pt>
                <c:pt idx="462">
                  <c:v>608</c:v>
                </c:pt>
                <c:pt idx="463">
                  <c:v>558</c:v>
                </c:pt>
                <c:pt idx="464">
                  <c:v>548</c:v>
                </c:pt>
                <c:pt idx="465">
                  <c:v>552</c:v>
                </c:pt>
                <c:pt idx="466">
                  <c:v>579</c:v>
                </c:pt>
                <c:pt idx="467">
                  <c:v>609</c:v>
                </c:pt>
                <c:pt idx="468">
                  <c:v>627</c:v>
                </c:pt>
                <c:pt idx="469">
                  <c:v>599</c:v>
                </c:pt>
                <c:pt idx="470">
                  <c:v>533</c:v>
                </c:pt>
                <c:pt idx="471">
                  <c:v>546</c:v>
                </c:pt>
                <c:pt idx="472">
                  <c:v>511</c:v>
                </c:pt>
                <c:pt idx="473">
                  <c:v>582</c:v>
                </c:pt>
                <c:pt idx="474">
                  <c:v>629</c:v>
                </c:pt>
                <c:pt idx="475">
                  <c:v>567</c:v>
                </c:pt>
                <c:pt idx="476">
                  <c:v>538</c:v>
                </c:pt>
                <c:pt idx="477">
                  <c:v>571</c:v>
                </c:pt>
                <c:pt idx="478">
                  <c:v>601</c:v>
                </c:pt>
                <c:pt idx="479">
                  <c:v>610</c:v>
                </c:pt>
                <c:pt idx="480">
                  <c:v>561</c:v>
                </c:pt>
                <c:pt idx="481">
                  <c:v>545</c:v>
                </c:pt>
                <c:pt idx="482">
                  <c:v>570</c:v>
                </c:pt>
                <c:pt idx="483">
                  <c:v>520</c:v>
                </c:pt>
                <c:pt idx="484">
                  <c:v>551</c:v>
                </c:pt>
                <c:pt idx="485">
                  <c:v>625</c:v>
                </c:pt>
                <c:pt idx="486">
                  <c:v>479</c:v>
                </c:pt>
                <c:pt idx="487">
                  <c:v>541</c:v>
                </c:pt>
                <c:pt idx="488">
                  <c:v>629</c:v>
                </c:pt>
                <c:pt idx="489">
                  <c:v>568</c:v>
                </c:pt>
                <c:pt idx="490">
                  <c:v>648</c:v>
                </c:pt>
                <c:pt idx="491">
                  <c:v>597</c:v>
                </c:pt>
                <c:pt idx="492">
                  <c:v>557</c:v>
                </c:pt>
                <c:pt idx="493">
                  <c:v>583</c:v>
                </c:pt>
                <c:pt idx="494">
                  <c:v>615</c:v>
                </c:pt>
                <c:pt idx="495">
                  <c:v>615</c:v>
                </c:pt>
                <c:pt idx="496">
                  <c:v>599</c:v>
                </c:pt>
                <c:pt idx="497">
                  <c:v>546</c:v>
                </c:pt>
                <c:pt idx="498">
                  <c:v>476</c:v>
                </c:pt>
                <c:pt idx="499">
                  <c:v>608</c:v>
                </c:pt>
                <c:pt idx="500">
                  <c:v>615</c:v>
                </c:pt>
                <c:pt idx="501">
                  <c:v>521</c:v>
                </c:pt>
                <c:pt idx="502">
                  <c:v>514</c:v>
                </c:pt>
                <c:pt idx="503">
                  <c:v>542</c:v>
                </c:pt>
                <c:pt idx="504">
                  <c:v>559</c:v>
                </c:pt>
                <c:pt idx="505">
                  <c:v>581</c:v>
                </c:pt>
                <c:pt idx="506">
                  <c:v>572</c:v>
                </c:pt>
                <c:pt idx="507">
                  <c:v>560</c:v>
                </c:pt>
                <c:pt idx="508">
                  <c:v>560</c:v>
                </c:pt>
                <c:pt idx="509">
                  <c:v>540</c:v>
                </c:pt>
                <c:pt idx="510">
                  <c:v>604</c:v>
                </c:pt>
                <c:pt idx="511">
                  <c:v>544</c:v>
                </c:pt>
                <c:pt idx="512">
                  <c:v>604</c:v>
                </c:pt>
                <c:pt idx="513">
                  <c:v>630</c:v>
                </c:pt>
                <c:pt idx="514">
                  <c:v>503</c:v>
                </c:pt>
                <c:pt idx="515">
                  <c:v>583</c:v>
                </c:pt>
                <c:pt idx="516">
                  <c:v>511</c:v>
                </c:pt>
                <c:pt idx="517">
                  <c:v>556</c:v>
                </c:pt>
                <c:pt idx="518">
                  <c:v>573</c:v>
                </c:pt>
                <c:pt idx="519">
                  <c:v>491</c:v>
                </c:pt>
                <c:pt idx="520">
                  <c:v>549</c:v>
                </c:pt>
                <c:pt idx="521">
                  <c:v>516</c:v>
                </c:pt>
                <c:pt idx="522">
                  <c:v>570</c:v>
                </c:pt>
                <c:pt idx="523">
                  <c:v>588</c:v>
                </c:pt>
                <c:pt idx="524">
                  <c:v>510</c:v>
                </c:pt>
                <c:pt idx="525">
                  <c:v>627</c:v>
                </c:pt>
                <c:pt idx="526">
                  <c:v>568</c:v>
                </c:pt>
                <c:pt idx="527">
                  <c:v>522</c:v>
                </c:pt>
                <c:pt idx="528">
                  <c:v>628</c:v>
                </c:pt>
                <c:pt idx="529">
                  <c:v>570</c:v>
                </c:pt>
                <c:pt idx="530">
                  <c:v>605</c:v>
                </c:pt>
                <c:pt idx="531">
                  <c:v>628</c:v>
                </c:pt>
                <c:pt idx="532">
                  <c:v>597</c:v>
                </c:pt>
                <c:pt idx="533">
                  <c:v>525</c:v>
                </c:pt>
                <c:pt idx="534">
                  <c:v>582</c:v>
                </c:pt>
                <c:pt idx="535">
                  <c:v>883</c:v>
                </c:pt>
                <c:pt idx="536">
                  <c:v>849</c:v>
                </c:pt>
                <c:pt idx="537">
                  <c:v>905</c:v>
                </c:pt>
                <c:pt idx="538">
                  <c:v>887</c:v>
                </c:pt>
                <c:pt idx="539">
                  <c:v>869</c:v>
                </c:pt>
                <c:pt idx="540">
                  <c:v>843</c:v>
                </c:pt>
                <c:pt idx="541">
                  <c:v>871</c:v>
                </c:pt>
                <c:pt idx="542">
                  <c:v>883</c:v>
                </c:pt>
                <c:pt idx="543">
                  <c:v>818</c:v>
                </c:pt>
                <c:pt idx="544">
                  <c:v>923</c:v>
                </c:pt>
                <c:pt idx="545">
                  <c:v>797</c:v>
                </c:pt>
                <c:pt idx="546">
                  <c:v>846</c:v>
                </c:pt>
                <c:pt idx="547">
                  <c:v>874</c:v>
                </c:pt>
                <c:pt idx="548">
                  <c:v>884</c:v>
                </c:pt>
                <c:pt idx="549">
                  <c:v>872</c:v>
                </c:pt>
                <c:pt idx="550">
                  <c:v>865</c:v>
                </c:pt>
                <c:pt idx="551">
                  <c:v>878</c:v>
                </c:pt>
                <c:pt idx="552">
                  <c:v>884</c:v>
                </c:pt>
                <c:pt idx="553">
                  <c:v>926</c:v>
                </c:pt>
                <c:pt idx="554">
                  <c:v>876</c:v>
                </c:pt>
                <c:pt idx="555">
                  <c:v>878</c:v>
                </c:pt>
                <c:pt idx="556">
                  <c:v>936</c:v>
                </c:pt>
                <c:pt idx="557">
                  <c:v>881</c:v>
                </c:pt>
                <c:pt idx="558">
                  <c:v>881</c:v>
                </c:pt>
                <c:pt idx="559">
                  <c:v>851</c:v>
                </c:pt>
                <c:pt idx="560">
                  <c:v>884</c:v>
                </c:pt>
                <c:pt idx="561">
                  <c:v>898</c:v>
                </c:pt>
                <c:pt idx="562">
                  <c:v>875</c:v>
                </c:pt>
                <c:pt idx="563">
                  <c:v>865</c:v>
                </c:pt>
                <c:pt idx="564">
                  <c:v>879</c:v>
                </c:pt>
                <c:pt idx="565">
                  <c:v>888</c:v>
                </c:pt>
                <c:pt idx="566">
                  <c:v>885</c:v>
                </c:pt>
                <c:pt idx="567">
                  <c:v>879</c:v>
                </c:pt>
                <c:pt idx="568">
                  <c:v>873</c:v>
                </c:pt>
                <c:pt idx="569">
                  <c:v>910</c:v>
                </c:pt>
                <c:pt idx="570">
                  <c:v>921</c:v>
                </c:pt>
                <c:pt idx="571">
                  <c:v>861</c:v>
                </c:pt>
                <c:pt idx="572">
                  <c:v>876</c:v>
                </c:pt>
                <c:pt idx="573">
                  <c:v>861</c:v>
                </c:pt>
                <c:pt idx="574">
                  <c:v>825</c:v>
                </c:pt>
                <c:pt idx="575">
                  <c:v>832</c:v>
                </c:pt>
                <c:pt idx="576">
                  <c:v>860</c:v>
                </c:pt>
                <c:pt idx="577">
                  <c:v>866</c:v>
                </c:pt>
                <c:pt idx="578">
                  <c:v>871</c:v>
                </c:pt>
                <c:pt idx="579">
                  <c:v>867</c:v>
                </c:pt>
                <c:pt idx="580">
                  <c:v>893</c:v>
                </c:pt>
                <c:pt idx="581">
                  <c:v>848</c:v>
                </c:pt>
                <c:pt idx="582">
                  <c:v>813</c:v>
                </c:pt>
                <c:pt idx="583">
                  <c:v>904</c:v>
                </c:pt>
                <c:pt idx="584">
                  <c:v>939</c:v>
                </c:pt>
                <c:pt idx="585">
                  <c:v>909</c:v>
                </c:pt>
                <c:pt idx="586">
                  <c:v>913</c:v>
                </c:pt>
                <c:pt idx="587">
                  <c:v>931</c:v>
                </c:pt>
                <c:pt idx="588">
                  <c:v>847</c:v>
                </c:pt>
                <c:pt idx="589">
                  <c:v>898</c:v>
                </c:pt>
                <c:pt idx="590">
                  <c:v>855</c:v>
                </c:pt>
                <c:pt idx="591">
                  <c:v>849</c:v>
                </c:pt>
                <c:pt idx="592">
                  <c:v>875</c:v>
                </c:pt>
                <c:pt idx="593">
                  <c:v>877</c:v>
                </c:pt>
                <c:pt idx="594">
                  <c:v>854</c:v>
                </c:pt>
                <c:pt idx="595">
                  <c:v>928</c:v>
                </c:pt>
                <c:pt idx="596">
                  <c:v>875</c:v>
                </c:pt>
                <c:pt idx="597">
                  <c:v>909</c:v>
                </c:pt>
                <c:pt idx="598">
                  <c:v>874</c:v>
                </c:pt>
                <c:pt idx="599">
                  <c:v>879</c:v>
                </c:pt>
                <c:pt idx="600">
                  <c:v>861</c:v>
                </c:pt>
                <c:pt idx="601">
                  <c:v>855</c:v>
                </c:pt>
                <c:pt idx="602">
                  <c:v>864</c:v>
                </c:pt>
                <c:pt idx="603">
                  <c:v>904</c:v>
                </c:pt>
                <c:pt idx="604">
                  <c:v>813</c:v>
                </c:pt>
                <c:pt idx="605">
                  <c:v>936</c:v>
                </c:pt>
                <c:pt idx="606">
                  <c:v>912</c:v>
                </c:pt>
                <c:pt idx="607">
                  <c:v>842</c:v>
                </c:pt>
                <c:pt idx="608">
                  <c:v>933</c:v>
                </c:pt>
                <c:pt idx="609">
                  <c:v>908</c:v>
                </c:pt>
                <c:pt idx="610">
                  <c:v>864</c:v>
                </c:pt>
                <c:pt idx="611">
                  <c:v>818</c:v>
                </c:pt>
                <c:pt idx="612">
                  <c:v>849</c:v>
                </c:pt>
                <c:pt idx="613">
                  <c:v>875</c:v>
                </c:pt>
                <c:pt idx="614">
                  <c:v>877</c:v>
                </c:pt>
                <c:pt idx="615">
                  <c:v>866</c:v>
                </c:pt>
                <c:pt idx="616">
                  <c:v>894</c:v>
                </c:pt>
                <c:pt idx="617">
                  <c:v>849</c:v>
                </c:pt>
                <c:pt idx="618">
                  <c:v>904</c:v>
                </c:pt>
                <c:pt idx="619">
                  <c:v>898</c:v>
                </c:pt>
                <c:pt idx="620">
                  <c:v>851</c:v>
                </c:pt>
                <c:pt idx="621">
                  <c:v>837</c:v>
                </c:pt>
                <c:pt idx="622">
                  <c:v>905</c:v>
                </c:pt>
                <c:pt idx="623">
                  <c:v>859</c:v>
                </c:pt>
                <c:pt idx="624">
                  <c:v>884</c:v>
                </c:pt>
                <c:pt idx="625">
                  <c:v>862</c:v>
                </c:pt>
                <c:pt idx="626">
                  <c:v>823</c:v>
                </c:pt>
                <c:pt idx="627">
                  <c:v>834</c:v>
                </c:pt>
                <c:pt idx="628">
                  <c:v>909</c:v>
                </c:pt>
                <c:pt idx="629">
                  <c:v>865</c:v>
                </c:pt>
                <c:pt idx="630">
                  <c:v>875</c:v>
                </c:pt>
                <c:pt idx="631">
                  <c:v>871</c:v>
                </c:pt>
                <c:pt idx="632">
                  <c:v>535</c:v>
                </c:pt>
                <c:pt idx="633">
                  <c:v>618</c:v>
                </c:pt>
                <c:pt idx="634">
                  <c:v>582</c:v>
                </c:pt>
                <c:pt idx="635">
                  <c:v>526</c:v>
                </c:pt>
                <c:pt idx="636">
                  <c:v>539</c:v>
                </c:pt>
                <c:pt idx="637">
                  <c:v>585</c:v>
                </c:pt>
                <c:pt idx="638">
                  <c:v>606</c:v>
                </c:pt>
                <c:pt idx="639">
                  <c:v>624</c:v>
                </c:pt>
                <c:pt idx="640">
                  <c:v>455</c:v>
                </c:pt>
                <c:pt idx="641">
                  <c:v>582</c:v>
                </c:pt>
                <c:pt idx="642">
                  <c:v>633</c:v>
                </c:pt>
                <c:pt idx="643">
                  <c:v>605</c:v>
                </c:pt>
                <c:pt idx="644">
                  <c:v>637</c:v>
                </c:pt>
                <c:pt idx="645">
                  <c:v>590</c:v>
                </c:pt>
                <c:pt idx="646">
                  <c:v>577</c:v>
                </c:pt>
                <c:pt idx="647">
                  <c:v>548</c:v>
                </c:pt>
                <c:pt idx="648">
                  <c:v>614</c:v>
                </c:pt>
                <c:pt idx="649">
                  <c:v>584</c:v>
                </c:pt>
                <c:pt idx="650">
                  <c:v>626</c:v>
                </c:pt>
                <c:pt idx="651">
                  <c:v>611</c:v>
                </c:pt>
                <c:pt idx="652">
                  <c:v>622</c:v>
                </c:pt>
                <c:pt idx="653">
                  <c:v>509</c:v>
                </c:pt>
                <c:pt idx="654">
                  <c:v>597</c:v>
                </c:pt>
                <c:pt idx="655">
                  <c:v>536</c:v>
                </c:pt>
                <c:pt idx="656">
                  <c:v>534</c:v>
                </c:pt>
                <c:pt idx="657">
                  <c:v>518</c:v>
                </c:pt>
                <c:pt idx="658">
                  <c:v>612</c:v>
                </c:pt>
                <c:pt idx="659">
                  <c:v>563</c:v>
                </c:pt>
                <c:pt idx="660">
                  <c:v>540</c:v>
                </c:pt>
                <c:pt idx="661">
                  <c:v>544</c:v>
                </c:pt>
                <c:pt idx="662">
                  <c:v>520</c:v>
                </c:pt>
                <c:pt idx="663">
                  <c:v>561</c:v>
                </c:pt>
                <c:pt idx="664">
                  <c:v>537</c:v>
                </c:pt>
                <c:pt idx="665">
                  <c:v>617</c:v>
                </c:pt>
                <c:pt idx="666">
                  <c:v>491</c:v>
                </c:pt>
                <c:pt idx="667">
                  <c:v>646</c:v>
                </c:pt>
                <c:pt idx="668">
                  <c:v>566</c:v>
                </c:pt>
                <c:pt idx="669">
                  <c:v>530</c:v>
                </c:pt>
                <c:pt idx="670">
                  <c:v>608</c:v>
                </c:pt>
                <c:pt idx="671">
                  <c:v>553</c:v>
                </c:pt>
                <c:pt idx="672">
                  <c:v>560</c:v>
                </c:pt>
                <c:pt idx="673">
                  <c:v>525</c:v>
                </c:pt>
                <c:pt idx="674">
                  <c:v>556</c:v>
                </c:pt>
                <c:pt idx="675">
                  <c:v>561</c:v>
                </c:pt>
                <c:pt idx="676">
                  <c:v>575</c:v>
                </c:pt>
                <c:pt idx="677">
                  <c:v>596</c:v>
                </c:pt>
                <c:pt idx="678">
                  <c:v>595</c:v>
                </c:pt>
                <c:pt idx="679">
                  <c:v>602</c:v>
                </c:pt>
                <c:pt idx="680">
                  <c:v>514</c:v>
                </c:pt>
                <c:pt idx="681">
                  <c:v>581</c:v>
                </c:pt>
                <c:pt idx="682">
                  <c:v>553</c:v>
                </c:pt>
                <c:pt idx="683">
                  <c:v>582</c:v>
                </c:pt>
                <c:pt idx="684">
                  <c:v>604</c:v>
                </c:pt>
                <c:pt idx="685">
                  <c:v>640</c:v>
                </c:pt>
                <c:pt idx="686">
                  <c:v>557</c:v>
                </c:pt>
                <c:pt idx="687">
                  <c:v>564</c:v>
                </c:pt>
                <c:pt idx="688">
                  <c:v>535</c:v>
                </c:pt>
                <c:pt idx="689">
                  <c:v>589</c:v>
                </c:pt>
                <c:pt idx="690">
                  <c:v>573</c:v>
                </c:pt>
                <c:pt idx="691">
                  <c:v>511</c:v>
                </c:pt>
                <c:pt idx="692">
                  <c:v>534</c:v>
                </c:pt>
                <c:pt idx="693">
                  <c:v>522</c:v>
                </c:pt>
                <c:pt idx="694">
                  <c:v>526</c:v>
                </c:pt>
                <c:pt idx="695">
                  <c:v>503</c:v>
                </c:pt>
                <c:pt idx="696">
                  <c:v>571</c:v>
                </c:pt>
                <c:pt idx="697">
                  <c:v>580</c:v>
                </c:pt>
                <c:pt idx="698">
                  <c:v>574</c:v>
                </c:pt>
                <c:pt idx="699">
                  <c:v>618</c:v>
                </c:pt>
                <c:pt idx="700">
                  <c:v>526</c:v>
                </c:pt>
                <c:pt idx="701">
                  <c:v>545</c:v>
                </c:pt>
                <c:pt idx="702">
                  <c:v>561</c:v>
                </c:pt>
                <c:pt idx="703">
                  <c:v>576</c:v>
                </c:pt>
                <c:pt idx="704">
                  <c:v>581</c:v>
                </c:pt>
                <c:pt idx="705">
                  <c:v>564</c:v>
                </c:pt>
                <c:pt idx="706">
                  <c:v>551</c:v>
                </c:pt>
                <c:pt idx="707">
                  <c:v>578</c:v>
                </c:pt>
                <c:pt idx="708">
                  <c:v>647</c:v>
                </c:pt>
                <c:pt idx="709">
                  <c:v>615</c:v>
                </c:pt>
                <c:pt idx="710">
                  <c:v>560</c:v>
                </c:pt>
                <c:pt idx="711">
                  <c:v>619</c:v>
                </c:pt>
                <c:pt idx="712">
                  <c:v>584</c:v>
                </c:pt>
                <c:pt idx="713">
                  <c:v>585</c:v>
                </c:pt>
                <c:pt idx="714">
                  <c:v>567</c:v>
                </c:pt>
                <c:pt idx="715">
                  <c:v>532</c:v>
                </c:pt>
                <c:pt idx="716">
                  <c:v>597</c:v>
                </c:pt>
                <c:pt idx="717">
                  <c:v>558</c:v>
                </c:pt>
                <c:pt idx="718">
                  <c:v>653</c:v>
                </c:pt>
                <c:pt idx="719">
                  <c:v>563</c:v>
                </c:pt>
                <c:pt idx="720">
                  <c:v>594</c:v>
                </c:pt>
                <c:pt idx="721">
                  <c:v>584</c:v>
                </c:pt>
                <c:pt idx="722">
                  <c:v>599</c:v>
                </c:pt>
                <c:pt idx="723">
                  <c:v>591</c:v>
                </c:pt>
                <c:pt idx="724">
                  <c:v>603</c:v>
                </c:pt>
                <c:pt idx="725">
                  <c:v>625</c:v>
                </c:pt>
                <c:pt idx="726">
                  <c:v>615</c:v>
                </c:pt>
                <c:pt idx="727">
                  <c:v>605</c:v>
                </c:pt>
                <c:pt idx="728">
                  <c:v>571</c:v>
                </c:pt>
                <c:pt idx="729">
                  <c:v>566</c:v>
                </c:pt>
                <c:pt idx="730">
                  <c:v>550</c:v>
                </c:pt>
                <c:pt idx="731">
                  <c:v>628</c:v>
                </c:pt>
                <c:pt idx="732">
                  <c:v>558</c:v>
                </c:pt>
                <c:pt idx="733">
                  <c:v>549</c:v>
                </c:pt>
                <c:pt idx="734">
                  <c:v>630</c:v>
                </c:pt>
                <c:pt idx="735">
                  <c:v>528</c:v>
                </c:pt>
                <c:pt idx="736">
                  <c:v>643</c:v>
                </c:pt>
                <c:pt idx="737">
                  <c:v>585</c:v>
                </c:pt>
                <c:pt idx="738">
                  <c:v>642</c:v>
                </c:pt>
                <c:pt idx="739">
                  <c:v>595</c:v>
                </c:pt>
                <c:pt idx="740">
                  <c:v>598</c:v>
                </c:pt>
                <c:pt idx="741">
                  <c:v>575</c:v>
                </c:pt>
                <c:pt idx="742">
                  <c:v>591</c:v>
                </c:pt>
                <c:pt idx="743">
                  <c:v>548</c:v>
                </c:pt>
                <c:pt idx="744">
                  <c:v>559</c:v>
                </c:pt>
                <c:pt idx="745">
                  <c:v>567</c:v>
                </c:pt>
                <c:pt idx="746">
                  <c:v>583</c:v>
                </c:pt>
                <c:pt idx="747">
                  <c:v>593</c:v>
                </c:pt>
                <c:pt idx="748">
                  <c:v>584</c:v>
                </c:pt>
                <c:pt idx="749">
                  <c:v>605</c:v>
                </c:pt>
                <c:pt idx="750">
                  <c:v>544</c:v>
                </c:pt>
                <c:pt idx="751">
                  <c:v>586</c:v>
                </c:pt>
                <c:pt idx="752">
                  <c:v>552</c:v>
                </c:pt>
                <c:pt idx="753">
                  <c:v>588</c:v>
                </c:pt>
                <c:pt idx="754">
                  <c:v>590</c:v>
                </c:pt>
                <c:pt idx="755">
                  <c:v>529</c:v>
                </c:pt>
                <c:pt idx="756">
                  <c:v>514</c:v>
                </c:pt>
                <c:pt idx="757">
                  <c:v>613</c:v>
                </c:pt>
                <c:pt idx="758">
                  <c:v>600</c:v>
                </c:pt>
                <c:pt idx="759">
                  <c:v>562</c:v>
                </c:pt>
                <c:pt idx="760">
                  <c:v>577</c:v>
                </c:pt>
                <c:pt idx="761">
                  <c:v>572</c:v>
                </c:pt>
                <c:pt idx="762">
                  <c:v>631</c:v>
                </c:pt>
                <c:pt idx="763">
                  <c:v>517</c:v>
                </c:pt>
                <c:pt idx="764">
                  <c:v>560</c:v>
                </c:pt>
                <c:pt idx="765">
                  <c:v>565</c:v>
                </c:pt>
                <c:pt idx="766">
                  <c:v>553</c:v>
                </c:pt>
                <c:pt idx="767">
                  <c:v>535</c:v>
                </c:pt>
                <c:pt idx="768">
                  <c:v>569</c:v>
                </c:pt>
                <c:pt idx="769">
                  <c:v>545</c:v>
                </c:pt>
                <c:pt idx="770">
                  <c:v>617</c:v>
                </c:pt>
                <c:pt idx="771">
                  <c:v>535</c:v>
                </c:pt>
                <c:pt idx="772">
                  <c:v>609</c:v>
                </c:pt>
                <c:pt idx="773">
                  <c:v>649</c:v>
                </c:pt>
                <c:pt idx="774">
                  <c:v>547</c:v>
                </c:pt>
                <c:pt idx="775">
                  <c:v>674</c:v>
                </c:pt>
                <c:pt idx="776">
                  <c:v>596</c:v>
                </c:pt>
                <c:pt idx="777">
                  <c:v>574</c:v>
                </c:pt>
                <c:pt idx="778">
                  <c:v>603</c:v>
                </c:pt>
                <c:pt idx="779">
                  <c:v>657</c:v>
                </c:pt>
                <c:pt idx="780">
                  <c:v>641</c:v>
                </c:pt>
                <c:pt idx="781">
                  <c:v>524</c:v>
                </c:pt>
                <c:pt idx="782">
                  <c:v>590</c:v>
                </c:pt>
                <c:pt idx="783">
                  <c:v>591</c:v>
                </c:pt>
                <c:pt idx="784">
                  <c:v>573</c:v>
                </c:pt>
                <c:pt idx="785">
                  <c:v>606</c:v>
                </c:pt>
                <c:pt idx="786">
                  <c:v>545</c:v>
                </c:pt>
                <c:pt idx="787">
                  <c:v>571</c:v>
                </c:pt>
                <c:pt idx="788">
                  <c:v>656</c:v>
                </c:pt>
                <c:pt idx="789">
                  <c:v>558</c:v>
                </c:pt>
                <c:pt idx="790">
                  <c:v>617</c:v>
                </c:pt>
                <c:pt idx="791">
                  <c:v>512</c:v>
                </c:pt>
                <c:pt idx="792">
                  <c:v>551</c:v>
                </c:pt>
                <c:pt idx="793">
                  <c:v>594</c:v>
                </c:pt>
                <c:pt idx="794">
                  <c:v>475</c:v>
                </c:pt>
                <c:pt idx="795">
                  <c:v>587</c:v>
                </c:pt>
                <c:pt idx="796">
                  <c:v>552</c:v>
                </c:pt>
                <c:pt idx="797">
                  <c:v>613</c:v>
                </c:pt>
                <c:pt idx="798">
                  <c:v>652</c:v>
                </c:pt>
                <c:pt idx="799">
                  <c:v>655</c:v>
                </c:pt>
                <c:pt idx="800">
                  <c:v>572</c:v>
                </c:pt>
                <c:pt idx="801">
                  <c:v>610</c:v>
                </c:pt>
                <c:pt idx="802">
                  <c:v>575</c:v>
                </c:pt>
                <c:pt idx="803">
                  <c:v>569</c:v>
                </c:pt>
                <c:pt idx="804">
                  <c:v>597</c:v>
                </c:pt>
                <c:pt idx="805">
                  <c:v>606</c:v>
                </c:pt>
                <c:pt idx="806">
                  <c:v>549</c:v>
                </c:pt>
                <c:pt idx="807">
                  <c:v>556</c:v>
                </c:pt>
                <c:pt idx="808">
                  <c:v>584</c:v>
                </c:pt>
                <c:pt idx="809">
                  <c:v>599</c:v>
                </c:pt>
                <c:pt idx="810">
                  <c:v>570</c:v>
                </c:pt>
                <c:pt idx="811">
                  <c:v>594</c:v>
                </c:pt>
                <c:pt idx="812">
                  <c:v>556</c:v>
                </c:pt>
                <c:pt idx="813">
                  <c:v>635</c:v>
                </c:pt>
                <c:pt idx="814">
                  <c:v>551</c:v>
                </c:pt>
                <c:pt idx="815">
                  <c:v>569</c:v>
                </c:pt>
                <c:pt idx="816">
                  <c:v>549</c:v>
                </c:pt>
                <c:pt idx="817">
                  <c:v>613</c:v>
                </c:pt>
                <c:pt idx="818">
                  <c:v>536</c:v>
                </c:pt>
                <c:pt idx="819">
                  <c:v>574</c:v>
                </c:pt>
                <c:pt idx="820">
                  <c:v>511</c:v>
                </c:pt>
                <c:pt idx="821">
                  <c:v>542</c:v>
                </c:pt>
                <c:pt idx="822">
                  <c:v>594</c:v>
                </c:pt>
                <c:pt idx="823">
                  <c:v>605</c:v>
                </c:pt>
                <c:pt idx="824">
                  <c:v>554</c:v>
                </c:pt>
                <c:pt idx="825">
                  <c:v>624</c:v>
                </c:pt>
                <c:pt idx="826">
                  <c:v>631</c:v>
                </c:pt>
                <c:pt idx="827">
                  <c:v>662</c:v>
                </c:pt>
                <c:pt idx="828">
                  <c:v>591</c:v>
                </c:pt>
                <c:pt idx="829">
                  <c:v>567</c:v>
                </c:pt>
                <c:pt idx="830">
                  <c:v>534</c:v>
                </c:pt>
                <c:pt idx="831">
                  <c:v>610</c:v>
                </c:pt>
                <c:pt idx="832">
                  <c:v>640</c:v>
                </c:pt>
                <c:pt idx="833">
                  <c:v>514</c:v>
                </c:pt>
                <c:pt idx="834">
                  <c:v>539</c:v>
                </c:pt>
                <c:pt idx="835">
                  <c:v>618</c:v>
                </c:pt>
                <c:pt idx="836">
                  <c:v>591</c:v>
                </c:pt>
                <c:pt idx="837">
                  <c:v>578</c:v>
                </c:pt>
                <c:pt idx="838">
                  <c:v>611</c:v>
                </c:pt>
                <c:pt idx="839">
                  <c:v>541</c:v>
                </c:pt>
                <c:pt idx="840">
                  <c:v>627</c:v>
                </c:pt>
                <c:pt idx="841">
                  <c:v>595</c:v>
                </c:pt>
                <c:pt idx="842">
                  <c:v>649</c:v>
                </c:pt>
                <c:pt idx="843">
                  <c:v>529</c:v>
                </c:pt>
                <c:pt idx="844">
                  <c:v>601</c:v>
                </c:pt>
                <c:pt idx="845">
                  <c:v>606</c:v>
                </c:pt>
                <c:pt idx="846">
                  <c:v>512</c:v>
                </c:pt>
                <c:pt idx="847">
                  <c:v>558</c:v>
                </c:pt>
                <c:pt idx="848">
                  <c:v>625</c:v>
                </c:pt>
                <c:pt idx="849">
                  <c:v>596</c:v>
                </c:pt>
                <c:pt idx="850">
                  <c:v>562</c:v>
                </c:pt>
                <c:pt idx="851">
                  <c:v>604</c:v>
                </c:pt>
                <c:pt idx="852">
                  <c:v>520</c:v>
                </c:pt>
                <c:pt idx="853">
                  <c:v>612</c:v>
                </c:pt>
                <c:pt idx="854">
                  <c:v>584</c:v>
                </c:pt>
                <c:pt idx="855">
                  <c:v>563</c:v>
                </c:pt>
                <c:pt idx="856">
                  <c:v>547</c:v>
                </c:pt>
                <c:pt idx="857">
                  <c:v>573</c:v>
                </c:pt>
                <c:pt idx="858">
                  <c:v>596</c:v>
                </c:pt>
                <c:pt idx="859">
                  <c:v>579</c:v>
                </c:pt>
                <c:pt idx="860">
                  <c:v>507</c:v>
                </c:pt>
                <c:pt idx="861">
                  <c:v>601</c:v>
                </c:pt>
                <c:pt idx="862">
                  <c:v>577</c:v>
                </c:pt>
                <c:pt idx="863">
                  <c:v>560</c:v>
                </c:pt>
                <c:pt idx="864">
                  <c:v>531</c:v>
                </c:pt>
                <c:pt idx="865">
                  <c:v>662</c:v>
                </c:pt>
                <c:pt idx="866">
                  <c:v>532</c:v>
                </c:pt>
                <c:pt idx="867">
                  <c:v>510</c:v>
                </c:pt>
                <c:pt idx="868">
                  <c:v>539</c:v>
                </c:pt>
                <c:pt idx="869">
                  <c:v>625</c:v>
                </c:pt>
                <c:pt idx="870">
                  <c:v>530</c:v>
                </c:pt>
                <c:pt idx="871">
                  <c:v>673</c:v>
                </c:pt>
                <c:pt idx="872">
                  <c:v>613</c:v>
                </c:pt>
                <c:pt idx="873">
                  <c:v>580</c:v>
                </c:pt>
                <c:pt idx="874">
                  <c:v>532</c:v>
                </c:pt>
                <c:pt idx="875">
                  <c:v>577</c:v>
                </c:pt>
                <c:pt idx="876">
                  <c:v>581</c:v>
                </c:pt>
                <c:pt idx="877">
                  <c:v>565</c:v>
                </c:pt>
                <c:pt idx="878">
                  <c:v>642</c:v>
                </c:pt>
                <c:pt idx="879">
                  <c:v>597</c:v>
                </c:pt>
                <c:pt idx="880">
                  <c:v>552</c:v>
                </c:pt>
                <c:pt idx="881">
                  <c:v>595</c:v>
                </c:pt>
                <c:pt idx="882">
                  <c:v>581</c:v>
                </c:pt>
                <c:pt idx="883">
                  <c:v>624</c:v>
                </c:pt>
                <c:pt idx="884">
                  <c:v>568</c:v>
                </c:pt>
                <c:pt idx="885">
                  <c:v>498</c:v>
                </c:pt>
                <c:pt idx="886">
                  <c:v>475</c:v>
                </c:pt>
                <c:pt idx="887">
                  <c:v>563</c:v>
                </c:pt>
                <c:pt idx="888">
                  <c:v>559</c:v>
                </c:pt>
                <c:pt idx="889">
                  <c:v>608</c:v>
                </c:pt>
                <c:pt idx="890">
                  <c:v>554</c:v>
                </c:pt>
                <c:pt idx="891">
                  <c:v>535</c:v>
                </c:pt>
                <c:pt idx="892">
                  <c:v>575</c:v>
                </c:pt>
                <c:pt idx="893">
                  <c:v>530</c:v>
                </c:pt>
                <c:pt idx="894">
                  <c:v>487</c:v>
                </c:pt>
                <c:pt idx="895">
                  <c:v>586</c:v>
                </c:pt>
                <c:pt idx="896">
                  <c:v>651</c:v>
                </c:pt>
                <c:pt idx="897">
                  <c:v>539</c:v>
                </c:pt>
                <c:pt idx="898">
                  <c:v>553</c:v>
                </c:pt>
                <c:pt idx="899">
                  <c:v>576</c:v>
                </c:pt>
                <c:pt idx="900">
                  <c:v>862</c:v>
                </c:pt>
                <c:pt idx="901">
                  <c:v>894</c:v>
                </c:pt>
                <c:pt idx="902">
                  <c:v>882</c:v>
                </c:pt>
                <c:pt idx="903">
                  <c:v>927</c:v>
                </c:pt>
                <c:pt idx="904">
                  <c:v>866</c:v>
                </c:pt>
                <c:pt idx="905">
                  <c:v>852</c:v>
                </c:pt>
                <c:pt idx="906">
                  <c:v>893</c:v>
                </c:pt>
                <c:pt idx="907">
                  <c:v>868</c:v>
                </c:pt>
                <c:pt idx="908">
                  <c:v>864</c:v>
                </c:pt>
                <c:pt idx="909">
                  <c:v>864</c:v>
                </c:pt>
                <c:pt idx="910">
                  <c:v>886</c:v>
                </c:pt>
                <c:pt idx="911">
                  <c:v>890</c:v>
                </c:pt>
                <c:pt idx="912">
                  <c:v>865</c:v>
                </c:pt>
                <c:pt idx="913">
                  <c:v>876</c:v>
                </c:pt>
                <c:pt idx="914">
                  <c:v>895</c:v>
                </c:pt>
                <c:pt idx="915">
                  <c:v>886</c:v>
                </c:pt>
                <c:pt idx="916">
                  <c:v>893</c:v>
                </c:pt>
                <c:pt idx="917">
                  <c:v>839</c:v>
                </c:pt>
                <c:pt idx="918">
                  <c:v>864</c:v>
                </c:pt>
                <c:pt idx="919">
                  <c:v>889</c:v>
                </c:pt>
                <c:pt idx="920">
                  <c:v>893</c:v>
                </c:pt>
                <c:pt idx="921">
                  <c:v>889</c:v>
                </c:pt>
                <c:pt idx="922">
                  <c:v>866</c:v>
                </c:pt>
                <c:pt idx="923">
                  <c:v>867</c:v>
                </c:pt>
                <c:pt idx="924">
                  <c:v>850</c:v>
                </c:pt>
                <c:pt idx="925">
                  <c:v>885</c:v>
                </c:pt>
                <c:pt idx="926">
                  <c:v>836</c:v>
                </c:pt>
                <c:pt idx="927">
                  <c:v>882</c:v>
                </c:pt>
                <c:pt idx="928">
                  <c:v>839</c:v>
                </c:pt>
                <c:pt idx="929">
                  <c:v>818</c:v>
                </c:pt>
                <c:pt idx="930">
                  <c:v>870</c:v>
                </c:pt>
                <c:pt idx="931">
                  <c:v>861</c:v>
                </c:pt>
                <c:pt idx="932">
                  <c:v>840</c:v>
                </c:pt>
                <c:pt idx="933">
                  <c:v>883</c:v>
                </c:pt>
                <c:pt idx="934">
                  <c:v>880</c:v>
                </c:pt>
                <c:pt idx="935">
                  <c:v>845</c:v>
                </c:pt>
                <c:pt idx="936">
                  <c:v>905</c:v>
                </c:pt>
                <c:pt idx="937">
                  <c:v>921</c:v>
                </c:pt>
                <c:pt idx="938">
                  <c:v>921</c:v>
                </c:pt>
                <c:pt idx="939">
                  <c:v>849</c:v>
                </c:pt>
                <c:pt idx="940">
                  <c:v>888</c:v>
                </c:pt>
                <c:pt idx="941">
                  <c:v>894</c:v>
                </c:pt>
                <c:pt idx="942">
                  <c:v>849</c:v>
                </c:pt>
                <c:pt idx="943">
                  <c:v>844</c:v>
                </c:pt>
                <c:pt idx="944">
                  <c:v>831</c:v>
                </c:pt>
                <c:pt idx="945">
                  <c:v>829</c:v>
                </c:pt>
                <c:pt idx="946">
                  <c:v>911</c:v>
                </c:pt>
                <c:pt idx="947">
                  <c:v>850</c:v>
                </c:pt>
                <c:pt idx="948">
                  <c:v>871</c:v>
                </c:pt>
                <c:pt idx="949">
                  <c:v>843</c:v>
                </c:pt>
                <c:pt idx="950">
                  <c:v>859</c:v>
                </c:pt>
                <c:pt idx="951">
                  <c:v>906</c:v>
                </c:pt>
                <c:pt idx="952">
                  <c:v>850</c:v>
                </c:pt>
                <c:pt idx="953">
                  <c:v>886</c:v>
                </c:pt>
                <c:pt idx="954">
                  <c:v>812</c:v>
                </c:pt>
                <c:pt idx="955">
                  <c:v>902</c:v>
                </c:pt>
                <c:pt idx="956">
                  <c:v>897</c:v>
                </c:pt>
                <c:pt idx="957">
                  <c:v>871</c:v>
                </c:pt>
                <c:pt idx="958">
                  <c:v>860</c:v>
                </c:pt>
                <c:pt idx="959">
                  <c:v>820</c:v>
                </c:pt>
                <c:pt idx="960">
                  <c:v>873</c:v>
                </c:pt>
                <c:pt idx="961">
                  <c:v>871</c:v>
                </c:pt>
                <c:pt idx="962">
                  <c:v>931</c:v>
                </c:pt>
                <c:pt idx="963">
                  <c:v>868</c:v>
                </c:pt>
                <c:pt idx="964">
                  <c:v>866</c:v>
                </c:pt>
                <c:pt idx="965">
                  <c:v>856</c:v>
                </c:pt>
                <c:pt idx="966">
                  <c:v>890</c:v>
                </c:pt>
                <c:pt idx="967">
                  <c:v>850</c:v>
                </c:pt>
                <c:pt idx="968">
                  <c:v>868</c:v>
                </c:pt>
                <c:pt idx="969">
                  <c:v>928</c:v>
                </c:pt>
                <c:pt idx="970">
                  <c:v>848</c:v>
                </c:pt>
                <c:pt idx="971">
                  <c:v>856</c:v>
                </c:pt>
                <c:pt idx="972">
                  <c:v>870</c:v>
                </c:pt>
                <c:pt idx="973">
                  <c:v>853</c:v>
                </c:pt>
                <c:pt idx="974">
                  <c:v>842</c:v>
                </c:pt>
                <c:pt idx="975">
                  <c:v>847</c:v>
                </c:pt>
                <c:pt idx="976">
                  <c:v>850</c:v>
                </c:pt>
                <c:pt idx="977">
                  <c:v>884</c:v>
                </c:pt>
                <c:pt idx="978">
                  <c:v>858</c:v>
                </c:pt>
                <c:pt idx="979">
                  <c:v>869</c:v>
                </c:pt>
                <c:pt idx="980">
                  <c:v>817</c:v>
                </c:pt>
                <c:pt idx="981">
                  <c:v>866</c:v>
                </c:pt>
                <c:pt idx="982">
                  <c:v>831</c:v>
                </c:pt>
                <c:pt idx="983">
                  <c:v>872</c:v>
                </c:pt>
                <c:pt idx="984">
                  <c:v>855</c:v>
                </c:pt>
                <c:pt idx="985">
                  <c:v>858</c:v>
                </c:pt>
                <c:pt idx="986">
                  <c:v>862</c:v>
                </c:pt>
                <c:pt idx="987">
                  <c:v>892</c:v>
                </c:pt>
                <c:pt idx="988">
                  <c:v>833</c:v>
                </c:pt>
                <c:pt idx="989">
                  <c:v>903</c:v>
                </c:pt>
                <c:pt idx="990">
                  <c:v>914</c:v>
                </c:pt>
                <c:pt idx="991">
                  <c:v>884</c:v>
                </c:pt>
                <c:pt idx="992">
                  <c:v>906</c:v>
                </c:pt>
                <c:pt idx="993">
                  <c:v>844</c:v>
                </c:pt>
                <c:pt idx="994">
                  <c:v>838</c:v>
                </c:pt>
                <c:pt idx="995">
                  <c:v>842</c:v>
                </c:pt>
                <c:pt idx="996">
                  <c:v>913</c:v>
                </c:pt>
                <c:pt idx="997">
                  <c:v>582</c:v>
                </c:pt>
                <c:pt idx="998">
                  <c:v>609</c:v>
                </c:pt>
                <c:pt idx="999">
                  <c:v>622</c:v>
                </c:pt>
                <c:pt idx="1000">
                  <c:v>578</c:v>
                </c:pt>
                <c:pt idx="1001">
                  <c:v>519</c:v>
                </c:pt>
                <c:pt idx="1002">
                  <c:v>594</c:v>
                </c:pt>
                <c:pt idx="1003">
                  <c:v>582</c:v>
                </c:pt>
                <c:pt idx="1004">
                  <c:v>620</c:v>
                </c:pt>
                <c:pt idx="1005">
                  <c:v>570</c:v>
                </c:pt>
                <c:pt idx="1006">
                  <c:v>503</c:v>
                </c:pt>
                <c:pt idx="1007">
                  <c:v>632</c:v>
                </c:pt>
                <c:pt idx="1008">
                  <c:v>582</c:v>
                </c:pt>
                <c:pt idx="1009">
                  <c:v>586</c:v>
                </c:pt>
                <c:pt idx="1010">
                  <c:v>626</c:v>
                </c:pt>
                <c:pt idx="1011">
                  <c:v>606</c:v>
                </c:pt>
                <c:pt idx="1012">
                  <c:v>531</c:v>
                </c:pt>
                <c:pt idx="1013">
                  <c:v>564</c:v>
                </c:pt>
                <c:pt idx="1014">
                  <c:v>618</c:v>
                </c:pt>
                <c:pt idx="1015">
                  <c:v>543</c:v>
                </c:pt>
                <c:pt idx="1016">
                  <c:v>585</c:v>
                </c:pt>
                <c:pt idx="1017">
                  <c:v>527</c:v>
                </c:pt>
                <c:pt idx="1018">
                  <c:v>666</c:v>
                </c:pt>
                <c:pt idx="1019">
                  <c:v>564</c:v>
                </c:pt>
                <c:pt idx="1020">
                  <c:v>596</c:v>
                </c:pt>
                <c:pt idx="1021">
                  <c:v>605</c:v>
                </c:pt>
                <c:pt idx="1022">
                  <c:v>532</c:v>
                </c:pt>
                <c:pt idx="1023">
                  <c:v>610</c:v>
                </c:pt>
                <c:pt idx="1024">
                  <c:v>579</c:v>
                </c:pt>
                <c:pt idx="1025">
                  <c:v>588</c:v>
                </c:pt>
                <c:pt idx="1026">
                  <c:v>598</c:v>
                </c:pt>
                <c:pt idx="1027">
                  <c:v>640</c:v>
                </c:pt>
                <c:pt idx="1028">
                  <c:v>568</c:v>
                </c:pt>
                <c:pt idx="1029">
                  <c:v>579</c:v>
                </c:pt>
                <c:pt idx="1030">
                  <c:v>614</c:v>
                </c:pt>
                <c:pt idx="1031">
                  <c:v>549</c:v>
                </c:pt>
                <c:pt idx="1032">
                  <c:v>579</c:v>
                </c:pt>
                <c:pt idx="1033">
                  <c:v>599</c:v>
                </c:pt>
                <c:pt idx="1034">
                  <c:v>591</c:v>
                </c:pt>
                <c:pt idx="1035">
                  <c:v>539</c:v>
                </c:pt>
                <c:pt idx="1036">
                  <c:v>625</c:v>
                </c:pt>
                <c:pt idx="1037">
                  <c:v>573</c:v>
                </c:pt>
                <c:pt idx="1038">
                  <c:v>671</c:v>
                </c:pt>
                <c:pt idx="1039">
                  <c:v>532</c:v>
                </c:pt>
                <c:pt idx="1040">
                  <c:v>543</c:v>
                </c:pt>
                <c:pt idx="1041">
                  <c:v>594</c:v>
                </c:pt>
                <c:pt idx="1042">
                  <c:v>512</c:v>
                </c:pt>
                <c:pt idx="1043">
                  <c:v>585</c:v>
                </c:pt>
                <c:pt idx="1044">
                  <c:v>513</c:v>
                </c:pt>
                <c:pt idx="1045">
                  <c:v>540</c:v>
                </c:pt>
                <c:pt idx="1046">
                  <c:v>560</c:v>
                </c:pt>
                <c:pt idx="1047">
                  <c:v>608</c:v>
                </c:pt>
                <c:pt idx="1048">
                  <c:v>557</c:v>
                </c:pt>
                <c:pt idx="1049">
                  <c:v>624</c:v>
                </c:pt>
                <c:pt idx="1050">
                  <c:v>605</c:v>
                </c:pt>
                <c:pt idx="1051">
                  <c:v>567</c:v>
                </c:pt>
                <c:pt idx="1052">
                  <c:v>557</c:v>
                </c:pt>
                <c:pt idx="1053">
                  <c:v>630</c:v>
                </c:pt>
                <c:pt idx="1054">
                  <c:v>517</c:v>
                </c:pt>
                <c:pt idx="1055">
                  <c:v>623</c:v>
                </c:pt>
                <c:pt idx="1056">
                  <c:v>614</c:v>
                </c:pt>
                <c:pt idx="1057">
                  <c:v>543</c:v>
                </c:pt>
                <c:pt idx="1058">
                  <c:v>587</c:v>
                </c:pt>
                <c:pt idx="1059">
                  <c:v>475</c:v>
                </c:pt>
                <c:pt idx="1060">
                  <c:v>579</c:v>
                </c:pt>
                <c:pt idx="1061">
                  <c:v>604</c:v>
                </c:pt>
                <c:pt idx="1062">
                  <c:v>549</c:v>
                </c:pt>
                <c:pt idx="1063">
                  <c:v>565</c:v>
                </c:pt>
                <c:pt idx="1064">
                  <c:v>622</c:v>
                </c:pt>
                <c:pt idx="1065">
                  <c:v>501</c:v>
                </c:pt>
                <c:pt idx="1066">
                  <c:v>517</c:v>
                </c:pt>
                <c:pt idx="1067">
                  <c:v>569</c:v>
                </c:pt>
                <c:pt idx="1068">
                  <c:v>543</c:v>
                </c:pt>
                <c:pt idx="1069">
                  <c:v>534</c:v>
                </c:pt>
                <c:pt idx="1070">
                  <c:v>537</c:v>
                </c:pt>
                <c:pt idx="1071">
                  <c:v>588</c:v>
                </c:pt>
                <c:pt idx="1072">
                  <c:v>524</c:v>
                </c:pt>
                <c:pt idx="1073">
                  <c:v>549</c:v>
                </c:pt>
                <c:pt idx="1074">
                  <c:v>528</c:v>
                </c:pt>
                <c:pt idx="1075">
                  <c:v>547</c:v>
                </c:pt>
                <c:pt idx="1076">
                  <c:v>494</c:v>
                </c:pt>
                <c:pt idx="1077">
                  <c:v>673</c:v>
                </c:pt>
                <c:pt idx="1078">
                  <c:v>583</c:v>
                </c:pt>
                <c:pt idx="1079">
                  <c:v>559</c:v>
                </c:pt>
                <c:pt idx="1080">
                  <c:v>608</c:v>
                </c:pt>
                <c:pt idx="1081">
                  <c:v>621</c:v>
                </c:pt>
                <c:pt idx="1082">
                  <c:v>610</c:v>
                </c:pt>
                <c:pt idx="1083">
                  <c:v>575</c:v>
                </c:pt>
                <c:pt idx="1084">
                  <c:v>587</c:v>
                </c:pt>
                <c:pt idx="1085">
                  <c:v>603</c:v>
                </c:pt>
                <c:pt idx="1086">
                  <c:v>537</c:v>
                </c:pt>
                <c:pt idx="1087">
                  <c:v>532</c:v>
                </c:pt>
                <c:pt idx="1088">
                  <c:v>597</c:v>
                </c:pt>
                <c:pt idx="1089">
                  <c:v>550</c:v>
                </c:pt>
                <c:pt idx="1090">
                  <c:v>529</c:v>
                </c:pt>
                <c:pt idx="1091">
                  <c:v>516</c:v>
                </c:pt>
                <c:pt idx="1092">
                  <c:v>537</c:v>
                </c:pt>
                <c:pt idx="1093">
                  <c:v>527</c:v>
                </c:pt>
                <c:pt idx="1094">
                  <c:v>566</c:v>
                </c:pt>
                <c:pt idx="1095">
                  <c:v>552</c:v>
                </c:pt>
                <c:pt idx="1096">
                  <c:v>573</c:v>
                </c:pt>
                <c:pt idx="1097">
                  <c:v>637</c:v>
                </c:pt>
                <c:pt idx="1098">
                  <c:v>584</c:v>
                </c:pt>
                <c:pt idx="1099">
                  <c:v>588</c:v>
                </c:pt>
                <c:pt idx="1100">
                  <c:v>606</c:v>
                </c:pt>
                <c:pt idx="1101">
                  <c:v>584</c:v>
                </c:pt>
                <c:pt idx="1102">
                  <c:v>623</c:v>
                </c:pt>
                <c:pt idx="1103">
                  <c:v>606</c:v>
                </c:pt>
                <c:pt idx="1104">
                  <c:v>585</c:v>
                </c:pt>
                <c:pt idx="1105">
                  <c:v>606</c:v>
                </c:pt>
                <c:pt idx="1106">
                  <c:v>590</c:v>
                </c:pt>
                <c:pt idx="1107">
                  <c:v>624</c:v>
                </c:pt>
                <c:pt idx="1108">
                  <c:v>657</c:v>
                </c:pt>
                <c:pt idx="1109">
                  <c:v>488</c:v>
                </c:pt>
                <c:pt idx="1110">
                  <c:v>534</c:v>
                </c:pt>
                <c:pt idx="1111">
                  <c:v>660</c:v>
                </c:pt>
                <c:pt idx="1112">
                  <c:v>636</c:v>
                </c:pt>
                <c:pt idx="1113">
                  <c:v>657</c:v>
                </c:pt>
                <c:pt idx="1114">
                  <c:v>624</c:v>
                </c:pt>
                <c:pt idx="1115">
                  <c:v>631</c:v>
                </c:pt>
                <c:pt idx="1116">
                  <c:v>621</c:v>
                </c:pt>
                <c:pt idx="1117">
                  <c:v>603</c:v>
                </c:pt>
                <c:pt idx="1118">
                  <c:v>604</c:v>
                </c:pt>
                <c:pt idx="1119">
                  <c:v>521</c:v>
                </c:pt>
                <c:pt idx="1120">
                  <c:v>564</c:v>
                </c:pt>
                <c:pt idx="1121">
                  <c:v>667</c:v>
                </c:pt>
                <c:pt idx="1122">
                  <c:v>565</c:v>
                </c:pt>
                <c:pt idx="1123">
                  <c:v>592</c:v>
                </c:pt>
                <c:pt idx="1124">
                  <c:v>614</c:v>
                </c:pt>
                <c:pt idx="1125">
                  <c:v>575</c:v>
                </c:pt>
                <c:pt idx="1126">
                  <c:v>630</c:v>
                </c:pt>
                <c:pt idx="1127">
                  <c:v>575</c:v>
                </c:pt>
                <c:pt idx="1128">
                  <c:v>560</c:v>
                </c:pt>
                <c:pt idx="1129">
                  <c:v>574</c:v>
                </c:pt>
                <c:pt idx="1130">
                  <c:v>508</c:v>
                </c:pt>
                <c:pt idx="1131">
                  <c:v>529</c:v>
                </c:pt>
                <c:pt idx="1132">
                  <c:v>600</c:v>
                </c:pt>
                <c:pt idx="1133">
                  <c:v>609</c:v>
                </c:pt>
                <c:pt idx="1134">
                  <c:v>446</c:v>
                </c:pt>
                <c:pt idx="1135">
                  <c:v>595</c:v>
                </c:pt>
                <c:pt idx="1136">
                  <c:v>598</c:v>
                </c:pt>
                <c:pt idx="1137">
                  <c:v>588</c:v>
                </c:pt>
                <c:pt idx="1138">
                  <c:v>625</c:v>
                </c:pt>
                <c:pt idx="1139">
                  <c:v>619</c:v>
                </c:pt>
                <c:pt idx="1140">
                  <c:v>599</c:v>
                </c:pt>
                <c:pt idx="1141">
                  <c:v>634</c:v>
                </c:pt>
                <c:pt idx="1142">
                  <c:v>663</c:v>
                </c:pt>
                <c:pt idx="1143">
                  <c:v>551</c:v>
                </c:pt>
                <c:pt idx="1144">
                  <c:v>551</c:v>
                </c:pt>
                <c:pt idx="1145">
                  <c:v>582</c:v>
                </c:pt>
                <c:pt idx="1146">
                  <c:v>623</c:v>
                </c:pt>
                <c:pt idx="1147">
                  <c:v>623</c:v>
                </c:pt>
                <c:pt idx="1148">
                  <c:v>595</c:v>
                </c:pt>
                <c:pt idx="1149">
                  <c:v>535</c:v>
                </c:pt>
                <c:pt idx="1150">
                  <c:v>637</c:v>
                </c:pt>
                <c:pt idx="1151">
                  <c:v>552</c:v>
                </c:pt>
                <c:pt idx="1152">
                  <c:v>513</c:v>
                </c:pt>
                <c:pt idx="1153">
                  <c:v>601</c:v>
                </c:pt>
                <c:pt idx="1154">
                  <c:v>561</c:v>
                </c:pt>
                <c:pt idx="1155">
                  <c:v>568</c:v>
                </c:pt>
                <c:pt idx="1156">
                  <c:v>660</c:v>
                </c:pt>
                <c:pt idx="1157">
                  <c:v>528</c:v>
                </c:pt>
                <c:pt idx="1158">
                  <c:v>627</c:v>
                </c:pt>
                <c:pt idx="1159">
                  <c:v>535</c:v>
                </c:pt>
                <c:pt idx="1160">
                  <c:v>566</c:v>
                </c:pt>
                <c:pt idx="1161">
                  <c:v>609</c:v>
                </c:pt>
                <c:pt idx="1162">
                  <c:v>539</c:v>
                </c:pt>
                <c:pt idx="1163">
                  <c:v>581</c:v>
                </c:pt>
                <c:pt idx="1164">
                  <c:v>543</c:v>
                </c:pt>
                <c:pt idx="1165">
                  <c:v>615</c:v>
                </c:pt>
                <c:pt idx="1166">
                  <c:v>533</c:v>
                </c:pt>
                <c:pt idx="1167">
                  <c:v>559</c:v>
                </c:pt>
                <c:pt idx="1168">
                  <c:v>620</c:v>
                </c:pt>
                <c:pt idx="1169">
                  <c:v>556</c:v>
                </c:pt>
                <c:pt idx="1170">
                  <c:v>617</c:v>
                </c:pt>
                <c:pt idx="1171">
                  <c:v>620</c:v>
                </c:pt>
                <c:pt idx="1172">
                  <c:v>591</c:v>
                </c:pt>
                <c:pt idx="1173">
                  <c:v>587</c:v>
                </c:pt>
                <c:pt idx="1174">
                  <c:v>554</c:v>
                </c:pt>
                <c:pt idx="1175">
                  <c:v>613</c:v>
                </c:pt>
                <c:pt idx="1176">
                  <c:v>558</c:v>
                </c:pt>
                <c:pt idx="1177">
                  <c:v>579</c:v>
                </c:pt>
                <c:pt idx="1178">
                  <c:v>585</c:v>
                </c:pt>
                <c:pt idx="1179">
                  <c:v>660</c:v>
                </c:pt>
                <c:pt idx="1180">
                  <c:v>634</c:v>
                </c:pt>
                <c:pt idx="1181">
                  <c:v>543</c:v>
                </c:pt>
                <c:pt idx="1182">
                  <c:v>559</c:v>
                </c:pt>
                <c:pt idx="1183">
                  <c:v>587</c:v>
                </c:pt>
                <c:pt idx="1184">
                  <c:v>542</c:v>
                </c:pt>
                <c:pt idx="1185">
                  <c:v>552</c:v>
                </c:pt>
                <c:pt idx="1186">
                  <c:v>559</c:v>
                </c:pt>
                <c:pt idx="1187">
                  <c:v>547</c:v>
                </c:pt>
                <c:pt idx="1188">
                  <c:v>598</c:v>
                </c:pt>
                <c:pt idx="1189">
                  <c:v>595</c:v>
                </c:pt>
                <c:pt idx="1190">
                  <c:v>518</c:v>
                </c:pt>
                <c:pt idx="1191">
                  <c:v>614</c:v>
                </c:pt>
                <c:pt idx="1192">
                  <c:v>570</c:v>
                </c:pt>
                <c:pt idx="1193">
                  <c:v>634</c:v>
                </c:pt>
                <c:pt idx="1194">
                  <c:v>571</c:v>
                </c:pt>
                <c:pt idx="1195">
                  <c:v>559</c:v>
                </c:pt>
                <c:pt idx="1196">
                  <c:v>599</c:v>
                </c:pt>
                <c:pt idx="1197">
                  <c:v>560</c:v>
                </c:pt>
                <c:pt idx="1198">
                  <c:v>559</c:v>
                </c:pt>
                <c:pt idx="1199">
                  <c:v>605</c:v>
                </c:pt>
                <c:pt idx="1200">
                  <c:v>631</c:v>
                </c:pt>
                <c:pt idx="1201">
                  <c:v>571</c:v>
                </c:pt>
                <c:pt idx="1202">
                  <c:v>608</c:v>
                </c:pt>
                <c:pt idx="1203">
                  <c:v>527</c:v>
                </c:pt>
                <c:pt idx="1204">
                  <c:v>545</c:v>
                </c:pt>
                <c:pt idx="1205">
                  <c:v>567</c:v>
                </c:pt>
                <c:pt idx="1206">
                  <c:v>580</c:v>
                </c:pt>
                <c:pt idx="1207">
                  <c:v>577</c:v>
                </c:pt>
                <c:pt idx="1208">
                  <c:v>513</c:v>
                </c:pt>
                <c:pt idx="1209">
                  <c:v>546</c:v>
                </c:pt>
                <c:pt idx="1210">
                  <c:v>547</c:v>
                </c:pt>
                <c:pt idx="1211">
                  <c:v>574</c:v>
                </c:pt>
                <c:pt idx="1212">
                  <c:v>634</c:v>
                </c:pt>
                <c:pt idx="1213">
                  <c:v>607</c:v>
                </c:pt>
                <c:pt idx="1214">
                  <c:v>572</c:v>
                </c:pt>
                <c:pt idx="1215">
                  <c:v>580</c:v>
                </c:pt>
                <c:pt idx="1216">
                  <c:v>603</c:v>
                </c:pt>
                <c:pt idx="1217">
                  <c:v>556</c:v>
                </c:pt>
                <c:pt idx="1218">
                  <c:v>589</c:v>
                </c:pt>
                <c:pt idx="1219">
                  <c:v>627</c:v>
                </c:pt>
                <c:pt idx="1220">
                  <c:v>517</c:v>
                </c:pt>
                <c:pt idx="1221">
                  <c:v>594</c:v>
                </c:pt>
                <c:pt idx="1222">
                  <c:v>505</c:v>
                </c:pt>
                <c:pt idx="1223">
                  <c:v>572</c:v>
                </c:pt>
                <c:pt idx="1224">
                  <c:v>582</c:v>
                </c:pt>
                <c:pt idx="1225">
                  <c:v>522</c:v>
                </c:pt>
                <c:pt idx="1226">
                  <c:v>552</c:v>
                </c:pt>
                <c:pt idx="1227">
                  <c:v>566</c:v>
                </c:pt>
                <c:pt idx="1228">
                  <c:v>606</c:v>
                </c:pt>
                <c:pt idx="1229">
                  <c:v>594</c:v>
                </c:pt>
                <c:pt idx="1230">
                  <c:v>524</c:v>
                </c:pt>
                <c:pt idx="1231">
                  <c:v>591</c:v>
                </c:pt>
                <c:pt idx="1232">
                  <c:v>632</c:v>
                </c:pt>
                <c:pt idx="1233">
                  <c:v>553</c:v>
                </c:pt>
                <c:pt idx="1234">
                  <c:v>626</c:v>
                </c:pt>
                <c:pt idx="1235">
                  <c:v>636</c:v>
                </c:pt>
                <c:pt idx="1236">
                  <c:v>516</c:v>
                </c:pt>
                <c:pt idx="1237">
                  <c:v>627</c:v>
                </c:pt>
                <c:pt idx="1238">
                  <c:v>591</c:v>
                </c:pt>
                <c:pt idx="1239">
                  <c:v>533</c:v>
                </c:pt>
                <c:pt idx="1240">
                  <c:v>568</c:v>
                </c:pt>
                <c:pt idx="1241">
                  <c:v>595</c:v>
                </c:pt>
                <c:pt idx="1242">
                  <c:v>542</c:v>
                </c:pt>
                <c:pt idx="1243">
                  <c:v>537</c:v>
                </c:pt>
                <c:pt idx="1244">
                  <c:v>616</c:v>
                </c:pt>
                <c:pt idx="1245">
                  <c:v>558</c:v>
                </c:pt>
                <c:pt idx="1246">
                  <c:v>594</c:v>
                </c:pt>
                <c:pt idx="1247">
                  <c:v>642</c:v>
                </c:pt>
                <c:pt idx="1248">
                  <c:v>566</c:v>
                </c:pt>
                <c:pt idx="1249">
                  <c:v>609</c:v>
                </c:pt>
                <c:pt idx="1250">
                  <c:v>554</c:v>
                </c:pt>
                <c:pt idx="1251">
                  <c:v>627</c:v>
                </c:pt>
                <c:pt idx="1252">
                  <c:v>608</c:v>
                </c:pt>
                <c:pt idx="1253">
                  <c:v>578</c:v>
                </c:pt>
                <c:pt idx="1254">
                  <c:v>530</c:v>
                </c:pt>
                <c:pt idx="1255">
                  <c:v>608</c:v>
                </c:pt>
                <c:pt idx="1256">
                  <c:v>612</c:v>
                </c:pt>
                <c:pt idx="1257">
                  <c:v>656</c:v>
                </c:pt>
                <c:pt idx="1258">
                  <c:v>531</c:v>
                </c:pt>
                <c:pt idx="1259">
                  <c:v>549</c:v>
                </c:pt>
                <c:pt idx="1260">
                  <c:v>671</c:v>
                </c:pt>
                <c:pt idx="1261">
                  <c:v>524</c:v>
                </c:pt>
                <c:pt idx="1262">
                  <c:v>636</c:v>
                </c:pt>
                <c:pt idx="1263">
                  <c:v>559</c:v>
                </c:pt>
                <c:pt idx="1264">
                  <c:v>570</c:v>
                </c:pt>
                <c:pt idx="1265">
                  <c:v>886</c:v>
                </c:pt>
                <c:pt idx="1266">
                  <c:v>940</c:v>
                </c:pt>
                <c:pt idx="1267">
                  <c:v>865</c:v>
                </c:pt>
                <c:pt idx="1268">
                  <c:v>870</c:v>
                </c:pt>
                <c:pt idx="1269">
                  <c:v>864</c:v>
                </c:pt>
                <c:pt idx="1270">
                  <c:v>914</c:v>
                </c:pt>
                <c:pt idx="1271">
                  <c:v>923</c:v>
                </c:pt>
                <c:pt idx="1272">
                  <c:v>846</c:v>
                </c:pt>
                <c:pt idx="1273">
                  <c:v>826</c:v>
                </c:pt>
                <c:pt idx="1274">
                  <c:v>858</c:v>
                </c:pt>
                <c:pt idx="1275">
                  <c:v>843</c:v>
                </c:pt>
                <c:pt idx="1276">
                  <c:v>855</c:v>
                </c:pt>
                <c:pt idx="1277">
                  <c:v>830</c:v>
                </c:pt>
                <c:pt idx="1278">
                  <c:v>866</c:v>
                </c:pt>
                <c:pt idx="1279">
                  <c:v>898</c:v>
                </c:pt>
                <c:pt idx="1280">
                  <c:v>871</c:v>
                </c:pt>
                <c:pt idx="1281">
                  <c:v>858</c:v>
                </c:pt>
                <c:pt idx="1282">
                  <c:v>921</c:v>
                </c:pt>
                <c:pt idx="1283">
                  <c:v>909</c:v>
                </c:pt>
                <c:pt idx="1284">
                  <c:v>861</c:v>
                </c:pt>
                <c:pt idx="1285">
                  <c:v>858</c:v>
                </c:pt>
                <c:pt idx="1286">
                  <c:v>850</c:v>
                </c:pt>
                <c:pt idx="1287">
                  <c:v>890</c:v>
                </c:pt>
                <c:pt idx="1288">
                  <c:v>857</c:v>
                </c:pt>
                <c:pt idx="1289">
                  <c:v>925</c:v>
                </c:pt>
                <c:pt idx="1290">
                  <c:v>834</c:v>
                </c:pt>
                <c:pt idx="1291">
                  <c:v>878</c:v>
                </c:pt>
                <c:pt idx="1292">
                  <c:v>883</c:v>
                </c:pt>
                <c:pt idx="1293">
                  <c:v>877</c:v>
                </c:pt>
                <c:pt idx="1294">
                  <c:v>835</c:v>
                </c:pt>
                <c:pt idx="1295">
                  <c:v>849</c:v>
                </c:pt>
                <c:pt idx="1296">
                  <c:v>878</c:v>
                </c:pt>
                <c:pt idx="1297">
                  <c:v>861</c:v>
                </c:pt>
                <c:pt idx="1298">
                  <c:v>920</c:v>
                </c:pt>
                <c:pt idx="1299">
                  <c:v>913</c:v>
                </c:pt>
                <c:pt idx="1300">
                  <c:v>875</c:v>
                </c:pt>
                <c:pt idx="1301">
                  <c:v>861</c:v>
                </c:pt>
                <c:pt idx="1302">
                  <c:v>918</c:v>
                </c:pt>
                <c:pt idx="1303">
                  <c:v>900</c:v>
                </c:pt>
                <c:pt idx="1304">
                  <c:v>887</c:v>
                </c:pt>
                <c:pt idx="1305">
                  <c:v>879</c:v>
                </c:pt>
                <c:pt idx="1306">
                  <c:v>825</c:v>
                </c:pt>
                <c:pt idx="1307">
                  <c:v>915</c:v>
                </c:pt>
                <c:pt idx="1308">
                  <c:v>877</c:v>
                </c:pt>
                <c:pt idx="1309">
                  <c:v>829</c:v>
                </c:pt>
                <c:pt idx="1310">
                  <c:v>876</c:v>
                </c:pt>
                <c:pt idx="1311">
                  <c:v>859</c:v>
                </c:pt>
                <c:pt idx="1312">
                  <c:v>870</c:v>
                </c:pt>
                <c:pt idx="1313">
                  <c:v>893</c:v>
                </c:pt>
                <c:pt idx="1314">
                  <c:v>880</c:v>
                </c:pt>
                <c:pt idx="1315">
                  <c:v>902</c:v>
                </c:pt>
                <c:pt idx="1316">
                  <c:v>887</c:v>
                </c:pt>
                <c:pt idx="1317">
                  <c:v>856</c:v>
                </c:pt>
                <c:pt idx="1318">
                  <c:v>882</c:v>
                </c:pt>
                <c:pt idx="1319">
                  <c:v>853</c:v>
                </c:pt>
                <c:pt idx="1320">
                  <c:v>875</c:v>
                </c:pt>
                <c:pt idx="1321">
                  <c:v>807</c:v>
                </c:pt>
                <c:pt idx="1322">
                  <c:v>868</c:v>
                </c:pt>
                <c:pt idx="1323">
                  <c:v>834</c:v>
                </c:pt>
                <c:pt idx="1324">
                  <c:v>823</c:v>
                </c:pt>
                <c:pt idx="1325">
                  <c:v>884</c:v>
                </c:pt>
                <c:pt idx="1326">
                  <c:v>887</c:v>
                </c:pt>
                <c:pt idx="1327">
                  <c:v>862</c:v>
                </c:pt>
                <c:pt idx="1328">
                  <c:v>915</c:v>
                </c:pt>
                <c:pt idx="1329">
                  <c:v>903</c:v>
                </c:pt>
                <c:pt idx="1330">
                  <c:v>866</c:v>
                </c:pt>
                <c:pt idx="1331">
                  <c:v>848</c:v>
                </c:pt>
                <c:pt idx="1332">
                  <c:v>875</c:v>
                </c:pt>
                <c:pt idx="1333">
                  <c:v>884</c:v>
                </c:pt>
                <c:pt idx="1334">
                  <c:v>858</c:v>
                </c:pt>
                <c:pt idx="1335">
                  <c:v>879</c:v>
                </c:pt>
                <c:pt idx="1336">
                  <c:v>844</c:v>
                </c:pt>
                <c:pt idx="1337">
                  <c:v>932</c:v>
                </c:pt>
                <c:pt idx="1338">
                  <c:v>863</c:v>
                </c:pt>
                <c:pt idx="1339">
                  <c:v>869</c:v>
                </c:pt>
                <c:pt idx="1340">
                  <c:v>861</c:v>
                </c:pt>
                <c:pt idx="1341">
                  <c:v>858</c:v>
                </c:pt>
                <c:pt idx="1342">
                  <c:v>895</c:v>
                </c:pt>
                <c:pt idx="1343">
                  <c:v>864</c:v>
                </c:pt>
                <c:pt idx="1344">
                  <c:v>886</c:v>
                </c:pt>
                <c:pt idx="1345">
                  <c:v>883</c:v>
                </c:pt>
                <c:pt idx="1346">
                  <c:v>918</c:v>
                </c:pt>
                <c:pt idx="1347">
                  <c:v>898</c:v>
                </c:pt>
                <c:pt idx="1348">
                  <c:v>865</c:v>
                </c:pt>
                <c:pt idx="1349">
                  <c:v>901</c:v>
                </c:pt>
                <c:pt idx="1350">
                  <c:v>889</c:v>
                </c:pt>
                <c:pt idx="1351">
                  <c:v>901</c:v>
                </c:pt>
                <c:pt idx="1352">
                  <c:v>922</c:v>
                </c:pt>
                <c:pt idx="1353">
                  <c:v>873</c:v>
                </c:pt>
                <c:pt idx="1354">
                  <c:v>867</c:v>
                </c:pt>
                <c:pt idx="1355">
                  <c:v>866</c:v>
                </c:pt>
                <c:pt idx="1356">
                  <c:v>839</c:v>
                </c:pt>
                <c:pt idx="1357">
                  <c:v>881</c:v>
                </c:pt>
                <c:pt idx="1358">
                  <c:v>880</c:v>
                </c:pt>
                <c:pt idx="1359">
                  <c:v>922</c:v>
                </c:pt>
                <c:pt idx="1360">
                  <c:v>879</c:v>
                </c:pt>
                <c:pt idx="1361">
                  <c:v>890</c:v>
                </c:pt>
                <c:pt idx="1362">
                  <c:v>600</c:v>
                </c:pt>
                <c:pt idx="1363">
                  <c:v>575</c:v>
                </c:pt>
                <c:pt idx="1364">
                  <c:v>582</c:v>
                </c:pt>
                <c:pt idx="1365">
                  <c:v>534</c:v>
                </c:pt>
                <c:pt idx="1366">
                  <c:v>533</c:v>
                </c:pt>
                <c:pt idx="1367">
                  <c:v>560</c:v>
                </c:pt>
                <c:pt idx="1368">
                  <c:v>590</c:v>
                </c:pt>
                <c:pt idx="1369">
                  <c:v>559</c:v>
                </c:pt>
                <c:pt idx="1370">
                  <c:v>548</c:v>
                </c:pt>
                <c:pt idx="1371">
                  <c:v>594</c:v>
                </c:pt>
                <c:pt idx="1372">
                  <c:v>564</c:v>
                </c:pt>
                <c:pt idx="1373">
                  <c:v>547</c:v>
                </c:pt>
                <c:pt idx="1374">
                  <c:v>590</c:v>
                </c:pt>
                <c:pt idx="1375">
                  <c:v>580</c:v>
                </c:pt>
                <c:pt idx="1376">
                  <c:v>588</c:v>
                </c:pt>
                <c:pt idx="1377">
                  <c:v>546</c:v>
                </c:pt>
                <c:pt idx="1378">
                  <c:v>584</c:v>
                </c:pt>
                <c:pt idx="1379">
                  <c:v>579</c:v>
                </c:pt>
                <c:pt idx="1380">
                  <c:v>575</c:v>
                </c:pt>
                <c:pt idx="1381">
                  <c:v>629</c:v>
                </c:pt>
                <c:pt idx="1382">
                  <c:v>628</c:v>
                </c:pt>
                <c:pt idx="1383">
                  <c:v>547</c:v>
                </c:pt>
                <c:pt idx="1384">
                  <c:v>541</c:v>
                </c:pt>
                <c:pt idx="1385">
                  <c:v>592</c:v>
                </c:pt>
                <c:pt idx="1386">
                  <c:v>547</c:v>
                </c:pt>
                <c:pt idx="1387">
                  <c:v>608</c:v>
                </c:pt>
                <c:pt idx="1388">
                  <c:v>567</c:v>
                </c:pt>
                <c:pt idx="1389">
                  <c:v>566</c:v>
                </c:pt>
                <c:pt idx="1390">
                  <c:v>605</c:v>
                </c:pt>
                <c:pt idx="1391">
                  <c:v>577</c:v>
                </c:pt>
                <c:pt idx="1392">
                  <c:v>513</c:v>
                </c:pt>
                <c:pt idx="1393">
                  <c:v>565</c:v>
                </c:pt>
                <c:pt idx="1394">
                  <c:v>646</c:v>
                </c:pt>
                <c:pt idx="1395">
                  <c:v>610</c:v>
                </c:pt>
                <c:pt idx="1396">
                  <c:v>493</c:v>
                </c:pt>
                <c:pt idx="1397">
                  <c:v>634</c:v>
                </c:pt>
                <c:pt idx="1398">
                  <c:v>484</c:v>
                </c:pt>
                <c:pt idx="1399">
                  <c:v>551</c:v>
                </c:pt>
                <c:pt idx="1400">
                  <c:v>624</c:v>
                </c:pt>
                <c:pt idx="1401">
                  <c:v>655</c:v>
                </c:pt>
                <c:pt idx="1402">
                  <c:v>589</c:v>
                </c:pt>
                <c:pt idx="1403">
                  <c:v>595</c:v>
                </c:pt>
                <c:pt idx="1404">
                  <c:v>582</c:v>
                </c:pt>
                <c:pt idx="1405">
                  <c:v>559</c:v>
                </c:pt>
                <c:pt idx="1406">
                  <c:v>547</c:v>
                </c:pt>
                <c:pt idx="1407">
                  <c:v>646</c:v>
                </c:pt>
                <c:pt idx="1408">
                  <c:v>586</c:v>
                </c:pt>
                <c:pt idx="1409">
                  <c:v>534</c:v>
                </c:pt>
                <c:pt idx="1410">
                  <c:v>520</c:v>
                </c:pt>
                <c:pt idx="1411">
                  <c:v>549</c:v>
                </c:pt>
                <c:pt idx="1412">
                  <c:v>521</c:v>
                </c:pt>
                <c:pt idx="1413">
                  <c:v>545</c:v>
                </c:pt>
                <c:pt idx="1414">
                  <c:v>598</c:v>
                </c:pt>
                <c:pt idx="1415">
                  <c:v>475</c:v>
                </c:pt>
                <c:pt idx="1416">
                  <c:v>618</c:v>
                </c:pt>
                <c:pt idx="1417">
                  <c:v>550</c:v>
                </c:pt>
                <c:pt idx="1418">
                  <c:v>531</c:v>
                </c:pt>
                <c:pt idx="1419">
                  <c:v>571</c:v>
                </c:pt>
                <c:pt idx="1420">
                  <c:v>521</c:v>
                </c:pt>
                <c:pt idx="1421">
                  <c:v>559</c:v>
                </c:pt>
                <c:pt idx="1422">
                  <c:v>524</c:v>
                </c:pt>
                <c:pt idx="1423">
                  <c:v>619</c:v>
                </c:pt>
                <c:pt idx="1424">
                  <c:v>622</c:v>
                </c:pt>
                <c:pt idx="1425">
                  <c:v>585</c:v>
                </c:pt>
                <c:pt idx="1426">
                  <c:v>586</c:v>
                </c:pt>
                <c:pt idx="1427">
                  <c:v>597</c:v>
                </c:pt>
                <c:pt idx="1428">
                  <c:v>540</c:v>
                </c:pt>
                <c:pt idx="1429">
                  <c:v>528</c:v>
                </c:pt>
                <c:pt idx="1430">
                  <c:v>577</c:v>
                </c:pt>
                <c:pt idx="1431">
                  <c:v>543</c:v>
                </c:pt>
                <c:pt idx="1432">
                  <c:v>634</c:v>
                </c:pt>
                <c:pt idx="1433">
                  <c:v>582</c:v>
                </c:pt>
                <c:pt idx="1434">
                  <c:v>519</c:v>
                </c:pt>
                <c:pt idx="1435">
                  <c:v>582</c:v>
                </c:pt>
                <c:pt idx="1436">
                  <c:v>598</c:v>
                </c:pt>
                <c:pt idx="1437">
                  <c:v>609</c:v>
                </c:pt>
                <c:pt idx="1438">
                  <c:v>530</c:v>
                </c:pt>
                <c:pt idx="1439">
                  <c:v>596</c:v>
                </c:pt>
                <c:pt idx="1440">
                  <c:v>533</c:v>
                </c:pt>
                <c:pt idx="1441">
                  <c:v>586</c:v>
                </c:pt>
                <c:pt idx="1442">
                  <c:v>529</c:v>
                </c:pt>
                <c:pt idx="1443">
                  <c:v>578</c:v>
                </c:pt>
                <c:pt idx="1444">
                  <c:v>605</c:v>
                </c:pt>
                <c:pt idx="1445">
                  <c:v>578</c:v>
                </c:pt>
                <c:pt idx="1446">
                  <c:v>599</c:v>
                </c:pt>
                <c:pt idx="1447">
                  <c:v>602</c:v>
                </c:pt>
                <c:pt idx="1448">
                  <c:v>602</c:v>
                </c:pt>
                <c:pt idx="1449">
                  <c:v>568</c:v>
                </c:pt>
                <c:pt idx="1450">
                  <c:v>556</c:v>
                </c:pt>
                <c:pt idx="1451">
                  <c:v>597</c:v>
                </c:pt>
                <c:pt idx="1452">
                  <c:v>587</c:v>
                </c:pt>
                <c:pt idx="1453">
                  <c:v>511</c:v>
                </c:pt>
                <c:pt idx="1454">
                  <c:v>555</c:v>
                </c:pt>
                <c:pt idx="1455">
                  <c:v>595</c:v>
                </c:pt>
                <c:pt idx="1456">
                  <c:v>480</c:v>
                </c:pt>
                <c:pt idx="1457">
                  <c:v>551</c:v>
                </c:pt>
                <c:pt idx="1458">
                  <c:v>548</c:v>
                </c:pt>
                <c:pt idx="1459">
                  <c:v>573</c:v>
                </c:pt>
                <c:pt idx="1460">
                  <c:v>627</c:v>
                </c:pt>
                <c:pt idx="1461">
                  <c:v>640</c:v>
                </c:pt>
                <c:pt idx="1462">
                  <c:v>582</c:v>
                </c:pt>
                <c:pt idx="1463">
                  <c:v>626</c:v>
                </c:pt>
                <c:pt idx="1464">
                  <c:v>527</c:v>
                </c:pt>
                <c:pt idx="1465">
                  <c:v>599</c:v>
                </c:pt>
                <c:pt idx="1466">
                  <c:v>537</c:v>
                </c:pt>
                <c:pt idx="1467">
                  <c:v>525</c:v>
                </c:pt>
                <c:pt idx="1468">
                  <c:v>551</c:v>
                </c:pt>
                <c:pt idx="1469">
                  <c:v>499</c:v>
                </c:pt>
                <c:pt idx="1470">
                  <c:v>637</c:v>
                </c:pt>
                <c:pt idx="1471">
                  <c:v>592</c:v>
                </c:pt>
                <c:pt idx="1472">
                  <c:v>585</c:v>
                </c:pt>
                <c:pt idx="1473">
                  <c:v>537</c:v>
                </c:pt>
                <c:pt idx="1474">
                  <c:v>583</c:v>
                </c:pt>
                <c:pt idx="1475">
                  <c:v>552</c:v>
                </c:pt>
                <c:pt idx="1476">
                  <c:v>654</c:v>
                </c:pt>
                <c:pt idx="1477">
                  <c:v>659</c:v>
                </c:pt>
                <c:pt idx="1478">
                  <c:v>585</c:v>
                </c:pt>
                <c:pt idx="1479">
                  <c:v>618</c:v>
                </c:pt>
                <c:pt idx="1480">
                  <c:v>529</c:v>
                </c:pt>
                <c:pt idx="1481">
                  <c:v>574</c:v>
                </c:pt>
                <c:pt idx="1482">
                  <c:v>557</c:v>
                </c:pt>
                <c:pt idx="1483">
                  <c:v>595</c:v>
                </c:pt>
                <c:pt idx="1484">
                  <c:v>600</c:v>
                </c:pt>
                <c:pt idx="1485">
                  <c:v>544</c:v>
                </c:pt>
                <c:pt idx="1486">
                  <c:v>506</c:v>
                </c:pt>
                <c:pt idx="1487">
                  <c:v>560</c:v>
                </c:pt>
                <c:pt idx="1488">
                  <c:v>561</c:v>
                </c:pt>
                <c:pt idx="1489">
                  <c:v>573</c:v>
                </c:pt>
                <c:pt idx="1490">
                  <c:v>533</c:v>
                </c:pt>
                <c:pt idx="1491">
                  <c:v>546</c:v>
                </c:pt>
                <c:pt idx="1492">
                  <c:v>613</c:v>
                </c:pt>
                <c:pt idx="1493">
                  <c:v>590</c:v>
                </c:pt>
                <c:pt idx="1494">
                  <c:v>518</c:v>
                </c:pt>
                <c:pt idx="1495">
                  <c:v>605</c:v>
                </c:pt>
                <c:pt idx="1496">
                  <c:v>549</c:v>
                </c:pt>
                <c:pt idx="1497">
                  <c:v>528</c:v>
                </c:pt>
                <c:pt idx="1498">
                  <c:v>596</c:v>
                </c:pt>
                <c:pt idx="1499">
                  <c:v>575</c:v>
                </c:pt>
                <c:pt idx="1500">
                  <c:v>584</c:v>
                </c:pt>
                <c:pt idx="1501">
                  <c:v>535</c:v>
                </c:pt>
                <c:pt idx="1502">
                  <c:v>597</c:v>
                </c:pt>
                <c:pt idx="1503">
                  <c:v>575</c:v>
                </c:pt>
                <c:pt idx="1504">
                  <c:v>642</c:v>
                </c:pt>
                <c:pt idx="1505">
                  <c:v>585</c:v>
                </c:pt>
                <c:pt idx="1506">
                  <c:v>588</c:v>
                </c:pt>
                <c:pt idx="1507">
                  <c:v>588</c:v>
                </c:pt>
                <c:pt idx="1508">
                  <c:v>587</c:v>
                </c:pt>
                <c:pt idx="1509">
                  <c:v>565</c:v>
                </c:pt>
                <c:pt idx="1510">
                  <c:v>587</c:v>
                </c:pt>
                <c:pt idx="1511">
                  <c:v>591</c:v>
                </c:pt>
                <c:pt idx="1512">
                  <c:v>593</c:v>
                </c:pt>
                <c:pt idx="1513">
                  <c:v>556</c:v>
                </c:pt>
                <c:pt idx="1514">
                  <c:v>601</c:v>
                </c:pt>
                <c:pt idx="1515">
                  <c:v>510</c:v>
                </c:pt>
                <c:pt idx="1516">
                  <c:v>582</c:v>
                </c:pt>
                <c:pt idx="1517">
                  <c:v>560</c:v>
                </c:pt>
                <c:pt idx="1518">
                  <c:v>644</c:v>
                </c:pt>
                <c:pt idx="1519">
                  <c:v>546</c:v>
                </c:pt>
                <c:pt idx="1520">
                  <c:v>584</c:v>
                </c:pt>
                <c:pt idx="1521">
                  <c:v>572</c:v>
                </c:pt>
                <c:pt idx="1522">
                  <c:v>614</c:v>
                </c:pt>
                <c:pt idx="1523">
                  <c:v>546</c:v>
                </c:pt>
                <c:pt idx="1524">
                  <c:v>623</c:v>
                </c:pt>
                <c:pt idx="1525">
                  <c:v>550</c:v>
                </c:pt>
                <c:pt idx="1526">
                  <c:v>553</c:v>
                </c:pt>
                <c:pt idx="1527">
                  <c:v>582</c:v>
                </c:pt>
                <c:pt idx="1528">
                  <c:v>554</c:v>
                </c:pt>
                <c:pt idx="1529">
                  <c:v>522</c:v>
                </c:pt>
                <c:pt idx="1530">
                  <c:v>453</c:v>
                </c:pt>
                <c:pt idx="1531">
                  <c:v>504</c:v>
                </c:pt>
                <c:pt idx="1532">
                  <c:v>602</c:v>
                </c:pt>
                <c:pt idx="1533">
                  <c:v>593</c:v>
                </c:pt>
                <c:pt idx="1534">
                  <c:v>509</c:v>
                </c:pt>
                <c:pt idx="1535">
                  <c:v>569</c:v>
                </c:pt>
                <c:pt idx="1536">
                  <c:v>607</c:v>
                </c:pt>
                <c:pt idx="1537">
                  <c:v>612</c:v>
                </c:pt>
                <c:pt idx="1538">
                  <c:v>503</c:v>
                </c:pt>
                <c:pt idx="1539">
                  <c:v>588</c:v>
                </c:pt>
                <c:pt idx="1540">
                  <c:v>571</c:v>
                </c:pt>
                <c:pt idx="1541">
                  <c:v>498</c:v>
                </c:pt>
                <c:pt idx="1542">
                  <c:v>648</c:v>
                </c:pt>
                <c:pt idx="1543">
                  <c:v>530</c:v>
                </c:pt>
                <c:pt idx="1544">
                  <c:v>644</c:v>
                </c:pt>
                <c:pt idx="1545">
                  <c:v>540</c:v>
                </c:pt>
                <c:pt idx="1546">
                  <c:v>602</c:v>
                </c:pt>
                <c:pt idx="1547">
                  <c:v>546</c:v>
                </c:pt>
                <c:pt idx="1548">
                  <c:v>430</c:v>
                </c:pt>
                <c:pt idx="1549">
                  <c:v>514</c:v>
                </c:pt>
                <c:pt idx="1550">
                  <c:v>530</c:v>
                </c:pt>
                <c:pt idx="1551">
                  <c:v>610</c:v>
                </c:pt>
                <c:pt idx="1552">
                  <c:v>631</c:v>
                </c:pt>
                <c:pt idx="1553">
                  <c:v>589</c:v>
                </c:pt>
                <c:pt idx="1554">
                  <c:v>566</c:v>
                </c:pt>
                <c:pt idx="1555">
                  <c:v>627</c:v>
                </c:pt>
                <c:pt idx="1556">
                  <c:v>562</c:v>
                </c:pt>
                <c:pt idx="1557">
                  <c:v>599</c:v>
                </c:pt>
                <c:pt idx="1558">
                  <c:v>541</c:v>
                </c:pt>
                <c:pt idx="1559">
                  <c:v>592</c:v>
                </c:pt>
                <c:pt idx="1560">
                  <c:v>580</c:v>
                </c:pt>
                <c:pt idx="1561">
                  <c:v>554</c:v>
                </c:pt>
                <c:pt idx="1562">
                  <c:v>557</c:v>
                </c:pt>
                <c:pt idx="1563">
                  <c:v>575</c:v>
                </c:pt>
                <c:pt idx="1564">
                  <c:v>522</c:v>
                </c:pt>
                <c:pt idx="1565">
                  <c:v>572</c:v>
                </c:pt>
                <c:pt idx="1566">
                  <c:v>571</c:v>
                </c:pt>
                <c:pt idx="1567">
                  <c:v>550</c:v>
                </c:pt>
                <c:pt idx="1568">
                  <c:v>543</c:v>
                </c:pt>
                <c:pt idx="1569">
                  <c:v>582</c:v>
                </c:pt>
                <c:pt idx="1570">
                  <c:v>542</c:v>
                </c:pt>
                <c:pt idx="1571">
                  <c:v>630</c:v>
                </c:pt>
                <c:pt idx="1572">
                  <c:v>476</c:v>
                </c:pt>
                <c:pt idx="1573">
                  <c:v>523</c:v>
                </c:pt>
                <c:pt idx="1574">
                  <c:v>613</c:v>
                </c:pt>
                <c:pt idx="1575">
                  <c:v>510</c:v>
                </c:pt>
                <c:pt idx="1576">
                  <c:v>631</c:v>
                </c:pt>
                <c:pt idx="1577">
                  <c:v>586</c:v>
                </c:pt>
                <c:pt idx="1578">
                  <c:v>610</c:v>
                </c:pt>
                <c:pt idx="1579">
                  <c:v>563</c:v>
                </c:pt>
                <c:pt idx="1580">
                  <c:v>574</c:v>
                </c:pt>
                <c:pt idx="1581">
                  <c:v>567</c:v>
                </c:pt>
                <c:pt idx="1582">
                  <c:v>569</c:v>
                </c:pt>
                <c:pt idx="1583">
                  <c:v>551</c:v>
                </c:pt>
                <c:pt idx="1584">
                  <c:v>556</c:v>
                </c:pt>
                <c:pt idx="1585">
                  <c:v>620</c:v>
                </c:pt>
                <c:pt idx="1586">
                  <c:v>587</c:v>
                </c:pt>
                <c:pt idx="1587">
                  <c:v>536</c:v>
                </c:pt>
                <c:pt idx="1588">
                  <c:v>510</c:v>
                </c:pt>
                <c:pt idx="1589">
                  <c:v>551</c:v>
                </c:pt>
                <c:pt idx="1590">
                  <c:v>610</c:v>
                </c:pt>
                <c:pt idx="1591">
                  <c:v>550</c:v>
                </c:pt>
                <c:pt idx="1592">
                  <c:v>592</c:v>
                </c:pt>
                <c:pt idx="1593">
                  <c:v>633</c:v>
                </c:pt>
                <c:pt idx="1594">
                  <c:v>606</c:v>
                </c:pt>
                <c:pt idx="1595">
                  <c:v>581</c:v>
                </c:pt>
                <c:pt idx="1596">
                  <c:v>596</c:v>
                </c:pt>
                <c:pt idx="1597">
                  <c:v>590</c:v>
                </c:pt>
                <c:pt idx="1598">
                  <c:v>552</c:v>
                </c:pt>
                <c:pt idx="1599">
                  <c:v>587</c:v>
                </c:pt>
                <c:pt idx="1600">
                  <c:v>578</c:v>
                </c:pt>
                <c:pt idx="1601">
                  <c:v>518</c:v>
                </c:pt>
                <c:pt idx="1602">
                  <c:v>625</c:v>
                </c:pt>
                <c:pt idx="1603">
                  <c:v>573</c:v>
                </c:pt>
                <c:pt idx="1604">
                  <c:v>604</c:v>
                </c:pt>
                <c:pt idx="1605">
                  <c:v>557</c:v>
                </c:pt>
                <c:pt idx="1606">
                  <c:v>619</c:v>
                </c:pt>
                <c:pt idx="1607">
                  <c:v>538</c:v>
                </c:pt>
                <c:pt idx="1608">
                  <c:v>567</c:v>
                </c:pt>
                <c:pt idx="1609">
                  <c:v>578</c:v>
                </c:pt>
                <c:pt idx="1610">
                  <c:v>538</c:v>
                </c:pt>
                <c:pt idx="1611">
                  <c:v>641</c:v>
                </c:pt>
                <c:pt idx="1612">
                  <c:v>598</c:v>
                </c:pt>
                <c:pt idx="1613">
                  <c:v>580</c:v>
                </c:pt>
                <c:pt idx="1614">
                  <c:v>662</c:v>
                </c:pt>
                <c:pt idx="1615">
                  <c:v>593</c:v>
                </c:pt>
                <c:pt idx="1616">
                  <c:v>544</c:v>
                </c:pt>
                <c:pt idx="1617">
                  <c:v>596</c:v>
                </c:pt>
                <c:pt idx="1618">
                  <c:v>642</c:v>
                </c:pt>
                <c:pt idx="1619">
                  <c:v>596</c:v>
                </c:pt>
                <c:pt idx="1620">
                  <c:v>561</c:v>
                </c:pt>
                <c:pt idx="1621">
                  <c:v>625</c:v>
                </c:pt>
                <c:pt idx="1622">
                  <c:v>599</c:v>
                </c:pt>
                <c:pt idx="1623">
                  <c:v>594</c:v>
                </c:pt>
                <c:pt idx="1624">
                  <c:v>538</c:v>
                </c:pt>
                <c:pt idx="1625">
                  <c:v>548</c:v>
                </c:pt>
                <c:pt idx="1626">
                  <c:v>632</c:v>
                </c:pt>
                <c:pt idx="1627">
                  <c:v>550</c:v>
                </c:pt>
                <c:pt idx="1628">
                  <c:v>643</c:v>
                </c:pt>
                <c:pt idx="1629">
                  <c:v>625</c:v>
                </c:pt>
                <c:pt idx="1630">
                  <c:v>515</c:v>
                </c:pt>
                <c:pt idx="1631">
                  <c:v>856</c:v>
                </c:pt>
                <c:pt idx="1632">
                  <c:v>904</c:v>
                </c:pt>
                <c:pt idx="1633">
                  <c:v>802</c:v>
                </c:pt>
                <c:pt idx="1634">
                  <c:v>874</c:v>
                </c:pt>
                <c:pt idx="1635">
                  <c:v>906</c:v>
                </c:pt>
                <c:pt idx="1636">
                  <c:v>880</c:v>
                </c:pt>
                <c:pt idx="1637">
                  <c:v>854</c:v>
                </c:pt>
                <c:pt idx="1638">
                  <c:v>860</c:v>
                </c:pt>
                <c:pt idx="1639">
                  <c:v>858</c:v>
                </c:pt>
                <c:pt idx="1640">
                  <c:v>886</c:v>
                </c:pt>
                <c:pt idx="1641">
                  <c:v>915</c:v>
                </c:pt>
                <c:pt idx="1642">
                  <c:v>863</c:v>
                </c:pt>
                <c:pt idx="1643">
                  <c:v>883</c:v>
                </c:pt>
                <c:pt idx="1644">
                  <c:v>941</c:v>
                </c:pt>
                <c:pt idx="1645">
                  <c:v>853</c:v>
                </c:pt>
                <c:pt idx="1646">
                  <c:v>829</c:v>
                </c:pt>
                <c:pt idx="1647">
                  <c:v>863</c:v>
                </c:pt>
                <c:pt idx="1648">
                  <c:v>878</c:v>
                </c:pt>
                <c:pt idx="1649">
                  <c:v>897</c:v>
                </c:pt>
                <c:pt idx="1650">
                  <c:v>862</c:v>
                </c:pt>
                <c:pt idx="1651">
                  <c:v>893</c:v>
                </c:pt>
                <c:pt idx="1652">
                  <c:v>904</c:v>
                </c:pt>
                <c:pt idx="1653">
                  <c:v>908</c:v>
                </c:pt>
                <c:pt idx="1654">
                  <c:v>905</c:v>
                </c:pt>
                <c:pt idx="1655">
                  <c:v>840</c:v>
                </c:pt>
                <c:pt idx="1656">
                  <c:v>844</c:v>
                </c:pt>
                <c:pt idx="1657">
                  <c:v>855</c:v>
                </c:pt>
                <c:pt idx="1658">
                  <c:v>838</c:v>
                </c:pt>
                <c:pt idx="1659">
                  <c:v>877</c:v>
                </c:pt>
                <c:pt idx="1660">
                  <c:v>803</c:v>
                </c:pt>
                <c:pt idx="1661">
                  <c:v>872</c:v>
                </c:pt>
                <c:pt idx="1662">
                  <c:v>900</c:v>
                </c:pt>
                <c:pt idx="1663">
                  <c:v>882</c:v>
                </c:pt>
                <c:pt idx="1664">
                  <c:v>899</c:v>
                </c:pt>
                <c:pt idx="1665">
                  <c:v>958</c:v>
                </c:pt>
                <c:pt idx="1666">
                  <c:v>886</c:v>
                </c:pt>
                <c:pt idx="1667">
                  <c:v>858</c:v>
                </c:pt>
                <c:pt idx="1668">
                  <c:v>889</c:v>
                </c:pt>
                <c:pt idx="1669">
                  <c:v>869</c:v>
                </c:pt>
                <c:pt idx="1670">
                  <c:v>916</c:v>
                </c:pt>
                <c:pt idx="1671">
                  <c:v>887</c:v>
                </c:pt>
                <c:pt idx="1672">
                  <c:v>915</c:v>
                </c:pt>
                <c:pt idx="1673">
                  <c:v>864</c:v>
                </c:pt>
                <c:pt idx="1674">
                  <c:v>854</c:v>
                </c:pt>
                <c:pt idx="1675">
                  <c:v>850</c:v>
                </c:pt>
                <c:pt idx="1676">
                  <c:v>867</c:v>
                </c:pt>
                <c:pt idx="1677">
                  <c:v>874</c:v>
                </c:pt>
                <c:pt idx="1678">
                  <c:v>887</c:v>
                </c:pt>
                <c:pt idx="1679">
                  <c:v>865</c:v>
                </c:pt>
                <c:pt idx="1680">
                  <c:v>910</c:v>
                </c:pt>
                <c:pt idx="1681">
                  <c:v>897</c:v>
                </c:pt>
                <c:pt idx="1682">
                  <c:v>856</c:v>
                </c:pt>
                <c:pt idx="1683">
                  <c:v>863</c:v>
                </c:pt>
                <c:pt idx="1684">
                  <c:v>914</c:v>
                </c:pt>
                <c:pt idx="1685">
                  <c:v>866</c:v>
                </c:pt>
                <c:pt idx="1686">
                  <c:v>859</c:v>
                </c:pt>
                <c:pt idx="1687">
                  <c:v>882</c:v>
                </c:pt>
                <c:pt idx="1688">
                  <c:v>865</c:v>
                </c:pt>
                <c:pt idx="1689">
                  <c:v>881</c:v>
                </c:pt>
                <c:pt idx="1690">
                  <c:v>883</c:v>
                </c:pt>
                <c:pt idx="1691">
                  <c:v>854</c:v>
                </c:pt>
                <c:pt idx="1692">
                  <c:v>878</c:v>
                </c:pt>
                <c:pt idx="1693">
                  <c:v>883</c:v>
                </c:pt>
                <c:pt idx="1694">
                  <c:v>850</c:v>
                </c:pt>
                <c:pt idx="1695">
                  <c:v>887</c:v>
                </c:pt>
                <c:pt idx="1696">
                  <c:v>865</c:v>
                </c:pt>
                <c:pt idx="1697">
                  <c:v>868</c:v>
                </c:pt>
                <c:pt idx="1698">
                  <c:v>928</c:v>
                </c:pt>
                <c:pt idx="1699">
                  <c:v>834</c:v>
                </c:pt>
                <c:pt idx="1700">
                  <c:v>900</c:v>
                </c:pt>
                <c:pt idx="1701">
                  <c:v>890</c:v>
                </c:pt>
                <c:pt idx="1702">
                  <c:v>879</c:v>
                </c:pt>
                <c:pt idx="1703">
                  <c:v>896</c:v>
                </c:pt>
                <c:pt idx="1704">
                  <c:v>874</c:v>
                </c:pt>
                <c:pt idx="1705">
                  <c:v>913</c:v>
                </c:pt>
                <c:pt idx="1706">
                  <c:v>867</c:v>
                </c:pt>
                <c:pt idx="1707">
                  <c:v>926</c:v>
                </c:pt>
                <c:pt idx="1708">
                  <c:v>859</c:v>
                </c:pt>
                <c:pt idx="1709">
                  <c:v>863</c:v>
                </c:pt>
                <c:pt idx="1710">
                  <c:v>893</c:v>
                </c:pt>
                <c:pt idx="1711">
                  <c:v>852</c:v>
                </c:pt>
                <c:pt idx="1712">
                  <c:v>817</c:v>
                </c:pt>
                <c:pt idx="1713">
                  <c:v>925</c:v>
                </c:pt>
                <c:pt idx="1714">
                  <c:v>942</c:v>
                </c:pt>
                <c:pt idx="1715">
                  <c:v>881</c:v>
                </c:pt>
                <c:pt idx="1716">
                  <c:v>863</c:v>
                </c:pt>
                <c:pt idx="1717">
                  <c:v>878</c:v>
                </c:pt>
                <c:pt idx="1718">
                  <c:v>880</c:v>
                </c:pt>
                <c:pt idx="1719">
                  <c:v>883</c:v>
                </c:pt>
                <c:pt idx="1720">
                  <c:v>927</c:v>
                </c:pt>
                <c:pt idx="1721">
                  <c:v>846</c:v>
                </c:pt>
                <c:pt idx="1722">
                  <c:v>882</c:v>
                </c:pt>
                <c:pt idx="1723">
                  <c:v>888</c:v>
                </c:pt>
                <c:pt idx="1724">
                  <c:v>886</c:v>
                </c:pt>
                <c:pt idx="1725">
                  <c:v>874</c:v>
                </c:pt>
                <c:pt idx="1726">
                  <c:v>846</c:v>
                </c:pt>
                <c:pt idx="1727">
                  <c:v>901</c:v>
                </c:pt>
                <c:pt idx="1728">
                  <c:v>588</c:v>
                </c:pt>
                <c:pt idx="1729">
                  <c:v>547</c:v>
                </c:pt>
                <c:pt idx="1730">
                  <c:v>578</c:v>
                </c:pt>
                <c:pt idx="1731">
                  <c:v>550</c:v>
                </c:pt>
                <c:pt idx="1732">
                  <c:v>596</c:v>
                </c:pt>
                <c:pt idx="1733">
                  <c:v>601</c:v>
                </c:pt>
                <c:pt idx="1734">
                  <c:v>567</c:v>
                </c:pt>
                <c:pt idx="1735">
                  <c:v>661</c:v>
                </c:pt>
                <c:pt idx="1736">
                  <c:v>599</c:v>
                </c:pt>
                <c:pt idx="1737">
                  <c:v>593</c:v>
                </c:pt>
                <c:pt idx="1738">
                  <c:v>598</c:v>
                </c:pt>
                <c:pt idx="1739">
                  <c:v>522</c:v>
                </c:pt>
                <c:pt idx="1740">
                  <c:v>633</c:v>
                </c:pt>
                <c:pt idx="1741">
                  <c:v>619</c:v>
                </c:pt>
                <c:pt idx="1742">
                  <c:v>572</c:v>
                </c:pt>
                <c:pt idx="1743">
                  <c:v>584</c:v>
                </c:pt>
                <c:pt idx="1744">
                  <c:v>554</c:v>
                </c:pt>
                <c:pt idx="1745">
                  <c:v>520</c:v>
                </c:pt>
                <c:pt idx="1746">
                  <c:v>610</c:v>
                </c:pt>
                <c:pt idx="1747">
                  <c:v>524</c:v>
                </c:pt>
                <c:pt idx="1748">
                  <c:v>518</c:v>
                </c:pt>
                <c:pt idx="1749">
                  <c:v>570</c:v>
                </c:pt>
                <c:pt idx="1750">
                  <c:v>594</c:v>
                </c:pt>
                <c:pt idx="1751">
                  <c:v>584</c:v>
                </c:pt>
                <c:pt idx="1752">
                  <c:v>511</c:v>
                </c:pt>
                <c:pt idx="1753">
                  <c:v>550</c:v>
                </c:pt>
                <c:pt idx="1754">
                  <c:v>583</c:v>
                </c:pt>
                <c:pt idx="1755">
                  <c:v>578</c:v>
                </c:pt>
                <c:pt idx="1756">
                  <c:v>616</c:v>
                </c:pt>
                <c:pt idx="1757">
                  <c:v>502</c:v>
                </c:pt>
                <c:pt idx="1758">
                  <c:v>534</c:v>
                </c:pt>
                <c:pt idx="1759">
                  <c:v>583</c:v>
                </c:pt>
                <c:pt idx="1760">
                  <c:v>609</c:v>
                </c:pt>
                <c:pt idx="1761">
                  <c:v>539</c:v>
                </c:pt>
                <c:pt idx="1762">
                  <c:v>605</c:v>
                </c:pt>
                <c:pt idx="1763">
                  <c:v>548</c:v>
                </c:pt>
                <c:pt idx="1764">
                  <c:v>558</c:v>
                </c:pt>
                <c:pt idx="1765">
                  <c:v>546</c:v>
                </c:pt>
                <c:pt idx="1766">
                  <c:v>604</c:v>
                </c:pt>
                <c:pt idx="1767">
                  <c:v>570</c:v>
                </c:pt>
                <c:pt idx="1768">
                  <c:v>572</c:v>
                </c:pt>
                <c:pt idx="1769">
                  <c:v>572</c:v>
                </c:pt>
                <c:pt idx="1770">
                  <c:v>634</c:v>
                </c:pt>
                <c:pt idx="1771">
                  <c:v>538</c:v>
                </c:pt>
                <c:pt idx="1772">
                  <c:v>528</c:v>
                </c:pt>
                <c:pt idx="1773">
                  <c:v>554</c:v>
                </c:pt>
                <c:pt idx="1774">
                  <c:v>607</c:v>
                </c:pt>
                <c:pt idx="1775">
                  <c:v>584</c:v>
                </c:pt>
                <c:pt idx="1776">
                  <c:v>564</c:v>
                </c:pt>
                <c:pt idx="1777">
                  <c:v>577</c:v>
                </c:pt>
                <c:pt idx="1778">
                  <c:v>601</c:v>
                </c:pt>
                <c:pt idx="1779">
                  <c:v>618</c:v>
                </c:pt>
                <c:pt idx="1780">
                  <c:v>588</c:v>
                </c:pt>
                <c:pt idx="1781">
                  <c:v>526</c:v>
                </c:pt>
                <c:pt idx="1782">
                  <c:v>551</c:v>
                </c:pt>
                <c:pt idx="1783">
                  <c:v>580</c:v>
                </c:pt>
                <c:pt idx="1784">
                  <c:v>549</c:v>
                </c:pt>
                <c:pt idx="1785">
                  <c:v>534</c:v>
                </c:pt>
                <c:pt idx="1786">
                  <c:v>512</c:v>
                </c:pt>
                <c:pt idx="1787">
                  <c:v>571</c:v>
                </c:pt>
                <c:pt idx="1788">
                  <c:v>576</c:v>
                </c:pt>
                <c:pt idx="1789">
                  <c:v>642</c:v>
                </c:pt>
                <c:pt idx="1790">
                  <c:v>553</c:v>
                </c:pt>
                <c:pt idx="1791">
                  <c:v>513</c:v>
                </c:pt>
                <c:pt idx="1792">
                  <c:v>553</c:v>
                </c:pt>
                <c:pt idx="1793">
                  <c:v>549</c:v>
                </c:pt>
                <c:pt idx="1794">
                  <c:v>565</c:v>
                </c:pt>
                <c:pt idx="1795">
                  <c:v>587</c:v>
                </c:pt>
                <c:pt idx="1796">
                  <c:v>625</c:v>
                </c:pt>
                <c:pt idx="1797">
                  <c:v>564</c:v>
                </c:pt>
                <c:pt idx="1798">
                  <c:v>558</c:v>
                </c:pt>
                <c:pt idx="1799">
                  <c:v>593</c:v>
                </c:pt>
                <c:pt idx="1800">
                  <c:v>611</c:v>
                </c:pt>
                <c:pt idx="1801">
                  <c:v>585</c:v>
                </c:pt>
                <c:pt idx="1802">
                  <c:v>594</c:v>
                </c:pt>
                <c:pt idx="1803">
                  <c:v>527</c:v>
                </c:pt>
                <c:pt idx="1804">
                  <c:v>623</c:v>
                </c:pt>
                <c:pt idx="1805">
                  <c:v>566</c:v>
                </c:pt>
                <c:pt idx="1806">
                  <c:v>588</c:v>
                </c:pt>
                <c:pt idx="1807">
                  <c:v>592</c:v>
                </c:pt>
                <c:pt idx="1808">
                  <c:v>552</c:v>
                </c:pt>
                <c:pt idx="1809">
                  <c:v>508</c:v>
                </c:pt>
                <c:pt idx="1810">
                  <c:v>589</c:v>
                </c:pt>
                <c:pt idx="1811">
                  <c:v>538</c:v>
                </c:pt>
                <c:pt idx="1812">
                  <c:v>592</c:v>
                </c:pt>
                <c:pt idx="1813">
                  <c:v>565</c:v>
                </c:pt>
                <c:pt idx="1814">
                  <c:v>542</c:v>
                </c:pt>
                <c:pt idx="1815">
                  <c:v>537</c:v>
                </c:pt>
                <c:pt idx="1816">
                  <c:v>551</c:v>
                </c:pt>
                <c:pt idx="1817">
                  <c:v>599</c:v>
                </c:pt>
                <c:pt idx="1818">
                  <c:v>579</c:v>
                </c:pt>
                <c:pt idx="1819">
                  <c:v>613</c:v>
                </c:pt>
                <c:pt idx="1820">
                  <c:v>607</c:v>
                </c:pt>
                <c:pt idx="1821">
                  <c:v>603</c:v>
                </c:pt>
                <c:pt idx="1822">
                  <c:v>552</c:v>
                </c:pt>
                <c:pt idx="1823">
                  <c:v>578</c:v>
                </c:pt>
                <c:pt idx="1824">
                  <c:v>598</c:v>
                </c:pt>
                <c:pt idx="1825">
                  <c:v>462</c:v>
                </c:pt>
              </c:numCache>
            </c:numRef>
          </c:val>
          <c:smooth val="0"/>
          <c:extLst>
            <c:ext xmlns:c16="http://schemas.microsoft.com/office/drawing/2014/chart" uri="{C3380CC4-5D6E-409C-BE32-E72D297353CC}">
              <c16:uniqueId val="{00000000-56F5-4BEC-AA75-85C1F2D0FD39}"/>
            </c:ext>
          </c:extLst>
        </c:ser>
        <c:dLbls>
          <c:showLegendKey val="0"/>
          <c:showVal val="0"/>
          <c:showCatName val="0"/>
          <c:showSerName val="0"/>
          <c:showPercent val="0"/>
          <c:showBubbleSize val="0"/>
        </c:dLbls>
        <c:smooth val="0"/>
        <c:axId val="1438166160"/>
        <c:axId val="1438165328"/>
      </c:lineChart>
      <c:dateAx>
        <c:axId val="1438166160"/>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65328"/>
        <c:crosses val="autoZero"/>
        <c:auto val="1"/>
        <c:lblOffset val="100"/>
        <c:baseTimeUnit val="days"/>
      </c:dateAx>
      <c:valAx>
        <c:axId val="14381653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6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FashRing Product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92062554680665"/>
          <c:y val="0.17171296296296298"/>
          <c:w val="0.80301596675415576"/>
          <c:h val="0.70841097987751533"/>
        </c:manualLayout>
      </c:layout>
      <c:lineChart>
        <c:grouping val="standard"/>
        <c:varyColors val="0"/>
        <c:ser>
          <c:idx val="0"/>
          <c:order val="0"/>
          <c:tx>
            <c:strRef>
              <c:f>'Fashring Forecast'!$J$1</c:f>
              <c:strCache>
                <c:ptCount val="1"/>
                <c:pt idx="0">
                  <c:v> Product Cost </c:v>
                </c:pt>
              </c:strCache>
            </c:strRef>
          </c:tx>
          <c:spPr>
            <a:ln w="28575" cap="rnd">
              <a:solidFill>
                <a:schemeClr val="accent1"/>
              </a:solidFill>
              <a:round/>
            </a:ln>
            <a:effectLst/>
          </c:spPr>
          <c:marker>
            <c:symbol val="none"/>
          </c:marker>
          <c:cat>
            <c:numRef>
              <c:f>'Fashring Forecast'!$A$3:$A$732</c:f>
              <c:numCache>
                <c:formatCode>m/d/yyyy</c:formatCode>
                <c:ptCount val="730"/>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numCache>
            </c:numRef>
          </c:cat>
          <c:val>
            <c:numRef>
              <c:f>'Fashring Forecast'!$J$2:$J$732</c:f>
              <c:numCache>
                <c:formatCode>_("$"* #,##0.00_);_("$"* \(#,##0.00\);_("$"* "-"??_);_(@_)</c:formatCode>
                <c:ptCount val="731"/>
                <c:pt idx="0">
                  <c:v>0</c:v>
                </c:pt>
                <c:pt idx="1">
                  <c:v>0</c:v>
                </c:pt>
                <c:pt idx="2">
                  <c:v>0</c:v>
                </c:pt>
                <c:pt idx="3">
                  <c:v>0</c:v>
                </c:pt>
                <c:pt idx="4">
                  <c:v>0</c:v>
                </c:pt>
                <c:pt idx="5">
                  <c:v>0</c:v>
                </c:pt>
                <c:pt idx="6">
                  <c:v>0</c:v>
                </c:pt>
                <c:pt idx="7">
                  <c:v>0</c:v>
                </c:pt>
                <c:pt idx="8">
                  <c:v>0</c:v>
                </c:pt>
                <c:pt idx="9">
                  <c:v>0</c:v>
                </c:pt>
                <c:pt idx="10">
                  <c:v>0</c:v>
                </c:pt>
                <c:pt idx="11">
                  <c:v>10730.375078074883</c:v>
                </c:pt>
                <c:pt idx="12">
                  <c:v>0</c:v>
                </c:pt>
                <c:pt idx="13">
                  <c:v>0</c:v>
                </c:pt>
                <c:pt idx="14">
                  <c:v>0</c:v>
                </c:pt>
                <c:pt idx="15">
                  <c:v>0</c:v>
                </c:pt>
                <c:pt idx="16">
                  <c:v>0</c:v>
                </c:pt>
                <c:pt idx="17">
                  <c:v>0</c:v>
                </c:pt>
                <c:pt idx="18">
                  <c:v>10730.375078074883</c:v>
                </c:pt>
                <c:pt idx="19">
                  <c:v>0</c:v>
                </c:pt>
                <c:pt idx="20">
                  <c:v>0</c:v>
                </c:pt>
                <c:pt idx="21">
                  <c:v>0</c:v>
                </c:pt>
                <c:pt idx="22">
                  <c:v>0</c:v>
                </c:pt>
                <c:pt idx="23">
                  <c:v>0</c:v>
                </c:pt>
                <c:pt idx="24">
                  <c:v>0</c:v>
                </c:pt>
                <c:pt idx="25">
                  <c:v>0</c:v>
                </c:pt>
                <c:pt idx="26">
                  <c:v>10730.375078074883</c:v>
                </c:pt>
                <c:pt idx="27">
                  <c:v>0</c:v>
                </c:pt>
                <c:pt idx="28">
                  <c:v>0</c:v>
                </c:pt>
                <c:pt idx="29">
                  <c:v>0</c:v>
                </c:pt>
                <c:pt idx="30">
                  <c:v>0</c:v>
                </c:pt>
                <c:pt idx="31">
                  <c:v>0</c:v>
                </c:pt>
                <c:pt idx="32">
                  <c:v>0</c:v>
                </c:pt>
                <c:pt idx="33">
                  <c:v>10730.375078074883</c:v>
                </c:pt>
                <c:pt idx="34">
                  <c:v>0</c:v>
                </c:pt>
                <c:pt idx="35">
                  <c:v>0</c:v>
                </c:pt>
                <c:pt idx="36">
                  <c:v>0</c:v>
                </c:pt>
                <c:pt idx="37">
                  <c:v>0</c:v>
                </c:pt>
                <c:pt idx="38">
                  <c:v>0</c:v>
                </c:pt>
                <c:pt idx="39">
                  <c:v>0</c:v>
                </c:pt>
                <c:pt idx="40">
                  <c:v>10730.375078074883</c:v>
                </c:pt>
                <c:pt idx="41">
                  <c:v>0</c:v>
                </c:pt>
                <c:pt idx="42">
                  <c:v>0</c:v>
                </c:pt>
                <c:pt idx="43">
                  <c:v>0</c:v>
                </c:pt>
                <c:pt idx="44">
                  <c:v>0</c:v>
                </c:pt>
                <c:pt idx="45">
                  <c:v>0</c:v>
                </c:pt>
                <c:pt idx="46">
                  <c:v>0</c:v>
                </c:pt>
                <c:pt idx="47">
                  <c:v>0</c:v>
                </c:pt>
                <c:pt idx="48">
                  <c:v>10730.375078074883</c:v>
                </c:pt>
                <c:pt idx="49">
                  <c:v>0</c:v>
                </c:pt>
                <c:pt idx="50">
                  <c:v>0</c:v>
                </c:pt>
                <c:pt idx="51">
                  <c:v>0</c:v>
                </c:pt>
                <c:pt idx="52">
                  <c:v>0</c:v>
                </c:pt>
                <c:pt idx="53">
                  <c:v>0</c:v>
                </c:pt>
                <c:pt idx="54">
                  <c:v>0</c:v>
                </c:pt>
                <c:pt idx="55">
                  <c:v>10730.375078074883</c:v>
                </c:pt>
                <c:pt idx="56">
                  <c:v>0</c:v>
                </c:pt>
                <c:pt idx="57">
                  <c:v>0</c:v>
                </c:pt>
                <c:pt idx="58">
                  <c:v>0</c:v>
                </c:pt>
                <c:pt idx="59">
                  <c:v>0</c:v>
                </c:pt>
                <c:pt idx="60">
                  <c:v>0</c:v>
                </c:pt>
                <c:pt idx="61">
                  <c:v>0</c:v>
                </c:pt>
                <c:pt idx="62">
                  <c:v>0</c:v>
                </c:pt>
                <c:pt idx="63">
                  <c:v>10730.375078074883</c:v>
                </c:pt>
                <c:pt idx="64">
                  <c:v>0</c:v>
                </c:pt>
                <c:pt idx="65">
                  <c:v>0</c:v>
                </c:pt>
                <c:pt idx="66">
                  <c:v>0</c:v>
                </c:pt>
                <c:pt idx="67">
                  <c:v>0</c:v>
                </c:pt>
                <c:pt idx="68">
                  <c:v>0</c:v>
                </c:pt>
                <c:pt idx="69">
                  <c:v>0</c:v>
                </c:pt>
                <c:pt idx="70">
                  <c:v>10730.375078074883</c:v>
                </c:pt>
                <c:pt idx="71">
                  <c:v>0</c:v>
                </c:pt>
                <c:pt idx="72">
                  <c:v>0</c:v>
                </c:pt>
                <c:pt idx="73">
                  <c:v>0</c:v>
                </c:pt>
                <c:pt idx="74">
                  <c:v>0</c:v>
                </c:pt>
                <c:pt idx="75">
                  <c:v>0</c:v>
                </c:pt>
                <c:pt idx="76">
                  <c:v>0</c:v>
                </c:pt>
                <c:pt idx="77">
                  <c:v>0</c:v>
                </c:pt>
                <c:pt idx="78">
                  <c:v>10730.375078074883</c:v>
                </c:pt>
                <c:pt idx="79">
                  <c:v>0</c:v>
                </c:pt>
                <c:pt idx="80">
                  <c:v>0</c:v>
                </c:pt>
                <c:pt idx="81">
                  <c:v>0</c:v>
                </c:pt>
                <c:pt idx="82">
                  <c:v>0</c:v>
                </c:pt>
                <c:pt idx="83">
                  <c:v>0</c:v>
                </c:pt>
                <c:pt idx="84">
                  <c:v>0</c:v>
                </c:pt>
                <c:pt idx="85">
                  <c:v>10730.375078074883</c:v>
                </c:pt>
                <c:pt idx="86">
                  <c:v>0</c:v>
                </c:pt>
                <c:pt idx="87">
                  <c:v>0</c:v>
                </c:pt>
                <c:pt idx="88">
                  <c:v>0</c:v>
                </c:pt>
                <c:pt idx="89">
                  <c:v>0</c:v>
                </c:pt>
                <c:pt idx="90">
                  <c:v>0</c:v>
                </c:pt>
                <c:pt idx="91">
                  <c:v>0</c:v>
                </c:pt>
                <c:pt idx="92">
                  <c:v>0</c:v>
                </c:pt>
                <c:pt idx="93">
                  <c:v>10730.375078074883</c:v>
                </c:pt>
                <c:pt idx="94">
                  <c:v>0</c:v>
                </c:pt>
                <c:pt idx="95">
                  <c:v>0</c:v>
                </c:pt>
                <c:pt idx="96">
                  <c:v>0</c:v>
                </c:pt>
                <c:pt idx="97">
                  <c:v>0</c:v>
                </c:pt>
                <c:pt idx="98">
                  <c:v>0</c:v>
                </c:pt>
                <c:pt idx="99">
                  <c:v>0</c:v>
                </c:pt>
                <c:pt idx="100">
                  <c:v>10730.375078074883</c:v>
                </c:pt>
                <c:pt idx="101">
                  <c:v>0</c:v>
                </c:pt>
                <c:pt idx="102">
                  <c:v>0</c:v>
                </c:pt>
                <c:pt idx="103">
                  <c:v>0</c:v>
                </c:pt>
                <c:pt idx="104">
                  <c:v>0</c:v>
                </c:pt>
                <c:pt idx="105">
                  <c:v>0</c:v>
                </c:pt>
                <c:pt idx="106">
                  <c:v>0</c:v>
                </c:pt>
                <c:pt idx="107">
                  <c:v>0</c:v>
                </c:pt>
                <c:pt idx="108">
                  <c:v>10730.375078074883</c:v>
                </c:pt>
                <c:pt idx="109">
                  <c:v>0</c:v>
                </c:pt>
                <c:pt idx="110">
                  <c:v>0</c:v>
                </c:pt>
                <c:pt idx="111">
                  <c:v>0</c:v>
                </c:pt>
                <c:pt idx="112">
                  <c:v>0</c:v>
                </c:pt>
                <c:pt idx="113">
                  <c:v>0</c:v>
                </c:pt>
                <c:pt idx="114">
                  <c:v>0</c:v>
                </c:pt>
                <c:pt idx="115">
                  <c:v>10730.375078074883</c:v>
                </c:pt>
                <c:pt idx="116">
                  <c:v>0</c:v>
                </c:pt>
                <c:pt idx="117">
                  <c:v>0</c:v>
                </c:pt>
                <c:pt idx="118">
                  <c:v>0</c:v>
                </c:pt>
                <c:pt idx="119">
                  <c:v>0</c:v>
                </c:pt>
                <c:pt idx="120">
                  <c:v>0</c:v>
                </c:pt>
                <c:pt idx="121">
                  <c:v>0</c:v>
                </c:pt>
                <c:pt idx="122">
                  <c:v>10730.375078074883</c:v>
                </c:pt>
                <c:pt idx="123">
                  <c:v>0</c:v>
                </c:pt>
                <c:pt idx="124">
                  <c:v>0</c:v>
                </c:pt>
                <c:pt idx="125">
                  <c:v>0</c:v>
                </c:pt>
                <c:pt idx="126">
                  <c:v>0</c:v>
                </c:pt>
                <c:pt idx="127">
                  <c:v>0</c:v>
                </c:pt>
                <c:pt idx="128">
                  <c:v>0</c:v>
                </c:pt>
                <c:pt idx="129">
                  <c:v>0</c:v>
                </c:pt>
                <c:pt idx="130">
                  <c:v>10730.375078074883</c:v>
                </c:pt>
                <c:pt idx="131">
                  <c:v>0</c:v>
                </c:pt>
                <c:pt idx="132">
                  <c:v>0</c:v>
                </c:pt>
                <c:pt idx="133">
                  <c:v>0</c:v>
                </c:pt>
                <c:pt idx="134">
                  <c:v>0</c:v>
                </c:pt>
                <c:pt idx="135">
                  <c:v>0</c:v>
                </c:pt>
                <c:pt idx="136">
                  <c:v>0</c:v>
                </c:pt>
                <c:pt idx="137">
                  <c:v>10730.375078074883</c:v>
                </c:pt>
                <c:pt idx="138">
                  <c:v>0</c:v>
                </c:pt>
                <c:pt idx="139">
                  <c:v>0</c:v>
                </c:pt>
                <c:pt idx="140">
                  <c:v>0</c:v>
                </c:pt>
                <c:pt idx="141">
                  <c:v>0</c:v>
                </c:pt>
                <c:pt idx="142">
                  <c:v>0</c:v>
                </c:pt>
                <c:pt idx="143">
                  <c:v>0</c:v>
                </c:pt>
                <c:pt idx="144">
                  <c:v>0</c:v>
                </c:pt>
                <c:pt idx="145">
                  <c:v>10730.375078074883</c:v>
                </c:pt>
                <c:pt idx="146">
                  <c:v>0</c:v>
                </c:pt>
                <c:pt idx="147">
                  <c:v>0</c:v>
                </c:pt>
                <c:pt idx="148">
                  <c:v>0</c:v>
                </c:pt>
                <c:pt idx="149">
                  <c:v>0</c:v>
                </c:pt>
                <c:pt idx="150">
                  <c:v>0</c:v>
                </c:pt>
                <c:pt idx="151">
                  <c:v>0</c:v>
                </c:pt>
                <c:pt idx="152">
                  <c:v>10730.375078074883</c:v>
                </c:pt>
                <c:pt idx="153">
                  <c:v>0</c:v>
                </c:pt>
                <c:pt idx="154">
                  <c:v>0</c:v>
                </c:pt>
                <c:pt idx="155">
                  <c:v>0</c:v>
                </c:pt>
                <c:pt idx="156">
                  <c:v>0</c:v>
                </c:pt>
                <c:pt idx="157">
                  <c:v>0</c:v>
                </c:pt>
                <c:pt idx="158">
                  <c:v>0</c:v>
                </c:pt>
                <c:pt idx="159">
                  <c:v>0</c:v>
                </c:pt>
                <c:pt idx="160">
                  <c:v>10730.375078074883</c:v>
                </c:pt>
                <c:pt idx="161">
                  <c:v>0</c:v>
                </c:pt>
                <c:pt idx="162">
                  <c:v>0</c:v>
                </c:pt>
                <c:pt idx="163">
                  <c:v>0</c:v>
                </c:pt>
                <c:pt idx="164">
                  <c:v>0</c:v>
                </c:pt>
                <c:pt idx="165">
                  <c:v>0</c:v>
                </c:pt>
                <c:pt idx="166">
                  <c:v>0</c:v>
                </c:pt>
                <c:pt idx="167">
                  <c:v>10730.375078074883</c:v>
                </c:pt>
                <c:pt idx="168">
                  <c:v>0</c:v>
                </c:pt>
                <c:pt idx="169">
                  <c:v>0</c:v>
                </c:pt>
                <c:pt idx="170">
                  <c:v>0</c:v>
                </c:pt>
                <c:pt idx="171">
                  <c:v>0</c:v>
                </c:pt>
                <c:pt idx="172">
                  <c:v>0</c:v>
                </c:pt>
                <c:pt idx="173">
                  <c:v>13226.231355767548</c:v>
                </c:pt>
                <c:pt idx="174">
                  <c:v>0</c:v>
                </c:pt>
                <c:pt idx="175">
                  <c:v>0</c:v>
                </c:pt>
                <c:pt idx="176">
                  <c:v>0</c:v>
                </c:pt>
                <c:pt idx="177">
                  <c:v>0</c:v>
                </c:pt>
                <c:pt idx="178">
                  <c:v>0</c:v>
                </c:pt>
                <c:pt idx="179">
                  <c:v>13226.231355767548</c:v>
                </c:pt>
                <c:pt idx="180">
                  <c:v>0</c:v>
                </c:pt>
                <c:pt idx="181">
                  <c:v>0</c:v>
                </c:pt>
                <c:pt idx="182">
                  <c:v>0</c:v>
                </c:pt>
                <c:pt idx="183">
                  <c:v>0</c:v>
                </c:pt>
                <c:pt idx="184">
                  <c:v>0</c:v>
                </c:pt>
                <c:pt idx="185">
                  <c:v>13226.231355767548</c:v>
                </c:pt>
                <c:pt idx="186">
                  <c:v>0</c:v>
                </c:pt>
                <c:pt idx="187">
                  <c:v>0</c:v>
                </c:pt>
                <c:pt idx="188">
                  <c:v>0</c:v>
                </c:pt>
                <c:pt idx="189">
                  <c:v>0</c:v>
                </c:pt>
                <c:pt idx="190">
                  <c:v>0</c:v>
                </c:pt>
                <c:pt idx="191">
                  <c:v>13226.231355767548</c:v>
                </c:pt>
                <c:pt idx="192">
                  <c:v>0</c:v>
                </c:pt>
                <c:pt idx="193">
                  <c:v>0</c:v>
                </c:pt>
                <c:pt idx="194">
                  <c:v>0</c:v>
                </c:pt>
                <c:pt idx="195">
                  <c:v>0</c:v>
                </c:pt>
                <c:pt idx="196">
                  <c:v>0</c:v>
                </c:pt>
                <c:pt idx="197">
                  <c:v>13226.231355767548</c:v>
                </c:pt>
                <c:pt idx="198">
                  <c:v>0</c:v>
                </c:pt>
                <c:pt idx="199">
                  <c:v>0</c:v>
                </c:pt>
                <c:pt idx="200">
                  <c:v>0</c:v>
                </c:pt>
                <c:pt idx="201">
                  <c:v>0</c:v>
                </c:pt>
                <c:pt idx="202">
                  <c:v>0</c:v>
                </c:pt>
                <c:pt idx="203">
                  <c:v>13226.231355767548</c:v>
                </c:pt>
                <c:pt idx="204">
                  <c:v>0</c:v>
                </c:pt>
                <c:pt idx="205">
                  <c:v>0</c:v>
                </c:pt>
                <c:pt idx="206">
                  <c:v>0</c:v>
                </c:pt>
                <c:pt idx="207">
                  <c:v>0</c:v>
                </c:pt>
                <c:pt idx="208">
                  <c:v>0</c:v>
                </c:pt>
                <c:pt idx="209">
                  <c:v>13226.231355767548</c:v>
                </c:pt>
                <c:pt idx="210">
                  <c:v>0</c:v>
                </c:pt>
                <c:pt idx="211">
                  <c:v>0</c:v>
                </c:pt>
                <c:pt idx="212">
                  <c:v>0</c:v>
                </c:pt>
                <c:pt idx="213">
                  <c:v>0</c:v>
                </c:pt>
                <c:pt idx="214">
                  <c:v>0</c:v>
                </c:pt>
                <c:pt idx="215">
                  <c:v>13226.231355767548</c:v>
                </c:pt>
                <c:pt idx="216">
                  <c:v>0</c:v>
                </c:pt>
                <c:pt idx="217">
                  <c:v>0</c:v>
                </c:pt>
                <c:pt idx="218">
                  <c:v>0</c:v>
                </c:pt>
                <c:pt idx="219">
                  <c:v>0</c:v>
                </c:pt>
                <c:pt idx="220">
                  <c:v>0</c:v>
                </c:pt>
                <c:pt idx="221">
                  <c:v>13226.231355767548</c:v>
                </c:pt>
                <c:pt idx="222">
                  <c:v>0</c:v>
                </c:pt>
                <c:pt idx="223">
                  <c:v>0</c:v>
                </c:pt>
                <c:pt idx="224">
                  <c:v>0</c:v>
                </c:pt>
                <c:pt idx="225">
                  <c:v>0</c:v>
                </c:pt>
                <c:pt idx="226">
                  <c:v>0</c:v>
                </c:pt>
                <c:pt idx="227">
                  <c:v>13226.231355767548</c:v>
                </c:pt>
                <c:pt idx="228">
                  <c:v>0</c:v>
                </c:pt>
                <c:pt idx="229">
                  <c:v>0</c:v>
                </c:pt>
                <c:pt idx="230">
                  <c:v>0</c:v>
                </c:pt>
                <c:pt idx="231">
                  <c:v>0</c:v>
                </c:pt>
                <c:pt idx="232">
                  <c:v>0</c:v>
                </c:pt>
                <c:pt idx="233">
                  <c:v>13226.231355767548</c:v>
                </c:pt>
                <c:pt idx="234">
                  <c:v>0</c:v>
                </c:pt>
                <c:pt idx="235">
                  <c:v>0</c:v>
                </c:pt>
                <c:pt idx="236">
                  <c:v>0</c:v>
                </c:pt>
                <c:pt idx="237">
                  <c:v>0</c:v>
                </c:pt>
                <c:pt idx="238">
                  <c:v>0</c:v>
                </c:pt>
                <c:pt idx="239">
                  <c:v>13226.231355767548</c:v>
                </c:pt>
                <c:pt idx="240">
                  <c:v>0</c:v>
                </c:pt>
                <c:pt idx="241">
                  <c:v>0</c:v>
                </c:pt>
                <c:pt idx="242">
                  <c:v>0</c:v>
                </c:pt>
                <c:pt idx="243">
                  <c:v>0</c:v>
                </c:pt>
                <c:pt idx="244">
                  <c:v>0</c:v>
                </c:pt>
                <c:pt idx="245">
                  <c:v>0</c:v>
                </c:pt>
                <c:pt idx="246">
                  <c:v>13226.231355767548</c:v>
                </c:pt>
                <c:pt idx="247">
                  <c:v>0</c:v>
                </c:pt>
                <c:pt idx="248">
                  <c:v>0</c:v>
                </c:pt>
                <c:pt idx="249">
                  <c:v>0</c:v>
                </c:pt>
                <c:pt idx="250">
                  <c:v>0</c:v>
                </c:pt>
                <c:pt idx="251">
                  <c:v>0</c:v>
                </c:pt>
                <c:pt idx="252">
                  <c:v>13226.231355767548</c:v>
                </c:pt>
                <c:pt idx="253">
                  <c:v>0</c:v>
                </c:pt>
                <c:pt idx="254">
                  <c:v>0</c:v>
                </c:pt>
                <c:pt idx="255">
                  <c:v>0</c:v>
                </c:pt>
                <c:pt idx="256">
                  <c:v>0</c:v>
                </c:pt>
                <c:pt idx="257">
                  <c:v>0</c:v>
                </c:pt>
                <c:pt idx="258">
                  <c:v>13226.231355767548</c:v>
                </c:pt>
                <c:pt idx="259">
                  <c:v>0</c:v>
                </c:pt>
                <c:pt idx="260">
                  <c:v>0</c:v>
                </c:pt>
                <c:pt idx="261">
                  <c:v>0</c:v>
                </c:pt>
                <c:pt idx="262">
                  <c:v>0</c:v>
                </c:pt>
                <c:pt idx="263">
                  <c:v>0</c:v>
                </c:pt>
                <c:pt idx="264">
                  <c:v>13226.231355767548</c:v>
                </c:pt>
                <c:pt idx="265">
                  <c:v>0</c:v>
                </c:pt>
                <c:pt idx="266">
                  <c:v>0</c:v>
                </c:pt>
                <c:pt idx="267">
                  <c:v>0</c:v>
                </c:pt>
                <c:pt idx="268">
                  <c:v>0</c:v>
                </c:pt>
                <c:pt idx="269">
                  <c:v>0</c:v>
                </c:pt>
                <c:pt idx="270">
                  <c:v>0</c:v>
                </c:pt>
                <c:pt idx="271">
                  <c:v>10730.375078074883</c:v>
                </c:pt>
                <c:pt idx="272">
                  <c:v>0</c:v>
                </c:pt>
                <c:pt idx="273">
                  <c:v>0</c:v>
                </c:pt>
                <c:pt idx="274">
                  <c:v>0</c:v>
                </c:pt>
                <c:pt idx="275">
                  <c:v>0</c:v>
                </c:pt>
                <c:pt idx="276">
                  <c:v>0</c:v>
                </c:pt>
                <c:pt idx="277">
                  <c:v>0</c:v>
                </c:pt>
                <c:pt idx="278">
                  <c:v>0</c:v>
                </c:pt>
                <c:pt idx="279">
                  <c:v>10730.375078074883</c:v>
                </c:pt>
                <c:pt idx="280">
                  <c:v>0</c:v>
                </c:pt>
                <c:pt idx="281">
                  <c:v>0</c:v>
                </c:pt>
                <c:pt idx="282">
                  <c:v>0</c:v>
                </c:pt>
                <c:pt idx="283">
                  <c:v>0</c:v>
                </c:pt>
                <c:pt idx="284">
                  <c:v>0</c:v>
                </c:pt>
                <c:pt idx="285">
                  <c:v>0</c:v>
                </c:pt>
                <c:pt idx="286">
                  <c:v>10730.375078074883</c:v>
                </c:pt>
                <c:pt idx="287">
                  <c:v>0</c:v>
                </c:pt>
                <c:pt idx="288">
                  <c:v>0</c:v>
                </c:pt>
                <c:pt idx="289">
                  <c:v>0</c:v>
                </c:pt>
                <c:pt idx="290">
                  <c:v>0</c:v>
                </c:pt>
                <c:pt idx="291">
                  <c:v>0</c:v>
                </c:pt>
                <c:pt idx="292">
                  <c:v>0</c:v>
                </c:pt>
                <c:pt idx="293">
                  <c:v>0</c:v>
                </c:pt>
                <c:pt idx="294">
                  <c:v>10730.375078074883</c:v>
                </c:pt>
                <c:pt idx="295">
                  <c:v>0</c:v>
                </c:pt>
                <c:pt idx="296">
                  <c:v>0</c:v>
                </c:pt>
                <c:pt idx="297">
                  <c:v>0</c:v>
                </c:pt>
                <c:pt idx="298">
                  <c:v>0</c:v>
                </c:pt>
                <c:pt idx="299">
                  <c:v>0</c:v>
                </c:pt>
                <c:pt idx="300">
                  <c:v>0</c:v>
                </c:pt>
                <c:pt idx="301">
                  <c:v>10730.375078074883</c:v>
                </c:pt>
                <c:pt idx="302">
                  <c:v>0</c:v>
                </c:pt>
                <c:pt idx="303">
                  <c:v>0</c:v>
                </c:pt>
                <c:pt idx="304">
                  <c:v>0</c:v>
                </c:pt>
                <c:pt idx="305">
                  <c:v>0</c:v>
                </c:pt>
                <c:pt idx="306">
                  <c:v>0</c:v>
                </c:pt>
                <c:pt idx="307">
                  <c:v>0</c:v>
                </c:pt>
                <c:pt idx="308">
                  <c:v>0</c:v>
                </c:pt>
                <c:pt idx="309">
                  <c:v>10730.375078074883</c:v>
                </c:pt>
                <c:pt idx="310">
                  <c:v>0</c:v>
                </c:pt>
                <c:pt idx="311">
                  <c:v>0</c:v>
                </c:pt>
                <c:pt idx="312">
                  <c:v>0</c:v>
                </c:pt>
                <c:pt idx="313">
                  <c:v>0</c:v>
                </c:pt>
                <c:pt idx="314">
                  <c:v>0</c:v>
                </c:pt>
                <c:pt idx="315">
                  <c:v>0</c:v>
                </c:pt>
                <c:pt idx="316">
                  <c:v>10730.375078074883</c:v>
                </c:pt>
                <c:pt idx="317">
                  <c:v>0</c:v>
                </c:pt>
                <c:pt idx="318">
                  <c:v>0</c:v>
                </c:pt>
                <c:pt idx="319">
                  <c:v>0</c:v>
                </c:pt>
                <c:pt idx="320">
                  <c:v>0</c:v>
                </c:pt>
                <c:pt idx="321">
                  <c:v>0</c:v>
                </c:pt>
                <c:pt idx="322">
                  <c:v>0</c:v>
                </c:pt>
                <c:pt idx="323">
                  <c:v>0</c:v>
                </c:pt>
                <c:pt idx="324">
                  <c:v>10730.375078074883</c:v>
                </c:pt>
                <c:pt idx="325">
                  <c:v>0</c:v>
                </c:pt>
                <c:pt idx="326">
                  <c:v>0</c:v>
                </c:pt>
                <c:pt idx="327">
                  <c:v>0</c:v>
                </c:pt>
                <c:pt idx="328">
                  <c:v>0</c:v>
                </c:pt>
                <c:pt idx="329">
                  <c:v>0</c:v>
                </c:pt>
                <c:pt idx="330">
                  <c:v>0</c:v>
                </c:pt>
                <c:pt idx="331">
                  <c:v>10730.375078074883</c:v>
                </c:pt>
                <c:pt idx="332">
                  <c:v>0</c:v>
                </c:pt>
                <c:pt idx="333">
                  <c:v>0</c:v>
                </c:pt>
                <c:pt idx="334">
                  <c:v>0</c:v>
                </c:pt>
                <c:pt idx="335">
                  <c:v>0</c:v>
                </c:pt>
                <c:pt idx="336">
                  <c:v>0</c:v>
                </c:pt>
                <c:pt idx="337">
                  <c:v>0</c:v>
                </c:pt>
                <c:pt idx="338">
                  <c:v>10730.375078074883</c:v>
                </c:pt>
                <c:pt idx="339">
                  <c:v>0</c:v>
                </c:pt>
                <c:pt idx="340">
                  <c:v>0</c:v>
                </c:pt>
                <c:pt idx="341">
                  <c:v>0</c:v>
                </c:pt>
                <c:pt idx="342">
                  <c:v>0</c:v>
                </c:pt>
                <c:pt idx="343">
                  <c:v>0</c:v>
                </c:pt>
                <c:pt idx="344">
                  <c:v>0</c:v>
                </c:pt>
                <c:pt idx="345">
                  <c:v>0</c:v>
                </c:pt>
                <c:pt idx="346">
                  <c:v>10730.375078074883</c:v>
                </c:pt>
                <c:pt idx="347">
                  <c:v>0</c:v>
                </c:pt>
                <c:pt idx="348">
                  <c:v>0</c:v>
                </c:pt>
                <c:pt idx="349">
                  <c:v>0</c:v>
                </c:pt>
                <c:pt idx="350">
                  <c:v>0</c:v>
                </c:pt>
                <c:pt idx="351">
                  <c:v>0</c:v>
                </c:pt>
                <c:pt idx="352">
                  <c:v>0</c:v>
                </c:pt>
                <c:pt idx="353">
                  <c:v>10730.375078074883</c:v>
                </c:pt>
                <c:pt idx="354">
                  <c:v>0</c:v>
                </c:pt>
                <c:pt idx="355">
                  <c:v>0</c:v>
                </c:pt>
                <c:pt idx="356">
                  <c:v>0</c:v>
                </c:pt>
                <c:pt idx="357">
                  <c:v>0</c:v>
                </c:pt>
                <c:pt idx="358">
                  <c:v>0</c:v>
                </c:pt>
                <c:pt idx="359">
                  <c:v>0</c:v>
                </c:pt>
                <c:pt idx="360">
                  <c:v>0</c:v>
                </c:pt>
                <c:pt idx="361">
                  <c:v>10730.375078074883</c:v>
                </c:pt>
                <c:pt idx="362">
                  <c:v>0</c:v>
                </c:pt>
                <c:pt idx="363">
                  <c:v>0</c:v>
                </c:pt>
                <c:pt idx="364">
                  <c:v>0</c:v>
                </c:pt>
                <c:pt idx="365">
                  <c:v>0</c:v>
                </c:pt>
                <c:pt idx="366">
                  <c:v>0</c:v>
                </c:pt>
                <c:pt idx="367">
                  <c:v>0</c:v>
                </c:pt>
                <c:pt idx="368">
                  <c:v>10730.375078074883</c:v>
                </c:pt>
                <c:pt idx="369">
                  <c:v>0</c:v>
                </c:pt>
                <c:pt idx="370">
                  <c:v>0</c:v>
                </c:pt>
                <c:pt idx="371">
                  <c:v>0</c:v>
                </c:pt>
                <c:pt idx="372">
                  <c:v>0</c:v>
                </c:pt>
                <c:pt idx="373">
                  <c:v>0</c:v>
                </c:pt>
                <c:pt idx="374">
                  <c:v>0</c:v>
                </c:pt>
                <c:pt idx="375">
                  <c:v>0</c:v>
                </c:pt>
                <c:pt idx="376">
                  <c:v>10730.375078074883</c:v>
                </c:pt>
                <c:pt idx="377">
                  <c:v>0</c:v>
                </c:pt>
                <c:pt idx="378">
                  <c:v>0</c:v>
                </c:pt>
                <c:pt idx="379">
                  <c:v>0</c:v>
                </c:pt>
                <c:pt idx="380">
                  <c:v>0</c:v>
                </c:pt>
                <c:pt idx="381">
                  <c:v>0</c:v>
                </c:pt>
                <c:pt idx="382">
                  <c:v>0</c:v>
                </c:pt>
                <c:pt idx="383">
                  <c:v>10730.375078074883</c:v>
                </c:pt>
                <c:pt idx="384">
                  <c:v>0</c:v>
                </c:pt>
                <c:pt idx="385">
                  <c:v>0</c:v>
                </c:pt>
                <c:pt idx="386">
                  <c:v>0</c:v>
                </c:pt>
                <c:pt idx="387">
                  <c:v>0</c:v>
                </c:pt>
                <c:pt idx="388">
                  <c:v>0</c:v>
                </c:pt>
                <c:pt idx="389">
                  <c:v>0</c:v>
                </c:pt>
                <c:pt idx="390">
                  <c:v>0</c:v>
                </c:pt>
                <c:pt idx="391">
                  <c:v>10730.375078074883</c:v>
                </c:pt>
                <c:pt idx="392">
                  <c:v>0</c:v>
                </c:pt>
                <c:pt idx="393">
                  <c:v>0</c:v>
                </c:pt>
                <c:pt idx="394">
                  <c:v>0</c:v>
                </c:pt>
                <c:pt idx="395">
                  <c:v>0</c:v>
                </c:pt>
                <c:pt idx="396">
                  <c:v>0</c:v>
                </c:pt>
                <c:pt idx="397">
                  <c:v>0</c:v>
                </c:pt>
                <c:pt idx="398">
                  <c:v>10730.375078074883</c:v>
                </c:pt>
                <c:pt idx="399">
                  <c:v>0</c:v>
                </c:pt>
                <c:pt idx="400">
                  <c:v>0</c:v>
                </c:pt>
                <c:pt idx="401">
                  <c:v>0</c:v>
                </c:pt>
                <c:pt idx="402">
                  <c:v>0</c:v>
                </c:pt>
                <c:pt idx="403">
                  <c:v>0</c:v>
                </c:pt>
                <c:pt idx="404">
                  <c:v>0</c:v>
                </c:pt>
                <c:pt idx="405">
                  <c:v>0</c:v>
                </c:pt>
                <c:pt idx="406">
                  <c:v>10730.375078074883</c:v>
                </c:pt>
                <c:pt idx="407">
                  <c:v>0</c:v>
                </c:pt>
                <c:pt idx="408">
                  <c:v>0</c:v>
                </c:pt>
                <c:pt idx="409">
                  <c:v>0</c:v>
                </c:pt>
                <c:pt idx="410">
                  <c:v>0</c:v>
                </c:pt>
                <c:pt idx="411">
                  <c:v>0</c:v>
                </c:pt>
                <c:pt idx="412">
                  <c:v>0</c:v>
                </c:pt>
                <c:pt idx="413">
                  <c:v>10730.375078074883</c:v>
                </c:pt>
                <c:pt idx="414">
                  <c:v>0</c:v>
                </c:pt>
                <c:pt idx="415">
                  <c:v>0</c:v>
                </c:pt>
                <c:pt idx="416">
                  <c:v>0</c:v>
                </c:pt>
                <c:pt idx="417">
                  <c:v>0</c:v>
                </c:pt>
                <c:pt idx="418">
                  <c:v>0</c:v>
                </c:pt>
                <c:pt idx="419">
                  <c:v>0</c:v>
                </c:pt>
                <c:pt idx="420">
                  <c:v>10730.375078074883</c:v>
                </c:pt>
                <c:pt idx="421">
                  <c:v>0</c:v>
                </c:pt>
                <c:pt idx="422">
                  <c:v>0</c:v>
                </c:pt>
                <c:pt idx="423">
                  <c:v>0</c:v>
                </c:pt>
                <c:pt idx="424">
                  <c:v>0</c:v>
                </c:pt>
                <c:pt idx="425">
                  <c:v>0</c:v>
                </c:pt>
                <c:pt idx="426">
                  <c:v>0</c:v>
                </c:pt>
                <c:pt idx="427">
                  <c:v>0</c:v>
                </c:pt>
                <c:pt idx="428">
                  <c:v>10730.375078074883</c:v>
                </c:pt>
                <c:pt idx="429">
                  <c:v>0</c:v>
                </c:pt>
                <c:pt idx="430">
                  <c:v>0</c:v>
                </c:pt>
                <c:pt idx="431">
                  <c:v>0</c:v>
                </c:pt>
                <c:pt idx="432">
                  <c:v>0</c:v>
                </c:pt>
                <c:pt idx="433">
                  <c:v>0</c:v>
                </c:pt>
                <c:pt idx="434">
                  <c:v>0</c:v>
                </c:pt>
                <c:pt idx="435">
                  <c:v>10730.375078074883</c:v>
                </c:pt>
                <c:pt idx="436">
                  <c:v>0</c:v>
                </c:pt>
                <c:pt idx="437">
                  <c:v>0</c:v>
                </c:pt>
                <c:pt idx="438">
                  <c:v>0</c:v>
                </c:pt>
                <c:pt idx="439">
                  <c:v>0</c:v>
                </c:pt>
                <c:pt idx="440">
                  <c:v>0</c:v>
                </c:pt>
                <c:pt idx="441">
                  <c:v>0</c:v>
                </c:pt>
                <c:pt idx="442">
                  <c:v>0</c:v>
                </c:pt>
                <c:pt idx="443">
                  <c:v>10730.375078074883</c:v>
                </c:pt>
                <c:pt idx="444">
                  <c:v>0</c:v>
                </c:pt>
                <c:pt idx="445">
                  <c:v>0</c:v>
                </c:pt>
                <c:pt idx="446">
                  <c:v>0</c:v>
                </c:pt>
                <c:pt idx="447">
                  <c:v>0</c:v>
                </c:pt>
                <c:pt idx="448">
                  <c:v>0</c:v>
                </c:pt>
                <c:pt idx="449">
                  <c:v>0</c:v>
                </c:pt>
                <c:pt idx="450">
                  <c:v>10730.375078074883</c:v>
                </c:pt>
                <c:pt idx="451">
                  <c:v>0</c:v>
                </c:pt>
                <c:pt idx="452">
                  <c:v>0</c:v>
                </c:pt>
                <c:pt idx="453">
                  <c:v>0</c:v>
                </c:pt>
                <c:pt idx="454">
                  <c:v>0</c:v>
                </c:pt>
                <c:pt idx="455">
                  <c:v>0</c:v>
                </c:pt>
                <c:pt idx="456">
                  <c:v>0</c:v>
                </c:pt>
                <c:pt idx="457">
                  <c:v>0</c:v>
                </c:pt>
                <c:pt idx="458">
                  <c:v>10730.375078074883</c:v>
                </c:pt>
                <c:pt idx="459">
                  <c:v>0</c:v>
                </c:pt>
                <c:pt idx="460">
                  <c:v>0</c:v>
                </c:pt>
                <c:pt idx="461">
                  <c:v>0</c:v>
                </c:pt>
                <c:pt idx="462">
                  <c:v>0</c:v>
                </c:pt>
                <c:pt idx="463">
                  <c:v>0</c:v>
                </c:pt>
                <c:pt idx="464">
                  <c:v>0</c:v>
                </c:pt>
                <c:pt idx="465">
                  <c:v>10730.375078074883</c:v>
                </c:pt>
                <c:pt idx="466">
                  <c:v>0</c:v>
                </c:pt>
                <c:pt idx="467">
                  <c:v>0</c:v>
                </c:pt>
                <c:pt idx="468">
                  <c:v>0</c:v>
                </c:pt>
                <c:pt idx="469">
                  <c:v>0</c:v>
                </c:pt>
                <c:pt idx="470">
                  <c:v>0</c:v>
                </c:pt>
                <c:pt idx="471">
                  <c:v>0</c:v>
                </c:pt>
                <c:pt idx="472">
                  <c:v>0</c:v>
                </c:pt>
                <c:pt idx="473">
                  <c:v>10730.375078074883</c:v>
                </c:pt>
                <c:pt idx="474">
                  <c:v>0</c:v>
                </c:pt>
                <c:pt idx="475">
                  <c:v>0</c:v>
                </c:pt>
                <c:pt idx="476">
                  <c:v>0</c:v>
                </c:pt>
                <c:pt idx="477">
                  <c:v>0</c:v>
                </c:pt>
                <c:pt idx="478">
                  <c:v>0</c:v>
                </c:pt>
                <c:pt idx="479">
                  <c:v>0</c:v>
                </c:pt>
                <c:pt idx="480">
                  <c:v>10730.375078074883</c:v>
                </c:pt>
                <c:pt idx="481">
                  <c:v>0</c:v>
                </c:pt>
                <c:pt idx="482">
                  <c:v>0</c:v>
                </c:pt>
                <c:pt idx="483">
                  <c:v>0</c:v>
                </c:pt>
                <c:pt idx="484">
                  <c:v>0</c:v>
                </c:pt>
                <c:pt idx="485">
                  <c:v>0</c:v>
                </c:pt>
                <c:pt idx="486">
                  <c:v>0</c:v>
                </c:pt>
                <c:pt idx="487">
                  <c:v>0</c:v>
                </c:pt>
                <c:pt idx="488">
                  <c:v>10730.375078074883</c:v>
                </c:pt>
                <c:pt idx="489">
                  <c:v>0</c:v>
                </c:pt>
                <c:pt idx="490">
                  <c:v>0</c:v>
                </c:pt>
                <c:pt idx="491">
                  <c:v>0</c:v>
                </c:pt>
                <c:pt idx="492">
                  <c:v>0</c:v>
                </c:pt>
                <c:pt idx="493">
                  <c:v>0</c:v>
                </c:pt>
                <c:pt idx="494">
                  <c:v>0</c:v>
                </c:pt>
                <c:pt idx="495">
                  <c:v>10730.375078074883</c:v>
                </c:pt>
                <c:pt idx="496">
                  <c:v>0</c:v>
                </c:pt>
                <c:pt idx="497">
                  <c:v>0</c:v>
                </c:pt>
                <c:pt idx="498">
                  <c:v>0</c:v>
                </c:pt>
                <c:pt idx="499">
                  <c:v>0</c:v>
                </c:pt>
                <c:pt idx="500">
                  <c:v>0</c:v>
                </c:pt>
                <c:pt idx="501">
                  <c:v>0</c:v>
                </c:pt>
                <c:pt idx="502">
                  <c:v>10730.375078074883</c:v>
                </c:pt>
                <c:pt idx="503">
                  <c:v>0</c:v>
                </c:pt>
                <c:pt idx="504">
                  <c:v>0</c:v>
                </c:pt>
                <c:pt idx="505">
                  <c:v>0</c:v>
                </c:pt>
                <c:pt idx="506">
                  <c:v>0</c:v>
                </c:pt>
                <c:pt idx="507">
                  <c:v>0</c:v>
                </c:pt>
                <c:pt idx="508">
                  <c:v>0</c:v>
                </c:pt>
                <c:pt idx="509">
                  <c:v>0</c:v>
                </c:pt>
                <c:pt idx="510">
                  <c:v>10730.375078074883</c:v>
                </c:pt>
                <c:pt idx="511">
                  <c:v>0</c:v>
                </c:pt>
                <c:pt idx="512">
                  <c:v>0</c:v>
                </c:pt>
                <c:pt idx="513">
                  <c:v>0</c:v>
                </c:pt>
                <c:pt idx="514">
                  <c:v>0</c:v>
                </c:pt>
                <c:pt idx="515">
                  <c:v>0</c:v>
                </c:pt>
                <c:pt idx="516">
                  <c:v>0</c:v>
                </c:pt>
                <c:pt idx="517">
                  <c:v>10730.375078074883</c:v>
                </c:pt>
                <c:pt idx="518">
                  <c:v>0</c:v>
                </c:pt>
                <c:pt idx="519">
                  <c:v>0</c:v>
                </c:pt>
                <c:pt idx="520">
                  <c:v>0</c:v>
                </c:pt>
                <c:pt idx="521">
                  <c:v>0</c:v>
                </c:pt>
                <c:pt idx="522">
                  <c:v>0</c:v>
                </c:pt>
                <c:pt idx="523">
                  <c:v>0</c:v>
                </c:pt>
                <c:pt idx="524">
                  <c:v>0</c:v>
                </c:pt>
                <c:pt idx="525">
                  <c:v>10730.375078074883</c:v>
                </c:pt>
                <c:pt idx="526">
                  <c:v>0</c:v>
                </c:pt>
                <c:pt idx="527">
                  <c:v>0</c:v>
                </c:pt>
                <c:pt idx="528">
                  <c:v>0</c:v>
                </c:pt>
                <c:pt idx="529">
                  <c:v>0</c:v>
                </c:pt>
                <c:pt idx="530">
                  <c:v>0</c:v>
                </c:pt>
                <c:pt idx="531">
                  <c:v>0</c:v>
                </c:pt>
                <c:pt idx="532">
                  <c:v>10730.375078074883</c:v>
                </c:pt>
                <c:pt idx="533">
                  <c:v>0</c:v>
                </c:pt>
                <c:pt idx="534">
                  <c:v>0</c:v>
                </c:pt>
                <c:pt idx="535">
                  <c:v>0</c:v>
                </c:pt>
                <c:pt idx="536">
                  <c:v>0</c:v>
                </c:pt>
                <c:pt idx="537">
                  <c:v>0</c:v>
                </c:pt>
                <c:pt idx="538">
                  <c:v>13226.231355767548</c:v>
                </c:pt>
                <c:pt idx="539">
                  <c:v>0</c:v>
                </c:pt>
                <c:pt idx="540">
                  <c:v>0</c:v>
                </c:pt>
                <c:pt idx="541">
                  <c:v>0</c:v>
                </c:pt>
                <c:pt idx="542">
                  <c:v>0</c:v>
                </c:pt>
                <c:pt idx="543">
                  <c:v>0</c:v>
                </c:pt>
                <c:pt idx="544">
                  <c:v>13226.231355767548</c:v>
                </c:pt>
                <c:pt idx="545">
                  <c:v>0</c:v>
                </c:pt>
                <c:pt idx="546">
                  <c:v>0</c:v>
                </c:pt>
                <c:pt idx="547">
                  <c:v>0</c:v>
                </c:pt>
                <c:pt idx="548">
                  <c:v>0</c:v>
                </c:pt>
                <c:pt idx="549">
                  <c:v>0</c:v>
                </c:pt>
                <c:pt idx="550">
                  <c:v>13226.231355767548</c:v>
                </c:pt>
                <c:pt idx="551">
                  <c:v>0</c:v>
                </c:pt>
                <c:pt idx="552">
                  <c:v>0</c:v>
                </c:pt>
                <c:pt idx="553">
                  <c:v>0</c:v>
                </c:pt>
                <c:pt idx="554">
                  <c:v>0</c:v>
                </c:pt>
                <c:pt idx="555">
                  <c:v>0</c:v>
                </c:pt>
                <c:pt idx="556">
                  <c:v>13226.231355767548</c:v>
                </c:pt>
                <c:pt idx="557">
                  <c:v>0</c:v>
                </c:pt>
                <c:pt idx="558">
                  <c:v>0</c:v>
                </c:pt>
                <c:pt idx="559">
                  <c:v>0</c:v>
                </c:pt>
                <c:pt idx="560">
                  <c:v>0</c:v>
                </c:pt>
                <c:pt idx="561">
                  <c:v>0</c:v>
                </c:pt>
                <c:pt idx="562">
                  <c:v>13226.231355767548</c:v>
                </c:pt>
                <c:pt idx="563">
                  <c:v>0</c:v>
                </c:pt>
                <c:pt idx="564">
                  <c:v>0</c:v>
                </c:pt>
                <c:pt idx="565">
                  <c:v>0</c:v>
                </c:pt>
                <c:pt idx="566">
                  <c:v>0</c:v>
                </c:pt>
                <c:pt idx="567">
                  <c:v>0</c:v>
                </c:pt>
                <c:pt idx="568">
                  <c:v>13226.231355767548</c:v>
                </c:pt>
                <c:pt idx="569">
                  <c:v>0</c:v>
                </c:pt>
                <c:pt idx="570">
                  <c:v>0</c:v>
                </c:pt>
                <c:pt idx="571">
                  <c:v>0</c:v>
                </c:pt>
                <c:pt idx="572">
                  <c:v>0</c:v>
                </c:pt>
                <c:pt idx="573">
                  <c:v>0</c:v>
                </c:pt>
                <c:pt idx="574">
                  <c:v>13226.231355767548</c:v>
                </c:pt>
                <c:pt idx="575">
                  <c:v>0</c:v>
                </c:pt>
                <c:pt idx="576">
                  <c:v>0</c:v>
                </c:pt>
                <c:pt idx="577">
                  <c:v>0</c:v>
                </c:pt>
                <c:pt idx="578">
                  <c:v>0</c:v>
                </c:pt>
                <c:pt idx="579">
                  <c:v>0</c:v>
                </c:pt>
                <c:pt idx="580">
                  <c:v>13226.231355767548</c:v>
                </c:pt>
                <c:pt idx="581">
                  <c:v>0</c:v>
                </c:pt>
                <c:pt idx="582">
                  <c:v>0</c:v>
                </c:pt>
                <c:pt idx="583">
                  <c:v>0</c:v>
                </c:pt>
                <c:pt idx="584">
                  <c:v>0</c:v>
                </c:pt>
                <c:pt idx="585">
                  <c:v>0</c:v>
                </c:pt>
                <c:pt idx="586">
                  <c:v>13226.231355767548</c:v>
                </c:pt>
                <c:pt idx="587">
                  <c:v>0</c:v>
                </c:pt>
                <c:pt idx="588">
                  <c:v>0</c:v>
                </c:pt>
                <c:pt idx="589">
                  <c:v>0</c:v>
                </c:pt>
                <c:pt idx="590">
                  <c:v>0</c:v>
                </c:pt>
                <c:pt idx="591">
                  <c:v>0</c:v>
                </c:pt>
                <c:pt idx="592">
                  <c:v>13226.231355767548</c:v>
                </c:pt>
                <c:pt idx="593">
                  <c:v>0</c:v>
                </c:pt>
                <c:pt idx="594">
                  <c:v>0</c:v>
                </c:pt>
                <c:pt idx="595">
                  <c:v>0</c:v>
                </c:pt>
                <c:pt idx="596">
                  <c:v>0</c:v>
                </c:pt>
                <c:pt idx="597">
                  <c:v>0</c:v>
                </c:pt>
                <c:pt idx="598">
                  <c:v>13226.231355767548</c:v>
                </c:pt>
                <c:pt idx="599">
                  <c:v>0</c:v>
                </c:pt>
                <c:pt idx="600">
                  <c:v>0</c:v>
                </c:pt>
                <c:pt idx="601">
                  <c:v>0</c:v>
                </c:pt>
                <c:pt idx="602">
                  <c:v>0</c:v>
                </c:pt>
                <c:pt idx="603">
                  <c:v>0</c:v>
                </c:pt>
                <c:pt idx="604">
                  <c:v>0</c:v>
                </c:pt>
                <c:pt idx="605">
                  <c:v>13226.231355767548</c:v>
                </c:pt>
                <c:pt idx="606">
                  <c:v>0</c:v>
                </c:pt>
                <c:pt idx="607">
                  <c:v>0</c:v>
                </c:pt>
                <c:pt idx="608">
                  <c:v>0</c:v>
                </c:pt>
                <c:pt idx="609">
                  <c:v>0</c:v>
                </c:pt>
                <c:pt idx="610">
                  <c:v>0</c:v>
                </c:pt>
                <c:pt idx="611">
                  <c:v>13226.231355767548</c:v>
                </c:pt>
                <c:pt idx="612">
                  <c:v>0</c:v>
                </c:pt>
                <c:pt idx="613">
                  <c:v>0</c:v>
                </c:pt>
                <c:pt idx="614">
                  <c:v>0</c:v>
                </c:pt>
                <c:pt idx="615">
                  <c:v>0</c:v>
                </c:pt>
                <c:pt idx="616">
                  <c:v>0</c:v>
                </c:pt>
                <c:pt idx="617">
                  <c:v>13226.231355767548</c:v>
                </c:pt>
                <c:pt idx="618">
                  <c:v>0</c:v>
                </c:pt>
                <c:pt idx="619">
                  <c:v>0</c:v>
                </c:pt>
                <c:pt idx="620">
                  <c:v>0</c:v>
                </c:pt>
                <c:pt idx="621">
                  <c:v>0</c:v>
                </c:pt>
                <c:pt idx="622">
                  <c:v>0</c:v>
                </c:pt>
                <c:pt idx="623">
                  <c:v>13226.231355767548</c:v>
                </c:pt>
                <c:pt idx="624">
                  <c:v>0</c:v>
                </c:pt>
                <c:pt idx="625">
                  <c:v>0</c:v>
                </c:pt>
                <c:pt idx="626">
                  <c:v>0</c:v>
                </c:pt>
                <c:pt idx="627">
                  <c:v>0</c:v>
                </c:pt>
                <c:pt idx="628">
                  <c:v>0</c:v>
                </c:pt>
                <c:pt idx="629">
                  <c:v>13226.231355767548</c:v>
                </c:pt>
                <c:pt idx="630">
                  <c:v>0</c:v>
                </c:pt>
                <c:pt idx="631">
                  <c:v>0</c:v>
                </c:pt>
                <c:pt idx="632">
                  <c:v>0</c:v>
                </c:pt>
                <c:pt idx="633">
                  <c:v>0</c:v>
                </c:pt>
                <c:pt idx="634">
                  <c:v>0</c:v>
                </c:pt>
                <c:pt idx="635">
                  <c:v>0</c:v>
                </c:pt>
                <c:pt idx="636">
                  <c:v>10730.375078074883</c:v>
                </c:pt>
                <c:pt idx="637">
                  <c:v>0</c:v>
                </c:pt>
                <c:pt idx="638">
                  <c:v>0</c:v>
                </c:pt>
                <c:pt idx="639">
                  <c:v>0</c:v>
                </c:pt>
                <c:pt idx="640">
                  <c:v>0</c:v>
                </c:pt>
                <c:pt idx="641">
                  <c:v>0</c:v>
                </c:pt>
                <c:pt idx="642">
                  <c:v>0</c:v>
                </c:pt>
                <c:pt idx="643">
                  <c:v>0</c:v>
                </c:pt>
                <c:pt idx="644">
                  <c:v>10730.375078074883</c:v>
                </c:pt>
                <c:pt idx="645">
                  <c:v>0</c:v>
                </c:pt>
                <c:pt idx="646">
                  <c:v>0</c:v>
                </c:pt>
                <c:pt idx="647">
                  <c:v>0</c:v>
                </c:pt>
                <c:pt idx="648">
                  <c:v>0</c:v>
                </c:pt>
                <c:pt idx="649">
                  <c:v>0</c:v>
                </c:pt>
                <c:pt idx="650">
                  <c:v>0</c:v>
                </c:pt>
                <c:pt idx="651">
                  <c:v>10730.375078074883</c:v>
                </c:pt>
                <c:pt idx="652">
                  <c:v>0</c:v>
                </c:pt>
                <c:pt idx="653">
                  <c:v>0</c:v>
                </c:pt>
                <c:pt idx="654">
                  <c:v>0</c:v>
                </c:pt>
                <c:pt idx="655">
                  <c:v>0</c:v>
                </c:pt>
                <c:pt idx="656">
                  <c:v>0</c:v>
                </c:pt>
                <c:pt idx="657">
                  <c:v>0</c:v>
                </c:pt>
                <c:pt idx="658">
                  <c:v>0</c:v>
                </c:pt>
                <c:pt idx="659">
                  <c:v>10730.375078074883</c:v>
                </c:pt>
                <c:pt idx="660">
                  <c:v>0</c:v>
                </c:pt>
                <c:pt idx="661">
                  <c:v>0</c:v>
                </c:pt>
                <c:pt idx="662">
                  <c:v>0</c:v>
                </c:pt>
                <c:pt idx="663">
                  <c:v>0</c:v>
                </c:pt>
                <c:pt idx="664">
                  <c:v>0</c:v>
                </c:pt>
                <c:pt idx="665">
                  <c:v>0</c:v>
                </c:pt>
                <c:pt idx="666">
                  <c:v>10730.375078074883</c:v>
                </c:pt>
                <c:pt idx="667">
                  <c:v>0</c:v>
                </c:pt>
                <c:pt idx="668">
                  <c:v>0</c:v>
                </c:pt>
                <c:pt idx="669">
                  <c:v>0</c:v>
                </c:pt>
                <c:pt idx="670">
                  <c:v>0</c:v>
                </c:pt>
                <c:pt idx="671">
                  <c:v>0</c:v>
                </c:pt>
                <c:pt idx="672">
                  <c:v>0</c:v>
                </c:pt>
                <c:pt idx="673">
                  <c:v>0</c:v>
                </c:pt>
                <c:pt idx="674">
                  <c:v>10730.375078074883</c:v>
                </c:pt>
                <c:pt idx="675">
                  <c:v>0</c:v>
                </c:pt>
                <c:pt idx="676">
                  <c:v>0</c:v>
                </c:pt>
                <c:pt idx="677">
                  <c:v>0</c:v>
                </c:pt>
                <c:pt idx="678">
                  <c:v>0</c:v>
                </c:pt>
                <c:pt idx="679">
                  <c:v>0</c:v>
                </c:pt>
                <c:pt idx="680">
                  <c:v>0</c:v>
                </c:pt>
                <c:pt idx="681">
                  <c:v>10730.375078074883</c:v>
                </c:pt>
                <c:pt idx="682">
                  <c:v>0</c:v>
                </c:pt>
                <c:pt idx="683">
                  <c:v>0</c:v>
                </c:pt>
                <c:pt idx="684">
                  <c:v>0</c:v>
                </c:pt>
                <c:pt idx="685">
                  <c:v>0</c:v>
                </c:pt>
                <c:pt idx="686">
                  <c:v>0</c:v>
                </c:pt>
                <c:pt idx="687">
                  <c:v>0</c:v>
                </c:pt>
                <c:pt idx="688">
                  <c:v>0</c:v>
                </c:pt>
                <c:pt idx="689">
                  <c:v>10730.375078074883</c:v>
                </c:pt>
                <c:pt idx="690">
                  <c:v>0</c:v>
                </c:pt>
                <c:pt idx="691">
                  <c:v>0</c:v>
                </c:pt>
                <c:pt idx="692">
                  <c:v>0</c:v>
                </c:pt>
                <c:pt idx="693">
                  <c:v>0</c:v>
                </c:pt>
                <c:pt idx="694">
                  <c:v>0</c:v>
                </c:pt>
                <c:pt idx="695">
                  <c:v>0</c:v>
                </c:pt>
                <c:pt idx="696">
                  <c:v>10730.375078074883</c:v>
                </c:pt>
                <c:pt idx="697">
                  <c:v>0</c:v>
                </c:pt>
                <c:pt idx="698">
                  <c:v>0</c:v>
                </c:pt>
                <c:pt idx="699">
                  <c:v>0</c:v>
                </c:pt>
                <c:pt idx="700">
                  <c:v>0</c:v>
                </c:pt>
                <c:pt idx="701">
                  <c:v>0</c:v>
                </c:pt>
                <c:pt idx="702">
                  <c:v>0</c:v>
                </c:pt>
                <c:pt idx="703">
                  <c:v>10730.375078074883</c:v>
                </c:pt>
                <c:pt idx="704">
                  <c:v>0</c:v>
                </c:pt>
                <c:pt idx="705">
                  <c:v>0</c:v>
                </c:pt>
                <c:pt idx="706">
                  <c:v>0</c:v>
                </c:pt>
                <c:pt idx="707">
                  <c:v>0</c:v>
                </c:pt>
                <c:pt idx="708">
                  <c:v>0</c:v>
                </c:pt>
                <c:pt idx="709">
                  <c:v>0</c:v>
                </c:pt>
                <c:pt idx="710">
                  <c:v>0</c:v>
                </c:pt>
                <c:pt idx="711">
                  <c:v>10730.375078074883</c:v>
                </c:pt>
                <c:pt idx="712">
                  <c:v>0</c:v>
                </c:pt>
                <c:pt idx="713">
                  <c:v>0</c:v>
                </c:pt>
                <c:pt idx="714">
                  <c:v>0</c:v>
                </c:pt>
                <c:pt idx="715">
                  <c:v>0</c:v>
                </c:pt>
                <c:pt idx="716">
                  <c:v>0</c:v>
                </c:pt>
                <c:pt idx="717">
                  <c:v>0</c:v>
                </c:pt>
                <c:pt idx="718">
                  <c:v>10730.375078074883</c:v>
                </c:pt>
                <c:pt idx="719">
                  <c:v>0</c:v>
                </c:pt>
                <c:pt idx="720">
                  <c:v>0</c:v>
                </c:pt>
                <c:pt idx="721">
                  <c:v>0</c:v>
                </c:pt>
                <c:pt idx="722">
                  <c:v>0</c:v>
                </c:pt>
                <c:pt idx="723">
                  <c:v>0</c:v>
                </c:pt>
                <c:pt idx="724">
                  <c:v>0</c:v>
                </c:pt>
                <c:pt idx="725">
                  <c:v>0</c:v>
                </c:pt>
                <c:pt idx="726">
                  <c:v>10730.375078074883</c:v>
                </c:pt>
                <c:pt idx="727">
                  <c:v>0</c:v>
                </c:pt>
                <c:pt idx="728">
                  <c:v>0</c:v>
                </c:pt>
                <c:pt idx="729">
                  <c:v>0</c:v>
                </c:pt>
                <c:pt idx="730">
                  <c:v>0</c:v>
                </c:pt>
              </c:numCache>
            </c:numRef>
          </c:val>
          <c:smooth val="0"/>
          <c:extLst>
            <c:ext xmlns:c16="http://schemas.microsoft.com/office/drawing/2014/chart" uri="{C3380CC4-5D6E-409C-BE32-E72D297353CC}">
              <c16:uniqueId val="{00000000-10A7-47F0-B5F2-24A428EF7903}"/>
            </c:ext>
          </c:extLst>
        </c:ser>
        <c:dLbls>
          <c:showLegendKey val="0"/>
          <c:showVal val="0"/>
          <c:showCatName val="0"/>
          <c:showSerName val="0"/>
          <c:showPercent val="0"/>
          <c:showBubbleSize val="0"/>
        </c:dLbls>
        <c:smooth val="0"/>
        <c:axId val="403551232"/>
        <c:axId val="403574112"/>
      </c:lineChart>
      <c:dateAx>
        <c:axId val="40355123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574112"/>
        <c:crosses val="autoZero"/>
        <c:auto val="1"/>
        <c:lblOffset val="100"/>
        <c:baseTimeUnit val="days"/>
      </c:dateAx>
      <c:valAx>
        <c:axId val="40357411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55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 FashRing </a:t>
            </a:r>
            <a:r>
              <a:rPr lang="en-US"/>
              <a:t> Holding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Forecast'!$K$1</c:f>
              <c:strCache>
                <c:ptCount val="1"/>
                <c:pt idx="0">
                  <c:v> Holding Cost </c:v>
                </c:pt>
              </c:strCache>
            </c:strRef>
          </c:tx>
          <c:spPr>
            <a:ln w="28575" cap="rnd">
              <a:solidFill>
                <a:srgbClr val="C00000"/>
              </a:solidFill>
              <a:round/>
            </a:ln>
            <a:effectLst/>
          </c:spPr>
          <c:marker>
            <c:symbol val="none"/>
          </c:marker>
          <c:cat>
            <c:numRef>
              <c:f>'Fashring Forecast'!$A$3:$A$732</c:f>
              <c:numCache>
                <c:formatCode>m/d/yyyy</c:formatCode>
                <c:ptCount val="730"/>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numCache>
            </c:numRef>
          </c:cat>
          <c:val>
            <c:numRef>
              <c:f>'Fashring Forecast'!$K$2:$K$732</c:f>
              <c:numCache>
                <c:formatCode>_("$"* #,##0.00_);_("$"* \(#,##0.00\);_("$"* "-"??_);_(@_)</c:formatCode>
                <c:ptCount val="731"/>
                <c:pt idx="0">
                  <c:v>409.625</c:v>
                </c:pt>
                <c:pt idx="1">
                  <c:v>373.6434533386967</c:v>
                </c:pt>
                <c:pt idx="2">
                  <c:v>337.6619066773934</c:v>
                </c:pt>
                <c:pt idx="3">
                  <c:v>301.68036001609011</c:v>
                </c:pt>
                <c:pt idx="4">
                  <c:v>265.69881335478681</c:v>
                </c:pt>
                <c:pt idx="5">
                  <c:v>229.71726669348351</c:v>
                </c:pt>
                <c:pt idx="6">
                  <c:v>193.73572003218021</c:v>
                </c:pt>
                <c:pt idx="7">
                  <c:v>157.75417337087691</c:v>
                </c:pt>
                <c:pt idx="8">
                  <c:v>121.77262670957361</c:v>
                </c:pt>
                <c:pt idx="9">
                  <c:v>85.791080048270317</c:v>
                </c:pt>
                <c:pt idx="10">
                  <c:v>49.809533386967018</c:v>
                </c:pt>
                <c:pt idx="11">
                  <c:v>282.08736367753579</c:v>
                </c:pt>
                <c:pt idx="12">
                  <c:v>246.10581701623249</c:v>
                </c:pt>
                <c:pt idx="13">
                  <c:v>210.12427035492919</c:v>
                </c:pt>
                <c:pt idx="14">
                  <c:v>174.1427236936259</c:v>
                </c:pt>
                <c:pt idx="15">
                  <c:v>138.1611770323226</c:v>
                </c:pt>
                <c:pt idx="16">
                  <c:v>102.1796303710193</c:v>
                </c:pt>
                <c:pt idx="17">
                  <c:v>66.198083709716002</c:v>
                </c:pt>
                <c:pt idx="18">
                  <c:v>298.47591400028477</c:v>
                </c:pt>
                <c:pt idx="19">
                  <c:v>262.49436733898148</c:v>
                </c:pt>
                <c:pt idx="20">
                  <c:v>226.51282067767818</c:v>
                </c:pt>
                <c:pt idx="21">
                  <c:v>190.53127401637488</c:v>
                </c:pt>
                <c:pt idx="22">
                  <c:v>154.54972735507158</c:v>
                </c:pt>
                <c:pt idx="23">
                  <c:v>118.56818069376828</c:v>
                </c:pt>
                <c:pt idx="24">
                  <c:v>82.586634032464985</c:v>
                </c:pt>
                <c:pt idx="25">
                  <c:v>46.605087371161687</c:v>
                </c:pt>
                <c:pt idx="26">
                  <c:v>278.88291766173046</c:v>
                </c:pt>
                <c:pt idx="27">
                  <c:v>242.90137100042716</c:v>
                </c:pt>
                <c:pt idx="28">
                  <c:v>206.91982433912386</c:v>
                </c:pt>
                <c:pt idx="29">
                  <c:v>170.93827767782057</c:v>
                </c:pt>
                <c:pt idx="30">
                  <c:v>134.95673101651727</c:v>
                </c:pt>
                <c:pt idx="31">
                  <c:v>98.975184355213969</c:v>
                </c:pt>
                <c:pt idx="32">
                  <c:v>62.993637693910671</c:v>
                </c:pt>
                <c:pt idx="33">
                  <c:v>295.27146798447944</c:v>
                </c:pt>
                <c:pt idx="34">
                  <c:v>259.28992132317615</c:v>
                </c:pt>
                <c:pt idx="35">
                  <c:v>223.30837466187285</c:v>
                </c:pt>
                <c:pt idx="36">
                  <c:v>187.32682800056955</c:v>
                </c:pt>
                <c:pt idx="37">
                  <c:v>151.34528133926625</c:v>
                </c:pt>
                <c:pt idx="38">
                  <c:v>115.36373467796295</c:v>
                </c:pt>
                <c:pt idx="39">
                  <c:v>79.382188016659654</c:v>
                </c:pt>
                <c:pt idx="40">
                  <c:v>311.66001830722843</c:v>
                </c:pt>
                <c:pt idx="41">
                  <c:v>275.67847164592513</c:v>
                </c:pt>
                <c:pt idx="42">
                  <c:v>239.69692498462183</c:v>
                </c:pt>
                <c:pt idx="43">
                  <c:v>203.71537832331853</c:v>
                </c:pt>
                <c:pt idx="44">
                  <c:v>167.73383166201523</c:v>
                </c:pt>
                <c:pt idx="45">
                  <c:v>131.75228500071194</c:v>
                </c:pt>
                <c:pt idx="46">
                  <c:v>95.770738339408638</c:v>
                </c:pt>
                <c:pt idx="47">
                  <c:v>59.78919167810534</c:v>
                </c:pt>
                <c:pt idx="48">
                  <c:v>292.06702196867411</c:v>
                </c:pt>
                <c:pt idx="49">
                  <c:v>256.08547530737081</c:v>
                </c:pt>
                <c:pt idx="50">
                  <c:v>220.10392864606752</c:v>
                </c:pt>
                <c:pt idx="51">
                  <c:v>184.12238198476422</c:v>
                </c:pt>
                <c:pt idx="52">
                  <c:v>148.14083532346092</c:v>
                </c:pt>
                <c:pt idx="53">
                  <c:v>112.15928866215762</c:v>
                </c:pt>
                <c:pt idx="54">
                  <c:v>76.177742000854323</c:v>
                </c:pt>
                <c:pt idx="55">
                  <c:v>308.4555722914231</c:v>
                </c:pt>
                <c:pt idx="56">
                  <c:v>272.4740256301198</c:v>
                </c:pt>
                <c:pt idx="57">
                  <c:v>236.4924789688165</c:v>
                </c:pt>
                <c:pt idx="58">
                  <c:v>200.5109323075132</c:v>
                </c:pt>
                <c:pt idx="59">
                  <c:v>164.5293856462099</c:v>
                </c:pt>
                <c:pt idx="60">
                  <c:v>128.5478389849066</c:v>
                </c:pt>
                <c:pt idx="61">
                  <c:v>92.566292323603307</c:v>
                </c:pt>
                <c:pt idx="62">
                  <c:v>56.584745662300008</c:v>
                </c:pt>
                <c:pt idx="63">
                  <c:v>288.86257595286878</c:v>
                </c:pt>
                <c:pt idx="64">
                  <c:v>252.88102929156548</c:v>
                </c:pt>
                <c:pt idx="65">
                  <c:v>216.89948263026218</c:v>
                </c:pt>
                <c:pt idx="66">
                  <c:v>180.91793596895889</c:v>
                </c:pt>
                <c:pt idx="67">
                  <c:v>144.93638930765559</c:v>
                </c:pt>
                <c:pt idx="68">
                  <c:v>108.95484264635229</c:v>
                </c:pt>
                <c:pt idx="69">
                  <c:v>72.973295985048992</c:v>
                </c:pt>
                <c:pt idx="70">
                  <c:v>305.25112627561776</c:v>
                </c:pt>
                <c:pt idx="71">
                  <c:v>269.26957961431447</c:v>
                </c:pt>
                <c:pt idx="72">
                  <c:v>233.28803295301117</c:v>
                </c:pt>
                <c:pt idx="73">
                  <c:v>197.30648629170787</c:v>
                </c:pt>
                <c:pt idx="74">
                  <c:v>161.32493963040457</c:v>
                </c:pt>
                <c:pt idx="75">
                  <c:v>125.34339296910127</c:v>
                </c:pt>
                <c:pt idx="76">
                  <c:v>89.361846307797975</c:v>
                </c:pt>
                <c:pt idx="77">
                  <c:v>53.380299646494677</c:v>
                </c:pt>
                <c:pt idx="78">
                  <c:v>285.65812993706345</c:v>
                </c:pt>
                <c:pt idx="79">
                  <c:v>249.67658327576015</c:v>
                </c:pt>
                <c:pt idx="80">
                  <c:v>213.69503661445685</c:v>
                </c:pt>
                <c:pt idx="81">
                  <c:v>177.71348995315356</c:v>
                </c:pt>
                <c:pt idx="82">
                  <c:v>141.73194329185026</c:v>
                </c:pt>
                <c:pt idx="83">
                  <c:v>105.75039663054696</c:v>
                </c:pt>
                <c:pt idx="84">
                  <c:v>69.768849969243661</c:v>
                </c:pt>
                <c:pt idx="85">
                  <c:v>302.04668025981243</c:v>
                </c:pt>
                <c:pt idx="86">
                  <c:v>266.06513359850914</c:v>
                </c:pt>
                <c:pt idx="87">
                  <c:v>230.08358693720584</c:v>
                </c:pt>
                <c:pt idx="88">
                  <c:v>194.10204027590254</c:v>
                </c:pt>
                <c:pt idx="89">
                  <c:v>158.12049361459924</c:v>
                </c:pt>
                <c:pt idx="90">
                  <c:v>122.13894695329594</c:v>
                </c:pt>
                <c:pt idx="91">
                  <c:v>86.157400291992644</c:v>
                </c:pt>
                <c:pt idx="92">
                  <c:v>50.175853630689346</c:v>
                </c:pt>
                <c:pt idx="93">
                  <c:v>282.45368392125812</c:v>
                </c:pt>
                <c:pt idx="94">
                  <c:v>246.47213725995482</c:v>
                </c:pt>
                <c:pt idx="95">
                  <c:v>210.49059059865152</c:v>
                </c:pt>
                <c:pt idx="96">
                  <c:v>174.50904393734822</c:v>
                </c:pt>
                <c:pt idx="97">
                  <c:v>138.52749727604493</c:v>
                </c:pt>
                <c:pt idx="98">
                  <c:v>102.54595061474163</c:v>
                </c:pt>
                <c:pt idx="99">
                  <c:v>66.56440395343833</c:v>
                </c:pt>
                <c:pt idx="100">
                  <c:v>298.8422342440071</c:v>
                </c:pt>
                <c:pt idx="101">
                  <c:v>262.8606875827038</c:v>
                </c:pt>
                <c:pt idx="102">
                  <c:v>226.87914092140051</c:v>
                </c:pt>
                <c:pt idx="103">
                  <c:v>190.89759426009721</c:v>
                </c:pt>
                <c:pt idx="104">
                  <c:v>154.91604759879391</c:v>
                </c:pt>
                <c:pt idx="105">
                  <c:v>118.93450093749061</c:v>
                </c:pt>
                <c:pt idx="106">
                  <c:v>82.952954276187313</c:v>
                </c:pt>
                <c:pt idx="107">
                  <c:v>46.971407614884015</c:v>
                </c:pt>
                <c:pt idx="108">
                  <c:v>279.24923790545279</c:v>
                </c:pt>
                <c:pt idx="109">
                  <c:v>243.26769124414949</c:v>
                </c:pt>
                <c:pt idx="110">
                  <c:v>207.28614458284619</c:v>
                </c:pt>
                <c:pt idx="111">
                  <c:v>171.30459792154289</c:v>
                </c:pt>
                <c:pt idx="112">
                  <c:v>135.32305126023959</c:v>
                </c:pt>
                <c:pt idx="113">
                  <c:v>99.341504598936297</c:v>
                </c:pt>
                <c:pt idx="114">
                  <c:v>63.359957937632998</c:v>
                </c:pt>
                <c:pt idx="115">
                  <c:v>295.63778822820177</c:v>
                </c:pt>
                <c:pt idx="116">
                  <c:v>259.65624156689847</c:v>
                </c:pt>
                <c:pt idx="117">
                  <c:v>223.67469490559517</c:v>
                </c:pt>
                <c:pt idx="118">
                  <c:v>187.69314824429188</c:v>
                </c:pt>
                <c:pt idx="119">
                  <c:v>151.71160158298858</c:v>
                </c:pt>
                <c:pt idx="120">
                  <c:v>115.73005492168528</c:v>
                </c:pt>
                <c:pt idx="121">
                  <c:v>79.748508260381982</c:v>
                </c:pt>
                <c:pt idx="122">
                  <c:v>312.02633855095075</c:v>
                </c:pt>
                <c:pt idx="123">
                  <c:v>276.04479188964746</c:v>
                </c:pt>
                <c:pt idx="124">
                  <c:v>240.06324522834416</c:v>
                </c:pt>
                <c:pt idx="125">
                  <c:v>204.08169856704086</c:v>
                </c:pt>
                <c:pt idx="126">
                  <c:v>168.10015190573756</c:v>
                </c:pt>
                <c:pt idx="127">
                  <c:v>132.11860524443426</c:v>
                </c:pt>
                <c:pt idx="128">
                  <c:v>96.137058583130965</c:v>
                </c:pt>
                <c:pt idx="129">
                  <c:v>60.155511921827667</c:v>
                </c:pt>
                <c:pt idx="130">
                  <c:v>292.43334221239644</c:v>
                </c:pt>
                <c:pt idx="131">
                  <c:v>256.45179555109314</c:v>
                </c:pt>
                <c:pt idx="132">
                  <c:v>220.47024888978984</c:v>
                </c:pt>
                <c:pt idx="133">
                  <c:v>184.48870222848655</c:v>
                </c:pt>
                <c:pt idx="134">
                  <c:v>148.50715556718325</c:v>
                </c:pt>
                <c:pt idx="135">
                  <c:v>112.52560890587995</c:v>
                </c:pt>
                <c:pt idx="136">
                  <c:v>76.544062244576651</c:v>
                </c:pt>
                <c:pt idx="137">
                  <c:v>308.82189253514542</c:v>
                </c:pt>
                <c:pt idx="138">
                  <c:v>272.84034587384213</c:v>
                </c:pt>
                <c:pt idx="139">
                  <c:v>236.85879921253883</c:v>
                </c:pt>
                <c:pt idx="140">
                  <c:v>200.87725255123553</c:v>
                </c:pt>
                <c:pt idx="141">
                  <c:v>164.89570588993223</c:v>
                </c:pt>
                <c:pt idx="142">
                  <c:v>128.91415922862893</c:v>
                </c:pt>
                <c:pt idx="143">
                  <c:v>92.932612567325634</c:v>
                </c:pt>
                <c:pt idx="144">
                  <c:v>56.951065906022336</c:v>
                </c:pt>
                <c:pt idx="145">
                  <c:v>289.22889619659111</c:v>
                </c:pt>
                <c:pt idx="146">
                  <c:v>253.24734953528781</c:v>
                </c:pt>
                <c:pt idx="147">
                  <c:v>217.26580287398451</c:v>
                </c:pt>
                <c:pt idx="148">
                  <c:v>181.28425621268121</c:v>
                </c:pt>
                <c:pt idx="149">
                  <c:v>145.30270955137792</c:v>
                </c:pt>
                <c:pt idx="150">
                  <c:v>109.32116289007462</c:v>
                </c:pt>
                <c:pt idx="151">
                  <c:v>73.33961622877132</c:v>
                </c:pt>
                <c:pt idx="152">
                  <c:v>305.61744651934009</c:v>
                </c:pt>
                <c:pt idx="153">
                  <c:v>269.63589985803679</c:v>
                </c:pt>
                <c:pt idx="154">
                  <c:v>233.6543531967335</c:v>
                </c:pt>
                <c:pt idx="155">
                  <c:v>197.6728065354302</c:v>
                </c:pt>
                <c:pt idx="156">
                  <c:v>161.6912598741269</c:v>
                </c:pt>
                <c:pt idx="157">
                  <c:v>125.7097132128236</c:v>
                </c:pt>
                <c:pt idx="158">
                  <c:v>89.728166551520303</c:v>
                </c:pt>
                <c:pt idx="159">
                  <c:v>53.746619890217005</c:v>
                </c:pt>
                <c:pt idx="160">
                  <c:v>286.02445018078578</c:v>
                </c:pt>
                <c:pt idx="161">
                  <c:v>250.04290351948248</c:v>
                </c:pt>
                <c:pt idx="162">
                  <c:v>214.06135685817918</c:v>
                </c:pt>
                <c:pt idx="163">
                  <c:v>178.07981019687588</c:v>
                </c:pt>
                <c:pt idx="164">
                  <c:v>142.09826353557258</c:v>
                </c:pt>
                <c:pt idx="165">
                  <c:v>106.11671687426929</c:v>
                </c:pt>
                <c:pt idx="166">
                  <c:v>70.135170212965988</c:v>
                </c:pt>
                <c:pt idx="167">
                  <c:v>302.41300050353476</c:v>
                </c:pt>
                <c:pt idx="168">
                  <c:v>266.43145384223146</c:v>
                </c:pt>
                <c:pt idx="169">
                  <c:v>230.44990718092816</c:v>
                </c:pt>
                <c:pt idx="170">
                  <c:v>194.46836051962487</c:v>
                </c:pt>
                <c:pt idx="171">
                  <c:v>139.80173680828466</c:v>
                </c:pt>
                <c:pt idx="172">
                  <c:v>85.135113096944451</c:v>
                </c:pt>
                <c:pt idx="173">
                  <c:v>361.12427327979293</c:v>
                </c:pt>
                <c:pt idx="174">
                  <c:v>306.45764956845272</c:v>
                </c:pt>
                <c:pt idx="175">
                  <c:v>251.79102585711252</c:v>
                </c:pt>
                <c:pt idx="176">
                  <c:v>197.12440214577231</c:v>
                </c:pt>
                <c:pt idx="177">
                  <c:v>142.4577784344321</c:v>
                </c:pt>
                <c:pt idx="178">
                  <c:v>87.791154723091893</c:v>
                </c:pt>
                <c:pt idx="179">
                  <c:v>363.78031490594037</c:v>
                </c:pt>
                <c:pt idx="180">
                  <c:v>309.11369119460016</c:v>
                </c:pt>
                <c:pt idx="181">
                  <c:v>254.44706748325996</c:v>
                </c:pt>
                <c:pt idx="182">
                  <c:v>199.78044377191975</c:v>
                </c:pt>
                <c:pt idx="183">
                  <c:v>145.11382006057954</c:v>
                </c:pt>
                <c:pt idx="184">
                  <c:v>90.447196349239334</c:v>
                </c:pt>
                <c:pt idx="185">
                  <c:v>366.43635653208781</c:v>
                </c:pt>
                <c:pt idx="186">
                  <c:v>311.76973282074761</c:v>
                </c:pt>
                <c:pt idx="187">
                  <c:v>257.1031091094074</c:v>
                </c:pt>
                <c:pt idx="188">
                  <c:v>202.43648539806719</c:v>
                </c:pt>
                <c:pt idx="189">
                  <c:v>147.76986168672698</c:v>
                </c:pt>
                <c:pt idx="190">
                  <c:v>93.103237975386776</c:v>
                </c:pt>
                <c:pt idx="191">
                  <c:v>369.09239815823526</c:v>
                </c:pt>
                <c:pt idx="192">
                  <c:v>314.42577444689505</c:v>
                </c:pt>
                <c:pt idx="193">
                  <c:v>259.75915073555484</c:v>
                </c:pt>
                <c:pt idx="194">
                  <c:v>205.09252702421463</c:v>
                </c:pt>
                <c:pt idx="195">
                  <c:v>150.42590331287442</c:v>
                </c:pt>
                <c:pt idx="196">
                  <c:v>95.759279601534217</c:v>
                </c:pt>
                <c:pt idx="197">
                  <c:v>371.7484397843827</c:v>
                </c:pt>
                <c:pt idx="198">
                  <c:v>317.08181607304249</c:v>
                </c:pt>
                <c:pt idx="199">
                  <c:v>262.41519236170228</c:v>
                </c:pt>
                <c:pt idx="200">
                  <c:v>207.74856865036207</c:v>
                </c:pt>
                <c:pt idx="201">
                  <c:v>153.08194493902187</c:v>
                </c:pt>
                <c:pt idx="202">
                  <c:v>98.415321227681659</c:v>
                </c:pt>
                <c:pt idx="203">
                  <c:v>374.40448141053014</c:v>
                </c:pt>
                <c:pt idx="204">
                  <c:v>319.73785769918993</c:v>
                </c:pt>
                <c:pt idx="205">
                  <c:v>265.07123398784972</c:v>
                </c:pt>
                <c:pt idx="206">
                  <c:v>210.40461027650952</c:v>
                </c:pt>
                <c:pt idx="207">
                  <c:v>155.73798656516931</c:v>
                </c:pt>
                <c:pt idx="208">
                  <c:v>101.0713628538291</c:v>
                </c:pt>
                <c:pt idx="209">
                  <c:v>377.06052303667758</c:v>
                </c:pt>
                <c:pt idx="210">
                  <c:v>322.39389932533737</c:v>
                </c:pt>
                <c:pt idx="211">
                  <c:v>267.72727561399716</c:v>
                </c:pt>
                <c:pt idx="212">
                  <c:v>213.06065190265696</c:v>
                </c:pt>
                <c:pt idx="213">
                  <c:v>158.39402819131675</c:v>
                </c:pt>
                <c:pt idx="214">
                  <c:v>103.72740447997654</c:v>
                </c:pt>
                <c:pt idx="215">
                  <c:v>379.71656466282502</c:v>
                </c:pt>
                <c:pt idx="216">
                  <c:v>325.04994095148481</c:v>
                </c:pt>
                <c:pt idx="217">
                  <c:v>270.38331724014461</c:v>
                </c:pt>
                <c:pt idx="218">
                  <c:v>215.7166935288044</c:v>
                </c:pt>
                <c:pt idx="219">
                  <c:v>161.05006981746419</c:v>
                </c:pt>
                <c:pt idx="220">
                  <c:v>106.38344610612398</c:v>
                </c:pt>
                <c:pt idx="221">
                  <c:v>382.37260628897246</c:v>
                </c:pt>
                <c:pt idx="222">
                  <c:v>327.70598257763226</c:v>
                </c:pt>
                <c:pt idx="223">
                  <c:v>273.03935886629205</c:v>
                </c:pt>
                <c:pt idx="224">
                  <c:v>218.37273515495184</c:v>
                </c:pt>
                <c:pt idx="225">
                  <c:v>163.70611144361163</c:v>
                </c:pt>
                <c:pt idx="226">
                  <c:v>109.03948773227143</c:v>
                </c:pt>
                <c:pt idx="227">
                  <c:v>385.0286479151199</c:v>
                </c:pt>
                <c:pt idx="228">
                  <c:v>330.3620242037797</c:v>
                </c:pt>
                <c:pt idx="229">
                  <c:v>275.69540049243949</c:v>
                </c:pt>
                <c:pt idx="230">
                  <c:v>221.02877678109928</c:v>
                </c:pt>
                <c:pt idx="231">
                  <c:v>166.36215306975907</c:v>
                </c:pt>
                <c:pt idx="232">
                  <c:v>111.69552935841887</c:v>
                </c:pt>
                <c:pt idx="233">
                  <c:v>387.68468954126735</c:v>
                </c:pt>
                <c:pt idx="234">
                  <c:v>333.01806582992714</c:v>
                </c:pt>
                <c:pt idx="235">
                  <c:v>278.35144211858693</c:v>
                </c:pt>
                <c:pt idx="236">
                  <c:v>223.68481840724672</c:v>
                </c:pt>
                <c:pt idx="237">
                  <c:v>169.01819469590652</c:v>
                </c:pt>
                <c:pt idx="238">
                  <c:v>114.35157098456631</c:v>
                </c:pt>
                <c:pt idx="239">
                  <c:v>390.34073116741479</c:v>
                </c:pt>
                <c:pt idx="240">
                  <c:v>335.67410745607458</c:v>
                </c:pt>
                <c:pt idx="241">
                  <c:v>281.00748374473437</c:v>
                </c:pt>
                <c:pt idx="242">
                  <c:v>226.34086003339416</c:v>
                </c:pt>
                <c:pt idx="243">
                  <c:v>171.67423632205396</c:v>
                </c:pt>
                <c:pt idx="244">
                  <c:v>117.00761261071375</c:v>
                </c:pt>
                <c:pt idx="245">
                  <c:v>62.340988899373542</c:v>
                </c:pt>
                <c:pt idx="246">
                  <c:v>338.33014908222202</c:v>
                </c:pt>
                <c:pt idx="247">
                  <c:v>283.66352537088181</c:v>
                </c:pt>
                <c:pt idx="248">
                  <c:v>228.99690165954161</c:v>
                </c:pt>
                <c:pt idx="249">
                  <c:v>174.3302779482014</c:v>
                </c:pt>
                <c:pt idx="250">
                  <c:v>119.66365423686119</c:v>
                </c:pt>
                <c:pt idx="251">
                  <c:v>64.997030525520984</c:v>
                </c:pt>
                <c:pt idx="252">
                  <c:v>340.98619070836946</c:v>
                </c:pt>
                <c:pt idx="253">
                  <c:v>286.31956699702926</c:v>
                </c:pt>
                <c:pt idx="254">
                  <c:v>231.65294328568905</c:v>
                </c:pt>
                <c:pt idx="255">
                  <c:v>176.98631957434884</c:v>
                </c:pt>
                <c:pt idx="256">
                  <c:v>122.31969586300863</c:v>
                </c:pt>
                <c:pt idx="257">
                  <c:v>67.653072151668425</c:v>
                </c:pt>
                <c:pt idx="258">
                  <c:v>343.6422323345169</c:v>
                </c:pt>
                <c:pt idx="259">
                  <c:v>288.9756086231767</c:v>
                </c:pt>
                <c:pt idx="260">
                  <c:v>234.30898491183649</c:v>
                </c:pt>
                <c:pt idx="261">
                  <c:v>179.64236120049628</c:v>
                </c:pt>
                <c:pt idx="262">
                  <c:v>124.97573748915607</c:v>
                </c:pt>
                <c:pt idx="263">
                  <c:v>70.309113777815867</c:v>
                </c:pt>
                <c:pt idx="264">
                  <c:v>346.29827396066435</c:v>
                </c:pt>
                <c:pt idx="265">
                  <c:v>291.63165024932414</c:v>
                </c:pt>
                <c:pt idx="266">
                  <c:v>236.96502653798393</c:v>
                </c:pt>
                <c:pt idx="267">
                  <c:v>182.29840282664372</c:v>
                </c:pt>
                <c:pt idx="268">
                  <c:v>146.31685616534043</c:v>
                </c:pt>
                <c:pt idx="269">
                  <c:v>110.33530950403713</c:v>
                </c:pt>
                <c:pt idx="270">
                  <c:v>74.353762842733829</c:v>
                </c:pt>
                <c:pt idx="271">
                  <c:v>306.6315931333026</c:v>
                </c:pt>
                <c:pt idx="272">
                  <c:v>270.6500464719993</c:v>
                </c:pt>
                <c:pt idx="273">
                  <c:v>234.66849981069601</c:v>
                </c:pt>
                <c:pt idx="274">
                  <c:v>198.68695314939271</c:v>
                </c:pt>
                <c:pt idx="275">
                  <c:v>162.70540648808941</c:v>
                </c:pt>
                <c:pt idx="276">
                  <c:v>126.72385982678611</c:v>
                </c:pt>
                <c:pt idx="277">
                  <c:v>90.742313165482813</c:v>
                </c:pt>
                <c:pt idx="278">
                  <c:v>54.760766504179514</c:v>
                </c:pt>
                <c:pt idx="279">
                  <c:v>287.03859679474829</c:v>
                </c:pt>
                <c:pt idx="280">
                  <c:v>251.05705013344499</c:v>
                </c:pt>
                <c:pt idx="281">
                  <c:v>215.07550347214169</c:v>
                </c:pt>
                <c:pt idx="282">
                  <c:v>179.09395681083839</c:v>
                </c:pt>
                <c:pt idx="283">
                  <c:v>143.11241014953509</c:v>
                </c:pt>
                <c:pt idx="284">
                  <c:v>107.1308634882318</c:v>
                </c:pt>
                <c:pt idx="285">
                  <c:v>71.149316826928498</c:v>
                </c:pt>
                <c:pt idx="286">
                  <c:v>303.42714711749727</c:v>
                </c:pt>
                <c:pt idx="287">
                  <c:v>267.44560045619397</c:v>
                </c:pt>
                <c:pt idx="288">
                  <c:v>231.46405379489067</c:v>
                </c:pt>
                <c:pt idx="289">
                  <c:v>195.48250713358738</c:v>
                </c:pt>
                <c:pt idx="290">
                  <c:v>159.50096047228408</c:v>
                </c:pt>
                <c:pt idx="291">
                  <c:v>123.51941381098078</c:v>
                </c:pt>
                <c:pt idx="292">
                  <c:v>87.537867149677481</c:v>
                </c:pt>
                <c:pt idx="293">
                  <c:v>51.556320488374183</c:v>
                </c:pt>
                <c:pt idx="294">
                  <c:v>283.83415077894296</c:v>
                </c:pt>
                <c:pt idx="295">
                  <c:v>247.85260411763966</c:v>
                </c:pt>
                <c:pt idx="296">
                  <c:v>211.87105745633636</c:v>
                </c:pt>
                <c:pt idx="297">
                  <c:v>175.88951079503306</c:v>
                </c:pt>
                <c:pt idx="298">
                  <c:v>139.90796413372976</c:v>
                </c:pt>
                <c:pt idx="299">
                  <c:v>103.92641747242646</c:v>
                </c:pt>
                <c:pt idx="300">
                  <c:v>67.944870811123167</c:v>
                </c:pt>
                <c:pt idx="301">
                  <c:v>300.22270110169194</c:v>
                </c:pt>
                <c:pt idx="302">
                  <c:v>264.24115444038864</c:v>
                </c:pt>
                <c:pt idx="303">
                  <c:v>228.25960777908534</c:v>
                </c:pt>
                <c:pt idx="304">
                  <c:v>192.27806111778204</c:v>
                </c:pt>
                <c:pt idx="305">
                  <c:v>156.29651445647875</c:v>
                </c:pt>
                <c:pt idx="306">
                  <c:v>120.31496779517545</c:v>
                </c:pt>
                <c:pt idx="307">
                  <c:v>84.33342113387215</c:v>
                </c:pt>
                <c:pt idx="308">
                  <c:v>48.351874472568852</c:v>
                </c:pt>
                <c:pt idx="309">
                  <c:v>280.62970476313762</c:v>
                </c:pt>
                <c:pt idx="310">
                  <c:v>244.64815810183433</c:v>
                </c:pt>
                <c:pt idx="311">
                  <c:v>208.66661144053103</c:v>
                </c:pt>
                <c:pt idx="312">
                  <c:v>172.68506477922773</c:v>
                </c:pt>
                <c:pt idx="313">
                  <c:v>136.70351811792443</c:v>
                </c:pt>
                <c:pt idx="314">
                  <c:v>100.72197145662113</c:v>
                </c:pt>
                <c:pt idx="315">
                  <c:v>64.740424795317836</c:v>
                </c:pt>
                <c:pt idx="316">
                  <c:v>297.01825508588661</c:v>
                </c:pt>
                <c:pt idx="317">
                  <c:v>261.03670842458331</c:v>
                </c:pt>
                <c:pt idx="318">
                  <c:v>225.05516176328001</c:v>
                </c:pt>
                <c:pt idx="319">
                  <c:v>189.07361510197671</c:v>
                </c:pt>
                <c:pt idx="320">
                  <c:v>153.09206844067342</c:v>
                </c:pt>
                <c:pt idx="321">
                  <c:v>117.11052177937012</c:v>
                </c:pt>
                <c:pt idx="322">
                  <c:v>81.128975118066819</c:v>
                </c:pt>
                <c:pt idx="323">
                  <c:v>45.147428456763521</c:v>
                </c:pt>
                <c:pt idx="324">
                  <c:v>277.42525874733229</c:v>
                </c:pt>
                <c:pt idx="325">
                  <c:v>241.443712086029</c:v>
                </c:pt>
                <c:pt idx="326">
                  <c:v>205.4621654247257</c:v>
                </c:pt>
                <c:pt idx="327">
                  <c:v>169.4806187634224</c:v>
                </c:pt>
                <c:pt idx="328">
                  <c:v>133.4990721021191</c:v>
                </c:pt>
                <c:pt idx="329">
                  <c:v>97.517525440815803</c:v>
                </c:pt>
                <c:pt idx="330">
                  <c:v>61.535978779512504</c:v>
                </c:pt>
                <c:pt idx="331">
                  <c:v>293.81380907008128</c:v>
                </c:pt>
                <c:pt idx="332">
                  <c:v>257.83226240877798</c:v>
                </c:pt>
                <c:pt idx="333">
                  <c:v>221.85071574747468</c:v>
                </c:pt>
                <c:pt idx="334">
                  <c:v>185.86916908617138</c:v>
                </c:pt>
                <c:pt idx="335">
                  <c:v>149.88762242486808</c:v>
                </c:pt>
                <c:pt idx="336">
                  <c:v>113.90607576356479</c:v>
                </c:pt>
                <c:pt idx="337">
                  <c:v>77.924529102261488</c:v>
                </c:pt>
                <c:pt idx="338">
                  <c:v>310.20235939283026</c:v>
                </c:pt>
                <c:pt idx="339">
                  <c:v>274.22081273152696</c:v>
                </c:pt>
                <c:pt idx="340">
                  <c:v>238.23926607022366</c:v>
                </c:pt>
                <c:pt idx="341">
                  <c:v>202.25771940892037</c:v>
                </c:pt>
                <c:pt idx="342">
                  <c:v>166.27617274761707</c:v>
                </c:pt>
                <c:pt idx="343">
                  <c:v>130.29462608631377</c:v>
                </c:pt>
                <c:pt idx="344">
                  <c:v>94.313079425010471</c:v>
                </c:pt>
                <c:pt idx="345">
                  <c:v>58.331532763707173</c:v>
                </c:pt>
                <c:pt idx="346">
                  <c:v>290.60936305427595</c:v>
                </c:pt>
                <c:pt idx="347">
                  <c:v>254.62781639297265</c:v>
                </c:pt>
                <c:pt idx="348">
                  <c:v>218.64626973166935</c:v>
                </c:pt>
                <c:pt idx="349">
                  <c:v>182.66472307036605</c:v>
                </c:pt>
                <c:pt idx="350">
                  <c:v>146.68317640906275</c:v>
                </c:pt>
                <c:pt idx="351">
                  <c:v>110.70162974775945</c:v>
                </c:pt>
                <c:pt idx="352">
                  <c:v>74.720083086456157</c:v>
                </c:pt>
                <c:pt idx="353">
                  <c:v>306.99791337702493</c:v>
                </c:pt>
                <c:pt idx="354">
                  <c:v>271.01636671572163</c:v>
                </c:pt>
                <c:pt idx="355">
                  <c:v>235.03482005441833</c:v>
                </c:pt>
                <c:pt idx="356">
                  <c:v>199.05327339311503</c:v>
                </c:pt>
                <c:pt idx="357">
                  <c:v>163.07172673181174</c:v>
                </c:pt>
                <c:pt idx="358">
                  <c:v>127.09018007050844</c:v>
                </c:pt>
                <c:pt idx="359">
                  <c:v>91.10863340920514</c:v>
                </c:pt>
                <c:pt idx="360">
                  <c:v>55.127086747901842</c:v>
                </c:pt>
                <c:pt idx="361">
                  <c:v>287.40491703847061</c:v>
                </c:pt>
                <c:pt idx="362">
                  <c:v>251.42337037716732</c:v>
                </c:pt>
                <c:pt idx="363">
                  <c:v>215.44182371586402</c:v>
                </c:pt>
                <c:pt idx="364">
                  <c:v>179.46027705456072</c:v>
                </c:pt>
                <c:pt idx="365">
                  <c:v>143.47873039325742</c:v>
                </c:pt>
                <c:pt idx="366">
                  <c:v>107.49718373195412</c:v>
                </c:pt>
                <c:pt idx="367">
                  <c:v>71.515637070650826</c:v>
                </c:pt>
                <c:pt idx="368">
                  <c:v>303.7934673612196</c:v>
                </c:pt>
                <c:pt idx="369">
                  <c:v>267.8119206999163</c:v>
                </c:pt>
                <c:pt idx="370">
                  <c:v>231.830374038613</c:v>
                </c:pt>
                <c:pt idx="371">
                  <c:v>195.8488273773097</c:v>
                </c:pt>
                <c:pt idx="372">
                  <c:v>159.86728071600641</c:v>
                </c:pt>
                <c:pt idx="373">
                  <c:v>123.88573405470311</c:v>
                </c:pt>
                <c:pt idx="374">
                  <c:v>87.904187393399809</c:v>
                </c:pt>
                <c:pt idx="375">
                  <c:v>51.922640732096511</c:v>
                </c:pt>
                <c:pt idx="376">
                  <c:v>284.20047102266528</c:v>
                </c:pt>
                <c:pt idx="377">
                  <c:v>248.21892436136199</c:v>
                </c:pt>
                <c:pt idx="378">
                  <c:v>212.23737770005869</c:v>
                </c:pt>
                <c:pt idx="379">
                  <c:v>176.25583103875539</c:v>
                </c:pt>
                <c:pt idx="380">
                  <c:v>140.27428437745209</c:v>
                </c:pt>
                <c:pt idx="381">
                  <c:v>104.29273771614879</c:v>
                </c:pt>
                <c:pt idx="382">
                  <c:v>68.311191054845494</c:v>
                </c:pt>
                <c:pt idx="383">
                  <c:v>300.58902134541427</c:v>
                </c:pt>
                <c:pt idx="384">
                  <c:v>264.60747468411097</c:v>
                </c:pt>
                <c:pt idx="385">
                  <c:v>228.62592802280767</c:v>
                </c:pt>
                <c:pt idx="386">
                  <c:v>192.64438136150437</c:v>
                </c:pt>
                <c:pt idx="387">
                  <c:v>156.66283470020107</c:v>
                </c:pt>
                <c:pt idx="388">
                  <c:v>120.68128803889778</c:v>
                </c:pt>
                <c:pt idx="389">
                  <c:v>84.699741377594478</c:v>
                </c:pt>
                <c:pt idx="390">
                  <c:v>48.71819471629118</c:v>
                </c:pt>
                <c:pt idx="391">
                  <c:v>280.99602500685995</c:v>
                </c:pt>
                <c:pt idx="392">
                  <c:v>245.01447834555665</c:v>
                </c:pt>
                <c:pt idx="393">
                  <c:v>209.03293168425336</c:v>
                </c:pt>
                <c:pt idx="394">
                  <c:v>173.05138502295006</c:v>
                </c:pt>
                <c:pt idx="395">
                  <c:v>137.06983836164676</c:v>
                </c:pt>
                <c:pt idx="396">
                  <c:v>101.08829170034346</c:v>
                </c:pt>
                <c:pt idx="397">
                  <c:v>65.106745039040163</c:v>
                </c:pt>
                <c:pt idx="398">
                  <c:v>297.38457532960894</c:v>
                </c:pt>
                <c:pt idx="399">
                  <c:v>261.40302866830564</c:v>
                </c:pt>
                <c:pt idx="400">
                  <c:v>225.42148200700234</c:v>
                </c:pt>
                <c:pt idx="401">
                  <c:v>189.43993534569904</c:v>
                </c:pt>
                <c:pt idx="402">
                  <c:v>153.45838868439574</c:v>
                </c:pt>
                <c:pt idx="403">
                  <c:v>117.47684202309244</c:v>
                </c:pt>
                <c:pt idx="404">
                  <c:v>81.495295361789147</c:v>
                </c:pt>
                <c:pt idx="405">
                  <c:v>45.513748700485849</c:v>
                </c:pt>
                <c:pt idx="406">
                  <c:v>277.79157899105462</c:v>
                </c:pt>
                <c:pt idx="407">
                  <c:v>241.81003232975132</c:v>
                </c:pt>
                <c:pt idx="408">
                  <c:v>205.82848566844802</c:v>
                </c:pt>
                <c:pt idx="409">
                  <c:v>169.84693900714473</c:v>
                </c:pt>
                <c:pt idx="410">
                  <c:v>133.86539234584143</c:v>
                </c:pt>
                <c:pt idx="411">
                  <c:v>97.88384568453813</c:v>
                </c:pt>
                <c:pt idx="412">
                  <c:v>61.902299023234832</c:v>
                </c:pt>
                <c:pt idx="413">
                  <c:v>294.1801293138036</c:v>
                </c:pt>
                <c:pt idx="414">
                  <c:v>258.19858265250031</c:v>
                </c:pt>
                <c:pt idx="415">
                  <c:v>222.21703599119701</c:v>
                </c:pt>
                <c:pt idx="416">
                  <c:v>186.23548932989371</c:v>
                </c:pt>
                <c:pt idx="417">
                  <c:v>150.25394266859041</c:v>
                </c:pt>
                <c:pt idx="418">
                  <c:v>114.27239600728711</c:v>
                </c:pt>
                <c:pt idx="419">
                  <c:v>78.290849345983816</c:v>
                </c:pt>
                <c:pt idx="420">
                  <c:v>310.56867963655259</c:v>
                </c:pt>
                <c:pt idx="421">
                  <c:v>274.58713297524929</c:v>
                </c:pt>
                <c:pt idx="422">
                  <c:v>238.60558631394599</c:v>
                </c:pt>
                <c:pt idx="423">
                  <c:v>202.62403965264269</c:v>
                </c:pt>
                <c:pt idx="424">
                  <c:v>166.6424929913394</c:v>
                </c:pt>
                <c:pt idx="425">
                  <c:v>130.6609463300361</c:v>
                </c:pt>
                <c:pt idx="426">
                  <c:v>94.679399668732799</c:v>
                </c:pt>
                <c:pt idx="427">
                  <c:v>58.697853007429501</c:v>
                </c:pt>
                <c:pt idx="428">
                  <c:v>290.97568329799827</c:v>
                </c:pt>
                <c:pt idx="429">
                  <c:v>254.99413663669498</c:v>
                </c:pt>
                <c:pt idx="430">
                  <c:v>219.01258997539168</c:v>
                </c:pt>
                <c:pt idx="431">
                  <c:v>183.03104331408838</c:v>
                </c:pt>
                <c:pt idx="432">
                  <c:v>147.04949665278508</c:v>
                </c:pt>
                <c:pt idx="433">
                  <c:v>111.06794999148178</c:v>
                </c:pt>
                <c:pt idx="434">
                  <c:v>75.086403330178484</c:v>
                </c:pt>
                <c:pt idx="435">
                  <c:v>307.36423362074726</c:v>
                </c:pt>
                <c:pt idx="436">
                  <c:v>271.38268695944396</c:v>
                </c:pt>
                <c:pt idx="437">
                  <c:v>235.40114029814066</c:v>
                </c:pt>
                <c:pt idx="438">
                  <c:v>199.41959363683736</c:v>
                </c:pt>
                <c:pt idx="439">
                  <c:v>163.43804697553406</c:v>
                </c:pt>
                <c:pt idx="440">
                  <c:v>127.45650031423077</c:v>
                </c:pt>
                <c:pt idx="441">
                  <c:v>91.474953652927468</c:v>
                </c:pt>
                <c:pt idx="442">
                  <c:v>55.49340699162417</c:v>
                </c:pt>
                <c:pt idx="443">
                  <c:v>287.77123728219294</c:v>
                </c:pt>
                <c:pt idx="444">
                  <c:v>251.78969062088964</c:v>
                </c:pt>
                <c:pt idx="445">
                  <c:v>215.80814395958635</c:v>
                </c:pt>
                <c:pt idx="446">
                  <c:v>179.82659729828305</c:v>
                </c:pt>
                <c:pt idx="447">
                  <c:v>143.84505063697975</c:v>
                </c:pt>
                <c:pt idx="448">
                  <c:v>107.86350397567645</c:v>
                </c:pt>
                <c:pt idx="449">
                  <c:v>71.881957314373153</c:v>
                </c:pt>
                <c:pt idx="450">
                  <c:v>304.15978760494193</c:v>
                </c:pt>
                <c:pt idx="451">
                  <c:v>268.17824094363863</c:v>
                </c:pt>
                <c:pt idx="452">
                  <c:v>232.19669428233533</c:v>
                </c:pt>
                <c:pt idx="453">
                  <c:v>196.21514762103203</c:v>
                </c:pt>
                <c:pt idx="454">
                  <c:v>160.23360095972873</c:v>
                </c:pt>
                <c:pt idx="455">
                  <c:v>124.25205429842543</c:v>
                </c:pt>
                <c:pt idx="456">
                  <c:v>88.270507637122137</c:v>
                </c:pt>
                <c:pt idx="457">
                  <c:v>52.288960975818839</c:v>
                </c:pt>
                <c:pt idx="458">
                  <c:v>284.56679126638761</c:v>
                </c:pt>
                <c:pt idx="459">
                  <c:v>248.58524460508431</c:v>
                </c:pt>
                <c:pt idx="460">
                  <c:v>212.60369794378101</c:v>
                </c:pt>
                <c:pt idx="461">
                  <c:v>176.62215128247772</c:v>
                </c:pt>
                <c:pt idx="462">
                  <c:v>140.64060462117442</c:v>
                </c:pt>
                <c:pt idx="463">
                  <c:v>104.65905795987112</c:v>
                </c:pt>
                <c:pt idx="464">
                  <c:v>68.677511298567822</c:v>
                </c:pt>
                <c:pt idx="465">
                  <c:v>300.95534158913659</c:v>
                </c:pt>
                <c:pt idx="466">
                  <c:v>264.9737949278333</c:v>
                </c:pt>
                <c:pt idx="467">
                  <c:v>228.99224826653</c:v>
                </c:pt>
                <c:pt idx="468">
                  <c:v>193.0107016052267</c:v>
                </c:pt>
                <c:pt idx="469">
                  <c:v>157.0291549439234</c:v>
                </c:pt>
                <c:pt idx="470">
                  <c:v>121.0476082826201</c:v>
                </c:pt>
                <c:pt idx="471">
                  <c:v>85.066061621316805</c:v>
                </c:pt>
                <c:pt idx="472">
                  <c:v>49.084514960013507</c:v>
                </c:pt>
                <c:pt idx="473">
                  <c:v>281.36234525058228</c:v>
                </c:pt>
                <c:pt idx="474">
                  <c:v>245.38079858927898</c:v>
                </c:pt>
                <c:pt idx="475">
                  <c:v>209.39925192797568</c:v>
                </c:pt>
                <c:pt idx="476">
                  <c:v>173.41770526667239</c:v>
                </c:pt>
                <c:pt idx="477">
                  <c:v>137.43615860536909</c:v>
                </c:pt>
                <c:pt idx="478">
                  <c:v>101.45461194406579</c:v>
                </c:pt>
                <c:pt idx="479">
                  <c:v>65.473065282762491</c:v>
                </c:pt>
                <c:pt idx="480">
                  <c:v>297.75089557333126</c:v>
                </c:pt>
                <c:pt idx="481">
                  <c:v>261.76934891202797</c:v>
                </c:pt>
                <c:pt idx="482">
                  <c:v>225.78780225072467</c:v>
                </c:pt>
                <c:pt idx="483">
                  <c:v>189.80625558942137</c:v>
                </c:pt>
                <c:pt idx="484">
                  <c:v>153.82470892811807</c:v>
                </c:pt>
                <c:pt idx="485">
                  <c:v>117.84316226681477</c:v>
                </c:pt>
                <c:pt idx="486">
                  <c:v>81.861615605511474</c:v>
                </c:pt>
                <c:pt idx="487">
                  <c:v>45.880068944208176</c:v>
                </c:pt>
                <c:pt idx="488">
                  <c:v>278.15789923477695</c:v>
                </c:pt>
                <c:pt idx="489">
                  <c:v>242.17635257347365</c:v>
                </c:pt>
                <c:pt idx="490">
                  <c:v>206.19480591217035</c:v>
                </c:pt>
                <c:pt idx="491">
                  <c:v>170.21325925086705</c:v>
                </c:pt>
                <c:pt idx="492">
                  <c:v>134.23171258956376</c:v>
                </c:pt>
                <c:pt idx="493">
                  <c:v>98.250165928260458</c:v>
                </c:pt>
                <c:pt idx="494">
                  <c:v>62.26861926695716</c:v>
                </c:pt>
                <c:pt idx="495">
                  <c:v>294.54644955752593</c:v>
                </c:pt>
                <c:pt idx="496">
                  <c:v>258.56490289622263</c:v>
                </c:pt>
                <c:pt idx="497">
                  <c:v>222.58335623491934</c:v>
                </c:pt>
                <c:pt idx="498">
                  <c:v>186.60180957361604</c:v>
                </c:pt>
                <c:pt idx="499">
                  <c:v>150.62026291231274</c:v>
                </c:pt>
                <c:pt idx="500">
                  <c:v>114.63871625100944</c:v>
                </c:pt>
                <c:pt idx="501">
                  <c:v>78.657169589706143</c:v>
                </c:pt>
                <c:pt idx="502">
                  <c:v>310.93499988027492</c:v>
                </c:pt>
                <c:pt idx="503">
                  <c:v>274.95345321897162</c:v>
                </c:pt>
                <c:pt idx="504">
                  <c:v>238.97190655766832</c:v>
                </c:pt>
                <c:pt idx="505">
                  <c:v>202.99035989636502</c:v>
                </c:pt>
                <c:pt idx="506">
                  <c:v>167.00881323506172</c:v>
                </c:pt>
                <c:pt idx="507">
                  <c:v>131.02726657375842</c:v>
                </c:pt>
                <c:pt idx="508">
                  <c:v>95.045719912455127</c:v>
                </c:pt>
                <c:pt idx="509">
                  <c:v>59.064173251151828</c:v>
                </c:pt>
                <c:pt idx="510">
                  <c:v>291.3420035417206</c:v>
                </c:pt>
                <c:pt idx="511">
                  <c:v>255.3604568804173</c:v>
                </c:pt>
                <c:pt idx="512">
                  <c:v>219.378910219114</c:v>
                </c:pt>
                <c:pt idx="513">
                  <c:v>183.39736355781071</c:v>
                </c:pt>
                <c:pt idx="514">
                  <c:v>147.41581689650741</c:v>
                </c:pt>
                <c:pt idx="515">
                  <c:v>111.43427023520411</c:v>
                </c:pt>
                <c:pt idx="516">
                  <c:v>75.452723573900812</c:v>
                </c:pt>
                <c:pt idx="517">
                  <c:v>307.73055386446958</c:v>
                </c:pt>
                <c:pt idx="518">
                  <c:v>271.74900720316629</c:v>
                </c:pt>
                <c:pt idx="519">
                  <c:v>235.76746054186299</c:v>
                </c:pt>
                <c:pt idx="520">
                  <c:v>199.78591388055969</c:v>
                </c:pt>
                <c:pt idx="521">
                  <c:v>163.80436721925639</c:v>
                </c:pt>
                <c:pt idx="522">
                  <c:v>127.82282055795309</c:v>
                </c:pt>
                <c:pt idx="523">
                  <c:v>91.841273896649795</c:v>
                </c:pt>
                <c:pt idx="524">
                  <c:v>55.859727235346497</c:v>
                </c:pt>
                <c:pt idx="525">
                  <c:v>288.13755752591527</c:v>
                </c:pt>
                <c:pt idx="526">
                  <c:v>252.15601086461197</c:v>
                </c:pt>
                <c:pt idx="527">
                  <c:v>216.17446420330867</c:v>
                </c:pt>
                <c:pt idx="528">
                  <c:v>180.19291754200538</c:v>
                </c:pt>
                <c:pt idx="529">
                  <c:v>144.21137088070208</c:v>
                </c:pt>
                <c:pt idx="530">
                  <c:v>108.22982421939878</c:v>
                </c:pt>
                <c:pt idx="531">
                  <c:v>72.248277558095481</c:v>
                </c:pt>
                <c:pt idx="532">
                  <c:v>304.52610784866425</c:v>
                </c:pt>
                <c:pt idx="533">
                  <c:v>268.54456118736096</c:v>
                </c:pt>
                <c:pt idx="534">
                  <c:v>232.56301452605766</c:v>
                </c:pt>
                <c:pt idx="535">
                  <c:v>196.58146786475436</c:v>
                </c:pt>
                <c:pt idx="536">
                  <c:v>141.91484415341415</c:v>
                </c:pt>
                <c:pt idx="537">
                  <c:v>87.248220442073944</c:v>
                </c:pt>
                <c:pt idx="538">
                  <c:v>363.23738062492242</c:v>
                </c:pt>
                <c:pt idx="539">
                  <c:v>308.57075691358222</c:v>
                </c:pt>
                <c:pt idx="540">
                  <c:v>253.90413320224201</c:v>
                </c:pt>
                <c:pt idx="541">
                  <c:v>199.2375094909018</c:v>
                </c:pt>
                <c:pt idx="542">
                  <c:v>144.57088577956159</c:v>
                </c:pt>
                <c:pt idx="543">
                  <c:v>89.904262068221385</c:v>
                </c:pt>
                <c:pt idx="544">
                  <c:v>365.89342225106986</c:v>
                </c:pt>
                <c:pt idx="545">
                  <c:v>311.22679853972966</c:v>
                </c:pt>
                <c:pt idx="546">
                  <c:v>256.56017482838945</c:v>
                </c:pt>
                <c:pt idx="547">
                  <c:v>201.89355111704924</c:v>
                </c:pt>
                <c:pt idx="548">
                  <c:v>147.22692740570903</c:v>
                </c:pt>
                <c:pt idx="549">
                  <c:v>92.560303694368827</c:v>
                </c:pt>
                <c:pt idx="550">
                  <c:v>368.54946387721731</c:v>
                </c:pt>
                <c:pt idx="551">
                  <c:v>313.8828401658771</c:v>
                </c:pt>
                <c:pt idx="552">
                  <c:v>259.21621645453689</c:v>
                </c:pt>
                <c:pt idx="553">
                  <c:v>204.54959274319668</c:v>
                </c:pt>
                <c:pt idx="554">
                  <c:v>149.88296903185648</c:v>
                </c:pt>
                <c:pt idx="555">
                  <c:v>95.216345320516268</c:v>
                </c:pt>
                <c:pt idx="556">
                  <c:v>371.20550550336475</c:v>
                </c:pt>
                <c:pt idx="557">
                  <c:v>316.53888179202454</c:v>
                </c:pt>
                <c:pt idx="558">
                  <c:v>261.87225808068433</c:v>
                </c:pt>
                <c:pt idx="559">
                  <c:v>207.20563436934412</c:v>
                </c:pt>
                <c:pt idx="560">
                  <c:v>152.53901065800392</c:v>
                </c:pt>
                <c:pt idx="561">
                  <c:v>97.87238694666371</c:v>
                </c:pt>
                <c:pt idx="562">
                  <c:v>373.86154712951219</c:v>
                </c:pt>
                <c:pt idx="563">
                  <c:v>319.19492341817198</c:v>
                </c:pt>
                <c:pt idx="564">
                  <c:v>264.52829970683177</c:v>
                </c:pt>
                <c:pt idx="565">
                  <c:v>209.86167599549157</c:v>
                </c:pt>
                <c:pt idx="566">
                  <c:v>155.19505228415136</c:v>
                </c:pt>
                <c:pt idx="567">
                  <c:v>100.52842857281115</c:v>
                </c:pt>
                <c:pt idx="568">
                  <c:v>376.51758875565963</c:v>
                </c:pt>
                <c:pt idx="569">
                  <c:v>321.85096504431942</c:v>
                </c:pt>
                <c:pt idx="570">
                  <c:v>267.18434133297922</c:v>
                </c:pt>
                <c:pt idx="571">
                  <c:v>212.51771762163901</c:v>
                </c:pt>
                <c:pt idx="572">
                  <c:v>157.8510939102988</c:v>
                </c:pt>
                <c:pt idx="573">
                  <c:v>103.18447019895859</c:v>
                </c:pt>
                <c:pt idx="574">
                  <c:v>379.17363038180707</c:v>
                </c:pt>
                <c:pt idx="575">
                  <c:v>324.50700667046686</c:v>
                </c:pt>
                <c:pt idx="576">
                  <c:v>269.84038295912666</c:v>
                </c:pt>
                <c:pt idx="577">
                  <c:v>215.17375924778645</c:v>
                </c:pt>
                <c:pt idx="578">
                  <c:v>160.50713553644624</c:v>
                </c:pt>
                <c:pt idx="579">
                  <c:v>105.84051182510603</c:v>
                </c:pt>
                <c:pt idx="580">
                  <c:v>381.82967200795451</c:v>
                </c:pt>
                <c:pt idx="581">
                  <c:v>327.16304829661431</c:v>
                </c:pt>
                <c:pt idx="582">
                  <c:v>272.4964245852741</c:v>
                </c:pt>
                <c:pt idx="583">
                  <c:v>217.82980087393389</c:v>
                </c:pt>
                <c:pt idx="584">
                  <c:v>163.16317716259368</c:v>
                </c:pt>
                <c:pt idx="585">
                  <c:v>108.49655345125348</c:v>
                </c:pt>
                <c:pt idx="586">
                  <c:v>384.48571363410196</c:v>
                </c:pt>
                <c:pt idx="587">
                  <c:v>329.81908992276175</c:v>
                </c:pt>
                <c:pt idx="588">
                  <c:v>275.15246621142154</c:v>
                </c:pt>
                <c:pt idx="589">
                  <c:v>220.48584250008133</c:v>
                </c:pt>
                <c:pt idx="590">
                  <c:v>165.81921878874113</c:v>
                </c:pt>
                <c:pt idx="591">
                  <c:v>111.15259507740092</c:v>
                </c:pt>
                <c:pt idx="592">
                  <c:v>387.1417552602494</c:v>
                </c:pt>
                <c:pt idx="593">
                  <c:v>332.47513154890919</c:v>
                </c:pt>
                <c:pt idx="594">
                  <c:v>277.80850783756898</c:v>
                </c:pt>
                <c:pt idx="595">
                  <c:v>223.14188412622877</c:v>
                </c:pt>
                <c:pt idx="596">
                  <c:v>168.47526041488857</c:v>
                </c:pt>
                <c:pt idx="597">
                  <c:v>113.80863670354836</c:v>
                </c:pt>
                <c:pt idx="598">
                  <c:v>389.79779688639684</c:v>
                </c:pt>
                <c:pt idx="599">
                  <c:v>335.13117317505663</c:v>
                </c:pt>
                <c:pt idx="600">
                  <c:v>280.46454946371642</c:v>
                </c:pt>
                <c:pt idx="601">
                  <c:v>225.79792575237622</c:v>
                </c:pt>
                <c:pt idx="602">
                  <c:v>171.13130204103601</c:v>
                </c:pt>
                <c:pt idx="603">
                  <c:v>116.4646783296958</c:v>
                </c:pt>
                <c:pt idx="604">
                  <c:v>61.798054618355593</c:v>
                </c:pt>
                <c:pt idx="605">
                  <c:v>337.78721480120407</c:v>
                </c:pt>
                <c:pt idx="606">
                  <c:v>283.12059108986386</c:v>
                </c:pt>
                <c:pt idx="607">
                  <c:v>228.45396737852366</c:v>
                </c:pt>
                <c:pt idx="608">
                  <c:v>173.78734366718345</c:v>
                </c:pt>
                <c:pt idx="609">
                  <c:v>119.12071995584324</c:v>
                </c:pt>
                <c:pt idx="610">
                  <c:v>64.454096244503035</c:v>
                </c:pt>
                <c:pt idx="611">
                  <c:v>340.44325642735151</c:v>
                </c:pt>
                <c:pt idx="612">
                  <c:v>285.77663271601131</c:v>
                </c:pt>
                <c:pt idx="613">
                  <c:v>231.1100090046711</c:v>
                </c:pt>
                <c:pt idx="614">
                  <c:v>176.44338529333089</c:v>
                </c:pt>
                <c:pt idx="615">
                  <c:v>121.77676158199068</c:v>
                </c:pt>
                <c:pt idx="616">
                  <c:v>67.110137870650476</c:v>
                </c:pt>
                <c:pt idx="617">
                  <c:v>343.09929805349896</c:v>
                </c:pt>
                <c:pt idx="618">
                  <c:v>288.43267434215875</c:v>
                </c:pt>
                <c:pt idx="619">
                  <c:v>233.76605063081854</c:v>
                </c:pt>
                <c:pt idx="620">
                  <c:v>179.09942691947833</c:v>
                </c:pt>
                <c:pt idx="621">
                  <c:v>124.43280320813813</c:v>
                </c:pt>
                <c:pt idx="622">
                  <c:v>69.766179496797918</c:v>
                </c:pt>
                <c:pt idx="623">
                  <c:v>345.7553396796464</c:v>
                </c:pt>
                <c:pt idx="624">
                  <c:v>291.08871596830619</c:v>
                </c:pt>
                <c:pt idx="625">
                  <c:v>236.42209225696598</c:v>
                </c:pt>
                <c:pt idx="626">
                  <c:v>181.75546854562577</c:v>
                </c:pt>
                <c:pt idx="627">
                  <c:v>127.08884483428557</c:v>
                </c:pt>
                <c:pt idx="628">
                  <c:v>72.422221122945359</c:v>
                </c:pt>
                <c:pt idx="629">
                  <c:v>348.41138130579384</c:v>
                </c:pt>
                <c:pt idx="630">
                  <c:v>293.74475759445363</c:v>
                </c:pt>
                <c:pt idx="631">
                  <c:v>239.07813388311342</c:v>
                </c:pt>
                <c:pt idx="632">
                  <c:v>184.41151017177322</c:v>
                </c:pt>
                <c:pt idx="633">
                  <c:v>148.42996351046992</c:v>
                </c:pt>
                <c:pt idx="634">
                  <c:v>112.44841684916662</c:v>
                </c:pt>
                <c:pt idx="635">
                  <c:v>76.466870187863321</c:v>
                </c:pt>
                <c:pt idx="636">
                  <c:v>308.74470047843209</c:v>
                </c:pt>
                <c:pt idx="637">
                  <c:v>272.7631538171288</c:v>
                </c:pt>
                <c:pt idx="638">
                  <c:v>236.7816071558255</c:v>
                </c:pt>
                <c:pt idx="639">
                  <c:v>200.8000604945222</c:v>
                </c:pt>
                <c:pt idx="640">
                  <c:v>164.8185138332189</c:v>
                </c:pt>
                <c:pt idx="641">
                  <c:v>128.8369671719156</c:v>
                </c:pt>
                <c:pt idx="642">
                  <c:v>92.855420510612305</c:v>
                </c:pt>
                <c:pt idx="643">
                  <c:v>56.873873849309007</c:v>
                </c:pt>
                <c:pt idx="644">
                  <c:v>289.15170413987778</c:v>
                </c:pt>
                <c:pt idx="645">
                  <c:v>253.17015747857448</c:v>
                </c:pt>
                <c:pt idx="646">
                  <c:v>217.18861081727118</c:v>
                </c:pt>
                <c:pt idx="647">
                  <c:v>181.20706415596788</c:v>
                </c:pt>
                <c:pt idx="648">
                  <c:v>145.22551749466459</c:v>
                </c:pt>
                <c:pt idx="649">
                  <c:v>109.24397083336129</c:v>
                </c:pt>
                <c:pt idx="650">
                  <c:v>73.26242417205799</c:v>
                </c:pt>
                <c:pt idx="651">
                  <c:v>305.54025446262676</c:v>
                </c:pt>
                <c:pt idx="652">
                  <c:v>269.55870780132346</c:v>
                </c:pt>
                <c:pt idx="653">
                  <c:v>233.57716114002017</c:v>
                </c:pt>
                <c:pt idx="654">
                  <c:v>197.59561447871687</c:v>
                </c:pt>
                <c:pt idx="655">
                  <c:v>161.61406781741357</c:v>
                </c:pt>
                <c:pt idx="656">
                  <c:v>125.63252115611027</c:v>
                </c:pt>
                <c:pt idx="657">
                  <c:v>89.650974494806974</c:v>
                </c:pt>
                <c:pt idx="658">
                  <c:v>53.669427833503676</c:v>
                </c:pt>
                <c:pt idx="659">
                  <c:v>285.94725812407245</c:v>
                </c:pt>
                <c:pt idx="660">
                  <c:v>249.96571146276915</c:v>
                </c:pt>
                <c:pt idx="661">
                  <c:v>213.98416480146585</c:v>
                </c:pt>
                <c:pt idx="662">
                  <c:v>178.00261814016255</c:v>
                </c:pt>
                <c:pt idx="663">
                  <c:v>142.02107147885926</c:v>
                </c:pt>
                <c:pt idx="664">
                  <c:v>106.03952481755596</c:v>
                </c:pt>
                <c:pt idx="665">
                  <c:v>70.057978156252659</c:v>
                </c:pt>
                <c:pt idx="666">
                  <c:v>302.33580844682143</c:v>
                </c:pt>
                <c:pt idx="667">
                  <c:v>266.35426178551813</c:v>
                </c:pt>
                <c:pt idx="668">
                  <c:v>230.37271512421484</c:v>
                </c:pt>
                <c:pt idx="669">
                  <c:v>194.39116846291154</c:v>
                </c:pt>
                <c:pt idx="670">
                  <c:v>158.40962180160824</c:v>
                </c:pt>
                <c:pt idx="671">
                  <c:v>122.42807514030494</c:v>
                </c:pt>
                <c:pt idx="672">
                  <c:v>86.446528479001643</c:v>
                </c:pt>
                <c:pt idx="673">
                  <c:v>50.464981817698344</c:v>
                </c:pt>
                <c:pt idx="674">
                  <c:v>282.74281210826712</c:v>
                </c:pt>
                <c:pt idx="675">
                  <c:v>246.76126544696382</c:v>
                </c:pt>
                <c:pt idx="676">
                  <c:v>210.77971878566052</c:v>
                </c:pt>
                <c:pt idx="677">
                  <c:v>174.79817212435722</c:v>
                </c:pt>
                <c:pt idx="678">
                  <c:v>138.81662546305392</c:v>
                </c:pt>
                <c:pt idx="679">
                  <c:v>102.83507880175063</c:v>
                </c:pt>
                <c:pt idx="680">
                  <c:v>66.853532140447328</c:v>
                </c:pt>
                <c:pt idx="681">
                  <c:v>299.1313624310161</c:v>
                </c:pt>
                <c:pt idx="682">
                  <c:v>263.1498157697128</c:v>
                </c:pt>
                <c:pt idx="683">
                  <c:v>227.1682691084095</c:v>
                </c:pt>
                <c:pt idx="684">
                  <c:v>191.18672244710621</c:v>
                </c:pt>
                <c:pt idx="685">
                  <c:v>155.20517578580291</c:v>
                </c:pt>
                <c:pt idx="686">
                  <c:v>119.22362912449961</c:v>
                </c:pt>
                <c:pt idx="687">
                  <c:v>83.242082463196311</c:v>
                </c:pt>
                <c:pt idx="688">
                  <c:v>47.260535801893013</c:v>
                </c:pt>
                <c:pt idx="689">
                  <c:v>279.53836609246179</c:v>
                </c:pt>
                <c:pt idx="690">
                  <c:v>243.55681943115849</c:v>
                </c:pt>
                <c:pt idx="691">
                  <c:v>207.57527276985519</c:v>
                </c:pt>
                <c:pt idx="692">
                  <c:v>171.59372610855189</c:v>
                </c:pt>
                <c:pt idx="693">
                  <c:v>135.61217944724859</c:v>
                </c:pt>
                <c:pt idx="694">
                  <c:v>99.630632785945295</c:v>
                </c:pt>
                <c:pt idx="695">
                  <c:v>63.649086124641997</c:v>
                </c:pt>
                <c:pt idx="696">
                  <c:v>295.92691641521077</c:v>
                </c:pt>
                <c:pt idx="697">
                  <c:v>259.94536975390747</c:v>
                </c:pt>
                <c:pt idx="698">
                  <c:v>223.96382309260417</c:v>
                </c:pt>
                <c:pt idx="699">
                  <c:v>187.98227643130087</c:v>
                </c:pt>
                <c:pt idx="700">
                  <c:v>152.00072976999758</c:v>
                </c:pt>
                <c:pt idx="701">
                  <c:v>116.01918310869428</c:v>
                </c:pt>
                <c:pt idx="702">
                  <c:v>80.03763644739098</c:v>
                </c:pt>
                <c:pt idx="703">
                  <c:v>312.31546673795975</c:v>
                </c:pt>
                <c:pt idx="704">
                  <c:v>276.33392007665645</c:v>
                </c:pt>
                <c:pt idx="705">
                  <c:v>240.35237341535316</c:v>
                </c:pt>
                <c:pt idx="706">
                  <c:v>204.37082675404986</c:v>
                </c:pt>
                <c:pt idx="707">
                  <c:v>168.38928009274656</c:v>
                </c:pt>
                <c:pt idx="708">
                  <c:v>132.40773343144326</c:v>
                </c:pt>
                <c:pt idx="709">
                  <c:v>96.426186770139964</c:v>
                </c:pt>
                <c:pt idx="710">
                  <c:v>60.444640108836666</c:v>
                </c:pt>
                <c:pt idx="711">
                  <c:v>292.72247039940544</c:v>
                </c:pt>
                <c:pt idx="712">
                  <c:v>256.74092373810214</c:v>
                </c:pt>
                <c:pt idx="713">
                  <c:v>220.75937707679884</c:v>
                </c:pt>
                <c:pt idx="714">
                  <c:v>184.77783041549554</c:v>
                </c:pt>
                <c:pt idx="715">
                  <c:v>148.79628375419225</c:v>
                </c:pt>
                <c:pt idx="716">
                  <c:v>112.81473709288895</c:v>
                </c:pt>
                <c:pt idx="717">
                  <c:v>76.833190431585649</c:v>
                </c:pt>
                <c:pt idx="718">
                  <c:v>309.11102072215442</c:v>
                </c:pt>
                <c:pt idx="719">
                  <c:v>273.12947406085112</c:v>
                </c:pt>
                <c:pt idx="720">
                  <c:v>237.14792739954783</c:v>
                </c:pt>
                <c:pt idx="721">
                  <c:v>201.16638073824453</c:v>
                </c:pt>
                <c:pt idx="722">
                  <c:v>165.18483407694123</c:v>
                </c:pt>
                <c:pt idx="723">
                  <c:v>129.20328741563793</c:v>
                </c:pt>
                <c:pt idx="724">
                  <c:v>93.221740754334633</c:v>
                </c:pt>
                <c:pt idx="725">
                  <c:v>57.240194093031334</c:v>
                </c:pt>
                <c:pt idx="726">
                  <c:v>289.51802438360011</c:v>
                </c:pt>
                <c:pt idx="727">
                  <c:v>253.53647772229681</c:v>
                </c:pt>
                <c:pt idx="728">
                  <c:v>217.55493106099351</c:v>
                </c:pt>
                <c:pt idx="729">
                  <c:v>181.57338439969021</c:v>
                </c:pt>
                <c:pt idx="730">
                  <c:v>145.59183773838691</c:v>
                </c:pt>
              </c:numCache>
            </c:numRef>
          </c:val>
          <c:smooth val="0"/>
          <c:extLst>
            <c:ext xmlns:c16="http://schemas.microsoft.com/office/drawing/2014/chart" uri="{C3380CC4-5D6E-409C-BE32-E72D297353CC}">
              <c16:uniqueId val="{00000000-AF31-4A09-B22E-7716805590FA}"/>
            </c:ext>
          </c:extLst>
        </c:ser>
        <c:dLbls>
          <c:showLegendKey val="0"/>
          <c:showVal val="0"/>
          <c:showCatName val="0"/>
          <c:showSerName val="0"/>
          <c:showPercent val="0"/>
          <c:showBubbleSize val="0"/>
        </c:dLbls>
        <c:smooth val="0"/>
        <c:axId val="403604896"/>
        <c:axId val="403613632"/>
      </c:lineChart>
      <c:dateAx>
        <c:axId val="40360489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13632"/>
        <c:crosses val="autoZero"/>
        <c:auto val="1"/>
        <c:lblOffset val="100"/>
        <c:baseTimeUnit val="days"/>
      </c:dateAx>
      <c:valAx>
        <c:axId val="40361363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0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0" i="0" u="none" strike="noStrike" baseline="0">
                <a:effectLst/>
              </a:rPr>
              <a:t> FashRing </a:t>
            </a:r>
            <a:r>
              <a:rPr lang="en-US"/>
              <a:t>Total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Forecast'!$L$1</c:f>
              <c:strCache>
                <c:ptCount val="1"/>
                <c:pt idx="0">
                  <c:v> Total Cost </c:v>
                </c:pt>
              </c:strCache>
            </c:strRef>
          </c:tx>
          <c:spPr>
            <a:ln w="28575" cap="rnd">
              <a:solidFill>
                <a:schemeClr val="tx1"/>
              </a:solidFill>
              <a:round/>
            </a:ln>
            <a:effectLst/>
          </c:spPr>
          <c:marker>
            <c:symbol val="none"/>
          </c:marker>
          <c:cat>
            <c:numRef>
              <c:f>'Fashring Forecast'!$A$3:$A$732</c:f>
              <c:numCache>
                <c:formatCode>m/d/yyyy</c:formatCode>
                <c:ptCount val="730"/>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numCache>
            </c:numRef>
          </c:cat>
          <c:val>
            <c:numRef>
              <c:f>'Fashring Forecast'!$L$2:$L$732</c:f>
              <c:numCache>
                <c:formatCode>_("$"* #,##0.00_);_("$"* \(#,##0.00\);_("$"* "-"??_);_(@_)</c:formatCode>
                <c:ptCount val="731"/>
                <c:pt idx="0">
                  <c:v>409.625</c:v>
                </c:pt>
                <c:pt idx="1">
                  <c:v>373.6434533386967</c:v>
                </c:pt>
                <c:pt idx="2">
                  <c:v>337.6619066773934</c:v>
                </c:pt>
                <c:pt idx="3">
                  <c:v>301.68036001609011</c:v>
                </c:pt>
                <c:pt idx="4">
                  <c:v>265.69881335478681</c:v>
                </c:pt>
                <c:pt idx="5">
                  <c:v>229.71726669348351</c:v>
                </c:pt>
                <c:pt idx="6">
                  <c:v>193.73572003218021</c:v>
                </c:pt>
                <c:pt idx="7">
                  <c:v>157.75417337087691</c:v>
                </c:pt>
                <c:pt idx="8">
                  <c:v>121.77262670957361</c:v>
                </c:pt>
                <c:pt idx="9">
                  <c:v>85.791080048270317</c:v>
                </c:pt>
                <c:pt idx="10">
                  <c:v>49.809533386967018</c:v>
                </c:pt>
                <c:pt idx="11">
                  <c:v>12012.462441752419</c:v>
                </c:pt>
                <c:pt idx="12">
                  <c:v>246.10581701623249</c:v>
                </c:pt>
                <c:pt idx="13">
                  <c:v>210.12427035492919</c:v>
                </c:pt>
                <c:pt idx="14">
                  <c:v>174.1427236936259</c:v>
                </c:pt>
                <c:pt idx="15">
                  <c:v>138.1611770323226</c:v>
                </c:pt>
                <c:pt idx="16">
                  <c:v>102.1796303710193</c:v>
                </c:pt>
                <c:pt idx="17">
                  <c:v>66.198083709716002</c:v>
                </c:pt>
                <c:pt idx="18">
                  <c:v>12028.850992075168</c:v>
                </c:pt>
                <c:pt idx="19">
                  <c:v>262.49436733898148</c:v>
                </c:pt>
                <c:pt idx="20">
                  <c:v>226.51282067767818</c:v>
                </c:pt>
                <c:pt idx="21">
                  <c:v>190.53127401637488</c:v>
                </c:pt>
                <c:pt idx="22">
                  <c:v>154.54972735507158</c:v>
                </c:pt>
                <c:pt idx="23">
                  <c:v>118.56818069376828</c:v>
                </c:pt>
                <c:pt idx="24">
                  <c:v>82.586634032464985</c:v>
                </c:pt>
                <c:pt idx="25">
                  <c:v>46.605087371161687</c:v>
                </c:pt>
                <c:pt idx="26">
                  <c:v>12009.257995736614</c:v>
                </c:pt>
                <c:pt idx="27">
                  <c:v>242.90137100042716</c:v>
                </c:pt>
                <c:pt idx="28">
                  <c:v>206.91982433912386</c:v>
                </c:pt>
                <c:pt idx="29">
                  <c:v>170.93827767782057</c:v>
                </c:pt>
                <c:pt idx="30">
                  <c:v>134.95673101651727</c:v>
                </c:pt>
                <c:pt idx="31">
                  <c:v>98.975184355213969</c:v>
                </c:pt>
                <c:pt idx="32">
                  <c:v>62.993637693910671</c:v>
                </c:pt>
                <c:pt idx="33">
                  <c:v>12025.646546059363</c:v>
                </c:pt>
                <c:pt idx="34">
                  <c:v>259.28992132317615</c:v>
                </c:pt>
                <c:pt idx="35">
                  <c:v>223.30837466187285</c:v>
                </c:pt>
                <c:pt idx="36">
                  <c:v>187.32682800056955</c:v>
                </c:pt>
                <c:pt idx="37">
                  <c:v>151.34528133926625</c:v>
                </c:pt>
                <c:pt idx="38">
                  <c:v>115.36373467796295</c:v>
                </c:pt>
                <c:pt idx="39">
                  <c:v>79.382188016659654</c:v>
                </c:pt>
                <c:pt idx="40">
                  <c:v>12042.035096382111</c:v>
                </c:pt>
                <c:pt idx="41">
                  <c:v>275.67847164592513</c:v>
                </c:pt>
                <c:pt idx="42">
                  <c:v>239.69692498462183</c:v>
                </c:pt>
                <c:pt idx="43">
                  <c:v>203.71537832331853</c:v>
                </c:pt>
                <c:pt idx="44">
                  <c:v>167.73383166201523</c:v>
                </c:pt>
                <c:pt idx="45">
                  <c:v>131.75228500071194</c:v>
                </c:pt>
                <c:pt idx="46">
                  <c:v>95.770738339408638</c:v>
                </c:pt>
                <c:pt idx="47">
                  <c:v>59.78919167810534</c:v>
                </c:pt>
                <c:pt idx="48">
                  <c:v>12022.442100043558</c:v>
                </c:pt>
                <c:pt idx="49">
                  <c:v>256.08547530737081</c:v>
                </c:pt>
                <c:pt idx="50">
                  <c:v>220.10392864606752</c:v>
                </c:pt>
                <c:pt idx="51">
                  <c:v>184.12238198476422</c:v>
                </c:pt>
                <c:pt idx="52">
                  <c:v>148.14083532346092</c:v>
                </c:pt>
                <c:pt idx="53">
                  <c:v>112.15928866215762</c:v>
                </c:pt>
                <c:pt idx="54">
                  <c:v>76.177742000854323</c:v>
                </c:pt>
                <c:pt idx="55">
                  <c:v>12038.830650366306</c:v>
                </c:pt>
                <c:pt idx="56">
                  <c:v>272.4740256301198</c:v>
                </c:pt>
                <c:pt idx="57">
                  <c:v>236.4924789688165</c:v>
                </c:pt>
                <c:pt idx="58">
                  <c:v>200.5109323075132</c:v>
                </c:pt>
                <c:pt idx="59">
                  <c:v>164.5293856462099</c:v>
                </c:pt>
                <c:pt idx="60">
                  <c:v>128.5478389849066</c:v>
                </c:pt>
                <c:pt idx="61">
                  <c:v>92.566292323603307</c:v>
                </c:pt>
                <c:pt idx="62">
                  <c:v>56.584745662300008</c:v>
                </c:pt>
                <c:pt idx="63">
                  <c:v>12019.237654027753</c:v>
                </c:pt>
                <c:pt idx="64">
                  <c:v>252.88102929156548</c:v>
                </c:pt>
                <c:pt idx="65">
                  <c:v>216.89948263026218</c:v>
                </c:pt>
                <c:pt idx="66">
                  <c:v>180.91793596895889</c:v>
                </c:pt>
                <c:pt idx="67">
                  <c:v>144.93638930765559</c:v>
                </c:pt>
                <c:pt idx="68">
                  <c:v>108.95484264635229</c:v>
                </c:pt>
                <c:pt idx="69">
                  <c:v>72.973295985048992</c:v>
                </c:pt>
                <c:pt idx="70">
                  <c:v>12035.626204350501</c:v>
                </c:pt>
                <c:pt idx="71">
                  <c:v>269.26957961431447</c:v>
                </c:pt>
                <c:pt idx="72">
                  <c:v>233.28803295301117</c:v>
                </c:pt>
                <c:pt idx="73">
                  <c:v>197.30648629170787</c:v>
                </c:pt>
                <c:pt idx="74">
                  <c:v>161.32493963040457</c:v>
                </c:pt>
                <c:pt idx="75">
                  <c:v>125.34339296910127</c:v>
                </c:pt>
                <c:pt idx="76">
                  <c:v>89.361846307797975</c:v>
                </c:pt>
                <c:pt idx="77">
                  <c:v>53.380299646494677</c:v>
                </c:pt>
                <c:pt idx="78">
                  <c:v>12016.033208011946</c:v>
                </c:pt>
                <c:pt idx="79">
                  <c:v>249.67658327576015</c:v>
                </c:pt>
                <c:pt idx="80">
                  <c:v>213.69503661445685</c:v>
                </c:pt>
                <c:pt idx="81">
                  <c:v>177.71348995315356</c:v>
                </c:pt>
                <c:pt idx="82">
                  <c:v>141.73194329185026</c:v>
                </c:pt>
                <c:pt idx="83">
                  <c:v>105.75039663054696</c:v>
                </c:pt>
                <c:pt idx="84">
                  <c:v>69.768849969243661</c:v>
                </c:pt>
                <c:pt idx="85">
                  <c:v>12032.421758334696</c:v>
                </c:pt>
                <c:pt idx="86">
                  <c:v>266.06513359850914</c:v>
                </c:pt>
                <c:pt idx="87">
                  <c:v>230.08358693720584</c:v>
                </c:pt>
                <c:pt idx="88">
                  <c:v>194.10204027590254</c:v>
                </c:pt>
                <c:pt idx="89">
                  <c:v>158.12049361459924</c:v>
                </c:pt>
                <c:pt idx="90">
                  <c:v>122.13894695329594</c:v>
                </c:pt>
                <c:pt idx="91">
                  <c:v>86.157400291992644</c:v>
                </c:pt>
                <c:pt idx="92">
                  <c:v>50.175853630689346</c:v>
                </c:pt>
                <c:pt idx="93">
                  <c:v>12012.828761996141</c:v>
                </c:pt>
                <c:pt idx="94">
                  <c:v>246.47213725995482</c:v>
                </c:pt>
                <c:pt idx="95">
                  <c:v>210.49059059865152</c:v>
                </c:pt>
                <c:pt idx="96">
                  <c:v>174.50904393734822</c:v>
                </c:pt>
                <c:pt idx="97">
                  <c:v>138.52749727604493</c:v>
                </c:pt>
                <c:pt idx="98">
                  <c:v>102.54595061474163</c:v>
                </c:pt>
                <c:pt idx="99">
                  <c:v>66.56440395343833</c:v>
                </c:pt>
                <c:pt idx="100">
                  <c:v>12029.21731231889</c:v>
                </c:pt>
                <c:pt idx="101">
                  <c:v>262.8606875827038</c:v>
                </c:pt>
                <c:pt idx="102">
                  <c:v>226.87914092140051</c:v>
                </c:pt>
                <c:pt idx="103">
                  <c:v>190.89759426009721</c:v>
                </c:pt>
                <c:pt idx="104">
                  <c:v>154.91604759879391</c:v>
                </c:pt>
                <c:pt idx="105">
                  <c:v>118.93450093749061</c:v>
                </c:pt>
                <c:pt idx="106">
                  <c:v>82.952954276187313</c:v>
                </c:pt>
                <c:pt idx="107">
                  <c:v>46.971407614884015</c:v>
                </c:pt>
                <c:pt idx="108">
                  <c:v>12009.624315980336</c:v>
                </c:pt>
                <c:pt idx="109">
                  <c:v>243.26769124414949</c:v>
                </c:pt>
                <c:pt idx="110">
                  <c:v>207.28614458284619</c:v>
                </c:pt>
                <c:pt idx="111">
                  <c:v>171.30459792154289</c:v>
                </c:pt>
                <c:pt idx="112">
                  <c:v>135.32305126023959</c:v>
                </c:pt>
                <c:pt idx="113">
                  <c:v>99.341504598936297</c:v>
                </c:pt>
                <c:pt idx="114">
                  <c:v>63.359957937632998</c:v>
                </c:pt>
                <c:pt idx="115">
                  <c:v>12026.012866303085</c:v>
                </c:pt>
                <c:pt idx="116">
                  <c:v>259.65624156689847</c:v>
                </c:pt>
                <c:pt idx="117">
                  <c:v>223.67469490559517</c:v>
                </c:pt>
                <c:pt idx="118">
                  <c:v>187.69314824429188</c:v>
                </c:pt>
                <c:pt idx="119">
                  <c:v>151.71160158298858</c:v>
                </c:pt>
                <c:pt idx="120">
                  <c:v>115.73005492168528</c:v>
                </c:pt>
                <c:pt idx="121">
                  <c:v>79.748508260381982</c:v>
                </c:pt>
                <c:pt idx="122">
                  <c:v>12042.401416625835</c:v>
                </c:pt>
                <c:pt idx="123">
                  <c:v>276.04479188964746</c:v>
                </c:pt>
                <c:pt idx="124">
                  <c:v>240.06324522834416</c:v>
                </c:pt>
                <c:pt idx="125">
                  <c:v>204.08169856704086</c:v>
                </c:pt>
                <c:pt idx="126">
                  <c:v>168.10015190573756</c:v>
                </c:pt>
                <c:pt idx="127">
                  <c:v>132.11860524443426</c:v>
                </c:pt>
                <c:pt idx="128">
                  <c:v>96.137058583130965</c:v>
                </c:pt>
                <c:pt idx="129">
                  <c:v>60.155511921827667</c:v>
                </c:pt>
                <c:pt idx="130">
                  <c:v>12022.80842028728</c:v>
                </c:pt>
                <c:pt idx="131">
                  <c:v>256.45179555109314</c:v>
                </c:pt>
                <c:pt idx="132">
                  <c:v>220.47024888978984</c:v>
                </c:pt>
                <c:pt idx="133">
                  <c:v>184.48870222848655</c:v>
                </c:pt>
                <c:pt idx="134">
                  <c:v>148.50715556718325</c:v>
                </c:pt>
                <c:pt idx="135">
                  <c:v>112.52560890587995</c:v>
                </c:pt>
                <c:pt idx="136">
                  <c:v>76.544062244576651</c:v>
                </c:pt>
                <c:pt idx="137">
                  <c:v>12039.196970610028</c:v>
                </c:pt>
                <c:pt idx="138">
                  <c:v>272.84034587384213</c:v>
                </c:pt>
                <c:pt idx="139">
                  <c:v>236.85879921253883</c:v>
                </c:pt>
                <c:pt idx="140">
                  <c:v>200.87725255123553</c:v>
                </c:pt>
                <c:pt idx="141">
                  <c:v>164.89570588993223</c:v>
                </c:pt>
                <c:pt idx="142">
                  <c:v>128.91415922862893</c:v>
                </c:pt>
                <c:pt idx="143">
                  <c:v>92.932612567325634</c:v>
                </c:pt>
                <c:pt idx="144">
                  <c:v>56.951065906022336</c:v>
                </c:pt>
                <c:pt idx="145">
                  <c:v>12019.603974271475</c:v>
                </c:pt>
                <c:pt idx="146">
                  <c:v>253.24734953528781</c:v>
                </c:pt>
                <c:pt idx="147">
                  <c:v>217.26580287398451</c:v>
                </c:pt>
                <c:pt idx="148">
                  <c:v>181.28425621268121</c:v>
                </c:pt>
                <c:pt idx="149">
                  <c:v>145.30270955137792</c:v>
                </c:pt>
                <c:pt idx="150">
                  <c:v>109.32116289007462</c:v>
                </c:pt>
                <c:pt idx="151">
                  <c:v>73.33961622877132</c:v>
                </c:pt>
                <c:pt idx="152">
                  <c:v>12035.992524594223</c:v>
                </c:pt>
                <c:pt idx="153">
                  <c:v>269.63589985803679</c:v>
                </c:pt>
                <c:pt idx="154">
                  <c:v>233.6543531967335</c:v>
                </c:pt>
                <c:pt idx="155">
                  <c:v>197.6728065354302</c:v>
                </c:pt>
                <c:pt idx="156">
                  <c:v>161.6912598741269</c:v>
                </c:pt>
                <c:pt idx="157">
                  <c:v>125.7097132128236</c:v>
                </c:pt>
                <c:pt idx="158">
                  <c:v>89.728166551520303</c:v>
                </c:pt>
                <c:pt idx="159">
                  <c:v>53.746619890217005</c:v>
                </c:pt>
                <c:pt idx="160">
                  <c:v>12016.39952825567</c:v>
                </c:pt>
                <c:pt idx="161">
                  <c:v>250.04290351948248</c:v>
                </c:pt>
                <c:pt idx="162">
                  <c:v>214.06135685817918</c:v>
                </c:pt>
                <c:pt idx="163">
                  <c:v>178.07981019687588</c:v>
                </c:pt>
                <c:pt idx="164">
                  <c:v>142.09826353557258</c:v>
                </c:pt>
                <c:pt idx="165">
                  <c:v>106.11671687426929</c:v>
                </c:pt>
                <c:pt idx="166">
                  <c:v>70.135170212965988</c:v>
                </c:pt>
                <c:pt idx="167">
                  <c:v>12032.788078578418</c:v>
                </c:pt>
                <c:pt idx="168">
                  <c:v>266.43145384223146</c:v>
                </c:pt>
                <c:pt idx="169">
                  <c:v>230.44990718092816</c:v>
                </c:pt>
                <c:pt idx="170">
                  <c:v>194.46836051962487</c:v>
                </c:pt>
                <c:pt idx="171">
                  <c:v>139.80173680828466</c:v>
                </c:pt>
                <c:pt idx="172">
                  <c:v>85.135113096944451</c:v>
                </c:pt>
                <c:pt idx="173">
                  <c:v>14587.355629047341</c:v>
                </c:pt>
                <c:pt idx="174">
                  <c:v>306.45764956845272</c:v>
                </c:pt>
                <c:pt idx="175">
                  <c:v>251.79102585711252</c:v>
                </c:pt>
                <c:pt idx="176">
                  <c:v>197.12440214577231</c:v>
                </c:pt>
                <c:pt idx="177">
                  <c:v>142.4577784344321</c:v>
                </c:pt>
                <c:pt idx="178">
                  <c:v>87.791154723091893</c:v>
                </c:pt>
                <c:pt idx="179">
                  <c:v>14590.011670673488</c:v>
                </c:pt>
                <c:pt idx="180">
                  <c:v>309.11369119460016</c:v>
                </c:pt>
                <c:pt idx="181">
                  <c:v>254.44706748325996</c:v>
                </c:pt>
                <c:pt idx="182">
                  <c:v>199.78044377191975</c:v>
                </c:pt>
                <c:pt idx="183">
                  <c:v>145.11382006057954</c:v>
                </c:pt>
                <c:pt idx="184">
                  <c:v>90.447196349239334</c:v>
                </c:pt>
                <c:pt idx="185">
                  <c:v>14592.667712299635</c:v>
                </c:pt>
                <c:pt idx="186">
                  <c:v>311.76973282074761</c:v>
                </c:pt>
                <c:pt idx="187">
                  <c:v>257.1031091094074</c:v>
                </c:pt>
                <c:pt idx="188">
                  <c:v>202.43648539806719</c:v>
                </c:pt>
                <c:pt idx="189">
                  <c:v>147.76986168672698</c:v>
                </c:pt>
                <c:pt idx="190">
                  <c:v>93.103237975386776</c:v>
                </c:pt>
                <c:pt idx="191">
                  <c:v>14595.323753925783</c:v>
                </c:pt>
                <c:pt idx="192">
                  <c:v>314.42577444689505</c:v>
                </c:pt>
                <c:pt idx="193">
                  <c:v>259.75915073555484</c:v>
                </c:pt>
                <c:pt idx="194">
                  <c:v>205.09252702421463</c:v>
                </c:pt>
                <c:pt idx="195">
                  <c:v>150.42590331287442</c:v>
                </c:pt>
                <c:pt idx="196">
                  <c:v>95.759279601534217</c:v>
                </c:pt>
                <c:pt idx="197">
                  <c:v>14597.97979555193</c:v>
                </c:pt>
                <c:pt idx="198">
                  <c:v>317.08181607304249</c:v>
                </c:pt>
                <c:pt idx="199">
                  <c:v>262.41519236170228</c:v>
                </c:pt>
                <c:pt idx="200">
                  <c:v>207.74856865036207</c:v>
                </c:pt>
                <c:pt idx="201">
                  <c:v>153.08194493902187</c:v>
                </c:pt>
                <c:pt idx="202">
                  <c:v>98.415321227681659</c:v>
                </c:pt>
                <c:pt idx="203">
                  <c:v>14600.635837178079</c:v>
                </c:pt>
                <c:pt idx="204">
                  <c:v>319.73785769918993</c:v>
                </c:pt>
                <c:pt idx="205">
                  <c:v>265.07123398784972</c:v>
                </c:pt>
                <c:pt idx="206">
                  <c:v>210.40461027650952</c:v>
                </c:pt>
                <c:pt idx="207">
                  <c:v>155.73798656516931</c:v>
                </c:pt>
                <c:pt idx="208">
                  <c:v>101.0713628538291</c:v>
                </c:pt>
                <c:pt idx="209">
                  <c:v>14603.291878804226</c:v>
                </c:pt>
                <c:pt idx="210">
                  <c:v>322.39389932533737</c:v>
                </c:pt>
                <c:pt idx="211">
                  <c:v>267.72727561399716</c:v>
                </c:pt>
                <c:pt idx="212">
                  <c:v>213.06065190265696</c:v>
                </c:pt>
                <c:pt idx="213">
                  <c:v>158.39402819131675</c:v>
                </c:pt>
                <c:pt idx="214">
                  <c:v>103.72740447997654</c:v>
                </c:pt>
                <c:pt idx="215">
                  <c:v>14605.947920430373</c:v>
                </c:pt>
                <c:pt idx="216">
                  <c:v>325.04994095148481</c:v>
                </c:pt>
                <c:pt idx="217">
                  <c:v>270.38331724014461</c:v>
                </c:pt>
                <c:pt idx="218">
                  <c:v>215.7166935288044</c:v>
                </c:pt>
                <c:pt idx="219">
                  <c:v>161.05006981746419</c:v>
                </c:pt>
                <c:pt idx="220">
                  <c:v>106.38344610612398</c:v>
                </c:pt>
                <c:pt idx="221">
                  <c:v>14608.603962056521</c:v>
                </c:pt>
                <c:pt idx="222">
                  <c:v>327.70598257763226</c:v>
                </c:pt>
                <c:pt idx="223">
                  <c:v>273.03935886629205</c:v>
                </c:pt>
                <c:pt idx="224">
                  <c:v>218.37273515495184</c:v>
                </c:pt>
                <c:pt idx="225">
                  <c:v>163.70611144361163</c:v>
                </c:pt>
                <c:pt idx="226">
                  <c:v>109.03948773227143</c:v>
                </c:pt>
                <c:pt idx="227">
                  <c:v>14611.260003682668</c:v>
                </c:pt>
                <c:pt idx="228">
                  <c:v>330.3620242037797</c:v>
                </c:pt>
                <c:pt idx="229">
                  <c:v>275.69540049243949</c:v>
                </c:pt>
                <c:pt idx="230">
                  <c:v>221.02877678109928</c:v>
                </c:pt>
                <c:pt idx="231">
                  <c:v>166.36215306975907</c:v>
                </c:pt>
                <c:pt idx="232">
                  <c:v>111.69552935841887</c:v>
                </c:pt>
                <c:pt idx="233">
                  <c:v>14613.916045308815</c:v>
                </c:pt>
                <c:pt idx="234">
                  <c:v>333.01806582992714</c:v>
                </c:pt>
                <c:pt idx="235">
                  <c:v>278.35144211858693</c:v>
                </c:pt>
                <c:pt idx="236">
                  <c:v>223.68481840724672</c:v>
                </c:pt>
                <c:pt idx="237">
                  <c:v>169.01819469590652</c:v>
                </c:pt>
                <c:pt idx="238">
                  <c:v>114.35157098456631</c:v>
                </c:pt>
                <c:pt idx="239">
                  <c:v>14616.572086934962</c:v>
                </c:pt>
                <c:pt idx="240">
                  <c:v>335.67410745607458</c:v>
                </c:pt>
                <c:pt idx="241">
                  <c:v>281.00748374473437</c:v>
                </c:pt>
                <c:pt idx="242">
                  <c:v>226.34086003339416</c:v>
                </c:pt>
                <c:pt idx="243">
                  <c:v>171.67423632205396</c:v>
                </c:pt>
                <c:pt idx="244">
                  <c:v>117.00761261071375</c:v>
                </c:pt>
                <c:pt idx="245">
                  <c:v>62.340988899373542</c:v>
                </c:pt>
                <c:pt idx="246">
                  <c:v>14564.561504849769</c:v>
                </c:pt>
                <c:pt idx="247">
                  <c:v>283.66352537088181</c:v>
                </c:pt>
                <c:pt idx="248">
                  <c:v>228.99690165954161</c:v>
                </c:pt>
                <c:pt idx="249">
                  <c:v>174.3302779482014</c:v>
                </c:pt>
                <c:pt idx="250">
                  <c:v>119.66365423686119</c:v>
                </c:pt>
                <c:pt idx="251">
                  <c:v>64.997030525520984</c:v>
                </c:pt>
                <c:pt idx="252">
                  <c:v>14567.217546475917</c:v>
                </c:pt>
                <c:pt idx="253">
                  <c:v>286.31956699702926</c:v>
                </c:pt>
                <c:pt idx="254">
                  <c:v>231.65294328568905</c:v>
                </c:pt>
                <c:pt idx="255">
                  <c:v>176.98631957434884</c:v>
                </c:pt>
                <c:pt idx="256">
                  <c:v>122.31969586300863</c:v>
                </c:pt>
                <c:pt idx="257">
                  <c:v>67.653072151668425</c:v>
                </c:pt>
                <c:pt idx="258">
                  <c:v>14569.873588102066</c:v>
                </c:pt>
                <c:pt idx="259">
                  <c:v>288.9756086231767</c:v>
                </c:pt>
                <c:pt idx="260">
                  <c:v>234.30898491183649</c:v>
                </c:pt>
                <c:pt idx="261">
                  <c:v>179.64236120049628</c:v>
                </c:pt>
                <c:pt idx="262">
                  <c:v>124.97573748915607</c:v>
                </c:pt>
                <c:pt idx="263">
                  <c:v>70.309113777815867</c:v>
                </c:pt>
                <c:pt idx="264">
                  <c:v>14572.529629728213</c:v>
                </c:pt>
                <c:pt idx="265">
                  <c:v>291.63165024932414</c:v>
                </c:pt>
                <c:pt idx="266">
                  <c:v>236.96502653798393</c:v>
                </c:pt>
                <c:pt idx="267">
                  <c:v>182.29840282664372</c:v>
                </c:pt>
                <c:pt idx="268">
                  <c:v>146.31685616534043</c:v>
                </c:pt>
                <c:pt idx="269">
                  <c:v>110.33530950403713</c:v>
                </c:pt>
                <c:pt idx="270">
                  <c:v>74.353762842733829</c:v>
                </c:pt>
                <c:pt idx="271">
                  <c:v>12037.006671208186</c:v>
                </c:pt>
                <c:pt idx="272">
                  <c:v>270.6500464719993</c:v>
                </c:pt>
                <c:pt idx="273">
                  <c:v>234.66849981069601</c:v>
                </c:pt>
                <c:pt idx="274">
                  <c:v>198.68695314939271</c:v>
                </c:pt>
                <c:pt idx="275">
                  <c:v>162.70540648808941</c:v>
                </c:pt>
                <c:pt idx="276">
                  <c:v>126.72385982678611</c:v>
                </c:pt>
                <c:pt idx="277">
                  <c:v>90.742313165482813</c:v>
                </c:pt>
                <c:pt idx="278">
                  <c:v>54.760766504179514</c:v>
                </c:pt>
                <c:pt idx="279">
                  <c:v>12017.413674869631</c:v>
                </c:pt>
                <c:pt idx="280">
                  <c:v>251.05705013344499</c:v>
                </c:pt>
                <c:pt idx="281">
                  <c:v>215.07550347214169</c:v>
                </c:pt>
                <c:pt idx="282">
                  <c:v>179.09395681083839</c:v>
                </c:pt>
                <c:pt idx="283">
                  <c:v>143.11241014953509</c:v>
                </c:pt>
                <c:pt idx="284">
                  <c:v>107.1308634882318</c:v>
                </c:pt>
                <c:pt idx="285">
                  <c:v>71.149316826928498</c:v>
                </c:pt>
                <c:pt idx="286">
                  <c:v>12033.802225192381</c:v>
                </c:pt>
                <c:pt idx="287">
                  <c:v>267.44560045619397</c:v>
                </c:pt>
                <c:pt idx="288">
                  <c:v>231.46405379489067</c:v>
                </c:pt>
                <c:pt idx="289">
                  <c:v>195.48250713358738</c:v>
                </c:pt>
                <c:pt idx="290">
                  <c:v>159.50096047228408</c:v>
                </c:pt>
                <c:pt idx="291">
                  <c:v>123.51941381098078</c:v>
                </c:pt>
                <c:pt idx="292">
                  <c:v>87.537867149677481</c:v>
                </c:pt>
                <c:pt idx="293">
                  <c:v>51.556320488374183</c:v>
                </c:pt>
                <c:pt idx="294">
                  <c:v>12014.209228853826</c:v>
                </c:pt>
                <c:pt idx="295">
                  <c:v>247.85260411763966</c:v>
                </c:pt>
                <c:pt idx="296">
                  <c:v>211.87105745633636</c:v>
                </c:pt>
                <c:pt idx="297">
                  <c:v>175.88951079503306</c:v>
                </c:pt>
                <c:pt idx="298">
                  <c:v>139.90796413372976</c:v>
                </c:pt>
                <c:pt idx="299">
                  <c:v>103.92641747242646</c:v>
                </c:pt>
                <c:pt idx="300">
                  <c:v>67.944870811123167</c:v>
                </c:pt>
                <c:pt idx="301">
                  <c:v>12030.597779176574</c:v>
                </c:pt>
                <c:pt idx="302">
                  <c:v>264.24115444038864</c:v>
                </c:pt>
                <c:pt idx="303">
                  <c:v>228.25960777908534</c:v>
                </c:pt>
                <c:pt idx="304">
                  <c:v>192.27806111778204</c:v>
                </c:pt>
                <c:pt idx="305">
                  <c:v>156.29651445647875</c:v>
                </c:pt>
                <c:pt idx="306">
                  <c:v>120.31496779517545</c:v>
                </c:pt>
                <c:pt idx="307">
                  <c:v>84.33342113387215</c:v>
                </c:pt>
                <c:pt idx="308">
                  <c:v>48.351874472568852</c:v>
                </c:pt>
                <c:pt idx="309">
                  <c:v>12011.004782838021</c:v>
                </c:pt>
                <c:pt idx="310">
                  <c:v>244.64815810183433</c:v>
                </c:pt>
                <c:pt idx="311">
                  <c:v>208.66661144053103</c:v>
                </c:pt>
                <c:pt idx="312">
                  <c:v>172.68506477922773</c:v>
                </c:pt>
                <c:pt idx="313">
                  <c:v>136.70351811792443</c:v>
                </c:pt>
                <c:pt idx="314">
                  <c:v>100.72197145662113</c:v>
                </c:pt>
                <c:pt idx="315">
                  <c:v>64.740424795317836</c:v>
                </c:pt>
                <c:pt idx="316">
                  <c:v>12027.39333316077</c:v>
                </c:pt>
                <c:pt idx="317">
                  <c:v>261.03670842458331</c:v>
                </c:pt>
                <c:pt idx="318">
                  <c:v>225.05516176328001</c:v>
                </c:pt>
                <c:pt idx="319">
                  <c:v>189.07361510197671</c:v>
                </c:pt>
                <c:pt idx="320">
                  <c:v>153.09206844067342</c:v>
                </c:pt>
                <c:pt idx="321">
                  <c:v>117.11052177937012</c:v>
                </c:pt>
                <c:pt idx="322">
                  <c:v>81.128975118066819</c:v>
                </c:pt>
                <c:pt idx="323">
                  <c:v>45.147428456763521</c:v>
                </c:pt>
                <c:pt idx="324">
                  <c:v>12007.800336822216</c:v>
                </c:pt>
                <c:pt idx="325">
                  <c:v>241.443712086029</c:v>
                </c:pt>
                <c:pt idx="326">
                  <c:v>205.4621654247257</c:v>
                </c:pt>
                <c:pt idx="327">
                  <c:v>169.4806187634224</c:v>
                </c:pt>
                <c:pt idx="328">
                  <c:v>133.4990721021191</c:v>
                </c:pt>
                <c:pt idx="329">
                  <c:v>97.517525440815803</c:v>
                </c:pt>
                <c:pt idx="330">
                  <c:v>61.535978779512504</c:v>
                </c:pt>
                <c:pt idx="331">
                  <c:v>12024.188887144965</c:v>
                </c:pt>
                <c:pt idx="332">
                  <c:v>257.83226240877798</c:v>
                </c:pt>
                <c:pt idx="333">
                  <c:v>221.85071574747468</c:v>
                </c:pt>
                <c:pt idx="334">
                  <c:v>185.86916908617138</c:v>
                </c:pt>
                <c:pt idx="335">
                  <c:v>149.88762242486808</c:v>
                </c:pt>
                <c:pt idx="336">
                  <c:v>113.90607576356479</c:v>
                </c:pt>
                <c:pt idx="337">
                  <c:v>77.924529102261488</c:v>
                </c:pt>
                <c:pt idx="338">
                  <c:v>12040.577437467713</c:v>
                </c:pt>
                <c:pt idx="339">
                  <c:v>274.22081273152696</c:v>
                </c:pt>
                <c:pt idx="340">
                  <c:v>238.23926607022366</c:v>
                </c:pt>
                <c:pt idx="341">
                  <c:v>202.25771940892037</c:v>
                </c:pt>
                <c:pt idx="342">
                  <c:v>166.27617274761707</c:v>
                </c:pt>
                <c:pt idx="343">
                  <c:v>130.29462608631377</c:v>
                </c:pt>
                <c:pt idx="344">
                  <c:v>94.313079425010471</c:v>
                </c:pt>
                <c:pt idx="345">
                  <c:v>58.331532763707173</c:v>
                </c:pt>
                <c:pt idx="346">
                  <c:v>12020.98444112916</c:v>
                </c:pt>
                <c:pt idx="347">
                  <c:v>254.62781639297265</c:v>
                </c:pt>
                <c:pt idx="348">
                  <c:v>218.64626973166935</c:v>
                </c:pt>
                <c:pt idx="349">
                  <c:v>182.66472307036605</c:v>
                </c:pt>
                <c:pt idx="350">
                  <c:v>146.68317640906275</c:v>
                </c:pt>
                <c:pt idx="351">
                  <c:v>110.70162974775945</c:v>
                </c:pt>
                <c:pt idx="352">
                  <c:v>74.720083086456157</c:v>
                </c:pt>
                <c:pt idx="353">
                  <c:v>12037.372991451908</c:v>
                </c:pt>
                <c:pt idx="354">
                  <c:v>271.01636671572163</c:v>
                </c:pt>
                <c:pt idx="355">
                  <c:v>235.03482005441833</c:v>
                </c:pt>
                <c:pt idx="356">
                  <c:v>199.05327339311503</c:v>
                </c:pt>
                <c:pt idx="357">
                  <c:v>163.07172673181174</c:v>
                </c:pt>
                <c:pt idx="358">
                  <c:v>127.09018007050844</c:v>
                </c:pt>
                <c:pt idx="359">
                  <c:v>91.10863340920514</c:v>
                </c:pt>
                <c:pt idx="360">
                  <c:v>55.127086747901842</c:v>
                </c:pt>
                <c:pt idx="361">
                  <c:v>12017.779995113355</c:v>
                </c:pt>
                <c:pt idx="362">
                  <c:v>251.42337037716732</c:v>
                </c:pt>
                <c:pt idx="363">
                  <c:v>215.44182371586402</c:v>
                </c:pt>
                <c:pt idx="364">
                  <c:v>179.46027705456072</c:v>
                </c:pt>
                <c:pt idx="365">
                  <c:v>143.47873039325742</c:v>
                </c:pt>
                <c:pt idx="366">
                  <c:v>107.49718373195412</c:v>
                </c:pt>
                <c:pt idx="367">
                  <c:v>71.515637070650826</c:v>
                </c:pt>
                <c:pt idx="368">
                  <c:v>12034.168545436103</c:v>
                </c:pt>
                <c:pt idx="369">
                  <c:v>267.8119206999163</c:v>
                </c:pt>
                <c:pt idx="370">
                  <c:v>231.830374038613</c:v>
                </c:pt>
                <c:pt idx="371">
                  <c:v>195.8488273773097</c:v>
                </c:pt>
                <c:pt idx="372">
                  <c:v>159.86728071600641</c:v>
                </c:pt>
                <c:pt idx="373">
                  <c:v>123.88573405470311</c:v>
                </c:pt>
                <c:pt idx="374">
                  <c:v>87.904187393399809</c:v>
                </c:pt>
                <c:pt idx="375">
                  <c:v>51.922640732096511</c:v>
                </c:pt>
                <c:pt idx="376">
                  <c:v>12014.575549097548</c:v>
                </c:pt>
                <c:pt idx="377">
                  <c:v>248.21892436136199</c:v>
                </c:pt>
                <c:pt idx="378">
                  <c:v>212.23737770005869</c:v>
                </c:pt>
                <c:pt idx="379">
                  <c:v>176.25583103875539</c:v>
                </c:pt>
                <c:pt idx="380">
                  <c:v>140.27428437745209</c:v>
                </c:pt>
                <c:pt idx="381">
                  <c:v>104.29273771614879</c:v>
                </c:pt>
                <c:pt idx="382">
                  <c:v>68.311191054845494</c:v>
                </c:pt>
                <c:pt idx="383">
                  <c:v>12030.964099420298</c:v>
                </c:pt>
                <c:pt idx="384">
                  <c:v>264.60747468411097</c:v>
                </c:pt>
                <c:pt idx="385">
                  <c:v>228.62592802280767</c:v>
                </c:pt>
                <c:pt idx="386">
                  <c:v>192.64438136150437</c:v>
                </c:pt>
                <c:pt idx="387">
                  <c:v>156.66283470020107</c:v>
                </c:pt>
                <c:pt idx="388">
                  <c:v>120.68128803889778</c:v>
                </c:pt>
                <c:pt idx="389">
                  <c:v>84.699741377594478</c:v>
                </c:pt>
                <c:pt idx="390">
                  <c:v>48.71819471629118</c:v>
                </c:pt>
                <c:pt idx="391">
                  <c:v>12011.371103081743</c:v>
                </c:pt>
                <c:pt idx="392">
                  <c:v>245.01447834555665</c:v>
                </c:pt>
                <c:pt idx="393">
                  <c:v>209.03293168425336</c:v>
                </c:pt>
                <c:pt idx="394">
                  <c:v>173.05138502295006</c:v>
                </c:pt>
                <c:pt idx="395">
                  <c:v>137.06983836164676</c:v>
                </c:pt>
                <c:pt idx="396">
                  <c:v>101.08829170034346</c:v>
                </c:pt>
                <c:pt idx="397">
                  <c:v>65.106745039040163</c:v>
                </c:pt>
                <c:pt idx="398">
                  <c:v>12027.759653404491</c:v>
                </c:pt>
                <c:pt idx="399">
                  <c:v>261.40302866830564</c:v>
                </c:pt>
                <c:pt idx="400">
                  <c:v>225.42148200700234</c:v>
                </c:pt>
                <c:pt idx="401">
                  <c:v>189.43993534569904</c:v>
                </c:pt>
                <c:pt idx="402">
                  <c:v>153.45838868439574</c:v>
                </c:pt>
                <c:pt idx="403">
                  <c:v>117.47684202309244</c:v>
                </c:pt>
                <c:pt idx="404">
                  <c:v>81.495295361789147</c:v>
                </c:pt>
                <c:pt idx="405">
                  <c:v>45.513748700485849</c:v>
                </c:pt>
                <c:pt idx="406">
                  <c:v>12008.166657065938</c:v>
                </c:pt>
                <c:pt idx="407">
                  <c:v>241.81003232975132</c:v>
                </c:pt>
                <c:pt idx="408">
                  <c:v>205.82848566844802</c:v>
                </c:pt>
                <c:pt idx="409">
                  <c:v>169.84693900714473</c:v>
                </c:pt>
                <c:pt idx="410">
                  <c:v>133.86539234584143</c:v>
                </c:pt>
                <c:pt idx="411">
                  <c:v>97.88384568453813</c:v>
                </c:pt>
                <c:pt idx="412">
                  <c:v>61.902299023234832</c:v>
                </c:pt>
                <c:pt idx="413">
                  <c:v>12024.555207388687</c:v>
                </c:pt>
                <c:pt idx="414">
                  <c:v>258.19858265250031</c:v>
                </c:pt>
                <c:pt idx="415">
                  <c:v>222.21703599119701</c:v>
                </c:pt>
                <c:pt idx="416">
                  <c:v>186.23548932989371</c:v>
                </c:pt>
                <c:pt idx="417">
                  <c:v>150.25394266859041</c:v>
                </c:pt>
                <c:pt idx="418">
                  <c:v>114.27239600728711</c:v>
                </c:pt>
                <c:pt idx="419">
                  <c:v>78.290849345983816</c:v>
                </c:pt>
                <c:pt idx="420">
                  <c:v>12040.943757711437</c:v>
                </c:pt>
                <c:pt idx="421">
                  <c:v>274.58713297524929</c:v>
                </c:pt>
                <c:pt idx="422">
                  <c:v>238.60558631394599</c:v>
                </c:pt>
                <c:pt idx="423">
                  <c:v>202.62403965264269</c:v>
                </c:pt>
                <c:pt idx="424">
                  <c:v>166.6424929913394</c:v>
                </c:pt>
                <c:pt idx="425">
                  <c:v>130.6609463300361</c:v>
                </c:pt>
                <c:pt idx="426">
                  <c:v>94.679399668732799</c:v>
                </c:pt>
                <c:pt idx="427">
                  <c:v>58.697853007429501</c:v>
                </c:pt>
                <c:pt idx="428">
                  <c:v>12021.350761372882</c:v>
                </c:pt>
                <c:pt idx="429">
                  <c:v>254.99413663669498</c:v>
                </c:pt>
                <c:pt idx="430">
                  <c:v>219.01258997539168</c:v>
                </c:pt>
                <c:pt idx="431">
                  <c:v>183.03104331408838</c:v>
                </c:pt>
                <c:pt idx="432">
                  <c:v>147.04949665278508</c:v>
                </c:pt>
                <c:pt idx="433">
                  <c:v>111.06794999148178</c:v>
                </c:pt>
                <c:pt idx="434">
                  <c:v>75.086403330178484</c:v>
                </c:pt>
                <c:pt idx="435">
                  <c:v>12037.73931169563</c:v>
                </c:pt>
                <c:pt idx="436">
                  <c:v>271.38268695944396</c:v>
                </c:pt>
                <c:pt idx="437">
                  <c:v>235.40114029814066</c:v>
                </c:pt>
                <c:pt idx="438">
                  <c:v>199.41959363683736</c:v>
                </c:pt>
                <c:pt idx="439">
                  <c:v>163.43804697553406</c:v>
                </c:pt>
                <c:pt idx="440">
                  <c:v>127.45650031423077</c:v>
                </c:pt>
                <c:pt idx="441">
                  <c:v>91.474953652927468</c:v>
                </c:pt>
                <c:pt idx="442">
                  <c:v>55.49340699162417</c:v>
                </c:pt>
                <c:pt idx="443">
                  <c:v>12018.146315357077</c:v>
                </c:pt>
                <c:pt idx="444">
                  <c:v>251.78969062088964</c:v>
                </c:pt>
                <c:pt idx="445">
                  <c:v>215.80814395958635</c:v>
                </c:pt>
                <c:pt idx="446">
                  <c:v>179.82659729828305</c:v>
                </c:pt>
                <c:pt idx="447">
                  <c:v>143.84505063697975</c:v>
                </c:pt>
                <c:pt idx="448">
                  <c:v>107.86350397567645</c:v>
                </c:pt>
                <c:pt idx="449">
                  <c:v>71.881957314373153</c:v>
                </c:pt>
                <c:pt idx="450">
                  <c:v>12034.534865679825</c:v>
                </c:pt>
                <c:pt idx="451">
                  <c:v>268.17824094363863</c:v>
                </c:pt>
                <c:pt idx="452">
                  <c:v>232.19669428233533</c:v>
                </c:pt>
                <c:pt idx="453">
                  <c:v>196.21514762103203</c:v>
                </c:pt>
                <c:pt idx="454">
                  <c:v>160.23360095972873</c:v>
                </c:pt>
                <c:pt idx="455">
                  <c:v>124.25205429842543</c:v>
                </c:pt>
                <c:pt idx="456">
                  <c:v>88.270507637122137</c:v>
                </c:pt>
                <c:pt idx="457">
                  <c:v>52.288960975818839</c:v>
                </c:pt>
                <c:pt idx="458">
                  <c:v>12014.941869341272</c:v>
                </c:pt>
                <c:pt idx="459">
                  <c:v>248.58524460508431</c:v>
                </c:pt>
                <c:pt idx="460">
                  <c:v>212.60369794378101</c:v>
                </c:pt>
                <c:pt idx="461">
                  <c:v>176.62215128247772</c:v>
                </c:pt>
                <c:pt idx="462">
                  <c:v>140.64060462117442</c:v>
                </c:pt>
                <c:pt idx="463">
                  <c:v>104.65905795987112</c:v>
                </c:pt>
                <c:pt idx="464">
                  <c:v>68.677511298567822</c:v>
                </c:pt>
                <c:pt idx="465">
                  <c:v>12031.33041966402</c:v>
                </c:pt>
                <c:pt idx="466">
                  <c:v>264.9737949278333</c:v>
                </c:pt>
                <c:pt idx="467">
                  <c:v>228.99224826653</c:v>
                </c:pt>
                <c:pt idx="468">
                  <c:v>193.0107016052267</c:v>
                </c:pt>
                <c:pt idx="469">
                  <c:v>157.0291549439234</c:v>
                </c:pt>
                <c:pt idx="470">
                  <c:v>121.0476082826201</c:v>
                </c:pt>
                <c:pt idx="471">
                  <c:v>85.066061621316805</c:v>
                </c:pt>
                <c:pt idx="472">
                  <c:v>49.084514960013507</c:v>
                </c:pt>
                <c:pt idx="473">
                  <c:v>12011.737423325465</c:v>
                </c:pt>
                <c:pt idx="474">
                  <c:v>245.38079858927898</c:v>
                </c:pt>
                <c:pt idx="475">
                  <c:v>209.39925192797568</c:v>
                </c:pt>
                <c:pt idx="476">
                  <c:v>173.41770526667239</c:v>
                </c:pt>
                <c:pt idx="477">
                  <c:v>137.43615860536909</c:v>
                </c:pt>
                <c:pt idx="478">
                  <c:v>101.45461194406579</c:v>
                </c:pt>
                <c:pt idx="479">
                  <c:v>65.473065282762491</c:v>
                </c:pt>
                <c:pt idx="480">
                  <c:v>12028.125973648215</c:v>
                </c:pt>
                <c:pt idx="481">
                  <c:v>261.76934891202797</c:v>
                </c:pt>
                <c:pt idx="482">
                  <c:v>225.78780225072467</c:v>
                </c:pt>
                <c:pt idx="483">
                  <c:v>189.80625558942137</c:v>
                </c:pt>
                <c:pt idx="484">
                  <c:v>153.82470892811807</c:v>
                </c:pt>
                <c:pt idx="485">
                  <c:v>117.84316226681477</c:v>
                </c:pt>
                <c:pt idx="486">
                  <c:v>81.861615605511474</c:v>
                </c:pt>
                <c:pt idx="487">
                  <c:v>45.880068944208176</c:v>
                </c:pt>
                <c:pt idx="488">
                  <c:v>12008.53297730966</c:v>
                </c:pt>
                <c:pt idx="489">
                  <c:v>242.17635257347365</c:v>
                </c:pt>
                <c:pt idx="490">
                  <c:v>206.19480591217035</c:v>
                </c:pt>
                <c:pt idx="491">
                  <c:v>170.21325925086705</c:v>
                </c:pt>
                <c:pt idx="492">
                  <c:v>134.23171258956376</c:v>
                </c:pt>
                <c:pt idx="493">
                  <c:v>98.250165928260458</c:v>
                </c:pt>
                <c:pt idx="494">
                  <c:v>62.26861926695716</c:v>
                </c:pt>
                <c:pt idx="495">
                  <c:v>12024.921527632408</c:v>
                </c:pt>
                <c:pt idx="496">
                  <c:v>258.56490289622263</c:v>
                </c:pt>
                <c:pt idx="497">
                  <c:v>222.58335623491934</c:v>
                </c:pt>
                <c:pt idx="498">
                  <c:v>186.60180957361604</c:v>
                </c:pt>
                <c:pt idx="499">
                  <c:v>150.62026291231274</c:v>
                </c:pt>
                <c:pt idx="500">
                  <c:v>114.63871625100944</c:v>
                </c:pt>
                <c:pt idx="501">
                  <c:v>78.657169589706143</c:v>
                </c:pt>
                <c:pt idx="502">
                  <c:v>12041.310077955159</c:v>
                </c:pt>
                <c:pt idx="503">
                  <c:v>274.95345321897162</c:v>
                </c:pt>
                <c:pt idx="504">
                  <c:v>238.97190655766832</c:v>
                </c:pt>
                <c:pt idx="505">
                  <c:v>202.99035989636502</c:v>
                </c:pt>
                <c:pt idx="506">
                  <c:v>167.00881323506172</c:v>
                </c:pt>
                <c:pt idx="507">
                  <c:v>131.02726657375842</c:v>
                </c:pt>
                <c:pt idx="508">
                  <c:v>95.045719912455127</c:v>
                </c:pt>
                <c:pt idx="509">
                  <c:v>59.064173251151828</c:v>
                </c:pt>
                <c:pt idx="510">
                  <c:v>12021.717081616604</c:v>
                </c:pt>
                <c:pt idx="511">
                  <c:v>255.3604568804173</c:v>
                </c:pt>
                <c:pt idx="512">
                  <c:v>219.378910219114</c:v>
                </c:pt>
                <c:pt idx="513">
                  <c:v>183.39736355781071</c:v>
                </c:pt>
                <c:pt idx="514">
                  <c:v>147.41581689650741</c:v>
                </c:pt>
                <c:pt idx="515">
                  <c:v>111.43427023520411</c:v>
                </c:pt>
                <c:pt idx="516">
                  <c:v>75.452723573900812</c:v>
                </c:pt>
                <c:pt idx="517">
                  <c:v>12038.105631939354</c:v>
                </c:pt>
                <c:pt idx="518">
                  <c:v>271.74900720316629</c:v>
                </c:pt>
                <c:pt idx="519">
                  <c:v>235.76746054186299</c:v>
                </c:pt>
                <c:pt idx="520">
                  <c:v>199.78591388055969</c:v>
                </c:pt>
                <c:pt idx="521">
                  <c:v>163.80436721925639</c:v>
                </c:pt>
                <c:pt idx="522">
                  <c:v>127.82282055795309</c:v>
                </c:pt>
                <c:pt idx="523">
                  <c:v>91.841273896649795</c:v>
                </c:pt>
                <c:pt idx="524">
                  <c:v>55.859727235346497</c:v>
                </c:pt>
                <c:pt idx="525">
                  <c:v>12018.512635600799</c:v>
                </c:pt>
                <c:pt idx="526">
                  <c:v>252.15601086461197</c:v>
                </c:pt>
                <c:pt idx="527">
                  <c:v>216.17446420330867</c:v>
                </c:pt>
                <c:pt idx="528">
                  <c:v>180.19291754200538</c:v>
                </c:pt>
                <c:pt idx="529">
                  <c:v>144.21137088070208</c:v>
                </c:pt>
                <c:pt idx="530">
                  <c:v>108.22982421939878</c:v>
                </c:pt>
                <c:pt idx="531">
                  <c:v>72.248277558095481</c:v>
                </c:pt>
                <c:pt idx="532">
                  <c:v>12034.901185923547</c:v>
                </c:pt>
                <c:pt idx="533">
                  <c:v>268.54456118736096</c:v>
                </c:pt>
                <c:pt idx="534">
                  <c:v>232.56301452605766</c:v>
                </c:pt>
                <c:pt idx="535">
                  <c:v>196.58146786475436</c:v>
                </c:pt>
                <c:pt idx="536">
                  <c:v>141.91484415341415</c:v>
                </c:pt>
                <c:pt idx="537">
                  <c:v>87.248220442073944</c:v>
                </c:pt>
                <c:pt idx="538">
                  <c:v>14589.46873639247</c:v>
                </c:pt>
                <c:pt idx="539">
                  <c:v>308.57075691358222</c:v>
                </c:pt>
                <c:pt idx="540">
                  <c:v>253.90413320224201</c:v>
                </c:pt>
                <c:pt idx="541">
                  <c:v>199.2375094909018</c:v>
                </c:pt>
                <c:pt idx="542">
                  <c:v>144.57088577956159</c:v>
                </c:pt>
                <c:pt idx="543">
                  <c:v>89.904262068221385</c:v>
                </c:pt>
                <c:pt idx="544">
                  <c:v>14592.124778018619</c:v>
                </c:pt>
                <c:pt idx="545">
                  <c:v>311.22679853972966</c:v>
                </c:pt>
                <c:pt idx="546">
                  <c:v>256.56017482838945</c:v>
                </c:pt>
                <c:pt idx="547">
                  <c:v>201.89355111704924</c:v>
                </c:pt>
                <c:pt idx="548">
                  <c:v>147.22692740570903</c:v>
                </c:pt>
                <c:pt idx="549">
                  <c:v>92.560303694368827</c:v>
                </c:pt>
                <c:pt idx="550">
                  <c:v>14594.780819644766</c:v>
                </c:pt>
                <c:pt idx="551">
                  <c:v>313.8828401658771</c:v>
                </c:pt>
                <c:pt idx="552">
                  <c:v>259.21621645453689</c:v>
                </c:pt>
                <c:pt idx="553">
                  <c:v>204.54959274319668</c:v>
                </c:pt>
                <c:pt idx="554">
                  <c:v>149.88296903185648</c:v>
                </c:pt>
                <c:pt idx="555">
                  <c:v>95.216345320516268</c:v>
                </c:pt>
                <c:pt idx="556">
                  <c:v>14597.436861270913</c:v>
                </c:pt>
                <c:pt idx="557">
                  <c:v>316.53888179202454</c:v>
                </c:pt>
                <c:pt idx="558">
                  <c:v>261.87225808068433</c:v>
                </c:pt>
                <c:pt idx="559">
                  <c:v>207.20563436934412</c:v>
                </c:pt>
                <c:pt idx="560">
                  <c:v>152.53901065800392</c:v>
                </c:pt>
                <c:pt idx="561">
                  <c:v>97.87238694666371</c:v>
                </c:pt>
                <c:pt idx="562">
                  <c:v>14600.09290289706</c:v>
                </c:pt>
                <c:pt idx="563">
                  <c:v>319.19492341817198</c:v>
                </c:pt>
                <c:pt idx="564">
                  <c:v>264.52829970683177</c:v>
                </c:pt>
                <c:pt idx="565">
                  <c:v>209.86167599549157</c:v>
                </c:pt>
                <c:pt idx="566">
                  <c:v>155.19505228415136</c:v>
                </c:pt>
                <c:pt idx="567">
                  <c:v>100.52842857281115</c:v>
                </c:pt>
                <c:pt idx="568">
                  <c:v>14602.748944523208</c:v>
                </c:pt>
                <c:pt idx="569">
                  <c:v>321.85096504431942</c:v>
                </c:pt>
                <c:pt idx="570">
                  <c:v>267.18434133297922</c:v>
                </c:pt>
                <c:pt idx="571">
                  <c:v>212.51771762163901</c:v>
                </c:pt>
                <c:pt idx="572">
                  <c:v>157.8510939102988</c:v>
                </c:pt>
                <c:pt idx="573">
                  <c:v>103.18447019895859</c:v>
                </c:pt>
                <c:pt idx="574">
                  <c:v>14605.404986149355</c:v>
                </c:pt>
                <c:pt idx="575">
                  <c:v>324.50700667046686</c:v>
                </c:pt>
                <c:pt idx="576">
                  <c:v>269.84038295912666</c:v>
                </c:pt>
                <c:pt idx="577">
                  <c:v>215.17375924778645</c:v>
                </c:pt>
                <c:pt idx="578">
                  <c:v>160.50713553644624</c:v>
                </c:pt>
                <c:pt idx="579">
                  <c:v>105.84051182510603</c:v>
                </c:pt>
                <c:pt idx="580">
                  <c:v>14608.061027775502</c:v>
                </c:pt>
                <c:pt idx="581">
                  <c:v>327.16304829661431</c:v>
                </c:pt>
                <c:pt idx="582">
                  <c:v>272.4964245852741</c:v>
                </c:pt>
                <c:pt idx="583">
                  <c:v>217.82980087393389</c:v>
                </c:pt>
                <c:pt idx="584">
                  <c:v>163.16317716259368</c:v>
                </c:pt>
                <c:pt idx="585">
                  <c:v>108.49655345125348</c:v>
                </c:pt>
                <c:pt idx="586">
                  <c:v>14610.717069401649</c:v>
                </c:pt>
                <c:pt idx="587">
                  <c:v>329.81908992276175</c:v>
                </c:pt>
                <c:pt idx="588">
                  <c:v>275.15246621142154</c:v>
                </c:pt>
                <c:pt idx="589">
                  <c:v>220.48584250008133</c:v>
                </c:pt>
                <c:pt idx="590">
                  <c:v>165.81921878874113</c:v>
                </c:pt>
                <c:pt idx="591">
                  <c:v>111.15259507740092</c:v>
                </c:pt>
                <c:pt idx="592">
                  <c:v>14613.373111027797</c:v>
                </c:pt>
                <c:pt idx="593">
                  <c:v>332.47513154890919</c:v>
                </c:pt>
                <c:pt idx="594">
                  <c:v>277.80850783756898</c:v>
                </c:pt>
                <c:pt idx="595">
                  <c:v>223.14188412622877</c:v>
                </c:pt>
                <c:pt idx="596">
                  <c:v>168.47526041488857</c:v>
                </c:pt>
                <c:pt idx="597">
                  <c:v>113.80863670354836</c:v>
                </c:pt>
                <c:pt idx="598">
                  <c:v>14616.029152653944</c:v>
                </c:pt>
                <c:pt idx="599">
                  <c:v>335.13117317505663</c:v>
                </c:pt>
                <c:pt idx="600">
                  <c:v>280.46454946371642</c:v>
                </c:pt>
                <c:pt idx="601">
                  <c:v>225.79792575237622</c:v>
                </c:pt>
                <c:pt idx="602">
                  <c:v>171.13130204103601</c:v>
                </c:pt>
                <c:pt idx="603">
                  <c:v>116.4646783296958</c:v>
                </c:pt>
                <c:pt idx="604">
                  <c:v>61.798054618355593</c:v>
                </c:pt>
                <c:pt idx="605">
                  <c:v>14564.018570568753</c:v>
                </c:pt>
                <c:pt idx="606">
                  <c:v>283.12059108986386</c:v>
                </c:pt>
                <c:pt idx="607">
                  <c:v>228.45396737852366</c:v>
                </c:pt>
                <c:pt idx="608">
                  <c:v>173.78734366718345</c:v>
                </c:pt>
                <c:pt idx="609">
                  <c:v>119.12071995584324</c:v>
                </c:pt>
                <c:pt idx="610">
                  <c:v>64.454096244503035</c:v>
                </c:pt>
                <c:pt idx="611">
                  <c:v>14566.6746121949</c:v>
                </c:pt>
                <c:pt idx="612">
                  <c:v>285.77663271601131</c:v>
                </c:pt>
                <c:pt idx="613">
                  <c:v>231.1100090046711</c:v>
                </c:pt>
                <c:pt idx="614">
                  <c:v>176.44338529333089</c:v>
                </c:pt>
                <c:pt idx="615">
                  <c:v>121.77676158199068</c:v>
                </c:pt>
                <c:pt idx="616">
                  <c:v>67.110137870650476</c:v>
                </c:pt>
                <c:pt idx="617">
                  <c:v>14569.330653821047</c:v>
                </c:pt>
                <c:pt idx="618">
                  <c:v>288.43267434215875</c:v>
                </c:pt>
                <c:pt idx="619">
                  <c:v>233.76605063081854</c:v>
                </c:pt>
                <c:pt idx="620">
                  <c:v>179.09942691947833</c:v>
                </c:pt>
                <c:pt idx="621">
                  <c:v>124.43280320813813</c:v>
                </c:pt>
                <c:pt idx="622">
                  <c:v>69.766179496797918</c:v>
                </c:pt>
                <c:pt idx="623">
                  <c:v>14571.986695447195</c:v>
                </c:pt>
                <c:pt idx="624">
                  <c:v>291.08871596830619</c:v>
                </c:pt>
                <c:pt idx="625">
                  <c:v>236.42209225696598</c:v>
                </c:pt>
                <c:pt idx="626">
                  <c:v>181.75546854562577</c:v>
                </c:pt>
                <c:pt idx="627">
                  <c:v>127.08884483428557</c:v>
                </c:pt>
                <c:pt idx="628">
                  <c:v>72.422221122945359</c:v>
                </c:pt>
                <c:pt idx="629">
                  <c:v>14574.642737073342</c:v>
                </c:pt>
                <c:pt idx="630">
                  <c:v>293.74475759445363</c:v>
                </c:pt>
                <c:pt idx="631">
                  <c:v>239.07813388311342</c:v>
                </c:pt>
                <c:pt idx="632">
                  <c:v>184.41151017177322</c:v>
                </c:pt>
                <c:pt idx="633">
                  <c:v>148.42996351046992</c:v>
                </c:pt>
                <c:pt idx="634">
                  <c:v>112.44841684916662</c:v>
                </c:pt>
                <c:pt idx="635">
                  <c:v>76.466870187863321</c:v>
                </c:pt>
                <c:pt idx="636">
                  <c:v>12039.119778553315</c:v>
                </c:pt>
                <c:pt idx="637">
                  <c:v>272.7631538171288</c:v>
                </c:pt>
                <c:pt idx="638">
                  <c:v>236.7816071558255</c:v>
                </c:pt>
                <c:pt idx="639">
                  <c:v>200.8000604945222</c:v>
                </c:pt>
                <c:pt idx="640">
                  <c:v>164.8185138332189</c:v>
                </c:pt>
                <c:pt idx="641">
                  <c:v>128.8369671719156</c:v>
                </c:pt>
                <c:pt idx="642">
                  <c:v>92.855420510612305</c:v>
                </c:pt>
                <c:pt idx="643">
                  <c:v>56.873873849309007</c:v>
                </c:pt>
                <c:pt idx="644">
                  <c:v>12019.526782214762</c:v>
                </c:pt>
                <c:pt idx="645">
                  <c:v>253.17015747857448</c:v>
                </c:pt>
                <c:pt idx="646">
                  <c:v>217.18861081727118</c:v>
                </c:pt>
                <c:pt idx="647">
                  <c:v>181.20706415596788</c:v>
                </c:pt>
                <c:pt idx="648">
                  <c:v>145.22551749466459</c:v>
                </c:pt>
                <c:pt idx="649">
                  <c:v>109.24397083336129</c:v>
                </c:pt>
                <c:pt idx="650">
                  <c:v>73.26242417205799</c:v>
                </c:pt>
                <c:pt idx="651">
                  <c:v>12035.91533253751</c:v>
                </c:pt>
                <c:pt idx="652">
                  <c:v>269.55870780132346</c:v>
                </c:pt>
                <c:pt idx="653">
                  <c:v>233.57716114002017</c:v>
                </c:pt>
                <c:pt idx="654">
                  <c:v>197.59561447871687</c:v>
                </c:pt>
                <c:pt idx="655">
                  <c:v>161.61406781741357</c:v>
                </c:pt>
                <c:pt idx="656">
                  <c:v>125.63252115611027</c:v>
                </c:pt>
                <c:pt idx="657">
                  <c:v>89.650974494806974</c:v>
                </c:pt>
                <c:pt idx="658">
                  <c:v>53.669427833503676</c:v>
                </c:pt>
                <c:pt idx="659">
                  <c:v>12016.322336198955</c:v>
                </c:pt>
                <c:pt idx="660">
                  <c:v>249.96571146276915</c:v>
                </c:pt>
                <c:pt idx="661">
                  <c:v>213.98416480146585</c:v>
                </c:pt>
                <c:pt idx="662">
                  <c:v>178.00261814016255</c:v>
                </c:pt>
                <c:pt idx="663">
                  <c:v>142.02107147885926</c:v>
                </c:pt>
                <c:pt idx="664">
                  <c:v>106.03952481755596</c:v>
                </c:pt>
                <c:pt idx="665">
                  <c:v>70.057978156252659</c:v>
                </c:pt>
                <c:pt idx="666">
                  <c:v>12032.710886521705</c:v>
                </c:pt>
                <c:pt idx="667">
                  <c:v>266.35426178551813</c:v>
                </c:pt>
                <c:pt idx="668">
                  <c:v>230.37271512421484</c:v>
                </c:pt>
                <c:pt idx="669">
                  <c:v>194.39116846291154</c:v>
                </c:pt>
                <c:pt idx="670">
                  <c:v>158.40962180160824</c:v>
                </c:pt>
                <c:pt idx="671">
                  <c:v>122.42807514030494</c:v>
                </c:pt>
                <c:pt idx="672">
                  <c:v>86.446528479001643</c:v>
                </c:pt>
                <c:pt idx="673">
                  <c:v>50.464981817698344</c:v>
                </c:pt>
                <c:pt idx="674">
                  <c:v>12013.11789018315</c:v>
                </c:pt>
                <c:pt idx="675">
                  <c:v>246.76126544696382</c:v>
                </c:pt>
                <c:pt idx="676">
                  <c:v>210.77971878566052</c:v>
                </c:pt>
                <c:pt idx="677">
                  <c:v>174.79817212435722</c:v>
                </c:pt>
                <c:pt idx="678">
                  <c:v>138.81662546305392</c:v>
                </c:pt>
                <c:pt idx="679">
                  <c:v>102.83507880175063</c:v>
                </c:pt>
                <c:pt idx="680">
                  <c:v>66.853532140447328</c:v>
                </c:pt>
                <c:pt idx="681">
                  <c:v>12029.5064405059</c:v>
                </c:pt>
                <c:pt idx="682">
                  <c:v>263.1498157697128</c:v>
                </c:pt>
                <c:pt idx="683">
                  <c:v>227.1682691084095</c:v>
                </c:pt>
                <c:pt idx="684">
                  <c:v>191.18672244710621</c:v>
                </c:pt>
                <c:pt idx="685">
                  <c:v>155.20517578580291</c:v>
                </c:pt>
                <c:pt idx="686">
                  <c:v>119.22362912449961</c:v>
                </c:pt>
                <c:pt idx="687">
                  <c:v>83.242082463196311</c:v>
                </c:pt>
                <c:pt idx="688">
                  <c:v>47.260535801893013</c:v>
                </c:pt>
                <c:pt idx="689">
                  <c:v>12009.913444167345</c:v>
                </c:pt>
                <c:pt idx="690">
                  <c:v>243.55681943115849</c:v>
                </c:pt>
                <c:pt idx="691">
                  <c:v>207.57527276985519</c:v>
                </c:pt>
                <c:pt idx="692">
                  <c:v>171.59372610855189</c:v>
                </c:pt>
                <c:pt idx="693">
                  <c:v>135.61217944724859</c:v>
                </c:pt>
                <c:pt idx="694">
                  <c:v>99.630632785945295</c:v>
                </c:pt>
                <c:pt idx="695">
                  <c:v>63.649086124641997</c:v>
                </c:pt>
                <c:pt idx="696">
                  <c:v>12026.301994490093</c:v>
                </c:pt>
                <c:pt idx="697">
                  <c:v>259.94536975390747</c:v>
                </c:pt>
                <c:pt idx="698">
                  <c:v>223.96382309260417</c:v>
                </c:pt>
                <c:pt idx="699">
                  <c:v>187.98227643130087</c:v>
                </c:pt>
                <c:pt idx="700">
                  <c:v>152.00072976999758</c:v>
                </c:pt>
                <c:pt idx="701">
                  <c:v>116.01918310869428</c:v>
                </c:pt>
                <c:pt idx="702">
                  <c:v>80.03763644739098</c:v>
                </c:pt>
                <c:pt idx="703">
                  <c:v>12042.690544812844</c:v>
                </c:pt>
                <c:pt idx="704">
                  <c:v>276.33392007665645</c:v>
                </c:pt>
                <c:pt idx="705">
                  <c:v>240.35237341535316</c:v>
                </c:pt>
                <c:pt idx="706">
                  <c:v>204.37082675404986</c:v>
                </c:pt>
                <c:pt idx="707">
                  <c:v>168.38928009274656</c:v>
                </c:pt>
                <c:pt idx="708">
                  <c:v>132.40773343144326</c:v>
                </c:pt>
                <c:pt idx="709">
                  <c:v>96.426186770139964</c:v>
                </c:pt>
                <c:pt idx="710">
                  <c:v>60.444640108836666</c:v>
                </c:pt>
                <c:pt idx="711">
                  <c:v>12023.097548474288</c:v>
                </c:pt>
                <c:pt idx="712">
                  <c:v>256.74092373810214</c:v>
                </c:pt>
                <c:pt idx="713">
                  <c:v>220.75937707679884</c:v>
                </c:pt>
                <c:pt idx="714">
                  <c:v>184.77783041549554</c:v>
                </c:pt>
                <c:pt idx="715">
                  <c:v>148.79628375419225</c:v>
                </c:pt>
                <c:pt idx="716">
                  <c:v>112.81473709288895</c:v>
                </c:pt>
                <c:pt idx="717">
                  <c:v>76.833190431585649</c:v>
                </c:pt>
                <c:pt idx="718">
                  <c:v>12039.486098797037</c:v>
                </c:pt>
                <c:pt idx="719">
                  <c:v>273.12947406085112</c:v>
                </c:pt>
                <c:pt idx="720">
                  <c:v>237.14792739954783</c:v>
                </c:pt>
                <c:pt idx="721">
                  <c:v>201.16638073824453</c:v>
                </c:pt>
                <c:pt idx="722">
                  <c:v>165.18483407694123</c:v>
                </c:pt>
                <c:pt idx="723">
                  <c:v>129.20328741563793</c:v>
                </c:pt>
                <c:pt idx="724">
                  <c:v>93.221740754334633</c:v>
                </c:pt>
                <c:pt idx="725">
                  <c:v>57.240194093031334</c:v>
                </c:pt>
                <c:pt idx="726">
                  <c:v>12019.893102458484</c:v>
                </c:pt>
                <c:pt idx="727">
                  <c:v>253.53647772229681</c:v>
                </c:pt>
                <c:pt idx="728">
                  <c:v>217.55493106099351</c:v>
                </c:pt>
                <c:pt idx="729">
                  <c:v>181.57338439969021</c:v>
                </c:pt>
                <c:pt idx="730">
                  <c:v>145.59183773838691</c:v>
                </c:pt>
              </c:numCache>
            </c:numRef>
          </c:val>
          <c:smooth val="0"/>
          <c:extLst>
            <c:ext xmlns:c16="http://schemas.microsoft.com/office/drawing/2014/chart" uri="{C3380CC4-5D6E-409C-BE32-E72D297353CC}">
              <c16:uniqueId val="{00000000-82BA-41A7-A787-DE1744EF2CC8}"/>
            </c:ext>
          </c:extLst>
        </c:ser>
        <c:dLbls>
          <c:showLegendKey val="0"/>
          <c:showVal val="0"/>
          <c:showCatName val="0"/>
          <c:showSerName val="0"/>
          <c:showPercent val="0"/>
          <c:showBubbleSize val="0"/>
        </c:dLbls>
        <c:smooth val="0"/>
        <c:axId val="774049744"/>
        <c:axId val="774051824"/>
      </c:lineChart>
      <c:dateAx>
        <c:axId val="774049744"/>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51824"/>
        <c:crosses val="autoZero"/>
        <c:auto val="1"/>
        <c:lblOffset val="100"/>
        <c:baseTimeUnit val="days"/>
      </c:dateAx>
      <c:valAx>
        <c:axId val="77405182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4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FashRing Forecasted Inventory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Forecast'!$E$1</c:f>
              <c:strCache>
                <c:ptCount val="1"/>
                <c:pt idx="0">
                  <c:v>Inventory Level</c:v>
                </c:pt>
              </c:strCache>
            </c:strRef>
          </c:tx>
          <c:spPr>
            <a:ln w="28575" cap="rnd">
              <a:solidFill>
                <a:srgbClr val="92D050"/>
              </a:solidFill>
              <a:round/>
            </a:ln>
            <a:effectLst/>
          </c:spPr>
          <c:marker>
            <c:symbol val="none"/>
          </c:marker>
          <c:cat>
            <c:numRef>
              <c:f>'Fashring Forecast'!$A$3:$A$732</c:f>
              <c:numCache>
                <c:formatCode>m/d/yyyy</c:formatCode>
                <c:ptCount val="730"/>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numCache>
            </c:numRef>
          </c:cat>
          <c:val>
            <c:numRef>
              <c:f>'Fashring Forecast'!$E$2:$E$732</c:f>
              <c:numCache>
                <c:formatCode>General</c:formatCode>
                <c:ptCount val="731"/>
                <c:pt idx="0">
                  <c:v>6554</c:v>
                </c:pt>
                <c:pt idx="1">
                  <c:v>5978.2952534191472</c:v>
                </c:pt>
                <c:pt idx="2">
                  <c:v>5402.5905068382945</c:v>
                </c:pt>
                <c:pt idx="3">
                  <c:v>4826.8857602574417</c:v>
                </c:pt>
                <c:pt idx="4">
                  <c:v>4251.1810136765889</c:v>
                </c:pt>
                <c:pt idx="5">
                  <c:v>3675.4762670957361</c:v>
                </c:pt>
                <c:pt idx="6">
                  <c:v>3099.7715205148834</c:v>
                </c:pt>
                <c:pt idx="7">
                  <c:v>2524.0667739340306</c:v>
                </c:pt>
                <c:pt idx="8">
                  <c:v>1948.3620273531778</c:v>
                </c:pt>
                <c:pt idx="9">
                  <c:v>1372.6572807723251</c:v>
                </c:pt>
                <c:pt idx="10">
                  <c:v>796.9525341914723</c:v>
                </c:pt>
                <c:pt idx="11">
                  <c:v>4513.3978188405727</c:v>
                </c:pt>
                <c:pt idx="12">
                  <c:v>3937.6930722597199</c:v>
                </c:pt>
                <c:pt idx="13">
                  <c:v>3361.9883256788671</c:v>
                </c:pt>
                <c:pt idx="14">
                  <c:v>2786.2835790980143</c:v>
                </c:pt>
                <c:pt idx="15">
                  <c:v>2210.5788325171616</c:v>
                </c:pt>
                <c:pt idx="16">
                  <c:v>1634.8740859363088</c:v>
                </c:pt>
                <c:pt idx="17">
                  <c:v>1059.169339355456</c:v>
                </c:pt>
                <c:pt idx="18">
                  <c:v>4775.6146240045564</c:v>
                </c:pt>
                <c:pt idx="19">
                  <c:v>4199.9098774237036</c:v>
                </c:pt>
                <c:pt idx="20">
                  <c:v>3624.2051308428508</c:v>
                </c:pt>
                <c:pt idx="21">
                  <c:v>3048.5003842619981</c:v>
                </c:pt>
                <c:pt idx="22">
                  <c:v>2472.7956376811453</c:v>
                </c:pt>
                <c:pt idx="23">
                  <c:v>1897.0908911002925</c:v>
                </c:pt>
                <c:pt idx="24">
                  <c:v>1321.3861445194398</c:v>
                </c:pt>
                <c:pt idx="25">
                  <c:v>745.681397938587</c:v>
                </c:pt>
                <c:pt idx="26">
                  <c:v>4462.1266825876874</c:v>
                </c:pt>
                <c:pt idx="27">
                  <c:v>3886.4219360068346</c:v>
                </c:pt>
                <c:pt idx="28">
                  <c:v>3310.7171894259818</c:v>
                </c:pt>
                <c:pt idx="29">
                  <c:v>2735.012442845129</c:v>
                </c:pt>
                <c:pt idx="30">
                  <c:v>2159.3076962642763</c:v>
                </c:pt>
                <c:pt idx="31">
                  <c:v>1583.6029496834235</c:v>
                </c:pt>
                <c:pt idx="32">
                  <c:v>1007.8982031025707</c:v>
                </c:pt>
                <c:pt idx="33">
                  <c:v>4724.3434877516711</c:v>
                </c:pt>
                <c:pt idx="34">
                  <c:v>4148.6387411708183</c:v>
                </c:pt>
                <c:pt idx="35">
                  <c:v>3572.9339945899656</c:v>
                </c:pt>
                <c:pt idx="36">
                  <c:v>2997.2292480091128</c:v>
                </c:pt>
                <c:pt idx="37">
                  <c:v>2421.52450142826</c:v>
                </c:pt>
                <c:pt idx="38">
                  <c:v>1845.8197548474072</c:v>
                </c:pt>
                <c:pt idx="39">
                  <c:v>1270.1150082665545</c:v>
                </c:pt>
                <c:pt idx="40">
                  <c:v>4986.5602929156548</c:v>
                </c:pt>
                <c:pt idx="41">
                  <c:v>4410.8555463348021</c:v>
                </c:pt>
                <c:pt idx="42">
                  <c:v>3835.1507997539493</c:v>
                </c:pt>
                <c:pt idx="43">
                  <c:v>3259.4460531730965</c:v>
                </c:pt>
                <c:pt idx="44">
                  <c:v>2683.7413065922437</c:v>
                </c:pt>
                <c:pt idx="45">
                  <c:v>2108.036560011391</c:v>
                </c:pt>
                <c:pt idx="46">
                  <c:v>1532.3318134305382</c:v>
                </c:pt>
                <c:pt idx="47">
                  <c:v>956.62706684968543</c:v>
                </c:pt>
                <c:pt idx="48">
                  <c:v>4673.0723514987858</c:v>
                </c:pt>
                <c:pt idx="49">
                  <c:v>4097.367604917933</c:v>
                </c:pt>
                <c:pt idx="50">
                  <c:v>3521.6628583370803</c:v>
                </c:pt>
                <c:pt idx="51">
                  <c:v>2945.9581117562275</c:v>
                </c:pt>
                <c:pt idx="52">
                  <c:v>2370.2533651753747</c:v>
                </c:pt>
                <c:pt idx="53">
                  <c:v>1794.5486185945219</c:v>
                </c:pt>
                <c:pt idx="54">
                  <c:v>1218.8438720136692</c:v>
                </c:pt>
                <c:pt idx="55">
                  <c:v>4935.2891566627695</c:v>
                </c:pt>
                <c:pt idx="56">
                  <c:v>4359.5844100819168</c:v>
                </c:pt>
                <c:pt idx="57">
                  <c:v>3783.879663501064</c:v>
                </c:pt>
                <c:pt idx="58">
                  <c:v>3208.1749169202112</c:v>
                </c:pt>
                <c:pt idx="59">
                  <c:v>2632.4701703393584</c:v>
                </c:pt>
                <c:pt idx="60">
                  <c:v>2056.7654237585057</c:v>
                </c:pt>
                <c:pt idx="61">
                  <c:v>1481.0606771776529</c:v>
                </c:pt>
                <c:pt idx="62">
                  <c:v>905.35593059680014</c:v>
                </c:pt>
                <c:pt idx="63">
                  <c:v>4621.8012152459005</c:v>
                </c:pt>
                <c:pt idx="64">
                  <c:v>4046.0964686650477</c:v>
                </c:pt>
                <c:pt idx="65">
                  <c:v>3470.391722084195</c:v>
                </c:pt>
                <c:pt idx="66">
                  <c:v>2894.6869755033422</c:v>
                </c:pt>
                <c:pt idx="67">
                  <c:v>2318.9822289224894</c:v>
                </c:pt>
                <c:pt idx="68">
                  <c:v>1743.2774823416366</c:v>
                </c:pt>
                <c:pt idx="69">
                  <c:v>1167.5727357607839</c:v>
                </c:pt>
                <c:pt idx="70">
                  <c:v>4884.0180204098842</c:v>
                </c:pt>
                <c:pt idx="71">
                  <c:v>4308.3132738290315</c:v>
                </c:pt>
                <c:pt idx="72">
                  <c:v>3732.6085272481787</c:v>
                </c:pt>
                <c:pt idx="73">
                  <c:v>3156.9037806673259</c:v>
                </c:pt>
                <c:pt idx="74">
                  <c:v>2581.1990340864731</c:v>
                </c:pt>
                <c:pt idx="75">
                  <c:v>2005.4942875056204</c:v>
                </c:pt>
                <c:pt idx="76">
                  <c:v>1429.7895409247676</c:v>
                </c:pt>
                <c:pt idx="77">
                  <c:v>854.08479434391484</c:v>
                </c:pt>
                <c:pt idx="78">
                  <c:v>4570.5300789930152</c:v>
                </c:pt>
                <c:pt idx="79">
                  <c:v>3994.8253324121624</c:v>
                </c:pt>
                <c:pt idx="80">
                  <c:v>3419.1205858313097</c:v>
                </c:pt>
                <c:pt idx="81">
                  <c:v>2843.4158392504569</c:v>
                </c:pt>
                <c:pt idx="82">
                  <c:v>2267.7110926696041</c:v>
                </c:pt>
                <c:pt idx="83">
                  <c:v>1692.0063460887513</c:v>
                </c:pt>
                <c:pt idx="84">
                  <c:v>1116.3015995078986</c:v>
                </c:pt>
                <c:pt idx="85">
                  <c:v>4832.7468841569989</c:v>
                </c:pt>
                <c:pt idx="86">
                  <c:v>4257.0421375761462</c:v>
                </c:pt>
                <c:pt idx="87">
                  <c:v>3681.3373909952934</c:v>
                </c:pt>
                <c:pt idx="88">
                  <c:v>3105.6326444144406</c:v>
                </c:pt>
                <c:pt idx="89">
                  <c:v>2529.9278978335878</c:v>
                </c:pt>
                <c:pt idx="90">
                  <c:v>1954.2231512527351</c:v>
                </c:pt>
                <c:pt idx="91">
                  <c:v>1378.5184046718823</c:v>
                </c:pt>
                <c:pt idx="92">
                  <c:v>802.81365809102954</c:v>
                </c:pt>
                <c:pt idx="93">
                  <c:v>4519.2589427401299</c:v>
                </c:pt>
                <c:pt idx="94">
                  <c:v>3943.5541961592771</c:v>
                </c:pt>
                <c:pt idx="95">
                  <c:v>3367.8494495784244</c:v>
                </c:pt>
                <c:pt idx="96">
                  <c:v>2792.1447029975716</c:v>
                </c:pt>
                <c:pt idx="97">
                  <c:v>2216.4399564167188</c:v>
                </c:pt>
                <c:pt idx="98">
                  <c:v>1640.735209835866</c:v>
                </c:pt>
                <c:pt idx="99">
                  <c:v>1065.0304632550133</c:v>
                </c:pt>
                <c:pt idx="100">
                  <c:v>4781.4757479041136</c:v>
                </c:pt>
                <c:pt idx="101">
                  <c:v>4205.7710013232609</c:v>
                </c:pt>
                <c:pt idx="102">
                  <c:v>3630.0662547424081</c:v>
                </c:pt>
                <c:pt idx="103">
                  <c:v>3054.3615081615553</c:v>
                </c:pt>
                <c:pt idx="104">
                  <c:v>2478.6567615807026</c:v>
                </c:pt>
                <c:pt idx="105">
                  <c:v>1902.9520149998498</c:v>
                </c:pt>
                <c:pt idx="106">
                  <c:v>1327.247268418997</c:v>
                </c:pt>
                <c:pt idx="107">
                  <c:v>751.54252183814424</c:v>
                </c:pt>
                <c:pt idx="108">
                  <c:v>4467.9878064872446</c:v>
                </c:pt>
                <c:pt idx="109">
                  <c:v>3892.2830599063918</c:v>
                </c:pt>
                <c:pt idx="110">
                  <c:v>3316.5783133255391</c:v>
                </c:pt>
                <c:pt idx="111">
                  <c:v>2740.8735667446863</c:v>
                </c:pt>
                <c:pt idx="112">
                  <c:v>2165.1688201638335</c:v>
                </c:pt>
                <c:pt idx="113">
                  <c:v>1589.4640735829807</c:v>
                </c:pt>
                <c:pt idx="114">
                  <c:v>1013.759327002128</c:v>
                </c:pt>
                <c:pt idx="115">
                  <c:v>4730.2046116512283</c:v>
                </c:pt>
                <c:pt idx="116">
                  <c:v>4154.4998650703756</c:v>
                </c:pt>
                <c:pt idx="117">
                  <c:v>3578.7951184895228</c:v>
                </c:pt>
                <c:pt idx="118">
                  <c:v>3003.09037190867</c:v>
                </c:pt>
                <c:pt idx="119">
                  <c:v>2427.3856253278173</c:v>
                </c:pt>
                <c:pt idx="120">
                  <c:v>1851.6808787469645</c:v>
                </c:pt>
                <c:pt idx="121">
                  <c:v>1275.9761321661117</c:v>
                </c:pt>
                <c:pt idx="122">
                  <c:v>4992.4214168152121</c:v>
                </c:pt>
                <c:pt idx="123">
                  <c:v>4416.7166702343593</c:v>
                </c:pt>
                <c:pt idx="124">
                  <c:v>3841.0119236535065</c:v>
                </c:pt>
                <c:pt idx="125">
                  <c:v>3265.3071770726538</c:v>
                </c:pt>
                <c:pt idx="126">
                  <c:v>2689.602430491801</c:v>
                </c:pt>
                <c:pt idx="127">
                  <c:v>2113.8976839109482</c:v>
                </c:pt>
                <c:pt idx="128">
                  <c:v>1538.1929373300954</c:v>
                </c:pt>
                <c:pt idx="129">
                  <c:v>962.48819074924268</c:v>
                </c:pt>
                <c:pt idx="130">
                  <c:v>4678.933475398343</c:v>
                </c:pt>
                <c:pt idx="131">
                  <c:v>4103.2287288174903</c:v>
                </c:pt>
                <c:pt idx="132">
                  <c:v>3527.5239822366375</c:v>
                </c:pt>
                <c:pt idx="133">
                  <c:v>2951.8192356557847</c:v>
                </c:pt>
                <c:pt idx="134">
                  <c:v>2376.114489074932</c:v>
                </c:pt>
                <c:pt idx="135">
                  <c:v>1800.4097424940792</c:v>
                </c:pt>
                <c:pt idx="136">
                  <c:v>1224.7049959132264</c:v>
                </c:pt>
                <c:pt idx="137">
                  <c:v>4941.1502805623268</c:v>
                </c:pt>
                <c:pt idx="138">
                  <c:v>4365.445533981474</c:v>
                </c:pt>
                <c:pt idx="139">
                  <c:v>3789.7407874006212</c:v>
                </c:pt>
                <c:pt idx="140">
                  <c:v>3214.0360408197685</c:v>
                </c:pt>
                <c:pt idx="141">
                  <c:v>2638.3312942389157</c:v>
                </c:pt>
                <c:pt idx="142">
                  <c:v>2062.6265476580629</c:v>
                </c:pt>
                <c:pt idx="143">
                  <c:v>1486.9218010772101</c:v>
                </c:pt>
                <c:pt idx="144">
                  <c:v>911.21705449635738</c:v>
                </c:pt>
                <c:pt idx="145">
                  <c:v>4627.6623391454577</c:v>
                </c:pt>
                <c:pt idx="146">
                  <c:v>4051.957592564605</c:v>
                </c:pt>
                <c:pt idx="147">
                  <c:v>3476.2528459837522</c:v>
                </c:pt>
                <c:pt idx="148">
                  <c:v>2900.5480994028994</c:v>
                </c:pt>
                <c:pt idx="149">
                  <c:v>2324.8433528220467</c:v>
                </c:pt>
                <c:pt idx="150">
                  <c:v>1749.1386062411939</c:v>
                </c:pt>
                <c:pt idx="151">
                  <c:v>1173.4338596603411</c:v>
                </c:pt>
                <c:pt idx="152">
                  <c:v>4889.8791443094415</c:v>
                </c:pt>
                <c:pt idx="153">
                  <c:v>4314.1743977285887</c:v>
                </c:pt>
                <c:pt idx="154">
                  <c:v>3738.4696511477359</c:v>
                </c:pt>
                <c:pt idx="155">
                  <c:v>3162.7649045668832</c:v>
                </c:pt>
                <c:pt idx="156">
                  <c:v>2587.0601579860304</c:v>
                </c:pt>
                <c:pt idx="157">
                  <c:v>2011.3554114051776</c:v>
                </c:pt>
                <c:pt idx="158">
                  <c:v>1435.6506648243248</c:v>
                </c:pt>
                <c:pt idx="159">
                  <c:v>859.94591824347208</c:v>
                </c:pt>
                <c:pt idx="160">
                  <c:v>4576.3912028925724</c:v>
                </c:pt>
                <c:pt idx="161">
                  <c:v>4000.6864563117197</c:v>
                </c:pt>
                <c:pt idx="162">
                  <c:v>3424.9817097308669</c:v>
                </c:pt>
                <c:pt idx="163">
                  <c:v>2849.2769631500141</c:v>
                </c:pt>
                <c:pt idx="164">
                  <c:v>2273.5722165691614</c:v>
                </c:pt>
                <c:pt idx="165">
                  <c:v>1697.8674699883086</c:v>
                </c:pt>
                <c:pt idx="166">
                  <c:v>1122.1627234074558</c:v>
                </c:pt>
                <c:pt idx="167">
                  <c:v>4838.6080080565562</c:v>
                </c:pt>
                <c:pt idx="168">
                  <c:v>4262.9032614757034</c:v>
                </c:pt>
                <c:pt idx="169">
                  <c:v>3687.1985148948506</c:v>
                </c:pt>
                <c:pt idx="170">
                  <c:v>3111.4937683139979</c:v>
                </c:pt>
                <c:pt idx="171">
                  <c:v>2236.8277889325545</c:v>
                </c:pt>
                <c:pt idx="172">
                  <c:v>1362.1618095511112</c:v>
                </c:pt>
                <c:pt idx="173">
                  <c:v>5777.9883724766869</c:v>
                </c:pt>
                <c:pt idx="174">
                  <c:v>4903.3223930952436</c:v>
                </c:pt>
                <c:pt idx="175">
                  <c:v>4028.6564137138002</c:v>
                </c:pt>
                <c:pt idx="176">
                  <c:v>3153.9904343323569</c:v>
                </c:pt>
                <c:pt idx="177">
                  <c:v>2279.3244549509136</c:v>
                </c:pt>
                <c:pt idx="178">
                  <c:v>1404.6584755694703</c:v>
                </c:pt>
                <c:pt idx="179">
                  <c:v>5820.485038495046</c:v>
                </c:pt>
                <c:pt idx="180">
                  <c:v>4945.8190591136026</c:v>
                </c:pt>
                <c:pt idx="181">
                  <c:v>4071.1530797321593</c:v>
                </c:pt>
                <c:pt idx="182">
                  <c:v>3196.487100350716</c:v>
                </c:pt>
                <c:pt idx="183">
                  <c:v>2321.8211209692727</c:v>
                </c:pt>
                <c:pt idx="184">
                  <c:v>1447.1551415878293</c:v>
                </c:pt>
                <c:pt idx="185">
                  <c:v>5862.981704513405</c:v>
                </c:pt>
                <c:pt idx="186">
                  <c:v>4988.3157251319617</c:v>
                </c:pt>
                <c:pt idx="187">
                  <c:v>4113.6497457505184</c:v>
                </c:pt>
                <c:pt idx="188">
                  <c:v>3238.9837663690751</c:v>
                </c:pt>
                <c:pt idx="189">
                  <c:v>2364.3177869876317</c:v>
                </c:pt>
                <c:pt idx="190">
                  <c:v>1489.6518076061884</c:v>
                </c:pt>
                <c:pt idx="191">
                  <c:v>5905.4783705317641</c:v>
                </c:pt>
                <c:pt idx="192">
                  <c:v>5030.8123911503208</c:v>
                </c:pt>
                <c:pt idx="193">
                  <c:v>4156.1464117688774</c:v>
                </c:pt>
                <c:pt idx="194">
                  <c:v>3281.4804323874341</c:v>
                </c:pt>
                <c:pt idx="195">
                  <c:v>2406.8144530059908</c:v>
                </c:pt>
                <c:pt idx="196">
                  <c:v>1532.1484736245475</c:v>
                </c:pt>
                <c:pt idx="197">
                  <c:v>5947.9750365501231</c:v>
                </c:pt>
                <c:pt idx="198">
                  <c:v>5073.3090571686798</c:v>
                </c:pt>
                <c:pt idx="199">
                  <c:v>4198.6430777872365</c:v>
                </c:pt>
                <c:pt idx="200">
                  <c:v>3323.9770984057932</c:v>
                </c:pt>
                <c:pt idx="201">
                  <c:v>2449.3111190243499</c:v>
                </c:pt>
                <c:pt idx="202">
                  <c:v>1574.6451396429065</c:v>
                </c:pt>
                <c:pt idx="203">
                  <c:v>5990.4717025684822</c:v>
                </c:pt>
                <c:pt idx="204">
                  <c:v>5115.8057231870389</c:v>
                </c:pt>
                <c:pt idx="205">
                  <c:v>4241.1397438055956</c:v>
                </c:pt>
                <c:pt idx="206">
                  <c:v>3366.4737644241523</c:v>
                </c:pt>
                <c:pt idx="207">
                  <c:v>2491.8077850427089</c:v>
                </c:pt>
                <c:pt idx="208">
                  <c:v>1617.1418056612656</c:v>
                </c:pt>
                <c:pt idx="209">
                  <c:v>6032.9683685868413</c:v>
                </c:pt>
                <c:pt idx="210">
                  <c:v>5158.302389205398</c:v>
                </c:pt>
                <c:pt idx="211">
                  <c:v>4283.6364098239546</c:v>
                </c:pt>
                <c:pt idx="212">
                  <c:v>3408.9704304425113</c:v>
                </c:pt>
                <c:pt idx="213">
                  <c:v>2534.304451061068</c:v>
                </c:pt>
                <c:pt idx="214">
                  <c:v>1659.6384716796247</c:v>
                </c:pt>
                <c:pt idx="215">
                  <c:v>6075.4650346052003</c:v>
                </c:pt>
                <c:pt idx="216">
                  <c:v>5200.799055223757</c:v>
                </c:pt>
                <c:pt idx="217">
                  <c:v>4326.1330758423137</c:v>
                </c:pt>
                <c:pt idx="218">
                  <c:v>3451.4670964608704</c:v>
                </c:pt>
                <c:pt idx="219">
                  <c:v>2576.8011170794271</c:v>
                </c:pt>
                <c:pt idx="220">
                  <c:v>1702.1351376979837</c:v>
                </c:pt>
                <c:pt idx="221">
                  <c:v>6117.9617006235594</c:v>
                </c:pt>
                <c:pt idx="222">
                  <c:v>5243.2957212421161</c:v>
                </c:pt>
                <c:pt idx="223">
                  <c:v>4368.6297418606728</c:v>
                </c:pt>
                <c:pt idx="224">
                  <c:v>3493.9637624792294</c:v>
                </c:pt>
                <c:pt idx="225">
                  <c:v>2619.2977830977861</c:v>
                </c:pt>
                <c:pt idx="226">
                  <c:v>1744.6318037163428</c:v>
                </c:pt>
                <c:pt idx="227">
                  <c:v>6160.4583666419185</c:v>
                </c:pt>
                <c:pt idx="228">
                  <c:v>5285.7923872604752</c:v>
                </c:pt>
                <c:pt idx="229">
                  <c:v>4411.1264078790318</c:v>
                </c:pt>
                <c:pt idx="230">
                  <c:v>3536.4604284975885</c:v>
                </c:pt>
                <c:pt idx="231">
                  <c:v>2661.7944491161452</c:v>
                </c:pt>
                <c:pt idx="232">
                  <c:v>1787.1284697347019</c:v>
                </c:pt>
                <c:pt idx="233">
                  <c:v>6202.9550326602775</c:v>
                </c:pt>
                <c:pt idx="234">
                  <c:v>5328.2890532788342</c:v>
                </c:pt>
                <c:pt idx="235">
                  <c:v>4453.6230738973909</c:v>
                </c:pt>
                <c:pt idx="236">
                  <c:v>3578.9570945159476</c:v>
                </c:pt>
                <c:pt idx="237">
                  <c:v>2704.2911151345043</c:v>
                </c:pt>
                <c:pt idx="238">
                  <c:v>1829.6251357530609</c:v>
                </c:pt>
                <c:pt idx="239">
                  <c:v>6245.4516986786366</c:v>
                </c:pt>
                <c:pt idx="240">
                  <c:v>5370.7857192971933</c:v>
                </c:pt>
                <c:pt idx="241">
                  <c:v>4496.11973991575</c:v>
                </c:pt>
                <c:pt idx="242">
                  <c:v>3621.4537605343066</c:v>
                </c:pt>
                <c:pt idx="243">
                  <c:v>2746.7877811528633</c:v>
                </c:pt>
                <c:pt idx="244">
                  <c:v>1872.12180177142</c:v>
                </c:pt>
                <c:pt idx="245">
                  <c:v>997.45582238997667</c:v>
                </c:pt>
                <c:pt idx="246">
                  <c:v>5413.2823853155523</c:v>
                </c:pt>
                <c:pt idx="247">
                  <c:v>4538.616405934109</c:v>
                </c:pt>
                <c:pt idx="248">
                  <c:v>3663.9504265526657</c:v>
                </c:pt>
                <c:pt idx="249">
                  <c:v>2789.2844471712224</c:v>
                </c:pt>
                <c:pt idx="250">
                  <c:v>1914.6184677897791</c:v>
                </c:pt>
                <c:pt idx="251">
                  <c:v>1039.9524884083357</c:v>
                </c:pt>
                <c:pt idx="252">
                  <c:v>5455.7790513339114</c:v>
                </c:pt>
                <c:pt idx="253">
                  <c:v>4581.1130719524681</c:v>
                </c:pt>
                <c:pt idx="254">
                  <c:v>3706.4470925710248</c:v>
                </c:pt>
                <c:pt idx="255">
                  <c:v>2831.7811131895814</c:v>
                </c:pt>
                <c:pt idx="256">
                  <c:v>1957.1151338081381</c:v>
                </c:pt>
                <c:pt idx="257">
                  <c:v>1082.4491544266948</c:v>
                </c:pt>
                <c:pt idx="258">
                  <c:v>5498.2757173522705</c:v>
                </c:pt>
                <c:pt idx="259">
                  <c:v>4623.6097379708272</c:v>
                </c:pt>
                <c:pt idx="260">
                  <c:v>3748.9437585893838</c:v>
                </c:pt>
                <c:pt idx="261">
                  <c:v>2874.2777792079405</c:v>
                </c:pt>
                <c:pt idx="262">
                  <c:v>1999.6117998264972</c:v>
                </c:pt>
                <c:pt idx="263">
                  <c:v>1124.9458204450539</c:v>
                </c:pt>
                <c:pt idx="264">
                  <c:v>5540.7723833706295</c:v>
                </c:pt>
                <c:pt idx="265">
                  <c:v>4666.1064039891862</c:v>
                </c:pt>
                <c:pt idx="266">
                  <c:v>3791.4404246077429</c:v>
                </c:pt>
                <c:pt idx="267">
                  <c:v>2916.7744452262996</c:v>
                </c:pt>
                <c:pt idx="268">
                  <c:v>2341.0696986454468</c:v>
                </c:pt>
                <c:pt idx="269">
                  <c:v>1765.364952064594</c:v>
                </c:pt>
                <c:pt idx="270">
                  <c:v>1189.6602054837413</c:v>
                </c:pt>
                <c:pt idx="271">
                  <c:v>4906.1054901328416</c:v>
                </c:pt>
                <c:pt idx="272">
                  <c:v>4330.4007435519889</c:v>
                </c:pt>
                <c:pt idx="273">
                  <c:v>3754.6959969711361</c:v>
                </c:pt>
                <c:pt idx="274">
                  <c:v>3178.9912503902833</c:v>
                </c:pt>
                <c:pt idx="275">
                  <c:v>2603.2865038094305</c:v>
                </c:pt>
                <c:pt idx="276">
                  <c:v>2027.5817572285778</c:v>
                </c:pt>
                <c:pt idx="277">
                  <c:v>1451.877010647725</c:v>
                </c:pt>
                <c:pt idx="278">
                  <c:v>876.17226406687223</c:v>
                </c:pt>
                <c:pt idx="279">
                  <c:v>4592.6175487159726</c:v>
                </c:pt>
                <c:pt idx="280">
                  <c:v>4016.9128021351198</c:v>
                </c:pt>
                <c:pt idx="281">
                  <c:v>3441.208055554267</c:v>
                </c:pt>
                <c:pt idx="282">
                  <c:v>2865.5033089734143</c:v>
                </c:pt>
                <c:pt idx="283">
                  <c:v>2289.7985623925615</c:v>
                </c:pt>
                <c:pt idx="284">
                  <c:v>1714.0938158117087</c:v>
                </c:pt>
                <c:pt idx="285">
                  <c:v>1138.389069230856</c:v>
                </c:pt>
                <c:pt idx="286">
                  <c:v>4854.8343538799563</c:v>
                </c:pt>
                <c:pt idx="287">
                  <c:v>4279.1296072991036</c:v>
                </c:pt>
                <c:pt idx="288">
                  <c:v>3703.4248607182508</c:v>
                </c:pt>
                <c:pt idx="289">
                  <c:v>3127.720114137398</c:v>
                </c:pt>
                <c:pt idx="290">
                  <c:v>2552.0153675565452</c:v>
                </c:pt>
                <c:pt idx="291">
                  <c:v>1976.3106209756925</c:v>
                </c:pt>
                <c:pt idx="292">
                  <c:v>1400.6058743948397</c:v>
                </c:pt>
                <c:pt idx="293">
                  <c:v>824.90112781398693</c:v>
                </c:pt>
                <c:pt idx="294">
                  <c:v>4541.3464124630873</c:v>
                </c:pt>
                <c:pt idx="295">
                  <c:v>3965.6416658822345</c:v>
                </c:pt>
                <c:pt idx="296">
                  <c:v>3389.9369193013817</c:v>
                </c:pt>
                <c:pt idx="297">
                  <c:v>2814.232172720529</c:v>
                </c:pt>
                <c:pt idx="298">
                  <c:v>2238.5274261396762</c:v>
                </c:pt>
                <c:pt idx="299">
                  <c:v>1662.8226795588234</c:v>
                </c:pt>
                <c:pt idx="300">
                  <c:v>1087.1179329779707</c:v>
                </c:pt>
                <c:pt idx="301">
                  <c:v>4803.563217627071</c:v>
                </c:pt>
                <c:pt idx="302">
                  <c:v>4227.8584710462183</c:v>
                </c:pt>
                <c:pt idx="303">
                  <c:v>3652.1537244653655</c:v>
                </c:pt>
                <c:pt idx="304">
                  <c:v>3076.4489778845127</c:v>
                </c:pt>
                <c:pt idx="305">
                  <c:v>2500.7442313036599</c:v>
                </c:pt>
                <c:pt idx="306">
                  <c:v>1925.0394847228072</c:v>
                </c:pt>
                <c:pt idx="307">
                  <c:v>1349.3347381419544</c:v>
                </c:pt>
                <c:pt idx="308">
                  <c:v>773.62999156110163</c:v>
                </c:pt>
                <c:pt idx="309">
                  <c:v>4490.075276210202</c:v>
                </c:pt>
                <c:pt idx="310">
                  <c:v>3914.3705296293492</c:v>
                </c:pt>
                <c:pt idx="311">
                  <c:v>3338.6657830484965</c:v>
                </c:pt>
                <c:pt idx="312">
                  <c:v>2762.9610364676437</c:v>
                </c:pt>
                <c:pt idx="313">
                  <c:v>2187.2562898867909</c:v>
                </c:pt>
                <c:pt idx="314">
                  <c:v>1611.5515433059381</c:v>
                </c:pt>
                <c:pt idx="315">
                  <c:v>1035.8467967250854</c:v>
                </c:pt>
                <c:pt idx="316">
                  <c:v>4752.2920813741857</c:v>
                </c:pt>
                <c:pt idx="317">
                  <c:v>4176.587334793333</c:v>
                </c:pt>
                <c:pt idx="318">
                  <c:v>3600.8825882124802</c:v>
                </c:pt>
                <c:pt idx="319">
                  <c:v>3025.1778416316274</c:v>
                </c:pt>
                <c:pt idx="320">
                  <c:v>2449.4730950507746</c:v>
                </c:pt>
                <c:pt idx="321">
                  <c:v>1873.7683484699219</c:v>
                </c:pt>
                <c:pt idx="322">
                  <c:v>1298.0636018890691</c:v>
                </c:pt>
                <c:pt idx="323">
                  <c:v>722.35885530821633</c:v>
                </c:pt>
                <c:pt idx="324">
                  <c:v>4438.8041399573167</c:v>
                </c:pt>
                <c:pt idx="325">
                  <c:v>3863.0993933764639</c:v>
                </c:pt>
                <c:pt idx="326">
                  <c:v>3287.3946467956112</c:v>
                </c:pt>
                <c:pt idx="327">
                  <c:v>2711.6899002147584</c:v>
                </c:pt>
                <c:pt idx="328">
                  <c:v>2135.9851536339056</c:v>
                </c:pt>
                <c:pt idx="329">
                  <c:v>1560.2804070530528</c:v>
                </c:pt>
                <c:pt idx="330">
                  <c:v>984.57566047220007</c:v>
                </c:pt>
                <c:pt idx="331">
                  <c:v>4701.0209451213004</c:v>
                </c:pt>
                <c:pt idx="332">
                  <c:v>4125.3161985404477</c:v>
                </c:pt>
                <c:pt idx="333">
                  <c:v>3549.6114519595949</c:v>
                </c:pt>
                <c:pt idx="334">
                  <c:v>2973.9067053787421</c:v>
                </c:pt>
                <c:pt idx="335">
                  <c:v>2398.2019587978893</c:v>
                </c:pt>
                <c:pt idx="336">
                  <c:v>1822.4972122170366</c:v>
                </c:pt>
                <c:pt idx="337">
                  <c:v>1246.7924656361838</c:v>
                </c:pt>
                <c:pt idx="338">
                  <c:v>4963.2377502852842</c:v>
                </c:pt>
                <c:pt idx="339">
                  <c:v>4387.5330037044314</c:v>
                </c:pt>
                <c:pt idx="340">
                  <c:v>3811.8282571235786</c:v>
                </c:pt>
                <c:pt idx="341">
                  <c:v>3236.1235105427259</c:v>
                </c:pt>
                <c:pt idx="342">
                  <c:v>2660.4187639618731</c:v>
                </c:pt>
                <c:pt idx="343">
                  <c:v>2084.7140173810203</c:v>
                </c:pt>
                <c:pt idx="344">
                  <c:v>1509.0092708001675</c:v>
                </c:pt>
                <c:pt idx="345">
                  <c:v>933.30452421931477</c:v>
                </c:pt>
                <c:pt idx="346">
                  <c:v>4649.7498088684151</c:v>
                </c:pt>
                <c:pt idx="347">
                  <c:v>4074.0450622875624</c:v>
                </c:pt>
                <c:pt idx="348">
                  <c:v>3498.3403157067096</c:v>
                </c:pt>
                <c:pt idx="349">
                  <c:v>2922.6355691258568</c:v>
                </c:pt>
                <c:pt idx="350">
                  <c:v>2346.930822545004</c:v>
                </c:pt>
                <c:pt idx="351">
                  <c:v>1771.2260759641513</c:v>
                </c:pt>
                <c:pt idx="352">
                  <c:v>1195.5213293832985</c:v>
                </c:pt>
                <c:pt idx="353">
                  <c:v>4911.9666140323989</c:v>
                </c:pt>
                <c:pt idx="354">
                  <c:v>4336.2618674515461</c:v>
                </c:pt>
                <c:pt idx="355">
                  <c:v>3760.5571208706933</c:v>
                </c:pt>
                <c:pt idx="356">
                  <c:v>3184.8523742898406</c:v>
                </c:pt>
                <c:pt idx="357">
                  <c:v>2609.1476277089878</c:v>
                </c:pt>
                <c:pt idx="358">
                  <c:v>2033.442881128135</c:v>
                </c:pt>
                <c:pt idx="359">
                  <c:v>1457.7381345472822</c:v>
                </c:pt>
                <c:pt idx="360">
                  <c:v>882.03338796642947</c:v>
                </c:pt>
                <c:pt idx="361">
                  <c:v>4598.4786726155298</c:v>
                </c:pt>
                <c:pt idx="362">
                  <c:v>4022.7739260346771</c:v>
                </c:pt>
                <c:pt idx="363">
                  <c:v>3447.0691794538243</c:v>
                </c:pt>
                <c:pt idx="364">
                  <c:v>2871.3644328729715</c:v>
                </c:pt>
                <c:pt idx="365">
                  <c:v>2295.6596862921187</c:v>
                </c:pt>
                <c:pt idx="366">
                  <c:v>1719.954939711266</c:v>
                </c:pt>
                <c:pt idx="367">
                  <c:v>1144.2501931304132</c:v>
                </c:pt>
                <c:pt idx="368">
                  <c:v>4860.6954777795136</c:v>
                </c:pt>
                <c:pt idx="369">
                  <c:v>4284.9907311986608</c:v>
                </c:pt>
                <c:pt idx="370">
                  <c:v>3709.285984617808</c:v>
                </c:pt>
                <c:pt idx="371">
                  <c:v>3133.5812380369553</c:v>
                </c:pt>
                <c:pt idx="372">
                  <c:v>2557.8764914561025</c:v>
                </c:pt>
                <c:pt idx="373">
                  <c:v>1982.1717448752497</c:v>
                </c:pt>
                <c:pt idx="374">
                  <c:v>1406.4669982943969</c:v>
                </c:pt>
                <c:pt idx="375">
                  <c:v>830.76225171354417</c:v>
                </c:pt>
                <c:pt idx="376">
                  <c:v>4547.2075363626445</c:v>
                </c:pt>
                <c:pt idx="377">
                  <c:v>3971.5027897817918</c:v>
                </c:pt>
                <c:pt idx="378">
                  <c:v>3395.798043200939</c:v>
                </c:pt>
                <c:pt idx="379">
                  <c:v>2820.0932966200862</c:v>
                </c:pt>
                <c:pt idx="380">
                  <c:v>2244.3885500392335</c:v>
                </c:pt>
                <c:pt idx="381">
                  <c:v>1668.6838034583807</c:v>
                </c:pt>
                <c:pt idx="382">
                  <c:v>1092.9790568775279</c:v>
                </c:pt>
                <c:pt idx="383">
                  <c:v>4809.4243415266283</c:v>
                </c:pt>
                <c:pt idx="384">
                  <c:v>4233.7195949457755</c:v>
                </c:pt>
                <c:pt idx="385">
                  <c:v>3658.0148483649227</c:v>
                </c:pt>
                <c:pt idx="386">
                  <c:v>3082.31010178407</c:v>
                </c:pt>
                <c:pt idx="387">
                  <c:v>2506.6053552032172</c:v>
                </c:pt>
                <c:pt idx="388">
                  <c:v>1930.9006086223644</c:v>
                </c:pt>
                <c:pt idx="389">
                  <c:v>1355.1958620415116</c:v>
                </c:pt>
                <c:pt idx="390">
                  <c:v>779.49111546065888</c:v>
                </c:pt>
                <c:pt idx="391">
                  <c:v>4495.9364001097592</c:v>
                </c:pt>
                <c:pt idx="392">
                  <c:v>3920.2316535289065</c:v>
                </c:pt>
                <c:pt idx="393">
                  <c:v>3344.5269069480537</c:v>
                </c:pt>
                <c:pt idx="394">
                  <c:v>2768.8221603672009</c:v>
                </c:pt>
                <c:pt idx="395">
                  <c:v>2193.1174137863482</c:v>
                </c:pt>
                <c:pt idx="396">
                  <c:v>1617.4126672054954</c:v>
                </c:pt>
                <c:pt idx="397">
                  <c:v>1041.7079206246426</c:v>
                </c:pt>
                <c:pt idx="398">
                  <c:v>4758.153205273743</c:v>
                </c:pt>
                <c:pt idx="399">
                  <c:v>4182.4484586928902</c:v>
                </c:pt>
                <c:pt idx="400">
                  <c:v>3606.7437121120374</c:v>
                </c:pt>
                <c:pt idx="401">
                  <c:v>3031.0389655311847</c:v>
                </c:pt>
                <c:pt idx="402">
                  <c:v>2455.3342189503319</c:v>
                </c:pt>
                <c:pt idx="403">
                  <c:v>1879.6294723694791</c:v>
                </c:pt>
                <c:pt idx="404">
                  <c:v>1303.9247257886263</c:v>
                </c:pt>
                <c:pt idx="405">
                  <c:v>728.21997920777358</c:v>
                </c:pt>
                <c:pt idx="406">
                  <c:v>4444.6652638568739</c:v>
                </c:pt>
                <c:pt idx="407">
                  <c:v>3868.9605172760212</c:v>
                </c:pt>
                <c:pt idx="408">
                  <c:v>3293.2557706951684</c:v>
                </c:pt>
                <c:pt idx="409">
                  <c:v>2717.5510241143156</c:v>
                </c:pt>
                <c:pt idx="410">
                  <c:v>2141.8462775334629</c:v>
                </c:pt>
                <c:pt idx="411">
                  <c:v>1566.1415309526101</c:v>
                </c:pt>
                <c:pt idx="412">
                  <c:v>990.43678437175731</c:v>
                </c:pt>
                <c:pt idx="413">
                  <c:v>4706.8820690208577</c:v>
                </c:pt>
                <c:pt idx="414">
                  <c:v>4131.1773224400049</c:v>
                </c:pt>
                <c:pt idx="415">
                  <c:v>3555.4725758591521</c:v>
                </c:pt>
                <c:pt idx="416">
                  <c:v>2979.7678292782994</c:v>
                </c:pt>
                <c:pt idx="417">
                  <c:v>2404.0630826974466</c:v>
                </c:pt>
                <c:pt idx="418">
                  <c:v>1828.3583361165938</c:v>
                </c:pt>
                <c:pt idx="419">
                  <c:v>1252.653589535741</c:v>
                </c:pt>
                <c:pt idx="420">
                  <c:v>4969.0988741848414</c:v>
                </c:pt>
                <c:pt idx="421">
                  <c:v>4393.3941276039886</c:v>
                </c:pt>
                <c:pt idx="422">
                  <c:v>3817.6893810231359</c:v>
                </c:pt>
                <c:pt idx="423">
                  <c:v>3241.9846344422831</c:v>
                </c:pt>
                <c:pt idx="424">
                  <c:v>2666.2798878614303</c:v>
                </c:pt>
                <c:pt idx="425">
                  <c:v>2090.5751412805776</c:v>
                </c:pt>
                <c:pt idx="426">
                  <c:v>1514.8703946997248</c:v>
                </c:pt>
                <c:pt idx="427">
                  <c:v>939.16564811887201</c:v>
                </c:pt>
                <c:pt idx="428">
                  <c:v>4655.6109327679724</c:v>
                </c:pt>
                <c:pt idx="429">
                  <c:v>4079.9061861871196</c:v>
                </c:pt>
                <c:pt idx="430">
                  <c:v>3504.2014396062668</c:v>
                </c:pt>
                <c:pt idx="431">
                  <c:v>2928.4966930254141</c:v>
                </c:pt>
                <c:pt idx="432">
                  <c:v>2352.7919464445613</c:v>
                </c:pt>
                <c:pt idx="433">
                  <c:v>1777.0871998637085</c:v>
                </c:pt>
                <c:pt idx="434">
                  <c:v>1201.3824532828557</c:v>
                </c:pt>
                <c:pt idx="435">
                  <c:v>4917.8277379319561</c:v>
                </c:pt>
                <c:pt idx="436">
                  <c:v>4342.1229913511033</c:v>
                </c:pt>
                <c:pt idx="437">
                  <c:v>3766.4182447702506</c:v>
                </c:pt>
                <c:pt idx="438">
                  <c:v>3190.7134981893978</c:v>
                </c:pt>
                <c:pt idx="439">
                  <c:v>2615.008751608545</c:v>
                </c:pt>
                <c:pt idx="440">
                  <c:v>2039.3040050276923</c:v>
                </c:pt>
                <c:pt idx="441">
                  <c:v>1463.5992584468395</c:v>
                </c:pt>
                <c:pt idx="442">
                  <c:v>887.89451186598671</c:v>
                </c:pt>
                <c:pt idx="443">
                  <c:v>4604.3397965150871</c:v>
                </c:pt>
                <c:pt idx="444">
                  <c:v>4028.6350499342343</c:v>
                </c:pt>
                <c:pt idx="445">
                  <c:v>3452.9303033533815</c:v>
                </c:pt>
                <c:pt idx="446">
                  <c:v>2877.2255567725288</c:v>
                </c:pt>
                <c:pt idx="447">
                  <c:v>2301.520810191676</c:v>
                </c:pt>
                <c:pt idx="448">
                  <c:v>1725.8160636108232</c:v>
                </c:pt>
                <c:pt idx="449">
                  <c:v>1150.1113170299705</c:v>
                </c:pt>
                <c:pt idx="450">
                  <c:v>4866.5566016790708</c:v>
                </c:pt>
                <c:pt idx="451">
                  <c:v>4290.851855098218</c:v>
                </c:pt>
                <c:pt idx="452">
                  <c:v>3715.1471085173653</c:v>
                </c:pt>
                <c:pt idx="453">
                  <c:v>3139.4423619365125</c:v>
                </c:pt>
                <c:pt idx="454">
                  <c:v>2563.7376153556597</c:v>
                </c:pt>
                <c:pt idx="455">
                  <c:v>1988.032868774807</c:v>
                </c:pt>
                <c:pt idx="456">
                  <c:v>1412.3281221939542</c:v>
                </c:pt>
                <c:pt idx="457">
                  <c:v>836.62337561310142</c:v>
                </c:pt>
                <c:pt idx="458">
                  <c:v>4553.0686602622018</c:v>
                </c:pt>
                <c:pt idx="459">
                  <c:v>3977.363913681349</c:v>
                </c:pt>
                <c:pt idx="460">
                  <c:v>3401.6591671004962</c:v>
                </c:pt>
                <c:pt idx="461">
                  <c:v>2825.9544205196435</c:v>
                </c:pt>
                <c:pt idx="462">
                  <c:v>2250.2496739387907</c:v>
                </c:pt>
                <c:pt idx="463">
                  <c:v>1674.5449273579379</c:v>
                </c:pt>
                <c:pt idx="464">
                  <c:v>1098.8401807770852</c:v>
                </c:pt>
                <c:pt idx="465">
                  <c:v>4815.2854654261855</c:v>
                </c:pt>
                <c:pt idx="466">
                  <c:v>4239.5807188453327</c:v>
                </c:pt>
                <c:pt idx="467">
                  <c:v>3663.87597226448</c:v>
                </c:pt>
                <c:pt idx="468">
                  <c:v>3088.1712256836272</c:v>
                </c:pt>
                <c:pt idx="469">
                  <c:v>2512.4664791027744</c:v>
                </c:pt>
                <c:pt idx="470">
                  <c:v>1936.7617325219217</c:v>
                </c:pt>
                <c:pt idx="471">
                  <c:v>1361.0569859410689</c:v>
                </c:pt>
                <c:pt idx="472">
                  <c:v>785.35223936021612</c:v>
                </c:pt>
                <c:pt idx="473">
                  <c:v>4501.7975240093165</c:v>
                </c:pt>
                <c:pt idx="474">
                  <c:v>3926.0927774284637</c:v>
                </c:pt>
                <c:pt idx="475">
                  <c:v>3350.3880308476109</c:v>
                </c:pt>
                <c:pt idx="476">
                  <c:v>2774.6832842667582</c:v>
                </c:pt>
                <c:pt idx="477">
                  <c:v>2198.9785376859054</c:v>
                </c:pt>
                <c:pt idx="478">
                  <c:v>1623.2737911050526</c:v>
                </c:pt>
                <c:pt idx="479">
                  <c:v>1047.5690445241999</c:v>
                </c:pt>
                <c:pt idx="480">
                  <c:v>4764.0143291733002</c:v>
                </c:pt>
                <c:pt idx="481">
                  <c:v>4188.3095825924474</c:v>
                </c:pt>
                <c:pt idx="482">
                  <c:v>3612.6048360115947</c:v>
                </c:pt>
                <c:pt idx="483">
                  <c:v>3036.9000894307419</c:v>
                </c:pt>
                <c:pt idx="484">
                  <c:v>2461.1953428498891</c:v>
                </c:pt>
                <c:pt idx="485">
                  <c:v>1885.4905962690364</c:v>
                </c:pt>
                <c:pt idx="486">
                  <c:v>1309.7858496881836</c:v>
                </c:pt>
                <c:pt idx="487">
                  <c:v>734.08110310733082</c:v>
                </c:pt>
                <c:pt idx="488">
                  <c:v>4450.5263877564312</c:v>
                </c:pt>
                <c:pt idx="489">
                  <c:v>3874.8216411755784</c:v>
                </c:pt>
                <c:pt idx="490">
                  <c:v>3299.1168945947256</c:v>
                </c:pt>
                <c:pt idx="491">
                  <c:v>2723.4121480138729</c:v>
                </c:pt>
                <c:pt idx="492">
                  <c:v>2147.7074014330201</c:v>
                </c:pt>
                <c:pt idx="493">
                  <c:v>1572.0026548521673</c:v>
                </c:pt>
                <c:pt idx="494">
                  <c:v>996.29790827131455</c:v>
                </c:pt>
                <c:pt idx="495">
                  <c:v>4712.7431929204149</c:v>
                </c:pt>
                <c:pt idx="496">
                  <c:v>4137.0384463395621</c:v>
                </c:pt>
                <c:pt idx="497">
                  <c:v>3561.3336997587094</c:v>
                </c:pt>
                <c:pt idx="498">
                  <c:v>2985.6289531778566</c:v>
                </c:pt>
                <c:pt idx="499">
                  <c:v>2409.9242065970038</c:v>
                </c:pt>
                <c:pt idx="500">
                  <c:v>1834.2194600161511</c:v>
                </c:pt>
                <c:pt idx="501">
                  <c:v>1258.5147134352983</c:v>
                </c:pt>
                <c:pt idx="502">
                  <c:v>4974.9599980843986</c:v>
                </c:pt>
                <c:pt idx="503">
                  <c:v>4399.2552515035459</c:v>
                </c:pt>
                <c:pt idx="504">
                  <c:v>3823.5505049226931</c:v>
                </c:pt>
                <c:pt idx="505">
                  <c:v>3247.8457583418403</c:v>
                </c:pt>
                <c:pt idx="506">
                  <c:v>2672.1410117609876</c:v>
                </c:pt>
                <c:pt idx="507">
                  <c:v>2096.4362651801348</c:v>
                </c:pt>
                <c:pt idx="508">
                  <c:v>1520.731518599282</c:v>
                </c:pt>
                <c:pt idx="509">
                  <c:v>945.02677201842926</c:v>
                </c:pt>
                <c:pt idx="510">
                  <c:v>4661.4720566675296</c:v>
                </c:pt>
                <c:pt idx="511">
                  <c:v>4085.7673100866768</c:v>
                </c:pt>
                <c:pt idx="512">
                  <c:v>3510.0625635058241</c:v>
                </c:pt>
                <c:pt idx="513">
                  <c:v>2934.3578169249713</c:v>
                </c:pt>
                <c:pt idx="514">
                  <c:v>2358.6530703441185</c:v>
                </c:pt>
                <c:pt idx="515">
                  <c:v>1782.9483237632658</c:v>
                </c:pt>
                <c:pt idx="516">
                  <c:v>1207.243577182413</c:v>
                </c:pt>
                <c:pt idx="517">
                  <c:v>4923.6888618315133</c:v>
                </c:pt>
                <c:pt idx="518">
                  <c:v>4347.9841152506606</c:v>
                </c:pt>
                <c:pt idx="519">
                  <c:v>3772.2793686698078</c:v>
                </c:pt>
                <c:pt idx="520">
                  <c:v>3196.574622088955</c:v>
                </c:pt>
                <c:pt idx="521">
                  <c:v>2620.8698755081023</c:v>
                </c:pt>
                <c:pt idx="522">
                  <c:v>2045.1651289272495</c:v>
                </c:pt>
                <c:pt idx="523">
                  <c:v>1469.4603823463967</c:v>
                </c:pt>
                <c:pt idx="524">
                  <c:v>893.75563576554396</c:v>
                </c:pt>
                <c:pt idx="525">
                  <c:v>4610.2009204146443</c:v>
                </c:pt>
                <c:pt idx="526">
                  <c:v>4034.4961738337915</c:v>
                </c:pt>
                <c:pt idx="527">
                  <c:v>3458.7914272529388</c:v>
                </c:pt>
                <c:pt idx="528">
                  <c:v>2883.086680672086</c:v>
                </c:pt>
                <c:pt idx="529">
                  <c:v>2307.3819340912332</c:v>
                </c:pt>
                <c:pt idx="530">
                  <c:v>1731.6771875103805</c:v>
                </c:pt>
                <c:pt idx="531">
                  <c:v>1155.9724409295277</c:v>
                </c:pt>
                <c:pt idx="532">
                  <c:v>4872.4177255786281</c:v>
                </c:pt>
                <c:pt idx="533">
                  <c:v>4296.7129789977753</c:v>
                </c:pt>
                <c:pt idx="534">
                  <c:v>3721.0082324169225</c:v>
                </c:pt>
                <c:pt idx="535">
                  <c:v>3145.3034858360697</c:v>
                </c:pt>
                <c:pt idx="536">
                  <c:v>2270.6375064546264</c:v>
                </c:pt>
                <c:pt idx="537">
                  <c:v>1395.9715270731831</c:v>
                </c:pt>
                <c:pt idx="538">
                  <c:v>5811.7980899987588</c:v>
                </c:pt>
                <c:pt idx="539">
                  <c:v>4937.1321106173154</c:v>
                </c:pt>
                <c:pt idx="540">
                  <c:v>4062.4661312358721</c:v>
                </c:pt>
                <c:pt idx="541">
                  <c:v>3187.8001518544288</c:v>
                </c:pt>
                <c:pt idx="542">
                  <c:v>2313.1341724729855</c:v>
                </c:pt>
                <c:pt idx="543">
                  <c:v>1438.4681930915422</c:v>
                </c:pt>
                <c:pt idx="544">
                  <c:v>5854.2947560171178</c:v>
                </c:pt>
                <c:pt idx="545">
                  <c:v>4979.6287766356745</c:v>
                </c:pt>
                <c:pt idx="546">
                  <c:v>4104.9627972542312</c:v>
                </c:pt>
                <c:pt idx="547">
                  <c:v>3230.2968178727879</c:v>
                </c:pt>
                <c:pt idx="548">
                  <c:v>2355.6308384913445</c:v>
                </c:pt>
                <c:pt idx="549">
                  <c:v>1480.9648591099012</c:v>
                </c:pt>
                <c:pt idx="550">
                  <c:v>5896.7914220354769</c:v>
                </c:pt>
                <c:pt idx="551">
                  <c:v>5022.1254426540336</c:v>
                </c:pt>
                <c:pt idx="552">
                  <c:v>4147.4594632725903</c:v>
                </c:pt>
                <c:pt idx="553">
                  <c:v>3272.7934838911469</c:v>
                </c:pt>
                <c:pt idx="554">
                  <c:v>2398.1275045097036</c:v>
                </c:pt>
                <c:pt idx="555">
                  <c:v>1523.4615251282603</c:v>
                </c:pt>
                <c:pt idx="556">
                  <c:v>5939.288088053836</c:v>
                </c:pt>
                <c:pt idx="557">
                  <c:v>5064.6221086723926</c:v>
                </c:pt>
                <c:pt idx="558">
                  <c:v>4189.9561292909493</c:v>
                </c:pt>
                <c:pt idx="559">
                  <c:v>3315.290149909506</c:v>
                </c:pt>
                <c:pt idx="560">
                  <c:v>2440.6241705280627</c:v>
                </c:pt>
                <c:pt idx="561">
                  <c:v>1565.9581911466194</c:v>
                </c:pt>
                <c:pt idx="562">
                  <c:v>5981.784754072195</c:v>
                </c:pt>
                <c:pt idx="563">
                  <c:v>5107.1187746907517</c:v>
                </c:pt>
                <c:pt idx="564">
                  <c:v>4232.4527953093084</c:v>
                </c:pt>
                <c:pt idx="565">
                  <c:v>3357.7868159278651</c:v>
                </c:pt>
                <c:pt idx="566">
                  <c:v>2483.1208365464217</c:v>
                </c:pt>
                <c:pt idx="567">
                  <c:v>1608.4548571649784</c:v>
                </c:pt>
                <c:pt idx="568">
                  <c:v>6024.2814200905541</c:v>
                </c:pt>
                <c:pt idx="569">
                  <c:v>5149.6154407091108</c:v>
                </c:pt>
                <c:pt idx="570">
                  <c:v>4274.9494613276674</c:v>
                </c:pt>
                <c:pt idx="571">
                  <c:v>3400.2834819462241</c:v>
                </c:pt>
                <c:pt idx="572">
                  <c:v>2525.6175025647808</c:v>
                </c:pt>
                <c:pt idx="573">
                  <c:v>1650.9515231833375</c:v>
                </c:pt>
                <c:pt idx="574">
                  <c:v>6066.7780861089132</c:v>
                </c:pt>
                <c:pt idx="575">
                  <c:v>5192.1121067274698</c:v>
                </c:pt>
                <c:pt idx="576">
                  <c:v>4317.4461273460265</c:v>
                </c:pt>
                <c:pt idx="577">
                  <c:v>3442.7801479645832</c:v>
                </c:pt>
                <c:pt idx="578">
                  <c:v>2568.1141685831399</c:v>
                </c:pt>
                <c:pt idx="579">
                  <c:v>1693.4481892016966</c:v>
                </c:pt>
                <c:pt idx="580">
                  <c:v>6109.2747521272722</c:v>
                </c:pt>
                <c:pt idx="581">
                  <c:v>5234.6087727458289</c:v>
                </c:pt>
                <c:pt idx="582">
                  <c:v>4359.9427933643856</c:v>
                </c:pt>
                <c:pt idx="583">
                  <c:v>3485.2768139829423</c:v>
                </c:pt>
                <c:pt idx="584">
                  <c:v>2610.6108346014989</c:v>
                </c:pt>
                <c:pt idx="585">
                  <c:v>1735.9448552200556</c:v>
                </c:pt>
                <c:pt idx="586">
                  <c:v>6151.7714181456313</c:v>
                </c:pt>
                <c:pt idx="587">
                  <c:v>5277.105438764188</c:v>
                </c:pt>
                <c:pt idx="588">
                  <c:v>4402.4394593827446</c:v>
                </c:pt>
                <c:pt idx="589">
                  <c:v>3527.7734800013013</c:v>
                </c:pt>
                <c:pt idx="590">
                  <c:v>2653.107500619858</c:v>
                </c:pt>
                <c:pt idx="591">
                  <c:v>1778.4415212384147</c:v>
                </c:pt>
                <c:pt idx="592">
                  <c:v>6194.2680841639904</c:v>
                </c:pt>
                <c:pt idx="593">
                  <c:v>5319.602104782547</c:v>
                </c:pt>
                <c:pt idx="594">
                  <c:v>4444.9361254011037</c:v>
                </c:pt>
                <c:pt idx="595">
                  <c:v>3570.2701460196604</c:v>
                </c:pt>
                <c:pt idx="596">
                  <c:v>2695.6041666382171</c:v>
                </c:pt>
                <c:pt idx="597">
                  <c:v>1820.9381872567737</c:v>
                </c:pt>
                <c:pt idx="598">
                  <c:v>6236.7647501823494</c:v>
                </c:pt>
                <c:pt idx="599">
                  <c:v>5362.0987708009061</c:v>
                </c:pt>
                <c:pt idx="600">
                  <c:v>4487.4327914194628</c:v>
                </c:pt>
                <c:pt idx="601">
                  <c:v>3612.7668120380195</c:v>
                </c:pt>
                <c:pt idx="602">
                  <c:v>2738.1008326565761</c:v>
                </c:pt>
                <c:pt idx="603">
                  <c:v>1863.4348532751328</c:v>
                </c:pt>
                <c:pt idx="604">
                  <c:v>988.76887389368949</c:v>
                </c:pt>
                <c:pt idx="605">
                  <c:v>5404.5954368192652</c:v>
                </c:pt>
                <c:pt idx="606">
                  <c:v>4529.9294574378218</c:v>
                </c:pt>
                <c:pt idx="607">
                  <c:v>3655.2634780563785</c:v>
                </c:pt>
                <c:pt idx="608">
                  <c:v>2780.5974986749352</c:v>
                </c:pt>
                <c:pt idx="609">
                  <c:v>1905.9315192934919</c:v>
                </c:pt>
                <c:pt idx="610">
                  <c:v>1031.2655399120486</c:v>
                </c:pt>
                <c:pt idx="611">
                  <c:v>5447.0921028376242</c:v>
                </c:pt>
                <c:pt idx="612">
                  <c:v>4572.4261234561809</c:v>
                </c:pt>
                <c:pt idx="613">
                  <c:v>3697.7601440747376</c:v>
                </c:pt>
                <c:pt idx="614">
                  <c:v>2823.0941646932943</c:v>
                </c:pt>
                <c:pt idx="615">
                  <c:v>1948.4281853118509</c:v>
                </c:pt>
                <c:pt idx="616">
                  <c:v>1073.7622059304076</c:v>
                </c:pt>
                <c:pt idx="617">
                  <c:v>5489.5887688559833</c:v>
                </c:pt>
                <c:pt idx="618">
                  <c:v>4614.92278947454</c:v>
                </c:pt>
                <c:pt idx="619">
                  <c:v>3740.2568100930966</c:v>
                </c:pt>
                <c:pt idx="620">
                  <c:v>2865.5908307116533</c:v>
                </c:pt>
                <c:pt idx="621">
                  <c:v>1990.92485133021</c:v>
                </c:pt>
                <c:pt idx="622">
                  <c:v>1116.2588719487667</c:v>
                </c:pt>
                <c:pt idx="623">
                  <c:v>5532.0854348743424</c:v>
                </c:pt>
                <c:pt idx="624">
                  <c:v>4657.419455492899</c:v>
                </c:pt>
                <c:pt idx="625">
                  <c:v>3782.7534761114557</c:v>
                </c:pt>
                <c:pt idx="626">
                  <c:v>2908.0874967300124</c:v>
                </c:pt>
                <c:pt idx="627">
                  <c:v>2033.4215173485691</c:v>
                </c:pt>
                <c:pt idx="628">
                  <c:v>1158.7555379671257</c:v>
                </c:pt>
                <c:pt idx="629">
                  <c:v>5574.5821008927014</c:v>
                </c:pt>
                <c:pt idx="630">
                  <c:v>4699.9161215112581</c:v>
                </c:pt>
                <c:pt idx="631">
                  <c:v>3825.2501421298148</c:v>
                </c:pt>
                <c:pt idx="632">
                  <c:v>2950.5841627483715</c:v>
                </c:pt>
                <c:pt idx="633">
                  <c:v>2374.8794161675187</c:v>
                </c:pt>
                <c:pt idx="634">
                  <c:v>1799.1746695866659</c:v>
                </c:pt>
                <c:pt idx="635">
                  <c:v>1223.4699230058131</c:v>
                </c:pt>
                <c:pt idx="636">
                  <c:v>4939.9152076549135</c:v>
                </c:pt>
                <c:pt idx="637">
                  <c:v>4364.2104610740607</c:v>
                </c:pt>
                <c:pt idx="638">
                  <c:v>3788.505714493208</c:v>
                </c:pt>
                <c:pt idx="639">
                  <c:v>3212.8009679123552</c:v>
                </c:pt>
                <c:pt idx="640">
                  <c:v>2637.0962213315024</c:v>
                </c:pt>
                <c:pt idx="641">
                  <c:v>2061.3914747506496</c:v>
                </c:pt>
                <c:pt idx="642">
                  <c:v>1485.6867281697969</c:v>
                </c:pt>
                <c:pt idx="643">
                  <c:v>909.98198158894411</c:v>
                </c:pt>
                <c:pt idx="644">
                  <c:v>4626.4272662380445</c:v>
                </c:pt>
                <c:pt idx="645">
                  <c:v>4050.7225196571917</c:v>
                </c:pt>
                <c:pt idx="646">
                  <c:v>3475.0177730763389</c:v>
                </c:pt>
                <c:pt idx="647">
                  <c:v>2899.3130264954862</c:v>
                </c:pt>
                <c:pt idx="648">
                  <c:v>2323.6082799146334</c:v>
                </c:pt>
                <c:pt idx="649">
                  <c:v>1747.9035333337806</c:v>
                </c:pt>
                <c:pt idx="650">
                  <c:v>1172.1987867529278</c:v>
                </c:pt>
                <c:pt idx="651">
                  <c:v>4888.6440714020282</c:v>
                </c:pt>
                <c:pt idx="652">
                  <c:v>4312.9393248211754</c:v>
                </c:pt>
                <c:pt idx="653">
                  <c:v>3737.2345782403227</c:v>
                </c:pt>
                <c:pt idx="654">
                  <c:v>3161.5298316594699</c:v>
                </c:pt>
                <c:pt idx="655">
                  <c:v>2585.8250850786171</c:v>
                </c:pt>
                <c:pt idx="656">
                  <c:v>2010.1203384977644</c:v>
                </c:pt>
                <c:pt idx="657">
                  <c:v>1434.4155919169116</c:v>
                </c:pt>
                <c:pt idx="658">
                  <c:v>858.71084533605881</c:v>
                </c:pt>
                <c:pt idx="659">
                  <c:v>4575.1561299851592</c:v>
                </c:pt>
                <c:pt idx="660">
                  <c:v>3999.4513834043064</c:v>
                </c:pt>
                <c:pt idx="661">
                  <c:v>3423.7466368234536</c:v>
                </c:pt>
                <c:pt idx="662">
                  <c:v>2848.0418902426009</c:v>
                </c:pt>
                <c:pt idx="663">
                  <c:v>2272.3371436617481</c:v>
                </c:pt>
                <c:pt idx="664">
                  <c:v>1696.6323970808953</c:v>
                </c:pt>
                <c:pt idx="665">
                  <c:v>1120.9276505000425</c:v>
                </c:pt>
                <c:pt idx="666">
                  <c:v>4837.3729351491429</c:v>
                </c:pt>
                <c:pt idx="667">
                  <c:v>4261.6681885682901</c:v>
                </c:pt>
                <c:pt idx="668">
                  <c:v>3685.9634419874374</c:v>
                </c:pt>
                <c:pt idx="669">
                  <c:v>3110.2586954065846</c:v>
                </c:pt>
                <c:pt idx="670">
                  <c:v>2534.5539488257318</c:v>
                </c:pt>
                <c:pt idx="671">
                  <c:v>1958.8492022448791</c:v>
                </c:pt>
                <c:pt idx="672">
                  <c:v>1383.1444556640263</c:v>
                </c:pt>
                <c:pt idx="673">
                  <c:v>807.43970908317351</c:v>
                </c:pt>
                <c:pt idx="674">
                  <c:v>4523.8849937322739</c:v>
                </c:pt>
                <c:pt idx="675">
                  <c:v>3948.1802471514211</c:v>
                </c:pt>
                <c:pt idx="676">
                  <c:v>3372.4755005705683</c:v>
                </c:pt>
                <c:pt idx="677">
                  <c:v>2796.7707539897156</c:v>
                </c:pt>
                <c:pt idx="678">
                  <c:v>2221.0660074088628</c:v>
                </c:pt>
                <c:pt idx="679">
                  <c:v>1645.36126082801</c:v>
                </c:pt>
                <c:pt idx="680">
                  <c:v>1069.6565142471572</c:v>
                </c:pt>
                <c:pt idx="681">
                  <c:v>4786.1017988962576</c:v>
                </c:pt>
                <c:pt idx="682">
                  <c:v>4210.3970523154048</c:v>
                </c:pt>
                <c:pt idx="683">
                  <c:v>3634.6923057345521</c:v>
                </c:pt>
                <c:pt idx="684">
                  <c:v>3058.9875591536993</c:v>
                </c:pt>
                <c:pt idx="685">
                  <c:v>2483.2828125728465</c:v>
                </c:pt>
                <c:pt idx="686">
                  <c:v>1907.5780659919938</c:v>
                </c:pt>
                <c:pt idx="687">
                  <c:v>1331.873319411141</c:v>
                </c:pt>
                <c:pt idx="688">
                  <c:v>756.16857283028821</c:v>
                </c:pt>
                <c:pt idx="689">
                  <c:v>4472.6138574793886</c:v>
                </c:pt>
                <c:pt idx="690">
                  <c:v>3896.9091108985358</c:v>
                </c:pt>
                <c:pt idx="691">
                  <c:v>3321.204364317683</c:v>
                </c:pt>
                <c:pt idx="692">
                  <c:v>2745.4996177368303</c:v>
                </c:pt>
                <c:pt idx="693">
                  <c:v>2169.7948711559775</c:v>
                </c:pt>
                <c:pt idx="694">
                  <c:v>1594.0901245751247</c:v>
                </c:pt>
                <c:pt idx="695">
                  <c:v>1018.3853779942719</c:v>
                </c:pt>
                <c:pt idx="696">
                  <c:v>4734.8306626433723</c:v>
                </c:pt>
                <c:pt idx="697">
                  <c:v>4159.1259160625195</c:v>
                </c:pt>
                <c:pt idx="698">
                  <c:v>3583.4211694816668</c:v>
                </c:pt>
                <c:pt idx="699">
                  <c:v>3007.716422900814</c:v>
                </c:pt>
                <c:pt idx="700">
                  <c:v>2432.0116763199612</c:v>
                </c:pt>
                <c:pt idx="701">
                  <c:v>1856.3069297391085</c:v>
                </c:pt>
                <c:pt idx="702">
                  <c:v>1280.6021831582557</c:v>
                </c:pt>
                <c:pt idx="703">
                  <c:v>4997.047467807356</c:v>
                </c:pt>
                <c:pt idx="704">
                  <c:v>4421.3427212265033</c:v>
                </c:pt>
                <c:pt idx="705">
                  <c:v>3845.6379746456505</c:v>
                </c:pt>
                <c:pt idx="706">
                  <c:v>3269.9332280647977</c:v>
                </c:pt>
                <c:pt idx="707">
                  <c:v>2694.228481483945</c:v>
                </c:pt>
                <c:pt idx="708">
                  <c:v>2118.5237349030922</c:v>
                </c:pt>
                <c:pt idx="709">
                  <c:v>1542.8189883222394</c:v>
                </c:pt>
                <c:pt idx="710">
                  <c:v>967.11424174138665</c:v>
                </c:pt>
                <c:pt idx="711">
                  <c:v>4683.559526390487</c:v>
                </c:pt>
                <c:pt idx="712">
                  <c:v>4107.8547798096342</c:v>
                </c:pt>
                <c:pt idx="713">
                  <c:v>3532.1500332287815</c:v>
                </c:pt>
                <c:pt idx="714">
                  <c:v>2956.4452866479287</c:v>
                </c:pt>
                <c:pt idx="715">
                  <c:v>2380.7405400670759</c:v>
                </c:pt>
                <c:pt idx="716">
                  <c:v>1805.0357934862232</c:v>
                </c:pt>
                <c:pt idx="717">
                  <c:v>1229.3310469053704</c:v>
                </c:pt>
                <c:pt idx="718">
                  <c:v>4945.7763315544707</c:v>
                </c:pt>
                <c:pt idx="719">
                  <c:v>4370.071584973618</c:v>
                </c:pt>
                <c:pt idx="720">
                  <c:v>3794.3668383927652</c:v>
                </c:pt>
                <c:pt idx="721">
                  <c:v>3218.6620918119124</c:v>
                </c:pt>
                <c:pt idx="722">
                  <c:v>2642.9573452310597</c:v>
                </c:pt>
                <c:pt idx="723">
                  <c:v>2067.2525986502069</c:v>
                </c:pt>
                <c:pt idx="724">
                  <c:v>1491.5478520693541</c:v>
                </c:pt>
                <c:pt idx="725">
                  <c:v>915.84310548850135</c:v>
                </c:pt>
                <c:pt idx="726">
                  <c:v>4632.2883901376017</c:v>
                </c:pt>
                <c:pt idx="727">
                  <c:v>4056.5836435567489</c:v>
                </c:pt>
                <c:pt idx="728">
                  <c:v>3480.8788969758962</c:v>
                </c:pt>
                <c:pt idx="729">
                  <c:v>2905.1741503950434</c:v>
                </c:pt>
                <c:pt idx="730">
                  <c:v>2329.4694038141906</c:v>
                </c:pt>
              </c:numCache>
            </c:numRef>
          </c:val>
          <c:smooth val="0"/>
          <c:extLst>
            <c:ext xmlns:c16="http://schemas.microsoft.com/office/drawing/2014/chart" uri="{C3380CC4-5D6E-409C-BE32-E72D297353CC}">
              <c16:uniqueId val="{00000000-9420-41A3-BD63-108917AAA861}"/>
            </c:ext>
          </c:extLst>
        </c:ser>
        <c:dLbls>
          <c:showLegendKey val="0"/>
          <c:showVal val="0"/>
          <c:showCatName val="0"/>
          <c:showSerName val="0"/>
          <c:showPercent val="0"/>
          <c:showBubbleSize val="0"/>
        </c:dLbls>
        <c:smooth val="0"/>
        <c:axId val="429340816"/>
        <c:axId val="429320848"/>
      </c:lineChart>
      <c:dateAx>
        <c:axId val="42934081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20848"/>
        <c:crosses val="autoZero"/>
        <c:auto val="1"/>
        <c:lblOffset val="100"/>
        <c:baseTimeUnit val="days"/>
      </c:dateAx>
      <c:valAx>
        <c:axId val="42932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Original'!$E$1</c:f>
              <c:strCache>
                <c:ptCount val="1"/>
                <c:pt idx="0">
                  <c:v>Inventory Level</c:v>
                </c:pt>
              </c:strCache>
            </c:strRef>
          </c:tx>
          <c:spPr>
            <a:ln w="28575" cap="rnd">
              <a:solidFill>
                <a:schemeClr val="accent1"/>
              </a:solidFill>
              <a:round/>
            </a:ln>
            <a:effectLst/>
          </c:spPr>
          <c:marker>
            <c:symbol val="none"/>
          </c:marker>
          <c:cat>
            <c:numRef>
              <c:f>'Fashring Original'!$A$2:$A$2558</c:f>
              <c:numCache>
                <c:formatCode>m/d/yyyy</c:formatCode>
                <c:ptCount val="255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Original'!$E$2:$E$1828</c:f>
              <c:numCache>
                <c:formatCode>General</c:formatCode>
                <c:ptCount val="1827"/>
                <c:pt idx="0">
                  <c:v>14017</c:v>
                </c:pt>
                <c:pt idx="1">
                  <c:v>13417</c:v>
                </c:pt>
                <c:pt idx="2">
                  <c:v>12822</c:v>
                </c:pt>
                <c:pt idx="3">
                  <c:v>12278</c:v>
                </c:pt>
                <c:pt idx="4">
                  <c:v>11749</c:v>
                </c:pt>
                <c:pt idx="5">
                  <c:v>11200</c:v>
                </c:pt>
                <c:pt idx="6">
                  <c:v>10689</c:v>
                </c:pt>
                <c:pt idx="7">
                  <c:v>10105</c:v>
                </c:pt>
                <c:pt idx="8">
                  <c:v>9493</c:v>
                </c:pt>
                <c:pt idx="9">
                  <c:v>8917</c:v>
                </c:pt>
                <c:pt idx="10">
                  <c:v>8332</c:v>
                </c:pt>
                <c:pt idx="11">
                  <c:v>7783</c:v>
                </c:pt>
                <c:pt idx="12">
                  <c:v>7254</c:v>
                </c:pt>
                <c:pt idx="13">
                  <c:v>6608</c:v>
                </c:pt>
                <c:pt idx="14">
                  <c:v>6081</c:v>
                </c:pt>
                <c:pt idx="15">
                  <c:v>5486</c:v>
                </c:pt>
                <c:pt idx="16">
                  <c:v>17249</c:v>
                </c:pt>
                <c:pt idx="17">
                  <c:v>16622</c:v>
                </c:pt>
                <c:pt idx="18">
                  <c:v>16022</c:v>
                </c:pt>
                <c:pt idx="19">
                  <c:v>15438</c:v>
                </c:pt>
                <c:pt idx="20">
                  <c:v>14821</c:v>
                </c:pt>
                <c:pt idx="21">
                  <c:v>14201</c:v>
                </c:pt>
                <c:pt idx="22">
                  <c:v>13616</c:v>
                </c:pt>
                <c:pt idx="23">
                  <c:v>13059</c:v>
                </c:pt>
                <c:pt idx="24">
                  <c:v>12459</c:v>
                </c:pt>
                <c:pt idx="25">
                  <c:v>11865</c:v>
                </c:pt>
                <c:pt idx="26">
                  <c:v>11251</c:v>
                </c:pt>
                <c:pt idx="27">
                  <c:v>10713</c:v>
                </c:pt>
                <c:pt idx="28">
                  <c:v>10062</c:v>
                </c:pt>
                <c:pt idx="29">
                  <c:v>9488</c:v>
                </c:pt>
                <c:pt idx="30">
                  <c:v>8880</c:v>
                </c:pt>
                <c:pt idx="31">
                  <c:v>8265</c:v>
                </c:pt>
                <c:pt idx="32">
                  <c:v>7729</c:v>
                </c:pt>
                <c:pt idx="33">
                  <c:v>7110</c:v>
                </c:pt>
                <c:pt idx="34">
                  <c:v>6455</c:v>
                </c:pt>
                <c:pt idx="35">
                  <c:v>5866</c:v>
                </c:pt>
                <c:pt idx="36">
                  <c:v>5326</c:v>
                </c:pt>
                <c:pt idx="37">
                  <c:v>15263</c:v>
                </c:pt>
                <c:pt idx="38">
                  <c:v>14654</c:v>
                </c:pt>
                <c:pt idx="39">
                  <c:v>14060</c:v>
                </c:pt>
                <c:pt idx="40">
                  <c:v>13549</c:v>
                </c:pt>
                <c:pt idx="41">
                  <c:v>12991</c:v>
                </c:pt>
                <c:pt idx="42">
                  <c:v>12386</c:v>
                </c:pt>
                <c:pt idx="43">
                  <c:v>11812</c:v>
                </c:pt>
                <c:pt idx="44">
                  <c:v>11175</c:v>
                </c:pt>
                <c:pt idx="45">
                  <c:v>10568</c:v>
                </c:pt>
                <c:pt idx="46">
                  <c:v>9941</c:v>
                </c:pt>
                <c:pt idx="47">
                  <c:v>9364</c:v>
                </c:pt>
                <c:pt idx="48">
                  <c:v>8782</c:v>
                </c:pt>
                <c:pt idx="49">
                  <c:v>8246</c:v>
                </c:pt>
                <c:pt idx="50">
                  <c:v>7702</c:v>
                </c:pt>
                <c:pt idx="51">
                  <c:v>7200</c:v>
                </c:pt>
                <c:pt idx="52">
                  <c:v>6557</c:v>
                </c:pt>
                <c:pt idx="53">
                  <c:v>5945</c:v>
                </c:pt>
                <c:pt idx="54">
                  <c:v>5407</c:v>
                </c:pt>
                <c:pt idx="55">
                  <c:v>17181</c:v>
                </c:pt>
                <c:pt idx="56">
                  <c:v>16586</c:v>
                </c:pt>
                <c:pt idx="57">
                  <c:v>16029</c:v>
                </c:pt>
                <c:pt idx="58">
                  <c:v>15478</c:v>
                </c:pt>
                <c:pt idx="59">
                  <c:v>14924</c:v>
                </c:pt>
                <c:pt idx="60">
                  <c:v>14374</c:v>
                </c:pt>
                <c:pt idx="61">
                  <c:v>13769</c:v>
                </c:pt>
                <c:pt idx="62">
                  <c:v>13164</c:v>
                </c:pt>
                <c:pt idx="63">
                  <c:v>12564</c:v>
                </c:pt>
                <c:pt idx="64">
                  <c:v>12012</c:v>
                </c:pt>
                <c:pt idx="65">
                  <c:v>11414</c:v>
                </c:pt>
                <c:pt idx="66">
                  <c:v>10815</c:v>
                </c:pt>
                <c:pt idx="67">
                  <c:v>10277</c:v>
                </c:pt>
                <c:pt idx="68">
                  <c:v>9715</c:v>
                </c:pt>
                <c:pt idx="69">
                  <c:v>9194</c:v>
                </c:pt>
                <c:pt idx="70">
                  <c:v>8606</c:v>
                </c:pt>
                <c:pt idx="71">
                  <c:v>8039</c:v>
                </c:pt>
                <c:pt idx="72">
                  <c:v>7500</c:v>
                </c:pt>
                <c:pt idx="73">
                  <c:v>6900</c:v>
                </c:pt>
                <c:pt idx="74">
                  <c:v>6337</c:v>
                </c:pt>
                <c:pt idx="75">
                  <c:v>5695</c:v>
                </c:pt>
                <c:pt idx="76">
                  <c:v>5094</c:v>
                </c:pt>
                <c:pt idx="77">
                  <c:v>18794</c:v>
                </c:pt>
                <c:pt idx="78">
                  <c:v>18208</c:v>
                </c:pt>
                <c:pt idx="79">
                  <c:v>17625</c:v>
                </c:pt>
                <c:pt idx="80">
                  <c:v>17035</c:v>
                </c:pt>
                <c:pt idx="81">
                  <c:v>16475</c:v>
                </c:pt>
                <c:pt idx="82">
                  <c:v>15884</c:v>
                </c:pt>
                <c:pt idx="83">
                  <c:v>15352</c:v>
                </c:pt>
                <c:pt idx="84">
                  <c:v>14734</c:v>
                </c:pt>
                <c:pt idx="85">
                  <c:v>14174</c:v>
                </c:pt>
                <c:pt idx="86">
                  <c:v>13607</c:v>
                </c:pt>
                <c:pt idx="87">
                  <c:v>12981</c:v>
                </c:pt>
                <c:pt idx="88">
                  <c:v>12421</c:v>
                </c:pt>
                <c:pt idx="89">
                  <c:v>11852</c:v>
                </c:pt>
                <c:pt idx="90">
                  <c:v>11249</c:v>
                </c:pt>
                <c:pt idx="91">
                  <c:v>10688</c:v>
                </c:pt>
                <c:pt idx="92">
                  <c:v>10126</c:v>
                </c:pt>
                <c:pt idx="93">
                  <c:v>9627</c:v>
                </c:pt>
                <c:pt idx="94">
                  <c:v>9034</c:v>
                </c:pt>
                <c:pt idx="95">
                  <c:v>8471</c:v>
                </c:pt>
                <c:pt idx="96">
                  <c:v>7869</c:v>
                </c:pt>
                <c:pt idx="97">
                  <c:v>7237</c:v>
                </c:pt>
                <c:pt idx="98">
                  <c:v>6575</c:v>
                </c:pt>
                <c:pt idx="99">
                  <c:v>5965</c:v>
                </c:pt>
                <c:pt idx="100">
                  <c:v>5414</c:v>
                </c:pt>
                <c:pt idx="101">
                  <c:v>17756</c:v>
                </c:pt>
                <c:pt idx="102">
                  <c:v>17251</c:v>
                </c:pt>
                <c:pt idx="103">
                  <c:v>16569</c:v>
                </c:pt>
                <c:pt idx="104">
                  <c:v>16088</c:v>
                </c:pt>
                <c:pt idx="105">
                  <c:v>15523</c:v>
                </c:pt>
                <c:pt idx="106">
                  <c:v>14910</c:v>
                </c:pt>
                <c:pt idx="107">
                  <c:v>14318</c:v>
                </c:pt>
                <c:pt idx="108">
                  <c:v>13777</c:v>
                </c:pt>
                <c:pt idx="109">
                  <c:v>13183</c:v>
                </c:pt>
                <c:pt idx="110">
                  <c:v>12558</c:v>
                </c:pt>
                <c:pt idx="111">
                  <c:v>11956</c:v>
                </c:pt>
                <c:pt idx="112">
                  <c:v>11419</c:v>
                </c:pt>
                <c:pt idx="113">
                  <c:v>10873</c:v>
                </c:pt>
                <c:pt idx="114">
                  <c:v>10285</c:v>
                </c:pt>
                <c:pt idx="115">
                  <c:v>9686</c:v>
                </c:pt>
                <c:pt idx="116">
                  <c:v>9146</c:v>
                </c:pt>
                <c:pt idx="117">
                  <c:v>8618</c:v>
                </c:pt>
                <c:pt idx="118">
                  <c:v>8089</c:v>
                </c:pt>
                <c:pt idx="119">
                  <c:v>7505</c:v>
                </c:pt>
                <c:pt idx="120">
                  <c:v>6887</c:v>
                </c:pt>
                <c:pt idx="121">
                  <c:v>6314</c:v>
                </c:pt>
                <c:pt idx="122">
                  <c:v>5768</c:v>
                </c:pt>
                <c:pt idx="123">
                  <c:v>5121</c:v>
                </c:pt>
                <c:pt idx="124">
                  <c:v>17450</c:v>
                </c:pt>
                <c:pt idx="125">
                  <c:v>16889</c:v>
                </c:pt>
                <c:pt idx="126">
                  <c:v>16333</c:v>
                </c:pt>
                <c:pt idx="127">
                  <c:v>15752</c:v>
                </c:pt>
                <c:pt idx="128">
                  <c:v>15146</c:v>
                </c:pt>
                <c:pt idx="129">
                  <c:v>14612</c:v>
                </c:pt>
                <c:pt idx="130">
                  <c:v>14036</c:v>
                </c:pt>
                <c:pt idx="131">
                  <c:v>13483</c:v>
                </c:pt>
                <c:pt idx="132">
                  <c:v>12930</c:v>
                </c:pt>
                <c:pt idx="133">
                  <c:v>12300</c:v>
                </c:pt>
                <c:pt idx="134">
                  <c:v>11673</c:v>
                </c:pt>
                <c:pt idx="135">
                  <c:v>11068</c:v>
                </c:pt>
                <c:pt idx="136">
                  <c:v>10526</c:v>
                </c:pt>
                <c:pt idx="137">
                  <c:v>9835</c:v>
                </c:pt>
                <c:pt idx="138">
                  <c:v>9392</c:v>
                </c:pt>
                <c:pt idx="139">
                  <c:v>8853</c:v>
                </c:pt>
                <c:pt idx="140">
                  <c:v>8309</c:v>
                </c:pt>
                <c:pt idx="141">
                  <c:v>7764</c:v>
                </c:pt>
                <c:pt idx="142">
                  <c:v>7154</c:v>
                </c:pt>
                <c:pt idx="143">
                  <c:v>6589</c:v>
                </c:pt>
                <c:pt idx="144">
                  <c:v>5956</c:v>
                </c:pt>
                <c:pt idx="145">
                  <c:v>5359</c:v>
                </c:pt>
                <c:pt idx="146">
                  <c:v>15371</c:v>
                </c:pt>
                <c:pt idx="147">
                  <c:v>14794</c:v>
                </c:pt>
                <c:pt idx="148">
                  <c:v>14148</c:v>
                </c:pt>
                <c:pt idx="149">
                  <c:v>13615</c:v>
                </c:pt>
                <c:pt idx="150">
                  <c:v>13078</c:v>
                </c:pt>
                <c:pt idx="151">
                  <c:v>12557</c:v>
                </c:pt>
                <c:pt idx="152">
                  <c:v>11953</c:v>
                </c:pt>
                <c:pt idx="153">
                  <c:v>11417</c:v>
                </c:pt>
                <c:pt idx="154">
                  <c:v>10877</c:v>
                </c:pt>
                <c:pt idx="155">
                  <c:v>10266</c:v>
                </c:pt>
                <c:pt idx="156">
                  <c:v>9690</c:v>
                </c:pt>
                <c:pt idx="157">
                  <c:v>9128</c:v>
                </c:pt>
                <c:pt idx="158">
                  <c:v>8541</c:v>
                </c:pt>
                <c:pt idx="159">
                  <c:v>8038</c:v>
                </c:pt>
                <c:pt idx="160">
                  <c:v>7467</c:v>
                </c:pt>
                <c:pt idx="161">
                  <c:v>6916</c:v>
                </c:pt>
                <c:pt idx="162">
                  <c:v>6321</c:v>
                </c:pt>
                <c:pt idx="163">
                  <c:v>5777</c:v>
                </c:pt>
                <c:pt idx="164">
                  <c:v>5197</c:v>
                </c:pt>
                <c:pt idx="165">
                  <c:v>17940</c:v>
                </c:pt>
                <c:pt idx="166">
                  <c:v>17435</c:v>
                </c:pt>
                <c:pt idx="167">
                  <c:v>16894</c:v>
                </c:pt>
                <c:pt idx="168">
                  <c:v>16281</c:v>
                </c:pt>
                <c:pt idx="169">
                  <c:v>15730</c:v>
                </c:pt>
                <c:pt idx="170">
                  <c:v>15203</c:v>
                </c:pt>
                <c:pt idx="171">
                  <c:v>14353</c:v>
                </c:pt>
                <c:pt idx="172">
                  <c:v>13566</c:v>
                </c:pt>
                <c:pt idx="173">
                  <c:v>12691</c:v>
                </c:pt>
                <c:pt idx="174">
                  <c:v>11811</c:v>
                </c:pt>
                <c:pt idx="175">
                  <c:v>10901</c:v>
                </c:pt>
                <c:pt idx="176">
                  <c:v>10044</c:v>
                </c:pt>
                <c:pt idx="177">
                  <c:v>9165</c:v>
                </c:pt>
                <c:pt idx="178">
                  <c:v>8251</c:v>
                </c:pt>
                <c:pt idx="179">
                  <c:v>7388</c:v>
                </c:pt>
                <c:pt idx="180">
                  <c:v>6574</c:v>
                </c:pt>
                <c:pt idx="181">
                  <c:v>5688</c:v>
                </c:pt>
                <c:pt idx="182">
                  <c:v>17970</c:v>
                </c:pt>
                <c:pt idx="183">
                  <c:v>17055</c:v>
                </c:pt>
                <c:pt idx="184">
                  <c:v>16165</c:v>
                </c:pt>
                <c:pt idx="185">
                  <c:v>15293</c:v>
                </c:pt>
                <c:pt idx="186">
                  <c:v>14398</c:v>
                </c:pt>
                <c:pt idx="187">
                  <c:v>13480</c:v>
                </c:pt>
                <c:pt idx="188">
                  <c:v>12543</c:v>
                </c:pt>
                <c:pt idx="189">
                  <c:v>11656</c:v>
                </c:pt>
                <c:pt idx="190">
                  <c:v>10779</c:v>
                </c:pt>
                <c:pt idx="191">
                  <c:v>9926</c:v>
                </c:pt>
                <c:pt idx="192">
                  <c:v>9026</c:v>
                </c:pt>
                <c:pt idx="193">
                  <c:v>8124</c:v>
                </c:pt>
                <c:pt idx="194">
                  <c:v>7269</c:v>
                </c:pt>
                <c:pt idx="195">
                  <c:v>6382</c:v>
                </c:pt>
                <c:pt idx="196">
                  <c:v>5538</c:v>
                </c:pt>
                <c:pt idx="197">
                  <c:v>15144</c:v>
                </c:pt>
                <c:pt idx="198">
                  <c:v>14291</c:v>
                </c:pt>
                <c:pt idx="199">
                  <c:v>13479</c:v>
                </c:pt>
                <c:pt idx="200">
                  <c:v>12580</c:v>
                </c:pt>
                <c:pt idx="201">
                  <c:v>11701</c:v>
                </c:pt>
                <c:pt idx="202">
                  <c:v>10870</c:v>
                </c:pt>
                <c:pt idx="203">
                  <c:v>9980</c:v>
                </c:pt>
                <c:pt idx="204">
                  <c:v>9098</c:v>
                </c:pt>
                <c:pt idx="205">
                  <c:v>8247</c:v>
                </c:pt>
                <c:pt idx="206">
                  <c:v>7274</c:v>
                </c:pt>
                <c:pt idx="207">
                  <c:v>6377</c:v>
                </c:pt>
                <c:pt idx="208">
                  <c:v>5446</c:v>
                </c:pt>
                <c:pt idx="209">
                  <c:v>15257</c:v>
                </c:pt>
                <c:pt idx="210">
                  <c:v>14366</c:v>
                </c:pt>
                <c:pt idx="211">
                  <c:v>13498</c:v>
                </c:pt>
                <c:pt idx="212">
                  <c:v>12620</c:v>
                </c:pt>
                <c:pt idx="213">
                  <c:v>11750</c:v>
                </c:pt>
                <c:pt idx="214">
                  <c:v>10907</c:v>
                </c:pt>
                <c:pt idx="215">
                  <c:v>10036</c:v>
                </c:pt>
                <c:pt idx="216">
                  <c:v>9182</c:v>
                </c:pt>
                <c:pt idx="217">
                  <c:v>8300</c:v>
                </c:pt>
                <c:pt idx="218">
                  <c:v>7416</c:v>
                </c:pt>
                <c:pt idx="219">
                  <c:v>6513</c:v>
                </c:pt>
                <c:pt idx="220">
                  <c:v>5642</c:v>
                </c:pt>
                <c:pt idx="221">
                  <c:v>15998</c:v>
                </c:pt>
                <c:pt idx="222">
                  <c:v>15084</c:v>
                </c:pt>
                <c:pt idx="223">
                  <c:v>14170</c:v>
                </c:pt>
                <c:pt idx="224">
                  <c:v>13254</c:v>
                </c:pt>
                <c:pt idx="225">
                  <c:v>12380</c:v>
                </c:pt>
                <c:pt idx="226">
                  <c:v>11509</c:v>
                </c:pt>
                <c:pt idx="227">
                  <c:v>10642</c:v>
                </c:pt>
                <c:pt idx="228">
                  <c:v>9766</c:v>
                </c:pt>
                <c:pt idx="229">
                  <c:v>8901</c:v>
                </c:pt>
                <c:pt idx="230">
                  <c:v>8104</c:v>
                </c:pt>
                <c:pt idx="231">
                  <c:v>7221</c:v>
                </c:pt>
                <c:pt idx="232">
                  <c:v>6399</c:v>
                </c:pt>
                <c:pt idx="233">
                  <c:v>5545</c:v>
                </c:pt>
                <c:pt idx="234">
                  <c:v>18021</c:v>
                </c:pt>
                <c:pt idx="235">
                  <c:v>17130</c:v>
                </c:pt>
                <c:pt idx="236">
                  <c:v>16276</c:v>
                </c:pt>
                <c:pt idx="237">
                  <c:v>15391</c:v>
                </c:pt>
                <c:pt idx="238">
                  <c:v>14507</c:v>
                </c:pt>
                <c:pt idx="239">
                  <c:v>13601</c:v>
                </c:pt>
                <c:pt idx="240">
                  <c:v>12707</c:v>
                </c:pt>
                <c:pt idx="241">
                  <c:v>11843</c:v>
                </c:pt>
                <c:pt idx="242">
                  <c:v>10979</c:v>
                </c:pt>
                <c:pt idx="243">
                  <c:v>10131</c:v>
                </c:pt>
                <c:pt idx="244">
                  <c:v>9274</c:v>
                </c:pt>
                <c:pt idx="245">
                  <c:v>8374</c:v>
                </c:pt>
                <c:pt idx="246">
                  <c:v>7575</c:v>
                </c:pt>
                <c:pt idx="247">
                  <c:v>6660</c:v>
                </c:pt>
                <c:pt idx="248">
                  <c:v>5790</c:v>
                </c:pt>
                <c:pt idx="249">
                  <c:v>17549</c:v>
                </c:pt>
                <c:pt idx="250">
                  <c:v>16607</c:v>
                </c:pt>
                <c:pt idx="251">
                  <c:v>15732</c:v>
                </c:pt>
                <c:pt idx="252">
                  <c:v>14881</c:v>
                </c:pt>
                <c:pt idx="253">
                  <c:v>14022</c:v>
                </c:pt>
                <c:pt idx="254">
                  <c:v>13127</c:v>
                </c:pt>
                <c:pt idx="255">
                  <c:v>12303</c:v>
                </c:pt>
                <c:pt idx="256">
                  <c:v>11451</c:v>
                </c:pt>
                <c:pt idx="257">
                  <c:v>10562</c:v>
                </c:pt>
                <c:pt idx="258">
                  <c:v>9707</c:v>
                </c:pt>
                <c:pt idx="259">
                  <c:v>8799</c:v>
                </c:pt>
                <c:pt idx="260">
                  <c:v>7979</c:v>
                </c:pt>
                <c:pt idx="261">
                  <c:v>7024</c:v>
                </c:pt>
                <c:pt idx="262">
                  <c:v>6186</c:v>
                </c:pt>
                <c:pt idx="263">
                  <c:v>5310</c:v>
                </c:pt>
                <c:pt idx="264">
                  <c:v>17940</c:v>
                </c:pt>
                <c:pt idx="265">
                  <c:v>17110</c:v>
                </c:pt>
                <c:pt idx="266">
                  <c:v>16225</c:v>
                </c:pt>
                <c:pt idx="267">
                  <c:v>15364</c:v>
                </c:pt>
                <c:pt idx="268">
                  <c:v>14741</c:v>
                </c:pt>
                <c:pt idx="269">
                  <c:v>14200</c:v>
                </c:pt>
                <c:pt idx="270">
                  <c:v>13629</c:v>
                </c:pt>
                <c:pt idx="271">
                  <c:v>12992</c:v>
                </c:pt>
                <c:pt idx="272">
                  <c:v>12485</c:v>
                </c:pt>
                <c:pt idx="273">
                  <c:v>11945</c:v>
                </c:pt>
                <c:pt idx="274">
                  <c:v>11440</c:v>
                </c:pt>
                <c:pt idx="275">
                  <c:v>10899</c:v>
                </c:pt>
                <c:pt idx="276">
                  <c:v>10369</c:v>
                </c:pt>
                <c:pt idx="277">
                  <c:v>9735</c:v>
                </c:pt>
                <c:pt idx="278">
                  <c:v>9167</c:v>
                </c:pt>
                <c:pt idx="279">
                  <c:v>8594</c:v>
                </c:pt>
                <c:pt idx="280">
                  <c:v>8028</c:v>
                </c:pt>
                <c:pt idx="281">
                  <c:v>7474</c:v>
                </c:pt>
                <c:pt idx="282">
                  <c:v>6883</c:v>
                </c:pt>
                <c:pt idx="283">
                  <c:v>6329</c:v>
                </c:pt>
                <c:pt idx="284">
                  <c:v>5813</c:v>
                </c:pt>
                <c:pt idx="285">
                  <c:v>5268</c:v>
                </c:pt>
                <c:pt idx="286">
                  <c:v>14916</c:v>
                </c:pt>
                <c:pt idx="287">
                  <c:v>14287</c:v>
                </c:pt>
                <c:pt idx="288">
                  <c:v>13822</c:v>
                </c:pt>
                <c:pt idx="289">
                  <c:v>13255</c:v>
                </c:pt>
                <c:pt idx="290">
                  <c:v>12690</c:v>
                </c:pt>
                <c:pt idx="291">
                  <c:v>12105</c:v>
                </c:pt>
                <c:pt idx="292">
                  <c:v>11556</c:v>
                </c:pt>
                <c:pt idx="293">
                  <c:v>10994</c:v>
                </c:pt>
                <c:pt idx="294">
                  <c:v>10382</c:v>
                </c:pt>
                <c:pt idx="295">
                  <c:v>9857</c:v>
                </c:pt>
                <c:pt idx="296">
                  <c:v>9261</c:v>
                </c:pt>
                <c:pt idx="297">
                  <c:v>8668</c:v>
                </c:pt>
                <c:pt idx="298">
                  <c:v>8008</c:v>
                </c:pt>
                <c:pt idx="299">
                  <c:v>7445</c:v>
                </c:pt>
                <c:pt idx="300">
                  <c:v>6880</c:v>
                </c:pt>
                <c:pt idx="301">
                  <c:v>6335</c:v>
                </c:pt>
                <c:pt idx="302">
                  <c:v>5773</c:v>
                </c:pt>
                <c:pt idx="303">
                  <c:v>5216</c:v>
                </c:pt>
                <c:pt idx="304">
                  <c:v>17795</c:v>
                </c:pt>
                <c:pt idx="305">
                  <c:v>17211</c:v>
                </c:pt>
                <c:pt idx="306">
                  <c:v>16599</c:v>
                </c:pt>
                <c:pt idx="307">
                  <c:v>16051</c:v>
                </c:pt>
                <c:pt idx="308">
                  <c:v>15393</c:v>
                </c:pt>
                <c:pt idx="309">
                  <c:v>14757</c:v>
                </c:pt>
                <c:pt idx="310">
                  <c:v>14202</c:v>
                </c:pt>
                <c:pt idx="311">
                  <c:v>13693</c:v>
                </c:pt>
                <c:pt idx="312">
                  <c:v>13107</c:v>
                </c:pt>
                <c:pt idx="313">
                  <c:v>12516</c:v>
                </c:pt>
                <c:pt idx="314">
                  <c:v>12018</c:v>
                </c:pt>
                <c:pt idx="315">
                  <c:v>11483</c:v>
                </c:pt>
                <c:pt idx="316">
                  <c:v>10913</c:v>
                </c:pt>
                <c:pt idx="317">
                  <c:v>10323</c:v>
                </c:pt>
                <c:pt idx="318">
                  <c:v>9712</c:v>
                </c:pt>
                <c:pt idx="319">
                  <c:v>9150</c:v>
                </c:pt>
                <c:pt idx="320">
                  <c:v>8595</c:v>
                </c:pt>
                <c:pt idx="321">
                  <c:v>8007</c:v>
                </c:pt>
                <c:pt idx="322">
                  <c:v>7393</c:v>
                </c:pt>
                <c:pt idx="323">
                  <c:v>6819</c:v>
                </c:pt>
                <c:pt idx="324">
                  <c:v>6242</c:v>
                </c:pt>
                <c:pt idx="325">
                  <c:v>5652</c:v>
                </c:pt>
                <c:pt idx="326">
                  <c:v>5089</c:v>
                </c:pt>
                <c:pt idx="327">
                  <c:v>16638</c:v>
                </c:pt>
                <c:pt idx="328">
                  <c:v>16049</c:v>
                </c:pt>
                <c:pt idx="329">
                  <c:v>15491</c:v>
                </c:pt>
                <c:pt idx="330">
                  <c:v>14930</c:v>
                </c:pt>
                <c:pt idx="331">
                  <c:v>14439</c:v>
                </c:pt>
                <c:pt idx="332">
                  <c:v>13844</c:v>
                </c:pt>
                <c:pt idx="333">
                  <c:v>13274</c:v>
                </c:pt>
                <c:pt idx="334">
                  <c:v>12684</c:v>
                </c:pt>
                <c:pt idx="335">
                  <c:v>12058</c:v>
                </c:pt>
                <c:pt idx="336">
                  <c:v>11490</c:v>
                </c:pt>
                <c:pt idx="337">
                  <c:v>10926</c:v>
                </c:pt>
                <c:pt idx="338">
                  <c:v>10398</c:v>
                </c:pt>
                <c:pt idx="339">
                  <c:v>9818</c:v>
                </c:pt>
                <c:pt idx="340">
                  <c:v>9237</c:v>
                </c:pt>
                <c:pt idx="341">
                  <c:v>8671</c:v>
                </c:pt>
                <c:pt idx="342">
                  <c:v>8100</c:v>
                </c:pt>
                <c:pt idx="343">
                  <c:v>7527</c:v>
                </c:pt>
                <c:pt idx="344">
                  <c:v>6997</c:v>
                </c:pt>
                <c:pt idx="345">
                  <c:v>6421</c:v>
                </c:pt>
                <c:pt idx="346">
                  <c:v>5834</c:v>
                </c:pt>
                <c:pt idx="347">
                  <c:v>5333</c:v>
                </c:pt>
                <c:pt idx="348">
                  <c:v>17888</c:v>
                </c:pt>
                <c:pt idx="349">
                  <c:v>17256</c:v>
                </c:pt>
                <c:pt idx="350">
                  <c:v>16658</c:v>
                </c:pt>
                <c:pt idx="351">
                  <c:v>16036</c:v>
                </c:pt>
                <c:pt idx="352">
                  <c:v>15462</c:v>
                </c:pt>
                <c:pt idx="353">
                  <c:v>14861</c:v>
                </c:pt>
                <c:pt idx="354">
                  <c:v>14256</c:v>
                </c:pt>
                <c:pt idx="355">
                  <c:v>13681</c:v>
                </c:pt>
                <c:pt idx="356">
                  <c:v>13106</c:v>
                </c:pt>
                <c:pt idx="357">
                  <c:v>12547</c:v>
                </c:pt>
                <c:pt idx="358">
                  <c:v>11905</c:v>
                </c:pt>
                <c:pt idx="359">
                  <c:v>11336</c:v>
                </c:pt>
                <c:pt idx="360">
                  <c:v>10704</c:v>
                </c:pt>
                <c:pt idx="361">
                  <c:v>10148</c:v>
                </c:pt>
                <c:pt idx="362">
                  <c:v>9520</c:v>
                </c:pt>
                <c:pt idx="363">
                  <c:v>8928</c:v>
                </c:pt>
                <c:pt idx="364">
                  <c:v>8401</c:v>
                </c:pt>
                <c:pt idx="365">
                  <c:v>7888</c:v>
                </c:pt>
                <c:pt idx="366">
                  <c:v>7299</c:v>
                </c:pt>
                <c:pt idx="367">
                  <c:v>6629</c:v>
                </c:pt>
                <c:pt idx="368">
                  <c:v>6045</c:v>
                </c:pt>
                <c:pt idx="369">
                  <c:v>5448</c:v>
                </c:pt>
                <c:pt idx="370">
                  <c:v>17484</c:v>
                </c:pt>
                <c:pt idx="371">
                  <c:v>16844</c:v>
                </c:pt>
                <c:pt idx="372">
                  <c:v>16278</c:v>
                </c:pt>
                <c:pt idx="373">
                  <c:v>15713</c:v>
                </c:pt>
                <c:pt idx="374">
                  <c:v>15133</c:v>
                </c:pt>
                <c:pt idx="375">
                  <c:v>14511</c:v>
                </c:pt>
                <c:pt idx="376">
                  <c:v>13936</c:v>
                </c:pt>
                <c:pt idx="377">
                  <c:v>13411</c:v>
                </c:pt>
                <c:pt idx="378">
                  <c:v>12845</c:v>
                </c:pt>
                <c:pt idx="379">
                  <c:v>12253</c:v>
                </c:pt>
                <c:pt idx="380">
                  <c:v>11667</c:v>
                </c:pt>
                <c:pt idx="381">
                  <c:v>11015</c:v>
                </c:pt>
                <c:pt idx="382">
                  <c:v>10430</c:v>
                </c:pt>
                <c:pt idx="383">
                  <c:v>9834</c:v>
                </c:pt>
                <c:pt idx="384">
                  <c:v>9333</c:v>
                </c:pt>
                <c:pt idx="385">
                  <c:v>8651</c:v>
                </c:pt>
                <c:pt idx="386">
                  <c:v>8046</c:v>
                </c:pt>
                <c:pt idx="387">
                  <c:v>7485</c:v>
                </c:pt>
                <c:pt idx="388">
                  <c:v>6913</c:v>
                </c:pt>
                <c:pt idx="389">
                  <c:v>6388</c:v>
                </c:pt>
                <c:pt idx="390">
                  <c:v>5746</c:v>
                </c:pt>
                <c:pt idx="391">
                  <c:v>5191</c:v>
                </c:pt>
                <c:pt idx="392">
                  <c:v>18709</c:v>
                </c:pt>
                <c:pt idx="393">
                  <c:v>18134</c:v>
                </c:pt>
                <c:pt idx="394">
                  <c:v>17555</c:v>
                </c:pt>
                <c:pt idx="395">
                  <c:v>16929</c:v>
                </c:pt>
                <c:pt idx="396">
                  <c:v>16308</c:v>
                </c:pt>
                <c:pt idx="397">
                  <c:v>15745</c:v>
                </c:pt>
                <c:pt idx="398">
                  <c:v>15205</c:v>
                </c:pt>
                <c:pt idx="399">
                  <c:v>14573</c:v>
                </c:pt>
                <c:pt idx="400">
                  <c:v>13949</c:v>
                </c:pt>
                <c:pt idx="401">
                  <c:v>13374</c:v>
                </c:pt>
                <c:pt idx="402">
                  <c:v>12759</c:v>
                </c:pt>
                <c:pt idx="403">
                  <c:v>12266</c:v>
                </c:pt>
                <c:pt idx="404">
                  <c:v>11689</c:v>
                </c:pt>
                <c:pt idx="405">
                  <c:v>11102</c:v>
                </c:pt>
                <c:pt idx="406">
                  <c:v>10523</c:v>
                </c:pt>
                <c:pt idx="407">
                  <c:v>9942</c:v>
                </c:pt>
                <c:pt idx="408">
                  <c:v>9329</c:v>
                </c:pt>
                <c:pt idx="409">
                  <c:v>8789</c:v>
                </c:pt>
                <c:pt idx="410">
                  <c:v>8186</c:v>
                </c:pt>
                <c:pt idx="411">
                  <c:v>7622</c:v>
                </c:pt>
                <c:pt idx="412">
                  <c:v>7113</c:v>
                </c:pt>
                <c:pt idx="413">
                  <c:v>6545</c:v>
                </c:pt>
                <c:pt idx="414">
                  <c:v>5903</c:v>
                </c:pt>
                <c:pt idx="415">
                  <c:v>5395</c:v>
                </c:pt>
                <c:pt idx="416">
                  <c:v>15581</c:v>
                </c:pt>
                <c:pt idx="417">
                  <c:v>14994</c:v>
                </c:pt>
                <c:pt idx="418">
                  <c:v>14489</c:v>
                </c:pt>
                <c:pt idx="419">
                  <c:v>13877</c:v>
                </c:pt>
                <c:pt idx="420">
                  <c:v>13322</c:v>
                </c:pt>
                <c:pt idx="421">
                  <c:v>12753</c:v>
                </c:pt>
                <c:pt idx="422">
                  <c:v>12204</c:v>
                </c:pt>
                <c:pt idx="423">
                  <c:v>11567</c:v>
                </c:pt>
                <c:pt idx="424">
                  <c:v>10989</c:v>
                </c:pt>
                <c:pt idx="425">
                  <c:v>10488</c:v>
                </c:pt>
                <c:pt idx="426">
                  <c:v>9907</c:v>
                </c:pt>
                <c:pt idx="427">
                  <c:v>9327</c:v>
                </c:pt>
                <c:pt idx="428">
                  <c:v>8776</c:v>
                </c:pt>
                <c:pt idx="429">
                  <c:v>8184</c:v>
                </c:pt>
                <c:pt idx="430">
                  <c:v>7616</c:v>
                </c:pt>
                <c:pt idx="431">
                  <c:v>7089</c:v>
                </c:pt>
                <c:pt idx="432">
                  <c:v>6479</c:v>
                </c:pt>
                <c:pt idx="433">
                  <c:v>5869</c:v>
                </c:pt>
                <c:pt idx="434">
                  <c:v>5262</c:v>
                </c:pt>
                <c:pt idx="435">
                  <c:v>14940</c:v>
                </c:pt>
                <c:pt idx="436">
                  <c:v>14362</c:v>
                </c:pt>
                <c:pt idx="437">
                  <c:v>13817</c:v>
                </c:pt>
                <c:pt idx="438">
                  <c:v>13263</c:v>
                </c:pt>
                <c:pt idx="439">
                  <c:v>12679</c:v>
                </c:pt>
                <c:pt idx="440">
                  <c:v>12036</c:v>
                </c:pt>
                <c:pt idx="441">
                  <c:v>11440</c:v>
                </c:pt>
                <c:pt idx="442">
                  <c:v>10855</c:v>
                </c:pt>
                <c:pt idx="443">
                  <c:v>10308</c:v>
                </c:pt>
                <c:pt idx="444">
                  <c:v>9822</c:v>
                </c:pt>
                <c:pt idx="445">
                  <c:v>9364</c:v>
                </c:pt>
                <c:pt idx="446">
                  <c:v>8819</c:v>
                </c:pt>
                <c:pt idx="447">
                  <c:v>8229</c:v>
                </c:pt>
                <c:pt idx="448">
                  <c:v>7684</c:v>
                </c:pt>
                <c:pt idx="449">
                  <c:v>7142</c:v>
                </c:pt>
                <c:pt idx="450">
                  <c:v>6564</c:v>
                </c:pt>
                <c:pt idx="451">
                  <c:v>5971</c:v>
                </c:pt>
                <c:pt idx="452">
                  <c:v>5394</c:v>
                </c:pt>
                <c:pt idx="453">
                  <c:v>16807</c:v>
                </c:pt>
                <c:pt idx="454">
                  <c:v>16267</c:v>
                </c:pt>
                <c:pt idx="455">
                  <c:v>15673</c:v>
                </c:pt>
                <c:pt idx="456">
                  <c:v>15137</c:v>
                </c:pt>
                <c:pt idx="457">
                  <c:v>14584</c:v>
                </c:pt>
                <c:pt idx="458">
                  <c:v>13972</c:v>
                </c:pt>
                <c:pt idx="459">
                  <c:v>13381</c:v>
                </c:pt>
                <c:pt idx="460">
                  <c:v>12782</c:v>
                </c:pt>
                <c:pt idx="461">
                  <c:v>12158</c:v>
                </c:pt>
                <c:pt idx="462">
                  <c:v>11513</c:v>
                </c:pt>
                <c:pt idx="463">
                  <c:v>10905</c:v>
                </c:pt>
                <c:pt idx="464">
                  <c:v>10347</c:v>
                </c:pt>
                <c:pt idx="465">
                  <c:v>9799</c:v>
                </c:pt>
                <c:pt idx="466">
                  <c:v>9247</c:v>
                </c:pt>
                <c:pt idx="467">
                  <c:v>8668</c:v>
                </c:pt>
                <c:pt idx="468">
                  <c:v>8059</c:v>
                </c:pt>
                <c:pt idx="469">
                  <c:v>7432</c:v>
                </c:pt>
                <c:pt idx="470">
                  <c:v>6833</c:v>
                </c:pt>
                <c:pt idx="471">
                  <c:v>6300</c:v>
                </c:pt>
                <c:pt idx="472">
                  <c:v>5754</c:v>
                </c:pt>
                <c:pt idx="473">
                  <c:v>5243</c:v>
                </c:pt>
                <c:pt idx="474">
                  <c:v>17522</c:v>
                </c:pt>
                <c:pt idx="475">
                  <c:v>16893</c:v>
                </c:pt>
                <c:pt idx="476">
                  <c:v>16326</c:v>
                </c:pt>
                <c:pt idx="477">
                  <c:v>15788</c:v>
                </c:pt>
                <c:pt idx="478">
                  <c:v>15217</c:v>
                </c:pt>
                <c:pt idx="479">
                  <c:v>14616</c:v>
                </c:pt>
                <c:pt idx="480">
                  <c:v>14006</c:v>
                </c:pt>
                <c:pt idx="481">
                  <c:v>13445</c:v>
                </c:pt>
                <c:pt idx="482">
                  <c:v>12900</c:v>
                </c:pt>
                <c:pt idx="483">
                  <c:v>12330</c:v>
                </c:pt>
                <c:pt idx="484">
                  <c:v>11810</c:v>
                </c:pt>
                <c:pt idx="485">
                  <c:v>11259</c:v>
                </c:pt>
                <c:pt idx="486">
                  <c:v>10634</c:v>
                </c:pt>
                <c:pt idx="487">
                  <c:v>10155</c:v>
                </c:pt>
                <c:pt idx="488">
                  <c:v>9614</c:v>
                </c:pt>
                <c:pt idx="489">
                  <c:v>8985</c:v>
                </c:pt>
                <c:pt idx="490">
                  <c:v>8417</c:v>
                </c:pt>
                <c:pt idx="491">
                  <c:v>7769</c:v>
                </c:pt>
                <c:pt idx="492">
                  <c:v>7172</c:v>
                </c:pt>
                <c:pt idx="493">
                  <c:v>6615</c:v>
                </c:pt>
                <c:pt idx="494">
                  <c:v>6032</c:v>
                </c:pt>
                <c:pt idx="495">
                  <c:v>5417</c:v>
                </c:pt>
                <c:pt idx="496">
                  <c:v>16850</c:v>
                </c:pt>
                <c:pt idx="497">
                  <c:v>16251</c:v>
                </c:pt>
                <c:pt idx="498">
                  <c:v>15705</c:v>
                </c:pt>
                <c:pt idx="499">
                  <c:v>15229</c:v>
                </c:pt>
                <c:pt idx="500">
                  <c:v>14621</c:v>
                </c:pt>
                <c:pt idx="501">
                  <c:v>14006</c:v>
                </c:pt>
                <c:pt idx="502">
                  <c:v>13485</c:v>
                </c:pt>
                <c:pt idx="503">
                  <c:v>12971</c:v>
                </c:pt>
                <c:pt idx="504">
                  <c:v>12429</c:v>
                </c:pt>
                <c:pt idx="505">
                  <c:v>11870</c:v>
                </c:pt>
                <c:pt idx="506">
                  <c:v>11289</c:v>
                </c:pt>
                <c:pt idx="507">
                  <c:v>10717</c:v>
                </c:pt>
                <c:pt idx="508">
                  <c:v>10157</c:v>
                </c:pt>
                <c:pt idx="509">
                  <c:v>9597</c:v>
                </c:pt>
                <c:pt idx="510">
                  <c:v>9057</c:v>
                </c:pt>
                <c:pt idx="511">
                  <c:v>8453</c:v>
                </c:pt>
                <c:pt idx="512">
                  <c:v>7909</c:v>
                </c:pt>
                <c:pt idx="513">
                  <c:v>7305</c:v>
                </c:pt>
                <c:pt idx="514">
                  <c:v>6675</c:v>
                </c:pt>
                <c:pt idx="515">
                  <c:v>6172</c:v>
                </c:pt>
                <c:pt idx="516">
                  <c:v>5589</c:v>
                </c:pt>
                <c:pt idx="517">
                  <c:v>5078</c:v>
                </c:pt>
                <c:pt idx="518">
                  <c:v>19306</c:v>
                </c:pt>
                <c:pt idx="519">
                  <c:v>18733</c:v>
                </c:pt>
                <c:pt idx="520">
                  <c:v>18242</c:v>
                </c:pt>
                <c:pt idx="521">
                  <c:v>17693</c:v>
                </c:pt>
                <c:pt idx="522">
                  <c:v>17177</c:v>
                </c:pt>
                <c:pt idx="523">
                  <c:v>16607</c:v>
                </c:pt>
                <c:pt idx="524">
                  <c:v>16019</c:v>
                </c:pt>
                <c:pt idx="525">
                  <c:v>15509</c:v>
                </c:pt>
                <c:pt idx="526">
                  <c:v>14882</c:v>
                </c:pt>
                <c:pt idx="527">
                  <c:v>14314</c:v>
                </c:pt>
                <c:pt idx="528">
                  <c:v>13792</c:v>
                </c:pt>
                <c:pt idx="529">
                  <c:v>13164</c:v>
                </c:pt>
                <c:pt idx="530">
                  <c:v>12594</c:v>
                </c:pt>
                <c:pt idx="531">
                  <c:v>11989</c:v>
                </c:pt>
                <c:pt idx="532">
                  <c:v>11361</c:v>
                </c:pt>
                <c:pt idx="533">
                  <c:v>10764</c:v>
                </c:pt>
                <c:pt idx="534">
                  <c:v>10239</c:v>
                </c:pt>
                <c:pt idx="535">
                  <c:v>9657</c:v>
                </c:pt>
                <c:pt idx="536">
                  <c:v>8774</c:v>
                </c:pt>
                <c:pt idx="537">
                  <c:v>7925</c:v>
                </c:pt>
                <c:pt idx="538">
                  <c:v>7020</c:v>
                </c:pt>
                <c:pt idx="539">
                  <c:v>6133</c:v>
                </c:pt>
                <c:pt idx="540">
                  <c:v>5264</c:v>
                </c:pt>
                <c:pt idx="541">
                  <c:v>16344</c:v>
                </c:pt>
                <c:pt idx="542">
                  <c:v>15473</c:v>
                </c:pt>
                <c:pt idx="543">
                  <c:v>14590</c:v>
                </c:pt>
                <c:pt idx="544">
                  <c:v>13772</c:v>
                </c:pt>
                <c:pt idx="545">
                  <c:v>12849</c:v>
                </c:pt>
                <c:pt idx="546">
                  <c:v>12052</c:v>
                </c:pt>
                <c:pt idx="547">
                  <c:v>11206</c:v>
                </c:pt>
                <c:pt idx="548">
                  <c:v>10332</c:v>
                </c:pt>
                <c:pt idx="549">
                  <c:v>9448</c:v>
                </c:pt>
                <c:pt idx="550">
                  <c:v>8576</c:v>
                </c:pt>
                <c:pt idx="551">
                  <c:v>7711</c:v>
                </c:pt>
                <c:pt idx="552">
                  <c:v>6833</c:v>
                </c:pt>
                <c:pt idx="553">
                  <c:v>5949</c:v>
                </c:pt>
                <c:pt idx="554">
                  <c:v>5023</c:v>
                </c:pt>
                <c:pt idx="555">
                  <c:v>18315</c:v>
                </c:pt>
                <c:pt idx="556">
                  <c:v>17437</c:v>
                </c:pt>
                <c:pt idx="557">
                  <c:v>16501</c:v>
                </c:pt>
                <c:pt idx="558">
                  <c:v>15620</c:v>
                </c:pt>
                <c:pt idx="559">
                  <c:v>14739</c:v>
                </c:pt>
                <c:pt idx="560">
                  <c:v>13888</c:v>
                </c:pt>
                <c:pt idx="561">
                  <c:v>13004</c:v>
                </c:pt>
                <c:pt idx="562">
                  <c:v>12106</c:v>
                </c:pt>
                <c:pt idx="563">
                  <c:v>11231</c:v>
                </c:pt>
                <c:pt idx="564">
                  <c:v>10366</c:v>
                </c:pt>
                <c:pt idx="565">
                  <c:v>9487</c:v>
                </c:pt>
                <c:pt idx="566">
                  <c:v>8599</c:v>
                </c:pt>
                <c:pt idx="567">
                  <c:v>7714</c:v>
                </c:pt>
                <c:pt idx="568">
                  <c:v>6835</c:v>
                </c:pt>
                <c:pt idx="569">
                  <c:v>5962</c:v>
                </c:pt>
                <c:pt idx="570">
                  <c:v>5052</c:v>
                </c:pt>
                <c:pt idx="571">
                  <c:v>15681</c:v>
                </c:pt>
                <c:pt idx="572">
                  <c:v>14820</c:v>
                </c:pt>
                <c:pt idx="573">
                  <c:v>13944</c:v>
                </c:pt>
                <c:pt idx="574">
                  <c:v>13083</c:v>
                </c:pt>
                <c:pt idx="575">
                  <c:v>12258</c:v>
                </c:pt>
                <c:pt idx="576">
                  <c:v>11426</c:v>
                </c:pt>
                <c:pt idx="577">
                  <c:v>10566</c:v>
                </c:pt>
                <c:pt idx="578">
                  <c:v>9700</c:v>
                </c:pt>
                <c:pt idx="579">
                  <c:v>8829</c:v>
                </c:pt>
                <c:pt idx="580">
                  <c:v>7962</c:v>
                </c:pt>
                <c:pt idx="581">
                  <c:v>7069</c:v>
                </c:pt>
                <c:pt idx="582">
                  <c:v>6221</c:v>
                </c:pt>
                <c:pt idx="583">
                  <c:v>5408</c:v>
                </c:pt>
                <c:pt idx="584">
                  <c:v>15055</c:v>
                </c:pt>
                <c:pt idx="585">
                  <c:v>14116</c:v>
                </c:pt>
                <c:pt idx="586">
                  <c:v>13207</c:v>
                </c:pt>
                <c:pt idx="587">
                  <c:v>12294</c:v>
                </c:pt>
                <c:pt idx="588">
                  <c:v>11363</c:v>
                </c:pt>
                <c:pt idx="589">
                  <c:v>10516</c:v>
                </c:pt>
                <c:pt idx="590">
                  <c:v>9618</c:v>
                </c:pt>
                <c:pt idx="591">
                  <c:v>8763</c:v>
                </c:pt>
                <c:pt idx="592">
                  <c:v>7914</c:v>
                </c:pt>
                <c:pt idx="593">
                  <c:v>7039</c:v>
                </c:pt>
                <c:pt idx="594">
                  <c:v>6162</c:v>
                </c:pt>
                <c:pt idx="595">
                  <c:v>5308</c:v>
                </c:pt>
                <c:pt idx="596">
                  <c:v>18780</c:v>
                </c:pt>
                <c:pt idx="597">
                  <c:v>17905</c:v>
                </c:pt>
                <c:pt idx="598">
                  <c:v>16996</c:v>
                </c:pt>
                <c:pt idx="599">
                  <c:v>16122</c:v>
                </c:pt>
                <c:pt idx="600">
                  <c:v>15243</c:v>
                </c:pt>
                <c:pt idx="601">
                  <c:v>14382</c:v>
                </c:pt>
                <c:pt idx="602">
                  <c:v>13527</c:v>
                </c:pt>
                <c:pt idx="603">
                  <c:v>12663</c:v>
                </c:pt>
                <c:pt idx="604">
                  <c:v>11759</c:v>
                </c:pt>
                <c:pt idx="605">
                  <c:v>10946</c:v>
                </c:pt>
                <c:pt idx="606">
                  <c:v>10010</c:v>
                </c:pt>
                <c:pt idx="607">
                  <c:v>9098</c:v>
                </c:pt>
                <c:pt idx="608">
                  <c:v>8256</c:v>
                </c:pt>
                <c:pt idx="609">
                  <c:v>7323</c:v>
                </c:pt>
                <c:pt idx="610">
                  <c:v>6415</c:v>
                </c:pt>
                <c:pt idx="611">
                  <c:v>5551</c:v>
                </c:pt>
                <c:pt idx="612">
                  <c:v>18277</c:v>
                </c:pt>
                <c:pt idx="613">
                  <c:v>17428</c:v>
                </c:pt>
                <c:pt idx="614">
                  <c:v>16553</c:v>
                </c:pt>
                <c:pt idx="615">
                  <c:v>15676</c:v>
                </c:pt>
                <c:pt idx="616">
                  <c:v>14810</c:v>
                </c:pt>
                <c:pt idx="617">
                  <c:v>13916</c:v>
                </c:pt>
                <c:pt idx="618">
                  <c:v>13067</c:v>
                </c:pt>
                <c:pt idx="619">
                  <c:v>12163</c:v>
                </c:pt>
                <c:pt idx="620">
                  <c:v>11265</c:v>
                </c:pt>
                <c:pt idx="621">
                  <c:v>10414</c:v>
                </c:pt>
                <c:pt idx="622">
                  <c:v>9577</c:v>
                </c:pt>
                <c:pt idx="623">
                  <c:v>8672</c:v>
                </c:pt>
                <c:pt idx="624">
                  <c:v>7813</c:v>
                </c:pt>
                <c:pt idx="625">
                  <c:v>6929</c:v>
                </c:pt>
                <c:pt idx="626">
                  <c:v>6067</c:v>
                </c:pt>
                <c:pt idx="627">
                  <c:v>5244</c:v>
                </c:pt>
                <c:pt idx="628">
                  <c:v>15751</c:v>
                </c:pt>
                <c:pt idx="629">
                  <c:v>14842</c:v>
                </c:pt>
                <c:pt idx="630">
                  <c:v>13977</c:v>
                </c:pt>
                <c:pt idx="631">
                  <c:v>13102</c:v>
                </c:pt>
                <c:pt idx="632">
                  <c:v>12231</c:v>
                </c:pt>
                <c:pt idx="633">
                  <c:v>11696</c:v>
                </c:pt>
                <c:pt idx="634">
                  <c:v>11078</c:v>
                </c:pt>
                <c:pt idx="635">
                  <c:v>10496</c:v>
                </c:pt>
                <c:pt idx="636">
                  <c:v>9970</c:v>
                </c:pt>
                <c:pt idx="637">
                  <c:v>9431</c:v>
                </c:pt>
                <c:pt idx="638">
                  <c:v>8846</c:v>
                </c:pt>
                <c:pt idx="639">
                  <c:v>8240</c:v>
                </c:pt>
                <c:pt idx="640">
                  <c:v>7616</c:v>
                </c:pt>
                <c:pt idx="641">
                  <c:v>7161</c:v>
                </c:pt>
                <c:pt idx="642">
                  <c:v>6579</c:v>
                </c:pt>
                <c:pt idx="643">
                  <c:v>5946</c:v>
                </c:pt>
                <c:pt idx="644">
                  <c:v>5341</c:v>
                </c:pt>
                <c:pt idx="645">
                  <c:v>19443</c:v>
                </c:pt>
                <c:pt idx="646">
                  <c:v>18853</c:v>
                </c:pt>
                <c:pt idx="647">
                  <c:v>18276</c:v>
                </c:pt>
                <c:pt idx="648">
                  <c:v>17728</c:v>
                </c:pt>
                <c:pt idx="649">
                  <c:v>17114</c:v>
                </c:pt>
                <c:pt idx="650">
                  <c:v>16530</c:v>
                </c:pt>
                <c:pt idx="651">
                  <c:v>15904</c:v>
                </c:pt>
                <c:pt idx="652">
                  <c:v>15293</c:v>
                </c:pt>
                <c:pt idx="653">
                  <c:v>14671</c:v>
                </c:pt>
                <c:pt idx="654">
                  <c:v>14162</c:v>
                </c:pt>
                <c:pt idx="655">
                  <c:v>13565</c:v>
                </c:pt>
                <c:pt idx="656">
                  <c:v>13029</c:v>
                </c:pt>
                <c:pt idx="657">
                  <c:v>12495</c:v>
                </c:pt>
                <c:pt idx="658">
                  <c:v>11977</c:v>
                </c:pt>
                <c:pt idx="659">
                  <c:v>11365</c:v>
                </c:pt>
                <c:pt idx="660">
                  <c:v>10802</c:v>
                </c:pt>
                <c:pt idx="661">
                  <c:v>10262</c:v>
                </c:pt>
                <c:pt idx="662">
                  <c:v>9718</c:v>
                </c:pt>
                <c:pt idx="663">
                  <c:v>9198</c:v>
                </c:pt>
                <c:pt idx="664">
                  <c:v>8637</c:v>
                </c:pt>
                <c:pt idx="665">
                  <c:v>8100</c:v>
                </c:pt>
                <c:pt idx="666">
                  <c:v>7483</c:v>
                </c:pt>
                <c:pt idx="667">
                  <c:v>6992</c:v>
                </c:pt>
                <c:pt idx="668">
                  <c:v>6346</c:v>
                </c:pt>
                <c:pt idx="669">
                  <c:v>5780</c:v>
                </c:pt>
                <c:pt idx="670">
                  <c:v>5250</c:v>
                </c:pt>
                <c:pt idx="671">
                  <c:v>18277</c:v>
                </c:pt>
                <c:pt idx="672">
                  <c:v>17724</c:v>
                </c:pt>
                <c:pt idx="673">
                  <c:v>17164</c:v>
                </c:pt>
                <c:pt idx="674">
                  <c:v>16639</c:v>
                </c:pt>
                <c:pt idx="675">
                  <c:v>16083</c:v>
                </c:pt>
                <c:pt idx="676">
                  <c:v>15522</c:v>
                </c:pt>
                <c:pt idx="677">
                  <c:v>14947</c:v>
                </c:pt>
                <c:pt idx="678">
                  <c:v>14351</c:v>
                </c:pt>
                <c:pt idx="679">
                  <c:v>13756</c:v>
                </c:pt>
                <c:pt idx="680">
                  <c:v>13154</c:v>
                </c:pt>
                <c:pt idx="681">
                  <c:v>12640</c:v>
                </c:pt>
                <c:pt idx="682">
                  <c:v>12059</c:v>
                </c:pt>
                <c:pt idx="683">
                  <c:v>11506</c:v>
                </c:pt>
                <c:pt idx="684">
                  <c:v>10924</c:v>
                </c:pt>
                <c:pt idx="685">
                  <c:v>10320</c:v>
                </c:pt>
                <c:pt idx="686">
                  <c:v>9680</c:v>
                </c:pt>
                <c:pt idx="687">
                  <c:v>9123</c:v>
                </c:pt>
                <c:pt idx="688">
                  <c:v>8559</c:v>
                </c:pt>
                <c:pt idx="689">
                  <c:v>8024</c:v>
                </c:pt>
                <c:pt idx="690">
                  <c:v>7435</c:v>
                </c:pt>
                <c:pt idx="691">
                  <c:v>6862</c:v>
                </c:pt>
                <c:pt idx="692">
                  <c:v>6351</c:v>
                </c:pt>
                <c:pt idx="693">
                  <c:v>5817</c:v>
                </c:pt>
                <c:pt idx="694">
                  <c:v>5295</c:v>
                </c:pt>
                <c:pt idx="695">
                  <c:v>14933</c:v>
                </c:pt>
                <c:pt idx="696">
                  <c:v>14430</c:v>
                </c:pt>
                <c:pt idx="697">
                  <c:v>13859</c:v>
                </c:pt>
                <c:pt idx="698">
                  <c:v>13279</c:v>
                </c:pt>
                <c:pt idx="699">
                  <c:v>12705</c:v>
                </c:pt>
                <c:pt idx="700">
                  <c:v>12087</c:v>
                </c:pt>
                <c:pt idx="701">
                  <c:v>11561</c:v>
                </c:pt>
                <c:pt idx="702">
                  <c:v>11016</c:v>
                </c:pt>
                <c:pt idx="703">
                  <c:v>10455</c:v>
                </c:pt>
                <c:pt idx="704">
                  <c:v>9879</c:v>
                </c:pt>
                <c:pt idx="705">
                  <c:v>9298</c:v>
                </c:pt>
                <c:pt idx="706">
                  <c:v>8734</c:v>
                </c:pt>
                <c:pt idx="707">
                  <c:v>8183</c:v>
                </c:pt>
                <c:pt idx="708">
                  <c:v>7605</c:v>
                </c:pt>
                <c:pt idx="709">
                  <c:v>6958</c:v>
                </c:pt>
                <c:pt idx="710">
                  <c:v>6343</c:v>
                </c:pt>
                <c:pt idx="711">
                  <c:v>5783</c:v>
                </c:pt>
                <c:pt idx="712">
                  <c:v>5164</c:v>
                </c:pt>
                <c:pt idx="713">
                  <c:v>17823</c:v>
                </c:pt>
                <c:pt idx="714">
                  <c:v>17238</c:v>
                </c:pt>
                <c:pt idx="715">
                  <c:v>16671</c:v>
                </c:pt>
                <c:pt idx="716">
                  <c:v>16139</c:v>
                </c:pt>
                <c:pt idx="717">
                  <c:v>15542</c:v>
                </c:pt>
                <c:pt idx="718">
                  <c:v>14984</c:v>
                </c:pt>
                <c:pt idx="719">
                  <c:v>14331</c:v>
                </c:pt>
                <c:pt idx="720">
                  <c:v>13768</c:v>
                </c:pt>
                <c:pt idx="721">
                  <c:v>13174</c:v>
                </c:pt>
                <c:pt idx="722">
                  <c:v>12590</c:v>
                </c:pt>
                <c:pt idx="723">
                  <c:v>11991</c:v>
                </c:pt>
                <c:pt idx="724">
                  <c:v>11400</c:v>
                </c:pt>
                <c:pt idx="725">
                  <c:v>10797</c:v>
                </c:pt>
                <c:pt idx="726">
                  <c:v>10172</c:v>
                </c:pt>
                <c:pt idx="727">
                  <c:v>9557</c:v>
                </c:pt>
                <c:pt idx="728">
                  <c:v>8952</c:v>
                </c:pt>
                <c:pt idx="729">
                  <c:v>8381</c:v>
                </c:pt>
                <c:pt idx="730">
                  <c:v>7815</c:v>
                </c:pt>
                <c:pt idx="731">
                  <c:v>7265</c:v>
                </c:pt>
                <c:pt idx="732">
                  <c:v>6637</c:v>
                </c:pt>
                <c:pt idx="733">
                  <c:v>6079</c:v>
                </c:pt>
                <c:pt idx="734">
                  <c:v>5530</c:v>
                </c:pt>
                <c:pt idx="735">
                  <c:v>17968</c:v>
                </c:pt>
                <c:pt idx="736">
                  <c:v>17440</c:v>
                </c:pt>
                <c:pt idx="737">
                  <c:v>16797</c:v>
                </c:pt>
                <c:pt idx="738">
                  <c:v>16212</c:v>
                </c:pt>
                <c:pt idx="739">
                  <c:v>15570</c:v>
                </c:pt>
                <c:pt idx="740">
                  <c:v>14975</c:v>
                </c:pt>
                <c:pt idx="741">
                  <c:v>14377</c:v>
                </c:pt>
                <c:pt idx="742">
                  <c:v>13802</c:v>
                </c:pt>
                <c:pt idx="743">
                  <c:v>13211</c:v>
                </c:pt>
                <c:pt idx="744">
                  <c:v>12663</c:v>
                </c:pt>
                <c:pt idx="745">
                  <c:v>12104</c:v>
                </c:pt>
                <c:pt idx="746">
                  <c:v>11537</c:v>
                </c:pt>
                <c:pt idx="747">
                  <c:v>10954</c:v>
                </c:pt>
                <c:pt idx="748">
                  <c:v>10361</c:v>
                </c:pt>
                <c:pt idx="749">
                  <c:v>9777</c:v>
                </c:pt>
                <c:pt idx="750">
                  <c:v>9172</c:v>
                </c:pt>
                <c:pt idx="751">
                  <c:v>8628</c:v>
                </c:pt>
                <c:pt idx="752">
                  <c:v>8042</c:v>
                </c:pt>
                <c:pt idx="753">
                  <c:v>7490</c:v>
                </c:pt>
                <c:pt idx="754">
                  <c:v>6902</c:v>
                </c:pt>
                <c:pt idx="755">
                  <c:v>6312</c:v>
                </c:pt>
                <c:pt idx="756">
                  <c:v>5783</c:v>
                </c:pt>
                <c:pt idx="757">
                  <c:v>5269</c:v>
                </c:pt>
                <c:pt idx="758">
                  <c:v>17193</c:v>
                </c:pt>
                <c:pt idx="759">
                  <c:v>16593</c:v>
                </c:pt>
                <c:pt idx="760">
                  <c:v>16031</c:v>
                </c:pt>
                <c:pt idx="761">
                  <c:v>15454</c:v>
                </c:pt>
                <c:pt idx="762">
                  <c:v>14882</c:v>
                </c:pt>
                <c:pt idx="763">
                  <c:v>14251</c:v>
                </c:pt>
                <c:pt idx="764">
                  <c:v>13734</c:v>
                </c:pt>
                <c:pt idx="765">
                  <c:v>13174</c:v>
                </c:pt>
                <c:pt idx="766">
                  <c:v>12609</c:v>
                </c:pt>
                <c:pt idx="767">
                  <c:v>12056</c:v>
                </c:pt>
                <c:pt idx="768">
                  <c:v>11521</c:v>
                </c:pt>
                <c:pt idx="769">
                  <c:v>10952</c:v>
                </c:pt>
                <c:pt idx="770">
                  <c:v>10407</c:v>
                </c:pt>
                <c:pt idx="771">
                  <c:v>9790</c:v>
                </c:pt>
                <c:pt idx="772">
                  <c:v>9255</c:v>
                </c:pt>
                <c:pt idx="773">
                  <c:v>8646</c:v>
                </c:pt>
                <c:pt idx="774">
                  <c:v>7997</c:v>
                </c:pt>
                <c:pt idx="775">
                  <c:v>7450</c:v>
                </c:pt>
                <c:pt idx="776">
                  <c:v>6776</c:v>
                </c:pt>
                <c:pt idx="777">
                  <c:v>6180</c:v>
                </c:pt>
                <c:pt idx="778">
                  <c:v>5606</c:v>
                </c:pt>
                <c:pt idx="779">
                  <c:v>5003</c:v>
                </c:pt>
                <c:pt idx="780">
                  <c:v>16995</c:v>
                </c:pt>
                <c:pt idx="781">
                  <c:v>16354</c:v>
                </c:pt>
                <c:pt idx="782">
                  <c:v>15830</c:v>
                </c:pt>
                <c:pt idx="783">
                  <c:v>15240</c:v>
                </c:pt>
                <c:pt idx="784">
                  <c:v>14649</c:v>
                </c:pt>
                <c:pt idx="785">
                  <c:v>14076</c:v>
                </c:pt>
                <c:pt idx="786">
                  <c:v>13470</c:v>
                </c:pt>
                <c:pt idx="787">
                  <c:v>12925</c:v>
                </c:pt>
                <c:pt idx="788">
                  <c:v>12354</c:v>
                </c:pt>
                <c:pt idx="789">
                  <c:v>11698</c:v>
                </c:pt>
                <c:pt idx="790">
                  <c:v>11140</c:v>
                </c:pt>
                <c:pt idx="791">
                  <c:v>10523</c:v>
                </c:pt>
                <c:pt idx="792">
                  <c:v>10011</c:v>
                </c:pt>
                <c:pt idx="793">
                  <c:v>9460</c:v>
                </c:pt>
                <c:pt idx="794">
                  <c:v>8866</c:v>
                </c:pt>
                <c:pt idx="795">
                  <c:v>8391</c:v>
                </c:pt>
                <c:pt idx="796">
                  <c:v>7804</c:v>
                </c:pt>
                <c:pt idx="797">
                  <c:v>7252</c:v>
                </c:pt>
                <c:pt idx="798">
                  <c:v>6639</c:v>
                </c:pt>
                <c:pt idx="799">
                  <c:v>5987</c:v>
                </c:pt>
                <c:pt idx="800">
                  <c:v>5332</c:v>
                </c:pt>
                <c:pt idx="801">
                  <c:v>15176</c:v>
                </c:pt>
                <c:pt idx="802">
                  <c:v>14566</c:v>
                </c:pt>
                <c:pt idx="803">
                  <c:v>13991</c:v>
                </c:pt>
                <c:pt idx="804">
                  <c:v>13422</c:v>
                </c:pt>
                <c:pt idx="805">
                  <c:v>12825</c:v>
                </c:pt>
                <c:pt idx="806">
                  <c:v>12219</c:v>
                </c:pt>
                <c:pt idx="807">
                  <c:v>11670</c:v>
                </c:pt>
                <c:pt idx="808">
                  <c:v>11114</c:v>
                </c:pt>
                <c:pt idx="809">
                  <c:v>10530</c:v>
                </c:pt>
                <c:pt idx="810">
                  <c:v>9931</c:v>
                </c:pt>
                <c:pt idx="811">
                  <c:v>9361</c:v>
                </c:pt>
                <c:pt idx="812">
                  <c:v>8767</c:v>
                </c:pt>
                <c:pt idx="813">
                  <c:v>8211</c:v>
                </c:pt>
                <c:pt idx="814">
                  <c:v>7576</c:v>
                </c:pt>
                <c:pt idx="815">
                  <c:v>7025</c:v>
                </c:pt>
                <c:pt idx="816">
                  <c:v>6456</c:v>
                </c:pt>
                <c:pt idx="817">
                  <c:v>5907</c:v>
                </c:pt>
                <c:pt idx="818">
                  <c:v>5294</c:v>
                </c:pt>
                <c:pt idx="819">
                  <c:v>16211</c:v>
                </c:pt>
                <c:pt idx="820">
                  <c:v>15637</c:v>
                </c:pt>
                <c:pt idx="821">
                  <c:v>15126</c:v>
                </c:pt>
                <c:pt idx="822">
                  <c:v>14584</c:v>
                </c:pt>
                <c:pt idx="823">
                  <c:v>13990</c:v>
                </c:pt>
                <c:pt idx="824">
                  <c:v>13385</c:v>
                </c:pt>
                <c:pt idx="825">
                  <c:v>12831</c:v>
                </c:pt>
                <c:pt idx="826">
                  <c:v>12207</c:v>
                </c:pt>
                <c:pt idx="827">
                  <c:v>11576</c:v>
                </c:pt>
                <c:pt idx="828">
                  <c:v>10914</c:v>
                </c:pt>
                <c:pt idx="829">
                  <c:v>10323</c:v>
                </c:pt>
                <c:pt idx="830">
                  <c:v>9756</c:v>
                </c:pt>
                <c:pt idx="831">
                  <c:v>9222</c:v>
                </c:pt>
                <c:pt idx="832">
                  <c:v>8612</c:v>
                </c:pt>
                <c:pt idx="833">
                  <c:v>7972</c:v>
                </c:pt>
                <c:pt idx="834">
                  <c:v>7458</c:v>
                </c:pt>
                <c:pt idx="835">
                  <c:v>6919</c:v>
                </c:pt>
                <c:pt idx="836">
                  <c:v>6301</c:v>
                </c:pt>
                <c:pt idx="837">
                  <c:v>5710</c:v>
                </c:pt>
                <c:pt idx="838">
                  <c:v>5132</c:v>
                </c:pt>
                <c:pt idx="839">
                  <c:v>15496</c:v>
                </c:pt>
                <c:pt idx="840">
                  <c:v>14955</c:v>
                </c:pt>
                <c:pt idx="841">
                  <c:v>14328</c:v>
                </c:pt>
                <c:pt idx="842">
                  <c:v>13733</c:v>
                </c:pt>
                <c:pt idx="843">
                  <c:v>13084</c:v>
                </c:pt>
                <c:pt idx="844">
                  <c:v>12555</c:v>
                </c:pt>
                <c:pt idx="845">
                  <c:v>11954</c:v>
                </c:pt>
                <c:pt idx="846">
                  <c:v>11348</c:v>
                </c:pt>
                <c:pt idx="847">
                  <c:v>10836</c:v>
                </c:pt>
                <c:pt idx="848">
                  <c:v>10278</c:v>
                </c:pt>
                <c:pt idx="849">
                  <c:v>9653</c:v>
                </c:pt>
                <c:pt idx="850">
                  <c:v>9057</c:v>
                </c:pt>
                <c:pt idx="851">
                  <c:v>8495</c:v>
                </c:pt>
                <c:pt idx="852">
                  <c:v>7891</c:v>
                </c:pt>
                <c:pt idx="853">
                  <c:v>7371</c:v>
                </c:pt>
                <c:pt idx="854">
                  <c:v>6759</c:v>
                </c:pt>
                <c:pt idx="855">
                  <c:v>6175</c:v>
                </c:pt>
                <c:pt idx="856">
                  <c:v>5612</c:v>
                </c:pt>
                <c:pt idx="857">
                  <c:v>5065</c:v>
                </c:pt>
                <c:pt idx="858">
                  <c:v>15856</c:v>
                </c:pt>
                <c:pt idx="859">
                  <c:v>15260</c:v>
                </c:pt>
                <c:pt idx="860">
                  <c:v>14681</c:v>
                </c:pt>
                <c:pt idx="861">
                  <c:v>14174</c:v>
                </c:pt>
                <c:pt idx="862">
                  <c:v>13573</c:v>
                </c:pt>
                <c:pt idx="863">
                  <c:v>12996</c:v>
                </c:pt>
                <c:pt idx="864">
                  <c:v>12436</c:v>
                </c:pt>
                <c:pt idx="865">
                  <c:v>11905</c:v>
                </c:pt>
                <c:pt idx="866">
                  <c:v>11243</c:v>
                </c:pt>
                <c:pt idx="867">
                  <c:v>10711</c:v>
                </c:pt>
                <c:pt idx="868">
                  <c:v>10201</c:v>
                </c:pt>
                <c:pt idx="869">
                  <c:v>9662</c:v>
                </c:pt>
                <c:pt idx="870">
                  <c:v>9037</c:v>
                </c:pt>
                <c:pt idx="871">
                  <c:v>8507</c:v>
                </c:pt>
                <c:pt idx="872">
                  <c:v>7834</c:v>
                </c:pt>
                <c:pt idx="873">
                  <c:v>7221</c:v>
                </c:pt>
                <c:pt idx="874">
                  <c:v>6641</c:v>
                </c:pt>
                <c:pt idx="875">
                  <c:v>6109</c:v>
                </c:pt>
                <c:pt idx="876">
                  <c:v>5532</c:v>
                </c:pt>
                <c:pt idx="877">
                  <c:v>19114</c:v>
                </c:pt>
                <c:pt idx="878">
                  <c:v>18549</c:v>
                </c:pt>
                <c:pt idx="879">
                  <c:v>17907</c:v>
                </c:pt>
                <c:pt idx="880">
                  <c:v>17310</c:v>
                </c:pt>
                <c:pt idx="881">
                  <c:v>16758</c:v>
                </c:pt>
                <c:pt idx="882">
                  <c:v>16163</c:v>
                </c:pt>
                <c:pt idx="883">
                  <c:v>15582</c:v>
                </c:pt>
                <c:pt idx="884">
                  <c:v>14958</c:v>
                </c:pt>
                <c:pt idx="885">
                  <c:v>14390</c:v>
                </c:pt>
                <c:pt idx="886">
                  <c:v>13892</c:v>
                </c:pt>
                <c:pt idx="887">
                  <c:v>13417</c:v>
                </c:pt>
                <c:pt idx="888">
                  <c:v>12854</c:v>
                </c:pt>
                <c:pt idx="889">
                  <c:v>12295</c:v>
                </c:pt>
                <c:pt idx="890">
                  <c:v>11687</c:v>
                </c:pt>
                <c:pt idx="891">
                  <c:v>11133</c:v>
                </c:pt>
                <c:pt idx="892">
                  <c:v>10598</c:v>
                </c:pt>
                <c:pt idx="893">
                  <c:v>10023</c:v>
                </c:pt>
                <c:pt idx="894">
                  <c:v>9493</c:v>
                </c:pt>
                <c:pt idx="895">
                  <c:v>9006</c:v>
                </c:pt>
                <c:pt idx="896">
                  <c:v>8420</c:v>
                </c:pt>
                <c:pt idx="897">
                  <c:v>7769</c:v>
                </c:pt>
                <c:pt idx="898">
                  <c:v>7230</c:v>
                </c:pt>
                <c:pt idx="899">
                  <c:v>6677</c:v>
                </c:pt>
                <c:pt idx="900">
                  <c:v>6101</c:v>
                </c:pt>
                <c:pt idx="901">
                  <c:v>5239</c:v>
                </c:pt>
                <c:pt idx="902">
                  <c:v>14494</c:v>
                </c:pt>
                <c:pt idx="903">
                  <c:v>13612</c:v>
                </c:pt>
                <c:pt idx="904">
                  <c:v>12685</c:v>
                </c:pt>
                <c:pt idx="905">
                  <c:v>11819</c:v>
                </c:pt>
                <c:pt idx="906">
                  <c:v>10967</c:v>
                </c:pt>
                <c:pt idx="907">
                  <c:v>10074</c:v>
                </c:pt>
                <c:pt idx="908">
                  <c:v>9206</c:v>
                </c:pt>
                <c:pt idx="909">
                  <c:v>8342</c:v>
                </c:pt>
                <c:pt idx="910">
                  <c:v>7478</c:v>
                </c:pt>
                <c:pt idx="911">
                  <c:v>6592</c:v>
                </c:pt>
                <c:pt idx="912">
                  <c:v>5702</c:v>
                </c:pt>
                <c:pt idx="913">
                  <c:v>15518</c:v>
                </c:pt>
                <c:pt idx="914">
                  <c:v>14642</c:v>
                </c:pt>
                <c:pt idx="915">
                  <c:v>13747</c:v>
                </c:pt>
                <c:pt idx="916">
                  <c:v>12861</c:v>
                </c:pt>
                <c:pt idx="917">
                  <c:v>11968</c:v>
                </c:pt>
                <c:pt idx="918">
                  <c:v>11129</c:v>
                </c:pt>
                <c:pt idx="919">
                  <c:v>10265</c:v>
                </c:pt>
                <c:pt idx="920">
                  <c:v>9376</c:v>
                </c:pt>
                <c:pt idx="921">
                  <c:v>8483</c:v>
                </c:pt>
                <c:pt idx="922">
                  <c:v>7594</c:v>
                </c:pt>
                <c:pt idx="923">
                  <c:v>6728</c:v>
                </c:pt>
                <c:pt idx="924">
                  <c:v>5861</c:v>
                </c:pt>
                <c:pt idx="925">
                  <c:v>5011</c:v>
                </c:pt>
                <c:pt idx="926">
                  <c:v>17682</c:v>
                </c:pt>
                <c:pt idx="927">
                  <c:v>16846</c:v>
                </c:pt>
                <c:pt idx="928">
                  <c:v>15964</c:v>
                </c:pt>
                <c:pt idx="929">
                  <c:v>15125</c:v>
                </c:pt>
                <c:pt idx="930">
                  <c:v>14307</c:v>
                </c:pt>
                <c:pt idx="931">
                  <c:v>13437</c:v>
                </c:pt>
                <c:pt idx="932">
                  <c:v>12576</c:v>
                </c:pt>
                <c:pt idx="933">
                  <c:v>11736</c:v>
                </c:pt>
                <c:pt idx="934">
                  <c:v>10853</c:v>
                </c:pt>
                <c:pt idx="935">
                  <c:v>9973</c:v>
                </c:pt>
                <c:pt idx="936">
                  <c:v>9128</c:v>
                </c:pt>
                <c:pt idx="937">
                  <c:v>8223</c:v>
                </c:pt>
                <c:pt idx="938">
                  <c:v>7302</c:v>
                </c:pt>
                <c:pt idx="939">
                  <c:v>6381</c:v>
                </c:pt>
                <c:pt idx="940">
                  <c:v>5532</c:v>
                </c:pt>
                <c:pt idx="941">
                  <c:v>14706</c:v>
                </c:pt>
                <c:pt idx="942">
                  <c:v>13812</c:v>
                </c:pt>
                <c:pt idx="943">
                  <c:v>12963</c:v>
                </c:pt>
                <c:pt idx="944">
                  <c:v>12119</c:v>
                </c:pt>
                <c:pt idx="945">
                  <c:v>11288</c:v>
                </c:pt>
                <c:pt idx="946">
                  <c:v>10459</c:v>
                </c:pt>
                <c:pt idx="947">
                  <c:v>9548</c:v>
                </c:pt>
                <c:pt idx="948">
                  <c:v>8698</c:v>
                </c:pt>
                <c:pt idx="949">
                  <c:v>7827</c:v>
                </c:pt>
                <c:pt idx="950">
                  <c:v>6984</c:v>
                </c:pt>
                <c:pt idx="951">
                  <c:v>6125</c:v>
                </c:pt>
                <c:pt idx="952">
                  <c:v>5219</c:v>
                </c:pt>
                <c:pt idx="953">
                  <c:v>14794</c:v>
                </c:pt>
                <c:pt idx="954">
                  <c:v>13908</c:v>
                </c:pt>
                <c:pt idx="955">
                  <c:v>13096</c:v>
                </c:pt>
                <c:pt idx="956">
                  <c:v>12194</c:v>
                </c:pt>
                <c:pt idx="957">
                  <c:v>11297</c:v>
                </c:pt>
                <c:pt idx="958">
                  <c:v>10426</c:v>
                </c:pt>
                <c:pt idx="959">
                  <c:v>9566</c:v>
                </c:pt>
                <c:pt idx="960">
                  <c:v>8746</c:v>
                </c:pt>
                <c:pt idx="961">
                  <c:v>7873</c:v>
                </c:pt>
                <c:pt idx="962">
                  <c:v>7002</c:v>
                </c:pt>
                <c:pt idx="963">
                  <c:v>6071</c:v>
                </c:pt>
                <c:pt idx="964">
                  <c:v>5203</c:v>
                </c:pt>
                <c:pt idx="965">
                  <c:v>14940</c:v>
                </c:pt>
                <c:pt idx="966">
                  <c:v>14084</c:v>
                </c:pt>
                <c:pt idx="967">
                  <c:v>13194</c:v>
                </c:pt>
                <c:pt idx="968">
                  <c:v>12344</c:v>
                </c:pt>
                <c:pt idx="969">
                  <c:v>11476</c:v>
                </c:pt>
                <c:pt idx="970">
                  <c:v>10548</c:v>
                </c:pt>
                <c:pt idx="971">
                  <c:v>9700</c:v>
                </c:pt>
                <c:pt idx="972">
                  <c:v>8844</c:v>
                </c:pt>
                <c:pt idx="973">
                  <c:v>7974</c:v>
                </c:pt>
                <c:pt idx="974">
                  <c:v>7121</c:v>
                </c:pt>
                <c:pt idx="975">
                  <c:v>6279</c:v>
                </c:pt>
                <c:pt idx="976">
                  <c:v>5432</c:v>
                </c:pt>
                <c:pt idx="977">
                  <c:v>18720</c:v>
                </c:pt>
                <c:pt idx="978">
                  <c:v>17836</c:v>
                </c:pt>
                <c:pt idx="979">
                  <c:v>16978</c:v>
                </c:pt>
                <c:pt idx="980">
                  <c:v>16109</c:v>
                </c:pt>
                <c:pt idx="981">
                  <c:v>15292</c:v>
                </c:pt>
                <c:pt idx="982">
                  <c:v>14426</c:v>
                </c:pt>
                <c:pt idx="983">
                  <c:v>13595</c:v>
                </c:pt>
                <c:pt idx="984">
                  <c:v>12723</c:v>
                </c:pt>
                <c:pt idx="985">
                  <c:v>11868</c:v>
                </c:pt>
                <c:pt idx="986">
                  <c:v>11010</c:v>
                </c:pt>
                <c:pt idx="987">
                  <c:v>10148</c:v>
                </c:pt>
                <c:pt idx="988">
                  <c:v>9256</c:v>
                </c:pt>
                <c:pt idx="989">
                  <c:v>8423</c:v>
                </c:pt>
                <c:pt idx="990">
                  <c:v>7520</c:v>
                </c:pt>
                <c:pt idx="991">
                  <c:v>6606</c:v>
                </c:pt>
                <c:pt idx="992">
                  <c:v>5722</c:v>
                </c:pt>
                <c:pt idx="993">
                  <c:v>17081</c:v>
                </c:pt>
                <c:pt idx="994">
                  <c:v>16237</c:v>
                </c:pt>
                <c:pt idx="995">
                  <c:v>15399</c:v>
                </c:pt>
                <c:pt idx="996">
                  <c:v>14557</c:v>
                </c:pt>
                <c:pt idx="997">
                  <c:v>13644</c:v>
                </c:pt>
                <c:pt idx="998">
                  <c:v>13062</c:v>
                </c:pt>
                <c:pt idx="999">
                  <c:v>12453</c:v>
                </c:pt>
                <c:pt idx="1000">
                  <c:v>11831</c:v>
                </c:pt>
                <c:pt idx="1001">
                  <c:v>11253</c:v>
                </c:pt>
                <c:pt idx="1002">
                  <c:v>10734</c:v>
                </c:pt>
                <c:pt idx="1003">
                  <c:v>10140</c:v>
                </c:pt>
                <c:pt idx="1004">
                  <c:v>9558</c:v>
                </c:pt>
                <c:pt idx="1005">
                  <c:v>8938</c:v>
                </c:pt>
                <c:pt idx="1006">
                  <c:v>8368</c:v>
                </c:pt>
                <c:pt idx="1007">
                  <c:v>7865</c:v>
                </c:pt>
                <c:pt idx="1008">
                  <c:v>7233</c:v>
                </c:pt>
                <c:pt idx="1009">
                  <c:v>6651</c:v>
                </c:pt>
                <c:pt idx="1010">
                  <c:v>6065</c:v>
                </c:pt>
                <c:pt idx="1011">
                  <c:v>5439</c:v>
                </c:pt>
                <c:pt idx="1012">
                  <c:v>17339</c:v>
                </c:pt>
                <c:pt idx="1013">
                  <c:v>16808</c:v>
                </c:pt>
                <c:pt idx="1014">
                  <c:v>16244</c:v>
                </c:pt>
                <c:pt idx="1015">
                  <c:v>15626</c:v>
                </c:pt>
                <c:pt idx="1016">
                  <c:v>15083</c:v>
                </c:pt>
                <c:pt idx="1017">
                  <c:v>14498</c:v>
                </c:pt>
                <c:pt idx="1018">
                  <c:v>13971</c:v>
                </c:pt>
                <c:pt idx="1019">
                  <c:v>13305</c:v>
                </c:pt>
                <c:pt idx="1020">
                  <c:v>12741</c:v>
                </c:pt>
                <c:pt idx="1021">
                  <c:v>12145</c:v>
                </c:pt>
                <c:pt idx="1022">
                  <c:v>11540</c:v>
                </c:pt>
                <c:pt idx="1023">
                  <c:v>11008</c:v>
                </c:pt>
                <c:pt idx="1024">
                  <c:v>10398</c:v>
                </c:pt>
                <c:pt idx="1025">
                  <c:v>9819</c:v>
                </c:pt>
                <c:pt idx="1026">
                  <c:v>9231</c:v>
                </c:pt>
                <c:pt idx="1027">
                  <c:v>8633</c:v>
                </c:pt>
                <c:pt idx="1028">
                  <c:v>7993</c:v>
                </c:pt>
                <c:pt idx="1029">
                  <c:v>7425</c:v>
                </c:pt>
                <c:pt idx="1030">
                  <c:v>6846</c:v>
                </c:pt>
                <c:pt idx="1031">
                  <c:v>6232</c:v>
                </c:pt>
                <c:pt idx="1032">
                  <c:v>5683</c:v>
                </c:pt>
                <c:pt idx="1033">
                  <c:v>5104</c:v>
                </c:pt>
                <c:pt idx="1034">
                  <c:v>17146</c:v>
                </c:pt>
                <c:pt idx="1035">
                  <c:v>16555</c:v>
                </c:pt>
                <c:pt idx="1036">
                  <c:v>16016</c:v>
                </c:pt>
                <c:pt idx="1037">
                  <c:v>15391</c:v>
                </c:pt>
                <c:pt idx="1038">
                  <c:v>14818</c:v>
                </c:pt>
                <c:pt idx="1039">
                  <c:v>14147</c:v>
                </c:pt>
                <c:pt idx="1040">
                  <c:v>13615</c:v>
                </c:pt>
                <c:pt idx="1041">
                  <c:v>13072</c:v>
                </c:pt>
                <c:pt idx="1042">
                  <c:v>12478</c:v>
                </c:pt>
                <c:pt idx="1043">
                  <c:v>11966</c:v>
                </c:pt>
                <c:pt idx="1044">
                  <c:v>11381</c:v>
                </c:pt>
                <c:pt idx="1045">
                  <c:v>10868</c:v>
                </c:pt>
                <c:pt idx="1046">
                  <c:v>10328</c:v>
                </c:pt>
                <c:pt idx="1047">
                  <c:v>9768</c:v>
                </c:pt>
                <c:pt idx="1048">
                  <c:v>9160</c:v>
                </c:pt>
                <c:pt idx="1049">
                  <c:v>8603</c:v>
                </c:pt>
                <c:pt idx="1050">
                  <c:v>7979</c:v>
                </c:pt>
                <c:pt idx="1051">
                  <c:v>7374</c:v>
                </c:pt>
                <c:pt idx="1052">
                  <c:v>6807</c:v>
                </c:pt>
                <c:pt idx="1053">
                  <c:v>6250</c:v>
                </c:pt>
                <c:pt idx="1054">
                  <c:v>5620</c:v>
                </c:pt>
                <c:pt idx="1055">
                  <c:v>5103</c:v>
                </c:pt>
                <c:pt idx="1056">
                  <c:v>14710</c:v>
                </c:pt>
                <c:pt idx="1057">
                  <c:v>14096</c:v>
                </c:pt>
                <c:pt idx="1058">
                  <c:v>13553</c:v>
                </c:pt>
                <c:pt idx="1059">
                  <c:v>12966</c:v>
                </c:pt>
                <c:pt idx="1060">
                  <c:v>12491</c:v>
                </c:pt>
                <c:pt idx="1061">
                  <c:v>11912</c:v>
                </c:pt>
                <c:pt idx="1062">
                  <c:v>11308</c:v>
                </c:pt>
                <c:pt idx="1063">
                  <c:v>10759</c:v>
                </c:pt>
                <c:pt idx="1064">
                  <c:v>10194</c:v>
                </c:pt>
                <c:pt idx="1065">
                  <c:v>9572</c:v>
                </c:pt>
                <c:pt idx="1066">
                  <c:v>9071</c:v>
                </c:pt>
                <c:pt idx="1067">
                  <c:v>8554</c:v>
                </c:pt>
                <c:pt idx="1068">
                  <c:v>7985</c:v>
                </c:pt>
                <c:pt idx="1069">
                  <c:v>7442</c:v>
                </c:pt>
                <c:pt idx="1070">
                  <c:v>6908</c:v>
                </c:pt>
                <c:pt idx="1071">
                  <c:v>6371</c:v>
                </c:pt>
                <c:pt idx="1072">
                  <c:v>5783</c:v>
                </c:pt>
                <c:pt idx="1073">
                  <c:v>5259</c:v>
                </c:pt>
                <c:pt idx="1074">
                  <c:v>18173</c:v>
                </c:pt>
                <c:pt idx="1075">
                  <c:v>17645</c:v>
                </c:pt>
                <c:pt idx="1076">
                  <c:v>17098</c:v>
                </c:pt>
                <c:pt idx="1077">
                  <c:v>16604</c:v>
                </c:pt>
                <c:pt idx="1078">
                  <c:v>15931</c:v>
                </c:pt>
                <c:pt idx="1079">
                  <c:v>15348</c:v>
                </c:pt>
                <c:pt idx="1080">
                  <c:v>14789</c:v>
                </c:pt>
                <c:pt idx="1081">
                  <c:v>14181</c:v>
                </c:pt>
                <c:pt idx="1082">
                  <c:v>13560</c:v>
                </c:pt>
                <c:pt idx="1083">
                  <c:v>12950</c:v>
                </c:pt>
                <c:pt idx="1084">
                  <c:v>12375</c:v>
                </c:pt>
                <c:pt idx="1085">
                  <c:v>11788</c:v>
                </c:pt>
                <c:pt idx="1086">
                  <c:v>11185</c:v>
                </c:pt>
                <c:pt idx="1087">
                  <c:v>10648</c:v>
                </c:pt>
                <c:pt idx="1088">
                  <c:v>10116</c:v>
                </c:pt>
                <c:pt idx="1089">
                  <c:v>9519</c:v>
                </c:pt>
                <c:pt idx="1090">
                  <c:v>8969</c:v>
                </c:pt>
                <c:pt idx="1091">
                  <c:v>8440</c:v>
                </c:pt>
                <c:pt idx="1092">
                  <c:v>7924</c:v>
                </c:pt>
                <c:pt idx="1093">
                  <c:v>7387</c:v>
                </c:pt>
                <c:pt idx="1094">
                  <c:v>6860</c:v>
                </c:pt>
                <c:pt idx="1095">
                  <c:v>6294</c:v>
                </c:pt>
                <c:pt idx="1096">
                  <c:v>5742</c:v>
                </c:pt>
                <c:pt idx="1097">
                  <c:v>5169</c:v>
                </c:pt>
                <c:pt idx="1098">
                  <c:v>17167</c:v>
                </c:pt>
                <c:pt idx="1099">
                  <c:v>16583</c:v>
                </c:pt>
                <c:pt idx="1100">
                  <c:v>15995</c:v>
                </c:pt>
                <c:pt idx="1101">
                  <c:v>15389</c:v>
                </c:pt>
                <c:pt idx="1102">
                  <c:v>14805</c:v>
                </c:pt>
                <c:pt idx="1103">
                  <c:v>14182</c:v>
                </c:pt>
                <c:pt idx="1104">
                  <c:v>13576</c:v>
                </c:pt>
                <c:pt idx="1105">
                  <c:v>12991</c:v>
                </c:pt>
                <c:pt idx="1106">
                  <c:v>12385</c:v>
                </c:pt>
                <c:pt idx="1107">
                  <c:v>11795</c:v>
                </c:pt>
                <c:pt idx="1108">
                  <c:v>11171</c:v>
                </c:pt>
                <c:pt idx="1109">
                  <c:v>10514</c:v>
                </c:pt>
                <c:pt idx="1110">
                  <c:v>10026</c:v>
                </c:pt>
                <c:pt idx="1111">
                  <c:v>9492</c:v>
                </c:pt>
                <c:pt idx="1112">
                  <c:v>8832</c:v>
                </c:pt>
                <c:pt idx="1113">
                  <c:v>8196</c:v>
                </c:pt>
                <c:pt idx="1114">
                  <c:v>7539</c:v>
                </c:pt>
                <c:pt idx="1115">
                  <c:v>6915</c:v>
                </c:pt>
                <c:pt idx="1116">
                  <c:v>6284</c:v>
                </c:pt>
                <c:pt idx="1117">
                  <c:v>5663</c:v>
                </c:pt>
                <c:pt idx="1118">
                  <c:v>5060</c:v>
                </c:pt>
                <c:pt idx="1119">
                  <c:v>16956</c:v>
                </c:pt>
                <c:pt idx="1120">
                  <c:v>16435</c:v>
                </c:pt>
                <c:pt idx="1121">
                  <c:v>15871</c:v>
                </c:pt>
                <c:pt idx="1122">
                  <c:v>15204</c:v>
                </c:pt>
                <c:pt idx="1123">
                  <c:v>14639</c:v>
                </c:pt>
                <c:pt idx="1124">
                  <c:v>14047</c:v>
                </c:pt>
                <c:pt idx="1125">
                  <c:v>13433</c:v>
                </c:pt>
                <c:pt idx="1126">
                  <c:v>12858</c:v>
                </c:pt>
                <c:pt idx="1127">
                  <c:v>12228</c:v>
                </c:pt>
                <c:pt idx="1128">
                  <c:v>11653</c:v>
                </c:pt>
                <c:pt idx="1129">
                  <c:v>11093</c:v>
                </c:pt>
                <c:pt idx="1130">
                  <c:v>10519</c:v>
                </c:pt>
                <c:pt idx="1131">
                  <c:v>10011</c:v>
                </c:pt>
                <c:pt idx="1132">
                  <c:v>9482</c:v>
                </c:pt>
                <c:pt idx="1133">
                  <c:v>8882</c:v>
                </c:pt>
                <c:pt idx="1134">
                  <c:v>8273</c:v>
                </c:pt>
                <c:pt idx="1135">
                  <c:v>7827</c:v>
                </c:pt>
                <c:pt idx="1136">
                  <c:v>7232</c:v>
                </c:pt>
                <c:pt idx="1137">
                  <c:v>6634</c:v>
                </c:pt>
                <c:pt idx="1138">
                  <c:v>6046</c:v>
                </c:pt>
                <c:pt idx="1139">
                  <c:v>5421</c:v>
                </c:pt>
                <c:pt idx="1140">
                  <c:v>17177</c:v>
                </c:pt>
                <c:pt idx="1141">
                  <c:v>16578</c:v>
                </c:pt>
                <c:pt idx="1142">
                  <c:v>15944</c:v>
                </c:pt>
                <c:pt idx="1143">
                  <c:v>15281</c:v>
                </c:pt>
                <c:pt idx="1144">
                  <c:v>14730</c:v>
                </c:pt>
                <c:pt idx="1145">
                  <c:v>14179</c:v>
                </c:pt>
                <c:pt idx="1146">
                  <c:v>13597</c:v>
                </c:pt>
                <c:pt idx="1147">
                  <c:v>12974</c:v>
                </c:pt>
                <c:pt idx="1148">
                  <c:v>12351</c:v>
                </c:pt>
                <c:pt idx="1149">
                  <c:v>11756</c:v>
                </c:pt>
                <c:pt idx="1150">
                  <c:v>11221</c:v>
                </c:pt>
                <c:pt idx="1151">
                  <c:v>10584</c:v>
                </c:pt>
                <c:pt idx="1152">
                  <c:v>10032</c:v>
                </c:pt>
                <c:pt idx="1153">
                  <c:v>9519</c:v>
                </c:pt>
                <c:pt idx="1154">
                  <c:v>8918</c:v>
                </c:pt>
                <c:pt idx="1155">
                  <c:v>8357</c:v>
                </c:pt>
                <c:pt idx="1156">
                  <c:v>7789</c:v>
                </c:pt>
                <c:pt idx="1157">
                  <c:v>7129</c:v>
                </c:pt>
                <c:pt idx="1158">
                  <c:v>6601</c:v>
                </c:pt>
                <c:pt idx="1159">
                  <c:v>5974</c:v>
                </c:pt>
                <c:pt idx="1160">
                  <c:v>5439</c:v>
                </c:pt>
                <c:pt idx="1161">
                  <c:v>15411</c:v>
                </c:pt>
                <c:pt idx="1162">
                  <c:v>14802</c:v>
                </c:pt>
                <c:pt idx="1163">
                  <c:v>14263</c:v>
                </c:pt>
                <c:pt idx="1164">
                  <c:v>13682</c:v>
                </c:pt>
                <c:pt idx="1165">
                  <c:v>13139</c:v>
                </c:pt>
                <c:pt idx="1166">
                  <c:v>12524</c:v>
                </c:pt>
                <c:pt idx="1167">
                  <c:v>11991</c:v>
                </c:pt>
                <c:pt idx="1168">
                  <c:v>11432</c:v>
                </c:pt>
                <c:pt idx="1169">
                  <c:v>10812</c:v>
                </c:pt>
                <c:pt idx="1170">
                  <c:v>10256</c:v>
                </c:pt>
                <c:pt idx="1171">
                  <c:v>9639</c:v>
                </c:pt>
                <c:pt idx="1172">
                  <c:v>9019</c:v>
                </c:pt>
                <c:pt idx="1173">
                  <c:v>8428</c:v>
                </c:pt>
                <c:pt idx="1174">
                  <c:v>7841</c:v>
                </c:pt>
                <c:pt idx="1175">
                  <c:v>7287</c:v>
                </c:pt>
                <c:pt idx="1176">
                  <c:v>6674</c:v>
                </c:pt>
                <c:pt idx="1177">
                  <c:v>6116</c:v>
                </c:pt>
                <c:pt idx="1178">
                  <c:v>5537</c:v>
                </c:pt>
                <c:pt idx="1179">
                  <c:v>19359</c:v>
                </c:pt>
                <c:pt idx="1180">
                  <c:v>18699</c:v>
                </c:pt>
                <c:pt idx="1181">
                  <c:v>18065</c:v>
                </c:pt>
                <c:pt idx="1182">
                  <c:v>17522</c:v>
                </c:pt>
                <c:pt idx="1183">
                  <c:v>16963</c:v>
                </c:pt>
                <c:pt idx="1184">
                  <c:v>16376</c:v>
                </c:pt>
                <c:pt idx="1185">
                  <c:v>15834</c:v>
                </c:pt>
                <c:pt idx="1186">
                  <c:v>15282</c:v>
                </c:pt>
                <c:pt idx="1187">
                  <c:v>14723</c:v>
                </c:pt>
                <c:pt idx="1188">
                  <c:v>14176</c:v>
                </c:pt>
                <c:pt idx="1189">
                  <c:v>13578</c:v>
                </c:pt>
                <c:pt idx="1190">
                  <c:v>12983</c:v>
                </c:pt>
                <c:pt idx="1191">
                  <c:v>12465</c:v>
                </c:pt>
                <c:pt idx="1192">
                  <c:v>11851</c:v>
                </c:pt>
                <c:pt idx="1193">
                  <c:v>11281</c:v>
                </c:pt>
                <c:pt idx="1194">
                  <c:v>10647</c:v>
                </c:pt>
                <c:pt idx="1195">
                  <c:v>10076</c:v>
                </c:pt>
                <c:pt idx="1196">
                  <c:v>9517</c:v>
                </c:pt>
                <c:pt idx="1197">
                  <c:v>8918</c:v>
                </c:pt>
                <c:pt idx="1198">
                  <c:v>8358</c:v>
                </c:pt>
                <c:pt idx="1199">
                  <c:v>7799</c:v>
                </c:pt>
                <c:pt idx="1200">
                  <c:v>7194</c:v>
                </c:pt>
                <c:pt idx="1201">
                  <c:v>6563</c:v>
                </c:pt>
                <c:pt idx="1202">
                  <c:v>5992</c:v>
                </c:pt>
                <c:pt idx="1203">
                  <c:v>5384</c:v>
                </c:pt>
                <c:pt idx="1204">
                  <c:v>18496</c:v>
                </c:pt>
                <c:pt idx="1205">
                  <c:v>17951</c:v>
                </c:pt>
                <c:pt idx="1206">
                  <c:v>17384</c:v>
                </c:pt>
                <c:pt idx="1207">
                  <c:v>16804</c:v>
                </c:pt>
                <c:pt idx="1208">
                  <c:v>16227</c:v>
                </c:pt>
                <c:pt idx="1209">
                  <c:v>15714</c:v>
                </c:pt>
                <c:pt idx="1210">
                  <c:v>15168</c:v>
                </c:pt>
                <c:pt idx="1211">
                  <c:v>14621</c:v>
                </c:pt>
                <c:pt idx="1212">
                  <c:v>14047</c:v>
                </c:pt>
                <c:pt idx="1213">
                  <c:v>13413</c:v>
                </c:pt>
                <c:pt idx="1214">
                  <c:v>12806</c:v>
                </c:pt>
                <c:pt idx="1215">
                  <c:v>12234</c:v>
                </c:pt>
                <c:pt idx="1216">
                  <c:v>11654</c:v>
                </c:pt>
                <c:pt idx="1217">
                  <c:v>11051</c:v>
                </c:pt>
                <c:pt idx="1218">
                  <c:v>10495</c:v>
                </c:pt>
                <c:pt idx="1219">
                  <c:v>9906</c:v>
                </c:pt>
                <c:pt idx="1220">
                  <c:v>9279</c:v>
                </c:pt>
                <c:pt idx="1221">
                  <c:v>8762</c:v>
                </c:pt>
                <c:pt idx="1222">
                  <c:v>8168</c:v>
                </c:pt>
                <c:pt idx="1223">
                  <c:v>7663</c:v>
                </c:pt>
                <c:pt idx="1224">
                  <c:v>7091</c:v>
                </c:pt>
                <c:pt idx="1225">
                  <c:v>6509</c:v>
                </c:pt>
                <c:pt idx="1226">
                  <c:v>5987</c:v>
                </c:pt>
                <c:pt idx="1227">
                  <c:v>5435</c:v>
                </c:pt>
                <c:pt idx="1228">
                  <c:v>16289</c:v>
                </c:pt>
                <c:pt idx="1229">
                  <c:v>15683</c:v>
                </c:pt>
                <c:pt idx="1230">
                  <c:v>15089</c:v>
                </c:pt>
                <c:pt idx="1231">
                  <c:v>14565</c:v>
                </c:pt>
                <c:pt idx="1232">
                  <c:v>13974</c:v>
                </c:pt>
                <c:pt idx="1233">
                  <c:v>13342</c:v>
                </c:pt>
                <c:pt idx="1234">
                  <c:v>12789</c:v>
                </c:pt>
                <c:pt idx="1235">
                  <c:v>12163</c:v>
                </c:pt>
                <c:pt idx="1236">
                  <c:v>11527</c:v>
                </c:pt>
                <c:pt idx="1237">
                  <c:v>11011</c:v>
                </c:pt>
                <c:pt idx="1238">
                  <c:v>10384</c:v>
                </c:pt>
                <c:pt idx="1239">
                  <c:v>9793</c:v>
                </c:pt>
                <c:pt idx="1240">
                  <c:v>9260</c:v>
                </c:pt>
                <c:pt idx="1241">
                  <c:v>8692</c:v>
                </c:pt>
                <c:pt idx="1242">
                  <c:v>8097</c:v>
                </c:pt>
                <c:pt idx="1243">
                  <c:v>7555</c:v>
                </c:pt>
                <c:pt idx="1244">
                  <c:v>7018</c:v>
                </c:pt>
                <c:pt idx="1245">
                  <c:v>6402</c:v>
                </c:pt>
                <c:pt idx="1246">
                  <c:v>5844</c:v>
                </c:pt>
                <c:pt idx="1247">
                  <c:v>5250</c:v>
                </c:pt>
                <c:pt idx="1248">
                  <c:v>19397</c:v>
                </c:pt>
                <c:pt idx="1249">
                  <c:v>18831</c:v>
                </c:pt>
                <c:pt idx="1250">
                  <c:v>18222</c:v>
                </c:pt>
                <c:pt idx="1251">
                  <c:v>17668</c:v>
                </c:pt>
                <c:pt idx="1252">
                  <c:v>17041</c:v>
                </c:pt>
                <c:pt idx="1253">
                  <c:v>16433</c:v>
                </c:pt>
                <c:pt idx="1254">
                  <c:v>15855</c:v>
                </c:pt>
                <c:pt idx="1255">
                  <c:v>15325</c:v>
                </c:pt>
                <c:pt idx="1256">
                  <c:v>14717</c:v>
                </c:pt>
                <c:pt idx="1257">
                  <c:v>14105</c:v>
                </c:pt>
                <c:pt idx="1258">
                  <c:v>13449</c:v>
                </c:pt>
                <c:pt idx="1259">
                  <c:v>12918</c:v>
                </c:pt>
                <c:pt idx="1260">
                  <c:v>12369</c:v>
                </c:pt>
                <c:pt idx="1261">
                  <c:v>11698</c:v>
                </c:pt>
                <c:pt idx="1262">
                  <c:v>11174</c:v>
                </c:pt>
                <c:pt idx="1263">
                  <c:v>10538</c:v>
                </c:pt>
                <c:pt idx="1264">
                  <c:v>9979</c:v>
                </c:pt>
                <c:pt idx="1265">
                  <c:v>9409</c:v>
                </c:pt>
                <c:pt idx="1266">
                  <c:v>8523</c:v>
                </c:pt>
                <c:pt idx="1267">
                  <c:v>7583</c:v>
                </c:pt>
                <c:pt idx="1268">
                  <c:v>6718</c:v>
                </c:pt>
                <c:pt idx="1269">
                  <c:v>5848</c:v>
                </c:pt>
                <c:pt idx="1270">
                  <c:v>17502</c:v>
                </c:pt>
                <c:pt idx="1271">
                  <c:v>16588</c:v>
                </c:pt>
                <c:pt idx="1272">
                  <c:v>15665</c:v>
                </c:pt>
                <c:pt idx="1273">
                  <c:v>14819</c:v>
                </c:pt>
                <c:pt idx="1274">
                  <c:v>13993</c:v>
                </c:pt>
                <c:pt idx="1275">
                  <c:v>13135</c:v>
                </c:pt>
                <c:pt idx="1276">
                  <c:v>12292</c:v>
                </c:pt>
                <c:pt idx="1277">
                  <c:v>11437</c:v>
                </c:pt>
                <c:pt idx="1278">
                  <c:v>10607</c:v>
                </c:pt>
                <c:pt idx="1279">
                  <c:v>9741</c:v>
                </c:pt>
                <c:pt idx="1280">
                  <c:v>8843</c:v>
                </c:pt>
                <c:pt idx="1281">
                  <c:v>7972</c:v>
                </c:pt>
                <c:pt idx="1282">
                  <c:v>7114</c:v>
                </c:pt>
                <c:pt idx="1283">
                  <c:v>6193</c:v>
                </c:pt>
                <c:pt idx="1284">
                  <c:v>5284</c:v>
                </c:pt>
                <c:pt idx="1285">
                  <c:v>15201</c:v>
                </c:pt>
                <c:pt idx="1286">
                  <c:v>14343</c:v>
                </c:pt>
                <c:pt idx="1287">
                  <c:v>13493</c:v>
                </c:pt>
                <c:pt idx="1288">
                  <c:v>12603</c:v>
                </c:pt>
                <c:pt idx="1289">
                  <c:v>11746</c:v>
                </c:pt>
                <c:pt idx="1290">
                  <c:v>10821</c:v>
                </c:pt>
                <c:pt idx="1291">
                  <c:v>9987</c:v>
                </c:pt>
                <c:pt idx="1292">
                  <c:v>9109</c:v>
                </c:pt>
                <c:pt idx="1293">
                  <c:v>8226</c:v>
                </c:pt>
                <c:pt idx="1294">
                  <c:v>7349</c:v>
                </c:pt>
                <c:pt idx="1295">
                  <c:v>6514</c:v>
                </c:pt>
                <c:pt idx="1296">
                  <c:v>5665</c:v>
                </c:pt>
                <c:pt idx="1297">
                  <c:v>19667</c:v>
                </c:pt>
                <c:pt idx="1298">
                  <c:v>18806</c:v>
                </c:pt>
                <c:pt idx="1299">
                  <c:v>17886</c:v>
                </c:pt>
                <c:pt idx="1300">
                  <c:v>16973</c:v>
                </c:pt>
                <c:pt idx="1301">
                  <c:v>16098</c:v>
                </c:pt>
                <c:pt idx="1302">
                  <c:v>15237</c:v>
                </c:pt>
                <c:pt idx="1303">
                  <c:v>14319</c:v>
                </c:pt>
                <c:pt idx="1304">
                  <c:v>13419</c:v>
                </c:pt>
                <c:pt idx="1305">
                  <c:v>12532</c:v>
                </c:pt>
                <c:pt idx="1306">
                  <c:v>11653</c:v>
                </c:pt>
                <c:pt idx="1307">
                  <c:v>10828</c:v>
                </c:pt>
                <c:pt idx="1308">
                  <c:v>9913</c:v>
                </c:pt>
                <c:pt idx="1309">
                  <c:v>9036</c:v>
                </c:pt>
                <c:pt idx="1310">
                  <c:v>8207</c:v>
                </c:pt>
                <c:pt idx="1311">
                  <c:v>7331</c:v>
                </c:pt>
                <c:pt idx="1312">
                  <c:v>6472</c:v>
                </c:pt>
                <c:pt idx="1313">
                  <c:v>5602</c:v>
                </c:pt>
                <c:pt idx="1314">
                  <c:v>18917</c:v>
                </c:pt>
                <c:pt idx="1315">
                  <c:v>18037</c:v>
                </c:pt>
                <c:pt idx="1316">
                  <c:v>17135</c:v>
                </c:pt>
                <c:pt idx="1317">
                  <c:v>16248</c:v>
                </c:pt>
                <c:pt idx="1318">
                  <c:v>15392</c:v>
                </c:pt>
                <c:pt idx="1319">
                  <c:v>14510</c:v>
                </c:pt>
                <c:pt idx="1320">
                  <c:v>13657</c:v>
                </c:pt>
                <c:pt idx="1321">
                  <c:v>12782</c:v>
                </c:pt>
                <c:pt idx="1322">
                  <c:v>11975</c:v>
                </c:pt>
                <c:pt idx="1323">
                  <c:v>11107</c:v>
                </c:pt>
                <c:pt idx="1324">
                  <c:v>10273</c:v>
                </c:pt>
                <c:pt idx="1325">
                  <c:v>9450</c:v>
                </c:pt>
                <c:pt idx="1326">
                  <c:v>8566</c:v>
                </c:pt>
                <c:pt idx="1327">
                  <c:v>7679</c:v>
                </c:pt>
                <c:pt idx="1328">
                  <c:v>6817</c:v>
                </c:pt>
                <c:pt idx="1329">
                  <c:v>5902</c:v>
                </c:pt>
                <c:pt idx="1330">
                  <c:v>15605</c:v>
                </c:pt>
                <c:pt idx="1331">
                  <c:v>14739</c:v>
                </c:pt>
                <c:pt idx="1332">
                  <c:v>13891</c:v>
                </c:pt>
                <c:pt idx="1333">
                  <c:v>13016</c:v>
                </c:pt>
                <c:pt idx="1334">
                  <c:v>12132</c:v>
                </c:pt>
                <c:pt idx="1335">
                  <c:v>11274</c:v>
                </c:pt>
                <c:pt idx="1336">
                  <c:v>10395</c:v>
                </c:pt>
                <c:pt idx="1337">
                  <c:v>9551</c:v>
                </c:pt>
                <c:pt idx="1338">
                  <c:v>8619</c:v>
                </c:pt>
                <c:pt idx="1339">
                  <c:v>7756</c:v>
                </c:pt>
                <c:pt idx="1340">
                  <c:v>6887</c:v>
                </c:pt>
                <c:pt idx="1341">
                  <c:v>6026</c:v>
                </c:pt>
                <c:pt idx="1342">
                  <c:v>5168</c:v>
                </c:pt>
                <c:pt idx="1343">
                  <c:v>18853</c:v>
                </c:pt>
                <c:pt idx="1344">
                  <c:v>17989</c:v>
                </c:pt>
                <c:pt idx="1345">
                  <c:v>17103</c:v>
                </c:pt>
                <c:pt idx="1346">
                  <c:v>16220</c:v>
                </c:pt>
                <c:pt idx="1347">
                  <c:v>15302</c:v>
                </c:pt>
                <c:pt idx="1348">
                  <c:v>14404</c:v>
                </c:pt>
                <c:pt idx="1349">
                  <c:v>13539</c:v>
                </c:pt>
                <c:pt idx="1350">
                  <c:v>12638</c:v>
                </c:pt>
                <c:pt idx="1351">
                  <c:v>11749</c:v>
                </c:pt>
                <c:pt idx="1352">
                  <c:v>10848</c:v>
                </c:pt>
                <c:pt idx="1353">
                  <c:v>9926</c:v>
                </c:pt>
                <c:pt idx="1354">
                  <c:v>9053</c:v>
                </c:pt>
                <c:pt idx="1355">
                  <c:v>8186</c:v>
                </c:pt>
                <c:pt idx="1356">
                  <c:v>7320</c:v>
                </c:pt>
                <c:pt idx="1357">
                  <c:v>6481</c:v>
                </c:pt>
                <c:pt idx="1358">
                  <c:v>5600</c:v>
                </c:pt>
                <c:pt idx="1359">
                  <c:v>19544</c:v>
                </c:pt>
                <c:pt idx="1360">
                  <c:v>18622</c:v>
                </c:pt>
                <c:pt idx="1361">
                  <c:v>17743</c:v>
                </c:pt>
                <c:pt idx="1362">
                  <c:v>16853</c:v>
                </c:pt>
                <c:pt idx="1363">
                  <c:v>16253</c:v>
                </c:pt>
                <c:pt idx="1364">
                  <c:v>15678</c:v>
                </c:pt>
                <c:pt idx="1365">
                  <c:v>15096</c:v>
                </c:pt>
                <c:pt idx="1366">
                  <c:v>14562</c:v>
                </c:pt>
                <c:pt idx="1367">
                  <c:v>14029</c:v>
                </c:pt>
                <c:pt idx="1368">
                  <c:v>13469</c:v>
                </c:pt>
                <c:pt idx="1369">
                  <c:v>12879</c:v>
                </c:pt>
                <c:pt idx="1370">
                  <c:v>12320</c:v>
                </c:pt>
                <c:pt idx="1371">
                  <c:v>11772</c:v>
                </c:pt>
                <c:pt idx="1372">
                  <c:v>11178</c:v>
                </c:pt>
                <c:pt idx="1373">
                  <c:v>10614</c:v>
                </c:pt>
                <c:pt idx="1374">
                  <c:v>10067</c:v>
                </c:pt>
                <c:pt idx="1375">
                  <c:v>9477</c:v>
                </c:pt>
                <c:pt idx="1376">
                  <c:v>8897</c:v>
                </c:pt>
                <c:pt idx="1377">
                  <c:v>8309</c:v>
                </c:pt>
                <c:pt idx="1378">
                  <c:v>7763</c:v>
                </c:pt>
                <c:pt idx="1379">
                  <c:v>7179</c:v>
                </c:pt>
                <c:pt idx="1380">
                  <c:v>6600</c:v>
                </c:pt>
                <c:pt idx="1381">
                  <c:v>6025</c:v>
                </c:pt>
                <c:pt idx="1382">
                  <c:v>5396</c:v>
                </c:pt>
                <c:pt idx="1383">
                  <c:v>19307</c:v>
                </c:pt>
                <c:pt idx="1384">
                  <c:v>18760</c:v>
                </c:pt>
                <c:pt idx="1385">
                  <c:v>18219</c:v>
                </c:pt>
                <c:pt idx="1386">
                  <c:v>17627</c:v>
                </c:pt>
                <c:pt idx="1387">
                  <c:v>17080</c:v>
                </c:pt>
                <c:pt idx="1388">
                  <c:v>16472</c:v>
                </c:pt>
                <c:pt idx="1389">
                  <c:v>15905</c:v>
                </c:pt>
                <c:pt idx="1390">
                  <c:v>15339</c:v>
                </c:pt>
                <c:pt idx="1391">
                  <c:v>14734</c:v>
                </c:pt>
                <c:pt idx="1392">
                  <c:v>14157</c:v>
                </c:pt>
                <c:pt idx="1393">
                  <c:v>13644</c:v>
                </c:pt>
                <c:pt idx="1394">
                  <c:v>13079</c:v>
                </c:pt>
                <c:pt idx="1395">
                  <c:v>12433</c:v>
                </c:pt>
                <c:pt idx="1396">
                  <c:v>11823</c:v>
                </c:pt>
                <c:pt idx="1397">
                  <c:v>11330</c:v>
                </c:pt>
                <c:pt idx="1398">
                  <c:v>10696</c:v>
                </c:pt>
                <c:pt idx="1399">
                  <c:v>10212</c:v>
                </c:pt>
                <c:pt idx="1400">
                  <c:v>9661</c:v>
                </c:pt>
                <c:pt idx="1401">
                  <c:v>9037</c:v>
                </c:pt>
                <c:pt idx="1402">
                  <c:v>8382</c:v>
                </c:pt>
                <c:pt idx="1403">
                  <c:v>7793</c:v>
                </c:pt>
                <c:pt idx="1404">
                  <c:v>7198</c:v>
                </c:pt>
                <c:pt idx="1405">
                  <c:v>6616</c:v>
                </c:pt>
                <c:pt idx="1406">
                  <c:v>6057</c:v>
                </c:pt>
                <c:pt idx="1407">
                  <c:v>5510</c:v>
                </c:pt>
                <c:pt idx="1408">
                  <c:v>19105</c:v>
                </c:pt>
                <c:pt idx="1409">
                  <c:v>18519</c:v>
                </c:pt>
                <c:pt idx="1410">
                  <c:v>17985</c:v>
                </c:pt>
                <c:pt idx="1411">
                  <c:v>17465</c:v>
                </c:pt>
                <c:pt idx="1412">
                  <c:v>16916</c:v>
                </c:pt>
                <c:pt idx="1413">
                  <c:v>16395</c:v>
                </c:pt>
                <c:pt idx="1414">
                  <c:v>15850</c:v>
                </c:pt>
                <c:pt idx="1415">
                  <c:v>15252</c:v>
                </c:pt>
                <c:pt idx="1416">
                  <c:v>14777</c:v>
                </c:pt>
                <c:pt idx="1417">
                  <c:v>14159</c:v>
                </c:pt>
                <c:pt idx="1418">
                  <c:v>13609</c:v>
                </c:pt>
                <c:pt idx="1419">
                  <c:v>13078</c:v>
                </c:pt>
                <c:pt idx="1420">
                  <c:v>12507</c:v>
                </c:pt>
                <c:pt idx="1421">
                  <c:v>11986</c:v>
                </c:pt>
                <c:pt idx="1422">
                  <c:v>11427</c:v>
                </c:pt>
                <c:pt idx="1423">
                  <c:v>10903</c:v>
                </c:pt>
                <c:pt idx="1424">
                  <c:v>10284</c:v>
                </c:pt>
                <c:pt idx="1425">
                  <c:v>9662</c:v>
                </c:pt>
                <c:pt idx="1426">
                  <c:v>9077</c:v>
                </c:pt>
                <c:pt idx="1427">
                  <c:v>8491</c:v>
                </c:pt>
                <c:pt idx="1428">
                  <c:v>7894</c:v>
                </c:pt>
                <c:pt idx="1429">
                  <c:v>7354</c:v>
                </c:pt>
                <c:pt idx="1430">
                  <c:v>6826</c:v>
                </c:pt>
                <c:pt idx="1431">
                  <c:v>6249</c:v>
                </c:pt>
                <c:pt idx="1432">
                  <c:v>5706</c:v>
                </c:pt>
                <c:pt idx="1433">
                  <c:v>5072</c:v>
                </c:pt>
                <c:pt idx="1434">
                  <c:v>14942</c:v>
                </c:pt>
                <c:pt idx="1435">
                  <c:v>14423</c:v>
                </c:pt>
                <c:pt idx="1436">
                  <c:v>13841</c:v>
                </c:pt>
                <c:pt idx="1437">
                  <c:v>13243</c:v>
                </c:pt>
                <c:pt idx="1438">
                  <c:v>12634</c:v>
                </c:pt>
                <c:pt idx="1439">
                  <c:v>12104</c:v>
                </c:pt>
                <c:pt idx="1440">
                  <c:v>11508</c:v>
                </c:pt>
                <c:pt idx="1441">
                  <c:v>10975</c:v>
                </c:pt>
                <c:pt idx="1442">
                  <c:v>10389</c:v>
                </c:pt>
                <c:pt idx="1443">
                  <c:v>9860</c:v>
                </c:pt>
                <c:pt idx="1444">
                  <c:v>9282</c:v>
                </c:pt>
                <c:pt idx="1445">
                  <c:v>8677</c:v>
                </c:pt>
                <c:pt idx="1446">
                  <c:v>8099</c:v>
                </c:pt>
                <c:pt idx="1447">
                  <c:v>7500</c:v>
                </c:pt>
                <c:pt idx="1448">
                  <c:v>6898</c:v>
                </c:pt>
                <c:pt idx="1449">
                  <c:v>6296</c:v>
                </c:pt>
                <c:pt idx="1450">
                  <c:v>5728</c:v>
                </c:pt>
                <c:pt idx="1451">
                  <c:v>5172</c:v>
                </c:pt>
                <c:pt idx="1452">
                  <c:v>18450</c:v>
                </c:pt>
                <c:pt idx="1453">
                  <c:v>17863</c:v>
                </c:pt>
                <c:pt idx="1454">
                  <c:v>17352</c:v>
                </c:pt>
                <c:pt idx="1455">
                  <c:v>16797</c:v>
                </c:pt>
                <c:pt idx="1456">
                  <c:v>16202</c:v>
                </c:pt>
                <c:pt idx="1457">
                  <c:v>15722</c:v>
                </c:pt>
                <c:pt idx="1458">
                  <c:v>15171</c:v>
                </c:pt>
                <c:pt idx="1459">
                  <c:v>14623</c:v>
                </c:pt>
                <c:pt idx="1460">
                  <c:v>14050</c:v>
                </c:pt>
                <c:pt idx="1461">
                  <c:v>13423</c:v>
                </c:pt>
                <c:pt idx="1462">
                  <c:v>12783</c:v>
                </c:pt>
                <c:pt idx="1463">
                  <c:v>12201</c:v>
                </c:pt>
                <c:pt idx="1464">
                  <c:v>11575</c:v>
                </c:pt>
                <c:pt idx="1465">
                  <c:v>11048</c:v>
                </c:pt>
                <c:pt idx="1466">
                  <c:v>10449</c:v>
                </c:pt>
                <c:pt idx="1467">
                  <c:v>9912</c:v>
                </c:pt>
                <c:pt idx="1468">
                  <c:v>9387</c:v>
                </c:pt>
                <c:pt idx="1469">
                  <c:v>8836</c:v>
                </c:pt>
                <c:pt idx="1470">
                  <c:v>8337</c:v>
                </c:pt>
                <c:pt idx="1471">
                  <c:v>7700</c:v>
                </c:pt>
                <c:pt idx="1472">
                  <c:v>7108</c:v>
                </c:pt>
                <c:pt idx="1473">
                  <c:v>6523</c:v>
                </c:pt>
                <c:pt idx="1474">
                  <c:v>5986</c:v>
                </c:pt>
                <c:pt idx="1475">
                  <c:v>5403</c:v>
                </c:pt>
                <c:pt idx="1476">
                  <c:v>16242</c:v>
                </c:pt>
                <c:pt idx="1477">
                  <c:v>15588</c:v>
                </c:pt>
                <c:pt idx="1478">
                  <c:v>14929</c:v>
                </c:pt>
                <c:pt idx="1479">
                  <c:v>14344</c:v>
                </c:pt>
                <c:pt idx="1480">
                  <c:v>13726</c:v>
                </c:pt>
                <c:pt idx="1481">
                  <c:v>13197</c:v>
                </c:pt>
                <c:pt idx="1482">
                  <c:v>12623</c:v>
                </c:pt>
                <c:pt idx="1483">
                  <c:v>12066</c:v>
                </c:pt>
                <c:pt idx="1484">
                  <c:v>11471</c:v>
                </c:pt>
                <c:pt idx="1485">
                  <c:v>10871</c:v>
                </c:pt>
                <c:pt idx="1486">
                  <c:v>10327</c:v>
                </c:pt>
                <c:pt idx="1487">
                  <c:v>9821</c:v>
                </c:pt>
                <c:pt idx="1488">
                  <c:v>9261</c:v>
                </c:pt>
                <c:pt idx="1489">
                  <c:v>8700</c:v>
                </c:pt>
                <c:pt idx="1490">
                  <c:v>8127</c:v>
                </c:pt>
                <c:pt idx="1491">
                  <c:v>7594</c:v>
                </c:pt>
                <c:pt idx="1492">
                  <c:v>7048</c:v>
                </c:pt>
                <c:pt idx="1493">
                  <c:v>6435</c:v>
                </c:pt>
                <c:pt idx="1494">
                  <c:v>5845</c:v>
                </c:pt>
                <c:pt idx="1495">
                  <c:v>5327</c:v>
                </c:pt>
                <c:pt idx="1496">
                  <c:v>17023</c:v>
                </c:pt>
                <c:pt idx="1497">
                  <c:v>16474</c:v>
                </c:pt>
                <c:pt idx="1498">
                  <c:v>15946</c:v>
                </c:pt>
                <c:pt idx="1499">
                  <c:v>15350</c:v>
                </c:pt>
                <c:pt idx="1500">
                  <c:v>14775</c:v>
                </c:pt>
                <c:pt idx="1501">
                  <c:v>14191</c:v>
                </c:pt>
                <c:pt idx="1502">
                  <c:v>13656</c:v>
                </c:pt>
                <c:pt idx="1503">
                  <c:v>13059</c:v>
                </c:pt>
                <c:pt idx="1504">
                  <c:v>12484</c:v>
                </c:pt>
                <c:pt idx="1505">
                  <c:v>11842</c:v>
                </c:pt>
                <c:pt idx="1506">
                  <c:v>11257</c:v>
                </c:pt>
                <c:pt idx="1507">
                  <c:v>10669</c:v>
                </c:pt>
                <c:pt idx="1508">
                  <c:v>10081</c:v>
                </c:pt>
                <c:pt idx="1509">
                  <c:v>9494</c:v>
                </c:pt>
                <c:pt idx="1510">
                  <c:v>8929</c:v>
                </c:pt>
                <c:pt idx="1511">
                  <c:v>8342</c:v>
                </c:pt>
                <c:pt idx="1512">
                  <c:v>7751</c:v>
                </c:pt>
                <c:pt idx="1513">
                  <c:v>7158</c:v>
                </c:pt>
                <c:pt idx="1514">
                  <c:v>6602</c:v>
                </c:pt>
                <c:pt idx="1515">
                  <c:v>6001</c:v>
                </c:pt>
                <c:pt idx="1516">
                  <c:v>5491</c:v>
                </c:pt>
                <c:pt idx="1517">
                  <c:v>17148</c:v>
                </c:pt>
                <c:pt idx="1518">
                  <c:v>16588</c:v>
                </c:pt>
                <c:pt idx="1519">
                  <c:v>15944</c:v>
                </c:pt>
                <c:pt idx="1520">
                  <c:v>15398</c:v>
                </c:pt>
                <c:pt idx="1521">
                  <c:v>14814</c:v>
                </c:pt>
                <c:pt idx="1522">
                  <c:v>14242</c:v>
                </c:pt>
                <c:pt idx="1523">
                  <c:v>13628</c:v>
                </c:pt>
                <c:pt idx="1524">
                  <c:v>13082</c:v>
                </c:pt>
                <c:pt idx="1525">
                  <c:v>12459</c:v>
                </c:pt>
                <c:pt idx="1526">
                  <c:v>11909</c:v>
                </c:pt>
                <c:pt idx="1527">
                  <c:v>11356</c:v>
                </c:pt>
                <c:pt idx="1528">
                  <c:v>10774</c:v>
                </c:pt>
                <c:pt idx="1529">
                  <c:v>10220</c:v>
                </c:pt>
                <c:pt idx="1530">
                  <c:v>9698</c:v>
                </c:pt>
                <c:pt idx="1531">
                  <c:v>9245</c:v>
                </c:pt>
                <c:pt idx="1532">
                  <c:v>8741</c:v>
                </c:pt>
                <c:pt idx="1533">
                  <c:v>8139</c:v>
                </c:pt>
                <c:pt idx="1534">
                  <c:v>7546</c:v>
                </c:pt>
                <c:pt idx="1535">
                  <c:v>7037</c:v>
                </c:pt>
                <c:pt idx="1536">
                  <c:v>6468</c:v>
                </c:pt>
                <c:pt idx="1537">
                  <c:v>5861</c:v>
                </c:pt>
                <c:pt idx="1538">
                  <c:v>5249</c:v>
                </c:pt>
                <c:pt idx="1539">
                  <c:v>16667</c:v>
                </c:pt>
                <c:pt idx="1540">
                  <c:v>16079</c:v>
                </c:pt>
                <c:pt idx="1541">
                  <c:v>15508</c:v>
                </c:pt>
                <c:pt idx="1542">
                  <c:v>15010</c:v>
                </c:pt>
                <c:pt idx="1543">
                  <c:v>14362</c:v>
                </c:pt>
                <c:pt idx="1544">
                  <c:v>13832</c:v>
                </c:pt>
                <c:pt idx="1545">
                  <c:v>13188</c:v>
                </c:pt>
                <c:pt idx="1546">
                  <c:v>12648</c:v>
                </c:pt>
                <c:pt idx="1547">
                  <c:v>12046</c:v>
                </c:pt>
                <c:pt idx="1548">
                  <c:v>11500</c:v>
                </c:pt>
                <c:pt idx="1549">
                  <c:v>11070</c:v>
                </c:pt>
                <c:pt idx="1550">
                  <c:v>10556</c:v>
                </c:pt>
                <c:pt idx="1551">
                  <c:v>10026</c:v>
                </c:pt>
                <c:pt idx="1552">
                  <c:v>9416</c:v>
                </c:pt>
                <c:pt idx="1553">
                  <c:v>8785</c:v>
                </c:pt>
                <c:pt idx="1554">
                  <c:v>8196</c:v>
                </c:pt>
                <c:pt idx="1555">
                  <c:v>7630</c:v>
                </c:pt>
                <c:pt idx="1556">
                  <c:v>7003</c:v>
                </c:pt>
                <c:pt idx="1557">
                  <c:v>6441</c:v>
                </c:pt>
                <c:pt idx="1558">
                  <c:v>5842</c:v>
                </c:pt>
                <c:pt idx="1559">
                  <c:v>5301</c:v>
                </c:pt>
                <c:pt idx="1560">
                  <c:v>15350</c:v>
                </c:pt>
                <c:pt idx="1561">
                  <c:v>14770</c:v>
                </c:pt>
                <c:pt idx="1562">
                  <c:v>14216</c:v>
                </c:pt>
                <c:pt idx="1563">
                  <c:v>13659</c:v>
                </c:pt>
                <c:pt idx="1564">
                  <c:v>13084</c:v>
                </c:pt>
                <c:pt idx="1565">
                  <c:v>12562</c:v>
                </c:pt>
                <c:pt idx="1566">
                  <c:v>11990</c:v>
                </c:pt>
                <c:pt idx="1567">
                  <c:v>11419</c:v>
                </c:pt>
                <c:pt idx="1568">
                  <c:v>10869</c:v>
                </c:pt>
                <c:pt idx="1569">
                  <c:v>10326</c:v>
                </c:pt>
                <c:pt idx="1570">
                  <c:v>9744</c:v>
                </c:pt>
                <c:pt idx="1571">
                  <c:v>9202</c:v>
                </c:pt>
                <c:pt idx="1572">
                  <c:v>8572</c:v>
                </c:pt>
                <c:pt idx="1573">
                  <c:v>8096</c:v>
                </c:pt>
                <c:pt idx="1574">
                  <c:v>7573</c:v>
                </c:pt>
                <c:pt idx="1575">
                  <c:v>6960</c:v>
                </c:pt>
                <c:pt idx="1576">
                  <c:v>6450</c:v>
                </c:pt>
                <c:pt idx="1577">
                  <c:v>5819</c:v>
                </c:pt>
                <c:pt idx="1578">
                  <c:v>5233</c:v>
                </c:pt>
                <c:pt idx="1579">
                  <c:v>19462</c:v>
                </c:pt>
                <c:pt idx="1580">
                  <c:v>18899</c:v>
                </c:pt>
                <c:pt idx="1581">
                  <c:v>18325</c:v>
                </c:pt>
                <c:pt idx="1582">
                  <c:v>17758</c:v>
                </c:pt>
                <c:pt idx="1583">
                  <c:v>17189</c:v>
                </c:pt>
                <c:pt idx="1584">
                  <c:v>16638</c:v>
                </c:pt>
                <c:pt idx="1585">
                  <c:v>16082</c:v>
                </c:pt>
                <c:pt idx="1586">
                  <c:v>15462</c:v>
                </c:pt>
                <c:pt idx="1587">
                  <c:v>14875</c:v>
                </c:pt>
                <c:pt idx="1588">
                  <c:v>14339</c:v>
                </c:pt>
                <c:pt idx="1589">
                  <c:v>13829</c:v>
                </c:pt>
                <c:pt idx="1590">
                  <c:v>13278</c:v>
                </c:pt>
                <c:pt idx="1591">
                  <c:v>12668</c:v>
                </c:pt>
                <c:pt idx="1592">
                  <c:v>12118</c:v>
                </c:pt>
                <c:pt idx="1593">
                  <c:v>11526</c:v>
                </c:pt>
                <c:pt idx="1594">
                  <c:v>10893</c:v>
                </c:pt>
                <c:pt idx="1595">
                  <c:v>10287</c:v>
                </c:pt>
                <c:pt idx="1596">
                  <c:v>9706</c:v>
                </c:pt>
                <c:pt idx="1597">
                  <c:v>9110</c:v>
                </c:pt>
                <c:pt idx="1598">
                  <c:v>8520</c:v>
                </c:pt>
                <c:pt idx="1599">
                  <c:v>7968</c:v>
                </c:pt>
                <c:pt idx="1600">
                  <c:v>7381</c:v>
                </c:pt>
                <c:pt idx="1601">
                  <c:v>6803</c:v>
                </c:pt>
                <c:pt idx="1602">
                  <c:v>6285</c:v>
                </c:pt>
                <c:pt idx="1603">
                  <c:v>5660</c:v>
                </c:pt>
                <c:pt idx="1604">
                  <c:v>5087</c:v>
                </c:pt>
                <c:pt idx="1605">
                  <c:v>16885</c:v>
                </c:pt>
                <c:pt idx="1606">
                  <c:v>16328</c:v>
                </c:pt>
                <c:pt idx="1607">
                  <c:v>15709</c:v>
                </c:pt>
                <c:pt idx="1608">
                  <c:v>15171</c:v>
                </c:pt>
                <c:pt idx="1609">
                  <c:v>14604</c:v>
                </c:pt>
                <c:pt idx="1610">
                  <c:v>14026</c:v>
                </c:pt>
                <c:pt idx="1611">
                  <c:v>13488</c:v>
                </c:pt>
                <c:pt idx="1612">
                  <c:v>12847</c:v>
                </c:pt>
                <c:pt idx="1613">
                  <c:v>12249</c:v>
                </c:pt>
                <c:pt idx="1614">
                  <c:v>11669</c:v>
                </c:pt>
                <c:pt idx="1615">
                  <c:v>11007</c:v>
                </c:pt>
                <c:pt idx="1616">
                  <c:v>10414</c:v>
                </c:pt>
                <c:pt idx="1617">
                  <c:v>9870</c:v>
                </c:pt>
                <c:pt idx="1618">
                  <c:v>9274</c:v>
                </c:pt>
                <c:pt idx="1619">
                  <c:v>8632</c:v>
                </c:pt>
                <c:pt idx="1620">
                  <c:v>8036</c:v>
                </c:pt>
                <c:pt idx="1621">
                  <c:v>7475</c:v>
                </c:pt>
                <c:pt idx="1622">
                  <c:v>6850</c:v>
                </c:pt>
                <c:pt idx="1623">
                  <c:v>6251</c:v>
                </c:pt>
                <c:pt idx="1624">
                  <c:v>5657</c:v>
                </c:pt>
                <c:pt idx="1625">
                  <c:v>5119</c:v>
                </c:pt>
                <c:pt idx="1626">
                  <c:v>19098</c:v>
                </c:pt>
                <c:pt idx="1627">
                  <c:v>18466</c:v>
                </c:pt>
                <c:pt idx="1628">
                  <c:v>17916</c:v>
                </c:pt>
                <c:pt idx="1629">
                  <c:v>17273</c:v>
                </c:pt>
                <c:pt idx="1630">
                  <c:v>16648</c:v>
                </c:pt>
                <c:pt idx="1631">
                  <c:v>16133</c:v>
                </c:pt>
                <c:pt idx="1632">
                  <c:v>15277</c:v>
                </c:pt>
                <c:pt idx="1633">
                  <c:v>14373</c:v>
                </c:pt>
                <c:pt idx="1634">
                  <c:v>13571</c:v>
                </c:pt>
                <c:pt idx="1635">
                  <c:v>12697</c:v>
                </c:pt>
                <c:pt idx="1636">
                  <c:v>11791</c:v>
                </c:pt>
                <c:pt idx="1637">
                  <c:v>10911</c:v>
                </c:pt>
                <c:pt idx="1638">
                  <c:v>10057</c:v>
                </c:pt>
                <c:pt idx="1639">
                  <c:v>9197</c:v>
                </c:pt>
                <c:pt idx="1640">
                  <c:v>8339</c:v>
                </c:pt>
                <c:pt idx="1641">
                  <c:v>7453</c:v>
                </c:pt>
                <c:pt idx="1642">
                  <c:v>6538</c:v>
                </c:pt>
                <c:pt idx="1643">
                  <c:v>5675</c:v>
                </c:pt>
                <c:pt idx="1644">
                  <c:v>15094</c:v>
                </c:pt>
                <c:pt idx="1645">
                  <c:v>14153</c:v>
                </c:pt>
                <c:pt idx="1646">
                  <c:v>13300</c:v>
                </c:pt>
                <c:pt idx="1647">
                  <c:v>12471</c:v>
                </c:pt>
                <c:pt idx="1648">
                  <c:v>11608</c:v>
                </c:pt>
                <c:pt idx="1649">
                  <c:v>10730</c:v>
                </c:pt>
                <c:pt idx="1650">
                  <c:v>9833</c:v>
                </c:pt>
                <c:pt idx="1651">
                  <c:v>8971</c:v>
                </c:pt>
                <c:pt idx="1652">
                  <c:v>8078</c:v>
                </c:pt>
                <c:pt idx="1653">
                  <c:v>7174</c:v>
                </c:pt>
                <c:pt idx="1654">
                  <c:v>6266</c:v>
                </c:pt>
                <c:pt idx="1655">
                  <c:v>5361</c:v>
                </c:pt>
                <c:pt idx="1656">
                  <c:v>18071</c:v>
                </c:pt>
                <c:pt idx="1657">
                  <c:v>17227</c:v>
                </c:pt>
                <c:pt idx="1658">
                  <c:v>16372</c:v>
                </c:pt>
                <c:pt idx="1659">
                  <c:v>15534</c:v>
                </c:pt>
                <c:pt idx="1660">
                  <c:v>14657</c:v>
                </c:pt>
                <c:pt idx="1661">
                  <c:v>13854</c:v>
                </c:pt>
                <c:pt idx="1662">
                  <c:v>12982</c:v>
                </c:pt>
                <c:pt idx="1663">
                  <c:v>12082</c:v>
                </c:pt>
                <c:pt idx="1664">
                  <c:v>11200</c:v>
                </c:pt>
                <c:pt idx="1665">
                  <c:v>10301</c:v>
                </c:pt>
                <c:pt idx="1666">
                  <c:v>9343</c:v>
                </c:pt>
                <c:pt idx="1667">
                  <c:v>8457</c:v>
                </c:pt>
                <c:pt idx="1668">
                  <c:v>7599</c:v>
                </c:pt>
                <c:pt idx="1669">
                  <c:v>6710</c:v>
                </c:pt>
                <c:pt idx="1670">
                  <c:v>5841</c:v>
                </c:pt>
                <c:pt idx="1671">
                  <c:v>19444</c:v>
                </c:pt>
                <c:pt idx="1672">
                  <c:v>18557</c:v>
                </c:pt>
                <c:pt idx="1673">
                  <c:v>17642</c:v>
                </c:pt>
                <c:pt idx="1674">
                  <c:v>16778</c:v>
                </c:pt>
                <c:pt idx="1675">
                  <c:v>15924</c:v>
                </c:pt>
                <c:pt idx="1676">
                  <c:v>15074</c:v>
                </c:pt>
                <c:pt idx="1677">
                  <c:v>14207</c:v>
                </c:pt>
                <c:pt idx="1678">
                  <c:v>13333</c:v>
                </c:pt>
                <c:pt idx="1679">
                  <c:v>12446</c:v>
                </c:pt>
                <c:pt idx="1680">
                  <c:v>11581</c:v>
                </c:pt>
                <c:pt idx="1681">
                  <c:v>10671</c:v>
                </c:pt>
                <c:pt idx="1682">
                  <c:v>9774</c:v>
                </c:pt>
                <c:pt idx="1683">
                  <c:v>8918</c:v>
                </c:pt>
                <c:pt idx="1684">
                  <c:v>8055</c:v>
                </c:pt>
                <c:pt idx="1685">
                  <c:v>7141</c:v>
                </c:pt>
                <c:pt idx="1686">
                  <c:v>6275</c:v>
                </c:pt>
                <c:pt idx="1687">
                  <c:v>5416</c:v>
                </c:pt>
                <c:pt idx="1688">
                  <c:v>17851</c:v>
                </c:pt>
                <c:pt idx="1689">
                  <c:v>16986</c:v>
                </c:pt>
                <c:pt idx="1690">
                  <c:v>16105</c:v>
                </c:pt>
                <c:pt idx="1691">
                  <c:v>15222</c:v>
                </c:pt>
                <c:pt idx="1692">
                  <c:v>14368</c:v>
                </c:pt>
                <c:pt idx="1693">
                  <c:v>13490</c:v>
                </c:pt>
                <c:pt idx="1694">
                  <c:v>12607</c:v>
                </c:pt>
                <c:pt idx="1695">
                  <c:v>11757</c:v>
                </c:pt>
                <c:pt idx="1696">
                  <c:v>10870</c:v>
                </c:pt>
                <c:pt idx="1697">
                  <c:v>10005</c:v>
                </c:pt>
                <c:pt idx="1698">
                  <c:v>9137</c:v>
                </c:pt>
                <c:pt idx="1699">
                  <c:v>8209</c:v>
                </c:pt>
                <c:pt idx="1700">
                  <c:v>7375</c:v>
                </c:pt>
                <c:pt idx="1701">
                  <c:v>6475</c:v>
                </c:pt>
                <c:pt idx="1702">
                  <c:v>5585</c:v>
                </c:pt>
                <c:pt idx="1703">
                  <c:v>15500</c:v>
                </c:pt>
                <c:pt idx="1704">
                  <c:v>14604</c:v>
                </c:pt>
                <c:pt idx="1705">
                  <c:v>13730</c:v>
                </c:pt>
                <c:pt idx="1706">
                  <c:v>12817</c:v>
                </c:pt>
                <c:pt idx="1707">
                  <c:v>11950</c:v>
                </c:pt>
                <c:pt idx="1708">
                  <c:v>11024</c:v>
                </c:pt>
                <c:pt idx="1709">
                  <c:v>10165</c:v>
                </c:pt>
                <c:pt idx="1710">
                  <c:v>9302</c:v>
                </c:pt>
                <c:pt idx="1711">
                  <c:v>8409</c:v>
                </c:pt>
                <c:pt idx="1712">
                  <c:v>7557</c:v>
                </c:pt>
                <c:pt idx="1713">
                  <c:v>6740</c:v>
                </c:pt>
                <c:pt idx="1714">
                  <c:v>5815</c:v>
                </c:pt>
                <c:pt idx="1715">
                  <c:v>15834</c:v>
                </c:pt>
                <c:pt idx="1716">
                  <c:v>14953</c:v>
                </c:pt>
                <c:pt idx="1717">
                  <c:v>14090</c:v>
                </c:pt>
                <c:pt idx="1718">
                  <c:v>13212</c:v>
                </c:pt>
                <c:pt idx="1719">
                  <c:v>12332</c:v>
                </c:pt>
                <c:pt idx="1720">
                  <c:v>11449</c:v>
                </c:pt>
                <c:pt idx="1721">
                  <c:v>10522</c:v>
                </c:pt>
                <c:pt idx="1722">
                  <c:v>9676</c:v>
                </c:pt>
                <c:pt idx="1723">
                  <c:v>8794</c:v>
                </c:pt>
                <c:pt idx="1724">
                  <c:v>7906</c:v>
                </c:pt>
                <c:pt idx="1725">
                  <c:v>7020</c:v>
                </c:pt>
                <c:pt idx="1726">
                  <c:v>6146</c:v>
                </c:pt>
                <c:pt idx="1727">
                  <c:v>5300</c:v>
                </c:pt>
                <c:pt idx="1728">
                  <c:v>16108</c:v>
                </c:pt>
                <c:pt idx="1729">
                  <c:v>15520</c:v>
                </c:pt>
                <c:pt idx="1730">
                  <c:v>14973</c:v>
                </c:pt>
                <c:pt idx="1731">
                  <c:v>14395</c:v>
                </c:pt>
                <c:pt idx="1732">
                  <c:v>13845</c:v>
                </c:pt>
                <c:pt idx="1733">
                  <c:v>13249</c:v>
                </c:pt>
                <c:pt idx="1734">
                  <c:v>12648</c:v>
                </c:pt>
                <c:pt idx="1735">
                  <c:v>12081</c:v>
                </c:pt>
                <c:pt idx="1736">
                  <c:v>11420</c:v>
                </c:pt>
                <c:pt idx="1737">
                  <c:v>10821</c:v>
                </c:pt>
                <c:pt idx="1738">
                  <c:v>10228</c:v>
                </c:pt>
                <c:pt idx="1739">
                  <c:v>9630</c:v>
                </c:pt>
                <c:pt idx="1740">
                  <c:v>9108</c:v>
                </c:pt>
                <c:pt idx="1741">
                  <c:v>8475</c:v>
                </c:pt>
                <c:pt idx="1742">
                  <c:v>7856</c:v>
                </c:pt>
                <c:pt idx="1743">
                  <c:v>7284</c:v>
                </c:pt>
                <c:pt idx="1744">
                  <c:v>6700</c:v>
                </c:pt>
                <c:pt idx="1745">
                  <c:v>6146</c:v>
                </c:pt>
                <c:pt idx="1746">
                  <c:v>5626</c:v>
                </c:pt>
                <c:pt idx="1747">
                  <c:v>5016</c:v>
                </c:pt>
                <c:pt idx="1748">
                  <c:v>16363</c:v>
                </c:pt>
                <c:pt idx="1749">
                  <c:v>15845</c:v>
                </c:pt>
                <c:pt idx="1750">
                  <c:v>15275</c:v>
                </c:pt>
                <c:pt idx="1751">
                  <c:v>14681</c:v>
                </c:pt>
                <c:pt idx="1752">
                  <c:v>14097</c:v>
                </c:pt>
                <c:pt idx="1753">
                  <c:v>13586</c:v>
                </c:pt>
                <c:pt idx="1754">
                  <c:v>13036</c:v>
                </c:pt>
                <c:pt idx="1755">
                  <c:v>12453</c:v>
                </c:pt>
                <c:pt idx="1756">
                  <c:v>11875</c:v>
                </c:pt>
                <c:pt idx="1757">
                  <c:v>11259</c:v>
                </c:pt>
                <c:pt idx="1758">
                  <c:v>10757</c:v>
                </c:pt>
                <c:pt idx="1759">
                  <c:v>10223</c:v>
                </c:pt>
                <c:pt idx="1760">
                  <c:v>9640</c:v>
                </c:pt>
                <c:pt idx="1761">
                  <c:v>9031</c:v>
                </c:pt>
                <c:pt idx="1762">
                  <c:v>8492</c:v>
                </c:pt>
                <c:pt idx="1763">
                  <c:v>7887</c:v>
                </c:pt>
                <c:pt idx="1764">
                  <c:v>7339</c:v>
                </c:pt>
                <c:pt idx="1765">
                  <c:v>6781</c:v>
                </c:pt>
                <c:pt idx="1766">
                  <c:v>6235</c:v>
                </c:pt>
                <c:pt idx="1767">
                  <c:v>5631</c:v>
                </c:pt>
                <c:pt idx="1768">
                  <c:v>5061</c:v>
                </c:pt>
                <c:pt idx="1769">
                  <c:v>15985</c:v>
                </c:pt>
                <c:pt idx="1770">
                  <c:v>15413</c:v>
                </c:pt>
                <c:pt idx="1771">
                  <c:v>14779</c:v>
                </c:pt>
                <c:pt idx="1772">
                  <c:v>14241</c:v>
                </c:pt>
                <c:pt idx="1773">
                  <c:v>13713</c:v>
                </c:pt>
                <c:pt idx="1774">
                  <c:v>13159</c:v>
                </c:pt>
                <c:pt idx="1775">
                  <c:v>12552</c:v>
                </c:pt>
                <c:pt idx="1776">
                  <c:v>11968</c:v>
                </c:pt>
                <c:pt idx="1777">
                  <c:v>11404</c:v>
                </c:pt>
                <c:pt idx="1778">
                  <c:v>10827</c:v>
                </c:pt>
                <c:pt idx="1779">
                  <c:v>10226</c:v>
                </c:pt>
                <c:pt idx="1780">
                  <c:v>9608</c:v>
                </c:pt>
                <c:pt idx="1781">
                  <c:v>9020</c:v>
                </c:pt>
                <c:pt idx="1782">
                  <c:v>8494</c:v>
                </c:pt>
                <c:pt idx="1783">
                  <c:v>7943</c:v>
                </c:pt>
                <c:pt idx="1784">
                  <c:v>7363</c:v>
                </c:pt>
                <c:pt idx="1785">
                  <c:v>6814</c:v>
                </c:pt>
                <c:pt idx="1786">
                  <c:v>6280</c:v>
                </c:pt>
                <c:pt idx="1787">
                  <c:v>5768</c:v>
                </c:pt>
                <c:pt idx="1788">
                  <c:v>5197</c:v>
                </c:pt>
                <c:pt idx="1789">
                  <c:v>16409</c:v>
                </c:pt>
                <c:pt idx="1790">
                  <c:v>15767</c:v>
                </c:pt>
                <c:pt idx="1791">
                  <c:v>15214</c:v>
                </c:pt>
                <c:pt idx="1792">
                  <c:v>14701</c:v>
                </c:pt>
                <c:pt idx="1793">
                  <c:v>14148</c:v>
                </c:pt>
                <c:pt idx="1794">
                  <c:v>13599</c:v>
                </c:pt>
                <c:pt idx="1795">
                  <c:v>13034</c:v>
                </c:pt>
                <c:pt idx="1796">
                  <c:v>12447</c:v>
                </c:pt>
                <c:pt idx="1797">
                  <c:v>11822</c:v>
                </c:pt>
                <c:pt idx="1798">
                  <c:v>11258</c:v>
                </c:pt>
                <c:pt idx="1799">
                  <c:v>10700</c:v>
                </c:pt>
                <c:pt idx="1800">
                  <c:v>10107</c:v>
                </c:pt>
                <c:pt idx="1801">
                  <c:v>9496</c:v>
                </c:pt>
                <c:pt idx="1802">
                  <c:v>8911</c:v>
                </c:pt>
                <c:pt idx="1803">
                  <c:v>8317</c:v>
                </c:pt>
                <c:pt idx="1804">
                  <c:v>7790</c:v>
                </c:pt>
                <c:pt idx="1805">
                  <c:v>7167</c:v>
                </c:pt>
                <c:pt idx="1806">
                  <c:v>6601</c:v>
                </c:pt>
                <c:pt idx="1807">
                  <c:v>6013</c:v>
                </c:pt>
                <c:pt idx="1808">
                  <c:v>5421</c:v>
                </c:pt>
                <c:pt idx="1809">
                  <c:v>16167</c:v>
                </c:pt>
                <c:pt idx="1810">
                  <c:v>15659</c:v>
                </c:pt>
                <c:pt idx="1811">
                  <c:v>15070</c:v>
                </c:pt>
                <c:pt idx="1812">
                  <c:v>14532</c:v>
                </c:pt>
                <c:pt idx="1813">
                  <c:v>13940</c:v>
                </c:pt>
                <c:pt idx="1814">
                  <c:v>13375</c:v>
                </c:pt>
                <c:pt idx="1815">
                  <c:v>12833</c:v>
                </c:pt>
                <c:pt idx="1816">
                  <c:v>12296</c:v>
                </c:pt>
                <c:pt idx="1817">
                  <c:v>11745</c:v>
                </c:pt>
                <c:pt idx="1818">
                  <c:v>11146</c:v>
                </c:pt>
                <c:pt idx="1819">
                  <c:v>10567</c:v>
                </c:pt>
                <c:pt idx="1820">
                  <c:v>9954</c:v>
                </c:pt>
                <c:pt idx="1821">
                  <c:v>9347</c:v>
                </c:pt>
                <c:pt idx="1822">
                  <c:v>8744</c:v>
                </c:pt>
                <c:pt idx="1823">
                  <c:v>8192</c:v>
                </c:pt>
                <c:pt idx="1824">
                  <c:v>7614</c:v>
                </c:pt>
                <c:pt idx="1825">
                  <c:v>7016</c:v>
                </c:pt>
                <c:pt idx="1826">
                  <c:v>6554</c:v>
                </c:pt>
              </c:numCache>
            </c:numRef>
          </c:val>
          <c:smooth val="0"/>
          <c:extLst>
            <c:ext xmlns:c16="http://schemas.microsoft.com/office/drawing/2014/chart" uri="{C3380CC4-5D6E-409C-BE32-E72D297353CC}">
              <c16:uniqueId val="{00000000-8C4A-4D3F-92FB-2950BAAF491E}"/>
            </c:ext>
          </c:extLst>
        </c:ser>
        <c:dLbls>
          <c:showLegendKey val="0"/>
          <c:showVal val="0"/>
          <c:showCatName val="0"/>
          <c:showSerName val="0"/>
          <c:showPercent val="0"/>
          <c:showBubbleSize val="0"/>
        </c:dLbls>
        <c:smooth val="0"/>
        <c:axId val="424535392"/>
        <c:axId val="424550784"/>
      </c:lineChart>
      <c:dateAx>
        <c:axId val="42453539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0784"/>
        <c:crosses val="autoZero"/>
        <c:auto val="1"/>
        <c:lblOffset val="100"/>
        <c:baseTimeUnit val="days"/>
      </c:dateAx>
      <c:valAx>
        <c:axId val="424550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3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Original'!$F$1</c:f>
              <c:strCache>
                <c:ptCount val="1"/>
                <c:pt idx="0">
                  <c:v>Production Order</c:v>
                </c:pt>
              </c:strCache>
            </c:strRef>
          </c:tx>
          <c:spPr>
            <a:ln w="28575" cap="rnd">
              <a:solidFill>
                <a:schemeClr val="accent1"/>
              </a:solidFill>
              <a:round/>
            </a:ln>
            <a:effectLst/>
          </c:spPr>
          <c:marker>
            <c:symbol val="none"/>
          </c:marker>
          <c:cat>
            <c:numRef>
              <c:f>'Fashring Original'!$A$2:$A$2558</c:f>
              <c:numCache>
                <c:formatCode>m/d/yyyy</c:formatCode>
                <c:ptCount val="255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Original'!$F$2:$F$1828</c:f>
              <c:numCache>
                <c:formatCode>General</c:formatCode>
                <c:ptCount val="1827"/>
                <c:pt idx="0">
                  <c:v>14621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12346</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10536</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12377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14242</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12856</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12835</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10550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13324</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13142</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10469</c:v>
                </c:pt>
                <c:pt idx="198">
                  <c:v>0</c:v>
                </c:pt>
                <c:pt idx="199">
                  <c:v>0</c:v>
                </c:pt>
                <c:pt idx="200">
                  <c:v>0</c:v>
                </c:pt>
                <c:pt idx="201">
                  <c:v>0</c:v>
                </c:pt>
                <c:pt idx="202">
                  <c:v>0</c:v>
                </c:pt>
                <c:pt idx="203">
                  <c:v>0</c:v>
                </c:pt>
                <c:pt idx="204">
                  <c:v>0</c:v>
                </c:pt>
                <c:pt idx="205">
                  <c:v>0</c:v>
                </c:pt>
                <c:pt idx="206">
                  <c:v>0</c:v>
                </c:pt>
                <c:pt idx="207">
                  <c:v>0</c:v>
                </c:pt>
                <c:pt idx="208">
                  <c:v>0</c:v>
                </c:pt>
                <c:pt idx="209">
                  <c:v>10692</c:v>
                </c:pt>
                <c:pt idx="210">
                  <c:v>0</c:v>
                </c:pt>
                <c:pt idx="211">
                  <c:v>0</c:v>
                </c:pt>
                <c:pt idx="212">
                  <c:v>0</c:v>
                </c:pt>
                <c:pt idx="213">
                  <c:v>0</c:v>
                </c:pt>
                <c:pt idx="214">
                  <c:v>0</c:v>
                </c:pt>
                <c:pt idx="215">
                  <c:v>0</c:v>
                </c:pt>
                <c:pt idx="216">
                  <c:v>0</c:v>
                </c:pt>
                <c:pt idx="217">
                  <c:v>0</c:v>
                </c:pt>
                <c:pt idx="218">
                  <c:v>0</c:v>
                </c:pt>
                <c:pt idx="219">
                  <c:v>0</c:v>
                </c:pt>
                <c:pt idx="220">
                  <c:v>0</c:v>
                </c:pt>
                <c:pt idx="221">
                  <c:v>11247</c:v>
                </c:pt>
                <c:pt idx="222">
                  <c:v>0</c:v>
                </c:pt>
                <c:pt idx="223">
                  <c:v>0</c:v>
                </c:pt>
                <c:pt idx="224">
                  <c:v>0</c:v>
                </c:pt>
                <c:pt idx="225">
                  <c:v>0</c:v>
                </c:pt>
                <c:pt idx="226">
                  <c:v>0</c:v>
                </c:pt>
                <c:pt idx="227">
                  <c:v>0</c:v>
                </c:pt>
                <c:pt idx="228">
                  <c:v>0</c:v>
                </c:pt>
                <c:pt idx="229">
                  <c:v>0</c:v>
                </c:pt>
                <c:pt idx="230">
                  <c:v>0</c:v>
                </c:pt>
                <c:pt idx="231">
                  <c:v>0</c:v>
                </c:pt>
                <c:pt idx="232">
                  <c:v>0</c:v>
                </c:pt>
                <c:pt idx="233">
                  <c:v>0</c:v>
                </c:pt>
                <c:pt idx="234">
                  <c:v>13294</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12656</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13508</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10296</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13088</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12163</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13095</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12591</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14101</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10778</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10289</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11918</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12861</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12048</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14784</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11923</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14168</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11550</c:v>
                </c:pt>
                <c:pt idx="572">
                  <c:v>0</c:v>
                </c:pt>
                <c:pt idx="573">
                  <c:v>0</c:v>
                </c:pt>
                <c:pt idx="574">
                  <c:v>0</c:v>
                </c:pt>
                <c:pt idx="575">
                  <c:v>0</c:v>
                </c:pt>
                <c:pt idx="576">
                  <c:v>0</c:v>
                </c:pt>
                <c:pt idx="577">
                  <c:v>0</c:v>
                </c:pt>
                <c:pt idx="578">
                  <c:v>0</c:v>
                </c:pt>
                <c:pt idx="579">
                  <c:v>0</c:v>
                </c:pt>
                <c:pt idx="580">
                  <c:v>0</c:v>
                </c:pt>
                <c:pt idx="581">
                  <c:v>0</c:v>
                </c:pt>
                <c:pt idx="582">
                  <c:v>0</c:v>
                </c:pt>
                <c:pt idx="583">
                  <c:v>0</c:v>
                </c:pt>
                <c:pt idx="584">
                  <c:v>10551</c:v>
                </c:pt>
                <c:pt idx="585">
                  <c:v>0</c:v>
                </c:pt>
                <c:pt idx="586">
                  <c:v>0</c:v>
                </c:pt>
                <c:pt idx="587">
                  <c:v>0</c:v>
                </c:pt>
                <c:pt idx="588">
                  <c:v>0</c:v>
                </c:pt>
                <c:pt idx="589">
                  <c:v>0</c:v>
                </c:pt>
                <c:pt idx="590">
                  <c:v>0</c:v>
                </c:pt>
                <c:pt idx="591">
                  <c:v>0</c:v>
                </c:pt>
                <c:pt idx="592">
                  <c:v>0</c:v>
                </c:pt>
                <c:pt idx="593">
                  <c:v>0</c:v>
                </c:pt>
                <c:pt idx="594">
                  <c:v>0</c:v>
                </c:pt>
                <c:pt idx="595">
                  <c:v>0</c:v>
                </c:pt>
                <c:pt idx="596">
                  <c:v>14400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13544</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11341</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14739</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13635</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10164</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13243</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13068</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12537</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12649</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10416</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11453</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10975</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11364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14163</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10149</c:v>
                </c:pt>
                <c:pt idx="903">
                  <c:v>0</c:v>
                </c:pt>
                <c:pt idx="904">
                  <c:v>0</c:v>
                </c:pt>
                <c:pt idx="905">
                  <c:v>0</c:v>
                </c:pt>
                <c:pt idx="906">
                  <c:v>0</c:v>
                </c:pt>
                <c:pt idx="907">
                  <c:v>0</c:v>
                </c:pt>
                <c:pt idx="908">
                  <c:v>0</c:v>
                </c:pt>
                <c:pt idx="909">
                  <c:v>0</c:v>
                </c:pt>
                <c:pt idx="910">
                  <c:v>0</c:v>
                </c:pt>
                <c:pt idx="911">
                  <c:v>0</c:v>
                </c:pt>
                <c:pt idx="912">
                  <c:v>0</c:v>
                </c:pt>
                <c:pt idx="913">
                  <c:v>10681</c:v>
                </c:pt>
                <c:pt idx="914">
                  <c:v>0</c:v>
                </c:pt>
                <c:pt idx="915">
                  <c:v>0</c:v>
                </c:pt>
                <c:pt idx="916">
                  <c:v>0</c:v>
                </c:pt>
                <c:pt idx="917">
                  <c:v>0</c:v>
                </c:pt>
                <c:pt idx="918">
                  <c:v>0</c:v>
                </c:pt>
                <c:pt idx="919">
                  <c:v>0</c:v>
                </c:pt>
                <c:pt idx="920">
                  <c:v>0</c:v>
                </c:pt>
                <c:pt idx="921">
                  <c:v>0</c:v>
                </c:pt>
                <c:pt idx="922">
                  <c:v>0</c:v>
                </c:pt>
                <c:pt idx="923">
                  <c:v>0</c:v>
                </c:pt>
                <c:pt idx="924">
                  <c:v>0</c:v>
                </c:pt>
                <c:pt idx="925">
                  <c:v>0</c:v>
                </c:pt>
                <c:pt idx="926">
                  <c:v>13556</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10062</c:v>
                </c:pt>
                <c:pt idx="942">
                  <c:v>0</c:v>
                </c:pt>
                <c:pt idx="943">
                  <c:v>0</c:v>
                </c:pt>
                <c:pt idx="944">
                  <c:v>0</c:v>
                </c:pt>
                <c:pt idx="945">
                  <c:v>0</c:v>
                </c:pt>
                <c:pt idx="946">
                  <c:v>0</c:v>
                </c:pt>
                <c:pt idx="947">
                  <c:v>0</c:v>
                </c:pt>
                <c:pt idx="948">
                  <c:v>0</c:v>
                </c:pt>
                <c:pt idx="949">
                  <c:v>0</c:v>
                </c:pt>
                <c:pt idx="950">
                  <c:v>0</c:v>
                </c:pt>
                <c:pt idx="951">
                  <c:v>0</c:v>
                </c:pt>
                <c:pt idx="952">
                  <c:v>0</c:v>
                </c:pt>
                <c:pt idx="953">
                  <c:v>10425</c:v>
                </c:pt>
                <c:pt idx="954">
                  <c:v>0</c:v>
                </c:pt>
                <c:pt idx="955">
                  <c:v>0</c:v>
                </c:pt>
                <c:pt idx="956">
                  <c:v>0</c:v>
                </c:pt>
                <c:pt idx="957">
                  <c:v>0</c:v>
                </c:pt>
                <c:pt idx="958">
                  <c:v>0</c:v>
                </c:pt>
                <c:pt idx="959">
                  <c:v>0</c:v>
                </c:pt>
                <c:pt idx="960">
                  <c:v>0</c:v>
                </c:pt>
                <c:pt idx="961">
                  <c:v>0</c:v>
                </c:pt>
                <c:pt idx="962">
                  <c:v>0</c:v>
                </c:pt>
                <c:pt idx="963">
                  <c:v>0</c:v>
                </c:pt>
                <c:pt idx="964">
                  <c:v>0</c:v>
                </c:pt>
                <c:pt idx="965">
                  <c:v>10603</c:v>
                </c:pt>
                <c:pt idx="966">
                  <c:v>0</c:v>
                </c:pt>
                <c:pt idx="967">
                  <c:v>0</c:v>
                </c:pt>
                <c:pt idx="968">
                  <c:v>0</c:v>
                </c:pt>
                <c:pt idx="969">
                  <c:v>0</c:v>
                </c:pt>
                <c:pt idx="970">
                  <c:v>0</c:v>
                </c:pt>
                <c:pt idx="971">
                  <c:v>0</c:v>
                </c:pt>
                <c:pt idx="972">
                  <c:v>0</c:v>
                </c:pt>
                <c:pt idx="973">
                  <c:v>0</c:v>
                </c:pt>
                <c:pt idx="974">
                  <c:v>0</c:v>
                </c:pt>
                <c:pt idx="975">
                  <c:v>0</c:v>
                </c:pt>
                <c:pt idx="976">
                  <c:v>0</c:v>
                </c:pt>
                <c:pt idx="977">
                  <c:v>14138</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12265</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12506</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12641</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10230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13463</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12635</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12500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12375</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10538</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14407</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13639</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11420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14789</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12518</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10778</c:v>
                </c:pt>
                <c:pt idx="1286">
                  <c:v>0</c:v>
                </c:pt>
                <c:pt idx="1287">
                  <c:v>0</c:v>
                </c:pt>
                <c:pt idx="1288">
                  <c:v>0</c:v>
                </c:pt>
                <c:pt idx="1289">
                  <c:v>0</c:v>
                </c:pt>
                <c:pt idx="1290">
                  <c:v>0</c:v>
                </c:pt>
                <c:pt idx="1291">
                  <c:v>0</c:v>
                </c:pt>
                <c:pt idx="1292">
                  <c:v>0</c:v>
                </c:pt>
                <c:pt idx="1293">
                  <c:v>0</c:v>
                </c:pt>
                <c:pt idx="1294">
                  <c:v>0</c:v>
                </c:pt>
                <c:pt idx="1295">
                  <c:v>0</c:v>
                </c:pt>
                <c:pt idx="1296">
                  <c:v>0</c:v>
                </c:pt>
                <c:pt idx="1297">
                  <c:v>14880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14208</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10606</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14580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14824</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14539</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14241</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10452</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13875</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11391</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12301</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12239</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11921</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10641</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14839</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12402</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14527</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10302</c:v>
                </c:pt>
                <c:pt idx="1645">
                  <c:v>0</c:v>
                </c:pt>
                <c:pt idx="1646">
                  <c:v>0</c:v>
                </c:pt>
                <c:pt idx="1647">
                  <c:v>0</c:v>
                </c:pt>
                <c:pt idx="1648">
                  <c:v>0</c:v>
                </c:pt>
                <c:pt idx="1649">
                  <c:v>0</c:v>
                </c:pt>
                <c:pt idx="1650">
                  <c:v>0</c:v>
                </c:pt>
                <c:pt idx="1651">
                  <c:v>0</c:v>
                </c:pt>
                <c:pt idx="1652">
                  <c:v>0</c:v>
                </c:pt>
                <c:pt idx="1653">
                  <c:v>0</c:v>
                </c:pt>
                <c:pt idx="1654">
                  <c:v>0</c:v>
                </c:pt>
                <c:pt idx="1655">
                  <c:v>0</c:v>
                </c:pt>
                <c:pt idx="1656">
                  <c:v>13550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14519</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13317</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10794</c:v>
                </c:pt>
                <c:pt idx="1704">
                  <c:v>0</c:v>
                </c:pt>
                <c:pt idx="1705">
                  <c:v>0</c:v>
                </c:pt>
                <c:pt idx="1706">
                  <c:v>0</c:v>
                </c:pt>
                <c:pt idx="1707">
                  <c:v>0</c:v>
                </c:pt>
                <c:pt idx="1708">
                  <c:v>0</c:v>
                </c:pt>
                <c:pt idx="1709">
                  <c:v>0</c:v>
                </c:pt>
                <c:pt idx="1710">
                  <c:v>0</c:v>
                </c:pt>
                <c:pt idx="1711">
                  <c:v>0</c:v>
                </c:pt>
                <c:pt idx="1712">
                  <c:v>0</c:v>
                </c:pt>
                <c:pt idx="1713">
                  <c:v>0</c:v>
                </c:pt>
                <c:pt idx="1714">
                  <c:v>0</c:v>
                </c:pt>
                <c:pt idx="1715">
                  <c:v>10961</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11709</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11871</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11496</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11788</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11298</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numCache>
            </c:numRef>
          </c:val>
          <c:smooth val="0"/>
          <c:extLst>
            <c:ext xmlns:c16="http://schemas.microsoft.com/office/drawing/2014/chart" uri="{C3380CC4-5D6E-409C-BE32-E72D297353CC}">
              <c16:uniqueId val="{00000000-1937-40A3-8834-9FAE117CBDE0}"/>
            </c:ext>
          </c:extLst>
        </c:ser>
        <c:dLbls>
          <c:showLegendKey val="0"/>
          <c:showVal val="0"/>
          <c:showCatName val="0"/>
          <c:showSerName val="0"/>
          <c:showPercent val="0"/>
          <c:showBubbleSize val="0"/>
        </c:dLbls>
        <c:smooth val="0"/>
        <c:axId val="424535392"/>
        <c:axId val="424550784"/>
      </c:lineChart>
      <c:dateAx>
        <c:axId val="42453539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0784"/>
        <c:crosses val="autoZero"/>
        <c:auto val="1"/>
        <c:lblOffset val="100"/>
        <c:baseTimeUnit val="days"/>
      </c:dateAx>
      <c:valAx>
        <c:axId val="424550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3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Original'!$J$1</c:f>
              <c:strCache>
                <c:ptCount val="1"/>
                <c:pt idx="0">
                  <c:v> Holding Cost </c:v>
                </c:pt>
              </c:strCache>
            </c:strRef>
          </c:tx>
          <c:spPr>
            <a:ln w="28575" cap="rnd">
              <a:solidFill>
                <a:schemeClr val="accent1"/>
              </a:solidFill>
              <a:round/>
            </a:ln>
            <a:effectLst/>
          </c:spPr>
          <c:marker>
            <c:symbol val="none"/>
          </c:marker>
          <c:cat>
            <c:numRef>
              <c:f>'Fashring Original'!$A$2:$A$2558</c:f>
              <c:numCache>
                <c:formatCode>m/d/yyyy</c:formatCode>
                <c:ptCount val="255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Original'!$J$2:$J$1828</c:f>
              <c:numCache>
                <c:formatCode>_("$"* #,##0.00_);_("$"* \(#,##0.00\);_("$"* "-"??_);_(@_)</c:formatCode>
                <c:ptCount val="1827"/>
                <c:pt idx="0">
                  <c:v>876.0625</c:v>
                </c:pt>
                <c:pt idx="1">
                  <c:v>838.5625</c:v>
                </c:pt>
                <c:pt idx="2">
                  <c:v>801.375</c:v>
                </c:pt>
                <c:pt idx="3">
                  <c:v>767.375</c:v>
                </c:pt>
                <c:pt idx="4">
                  <c:v>734.3125</c:v>
                </c:pt>
                <c:pt idx="5">
                  <c:v>700</c:v>
                </c:pt>
                <c:pt idx="6">
                  <c:v>668.0625</c:v>
                </c:pt>
                <c:pt idx="7">
                  <c:v>631.5625</c:v>
                </c:pt>
                <c:pt idx="8">
                  <c:v>593.3125</c:v>
                </c:pt>
                <c:pt idx="9">
                  <c:v>557.3125</c:v>
                </c:pt>
                <c:pt idx="10">
                  <c:v>520.75</c:v>
                </c:pt>
                <c:pt idx="11">
                  <c:v>486.4375</c:v>
                </c:pt>
                <c:pt idx="12">
                  <c:v>453.375</c:v>
                </c:pt>
                <c:pt idx="13">
                  <c:v>413</c:v>
                </c:pt>
                <c:pt idx="14">
                  <c:v>380.0625</c:v>
                </c:pt>
                <c:pt idx="15">
                  <c:v>342.875</c:v>
                </c:pt>
                <c:pt idx="16">
                  <c:v>1078.0625</c:v>
                </c:pt>
                <c:pt idx="17">
                  <c:v>1038.875</c:v>
                </c:pt>
                <c:pt idx="18">
                  <c:v>1001.375</c:v>
                </c:pt>
                <c:pt idx="19">
                  <c:v>964.875</c:v>
                </c:pt>
                <c:pt idx="20">
                  <c:v>926.3125</c:v>
                </c:pt>
                <c:pt idx="21">
                  <c:v>887.5625</c:v>
                </c:pt>
                <c:pt idx="22">
                  <c:v>851</c:v>
                </c:pt>
                <c:pt idx="23">
                  <c:v>816.1875</c:v>
                </c:pt>
                <c:pt idx="24">
                  <c:v>778.6875</c:v>
                </c:pt>
                <c:pt idx="25">
                  <c:v>741.5625</c:v>
                </c:pt>
                <c:pt idx="26">
                  <c:v>703.1875</c:v>
                </c:pt>
                <c:pt idx="27">
                  <c:v>669.5625</c:v>
                </c:pt>
                <c:pt idx="28">
                  <c:v>628.875</c:v>
                </c:pt>
                <c:pt idx="29">
                  <c:v>593</c:v>
                </c:pt>
                <c:pt idx="30">
                  <c:v>555</c:v>
                </c:pt>
                <c:pt idx="31">
                  <c:v>516.5625</c:v>
                </c:pt>
                <c:pt idx="32">
                  <c:v>483.0625</c:v>
                </c:pt>
                <c:pt idx="33">
                  <c:v>444.375</c:v>
                </c:pt>
                <c:pt idx="34">
                  <c:v>403.4375</c:v>
                </c:pt>
                <c:pt idx="35">
                  <c:v>366.625</c:v>
                </c:pt>
                <c:pt idx="36">
                  <c:v>332.875</c:v>
                </c:pt>
                <c:pt idx="37">
                  <c:v>953.9375</c:v>
                </c:pt>
                <c:pt idx="38">
                  <c:v>915.875</c:v>
                </c:pt>
                <c:pt idx="39">
                  <c:v>878.75</c:v>
                </c:pt>
                <c:pt idx="40">
                  <c:v>846.8125</c:v>
                </c:pt>
                <c:pt idx="41">
                  <c:v>811.9375</c:v>
                </c:pt>
                <c:pt idx="42">
                  <c:v>774.125</c:v>
                </c:pt>
                <c:pt idx="43">
                  <c:v>738.25</c:v>
                </c:pt>
                <c:pt idx="44">
                  <c:v>698.4375</c:v>
                </c:pt>
                <c:pt idx="45">
                  <c:v>660.5</c:v>
                </c:pt>
                <c:pt idx="46">
                  <c:v>621.3125</c:v>
                </c:pt>
                <c:pt idx="47">
                  <c:v>585.25</c:v>
                </c:pt>
                <c:pt idx="48">
                  <c:v>548.875</c:v>
                </c:pt>
                <c:pt idx="49">
                  <c:v>515.375</c:v>
                </c:pt>
                <c:pt idx="50">
                  <c:v>481.375</c:v>
                </c:pt>
                <c:pt idx="51">
                  <c:v>450</c:v>
                </c:pt>
                <c:pt idx="52">
                  <c:v>409.8125</c:v>
                </c:pt>
                <c:pt idx="53">
                  <c:v>371.5625</c:v>
                </c:pt>
                <c:pt idx="54">
                  <c:v>337.9375</c:v>
                </c:pt>
                <c:pt idx="55">
                  <c:v>1073.8125</c:v>
                </c:pt>
                <c:pt idx="56">
                  <c:v>1036.625</c:v>
                </c:pt>
                <c:pt idx="57">
                  <c:v>1001.8125</c:v>
                </c:pt>
                <c:pt idx="58">
                  <c:v>967.375</c:v>
                </c:pt>
                <c:pt idx="59">
                  <c:v>932.75</c:v>
                </c:pt>
                <c:pt idx="60">
                  <c:v>898.375</c:v>
                </c:pt>
                <c:pt idx="61">
                  <c:v>860.5625</c:v>
                </c:pt>
                <c:pt idx="62">
                  <c:v>822.75</c:v>
                </c:pt>
                <c:pt idx="63">
                  <c:v>785.25</c:v>
                </c:pt>
                <c:pt idx="64">
                  <c:v>750.75</c:v>
                </c:pt>
                <c:pt idx="65">
                  <c:v>713.375</c:v>
                </c:pt>
                <c:pt idx="66">
                  <c:v>675.9375</c:v>
                </c:pt>
                <c:pt idx="67">
                  <c:v>642.3125</c:v>
                </c:pt>
                <c:pt idx="68">
                  <c:v>607.1875</c:v>
                </c:pt>
                <c:pt idx="69">
                  <c:v>574.625</c:v>
                </c:pt>
                <c:pt idx="70">
                  <c:v>537.875</c:v>
                </c:pt>
                <c:pt idx="71">
                  <c:v>502.4375</c:v>
                </c:pt>
                <c:pt idx="72">
                  <c:v>468.75</c:v>
                </c:pt>
                <c:pt idx="73">
                  <c:v>431.25</c:v>
                </c:pt>
                <c:pt idx="74">
                  <c:v>396.0625</c:v>
                </c:pt>
                <c:pt idx="75">
                  <c:v>355.9375</c:v>
                </c:pt>
                <c:pt idx="76">
                  <c:v>318.375</c:v>
                </c:pt>
                <c:pt idx="77">
                  <c:v>1174.625</c:v>
                </c:pt>
                <c:pt idx="78">
                  <c:v>1138</c:v>
                </c:pt>
                <c:pt idx="79">
                  <c:v>1101.5625</c:v>
                </c:pt>
                <c:pt idx="80">
                  <c:v>1064.6875</c:v>
                </c:pt>
                <c:pt idx="81">
                  <c:v>1029.6875</c:v>
                </c:pt>
                <c:pt idx="82">
                  <c:v>992.75</c:v>
                </c:pt>
                <c:pt idx="83">
                  <c:v>959.5</c:v>
                </c:pt>
                <c:pt idx="84">
                  <c:v>920.875</c:v>
                </c:pt>
                <c:pt idx="85">
                  <c:v>885.875</c:v>
                </c:pt>
                <c:pt idx="86">
                  <c:v>850.4375</c:v>
                </c:pt>
                <c:pt idx="87">
                  <c:v>811.3125</c:v>
                </c:pt>
                <c:pt idx="88">
                  <c:v>776.3125</c:v>
                </c:pt>
                <c:pt idx="89">
                  <c:v>740.75</c:v>
                </c:pt>
                <c:pt idx="90">
                  <c:v>703.0625</c:v>
                </c:pt>
                <c:pt idx="91">
                  <c:v>668</c:v>
                </c:pt>
                <c:pt idx="92">
                  <c:v>632.875</c:v>
                </c:pt>
                <c:pt idx="93">
                  <c:v>601.6875</c:v>
                </c:pt>
                <c:pt idx="94">
                  <c:v>564.625</c:v>
                </c:pt>
                <c:pt idx="95">
                  <c:v>529.4375</c:v>
                </c:pt>
                <c:pt idx="96">
                  <c:v>491.8125</c:v>
                </c:pt>
                <c:pt idx="97">
                  <c:v>452.3125</c:v>
                </c:pt>
                <c:pt idx="98">
                  <c:v>410.9375</c:v>
                </c:pt>
                <c:pt idx="99">
                  <c:v>372.8125</c:v>
                </c:pt>
                <c:pt idx="100">
                  <c:v>338.375</c:v>
                </c:pt>
                <c:pt idx="101">
                  <c:v>1109.75</c:v>
                </c:pt>
                <c:pt idx="102">
                  <c:v>1078.1875</c:v>
                </c:pt>
                <c:pt idx="103">
                  <c:v>1035.5625</c:v>
                </c:pt>
                <c:pt idx="104">
                  <c:v>1005.5</c:v>
                </c:pt>
                <c:pt idx="105">
                  <c:v>970.1875</c:v>
                </c:pt>
                <c:pt idx="106">
                  <c:v>931.875</c:v>
                </c:pt>
                <c:pt idx="107">
                  <c:v>894.875</c:v>
                </c:pt>
                <c:pt idx="108">
                  <c:v>861.0625</c:v>
                </c:pt>
                <c:pt idx="109">
                  <c:v>823.9375</c:v>
                </c:pt>
                <c:pt idx="110">
                  <c:v>784.875</c:v>
                </c:pt>
                <c:pt idx="111">
                  <c:v>747.25</c:v>
                </c:pt>
                <c:pt idx="112">
                  <c:v>713.6875</c:v>
                </c:pt>
                <c:pt idx="113">
                  <c:v>679.5625</c:v>
                </c:pt>
                <c:pt idx="114">
                  <c:v>642.8125</c:v>
                </c:pt>
                <c:pt idx="115">
                  <c:v>605.375</c:v>
                </c:pt>
                <c:pt idx="116">
                  <c:v>571.625</c:v>
                </c:pt>
                <c:pt idx="117">
                  <c:v>538.625</c:v>
                </c:pt>
                <c:pt idx="118">
                  <c:v>505.5625</c:v>
                </c:pt>
                <c:pt idx="119">
                  <c:v>469.0625</c:v>
                </c:pt>
                <c:pt idx="120">
                  <c:v>430.4375</c:v>
                </c:pt>
                <c:pt idx="121">
                  <c:v>394.625</c:v>
                </c:pt>
                <c:pt idx="122">
                  <c:v>360.5</c:v>
                </c:pt>
                <c:pt idx="123">
                  <c:v>320.0625</c:v>
                </c:pt>
                <c:pt idx="124">
                  <c:v>1090.625</c:v>
                </c:pt>
                <c:pt idx="125">
                  <c:v>1055.5625</c:v>
                </c:pt>
                <c:pt idx="126">
                  <c:v>1020.8125</c:v>
                </c:pt>
                <c:pt idx="127">
                  <c:v>984.5</c:v>
                </c:pt>
                <c:pt idx="128">
                  <c:v>946.625</c:v>
                </c:pt>
                <c:pt idx="129">
                  <c:v>913.25</c:v>
                </c:pt>
                <c:pt idx="130">
                  <c:v>877.25</c:v>
                </c:pt>
                <c:pt idx="131">
                  <c:v>842.6875</c:v>
                </c:pt>
                <c:pt idx="132">
                  <c:v>808.125</c:v>
                </c:pt>
                <c:pt idx="133">
                  <c:v>768.75</c:v>
                </c:pt>
                <c:pt idx="134">
                  <c:v>729.5625</c:v>
                </c:pt>
                <c:pt idx="135">
                  <c:v>691.75</c:v>
                </c:pt>
                <c:pt idx="136">
                  <c:v>657.875</c:v>
                </c:pt>
                <c:pt idx="137">
                  <c:v>614.6875</c:v>
                </c:pt>
                <c:pt idx="138">
                  <c:v>587</c:v>
                </c:pt>
                <c:pt idx="139">
                  <c:v>553.3125</c:v>
                </c:pt>
                <c:pt idx="140">
                  <c:v>519.3125</c:v>
                </c:pt>
                <c:pt idx="141">
                  <c:v>485.25</c:v>
                </c:pt>
                <c:pt idx="142">
                  <c:v>447.125</c:v>
                </c:pt>
                <c:pt idx="143">
                  <c:v>411.8125</c:v>
                </c:pt>
                <c:pt idx="144">
                  <c:v>372.25</c:v>
                </c:pt>
                <c:pt idx="145">
                  <c:v>334.9375</c:v>
                </c:pt>
                <c:pt idx="146">
                  <c:v>960.6875</c:v>
                </c:pt>
                <c:pt idx="147">
                  <c:v>924.625</c:v>
                </c:pt>
                <c:pt idx="148">
                  <c:v>884.25</c:v>
                </c:pt>
                <c:pt idx="149">
                  <c:v>850.9375</c:v>
                </c:pt>
                <c:pt idx="150">
                  <c:v>817.375</c:v>
                </c:pt>
                <c:pt idx="151">
                  <c:v>784.8125</c:v>
                </c:pt>
                <c:pt idx="152">
                  <c:v>747.0625</c:v>
                </c:pt>
                <c:pt idx="153">
                  <c:v>713.5625</c:v>
                </c:pt>
                <c:pt idx="154">
                  <c:v>679.8125</c:v>
                </c:pt>
                <c:pt idx="155">
                  <c:v>641.625</c:v>
                </c:pt>
                <c:pt idx="156">
                  <c:v>605.625</c:v>
                </c:pt>
                <c:pt idx="157">
                  <c:v>570.5</c:v>
                </c:pt>
                <c:pt idx="158">
                  <c:v>533.8125</c:v>
                </c:pt>
                <c:pt idx="159">
                  <c:v>502.375</c:v>
                </c:pt>
                <c:pt idx="160">
                  <c:v>466.6875</c:v>
                </c:pt>
                <c:pt idx="161">
                  <c:v>432.25</c:v>
                </c:pt>
                <c:pt idx="162">
                  <c:v>395.0625</c:v>
                </c:pt>
                <c:pt idx="163">
                  <c:v>361.0625</c:v>
                </c:pt>
                <c:pt idx="164">
                  <c:v>324.8125</c:v>
                </c:pt>
                <c:pt idx="165">
                  <c:v>1121.25</c:v>
                </c:pt>
                <c:pt idx="166">
                  <c:v>1089.6875</c:v>
                </c:pt>
                <c:pt idx="167">
                  <c:v>1055.875</c:v>
                </c:pt>
                <c:pt idx="168">
                  <c:v>1017.5625</c:v>
                </c:pt>
                <c:pt idx="169">
                  <c:v>983.125</c:v>
                </c:pt>
                <c:pt idx="170">
                  <c:v>950.1875</c:v>
                </c:pt>
                <c:pt idx="171">
                  <c:v>897.0625</c:v>
                </c:pt>
                <c:pt idx="172">
                  <c:v>847.875</c:v>
                </c:pt>
                <c:pt idx="173">
                  <c:v>793.1875</c:v>
                </c:pt>
                <c:pt idx="174">
                  <c:v>738.1875</c:v>
                </c:pt>
                <c:pt idx="175">
                  <c:v>681.3125</c:v>
                </c:pt>
                <c:pt idx="176">
                  <c:v>627.75</c:v>
                </c:pt>
                <c:pt idx="177">
                  <c:v>572.8125</c:v>
                </c:pt>
                <c:pt idx="178">
                  <c:v>515.6875</c:v>
                </c:pt>
                <c:pt idx="179">
                  <c:v>461.75</c:v>
                </c:pt>
                <c:pt idx="180">
                  <c:v>410.875</c:v>
                </c:pt>
                <c:pt idx="181">
                  <c:v>355.5</c:v>
                </c:pt>
                <c:pt idx="182">
                  <c:v>1123.125</c:v>
                </c:pt>
                <c:pt idx="183">
                  <c:v>1065.9375</c:v>
                </c:pt>
                <c:pt idx="184">
                  <c:v>1010.3125</c:v>
                </c:pt>
                <c:pt idx="185">
                  <c:v>955.8125</c:v>
                </c:pt>
                <c:pt idx="186">
                  <c:v>899.875</c:v>
                </c:pt>
                <c:pt idx="187">
                  <c:v>842.5</c:v>
                </c:pt>
                <c:pt idx="188">
                  <c:v>783.9375</c:v>
                </c:pt>
                <c:pt idx="189">
                  <c:v>728.5</c:v>
                </c:pt>
                <c:pt idx="190">
                  <c:v>673.6875</c:v>
                </c:pt>
                <c:pt idx="191">
                  <c:v>620.375</c:v>
                </c:pt>
                <c:pt idx="192">
                  <c:v>564.125</c:v>
                </c:pt>
                <c:pt idx="193">
                  <c:v>507.75</c:v>
                </c:pt>
                <c:pt idx="194">
                  <c:v>454.3125</c:v>
                </c:pt>
                <c:pt idx="195">
                  <c:v>398.875</c:v>
                </c:pt>
                <c:pt idx="196">
                  <c:v>346.125</c:v>
                </c:pt>
                <c:pt idx="197">
                  <c:v>946.5</c:v>
                </c:pt>
                <c:pt idx="198">
                  <c:v>893.1875</c:v>
                </c:pt>
                <c:pt idx="199">
                  <c:v>842.4375</c:v>
                </c:pt>
                <c:pt idx="200">
                  <c:v>786.25</c:v>
                </c:pt>
                <c:pt idx="201">
                  <c:v>731.3125</c:v>
                </c:pt>
                <c:pt idx="202">
                  <c:v>679.375</c:v>
                </c:pt>
                <c:pt idx="203">
                  <c:v>623.75</c:v>
                </c:pt>
                <c:pt idx="204">
                  <c:v>568.625</c:v>
                </c:pt>
                <c:pt idx="205">
                  <c:v>515.4375</c:v>
                </c:pt>
                <c:pt idx="206">
                  <c:v>454.625</c:v>
                </c:pt>
                <c:pt idx="207">
                  <c:v>398.5625</c:v>
                </c:pt>
                <c:pt idx="208">
                  <c:v>340.375</c:v>
                </c:pt>
                <c:pt idx="209">
                  <c:v>953.5625</c:v>
                </c:pt>
                <c:pt idx="210">
                  <c:v>897.875</c:v>
                </c:pt>
                <c:pt idx="211">
                  <c:v>843.625</c:v>
                </c:pt>
                <c:pt idx="212">
                  <c:v>788.75</c:v>
                </c:pt>
                <c:pt idx="213">
                  <c:v>734.375</c:v>
                </c:pt>
                <c:pt idx="214">
                  <c:v>681.6875</c:v>
                </c:pt>
                <c:pt idx="215">
                  <c:v>627.25</c:v>
                </c:pt>
                <c:pt idx="216">
                  <c:v>573.875</c:v>
                </c:pt>
                <c:pt idx="217">
                  <c:v>518.75</c:v>
                </c:pt>
                <c:pt idx="218">
                  <c:v>463.5</c:v>
                </c:pt>
                <c:pt idx="219">
                  <c:v>407.0625</c:v>
                </c:pt>
                <c:pt idx="220">
                  <c:v>352.625</c:v>
                </c:pt>
                <c:pt idx="221">
                  <c:v>999.875</c:v>
                </c:pt>
                <c:pt idx="222">
                  <c:v>942.75</c:v>
                </c:pt>
                <c:pt idx="223">
                  <c:v>885.625</c:v>
                </c:pt>
                <c:pt idx="224">
                  <c:v>828.375</c:v>
                </c:pt>
                <c:pt idx="225">
                  <c:v>773.75</c:v>
                </c:pt>
                <c:pt idx="226">
                  <c:v>719.3125</c:v>
                </c:pt>
                <c:pt idx="227">
                  <c:v>665.125</c:v>
                </c:pt>
                <c:pt idx="228">
                  <c:v>610.375</c:v>
                </c:pt>
                <c:pt idx="229">
                  <c:v>556.3125</c:v>
                </c:pt>
                <c:pt idx="230">
                  <c:v>506.5</c:v>
                </c:pt>
                <c:pt idx="231">
                  <c:v>451.3125</c:v>
                </c:pt>
                <c:pt idx="232">
                  <c:v>399.9375</c:v>
                </c:pt>
                <c:pt idx="233">
                  <c:v>346.5625</c:v>
                </c:pt>
                <c:pt idx="234">
                  <c:v>1126.3125</c:v>
                </c:pt>
                <c:pt idx="235">
                  <c:v>1070.625</c:v>
                </c:pt>
                <c:pt idx="236">
                  <c:v>1017.25</c:v>
                </c:pt>
                <c:pt idx="237">
                  <c:v>961.9375</c:v>
                </c:pt>
                <c:pt idx="238">
                  <c:v>906.6875</c:v>
                </c:pt>
                <c:pt idx="239">
                  <c:v>850.0625</c:v>
                </c:pt>
                <c:pt idx="240">
                  <c:v>794.1875</c:v>
                </c:pt>
                <c:pt idx="241">
                  <c:v>740.1875</c:v>
                </c:pt>
                <c:pt idx="242">
                  <c:v>686.1875</c:v>
                </c:pt>
                <c:pt idx="243">
                  <c:v>633.1875</c:v>
                </c:pt>
                <c:pt idx="244">
                  <c:v>579.625</c:v>
                </c:pt>
                <c:pt idx="245">
                  <c:v>523.375</c:v>
                </c:pt>
                <c:pt idx="246">
                  <c:v>473.4375</c:v>
                </c:pt>
                <c:pt idx="247">
                  <c:v>416.25</c:v>
                </c:pt>
                <c:pt idx="248">
                  <c:v>361.875</c:v>
                </c:pt>
                <c:pt idx="249">
                  <c:v>1096.8125</c:v>
                </c:pt>
                <c:pt idx="250">
                  <c:v>1037.9375</c:v>
                </c:pt>
                <c:pt idx="251">
                  <c:v>983.25</c:v>
                </c:pt>
                <c:pt idx="252">
                  <c:v>930.0625</c:v>
                </c:pt>
                <c:pt idx="253">
                  <c:v>876.375</c:v>
                </c:pt>
                <c:pt idx="254">
                  <c:v>820.4375</c:v>
                </c:pt>
                <c:pt idx="255">
                  <c:v>768.9375</c:v>
                </c:pt>
                <c:pt idx="256">
                  <c:v>715.6875</c:v>
                </c:pt>
                <c:pt idx="257">
                  <c:v>660.125</c:v>
                </c:pt>
                <c:pt idx="258">
                  <c:v>606.6875</c:v>
                </c:pt>
                <c:pt idx="259">
                  <c:v>549.9375</c:v>
                </c:pt>
                <c:pt idx="260">
                  <c:v>498.6875</c:v>
                </c:pt>
                <c:pt idx="261">
                  <c:v>439</c:v>
                </c:pt>
                <c:pt idx="262">
                  <c:v>386.625</c:v>
                </c:pt>
                <c:pt idx="263">
                  <c:v>331.875</c:v>
                </c:pt>
                <c:pt idx="264">
                  <c:v>1121.25</c:v>
                </c:pt>
                <c:pt idx="265">
                  <c:v>1069.375</c:v>
                </c:pt>
                <c:pt idx="266">
                  <c:v>1014.0625</c:v>
                </c:pt>
                <c:pt idx="267">
                  <c:v>960.25</c:v>
                </c:pt>
                <c:pt idx="268">
                  <c:v>921.3125</c:v>
                </c:pt>
                <c:pt idx="269">
                  <c:v>887.5</c:v>
                </c:pt>
                <c:pt idx="270">
                  <c:v>851.8125</c:v>
                </c:pt>
                <c:pt idx="271">
                  <c:v>812</c:v>
                </c:pt>
                <c:pt idx="272">
                  <c:v>780.3125</c:v>
                </c:pt>
                <c:pt idx="273">
                  <c:v>746.5625</c:v>
                </c:pt>
                <c:pt idx="274">
                  <c:v>715</c:v>
                </c:pt>
                <c:pt idx="275">
                  <c:v>681.1875</c:v>
                </c:pt>
                <c:pt idx="276">
                  <c:v>648.0625</c:v>
                </c:pt>
                <c:pt idx="277">
                  <c:v>608.4375</c:v>
                </c:pt>
                <c:pt idx="278">
                  <c:v>572.9375</c:v>
                </c:pt>
                <c:pt idx="279">
                  <c:v>537.125</c:v>
                </c:pt>
                <c:pt idx="280">
                  <c:v>501.75</c:v>
                </c:pt>
                <c:pt idx="281">
                  <c:v>467.125</c:v>
                </c:pt>
                <c:pt idx="282">
                  <c:v>430.1875</c:v>
                </c:pt>
                <c:pt idx="283">
                  <c:v>395.5625</c:v>
                </c:pt>
                <c:pt idx="284">
                  <c:v>363.3125</c:v>
                </c:pt>
                <c:pt idx="285">
                  <c:v>329.25</c:v>
                </c:pt>
                <c:pt idx="286">
                  <c:v>932.25</c:v>
                </c:pt>
                <c:pt idx="287">
                  <c:v>892.9375</c:v>
                </c:pt>
                <c:pt idx="288">
                  <c:v>863.875</c:v>
                </c:pt>
                <c:pt idx="289">
                  <c:v>828.4375</c:v>
                </c:pt>
                <c:pt idx="290">
                  <c:v>793.125</c:v>
                </c:pt>
                <c:pt idx="291">
                  <c:v>756.5625</c:v>
                </c:pt>
                <c:pt idx="292">
                  <c:v>722.25</c:v>
                </c:pt>
                <c:pt idx="293">
                  <c:v>687.125</c:v>
                </c:pt>
                <c:pt idx="294">
                  <c:v>648.875</c:v>
                </c:pt>
                <c:pt idx="295">
                  <c:v>616.0625</c:v>
                </c:pt>
                <c:pt idx="296">
                  <c:v>578.8125</c:v>
                </c:pt>
                <c:pt idx="297">
                  <c:v>541.75</c:v>
                </c:pt>
                <c:pt idx="298">
                  <c:v>500.5</c:v>
                </c:pt>
                <c:pt idx="299">
                  <c:v>465.3125</c:v>
                </c:pt>
                <c:pt idx="300">
                  <c:v>430</c:v>
                </c:pt>
                <c:pt idx="301">
                  <c:v>395.9375</c:v>
                </c:pt>
                <c:pt idx="302">
                  <c:v>360.8125</c:v>
                </c:pt>
                <c:pt idx="303">
                  <c:v>326</c:v>
                </c:pt>
                <c:pt idx="304">
                  <c:v>1112.1875</c:v>
                </c:pt>
                <c:pt idx="305">
                  <c:v>1075.6875</c:v>
                </c:pt>
                <c:pt idx="306">
                  <c:v>1037.4375</c:v>
                </c:pt>
                <c:pt idx="307">
                  <c:v>1003.1875</c:v>
                </c:pt>
                <c:pt idx="308">
                  <c:v>962.0625</c:v>
                </c:pt>
                <c:pt idx="309">
                  <c:v>922.3125</c:v>
                </c:pt>
                <c:pt idx="310">
                  <c:v>887.625</c:v>
                </c:pt>
                <c:pt idx="311">
                  <c:v>855.8125</c:v>
                </c:pt>
                <c:pt idx="312">
                  <c:v>819.1875</c:v>
                </c:pt>
                <c:pt idx="313">
                  <c:v>782.25</c:v>
                </c:pt>
                <c:pt idx="314">
                  <c:v>751.125</c:v>
                </c:pt>
                <c:pt idx="315">
                  <c:v>717.6875</c:v>
                </c:pt>
                <c:pt idx="316">
                  <c:v>682.0625</c:v>
                </c:pt>
                <c:pt idx="317">
                  <c:v>645.1875</c:v>
                </c:pt>
                <c:pt idx="318">
                  <c:v>607</c:v>
                </c:pt>
                <c:pt idx="319">
                  <c:v>571.875</c:v>
                </c:pt>
                <c:pt idx="320">
                  <c:v>537.1875</c:v>
                </c:pt>
                <c:pt idx="321">
                  <c:v>500.4375</c:v>
                </c:pt>
                <c:pt idx="322">
                  <c:v>462.0625</c:v>
                </c:pt>
                <c:pt idx="323">
                  <c:v>426.1875</c:v>
                </c:pt>
                <c:pt idx="324">
                  <c:v>390.125</c:v>
                </c:pt>
                <c:pt idx="325">
                  <c:v>353.25</c:v>
                </c:pt>
                <c:pt idx="326">
                  <c:v>318.0625</c:v>
                </c:pt>
                <c:pt idx="327">
                  <c:v>1039.875</c:v>
                </c:pt>
                <c:pt idx="328">
                  <c:v>1003.0625</c:v>
                </c:pt>
                <c:pt idx="329">
                  <c:v>968.1875</c:v>
                </c:pt>
                <c:pt idx="330">
                  <c:v>933.125</c:v>
                </c:pt>
                <c:pt idx="331">
                  <c:v>902.4375</c:v>
                </c:pt>
                <c:pt idx="332">
                  <c:v>865.25</c:v>
                </c:pt>
                <c:pt idx="333">
                  <c:v>829.625</c:v>
                </c:pt>
                <c:pt idx="334">
                  <c:v>792.75</c:v>
                </c:pt>
                <c:pt idx="335">
                  <c:v>753.625</c:v>
                </c:pt>
                <c:pt idx="336">
                  <c:v>718.125</c:v>
                </c:pt>
                <c:pt idx="337">
                  <c:v>682.875</c:v>
                </c:pt>
                <c:pt idx="338">
                  <c:v>649.875</c:v>
                </c:pt>
                <c:pt idx="339">
                  <c:v>613.625</c:v>
                </c:pt>
                <c:pt idx="340">
                  <c:v>577.3125</c:v>
                </c:pt>
                <c:pt idx="341">
                  <c:v>541.9375</c:v>
                </c:pt>
                <c:pt idx="342">
                  <c:v>506.25</c:v>
                </c:pt>
                <c:pt idx="343">
                  <c:v>470.4375</c:v>
                </c:pt>
                <c:pt idx="344">
                  <c:v>437.3125</c:v>
                </c:pt>
                <c:pt idx="345">
                  <c:v>401.3125</c:v>
                </c:pt>
                <c:pt idx="346">
                  <c:v>364.625</c:v>
                </c:pt>
                <c:pt idx="347">
                  <c:v>333.3125</c:v>
                </c:pt>
                <c:pt idx="348">
                  <c:v>1118</c:v>
                </c:pt>
                <c:pt idx="349">
                  <c:v>1078.5</c:v>
                </c:pt>
                <c:pt idx="350">
                  <c:v>1041.125</c:v>
                </c:pt>
                <c:pt idx="351">
                  <c:v>1002.25</c:v>
                </c:pt>
                <c:pt idx="352">
                  <c:v>966.375</c:v>
                </c:pt>
                <c:pt idx="353">
                  <c:v>928.8125</c:v>
                </c:pt>
                <c:pt idx="354">
                  <c:v>891</c:v>
                </c:pt>
                <c:pt idx="355">
                  <c:v>855.0625</c:v>
                </c:pt>
                <c:pt idx="356">
                  <c:v>819.125</c:v>
                </c:pt>
                <c:pt idx="357">
                  <c:v>784.1875</c:v>
                </c:pt>
                <c:pt idx="358">
                  <c:v>744.0625</c:v>
                </c:pt>
                <c:pt idx="359">
                  <c:v>708.5</c:v>
                </c:pt>
                <c:pt idx="360">
                  <c:v>669</c:v>
                </c:pt>
                <c:pt idx="361">
                  <c:v>634.25</c:v>
                </c:pt>
                <c:pt idx="362">
                  <c:v>595</c:v>
                </c:pt>
                <c:pt idx="363">
                  <c:v>558</c:v>
                </c:pt>
                <c:pt idx="364">
                  <c:v>525.0625</c:v>
                </c:pt>
                <c:pt idx="365">
                  <c:v>493</c:v>
                </c:pt>
                <c:pt idx="366">
                  <c:v>456.1875</c:v>
                </c:pt>
                <c:pt idx="367">
                  <c:v>414.3125</c:v>
                </c:pt>
                <c:pt idx="368">
                  <c:v>377.8125</c:v>
                </c:pt>
                <c:pt idx="369">
                  <c:v>340.5</c:v>
                </c:pt>
                <c:pt idx="370">
                  <c:v>1092.75</c:v>
                </c:pt>
                <c:pt idx="371">
                  <c:v>1052.75</c:v>
                </c:pt>
                <c:pt idx="372">
                  <c:v>1017.375</c:v>
                </c:pt>
                <c:pt idx="373">
                  <c:v>982.0625</c:v>
                </c:pt>
                <c:pt idx="374">
                  <c:v>945.8125</c:v>
                </c:pt>
                <c:pt idx="375">
                  <c:v>906.9375</c:v>
                </c:pt>
                <c:pt idx="376">
                  <c:v>871</c:v>
                </c:pt>
                <c:pt idx="377">
                  <c:v>838.1875</c:v>
                </c:pt>
                <c:pt idx="378">
                  <c:v>802.8125</c:v>
                </c:pt>
                <c:pt idx="379">
                  <c:v>765.8125</c:v>
                </c:pt>
                <c:pt idx="380">
                  <c:v>729.1875</c:v>
                </c:pt>
                <c:pt idx="381">
                  <c:v>688.4375</c:v>
                </c:pt>
                <c:pt idx="382">
                  <c:v>651.875</c:v>
                </c:pt>
                <c:pt idx="383">
                  <c:v>614.625</c:v>
                </c:pt>
                <c:pt idx="384">
                  <c:v>583.3125</c:v>
                </c:pt>
                <c:pt idx="385">
                  <c:v>540.6875</c:v>
                </c:pt>
                <c:pt idx="386">
                  <c:v>502.875</c:v>
                </c:pt>
                <c:pt idx="387">
                  <c:v>467.8125</c:v>
                </c:pt>
                <c:pt idx="388">
                  <c:v>432.0625</c:v>
                </c:pt>
                <c:pt idx="389">
                  <c:v>399.25</c:v>
                </c:pt>
                <c:pt idx="390">
                  <c:v>359.125</c:v>
                </c:pt>
                <c:pt idx="391">
                  <c:v>324.4375</c:v>
                </c:pt>
                <c:pt idx="392">
                  <c:v>1169.3125</c:v>
                </c:pt>
                <c:pt idx="393">
                  <c:v>1133.375</c:v>
                </c:pt>
                <c:pt idx="394">
                  <c:v>1097.1875</c:v>
                </c:pt>
                <c:pt idx="395">
                  <c:v>1058.0625</c:v>
                </c:pt>
                <c:pt idx="396">
                  <c:v>1019.25</c:v>
                </c:pt>
                <c:pt idx="397">
                  <c:v>984.0625</c:v>
                </c:pt>
                <c:pt idx="398">
                  <c:v>950.3125</c:v>
                </c:pt>
                <c:pt idx="399">
                  <c:v>910.8125</c:v>
                </c:pt>
                <c:pt idx="400">
                  <c:v>871.8125</c:v>
                </c:pt>
                <c:pt idx="401">
                  <c:v>835.875</c:v>
                </c:pt>
                <c:pt idx="402">
                  <c:v>797.4375</c:v>
                </c:pt>
                <c:pt idx="403">
                  <c:v>766.625</c:v>
                </c:pt>
                <c:pt idx="404">
                  <c:v>730.5625</c:v>
                </c:pt>
                <c:pt idx="405">
                  <c:v>693.875</c:v>
                </c:pt>
                <c:pt idx="406">
                  <c:v>657.6875</c:v>
                </c:pt>
                <c:pt idx="407">
                  <c:v>621.375</c:v>
                </c:pt>
                <c:pt idx="408">
                  <c:v>583.0625</c:v>
                </c:pt>
                <c:pt idx="409">
                  <c:v>549.3125</c:v>
                </c:pt>
                <c:pt idx="410">
                  <c:v>511.625</c:v>
                </c:pt>
                <c:pt idx="411">
                  <c:v>476.375</c:v>
                </c:pt>
                <c:pt idx="412">
                  <c:v>444.5625</c:v>
                </c:pt>
                <c:pt idx="413">
                  <c:v>409.0625</c:v>
                </c:pt>
                <c:pt idx="414">
                  <c:v>368.9375</c:v>
                </c:pt>
                <c:pt idx="415">
                  <c:v>337.1875</c:v>
                </c:pt>
                <c:pt idx="416">
                  <c:v>973.8125</c:v>
                </c:pt>
                <c:pt idx="417">
                  <c:v>937.125</c:v>
                </c:pt>
                <c:pt idx="418">
                  <c:v>905.5625</c:v>
                </c:pt>
                <c:pt idx="419">
                  <c:v>867.3125</c:v>
                </c:pt>
                <c:pt idx="420">
                  <c:v>832.625</c:v>
                </c:pt>
                <c:pt idx="421">
                  <c:v>797.0625</c:v>
                </c:pt>
                <c:pt idx="422">
                  <c:v>762.75</c:v>
                </c:pt>
                <c:pt idx="423">
                  <c:v>722.9375</c:v>
                </c:pt>
                <c:pt idx="424">
                  <c:v>686.8125</c:v>
                </c:pt>
                <c:pt idx="425">
                  <c:v>655.5</c:v>
                </c:pt>
                <c:pt idx="426">
                  <c:v>619.1875</c:v>
                </c:pt>
                <c:pt idx="427">
                  <c:v>582.9375</c:v>
                </c:pt>
                <c:pt idx="428">
                  <c:v>548.5</c:v>
                </c:pt>
                <c:pt idx="429">
                  <c:v>511.5</c:v>
                </c:pt>
                <c:pt idx="430">
                  <c:v>476</c:v>
                </c:pt>
                <c:pt idx="431">
                  <c:v>443.0625</c:v>
                </c:pt>
                <c:pt idx="432">
                  <c:v>404.9375</c:v>
                </c:pt>
                <c:pt idx="433">
                  <c:v>366.8125</c:v>
                </c:pt>
                <c:pt idx="434">
                  <c:v>328.875</c:v>
                </c:pt>
                <c:pt idx="435">
                  <c:v>933.75</c:v>
                </c:pt>
                <c:pt idx="436">
                  <c:v>897.625</c:v>
                </c:pt>
                <c:pt idx="437">
                  <c:v>863.5625</c:v>
                </c:pt>
                <c:pt idx="438">
                  <c:v>828.9375</c:v>
                </c:pt>
                <c:pt idx="439">
                  <c:v>792.4375</c:v>
                </c:pt>
                <c:pt idx="440">
                  <c:v>752.25</c:v>
                </c:pt>
                <c:pt idx="441">
                  <c:v>715</c:v>
                </c:pt>
                <c:pt idx="442">
                  <c:v>678.4375</c:v>
                </c:pt>
                <c:pt idx="443">
                  <c:v>644.25</c:v>
                </c:pt>
                <c:pt idx="444">
                  <c:v>613.875</c:v>
                </c:pt>
                <c:pt idx="445">
                  <c:v>585.25</c:v>
                </c:pt>
                <c:pt idx="446">
                  <c:v>551.1875</c:v>
                </c:pt>
                <c:pt idx="447">
                  <c:v>514.3125</c:v>
                </c:pt>
                <c:pt idx="448">
                  <c:v>480.25</c:v>
                </c:pt>
                <c:pt idx="449">
                  <c:v>446.375</c:v>
                </c:pt>
                <c:pt idx="450">
                  <c:v>410.25</c:v>
                </c:pt>
                <c:pt idx="451">
                  <c:v>373.1875</c:v>
                </c:pt>
                <c:pt idx="452">
                  <c:v>337.125</c:v>
                </c:pt>
                <c:pt idx="453">
                  <c:v>1050.4375</c:v>
                </c:pt>
                <c:pt idx="454">
                  <c:v>1016.6875</c:v>
                </c:pt>
                <c:pt idx="455">
                  <c:v>979.5625</c:v>
                </c:pt>
                <c:pt idx="456">
                  <c:v>946.0625</c:v>
                </c:pt>
                <c:pt idx="457">
                  <c:v>911.5</c:v>
                </c:pt>
                <c:pt idx="458">
                  <c:v>873.25</c:v>
                </c:pt>
                <c:pt idx="459">
                  <c:v>836.3125</c:v>
                </c:pt>
                <c:pt idx="460">
                  <c:v>798.875</c:v>
                </c:pt>
                <c:pt idx="461">
                  <c:v>759.875</c:v>
                </c:pt>
                <c:pt idx="462">
                  <c:v>719.5625</c:v>
                </c:pt>
                <c:pt idx="463">
                  <c:v>681.5625</c:v>
                </c:pt>
                <c:pt idx="464">
                  <c:v>646.6875</c:v>
                </c:pt>
                <c:pt idx="465">
                  <c:v>612.4375</c:v>
                </c:pt>
                <c:pt idx="466">
                  <c:v>577.9375</c:v>
                </c:pt>
                <c:pt idx="467">
                  <c:v>541.75</c:v>
                </c:pt>
                <c:pt idx="468">
                  <c:v>503.6875</c:v>
                </c:pt>
                <c:pt idx="469">
                  <c:v>464.5</c:v>
                </c:pt>
                <c:pt idx="470">
                  <c:v>427.0625</c:v>
                </c:pt>
                <c:pt idx="471">
                  <c:v>393.75</c:v>
                </c:pt>
                <c:pt idx="472">
                  <c:v>359.625</c:v>
                </c:pt>
                <c:pt idx="473">
                  <c:v>327.6875</c:v>
                </c:pt>
                <c:pt idx="474">
                  <c:v>1095.125</c:v>
                </c:pt>
                <c:pt idx="475">
                  <c:v>1055.8125</c:v>
                </c:pt>
                <c:pt idx="476">
                  <c:v>1020.375</c:v>
                </c:pt>
                <c:pt idx="477">
                  <c:v>986.75</c:v>
                </c:pt>
                <c:pt idx="478">
                  <c:v>951.0625</c:v>
                </c:pt>
                <c:pt idx="479">
                  <c:v>913.5</c:v>
                </c:pt>
                <c:pt idx="480">
                  <c:v>875.375</c:v>
                </c:pt>
                <c:pt idx="481">
                  <c:v>840.3125</c:v>
                </c:pt>
                <c:pt idx="482">
                  <c:v>806.25</c:v>
                </c:pt>
                <c:pt idx="483">
                  <c:v>770.625</c:v>
                </c:pt>
                <c:pt idx="484">
                  <c:v>738.125</c:v>
                </c:pt>
                <c:pt idx="485">
                  <c:v>703.6875</c:v>
                </c:pt>
                <c:pt idx="486">
                  <c:v>664.625</c:v>
                </c:pt>
                <c:pt idx="487">
                  <c:v>634.6875</c:v>
                </c:pt>
                <c:pt idx="488">
                  <c:v>600.875</c:v>
                </c:pt>
                <c:pt idx="489">
                  <c:v>561.5625</c:v>
                </c:pt>
                <c:pt idx="490">
                  <c:v>526.0625</c:v>
                </c:pt>
                <c:pt idx="491">
                  <c:v>485.5625</c:v>
                </c:pt>
                <c:pt idx="492">
                  <c:v>448.25</c:v>
                </c:pt>
                <c:pt idx="493">
                  <c:v>413.4375</c:v>
                </c:pt>
                <c:pt idx="494">
                  <c:v>377</c:v>
                </c:pt>
                <c:pt idx="495">
                  <c:v>338.5625</c:v>
                </c:pt>
                <c:pt idx="496">
                  <c:v>1053.125</c:v>
                </c:pt>
                <c:pt idx="497">
                  <c:v>1015.6875</c:v>
                </c:pt>
                <c:pt idx="498">
                  <c:v>981.5625</c:v>
                </c:pt>
                <c:pt idx="499">
                  <c:v>951.8125</c:v>
                </c:pt>
                <c:pt idx="500">
                  <c:v>913.8125</c:v>
                </c:pt>
                <c:pt idx="501">
                  <c:v>875.375</c:v>
                </c:pt>
                <c:pt idx="502">
                  <c:v>842.8125</c:v>
                </c:pt>
                <c:pt idx="503">
                  <c:v>810.6875</c:v>
                </c:pt>
                <c:pt idx="504">
                  <c:v>776.8125</c:v>
                </c:pt>
                <c:pt idx="505">
                  <c:v>741.875</c:v>
                </c:pt>
                <c:pt idx="506">
                  <c:v>705.5625</c:v>
                </c:pt>
                <c:pt idx="507">
                  <c:v>669.8125</c:v>
                </c:pt>
                <c:pt idx="508">
                  <c:v>634.8125</c:v>
                </c:pt>
                <c:pt idx="509">
                  <c:v>599.8125</c:v>
                </c:pt>
                <c:pt idx="510">
                  <c:v>566.0625</c:v>
                </c:pt>
                <c:pt idx="511">
                  <c:v>528.3125</c:v>
                </c:pt>
                <c:pt idx="512">
                  <c:v>494.3125</c:v>
                </c:pt>
                <c:pt idx="513">
                  <c:v>456.5625</c:v>
                </c:pt>
                <c:pt idx="514">
                  <c:v>417.1875</c:v>
                </c:pt>
                <c:pt idx="515">
                  <c:v>385.75</c:v>
                </c:pt>
                <c:pt idx="516">
                  <c:v>349.3125</c:v>
                </c:pt>
                <c:pt idx="517">
                  <c:v>317.375</c:v>
                </c:pt>
                <c:pt idx="518">
                  <c:v>1206.625</c:v>
                </c:pt>
                <c:pt idx="519">
                  <c:v>1170.8125</c:v>
                </c:pt>
                <c:pt idx="520">
                  <c:v>1140.125</c:v>
                </c:pt>
                <c:pt idx="521">
                  <c:v>1105.8125</c:v>
                </c:pt>
                <c:pt idx="522">
                  <c:v>1073.5625</c:v>
                </c:pt>
                <c:pt idx="523">
                  <c:v>1037.9375</c:v>
                </c:pt>
                <c:pt idx="524">
                  <c:v>1001.1875</c:v>
                </c:pt>
                <c:pt idx="525">
                  <c:v>969.3125</c:v>
                </c:pt>
                <c:pt idx="526">
                  <c:v>930.125</c:v>
                </c:pt>
                <c:pt idx="527">
                  <c:v>894.625</c:v>
                </c:pt>
                <c:pt idx="528">
                  <c:v>862</c:v>
                </c:pt>
                <c:pt idx="529">
                  <c:v>822.75</c:v>
                </c:pt>
                <c:pt idx="530">
                  <c:v>787.125</c:v>
                </c:pt>
                <c:pt idx="531">
                  <c:v>749.3125</c:v>
                </c:pt>
                <c:pt idx="532">
                  <c:v>710.0625</c:v>
                </c:pt>
                <c:pt idx="533">
                  <c:v>672.75</c:v>
                </c:pt>
                <c:pt idx="534">
                  <c:v>639.9375</c:v>
                </c:pt>
                <c:pt idx="535">
                  <c:v>603.5625</c:v>
                </c:pt>
                <c:pt idx="536">
                  <c:v>548.375</c:v>
                </c:pt>
                <c:pt idx="537">
                  <c:v>495.3125</c:v>
                </c:pt>
                <c:pt idx="538">
                  <c:v>438.75</c:v>
                </c:pt>
                <c:pt idx="539">
                  <c:v>383.3125</c:v>
                </c:pt>
                <c:pt idx="540">
                  <c:v>329</c:v>
                </c:pt>
                <c:pt idx="541">
                  <c:v>1021.5</c:v>
                </c:pt>
                <c:pt idx="542">
                  <c:v>967.0625</c:v>
                </c:pt>
                <c:pt idx="543">
                  <c:v>911.875</c:v>
                </c:pt>
                <c:pt idx="544">
                  <c:v>860.75</c:v>
                </c:pt>
                <c:pt idx="545">
                  <c:v>803.0625</c:v>
                </c:pt>
                <c:pt idx="546">
                  <c:v>753.25</c:v>
                </c:pt>
                <c:pt idx="547">
                  <c:v>700.375</c:v>
                </c:pt>
                <c:pt idx="548">
                  <c:v>645.75</c:v>
                </c:pt>
                <c:pt idx="549">
                  <c:v>590.5</c:v>
                </c:pt>
                <c:pt idx="550">
                  <c:v>536</c:v>
                </c:pt>
                <c:pt idx="551">
                  <c:v>481.9375</c:v>
                </c:pt>
                <c:pt idx="552">
                  <c:v>427.0625</c:v>
                </c:pt>
                <c:pt idx="553">
                  <c:v>371.8125</c:v>
                </c:pt>
                <c:pt idx="554">
                  <c:v>313.9375</c:v>
                </c:pt>
                <c:pt idx="555">
                  <c:v>1144.6875</c:v>
                </c:pt>
                <c:pt idx="556">
                  <c:v>1089.8125</c:v>
                </c:pt>
                <c:pt idx="557">
                  <c:v>1031.3125</c:v>
                </c:pt>
                <c:pt idx="558">
                  <c:v>976.25</c:v>
                </c:pt>
                <c:pt idx="559">
                  <c:v>921.1875</c:v>
                </c:pt>
                <c:pt idx="560">
                  <c:v>868</c:v>
                </c:pt>
                <c:pt idx="561">
                  <c:v>812.75</c:v>
                </c:pt>
                <c:pt idx="562">
                  <c:v>756.625</c:v>
                </c:pt>
                <c:pt idx="563">
                  <c:v>701.9375</c:v>
                </c:pt>
                <c:pt idx="564">
                  <c:v>647.875</c:v>
                </c:pt>
                <c:pt idx="565">
                  <c:v>592.9375</c:v>
                </c:pt>
                <c:pt idx="566">
                  <c:v>537.4375</c:v>
                </c:pt>
                <c:pt idx="567">
                  <c:v>482.125</c:v>
                </c:pt>
                <c:pt idx="568">
                  <c:v>427.1875</c:v>
                </c:pt>
                <c:pt idx="569">
                  <c:v>372.625</c:v>
                </c:pt>
                <c:pt idx="570">
                  <c:v>315.75</c:v>
                </c:pt>
                <c:pt idx="571">
                  <c:v>980.0625</c:v>
                </c:pt>
                <c:pt idx="572">
                  <c:v>926.25</c:v>
                </c:pt>
                <c:pt idx="573">
                  <c:v>871.5</c:v>
                </c:pt>
                <c:pt idx="574">
                  <c:v>817.6875</c:v>
                </c:pt>
                <c:pt idx="575">
                  <c:v>766.125</c:v>
                </c:pt>
                <c:pt idx="576">
                  <c:v>714.125</c:v>
                </c:pt>
                <c:pt idx="577">
                  <c:v>660.375</c:v>
                </c:pt>
                <c:pt idx="578">
                  <c:v>606.25</c:v>
                </c:pt>
                <c:pt idx="579">
                  <c:v>551.8125</c:v>
                </c:pt>
                <c:pt idx="580">
                  <c:v>497.625</c:v>
                </c:pt>
                <c:pt idx="581">
                  <c:v>441.8125</c:v>
                </c:pt>
                <c:pt idx="582">
                  <c:v>388.8125</c:v>
                </c:pt>
                <c:pt idx="583">
                  <c:v>338</c:v>
                </c:pt>
                <c:pt idx="584">
                  <c:v>940.9375</c:v>
                </c:pt>
                <c:pt idx="585">
                  <c:v>882.25</c:v>
                </c:pt>
                <c:pt idx="586">
                  <c:v>825.4375</c:v>
                </c:pt>
                <c:pt idx="587">
                  <c:v>768.375</c:v>
                </c:pt>
                <c:pt idx="588">
                  <c:v>710.1875</c:v>
                </c:pt>
                <c:pt idx="589">
                  <c:v>657.25</c:v>
                </c:pt>
                <c:pt idx="590">
                  <c:v>601.125</c:v>
                </c:pt>
                <c:pt idx="591">
                  <c:v>547.6875</c:v>
                </c:pt>
                <c:pt idx="592">
                  <c:v>494.625</c:v>
                </c:pt>
                <c:pt idx="593">
                  <c:v>439.9375</c:v>
                </c:pt>
                <c:pt idx="594">
                  <c:v>385.125</c:v>
                </c:pt>
                <c:pt idx="595">
                  <c:v>331.75</c:v>
                </c:pt>
                <c:pt idx="596">
                  <c:v>1173.75</c:v>
                </c:pt>
                <c:pt idx="597">
                  <c:v>1119.0625</c:v>
                </c:pt>
                <c:pt idx="598">
                  <c:v>1062.25</c:v>
                </c:pt>
                <c:pt idx="599">
                  <c:v>1007.625</c:v>
                </c:pt>
                <c:pt idx="600">
                  <c:v>952.6875</c:v>
                </c:pt>
                <c:pt idx="601">
                  <c:v>898.875</c:v>
                </c:pt>
                <c:pt idx="602">
                  <c:v>845.4375</c:v>
                </c:pt>
                <c:pt idx="603">
                  <c:v>791.4375</c:v>
                </c:pt>
                <c:pt idx="604">
                  <c:v>734.9375</c:v>
                </c:pt>
                <c:pt idx="605">
                  <c:v>684.125</c:v>
                </c:pt>
                <c:pt idx="606">
                  <c:v>625.625</c:v>
                </c:pt>
                <c:pt idx="607">
                  <c:v>568.625</c:v>
                </c:pt>
                <c:pt idx="608">
                  <c:v>516</c:v>
                </c:pt>
                <c:pt idx="609">
                  <c:v>457.6875</c:v>
                </c:pt>
                <c:pt idx="610">
                  <c:v>400.9375</c:v>
                </c:pt>
                <c:pt idx="611">
                  <c:v>346.9375</c:v>
                </c:pt>
                <c:pt idx="612">
                  <c:v>1142.3125</c:v>
                </c:pt>
                <c:pt idx="613">
                  <c:v>1089.25</c:v>
                </c:pt>
                <c:pt idx="614">
                  <c:v>1034.5625</c:v>
                </c:pt>
                <c:pt idx="615">
                  <c:v>979.75</c:v>
                </c:pt>
                <c:pt idx="616">
                  <c:v>925.625</c:v>
                </c:pt>
                <c:pt idx="617">
                  <c:v>869.75</c:v>
                </c:pt>
                <c:pt idx="618">
                  <c:v>816.6875</c:v>
                </c:pt>
                <c:pt idx="619">
                  <c:v>760.1875</c:v>
                </c:pt>
                <c:pt idx="620">
                  <c:v>704.0625</c:v>
                </c:pt>
                <c:pt idx="621">
                  <c:v>650.875</c:v>
                </c:pt>
                <c:pt idx="622">
                  <c:v>598.5625</c:v>
                </c:pt>
                <c:pt idx="623">
                  <c:v>542</c:v>
                </c:pt>
                <c:pt idx="624">
                  <c:v>488.3125</c:v>
                </c:pt>
                <c:pt idx="625">
                  <c:v>433.0625</c:v>
                </c:pt>
                <c:pt idx="626">
                  <c:v>379.1875</c:v>
                </c:pt>
                <c:pt idx="627">
                  <c:v>327.75</c:v>
                </c:pt>
                <c:pt idx="628">
                  <c:v>984.4375</c:v>
                </c:pt>
                <c:pt idx="629">
                  <c:v>927.625</c:v>
                </c:pt>
                <c:pt idx="630">
                  <c:v>873.5625</c:v>
                </c:pt>
                <c:pt idx="631">
                  <c:v>818.875</c:v>
                </c:pt>
                <c:pt idx="632">
                  <c:v>764.4375</c:v>
                </c:pt>
                <c:pt idx="633">
                  <c:v>731</c:v>
                </c:pt>
                <c:pt idx="634">
                  <c:v>692.375</c:v>
                </c:pt>
                <c:pt idx="635">
                  <c:v>656</c:v>
                </c:pt>
                <c:pt idx="636">
                  <c:v>623.125</c:v>
                </c:pt>
                <c:pt idx="637">
                  <c:v>589.4375</c:v>
                </c:pt>
                <c:pt idx="638">
                  <c:v>552.875</c:v>
                </c:pt>
                <c:pt idx="639">
                  <c:v>515</c:v>
                </c:pt>
                <c:pt idx="640">
                  <c:v>476</c:v>
                </c:pt>
                <c:pt idx="641">
                  <c:v>447.5625</c:v>
                </c:pt>
                <c:pt idx="642">
                  <c:v>411.1875</c:v>
                </c:pt>
                <c:pt idx="643">
                  <c:v>371.625</c:v>
                </c:pt>
                <c:pt idx="644">
                  <c:v>333.8125</c:v>
                </c:pt>
                <c:pt idx="645">
                  <c:v>1215.1875</c:v>
                </c:pt>
                <c:pt idx="646">
                  <c:v>1178.3125</c:v>
                </c:pt>
                <c:pt idx="647">
                  <c:v>1142.25</c:v>
                </c:pt>
                <c:pt idx="648">
                  <c:v>1108</c:v>
                </c:pt>
                <c:pt idx="649">
                  <c:v>1069.625</c:v>
                </c:pt>
                <c:pt idx="650">
                  <c:v>1033.125</c:v>
                </c:pt>
                <c:pt idx="651">
                  <c:v>994</c:v>
                </c:pt>
                <c:pt idx="652">
                  <c:v>955.8125</c:v>
                </c:pt>
                <c:pt idx="653">
                  <c:v>916.9375</c:v>
                </c:pt>
                <c:pt idx="654">
                  <c:v>885.125</c:v>
                </c:pt>
                <c:pt idx="655">
                  <c:v>847.8125</c:v>
                </c:pt>
                <c:pt idx="656">
                  <c:v>814.3125</c:v>
                </c:pt>
                <c:pt idx="657">
                  <c:v>780.9375</c:v>
                </c:pt>
                <c:pt idx="658">
                  <c:v>748.5625</c:v>
                </c:pt>
                <c:pt idx="659">
                  <c:v>710.3125</c:v>
                </c:pt>
                <c:pt idx="660">
                  <c:v>675.125</c:v>
                </c:pt>
                <c:pt idx="661">
                  <c:v>641.375</c:v>
                </c:pt>
                <c:pt idx="662">
                  <c:v>607.375</c:v>
                </c:pt>
                <c:pt idx="663">
                  <c:v>574.875</c:v>
                </c:pt>
                <c:pt idx="664">
                  <c:v>539.8125</c:v>
                </c:pt>
                <c:pt idx="665">
                  <c:v>506.25</c:v>
                </c:pt>
                <c:pt idx="666">
                  <c:v>467.6875</c:v>
                </c:pt>
                <c:pt idx="667">
                  <c:v>437</c:v>
                </c:pt>
                <c:pt idx="668">
                  <c:v>396.625</c:v>
                </c:pt>
                <c:pt idx="669">
                  <c:v>361.25</c:v>
                </c:pt>
                <c:pt idx="670">
                  <c:v>328.125</c:v>
                </c:pt>
                <c:pt idx="671">
                  <c:v>1142.3125</c:v>
                </c:pt>
                <c:pt idx="672">
                  <c:v>1107.75</c:v>
                </c:pt>
                <c:pt idx="673">
                  <c:v>1072.75</c:v>
                </c:pt>
                <c:pt idx="674">
                  <c:v>1039.9375</c:v>
                </c:pt>
                <c:pt idx="675">
                  <c:v>1005.1875</c:v>
                </c:pt>
                <c:pt idx="676">
                  <c:v>970.125</c:v>
                </c:pt>
                <c:pt idx="677">
                  <c:v>934.1875</c:v>
                </c:pt>
                <c:pt idx="678">
                  <c:v>896.9375</c:v>
                </c:pt>
                <c:pt idx="679">
                  <c:v>859.75</c:v>
                </c:pt>
                <c:pt idx="680">
                  <c:v>822.125</c:v>
                </c:pt>
                <c:pt idx="681">
                  <c:v>790</c:v>
                </c:pt>
                <c:pt idx="682">
                  <c:v>753.6875</c:v>
                </c:pt>
                <c:pt idx="683">
                  <c:v>719.125</c:v>
                </c:pt>
                <c:pt idx="684">
                  <c:v>682.75</c:v>
                </c:pt>
                <c:pt idx="685">
                  <c:v>645</c:v>
                </c:pt>
                <c:pt idx="686">
                  <c:v>605</c:v>
                </c:pt>
                <c:pt idx="687">
                  <c:v>570.1875</c:v>
                </c:pt>
                <c:pt idx="688">
                  <c:v>534.9375</c:v>
                </c:pt>
                <c:pt idx="689">
                  <c:v>501.5</c:v>
                </c:pt>
                <c:pt idx="690">
                  <c:v>464.6875</c:v>
                </c:pt>
                <c:pt idx="691">
                  <c:v>428.875</c:v>
                </c:pt>
                <c:pt idx="692">
                  <c:v>396.9375</c:v>
                </c:pt>
                <c:pt idx="693">
                  <c:v>363.5625</c:v>
                </c:pt>
                <c:pt idx="694">
                  <c:v>330.9375</c:v>
                </c:pt>
                <c:pt idx="695">
                  <c:v>933.3125</c:v>
                </c:pt>
                <c:pt idx="696">
                  <c:v>901.875</c:v>
                </c:pt>
                <c:pt idx="697">
                  <c:v>866.1875</c:v>
                </c:pt>
                <c:pt idx="698">
                  <c:v>829.9375</c:v>
                </c:pt>
                <c:pt idx="699">
                  <c:v>794.0625</c:v>
                </c:pt>
                <c:pt idx="700">
                  <c:v>755.4375</c:v>
                </c:pt>
                <c:pt idx="701">
                  <c:v>722.5625</c:v>
                </c:pt>
                <c:pt idx="702">
                  <c:v>688.5</c:v>
                </c:pt>
                <c:pt idx="703">
                  <c:v>653.4375</c:v>
                </c:pt>
                <c:pt idx="704">
                  <c:v>617.4375</c:v>
                </c:pt>
                <c:pt idx="705">
                  <c:v>581.125</c:v>
                </c:pt>
                <c:pt idx="706">
                  <c:v>545.875</c:v>
                </c:pt>
                <c:pt idx="707">
                  <c:v>511.4375</c:v>
                </c:pt>
                <c:pt idx="708">
                  <c:v>475.3125</c:v>
                </c:pt>
                <c:pt idx="709">
                  <c:v>434.875</c:v>
                </c:pt>
                <c:pt idx="710">
                  <c:v>396.4375</c:v>
                </c:pt>
                <c:pt idx="711">
                  <c:v>361.4375</c:v>
                </c:pt>
                <c:pt idx="712">
                  <c:v>322.75</c:v>
                </c:pt>
                <c:pt idx="713">
                  <c:v>1113.9375</c:v>
                </c:pt>
                <c:pt idx="714">
                  <c:v>1077.375</c:v>
                </c:pt>
                <c:pt idx="715">
                  <c:v>1041.9375</c:v>
                </c:pt>
                <c:pt idx="716">
                  <c:v>1008.6875</c:v>
                </c:pt>
                <c:pt idx="717">
                  <c:v>971.375</c:v>
                </c:pt>
                <c:pt idx="718">
                  <c:v>936.5</c:v>
                </c:pt>
                <c:pt idx="719">
                  <c:v>895.6875</c:v>
                </c:pt>
                <c:pt idx="720">
                  <c:v>860.5</c:v>
                </c:pt>
                <c:pt idx="721">
                  <c:v>823.375</c:v>
                </c:pt>
                <c:pt idx="722">
                  <c:v>786.875</c:v>
                </c:pt>
                <c:pt idx="723">
                  <c:v>749.4375</c:v>
                </c:pt>
                <c:pt idx="724">
                  <c:v>712.5</c:v>
                </c:pt>
                <c:pt idx="725">
                  <c:v>674.8125</c:v>
                </c:pt>
                <c:pt idx="726">
                  <c:v>635.75</c:v>
                </c:pt>
                <c:pt idx="727">
                  <c:v>597.3125</c:v>
                </c:pt>
                <c:pt idx="728">
                  <c:v>559.5</c:v>
                </c:pt>
                <c:pt idx="729">
                  <c:v>523.8125</c:v>
                </c:pt>
                <c:pt idx="730">
                  <c:v>488.4375</c:v>
                </c:pt>
                <c:pt idx="731">
                  <c:v>454.0625</c:v>
                </c:pt>
                <c:pt idx="732">
                  <c:v>414.8125</c:v>
                </c:pt>
                <c:pt idx="733">
                  <c:v>379.9375</c:v>
                </c:pt>
                <c:pt idx="734">
                  <c:v>345.625</c:v>
                </c:pt>
                <c:pt idx="735">
                  <c:v>1123</c:v>
                </c:pt>
                <c:pt idx="736">
                  <c:v>1090</c:v>
                </c:pt>
                <c:pt idx="737">
                  <c:v>1049.8125</c:v>
                </c:pt>
                <c:pt idx="738">
                  <c:v>1013.25</c:v>
                </c:pt>
                <c:pt idx="739">
                  <c:v>973.125</c:v>
                </c:pt>
                <c:pt idx="740">
                  <c:v>935.9375</c:v>
                </c:pt>
                <c:pt idx="741">
                  <c:v>898.5625</c:v>
                </c:pt>
                <c:pt idx="742">
                  <c:v>862.625</c:v>
                </c:pt>
                <c:pt idx="743">
                  <c:v>825.6875</c:v>
                </c:pt>
                <c:pt idx="744">
                  <c:v>791.4375</c:v>
                </c:pt>
                <c:pt idx="745">
                  <c:v>756.5</c:v>
                </c:pt>
                <c:pt idx="746">
                  <c:v>721.0625</c:v>
                </c:pt>
                <c:pt idx="747">
                  <c:v>684.625</c:v>
                </c:pt>
                <c:pt idx="748">
                  <c:v>647.5625</c:v>
                </c:pt>
                <c:pt idx="749">
                  <c:v>611.0625</c:v>
                </c:pt>
                <c:pt idx="750">
                  <c:v>573.25</c:v>
                </c:pt>
                <c:pt idx="751">
                  <c:v>539.25</c:v>
                </c:pt>
                <c:pt idx="752">
                  <c:v>502.625</c:v>
                </c:pt>
                <c:pt idx="753">
                  <c:v>468.125</c:v>
                </c:pt>
                <c:pt idx="754">
                  <c:v>431.375</c:v>
                </c:pt>
                <c:pt idx="755">
                  <c:v>394.5</c:v>
                </c:pt>
                <c:pt idx="756">
                  <c:v>361.4375</c:v>
                </c:pt>
                <c:pt idx="757">
                  <c:v>329.3125</c:v>
                </c:pt>
                <c:pt idx="758">
                  <c:v>1074.5625</c:v>
                </c:pt>
                <c:pt idx="759">
                  <c:v>1037.0625</c:v>
                </c:pt>
                <c:pt idx="760">
                  <c:v>1001.9375</c:v>
                </c:pt>
                <c:pt idx="761">
                  <c:v>965.875</c:v>
                </c:pt>
                <c:pt idx="762">
                  <c:v>930.125</c:v>
                </c:pt>
                <c:pt idx="763">
                  <c:v>890.6875</c:v>
                </c:pt>
                <c:pt idx="764">
                  <c:v>858.375</c:v>
                </c:pt>
                <c:pt idx="765">
                  <c:v>823.375</c:v>
                </c:pt>
                <c:pt idx="766">
                  <c:v>788.0625</c:v>
                </c:pt>
                <c:pt idx="767">
                  <c:v>753.5</c:v>
                </c:pt>
                <c:pt idx="768">
                  <c:v>720.0625</c:v>
                </c:pt>
                <c:pt idx="769">
                  <c:v>684.5</c:v>
                </c:pt>
                <c:pt idx="770">
                  <c:v>650.4375</c:v>
                </c:pt>
                <c:pt idx="771">
                  <c:v>611.875</c:v>
                </c:pt>
                <c:pt idx="772">
                  <c:v>578.4375</c:v>
                </c:pt>
                <c:pt idx="773">
                  <c:v>540.375</c:v>
                </c:pt>
                <c:pt idx="774">
                  <c:v>499.8125</c:v>
                </c:pt>
                <c:pt idx="775">
                  <c:v>465.625</c:v>
                </c:pt>
                <c:pt idx="776">
                  <c:v>423.5</c:v>
                </c:pt>
                <c:pt idx="777">
                  <c:v>386.25</c:v>
                </c:pt>
                <c:pt idx="778">
                  <c:v>350.375</c:v>
                </c:pt>
                <c:pt idx="779">
                  <c:v>312.6875</c:v>
                </c:pt>
                <c:pt idx="780">
                  <c:v>1062.1875</c:v>
                </c:pt>
                <c:pt idx="781">
                  <c:v>1022.125</c:v>
                </c:pt>
                <c:pt idx="782">
                  <c:v>989.375</c:v>
                </c:pt>
                <c:pt idx="783">
                  <c:v>952.5</c:v>
                </c:pt>
                <c:pt idx="784">
                  <c:v>915.5625</c:v>
                </c:pt>
                <c:pt idx="785">
                  <c:v>879.75</c:v>
                </c:pt>
                <c:pt idx="786">
                  <c:v>841.875</c:v>
                </c:pt>
                <c:pt idx="787">
                  <c:v>807.8125</c:v>
                </c:pt>
                <c:pt idx="788">
                  <c:v>772.125</c:v>
                </c:pt>
                <c:pt idx="789">
                  <c:v>731.125</c:v>
                </c:pt>
                <c:pt idx="790">
                  <c:v>696.25</c:v>
                </c:pt>
                <c:pt idx="791">
                  <c:v>657.6875</c:v>
                </c:pt>
                <c:pt idx="792">
                  <c:v>625.6875</c:v>
                </c:pt>
                <c:pt idx="793">
                  <c:v>591.25</c:v>
                </c:pt>
                <c:pt idx="794">
                  <c:v>554.125</c:v>
                </c:pt>
                <c:pt idx="795">
                  <c:v>524.4375</c:v>
                </c:pt>
                <c:pt idx="796">
                  <c:v>487.75</c:v>
                </c:pt>
                <c:pt idx="797">
                  <c:v>453.25</c:v>
                </c:pt>
                <c:pt idx="798">
                  <c:v>414.9375</c:v>
                </c:pt>
                <c:pt idx="799">
                  <c:v>374.1875</c:v>
                </c:pt>
                <c:pt idx="800">
                  <c:v>333.25</c:v>
                </c:pt>
                <c:pt idx="801">
                  <c:v>948.5</c:v>
                </c:pt>
                <c:pt idx="802">
                  <c:v>910.375</c:v>
                </c:pt>
                <c:pt idx="803">
                  <c:v>874.4375</c:v>
                </c:pt>
                <c:pt idx="804">
                  <c:v>838.875</c:v>
                </c:pt>
                <c:pt idx="805">
                  <c:v>801.5625</c:v>
                </c:pt>
                <c:pt idx="806">
                  <c:v>763.6875</c:v>
                </c:pt>
                <c:pt idx="807">
                  <c:v>729.375</c:v>
                </c:pt>
                <c:pt idx="808">
                  <c:v>694.625</c:v>
                </c:pt>
                <c:pt idx="809">
                  <c:v>658.125</c:v>
                </c:pt>
                <c:pt idx="810">
                  <c:v>620.6875</c:v>
                </c:pt>
                <c:pt idx="811">
                  <c:v>585.0625</c:v>
                </c:pt>
                <c:pt idx="812">
                  <c:v>547.9375</c:v>
                </c:pt>
                <c:pt idx="813">
                  <c:v>513.1875</c:v>
                </c:pt>
                <c:pt idx="814">
                  <c:v>473.5</c:v>
                </c:pt>
                <c:pt idx="815">
                  <c:v>439.0625</c:v>
                </c:pt>
                <c:pt idx="816">
                  <c:v>403.5</c:v>
                </c:pt>
                <c:pt idx="817">
                  <c:v>369.1875</c:v>
                </c:pt>
                <c:pt idx="818">
                  <c:v>330.875</c:v>
                </c:pt>
                <c:pt idx="819">
                  <c:v>1013.1875</c:v>
                </c:pt>
                <c:pt idx="820">
                  <c:v>977.3125</c:v>
                </c:pt>
                <c:pt idx="821">
                  <c:v>945.375</c:v>
                </c:pt>
                <c:pt idx="822">
                  <c:v>911.5</c:v>
                </c:pt>
                <c:pt idx="823">
                  <c:v>874.375</c:v>
                </c:pt>
                <c:pt idx="824">
                  <c:v>836.5625</c:v>
                </c:pt>
                <c:pt idx="825">
                  <c:v>801.9375</c:v>
                </c:pt>
                <c:pt idx="826">
                  <c:v>762.9375</c:v>
                </c:pt>
                <c:pt idx="827">
                  <c:v>723.5</c:v>
                </c:pt>
                <c:pt idx="828">
                  <c:v>682.125</c:v>
                </c:pt>
                <c:pt idx="829">
                  <c:v>645.1875</c:v>
                </c:pt>
                <c:pt idx="830">
                  <c:v>609.75</c:v>
                </c:pt>
                <c:pt idx="831">
                  <c:v>576.375</c:v>
                </c:pt>
                <c:pt idx="832">
                  <c:v>538.25</c:v>
                </c:pt>
                <c:pt idx="833">
                  <c:v>498.25</c:v>
                </c:pt>
                <c:pt idx="834">
                  <c:v>466.125</c:v>
                </c:pt>
                <c:pt idx="835">
                  <c:v>432.4375</c:v>
                </c:pt>
                <c:pt idx="836">
                  <c:v>393.8125</c:v>
                </c:pt>
                <c:pt idx="837">
                  <c:v>356.875</c:v>
                </c:pt>
                <c:pt idx="838">
                  <c:v>320.75</c:v>
                </c:pt>
                <c:pt idx="839">
                  <c:v>968.5</c:v>
                </c:pt>
                <c:pt idx="840">
                  <c:v>934.6875</c:v>
                </c:pt>
                <c:pt idx="841">
                  <c:v>895.5</c:v>
                </c:pt>
                <c:pt idx="842">
                  <c:v>858.3125</c:v>
                </c:pt>
                <c:pt idx="843">
                  <c:v>817.75</c:v>
                </c:pt>
                <c:pt idx="844">
                  <c:v>784.6875</c:v>
                </c:pt>
                <c:pt idx="845">
                  <c:v>747.125</c:v>
                </c:pt>
                <c:pt idx="846">
                  <c:v>709.25</c:v>
                </c:pt>
                <c:pt idx="847">
                  <c:v>677.25</c:v>
                </c:pt>
                <c:pt idx="848">
                  <c:v>642.375</c:v>
                </c:pt>
                <c:pt idx="849">
                  <c:v>603.3125</c:v>
                </c:pt>
                <c:pt idx="850">
                  <c:v>566.0625</c:v>
                </c:pt>
                <c:pt idx="851">
                  <c:v>530.9375</c:v>
                </c:pt>
                <c:pt idx="852">
                  <c:v>493.1875</c:v>
                </c:pt>
                <c:pt idx="853">
                  <c:v>460.6875</c:v>
                </c:pt>
                <c:pt idx="854">
                  <c:v>422.4375</c:v>
                </c:pt>
                <c:pt idx="855">
                  <c:v>385.9375</c:v>
                </c:pt>
                <c:pt idx="856">
                  <c:v>350.75</c:v>
                </c:pt>
                <c:pt idx="857">
                  <c:v>316.5625</c:v>
                </c:pt>
                <c:pt idx="858">
                  <c:v>991</c:v>
                </c:pt>
                <c:pt idx="859">
                  <c:v>953.75</c:v>
                </c:pt>
                <c:pt idx="860">
                  <c:v>917.5625</c:v>
                </c:pt>
                <c:pt idx="861">
                  <c:v>885.875</c:v>
                </c:pt>
                <c:pt idx="862">
                  <c:v>848.3125</c:v>
                </c:pt>
                <c:pt idx="863">
                  <c:v>812.25</c:v>
                </c:pt>
                <c:pt idx="864">
                  <c:v>777.25</c:v>
                </c:pt>
                <c:pt idx="865">
                  <c:v>744.0625</c:v>
                </c:pt>
                <c:pt idx="866">
                  <c:v>702.6875</c:v>
                </c:pt>
                <c:pt idx="867">
                  <c:v>669.4375</c:v>
                </c:pt>
                <c:pt idx="868">
                  <c:v>637.5625</c:v>
                </c:pt>
                <c:pt idx="869">
                  <c:v>603.875</c:v>
                </c:pt>
                <c:pt idx="870">
                  <c:v>564.8125</c:v>
                </c:pt>
                <c:pt idx="871">
                  <c:v>531.6875</c:v>
                </c:pt>
                <c:pt idx="872">
                  <c:v>489.625</c:v>
                </c:pt>
                <c:pt idx="873">
                  <c:v>451.3125</c:v>
                </c:pt>
                <c:pt idx="874">
                  <c:v>415.0625</c:v>
                </c:pt>
                <c:pt idx="875">
                  <c:v>381.8125</c:v>
                </c:pt>
                <c:pt idx="876">
                  <c:v>345.75</c:v>
                </c:pt>
                <c:pt idx="877">
                  <c:v>1194.625</c:v>
                </c:pt>
                <c:pt idx="878">
                  <c:v>1159.3125</c:v>
                </c:pt>
                <c:pt idx="879">
                  <c:v>1119.1875</c:v>
                </c:pt>
                <c:pt idx="880">
                  <c:v>1081.875</c:v>
                </c:pt>
                <c:pt idx="881">
                  <c:v>1047.375</c:v>
                </c:pt>
                <c:pt idx="882">
                  <c:v>1010.1875</c:v>
                </c:pt>
                <c:pt idx="883">
                  <c:v>973.875</c:v>
                </c:pt>
                <c:pt idx="884">
                  <c:v>934.875</c:v>
                </c:pt>
                <c:pt idx="885">
                  <c:v>899.375</c:v>
                </c:pt>
                <c:pt idx="886">
                  <c:v>868.25</c:v>
                </c:pt>
                <c:pt idx="887">
                  <c:v>838.5625</c:v>
                </c:pt>
                <c:pt idx="888">
                  <c:v>803.375</c:v>
                </c:pt>
                <c:pt idx="889">
                  <c:v>768.4375</c:v>
                </c:pt>
                <c:pt idx="890">
                  <c:v>730.4375</c:v>
                </c:pt>
                <c:pt idx="891">
                  <c:v>695.8125</c:v>
                </c:pt>
                <c:pt idx="892">
                  <c:v>662.375</c:v>
                </c:pt>
                <c:pt idx="893">
                  <c:v>626.4375</c:v>
                </c:pt>
                <c:pt idx="894">
                  <c:v>593.3125</c:v>
                </c:pt>
                <c:pt idx="895">
                  <c:v>562.875</c:v>
                </c:pt>
                <c:pt idx="896">
                  <c:v>526.25</c:v>
                </c:pt>
                <c:pt idx="897">
                  <c:v>485.5625</c:v>
                </c:pt>
                <c:pt idx="898">
                  <c:v>451.875</c:v>
                </c:pt>
                <c:pt idx="899">
                  <c:v>417.3125</c:v>
                </c:pt>
                <c:pt idx="900">
                  <c:v>381.3125</c:v>
                </c:pt>
                <c:pt idx="901">
                  <c:v>327.4375</c:v>
                </c:pt>
                <c:pt idx="902">
                  <c:v>905.875</c:v>
                </c:pt>
                <c:pt idx="903">
                  <c:v>850.75</c:v>
                </c:pt>
                <c:pt idx="904">
                  <c:v>792.8125</c:v>
                </c:pt>
                <c:pt idx="905">
                  <c:v>738.6875</c:v>
                </c:pt>
                <c:pt idx="906">
                  <c:v>685.4375</c:v>
                </c:pt>
                <c:pt idx="907">
                  <c:v>629.625</c:v>
                </c:pt>
                <c:pt idx="908">
                  <c:v>575.375</c:v>
                </c:pt>
                <c:pt idx="909">
                  <c:v>521.375</c:v>
                </c:pt>
                <c:pt idx="910">
                  <c:v>467.375</c:v>
                </c:pt>
                <c:pt idx="911">
                  <c:v>412</c:v>
                </c:pt>
                <c:pt idx="912">
                  <c:v>356.375</c:v>
                </c:pt>
                <c:pt idx="913">
                  <c:v>969.875</c:v>
                </c:pt>
                <c:pt idx="914">
                  <c:v>915.125</c:v>
                </c:pt>
                <c:pt idx="915">
                  <c:v>859.1875</c:v>
                </c:pt>
                <c:pt idx="916">
                  <c:v>803.8125</c:v>
                </c:pt>
                <c:pt idx="917">
                  <c:v>748</c:v>
                </c:pt>
                <c:pt idx="918">
                  <c:v>695.5625</c:v>
                </c:pt>
                <c:pt idx="919">
                  <c:v>641.5625</c:v>
                </c:pt>
                <c:pt idx="920">
                  <c:v>586</c:v>
                </c:pt>
                <c:pt idx="921">
                  <c:v>530.1875</c:v>
                </c:pt>
                <c:pt idx="922">
                  <c:v>474.625</c:v>
                </c:pt>
                <c:pt idx="923">
                  <c:v>420.5</c:v>
                </c:pt>
                <c:pt idx="924">
                  <c:v>366.3125</c:v>
                </c:pt>
                <c:pt idx="925">
                  <c:v>313.1875</c:v>
                </c:pt>
                <c:pt idx="926">
                  <c:v>1105.125</c:v>
                </c:pt>
                <c:pt idx="927">
                  <c:v>1052.875</c:v>
                </c:pt>
                <c:pt idx="928">
                  <c:v>997.75</c:v>
                </c:pt>
                <c:pt idx="929">
                  <c:v>945.3125</c:v>
                </c:pt>
                <c:pt idx="930">
                  <c:v>894.1875</c:v>
                </c:pt>
                <c:pt idx="931">
                  <c:v>839.8125</c:v>
                </c:pt>
                <c:pt idx="932">
                  <c:v>786</c:v>
                </c:pt>
                <c:pt idx="933">
                  <c:v>733.5</c:v>
                </c:pt>
                <c:pt idx="934">
                  <c:v>678.3125</c:v>
                </c:pt>
                <c:pt idx="935">
                  <c:v>623.3125</c:v>
                </c:pt>
                <c:pt idx="936">
                  <c:v>570.5</c:v>
                </c:pt>
                <c:pt idx="937">
                  <c:v>513.9375</c:v>
                </c:pt>
                <c:pt idx="938">
                  <c:v>456.375</c:v>
                </c:pt>
                <c:pt idx="939">
                  <c:v>398.8125</c:v>
                </c:pt>
                <c:pt idx="940">
                  <c:v>345.75</c:v>
                </c:pt>
                <c:pt idx="941">
                  <c:v>919.125</c:v>
                </c:pt>
                <c:pt idx="942">
                  <c:v>863.25</c:v>
                </c:pt>
                <c:pt idx="943">
                  <c:v>810.1875</c:v>
                </c:pt>
                <c:pt idx="944">
                  <c:v>757.4375</c:v>
                </c:pt>
                <c:pt idx="945">
                  <c:v>705.5</c:v>
                </c:pt>
                <c:pt idx="946">
                  <c:v>653.6875</c:v>
                </c:pt>
                <c:pt idx="947">
                  <c:v>596.75</c:v>
                </c:pt>
                <c:pt idx="948">
                  <c:v>543.625</c:v>
                </c:pt>
                <c:pt idx="949">
                  <c:v>489.1875</c:v>
                </c:pt>
                <c:pt idx="950">
                  <c:v>436.5</c:v>
                </c:pt>
                <c:pt idx="951">
                  <c:v>382.8125</c:v>
                </c:pt>
                <c:pt idx="952">
                  <c:v>326.1875</c:v>
                </c:pt>
                <c:pt idx="953">
                  <c:v>924.625</c:v>
                </c:pt>
                <c:pt idx="954">
                  <c:v>869.25</c:v>
                </c:pt>
                <c:pt idx="955">
                  <c:v>818.5</c:v>
                </c:pt>
                <c:pt idx="956">
                  <c:v>762.125</c:v>
                </c:pt>
                <c:pt idx="957">
                  <c:v>706.0625</c:v>
                </c:pt>
                <c:pt idx="958">
                  <c:v>651.625</c:v>
                </c:pt>
                <c:pt idx="959">
                  <c:v>597.875</c:v>
                </c:pt>
                <c:pt idx="960">
                  <c:v>546.625</c:v>
                </c:pt>
                <c:pt idx="961">
                  <c:v>492.0625</c:v>
                </c:pt>
                <c:pt idx="962">
                  <c:v>437.625</c:v>
                </c:pt>
                <c:pt idx="963">
                  <c:v>379.4375</c:v>
                </c:pt>
                <c:pt idx="964">
                  <c:v>325.1875</c:v>
                </c:pt>
                <c:pt idx="965">
                  <c:v>933.75</c:v>
                </c:pt>
                <c:pt idx="966">
                  <c:v>880.25</c:v>
                </c:pt>
                <c:pt idx="967">
                  <c:v>824.625</c:v>
                </c:pt>
                <c:pt idx="968">
                  <c:v>771.5</c:v>
                </c:pt>
                <c:pt idx="969">
                  <c:v>717.25</c:v>
                </c:pt>
                <c:pt idx="970">
                  <c:v>659.25</c:v>
                </c:pt>
                <c:pt idx="971">
                  <c:v>606.25</c:v>
                </c:pt>
                <c:pt idx="972">
                  <c:v>552.75</c:v>
                </c:pt>
                <c:pt idx="973">
                  <c:v>498.375</c:v>
                </c:pt>
                <c:pt idx="974">
                  <c:v>445.0625</c:v>
                </c:pt>
                <c:pt idx="975">
                  <c:v>392.4375</c:v>
                </c:pt>
                <c:pt idx="976">
                  <c:v>339.5</c:v>
                </c:pt>
                <c:pt idx="977">
                  <c:v>1170</c:v>
                </c:pt>
                <c:pt idx="978">
                  <c:v>1114.75</c:v>
                </c:pt>
                <c:pt idx="979">
                  <c:v>1061.125</c:v>
                </c:pt>
                <c:pt idx="980">
                  <c:v>1006.8125</c:v>
                </c:pt>
                <c:pt idx="981">
                  <c:v>955.75</c:v>
                </c:pt>
                <c:pt idx="982">
                  <c:v>901.625</c:v>
                </c:pt>
                <c:pt idx="983">
                  <c:v>849.6875</c:v>
                </c:pt>
                <c:pt idx="984">
                  <c:v>795.1875</c:v>
                </c:pt>
                <c:pt idx="985">
                  <c:v>741.75</c:v>
                </c:pt>
                <c:pt idx="986">
                  <c:v>688.125</c:v>
                </c:pt>
                <c:pt idx="987">
                  <c:v>634.25</c:v>
                </c:pt>
                <c:pt idx="988">
                  <c:v>578.5</c:v>
                </c:pt>
                <c:pt idx="989">
                  <c:v>526.4375</c:v>
                </c:pt>
                <c:pt idx="990">
                  <c:v>470</c:v>
                </c:pt>
                <c:pt idx="991">
                  <c:v>412.875</c:v>
                </c:pt>
                <c:pt idx="992">
                  <c:v>357.625</c:v>
                </c:pt>
                <c:pt idx="993">
                  <c:v>1067.5625</c:v>
                </c:pt>
                <c:pt idx="994">
                  <c:v>1014.8125</c:v>
                </c:pt>
                <c:pt idx="995">
                  <c:v>962.4375</c:v>
                </c:pt>
                <c:pt idx="996">
                  <c:v>909.8125</c:v>
                </c:pt>
                <c:pt idx="997">
                  <c:v>852.75</c:v>
                </c:pt>
                <c:pt idx="998">
                  <c:v>816.375</c:v>
                </c:pt>
                <c:pt idx="999">
                  <c:v>778.3125</c:v>
                </c:pt>
                <c:pt idx="1000">
                  <c:v>739.4375</c:v>
                </c:pt>
                <c:pt idx="1001">
                  <c:v>703.3125</c:v>
                </c:pt>
                <c:pt idx="1002">
                  <c:v>670.875</c:v>
                </c:pt>
                <c:pt idx="1003">
                  <c:v>633.75</c:v>
                </c:pt>
                <c:pt idx="1004">
                  <c:v>597.375</c:v>
                </c:pt>
                <c:pt idx="1005">
                  <c:v>558.625</c:v>
                </c:pt>
                <c:pt idx="1006">
                  <c:v>523</c:v>
                </c:pt>
                <c:pt idx="1007">
                  <c:v>491.5625</c:v>
                </c:pt>
                <c:pt idx="1008">
                  <c:v>452.0625</c:v>
                </c:pt>
                <c:pt idx="1009">
                  <c:v>415.6875</c:v>
                </c:pt>
                <c:pt idx="1010">
                  <c:v>379.0625</c:v>
                </c:pt>
                <c:pt idx="1011">
                  <c:v>339.9375</c:v>
                </c:pt>
                <c:pt idx="1012">
                  <c:v>1083.6875</c:v>
                </c:pt>
                <c:pt idx="1013">
                  <c:v>1050.5</c:v>
                </c:pt>
                <c:pt idx="1014">
                  <c:v>1015.25</c:v>
                </c:pt>
                <c:pt idx="1015">
                  <c:v>976.625</c:v>
                </c:pt>
                <c:pt idx="1016">
                  <c:v>942.6875</c:v>
                </c:pt>
                <c:pt idx="1017">
                  <c:v>906.125</c:v>
                </c:pt>
                <c:pt idx="1018">
                  <c:v>873.1875</c:v>
                </c:pt>
                <c:pt idx="1019">
                  <c:v>831.5625</c:v>
                </c:pt>
                <c:pt idx="1020">
                  <c:v>796.3125</c:v>
                </c:pt>
                <c:pt idx="1021">
                  <c:v>759.0625</c:v>
                </c:pt>
                <c:pt idx="1022">
                  <c:v>721.25</c:v>
                </c:pt>
                <c:pt idx="1023">
                  <c:v>688</c:v>
                </c:pt>
                <c:pt idx="1024">
                  <c:v>649.875</c:v>
                </c:pt>
                <c:pt idx="1025">
                  <c:v>613.6875</c:v>
                </c:pt>
                <c:pt idx="1026">
                  <c:v>576.9375</c:v>
                </c:pt>
                <c:pt idx="1027">
                  <c:v>539.5625</c:v>
                </c:pt>
                <c:pt idx="1028">
                  <c:v>499.5625</c:v>
                </c:pt>
                <c:pt idx="1029">
                  <c:v>464.0625</c:v>
                </c:pt>
                <c:pt idx="1030">
                  <c:v>427.875</c:v>
                </c:pt>
                <c:pt idx="1031">
                  <c:v>389.5</c:v>
                </c:pt>
                <c:pt idx="1032">
                  <c:v>355.1875</c:v>
                </c:pt>
                <c:pt idx="1033">
                  <c:v>319</c:v>
                </c:pt>
                <c:pt idx="1034">
                  <c:v>1071.625</c:v>
                </c:pt>
                <c:pt idx="1035">
                  <c:v>1034.6875</c:v>
                </c:pt>
                <c:pt idx="1036">
                  <c:v>1001</c:v>
                </c:pt>
                <c:pt idx="1037">
                  <c:v>961.9375</c:v>
                </c:pt>
                <c:pt idx="1038">
                  <c:v>926.125</c:v>
                </c:pt>
                <c:pt idx="1039">
                  <c:v>884.1875</c:v>
                </c:pt>
                <c:pt idx="1040">
                  <c:v>850.9375</c:v>
                </c:pt>
                <c:pt idx="1041">
                  <c:v>817</c:v>
                </c:pt>
                <c:pt idx="1042">
                  <c:v>779.875</c:v>
                </c:pt>
                <c:pt idx="1043">
                  <c:v>747.875</c:v>
                </c:pt>
                <c:pt idx="1044">
                  <c:v>711.3125</c:v>
                </c:pt>
                <c:pt idx="1045">
                  <c:v>679.25</c:v>
                </c:pt>
                <c:pt idx="1046">
                  <c:v>645.5</c:v>
                </c:pt>
                <c:pt idx="1047">
                  <c:v>610.5</c:v>
                </c:pt>
                <c:pt idx="1048">
                  <c:v>572.5</c:v>
                </c:pt>
                <c:pt idx="1049">
                  <c:v>537.6875</c:v>
                </c:pt>
                <c:pt idx="1050">
                  <c:v>498.6875</c:v>
                </c:pt>
                <c:pt idx="1051">
                  <c:v>460.875</c:v>
                </c:pt>
                <c:pt idx="1052">
                  <c:v>425.4375</c:v>
                </c:pt>
                <c:pt idx="1053">
                  <c:v>390.625</c:v>
                </c:pt>
                <c:pt idx="1054">
                  <c:v>351.25</c:v>
                </c:pt>
                <c:pt idx="1055">
                  <c:v>318.9375</c:v>
                </c:pt>
                <c:pt idx="1056">
                  <c:v>919.375</c:v>
                </c:pt>
                <c:pt idx="1057">
                  <c:v>881</c:v>
                </c:pt>
                <c:pt idx="1058">
                  <c:v>847.0625</c:v>
                </c:pt>
                <c:pt idx="1059">
                  <c:v>810.375</c:v>
                </c:pt>
                <c:pt idx="1060">
                  <c:v>780.6875</c:v>
                </c:pt>
                <c:pt idx="1061">
                  <c:v>744.5</c:v>
                </c:pt>
                <c:pt idx="1062">
                  <c:v>706.75</c:v>
                </c:pt>
                <c:pt idx="1063">
                  <c:v>672.4375</c:v>
                </c:pt>
                <c:pt idx="1064">
                  <c:v>637.125</c:v>
                </c:pt>
                <c:pt idx="1065">
                  <c:v>598.25</c:v>
                </c:pt>
                <c:pt idx="1066">
                  <c:v>566.9375</c:v>
                </c:pt>
                <c:pt idx="1067">
                  <c:v>534.625</c:v>
                </c:pt>
                <c:pt idx="1068">
                  <c:v>499.0625</c:v>
                </c:pt>
                <c:pt idx="1069">
                  <c:v>465.125</c:v>
                </c:pt>
                <c:pt idx="1070">
                  <c:v>431.75</c:v>
                </c:pt>
                <c:pt idx="1071">
                  <c:v>398.1875</c:v>
                </c:pt>
                <c:pt idx="1072">
                  <c:v>361.4375</c:v>
                </c:pt>
                <c:pt idx="1073">
                  <c:v>328.6875</c:v>
                </c:pt>
                <c:pt idx="1074">
                  <c:v>1135.8125</c:v>
                </c:pt>
                <c:pt idx="1075">
                  <c:v>1102.8125</c:v>
                </c:pt>
                <c:pt idx="1076">
                  <c:v>1068.625</c:v>
                </c:pt>
                <c:pt idx="1077">
                  <c:v>1037.75</c:v>
                </c:pt>
                <c:pt idx="1078">
                  <c:v>995.6875</c:v>
                </c:pt>
                <c:pt idx="1079">
                  <c:v>959.25</c:v>
                </c:pt>
                <c:pt idx="1080">
                  <c:v>924.3125</c:v>
                </c:pt>
                <c:pt idx="1081">
                  <c:v>886.3125</c:v>
                </c:pt>
                <c:pt idx="1082">
                  <c:v>847.5</c:v>
                </c:pt>
                <c:pt idx="1083">
                  <c:v>809.375</c:v>
                </c:pt>
                <c:pt idx="1084">
                  <c:v>773.4375</c:v>
                </c:pt>
                <c:pt idx="1085">
                  <c:v>736.75</c:v>
                </c:pt>
                <c:pt idx="1086">
                  <c:v>699.0625</c:v>
                </c:pt>
                <c:pt idx="1087">
                  <c:v>665.5</c:v>
                </c:pt>
                <c:pt idx="1088">
                  <c:v>632.25</c:v>
                </c:pt>
                <c:pt idx="1089">
                  <c:v>594.9375</c:v>
                </c:pt>
                <c:pt idx="1090">
                  <c:v>560.5625</c:v>
                </c:pt>
                <c:pt idx="1091">
                  <c:v>527.5</c:v>
                </c:pt>
                <c:pt idx="1092">
                  <c:v>495.25</c:v>
                </c:pt>
                <c:pt idx="1093">
                  <c:v>461.6875</c:v>
                </c:pt>
                <c:pt idx="1094">
                  <c:v>428.75</c:v>
                </c:pt>
                <c:pt idx="1095">
                  <c:v>393.375</c:v>
                </c:pt>
                <c:pt idx="1096">
                  <c:v>358.875</c:v>
                </c:pt>
                <c:pt idx="1097">
                  <c:v>323.0625</c:v>
                </c:pt>
                <c:pt idx="1098">
                  <c:v>1072.9375</c:v>
                </c:pt>
                <c:pt idx="1099">
                  <c:v>1036.4375</c:v>
                </c:pt>
                <c:pt idx="1100">
                  <c:v>999.6875</c:v>
                </c:pt>
                <c:pt idx="1101">
                  <c:v>961.8125</c:v>
                </c:pt>
                <c:pt idx="1102">
                  <c:v>925.3125</c:v>
                </c:pt>
                <c:pt idx="1103">
                  <c:v>886.375</c:v>
                </c:pt>
                <c:pt idx="1104">
                  <c:v>848.5</c:v>
                </c:pt>
                <c:pt idx="1105">
                  <c:v>811.9375</c:v>
                </c:pt>
                <c:pt idx="1106">
                  <c:v>774.0625</c:v>
                </c:pt>
                <c:pt idx="1107">
                  <c:v>737.1875</c:v>
                </c:pt>
                <c:pt idx="1108">
                  <c:v>698.1875</c:v>
                </c:pt>
                <c:pt idx="1109">
                  <c:v>657.125</c:v>
                </c:pt>
                <c:pt idx="1110">
                  <c:v>626.625</c:v>
                </c:pt>
                <c:pt idx="1111">
                  <c:v>593.25</c:v>
                </c:pt>
                <c:pt idx="1112">
                  <c:v>552</c:v>
                </c:pt>
                <c:pt idx="1113">
                  <c:v>512.25</c:v>
                </c:pt>
                <c:pt idx="1114">
                  <c:v>471.1875</c:v>
                </c:pt>
                <c:pt idx="1115">
                  <c:v>432.1875</c:v>
                </c:pt>
                <c:pt idx="1116">
                  <c:v>392.75</c:v>
                </c:pt>
                <c:pt idx="1117">
                  <c:v>353.9375</c:v>
                </c:pt>
                <c:pt idx="1118">
                  <c:v>316.25</c:v>
                </c:pt>
                <c:pt idx="1119">
                  <c:v>1059.75</c:v>
                </c:pt>
                <c:pt idx="1120">
                  <c:v>1027.1875</c:v>
                </c:pt>
                <c:pt idx="1121">
                  <c:v>991.9375</c:v>
                </c:pt>
                <c:pt idx="1122">
                  <c:v>950.25</c:v>
                </c:pt>
                <c:pt idx="1123">
                  <c:v>914.9375</c:v>
                </c:pt>
                <c:pt idx="1124">
                  <c:v>877.9375</c:v>
                </c:pt>
                <c:pt idx="1125">
                  <c:v>839.5625</c:v>
                </c:pt>
                <c:pt idx="1126">
                  <c:v>803.625</c:v>
                </c:pt>
                <c:pt idx="1127">
                  <c:v>764.25</c:v>
                </c:pt>
                <c:pt idx="1128">
                  <c:v>728.3125</c:v>
                </c:pt>
                <c:pt idx="1129">
                  <c:v>693.3125</c:v>
                </c:pt>
                <c:pt idx="1130">
                  <c:v>657.4375</c:v>
                </c:pt>
                <c:pt idx="1131">
                  <c:v>625.6875</c:v>
                </c:pt>
                <c:pt idx="1132">
                  <c:v>592.625</c:v>
                </c:pt>
                <c:pt idx="1133">
                  <c:v>555.125</c:v>
                </c:pt>
                <c:pt idx="1134">
                  <c:v>517.0625</c:v>
                </c:pt>
                <c:pt idx="1135">
                  <c:v>489.1875</c:v>
                </c:pt>
                <c:pt idx="1136">
                  <c:v>452</c:v>
                </c:pt>
                <c:pt idx="1137">
                  <c:v>414.625</c:v>
                </c:pt>
                <c:pt idx="1138">
                  <c:v>377.875</c:v>
                </c:pt>
                <c:pt idx="1139">
                  <c:v>338.8125</c:v>
                </c:pt>
                <c:pt idx="1140">
                  <c:v>1073.5625</c:v>
                </c:pt>
                <c:pt idx="1141">
                  <c:v>1036.125</c:v>
                </c:pt>
                <c:pt idx="1142">
                  <c:v>996.5</c:v>
                </c:pt>
                <c:pt idx="1143">
                  <c:v>955.0625</c:v>
                </c:pt>
                <c:pt idx="1144">
                  <c:v>920.625</c:v>
                </c:pt>
                <c:pt idx="1145">
                  <c:v>886.1875</c:v>
                </c:pt>
                <c:pt idx="1146">
                  <c:v>849.8125</c:v>
                </c:pt>
                <c:pt idx="1147">
                  <c:v>810.875</c:v>
                </c:pt>
                <c:pt idx="1148">
                  <c:v>771.9375</c:v>
                </c:pt>
                <c:pt idx="1149">
                  <c:v>734.75</c:v>
                </c:pt>
                <c:pt idx="1150">
                  <c:v>701.3125</c:v>
                </c:pt>
                <c:pt idx="1151">
                  <c:v>661.5</c:v>
                </c:pt>
                <c:pt idx="1152">
                  <c:v>627</c:v>
                </c:pt>
                <c:pt idx="1153">
                  <c:v>594.9375</c:v>
                </c:pt>
                <c:pt idx="1154">
                  <c:v>557.375</c:v>
                </c:pt>
                <c:pt idx="1155">
                  <c:v>522.3125</c:v>
                </c:pt>
                <c:pt idx="1156">
                  <c:v>486.8125</c:v>
                </c:pt>
                <c:pt idx="1157">
                  <c:v>445.5625</c:v>
                </c:pt>
                <c:pt idx="1158">
                  <c:v>412.5625</c:v>
                </c:pt>
                <c:pt idx="1159">
                  <c:v>373.375</c:v>
                </c:pt>
                <c:pt idx="1160">
                  <c:v>339.9375</c:v>
                </c:pt>
                <c:pt idx="1161">
                  <c:v>963.1875</c:v>
                </c:pt>
                <c:pt idx="1162">
                  <c:v>925.125</c:v>
                </c:pt>
                <c:pt idx="1163">
                  <c:v>891.4375</c:v>
                </c:pt>
                <c:pt idx="1164">
                  <c:v>855.125</c:v>
                </c:pt>
                <c:pt idx="1165">
                  <c:v>821.1875</c:v>
                </c:pt>
                <c:pt idx="1166">
                  <c:v>782.75</c:v>
                </c:pt>
                <c:pt idx="1167">
                  <c:v>749.4375</c:v>
                </c:pt>
                <c:pt idx="1168">
                  <c:v>714.5</c:v>
                </c:pt>
                <c:pt idx="1169">
                  <c:v>675.75</c:v>
                </c:pt>
                <c:pt idx="1170">
                  <c:v>641</c:v>
                </c:pt>
                <c:pt idx="1171">
                  <c:v>602.4375</c:v>
                </c:pt>
                <c:pt idx="1172">
                  <c:v>563.6875</c:v>
                </c:pt>
                <c:pt idx="1173">
                  <c:v>526.75</c:v>
                </c:pt>
                <c:pt idx="1174">
                  <c:v>490.0625</c:v>
                </c:pt>
                <c:pt idx="1175">
                  <c:v>455.4375</c:v>
                </c:pt>
                <c:pt idx="1176">
                  <c:v>417.125</c:v>
                </c:pt>
                <c:pt idx="1177">
                  <c:v>382.25</c:v>
                </c:pt>
                <c:pt idx="1178">
                  <c:v>346.0625</c:v>
                </c:pt>
                <c:pt idx="1179">
                  <c:v>1209.9375</c:v>
                </c:pt>
                <c:pt idx="1180">
                  <c:v>1168.6875</c:v>
                </c:pt>
                <c:pt idx="1181">
                  <c:v>1129.0625</c:v>
                </c:pt>
                <c:pt idx="1182">
                  <c:v>1095.125</c:v>
                </c:pt>
                <c:pt idx="1183">
                  <c:v>1060.1875</c:v>
                </c:pt>
                <c:pt idx="1184">
                  <c:v>1023.5</c:v>
                </c:pt>
                <c:pt idx="1185">
                  <c:v>989.625</c:v>
                </c:pt>
                <c:pt idx="1186">
                  <c:v>955.125</c:v>
                </c:pt>
                <c:pt idx="1187">
                  <c:v>920.1875</c:v>
                </c:pt>
                <c:pt idx="1188">
                  <c:v>886</c:v>
                </c:pt>
                <c:pt idx="1189">
                  <c:v>848.625</c:v>
                </c:pt>
                <c:pt idx="1190">
                  <c:v>811.4375</c:v>
                </c:pt>
                <c:pt idx="1191">
                  <c:v>779.0625</c:v>
                </c:pt>
                <c:pt idx="1192">
                  <c:v>740.6875</c:v>
                </c:pt>
                <c:pt idx="1193">
                  <c:v>705.0625</c:v>
                </c:pt>
                <c:pt idx="1194">
                  <c:v>665.4375</c:v>
                </c:pt>
                <c:pt idx="1195">
                  <c:v>629.75</c:v>
                </c:pt>
                <c:pt idx="1196">
                  <c:v>594.8125</c:v>
                </c:pt>
                <c:pt idx="1197">
                  <c:v>557.375</c:v>
                </c:pt>
                <c:pt idx="1198">
                  <c:v>522.375</c:v>
                </c:pt>
                <c:pt idx="1199">
                  <c:v>487.4375</c:v>
                </c:pt>
                <c:pt idx="1200">
                  <c:v>449.625</c:v>
                </c:pt>
                <c:pt idx="1201">
                  <c:v>410.1875</c:v>
                </c:pt>
                <c:pt idx="1202">
                  <c:v>374.5</c:v>
                </c:pt>
                <c:pt idx="1203">
                  <c:v>336.5</c:v>
                </c:pt>
                <c:pt idx="1204">
                  <c:v>1156</c:v>
                </c:pt>
                <c:pt idx="1205">
                  <c:v>1121.9375</c:v>
                </c:pt>
                <c:pt idx="1206">
                  <c:v>1086.5</c:v>
                </c:pt>
                <c:pt idx="1207">
                  <c:v>1050.25</c:v>
                </c:pt>
                <c:pt idx="1208">
                  <c:v>1014.1875</c:v>
                </c:pt>
                <c:pt idx="1209">
                  <c:v>982.125</c:v>
                </c:pt>
                <c:pt idx="1210">
                  <c:v>948</c:v>
                </c:pt>
                <c:pt idx="1211">
                  <c:v>913.8125</c:v>
                </c:pt>
                <c:pt idx="1212">
                  <c:v>877.9375</c:v>
                </c:pt>
                <c:pt idx="1213">
                  <c:v>838.3125</c:v>
                </c:pt>
                <c:pt idx="1214">
                  <c:v>800.375</c:v>
                </c:pt>
                <c:pt idx="1215">
                  <c:v>764.625</c:v>
                </c:pt>
                <c:pt idx="1216">
                  <c:v>728.375</c:v>
                </c:pt>
                <c:pt idx="1217">
                  <c:v>690.6875</c:v>
                </c:pt>
                <c:pt idx="1218">
                  <c:v>655.9375</c:v>
                </c:pt>
                <c:pt idx="1219">
                  <c:v>619.125</c:v>
                </c:pt>
                <c:pt idx="1220">
                  <c:v>579.9375</c:v>
                </c:pt>
                <c:pt idx="1221">
                  <c:v>547.625</c:v>
                </c:pt>
                <c:pt idx="1222">
                  <c:v>510.5</c:v>
                </c:pt>
                <c:pt idx="1223">
                  <c:v>478.9375</c:v>
                </c:pt>
                <c:pt idx="1224">
                  <c:v>443.1875</c:v>
                </c:pt>
                <c:pt idx="1225">
                  <c:v>406.8125</c:v>
                </c:pt>
                <c:pt idx="1226">
                  <c:v>374.1875</c:v>
                </c:pt>
                <c:pt idx="1227">
                  <c:v>339.6875</c:v>
                </c:pt>
                <c:pt idx="1228">
                  <c:v>1018.0625</c:v>
                </c:pt>
                <c:pt idx="1229">
                  <c:v>980.1875</c:v>
                </c:pt>
                <c:pt idx="1230">
                  <c:v>943.0625</c:v>
                </c:pt>
                <c:pt idx="1231">
                  <c:v>910.3125</c:v>
                </c:pt>
                <c:pt idx="1232">
                  <c:v>873.375</c:v>
                </c:pt>
                <c:pt idx="1233">
                  <c:v>833.875</c:v>
                </c:pt>
                <c:pt idx="1234">
                  <c:v>799.3125</c:v>
                </c:pt>
                <c:pt idx="1235">
                  <c:v>760.1875</c:v>
                </c:pt>
                <c:pt idx="1236">
                  <c:v>720.4375</c:v>
                </c:pt>
                <c:pt idx="1237">
                  <c:v>688.1875</c:v>
                </c:pt>
                <c:pt idx="1238">
                  <c:v>649</c:v>
                </c:pt>
                <c:pt idx="1239">
                  <c:v>612.0625</c:v>
                </c:pt>
                <c:pt idx="1240">
                  <c:v>578.75</c:v>
                </c:pt>
                <c:pt idx="1241">
                  <c:v>543.25</c:v>
                </c:pt>
                <c:pt idx="1242">
                  <c:v>506.0625</c:v>
                </c:pt>
                <c:pt idx="1243">
                  <c:v>472.1875</c:v>
                </c:pt>
                <c:pt idx="1244">
                  <c:v>438.625</c:v>
                </c:pt>
                <c:pt idx="1245">
                  <c:v>400.125</c:v>
                </c:pt>
                <c:pt idx="1246">
                  <c:v>365.25</c:v>
                </c:pt>
                <c:pt idx="1247">
                  <c:v>328.125</c:v>
                </c:pt>
                <c:pt idx="1248">
                  <c:v>1212.3125</c:v>
                </c:pt>
                <c:pt idx="1249">
                  <c:v>1176.9375</c:v>
                </c:pt>
                <c:pt idx="1250">
                  <c:v>1138.875</c:v>
                </c:pt>
                <c:pt idx="1251">
                  <c:v>1104.25</c:v>
                </c:pt>
                <c:pt idx="1252">
                  <c:v>1065.0625</c:v>
                </c:pt>
                <c:pt idx="1253">
                  <c:v>1027.0625</c:v>
                </c:pt>
                <c:pt idx="1254">
                  <c:v>990.9375</c:v>
                </c:pt>
                <c:pt idx="1255">
                  <c:v>957.8125</c:v>
                </c:pt>
                <c:pt idx="1256">
                  <c:v>919.8125</c:v>
                </c:pt>
                <c:pt idx="1257">
                  <c:v>881.5625</c:v>
                </c:pt>
                <c:pt idx="1258">
                  <c:v>840.5625</c:v>
                </c:pt>
                <c:pt idx="1259">
                  <c:v>807.375</c:v>
                </c:pt>
                <c:pt idx="1260">
                  <c:v>773.0625</c:v>
                </c:pt>
                <c:pt idx="1261">
                  <c:v>731.125</c:v>
                </c:pt>
                <c:pt idx="1262">
                  <c:v>698.375</c:v>
                </c:pt>
                <c:pt idx="1263">
                  <c:v>658.625</c:v>
                </c:pt>
                <c:pt idx="1264">
                  <c:v>623.6875</c:v>
                </c:pt>
                <c:pt idx="1265">
                  <c:v>588.0625</c:v>
                </c:pt>
                <c:pt idx="1266">
                  <c:v>532.6875</c:v>
                </c:pt>
                <c:pt idx="1267">
                  <c:v>473.9375</c:v>
                </c:pt>
                <c:pt idx="1268">
                  <c:v>419.875</c:v>
                </c:pt>
                <c:pt idx="1269">
                  <c:v>365.5</c:v>
                </c:pt>
                <c:pt idx="1270">
                  <c:v>1093.875</c:v>
                </c:pt>
                <c:pt idx="1271">
                  <c:v>1036.75</c:v>
                </c:pt>
                <c:pt idx="1272">
                  <c:v>979.0625</c:v>
                </c:pt>
                <c:pt idx="1273">
                  <c:v>926.1875</c:v>
                </c:pt>
                <c:pt idx="1274">
                  <c:v>874.5625</c:v>
                </c:pt>
                <c:pt idx="1275">
                  <c:v>820.9375</c:v>
                </c:pt>
                <c:pt idx="1276">
                  <c:v>768.25</c:v>
                </c:pt>
                <c:pt idx="1277">
                  <c:v>714.8125</c:v>
                </c:pt>
                <c:pt idx="1278">
                  <c:v>662.9375</c:v>
                </c:pt>
                <c:pt idx="1279">
                  <c:v>608.8125</c:v>
                </c:pt>
                <c:pt idx="1280">
                  <c:v>552.6875</c:v>
                </c:pt>
                <c:pt idx="1281">
                  <c:v>498.25</c:v>
                </c:pt>
                <c:pt idx="1282">
                  <c:v>444.625</c:v>
                </c:pt>
                <c:pt idx="1283">
                  <c:v>387.0625</c:v>
                </c:pt>
                <c:pt idx="1284">
                  <c:v>330.25</c:v>
                </c:pt>
                <c:pt idx="1285">
                  <c:v>950.0625</c:v>
                </c:pt>
                <c:pt idx="1286">
                  <c:v>896.4375</c:v>
                </c:pt>
                <c:pt idx="1287">
                  <c:v>843.3125</c:v>
                </c:pt>
                <c:pt idx="1288">
                  <c:v>787.6875</c:v>
                </c:pt>
                <c:pt idx="1289">
                  <c:v>734.125</c:v>
                </c:pt>
                <c:pt idx="1290">
                  <c:v>676.3125</c:v>
                </c:pt>
                <c:pt idx="1291">
                  <c:v>624.1875</c:v>
                </c:pt>
                <c:pt idx="1292">
                  <c:v>569.3125</c:v>
                </c:pt>
                <c:pt idx="1293">
                  <c:v>514.125</c:v>
                </c:pt>
                <c:pt idx="1294">
                  <c:v>459.3125</c:v>
                </c:pt>
                <c:pt idx="1295">
                  <c:v>407.125</c:v>
                </c:pt>
                <c:pt idx="1296">
                  <c:v>354.0625</c:v>
                </c:pt>
                <c:pt idx="1297">
                  <c:v>1229.1875</c:v>
                </c:pt>
                <c:pt idx="1298">
                  <c:v>1175.375</c:v>
                </c:pt>
                <c:pt idx="1299">
                  <c:v>1117.875</c:v>
                </c:pt>
                <c:pt idx="1300">
                  <c:v>1060.8125</c:v>
                </c:pt>
                <c:pt idx="1301">
                  <c:v>1006.125</c:v>
                </c:pt>
                <c:pt idx="1302">
                  <c:v>952.3125</c:v>
                </c:pt>
                <c:pt idx="1303">
                  <c:v>894.9375</c:v>
                </c:pt>
                <c:pt idx="1304">
                  <c:v>838.6875</c:v>
                </c:pt>
                <c:pt idx="1305">
                  <c:v>783.25</c:v>
                </c:pt>
                <c:pt idx="1306">
                  <c:v>728.3125</c:v>
                </c:pt>
                <c:pt idx="1307">
                  <c:v>676.75</c:v>
                </c:pt>
                <c:pt idx="1308">
                  <c:v>619.5625</c:v>
                </c:pt>
                <c:pt idx="1309">
                  <c:v>564.75</c:v>
                </c:pt>
                <c:pt idx="1310">
                  <c:v>512.9375</c:v>
                </c:pt>
                <c:pt idx="1311">
                  <c:v>458.1875</c:v>
                </c:pt>
                <c:pt idx="1312">
                  <c:v>404.5</c:v>
                </c:pt>
                <c:pt idx="1313">
                  <c:v>350.125</c:v>
                </c:pt>
                <c:pt idx="1314">
                  <c:v>1182.3125</c:v>
                </c:pt>
                <c:pt idx="1315">
                  <c:v>1127.3125</c:v>
                </c:pt>
                <c:pt idx="1316">
                  <c:v>1070.9375</c:v>
                </c:pt>
                <c:pt idx="1317">
                  <c:v>1015.5</c:v>
                </c:pt>
                <c:pt idx="1318">
                  <c:v>962</c:v>
                </c:pt>
                <c:pt idx="1319">
                  <c:v>906.875</c:v>
                </c:pt>
                <c:pt idx="1320">
                  <c:v>853.5625</c:v>
                </c:pt>
                <c:pt idx="1321">
                  <c:v>798.875</c:v>
                </c:pt>
                <c:pt idx="1322">
                  <c:v>748.4375</c:v>
                </c:pt>
                <c:pt idx="1323">
                  <c:v>694.1875</c:v>
                </c:pt>
                <c:pt idx="1324">
                  <c:v>642.0625</c:v>
                </c:pt>
                <c:pt idx="1325">
                  <c:v>590.625</c:v>
                </c:pt>
                <c:pt idx="1326">
                  <c:v>535.375</c:v>
                </c:pt>
                <c:pt idx="1327">
                  <c:v>479.9375</c:v>
                </c:pt>
                <c:pt idx="1328">
                  <c:v>426.0625</c:v>
                </c:pt>
                <c:pt idx="1329">
                  <c:v>368.875</c:v>
                </c:pt>
                <c:pt idx="1330">
                  <c:v>975.3125</c:v>
                </c:pt>
                <c:pt idx="1331">
                  <c:v>921.1875</c:v>
                </c:pt>
                <c:pt idx="1332">
                  <c:v>868.1875</c:v>
                </c:pt>
                <c:pt idx="1333">
                  <c:v>813.5</c:v>
                </c:pt>
                <c:pt idx="1334">
                  <c:v>758.25</c:v>
                </c:pt>
                <c:pt idx="1335">
                  <c:v>704.625</c:v>
                </c:pt>
                <c:pt idx="1336">
                  <c:v>649.6875</c:v>
                </c:pt>
                <c:pt idx="1337">
                  <c:v>596.9375</c:v>
                </c:pt>
                <c:pt idx="1338">
                  <c:v>538.6875</c:v>
                </c:pt>
                <c:pt idx="1339">
                  <c:v>484.75</c:v>
                </c:pt>
                <c:pt idx="1340">
                  <c:v>430.4375</c:v>
                </c:pt>
                <c:pt idx="1341">
                  <c:v>376.625</c:v>
                </c:pt>
                <c:pt idx="1342">
                  <c:v>323</c:v>
                </c:pt>
                <c:pt idx="1343">
                  <c:v>1178.3125</c:v>
                </c:pt>
                <c:pt idx="1344">
                  <c:v>1124.3125</c:v>
                </c:pt>
                <c:pt idx="1345">
                  <c:v>1068.9375</c:v>
                </c:pt>
                <c:pt idx="1346">
                  <c:v>1013.75</c:v>
                </c:pt>
                <c:pt idx="1347">
                  <c:v>956.375</c:v>
                </c:pt>
                <c:pt idx="1348">
                  <c:v>900.25</c:v>
                </c:pt>
                <c:pt idx="1349">
                  <c:v>846.1875</c:v>
                </c:pt>
                <c:pt idx="1350">
                  <c:v>789.875</c:v>
                </c:pt>
                <c:pt idx="1351">
                  <c:v>734.3125</c:v>
                </c:pt>
                <c:pt idx="1352">
                  <c:v>678</c:v>
                </c:pt>
                <c:pt idx="1353">
                  <c:v>620.375</c:v>
                </c:pt>
                <c:pt idx="1354">
                  <c:v>565.8125</c:v>
                </c:pt>
                <c:pt idx="1355">
                  <c:v>511.625</c:v>
                </c:pt>
                <c:pt idx="1356">
                  <c:v>457.5</c:v>
                </c:pt>
                <c:pt idx="1357">
                  <c:v>405.0625</c:v>
                </c:pt>
                <c:pt idx="1358">
                  <c:v>350</c:v>
                </c:pt>
                <c:pt idx="1359">
                  <c:v>1221.5</c:v>
                </c:pt>
                <c:pt idx="1360">
                  <c:v>1163.875</c:v>
                </c:pt>
                <c:pt idx="1361">
                  <c:v>1108.9375</c:v>
                </c:pt>
                <c:pt idx="1362">
                  <c:v>1053.3125</c:v>
                </c:pt>
                <c:pt idx="1363">
                  <c:v>1015.8125</c:v>
                </c:pt>
                <c:pt idx="1364">
                  <c:v>979.875</c:v>
                </c:pt>
                <c:pt idx="1365">
                  <c:v>943.5</c:v>
                </c:pt>
                <c:pt idx="1366">
                  <c:v>910.125</c:v>
                </c:pt>
                <c:pt idx="1367">
                  <c:v>876.8125</c:v>
                </c:pt>
                <c:pt idx="1368">
                  <c:v>841.8125</c:v>
                </c:pt>
                <c:pt idx="1369">
                  <c:v>804.9375</c:v>
                </c:pt>
                <c:pt idx="1370">
                  <c:v>770</c:v>
                </c:pt>
                <c:pt idx="1371">
                  <c:v>735.75</c:v>
                </c:pt>
                <c:pt idx="1372">
                  <c:v>698.625</c:v>
                </c:pt>
                <c:pt idx="1373">
                  <c:v>663.375</c:v>
                </c:pt>
                <c:pt idx="1374">
                  <c:v>629.1875</c:v>
                </c:pt>
                <c:pt idx="1375">
                  <c:v>592.3125</c:v>
                </c:pt>
                <c:pt idx="1376">
                  <c:v>556.0625</c:v>
                </c:pt>
                <c:pt idx="1377">
                  <c:v>519.3125</c:v>
                </c:pt>
                <c:pt idx="1378">
                  <c:v>485.1875</c:v>
                </c:pt>
                <c:pt idx="1379">
                  <c:v>448.6875</c:v>
                </c:pt>
                <c:pt idx="1380">
                  <c:v>412.5</c:v>
                </c:pt>
                <c:pt idx="1381">
                  <c:v>376.5625</c:v>
                </c:pt>
                <c:pt idx="1382">
                  <c:v>337.25</c:v>
                </c:pt>
                <c:pt idx="1383">
                  <c:v>1206.6875</c:v>
                </c:pt>
                <c:pt idx="1384">
                  <c:v>1172.5</c:v>
                </c:pt>
                <c:pt idx="1385">
                  <c:v>1138.6875</c:v>
                </c:pt>
                <c:pt idx="1386">
                  <c:v>1101.6875</c:v>
                </c:pt>
                <c:pt idx="1387">
                  <c:v>1067.5</c:v>
                </c:pt>
                <c:pt idx="1388">
                  <c:v>1029.5</c:v>
                </c:pt>
                <c:pt idx="1389">
                  <c:v>994.0625</c:v>
                </c:pt>
                <c:pt idx="1390">
                  <c:v>958.6875</c:v>
                </c:pt>
                <c:pt idx="1391">
                  <c:v>920.875</c:v>
                </c:pt>
                <c:pt idx="1392">
                  <c:v>884.8125</c:v>
                </c:pt>
                <c:pt idx="1393">
                  <c:v>852.75</c:v>
                </c:pt>
                <c:pt idx="1394">
                  <c:v>817.4375</c:v>
                </c:pt>
                <c:pt idx="1395">
                  <c:v>777.0625</c:v>
                </c:pt>
                <c:pt idx="1396">
                  <c:v>738.9375</c:v>
                </c:pt>
                <c:pt idx="1397">
                  <c:v>708.125</c:v>
                </c:pt>
                <c:pt idx="1398">
                  <c:v>668.5</c:v>
                </c:pt>
                <c:pt idx="1399">
                  <c:v>638.25</c:v>
                </c:pt>
                <c:pt idx="1400">
                  <c:v>603.8125</c:v>
                </c:pt>
                <c:pt idx="1401">
                  <c:v>564.8125</c:v>
                </c:pt>
                <c:pt idx="1402">
                  <c:v>523.875</c:v>
                </c:pt>
                <c:pt idx="1403">
                  <c:v>487.0625</c:v>
                </c:pt>
                <c:pt idx="1404">
                  <c:v>449.875</c:v>
                </c:pt>
                <c:pt idx="1405">
                  <c:v>413.5</c:v>
                </c:pt>
                <c:pt idx="1406">
                  <c:v>378.5625</c:v>
                </c:pt>
                <c:pt idx="1407">
                  <c:v>344.375</c:v>
                </c:pt>
                <c:pt idx="1408">
                  <c:v>1194.0625</c:v>
                </c:pt>
                <c:pt idx="1409">
                  <c:v>1157.4375</c:v>
                </c:pt>
                <c:pt idx="1410">
                  <c:v>1124.0625</c:v>
                </c:pt>
                <c:pt idx="1411">
                  <c:v>1091.5625</c:v>
                </c:pt>
                <c:pt idx="1412">
                  <c:v>1057.25</c:v>
                </c:pt>
                <c:pt idx="1413">
                  <c:v>1024.6875</c:v>
                </c:pt>
                <c:pt idx="1414">
                  <c:v>990.625</c:v>
                </c:pt>
                <c:pt idx="1415">
                  <c:v>953.25</c:v>
                </c:pt>
                <c:pt idx="1416">
                  <c:v>923.5625</c:v>
                </c:pt>
                <c:pt idx="1417">
                  <c:v>884.9375</c:v>
                </c:pt>
                <c:pt idx="1418">
                  <c:v>850.5625</c:v>
                </c:pt>
                <c:pt idx="1419">
                  <c:v>817.375</c:v>
                </c:pt>
                <c:pt idx="1420">
                  <c:v>781.6875</c:v>
                </c:pt>
                <c:pt idx="1421">
                  <c:v>749.125</c:v>
                </c:pt>
                <c:pt idx="1422">
                  <c:v>714.1875</c:v>
                </c:pt>
                <c:pt idx="1423">
                  <c:v>681.4375</c:v>
                </c:pt>
                <c:pt idx="1424">
                  <c:v>642.75</c:v>
                </c:pt>
                <c:pt idx="1425">
                  <c:v>603.875</c:v>
                </c:pt>
                <c:pt idx="1426">
                  <c:v>567.3125</c:v>
                </c:pt>
                <c:pt idx="1427">
                  <c:v>530.6875</c:v>
                </c:pt>
                <c:pt idx="1428">
                  <c:v>493.375</c:v>
                </c:pt>
                <c:pt idx="1429">
                  <c:v>459.625</c:v>
                </c:pt>
                <c:pt idx="1430">
                  <c:v>426.625</c:v>
                </c:pt>
                <c:pt idx="1431">
                  <c:v>390.5625</c:v>
                </c:pt>
                <c:pt idx="1432">
                  <c:v>356.625</c:v>
                </c:pt>
                <c:pt idx="1433">
                  <c:v>317</c:v>
                </c:pt>
                <c:pt idx="1434">
                  <c:v>933.875</c:v>
                </c:pt>
                <c:pt idx="1435">
                  <c:v>901.4375</c:v>
                </c:pt>
                <c:pt idx="1436">
                  <c:v>865.0625</c:v>
                </c:pt>
                <c:pt idx="1437">
                  <c:v>827.6875</c:v>
                </c:pt>
                <c:pt idx="1438">
                  <c:v>789.625</c:v>
                </c:pt>
                <c:pt idx="1439">
                  <c:v>756.5</c:v>
                </c:pt>
                <c:pt idx="1440">
                  <c:v>719.25</c:v>
                </c:pt>
                <c:pt idx="1441">
                  <c:v>685.9375</c:v>
                </c:pt>
                <c:pt idx="1442">
                  <c:v>649.3125</c:v>
                </c:pt>
                <c:pt idx="1443">
                  <c:v>616.25</c:v>
                </c:pt>
                <c:pt idx="1444">
                  <c:v>580.125</c:v>
                </c:pt>
                <c:pt idx="1445">
                  <c:v>542.3125</c:v>
                </c:pt>
                <c:pt idx="1446">
                  <c:v>506.1875</c:v>
                </c:pt>
                <c:pt idx="1447">
                  <c:v>468.75</c:v>
                </c:pt>
                <c:pt idx="1448">
                  <c:v>431.125</c:v>
                </c:pt>
                <c:pt idx="1449">
                  <c:v>393.5</c:v>
                </c:pt>
                <c:pt idx="1450">
                  <c:v>358</c:v>
                </c:pt>
                <c:pt idx="1451">
                  <c:v>323.25</c:v>
                </c:pt>
                <c:pt idx="1452">
                  <c:v>1153.125</c:v>
                </c:pt>
                <c:pt idx="1453">
                  <c:v>1116.4375</c:v>
                </c:pt>
                <c:pt idx="1454">
                  <c:v>1084.5</c:v>
                </c:pt>
                <c:pt idx="1455">
                  <c:v>1049.8125</c:v>
                </c:pt>
                <c:pt idx="1456">
                  <c:v>1012.625</c:v>
                </c:pt>
                <c:pt idx="1457">
                  <c:v>982.625</c:v>
                </c:pt>
                <c:pt idx="1458">
                  <c:v>948.1875</c:v>
                </c:pt>
                <c:pt idx="1459">
                  <c:v>913.9375</c:v>
                </c:pt>
                <c:pt idx="1460">
                  <c:v>878.125</c:v>
                </c:pt>
                <c:pt idx="1461">
                  <c:v>838.9375</c:v>
                </c:pt>
                <c:pt idx="1462">
                  <c:v>798.9375</c:v>
                </c:pt>
                <c:pt idx="1463">
                  <c:v>762.5625</c:v>
                </c:pt>
                <c:pt idx="1464">
                  <c:v>723.4375</c:v>
                </c:pt>
                <c:pt idx="1465">
                  <c:v>690.5</c:v>
                </c:pt>
                <c:pt idx="1466">
                  <c:v>653.0625</c:v>
                </c:pt>
                <c:pt idx="1467">
                  <c:v>619.5</c:v>
                </c:pt>
                <c:pt idx="1468">
                  <c:v>586.6875</c:v>
                </c:pt>
                <c:pt idx="1469">
                  <c:v>552.25</c:v>
                </c:pt>
                <c:pt idx="1470">
                  <c:v>521.0625</c:v>
                </c:pt>
                <c:pt idx="1471">
                  <c:v>481.25</c:v>
                </c:pt>
                <c:pt idx="1472">
                  <c:v>444.25</c:v>
                </c:pt>
                <c:pt idx="1473">
                  <c:v>407.6875</c:v>
                </c:pt>
                <c:pt idx="1474">
                  <c:v>374.125</c:v>
                </c:pt>
                <c:pt idx="1475">
                  <c:v>337.6875</c:v>
                </c:pt>
                <c:pt idx="1476">
                  <c:v>1015.125</c:v>
                </c:pt>
                <c:pt idx="1477">
                  <c:v>974.25</c:v>
                </c:pt>
                <c:pt idx="1478">
                  <c:v>933.0625</c:v>
                </c:pt>
                <c:pt idx="1479">
                  <c:v>896.5</c:v>
                </c:pt>
                <c:pt idx="1480">
                  <c:v>857.875</c:v>
                </c:pt>
                <c:pt idx="1481">
                  <c:v>824.8125</c:v>
                </c:pt>
                <c:pt idx="1482">
                  <c:v>788.9375</c:v>
                </c:pt>
                <c:pt idx="1483">
                  <c:v>754.125</c:v>
                </c:pt>
                <c:pt idx="1484">
                  <c:v>716.9375</c:v>
                </c:pt>
                <c:pt idx="1485">
                  <c:v>679.4375</c:v>
                </c:pt>
                <c:pt idx="1486">
                  <c:v>645.4375</c:v>
                </c:pt>
                <c:pt idx="1487">
                  <c:v>613.8125</c:v>
                </c:pt>
                <c:pt idx="1488">
                  <c:v>578.8125</c:v>
                </c:pt>
                <c:pt idx="1489">
                  <c:v>543.75</c:v>
                </c:pt>
                <c:pt idx="1490">
                  <c:v>507.9375</c:v>
                </c:pt>
                <c:pt idx="1491">
                  <c:v>474.625</c:v>
                </c:pt>
                <c:pt idx="1492">
                  <c:v>440.5</c:v>
                </c:pt>
                <c:pt idx="1493">
                  <c:v>402.1875</c:v>
                </c:pt>
                <c:pt idx="1494">
                  <c:v>365.3125</c:v>
                </c:pt>
                <c:pt idx="1495">
                  <c:v>332.9375</c:v>
                </c:pt>
                <c:pt idx="1496">
                  <c:v>1063.9375</c:v>
                </c:pt>
                <c:pt idx="1497">
                  <c:v>1029.625</c:v>
                </c:pt>
                <c:pt idx="1498">
                  <c:v>996.625</c:v>
                </c:pt>
                <c:pt idx="1499">
                  <c:v>959.375</c:v>
                </c:pt>
                <c:pt idx="1500">
                  <c:v>923.4375</c:v>
                </c:pt>
                <c:pt idx="1501">
                  <c:v>886.9375</c:v>
                </c:pt>
                <c:pt idx="1502">
                  <c:v>853.5</c:v>
                </c:pt>
                <c:pt idx="1503">
                  <c:v>816.1875</c:v>
                </c:pt>
                <c:pt idx="1504">
                  <c:v>780.25</c:v>
                </c:pt>
                <c:pt idx="1505">
                  <c:v>740.125</c:v>
                </c:pt>
                <c:pt idx="1506">
                  <c:v>703.5625</c:v>
                </c:pt>
                <c:pt idx="1507">
                  <c:v>666.8125</c:v>
                </c:pt>
                <c:pt idx="1508">
                  <c:v>630.0625</c:v>
                </c:pt>
                <c:pt idx="1509">
                  <c:v>593.375</c:v>
                </c:pt>
                <c:pt idx="1510">
                  <c:v>558.0625</c:v>
                </c:pt>
                <c:pt idx="1511">
                  <c:v>521.375</c:v>
                </c:pt>
                <c:pt idx="1512">
                  <c:v>484.4375</c:v>
                </c:pt>
                <c:pt idx="1513">
                  <c:v>447.375</c:v>
                </c:pt>
                <c:pt idx="1514">
                  <c:v>412.625</c:v>
                </c:pt>
                <c:pt idx="1515">
                  <c:v>375.0625</c:v>
                </c:pt>
                <c:pt idx="1516">
                  <c:v>343.1875</c:v>
                </c:pt>
                <c:pt idx="1517">
                  <c:v>1071.75</c:v>
                </c:pt>
                <c:pt idx="1518">
                  <c:v>1036.75</c:v>
                </c:pt>
                <c:pt idx="1519">
                  <c:v>996.5</c:v>
                </c:pt>
                <c:pt idx="1520">
                  <c:v>962.375</c:v>
                </c:pt>
                <c:pt idx="1521">
                  <c:v>925.875</c:v>
                </c:pt>
                <c:pt idx="1522">
                  <c:v>890.125</c:v>
                </c:pt>
                <c:pt idx="1523">
                  <c:v>851.75</c:v>
                </c:pt>
                <c:pt idx="1524">
                  <c:v>817.625</c:v>
                </c:pt>
                <c:pt idx="1525">
                  <c:v>778.6875</c:v>
                </c:pt>
                <c:pt idx="1526">
                  <c:v>744.3125</c:v>
                </c:pt>
                <c:pt idx="1527">
                  <c:v>709.75</c:v>
                </c:pt>
                <c:pt idx="1528">
                  <c:v>673.375</c:v>
                </c:pt>
                <c:pt idx="1529">
                  <c:v>638.75</c:v>
                </c:pt>
                <c:pt idx="1530">
                  <c:v>606.125</c:v>
                </c:pt>
                <c:pt idx="1531">
                  <c:v>577.8125</c:v>
                </c:pt>
                <c:pt idx="1532">
                  <c:v>546.3125</c:v>
                </c:pt>
                <c:pt idx="1533">
                  <c:v>508.6875</c:v>
                </c:pt>
                <c:pt idx="1534">
                  <c:v>471.625</c:v>
                </c:pt>
                <c:pt idx="1535">
                  <c:v>439.8125</c:v>
                </c:pt>
                <c:pt idx="1536">
                  <c:v>404.25</c:v>
                </c:pt>
                <c:pt idx="1537">
                  <c:v>366.3125</c:v>
                </c:pt>
                <c:pt idx="1538">
                  <c:v>328.0625</c:v>
                </c:pt>
                <c:pt idx="1539">
                  <c:v>1041.6875</c:v>
                </c:pt>
                <c:pt idx="1540">
                  <c:v>1004.9375</c:v>
                </c:pt>
                <c:pt idx="1541">
                  <c:v>969.25</c:v>
                </c:pt>
                <c:pt idx="1542">
                  <c:v>938.125</c:v>
                </c:pt>
                <c:pt idx="1543">
                  <c:v>897.625</c:v>
                </c:pt>
                <c:pt idx="1544">
                  <c:v>864.5</c:v>
                </c:pt>
                <c:pt idx="1545">
                  <c:v>824.25</c:v>
                </c:pt>
                <c:pt idx="1546">
                  <c:v>790.5</c:v>
                </c:pt>
                <c:pt idx="1547">
                  <c:v>752.875</c:v>
                </c:pt>
                <c:pt idx="1548">
                  <c:v>718.75</c:v>
                </c:pt>
                <c:pt idx="1549">
                  <c:v>691.875</c:v>
                </c:pt>
                <c:pt idx="1550">
                  <c:v>659.75</c:v>
                </c:pt>
                <c:pt idx="1551">
                  <c:v>626.625</c:v>
                </c:pt>
                <c:pt idx="1552">
                  <c:v>588.5</c:v>
                </c:pt>
                <c:pt idx="1553">
                  <c:v>549.0625</c:v>
                </c:pt>
                <c:pt idx="1554">
                  <c:v>512.25</c:v>
                </c:pt>
                <c:pt idx="1555">
                  <c:v>476.875</c:v>
                </c:pt>
                <c:pt idx="1556">
                  <c:v>437.6875</c:v>
                </c:pt>
                <c:pt idx="1557">
                  <c:v>402.5625</c:v>
                </c:pt>
                <c:pt idx="1558">
                  <c:v>365.125</c:v>
                </c:pt>
                <c:pt idx="1559">
                  <c:v>331.3125</c:v>
                </c:pt>
                <c:pt idx="1560">
                  <c:v>959.375</c:v>
                </c:pt>
                <c:pt idx="1561">
                  <c:v>923.125</c:v>
                </c:pt>
                <c:pt idx="1562">
                  <c:v>888.5</c:v>
                </c:pt>
                <c:pt idx="1563">
                  <c:v>853.6875</c:v>
                </c:pt>
                <c:pt idx="1564">
                  <c:v>817.75</c:v>
                </c:pt>
                <c:pt idx="1565">
                  <c:v>785.125</c:v>
                </c:pt>
                <c:pt idx="1566">
                  <c:v>749.375</c:v>
                </c:pt>
                <c:pt idx="1567">
                  <c:v>713.6875</c:v>
                </c:pt>
                <c:pt idx="1568">
                  <c:v>679.3125</c:v>
                </c:pt>
                <c:pt idx="1569">
                  <c:v>645.375</c:v>
                </c:pt>
                <c:pt idx="1570">
                  <c:v>609</c:v>
                </c:pt>
                <c:pt idx="1571">
                  <c:v>575.125</c:v>
                </c:pt>
                <c:pt idx="1572">
                  <c:v>535.75</c:v>
                </c:pt>
                <c:pt idx="1573">
                  <c:v>506</c:v>
                </c:pt>
                <c:pt idx="1574">
                  <c:v>473.3125</c:v>
                </c:pt>
                <c:pt idx="1575">
                  <c:v>435</c:v>
                </c:pt>
                <c:pt idx="1576">
                  <c:v>403.125</c:v>
                </c:pt>
                <c:pt idx="1577">
                  <c:v>363.6875</c:v>
                </c:pt>
                <c:pt idx="1578">
                  <c:v>327.0625</c:v>
                </c:pt>
                <c:pt idx="1579">
                  <c:v>1216.375</c:v>
                </c:pt>
                <c:pt idx="1580">
                  <c:v>1181.1875</c:v>
                </c:pt>
                <c:pt idx="1581">
                  <c:v>1145.3125</c:v>
                </c:pt>
                <c:pt idx="1582">
                  <c:v>1109.875</c:v>
                </c:pt>
                <c:pt idx="1583">
                  <c:v>1074.3125</c:v>
                </c:pt>
                <c:pt idx="1584">
                  <c:v>1039.875</c:v>
                </c:pt>
                <c:pt idx="1585">
                  <c:v>1005.125</c:v>
                </c:pt>
                <c:pt idx="1586">
                  <c:v>966.375</c:v>
                </c:pt>
                <c:pt idx="1587">
                  <c:v>929.6875</c:v>
                </c:pt>
                <c:pt idx="1588">
                  <c:v>896.1875</c:v>
                </c:pt>
                <c:pt idx="1589">
                  <c:v>864.3125</c:v>
                </c:pt>
                <c:pt idx="1590">
                  <c:v>829.875</c:v>
                </c:pt>
                <c:pt idx="1591">
                  <c:v>791.75</c:v>
                </c:pt>
                <c:pt idx="1592">
                  <c:v>757.375</c:v>
                </c:pt>
                <c:pt idx="1593">
                  <c:v>720.375</c:v>
                </c:pt>
                <c:pt idx="1594">
                  <c:v>680.8125</c:v>
                </c:pt>
                <c:pt idx="1595">
                  <c:v>642.9375</c:v>
                </c:pt>
                <c:pt idx="1596">
                  <c:v>606.625</c:v>
                </c:pt>
                <c:pt idx="1597">
                  <c:v>569.375</c:v>
                </c:pt>
                <c:pt idx="1598">
                  <c:v>532.5</c:v>
                </c:pt>
                <c:pt idx="1599">
                  <c:v>498</c:v>
                </c:pt>
                <c:pt idx="1600">
                  <c:v>461.3125</c:v>
                </c:pt>
                <c:pt idx="1601">
                  <c:v>425.1875</c:v>
                </c:pt>
                <c:pt idx="1602">
                  <c:v>392.8125</c:v>
                </c:pt>
                <c:pt idx="1603">
                  <c:v>353.75</c:v>
                </c:pt>
                <c:pt idx="1604">
                  <c:v>317.9375</c:v>
                </c:pt>
                <c:pt idx="1605">
                  <c:v>1055.3125</c:v>
                </c:pt>
                <c:pt idx="1606">
                  <c:v>1020.5</c:v>
                </c:pt>
                <c:pt idx="1607">
                  <c:v>981.8125</c:v>
                </c:pt>
                <c:pt idx="1608">
                  <c:v>948.1875</c:v>
                </c:pt>
                <c:pt idx="1609">
                  <c:v>912.75</c:v>
                </c:pt>
                <c:pt idx="1610">
                  <c:v>876.625</c:v>
                </c:pt>
                <c:pt idx="1611">
                  <c:v>843</c:v>
                </c:pt>
                <c:pt idx="1612">
                  <c:v>802.9375</c:v>
                </c:pt>
                <c:pt idx="1613">
                  <c:v>765.5625</c:v>
                </c:pt>
                <c:pt idx="1614">
                  <c:v>729.3125</c:v>
                </c:pt>
                <c:pt idx="1615">
                  <c:v>687.9375</c:v>
                </c:pt>
                <c:pt idx="1616">
                  <c:v>650.875</c:v>
                </c:pt>
                <c:pt idx="1617">
                  <c:v>616.875</c:v>
                </c:pt>
                <c:pt idx="1618">
                  <c:v>579.625</c:v>
                </c:pt>
                <c:pt idx="1619">
                  <c:v>539.5</c:v>
                </c:pt>
                <c:pt idx="1620">
                  <c:v>502.25</c:v>
                </c:pt>
                <c:pt idx="1621">
                  <c:v>467.1875</c:v>
                </c:pt>
                <c:pt idx="1622">
                  <c:v>428.125</c:v>
                </c:pt>
                <c:pt idx="1623">
                  <c:v>390.6875</c:v>
                </c:pt>
                <c:pt idx="1624">
                  <c:v>353.5625</c:v>
                </c:pt>
                <c:pt idx="1625">
                  <c:v>319.9375</c:v>
                </c:pt>
                <c:pt idx="1626">
                  <c:v>1193.625</c:v>
                </c:pt>
                <c:pt idx="1627">
                  <c:v>1154.125</c:v>
                </c:pt>
                <c:pt idx="1628">
                  <c:v>1119.75</c:v>
                </c:pt>
                <c:pt idx="1629">
                  <c:v>1079.5625</c:v>
                </c:pt>
                <c:pt idx="1630">
                  <c:v>1040.5</c:v>
                </c:pt>
                <c:pt idx="1631">
                  <c:v>1008.3125</c:v>
                </c:pt>
                <c:pt idx="1632">
                  <c:v>954.8125</c:v>
                </c:pt>
                <c:pt idx="1633">
                  <c:v>898.3125</c:v>
                </c:pt>
                <c:pt idx="1634">
                  <c:v>848.1875</c:v>
                </c:pt>
                <c:pt idx="1635">
                  <c:v>793.5625</c:v>
                </c:pt>
                <c:pt idx="1636">
                  <c:v>736.9375</c:v>
                </c:pt>
                <c:pt idx="1637">
                  <c:v>681.9375</c:v>
                </c:pt>
                <c:pt idx="1638">
                  <c:v>628.5625</c:v>
                </c:pt>
                <c:pt idx="1639">
                  <c:v>574.8125</c:v>
                </c:pt>
                <c:pt idx="1640">
                  <c:v>521.1875</c:v>
                </c:pt>
                <c:pt idx="1641">
                  <c:v>465.8125</c:v>
                </c:pt>
                <c:pt idx="1642">
                  <c:v>408.625</c:v>
                </c:pt>
                <c:pt idx="1643">
                  <c:v>354.6875</c:v>
                </c:pt>
                <c:pt idx="1644">
                  <c:v>943.375</c:v>
                </c:pt>
                <c:pt idx="1645">
                  <c:v>884.5625</c:v>
                </c:pt>
                <c:pt idx="1646">
                  <c:v>831.25</c:v>
                </c:pt>
                <c:pt idx="1647">
                  <c:v>779.4375</c:v>
                </c:pt>
                <c:pt idx="1648">
                  <c:v>725.5</c:v>
                </c:pt>
                <c:pt idx="1649">
                  <c:v>670.625</c:v>
                </c:pt>
                <c:pt idx="1650">
                  <c:v>614.5625</c:v>
                </c:pt>
                <c:pt idx="1651">
                  <c:v>560.6875</c:v>
                </c:pt>
                <c:pt idx="1652">
                  <c:v>504.875</c:v>
                </c:pt>
                <c:pt idx="1653">
                  <c:v>448.375</c:v>
                </c:pt>
                <c:pt idx="1654">
                  <c:v>391.625</c:v>
                </c:pt>
                <c:pt idx="1655">
                  <c:v>335.0625</c:v>
                </c:pt>
                <c:pt idx="1656">
                  <c:v>1129.4375</c:v>
                </c:pt>
                <c:pt idx="1657">
                  <c:v>1076.6875</c:v>
                </c:pt>
                <c:pt idx="1658">
                  <c:v>1023.25</c:v>
                </c:pt>
                <c:pt idx="1659">
                  <c:v>970.875</c:v>
                </c:pt>
                <c:pt idx="1660">
                  <c:v>916.0625</c:v>
                </c:pt>
                <c:pt idx="1661">
                  <c:v>865.875</c:v>
                </c:pt>
                <c:pt idx="1662">
                  <c:v>811.375</c:v>
                </c:pt>
                <c:pt idx="1663">
                  <c:v>755.125</c:v>
                </c:pt>
                <c:pt idx="1664">
                  <c:v>700</c:v>
                </c:pt>
                <c:pt idx="1665">
                  <c:v>643.8125</c:v>
                </c:pt>
                <c:pt idx="1666">
                  <c:v>583.9375</c:v>
                </c:pt>
                <c:pt idx="1667">
                  <c:v>528.5625</c:v>
                </c:pt>
                <c:pt idx="1668">
                  <c:v>474.9375</c:v>
                </c:pt>
                <c:pt idx="1669">
                  <c:v>419.375</c:v>
                </c:pt>
                <c:pt idx="1670">
                  <c:v>365.0625</c:v>
                </c:pt>
                <c:pt idx="1671">
                  <c:v>1215.25</c:v>
                </c:pt>
                <c:pt idx="1672">
                  <c:v>1159.8125</c:v>
                </c:pt>
                <c:pt idx="1673">
                  <c:v>1102.625</c:v>
                </c:pt>
                <c:pt idx="1674">
                  <c:v>1048.625</c:v>
                </c:pt>
                <c:pt idx="1675">
                  <c:v>995.25</c:v>
                </c:pt>
                <c:pt idx="1676">
                  <c:v>942.125</c:v>
                </c:pt>
                <c:pt idx="1677">
                  <c:v>887.9375</c:v>
                </c:pt>
                <c:pt idx="1678">
                  <c:v>833.3125</c:v>
                </c:pt>
                <c:pt idx="1679">
                  <c:v>777.875</c:v>
                </c:pt>
                <c:pt idx="1680">
                  <c:v>723.8125</c:v>
                </c:pt>
                <c:pt idx="1681">
                  <c:v>666.9375</c:v>
                </c:pt>
                <c:pt idx="1682">
                  <c:v>610.875</c:v>
                </c:pt>
                <c:pt idx="1683">
                  <c:v>557.375</c:v>
                </c:pt>
                <c:pt idx="1684">
                  <c:v>503.4375</c:v>
                </c:pt>
                <c:pt idx="1685">
                  <c:v>446.3125</c:v>
                </c:pt>
                <c:pt idx="1686">
                  <c:v>392.1875</c:v>
                </c:pt>
                <c:pt idx="1687">
                  <c:v>338.5</c:v>
                </c:pt>
                <c:pt idx="1688">
                  <c:v>1115.6875</c:v>
                </c:pt>
                <c:pt idx="1689">
                  <c:v>1061.625</c:v>
                </c:pt>
                <c:pt idx="1690">
                  <c:v>1006.5625</c:v>
                </c:pt>
                <c:pt idx="1691">
                  <c:v>951.375</c:v>
                </c:pt>
                <c:pt idx="1692">
                  <c:v>898</c:v>
                </c:pt>
                <c:pt idx="1693">
                  <c:v>843.125</c:v>
                </c:pt>
                <c:pt idx="1694">
                  <c:v>787.9375</c:v>
                </c:pt>
                <c:pt idx="1695">
                  <c:v>734.8125</c:v>
                </c:pt>
                <c:pt idx="1696">
                  <c:v>679.375</c:v>
                </c:pt>
                <c:pt idx="1697">
                  <c:v>625.3125</c:v>
                </c:pt>
                <c:pt idx="1698">
                  <c:v>571.0625</c:v>
                </c:pt>
                <c:pt idx="1699">
                  <c:v>513.0625</c:v>
                </c:pt>
                <c:pt idx="1700">
                  <c:v>460.9375</c:v>
                </c:pt>
                <c:pt idx="1701">
                  <c:v>404.6875</c:v>
                </c:pt>
                <c:pt idx="1702">
                  <c:v>349.0625</c:v>
                </c:pt>
                <c:pt idx="1703">
                  <c:v>968.75</c:v>
                </c:pt>
                <c:pt idx="1704">
                  <c:v>912.75</c:v>
                </c:pt>
                <c:pt idx="1705">
                  <c:v>858.125</c:v>
                </c:pt>
                <c:pt idx="1706">
                  <c:v>801.0625</c:v>
                </c:pt>
                <c:pt idx="1707">
                  <c:v>746.875</c:v>
                </c:pt>
                <c:pt idx="1708">
                  <c:v>689</c:v>
                </c:pt>
                <c:pt idx="1709">
                  <c:v>635.3125</c:v>
                </c:pt>
                <c:pt idx="1710">
                  <c:v>581.375</c:v>
                </c:pt>
                <c:pt idx="1711">
                  <c:v>525.5625</c:v>
                </c:pt>
                <c:pt idx="1712">
                  <c:v>472.3125</c:v>
                </c:pt>
                <c:pt idx="1713">
                  <c:v>421.25</c:v>
                </c:pt>
                <c:pt idx="1714">
                  <c:v>363.4375</c:v>
                </c:pt>
                <c:pt idx="1715">
                  <c:v>989.625</c:v>
                </c:pt>
                <c:pt idx="1716">
                  <c:v>934.5625</c:v>
                </c:pt>
                <c:pt idx="1717">
                  <c:v>880.625</c:v>
                </c:pt>
                <c:pt idx="1718">
                  <c:v>825.75</c:v>
                </c:pt>
                <c:pt idx="1719">
                  <c:v>770.75</c:v>
                </c:pt>
                <c:pt idx="1720">
                  <c:v>715.5625</c:v>
                </c:pt>
                <c:pt idx="1721">
                  <c:v>657.625</c:v>
                </c:pt>
                <c:pt idx="1722">
                  <c:v>604.75</c:v>
                </c:pt>
                <c:pt idx="1723">
                  <c:v>549.625</c:v>
                </c:pt>
                <c:pt idx="1724">
                  <c:v>494.125</c:v>
                </c:pt>
                <c:pt idx="1725">
                  <c:v>438.75</c:v>
                </c:pt>
                <c:pt idx="1726">
                  <c:v>384.125</c:v>
                </c:pt>
                <c:pt idx="1727">
                  <c:v>331.25</c:v>
                </c:pt>
                <c:pt idx="1728">
                  <c:v>1006.75</c:v>
                </c:pt>
                <c:pt idx="1729">
                  <c:v>970</c:v>
                </c:pt>
                <c:pt idx="1730">
                  <c:v>935.8125</c:v>
                </c:pt>
                <c:pt idx="1731">
                  <c:v>899.6875</c:v>
                </c:pt>
                <c:pt idx="1732">
                  <c:v>865.3125</c:v>
                </c:pt>
                <c:pt idx="1733">
                  <c:v>828.0625</c:v>
                </c:pt>
                <c:pt idx="1734">
                  <c:v>790.5</c:v>
                </c:pt>
                <c:pt idx="1735">
                  <c:v>755.0625</c:v>
                </c:pt>
                <c:pt idx="1736">
                  <c:v>713.75</c:v>
                </c:pt>
                <c:pt idx="1737">
                  <c:v>676.3125</c:v>
                </c:pt>
                <c:pt idx="1738">
                  <c:v>639.25</c:v>
                </c:pt>
                <c:pt idx="1739">
                  <c:v>601.875</c:v>
                </c:pt>
                <c:pt idx="1740">
                  <c:v>569.25</c:v>
                </c:pt>
                <c:pt idx="1741">
                  <c:v>529.6875</c:v>
                </c:pt>
                <c:pt idx="1742">
                  <c:v>491</c:v>
                </c:pt>
                <c:pt idx="1743">
                  <c:v>455.25</c:v>
                </c:pt>
                <c:pt idx="1744">
                  <c:v>418.75</c:v>
                </c:pt>
                <c:pt idx="1745">
                  <c:v>384.125</c:v>
                </c:pt>
                <c:pt idx="1746">
                  <c:v>351.625</c:v>
                </c:pt>
                <c:pt idx="1747">
                  <c:v>313.5</c:v>
                </c:pt>
                <c:pt idx="1748">
                  <c:v>1022.6875</c:v>
                </c:pt>
                <c:pt idx="1749">
                  <c:v>990.3125</c:v>
                </c:pt>
                <c:pt idx="1750">
                  <c:v>954.6875</c:v>
                </c:pt>
                <c:pt idx="1751">
                  <c:v>917.5625</c:v>
                </c:pt>
                <c:pt idx="1752">
                  <c:v>881.0625</c:v>
                </c:pt>
                <c:pt idx="1753">
                  <c:v>849.125</c:v>
                </c:pt>
                <c:pt idx="1754">
                  <c:v>814.75</c:v>
                </c:pt>
                <c:pt idx="1755">
                  <c:v>778.3125</c:v>
                </c:pt>
                <c:pt idx="1756">
                  <c:v>742.1875</c:v>
                </c:pt>
                <c:pt idx="1757">
                  <c:v>703.6875</c:v>
                </c:pt>
                <c:pt idx="1758">
                  <c:v>672.3125</c:v>
                </c:pt>
                <c:pt idx="1759">
                  <c:v>638.9375</c:v>
                </c:pt>
                <c:pt idx="1760">
                  <c:v>602.5</c:v>
                </c:pt>
                <c:pt idx="1761">
                  <c:v>564.4375</c:v>
                </c:pt>
                <c:pt idx="1762">
                  <c:v>530.75</c:v>
                </c:pt>
                <c:pt idx="1763">
                  <c:v>492.9375</c:v>
                </c:pt>
                <c:pt idx="1764">
                  <c:v>458.6875</c:v>
                </c:pt>
                <c:pt idx="1765">
                  <c:v>423.8125</c:v>
                </c:pt>
                <c:pt idx="1766">
                  <c:v>389.6875</c:v>
                </c:pt>
                <c:pt idx="1767">
                  <c:v>351.9375</c:v>
                </c:pt>
                <c:pt idx="1768">
                  <c:v>316.3125</c:v>
                </c:pt>
                <c:pt idx="1769">
                  <c:v>999.0625</c:v>
                </c:pt>
                <c:pt idx="1770">
                  <c:v>963.3125</c:v>
                </c:pt>
                <c:pt idx="1771">
                  <c:v>923.6875</c:v>
                </c:pt>
                <c:pt idx="1772">
                  <c:v>890.0625</c:v>
                </c:pt>
                <c:pt idx="1773">
                  <c:v>857.0625</c:v>
                </c:pt>
                <c:pt idx="1774">
                  <c:v>822.4375</c:v>
                </c:pt>
                <c:pt idx="1775">
                  <c:v>784.5</c:v>
                </c:pt>
                <c:pt idx="1776">
                  <c:v>748</c:v>
                </c:pt>
                <c:pt idx="1777">
                  <c:v>712.75</c:v>
                </c:pt>
                <c:pt idx="1778">
                  <c:v>676.6875</c:v>
                </c:pt>
                <c:pt idx="1779">
                  <c:v>639.125</c:v>
                </c:pt>
                <c:pt idx="1780">
                  <c:v>600.5</c:v>
                </c:pt>
                <c:pt idx="1781">
                  <c:v>563.75</c:v>
                </c:pt>
                <c:pt idx="1782">
                  <c:v>530.875</c:v>
                </c:pt>
                <c:pt idx="1783">
                  <c:v>496.4375</c:v>
                </c:pt>
                <c:pt idx="1784">
                  <c:v>460.1875</c:v>
                </c:pt>
                <c:pt idx="1785">
                  <c:v>425.875</c:v>
                </c:pt>
                <c:pt idx="1786">
                  <c:v>392.5</c:v>
                </c:pt>
                <c:pt idx="1787">
                  <c:v>360.5</c:v>
                </c:pt>
                <c:pt idx="1788">
                  <c:v>324.8125</c:v>
                </c:pt>
                <c:pt idx="1789">
                  <c:v>1025.5625</c:v>
                </c:pt>
                <c:pt idx="1790">
                  <c:v>985.4375</c:v>
                </c:pt>
                <c:pt idx="1791">
                  <c:v>950.875</c:v>
                </c:pt>
                <c:pt idx="1792">
                  <c:v>918.8125</c:v>
                </c:pt>
                <c:pt idx="1793">
                  <c:v>884.25</c:v>
                </c:pt>
                <c:pt idx="1794">
                  <c:v>849.9375</c:v>
                </c:pt>
                <c:pt idx="1795">
                  <c:v>814.625</c:v>
                </c:pt>
                <c:pt idx="1796">
                  <c:v>777.9375</c:v>
                </c:pt>
                <c:pt idx="1797">
                  <c:v>738.875</c:v>
                </c:pt>
                <c:pt idx="1798">
                  <c:v>703.625</c:v>
                </c:pt>
                <c:pt idx="1799">
                  <c:v>668.75</c:v>
                </c:pt>
                <c:pt idx="1800">
                  <c:v>631.6875</c:v>
                </c:pt>
                <c:pt idx="1801">
                  <c:v>593.5</c:v>
                </c:pt>
                <c:pt idx="1802">
                  <c:v>556.9375</c:v>
                </c:pt>
                <c:pt idx="1803">
                  <c:v>519.8125</c:v>
                </c:pt>
                <c:pt idx="1804">
                  <c:v>486.875</c:v>
                </c:pt>
                <c:pt idx="1805">
                  <c:v>447.9375</c:v>
                </c:pt>
                <c:pt idx="1806">
                  <c:v>412.5625</c:v>
                </c:pt>
                <c:pt idx="1807">
                  <c:v>375.8125</c:v>
                </c:pt>
                <c:pt idx="1808">
                  <c:v>338.8125</c:v>
                </c:pt>
                <c:pt idx="1809">
                  <c:v>1010.4375</c:v>
                </c:pt>
                <c:pt idx="1810">
                  <c:v>978.6875</c:v>
                </c:pt>
                <c:pt idx="1811">
                  <c:v>941.875</c:v>
                </c:pt>
                <c:pt idx="1812">
                  <c:v>908.25</c:v>
                </c:pt>
                <c:pt idx="1813">
                  <c:v>871.25</c:v>
                </c:pt>
                <c:pt idx="1814">
                  <c:v>835.9375</c:v>
                </c:pt>
                <c:pt idx="1815">
                  <c:v>802.0625</c:v>
                </c:pt>
                <c:pt idx="1816">
                  <c:v>768.5</c:v>
                </c:pt>
                <c:pt idx="1817">
                  <c:v>734.0625</c:v>
                </c:pt>
                <c:pt idx="1818">
                  <c:v>696.625</c:v>
                </c:pt>
                <c:pt idx="1819">
                  <c:v>660.4375</c:v>
                </c:pt>
                <c:pt idx="1820">
                  <c:v>622.125</c:v>
                </c:pt>
                <c:pt idx="1821">
                  <c:v>584.1875</c:v>
                </c:pt>
                <c:pt idx="1822">
                  <c:v>546.5</c:v>
                </c:pt>
                <c:pt idx="1823">
                  <c:v>512</c:v>
                </c:pt>
                <c:pt idx="1824">
                  <c:v>475.875</c:v>
                </c:pt>
                <c:pt idx="1825">
                  <c:v>438.5</c:v>
                </c:pt>
                <c:pt idx="1826">
                  <c:v>409.625</c:v>
                </c:pt>
              </c:numCache>
            </c:numRef>
          </c:val>
          <c:smooth val="0"/>
          <c:extLst>
            <c:ext xmlns:c16="http://schemas.microsoft.com/office/drawing/2014/chart" uri="{C3380CC4-5D6E-409C-BE32-E72D297353CC}">
              <c16:uniqueId val="{00000000-2C40-43B8-B6C5-8A9A82650D82}"/>
            </c:ext>
          </c:extLst>
        </c:ser>
        <c:dLbls>
          <c:showLegendKey val="0"/>
          <c:showVal val="0"/>
          <c:showCatName val="0"/>
          <c:showSerName val="0"/>
          <c:showPercent val="0"/>
          <c:showBubbleSize val="0"/>
        </c:dLbls>
        <c:smooth val="0"/>
        <c:axId val="424535392"/>
        <c:axId val="424550784"/>
      </c:lineChart>
      <c:dateAx>
        <c:axId val="42453539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0784"/>
        <c:crosses val="autoZero"/>
        <c:auto val="1"/>
        <c:lblOffset val="100"/>
        <c:baseTimeUnit val="days"/>
      </c:dateAx>
      <c:valAx>
        <c:axId val="42455078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3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Original'!$K$1</c:f>
              <c:strCache>
                <c:ptCount val="1"/>
                <c:pt idx="0">
                  <c:v> Total Cost </c:v>
                </c:pt>
              </c:strCache>
            </c:strRef>
          </c:tx>
          <c:spPr>
            <a:ln w="28575" cap="rnd">
              <a:solidFill>
                <a:schemeClr val="accent1"/>
              </a:solidFill>
              <a:round/>
            </a:ln>
            <a:effectLst/>
          </c:spPr>
          <c:marker>
            <c:symbol val="none"/>
          </c:marker>
          <c:cat>
            <c:numRef>
              <c:f>'Fashring Original'!$A$2:$A$2558</c:f>
              <c:numCache>
                <c:formatCode>m/d/yyyy</c:formatCode>
                <c:ptCount val="255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Original'!$K$2:$K$1828</c:f>
              <c:numCache>
                <c:formatCode>_("$"* #,##0.00_);_("$"* \(#,##0.00\);_("$"* "-"??_);_(@_)</c:formatCode>
                <c:ptCount val="1827"/>
                <c:pt idx="0">
                  <c:v>38428.5625</c:v>
                </c:pt>
                <c:pt idx="1">
                  <c:v>838.5625</c:v>
                </c:pt>
                <c:pt idx="2">
                  <c:v>801.375</c:v>
                </c:pt>
                <c:pt idx="3">
                  <c:v>767.375</c:v>
                </c:pt>
                <c:pt idx="4">
                  <c:v>734.3125</c:v>
                </c:pt>
                <c:pt idx="5">
                  <c:v>700</c:v>
                </c:pt>
                <c:pt idx="6">
                  <c:v>668.0625</c:v>
                </c:pt>
                <c:pt idx="7">
                  <c:v>631.5625</c:v>
                </c:pt>
                <c:pt idx="8">
                  <c:v>593.3125</c:v>
                </c:pt>
                <c:pt idx="9">
                  <c:v>557.3125</c:v>
                </c:pt>
                <c:pt idx="10">
                  <c:v>520.75</c:v>
                </c:pt>
                <c:pt idx="11">
                  <c:v>486.4375</c:v>
                </c:pt>
                <c:pt idx="12">
                  <c:v>453.375</c:v>
                </c:pt>
                <c:pt idx="13">
                  <c:v>413</c:v>
                </c:pt>
                <c:pt idx="14">
                  <c:v>380.0625</c:v>
                </c:pt>
                <c:pt idx="15">
                  <c:v>342.875</c:v>
                </c:pt>
                <c:pt idx="16">
                  <c:v>32943.0625</c:v>
                </c:pt>
                <c:pt idx="17">
                  <c:v>1038.875</c:v>
                </c:pt>
                <c:pt idx="18">
                  <c:v>1001.375</c:v>
                </c:pt>
                <c:pt idx="19">
                  <c:v>964.875</c:v>
                </c:pt>
                <c:pt idx="20">
                  <c:v>926.3125</c:v>
                </c:pt>
                <c:pt idx="21">
                  <c:v>887.5625</c:v>
                </c:pt>
                <c:pt idx="22">
                  <c:v>851</c:v>
                </c:pt>
                <c:pt idx="23">
                  <c:v>816.1875</c:v>
                </c:pt>
                <c:pt idx="24">
                  <c:v>778.6875</c:v>
                </c:pt>
                <c:pt idx="25">
                  <c:v>741.5625</c:v>
                </c:pt>
                <c:pt idx="26">
                  <c:v>703.1875</c:v>
                </c:pt>
                <c:pt idx="27">
                  <c:v>669.5625</c:v>
                </c:pt>
                <c:pt idx="28">
                  <c:v>628.875</c:v>
                </c:pt>
                <c:pt idx="29">
                  <c:v>593</c:v>
                </c:pt>
                <c:pt idx="30">
                  <c:v>555</c:v>
                </c:pt>
                <c:pt idx="31">
                  <c:v>516.5625</c:v>
                </c:pt>
                <c:pt idx="32">
                  <c:v>483.0625</c:v>
                </c:pt>
                <c:pt idx="33">
                  <c:v>444.375</c:v>
                </c:pt>
                <c:pt idx="34">
                  <c:v>403.4375</c:v>
                </c:pt>
                <c:pt idx="35">
                  <c:v>366.625</c:v>
                </c:pt>
                <c:pt idx="36">
                  <c:v>332.875</c:v>
                </c:pt>
                <c:pt idx="37">
                  <c:v>28293.9375</c:v>
                </c:pt>
                <c:pt idx="38">
                  <c:v>915.875</c:v>
                </c:pt>
                <c:pt idx="39">
                  <c:v>878.75</c:v>
                </c:pt>
                <c:pt idx="40">
                  <c:v>846.8125</c:v>
                </c:pt>
                <c:pt idx="41">
                  <c:v>811.9375</c:v>
                </c:pt>
                <c:pt idx="42">
                  <c:v>774.125</c:v>
                </c:pt>
                <c:pt idx="43">
                  <c:v>738.25</c:v>
                </c:pt>
                <c:pt idx="44">
                  <c:v>698.4375</c:v>
                </c:pt>
                <c:pt idx="45">
                  <c:v>660.5</c:v>
                </c:pt>
                <c:pt idx="46">
                  <c:v>621.3125</c:v>
                </c:pt>
                <c:pt idx="47">
                  <c:v>585.25</c:v>
                </c:pt>
                <c:pt idx="48">
                  <c:v>548.875</c:v>
                </c:pt>
                <c:pt idx="49">
                  <c:v>515.375</c:v>
                </c:pt>
                <c:pt idx="50">
                  <c:v>481.375</c:v>
                </c:pt>
                <c:pt idx="51">
                  <c:v>450</c:v>
                </c:pt>
                <c:pt idx="52">
                  <c:v>409.8125</c:v>
                </c:pt>
                <c:pt idx="53">
                  <c:v>371.5625</c:v>
                </c:pt>
                <c:pt idx="54">
                  <c:v>337.9375</c:v>
                </c:pt>
                <c:pt idx="55">
                  <c:v>33016.3125</c:v>
                </c:pt>
                <c:pt idx="56">
                  <c:v>1036.625</c:v>
                </c:pt>
                <c:pt idx="57">
                  <c:v>1001.8125</c:v>
                </c:pt>
                <c:pt idx="58">
                  <c:v>967.375</c:v>
                </c:pt>
                <c:pt idx="59">
                  <c:v>932.75</c:v>
                </c:pt>
                <c:pt idx="60">
                  <c:v>898.375</c:v>
                </c:pt>
                <c:pt idx="61">
                  <c:v>860.5625</c:v>
                </c:pt>
                <c:pt idx="62">
                  <c:v>822.75</c:v>
                </c:pt>
                <c:pt idx="63">
                  <c:v>785.25</c:v>
                </c:pt>
                <c:pt idx="64">
                  <c:v>750.75</c:v>
                </c:pt>
                <c:pt idx="65">
                  <c:v>713.375</c:v>
                </c:pt>
                <c:pt idx="66">
                  <c:v>675.9375</c:v>
                </c:pt>
                <c:pt idx="67">
                  <c:v>642.3125</c:v>
                </c:pt>
                <c:pt idx="68">
                  <c:v>607.1875</c:v>
                </c:pt>
                <c:pt idx="69">
                  <c:v>574.625</c:v>
                </c:pt>
                <c:pt idx="70">
                  <c:v>537.875</c:v>
                </c:pt>
                <c:pt idx="71">
                  <c:v>502.4375</c:v>
                </c:pt>
                <c:pt idx="72">
                  <c:v>468.75</c:v>
                </c:pt>
                <c:pt idx="73">
                  <c:v>431.25</c:v>
                </c:pt>
                <c:pt idx="74">
                  <c:v>396.0625</c:v>
                </c:pt>
                <c:pt idx="75">
                  <c:v>355.9375</c:v>
                </c:pt>
                <c:pt idx="76">
                  <c:v>318.375</c:v>
                </c:pt>
                <c:pt idx="77">
                  <c:v>37779.625</c:v>
                </c:pt>
                <c:pt idx="78">
                  <c:v>1138</c:v>
                </c:pt>
                <c:pt idx="79">
                  <c:v>1101.5625</c:v>
                </c:pt>
                <c:pt idx="80">
                  <c:v>1064.6875</c:v>
                </c:pt>
                <c:pt idx="81">
                  <c:v>1029.6875</c:v>
                </c:pt>
                <c:pt idx="82">
                  <c:v>992.75</c:v>
                </c:pt>
                <c:pt idx="83">
                  <c:v>959.5</c:v>
                </c:pt>
                <c:pt idx="84">
                  <c:v>920.875</c:v>
                </c:pt>
                <c:pt idx="85">
                  <c:v>885.875</c:v>
                </c:pt>
                <c:pt idx="86">
                  <c:v>850.4375</c:v>
                </c:pt>
                <c:pt idx="87">
                  <c:v>811.3125</c:v>
                </c:pt>
                <c:pt idx="88">
                  <c:v>776.3125</c:v>
                </c:pt>
                <c:pt idx="89">
                  <c:v>740.75</c:v>
                </c:pt>
                <c:pt idx="90">
                  <c:v>703.0625</c:v>
                </c:pt>
                <c:pt idx="91">
                  <c:v>668</c:v>
                </c:pt>
                <c:pt idx="92">
                  <c:v>632.875</c:v>
                </c:pt>
                <c:pt idx="93">
                  <c:v>601.6875</c:v>
                </c:pt>
                <c:pt idx="94">
                  <c:v>564.625</c:v>
                </c:pt>
                <c:pt idx="95">
                  <c:v>529.4375</c:v>
                </c:pt>
                <c:pt idx="96">
                  <c:v>491.8125</c:v>
                </c:pt>
                <c:pt idx="97">
                  <c:v>452.3125</c:v>
                </c:pt>
                <c:pt idx="98">
                  <c:v>410.9375</c:v>
                </c:pt>
                <c:pt idx="99">
                  <c:v>372.8125</c:v>
                </c:pt>
                <c:pt idx="100">
                  <c:v>338.375</c:v>
                </c:pt>
                <c:pt idx="101">
                  <c:v>34249.75</c:v>
                </c:pt>
                <c:pt idx="102">
                  <c:v>1078.1875</c:v>
                </c:pt>
                <c:pt idx="103">
                  <c:v>1035.5625</c:v>
                </c:pt>
                <c:pt idx="104">
                  <c:v>1005.5</c:v>
                </c:pt>
                <c:pt idx="105">
                  <c:v>970.1875</c:v>
                </c:pt>
                <c:pt idx="106">
                  <c:v>931.875</c:v>
                </c:pt>
                <c:pt idx="107">
                  <c:v>894.875</c:v>
                </c:pt>
                <c:pt idx="108">
                  <c:v>861.0625</c:v>
                </c:pt>
                <c:pt idx="109">
                  <c:v>823.9375</c:v>
                </c:pt>
                <c:pt idx="110">
                  <c:v>784.875</c:v>
                </c:pt>
                <c:pt idx="111">
                  <c:v>747.25</c:v>
                </c:pt>
                <c:pt idx="112">
                  <c:v>713.6875</c:v>
                </c:pt>
                <c:pt idx="113">
                  <c:v>679.5625</c:v>
                </c:pt>
                <c:pt idx="114">
                  <c:v>642.8125</c:v>
                </c:pt>
                <c:pt idx="115">
                  <c:v>605.375</c:v>
                </c:pt>
                <c:pt idx="116">
                  <c:v>571.625</c:v>
                </c:pt>
                <c:pt idx="117">
                  <c:v>538.625</c:v>
                </c:pt>
                <c:pt idx="118">
                  <c:v>505.5625</c:v>
                </c:pt>
                <c:pt idx="119">
                  <c:v>469.0625</c:v>
                </c:pt>
                <c:pt idx="120">
                  <c:v>430.4375</c:v>
                </c:pt>
                <c:pt idx="121">
                  <c:v>394.625</c:v>
                </c:pt>
                <c:pt idx="122">
                  <c:v>360.5</c:v>
                </c:pt>
                <c:pt idx="123">
                  <c:v>320.0625</c:v>
                </c:pt>
                <c:pt idx="124">
                  <c:v>34178.125</c:v>
                </c:pt>
                <c:pt idx="125">
                  <c:v>1055.5625</c:v>
                </c:pt>
                <c:pt idx="126">
                  <c:v>1020.8125</c:v>
                </c:pt>
                <c:pt idx="127">
                  <c:v>984.5</c:v>
                </c:pt>
                <c:pt idx="128">
                  <c:v>946.625</c:v>
                </c:pt>
                <c:pt idx="129">
                  <c:v>913.25</c:v>
                </c:pt>
                <c:pt idx="130">
                  <c:v>877.25</c:v>
                </c:pt>
                <c:pt idx="131">
                  <c:v>842.6875</c:v>
                </c:pt>
                <c:pt idx="132">
                  <c:v>808.125</c:v>
                </c:pt>
                <c:pt idx="133">
                  <c:v>768.75</c:v>
                </c:pt>
                <c:pt idx="134">
                  <c:v>729.5625</c:v>
                </c:pt>
                <c:pt idx="135">
                  <c:v>691.75</c:v>
                </c:pt>
                <c:pt idx="136">
                  <c:v>657.875</c:v>
                </c:pt>
                <c:pt idx="137">
                  <c:v>614.6875</c:v>
                </c:pt>
                <c:pt idx="138">
                  <c:v>587</c:v>
                </c:pt>
                <c:pt idx="139">
                  <c:v>553.3125</c:v>
                </c:pt>
                <c:pt idx="140">
                  <c:v>519.3125</c:v>
                </c:pt>
                <c:pt idx="141">
                  <c:v>485.25</c:v>
                </c:pt>
                <c:pt idx="142">
                  <c:v>447.125</c:v>
                </c:pt>
                <c:pt idx="143">
                  <c:v>411.8125</c:v>
                </c:pt>
                <c:pt idx="144">
                  <c:v>372.25</c:v>
                </c:pt>
                <c:pt idx="145">
                  <c:v>334.9375</c:v>
                </c:pt>
                <c:pt idx="146">
                  <c:v>28335.6875</c:v>
                </c:pt>
                <c:pt idx="147">
                  <c:v>924.625</c:v>
                </c:pt>
                <c:pt idx="148">
                  <c:v>884.25</c:v>
                </c:pt>
                <c:pt idx="149">
                  <c:v>850.9375</c:v>
                </c:pt>
                <c:pt idx="150">
                  <c:v>817.375</c:v>
                </c:pt>
                <c:pt idx="151">
                  <c:v>784.8125</c:v>
                </c:pt>
                <c:pt idx="152">
                  <c:v>747.0625</c:v>
                </c:pt>
                <c:pt idx="153">
                  <c:v>713.5625</c:v>
                </c:pt>
                <c:pt idx="154">
                  <c:v>679.8125</c:v>
                </c:pt>
                <c:pt idx="155">
                  <c:v>641.625</c:v>
                </c:pt>
                <c:pt idx="156">
                  <c:v>605.625</c:v>
                </c:pt>
                <c:pt idx="157">
                  <c:v>570.5</c:v>
                </c:pt>
                <c:pt idx="158">
                  <c:v>533.8125</c:v>
                </c:pt>
                <c:pt idx="159">
                  <c:v>502.375</c:v>
                </c:pt>
                <c:pt idx="160">
                  <c:v>466.6875</c:v>
                </c:pt>
                <c:pt idx="161">
                  <c:v>432.25</c:v>
                </c:pt>
                <c:pt idx="162">
                  <c:v>395.0625</c:v>
                </c:pt>
                <c:pt idx="163">
                  <c:v>361.0625</c:v>
                </c:pt>
                <c:pt idx="164">
                  <c:v>324.8125</c:v>
                </c:pt>
                <c:pt idx="165">
                  <c:v>35431.25</c:v>
                </c:pt>
                <c:pt idx="166">
                  <c:v>1089.6875</c:v>
                </c:pt>
                <c:pt idx="167">
                  <c:v>1055.875</c:v>
                </c:pt>
                <c:pt idx="168">
                  <c:v>1017.5625</c:v>
                </c:pt>
                <c:pt idx="169">
                  <c:v>983.125</c:v>
                </c:pt>
                <c:pt idx="170">
                  <c:v>950.1875</c:v>
                </c:pt>
                <c:pt idx="171">
                  <c:v>897.0625</c:v>
                </c:pt>
                <c:pt idx="172">
                  <c:v>847.875</c:v>
                </c:pt>
                <c:pt idx="173">
                  <c:v>793.1875</c:v>
                </c:pt>
                <c:pt idx="174">
                  <c:v>738.1875</c:v>
                </c:pt>
                <c:pt idx="175">
                  <c:v>681.3125</c:v>
                </c:pt>
                <c:pt idx="176">
                  <c:v>627.75</c:v>
                </c:pt>
                <c:pt idx="177">
                  <c:v>572.8125</c:v>
                </c:pt>
                <c:pt idx="178">
                  <c:v>515.6875</c:v>
                </c:pt>
                <c:pt idx="179">
                  <c:v>461.75</c:v>
                </c:pt>
                <c:pt idx="180">
                  <c:v>410.875</c:v>
                </c:pt>
                <c:pt idx="181">
                  <c:v>355.5</c:v>
                </c:pt>
                <c:pt idx="182">
                  <c:v>34978.125</c:v>
                </c:pt>
                <c:pt idx="183">
                  <c:v>1065.9375</c:v>
                </c:pt>
                <c:pt idx="184">
                  <c:v>1010.3125</c:v>
                </c:pt>
                <c:pt idx="185">
                  <c:v>955.8125</c:v>
                </c:pt>
                <c:pt idx="186">
                  <c:v>899.875</c:v>
                </c:pt>
                <c:pt idx="187">
                  <c:v>842.5</c:v>
                </c:pt>
                <c:pt idx="188">
                  <c:v>783.9375</c:v>
                </c:pt>
                <c:pt idx="189">
                  <c:v>728.5</c:v>
                </c:pt>
                <c:pt idx="190">
                  <c:v>673.6875</c:v>
                </c:pt>
                <c:pt idx="191">
                  <c:v>620.375</c:v>
                </c:pt>
                <c:pt idx="192">
                  <c:v>564.125</c:v>
                </c:pt>
                <c:pt idx="193">
                  <c:v>507.75</c:v>
                </c:pt>
                <c:pt idx="194">
                  <c:v>454.3125</c:v>
                </c:pt>
                <c:pt idx="195">
                  <c:v>398.875</c:v>
                </c:pt>
                <c:pt idx="196">
                  <c:v>346.125</c:v>
                </c:pt>
                <c:pt idx="197">
                  <c:v>28119</c:v>
                </c:pt>
                <c:pt idx="198">
                  <c:v>893.1875</c:v>
                </c:pt>
                <c:pt idx="199">
                  <c:v>842.4375</c:v>
                </c:pt>
                <c:pt idx="200">
                  <c:v>786.25</c:v>
                </c:pt>
                <c:pt idx="201">
                  <c:v>731.3125</c:v>
                </c:pt>
                <c:pt idx="202">
                  <c:v>679.375</c:v>
                </c:pt>
                <c:pt idx="203">
                  <c:v>623.75</c:v>
                </c:pt>
                <c:pt idx="204">
                  <c:v>568.625</c:v>
                </c:pt>
                <c:pt idx="205">
                  <c:v>515.4375</c:v>
                </c:pt>
                <c:pt idx="206">
                  <c:v>454.625</c:v>
                </c:pt>
                <c:pt idx="207">
                  <c:v>398.5625</c:v>
                </c:pt>
                <c:pt idx="208">
                  <c:v>340.375</c:v>
                </c:pt>
                <c:pt idx="209">
                  <c:v>28683.5625</c:v>
                </c:pt>
                <c:pt idx="210">
                  <c:v>897.875</c:v>
                </c:pt>
                <c:pt idx="211">
                  <c:v>843.625</c:v>
                </c:pt>
                <c:pt idx="212">
                  <c:v>788.75</c:v>
                </c:pt>
                <c:pt idx="213">
                  <c:v>734.375</c:v>
                </c:pt>
                <c:pt idx="214">
                  <c:v>681.6875</c:v>
                </c:pt>
                <c:pt idx="215">
                  <c:v>627.25</c:v>
                </c:pt>
                <c:pt idx="216">
                  <c:v>573.875</c:v>
                </c:pt>
                <c:pt idx="217">
                  <c:v>518.75</c:v>
                </c:pt>
                <c:pt idx="218">
                  <c:v>463.5</c:v>
                </c:pt>
                <c:pt idx="219">
                  <c:v>407.0625</c:v>
                </c:pt>
                <c:pt idx="220">
                  <c:v>352.625</c:v>
                </c:pt>
                <c:pt idx="221">
                  <c:v>30117.375</c:v>
                </c:pt>
                <c:pt idx="222">
                  <c:v>942.75</c:v>
                </c:pt>
                <c:pt idx="223">
                  <c:v>885.625</c:v>
                </c:pt>
                <c:pt idx="224">
                  <c:v>828.375</c:v>
                </c:pt>
                <c:pt idx="225">
                  <c:v>773.75</c:v>
                </c:pt>
                <c:pt idx="226">
                  <c:v>719.3125</c:v>
                </c:pt>
                <c:pt idx="227">
                  <c:v>665.125</c:v>
                </c:pt>
                <c:pt idx="228">
                  <c:v>610.375</c:v>
                </c:pt>
                <c:pt idx="229">
                  <c:v>556.3125</c:v>
                </c:pt>
                <c:pt idx="230">
                  <c:v>506.5</c:v>
                </c:pt>
                <c:pt idx="231">
                  <c:v>451.3125</c:v>
                </c:pt>
                <c:pt idx="232">
                  <c:v>399.9375</c:v>
                </c:pt>
                <c:pt idx="233">
                  <c:v>346.5625</c:v>
                </c:pt>
                <c:pt idx="234">
                  <c:v>35361.3125</c:v>
                </c:pt>
                <c:pt idx="235">
                  <c:v>1070.625</c:v>
                </c:pt>
                <c:pt idx="236">
                  <c:v>1017.25</c:v>
                </c:pt>
                <c:pt idx="237">
                  <c:v>961.9375</c:v>
                </c:pt>
                <c:pt idx="238">
                  <c:v>906.6875</c:v>
                </c:pt>
                <c:pt idx="239">
                  <c:v>850.0625</c:v>
                </c:pt>
                <c:pt idx="240">
                  <c:v>794.1875</c:v>
                </c:pt>
                <c:pt idx="241">
                  <c:v>740.1875</c:v>
                </c:pt>
                <c:pt idx="242">
                  <c:v>686.1875</c:v>
                </c:pt>
                <c:pt idx="243">
                  <c:v>633.1875</c:v>
                </c:pt>
                <c:pt idx="244">
                  <c:v>579.625</c:v>
                </c:pt>
                <c:pt idx="245">
                  <c:v>523.375</c:v>
                </c:pt>
                <c:pt idx="246">
                  <c:v>473.4375</c:v>
                </c:pt>
                <c:pt idx="247">
                  <c:v>416.25</c:v>
                </c:pt>
                <c:pt idx="248">
                  <c:v>361.875</c:v>
                </c:pt>
                <c:pt idx="249">
                  <c:v>33736.8125</c:v>
                </c:pt>
                <c:pt idx="250">
                  <c:v>1037.9375</c:v>
                </c:pt>
                <c:pt idx="251">
                  <c:v>983.25</c:v>
                </c:pt>
                <c:pt idx="252">
                  <c:v>930.0625</c:v>
                </c:pt>
                <c:pt idx="253">
                  <c:v>876.375</c:v>
                </c:pt>
                <c:pt idx="254">
                  <c:v>820.4375</c:v>
                </c:pt>
                <c:pt idx="255">
                  <c:v>768.9375</c:v>
                </c:pt>
                <c:pt idx="256">
                  <c:v>715.6875</c:v>
                </c:pt>
                <c:pt idx="257">
                  <c:v>660.125</c:v>
                </c:pt>
                <c:pt idx="258">
                  <c:v>606.6875</c:v>
                </c:pt>
                <c:pt idx="259">
                  <c:v>549.9375</c:v>
                </c:pt>
                <c:pt idx="260">
                  <c:v>498.6875</c:v>
                </c:pt>
                <c:pt idx="261">
                  <c:v>439</c:v>
                </c:pt>
                <c:pt idx="262">
                  <c:v>386.625</c:v>
                </c:pt>
                <c:pt idx="263">
                  <c:v>331.875</c:v>
                </c:pt>
                <c:pt idx="264">
                  <c:v>35891.25</c:v>
                </c:pt>
                <c:pt idx="265">
                  <c:v>1069.375</c:v>
                </c:pt>
                <c:pt idx="266">
                  <c:v>1014.0625</c:v>
                </c:pt>
                <c:pt idx="267">
                  <c:v>960.25</c:v>
                </c:pt>
                <c:pt idx="268">
                  <c:v>921.3125</c:v>
                </c:pt>
                <c:pt idx="269">
                  <c:v>887.5</c:v>
                </c:pt>
                <c:pt idx="270">
                  <c:v>851.8125</c:v>
                </c:pt>
                <c:pt idx="271">
                  <c:v>812</c:v>
                </c:pt>
                <c:pt idx="272">
                  <c:v>780.3125</c:v>
                </c:pt>
                <c:pt idx="273">
                  <c:v>746.5625</c:v>
                </c:pt>
                <c:pt idx="274">
                  <c:v>715</c:v>
                </c:pt>
                <c:pt idx="275">
                  <c:v>681.1875</c:v>
                </c:pt>
                <c:pt idx="276">
                  <c:v>648.0625</c:v>
                </c:pt>
                <c:pt idx="277">
                  <c:v>608.4375</c:v>
                </c:pt>
                <c:pt idx="278">
                  <c:v>572.9375</c:v>
                </c:pt>
                <c:pt idx="279">
                  <c:v>537.125</c:v>
                </c:pt>
                <c:pt idx="280">
                  <c:v>501.75</c:v>
                </c:pt>
                <c:pt idx="281">
                  <c:v>467.125</c:v>
                </c:pt>
                <c:pt idx="282">
                  <c:v>430.1875</c:v>
                </c:pt>
                <c:pt idx="283">
                  <c:v>395.5625</c:v>
                </c:pt>
                <c:pt idx="284">
                  <c:v>363.3125</c:v>
                </c:pt>
                <c:pt idx="285">
                  <c:v>329.25</c:v>
                </c:pt>
                <c:pt idx="286">
                  <c:v>27672.25</c:v>
                </c:pt>
                <c:pt idx="287">
                  <c:v>892.9375</c:v>
                </c:pt>
                <c:pt idx="288">
                  <c:v>863.875</c:v>
                </c:pt>
                <c:pt idx="289">
                  <c:v>828.4375</c:v>
                </c:pt>
                <c:pt idx="290">
                  <c:v>793.125</c:v>
                </c:pt>
                <c:pt idx="291">
                  <c:v>756.5625</c:v>
                </c:pt>
                <c:pt idx="292">
                  <c:v>722.25</c:v>
                </c:pt>
                <c:pt idx="293">
                  <c:v>687.125</c:v>
                </c:pt>
                <c:pt idx="294">
                  <c:v>648.875</c:v>
                </c:pt>
                <c:pt idx="295">
                  <c:v>616.0625</c:v>
                </c:pt>
                <c:pt idx="296">
                  <c:v>578.8125</c:v>
                </c:pt>
                <c:pt idx="297">
                  <c:v>541.75</c:v>
                </c:pt>
                <c:pt idx="298">
                  <c:v>500.5</c:v>
                </c:pt>
                <c:pt idx="299">
                  <c:v>465.3125</c:v>
                </c:pt>
                <c:pt idx="300">
                  <c:v>430</c:v>
                </c:pt>
                <c:pt idx="301">
                  <c:v>395.9375</c:v>
                </c:pt>
                <c:pt idx="302">
                  <c:v>360.8125</c:v>
                </c:pt>
                <c:pt idx="303">
                  <c:v>326</c:v>
                </c:pt>
                <c:pt idx="304">
                  <c:v>34832.1875</c:v>
                </c:pt>
                <c:pt idx="305">
                  <c:v>1075.6875</c:v>
                </c:pt>
                <c:pt idx="306">
                  <c:v>1037.4375</c:v>
                </c:pt>
                <c:pt idx="307">
                  <c:v>1003.1875</c:v>
                </c:pt>
                <c:pt idx="308">
                  <c:v>962.0625</c:v>
                </c:pt>
                <c:pt idx="309">
                  <c:v>922.3125</c:v>
                </c:pt>
                <c:pt idx="310">
                  <c:v>887.625</c:v>
                </c:pt>
                <c:pt idx="311">
                  <c:v>855.8125</c:v>
                </c:pt>
                <c:pt idx="312">
                  <c:v>819.1875</c:v>
                </c:pt>
                <c:pt idx="313">
                  <c:v>782.25</c:v>
                </c:pt>
                <c:pt idx="314">
                  <c:v>751.125</c:v>
                </c:pt>
                <c:pt idx="315">
                  <c:v>717.6875</c:v>
                </c:pt>
                <c:pt idx="316">
                  <c:v>682.0625</c:v>
                </c:pt>
                <c:pt idx="317">
                  <c:v>645.1875</c:v>
                </c:pt>
                <c:pt idx="318">
                  <c:v>607</c:v>
                </c:pt>
                <c:pt idx="319">
                  <c:v>571.875</c:v>
                </c:pt>
                <c:pt idx="320">
                  <c:v>537.1875</c:v>
                </c:pt>
                <c:pt idx="321">
                  <c:v>500.4375</c:v>
                </c:pt>
                <c:pt idx="322">
                  <c:v>462.0625</c:v>
                </c:pt>
                <c:pt idx="323">
                  <c:v>426.1875</c:v>
                </c:pt>
                <c:pt idx="324">
                  <c:v>390.125</c:v>
                </c:pt>
                <c:pt idx="325">
                  <c:v>353.25</c:v>
                </c:pt>
                <c:pt idx="326">
                  <c:v>318.0625</c:v>
                </c:pt>
                <c:pt idx="327">
                  <c:v>32447.375</c:v>
                </c:pt>
                <c:pt idx="328">
                  <c:v>1003.0625</c:v>
                </c:pt>
                <c:pt idx="329">
                  <c:v>968.1875</c:v>
                </c:pt>
                <c:pt idx="330">
                  <c:v>933.125</c:v>
                </c:pt>
                <c:pt idx="331">
                  <c:v>902.4375</c:v>
                </c:pt>
                <c:pt idx="332">
                  <c:v>865.25</c:v>
                </c:pt>
                <c:pt idx="333">
                  <c:v>829.625</c:v>
                </c:pt>
                <c:pt idx="334">
                  <c:v>792.75</c:v>
                </c:pt>
                <c:pt idx="335">
                  <c:v>753.625</c:v>
                </c:pt>
                <c:pt idx="336">
                  <c:v>718.125</c:v>
                </c:pt>
                <c:pt idx="337">
                  <c:v>682.875</c:v>
                </c:pt>
                <c:pt idx="338">
                  <c:v>649.875</c:v>
                </c:pt>
                <c:pt idx="339">
                  <c:v>613.625</c:v>
                </c:pt>
                <c:pt idx="340">
                  <c:v>577.3125</c:v>
                </c:pt>
                <c:pt idx="341">
                  <c:v>541.9375</c:v>
                </c:pt>
                <c:pt idx="342">
                  <c:v>506.25</c:v>
                </c:pt>
                <c:pt idx="343">
                  <c:v>470.4375</c:v>
                </c:pt>
                <c:pt idx="344">
                  <c:v>437.3125</c:v>
                </c:pt>
                <c:pt idx="345">
                  <c:v>401.3125</c:v>
                </c:pt>
                <c:pt idx="346">
                  <c:v>364.625</c:v>
                </c:pt>
                <c:pt idx="347">
                  <c:v>333.3125</c:v>
                </c:pt>
                <c:pt idx="348">
                  <c:v>34855.5</c:v>
                </c:pt>
                <c:pt idx="349">
                  <c:v>1078.5</c:v>
                </c:pt>
                <c:pt idx="350">
                  <c:v>1041.125</c:v>
                </c:pt>
                <c:pt idx="351">
                  <c:v>1002.25</c:v>
                </c:pt>
                <c:pt idx="352">
                  <c:v>966.375</c:v>
                </c:pt>
                <c:pt idx="353">
                  <c:v>928.8125</c:v>
                </c:pt>
                <c:pt idx="354">
                  <c:v>891</c:v>
                </c:pt>
                <c:pt idx="355">
                  <c:v>855.0625</c:v>
                </c:pt>
                <c:pt idx="356">
                  <c:v>819.125</c:v>
                </c:pt>
                <c:pt idx="357">
                  <c:v>784.1875</c:v>
                </c:pt>
                <c:pt idx="358">
                  <c:v>744.0625</c:v>
                </c:pt>
                <c:pt idx="359">
                  <c:v>708.5</c:v>
                </c:pt>
                <c:pt idx="360">
                  <c:v>669</c:v>
                </c:pt>
                <c:pt idx="361">
                  <c:v>634.25</c:v>
                </c:pt>
                <c:pt idx="362">
                  <c:v>595</c:v>
                </c:pt>
                <c:pt idx="363">
                  <c:v>558</c:v>
                </c:pt>
                <c:pt idx="364">
                  <c:v>525.0625</c:v>
                </c:pt>
                <c:pt idx="365">
                  <c:v>493</c:v>
                </c:pt>
                <c:pt idx="366">
                  <c:v>456.1875</c:v>
                </c:pt>
                <c:pt idx="367">
                  <c:v>414.3125</c:v>
                </c:pt>
                <c:pt idx="368">
                  <c:v>377.8125</c:v>
                </c:pt>
                <c:pt idx="369">
                  <c:v>340.5</c:v>
                </c:pt>
                <c:pt idx="370">
                  <c:v>33570.25</c:v>
                </c:pt>
                <c:pt idx="371">
                  <c:v>1052.75</c:v>
                </c:pt>
                <c:pt idx="372">
                  <c:v>1017.375</c:v>
                </c:pt>
                <c:pt idx="373">
                  <c:v>982.0625</c:v>
                </c:pt>
                <c:pt idx="374">
                  <c:v>945.8125</c:v>
                </c:pt>
                <c:pt idx="375">
                  <c:v>906.9375</c:v>
                </c:pt>
                <c:pt idx="376">
                  <c:v>871</c:v>
                </c:pt>
                <c:pt idx="377">
                  <c:v>838.1875</c:v>
                </c:pt>
                <c:pt idx="378">
                  <c:v>802.8125</c:v>
                </c:pt>
                <c:pt idx="379">
                  <c:v>765.8125</c:v>
                </c:pt>
                <c:pt idx="380">
                  <c:v>729.1875</c:v>
                </c:pt>
                <c:pt idx="381">
                  <c:v>688.4375</c:v>
                </c:pt>
                <c:pt idx="382">
                  <c:v>651.875</c:v>
                </c:pt>
                <c:pt idx="383">
                  <c:v>614.625</c:v>
                </c:pt>
                <c:pt idx="384">
                  <c:v>583.3125</c:v>
                </c:pt>
                <c:pt idx="385">
                  <c:v>540.6875</c:v>
                </c:pt>
                <c:pt idx="386">
                  <c:v>502.875</c:v>
                </c:pt>
                <c:pt idx="387">
                  <c:v>467.8125</c:v>
                </c:pt>
                <c:pt idx="388">
                  <c:v>432.0625</c:v>
                </c:pt>
                <c:pt idx="389">
                  <c:v>399.25</c:v>
                </c:pt>
                <c:pt idx="390">
                  <c:v>359.125</c:v>
                </c:pt>
                <c:pt idx="391">
                  <c:v>324.4375</c:v>
                </c:pt>
                <c:pt idx="392">
                  <c:v>37421.8125</c:v>
                </c:pt>
                <c:pt idx="393">
                  <c:v>1133.375</c:v>
                </c:pt>
                <c:pt idx="394">
                  <c:v>1097.1875</c:v>
                </c:pt>
                <c:pt idx="395">
                  <c:v>1058.0625</c:v>
                </c:pt>
                <c:pt idx="396">
                  <c:v>1019.25</c:v>
                </c:pt>
                <c:pt idx="397">
                  <c:v>984.0625</c:v>
                </c:pt>
                <c:pt idx="398">
                  <c:v>950.3125</c:v>
                </c:pt>
                <c:pt idx="399">
                  <c:v>910.8125</c:v>
                </c:pt>
                <c:pt idx="400">
                  <c:v>871.8125</c:v>
                </c:pt>
                <c:pt idx="401">
                  <c:v>835.875</c:v>
                </c:pt>
                <c:pt idx="402">
                  <c:v>797.4375</c:v>
                </c:pt>
                <c:pt idx="403">
                  <c:v>766.625</c:v>
                </c:pt>
                <c:pt idx="404">
                  <c:v>730.5625</c:v>
                </c:pt>
                <c:pt idx="405">
                  <c:v>693.875</c:v>
                </c:pt>
                <c:pt idx="406">
                  <c:v>657.6875</c:v>
                </c:pt>
                <c:pt idx="407">
                  <c:v>621.375</c:v>
                </c:pt>
                <c:pt idx="408">
                  <c:v>583.0625</c:v>
                </c:pt>
                <c:pt idx="409">
                  <c:v>549.3125</c:v>
                </c:pt>
                <c:pt idx="410">
                  <c:v>511.625</c:v>
                </c:pt>
                <c:pt idx="411">
                  <c:v>476.375</c:v>
                </c:pt>
                <c:pt idx="412">
                  <c:v>444.5625</c:v>
                </c:pt>
                <c:pt idx="413">
                  <c:v>409.0625</c:v>
                </c:pt>
                <c:pt idx="414">
                  <c:v>368.9375</c:v>
                </c:pt>
                <c:pt idx="415">
                  <c:v>337.1875</c:v>
                </c:pt>
                <c:pt idx="416">
                  <c:v>28918.8125</c:v>
                </c:pt>
                <c:pt idx="417">
                  <c:v>937.125</c:v>
                </c:pt>
                <c:pt idx="418">
                  <c:v>905.5625</c:v>
                </c:pt>
                <c:pt idx="419">
                  <c:v>867.3125</c:v>
                </c:pt>
                <c:pt idx="420">
                  <c:v>832.625</c:v>
                </c:pt>
                <c:pt idx="421">
                  <c:v>797.0625</c:v>
                </c:pt>
                <c:pt idx="422">
                  <c:v>762.75</c:v>
                </c:pt>
                <c:pt idx="423">
                  <c:v>722.9375</c:v>
                </c:pt>
                <c:pt idx="424">
                  <c:v>686.8125</c:v>
                </c:pt>
                <c:pt idx="425">
                  <c:v>655.5</c:v>
                </c:pt>
                <c:pt idx="426">
                  <c:v>619.1875</c:v>
                </c:pt>
                <c:pt idx="427">
                  <c:v>582.9375</c:v>
                </c:pt>
                <c:pt idx="428">
                  <c:v>548.5</c:v>
                </c:pt>
                <c:pt idx="429">
                  <c:v>511.5</c:v>
                </c:pt>
                <c:pt idx="430">
                  <c:v>476</c:v>
                </c:pt>
                <c:pt idx="431">
                  <c:v>443.0625</c:v>
                </c:pt>
                <c:pt idx="432">
                  <c:v>404.9375</c:v>
                </c:pt>
                <c:pt idx="433">
                  <c:v>366.8125</c:v>
                </c:pt>
                <c:pt idx="434">
                  <c:v>328.875</c:v>
                </c:pt>
                <c:pt idx="435">
                  <c:v>27656.25</c:v>
                </c:pt>
                <c:pt idx="436">
                  <c:v>897.625</c:v>
                </c:pt>
                <c:pt idx="437">
                  <c:v>863.5625</c:v>
                </c:pt>
                <c:pt idx="438">
                  <c:v>828.9375</c:v>
                </c:pt>
                <c:pt idx="439">
                  <c:v>792.4375</c:v>
                </c:pt>
                <c:pt idx="440">
                  <c:v>752.25</c:v>
                </c:pt>
                <c:pt idx="441">
                  <c:v>715</c:v>
                </c:pt>
                <c:pt idx="442">
                  <c:v>678.4375</c:v>
                </c:pt>
                <c:pt idx="443">
                  <c:v>644.25</c:v>
                </c:pt>
                <c:pt idx="444">
                  <c:v>613.875</c:v>
                </c:pt>
                <c:pt idx="445">
                  <c:v>585.25</c:v>
                </c:pt>
                <c:pt idx="446">
                  <c:v>551.1875</c:v>
                </c:pt>
                <c:pt idx="447">
                  <c:v>514.3125</c:v>
                </c:pt>
                <c:pt idx="448">
                  <c:v>480.25</c:v>
                </c:pt>
                <c:pt idx="449">
                  <c:v>446.375</c:v>
                </c:pt>
                <c:pt idx="450">
                  <c:v>410.25</c:v>
                </c:pt>
                <c:pt idx="451">
                  <c:v>373.1875</c:v>
                </c:pt>
                <c:pt idx="452">
                  <c:v>337.125</c:v>
                </c:pt>
                <c:pt idx="453">
                  <c:v>31845.4375</c:v>
                </c:pt>
                <c:pt idx="454">
                  <c:v>1016.6875</c:v>
                </c:pt>
                <c:pt idx="455">
                  <c:v>979.5625</c:v>
                </c:pt>
                <c:pt idx="456">
                  <c:v>946.0625</c:v>
                </c:pt>
                <c:pt idx="457">
                  <c:v>911.5</c:v>
                </c:pt>
                <c:pt idx="458">
                  <c:v>873.25</c:v>
                </c:pt>
                <c:pt idx="459">
                  <c:v>836.3125</c:v>
                </c:pt>
                <c:pt idx="460">
                  <c:v>798.875</c:v>
                </c:pt>
                <c:pt idx="461">
                  <c:v>759.875</c:v>
                </c:pt>
                <c:pt idx="462">
                  <c:v>719.5625</c:v>
                </c:pt>
                <c:pt idx="463">
                  <c:v>681.5625</c:v>
                </c:pt>
                <c:pt idx="464">
                  <c:v>646.6875</c:v>
                </c:pt>
                <c:pt idx="465">
                  <c:v>612.4375</c:v>
                </c:pt>
                <c:pt idx="466">
                  <c:v>577.9375</c:v>
                </c:pt>
                <c:pt idx="467">
                  <c:v>541.75</c:v>
                </c:pt>
                <c:pt idx="468">
                  <c:v>503.6875</c:v>
                </c:pt>
                <c:pt idx="469">
                  <c:v>464.5</c:v>
                </c:pt>
                <c:pt idx="470">
                  <c:v>427.0625</c:v>
                </c:pt>
                <c:pt idx="471">
                  <c:v>393.75</c:v>
                </c:pt>
                <c:pt idx="472">
                  <c:v>359.625</c:v>
                </c:pt>
                <c:pt idx="473">
                  <c:v>327.6875</c:v>
                </c:pt>
                <c:pt idx="474">
                  <c:v>34247.625</c:v>
                </c:pt>
                <c:pt idx="475">
                  <c:v>1055.8125</c:v>
                </c:pt>
                <c:pt idx="476">
                  <c:v>1020.375</c:v>
                </c:pt>
                <c:pt idx="477">
                  <c:v>986.75</c:v>
                </c:pt>
                <c:pt idx="478">
                  <c:v>951.0625</c:v>
                </c:pt>
                <c:pt idx="479">
                  <c:v>913.5</c:v>
                </c:pt>
                <c:pt idx="480">
                  <c:v>875.375</c:v>
                </c:pt>
                <c:pt idx="481">
                  <c:v>840.3125</c:v>
                </c:pt>
                <c:pt idx="482">
                  <c:v>806.25</c:v>
                </c:pt>
                <c:pt idx="483">
                  <c:v>770.625</c:v>
                </c:pt>
                <c:pt idx="484">
                  <c:v>738.125</c:v>
                </c:pt>
                <c:pt idx="485">
                  <c:v>703.6875</c:v>
                </c:pt>
                <c:pt idx="486">
                  <c:v>664.625</c:v>
                </c:pt>
                <c:pt idx="487">
                  <c:v>634.6875</c:v>
                </c:pt>
                <c:pt idx="488">
                  <c:v>600.875</c:v>
                </c:pt>
                <c:pt idx="489">
                  <c:v>561.5625</c:v>
                </c:pt>
                <c:pt idx="490">
                  <c:v>526.0625</c:v>
                </c:pt>
                <c:pt idx="491">
                  <c:v>485.5625</c:v>
                </c:pt>
                <c:pt idx="492">
                  <c:v>448.25</c:v>
                </c:pt>
                <c:pt idx="493">
                  <c:v>413.4375</c:v>
                </c:pt>
                <c:pt idx="494">
                  <c:v>377</c:v>
                </c:pt>
                <c:pt idx="495">
                  <c:v>338.5625</c:v>
                </c:pt>
                <c:pt idx="496">
                  <c:v>32173.125</c:v>
                </c:pt>
                <c:pt idx="497">
                  <c:v>1015.6875</c:v>
                </c:pt>
                <c:pt idx="498">
                  <c:v>981.5625</c:v>
                </c:pt>
                <c:pt idx="499">
                  <c:v>951.8125</c:v>
                </c:pt>
                <c:pt idx="500">
                  <c:v>913.8125</c:v>
                </c:pt>
                <c:pt idx="501">
                  <c:v>875.375</c:v>
                </c:pt>
                <c:pt idx="502">
                  <c:v>842.8125</c:v>
                </c:pt>
                <c:pt idx="503">
                  <c:v>810.6875</c:v>
                </c:pt>
                <c:pt idx="504">
                  <c:v>776.8125</c:v>
                </c:pt>
                <c:pt idx="505">
                  <c:v>741.875</c:v>
                </c:pt>
                <c:pt idx="506">
                  <c:v>705.5625</c:v>
                </c:pt>
                <c:pt idx="507">
                  <c:v>669.8125</c:v>
                </c:pt>
                <c:pt idx="508">
                  <c:v>634.8125</c:v>
                </c:pt>
                <c:pt idx="509">
                  <c:v>599.8125</c:v>
                </c:pt>
                <c:pt idx="510">
                  <c:v>566.0625</c:v>
                </c:pt>
                <c:pt idx="511">
                  <c:v>528.3125</c:v>
                </c:pt>
                <c:pt idx="512">
                  <c:v>494.3125</c:v>
                </c:pt>
                <c:pt idx="513">
                  <c:v>456.5625</c:v>
                </c:pt>
                <c:pt idx="514">
                  <c:v>417.1875</c:v>
                </c:pt>
                <c:pt idx="515">
                  <c:v>385.75</c:v>
                </c:pt>
                <c:pt idx="516">
                  <c:v>349.3125</c:v>
                </c:pt>
                <c:pt idx="517">
                  <c:v>317.375</c:v>
                </c:pt>
                <c:pt idx="518">
                  <c:v>39166.625</c:v>
                </c:pt>
                <c:pt idx="519">
                  <c:v>1170.8125</c:v>
                </c:pt>
                <c:pt idx="520">
                  <c:v>1140.125</c:v>
                </c:pt>
                <c:pt idx="521">
                  <c:v>1105.8125</c:v>
                </c:pt>
                <c:pt idx="522">
                  <c:v>1073.5625</c:v>
                </c:pt>
                <c:pt idx="523">
                  <c:v>1037.9375</c:v>
                </c:pt>
                <c:pt idx="524">
                  <c:v>1001.1875</c:v>
                </c:pt>
                <c:pt idx="525">
                  <c:v>969.3125</c:v>
                </c:pt>
                <c:pt idx="526">
                  <c:v>930.125</c:v>
                </c:pt>
                <c:pt idx="527">
                  <c:v>894.625</c:v>
                </c:pt>
                <c:pt idx="528">
                  <c:v>862</c:v>
                </c:pt>
                <c:pt idx="529">
                  <c:v>822.75</c:v>
                </c:pt>
                <c:pt idx="530">
                  <c:v>787.125</c:v>
                </c:pt>
                <c:pt idx="531">
                  <c:v>749.3125</c:v>
                </c:pt>
                <c:pt idx="532">
                  <c:v>710.0625</c:v>
                </c:pt>
                <c:pt idx="533">
                  <c:v>672.75</c:v>
                </c:pt>
                <c:pt idx="534">
                  <c:v>639.9375</c:v>
                </c:pt>
                <c:pt idx="535">
                  <c:v>603.5625</c:v>
                </c:pt>
                <c:pt idx="536">
                  <c:v>548.375</c:v>
                </c:pt>
                <c:pt idx="537">
                  <c:v>495.3125</c:v>
                </c:pt>
                <c:pt idx="538">
                  <c:v>438.75</c:v>
                </c:pt>
                <c:pt idx="539">
                  <c:v>383.3125</c:v>
                </c:pt>
                <c:pt idx="540">
                  <c:v>329</c:v>
                </c:pt>
                <c:pt idx="541">
                  <c:v>31829</c:v>
                </c:pt>
                <c:pt idx="542">
                  <c:v>967.0625</c:v>
                </c:pt>
                <c:pt idx="543">
                  <c:v>911.875</c:v>
                </c:pt>
                <c:pt idx="544">
                  <c:v>860.75</c:v>
                </c:pt>
                <c:pt idx="545">
                  <c:v>803.0625</c:v>
                </c:pt>
                <c:pt idx="546">
                  <c:v>753.25</c:v>
                </c:pt>
                <c:pt idx="547">
                  <c:v>700.375</c:v>
                </c:pt>
                <c:pt idx="548">
                  <c:v>645.75</c:v>
                </c:pt>
                <c:pt idx="549">
                  <c:v>590.5</c:v>
                </c:pt>
                <c:pt idx="550">
                  <c:v>536</c:v>
                </c:pt>
                <c:pt idx="551">
                  <c:v>481.9375</c:v>
                </c:pt>
                <c:pt idx="552">
                  <c:v>427.0625</c:v>
                </c:pt>
                <c:pt idx="553">
                  <c:v>371.8125</c:v>
                </c:pt>
                <c:pt idx="554">
                  <c:v>313.9375</c:v>
                </c:pt>
                <c:pt idx="555">
                  <c:v>37564.6875</c:v>
                </c:pt>
                <c:pt idx="556">
                  <c:v>1089.8125</c:v>
                </c:pt>
                <c:pt idx="557">
                  <c:v>1031.3125</c:v>
                </c:pt>
                <c:pt idx="558">
                  <c:v>976.25</c:v>
                </c:pt>
                <c:pt idx="559">
                  <c:v>921.1875</c:v>
                </c:pt>
                <c:pt idx="560">
                  <c:v>868</c:v>
                </c:pt>
                <c:pt idx="561">
                  <c:v>812.75</c:v>
                </c:pt>
                <c:pt idx="562">
                  <c:v>756.625</c:v>
                </c:pt>
                <c:pt idx="563">
                  <c:v>701.9375</c:v>
                </c:pt>
                <c:pt idx="564">
                  <c:v>647.875</c:v>
                </c:pt>
                <c:pt idx="565">
                  <c:v>592.9375</c:v>
                </c:pt>
                <c:pt idx="566">
                  <c:v>537.4375</c:v>
                </c:pt>
                <c:pt idx="567">
                  <c:v>482.125</c:v>
                </c:pt>
                <c:pt idx="568">
                  <c:v>427.1875</c:v>
                </c:pt>
                <c:pt idx="569">
                  <c:v>372.625</c:v>
                </c:pt>
                <c:pt idx="570">
                  <c:v>315.75</c:v>
                </c:pt>
                <c:pt idx="571">
                  <c:v>30855.0625</c:v>
                </c:pt>
                <c:pt idx="572">
                  <c:v>926.25</c:v>
                </c:pt>
                <c:pt idx="573">
                  <c:v>871.5</c:v>
                </c:pt>
                <c:pt idx="574">
                  <c:v>817.6875</c:v>
                </c:pt>
                <c:pt idx="575">
                  <c:v>766.125</c:v>
                </c:pt>
                <c:pt idx="576">
                  <c:v>714.125</c:v>
                </c:pt>
                <c:pt idx="577">
                  <c:v>660.375</c:v>
                </c:pt>
                <c:pt idx="578">
                  <c:v>606.25</c:v>
                </c:pt>
                <c:pt idx="579">
                  <c:v>551.8125</c:v>
                </c:pt>
                <c:pt idx="580">
                  <c:v>497.625</c:v>
                </c:pt>
                <c:pt idx="581">
                  <c:v>441.8125</c:v>
                </c:pt>
                <c:pt idx="582">
                  <c:v>388.8125</c:v>
                </c:pt>
                <c:pt idx="583">
                  <c:v>338</c:v>
                </c:pt>
                <c:pt idx="584">
                  <c:v>28318.4375</c:v>
                </c:pt>
                <c:pt idx="585">
                  <c:v>882.25</c:v>
                </c:pt>
                <c:pt idx="586">
                  <c:v>825.4375</c:v>
                </c:pt>
                <c:pt idx="587">
                  <c:v>768.375</c:v>
                </c:pt>
                <c:pt idx="588">
                  <c:v>710.1875</c:v>
                </c:pt>
                <c:pt idx="589">
                  <c:v>657.25</c:v>
                </c:pt>
                <c:pt idx="590">
                  <c:v>601.125</c:v>
                </c:pt>
                <c:pt idx="591">
                  <c:v>547.6875</c:v>
                </c:pt>
                <c:pt idx="592">
                  <c:v>494.625</c:v>
                </c:pt>
                <c:pt idx="593">
                  <c:v>439.9375</c:v>
                </c:pt>
                <c:pt idx="594">
                  <c:v>385.125</c:v>
                </c:pt>
                <c:pt idx="595">
                  <c:v>331.75</c:v>
                </c:pt>
                <c:pt idx="596">
                  <c:v>38173.75</c:v>
                </c:pt>
                <c:pt idx="597">
                  <c:v>1119.0625</c:v>
                </c:pt>
                <c:pt idx="598">
                  <c:v>1062.25</c:v>
                </c:pt>
                <c:pt idx="599">
                  <c:v>1007.625</c:v>
                </c:pt>
                <c:pt idx="600">
                  <c:v>952.6875</c:v>
                </c:pt>
                <c:pt idx="601">
                  <c:v>898.875</c:v>
                </c:pt>
                <c:pt idx="602">
                  <c:v>845.4375</c:v>
                </c:pt>
                <c:pt idx="603">
                  <c:v>791.4375</c:v>
                </c:pt>
                <c:pt idx="604">
                  <c:v>734.9375</c:v>
                </c:pt>
                <c:pt idx="605">
                  <c:v>684.125</c:v>
                </c:pt>
                <c:pt idx="606">
                  <c:v>625.625</c:v>
                </c:pt>
                <c:pt idx="607">
                  <c:v>568.625</c:v>
                </c:pt>
                <c:pt idx="608">
                  <c:v>516</c:v>
                </c:pt>
                <c:pt idx="609">
                  <c:v>457.6875</c:v>
                </c:pt>
                <c:pt idx="610">
                  <c:v>400.9375</c:v>
                </c:pt>
                <c:pt idx="611">
                  <c:v>346.9375</c:v>
                </c:pt>
                <c:pt idx="612">
                  <c:v>36002.3125</c:v>
                </c:pt>
                <c:pt idx="613">
                  <c:v>1089.25</c:v>
                </c:pt>
                <c:pt idx="614">
                  <c:v>1034.5625</c:v>
                </c:pt>
                <c:pt idx="615">
                  <c:v>979.75</c:v>
                </c:pt>
                <c:pt idx="616">
                  <c:v>925.625</c:v>
                </c:pt>
                <c:pt idx="617">
                  <c:v>869.75</c:v>
                </c:pt>
                <c:pt idx="618">
                  <c:v>816.6875</c:v>
                </c:pt>
                <c:pt idx="619">
                  <c:v>760.1875</c:v>
                </c:pt>
                <c:pt idx="620">
                  <c:v>704.0625</c:v>
                </c:pt>
                <c:pt idx="621">
                  <c:v>650.875</c:v>
                </c:pt>
                <c:pt idx="622">
                  <c:v>598.5625</c:v>
                </c:pt>
                <c:pt idx="623">
                  <c:v>542</c:v>
                </c:pt>
                <c:pt idx="624">
                  <c:v>488.3125</c:v>
                </c:pt>
                <c:pt idx="625">
                  <c:v>433.0625</c:v>
                </c:pt>
                <c:pt idx="626">
                  <c:v>379.1875</c:v>
                </c:pt>
                <c:pt idx="627">
                  <c:v>327.75</c:v>
                </c:pt>
                <c:pt idx="628">
                  <c:v>30336.9375</c:v>
                </c:pt>
                <c:pt idx="629">
                  <c:v>927.625</c:v>
                </c:pt>
                <c:pt idx="630">
                  <c:v>873.5625</c:v>
                </c:pt>
                <c:pt idx="631">
                  <c:v>818.875</c:v>
                </c:pt>
                <c:pt idx="632">
                  <c:v>764.4375</c:v>
                </c:pt>
                <c:pt idx="633">
                  <c:v>731</c:v>
                </c:pt>
                <c:pt idx="634">
                  <c:v>692.375</c:v>
                </c:pt>
                <c:pt idx="635">
                  <c:v>656</c:v>
                </c:pt>
                <c:pt idx="636">
                  <c:v>623.125</c:v>
                </c:pt>
                <c:pt idx="637">
                  <c:v>589.4375</c:v>
                </c:pt>
                <c:pt idx="638">
                  <c:v>552.875</c:v>
                </c:pt>
                <c:pt idx="639">
                  <c:v>515</c:v>
                </c:pt>
                <c:pt idx="640">
                  <c:v>476</c:v>
                </c:pt>
                <c:pt idx="641">
                  <c:v>447.5625</c:v>
                </c:pt>
                <c:pt idx="642">
                  <c:v>411.1875</c:v>
                </c:pt>
                <c:pt idx="643">
                  <c:v>371.625</c:v>
                </c:pt>
                <c:pt idx="644">
                  <c:v>333.8125</c:v>
                </c:pt>
                <c:pt idx="645">
                  <c:v>39062.6875</c:v>
                </c:pt>
                <c:pt idx="646">
                  <c:v>1178.3125</c:v>
                </c:pt>
                <c:pt idx="647">
                  <c:v>1142.25</c:v>
                </c:pt>
                <c:pt idx="648">
                  <c:v>1108</c:v>
                </c:pt>
                <c:pt idx="649">
                  <c:v>1069.625</c:v>
                </c:pt>
                <c:pt idx="650">
                  <c:v>1033.125</c:v>
                </c:pt>
                <c:pt idx="651">
                  <c:v>994</c:v>
                </c:pt>
                <c:pt idx="652">
                  <c:v>955.8125</c:v>
                </c:pt>
                <c:pt idx="653">
                  <c:v>916.9375</c:v>
                </c:pt>
                <c:pt idx="654">
                  <c:v>885.125</c:v>
                </c:pt>
                <c:pt idx="655">
                  <c:v>847.8125</c:v>
                </c:pt>
                <c:pt idx="656">
                  <c:v>814.3125</c:v>
                </c:pt>
                <c:pt idx="657">
                  <c:v>780.9375</c:v>
                </c:pt>
                <c:pt idx="658">
                  <c:v>748.5625</c:v>
                </c:pt>
                <c:pt idx="659">
                  <c:v>710.3125</c:v>
                </c:pt>
                <c:pt idx="660">
                  <c:v>675.125</c:v>
                </c:pt>
                <c:pt idx="661">
                  <c:v>641.375</c:v>
                </c:pt>
                <c:pt idx="662">
                  <c:v>607.375</c:v>
                </c:pt>
                <c:pt idx="663">
                  <c:v>574.875</c:v>
                </c:pt>
                <c:pt idx="664">
                  <c:v>539.8125</c:v>
                </c:pt>
                <c:pt idx="665">
                  <c:v>506.25</c:v>
                </c:pt>
                <c:pt idx="666">
                  <c:v>467.6875</c:v>
                </c:pt>
                <c:pt idx="667">
                  <c:v>437</c:v>
                </c:pt>
                <c:pt idx="668">
                  <c:v>396.625</c:v>
                </c:pt>
                <c:pt idx="669">
                  <c:v>361.25</c:v>
                </c:pt>
                <c:pt idx="670">
                  <c:v>328.125</c:v>
                </c:pt>
                <c:pt idx="671">
                  <c:v>36229.8125</c:v>
                </c:pt>
                <c:pt idx="672">
                  <c:v>1107.75</c:v>
                </c:pt>
                <c:pt idx="673">
                  <c:v>1072.75</c:v>
                </c:pt>
                <c:pt idx="674">
                  <c:v>1039.9375</c:v>
                </c:pt>
                <c:pt idx="675">
                  <c:v>1005.1875</c:v>
                </c:pt>
                <c:pt idx="676">
                  <c:v>970.125</c:v>
                </c:pt>
                <c:pt idx="677">
                  <c:v>934.1875</c:v>
                </c:pt>
                <c:pt idx="678">
                  <c:v>896.9375</c:v>
                </c:pt>
                <c:pt idx="679">
                  <c:v>859.75</c:v>
                </c:pt>
                <c:pt idx="680">
                  <c:v>822.125</c:v>
                </c:pt>
                <c:pt idx="681">
                  <c:v>790</c:v>
                </c:pt>
                <c:pt idx="682">
                  <c:v>753.6875</c:v>
                </c:pt>
                <c:pt idx="683">
                  <c:v>719.125</c:v>
                </c:pt>
                <c:pt idx="684">
                  <c:v>682.75</c:v>
                </c:pt>
                <c:pt idx="685">
                  <c:v>645</c:v>
                </c:pt>
                <c:pt idx="686">
                  <c:v>605</c:v>
                </c:pt>
                <c:pt idx="687">
                  <c:v>570.1875</c:v>
                </c:pt>
                <c:pt idx="688">
                  <c:v>534.9375</c:v>
                </c:pt>
                <c:pt idx="689">
                  <c:v>501.5</c:v>
                </c:pt>
                <c:pt idx="690">
                  <c:v>464.6875</c:v>
                </c:pt>
                <c:pt idx="691">
                  <c:v>428.875</c:v>
                </c:pt>
                <c:pt idx="692">
                  <c:v>396.9375</c:v>
                </c:pt>
                <c:pt idx="693">
                  <c:v>363.5625</c:v>
                </c:pt>
                <c:pt idx="694">
                  <c:v>330.9375</c:v>
                </c:pt>
                <c:pt idx="695">
                  <c:v>27343.3125</c:v>
                </c:pt>
                <c:pt idx="696">
                  <c:v>901.875</c:v>
                </c:pt>
                <c:pt idx="697">
                  <c:v>866.1875</c:v>
                </c:pt>
                <c:pt idx="698">
                  <c:v>829.9375</c:v>
                </c:pt>
                <c:pt idx="699">
                  <c:v>794.0625</c:v>
                </c:pt>
                <c:pt idx="700">
                  <c:v>755.4375</c:v>
                </c:pt>
                <c:pt idx="701">
                  <c:v>722.5625</c:v>
                </c:pt>
                <c:pt idx="702">
                  <c:v>688.5</c:v>
                </c:pt>
                <c:pt idx="703">
                  <c:v>653.4375</c:v>
                </c:pt>
                <c:pt idx="704">
                  <c:v>617.4375</c:v>
                </c:pt>
                <c:pt idx="705">
                  <c:v>581.125</c:v>
                </c:pt>
                <c:pt idx="706">
                  <c:v>545.875</c:v>
                </c:pt>
                <c:pt idx="707">
                  <c:v>511.4375</c:v>
                </c:pt>
                <c:pt idx="708">
                  <c:v>475.3125</c:v>
                </c:pt>
                <c:pt idx="709">
                  <c:v>434.875</c:v>
                </c:pt>
                <c:pt idx="710">
                  <c:v>396.4375</c:v>
                </c:pt>
                <c:pt idx="711">
                  <c:v>361.4375</c:v>
                </c:pt>
                <c:pt idx="712">
                  <c:v>322.75</c:v>
                </c:pt>
                <c:pt idx="713">
                  <c:v>35221.4375</c:v>
                </c:pt>
                <c:pt idx="714">
                  <c:v>1077.375</c:v>
                </c:pt>
                <c:pt idx="715">
                  <c:v>1041.9375</c:v>
                </c:pt>
                <c:pt idx="716">
                  <c:v>1008.6875</c:v>
                </c:pt>
                <c:pt idx="717">
                  <c:v>971.375</c:v>
                </c:pt>
                <c:pt idx="718">
                  <c:v>936.5</c:v>
                </c:pt>
                <c:pt idx="719">
                  <c:v>895.6875</c:v>
                </c:pt>
                <c:pt idx="720">
                  <c:v>860.5</c:v>
                </c:pt>
                <c:pt idx="721">
                  <c:v>823.375</c:v>
                </c:pt>
                <c:pt idx="722">
                  <c:v>786.875</c:v>
                </c:pt>
                <c:pt idx="723">
                  <c:v>749.4375</c:v>
                </c:pt>
                <c:pt idx="724">
                  <c:v>712.5</c:v>
                </c:pt>
                <c:pt idx="725">
                  <c:v>674.8125</c:v>
                </c:pt>
                <c:pt idx="726">
                  <c:v>635.75</c:v>
                </c:pt>
                <c:pt idx="727">
                  <c:v>597.3125</c:v>
                </c:pt>
                <c:pt idx="728">
                  <c:v>559.5</c:v>
                </c:pt>
                <c:pt idx="729">
                  <c:v>523.8125</c:v>
                </c:pt>
                <c:pt idx="730">
                  <c:v>488.4375</c:v>
                </c:pt>
                <c:pt idx="731">
                  <c:v>454.0625</c:v>
                </c:pt>
                <c:pt idx="732">
                  <c:v>414.8125</c:v>
                </c:pt>
                <c:pt idx="733">
                  <c:v>379.9375</c:v>
                </c:pt>
                <c:pt idx="734">
                  <c:v>345.625</c:v>
                </c:pt>
                <c:pt idx="735">
                  <c:v>34793</c:v>
                </c:pt>
                <c:pt idx="736">
                  <c:v>1090</c:v>
                </c:pt>
                <c:pt idx="737">
                  <c:v>1049.8125</c:v>
                </c:pt>
                <c:pt idx="738">
                  <c:v>1013.25</c:v>
                </c:pt>
                <c:pt idx="739">
                  <c:v>973.125</c:v>
                </c:pt>
                <c:pt idx="740">
                  <c:v>935.9375</c:v>
                </c:pt>
                <c:pt idx="741">
                  <c:v>898.5625</c:v>
                </c:pt>
                <c:pt idx="742">
                  <c:v>862.625</c:v>
                </c:pt>
                <c:pt idx="743">
                  <c:v>825.6875</c:v>
                </c:pt>
                <c:pt idx="744">
                  <c:v>791.4375</c:v>
                </c:pt>
                <c:pt idx="745">
                  <c:v>756.5</c:v>
                </c:pt>
                <c:pt idx="746">
                  <c:v>721.0625</c:v>
                </c:pt>
                <c:pt idx="747">
                  <c:v>684.625</c:v>
                </c:pt>
                <c:pt idx="748">
                  <c:v>647.5625</c:v>
                </c:pt>
                <c:pt idx="749">
                  <c:v>611.0625</c:v>
                </c:pt>
                <c:pt idx="750">
                  <c:v>573.25</c:v>
                </c:pt>
                <c:pt idx="751">
                  <c:v>539.25</c:v>
                </c:pt>
                <c:pt idx="752">
                  <c:v>502.625</c:v>
                </c:pt>
                <c:pt idx="753">
                  <c:v>468.125</c:v>
                </c:pt>
                <c:pt idx="754">
                  <c:v>431.375</c:v>
                </c:pt>
                <c:pt idx="755">
                  <c:v>394.5</c:v>
                </c:pt>
                <c:pt idx="756">
                  <c:v>361.4375</c:v>
                </c:pt>
                <c:pt idx="757">
                  <c:v>329.3125</c:v>
                </c:pt>
                <c:pt idx="758">
                  <c:v>33417.0625</c:v>
                </c:pt>
                <c:pt idx="759">
                  <c:v>1037.0625</c:v>
                </c:pt>
                <c:pt idx="760">
                  <c:v>1001.9375</c:v>
                </c:pt>
                <c:pt idx="761">
                  <c:v>965.875</c:v>
                </c:pt>
                <c:pt idx="762">
                  <c:v>930.125</c:v>
                </c:pt>
                <c:pt idx="763">
                  <c:v>890.6875</c:v>
                </c:pt>
                <c:pt idx="764">
                  <c:v>858.375</c:v>
                </c:pt>
                <c:pt idx="765">
                  <c:v>823.375</c:v>
                </c:pt>
                <c:pt idx="766">
                  <c:v>788.0625</c:v>
                </c:pt>
                <c:pt idx="767">
                  <c:v>753.5</c:v>
                </c:pt>
                <c:pt idx="768">
                  <c:v>720.0625</c:v>
                </c:pt>
                <c:pt idx="769">
                  <c:v>684.5</c:v>
                </c:pt>
                <c:pt idx="770">
                  <c:v>650.4375</c:v>
                </c:pt>
                <c:pt idx="771">
                  <c:v>611.875</c:v>
                </c:pt>
                <c:pt idx="772">
                  <c:v>578.4375</c:v>
                </c:pt>
                <c:pt idx="773">
                  <c:v>540.375</c:v>
                </c:pt>
                <c:pt idx="774">
                  <c:v>499.8125</c:v>
                </c:pt>
                <c:pt idx="775">
                  <c:v>465.625</c:v>
                </c:pt>
                <c:pt idx="776">
                  <c:v>423.5</c:v>
                </c:pt>
                <c:pt idx="777">
                  <c:v>386.25</c:v>
                </c:pt>
                <c:pt idx="778">
                  <c:v>350.375</c:v>
                </c:pt>
                <c:pt idx="779">
                  <c:v>312.6875</c:v>
                </c:pt>
                <c:pt idx="780">
                  <c:v>33684.6875</c:v>
                </c:pt>
                <c:pt idx="781">
                  <c:v>1022.125</c:v>
                </c:pt>
                <c:pt idx="782">
                  <c:v>989.375</c:v>
                </c:pt>
                <c:pt idx="783">
                  <c:v>952.5</c:v>
                </c:pt>
                <c:pt idx="784">
                  <c:v>915.5625</c:v>
                </c:pt>
                <c:pt idx="785">
                  <c:v>879.75</c:v>
                </c:pt>
                <c:pt idx="786">
                  <c:v>841.875</c:v>
                </c:pt>
                <c:pt idx="787">
                  <c:v>807.8125</c:v>
                </c:pt>
                <c:pt idx="788">
                  <c:v>772.125</c:v>
                </c:pt>
                <c:pt idx="789">
                  <c:v>731.125</c:v>
                </c:pt>
                <c:pt idx="790">
                  <c:v>696.25</c:v>
                </c:pt>
                <c:pt idx="791">
                  <c:v>657.6875</c:v>
                </c:pt>
                <c:pt idx="792">
                  <c:v>625.6875</c:v>
                </c:pt>
                <c:pt idx="793">
                  <c:v>591.25</c:v>
                </c:pt>
                <c:pt idx="794">
                  <c:v>554.125</c:v>
                </c:pt>
                <c:pt idx="795">
                  <c:v>524.4375</c:v>
                </c:pt>
                <c:pt idx="796">
                  <c:v>487.75</c:v>
                </c:pt>
                <c:pt idx="797">
                  <c:v>453.25</c:v>
                </c:pt>
                <c:pt idx="798">
                  <c:v>414.9375</c:v>
                </c:pt>
                <c:pt idx="799">
                  <c:v>374.1875</c:v>
                </c:pt>
                <c:pt idx="800">
                  <c:v>333.25</c:v>
                </c:pt>
                <c:pt idx="801">
                  <c:v>27988.5</c:v>
                </c:pt>
                <c:pt idx="802">
                  <c:v>910.375</c:v>
                </c:pt>
                <c:pt idx="803">
                  <c:v>874.4375</c:v>
                </c:pt>
                <c:pt idx="804">
                  <c:v>838.875</c:v>
                </c:pt>
                <c:pt idx="805">
                  <c:v>801.5625</c:v>
                </c:pt>
                <c:pt idx="806">
                  <c:v>763.6875</c:v>
                </c:pt>
                <c:pt idx="807">
                  <c:v>729.375</c:v>
                </c:pt>
                <c:pt idx="808">
                  <c:v>694.625</c:v>
                </c:pt>
                <c:pt idx="809">
                  <c:v>658.125</c:v>
                </c:pt>
                <c:pt idx="810">
                  <c:v>620.6875</c:v>
                </c:pt>
                <c:pt idx="811">
                  <c:v>585.0625</c:v>
                </c:pt>
                <c:pt idx="812">
                  <c:v>547.9375</c:v>
                </c:pt>
                <c:pt idx="813">
                  <c:v>513.1875</c:v>
                </c:pt>
                <c:pt idx="814">
                  <c:v>473.5</c:v>
                </c:pt>
                <c:pt idx="815">
                  <c:v>439.0625</c:v>
                </c:pt>
                <c:pt idx="816">
                  <c:v>403.5</c:v>
                </c:pt>
                <c:pt idx="817">
                  <c:v>369.1875</c:v>
                </c:pt>
                <c:pt idx="818">
                  <c:v>330.875</c:v>
                </c:pt>
                <c:pt idx="819">
                  <c:v>30645.6875</c:v>
                </c:pt>
                <c:pt idx="820">
                  <c:v>977.3125</c:v>
                </c:pt>
                <c:pt idx="821">
                  <c:v>945.375</c:v>
                </c:pt>
                <c:pt idx="822">
                  <c:v>911.5</c:v>
                </c:pt>
                <c:pt idx="823">
                  <c:v>874.375</c:v>
                </c:pt>
                <c:pt idx="824">
                  <c:v>836.5625</c:v>
                </c:pt>
                <c:pt idx="825">
                  <c:v>801.9375</c:v>
                </c:pt>
                <c:pt idx="826">
                  <c:v>762.9375</c:v>
                </c:pt>
                <c:pt idx="827">
                  <c:v>723.5</c:v>
                </c:pt>
                <c:pt idx="828">
                  <c:v>682.125</c:v>
                </c:pt>
                <c:pt idx="829">
                  <c:v>645.1875</c:v>
                </c:pt>
                <c:pt idx="830">
                  <c:v>609.75</c:v>
                </c:pt>
                <c:pt idx="831">
                  <c:v>576.375</c:v>
                </c:pt>
                <c:pt idx="832">
                  <c:v>538.25</c:v>
                </c:pt>
                <c:pt idx="833">
                  <c:v>498.25</c:v>
                </c:pt>
                <c:pt idx="834">
                  <c:v>466.125</c:v>
                </c:pt>
                <c:pt idx="835">
                  <c:v>432.4375</c:v>
                </c:pt>
                <c:pt idx="836">
                  <c:v>393.8125</c:v>
                </c:pt>
                <c:pt idx="837">
                  <c:v>356.875</c:v>
                </c:pt>
                <c:pt idx="838">
                  <c:v>320.75</c:v>
                </c:pt>
                <c:pt idx="839">
                  <c:v>29406</c:v>
                </c:pt>
                <c:pt idx="840">
                  <c:v>934.6875</c:v>
                </c:pt>
                <c:pt idx="841">
                  <c:v>895.5</c:v>
                </c:pt>
                <c:pt idx="842">
                  <c:v>858.3125</c:v>
                </c:pt>
                <c:pt idx="843">
                  <c:v>817.75</c:v>
                </c:pt>
                <c:pt idx="844">
                  <c:v>784.6875</c:v>
                </c:pt>
                <c:pt idx="845">
                  <c:v>747.125</c:v>
                </c:pt>
                <c:pt idx="846">
                  <c:v>709.25</c:v>
                </c:pt>
                <c:pt idx="847">
                  <c:v>677.25</c:v>
                </c:pt>
                <c:pt idx="848">
                  <c:v>642.375</c:v>
                </c:pt>
                <c:pt idx="849">
                  <c:v>603.3125</c:v>
                </c:pt>
                <c:pt idx="850">
                  <c:v>566.0625</c:v>
                </c:pt>
                <c:pt idx="851">
                  <c:v>530.9375</c:v>
                </c:pt>
                <c:pt idx="852">
                  <c:v>493.1875</c:v>
                </c:pt>
                <c:pt idx="853">
                  <c:v>460.6875</c:v>
                </c:pt>
                <c:pt idx="854">
                  <c:v>422.4375</c:v>
                </c:pt>
                <c:pt idx="855">
                  <c:v>385.9375</c:v>
                </c:pt>
                <c:pt idx="856">
                  <c:v>350.75</c:v>
                </c:pt>
                <c:pt idx="857">
                  <c:v>316.5625</c:v>
                </c:pt>
                <c:pt idx="858">
                  <c:v>30401</c:v>
                </c:pt>
                <c:pt idx="859">
                  <c:v>953.75</c:v>
                </c:pt>
                <c:pt idx="860">
                  <c:v>917.5625</c:v>
                </c:pt>
                <c:pt idx="861">
                  <c:v>885.875</c:v>
                </c:pt>
                <c:pt idx="862">
                  <c:v>848.3125</c:v>
                </c:pt>
                <c:pt idx="863">
                  <c:v>812.25</c:v>
                </c:pt>
                <c:pt idx="864">
                  <c:v>777.25</c:v>
                </c:pt>
                <c:pt idx="865">
                  <c:v>744.0625</c:v>
                </c:pt>
                <c:pt idx="866">
                  <c:v>702.6875</c:v>
                </c:pt>
                <c:pt idx="867">
                  <c:v>669.4375</c:v>
                </c:pt>
                <c:pt idx="868">
                  <c:v>637.5625</c:v>
                </c:pt>
                <c:pt idx="869">
                  <c:v>603.875</c:v>
                </c:pt>
                <c:pt idx="870">
                  <c:v>564.8125</c:v>
                </c:pt>
                <c:pt idx="871">
                  <c:v>531.6875</c:v>
                </c:pt>
                <c:pt idx="872">
                  <c:v>489.625</c:v>
                </c:pt>
                <c:pt idx="873">
                  <c:v>451.3125</c:v>
                </c:pt>
                <c:pt idx="874">
                  <c:v>415.0625</c:v>
                </c:pt>
                <c:pt idx="875">
                  <c:v>381.8125</c:v>
                </c:pt>
                <c:pt idx="876">
                  <c:v>345.75</c:v>
                </c:pt>
                <c:pt idx="877">
                  <c:v>37602.125</c:v>
                </c:pt>
                <c:pt idx="878">
                  <c:v>1159.3125</c:v>
                </c:pt>
                <c:pt idx="879">
                  <c:v>1119.1875</c:v>
                </c:pt>
                <c:pt idx="880">
                  <c:v>1081.875</c:v>
                </c:pt>
                <c:pt idx="881">
                  <c:v>1047.375</c:v>
                </c:pt>
                <c:pt idx="882">
                  <c:v>1010.1875</c:v>
                </c:pt>
                <c:pt idx="883">
                  <c:v>973.875</c:v>
                </c:pt>
                <c:pt idx="884">
                  <c:v>934.875</c:v>
                </c:pt>
                <c:pt idx="885">
                  <c:v>899.375</c:v>
                </c:pt>
                <c:pt idx="886">
                  <c:v>868.25</c:v>
                </c:pt>
                <c:pt idx="887">
                  <c:v>838.5625</c:v>
                </c:pt>
                <c:pt idx="888">
                  <c:v>803.375</c:v>
                </c:pt>
                <c:pt idx="889">
                  <c:v>768.4375</c:v>
                </c:pt>
                <c:pt idx="890">
                  <c:v>730.4375</c:v>
                </c:pt>
                <c:pt idx="891">
                  <c:v>695.8125</c:v>
                </c:pt>
                <c:pt idx="892">
                  <c:v>662.375</c:v>
                </c:pt>
                <c:pt idx="893">
                  <c:v>626.4375</c:v>
                </c:pt>
                <c:pt idx="894">
                  <c:v>593.3125</c:v>
                </c:pt>
                <c:pt idx="895">
                  <c:v>562.875</c:v>
                </c:pt>
                <c:pt idx="896">
                  <c:v>526.25</c:v>
                </c:pt>
                <c:pt idx="897">
                  <c:v>485.5625</c:v>
                </c:pt>
                <c:pt idx="898">
                  <c:v>451.875</c:v>
                </c:pt>
                <c:pt idx="899">
                  <c:v>417.3125</c:v>
                </c:pt>
                <c:pt idx="900">
                  <c:v>381.3125</c:v>
                </c:pt>
                <c:pt idx="901">
                  <c:v>327.4375</c:v>
                </c:pt>
                <c:pt idx="902">
                  <c:v>27278.375</c:v>
                </c:pt>
                <c:pt idx="903">
                  <c:v>850.75</c:v>
                </c:pt>
                <c:pt idx="904">
                  <c:v>792.8125</c:v>
                </c:pt>
                <c:pt idx="905">
                  <c:v>738.6875</c:v>
                </c:pt>
                <c:pt idx="906">
                  <c:v>685.4375</c:v>
                </c:pt>
                <c:pt idx="907">
                  <c:v>629.625</c:v>
                </c:pt>
                <c:pt idx="908">
                  <c:v>575.375</c:v>
                </c:pt>
                <c:pt idx="909">
                  <c:v>521.375</c:v>
                </c:pt>
                <c:pt idx="910">
                  <c:v>467.375</c:v>
                </c:pt>
                <c:pt idx="911">
                  <c:v>412</c:v>
                </c:pt>
                <c:pt idx="912">
                  <c:v>356.375</c:v>
                </c:pt>
                <c:pt idx="913">
                  <c:v>28672.375</c:v>
                </c:pt>
                <c:pt idx="914">
                  <c:v>915.125</c:v>
                </c:pt>
                <c:pt idx="915">
                  <c:v>859.1875</c:v>
                </c:pt>
                <c:pt idx="916">
                  <c:v>803.8125</c:v>
                </c:pt>
                <c:pt idx="917">
                  <c:v>748</c:v>
                </c:pt>
                <c:pt idx="918">
                  <c:v>695.5625</c:v>
                </c:pt>
                <c:pt idx="919">
                  <c:v>641.5625</c:v>
                </c:pt>
                <c:pt idx="920">
                  <c:v>586</c:v>
                </c:pt>
                <c:pt idx="921">
                  <c:v>530.1875</c:v>
                </c:pt>
                <c:pt idx="922">
                  <c:v>474.625</c:v>
                </c:pt>
                <c:pt idx="923">
                  <c:v>420.5</c:v>
                </c:pt>
                <c:pt idx="924">
                  <c:v>366.3125</c:v>
                </c:pt>
                <c:pt idx="925">
                  <c:v>313.1875</c:v>
                </c:pt>
                <c:pt idx="926">
                  <c:v>35995.125</c:v>
                </c:pt>
                <c:pt idx="927">
                  <c:v>1052.875</c:v>
                </c:pt>
                <c:pt idx="928">
                  <c:v>997.75</c:v>
                </c:pt>
                <c:pt idx="929">
                  <c:v>945.3125</c:v>
                </c:pt>
                <c:pt idx="930">
                  <c:v>894.1875</c:v>
                </c:pt>
                <c:pt idx="931">
                  <c:v>839.8125</c:v>
                </c:pt>
                <c:pt idx="932">
                  <c:v>786</c:v>
                </c:pt>
                <c:pt idx="933">
                  <c:v>733.5</c:v>
                </c:pt>
                <c:pt idx="934">
                  <c:v>678.3125</c:v>
                </c:pt>
                <c:pt idx="935">
                  <c:v>623.3125</c:v>
                </c:pt>
                <c:pt idx="936">
                  <c:v>570.5</c:v>
                </c:pt>
                <c:pt idx="937">
                  <c:v>513.9375</c:v>
                </c:pt>
                <c:pt idx="938">
                  <c:v>456.375</c:v>
                </c:pt>
                <c:pt idx="939">
                  <c:v>398.8125</c:v>
                </c:pt>
                <c:pt idx="940">
                  <c:v>345.75</c:v>
                </c:pt>
                <c:pt idx="941">
                  <c:v>27074.125</c:v>
                </c:pt>
                <c:pt idx="942">
                  <c:v>863.25</c:v>
                </c:pt>
                <c:pt idx="943">
                  <c:v>810.1875</c:v>
                </c:pt>
                <c:pt idx="944">
                  <c:v>757.4375</c:v>
                </c:pt>
                <c:pt idx="945">
                  <c:v>705.5</c:v>
                </c:pt>
                <c:pt idx="946">
                  <c:v>653.6875</c:v>
                </c:pt>
                <c:pt idx="947">
                  <c:v>596.75</c:v>
                </c:pt>
                <c:pt idx="948">
                  <c:v>543.625</c:v>
                </c:pt>
                <c:pt idx="949">
                  <c:v>489.1875</c:v>
                </c:pt>
                <c:pt idx="950">
                  <c:v>436.5</c:v>
                </c:pt>
                <c:pt idx="951">
                  <c:v>382.8125</c:v>
                </c:pt>
                <c:pt idx="952">
                  <c:v>326.1875</c:v>
                </c:pt>
                <c:pt idx="953">
                  <c:v>27987.125</c:v>
                </c:pt>
                <c:pt idx="954">
                  <c:v>869.25</c:v>
                </c:pt>
                <c:pt idx="955">
                  <c:v>818.5</c:v>
                </c:pt>
                <c:pt idx="956">
                  <c:v>762.125</c:v>
                </c:pt>
                <c:pt idx="957">
                  <c:v>706.0625</c:v>
                </c:pt>
                <c:pt idx="958">
                  <c:v>651.625</c:v>
                </c:pt>
                <c:pt idx="959">
                  <c:v>597.875</c:v>
                </c:pt>
                <c:pt idx="960">
                  <c:v>546.625</c:v>
                </c:pt>
                <c:pt idx="961">
                  <c:v>492.0625</c:v>
                </c:pt>
                <c:pt idx="962">
                  <c:v>437.625</c:v>
                </c:pt>
                <c:pt idx="963">
                  <c:v>379.4375</c:v>
                </c:pt>
                <c:pt idx="964">
                  <c:v>325.1875</c:v>
                </c:pt>
                <c:pt idx="965">
                  <c:v>28441.25</c:v>
                </c:pt>
                <c:pt idx="966">
                  <c:v>880.25</c:v>
                </c:pt>
                <c:pt idx="967">
                  <c:v>824.625</c:v>
                </c:pt>
                <c:pt idx="968">
                  <c:v>771.5</c:v>
                </c:pt>
                <c:pt idx="969">
                  <c:v>717.25</c:v>
                </c:pt>
                <c:pt idx="970">
                  <c:v>659.25</c:v>
                </c:pt>
                <c:pt idx="971">
                  <c:v>606.25</c:v>
                </c:pt>
                <c:pt idx="972">
                  <c:v>552.75</c:v>
                </c:pt>
                <c:pt idx="973">
                  <c:v>498.375</c:v>
                </c:pt>
                <c:pt idx="974">
                  <c:v>445.0625</c:v>
                </c:pt>
                <c:pt idx="975">
                  <c:v>392.4375</c:v>
                </c:pt>
                <c:pt idx="976">
                  <c:v>339.5</c:v>
                </c:pt>
                <c:pt idx="977">
                  <c:v>37515</c:v>
                </c:pt>
                <c:pt idx="978">
                  <c:v>1114.75</c:v>
                </c:pt>
                <c:pt idx="979">
                  <c:v>1061.125</c:v>
                </c:pt>
                <c:pt idx="980">
                  <c:v>1006.8125</c:v>
                </c:pt>
                <c:pt idx="981">
                  <c:v>955.75</c:v>
                </c:pt>
                <c:pt idx="982">
                  <c:v>901.625</c:v>
                </c:pt>
                <c:pt idx="983">
                  <c:v>849.6875</c:v>
                </c:pt>
                <c:pt idx="984">
                  <c:v>795.1875</c:v>
                </c:pt>
                <c:pt idx="985">
                  <c:v>741.75</c:v>
                </c:pt>
                <c:pt idx="986">
                  <c:v>688.125</c:v>
                </c:pt>
                <c:pt idx="987">
                  <c:v>634.25</c:v>
                </c:pt>
                <c:pt idx="988">
                  <c:v>578.5</c:v>
                </c:pt>
                <c:pt idx="989">
                  <c:v>526.4375</c:v>
                </c:pt>
                <c:pt idx="990">
                  <c:v>470</c:v>
                </c:pt>
                <c:pt idx="991">
                  <c:v>412.875</c:v>
                </c:pt>
                <c:pt idx="992">
                  <c:v>357.625</c:v>
                </c:pt>
                <c:pt idx="993">
                  <c:v>32730.0625</c:v>
                </c:pt>
                <c:pt idx="994">
                  <c:v>1014.8125</c:v>
                </c:pt>
                <c:pt idx="995">
                  <c:v>962.4375</c:v>
                </c:pt>
                <c:pt idx="996">
                  <c:v>909.8125</c:v>
                </c:pt>
                <c:pt idx="997">
                  <c:v>852.75</c:v>
                </c:pt>
                <c:pt idx="998">
                  <c:v>816.375</c:v>
                </c:pt>
                <c:pt idx="999">
                  <c:v>778.3125</c:v>
                </c:pt>
                <c:pt idx="1000">
                  <c:v>739.4375</c:v>
                </c:pt>
                <c:pt idx="1001">
                  <c:v>703.3125</c:v>
                </c:pt>
                <c:pt idx="1002">
                  <c:v>670.875</c:v>
                </c:pt>
                <c:pt idx="1003">
                  <c:v>633.75</c:v>
                </c:pt>
                <c:pt idx="1004">
                  <c:v>597.375</c:v>
                </c:pt>
                <c:pt idx="1005">
                  <c:v>558.625</c:v>
                </c:pt>
                <c:pt idx="1006">
                  <c:v>523</c:v>
                </c:pt>
                <c:pt idx="1007">
                  <c:v>491.5625</c:v>
                </c:pt>
                <c:pt idx="1008">
                  <c:v>452.0625</c:v>
                </c:pt>
                <c:pt idx="1009">
                  <c:v>415.6875</c:v>
                </c:pt>
                <c:pt idx="1010">
                  <c:v>379.0625</c:v>
                </c:pt>
                <c:pt idx="1011">
                  <c:v>339.9375</c:v>
                </c:pt>
                <c:pt idx="1012">
                  <c:v>33348.6875</c:v>
                </c:pt>
                <c:pt idx="1013">
                  <c:v>1050.5</c:v>
                </c:pt>
                <c:pt idx="1014">
                  <c:v>1015.25</c:v>
                </c:pt>
                <c:pt idx="1015">
                  <c:v>976.625</c:v>
                </c:pt>
                <c:pt idx="1016">
                  <c:v>942.6875</c:v>
                </c:pt>
                <c:pt idx="1017">
                  <c:v>906.125</c:v>
                </c:pt>
                <c:pt idx="1018">
                  <c:v>873.1875</c:v>
                </c:pt>
                <c:pt idx="1019">
                  <c:v>831.5625</c:v>
                </c:pt>
                <c:pt idx="1020">
                  <c:v>796.3125</c:v>
                </c:pt>
                <c:pt idx="1021">
                  <c:v>759.0625</c:v>
                </c:pt>
                <c:pt idx="1022">
                  <c:v>721.25</c:v>
                </c:pt>
                <c:pt idx="1023">
                  <c:v>688</c:v>
                </c:pt>
                <c:pt idx="1024">
                  <c:v>649.875</c:v>
                </c:pt>
                <c:pt idx="1025">
                  <c:v>613.6875</c:v>
                </c:pt>
                <c:pt idx="1026">
                  <c:v>576.9375</c:v>
                </c:pt>
                <c:pt idx="1027">
                  <c:v>539.5625</c:v>
                </c:pt>
                <c:pt idx="1028">
                  <c:v>499.5625</c:v>
                </c:pt>
                <c:pt idx="1029">
                  <c:v>464.0625</c:v>
                </c:pt>
                <c:pt idx="1030">
                  <c:v>427.875</c:v>
                </c:pt>
                <c:pt idx="1031">
                  <c:v>389.5</c:v>
                </c:pt>
                <c:pt idx="1032">
                  <c:v>355.1875</c:v>
                </c:pt>
                <c:pt idx="1033">
                  <c:v>319</c:v>
                </c:pt>
                <c:pt idx="1034">
                  <c:v>33674.125</c:v>
                </c:pt>
                <c:pt idx="1035">
                  <c:v>1034.6875</c:v>
                </c:pt>
                <c:pt idx="1036">
                  <c:v>1001</c:v>
                </c:pt>
                <c:pt idx="1037">
                  <c:v>961.9375</c:v>
                </c:pt>
                <c:pt idx="1038">
                  <c:v>926.125</c:v>
                </c:pt>
                <c:pt idx="1039">
                  <c:v>884.1875</c:v>
                </c:pt>
                <c:pt idx="1040">
                  <c:v>850.9375</c:v>
                </c:pt>
                <c:pt idx="1041">
                  <c:v>817</c:v>
                </c:pt>
                <c:pt idx="1042">
                  <c:v>779.875</c:v>
                </c:pt>
                <c:pt idx="1043">
                  <c:v>747.875</c:v>
                </c:pt>
                <c:pt idx="1044">
                  <c:v>711.3125</c:v>
                </c:pt>
                <c:pt idx="1045">
                  <c:v>679.25</c:v>
                </c:pt>
                <c:pt idx="1046">
                  <c:v>645.5</c:v>
                </c:pt>
                <c:pt idx="1047">
                  <c:v>610.5</c:v>
                </c:pt>
                <c:pt idx="1048">
                  <c:v>572.5</c:v>
                </c:pt>
                <c:pt idx="1049">
                  <c:v>537.6875</c:v>
                </c:pt>
                <c:pt idx="1050">
                  <c:v>498.6875</c:v>
                </c:pt>
                <c:pt idx="1051">
                  <c:v>460.875</c:v>
                </c:pt>
                <c:pt idx="1052">
                  <c:v>425.4375</c:v>
                </c:pt>
                <c:pt idx="1053">
                  <c:v>390.625</c:v>
                </c:pt>
                <c:pt idx="1054">
                  <c:v>351.25</c:v>
                </c:pt>
                <c:pt idx="1055">
                  <c:v>318.9375</c:v>
                </c:pt>
                <c:pt idx="1056">
                  <c:v>27494.375</c:v>
                </c:pt>
                <c:pt idx="1057">
                  <c:v>881</c:v>
                </c:pt>
                <c:pt idx="1058">
                  <c:v>847.0625</c:v>
                </c:pt>
                <c:pt idx="1059">
                  <c:v>810.375</c:v>
                </c:pt>
                <c:pt idx="1060">
                  <c:v>780.6875</c:v>
                </c:pt>
                <c:pt idx="1061">
                  <c:v>744.5</c:v>
                </c:pt>
                <c:pt idx="1062">
                  <c:v>706.75</c:v>
                </c:pt>
                <c:pt idx="1063">
                  <c:v>672.4375</c:v>
                </c:pt>
                <c:pt idx="1064">
                  <c:v>637.125</c:v>
                </c:pt>
                <c:pt idx="1065">
                  <c:v>598.25</c:v>
                </c:pt>
                <c:pt idx="1066">
                  <c:v>566.9375</c:v>
                </c:pt>
                <c:pt idx="1067">
                  <c:v>534.625</c:v>
                </c:pt>
                <c:pt idx="1068">
                  <c:v>499.0625</c:v>
                </c:pt>
                <c:pt idx="1069">
                  <c:v>465.125</c:v>
                </c:pt>
                <c:pt idx="1070">
                  <c:v>431.75</c:v>
                </c:pt>
                <c:pt idx="1071">
                  <c:v>398.1875</c:v>
                </c:pt>
                <c:pt idx="1072">
                  <c:v>361.4375</c:v>
                </c:pt>
                <c:pt idx="1073">
                  <c:v>328.6875</c:v>
                </c:pt>
                <c:pt idx="1074">
                  <c:v>35793.3125</c:v>
                </c:pt>
                <c:pt idx="1075">
                  <c:v>1102.8125</c:v>
                </c:pt>
                <c:pt idx="1076">
                  <c:v>1068.625</c:v>
                </c:pt>
                <c:pt idx="1077">
                  <c:v>1037.75</c:v>
                </c:pt>
                <c:pt idx="1078">
                  <c:v>995.6875</c:v>
                </c:pt>
                <c:pt idx="1079">
                  <c:v>959.25</c:v>
                </c:pt>
                <c:pt idx="1080">
                  <c:v>924.3125</c:v>
                </c:pt>
                <c:pt idx="1081">
                  <c:v>886.3125</c:v>
                </c:pt>
                <c:pt idx="1082">
                  <c:v>847.5</c:v>
                </c:pt>
                <c:pt idx="1083">
                  <c:v>809.375</c:v>
                </c:pt>
                <c:pt idx="1084">
                  <c:v>773.4375</c:v>
                </c:pt>
                <c:pt idx="1085">
                  <c:v>736.75</c:v>
                </c:pt>
                <c:pt idx="1086">
                  <c:v>699.0625</c:v>
                </c:pt>
                <c:pt idx="1087">
                  <c:v>665.5</c:v>
                </c:pt>
                <c:pt idx="1088">
                  <c:v>632.25</c:v>
                </c:pt>
                <c:pt idx="1089">
                  <c:v>594.9375</c:v>
                </c:pt>
                <c:pt idx="1090">
                  <c:v>560.5625</c:v>
                </c:pt>
                <c:pt idx="1091">
                  <c:v>527.5</c:v>
                </c:pt>
                <c:pt idx="1092">
                  <c:v>495.25</c:v>
                </c:pt>
                <c:pt idx="1093">
                  <c:v>461.6875</c:v>
                </c:pt>
                <c:pt idx="1094">
                  <c:v>428.75</c:v>
                </c:pt>
                <c:pt idx="1095">
                  <c:v>393.375</c:v>
                </c:pt>
                <c:pt idx="1096">
                  <c:v>358.875</c:v>
                </c:pt>
                <c:pt idx="1097">
                  <c:v>323.0625</c:v>
                </c:pt>
                <c:pt idx="1098">
                  <c:v>33660.4375</c:v>
                </c:pt>
                <c:pt idx="1099">
                  <c:v>1036.4375</c:v>
                </c:pt>
                <c:pt idx="1100">
                  <c:v>999.6875</c:v>
                </c:pt>
                <c:pt idx="1101">
                  <c:v>961.8125</c:v>
                </c:pt>
                <c:pt idx="1102">
                  <c:v>925.3125</c:v>
                </c:pt>
                <c:pt idx="1103">
                  <c:v>886.375</c:v>
                </c:pt>
                <c:pt idx="1104">
                  <c:v>848.5</c:v>
                </c:pt>
                <c:pt idx="1105">
                  <c:v>811.9375</c:v>
                </c:pt>
                <c:pt idx="1106">
                  <c:v>774.0625</c:v>
                </c:pt>
                <c:pt idx="1107">
                  <c:v>737.1875</c:v>
                </c:pt>
                <c:pt idx="1108">
                  <c:v>698.1875</c:v>
                </c:pt>
                <c:pt idx="1109">
                  <c:v>657.125</c:v>
                </c:pt>
                <c:pt idx="1110">
                  <c:v>626.625</c:v>
                </c:pt>
                <c:pt idx="1111">
                  <c:v>593.25</c:v>
                </c:pt>
                <c:pt idx="1112">
                  <c:v>552</c:v>
                </c:pt>
                <c:pt idx="1113">
                  <c:v>512.25</c:v>
                </c:pt>
                <c:pt idx="1114">
                  <c:v>471.1875</c:v>
                </c:pt>
                <c:pt idx="1115">
                  <c:v>432.1875</c:v>
                </c:pt>
                <c:pt idx="1116">
                  <c:v>392.75</c:v>
                </c:pt>
                <c:pt idx="1117">
                  <c:v>353.9375</c:v>
                </c:pt>
                <c:pt idx="1118">
                  <c:v>316.25</c:v>
                </c:pt>
                <c:pt idx="1119">
                  <c:v>33309.75</c:v>
                </c:pt>
                <c:pt idx="1120">
                  <c:v>1027.1875</c:v>
                </c:pt>
                <c:pt idx="1121">
                  <c:v>991.9375</c:v>
                </c:pt>
                <c:pt idx="1122">
                  <c:v>950.25</c:v>
                </c:pt>
                <c:pt idx="1123">
                  <c:v>914.9375</c:v>
                </c:pt>
                <c:pt idx="1124">
                  <c:v>877.9375</c:v>
                </c:pt>
                <c:pt idx="1125">
                  <c:v>839.5625</c:v>
                </c:pt>
                <c:pt idx="1126">
                  <c:v>803.625</c:v>
                </c:pt>
                <c:pt idx="1127">
                  <c:v>764.25</c:v>
                </c:pt>
                <c:pt idx="1128">
                  <c:v>728.3125</c:v>
                </c:pt>
                <c:pt idx="1129">
                  <c:v>693.3125</c:v>
                </c:pt>
                <c:pt idx="1130">
                  <c:v>657.4375</c:v>
                </c:pt>
                <c:pt idx="1131">
                  <c:v>625.6875</c:v>
                </c:pt>
                <c:pt idx="1132">
                  <c:v>592.625</c:v>
                </c:pt>
                <c:pt idx="1133">
                  <c:v>555.125</c:v>
                </c:pt>
                <c:pt idx="1134">
                  <c:v>517.0625</c:v>
                </c:pt>
                <c:pt idx="1135">
                  <c:v>489.1875</c:v>
                </c:pt>
                <c:pt idx="1136">
                  <c:v>452</c:v>
                </c:pt>
                <c:pt idx="1137">
                  <c:v>414.625</c:v>
                </c:pt>
                <c:pt idx="1138">
                  <c:v>377.875</c:v>
                </c:pt>
                <c:pt idx="1139">
                  <c:v>338.8125</c:v>
                </c:pt>
                <c:pt idx="1140">
                  <c:v>33011.0625</c:v>
                </c:pt>
                <c:pt idx="1141">
                  <c:v>1036.125</c:v>
                </c:pt>
                <c:pt idx="1142">
                  <c:v>996.5</c:v>
                </c:pt>
                <c:pt idx="1143">
                  <c:v>955.0625</c:v>
                </c:pt>
                <c:pt idx="1144">
                  <c:v>920.625</c:v>
                </c:pt>
                <c:pt idx="1145">
                  <c:v>886.1875</c:v>
                </c:pt>
                <c:pt idx="1146">
                  <c:v>849.8125</c:v>
                </c:pt>
                <c:pt idx="1147">
                  <c:v>810.875</c:v>
                </c:pt>
                <c:pt idx="1148">
                  <c:v>771.9375</c:v>
                </c:pt>
                <c:pt idx="1149">
                  <c:v>734.75</c:v>
                </c:pt>
                <c:pt idx="1150">
                  <c:v>701.3125</c:v>
                </c:pt>
                <c:pt idx="1151">
                  <c:v>661.5</c:v>
                </c:pt>
                <c:pt idx="1152">
                  <c:v>627</c:v>
                </c:pt>
                <c:pt idx="1153">
                  <c:v>594.9375</c:v>
                </c:pt>
                <c:pt idx="1154">
                  <c:v>557.375</c:v>
                </c:pt>
                <c:pt idx="1155">
                  <c:v>522.3125</c:v>
                </c:pt>
                <c:pt idx="1156">
                  <c:v>486.8125</c:v>
                </c:pt>
                <c:pt idx="1157">
                  <c:v>445.5625</c:v>
                </c:pt>
                <c:pt idx="1158">
                  <c:v>412.5625</c:v>
                </c:pt>
                <c:pt idx="1159">
                  <c:v>373.375</c:v>
                </c:pt>
                <c:pt idx="1160">
                  <c:v>339.9375</c:v>
                </c:pt>
                <c:pt idx="1161">
                  <c:v>28308.1875</c:v>
                </c:pt>
                <c:pt idx="1162">
                  <c:v>925.125</c:v>
                </c:pt>
                <c:pt idx="1163">
                  <c:v>891.4375</c:v>
                </c:pt>
                <c:pt idx="1164">
                  <c:v>855.125</c:v>
                </c:pt>
                <c:pt idx="1165">
                  <c:v>821.1875</c:v>
                </c:pt>
                <c:pt idx="1166">
                  <c:v>782.75</c:v>
                </c:pt>
                <c:pt idx="1167">
                  <c:v>749.4375</c:v>
                </c:pt>
                <c:pt idx="1168">
                  <c:v>714.5</c:v>
                </c:pt>
                <c:pt idx="1169">
                  <c:v>675.75</c:v>
                </c:pt>
                <c:pt idx="1170">
                  <c:v>641</c:v>
                </c:pt>
                <c:pt idx="1171">
                  <c:v>602.4375</c:v>
                </c:pt>
                <c:pt idx="1172">
                  <c:v>563.6875</c:v>
                </c:pt>
                <c:pt idx="1173">
                  <c:v>526.75</c:v>
                </c:pt>
                <c:pt idx="1174">
                  <c:v>490.0625</c:v>
                </c:pt>
                <c:pt idx="1175">
                  <c:v>455.4375</c:v>
                </c:pt>
                <c:pt idx="1176">
                  <c:v>417.125</c:v>
                </c:pt>
                <c:pt idx="1177">
                  <c:v>382.25</c:v>
                </c:pt>
                <c:pt idx="1178">
                  <c:v>346.0625</c:v>
                </c:pt>
                <c:pt idx="1179">
                  <c:v>38227.4375</c:v>
                </c:pt>
                <c:pt idx="1180">
                  <c:v>1168.6875</c:v>
                </c:pt>
                <c:pt idx="1181">
                  <c:v>1129.0625</c:v>
                </c:pt>
                <c:pt idx="1182">
                  <c:v>1095.125</c:v>
                </c:pt>
                <c:pt idx="1183">
                  <c:v>1060.1875</c:v>
                </c:pt>
                <c:pt idx="1184">
                  <c:v>1023.5</c:v>
                </c:pt>
                <c:pt idx="1185">
                  <c:v>989.625</c:v>
                </c:pt>
                <c:pt idx="1186">
                  <c:v>955.125</c:v>
                </c:pt>
                <c:pt idx="1187">
                  <c:v>920.1875</c:v>
                </c:pt>
                <c:pt idx="1188">
                  <c:v>886</c:v>
                </c:pt>
                <c:pt idx="1189">
                  <c:v>848.625</c:v>
                </c:pt>
                <c:pt idx="1190">
                  <c:v>811.4375</c:v>
                </c:pt>
                <c:pt idx="1191">
                  <c:v>779.0625</c:v>
                </c:pt>
                <c:pt idx="1192">
                  <c:v>740.6875</c:v>
                </c:pt>
                <c:pt idx="1193">
                  <c:v>705.0625</c:v>
                </c:pt>
                <c:pt idx="1194">
                  <c:v>665.4375</c:v>
                </c:pt>
                <c:pt idx="1195">
                  <c:v>629.75</c:v>
                </c:pt>
                <c:pt idx="1196">
                  <c:v>594.8125</c:v>
                </c:pt>
                <c:pt idx="1197">
                  <c:v>557.375</c:v>
                </c:pt>
                <c:pt idx="1198">
                  <c:v>522.375</c:v>
                </c:pt>
                <c:pt idx="1199">
                  <c:v>487.4375</c:v>
                </c:pt>
                <c:pt idx="1200">
                  <c:v>449.625</c:v>
                </c:pt>
                <c:pt idx="1201">
                  <c:v>410.1875</c:v>
                </c:pt>
                <c:pt idx="1202">
                  <c:v>374.5</c:v>
                </c:pt>
                <c:pt idx="1203">
                  <c:v>336.5</c:v>
                </c:pt>
                <c:pt idx="1204">
                  <c:v>36253.5</c:v>
                </c:pt>
                <c:pt idx="1205">
                  <c:v>1121.9375</c:v>
                </c:pt>
                <c:pt idx="1206">
                  <c:v>1086.5</c:v>
                </c:pt>
                <c:pt idx="1207">
                  <c:v>1050.25</c:v>
                </c:pt>
                <c:pt idx="1208">
                  <c:v>1014.1875</c:v>
                </c:pt>
                <c:pt idx="1209">
                  <c:v>982.125</c:v>
                </c:pt>
                <c:pt idx="1210">
                  <c:v>948</c:v>
                </c:pt>
                <c:pt idx="1211">
                  <c:v>913.8125</c:v>
                </c:pt>
                <c:pt idx="1212">
                  <c:v>877.9375</c:v>
                </c:pt>
                <c:pt idx="1213">
                  <c:v>838.3125</c:v>
                </c:pt>
                <c:pt idx="1214">
                  <c:v>800.375</c:v>
                </c:pt>
                <c:pt idx="1215">
                  <c:v>764.625</c:v>
                </c:pt>
                <c:pt idx="1216">
                  <c:v>728.375</c:v>
                </c:pt>
                <c:pt idx="1217">
                  <c:v>690.6875</c:v>
                </c:pt>
                <c:pt idx="1218">
                  <c:v>655.9375</c:v>
                </c:pt>
                <c:pt idx="1219">
                  <c:v>619.125</c:v>
                </c:pt>
                <c:pt idx="1220">
                  <c:v>579.9375</c:v>
                </c:pt>
                <c:pt idx="1221">
                  <c:v>547.625</c:v>
                </c:pt>
                <c:pt idx="1222">
                  <c:v>510.5</c:v>
                </c:pt>
                <c:pt idx="1223">
                  <c:v>478.9375</c:v>
                </c:pt>
                <c:pt idx="1224">
                  <c:v>443.1875</c:v>
                </c:pt>
                <c:pt idx="1225">
                  <c:v>406.8125</c:v>
                </c:pt>
                <c:pt idx="1226">
                  <c:v>374.1875</c:v>
                </c:pt>
                <c:pt idx="1227">
                  <c:v>339.6875</c:v>
                </c:pt>
                <c:pt idx="1228">
                  <c:v>30568.0625</c:v>
                </c:pt>
                <c:pt idx="1229">
                  <c:v>980.1875</c:v>
                </c:pt>
                <c:pt idx="1230">
                  <c:v>943.0625</c:v>
                </c:pt>
                <c:pt idx="1231">
                  <c:v>910.3125</c:v>
                </c:pt>
                <c:pt idx="1232">
                  <c:v>873.375</c:v>
                </c:pt>
                <c:pt idx="1233">
                  <c:v>833.875</c:v>
                </c:pt>
                <c:pt idx="1234">
                  <c:v>799.3125</c:v>
                </c:pt>
                <c:pt idx="1235">
                  <c:v>760.1875</c:v>
                </c:pt>
                <c:pt idx="1236">
                  <c:v>720.4375</c:v>
                </c:pt>
                <c:pt idx="1237">
                  <c:v>688.1875</c:v>
                </c:pt>
                <c:pt idx="1238">
                  <c:v>649</c:v>
                </c:pt>
                <c:pt idx="1239">
                  <c:v>612.0625</c:v>
                </c:pt>
                <c:pt idx="1240">
                  <c:v>578.75</c:v>
                </c:pt>
                <c:pt idx="1241">
                  <c:v>543.25</c:v>
                </c:pt>
                <c:pt idx="1242">
                  <c:v>506.0625</c:v>
                </c:pt>
                <c:pt idx="1243">
                  <c:v>472.1875</c:v>
                </c:pt>
                <c:pt idx="1244">
                  <c:v>438.625</c:v>
                </c:pt>
                <c:pt idx="1245">
                  <c:v>400.125</c:v>
                </c:pt>
                <c:pt idx="1246">
                  <c:v>365.25</c:v>
                </c:pt>
                <c:pt idx="1247">
                  <c:v>328.125</c:v>
                </c:pt>
                <c:pt idx="1248">
                  <c:v>39184.8125</c:v>
                </c:pt>
                <c:pt idx="1249">
                  <c:v>1176.9375</c:v>
                </c:pt>
                <c:pt idx="1250">
                  <c:v>1138.875</c:v>
                </c:pt>
                <c:pt idx="1251">
                  <c:v>1104.25</c:v>
                </c:pt>
                <c:pt idx="1252">
                  <c:v>1065.0625</c:v>
                </c:pt>
                <c:pt idx="1253">
                  <c:v>1027.0625</c:v>
                </c:pt>
                <c:pt idx="1254">
                  <c:v>990.9375</c:v>
                </c:pt>
                <c:pt idx="1255">
                  <c:v>957.8125</c:v>
                </c:pt>
                <c:pt idx="1256">
                  <c:v>919.8125</c:v>
                </c:pt>
                <c:pt idx="1257">
                  <c:v>881.5625</c:v>
                </c:pt>
                <c:pt idx="1258">
                  <c:v>840.5625</c:v>
                </c:pt>
                <c:pt idx="1259">
                  <c:v>807.375</c:v>
                </c:pt>
                <c:pt idx="1260">
                  <c:v>773.0625</c:v>
                </c:pt>
                <c:pt idx="1261">
                  <c:v>731.125</c:v>
                </c:pt>
                <c:pt idx="1262">
                  <c:v>698.375</c:v>
                </c:pt>
                <c:pt idx="1263">
                  <c:v>658.625</c:v>
                </c:pt>
                <c:pt idx="1264">
                  <c:v>623.6875</c:v>
                </c:pt>
                <c:pt idx="1265">
                  <c:v>588.0625</c:v>
                </c:pt>
                <c:pt idx="1266">
                  <c:v>532.6875</c:v>
                </c:pt>
                <c:pt idx="1267">
                  <c:v>473.9375</c:v>
                </c:pt>
                <c:pt idx="1268">
                  <c:v>419.875</c:v>
                </c:pt>
                <c:pt idx="1269">
                  <c:v>365.5</c:v>
                </c:pt>
                <c:pt idx="1270">
                  <c:v>33388.875</c:v>
                </c:pt>
                <c:pt idx="1271">
                  <c:v>1036.75</c:v>
                </c:pt>
                <c:pt idx="1272">
                  <c:v>979.0625</c:v>
                </c:pt>
                <c:pt idx="1273">
                  <c:v>926.1875</c:v>
                </c:pt>
                <c:pt idx="1274">
                  <c:v>874.5625</c:v>
                </c:pt>
                <c:pt idx="1275">
                  <c:v>820.9375</c:v>
                </c:pt>
                <c:pt idx="1276">
                  <c:v>768.25</c:v>
                </c:pt>
                <c:pt idx="1277">
                  <c:v>714.8125</c:v>
                </c:pt>
                <c:pt idx="1278">
                  <c:v>662.9375</c:v>
                </c:pt>
                <c:pt idx="1279">
                  <c:v>608.8125</c:v>
                </c:pt>
                <c:pt idx="1280">
                  <c:v>552.6875</c:v>
                </c:pt>
                <c:pt idx="1281">
                  <c:v>498.25</c:v>
                </c:pt>
                <c:pt idx="1282">
                  <c:v>444.625</c:v>
                </c:pt>
                <c:pt idx="1283">
                  <c:v>387.0625</c:v>
                </c:pt>
                <c:pt idx="1284">
                  <c:v>330.25</c:v>
                </c:pt>
                <c:pt idx="1285">
                  <c:v>28895.0625</c:v>
                </c:pt>
                <c:pt idx="1286">
                  <c:v>896.4375</c:v>
                </c:pt>
                <c:pt idx="1287">
                  <c:v>843.3125</c:v>
                </c:pt>
                <c:pt idx="1288">
                  <c:v>787.6875</c:v>
                </c:pt>
                <c:pt idx="1289">
                  <c:v>734.125</c:v>
                </c:pt>
                <c:pt idx="1290">
                  <c:v>676.3125</c:v>
                </c:pt>
                <c:pt idx="1291">
                  <c:v>624.1875</c:v>
                </c:pt>
                <c:pt idx="1292">
                  <c:v>569.3125</c:v>
                </c:pt>
                <c:pt idx="1293">
                  <c:v>514.125</c:v>
                </c:pt>
                <c:pt idx="1294">
                  <c:v>459.3125</c:v>
                </c:pt>
                <c:pt idx="1295">
                  <c:v>407.125</c:v>
                </c:pt>
                <c:pt idx="1296">
                  <c:v>354.0625</c:v>
                </c:pt>
                <c:pt idx="1297">
                  <c:v>39429.1875</c:v>
                </c:pt>
                <c:pt idx="1298">
                  <c:v>1175.375</c:v>
                </c:pt>
                <c:pt idx="1299">
                  <c:v>1117.875</c:v>
                </c:pt>
                <c:pt idx="1300">
                  <c:v>1060.8125</c:v>
                </c:pt>
                <c:pt idx="1301">
                  <c:v>1006.125</c:v>
                </c:pt>
                <c:pt idx="1302">
                  <c:v>952.3125</c:v>
                </c:pt>
                <c:pt idx="1303">
                  <c:v>894.9375</c:v>
                </c:pt>
                <c:pt idx="1304">
                  <c:v>838.6875</c:v>
                </c:pt>
                <c:pt idx="1305">
                  <c:v>783.25</c:v>
                </c:pt>
                <c:pt idx="1306">
                  <c:v>728.3125</c:v>
                </c:pt>
                <c:pt idx="1307">
                  <c:v>676.75</c:v>
                </c:pt>
                <c:pt idx="1308">
                  <c:v>619.5625</c:v>
                </c:pt>
                <c:pt idx="1309">
                  <c:v>564.75</c:v>
                </c:pt>
                <c:pt idx="1310">
                  <c:v>512.9375</c:v>
                </c:pt>
                <c:pt idx="1311">
                  <c:v>458.1875</c:v>
                </c:pt>
                <c:pt idx="1312">
                  <c:v>404.5</c:v>
                </c:pt>
                <c:pt idx="1313">
                  <c:v>350.125</c:v>
                </c:pt>
                <c:pt idx="1314">
                  <c:v>37702.3125</c:v>
                </c:pt>
                <c:pt idx="1315">
                  <c:v>1127.3125</c:v>
                </c:pt>
                <c:pt idx="1316">
                  <c:v>1070.9375</c:v>
                </c:pt>
                <c:pt idx="1317">
                  <c:v>1015.5</c:v>
                </c:pt>
                <c:pt idx="1318">
                  <c:v>962</c:v>
                </c:pt>
                <c:pt idx="1319">
                  <c:v>906.875</c:v>
                </c:pt>
                <c:pt idx="1320">
                  <c:v>853.5625</c:v>
                </c:pt>
                <c:pt idx="1321">
                  <c:v>798.875</c:v>
                </c:pt>
                <c:pt idx="1322">
                  <c:v>748.4375</c:v>
                </c:pt>
                <c:pt idx="1323">
                  <c:v>694.1875</c:v>
                </c:pt>
                <c:pt idx="1324">
                  <c:v>642.0625</c:v>
                </c:pt>
                <c:pt idx="1325">
                  <c:v>590.625</c:v>
                </c:pt>
                <c:pt idx="1326">
                  <c:v>535.375</c:v>
                </c:pt>
                <c:pt idx="1327">
                  <c:v>479.9375</c:v>
                </c:pt>
                <c:pt idx="1328">
                  <c:v>426.0625</c:v>
                </c:pt>
                <c:pt idx="1329">
                  <c:v>368.875</c:v>
                </c:pt>
                <c:pt idx="1330">
                  <c:v>28490.3125</c:v>
                </c:pt>
                <c:pt idx="1331">
                  <c:v>921.1875</c:v>
                </c:pt>
                <c:pt idx="1332">
                  <c:v>868.1875</c:v>
                </c:pt>
                <c:pt idx="1333">
                  <c:v>813.5</c:v>
                </c:pt>
                <c:pt idx="1334">
                  <c:v>758.25</c:v>
                </c:pt>
                <c:pt idx="1335">
                  <c:v>704.625</c:v>
                </c:pt>
                <c:pt idx="1336">
                  <c:v>649.6875</c:v>
                </c:pt>
                <c:pt idx="1337">
                  <c:v>596.9375</c:v>
                </c:pt>
                <c:pt idx="1338">
                  <c:v>538.6875</c:v>
                </c:pt>
                <c:pt idx="1339">
                  <c:v>484.75</c:v>
                </c:pt>
                <c:pt idx="1340">
                  <c:v>430.4375</c:v>
                </c:pt>
                <c:pt idx="1341">
                  <c:v>376.625</c:v>
                </c:pt>
                <c:pt idx="1342">
                  <c:v>323</c:v>
                </c:pt>
                <c:pt idx="1343">
                  <c:v>38628.3125</c:v>
                </c:pt>
                <c:pt idx="1344">
                  <c:v>1124.3125</c:v>
                </c:pt>
                <c:pt idx="1345">
                  <c:v>1068.9375</c:v>
                </c:pt>
                <c:pt idx="1346">
                  <c:v>1013.75</c:v>
                </c:pt>
                <c:pt idx="1347">
                  <c:v>956.375</c:v>
                </c:pt>
                <c:pt idx="1348">
                  <c:v>900.25</c:v>
                </c:pt>
                <c:pt idx="1349">
                  <c:v>846.1875</c:v>
                </c:pt>
                <c:pt idx="1350">
                  <c:v>789.875</c:v>
                </c:pt>
                <c:pt idx="1351">
                  <c:v>734.3125</c:v>
                </c:pt>
                <c:pt idx="1352">
                  <c:v>678</c:v>
                </c:pt>
                <c:pt idx="1353">
                  <c:v>620.375</c:v>
                </c:pt>
                <c:pt idx="1354">
                  <c:v>565.8125</c:v>
                </c:pt>
                <c:pt idx="1355">
                  <c:v>511.625</c:v>
                </c:pt>
                <c:pt idx="1356">
                  <c:v>457.5</c:v>
                </c:pt>
                <c:pt idx="1357">
                  <c:v>405.0625</c:v>
                </c:pt>
                <c:pt idx="1358">
                  <c:v>350</c:v>
                </c:pt>
                <c:pt idx="1359">
                  <c:v>39281.5</c:v>
                </c:pt>
                <c:pt idx="1360">
                  <c:v>1163.875</c:v>
                </c:pt>
                <c:pt idx="1361">
                  <c:v>1108.9375</c:v>
                </c:pt>
                <c:pt idx="1362">
                  <c:v>1053.3125</c:v>
                </c:pt>
                <c:pt idx="1363">
                  <c:v>1015.8125</c:v>
                </c:pt>
                <c:pt idx="1364">
                  <c:v>979.875</c:v>
                </c:pt>
                <c:pt idx="1365">
                  <c:v>943.5</c:v>
                </c:pt>
                <c:pt idx="1366">
                  <c:v>910.125</c:v>
                </c:pt>
                <c:pt idx="1367">
                  <c:v>876.8125</c:v>
                </c:pt>
                <c:pt idx="1368">
                  <c:v>841.8125</c:v>
                </c:pt>
                <c:pt idx="1369">
                  <c:v>804.9375</c:v>
                </c:pt>
                <c:pt idx="1370">
                  <c:v>770</c:v>
                </c:pt>
                <c:pt idx="1371">
                  <c:v>735.75</c:v>
                </c:pt>
                <c:pt idx="1372">
                  <c:v>698.625</c:v>
                </c:pt>
                <c:pt idx="1373">
                  <c:v>663.375</c:v>
                </c:pt>
                <c:pt idx="1374">
                  <c:v>629.1875</c:v>
                </c:pt>
                <c:pt idx="1375">
                  <c:v>592.3125</c:v>
                </c:pt>
                <c:pt idx="1376">
                  <c:v>556.0625</c:v>
                </c:pt>
                <c:pt idx="1377">
                  <c:v>519.3125</c:v>
                </c:pt>
                <c:pt idx="1378">
                  <c:v>485.1875</c:v>
                </c:pt>
                <c:pt idx="1379">
                  <c:v>448.6875</c:v>
                </c:pt>
                <c:pt idx="1380">
                  <c:v>412.5</c:v>
                </c:pt>
                <c:pt idx="1381">
                  <c:v>376.5625</c:v>
                </c:pt>
                <c:pt idx="1382">
                  <c:v>337.25</c:v>
                </c:pt>
                <c:pt idx="1383">
                  <c:v>38554.1875</c:v>
                </c:pt>
                <c:pt idx="1384">
                  <c:v>1172.5</c:v>
                </c:pt>
                <c:pt idx="1385">
                  <c:v>1138.6875</c:v>
                </c:pt>
                <c:pt idx="1386">
                  <c:v>1101.6875</c:v>
                </c:pt>
                <c:pt idx="1387">
                  <c:v>1067.5</c:v>
                </c:pt>
                <c:pt idx="1388">
                  <c:v>1029.5</c:v>
                </c:pt>
                <c:pt idx="1389">
                  <c:v>994.0625</c:v>
                </c:pt>
                <c:pt idx="1390">
                  <c:v>958.6875</c:v>
                </c:pt>
                <c:pt idx="1391">
                  <c:v>920.875</c:v>
                </c:pt>
                <c:pt idx="1392">
                  <c:v>884.8125</c:v>
                </c:pt>
                <c:pt idx="1393">
                  <c:v>852.75</c:v>
                </c:pt>
                <c:pt idx="1394">
                  <c:v>817.4375</c:v>
                </c:pt>
                <c:pt idx="1395">
                  <c:v>777.0625</c:v>
                </c:pt>
                <c:pt idx="1396">
                  <c:v>738.9375</c:v>
                </c:pt>
                <c:pt idx="1397">
                  <c:v>708.125</c:v>
                </c:pt>
                <c:pt idx="1398">
                  <c:v>668.5</c:v>
                </c:pt>
                <c:pt idx="1399">
                  <c:v>638.25</c:v>
                </c:pt>
                <c:pt idx="1400">
                  <c:v>603.8125</c:v>
                </c:pt>
                <c:pt idx="1401">
                  <c:v>564.8125</c:v>
                </c:pt>
                <c:pt idx="1402">
                  <c:v>523.875</c:v>
                </c:pt>
                <c:pt idx="1403">
                  <c:v>487.0625</c:v>
                </c:pt>
                <c:pt idx="1404">
                  <c:v>449.875</c:v>
                </c:pt>
                <c:pt idx="1405">
                  <c:v>413.5</c:v>
                </c:pt>
                <c:pt idx="1406">
                  <c:v>378.5625</c:v>
                </c:pt>
                <c:pt idx="1407">
                  <c:v>344.375</c:v>
                </c:pt>
                <c:pt idx="1408">
                  <c:v>37796.5625</c:v>
                </c:pt>
                <c:pt idx="1409">
                  <c:v>1157.4375</c:v>
                </c:pt>
                <c:pt idx="1410">
                  <c:v>1124.0625</c:v>
                </c:pt>
                <c:pt idx="1411">
                  <c:v>1091.5625</c:v>
                </c:pt>
                <c:pt idx="1412">
                  <c:v>1057.25</c:v>
                </c:pt>
                <c:pt idx="1413">
                  <c:v>1024.6875</c:v>
                </c:pt>
                <c:pt idx="1414">
                  <c:v>990.625</c:v>
                </c:pt>
                <c:pt idx="1415">
                  <c:v>953.25</c:v>
                </c:pt>
                <c:pt idx="1416">
                  <c:v>923.5625</c:v>
                </c:pt>
                <c:pt idx="1417">
                  <c:v>884.9375</c:v>
                </c:pt>
                <c:pt idx="1418">
                  <c:v>850.5625</c:v>
                </c:pt>
                <c:pt idx="1419">
                  <c:v>817.375</c:v>
                </c:pt>
                <c:pt idx="1420">
                  <c:v>781.6875</c:v>
                </c:pt>
                <c:pt idx="1421">
                  <c:v>749.125</c:v>
                </c:pt>
                <c:pt idx="1422">
                  <c:v>714.1875</c:v>
                </c:pt>
                <c:pt idx="1423">
                  <c:v>681.4375</c:v>
                </c:pt>
                <c:pt idx="1424">
                  <c:v>642.75</c:v>
                </c:pt>
                <c:pt idx="1425">
                  <c:v>603.875</c:v>
                </c:pt>
                <c:pt idx="1426">
                  <c:v>567.3125</c:v>
                </c:pt>
                <c:pt idx="1427">
                  <c:v>530.6875</c:v>
                </c:pt>
                <c:pt idx="1428">
                  <c:v>493.375</c:v>
                </c:pt>
                <c:pt idx="1429">
                  <c:v>459.625</c:v>
                </c:pt>
                <c:pt idx="1430">
                  <c:v>426.625</c:v>
                </c:pt>
                <c:pt idx="1431">
                  <c:v>390.5625</c:v>
                </c:pt>
                <c:pt idx="1432">
                  <c:v>356.625</c:v>
                </c:pt>
                <c:pt idx="1433">
                  <c:v>317</c:v>
                </c:pt>
                <c:pt idx="1434">
                  <c:v>28063.875</c:v>
                </c:pt>
                <c:pt idx="1435">
                  <c:v>901.4375</c:v>
                </c:pt>
                <c:pt idx="1436">
                  <c:v>865.0625</c:v>
                </c:pt>
                <c:pt idx="1437">
                  <c:v>827.6875</c:v>
                </c:pt>
                <c:pt idx="1438">
                  <c:v>789.625</c:v>
                </c:pt>
                <c:pt idx="1439">
                  <c:v>756.5</c:v>
                </c:pt>
                <c:pt idx="1440">
                  <c:v>719.25</c:v>
                </c:pt>
                <c:pt idx="1441">
                  <c:v>685.9375</c:v>
                </c:pt>
                <c:pt idx="1442">
                  <c:v>649.3125</c:v>
                </c:pt>
                <c:pt idx="1443">
                  <c:v>616.25</c:v>
                </c:pt>
                <c:pt idx="1444">
                  <c:v>580.125</c:v>
                </c:pt>
                <c:pt idx="1445">
                  <c:v>542.3125</c:v>
                </c:pt>
                <c:pt idx="1446">
                  <c:v>506.1875</c:v>
                </c:pt>
                <c:pt idx="1447">
                  <c:v>468.75</c:v>
                </c:pt>
                <c:pt idx="1448">
                  <c:v>431.125</c:v>
                </c:pt>
                <c:pt idx="1449">
                  <c:v>393.5</c:v>
                </c:pt>
                <c:pt idx="1450">
                  <c:v>358</c:v>
                </c:pt>
                <c:pt idx="1451">
                  <c:v>323.25</c:v>
                </c:pt>
                <c:pt idx="1452">
                  <c:v>36840.625</c:v>
                </c:pt>
                <c:pt idx="1453">
                  <c:v>1116.4375</c:v>
                </c:pt>
                <c:pt idx="1454">
                  <c:v>1084.5</c:v>
                </c:pt>
                <c:pt idx="1455">
                  <c:v>1049.8125</c:v>
                </c:pt>
                <c:pt idx="1456">
                  <c:v>1012.625</c:v>
                </c:pt>
                <c:pt idx="1457">
                  <c:v>982.625</c:v>
                </c:pt>
                <c:pt idx="1458">
                  <c:v>948.1875</c:v>
                </c:pt>
                <c:pt idx="1459">
                  <c:v>913.9375</c:v>
                </c:pt>
                <c:pt idx="1460">
                  <c:v>878.125</c:v>
                </c:pt>
                <c:pt idx="1461">
                  <c:v>838.9375</c:v>
                </c:pt>
                <c:pt idx="1462">
                  <c:v>798.9375</c:v>
                </c:pt>
                <c:pt idx="1463">
                  <c:v>762.5625</c:v>
                </c:pt>
                <c:pt idx="1464">
                  <c:v>723.4375</c:v>
                </c:pt>
                <c:pt idx="1465">
                  <c:v>690.5</c:v>
                </c:pt>
                <c:pt idx="1466">
                  <c:v>653.0625</c:v>
                </c:pt>
                <c:pt idx="1467">
                  <c:v>619.5</c:v>
                </c:pt>
                <c:pt idx="1468">
                  <c:v>586.6875</c:v>
                </c:pt>
                <c:pt idx="1469">
                  <c:v>552.25</c:v>
                </c:pt>
                <c:pt idx="1470">
                  <c:v>521.0625</c:v>
                </c:pt>
                <c:pt idx="1471">
                  <c:v>481.25</c:v>
                </c:pt>
                <c:pt idx="1472">
                  <c:v>444.25</c:v>
                </c:pt>
                <c:pt idx="1473">
                  <c:v>407.6875</c:v>
                </c:pt>
                <c:pt idx="1474">
                  <c:v>374.125</c:v>
                </c:pt>
                <c:pt idx="1475">
                  <c:v>337.6875</c:v>
                </c:pt>
                <c:pt idx="1476">
                  <c:v>30492.625</c:v>
                </c:pt>
                <c:pt idx="1477">
                  <c:v>974.25</c:v>
                </c:pt>
                <c:pt idx="1478">
                  <c:v>933.0625</c:v>
                </c:pt>
                <c:pt idx="1479">
                  <c:v>896.5</c:v>
                </c:pt>
                <c:pt idx="1480">
                  <c:v>857.875</c:v>
                </c:pt>
                <c:pt idx="1481">
                  <c:v>824.8125</c:v>
                </c:pt>
                <c:pt idx="1482">
                  <c:v>788.9375</c:v>
                </c:pt>
                <c:pt idx="1483">
                  <c:v>754.125</c:v>
                </c:pt>
                <c:pt idx="1484">
                  <c:v>716.9375</c:v>
                </c:pt>
                <c:pt idx="1485">
                  <c:v>679.4375</c:v>
                </c:pt>
                <c:pt idx="1486">
                  <c:v>645.4375</c:v>
                </c:pt>
                <c:pt idx="1487">
                  <c:v>613.8125</c:v>
                </c:pt>
                <c:pt idx="1488">
                  <c:v>578.8125</c:v>
                </c:pt>
                <c:pt idx="1489">
                  <c:v>543.75</c:v>
                </c:pt>
                <c:pt idx="1490">
                  <c:v>507.9375</c:v>
                </c:pt>
                <c:pt idx="1491">
                  <c:v>474.625</c:v>
                </c:pt>
                <c:pt idx="1492">
                  <c:v>440.5</c:v>
                </c:pt>
                <c:pt idx="1493">
                  <c:v>402.1875</c:v>
                </c:pt>
                <c:pt idx="1494">
                  <c:v>365.3125</c:v>
                </c:pt>
                <c:pt idx="1495">
                  <c:v>332.9375</c:v>
                </c:pt>
                <c:pt idx="1496">
                  <c:v>32816.4375</c:v>
                </c:pt>
                <c:pt idx="1497">
                  <c:v>1029.625</c:v>
                </c:pt>
                <c:pt idx="1498">
                  <c:v>996.625</c:v>
                </c:pt>
                <c:pt idx="1499">
                  <c:v>959.375</c:v>
                </c:pt>
                <c:pt idx="1500">
                  <c:v>923.4375</c:v>
                </c:pt>
                <c:pt idx="1501">
                  <c:v>886.9375</c:v>
                </c:pt>
                <c:pt idx="1502">
                  <c:v>853.5</c:v>
                </c:pt>
                <c:pt idx="1503">
                  <c:v>816.1875</c:v>
                </c:pt>
                <c:pt idx="1504">
                  <c:v>780.25</c:v>
                </c:pt>
                <c:pt idx="1505">
                  <c:v>740.125</c:v>
                </c:pt>
                <c:pt idx="1506">
                  <c:v>703.5625</c:v>
                </c:pt>
                <c:pt idx="1507">
                  <c:v>666.8125</c:v>
                </c:pt>
                <c:pt idx="1508">
                  <c:v>630.0625</c:v>
                </c:pt>
                <c:pt idx="1509">
                  <c:v>593.375</c:v>
                </c:pt>
                <c:pt idx="1510">
                  <c:v>558.0625</c:v>
                </c:pt>
                <c:pt idx="1511">
                  <c:v>521.375</c:v>
                </c:pt>
                <c:pt idx="1512">
                  <c:v>484.4375</c:v>
                </c:pt>
                <c:pt idx="1513">
                  <c:v>447.375</c:v>
                </c:pt>
                <c:pt idx="1514">
                  <c:v>412.625</c:v>
                </c:pt>
                <c:pt idx="1515">
                  <c:v>375.0625</c:v>
                </c:pt>
                <c:pt idx="1516">
                  <c:v>343.1875</c:v>
                </c:pt>
                <c:pt idx="1517">
                  <c:v>32669.25</c:v>
                </c:pt>
                <c:pt idx="1518">
                  <c:v>1036.75</c:v>
                </c:pt>
                <c:pt idx="1519">
                  <c:v>996.5</c:v>
                </c:pt>
                <c:pt idx="1520">
                  <c:v>962.375</c:v>
                </c:pt>
                <c:pt idx="1521">
                  <c:v>925.875</c:v>
                </c:pt>
                <c:pt idx="1522">
                  <c:v>890.125</c:v>
                </c:pt>
                <c:pt idx="1523">
                  <c:v>851.75</c:v>
                </c:pt>
                <c:pt idx="1524">
                  <c:v>817.625</c:v>
                </c:pt>
                <c:pt idx="1525">
                  <c:v>778.6875</c:v>
                </c:pt>
                <c:pt idx="1526">
                  <c:v>744.3125</c:v>
                </c:pt>
                <c:pt idx="1527">
                  <c:v>709.75</c:v>
                </c:pt>
                <c:pt idx="1528">
                  <c:v>673.375</c:v>
                </c:pt>
                <c:pt idx="1529">
                  <c:v>638.75</c:v>
                </c:pt>
                <c:pt idx="1530">
                  <c:v>606.125</c:v>
                </c:pt>
                <c:pt idx="1531">
                  <c:v>577.8125</c:v>
                </c:pt>
                <c:pt idx="1532">
                  <c:v>546.3125</c:v>
                </c:pt>
                <c:pt idx="1533">
                  <c:v>508.6875</c:v>
                </c:pt>
                <c:pt idx="1534">
                  <c:v>471.625</c:v>
                </c:pt>
                <c:pt idx="1535">
                  <c:v>439.8125</c:v>
                </c:pt>
                <c:pt idx="1536">
                  <c:v>404.25</c:v>
                </c:pt>
                <c:pt idx="1537">
                  <c:v>366.3125</c:v>
                </c:pt>
                <c:pt idx="1538">
                  <c:v>328.0625</c:v>
                </c:pt>
                <c:pt idx="1539">
                  <c:v>31844.1875</c:v>
                </c:pt>
                <c:pt idx="1540">
                  <c:v>1004.9375</c:v>
                </c:pt>
                <c:pt idx="1541">
                  <c:v>969.25</c:v>
                </c:pt>
                <c:pt idx="1542">
                  <c:v>938.125</c:v>
                </c:pt>
                <c:pt idx="1543">
                  <c:v>897.625</c:v>
                </c:pt>
                <c:pt idx="1544">
                  <c:v>864.5</c:v>
                </c:pt>
                <c:pt idx="1545">
                  <c:v>824.25</c:v>
                </c:pt>
                <c:pt idx="1546">
                  <c:v>790.5</c:v>
                </c:pt>
                <c:pt idx="1547">
                  <c:v>752.875</c:v>
                </c:pt>
                <c:pt idx="1548">
                  <c:v>718.75</c:v>
                </c:pt>
                <c:pt idx="1549">
                  <c:v>691.875</c:v>
                </c:pt>
                <c:pt idx="1550">
                  <c:v>659.75</c:v>
                </c:pt>
                <c:pt idx="1551">
                  <c:v>626.625</c:v>
                </c:pt>
                <c:pt idx="1552">
                  <c:v>588.5</c:v>
                </c:pt>
                <c:pt idx="1553">
                  <c:v>549.0625</c:v>
                </c:pt>
                <c:pt idx="1554">
                  <c:v>512.25</c:v>
                </c:pt>
                <c:pt idx="1555">
                  <c:v>476.875</c:v>
                </c:pt>
                <c:pt idx="1556">
                  <c:v>437.6875</c:v>
                </c:pt>
                <c:pt idx="1557">
                  <c:v>402.5625</c:v>
                </c:pt>
                <c:pt idx="1558">
                  <c:v>365.125</c:v>
                </c:pt>
                <c:pt idx="1559">
                  <c:v>331.3125</c:v>
                </c:pt>
                <c:pt idx="1560">
                  <c:v>28561.875</c:v>
                </c:pt>
                <c:pt idx="1561">
                  <c:v>923.125</c:v>
                </c:pt>
                <c:pt idx="1562">
                  <c:v>888.5</c:v>
                </c:pt>
                <c:pt idx="1563">
                  <c:v>853.6875</c:v>
                </c:pt>
                <c:pt idx="1564">
                  <c:v>817.75</c:v>
                </c:pt>
                <c:pt idx="1565">
                  <c:v>785.125</c:v>
                </c:pt>
                <c:pt idx="1566">
                  <c:v>749.375</c:v>
                </c:pt>
                <c:pt idx="1567">
                  <c:v>713.6875</c:v>
                </c:pt>
                <c:pt idx="1568">
                  <c:v>679.3125</c:v>
                </c:pt>
                <c:pt idx="1569">
                  <c:v>645.375</c:v>
                </c:pt>
                <c:pt idx="1570">
                  <c:v>609</c:v>
                </c:pt>
                <c:pt idx="1571">
                  <c:v>575.125</c:v>
                </c:pt>
                <c:pt idx="1572">
                  <c:v>535.75</c:v>
                </c:pt>
                <c:pt idx="1573">
                  <c:v>506</c:v>
                </c:pt>
                <c:pt idx="1574">
                  <c:v>473.3125</c:v>
                </c:pt>
                <c:pt idx="1575">
                  <c:v>435</c:v>
                </c:pt>
                <c:pt idx="1576">
                  <c:v>403.125</c:v>
                </c:pt>
                <c:pt idx="1577">
                  <c:v>363.6875</c:v>
                </c:pt>
                <c:pt idx="1578">
                  <c:v>327.0625</c:v>
                </c:pt>
                <c:pt idx="1579">
                  <c:v>39313.875</c:v>
                </c:pt>
                <c:pt idx="1580">
                  <c:v>1181.1875</c:v>
                </c:pt>
                <c:pt idx="1581">
                  <c:v>1145.3125</c:v>
                </c:pt>
                <c:pt idx="1582">
                  <c:v>1109.875</c:v>
                </c:pt>
                <c:pt idx="1583">
                  <c:v>1074.3125</c:v>
                </c:pt>
                <c:pt idx="1584">
                  <c:v>1039.875</c:v>
                </c:pt>
                <c:pt idx="1585">
                  <c:v>1005.125</c:v>
                </c:pt>
                <c:pt idx="1586">
                  <c:v>966.375</c:v>
                </c:pt>
                <c:pt idx="1587">
                  <c:v>929.6875</c:v>
                </c:pt>
                <c:pt idx="1588">
                  <c:v>896.1875</c:v>
                </c:pt>
                <c:pt idx="1589">
                  <c:v>864.3125</c:v>
                </c:pt>
                <c:pt idx="1590">
                  <c:v>829.875</c:v>
                </c:pt>
                <c:pt idx="1591">
                  <c:v>791.75</c:v>
                </c:pt>
                <c:pt idx="1592">
                  <c:v>757.375</c:v>
                </c:pt>
                <c:pt idx="1593">
                  <c:v>720.375</c:v>
                </c:pt>
                <c:pt idx="1594">
                  <c:v>680.8125</c:v>
                </c:pt>
                <c:pt idx="1595">
                  <c:v>642.9375</c:v>
                </c:pt>
                <c:pt idx="1596">
                  <c:v>606.625</c:v>
                </c:pt>
                <c:pt idx="1597">
                  <c:v>569.375</c:v>
                </c:pt>
                <c:pt idx="1598">
                  <c:v>532.5</c:v>
                </c:pt>
                <c:pt idx="1599">
                  <c:v>498</c:v>
                </c:pt>
                <c:pt idx="1600">
                  <c:v>461.3125</c:v>
                </c:pt>
                <c:pt idx="1601">
                  <c:v>425.1875</c:v>
                </c:pt>
                <c:pt idx="1602">
                  <c:v>392.8125</c:v>
                </c:pt>
                <c:pt idx="1603">
                  <c:v>353.75</c:v>
                </c:pt>
                <c:pt idx="1604">
                  <c:v>317.9375</c:v>
                </c:pt>
                <c:pt idx="1605">
                  <c:v>33060.3125</c:v>
                </c:pt>
                <c:pt idx="1606">
                  <c:v>1020.5</c:v>
                </c:pt>
                <c:pt idx="1607">
                  <c:v>981.8125</c:v>
                </c:pt>
                <c:pt idx="1608">
                  <c:v>948.1875</c:v>
                </c:pt>
                <c:pt idx="1609">
                  <c:v>912.75</c:v>
                </c:pt>
                <c:pt idx="1610">
                  <c:v>876.625</c:v>
                </c:pt>
                <c:pt idx="1611">
                  <c:v>843</c:v>
                </c:pt>
                <c:pt idx="1612">
                  <c:v>802.9375</c:v>
                </c:pt>
                <c:pt idx="1613">
                  <c:v>765.5625</c:v>
                </c:pt>
                <c:pt idx="1614">
                  <c:v>729.3125</c:v>
                </c:pt>
                <c:pt idx="1615">
                  <c:v>687.9375</c:v>
                </c:pt>
                <c:pt idx="1616">
                  <c:v>650.875</c:v>
                </c:pt>
                <c:pt idx="1617">
                  <c:v>616.875</c:v>
                </c:pt>
                <c:pt idx="1618">
                  <c:v>579.625</c:v>
                </c:pt>
                <c:pt idx="1619">
                  <c:v>539.5</c:v>
                </c:pt>
                <c:pt idx="1620">
                  <c:v>502.25</c:v>
                </c:pt>
                <c:pt idx="1621">
                  <c:v>467.1875</c:v>
                </c:pt>
                <c:pt idx="1622">
                  <c:v>428.125</c:v>
                </c:pt>
                <c:pt idx="1623">
                  <c:v>390.6875</c:v>
                </c:pt>
                <c:pt idx="1624">
                  <c:v>353.5625</c:v>
                </c:pt>
                <c:pt idx="1625">
                  <c:v>319.9375</c:v>
                </c:pt>
                <c:pt idx="1626">
                  <c:v>38511.125</c:v>
                </c:pt>
                <c:pt idx="1627">
                  <c:v>1154.125</c:v>
                </c:pt>
                <c:pt idx="1628">
                  <c:v>1119.75</c:v>
                </c:pt>
                <c:pt idx="1629">
                  <c:v>1079.5625</c:v>
                </c:pt>
                <c:pt idx="1630">
                  <c:v>1040.5</c:v>
                </c:pt>
                <c:pt idx="1631">
                  <c:v>1008.3125</c:v>
                </c:pt>
                <c:pt idx="1632">
                  <c:v>954.8125</c:v>
                </c:pt>
                <c:pt idx="1633">
                  <c:v>898.3125</c:v>
                </c:pt>
                <c:pt idx="1634">
                  <c:v>848.1875</c:v>
                </c:pt>
                <c:pt idx="1635">
                  <c:v>793.5625</c:v>
                </c:pt>
                <c:pt idx="1636">
                  <c:v>736.9375</c:v>
                </c:pt>
                <c:pt idx="1637">
                  <c:v>681.9375</c:v>
                </c:pt>
                <c:pt idx="1638">
                  <c:v>628.5625</c:v>
                </c:pt>
                <c:pt idx="1639">
                  <c:v>574.8125</c:v>
                </c:pt>
                <c:pt idx="1640">
                  <c:v>521.1875</c:v>
                </c:pt>
                <c:pt idx="1641">
                  <c:v>465.8125</c:v>
                </c:pt>
                <c:pt idx="1642">
                  <c:v>408.625</c:v>
                </c:pt>
                <c:pt idx="1643">
                  <c:v>354.6875</c:v>
                </c:pt>
                <c:pt idx="1644">
                  <c:v>27698.375</c:v>
                </c:pt>
                <c:pt idx="1645">
                  <c:v>884.5625</c:v>
                </c:pt>
                <c:pt idx="1646">
                  <c:v>831.25</c:v>
                </c:pt>
                <c:pt idx="1647">
                  <c:v>779.4375</c:v>
                </c:pt>
                <c:pt idx="1648">
                  <c:v>725.5</c:v>
                </c:pt>
                <c:pt idx="1649">
                  <c:v>670.625</c:v>
                </c:pt>
                <c:pt idx="1650">
                  <c:v>614.5625</c:v>
                </c:pt>
                <c:pt idx="1651">
                  <c:v>560.6875</c:v>
                </c:pt>
                <c:pt idx="1652">
                  <c:v>504.875</c:v>
                </c:pt>
                <c:pt idx="1653">
                  <c:v>448.375</c:v>
                </c:pt>
                <c:pt idx="1654">
                  <c:v>391.625</c:v>
                </c:pt>
                <c:pt idx="1655">
                  <c:v>335.0625</c:v>
                </c:pt>
                <c:pt idx="1656">
                  <c:v>36004.4375</c:v>
                </c:pt>
                <c:pt idx="1657">
                  <c:v>1076.6875</c:v>
                </c:pt>
                <c:pt idx="1658">
                  <c:v>1023.25</c:v>
                </c:pt>
                <c:pt idx="1659">
                  <c:v>970.875</c:v>
                </c:pt>
                <c:pt idx="1660">
                  <c:v>916.0625</c:v>
                </c:pt>
                <c:pt idx="1661">
                  <c:v>865.875</c:v>
                </c:pt>
                <c:pt idx="1662">
                  <c:v>811.375</c:v>
                </c:pt>
                <c:pt idx="1663">
                  <c:v>755.125</c:v>
                </c:pt>
                <c:pt idx="1664">
                  <c:v>700</c:v>
                </c:pt>
                <c:pt idx="1665">
                  <c:v>643.8125</c:v>
                </c:pt>
                <c:pt idx="1666">
                  <c:v>583.9375</c:v>
                </c:pt>
                <c:pt idx="1667">
                  <c:v>528.5625</c:v>
                </c:pt>
                <c:pt idx="1668">
                  <c:v>474.9375</c:v>
                </c:pt>
                <c:pt idx="1669">
                  <c:v>419.375</c:v>
                </c:pt>
                <c:pt idx="1670">
                  <c:v>365.0625</c:v>
                </c:pt>
                <c:pt idx="1671">
                  <c:v>38512.75</c:v>
                </c:pt>
                <c:pt idx="1672">
                  <c:v>1159.8125</c:v>
                </c:pt>
                <c:pt idx="1673">
                  <c:v>1102.625</c:v>
                </c:pt>
                <c:pt idx="1674">
                  <c:v>1048.625</c:v>
                </c:pt>
                <c:pt idx="1675">
                  <c:v>995.25</c:v>
                </c:pt>
                <c:pt idx="1676">
                  <c:v>942.125</c:v>
                </c:pt>
                <c:pt idx="1677">
                  <c:v>887.9375</c:v>
                </c:pt>
                <c:pt idx="1678">
                  <c:v>833.3125</c:v>
                </c:pt>
                <c:pt idx="1679">
                  <c:v>777.875</c:v>
                </c:pt>
                <c:pt idx="1680">
                  <c:v>723.8125</c:v>
                </c:pt>
                <c:pt idx="1681">
                  <c:v>666.9375</c:v>
                </c:pt>
                <c:pt idx="1682">
                  <c:v>610.875</c:v>
                </c:pt>
                <c:pt idx="1683">
                  <c:v>557.375</c:v>
                </c:pt>
                <c:pt idx="1684">
                  <c:v>503.4375</c:v>
                </c:pt>
                <c:pt idx="1685">
                  <c:v>446.3125</c:v>
                </c:pt>
                <c:pt idx="1686">
                  <c:v>392.1875</c:v>
                </c:pt>
                <c:pt idx="1687">
                  <c:v>338.5</c:v>
                </c:pt>
                <c:pt idx="1688">
                  <c:v>35408.1875</c:v>
                </c:pt>
                <c:pt idx="1689">
                  <c:v>1061.625</c:v>
                </c:pt>
                <c:pt idx="1690">
                  <c:v>1006.5625</c:v>
                </c:pt>
                <c:pt idx="1691">
                  <c:v>951.375</c:v>
                </c:pt>
                <c:pt idx="1692">
                  <c:v>898</c:v>
                </c:pt>
                <c:pt idx="1693">
                  <c:v>843.125</c:v>
                </c:pt>
                <c:pt idx="1694">
                  <c:v>787.9375</c:v>
                </c:pt>
                <c:pt idx="1695">
                  <c:v>734.8125</c:v>
                </c:pt>
                <c:pt idx="1696">
                  <c:v>679.375</c:v>
                </c:pt>
                <c:pt idx="1697">
                  <c:v>625.3125</c:v>
                </c:pt>
                <c:pt idx="1698">
                  <c:v>571.0625</c:v>
                </c:pt>
                <c:pt idx="1699">
                  <c:v>513.0625</c:v>
                </c:pt>
                <c:pt idx="1700">
                  <c:v>460.9375</c:v>
                </c:pt>
                <c:pt idx="1701">
                  <c:v>404.6875</c:v>
                </c:pt>
                <c:pt idx="1702">
                  <c:v>349.0625</c:v>
                </c:pt>
                <c:pt idx="1703">
                  <c:v>28953.75</c:v>
                </c:pt>
                <c:pt idx="1704">
                  <c:v>912.75</c:v>
                </c:pt>
                <c:pt idx="1705">
                  <c:v>858.125</c:v>
                </c:pt>
                <c:pt idx="1706">
                  <c:v>801.0625</c:v>
                </c:pt>
                <c:pt idx="1707">
                  <c:v>746.875</c:v>
                </c:pt>
                <c:pt idx="1708">
                  <c:v>689</c:v>
                </c:pt>
                <c:pt idx="1709">
                  <c:v>635.3125</c:v>
                </c:pt>
                <c:pt idx="1710">
                  <c:v>581.375</c:v>
                </c:pt>
                <c:pt idx="1711">
                  <c:v>525.5625</c:v>
                </c:pt>
                <c:pt idx="1712">
                  <c:v>472.3125</c:v>
                </c:pt>
                <c:pt idx="1713">
                  <c:v>421.25</c:v>
                </c:pt>
                <c:pt idx="1714">
                  <c:v>363.4375</c:v>
                </c:pt>
                <c:pt idx="1715">
                  <c:v>29392.125</c:v>
                </c:pt>
                <c:pt idx="1716">
                  <c:v>934.5625</c:v>
                </c:pt>
                <c:pt idx="1717">
                  <c:v>880.625</c:v>
                </c:pt>
                <c:pt idx="1718">
                  <c:v>825.75</c:v>
                </c:pt>
                <c:pt idx="1719">
                  <c:v>770.75</c:v>
                </c:pt>
                <c:pt idx="1720">
                  <c:v>715.5625</c:v>
                </c:pt>
                <c:pt idx="1721">
                  <c:v>657.625</c:v>
                </c:pt>
                <c:pt idx="1722">
                  <c:v>604.75</c:v>
                </c:pt>
                <c:pt idx="1723">
                  <c:v>549.625</c:v>
                </c:pt>
                <c:pt idx="1724">
                  <c:v>494.125</c:v>
                </c:pt>
                <c:pt idx="1725">
                  <c:v>438.75</c:v>
                </c:pt>
                <c:pt idx="1726">
                  <c:v>384.125</c:v>
                </c:pt>
                <c:pt idx="1727">
                  <c:v>331.25</c:v>
                </c:pt>
                <c:pt idx="1728">
                  <c:v>31279.25</c:v>
                </c:pt>
                <c:pt idx="1729">
                  <c:v>970</c:v>
                </c:pt>
                <c:pt idx="1730">
                  <c:v>935.8125</c:v>
                </c:pt>
                <c:pt idx="1731">
                  <c:v>899.6875</c:v>
                </c:pt>
                <c:pt idx="1732">
                  <c:v>865.3125</c:v>
                </c:pt>
                <c:pt idx="1733">
                  <c:v>828.0625</c:v>
                </c:pt>
                <c:pt idx="1734">
                  <c:v>790.5</c:v>
                </c:pt>
                <c:pt idx="1735">
                  <c:v>755.0625</c:v>
                </c:pt>
                <c:pt idx="1736">
                  <c:v>713.75</c:v>
                </c:pt>
                <c:pt idx="1737">
                  <c:v>676.3125</c:v>
                </c:pt>
                <c:pt idx="1738">
                  <c:v>639.25</c:v>
                </c:pt>
                <c:pt idx="1739">
                  <c:v>601.875</c:v>
                </c:pt>
                <c:pt idx="1740">
                  <c:v>569.25</c:v>
                </c:pt>
                <c:pt idx="1741">
                  <c:v>529.6875</c:v>
                </c:pt>
                <c:pt idx="1742">
                  <c:v>491</c:v>
                </c:pt>
                <c:pt idx="1743">
                  <c:v>455.25</c:v>
                </c:pt>
                <c:pt idx="1744">
                  <c:v>418.75</c:v>
                </c:pt>
                <c:pt idx="1745">
                  <c:v>384.125</c:v>
                </c:pt>
                <c:pt idx="1746">
                  <c:v>351.625</c:v>
                </c:pt>
                <c:pt idx="1747">
                  <c:v>313.5</c:v>
                </c:pt>
                <c:pt idx="1748">
                  <c:v>31700.1875</c:v>
                </c:pt>
                <c:pt idx="1749">
                  <c:v>990.3125</c:v>
                </c:pt>
                <c:pt idx="1750">
                  <c:v>954.6875</c:v>
                </c:pt>
                <c:pt idx="1751">
                  <c:v>917.5625</c:v>
                </c:pt>
                <c:pt idx="1752">
                  <c:v>881.0625</c:v>
                </c:pt>
                <c:pt idx="1753">
                  <c:v>849.125</c:v>
                </c:pt>
                <c:pt idx="1754">
                  <c:v>814.75</c:v>
                </c:pt>
                <c:pt idx="1755">
                  <c:v>778.3125</c:v>
                </c:pt>
                <c:pt idx="1756">
                  <c:v>742.1875</c:v>
                </c:pt>
                <c:pt idx="1757">
                  <c:v>703.6875</c:v>
                </c:pt>
                <c:pt idx="1758">
                  <c:v>672.3125</c:v>
                </c:pt>
                <c:pt idx="1759">
                  <c:v>638.9375</c:v>
                </c:pt>
                <c:pt idx="1760">
                  <c:v>602.5</c:v>
                </c:pt>
                <c:pt idx="1761">
                  <c:v>564.4375</c:v>
                </c:pt>
                <c:pt idx="1762">
                  <c:v>530.75</c:v>
                </c:pt>
                <c:pt idx="1763">
                  <c:v>492.9375</c:v>
                </c:pt>
                <c:pt idx="1764">
                  <c:v>458.6875</c:v>
                </c:pt>
                <c:pt idx="1765">
                  <c:v>423.8125</c:v>
                </c:pt>
                <c:pt idx="1766">
                  <c:v>389.6875</c:v>
                </c:pt>
                <c:pt idx="1767">
                  <c:v>351.9375</c:v>
                </c:pt>
                <c:pt idx="1768">
                  <c:v>316.3125</c:v>
                </c:pt>
                <c:pt idx="1769">
                  <c:v>30739.0625</c:v>
                </c:pt>
                <c:pt idx="1770">
                  <c:v>963.3125</c:v>
                </c:pt>
                <c:pt idx="1771">
                  <c:v>923.6875</c:v>
                </c:pt>
                <c:pt idx="1772">
                  <c:v>890.0625</c:v>
                </c:pt>
                <c:pt idx="1773">
                  <c:v>857.0625</c:v>
                </c:pt>
                <c:pt idx="1774">
                  <c:v>822.4375</c:v>
                </c:pt>
                <c:pt idx="1775">
                  <c:v>784.5</c:v>
                </c:pt>
                <c:pt idx="1776">
                  <c:v>748</c:v>
                </c:pt>
                <c:pt idx="1777">
                  <c:v>712.75</c:v>
                </c:pt>
                <c:pt idx="1778">
                  <c:v>676.6875</c:v>
                </c:pt>
                <c:pt idx="1779">
                  <c:v>639.125</c:v>
                </c:pt>
                <c:pt idx="1780">
                  <c:v>600.5</c:v>
                </c:pt>
                <c:pt idx="1781">
                  <c:v>563.75</c:v>
                </c:pt>
                <c:pt idx="1782">
                  <c:v>530.875</c:v>
                </c:pt>
                <c:pt idx="1783">
                  <c:v>496.4375</c:v>
                </c:pt>
                <c:pt idx="1784">
                  <c:v>460.1875</c:v>
                </c:pt>
                <c:pt idx="1785">
                  <c:v>425.875</c:v>
                </c:pt>
                <c:pt idx="1786">
                  <c:v>392.5</c:v>
                </c:pt>
                <c:pt idx="1787">
                  <c:v>360.5</c:v>
                </c:pt>
                <c:pt idx="1788">
                  <c:v>324.8125</c:v>
                </c:pt>
                <c:pt idx="1789">
                  <c:v>31495.5625</c:v>
                </c:pt>
                <c:pt idx="1790">
                  <c:v>985.4375</c:v>
                </c:pt>
                <c:pt idx="1791">
                  <c:v>950.875</c:v>
                </c:pt>
                <c:pt idx="1792">
                  <c:v>918.8125</c:v>
                </c:pt>
                <c:pt idx="1793">
                  <c:v>884.25</c:v>
                </c:pt>
                <c:pt idx="1794">
                  <c:v>849.9375</c:v>
                </c:pt>
                <c:pt idx="1795">
                  <c:v>814.625</c:v>
                </c:pt>
                <c:pt idx="1796">
                  <c:v>777.9375</c:v>
                </c:pt>
                <c:pt idx="1797">
                  <c:v>738.875</c:v>
                </c:pt>
                <c:pt idx="1798">
                  <c:v>703.625</c:v>
                </c:pt>
                <c:pt idx="1799">
                  <c:v>668.75</c:v>
                </c:pt>
                <c:pt idx="1800">
                  <c:v>631.6875</c:v>
                </c:pt>
                <c:pt idx="1801">
                  <c:v>593.5</c:v>
                </c:pt>
                <c:pt idx="1802">
                  <c:v>556.9375</c:v>
                </c:pt>
                <c:pt idx="1803">
                  <c:v>519.8125</c:v>
                </c:pt>
                <c:pt idx="1804">
                  <c:v>486.875</c:v>
                </c:pt>
                <c:pt idx="1805">
                  <c:v>447.9375</c:v>
                </c:pt>
                <c:pt idx="1806">
                  <c:v>412.5625</c:v>
                </c:pt>
                <c:pt idx="1807">
                  <c:v>375.8125</c:v>
                </c:pt>
                <c:pt idx="1808">
                  <c:v>338.8125</c:v>
                </c:pt>
                <c:pt idx="1809">
                  <c:v>30255.4375</c:v>
                </c:pt>
                <c:pt idx="1810">
                  <c:v>978.6875</c:v>
                </c:pt>
                <c:pt idx="1811">
                  <c:v>941.875</c:v>
                </c:pt>
                <c:pt idx="1812">
                  <c:v>908.25</c:v>
                </c:pt>
                <c:pt idx="1813">
                  <c:v>871.25</c:v>
                </c:pt>
                <c:pt idx="1814">
                  <c:v>835.9375</c:v>
                </c:pt>
                <c:pt idx="1815">
                  <c:v>802.0625</c:v>
                </c:pt>
                <c:pt idx="1816">
                  <c:v>768.5</c:v>
                </c:pt>
                <c:pt idx="1817">
                  <c:v>734.0625</c:v>
                </c:pt>
                <c:pt idx="1818">
                  <c:v>696.625</c:v>
                </c:pt>
                <c:pt idx="1819">
                  <c:v>660.4375</c:v>
                </c:pt>
                <c:pt idx="1820">
                  <c:v>622.125</c:v>
                </c:pt>
                <c:pt idx="1821">
                  <c:v>584.1875</c:v>
                </c:pt>
                <c:pt idx="1822">
                  <c:v>546.5</c:v>
                </c:pt>
                <c:pt idx="1823">
                  <c:v>512</c:v>
                </c:pt>
                <c:pt idx="1824">
                  <c:v>475.875</c:v>
                </c:pt>
                <c:pt idx="1825">
                  <c:v>438.5</c:v>
                </c:pt>
                <c:pt idx="1826">
                  <c:v>409.625</c:v>
                </c:pt>
              </c:numCache>
            </c:numRef>
          </c:val>
          <c:smooth val="0"/>
          <c:extLst>
            <c:ext xmlns:c16="http://schemas.microsoft.com/office/drawing/2014/chart" uri="{C3380CC4-5D6E-409C-BE32-E72D297353CC}">
              <c16:uniqueId val="{00000000-1688-41AB-8752-A49B0AD2308D}"/>
            </c:ext>
          </c:extLst>
        </c:ser>
        <c:dLbls>
          <c:showLegendKey val="0"/>
          <c:showVal val="0"/>
          <c:showCatName val="0"/>
          <c:showSerName val="0"/>
          <c:showPercent val="0"/>
          <c:showBubbleSize val="0"/>
        </c:dLbls>
        <c:smooth val="0"/>
        <c:axId val="424535392"/>
        <c:axId val="424550784"/>
      </c:lineChart>
      <c:dateAx>
        <c:axId val="42453539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0784"/>
        <c:crosses val="autoZero"/>
        <c:auto val="1"/>
        <c:lblOffset val="100"/>
        <c:baseTimeUnit val="days"/>
      </c:dateAx>
      <c:valAx>
        <c:axId val="42455078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3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Counterfactual'!$E$1</c:f>
              <c:strCache>
                <c:ptCount val="1"/>
                <c:pt idx="0">
                  <c:v>Inventory Level</c:v>
                </c:pt>
              </c:strCache>
            </c:strRef>
          </c:tx>
          <c:spPr>
            <a:ln w="28575" cap="rnd">
              <a:solidFill>
                <a:schemeClr val="accent1"/>
              </a:solidFill>
              <a:round/>
            </a:ln>
            <a:effectLst/>
          </c:spPr>
          <c:marker>
            <c:symbol val="none"/>
          </c:marker>
          <c:cat>
            <c:numRef>
              <c:f>'Fashring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Counterfactual'!$E$2:$E$1828</c:f>
              <c:numCache>
                <c:formatCode>0</c:formatCode>
                <c:ptCount val="1827"/>
                <c:pt idx="0">
                  <c:v>14017</c:v>
                </c:pt>
                <c:pt idx="1">
                  <c:v>13417</c:v>
                </c:pt>
                <c:pt idx="2">
                  <c:v>12822</c:v>
                </c:pt>
                <c:pt idx="3">
                  <c:v>12278</c:v>
                </c:pt>
                <c:pt idx="4">
                  <c:v>11749</c:v>
                </c:pt>
                <c:pt idx="5">
                  <c:v>11200</c:v>
                </c:pt>
                <c:pt idx="6">
                  <c:v>10689</c:v>
                </c:pt>
                <c:pt idx="7">
                  <c:v>10105</c:v>
                </c:pt>
                <c:pt idx="8">
                  <c:v>9493</c:v>
                </c:pt>
                <c:pt idx="9">
                  <c:v>8917</c:v>
                </c:pt>
                <c:pt idx="10">
                  <c:v>8332</c:v>
                </c:pt>
                <c:pt idx="11">
                  <c:v>7783</c:v>
                </c:pt>
                <c:pt idx="12">
                  <c:v>7254</c:v>
                </c:pt>
                <c:pt idx="13">
                  <c:v>6608</c:v>
                </c:pt>
                <c:pt idx="14">
                  <c:v>6081</c:v>
                </c:pt>
                <c:pt idx="15">
                  <c:v>5486</c:v>
                </c:pt>
                <c:pt idx="16">
                  <c:v>4903</c:v>
                </c:pt>
                <c:pt idx="17">
                  <c:v>4276</c:v>
                </c:pt>
                <c:pt idx="18">
                  <c:v>3676</c:v>
                </c:pt>
                <c:pt idx="19">
                  <c:v>3092</c:v>
                </c:pt>
                <c:pt idx="20">
                  <c:v>2475</c:v>
                </c:pt>
                <c:pt idx="21">
                  <c:v>1855</c:v>
                </c:pt>
                <c:pt idx="22">
                  <c:v>1270</c:v>
                </c:pt>
                <c:pt idx="23">
                  <c:v>5005.1500312299531</c:v>
                </c:pt>
                <c:pt idx="24">
                  <c:v>4405.1500312299531</c:v>
                </c:pt>
                <c:pt idx="25">
                  <c:v>3811.1500312299531</c:v>
                </c:pt>
                <c:pt idx="26">
                  <c:v>3197.1500312299531</c:v>
                </c:pt>
                <c:pt idx="27">
                  <c:v>2659.1500312299531</c:v>
                </c:pt>
                <c:pt idx="28">
                  <c:v>2008.1500312299531</c:v>
                </c:pt>
                <c:pt idx="29">
                  <c:v>1434.1500312299531</c:v>
                </c:pt>
                <c:pt idx="30">
                  <c:v>826.15003122995313</c:v>
                </c:pt>
                <c:pt idx="31">
                  <c:v>4503.3000624599063</c:v>
                </c:pt>
                <c:pt idx="32">
                  <c:v>3967.3000624599063</c:v>
                </c:pt>
                <c:pt idx="33">
                  <c:v>3348.3000624599063</c:v>
                </c:pt>
                <c:pt idx="34">
                  <c:v>2693.3000624599063</c:v>
                </c:pt>
                <c:pt idx="35">
                  <c:v>2104.3000624599063</c:v>
                </c:pt>
                <c:pt idx="36">
                  <c:v>1564.3000624599063</c:v>
                </c:pt>
                <c:pt idx="37">
                  <c:v>965.30006245990626</c:v>
                </c:pt>
                <c:pt idx="38">
                  <c:v>4648.4500936898594</c:v>
                </c:pt>
                <c:pt idx="39">
                  <c:v>4054.4500936898594</c:v>
                </c:pt>
                <c:pt idx="40">
                  <c:v>3543.4500936898594</c:v>
                </c:pt>
                <c:pt idx="41">
                  <c:v>2985.4500936898594</c:v>
                </c:pt>
                <c:pt idx="42">
                  <c:v>2380.4500936898594</c:v>
                </c:pt>
                <c:pt idx="43">
                  <c:v>1806.4500936898594</c:v>
                </c:pt>
                <c:pt idx="44">
                  <c:v>1169.4500936898594</c:v>
                </c:pt>
                <c:pt idx="45">
                  <c:v>4854.6001249198125</c:v>
                </c:pt>
                <c:pt idx="46">
                  <c:v>4227.6001249198125</c:v>
                </c:pt>
                <c:pt idx="47">
                  <c:v>3650.6001249198125</c:v>
                </c:pt>
                <c:pt idx="48">
                  <c:v>3068.6001249198125</c:v>
                </c:pt>
                <c:pt idx="49">
                  <c:v>2532.6001249198125</c:v>
                </c:pt>
                <c:pt idx="50">
                  <c:v>1988.6001249198125</c:v>
                </c:pt>
                <c:pt idx="51">
                  <c:v>1486.6001249198125</c:v>
                </c:pt>
                <c:pt idx="52">
                  <c:v>843.60012491981252</c:v>
                </c:pt>
                <c:pt idx="53">
                  <c:v>4523.7501561497656</c:v>
                </c:pt>
                <c:pt idx="54">
                  <c:v>3985.7501561497656</c:v>
                </c:pt>
                <c:pt idx="55">
                  <c:v>3382.7501561497656</c:v>
                </c:pt>
                <c:pt idx="56">
                  <c:v>2787.7501561497656</c:v>
                </c:pt>
                <c:pt idx="57">
                  <c:v>2230.7501561497656</c:v>
                </c:pt>
                <c:pt idx="58">
                  <c:v>1679.7501561497656</c:v>
                </c:pt>
                <c:pt idx="59">
                  <c:v>1125.7501561497656</c:v>
                </c:pt>
                <c:pt idx="60">
                  <c:v>4867.9001873797188</c:v>
                </c:pt>
                <c:pt idx="61">
                  <c:v>4262.9001873797188</c:v>
                </c:pt>
                <c:pt idx="62">
                  <c:v>3657.9001873797188</c:v>
                </c:pt>
                <c:pt idx="63">
                  <c:v>3057.9001873797188</c:v>
                </c:pt>
                <c:pt idx="64">
                  <c:v>2505.9001873797188</c:v>
                </c:pt>
                <c:pt idx="65">
                  <c:v>1907.9001873797188</c:v>
                </c:pt>
                <c:pt idx="66">
                  <c:v>1308.9001873797188</c:v>
                </c:pt>
                <c:pt idx="67">
                  <c:v>770.90018737971877</c:v>
                </c:pt>
                <c:pt idx="68">
                  <c:v>4501.0502186096719</c:v>
                </c:pt>
                <c:pt idx="69">
                  <c:v>3980.0502186096719</c:v>
                </c:pt>
                <c:pt idx="70">
                  <c:v>3392.0502186096719</c:v>
                </c:pt>
                <c:pt idx="71">
                  <c:v>2825.0502186096719</c:v>
                </c:pt>
                <c:pt idx="72">
                  <c:v>2286.0502186096719</c:v>
                </c:pt>
                <c:pt idx="73">
                  <c:v>1686.0502186096719</c:v>
                </c:pt>
                <c:pt idx="74">
                  <c:v>1123.0502186096719</c:v>
                </c:pt>
                <c:pt idx="75">
                  <c:v>4773.200249839625</c:v>
                </c:pt>
                <c:pt idx="76">
                  <c:v>4172.200249839625</c:v>
                </c:pt>
                <c:pt idx="77">
                  <c:v>3630.200249839625</c:v>
                </c:pt>
                <c:pt idx="78">
                  <c:v>3044.200249839625</c:v>
                </c:pt>
                <c:pt idx="79">
                  <c:v>2461.200249839625</c:v>
                </c:pt>
                <c:pt idx="80">
                  <c:v>1871.200249839625</c:v>
                </c:pt>
                <c:pt idx="81">
                  <c:v>1311.200249839625</c:v>
                </c:pt>
                <c:pt idx="82">
                  <c:v>720.20024983962503</c:v>
                </c:pt>
                <c:pt idx="83">
                  <c:v>4480.3502810695782</c:v>
                </c:pt>
                <c:pt idx="84">
                  <c:v>3862.3502810695782</c:v>
                </c:pt>
                <c:pt idx="85">
                  <c:v>3302.3502810695782</c:v>
                </c:pt>
                <c:pt idx="86">
                  <c:v>2735.3502810695782</c:v>
                </c:pt>
                <c:pt idx="87">
                  <c:v>2109.3502810695782</c:v>
                </c:pt>
                <c:pt idx="88">
                  <c:v>1549.3502810695782</c:v>
                </c:pt>
                <c:pt idx="89">
                  <c:v>980.35028106957816</c:v>
                </c:pt>
                <c:pt idx="90">
                  <c:v>4669.5003122995313</c:v>
                </c:pt>
                <c:pt idx="91">
                  <c:v>4108.5003122995313</c:v>
                </c:pt>
                <c:pt idx="92">
                  <c:v>3546.5003122995313</c:v>
                </c:pt>
                <c:pt idx="93">
                  <c:v>3047.5003122995313</c:v>
                </c:pt>
                <c:pt idx="94">
                  <c:v>2454.5003122995313</c:v>
                </c:pt>
                <c:pt idx="95">
                  <c:v>1891.5003122995313</c:v>
                </c:pt>
                <c:pt idx="96">
                  <c:v>1289.5003122995313</c:v>
                </c:pt>
                <c:pt idx="97">
                  <c:v>657.50031229953129</c:v>
                </c:pt>
                <c:pt idx="98">
                  <c:v>4287.6503435294844</c:v>
                </c:pt>
                <c:pt idx="99">
                  <c:v>3677.6503435294844</c:v>
                </c:pt>
                <c:pt idx="100">
                  <c:v>3126.6503435294844</c:v>
                </c:pt>
                <c:pt idx="101">
                  <c:v>2612.6503435294844</c:v>
                </c:pt>
                <c:pt idx="102">
                  <c:v>2107.6503435294844</c:v>
                </c:pt>
                <c:pt idx="103">
                  <c:v>1425.6503435294844</c:v>
                </c:pt>
                <c:pt idx="104">
                  <c:v>944.65034352948442</c:v>
                </c:pt>
                <c:pt idx="105">
                  <c:v>4671.8003747594375</c:v>
                </c:pt>
                <c:pt idx="106">
                  <c:v>4058.8003747594375</c:v>
                </c:pt>
                <c:pt idx="107">
                  <c:v>3466.8003747594375</c:v>
                </c:pt>
                <c:pt idx="108">
                  <c:v>2925.8003747594375</c:v>
                </c:pt>
                <c:pt idx="109">
                  <c:v>2331.8003747594375</c:v>
                </c:pt>
                <c:pt idx="110">
                  <c:v>1706.8003747594375</c:v>
                </c:pt>
                <c:pt idx="111">
                  <c:v>1104.8003747594375</c:v>
                </c:pt>
                <c:pt idx="112">
                  <c:v>4859.9504059893907</c:v>
                </c:pt>
                <c:pt idx="113">
                  <c:v>4313.9504059893907</c:v>
                </c:pt>
                <c:pt idx="114">
                  <c:v>3725.9504059893907</c:v>
                </c:pt>
                <c:pt idx="115">
                  <c:v>3126.9504059893907</c:v>
                </c:pt>
                <c:pt idx="116">
                  <c:v>2586.9504059893907</c:v>
                </c:pt>
                <c:pt idx="117">
                  <c:v>2058.9504059893907</c:v>
                </c:pt>
                <c:pt idx="118">
                  <c:v>1529.9504059893907</c:v>
                </c:pt>
                <c:pt idx="119">
                  <c:v>945.95040598939067</c:v>
                </c:pt>
                <c:pt idx="120">
                  <c:v>4620.1004372193438</c:v>
                </c:pt>
                <c:pt idx="121">
                  <c:v>4047.1004372193438</c:v>
                </c:pt>
                <c:pt idx="122">
                  <c:v>3501.1004372193438</c:v>
                </c:pt>
                <c:pt idx="123">
                  <c:v>2854.1004372193438</c:v>
                </c:pt>
                <c:pt idx="124">
                  <c:v>2348.1004372193438</c:v>
                </c:pt>
                <c:pt idx="125">
                  <c:v>1787.1004372193438</c:v>
                </c:pt>
                <c:pt idx="126">
                  <c:v>1231.1004372193438</c:v>
                </c:pt>
                <c:pt idx="127">
                  <c:v>4942.2504684492969</c:v>
                </c:pt>
                <c:pt idx="128">
                  <c:v>4336.2504684492969</c:v>
                </c:pt>
                <c:pt idx="129">
                  <c:v>3802.2504684492969</c:v>
                </c:pt>
                <c:pt idx="130">
                  <c:v>3226.2504684492969</c:v>
                </c:pt>
                <c:pt idx="131">
                  <c:v>2673.2504684492969</c:v>
                </c:pt>
                <c:pt idx="132">
                  <c:v>2120.2504684492969</c:v>
                </c:pt>
                <c:pt idx="133">
                  <c:v>1490.2504684492969</c:v>
                </c:pt>
                <c:pt idx="134">
                  <c:v>863.25046844929693</c:v>
                </c:pt>
                <c:pt idx="135">
                  <c:v>4550.4004996792501</c:v>
                </c:pt>
                <c:pt idx="136">
                  <c:v>4008.4004996792501</c:v>
                </c:pt>
                <c:pt idx="137">
                  <c:v>3317.4004996792501</c:v>
                </c:pt>
                <c:pt idx="138">
                  <c:v>2874.4004996792501</c:v>
                </c:pt>
                <c:pt idx="139">
                  <c:v>2335.4004996792501</c:v>
                </c:pt>
                <c:pt idx="140">
                  <c:v>1791.4004996792501</c:v>
                </c:pt>
                <c:pt idx="141">
                  <c:v>1246.4004996792501</c:v>
                </c:pt>
                <c:pt idx="142">
                  <c:v>4928.5505309092032</c:v>
                </c:pt>
                <c:pt idx="143">
                  <c:v>4363.5505309092032</c:v>
                </c:pt>
                <c:pt idx="144">
                  <c:v>3730.5505309092032</c:v>
                </c:pt>
                <c:pt idx="145">
                  <c:v>3133.5505309092032</c:v>
                </c:pt>
                <c:pt idx="146">
                  <c:v>2595.5505309092032</c:v>
                </c:pt>
                <c:pt idx="147">
                  <c:v>2018.5505309092032</c:v>
                </c:pt>
                <c:pt idx="148">
                  <c:v>1372.5505309092032</c:v>
                </c:pt>
                <c:pt idx="149">
                  <c:v>839.55053090920319</c:v>
                </c:pt>
                <c:pt idx="150">
                  <c:v>4594.7005621391563</c:v>
                </c:pt>
                <c:pt idx="151">
                  <c:v>4073.7005621391563</c:v>
                </c:pt>
                <c:pt idx="152">
                  <c:v>3469.7005621391563</c:v>
                </c:pt>
                <c:pt idx="153">
                  <c:v>2933.7005621391563</c:v>
                </c:pt>
                <c:pt idx="154">
                  <c:v>2393.7005621391563</c:v>
                </c:pt>
                <c:pt idx="155">
                  <c:v>1782.7005621391563</c:v>
                </c:pt>
                <c:pt idx="156">
                  <c:v>1206.7005621391563</c:v>
                </c:pt>
                <c:pt idx="157">
                  <c:v>4936.8505933691094</c:v>
                </c:pt>
                <c:pt idx="158">
                  <c:v>4349.8505933691094</c:v>
                </c:pt>
                <c:pt idx="159">
                  <c:v>3846.8505933691094</c:v>
                </c:pt>
                <c:pt idx="160">
                  <c:v>3275.8505933691094</c:v>
                </c:pt>
                <c:pt idx="161">
                  <c:v>2724.8505933691094</c:v>
                </c:pt>
                <c:pt idx="162">
                  <c:v>2129.8505933691094</c:v>
                </c:pt>
                <c:pt idx="163">
                  <c:v>1585.8505933691094</c:v>
                </c:pt>
                <c:pt idx="164">
                  <c:v>1005.8505933691094</c:v>
                </c:pt>
                <c:pt idx="165">
                  <c:v>4717.0006245990626</c:v>
                </c:pt>
                <c:pt idx="166">
                  <c:v>4212.0006245990626</c:v>
                </c:pt>
                <c:pt idx="167">
                  <c:v>3671.0006245990626</c:v>
                </c:pt>
                <c:pt idx="168">
                  <c:v>3058.0006245990626</c:v>
                </c:pt>
                <c:pt idx="169">
                  <c:v>2507.0006245990626</c:v>
                </c:pt>
                <c:pt idx="170">
                  <c:v>1980.0006245990626</c:v>
                </c:pt>
                <c:pt idx="171">
                  <c:v>1130.0006245990626</c:v>
                </c:pt>
                <c:pt idx="172">
                  <c:v>5633.4931669060816</c:v>
                </c:pt>
                <c:pt idx="173">
                  <c:v>4758.4931669060816</c:v>
                </c:pt>
                <c:pt idx="174">
                  <c:v>3878.4931669060816</c:v>
                </c:pt>
                <c:pt idx="175">
                  <c:v>2968.4931669060816</c:v>
                </c:pt>
                <c:pt idx="176">
                  <c:v>2111.4931669060816</c:v>
                </c:pt>
                <c:pt idx="177">
                  <c:v>1232.4931669060816</c:v>
                </c:pt>
                <c:pt idx="178">
                  <c:v>5608.9857092131006</c:v>
                </c:pt>
                <c:pt idx="179">
                  <c:v>4745.9857092131006</c:v>
                </c:pt>
                <c:pt idx="180">
                  <c:v>3931.9857092131006</c:v>
                </c:pt>
                <c:pt idx="181">
                  <c:v>3045.9857092131006</c:v>
                </c:pt>
                <c:pt idx="182">
                  <c:v>2185.9857092131006</c:v>
                </c:pt>
                <c:pt idx="183">
                  <c:v>1270.9857092131006</c:v>
                </c:pt>
                <c:pt idx="184">
                  <c:v>5671.4782515201196</c:v>
                </c:pt>
                <c:pt idx="185">
                  <c:v>4799.4782515201196</c:v>
                </c:pt>
                <c:pt idx="186">
                  <c:v>3904.4782515201196</c:v>
                </c:pt>
                <c:pt idx="187">
                  <c:v>2986.4782515201196</c:v>
                </c:pt>
                <c:pt idx="188">
                  <c:v>2049.4782515201196</c:v>
                </c:pt>
                <c:pt idx="189">
                  <c:v>1162.4782515201196</c:v>
                </c:pt>
                <c:pt idx="190">
                  <c:v>5575.9707938271386</c:v>
                </c:pt>
                <c:pt idx="191">
                  <c:v>4722.9707938271386</c:v>
                </c:pt>
                <c:pt idx="192">
                  <c:v>3822.9707938271386</c:v>
                </c:pt>
                <c:pt idx="193">
                  <c:v>2920.9707938271386</c:v>
                </c:pt>
                <c:pt idx="194">
                  <c:v>2065.9707938271386</c:v>
                </c:pt>
                <c:pt idx="195">
                  <c:v>1178.9707938271386</c:v>
                </c:pt>
                <c:pt idx="196">
                  <c:v>5625.4633361341575</c:v>
                </c:pt>
                <c:pt idx="197">
                  <c:v>4762.4633361341575</c:v>
                </c:pt>
                <c:pt idx="198">
                  <c:v>3909.4633361341575</c:v>
                </c:pt>
                <c:pt idx="199">
                  <c:v>3097.4633361341575</c:v>
                </c:pt>
                <c:pt idx="200">
                  <c:v>2198.4633361341575</c:v>
                </c:pt>
                <c:pt idx="201">
                  <c:v>1319.4633361341575</c:v>
                </c:pt>
                <c:pt idx="202">
                  <c:v>5778.9558784411765</c:v>
                </c:pt>
                <c:pt idx="203">
                  <c:v>4888.9558784411765</c:v>
                </c:pt>
                <c:pt idx="204">
                  <c:v>4006.9558784411765</c:v>
                </c:pt>
                <c:pt idx="205">
                  <c:v>3155.9558784411765</c:v>
                </c:pt>
                <c:pt idx="206">
                  <c:v>2182.9558784411765</c:v>
                </c:pt>
                <c:pt idx="207">
                  <c:v>1285.9558784411765</c:v>
                </c:pt>
                <c:pt idx="208">
                  <c:v>5645.4484207481955</c:v>
                </c:pt>
                <c:pt idx="209">
                  <c:v>4764.4484207481955</c:v>
                </c:pt>
                <c:pt idx="210">
                  <c:v>3873.4484207481955</c:v>
                </c:pt>
                <c:pt idx="211">
                  <c:v>3005.4484207481955</c:v>
                </c:pt>
                <c:pt idx="212">
                  <c:v>2127.4484207481955</c:v>
                </c:pt>
                <c:pt idx="213">
                  <c:v>1257.4484207481955</c:v>
                </c:pt>
                <c:pt idx="214">
                  <c:v>5704.9409630552145</c:v>
                </c:pt>
                <c:pt idx="215">
                  <c:v>4833.9409630552145</c:v>
                </c:pt>
                <c:pt idx="216">
                  <c:v>3979.9409630552145</c:v>
                </c:pt>
                <c:pt idx="217">
                  <c:v>3097.9409630552145</c:v>
                </c:pt>
                <c:pt idx="218">
                  <c:v>2213.9409630552145</c:v>
                </c:pt>
                <c:pt idx="219">
                  <c:v>1310.9409630552145</c:v>
                </c:pt>
                <c:pt idx="220">
                  <c:v>5730.4335053622335</c:v>
                </c:pt>
                <c:pt idx="221">
                  <c:v>4839.4335053622335</c:v>
                </c:pt>
                <c:pt idx="222">
                  <c:v>3925.4335053622335</c:v>
                </c:pt>
                <c:pt idx="223">
                  <c:v>3011.4335053622335</c:v>
                </c:pt>
                <c:pt idx="224">
                  <c:v>2095.4335053622335</c:v>
                </c:pt>
                <c:pt idx="225">
                  <c:v>1221.4335053622335</c:v>
                </c:pt>
                <c:pt idx="226">
                  <c:v>5640.9260476692525</c:v>
                </c:pt>
                <c:pt idx="227">
                  <c:v>4773.9260476692525</c:v>
                </c:pt>
                <c:pt idx="228">
                  <c:v>3897.9260476692525</c:v>
                </c:pt>
                <c:pt idx="229">
                  <c:v>3032.9260476692525</c:v>
                </c:pt>
                <c:pt idx="230">
                  <c:v>2235.9260476692525</c:v>
                </c:pt>
                <c:pt idx="231">
                  <c:v>1352.9260476692525</c:v>
                </c:pt>
                <c:pt idx="232">
                  <c:v>5821.4185899762715</c:v>
                </c:pt>
                <c:pt idx="233">
                  <c:v>4967.4185899762715</c:v>
                </c:pt>
                <c:pt idx="234">
                  <c:v>4149.4185899762715</c:v>
                </c:pt>
                <c:pt idx="235">
                  <c:v>3258.4185899762715</c:v>
                </c:pt>
                <c:pt idx="236">
                  <c:v>2404.4185899762715</c:v>
                </c:pt>
                <c:pt idx="237">
                  <c:v>1519.4185899762715</c:v>
                </c:pt>
                <c:pt idx="238">
                  <c:v>5925.9111322832905</c:v>
                </c:pt>
                <c:pt idx="239">
                  <c:v>5019.9111322832905</c:v>
                </c:pt>
                <c:pt idx="240">
                  <c:v>4125.9111322832905</c:v>
                </c:pt>
                <c:pt idx="241">
                  <c:v>3261.9111322832905</c:v>
                </c:pt>
                <c:pt idx="242">
                  <c:v>2397.9111322832905</c:v>
                </c:pt>
                <c:pt idx="243">
                  <c:v>1549.9111322832905</c:v>
                </c:pt>
                <c:pt idx="244">
                  <c:v>5983.4036745903095</c:v>
                </c:pt>
                <c:pt idx="245">
                  <c:v>5083.4036745903095</c:v>
                </c:pt>
                <c:pt idx="246">
                  <c:v>4284.4036745903095</c:v>
                </c:pt>
                <c:pt idx="247">
                  <c:v>3369.4036745903095</c:v>
                </c:pt>
                <c:pt idx="248">
                  <c:v>2499.4036745903095</c:v>
                </c:pt>
                <c:pt idx="249">
                  <c:v>1602.4036745903095</c:v>
                </c:pt>
                <c:pt idx="250">
                  <c:v>5950.8962168973285</c:v>
                </c:pt>
                <c:pt idx="251">
                  <c:v>5075.8962168973285</c:v>
                </c:pt>
                <c:pt idx="252">
                  <c:v>4224.8962168973285</c:v>
                </c:pt>
                <c:pt idx="253">
                  <c:v>3365.8962168973285</c:v>
                </c:pt>
                <c:pt idx="254">
                  <c:v>2470.8962168973285</c:v>
                </c:pt>
                <c:pt idx="255">
                  <c:v>1646.8962168973285</c:v>
                </c:pt>
                <c:pt idx="256">
                  <c:v>6085.3887592043475</c:v>
                </c:pt>
                <c:pt idx="257">
                  <c:v>5196.3887592043475</c:v>
                </c:pt>
                <c:pt idx="258">
                  <c:v>4341.3887592043475</c:v>
                </c:pt>
                <c:pt idx="259">
                  <c:v>3433.3887592043475</c:v>
                </c:pt>
                <c:pt idx="260">
                  <c:v>2613.3887592043475</c:v>
                </c:pt>
                <c:pt idx="261">
                  <c:v>1658.3887592043475</c:v>
                </c:pt>
                <c:pt idx="262">
                  <c:v>6110.8813015113665</c:v>
                </c:pt>
                <c:pt idx="263">
                  <c:v>5234.8813015113665</c:v>
                </c:pt>
                <c:pt idx="264">
                  <c:v>4356.8813015113665</c:v>
                </c:pt>
                <c:pt idx="265">
                  <c:v>3526.8813015113665</c:v>
                </c:pt>
                <c:pt idx="266">
                  <c:v>2641.8813015113665</c:v>
                </c:pt>
                <c:pt idx="267">
                  <c:v>1780.8813015113665</c:v>
                </c:pt>
                <c:pt idx="268">
                  <c:v>1157.8813015113665</c:v>
                </c:pt>
                <c:pt idx="269">
                  <c:v>4909.0313327413196</c:v>
                </c:pt>
                <c:pt idx="270">
                  <c:v>4338.0313327413196</c:v>
                </c:pt>
                <c:pt idx="271">
                  <c:v>3701.0313327413196</c:v>
                </c:pt>
                <c:pt idx="272">
                  <c:v>3194.0313327413196</c:v>
                </c:pt>
                <c:pt idx="273">
                  <c:v>2654.0313327413196</c:v>
                </c:pt>
                <c:pt idx="274">
                  <c:v>2149.0313327413196</c:v>
                </c:pt>
                <c:pt idx="275">
                  <c:v>1608.0313327413196</c:v>
                </c:pt>
                <c:pt idx="276">
                  <c:v>1078.0313327413196</c:v>
                </c:pt>
                <c:pt idx="277">
                  <c:v>4736.1813639712727</c:v>
                </c:pt>
                <c:pt idx="278">
                  <c:v>4168.1813639712727</c:v>
                </c:pt>
                <c:pt idx="279">
                  <c:v>3595.1813639712727</c:v>
                </c:pt>
                <c:pt idx="280">
                  <c:v>3029.1813639712727</c:v>
                </c:pt>
                <c:pt idx="281">
                  <c:v>2475.1813639712727</c:v>
                </c:pt>
                <c:pt idx="282">
                  <c:v>1884.1813639712727</c:v>
                </c:pt>
                <c:pt idx="283">
                  <c:v>1330.1813639712727</c:v>
                </c:pt>
                <c:pt idx="284">
                  <c:v>814.18136397127273</c:v>
                </c:pt>
                <c:pt idx="285">
                  <c:v>4561.3313952012259</c:v>
                </c:pt>
                <c:pt idx="286">
                  <c:v>3913.3313952012259</c:v>
                </c:pt>
                <c:pt idx="287">
                  <c:v>3284.3313952012259</c:v>
                </c:pt>
                <c:pt idx="288">
                  <c:v>2819.3313952012259</c:v>
                </c:pt>
                <c:pt idx="289">
                  <c:v>2252.3313952012259</c:v>
                </c:pt>
                <c:pt idx="290">
                  <c:v>1687.3313952012259</c:v>
                </c:pt>
                <c:pt idx="291">
                  <c:v>1102.3313952012259</c:v>
                </c:pt>
                <c:pt idx="292">
                  <c:v>4845.481426431179</c:v>
                </c:pt>
                <c:pt idx="293">
                  <c:v>4283.481426431179</c:v>
                </c:pt>
                <c:pt idx="294">
                  <c:v>3671.481426431179</c:v>
                </c:pt>
                <c:pt idx="295">
                  <c:v>3146.481426431179</c:v>
                </c:pt>
                <c:pt idx="296">
                  <c:v>2550.481426431179</c:v>
                </c:pt>
                <c:pt idx="297">
                  <c:v>1957.481426431179</c:v>
                </c:pt>
                <c:pt idx="298">
                  <c:v>1297.481426431179</c:v>
                </c:pt>
                <c:pt idx="299">
                  <c:v>734.48142643117899</c:v>
                </c:pt>
                <c:pt idx="300">
                  <c:v>4461.6314576611321</c:v>
                </c:pt>
                <c:pt idx="301">
                  <c:v>3916.6314576611321</c:v>
                </c:pt>
                <c:pt idx="302">
                  <c:v>3354.6314576611321</c:v>
                </c:pt>
                <c:pt idx="303">
                  <c:v>2797.6314576611321</c:v>
                </c:pt>
                <c:pt idx="304">
                  <c:v>2288.6314576611321</c:v>
                </c:pt>
                <c:pt idx="305">
                  <c:v>1704.6314576611321</c:v>
                </c:pt>
                <c:pt idx="306">
                  <c:v>1092.6314576611321</c:v>
                </c:pt>
                <c:pt idx="307">
                  <c:v>4836.7814888910852</c:v>
                </c:pt>
                <c:pt idx="308">
                  <c:v>4178.7814888910852</c:v>
                </c:pt>
                <c:pt idx="309">
                  <c:v>3542.7814888910852</c:v>
                </c:pt>
                <c:pt idx="310">
                  <c:v>2987.7814888910852</c:v>
                </c:pt>
                <c:pt idx="311">
                  <c:v>2478.7814888910852</c:v>
                </c:pt>
                <c:pt idx="312">
                  <c:v>1892.7814888910852</c:v>
                </c:pt>
                <c:pt idx="313">
                  <c:v>1301.7814888910852</c:v>
                </c:pt>
                <c:pt idx="314">
                  <c:v>803.78148889108525</c:v>
                </c:pt>
                <c:pt idx="315">
                  <c:v>4560.9315201210384</c:v>
                </c:pt>
                <c:pt idx="316">
                  <c:v>3990.9315201210384</c:v>
                </c:pt>
                <c:pt idx="317">
                  <c:v>3400.9315201210384</c:v>
                </c:pt>
                <c:pt idx="318">
                  <c:v>2789.9315201210384</c:v>
                </c:pt>
                <c:pt idx="319">
                  <c:v>2227.9315201210384</c:v>
                </c:pt>
                <c:pt idx="320">
                  <c:v>1672.9315201210384</c:v>
                </c:pt>
                <c:pt idx="321">
                  <c:v>1084.9315201210384</c:v>
                </c:pt>
                <c:pt idx="322">
                  <c:v>4763.0815513509915</c:v>
                </c:pt>
                <c:pt idx="323">
                  <c:v>4189.0815513509915</c:v>
                </c:pt>
                <c:pt idx="324">
                  <c:v>3612.0815513509915</c:v>
                </c:pt>
                <c:pt idx="325">
                  <c:v>3022.0815513509915</c:v>
                </c:pt>
                <c:pt idx="326">
                  <c:v>2459.0815513509915</c:v>
                </c:pt>
                <c:pt idx="327">
                  <c:v>1845.0815513509915</c:v>
                </c:pt>
                <c:pt idx="328">
                  <c:v>1256.0815513509915</c:v>
                </c:pt>
                <c:pt idx="329">
                  <c:v>4990.2315825809446</c:v>
                </c:pt>
                <c:pt idx="330">
                  <c:v>4429.2315825809446</c:v>
                </c:pt>
                <c:pt idx="331">
                  <c:v>3938.2315825809446</c:v>
                </c:pt>
                <c:pt idx="332">
                  <c:v>3343.2315825809446</c:v>
                </c:pt>
                <c:pt idx="333">
                  <c:v>2773.2315825809446</c:v>
                </c:pt>
                <c:pt idx="334">
                  <c:v>2183.2315825809446</c:v>
                </c:pt>
                <c:pt idx="335">
                  <c:v>1557.2315825809446</c:v>
                </c:pt>
                <c:pt idx="336">
                  <c:v>989.23158258094463</c:v>
                </c:pt>
                <c:pt idx="337">
                  <c:v>4717.3816138108978</c:v>
                </c:pt>
                <c:pt idx="338">
                  <c:v>4189.3816138108978</c:v>
                </c:pt>
                <c:pt idx="339">
                  <c:v>3609.3816138108978</c:v>
                </c:pt>
                <c:pt idx="340">
                  <c:v>3028.3816138108978</c:v>
                </c:pt>
                <c:pt idx="341">
                  <c:v>2462.3816138108978</c:v>
                </c:pt>
                <c:pt idx="342">
                  <c:v>1891.3816138108978</c:v>
                </c:pt>
                <c:pt idx="343">
                  <c:v>1318.3816138108978</c:v>
                </c:pt>
                <c:pt idx="344">
                  <c:v>788.38161381089776</c:v>
                </c:pt>
                <c:pt idx="345">
                  <c:v>4504.5316450408509</c:v>
                </c:pt>
                <c:pt idx="346">
                  <c:v>3917.5316450408509</c:v>
                </c:pt>
                <c:pt idx="347">
                  <c:v>3416.5316450408509</c:v>
                </c:pt>
                <c:pt idx="348">
                  <c:v>2876.5316450408509</c:v>
                </c:pt>
                <c:pt idx="349">
                  <c:v>2244.5316450408509</c:v>
                </c:pt>
                <c:pt idx="350">
                  <c:v>1646.5316450408509</c:v>
                </c:pt>
                <c:pt idx="351">
                  <c:v>1024.5316450408509</c:v>
                </c:pt>
                <c:pt idx="352">
                  <c:v>4742.681676270804</c:v>
                </c:pt>
                <c:pt idx="353">
                  <c:v>4141.681676270804</c:v>
                </c:pt>
                <c:pt idx="354">
                  <c:v>3536.681676270804</c:v>
                </c:pt>
                <c:pt idx="355">
                  <c:v>2961.681676270804</c:v>
                </c:pt>
                <c:pt idx="356">
                  <c:v>2386.681676270804</c:v>
                </c:pt>
                <c:pt idx="357">
                  <c:v>1827.681676270804</c:v>
                </c:pt>
                <c:pt idx="358">
                  <c:v>1185.681676270804</c:v>
                </c:pt>
                <c:pt idx="359">
                  <c:v>4908.8317075007571</c:v>
                </c:pt>
                <c:pt idx="360">
                  <c:v>4276.8317075007571</c:v>
                </c:pt>
                <c:pt idx="361">
                  <c:v>3720.8317075007571</c:v>
                </c:pt>
                <c:pt idx="362">
                  <c:v>3092.8317075007571</c:v>
                </c:pt>
                <c:pt idx="363">
                  <c:v>2500.8317075007571</c:v>
                </c:pt>
                <c:pt idx="364">
                  <c:v>1973.8317075007571</c:v>
                </c:pt>
                <c:pt idx="365">
                  <c:v>1460.8317075007571</c:v>
                </c:pt>
                <c:pt idx="366">
                  <c:v>871.83170750075715</c:v>
                </c:pt>
                <c:pt idx="367">
                  <c:v>4493.9817387307103</c:v>
                </c:pt>
                <c:pt idx="368">
                  <c:v>3909.9817387307103</c:v>
                </c:pt>
                <c:pt idx="369">
                  <c:v>3312.9817387307103</c:v>
                </c:pt>
                <c:pt idx="370">
                  <c:v>2757.9817387307103</c:v>
                </c:pt>
                <c:pt idx="371">
                  <c:v>2117.9817387307103</c:v>
                </c:pt>
                <c:pt idx="372">
                  <c:v>1551.9817387307103</c:v>
                </c:pt>
                <c:pt idx="373">
                  <c:v>986.98173873071028</c:v>
                </c:pt>
                <c:pt idx="374">
                  <c:v>4699.1317699606634</c:v>
                </c:pt>
                <c:pt idx="375">
                  <c:v>4077.1317699606634</c:v>
                </c:pt>
                <c:pt idx="376">
                  <c:v>3502.1317699606634</c:v>
                </c:pt>
                <c:pt idx="377">
                  <c:v>2977.1317699606634</c:v>
                </c:pt>
                <c:pt idx="378">
                  <c:v>2411.1317699606634</c:v>
                </c:pt>
                <c:pt idx="379">
                  <c:v>1819.1317699606634</c:v>
                </c:pt>
                <c:pt idx="380">
                  <c:v>1233.1317699606634</c:v>
                </c:pt>
                <c:pt idx="381">
                  <c:v>4873.2818011906165</c:v>
                </c:pt>
                <c:pt idx="382">
                  <c:v>4288.2818011906165</c:v>
                </c:pt>
                <c:pt idx="383">
                  <c:v>3692.2818011906165</c:v>
                </c:pt>
                <c:pt idx="384">
                  <c:v>3191.2818011906165</c:v>
                </c:pt>
                <c:pt idx="385">
                  <c:v>2509.2818011906165</c:v>
                </c:pt>
                <c:pt idx="386">
                  <c:v>1904.2818011906165</c:v>
                </c:pt>
                <c:pt idx="387">
                  <c:v>1343.2818011906165</c:v>
                </c:pt>
                <c:pt idx="388">
                  <c:v>771.28180119061653</c:v>
                </c:pt>
                <c:pt idx="389">
                  <c:v>4538.4318324205697</c:v>
                </c:pt>
                <c:pt idx="390">
                  <c:v>3896.4318324205697</c:v>
                </c:pt>
                <c:pt idx="391">
                  <c:v>3341.4318324205697</c:v>
                </c:pt>
                <c:pt idx="392">
                  <c:v>2758.4318324205697</c:v>
                </c:pt>
                <c:pt idx="393">
                  <c:v>2183.4318324205697</c:v>
                </c:pt>
                <c:pt idx="394">
                  <c:v>1604.4318324205697</c:v>
                </c:pt>
                <c:pt idx="395">
                  <c:v>978.43183242056966</c:v>
                </c:pt>
                <c:pt idx="396">
                  <c:v>4649.5818636505228</c:v>
                </c:pt>
                <c:pt idx="397">
                  <c:v>4086.5818636505228</c:v>
                </c:pt>
                <c:pt idx="398">
                  <c:v>3546.5818636505228</c:v>
                </c:pt>
                <c:pt idx="399">
                  <c:v>2914.5818636505228</c:v>
                </c:pt>
                <c:pt idx="400">
                  <c:v>2290.5818636505228</c:v>
                </c:pt>
                <c:pt idx="401">
                  <c:v>1715.5818636505228</c:v>
                </c:pt>
                <c:pt idx="402">
                  <c:v>1100.5818636505228</c:v>
                </c:pt>
                <c:pt idx="403">
                  <c:v>4899.7318948804759</c:v>
                </c:pt>
                <c:pt idx="404">
                  <c:v>4322.7318948804759</c:v>
                </c:pt>
                <c:pt idx="405">
                  <c:v>3735.7318948804759</c:v>
                </c:pt>
                <c:pt idx="406">
                  <c:v>3156.7318948804759</c:v>
                </c:pt>
                <c:pt idx="407">
                  <c:v>2575.7318948804759</c:v>
                </c:pt>
                <c:pt idx="408">
                  <c:v>1962.7318948804759</c:v>
                </c:pt>
                <c:pt idx="409">
                  <c:v>1422.7318948804759</c:v>
                </c:pt>
                <c:pt idx="410">
                  <c:v>819.73189488047592</c:v>
                </c:pt>
                <c:pt idx="411">
                  <c:v>4547.881926110429</c:v>
                </c:pt>
                <c:pt idx="412">
                  <c:v>4038.881926110429</c:v>
                </c:pt>
                <c:pt idx="413">
                  <c:v>3470.881926110429</c:v>
                </c:pt>
                <c:pt idx="414">
                  <c:v>2828.881926110429</c:v>
                </c:pt>
                <c:pt idx="415">
                  <c:v>2320.881926110429</c:v>
                </c:pt>
                <c:pt idx="416">
                  <c:v>1728.881926110429</c:v>
                </c:pt>
                <c:pt idx="417">
                  <c:v>1141.881926110429</c:v>
                </c:pt>
                <c:pt idx="418">
                  <c:v>4929.0319573403822</c:v>
                </c:pt>
                <c:pt idx="419">
                  <c:v>4317.0319573403822</c:v>
                </c:pt>
                <c:pt idx="420">
                  <c:v>3762.0319573403822</c:v>
                </c:pt>
                <c:pt idx="421">
                  <c:v>3193.0319573403822</c:v>
                </c:pt>
                <c:pt idx="422">
                  <c:v>2644.0319573403822</c:v>
                </c:pt>
                <c:pt idx="423">
                  <c:v>2007.0319573403822</c:v>
                </c:pt>
                <c:pt idx="424">
                  <c:v>1429.0319573403822</c:v>
                </c:pt>
                <c:pt idx="425">
                  <c:v>928.03195734038218</c:v>
                </c:pt>
                <c:pt idx="426">
                  <c:v>4639.1819885703353</c:v>
                </c:pt>
                <c:pt idx="427">
                  <c:v>4059.1819885703353</c:v>
                </c:pt>
                <c:pt idx="428">
                  <c:v>3508.1819885703353</c:v>
                </c:pt>
                <c:pt idx="429">
                  <c:v>2916.1819885703353</c:v>
                </c:pt>
                <c:pt idx="430">
                  <c:v>2348.1819885703353</c:v>
                </c:pt>
                <c:pt idx="431">
                  <c:v>1821.1819885703353</c:v>
                </c:pt>
                <c:pt idx="432">
                  <c:v>1211.1819885703353</c:v>
                </c:pt>
                <c:pt idx="433">
                  <c:v>4893.3320198002884</c:v>
                </c:pt>
                <c:pt idx="434">
                  <c:v>4286.3320198002884</c:v>
                </c:pt>
                <c:pt idx="435">
                  <c:v>3675.3320198002884</c:v>
                </c:pt>
                <c:pt idx="436">
                  <c:v>3097.3320198002884</c:v>
                </c:pt>
                <c:pt idx="437">
                  <c:v>2552.3320198002884</c:v>
                </c:pt>
                <c:pt idx="438">
                  <c:v>1998.3320198002884</c:v>
                </c:pt>
                <c:pt idx="439">
                  <c:v>1414.3320198002884</c:v>
                </c:pt>
                <c:pt idx="440">
                  <c:v>771.33201980028844</c:v>
                </c:pt>
                <c:pt idx="441">
                  <c:v>4467.4820510302416</c:v>
                </c:pt>
                <c:pt idx="442">
                  <c:v>3882.4820510302416</c:v>
                </c:pt>
                <c:pt idx="443">
                  <c:v>3335.4820510302416</c:v>
                </c:pt>
                <c:pt idx="444">
                  <c:v>2849.4820510302416</c:v>
                </c:pt>
                <c:pt idx="445">
                  <c:v>2391.4820510302416</c:v>
                </c:pt>
                <c:pt idx="446">
                  <c:v>1846.4820510302416</c:v>
                </c:pt>
                <c:pt idx="447">
                  <c:v>1256.4820510302416</c:v>
                </c:pt>
                <c:pt idx="448">
                  <c:v>5003.6320822601947</c:v>
                </c:pt>
                <c:pt idx="449">
                  <c:v>4461.6320822601947</c:v>
                </c:pt>
                <c:pt idx="450">
                  <c:v>3883.6320822601947</c:v>
                </c:pt>
                <c:pt idx="451">
                  <c:v>3290.6320822601947</c:v>
                </c:pt>
                <c:pt idx="452">
                  <c:v>2713.6320822601947</c:v>
                </c:pt>
                <c:pt idx="453">
                  <c:v>2208.6320822601947</c:v>
                </c:pt>
                <c:pt idx="454">
                  <c:v>1668.6320822601947</c:v>
                </c:pt>
                <c:pt idx="455">
                  <c:v>1074.6320822601947</c:v>
                </c:pt>
                <c:pt idx="456">
                  <c:v>4830.7821134901478</c:v>
                </c:pt>
                <c:pt idx="457">
                  <c:v>4277.7821134901478</c:v>
                </c:pt>
                <c:pt idx="458">
                  <c:v>3665.7821134901478</c:v>
                </c:pt>
                <c:pt idx="459">
                  <c:v>3074.7821134901478</c:v>
                </c:pt>
                <c:pt idx="460">
                  <c:v>2475.7821134901478</c:v>
                </c:pt>
                <c:pt idx="461">
                  <c:v>1851.7821134901478</c:v>
                </c:pt>
                <c:pt idx="462">
                  <c:v>1206.7821134901478</c:v>
                </c:pt>
                <c:pt idx="463">
                  <c:v>4890.932144720101</c:v>
                </c:pt>
                <c:pt idx="464">
                  <c:v>4332.932144720101</c:v>
                </c:pt>
                <c:pt idx="465">
                  <c:v>3784.932144720101</c:v>
                </c:pt>
                <c:pt idx="466">
                  <c:v>3232.932144720101</c:v>
                </c:pt>
                <c:pt idx="467">
                  <c:v>2653.932144720101</c:v>
                </c:pt>
                <c:pt idx="468">
                  <c:v>2044.932144720101</c:v>
                </c:pt>
                <c:pt idx="469">
                  <c:v>1417.932144720101</c:v>
                </c:pt>
                <c:pt idx="470">
                  <c:v>818.93214472010095</c:v>
                </c:pt>
                <c:pt idx="471">
                  <c:v>4578.0821759500541</c:v>
                </c:pt>
                <c:pt idx="472">
                  <c:v>4032.0821759500541</c:v>
                </c:pt>
                <c:pt idx="473">
                  <c:v>3521.0821759500541</c:v>
                </c:pt>
                <c:pt idx="474">
                  <c:v>2939.0821759500541</c:v>
                </c:pt>
                <c:pt idx="475">
                  <c:v>2310.0821759500541</c:v>
                </c:pt>
                <c:pt idx="476">
                  <c:v>1743.0821759500541</c:v>
                </c:pt>
                <c:pt idx="477">
                  <c:v>1205.0821759500541</c:v>
                </c:pt>
                <c:pt idx="478">
                  <c:v>4926.2322071800072</c:v>
                </c:pt>
                <c:pt idx="479">
                  <c:v>4325.2322071800072</c:v>
                </c:pt>
                <c:pt idx="480">
                  <c:v>3715.2322071800072</c:v>
                </c:pt>
                <c:pt idx="481">
                  <c:v>3154.2322071800072</c:v>
                </c:pt>
                <c:pt idx="482">
                  <c:v>2609.2322071800072</c:v>
                </c:pt>
                <c:pt idx="483">
                  <c:v>2039.2322071800072</c:v>
                </c:pt>
                <c:pt idx="484">
                  <c:v>1519.2322071800072</c:v>
                </c:pt>
                <c:pt idx="485">
                  <c:v>968.23220718000721</c:v>
                </c:pt>
                <c:pt idx="486">
                  <c:v>4635.3822384099603</c:v>
                </c:pt>
                <c:pt idx="487">
                  <c:v>4156.3822384099603</c:v>
                </c:pt>
                <c:pt idx="488">
                  <c:v>3615.3822384099603</c:v>
                </c:pt>
                <c:pt idx="489">
                  <c:v>2986.3822384099603</c:v>
                </c:pt>
                <c:pt idx="490">
                  <c:v>2418.3822384099603</c:v>
                </c:pt>
                <c:pt idx="491">
                  <c:v>1770.3822384099603</c:v>
                </c:pt>
                <c:pt idx="492">
                  <c:v>1173.3822384099603</c:v>
                </c:pt>
                <c:pt idx="493">
                  <c:v>4908.5322696399135</c:v>
                </c:pt>
                <c:pt idx="494">
                  <c:v>4325.5322696399135</c:v>
                </c:pt>
                <c:pt idx="495">
                  <c:v>3710.5322696399135</c:v>
                </c:pt>
                <c:pt idx="496">
                  <c:v>3095.5322696399135</c:v>
                </c:pt>
                <c:pt idx="497">
                  <c:v>2496.5322696399135</c:v>
                </c:pt>
                <c:pt idx="498">
                  <c:v>1950.5322696399135</c:v>
                </c:pt>
                <c:pt idx="499">
                  <c:v>1474.5322696399135</c:v>
                </c:pt>
                <c:pt idx="500">
                  <c:v>866.53226963991347</c:v>
                </c:pt>
                <c:pt idx="501">
                  <c:v>4543.6823008698666</c:v>
                </c:pt>
                <c:pt idx="502">
                  <c:v>4022.6823008698666</c:v>
                </c:pt>
                <c:pt idx="503">
                  <c:v>3508.6823008698666</c:v>
                </c:pt>
                <c:pt idx="504">
                  <c:v>2966.6823008698666</c:v>
                </c:pt>
                <c:pt idx="505">
                  <c:v>2407.6823008698666</c:v>
                </c:pt>
                <c:pt idx="506">
                  <c:v>1826.6823008698666</c:v>
                </c:pt>
                <c:pt idx="507">
                  <c:v>1254.6823008698666</c:v>
                </c:pt>
                <c:pt idx="508">
                  <c:v>4986.8323320998197</c:v>
                </c:pt>
                <c:pt idx="509">
                  <c:v>4426.8323320998197</c:v>
                </c:pt>
                <c:pt idx="510">
                  <c:v>3886.8323320998197</c:v>
                </c:pt>
                <c:pt idx="511">
                  <c:v>3282.8323320998197</c:v>
                </c:pt>
                <c:pt idx="512">
                  <c:v>2738.8323320998197</c:v>
                </c:pt>
                <c:pt idx="513">
                  <c:v>2134.8323320998197</c:v>
                </c:pt>
                <c:pt idx="514">
                  <c:v>1504.8323320998197</c:v>
                </c:pt>
                <c:pt idx="515">
                  <c:v>1001.8323320998197</c:v>
                </c:pt>
                <c:pt idx="516">
                  <c:v>4710.9823633297729</c:v>
                </c:pt>
                <c:pt idx="517">
                  <c:v>4199.9823633297729</c:v>
                </c:pt>
                <c:pt idx="518">
                  <c:v>3643.9823633297729</c:v>
                </c:pt>
                <c:pt idx="519">
                  <c:v>3070.9823633297729</c:v>
                </c:pt>
                <c:pt idx="520">
                  <c:v>2579.9823633297729</c:v>
                </c:pt>
                <c:pt idx="521">
                  <c:v>2030.9823633297729</c:v>
                </c:pt>
                <c:pt idx="522">
                  <c:v>1514.9823633297729</c:v>
                </c:pt>
                <c:pt idx="523">
                  <c:v>944.98236332977285</c:v>
                </c:pt>
                <c:pt idx="524">
                  <c:v>4649.132394559726</c:v>
                </c:pt>
                <c:pt idx="525">
                  <c:v>4139.132394559726</c:v>
                </c:pt>
                <c:pt idx="526">
                  <c:v>3512.132394559726</c:v>
                </c:pt>
                <c:pt idx="527">
                  <c:v>2944.132394559726</c:v>
                </c:pt>
                <c:pt idx="528">
                  <c:v>2422.132394559726</c:v>
                </c:pt>
                <c:pt idx="529">
                  <c:v>1794.132394559726</c:v>
                </c:pt>
                <c:pt idx="530">
                  <c:v>1224.132394559726</c:v>
                </c:pt>
                <c:pt idx="531">
                  <c:v>4911.2824257896791</c:v>
                </c:pt>
                <c:pt idx="532">
                  <c:v>4283.2824257896791</c:v>
                </c:pt>
                <c:pt idx="533">
                  <c:v>3686.2824257896791</c:v>
                </c:pt>
                <c:pt idx="534">
                  <c:v>3161.2824257896791</c:v>
                </c:pt>
                <c:pt idx="535">
                  <c:v>2579.2824257896791</c:v>
                </c:pt>
                <c:pt idx="536">
                  <c:v>1696.2824257896791</c:v>
                </c:pt>
                <c:pt idx="537">
                  <c:v>6137.7749680966981</c:v>
                </c:pt>
                <c:pt idx="538">
                  <c:v>5232.7749680966981</c:v>
                </c:pt>
                <c:pt idx="539">
                  <c:v>4345.7749680966981</c:v>
                </c:pt>
                <c:pt idx="540">
                  <c:v>3476.7749680966981</c:v>
                </c:pt>
                <c:pt idx="541">
                  <c:v>2633.7749680966981</c:v>
                </c:pt>
                <c:pt idx="542">
                  <c:v>1762.7749680966981</c:v>
                </c:pt>
                <c:pt idx="543">
                  <c:v>6170.2675104037171</c:v>
                </c:pt>
                <c:pt idx="544">
                  <c:v>5352.2675104037171</c:v>
                </c:pt>
                <c:pt idx="545">
                  <c:v>4429.2675104037171</c:v>
                </c:pt>
                <c:pt idx="546">
                  <c:v>3632.2675104037171</c:v>
                </c:pt>
                <c:pt idx="547">
                  <c:v>2786.2675104037171</c:v>
                </c:pt>
                <c:pt idx="548">
                  <c:v>1912.2675104037171</c:v>
                </c:pt>
                <c:pt idx="549">
                  <c:v>1028.2675104037171</c:v>
                </c:pt>
                <c:pt idx="550">
                  <c:v>5446.7600527107361</c:v>
                </c:pt>
                <c:pt idx="551">
                  <c:v>4581.7600527107361</c:v>
                </c:pt>
                <c:pt idx="552">
                  <c:v>3703.7600527107361</c:v>
                </c:pt>
                <c:pt idx="553">
                  <c:v>2819.7600527107361</c:v>
                </c:pt>
                <c:pt idx="554">
                  <c:v>1893.7600527107361</c:v>
                </c:pt>
                <c:pt idx="555">
                  <c:v>1017.7600527107361</c:v>
                </c:pt>
                <c:pt idx="556">
                  <c:v>5430.2525950177551</c:v>
                </c:pt>
                <c:pt idx="557">
                  <c:v>4494.2525950177551</c:v>
                </c:pt>
                <c:pt idx="558">
                  <c:v>3613.2525950177551</c:v>
                </c:pt>
                <c:pt idx="559">
                  <c:v>2732.2525950177551</c:v>
                </c:pt>
                <c:pt idx="560">
                  <c:v>1881.2525950177551</c:v>
                </c:pt>
                <c:pt idx="561">
                  <c:v>997.25259501775508</c:v>
                </c:pt>
                <c:pt idx="562">
                  <c:v>5389.7451373247741</c:v>
                </c:pt>
                <c:pt idx="563">
                  <c:v>4514.7451373247741</c:v>
                </c:pt>
                <c:pt idx="564">
                  <c:v>3649.7451373247741</c:v>
                </c:pt>
                <c:pt idx="565">
                  <c:v>2770.7451373247741</c:v>
                </c:pt>
                <c:pt idx="566">
                  <c:v>1882.7451373247741</c:v>
                </c:pt>
                <c:pt idx="567">
                  <c:v>997.74513732477408</c:v>
                </c:pt>
                <c:pt idx="568">
                  <c:v>5409.2376796317931</c:v>
                </c:pt>
                <c:pt idx="569">
                  <c:v>4536.2376796317931</c:v>
                </c:pt>
                <c:pt idx="570">
                  <c:v>3626.2376796317931</c:v>
                </c:pt>
                <c:pt idx="571">
                  <c:v>2705.2376796317931</c:v>
                </c:pt>
                <c:pt idx="572">
                  <c:v>1844.2376796317931</c:v>
                </c:pt>
                <c:pt idx="573">
                  <c:v>6258.7302219388121</c:v>
                </c:pt>
                <c:pt idx="574">
                  <c:v>5397.7302219388121</c:v>
                </c:pt>
                <c:pt idx="575">
                  <c:v>4572.7302219388121</c:v>
                </c:pt>
                <c:pt idx="576">
                  <c:v>3740.7302219388121</c:v>
                </c:pt>
                <c:pt idx="577">
                  <c:v>2880.7302219388121</c:v>
                </c:pt>
                <c:pt idx="578">
                  <c:v>2014.7302219388121</c:v>
                </c:pt>
                <c:pt idx="579">
                  <c:v>1143.7302219388121</c:v>
                </c:pt>
                <c:pt idx="580">
                  <c:v>5567.2227642458311</c:v>
                </c:pt>
                <c:pt idx="581">
                  <c:v>4674.2227642458311</c:v>
                </c:pt>
                <c:pt idx="582">
                  <c:v>3826.2227642458311</c:v>
                </c:pt>
                <c:pt idx="583">
                  <c:v>3013.2227642458311</c:v>
                </c:pt>
                <c:pt idx="584">
                  <c:v>2109.2227642458311</c:v>
                </c:pt>
                <c:pt idx="585">
                  <c:v>1170.2227642458311</c:v>
                </c:pt>
                <c:pt idx="586">
                  <c:v>5551.7153065528501</c:v>
                </c:pt>
                <c:pt idx="587">
                  <c:v>4638.7153065528501</c:v>
                </c:pt>
                <c:pt idx="588">
                  <c:v>3707.7153065528501</c:v>
                </c:pt>
                <c:pt idx="589">
                  <c:v>2860.7153065528501</c:v>
                </c:pt>
                <c:pt idx="590">
                  <c:v>1962.7153065528501</c:v>
                </c:pt>
                <c:pt idx="591">
                  <c:v>1107.7153065528501</c:v>
                </c:pt>
                <c:pt idx="592">
                  <c:v>5549.207848859869</c:v>
                </c:pt>
                <c:pt idx="593">
                  <c:v>4674.207848859869</c:v>
                </c:pt>
                <c:pt idx="594">
                  <c:v>3797.207848859869</c:v>
                </c:pt>
                <c:pt idx="595">
                  <c:v>2943.207848859869</c:v>
                </c:pt>
                <c:pt idx="596">
                  <c:v>2015.207848859869</c:v>
                </c:pt>
                <c:pt idx="597">
                  <c:v>1140.207848859869</c:v>
                </c:pt>
                <c:pt idx="598">
                  <c:v>5521.700391166888</c:v>
                </c:pt>
                <c:pt idx="599">
                  <c:v>4647.700391166888</c:v>
                </c:pt>
                <c:pt idx="600">
                  <c:v>3768.700391166888</c:v>
                </c:pt>
                <c:pt idx="601">
                  <c:v>2907.700391166888</c:v>
                </c:pt>
                <c:pt idx="602">
                  <c:v>2052.700391166888</c:v>
                </c:pt>
                <c:pt idx="603">
                  <c:v>1188.700391166888</c:v>
                </c:pt>
                <c:pt idx="604">
                  <c:v>5575.192933473907</c:v>
                </c:pt>
                <c:pt idx="605">
                  <c:v>4762.192933473907</c:v>
                </c:pt>
                <c:pt idx="606">
                  <c:v>3826.192933473907</c:v>
                </c:pt>
                <c:pt idx="607">
                  <c:v>2914.192933473907</c:v>
                </c:pt>
                <c:pt idx="608">
                  <c:v>2072.192933473907</c:v>
                </c:pt>
                <c:pt idx="609">
                  <c:v>1139.192933473907</c:v>
                </c:pt>
                <c:pt idx="610">
                  <c:v>5521.685475780926</c:v>
                </c:pt>
                <c:pt idx="611">
                  <c:v>4657.685475780926</c:v>
                </c:pt>
                <c:pt idx="612">
                  <c:v>3839.685475780926</c:v>
                </c:pt>
                <c:pt idx="613">
                  <c:v>2990.685475780926</c:v>
                </c:pt>
                <c:pt idx="614">
                  <c:v>2115.685475780926</c:v>
                </c:pt>
                <c:pt idx="615">
                  <c:v>1238.685475780926</c:v>
                </c:pt>
                <c:pt idx="616">
                  <c:v>5663.178018087945</c:v>
                </c:pt>
                <c:pt idx="617">
                  <c:v>4769.178018087945</c:v>
                </c:pt>
                <c:pt idx="618">
                  <c:v>3920.178018087945</c:v>
                </c:pt>
                <c:pt idx="619">
                  <c:v>3016.178018087945</c:v>
                </c:pt>
                <c:pt idx="620">
                  <c:v>2118.178018087945</c:v>
                </c:pt>
                <c:pt idx="621">
                  <c:v>1267.178018087945</c:v>
                </c:pt>
                <c:pt idx="622">
                  <c:v>5720.670560394964</c:v>
                </c:pt>
                <c:pt idx="623">
                  <c:v>4815.670560394964</c:v>
                </c:pt>
                <c:pt idx="624">
                  <c:v>3956.670560394964</c:v>
                </c:pt>
                <c:pt idx="625">
                  <c:v>3072.670560394964</c:v>
                </c:pt>
                <c:pt idx="626">
                  <c:v>2210.670560394964</c:v>
                </c:pt>
                <c:pt idx="627">
                  <c:v>1387.670560394964</c:v>
                </c:pt>
                <c:pt idx="628">
                  <c:v>5844.163102701983</c:v>
                </c:pt>
                <c:pt idx="629">
                  <c:v>4935.163102701983</c:v>
                </c:pt>
                <c:pt idx="630">
                  <c:v>4070.163102701983</c:v>
                </c:pt>
                <c:pt idx="631">
                  <c:v>3195.163102701983</c:v>
                </c:pt>
                <c:pt idx="632">
                  <c:v>2324.163102701983</c:v>
                </c:pt>
                <c:pt idx="633">
                  <c:v>1789.163102701983</c:v>
                </c:pt>
                <c:pt idx="634">
                  <c:v>1171.163102701983</c:v>
                </c:pt>
                <c:pt idx="635">
                  <c:v>4881.3131339319361</c:v>
                </c:pt>
                <c:pt idx="636">
                  <c:v>4355.3131339319361</c:v>
                </c:pt>
                <c:pt idx="637">
                  <c:v>3816.3131339319361</c:v>
                </c:pt>
                <c:pt idx="638">
                  <c:v>3231.3131339319361</c:v>
                </c:pt>
                <c:pt idx="639">
                  <c:v>2625.3131339319361</c:v>
                </c:pt>
                <c:pt idx="640">
                  <c:v>2001.3131339319361</c:v>
                </c:pt>
                <c:pt idx="641">
                  <c:v>1546.3131339319361</c:v>
                </c:pt>
                <c:pt idx="642">
                  <c:v>964.31313393193614</c:v>
                </c:pt>
                <c:pt idx="643">
                  <c:v>4623.4631651618893</c:v>
                </c:pt>
                <c:pt idx="644">
                  <c:v>4018.4631651618893</c:v>
                </c:pt>
                <c:pt idx="645">
                  <c:v>3381.4631651618893</c:v>
                </c:pt>
                <c:pt idx="646">
                  <c:v>2791.4631651618893</c:v>
                </c:pt>
                <c:pt idx="647">
                  <c:v>2214.4631651618893</c:v>
                </c:pt>
                <c:pt idx="648">
                  <c:v>1666.4631651618893</c:v>
                </c:pt>
                <c:pt idx="649">
                  <c:v>1052.4631651618893</c:v>
                </c:pt>
                <c:pt idx="650">
                  <c:v>4760.6131963918424</c:v>
                </c:pt>
                <c:pt idx="651">
                  <c:v>4134.6131963918424</c:v>
                </c:pt>
                <c:pt idx="652">
                  <c:v>3523.6131963918424</c:v>
                </c:pt>
                <c:pt idx="653">
                  <c:v>2901.6131963918424</c:v>
                </c:pt>
                <c:pt idx="654">
                  <c:v>2392.6131963918424</c:v>
                </c:pt>
                <c:pt idx="655">
                  <c:v>1795.6131963918424</c:v>
                </c:pt>
                <c:pt idx="656">
                  <c:v>1259.6131963918424</c:v>
                </c:pt>
                <c:pt idx="657">
                  <c:v>5017.7632276217955</c:v>
                </c:pt>
                <c:pt idx="658">
                  <c:v>4499.7632276217955</c:v>
                </c:pt>
                <c:pt idx="659">
                  <c:v>3887.7632276217955</c:v>
                </c:pt>
                <c:pt idx="660">
                  <c:v>3324.7632276217955</c:v>
                </c:pt>
                <c:pt idx="661">
                  <c:v>2784.7632276217955</c:v>
                </c:pt>
                <c:pt idx="662">
                  <c:v>2240.7632276217955</c:v>
                </c:pt>
                <c:pt idx="663">
                  <c:v>1720.7632276217955</c:v>
                </c:pt>
                <c:pt idx="664">
                  <c:v>1159.7632276217955</c:v>
                </c:pt>
                <c:pt idx="665">
                  <c:v>4914.9132588517487</c:v>
                </c:pt>
                <c:pt idx="666">
                  <c:v>4297.9132588517487</c:v>
                </c:pt>
                <c:pt idx="667">
                  <c:v>3806.9132588517487</c:v>
                </c:pt>
                <c:pt idx="668">
                  <c:v>3160.9132588517487</c:v>
                </c:pt>
                <c:pt idx="669">
                  <c:v>2594.9132588517487</c:v>
                </c:pt>
                <c:pt idx="670">
                  <c:v>2064.9132588517487</c:v>
                </c:pt>
                <c:pt idx="671">
                  <c:v>1456.9132588517487</c:v>
                </c:pt>
                <c:pt idx="672">
                  <c:v>903.91325885174865</c:v>
                </c:pt>
                <c:pt idx="673">
                  <c:v>4636.0632900817018</c:v>
                </c:pt>
                <c:pt idx="674">
                  <c:v>4111.0632900817018</c:v>
                </c:pt>
                <c:pt idx="675">
                  <c:v>3555.0632900817018</c:v>
                </c:pt>
                <c:pt idx="676">
                  <c:v>2994.0632900817018</c:v>
                </c:pt>
                <c:pt idx="677">
                  <c:v>2419.0632900817018</c:v>
                </c:pt>
                <c:pt idx="678">
                  <c:v>1823.0632900817018</c:v>
                </c:pt>
                <c:pt idx="679">
                  <c:v>1228.0632900817018</c:v>
                </c:pt>
                <c:pt idx="680">
                  <c:v>4918.2133213116549</c:v>
                </c:pt>
                <c:pt idx="681">
                  <c:v>4404.2133213116549</c:v>
                </c:pt>
                <c:pt idx="682">
                  <c:v>3823.2133213116549</c:v>
                </c:pt>
                <c:pt idx="683">
                  <c:v>3270.2133213116549</c:v>
                </c:pt>
                <c:pt idx="684">
                  <c:v>2688.2133213116549</c:v>
                </c:pt>
                <c:pt idx="685">
                  <c:v>2084.2133213116549</c:v>
                </c:pt>
                <c:pt idx="686">
                  <c:v>1444.2133213116549</c:v>
                </c:pt>
                <c:pt idx="687">
                  <c:v>887.21332131165491</c:v>
                </c:pt>
                <c:pt idx="688">
                  <c:v>4615.363352541608</c:v>
                </c:pt>
                <c:pt idx="689">
                  <c:v>4080.363352541608</c:v>
                </c:pt>
                <c:pt idx="690">
                  <c:v>3491.363352541608</c:v>
                </c:pt>
                <c:pt idx="691">
                  <c:v>2918.363352541608</c:v>
                </c:pt>
                <c:pt idx="692">
                  <c:v>2407.363352541608</c:v>
                </c:pt>
                <c:pt idx="693">
                  <c:v>1873.363352541608</c:v>
                </c:pt>
                <c:pt idx="694">
                  <c:v>1351.363352541608</c:v>
                </c:pt>
                <c:pt idx="695">
                  <c:v>825.36335254160804</c:v>
                </c:pt>
                <c:pt idx="696">
                  <c:v>4614.5133837715612</c:v>
                </c:pt>
                <c:pt idx="697">
                  <c:v>4043.5133837715612</c:v>
                </c:pt>
                <c:pt idx="698">
                  <c:v>3463.5133837715612</c:v>
                </c:pt>
                <c:pt idx="699">
                  <c:v>2889.5133837715612</c:v>
                </c:pt>
                <c:pt idx="700">
                  <c:v>2271.5133837715612</c:v>
                </c:pt>
                <c:pt idx="701">
                  <c:v>1745.5133837715612</c:v>
                </c:pt>
                <c:pt idx="702">
                  <c:v>1200.5133837715612</c:v>
                </c:pt>
                <c:pt idx="703">
                  <c:v>4931.6634150015143</c:v>
                </c:pt>
                <c:pt idx="704">
                  <c:v>4355.6634150015143</c:v>
                </c:pt>
                <c:pt idx="705">
                  <c:v>3774.6634150015143</c:v>
                </c:pt>
                <c:pt idx="706">
                  <c:v>3210.6634150015143</c:v>
                </c:pt>
                <c:pt idx="707">
                  <c:v>2659.6634150015143</c:v>
                </c:pt>
                <c:pt idx="708">
                  <c:v>2081.6634150015143</c:v>
                </c:pt>
                <c:pt idx="709">
                  <c:v>1434.6634150015143</c:v>
                </c:pt>
                <c:pt idx="710">
                  <c:v>819.66341500151429</c:v>
                </c:pt>
                <c:pt idx="711">
                  <c:v>4551.8134462314674</c:v>
                </c:pt>
                <c:pt idx="712">
                  <c:v>3932.8134462314674</c:v>
                </c:pt>
                <c:pt idx="713">
                  <c:v>3348.8134462314674</c:v>
                </c:pt>
                <c:pt idx="714">
                  <c:v>2763.8134462314674</c:v>
                </c:pt>
                <c:pt idx="715">
                  <c:v>2196.8134462314674</c:v>
                </c:pt>
                <c:pt idx="716">
                  <c:v>1664.8134462314674</c:v>
                </c:pt>
                <c:pt idx="717">
                  <c:v>1067.8134462314674</c:v>
                </c:pt>
                <c:pt idx="718">
                  <c:v>4801.9634774614206</c:v>
                </c:pt>
                <c:pt idx="719">
                  <c:v>4148.9634774614206</c:v>
                </c:pt>
                <c:pt idx="720">
                  <c:v>3585.9634774614206</c:v>
                </c:pt>
                <c:pt idx="721">
                  <c:v>2991.9634774614206</c:v>
                </c:pt>
                <c:pt idx="722">
                  <c:v>2407.9634774614206</c:v>
                </c:pt>
                <c:pt idx="723">
                  <c:v>1808.9634774614206</c:v>
                </c:pt>
                <c:pt idx="724">
                  <c:v>1217.9634774614206</c:v>
                </c:pt>
                <c:pt idx="725">
                  <c:v>4907.1135086913737</c:v>
                </c:pt>
                <c:pt idx="726">
                  <c:v>4282.1135086913737</c:v>
                </c:pt>
                <c:pt idx="727">
                  <c:v>3667.1135086913737</c:v>
                </c:pt>
                <c:pt idx="728">
                  <c:v>3062.1135086913737</c:v>
                </c:pt>
                <c:pt idx="729">
                  <c:v>2491.1135086913737</c:v>
                </c:pt>
                <c:pt idx="730">
                  <c:v>1925.1135086913737</c:v>
                </c:pt>
                <c:pt idx="731">
                  <c:v>1375.1135086913737</c:v>
                </c:pt>
                <c:pt idx="732">
                  <c:v>747.11350869137368</c:v>
                </c:pt>
                <c:pt idx="733">
                  <c:v>4481.2635399213268</c:v>
                </c:pt>
                <c:pt idx="734">
                  <c:v>3932.2635399213268</c:v>
                </c:pt>
                <c:pt idx="735">
                  <c:v>3302.2635399213268</c:v>
                </c:pt>
                <c:pt idx="736">
                  <c:v>2774.2635399213268</c:v>
                </c:pt>
                <c:pt idx="737">
                  <c:v>2131.2635399213268</c:v>
                </c:pt>
                <c:pt idx="738">
                  <c:v>1546.2635399213268</c:v>
                </c:pt>
                <c:pt idx="739">
                  <c:v>904.26353992132681</c:v>
                </c:pt>
                <c:pt idx="740">
                  <c:v>4601.4135711512799</c:v>
                </c:pt>
                <c:pt idx="741">
                  <c:v>4003.4135711512799</c:v>
                </c:pt>
                <c:pt idx="742">
                  <c:v>3428.4135711512799</c:v>
                </c:pt>
                <c:pt idx="743">
                  <c:v>2837.4135711512799</c:v>
                </c:pt>
                <c:pt idx="744">
                  <c:v>2289.4135711512799</c:v>
                </c:pt>
                <c:pt idx="745">
                  <c:v>1730.4135711512799</c:v>
                </c:pt>
                <c:pt idx="746">
                  <c:v>1163.4135711512799</c:v>
                </c:pt>
                <c:pt idx="747">
                  <c:v>4872.5636023812331</c:v>
                </c:pt>
                <c:pt idx="748">
                  <c:v>4279.5636023812331</c:v>
                </c:pt>
                <c:pt idx="749">
                  <c:v>3695.5636023812331</c:v>
                </c:pt>
                <c:pt idx="750">
                  <c:v>3090.5636023812331</c:v>
                </c:pt>
                <c:pt idx="751">
                  <c:v>2546.5636023812331</c:v>
                </c:pt>
                <c:pt idx="752">
                  <c:v>1960.5636023812331</c:v>
                </c:pt>
                <c:pt idx="753">
                  <c:v>1408.5636023812331</c:v>
                </c:pt>
                <c:pt idx="754">
                  <c:v>820.56360238123307</c:v>
                </c:pt>
                <c:pt idx="755">
                  <c:v>4522.7136336111862</c:v>
                </c:pt>
                <c:pt idx="756">
                  <c:v>3993.7136336111862</c:v>
                </c:pt>
                <c:pt idx="757">
                  <c:v>3479.7136336111862</c:v>
                </c:pt>
                <c:pt idx="758">
                  <c:v>2866.7136336111862</c:v>
                </c:pt>
                <c:pt idx="759">
                  <c:v>2266.7136336111862</c:v>
                </c:pt>
                <c:pt idx="760">
                  <c:v>1704.7136336111862</c:v>
                </c:pt>
                <c:pt idx="761">
                  <c:v>1127.7136336111862</c:v>
                </c:pt>
                <c:pt idx="762">
                  <c:v>4847.8636648411393</c:v>
                </c:pt>
                <c:pt idx="763">
                  <c:v>4216.8636648411393</c:v>
                </c:pt>
                <c:pt idx="764">
                  <c:v>3699.8636648411393</c:v>
                </c:pt>
                <c:pt idx="765">
                  <c:v>3139.8636648411393</c:v>
                </c:pt>
                <c:pt idx="766">
                  <c:v>2574.8636648411393</c:v>
                </c:pt>
                <c:pt idx="767">
                  <c:v>2021.8636648411393</c:v>
                </c:pt>
                <c:pt idx="768">
                  <c:v>1486.8636648411393</c:v>
                </c:pt>
                <c:pt idx="769">
                  <c:v>917.86366484113933</c:v>
                </c:pt>
                <c:pt idx="770">
                  <c:v>4665.0136960710925</c:v>
                </c:pt>
                <c:pt idx="771">
                  <c:v>4048.0136960710925</c:v>
                </c:pt>
                <c:pt idx="772">
                  <c:v>3513.0136960710925</c:v>
                </c:pt>
                <c:pt idx="773">
                  <c:v>2904.0136960710925</c:v>
                </c:pt>
                <c:pt idx="774">
                  <c:v>2255.0136960710925</c:v>
                </c:pt>
                <c:pt idx="775">
                  <c:v>1708.0136960710925</c:v>
                </c:pt>
                <c:pt idx="776">
                  <c:v>1034.0136960710925</c:v>
                </c:pt>
                <c:pt idx="777">
                  <c:v>4730.1637273010456</c:v>
                </c:pt>
                <c:pt idx="778">
                  <c:v>4156.1637273010456</c:v>
                </c:pt>
                <c:pt idx="779">
                  <c:v>3553.1637273010456</c:v>
                </c:pt>
                <c:pt idx="780">
                  <c:v>2896.1637273010456</c:v>
                </c:pt>
                <c:pt idx="781">
                  <c:v>2255.1637273010456</c:v>
                </c:pt>
                <c:pt idx="782">
                  <c:v>1731.1637273010456</c:v>
                </c:pt>
                <c:pt idx="783">
                  <c:v>1141.1637273010456</c:v>
                </c:pt>
                <c:pt idx="784">
                  <c:v>4842.3137585309987</c:v>
                </c:pt>
                <c:pt idx="785">
                  <c:v>4269.3137585309987</c:v>
                </c:pt>
                <c:pt idx="786">
                  <c:v>3663.3137585309987</c:v>
                </c:pt>
                <c:pt idx="787">
                  <c:v>3118.3137585309987</c:v>
                </c:pt>
                <c:pt idx="788">
                  <c:v>2547.3137585309987</c:v>
                </c:pt>
                <c:pt idx="789">
                  <c:v>1891.3137585309987</c:v>
                </c:pt>
                <c:pt idx="790">
                  <c:v>1333.3137585309987</c:v>
                </c:pt>
                <c:pt idx="791">
                  <c:v>716.31375853099871</c:v>
                </c:pt>
                <c:pt idx="792">
                  <c:v>4496.4637897609518</c:v>
                </c:pt>
                <c:pt idx="793">
                  <c:v>3945.4637897609518</c:v>
                </c:pt>
                <c:pt idx="794">
                  <c:v>3351.4637897609518</c:v>
                </c:pt>
                <c:pt idx="795">
                  <c:v>2876.4637897609518</c:v>
                </c:pt>
                <c:pt idx="796">
                  <c:v>2289.4637897609518</c:v>
                </c:pt>
                <c:pt idx="797">
                  <c:v>1737.4637897609518</c:v>
                </c:pt>
                <c:pt idx="798">
                  <c:v>1124.4637897609518</c:v>
                </c:pt>
                <c:pt idx="799">
                  <c:v>4764.613820990905</c:v>
                </c:pt>
                <c:pt idx="800">
                  <c:v>4109.613820990905</c:v>
                </c:pt>
                <c:pt idx="801">
                  <c:v>3537.613820990905</c:v>
                </c:pt>
                <c:pt idx="802">
                  <c:v>2927.613820990905</c:v>
                </c:pt>
                <c:pt idx="803">
                  <c:v>2352.613820990905</c:v>
                </c:pt>
                <c:pt idx="804">
                  <c:v>1783.613820990905</c:v>
                </c:pt>
                <c:pt idx="805">
                  <c:v>1186.613820990905</c:v>
                </c:pt>
                <c:pt idx="806">
                  <c:v>4872.7638522208581</c:v>
                </c:pt>
                <c:pt idx="807">
                  <c:v>4323.7638522208581</c:v>
                </c:pt>
                <c:pt idx="808">
                  <c:v>3767.7638522208581</c:v>
                </c:pt>
                <c:pt idx="809">
                  <c:v>3183.7638522208581</c:v>
                </c:pt>
                <c:pt idx="810">
                  <c:v>2584.7638522208581</c:v>
                </c:pt>
                <c:pt idx="811">
                  <c:v>2014.7638522208581</c:v>
                </c:pt>
                <c:pt idx="812">
                  <c:v>1420.7638522208581</c:v>
                </c:pt>
                <c:pt idx="813">
                  <c:v>864.7638522208581</c:v>
                </c:pt>
                <c:pt idx="814">
                  <c:v>4521.9138834508112</c:v>
                </c:pt>
                <c:pt idx="815">
                  <c:v>3970.9138834508112</c:v>
                </c:pt>
                <c:pt idx="816">
                  <c:v>3401.9138834508112</c:v>
                </c:pt>
                <c:pt idx="817">
                  <c:v>2852.9138834508112</c:v>
                </c:pt>
                <c:pt idx="818">
                  <c:v>2239.9138834508112</c:v>
                </c:pt>
                <c:pt idx="819">
                  <c:v>1703.9138834508112</c:v>
                </c:pt>
                <c:pt idx="820">
                  <c:v>1129.9138834508112</c:v>
                </c:pt>
                <c:pt idx="821">
                  <c:v>4911.0639146807644</c:v>
                </c:pt>
                <c:pt idx="822">
                  <c:v>4369.0639146807644</c:v>
                </c:pt>
                <c:pt idx="823">
                  <c:v>3775.0639146807644</c:v>
                </c:pt>
                <c:pt idx="824">
                  <c:v>3170.0639146807644</c:v>
                </c:pt>
                <c:pt idx="825">
                  <c:v>2616.0639146807644</c:v>
                </c:pt>
                <c:pt idx="826">
                  <c:v>1992.0639146807644</c:v>
                </c:pt>
                <c:pt idx="827">
                  <c:v>1361.0639146807644</c:v>
                </c:pt>
                <c:pt idx="828">
                  <c:v>699.06391468076436</c:v>
                </c:pt>
                <c:pt idx="829">
                  <c:v>4400.2139459107175</c:v>
                </c:pt>
                <c:pt idx="830">
                  <c:v>3833.2139459107175</c:v>
                </c:pt>
                <c:pt idx="831">
                  <c:v>3299.2139459107175</c:v>
                </c:pt>
                <c:pt idx="832">
                  <c:v>2689.2139459107175</c:v>
                </c:pt>
                <c:pt idx="833">
                  <c:v>2049.2139459107175</c:v>
                </c:pt>
                <c:pt idx="834">
                  <c:v>1535.2139459107175</c:v>
                </c:pt>
                <c:pt idx="835">
                  <c:v>996.21394591071748</c:v>
                </c:pt>
                <c:pt idx="836">
                  <c:v>4670.3639771406706</c:v>
                </c:pt>
                <c:pt idx="837">
                  <c:v>4079.3639771406706</c:v>
                </c:pt>
                <c:pt idx="838">
                  <c:v>3501.3639771406706</c:v>
                </c:pt>
                <c:pt idx="839">
                  <c:v>2890.3639771406706</c:v>
                </c:pt>
                <c:pt idx="840">
                  <c:v>2349.3639771406706</c:v>
                </c:pt>
                <c:pt idx="841">
                  <c:v>1722.3639771406706</c:v>
                </c:pt>
                <c:pt idx="842">
                  <c:v>1127.3639771406706</c:v>
                </c:pt>
                <c:pt idx="843">
                  <c:v>4770.5140083706237</c:v>
                </c:pt>
                <c:pt idx="844">
                  <c:v>4241.5140083706237</c:v>
                </c:pt>
                <c:pt idx="845">
                  <c:v>3640.5140083706237</c:v>
                </c:pt>
                <c:pt idx="846">
                  <c:v>3034.5140083706237</c:v>
                </c:pt>
                <c:pt idx="847">
                  <c:v>2522.5140083706237</c:v>
                </c:pt>
                <c:pt idx="848">
                  <c:v>1964.5140083706237</c:v>
                </c:pt>
                <c:pt idx="849">
                  <c:v>1339.5140083706237</c:v>
                </c:pt>
                <c:pt idx="850">
                  <c:v>743.51400837062374</c:v>
                </c:pt>
                <c:pt idx="851">
                  <c:v>4473.6640396005769</c:v>
                </c:pt>
                <c:pt idx="852">
                  <c:v>3869.6640396005769</c:v>
                </c:pt>
                <c:pt idx="853">
                  <c:v>3349.6640396005769</c:v>
                </c:pt>
                <c:pt idx="854">
                  <c:v>2737.6640396005769</c:v>
                </c:pt>
                <c:pt idx="855">
                  <c:v>2153.6640396005769</c:v>
                </c:pt>
                <c:pt idx="856">
                  <c:v>1590.6640396005769</c:v>
                </c:pt>
                <c:pt idx="857">
                  <c:v>1043.6640396005769</c:v>
                </c:pt>
                <c:pt idx="858">
                  <c:v>4762.81407083053</c:v>
                </c:pt>
                <c:pt idx="859">
                  <c:v>4166.81407083053</c:v>
                </c:pt>
                <c:pt idx="860">
                  <c:v>3587.81407083053</c:v>
                </c:pt>
                <c:pt idx="861">
                  <c:v>3080.81407083053</c:v>
                </c:pt>
                <c:pt idx="862">
                  <c:v>2479.81407083053</c:v>
                </c:pt>
                <c:pt idx="863">
                  <c:v>1902.81407083053</c:v>
                </c:pt>
                <c:pt idx="864">
                  <c:v>1342.81407083053</c:v>
                </c:pt>
                <c:pt idx="865">
                  <c:v>811.81407083053</c:v>
                </c:pt>
                <c:pt idx="866">
                  <c:v>4441.9641020604831</c:v>
                </c:pt>
                <c:pt idx="867">
                  <c:v>3909.9641020604831</c:v>
                </c:pt>
                <c:pt idx="868">
                  <c:v>3399.9641020604831</c:v>
                </c:pt>
                <c:pt idx="869">
                  <c:v>2860.9641020604831</c:v>
                </c:pt>
                <c:pt idx="870">
                  <c:v>2235.9641020604831</c:v>
                </c:pt>
                <c:pt idx="871">
                  <c:v>1705.9641020604831</c:v>
                </c:pt>
                <c:pt idx="872">
                  <c:v>1032.9641020604831</c:v>
                </c:pt>
                <c:pt idx="873">
                  <c:v>4712.1141332904363</c:v>
                </c:pt>
                <c:pt idx="874">
                  <c:v>4132.1141332904363</c:v>
                </c:pt>
                <c:pt idx="875">
                  <c:v>3600.1141332904363</c:v>
                </c:pt>
                <c:pt idx="876">
                  <c:v>3023.1141332904363</c:v>
                </c:pt>
                <c:pt idx="877">
                  <c:v>2442.1141332904363</c:v>
                </c:pt>
                <c:pt idx="878">
                  <c:v>1877.1141332904363</c:v>
                </c:pt>
                <c:pt idx="879">
                  <c:v>1235.1141332904363</c:v>
                </c:pt>
                <c:pt idx="880">
                  <c:v>4930.2641645203894</c:v>
                </c:pt>
                <c:pt idx="881">
                  <c:v>4378.2641645203894</c:v>
                </c:pt>
                <c:pt idx="882">
                  <c:v>3783.2641645203894</c:v>
                </c:pt>
                <c:pt idx="883">
                  <c:v>3202.2641645203894</c:v>
                </c:pt>
                <c:pt idx="884">
                  <c:v>2578.2641645203894</c:v>
                </c:pt>
                <c:pt idx="885">
                  <c:v>2010.2641645203894</c:v>
                </c:pt>
                <c:pt idx="886">
                  <c:v>1512.2641645203894</c:v>
                </c:pt>
                <c:pt idx="887">
                  <c:v>1037.2641645203894</c:v>
                </c:pt>
                <c:pt idx="888">
                  <c:v>4766.4141957503425</c:v>
                </c:pt>
                <c:pt idx="889">
                  <c:v>4207.4141957503425</c:v>
                </c:pt>
                <c:pt idx="890">
                  <c:v>3599.4141957503425</c:v>
                </c:pt>
                <c:pt idx="891">
                  <c:v>3045.4141957503425</c:v>
                </c:pt>
                <c:pt idx="892">
                  <c:v>2510.4141957503425</c:v>
                </c:pt>
                <c:pt idx="893">
                  <c:v>1935.4141957503425</c:v>
                </c:pt>
                <c:pt idx="894">
                  <c:v>1405.4141957503425</c:v>
                </c:pt>
                <c:pt idx="895">
                  <c:v>918.41419575034251</c:v>
                </c:pt>
                <c:pt idx="896">
                  <c:v>4624.5642269802956</c:v>
                </c:pt>
                <c:pt idx="897">
                  <c:v>3973.5642269802956</c:v>
                </c:pt>
                <c:pt idx="898">
                  <c:v>3434.5642269802956</c:v>
                </c:pt>
                <c:pt idx="899">
                  <c:v>2881.5642269802956</c:v>
                </c:pt>
                <c:pt idx="900">
                  <c:v>2305.5642269802956</c:v>
                </c:pt>
                <c:pt idx="901">
                  <c:v>1443.5642269802956</c:v>
                </c:pt>
                <c:pt idx="902">
                  <c:v>5840.0567692873146</c:v>
                </c:pt>
                <c:pt idx="903">
                  <c:v>4958.0567692873146</c:v>
                </c:pt>
                <c:pt idx="904">
                  <c:v>4031.0567692873146</c:v>
                </c:pt>
                <c:pt idx="905">
                  <c:v>3165.0567692873146</c:v>
                </c:pt>
                <c:pt idx="906">
                  <c:v>2313.0567692873146</c:v>
                </c:pt>
                <c:pt idx="907">
                  <c:v>1420.0567692873146</c:v>
                </c:pt>
                <c:pt idx="908">
                  <c:v>5842.5493115943336</c:v>
                </c:pt>
                <c:pt idx="909">
                  <c:v>4978.5493115943336</c:v>
                </c:pt>
                <c:pt idx="910">
                  <c:v>4114.5493115943336</c:v>
                </c:pt>
                <c:pt idx="911">
                  <c:v>3228.5493115943336</c:v>
                </c:pt>
                <c:pt idx="912">
                  <c:v>2338.5493115943336</c:v>
                </c:pt>
                <c:pt idx="913">
                  <c:v>1473.5493115943336</c:v>
                </c:pt>
                <c:pt idx="914">
                  <c:v>5888.0418539013526</c:v>
                </c:pt>
                <c:pt idx="915">
                  <c:v>4993.0418539013526</c:v>
                </c:pt>
                <c:pt idx="916">
                  <c:v>4107.0418539013526</c:v>
                </c:pt>
                <c:pt idx="917">
                  <c:v>3214.0418539013526</c:v>
                </c:pt>
                <c:pt idx="918">
                  <c:v>2375.0418539013526</c:v>
                </c:pt>
                <c:pt idx="919">
                  <c:v>1511.0418539013526</c:v>
                </c:pt>
                <c:pt idx="920">
                  <c:v>5912.5343962083716</c:v>
                </c:pt>
                <c:pt idx="921">
                  <c:v>5019.5343962083716</c:v>
                </c:pt>
                <c:pt idx="922">
                  <c:v>4130.5343962083716</c:v>
                </c:pt>
                <c:pt idx="923">
                  <c:v>3264.5343962083716</c:v>
                </c:pt>
                <c:pt idx="924">
                  <c:v>2397.5343962083716</c:v>
                </c:pt>
                <c:pt idx="925">
                  <c:v>1547.5343962083716</c:v>
                </c:pt>
                <c:pt idx="926">
                  <c:v>5953.0269385153906</c:v>
                </c:pt>
                <c:pt idx="927">
                  <c:v>5117.0269385153906</c:v>
                </c:pt>
                <c:pt idx="928">
                  <c:v>4235.0269385153906</c:v>
                </c:pt>
                <c:pt idx="929">
                  <c:v>3396.0269385153906</c:v>
                </c:pt>
                <c:pt idx="930">
                  <c:v>2578.0269385153906</c:v>
                </c:pt>
                <c:pt idx="931">
                  <c:v>1708.0269385153906</c:v>
                </c:pt>
                <c:pt idx="932">
                  <c:v>6137.5194808224096</c:v>
                </c:pt>
                <c:pt idx="933">
                  <c:v>5297.5194808224096</c:v>
                </c:pt>
                <c:pt idx="934">
                  <c:v>4414.5194808224096</c:v>
                </c:pt>
                <c:pt idx="935">
                  <c:v>3534.5194808224096</c:v>
                </c:pt>
                <c:pt idx="936">
                  <c:v>2689.5194808224096</c:v>
                </c:pt>
                <c:pt idx="937">
                  <c:v>1784.5194808224096</c:v>
                </c:pt>
                <c:pt idx="938">
                  <c:v>6154.0120231294286</c:v>
                </c:pt>
                <c:pt idx="939">
                  <c:v>5233.0120231294286</c:v>
                </c:pt>
                <c:pt idx="940">
                  <c:v>4384.0120231294286</c:v>
                </c:pt>
                <c:pt idx="941">
                  <c:v>3496.0120231294286</c:v>
                </c:pt>
                <c:pt idx="942">
                  <c:v>2602.0120231294286</c:v>
                </c:pt>
                <c:pt idx="943">
                  <c:v>1753.0120231294286</c:v>
                </c:pt>
                <c:pt idx="944">
                  <c:v>6199.5045654364476</c:v>
                </c:pt>
                <c:pt idx="945">
                  <c:v>5368.5045654364476</c:v>
                </c:pt>
                <c:pt idx="946">
                  <c:v>4539.5045654364476</c:v>
                </c:pt>
                <c:pt idx="947">
                  <c:v>3628.5045654364476</c:v>
                </c:pt>
                <c:pt idx="948">
                  <c:v>2778.5045654364476</c:v>
                </c:pt>
                <c:pt idx="949">
                  <c:v>1907.5045654364476</c:v>
                </c:pt>
                <c:pt idx="950">
                  <c:v>1064.5045654364476</c:v>
                </c:pt>
                <c:pt idx="951">
                  <c:v>5495.9971077434666</c:v>
                </c:pt>
                <c:pt idx="952">
                  <c:v>4589.9971077434666</c:v>
                </c:pt>
                <c:pt idx="953">
                  <c:v>3739.9971077434666</c:v>
                </c:pt>
                <c:pt idx="954">
                  <c:v>2853.9971077434666</c:v>
                </c:pt>
                <c:pt idx="955">
                  <c:v>2041.9971077434666</c:v>
                </c:pt>
                <c:pt idx="956">
                  <c:v>1139.9971077434666</c:v>
                </c:pt>
                <c:pt idx="957">
                  <c:v>5533.4896500504856</c:v>
                </c:pt>
                <c:pt idx="958">
                  <c:v>4662.4896500504856</c:v>
                </c:pt>
                <c:pt idx="959">
                  <c:v>3802.4896500504856</c:v>
                </c:pt>
                <c:pt idx="960">
                  <c:v>2982.4896500504856</c:v>
                </c:pt>
                <c:pt idx="961">
                  <c:v>2109.4896500504856</c:v>
                </c:pt>
                <c:pt idx="962">
                  <c:v>1238.4896500504856</c:v>
                </c:pt>
                <c:pt idx="963">
                  <c:v>5597.9821923575046</c:v>
                </c:pt>
                <c:pt idx="964">
                  <c:v>4729.9821923575046</c:v>
                </c:pt>
                <c:pt idx="965">
                  <c:v>3863.9821923575046</c:v>
                </c:pt>
                <c:pt idx="966">
                  <c:v>3007.9821923575046</c:v>
                </c:pt>
                <c:pt idx="967">
                  <c:v>2117.9821923575046</c:v>
                </c:pt>
                <c:pt idx="968">
                  <c:v>1267.9821923575046</c:v>
                </c:pt>
                <c:pt idx="969">
                  <c:v>5690.4747346645236</c:v>
                </c:pt>
                <c:pt idx="970">
                  <c:v>4762.4747346645236</c:v>
                </c:pt>
                <c:pt idx="971">
                  <c:v>3914.4747346645236</c:v>
                </c:pt>
                <c:pt idx="972">
                  <c:v>3058.4747346645236</c:v>
                </c:pt>
                <c:pt idx="973">
                  <c:v>2188.4747346645236</c:v>
                </c:pt>
                <c:pt idx="974">
                  <c:v>1335.4747346645236</c:v>
                </c:pt>
                <c:pt idx="975">
                  <c:v>5783.9672769715426</c:v>
                </c:pt>
                <c:pt idx="976">
                  <c:v>4936.9672769715426</c:v>
                </c:pt>
                <c:pt idx="977">
                  <c:v>4086.9672769715426</c:v>
                </c:pt>
                <c:pt idx="978">
                  <c:v>3202.9672769715426</c:v>
                </c:pt>
                <c:pt idx="979">
                  <c:v>2344.9672769715426</c:v>
                </c:pt>
                <c:pt idx="980">
                  <c:v>1475.9672769715426</c:v>
                </c:pt>
                <c:pt idx="981">
                  <c:v>5949.4598192785616</c:v>
                </c:pt>
                <c:pt idx="982">
                  <c:v>5083.4598192785616</c:v>
                </c:pt>
                <c:pt idx="983">
                  <c:v>4252.4598192785616</c:v>
                </c:pt>
                <c:pt idx="984">
                  <c:v>3380.4598192785616</c:v>
                </c:pt>
                <c:pt idx="985">
                  <c:v>2525.4598192785616</c:v>
                </c:pt>
                <c:pt idx="986">
                  <c:v>1667.4598192785616</c:v>
                </c:pt>
                <c:pt idx="987">
                  <c:v>6095.9523615855805</c:v>
                </c:pt>
                <c:pt idx="988">
                  <c:v>5203.9523615855805</c:v>
                </c:pt>
                <c:pt idx="989">
                  <c:v>4370.9523615855805</c:v>
                </c:pt>
                <c:pt idx="990">
                  <c:v>3467.9523615855805</c:v>
                </c:pt>
                <c:pt idx="991">
                  <c:v>2553.9523615855805</c:v>
                </c:pt>
                <c:pt idx="992">
                  <c:v>1669.9523615855805</c:v>
                </c:pt>
                <c:pt idx="993">
                  <c:v>6054.4449038925995</c:v>
                </c:pt>
                <c:pt idx="994">
                  <c:v>5210.4449038925995</c:v>
                </c:pt>
                <c:pt idx="995">
                  <c:v>4372.4449038925995</c:v>
                </c:pt>
                <c:pt idx="996">
                  <c:v>3530.4449038925995</c:v>
                </c:pt>
                <c:pt idx="997">
                  <c:v>2617.4449038925995</c:v>
                </c:pt>
                <c:pt idx="998">
                  <c:v>2035.4449038925995</c:v>
                </c:pt>
                <c:pt idx="999">
                  <c:v>1426.4449038925995</c:v>
                </c:pt>
                <c:pt idx="1000">
                  <c:v>804.44490389259954</c:v>
                </c:pt>
                <c:pt idx="1001">
                  <c:v>4518.5949351225527</c:v>
                </c:pt>
                <c:pt idx="1002">
                  <c:v>3999.5949351225527</c:v>
                </c:pt>
                <c:pt idx="1003">
                  <c:v>3405.5949351225527</c:v>
                </c:pt>
                <c:pt idx="1004">
                  <c:v>2823.5949351225527</c:v>
                </c:pt>
                <c:pt idx="1005">
                  <c:v>2203.5949351225527</c:v>
                </c:pt>
                <c:pt idx="1006">
                  <c:v>1633.5949351225527</c:v>
                </c:pt>
                <c:pt idx="1007">
                  <c:v>1130.5949351225527</c:v>
                </c:pt>
                <c:pt idx="1008">
                  <c:v>4790.7449663525058</c:v>
                </c:pt>
                <c:pt idx="1009">
                  <c:v>4208.7449663525058</c:v>
                </c:pt>
                <c:pt idx="1010">
                  <c:v>3622.7449663525058</c:v>
                </c:pt>
                <c:pt idx="1011">
                  <c:v>2996.7449663525058</c:v>
                </c:pt>
                <c:pt idx="1012">
                  <c:v>2390.7449663525058</c:v>
                </c:pt>
                <c:pt idx="1013">
                  <c:v>1859.7449663525058</c:v>
                </c:pt>
                <c:pt idx="1014">
                  <c:v>1295.7449663525058</c:v>
                </c:pt>
                <c:pt idx="1015">
                  <c:v>677.7449663525058</c:v>
                </c:pt>
                <c:pt idx="1016">
                  <c:v>4426.8949975824589</c:v>
                </c:pt>
                <c:pt idx="1017">
                  <c:v>3841.8949975824589</c:v>
                </c:pt>
                <c:pt idx="1018">
                  <c:v>3314.8949975824589</c:v>
                </c:pt>
                <c:pt idx="1019">
                  <c:v>2648.8949975824589</c:v>
                </c:pt>
                <c:pt idx="1020">
                  <c:v>2084.8949975824589</c:v>
                </c:pt>
                <c:pt idx="1021">
                  <c:v>1488.8949975824589</c:v>
                </c:pt>
                <c:pt idx="1022">
                  <c:v>883.89499758245893</c:v>
                </c:pt>
                <c:pt idx="1023">
                  <c:v>4644.0450288124121</c:v>
                </c:pt>
                <c:pt idx="1024">
                  <c:v>4034.0450288124121</c:v>
                </c:pt>
                <c:pt idx="1025">
                  <c:v>3455.0450288124121</c:v>
                </c:pt>
                <c:pt idx="1026">
                  <c:v>2867.0450288124121</c:v>
                </c:pt>
                <c:pt idx="1027">
                  <c:v>2269.0450288124121</c:v>
                </c:pt>
                <c:pt idx="1028">
                  <c:v>1629.0450288124121</c:v>
                </c:pt>
                <c:pt idx="1029">
                  <c:v>1061.0450288124121</c:v>
                </c:pt>
                <c:pt idx="1030">
                  <c:v>4774.1950600423652</c:v>
                </c:pt>
                <c:pt idx="1031">
                  <c:v>4160.1950600423652</c:v>
                </c:pt>
                <c:pt idx="1032">
                  <c:v>3611.1950600423652</c:v>
                </c:pt>
                <c:pt idx="1033">
                  <c:v>3032.1950600423652</c:v>
                </c:pt>
                <c:pt idx="1034">
                  <c:v>2433.1950600423652</c:v>
                </c:pt>
                <c:pt idx="1035">
                  <c:v>1842.1950600423652</c:v>
                </c:pt>
                <c:pt idx="1036">
                  <c:v>1303.1950600423652</c:v>
                </c:pt>
                <c:pt idx="1037">
                  <c:v>678.19506004236518</c:v>
                </c:pt>
                <c:pt idx="1038">
                  <c:v>4397.3450912723183</c:v>
                </c:pt>
                <c:pt idx="1039">
                  <c:v>3726.3450912723183</c:v>
                </c:pt>
                <c:pt idx="1040">
                  <c:v>3194.3450912723183</c:v>
                </c:pt>
                <c:pt idx="1041">
                  <c:v>2651.3450912723183</c:v>
                </c:pt>
                <c:pt idx="1042">
                  <c:v>2057.3450912723183</c:v>
                </c:pt>
                <c:pt idx="1043">
                  <c:v>1545.3450912723183</c:v>
                </c:pt>
                <c:pt idx="1044">
                  <c:v>960.34509127231831</c:v>
                </c:pt>
                <c:pt idx="1045">
                  <c:v>4739.4951225022714</c:v>
                </c:pt>
                <c:pt idx="1046">
                  <c:v>4199.4951225022714</c:v>
                </c:pt>
                <c:pt idx="1047">
                  <c:v>3639.4951225022714</c:v>
                </c:pt>
                <c:pt idx="1048">
                  <c:v>3031.4951225022714</c:v>
                </c:pt>
                <c:pt idx="1049">
                  <c:v>2474.4951225022714</c:v>
                </c:pt>
                <c:pt idx="1050">
                  <c:v>1850.4951225022714</c:v>
                </c:pt>
                <c:pt idx="1051">
                  <c:v>1245.4951225022714</c:v>
                </c:pt>
                <c:pt idx="1052">
                  <c:v>4970.6451537322246</c:v>
                </c:pt>
                <c:pt idx="1053">
                  <c:v>4413.6451537322246</c:v>
                </c:pt>
                <c:pt idx="1054">
                  <c:v>3783.6451537322246</c:v>
                </c:pt>
                <c:pt idx="1055">
                  <c:v>3266.6451537322246</c:v>
                </c:pt>
                <c:pt idx="1056">
                  <c:v>2643.6451537322246</c:v>
                </c:pt>
                <c:pt idx="1057">
                  <c:v>2029.6451537322246</c:v>
                </c:pt>
                <c:pt idx="1058">
                  <c:v>1486.6451537322246</c:v>
                </c:pt>
                <c:pt idx="1059">
                  <c:v>899.64515373222457</c:v>
                </c:pt>
                <c:pt idx="1060">
                  <c:v>4716.7951849621777</c:v>
                </c:pt>
                <c:pt idx="1061">
                  <c:v>4137.7951849621777</c:v>
                </c:pt>
                <c:pt idx="1062">
                  <c:v>3533.7951849621777</c:v>
                </c:pt>
                <c:pt idx="1063">
                  <c:v>2984.7951849621777</c:v>
                </c:pt>
                <c:pt idx="1064">
                  <c:v>2419.7951849621777</c:v>
                </c:pt>
                <c:pt idx="1065">
                  <c:v>1797.7951849621777</c:v>
                </c:pt>
                <c:pt idx="1066">
                  <c:v>1296.7951849621777</c:v>
                </c:pt>
                <c:pt idx="1067">
                  <c:v>779.7951849621777</c:v>
                </c:pt>
                <c:pt idx="1068">
                  <c:v>4502.9452161921308</c:v>
                </c:pt>
                <c:pt idx="1069">
                  <c:v>3959.9452161921308</c:v>
                </c:pt>
                <c:pt idx="1070">
                  <c:v>3425.9452161921308</c:v>
                </c:pt>
                <c:pt idx="1071">
                  <c:v>2888.9452161921308</c:v>
                </c:pt>
                <c:pt idx="1072">
                  <c:v>2300.9452161921308</c:v>
                </c:pt>
                <c:pt idx="1073">
                  <c:v>1776.9452161921308</c:v>
                </c:pt>
                <c:pt idx="1074">
                  <c:v>1227.9452161921308</c:v>
                </c:pt>
                <c:pt idx="1075">
                  <c:v>4992.095247422084</c:v>
                </c:pt>
                <c:pt idx="1076">
                  <c:v>4445.095247422084</c:v>
                </c:pt>
                <c:pt idx="1077">
                  <c:v>3951.095247422084</c:v>
                </c:pt>
                <c:pt idx="1078">
                  <c:v>3278.095247422084</c:v>
                </c:pt>
                <c:pt idx="1079">
                  <c:v>2695.095247422084</c:v>
                </c:pt>
                <c:pt idx="1080">
                  <c:v>2136.095247422084</c:v>
                </c:pt>
                <c:pt idx="1081">
                  <c:v>1528.095247422084</c:v>
                </c:pt>
                <c:pt idx="1082">
                  <c:v>907.09524742208396</c:v>
                </c:pt>
                <c:pt idx="1083">
                  <c:v>4589.2452786520371</c:v>
                </c:pt>
                <c:pt idx="1084">
                  <c:v>4014.2452786520371</c:v>
                </c:pt>
                <c:pt idx="1085">
                  <c:v>3427.2452786520371</c:v>
                </c:pt>
                <c:pt idx="1086">
                  <c:v>2824.2452786520371</c:v>
                </c:pt>
                <c:pt idx="1087">
                  <c:v>2287.2452786520371</c:v>
                </c:pt>
                <c:pt idx="1088">
                  <c:v>1755.2452786520371</c:v>
                </c:pt>
                <c:pt idx="1089">
                  <c:v>1158.2452786520371</c:v>
                </c:pt>
                <c:pt idx="1090">
                  <c:v>4900.3953098819902</c:v>
                </c:pt>
                <c:pt idx="1091">
                  <c:v>4371.3953098819902</c:v>
                </c:pt>
                <c:pt idx="1092">
                  <c:v>3855.3953098819902</c:v>
                </c:pt>
                <c:pt idx="1093">
                  <c:v>3318.3953098819902</c:v>
                </c:pt>
                <c:pt idx="1094">
                  <c:v>2791.3953098819902</c:v>
                </c:pt>
                <c:pt idx="1095">
                  <c:v>2225.3953098819902</c:v>
                </c:pt>
                <c:pt idx="1096">
                  <c:v>1673.3953098819902</c:v>
                </c:pt>
                <c:pt idx="1097">
                  <c:v>1100.3953098819902</c:v>
                </c:pt>
                <c:pt idx="1098">
                  <c:v>4755.5453411119433</c:v>
                </c:pt>
                <c:pt idx="1099">
                  <c:v>4171.5453411119433</c:v>
                </c:pt>
                <c:pt idx="1100">
                  <c:v>3583.5453411119433</c:v>
                </c:pt>
                <c:pt idx="1101">
                  <c:v>2977.5453411119433</c:v>
                </c:pt>
                <c:pt idx="1102">
                  <c:v>2393.5453411119433</c:v>
                </c:pt>
                <c:pt idx="1103">
                  <c:v>1770.5453411119433</c:v>
                </c:pt>
                <c:pt idx="1104">
                  <c:v>1164.5453411119433</c:v>
                </c:pt>
                <c:pt idx="1105">
                  <c:v>4871.6953723418965</c:v>
                </c:pt>
                <c:pt idx="1106">
                  <c:v>4265.6953723418965</c:v>
                </c:pt>
                <c:pt idx="1107">
                  <c:v>3675.6953723418965</c:v>
                </c:pt>
                <c:pt idx="1108">
                  <c:v>3051.6953723418965</c:v>
                </c:pt>
                <c:pt idx="1109">
                  <c:v>2394.6953723418965</c:v>
                </c:pt>
                <c:pt idx="1110">
                  <c:v>1906.6953723418965</c:v>
                </c:pt>
                <c:pt idx="1111">
                  <c:v>1372.6953723418965</c:v>
                </c:pt>
                <c:pt idx="1112">
                  <c:v>712.69537234189647</c:v>
                </c:pt>
                <c:pt idx="1113">
                  <c:v>4368.8454035718496</c:v>
                </c:pt>
                <c:pt idx="1114">
                  <c:v>3711.8454035718496</c:v>
                </c:pt>
                <c:pt idx="1115">
                  <c:v>3087.8454035718496</c:v>
                </c:pt>
                <c:pt idx="1116">
                  <c:v>2456.8454035718496</c:v>
                </c:pt>
                <c:pt idx="1117">
                  <c:v>1835.8454035718496</c:v>
                </c:pt>
                <c:pt idx="1118">
                  <c:v>1232.8454035718496</c:v>
                </c:pt>
                <c:pt idx="1119">
                  <c:v>4920.9954348018027</c:v>
                </c:pt>
                <c:pt idx="1120">
                  <c:v>4399.9954348018027</c:v>
                </c:pt>
                <c:pt idx="1121">
                  <c:v>3835.9954348018027</c:v>
                </c:pt>
                <c:pt idx="1122">
                  <c:v>3168.9954348018027</c:v>
                </c:pt>
                <c:pt idx="1123">
                  <c:v>2603.9954348018027</c:v>
                </c:pt>
                <c:pt idx="1124">
                  <c:v>2011.9954348018027</c:v>
                </c:pt>
                <c:pt idx="1125">
                  <c:v>1397.9954348018027</c:v>
                </c:pt>
                <c:pt idx="1126">
                  <c:v>822.99543480180273</c:v>
                </c:pt>
                <c:pt idx="1127">
                  <c:v>4485.1454660317559</c:v>
                </c:pt>
                <c:pt idx="1128">
                  <c:v>3910.1454660317559</c:v>
                </c:pt>
                <c:pt idx="1129">
                  <c:v>3350.1454660317559</c:v>
                </c:pt>
                <c:pt idx="1130">
                  <c:v>2776.1454660317559</c:v>
                </c:pt>
                <c:pt idx="1131">
                  <c:v>2268.1454660317559</c:v>
                </c:pt>
                <c:pt idx="1132">
                  <c:v>1739.1454660317559</c:v>
                </c:pt>
                <c:pt idx="1133">
                  <c:v>1139.1454660317559</c:v>
                </c:pt>
                <c:pt idx="1134">
                  <c:v>4822.295497261709</c:v>
                </c:pt>
                <c:pt idx="1135">
                  <c:v>4376.295497261709</c:v>
                </c:pt>
                <c:pt idx="1136">
                  <c:v>3781.295497261709</c:v>
                </c:pt>
                <c:pt idx="1137">
                  <c:v>3183.295497261709</c:v>
                </c:pt>
                <c:pt idx="1138">
                  <c:v>2595.295497261709</c:v>
                </c:pt>
                <c:pt idx="1139">
                  <c:v>1970.295497261709</c:v>
                </c:pt>
                <c:pt idx="1140">
                  <c:v>1351.295497261709</c:v>
                </c:pt>
                <c:pt idx="1141">
                  <c:v>752.29549726170899</c:v>
                </c:pt>
                <c:pt idx="1142">
                  <c:v>4410.4455284916621</c:v>
                </c:pt>
                <c:pt idx="1143">
                  <c:v>3747.4455284916621</c:v>
                </c:pt>
                <c:pt idx="1144">
                  <c:v>3196.4455284916621</c:v>
                </c:pt>
                <c:pt idx="1145">
                  <c:v>2645.4455284916621</c:v>
                </c:pt>
                <c:pt idx="1146">
                  <c:v>2063.4455284916621</c:v>
                </c:pt>
                <c:pt idx="1147">
                  <c:v>1440.4455284916621</c:v>
                </c:pt>
                <c:pt idx="1148">
                  <c:v>817.44552849166212</c:v>
                </c:pt>
                <c:pt idx="1149">
                  <c:v>4514.5955597216152</c:v>
                </c:pt>
                <c:pt idx="1150">
                  <c:v>3979.5955597216152</c:v>
                </c:pt>
                <c:pt idx="1151">
                  <c:v>3342.5955597216152</c:v>
                </c:pt>
                <c:pt idx="1152">
                  <c:v>2790.5955597216152</c:v>
                </c:pt>
                <c:pt idx="1153">
                  <c:v>2277.5955597216152</c:v>
                </c:pt>
                <c:pt idx="1154">
                  <c:v>1676.5955597216152</c:v>
                </c:pt>
                <c:pt idx="1155">
                  <c:v>1115.5955597216152</c:v>
                </c:pt>
                <c:pt idx="1156">
                  <c:v>4839.7455909515684</c:v>
                </c:pt>
                <c:pt idx="1157">
                  <c:v>4179.7455909515684</c:v>
                </c:pt>
                <c:pt idx="1158">
                  <c:v>3651.7455909515684</c:v>
                </c:pt>
                <c:pt idx="1159">
                  <c:v>3024.7455909515684</c:v>
                </c:pt>
                <c:pt idx="1160">
                  <c:v>2489.7455909515684</c:v>
                </c:pt>
                <c:pt idx="1161">
                  <c:v>1923.7455909515684</c:v>
                </c:pt>
                <c:pt idx="1162">
                  <c:v>1314.7455909515684</c:v>
                </c:pt>
                <c:pt idx="1163">
                  <c:v>775.74559095156837</c:v>
                </c:pt>
                <c:pt idx="1164">
                  <c:v>4486.8956221815215</c:v>
                </c:pt>
                <c:pt idx="1165">
                  <c:v>3943.8956221815215</c:v>
                </c:pt>
                <c:pt idx="1166">
                  <c:v>3328.8956221815215</c:v>
                </c:pt>
                <c:pt idx="1167">
                  <c:v>2795.8956221815215</c:v>
                </c:pt>
                <c:pt idx="1168">
                  <c:v>2236.8956221815215</c:v>
                </c:pt>
                <c:pt idx="1169">
                  <c:v>1616.8956221815215</c:v>
                </c:pt>
                <c:pt idx="1170">
                  <c:v>1060.8956221815215</c:v>
                </c:pt>
                <c:pt idx="1171">
                  <c:v>4736.0456534114746</c:v>
                </c:pt>
                <c:pt idx="1172">
                  <c:v>4116.0456534114746</c:v>
                </c:pt>
                <c:pt idx="1173">
                  <c:v>3525.0456534114746</c:v>
                </c:pt>
                <c:pt idx="1174">
                  <c:v>2938.0456534114746</c:v>
                </c:pt>
                <c:pt idx="1175">
                  <c:v>2384.0456534114746</c:v>
                </c:pt>
                <c:pt idx="1176">
                  <c:v>1771.0456534114746</c:v>
                </c:pt>
                <c:pt idx="1177">
                  <c:v>1213.0456534114746</c:v>
                </c:pt>
                <c:pt idx="1178">
                  <c:v>4926.1956846414278</c:v>
                </c:pt>
                <c:pt idx="1179">
                  <c:v>4341.1956846414278</c:v>
                </c:pt>
                <c:pt idx="1180">
                  <c:v>3681.1956846414278</c:v>
                </c:pt>
                <c:pt idx="1181">
                  <c:v>3047.1956846414278</c:v>
                </c:pt>
                <c:pt idx="1182">
                  <c:v>2504.1956846414278</c:v>
                </c:pt>
                <c:pt idx="1183">
                  <c:v>1945.1956846414278</c:v>
                </c:pt>
                <c:pt idx="1184">
                  <c:v>1358.1956846414278</c:v>
                </c:pt>
                <c:pt idx="1185">
                  <c:v>816.19568464142776</c:v>
                </c:pt>
                <c:pt idx="1186">
                  <c:v>4556.3457158713809</c:v>
                </c:pt>
                <c:pt idx="1187">
                  <c:v>3997.3457158713809</c:v>
                </c:pt>
                <c:pt idx="1188">
                  <c:v>3450.3457158713809</c:v>
                </c:pt>
                <c:pt idx="1189">
                  <c:v>2852.3457158713809</c:v>
                </c:pt>
                <c:pt idx="1190">
                  <c:v>2257.3457158713809</c:v>
                </c:pt>
                <c:pt idx="1191">
                  <c:v>1739.3457158713809</c:v>
                </c:pt>
                <c:pt idx="1192">
                  <c:v>1125.3457158713809</c:v>
                </c:pt>
                <c:pt idx="1193">
                  <c:v>4847.495747101334</c:v>
                </c:pt>
                <c:pt idx="1194">
                  <c:v>4213.495747101334</c:v>
                </c:pt>
                <c:pt idx="1195">
                  <c:v>3642.495747101334</c:v>
                </c:pt>
                <c:pt idx="1196">
                  <c:v>3083.495747101334</c:v>
                </c:pt>
                <c:pt idx="1197">
                  <c:v>2484.495747101334</c:v>
                </c:pt>
                <c:pt idx="1198">
                  <c:v>1924.495747101334</c:v>
                </c:pt>
                <c:pt idx="1199">
                  <c:v>1365.495747101334</c:v>
                </c:pt>
                <c:pt idx="1200">
                  <c:v>760.49574710133402</c:v>
                </c:pt>
                <c:pt idx="1201">
                  <c:v>4421.6457783312871</c:v>
                </c:pt>
                <c:pt idx="1202">
                  <c:v>3850.6457783312871</c:v>
                </c:pt>
                <c:pt idx="1203">
                  <c:v>3242.6457783312871</c:v>
                </c:pt>
                <c:pt idx="1204">
                  <c:v>2715.6457783312871</c:v>
                </c:pt>
                <c:pt idx="1205">
                  <c:v>2170.6457783312871</c:v>
                </c:pt>
                <c:pt idx="1206">
                  <c:v>1603.6457783312871</c:v>
                </c:pt>
                <c:pt idx="1207">
                  <c:v>1023.6457783312871</c:v>
                </c:pt>
                <c:pt idx="1208">
                  <c:v>4738.7958095612403</c:v>
                </c:pt>
                <c:pt idx="1209">
                  <c:v>4225.7958095612403</c:v>
                </c:pt>
                <c:pt idx="1210">
                  <c:v>3679.7958095612403</c:v>
                </c:pt>
                <c:pt idx="1211">
                  <c:v>3132.7958095612403</c:v>
                </c:pt>
                <c:pt idx="1212">
                  <c:v>2558.7958095612403</c:v>
                </c:pt>
                <c:pt idx="1213">
                  <c:v>1924.7958095612403</c:v>
                </c:pt>
                <c:pt idx="1214">
                  <c:v>1317.7958095612403</c:v>
                </c:pt>
                <c:pt idx="1215">
                  <c:v>745.79580956124028</c:v>
                </c:pt>
                <c:pt idx="1216">
                  <c:v>4457.9458407911934</c:v>
                </c:pt>
                <c:pt idx="1217">
                  <c:v>3854.9458407911934</c:v>
                </c:pt>
                <c:pt idx="1218">
                  <c:v>3298.9458407911934</c:v>
                </c:pt>
                <c:pt idx="1219">
                  <c:v>2709.9458407911934</c:v>
                </c:pt>
                <c:pt idx="1220">
                  <c:v>2082.9458407911934</c:v>
                </c:pt>
                <c:pt idx="1221">
                  <c:v>1565.9458407911934</c:v>
                </c:pt>
                <c:pt idx="1222">
                  <c:v>971.9458407911934</c:v>
                </c:pt>
                <c:pt idx="1223">
                  <c:v>4759.0958720211465</c:v>
                </c:pt>
                <c:pt idx="1224">
                  <c:v>4187.0958720211465</c:v>
                </c:pt>
                <c:pt idx="1225">
                  <c:v>3605.0958720211465</c:v>
                </c:pt>
                <c:pt idx="1226">
                  <c:v>3083.0958720211465</c:v>
                </c:pt>
                <c:pt idx="1227">
                  <c:v>2531.0958720211465</c:v>
                </c:pt>
                <c:pt idx="1228">
                  <c:v>1965.0958720211465</c:v>
                </c:pt>
                <c:pt idx="1229">
                  <c:v>1359.0958720211465</c:v>
                </c:pt>
                <c:pt idx="1230">
                  <c:v>765.09587202114653</c:v>
                </c:pt>
                <c:pt idx="1231">
                  <c:v>4533.2459032510997</c:v>
                </c:pt>
                <c:pt idx="1232">
                  <c:v>3942.2459032510997</c:v>
                </c:pt>
                <c:pt idx="1233">
                  <c:v>3310.2459032510997</c:v>
                </c:pt>
                <c:pt idx="1234">
                  <c:v>2757.2459032510997</c:v>
                </c:pt>
                <c:pt idx="1235">
                  <c:v>2131.2459032510997</c:v>
                </c:pt>
                <c:pt idx="1236">
                  <c:v>1495.2459032510997</c:v>
                </c:pt>
                <c:pt idx="1237">
                  <c:v>979.24590325109966</c:v>
                </c:pt>
                <c:pt idx="1238">
                  <c:v>4644.3959344810528</c:v>
                </c:pt>
                <c:pt idx="1239">
                  <c:v>4053.3959344810528</c:v>
                </c:pt>
                <c:pt idx="1240">
                  <c:v>3520.3959344810528</c:v>
                </c:pt>
                <c:pt idx="1241">
                  <c:v>2952.3959344810528</c:v>
                </c:pt>
                <c:pt idx="1242">
                  <c:v>2357.3959344810528</c:v>
                </c:pt>
                <c:pt idx="1243">
                  <c:v>1815.3959344810528</c:v>
                </c:pt>
                <c:pt idx="1244">
                  <c:v>1278.3959344810528</c:v>
                </c:pt>
                <c:pt idx="1245">
                  <c:v>4954.5459657110059</c:v>
                </c:pt>
                <c:pt idx="1246">
                  <c:v>4396.5459657110059</c:v>
                </c:pt>
                <c:pt idx="1247">
                  <c:v>3802.5459657110059</c:v>
                </c:pt>
                <c:pt idx="1248">
                  <c:v>3160.5459657110059</c:v>
                </c:pt>
                <c:pt idx="1249">
                  <c:v>2594.5459657110059</c:v>
                </c:pt>
                <c:pt idx="1250">
                  <c:v>1985.5459657110059</c:v>
                </c:pt>
                <c:pt idx="1251">
                  <c:v>1431.5459657110059</c:v>
                </c:pt>
                <c:pt idx="1252">
                  <c:v>804.54596571100592</c:v>
                </c:pt>
                <c:pt idx="1253">
                  <c:v>4488.695996940959</c:v>
                </c:pt>
                <c:pt idx="1254">
                  <c:v>3910.695996940959</c:v>
                </c:pt>
                <c:pt idx="1255">
                  <c:v>3380.695996940959</c:v>
                </c:pt>
                <c:pt idx="1256">
                  <c:v>2772.695996940959</c:v>
                </c:pt>
                <c:pt idx="1257">
                  <c:v>2160.695996940959</c:v>
                </c:pt>
                <c:pt idx="1258">
                  <c:v>1504.695996940959</c:v>
                </c:pt>
                <c:pt idx="1259">
                  <c:v>973.69599694095905</c:v>
                </c:pt>
                <c:pt idx="1260">
                  <c:v>4716.8460281709122</c:v>
                </c:pt>
                <c:pt idx="1261">
                  <c:v>4045.8460281709122</c:v>
                </c:pt>
                <c:pt idx="1262">
                  <c:v>3521.8460281709122</c:v>
                </c:pt>
                <c:pt idx="1263">
                  <c:v>2885.8460281709122</c:v>
                </c:pt>
                <c:pt idx="1264">
                  <c:v>2326.8460281709122</c:v>
                </c:pt>
                <c:pt idx="1265">
                  <c:v>1756.8460281709122</c:v>
                </c:pt>
                <c:pt idx="1266">
                  <c:v>6161.3385704779312</c:v>
                </c:pt>
                <c:pt idx="1267">
                  <c:v>5221.3385704779312</c:v>
                </c:pt>
                <c:pt idx="1268">
                  <c:v>4356.3385704779312</c:v>
                </c:pt>
                <c:pt idx="1269">
                  <c:v>3486.3385704779312</c:v>
                </c:pt>
                <c:pt idx="1270">
                  <c:v>2622.3385704779312</c:v>
                </c:pt>
                <c:pt idx="1271">
                  <c:v>1708.3385704779312</c:v>
                </c:pt>
                <c:pt idx="1272">
                  <c:v>6075.8311127849502</c:v>
                </c:pt>
                <c:pt idx="1273">
                  <c:v>5229.8311127849502</c:v>
                </c:pt>
                <c:pt idx="1274">
                  <c:v>4403.8311127849502</c:v>
                </c:pt>
                <c:pt idx="1275">
                  <c:v>3545.8311127849502</c:v>
                </c:pt>
                <c:pt idx="1276">
                  <c:v>2702.8311127849502</c:v>
                </c:pt>
                <c:pt idx="1277">
                  <c:v>1847.8311127849502</c:v>
                </c:pt>
                <c:pt idx="1278">
                  <c:v>1017.8311127849502</c:v>
                </c:pt>
                <c:pt idx="1279">
                  <c:v>5442.3236550919692</c:v>
                </c:pt>
                <c:pt idx="1280">
                  <c:v>4544.3236550919692</c:v>
                </c:pt>
                <c:pt idx="1281">
                  <c:v>3673.3236550919692</c:v>
                </c:pt>
                <c:pt idx="1282">
                  <c:v>2815.3236550919692</c:v>
                </c:pt>
                <c:pt idx="1283">
                  <c:v>1894.3236550919692</c:v>
                </c:pt>
                <c:pt idx="1284">
                  <c:v>985.32365509196916</c:v>
                </c:pt>
                <c:pt idx="1285">
                  <c:v>5414.8161973989882</c:v>
                </c:pt>
                <c:pt idx="1286">
                  <c:v>4556.8161973989882</c:v>
                </c:pt>
                <c:pt idx="1287">
                  <c:v>3706.8161973989882</c:v>
                </c:pt>
                <c:pt idx="1288">
                  <c:v>2816.8161973989882</c:v>
                </c:pt>
                <c:pt idx="1289">
                  <c:v>1959.8161973989882</c:v>
                </c:pt>
                <c:pt idx="1290">
                  <c:v>1034.8161973989882</c:v>
                </c:pt>
                <c:pt idx="1291">
                  <c:v>5491.3087397060071</c:v>
                </c:pt>
                <c:pt idx="1292">
                  <c:v>4613.3087397060071</c:v>
                </c:pt>
                <c:pt idx="1293">
                  <c:v>3730.3087397060071</c:v>
                </c:pt>
                <c:pt idx="1294">
                  <c:v>2853.3087397060071</c:v>
                </c:pt>
                <c:pt idx="1295">
                  <c:v>2018.3087397060071</c:v>
                </c:pt>
                <c:pt idx="1296">
                  <c:v>1169.3087397060071</c:v>
                </c:pt>
                <c:pt idx="1297">
                  <c:v>5581.8012820130261</c:v>
                </c:pt>
                <c:pt idx="1298">
                  <c:v>4720.8012820130261</c:v>
                </c:pt>
                <c:pt idx="1299">
                  <c:v>3800.8012820130261</c:v>
                </c:pt>
                <c:pt idx="1300">
                  <c:v>2887.8012820130261</c:v>
                </c:pt>
                <c:pt idx="1301">
                  <c:v>2012.8012820130261</c:v>
                </c:pt>
                <c:pt idx="1302">
                  <c:v>1151.8012820130261</c:v>
                </c:pt>
                <c:pt idx="1303">
                  <c:v>5524.2938243200451</c:v>
                </c:pt>
                <c:pt idx="1304">
                  <c:v>4624.2938243200451</c:v>
                </c:pt>
                <c:pt idx="1305">
                  <c:v>3737.2938243200451</c:v>
                </c:pt>
                <c:pt idx="1306">
                  <c:v>2858.2938243200451</c:v>
                </c:pt>
                <c:pt idx="1307">
                  <c:v>2033.2938243200451</c:v>
                </c:pt>
                <c:pt idx="1308">
                  <c:v>1118.2938243200451</c:v>
                </c:pt>
                <c:pt idx="1309">
                  <c:v>5531.7863666270641</c:v>
                </c:pt>
                <c:pt idx="1310">
                  <c:v>4702.7863666270641</c:v>
                </c:pt>
                <c:pt idx="1311">
                  <c:v>3826.7863666270641</c:v>
                </c:pt>
                <c:pt idx="1312">
                  <c:v>2967.7863666270641</c:v>
                </c:pt>
                <c:pt idx="1313">
                  <c:v>2097.7863666270641</c:v>
                </c:pt>
                <c:pt idx="1314">
                  <c:v>1204.7863666270641</c:v>
                </c:pt>
                <c:pt idx="1315">
                  <c:v>5615.2789089340831</c:v>
                </c:pt>
                <c:pt idx="1316">
                  <c:v>4713.2789089340831</c:v>
                </c:pt>
                <c:pt idx="1317">
                  <c:v>3826.2789089340831</c:v>
                </c:pt>
                <c:pt idx="1318">
                  <c:v>2970.2789089340831</c:v>
                </c:pt>
                <c:pt idx="1319">
                  <c:v>2088.2789089340831</c:v>
                </c:pt>
                <c:pt idx="1320">
                  <c:v>1235.2789089340831</c:v>
                </c:pt>
                <c:pt idx="1321">
                  <c:v>5650.7714512411021</c:v>
                </c:pt>
                <c:pt idx="1322">
                  <c:v>4843.7714512411021</c:v>
                </c:pt>
                <c:pt idx="1323">
                  <c:v>3975.7714512411021</c:v>
                </c:pt>
                <c:pt idx="1324">
                  <c:v>3141.7714512411021</c:v>
                </c:pt>
                <c:pt idx="1325">
                  <c:v>2318.7714512411021</c:v>
                </c:pt>
                <c:pt idx="1326">
                  <c:v>1434.7714512411021</c:v>
                </c:pt>
                <c:pt idx="1327">
                  <c:v>5838.2639935481211</c:v>
                </c:pt>
                <c:pt idx="1328">
                  <c:v>4976.2639935481211</c:v>
                </c:pt>
                <c:pt idx="1329">
                  <c:v>4061.2639935481211</c:v>
                </c:pt>
                <c:pt idx="1330">
                  <c:v>3158.2639935481211</c:v>
                </c:pt>
                <c:pt idx="1331">
                  <c:v>2292.2639935481211</c:v>
                </c:pt>
                <c:pt idx="1332">
                  <c:v>1444.2639935481211</c:v>
                </c:pt>
                <c:pt idx="1333">
                  <c:v>5859.7565358551401</c:v>
                </c:pt>
                <c:pt idx="1334">
                  <c:v>4975.7565358551401</c:v>
                </c:pt>
                <c:pt idx="1335">
                  <c:v>4117.7565358551401</c:v>
                </c:pt>
                <c:pt idx="1336">
                  <c:v>3238.7565358551401</c:v>
                </c:pt>
                <c:pt idx="1337">
                  <c:v>2394.7565358551401</c:v>
                </c:pt>
                <c:pt idx="1338">
                  <c:v>1462.7565358551401</c:v>
                </c:pt>
                <c:pt idx="1339">
                  <c:v>5890.2490781621591</c:v>
                </c:pt>
                <c:pt idx="1340">
                  <c:v>5021.2490781621591</c:v>
                </c:pt>
                <c:pt idx="1341">
                  <c:v>4160.2490781621591</c:v>
                </c:pt>
                <c:pt idx="1342">
                  <c:v>3302.2490781621591</c:v>
                </c:pt>
                <c:pt idx="1343">
                  <c:v>2407.2490781621591</c:v>
                </c:pt>
                <c:pt idx="1344">
                  <c:v>1543.2490781621591</c:v>
                </c:pt>
                <c:pt idx="1345">
                  <c:v>5947.7416204691781</c:v>
                </c:pt>
                <c:pt idx="1346">
                  <c:v>5064.7416204691781</c:v>
                </c:pt>
                <c:pt idx="1347">
                  <c:v>4146.7416204691781</c:v>
                </c:pt>
                <c:pt idx="1348">
                  <c:v>3248.7416204691781</c:v>
                </c:pt>
                <c:pt idx="1349">
                  <c:v>2383.7416204691781</c:v>
                </c:pt>
                <c:pt idx="1350">
                  <c:v>1482.7416204691781</c:v>
                </c:pt>
                <c:pt idx="1351">
                  <c:v>5884.2341627761971</c:v>
                </c:pt>
                <c:pt idx="1352">
                  <c:v>4983.2341627761971</c:v>
                </c:pt>
                <c:pt idx="1353">
                  <c:v>4061.2341627761971</c:v>
                </c:pt>
                <c:pt idx="1354">
                  <c:v>3188.2341627761971</c:v>
                </c:pt>
                <c:pt idx="1355">
                  <c:v>2321.2341627761971</c:v>
                </c:pt>
                <c:pt idx="1356">
                  <c:v>1455.2341627761971</c:v>
                </c:pt>
                <c:pt idx="1357">
                  <c:v>5906.7267050832161</c:v>
                </c:pt>
                <c:pt idx="1358">
                  <c:v>5025.7267050832161</c:v>
                </c:pt>
                <c:pt idx="1359">
                  <c:v>4145.7267050832161</c:v>
                </c:pt>
                <c:pt idx="1360">
                  <c:v>3223.7267050832161</c:v>
                </c:pt>
                <c:pt idx="1361">
                  <c:v>2344.7267050832161</c:v>
                </c:pt>
                <c:pt idx="1362">
                  <c:v>1454.7267050832161</c:v>
                </c:pt>
                <c:pt idx="1363">
                  <c:v>854.72670508321607</c:v>
                </c:pt>
                <c:pt idx="1364">
                  <c:v>4571.8767363131692</c:v>
                </c:pt>
                <c:pt idx="1365">
                  <c:v>3989.8767363131692</c:v>
                </c:pt>
                <c:pt idx="1366">
                  <c:v>3455.8767363131692</c:v>
                </c:pt>
                <c:pt idx="1367">
                  <c:v>2922.8767363131692</c:v>
                </c:pt>
                <c:pt idx="1368">
                  <c:v>2362.8767363131692</c:v>
                </c:pt>
                <c:pt idx="1369">
                  <c:v>1772.8767363131692</c:v>
                </c:pt>
                <c:pt idx="1370">
                  <c:v>1213.8767363131692</c:v>
                </c:pt>
                <c:pt idx="1371">
                  <c:v>4958.0267675431223</c:v>
                </c:pt>
                <c:pt idx="1372">
                  <c:v>4364.0267675431223</c:v>
                </c:pt>
                <c:pt idx="1373">
                  <c:v>3800.0267675431223</c:v>
                </c:pt>
                <c:pt idx="1374">
                  <c:v>3253.0267675431223</c:v>
                </c:pt>
                <c:pt idx="1375">
                  <c:v>2663.0267675431223</c:v>
                </c:pt>
                <c:pt idx="1376">
                  <c:v>2083.0267675431223</c:v>
                </c:pt>
                <c:pt idx="1377">
                  <c:v>1495.0267675431223</c:v>
                </c:pt>
                <c:pt idx="1378">
                  <c:v>949.02676754312233</c:v>
                </c:pt>
                <c:pt idx="1379">
                  <c:v>4657.1767987730755</c:v>
                </c:pt>
                <c:pt idx="1380">
                  <c:v>4078.1767987730755</c:v>
                </c:pt>
                <c:pt idx="1381">
                  <c:v>3503.1767987730755</c:v>
                </c:pt>
                <c:pt idx="1382">
                  <c:v>2874.1767987730755</c:v>
                </c:pt>
                <c:pt idx="1383">
                  <c:v>2246.1767987730755</c:v>
                </c:pt>
                <c:pt idx="1384">
                  <c:v>1699.1767987730755</c:v>
                </c:pt>
                <c:pt idx="1385">
                  <c:v>1158.1767987730755</c:v>
                </c:pt>
                <c:pt idx="1386">
                  <c:v>4858.3268300030286</c:v>
                </c:pt>
                <c:pt idx="1387">
                  <c:v>4311.3268300030286</c:v>
                </c:pt>
                <c:pt idx="1388">
                  <c:v>3703.3268300030286</c:v>
                </c:pt>
                <c:pt idx="1389">
                  <c:v>3136.3268300030286</c:v>
                </c:pt>
                <c:pt idx="1390">
                  <c:v>2570.3268300030286</c:v>
                </c:pt>
                <c:pt idx="1391">
                  <c:v>1965.3268300030286</c:v>
                </c:pt>
                <c:pt idx="1392">
                  <c:v>1388.3268300030286</c:v>
                </c:pt>
                <c:pt idx="1393">
                  <c:v>875.32683000302859</c:v>
                </c:pt>
                <c:pt idx="1394">
                  <c:v>4602.4768612329817</c:v>
                </c:pt>
                <c:pt idx="1395">
                  <c:v>3956.4768612329817</c:v>
                </c:pt>
                <c:pt idx="1396">
                  <c:v>3346.4768612329817</c:v>
                </c:pt>
                <c:pt idx="1397">
                  <c:v>2853.4768612329817</c:v>
                </c:pt>
                <c:pt idx="1398">
                  <c:v>2219.4768612329817</c:v>
                </c:pt>
                <c:pt idx="1399">
                  <c:v>1735.4768612329817</c:v>
                </c:pt>
                <c:pt idx="1400">
                  <c:v>1184.4768612329817</c:v>
                </c:pt>
                <c:pt idx="1401">
                  <c:v>4852.6268924629348</c:v>
                </c:pt>
                <c:pt idx="1402">
                  <c:v>4197.6268924629348</c:v>
                </c:pt>
                <c:pt idx="1403">
                  <c:v>3608.6268924629348</c:v>
                </c:pt>
                <c:pt idx="1404">
                  <c:v>3013.6268924629348</c:v>
                </c:pt>
                <c:pt idx="1405">
                  <c:v>2431.6268924629348</c:v>
                </c:pt>
                <c:pt idx="1406">
                  <c:v>1872.6268924629348</c:v>
                </c:pt>
                <c:pt idx="1407">
                  <c:v>1325.6268924629348</c:v>
                </c:pt>
                <c:pt idx="1408">
                  <c:v>679.62689246293485</c:v>
                </c:pt>
                <c:pt idx="1409">
                  <c:v>4385.776923692888</c:v>
                </c:pt>
                <c:pt idx="1410">
                  <c:v>3851.776923692888</c:v>
                </c:pt>
                <c:pt idx="1411">
                  <c:v>3331.776923692888</c:v>
                </c:pt>
                <c:pt idx="1412">
                  <c:v>2782.776923692888</c:v>
                </c:pt>
                <c:pt idx="1413">
                  <c:v>2261.776923692888</c:v>
                </c:pt>
                <c:pt idx="1414">
                  <c:v>1716.776923692888</c:v>
                </c:pt>
                <c:pt idx="1415">
                  <c:v>1118.776923692888</c:v>
                </c:pt>
                <c:pt idx="1416">
                  <c:v>4935.9269549228411</c:v>
                </c:pt>
                <c:pt idx="1417">
                  <c:v>4317.9269549228411</c:v>
                </c:pt>
                <c:pt idx="1418">
                  <c:v>3767.9269549228411</c:v>
                </c:pt>
                <c:pt idx="1419">
                  <c:v>3236.9269549228411</c:v>
                </c:pt>
                <c:pt idx="1420">
                  <c:v>2665.9269549228411</c:v>
                </c:pt>
                <c:pt idx="1421">
                  <c:v>2144.9269549228411</c:v>
                </c:pt>
                <c:pt idx="1422">
                  <c:v>1585.9269549228411</c:v>
                </c:pt>
                <c:pt idx="1423">
                  <c:v>1061.9269549228411</c:v>
                </c:pt>
                <c:pt idx="1424">
                  <c:v>4735.0769861527942</c:v>
                </c:pt>
                <c:pt idx="1425">
                  <c:v>4113.0769861527942</c:v>
                </c:pt>
                <c:pt idx="1426">
                  <c:v>3528.0769861527942</c:v>
                </c:pt>
                <c:pt idx="1427">
                  <c:v>2942.0769861527942</c:v>
                </c:pt>
                <c:pt idx="1428">
                  <c:v>2345.0769861527942</c:v>
                </c:pt>
                <c:pt idx="1429">
                  <c:v>1805.0769861527942</c:v>
                </c:pt>
                <c:pt idx="1430">
                  <c:v>1277.0769861527942</c:v>
                </c:pt>
                <c:pt idx="1431">
                  <c:v>4992.2270173827474</c:v>
                </c:pt>
                <c:pt idx="1432">
                  <c:v>4449.2270173827474</c:v>
                </c:pt>
                <c:pt idx="1433">
                  <c:v>3815.2270173827474</c:v>
                </c:pt>
                <c:pt idx="1434">
                  <c:v>3233.2270173827474</c:v>
                </c:pt>
                <c:pt idx="1435">
                  <c:v>2714.2270173827474</c:v>
                </c:pt>
                <c:pt idx="1436">
                  <c:v>2132.2270173827474</c:v>
                </c:pt>
                <c:pt idx="1437">
                  <c:v>1534.2270173827474</c:v>
                </c:pt>
                <c:pt idx="1438">
                  <c:v>925.22701738274736</c:v>
                </c:pt>
                <c:pt idx="1439">
                  <c:v>4687.3770486127005</c:v>
                </c:pt>
                <c:pt idx="1440">
                  <c:v>4091.3770486127005</c:v>
                </c:pt>
                <c:pt idx="1441">
                  <c:v>3558.3770486127005</c:v>
                </c:pt>
                <c:pt idx="1442">
                  <c:v>2972.3770486127005</c:v>
                </c:pt>
                <c:pt idx="1443">
                  <c:v>2443.3770486127005</c:v>
                </c:pt>
                <c:pt idx="1444">
                  <c:v>1865.3770486127005</c:v>
                </c:pt>
                <c:pt idx="1445">
                  <c:v>1260.3770486127005</c:v>
                </c:pt>
                <c:pt idx="1446">
                  <c:v>4974.5270798426536</c:v>
                </c:pt>
                <c:pt idx="1447">
                  <c:v>4375.5270798426536</c:v>
                </c:pt>
                <c:pt idx="1448">
                  <c:v>3773.5270798426536</c:v>
                </c:pt>
                <c:pt idx="1449">
                  <c:v>3171.5270798426536</c:v>
                </c:pt>
                <c:pt idx="1450">
                  <c:v>2603.5270798426536</c:v>
                </c:pt>
                <c:pt idx="1451">
                  <c:v>2047.5270798426536</c:v>
                </c:pt>
                <c:pt idx="1452">
                  <c:v>1450.5270798426536</c:v>
                </c:pt>
                <c:pt idx="1453">
                  <c:v>863.52707984265362</c:v>
                </c:pt>
                <c:pt idx="1454">
                  <c:v>4644.6771110726067</c:v>
                </c:pt>
                <c:pt idx="1455">
                  <c:v>4089.6771110726067</c:v>
                </c:pt>
                <c:pt idx="1456">
                  <c:v>3494.6771110726067</c:v>
                </c:pt>
                <c:pt idx="1457">
                  <c:v>3014.6771110726067</c:v>
                </c:pt>
                <c:pt idx="1458">
                  <c:v>2463.6771110726067</c:v>
                </c:pt>
                <c:pt idx="1459">
                  <c:v>1915.6771110726067</c:v>
                </c:pt>
                <c:pt idx="1460">
                  <c:v>1342.6771110726067</c:v>
                </c:pt>
                <c:pt idx="1461">
                  <c:v>715.67711107260675</c:v>
                </c:pt>
                <c:pt idx="1462">
                  <c:v>4367.8271423025599</c:v>
                </c:pt>
                <c:pt idx="1463">
                  <c:v>3785.8271423025599</c:v>
                </c:pt>
                <c:pt idx="1464">
                  <c:v>3159.8271423025599</c:v>
                </c:pt>
                <c:pt idx="1465">
                  <c:v>2632.8271423025599</c:v>
                </c:pt>
                <c:pt idx="1466">
                  <c:v>2033.8271423025599</c:v>
                </c:pt>
                <c:pt idx="1467">
                  <c:v>1496.8271423025599</c:v>
                </c:pt>
                <c:pt idx="1468">
                  <c:v>971.82714230255988</c:v>
                </c:pt>
                <c:pt idx="1469">
                  <c:v>4712.977173532513</c:v>
                </c:pt>
                <c:pt idx="1470">
                  <c:v>4213.977173532513</c:v>
                </c:pt>
                <c:pt idx="1471">
                  <c:v>3576.977173532513</c:v>
                </c:pt>
                <c:pt idx="1472">
                  <c:v>2984.977173532513</c:v>
                </c:pt>
                <c:pt idx="1473">
                  <c:v>2399.977173532513</c:v>
                </c:pt>
                <c:pt idx="1474">
                  <c:v>1862.977173532513</c:v>
                </c:pt>
                <c:pt idx="1475">
                  <c:v>1279.977173532513</c:v>
                </c:pt>
                <c:pt idx="1476">
                  <c:v>5020.1272047624661</c:v>
                </c:pt>
                <c:pt idx="1477">
                  <c:v>4366.1272047624661</c:v>
                </c:pt>
                <c:pt idx="1478">
                  <c:v>3707.1272047624661</c:v>
                </c:pt>
                <c:pt idx="1479">
                  <c:v>3122.1272047624661</c:v>
                </c:pt>
                <c:pt idx="1480">
                  <c:v>2504.1272047624661</c:v>
                </c:pt>
                <c:pt idx="1481">
                  <c:v>1975.1272047624661</c:v>
                </c:pt>
                <c:pt idx="1482">
                  <c:v>1401.1272047624661</c:v>
                </c:pt>
                <c:pt idx="1483">
                  <c:v>844.12720476246614</c:v>
                </c:pt>
                <c:pt idx="1484">
                  <c:v>4541.2772359924193</c:v>
                </c:pt>
                <c:pt idx="1485">
                  <c:v>3941.2772359924193</c:v>
                </c:pt>
                <c:pt idx="1486">
                  <c:v>3397.2772359924193</c:v>
                </c:pt>
                <c:pt idx="1487">
                  <c:v>2891.2772359924193</c:v>
                </c:pt>
                <c:pt idx="1488">
                  <c:v>2331.2772359924193</c:v>
                </c:pt>
                <c:pt idx="1489">
                  <c:v>1770.2772359924193</c:v>
                </c:pt>
                <c:pt idx="1490">
                  <c:v>1197.2772359924193</c:v>
                </c:pt>
                <c:pt idx="1491">
                  <c:v>4956.4272672223724</c:v>
                </c:pt>
                <c:pt idx="1492">
                  <c:v>4410.4272672223724</c:v>
                </c:pt>
                <c:pt idx="1493">
                  <c:v>3797.4272672223724</c:v>
                </c:pt>
                <c:pt idx="1494">
                  <c:v>3207.4272672223724</c:v>
                </c:pt>
                <c:pt idx="1495">
                  <c:v>2689.4272672223724</c:v>
                </c:pt>
                <c:pt idx="1496">
                  <c:v>2084.4272672223724</c:v>
                </c:pt>
                <c:pt idx="1497">
                  <c:v>1535.4272672223724</c:v>
                </c:pt>
                <c:pt idx="1498">
                  <c:v>1007.4272672223724</c:v>
                </c:pt>
                <c:pt idx="1499">
                  <c:v>4703.5772984523255</c:v>
                </c:pt>
                <c:pt idx="1500">
                  <c:v>4128.5772984523255</c:v>
                </c:pt>
                <c:pt idx="1501">
                  <c:v>3544.5772984523255</c:v>
                </c:pt>
                <c:pt idx="1502">
                  <c:v>3009.5772984523255</c:v>
                </c:pt>
                <c:pt idx="1503">
                  <c:v>2412.5772984523255</c:v>
                </c:pt>
                <c:pt idx="1504">
                  <c:v>1837.5772984523255</c:v>
                </c:pt>
                <c:pt idx="1505">
                  <c:v>1195.5772984523255</c:v>
                </c:pt>
                <c:pt idx="1506">
                  <c:v>4902.7273296822787</c:v>
                </c:pt>
                <c:pt idx="1507">
                  <c:v>4314.7273296822787</c:v>
                </c:pt>
                <c:pt idx="1508">
                  <c:v>3726.7273296822787</c:v>
                </c:pt>
                <c:pt idx="1509">
                  <c:v>3139.7273296822787</c:v>
                </c:pt>
                <c:pt idx="1510">
                  <c:v>2574.7273296822787</c:v>
                </c:pt>
                <c:pt idx="1511">
                  <c:v>1987.7273296822787</c:v>
                </c:pt>
                <c:pt idx="1512">
                  <c:v>1396.7273296822787</c:v>
                </c:pt>
                <c:pt idx="1513">
                  <c:v>803.72732968227865</c:v>
                </c:pt>
                <c:pt idx="1514">
                  <c:v>4539.8773609122318</c:v>
                </c:pt>
                <c:pt idx="1515">
                  <c:v>3938.8773609122318</c:v>
                </c:pt>
                <c:pt idx="1516">
                  <c:v>3428.8773609122318</c:v>
                </c:pt>
                <c:pt idx="1517">
                  <c:v>2846.8773609122318</c:v>
                </c:pt>
                <c:pt idx="1518">
                  <c:v>2286.8773609122318</c:v>
                </c:pt>
                <c:pt idx="1519">
                  <c:v>1642.8773609122318</c:v>
                </c:pt>
                <c:pt idx="1520">
                  <c:v>1096.8773609122318</c:v>
                </c:pt>
                <c:pt idx="1521">
                  <c:v>4805.0273921421849</c:v>
                </c:pt>
                <c:pt idx="1522">
                  <c:v>4233.0273921421849</c:v>
                </c:pt>
                <c:pt idx="1523">
                  <c:v>3619.0273921421849</c:v>
                </c:pt>
                <c:pt idx="1524">
                  <c:v>3073.0273921421849</c:v>
                </c:pt>
                <c:pt idx="1525">
                  <c:v>2450.0273921421849</c:v>
                </c:pt>
                <c:pt idx="1526">
                  <c:v>1900.0273921421849</c:v>
                </c:pt>
                <c:pt idx="1527">
                  <c:v>1347.0273921421849</c:v>
                </c:pt>
                <c:pt idx="1528">
                  <c:v>765.02739214218491</c:v>
                </c:pt>
                <c:pt idx="1529">
                  <c:v>4503.177423372138</c:v>
                </c:pt>
                <c:pt idx="1530">
                  <c:v>3981.177423372138</c:v>
                </c:pt>
                <c:pt idx="1531">
                  <c:v>3528.177423372138</c:v>
                </c:pt>
                <c:pt idx="1532">
                  <c:v>3024.177423372138</c:v>
                </c:pt>
                <c:pt idx="1533">
                  <c:v>2422.177423372138</c:v>
                </c:pt>
                <c:pt idx="1534">
                  <c:v>1829.177423372138</c:v>
                </c:pt>
                <c:pt idx="1535">
                  <c:v>1320.177423372138</c:v>
                </c:pt>
                <c:pt idx="1536">
                  <c:v>751.17742337213804</c:v>
                </c:pt>
                <c:pt idx="1537">
                  <c:v>4436.3274546020912</c:v>
                </c:pt>
                <c:pt idx="1538">
                  <c:v>3824.3274546020912</c:v>
                </c:pt>
                <c:pt idx="1539">
                  <c:v>3321.3274546020912</c:v>
                </c:pt>
                <c:pt idx="1540">
                  <c:v>2733.3274546020912</c:v>
                </c:pt>
                <c:pt idx="1541">
                  <c:v>2162.3274546020912</c:v>
                </c:pt>
                <c:pt idx="1542">
                  <c:v>1664.3274546020912</c:v>
                </c:pt>
                <c:pt idx="1543">
                  <c:v>1016.3274546020912</c:v>
                </c:pt>
                <c:pt idx="1544">
                  <c:v>4778.4774858320443</c:v>
                </c:pt>
                <c:pt idx="1545">
                  <c:v>4134.4774858320443</c:v>
                </c:pt>
                <c:pt idx="1546">
                  <c:v>3594.4774858320443</c:v>
                </c:pt>
                <c:pt idx="1547">
                  <c:v>2992.4774858320443</c:v>
                </c:pt>
                <c:pt idx="1548">
                  <c:v>2446.4774858320443</c:v>
                </c:pt>
                <c:pt idx="1549">
                  <c:v>2016.4774858320443</c:v>
                </c:pt>
                <c:pt idx="1550">
                  <c:v>1502.4774858320443</c:v>
                </c:pt>
                <c:pt idx="1551">
                  <c:v>972.47748583204429</c:v>
                </c:pt>
                <c:pt idx="1552">
                  <c:v>4654.6275170619974</c:v>
                </c:pt>
                <c:pt idx="1553">
                  <c:v>4023.6275170619974</c:v>
                </c:pt>
                <c:pt idx="1554">
                  <c:v>3434.6275170619974</c:v>
                </c:pt>
                <c:pt idx="1555">
                  <c:v>2868.6275170619974</c:v>
                </c:pt>
                <c:pt idx="1556">
                  <c:v>2241.6275170619974</c:v>
                </c:pt>
                <c:pt idx="1557">
                  <c:v>1679.6275170619974</c:v>
                </c:pt>
                <c:pt idx="1558">
                  <c:v>1080.6275170619974</c:v>
                </c:pt>
                <c:pt idx="1559">
                  <c:v>4831.7775482919506</c:v>
                </c:pt>
                <c:pt idx="1560">
                  <c:v>4239.7775482919506</c:v>
                </c:pt>
                <c:pt idx="1561">
                  <c:v>3659.7775482919506</c:v>
                </c:pt>
                <c:pt idx="1562">
                  <c:v>3105.7775482919506</c:v>
                </c:pt>
                <c:pt idx="1563">
                  <c:v>2548.7775482919506</c:v>
                </c:pt>
                <c:pt idx="1564">
                  <c:v>1973.7775482919506</c:v>
                </c:pt>
                <c:pt idx="1565">
                  <c:v>1451.7775482919506</c:v>
                </c:pt>
                <c:pt idx="1566">
                  <c:v>879.77754829195055</c:v>
                </c:pt>
                <c:pt idx="1567">
                  <c:v>4600.9275795219037</c:v>
                </c:pt>
                <c:pt idx="1568">
                  <c:v>4050.9275795219037</c:v>
                </c:pt>
                <c:pt idx="1569">
                  <c:v>3507.9275795219037</c:v>
                </c:pt>
                <c:pt idx="1570">
                  <c:v>2925.9275795219037</c:v>
                </c:pt>
                <c:pt idx="1571">
                  <c:v>2383.9275795219037</c:v>
                </c:pt>
                <c:pt idx="1572">
                  <c:v>1753.9275795219037</c:v>
                </c:pt>
                <c:pt idx="1573">
                  <c:v>1277.9275795219037</c:v>
                </c:pt>
                <c:pt idx="1574">
                  <c:v>5047.0776107518568</c:v>
                </c:pt>
                <c:pt idx="1575">
                  <c:v>4434.0776107518568</c:v>
                </c:pt>
                <c:pt idx="1576">
                  <c:v>3924.0776107518568</c:v>
                </c:pt>
                <c:pt idx="1577">
                  <c:v>3293.0776107518568</c:v>
                </c:pt>
                <c:pt idx="1578">
                  <c:v>2707.0776107518568</c:v>
                </c:pt>
                <c:pt idx="1579">
                  <c:v>2097.0776107518568</c:v>
                </c:pt>
                <c:pt idx="1580">
                  <c:v>1534.0776107518568</c:v>
                </c:pt>
                <c:pt idx="1581">
                  <c:v>960.07761075185681</c:v>
                </c:pt>
                <c:pt idx="1582">
                  <c:v>4685.2276419818099</c:v>
                </c:pt>
                <c:pt idx="1583">
                  <c:v>4116.2276419818099</c:v>
                </c:pt>
                <c:pt idx="1584">
                  <c:v>3565.2276419818099</c:v>
                </c:pt>
                <c:pt idx="1585">
                  <c:v>3009.2276419818099</c:v>
                </c:pt>
                <c:pt idx="1586">
                  <c:v>2389.2276419818099</c:v>
                </c:pt>
                <c:pt idx="1587">
                  <c:v>1802.2276419818099</c:v>
                </c:pt>
                <c:pt idx="1588">
                  <c:v>1266.2276419818099</c:v>
                </c:pt>
                <c:pt idx="1589">
                  <c:v>5048.3776732117631</c:v>
                </c:pt>
                <c:pt idx="1590">
                  <c:v>4497.3776732117631</c:v>
                </c:pt>
                <c:pt idx="1591">
                  <c:v>3887.3776732117631</c:v>
                </c:pt>
                <c:pt idx="1592">
                  <c:v>3337.3776732117631</c:v>
                </c:pt>
                <c:pt idx="1593">
                  <c:v>2745.3776732117631</c:v>
                </c:pt>
                <c:pt idx="1594">
                  <c:v>2112.3776732117631</c:v>
                </c:pt>
                <c:pt idx="1595">
                  <c:v>1506.3776732117631</c:v>
                </c:pt>
                <c:pt idx="1596">
                  <c:v>925.37767321176307</c:v>
                </c:pt>
                <c:pt idx="1597">
                  <c:v>4621.5277044417162</c:v>
                </c:pt>
                <c:pt idx="1598">
                  <c:v>4031.5277044417162</c:v>
                </c:pt>
                <c:pt idx="1599">
                  <c:v>3479.5277044417162</c:v>
                </c:pt>
                <c:pt idx="1600">
                  <c:v>2892.5277044417162</c:v>
                </c:pt>
                <c:pt idx="1601">
                  <c:v>2314.5277044417162</c:v>
                </c:pt>
                <c:pt idx="1602">
                  <c:v>1796.5277044417162</c:v>
                </c:pt>
                <c:pt idx="1603">
                  <c:v>1171.5277044417162</c:v>
                </c:pt>
                <c:pt idx="1604">
                  <c:v>4890.6777356716693</c:v>
                </c:pt>
                <c:pt idx="1605">
                  <c:v>4286.6777356716693</c:v>
                </c:pt>
                <c:pt idx="1606">
                  <c:v>3729.6777356716693</c:v>
                </c:pt>
                <c:pt idx="1607">
                  <c:v>3110.6777356716693</c:v>
                </c:pt>
                <c:pt idx="1608">
                  <c:v>2572.6777356716693</c:v>
                </c:pt>
                <c:pt idx="1609">
                  <c:v>2005.6777356716693</c:v>
                </c:pt>
                <c:pt idx="1610">
                  <c:v>1427.6777356716693</c:v>
                </c:pt>
                <c:pt idx="1611">
                  <c:v>889.67773567166932</c:v>
                </c:pt>
                <c:pt idx="1612">
                  <c:v>4540.8277669016225</c:v>
                </c:pt>
                <c:pt idx="1613">
                  <c:v>3942.8277669016225</c:v>
                </c:pt>
                <c:pt idx="1614">
                  <c:v>3362.8277669016225</c:v>
                </c:pt>
                <c:pt idx="1615">
                  <c:v>2700.8277669016225</c:v>
                </c:pt>
                <c:pt idx="1616">
                  <c:v>2107.8277669016225</c:v>
                </c:pt>
                <c:pt idx="1617">
                  <c:v>1563.8277669016225</c:v>
                </c:pt>
                <c:pt idx="1618">
                  <c:v>967.82776690162245</c:v>
                </c:pt>
                <c:pt idx="1619">
                  <c:v>4617.9777981315756</c:v>
                </c:pt>
                <c:pt idx="1620">
                  <c:v>4021.9777981315756</c:v>
                </c:pt>
                <c:pt idx="1621">
                  <c:v>3460.9777981315756</c:v>
                </c:pt>
                <c:pt idx="1622">
                  <c:v>2835.9777981315756</c:v>
                </c:pt>
                <c:pt idx="1623">
                  <c:v>2236.9777981315756</c:v>
                </c:pt>
                <c:pt idx="1624">
                  <c:v>1642.9777981315756</c:v>
                </c:pt>
                <c:pt idx="1625">
                  <c:v>1104.9777981315756</c:v>
                </c:pt>
                <c:pt idx="1626">
                  <c:v>4849.1278293615287</c:v>
                </c:pt>
                <c:pt idx="1627">
                  <c:v>4217.1278293615287</c:v>
                </c:pt>
                <c:pt idx="1628">
                  <c:v>3667.1278293615287</c:v>
                </c:pt>
                <c:pt idx="1629">
                  <c:v>3024.1278293615287</c:v>
                </c:pt>
                <c:pt idx="1630">
                  <c:v>2399.1278293615287</c:v>
                </c:pt>
                <c:pt idx="1631">
                  <c:v>1884.1278293615287</c:v>
                </c:pt>
                <c:pt idx="1632">
                  <c:v>1028.1278293615287</c:v>
                </c:pt>
                <c:pt idx="1633">
                  <c:v>4416.2778605914818</c:v>
                </c:pt>
                <c:pt idx="1634">
                  <c:v>3614.2778605914818</c:v>
                </c:pt>
                <c:pt idx="1635">
                  <c:v>2740.2778605914818</c:v>
                </c:pt>
                <c:pt idx="1636">
                  <c:v>1834.2778605914818</c:v>
                </c:pt>
                <c:pt idx="1637">
                  <c:v>954.27786059148184</c:v>
                </c:pt>
                <c:pt idx="1638">
                  <c:v>4392.427891821435</c:v>
                </c:pt>
                <c:pt idx="1639">
                  <c:v>3532.427891821435</c:v>
                </c:pt>
                <c:pt idx="1640">
                  <c:v>2674.427891821435</c:v>
                </c:pt>
                <c:pt idx="1641">
                  <c:v>1788.427891821435</c:v>
                </c:pt>
                <c:pt idx="1642">
                  <c:v>873.42789182143497</c:v>
                </c:pt>
                <c:pt idx="1643">
                  <c:v>4302.5779230513881</c:v>
                </c:pt>
                <c:pt idx="1644">
                  <c:v>3419.5779230513881</c:v>
                </c:pt>
                <c:pt idx="1645">
                  <c:v>2478.5779230513881</c:v>
                </c:pt>
                <c:pt idx="1646">
                  <c:v>1625.5779230513881</c:v>
                </c:pt>
                <c:pt idx="1647">
                  <c:v>796.5779230513881</c:v>
                </c:pt>
                <c:pt idx="1648">
                  <c:v>4225.7279542813412</c:v>
                </c:pt>
                <c:pt idx="1649">
                  <c:v>3347.7279542813412</c:v>
                </c:pt>
                <c:pt idx="1650">
                  <c:v>2450.7279542813412</c:v>
                </c:pt>
                <c:pt idx="1651">
                  <c:v>1588.7279542813412</c:v>
                </c:pt>
                <c:pt idx="1652">
                  <c:v>695.72795428134123</c:v>
                </c:pt>
                <c:pt idx="1653">
                  <c:v>4083.8779855112944</c:v>
                </c:pt>
                <c:pt idx="1654">
                  <c:v>3175.8779855112944</c:v>
                </c:pt>
                <c:pt idx="1655">
                  <c:v>2270.8779855112944</c:v>
                </c:pt>
                <c:pt idx="1656">
                  <c:v>1430.8779855112944</c:v>
                </c:pt>
                <c:pt idx="1657">
                  <c:v>586.87798551129436</c:v>
                </c:pt>
                <c:pt idx="1658">
                  <c:v>4024.0280167412475</c:v>
                </c:pt>
                <c:pt idx="1659">
                  <c:v>3186.0280167412475</c:v>
                </c:pt>
                <c:pt idx="1660">
                  <c:v>2309.0280167412475</c:v>
                </c:pt>
                <c:pt idx="1661">
                  <c:v>1506.0280167412475</c:v>
                </c:pt>
                <c:pt idx="1662">
                  <c:v>634.02801674124748</c:v>
                </c:pt>
                <c:pt idx="1663">
                  <c:v>4026.1780479712006</c:v>
                </c:pt>
                <c:pt idx="1664">
                  <c:v>3144.1780479712006</c:v>
                </c:pt>
                <c:pt idx="1665">
                  <c:v>2245.1780479712006</c:v>
                </c:pt>
                <c:pt idx="1666">
                  <c:v>1287.1780479712006</c:v>
                </c:pt>
                <c:pt idx="1667">
                  <c:v>401.17804797120061</c:v>
                </c:pt>
                <c:pt idx="1668">
                  <c:v>3835.3280792011537</c:v>
                </c:pt>
                <c:pt idx="1669">
                  <c:v>2946.3280792011537</c:v>
                </c:pt>
                <c:pt idx="1670">
                  <c:v>2077.3280792011537</c:v>
                </c:pt>
                <c:pt idx="1671">
                  <c:v>1161.3280792011537</c:v>
                </c:pt>
                <c:pt idx="1672">
                  <c:v>4566.4781104311069</c:v>
                </c:pt>
                <c:pt idx="1673">
                  <c:v>3651.4781104311069</c:v>
                </c:pt>
                <c:pt idx="1674">
                  <c:v>2787.4781104311069</c:v>
                </c:pt>
                <c:pt idx="1675">
                  <c:v>1933.4781104311069</c:v>
                </c:pt>
                <c:pt idx="1676">
                  <c:v>1083.4781104311069</c:v>
                </c:pt>
                <c:pt idx="1677">
                  <c:v>4508.62814166106</c:v>
                </c:pt>
                <c:pt idx="1678">
                  <c:v>3634.62814166106</c:v>
                </c:pt>
                <c:pt idx="1679">
                  <c:v>2747.62814166106</c:v>
                </c:pt>
                <c:pt idx="1680">
                  <c:v>1882.62814166106</c:v>
                </c:pt>
                <c:pt idx="1681">
                  <c:v>972.62814166106</c:v>
                </c:pt>
                <c:pt idx="1682">
                  <c:v>4367.7781728910131</c:v>
                </c:pt>
                <c:pt idx="1683">
                  <c:v>3511.7781728910131</c:v>
                </c:pt>
                <c:pt idx="1684">
                  <c:v>2648.7781728910131</c:v>
                </c:pt>
                <c:pt idx="1685">
                  <c:v>1734.7781728910131</c:v>
                </c:pt>
                <c:pt idx="1686">
                  <c:v>868.77817289101313</c:v>
                </c:pt>
                <c:pt idx="1687">
                  <c:v>4301.9282041209663</c:v>
                </c:pt>
                <c:pt idx="1688">
                  <c:v>3419.9282041209663</c:v>
                </c:pt>
                <c:pt idx="1689">
                  <c:v>2554.9282041209663</c:v>
                </c:pt>
                <c:pt idx="1690">
                  <c:v>1673.9282041209663</c:v>
                </c:pt>
                <c:pt idx="1691">
                  <c:v>790.92820412096626</c:v>
                </c:pt>
                <c:pt idx="1692">
                  <c:v>4229.0782353509194</c:v>
                </c:pt>
                <c:pt idx="1693">
                  <c:v>3351.0782353509194</c:v>
                </c:pt>
                <c:pt idx="1694">
                  <c:v>2468.0782353509194</c:v>
                </c:pt>
                <c:pt idx="1695">
                  <c:v>1618.0782353509194</c:v>
                </c:pt>
                <c:pt idx="1696">
                  <c:v>731.07823535091939</c:v>
                </c:pt>
                <c:pt idx="1697">
                  <c:v>4158.2282665808725</c:v>
                </c:pt>
                <c:pt idx="1698">
                  <c:v>3290.2282665808725</c:v>
                </c:pt>
                <c:pt idx="1699">
                  <c:v>2362.2282665808725</c:v>
                </c:pt>
                <c:pt idx="1700">
                  <c:v>1528.2282665808725</c:v>
                </c:pt>
                <c:pt idx="1701">
                  <c:v>628.22826658087251</c:v>
                </c:pt>
                <c:pt idx="1702">
                  <c:v>4030.3782978108256</c:v>
                </c:pt>
                <c:pt idx="1703">
                  <c:v>3151.3782978108256</c:v>
                </c:pt>
                <c:pt idx="1704">
                  <c:v>2255.3782978108256</c:v>
                </c:pt>
                <c:pt idx="1705">
                  <c:v>1381.3782978108256</c:v>
                </c:pt>
                <c:pt idx="1706">
                  <c:v>468.37829781082564</c:v>
                </c:pt>
                <c:pt idx="1707">
                  <c:v>3893.5283290407788</c:v>
                </c:pt>
                <c:pt idx="1708">
                  <c:v>2967.5283290407788</c:v>
                </c:pt>
                <c:pt idx="1709">
                  <c:v>2108.5283290407788</c:v>
                </c:pt>
                <c:pt idx="1710">
                  <c:v>1245.5283290407788</c:v>
                </c:pt>
                <c:pt idx="1711">
                  <c:v>4644.6783602707319</c:v>
                </c:pt>
                <c:pt idx="1712">
                  <c:v>3792.6783602707319</c:v>
                </c:pt>
                <c:pt idx="1713">
                  <c:v>2975.6783602707319</c:v>
                </c:pt>
                <c:pt idx="1714">
                  <c:v>2050.6783602707319</c:v>
                </c:pt>
                <c:pt idx="1715">
                  <c:v>1108.6783602707319</c:v>
                </c:pt>
                <c:pt idx="1716">
                  <c:v>4519.828391500685</c:v>
                </c:pt>
                <c:pt idx="1717">
                  <c:v>3656.828391500685</c:v>
                </c:pt>
                <c:pt idx="1718">
                  <c:v>2778.828391500685</c:v>
                </c:pt>
                <c:pt idx="1719">
                  <c:v>1898.828391500685</c:v>
                </c:pt>
                <c:pt idx="1720">
                  <c:v>1015.828391500685</c:v>
                </c:pt>
                <c:pt idx="1721">
                  <c:v>4380.9784227306382</c:v>
                </c:pt>
                <c:pt idx="1722">
                  <c:v>3534.9784227306382</c:v>
                </c:pt>
                <c:pt idx="1723">
                  <c:v>2652.9784227306382</c:v>
                </c:pt>
                <c:pt idx="1724">
                  <c:v>1764.9784227306382</c:v>
                </c:pt>
                <c:pt idx="1725">
                  <c:v>878.97842273063816</c:v>
                </c:pt>
                <c:pt idx="1726">
                  <c:v>4297.1284539605913</c:v>
                </c:pt>
                <c:pt idx="1727">
                  <c:v>3451.1284539605913</c:v>
                </c:pt>
                <c:pt idx="1728">
                  <c:v>2550.1284539605913</c:v>
                </c:pt>
                <c:pt idx="1729">
                  <c:v>1962.1284539605913</c:v>
                </c:pt>
                <c:pt idx="1730">
                  <c:v>1415.1284539605913</c:v>
                </c:pt>
                <c:pt idx="1731">
                  <c:v>837.12845396059129</c:v>
                </c:pt>
                <c:pt idx="1732">
                  <c:v>4579.2784851905444</c:v>
                </c:pt>
                <c:pt idx="1733">
                  <c:v>3983.2784851905444</c:v>
                </c:pt>
                <c:pt idx="1734">
                  <c:v>3382.2784851905444</c:v>
                </c:pt>
                <c:pt idx="1735">
                  <c:v>2815.2784851905444</c:v>
                </c:pt>
                <c:pt idx="1736">
                  <c:v>2154.2784851905444</c:v>
                </c:pt>
                <c:pt idx="1737">
                  <c:v>1555.2784851905444</c:v>
                </c:pt>
                <c:pt idx="1738">
                  <c:v>962.27848519054442</c:v>
                </c:pt>
                <c:pt idx="1739">
                  <c:v>4656.4285164204975</c:v>
                </c:pt>
                <c:pt idx="1740">
                  <c:v>4134.4285164204975</c:v>
                </c:pt>
                <c:pt idx="1741">
                  <c:v>3501.4285164204975</c:v>
                </c:pt>
                <c:pt idx="1742">
                  <c:v>2882.4285164204975</c:v>
                </c:pt>
                <c:pt idx="1743">
                  <c:v>2310.4285164204975</c:v>
                </c:pt>
                <c:pt idx="1744">
                  <c:v>1726.4285164204975</c:v>
                </c:pt>
                <c:pt idx="1745">
                  <c:v>1172.4285164204975</c:v>
                </c:pt>
                <c:pt idx="1746">
                  <c:v>4944.5785476504507</c:v>
                </c:pt>
                <c:pt idx="1747">
                  <c:v>4334.5785476504507</c:v>
                </c:pt>
                <c:pt idx="1748">
                  <c:v>3810.5785476504507</c:v>
                </c:pt>
                <c:pt idx="1749">
                  <c:v>3292.5785476504507</c:v>
                </c:pt>
                <c:pt idx="1750">
                  <c:v>2722.5785476504507</c:v>
                </c:pt>
                <c:pt idx="1751">
                  <c:v>2128.5785476504507</c:v>
                </c:pt>
                <c:pt idx="1752">
                  <c:v>1544.5785476504507</c:v>
                </c:pt>
                <c:pt idx="1753">
                  <c:v>1033.5785476504507</c:v>
                </c:pt>
                <c:pt idx="1754">
                  <c:v>4775.7285788804038</c:v>
                </c:pt>
                <c:pt idx="1755">
                  <c:v>4192.7285788804038</c:v>
                </c:pt>
                <c:pt idx="1756">
                  <c:v>3614.7285788804038</c:v>
                </c:pt>
                <c:pt idx="1757">
                  <c:v>2998.7285788804038</c:v>
                </c:pt>
                <c:pt idx="1758">
                  <c:v>2496.7285788804038</c:v>
                </c:pt>
                <c:pt idx="1759">
                  <c:v>1962.7285788804038</c:v>
                </c:pt>
                <c:pt idx="1760">
                  <c:v>1379.7285788804038</c:v>
                </c:pt>
                <c:pt idx="1761">
                  <c:v>770.7285788804038</c:v>
                </c:pt>
                <c:pt idx="1762">
                  <c:v>4523.8786101103569</c:v>
                </c:pt>
                <c:pt idx="1763">
                  <c:v>3918.8786101103569</c:v>
                </c:pt>
                <c:pt idx="1764">
                  <c:v>3370.8786101103569</c:v>
                </c:pt>
                <c:pt idx="1765">
                  <c:v>2812.8786101103569</c:v>
                </c:pt>
                <c:pt idx="1766">
                  <c:v>2266.8786101103569</c:v>
                </c:pt>
                <c:pt idx="1767">
                  <c:v>1662.8786101103569</c:v>
                </c:pt>
                <c:pt idx="1768">
                  <c:v>1092.8786101103569</c:v>
                </c:pt>
                <c:pt idx="1769">
                  <c:v>4813.0286413403101</c:v>
                </c:pt>
                <c:pt idx="1770">
                  <c:v>4241.0286413403101</c:v>
                </c:pt>
                <c:pt idx="1771">
                  <c:v>3607.0286413403101</c:v>
                </c:pt>
                <c:pt idx="1772">
                  <c:v>3069.0286413403101</c:v>
                </c:pt>
                <c:pt idx="1773">
                  <c:v>2541.0286413403101</c:v>
                </c:pt>
                <c:pt idx="1774">
                  <c:v>1987.0286413403101</c:v>
                </c:pt>
                <c:pt idx="1775">
                  <c:v>1380.0286413403101</c:v>
                </c:pt>
                <c:pt idx="1776">
                  <c:v>796.02864134031006</c:v>
                </c:pt>
                <c:pt idx="1777">
                  <c:v>4524.1786725702632</c:v>
                </c:pt>
                <c:pt idx="1778">
                  <c:v>3947.1786725702632</c:v>
                </c:pt>
                <c:pt idx="1779">
                  <c:v>3346.1786725702632</c:v>
                </c:pt>
                <c:pt idx="1780">
                  <c:v>2728.1786725702632</c:v>
                </c:pt>
                <c:pt idx="1781">
                  <c:v>2140.1786725702632</c:v>
                </c:pt>
                <c:pt idx="1782">
                  <c:v>1614.1786725702632</c:v>
                </c:pt>
                <c:pt idx="1783">
                  <c:v>1063.1786725702632</c:v>
                </c:pt>
                <c:pt idx="1784">
                  <c:v>4775.3287038002163</c:v>
                </c:pt>
                <c:pt idx="1785">
                  <c:v>4226.3287038002163</c:v>
                </c:pt>
                <c:pt idx="1786">
                  <c:v>3692.3287038002163</c:v>
                </c:pt>
                <c:pt idx="1787">
                  <c:v>3180.3287038002163</c:v>
                </c:pt>
                <c:pt idx="1788">
                  <c:v>2609.3287038002163</c:v>
                </c:pt>
                <c:pt idx="1789">
                  <c:v>2033.3287038002163</c:v>
                </c:pt>
                <c:pt idx="1790">
                  <c:v>1391.3287038002163</c:v>
                </c:pt>
                <c:pt idx="1791">
                  <c:v>838.32870380021632</c:v>
                </c:pt>
                <c:pt idx="1792">
                  <c:v>4617.4787350301694</c:v>
                </c:pt>
                <c:pt idx="1793">
                  <c:v>4064.4787350301694</c:v>
                </c:pt>
                <c:pt idx="1794">
                  <c:v>3515.4787350301694</c:v>
                </c:pt>
                <c:pt idx="1795">
                  <c:v>2950.4787350301694</c:v>
                </c:pt>
                <c:pt idx="1796">
                  <c:v>2363.4787350301694</c:v>
                </c:pt>
                <c:pt idx="1797">
                  <c:v>1738.4787350301694</c:v>
                </c:pt>
                <c:pt idx="1798">
                  <c:v>1174.4787350301694</c:v>
                </c:pt>
                <c:pt idx="1799">
                  <c:v>4908.6287662601226</c:v>
                </c:pt>
                <c:pt idx="1800">
                  <c:v>4315.6287662601226</c:v>
                </c:pt>
                <c:pt idx="1801">
                  <c:v>3704.6287662601226</c:v>
                </c:pt>
                <c:pt idx="1802">
                  <c:v>3119.6287662601226</c:v>
                </c:pt>
                <c:pt idx="1803">
                  <c:v>2525.6287662601226</c:v>
                </c:pt>
                <c:pt idx="1804">
                  <c:v>1998.6287662601226</c:v>
                </c:pt>
                <c:pt idx="1805">
                  <c:v>1375.6287662601226</c:v>
                </c:pt>
                <c:pt idx="1806">
                  <c:v>809.62876626012257</c:v>
                </c:pt>
                <c:pt idx="1807">
                  <c:v>4513.7787974900757</c:v>
                </c:pt>
                <c:pt idx="1808">
                  <c:v>3921.7787974900757</c:v>
                </c:pt>
                <c:pt idx="1809">
                  <c:v>3369.7787974900757</c:v>
                </c:pt>
                <c:pt idx="1810">
                  <c:v>2861.7787974900757</c:v>
                </c:pt>
                <c:pt idx="1811">
                  <c:v>2272.7787974900757</c:v>
                </c:pt>
                <c:pt idx="1812">
                  <c:v>1734.7787974900757</c:v>
                </c:pt>
                <c:pt idx="1813">
                  <c:v>1142.7787974900757</c:v>
                </c:pt>
                <c:pt idx="1814">
                  <c:v>4869.9288287200288</c:v>
                </c:pt>
                <c:pt idx="1815">
                  <c:v>4327.9288287200288</c:v>
                </c:pt>
                <c:pt idx="1816">
                  <c:v>3790.9288287200288</c:v>
                </c:pt>
                <c:pt idx="1817">
                  <c:v>3239.9288287200288</c:v>
                </c:pt>
                <c:pt idx="1818">
                  <c:v>2640.9288287200288</c:v>
                </c:pt>
                <c:pt idx="1819">
                  <c:v>2061.9288287200288</c:v>
                </c:pt>
                <c:pt idx="1820">
                  <c:v>1448.9288287200288</c:v>
                </c:pt>
                <c:pt idx="1821">
                  <c:v>841.92882872002883</c:v>
                </c:pt>
                <c:pt idx="1822">
                  <c:v>4531.078859949982</c:v>
                </c:pt>
                <c:pt idx="1823">
                  <c:v>3979.078859949982</c:v>
                </c:pt>
                <c:pt idx="1824">
                  <c:v>3401.078859949982</c:v>
                </c:pt>
                <c:pt idx="1825">
                  <c:v>2803.078859949982</c:v>
                </c:pt>
                <c:pt idx="1826">
                  <c:v>2341.078859949982</c:v>
                </c:pt>
              </c:numCache>
            </c:numRef>
          </c:val>
          <c:smooth val="0"/>
          <c:extLst>
            <c:ext xmlns:c16="http://schemas.microsoft.com/office/drawing/2014/chart" uri="{C3380CC4-5D6E-409C-BE32-E72D297353CC}">
              <c16:uniqueId val="{00000000-FE92-492C-8A1F-0A51B8C2A55B}"/>
            </c:ext>
          </c:extLst>
        </c:ser>
        <c:dLbls>
          <c:showLegendKey val="0"/>
          <c:showVal val="0"/>
          <c:showCatName val="0"/>
          <c:showSerName val="0"/>
          <c:showPercent val="0"/>
          <c:showBubbleSize val="0"/>
        </c:dLbls>
        <c:smooth val="0"/>
        <c:axId val="424555776"/>
        <c:axId val="424553696"/>
      </c:lineChart>
      <c:dateAx>
        <c:axId val="42455577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3696"/>
        <c:crosses val="autoZero"/>
        <c:auto val="1"/>
        <c:lblOffset val="100"/>
        <c:baseTimeUnit val="days"/>
      </c:dateAx>
      <c:valAx>
        <c:axId val="4245536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Counterfactual'!$F$1</c:f>
              <c:strCache>
                <c:ptCount val="1"/>
                <c:pt idx="0">
                  <c:v>Production Order</c:v>
                </c:pt>
              </c:strCache>
            </c:strRef>
          </c:tx>
          <c:spPr>
            <a:ln w="28575" cap="rnd">
              <a:solidFill>
                <a:schemeClr val="accent1"/>
              </a:solidFill>
              <a:round/>
            </a:ln>
            <a:effectLst/>
          </c:spPr>
          <c:marker>
            <c:symbol val="none"/>
          </c:marker>
          <c:cat>
            <c:numRef>
              <c:f>'Fashring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Counterfactual'!$F$2:$F$1828</c:f>
              <c:numCache>
                <c:formatCode>General</c:formatCode>
                <c:ptCount val="1827"/>
                <c:pt idx="0">
                  <c:v>14621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4292.1500312299531</c:v>
                </c:pt>
                <c:pt idx="24">
                  <c:v>0</c:v>
                </c:pt>
                <c:pt idx="25">
                  <c:v>0</c:v>
                </c:pt>
                <c:pt idx="26">
                  <c:v>0</c:v>
                </c:pt>
                <c:pt idx="27">
                  <c:v>0</c:v>
                </c:pt>
                <c:pt idx="28">
                  <c:v>0</c:v>
                </c:pt>
                <c:pt idx="29">
                  <c:v>0</c:v>
                </c:pt>
                <c:pt idx="30">
                  <c:v>0</c:v>
                </c:pt>
                <c:pt idx="31">
                  <c:v>4292.1500312299531</c:v>
                </c:pt>
                <c:pt idx="32">
                  <c:v>0</c:v>
                </c:pt>
                <c:pt idx="33">
                  <c:v>0</c:v>
                </c:pt>
                <c:pt idx="34">
                  <c:v>0</c:v>
                </c:pt>
                <c:pt idx="35">
                  <c:v>0</c:v>
                </c:pt>
                <c:pt idx="36">
                  <c:v>0</c:v>
                </c:pt>
                <c:pt idx="37">
                  <c:v>0</c:v>
                </c:pt>
                <c:pt idx="38">
                  <c:v>4292.1500312299531</c:v>
                </c:pt>
                <c:pt idx="39">
                  <c:v>0</c:v>
                </c:pt>
                <c:pt idx="40">
                  <c:v>0</c:v>
                </c:pt>
                <c:pt idx="41">
                  <c:v>0</c:v>
                </c:pt>
                <c:pt idx="42">
                  <c:v>0</c:v>
                </c:pt>
                <c:pt idx="43">
                  <c:v>0</c:v>
                </c:pt>
                <c:pt idx="44">
                  <c:v>0</c:v>
                </c:pt>
                <c:pt idx="45">
                  <c:v>4292.1500312299531</c:v>
                </c:pt>
                <c:pt idx="46">
                  <c:v>0</c:v>
                </c:pt>
                <c:pt idx="47">
                  <c:v>0</c:v>
                </c:pt>
                <c:pt idx="48">
                  <c:v>0</c:v>
                </c:pt>
                <c:pt idx="49">
                  <c:v>0</c:v>
                </c:pt>
                <c:pt idx="50">
                  <c:v>0</c:v>
                </c:pt>
                <c:pt idx="51">
                  <c:v>0</c:v>
                </c:pt>
                <c:pt idx="52">
                  <c:v>0</c:v>
                </c:pt>
                <c:pt idx="53">
                  <c:v>4292.1500312299531</c:v>
                </c:pt>
                <c:pt idx="54">
                  <c:v>0</c:v>
                </c:pt>
                <c:pt idx="55">
                  <c:v>0</c:v>
                </c:pt>
                <c:pt idx="56">
                  <c:v>0</c:v>
                </c:pt>
                <c:pt idx="57">
                  <c:v>0</c:v>
                </c:pt>
                <c:pt idx="58">
                  <c:v>0</c:v>
                </c:pt>
                <c:pt idx="59">
                  <c:v>0</c:v>
                </c:pt>
                <c:pt idx="60">
                  <c:v>4292.1500312299531</c:v>
                </c:pt>
                <c:pt idx="61">
                  <c:v>0</c:v>
                </c:pt>
                <c:pt idx="62">
                  <c:v>0</c:v>
                </c:pt>
                <c:pt idx="63">
                  <c:v>0</c:v>
                </c:pt>
                <c:pt idx="64">
                  <c:v>0</c:v>
                </c:pt>
                <c:pt idx="65">
                  <c:v>0</c:v>
                </c:pt>
                <c:pt idx="66">
                  <c:v>0</c:v>
                </c:pt>
                <c:pt idx="67">
                  <c:v>0</c:v>
                </c:pt>
                <c:pt idx="68">
                  <c:v>4292.1500312299531</c:v>
                </c:pt>
                <c:pt idx="69">
                  <c:v>0</c:v>
                </c:pt>
                <c:pt idx="70">
                  <c:v>0</c:v>
                </c:pt>
                <c:pt idx="71">
                  <c:v>0</c:v>
                </c:pt>
                <c:pt idx="72">
                  <c:v>0</c:v>
                </c:pt>
                <c:pt idx="73">
                  <c:v>0</c:v>
                </c:pt>
                <c:pt idx="74">
                  <c:v>0</c:v>
                </c:pt>
                <c:pt idx="75">
                  <c:v>4292.1500312299531</c:v>
                </c:pt>
                <c:pt idx="76">
                  <c:v>0</c:v>
                </c:pt>
                <c:pt idx="77">
                  <c:v>0</c:v>
                </c:pt>
                <c:pt idx="78">
                  <c:v>0</c:v>
                </c:pt>
                <c:pt idx="79">
                  <c:v>0</c:v>
                </c:pt>
                <c:pt idx="80">
                  <c:v>0</c:v>
                </c:pt>
                <c:pt idx="81">
                  <c:v>0</c:v>
                </c:pt>
                <c:pt idx="82">
                  <c:v>0</c:v>
                </c:pt>
                <c:pt idx="83">
                  <c:v>4292.1500312299531</c:v>
                </c:pt>
                <c:pt idx="84">
                  <c:v>0</c:v>
                </c:pt>
                <c:pt idx="85">
                  <c:v>0</c:v>
                </c:pt>
                <c:pt idx="86">
                  <c:v>0</c:v>
                </c:pt>
                <c:pt idx="87">
                  <c:v>0</c:v>
                </c:pt>
                <c:pt idx="88">
                  <c:v>0</c:v>
                </c:pt>
                <c:pt idx="89">
                  <c:v>0</c:v>
                </c:pt>
                <c:pt idx="90">
                  <c:v>4292.1500312299531</c:v>
                </c:pt>
                <c:pt idx="91">
                  <c:v>0</c:v>
                </c:pt>
                <c:pt idx="92">
                  <c:v>0</c:v>
                </c:pt>
                <c:pt idx="93">
                  <c:v>0</c:v>
                </c:pt>
                <c:pt idx="94">
                  <c:v>0</c:v>
                </c:pt>
                <c:pt idx="95">
                  <c:v>0</c:v>
                </c:pt>
                <c:pt idx="96">
                  <c:v>0</c:v>
                </c:pt>
                <c:pt idx="97">
                  <c:v>0</c:v>
                </c:pt>
                <c:pt idx="98">
                  <c:v>4292.1500312299531</c:v>
                </c:pt>
                <c:pt idx="99">
                  <c:v>0</c:v>
                </c:pt>
                <c:pt idx="100">
                  <c:v>0</c:v>
                </c:pt>
                <c:pt idx="101">
                  <c:v>0</c:v>
                </c:pt>
                <c:pt idx="102">
                  <c:v>0</c:v>
                </c:pt>
                <c:pt idx="103">
                  <c:v>0</c:v>
                </c:pt>
                <c:pt idx="104">
                  <c:v>0</c:v>
                </c:pt>
                <c:pt idx="105">
                  <c:v>4292.1500312299531</c:v>
                </c:pt>
                <c:pt idx="106">
                  <c:v>0</c:v>
                </c:pt>
                <c:pt idx="107">
                  <c:v>0</c:v>
                </c:pt>
                <c:pt idx="108">
                  <c:v>0</c:v>
                </c:pt>
                <c:pt idx="109">
                  <c:v>0</c:v>
                </c:pt>
                <c:pt idx="110">
                  <c:v>0</c:v>
                </c:pt>
                <c:pt idx="111">
                  <c:v>0</c:v>
                </c:pt>
                <c:pt idx="112">
                  <c:v>4292.1500312299531</c:v>
                </c:pt>
                <c:pt idx="113">
                  <c:v>0</c:v>
                </c:pt>
                <c:pt idx="114">
                  <c:v>0</c:v>
                </c:pt>
                <c:pt idx="115">
                  <c:v>0</c:v>
                </c:pt>
                <c:pt idx="116">
                  <c:v>0</c:v>
                </c:pt>
                <c:pt idx="117">
                  <c:v>0</c:v>
                </c:pt>
                <c:pt idx="118">
                  <c:v>0</c:v>
                </c:pt>
                <c:pt idx="119">
                  <c:v>0</c:v>
                </c:pt>
                <c:pt idx="120">
                  <c:v>4292.1500312299531</c:v>
                </c:pt>
                <c:pt idx="121">
                  <c:v>0</c:v>
                </c:pt>
                <c:pt idx="122">
                  <c:v>0</c:v>
                </c:pt>
                <c:pt idx="123">
                  <c:v>0</c:v>
                </c:pt>
                <c:pt idx="124">
                  <c:v>0</c:v>
                </c:pt>
                <c:pt idx="125">
                  <c:v>0</c:v>
                </c:pt>
                <c:pt idx="126">
                  <c:v>0</c:v>
                </c:pt>
                <c:pt idx="127">
                  <c:v>4292.1500312299531</c:v>
                </c:pt>
                <c:pt idx="128">
                  <c:v>0</c:v>
                </c:pt>
                <c:pt idx="129">
                  <c:v>0</c:v>
                </c:pt>
                <c:pt idx="130">
                  <c:v>0</c:v>
                </c:pt>
                <c:pt idx="131">
                  <c:v>0</c:v>
                </c:pt>
                <c:pt idx="132">
                  <c:v>0</c:v>
                </c:pt>
                <c:pt idx="133">
                  <c:v>0</c:v>
                </c:pt>
                <c:pt idx="134">
                  <c:v>0</c:v>
                </c:pt>
                <c:pt idx="135">
                  <c:v>4292.1500312299531</c:v>
                </c:pt>
                <c:pt idx="136">
                  <c:v>0</c:v>
                </c:pt>
                <c:pt idx="137">
                  <c:v>0</c:v>
                </c:pt>
                <c:pt idx="138">
                  <c:v>0</c:v>
                </c:pt>
                <c:pt idx="139">
                  <c:v>0</c:v>
                </c:pt>
                <c:pt idx="140">
                  <c:v>0</c:v>
                </c:pt>
                <c:pt idx="141">
                  <c:v>0</c:v>
                </c:pt>
                <c:pt idx="142">
                  <c:v>4292.1500312299531</c:v>
                </c:pt>
                <c:pt idx="143">
                  <c:v>0</c:v>
                </c:pt>
                <c:pt idx="144">
                  <c:v>0</c:v>
                </c:pt>
                <c:pt idx="145">
                  <c:v>0</c:v>
                </c:pt>
                <c:pt idx="146">
                  <c:v>0</c:v>
                </c:pt>
                <c:pt idx="147">
                  <c:v>0</c:v>
                </c:pt>
                <c:pt idx="148">
                  <c:v>0</c:v>
                </c:pt>
                <c:pt idx="149">
                  <c:v>0</c:v>
                </c:pt>
                <c:pt idx="150">
                  <c:v>4292.1500312299531</c:v>
                </c:pt>
                <c:pt idx="151">
                  <c:v>0</c:v>
                </c:pt>
                <c:pt idx="152">
                  <c:v>0</c:v>
                </c:pt>
                <c:pt idx="153">
                  <c:v>0</c:v>
                </c:pt>
                <c:pt idx="154">
                  <c:v>0</c:v>
                </c:pt>
                <c:pt idx="155">
                  <c:v>0</c:v>
                </c:pt>
                <c:pt idx="156">
                  <c:v>0</c:v>
                </c:pt>
                <c:pt idx="157">
                  <c:v>4292.1500312299531</c:v>
                </c:pt>
                <c:pt idx="158">
                  <c:v>0</c:v>
                </c:pt>
                <c:pt idx="159">
                  <c:v>0</c:v>
                </c:pt>
                <c:pt idx="160">
                  <c:v>0</c:v>
                </c:pt>
                <c:pt idx="161">
                  <c:v>0</c:v>
                </c:pt>
                <c:pt idx="162">
                  <c:v>0</c:v>
                </c:pt>
                <c:pt idx="163">
                  <c:v>0</c:v>
                </c:pt>
                <c:pt idx="164">
                  <c:v>0</c:v>
                </c:pt>
                <c:pt idx="165">
                  <c:v>4292.1500312299531</c:v>
                </c:pt>
                <c:pt idx="166">
                  <c:v>0</c:v>
                </c:pt>
                <c:pt idx="167">
                  <c:v>0</c:v>
                </c:pt>
                <c:pt idx="168">
                  <c:v>0</c:v>
                </c:pt>
                <c:pt idx="169">
                  <c:v>0</c:v>
                </c:pt>
                <c:pt idx="170">
                  <c:v>0</c:v>
                </c:pt>
                <c:pt idx="171">
                  <c:v>0</c:v>
                </c:pt>
                <c:pt idx="172">
                  <c:v>5290.492542307019</c:v>
                </c:pt>
                <c:pt idx="173">
                  <c:v>0</c:v>
                </c:pt>
                <c:pt idx="174">
                  <c:v>0</c:v>
                </c:pt>
                <c:pt idx="175">
                  <c:v>0</c:v>
                </c:pt>
                <c:pt idx="176">
                  <c:v>0</c:v>
                </c:pt>
                <c:pt idx="177">
                  <c:v>0</c:v>
                </c:pt>
                <c:pt idx="178">
                  <c:v>5290.492542307019</c:v>
                </c:pt>
                <c:pt idx="179">
                  <c:v>0</c:v>
                </c:pt>
                <c:pt idx="180">
                  <c:v>0</c:v>
                </c:pt>
                <c:pt idx="181">
                  <c:v>0</c:v>
                </c:pt>
                <c:pt idx="182">
                  <c:v>0</c:v>
                </c:pt>
                <c:pt idx="183">
                  <c:v>0</c:v>
                </c:pt>
                <c:pt idx="184">
                  <c:v>5290.492542307019</c:v>
                </c:pt>
                <c:pt idx="185">
                  <c:v>0</c:v>
                </c:pt>
                <c:pt idx="186">
                  <c:v>0</c:v>
                </c:pt>
                <c:pt idx="187">
                  <c:v>0</c:v>
                </c:pt>
                <c:pt idx="188">
                  <c:v>0</c:v>
                </c:pt>
                <c:pt idx="189">
                  <c:v>0</c:v>
                </c:pt>
                <c:pt idx="190">
                  <c:v>5290.492542307019</c:v>
                </c:pt>
                <c:pt idx="191">
                  <c:v>0</c:v>
                </c:pt>
                <c:pt idx="192">
                  <c:v>0</c:v>
                </c:pt>
                <c:pt idx="193">
                  <c:v>0</c:v>
                </c:pt>
                <c:pt idx="194">
                  <c:v>0</c:v>
                </c:pt>
                <c:pt idx="195">
                  <c:v>0</c:v>
                </c:pt>
                <c:pt idx="196">
                  <c:v>5290.492542307019</c:v>
                </c:pt>
                <c:pt idx="197">
                  <c:v>0</c:v>
                </c:pt>
                <c:pt idx="198">
                  <c:v>0</c:v>
                </c:pt>
                <c:pt idx="199">
                  <c:v>0</c:v>
                </c:pt>
                <c:pt idx="200">
                  <c:v>0</c:v>
                </c:pt>
                <c:pt idx="201">
                  <c:v>0</c:v>
                </c:pt>
                <c:pt idx="202">
                  <c:v>5290.492542307019</c:v>
                </c:pt>
                <c:pt idx="203">
                  <c:v>0</c:v>
                </c:pt>
                <c:pt idx="204">
                  <c:v>0</c:v>
                </c:pt>
                <c:pt idx="205">
                  <c:v>0</c:v>
                </c:pt>
                <c:pt idx="206">
                  <c:v>0</c:v>
                </c:pt>
                <c:pt idx="207">
                  <c:v>0</c:v>
                </c:pt>
                <c:pt idx="208">
                  <c:v>5290.492542307019</c:v>
                </c:pt>
                <c:pt idx="209">
                  <c:v>0</c:v>
                </c:pt>
                <c:pt idx="210">
                  <c:v>0</c:v>
                </c:pt>
                <c:pt idx="211">
                  <c:v>0</c:v>
                </c:pt>
                <c:pt idx="212">
                  <c:v>0</c:v>
                </c:pt>
                <c:pt idx="213">
                  <c:v>0</c:v>
                </c:pt>
                <c:pt idx="214">
                  <c:v>5290.492542307019</c:v>
                </c:pt>
                <c:pt idx="215">
                  <c:v>0</c:v>
                </c:pt>
                <c:pt idx="216">
                  <c:v>0</c:v>
                </c:pt>
                <c:pt idx="217">
                  <c:v>0</c:v>
                </c:pt>
                <c:pt idx="218">
                  <c:v>0</c:v>
                </c:pt>
                <c:pt idx="219">
                  <c:v>0</c:v>
                </c:pt>
                <c:pt idx="220">
                  <c:v>5290.492542307019</c:v>
                </c:pt>
                <c:pt idx="221">
                  <c:v>0</c:v>
                </c:pt>
                <c:pt idx="222">
                  <c:v>0</c:v>
                </c:pt>
                <c:pt idx="223">
                  <c:v>0</c:v>
                </c:pt>
                <c:pt idx="224">
                  <c:v>0</c:v>
                </c:pt>
                <c:pt idx="225">
                  <c:v>0</c:v>
                </c:pt>
                <c:pt idx="226">
                  <c:v>5290.492542307019</c:v>
                </c:pt>
                <c:pt idx="227">
                  <c:v>0</c:v>
                </c:pt>
                <c:pt idx="228">
                  <c:v>0</c:v>
                </c:pt>
                <c:pt idx="229">
                  <c:v>0</c:v>
                </c:pt>
                <c:pt idx="230">
                  <c:v>0</c:v>
                </c:pt>
                <c:pt idx="231">
                  <c:v>0</c:v>
                </c:pt>
                <c:pt idx="232">
                  <c:v>5290.492542307019</c:v>
                </c:pt>
                <c:pt idx="233">
                  <c:v>0</c:v>
                </c:pt>
                <c:pt idx="234">
                  <c:v>0</c:v>
                </c:pt>
                <c:pt idx="235">
                  <c:v>0</c:v>
                </c:pt>
                <c:pt idx="236">
                  <c:v>0</c:v>
                </c:pt>
                <c:pt idx="237">
                  <c:v>0</c:v>
                </c:pt>
                <c:pt idx="238">
                  <c:v>5290.492542307019</c:v>
                </c:pt>
                <c:pt idx="239">
                  <c:v>0</c:v>
                </c:pt>
                <c:pt idx="240">
                  <c:v>0</c:v>
                </c:pt>
                <c:pt idx="241">
                  <c:v>0</c:v>
                </c:pt>
                <c:pt idx="242">
                  <c:v>0</c:v>
                </c:pt>
                <c:pt idx="243">
                  <c:v>0</c:v>
                </c:pt>
                <c:pt idx="244">
                  <c:v>5290.492542307019</c:v>
                </c:pt>
                <c:pt idx="245">
                  <c:v>0</c:v>
                </c:pt>
                <c:pt idx="246">
                  <c:v>0</c:v>
                </c:pt>
                <c:pt idx="247">
                  <c:v>0</c:v>
                </c:pt>
                <c:pt idx="248">
                  <c:v>0</c:v>
                </c:pt>
                <c:pt idx="249">
                  <c:v>0</c:v>
                </c:pt>
                <c:pt idx="250">
                  <c:v>5290.492542307019</c:v>
                </c:pt>
                <c:pt idx="251">
                  <c:v>0</c:v>
                </c:pt>
                <c:pt idx="252">
                  <c:v>0</c:v>
                </c:pt>
                <c:pt idx="253">
                  <c:v>0</c:v>
                </c:pt>
                <c:pt idx="254">
                  <c:v>0</c:v>
                </c:pt>
                <c:pt idx="255">
                  <c:v>0</c:v>
                </c:pt>
                <c:pt idx="256">
                  <c:v>5290.492542307019</c:v>
                </c:pt>
                <c:pt idx="257">
                  <c:v>0</c:v>
                </c:pt>
                <c:pt idx="258">
                  <c:v>0</c:v>
                </c:pt>
                <c:pt idx="259">
                  <c:v>0</c:v>
                </c:pt>
                <c:pt idx="260">
                  <c:v>0</c:v>
                </c:pt>
                <c:pt idx="261">
                  <c:v>0</c:v>
                </c:pt>
                <c:pt idx="262">
                  <c:v>5290.492542307019</c:v>
                </c:pt>
                <c:pt idx="263">
                  <c:v>0</c:v>
                </c:pt>
                <c:pt idx="264">
                  <c:v>0</c:v>
                </c:pt>
                <c:pt idx="265">
                  <c:v>0</c:v>
                </c:pt>
                <c:pt idx="266">
                  <c:v>0</c:v>
                </c:pt>
                <c:pt idx="267">
                  <c:v>0</c:v>
                </c:pt>
                <c:pt idx="268">
                  <c:v>0</c:v>
                </c:pt>
                <c:pt idx="269">
                  <c:v>4292.1500312299531</c:v>
                </c:pt>
                <c:pt idx="270">
                  <c:v>0</c:v>
                </c:pt>
                <c:pt idx="271">
                  <c:v>0</c:v>
                </c:pt>
                <c:pt idx="272">
                  <c:v>0</c:v>
                </c:pt>
                <c:pt idx="273">
                  <c:v>0</c:v>
                </c:pt>
                <c:pt idx="274">
                  <c:v>0</c:v>
                </c:pt>
                <c:pt idx="275">
                  <c:v>0</c:v>
                </c:pt>
                <c:pt idx="276">
                  <c:v>0</c:v>
                </c:pt>
                <c:pt idx="277">
                  <c:v>4292.1500312299531</c:v>
                </c:pt>
                <c:pt idx="278">
                  <c:v>0</c:v>
                </c:pt>
                <c:pt idx="279">
                  <c:v>0</c:v>
                </c:pt>
                <c:pt idx="280">
                  <c:v>0</c:v>
                </c:pt>
                <c:pt idx="281">
                  <c:v>0</c:v>
                </c:pt>
                <c:pt idx="282">
                  <c:v>0</c:v>
                </c:pt>
                <c:pt idx="283">
                  <c:v>0</c:v>
                </c:pt>
                <c:pt idx="284">
                  <c:v>0</c:v>
                </c:pt>
                <c:pt idx="285">
                  <c:v>4292.1500312299531</c:v>
                </c:pt>
                <c:pt idx="286">
                  <c:v>0</c:v>
                </c:pt>
                <c:pt idx="287">
                  <c:v>0</c:v>
                </c:pt>
                <c:pt idx="288">
                  <c:v>0</c:v>
                </c:pt>
                <c:pt idx="289">
                  <c:v>0</c:v>
                </c:pt>
                <c:pt idx="290">
                  <c:v>0</c:v>
                </c:pt>
                <c:pt idx="291">
                  <c:v>0</c:v>
                </c:pt>
                <c:pt idx="292">
                  <c:v>4292.1500312299531</c:v>
                </c:pt>
                <c:pt idx="293">
                  <c:v>0</c:v>
                </c:pt>
                <c:pt idx="294">
                  <c:v>0</c:v>
                </c:pt>
                <c:pt idx="295">
                  <c:v>0</c:v>
                </c:pt>
                <c:pt idx="296">
                  <c:v>0</c:v>
                </c:pt>
                <c:pt idx="297">
                  <c:v>0</c:v>
                </c:pt>
                <c:pt idx="298">
                  <c:v>0</c:v>
                </c:pt>
                <c:pt idx="299">
                  <c:v>0</c:v>
                </c:pt>
                <c:pt idx="300">
                  <c:v>4292.1500312299531</c:v>
                </c:pt>
                <c:pt idx="301">
                  <c:v>0</c:v>
                </c:pt>
                <c:pt idx="302">
                  <c:v>0</c:v>
                </c:pt>
                <c:pt idx="303">
                  <c:v>0</c:v>
                </c:pt>
                <c:pt idx="304">
                  <c:v>0</c:v>
                </c:pt>
                <c:pt idx="305">
                  <c:v>0</c:v>
                </c:pt>
                <c:pt idx="306">
                  <c:v>0</c:v>
                </c:pt>
                <c:pt idx="307">
                  <c:v>4292.1500312299531</c:v>
                </c:pt>
                <c:pt idx="308">
                  <c:v>0</c:v>
                </c:pt>
                <c:pt idx="309">
                  <c:v>0</c:v>
                </c:pt>
                <c:pt idx="310">
                  <c:v>0</c:v>
                </c:pt>
                <c:pt idx="311">
                  <c:v>0</c:v>
                </c:pt>
                <c:pt idx="312">
                  <c:v>0</c:v>
                </c:pt>
                <c:pt idx="313">
                  <c:v>0</c:v>
                </c:pt>
                <c:pt idx="314">
                  <c:v>0</c:v>
                </c:pt>
                <c:pt idx="315">
                  <c:v>4292.1500312299531</c:v>
                </c:pt>
                <c:pt idx="316">
                  <c:v>0</c:v>
                </c:pt>
                <c:pt idx="317">
                  <c:v>0</c:v>
                </c:pt>
                <c:pt idx="318">
                  <c:v>0</c:v>
                </c:pt>
                <c:pt idx="319">
                  <c:v>0</c:v>
                </c:pt>
                <c:pt idx="320">
                  <c:v>0</c:v>
                </c:pt>
                <c:pt idx="321">
                  <c:v>0</c:v>
                </c:pt>
                <c:pt idx="322">
                  <c:v>4292.1500312299531</c:v>
                </c:pt>
                <c:pt idx="323">
                  <c:v>0</c:v>
                </c:pt>
                <c:pt idx="324">
                  <c:v>0</c:v>
                </c:pt>
                <c:pt idx="325">
                  <c:v>0</c:v>
                </c:pt>
                <c:pt idx="326">
                  <c:v>0</c:v>
                </c:pt>
                <c:pt idx="327">
                  <c:v>0</c:v>
                </c:pt>
                <c:pt idx="328">
                  <c:v>0</c:v>
                </c:pt>
                <c:pt idx="329">
                  <c:v>4292.1500312299531</c:v>
                </c:pt>
                <c:pt idx="330">
                  <c:v>0</c:v>
                </c:pt>
                <c:pt idx="331">
                  <c:v>0</c:v>
                </c:pt>
                <c:pt idx="332">
                  <c:v>0</c:v>
                </c:pt>
                <c:pt idx="333">
                  <c:v>0</c:v>
                </c:pt>
                <c:pt idx="334">
                  <c:v>0</c:v>
                </c:pt>
                <c:pt idx="335">
                  <c:v>0</c:v>
                </c:pt>
                <c:pt idx="336">
                  <c:v>0</c:v>
                </c:pt>
                <c:pt idx="337">
                  <c:v>4292.1500312299531</c:v>
                </c:pt>
                <c:pt idx="338">
                  <c:v>0</c:v>
                </c:pt>
                <c:pt idx="339">
                  <c:v>0</c:v>
                </c:pt>
                <c:pt idx="340">
                  <c:v>0</c:v>
                </c:pt>
                <c:pt idx="341">
                  <c:v>0</c:v>
                </c:pt>
                <c:pt idx="342">
                  <c:v>0</c:v>
                </c:pt>
                <c:pt idx="343">
                  <c:v>0</c:v>
                </c:pt>
                <c:pt idx="344">
                  <c:v>0</c:v>
                </c:pt>
                <c:pt idx="345">
                  <c:v>4292.1500312299531</c:v>
                </c:pt>
                <c:pt idx="346">
                  <c:v>0</c:v>
                </c:pt>
                <c:pt idx="347">
                  <c:v>0</c:v>
                </c:pt>
                <c:pt idx="348">
                  <c:v>0</c:v>
                </c:pt>
                <c:pt idx="349">
                  <c:v>0</c:v>
                </c:pt>
                <c:pt idx="350">
                  <c:v>0</c:v>
                </c:pt>
                <c:pt idx="351">
                  <c:v>0</c:v>
                </c:pt>
                <c:pt idx="352">
                  <c:v>4292.1500312299531</c:v>
                </c:pt>
                <c:pt idx="353">
                  <c:v>0</c:v>
                </c:pt>
                <c:pt idx="354">
                  <c:v>0</c:v>
                </c:pt>
                <c:pt idx="355">
                  <c:v>0</c:v>
                </c:pt>
                <c:pt idx="356">
                  <c:v>0</c:v>
                </c:pt>
                <c:pt idx="357">
                  <c:v>0</c:v>
                </c:pt>
                <c:pt idx="358">
                  <c:v>0</c:v>
                </c:pt>
                <c:pt idx="359">
                  <c:v>4292.1500312299531</c:v>
                </c:pt>
                <c:pt idx="360">
                  <c:v>0</c:v>
                </c:pt>
                <c:pt idx="361">
                  <c:v>0</c:v>
                </c:pt>
                <c:pt idx="362">
                  <c:v>0</c:v>
                </c:pt>
                <c:pt idx="363">
                  <c:v>0</c:v>
                </c:pt>
                <c:pt idx="364">
                  <c:v>0</c:v>
                </c:pt>
                <c:pt idx="365">
                  <c:v>0</c:v>
                </c:pt>
                <c:pt idx="366">
                  <c:v>0</c:v>
                </c:pt>
                <c:pt idx="367">
                  <c:v>4292.1500312299531</c:v>
                </c:pt>
                <c:pt idx="368">
                  <c:v>0</c:v>
                </c:pt>
                <c:pt idx="369">
                  <c:v>0</c:v>
                </c:pt>
                <c:pt idx="370">
                  <c:v>0</c:v>
                </c:pt>
                <c:pt idx="371">
                  <c:v>0</c:v>
                </c:pt>
                <c:pt idx="372">
                  <c:v>0</c:v>
                </c:pt>
                <c:pt idx="373">
                  <c:v>0</c:v>
                </c:pt>
                <c:pt idx="374">
                  <c:v>4292.1500312299531</c:v>
                </c:pt>
                <c:pt idx="375">
                  <c:v>0</c:v>
                </c:pt>
                <c:pt idx="376">
                  <c:v>0</c:v>
                </c:pt>
                <c:pt idx="377">
                  <c:v>0</c:v>
                </c:pt>
                <c:pt idx="378">
                  <c:v>0</c:v>
                </c:pt>
                <c:pt idx="379">
                  <c:v>0</c:v>
                </c:pt>
                <c:pt idx="380">
                  <c:v>0</c:v>
                </c:pt>
                <c:pt idx="381">
                  <c:v>4292.1500312299531</c:v>
                </c:pt>
                <c:pt idx="382">
                  <c:v>0</c:v>
                </c:pt>
                <c:pt idx="383">
                  <c:v>0</c:v>
                </c:pt>
                <c:pt idx="384">
                  <c:v>0</c:v>
                </c:pt>
                <c:pt idx="385">
                  <c:v>0</c:v>
                </c:pt>
                <c:pt idx="386">
                  <c:v>0</c:v>
                </c:pt>
                <c:pt idx="387">
                  <c:v>0</c:v>
                </c:pt>
                <c:pt idx="388">
                  <c:v>0</c:v>
                </c:pt>
                <c:pt idx="389">
                  <c:v>4292.1500312299531</c:v>
                </c:pt>
                <c:pt idx="390">
                  <c:v>0</c:v>
                </c:pt>
                <c:pt idx="391">
                  <c:v>0</c:v>
                </c:pt>
                <c:pt idx="392">
                  <c:v>0</c:v>
                </c:pt>
                <c:pt idx="393">
                  <c:v>0</c:v>
                </c:pt>
                <c:pt idx="394">
                  <c:v>0</c:v>
                </c:pt>
                <c:pt idx="395">
                  <c:v>0</c:v>
                </c:pt>
                <c:pt idx="396">
                  <c:v>4292.1500312299531</c:v>
                </c:pt>
                <c:pt idx="397">
                  <c:v>0</c:v>
                </c:pt>
                <c:pt idx="398">
                  <c:v>0</c:v>
                </c:pt>
                <c:pt idx="399">
                  <c:v>0</c:v>
                </c:pt>
                <c:pt idx="400">
                  <c:v>0</c:v>
                </c:pt>
                <c:pt idx="401">
                  <c:v>0</c:v>
                </c:pt>
                <c:pt idx="402">
                  <c:v>0</c:v>
                </c:pt>
                <c:pt idx="403">
                  <c:v>4292.1500312299531</c:v>
                </c:pt>
                <c:pt idx="404">
                  <c:v>0</c:v>
                </c:pt>
                <c:pt idx="405">
                  <c:v>0</c:v>
                </c:pt>
                <c:pt idx="406">
                  <c:v>0</c:v>
                </c:pt>
                <c:pt idx="407">
                  <c:v>0</c:v>
                </c:pt>
                <c:pt idx="408">
                  <c:v>0</c:v>
                </c:pt>
                <c:pt idx="409">
                  <c:v>0</c:v>
                </c:pt>
                <c:pt idx="410">
                  <c:v>0</c:v>
                </c:pt>
                <c:pt idx="411">
                  <c:v>4292.1500312299531</c:v>
                </c:pt>
                <c:pt idx="412">
                  <c:v>0</c:v>
                </c:pt>
                <c:pt idx="413">
                  <c:v>0</c:v>
                </c:pt>
                <c:pt idx="414">
                  <c:v>0</c:v>
                </c:pt>
                <c:pt idx="415">
                  <c:v>0</c:v>
                </c:pt>
                <c:pt idx="416">
                  <c:v>0</c:v>
                </c:pt>
                <c:pt idx="417">
                  <c:v>0</c:v>
                </c:pt>
                <c:pt idx="418">
                  <c:v>4292.1500312299531</c:v>
                </c:pt>
                <c:pt idx="419">
                  <c:v>0</c:v>
                </c:pt>
                <c:pt idx="420">
                  <c:v>0</c:v>
                </c:pt>
                <c:pt idx="421">
                  <c:v>0</c:v>
                </c:pt>
                <c:pt idx="422">
                  <c:v>0</c:v>
                </c:pt>
                <c:pt idx="423">
                  <c:v>0</c:v>
                </c:pt>
                <c:pt idx="424">
                  <c:v>0</c:v>
                </c:pt>
                <c:pt idx="425">
                  <c:v>0</c:v>
                </c:pt>
                <c:pt idx="426">
                  <c:v>4292.1500312299531</c:v>
                </c:pt>
                <c:pt idx="427">
                  <c:v>0</c:v>
                </c:pt>
                <c:pt idx="428">
                  <c:v>0</c:v>
                </c:pt>
                <c:pt idx="429">
                  <c:v>0</c:v>
                </c:pt>
                <c:pt idx="430">
                  <c:v>0</c:v>
                </c:pt>
                <c:pt idx="431">
                  <c:v>0</c:v>
                </c:pt>
                <c:pt idx="432">
                  <c:v>0</c:v>
                </c:pt>
                <c:pt idx="433">
                  <c:v>4292.1500312299531</c:v>
                </c:pt>
                <c:pt idx="434">
                  <c:v>0</c:v>
                </c:pt>
                <c:pt idx="435">
                  <c:v>0</c:v>
                </c:pt>
                <c:pt idx="436">
                  <c:v>0</c:v>
                </c:pt>
                <c:pt idx="437">
                  <c:v>0</c:v>
                </c:pt>
                <c:pt idx="438">
                  <c:v>0</c:v>
                </c:pt>
                <c:pt idx="439">
                  <c:v>0</c:v>
                </c:pt>
                <c:pt idx="440">
                  <c:v>0</c:v>
                </c:pt>
                <c:pt idx="441">
                  <c:v>4292.1500312299531</c:v>
                </c:pt>
                <c:pt idx="442">
                  <c:v>0</c:v>
                </c:pt>
                <c:pt idx="443">
                  <c:v>0</c:v>
                </c:pt>
                <c:pt idx="444">
                  <c:v>0</c:v>
                </c:pt>
                <c:pt idx="445">
                  <c:v>0</c:v>
                </c:pt>
                <c:pt idx="446">
                  <c:v>0</c:v>
                </c:pt>
                <c:pt idx="447">
                  <c:v>0</c:v>
                </c:pt>
                <c:pt idx="448">
                  <c:v>4292.1500312299531</c:v>
                </c:pt>
                <c:pt idx="449">
                  <c:v>0</c:v>
                </c:pt>
                <c:pt idx="450">
                  <c:v>0</c:v>
                </c:pt>
                <c:pt idx="451">
                  <c:v>0</c:v>
                </c:pt>
                <c:pt idx="452">
                  <c:v>0</c:v>
                </c:pt>
                <c:pt idx="453">
                  <c:v>0</c:v>
                </c:pt>
                <c:pt idx="454">
                  <c:v>0</c:v>
                </c:pt>
                <c:pt idx="455">
                  <c:v>0</c:v>
                </c:pt>
                <c:pt idx="456">
                  <c:v>4292.1500312299531</c:v>
                </c:pt>
                <c:pt idx="457">
                  <c:v>0</c:v>
                </c:pt>
                <c:pt idx="458">
                  <c:v>0</c:v>
                </c:pt>
                <c:pt idx="459">
                  <c:v>0</c:v>
                </c:pt>
                <c:pt idx="460">
                  <c:v>0</c:v>
                </c:pt>
                <c:pt idx="461">
                  <c:v>0</c:v>
                </c:pt>
                <c:pt idx="462">
                  <c:v>0</c:v>
                </c:pt>
                <c:pt idx="463">
                  <c:v>4292.1500312299531</c:v>
                </c:pt>
                <c:pt idx="464">
                  <c:v>0</c:v>
                </c:pt>
                <c:pt idx="465">
                  <c:v>0</c:v>
                </c:pt>
                <c:pt idx="466">
                  <c:v>0</c:v>
                </c:pt>
                <c:pt idx="467">
                  <c:v>0</c:v>
                </c:pt>
                <c:pt idx="468">
                  <c:v>0</c:v>
                </c:pt>
                <c:pt idx="469">
                  <c:v>0</c:v>
                </c:pt>
                <c:pt idx="470">
                  <c:v>0</c:v>
                </c:pt>
                <c:pt idx="471">
                  <c:v>4292.1500312299531</c:v>
                </c:pt>
                <c:pt idx="472">
                  <c:v>0</c:v>
                </c:pt>
                <c:pt idx="473">
                  <c:v>0</c:v>
                </c:pt>
                <c:pt idx="474">
                  <c:v>0</c:v>
                </c:pt>
                <c:pt idx="475">
                  <c:v>0</c:v>
                </c:pt>
                <c:pt idx="476">
                  <c:v>0</c:v>
                </c:pt>
                <c:pt idx="477">
                  <c:v>0</c:v>
                </c:pt>
                <c:pt idx="478">
                  <c:v>4292.1500312299531</c:v>
                </c:pt>
                <c:pt idx="479">
                  <c:v>0</c:v>
                </c:pt>
                <c:pt idx="480">
                  <c:v>0</c:v>
                </c:pt>
                <c:pt idx="481">
                  <c:v>0</c:v>
                </c:pt>
                <c:pt idx="482">
                  <c:v>0</c:v>
                </c:pt>
                <c:pt idx="483">
                  <c:v>0</c:v>
                </c:pt>
                <c:pt idx="484">
                  <c:v>0</c:v>
                </c:pt>
                <c:pt idx="485">
                  <c:v>0</c:v>
                </c:pt>
                <c:pt idx="486">
                  <c:v>4292.1500312299531</c:v>
                </c:pt>
                <c:pt idx="487">
                  <c:v>0</c:v>
                </c:pt>
                <c:pt idx="488">
                  <c:v>0</c:v>
                </c:pt>
                <c:pt idx="489">
                  <c:v>0</c:v>
                </c:pt>
                <c:pt idx="490">
                  <c:v>0</c:v>
                </c:pt>
                <c:pt idx="491">
                  <c:v>0</c:v>
                </c:pt>
                <c:pt idx="492">
                  <c:v>0</c:v>
                </c:pt>
                <c:pt idx="493">
                  <c:v>4292.1500312299531</c:v>
                </c:pt>
                <c:pt idx="494">
                  <c:v>0</c:v>
                </c:pt>
                <c:pt idx="495">
                  <c:v>0</c:v>
                </c:pt>
                <c:pt idx="496">
                  <c:v>0</c:v>
                </c:pt>
                <c:pt idx="497">
                  <c:v>0</c:v>
                </c:pt>
                <c:pt idx="498">
                  <c:v>0</c:v>
                </c:pt>
                <c:pt idx="499">
                  <c:v>0</c:v>
                </c:pt>
                <c:pt idx="500">
                  <c:v>0</c:v>
                </c:pt>
                <c:pt idx="501">
                  <c:v>4292.1500312299531</c:v>
                </c:pt>
                <c:pt idx="502">
                  <c:v>0</c:v>
                </c:pt>
                <c:pt idx="503">
                  <c:v>0</c:v>
                </c:pt>
                <c:pt idx="504">
                  <c:v>0</c:v>
                </c:pt>
                <c:pt idx="505">
                  <c:v>0</c:v>
                </c:pt>
                <c:pt idx="506">
                  <c:v>0</c:v>
                </c:pt>
                <c:pt idx="507">
                  <c:v>0</c:v>
                </c:pt>
                <c:pt idx="508">
                  <c:v>4292.1500312299531</c:v>
                </c:pt>
                <c:pt idx="509">
                  <c:v>0</c:v>
                </c:pt>
                <c:pt idx="510">
                  <c:v>0</c:v>
                </c:pt>
                <c:pt idx="511">
                  <c:v>0</c:v>
                </c:pt>
                <c:pt idx="512">
                  <c:v>0</c:v>
                </c:pt>
                <c:pt idx="513">
                  <c:v>0</c:v>
                </c:pt>
                <c:pt idx="514">
                  <c:v>0</c:v>
                </c:pt>
                <c:pt idx="515">
                  <c:v>0</c:v>
                </c:pt>
                <c:pt idx="516">
                  <c:v>4292.1500312299531</c:v>
                </c:pt>
                <c:pt idx="517">
                  <c:v>0</c:v>
                </c:pt>
                <c:pt idx="518">
                  <c:v>0</c:v>
                </c:pt>
                <c:pt idx="519">
                  <c:v>0</c:v>
                </c:pt>
                <c:pt idx="520">
                  <c:v>0</c:v>
                </c:pt>
                <c:pt idx="521">
                  <c:v>0</c:v>
                </c:pt>
                <c:pt idx="522">
                  <c:v>0</c:v>
                </c:pt>
                <c:pt idx="523">
                  <c:v>0</c:v>
                </c:pt>
                <c:pt idx="524">
                  <c:v>4292.1500312299531</c:v>
                </c:pt>
                <c:pt idx="525">
                  <c:v>0</c:v>
                </c:pt>
                <c:pt idx="526">
                  <c:v>0</c:v>
                </c:pt>
                <c:pt idx="527">
                  <c:v>0</c:v>
                </c:pt>
                <c:pt idx="528">
                  <c:v>0</c:v>
                </c:pt>
                <c:pt idx="529">
                  <c:v>0</c:v>
                </c:pt>
                <c:pt idx="530">
                  <c:v>0</c:v>
                </c:pt>
                <c:pt idx="531">
                  <c:v>4292.1500312299531</c:v>
                </c:pt>
                <c:pt idx="532">
                  <c:v>0</c:v>
                </c:pt>
                <c:pt idx="533">
                  <c:v>0</c:v>
                </c:pt>
                <c:pt idx="534">
                  <c:v>0</c:v>
                </c:pt>
                <c:pt idx="535">
                  <c:v>0</c:v>
                </c:pt>
                <c:pt idx="536">
                  <c:v>0</c:v>
                </c:pt>
                <c:pt idx="537">
                  <c:v>5290.492542307019</c:v>
                </c:pt>
                <c:pt idx="538">
                  <c:v>0</c:v>
                </c:pt>
                <c:pt idx="539">
                  <c:v>0</c:v>
                </c:pt>
                <c:pt idx="540">
                  <c:v>0</c:v>
                </c:pt>
                <c:pt idx="541">
                  <c:v>0</c:v>
                </c:pt>
                <c:pt idx="542">
                  <c:v>0</c:v>
                </c:pt>
                <c:pt idx="543">
                  <c:v>5290.492542307019</c:v>
                </c:pt>
                <c:pt idx="544">
                  <c:v>0</c:v>
                </c:pt>
                <c:pt idx="545">
                  <c:v>0</c:v>
                </c:pt>
                <c:pt idx="546">
                  <c:v>0</c:v>
                </c:pt>
                <c:pt idx="547">
                  <c:v>0</c:v>
                </c:pt>
                <c:pt idx="548">
                  <c:v>0</c:v>
                </c:pt>
                <c:pt idx="549">
                  <c:v>0</c:v>
                </c:pt>
                <c:pt idx="550">
                  <c:v>5290.492542307019</c:v>
                </c:pt>
                <c:pt idx="551">
                  <c:v>0</c:v>
                </c:pt>
                <c:pt idx="552">
                  <c:v>0</c:v>
                </c:pt>
                <c:pt idx="553">
                  <c:v>0</c:v>
                </c:pt>
                <c:pt idx="554">
                  <c:v>0</c:v>
                </c:pt>
                <c:pt idx="555">
                  <c:v>0</c:v>
                </c:pt>
                <c:pt idx="556">
                  <c:v>5290.492542307019</c:v>
                </c:pt>
                <c:pt idx="557">
                  <c:v>0</c:v>
                </c:pt>
                <c:pt idx="558">
                  <c:v>0</c:v>
                </c:pt>
                <c:pt idx="559">
                  <c:v>0</c:v>
                </c:pt>
                <c:pt idx="560">
                  <c:v>0</c:v>
                </c:pt>
                <c:pt idx="561">
                  <c:v>0</c:v>
                </c:pt>
                <c:pt idx="562">
                  <c:v>5290.492542307019</c:v>
                </c:pt>
                <c:pt idx="563">
                  <c:v>0</c:v>
                </c:pt>
                <c:pt idx="564">
                  <c:v>0</c:v>
                </c:pt>
                <c:pt idx="565">
                  <c:v>0</c:v>
                </c:pt>
                <c:pt idx="566">
                  <c:v>0</c:v>
                </c:pt>
                <c:pt idx="567">
                  <c:v>0</c:v>
                </c:pt>
                <c:pt idx="568">
                  <c:v>5290.492542307019</c:v>
                </c:pt>
                <c:pt idx="569">
                  <c:v>0</c:v>
                </c:pt>
                <c:pt idx="570">
                  <c:v>0</c:v>
                </c:pt>
                <c:pt idx="571">
                  <c:v>0</c:v>
                </c:pt>
                <c:pt idx="572">
                  <c:v>0</c:v>
                </c:pt>
                <c:pt idx="573">
                  <c:v>5290.492542307019</c:v>
                </c:pt>
                <c:pt idx="574">
                  <c:v>0</c:v>
                </c:pt>
                <c:pt idx="575">
                  <c:v>0</c:v>
                </c:pt>
                <c:pt idx="576">
                  <c:v>0</c:v>
                </c:pt>
                <c:pt idx="577">
                  <c:v>0</c:v>
                </c:pt>
                <c:pt idx="578">
                  <c:v>0</c:v>
                </c:pt>
                <c:pt idx="579">
                  <c:v>0</c:v>
                </c:pt>
                <c:pt idx="580">
                  <c:v>5290.492542307019</c:v>
                </c:pt>
                <c:pt idx="581">
                  <c:v>0</c:v>
                </c:pt>
                <c:pt idx="582">
                  <c:v>0</c:v>
                </c:pt>
                <c:pt idx="583">
                  <c:v>0</c:v>
                </c:pt>
                <c:pt idx="584">
                  <c:v>0</c:v>
                </c:pt>
                <c:pt idx="585">
                  <c:v>0</c:v>
                </c:pt>
                <c:pt idx="586">
                  <c:v>5290.492542307019</c:v>
                </c:pt>
                <c:pt idx="587">
                  <c:v>0</c:v>
                </c:pt>
                <c:pt idx="588">
                  <c:v>0</c:v>
                </c:pt>
                <c:pt idx="589">
                  <c:v>0</c:v>
                </c:pt>
                <c:pt idx="590">
                  <c:v>0</c:v>
                </c:pt>
                <c:pt idx="591">
                  <c:v>0</c:v>
                </c:pt>
                <c:pt idx="592">
                  <c:v>5290.492542307019</c:v>
                </c:pt>
                <c:pt idx="593">
                  <c:v>0</c:v>
                </c:pt>
                <c:pt idx="594">
                  <c:v>0</c:v>
                </c:pt>
                <c:pt idx="595">
                  <c:v>0</c:v>
                </c:pt>
                <c:pt idx="596">
                  <c:v>0</c:v>
                </c:pt>
                <c:pt idx="597">
                  <c:v>0</c:v>
                </c:pt>
                <c:pt idx="598">
                  <c:v>5290.492542307019</c:v>
                </c:pt>
                <c:pt idx="599">
                  <c:v>0</c:v>
                </c:pt>
                <c:pt idx="600">
                  <c:v>0</c:v>
                </c:pt>
                <c:pt idx="601">
                  <c:v>0</c:v>
                </c:pt>
                <c:pt idx="602">
                  <c:v>0</c:v>
                </c:pt>
                <c:pt idx="603">
                  <c:v>0</c:v>
                </c:pt>
                <c:pt idx="604">
                  <c:v>5290.492542307019</c:v>
                </c:pt>
                <c:pt idx="605">
                  <c:v>0</c:v>
                </c:pt>
                <c:pt idx="606">
                  <c:v>0</c:v>
                </c:pt>
                <c:pt idx="607">
                  <c:v>0</c:v>
                </c:pt>
                <c:pt idx="608">
                  <c:v>0</c:v>
                </c:pt>
                <c:pt idx="609">
                  <c:v>0</c:v>
                </c:pt>
                <c:pt idx="610">
                  <c:v>5290.492542307019</c:v>
                </c:pt>
                <c:pt idx="611">
                  <c:v>0</c:v>
                </c:pt>
                <c:pt idx="612">
                  <c:v>0</c:v>
                </c:pt>
                <c:pt idx="613">
                  <c:v>0</c:v>
                </c:pt>
                <c:pt idx="614">
                  <c:v>0</c:v>
                </c:pt>
                <c:pt idx="615">
                  <c:v>0</c:v>
                </c:pt>
                <c:pt idx="616">
                  <c:v>5290.492542307019</c:v>
                </c:pt>
                <c:pt idx="617">
                  <c:v>0</c:v>
                </c:pt>
                <c:pt idx="618">
                  <c:v>0</c:v>
                </c:pt>
                <c:pt idx="619">
                  <c:v>0</c:v>
                </c:pt>
                <c:pt idx="620">
                  <c:v>0</c:v>
                </c:pt>
                <c:pt idx="621">
                  <c:v>0</c:v>
                </c:pt>
                <c:pt idx="622">
                  <c:v>5290.492542307019</c:v>
                </c:pt>
                <c:pt idx="623">
                  <c:v>0</c:v>
                </c:pt>
                <c:pt idx="624">
                  <c:v>0</c:v>
                </c:pt>
                <c:pt idx="625">
                  <c:v>0</c:v>
                </c:pt>
                <c:pt idx="626">
                  <c:v>0</c:v>
                </c:pt>
                <c:pt idx="627">
                  <c:v>0</c:v>
                </c:pt>
                <c:pt idx="628">
                  <c:v>5290.492542307019</c:v>
                </c:pt>
                <c:pt idx="629">
                  <c:v>0</c:v>
                </c:pt>
                <c:pt idx="630">
                  <c:v>0</c:v>
                </c:pt>
                <c:pt idx="631">
                  <c:v>0</c:v>
                </c:pt>
                <c:pt idx="632">
                  <c:v>0</c:v>
                </c:pt>
                <c:pt idx="633">
                  <c:v>0</c:v>
                </c:pt>
                <c:pt idx="634">
                  <c:v>0</c:v>
                </c:pt>
                <c:pt idx="635">
                  <c:v>4292.1500312299531</c:v>
                </c:pt>
                <c:pt idx="636">
                  <c:v>0</c:v>
                </c:pt>
                <c:pt idx="637">
                  <c:v>0</c:v>
                </c:pt>
                <c:pt idx="638">
                  <c:v>0</c:v>
                </c:pt>
                <c:pt idx="639">
                  <c:v>0</c:v>
                </c:pt>
                <c:pt idx="640">
                  <c:v>0</c:v>
                </c:pt>
                <c:pt idx="641">
                  <c:v>0</c:v>
                </c:pt>
                <c:pt idx="642">
                  <c:v>0</c:v>
                </c:pt>
                <c:pt idx="643">
                  <c:v>4292.1500312299531</c:v>
                </c:pt>
                <c:pt idx="644">
                  <c:v>0</c:v>
                </c:pt>
                <c:pt idx="645">
                  <c:v>0</c:v>
                </c:pt>
                <c:pt idx="646">
                  <c:v>0</c:v>
                </c:pt>
                <c:pt idx="647">
                  <c:v>0</c:v>
                </c:pt>
                <c:pt idx="648">
                  <c:v>0</c:v>
                </c:pt>
                <c:pt idx="649">
                  <c:v>0</c:v>
                </c:pt>
                <c:pt idx="650">
                  <c:v>4292.1500312299531</c:v>
                </c:pt>
                <c:pt idx="651">
                  <c:v>0</c:v>
                </c:pt>
                <c:pt idx="652">
                  <c:v>0</c:v>
                </c:pt>
                <c:pt idx="653">
                  <c:v>0</c:v>
                </c:pt>
                <c:pt idx="654">
                  <c:v>0</c:v>
                </c:pt>
                <c:pt idx="655">
                  <c:v>0</c:v>
                </c:pt>
                <c:pt idx="656">
                  <c:v>0</c:v>
                </c:pt>
                <c:pt idx="657">
                  <c:v>4292.1500312299531</c:v>
                </c:pt>
                <c:pt idx="658">
                  <c:v>0</c:v>
                </c:pt>
                <c:pt idx="659">
                  <c:v>0</c:v>
                </c:pt>
                <c:pt idx="660">
                  <c:v>0</c:v>
                </c:pt>
                <c:pt idx="661">
                  <c:v>0</c:v>
                </c:pt>
                <c:pt idx="662">
                  <c:v>0</c:v>
                </c:pt>
                <c:pt idx="663">
                  <c:v>0</c:v>
                </c:pt>
                <c:pt idx="664">
                  <c:v>0</c:v>
                </c:pt>
                <c:pt idx="665">
                  <c:v>4292.1500312299531</c:v>
                </c:pt>
                <c:pt idx="666">
                  <c:v>0</c:v>
                </c:pt>
                <c:pt idx="667">
                  <c:v>0</c:v>
                </c:pt>
                <c:pt idx="668">
                  <c:v>0</c:v>
                </c:pt>
                <c:pt idx="669">
                  <c:v>0</c:v>
                </c:pt>
                <c:pt idx="670">
                  <c:v>0</c:v>
                </c:pt>
                <c:pt idx="671">
                  <c:v>0</c:v>
                </c:pt>
                <c:pt idx="672">
                  <c:v>0</c:v>
                </c:pt>
                <c:pt idx="673">
                  <c:v>4292.1500312299531</c:v>
                </c:pt>
                <c:pt idx="674">
                  <c:v>0</c:v>
                </c:pt>
                <c:pt idx="675">
                  <c:v>0</c:v>
                </c:pt>
                <c:pt idx="676">
                  <c:v>0</c:v>
                </c:pt>
                <c:pt idx="677">
                  <c:v>0</c:v>
                </c:pt>
                <c:pt idx="678">
                  <c:v>0</c:v>
                </c:pt>
                <c:pt idx="679">
                  <c:v>0</c:v>
                </c:pt>
                <c:pt idx="680">
                  <c:v>4292.1500312299531</c:v>
                </c:pt>
                <c:pt idx="681">
                  <c:v>0</c:v>
                </c:pt>
                <c:pt idx="682">
                  <c:v>0</c:v>
                </c:pt>
                <c:pt idx="683">
                  <c:v>0</c:v>
                </c:pt>
                <c:pt idx="684">
                  <c:v>0</c:v>
                </c:pt>
                <c:pt idx="685">
                  <c:v>0</c:v>
                </c:pt>
                <c:pt idx="686">
                  <c:v>0</c:v>
                </c:pt>
                <c:pt idx="687">
                  <c:v>0</c:v>
                </c:pt>
                <c:pt idx="688">
                  <c:v>4292.1500312299531</c:v>
                </c:pt>
                <c:pt idx="689">
                  <c:v>0</c:v>
                </c:pt>
                <c:pt idx="690">
                  <c:v>0</c:v>
                </c:pt>
                <c:pt idx="691">
                  <c:v>0</c:v>
                </c:pt>
                <c:pt idx="692">
                  <c:v>0</c:v>
                </c:pt>
                <c:pt idx="693">
                  <c:v>0</c:v>
                </c:pt>
                <c:pt idx="694">
                  <c:v>0</c:v>
                </c:pt>
                <c:pt idx="695">
                  <c:v>0</c:v>
                </c:pt>
                <c:pt idx="696">
                  <c:v>4292.1500312299531</c:v>
                </c:pt>
                <c:pt idx="697">
                  <c:v>0</c:v>
                </c:pt>
                <c:pt idx="698">
                  <c:v>0</c:v>
                </c:pt>
                <c:pt idx="699">
                  <c:v>0</c:v>
                </c:pt>
                <c:pt idx="700">
                  <c:v>0</c:v>
                </c:pt>
                <c:pt idx="701">
                  <c:v>0</c:v>
                </c:pt>
                <c:pt idx="702">
                  <c:v>0</c:v>
                </c:pt>
                <c:pt idx="703">
                  <c:v>4292.1500312299531</c:v>
                </c:pt>
                <c:pt idx="704">
                  <c:v>0</c:v>
                </c:pt>
                <c:pt idx="705">
                  <c:v>0</c:v>
                </c:pt>
                <c:pt idx="706">
                  <c:v>0</c:v>
                </c:pt>
                <c:pt idx="707">
                  <c:v>0</c:v>
                </c:pt>
                <c:pt idx="708">
                  <c:v>0</c:v>
                </c:pt>
                <c:pt idx="709">
                  <c:v>0</c:v>
                </c:pt>
                <c:pt idx="710">
                  <c:v>0</c:v>
                </c:pt>
                <c:pt idx="711">
                  <c:v>4292.1500312299531</c:v>
                </c:pt>
                <c:pt idx="712">
                  <c:v>0</c:v>
                </c:pt>
                <c:pt idx="713">
                  <c:v>0</c:v>
                </c:pt>
                <c:pt idx="714">
                  <c:v>0</c:v>
                </c:pt>
                <c:pt idx="715">
                  <c:v>0</c:v>
                </c:pt>
                <c:pt idx="716">
                  <c:v>0</c:v>
                </c:pt>
                <c:pt idx="717">
                  <c:v>0</c:v>
                </c:pt>
                <c:pt idx="718">
                  <c:v>4292.1500312299531</c:v>
                </c:pt>
                <c:pt idx="719">
                  <c:v>0</c:v>
                </c:pt>
                <c:pt idx="720">
                  <c:v>0</c:v>
                </c:pt>
                <c:pt idx="721">
                  <c:v>0</c:v>
                </c:pt>
                <c:pt idx="722">
                  <c:v>0</c:v>
                </c:pt>
                <c:pt idx="723">
                  <c:v>0</c:v>
                </c:pt>
                <c:pt idx="724">
                  <c:v>0</c:v>
                </c:pt>
                <c:pt idx="725">
                  <c:v>4292.1500312299531</c:v>
                </c:pt>
                <c:pt idx="726">
                  <c:v>0</c:v>
                </c:pt>
                <c:pt idx="727">
                  <c:v>0</c:v>
                </c:pt>
                <c:pt idx="728">
                  <c:v>0</c:v>
                </c:pt>
                <c:pt idx="729">
                  <c:v>0</c:v>
                </c:pt>
                <c:pt idx="730">
                  <c:v>0</c:v>
                </c:pt>
                <c:pt idx="731">
                  <c:v>0</c:v>
                </c:pt>
                <c:pt idx="732">
                  <c:v>0</c:v>
                </c:pt>
                <c:pt idx="733">
                  <c:v>4292.1500312299531</c:v>
                </c:pt>
                <c:pt idx="734">
                  <c:v>0</c:v>
                </c:pt>
                <c:pt idx="735">
                  <c:v>0</c:v>
                </c:pt>
                <c:pt idx="736">
                  <c:v>0</c:v>
                </c:pt>
                <c:pt idx="737">
                  <c:v>0</c:v>
                </c:pt>
                <c:pt idx="738">
                  <c:v>0</c:v>
                </c:pt>
                <c:pt idx="739">
                  <c:v>0</c:v>
                </c:pt>
                <c:pt idx="740">
                  <c:v>4292.1500312299531</c:v>
                </c:pt>
                <c:pt idx="741">
                  <c:v>0</c:v>
                </c:pt>
                <c:pt idx="742">
                  <c:v>0</c:v>
                </c:pt>
                <c:pt idx="743">
                  <c:v>0</c:v>
                </c:pt>
                <c:pt idx="744">
                  <c:v>0</c:v>
                </c:pt>
                <c:pt idx="745">
                  <c:v>0</c:v>
                </c:pt>
                <c:pt idx="746">
                  <c:v>0</c:v>
                </c:pt>
                <c:pt idx="747">
                  <c:v>4292.1500312299531</c:v>
                </c:pt>
                <c:pt idx="748">
                  <c:v>0</c:v>
                </c:pt>
                <c:pt idx="749">
                  <c:v>0</c:v>
                </c:pt>
                <c:pt idx="750">
                  <c:v>0</c:v>
                </c:pt>
                <c:pt idx="751">
                  <c:v>0</c:v>
                </c:pt>
                <c:pt idx="752">
                  <c:v>0</c:v>
                </c:pt>
                <c:pt idx="753">
                  <c:v>0</c:v>
                </c:pt>
                <c:pt idx="754">
                  <c:v>0</c:v>
                </c:pt>
                <c:pt idx="755">
                  <c:v>4292.1500312299531</c:v>
                </c:pt>
                <c:pt idx="756">
                  <c:v>0</c:v>
                </c:pt>
                <c:pt idx="757">
                  <c:v>0</c:v>
                </c:pt>
                <c:pt idx="758">
                  <c:v>0</c:v>
                </c:pt>
                <c:pt idx="759">
                  <c:v>0</c:v>
                </c:pt>
                <c:pt idx="760">
                  <c:v>0</c:v>
                </c:pt>
                <c:pt idx="761">
                  <c:v>0</c:v>
                </c:pt>
                <c:pt idx="762">
                  <c:v>4292.1500312299531</c:v>
                </c:pt>
                <c:pt idx="763">
                  <c:v>0</c:v>
                </c:pt>
                <c:pt idx="764">
                  <c:v>0</c:v>
                </c:pt>
                <c:pt idx="765">
                  <c:v>0</c:v>
                </c:pt>
                <c:pt idx="766">
                  <c:v>0</c:v>
                </c:pt>
                <c:pt idx="767">
                  <c:v>0</c:v>
                </c:pt>
                <c:pt idx="768">
                  <c:v>0</c:v>
                </c:pt>
                <c:pt idx="769">
                  <c:v>0</c:v>
                </c:pt>
                <c:pt idx="770">
                  <c:v>4292.1500312299531</c:v>
                </c:pt>
                <c:pt idx="771">
                  <c:v>0</c:v>
                </c:pt>
                <c:pt idx="772">
                  <c:v>0</c:v>
                </c:pt>
                <c:pt idx="773">
                  <c:v>0</c:v>
                </c:pt>
                <c:pt idx="774">
                  <c:v>0</c:v>
                </c:pt>
                <c:pt idx="775">
                  <c:v>0</c:v>
                </c:pt>
                <c:pt idx="776">
                  <c:v>0</c:v>
                </c:pt>
                <c:pt idx="777">
                  <c:v>4292.1500312299531</c:v>
                </c:pt>
                <c:pt idx="778">
                  <c:v>0</c:v>
                </c:pt>
                <c:pt idx="779">
                  <c:v>0</c:v>
                </c:pt>
                <c:pt idx="780">
                  <c:v>0</c:v>
                </c:pt>
                <c:pt idx="781">
                  <c:v>0</c:v>
                </c:pt>
                <c:pt idx="782">
                  <c:v>0</c:v>
                </c:pt>
                <c:pt idx="783">
                  <c:v>0</c:v>
                </c:pt>
                <c:pt idx="784">
                  <c:v>4292.1500312299531</c:v>
                </c:pt>
                <c:pt idx="785">
                  <c:v>0</c:v>
                </c:pt>
                <c:pt idx="786">
                  <c:v>0</c:v>
                </c:pt>
                <c:pt idx="787">
                  <c:v>0</c:v>
                </c:pt>
                <c:pt idx="788">
                  <c:v>0</c:v>
                </c:pt>
                <c:pt idx="789">
                  <c:v>0</c:v>
                </c:pt>
                <c:pt idx="790">
                  <c:v>0</c:v>
                </c:pt>
                <c:pt idx="791">
                  <c:v>0</c:v>
                </c:pt>
                <c:pt idx="792">
                  <c:v>4292.1500312299531</c:v>
                </c:pt>
                <c:pt idx="793">
                  <c:v>0</c:v>
                </c:pt>
                <c:pt idx="794">
                  <c:v>0</c:v>
                </c:pt>
                <c:pt idx="795">
                  <c:v>0</c:v>
                </c:pt>
                <c:pt idx="796">
                  <c:v>0</c:v>
                </c:pt>
                <c:pt idx="797">
                  <c:v>0</c:v>
                </c:pt>
                <c:pt idx="798">
                  <c:v>0</c:v>
                </c:pt>
                <c:pt idx="799">
                  <c:v>4292.1500312299531</c:v>
                </c:pt>
                <c:pt idx="800">
                  <c:v>0</c:v>
                </c:pt>
                <c:pt idx="801">
                  <c:v>0</c:v>
                </c:pt>
                <c:pt idx="802">
                  <c:v>0</c:v>
                </c:pt>
                <c:pt idx="803">
                  <c:v>0</c:v>
                </c:pt>
                <c:pt idx="804">
                  <c:v>0</c:v>
                </c:pt>
                <c:pt idx="805">
                  <c:v>0</c:v>
                </c:pt>
                <c:pt idx="806">
                  <c:v>4292.1500312299531</c:v>
                </c:pt>
                <c:pt idx="807">
                  <c:v>0</c:v>
                </c:pt>
                <c:pt idx="808">
                  <c:v>0</c:v>
                </c:pt>
                <c:pt idx="809">
                  <c:v>0</c:v>
                </c:pt>
                <c:pt idx="810">
                  <c:v>0</c:v>
                </c:pt>
                <c:pt idx="811">
                  <c:v>0</c:v>
                </c:pt>
                <c:pt idx="812">
                  <c:v>0</c:v>
                </c:pt>
                <c:pt idx="813">
                  <c:v>0</c:v>
                </c:pt>
                <c:pt idx="814">
                  <c:v>4292.1500312299531</c:v>
                </c:pt>
                <c:pt idx="815">
                  <c:v>0</c:v>
                </c:pt>
                <c:pt idx="816">
                  <c:v>0</c:v>
                </c:pt>
                <c:pt idx="817">
                  <c:v>0</c:v>
                </c:pt>
                <c:pt idx="818">
                  <c:v>0</c:v>
                </c:pt>
                <c:pt idx="819">
                  <c:v>0</c:v>
                </c:pt>
                <c:pt idx="820">
                  <c:v>0</c:v>
                </c:pt>
                <c:pt idx="821">
                  <c:v>4292.1500312299531</c:v>
                </c:pt>
                <c:pt idx="822">
                  <c:v>0</c:v>
                </c:pt>
                <c:pt idx="823">
                  <c:v>0</c:v>
                </c:pt>
                <c:pt idx="824">
                  <c:v>0</c:v>
                </c:pt>
                <c:pt idx="825">
                  <c:v>0</c:v>
                </c:pt>
                <c:pt idx="826">
                  <c:v>0</c:v>
                </c:pt>
                <c:pt idx="827">
                  <c:v>0</c:v>
                </c:pt>
                <c:pt idx="828">
                  <c:v>0</c:v>
                </c:pt>
                <c:pt idx="829">
                  <c:v>4292.1500312299531</c:v>
                </c:pt>
                <c:pt idx="830">
                  <c:v>0</c:v>
                </c:pt>
                <c:pt idx="831">
                  <c:v>0</c:v>
                </c:pt>
                <c:pt idx="832">
                  <c:v>0</c:v>
                </c:pt>
                <c:pt idx="833">
                  <c:v>0</c:v>
                </c:pt>
                <c:pt idx="834">
                  <c:v>0</c:v>
                </c:pt>
                <c:pt idx="835">
                  <c:v>0</c:v>
                </c:pt>
                <c:pt idx="836">
                  <c:v>4292.1500312299531</c:v>
                </c:pt>
                <c:pt idx="837">
                  <c:v>0</c:v>
                </c:pt>
                <c:pt idx="838">
                  <c:v>0</c:v>
                </c:pt>
                <c:pt idx="839">
                  <c:v>0</c:v>
                </c:pt>
                <c:pt idx="840">
                  <c:v>0</c:v>
                </c:pt>
                <c:pt idx="841">
                  <c:v>0</c:v>
                </c:pt>
                <c:pt idx="842">
                  <c:v>0</c:v>
                </c:pt>
                <c:pt idx="843">
                  <c:v>4292.1500312299531</c:v>
                </c:pt>
                <c:pt idx="844">
                  <c:v>0</c:v>
                </c:pt>
                <c:pt idx="845">
                  <c:v>0</c:v>
                </c:pt>
                <c:pt idx="846">
                  <c:v>0</c:v>
                </c:pt>
                <c:pt idx="847">
                  <c:v>0</c:v>
                </c:pt>
                <c:pt idx="848">
                  <c:v>0</c:v>
                </c:pt>
                <c:pt idx="849">
                  <c:v>0</c:v>
                </c:pt>
                <c:pt idx="850">
                  <c:v>0</c:v>
                </c:pt>
                <c:pt idx="851">
                  <c:v>4292.1500312299531</c:v>
                </c:pt>
                <c:pt idx="852">
                  <c:v>0</c:v>
                </c:pt>
                <c:pt idx="853">
                  <c:v>0</c:v>
                </c:pt>
                <c:pt idx="854">
                  <c:v>0</c:v>
                </c:pt>
                <c:pt idx="855">
                  <c:v>0</c:v>
                </c:pt>
                <c:pt idx="856">
                  <c:v>0</c:v>
                </c:pt>
                <c:pt idx="857">
                  <c:v>0</c:v>
                </c:pt>
                <c:pt idx="858">
                  <c:v>4292.1500312299531</c:v>
                </c:pt>
                <c:pt idx="859">
                  <c:v>0</c:v>
                </c:pt>
                <c:pt idx="860">
                  <c:v>0</c:v>
                </c:pt>
                <c:pt idx="861">
                  <c:v>0</c:v>
                </c:pt>
                <c:pt idx="862">
                  <c:v>0</c:v>
                </c:pt>
                <c:pt idx="863">
                  <c:v>0</c:v>
                </c:pt>
                <c:pt idx="864">
                  <c:v>0</c:v>
                </c:pt>
                <c:pt idx="865">
                  <c:v>0</c:v>
                </c:pt>
                <c:pt idx="866">
                  <c:v>4292.1500312299531</c:v>
                </c:pt>
                <c:pt idx="867">
                  <c:v>0</c:v>
                </c:pt>
                <c:pt idx="868">
                  <c:v>0</c:v>
                </c:pt>
                <c:pt idx="869">
                  <c:v>0</c:v>
                </c:pt>
                <c:pt idx="870">
                  <c:v>0</c:v>
                </c:pt>
                <c:pt idx="871">
                  <c:v>0</c:v>
                </c:pt>
                <c:pt idx="872">
                  <c:v>0</c:v>
                </c:pt>
                <c:pt idx="873">
                  <c:v>4292.1500312299531</c:v>
                </c:pt>
                <c:pt idx="874">
                  <c:v>0</c:v>
                </c:pt>
                <c:pt idx="875">
                  <c:v>0</c:v>
                </c:pt>
                <c:pt idx="876">
                  <c:v>0</c:v>
                </c:pt>
                <c:pt idx="877">
                  <c:v>0</c:v>
                </c:pt>
                <c:pt idx="878">
                  <c:v>0</c:v>
                </c:pt>
                <c:pt idx="879">
                  <c:v>0</c:v>
                </c:pt>
                <c:pt idx="880">
                  <c:v>4292.1500312299531</c:v>
                </c:pt>
                <c:pt idx="881">
                  <c:v>0</c:v>
                </c:pt>
                <c:pt idx="882">
                  <c:v>0</c:v>
                </c:pt>
                <c:pt idx="883">
                  <c:v>0</c:v>
                </c:pt>
                <c:pt idx="884">
                  <c:v>0</c:v>
                </c:pt>
                <c:pt idx="885">
                  <c:v>0</c:v>
                </c:pt>
                <c:pt idx="886">
                  <c:v>0</c:v>
                </c:pt>
                <c:pt idx="887">
                  <c:v>0</c:v>
                </c:pt>
                <c:pt idx="888">
                  <c:v>4292.1500312299531</c:v>
                </c:pt>
                <c:pt idx="889">
                  <c:v>0</c:v>
                </c:pt>
                <c:pt idx="890">
                  <c:v>0</c:v>
                </c:pt>
                <c:pt idx="891">
                  <c:v>0</c:v>
                </c:pt>
                <c:pt idx="892">
                  <c:v>0</c:v>
                </c:pt>
                <c:pt idx="893">
                  <c:v>0</c:v>
                </c:pt>
                <c:pt idx="894">
                  <c:v>0</c:v>
                </c:pt>
                <c:pt idx="895">
                  <c:v>0</c:v>
                </c:pt>
                <c:pt idx="896">
                  <c:v>4292.1500312299531</c:v>
                </c:pt>
                <c:pt idx="897">
                  <c:v>0</c:v>
                </c:pt>
                <c:pt idx="898">
                  <c:v>0</c:v>
                </c:pt>
                <c:pt idx="899">
                  <c:v>0</c:v>
                </c:pt>
                <c:pt idx="900">
                  <c:v>0</c:v>
                </c:pt>
                <c:pt idx="901">
                  <c:v>0</c:v>
                </c:pt>
                <c:pt idx="902">
                  <c:v>5290.492542307019</c:v>
                </c:pt>
                <c:pt idx="903">
                  <c:v>0</c:v>
                </c:pt>
                <c:pt idx="904">
                  <c:v>0</c:v>
                </c:pt>
                <c:pt idx="905">
                  <c:v>0</c:v>
                </c:pt>
                <c:pt idx="906">
                  <c:v>0</c:v>
                </c:pt>
                <c:pt idx="907">
                  <c:v>0</c:v>
                </c:pt>
                <c:pt idx="908">
                  <c:v>5290.492542307019</c:v>
                </c:pt>
                <c:pt idx="909">
                  <c:v>0</c:v>
                </c:pt>
                <c:pt idx="910">
                  <c:v>0</c:v>
                </c:pt>
                <c:pt idx="911">
                  <c:v>0</c:v>
                </c:pt>
                <c:pt idx="912">
                  <c:v>0</c:v>
                </c:pt>
                <c:pt idx="913">
                  <c:v>0</c:v>
                </c:pt>
                <c:pt idx="914">
                  <c:v>5290.492542307019</c:v>
                </c:pt>
                <c:pt idx="915">
                  <c:v>0</c:v>
                </c:pt>
                <c:pt idx="916">
                  <c:v>0</c:v>
                </c:pt>
                <c:pt idx="917">
                  <c:v>0</c:v>
                </c:pt>
                <c:pt idx="918">
                  <c:v>0</c:v>
                </c:pt>
                <c:pt idx="919">
                  <c:v>0</c:v>
                </c:pt>
                <c:pt idx="920">
                  <c:v>5290.492542307019</c:v>
                </c:pt>
                <c:pt idx="921">
                  <c:v>0</c:v>
                </c:pt>
                <c:pt idx="922">
                  <c:v>0</c:v>
                </c:pt>
                <c:pt idx="923">
                  <c:v>0</c:v>
                </c:pt>
                <c:pt idx="924">
                  <c:v>0</c:v>
                </c:pt>
                <c:pt idx="925">
                  <c:v>0</c:v>
                </c:pt>
                <c:pt idx="926">
                  <c:v>5290.492542307019</c:v>
                </c:pt>
                <c:pt idx="927">
                  <c:v>0</c:v>
                </c:pt>
                <c:pt idx="928">
                  <c:v>0</c:v>
                </c:pt>
                <c:pt idx="929">
                  <c:v>0</c:v>
                </c:pt>
                <c:pt idx="930">
                  <c:v>0</c:v>
                </c:pt>
                <c:pt idx="931">
                  <c:v>0</c:v>
                </c:pt>
                <c:pt idx="932">
                  <c:v>5290.492542307019</c:v>
                </c:pt>
                <c:pt idx="933">
                  <c:v>0</c:v>
                </c:pt>
                <c:pt idx="934">
                  <c:v>0</c:v>
                </c:pt>
                <c:pt idx="935">
                  <c:v>0</c:v>
                </c:pt>
                <c:pt idx="936">
                  <c:v>0</c:v>
                </c:pt>
                <c:pt idx="937">
                  <c:v>0</c:v>
                </c:pt>
                <c:pt idx="938">
                  <c:v>5290.492542307019</c:v>
                </c:pt>
                <c:pt idx="939">
                  <c:v>0</c:v>
                </c:pt>
                <c:pt idx="940">
                  <c:v>0</c:v>
                </c:pt>
                <c:pt idx="941">
                  <c:v>0</c:v>
                </c:pt>
                <c:pt idx="942">
                  <c:v>0</c:v>
                </c:pt>
                <c:pt idx="943">
                  <c:v>0</c:v>
                </c:pt>
                <c:pt idx="944">
                  <c:v>5290.492542307019</c:v>
                </c:pt>
                <c:pt idx="945">
                  <c:v>0</c:v>
                </c:pt>
                <c:pt idx="946">
                  <c:v>0</c:v>
                </c:pt>
                <c:pt idx="947">
                  <c:v>0</c:v>
                </c:pt>
                <c:pt idx="948">
                  <c:v>0</c:v>
                </c:pt>
                <c:pt idx="949">
                  <c:v>0</c:v>
                </c:pt>
                <c:pt idx="950">
                  <c:v>0</c:v>
                </c:pt>
                <c:pt idx="951">
                  <c:v>5290.492542307019</c:v>
                </c:pt>
                <c:pt idx="952">
                  <c:v>0</c:v>
                </c:pt>
                <c:pt idx="953">
                  <c:v>0</c:v>
                </c:pt>
                <c:pt idx="954">
                  <c:v>0</c:v>
                </c:pt>
                <c:pt idx="955">
                  <c:v>0</c:v>
                </c:pt>
                <c:pt idx="956">
                  <c:v>0</c:v>
                </c:pt>
                <c:pt idx="957">
                  <c:v>5290.492542307019</c:v>
                </c:pt>
                <c:pt idx="958">
                  <c:v>0</c:v>
                </c:pt>
                <c:pt idx="959">
                  <c:v>0</c:v>
                </c:pt>
                <c:pt idx="960">
                  <c:v>0</c:v>
                </c:pt>
                <c:pt idx="961">
                  <c:v>0</c:v>
                </c:pt>
                <c:pt idx="962">
                  <c:v>0</c:v>
                </c:pt>
                <c:pt idx="963">
                  <c:v>5290.492542307019</c:v>
                </c:pt>
                <c:pt idx="964">
                  <c:v>0</c:v>
                </c:pt>
                <c:pt idx="965">
                  <c:v>0</c:v>
                </c:pt>
                <c:pt idx="966">
                  <c:v>0</c:v>
                </c:pt>
                <c:pt idx="967">
                  <c:v>0</c:v>
                </c:pt>
                <c:pt idx="968">
                  <c:v>0</c:v>
                </c:pt>
                <c:pt idx="969">
                  <c:v>5290.492542307019</c:v>
                </c:pt>
                <c:pt idx="970">
                  <c:v>0</c:v>
                </c:pt>
                <c:pt idx="971">
                  <c:v>0</c:v>
                </c:pt>
                <c:pt idx="972">
                  <c:v>0</c:v>
                </c:pt>
                <c:pt idx="973">
                  <c:v>0</c:v>
                </c:pt>
                <c:pt idx="974">
                  <c:v>0</c:v>
                </c:pt>
                <c:pt idx="975">
                  <c:v>5290.492542307019</c:v>
                </c:pt>
                <c:pt idx="976">
                  <c:v>0</c:v>
                </c:pt>
                <c:pt idx="977">
                  <c:v>0</c:v>
                </c:pt>
                <c:pt idx="978">
                  <c:v>0</c:v>
                </c:pt>
                <c:pt idx="979">
                  <c:v>0</c:v>
                </c:pt>
                <c:pt idx="980">
                  <c:v>0</c:v>
                </c:pt>
                <c:pt idx="981">
                  <c:v>5290.492542307019</c:v>
                </c:pt>
                <c:pt idx="982">
                  <c:v>0</c:v>
                </c:pt>
                <c:pt idx="983">
                  <c:v>0</c:v>
                </c:pt>
                <c:pt idx="984">
                  <c:v>0</c:v>
                </c:pt>
                <c:pt idx="985">
                  <c:v>0</c:v>
                </c:pt>
                <c:pt idx="986">
                  <c:v>0</c:v>
                </c:pt>
                <c:pt idx="987">
                  <c:v>5290.492542307019</c:v>
                </c:pt>
                <c:pt idx="988">
                  <c:v>0</c:v>
                </c:pt>
                <c:pt idx="989">
                  <c:v>0</c:v>
                </c:pt>
                <c:pt idx="990">
                  <c:v>0</c:v>
                </c:pt>
                <c:pt idx="991">
                  <c:v>0</c:v>
                </c:pt>
                <c:pt idx="992">
                  <c:v>0</c:v>
                </c:pt>
                <c:pt idx="993">
                  <c:v>5290.492542307019</c:v>
                </c:pt>
                <c:pt idx="994">
                  <c:v>0</c:v>
                </c:pt>
                <c:pt idx="995">
                  <c:v>0</c:v>
                </c:pt>
                <c:pt idx="996">
                  <c:v>0</c:v>
                </c:pt>
                <c:pt idx="997">
                  <c:v>0</c:v>
                </c:pt>
                <c:pt idx="998">
                  <c:v>0</c:v>
                </c:pt>
                <c:pt idx="999">
                  <c:v>0</c:v>
                </c:pt>
                <c:pt idx="1000">
                  <c:v>0</c:v>
                </c:pt>
                <c:pt idx="1001">
                  <c:v>4292.1500312299531</c:v>
                </c:pt>
                <c:pt idx="1002">
                  <c:v>0</c:v>
                </c:pt>
                <c:pt idx="1003">
                  <c:v>0</c:v>
                </c:pt>
                <c:pt idx="1004">
                  <c:v>0</c:v>
                </c:pt>
                <c:pt idx="1005">
                  <c:v>0</c:v>
                </c:pt>
                <c:pt idx="1006">
                  <c:v>0</c:v>
                </c:pt>
                <c:pt idx="1007">
                  <c:v>0</c:v>
                </c:pt>
                <c:pt idx="1008">
                  <c:v>4292.1500312299531</c:v>
                </c:pt>
                <c:pt idx="1009">
                  <c:v>0</c:v>
                </c:pt>
                <c:pt idx="1010">
                  <c:v>0</c:v>
                </c:pt>
                <c:pt idx="1011">
                  <c:v>0</c:v>
                </c:pt>
                <c:pt idx="1012">
                  <c:v>0</c:v>
                </c:pt>
                <c:pt idx="1013">
                  <c:v>0</c:v>
                </c:pt>
                <c:pt idx="1014">
                  <c:v>0</c:v>
                </c:pt>
                <c:pt idx="1015">
                  <c:v>0</c:v>
                </c:pt>
                <c:pt idx="1016">
                  <c:v>4292.1500312299531</c:v>
                </c:pt>
                <c:pt idx="1017">
                  <c:v>0</c:v>
                </c:pt>
                <c:pt idx="1018">
                  <c:v>0</c:v>
                </c:pt>
                <c:pt idx="1019">
                  <c:v>0</c:v>
                </c:pt>
                <c:pt idx="1020">
                  <c:v>0</c:v>
                </c:pt>
                <c:pt idx="1021">
                  <c:v>0</c:v>
                </c:pt>
                <c:pt idx="1022">
                  <c:v>0</c:v>
                </c:pt>
                <c:pt idx="1023">
                  <c:v>4292.1500312299531</c:v>
                </c:pt>
                <c:pt idx="1024">
                  <c:v>0</c:v>
                </c:pt>
                <c:pt idx="1025">
                  <c:v>0</c:v>
                </c:pt>
                <c:pt idx="1026">
                  <c:v>0</c:v>
                </c:pt>
                <c:pt idx="1027">
                  <c:v>0</c:v>
                </c:pt>
                <c:pt idx="1028">
                  <c:v>0</c:v>
                </c:pt>
                <c:pt idx="1029">
                  <c:v>0</c:v>
                </c:pt>
                <c:pt idx="1030">
                  <c:v>4292.1500312299531</c:v>
                </c:pt>
                <c:pt idx="1031">
                  <c:v>0</c:v>
                </c:pt>
                <c:pt idx="1032">
                  <c:v>0</c:v>
                </c:pt>
                <c:pt idx="1033">
                  <c:v>0</c:v>
                </c:pt>
                <c:pt idx="1034">
                  <c:v>0</c:v>
                </c:pt>
                <c:pt idx="1035">
                  <c:v>0</c:v>
                </c:pt>
                <c:pt idx="1036">
                  <c:v>0</c:v>
                </c:pt>
                <c:pt idx="1037">
                  <c:v>0</c:v>
                </c:pt>
                <c:pt idx="1038">
                  <c:v>4292.1500312299531</c:v>
                </c:pt>
                <c:pt idx="1039">
                  <c:v>0</c:v>
                </c:pt>
                <c:pt idx="1040">
                  <c:v>0</c:v>
                </c:pt>
                <c:pt idx="1041">
                  <c:v>0</c:v>
                </c:pt>
                <c:pt idx="1042">
                  <c:v>0</c:v>
                </c:pt>
                <c:pt idx="1043">
                  <c:v>0</c:v>
                </c:pt>
                <c:pt idx="1044">
                  <c:v>0</c:v>
                </c:pt>
                <c:pt idx="1045">
                  <c:v>4292.1500312299531</c:v>
                </c:pt>
                <c:pt idx="1046">
                  <c:v>0</c:v>
                </c:pt>
                <c:pt idx="1047">
                  <c:v>0</c:v>
                </c:pt>
                <c:pt idx="1048">
                  <c:v>0</c:v>
                </c:pt>
                <c:pt idx="1049">
                  <c:v>0</c:v>
                </c:pt>
                <c:pt idx="1050">
                  <c:v>0</c:v>
                </c:pt>
                <c:pt idx="1051">
                  <c:v>0</c:v>
                </c:pt>
                <c:pt idx="1052">
                  <c:v>4292.1500312299531</c:v>
                </c:pt>
                <c:pt idx="1053">
                  <c:v>0</c:v>
                </c:pt>
                <c:pt idx="1054">
                  <c:v>0</c:v>
                </c:pt>
                <c:pt idx="1055">
                  <c:v>0</c:v>
                </c:pt>
                <c:pt idx="1056">
                  <c:v>0</c:v>
                </c:pt>
                <c:pt idx="1057">
                  <c:v>0</c:v>
                </c:pt>
                <c:pt idx="1058">
                  <c:v>0</c:v>
                </c:pt>
                <c:pt idx="1059">
                  <c:v>0</c:v>
                </c:pt>
                <c:pt idx="1060">
                  <c:v>4292.1500312299531</c:v>
                </c:pt>
                <c:pt idx="1061">
                  <c:v>0</c:v>
                </c:pt>
                <c:pt idx="1062">
                  <c:v>0</c:v>
                </c:pt>
                <c:pt idx="1063">
                  <c:v>0</c:v>
                </c:pt>
                <c:pt idx="1064">
                  <c:v>0</c:v>
                </c:pt>
                <c:pt idx="1065">
                  <c:v>0</c:v>
                </c:pt>
                <c:pt idx="1066">
                  <c:v>0</c:v>
                </c:pt>
                <c:pt idx="1067">
                  <c:v>0</c:v>
                </c:pt>
                <c:pt idx="1068">
                  <c:v>4292.1500312299531</c:v>
                </c:pt>
                <c:pt idx="1069">
                  <c:v>0</c:v>
                </c:pt>
                <c:pt idx="1070">
                  <c:v>0</c:v>
                </c:pt>
                <c:pt idx="1071">
                  <c:v>0</c:v>
                </c:pt>
                <c:pt idx="1072">
                  <c:v>0</c:v>
                </c:pt>
                <c:pt idx="1073">
                  <c:v>0</c:v>
                </c:pt>
                <c:pt idx="1074">
                  <c:v>0</c:v>
                </c:pt>
                <c:pt idx="1075">
                  <c:v>4292.1500312299531</c:v>
                </c:pt>
                <c:pt idx="1076">
                  <c:v>0</c:v>
                </c:pt>
                <c:pt idx="1077">
                  <c:v>0</c:v>
                </c:pt>
                <c:pt idx="1078">
                  <c:v>0</c:v>
                </c:pt>
                <c:pt idx="1079">
                  <c:v>0</c:v>
                </c:pt>
                <c:pt idx="1080">
                  <c:v>0</c:v>
                </c:pt>
                <c:pt idx="1081">
                  <c:v>0</c:v>
                </c:pt>
                <c:pt idx="1082">
                  <c:v>0</c:v>
                </c:pt>
                <c:pt idx="1083">
                  <c:v>4292.1500312299531</c:v>
                </c:pt>
                <c:pt idx="1084">
                  <c:v>0</c:v>
                </c:pt>
                <c:pt idx="1085">
                  <c:v>0</c:v>
                </c:pt>
                <c:pt idx="1086">
                  <c:v>0</c:v>
                </c:pt>
                <c:pt idx="1087">
                  <c:v>0</c:v>
                </c:pt>
                <c:pt idx="1088">
                  <c:v>0</c:v>
                </c:pt>
                <c:pt idx="1089">
                  <c:v>0</c:v>
                </c:pt>
                <c:pt idx="1090">
                  <c:v>4292.1500312299531</c:v>
                </c:pt>
                <c:pt idx="1091">
                  <c:v>0</c:v>
                </c:pt>
                <c:pt idx="1092">
                  <c:v>0</c:v>
                </c:pt>
                <c:pt idx="1093">
                  <c:v>0</c:v>
                </c:pt>
                <c:pt idx="1094">
                  <c:v>0</c:v>
                </c:pt>
                <c:pt idx="1095">
                  <c:v>0</c:v>
                </c:pt>
                <c:pt idx="1096">
                  <c:v>0</c:v>
                </c:pt>
                <c:pt idx="1097">
                  <c:v>0</c:v>
                </c:pt>
                <c:pt idx="1098">
                  <c:v>4292.1500312299531</c:v>
                </c:pt>
                <c:pt idx="1099">
                  <c:v>0</c:v>
                </c:pt>
                <c:pt idx="1100">
                  <c:v>0</c:v>
                </c:pt>
                <c:pt idx="1101">
                  <c:v>0</c:v>
                </c:pt>
                <c:pt idx="1102">
                  <c:v>0</c:v>
                </c:pt>
                <c:pt idx="1103">
                  <c:v>0</c:v>
                </c:pt>
                <c:pt idx="1104">
                  <c:v>0</c:v>
                </c:pt>
                <c:pt idx="1105">
                  <c:v>4292.1500312299531</c:v>
                </c:pt>
                <c:pt idx="1106">
                  <c:v>0</c:v>
                </c:pt>
                <c:pt idx="1107">
                  <c:v>0</c:v>
                </c:pt>
                <c:pt idx="1108">
                  <c:v>0</c:v>
                </c:pt>
                <c:pt idx="1109">
                  <c:v>0</c:v>
                </c:pt>
                <c:pt idx="1110">
                  <c:v>0</c:v>
                </c:pt>
                <c:pt idx="1111">
                  <c:v>0</c:v>
                </c:pt>
                <c:pt idx="1112">
                  <c:v>0</c:v>
                </c:pt>
                <c:pt idx="1113">
                  <c:v>4292.1500312299531</c:v>
                </c:pt>
                <c:pt idx="1114">
                  <c:v>0</c:v>
                </c:pt>
                <c:pt idx="1115">
                  <c:v>0</c:v>
                </c:pt>
                <c:pt idx="1116">
                  <c:v>0</c:v>
                </c:pt>
                <c:pt idx="1117">
                  <c:v>0</c:v>
                </c:pt>
                <c:pt idx="1118">
                  <c:v>0</c:v>
                </c:pt>
                <c:pt idx="1119">
                  <c:v>4292.1500312299531</c:v>
                </c:pt>
                <c:pt idx="1120">
                  <c:v>0</c:v>
                </c:pt>
                <c:pt idx="1121">
                  <c:v>0</c:v>
                </c:pt>
                <c:pt idx="1122">
                  <c:v>0</c:v>
                </c:pt>
                <c:pt idx="1123">
                  <c:v>0</c:v>
                </c:pt>
                <c:pt idx="1124">
                  <c:v>0</c:v>
                </c:pt>
                <c:pt idx="1125">
                  <c:v>0</c:v>
                </c:pt>
                <c:pt idx="1126">
                  <c:v>0</c:v>
                </c:pt>
                <c:pt idx="1127">
                  <c:v>4292.1500312299531</c:v>
                </c:pt>
                <c:pt idx="1128">
                  <c:v>0</c:v>
                </c:pt>
                <c:pt idx="1129">
                  <c:v>0</c:v>
                </c:pt>
                <c:pt idx="1130">
                  <c:v>0</c:v>
                </c:pt>
                <c:pt idx="1131">
                  <c:v>0</c:v>
                </c:pt>
                <c:pt idx="1132">
                  <c:v>0</c:v>
                </c:pt>
                <c:pt idx="1133">
                  <c:v>0</c:v>
                </c:pt>
                <c:pt idx="1134">
                  <c:v>4292.1500312299531</c:v>
                </c:pt>
                <c:pt idx="1135">
                  <c:v>0</c:v>
                </c:pt>
                <c:pt idx="1136">
                  <c:v>0</c:v>
                </c:pt>
                <c:pt idx="1137">
                  <c:v>0</c:v>
                </c:pt>
                <c:pt idx="1138">
                  <c:v>0</c:v>
                </c:pt>
                <c:pt idx="1139">
                  <c:v>0</c:v>
                </c:pt>
                <c:pt idx="1140">
                  <c:v>0</c:v>
                </c:pt>
                <c:pt idx="1141">
                  <c:v>0</c:v>
                </c:pt>
                <c:pt idx="1142">
                  <c:v>4292.1500312299531</c:v>
                </c:pt>
                <c:pt idx="1143">
                  <c:v>0</c:v>
                </c:pt>
                <c:pt idx="1144">
                  <c:v>0</c:v>
                </c:pt>
                <c:pt idx="1145">
                  <c:v>0</c:v>
                </c:pt>
                <c:pt idx="1146">
                  <c:v>0</c:v>
                </c:pt>
                <c:pt idx="1147">
                  <c:v>0</c:v>
                </c:pt>
                <c:pt idx="1148">
                  <c:v>0</c:v>
                </c:pt>
                <c:pt idx="1149">
                  <c:v>4292.1500312299531</c:v>
                </c:pt>
                <c:pt idx="1150">
                  <c:v>0</c:v>
                </c:pt>
                <c:pt idx="1151">
                  <c:v>0</c:v>
                </c:pt>
                <c:pt idx="1152">
                  <c:v>0</c:v>
                </c:pt>
                <c:pt idx="1153">
                  <c:v>0</c:v>
                </c:pt>
                <c:pt idx="1154">
                  <c:v>0</c:v>
                </c:pt>
                <c:pt idx="1155">
                  <c:v>0</c:v>
                </c:pt>
                <c:pt idx="1156">
                  <c:v>4292.1500312299531</c:v>
                </c:pt>
                <c:pt idx="1157">
                  <c:v>0</c:v>
                </c:pt>
                <c:pt idx="1158">
                  <c:v>0</c:v>
                </c:pt>
                <c:pt idx="1159">
                  <c:v>0</c:v>
                </c:pt>
                <c:pt idx="1160">
                  <c:v>0</c:v>
                </c:pt>
                <c:pt idx="1161">
                  <c:v>0</c:v>
                </c:pt>
                <c:pt idx="1162">
                  <c:v>0</c:v>
                </c:pt>
                <c:pt idx="1163">
                  <c:v>0</c:v>
                </c:pt>
                <c:pt idx="1164">
                  <c:v>4292.1500312299531</c:v>
                </c:pt>
                <c:pt idx="1165">
                  <c:v>0</c:v>
                </c:pt>
                <c:pt idx="1166">
                  <c:v>0</c:v>
                </c:pt>
                <c:pt idx="1167">
                  <c:v>0</c:v>
                </c:pt>
                <c:pt idx="1168">
                  <c:v>0</c:v>
                </c:pt>
                <c:pt idx="1169">
                  <c:v>0</c:v>
                </c:pt>
                <c:pt idx="1170">
                  <c:v>0</c:v>
                </c:pt>
                <c:pt idx="1171">
                  <c:v>4292.1500312299531</c:v>
                </c:pt>
                <c:pt idx="1172">
                  <c:v>0</c:v>
                </c:pt>
                <c:pt idx="1173">
                  <c:v>0</c:v>
                </c:pt>
                <c:pt idx="1174">
                  <c:v>0</c:v>
                </c:pt>
                <c:pt idx="1175">
                  <c:v>0</c:v>
                </c:pt>
                <c:pt idx="1176">
                  <c:v>0</c:v>
                </c:pt>
                <c:pt idx="1177">
                  <c:v>0</c:v>
                </c:pt>
                <c:pt idx="1178">
                  <c:v>4292.1500312299531</c:v>
                </c:pt>
                <c:pt idx="1179">
                  <c:v>0</c:v>
                </c:pt>
                <c:pt idx="1180">
                  <c:v>0</c:v>
                </c:pt>
                <c:pt idx="1181">
                  <c:v>0</c:v>
                </c:pt>
                <c:pt idx="1182">
                  <c:v>0</c:v>
                </c:pt>
                <c:pt idx="1183">
                  <c:v>0</c:v>
                </c:pt>
                <c:pt idx="1184">
                  <c:v>0</c:v>
                </c:pt>
                <c:pt idx="1185">
                  <c:v>0</c:v>
                </c:pt>
                <c:pt idx="1186">
                  <c:v>4292.1500312299531</c:v>
                </c:pt>
                <c:pt idx="1187">
                  <c:v>0</c:v>
                </c:pt>
                <c:pt idx="1188">
                  <c:v>0</c:v>
                </c:pt>
                <c:pt idx="1189">
                  <c:v>0</c:v>
                </c:pt>
                <c:pt idx="1190">
                  <c:v>0</c:v>
                </c:pt>
                <c:pt idx="1191">
                  <c:v>0</c:v>
                </c:pt>
                <c:pt idx="1192">
                  <c:v>0</c:v>
                </c:pt>
                <c:pt idx="1193">
                  <c:v>4292.1500312299531</c:v>
                </c:pt>
                <c:pt idx="1194">
                  <c:v>0</c:v>
                </c:pt>
                <c:pt idx="1195">
                  <c:v>0</c:v>
                </c:pt>
                <c:pt idx="1196">
                  <c:v>0</c:v>
                </c:pt>
                <c:pt idx="1197">
                  <c:v>0</c:v>
                </c:pt>
                <c:pt idx="1198">
                  <c:v>0</c:v>
                </c:pt>
                <c:pt idx="1199">
                  <c:v>0</c:v>
                </c:pt>
                <c:pt idx="1200">
                  <c:v>0</c:v>
                </c:pt>
                <c:pt idx="1201">
                  <c:v>4292.1500312299531</c:v>
                </c:pt>
                <c:pt idx="1202">
                  <c:v>0</c:v>
                </c:pt>
                <c:pt idx="1203">
                  <c:v>0</c:v>
                </c:pt>
                <c:pt idx="1204">
                  <c:v>0</c:v>
                </c:pt>
                <c:pt idx="1205">
                  <c:v>0</c:v>
                </c:pt>
                <c:pt idx="1206">
                  <c:v>0</c:v>
                </c:pt>
                <c:pt idx="1207">
                  <c:v>0</c:v>
                </c:pt>
                <c:pt idx="1208">
                  <c:v>4292.1500312299531</c:v>
                </c:pt>
                <c:pt idx="1209">
                  <c:v>0</c:v>
                </c:pt>
                <c:pt idx="1210">
                  <c:v>0</c:v>
                </c:pt>
                <c:pt idx="1211">
                  <c:v>0</c:v>
                </c:pt>
                <c:pt idx="1212">
                  <c:v>0</c:v>
                </c:pt>
                <c:pt idx="1213">
                  <c:v>0</c:v>
                </c:pt>
                <c:pt idx="1214">
                  <c:v>0</c:v>
                </c:pt>
                <c:pt idx="1215">
                  <c:v>0</c:v>
                </c:pt>
                <c:pt idx="1216">
                  <c:v>4292.1500312299531</c:v>
                </c:pt>
                <c:pt idx="1217">
                  <c:v>0</c:v>
                </c:pt>
                <c:pt idx="1218">
                  <c:v>0</c:v>
                </c:pt>
                <c:pt idx="1219">
                  <c:v>0</c:v>
                </c:pt>
                <c:pt idx="1220">
                  <c:v>0</c:v>
                </c:pt>
                <c:pt idx="1221">
                  <c:v>0</c:v>
                </c:pt>
                <c:pt idx="1222">
                  <c:v>0</c:v>
                </c:pt>
                <c:pt idx="1223">
                  <c:v>4292.1500312299531</c:v>
                </c:pt>
                <c:pt idx="1224">
                  <c:v>0</c:v>
                </c:pt>
                <c:pt idx="1225">
                  <c:v>0</c:v>
                </c:pt>
                <c:pt idx="1226">
                  <c:v>0</c:v>
                </c:pt>
                <c:pt idx="1227">
                  <c:v>0</c:v>
                </c:pt>
                <c:pt idx="1228">
                  <c:v>0</c:v>
                </c:pt>
                <c:pt idx="1229">
                  <c:v>0</c:v>
                </c:pt>
                <c:pt idx="1230">
                  <c:v>0</c:v>
                </c:pt>
                <c:pt idx="1231">
                  <c:v>4292.1500312299531</c:v>
                </c:pt>
                <c:pt idx="1232">
                  <c:v>0</c:v>
                </c:pt>
                <c:pt idx="1233">
                  <c:v>0</c:v>
                </c:pt>
                <c:pt idx="1234">
                  <c:v>0</c:v>
                </c:pt>
                <c:pt idx="1235">
                  <c:v>0</c:v>
                </c:pt>
                <c:pt idx="1236">
                  <c:v>0</c:v>
                </c:pt>
                <c:pt idx="1237">
                  <c:v>0</c:v>
                </c:pt>
                <c:pt idx="1238">
                  <c:v>4292.1500312299531</c:v>
                </c:pt>
                <c:pt idx="1239">
                  <c:v>0</c:v>
                </c:pt>
                <c:pt idx="1240">
                  <c:v>0</c:v>
                </c:pt>
                <c:pt idx="1241">
                  <c:v>0</c:v>
                </c:pt>
                <c:pt idx="1242">
                  <c:v>0</c:v>
                </c:pt>
                <c:pt idx="1243">
                  <c:v>0</c:v>
                </c:pt>
                <c:pt idx="1244">
                  <c:v>0</c:v>
                </c:pt>
                <c:pt idx="1245">
                  <c:v>4292.1500312299531</c:v>
                </c:pt>
                <c:pt idx="1246">
                  <c:v>0</c:v>
                </c:pt>
                <c:pt idx="1247">
                  <c:v>0</c:v>
                </c:pt>
                <c:pt idx="1248">
                  <c:v>0</c:v>
                </c:pt>
                <c:pt idx="1249">
                  <c:v>0</c:v>
                </c:pt>
                <c:pt idx="1250">
                  <c:v>0</c:v>
                </c:pt>
                <c:pt idx="1251">
                  <c:v>0</c:v>
                </c:pt>
                <c:pt idx="1252">
                  <c:v>0</c:v>
                </c:pt>
                <c:pt idx="1253">
                  <c:v>4292.1500312299531</c:v>
                </c:pt>
                <c:pt idx="1254">
                  <c:v>0</c:v>
                </c:pt>
                <c:pt idx="1255">
                  <c:v>0</c:v>
                </c:pt>
                <c:pt idx="1256">
                  <c:v>0</c:v>
                </c:pt>
                <c:pt idx="1257">
                  <c:v>0</c:v>
                </c:pt>
                <c:pt idx="1258">
                  <c:v>0</c:v>
                </c:pt>
                <c:pt idx="1259">
                  <c:v>0</c:v>
                </c:pt>
                <c:pt idx="1260">
                  <c:v>4292.1500312299531</c:v>
                </c:pt>
                <c:pt idx="1261">
                  <c:v>0</c:v>
                </c:pt>
                <c:pt idx="1262">
                  <c:v>0</c:v>
                </c:pt>
                <c:pt idx="1263">
                  <c:v>0</c:v>
                </c:pt>
                <c:pt idx="1264">
                  <c:v>0</c:v>
                </c:pt>
                <c:pt idx="1265">
                  <c:v>0</c:v>
                </c:pt>
                <c:pt idx="1266">
                  <c:v>5290.492542307019</c:v>
                </c:pt>
                <c:pt idx="1267">
                  <c:v>0</c:v>
                </c:pt>
                <c:pt idx="1268">
                  <c:v>0</c:v>
                </c:pt>
                <c:pt idx="1269">
                  <c:v>0</c:v>
                </c:pt>
                <c:pt idx="1270">
                  <c:v>0</c:v>
                </c:pt>
                <c:pt idx="1271">
                  <c:v>0</c:v>
                </c:pt>
                <c:pt idx="1272">
                  <c:v>5290.492542307019</c:v>
                </c:pt>
                <c:pt idx="1273">
                  <c:v>0</c:v>
                </c:pt>
                <c:pt idx="1274">
                  <c:v>0</c:v>
                </c:pt>
                <c:pt idx="1275">
                  <c:v>0</c:v>
                </c:pt>
                <c:pt idx="1276">
                  <c:v>0</c:v>
                </c:pt>
                <c:pt idx="1277">
                  <c:v>0</c:v>
                </c:pt>
                <c:pt idx="1278">
                  <c:v>0</c:v>
                </c:pt>
                <c:pt idx="1279">
                  <c:v>5290.492542307019</c:v>
                </c:pt>
                <c:pt idx="1280">
                  <c:v>0</c:v>
                </c:pt>
                <c:pt idx="1281">
                  <c:v>0</c:v>
                </c:pt>
                <c:pt idx="1282">
                  <c:v>0</c:v>
                </c:pt>
                <c:pt idx="1283">
                  <c:v>0</c:v>
                </c:pt>
                <c:pt idx="1284">
                  <c:v>0</c:v>
                </c:pt>
                <c:pt idx="1285">
                  <c:v>5290.492542307019</c:v>
                </c:pt>
                <c:pt idx="1286">
                  <c:v>0</c:v>
                </c:pt>
                <c:pt idx="1287">
                  <c:v>0</c:v>
                </c:pt>
                <c:pt idx="1288">
                  <c:v>0</c:v>
                </c:pt>
                <c:pt idx="1289">
                  <c:v>0</c:v>
                </c:pt>
                <c:pt idx="1290">
                  <c:v>0</c:v>
                </c:pt>
                <c:pt idx="1291">
                  <c:v>5290.492542307019</c:v>
                </c:pt>
                <c:pt idx="1292">
                  <c:v>0</c:v>
                </c:pt>
                <c:pt idx="1293">
                  <c:v>0</c:v>
                </c:pt>
                <c:pt idx="1294">
                  <c:v>0</c:v>
                </c:pt>
                <c:pt idx="1295">
                  <c:v>0</c:v>
                </c:pt>
                <c:pt idx="1296">
                  <c:v>0</c:v>
                </c:pt>
                <c:pt idx="1297">
                  <c:v>5290.492542307019</c:v>
                </c:pt>
                <c:pt idx="1298">
                  <c:v>0</c:v>
                </c:pt>
                <c:pt idx="1299">
                  <c:v>0</c:v>
                </c:pt>
                <c:pt idx="1300">
                  <c:v>0</c:v>
                </c:pt>
                <c:pt idx="1301">
                  <c:v>0</c:v>
                </c:pt>
                <c:pt idx="1302">
                  <c:v>0</c:v>
                </c:pt>
                <c:pt idx="1303">
                  <c:v>5290.492542307019</c:v>
                </c:pt>
                <c:pt idx="1304">
                  <c:v>0</c:v>
                </c:pt>
                <c:pt idx="1305">
                  <c:v>0</c:v>
                </c:pt>
                <c:pt idx="1306">
                  <c:v>0</c:v>
                </c:pt>
                <c:pt idx="1307">
                  <c:v>0</c:v>
                </c:pt>
                <c:pt idx="1308">
                  <c:v>0</c:v>
                </c:pt>
                <c:pt idx="1309">
                  <c:v>5290.492542307019</c:v>
                </c:pt>
                <c:pt idx="1310">
                  <c:v>0</c:v>
                </c:pt>
                <c:pt idx="1311">
                  <c:v>0</c:v>
                </c:pt>
                <c:pt idx="1312">
                  <c:v>0</c:v>
                </c:pt>
                <c:pt idx="1313">
                  <c:v>0</c:v>
                </c:pt>
                <c:pt idx="1314">
                  <c:v>0</c:v>
                </c:pt>
                <c:pt idx="1315">
                  <c:v>5290.492542307019</c:v>
                </c:pt>
                <c:pt idx="1316">
                  <c:v>0</c:v>
                </c:pt>
                <c:pt idx="1317">
                  <c:v>0</c:v>
                </c:pt>
                <c:pt idx="1318">
                  <c:v>0</c:v>
                </c:pt>
                <c:pt idx="1319">
                  <c:v>0</c:v>
                </c:pt>
                <c:pt idx="1320">
                  <c:v>0</c:v>
                </c:pt>
                <c:pt idx="1321">
                  <c:v>5290.492542307019</c:v>
                </c:pt>
                <c:pt idx="1322">
                  <c:v>0</c:v>
                </c:pt>
                <c:pt idx="1323">
                  <c:v>0</c:v>
                </c:pt>
                <c:pt idx="1324">
                  <c:v>0</c:v>
                </c:pt>
                <c:pt idx="1325">
                  <c:v>0</c:v>
                </c:pt>
                <c:pt idx="1326">
                  <c:v>0</c:v>
                </c:pt>
                <c:pt idx="1327">
                  <c:v>5290.492542307019</c:v>
                </c:pt>
                <c:pt idx="1328">
                  <c:v>0</c:v>
                </c:pt>
                <c:pt idx="1329">
                  <c:v>0</c:v>
                </c:pt>
                <c:pt idx="1330">
                  <c:v>0</c:v>
                </c:pt>
                <c:pt idx="1331">
                  <c:v>0</c:v>
                </c:pt>
                <c:pt idx="1332">
                  <c:v>0</c:v>
                </c:pt>
                <c:pt idx="1333">
                  <c:v>5290.492542307019</c:v>
                </c:pt>
                <c:pt idx="1334">
                  <c:v>0</c:v>
                </c:pt>
                <c:pt idx="1335">
                  <c:v>0</c:v>
                </c:pt>
                <c:pt idx="1336">
                  <c:v>0</c:v>
                </c:pt>
                <c:pt idx="1337">
                  <c:v>0</c:v>
                </c:pt>
                <c:pt idx="1338">
                  <c:v>0</c:v>
                </c:pt>
                <c:pt idx="1339">
                  <c:v>5290.492542307019</c:v>
                </c:pt>
                <c:pt idx="1340">
                  <c:v>0</c:v>
                </c:pt>
                <c:pt idx="1341">
                  <c:v>0</c:v>
                </c:pt>
                <c:pt idx="1342">
                  <c:v>0</c:v>
                </c:pt>
                <c:pt idx="1343">
                  <c:v>0</c:v>
                </c:pt>
                <c:pt idx="1344">
                  <c:v>0</c:v>
                </c:pt>
                <c:pt idx="1345">
                  <c:v>5290.492542307019</c:v>
                </c:pt>
                <c:pt idx="1346">
                  <c:v>0</c:v>
                </c:pt>
                <c:pt idx="1347">
                  <c:v>0</c:v>
                </c:pt>
                <c:pt idx="1348">
                  <c:v>0</c:v>
                </c:pt>
                <c:pt idx="1349">
                  <c:v>0</c:v>
                </c:pt>
                <c:pt idx="1350">
                  <c:v>0</c:v>
                </c:pt>
                <c:pt idx="1351">
                  <c:v>5290.492542307019</c:v>
                </c:pt>
                <c:pt idx="1352">
                  <c:v>0</c:v>
                </c:pt>
                <c:pt idx="1353">
                  <c:v>0</c:v>
                </c:pt>
                <c:pt idx="1354">
                  <c:v>0</c:v>
                </c:pt>
                <c:pt idx="1355">
                  <c:v>0</c:v>
                </c:pt>
                <c:pt idx="1356">
                  <c:v>0</c:v>
                </c:pt>
                <c:pt idx="1357">
                  <c:v>5290.492542307019</c:v>
                </c:pt>
                <c:pt idx="1358">
                  <c:v>0</c:v>
                </c:pt>
                <c:pt idx="1359">
                  <c:v>0</c:v>
                </c:pt>
                <c:pt idx="1360">
                  <c:v>0</c:v>
                </c:pt>
                <c:pt idx="1361">
                  <c:v>0</c:v>
                </c:pt>
                <c:pt idx="1362">
                  <c:v>0</c:v>
                </c:pt>
                <c:pt idx="1363">
                  <c:v>0</c:v>
                </c:pt>
                <c:pt idx="1364">
                  <c:v>4292.1500312299531</c:v>
                </c:pt>
                <c:pt idx="1365">
                  <c:v>0</c:v>
                </c:pt>
                <c:pt idx="1366">
                  <c:v>0</c:v>
                </c:pt>
                <c:pt idx="1367">
                  <c:v>0</c:v>
                </c:pt>
                <c:pt idx="1368">
                  <c:v>0</c:v>
                </c:pt>
                <c:pt idx="1369">
                  <c:v>0</c:v>
                </c:pt>
                <c:pt idx="1370">
                  <c:v>0</c:v>
                </c:pt>
                <c:pt idx="1371">
                  <c:v>4292.1500312299531</c:v>
                </c:pt>
                <c:pt idx="1372">
                  <c:v>0</c:v>
                </c:pt>
                <c:pt idx="1373">
                  <c:v>0</c:v>
                </c:pt>
                <c:pt idx="1374">
                  <c:v>0</c:v>
                </c:pt>
                <c:pt idx="1375">
                  <c:v>0</c:v>
                </c:pt>
                <c:pt idx="1376">
                  <c:v>0</c:v>
                </c:pt>
                <c:pt idx="1377">
                  <c:v>0</c:v>
                </c:pt>
                <c:pt idx="1378">
                  <c:v>0</c:v>
                </c:pt>
                <c:pt idx="1379">
                  <c:v>4292.1500312299531</c:v>
                </c:pt>
                <c:pt idx="1380">
                  <c:v>0</c:v>
                </c:pt>
                <c:pt idx="1381">
                  <c:v>0</c:v>
                </c:pt>
                <c:pt idx="1382">
                  <c:v>0</c:v>
                </c:pt>
                <c:pt idx="1383">
                  <c:v>0</c:v>
                </c:pt>
                <c:pt idx="1384">
                  <c:v>0</c:v>
                </c:pt>
                <c:pt idx="1385">
                  <c:v>0</c:v>
                </c:pt>
                <c:pt idx="1386">
                  <c:v>4292.1500312299531</c:v>
                </c:pt>
                <c:pt idx="1387">
                  <c:v>0</c:v>
                </c:pt>
                <c:pt idx="1388">
                  <c:v>0</c:v>
                </c:pt>
                <c:pt idx="1389">
                  <c:v>0</c:v>
                </c:pt>
                <c:pt idx="1390">
                  <c:v>0</c:v>
                </c:pt>
                <c:pt idx="1391">
                  <c:v>0</c:v>
                </c:pt>
                <c:pt idx="1392">
                  <c:v>0</c:v>
                </c:pt>
                <c:pt idx="1393">
                  <c:v>0</c:v>
                </c:pt>
                <c:pt idx="1394">
                  <c:v>4292.1500312299531</c:v>
                </c:pt>
                <c:pt idx="1395">
                  <c:v>0</c:v>
                </c:pt>
                <c:pt idx="1396">
                  <c:v>0</c:v>
                </c:pt>
                <c:pt idx="1397">
                  <c:v>0</c:v>
                </c:pt>
                <c:pt idx="1398">
                  <c:v>0</c:v>
                </c:pt>
                <c:pt idx="1399">
                  <c:v>0</c:v>
                </c:pt>
                <c:pt idx="1400">
                  <c:v>0</c:v>
                </c:pt>
                <c:pt idx="1401">
                  <c:v>4292.1500312299531</c:v>
                </c:pt>
                <c:pt idx="1402">
                  <c:v>0</c:v>
                </c:pt>
                <c:pt idx="1403">
                  <c:v>0</c:v>
                </c:pt>
                <c:pt idx="1404">
                  <c:v>0</c:v>
                </c:pt>
                <c:pt idx="1405">
                  <c:v>0</c:v>
                </c:pt>
                <c:pt idx="1406">
                  <c:v>0</c:v>
                </c:pt>
                <c:pt idx="1407">
                  <c:v>0</c:v>
                </c:pt>
                <c:pt idx="1408">
                  <c:v>0</c:v>
                </c:pt>
                <c:pt idx="1409">
                  <c:v>4292.1500312299531</c:v>
                </c:pt>
                <c:pt idx="1410">
                  <c:v>0</c:v>
                </c:pt>
                <c:pt idx="1411">
                  <c:v>0</c:v>
                </c:pt>
                <c:pt idx="1412">
                  <c:v>0</c:v>
                </c:pt>
                <c:pt idx="1413">
                  <c:v>0</c:v>
                </c:pt>
                <c:pt idx="1414">
                  <c:v>0</c:v>
                </c:pt>
                <c:pt idx="1415">
                  <c:v>0</c:v>
                </c:pt>
                <c:pt idx="1416">
                  <c:v>4292.1500312299531</c:v>
                </c:pt>
                <c:pt idx="1417">
                  <c:v>0</c:v>
                </c:pt>
                <c:pt idx="1418">
                  <c:v>0</c:v>
                </c:pt>
                <c:pt idx="1419">
                  <c:v>0</c:v>
                </c:pt>
                <c:pt idx="1420">
                  <c:v>0</c:v>
                </c:pt>
                <c:pt idx="1421">
                  <c:v>0</c:v>
                </c:pt>
                <c:pt idx="1422">
                  <c:v>0</c:v>
                </c:pt>
                <c:pt idx="1423">
                  <c:v>0</c:v>
                </c:pt>
                <c:pt idx="1424">
                  <c:v>4292.1500312299531</c:v>
                </c:pt>
                <c:pt idx="1425">
                  <c:v>0</c:v>
                </c:pt>
                <c:pt idx="1426">
                  <c:v>0</c:v>
                </c:pt>
                <c:pt idx="1427">
                  <c:v>0</c:v>
                </c:pt>
                <c:pt idx="1428">
                  <c:v>0</c:v>
                </c:pt>
                <c:pt idx="1429">
                  <c:v>0</c:v>
                </c:pt>
                <c:pt idx="1430">
                  <c:v>0</c:v>
                </c:pt>
                <c:pt idx="1431">
                  <c:v>4292.1500312299531</c:v>
                </c:pt>
                <c:pt idx="1432">
                  <c:v>0</c:v>
                </c:pt>
                <c:pt idx="1433">
                  <c:v>0</c:v>
                </c:pt>
                <c:pt idx="1434">
                  <c:v>0</c:v>
                </c:pt>
                <c:pt idx="1435">
                  <c:v>0</c:v>
                </c:pt>
                <c:pt idx="1436">
                  <c:v>0</c:v>
                </c:pt>
                <c:pt idx="1437">
                  <c:v>0</c:v>
                </c:pt>
                <c:pt idx="1438">
                  <c:v>0</c:v>
                </c:pt>
                <c:pt idx="1439">
                  <c:v>4292.1500312299531</c:v>
                </c:pt>
                <c:pt idx="1440">
                  <c:v>0</c:v>
                </c:pt>
                <c:pt idx="1441">
                  <c:v>0</c:v>
                </c:pt>
                <c:pt idx="1442">
                  <c:v>0</c:v>
                </c:pt>
                <c:pt idx="1443">
                  <c:v>0</c:v>
                </c:pt>
                <c:pt idx="1444">
                  <c:v>0</c:v>
                </c:pt>
                <c:pt idx="1445">
                  <c:v>0</c:v>
                </c:pt>
                <c:pt idx="1446">
                  <c:v>4292.1500312299531</c:v>
                </c:pt>
                <c:pt idx="1447">
                  <c:v>0</c:v>
                </c:pt>
                <c:pt idx="1448">
                  <c:v>0</c:v>
                </c:pt>
                <c:pt idx="1449">
                  <c:v>0</c:v>
                </c:pt>
                <c:pt idx="1450">
                  <c:v>0</c:v>
                </c:pt>
                <c:pt idx="1451">
                  <c:v>0</c:v>
                </c:pt>
                <c:pt idx="1452">
                  <c:v>0</c:v>
                </c:pt>
                <c:pt idx="1453">
                  <c:v>0</c:v>
                </c:pt>
                <c:pt idx="1454">
                  <c:v>4292.1500312299531</c:v>
                </c:pt>
                <c:pt idx="1455">
                  <c:v>0</c:v>
                </c:pt>
                <c:pt idx="1456">
                  <c:v>0</c:v>
                </c:pt>
                <c:pt idx="1457">
                  <c:v>0</c:v>
                </c:pt>
                <c:pt idx="1458">
                  <c:v>0</c:v>
                </c:pt>
                <c:pt idx="1459">
                  <c:v>0</c:v>
                </c:pt>
                <c:pt idx="1460">
                  <c:v>0</c:v>
                </c:pt>
                <c:pt idx="1461">
                  <c:v>0</c:v>
                </c:pt>
                <c:pt idx="1462">
                  <c:v>4292.1500312299531</c:v>
                </c:pt>
                <c:pt idx="1463">
                  <c:v>0</c:v>
                </c:pt>
                <c:pt idx="1464">
                  <c:v>0</c:v>
                </c:pt>
                <c:pt idx="1465">
                  <c:v>0</c:v>
                </c:pt>
                <c:pt idx="1466">
                  <c:v>0</c:v>
                </c:pt>
                <c:pt idx="1467">
                  <c:v>0</c:v>
                </c:pt>
                <c:pt idx="1468">
                  <c:v>0</c:v>
                </c:pt>
                <c:pt idx="1469">
                  <c:v>4292.1500312299531</c:v>
                </c:pt>
                <c:pt idx="1470">
                  <c:v>0</c:v>
                </c:pt>
                <c:pt idx="1471">
                  <c:v>0</c:v>
                </c:pt>
                <c:pt idx="1472">
                  <c:v>0</c:v>
                </c:pt>
                <c:pt idx="1473">
                  <c:v>0</c:v>
                </c:pt>
                <c:pt idx="1474">
                  <c:v>0</c:v>
                </c:pt>
                <c:pt idx="1475">
                  <c:v>0</c:v>
                </c:pt>
                <c:pt idx="1476">
                  <c:v>4292.1500312299531</c:v>
                </c:pt>
                <c:pt idx="1477">
                  <c:v>0</c:v>
                </c:pt>
                <c:pt idx="1478">
                  <c:v>0</c:v>
                </c:pt>
                <c:pt idx="1479">
                  <c:v>0</c:v>
                </c:pt>
                <c:pt idx="1480">
                  <c:v>0</c:v>
                </c:pt>
                <c:pt idx="1481">
                  <c:v>0</c:v>
                </c:pt>
                <c:pt idx="1482">
                  <c:v>0</c:v>
                </c:pt>
                <c:pt idx="1483">
                  <c:v>0</c:v>
                </c:pt>
                <c:pt idx="1484">
                  <c:v>4292.1500312299531</c:v>
                </c:pt>
                <c:pt idx="1485">
                  <c:v>0</c:v>
                </c:pt>
                <c:pt idx="1486">
                  <c:v>0</c:v>
                </c:pt>
                <c:pt idx="1487">
                  <c:v>0</c:v>
                </c:pt>
                <c:pt idx="1488">
                  <c:v>0</c:v>
                </c:pt>
                <c:pt idx="1489">
                  <c:v>0</c:v>
                </c:pt>
                <c:pt idx="1490">
                  <c:v>0</c:v>
                </c:pt>
                <c:pt idx="1491">
                  <c:v>4292.1500312299531</c:v>
                </c:pt>
                <c:pt idx="1492">
                  <c:v>0</c:v>
                </c:pt>
                <c:pt idx="1493">
                  <c:v>0</c:v>
                </c:pt>
                <c:pt idx="1494">
                  <c:v>0</c:v>
                </c:pt>
                <c:pt idx="1495">
                  <c:v>0</c:v>
                </c:pt>
                <c:pt idx="1496">
                  <c:v>0</c:v>
                </c:pt>
                <c:pt idx="1497">
                  <c:v>0</c:v>
                </c:pt>
                <c:pt idx="1498">
                  <c:v>0</c:v>
                </c:pt>
                <c:pt idx="1499">
                  <c:v>4292.1500312299531</c:v>
                </c:pt>
                <c:pt idx="1500">
                  <c:v>0</c:v>
                </c:pt>
                <c:pt idx="1501">
                  <c:v>0</c:v>
                </c:pt>
                <c:pt idx="1502">
                  <c:v>0</c:v>
                </c:pt>
                <c:pt idx="1503">
                  <c:v>0</c:v>
                </c:pt>
                <c:pt idx="1504">
                  <c:v>0</c:v>
                </c:pt>
                <c:pt idx="1505">
                  <c:v>0</c:v>
                </c:pt>
                <c:pt idx="1506">
                  <c:v>4292.1500312299531</c:v>
                </c:pt>
                <c:pt idx="1507">
                  <c:v>0</c:v>
                </c:pt>
                <c:pt idx="1508">
                  <c:v>0</c:v>
                </c:pt>
                <c:pt idx="1509">
                  <c:v>0</c:v>
                </c:pt>
                <c:pt idx="1510">
                  <c:v>0</c:v>
                </c:pt>
                <c:pt idx="1511">
                  <c:v>0</c:v>
                </c:pt>
                <c:pt idx="1512">
                  <c:v>0</c:v>
                </c:pt>
                <c:pt idx="1513">
                  <c:v>0</c:v>
                </c:pt>
                <c:pt idx="1514">
                  <c:v>4292.1500312299531</c:v>
                </c:pt>
                <c:pt idx="1515">
                  <c:v>0</c:v>
                </c:pt>
                <c:pt idx="1516">
                  <c:v>0</c:v>
                </c:pt>
                <c:pt idx="1517">
                  <c:v>0</c:v>
                </c:pt>
                <c:pt idx="1518">
                  <c:v>0</c:v>
                </c:pt>
                <c:pt idx="1519">
                  <c:v>0</c:v>
                </c:pt>
                <c:pt idx="1520">
                  <c:v>0</c:v>
                </c:pt>
                <c:pt idx="1521">
                  <c:v>4292.1500312299531</c:v>
                </c:pt>
                <c:pt idx="1522">
                  <c:v>0</c:v>
                </c:pt>
                <c:pt idx="1523">
                  <c:v>0</c:v>
                </c:pt>
                <c:pt idx="1524">
                  <c:v>0</c:v>
                </c:pt>
                <c:pt idx="1525">
                  <c:v>0</c:v>
                </c:pt>
                <c:pt idx="1526">
                  <c:v>0</c:v>
                </c:pt>
                <c:pt idx="1527">
                  <c:v>0</c:v>
                </c:pt>
                <c:pt idx="1528">
                  <c:v>0</c:v>
                </c:pt>
                <c:pt idx="1529">
                  <c:v>4292.1500312299531</c:v>
                </c:pt>
                <c:pt idx="1530">
                  <c:v>0</c:v>
                </c:pt>
                <c:pt idx="1531">
                  <c:v>0</c:v>
                </c:pt>
                <c:pt idx="1532">
                  <c:v>0</c:v>
                </c:pt>
                <c:pt idx="1533">
                  <c:v>0</c:v>
                </c:pt>
                <c:pt idx="1534">
                  <c:v>0</c:v>
                </c:pt>
                <c:pt idx="1535">
                  <c:v>0</c:v>
                </c:pt>
                <c:pt idx="1536">
                  <c:v>0</c:v>
                </c:pt>
                <c:pt idx="1537">
                  <c:v>4292.1500312299531</c:v>
                </c:pt>
                <c:pt idx="1538">
                  <c:v>0</c:v>
                </c:pt>
                <c:pt idx="1539">
                  <c:v>0</c:v>
                </c:pt>
                <c:pt idx="1540">
                  <c:v>0</c:v>
                </c:pt>
                <c:pt idx="1541">
                  <c:v>0</c:v>
                </c:pt>
                <c:pt idx="1542">
                  <c:v>0</c:v>
                </c:pt>
                <c:pt idx="1543">
                  <c:v>0</c:v>
                </c:pt>
                <c:pt idx="1544">
                  <c:v>4292.1500312299531</c:v>
                </c:pt>
                <c:pt idx="1545">
                  <c:v>0</c:v>
                </c:pt>
                <c:pt idx="1546">
                  <c:v>0</c:v>
                </c:pt>
                <c:pt idx="1547">
                  <c:v>0</c:v>
                </c:pt>
                <c:pt idx="1548">
                  <c:v>0</c:v>
                </c:pt>
                <c:pt idx="1549">
                  <c:v>0</c:v>
                </c:pt>
                <c:pt idx="1550">
                  <c:v>0</c:v>
                </c:pt>
                <c:pt idx="1551">
                  <c:v>0</c:v>
                </c:pt>
                <c:pt idx="1552">
                  <c:v>4292.1500312299531</c:v>
                </c:pt>
                <c:pt idx="1553">
                  <c:v>0</c:v>
                </c:pt>
                <c:pt idx="1554">
                  <c:v>0</c:v>
                </c:pt>
                <c:pt idx="1555">
                  <c:v>0</c:v>
                </c:pt>
                <c:pt idx="1556">
                  <c:v>0</c:v>
                </c:pt>
                <c:pt idx="1557">
                  <c:v>0</c:v>
                </c:pt>
                <c:pt idx="1558">
                  <c:v>0</c:v>
                </c:pt>
                <c:pt idx="1559">
                  <c:v>4292.1500312299531</c:v>
                </c:pt>
                <c:pt idx="1560">
                  <c:v>0</c:v>
                </c:pt>
                <c:pt idx="1561">
                  <c:v>0</c:v>
                </c:pt>
                <c:pt idx="1562">
                  <c:v>0</c:v>
                </c:pt>
                <c:pt idx="1563">
                  <c:v>0</c:v>
                </c:pt>
                <c:pt idx="1564">
                  <c:v>0</c:v>
                </c:pt>
                <c:pt idx="1565">
                  <c:v>0</c:v>
                </c:pt>
                <c:pt idx="1566">
                  <c:v>0</c:v>
                </c:pt>
                <c:pt idx="1567">
                  <c:v>4292.1500312299531</c:v>
                </c:pt>
                <c:pt idx="1568">
                  <c:v>0</c:v>
                </c:pt>
                <c:pt idx="1569">
                  <c:v>0</c:v>
                </c:pt>
                <c:pt idx="1570">
                  <c:v>0</c:v>
                </c:pt>
                <c:pt idx="1571">
                  <c:v>0</c:v>
                </c:pt>
                <c:pt idx="1572">
                  <c:v>0</c:v>
                </c:pt>
                <c:pt idx="1573">
                  <c:v>0</c:v>
                </c:pt>
                <c:pt idx="1574">
                  <c:v>4292.1500312299531</c:v>
                </c:pt>
                <c:pt idx="1575">
                  <c:v>0</c:v>
                </c:pt>
                <c:pt idx="1576">
                  <c:v>0</c:v>
                </c:pt>
                <c:pt idx="1577">
                  <c:v>0</c:v>
                </c:pt>
                <c:pt idx="1578">
                  <c:v>0</c:v>
                </c:pt>
                <c:pt idx="1579">
                  <c:v>0</c:v>
                </c:pt>
                <c:pt idx="1580">
                  <c:v>0</c:v>
                </c:pt>
                <c:pt idx="1581">
                  <c:v>0</c:v>
                </c:pt>
                <c:pt idx="1582">
                  <c:v>4292.1500312299531</c:v>
                </c:pt>
                <c:pt idx="1583">
                  <c:v>0</c:v>
                </c:pt>
                <c:pt idx="1584">
                  <c:v>0</c:v>
                </c:pt>
                <c:pt idx="1585">
                  <c:v>0</c:v>
                </c:pt>
                <c:pt idx="1586">
                  <c:v>0</c:v>
                </c:pt>
                <c:pt idx="1587">
                  <c:v>0</c:v>
                </c:pt>
                <c:pt idx="1588">
                  <c:v>0</c:v>
                </c:pt>
                <c:pt idx="1589">
                  <c:v>4292.1500312299531</c:v>
                </c:pt>
                <c:pt idx="1590">
                  <c:v>0</c:v>
                </c:pt>
                <c:pt idx="1591">
                  <c:v>0</c:v>
                </c:pt>
                <c:pt idx="1592">
                  <c:v>0</c:v>
                </c:pt>
                <c:pt idx="1593">
                  <c:v>0</c:v>
                </c:pt>
                <c:pt idx="1594">
                  <c:v>0</c:v>
                </c:pt>
                <c:pt idx="1595">
                  <c:v>0</c:v>
                </c:pt>
                <c:pt idx="1596">
                  <c:v>0</c:v>
                </c:pt>
                <c:pt idx="1597">
                  <c:v>4292.1500312299531</c:v>
                </c:pt>
                <c:pt idx="1598">
                  <c:v>0</c:v>
                </c:pt>
                <c:pt idx="1599">
                  <c:v>0</c:v>
                </c:pt>
                <c:pt idx="1600">
                  <c:v>0</c:v>
                </c:pt>
                <c:pt idx="1601">
                  <c:v>0</c:v>
                </c:pt>
                <c:pt idx="1602">
                  <c:v>0</c:v>
                </c:pt>
                <c:pt idx="1603">
                  <c:v>0</c:v>
                </c:pt>
                <c:pt idx="1604">
                  <c:v>4292.1500312299531</c:v>
                </c:pt>
                <c:pt idx="1605">
                  <c:v>0</c:v>
                </c:pt>
                <c:pt idx="1606">
                  <c:v>0</c:v>
                </c:pt>
                <c:pt idx="1607">
                  <c:v>0</c:v>
                </c:pt>
                <c:pt idx="1608">
                  <c:v>0</c:v>
                </c:pt>
                <c:pt idx="1609">
                  <c:v>0</c:v>
                </c:pt>
                <c:pt idx="1610">
                  <c:v>0</c:v>
                </c:pt>
                <c:pt idx="1611">
                  <c:v>0</c:v>
                </c:pt>
                <c:pt idx="1612">
                  <c:v>4292.1500312299531</c:v>
                </c:pt>
                <c:pt idx="1613">
                  <c:v>0</c:v>
                </c:pt>
                <c:pt idx="1614">
                  <c:v>0</c:v>
                </c:pt>
                <c:pt idx="1615">
                  <c:v>0</c:v>
                </c:pt>
                <c:pt idx="1616">
                  <c:v>0</c:v>
                </c:pt>
                <c:pt idx="1617">
                  <c:v>0</c:v>
                </c:pt>
                <c:pt idx="1618">
                  <c:v>0</c:v>
                </c:pt>
                <c:pt idx="1619">
                  <c:v>4292.1500312299531</c:v>
                </c:pt>
                <c:pt idx="1620">
                  <c:v>0</c:v>
                </c:pt>
                <c:pt idx="1621">
                  <c:v>0</c:v>
                </c:pt>
                <c:pt idx="1622">
                  <c:v>0</c:v>
                </c:pt>
                <c:pt idx="1623">
                  <c:v>0</c:v>
                </c:pt>
                <c:pt idx="1624">
                  <c:v>0</c:v>
                </c:pt>
                <c:pt idx="1625">
                  <c:v>0</c:v>
                </c:pt>
                <c:pt idx="1626">
                  <c:v>4292.1500312299531</c:v>
                </c:pt>
                <c:pt idx="1627">
                  <c:v>0</c:v>
                </c:pt>
                <c:pt idx="1628">
                  <c:v>0</c:v>
                </c:pt>
                <c:pt idx="1629">
                  <c:v>0</c:v>
                </c:pt>
                <c:pt idx="1630">
                  <c:v>0</c:v>
                </c:pt>
                <c:pt idx="1631">
                  <c:v>0</c:v>
                </c:pt>
                <c:pt idx="1632">
                  <c:v>0</c:v>
                </c:pt>
                <c:pt idx="1633">
                  <c:v>4292.1500312299531</c:v>
                </c:pt>
                <c:pt idx="1634">
                  <c:v>0</c:v>
                </c:pt>
                <c:pt idx="1635">
                  <c:v>0</c:v>
                </c:pt>
                <c:pt idx="1636">
                  <c:v>0</c:v>
                </c:pt>
                <c:pt idx="1637">
                  <c:v>0</c:v>
                </c:pt>
                <c:pt idx="1638">
                  <c:v>4292.1500312299531</c:v>
                </c:pt>
                <c:pt idx="1639">
                  <c:v>0</c:v>
                </c:pt>
                <c:pt idx="1640">
                  <c:v>0</c:v>
                </c:pt>
                <c:pt idx="1641">
                  <c:v>0</c:v>
                </c:pt>
                <c:pt idx="1642">
                  <c:v>0</c:v>
                </c:pt>
                <c:pt idx="1643">
                  <c:v>4292.1500312299531</c:v>
                </c:pt>
                <c:pt idx="1644">
                  <c:v>0</c:v>
                </c:pt>
                <c:pt idx="1645">
                  <c:v>0</c:v>
                </c:pt>
                <c:pt idx="1646">
                  <c:v>0</c:v>
                </c:pt>
                <c:pt idx="1647">
                  <c:v>0</c:v>
                </c:pt>
                <c:pt idx="1648">
                  <c:v>4292.1500312299531</c:v>
                </c:pt>
                <c:pt idx="1649">
                  <c:v>0</c:v>
                </c:pt>
                <c:pt idx="1650">
                  <c:v>0</c:v>
                </c:pt>
                <c:pt idx="1651">
                  <c:v>0</c:v>
                </c:pt>
                <c:pt idx="1652">
                  <c:v>0</c:v>
                </c:pt>
                <c:pt idx="1653">
                  <c:v>4292.1500312299531</c:v>
                </c:pt>
                <c:pt idx="1654">
                  <c:v>0</c:v>
                </c:pt>
                <c:pt idx="1655">
                  <c:v>0</c:v>
                </c:pt>
                <c:pt idx="1656">
                  <c:v>0</c:v>
                </c:pt>
                <c:pt idx="1657">
                  <c:v>0</c:v>
                </c:pt>
                <c:pt idx="1658">
                  <c:v>4292.1500312299531</c:v>
                </c:pt>
                <c:pt idx="1659">
                  <c:v>0</c:v>
                </c:pt>
                <c:pt idx="1660">
                  <c:v>0</c:v>
                </c:pt>
                <c:pt idx="1661">
                  <c:v>0</c:v>
                </c:pt>
                <c:pt idx="1662">
                  <c:v>0</c:v>
                </c:pt>
                <c:pt idx="1663">
                  <c:v>4292.1500312299531</c:v>
                </c:pt>
                <c:pt idx="1664">
                  <c:v>0</c:v>
                </c:pt>
                <c:pt idx="1665">
                  <c:v>0</c:v>
                </c:pt>
                <c:pt idx="1666">
                  <c:v>0</c:v>
                </c:pt>
                <c:pt idx="1667">
                  <c:v>0</c:v>
                </c:pt>
                <c:pt idx="1668">
                  <c:v>4292.1500312299531</c:v>
                </c:pt>
                <c:pt idx="1669">
                  <c:v>0</c:v>
                </c:pt>
                <c:pt idx="1670">
                  <c:v>0</c:v>
                </c:pt>
                <c:pt idx="1671">
                  <c:v>0</c:v>
                </c:pt>
                <c:pt idx="1672">
                  <c:v>4292.1500312299531</c:v>
                </c:pt>
                <c:pt idx="1673">
                  <c:v>0</c:v>
                </c:pt>
                <c:pt idx="1674">
                  <c:v>0</c:v>
                </c:pt>
                <c:pt idx="1675">
                  <c:v>0</c:v>
                </c:pt>
                <c:pt idx="1676">
                  <c:v>0</c:v>
                </c:pt>
                <c:pt idx="1677">
                  <c:v>4292.1500312299531</c:v>
                </c:pt>
                <c:pt idx="1678">
                  <c:v>0</c:v>
                </c:pt>
                <c:pt idx="1679">
                  <c:v>0</c:v>
                </c:pt>
                <c:pt idx="1680">
                  <c:v>0</c:v>
                </c:pt>
                <c:pt idx="1681">
                  <c:v>0</c:v>
                </c:pt>
                <c:pt idx="1682">
                  <c:v>4292.1500312299531</c:v>
                </c:pt>
                <c:pt idx="1683">
                  <c:v>0</c:v>
                </c:pt>
                <c:pt idx="1684">
                  <c:v>0</c:v>
                </c:pt>
                <c:pt idx="1685">
                  <c:v>0</c:v>
                </c:pt>
                <c:pt idx="1686">
                  <c:v>0</c:v>
                </c:pt>
                <c:pt idx="1687">
                  <c:v>4292.1500312299531</c:v>
                </c:pt>
                <c:pt idx="1688">
                  <c:v>0</c:v>
                </c:pt>
                <c:pt idx="1689">
                  <c:v>0</c:v>
                </c:pt>
                <c:pt idx="1690">
                  <c:v>0</c:v>
                </c:pt>
                <c:pt idx="1691">
                  <c:v>0</c:v>
                </c:pt>
                <c:pt idx="1692">
                  <c:v>4292.1500312299531</c:v>
                </c:pt>
                <c:pt idx="1693">
                  <c:v>0</c:v>
                </c:pt>
                <c:pt idx="1694">
                  <c:v>0</c:v>
                </c:pt>
                <c:pt idx="1695">
                  <c:v>0</c:v>
                </c:pt>
                <c:pt idx="1696">
                  <c:v>0</c:v>
                </c:pt>
                <c:pt idx="1697">
                  <c:v>4292.1500312299531</c:v>
                </c:pt>
                <c:pt idx="1698">
                  <c:v>0</c:v>
                </c:pt>
                <c:pt idx="1699">
                  <c:v>0</c:v>
                </c:pt>
                <c:pt idx="1700">
                  <c:v>0</c:v>
                </c:pt>
                <c:pt idx="1701">
                  <c:v>0</c:v>
                </c:pt>
                <c:pt idx="1702">
                  <c:v>4292.1500312299531</c:v>
                </c:pt>
                <c:pt idx="1703">
                  <c:v>0</c:v>
                </c:pt>
                <c:pt idx="1704">
                  <c:v>0</c:v>
                </c:pt>
                <c:pt idx="1705">
                  <c:v>0</c:v>
                </c:pt>
                <c:pt idx="1706">
                  <c:v>0</c:v>
                </c:pt>
                <c:pt idx="1707">
                  <c:v>4292.1500312299531</c:v>
                </c:pt>
                <c:pt idx="1708">
                  <c:v>0</c:v>
                </c:pt>
                <c:pt idx="1709">
                  <c:v>0</c:v>
                </c:pt>
                <c:pt idx="1710">
                  <c:v>0</c:v>
                </c:pt>
                <c:pt idx="1711">
                  <c:v>4292.1500312299531</c:v>
                </c:pt>
                <c:pt idx="1712">
                  <c:v>0</c:v>
                </c:pt>
                <c:pt idx="1713">
                  <c:v>0</c:v>
                </c:pt>
                <c:pt idx="1714">
                  <c:v>0</c:v>
                </c:pt>
                <c:pt idx="1715">
                  <c:v>0</c:v>
                </c:pt>
                <c:pt idx="1716">
                  <c:v>4292.1500312299531</c:v>
                </c:pt>
                <c:pt idx="1717">
                  <c:v>0</c:v>
                </c:pt>
                <c:pt idx="1718">
                  <c:v>0</c:v>
                </c:pt>
                <c:pt idx="1719">
                  <c:v>0</c:v>
                </c:pt>
                <c:pt idx="1720">
                  <c:v>0</c:v>
                </c:pt>
                <c:pt idx="1721">
                  <c:v>4292.1500312299531</c:v>
                </c:pt>
                <c:pt idx="1722">
                  <c:v>0</c:v>
                </c:pt>
                <c:pt idx="1723">
                  <c:v>0</c:v>
                </c:pt>
                <c:pt idx="1724">
                  <c:v>0</c:v>
                </c:pt>
                <c:pt idx="1725">
                  <c:v>0</c:v>
                </c:pt>
                <c:pt idx="1726">
                  <c:v>4292.1500312299531</c:v>
                </c:pt>
                <c:pt idx="1727">
                  <c:v>0</c:v>
                </c:pt>
                <c:pt idx="1728">
                  <c:v>0</c:v>
                </c:pt>
                <c:pt idx="1729">
                  <c:v>0</c:v>
                </c:pt>
                <c:pt idx="1730">
                  <c:v>0</c:v>
                </c:pt>
                <c:pt idx="1731">
                  <c:v>0</c:v>
                </c:pt>
                <c:pt idx="1732">
                  <c:v>4292.1500312299531</c:v>
                </c:pt>
                <c:pt idx="1733">
                  <c:v>0</c:v>
                </c:pt>
                <c:pt idx="1734">
                  <c:v>0</c:v>
                </c:pt>
                <c:pt idx="1735">
                  <c:v>0</c:v>
                </c:pt>
                <c:pt idx="1736">
                  <c:v>0</c:v>
                </c:pt>
                <c:pt idx="1737">
                  <c:v>0</c:v>
                </c:pt>
                <c:pt idx="1738">
                  <c:v>0</c:v>
                </c:pt>
                <c:pt idx="1739">
                  <c:v>4292.1500312299531</c:v>
                </c:pt>
                <c:pt idx="1740">
                  <c:v>0</c:v>
                </c:pt>
                <c:pt idx="1741">
                  <c:v>0</c:v>
                </c:pt>
                <c:pt idx="1742">
                  <c:v>0</c:v>
                </c:pt>
                <c:pt idx="1743">
                  <c:v>0</c:v>
                </c:pt>
                <c:pt idx="1744">
                  <c:v>0</c:v>
                </c:pt>
                <c:pt idx="1745">
                  <c:v>0</c:v>
                </c:pt>
                <c:pt idx="1746">
                  <c:v>4292.1500312299531</c:v>
                </c:pt>
                <c:pt idx="1747">
                  <c:v>0</c:v>
                </c:pt>
                <c:pt idx="1748">
                  <c:v>0</c:v>
                </c:pt>
                <c:pt idx="1749">
                  <c:v>0</c:v>
                </c:pt>
                <c:pt idx="1750">
                  <c:v>0</c:v>
                </c:pt>
                <c:pt idx="1751">
                  <c:v>0</c:v>
                </c:pt>
                <c:pt idx="1752">
                  <c:v>0</c:v>
                </c:pt>
                <c:pt idx="1753">
                  <c:v>0</c:v>
                </c:pt>
                <c:pt idx="1754">
                  <c:v>4292.1500312299531</c:v>
                </c:pt>
                <c:pt idx="1755">
                  <c:v>0</c:v>
                </c:pt>
                <c:pt idx="1756">
                  <c:v>0</c:v>
                </c:pt>
                <c:pt idx="1757">
                  <c:v>0</c:v>
                </c:pt>
                <c:pt idx="1758">
                  <c:v>0</c:v>
                </c:pt>
                <c:pt idx="1759">
                  <c:v>0</c:v>
                </c:pt>
                <c:pt idx="1760">
                  <c:v>0</c:v>
                </c:pt>
                <c:pt idx="1761">
                  <c:v>0</c:v>
                </c:pt>
                <c:pt idx="1762">
                  <c:v>4292.1500312299531</c:v>
                </c:pt>
                <c:pt idx="1763">
                  <c:v>0</c:v>
                </c:pt>
                <c:pt idx="1764">
                  <c:v>0</c:v>
                </c:pt>
                <c:pt idx="1765">
                  <c:v>0</c:v>
                </c:pt>
                <c:pt idx="1766">
                  <c:v>0</c:v>
                </c:pt>
                <c:pt idx="1767">
                  <c:v>0</c:v>
                </c:pt>
                <c:pt idx="1768">
                  <c:v>0</c:v>
                </c:pt>
                <c:pt idx="1769">
                  <c:v>4292.1500312299531</c:v>
                </c:pt>
                <c:pt idx="1770">
                  <c:v>0</c:v>
                </c:pt>
                <c:pt idx="1771">
                  <c:v>0</c:v>
                </c:pt>
                <c:pt idx="1772">
                  <c:v>0</c:v>
                </c:pt>
                <c:pt idx="1773">
                  <c:v>0</c:v>
                </c:pt>
                <c:pt idx="1774">
                  <c:v>0</c:v>
                </c:pt>
                <c:pt idx="1775">
                  <c:v>0</c:v>
                </c:pt>
                <c:pt idx="1776">
                  <c:v>0</c:v>
                </c:pt>
                <c:pt idx="1777">
                  <c:v>4292.1500312299531</c:v>
                </c:pt>
                <c:pt idx="1778">
                  <c:v>0</c:v>
                </c:pt>
                <c:pt idx="1779">
                  <c:v>0</c:v>
                </c:pt>
                <c:pt idx="1780">
                  <c:v>0</c:v>
                </c:pt>
                <c:pt idx="1781">
                  <c:v>0</c:v>
                </c:pt>
                <c:pt idx="1782">
                  <c:v>0</c:v>
                </c:pt>
                <c:pt idx="1783">
                  <c:v>0</c:v>
                </c:pt>
                <c:pt idx="1784">
                  <c:v>4292.1500312299531</c:v>
                </c:pt>
                <c:pt idx="1785">
                  <c:v>0</c:v>
                </c:pt>
                <c:pt idx="1786">
                  <c:v>0</c:v>
                </c:pt>
                <c:pt idx="1787">
                  <c:v>0</c:v>
                </c:pt>
                <c:pt idx="1788">
                  <c:v>0</c:v>
                </c:pt>
                <c:pt idx="1789">
                  <c:v>0</c:v>
                </c:pt>
                <c:pt idx="1790">
                  <c:v>0</c:v>
                </c:pt>
                <c:pt idx="1791">
                  <c:v>0</c:v>
                </c:pt>
                <c:pt idx="1792">
                  <c:v>4292.1500312299531</c:v>
                </c:pt>
                <c:pt idx="1793">
                  <c:v>0</c:v>
                </c:pt>
                <c:pt idx="1794">
                  <c:v>0</c:v>
                </c:pt>
                <c:pt idx="1795">
                  <c:v>0</c:v>
                </c:pt>
                <c:pt idx="1796">
                  <c:v>0</c:v>
                </c:pt>
                <c:pt idx="1797">
                  <c:v>0</c:v>
                </c:pt>
                <c:pt idx="1798">
                  <c:v>0</c:v>
                </c:pt>
                <c:pt idx="1799">
                  <c:v>4292.1500312299531</c:v>
                </c:pt>
                <c:pt idx="1800">
                  <c:v>0</c:v>
                </c:pt>
                <c:pt idx="1801">
                  <c:v>0</c:v>
                </c:pt>
                <c:pt idx="1802">
                  <c:v>0</c:v>
                </c:pt>
                <c:pt idx="1803">
                  <c:v>0</c:v>
                </c:pt>
                <c:pt idx="1804">
                  <c:v>0</c:v>
                </c:pt>
                <c:pt idx="1805">
                  <c:v>0</c:v>
                </c:pt>
                <c:pt idx="1806">
                  <c:v>0</c:v>
                </c:pt>
                <c:pt idx="1807">
                  <c:v>4292.1500312299531</c:v>
                </c:pt>
                <c:pt idx="1808">
                  <c:v>0</c:v>
                </c:pt>
                <c:pt idx="1809">
                  <c:v>0</c:v>
                </c:pt>
                <c:pt idx="1810">
                  <c:v>0</c:v>
                </c:pt>
                <c:pt idx="1811">
                  <c:v>0</c:v>
                </c:pt>
                <c:pt idx="1812">
                  <c:v>0</c:v>
                </c:pt>
                <c:pt idx="1813">
                  <c:v>0</c:v>
                </c:pt>
                <c:pt idx="1814">
                  <c:v>4292.1500312299531</c:v>
                </c:pt>
                <c:pt idx="1815">
                  <c:v>0</c:v>
                </c:pt>
                <c:pt idx="1816">
                  <c:v>0</c:v>
                </c:pt>
                <c:pt idx="1817">
                  <c:v>0</c:v>
                </c:pt>
                <c:pt idx="1818">
                  <c:v>0</c:v>
                </c:pt>
                <c:pt idx="1819">
                  <c:v>0</c:v>
                </c:pt>
                <c:pt idx="1820">
                  <c:v>0</c:v>
                </c:pt>
                <c:pt idx="1821">
                  <c:v>0</c:v>
                </c:pt>
                <c:pt idx="1822">
                  <c:v>4292.1500312299531</c:v>
                </c:pt>
                <c:pt idx="1823">
                  <c:v>0</c:v>
                </c:pt>
                <c:pt idx="1824">
                  <c:v>0</c:v>
                </c:pt>
                <c:pt idx="1825">
                  <c:v>0</c:v>
                </c:pt>
                <c:pt idx="1826">
                  <c:v>0</c:v>
                </c:pt>
              </c:numCache>
            </c:numRef>
          </c:val>
          <c:smooth val="0"/>
          <c:extLst>
            <c:ext xmlns:c16="http://schemas.microsoft.com/office/drawing/2014/chart" uri="{C3380CC4-5D6E-409C-BE32-E72D297353CC}">
              <c16:uniqueId val="{00000000-4FCE-4182-B007-143F09A6EAFF}"/>
            </c:ext>
          </c:extLst>
        </c:ser>
        <c:dLbls>
          <c:showLegendKey val="0"/>
          <c:showVal val="0"/>
          <c:showCatName val="0"/>
          <c:showSerName val="0"/>
          <c:showPercent val="0"/>
          <c:showBubbleSize val="0"/>
        </c:dLbls>
        <c:smooth val="0"/>
        <c:axId val="424555776"/>
        <c:axId val="424553696"/>
      </c:lineChart>
      <c:dateAx>
        <c:axId val="42455577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3696"/>
        <c:crosses val="autoZero"/>
        <c:auto val="1"/>
        <c:lblOffset val="100"/>
        <c:baseTimeUnit val="days"/>
      </c:dateAx>
      <c:valAx>
        <c:axId val="424553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Counterfactual'!$K$1</c:f>
              <c:strCache>
                <c:ptCount val="1"/>
                <c:pt idx="0">
                  <c:v> Holding Cost </c:v>
                </c:pt>
              </c:strCache>
            </c:strRef>
          </c:tx>
          <c:spPr>
            <a:ln w="28575" cap="rnd">
              <a:solidFill>
                <a:schemeClr val="accent1"/>
              </a:solidFill>
              <a:round/>
            </a:ln>
            <a:effectLst/>
          </c:spPr>
          <c:marker>
            <c:symbol val="none"/>
          </c:marker>
          <c:cat>
            <c:numRef>
              <c:f>'Fashring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Counterfactual'!$K$3:$K$1829</c:f>
              <c:numCache>
                <c:formatCode>_("$"* #,##0.00_);_("$"* \(#,##0.00\);_("$"* "-"??_);_(@_)</c:formatCode>
                <c:ptCount val="1827"/>
                <c:pt idx="0">
                  <c:v>838.5625</c:v>
                </c:pt>
                <c:pt idx="1">
                  <c:v>801.375</c:v>
                </c:pt>
                <c:pt idx="2">
                  <c:v>767.375</c:v>
                </c:pt>
                <c:pt idx="3">
                  <c:v>734.3125</c:v>
                </c:pt>
                <c:pt idx="4">
                  <c:v>700</c:v>
                </c:pt>
                <c:pt idx="5">
                  <c:v>668.0625</c:v>
                </c:pt>
                <c:pt idx="6">
                  <c:v>631.5625</c:v>
                </c:pt>
                <c:pt idx="7">
                  <c:v>593.3125</c:v>
                </c:pt>
                <c:pt idx="8">
                  <c:v>557.3125</c:v>
                </c:pt>
                <c:pt idx="9">
                  <c:v>520.75</c:v>
                </c:pt>
                <c:pt idx="10">
                  <c:v>486.4375</c:v>
                </c:pt>
                <c:pt idx="11">
                  <c:v>453.375</c:v>
                </c:pt>
                <c:pt idx="12">
                  <c:v>413</c:v>
                </c:pt>
                <c:pt idx="13">
                  <c:v>380.0625</c:v>
                </c:pt>
                <c:pt idx="14">
                  <c:v>342.875</c:v>
                </c:pt>
                <c:pt idx="15">
                  <c:v>306.4375</c:v>
                </c:pt>
                <c:pt idx="16">
                  <c:v>267.25</c:v>
                </c:pt>
                <c:pt idx="17">
                  <c:v>229.75</c:v>
                </c:pt>
                <c:pt idx="18">
                  <c:v>193.25</c:v>
                </c:pt>
                <c:pt idx="19">
                  <c:v>154.6875</c:v>
                </c:pt>
                <c:pt idx="20">
                  <c:v>115.9375</c:v>
                </c:pt>
                <c:pt idx="21">
                  <c:v>79.375</c:v>
                </c:pt>
                <c:pt idx="22">
                  <c:v>312.82187695187207</c:v>
                </c:pt>
                <c:pt idx="23">
                  <c:v>275.32187695187207</c:v>
                </c:pt>
                <c:pt idx="24">
                  <c:v>238.19687695187207</c:v>
                </c:pt>
                <c:pt idx="25">
                  <c:v>199.82187695187207</c:v>
                </c:pt>
                <c:pt idx="26">
                  <c:v>166.19687695187207</c:v>
                </c:pt>
                <c:pt idx="27">
                  <c:v>125.50937695187207</c:v>
                </c:pt>
                <c:pt idx="28">
                  <c:v>89.634376951872071</c:v>
                </c:pt>
                <c:pt idx="29">
                  <c:v>51.634376951872071</c:v>
                </c:pt>
                <c:pt idx="30">
                  <c:v>281.45625390374414</c:v>
                </c:pt>
                <c:pt idx="31">
                  <c:v>247.95625390374414</c:v>
                </c:pt>
                <c:pt idx="32">
                  <c:v>209.26875390374414</c:v>
                </c:pt>
                <c:pt idx="33">
                  <c:v>168.33125390374414</c:v>
                </c:pt>
                <c:pt idx="34">
                  <c:v>131.51875390374414</c:v>
                </c:pt>
                <c:pt idx="35">
                  <c:v>97.768753903744141</c:v>
                </c:pt>
                <c:pt idx="36">
                  <c:v>60.331253903744141</c:v>
                </c:pt>
                <c:pt idx="37">
                  <c:v>290.52813085561621</c:v>
                </c:pt>
                <c:pt idx="38">
                  <c:v>253.40313085561621</c:v>
                </c:pt>
                <c:pt idx="39">
                  <c:v>221.46563085561621</c:v>
                </c:pt>
                <c:pt idx="40">
                  <c:v>186.59063085561621</c:v>
                </c:pt>
                <c:pt idx="41">
                  <c:v>148.77813085561621</c:v>
                </c:pt>
                <c:pt idx="42">
                  <c:v>112.90313085561621</c:v>
                </c:pt>
                <c:pt idx="43">
                  <c:v>73.090630855616212</c:v>
                </c:pt>
                <c:pt idx="44">
                  <c:v>303.41250780748828</c:v>
                </c:pt>
                <c:pt idx="45">
                  <c:v>264.22500780748828</c:v>
                </c:pt>
                <c:pt idx="46">
                  <c:v>228.16250780748828</c:v>
                </c:pt>
                <c:pt idx="47">
                  <c:v>191.78750780748828</c:v>
                </c:pt>
                <c:pt idx="48">
                  <c:v>158.28750780748828</c:v>
                </c:pt>
                <c:pt idx="49">
                  <c:v>124.28750780748828</c:v>
                </c:pt>
                <c:pt idx="50">
                  <c:v>92.912507807488282</c:v>
                </c:pt>
                <c:pt idx="51">
                  <c:v>52.725007807488282</c:v>
                </c:pt>
                <c:pt idx="52">
                  <c:v>282.73438475936035</c:v>
                </c:pt>
                <c:pt idx="53">
                  <c:v>249.10938475936035</c:v>
                </c:pt>
                <c:pt idx="54">
                  <c:v>211.42188475936035</c:v>
                </c:pt>
                <c:pt idx="55">
                  <c:v>174.23438475936035</c:v>
                </c:pt>
                <c:pt idx="56">
                  <c:v>139.42188475936035</c:v>
                </c:pt>
                <c:pt idx="57">
                  <c:v>104.98438475936035</c:v>
                </c:pt>
                <c:pt idx="58">
                  <c:v>70.359384759360353</c:v>
                </c:pt>
                <c:pt idx="59">
                  <c:v>304.24376171123242</c:v>
                </c:pt>
                <c:pt idx="60">
                  <c:v>266.43126171123242</c:v>
                </c:pt>
                <c:pt idx="61">
                  <c:v>228.61876171123242</c:v>
                </c:pt>
                <c:pt idx="62">
                  <c:v>191.11876171123242</c:v>
                </c:pt>
                <c:pt idx="63">
                  <c:v>156.61876171123242</c:v>
                </c:pt>
                <c:pt idx="64">
                  <c:v>119.24376171123242</c:v>
                </c:pt>
                <c:pt idx="65">
                  <c:v>81.806261711232423</c:v>
                </c:pt>
                <c:pt idx="66">
                  <c:v>48.181261711232423</c:v>
                </c:pt>
                <c:pt idx="67">
                  <c:v>281.31563866310449</c:v>
                </c:pt>
                <c:pt idx="68">
                  <c:v>248.75313866310449</c:v>
                </c:pt>
                <c:pt idx="69">
                  <c:v>212.00313866310449</c:v>
                </c:pt>
                <c:pt idx="70">
                  <c:v>176.56563866310449</c:v>
                </c:pt>
                <c:pt idx="71">
                  <c:v>142.87813866310449</c:v>
                </c:pt>
                <c:pt idx="72">
                  <c:v>105.37813866310449</c:v>
                </c:pt>
                <c:pt idx="73">
                  <c:v>70.190638663104494</c:v>
                </c:pt>
                <c:pt idx="74">
                  <c:v>298.32501561497656</c:v>
                </c:pt>
                <c:pt idx="75">
                  <c:v>260.76251561497656</c:v>
                </c:pt>
                <c:pt idx="76">
                  <c:v>226.88751561497656</c:v>
                </c:pt>
                <c:pt idx="77">
                  <c:v>190.26251561497656</c:v>
                </c:pt>
                <c:pt idx="78">
                  <c:v>153.82501561497656</c:v>
                </c:pt>
                <c:pt idx="79">
                  <c:v>116.95001561497656</c:v>
                </c:pt>
                <c:pt idx="80">
                  <c:v>81.950015614976564</c:v>
                </c:pt>
                <c:pt idx="81">
                  <c:v>45.012515614976564</c:v>
                </c:pt>
                <c:pt idx="82">
                  <c:v>280.02189256684863</c:v>
                </c:pt>
                <c:pt idx="83">
                  <c:v>241.39689256684863</c:v>
                </c:pt>
                <c:pt idx="84">
                  <c:v>206.39689256684863</c:v>
                </c:pt>
                <c:pt idx="85">
                  <c:v>170.95939256684863</c:v>
                </c:pt>
                <c:pt idx="86">
                  <c:v>131.83439256684863</c:v>
                </c:pt>
                <c:pt idx="87">
                  <c:v>96.834392566848635</c:v>
                </c:pt>
                <c:pt idx="88">
                  <c:v>61.271892566848635</c:v>
                </c:pt>
                <c:pt idx="89">
                  <c:v>291.84376951872071</c:v>
                </c:pt>
                <c:pt idx="90">
                  <c:v>256.78126951872071</c:v>
                </c:pt>
                <c:pt idx="91">
                  <c:v>221.65626951872071</c:v>
                </c:pt>
                <c:pt idx="92">
                  <c:v>190.46876951872071</c:v>
                </c:pt>
                <c:pt idx="93">
                  <c:v>153.40626951872071</c:v>
                </c:pt>
                <c:pt idx="94">
                  <c:v>118.21876951872071</c:v>
                </c:pt>
                <c:pt idx="95">
                  <c:v>80.593769518720705</c:v>
                </c:pt>
                <c:pt idx="96">
                  <c:v>41.093769518720705</c:v>
                </c:pt>
                <c:pt idx="97">
                  <c:v>267.97814647059278</c:v>
                </c:pt>
                <c:pt idx="98">
                  <c:v>229.85314647059278</c:v>
                </c:pt>
                <c:pt idx="99">
                  <c:v>195.41564647059278</c:v>
                </c:pt>
                <c:pt idx="100">
                  <c:v>163.29064647059278</c:v>
                </c:pt>
                <c:pt idx="101">
                  <c:v>131.72814647059278</c:v>
                </c:pt>
                <c:pt idx="102">
                  <c:v>89.103146470592776</c:v>
                </c:pt>
                <c:pt idx="103">
                  <c:v>59.040646470592776</c:v>
                </c:pt>
                <c:pt idx="104">
                  <c:v>291.98752342246485</c:v>
                </c:pt>
                <c:pt idx="105">
                  <c:v>253.67502342246485</c:v>
                </c:pt>
                <c:pt idx="106">
                  <c:v>216.67502342246485</c:v>
                </c:pt>
                <c:pt idx="107">
                  <c:v>182.86252342246485</c:v>
                </c:pt>
                <c:pt idx="108">
                  <c:v>145.73752342246485</c:v>
                </c:pt>
                <c:pt idx="109">
                  <c:v>106.67502342246485</c:v>
                </c:pt>
                <c:pt idx="110">
                  <c:v>69.050023422464847</c:v>
                </c:pt>
                <c:pt idx="111">
                  <c:v>303.74690037433692</c:v>
                </c:pt>
                <c:pt idx="112">
                  <c:v>269.62190037433692</c:v>
                </c:pt>
                <c:pt idx="113">
                  <c:v>232.87190037433692</c:v>
                </c:pt>
                <c:pt idx="114">
                  <c:v>195.43440037433692</c:v>
                </c:pt>
                <c:pt idx="115">
                  <c:v>161.68440037433692</c:v>
                </c:pt>
                <c:pt idx="116">
                  <c:v>128.68440037433692</c:v>
                </c:pt>
                <c:pt idx="117">
                  <c:v>95.621900374336917</c:v>
                </c:pt>
                <c:pt idx="118">
                  <c:v>59.121900374336917</c:v>
                </c:pt>
                <c:pt idx="119">
                  <c:v>288.75627732620899</c:v>
                </c:pt>
                <c:pt idx="120">
                  <c:v>252.94377732620899</c:v>
                </c:pt>
                <c:pt idx="121">
                  <c:v>218.81877732620899</c:v>
                </c:pt>
                <c:pt idx="122">
                  <c:v>178.38127732620899</c:v>
                </c:pt>
                <c:pt idx="123">
                  <c:v>146.75627732620899</c:v>
                </c:pt>
                <c:pt idx="124">
                  <c:v>111.69377732620899</c:v>
                </c:pt>
                <c:pt idx="125">
                  <c:v>76.943777326208988</c:v>
                </c:pt>
                <c:pt idx="126">
                  <c:v>308.89065427808106</c:v>
                </c:pt>
                <c:pt idx="127">
                  <c:v>271.01565427808106</c:v>
                </c:pt>
                <c:pt idx="128">
                  <c:v>237.64065427808106</c:v>
                </c:pt>
                <c:pt idx="129">
                  <c:v>201.64065427808106</c:v>
                </c:pt>
                <c:pt idx="130">
                  <c:v>167.07815427808106</c:v>
                </c:pt>
                <c:pt idx="131">
                  <c:v>132.51565427808106</c:v>
                </c:pt>
                <c:pt idx="132">
                  <c:v>93.140654278081058</c:v>
                </c:pt>
                <c:pt idx="133">
                  <c:v>53.953154278081058</c:v>
                </c:pt>
                <c:pt idx="134">
                  <c:v>284.40003122995313</c:v>
                </c:pt>
                <c:pt idx="135">
                  <c:v>250.52503122995313</c:v>
                </c:pt>
                <c:pt idx="136">
                  <c:v>207.33753122995313</c:v>
                </c:pt>
                <c:pt idx="137">
                  <c:v>179.65003122995313</c:v>
                </c:pt>
                <c:pt idx="138">
                  <c:v>145.96253122995313</c:v>
                </c:pt>
                <c:pt idx="139">
                  <c:v>111.96253122995313</c:v>
                </c:pt>
                <c:pt idx="140">
                  <c:v>77.900031229953129</c:v>
                </c:pt>
                <c:pt idx="141">
                  <c:v>308.0344081818252</c:v>
                </c:pt>
                <c:pt idx="142">
                  <c:v>272.7219081818252</c:v>
                </c:pt>
                <c:pt idx="143">
                  <c:v>233.1594081818252</c:v>
                </c:pt>
                <c:pt idx="144">
                  <c:v>195.8469081818252</c:v>
                </c:pt>
                <c:pt idx="145">
                  <c:v>162.2219081818252</c:v>
                </c:pt>
                <c:pt idx="146">
                  <c:v>126.1594081818252</c:v>
                </c:pt>
                <c:pt idx="147">
                  <c:v>85.784408181825199</c:v>
                </c:pt>
                <c:pt idx="148">
                  <c:v>52.471908181825199</c:v>
                </c:pt>
                <c:pt idx="149">
                  <c:v>287.16878513369727</c:v>
                </c:pt>
                <c:pt idx="150">
                  <c:v>254.60628513369727</c:v>
                </c:pt>
                <c:pt idx="151">
                  <c:v>216.85628513369727</c:v>
                </c:pt>
                <c:pt idx="152">
                  <c:v>183.35628513369727</c:v>
                </c:pt>
                <c:pt idx="153">
                  <c:v>149.60628513369727</c:v>
                </c:pt>
                <c:pt idx="154">
                  <c:v>111.41878513369727</c:v>
                </c:pt>
                <c:pt idx="155">
                  <c:v>75.41878513369727</c:v>
                </c:pt>
                <c:pt idx="156">
                  <c:v>308.55316208556934</c:v>
                </c:pt>
                <c:pt idx="157">
                  <c:v>271.86566208556934</c:v>
                </c:pt>
                <c:pt idx="158">
                  <c:v>240.42816208556934</c:v>
                </c:pt>
                <c:pt idx="159">
                  <c:v>204.74066208556934</c:v>
                </c:pt>
                <c:pt idx="160">
                  <c:v>170.30316208556934</c:v>
                </c:pt>
                <c:pt idx="161">
                  <c:v>133.11566208556934</c:v>
                </c:pt>
                <c:pt idx="162">
                  <c:v>99.11566208556934</c:v>
                </c:pt>
                <c:pt idx="163">
                  <c:v>62.86566208556934</c:v>
                </c:pt>
                <c:pt idx="164">
                  <c:v>294.81253903744141</c:v>
                </c:pt>
                <c:pt idx="165">
                  <c:v>263.25003903744141</c:v>
                </c:pt>
                <c:pt idx="166">
                  <c:v>229.43753903744141</c:v>
                </c:pt>
                <c:pt idx="167">
                  <c:v>191.12503903744141</c:v>
                </c:pt>
                <c:pt idx="168">
                  <c:v>156.68753903744141</c:v>
                </c:pt>
                <c:pt idx="169">
                  <c:v>123.75003903744141</c:v>
                </c:pt>
                <c:pt idx="170">
                  <c:v>70.625039037441411</c:v>
                </c:pt>
                <c:pt idx="171">
                  <c:v>352.0933229316301</c:v>
                </c:pt>
                <c:pt idx="172">
                  <c:v>297.4058229316301</c:v>
                </c:pt>
                <c:pt idx="173">
                  <c:v>242.4058229316301</c:v>
                </c:pt>
                <c:pt idx="174">
                  <c:v>185.5308229316301</c:v>
                </c:pt>
                <c:pt idx="175">
                  <c:v>131.9683229316301</c:v>
                </c:pt>
                <c:pt idx="176">
                  <c:v>77.030822931630098</c:v>
                </c:pt>
                <c:pt idx="177">
                  <c:v>350.56160682581879</c:v>
                </c:pt>
                <c:pt idx="178">
                  <c:v>296.62410682581879</c:v>
                </c:pt>
                <c:pt idx="179">
                  <c:v>245.74910682581879</c:v>
                </c:pt>
                <c:pt idx="180">
                  <c:v>190.37410682581879</c:v>
                </c:pt>
                <c:pt idx="181">
                  <c:v>136.62410682581879</c:v>
                </c:pt>
                <c:pt idx="182">
                  <c:v>79.436606825818785</c:v>
                </c:pt>
                <c:pt idx="183">
                  <c:v>354.46739072000747</c:v>
                </c:pt>
                <c:pt idx="184">
                  <c:v>299.96739072000747</c:v>
                </c:pt>
                <c:pt idx="185">
                  <c:v>244.02989072000747</c:v>
                </c:pt>
                <c:pt idx="186">
                  <c:v>186.65489072000747</c:v>
                </c:pt>
                <c:pt idx="187">
                  <c:v>128.09239072000747</c:v>
                </c:pt>
                <c:pt idx="188">
                  <c:v>72.654890720007472</c:v>
                </c:pt>
                <c:pt idx="189">
                  <c:v>348.49817461419616</c:v>
                </c:pt>
                <c:pt idx="190">
                  <c:v>295.18567461419616</c:v>
                </c:pt>
                <c:pt idx="191">
                  <c:v>238.93567461419616</c:v>
                </c:pt>
                <c:pt idx="192">
                  <c:v>182.56067461419616</c:v>
                </c:pt>
                <c:pt idx="193">
                  <c:v>129.12317461419616</c:v>
                </c:pt>
                <c:pt idx="194">
                  <c:v>73.685674614196159</c:v>
                </c:pt>
                <c:pt idx="195">
                  <c:v>351.59145850838485</c:v>
                </c:pt>
                <c:pt idx="196">
                  <c:v>297.65395850838485</c:v>
                </c:pt>
                <c:pt idx="197">
                  <c:v>244.34145850838485</c:v>
                </c:pt>
                <c:pt idx="198">
                  <c:v>193.59145850838485</c:v>
                </c:pt>
                <c:pt idx="199">
                  <c:v>137.40395850838485</c:v>
                </c:pt>
                <c:pt idx="200">
                  <c:v>82.466458508384846</c:v>
                </c:pt>
                <c:pt idx="201">
                  <c:v>361.18474240257353</c:v>
                </c:pt>
                <c:pt idx="202">
                  <c:v>305.55974240257353</c:v>
                </c:pt>
                <c:pt idx="203">
                  <c:v>250.43474240257353</c:v>
                </c:pt>
                <c:pt idx="204">
                  <c:v>197.24724240257353</c:v>
                </c:pt>
                <c:pt idx="205">
                  <c:v>136.43474240257353</c:v>
                </c:pt>
                <c:pt idx="206">
                  <c:v>80.372242402573534</c:v>
                </c:pt>
                <c:pt idx="207">
                  <c:v>352.84052629676222</c:v>
                </c:pt>
                <c:pt idx="208">
                  <c:v>297.77802629676222</c:v>
                </c:pt>
                <c:pt idx="209">
                  <c:v>242.09052629676222</c:v>
                </c:pt>
                <c:pt idx="210">
                  <c:v>187.84052629676222</c:v>
                </c:pt>
                <c:pt idx="211">
                  <c:v>132.96552629676222</c:v>
                </c:pt>
                <c:pt idx="212">
                  <c:v>78.590526296762221</c:v>
                </c:pt>
                <c:pt idx="213">
                  <c:v>356.55881019095091</c:v>
                </c:pt>
                <c:pt idx="214">
                  <c:v>302.12131019095091</c:v>
                </c:pt>
                <c:pt idx="215">
                  <c:v>248.74631019095091</c:v>
                </c:pt>
                <c:pt idx="216">
                  <c:v>193.62131019095091</c:v>
                </c:pt>
                <c:pt idx="217">
                  <c:v>138.37131019095091</c:v>
                </c:pt>
                <c:pt idx="218">
                  <c:v>81.933810190950908</c:v>
                </c:pt>
                <c:pt idx="219">
                  <c:v>358.15209408513959</c:v>
                </c:pt>
                <c:pt idx="220">
                  <c:v>302.46459408513959</c:v>
                </c:pt>
                <c:pt idx="221">
                  <c:v>245.33959408513959</c:v>
                </c:pt>
                <c:pt idx="222">
                  <c:v>188.21459408513959</c:v>
                </c:pt>
                <c:pt idx="223">
                  <c:v>130.96459408513959</c:v>
                </c:pt>
                <c:pt idx="224">
                  <c:v>76.339594085139595</c:v>
                </c:pt>
                <c:pt idx="225">
                  <c:v>352.55787797932828</c:v>
                </c:pt>
                <c:pt idx="226">
                  <c:v>298.37037797932828</c:v>
                </c:pt>
                <c:pt idx="227">
                  <c:v>243.62037797932828</c:v>
                </c:pt>
                <c:pt idx="228">
                  <c:v>189.55787797932828</c:v>
                </c:pt>
                <c:pt idx="229">
                  <c:v>139.74537797932828</c:v>
                </c:pt>
                <c:pt idx="230">
                  <c:v>84.557877979328282</c:v>
                </c:pt>
                <c:pt idx="231">
                  <c:v>363.83866187351697</c:v>
                </c:pt>
                <c:pt idx="232">
                  <c:v>310.46366187351697</c:v>
                </c:pt>
                <c:pt idx="233">
                  <c:v>259.33866187351697</c:v>
                </c:pt>
                <c:pt idx="234">
                  <c:v>203.65116187351697</c:v>
                </c:pt>
                <c:pt idx="235">
                  <c:v>150.27616187351697</c:v>
                </c:pt>
                <c:pt idx="236">
                  <c:v>94.963661873516969</c:v>
                </c:pt>
                <c:pt idx="237">
                  <c:v>370.36944576770566</c:v>
                </c:pt>
                <c:pt idx="238">
                  <c:v>313.74444576770566</c:v>
                </c:pt>
                <c:pt idx="239">
                  <c:v>257.86944576770566</c:v>
                </c:pt>
                <c:pt idx="240">
                  <c:v>203.86944576770566</c:v>
                </c:pt>
                <c:pt idx="241">
                  <c:v>149.86944576770566</c:v>
                </c:pt>
                <c:pt idx="242">
                  <c:v>96.869445767705656</c:v>
                </c:pt>
                <c:pt idx="243">
                  <c:v>373.96272966189434</c:v>
                </c:pt>
                <c:pt idx="244">
                  <c:v>317.71272966189434</c:v>
                </c:pt>
                <c:pt idx="245">
                  <c:v>267.77522966189434</c:v>
                </c:pt>
                <c:pt idx="246">
                  <c:v>210.58772966189434</c:v>
                </c:pt>
                <c:pt idx="247">
                  <c:v>156.21272966189434</c:v>
                </c:pt>
                <c:pt idx="248">
                  <c:v>100.15022966189434</c:v>
                </c:pt>
                <c:pt idx="249">
                  <c:v>371.93101355608303</c:v>
                </c:pt>
                <c:pt idx="250">
                  <c:v>317.24351355608303</c:v>
                </c:pt>
                <c:pt idx="251">
                  <c:v>264.05601355608303</c:v>
                </c:pt>
                <c:pt idx="252">
                  <c:v>210.36851355608303</c:v>
                </c:pt>
                <c:pt idx="253">
                  <c:v>154.43101355608303</c:v>
                </c:pt>
                <c:pt idx="254">
                  <c:v>102.93101355608303</c:v>
                </c:pt>
                <c:pt idx="255">
                  <c:v>380.33679745027172</c:v>
                </c:pt>
                <c:pt idx="256">
                  <c:v>324.77429745027172</c:v>
                </c:pt>
                <c:pt idx="257">
                  <c:v>271.33679745027172</c:v>
                </c:pt>
                <c:pt idx="258">
                  <c:v>214.58679745027172</c:v>
                </c:pt>
                <c:pt idx="259">
                  <c:v>163.33679745027172</c:v>
                </c:pt>
                <c:pt idx="260">
                  <c:v>103.64929745027172</c:v>
                </c:pt>
                <c:pt idx="261">
                  <c:v>381.9300813444604</c:v>
                </c:pt>
                <c:pt idx="262">
                  <c:v>327.1800813444604</c:v>
                </c:pt>
                <c:pt idx="263">
                  <c:v>272.3050813444604</c:v>
                </c:pt>
                <c:pt idx="264">
                  <c:v>220.4300813444604</c:v>
                </c:pt>
                <c:pt idx="265">
                  <c:v>165.1175813444604</c:v>
                </c:pt>
                <c:pt idx="266">
                  <c:v>111.3050813444604</c:v>
                </c:pt>
                <c:pt idx="267">
                  <c:v>72.367581344460405</c:v>
                </c:pt>
                <c:pt idx="268">
                  <c:v>306.81445829633248</c:v>
                </c:pt>
                <c:pt idx="269">
                  <c:v>271.12695829633248</c:v>
                </c:pt>
                <c:pt idx="270">
                  <c:v>231.31445829633248</c:v>
                </c:pt>
                <c:pt idx="271">
                  <c:v>199.62695829633248</c:v>
                </c:pt>
                <c:pt idx="272">
                  <c:v>165.87695829633248</c:v>
                </c:pt>
                <c:pt idx="273">
                  <c:v>134.31445829633248</c:v>
                </c:pt>
                <c:pt idx="274">
                  <c:v>100.50195829633248</c:v>
                </c:pt>
                <c:pt idx="275">
                  <c:v>67.376958296332475</c:v>
                </c:pt>
                <c:pt idx="276">
                  <c:v>296.01133524820455</c:v>
                </c:pt>
                <c:pt idx="277">
                  <c:v>260.51133524820455</c:v>
                </c:pt>
                <c:pt idx="278">
                  <c:v>224.69883524820455</c:v>
                </c:pt>
                <c:pt idx="279">
                  <c:v>189.32383524820455</c:v>
                </c:pt>
                <c:pt idx="280">
                  <c:v>154.69883524820455</c:v>
                </c:pt>
                <c:pt idx="281">
                  <c:v>117.76133524820455</c:v>
                </c:pt>
                <c:pt idx="282">
                  <c:v>83.136335248204546</c:v>
                </c:pt>
                <c:pt idx="283">
                  <c:v>50.886335248204546</c:v>
                </c:pt>
                <c:pt idx="284">
                  <c:v>285.08321220007662</c:v>
                </c:pt>
                <c:pt idx="285">
                  <c:v>244.58321220007662</c:v>
                </c:pt>
                <c:pt idx="286">
                  <c:v>205.27071220007662</c:v>
                </c:pt>
                <c:pt idx="287">
                  <c:v>176.20821220007662</c:v>
                </c:pt>
                <c:pt idx="288">
                  <c:v>140.77071220007662</c:v>
                </c:pt>
                <c:pt idx="289">
                  <c:v>105.45821220007662</c:v>
                </c:pt>
                <c:pt idx="290">
                  <c:v>68.895712200076616</c:v>
                </c:pt>
                <c:pt idx="291">
                  <c:v>302.84258915194869</c:v>
                </c:pt>
                <c:pt idx="292">
                  <c:v>267.71758915194869</c:v>
                </c:pt>
                <c:pt idx="293">
                  <c:v>229.46758915194869</c:v>
                </c:pt>
                <c:pt idx="294">
                  <c:v>196.65508915194869</c:v>
                </c:pt>
                <c:pt idx="295">
                  <c:v>159.40508915194869</c:v>
                </c:pt>
                <c:pt idx="296">
                  <c:v>122.34258915194869</c:v>
                </c:pt>
                <c:pt idx="297">
                  <c:v>81.092589151948687</c:v>
                </c:pt>
                <c:pt idx="298">
                  <c:v>45.905089151948687</c:v>
                </c:pt>
                <c:pt idx="299">
                  <c:v>278.85196610382076</c:v>
                </c:pt>
                <c:pt idx="300">
                  <c:v>244.78946610382076</c:v>
                </c:pt>
                <c:pt idx="301">
                  <c:v>209.66446610382076</c:v>
                </c:pt>
                <c:pt idx="302">
                  <c:v>174.85196610382076</c:v>
                </c:pt>
                <c:pt idx="303">
                  <c:v>143.03946610382076</c:v>
                </c:pt>
                <c:pt idx="304">
                  <c:v>106.53946610382076</c:v>
                </c:pt>
                <c:pt idx="305">
                  <c:v>68.289466103820757</c:v>
                </c:pt>
                <c:pt idx="306">
                  <c:v>302.29884305569283</c:v>
                </c:pt>
                <c:pt idx="307">
                  <c:v>261.17384305569283</c:v>
                </c:pt>
                <c:pt idx="308">
                  <c:v>221.42384305569283</c:v>
                </c:pt>
                <c:pt idx="309">
                  <c:v>186.73634305569283</c:v>
                </c:pt>
                <c:pt idx="310">
                  <c:v>154.92384305569283</c:v>
                </c:pt>
                <c:pt idx="311">
                  <c:v>118.29884305569283</c:v>
                </c:pt>
                <c:pt idx="312">
                  <c:v>81.361343055692828</c:v>
                </c:pt>
                <c:pt idx="313">
                  <c:v>50.236343055692828</c:v>
                </c:pt>
                <c:pt idx="314">
                  <c:v>285.0582200075649</c:v>
                </c:pt>
                <c:pt idx="315">
                  <c:v>249.4332200075649</c:v>
                </c:pt>
                <c:pt idx="316">
                  <c:v>212.5582200075649</c:v>
                </c:pt>
                <c:pt idx="317">
                  <c:v>174.3707200075649</c:v>
                </c:pt>
                <c:pt idx="318">
                  <c:v>139.2457200075649</c:v>
                </c:pt>
                <c:pt idx="319">
                  <c:v>104.5582200075649</c:v>
                </c:pt>
                <c:pt idx="320">
                  <c:v>67.808220007564898</c:v>
                </c:pt>
                <c:pt idx="321">
                  <c:v>297.69259695943697</c:v>
                </c:pt>
                <c:pt idx="322">
                  <c:v>261.81759695943697</c:v>
                </c:pt>
                <c:pt idx="323">
                  <c:v>225.75509695943697</c:v>
                </c:pt>
                <c:pt idx="324">
                  <c:v>188.88009695943697</c:v>
                </c:pt>
                <c:pt idx="325">
                  <c:v>153.69259695943697</c:v>
                </c:pt>
                <c:pt idx="326">
                  <c:v>115.31759695943697</c:v>
                </c:pt>
                <c:pt idx="327">
                  <c:v>78.505096959436969</c:v>
                </c:pt>
                <c:pt idx="328">
                  <c:v>311.88947391130904</c:v>
                </c:pt>
                <c:pt idx="329">
                  <c:v>276.82697391130904</c:v>
                </c:pt>
                <c:pt idx="330">
                  <c:v>246.13947391130904</c:v>
                </c:pt>
                <c:pt idx="331">
                  <c:v>208.95197391130904</c:v>
                </c:pt>
                <c:pt idx="332">
                  <c:v>173.32697391130904</c:v>
                </c:pt>
                <c:pt idx="333">
                  <c:v>136.45197391130904</c:v>
                </c:pt>
                <c:pt idx="334">
                  <c:v>97.32697391130904</c:v>
                </c:pt>
                <c:pt idx="335">
                  <c:v>61.82697391130904</c:v>
                </c:pt>
                <c:pt idx="336">
                  <c:v>294.83635086318111</c:v>
                </c:pt>
                <c:pt idx="337">
                  <c:v>261.83635086318111</c:v>
                </c:pt>
                <c:pt idx="338">
                  <c:v>225.58635086318111</c:v>
                </c:pt>
                <c:pt idx="339">
                  <c:v>189.27385086318111</c:v>
                </c:pt>
                <c:pt idx="340">
                  <c:v>153.89885086318111</c:v>
                </c:pt>
                <c:pt idx="341">
                  <c:v>118.21135086318111</c:v>
                </c:pt>
                <c:pt idx="342">
                  <c:v>82.39885086318111</c:v>
                </c:pt>
                <c:pt idx="343">
                  <c:v>49.27385086318111</c:v>
                </c:pt>
                <c:pt idx="344">
                  <c:v>281.53322781505318</c:v>
                </c:pt>
                <c:pt idx="345">
                  <c:v>244.84572781505318</c:v>
                </c:pt>
                <c:pt idx="346">
                  <c:v>213.53322781505318</c:v>
                </c:pt>
                <c:pt idx="347">
                  <c:v>179.78322781505318</c:v>
                </c:pt>
                <c:pt idx="348">
                  <c:v>140.28322781505318</c:v>
                </c:pt>
                <c:pt idx="349">
                  <c:v>102.90822781505318</c:v>
                </c:pt>
                <c:pt idx="350">
                  <c:v>64.033227815053181</c:v>
                </c:pt>
                <c:pt idx="351">
                  <c:v>296.41760476692525</c:v>
                </c:pt>
                <c:pt idx="352">
                  <c:v>258.85510476692525</c:v>
                </c:pt>
                <c:pt idx="353">
                  <c:v>221.04260476692525</c:v>
                </c:pt>
                <c:pt idx="354">
                  <c:v>185.10510476692525</c:v>
                </c:pt>
                <c:pt idx="355">
                  <c:v>149.16760476692525</c:v>
                </c:pt>
                <c:pt idx="356">
                  <c:v>114.23010476692525</c:v>
                </c:pt>
                <c:pt idx="357">
                  <c:v>74.105104766925251</c:v>
                </c:pt>
                <c:pt idx="358">
                  <c:v>306.80198171879732</c:v>
                </c:pt>
                <c:pt idx="359">
                  <c:v>267.30198171879732</c:v>
                </c:pt>
                <c:pt idx="360">
                  <c:v>232.55198171879732</c:v>
                </c:pt>
                <c:pt idx="361">
                  <c:v>193.30198171879732</c:v>
                </c:pt>
                <c:pt idx="362">
                  <c:v>156.30198171879732</c:v>
                </c:pt>
                <c:pt idx="363">
                  <c:v>123.36448171879732</c:v>
                </c:pt>
                <c:pt idx="364">
                  <c:v>91.301981718797322</c:v>
                </c:pt>
                <c:pt idx="365">
                  <c:v>54.489481718797322</c:v>
                </c:pt>
                <c:pt idx="366">
                  <c:v>280.87385867066939</c:v>
                </c:pt>
                <c:pt idx="367">
                  <c:v>244.37385867066939</c:v>
                </c:pt>
                <c:pt idx="368">
                  <c:v>207.06135867066939</c:v>
                </c:pt>
                <c:pt idx="369">
                  <c:v>172.37385867066939</c:v>
                </c:pt>
                <c:pt idx="370">
                  <c:v>132.37385867066939</c:v>
                </c:pt>
                <c:pt idx="371">
                  <c:v>96.998858670669392</c:v>
                </c:pt>
                <c:pt idx="372">
                  <c:v>61.686358670669392</c:v>
                </c:pt>
                <c:pt idx="373">
                  <c:v>293.69573562254146</c:v>
                </c:pt>
                <c:pt idx="374">
                  <c:v>254.82073562254146</c:v>
                </c:pt>
                <c:pt idx="375">
                  <c:v>218.88323562254146</c:v>
                </c:pt>
                <c:pt idx="376">
                  <c:v>186.07073562254146</c:v>
                </c:pt>
                <c:pt idx="377">
                  <c:v>150.69573562254146</c:v>
                </c:pt>
                <c:pt idx="378">
                  <c:v>113.69573562254146</c:v>
                </c:pt>
                <c:pt idx="379">
                  <c:v>77.070735622541463</c:v>
                </c:pt>
                <c:pt idx="380">
                  <c:v>304.58011257441353</c:v>
                </c:pt>
                <c:pt idx="381">
                  <c:v>268.01761257441353</c:v>
                </c:pt>
                <c:pt idx="382">
                  <c:v>230.76761257441353</c:v>
                </c:pt>
                <c:pt idx="383">
                  <c:v>199.45511257441353</c:v>
                </c:pt>
                <c:pt idx="384">
                  <c:v>156.83011257441353</c:v>
                </c:pt>
                <c:pt idx="385">
                  <c:v>119.01761257441353</c:v>
                </c:pt>
                <c:pt idx="386">
                  <c:v>83.955112574413533</c:v>
                </c:pt>
                <c:pt idx="387">
                  <c:v>48.205112574413533</c:v>
                </c:pt>
                <c:pt idx="388">
                  <c:v>283.6519895262856</c:v>
                </c:pt>
                <c:pt idx="389">
                  <c:v>243.5269895262856</c:v>
                </c:pt>
                <c:pt idx="390">
                  <c:v>208.8394895262856</c:v>
                </c:pt>
                <c:pt idx="391">
                  <c:v>172.4019895262856</c:v>
                </c:pt>
                <c:pt idx="392">
                  <c:v>136.4644895262856</c:v>
                </c:pt>
                <c:pt idx="393">
                  <c:v>100.2769895262856</c:v>
                </c:pt>
                <c:pt idx="394">
                  <c:v>61.151989526285604</c:v>
                </c:pt>
                <c:pt idx="395">
                  <c:v>290.59886647815767</c:v>
                </c:pt>
                <c:pt idx="396">
                  <c:v>255.41136647815767</c:v>
                </c:pt>
                <c:pt idx="397">
                  <c:v>221.66136647815767</c:v>
                </c:pt>
                <c:pt idx="398">
                  <c:v>182.16136647815767</c:v>
                </c:pt>
                <c:pt idx="399">
                  <c:v>143.16136647815767</c:v>
                </c:pt>
                <c:pt idx="400">
                  <c:v>107.22386647815767</c:v>
                </c:pt>
                <c:pt idx="401">
                  <c:v>68.786366478157674</c:v>
                </c:pt>
                <c:pt idx="402">
                  <c:v>306.23324343002975</c:v>
                </c:pt>
                <c:pt idx="403">
                  <c:v>270.17074343002975</c:v>
                </c:pt>
                <c:pt idx="404">
                  <c:v>233.48324343002975</c:v>
                </c:pt>
                <c:pt idx="405">
                  <c:v>197.29574343002975</c:v>
                </c:pt>
                <c:pt idx="406">
                  <c:v>160.98324343002975</c:v>
                </c:pt>
                <c:pt idx="407">
                  <c:v>122.67074343002975</c:v>
                </c:pt>
                <c:pt idx="408">
                  <c:v>88.920743430029745</c:v>
                </c:pt>
                <c:pt idx="409">
                  <c:v>51.233243430029745</c:v>
                </c:pt>
                <c:pt idx="410">
                  <c:v>284.24262038190182</c:v>
                </c:pt>
                <c:pt idx="411">
                  <c:v>252.43012038190182</c:v>
                </c:pt>
                <c:pt idx="412">
                  <c:v>216.93012038190182</c:v>
                </c:pt>
                <c:pt idx="413">
                  <c:v>176.80512038190182</c:v>
                </c:pt>
                <c:pt idx="414">
                  <c:v>145.05512038190182</c:v>
                </c:pt>
                <c:pt idx="415">
                  <c:v>108.05512038190182</c:v>
                </c:pt>
                <c:pt idx="416">
                  <c:v>71.367620381901816</c:v>
                </c:pt>
                <c:pt idx="417">
                  <c:v>308.06449733377389</c:v>
                </c:pt>
                <c:pt idx="418">
                  <c:v>269.81449733377389</c:v>
                </c:pt>
                <c:pt idx="419">
                  <c:v>235.12699733377389</c:v>
                </c:pt>
                <c:pt idx="420">
                  <c:v>199.56449733377389</c:v>
                </c:pt>
                <c:pt idx="421">
                  <c:v>165.25199733377389</c:v>
                </c:pt>
                <c:pt idx="422">
                  <c:v>125.43949733377389</c:v>
                </c:pt>
                <c:pt idx="423">
                  <c:v>89.314497333773886</c:v>
                </c:pt>
                <c:pt idx="424">
                  <c:v>58.001997333773886</c:v>
                </c:pt>
                <c:pt idx="425">
                  <c:v>289.94887428564596</c:v>
                </c:pt>
                <c:pt idx="426">
                  <c:v>253.69887428564596</c:v>
                </c:pt>
                <c:pt idx="427">
                  <c:v>219.26137428564596</c:v>
                </c:pt>
                <c:pt idx="428">
                  <c:v>182.26137428564596</c:v>
                </c:pt>
                <c:pt idx="429">
                  <c:v>146.76137428564596</c:v>
                </c:pt>
                <c:pt idx="430">
                  <c:v>113.82387428564596</c:v>
                </c:pt>
                <c:pt idx="431">
                  <c:v>75.698874285645957</c:v>
                </c:pt>
                <c:pt idx="432">
                  <c:v>305.83325123751803</c:v>
                </c:pt>
                <c:pt idx="433">
                  <c:v>267.89575123751803</c:v>
                </c:pt>
                <c:pt idx="434">
                  <c:v>229.70825123751803</c:v>
                </c:pt>
                <c:pt idx="435">
                  <c:v>193.58325123751803</c:v>
                </c:pt>
                <c:pt idx="436">
                  <c:v>159.52075123751803</c:v>
                </c:pt>
                <c:pt idx="437">
                  <c:v>124.89575123751803</c:v>
                </c:pt>
                <c:pt idx="438">
                  <c:v>88.395751237518027</c:v>
                </c:pt>
                <c:pt idx="439">
                  <c:v>48.208251237518027</c:v>
                </c:pt>
                <c:pt idx="440">
                  <c:v>279.2176281893901</c:v>
                </c:pt>
                <c:pt idx="441">
                  <c:v>242.6551281893901</c:v>
                </c:pt>
                <c:pt idx="442">
                  <c:v>208.4676281893901</c:v>
                </c:pt>
                <c:pt idx="443">
                  <c:v>178.0926281893901</c:v>
                </c:pt>
                <c:pt idx="444">
                  <c:v>149.4676281893901</c:v>
                </c:pt>
                <c:pt idx="445">
                  <c:v>115.4051281893901</c:v>
                </c:pt>
                <c:pt idx="446">
                  <c:v>78.530128189390098</c:v>
                </c:pt>
                <c:pt idx="447">
                  <c:v>312.72700514126217</c:v>
                </c:pt>
                <c:pt idx="448">
                  <c:v>278.85200514126217</c:v>
                </c:pt>
                <c:pt idx="449">
                  <c:v>242.72700514126217</c:v>
                </c:pt>
                <c:pt idx="450">
                  <c:v>205.66450514126217</c:v>
                </c:pt>
                <c:pt idx="451">
                  <c:v>169.60200514126217</c:v>
                </c:pt>
                <c:pt idx="452">
                  <c:v>138.03950514126217</c:v>
                </c:pt>
                <c:pt idx="453">
                  <c:v>104.28950514126217</c:v>
                </c:pt>
                <c:pt idx="454">
                  <c:v>67.164505141262168</c:v>
                </c:pt>
                <c:pt idx="455">
                  <c:v>301.92388209313424</c:v>
                </c:pt>
                <c:pt idx="456">
                  <c:v>267.36138209313424</c:v>
                </c:pt>
                <c:pt idx="457">
                  <c:v>229.11138209313424</c:v>
                </c:pt>
                <c:pt idx="458">
                  <c:v>192.17388209313424</c:v>
                </c:pt>
                <c:pt idx="459">
                  <c:v>154.73638209313424</c:v>
                </c:pt>
                <c:pt idx="460">
                  <c:v>115.73638209313424</c:v>
                </c:pt>
                <c:pt idx="461">
                  <c:v>75.423882093134239</c:v>
                </c:pt>
                <c:pt idx="462">
                  <c:v>305.68325904500631</c:v>
                </c:pt>
                <c:pt idx="463">
                  <c:v>270.80825904500631</c:v>
                </c:pt>
                <c:pt idx="464">
                  <c:v>236.55825904500631</c:v>
                </c:pt>
                <c:pt idx="465">
                  <c:v>202.05825904500631</c:v>
                </c:pt>
                <c:pt idx="466">
                  <c:v>165.87075904500631</c:v>
                </c:pt>
                <c:pt idx="467">
                  <c:v>127.80825904500631</c:v>
                </c:pt>
                <c:pt idx="468">
                  <c:v>88.620759045006309</c:v>
                </c:pt>
                <c:pt idx="469">
                  <c:v>51.183259045006309</c:v>
                </c:pt>
                <c:pt idx="470">
                  <c:v>286.13013599687838</c:v>
                </c:pt>
                <c:pt idx="471">
                  <c:v>252.00513599687838</c:v>
                </c:pt>
                <c:pt idx="472">
                  <c:v>220.06763599687838</c:v>
                </c:pt>
                <c:pt idx="473">
                  <c:v>183.69263599687838</c:v>
                </c:pt>
                <c:pt idx="474">
                  <c:v>144.38013599687838</c:v>
                </c:pt>
                <c:pt idx="475">
                  <c:v>108.94263599687838</c:v>
                </c:pt>
                <c:pt idx="476">
                  <c:v>75.31763599687838</c:v>
                </c:pt>
                <c:pt idx="477">
                  <c:v>307.88951294875045</c:v>
                </c:pt>
                <c:pt idx="478">
                  <c:v>270.32701294875045</c:v>
                </c:pt>
                <c:pt idx="479">
                  <c:v>232.20201294875045</c:v>
                </c:pt>
                <c:pt idx="480">
                  <c:v>197.13951294875045</c:v>
                </c:pt>
                <c:pt idx="481">
                  <c:v>163.07701294875045</c:v>
                </c:pt>
                <c:pt idx="482">
                  <c:v>127.45201294875045</c:v>
                </c:pt>
                <c:pt idx="483">
                  <c:v>94.952012948750451</c:v>
                </c:pt>
                <c:pt idx="484">
                  <c:v>60.514512948750451</c:v>
                </c:pt>
                <c:pt idx="485">
                  <c:v>289.71138990062252</c:v>
                </c:pt>
                <c:pt idx="486">
                  <c:v>259.77388990062252</c:v>
                </c:pt>
                <c:pt idx="487">
                  <c:v>225.96138990062252</c:v>
                </c:pt>
                <c:pt idx="488">
                  <c:v>186.64888990062252</c:v>
                </c:pt>
                <c:pt idx="489">
                  <c:v>151.14888990062252</c:v>
                </c:pt>
                <c:pt idx="490">
                  <c:v>110.64888990062252</c:v>
                </c:pt>
                <c:pt idx="491">
                  <c:v>73.336389900622521</c:v>
                </c:pt>
                <c:pt idx="492">
                  <c:v>306.78326685249459</c:v>
                </c:pt>
                <c:pt idx="493">
                  <c:v>270.34576685249459</c:v>
                </c:pt>
                <c:pt idx="494">
                  <c:v>231.90826685249459</c:v>
                </c:pt>
                <c:pt idx="495">
                  <c:v>193.47076685249459</c:v>
                </c:pt>
                <c:pt idx="496">
                  <c:v>156.03326685249459</c:v>
                </c:pt>
                <c:pt idx="497">
                  <c:v>121.90826685249459</c:v>
                </c:pt>
                <c:pt idx="498">
                  <c:v>92.158266852494592</c:v>
                </c:pt>
                <c:pt idx="499">
                  <c:v>54.158266852494592</c:v>
                </c:pt>
                <c:pt idx="500">
                  <c:v>283.98014380436666</c:v>
                </c:pt>
                <c:pt idx="501">
                  <c:v>251.41764380436666</c:v>
                </c:pt>
                <c:pt idx="502">
                  <c:v>219.29264380436666</c:v>
                </c:pt>
                <c:pt idx="503">
                  <c:v>185.41764380436666</c:v>
                </c:pt>
                <c:pt idx="504">
                  <c:v>150.48014380436666</c:v>
                </c:pt>
                <c:pt idx="505">
                  <c:v>114.16764380436666</c:v>
                </c:pt>
                <c:pt idx="506">
                  <c:v>78.417643804366662</c:v>
                </c:pt>
                <c:pt idx="507">
                  <c:v>311.67702075623873</c:v>
                </c:pt>
                <c:pt idx="508">
                  <c:v>276.67702075623873</c:v>
                </c:pt>
                <c:pt idx="509">
                  <c:v>242.92702075623873</c:v>
                </c:pt>
                <c:pt idx="510">
                  <c:v>205.17702075623873</c:v>
                </c:pt>
                <c:pt idx="511">
                  <c:v>171.17702075623873</c:v>
                </c:pt>
                <c:pt idx="512">
                  <c:v>133.42702075623873</c:v>
                </c:pt>
                <c:pt idx="513">
                  <c:v>94.052020756238733</c:v>
                </c:pt>
                <c:pt idx="514">
                  <c:v>62.614520756238733</c:v>
                </c:pt>
                <c:pt idx="515">
                  <c:v>294.4363977081108</c:v>
                </c:pt>
                <c:pt idx="516">
                  <c:v>262.4988977081108</c:v>
                </c:pt>
                <c:pt idx="517">
                  <c:v>227.7488977081108</c:v>
                </c:pt>
                <c:pt idx="518">
                  <c:v>191.9363977081108</c:v>
                </c:pt>
                <c:pt idx="519">
                  <c:v>161.2488977081108</c:v>
                </c:pt>
                <c:pt idx="520">
                  <c:v>126.9363977081108</c:v>
                </c:pt>
                <c:pt idx="521">
                  <c:v>94.686397708110803</c:v>
                </c:pt>
                <c:pt idx="522">
                  <c:v>59.061397708110803</c:v>
                </c:pt>
                <c:pt idx="523">
                  <c:v>290.57077465998287</c:v>
                </c:pt>
                <c:pt idx="524">
                  <c:v>258.69577465998287</c:v>
                </c:pt>
                <c:pt idx="525">
                  <c:v>219.50827465998287</c:v>
                </c:pt>
                <c:pt idx="526">
                  <c:v>184.00827465998287</c:v>
                </c:pt>
                <c:pt idx="527">
                  <c:v>151.38327465998287</c:v>
                </c:pt>
                <c:pt idx="528">
                  <c:v>112.13327465998287</c:v>
                </c:pt>
                <c:pt idx="529">
                  <c:v>76.508274659982874</c:v>
                </c:pt>
                <c:pt idx="530">
                  <c:v>306.95515161185494</c:v>
                </c:pt>
                <c:pt idx="531">
                  <c:v>267.70515161185494</c:v>
                </c:pt>
                <c:pt idx="532">
                  <c:v>230.39265161185494</c:v>
                </c:pt>
                <c:pt idx="533">
                  <c:v>197.58015161185494</c:v>
                </c:pt>
                <c:pt idx="534">
                  <c:v>161.20515161185494</c:v>
                </c:pt>
                <c:pt idx="535">
                  <c:v>106.01765161185494</c:v>
                </c:pt>
                <c:pt idx="536">
                  <c:v>383.61093550604363</c:v>
                </c:pt>
                <c:pt idx="537">
                  <c:v>327.04843550604363</c:v>
                </c:pt>
                <c:pt idx="538">
                  <c:v>271.61093550604363</c:v>
                </c:pt>
                <c:pt idx="539">
                  <c:v>217.29843550604363</c:v>
                </c:pt>
                <c:pt idx="540">
                  <c:v>164.61093550604363</c:v>
                </c:pt>
                <c:pt idx="541">
                  <c:v>110.17343550604363</c:v>
                </c:pt>
                <c:pt idx="542">
                  <c:v>385.64171940023232</c:v>
                </c:pt>
                <c:pt idx="543">
                  <c:v>334.51671940023232</c:v>
                </c:pt>
                <c:pt idx="544">
                  <c:v>276.82921940023232</c:v>
                </c:pt>
                <c:pt idx="545">
                  <c:v>227.01671940023232</c:v>
                </c:pt>
                <c:pt idx="546">
                  <c:v>174.14171940023232</c:v>
                </c:pt>
                <c:pt idx="547">
                  <c:v>119.51671940023232</c:v>
                </c:pt>
                <c:pt idx="548">
                  <c:v>64.266719400232319</c:v>
                </c:pt>
                <c:pt idx="549">
                  <c:v>340.42250329442101</c:v>
                </c:pt>
                <c:pt idx="550">
                  <c:v>286.36000329442101</c:v>
                </c:pt>
                <c:pt idx="551">
                  <c:v>231.48500329442101</c:v>
                </c:pt>
                <c:pt idx="552">
                  <c:v>176.23500329442101</c:v>
                </c:pt>
                <c:pt idx="553">
                  <c:v>118.36000329442101</c:v>
                </c:pt>
                <c:pt idx="554">
                  <c:v>63.610003294421006</c:v>
                </c:pt>
                <c:pt idx="555">
                  <c:v>339.39078718860969</c:v>
                </c:pt>
                <c:pt idx="556">
                  <c:v>280.89078718860969</c:v>
                </c:pt>
                <c:pt idx="557">
                  <c:v>225.82828718860969</c:v>
                </c:pt>
                <c:pt idx="558">
                  <c:v>170.76578718860969</c:v>
                </c:pt>
                <c:pt idx="559">
                  <c:v>117.57828718860969</c:v>
                </c:pt>
                <c:pt idx="560">
                  <c:v>62.328287188609693</c:v>
                </c:pt>
                <c:pt idx="561">
                  <c:v>336.85907108279838</c:v>
                </c:pt>
                <c:pt idx="562">
                  <c:v>282.17157108279838</c:v>
                </c:pt>
                <c:pt idx="563">
                  <c:v>228.10907108279838</c:v>
                </c:pt>
                <c:pt idx="564">
                  <c:v>173.17157108279838</c:v>
                </c:pt>
                <c:pt idx="565">
                  <c:v>117.67157108279838</c:v>
                </c:pt>
                <c:pt idx="566">
                  <c:v>62.35907108279838</c:v>
                </c:pt>
                <c:pt idx="567">
                  <c:v>338.07735497698707</c:v>
                </c:pt>
                <c:pt idx="568">
                  <c:v>283.51485497698707</c:v>
                </c:pt>
                <c:pt idx="569">
                  <c:v>226.63985497698707</c:v>
                </c:pt>
                <c:pt idx="570">
                  <c:v>169.07735497698707</c:v>
                </c:pt>
                <c:pt idx="571">
                  <c:v>115.26485497698707</c:v>
                </c:pt>
                <c:pt idx="572">
                  <c:v>391.17063887117575</c:v>
                </c:pt>
                <c:pt idx="573">
                  <c:v>337.35813887117575</c:v>
                </c:pt>
                <c:pt idx="574">
                  <c:v>285.79563887117575</c:v>
                </c:pt>
                <c:pt idx="575">
                  <c:v>233.79563887117575</c:v>
                </c:pt>
                <c:pt idx="576">
                  <c:v>180.04563887117575</c:v>
                </c:pt>
                <c:pt idx="577">
                  <c:v>125.92063887117575</c:v>
                </c:pt>
                <c:pt idx="578">
                  <c:v>71.483138871175754</c:v>
                </c:pt>
                <c:pt idx="579">
                  <c:v>347.95142276536444</c:v>
                </c:pt>
                <c:pt idx="580">
                  <c:v>292.13892276536444</c:v>
                </c:pt>
                <c:pt idx="581">
                  <c:v>239.13892276536444</c:v>
                </c:pt>
                <c:pt idx="582">
                  <c:v>188.32642276536444</c:v>
                </c:pt>
                <c:pt idx="583">
                  <c:v>131.82642276536444</c:v>
                </c:pt>
                <c:pt idx="584">
                  <c:v>73.138922765364441</c:v>
                </c:pt>
                <c:pt idx="585">
                  <c:v>346.98220665955313</c:v>
                </c:pt>
                <c:pt idx="586">
                  <c:v>289.91970665955313</c:v>
                </c:pt>
                <c:pt idx="587">
                  <c:v>231.73220665955313</c:v>
                </c:pt>
                <c:pt idx="588">
                  <c:v>178.79470665955313</c:v>
                </c:pt>
                <c:pt idx="589">
                  <c:v>122.66970665955313</c:v>
                </c:pt>
                <c:pt idx="590">
                  <c:v>69.232206659553128</c:v>
                </c:pt>
                <c:pt idx="591">
                  <c:v>346.82549055374182</c:v>
                </c:pt>
                <c:pt idx="592">
                  <c:v>292.13799055374182</c:v>
                </c:pt>
                <c:pt idx="593">
                  <c:v>237.32549055374182</c:v>
                </c:pt>
                <c:pt idx="594">
                  <c:v>183.95049055374182</c:v>
                </c:pt>
                <c:pt idx="595">
                  <c:v>125.95049055374182</c:v>
                </c:pt>
                <c:pt idx="596">
                  <c:v>71.262990553741815</c:v>
                </c:pt>
                <c:pt idx="597">
                  <c:v>345.1062744479305</c:v>
                </c:pt>
                <c:pt idx="598">
                  <c:v>290.4812744479305</c:v>
                </c:pt>
                <c:pt idx="599">
                  <c:v>235.5437744479305</c:v>
                </c:pt>
                <c:pt idx="600">
                  <c:v>181.7312744479305</c:v>
                </c:pt>
                <c:pt idx="601">
                  <c:v>128.2937744479305</c:v>
                </c:pt>
                <c:pt idx="602">
                  <c:v>74.293774447930502</c:v>
                </c:pt>
                <c:pt idx="603">
                  <c:v>348.44955834211919</c:v>
                </c:pt>
                <c:pt idx="604">
                  <c:v>297.63705834211919</c:v>
                </c:pt>
                <c:pt idx="605">
                  <c:v>239.13705834211919</c:v>
                </c:pt>
                <c:pt idx="606">
                  <c:v>182.13705834211919</c:v>
                </c:pt>
                <c:pt idx="607">
                  <c:v>129.51205834211919</c:v>
                </c:pt>
                <c:pt idx="608">
                  <c:v>71.19955834211919</c:v>
                </c:pt>
                <c:pt idx="609">
                  <c:v>345.10534223630788</c:v>
                </c:pt>
                <c:pt idx="610">
                  <c:v>291.10534223630788</c:v>
                </c:pt>
                <c:pt idx="611">
                  <c:v>239.98034223630788</c:v>
                </c:pt>
                <c:pt idx="612">
                  <c:v>186.91784223630788</c:v>
                </c:pt>
                <c:pt idx="613">
                  <c:v>132.23034223630788</c:v>
                </c:pt>
                <c:pt idx="614">
                  <c:v>77.417842236307877</c:v>
                </c:pt>
                <c:pt idx="615">
                  <c:v>353.94862613049656</c:v>
                </c:pt>
                <c:pt idx="616">
                  <c:v>298.07362613049656</c:v>
                </c:pt>
                <c:pt idx="617">
                  <c:v>245.01112613049656</c:v>
                </c:pt>
                <c:pt idx="618">
                  <c:v>188.51112613049656</c:v>
                </c:pt>
                <c:pt idx="619">
                  <c:v>132.38612613049656</c:v>
                </c:pt>
                <c:pt idx="620">
                  <c:v>79.198626130496564</c:v>
                </c:pt>
                <c:pt idx="621">
                  <c:v>357.54191002468525</c:v>
                </c:pt>
                <c:pt idx="622">
                  <c:v>300.97941002468525</c:v>
                </c:pt>
                <c:pt idx="623">
                  <c:v>247.29191002468525</c:v>
                </c:pt>
                <c:pt idx="624">
                  <c:v>192.04191002468525</c:v>
                </c:pt>
                <c:pt idx="625">
                  <c:v>138.16691002468525</c:v>
                </c:pt>
                <c:pt idx="626">
                  <c:v>86.729410024685251</c:v>
                </c:pt>
                <c:pt idx="627">
                  <c:v>365.26019391887394</c:v>
                </c:pt>
                <c:pt idx="628">
                  <c:v>308.44769391887394</c:v>
                </c:pt>
                <c:pt idx="629">
                  <c:v>254.38519391887394</c:v>
                </c:pt>
                <c:pt idx="630">
                  <c:v>199.69769391887394</c:v>
                </c:pt>
                <c:pt idx="631">
                  <c:v>145.26019391887394</c:v>
                </c:pt>
                <c:pt idx="632">
                  <c:v>111.82269391887394</c:v>
                </c:pt>
                <c:pt idx="633">
                  <c:v>73.197693918873938</c:v>
                </c:pt>
                <c:pt idx="634">
                  <c:v>305.08207087074601</c:v>
                </c:pt>
                <c:pt idx="635">
                  <c:v>272.20707087074601</c:v>
                </c:pt>
                <c:pt idx="636">
                  <c:v>238.51957087074601</c:v>
                </c:pt>
                <c:pt idx="637">
                  <c:v>201.95707087074601</c:v>
                </c:pt>
                <c:pt idx="638">
                  <c:v>164.08207087074601</c:v>
                </c:pt>
                <c:pt idx="639">
                  <c:v>125.08207087074601</c:v>
                </c:pt>
                <c:pt idx="640">
                  <c:v>96.644570870746008</c:v>
                </c:pt>
                <c:pt idx="641">
                  <c:v>60.269570870746008</c:v>
                </c:pt>
                <c:pt idx="642">
                  <c:v>288.96644782261808</c:v>
                </c:pt>
                <c:pt idx="643">
                  <c:v>251.15394782261808</c:v>
                </c:pt>
                <c:pt idx="644">
                  <c:v>211.34144782261808</c:v>
                </c:pt>
                <c:pt idx="645">
                  <c:v>174.46644782261808</c:v>
                </c:pt>
                <c:pt idx="646">
                  <c:v>138.40394782261808</c:v>
                </c:pt>
                <c:pt idx="647">
                  <c:v>104.15394782261808</c:v>
                </c:pt>
                <c:pt idx="648">
                  <c:v>65.778947822618079</c:v>
                </c:pt>
                <c:pt idx="649">
                  <c:v>297.53832477449015</c:v>
                </c:pt>
                <c:pt idx="650">
                  <c:v>258.41332477449015</c:v>
                </c:pt>
                <c:pt idx="651">
                  <c:v>220.22582477449015</c:v>
                </c:pt>
                <c:pt idx="652">
                  <c:v>181.35082477449015</c:v>
                </c:pt>
                <c:pt idx="653">
                  <c:v>149.53832477449015</c:v>
                </c:pt>
                <c:pt idx="654">
                  <c:v>112.22582477449015</c:v>
                </c:pt>
                <c:pt idx="655">
                  <c:v>78.72582477449015</c:v>
                </c:pt>
                <c:pt idx="656">
                  <c:v>313.61020172636222</c:v>
                </c:pt>
                <c:pt idx="657">
                  <c:v>281.23520172636222</c:v>
                </c:pt>
                <c:pt idx="658">
                  <c:v>242.98520172636222</c:v>
                </c:pt>
                <c:pt idx="659">
                  <c:v>207.79770172636222</c:v>
                </c:pt>
                <c:pt idx="660">
                  <c:v>174.04770172636222</c:v>
                </c:pt>
                <c:pt idx="661">
                  <c:v>140.04770172636222</c:v>
                </c:pt>
                <c:pt idx="662">
                  <c:v>107.54770172636222</c:v>
                </c:pt>
                <c:pt idx="663">
                  <c:v>72.48520172636222</c:v>
                </c:pt>
                <c:pt idx="664">
                  <c:v>307.18207867823429</c:v>
                </c:pt>
                <c:pt idx="665">
                  <c:v>268.61957867823429</c:v>
                </c:pt>
                <c:pt idx="666">
                  <c:v>237.93207867823429</c:v>
                </c:pt>
                <c:pt idx="667">
                  <c:v>197.55707867823429</c:v>
                </c:pt>
                <c:pt idx="668">
                  <c:v>162.18207867823429</c:v>
                </c:pt>
                <c:pt idx="669">
                  <c:v>129.05707867823429</c:v>
                </c:pt>
                <c:pt idx="670">
                  <c:v>91.057078678234291</c:v>
                </c:pt>
                <c:pt idx="671">
                  <c:v>56.494578678234291</c:v>
                </c:pt>
                <c:pt idx="672">
                  <c:v>289.75395563010636</c:v>
                </c:pt>
                <c:pt idx="673">
                  <c:v>256.94145563010636</c:v>
                </c:pt>
                <c:pt idx="674">
                  <c:v>222.19145563010636</c:v>
                </c:pt>
                <c:pt idx="675">
                  <c:v>187.12895563010636</c:v>
                </c:pt>
                <c:pt idx="676">
                  <c:v>151.19145563010636</c:v>
                </c:pt>
                <c:pt idx="677">
                  <c:v>113.94145563010636</c:v>
                </c:pt>
                <c:pt idx="678">
                  <c:v>76.753955630106361</c:v>
                </c:pt>
                <c:pt idx="679">
                  <c:v>307.38833258197843</c:v>
                </c:pt>
                <c:pt idx="680">
                  <c:v>275.26333258197843</c:v>
                </c:pt>
                <c:pt idx="681">
                  <c:v>238.95083258197843</c:v>
                </c:pt>
                <c:pt idx="682">
                  <c:v>204.38833258197843</c:v>
                </c:pt>
                <c:pt idx="683">
                  <c:v>168.01333258197843</c:v>
                </c:pt>
                <c:pt idx="684">
                  <c:v>130.26333258197843</c:v>
                </c:pt>
                <c:pt idx="685">
                  <c:v>90.263332581978432</c:v>
                </c:pt>
                <c:pt idx="686">
                  <c:v>55.450832581978432</c:v>
                </c:pt>
                <c:pt idx="687">
                  <c:v>288.4602095338505</c:v>
                </c:pt>
                <c:pt idx="688">
                  <c:v>255.0227095338505</c:v>
                </c:pt>
                <c:pt idx="689">
                  <c:v>218.2102095338505</c:v>
                </c:pt>
                <c:pt idx="690">
                  <c:v>182.3977095338505</c:v>
                </c:pt>
                <c:pt idx="691">
                  <c:v>150.4602095338505</c:v>
                </c:pt>
                <c:pt idx="692">
                  <c:v>117.0852095338505</c:v>
                </c:pt>
                <c:pt idx="693">
                  <c:v>84.460209533850502</c:v>
                </c:pt>
                <c:pt idx="694">
                  <c:v>51.585209533850502</c:v>
                </c:pt>
                <c:pt idx="695">
                  <c:v>288.40708648572257</c:v>
                </c:pt>
                <c:pt idx="696">
                  <c:v>252.71958648572257</c:v>
                </c:pt>
                <c:pt idx="697">
                  <c:v>216.46958648572257</c:v>
                </c:pt>
                <c:pt idx="698">
                  <c:v>180.59458648572257</c:v>
                </c:pt>
                <c:pt idx="699">
                  <c:v>141.96958648572257</c:v>
                </c:pt>
                <c:pt idx="700">
                  <c:v>109.09458648572257</c:v>
                </c:pt>
                <c:pt idx="701">
                  <c:v>75.032086485722573</c:v>
                </c:pt>
                <c:pt idx="702">
                  <c:v>308.22896343759464</c:v>
                </c:pt>
                <c:pt idx="703">
                  <c:v>272.22896343759464</c:v>
                </c:pt>
                <c:pt idx="704">
                  <c:v>235.91646343759464</c:v>
                </c:pt>
                <c:pt idx="705">
                  <c:v>200.66646343759464</c:v>
                </c:pt>
                <c:pt idx="706">
                  <c:v>166.22896343759464</c:v>
                </c:pt>
                <c:pt idx="707">
                  <c:v>130.10396343759464</c:v>
                </c:pt>
                <c:pt idx="708">
                  <c:v>89.666463437594643</c:v>
                </c:pt>
                <c:pt idx="709">
                  <c:v>51.228963437594643</c:v>
                </c:pt>
                <c:pt idx="710">
                  <c:v>284.48834038946671</c:v>
                </c:pt>
                <c:pt idx="711">
                  <c:v>245.80084038946671</c:v>
                </c:pt>
                <c:pt idx="712">
                  <c:v>209.30084038946671</c:v>
                </c:pt>
                <c:pt idx="713">
                  <c:v>172.73834038946671</c:v>
                </c:pt>
                <c:pt idx="714">
                  <c:v>137.30084038946671</c:v>
                </c:pt>
                <c:pt idx="715">
                  <c:v>104.05084038946671</c:v>
                </c:pt>
                <c:pt idx="716">
                  <c:v>66.738340389466714</c:v>
                </c:pt>
                <c:pt idx="717">
                  <c:v>300.12271734133878</c:v>
                </c:pt>
                <c:pt idx="718">
                  <c:v>259.31021734133878</c:v>
                </c:pt>
                <c:pt idx="719">
                  <c:v>224.12271734133878</c:v>
                </c:pt>
                <c:pt idx="720">
                  <c:v>186.99771734133878</c:v>
                </c:pt>
                <c:pt idx="721">
                  <c:v>150.49771734133878</c:v>
                </c:pt>
                <c:pt idx="722">
                  <c:v>113.06021734133878</c:v>
                </c:pt>
                <c:pt idx="723">
                  <c:v>76.122717341338785</c:v>
                </c:pt>
                <c:pt idx="724">
                  <c:v>306.69459429321086</c:v>
                </c:pt>
                <c:pt idx="725">
                  <c:v>267.63209429321086</c:v>
                </c:pt>
                <c:pt idx="726">
                  <c:v>229.19459429321086</c:v>
                </c:pt>
                <c:pt idx="727">
                  <c:v>191.38209429321086</c:v>
                </c:pt>
                <c:pt idx="728">
                  <c:v>155.69459429321086</c:v>
                </c:pt>
                <c:pt idx="729">
                  <c:v>120.31959429321086</c:v>
                </c:pt>
                <c:pt idx="730">
                  <c:v>85.944594293210855</c:v>
                </c:pt>
                <c:pt idx="731">
                  <c:v>46.694594293210855</c:v>
                </c:pt>
                <c:pt idx="732">
                  <c:v>280.07897124508293</c:v>
                </c:pt>
                <c:pt idx="733">
                  <c:v>245.76647124508293</c:v>
                </c:pt>
                <c:pt idx="734">
                  <c:v>206.39147124508293</c:v>
                </c:pt>
                <c:pt idx="735">
                  <c:v>173.39147124508293</c:v>
                </c:pt>
                <c:pt idx="736">
                  <c:v>133.20397124508293</c:v>
                </c:pt>
                <c:pt idx="737">
                  <c:v>96.641471245082926</c:v>
                </c:pt>
                <c:pt idx="738">
                  <c:v>56.516471245082926</c:v>
                </c:pt>
                <c:pt idx="739">
                  <c:v>287.588348196955</c:v>
                </c:pt>
                <c:pt idx="740">
                  <c:v>250.213348196955</c:v>
                </c:pt>
                <c:pt idx="741">
                  <c:v>214.275848196955</c:v>
                </c:pt>
                <c:pt idx="742">
                  <c:v>177.338348196955</c:v>
                </c:pt>
                <c:pt idx="743">
                  <c:v>143.088348196955</c:v>
                </c:pt>
                <c:pt idx="744">
                  <c:v>108.150848196955</c:v>
                </c:pt>
                <c:pt idx="745">
                  <c:v>72.713348196954996</c:v>
                </c:pt>
                <c:pt idx="746">
                  <c:v>304.53522514882707</c:v>
                </c:pt>
                <c:pt idx="747">
                  <c:v>267.47272514882707</c:v>
                </c:pt>
                <c:pt idx="748">
                  <c:v>230.97272514882707</c:v>
                </c:pt>
                <c:pt idx="749">
                  <c:v>193.16022514882707</c:v>
                </c:pt>
                <c:pt idx="750">
                  <c:v>159.16022514882707</c:v>
                </c:pt>
                <c:pt idx="751">
                  <c:v>122.53522514882707</c:v>
                </c:pt>
                <c:pt idx="752">
                  <c:v>88.035225148827067</c:v>
                </c:pt>
                <c:pt idx="753">
                  <c:v>51.285225148827067</c:v>
                </c:pt>
                <c:pt idx="754">
                  <c:v>282.66960210069914</c:v>
                </c:pt>
                <c:pt idx="755">
                  <c:v>249.60710210069914</c:v>
                </c:pt>
                <c:pt idx="756">
                  <c:v>217.48210210069914</c:v>
                </c:pt>
                <c:pt idx="757">
                  <c:v>179.16960210069914</c:v>
                </c:pt>
                <c:pt idx="758">
                  <c:v>141.66960210069914</c:v>
                </c:pt>
                <c:pt idx="759">
                  <c:v>106.54460210069914</c:v>
                </c:pt>
                <c:pt idx="760">
                  <c:v>70.482102100699137</c:v>
                </c:pt>
                <c:pt idx="761">
                  <c:v>302.99147905257121</c:v>
                </c:pt>
                <c:pt idx="762">
                  <c:v>263.55397905257121</c:v>
                </c:pt>
                <c:pt idx="763">
                  <c:v>231.24147905257121</c:v>
                </c:pt>
                <c:pt idx="764">
                  <c:v>196.24147905257121</c:v>
                </c:pt>
                <c:pt idx="765">
                  <c:v>160.92897905257121</c:v>
                </c:pt>
                <c:pt idx="766">
                  <c:v>126.36647905257121</c:v>
                </c:pt>
                <c:pt idx="767">
                  <c:v>92.928979052571208</c:v>
                </c:pt>
                <c:pt idx="768">
                  <c:v>57.366479052571208</c:v>
                </c:pt>
                <c:pt idx="769">
                  <c:v>291.56335600444328</c:v>
                </c:pt>
                <c:pt idx="770">
                  <c:v>253.00085600444328</c:v>
                </c:pt>
                <c:pt idx="771">
                  <c:v>219.56335600444328</c:v>
                </c:pt>
                <c:pt idx="772">
                  <c:v>181.50085600444328</c:v>
                </c:pt>
                <c:pt idx="773">
                  <c:v>140.93835600444328</c:v>
                </c:pt>
                <c:pt idx="774">
                  <c:v>106.75085600444328</c:v>
                </c:pt>
                <c:pt idx="775">
                  <c:v>64.625856004443278</c:v>
                </c:pt>
                <c:pt idx="776">
                  <c:v>295.63523295631535</c:v>
                </c:pt>
                <c:pt idx="777">
                  <c:v>259.76023295631535</c:v>
                </c:pt>
                <c:pt idx="778">
                  <c:v>222.07273295631535</c:v>
                </c:pt>
                <c:pt idx="779">
                  <c:v>181.01023295631535</c:v>
                </c:pt>
                <c:pt idx="780">
                  <c:v>140.94773295631535</c:v>
                </c:pt>
                <c:pt idx="781">
                  <c:v>108.19773295631535</c:v>
                </c:pt>
                <c:pt idx="782">
                  <c:v>71.322732956315349</c:v>
                </c:pt>
                <c:pt idx="783">
                  <c:v>302.64460990818742</c:v>
                </c:pt>
                <c:pt idx="784">
                  <c:v>266.83210990818742</c:v>
                </c:pt>
                <c:pt idx="785">
                  <c:v>228.95710990818742</c:v>
                </c:pt>
                <c:pt idx="786">
                  <c:v>194.89460990818742</c:v>
                </c:pt>
                <c:pt idx="787">
                  <c:v>159.20710990818742</c:v>
                </c:pt>
                <c:pt idx="788">
                  <c:v>118.20710990818742</c:v>
                </c:pt>
                <c:pt idx="789">
                  <c:v>83.332109908187419</c:v>
                </c:pt>
                <c:pt idx="790">
                  <c:v>44.769609908187419</c:v>
                </c:pt>
                <c:pt idx="791">
                  <c:v>281.02898686005949</c:v>
                </c:pt>
                <c:pt idx="792">
                  <c:v>246.59148686005949</c:v>
                </c:pt>
                <c:pt idx="793">
                  <c:v>209.46648686005949</c:v>
                </c:pt>
                <c:pt idx="794">
                  <c:v>179.77898686005949</c:v>
                </c:pt>
                <c:pt idx="795">
                  <c:v>143.09148686005949</c:v>
                </c:pt>
                <c:pt idx="796">
                  <c:v>108.59148686005949</c:v>
                </c:pt>
                <c:pt idx="797">
                  <c:v>70.27898686005949</c:v>
                </c:pt>
                <c:pt idx="798">
                  <c:v>297.78836381193156</c:v>
                </c:pt>
                <c:pt idx="799">
                  <c:v>256.85086381193156</c:v>
                </c:pt>
                <c:pt idx="800">
                  <c:v>221.10086381193156</c:v>
                </c:pt>
                <c:pt idx="801">
                  <c:v>182.97586381193156</c:v>
                </c:pt>
                <c:pt idx="802">
                  <c:v>147.03836381193156</c:v>
                </c:pt>
                <c:pt idx="803">
                  <c:v>111.47586381193156</c:v>
                </c:pt>
                <c:pt idx="804">
                  <c:v>74.163363811931561</c:v>
                </c:pt>
                <c:pt idx="805">
                  <c:v>304.54774076380363</c:v>
                </c:pt>
                <c:pt idx="806">
                  <c:v>270.23524076380363</c:v>
                </c:pt>
                <c:pt idx="807">
                  <c:v>235.48524076380363</c:v>
                </c:pt>
                <c:pt idx="808">
                  <c:v>198.98524076380363</c:v>
                </c:pt>
                <c:pt idx="809">
                  <c:v>161.54774076380363</c:v>
                </c:pt>
                <c:pt idx="810">
                  <c:v>125.92274076380363</c:v>
                </c:pt>
                <c:pt idx="811">
                  <c:v>88.797740763803631</c:v>
                </c:pt>
                <c:pt idx="812">
                  <c:v>54.047740763803631</c:v>
                </c:pt>
                <c:pt idx="813">
                  <c:v>282.6196177156757</c:v>
                </c:pt>
                <c:pt idx="814">
                  <c:v>248.1821177156757</c:v>
                </c:pt>
                <c:pt idx="815">
                  <c:v>212.6196177156757</c:v>
                </c:pt>
                <c:pt idx="816">
                  <c:v>178.3071177156757</c:v>
                </c:pt>
                <c:pt idx="817">
                  <c:v>139.9946177156757</c:v>
                </c:pt>
                <c:pt idx="818">
                  <c:v>106.4946177156757</c:v>
                </c:pt>
                <c:pt idx="819">
                  <c:v>70.619617715675702</c:v>
                </c:pt>
                <c:pt idx="820">
                  <c:v>306.94149466754777</c:v>
                </c:pt>
                <c:pt idx="821">
                  <c:v>273.06649466754777</c:v>
                </c:pt>
                <c:pt idx="822">
                  <c:v>235.94149466754777</c:v>
                </c:pt>
                <c:pt idx="823">
                  <c:v>198.12899466754777</c:v>
                </c:pt>
                <c:pt idx="824">
                  <c:v>163.50399466754777</c:v>
                </c:pt>
                <c:pt idx="825">
                  <c:v>124.50399466754777</c:v>
                </c:pt>
                <c:pt idx="826">
                  <c:v>85.066494667547772</c:v>
                </c:pt>
                <c:pt idx="827">
                  <c:v>43.691494667547772</c:v>
                </c:pt>
                <c:pt idx="828">
                  <c:v>275.01337161941984</c:v>
                </c:pt>
                <c:pt idx="829">
                  <c:v>239.57587161941984</c:v>
                </c:pt>
                <c:pt idx="830">
                  <c:v>206.20087161941984</c:v>
                </c:pt>
                <c:pt idx="831">
                  <c:v>168.07587161941984</c:v>
                </c:pt>
                <c:pt idx="832">
                  <c:v>128.07587161941984</c:v>
                </c:pt>
                <c:pt idx="833">
                  <c:v>95.950871619419843</c:v>
                </c:pt>
                <c:pt idx="834">
                  <c:v>62.263371619419843</c:v>
                </c:pt>
                <c:pt idx="835">
                  <c:v>291.89774857129191</c:v>
                </c:pt>
                <c:pt idx="836">
                  <c:v>254.96024857129191</c:v>
                </c:pt>
                <c:pt idx="837">
                  <c:v>218.83524857129191</c:v>
                </c:pt>
                <c:pt idx="838">
                  <c:v>180.64774857129191</c:v>
                </c:pt>
                <c:pt idx="839">
                  <c:v>146.83524857129191</c:v>
                </c:pt>
                <c:pt idx="840">
                  <c:v>107.64774857129191</c:v>
                </c:pt>
                <c:pt idx="841">
                  <c:v>70.460248571291913</c:v>
                </c:pt>
                <c:pt idx="842">
                  <c:v>298.15712552316398</c:v>
                </c:pt>
                <c:pt idx="843">
                  <c:v>265.09462552316398</c:v>
                </c:pt>
                <c:pt idx="844">
                  <c:v>227.53212552316398</c:v>
                </c:pt>
                <c:pt idx="845">
                  <c:v>189.65712552316398</c:v>
                </c:pt>
                <c:pt idx="846">
                  <c:v>157.65712552316398</c:v>
                </c:pt>
                <c:pt idx="847">
                  <c:v>122.78212552316398</c:v>
                </c:pt>
                <c:pt idx="848">
                  <c:v>83.719625523163984</c:v>
                </c:pt>
                <c:pt idx="849">
                  <c:v>46.469625523163984</c:v>
                </c:pt>
                <c:pt idx="850">
                  <c:v>279.60400247503605</c:v>
                </c:pt>
                <c:pt idx="851">
                  <c:v>241.85400247503605</c:v>
                </c:pt>
                <c:pt idx="852">
                  <c:v>209.35400247503605</c:v>
                </c:pt>
                <c:pt idx="853">
                  <c:v>171.10400247503605</c:v>
                </c:pt>
                <c:pt idx="854">
                  <c:v>134.60400247503605</c:v>
                </c:pt>
                <c:pt idx="855">
                  <c:v>99.416502475036054</c:v>
                </c:pt>
                <c:pt idx="856">
                  <c:v>65.229002475036054</c:v>
                </c:pt>
                <c:pt idx="857">
                  <c:v>297.67587942690812</c:v>
                </c:pt>
                <c:pt idx="858">
                  <c:v>260.42587942690812</c:v>
                </c:pt>
                <c:pt idx="859">
                  <c:v>224.23837942690812</c:v>
                </c:pt>
                <c:pt idx="860">
                  <c:v>192.55087942690812</c:v>
                </c:pt>
                <c:pt idx="861">
                  <c:v>154.98837942690812</c:v>
                </c:pt>
                <c:pt idx="862">
                  <c:v>118.92587942690812</c:v>
                </c:pt>
                <c:pt idx="863">
                  <c:v>83.925879426908125</c:v>
                </c:pt>
                <c:pt idx="864">
                  <c:v>50.738379426908125</c:v>
                </c:pt>
                <c:pt idx="865">
                  <c:v>277.6227563787802</c:v>
                </c:pt>
                <c:pt idx="866">
                  <c:v>244.3727563787802</c:v>
                </c:pt>
                <c:pt idx="867">
                  <c:v>212.4977563787802</c:v>
                </c:pt>
                <c:pt idx="868">
                  <c:v>178.8102563787802</c:v>
                </c:pt>
                <c:pt idx="869">
                  <c:v>139.7477563787802</c:v>
                </c:pt>
                <c:pt idx="870">
                  <c:v>106.6227563787802</c:v>
                </c:pt>
                <c:pt idx="871">
                  <c:v>64.560256378780196</c:v>
                </c:pt>
                <c:pt idx="872">
                  <c:v>294.50713333065227</c:v>
                </c:pt>
                <c:pt idx="873">
                  <c:v>258.25713333065227</c:v>
                </c:pt>
                <c:pt idx="874">
                  <c:v>225.00713333065227</c:v>
                </c:pt>
                <c:pt idx="875">
                  <c:v>188.94463333065227</c:v>
                </c:pt>
                <c:pt idx="876">
                  <c:v>152.63213333065227</c:v>
                </c:pt>
                <c:pt idx="877">
                  <c:v>117.31963333065227</c:v>
                </c:pt>
                <c:pt idx="878">
                  <c:v>77.194633330652266</c:v>
                </c:pt>
                <c:pt idx="879">
                  <c:v>308.14151028252434</c:v>
                </c:pt>
                <c:pt idx="880">
                  <c:v>273.64151028252434</c:v>
                </c:pt>
                <c:pt idx="881">
                  <c:v>236.45401028252434</c:v>
                </c:pt>
                <c:pt idx="882">
                  <c:v>200.14151028252434</c:v>
                </c:pt>
                <c:pt idx="883">
                  <c:v>161.14151028252434</c:v>
                </c:pt>
                <c:pt idx="884">
                  <c:v>125.64151028252434</c:v>
                </c:pt>
                <c:pt idx="885">
                  <c:v>94.516510282524337</c:v>
                </c:pt>
                <c:pt idx="886">
                  <c:v>64.829010282524337</c:v>
                </c:pt>
                <c:pt idx="887">
                  <c:v>297.90088723439641</c:v>
                </c:pt>
                <c:pt idx="888">
                  <c:v>262.96338723439641</c:v>
                </c:pt>
                <c:pt idx="889">
                  <c:v>224.96338723439641</c:v>
                </c:pt>
                <c:pt idx="890">
                  <c:v>190.33838723439641</c:v>
                </c:pt>
                <c:pt idx="891">
                  <c:v>156.90088723439641</c:v>
                </c:pt>
                <c:pt idx="892">
                  <c:v>120.96338723439641</c:v>
                </c:pt>
                <c:pt idx="893">
                  <c:v>87.838387234396407</c:v>
                </c:pt>
                <c:pt idx="894">
                  <c:v>57.400887234396407</c:v>
                </c:pt>
                <c:pt idx="895">
                  <c:v>289.03526418626848</c:v>
                </c:pt>
                <c:pt idx="896">
                  <c:v>248.34776418626848</c:v>
                </c:pt>
                <c:pt idx="897">
                  <c:v>214.66026418626848</c:v>
                </c:pt>
                <c:pt idx="898">
                  <c:v>180.09776418626848</c:v>
                </c:pt>
                <c:pt idx="899">
                  <c:v>144.09776418626848</c:v>
                </c:pt>
                <c:pt idx="900">
                  <c:v>90.222764186268478</c:v>
                </c:pt>
                <c:pt idx="901">
                  <c:v>365.00354808045716</c:v>
                </c:pt>
                <c:pt idx="902">
                  <c:v>309.87854808045716</c:v>
                </c:pt>
                <c:pt idx="903">
                  <c:v>251.94104808045716</c:v>
                </c:pt>
                <c:pt idx="904">
                  <c:v>197.81604808045716</c:v>
                </c:pt>
                <c:pt idx="905">
                  <c:v>144.56604808045716</c:v>
                </c:pt>
                <c:pt idx="906">
                  <c:v>88.753548080457165</c:v>
                </c:pt>
                <c:pt idx="907">
                  <c:v>365.15933197464585</c:v>
                </c:pt>
                <c:pt idx="908">
                  <c:v>311.15933197464585</c:v>
                </c:pt>
                <c:pt idx="909">
                  <c:v>257.15933197464585</c:v>
                </c:pt>
                <c:pt idx="910">
                  <c:v>201.78433197464585</c:v>
                </c:pt>
                <c:pt idx="911">
                  <c:v>146.15933197464585</c:v>
                </c:pt>
                <c:pt idx="912">
                  <c:v>92.096831974645852</c:v>
                </c:pt>
                <c:pt idx="913">
                  <c:v>368.00261586883454</c:v>
                </c:pt>
                <c:pt idx="914">
                  <c:v>312.06511586883454</c:v>
                </c:pt>
                <c:pt idx="915">
                  <c:v>256.69011586883454</c:v>
                </c:pt>
                <c:pt idx="916">
                  <c:v>200.87761586883454</c:v>
                </c:pt>
                <c:pt idx="917">
                  <c:v>148.44011586883454</c:v>
                </c:pt>
                <c:pt idx="918">
                  <c:v>94.440115868834539</c:v>
                </c:pt>
                <c:pt idx="919">
                  <c:v>369.53339976302323</c:v>
                </c:pt>
                <c:pt idx="920">
                  <c:v>313.72089976302323</c:v>
                </c:pt>
                <c:pt idx="921">
                  <c:v>258.15839976302323</c:v>
                </c:pt>
                <c:pt idx="922">
                  <c:v>204.03339976302323</c:v>
                </c:pt>
                <c:pt idx="923">
                  <c:v>149.84589976302323</c:v>
                </c:pt>
                <c:pt idx="924">
                  <c:v>96.720899763023226</c:v>
                </c:pt>
                <c:pt idx="925">
                  <c:v>372.06418365721191</c:v>
                </c:pt>
                <c:pt idx="926">
                  <c:v>319.81418365721191</c:v>
                </c:pt>
                <c:pt idx="927">
                  <c:v>264.68918365721191</c:v>
                </c:pt>
                <c:pt idx="928">
                  <c:v>212.25168365721191</c:v>
                </c:pt>
                <c:pt idx="929">
                  <c:v>161.12668365721191</c:v>
                </c:pt>
                <c:pt idx="930">
                  <c:v>106.75168365721191</c:v>
                </c:pt>
                <c:pt idx="931">
                  <c:v>383.5949675514006</c:v>
                </c:pt>
                <c:pt idx="932">
                  <c:v>331.0949675514006</c:v>
                </c:pt>
                <c:pt idx="933">
                  <c:v>275.9074675514006</c:v>
                </c:pt>
                <c:pt idx="934">
                  <c:v>220.9074675514006</c:v>
                </c:pt>
                <c:pt idx="935">
                  <c:v>168.0949675514006</c:v>
                </c:pt>
                <c:pt idx="936">
                  <c:v>111.5324675514006</c:v>
                </c:pt>
                <c:pt idx="937">
                  <c:v>384.62575144558929</c:v>
                </c:pt>
                <c:pt idx="938">
                  <c:v>327.06325144558929</c:v>
                </c:pt>
                <c:pt idx="939">
                  <c:v>274.00075144558929</c:v>
                </c:pt>
                <c:pt idx="940">
                  <c:v>218.50075144558929</c:v>
                </c:pt>
                <c:pt idx="941">
                  <c:v>162.62575144558929</c:v>
                </c:pt>
                <c:pt idx="942">
                  <c:v>109.56325144558929</c:v>
                </c:pt>
                <c:pt idx="943">
                  <c:v>387.46903533977797</c:v>
                </c:pt>
                <c:pt idx="944">
                  <c:v>335.53153533977797</c:v>
                </c:pt>
                <c:pt idx="945">
                  <c:v>283.71903533977797</c:v>
                </c:pt>
                <c:pt idx="946">
                  <c:v>226.78153533977797</c:v>
                </c:pt>
                <c:pt idx="947">
                  <c:v>173.65653533977797</c:v>
                </c:pt>
                <c:pt idx="948">
                  <c:v>119.21903533977797</c:v>
                </c:pt>
                <c:pt idx="949">
                  <c:v>66.531535339777975</c:v>
                </c:pt>
                <c:pt idx="950">
                  <c:v>343.49981923396666</c:v>
                </c:pt>
                <c:pt idx="951">
                  <c:v>286.87481923396666</c:v>
                </c:pt>
                <c:pt idx="952">
                  <c:v>233.74981923396666</c:v>
                </c:pt>
                <c:pt idx="953">
                  <c:v>178.37481923396666</c:v>
                </c:pt>
                <c:pt idx="954">
                  <c:v>127.62481923396666</c:v>
                </c:pt>
                <c:pt idx="955">
                  <c:v>71.249819233966662</c:v>
                </c:pt>
                <c:pt idx="956">
                  <c:v>345.84310312815535</c:v>
                </c:pt>
                <c:pt idx="957">
                  <c:v>291.40560312815535</c:v>
                </c:pt>
                <c:pt idx="958">
                  <c:v>237.65560312815535</c:v>
                </c:pt>
                <c:pt idx="959">
                  <c:v>186.40560312815535</c:v>
                </c:pt>
                <c:pt idx="960">
                  <c:v>131.84310312815535</c:v>
                </c:pt>
                <c:pt idx="961">
                  <c:v>77.405603128155349</c:v>
                </c:pt>
                <c:pt idx="962">
                  <c:v>349.87388702234404</c:v>
                </c:pt>
                <c:pt idx="963">
                  <c:v>295.62388702234404</c:v>
                </c:pt>
                <c:pt idx="964">
                  <c:v>241.49888702234404</c:v>
                </c:pt>
                <c:pt idx="965">
                  <c:v>187.99888702234404</c:v>
                </c:pt>
                <c:pt idx="966">
                  <c:v>132.37388702234404</c:v>
                </c:pt>
                <c:pt idx="967">
                  <c:v>79.248887022344036</c:v>
                </c:pt>
                <c:pt idx="968">
                  <c:v>355.65467091653272</c:v>
                </c:pt>
                <c:pt idx="969">
                  <c:v>297.65467091653272</c:v>
                </c:pt>
                <c:pt idx="970">
                  <c:v>244.65467091653272</c:v>
                </c:pt>
                <c:pt idx="971">
                  <c:v>191.15467091653272</c:v>
                </c:pt>
                <c:pt idx="972">
                  <c:v>136.77967091653272</c:v>
                </c:pt>
                <c:pt idx="973">
                  <c:v>83.467170916532723</c:v>
                </c:pt>
                <c:pt idx="974">
                  <c:v>361.49795481072141</c:v>
                </c:pt>
                <c:pt idx="975">
                  <c:v>308.56045481072141</c:v>
                </c:pt>
                <c:pt idx="976">
                  <c:v>255.43545481072141</c:v>
                </c:pt>
                <c:pt idx="977">
                  <c:v>200.18545481072141</c:v>
                </c:pt>
                <c:pt idx="978">
                  <c:v>146.56045481072141</c:v>
                </c:pt>
                <c:pt idx="979">
                  <c:v>92.24795481072141</c:v>
                </c:pt>
                <c:pt idx="980">
                  <c:v>371.8412387049101</c:v>
                </c:pt>
                <c:pt idx="981">
                  <c:v>317.7162387049101</c:v>
                </c:pt>
                <c:pt idx="982">
                  <c:v>265.7787387049101</c:v>
                </c:pt>
                <c:pt idx="983">
                  <c:v>211.2787387049101</c:v>
                </c:pt>
                <c:pt idx="984">
                  <c:v>157.8412387049101</c:v>
                </c:pt>
                <c:pt idx="985">
                  <c:v>104.2162387049101</c:v>
                </c:pt>
                <c:pt idx="986">
                  <c:v>380.99702259909878</c:v>
                </c:pt>
                <c:pt idx="987">
                  <c:v>325.24702259909878</c:v>
                </c:pt>
                <c:pt idx="988">
                  <c:v>273.18452259909878</c:v>
                </c:pt>
                <c:pt idx="989">
                  <c:v>216.74702259909878</c:v>
                </c:pt>
                <c:pt idx="990">
                  <c:v>159.62202259909878</c:v>
                </c:pt>
                <c:pt idx="991">
                  <c:v>104.37202259909878</c:v>
                </c:pt>
                <c:pt idx="992">
                  <c:v>378.40280649328747</c:v>
                </c:pt>
                <c:pt idx="993">
                  <c:v>325.65280649328747</c:v>
                </c:pt>
                <c:pt idx="994">
                  <c:v>273.27780649328747</c:v>
                </c:pt>
                <c:pt idx="995">
                  <c:v>220.65280649328747</c:v>
                </c:pt>
                <c:pt idx="996">
                  <c:v>163.59030649328747</c:v>
                </c:pt>
                <c:pt idx="997">
                  <c:v>127.21530649328747</c:v>
                </c:pt>
                <c:pt idx="998">
                  <c:v>89.152806493287471</c:v>
                </c:pt>
                <c:pt idx="999">
                  <c:v>50.277806493287471</c:v>
                </c:pt>
                <c:pt idx="1000">
                  <c:v>282.41218344515954</c:v>
                </c:pt>
                <c:pt idx="1001">
                  <c:v>249.97468344515954</c:v>
                </c:pt>
                <c:pt idx="1002">
                  <c:v>212.84968344515954</c:v>
                </c:pt>
                <c:pt idx="1003">
                  <c:v>176.47468344515954</c:v>
                </c:pt>
                <c:pt idx="1004">
                  <c:v>137.72468344515954</c:v>
                </c:pt>
                <c:pt idx="1005">
                  <c:v>102.09968344515954</c:v>
                </c:pt>
                <c:pt idx="1006">
                  <c:v>70.662183445159542</c:v>
                </c:pt>
                <c:pt idx="1007">
                  <c:v>299.42156039703161</c:v>
                </c:pt>
                <c:pt idx="1008">
                  <c:v>263.04656039703161</c:v>
                </c:pt>
                <c:pt idx="1009">
                  <c:v>226.42156039703161</c:v>
                </c:pt>
                <c:pt idx="1010">
                  <c:v>187.29656039703161</c:v>
                </c:pt>
                <c:pt idx="1011">
                  <c:v>149.42156039703161</c:v>
                </c:pt>
                <c:pt idx="1012">
                  <c:v>116.23406039703161</c:v>
                </c:pt>
                <c:pt idx="1013">
                  <c:v>80.984060397031612</c:v>
                </c:pt>
                <c:pt idx="1014">
                  <c:v>42.359060397031612</c:v>
                </c:pt>
                <c:pt idx="1015">
                  <c:v>276.68093734890368</c:v>
                </c:pt>
                <c:pt idx="1016">
                  <c:v>240.11843734890368</c:v>
                </c:pt>
                <c:pt idx="1017">
                  <c:v>207.18093734890368</c:v>
                </c:pt>
                <c:pt idx="1018">
                  <c:v>165.55593734890368</c:v>
                </c:pt>
                <c:pt idx="1019">
                  <c:v>130.30593734890368</c:v>
                </c:pt>
                <c:pt idx="1020">
                  <c:v>93.055937348903683</c:v>
                </c:pt>
                <c:pt idx="1021">
                  <c:v>55.243437348903683</c:v>
                </c:pt>
                <c:pt idx="1022">
                  <c:v>290.25281430077575</c:v>
                </c:pt>
                <c:pt idx="1023">
                  <c:v>252.12781430077575</c:v>
                </c:pt>
                <c:pt idx="1024">
                  <c:v>215.94031430077575</c:v>
                </c:pt>
                <c:pt idx="1025">
                  <c:v>179.19031430077575</c:v>
                </c:pt>
                <c:pt idx="1026">
                  <c:v>141.81531430077575</c:v>
                </c:pt>
                <c:pt idx="1027">
                  <c:v>101.81531430077575</c:v>
                </c:pt>
                <c:pt idx="1028">
                  <c:v>66.315314300775754</c:v>
                </c:pt>
                <c:pt idx="1029">
                  <c:v>298.38719125264782</c:v>
                </c:pt>
                <c:pt idx="1030">
                  <c:v>260.01219125264782</c:v>
                </c:pt>
                <c:pt idx="1031">
                  <c:v>225.69969125264782</c:v>
                </c:pt>
                <c:pt idx="1032">
                  <c:v>189.51219125264782</c:v>
                </c:pt>
                <c:pt idx="1033">
                  <c:v>152.07469125264782</c:v>
                </c:pt>
                <c:pt idx="1034">
                  <c:v>115.13719125264782</c:v>
                </c:pt>
                <c:pt idx="1035">
                  <c:v>81.449691252647824</c:v>
                </c:pt>
                <c:pt idx="1036">
                  <c:v>42.387191252647824</c:v>
                </c:pt>
                <c:pt idx="1037">
                  <c:v>274.83406820451989</c:v>
                </c:pt>
                <c:pt idx="1038">
                  <c:v>232.89656820451989</c:v>
                </c:pt>
                <c:pt idx="1039">
                  <c:v>199.64656820451989</c:v>
                </c:pt>
                <c:pt idx="1040">
                  <c:v>165.70906820451989</c:v>
                </c:pt>
                <c:pt idx="1041">
                  <c:v>128.58406820451989</c:v>
                </c:pt>
                <c:pt idx="1042">
                  <c:v>96.584068204519895</c:v>
                </c:pt>
                <c:pt idx="1043">
                  <c:v>60.021568204519895</c:v>
                </c:pt>
                <c:pt idx="1044">
                  <c:v>296.21844515639197</c:v>
                </c:pt>
                <c:pt idx="1045">
                  <c:v>262.46844515639197</c:v>
                </c:pt>
                <c:pt idx="1046">
                  <c:v>227.46844515639197</c:v>
                </c:pt>
                <c:pt idx="1047">
                  <c:v>189.46844515639197</c:v>
                </c:pt>
                <c:pt idx="1048">
                  <c:v>154.65594515639197</c:v>
                </c:pt>
                <c:pt idx="1049">
                  <c:v>115.65594515639197</c:v>
                </c:pt>
                <c:pt idx="1050">
                  <c:v>77.843445156391965</c:v>
                </c:pt>
                <c:pt idx="1051">
                  <c:v>310.66532210826404</c:v>
                </c:pt>
                <c:pt idx="1052">
                  <c:v>275.85282210826404</c:v>
                </c:pt>
                <c:pt idx="1053">
                  <c:v>236.47782210826404</c:v>
                </c:pt>
                <c:pt idx="1054">
                  <c:v>204.16532210826404</c:v>
                </c:pt>
                <c:pt idx="1055">
                  <c:v>165.22782210826404</c:v>
                </c:pt>
                <c:pt idx="1056">
                  <c:v>126.85282210826404</c:v>
                </c:pt>
                <c:pt idx="1057">
                  <c:v>92.915322108264036</c:v>
                </c:pt>
                <c:pt idx="1058">
                  <c:v>56.227822108264036</c:v>
                </c:pt>
                <c:pt idx="1059">
                  <c:v>294.79969906013611</c:v>
                </c:pt>
                <c:pt idx="1060">
                  <c:v>258.61219906013611</c:v>
                </c:pt>
                <c:pt idx="1061">
                  <c:v>220.86219906013611</c:v>
                </c:pt>
                <c:pt idx="1062">
                  <c:v>186.54969906013611</c:v>
                </c:pt>
                <c:pt idx="1063">
                  <c:v>151.23719906013611</c:v>
                </c:pt>
                <c:pt idx="1064">
                  <c:v>112.36219906013611</c:v>
                </c:pt>
                <c:pt idx="1065">
                  <c:v>81.049699060136106</c:v>
                </c:pt>
                <c:pt idx="1066">
                  <c:v>48.737199060136106</c:v>
                </c:pt>
                <c:pt idx="1067">
                  <c:v>281.43407601200818</c:v>
                </c:pt>
                <c:pt idx="1068">
                  <c:v>247.49657601200818</c:v>
                </c:pt>
                <c:pt idx="1069">
                  <c:v>214.12157601200818</c:v>
                </c:pt>
                <c:pt idx="1070">
                  <c:v>180.55907601200818</c:v>
                </c:pt>
                <c:pt idx="1071">
                  <c:v>143.80907601200818</c:v>
                </c:pt>
                <c:pt idx="1072">
                  <c:v>111.05907601200818</c:v>
                </c:pt>
                <c:pt idx="1073">
                  <c:v>76.746576012008177</c:v>
                </c:pt>
                <c:pt idx="1074">
                  <c:v>312.00595296388025</c:v>
                </c:pt>
                <c:pt idx="1075">
                  <c:v>277.81845296388025</c:v>
                </c:pt>
                <c:pt idx="1076">
                  <c:v>246.94345296388025</c:v>
                </c:pt>
                <c:pt idx="1077">
                  <c:v>204.88095296388025</c:v>
                </c:pt>
                <c:pt idx="1078">
                  <c:v>168.44345296388025</c:v>
                </c:pt>
                <c:pt idx="1079">
                  <c:v>133.50595296388025</c:v>
                </c:pt>
                <c:pt idx="1080">
                  <c:v>95.505952963880247</c:v>
                </c:pt>
                <c:pt idx="1081">
                  <c:v>56.693452963880247</c:v>
                </c:pt>
                <c:pt idx="1082">
                  <c:v>286.82782991575232</c:v>
                </c:pt>
                <c:pt idx="1083">
                  <c:v>250.89032991575232</c:v>
                </c:pt>
                <c:pt idx="1084">
                  <c:v>214.20282991575232</c:v>
                </c:pt>
                <c:pt idx="1085">
                  <c:v>176.51532991575232</c:v>
                </c:pt>
                <c:pt idx="1086">
                  <c:v>142.95282991575232</c:v>
                </c:pt>
                <c:pt idx="1087">
                  <c:v>109.70282991575232</c:v>
                </c:pt>
                <c:pt idx="1088">
                  <c:v>72.390329915752318</c:v>
                </c:pt>
                <c:pt idx="1089">
                  <c:v>306.27470686762439</c:v>
                </c:pt>
                <c:pt idx="1090">
                  <c:v>273.21220686762439</c:v>
                </c:pt>
                <c:pt idx="1091">
                  <c:v>240.96220686762439</c:v>
                </c:pt>
                <c:pt idx="1092">
                  <c:v>207.39970686762439</c:v>
                </c:pt>
                <c:pt idx="1093">
                  <c:v>174.46220686762439</c:v>
                </c:pt>
                <c:pt idx="1094">
                  <c:v>139.08720686762439</c:v>
                </c:pt>
                <c:pt idx="1095">
                  <c:v>104.58720686762439</c:v>
                </c:pt>
                <c:pt idx="1096">
                  <c:v>68.774706867624388</c:v>
                </c:pt>
                <c:pt idx="1097">
                  <c:v>297.22158381949646</c:v>
                </c:pt>
                <c:pt idx="1098">
                  <c:v>260.72158381949646</c:v>
                </c:pt>
                <c:pt idx="1099">
                  <c:v>223.97158381949646</c:v>
                </c:pt>
                <c:pt idx="1100">
                  <c:v>186.09658381949646</c:v>
                </c:pt>
                <c:pt idx="1101">
                  <c:v>149.59658381949646</c:v>
                </c:pt>
                <c:pt idx="1102">
                  <c:v>110.65908381949646</c:v>
                </c:pt>
                <c:pt idx="1103">
                  <c:v>72.784083819496459</c:v>
                </c:pt>
                <c:pt idx="1104">
                  <c:v>304.48096077136853</c:v>
                </c:pt>
                <c:pt idx="1105">
                  <c:v>266.60596077136853</c:v>
                </c:pt>
                <c:pt idx="1106">
                  <c:v>229.73096077136853</c:v>
                </c:pt>
                <c:pt idx="1107">
                  <c:v>190.73096077136853</c:v>
                </c:pt>
                <c:pt idx="1108">
                  <c:v>149.66846077136853</c:v>
                </c:pt>
                <c:pt idx="1109">
                  <c:v>119.16846077136853</c:v>
                </c:pt>
                <c:pt idx="1110">
                  <c:v>85.79346077136853</c:v>
                </c:pt>
                <c:pt idx="1111">
                  <c:v>44.54346077136853</c:v>
                </c:pt>
                <c:pt idx="1112">
                  <c:v>273.0528377232406</c:v>
                </c:pt>
                <c:pt idx="1113">
                  <c:v>231.9903377232406</c:v>
                </c:pt>
                <c:pt idx="1114">
                  <c:v>192.9903377232406</c:v>
                </c:pt>
                <c:pt idx="1115">
                  <c:v>153.5528377232406</c:v>
                </c:pt>
                <c:pt idx="1116">
                  <c:v>114.7403377232406</c:v>
                </c:pt>
                <c:pt idx="1117">
                  <c:v>77.0528377232406</c:v>
                </c:pt>
                <c:pt idx="1118">
                  <c:v>307.56221467511267</c:v>
                </c:pt>
                <c:pt idx="1119">
                  <c:v>274.99971467511267</c:v>
                </c:pt>
                <c:pt idx="1120">
                  <c:v>239.74971467511267</c:v>
                </c:pt>
                <c:pt idx="1121">
                  <c:v>198.06221467511267</c:v>
                </c:pt>
                <c:pt idx="1122">
                  <c:v>162.74971467511267</c:v>
                </c:pt>
                <c:pt idx="1123">
                  <c:v>125.74971467511267</c:v>
                </c:pt>
                <c:pt idx="1124">
                  <c:v>87.374714675112671</c:v>
                </c:pt>
                <c:pt idx="1125">
                  <c:v>51.437214675112671</c:v>
                </c:pt>
                <c:pt idx="1126">
                  <c:v>280.32159162698474</c:v>
                </c:pt>
                <c:pt idx="1127">
                  <c:v>244.38409162698474</c:v>
                </c:pt>
                <c:pt idx="1128">
                  <c:v>209.38409162698474</c:v>
                </c:pt>
                <c:pt idx="1129">
                  <c:v>173.50909162698474</c:v>
                </c:pt>
                <c:pt idx="1130">
                  <c:v>141.75909162698474</c:v>
                </c:pt>
                <c:pt idx="1131">
                  <c:v>108.69659162698474</c:v>
                </c:pt>
                <c:pt idx="1132">
                  <c:v>71.196591626984741</c:v>
                </c:pt>
                <c:pt idx="1133">
                  <c:v>301.39346857885681</c:v>
                </c:pt>
                <c:pt idx="1134">
                  <c:v>273.51846857885681</c:v>
                </c:pt>
                <c:pt idx="1135">
                  <c:v>236.33096857885681</c:v>
                </c:pt>
                <c:pt idx="1136">
                  <c:v>198.95596857885681</c:v>
                </c:pt>
                <c:pt idx="1137">
                  <c:v>162.20596857885681</c:v>
                </c:pt>
                <c:pt idx="1138">
                  <c:v>123.14346857885681</c:v>
                </c:pt>
                <c:pt idx="1139">
                  <c:v>84.455968578856812</c:v>
                </c:pt>
                <c:pt idx="1140">
                  <c:v>47.018468578856812</c:v>
                </c:pt>
                <c:pt idx="1141">
                  <c:v>275.65284553072888</c:v>
                </c:pt>
                <c:pt idx="1142">
                  <c:v>234.21534553072888</c:v>
                </c:pt>
                <c:pt idx="1143">
                  <c:v>199.77784553072888</c:v>
                </c:pt>
                <c:pt idx="1144">
                  <c:v>165.34034553072888</c:v>
                </c:pt>
                <c:pt idx="1145">
                  <c:v>128.96534553072888</c:v>
                </c:pt>
                <c:pt idx="1146">
                  <c:v>90.027845530728882</c:v>
                </c:pt>
                <c:pt idx="1147">
                  <c:v>51.090345530728882</c:v>
                </c:pt>
                <c:pt idx="1148">
                  <c:v>282.16222248260095</c:v>
                </c:pt>
                <c:pt idx="1149">
                  <c:v>248.72472248260095</c:v>
                </c:pt>
                <c:pt idx="1150">
                  <c:v>208.91222248260095</c:v>
                </c:pt>
                <c:pt idx="1151">
                  <c:v>174.41222248260095</c:v>
                </c:pt>
                <c:pt idx="1152">
                  <c:v>142.34972248260095</c:v>
                </c:pt>
                <c:pt idx="1153">
                  <c:v>104.78722248260095</c:v>
                </c:pt>
                <c:pt idx="1154">
                  <c:v>69.724722482600953</c:v>
                </c:pt>
                <c:pt idx="1155">
                  <c:v>302.48409943447302</c:v>
                </c:pt>
                <c:pt idx="1156">
                  <c:v>261.23409943447302</c:v>
                </c:pt>
                <c:pt idx="1157">
                  <c:v>228.23409943447302</c:v>
                </c:pt>
                <c:pt idx="1158">
                  <c:v>189.04659943447302</c:v>
                </c:pt>
                <c:pt idx="1159">
                  <c:v>155.60909943447302</c:v>
                </c:pt>
                <c:pt idx="1160">
                  <c:v>120.23409943447302</c:v>
                </c:pt>
                <c:pt idx="1161">
                  <c:v>82.171599434473023</c:v>
                </c:pt>
                <c:pt idx="1162">
                  <c:v>48.484099434473023</c:v>
                </c:pt>
                <c:pt idx="1163">
                  <c:v>280.43097638634509</c:v>
                </c:pt>
                <c:pt idx="1164">
                  <c:v>246.49347638634509</c:v>
                </c:pt>
                <c:pt idx="1165">
                  <c:v>208.05597638634509</c:v>
                </c:pt>
                <c:pt idx="1166">
                  <c:v>174.74347638634509</c:v>
                </c:pt>
                <c:pt idx="1167">
                  <c:v>139.80597638634509</c:v>
                </c:pt>
                <c:pt idx="1168">
                  <c:v>101.05597638634509</c:v>
                </c:pt>
                <c:pt idx="1169">
                  <c:v>66.305976386345094</c:v>
                </c:pt>
                <c:pt idx="1170">
                  <c:v>296.00285333821716</c:v>
                </c:pt>
                <c:pt idx="1171">
                  <c:v>257.25285333821716</c:v>
                </c:pt>
                <c:pt idx="1172">
                  <c:v>220.31535333821716</c:v>
                </c:pt>
                <c:pt idx="1173">
                  <c:v>183.62785333821716</c:v>
                </c:pt>
                <c:pt idx="1174">
                  <c:v>149.00285333821716</c:v>
                </c:pt>
                <c:pt idx="1175">
                  <c:v>110.69035333821716</c:v>
                </c:pt>
                <c:pt idx="1176">
                  <c:v>75.815353338217164</c:v>
                </c:pt>
                <c:pt idx="1177">
                  <c:v>307.88723029008924</c:v>
                </c:pt>
                <c:pt idx="1178">
                  <c:v>271.32473029008924</c:v>
                </c:pt>
                <c:pt idx="1179">
                  <c:v>230.07473029008924</c:v>
                </c:pt>
                <c:pt idx="1180">
                  <c:v>190.44973029008924</c:v>
                </c:pt>
                <c:pt idx="1181">
                  <c:v>156.51223029008924</c:v>
                </c:pt>
                <c:pt idx="1182">
                  <c:v>121.57473029008924</c:v>
                </c:pt>
                <c:pt idx="1183">
                  <c:v>84.887230290089235</c:v>
                </c:pt>
                <c:pt idx="1184">
                  <c:v>51.012230290089235</c:v>
                </c:pt>
                <c:pt idx="1185">
                  <c:v>284.77160724196131</c:v>
                </c:pt>
                <c:pt idx="1186">
                  <c:v>249.83410724196131</c:v>
                </c:pt>
                <c:pt idx="1187">
                  <c:v>215.64660724196131</c:v>
                </c:pt>
                <c:pt idx="1188">
                  <c:v>178.27160724196131</c:v>
                </c:pt>
                <c:pt idx="1189">
                  <c:v>141.08410724196131</c:v>
                </c:pt>
                <c:pt idx="1190">
                  <c:v>108.70910724196131</c:v>
                </c:pt>
                <c:pt idx="1191">
                  <c:v>70.334107241961306</c:v>
                </c:pt>
                <c:pt idx="1192">
                  <c:v>302.96848419383338</c:v>
                </c:pt>
                <c:pt idx="1193">
                  <c:v>263.34348419383338</c:v>
                </c:pt>
                <c:pt idx="1194">
                  <c:v>227.65598419383338</c:v>
                </c:pt>
                <c:pt idx="1195">
                  <c:v>192.71848419383338</c:v>
                </c:pt>
                <c:pt idx="1196">
                  <c:v>155.28098419383338</c:v>
                </c:pt>
                <c:pt idx="1197">
                  <c:v>120.28098419383338</c:v>
                </c:pt>
                <c:pt idx="1198">
                  <c:v>85.343484193833376</c:v>
                </c:pt>
                <c:pt idx="1199">
                  <c:v>47.530984193833376</c:v>
                </c:pt>
                <c:pt idx="1200">
                  <c:v>276.35286114570545</c:v>
                </c:pt>
                <c:pt idx="1201">
                  <c:v>240.66536114570545</c:v>
                </c:pt>
                <c:pt idx="1202">
                  <c:v>202.66536114570545</c:v>
                </c:pt>
                <c:pt idx="1203">
                  <c:v>169.72786114570545</c:v>
                </c:pt>
                <c:pt idx="1204">
                  <c:v>135.66536114570545</c:v>
                </c:pt>
                <c:pt idx="1205">
                  <c:v>100.22786114570545</c:v>
                </c:pt>
                <c:pt idx="1206">
                  <c:v>63.977861145705447</c:v>
                </c:pt>
                <c:pt idx="1207">
                  <c:v>296.17473809757752</c:v>
                </c:pt>
                <c:pt idx="1208">
                  <c:v>264.11223809757752</c:v>
                </c:pt>
                <c:pt idx="1209">
                  <c:v>229.98723809757752</c:v>
                </c:pt>
                <c:pt idx="1210">
                  <c:v>195.79973809757752</c:v>
                </c:pt>
                <c:pt idx="1211">
                  <c:v>159.92473809757752</c:v>
                </c:pt>
                <c:pt idx="1212">
                  <c:v>120.29973809757752</c:v>
                </c:pt>
                <c:pt idx="1213">
                  <c:v>82.362238097577517</c:v>
                </c:pt>
                <c:pt idx="1214">
                  <c:v>46.612238097577517</c:v>
                </c:pt>
                <c:pt idx="1215">
                  <c:v>278.62161504944959</c:v>
                </c:pt>
                <c:pt idx="1216">
                  <c:v>240.93411504944959</c:v>
                </c:pt>
                <c:pt idx="1217">
                  <c:v>206.18411504944959</c:v>
                </c:pt>
                <c:pt idx="1218">
                  <c:v>169.37161504944959</c:v>
                </c:pt>
                <c:pt idx="1219">
                  <c:v>130.18411504944959</c:v>
                </c:pt>
                <c:pt idx="1220">
                  <c:v>97.871615049449588</c:v>
                </c:pt>
                <c:pt idx="1221">
                  <c:v>60.746615049449588</c:v>
                </c:pt>
                <c:pt idx="1222">
                  <c:v>297.44349200132166</c:v>
                </c:pt>
                <c:pt idx="1223">
                  <c:v>261.69349200132166</c:v>
                </c:pt>
                <c:pt idx="1224">
                  <c:v>225.31849200132166</c:v>
                </c:pt>
                <c:pt idx="1225">
                  <c:v>192.69349200132166</c:v>
                </c:pt>
                <c:pt idx="1226">
                  <c:v>158.19349200132166</c:v>
                </c:pt>
                <c:pt idx="1227">
                  <c:v>122.81849200132166</c:v>
                </c:pt>
                <c:pt idx="1228">
                  <c:v>84.943492001321658</c:v>
                </c:pt>
                <c:pt idx="1229">
                  <c:v>47.818492001321658</c:v>
                </c:pt>
                <c:pt idx="1230">
                  <c:v>283.32786895319373</c:v>
                </c:pt>
                <c:pt idx="1231">
                  <c:v>246.39036895319373</c:v>
                </c:pt>
                <c:pt idx="1232">
                  <c:v>206.89036895319373</c:v>
                </c:pt>
                <c:pt idx="1233">
                  <c:v>172.32786895319373</c:v>
                </c:pt>
                <c:pt idx="1234">
                  <c:v>133.20286895319373</c:v>
                </c:pt>
                <c:pt idx="1235">
                  <c:v>93.452868953193729</c:v>
                </c:pt>
                <c:pt idx="1236">
                  <c:v>61.202868953193729</c:v>
                </c:pt>
                <c:pt idx="1237">
                  <c:v>290.2747459050658</c:v>
                </c:pt>
                <c:pt idx="1238">
                  <c:v>253.3372459050658</c:v>
                </c:pt>
                <c:pt idx="1239">
                  <c:v>220.0247459050658</c:v>
                </c:pt>
                <c:pt idx="1240">
                  <c:v>184.5247459050658</c:v>
                </c:pt>
                <c:pt idx="1241">
                  <c:v>147.3372459050658</c:v>
                </c:pt>
                <c:pt idx="1242">
                  <c:v>113.4622459050658</c:v>
                </c:pt>
                <c:pt idx="1243">
                  <c:v>79.899745905065799</c:v>
                </c:pt>
                <c:pt idx="1244">
                  <c:v>309.65912285693787</c:v>
                </c:pt>
                <c:pt idx="1245">
                  <c:v>274.78412285693787</c:v>
                </c:pt>
                <c:pt idx="1246">
                  <c:v>237.65912285693787</c:v>
                </c:pt>
                <c:pt idx="1247">
                  <c:v>197.53412285693787</c:v>
                </c:pt>
                <c:pt idx="1248">
                  <c:v>162.15912285693787</c:v>
                </c:pt>
                <c:pt idx="1249">
                  <c:v>124.09662285693787</c:v>
                </c:pt>
                <c:pt idx="1250">
                  <c:v>89.47162285693787</c:v>
                </c:pt>
                <c:pt idx="1251">
                  <c:v>50.28412285693787</c:v>
                </c:pt>
                <c:pt idx="1252">
                  <c:v>280.54349980880994</c:v>
                </c:pt>
                <c:pt idx="1253">
                  <c:v>244.41849980880994</c:v>
                </c:pt>
                <c:pt idx="1254">
                  <c:v>211.29349980880994</c:v>
                </c:pt>
                <c:pt idx="1255">
                  <c:v>173.29349980880994</c:v>
                </c:pt>
                <c:pt idx="1256">
                  <c:v>135.04349980880994</c:v>
                </c:pt>
                <c:pt idx="1257">
                  <c:v>94.043499808809941</c:v>
                </c:pt>
                <c:pt idx="1258">
                  <c:v>60.855999808809941</c:v>
                </c:pt>
                <c:pt idx="1259">
                  <c:v>294.80287676068201</c:v>
                </c:pt>
                <c:pt idx="1260">
                  <c:v>252.86537676068201</c:v>
                </c:pt>
                <c:pt idx="1261">
                  <c:v>220.11537676068201</c:v>
                </c:pt>
                <c:pt idx="1262">
                  <c:v>180.36537676068201</c:v>
                </c:pt>
                <c:pt idx="1263">
                  <c:v>145.42787676068201</c:v>
                </c:pt>
                <c:pt idx="1264">
                  <c:v>109.80287676068201</c:v>
                </c:pt>
                <c:pt idx="1265">
                  <c:v>385.0836606548707</c:v>
                </c:pt>
                <c:pt idx="1266">
                  <c:v>326.3336606548707</c:v>
                </c:pt>
                <c:pt idx="1267">
                  <c:v>272.2711606548707</c:v>
                </c:pt>
                <c:pt idx="1268">
                  <c:v>217.8961606548707</c:v>
                </c:pt>
                <c:pt idx="1269">
                  <c:v>163.8961606548707</c:v>
                </c:pt>
                <c:pt idx="1270">
                  <c:v>106.7711606548707</c:v>
                </c:pt>
                <c:pt idx="1271">
                  <c:v>379.73944454905939</c:v>
                </c:pt>
                <c:pt idx="1272">
                  <c:v>326.86444454905939</c:v>
                </c:pt>
                <c:pt idx="1273">
                  <c:v>275.23944454905939</c:v>
                </c:pt>
                <c:pt idx="1274">
                  <c:v>221.61444454905939</c:v>
                </c:pt>
                <c:pt idx="1275">
                  <c:v>168.92694454905939</c:v>
                </c:pt>
                <c:pt idx="1276">
                  <c:v>115.48944454905939</c:v>
                </c:pt>
                <c:pt idx="1277">
                  <c:v>63.614444549059385</c:v>
                </c:pt>
                <c:pt idx="1278">
                  <c:v>340.14522844324807</c:v>
                </c:pt>
                <c:pt idx="1279">
                  <c:v>284.02022844324807</c:v>
                </c:pt>
                <c:pt idx="1280">
                  <c:v>229.58272844324807</c:v>
                </c:pt>
                <c:pt idx="1281">
                  <c:v>175.95772844324807</c:v>
                </c:pt>
                <c:pt idx="1282">
                  <c:v>118.39522844324807</c:v>
                </c:pt>
                <c:pt idx="1283">
                  <c:v>61.582728443248072</c:v>
                </c:pt>
                <c:pt idx="1284">
                  <c:v>338.42601233743676</c:v>
                </c:pt>
                <c:pt idx="1285">
                  <c:v>284.80101233743676</c:v>
                </c:pt>
                <c:pt idx="1286">
                  <c:v>231.67601233743676</c:v>
                </c:pt>
                <c:pt idx="1287">
                  <c:v>176.05101233743676</c:v>
                </c:pt>
                <c:pt idx="1288">
                  <c:v>122.48851233743676</c:v>
                </c:pt>
                <c:pt idx="1289">
                  <c:v>64.676012337436759</c:v>
                </c:pt>
                <c:pt idx="1290">
                  <c:v>343.20679623162545</c:v>
                </c:pt>
                <c:pt idx="1291">
                  <c:v>288.33179623162545</c:v>
                </c:pt>
                <c:pt idx="1292">
                  <c:v>233.14429623162545</c:v>
                </c:pt>
                <c:pt idx="1293">
                  <c:v>178.33179623162545</c:v>
                </c:pt>
                <c:pt idx="1294">
                  <c:v>126.14429623162545</c:v>
                </c:pt>
                <c:pt idx="1295">
                  <c:v>73.081796231625447</c:v>
                </c:pt>
                <c:pt idx="1296">
                  <c:v>348.86258012581413</c:v>
                </c:pt>
                <c:pt idx="1297">
                  <c:v>295.05008012581413</c:v>
                </c:pt>
                <c:pt idx="1298">
                  <c:v>237.55008012581413</c:v>
                </c:pt>
                <c:pt idx="1299">
                  <c:v>180.48758012581413</c:v>
                </c:pt>
                <c:pt idx="1300">
                  <c:v>125.80008012581413</c:v>
                </c:pt>
                <c:pt idx="1301">
                  <c:v>71.987580125814134</c:v>
                </c:pt>
                <c:pt idx="1302">
                  <c:v>345.26836402000282</c:v>
                </c:pt>
                <c:pt idx="1303">
                  <c:v>289.01836402000282</c:v>
                </c:pt>
                <c:pt idx="1304">
                  <c:v>233.58086402000282</c:v>
                </c:pt>
                <c:pt idx="1305">
                  <c:v>178.64336402000282</c:v>
                </c:pt>
                <c:pt idx="1306">
                  <c:v>127.08086402000282</c:v>
                </c:pt>
                <c:pt idx="1307">
                  <c:v>69.893364020002821</c:v>
                </c:pt>
                <c:pt idx="1308">
                  <c:v>345.73664791419151</c:v>
                </c:pt>
                <c:pt idx="1309">
                  <c:v>293.92414791419151</c:v>
                </c:pt>
                <c:pt idx="1310">
                  <c:v>239.17414791419151</c:v>
                </c:pt>
                <c:pt idx="1311">
                  <c:v>185.48664791419151</c:v>
                </c:pt>
                <c:pt idx="1312">
                  <c:v>131.11164791419151</c:v>
                </c:pt>
                <c:pt idx="1313">
                  <c:v>75.299147914191508</c:v>
                </c:pt>
                <c:pt idx="1314">
                  <c:v>350.95493180838019</c:v>
                </c:pt>
                <c:pt idx="1315">
                  <c:v>294.57993180838019</c:v>
                </c:pt>
                <c:pt idx="1316">
                  <c:v>239.14243180838019</c:v>
                </c:pt>
                <c:pt idx="1317">
                  <c:v>185.64243180838019</c:v>
                </c:pt>
                <c:pt idx="1318">
                  <c:v>130.51743180838019</c:v>
                </c:pt>
                <c:pt idx="1319">
                  <c:v>77.204931808380195</c:v>
                </c:pt>
                <c:pt idx="1320">
                  <c:v>353.17321570256888</c:v>
                </c:pt>
                <c:pt idx="1321">
                  <c:v>302.73571570256888</c:v>
                </c:pt>
                <c:pt idx="1322">
                  <c:v>248.48571570256888</c:v>
                </c:pt>
                <c:pt idx="1323">
                  <c:v>196.36071570256888</c:v>
                </c:pt>
                <c:pt idx="1324">
                  <c:v>144.92321570256888</c:v>
                </c:pt>
                <c:pt idx="1325">
                  <c:v>89.673215702568882</c:v>
                </c:pt>
                <c:pt idx="1326">
                  <c:v>364.89149959675757</c:v>
                </c:pt>
                <c:pt idx="1327">
                  <c:v>311.01649959675757</c:v>
                </c:pt>
                <c:pt idx="1328">
                  <c:v>253.82899959675757</c:v>
                </c:pt>
                <c:pt idx="1329">
                  <c:v>197.39149959675757</c:v>
                </c:pt>
                <c:pt idx="1330">
                  <c:v>143.26649959675757</c:v>
                </c:pt>
                <c:pt idx="1331">
                  <c:v>90.266499596757569</c:v>
                </c:pt>
                <c:pt idx="1332">
                  <c:v>366.23478349094626</c:v>
                </c:pt>
                <c:pt idx="1333">
                  <c:v>310.98478349094626</c:v>
                </c:pt>
                <c:pt idx="1334">
                  <c:v>257.35978349094626</c:v>
                </c:pt>
                <c:pt idx="1335">
                  <c:v>202.42228349094626</c:v>
                </c:pt>
                <c:pt idx="1336">
                  <c:v>149.67228349094626</c:v>
                </c:pt>
                <c:pt idx="1337">
                  <c:v>91.422283490946256</c:v>
                </c:pt>
                <c:pt idx="1338">
                  <c:v>368.14056738513494</c:v>
                </c:pt>
                <c:pt idx="1339">
                  <c:v>313.82806738513494</c:v>
                </c:pt>
                <c:pt idx="1340">
                  <c:v>260.01556738513494</c:v>
                </c:pt>
                <c:pt idx="1341">
                  <c:v>206.39056738513494</c:v>
                </c:pt>
                <c:pt idx="1342">
                  <c:v>150.45306738513494</c:v>
                </c:pt>
                <c:pt idx="1343">
                  <c:v>96.453067385134943</c:v>
                </c:pt>
                <c:pt idx="1344">
                  <c:v>371.73385127932363</c:v>
                </c:pt>
                <c:pt idx="1345">
                  <c:v>316.54635127932363</c:v>
                </c:pt>
                <c:pt idx="1346">
                  <c:v>259.17135127932363</c:v>
                </c:pt>
                <c:pt idx="1347">
                  <c:v>203.04635127932363</c:v>
                </c:pt>
                <c:pt idx="1348">
                  <c:v>148.98385127932363</c:v>
                </c:pt>
                <c:pt idx="1349">
                  <c:v>92.67135127932363</c:v>
                </c:pt>
                <c:pt idx="1350">
                  <c:v>367.76463517351232</c:v>
                </c:pt>
                <c:pt idx="1351">
                  <c:v>311.45213517351232</c:v>
                </c:pt>
                <c:pt idx="1352">
                  <c:v>253.82713517351232</c:v>
                </c:pt>
                <c:pt idx="1353">
                  <c:v>199.26463517351232</c:v>
                </c:pt>
                <c:pt idx="1354">
                  <c:v>145.07713517351232</c:v>
                </c:pt>
                <c:pt idx="1355">
                  <c:v>90.952135173512318</c:v>
                </c:pt>
                <c:pt idx="1356">
                  <c:v>369.170419067701</c:v>
                </c:pt>
                <c:pt idx="1357">
                  <c:v>314.107919067701</c:v>
                </c:pt>
                <c:pt idx="1358">
                  <c:v>259.107919067701</c:v>
                </c:pt>
                <c:pt idx="1359">
                  <c:v>201.482919067701</c:v>
                </c:pt>
                <c:pt idx="1360">
                  <c:v>146.545419067701</c:v>
                </c:pt>
                <c:pt idx="1361">
                  <c:v>90.920419067701005</c:v>
                </c:pt>
                <c:pt idx="1362">
                  <c:v>53.420419067701005</c:v>
                </c:pt>
                <c:pt idx="1363">
                  <c:v>285.74229601957308</c:v>
                </c:pt>
                <c:pt idx="1364">
                  <c:v>249.36729601957308</c:v>
                </c:pt>
                <c:pt idx="1365">
                  <c:v>215.99229601957308</c:v>
                </c:pt>
                <c:pt idx="1366">
                  <c:v>182.67979601957308</c:v>
                </c:pt>
                <c:pt idx="1367">
                  <c:v>147.67979601957308</c:v>
                </c:pt>
                <c:pt idx="1368">
                  <c:v>110.80479601957308</c:v>
                </c:pt>
                <c:pt idx="1369">
                  <c:v>75.867296019573075</c:v>
                </c:pt>
                <c:pt idx="1370">
                  <c:v>309.87667297144515</c:v>
                </c:pt>
                <c:pt idx="1371">
                  <c:v>272.75167297144515</c:v>
                </c:pt>
                <c:pt idx="1372">
                  <c:v>237.50167297144515</c:v>
                </c:pt>
                <c:pt idx="1373">
                  <c:v>203.31417297144515</c:v>
                </c:pt>
                <c:pt idx="1374">
                  <c:v>166.43917297144515</c:v>
                </c:pt>
                <c:pt idx="1375">
                  <c:v>130.18917297144515</c:v>
                </c:pt>
                <c:pt idx="1376">
                  <c:v>93.439172971445146</c:v>
                </c:pt>
                <c:pt idx="1377">
                  <c:v>59.314172971445146</c:v>
                </c:pt>
                <c:pt idx="1378">
                  <c:v>291.07354992331722</c:v>
                </c:pt>
                <c:pt idx="1379">
                  <c:v>254.88604992331722</c:v>
                </c:pt>
                <c:pt idx="1380">
                  <c:v>218.94854992331722</c:v>
                </c:pt>
                <c:pt idx="1381">
                  <c:v>179.63604992331722</c:v>
                </c:pt>
                <c:pt idx="1382">
                  <c:v>140.38604992331722</c:v>
                </c:pt>
                <c:pt idx="1383">
                  <c:v>106.19854992331722</c:v>
                </c:pt>
                <c:pt idx="1384">
                  <c:v>72.386049923317216</c:v>
                </c:pt>
                <c:pt idx="1385">
                  <c:v>303.64542687518929</c:v>
                </c:pt>
                <c:pt idx="1386">
                  <c:v>269.45792687518929</c:v>
                </c:pt>
                <c:pt idx="1387">
                  <c:v>231.45792687518929</c:v>
                </c:pt>
                <c:pt idx="1388">
                  <c:v>196.02042687518929</c:v>
                </c:pt>
                <c:pt idx="1389">
                  <c:v>160.64542687518929</c:v>
                </c:pt>
                <c:pt idx="1390">
                  <c:v>122.83292687518929</c:v>
                </c:pt>
                <c:pt idx="1391">
                  <c:v>86.770426875189287</c:v>
                </c:pt>
                <c:pt idx="1392">
                  <c:v>54.707926875189287</c:v>
                </c:pt>
                <c:pt idx="1393">
                  <c:v>287.65480382706136</c:v>
                </c:pt>
                <c:pt idx="1394">
                  <c:v>247.27980382706136</c:v>
                </c:pt>
                <c:pt idx="1395">
                  <c:v>209.15480382706136</c:v>
                </c:pt>
                <c:pt idx="1396">
                  <c:v>178.34230382706136</c:v>
                </c:pt>
                <c:pt idx="1397">
                  <c:v>138.71730382706136</c:v>
                </c:pt>
                <c:pt idx="1398">
                  <c:v>108.46730382706136</c:v>
                </c:pt>
                <c:pt idx="1399">
                  <c:v>74.029803827061357</c:v>
                </c:pt>
                <c:pt idx="1400">
                  <c:v>303.28918077893343</c:v>
                </c:pt>
                <c:pt idx="1401">
                  <c:v>262.35168077893343</c:v>
                </c:pt>
                <c:pt idx="1402">
                  <c:v>225.53918077893343</c:v>
                </c:pt>
                <c:pt idx="1403">
                  <c:v>188.35168077893343</c:v>
                </c:pt>
                <c:pt idx="1404">
                  <c:v>151.97668077893343</c:v>
                </c:pt>
                <c:pt idx="1405">
                  <c:v>117.03918077893343</c:v>
                </c:pt>
                <c:pt idx="1406">
                  <c:v>82.851680778933428</c:v>
                </c:pt>
                <c:pt idx="1407">
                  <c:v>42.476680778933428</c:v>
                </c:pt>
                <c:pt idx="1408">
                  <c:v>274.1110577308055</c:v>
                </c:pt>
                <c:pt idx="1409">
                  <c:v>240.7360577308055</c:v>
                </c:pt>
                <c:pt idx="1410">
                  <c:v>208.2360577308055</c:v>
                </c:pt>
                <c:pt idx="1411">
                  <c:v>173.9235577308055</c:v>
                </c:pt>
                <c:pt idx="1412">
                  <c:v>141.3610577308055</c:v>
                </c:pt>
                <c:pt idx="1413">
                  <c:v>107.2985577308055</c:v>
                </c:pt>
                <c:pt idx="1414">
                  <c:v>69.923557730805499</c:v>
                </c:pt>
                <c:pt idx="1415">
                  <c:v>308.49543468267757</c:v>
                </c:pt>
                <c:pt idx="1416">
                  <c:v>269.87043468267757</c:v>
                </c:pt>
                <c:pt idx="1417">
                  <c:v>235.49543468267757</c:v>
                </c:pt>
                <c:pt idx="1418">
                  <c:v>202.30793468267757</c:v>
                </c:pt>
                <c:pt idx="1419">
                  <c:v>166.62043468267757</c:v>
                </c:pt>
                <c:pt idx="1420">
                  <c:v>134.05793468267757</c:v>
                </c:pt>
                <c:pt idx="1421">
                  <c:v>99.120434682677569</c:v>
                </c:pt>
                <c:pt idx="1422">
                  <c:v>66.370434682677569</c:v>
                </c:pt>
                <c:pt idx="1423">
                  <c:v>295.94231163454964</c:v>
                </c:pt>
                <c:pt idx="1424">
                  <c:v>257.06731163454964</c:v>
                </c:pt>
                <c:pt idx="1425">
                  <c:v>220.50481163454964</c:v>
                </c:pt>
                <c:pt idx="1426">
                  <c:v>183.87981163454964</c:v>
                </c:pt>
                <c:pt idx="1427">
                  <c:v>146.56731163454964</c:v>
                </c:pt>
                <c:pt idx="1428">
                  <c:v>112.81731163454964</c:v>
                </c:pt>
                <c:pt idx="1429">
                  <c:v>79.81731163454964</c:v>
                </c:pt>
                <c:pt idx="1430">
                  <c:v>312.01418858642171</c:v>
                </c:pt>
                <c:pt idx="1431">
                  <c:v>278.07668858642171</c:v>
                </c:pt>
                <c:pt idx="1432">
                  <c:v>238.45168858642171</c:v>
                </c:pt>
                <c:pt idx="1433">
                  <c:v>202.07668858642171</c:v>
                </c:pt>
                <c:pt idx="1434">
                  <c:v>169.63918858642171</c:v>
                </c:pt>
                <c:pt idx="1435">
                  <c:v>133.26418858642171</c:v>
                </c:pt>
                <c:pt idx="1436">
                  <c:v>95.88918858642171</c:v>
                </c:pt>
                <c:pt idx="1437">
                  <c:v>57.82668858642171</c:v>
                </c:pt>
                <c:pt idx="1438">
                  <c:v>292.96106553829378</c:v>
                </c:pt>
                <c:pt idx="1439">
                  <c:v>255.71106553829378</c:v>
                </c:pt>
                <c:pt idx="1440">
                  <c:v>222.39856553829378</c:v>
                </c:pt>
                <c:pt idx="1441">
                  <c:v>185.77356553829378</c:v>
                </c:pt>
                <c:pt idx="1442">
                  <c:v>152.71106553829378</c:v>
                </c:pt>
                <c:pt idx="1443">
                  <c:v>116.58606553829378</c:v>
                </c:pt>
                <c:pt idx="1444">
                  <c:v>78.773565538293781</c:v>
                </c:pt>
                <c:pt idx="1445">
                  <c:v>310.90794249016585</c:v>
                </c:pt>
                <c:pt idx="1446">
                  <c:v>273.47044249016585</c:v>
                </c:pt>
                <c:pt idx="1447">
                  <c:v>235.84544249016585</c:v>
                </c:pt>
                <c:pt idx="1448">
                  <c:v>198.22044249016585</c:v>
                </c:pt>
                <c:pt idx="1449">
                  <c:v>162.72044249016585</c:v>
                </c:pt>
                <c:pt idx="1450">
                  <c:v>127.97044249016585</c:v>
                </c:pt>
                <c:pt idx="1451">
                  <c:v>90.657942490165851</c:v>
                </c:pt>
                <c:pt idx="1452">
                  <c:v>53.970442490165851</c:v>
                </c:pt>
                <c:pt idx="1453">
                  <c:v>290.29231944203792</c:v>
                </c:pt>
                <c:pt idx="1454">
                  <c:v>255.60481944203792</c:v>
                </c:pt>
                <c:pt idx="1455">
                  <c:v>218.41731944203792</c:v>
                </c:pt>
                <c:pt idx="1456">
                  <c:v>188.41731944203792</c:v>
                </c:pt>
                <c:pt idx="1457">
                  <c:v>153.97981944203792</c:v>
                </c:pt>
                <c:pt idx="1458">
                  <c:v>119.72981944203792</c:v>
                </c:pt>
                <c:pt idx="1459">
                  <c:v>83.917319442037922</c:v>
                </c:pt>
                <c:pt idx="1460">
                  <c:v>44.729819442037922</c:v>
                </c:pt>
                <c:pt idx="1461">
                  <c:v>272.98919639390999</c:v>
                </c:pt>
                <c:pt idx="1462">
                  <c:v>236.61419639390999</c:v>
                </c:pt>
                <c:pt idx="1463">
                  <c:v>197.48919639390999</c:v>
                </c:pt>
                <c:pt idx="1464">
                  <c:v>164.55169639390999</c:v>
                </c:pt>
                <c:pt idx="1465">
                  <c:v>127.11419639390999</c:v>
                </c:pt>
                <c:pt idx="1466">
                  <c:v>93.551696393909992</c:v>
                </c:pt>
                <c:pt idx="1467">
                  <c:v>60.739196393909992</c:v>
                </c:pt>
                <c:pt idx="1468">
                  <c:v>294.56107334578206</c:v>
                </c:pt>
                <c:pt idx="1469">
                  <c:v>263.37357334578206</c:v>
                </c:pt>
                <c:pt idx="1470">
                  <c:v>223.56107334578206</c:v>
                </c:pt>
                <c:pt idx="1471">
                  <c:v>186.56107334578206</c:v>
                </c:pt>
                <c:pt idx="1472">
                  <c:v>149.99857334578206</c:v>
                </c:pt>
                <c:pt idx="1473">
                  <c:v>116.43607334578206</c:v>
                </c:pt>
                <c:pt idx="1474">
                  <c:v>79.998573345782063</c:v>
                </c:pt>
                <c:pt idx="1475">
                  <c:v>313.75795029765413</c:v>
                </c:pt>
                <c:pt idx="1476">
                  <c:v>272.88295029765413</c:v>
                </c:pt>
                <c:pt idx="1477">
                  <c:v>231.69545029765413</c:v>
                </c:pt>
                <c:pt idx="1478">
                  <c:v>195.13295029765413</c:v>
                </c:pt>
                <c:pt idx="1479">
                  <c:v>156.50795029765413</c:v>
                </c:pt>
                <c:pt idx="1480">
                  <c:v>123.44545029765413</c:v>
                </c:pt>
                <c:pt idx="1481">
                  <c:v>87.570450297654133</c:v>
                </c:pt>
                <c:pt idx="1482">
                  <c:v>52.757950297654133</c:v>
                </c:pt>
                <c:pt idx="1483">
                  <c:v>283.8298272495262</c:v>
                </c:pt>
                <c:pt idx="1484">
                  <c:v>246.3298272495262</c:v>
                </c:pt>
                <c:pt idx="1485">
                  <c:v>212.3298272495262</c:v>
                </c:pt>
                <c:pt idx="1486">
                  <c:v>180.7048272495262</c:v>
                </c:pt>
                <c:pt idx="1487">
                  <c:v>145.7048272495262</c:v>
                </c:pt>
                <c:pt idx="1488">
                  <c:v>110.6423272495262</c:v>
                </c:pt>
                <c:pt idx="1489">
                  <c:v>74.829827249526204</c:v>
                </c:pt>
                <c:pt idx="1490">
                  <c:v>309.77670420139827</c:v>
                </c:pt>
                <c:pt idx="1491">
                  <c:v>275.65170420139827</c:v>
                </c:pt>
                <c:pt idx="1492">
                  <c:v>237.33920420139827</c:v>
                </c:pt>
                <c:pt idx="1493">
                  <c:v>200.46420420139827</c:v>
                </c:pt>
                <c:pt idx="1494">
                  <c:v>168.08920420139827</c:v>
                </c:pt>
                <c:pt idx="1495">
                  <c:v>130.27670420139827</c:v>
                </c:pt>
                <c:pt idx="1496">
                  <c:v>95.964204201398275</c:v>
                </c:pt>
                <c:pt idx="1497">
                  <c:v>62.964204201398275</c:v>
                </c:pt>
                <c:pt idx="1498">
                  <c:v>293.97358115327035</c:v>
                </c:pt>
                <c:pt idx="1499">
                  <c:v>258.03608115327035</c:v>
                </c:pt>
                <c:pt idx="1500">
                  <c:v>221.53608115327035</c:v>
                </c:pt>
                <c:pt idx="1501">
                  <c:v>188.09858115327035</c:v>
                </c:pt>
                <c:pt idx="1502">
                  <c:v>150.78608115327035</c:v>
                </c:pt>
                <c:pt idx="1503">
                  <c:v>114.84858115327035</c:v>
                </c:pt>
                <c:pt idx="1504">
                  <c:v>74.723581153270345</c:v>
                </c:pt>
                <c:pt idx="1505">
                  <c:v>306.42045810514242</c:v>
                </c:pt>
                <c:pt idx="1506">
                  <c:v>269.67045810514242</c:v>
                </c:pt>
                <c:pt idx="1507">
                  <c:v>232.92045810514242</c:v>
                </c:pt>
                <c:pt idx="1508">
                  <c:v>196.23295810514242</c:v>
                </c:pt>
                <c:pt idx="1509">
                  <c:v>160.92045810514242</c:v>
                </c:pt>
                <c:pt idx="1510">
                  <c:v>124.23295810514242</c:v>
                </c:pt>
                <c:pt idx="1511">
                  <c:v>87.295458105142416</c:v>
                </c:pt>
                <c:pt idx="1512">
                  <c:v>50.232958105142416</c:v>
                </c:pt>
                <c:pt idx="1513">
                  <c:v>283.74233505701449</c:v>
                </c:pt>
                <c:pt idx="1514">
                  <c:v>246.17983505701449</c:v>
                </c:pt>
                <c:pt idx="1515">
                  <c:v>214.30483505701449</c:v>
                </c:pt>
                <c:pt idx="1516">
                  <c:v>177.92983505701449</c:v>
                </c:pt>
                <c:pt idx="1517">
                  <c:v>142.92983505701449</c:v>
                </c:pt>
                <c:pt idx="1518">
                  <c:v>102.67983505701449</c:v>
                </c:pt>
                <c:pt idx="1519">
                  <c:v>68.554835057014486</c:v>
                </c:pt>
                <c:pt idx="1520">
                  <c:v>300.31421200888656</c:v>
                </c:pt>
                <c:pt idx="1521">
                  <c:v>264.56421200888656</c:v>
                </c:pt>
                <c:pt idx="1522">
                  <c:v>226.18921200888656</c:v>
                </c:pt>
                <c:pt idx="1523">
                  <c:v>192.06421200888656</c:v>
                </c:pt>
                <c:pt idx="1524">
                  <c:v>153.12671200888656</c:v>
                </c:pt>
                <c:pt idx="1525">
                  <c:v>118.75171200888656</c:v>
                </c:pt>
                <c:pt idx="1526">
                  <c:v>84.189212008886557</c:v>
                </c:pt>
                <c:pt idx="1527">
                  <c:v>47.814212008886557</c:v>
                </c:pt>
                <c:pt idx="1528">
                  <c:v>281.44858896075863</c:v>
                </c:pt>
                <c:pt idx="1529">
                  <c:v>248.82358896075863</c:v>
                </c:pt>
                <c:pt idx="1530">
                  <c:v>220.51108896075863</c:v>
                </c:pt>
                <c:pt idx="1531">
                  <c:v>189.01108896075863</c:v>
                </c:pt>
                <c:pt idx="1532">
                  <c:v>151.38608896075863</c:v>
                </c:pt>
                <c:pt idx="1533">
                  <c:v>114.32358896075863</c:v>
                </c:pt>
                <c:pt idx="1534">
                  <c:v>82.511088960758627</c:v>
                </c:pt>
                <c:pt idx="1535">
                  <c:v>46.948588960758627</c:v>
                </c:pt>
                <c:pt idx="1536">
                  <c:v>277.2704659126307</c:v>
                </c:pt>
                <c:pt idx="1537">
                  <c:v>239.0204659126307</c:v>
                </c:pt>
                <c:pt idx="1538">
                  <c:v>207.5829659126307</c:v>
                </c:pt>
                <c:pt idx="1539">
                  <c:v>170.8329659126307</c:v>
                </c:pt>
                <c:pt idx="1540">
                  <c:v>135.1454659126307</c:v>
                </c:pt>
                <c:pt idx="1541">
                  <c:v>104.0204659126307</c:v>
                </c:pt>
                <c:pt idx="1542">
                  <c:v>63.520465912630698</c:v>
                </c:pt>
                <c:pt idx="1543">
                  <c:v>298.65484286450277</c:v>
                </c:pt>
                <c:pt idx="1544">
                  <c:v>258.40484286450277</c:v>
                </c:pt>
                <c:pt idx="1545">
                  <c:v>224.65484286450277</c:v>
                </c:pt>
                <c:pt idx="1546">
                  <c:v>187.02984286450277</c:v>
                </c:pt>
                <c:pt idx="1547">
                  <c:v>152.90484286450277</c:v>
                </c:pt>
                <c:pt idx="1548">
                  <c:v>126.02984286450277</c:v>
                </c:pt>
                <c:pt idx="1549">
                  <c:v>93.904842864502768</c:v>
                </c:pt>
                <c:pt idx="1550">
                  <c:v>60.779842864502768</c:v>
                </c:pt>
                <c:pt idx="1551">
                  <c:v>290.91421981637484</c:v>
                </c:pt>
                <c:pt idx="1552">
                  <c:v>251.47671981637484</c:v>
                </c:pt>
                <c:pt idx="1553">
                  <c:v>214.66421981637484</c:v>
                </c:pt>
                <c:pt idx="1554">
                  <c:v>179.28921981637484</c:v>
                </c:pt>
                <c:pt idx="1555">
                  <c:v>140.10171981637484</c:v>
                </c:pt>
                <c:pt idx="1556">
                  <c:v>104.97671981637484</c:v>
                </c:pt>
                <c:pt idx="1557">
                  <c:v>67.539219816374839</c:v>
                </c:pt>
                <c:pt idx="1558">
                  <c:v>301.98609676824691</c:v>
                </c:pt>
                <c:pt idx="1559">
                  <c:v>264.98609676824691</c:v>
                </c:pt>
                <c:pt idx="1560">
                  <c:v>228.73609676824691</c:v>
                </c:pt>
                <c:pt idx="1561">
                  <c:v>194.11109676824691</c:v>
                </c:pt>
                <c:pt idx="1562">
                  <c:v>159.29859676824691</c:v>
                </c:pt>
                <c:pt idx="1563">
                  <c:v>123.36109676824691</c:v>
                </c:pt>
                <c:pt idx="1564">
                  <c:v>90.73609676824691</c:v>
                </c:pt>
                <c:pt idx="1565">
                  <c:v>54.98609676824691</c:v>
                </c:pt>
                <c:pt idx="1566">
                  <c:v>287.55797372011898</c:v>
                </c:pt>
                <c:pt idx="1567">
                  <c:v>253.18297372011898</c:v>
                </c:pt>
                <c:pt idx="1568">
                  <c:v>219.24547372011898</c:v>
                </c:pt>
                <c:pt idx="1569">
                  <c:v>182.87047372011898</c:v>
                </c:pt>
                <c:pt idx="1570">
                  <c:v>148.99547372011898</c:v>
                </c:pt>
                <c:pt idx="1571">
                  <c:v>109.62047372011898</c:v>
                </c:pt>
                <c:pt idx="1572">
                  <c:v>79.87047372011898</c:v>
                </c:pt>
                <c:pt idx="1573">
                  <c:v>315.44235067199105</c:v>
                </c:pt>
                <c:pt idx="1574">
                  <c:v>277.12985067199105</c:v>
                </c:pt>
                <c:pt idx="1575">
                  <c:v>245.25485067199105</c:v>
                </c:pt>
                <c:pt idx="1576">
                  <c:v>205.81735067199105</c:v>
                </c:pt>
                <c:pt idx="1577">
                  <c:v>169.19235067199105</c:v>
                </c:pt>
                <c:pt idx="1578">
                  <c:v>131.06735067199105</c:v>
                </c:pt>
                <c:pt idx="1579">
                  <c:v>95.879850671991051</c:v>
                </c:pt>
                <c:pt idx="1580">
                  <c:v>60.004850671991051</c:v>
                </c:pt>
                <c:pt idx="1581">
                  <c:v>292.82672762386312</c:v>
                </c:pt>
                <c:pt idx="1582">
                  <c:v>257.26422762386312</c:v>
                </c:pt>
                <c:pt idx="1583">
                  <c:v>222.82672762386312</c:v>
                </c:pt>
                <c:pt idx="1584">
                  <c:v>188.07672762386312</c:v>
                </c:pt>
                <c:pt idx="1585">
                  <c:v>149.32672762386312</c:v>
                </c:pt>
                <c:pt idx="1586">
                  <c:v>112.63922762386312</c:v>
                </c:pt>
                <c:pt idx="1587">
                  <c:v>79.139227623863121</c:v>
                </c:pt>
                <c:pt idx="1588">
                  <c:v>315.52360457573519</c:v>
                </c:pt>
                <c:pt idx="1589">
                  <c:v>281.08610457573519</c:v>
                </c:pt>
                <c:pt idx="1590">
                  <c:v>242.96110457573519</c:v>
                </c:pt>
                <c:pt idx="1591">
                  <c:v>208.58610457573519</c:v>
                </c:pt>
                <c:pt idx="1592">
                  <c:v>171.58610457573519</c:v>
                </c:pt>
                <c:pt idx="1593">
                  <c:v>132.02360457573519</c:v>
                </c:pt>
                <c:pt idx="1594">
                  <c:v>94.148604575735192</c:v>
                </c:pt>
                <c:pt idx="1595">
                  <c:v>57.836104575735192</c:v>
                </c:pt>
                <c:pt idx="1596">
                  <c:v>288.84548152760726</c:v>
                </c:pt>
                <c:pt idx="1597">
                  <c:v>251.97048152760726</c:v>
                </c:pt>
                <c:pt idx="1598">
                  <c:v>217.47048152760726</c:v>
                </c:pt>
                <c:pt idx="1599">
                  <c:v>180.78298152760726</c:v>
                </c:pt>
                <c:pt idx="1600">
                  <c:v>144.65798152760726</c:v>
                </c:pt>
                <c:pt idx="1601">
                  <c:v>112.28298152760726</c:v>
                </c:pt>
                <c:pt idx="1602">
                  <c:v>73.220481527607262</c:v>
                </c:pt>
                <c:pt idx="1603">
                  <c:v>305.66735847947933</c:v>
                </c:pt>
                <c:pt idx="1604">
                  <c:v>267.91735847947933</c:v>
                </c:pt>
                <c:pt idx="1605">
                  <c:v>233.10485847947933</c:v>
                </c:pt>
                <c:pt idx="1606">
                  <c:v>194.41735847947933</c:v>
                </c:pt>
                <c:pt idx="1607">
                  <c:v>160.79235847947933</c:v>
                </c:pt>
                <c:pt idx="1608">
                  <c:v>125.35485847947933</c:v>
                </c:pt>
                <c:pt idx="1609">
                  <c:v>89.229858479479333</c:v>
                </c:pt>
                <c:pt idx="1610">
                  <c:v>55.604858479479333</c:v>
                </c:pt>
                <c:pt idx="1611">
                  <c:v>283.8017354313514</c:v>
                </c:pt>
                <c:pt idx="1612">
                  <c:v>246.4267354313514</c:v>
                </c:pt>
                <c:pt idx="1613">
                  <c:v>210.1767354313514</c:v>
                </c:pt>
                <c:pt idx="1614">
                  <c:v>168.8017354313514</c:v>
                </c:pt>
                <c:pt idx="1615">
                  <c:v>131.7392354313514</c:v>
                </c:pt>
                <c:pt idx="1616">
                  <c:v>97.739235431351403</c:v>
                </c:pt>
                <c:pt idx="1617">
                  <c:v>60.489235431351403</c:v>
                </c:pt>
                <c:pt idx="1618">
                  <c:v>288.62361238322347</c:v>
                </c:pt>
                <c:pt idx="1619">
                  <c:v>251.37361238322347</c:v>
                </c:pt>
                <c:pt idx="1620">
                  <c:v>216.31111238322347</c:v>
                </c:pt>
                <c:pt idx="1621">
                  <c:v>177.24861238322347</c:v>
                </c:pt>
                <c:pt idx="1622">
                  <c:v>139.81111238322347</c:v>
                </c:pt>
                <c:pt idx="1623">
                  <c:v>102.68611238322347</c:v>
                </c:pt>
                <c:pt idx="1624">
                  <c:v>69.061112383223474</c:v>
                </c:pt>
                <c:pt idx="1625">
                  <c:v>303.07048933509554</c:v>
                </c:pt>
                <c:pt idx="1626">
                  <c:v>263.57048933509554</c:v>
                </c:pt>
                <c:pt idx="1627">
                  <c:v>229.19548933509554</c:v>
                </c:pt>
                <c:pt idx="1628">
                  <c:v>189.00798933509554</c:v>
                </c:pt>
                <c:pt idx="1629">
                  <c:v>149.94548933509554</c:v>
                </c:pt>
                <c:pt idx="1630">
                  <c:v>117.75798933509554</c:v>
                </c:pt>
                <c:pt idx="1631">
                  <c:v>64.257989335095544</c:v>
                </c:pt>
                <c:pt idx="1632">
                  <c:v>276.01736628696761</c:v>
                </c:pt>
                <c:pt idx="1633">
                  <c:v>225.89236628696761</c:v>
                </c:pt>
                <c:pt idx="1634">
                  <c:v>171.26736628696761</c:v>
                </c:pt>
                <c:pt idx="1635">
                  <c:v>114.64236628696761</c:v>
                </c:pt>
                <c:pt idx="1636">
                  <c:v>59.642366286967615</c:v>
                </c:pt>
                <c:pt idx="1637">
                  <c:v>274.52674323883969</c:v>
                </c:pt>
                <c:pt idx="1638">
                  <c:v>220.77674323883969</c:v>
                </c:pt>
                <c:pt idx="1639">
                  <c:v>167.15174323883969</c:v>
                </c:pt>
                <c:pt idx="1640">
                  <c:v>111.77674323883969</c:v>
                </c:pt>
                <c:pt idx="1641">
                  <c:v>54.589243238839686</c:v>
                </c:pt>
                <c:pt idx="1642">
                  <c:v>268.91112019071176</c:v>
                </c:pt>
                <c:pt idx="1643">
                  <c:v>213.72362019071176</c:v>
                </c:pt>
                <c:pt idx="1644">
                  <c:v>154.91112019071176</c:v>
                </c:pt>
                <c:pt idx="1645">
                  <c:v>101.59862019071176</c:v>
                </c:pt>
                <c:pt idx="1646">
                  <c:v>49.786120190711756</c:v>
                </c:pt>
                <c:pt idx="1647">
                  <c:v>264.10799714258383</c:v>
                </c:pt>
                <c:pt idx="1648">
                  <c:v>209.23299714258383</c:v>
                </c:pt>
                <c:pt idx="1649">
                  <c:v>153.17049714258383</c:v>
                </c:pt>
                <c:pt idx="1650">
                  <c:v>99.295497142583827</c:v>
                </c:pt>
                <c:pt idx="1651">
                  <c:v>43.482997142583827</c:v>
                </c:pt>
                <c:pt idx="1652">
                  <c:v>255.2423740944559</c:v>
                </c:pt>
                <c:pt idx="1653">
                  <c:v>198.4923740944559</c:v>
                </c:pt>
                <c:pt idx="1654">
                  <c:v>141.9298740944559</c:v>
                </c:pt>
                <c:pt idx="1655">
                  <c:v>89.429874094455897</c:v>
                </c:pt>
                <c:pt idx="1656">
                  <c:v>36.679874094455897</c:v>
                </c:pt>
                <c:pt idx="1657">
                  <c:v>251.50175104632797</c:v>
                </c:pt>
                <c:pt idx="1658">
                  <c:v>199.12675104632797</c:v>
                </c:pt>
                <c:pt idx="1659">
                  <c:v>144.31425104632797</c:v>
                </c:pt>
                <c:pt idx="1660">
                  <c:v>94.126751046327968</c:v>
                </c:pt>
                <c:pt idx="1661">
                  <c:v>39.626751046327968</c:v>
                </c:pt>
                <c:pt idx="1662">
                  <c:v>251.63612799820004</c:v>
                </c:pt>
                <c:pt idx="1663">
                  <c:v>196.51112799820004</c:v>
                </c:pt>
                <c:pt idx="1664">
                  <c:v>140.32362799820004</c:v>
                </c:pt>
                <c:pt idx="1665">
                  <c:v>80.448627998200038</c:v>
                </c:pt>
                <c:pt idx="1666">
                  <c:v>25.073627998200038</c:v>
                </c:pt>
                <c:pt idx="1667">
                  <c:v>239.70800495007211</c:v>
                </c:pt>
                <c:pt idx="1668">
                  <c:v>184.14550495007211</c:v>
                </c:pt>
                <c:pt idx="1669">
                  <c:v>129.83300495007211</c:v>
                </c:pt>
                <c:pt idx="1670">
                  <c:v>72.583004950072109</c:v>
                </c:pt>
                <c:pt idx="1671">
                  <c:v>285.40488190194418</c:v>
                </c:pt>
                <c:pt idx="1672">
                  <c:v>228.21738190194418</c:v>
                </c:pt>
                <c:pt idx="1673">
                  <c:v>174.21738190194418</c:v>
                </c:pt>
                <c:pt idx="1674">
                  <c:v>120.84238190194418</c:v>
                </c:pt>
                <c:pt idx="1675">
                  <c:v>67.717381901944179</c:v>
                </c:pt>
                <c:pt idx="1676">
                  <c:v>281.78925885381625</c:v>
                </c:pt>
                <c:pt idx="1677">
                  <c:v>227.16425885381625</c:v>
                </c:pt>
                <c:pt idx="1678">
                  <c:v>171.72675885381625</c:v>
                </c:pt>
                <c:pt idx="1679">
                  <c:v>117.66425885381625</c:v>
                </c:pt>
                <c:pt idx="1680">
                  <c:v>60.78925885381625</c:v>
                </c:pt>
                <c:pt idx="1681">
                  <c:v>272.98613580568832</c:v>
                </c:pt>
                <c:pt idx="1682">
                  <c:v>219.48613580568832</c:v>
                </c:pt>
                <c:pt idx="1683">
                  <c:v>165.54863580568832</c:v>
                </c:pt>
                <c:pt idx="1684">
                  <c:v>108.42363580568832</c:v>
                </c:pt>
                <c:pt idx="1685">
                  <c:v>54.29863580568832</c:v>
                </c:pt>
                <c:pt idx="1686">
                  <c:v>268.87051275756039</c:v>
                </c:pt>
                <c:pt idx="1687">
                  <c:v>213.74551275756039</c:v>
                </c:pt>
                <c:pt idx="1688">
                  <c:v>159.68301275756039</c:v>
                </c:pt>
                <c:pt idx="1689">
                  <c:v>104.62051275756039</c:v>
                </c:pt>
                <c:pt idx="1690">
                  <c:v>49.433012757560391</c:v>
                </c:pt>
                <c:pt idx="1691">
                  <c:v>264.31738970943246</c:v>
                </c:pt>
                <c:pt idx="1692">
                  <c:v>209.44238970943246</c:v>
                </c:pt>
                <c:pt idx="1693">
                  <c:v>154.25488970943246</c:v>
                </c:pt>
                <c:pt idx="1694">
                  <c:v>101.12988970943246</c:v>
                </c:pt>
                <c:pt idx="1695">
                  <c:v>45.692389709432462</c:v>
                </c:pt>
                <c:pt idx="1696">
                  <c:v>259.88926666130453</c:v>
                </c:pt>
                <c:pt idx="1697">
                  <c:v>205.63926666130453</c:v>
                </c:pt>
                <c:pt idx="1698">
                  <c:v>147.63926666130453</c:v>
                </c:pt>
                <c:pt idx="1699">
                  <c:v>95.514266661304532</c:v>
                </c:pt>
                <c:pt idx="1700">
                  <c:v>39.264266661304532</c:v>
                </c:pt>
                <c:pt idx="1701">
                  <c:v>251.8986436131766</c:v>
                </c:pt>
                <c:pt idx="1702">
                  <c:v>196.9611436131766</c:v>
                </c:pt>
                <c:pt idx="1703">
                  <c:v>140.9611436131766</c:v>
                </c:pt>
                <c:pt idx="1704">
                  <c:v>86.336143613176603</c:v>
                </c:pt>
                <c:pt idx="1705">
                  <c:v>29.273643613176603</c:v>
                </c:pt>
                <c:pt idx="1706">
                  <c:v>243.34552056504867</c:v>
                </c:pt>
                <c:pt idx="1707">
                  <c:v>185.47052056504867</c:v>
                </c:pt>
                <c:pt idx="1708">
                  <c:v>131.78302056504867</c:v>
                </c:pt>
                <c:pt idx="1709">
                  <c:v>77.845520565048673</c:v>
                </c:pt>
                <c:pt idx="1710">
                  <c:v>290.29239751692074</c:v>
                </c:pt>
                <c:pt idx="1711">
                  <c:v>237.04239751692074</c:v>
                </c:pt>
                <c:pt idx="1712">
                  <c:v>185.97989751692074</c:v>
                </c:pt>
                <c:pt idx="1713">
                  <c:v>128.16739751692074</c:v>
                </c:pt>
                <c:pt idx="1714">
                  <c:v>69.292397516920744</c:v>
                </c:pt>
                <c:pt idx="1715">
                  <c:v>282.48927446879281</c:v>
                </c:pt>
                <c:pt idx="1716">
                  <c:v>228.55177446879281</c:v>
                </c:pt>
                <c:pt idx="1717">
                  <c:v>173.67677446879281</c:v>
                </c:pt>
                <c:pt idx="1718">
                  <c:v>118.67677446879281</c:v>
                </c:pt>
                <c:pt idx="1719">
                  <c:v>63.489274468792814</c:v>
                </c:pt>
                <c:pt idx="1720">
                  <c:v>273.81115142066488</c:v>
                </c:pt>
                <c:pt idx="1721">
                  <c:v>220.93615142066488</c:v>
                </c:pt>
                <c:pt idx="1722">
                  <c:v>165.81115142066488</c:v>
                </c:pt>
                <c:pt idx="1723">
                  <c:v>110.31115142066488</c:v>
                </c:pt>
                <c:pt idx="1724">
                  <c:v>54.936151420664885</c:v>
                </c:pt>
                <c:pt idx="1725">
                  <c:v>268.57052837253696</c:v>
                </c:pt>
                <c:pt idx="1726">
                  <c:v>215.69552837253696</c:v>
                </c:pt>
                <c:pt idx="1727">
                  <c:v>159.38302837253696</c:v>
                </c:pt>
                <c:pt idx="1728">
                  <c:v>122.63302837253696</c:v>
                </c:pt>
                <c:pt idx="1729">
                  <c:v>88.445528372536955</c:v>
                </c:pt>
                <c:pt idx="1730">
                  <c:v>52.320528372536955</c:v>
                </c:pt>
                <c:pt idx="1731">
                  <c:v>286.20490532440903</c:v>
                </c:pt>
                <c:pt idx="1732">
                  <c:v>248.95490532440903</c:v>
                </c:pt>
                <c:pt idx="1733">
                  <c:v>211.39240532440903</c:v>
                </c:pt>
                <c:pt idx="1734">
                  <c:v>175.95490532440903</c:v>
                </c:pt>
                <c:pt idx="1735">
                  <c:v>134.64240532440903</c:v>
                </c:pt>
                <c:pt idx="1736">
                  <c:v>97.204905324409026</c:v>
                </c:pt>
                <c:pt idx="1737">
                  <c:v>60.142405324409026</c:v>
                </c:pt>
                <c:pt idx="1738">
                  <c:v>291.0267822762811</c:v>
                </c:pt>
                <c:pt idx="1739">
                  <c:v>258.4017822762811</c:v>
                </c:pt>
                <c:pt idx="1740">
                  <c:v>218.8392822762811</c:v>
                </c:pt>
                <c:pt idx="1741">
                  <c:v>180.1517822762811</c:v>
                </c:pt>
                <c:pt idx="1742">
                  <c:v>144.4017822762811</c:v>
                </c:pt>
                <c:pt idx="1743">
                  <c:v>107.9017822762811</c:v>
                </c:pt>
                <c:pt idx="1744">
                  <c:v>73.276782276281097</c:v>
                </c:pt>
                <c:pt idx="1745">
                  <c:v>309.03615922815317</c:v>
                </c:pt>
                <c:pt idx="1746">
                  <c:v>270.91115922815317</c:v>
                </c:pt>
                <c:pt idx="1747">
                  <c:v>238.16115922815317</c:v>
                </c:pt>
                <c:pt idx="1748">
                  <c:v>205.78615922815317</c:v>
                </c:pt>
                <c:pt idx="1749">
                  <c:v>170.16115922815317</c:v>
                </c:pt>
                <c:pt idx="1750">
                  <c:v>133.03615922815317</c:v>
                </c:pt>
                <c:pt idx="1751">
                  <c:v>96.536159228153167</c:v>
                </c:pt>
                <c:pt idx="1752">
                  <c:v>64.598659228153167</c:v>
                </c:pt>
                <c:pt idx="1753">
                  <c:v>298.48303618002524</c:v>
                </c:pt>
                <c:pt idx="1754">
                  <c:v>262.04553618002524</c:v>
                </c:pt>
                <c:pt idx="1755">
                  <c:v>225.92053618002524</c:v>
                </c:pt>
                <c:pt idx="1756">
                  <c:v>187.42053618002524</c:v>
                </c:pt>
                <c:pt idx="1757">
                  <c:v>156.04553618002524</c:v>
                </c:pt>
                <c:pt idx="1758">
                  <c:v>122.67053618002524</c:v>
                </c:pt>
                <c:pt idx="1759">
                  <c:v>86.233036180025238</c:v>
                </c:pt>
                <c:pt idx="1760">
                  <c:v>48.170536180025238</c:v>
                </c:pt>
                <c:pt idx="1761">
                  <c:v>282.74241313189731</c:v>
                </c:pt>
                <c:pt idx="1762">
                  <c:v>244.92991313189731</c:v>
                </c:pt>
                <c:pt idx="1763">
                  <c:v>210.67991313189731</c:v>
                </c:pt>
                <c:pt idx="1764">
                  <c:v>175.80491313189731</c:v>
                </c:pt>
                <c:pt idx="1765">
                  <c:v>141.67991313189731</c:v>
                </c:pt>
                <c:pt idx="1766">
                  <c:v>103.92991313189731</c:v>
                </c:pt>
                <c:pt idx="1767">
                  <c:v>68.304913131897308</c:v>
                </c:pt>
                <c:pt idx="1768">
                  <c:v>300.81429008376938</c:v>
                </c:pt>
                <c:pt idx="1769">
                  <c:v>265.06429008376938</c:v>
                </c:pt>
                <c:pt idx="1770">
                  <c:v>225.43929008376938</c:v>
                </c:pt>
                <c:pt idx="1771">
                  <c:v>191.81429008376938</c:v>
                </c:pt>
                <c:pt idx="1772">
                  <c:v>158.81429008376938</c:v>
                </c:pt>
                <c:pt idx="1773">
                  <c:v>124.18929008376938</c:v>
                </c:pt>
                <c:pt idx="1774">
                  <c:v>86.251790083769379</c:v>
                </c:pt>
                <c:pt idx="1775">
                  <c:v>49.751790083769379</c:v>
                </c:pt>
                <c:pt idx="1776">
                  <c:v>282.76116703564145</c:v>
                </c:pt>
                <c:pt idx="1777">
                  <c:v>246.69866703564145</c:v>
                </c:pt>
                <c:pt idx="1778">
                  <c:v>209.13616703564145</c:v>
                </c:pt>
                <c:pt idx="1779">
                  <c:v>170.51116703564145</c:v>
                </c:pt>
                <c:pt idx="1780">
                  <c:v>133.76116703564145</c:v>
                </c:pt>
                <c:pt idx="1781">
                  <c:v>100.88616703564145</c:v>
                </c:pt>
                <c:pt idx="1782">
                  <c:v>66.448667035641449</c:v>
                </c:pt>
                <c:pt idx="1783">
                  <c:v>298.45804398751352</c:v>
                </c:pt>
                <c:pt idx="1784">
                  <c:v>264.14554398751352</c:v>
                </c:pt>
                <c:pt idx="1785">
                  <c:v>230.77054398751352</c:v>
                </c:pt>
                <c:pt idx="1786">
                  <c:v>198.77054398751352</c:v>
                </c:pt>
                <c:pt idx="1787">
                  <c:v>163.08304398751352</c:v>
                </c:pt>
                <c:pt idx="1788">
                  <c:v>127.08304398751352</c:v>
                </c:pt>
                <c:pt idx="1789">
                  <c:v>86.95804398751352</c:v>
                </c:pt>
                <c:pt idx="1790">
                  <c:v>52.39554398751352</c:v>
                </c:pt>
                <c:pt idx="1791">
                  <c:v>288.59242093938559</c:v>
                </c:pt>
                <c:pt idx="1792">
                  <c:v>254.02992093938559</c:v>
                </c:pt>
                <c:pt idx="1793">
                  <c:v>219.71742093938559</c:v>
                </c:pt>
                <c:pt idx="1794">
                  <c:v>184.40492093938559</c:v>
                </c:pt>
                <c:pt idx="1795">
                  <c:v>147.71742093938559</c:v>
                </c:pt>
                <c:pt idx="1796">
                  <c:v>108.65492093938559</c:v>
                </c:pt>
                <c:pt idx="1797">
                  <c:v>73.40492093938559</c:v>
                </c:pt>
                <c:pt idx="1798">
                  <c:v>306.78929789125766</c:v>
                </c:pt>
                <c:pt idx="1799">
                  <c:v>269.72679789125766</c:v>
                </c:pt>
                <c:pt idx="1800">
                  <c:v>231.53929789125766</c:v>
                </c:pt>
                <c:pt idx="1801">
                  <c:v>194.97679789125766</c:v>
                </c:pt>
                <c:pt idx="1802">
                  <c:v>157.85179789125766</c:v>
                </c:pt>
                <c:pt idx="1803">
                  <c:v>124.91429789125766</c:v>
                </c:pt>
                <c:pt idx="1804">
                  <c:v>85.976797891257661</c:v>
                </c:pt>
                <c:pt idx="1805">
                  <c:v>50.601797891257661</c:v>
                </c:pt>
                <c:pt idx="1806">
                  <c:v>282.11117484312973</c:v>
                </c:pt>
                <c:pt idx="1807">
                  <c:v>245.11117484312973</c:v>
                </c:pt>
                <c:pt idx="1808">
                  <c:v>210.61117484312973</c:v>
                </c:pt>
                <c:pt idx="1809">
                  <c:v>178.86117484312973</c:v>
                </c:pt>
                <c:pt idx="1810">
                  <c:v>142.04867484312973</c:v>
                </c:pt>
                <c:pt idx="1811">
                  <c:v>108.42367484312973</c:v>
                </c:pt>
                <c:pt idx="1812">
                  <c:v>71.423674843129731</c:v>
                </c:pt>
                <c:pt idx="1813">
                  <c:v>304.3705517950018</c:v>
                </c:pt>
                <c:pt idx="1814">
                  <c:v>270.4955517950018</c:v>
                </c:pt>
                <c:pt idx="1815">
                  <c:v>236.9330517950018</c:v>
                </c:pt>
                <c:pt idx="1816">
                  <c:v>202.4955517950018</c:v>
                </c:pt>
                <c:pt idx="1817">
                  <c:v>165.0580517950018</c:v>
                </c:pt>
                <c:pt idx="1818">
                  <c:v>128.8705517950018</c:v>
                </c:pt>
                <c:pt idx="1819">
                  <c:v>90.558051795001802</c:v>
                </c:pt>
                <c:pt idx="1820">
                  <c:v>52.620551795001802</c:v>
                </c:pt>
                <c:pt idx="1821">
                  <c:v>283.19242874687387</c:v>
                </c:pt>
                <c:pt idx="1822">
                  <c:v>248.69242874687387</c:v>
                </c:pt>
                <c:pt idx="1823">
                  <c:v>212.56742874687387</c:v>
                </c:pt>
                <c:pt idx="1824">
                  <c:v>175.19242874687387</c:v>
                </c:pt>
                <c:pt idx="1825">
                  <c:v>146.31742874687387</c:v>
                </c:pt>
              </c:numCache>
            </c:numRef>
          </c:val>
          <c:smooth val="0"/>
          <c:extLst>
            <c:ext xmlns:c16="http://schemas.microsoft.com/office/drawing/2014/chart" uri="{C3380CC4-5D6E-409C-BE32-E72D297353CC}">
              <c16:uniqueId val="{00000000-936F-436C-A38E-E71BD5C357C0}"/>
            </c:ext>
          </c:extLst>
        </c:ser>
        <c:dLbls>
          <c:showLegendKey val="0"/>
          <c:showVal val="0"/>
          <c:showCatName val="0"/>
          <c:showSerName val="0"/>
          <c:showPercent val="0"/>
          <c:showBubbleSize val="0"/>
        </c:dLbls>
        <c:smooth val="0"/>
        <c:axId val="424555776"/>
        <c:axId val="424553696"/>
      </c:lineChart>
      <c:dateAx>
        <c:axId val="42455577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3696"/>
        <c:crosses val="autoZero"/>
        <c:auto val="1"/>
        <c:lblOffset val="100"/>
        <c:baseTimeUnit val="days"/>
      </c:dateAx>
      <c:valAx>
        <c:axId val="42455369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'Fashring Counterfactual'!$L$1</c:f>
              <c:strCache>
                <c:ptCount val="1"/>
                <c:pt idx="0">
                  <c:v> Total Cost </c:v>
                </c:pt>
              </c:strCache>
            </c:strRef>
          </c:tx>
          <c:spPr>
            <a:ln w="28575" cap="rnd">
              <a:solidFill>
                <a:schemeClr val="accent1"/>
              </a:solidFill>
              <a:round/>
            </a:ln>
            <a:effectLst/>
          </c:spPr>
          <c:marker>
            <c:symbol val="none"/>
          </c:marker>
          <c:cat>
            <c:numRef>
              <c:f>'Fashring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'Fashring Counterfactual'!$L$3:$L$1829</c:f>
              <c:numCache>
                <c:formatCode>_("$"* #,##0.00_);_("$"* \(#,##0.00\);_("$"* "-"??_);_(@_)</c:formatCode>
                <c:ptCount val="1827"/>
                <c:pt idx="0">
                  <c:v>838.5625</c:v>
                </c:pt>
                <c:pt idx="1">
                  <c:v>801.375</c:v>
                </c:pt>
                <c:pt idx="2">
                  <c:v>767.375</c:v>
                </c:pt>
                <c:pt idx="3">
                  <c:v>734.3125</c:v>
                </c:pt>
                <c:pt idx="4">
                  <c:v>700</c:v>
                </c:pt>
                <c:pt idx="5">
                  <c:v>668.0625</c:v>
                </c:pt>
                <c:pt idx="6">
                  <c:v>631.5625</c:v>
                </c:pt>
                <c:pt idx="7">
                  <c:v>593.3125</c:v>
                </c:pt>
                <c:pt idx="8">
                  <c:v>557.3125</c:v>
                </c:pt>
                <c:pt idx="9">
                  <c:v>520.75</c:v>
                </c:pt>
                <c:pt idx="10">
                  <c:v>486.4375</c:v>
                </c:pt>
                <c:pt idx="11">
                  <c:v>453.375</c:v>
                </c:pt>
                <c:pt idx="12">
                  <c:v>413</c:v>
                </c:pt>
                <c:pt idx="13">
                  <c:v>380.0625</c:v>
                </c:pt>
                <c:pt idx="14">
                  <c:v>342.875</c:v>
                </c:pt>
                <c:pt idx="15">
                  <c:v>306.4375</c:v>
                </c:pt>
                <c:pt idx="16">
                  <c:v>267.25</c:v>
                </c:pt>
                <c:pt idx="17">
                  <c:v>229.75</c:v>
                </c:pt>
                <c:pt idx="18">
                  <c:v>193.25</c:v>
                </c:pt>
                <c:pt idx="19">
                  <c:v>154.6875</c:v>
                </c:pt>
                <c:pt idx="20">
                  <c:v>115.9375</c:v>
                </c:pt>
                <c:pt idx="21">
                  <c:v>79.375</c:v>
                </c:pt>
                <c:pt idx="22">
                  <c:v>12043.196955026755</c:v>
                </c:pt>
                <c:pt idx="23">
                  <c:v>275.32187695187207</c:v>
                </c:pt>
                <c:pt idx="24">
                  <c:v>238.19687695187207</c:v>
                </c:pt>
                <c:pt idx="25">
                  <c:v>199.82187695187207</c:v>
                </c:pt>
                <c:pt idx="26">
                  <c:v>166.19687695187207</c:v>
                </c:pt>
                <c:pt idx="27">
                  <c:v>125.50937695187207</c:v>
                </c:pt>
                <c:pt idx="28">
                  <c:v>89.634376951872071</c:v>
                </c:pt>
                <c:pt idx="29">
                  <c:v>51.634376951872071</c:v>
                </c:pt>
                <c:pt idx="30">
                  <c:v>12011.831331978627</c:v>
                </c:pt>
                <c:pt idx="31">
                  <c:v>247.95625390374414</c:v>
                </c:pt>
                <c:pt idx="32">
                  <c:v>209.26875390374414</c:v>
                </c:pt>
                <c:pt idx="33">
                  <c:v>168.33125390374414</c:v>
                </c:pt>
                <c:pt idx="34">
                  <c:v>131.51875390374414</c:v>
                </c:pt>
                <c:pt idx="35">
                  <c:v>97.768753903744141</c:v>
                </c:pt>
                <c:pt idx="36">
                  <c:v>60.331253903744141</c:v>
                </c:pt>
                <c:pt idx="37">
                  <c:v>12020.9032089305</c:v>
                </c:pt>
                <c:pt idx="38">
                  <c:v>253.40313085561621</c:v>
                </c:pt>
                <c:pt idx="39">
                  <c:v>221.46563085561621</c:v>
                </c:pt>
                <c:pt idx="40">
                  <c:v>186.59063085561621</c:v>
                </c:pt>
                <c:pt idx="41">
                  <c:v>148.77813085561621</c:v>
                </c:pt>
                <c:pt idx="42">
                  <c:v>112.90313085561621</c:v>
                </c:pt>
                <c:pt idx="43">
                  <c:v>73.090630855616212</c:v>
                </c:pt>
                <c:pt idx="44">
                  <c:v>12033.787585882372</c:v>
                </c:pt>
                <c:pt idx="45">
                  <c:v>264.22500780748828</c:v>
                </c:pt>
                <c:pt idx="46">
                  <c:v>228.16250780748828</c:v>
                </c:pt>
                <c:pt idx="47">
                  <c:v>191.78750780748828</c:v>
                </c:pt>
                <c:pt idx="48">
                  <c:v>158.28750780748828</c:v>
                </c:pt>
                <c:pt idx="49">
                  <c:v>124.28750780748828</c:v>
                </c:pt>
                <c:pt idx="50">
                  <c:v>92.912507807488282</c:v>
                </c:pt>
                <c:pt idx="51">
                  <c:v>52.725007807488282</c:v>
                </c:pt>
                <c:pt idx="52">
                  <c:v>12013.109462834243</c:v>
                </c:pt>
                <c:pt idx="53">
                  <c:v>249.10938475936035</c:v>
                </c:pt>
                <c:pt idx="54">
                  <c:v>211.42188475936035</c:v>
                </c:pt>
                <c:pt idx="55">
                  <c:v>174.23438475936035</c:v>
                </c:pt>
                <c:pt idx="56">
                  <c:v>139.42188475936035</c:v>
                </c:pt>
                <c:pt idx="57">
                  <c:v>104.98438475936035</c:v>
                </c:pt>
                <c:pt idx="58">
                  <c:v>70.359384759360353</c:v>
                </c:pt>
                <c:pt idx="59">
                  <c:v>12034.618839786115</c:v>
                </c:pt>
                <c:pt idx="60">
                  <c:v>266.43126171123242</c:v>
                </c:pt>
                <c:pt idx="61">
                  <c:v>228.61876171123242</c:v>
                </c:pt>
                <c:pt idx="62">
                  <c:v>191.11876171123242</c:v>
                </c:pt>
                <c:pt idx="63">
                  <c:v>156.61876171123242</c:v>
                </c:pt>
                <c:pt idx="64">
                  <c:v>119.24376171123242</c:v>
                </c:pt>
                <c:pt idx="65">
                  <c:v>81.806261711232423</c:v>
                </c:pt>
                <c:pt idx="66">
                  <c:v>48.181261711232423</c:v>
                </c:pt>
                <c:pt idx="67">
                  <c:v>12011.690716737989</c:v>
                </c:pt>
                <c:pt idx="68">
                  <c:v>248.75313866310449</c:v>
                </c:pt>
                <c:pt idx="69">
                  <c:v>212.00313866310449</c:v>
                </c:pt>
                <c:pt idx="70">
                  <c:v>176.56563866310449</c:v>
                </c:pt>
                <c:pt idx="71">
                  <c:v>142.87813866310449</c:v>
                </c:pt>
                <c:pt idx="72">
                  <c:v>105.37813866310449</c:v>
                </c:pt>
                <c:pt idx="73">
                  <c:v>70.190638663104494</c:v>
                </c:pt>
                <c:pt idx="74">
                  <c:v>12028.70009368986</c:v>
                </c:pt>
                <c:pt idx="75">
                  <c:v>260.76251561497656</c:v>
                </c:pt>
                <c:pt idx="76">
                  <c:v>226.88751561497656</c:v>
                </c:pt>
                <c:pt idx="77">
                  <c:v>190.26251561497656</c:v>
                </c:pt>
                <c:pt idx="78">
                  <c:v>153.82501561497656</c:v>
                </c:pt>
                <c:pt idx="79">
                  <c:v>116.95001561497656</c:v>
                </c:pt>
                <c:pt idx="80">
                  <c:v>81.950015614976564</c:v>
                </c:pt>
                <c:pt idx="81">
                  <c:v>45.012515614976564</c:v>
                </c:pt>
                <c:pt idx="82">
                  <c:v>12010.396970641732</c:v>
                </c:pt>
                <c:pt idx="83">
                  <c:v>241.39689256684863</c:v>
                </c:pt>
                <c:pt idx="84">
                  <c:v>206.39689256684863</c:v>
                </c:pt>
                <c:pt idx="85">
                  <c:v>170.95939256684863</c:v>
                </c:pt>
                <c:pt idx="86">
                  <c:v>131.83439256684863</c:v>
                </c:pt>
                <c:pt idx="87">
                  <c:v>96.834392566848635</c:v>
                </c:pt>
                <c:pt idx="88">
                  <c:v>61.271892566848635</c:v>
                </c:pt>
                <c:pt idx="89">
                  <c:v>12022.218847593604</c:v>
                </c:pt>
                <c:pt idx="90">
                  <c:v>256.78126951872071</c:v>
                </c:pt>
                <c:pt idx="91">
                  <c:v>221.65626951872071</c:v>
                </c:pt>
                <c:pt idx="92">
                  <c:v>190.46876951872071</c:v>
                </c:pt>
                <c:pt idx="93">
                  <c:v>153.40626951872071</c:v>
                </c:pt>
                <c:pt idx="94">
                  <c:v>118.21876951872071</c:v>
                </c:pt>
                <c:pt idx="95">
                  <c:v>80.593769518720705</c:v>
                </c:pt>
                <c:pt idx="96">
                  <c:v>41.093769518720705</c:v>
                </c:pt>
                <c:pt idx="97">
                  <c:v>11998.353224545475</c:v>
                </c:pt>
                <c:pt idx="98">
                  <c:v>229.85314647059278</c:v>
                </c:pt>
                <c:pt idx="99">
                  <c:v>195.41564647059278</c:v>
                </c:pt>
                <c:pt idx="100">
                  <c:v>163.29064647059278</c:v>
                </c:pt>
                <c:pt idx="101">
                  <c:v>131.72814647059278</c:v>
                </c:pt>
                <c:pt idx="102">
                  <c:v>89.103146470592776</c:v>
                </c:pt>
                <c:pt idx="103">
                  <c:v>59.040646470592776</c:v>
                </c:pt>
                <c:pt idx="104">
                  <c:v>12022.362601497349</c:v>
                </c:pt>
                <c:pt idx="105">
                  <c:v>253.67502342246485</c:v>
                </c:pt>
                <c:pt idx="106">
                  <c:v>216.67502342246485</c:v>
                </c:pt>
                <c:pt idx="107">
                  <c:v>182.86252342246485</c:v>
                </c:pt>
                <c:pt idx="108">
                  <c:v>145.73752342246485</c:v>
                </c:pt>
                <c:pt idx="109">
                  <c:v>106.67502342246485</c:v>
                </c:pt>
                <c:pt idx="110">
                  <c:v>69.050023422464847</c:v>
                </c:pt>
                <c:pt idx="111">
                  <c:v>12034.12197844922</c:v>
                </c:pt>
                <c:pt idx="112">
                  <c:v>269.62190037433692</c:v>
                </c:pt>
                <c:pt idx="113">
                  <c:v>232.87190037433692</c:v>
                </c:pt>
                <c:pt idx="114">
                  <c:v>195.43440037433692</c:v>
                </c:pt>
                <c:pt idx="115">
                  <c:v>161.68440037433692</c:v>
                </c:pt>
                <c:pt idx="116">
                  <c:v>128.68440037433692</c:v>
                </c:pt>
                <c:pt idx="117">
                  <c:v>95.621900374336917</c:v>
                </c:pt>
                <c:pt idx="118">
                  <c:v>59.121900374336917</c:v>
                </c:pt>
                <c:pt idx="119">
                  <c:v>12019.131355401092</c:v>
                </c:pt>
                <c:pt idx="120">
                  <c:v>252.94377732620899</c:v>
                </c:pt>
                <c:pt idx="121">
                  <c:v>218.81877732620899</c:v>
                </c:pt>
                <c:pt idx="122">
                  <c:v>178.38127732620899</c:v>
                </c:pt>
                <c:pt idx="123">
                  <c:v>146.75627732620899</c:v>
                </c:pt>
                <c:pt idx="124">
                  <c:v>111.69377732620899</c:v>
                </c:pt>
                <c:pt idx="125">
                  <c:v>76.943777326208988</c:v>
                </c:pt>
                <c:pt idx="126">
                  <c:v>12039.265732352964</c:v>
                </c:pt>
                <c:pt idx="127">
                  <c:v>271.01565427808106</c:v>
                </c:pt>
                <c:pt idx="128">
                  <c:v>237.64065427808106</c:v>
                </c:pt>
                <c:pt idx="129">
                  <c:v>201.64065427808106</c:v>
                </c:pt>
                <c:pt idx="130">
                  <c:v>167.07815427808106</c:v>
                </c:pt>
                <c:pt idx="131">
                  <c:v>132.51565427808106</c:v>
                </c:pt>
                <c:pt idx="132">
                  <c:v>93.140654278081058</c:v>
                </c:pt>
                <c:pt idx="133">
                  <c:v>53.953154278081058</c:v>
                </c:pt>
                <c:pt idx="134">
                  <c:v>12014.775109304835</c:v>
                </c:pt>
                <c:pt idx="135">
                  <c:v>250.52503122995313</c:v>
                </c:pt>
                <c:pt idx="136">
                  <c:v>207.33753122995313</c:v>
                </c:pt>
                <c:pt idx="137">
                  <c:v>179.65003122995313</c:v>
                </c:pt>
                <c:pt idx="138">
                  <c:v>145.96253122995313</c:v>
                </c:pt>
                <c:pt idx="139">
                  <c:v>111.96253122995313</c:v>
                </c:pt>
                <c:pt idx="140">
                  <c:v>77.900031229953129</c:v>
                </c:pt>
                <c:pt idx="141">
                  <c:v>12038.409486256709</c:v>
                </c:pt>
                <c:pt idx="142">
                  <c:v>272.7219081818252</c:v>
                </c:pt>
                <c:pt idx="143">
                  <c:v>233.1594081818252</c:v>
                </c:pt>
                <c:pt idx="144">
                  <c:v>195.8469081818252</c:v>
                </c:pt>
                <c:pt idx="145">
                  <c:v>162.2219081818252</c:v>
                </c:pt>
                <c:pt idx="146">
                  <c:v>126.1594081818252</c:v>
                </c:pt>
                <c:pt idx="147">
                  <c:v>85.784408181825199</c:v>
                </c:pt>
                <c:pt idx="148">
                  <c:v>52.471908181825199</c:v>
                </c:pt>
                <c:pt idx="149">
                  <c:v>12017.543863208581</c:v>
                </c:pt>
                <c:pt idx="150">
                  <c:v>254.60628513369727</c:v>
                </c:pt>
                <c:pt idx="151">
                  <c:v>216.85628513369727</c:v>
                </c:pt>
                <c:pt idx="152">
                  <c:v>183.35628513369727</c:v>
                </c:pt>
                <c:pt idx="153">
                  <c:v>149.60628513369727</c:v>
                </c:pt>
                <c:pt idx="154">
                  <c:v>111.41878513369727</c:v>
                </c:pt>
                <c:pt idx="155">
                  <c:v>75.41878513369727</c:v>
                </c:pt>
                <c:pt idx="156">
                  <c:v>12038.928240160452</c:v>
                </c:pt>
                <c:pt idx="157">
                  <c:v>271.86566208556934</c:v>
                </c:pt>
                <c:pt idx="158">
                  <c:v>240.42816208556934</c:v>
                </c:pt>
                <c:pt idx="159">
                  <c:v>204.74066208556934</c:v>
                </c:pt>
                <c:pt idx="160">
                  <c:v>170.30316208556934</c:v>
                </c:pt>
                <c:pt idx="161">
                  <c:v>133.11566208556934</c:v>
                </c:pt>
                <c:pt idx="162">
                  <c:v>99.11566208556934</c:v>
                </c:pt>
                <c:pt idx="163">
                  <c:v>62.86566208556934</c:v>
                </c:pt>
                <c:pt idx="164">
                  <c:v>12025.187617112324</c:v>
                </c:pt>
                <c:pt idx="165">
                  <c:v>263.25003903744141</c:v>
                </c:pt>
                <c:pt idx="166">
                  <c:v>229.43753903744141</c:v>
                </c:pt>
                <c:pt idx="167">
                  <c:v>191.12503903744141</c:v>
                </c:pt>
                <c:pt idx="168">
                  <c:v>156.68753903744141</c:v>
                </c:pt>
                <c:pt idx="169">
                  <c:v>123.75003903744141</c:v>
                </c:pt>
                <c:pt idx="170">
                  <c:v>70.625039037441411</c:v>
                </c:pt>
                <c:pt idx="171">
                  <c:v>14578.324678699179</c:v>
                </c:pt>
                <c:pt idx="172">
                  <c:v>297.4058229316301</c:v>
                </c:pt>
                <c:pt idx="173">
                  <c:v>242.4058229316301</c:v>
                </c:pt>
                <c:pt idx="174">
                  <c:v>185.5308229316301</c:v>
                </c:pt>
                <c:pt idx="175">
                  <c:v>131.9683229316301</c:v>
                </c:pt>
                <c:pt idx="176">
                  <c:v>77.030822931630098</c:v>
                </c:pt>
                <c:pt idx="177">
                  <c:v>14576.792962593367</c:v>
                </c:pt>
                <c:pt idx="178">
                  <c:v>296.62410682581879</c:v>
                </c:pt>
                <c:pt idx="179">
                  <c:v>245.74910682581879</c:v>
                </c:pt>
                <c:pt idx="180">
                  <c:v>190.37410682581879</c:v>
                </c:pt>
                <c:pt idx="181">
                  <c:v>136.62410682581879</c:v>
                </c:pt>
                <c:pt idx="182">
                  <c:v>79.436606825818785</c:v>
                </c:pt>
                <c:pt idx="183">
                  <c:v>14580.698746487555</c:v>
                </c:pt>
                <c:pt idx="184">
                  <c:v>299.96739072000747</c:v>
                </c:pt>
                <c:pt idx="185">
                  <c:v>244.02989072000747</c:v>
                </c:pt>
                <c:pt idx="186">
                  <c:v>186.65489072000747</c:v>
                </c:pt>
                <c:pt idx="187">
                  <c:v>128.09239072000747</c:v>
                </c:pt>
                <c:pt idx="188">
                  <c:v>72.654890720007472</c:v>
                </c:pt>
                <c:pt idx="189">
                  <c:v>14574.729530381745</c:v>
                </c:pt>
                <c:pt idx="190">
                  <c:v>295.18567461419616</c:v>
                </c:pt>
                <c:pt idx="191">
                  <c:v>238.93567461419616</c:v>
                </c:pt>
                <c:pt idx="192">
                  <c:v>182.56067461419616</c:v>
                </c:pt>
                <c:pt idx="193">
                  <c:v>129.12317461419616</c:v>
                </c:pt>
                <c:pt idx="194">
                  <c:v>73.685674614196159</c:v>
                </c:pt>
                <c:pt idx="195">
                  <c:v>14577.822814275933</c:v>
                </c:pt>
                <c:pt idx="196">
                  <c:v>297.65395850838485</c:v>
                </c:pt>
                <c:pt idx="197">
                  <c:v>244.34145850838485</c:v>
                </c:pt>
                <c:pt idx="198">
                  <c:v>193.59145850838485</c:v>
                </c:pt>
                <c:pt idx="199">
                  <c:v>137.40395850838485</c:v>
                </c:pt>
                <c:pt idx="200">
                  <c:v>82.466458508384846</c:v>
                </c:pt>
                <c:pt idx="201">
                  <c:v>14587.416098170121</c:v>
                </c:pt>
                <c:pt idx="202">
                  <c:v>305.55974240257353</c:v>
                </c:pt>
                <c:pt idx="203">
                  <c:v>250.43474240257353</c:v>
                </c:pt>
                <c:pt idx="204">
                  <c:v>197.24724240257353</c:v>
                </c:pt>
                <c:pt idx="205">
                  <c:v>136.43474240257353</c:v>
                </c:pt>
                <c:pt idx="206">
                  <c:v>80.372242402573534</c:v>
                </c:pt>
                <c:pt idx="207">
                  <c:v>14579.071882064311</c:v>
                </c:pt>
                <c:pt idx="208">
                  <c:v>297.77802629676222</c:v>
                </c:pt>
                <c:pt idx="209">
                  <c:v>242.09052629676222</c:v>
                </c:pt>
                <c:pt idx="210">
                  <c:v>187.84052629676222</c:v>
                </c:pt>
                <c:pt idx="211">
                  <c:v>132.96552629676222</c:v>
                </c:pt>
                <c:pt idx="212">
                  <c:v>78.590526296762221</c:v>
                </c:pt>
                <c:pt idx="213">
                  <c:v>14582.790165958499</c:v>
                </c:pt>
                <c:pt idx="214">
                  <c:v>302.12131019095091</c:v>
                </c:pt>
                <c:pt idx="215">
                  <c:v>248.74631019095091</c:v>
                </c:pt>
                <c:pt idx="216">
                  <c:v>193.62131019095091</c:v>
                </c:pt>
                <c:pt idx="217">
                  <c:v>138.37131019095091</c:v>
                </c:pt>
                <c:pt idx="218">
                  <c:v>81.933810190950908</c:v>
                </c:pt>
                <c:pt idx="219">
                  <c:v>14584.383449852687</c:v>
                </c:pt>
                <c:pt idx="220">
                  <c:v>302.46459408513959</c:v>
                </c:pt>
                <c:pt idx="221">
                  <c:v>245.33959408513959</c:v>
                </c:pt>
                <c:pt idx="222">
                  <c:v>188.21459408513959</c:v>
                </c:pt>
                <c:pt idx="223">
                  <c:v>130.96459408513959</c:v>
                </c:pt>
                <c:pt idx="224">
                  <c:v>76.339594085139595</c:v>
                </c:pt>
                <c:pt idx="225">
                  <c:v>14578.789233746877</c:v>
                </c:pt>
                <c:pt idx="226">
                  <c:v>298.37037797932828</c:v>
                </c:pt>
                <c:pt idx="227">
                  <c:v>243.62037797932828</c:v>
                </c:pt>
                <c:pt idx="228">
                  <c:v>189.55787797932828</c:v>
                </c:pt>
                <c:pt idx="229">
                  <c:v>139.74537797932828</c:v>
                </c:pt>
                <c:pt idx="230">
                  <c:v>84.557877979328282</c:v>
                </c:pt>
                <c:pt idx="231">
                  <c:v>14590.070017641065</c:v>
                </c:pt>
                <c:pt idx="232">
                  <c:v>310.46366187351697</c:v>
                </c:pt>
                <c:pt idx="233">
                  <c:v>259.33866187351697</c:v>
                </c:pt>
                <c:pt idx="234">
                  <c:v>203.65116187351697</c:v>
                </c:pt>
                <c:pt idx="235">
                  <c:v>150.27616187351697</c:v>
                </c:pt>
                <c:pt idx="236">
                  <c:v>94.963661873516969</c:v>
                </c:pt>
                <c:pt idx="237">
                  <c:v>14596.600801535253</c:v>
                </c:pt>
                <c:pt idx="238">
                  <c:v>313.74444576770566</c:v>
                </c:pt>
                <c:pt idx="239">
                  <c:v>257.86944576770566</c:v>
                </c:pt>
                <c:pt idx="240">
                  <c:v>203.86944576770566</c:v>
                </c:pt>
                <c:pt idx="241">
                  <c:v>149.86944576770566</c:v>
                </c:pt>
                <c:pt idx="242">
                  <c:v>96.869445767705656</c:v>
                </c:pt>
                <c:pt idx="243">
                  <c:v>14600.194085429443</c:v>
                </c:pt>
                <c:pt idx="244">
                  <c:v>317.71272966189434</c:v>
                </c:pt>
                <c:pt idx="245">
                  <c:v>267.77522966189434</c:v>
                </c:pt>
                <c:pt idx="246">
                  <c:v>210.58772966189434</c:v>
                </c:pt>
                <c:pt idx="247">
                  <c:v>156.21272966189434</c:v>
                </c:pt>
                <c:pt idx="248">
                  <c:v>100.15022966189434</c:v>
                </c:pt>
                <c:pt idx="249">
                  <c:v>14598.162369323631</c:v>
                </c:pt>
                <c:pt idx="250">
                  <c:v>317.24351355608303</c:v>
                </c:pt>
                <c:pt idx="251">
                  <c:v>264.05601355608303</c:v>
                </c:pt>
                <c:pt idx="252">
                  <c:v>210.36851355608303</c:v>
                </c:pt>
                <c:pt idx="253">
                  <c:v>154.43101355608303</c:v>
                </c:pt>
                <c:pt idx="254">
                  <c:v>102.93101355608303</c:v>
                </c:pt>
                <c:pt idx="255">
                  <c:v>14606.568153217821</c:v>
                </c:pt>
                <c:pt idx="256">
                  <c:v>324.77429745027172</c:v>
                </c:pt>
                <c:pt idx="257">
                  <c:v>271.33679745027172</c:v>
                </c:pt>
                <c:pt idx="258">
                  <c:v>214.58679745027172</c:v>
                </c:pt>
                <c:pt idx="259">
                  <c:v>163.33679745027172</c:v>
                </c:pt>
                <c:pt idx="260">
                  <c:v>103.64929745027172</c:v>
                </c:pt>
                <c:pt idx="261">
                  <c:v>14608.161437112009</c:v>
                </c:pt>
                <c:pt idx="262">
                  <c:v>327.1800813444604</c:v>
                </c:pt>
                <c:pt idx="263">
                  <c:v>272.3050813444604</c:v>
                </c:pt>
                <c:pt idx="264">
                  <c:v>220.4300813444604</c:v>
                </c:pt>
                <c:pt idx="265">
                  <c:v>165.1175813444604</c:v>
                </c:pt>
                <c:pt idx="266">
                  <c:v>111.3050813444604</c:v>
                </c:pt>
                <c:pt idx="267">
                  <c:v>72.367581344460405</c:v>
                </c:pt>
                <c:pt idx="268">
                  <c:v>12037.189536371216</c:v>
                </c:pt>
                <c:pt idx="269">
                  <c:v>271.12695829633248</c:v>
                </c:pt>
                <c:pt idx="270">
                  <c:v>231.31445829633248</c:v>
                </c:pt>
                <c:pt idx="271">
                  <c:v>199.62695829633248</c:v>
                </c:pt>
                <c:pt idx="272">
                  <c:v>165.87695829633248</c:v>
                </c:pt>
                <c:pt idx="273">
                  <c:v>134.31445829633248</c:v>
                </c:pt>
                <c:pt idx="274">
                  <c:v>100.50195829633248</c:v>
                </c:pt>
                <c:pt idx="275">
                  <c:v>67.376958296332475</c:v>
                </c:pt>
                <c:pt idx="276">
                  <c:v>12026.386413323087</c:v>
                </c:pt>
                <c:pt idx="277">
                  <c:v>260.51133524820455</c:v>
                </c:pt>
                <c:pt idx="278">
                  <c:v>224.69883524820455</c:v>
                </c:pt>
                <c:pt idx="279">
                  <c:v>189.32383524820455</c:v>
                </c:pt>
                <c:pt idx="280">
                  <c:v>154.69883524820455</c:v>
                </c:pt>
                <c:pt idx="281">
                  <c:v>117.76133524820455</c:v>
                </c:pt>
                <c:pt idx="282">
                  <c:v>83.136335248204546</c:v>
                </c:pt>
                <c:pt idx="283">
                  <c:v>50.886335248204546</c:v>
                </c:pt>
                <c:pt idx="284">
                  <c:v>12015.458290274961</c:v>
                </c:pt>
                <c:pt idx="285">
                  <c:v>244.58321220007662</c:v>
                </c:pt>
                <c:pt idx="286">
                  <c:v>205.27071220007662</c:v>
                </c:pt>
                <c:pt idx="287">
                  <c:v>176.20821220007662</c:v>
                </c:pt>
                <c:pt idx="288">
                  <c:v>140.77071220007662</c:v>
                </c:pt>
                <c:pt idx="289">
                  <c:v>105.45821220007662</c:v>
                </c:pt>
                <c:pt idx="290">
                  <c:v>68.895712200076616</c:v>
                </c:pt>
                <c:pt idx="291">
                  <c:v>12033.217667226832</c:v>
                </c:pt>
                <c:pt idx="292">
                  <c:v>267.71758915194869</c:v>
                </c:pt>
                <c:pt idx="293">
                  <c:v>229.46758915194869</c:v>
                </c:pt>
                <c:pt idx="294">
                  <c:v>196.65508915194869</c:v>
                </c:pt>
                <c:pt idx="295">
                  <c:v>159.40508915194869</c:v>
                </c:pt>
                <c:pt idx="296">
                  <c:v>122.34258915194869</c:v>
                </c:pt>
                <c:pt idx="297">
                  <c:v>81.092589151948687</c:v>
                </c:pt>
                <c:pt idx="298">
                  <c:v>45.905089151948687</c:v>
                </c:pt>
                <c:pt idx="299">
                  <c:v>12009.227044178704</c:v>
                </c:pt>
                <c:pt idx="300">
                  <c:v>244.78946610382076</c:v>
                </c:pt>
                <c:pt idx="301">
                  <c:v>209.66446610382076</c:v>
                </c:pt>
                <c:pt idx="302">
                  <c:v>174.85196610382076</c:v>
                </c:pt>
                <c:pt idx="303">
                  <c:v>143.03946610382076</c:v>
                </c:pt>
                <c:pt idx="304">
                  <c:v>106.53946610382076</c:v>
                </c:pt>
                <c:pt idx="305">
                  <c:v>68.289466103820757</c:v>
                </c:pt>
                <c:pt idx="306">
                  <c:v>12032.673921130576</c:v>
                </c:pt>
                <c:pt idx="307">
                  <c:v>261.17384305569283</c:v>
                </c:pt>
                <c:pt idx="308">
                  <c:v>221.42384305569283</c:v>
                </c:pt>
                <c:pt idx="309">
                  <c:v>186.73634305569283</c:v>
                </c:pt>
                <c:pt idx="310">
                  <c:v>154.92384305569283</c:v>
                </c:pt>
                <c:pt idx="311">
                  <c:v>118.29884305569283</c:v>
                </c:pt>
                <c:pt idx="312">
                  <c:v>81.361343055692828</c:v>
                </c:pt>
                <c:pt idx="313">
                  <c:v>50.236343055692828</c:v>
                </c:pt>
                <c:pt idx="314">
                  <c:v>12015.433298082447</c:v>
                </c:pt>
                <c:pt idx="315">
                  <c:v>249.4332200075649</c:v>
                </c:pt>
                <c:pt idx="316">
                  <c:v>212.5582200075649</c:v>
                </c:pt>
                <c:pt idx="317">
                  <c:v>174.3707200075649</c:v>
                </c:pt>
                <c:pt idx="318">
                  <c:v>139.2457200075649</c:v>
                </c:pt>
                <c:pt idx="319">
                  <c:v>104.5582200075649</c:v>
                </c:pt>
                <c:pt idx="320">
                  <c:v>67.808220007564898</c:v>
                </c:pt>
                <c:pt idx="321">
                  <c:v>12028.067675034321</c:v>
                </c:pt>
                <c:pt idx="322">
                  <c:v>261.81759695943697</c:v>
                </c:pt>
                <c:pt idx="323">
                  <c:v>225.75509695943697</c:v>
                </c:pt>
                <c:pt idx="324">
                  <c:v>188.88009695943697</c:v>
                </c:pt>
                <c:pt idx="325">
                  <c:v>153.69259695943697</c:v>
                </c:pt>
                <c:pt idx="326">
                  <c:v>115.31759695943697</c:v>
                </c:pt>
                <c:pt idx="327">
                  <c:v>78.505096959436969</c:v>
                </c:pt>
                <c:pt idx="328">
                  <c:v>12042.264551986193</c:v>
                </c:pt>
                <c:pt idx="329">
                  <c:v>276.82697391130904</c:v>
                </c:pt>
                <c:pt idx="330">
                  <c:v>246.13947391130904</c:v>
                </c:pt>
                <c:pt idx="331">
                  <c:v>208.95197391130904</c:v>
                </c:pt>
                <c:pt idx="332">
                  <c:v>173.32697391130904</c:v>
                </c:pt>
                <c:pt idx="333">
                  <c:v>136.45197391130904</c:v>
                </c:pt>
                <c:pt idx="334">
                  <c:v>97.32697391130904</c:v>
                </c:pt>
                <c:pt idx="335">
                  <c:v>61.82697391130904</c:v>
                </c:pt>
                <c:pt idx="336">
                  <c:v>12025.211428938064</c:v>
                </c:pt>
                <c:pt idx="337">
                  <c:v>261.83635086318111</c:v>
                </c:pt>
                <c:pt idx="338">
                  <c:v>225.58635086318111</c:v>
                </c:pt>
                <c:pt idx="339">
                  <c:v>189.27385086318111</c:v>
                </c:pt>
                <c:pt idx="340">
                  <c:v>153.89885086318111</c:v>
                </c:pt>
                <c:pt idx="341">
                  <c:v>118.21135086318111</c:v>
                </c:pt>
                <c:pt idx="342">
                  <c:v>82.39885086318111</c:v>
                </c:pt>
                <c:pt idx="343">
                  <c:v>49.27385086318111</c:v>
                </c:pt>
                <c:pt idx="344">
                  <c:v>12011.908305889936</c:v>
                </c:pt>
                <c:pt idx="345">
                  <c:v>244.84572781505318</c:v>
                </c:pt>
                <c:pt idx="346">
                  <c:v>213.53322781505318</c:v>
                </c:pt>
                <c:pt idx="347">
                  <c:v>179.78322781505318</c:v>
                </c:pt>
                <c:pt idx="348">
                  <c:v>140.28322781505318</c:v>
                </c:pt>
                <c:pt idx="349">
                  <c:v>102.90822781505318</c:v>
                </c:pt>
                <c:pt idx="350">
                  <c:v>64.033227815053181</c:v>
                </c:pt>
                <c:pt idx="351">
                  <c:v>12026.792682841809</c:v>
                </c:pt>
                <c:pt idx="352">
                  <c:v>258.85510476692525</c:v>
                </c:pt>
                <c:pt idx="353">
                  <c:v>221.04260476692525</c:v>
                </c:pt>
                <c:pt idx="354">
                  <c:v>185.10510476692525</c:v>
                </c:pt>
                <c:pt idx="355">
                  <c:v>149.16760476692525</c:v>
                </c:pt>
                <c:pt idx="356">
                  <c:v>114.23010476692525</c:v>
                </c:pt>
                <c:pt idx="357">
                  <c:v>74.105104766925251</c:v>
                </c:pt>
                <c:pt idx="358">
                  <c:v>12037.177059793681</c:v>
                </c:pt>
                <c:pt idx="359">
                  <c:v>267.30198171879732</c:v>
                </c:pt>
                <c:pt idx="360">
                  <c:v>232.55198171879732</c:v>
                </c:pt>
                <c:pt idx="361">
                  <c:v>193.30198171879732</c:v>
                </c:pt>
                <c:pt idx="362">
                  <c:v>156.30198171879732</c:v>
                </c:pt>
                <c:pt idx="363">
                  <c:v>123.36448171879732</c:v>
                </c:pt>
                <c:pt idx="364">
                  <c:v>91.301981718797322</c:v>
                </c:pt>
                <c:pt idx="365">
                  <c:v>54.489481718797322</c:v>
                </c:pt>
                <c:pt idx="366">
                  <c:v>12011.248936745553</c:v>
                </c:pt>
                <c:pt idx="367">
                  <c:v>244.37385867066939</c:v>
                </c:pt>
                <c:pt idx="368">
                  <c:v>207.06135867066939</c:v>
                </c:pt>
                <c:pt idx="369">
                  <c:v>172.37385867066939</c:v>
                </c:pt>
                <c:pt idx="370">
                  <c:v>132.37385867066939</c:v>
                </c:pt>
                <c:pt idx="371">
                  <c:v>96.998858670669392</c:v>
                </c:pt>
                <c:pt idx="372">
                  <c:v>61.686358670669392</c:v>
                </c:pt>
                <c:pt idx="373">
                  <c:v>12024.070813697424</c:v>
                </c:pt>
                <c:pt idx="374">
                  <c:v>254.82073562254146</c:v>
                </c:pt>
                <c:pt idx="375">
                  <c:v>218.88323562254146</c:v>
                </c:pt>
                <c:pt idx="376">
                  <c:v>186.07073562254146</c:v>
                </c:pt>
                <c:pt idx="377">
                  <c:v>150.69573562254146</c:v>
                </c:pt>
                <c:pt idx="378">
                  <c:v>113.69573562254146</c:v>
                </c:pt>
                <c:pt idx="379">
                  <c:v>77.070735622541463</c:v>
                </c:pt>
                <c:pt idx="380">
                  <c:v>12034.955190649296</c:v>
                </c:pt>
                <c:pt idx="381">
                  <c:v>268.01761257441353</c:v>
                </c:pt>
                <c:pt idx="382">
                  <c:v>230.76761257441353</c:v>
                </c:pt>
                <c:pt idx="383">
                  <c:v>199.45511257441353</c:v>
                </c:pt>
                <c:pt idx="384">
                  <c:v>156.83011257441353</c:v>
                </c:pt>
                <c:pt idx="385">
                  <c:v>119.01761257441353</c:v>
                </c:pt>
                <c:pt idx="386">
                  <c:v>83.955112574413533</c:v>
                </c:pt>
                <c:pt idx="387">
                  <c:v>48.205112574413533</c:v>
                </c:pt>
                <c:pt idx="388">
                  <c:v>12014.02706760117</c:v>
                </c:pt>
                <c:pt idx="389">
                  <c:v>243.5269895262856</c:v>
                </c:pt>
                <c:pt idx="390">
                  <c:v>208.8394895262856</c:v>
                </c:pt>
                <c:pt idx="391">
                  <c:v>172.4019895262856</c:v>
                </c:pt>
                <c:pt idx="392">
                  <c:v>136.4644895262856</c:v>
                </c:pt>
                <c:pt idx="393">
                  <c:v>100.2769895262856</c:v>
                </c:pt>
                <c:pt idx="394">
                  <c:v>61.151989526285604</c:v>
                </c:pt>
                <c:pt idx="395">
                  <c:v>12020.973944553041</c:v>
                </c:pt>
                <c:pt idx="396">
                  <c:v>255.41136647815767</c:v>
                </c:pt>
                <c:pt idx="397">
                  <c:v>221.66136647815767</c:v>
                </c:pt>
                <c:pt idx="398">
                  <c:v>182.16136647815767</c:v>
                </c:pt>
                <c:pt idx="399">
                  <c:v>143.16136647815767</c:v>
                </c:pt>
                <c:pt idx="400">
                  <c:v>107.22386647815767</c:v>
                </c:pt>
                <c:pt idx="401">
                  <c:v>68.786366478157674</c:v>
                </c:pt>
                <c:pt idx="402">
                  <c:v>12036.608321504913</c:v>
                </c:pt>
                <c:pt idx="403">
                  <c:v>270.17074343002975</c:v>
                </c:pt>
                <c:pt idx="404">
                  <c:v>233.48324343002975</c:v>
                </c:pt>
                <c:pt idx="405">
                  <c:v>197.29574343002975</c:v>
                </c:pt>
                <c:pt idx="406">
                  <c:v>160.98324343002975</c:v>
                </c:pt>
                <c:pt idx="407">
                  <c:v>122.67074343002975</c:v>
                </c:pt>
                <c:pt idx="408">
                  <c:v>88.920743430029745</c:v>
                </c:pt>
                <c:pt idx="409">
                  <c:v>51.233243430029745</c:v>
                </c:pt>
                <c:pt idx="410">
                  <c:v>12014.617698456785</c:v>
                </c:pt>
                <c:pt idx="411">
                  <c:v>252.43012038190182</c:v>
                </c:pt>
                <c:pt idx="412">
                  <c:v>216.93012038190182</c:v>
                </c:pt>
                <c:pt idx="413">
                  <c:v>176.80512038190182</c:v>
                </c:pt>
                <c:pt idx="414">
                  <c:v>145.05512038190182</c:v>
                </c:pt>
                <c:pt idx="415">
                  <c:v>108.05512038190182</c:v>
                </c:pt>
                <c:pt idx="416">
                  <c:v>71.367620381901816</c:v>
                </c:pt>
                <c:pt idx="417">
                  <c:v>12038.439575408656</c:v>
                </c:pt>
                <c:pt idx="418">
                  <c:v>269.81449733377389</c:v>
                </c:pt>
                <c:pt idx="419">
                  <c:v>235.12699733377389</c:v>
                </c:pt>
                <c:pt idx="420">
                  <c:v>199.56449733377389</c:v>
                </c:pt>
                <c:pt idx="421">
                  <c:v>165.25199733377389</c:v>
                </c:pt>
                <c:pt idx="422">
                  <c:v>125.43949733377389</c:v>
                </c:pt>
                <c:pt idx="423">
                  <c:v>89.314497333773886</c:v>
                </c:pt>
                <c:pt idx="424">
                  <c:v>58.001997333773886</c:v>
                </c:pt>
                <c:pt idx="425">
                  <c:v>12020.32395236053</c:v>
                </c:pt>
                <c:pt idx="426">
                  <c:v>253.69887428564596</c:v>
                </c:pt>
                <c:pt idx="427">
                  <c:v>219.26137428564596</c:v>
                </c:pt>
                <c:pt idx="428">
                  <c:v>182.26137428564596</c:v>
                </c:pt>
                <c:pt idx="429">
                  <c:v>146.76137428564596</c:v>
                </c:pt>
                <c:pt idx="430">
                  <c:v>113.82387428564596</c:v>
                </c:pt>
                <c:pt idx="431">
                  <c:v>75.698874285645957</c:v>
                </c:pt>
                <c:pt idx="432">
                  <c:v>12036.208329312401</c:v>
                </c:pt>
                <c:pt idx="433">
                  <c:v>267.89575123751803</c:v>
                </c:pt>
                <c:pt idx="434">
                  <c:v>229.70825123751803</c:v>
                </c:pt>
                <c:pt idx="435">
                  <c:v>193.58325123751803</c:v>
                </c:pt>
                <c:pt idx="436">
                  <c:v>159.52075123751803</c:v>
                </c:pt>
                <c:pt idx="437">
                  <c:v>124.89575123751803</c:v>
                </c:pt>
                <c:pt idx="438">
                  <c:v>88.395751237518027</c:v>
                </c:pt>
                <c:pt idx="439">
                  <c:v>48.208251237518027</c:v>
                </c:pt>
                <c:pt idx="440">
                  <c:v>12009.592706264273</c:v>
                </c:pt>
                <c:pt idx="441">
                  <c:v>242.6551281893901</c:v>
                </c:pt>
                <c:pt idx="442">
                  <c:v>208.4676281893901</c:v>
                </c:pt>
                <c:pt idx="443">
                  <c:v>178.0926281893901</c:v>
                </c:pt>
                <c:pt idx="444">
                  <c:v>149.4676281893901</c:v>
                </c:pt>
                <c:pt idx="445">
                  <c:v>115.4051281893901</c:v>
                </c:pt>
                <c:pt idx="446">
                  <c:v>78.530128189390098</c:v>
                </c:pt>
                <c:pt idx="447">
                  <c:v>12043.102083216145</c:v>
                </c:pt>
                <c:pt idx="448">
                  <c:v>278.85200514126217</c:v>
                </c:pt>
                <c:pt idx="449">
                  <c:v>242.72700514126217</c:v>
                </c:pt>
                <c:pt idx="450">
                  <c:v>205.66450514126217</c:v>
                </c:pt>
                <c:pt idx="451">
                  <c:v>169.60200514126217</c:v>
                </c:pt>
                <c:pt idx="452">
                  <c:v>138.03950514126217</c:v>
                </c:pt>
                <c:pt idx="453">
                  <c:v>104.28950514126217</c:v>
                </c:pt>
                <c:pt idx="454">
                  <c:v>67.164505141262168</c:v>
                </c:pt>
                <c:pt idx="455">
                  <c:v>12032.298960168018</c:v>
                </c:pt>
                <c:pt idx="456">
                  <c:v>267.36138209313424</c:v>
                </c:pt>
                <c:pt idx="457">
                  <c:v>229.11138209313424</c:v>
                </c:pt>
                <c:pt idx="458">
                  <c:v>192.17388209313424</c:v>
                </c:pt>
                <c:pt idx="459">
                  <c:v>154.73638209313424</c:v>
                </c:pt>
                <c:pt idx="460">
                  <c:v>115.73638209313424</c:v>
                </c:pt>
                <c:pt idx="461">
                  <c:v>75.423882093134239</c:v>
                </c:pt>
                <c:pt idx="462">
                  <c:v>12036.05833711989</c:v>
                </c:pt>
                <c:pt idx="463">
                  <c:v>270.80825904500631</c:v>
                </c:pt>
                <c:pt idx="464">
                  <c:v>236.55825904500631</c:v>
                </c:pt>
                <c:pt idx="465">
                  <c:v>202.05825904500631</c:v>
                </c:pt>
                <c:pt idx="466">
                  <c:v>165.87075904500631</c:v>
                </c:pt>
                <c:pt idx="467">
                  <c:v>127.80825904500631</c:v>
                </c:pt>
                <c:pt idx="468">
                  <c:v>88.620759045006309</c:v>
                </c:pt>
                <c:pt idx="469">
                  <c:v>51.183259045006309</c:v>
                </c:pt>
                <c:pt idx="470">
                  <c:v>12016.505214071762</c:v>
                </c:pt>
                <c:pt idx="471">
                  <c:v>252.00513599687838</c:v>
                </c:pt>
                <c:pt idx="472">
                  <c:v>220.06763599687838</c:v>
                </c:pt>
                <c:pt idx="473">
                  <c:v>183.69263599687838</c:v>
                </c:pt>
                <c:pt idx="474">
                  <c:v>144.38013599687838</c:v>
                </c:pt>
                <c:pt idx="475">
                  <c:v>108.94263599687838</c:v>
                </c:pt>
                <c:pt idx="476">
                  <c:v>75.31763599687838</c:v>
                </c:pt>
                <c:pt idx="477">
                  <c:v>12038.264591023633</c:v>
                </c:pt>
                <c:pt idx="478">
                  <c:v>270.32701294875045</c:v>
                </c:pt>
                <c:pt idx="479">
                  <c:v>232.20201294875045</c:v>
                </c:pt>
                <c:pt idx="480">
                  <c:v>197.13951294875045</c:v>
                </c:pt>
                <c:pt idx="481">
                  <c:v>163.07701294875045</c:v>
                </c:pt>
                <c:pt idx="482">
                  <c:v>127.45201294875045</c:v>
                </c:pt>
                <c:pt idx="483">
                  <c:v>94.952012948750451</c:v>
                </c:pt>
                <c:pt idx="484">
                  <c:v>60.514512948750451</c:v>
                </c:pt>
                <c:pt idx="485">
                  <c:v>12020.086467975505</c:v>
                </c:pt>
                <c:pt idx="486">
                  <c:v>259.77388990062252</c:v>
                </c:pt>
                <c:pt idx="487">
                  <c:v>225.96138990062252</c:v>
                </c:pt>
                <c:pt idx="488">
                  <c:v>186.64888990062252</c:v>
                </c:pt>
                <c:pt idx="489">
                  <c:v>151.14888990062252</c:v>
                </c:pt>
                <c:pt idx="490">
                  <c:v>110.64888990062252</c:v>
                </c:pt>
                <c:pt idx="491">
                  <c:v>73.336389900622521</c:v>
                </c:pt>
                <c:pt idx="492">
                  <c:v>12037.158344927378</c:v>
                </c:pt>
                <c:pt idx="493">
                  <c:v>270.34576685249459</c:v>
                </c:pt>
                <c:pt idx="494">
                  <c:v>231.90826685249459</c:v>
                </c:pt>
                <c:pt idx="495">
                  <c:v>193.47076685249459</c:v>
                </c:pt>
                <c:pt idx="496">
                  <c:v>156.03326685249459</c:v>
                </c:pt>
                <c:pt idx="497">
                  <c:v>121.90826685249459</c:v>
                </c:pt>
                <c:pt idx="498">
                  <c:v>92.158266852494592</c:v>
                </c:pt>
                <c:pt idx="499">
                  <c:v>54.158266852494592</c:v>
                </c:pt>
                <c:pt idx="500">
                  <c:v>12014.35522187925</c:v>
                </c:pt>
                <c:pt idx="501">
                  <c:v>251.41764380436666</c:v>
                </c:pt>
                <c:pt idx="502">
                  <c:v>219.29264380436666</c:v>
                </c:pt>
                <c:pt idx="503">
                  <c:v>185.41764380436666</c:v>
                </c:pt>
                <c:pt idx="504">
                  <c:v>150.48014380436666</c:v>
                </c:pt>
                <c:pt idx="505">
                  <c:v>114.16764380436666</c:v>
                </c:pt>
                <c:pt idx="506">
                  <c:v>78.417643804366662</c:v>
                </c:pt>
                <c:pt idx="507">
                  <c:v>12042.052098831122</c:v>
                </c:pt>
                <c:pt idx="508">
                  <c:v>276.67702075623873</c:v>
                </c:pt>
                <c:pt idx="509">
                  <c:v>242.92702075623873</c:v>
                </c:pt>
                <c:pt idx="510">
                  <c:v>205.17702075623873</c:v>
                </c:pt>
                <c:pt idx="511">
                  <c:v>171.17702075623873</c:v>
                </c:pt>
                <c:pt idx="512">
                  <c:v>133.42702075623873</c:v>
                </c:pt>
                <c:pt idx="513">
                  <c:v>94.052020756238733</c:v>
                </c:pt>
                <c:pt idx="514">
                  <c:v>62.614520756238733</c:v>
                </c:pt>
                <c:pt idx="515">
                  <c:v>12024.811475782994</c:v>
                </c:pt>
                <c:pt idx="516">
                  <c:v>262.4988977081108</c:v>
                </c:pt>
                <c:pt idx="517">
                  <c:v>227.7488977081108</c:v>
                </c:pt>
                <c:pt idx="518">
                  <c:v>191.9363977081108</c:v>
                </c:pt>
                <c:pt idx="519">
                  <c:v>161.2488977081108</c:v>
                </c:pt>
                <c:pt idx="520">
                  <c:v>126.9363977081108</c:v>
                </c:pt>
                <c:pt idx="521">
                  <c:v>94.686397708110803</c:v>
                </c:pt>
                <c:pt idx="522">
                  <c:v>59.061397708110803</c:v>
                </c:pt>
                <c:pt idx="523">
                  <c:v>12020.945852734867</c:v>
                </c:pt>
                <c:pt idx="524">
                  <c:v>258.69577465998287</c:v>
                </c:pt>
                <c:pt idx="525">
                  <c:v>219.50827465998287</c:v>
                </c:pt>
                <c:pt idx="526">
                  <c:v>184.00827465998287</c:v>
                </c:pt>
                <c:pt idx="527">
                  <c:v>151.38327465998287</c:v>
                </c:pt>
                <c:pt idx="528">
                  <c:v>112.13327465998287</c:v>
                </c:pt>
                <c:pt idx="529">
                  <c:v>76.508274659982874</c:v>
                </c:pt>
                <c:pt idx="530">
                  <c:v>12037.330229686739</c:v>
                </c:pt>
                <c:pt idx="531">
                  <c:v>267.70515161185494</c:v>
                </c:pt>
                <c:pt idx="532">
                  <c:v>230.39265161185494</c:v>
                </c:pt>
                <c:pt idx="533">
                  <c:v>197.58015161185494</c:v>
                </c:pt>
                <c:pt idx="534">
                  <c:v>161.20515161185494</c:v>
                </c:pt>
                <c:pt idx="535">
                  <c:v>106.01765161185494</c:v>
                </c:pt>
                <c:pt idx="536">
                  <c:v>14609.842291273591</c:v>
                </c:pt>
                <c:pt idx="537">
                  <c:v>327.04843550604363</c:v>
                </c:pt>
                <c:pt idx="538">
                  <c:v>271.61093550604363</c:v>
                </c:pt>
                <c:pt idx="539">
                  <c:v>217.29843550604363</c:v>
                </c:pt>
                <c:pt idx="540">
                  <c:v>164.61093550604363</c:v>
                </c:pt>
                <c:pt idx="541">
                  <c:v>110.17343550604363</c:v>
                </c:pt>
                <c:pt idx="542">
                  <c:v>14611.873075167779</c:v>
                </c:pt>
                <c:pt idx="543">
                  <c:v>334.51671940023232</c:v>
                </c:pt>
                <c:pt idx="544">
                  <c:v>276.82921940023232</c:v>
                </c:pt>
                <c:pt idx="545">
                  <c:v>227.01671940023232</c:v>
                </c:pt>
                <c:pt idx="546">
                  <c:v>174.14171940023232</c:v>
                </c:pt>
                <c:pt idx="547">
                  <c:v>119.51671940023232</c:v>
                </c:pt>
                <c:pt idx="548">
                  <c:v>64.266719400232319</c:v>
                </c:pt>
                <c:pt idx="549">
                  <c:v>14566.653859061969</c:v>
                </c:pt>
                <c:pt idx="550">
                  <c:v>286.36000329442101</c:v>
                </c:pt>
                <c:pt idx="551">
                  <c:v>231.48500329442101</c:v>
                </c:pt>
                <c:pt idx="552">
                  <c:v>176.23500329442101</c:v>
                </c:pt>
                <c:pt idx="553">
                  <c:v>118.36000329442101</c:v>
                </c:pt>
                <c:pt idx="554">
                  <c:v>63.610003294421006</c:v>
                </c:pt>
                <c:pt idx="555">
                  <c:v>14565.622142956157</c:v>
                </c:pt>
                <c:pt idx="556">
                  <c:v>280.89078718860969</c:v>
                </c:pt>
                <c:pt idx="557">
                  <c:v>225.82828718860969</c:v>
                </c:pt>
                <c:pt idx="558">
                  <c:v>170.76578718860969</c:v>
                </c:pt>
                <c:pt idx="559">
                  <c:v>117.57828718860969</c:v>
                </c:pt>
                <c:pt idx="560">
                  <c:v>62.328287188609693</c:v>
                </c:pt>
                <c:pt idx="561">
                  <c:v>14563.090426850345</c:v>
                </c:pt>
                <c:pt idx="562">
                  <c:v>282.17157108279838</c:v>
                </c:pt>
                <c:pt idx="563">
                  <c:v>228.10907108279838</c:v>
                </c:pt>
                <c:pt idx="564">
                  <c:v>173.17157108279838</c:v>
                </c:pt>
                <c:pt idx="565">
                  <c:v>117.67157108279838</c:v>
                </c:pt>
                <c:pt idx="566">
                  <c:v>62.35907108279838</c:v>
                </c:pt>
                <c:pt idx="567">
                  <c:v>14564.308710744535</c:v>
                </c:pt>
                <c:pt idx="568">
                  <c:v>283.51485497698707</c:v>
                </c:pt>
                <c:pt idx="569">
                  <c:v>226.63985497698707</c:v>
                </c:pt>
                <c:pt idx="570">
                  <c:v>169.07735497698707</c:v>
                </c:pt>
                <c:pt idx="571">
                  <c:v>115.26485497698707</c:v>
                </c:pt>
                <c:pt idx="572">
                  <c:v>14617.401994638723</c:v>
                </c:pt>
                <c:pt idx="573">
                  <c:v>337.35813887117575</c:v>
                </c:pt>
                <c:pt idx="574">
                  <c:v>285.79563887117575</c:v>
                </c:pt>
                <c:pt idx="575">
                  <c:v>233.79563887117575</c:v>
                </c:pt>
                <c:pt idx="576">
                  <c:v>180.04563887117575</c:v>
                </c:pt>
                <c:pt idx="577">
                  <c:v>125.92063887117575</c:v>
                </c:pt>
                <c:pt idx="578">
                  <c:v>71.483138871175754</c:v>
                </c:pt>
                <c:pt idx="579">
                  <c:v>14574.182778532911</c:v>
                </c:pt>
                <c:pt idx="580">
                  <c:v>292.13892276536444</c:v>
                </c:pt>
                <c:pt idx="581">
                  <c:v>239.13892276536444</c:v>
                </c:pt>
                <c:pt idx="582">
                  <c:v>188.32642276536444</c:v>
                </c:pt>
                <c:pt idx="583">
                  <c:v>131.82642276536444</c:v>
                </c:pt>
                <c:pt idx="584">
                  <c:v>73.138922765364441</c:v>
                </c:pt>
                <c:pt idx="585">
                  <c:v>14573.213562427101</c:v>
                </c:pt>
                <c:pt idx="586">
                  <c:v>289.91970665955313</c:v>
                </c:pt>
                <c:pt idx="587">
                  <c:v>231.73220665955313</c:v>
                </c:pt>
                <c:pt idx="588">
                  <c:v>178.79470665955313</c:v>
                </c:pt>
                <c:pt idx="589">
                  <c:v>122.66970665955313</c:v>
                </c:pt>
                <c:pt idx="590">
                  <c:v>69.232206659553128</c:v>
                </c:pt>
                <c:pt idx="591">
                  <c:v>14573.056846321289</c:v>
                </c:pt>
                <c:pt idx="592">
                  <c:v>292.13799055374182</c:v>
                </c:pt>
                <c:pt idx="593">
                  <c:v>237.32549055374182</c:v>
                </c:pt>
                <c:pt idx="594">
                  <c:v>183.95049055374182</c:v>
                </c:pt>
                <c:pt idx="595">
                  <c:v>125.95049055374182</c:v>
                </c:pt>
                <c:pt idx="596">
                  <c:v>71.262990553741815</c:v>
                </c:pt>
                <c:pt idx="597">
                  <c:v>14571.337630215479</c:v>
                </c:pt>
                <c:pt idx="598">
                  <c:v>290.4812744479305</c:v>
                </c:pt>
                <c:pt idx="599">
                  <c:v>235.5437744479305</c:v>
                </c:pt>
                <c:pt idx="600">
                  <c:v>181.7312744479305</c:v>
                </c:pt>
                <c:pt idx="601">
                  <c:v>128.2937744479305</c:v>
                </c:pt>
                <c:pt idx="602">
                  <c:v>74.293774447930502</c:v>
                </c:pt>
                <c:pt idx="603">
                  <c:v>14574.680914109667</c:v>
                </c:pt>
                <c:pt idx="604">
                  <c:v>297.63705834211919</c:v>
                </c:pt>
                <c:pt idx="605">
                  <c:v>239.13705834211919</c:v>
                </c:pt>
                <c:pt idx="606">
                  <c:v>182.13705834211919</c:v>
                </c:pt>
                <c:pt idx="607">
                  <c:v>129.51205834211919</c:v>
                </c:pt>
                <c:pt idx="608">
                  <c:v>71.19955834211919</c:v>
                </c:pt>
                <c:pt idx="609">
                  <c:v>14571.336698003855</c:v>
                </c:pt>
                <c:pt idx="610">
                  <c:v>291.10534223630788</c:v>
                </c:pt>
                <c:pt idx="611">
                  <c:v>239.98034223630788</c:v>
                </c:pt>
                <c:pt idx="612">
                  <c:v>186.91784223630788</c:v>
                </c:pt>
                <c:pt idx="613">
                  <c:v>132.23034223630788</c:v>
                </c:pt>
                <c:pt idx="614">
                  <c:v>77.417842236307877</c:v>
                </c:pt>
                <c:pt idx="615">
                  <c:v>14580.179981898045</c:v>
                </c:pt>
                <c:pt idx="616">
                  <c:v>298.07362613049656</c:v>
                </c:pt>
                <c:pt idx="617">
                  <c:v>245.01112613049656</c:v>
                </c:pt>
                <c:pt idx="618">
                  <c:v>188.51112613049656</c:v>
                </c:pt>
                <c:pt idx="619">
                  <c:v>132.38612613049656</c:v>
                </c:pt>
                <c:pt idx="620">
                  <c:v>79.198626130496564</c:v>
                </c:pt>
                <c:pt idx="621">
                  <c:v>14583.773265792233</c:v>
                </c:pt>
                <c:pt idx="622">
                  <c:v>300.97941002468525</c:v>
                </c:pt>
                <c:pt idx="623">
                  <c:v>247.29191002468525</c:v>
                </c:pt>
                <c:pt idx="624">
                  <c:v>192.04191002468525</c:v>
                </c:pt>
                <c:pt idx="625">
                  <c:v>138.16691002468525</c:v>
                </c:pt>
                <c:pt idx="626">
                  <c:v>86.729410024685251</c:v>
                </c:pt>
                <c:pt idx="627">
                  <c:v>14591.491549686421</c:v>
                </c:pt>
                <c:pt idx="628">
                  <c:v>308.44769391887394</c:v>
                </c:pt>
                <c:pt idx="629">
                  <c:v>254.38519391887394</c:v>
                </c:pt>
                <c:pt idx="630">
                  <c:v>199.69769391887394</c:v>
                </c:pt>
                <c:pt idx="631">
                  <c:v>145.26019391887394</c:v>
                </c:pt>
                <c:pt idx="632">
                  <c:v>111.82269391887394</c:v>
                </c:pt>
                <c:pt idx="633">
                  <c:v>73.197693918873938</c:v>
                </c:pt>
                <c:pt idx="634">
                  <c:v>12035.457148945628</c:v>
                </c:pt>
                <c:pt idx="635">
                  <c:v>272.20707087074601</c:v>
                </c:pt>
                <c:pt idx="636">
                  <c:v>238.51957087074601</c:v>
                </c:pt>
                <c:pt idx="637">
                  <c:v>201.95707087074601</c:v>
                </c:pt>
                <c:pt idx="638">
                  <c:v>164.08207087074601</c:v>
                </c:pt>
                <c:pt idx="639">
                  <c:v>125.08207087074601</c:v>
                </c:pt>
                <c:pt idx="640">
                  <c:v>96.644570870746008</c:v>
                </c:pt>
                <c:pt idx="641">
                  <c:v>60.269570870746008</c:v>
                </c:pt>
                <c:pt idx="642">
                  <c:v>12019.341525897502</c:v>
                </c:pt>
                <c:pt idx="643">
                  <c:v>251.15394782261808</c:v>
                </c:pt>
                <c:pt idx="644">
                  <c:v>211.34144782261808</c:v>
                </c:pt>
                <c:pt idx="645">
                  <c:v>174.46644782261808</c:v>
                </c:pt>
                <c:pt idx="646">
                  <c:v>138.40394782261808</c:v>
                </c:pt>
                <c:pt idx="647">
                  <c:v>104.15394782261808</c:v>
                </c:pt>
                <c:pt idx="648">
                  <c:v>65.778947822618079</c:v>
                </c:pt>
                <c:pt idx="649">
                  <c:v>12027.913402849374</c:v>
                </c:pt>
                <c:pt idx="650">
                  <c:v>258.41332477449015</c:v>
                </c:pt>
                <c:pt idx="651">
                  <c:v>220.22582477449015</c:v>
                </c:pt>
                <c:pt idx="652">
                  <c:v>181.35082477449015</c:v>
                </c:pt>
                <c:pt idx="653">
                  <c:v>149.53832477449015</c:v>
                </c:pt>
                <c:pt idx="654">
                  <c:v>112.22582477449015</c:v>
                </c:pt>
                <c:pt idx="655">
                  <c:v>78.72582477449015</c:v>
                </c:pt>
                <c:pt idx="656">
                  <c:v>12043.985279801245</c:v>
                </c:pt>
                <c:pt idx="657">
                  <c:v>281.23520172636222</c:v>
                </c:pt>
                <c:pt idx="658">
                  <c:v>242.98520172636222</c:v>
                </c:pt>
                <c:pt idx="659">
                  <c:v>207.79770172636222</c:v>
                </c:pt>
                <c:pt idx="660">
                  <c:v>174.04770172636222</c:v>
                </c:pt>
                <c:pt idx="661">
                  <c:v>140.04770172636222</c:v>
                </c:pt>
                <c:pt idx="662">
                  <c:v>107.54770172636222</c:v>
                </c:pt>
                <c:pt idx="663">
                  <c:v>72.48520172636222</c:v>
                </c:pt>
                <c:pt idx="664">
                  <c:v>12037.557156753117</c:v>
                </c:pt>
                <c:pt idx="665">
                  <c:v>268.61957867823429</c:v>
                </c:pt>
                <c:pt idx="666">
                  <c:v>237.93207867823429</c:v>
                </c:pt>
                <c:pt idx="667">
                  <c:v>197.55707867823429</c:v>
                </c:pt>
                <c:pt idx="668">
                  <c:v>162.18207867823429</c:v>
                </c:pt>
                <c:pt idx="669">
                  <c:v>129.05707867823429</c:v>
                </c:pt>
                <c:pt idx="670">
                  <c:v>91.057078678234291</c:v>
                </c:pt>
                <c:pt idx="671">
                  <c:v>56.494578678234291</c:v>
                </c:pt>
                <c:pt idx="672">
                  <c:v>12020.12903370499</c:v>
                </c:pt>
                <c:pt idx="673">
                  <c:v>256.94145563010636</c:v>
                </c:pt>
                <c:pt idx="674">
                  <c:v>222.19145563010636</c:v>
                </c:pt>
                <c:pt idx="675">
                  <c:v>187.12895563010636</c:v>
                </c:pt>
                <c:pt idx="676">
                  <c:v>151.19145563010636</c:v>
                </c:pt>
                <c:pt idx="677">
                  <c:v>113.94145563010636</c:v>
                </c:pt>
                <c:pt idx="678">
                  <c:v>76.753955630106361</c:v>
                </c:pt>
                <c:pt idx="679">
                  <c:v>12037.763410656862</c:v>
                </c:pt>
                <c:pt idx="680">
                  <c:v>275.26333258197843</c:v>
                </c:pt>
                <c:pt idx="681">
                  <c:v>238.95083258197843</c:v>
                </c:pt>
                <c:pt idx="682">
                  <c:v>204.38833258197843</c:v>
                </c:pt>
                <c:pt idx="683">
                  <c:v>168.01333258197843</c:v>
                </c:pt>
                <c:pt idx="684">
                  <c:v>130.26333258197843</c:v>
                </c:pt>
                <c:pt idx="685">
                  <c:v>90.263332581978432</c:v>
                </c:pt>
                <c:pt idx="686">
                  <c:v>55.450832581978432</c:v>
                </c:pt>
                <c:pt idx="687">
                  <c:v>12018.835287608734</c:v>
                </c:pt>
                <c:pt idx="688">
                  <c:v>255.0227095338505</c:v>
                </c:pt>
                <c:pt idx="689">
                  <c:v>218.2102095338505</c:v>
                </c:pt>
                <c:pt idx="690">
                  <c:v>182.3977095338505</c:v>
                </c:pt>
                <c:pt idx="691">
                  <c:v>150.4602095338505</c:v>
                </c:pt>
                <c:pt idx="692">
                  <c:v>117.0852095338505</c:v>
                </c:pt>
                <c:pt idx="693">
                  <c:v>84.460209533850502</c:v>
                </c:pt>
                <c:pt idx="694">
                  <c:v>51.585209533850502</c:v>
                </c:pt>
                <c:pt idx="695">
                  <c:v>12018.782164560605</c:v>
                </c:pt>
                <c:pt idx="696">
                  <c:v>252.71958648572257</c:v>
                </c:pt>
                <c:pt idx="697">
                  <c:v>216.46958648572257</c:v>
                </c:pt>
                <c:pt idx="698">
                  <c:v>180.59458648572257</c:v>
                </c:pt>
                <c:pt idx="699">
                  <c:v>141.96958648572257</c:v>
                </c:pt>
                <c:pt idx="700">
                  <c:v>109.09458648572257</c:v>
                </c:pt>
                <c:pt idx="701">
                  <c:v>75.032086485722573</c:v>
                </c:pt>
                <c:pt idx="702">
                  <c:v>12038.604041512477</c:v>
                </c:pt>
                <c:pt idx="703">
                  <c:v>272.22896343759464</c:v>
                </c:pt>
                <c:pt idx="704">
                  <c:v>235.91646343759464</c:v>
                </c:pt>
                <c:pt idx="705">
                  <c:v>200.66646343759464</c:v>
                </c:pt>
                <c:pt idx="706">
                  <c:v>166.22896343759464</c:v>
                </c:pt>
                <c:pt idx="707">
                  <c:v>130.10396343759464</c:v>
                </c:pt>
                <c:pt idx="708">
                  <c:v>89.666463437594643</c:v>
                </c:pt>
                <c:pt idx="709">
                  <c:v>51.228963437594643</c:v>
                </c:pt>
                <c:pt idx="710">
                  <c:v>12014.863418464351</c:v>
                </c:pt>
                <c:pt idx="711">
                  <c:v>245.80084038946671</c:v>
                </c:pt>
                <c:pt idx="712">
                  <c:v>209.30084038946671</c:v>
                </c:pt>
                <c:pt idx="713">
                  <c:v>172.73834038946671</c:v>
                </c:pt>
                <c:pt idx="714">
                  <c:v>137.30084038946671</c:v>
                </c:pt>
                <c:pt idx="715">
                  <c:v>104.05084038946671</c:v>
                </c:pt>
                <c:pt idx="716">
                  <c:v>66.738340389466714</c:v>
                </c:pt>
                <c:pt idx="717">
                  <c:v>12030.497795416222</c:v>
                </c:pt>
                <c:pt idx="718">
                  <c:v>259.31021734133878</c:v>
                </c:pt>
                <c:pt idx="719">
                  <c:v>224.12271734133878</c:v>
                </c:pt>
                <c:pt idx="720">
                  <c:v>186.99771734133878</c:v>
                </c:pt>
                <c:pt idx="721">
                  <c:v>150.49771734133878</c:v>
                </c:pt>
                <c:pt idx="722">
                  <c:v>113.06021734133878</c:v>
                </c:pt>
                <c:pt idx="723">
                  <c:v>76.122717341338785</c:v>
                </c:pt>
                <c:pt idx="724">
                  <c:v>12037.069672368094</c:v>
                </c:pt>
                <c:pt idx="725">
                  <c:v>267.63209429321086</c:v>
                </c:pt>
                <c:pt idx="726">
                  <c:v>229.19459429321086</c:v>
                </c:pt>
                <c:pt idx="727">
                  <c:v>191.38209429321086</c:v>
                </c:pt>
                <c:pt idx="728">
                  <c:v>155.69459429321086</c:v>
                </c:pt>
                <c:pt idx="729">
                  <c:v>120.31959429321086</c:v>
                </c:pt>
                <c:pt idx="730">
                  <c:v>85.944594293210855</c:v>
                </c:pt>
                <c:pt idx="731">
                  <c:v>46.694594293210855</c:v>
                </c:pt>
                <c:pt idx="732">
                  <c:v>12010.454049319966</c:v>
                </c:pt>
                <c:pt idx="733">
                  <c:v>245.76647124508293</c:v>
                </c:pt>
                <c:pt idx="734">
                  <c:v>206.39147124508293</c:v>
                </c:pt>
                <c:pt idx="735">
                  <c:v>173.39147124508293</c:v>
                </c:pt>
                <c:pt idx="736">
                  <c:v>133.20397124508293</c:v>
                </c:pt>
                <c:pt idx="737">
                  <c:v>96.641471245082926</c:v>
                </c:pt>
                <c:pt idx="738">
                  <c:v>56.516471245082926</c:v>
                </c:pt>
                <c:pt idx="739">
                  <c:v>12017.963426271839</c:v>
                </c:pt>
                <c:pt idx="740">
                  <c:v>250.213348196955</c:v>
                </c:pt>
                <c:pt idx="741">
                  <c:v>214.275848196955</c:v>
                </c:pt>
                <c:pt idx="742">
                  <c:v>177.338348196955</c:v>
                </c:pt>
                <c:pt idx="743">
                  <c:v>143.088348196955</c:v>
                </c:pt>
                <c:pt idx="744">
                  <c:v>108.150848196955</c:v>
                </c:pt>
                <c:pt idx="745">
                  <c:v>72.713348196954996</c:v>
                </c:pt>
                <c:pt idx="746">
                  <c:v>12034.910303223711</c:v>
                </c:pt>
                <c:pt idx="747">
                  <c:v>267.47272514882707</c:v>
                </c:pt>
                <c:pt idx="748">
                  <c:v>230.97272514882707</c:v>
                </c:pt>
                <c:pt idx="749">
                  <c:v>193.16022514882707</c:v>
                </c:pt>
                <c:pt idx="750">
                  <c:v>159.16022514882707</c:v>
                </c:pt>
                <c:pt idx="751">
                  <c:v>122.53522514882707</c:v>
                </c:pt>
                <c:pt idx="752">
                  <c:v>88.035225148827067</c:v>
                </c:pt>
                <c:pt idx="753">
                  <c:v>51.285225148827067</c:v>
                </c:pt>
                <c:pt idx="754">
                  <c:v>12013.044680175582</c:v>
                </c:pt>
                <c:pt idx="755">
                  <c:v>249.60710210069914</c:v>
                </c:pt>
                <c:pt idx="756">
                  <c:v>217.48210210069914</c:v>
                </c:pt>
                <c:pt idx="757">
                  <c:v>179.16960210069914</c:v>
                </c:pt>
                <c:pt idx="758">
                  <c:v>141.66960210069914</c:v>
                </c:pt>
                <c:pt idx="759">
                  <c:v>106.54460210069914</c:v>
                </c:pt>
                <c:pt idx="760">
                  <c:v>70.482102100699137</c:v>
                </c:pt>
                <c:pt idx="761">
                  <c:v>12033.366557127454</c:v>
                </c:pt>
                <c:pt idx="762">
                  <c:v>263.55397905257121</c:v>
                </c:pt>
                <c:pt idx="763">
                  <c:v>231.24147905257121</c:v>
                </c:pt>
                <c:pt idx="764">
                  <c:v>196.24147905257121</c:v>
                </c:pt>
                <c:pt idx="765">
                  <c:v>160.92897905257121</c:v>
                </c:pt>
                <c:pt idx="766">
                  <c:v>126.36647905257121</c:v>
                </c:pt>
                <c:pt idx="767">
                  <c:v>92.928979052571208</c:v>
                </c:pt>
                <c:pt idx="768">
                  <c:v>57.366479052571208</c:v>
                </c:pt>
                <c:pt idx="769">
                  <c:v>12021.938434079326</c:v>
                </c:pt>
                <c:pt idx="770">
                  <c:v>253.00085600444328</c:v>
                </c:pt>
                <c:pt idx="771">
                  <c:v>219.56335600444328</c:v>
                </c:pt>
                <c:pt idx="772">
                  <c:v>181.50085600444328</c:v>
                </c:pt>
                <c:pt idx="773">
                  <c:v>140.93835600444328</c:v>
                </c:pt>
                <c:pt idx="774">
                  <c:v>106.75085600444328</c:v>
                </c:pt>
                <c:pt idx="775">
                  <c:v>64.625856004443278</c:v>
                </c:pt>
                <c:pt idx="776">
                  <c:v>12026.010311031199</c:v>
                </c:pt>
                <c:pt idx="777">
                  <c:v>259.76023295631535</c:v>
                </c:pt>
                <c:pt idx="778">
                  <c:v>222.07273295631535</c:v>
                </c:pt>
                <c:pt idx="779">
                  <c:v>181.01023295631535</c:v>
                </c:pt>
                <c:pt idx="780">
                  <c:v>140.94773295631535</c:v>
                </c:pt>
                <c:pt idx="781">
                  <c:v>108.19773295631535</c:v>
                </c:pt>
                <c:pt idx="782">
                  <c:v>71.322732956315349</c:v>
                </c:pt>
                <c:pt idx="783">
                  <c:v>12033.019687983071</c:v>
                </c:pt>
                <c:pt idx="784">
                  <c:v>266.83210990818742</c:v>
                </c:pt>
                <c:pt idx="785">
                  <c:v>228.95710990818742</c:v>
                </c:pt>
                <c:pt idx="786">
                  <c:v>194.89460990818742</c:v>
                </c:pt>
                <c:pt idx="787">
                  <c:v>159.20710990818742</c:v>
                </c:pt>
                <c:pt idx="788">
                  <c:v>118.20710990818742</c:v>
                </c:pt>
                <c:pt idx="789">
                  <c:v>83.332109908187419</c:v>
                </c:pt>
                <c:pt idx="790">
                  <c:v>44.769609908187419</c:v>
                </c:pt>
                <c:pt idx="791">
                  <c:v>12011.404064934943</c:v>
                </c:pt>
                <c:pt idx="792">
                  <c:v>246.59148686005949</c:v>
                </c:pt>
                <c:pt idx="793">
                  <c:v>209.46648686005949</c:v>
                </c:pt>
                <c:pt idx="794">
                  <c:v>179.77898686005949</c:v>
                </c:pt>
                <c:pt idx="795">
                  <c:v>143.09148686005949</c:v>
                </c:pt>
                <c:pt idx="796">
                  <c:v>108.59148686005949</c:v>
                </c:pt>
                <c:pt idx="797">
                  <c:v>70.27898686005949</c:v>
                </c:pt>
                <c:pt idx="798">
                  <c:v>12028.163441886814</c:v>
                </c:pt>
                <c:pt idx="799">
                  <c:v>256.85086381193156</c:v>
                </c:pt>
                <c:pt idx="800">
                  <c:v>221.10086381193156</c:v>
                </c:pt>
                <c:pt idx="801">
                  <c:v>182.97586381193156</c:v>
                </c:pt>
                <c:pt idx="802">
                  <c:v>147.03836381193156</c:v>
                </c:pt>
                <c:pt idx="803">
                  <c:v>111.47586381193156</c:v>
                </c:pt>
                <c:pt idx="804">
                  <c:v>74.163363811931561</c:v>
                </c:pt>
                <c:pt idx="805">
                  <c:v>12034.922818838688</c:v>
                </c:pt>
                <c:pt idx="806">
                  <c:v>270.23524076380363</c:v>
                </c:pt>
                <c:pt idx="807">
                  <c:v>235.48524076380363</c:v>
                </c:pt>
                <c:pt idx="808">
                  <c:v>198.98524076380363</c:v>
                </c:pt>
                <c:pt idx="809">
                  <c:v>161.54774076380363</c:v>
                </c:pt>
                <c:pt idx="810">
                  <c:v>125.92274076380363</c:v>
                </c:pt>
                <c:pt idx="811">
                  <c:v>88.797740763803631</c:v>
                </c:pt>
                <c:pt idx="812">
                  <c:v>54.047740763803631</c:v>
                </c:pt>
                <c:pt idx="813">
                  <c:v>12012.994695790559</c:v>
                </c:pt>
                <c:pt idx="814">
                  <c:v>248.1821177156757</c:v>
                </c:pt>
                <c:pt idx="815">
                  <c:v>212.6196177156757</c:v>
                </c:pt>
                <c:pt idx="816">
                  <c:v>178.3071177156757</c:v>
                </c:pt>
                <c:pt idx="817">
                  <c:v>139.9946177156757</c:v>
                </c:pt>
                <c:pt idx="818">
                  <c:v>106.4946177156757</c:v>
                </c:pt>
                <c:pt idx="819">
                  <c:v>70.619617715675702</c:v>
                </c:pt>
                <c:pt idx="820">
                  <c:v>12037.316572742431</c:v>
                </c:pt>
                <c:pt idx="821">
                  <c:v>273.06649466754777</c:v>
                </c:pt>
                <c:pt idx="822">
                  <c:v>235.94149466754777</c:v>
                </c:pt>
                <c:pt idx="823">
                  <c:v>198.12899466754777</c:v>
                </c:pt>
                <c:pt idx="824">
                  <c:v>163.50399466754777</c:v>
                </c:pt>
                <c:pt idx="825">
                  <c:v>124.50399466754777</c:v>
                </c:pt>
                <c:pt idx="826">
                  <c:v>85.066494667547772</c:v>
                </c:pt>
                <c:pt idx="827">
                  <c:v>43.691494667547772</c:v>
                </c:pt>
                <c:pt idx="828">
                  <c:v>12005.388449694303</c:v>
                </c:pt>
                <c:pt idx="829">
                  <c:v>239.57587161941984</c:v>
                </c:pt>
                <c:pt idx="830">
                  <c:v>206.20087161941984</c:v>
                </c:pt>
                <c:pt idx="831">
                  <c:v>168.07587161941984</c:v>
                </c:pt>
                <c:pt idx="832">
                  <c:v>128.07587161941984</c:v>
                </c:pt>
                <c:pt idx="833">
                  <c:v>95.950871619419843</c:v>
                </c:pt>
                <c:pt idx="834">
                  <c:v>62.263371619419843</c:v>
                </c:pt>
                <c:pt idx="835">
                  <c:v>12022.272826646175</c:v>
                </c:pt>
                <c:pt idx="836">
                  <c:v>254.96024857129191</c:v>
                </c:pt>
                <c:pt idx="837">
                  <c:v>218.83524857129191</c:v>
                </c:pt>
                <c:pt idx="838">
                  <c:v>180.64774857129191</c:v>
                </c:pt>
                <c:pt idx="839">
                  <c:v>146.83524857129191</c:v>
                </c:pt>
                <c:pt idx="840">
                  <c:v>107.64774857129191</c:v>
                </c:pt>
                <c:pt idx="841">
                  <c:v>70.460248571291913</c:v>
                </c:pt>
                <c:pt idx="842">
                  <c:v>12028.532203598048</c:v>
                </c:pt>
                <c:pt idx="843">
                  <c:v>265.09462552316398</c:v>
                </c:pt>
                <c:pt idx="844">
                  <c:v>227.53212552316398</c:v>
                </c:pt>
                <c:pt idx="845">
                  <c:v>189.65712552316398</c:v>
                </c:pt>
                <c:pt idx="846">
                  <c:v>157.65712552316398</c:v>
                </c:pt>
                <c:pt idx="847">
                  <c:v>122.78212552316398</c:v>
                </c:pt>
                <c:pt idx="848">
                  <c:v>83.719625523163984</c:v>
                </c:pt>
                <c:pt idx="849">
                  <c:v>46.469625523163984</c:v>
                </c:pt>
                <c:pt idx="850">
                  <c:v>12009.97908054992</c:v>
                </c:pt>
                <c:pt idx="851">
                  <c:v>241.85400247503605</c:v>
                </c:pt>
                <c:pt idx="852">
                  <c:v>209.35400247503605</c:v>
                </c:pt>
                <c:pt idx="853">
                  <c:v>171.10400247503605</c:v>
                </c:pt>
                <c:pt idx="854">
                  <c:v>134.60400247503605</c:v>
                </c:pt>
                <c:pt idx="855">
                  <c:v>99.416502475036054</c:v>
                </c:pt>
                <c:pt idx="856">
                  <c:v>65.229002475036054</c:v>
                </c:pt>
                <c:pt idx="857">
                  <c:v>12028.050957501791</c:v>
                </c:pt>
                <c:pt idx="858">
                  <c:v>260.42587942690812</c:v>
                </c:pt>
                <c:pt idx="859">
                  <c:v>224.23837942690812</c:v>
                </c:pt>
                <c:pt idx="860">
                  <c:v>192.55087942690812</c:v>
                </c:pt>
                <c:pt idx="861">
                  <c:v>154.98837942690812</c:v>
                </c:pt>
                <c:pt idx="862">
                  <c:v>118.92587942690812</c:v>
                </c:pt>
                <c:pt idx="863">
                  <c:v>83.925879426908125</c:v>
                </c:pt>
                <c:pt idx="864">
                  <c:v>50.738379426908125</c:v>
                </c:pt>
                <c:pt idx="865">
                  <c:v>12007.997834453663</c:v>
                </c:pt>
                <c:pt idx="866">
                  <c:v>244.3727563787802</c:v>
                </c:pt>
                <c:pt idx="867">
                  <c:v>212.4977563787802</c:v>
                </c:pt>
                <c:pt idx="868">
                  <c:v>178.8102563787802</c:v>
                </c:pt>
                <c:pt idx="869">
                  <c:v>139.7477563787802</c:v>
                </c:pt>
                <c:pt idx="870">
                  <c:v>106.6227563787802</c:v>
                </c:pt>
                <c:pt idx="871">
                  <c:v>64.560256378780196</c:v>
                </c:pt>
                <c:pt idx="872">
                  <c:v>12024.882211405535</c:v>
                </c:pt>
                <c:pt idx="873">
                  <c:v>258.25713333065227</c:v>
                </c:pt>
                <c:pt idx="874">
                  <c:v>225.00713333065227</c:v>
                </c:pt>
                <c:pt idx="875">
                  <c:v>188.94463333065227</c:v>
                </c:pt>
                <c:pt idx="876">
                  <c:v>152.63213333065227</c:v>
                </c:pt>
                <c:pt idx="877">
                  <c:v>117.31963333065227</c:v>
                </c:pt>
                <c:pt idx="878">
                  <c:v>77.194633330652266</c:v>
                </c:pt>
                <c:pt idx="879">
                  <c:v>12038.516588357408</c:v>
                </c:pt>
                <c:pt idx="880">
                  <c:v>273.64151028252434</c:v>
                </c:pt>
                <c:pt idx="881">
                  <c:v>236.45401028252434</c:v>
                </c:pt>
                <c:pt idx="882">
                  <c:v>200.14151028252434</c:v>
                </c:pt>
                <c:pt idx="883">
                  <c:v>161.14151028252434</c:v>
                </c:pt>
                <c:pt idx="884">
                  <c:v>125.64151028252434</c:v>
                </c:pt>
                <c:pt idx="885">
                  <c:v>94.516510282524337</c:v>
                </c:pt>
                <c:pt idx="886">
                  <c:v>64.829010282524337</c:v>
                </c:pt>
                <c:pt idx="887">
                  <c:v>12028.27596530928</c:v>
                </c:pt>
                <c:pt idx="888">
                  <c:v>262.96338723439641</c:v>
                </c:pt>
                <c:pt idx="889">
                  <c:v>224.96338723439641</c:v>
                </c:pt>
                <c:pt idx="890">
                  <c:v>190.33838723439641</c:v>
                </c:pt>
                <c:pt idx="891">
                  <c:v>156.90088723439641</c:v>
                </c:pt>
                <c:pt idx="892">
                  <c:v>120.96338723439641</c:v>
                </c:pt>
                <c:pt idx="893">
                  <c:v>87.838387234396407</c:v>
                </c:pt>
                <c:pt idx="894">
                  <c:v>57.400887234396407</c:v>
                </c:pt>
                <c:pt idx="895">
                  <c:v>12019.410342261152</c:v>
                </c:pt>
                <c:pt idx="896">
                  <c:v>248.34776418626848</c:v>
                </c:pt>
                <c:pt idx="897">
                  <c:v>214.66026418626848</c:v>
                </c:pt>
                <c:pt idx="898">
                  <c:v>180.09776418626848</c:v>
                </c:pt>
                <c:pt idx="899">
                  <c:v>144.09776418626848</c:v>
                </c:pt>
                <c:pt idx="900">
                  <c:v>90.222764186268478</c:v>
                </c:pt>
                <c:pt idx="901">
                  <c:v>14591.234903848004</c:v>
                </c:pt>
                <c:pt idx="902">
                  <c:v>309.87854808045716</c:v>
                </c:pt>
                <c:pt idx="903">
                  <c:v>251.94104808045716</c:v>
                </c:pt>
                <c:pt idx="904">
                  <c:v>197.81604808045716</c:v>
                </c:pt>
                <c:pt idx="905">
                  <c:v>144.56604808045716</c:v>
                </c:pt>
                <c:pt idx="906">
                  <c:v>88.753548080457165</c:v>
                </c:pt>
                <c:pt idx="907">
                  <c:v>14591.390687742194</c:v>
                </c:pt>
                <c:pt idx="908">
                  <c:v>311.15933197464585</c:v>
                </c:pt>
                <c:pt idx="909">
                  <c:v>257.15933197464585</c:v>
                </c:pt>
                <c:pt idx="910">
                  <c:v>201.78433197464585</c:v>
                </c:pt>
                <c:pt idx="911">
                  <c:v>146.15933197464585</c:v>
                </c:pt>
                <c:pt idx="912">
                  <c:v>92.096831974645852</c:v>
                </c:pt>
                <c:pt idx="913">
                  <c:v>14594.233971636382</c:v>
                </c:pt>
                <c:pt idx="914">
                  <c:v>312.06511586883454</c:v>
                </c:pt>
                <c:pt idx="915">
                  <c:v>256.69011586883454</c:v>
                </c:pt>
                <c:pt idx="916">
                  <c:v>200.87761586883454</c:v>
                </c:pt>
                <c:pt idx="917">
                  <c:v>148.44011586883454</c:v>
                </c:pt>
                <c:pt idx="918">
                  <c:v>94.440115868834539</c:v>
                </c:pt>
                <c:pt idx="919">
                  <c:v>14595.76475553057</c:v>
                </c:pt>
                <c:pt idx="920">
                  <c:v>313.72089976302323</c:v>
                </c:pt>
                <c:pt idx="921">
                  <c:v>258.15839976302323</c:v>
                </c:pt>
                <c:pt idx="922">
                  <c:v>204.03339976302323</c:v>
                </c:pt>
                <c:pt idx="923">
                  <c:v>149.84589976302323</c:v>
                </c:pt>
                <c:pt idx="924">
                  <c:v>96.720899763023226</c:v>
                </c:pt>
                <c:pt idx="925">
                  <c:v>14598.29553942476</c:v>
                </c:pt>
                <c:pt idx="926">
                  <c:v>319.81418365721191</c:v>
                </c:pt>
                <c:pt idx="927">
                  <c:v>264.68918365721191</c:v>
                </c:pt>
                <c:pt idx="928">
                  <c:v>212.25168365721191</c:v>
                </c:pt>
                <c:pt idx="929">
                  <c:v>161.12668365721191</c:v>
                </c:pt>
                <c:pt idx="930">
                  <c:v>106.75168365721191</c:v>
                </c:pt>
                <c:pt idx="931">
                  <c:v>14609.826323318948</c:v>
                </c:pt>
                <c:pt idx="932">
                  <c:v>331.0949675514006</c:v>
                </c:pt>
                <c:pt idx="933">
                  <c:v>275.9074675514006</c:v>
                </c:pt>
                <c:pt idx="934">
                  <c:v>220.9074675514006</c:v>
                </c:pt>
                <c:pt idx="935">
                  <c:v>168.0949675514006</c:v>
                </c:pt>
                <c:pt idx="936">
                  <c:v>111.5324675514006</c:v>
                </c:pt>
                <c:pt idx="937">
                  <c:v>14610.857107213138</c:v>
                </c:pt>
                <c:pt idx="938">
                  <c:v>327.06325144558929</c:v>
                </c:pt>
                <c:pt idx="939">
                  <c:v>274.00075144558929</c:v>
                </c:pt>
                <c:pt idx="940">
                  <c:v>218.50075144558929</c:v>
                </c:pt>
                <c:pt idx="941">
                  <c:v>162.62575144558929</c:v>
                </c:pt>
                <c:pt idx="942">
                  <c:v>109.56325144558929</c:v>
                </c:pt>
                <c:pt idx="943">
                  <c:v>14613.700391107326</c:v>
                </c:pt>
                <c:pt idx="944">
                  <c:v>335.53153533977797</c:v>
                </c:pt>
                <c:pt idx="945">
                  <c:v>283.71903533977797</c:v>
                </c:pt>
                <c:pt idx="946">
                  <c:v>226.78153533977797</c:v>
                </c:pt>
                <c:pt idx="947">
                  <c:v>173.65653533977797</c:v>
                </c:pt>
                <c:pt idx="948">
                  <c:v>119.21903533977797</c:v>
                </c:pt>
                <c:pt idx="949">
                  <c:v>66.531535339777975</c:v>
                </c:pt>
                <c:pt idx="950">
                  <c:v>14569.731175001514</c:v>
                </c:pt>
                <c:pt idx="951">
                  <c:v>286.87481923396666</c:v>
                </c:pt>
                <c:pt idx="952">
                  <c:v>233.74981923396666</c:v>
                </c:pt>
                <c:pt idx="953">
                  <c:v>178.37481923396666</c:v>
                </c:pt>
                <c:pt idx="954">
                  <c:v>127.62481923396666</c:v>
                </c:pt>
                <c:pt idx="955">
                  <c:v>71.249819233966662</c:v>
                </c:pt>
                <c:pt idx="956">
                  <c:v>14572.074458895704</c:v>
                </c:pt>
                <c:pt idx="957">
                  <c:v>291.40560312815535</c:v>
                </c:pt>
                <c:pt idx="958">
                  <c:v>237.65560312815535</c:v>
                </c:pt>
                <c:pt idx="959">
                  <c:v>186.40560312815535</c:v>
                </c:pt>
                <c:pt idx="960">
                  <c:v>131.84310312815535</c:v>
                </c:pt>
                <c:pt idx="961">
                  <c:v>77.405603128155349</c:v>
                </c:pt>
                <c:pt idx="962">
                  <c:v>14576.105242789892</c:v>
                </c:pt>
                <c:pt idx="963">
                  <c:v>295.62388702234404</c:v>
                </c:pt>
                <c:pt idx="964">
                  <c:v>241.49888702234404</c:v>
                </c:pt>
                <c:pt idx="965">
                  <c:v>187.99888702234404</c:v>
                </c:pt>
                <c:pt idx="966">
                  <c:v>132.37388702234404</c:v>
                </c:pt>
                <c:pt idx="967">
                  <c:v>79.248887022344036</c:v>
                </c:pt>
                <c:pt idx="968">
                  <c:v>14581.88602668408</c:v>
                </c:pt>
                <c:pt idx="969">
                  <c:v>297.65467091653272</c:v>
                </c:pt>
                <c:pt idx="970">
                  <c:v>244.65467091653272</c:v>
                </c:pt>
                <c:pt idx="971">
                  <c:v>191.15467091653272</c:v>
                </c:pt>
                <c:pt idx="972">
                  <c:v>136.77967091653272</c:v>
                </c:pt>
                <c:pt idx="973">
                  <c:v>83.467170916532723</c:v>
                </c:pt>
                <c:pt idx="974">
                  <c:v>14587.72931057827</c:v>
                </c:pt>
                <c:pt idx="975">
                  <c:v>308.56045481072141</c:v>
                </c:pt>
                <c:pt idx="976">
                  <c:v>255.43545481072141</c:v>
                </c:pt>
                <c:pt idx="977">
                  <c:v>200.18545481072141</c:v>
                </c:pt>
                <c:pt idx="978">
                  <c:v>146.56045481072141</c:v>
                </c:pt>
                <c:pt idx="979">
                  <c:v>92.24795481072141</c:v>
                </c:pt>
                <c:pt idx="980">
                  <c:v>14598.072594472458</c:v>
                </c:pt>
                <c:pt idx="981">
                  <c:v>317.7162387049101</c:v>
                </c:pt>
                <c:pt idx="982">
                  <c:v>265.7787387049101</c:v>
                </c:pt>
                <c:pt idx="983">
                  <c:v>211.2787387049101</c:v>
                </c:pt>
                <c:pt idx="984">
                  <c:v>157.8412387049101</c:v>
                </c:pt>
                <c:pt idx="985">
                  <c:v>104.2162387049101</c:v>
                </c:pt>
                <c:pt idx="986">
                  <c:v>14607.228378366646</c:v>
                </c:pt>
                <c:pt idx="987">
                  <c:v>325.24702259909878</c:v>
                </c:pt>
                <c:pt idx="988">
                  <c:v>273.18452259909878</c:v>
                </c:pt>
                <c:pt idx="989">
                  <c:v>216.74702259909878</c:v>
                </c:pt>
                <c:pt idx="990">
                  <c:v>159.62202259909878</c:v>
                </c:pt>
                <c:pt idx="991">
                  <c:v>104.37202259909878</c:v>
                </c:pt>
                <c:pt idx="992">
                  <c:v>14604.634162260836</c:v>
                </c:pt>
                <c:pt idx="993">
                  <c:v>325.65280649328747</c:v>
                </c:pt>
                <c:pt idx="994">
                  <c:v>273.27780649328747</c:v>
                </c:pt>
                <c:pt idx="995">
                  <c:v>220.65280649328747</c:v>
                </c:pt>
                <c:pt idx="996">
                  <c:v>163.59030649328747</c:v>
                </c:pt>
                <c:pt idx="997">
                  <c:v>127.21530649328747</c:v>
                </c:pt>
                <c:pt idx="998">
                  <c:v>89.152806493287471</c:v>
                </c:pt>
                <c:pt idx="999">
                  <c:v>50.277806493287471</c:v>
                </c:pt>
                <c:pt idx="1000">
                  <c:v>12012.787261520043</c:v>
                </c:pt>
                <c:pt idx="1001">
                  <c:v>249.97468344515954</c:v>
                </c:pt>
                <c:pt idx="1002">
                  <c:v>212.84968344515954</c:v>
                </c:pt>
                <c:pt idx="1003">
                  <c:v>176.47468344515954</c:v>
                </c:pt>
                <c:pt idx="1004">
                  <c:v>137.72468344515954</c:v>
                </c:pt>
                <c:pt idx="1005">
                  <c:v>102.09968344515954</c:v>
                </c:pt>
                <c:pt idx="1006">
                  <c:v>70.662183445159542</c:v>
                </c:pt>
                <c:pt idx="1007">
                  <c:v>12029.796638471915</c:v>
                </c:pt>
                <c:pt idx="1008">
                  <c:v>263.04656039703161</c:v>
                </c:pt>
                <c:pt idx="1009">
                  <c:v>226.42156039703161</c:v>
                </c:pt>
                <c:pt idx="1010">
                  <c:v>187.29656039703161</c:v>
                </c:pt>
                <c:pt idx="1011">
                  <c:v>149.42156039703161</c:v>
                </c:pt>
                <c:pt idx="1012">
                  <c:v>116.23406039703161</c:v>
                </c:pt>
                <c:pt idx="1013">
                  <c:v>80.984060397031612</c:v>
                </c:pt>
                <c:pt idx="1014">
                  <c:v>42.359060397031612</c:v>
                </c:pt>
                <c:pt idx="1015">
                  <c:v>12007.056015423786</c:v>
                </c:pt>
                <c:pt idx="1016">
                  <c:v>240.11843734890368</c:v>
                </c:pt>
                <c:pt idx="1017">
                  <c:v>207.18093734890368</c:v>
                </c:pt>
                <c:pt idx="1018">
                  <c:v>165.55593734890368</c:v>
                </c:pt>
                <c:pt idx="1019">
                  <c:v>130.30593734890368</c:v>
                </c:pt>
                <c:pt idx="1020">
                  <c:v>93.055937348903683</c:v>
                </c:pt>
                <c:pt idx="1021">
                  <c:v>55.243437348903683</c:v>
                </c:pt>
                <c:pt idx="1022">
                  <c:v>12020.627892375658</c:v>
                </c:pt>
                <c:pt idx="1023">
                  <c:v>252.12781430077575</c:v>
                </c:pt>
                <c:pt idx="1024">
                  <c:v>215.94031430077575</c:v>
                </c:pt>
                <c:pt idx="1025">
                  <c:v>179.19031430077575</c:v>
                </c:pt>
                <c:pt idx="1026">
                  <c:v>141.81531430077575</c:v>
                </c:pt>
                <c:pt idx="1027">
                  <c:v>101.81531430077575</c:v>
                </c:pt>
                <c:pt idx="1028">
                  <c:v>66.315314300775754</c:v>
                </c:pt>
                <c:pt idx="1029">
                  <c:v>12028.762269327532</c:v>
                </c:pt>
                <c:pt idx="1030">
                  <c:v>260.01219125264782</c:v>
                </c:pt>
                <c:pt idx="1031">
                  <c:v>225.69969125264782</c:v>
                </c:pt>
                <c:pt idx="1032">
                  <c:v>189.51219125264782</c:v>
                </c:pt>
                <c:pt idx="1033">
                  <c:v>152.07469125264782</c:v>
                </c:pt>
                <c:pt idx="1034">
                  <c:v>115.13719125264782</c:v>
                </c:pt>
                <c:pt idx="1035">
                  <c:v>81.449691252647824</c:v>
                </c:pt>
                <c:pt idx="1036">
                  <c:v>42.387191252647824</c:v>
                </c:pt>
                <c:pt idx="1037">
                  <c:v>12005.209146279403</c:v>
                </c:pt>
                <c:pt idx="1038">
                  <c:v>232.89656820451989</c:v>
                </c:pt>
                <c:pt idx="1039">
                  <c:v>199.64656820451989</c:v>
                </c:pt>
                <c:pt idx="1040">
                  <c:v>165.70906820451989</c:v>
                </c:pt>
                <c:pt idx="1041">
                  <c:v>128.58406820451989</c:v>
                </c:pt>
                <c:pt idx="1042">
                  <c:v>96.584068204519895</c:v>
                </c:pt>
                <c:pt idx="1043">
                  <c:v>60.021568204519895</c:v>
                </c:pt>
                <c:pt idx="1044">
                  <c:v>12026.593523231275</c:v>
                </c:pt>
                <c:pt idx="1045">
                  <c:v>262.46844515639197</c:v>
                </c:pt>
                <c:pt idx="1046">
                  <c:v>227.46844515639197</c:v>
                </c:pt>
                <c:pt idx="1047">
                  <c:v>189.46844515639197</c:v>
                </c:pt>
                <c:pt idx="1048">
                  <c:v>154.65594515639197</c:v>
                </c:pt>
                <c:pt idx="1049">
                  <c:v>115.65594515639197</c:v>
                </c:pt>
                <c:pt idx="1050">
                  <c:v>77.843445156391965</c:v>
                </c:pt>
                <c:pt idx="1051">
                  <c:v>12041.040400183147</c:v>
                </c:pt>
                <c:pt idx="1052">
                  <c:v>275.85282210826404</c:v>
                </c:pt>
                <c:pt idx="1053">
                  <c:v>236.47782210826404</c:v>
                </c:pt>
                <c:pt idx="1054">
                  <c:v>204.16532210826404</c:v>
                </c:pt>
                <c:pt idx="1055">
                  <c:v>165.22782210826404</c:v>
                </c:pt>
                <c:pt idx="1056">
                  <c:v>126.85282210826404</c:v>
                </c:pt>
                <c:pt idx="1057">
                  <c:v>92.915322108264036</c:v>
                </c:pt>
                <c:pt idx="1058">
                  <c:v>56.227822108264036</c:v>
                </c:pt>
                <c:pt idx="1059">
                  <c:v>12025.17477713502</c:v>
                </c:pt>
                <c:pt idx="1060">
                  <c:v>258.61219906013611</c:v>
                </c:pt>
                <c:pt idx="1061">
                  <c:v>220.86219906013611</c:v>
                </c:pt>
                <c:pt idx="1062">
                  <c:v>186.54969906013611</c:v>
                </c:pt>
                <c:pt idx="1063">
                  <c:v>151.23719906013611</c:v>
                </c:pt>
                <c:pt idx="1064">
                  <c:v>112.36219906013611</c:v>
                </c:pt>
                <c:pt idx="1065">
                  <c:v>81.049699060136106</c:v>
                </c:pt>
                <c:pt idx="1066">
                  <c:v>48.737199060136106</c:v>
                </c:pt>
                <c:pt idx="1067">
                  <c:v>12011.809154086892</c:v>
                </c:pt>
                <c:pt idx="1068">
                  <c:v>247.49657601200818</c:v>
                </c:pt>
                <c:pt idx="1069">
                  <c:v>214.12157601200818</c:v>
                </c:pt>
                <c:pt idx="1070">
                  <c:v>180.55907601200818</c:v>
                </c:pt>
                <c:pt idx="1071">
                  <c:v>143.80907601200818</c:v>
                </c:pt>
                <c:pt idx="1072">
                  <c:v>111.05907601200818</c:v>
                </c:pt>
                <c:pt idx="1073">
                  <c:v>76.746576012008177</c:v>
                </c:pt>
                <c:pt idx="1074">
                  <c:v>12042.381031038763</c:v>
                </c:pt>
                <c:pt idx="1075">
                  <c:v>277.81845296388025</c:v>
                </c:pt>
                <c:pt idx="1076">
                  <c:v>246.94345296388025</c:v>
                </c:pt>
                <c:pt idx="1077">
                  <c:v>204.88095296388025</c:v>
                </c:pt>
                <c:pt idx="1078">
                  <c:v>168.44345296388025</c:v>
                </c:pt>
                <c:pt idx="1079">
                  <c:v>133.50595296388025</c:v>
                </c:pt>
                <c:pt idx="1080">
                  <c:v>95.505952963880247</c:v>
                </c:pt>
                <c:pt idx="1081">
                  <c:v>56.693452963880247</c:v>
                </c:pt>
                <c:pt idx="1082">
                  <c:v>12017.202907990635</c:v>
                </c:pt>
                <c:pt idx="1083">
                  <c:v>250.89032991575232</c:v>
                </c:pt>
                <c:pt idx="1084">
                  <c:v>214.20282991575232</c:v>
                </c:pt>
                <c:pt idx="1085">
                  <c:v>176.51532991575232</c:v>
                </c:pt>
                <c:pt idx="1086">
                  <c:v>142.95282991575232</c:v>
                </c:pt>
                <c:pt idx="1087">
                  <c:v>109.70282991575232</c:v>
                </c:pt>
                <c:pt idx="1088">
                  <c:v>72.390329915752318</c:v>
                </c:pt>
                <c:pt idx="1089">
                  <c:v>12036.649784942507</c:v>
                </c:pt>
                <c:pt idx="1090">
                  <c:v>273.21220686762439</c:v>
                </c:pt>
                <c:pt idx="1091">
                  <c:v>240.96220686762439</c:v>
                </c:pt>
                <c:pt idx="1092">
                  <c:v>207.39970686762439</c:v>
                </c:pt>
                <c:pt idx="1093">
                  <c:v>174.46220686762439</c:v>
                </c:pt>
                <c:pt idx="1094">
                  <c:v>139.08720686762439</c:v>
                </c:pt>
                <c:pt idx="1095">
                  <c:v>104.58720686762439</c:v>
                </c:pt>
                <c:pt idx="1096">
                  <c:v>68.774706867624388</c:v>
                </c:pt>
                <c:pt idx="1097">
                  <c:v>12027.59666189438</c:v>
                </c:pt>
                <c:pt idx="1098">
                  <c:v>260.72158381949646</c:v>
                </c:pt>
                <c:pt idx="1099">
                  <c:v>223.97158381949646</c:v>
                </c:pt>
                <c:pt idx="1100">
                  <c:v>186.09658381949646</c:v>
                </c:pt>
                <c:pt idx="1101">
                  <c:v>149.59658381949646</c:v>
                </c:pt>
                <c:pt idx="1102">
                  <c:v>110.65908381949646</c:v>
                </c:pt>
                <c:pt idx="1103">
                  <c:v>72.784083819496459</c:v>
                </c:pt>
                <c:pt idx="1104">
                  <c:v>12034.856038846252</c:v>
                </c:pt>
                <c:pt idx="1105">
                  <c:v>266.60596077136853</c:v>
                </c:pt>
                <c:pt idx="1106">
                  <c:v>229.73096077136853</c:v>
                </c:pt>
                <c:pt idx="1107">
                  <c:v>190.73096077136853</c:v>
                </c:pt>
                <c:pt idx="1108">
                  <c:v>149.66846077136853</c:v>
                </c:pt>
                <c:pt idx="1109">
                  <c:v>119.16846077136853</c:v>
                </c:pt>
                <c:pt idx="1110">
                  <c:v>85.79346077136853</c:v>
                </c:pt>
                <c:pt idx="1111">
                  <c:v>44.54346077136853</c:v>
                </c:pt>
                <c:pt idx="1112">
                  <c:v>12003.427915798124</c:v>
                </c:pt>
                <c:pt idx="1113">
                  <c:v>231.9903377232406</c:v>
                </c:pt>
                <c:pt idx="1114">
                  <c:v>192.9903377232406</c:v>
                </c:pt>
                <c:pt idx="1115">
                  <c:v>153.5528377232406</c:v>
                </c:pt>
                <c:pt idx="1116">
                  <c:v>114.7403377232406</c:v>
                </c:pt>
                <c:pt idx="1117">
                  <c:v>77.0528377232406</c:v>
                </c:pt>
                <c:pt idx="1118">
                  <c:v>12037.937292749995</c:v>
                </c:pt>
                <c:pt idx="1119">
                  <c:v>274.99971467511267</c:v>
                </c:pt>
                <c:pt idx="1120">
                  <c:v>239.74971467511267</c:v>
                </c:pt>
                <c:pt idx="1121">
                  <c:v>198.06221467511267</c:v>
                </c:pt>
                <c:pt idx="1122">
                  <c:v>162.74971467511267</c:v>
                </c:pt>
                <c:pt idx="1123">
                  <c:v>125.74971467511267</c:v>
                </c:pt>
                <c:pt idx="1124">
                  <c:v>87.374714675112671</c:v>
                </c:pt>
                <c:pt idx="1125">
                  <c:v>51.437214675112671</c:v>
                </c:pt>
                <c:pt idx="1126">
                  <c:v>12010.696669701869</c:v>
                </c:pt>
                <c:pt idx="1127">
                  <c:v>244.38409162698474</c:v>
                </c:pt>
                <c:pt idx="1128">
                  <c:v>209.38409162698474</c:v>
                </c:pt>
                <c:pt idx="1129">
                  <c:v>173.50909162698474</c:v>
                </c:pt>
                <c:pt idx="1130">
                  <c:v>141.75909162698474</c:v>
                </c:pt>
                <c:pt idx="1131">
                  <c:v>108.69659162698474</c:v>
                </c:pt>
                <c:pt idx="1132">
                  <c:v>71.196591626984741</c:v>
                </c:pt>
                <c:pt idx="1133">
                  <c:v>12031.76854665374</c:v>
                </c:pt>
                <c:pt idx="1134">
                  <c:v>273.51846857885681</c:v>
                </c:pt>
                <c:pt idx="1135">
                  <c:v>236.33096857885681</c:v>
                </c:pt>
                <c:pt idx="1136">
                  <c:v>198.95596857885681</c:v>
                </c:pt>
                <c:pt idx="1137">
                  <c:v>162.20596857885681</c:v>
                </c:pt>
                <c:pt idx="1138">
                  <c:v>123.14346857885681</c:v>
                </c:pt>
                <c:pt idx="1139">
                  <c:v>84.455968578856812</c:v>
                </c:pt>
                <c:pt idx="1140">
                  <c:v>47.018468578856812</c:v>
                </c:pt>
                <c:pt idx="1141">
                  <c:v>12006.027923605612</c:v>
                </c:pt>
                <c:pt idx="1142">
                  <c:v>234.21534553072888</c:v>
                </c:pt>
                <c:pt idx="1143">
                  <c:v>199.77784553072888</c:v>
                </c:pt>
                <c:pt idx="1144">
                  <c:v>165.34034553072888</c:v>
                </c:pt>
                <c:pt idx="1145">
                  <c:v>128.96534553072888</c:v>
                </c:pt>
                <c:pt idx="1146">
                  <c:v>90.027845530728882</c:v>
                </c:pt>
                <c:pt idx="1147">
                  <c:v>51.090345530728882</c:v>
                </c:pt>
                <c:pt idx="1148">
                  <c:v>12012.537300557484</c:v>
                </c:pt>
                <c:pt idx="1149">
                  <c:v>248.72472248260095</c:v>
                </c:pt>
                <c:pt idx="1150">
                  <c:v>208.91222248260095</c:v>
                </c:pt>
                <c:pt idx="1151">
                  <c:v>174.41222248260095</c:v>
                </c:pt>
                <c:pt idx="1152">
                  <c:v>142.34972248260095</c:v>
                </c:pt>
                <c:pt idx="1153">
                  <c:v>104.78722248260095</c:v>
                </c:pt>
                <c:pt idx="1154">
                  <c:v>69.724722482600953</c:v>
                </c:pt>
                <c:pt idx="1155">
                  <c:v>12032.859177509356</c:v>
                </c:pt>
                <c:pt idx="1156">
                  <c:v>261.23409943447302</c:v>
                </c:pt>
                <c:pt idx="1157">
                  <c:v>228.23409943447302</c:v>
                </c:pt>
                <c:pt idx="1158">
                  <c:v>189.04659943447302</c:v>
                </c:pt>
                <c:pt idx="1159">
                  <c:v>155.60909943447302</c:v>
                </c:pt>
                <c:pt idx="1160">
                  <c:v>120.23409943447302</c:v>
                </c:pt>
                <c:pt idx="1161">
                  <c:v>82.171599434473023</c:v>
                </c:pt>
                <c:pt idx="1162">
                  <c:v>48.484099434473023</c:v>
                </c:pt>
                <c:pt idx="1163">
                  <c:v>12010.806054461229</c:v>
                </c:pt>
                <c:pt idx="1164">
                  <c:v>246.49347638634509</c:v>
                </c:pt>
                <c:pt idx="1165">
                  <c:v>208.05597638634509</c:v>
                </c:pt>
                <c:pt idx="1166">
                  <c:v>174.74347638634509</c:v>
                </c:pt>
                <c:pt idx="1167">
                  <c:v>139.80597638634509</c:v>
                </c:pt>
                <c:pt idx="1168">
                  <c:v>101.05597638634509</c:v>
                </c:pt>
                <c:pt idx="1169">
                  <c:v>66.305976386345094</c:v>
                </c:pt>
                <c:pt idx="1170">
                  <c:v>12026.377931413101</c:v>
                </c:pt>
                <c:pt idx="1171">
                  <c:v>257.25285333821716</c:v>
                </c:pt>
                <c:pt idx="1172">
                  <c:v>220.31535333821716</c:v>
                </c:pt>
                <c:pt idx="1173">
                  <c:v>183.62785333821716</c:v>
                </c:pt>
                <c:pt idx="1174">
                  <c:v>149.00285333821716</c:v>
                </c:pt>
                <c:pt idx="1175">
                  <c:v>110.69035333821716</c:v>
                </c:pt>
                <c:pt idx="1176">
                  <c:v>75.815353338217164</c:v>
                </c:pt>
                <c:pt idx="1177">
                  <c:v>12038.262308364972</c:v>
                </c:pt>
                <c:pt idx="1178">
                  <c:v>271.32473029008924</c:v>
                </c:pt>
                <c:pt idx="1179">
                  <c:v>230.07473029008924</c:v>
                </c:pt>
                <c:pt idx="1180">
                  <c:v>190.44973029008924</c:v>
                </c:pt>
                <c:pt idx="1181">
                  <c:v>156.51223029008924</c:v>
                </c:pt>
                <c:pt idx="1182">
                  <c:v>121.57473029008924</c:v>
                </c:pt>
                <c:pt idx="1183">
                  <c:v>84.887230290089235</c:v>
                </c:pt>
                <c:pt idx="1184">
                  <c:v>51.012230290089235</c:v>
                </c:pt>
                <c:pt idx="1185">
                  <c:v>12015.146685316844</c:v>
                </c:pt>
                <c:pt idx="1186">
                  <c:v>249.83410724196131</c:v>
                </c:pt>
                <c:pt idx="1187">
                  <c:v>215.64660724196131</c:v>
                </c:pt>
                <c:pt idx="1188">
                  <c:v>178.27160724196131</c:v>
                </c:pt>
                <c:pt idx="1189">
                  <c:v>141.08410724196131</c:v>
                </c:pt>
                <c:pt idx="1190">
                  <c:v>108.70910724196131</c:v>
                </c:pt>
                <c:pt idx="1191">
                  <c:v>70.334107241961306</c:v>
                </c:pt>
                <c:pt idx="1192">
                  <c:v>12033.343562268718</c:v>
                </c:pt>
                <c:pt idx="1193">
                  <c:v>263.34348419383338</c:v>
                </c:pt>
                <c:pt idx="1194">
                  <c:v>227.65598419383338</c:v>
                </c:pt>
                <c:pt idx="1195">
                  <c:v>192.71848419383338</c:v>
                </c:pt>
                <c:pt idx="1196">
                  <c:v>155.28098419383338</c:v>
                </c:pt>
                <c:pt idx="1197">
                  <c:v>120.28098419383338</c:v>
                </c:pt>
                <c:pt idx="1198">
                  <c:v>85.343484193833376</c:v>
                </c:pt>
                <c:pt idx="1199">
                  <c:v>47.530984193833376</c:v>
                </c:pt>
                <c:pt idx="1200">
                  <c:v>12006.727939220589</c:v>
                </c:pt>
                <c:pt idx="1201">
                  <c:v>240.66536114570545</c:v>
                </c:pt>
                <c:pt idx="1202">
                  <c:v>202.66536114570545</c:v>
                </c:pt>
                <c:pt idx="1203">
                  <c:v>169.72786114570545</c:v>
                </c:pt>
                <c:pt idx="1204">
                  <c:v>135.66536114570545</c:v>
                </c:pt>
                <c:pt idx="1205">
                  <c:v>100.22786114570545</c:v>
                </c:pt>
                <c:pt idx="1206">
                  <c:v>63.977861145705447</c:v>
                </c:pt>
                <c:pt idx="1207">
                  <c:v>12026.549816172461</c:v>
                </c:pt>
                <c:pt idx="1208">
                  <c:v>264.11223809757752</c:v>
                </c:pt>
                <c:pt idx="1209">
                  <c:v>229.98723809757752</c:v>
                </c:pt>
                <c:pt idx="1210">
                  <c:v>195.79973809757752</c:v>
                </c:pt>
                <c:pt idx="1211">
                  <c:v>159.92473809757752</c:v>
                </c:pt>
                <c:pt idx="1212">
                  <c:v>120.29973809757752</c:v>
                </c:pt>
                <c:pt idx="1213">
                  <c:v>82.362238097577517</c:v>
                </c:pt>
                <c:pt idx="1214">
                  <c:v>46.612238097577517</c:v>
                </c:pt>
                <c:pt idx="1215">
                  <c:v>12008.996693124333</c:v>
                </c:pt>
                <c:pt idx="1216">
                  <c:v>240.93411504944959</c:v>
                </c:pt>
                <c:pt idx="1217">
                  <c:v>206.18411504944959</c:v>
                </c:pt>
                <c:pt idx="1218">
                  <c:v>169.37161504944959</c:v>
                </c:pt>
                <c:pt idx="1219">
                  <c:v>130.18411504944959</c:v>
                </c:pt>
                <c:pt idx="1220">
                  <c:v>97.871615049449588</c:v>
                </c:pt>
                <c:pt idx="1221">
                  <c:v>60.746615049449588</c:v>
                </c:pt>
                <c:pt idx="1222">
                  <c:v>12027.818570076204</c:v>
                </c:pt>
                <c:pt idx="1223">
                  <c:v>261.69349200132166</c:v>
                </c:pt>
                <c:pt idx="1224">
                  <c:v>225.31849200132166</c:v>
                </c:pt>
                <c:pt idx="1225">
                  <c:v>192.69349200132166</c:v>
                </c:pt>
                <c:pt idx="1226">
                  <c:v>158.19349200132166</c:v>
                </c:pt>
                <c:pt idx="1227">
                  <c:v>122.81849200132166</c:v>
                </c:pt>
                <c:pt idx="1228">
                  <c:v>84.943492001321658</c:v>
                </c:pt>
                <c:pt idx="1229">
                  <c:v>47.818492001321658</c:v>
                </c:pt>
                <c:pt idx="1230">
                  <c:v>12013.702947028078</c:v>
                </c:pt>
                <c:pt idx="1231">
                  <c:v>246.39036895319373</c:v>
                </c:pt>
                <c:pt idx="1232">
                  <c:v>206.89036895319373</c:v>
                </c:pt>
                <c:pt idx="1233">
                  <c:v>172.32786895319373</c:v>
                </c:pt>
                <c:pt idx="1234">
                  <c:v>133.20286895319373</c:v>
                </c:pt>
                <c:pt idx="1235">
                  <c:v>93.452868953193729</c:v>
                </c:pt>
                <c:pt idx="1236">
                  <c:v>61.202868953193729</c:v>
                </c:pt>
                <c:pt idx="1237">
                  <c:v>12020.649823979949</c:v>
                </c:pt>
                <c:pt idx="1238">
                  <c:v>253.3372459050658</c:v>
                </c:pt>
                <c:pt idx="1239">
                  <c:v>220.0247459050658</c:v>
                </c:pt>
                <c:pt idx="1240">
                  <c:v>184.5247459050658</c:v>
                </c:pt>
                <c:pt idx="1241">
                  <c:v>147.3372459050658</c:v>
                </c:pt>
                <c:pt idx="1242">
                  <c:v>113.4622459050658</c:v>
                </c:pt>
                <c:pt idx="1243">
                  <c:v>79.899745905065799</c:v>
                </c:pt>
                <c:pt idx="1244">
                  <c:v>12040.034200931821</c:v>
                </c:pt>
                <c:pt idx="1245">
                  <c:v>274.78412285693787</c:v>
                </c:pt>
                <c:pt idx="1246">
                  <c:v>237.65912285693787</c:v>
                </c:pt>
                <c:pt idx="1247">
                  <c:v>197.53412285693787</c:v>
                </c:pt>
                <c:pt idx="1248">
                  <c:v>162.15912285693787</c:v>
                </c:pt>
                <c:pt idx="1249">
                  <c:v>124.09662285693787</c:v>
                </c:pt>
                <c:pt idx="1250">
                  <c:v>89.47162285693787</c:v>
                </c:pt>
                <c:pt idx="1251">
                  <c:v>50.28412285693787</c:v>
                </c:pt>
                <c:pt idx="1252">
                  <c:v>12010.918577883693</c:v>
                </c:pt>
                <c:pt idx="1253">
                  <c:v>244.41849980880994</c:v>
                </c:pt>
                <c:pt idx="1254">
                  <c:v>211.29349980880994</c:v>
                </c:pt>
                <c:pt idx="1255">
                  <c:v>173.29349980880994</c:v>
                </c:pt>
                <c:pt idx="1256">
                  <c:v>135.04349980880994</c:v>
                </c:pt>
                <c:pt idx="1257">
                  <c:v>94.043499808809941</c:v>
                </c:pt>
                <c:pt idx="1258">
                  <c:v>60.855999808809941</c:v>
                </c:pt>
                <c:pt idx="1259">
                  <c:v>12025.177954835566</c:v>
                </c:pt>
                <c:pt idx="1260">
                  <c:v>252.86537676068201</c:v>
                </c:pt>
                <c:pt idx="1261">
                  <c:v>220.11537676068201</c:v>
                </c:pt>
                <c:pt idx="1262">
                  <c:v>180.36537676068201</c:v>
                </c:pt>
                <c:pt idx="1263">
                  <c:v>145.42787676068201</c:v>
                </c:pt>
                <c:pt idx="1264">
                  <c:v>109.80287676068201</c:v>
                </c:pt>
                <c:pt idx="1265">
                  <c:v>14611.315016422419</c:v>
                </c:pt>
                <c:pt idx="1266">
                  <c:v>326.3336606548707</c:v>
                </c:pt>
                <c:pt idx="1267">
                  <c:v>272.2711606548707</c:v>
                </c:pt>
                <c:pt idx="1268">
                  <c:v>217.8961606548707</c:v>
                </c:pt>
                <c:pt idx="1269">
                  <c:v>163.8961606548707</c:v>
                </c:pt>
                <c:pt idx="1270">
                  <c:v>106.7711606548707</c:v>
                </c:pt>
                <c:pt idx="1271">
                  <c:v>14605.970800316607</c:v>
                </c:pt>
                <c:pt idx="1272">
                  <c:v>326.86444454905939</c:v>
                </c:pt>
                <c:pt idx="1273">
                  <c:v>275.23944454905939</c:v>
                </c:pt>
                <c:pt idx="1274">
                  <c:v>221.61444454905939</c:v>
                </c:pt>
                <c:pt idx="1275">
                  <c:v>168.92694454905939</c:v>
                </c:pt>
                <c:pt idx="1276">
                  <c:v>115.48944454905939</c:v>
                </c:pt>
                <c:pt idx="1277">
                  <c:v>63.614444549059385</c:v>
                </c:pt>
                <c:pt idx="1278">
                  <c:v>14566.376584210797</c:v>
                </c:pt>
                <c:pt idx="1279">
                  <c:v>284.02022844324807</c:v>
                </c:pt>
                <c:pt idx="1280">
                  <c:v>229.58272844324807</c:v>
                </c:pt>
                <c:pt idx="1281">
                  <c:v>175.95772844324807</c:v>
                </c:pt>
                <c:pt idx="1282">
                  <c:v>118.39522844324807</c:v>
                </c:pt>
                <c:pt idx="1283">
                  <c:v>61.582728443248072</c:v>
                </c:pt>
                <c:pt idx="1284">
                  <c:v>14564.657368104985</c:v>
                </c:pt>
                <c:pt idx="1285">
                  <c:v>284.80101233743676</c:v>
                </c:pt>
                <c:pt idx="1286">
                  <c:v>231.67601233743676</c:v>
                </c:pt>
                <c:pt idx="1287">
                  <c:v>176.05101233743676</c:v>
                </c:pt>
                <c:pt idx="1288">
                  <c:v>122.48851233743676</c:v>
                </c:pt>
                <c:pt idx="1289">
                  <c:v>64.676012337436759</c:v>
                </c:pt>
                <c:pt idx="1290">
                  <c:v>14569.438151999173</c:v>
                </c:pt>
                <c:pt idx="1291">
                  <c:v>288.33179623162545</c:v>
                </c:pt>
                <c:pt idx="1292">
                  <c:v>233.14429623162545</c:v>
                </c:pt>
                <c:pt idx="1293">
                  <c:v>178.33179623162545</c:v>
                </c:pt>
                <c:pt idx="1294">
                  <c:v>126.14429623162545</c:v>
                </c:pt>
                <c:pt idx="1295">
                  <c:v>73.081796231625447</c:v>
                </c:pt>
                <c:pt idx="1296">
                  <c:v>14575.093935893363</c:v>
                </c:pt>
                <c:pt idx="1297">
                  <c:v>295.05008012581413</c:v>
                </c:pt>
                <c:pt idx="1298">
                  <c:v>237.55008012581413</c:v>
                </c:pt>
                <c:pt idx="1299">
                  <c:v>180.48758012581413</c:v>
                </c:pt>
                <c:pt idx="1300">
                  <c:v>125.80008012581413</c:v>
                </c:pt>
                <c:pt idx="1301">
                  <c:v>71.987580125814134</c:v>
                </c:pt>
                <c:pt idx="1302">
                  <c:v>14571.499719787551</c:v>
                </c:pt>
                <c:pt idx="1303">
                  <c:v>289.01836402000282</c:v>
                </c:pt>
                <c:pt idx="1304">
                  <c:v>233.58086402000282</c:v>
                </c:pt>
                <c:pt idx="1305">
                  <c:v>178.64336402000282</c:v>
                </c:pt>
                <c:pt idx="1306">
                  <c:v>127.08086402000282</c:v>
                </c:pt>
                <c:pt idx="1307">
                  <c:v>69.893364020002821</c:v>
                </c:pt>
                <c:pt idx="1308">
                  <c:v>14571.968003681739</c:v>
                </c:pt>
                <c:pt idx="1309">
                  <c:v>293.92414791419151</c:v>
                </c:pt>
                <c:pt idx="1310">
                  <c:v>239.17414791419151</c:v>
                </c:pt>
                <c:pt idx="1311">
                  <c:v>185.48664791419151</c:v>
                </c:pt>
                <c:pt idx="1312">
                  <c:v>131.11164791419151</c:v>
                </c:pt>
                <c:pt idx="1313">
                  <c:v>75.299147914191508</c:v>
                </c:pt>
                <c:pt idx="1314">
                  <c:v>14577.186287575929</c:v>
                </c:pt>
                <c:pt idx="1315">
                  <c:v>294.57993180838019</c:v>
                </c:pt>
                <c:pt idx="1316">
                  <c:v>239.14243180838019</c:v>
                </c:pt>
                <c:pt idx="1317">
                  <c:v>185.64243180838019</c:v>
                </c:pt>
                <c:pt idx="1318">
                  <c:v>130.51743180838019</c:v>
                </c:pt>
                <c:pt idx="1319">
                  <c:v>77.204931808380195</c:v>
                </c:pt>
                <c:pt idx="1320">
                  <c:v>14579.404571470117</c:v>
                </c:pt>
                <c:pt idx="1321">
                  <c:v>302.73571570256888</c:v>
                </c:pt>
                <c:pt idx="1322">
                  <c:v>248.48571570256888</c:v>
                </c:pt>
                <c:pt idx="1323">
                  <c:v>196.36071570256888</c:v>
                </c:pt>
                <c:pt idx="1324">
                  <c:v>144.92321570256888</c:v>
                </c:pt>
                <c:pt idx="1325">
                  <c:v>89.673215702568882</c:v>
                </c:pt>
                <c:pt idx="1326">
                  <c:v>14591.122855364305</c:v>
                </c:pt>
                <c:pt idx="1327">
                  <c:v>311.01649959675757</c:v>
                </c:pt>
                <c:pt idx="1328">
                  <c:v>253.82899959675757</c:v>
                </c:pt>
                <c:pt idx="1329">
                  <c:v>197.39149959675757</c:v>
                </c:pt>
                <c:pt idx="1330">
                  <c:v>143.26649959675757</c:v>
                </c:pt>
                <c:pt idx="1331">
                  <c:v>90.266499596757569</c:v>
                </c:pt>
                <c:pt idx="1332">
                  <c:v>14592.466139258495</c:v>
                </c:pt>
                <c:pt idx="1333">
                  <c:v>310.98478349094626</c:v>
                </c:pt>
                <c:pt idx="1334">
                  <c:v>257.35978349094626</c:v>
                </c:pt>
                <c:pt idx="1335">
                  <c:v>202.42228349094626</c:v>
                </c:pt>
                <c:pt idx="1336">
                  <c:v>149.67228349094626</c:v>
                </c:pt>
                <c:pt idx="1337">
                  <c:v>91.422283490946256</c:v>
                </c:pt>
                <c:pt idx="1338">
                  <c:v>14594.371923152683</c:v>
                </c:pt>
                <c:pt idx="1339">
                  <c:v>313.82806738513494</c:v>
                </c:pt>
                <c:pt idx="1340">
                  <c:v>260.01556738513494</c:v>
                </c:pt>
                <c:pt idx="1341">
                  <c:v>206.39056738513494</c:v>
                </c:pt>
                <c:pt idx="1342">
                  <c:v>150.45306738513494</c:v>
                </c:pt>
                <c:pt idx="1343">
                  <c:v>96.453067385134943</c:v>
                </c:pt>
                <c:pt idx="1344">
                  <c:v>14597.965207046871</c:v>
                </c:pt>
                <c:pt idx="1345">
                  <c:v>316.54635127932363</c:v>
                </c:pt>
                <c:pt idx="1346">
                  <c:v>259.17135127932363</c:v>
                </c:pt>
                <c:pt idx="1347">
                  <c:v>203.04635127932363</c:v>
                </c:pt>
                <c:pt idx="1348">
                  <c:v>148.98385127932363</c:v>
                </c:pt>
                <c:pt idx="1349">
                  <c:v>92.67135127932363</c:v>
                </c:pt>
                <c:pt idx="1350">
                  <c:v>14593.995990941061</c:v>
                </c:pt>
                <c:pt idx="1351">
                  <c:v>311.45213517351232</c:v>
                </c:pt>
                <c:pt idx="1352">
                  <c:v>253.82713517351232</c:v>
                </c:pt>
                <c:pt idx="1353">
                  <c:v>199.26463517351232</c:v>
                </c:pt>
                <c:pt idx="1354">
                  <c:v>145.07713517351232</c:v>
                </c:pt>
                <c:pt idx="1355">
                  <c:v>90.952135173512318</c:v>
                </c:pt>
                <c:pt idx="1356">
                  <c:v>14595.401774835249</c:v>
                </c:pt>
                <c:pt idx="1357">
                  <c:v>314.107919067701</c:v>
                </c:pt>
                <c:pt idx="1358">
                  <c:v>259.107919067701</c:v>
                </c:pt>
                <c:pt idx="1359">
                  <c:v>201.482919067701</c:v>
                </c:pt>
                <c:pt idx="1360">
                  <c:v>146.545419067701</c:v>
                </c:pt>
                <c:pt idx="1361">
                  <c:v>90.920419067701005</c:v>
                </c:pt>
                <c:pt idx="1362">
                  <c:v>53.420419067701005</c:v>
                </c:pt>
                <c:pt idx="1363">
                  <c:v>12016.117374094456</c:v>
                </c:pt>
                <c:pt idx="1364">
                  <c:v>249.36729601957308</c:v>
                </c:pt>
                <c:pt idx="1365">
                  <c:v>215.99229601957308</c:v>
                </c:pt>
                <c:pt idx="1366">
                  <c:v>182.67979601957308</c:v>
                </c:pt>
                <c:pt idx="1367">
                  <c:v>147.67979601957308</c:v>
                </c:pt>
                <c:pt idx="1368">
                  <c:v>110.80479601957308</c:v>
                </c:pt>
                <c:pt idx="1369">
                  <c:v>75.867296019573075</c:v>
                </c:pt>
                <c:pt idx="1370">
                  <c:v>12040.251751046328</c:v>
                </c:pt>
                <c:pt idx="1371">
                  <c:v>272.75167297144515</c:v>
                </c:pt>
                <c:pt idx="1372">
                  <c:v>237.50167297144515</c:v>
                </c:pt>
                <c:pt idx="1373">
                  <c:v>203.31417297144515</c:v>
                </c:pt>
                <c:pt idx="1374">
                  <c:v>166.43917297144515</c:v>
                </c:pt>
                <c:pt idx="1375">
                  <c:v>130.18917297144515</c:v>
                </c:pt>
                <c:pt idx="1376">
                  <c:v>93.439172971445146</c:v>
                </c:pt>
                <c:pt idx="1377">
                  <c:v>59.314172971445146</c:v>
                </c:pt>
                <c:pt idx="1378">
                  <c:v>12021.448627998201</c:v>
                </c:pt>
                <c:pt idx="1379">
                  <c:v>254.88604992331722</c:v>
                </c:pt>
                <c:pt idx="1380">
                  <c:v>218.94854992331722</c:v>
                </c:pt>
                <c:pt idx="1381">
                  <c:v>179.63604992331722</c:v>
                </c:pt>
                <c:pt idx="1382">
                  <c:v>140.38604992331722</c:v>
                </c:pt>
                <c:pt idx="1383">
                  <c:v>106.19854992331722</c:v>
                </c:pt>
                <c:pt idx="1384">
                  <c:v>72.386049923317216</c:v>
                </c:pt>
                <c:pt idx="1385">
                  <c:v>12034.020504950073</c:v>
                </c:pt>
                <c:pt idx="1386">
                  <c:v>269.45792687518929</c:v>
                </c:pt>
                <c:pt idx="1387">
                  <c:v>231.45792687518929</c:v>
                </c:pt>
                <c:pt idx="1388">
                  <c:v>196.02042687518929</c:v>
                </c:pt>
                <c:pt idx="1389">
                  <c:v>160.64542687518929</c:v>
                </c:pt>
                <c:pt idx="1390">
                  <c:v>122.83292687518929</c:v>
                </c:pt>
                <c:pt idx="1391">
                  <c:v>86.770426875189287</c:v>
                </c:pt>
                <c:pt idx="1392">
                  <c:v>54.707926875189287</c:v>
                </c:pt>
                <c:pt idx="1393">
                  <c:v>12018.029881901944</c:v>
                </c:pt>
                <c:pt idx="1394">
                  <c:v>247.27980382706136</c:v>
                </c:pt>
                <c:pt idx="1395">
                  <c:v>209.15480382706136</c:v>
                </c:pt>
                <c:pt idx="1396">
                  <c:v>178.34230382706136</c:v>
                </c:pt>
                <c:pt idx="1397">
                  <c:v>138.71730382706136</c:v>
                </c:pt>
                <c:pt idx="1398">
                  <c:v>108.46730382706136</c:v>
                </c:pt>
                <c:pt idx="1399">
                  <c:v>74.029803827061357</c:v>
                </c:pt>
                <c:pt idx="1400">
                  <c:v>12033.664258853816</c:v>
                </c:pt>
                <c:pt idx="1401">
                  <c:v>262.35168077893343</c:v>
                </c:pt>
                <c:pt idx="1402">
                  <c:v>225.53918077893343</c:v>
                </c:pt>
                <c:pt idx="1403">
                  <c:v>188.35168077893343</c:v>
                </c:pt>
                <c:pt idx="1404">
                  <c:v>151.97668077893343</c:v>
                </c:pt>
                <c:pt idx="1405">
                  <c:v>117.03918077893343</c:v>
                </c:pt>
                <c:pt idx="1406">
                  <c:v>82.851680778933428</c:v>
                </c:pt>
                <c:pt idx="1407">
                  <c:v>42.476680778933428</c:v>
                </c:pt>
                <c:pt idx="1408">
                  <c:v>12004.48613580569</c:v>
                </c:pt>
                <c:pt idx="1409">
                  <c:v>240.7360577308055</c:v>
                </c:pt>
                <c:pt idx="1410">
                  <c:v>208.2360577308055</c:v>
                </c:pt>
                <c:pt idx="1411">
                  <c:v>173.9235577308055</c:v>
                </c:pt>
                <c:pt idx="1412">
                  <c:v>141.3610577308055</c:v>
                </c:pt>
                <c:pt idx="1413">
                  <c:v>107.2985577308055</c:v>
                </c:pt>
                <c:pt idx="1414">
                  <c:v>69.923557730805499</c:v>
                </c:pt>
                <c:pt idx="1415">
                  <c:v>12038.870512757561</c:v>
                </c:pt>
                <c:pt idx="1416">
                  <c:v>269.87043468267757</c:v>
                </c:pt>
                <c:pt idx="1417">
                  <c:v>235.49543468267757</c:v>
                </c:pt>
                <c:pt idx="1418">
                  <c:v>202.30793468267757</c:v>
                </c:pt>
                <c:pt idx="1419">
                  <c:v>166.62043468267757</c:v>
                </c:pt>
                <c:pt idx="1420">
                  <c:v>134.05793468267757</c:v>
                </c:pt>
                <c:pt idx="1421">
                  <c:v>99.120434682677569</c:v>
                </c:pt>
                <c:pt idx="1422">
                  <c:v>66.370434682677569</c:v>
                </c:pt>
                <c:pt idx="1423">
                  <c:v>12026.317389709433</c:v>
                </c:pt>
                <c:pt idx="1424">
                  <c:v>257.06731163454964</c:v>
                </c:pt>
                <c:pt idx="1425">
                  <c:v>220.50481163454964</c:v>
                </c:pt>
                <c:pt idx="1426">
                  <c:v>183.87981163454964</c:v>
                </c:pt>
                <c:pt idx="1427">
                  <c:v>146.56731163454964</c:v>
                </c:pt>
                <c:pt idx="1428">
                  <c:v>112.81731163454964</c:v>
                </c:pt>
                <c:pt idx="1429">
                  <c:v>79.81731163454964</c:v>
                </c:pt>
                <c:pt idx="1430">
                  <c:v>12042.389266661305</c:v>
                </c:pt>
                <c:pt idx="1431">
                  <c:v>278.07668858642171</c:v>
                </c:pt>
                <c:pt idx="1432">
                  <c:v>238.45168858642171</c:v>
                </c:pt>
                <c:pt idx="1433">
                  <c:v>202.07668858642171</c:v>
                </c:pt>
                <c:pt idx="1434">
                  <c:v>169.63918858642171</c:v>
                </c:pt>
                <c:pt idx="1435">
                  <c:v>133.26418858642171</c:v>
                </c:pt>
                <c:pt idx="1436">
                  <c:v>95.88918858642171</c:v>
                </c:pt>
                <c:pt idx="1437">
                  <c:v>57.82668858642171</c:v>
                </c:pt>
                <c:pt idx="1438">
                  <c:v>12023.336143613176</c:v>
                </c:pt>
                <c:pt idx="1439">
                  <c:v>255.71106553829378</c:v>
                </c:pt>
                <c:pt idx="1440">
                  <c:v>222.39856553829378</c:v>
                </c:pt>
                <c:pt idx="1441">
                  <c:v>185.77356553829378</c:v>
                </c:pt>
                <c:pt idx="1442">
                  <c:v>152.71106553829378</c:v>
                </c:pt>
                <c:pt idx="1443">
                  <c:v>116.58606553829378</c:v>
                </c:pt>
                <c:pt idx="1444">
                  <c:v>78.773565538293781</c:v>
                </c:pt>
                <c:pt idx="1445">
                  <c:v>12041.28302056505</c:v>
                </c:pt>
                <c:pt idx="1446">
                  <c:v>273.47044249016585</c:v>
                </c:pt>
                <c:pt idx="1447">
                  <c:v>235.84544249016585</c:v>
                </c:pt>
                <c:pt idx="1448">
                  <c:v>198.22044249016585</c:v>
                </c:pt>
                <c:pt idx="1449">
                  <c:v>162.72044249016585</c:v>
                </c:pt>
                <c:pt idx="1450">
                  <c:v>127.97044249016585</c:v>
                </c:pt>
                <c:pt idx="1451">
                  <c:v>90.657942490165851</c:v>
                </c:pt>
                <c:pt idx="1452">
                  <c:v>53.970442490165851</c:v>
                </c:pt>
                <c:pt idx="1453">
                  <c:v>12020.667397516921</c:v>
                </c:pt>
                <c:pt idx="1454">
                  <c:v>255.60481944203792</c:v>
                </c:pt>
                <c:pt idx="1455">
                  <c:v>218.41731944203792</c:v>
                </c:pt>
                <c:pt idx="1456">
                  <c:v>188.41731944203792</c:v>
                </c:pt>
                <c:pt idx="1457">
                  <c:v>153.97981944203792</c:v>
                </c:pt>
                <c:pt idx="1458">
                  <c:v>119.72981944203792</c:v>
                </c:pt>
                <c:pt idx="1459">
                  <c:v>83.917319442037922</c:v>
                </c:pt>
                <c:pt idx="1460">
                  <c:v>44.729819442037922</c:v>
                </c:pt>
                <c:pt idx="1461">
                  <c:v>12003.364274468793</c:v>
                </c:pt>
                <c:pt idx="1462">
                  <c:v>236.61419639390999</c:v>
                </c:pt>
                <c:pt idx="1463">
                  <c:v>197.48919639390999</c:v>
                </c:pt>
                <c:pt idx="1464">
                  <c:v>164.55169639390999</c:v>
                </c:pt>
                <c:pt idx="1465">
                  <c:v>127.11419639390999</c:v>
                </c:pt>
                <c:pt idx="1466">
                  <c:v>93.551696393909992</c:v>
                </c:pt>
                <c:pt idx="1467">
                  <c:v>60.739196393909992</c:v>
                </c:pt>
                <c:pt idx="1468">
                  <c:v>12024.936151420665</c:v>
                </c:pt>
                <c:pt idx="1469">
                  <c:v>263.37357334578206</c:v>
                </c:pt>
                <c:pt idx="1470">
                  <c:v>223.56107334578206</c:v>
                </c:pt>
                <c:pt idx="1471">
                  <c:v>186.56107334578206</c:v>
                </c:pt>
                <c:pt idx="1472">
                  <c:v>149.99857334578206</c:v>
                </c:pt>
                <c:pt idx="1473">
                  <c:v>116.43607334578206</c:v>
                </c:pt>
                <c:pt idx="1474">
                  <c:v>79.998573345782063</c:v>
                </c:pt>
                <c:pt idx="1475">
                  <c:v>12044.133028372537</c:v>
                </c:pt>
                <c:pt idx="1476">
                  <c:v>272.88295029765413</c:v>
                </c:pt>
                <c:pt idx="1477">
                  <c:v>231.69545029765413</c:v>
                </c:pt>
                <c:pt idx="1478">
                  <c:v>195.13295029765413</c:v>
                </c:pt>
                <c:pt idx="1479">
                  <c:v>156.50795029765413</c:v>
                </c:pt>
                <c:pt idx="1480">
                  <c:v>123.44545029765413</c:v>
                </c:pt>
                <c:pt idx="1481">
                  <c:v>87.570450297654133</c:v>
                </c:pt>
                <c:pt idx="1482">
                  <c:v>52.757950297654133</c:v>
                </c:pt>
                <c:pt idx="1483">
                  <c:v>12014.20490532441</c:v>
                </c:pt>
                <c:pt idx="1484">
                  <c:v>246.3298272495262</c:v>
                </c:pt>
                <c:pt idx="1485">
                  <c:v>212.3298272495262</c:v>
                </c:pt>
                <c:pt idx="1486">
                  <c:v>180.7048272495262</c:v>
                </c:pt>
                <c:pt idx="1487">
                  <c:v>145.7048272495262</c:v>
                </c:pt>
                <c:pt idx="1488">
                  <c:v>110.6423272495262</c:v>
                </c:pt>
                <c:pt idx="1489">
                  <c:v>74.829827249526204</c:v>
                </c:pt>
                <c:pt idx="1490">
                  <c:v>12040.151782276282</c:v>
                </c:pt>
                <c:pt idx="1491">
                  <c:v>275.65170420139827</c:v>
                </c:pt>
                <c:pt idx="1492">
                  <c:v>237.33920420139827</c:v>
                </c:pt>
                <c:pt idx="1493">
                  <c:v>200.46420420139827</c:v>
                </c:pt>
                <c:pt idx="1494">
                  <c:v>168.08920420139827</c:v>
                </c:pt>
                <c:pt idx="1495">
                  <c:v>130.27670420139827</c:v>
                </c:pt>
                <c:pt idx="1496">
                  <c:v>95.964204201398275</c:v>
                </c:pt>
                <c:pt idx="1497">
                  <c:v>62.964204201398275</c:v>
                </c:pt>
                <c:pt idx="1498">
                  <c:v>12024.348659228153</c:v>
                </c:pt>
                <c:pt idx="1499">
                  <c:v>258.03608115327035</c:v>
                </c:pt>
                <c:pt idx="1500">
                  <c:v>221.53608115327035</c:v>
                </c:pt>
                <c:pt idx="1501">
                  <c:v>188.09858115327035</c:v>
                </c:pt>
                <c:pt idx="1502">
                  <c:v>150.78608115327035</c:v>
                </c:pt>
                <c:pt idx="1503">
                  <c:v>114.84858115327035</c:v>
                </c:pt>
                <c:pt idx="1504">
                  <c:v>74.723581153270345</c:v>
                </c:pt>
                <c:pt idx="1505">
                  <c:v>12036.795536180025</c:v>
                </c:pt>
                <c:pt idx="1506">
                  <c:v>269.67045810514242</c:v>
                </c:pt>
                <c:pt idx="1507">
                  <c:v>232.92045810514242</c:v>
                </c:pt>
                <c:pt idx="1508">
                  <c:v>196.23295810514242</c:v>
                </c:pt>
                <c:pt idx="1509">
                  <c:v>160.92045810514242</c:v>
                </c:pt>
                <c:pt idx="1510">
                  <c:v>124.23295810514242</c:v>
                </c:pt>
                <c:pt idx="1511">
                  <c:v>87.295458105142416</c:v>
                </c:pt>
                <c:pt idx="1512">
                  <c:v>50.232958105142416</c:v>
                </c:pt>
                <c:pt idx="1513">
                  <c:v>12014.117413131899</c:v>
                </c:pt>
                <c:pt idx="1514">
                  <c:v>246.17983505701449</c:v>
                </c:pt>
                <c:pt idx="1515">
                  <c:v>214.30483505701449</c:v>
                </c:pt>
                <c:pt idx="1516">
                  <c:v>177.92983505701449</c:v>
                </c:pt>
                <c:pt idx="1517">
                  <c:v>142.92983505701449</c:v>
                </c:pt>
                <c:pt idx="1518">
                  <c:v>102.67983505701449</c:v>
                </c:pt>
                <c:pt idx="1519">
                  <c:v>68.554835057014486</c:v>
                </c:pt>
                <c:pt idx="1520">
                  <c:v>12030.68929008377</c:v>
                </c:pt>
                <c:pt idx="1521">
                  <c:v>264.56421200888656</c:v>
                </c:pt>
                <c:pt idx="1522">
                  <c:v>226.18921200888656</c:v>
                </c:pt>
                <c:pt idx="1523">
                  <c:v>192.06421200888656</c:v>
                </c:pt>
                <c:pt idx="1524">
                  <c:v>153.12671200888656</c:v>
                </c:pt>
                <c:pt idx="1525">
                  <c:v>118.75171200888656</c:v>
                </c:pt>
                <c:pt idx="1526">
                  <c:v>84.189212008886557</c:v>
                </c:pt>
                <c:pt idx="1527">
                  <c:v>47.814212008886557</c:v>
                </c:pt>
                <c:pt idx="1528">
                  <c:v>12011.823667035642</c:v>
                </c:pt>
                <c:pt idx="1529">
                  <c:v>248.82358896075863</c:v>
                </c:pt>
                <c:pt idx="1530">
                  <c:v>220.51108896075863</c:v>
                </c:pt>
                <c:pt idx="1531">
                  <c:v>189.01108896075863</c:v>
                </c:pt>
                <c:pt idx="1532">
                  <c:v>151.38608896075863</c:v>
                </c:pt>
                <c:pt idx="1533">
                  <c:v>114.32358896075863</c:v>
                </c:pt>
                <c:pt idx="1534">
                  <c:v>82.511088960758627</c:v>
                </c:pt>
                <c:pt idx="1535">
                  <c:v>46.948588960758627</c:v>
                </c:pt>
                <c:pt idx="1536">
                  <c:v>12007.645543987514</c:v>
                </c:pt>
                <c:pt idx="1537">
                  <c:v>239.0204659126307</c:v>
                </c:pt>
                <c:pt idx="1538">
                  <c:v>207.5829659126307</c:v>
                </c:pt>
                <c:pt idx="1539">
                  <c:v>170.8329659126307</c:v>
                </c:pt>
                <c:pt idx="1540">
                  <c:v>135.1454659126307</c:v>
                </c:pt>
                <c:pt idx="1541">
                  <c:v>104.0204659126307</c:v>
                </c:pt>
                <c:pt idx="1542">
                  <c:v>63.520465912630698</c:v>
                </c:pt>
                <c:pt idx="1543">
                  <c:v>12029.029920939385</c:v>
                </c:pt>
                <c:pt idx="1544">
                  <c:v>258.40484286450277</c:v>
                </c:pt>
                <c:pt idx="1545">
                  <c:v>224.65484286450277</c:v>
                </c:pt>
                <c:pt idx="1546">
                  <c:v>187.02984286450277</c:v>
                </c:pt>
                <c:pt idx="1547">
                  <c:v>152.90484286450277</c:v>
                </c:pt>
                <c:pt idx="1548">
                  <c:v>126.02984286450277</c:v>
                </c:pt>
                <c:pt idx="1549">
                  <c:v>93.904842864502768</c:v>
                </c:pt>
                <c:pt idx="1550">
                  <c:v>60.779842864502768</c:v>
                </c:pt>
                <c:pt idx="1551">
                  <c:v>12021.289297891259</c:v>
                </c:pt>
                <c:pt idx="1552">
                  <c:v>251.47671981637484</c:v>
                </c:pt>
                <c:pt idx="1553">
                  <c:v>214.66421981637484</c:v>
                </c:pt>
                <c:pt idx="1554">
                  <c:v>179.28921981637484</c:v>
                </c:pt>
                <c:pt idx="1555">
                  <c:v>140.10171981637484</c:v>
                </c:pt>
                <c:pt idx="1556">
                  <c:v>104.97671981637484</c:v>
                </c:pt>
                <c:pt idx="1557">
                  <c:v>67.539219816374839</c:v>
                </c:pt>
                <c:pt idx="1558">
                  <c:v>12032.36117484313</c:v>
                </c:pt>
                <c:pt idx="1559">
                  <c:v>264.98609676824691</c:v>
                </c:pt>
                <c:pt idx="1560">
                  <c:v>228.73609676824691</c:v>
                </c:pt>
                <c:pt idx="1561">
                  <c:v>194.11109676824691</c:v>
                </c:pt>
                <c:pt idx="1562">
                  <c:v>159.29859676824691</c:v>
                </c:pt>
                <c:pt idx="1563">
                  <c:v>123.36109676824691</c:v>
                </c:pt>
                <c:pt idx="1564">
                  <c:v>90.73609676824691</c:v>
                </c:pt>
                <c:pt idx="1565">
                  <c:v>54.98609676824691</c:v>
                </c:pt>
                <c:pt idx="1566">
                  <c:v>12017.933051795002</c:v>
                </c:pt>
                <c:pt idx="1567">
                  <c:v>253.18297372011898</c:v>
                </c:pt>
                <c:pt idx="1568">
                  <c:v>219.24547372011898</c:v>
                </c:pt>
                <c:pt idx="1569">
                  <c:v>182.87047372011898</c:v>
                </c:pt>
                <c:pt idx="1570">
                  <c:v>148.99547372011898</c:v>
                </c:pt>
                <c:pt idx="1571">
                  <c:v>109.62047372011898</c:v>
                </c:pt>
                <c:pt idx="1572">
                  <c:v>79.87047372011898</c:v>
                </c:pt>
                <c:pt idx="1573">
                  <c:v>12045.817428746874</c:v>
                </c:pt>
                <c:pt idx="1574">
                  <c:v>277.12985067199105</c:v>
                </c:pt>
                <c:pt idx="1575">
                  <c:v>245.25485067199105</c:v>
                </c:pt>
                <c:pt idx="1576">
                  <c:v>205.81735067199105</c:v>
                </c:pt>
                <c:pt idx="1577">
                  <c:v>169.19235067199105</c:v>
                </c:pt>
                <c:pt idx="1578">
                  <c:v>131.06735067199105</c:v>
                </c:pt>
                <c:pt idx="1579">
                  <c:v>95.879850671991051</c:v>
                </c:pt>
                <c:pt idx="1580">
                  <c:v>60.004850671991051</c:v>
                </c:pt>
                <c:pt idx="1581">
                  <c:v>12023.201805698747</c:v>
                </c:pt>
                <c:pt idx="1582">
                  <c:v>257.26422762386312</c:v>
                </c:pt>
                <c:pt idx="1583">
                  <c:v>222.82672762386312</c:v>
                </c:pt>
                <c:pt idx="1584">
                  <c:v>188.07672762386312</c:v>
                </c:pt>
                <c:pt idx="1585">
                  <c:v>149.32672762386312</c:v>
                </c:pt>
                <c:pt idx="1586">
                  <c:v>112.63922762386312</c:v>
                </c:pt>
                <c:pt idx="1587">
                  <c:v>79.139227623863121</c:v>
                </c:pt>
                <c:pt idx="1588">
                  <c:v>12045.898682650619</c:v>
                </c:pt>
                <c:pt idx="1589">
                  <c:v>281.08610457573519</c:v>
                </c:pt>
                <c:pt idx="1590">
                  <c:v>242.96110457573519</c:v>
                </c:pt>
                <c:pt idx="1591">
                  <c:v>208.58610457573519</c:v>
                </c:pt>
                <c:pt idx="1592">
                  <c:v>171.58610457573519</c:v>
                </c:pt>
                <c:pt idx="1593">
                  <c:v>132.02360457573519</c:v>
                </c:pt>
                <c:pt idx="1594">
                  <c:v>94.148604575735192</c:v>
                </c:pt>
                <c:pt idx="1595">
                  <c:v>57.836104575735192</c:v>
                </c:pt>
                <c:pt idx="1596">
                  <c:v>12019.220559602491</c:v>
                </c:pt>
                <c:pt idx="1597">
                  <c:v>251.97048152760726</c:v>
                </c:pt>
                <c:pt idx="1598">
                  <c:v>217.47048152760726</c:v>
                </c:pt>
                <c:pt idx="1599">
                  <c:v>180.78298152760726</c:v>
                </c:pt>
                <c:pt idx="1600">
                  <c:v>144.65798152760726</c:v>
                </c:pt>
                <c:pt idx="1601">
                  <c:v>112.28298152760726</c:v>
                </c:pt>
                <c:pt idx="1602">
                  <c:v>73.220481527607262</c:v>
                </c:pt>
                <c:pt idx="1603">
                  <c:v>12036.042436554362</c:v>
                </c:pt>
                <c:pt idx="1604">
                  <c:v>267.91735847947933</c:v>
                </c:pt>
                <c:pt idx="1605">
                  <c:v>233.10485847947933</c:v>
                </c:pt>
                <c:pt idx="1606">
                  <c:v>194.41735847947933</c:v>
                </c:pt>
                <c:pt idx="1607">
                  <c:v>160.79235847947933</c:v>
                </c:pt>
                <c:pt idx="1608">
                  <c:v>125.35485847947933</c:v>
                </c:pt>
                <c:pt idx="1609">
                  <c:v>89.229858479479333</c:v>
                </c:pt>
                <c:pt idx="1610">
                  <c:v>55.604858479479333</c:v>
                </c:pt>
                <c:pt idx="1611">
                  <c:v>12014.176813506234</c:v>
                </c:pt>
                <c:pt idx="1612">
                  <c:v>246.4267354313514</c:v>
                </c:pt>
                <c:pt idx="1613">
                  <c:v>210.1767354313514</c:v>
                </c:pt>
                <c:pt idx="1614">
                  <c:v>168.8017354313514</c:v>
                </c:pt>
                <c:pt idx="1615">
                  <c:v>131.7392354313514</c:v>
                </c:pt>
                <c:pt idx="1616">
                  <c:v>97.739235431351403</c:v>
                </c:pt>
                <c:pt idx="1617">
                  <c:v>60.489235431351403</c:v>
                </c:pt>
                <c:pt idx="1618">
                  <c:v>12018.998690458107</c:v>
                </c:pt>
                <c:pt idx="1619">
                  <c:v>251.37361238322347</c:v>
                </c:pt>
                <c:pt idx="1620">
                  <c:v>216.31111238322347</c:v>
                </c:pt>
                <c:pt idx="1621">
                  <c:v>177.24861238322347</c:v>
                </c:pt>
                <c:pt idx="1622">
                  <c:v>139.81111238322347</c:v>
                </c:pt>
                <c:pt idx="1623">
                  <c:v>102.68611238322347</c:v>
                </c:pt>
                <c:pt idx="1624">
                  <c:v>69.061112383223474</c:v>
                </c:pt>
                <c:pt idx="1625">
                  <c:v>12033.445567409979</c:v>
                </c:pt>
                <c:pt idx="1626">
                  <c:v>263.57048933509554</c:v>
                </c:pt>
                <c:pt idx="1627">
                  <c:v>229.19548933509554</c:v>
                </c:pt>
                <c:pt idx="1628">
                  <c:v>189.00798933509554</c:v>
                </c:pt>
                <c:pt idx="1629">
                  <c:v>149.94548933509554</c:v>
                </c:pt>
                <c:pt idx="1630">
                  <c:v>117.75798933509554</c:v>
                </c:pt>
                <c:pt idx="1631">
                  <c:v>64.257989335095544</c:v>
                </c:pt>
                <c:pt idx="1632">
                  <c:v>12006.392444361851</c:v>
                </c:pt>
                <c:pt idx="1633">
                  <c:v>225.89236628696761</c:v>
                </c:pt>
                <c:pt idx="1634">
                  <c:v>171.26736628696761</c:v>
                </c:pt>
                <c:pt idx="1635">
                  <c:v>114.64236628696761</c:v>
                </c:pt>
                <c:pt idx="1636">
                  <c:v>59.642366286967615</c:v>
                </c:pt>
                <c:pt idx="1637">
                  <c:v>12004.901821313722</c:v>
                </c:pt>
                <c:pt idx="1638">
                  <c:v>220.77674323883969</c:v>
                </c:pt>
                <c:pt idx="1639">
                  <c:v>167.15174323883969</c:v>
                </c:pt>
                <c:pt idx="1640">
                  <c:v>111.77674323883969</c:v>
                </c:pt>
                <c:pt idx="1641">
                  <c:v>54.589243238839686</c:v>
                </c:pt>
                <c:pt idx="1642">
                  <c:v>11999.286198265596</c:v>
                </c:pt>
                <c:pt idx="1643">
                  <c:v>213.72362019071176</c:v>
                </c:pt>
                <c:pt idx="1644">
                  <c:v>154.91112019071176</c:v>
                </c:pt>
                <c:pt idx="1645">
                  <c:v>101.59862019071176</c:v>
                </c:pt>
                <c:pt idx="1646">
                  <c:v>49.786120190711756</c:v>
                </c:pt>
                <c:pt idx="1647">
                  <c:v>11994.483075217468</c:v>
                </c:pt>
                <c:pt idx="1648">
                  <c:v>209.23299714258383</c:v>
                </c:pt>
                <c:pt idx="1649">
                  <c:v>153.17049714258383</c:v>
                </c:pt>
                <c:pt idx="1650">
                  <c:v>99.295497142583827</c:v>
                </c:pt>
                <c:pt idx="1651">
                  <c:v>43.482997142583827</c:v>
                </c:pt>
                <c:pt idx="1652">
                  <c:v>11985.617452169339</c:v>
                </c:pt>
                <c:pt idx="1653">
                  <c:v>198.4923740944559</c:v>
                </c:pt>
                <c:pt idx="1654">
                  <c:v>141.9298740944559</c:v>
                </c:pt>
                <c:pt idx="1655">
                  <c:v>89.429874094455897</c:v>
                </c:pt>
                <c:pt idx="1656">
                  <c:v>36.679874094455897</c:v>
                </c:pt>
                <c:pt idx="1657">
                  <c:v>11981.876829121211</c:v>
                </c:pt>
                <c:pt idx="1658">
                  <c:v>199.12675104632797</c:v>
                </c:pt>
                <c:pt idx="1659">
                  <c:v>144.31425104632797</c:v>
                </c:pt>
                <c:pt idx="1660">
                  <c:v>94.126751046327968</c:v>
                </c:pt>
                <c:pt idx="1661">
                  <c:v>39.626751046327968</c:v>
                </c:pt>
                <c:pt idx="1662">
                  <c:v>11982.011206073083</c:v>
                </c:pt>
                <c:pt idx="1663">
                  <c:v>196.51112799820004</c:v>
                </c:pt>
                <c:pt idx="1664">
                  <c:v>140.32362799820004</c:v>
                </c:pt>
                <c:pt idx="1665">
                  <c:v>80.448627998200038</c:v>
                </c:pt>
                <c:pt idx="1666">
                  <c:v>25.073627998200038</c:v>
                </c:pt>
                <c:pt idx="1667">
                  <c:v>11970.083083024956</c:v>
                </c:pt>
                <c:pt idx="1668">
                  <c:v>184.14550495007211</c:v>
                </c:pt>
                <c:pt idx="1669">
                  <c:v>129.83300495007211</c:v>
                </c:pt>
                <c:pt idx="1670">
                  <c:v>72.583004950072109</c:v>
                </c:pt>
                <c:pt idx="1671">
                  <c:v>12015.779959976828</c:v>
                </c:pt>
                <c:pt idx="1672">
                  <c:v>228.21738190194418</c:v>
                </c:pt>
                <c:pt idx="1673">
                  <c:v>174.21738190194418</c:v>
                </c:pt>
                <c:pt idx="1674">
                  <c:v>120.84238190194418</c:v>
                </c:pt>
                <c:pt idx="1675">
                  <c:v>67.717381901944179</c:v>
                </c:pt>
                <c:pt idx="1676">
                  <c:v>12012.164336928699</c:v>
                </c:pt>
                <c:pt idx="1677">
                  <c:v>227.16425885381625</c:v>
                </c:pt>
                <c:pt idx="1678">
                  <c:v>171.72675885381625</c:v>
                </c:pt>
                <c:pt idx="1679">
                  <c:v>117.66425885381625</c:v>
                </c:pt>
                <c:pt idx="1680">
                  <c:v>60.78925885381625</c:v>
                </c:pt>
                <c:pt idx="1681">
                  <c:v>12003.361213880571</c:v>
                </c:pt>
                <c:pt idx="1682">
                  <c:v>219.48613580568832</c:v>
                </c:pt>
                <c:pt idx="1683">
                  <c:v>165.54863580568832</c:v>
                </c:pt>
                <c:pt idx="1684">
                  <c:v>108.42363580568832</c:v>
                </c:pt>
                <c:pt idx="1685">
                  <c:v>54.29863580568832</c:v>
                </c:pt>
                <c:pt idx="1686">
                  <c:v>11999.245590832445</c:v>
                </c:pt>
                <c:pt idx="1687">
                  <c:v>213.74551275756039</c:v>
                </c:pt>
                <c:pt idx="1688">
                  <c:v>159.68301275756039</c:v>
                </c:pt>
                <c:pt idx="1689">
                  <c:v>104.62051275756039</c:v>
                </c:pt>
                <c:pt idx="1690">
                  <c:v>49.433012757560391</c:v>
                </c:pt>
                <c:pt idx="1691">
                  <c:v>11994.692467784316</c:v>
                </c:pt>
                <c:pt idx="1692">
                  <c:v>209.44238970943246</c:v>
                </c:pt>
                <c:pt idx="1693">
                  <c:v>154.25488970943246</c:v>
                </c:pt>
                <c:pt idx="1694">
                  <c:v>101.12988970943246</c:v>
                </c:pt>
                <c:pt idx="1695">
                  <c:v>45.692389709432462</c:v>
                </c:pt>
                <c:pt idx="1696">
                  <c:v>11990.264344736188</c:v>
                </c:pt>
                <c:pt idx="1697">
                  <c:v>205.63926666130453</c:v>
                </c:pt>
                <c:pt idx="1698">
                  <c:v>147.63926666130453</c:v>
                </c:pt>
                <c:pt idx="1699">
                  <c:v>95.514266661304532</c:v>
                </c:pt>
                <c:pt idx="1700">
                  <c:v>39.264266661304532</c:v>
                </c:pt>
                <c:pt idx="1701">
                  <c:v>11982.27372168806</c:v>
                </c:pt>
                <c:pt idx="1702">
                  <c:v>196.9611436131766</c:v>
                </c:pt>
                <c:pt idx="1703">
                  <c:v>140.9611436131766</c:v>
                </c:pt>
                <c:pt idx="1704">
                  <c:v>86.336143613176603</c:v>
                </c:pt>
                <c:pt idx="1705">
                  <c:v>29.273643613176603</c:v>
                </c:pt>
                <c:pt idx="1706">
                  <c:v>11973.720598639931</c:v>
                </c:pt>
                <c:pt idx="1707">
                  <c:v>185.47052056504867</c:v>
                </c:pt>
                <c:pt idx="1708">
                  <c:v>131.78302056504867</c:v>
                </c:pt>
                <c:pt idx="1709">
                  <c:v>77.845520565048673</c:v>
                </c:pt>
                <c:pt idx="1710">
                  <c:v>12020.667475591805</c:v>
                </c:pt>
                <c:pt idx="1711">
                  <c:v>237.04239751692074</c:v>
                </c:pt>
                <c:pt idx="1712">
                  <c:v>185.97989751692074</c:v>
                </c:pt>
                <c:pt idx="1713">
                  <c:v>128.16739751692074</c:v>
                </c:pt>
                <c:pt idx="1714">
                  <c:v>69.292397516920744</c:v>
                </c:pt>
                <c:pt idx="1715">
                  <c:v>12012.864352543676</c:v>
                </c:pt>
                <c:pt idx="1716">
                  <c:v>228.55177446879281</c:v>
                </c:pt>
                <c:pt idx="1717">
                  <c:v>173.67677446879281</c:v>
                </c:pt>
                <c:pt idx="1718">
                  <c:v>118.67677446879281</c:v>
                </c:pt>
                <c:pt idx="1719">
                  <c:v>63.489274468792814</c:v>
                </c:pt>
                <c:pt idx="1720">
                  <c:v>12004.186229495548</c:v>
                </c:pt>
                <c:pt idx="1721">
                  <c:v>220.93615142066488</c:v>
                </c:pt>
                <c:pt idx="1722">
                  <c:v>165.81115142066488</c:v>
                </c:pt>
                <c:pt idx="1723">
                  <c:v>110.31115142066488</c:v>
                </c:pt>
                <c:pt idx="1724">
                  <c:v>54.936151420664885</c:v>
                </c:pt>
                <c:pt idx="1725">
                  <c:v>11998.94560644742</c:v>
                </c:pt>
                <c:pt idx="1726">
                  <c:v>215.69552837253696</c:v>
                </c:pt>
                <c:pt idx="1727">
                  <c:v>159.38302837253696</c:v>
                </c:pt>
                <c:pt idx="1728">
                  <c:v>122.63302837253696</c:v>
                </c:pt>
                <c:pt idx="1729">
                  <c:v>88.445528372536955</c:v>
                </c:pt>
                <c:pt idx="1730">
                  <c:v>52.320528372536955</c:v>
                </c:pt>
                <c:pt idx="1731">
                  <c:v>12016.579983399291</c:v>
                </c:pt>
                <c:pt idx="1732">
                  <c:v>248.95490532440903</c:v>
                </c:pt>
                <c:pt idx="1733">
                  <c:v>211.39240532440903</c:v>
                </c:pt>
                <c:pt idx="1734">
                  <c:v>175.95490532440903</c:v>
                </c:pt>
                <c:pt idx="1735">
                  <c:v>134.64240532440903</c:v>
                </c:pt>
                <c:pt idx="1736">
                  <c:v>97.204905324409026</c:v>
                </c:pt>
                <c:pt idx="1737">
                  <c:v>60.142405324409026</c:v>
                </c:pt>
                <c:pt idx="1738">
                  <c:v>12021.401860351165</c:v>
                </c:pt>
                <c:pt idx="1739">
                  <c:v>258.4017822762811</c:v>
                </c:pt>
                <c:pt idx="1740">
                  <c:v>218.8392822762811</c:v>
                </c:pt>
                <c:pt idx="1741">
                  <c:v>180.1517822762811</c:v>
                </c:pt>
                <c:pt idx="1742">
                  <c:v>144.4017822762811</c:v>
                </c:pt>
                <c:pt idx="1743">
                  <c:v>107.9017822762811</c:v>
                </c:pt>
                <c:pt idx="1744">
                  <c:v>73.276782276281097</c:v>
                </c:pt>
                <c:pt idx="1745">
                  <c:v>12039.411237303037</c:v>
                </c:pt>
                <c:pt idx="1746">
                  <c:v>270.91115922815317</c:v>
                </c:pt>
                <c:pt idx="1747">
                  <c:v>238.16115922815317</c:v>
                </c:pt>
                <c:pt idx="1748">
                  <c:v>205.78615922815317</c:v>
                </c:pt>
                <c:pt idx="1749">
                  <c:v>170.16115922815317</c:v>
                </c:pt>
                <c:pt idx="1750">
                  <c:v>133.03615922815317</c:v>
                </c:pt>
                <c:pt idx="1751">
                  <c:v>96.536159228153167</c:v>
                </c:pt>
                <c:pt idx="1752">
                  <c:v>64.598659228153167</c:v>
                </c:pt>
                <c:pt idx="1753">
                  <c:v>12028.858114254908</c:v>
                </c:pt>
                <c:pt idx="1754">
                  <c:v>262.04553618002524</c:v>
                </c:pt>
                <c:pt idx="1755">
                  <c:v>225.92053618002524</c:v>
                </c:pt>
                <c:pt idx="1756">
                  <c:v>187.42053618002524</c:v>
                </c:pt>
                <c:pt idx="1757">
                  <c:v>156.04553618002524</c:v>
                </c:pt>
                <c:pt idx="1758">
                  <c:v>122.67053618002524</c:v>
                </c:pt>
                <c:pt idx="1759">
                  <c:v>86.233036180025238</c:v>
                </c:pt>
                <c:pt idx="1760">
                  <c:v>48.170536180025238</c:v>
                </c:pt>
                <c:pt idx="1761">
                  <c:v>12013.11749120678</c:v>
                </c:pt>
                <c:pt idx="1762">
                  <c:v>244.92991313189731</c:v>
                </c:pt>
                <c:pt idx="1763">
                  <c:v>210.67991313189731</c:v>
                </c:pt>
                <c:pt idx="1764">
                  <c:v>175.80491313189731</c:v>
                </c:pt>
                <c:pt idx="1765">
                  <c:v>141.67991313189731</c:v>
                </c:pt>
                <c:pt idx="1766">
                  <c:v>103.92991313189731</c:v>
                </c:pt>
                <c:pt idx="1767">
                  <c:v>68.304913131897308</c:v>
                </c:pt>
                <c:pt idx="1768">
                  <c:v>12031.189368158653</c:v>
                </c:pt>
                <c:pt idx="1769">
                  <c:v>265.06429008376938</c:v>
                </c:pt>
                <c:pt idx="1770">
                  <c:v>225.43929008376938</c:v>
                </c:pt>
                <c:pt idx="1771">
                  <c:v>191.81429008376938</c:v>
                </c:pt>
                <c:pt idx="1772">
                  <c:v>158.81429008376938</c:v>
                </c:pt>
                <c:pt idx="1773">
                  <c:v>124.18929008376938</c:v>
                </c:pt>
                <c:pt idx="1774">
                  <c:v>86.251790083769379</c:v>
                </c:pt>
                <c:pt idx="1775">
                  <c:v>49.751790083769379</c:v>
                </c:pt>
                <c:pt idx="1776">
                  <c:v>12013.136245110525</c:v>
                </c:pt>
                <c:pt idx="1777">
                  <c:v>246.69866703564145</c:v>
                </c:pt>
                <c:pt idx="1778">
                  <c:v>209.13616703564145</c:v>
                </c:pt>
                <c:pt idx="1779">
                  <c:v>170.51116703564145</c:v>
                </c:pt>
                <c:pt idx="1780">
                  <c:v>133.76116703564145</c:v>
                </c:pt>
                <c:pt idx="1781">
                  <c:v>100.88616703564145</c:v>
                </c:pt>
                <c:pt idx="1782">
                  <c:v>66.448667035641449</c:v>
                </c:pt>
                <c:pt idx="1783">
                  <c:v>12028.833122062397</c:v>
                </c:pt>
                <c:pt idx="1784">
                  <c:v>264.14554398751352</c:v>
                </c:pt>
                <c:pt idx="1785">
                  <c:v>230.77054398751352</c:v>
                </c:pt>
                <c:pt idx="1786">
                  <c:v>198.77054398751352</c:v>
                </c:pt>
                <c:pt idx="1787">
                  <c:v>163.08304398751352</c:v>
                </c:pt>
                <c:pt idx="1788">
                  <c:v>127.08304398751352</c:v>
                </c:pt>
                <c:pt idx="1789">
                  <c:v>86.95804398751352</c:v>
                </c:pt>
                <c:pt idx="1790">
                  <c:v>52.39554398751352</c:v>
                </c:pt>
                <c:pt idx="1791">
                  <c:v>12018.967499014268</c:v>
                </c:pt>
                <c:pt idx="1792">
                  <c:v>254.02992093938559</c:v>
                </c:pt>
                <c:pt idx="1793">
                  <c:v>219.71742093938559</c:v>
                </c:pt>
                <c:pt idx="1794">
                  <c:v>184.40492093938559</c:v>
                </c:pt>
                <c:pt idx="1795">
                  <c:v>147.71742093938559</c:v>
                </c:pt>
                <c:pt idx="1796">
                  <c:v>108.65492093938559</c:v>
                </c:pt>
                <c:pt idx="1797">
                  <c:v>73.40492093938559</c:v>
                </c:pt>
                <c:pt idx="1798">
                  <c:v>12037.16437596614</c:v>
                </c:pt>
                <c:pt idx="1799">
                  <c:v>269.72679789125766</c:v>
                </c:pt>
                <c:pt idx="1800">
                  <c:v>231.53929789125766</c:v>
                </c:pt>
                <c:pt idx="1801">
                  <c:v>194.97679789125766</c:v>
                </c:pt>
                <c:pt idx="1802">
                  <c:v>157.85179789125766</c:v>
                </c:pt>
                <c:pt idx="1803">
                  <c:v>124.91429789125766</c:v>
                </c:pt>
                <c:pt idx="1804">
                  <c:v>85.976797891257661</c:v>
                </c:pt>
                <c:pt idx="1805">
                  <c:v>50.601797891257661</c:v>
                </c:pt>
                <c:pt idx="1806">
                  <c:v>12012.486252918014</c:v>
                </c:pt>
                <c:pt idx="1807">
                  <c:v>245.11117484312973</c:v>
                </c:pt>
                <c:pt idx="1808">
                  <c:v>210.61117484312973</c:v>
                </c:pt>
                <c:pt idx="1809">
                  <c:v>178.86117484312973</c:v>
                </c:pt>
                <c:pt idx="1810">
                  <c:v>142.04867484312973</c:v>
                </c:pt>
                <c:pt idx="1811">
                  <c:v>108.42367484312973</c:v>
                </c:pt>
                <c:pt idx="1812">
                  <c:v>71.423674843129731</c:v>
                </c:pt>
                <c:pt idx="1813">
                  <c:v>12034.745629869885</c:v>
                </c:pt>
                <c:pt idx="1814">
                  <c:v>270.4955517950018</c:v>
                </c:pt>
                <c:pt idx="1815">
                  <c:v>236.9330517950018</c:v>
                </c:pt>
                <c:pt idx="1816">
                  <c:v>202.4955517950018</c:v>
                </c:pt>
                <c:pt idx="1817">
                  <c:v>165.0580517950018</c:v>
                </c:pt>
                <c:pt idx="1818">
                  <c:v>128.8705517950018</c:v>
                </c:pt>
                <c:pt idx="1819">
                  <c:v>90.558051795001802</c:v>
                </c:pt>
                <c:pt idx="1820">
                  <c:v>52.620551795001802</c:v>
                </c:pt>
                <c:pt idx="1821">
                  <c:v>12013.567506821757</c:v>
                </c:pt>
                <c:pt idx="1822">
                  <c:v>248.69242874687387</c:v>
                </c:pt>
                <c:pt idx="1823">
                  <c:v>212.56742874687387</c:v>
                </c:pt>
                <c:pt idx="1824">
                  <c:v>175.19242874687387</c:v>
                </c:pt>
                <c:pt idx="1825">
                  <c:v>146.31742874687387</c:v>
                </c:pt>
              </c:numCache>
            </c:numRef>
          </c:val>
          <c:smooth val="0"/>
          <c:extLst>
            <c:ext xmlns:c16="http://schemas.microsoft.com/office/drawing/2014/chart" uri="{C3380CC4-5D6E-409C-BE32-E72D297353CC}">
              <c16:uniqueId val="{00000000-FCF6-4B22-BD87-8FC996E8BD72}"/>
            </c:ext>
          </c:extLst>
        </c:ser>
        <c:dLbls>
          <c:showLegendKey val="0"/>
          <c:showVal val="0"/>
          <c:showCatName val="0"/>
          <c:showSerName val="0"/>
          <c:showPercent val="0"/>
          <c:showBubbleSize val="0"/>
        </c:dLbls>
        <c:smooth val="0"/>
        <c:axId val="424555776"/>
        <c:axId val="424553696"/>
      </c:lineChart>
      <c:dateAx>
        <c:axId val="42455577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3696"/>
        <c:crosses val="autoZero"/>
        <c:auto val="1"/>
        <c:lblOffset val="100"/>
        <c:baseTimeUnit val="days"/>
      </c:dateAx>
      <c:valAx>
        <c:axId val="42455369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Assumptions Weekly'!$I$1</c:f>
              <c:strCache>
                <c:ptCount val="1"/>
                <c:pt idx="0">
                  <c:v>Forecasted Sales</c:v>
                </c:pt>
              </c:strCache>
            </c:strRef>
          </c:tx>
          <c:spPr>
            <a:ln w="28575" cap="rnd">
              <a:solidFill>
                <a:schemeClr val="accent1"/>
              </a:solidFill>
              <a:round/>
            </a:ln>
            <a:effectLst/>
          </c:spPr>
          <c:marker>
            <c:symbol val="none"/>
          </c:marker>
          <c:val>
            <c:numRef>
              <c:f>'Luxjacky Assumptions Weekly'!$I$2:$I$732</c:f>
              <c:numCache>
                <c:formatCode>0</c:formatCode>
                <c:ptCount val="731"/>
                <c:pt idx="0">
                  <c:v>194.96442657345509</c:v>
                </c:pt>
                <c:pt idx="1">
                  <c:v>169.35559260467483</c:v>
                </c:pt>
                <c:pt idx="2">
                  <c:v>131.43611419467447</c:v>
                </c:pt>
                <c:pt idx="3">
                  <c:v>215.60000000000002</c:v>
                </c:pt>
                <c:pt idx="4">
                  <c:v>220.21768224177637</c:v>
                </c:pt>
                <c:pt idx="5">
                  <c:v>217.60707452703781</c:v>
                </c:pt>
                <c:pt idx="6">
                  <c:v>206.97850511440615</c:v>
                </c:pt>
                <c:pt idx="7">
                  <c:v>187.7273286187488</c:v>
                </c:pt>
                <c:pt idx="8">
                  <c:v>169.35559260467483</c:v>
                </c:pt>
                <c:pt idx="9">
                  <c:v>131.43611419467447</c:v>
                </c:pt>
                <c:pt idx="10">
                  <c:v>215.60000000000002</c:v>
                </c:pt>
                <c:pt idx="11">
                  <c:v>220.21768224177637</c:v>
                </c:pt>
                <c:pt idx="12">
                  <c:v>217.60707452703781</c:v>
                </c:pt>
                <c:pt idx="13">
                  <c:v>206.97850511440615</c:v>
                </c:pt>
                <c:pt idx="14">
                  <c:v>187.7273286187488</c:v>
                </c:pt>
                <c:pt idx="15">
                  <c:v>169.35559260467483</c:v>
                </c:pt>
                <c:pt idx="16">
                  <c:v>131.43611419467447</c:v>
                </c:pt>
                <c:pt idx="17">
                  <c:v>215.60000000000002</c:v>
                </c:pt>
                <c:pt idx="18">
                  <c:v>220.21768224177637</c:v>
                </c:pt>
                <c:pt idx="19">
                  <c:v>217.60707452703781</c:v>
                </c:pt>
                <c:pt idx="20">
                  <c:v>206.97850511440615</c:v>
                </c:pt>
                <c:pt idx="21">
                  <c:v>187.7273286187488</c:v>
                </c:pt>
                <c:pt idx="22">
                  <c:v>169.35559260467483</c:v>
                </c:pt>
                <c:pt idx="23">
                  <c:v>131.43611419467447</c:v>
                </c:pt>
                <c:pt idx="24">
                  <c:v>215.60000000000002</c:v>
                </c:pt>
                <c:pt idx="25">
                  <c:v>220.21768224177637</c:v>
                </c:pt>
                <c:pt idx="26">
                  <c:v>217.60707452703781</c:v>
                </c:pt>
                <c:pt idx="27">
                  <c:v>206.97850511440615</c:v>
                </c:pt>
                <c:pt idx="28">
                  <c:v>187.7273286187488</c:v>
                </c:pt>
                <c:pt idx="29">
                  <c:v>169.35559260467483</c:v>
                </c:pt>
                <c:pt idx="30">
                  <c:v>131.43611419467447</c:v>
                </c:pt>
                <c:pt idx="31">
                  <c:v>215.60000000000002</c:v>
                </c:pt>
                <c:pt idx="32">
                  <c:v>223.62664639431352</c:v>
                </c:pt>
                <c:pt idx="33">
                  <c:v>221.01603867957496</c:v>
                </c:pt>
                <c:pt idx="34">
                  <c:v>210.3874692669433</c:v>
                </c:pt>
                <c:pt idx="35">
                  <c:v>191.13629277128595</c:v>
                </c:pt>
                <c:pt idx="36">
                  <c:v>172.76455675721198</c:v>
                </c:pt>
                <c:pt idx="37">
                  <c:v>134.8450783472116</c:v>
                </c:pt>
                <c:pt idx="38">
                  <c:v>219.00896415253717</c:v>
                </c:pt>
                <c:pt idx="39">
                  <c:v>223.62664639431352</c:v>
                </c:pt>
                <c:pt idx="40">
                  <c:v>221.01603867957496</c:v>
                </c:pt>
                <c:pt idx="41">
                  <c:v>210.3874692669433</c:v>
                </c:pt>
                <c:pt idx="42">
                  <c:v>191.13629277128595</c:v>
                </c:pt>
                <c:pt idx="43">
                  <c:v>172.76455675721198</c:v>
                </c:pt>
                <c:pt idx="44">
                  <c:v>134.8450783472116</c:v>
                </c:pt>
                <c:pt idx="45">
                  <c:v>219.00896415253717</c:v>
                </c:pt>
                <c:pt idx="46">
                  <c:v>223.62664639431352</c:v>
                </c:pt>
                <c:pt idx="47">
                  <c:v>221.01603867957496</c:v>
                </c:pt>
                <c:pt idx="48">
                  <c:v>210.3874692669433</c:v>
                </c:pt>
                <c:pt idx="49">
                  <c:v>191.13629277128595</c:v>
                </c:pt>
                <c:pt idx="50">
                  <c:v>172.76455675721198</c:v>
                </c:pt>
                <c:pt idx="51">
                  <c:v>134.8450783472116</c:v>
                </c:pt>
                <c:pt idx="52">
                  <c:v>219.00896415253717</c:v>
                </c:pt>
                <c:pt idx="53">
                  <c:v>223.62664639431352</c:v>
                </c:pt>
                <c:pt idx="54">
                  <c:v>221.01603867957496</c:v>
                </c:pt>
                <c:pt idx="55">
                  <c:v>210.3874692669433</c:v>
                </c:pt>
                <c:pt idx="56">
                  <c:v>191.13629277128595</c:v>
                </c:pt>
                <c:pt idx="57">
                  <c:v>172.76455675721198</c:v>
                </c:pt>
                <c:pt idx="58">
                  <c:v>134.8450783472116</c:v>
                </c:pt>
                <c:pt idx="59">
                  <c:v>219.00896415253717</c:v>
                </c:pt>
                <c:pt idx="60">
                  <c:v>226.61521752655025</c:v>
                </c:pt>
                <c:pt idx="61">
                  <c:v>224.00460981181172</c:v>
                </c:pt>
                <c:pt idx="62">
                  <c:v>213.37604039918003</c:v>
                </c:pt>
                <c:pt idx="63">
                  <c:v>194.12486390352271</c:v>
                </c:pt>
                <c:pt idx="64">
                  <c:v>175.75312788944871</c:v>
                </c:pt>
                <c:pt idx="65">
                  <c:v>137.83364947944835</c:v>
                </c:pt>
                <c:pt idx="66">
                  <c:v>221.9975352847739</c:v>
                </c:pt>
                <c:pt idx="67">
                  <c:v>226.61521752655025</c:v>
                </c:pt>
                <c:pt idx="68">
                  <c:v>224.00460981181172</c:v>
                </c:pt>
                <c:pt idx="69">
                  <c:v>213.37604039918003</c:v>
                </c:pt>
                <c:pt idx="70">
                  <c:v>194.12486390352271</c:v>
                </c:pt>
                <c:pt idx="71">
                  <c:v>175.75312788944871</c:v>
                </c:pt>
                <c:pt idx="72">
                  <c:v>137.83364947944835</c:v>
                </c:pt>
                <c:pt idx="73">
                  <c:v>221.9975352847739</c:v>
                </c:pt>
                <c:pt idx="74">
                  <c:v>226.61521752655025</c:v>
                </c:pt>
                <c:pt idx="75">
                  <c:v>224.00460981181172</c:v>
                </c:pt>
                <c:pt idx="76">
                  <c:v>213.37604039918003</c:v>
                </c:pt>
                <c:pt idx="77">
                  <c:v>194.12486390352271</c:v>
                </c:pt>
                <c:pt idx="78">
                  <c:v>175.75312788944871</c:v>
                </c:pt>
                <c:pt idx="79">
                  <c:v>137.83364947944835</c:v>
                </c:pt>
                <c:pt idx="80">
                  <c:v>221.9975352847739</c:v>
                </c:pt>
                <c:pt idx="81">
                  <c:v>226.61521752655025</c:v>
                </c:pt>
                <c:pt idx="82">
                  <c:v>224.00460981181172</c:v>
                </c:pt>
                <c:pt idx="83">
                  <c:v>213.37604039918003</c:v>
                </c:pt>
                <c:pt idx="84">
                  <c:v>194.12486390352271</c:v>
                </c:pt>
                <c:pt idx="85">
                  <c:v>175.75312788944871</c:v>
                </c:pt>
                <c:pt idx="86">
                  <c:v>137.83364947944835</c:v>
                </c:pt>
                <c:pt idx="87">
                  <c:v>221.9975352847739</c:v>
                </c:pt>
                <c:pt idx="88">
                  <c:v>226.61521752655025</c:v>
                </c:pt>
                <c:pt idx="89">
                  <c:v>224.00460981181172</c:v>
                </c:pt>
                <c:pt idx="90">
                  <c:v>213.37604039918003</c:v>
                </c:pt>
                <c:pt idx="91">
                  <c:v>196.86946424247975</c:v>
                </c:pt>
                <c:pt idx="92">
                  <c:v>178.49772822840578</c:v>
                </c:pt>
                <c:pt idx="93">
                  <c:v>140.57824981840542</c:v>
                </c:pt>
                <c:pt idx="94">
                  <c:v>224.74213562373097</c:v>
                </c:pt>
                <c:pt idx="95">
                  <c:v>229.35981786550732</c:v>
                </c:pt>
                <c:pt idx="96">
                  <c:v>226.74921015076876</c:v>
                </c:pt>
                <c:pt idx="97">
                  <c:v>216.1206407381371</c:v>
                </c:pt>
                <c:pt idx="98">
                  <c:v>196.86946424247975</c:v>
                </c:pt>
                <c:pt idx="99">
                  <c:v>178.49772822840578</c:v>
                </c:pt>
                <c:pt idx="100">
                  <c:v>140.57824981840542</c:v>
                </c:pt>
                <c:pt idx="101">
                  <c:v>224.74213562373097</c:v>
                </c:pt>
                <c:pt idx="102">
                  <c:v>229.35981786550732</c:v>
                </c:pt>
                <c:pt idx="103">
                  <c:v>226.74921015076876</c:v>
                </c:pt>
                <c:pt idx="104">
                  <c:v>216.1206407381371</c:v>
                </c:pt>
                <c:pt idx="105">
                  <c:v>196.86946424247975</c:v>
                </c:pt>
                <c:pt idx="106">
                  <c:v>178.49772822840578</c:v>
                </c:pt>
                <c:pt idx="107">
                  <c:v>140.57824981840542</c:v>
                </c:pt>
                <c:pt idx="108">
                  <c:v>224.74213562373097</c:v>
                </c:pt>
                <c:pt idx="109">
                  <c:v>229.35981786550732</c:v>
                </c:pt>
                <c:pt idx="110">
                  <c:v>226.74921015076876</c:v>
                </c:pt>
                <c:pt idx="111">
                  <c:v>216.1206407381371</c:v>
                </c:pt>
                <c:pt idx="112">
                  <c:v>196.86946424247975</c:v>
                </c:pt>
                <c:pt idx="113">
                  <c:v>178.49772822840578</c:v>
                </c:pt>
                <c:pt idx="114">
                  <c:v>140.57824981840542</c:v>
                </c:pt>
                <c:pt idx="115">
                  <c:v>224.74213562373097</c:v>
                </c:pt>
                <c:pt idx="116">
                  <c:v>229.35981786550732</c:v>
                </c:pt>
                <c:pt idx="117">
                  <c:v>226.74921015076876</c:v>
                </c:pt>
                <c:pt idx="118">
                  <c:v>216.1206407381371</c:v>
                </c:pt>
                <c:pt idx="119">
                  <c:v>196.86946424247975</c:v>
                </c:pt>
                <c:pt idx="120">
                  <c:v>178.49772822840578</c:v>
                </c:pt>
                <c:pt idx="121">
                  <c:v>143.15462181908501</c:v>
                </c:pt>
                <c:pt idx="122">
                  <c:v>227.31850762441059</c:v>
                </c:pt>
                <c:pt idx="123">
                  <c:v>231.93618986618691</c:v>
                </c:pt>
                <c:pt idx="124">
                  <c:v>229.32558215144837</c:v>
                </c:pt>
                <c:pt idx="125">
                  <c:v>218.69701273881668</c:v>
                </c:pt>
                <c:pt idx="126">
                  <c:v>199.44583624315936</c:v>
                </c:pt>
                <c:pt idx="127">
                  <c:v>181.07410022908539</c:v>
                </c:pt>
                <c:pt idx="128">
                  <c:v>143.15462181908501</c:v>
                </c:pt>
                <c:pt idx="129">
                  <c:v>227.31850762441059</c:v>
                </c:pt>
                <c:pt idx="130">
                  <c:v>231.93618986618691</c:v>
                </c:pt>
                <c:pt idx="131">
                  <c:v>229.32558215144837</c:v>
                </c:pt>
                <c:pt idx="132">
                  <c:v>218.69701273881668</c:v>
                </c:pt>
                <c:pt idx="133">
                  <c:v>199.44583624315936</c:v>
                </c:pt>
                <c:pt idx="134">
                  <c:v>181.07410022908539</c:v>
                </c:pt>
                <c:pt idx="135">
                  <c:v>143.15462181908501</c:v>
                </c:pt>
                <c:pt idx="136">
                  <c:v>227.31850762441059</c:v>
                </c:pt>
                <c:pt idx="137">
                  <c:v>231.93618986618691</c:v>
                </c:pt>
                <c:pt idx="138">
                  <c:v>229.32558215144837</c:v>
                </c:pt>
                <c:pt idx="139">
                  <c:v>218.69701273881668</c:v>
                </c:pt>
                <c:pt idx="140">
                  <c:v>199.44583624315936</c:v>
                </c:pt>
                <c:pt idx="141">
                  <c:v>181.07410022908539</c:v>
                </c:pt>
                <c:pt idx="142">
                  <c:v>143.15462181908501</c:v>
                </c:pt>
                <c:pt idx="143">
                  <c:v>227.31850762441059</c:v>
                </c:pt>
                <c:pt idx="144">
                  <c:v>231.93618986618691</c:v>
                </c:pt>
                <c:pt idx="145">
                  <c:v>229.32558215144837</c:v>
                </c:pt>
                <c:pt idx="146">
                  <c:v>218.69701273881668</c:v>
                </c:pt>
                <c:pt idx="147">
                  <c:v>199.44583624315936</c:v>
                </c:pt>
                <c:pt idx="148">
                  <c:v>181.07410022908539</c:v>
                </c:pt>
                <c:pt idx="149">
                  <c:v>143.15462181908501</c:v>
                </c:pt>
                <c:pt idx="150">
                  <c:v>227.31850762441059</c:v>
                </c:pt>
                <c:pt idx="151">
                  <c:v>231.93618986618691</c:v>
                </c:pt>
                <c:pt idx="152">
                  <c:v>231.77536765442599</c:v>
                </c:pt>
                <c:pt idx="153">
                  <c:v>221.14679824179433</c:v>
                </c:pt>
                <c:pt idx="154">
                  <c:v>201.89562174613698</c:v>
                </c:pt>
                <c:pt idx="155">
                  <c:v>183.52388573206301</c:v>
                </c:pt>
                <c:pt idx="156">
                  <c:v>145.60440732206263</c:v>
                </c:pt>
                <c:pt idx="157">
                  <c:v>229.7682931273882</c:v>
                </c:pt>
                <c:pt idx="158">
                  <c:v>234.38597536916456</c:v>
                </c:pt>
                <c:pt idx="159">
                  <c:v>231.77536765442599</c:v>
                </c:pt>
                <c:pt idx="160">
                  <c:v>221.14679824179433</c:v>
                </c:pt>
                <c:pt idx="161">
                  <c:v>201.89562174613698</c:v>
                </c:pt>
                <c:pt idx="162">
                  <c:v>183.52388573206301</c:v>
                </c:pt>
                <c:pt idx="163">
                  <c:v>145.60440732206263</c:v>
                </c:pt>
                <c:pt idx="164">
                  <c:v>229.7682931273882</c:v>
                </c:pt>
                <c:pt idx="165">
                  <c:v>234.38597536916456</c:v>
                </c:pt>
                <c:pt idx="166">
                  <c:v>231.77536765442599</c:v>
                </c:pt>
                <c:pt idx="167">
                  <c:v>221.14679824179433</c:v>
                </c:pt>
                <c:pt idx="168">
                  <c:v>201.89562174613698</c:v>
                </c:pt>
                <c:pt idx="169">
                  <c:v>183.52388573206301</c:v>
                </c:pt>
                <c:pt idx="170">
                  <c:v>145.60440732206263</c:v>
                </c:pt>
                <c:pt idx="171">
                  <c:v>229.7682931273882</c:v>
                </c:pt>
                <c:pt idx="172">
                  <c:v>234.38597536916456</c:v>
                </c:pt>
                <c:pt idx="173">
                  <c:v>231.77536765442599</c:v>
                </c:pt>
                <c:pt idx="174">
                  <c:v>221.14679824179433</c:v>
                </c:pt>
                <c:pt idx="175">
                  <c:v>201.89562174613698</c:v>
                </c:pt>
                <c:pt idx="176">
                  <c:v>183.52388573206301</c:v>
                </c:pt>
                <c:pt idx="177">
                  <c:v>145.60440732206263</c:v>
                </c:pt>
                <c:pt idx="178">
                  <c:v>229.7682931273882</c:v>
                </c:pt>
                <c:pt idx="179">
                  <c:v>234.38597536916456</c:v>
                </c:pt>
                <c:pt idx="180">
                  <c:v>231.77536765442599</c:v>
                </c:pt>
                <c:pt idx="181">
                  <c:v>221.14679824179433</c:v>
                </c:pt>
                <c:pt idx="182">
                  <c:v>204.24491397204307</c:v>
                </c:pt>
                <c:pt idx="183">
                  <c:v>185.87317795796906</c:v>
                </c:pt>
                <c:pt idx="184">
                  <c:v>147.95369954796871</c:v>
                </c:pt>
                <c:pt idx="185">
                  <c:v>232.11758535329426</c:v>
                </c:pt>
                <c:pt idx="186">
                  <c:v>236.73526759507061</c:v>
                </c:pt>
                <c:pt idx="187">
                  <c:v>234.12465988033208</c:v>
                </c:pt>
                <c:pt idx="188">
                  <c:v>223.49609046770041</c:v>
                </c:pt>
                <c:pt idx="189">
                  <c:v>204.24491397204307</c:v>
                </c:pt>
                <c:pt idx="190">
                  <c:v>185.87317795796906</c:v>
                </c:pt>
                <c:pt idx="191">
                  <c:v>147.95369954796871</c:v>
                </c:pt>
                <c:pt idx="192">
                  <c:v>232.11758535329426</c:v>
                </c:pt>
                <c:pt idx="193">
                  <c:v>236.73526759507061</c:v>
                </c:pt>
                <c:pt idx="194">
                  <c:v>234.12465988033208</c:v>
                </c:pt>
                <c:pt idx="195">
                  <c:v>223.49609046770041</c:v>
                </c:pt>
                <c:pt idx="196">
                  <c:v>204.24491397204307</c:v>
                </c:pt>
                <c:pt idx="197">
                  <c:v>185.87317795796906</c:v>
                </c:pt>
                <c:pt idx="198">
                  <c:v>147.95369954796871</c:v>
                </c:pt>
                <c:pt idx="199">
                  <c:v>232.11758535329426</c:v>
                </c:pt>
                <c:pt idx="200">
                  <c:v>236.73526759507061</c:v>
                </c:pt>
                <c:pt idx="201">
                  <c:v>234.12465988033208</c:v>
                </c:pt>
                <c:pt idx="202">
                  <c:v>223.49609046770041</c:v>
                </c:pt>
                <c:pt idx="203">
                  <c:v>204.24491397204307</c:v>
                </c:pt>
                <c:pt idx="204">
                  <c:v>185.87317795796906</c:v>
                </c:pt>
                <c:pt idx="205">
                  <c:v>147.95369954796871</c:v>
                </c:pt>
                <c:pt idx="206">
                  <c:v>232.11758535329426</c:v>
                </c:pt>
                <c:pt idx="207">
                  <c:v>236.73526759507061</c:v>
                </c:pt>
                <c:pt idx="208">
                  <c:v>234.12465988033208</c:v>
                </c:pt>
                <c:pt idx="209">
                  <c:v>223.49609046770041</c:v>
                </c:pt>
                <c:pt idx="210">
                  <c:v>204.24491397204307</c:v>
                </c:pt>
                <c:pt idx="211">
                  <c:v>185.87317795796906</c:v>
                </c:pt>
                <c:pt idx="212">
                  <c:v>147.95369954796871</c:v>
                </c:pt>
                <c:pt idx="213">
                  <c:v>234.38414230005444</c:v>
                </c:pt>
                <c:pt idx="214">
                  <c:v>239.00182454183079</c:v>
                </c:pt>
                <c:pt idx="215">
                  <c:v>236.39121682709225</c:v>
                </c:pt>
                <c:pt idx="216">
                  <c:v>225.76264741446056</c:v>
                </c:pt>
                <c:pt idx="217">
                  <c:v>206.51147091880324</c:v>
                </c:pt>
                <c:pt idx="218">
                  <c:v>188.13973490472924</c:v>
                </c:pt>
                <c:pt idx="219">
                  <c:v>150.22025649472886</c:v>
                </c:pt>
                <c:pt idx="220">
                  <c:v>234.38414230005444</c:v>
                </c:pt>
                <c:pt idx="221">
                  <c:v>239.00182454183079</c:v>
                </c:pt>
                <c:pt idx="222">
                  <c:v>236.39121682709225</c:v>
                </c:pt>
                <c:pt idx="223">
                  <c:v>225.76264741446056</c:v>
                </c:pt>
                <c:pt idx="224">
                  <c:v>206.51147091880324</c:v>
                </c:pt>
                <c:pt idx="225">
                  <c:v>188.13973490472924</c:v>
                </c:pt>
                <c:pt idx="226">
                  <c:v>150.22025649472886</c:v>
                </c:pt>
                <c:pt idx="227">
                  <c:v>234.38414230005444</c:v>
                </c:pt>
                <c:pt idx="228">
                  <c:v>239.00182454183079</c:v>
                </c:pt>
                <c:pt idx="229">
                  <c:v>236.39121682709225</c:v>
                </c:pt>
                <c:pt idx="230">
                  <c:v>225.76264741446056</c:v>
                </c:pt>
                <c:pt idx="231">
                  <c:v>206.51147091880324</c:v>
                </c:pt>
                <c:pt idx="232">
                  <c:v>188.13973490472924</c:v>
                </c:pt>
                <c:pt idx="233">
                  <c:v>150.22025649472886</c:v>
                </c:pt>
                <c:pt idx="234">
                  <c:v>234.38414230005444</c:v>
                </c:pt>
                <c:pt idx="235">
                  <c:v>239.00182454183079</c:v>
                </c:pt>
                <c:pt idx="236">
                  <c:v>236.39121682709225</c:v>
                </c:pt>
                <c:pt idx="237">
                  <c:v>225.76264741446056</c:v>
                </c:pt>
                <c:pt idx="238">
                  <c:v>206.51147091880324</c:v>
                </c:pt>
                <c:pt idx="239">
                  <c:v>188.13973490472924</c:v>
                </c:pt>
                <c:pt idx="240">
                  <c:v>150.22025649472886</c:v>
                </c:pt>
                <c:pt idx="241">
                  <c:v>234.38414230005444</c:v>
                </c:pt>
                <c:pt idx="242">
                  <c:v>239.00182454183079</c:v>
                </c:pt>
                <c:pt idx="243">
                  <c:v>236.39121682709225</c:v>
                </c:pt>
                <c:pt idx="244">
                  <c:v>227.95926722793931</c:v>
                </c:pt>
                <c:pt idx="245">
                  <c:v>208.70809073228196</c:v>
                </c:pt>
                <c:pt idx="246">
                  <c:v>190.33635471820799</c:v>
                </c:pt>
                <c:pt idx="247">
                  <c:v>152.41687630820763</c:v>
                </c:pt>
                <c:pt idx="248">
                  <c:v>236.58076211353318</c:v>
                </c:pt>
                <c:pt idx="249">
                  <c:v>241.19844435530953</c:v>
                </c:pt>
                <c:pt idx="250">
                  <c:v>238.58783664057097</c:v>
                </c:pt>
                <c:pt idx="251">
                  <c:v>227.95926722793931</c:v>
                </c:pt>
                <c:pt idx="252">
                  <c:v>208.70809073228196</c:v>
                </c:pt>
                <c:pt idx="253">
                  <c:v>190.33635471820799</c:v>
                </c:pt>
                <c:pt idx="254">
                  <c:v>152.41687630820763</c:v>
                </c:pt>
                <c:pt idx="255">
                  <c:v>236.58076211353318</c:v>
                </c:pt>
                <c:pt idx="256">
                  <c:v>241.19844435530953</c:v>
                </c:pt>
                <c:pt idx="257">
                  <c:v>238.58783664057097</c:v>
                </c:pt>
                <c:pt idx="258">
                  <c:v>227.95926722793931</c:v>
                </c:pt>
                <c:pt idx="259">
                  <c:v>208.70809073228196</c:v>
                </c:pt>
                <c:pt idx="260">
                  <c:v>190.33635471820799</c:v>
                </c:pt>
                <c:pt idx="261">
                  <c:v>152.41687630820763</c:v>
                </c:pt>
                <c:pt idx="262">
                  <c:v>236.58076211353318</c:v>
                </c:pt>
                <c:pt idx="263">
                  <c:v>241.19844435530953</c:v>
                </c:pt>
                <c:pt idx="264">
                  <c:v>238.58783664057097</c:v>
                </c:pt>
                <c:pt idx="265">
                  <c:v>227.95926722793931</c:v>
                </c:pt>
                <c:pt idx="266">
                  <c:v>208.70809073228196</c:v>
                </c:pt>
                <c:pt idx="267">
                  <c:v>190.33635471820799</c:v>
                </c:pt>
                <c:pt idx="268">
                  <c:v>152.41687630820763</c:v>
                </c:pt>
                <c:pt idx="269">
                  <c:v>236.58076211353318</c:v>
                </c:pt>
                <c:pt idx="270">
                  <c:v>241.19844435530953</c:v>
                </c:pt>
                <c:pt idx="271">
                  <c:v>238.58783664057097</c:v>
                </c:pt>
                <c:pt idx="272">
                  <c:v>227.95926722793931</c:v>
                </c:pt>
                <c:pt idx="273">
                  <c:v>208.70809073228196</c:v>
                </c:pt>
                <c:pt idx="274">
                  <c:v>192.47265886419228</c:v>
                </c:pt>
                <c:pt idx="275">
                  <c:v>154.55318045419193</c:v>
                </c:pt>
                <c:pt idx="276">
                  <c:v>238.71706625951748</c:v>
                </c:pt>
                <c:pt idx="277">
                  <c:v>243.33474850129383</c:v>
                </c:pt>
                <c:pt idx="278">
                  <c:v>240.7241407865553</c:v>
                </c:pt>
                <c:pt idx="279">
                  <c:v>230.0955713739236</c:v>
                </c:pt>
                <c:pt idx="280">
                  <c:v>210.84439487826626</c:v>
                </c:pt>
                <c:pt idx="281">
                  <c:v>192.47265886419228</c:v>
                </c:pt>
                <c:pt idx="282">
                  <c:v>154.55318045419193</c:v>
                </c:pt>
                <c:pt idx="283">
                  <c:v>238.71706625951748</c:v>
                </c:pt>
                <c:pt idx="284">
                  <c:v>243.33474850129383</c:v>
                </c:pt>
                <c:pt idx="285">
                  <c:v>240.7241407865553</c:v>
                </c:pt>
                <c:pt idx="286">
                  <c:v>230.0955713739236</c:v>
                </c:pt>
                <c:pt idx="287">
                  <c:v>210.84439487826626</c:v>
                </c:pt>
                <c:pt idx="288">
                  <c:v>192.47265886419228</c:v>
                </c:pt>
                <c:pt idx="289">
                  <c:v>154.55318045419193</c:v>
                </c:pt>
                <c:pt idx="290">
                  <c:v>238.71706625951748</c:v>
                </c:pt>
                <c:pt idx="291">
                  <c:v>243.33474850129383</c:v>
                </c:pt>
                <c:pt idx="292">
                  <c:v>240.7241407865553</c:v>
                </c:pt>
                <c:pt idx="293">
                  <c:v>230.0955713739236</c:v>
                </c:pt>
                <c:pt idx="294">
                  <c:v>210.84439487826626</c:v>
                </c:pt>
                <c:pt idx="295">
                  <c:v>192.47265886419228</c:v>
                </c:pt>
                <c:pt idx="296">
                  <c:v>154.55318045419193</c:v>
                </c:pt>
                <c:pt idx="297">
                  <c:v>238.71706625951748</c:v>
                </c:pt>
                <c:pt idx="298">
                  <c:v>243.33474850129383</c:v>
                </c:pt>
                <c:pt idx="299">
                  <c:v>240.7241407865553</c:v>
                </c:pt>
                <c:pt idx="300">
                  <c:v>230.0955713739236</c:v>
                </c:pt>
                <c:pt idx="301">
                  <c:v>210.84439487826626</c:v>
                </c:pt>
                <c:pt idx="302">
                  <c:v>192.47265886419228</c:v>
                </c:pt>
                <c:pt idx="303">
                  <c:v>154.55318045419193</c:v>
                </c:pt>
                <c:pt idx="304">
                  <c:v>238.71706625951748</c:v>
                </c:pt>
                <c:pt idx="305">
                  <c:v>245.41820901446255</c:v>
                </c:pt>
                <c:pt idx="306">
                  <c:v>242.80760129972401</c:v>
                </c:pt>
                <c:pt idx="307">
                  <c:v>232.17903188709232</c:v>
                </c:pt>
                <c:pt idx="308">
                  <c:v>212.927855391435</c:v>
                </c:pt>
                <c:pt idx="309">
                  <c:v>194.55611937736103</c:v>
                </c:pt>
                <c:pt idx="310">
                  <c:v>156.63664096736065</c:v>
                </c:pt>
                <c:pt idx="311">
                  <c:v>240.80052677268623</c:v>
                </c:pt>
                <c:pt idx="312">
                  <c:v>245.41820901446255</c:v>
                </c:pt>
                <c:pt idx="313">
                  <c:v>242.80760129972401</c:v>
                </c:pt>
                <c:pt idx="314">
                  <c:v>232.17903188709232</c:v>
                </c:pt>
                <c:pt idx="315">
                  <c:v>212.927855391435</c:v>
                </c:pt>
                <c:pt idx="316">
                  <c:v>194.55611937736103</c:v>
                </c:pt>
                <c:pt idx="317">
                  <c:v>156.63664096736065</c:v>
                </c:pt>
                <c:pt idx="318">
                  <c:v>240.80052677268623</c:v>
                </c:pt>
                <c:pt idx="319">
                  <c:v>245.41820901446255</c:v>
                </c:pt>
                <c:pt idx="320">
                  <c:v>242.80760129972401</c:v>
                </c:pt>
                <c:pt idx="321">
                  <c:v>232.17903188709232</c:v>
                </c:pt>
                <c:pt idx="322">
                  <c:v>212.927855391435</c:v>
                </c:pt>
                <c:pt idx="323">
                  <c:v>194.55611937736103</c:v>
                </c:pt>
                <c:pt idx="324">
                  <c:v>156.63664096736065</c:v>
                </c:pt>
                <c:pt idx="325">
                  <c:v>240.80052677268623</c:v>
                </c:pt>
                <c:pt idx="326">
                  <c:v>245.41820901446255</c:v>
                </c:pt>
                <c:pt idx="327">
                  <c:v>242.80760129972401</c:v>
                </c:pt>
                <c:pt idx="328">
                  <c:v>232.17903188709232</c:v>
                </c:pt>
                <c:pt idx="329">
                  <c:v>212.927855391435</c:v>
                </c:pt>
                <c:pt idx="330">
                  <c:v>194.55611937736103</c:v>
                </c:pt>
                <c:pt idx="331">
                  <c:v>156.63664096736065</c:v>
                </c:pt>
                <c:pt idx="332">
                  <c:v>240.80052677268623</c:v>
                </c:pt>
                <c:pt idx="333">
                  <c:v>245.41820901446255</c:v>
                </c:pt>
                <c:pt idx="334">
                  <c:v>242.80760129972401</c:v>
                </c:pt>
                <c:pt idx="335">
                  <c:v>234.2156030691124</c:v>
                </c:pt>
                <c:pt idx="336">
                  <c:v>214.96442657345509</c:v>
                </c:pt>
                <c:pt idx="337">
                  <c:v>196.59269055938108</c:v>
                </c:pt>
                <c:pt idx="338">
                  <c:v>158.67321214938073</c:v>
                </c:pt>
                <c:pt idx="339">
                  <c:v>242.83709795470628</c:v>
                </c:pt>
                <c:pt idx="340">
                  <c:v>247.45478019648263</c:v>
                </c:pt>
                <c:pt idx="341">
                  <c:v>244.8441724817441</c:v>
                </c:pt>
                <c:pt idx="342">
                  <c:v>234.2156030691124</c:v>
                </c:pt>
                <c:pt idx="343">
                  <c:v>214.96442657345509</c:v>
                </c:pt>
                <c:pt idx="344">
                  <c:v>196.59269055938108</c:v>
                </c:pt>
                <c:pt idx="345">
                  <c:v>158.67321214938073</c:v>
                </c:pt>
                <c:pt idx="346">
                  <c:v>242.83709795470628</c:v>
                </c:pt>
                <c:pt idx="347">
                  <c:v>247.45478019648263</c:v>
                </c:pt>
                <c:pt idx="348">
                  <c:v>244.8441724817441</c:v>
                </c:pt>
                <c:pt idx="349">
                  <c:v>234.2156030691124</c:v>
                </c:pt>
                <c:pt idx="350">
                  <c:v>214.96442657345509</c:v>
                </c:pt>
                <c:pt idx="351">
                  <c:v>196.59269055938108</c:v>
                </c:pt>
                <c:pt idx="352">
                  <c:v>158.67321214938073</c:v>
                </c:pt>
                <c:pt idx="353">
                  <c:v>242.83709795470628</c:v>
                </c:pt>
                <c:pt idx="354">
                  <c:v>247.45478019648263</c:v>
                </c:pt>
                <c:pt idx="355">
                  <c:v>244.8441724817441</c:v>
                </c:pt>
                <c:pt idx="356">
                  <c:v>234.2156030691124</c:v>
                </c:pt>
                <c:pt idx="357">
                  <c:v>214.96442657345509</c:v>
                </c:pt>
                <c:pt idx="358">
                  <c:v>196.59269055938108</c:v>
                </c:pt>
                <c:pt idx="359">
                  <c:v>158.67321214938073</c:v>
                </c:pt>
                <c:pt idx="360">
                  <c:v>242.83709795470628</c:v>
                </c:pt>
                <c:pt idx="361">
                  <c:v>247.45478019648263</c:v>
                </c:pt>
                <c:pt idx="362">
                  <c:v>244.8441724817441</c:v>
                </c:pt>
                <c:pt idx="363">
                  <c:v>234.2156030691124</c:v>
                </c:pt>
                <c:pt idx="364">
                  <c:v>214.96442657345509</c:v>
                </c:pt>
                <c:pt idx="365">
                  <c:v>196.59269055938108</c:v>
                </c:pt>
                <c:pt idx="366">
                  <c:v>151.43611419467447</c:v>
                </c:pt>
                <c:pt idx="367">
                  <c:v>235.60000000000002</c:v>
                </c:pt>
                <c:pt idx="368">
                  <c:v>240.21768224177637</c:v>
                </c:pt>
                <c:pt idx="369">
                  <c:v>237.60707452703781</c:v>
                </c:pt>
                <c:pt idx="370">
                  <c:v>226.97850511440615</c:v>
                </c:pt>
                <c:pt idx="371">
                  <c:v>207.7273286187488</c:v>
                </c:pt>
                <c:pt idx="372">
                  <c:v>189.35559260467483</c:v>
                </c:pt>
                <c:pt idx="373">
                  <c:v>151.43611419467447</c:v>
                </c:pt>
                <c:pt idx="374">
                  <c:v>235.60000000000002</c:v>
                </c:pt>
                <c:pt idx="375">
                  <c:v>240.21768224177637</c:v>
                </c:pt>
                <c:pt idx="376">
                  <c:v>237.60707452703781</c:v>
                </c:pt>
                <c:pt idx="377">
                  <c:v>226.97850511440615</c:v>
                </c:pt>
                <c:pt idx="378">
                  <c:v>207.7273286187488</c:v>
                </c:pt>
                <c:pt idx="379">
                  <c:v>189.35559260467483</c:v>
                </c:pt>
                <c:pt idx="380">
                  <c:v>151.43611419467447</c:v>
                </c:pt>
                <c:pt idx="381">
                  <c:v>235.60000000000002</c:v>
                </c:pt>
                <c:pt idx="382">
                  <c:v>240.21768224177637</c:v>
                </c:pt>
                <c:pt idx="383">
                  <c:v>237.60707452703781</c:v>
                </c:pt>
                <c:pt idx="384">
                  <c:v>226.97850511440615</c:v>
                </c:pt>
                <c:pt idx="385">
                  <c:v>207.7273286187488</c:v>
                </c:pt>
                <c:pt idx="386">
                  <c:v>189.35559260467483</c:v>
                </c:pt>
                <c:pt idx="387">
                  <c:v>151.43611419467447</c:v>
                </c:pt>
                <c:pt idx="388">
                  <c:v>235.60000000000002</c:v>
                </c:pt>
                <c:pt idx="389">
                  <c:v>240.21768224177637</c:v>
                </c:pt>
                <c:pt idx="390">
                  <c:v>237.60707452703781</c:v>
                </c:pt>
                <c:pt idx="391">
                  <c:v>226.97850511440615</c:v>
                </c:pt>
                <c:pt idx="392">
                  <c:v>207.7273286187488</c:v>
                </c:pt>
                <c:pt idx="393">
                  <c:v>189.35559260467483</c:v>
                </c:pt>
                <c:pt idx="394">
                  <c:v>151.43611419467447</c:v>
                </c:pt>
                <c:pt idx="395">
                  <c:v>235.60000000000002</c:v>
                </c:pt>
                <c:pt idx="396">
                  <c:v>240.21768224177637</c:v>
                </c:pt>
                <c:pt idx="397">
                  <c:v>241.01603867957496</c:v>
                </c:pt>
                <c:pt idx="398">
                  <c:v>230.3874692669433</c:v>
                </c:pt>
                <c:pt idx="399">
                  <c:v>211.13629277128595</c:v>
                </c:pt>
                <c:pt idx="400">
                  <c:v>192.76455675721198</c:v>
                </c:pt>
                <c:pt idx="401">
                  <c:v>154.8450783472116</c:v>
                </c:pt>
                <c:pt idx="402">
                  <c:v>239.00896415253717</c:v>
                </c:pt>
                <c:pt idx="403">
                  <c:v>243.62664639431352</c:v>
                </c:pt>
                <c:pt idx="404">
                  <c:v>241.01603867957496</c:v>
                </c:pt>
                <c:pt idx="405">
                  <c:v>230.3874692669433</c:v>
                </c:pt>
                <c:pt idx="406">
                  <c:v>211.13629277128595</c:v>
                </c:pt>
                <c:pt idx="407">
                  <c:v>192.76455675721198</c:v>
                </c:pt>
                <c:pt idx="408">
                  <c:v>154.8450783472116</c:v>
                </c:pt>
                <c:pt idx="409">
                  <c:v>239.00896415253717</c:v>
                </c:pt>
                <c:pt idx="410">
                  <c:v>243.62664639431352</c:v>
                </c:pt>
                <c:pt idx="411">
                  <c:v>241.01603867957496</c:v>
                </c:pt>
                <c:pt idx="412">
                  <c:v>230.3874692669433</c:v>
                </c:pt>
                <c:pt idx="413">
                  <c:v>211.13629277128595</c:v>
                </c:pt>
                <c:pt idx="414">
                  <c:v>192.76455675721198</c:v>
                </c:pt>
                <c:pt idx="415">
                  <c:v>154.8450783472116</c:v>
                </c:pt>
                <c:pt idx="416">
                  <c:v>239.00896415253717</c:v>
                </c:pt>
                <c:pt idx="417">
                  <c:v>243.62664639431352</c:v>
                </c:pt>
                <c:pt idx="418">
                  <c:v>241.01603867957496</c:v>
                </c:pt>
                <c:pt idx="419">
                  <c:v>230.3874692669433</c:v>
                </c:pt>
                <c:pt idx="420">
                  <c:v>211.13629277128595</c:v>
                </c:pt>
                <c:pt idx="421">
                  <c:v>192.76455675721198</c:v>
                </c:pt>
                <c:pt idx="422">
                  <c:v>154.8450783472116</c:v>
                </c:pt>
                <c:pt idx="423">
                  <c:v>239.00896415253717</c:v>
                </c:pt>
                <c:pt idx="424">
                  <c:v>243.62664639431352</c:v>
                </c:pt>
                <c:pt idx="425">
                  <c:v>244.00460981181172</c:v>
                </c:pt>
                <c:pt idx="426">
                  <c:v>233.37604039918003</c:v>
                </c:pt>
                <c:pt idx="427">
                  <c:v>214.12486390352271</c:v>
                </c:pt>
                <c:pt idx="428">
                  <c:v>195.75312788944871</c:v>
                </c:pt>
                <c:pt idx="429">
                  <c:v>157.83364947944835</c:v>
                </c:pt>
                <c:pt idx="430">
                  <c:v>241.9975352847739</c:v>
                </c:pt>
                <c:pt idx="431">
                  <c:v>246.61521752655025</c:v>
                </c:pt>
                <c:pt idx="432">
                  <c:v>244.00460981181172</c:v>
                </c:pt>
                <c:pt idx="433">
                  <c:v>233.37604039918003</c:v>
                </c:pt>
                <c:pt idx="434">
                  <c:v>214.12486390352271</c:v>
                </c:pt>
                <c:pt idx="435">
                  <c:v>195.75312788944871</c:v>
                </c:pt>
                <c:pt idx="436">
                  <c:v>157.83364947944835</c:v>
                </c:pt>
                <c:pt idx="437">
                  <c:v>241.9975352847739</c:v>
                </c:pt>
                <c:pt idx="438">
                  <c:v>246.61521752655025</c:v>
                </c:pt>
                <c:pt idx="439">
                  <c:v>244.00460981181172</c:v>
                </c:pt>
                <c:pt idx="440">
                  <c:v>233.37604039918003</c:v>
                </c:pt>
                <c:pt idx="441">
                  <c:v>214.12486390352271</c:v>
                </c:pt>
                <c:pt idx="442">
                  <c:v>195.75312788944871</c:v>
                </c:pt>
                <c:pt idx="443">
                  <c:v>157.83364947944835</c:v>
                </c:pt>
                <c:pt idx="444">
                  <c:v>241.9975352847739</c:v>
                </c:pt>
                <c:pt idx="445">
                  <c:v>246.61521752655025</c:v>
                </c:pt>
                <c:pt idx="446">
                  <c:v>244.00460981181172</c:v>
                </c:pt>
                <c:pt idx="447">
                  <c:v>233.37604039918003</c:v>
                </c:pt>
                <c:pt idx="448">
                  <c:v>214.12486390352271</c:v>
                </c:pt>
                <c:pt idx="449">
                  <c:v>195.75312788944871</c:v>
                </c:pt>
                <c:pt idx="450">
                  <c:v>157.83364947944835</c:v>
                </c:pt>
                <c:pt idx="451">
                  <c:v>241.9975352847739</c:v>
                </c:pt>
                <c:pt idx="452">
                  <c:v>246.61521752655025</c:v>
                </c:pt>
                <c:pt idx="453">
                  <c:v>244.00460981181172</c:v>
                </c:pt>
                <c:pt idx="454">
                  <c:v>233.37604039918003</c:v>
                </c:pt>
                <c:pt idx="455">
                  <c:v>214.12486390352271</c:v>
                </c:pt>
                <c:pt idx="456">
                  <c:v>198.49772822840578</c:v>
                </c:pt>
                <c:pt idx="457">
                  <c:v>160.57824981840542</c:v>
                </c:pt>
                <c:pt idx="458">
                  <c:v>244.74213562373097</c:v>
                </c:pt>
                <c:pt idx="459">
                  <c:v>249.35981786550732</c:v>
                </c:pt>
                <c:pt idx="460">
                  <c:v>246.74921015076876</c:v>
                </c:pt>
                <c:pt idx="461">
                  <c:v>236.1206407381371</c:v>
                </c:pt>
                <c:pt idx="462">
                  <c:v>216.86946424247975</c:v>
                </c:pt>
                <c:pt idx="463">
                  <c:v>198.49772822840578</c:v>
                </c:pt>
                <c:pt idx="464">
                  <c:v>160.57824981840542</c:v>
                </c:pt>
                <c:pt idx="465">
                  <c:v>244.74213562373097</c:v>
                </c:pt>
                <c:pt idx="466">
                  <c:v>249.35981786550732</c:v>
                </c:pt>
                <c:pt idx="467">
                  <c:v>246.74921015076876</c:v>
                </c:pt>
                <c:pt idx="468">
                  <c:v>236.1206407381371</c:v>
                </c:pt>
                <c:pt idx="469">
                  <c:v>216.86946424247975</c:v>
                </c:pt>
                <c:pt idx="470">
                  <c:v>198.49772822840578</c:v>
                </c:pt>
                <c:pt idx="471">
                  <c:v>160.57824981840542</c:v>
                </c:pt>
                <c:pt idx="472">
                  <c:v>244.74213562373097</c:v>
                </c:pt>
                <c:pt idx="473">
                  <c:v>249.35981786550732</c:v>
                </c:pt>
                <c:pt idx="474">
                  <c:v>246.74921015076876</c:v>
                </c:pt>
                <c:pt idx="475">
                  <c:v>236.1206407381371</c:v>
                </c:pt>
                <c:pt idx="476">
                  <c:v>216.86946424247975</c:v>
                </c:pt>
                <c:pt idx="477">
                  <c:v>198.49772822840578</c:v>
                </c:pt>
                <c:pt idx="478">
                  <c:v>160.57824981840542</c:v>
                </c:pt>
                <c:pt idx="479">
                  <c:v>244.74213562373097</c:v>
                </c:pt>
                <c:pt idx="480">
                  <c:v>249.35981786550732</c:v>
                </c:pt>
                <c:pt idx="481">
                  <c:v>246.74921015076876</c:v>
                </c:pt>
                <c:pt idx="482">
                  <c:v>236.1206407381371</c:v>
                </c:pt>
                <c:pt idx="483">
                  <c:v>216.86946424247975</c:v>
                </c:pt>
                <c:pt idx="484">
                  <c:v>198.49772822840578</c:v>
                </c:pt>
                <c:pt idx="485">
                  <c:v>160.57824981840542</c:v>
                </c:pt>
                <c:pt idx="486">
                  <c:v>247.31850762441059</c:v>
                </c:pt>
                <c:pt idx="487">
                  <c:v>251.93618986618691</c:v>
                </c:pt>
                <c:pt idx="488">
                  <c:v>249.32558215144837</c:v>
                </c:pt>
                <c:pt idx="489">
                  <c:v>238.69701273881668</c:v>
                </c:pt>
                <c:pt idx="490">
                  <c:v>219.44583624315936</c:v>
                </c:pt>
                <c:pt idx="491">
                  <c:v>201.07410022908539</c:v>
                </c:pt>
                <c:pt idx="492">
                  <c:v>163.15462181908501</c:v>
                </c:pt>
                <c:pt idx="493">
                  <c:v>247.31850762441059</c:v>
                </c:pt>
                <c:pt idx="494">
                  <c:v>251.93618986618691</c:v>
                </c:pt>
                <c:pt idx="495">
                  <c:v>249.32558215144837</c:v>
                </c:pt>
                <c:pt idx="496">
                  <c:v>238.69701273881668</c:v>
                </c:pt>
                <c:pt idx="497">
                  <c:v>219.44583624315936</c:v>
                </c:pt>
                <c:pt idx="498">
                  <c:v>201.07410022908539</c:v>
                </c:pt>
                <c:pt idx="499">
                  <c:v>163.15462181908501</c:v>
                </c:pt>
                <c:pt idx="500">
                  <c:v>247.31850762441059</c:v>
                </c:pt>
                <c:pt idx="501">
                  <c:v>251.93618986618691</c:v>
                </c:pt>
                <c:pt idx="502">
                  <c:v>249.32558215144837</c:v>
                </c:pt>
                <c:pt idx="503">
                  <c:v>238.69701273881668</c:v>
                </c:pt>
                <c:pt idx="504">
                  <c:v>219.44583624315936</c:v>
                </c:pt>
                <c:pt idx="505">
                  <c:v>201.07410022908539</c:v>
                </c:pt>
                <c:pt idx="506">
                  <c:v>163.15462181908501</c:v>
                </c:pt>
                <c:pt idx="507">
                  <c:v>247.31850762441059</c:v>
                </c:pt>
                <c:pt idx="508">
                  <c:v>251.93618986618691</c:v>
                </c:pt>
                <c:pt idx="509">
                  <c:v>249.32558215144837</c:v>
                </c:pt>
                <c:pt idx="510">
                  <c:v>238.69701273881668</c:v>
                </c:pt>
                <c:pt idx="511">
                  <c:v>219.44583624315936</c:v>
                </c:pt>
                <c:pt idx="512">
                  <c:v>201.07410022908539</c:v>
                </c:pt>
                <c:pt idx="513">
                  <c:v>163.15462181908501</c:v>
                </c:pt>
                <c:pt idx="514">
                  <c:v>247.31850762441059</c:v>
                </c:pt>
                <c:pt idx="515">
                  <c:v>251.93618986618691</c:v>
                </c:pt>
                <c:pt idx="516">
                  <c:v>249.32558215144837</c:v>
                </c:pt>
                <c:pt idx="517">
                  <c:v>241.14679824179433</c:v>
                </c:pt>
                <c:pt idx="518">
                  <c:v>221.89562174613698</c:v>
                </c:pt>
                <c:pt idx="519">
                  <c:v>203.52388573206301</c:v>
                </c:pt>
                <c:pt idx="520">
                  <c:v>165.60440732206263</c:v>
                </c:pt>
                <c:pt idx="521">
                  <c:v>249.7682931273882</c:v>
                </c:pt>
                <c:pt idx="522">
                  <c:v>254.38597536916456</c:v>
                </c:pt>
                <c:pt idx="523">
                  <c:v>251.77536765442599</c:v>
                </c:pt>
                <c:pt idx="524">
                  <c:v>241.14679824179433</c:v>
                </c:pt>
                <c:pt idx="525">
                  <c:v>221.89562174613698</c:v>
                </c:pt>
                <c:pt idx="526">
                  <c:v>203.52388573206301</c:v>
                </c:pt>
                <c:pt idx="527">
                  <c:v>165.60440732206263</c:v>
                </c:pt>
                <c:pt idx="528">
                  <c:v>249.7682931273882</c:v>
                </c:pt>
                <c:pt idx="529">
                  <c:v>254.38597536916456</c:v>
                </c:pt>
                <c:pt idx="530">
                  <c:v>251.77536765442599</c:v>
                </c:pt>
                <c:pt idx="531">
                  <c:v>241.14679824179433</c:v>
                </c:pt>
                <c:pt idx="532">
                  <c:v>221.89562174613698</c:v>
                </c:pt>
                <c:pt idx="533">
                  <c:v>203.52388573206301</c:v>
                </c:pt>
                <c:pt idx="534">
                  <c:v>165.60440732206263</c:v>
                </c:pt>
                <c:pt idx="535">
                  <c:v>249.7682931273882</c:v>
                </c:pt>
                <c:pt idx="536">
                  <c:v>254.38597536916456</c:v>
                </c:pt>
                <c:pt idx="537">
                  <c:v>251.77536765442599</c:v>
                </c:pt>
                <c:pt idx="538">
                  <c:v>241.14679824179433</c:v>
                </c:pt>
                <c:pt idx="539">
                  <c:v>221.89562174613698</c:v>
                </c:pt>
                <c:pt idx="540">
                  <c:v>203.52388573206301</c:v>
                </c:pt>
                <c:pt idx="541">
                  <c:v>165.60440732206263</c:v>
                </c:pt>
                <c:pt idx="542">
                  <c:v>249.7682931273882</c:v>
                </c:pt>
                <c:pt idx="543">
                  <c:v>254.38597536916456</c:v>
                </c:pt>
                <c:pt idx="544">
                  <c:v>251.77536765442599</c:v>
                </c:pt>
                <c:pt idx="545">
                  <c:v>241.14679824179433</c:v>
                </c:pt>
                <c:pt idx="546">
                  <c:v>221.89562174613698</c:v>
                </c:pt>
                <c:pt idx="547">
                  <c:v>205.87317795796906</c:v>
                </c:pt>
                <c:pt idx="548">
                  <c:v>167.95369954796871</c:v>
                </c:pt>
                <c:pt idx="549">
                  <c:v>252.11758535329426</c:v>
                </c:pt>
                <c:pt idx="550">
                  <c:v>256.73526759507058</c:v>
                </c:pt>
                <c:pt idx="551">
                  <c:v>254.12465988033208</c:v>
                </c:pt>
                <c:pt idx="552">
                  <c:v>243.49609046770041</c:v>
                </c:pt>
                <c:pt idx="553">
                  <c:v>224.24491397204307</c:v>
                </c:pt>
                <c:pt idx="554">
                  <c:v>205.87317795796906</c:v>
                </c:pt>
                <c:pt idx="555">
                  <c:v>167.95369954796871</c:v>
                </c:pt>
                <c:pt idx="556">
                  <c:v>252.11758535329426</c:v>
                </c:pt>
                <c:pt idx="557">
                  <c:v>256.73526759507058</c:v>
                </c:pt>
                <c:pt idx="558">
                  <c:v>254.12465988033208</c:v>
                </c:pt>
                <c:pt idx="559">
                  <c:v>243.49609046770041</c:v>
                </c:pt>
                <c:pt idx="560">
                  <c:v>224.24491397204307</c:v>
                </c:pt>
                <c:pt idx="561">
                  <c:v>205.87317795796906</c:v>
                </c:pt>
                <c:pt idx="562">
                  <c:v>167.95369954796871</c:v>
                </c:pt>
                <c:pt idx="563">
                  <c:v>252.11758535329426</c:v>
                </c:pt>
                <c:pt idx="564">
                  <c:v>256.73526759507058</c:v>
                </c:pt>
                <c:pt idx="565">
                  <c:v>254.12465988033208</c:v>
                </c:pt>
                <c:pt idx="566">
                  <c:v>243.49609046770041</c:v>
                </c:pt>
                <c:pt idx="567">
                  <c:v>224.24491397204307</c:v>
                </c:pt>
                <c:pt idx="568">
                  <c:v>205.87317795796906</c:v>
                </c:pt>
                <c:pt idx="569">
                  <c:v>167.95369954796871</c:v>
                </c:pt>
                <c:pt idx="570">
                  <c:v>252.11758535329426</c:v>
                </c:pt>
                <c:pt idx="571">
                  <c:v>256.73526759507058</c:v>
                </c:pt>
                <c:pt idx="572">
                  <c:v>254.12465988033208</c:v>
                </c:pt>
                <c:pt idx="573">
                  <c:v>243.49609046770041</c:v>
                </c:pt>
                <c:pt idx="574">
                  <c:v>224.24491397204307</c:v>
                </c:pt>
                <c:pt idx="575">
                  <c:v>205.87317795796906</c:v>
                </c:pt>
                <c:pt idx="576">
                  <c:v>167.95369954796871</c:v>
                </c:pt>
                <c:pt idx="577">
                  <c:v>252.11758535329426</c:v>
                </c:pt>
                <c:pt idx="578">
                  <c:v>259.00182454183079</c:v>
                </c:pt>
                <c:pt idx="579">
                  <c:v>256.39121682709225</c:v>
                </c:pt>
                <c:pt idx="580">
                  <c:v>245.76264741446056</c:v>
                </c:pt>
                <c:pt idx="581">
                  <c:v>226.51147091880324</c:v>
                </c:pt>
                <c:pt idx="582">
                  <c:v>208.13973490472924</c:v>
                </c:pt>
                <c:pt idx="583">
                  <c:v>170.22025649472886</c:v>
                </c:pt>
                <c:pt idx="584">
                  <c:v>254.38414230005444</c:v>
                </c:pt>
                <c:pt idx="585">
                  <c:v>259.00182454183079</c:v>
                </c:pt>
                <c:pt idx="586">
                  <c:v>256.39121682709225</c:v>
                </c:pt>
                <c:pt idx="587">
                  <c:v>245.76264741446056</c:v>
                </c:pt>
                <c:pt idx="588">
                  <c:v>226.51147091880324</c:v>
                </c:pt>
                <c:pt idx="589">
                  <c:v>208.13973490472924</c:v>
                </c:pt>
                <c:pt idx="590">
                  <c:v>170.22025649472886</c:v>
                </c:pt>
                <c:pt idx="591">
                  <c:v>254.38414230005444</c:v>
                </c:pt>
                <c:pt idx="592">
                  <c:v>259.00182454183079</c:v>
                </c:pt>
                <c:pt idx="593">
                  <c:v>256.39121682709225</c:v>
                </c:pt>
                <c:pt idx="594">
                  <c:v>245.76264741446056</c:v>
                </c:pt>
                <c:pt idx="595">
                  <c:v>226.51147091880324</c:v>
                </c:pt>
                <c:pt idx="596">
                  <c:v>208.13973490472924</c:v>
                </c:pt>
                <c:pt idx="597">
                  <c:v>170.22025649472886</c:v>
                </c:pt>
                <c:pt idx="598">
                  <c:v>254.38414230005444</c:v>
                </c:pt>
                <c:pt idx="599">
                  <c:v>259.00182454183079</c:v>
                </c:pt>
                <c:pt idx="600">
                  <c:v>256.39121682709225</c:v>
                </c:pt>
                <c:pt idx="601">
                  <c:v>245.76264741446056</c:v>
                </c:pt>
                <c:pt idx="602">
                  <c:v>226.51147091880324</c:v>
                </c:pt>
                <c:pt idx="603">
                  <c:v>208.13973490472924</c:v>
                </c:pt>
                <c:pt idx="604">
                  <c:v>170.22025649472886</c:v>
                </c:pt>
                <c:pt idx="605">
                  <c:v>254.38414230005444</c:v>
                </c:pt>
                <c:pt idx="606">
                  <c:v>259.00182454183079</c:v>
                </c:pt>
                <c:pt idx="607">
                  <c:v>256.39121682709225</c:v>
                </c:pt>
                <c:pt idx="608">
                  <c:v>245.76264741446056</c:v>
                </c:pt>
                <c:pt idx="609">
                  <c:v>228.70809073228196</c:v>
                </c:pt>
                <c:pt idx="610">
                  <c:v>210.33635471820799</c:v>
                </c:pt>
                <c:pt idx="611">
                  <c:v>172.41687630820763</c:v>
                </c:pt>
                <c:pt idx="612">
                  <c:v>256.58076211353318</c:v>
                </c:pt>
                <c:pt idx="613">
                  <c:v>261.19844435530956</c:v>
                </c:pt>
                <c:pt idx="614">
                  <c:v>258.58783664057097</c:v>
                </c:pt>
                <c:pt idx="615">
                  <c:v>247.95926722793931</c:v>
                </c:pt>
                <c:pt idx="616">
                  <c:v>228.70809073228196</c:v>
                </c:pt>
                <c:pt idx="617">
                  <c:v>210.33635471820799</c:v>
                </c:pt>
                <c:pt idx="618">
                  <c:v>172.41687630820763</c:v>
                </c:pt>
                <c:pt idx="619">
                  <c:v>256.58076211353318</c:v>
                </c:pt>
                <c:pt idx="620">
                  <c:v>261.19844435530956</c:v>
                </c:pt>
                <c:pt idx="621">
                  <c:v>258.58783664057097</c:v>
                </c:pt>
                <c:pt idx="622">
                  <c:v>247.95926722793931</c:v>
                </c:pt>
                <c:pt idx="623">
                  <c:v>228.70809073228196</c:v>
                </c:pt>
                <c:pt idx="624">
                  <c:v>210.33635471820799</c:v>
                </c:pt>
                <c:pt idx="625">
                  <c:v>172.41687630820763</c:v>
                </c:pt>
                <c:pt idx="626">
                  <c:v>256.58076211353318</c:v>
                </c:pt>
                <c:pt idx="627">
                  <c:v>261.19844435530956</c:v>
                </c:pt>
                <c:pt idx="628">
                  <c:v>258.58783664057097</c:v>
                </c:pt>
                <c:pt idx="629">
                  <c:v>247.95926722793931</c:v>
                </c:pt>
                <c:pt idx="630">
                  <c:v>228.70809073228196</c:v>
                </c:pt>
                <c:pt idx="631">
                  <c:v>210.33635471820799</c:v>
                </c:pt>
                <c:pt idx="632">
                  <c:v>172.41687630820763</c:v>
                </c:pt>
                <c:pt idx="633">
                  <c:v>256.58076211353318</c:v>
                </c:pt>
                <c:pt idx="634">
                  <c:v>261.19844435530956</c:v>
                </c:pt>
                <c:pt idx="635">
                  <c:v>258.58783664057097</c:v>
                </c:pt>
                <c:pt idx="636">
                  <c:v>247.95926722793931</c:v>
                </c:pt>
                <c:pt idx="637">
                  <c:v>228.70809073228196</c:v>
                </c:pt>
                <c:pt idx="638">
                  <c:v>210.33635471820799</c:v>
                </c:pt>
                <c:pt idx="639">
                  <c:v>174.55318045419193</c:v>
                </c:pt>
                <c:pt idx="640">
                  <c:v>258.71706625951748</c:v>
                </c:pt>
                <c:pt idx="641">
                  <c:v>263.3347485012938</c:v>
                </c:pt>
                <c:pt idx="642">
                  <c:v>260.72414078655527</c:v>
                </c:pt>
                <c:pt idx="643">
                  <c:v>250.0955713739236</c:v>
                </c:pt>
                <c:pt idx="644">
                  <c:v>230.84439487826626</c:v>
                </c:pt>
                <c:pt idx="645">
                  <c:v>212.47265886419228</c:v>
                </c:pt>
                <c:pt idx="646">
                  <c:v>174.55318045419193</c:v>
                </c:pt>
                <c:pt idx="647">
                  <c:v>258.71706625951748</c:v>
                </c:pt>
                <c:pt idx="648">
                  <c:v>263.3347485012938</c:v>
                </c:pt>
                <c:pt idx="649">
                  <c:v>260.72414078655527</c:v>
                </c:pt>
                <c:pt idx="650">
                  <c:v>250.0955713739236</c:v>
                </c:pt>
                <c:pt idx="651">
                  <c:v>230.84439487826626</c:v>
                </c:pt>
                <c:pt idx="652">
                  <c:v>212.47265886419228</c:v>
                </c:pt>
                <c:pt idx="653">
                  <c:v>174.55318045419193</c:v>
                </c:pt>
                <c:pt idx="654">
                  <c:v>258.71706625951748</c:v>
                </c:pt>
                <c:pt idx="655">
                  <c:v>263.3347485012938</c:v>
                </c:pt>
                <c:pt idx="656">
                  <c:v>260.72414078655527</c:v>
                </c:pt>
                <c:pt idx="657">
                  <c:v>250.0955713739236</c:v>
                </c:pt>
                <c:pt idx="658">
                  <c:v>230.84439487826626</c:v>
                </c:pt>
                <c:pt idx="659">
                  <c:v>212.47265886419228</c:v>
                </c:pt>
                <c:pt idx="660">
                  <c:v>174.55318045419193</c:v>
                </c:pt>
                <c:pt idx="661">
                  <c:v>258.71706625951748</c:v>
                </c:pt>
                <c:pt idx="662">
                  <c:v>263.3347485012938</c:v>
                </c:pt>
                <c:pt idx="663">
                  <c:v>260.72414078655527</c:v>
                </c:pt>
                <c:pt idx="664">
                  <c:v>250.0955713739236</c:v>
                </c:pt>
                <c:pt idx="665">
                  <c:v>230.84439487826626</c:v>
                </c:pt>
                <c:pt idx="666">
                  <c:v>212.47265886419228</c:v>
                </c:pt>
                <c:pt idx="667">
                  <c:v>174.55318045419193</c:v>
                </c:pt>
                <c:pt idx="668">
                  <c:v>258.71706625951748</c:v>
                </c:pt>
                <c:pt idx="669">
                  <c:v>263.3347485012938</c:v>
                </c:pt>
                <c:pt idx="670">
                  <c:v>262.80760129972401</c:v>
                </c:pt>
                <c:pt idx="671">
                  <c:v>252.17903188709232</c:v>
                </c:pt>
                <c:pt idx="672">
                  <c:v>232.927855391435</c:v>
                </c:pt>
                <c:pt idx="673">
                  <c:v>214.55611937736103</c:v>
                </c:pt>
                <c:pt idx="674">
                  <c:v>176.63664096736065</c:v>
                </c:pt>
                <c:pt idx="675">
                  <c:v>260.80052677268623</c:v>
                </c:pt>
                <c:pt idx="676">
                  <c:v>265.41820901446255</c:v>
                </c:pt>
                <c:pt idx="677">
                  <c:v>262.80760129972401</c:v>
                </c:pt>
                <c:pt idx="678">
                  <c:v>252.17903188709232</c:v>
                </c:pt>
                <c:pt idx="679">
                  <c:v>232.927855391435</c:v>
                </c:pt>
                <c:pt idx="680">
                  <c:v>214.55611937736103</c:v>
                </c:pt>
                <c:pt idx="681">
                  <c:v>176.63664096736065</c:v>
                </c:pt>
                <c:pt idx="682">
                  <c:v>260.80052677268623</c:v>
                </c:pt>
                <c:pt idx="683">
                  <c:v>265.41820901446255</c:v>
                </c:pt>
                <c:pt idx="684">
                  <c:v>262.80760129972401</c:v>
                </c:pt>
                <c:pt idx="685">
                  <c:v>252.17903188709232</c:v>
                </c:pt>
                <c:pt idx="686">
                  <c:v>232.927855391435</c:v>
                </c:pt>
                <c:pt idx="687">
                  <c:v>214.55611937736103</c:v>
                </c:pt>
                <c:pt idx="688">
                  <c:v>176.63664096736065</c:v>
                </c:pt>
                <c:pt idx="689">
                  <c:v>260.80052677268623</c:v>
                </c:pt>
                <c:pt idx="690">
                  <c:v>265.41820901446255</c:v>
                </c:pt>
                <c:pt idx="691">
                  <c:v>262.80760129972401</c:v>
                </c:pt>
                <c:pt idx="692">
                  <c:v>252.17903188709232</c:v>
                </c:pt>
                <c:pt idx="693">
                  <c:v>232.927855391435</c:v>
                </c:pt>
                <c:pt idx="694">
                  <c:v>214.55611937736103</c:v>
                </c:pt>
                <c:pt idx="695">
                  <c:v>176.63664096736065</c:v>
                </c:pt>
                <c:pt idx="696">
                  <c:v>260.80052677268623</c:v>
                </c:pt>
                <c:pt idx="697">
                  <c:v>265.41820901446255</c:v>
                </c:pt>
                <c:pt idx="698">
                  <c:v>262.80760129972401</c:v>
                </c:pt>
                <c:pt idx="699">
                  <c:v>252.17903188709232</c:v>
                </c:pt>
                <c:pt idx="700">
                  <c:v>234.96442657345509</c:v>
                </c:pt>
                <c:pt idx="701">
                  <c:v>216.59269055938108</c:v>
                </c:pt>
                <c:pt idx="702">
                  <c:v>178.67321214938073</c:v>
                </c:pt>
                <c:pt idx="703">
                  <c:v>262.83709795470628</c:v>
                </c:pt>
                <c:pt idx="704">
                  <c:v>267.4547801964826</c:v>
                </c:pt>
                <c:pt idx="705">
                  <c:v>264.84417248174407</c:v>
                </c:pt>
                <c:pt idx="706">
                  <c:v>254.2156030691124</c:v>
                </c:pt>
                <c:pt idx="707">
                  <c:v>234.96442657345509</c:v>
                </c:pt>
                <c:pt idx="708">
                  <c:v>216.59269055938108</c:v>
                </c:pt>
                <c:pt idx="709">
                  <c:v>178.67321214938073</c:v>
                </c:pt>
                <c:pt idx="710">
                  <c:v>262.83709795470628</c:v>
                </c:pt>
                <c:pt idx="711">
                  <c:v>267.4547801964826</c:v>
                </c:pt>
                <c:pt idx="712">
                  <c:v>264.84417248174407</c:v>
                </c:pt>
                <c:pt idx="713">
                  <c:v>254.2156030691124</c:v>
                </c:pt>
                <c:pt idx="714">
                  <c:v>234.96442657345509</c:v>
                </c:pt>
                <c:pt idx="715">
                  <c:v>216.59269055938108</c:v>
                </c:pt>
                <c:pt idx="716">
                  <c:v>178.67321214938073</c:v>
                </c:pt>
                <c:pt idx="717">
                  <c:v>262.83709795470628</c:v>
                </c:pt>
                <c:pt idx="718">
                  <c:v>267.4547801964826</c:v>
                </c:pt>
                <c:pt idx="719">
                  <c:v>264.84417248174407</c:v>
                </c:pt>
                <c:pt idx="720">
                  <c:v>254.2156030691124</c:v>
                </c:pt>
                <c:pt idx="721">
                  <c:v>234.96442657345509</c:v>
                </c:pt>
                <c:pt idx="722">
                  <c:v>216.59269055938108</c:v>
                </c:pt>
                <c:pt idx="723">
                  <c:v>178.67321214938073</c:v>
                </c:pt>
                <c:pt idx="724">
                  <c:v>262.83709795470628</c:v>
                </c:pt>
                <c:pt idx="725">
                  <c:v>267.4547801964826</c:v>
                </c:pt>
                <c:pt idx="726">
                  <c:v>264.84417248174407</c:v>
                </c:pt>
                <c:pt idx="727">
                  <c:v>254.2156030691124</c:v>
                </c:pt>
                <c:pt idx="728">
                  <c:v>234.96442657345509</c:v>
                </c:pt>
                <c:pt idx="729">
                  <c:v>216.59269055938108</c:v>
                </c:pt>
                <c:pt idx="730">
                  <c:v>178.67321214938073</c:v>
                </c:pt>
              </c:numCache>
            </c:numRef>
          </c:val>
          <c:smooth val="0"/>
          <c:extLst>
            <c:ext xmlns:c16="http://schemas.microsoft.com/office/drawing/2014/chart" uri="{C3380CC4-5D6E-409C-BE32-E72D297353CC}">
              <c16:uniqueId val="{00000000-E575-4C9F-B5F4-75CEFD0271E2}"/>
            </c:ext>
          </c:extLst>
        </c:ser>
        <c:dLbls>
          <c:showLegendKey val="0"/>
          <c:showVal val="0"/>
          <c:showCatName val="0"/>
          <c:showSerName val="0"/>
          <c:showPercent val="0"/>
          <c:showBubbleSize val="0"/>
        </c:dLbls>
        <c:smooth val="0"/>
        <c:axId val="568505680"/>
        <c:axId val="568510256"/>
      </c:lineChart>
      <c:catAx>
        <c:axId val="5685056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10256"/>
        <c:crosses val="autoZero"/>
        <c:auto val="1"/>
        <c:lblAlgn val="ctr"/>
        <c:lblOffset val="100"/>
        <c:noMultiLvlLbl val="0"/>
      </c:catAx>
      <c:valAx>
        <c:axId val="568510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0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Assumptions Past'!$F$1</c:f>
              <c:strCache>
                <c:ptCount val="1"/>
                <c:pt idx="0">
                  <c:v>Inventory Level (End of Day)</c:v>
                </c:pt>
              </c:strCache>
            </c:strRef>
          </c:tx>
          <c:spPr>
            <a:ln w="28575" cap="rnd">
              <a:solidFill>
                <a:schemeClr val="accent1"/>
              </a:solidFill>
              <a:round/>
            </a:ln>
            <a:effectLst/>
          </c:spPr>
          <c:marker>
            <c:symbol val="none"/>
          </c:marker>
          <c:val>
            <c:numRef>
              <c:f>'Luxjacky Assumptions Past'!$F$2:$F$1829</c:f>
              <c:numCache>
                <c:formatCode>General</c:formatCode>
                <c:ptCount val="1828"/>
                <c:pt idx="0">
                  <c:v>4947</c:v>
                </c:pt>
                <c:pt idx="1">
                  <c:v>4868</c:v>
                </c:pt>
                <c:pt idx="2">
                  <c:v>4832</c:v>
                </c:pt>
                <c:pt idx="3">
                  <c:v>4718</c:v>
                </c:pt>
                <c:pt idx="4">
                  <c:v>4599</c:v>
                </c:pt>
                <c:pt idx="5">
                  <c:v>4487</c:v>
                </c:pt>
                <c:pt idx="6">
                  <c:v>4387</c:v>
                </c:pt>
                <c:pt idx="7">
                  <c:v>4304</c:v>
                </c:pt>
                <c:pt idx="8">
                  <c:v>4241</c:v>
                </c:pt>
                <c:pt idx="9">
                  <c:v>4207</c:v>
                </c:pt>
                <c:pt idx="10">
                  <c:v>4094</c:v>
                </c:pt>
                <c:pt idx="11">
                  <c:v>3982</c:v>
                </c:pt>
                <c:pt idx="12">
                  <c:v>3873</c:v>
                </c:pt>
                <c:pt idx="13">
                  <c:v>3761</c:v>
                </c:pt>
                <c:pt idx="14">
                  <c:v>3680</c:v>
                </c:pt>
                <c:pt idx="15">
                  <c:v>3603</c:v>
                </c:pt>
                <c:pt idx="16">
                  <c:v>3581</c:v>
                </c:pt>
                <c:pt idx="17">
                  <c:v>3465</c:v>
                </c:pt>
                <c:pt idx="18">
                  <c:v>3340</c:v>
                </c:pt>
                <c:pt idx="19">
                  <c:v>3230</c:v>
                </c:pt>
                <c:pt idx="20">
                  <c:v>3136</c:v>
                </c:pt>
                <c:pt idx="21">
                  <c:v>3039</c:v>
                </c:pt>
                <c:pt idx="22">
                  <c:v>2965</c:v>
                </c:pt>
                <c:pt idx="23">
                  <c:v>2930</c:v>
                </c:pt>
                <c:pt idx="24">
                  <c:v>2827</c:v>
                </c:pt>
                <c:pt idx="25">
                  <c:v>2710</c:v>
                </c:pt>
                <c:pt idx="26">
                  <c:v>2611</c:v>
                </c:pt>
                <c:pt idx="27">
                  <c:v>2500</c:v>
                </c:pt>
                <c:pt idx="28">
                  <c:v>2412</c:v>
                </c:pt>
                <c:pt idx="29">
                  <c:v>2331</c:v>
                </c:pt>
                <c:pt idx="30">
                  <c:v>2302</c:v>
                </c:pt>
                <c:pt idx="31">
                  <c:v>2175</c:v>
                </c:pt>
                <c:pt idx="32">
                  <c:v>2046</c:v>
                </c:pt>
                <c:pt idx="33">
                  <c:v>9292</c:v>
                </c:pt>
                <c:pt idx="34">
                  <c:v>9174</c:v>
                </c:pt>
                <c:pt idx="35">
                  <c:v>9090</c:v>
                </c:pt>
                <c:pt idx="36">
                  <c:v>9012</c:v>
                </c:pt>
                <c:pt idx="37">
                  <c:v>8984</c:v>
                </c:pt>
                <c:pt idx="38">
                  <c:v>8873</c:v>
                </c:pt>
                <c:pt idx="39">
                  <c:v>8735</c:v>
                </c:pt>
                <c:pt idx="40">
                  <c:v>8606</c:v>
                </c:pt>
                <c:pt idx="41">
                  <c:v>8497</c:v>
                </c:pt>
                <c:pt idx="42">
                  <c:v>8415</c:v>
                </c:pt>
                <c:pt idx="43">
                  <c:v>8351</c:v>
                </c:pt>
                <c:pt idx="44">
                  <c:v>8336</c:v>
                </c:pt>
                <c:pt idx="45">
                  <c:v>8219</c:v>
                </c:pt>
                <c:pt idx="46">
                  <c:v>8095</c:v>
                </c:pt>
                <c:pt idx="47">
                  <c:v>7971</c:v>
                </c:pt>
                <c:pt idx="48">
                  <c:v>7852</c:v>
                </c:pt>
                <c:pt idx="49">
                  <c:v>7761</c:v>
                </c:pt>
                <c:pt idx="50">
                  <c:v>7676</c:v>
                </c:pt>
                <c:pt idx="51">
                  <c:v>7641</c:v>
                </c:pt>
                <c:pt idx="52">
                  <c:v>7536</c:v>
                </c:pt>
                <c:pt idx="53">
                  <c:v>7408</c:v>
                </c:pt>
                <c:pt idx="54">
                  <c:v>7299</c:v>
                </c:pt>
                <c:pt idx="55">
                  <c:v>7179</c:v>
                </c:pt>
                <c:pt idx="56">
                  <c:v>7083</c:v>
                </c:pt>
                <c:pt idx="57">
                  <c:v>7010</c:v>
                </c:pt>
                <c:pt idx="58">
                  <c:v>6964</c:v>
                </c:pt>
                <c:pt idx="59">
                  <c:v>6854</c:v>
                </c:pt>
                <c:pt idx="60">
                  <c:v>6718</c:v>
                </c:pt>
                <c:pt idx="61">
                  <c:v>6578</c:v>
                </c:pt>
                <c:pt idx="62">
                  <c:v>6457</c:v>
                </c:pt>
                <c:pt idx="63">
                  <c:v>6362</c:v>
                </c:pt>
                <c:pt idx="64">
                  <c:v>6279</c:v>
                </c:pt>
                <c:pt idx="65">
                  <c:v>6226</c:v>
                </c:pt>
                <c:pt idx="66">
                  <c:v>6109</c:v>
                </c:pt>
                <c:pt idx="67">
                  <c:v>5979</c:v>
                </c:pt>
                <c:pt idx="68">
                  <c:v>5869</c:v>
                </c:pt>
                <c:pt idx="69">
                  <c:v>5752</c:v>
                </c:pt>
                <c:pt idx="70">
                  <c:v>5665</c:v>
                </c:pt>
                <c:pt idx="71">
                  <c:v>5602</c:v>
                </c:pt>
                <c:pt idx="72">
                  <c:v>5555</c:v>
                </c:pt>
                <c:pt idx="73">
                  <c:v>5434</c:v>
                </c:pt>
                <c:pt idx="74">
                  <c:v>5310</c:v>
                </c:pt>
                <c:pt idx="75">
                  <c:v>5178</c:v>
                </c:pt>
                <c:pt idx="76">
                  <c:v>5069</c:v>
                </c:pt>
                <c:pt idx="77">
                  <c:v>4975</c:v>
                </c:pt>
                <c:pt idx="78">
                  <c:v>4899</c:v>
                </c:pt>
                <c:pt idx="79">
                  <c:v>4866</c:v>
                </c:pt>
                <c:pt idx="80">
                  <c:v>4748</c:v>
                </c:pt>
                <c:pt idx="81">
                  <c:v>4620</c:v>
                </c:pt>
                <c:pt idx="82">
                  <c:v>4510</c:v>
                </c:pt>
                <c:pt idx="83">
                  <c:v>4392</c:v>
                </c:pt>
                <c:pt idx="84">
                  <c:v>4289</c:v>
                </c:pt>
                <c:pt idx="85">
                  <c:v>4214</c:v>
                </c:pt>
                <c:pt idx="86">
                  <c:v>4180</c:v>
                </c:pt>
                <c:pt idx="87">
                  <c:v>4061</c:v>
                </c:pt>
                <c:pt idx="88">
                  <c:v>3939</c:v>
                </c:pt>
                <c:pt idx="89">
                  <c:v>3815</c:v>
                </c:pt>
                <c:pt idx="90">
                  <c:v>3708</c:v>
                </c:pt>
                <c:pt idx="91">
                  <c:v>3616</c:v>
                </c:pt>
                <c:pt idx="92">
                  <c:v>3539</c:v>
                </c:pt>
                <c:pt idx="93">
                  <c:v>3504</c:v>
                </c:pt>
                <c:pt idx="94">
                  <c:v>3371</c:v>
                </c:pt>
                <c:pt idx="95">
                  <c:v>3248</c:v>
                </c:pt>
                <c:pt idx="96">
                  <c:v>3133</c:v>
                </c:pt>
                <c:pt idx="97">
                  <c:v>3006</c:v>
                </c:pt>
                <c:pt idx="98">
                  <c:v>2906</c:v>
                </c:pt>
                <c:pt idx="99">
                  <c:v>2832</c:v>
                </c:pt>
                <c:pt idx="100">
                  <c:v>2790</c:v>
                </c:pt>
                <c:pt idx="101">
                  <c:v>2653</c:v>
                </c:pt>
                <c:pt idx="102">
                  <c:v>2540</c:v>
                </c:pt>
                <c:pt idx="103">
                  <c:v>2418</c:v>
                </c:pt>
                <c:pt idx="104">
                  <c:v>2302</c:v>
                </c:pt>
                <c:pt idx="105">
                  <c:v>2211</c:v>
                </c:pt>
                <c:pt idx="106">
                  <c:v>2127</c:v>
                </c:pt>
                <c:pt idx="107">
                  <c:v>2080</c:v>
                </c:pt>
                <c:pt idx="108">
                  <c:v>8408</c:v>
                </c:pt>
                <c:pt idx="109">
                  <c:v>8287</c:v>
                </c:pt>
                <c:pt idx="110">
                  <c:v>8167</c:v>
                </c:pt>
                <c:pt idx="111">
                  <c:v>8048</c:v>
                </c:pt>
                <c:pt idx="112">
                  <c:v>7943</c:v>
                </c:pt>
                <c:pt idx="113">
                  <c:v>7875</c:v>
                </c:pt>
                <c:pt idx="114">
                  <c:v>7835</c:v>
                </c:pt>
                <c:pt idx="115">
                  <c:v>7699</c:v>
                </c:pt>
                <c:pt idx="116">
                  <c:v>7563</c:v>
                </c:pt>
                <c:pt idx="117">
                  <c:v>7432</c:v>
                </c:pt>
                <c:pt idx="118">
                  <c:v>7309</c:v>
                </c:pt>
                <c:pt idx="119">
                  <c:v>7210</c:v>
                </c:pt>
                <c:pt idx="120">
                  <c:v>7140</c:v>
                </c:pt>
                <c:pt idx="121">
                  <c:v>7095</c:v>
                </c:pt>
                <c:pt idx="122">
                  <c:v>6963</c:v>
                </c:pt>
                <c:pt idx="123">
                  <c:v>6833</c:v>
                </c:pt>
                <c:pt idx="124">
                  <c:v>6711</c:v>
                </c:pt>
                <c:pt idx="125">
                  <c:v>6597</c:v>
                </c:pt>
                <c:pt idx="126">
                  <c:v>6497</c:v>
                </c:pt>
                <c:pt idx="127">
                  <c:v>6414</c:v>
                </c:pt>
                <c:pt idx="128">
                  <c:v>6355</c:v>
                </c:pt>
                <c:pt idx="129">
                  <c:v>6228</c:v>
                </c:pt>
                <c:pt idx="130">
                  <c:v>6096</c:v>
                </c:pt>
                <c:pt idx="131">
                  <c:v>5985</c:v>
                </c:pt>
                <c:pt idx="132">
                  <c:v>5869</c:v>
                </c:pt>
                <c:pt idx="133">
                  <c:v>5772</c:v>
                </c:pt>
                <c:pt idx="134">
                  <c:v>5688</c:v>
                </c:pt>
                <c:pt idx="135">
                  <c:v>5657</c:v>
                </c:pt>
                <c:pt idx="136">
                  <c:v>5538</c:v>
                </c:pt>
                <c:pt idx="137">
                  <c:v>5416</c:v>
                </c:pt>
                <c:pt idx="138">
                  <c:v>5284</c:v>
                </c:pt>
                <c:pt idx="139">
                  <c:v>5159</c:v>
                </c:pt>
                <c:pt idx="140">
                  <c:v>5066</c:v>
                </c:pt>
                <c:pt idx="141">
                  <c:v>4991</c:v>
                </c:pt>
                <c:pt idx="142">
                  <c:v>4967</c:v>
                </c:pt>
                <c:pt idx="143">
                  <c:v>4838</c:v>
                </c:pt>
                <c:pt idx="144">
                  <c:v>4701</c:v>
                </c:pt>
                <c:pt idx="145">
                  <c:v>4559</c:v>
                </c:pt>
                <c:pt idx="146">
                  <c:v>4443</c:v>
                </c:pt>
                <c:pt idx="147">
                  <c:v>4341</c:v>
                </c:pt>
                <c:pt idx="148">
                  <c:v>4257</c:v>
                </c:pt>
                <c:pt idx="149">
                  <c:v>4207</c:v>
                </c:pt>
                <c:pt idx="150">
                  <c:v>4096</c:v>
                </c:pt>
                <c:pt idx="151">
                  <c:v>3965</c:v>
                </c:pt>
                <c:pt idx="152">
                  <c:v>3845</c:v>
                </c:pt>
                <c:pt idx="153">
                  <c:v>3715</c:v>
                </c:pt>
                <c:pt idx="154">
                  <c:v>3614</c:v>
                </c:pt>
                <c:pt idx="155">
                  <c:v>3522</c:v>
                </c:pt>
                <c:pt idx="156">
                  <c:v>3480</c:v>
                </c:pt>
                <c:pt idx="157">
                  <c:v>3364</c:v>
                </c:pt>
                <c:pt idx="158">
                  <c:v>3239</c:v>
                </c:pt>
                <c:pt idx="159">
                  <c:v>3110</c:v>
                </c:pt>
                <c:pt idx="160">
                  <c:v>2980</c:v>
                </c:pt>
                <c:pt idx="161">
                  <c:v>2881</c:v>
                </c:pt>
                <c:pt idx="162">
                  <c:v>2794</c:v>
                </c:pt>
                <c:pt idx="163">
                  <c:v>2749</c:v>
                </c:pt>
                <c:pt idx="164">
                  <c:v>2627</c:v>
                </c:pt>
                <c:pt idx="165">
                  <c:v>2480</c:v>
                </c:pt>
                <c:pt idx="166">
                  <c:v>2344</c:v>
                </c:pt>
                <c:pt idx="167">
                  <c:v>2222</c:v>
                </c:pt>
                <c:pt idx="168">
                  <c:v>2130</c:v>
                </c:pt>
                <c:pt idx="169">
                  <c:v>2046</c:v>
                </c:pt>
                <c:pt idx="170">
                  <c:v>2010</c:v>
                </c:pt>
                <c:pt idx="171">
                  <c:v>9310</c:v>
                </c:pt>
                <c:pt idx="172">
                  <c:v>9179</c:v>
                </c:pt>
                <c:pt idx="173">
                  <c:v>9049</c:v>
                </c:pt>
                <c:pt idx="174">
                  <c:v>8933</c:v>
                </c:pt>
                <c:pt idx="175">
                  <c:v>8826</c:v>
                </c:pt>
                <c:pt idx="176">
                  <c:v>8747</c:v>
                </c:pt>
                <c:pt idx="177">
                  <c:v>8697</c:v>
                </c:pt>
                <c:pt idx="178">
                  <c:v>8569</c:v>
                </c:pt>
                <c:pt idx="179">
                  <c:v>8438</c:v>
                </c:pt>
                <c:pt idx="180">
                  <c:v>8311</c:v>
                </c:pt>
                <c:pt idx="181">
                  <c:v>8172</c:v>
                </c:pt>
                <c:pt idx="182">
                  <c:v>8074</c:v>
                </c:pt>
                <c:pt idx="183">
                  <c:v>7982</c:v>
                </c:pt>
                <c:pt idx="184">
                  <c:v>7937</c:v>
                </c:pt>
                <c:pt idx="185">
                  <c:v>7816</c:v>
                </c:pt>
                <c:pt idx="186">
                  <c:v>7685</c:v>
                </c:pt>
                <c:pt idx="187">
                  <c:v>7544</c:v>
                </c:pt>
                <c:pt idx="188">
                  <c:v>7420</c:v>
                </c:pt>
                <c:pt idx="189">
                  <c:v>7325</c:v>
                </c:pt>
                <c:pt idx="190">
                  <c:v>7234</c:v>
                </c:pt>
                <c:pt idx="191">
                  <c:v>7186</c:v>
                </c:pt>
                <c:pt idx="192">
                  <c:v>7047</c:v>
                </c:pt>
                <c:pt idx="193">
                  <c:v>6901</c:v>
                </c:pt>
                <c:pt idx="194">
                  <c:v>6780</c:v>
                </c:pt>
                <c:pt idx="195">
                  <c:v>6650</c:v>
                </c:pt>
                <c:pt idx="196">
                  <c:v>6538</c:v>
                </c:pt>
                <c:pt idx="197">
                  <c:v>6472</c:v>
                </c:pt>
                <c:pt idx="198">
                  <c:v>6418</c:v>
                </c:pt>
                <c:pt idx="199">
                  <c:v>6291</c:v>
                </c:pt>
                <c:pt idx="200">
                  <c:v>6154</c:v>
                </c:pt>
                <c:pt idx="201">
                  <c:v>6022</c:v>
                </c:pt>
                <c:pt idx="202">
                  <c:v>5900</c:v>
                </c:pt>
                <c:pt idx="203">
                  <c:v>5810</c:v>
                </c:pt>
                <c:pt idx="204">
                  <c:v>5728</c:v>
                </c:pt>
                <c:pt idx="205">
                  <c:v>5690</c:v>
                </c:pt>
                <c:pt idx="206">
                  <c:v>5563</c:v>
                </c:pt>
                <c:pt idx="207">
                  <c:v>5413</c:v>
                </c:pt>
                <c:pt idx="208">
                  <c:v>5284</c:v>
                </c:pt>
                <c:pt idx="209">
                  <c:v>5166</c:v>
                </c:pt>
                <c:pt idx="210">
                  <c:v>5066</c:v>
                </c:pt>
                <c:pt idx="211">
                  <c:v>4982</c:v>
                </c:pt>
                <c:pt idx="212">
                  <c:v>4936</c:v>
                </c:pt>
                <c:pt idx="213">
                  <c:v>4794</c:v>
                </c:pt>
                <c:pt idx="214">
                  <c:v>4648</c:v>
                </c:pt>
                <c:pt idx="215">
                  <c:v>4518</c:v>
                </c:pt>
                <c:pt idx="216">
                  <c:v>4392</c:v>
                </c:pt>
                <c:pt idx="217">
                  <c:v>4292</c:v>
                </c:pt>
                <c:pt idx="218">
                  <c:v>4213</c:v>
                </c:pt>
                <c:pt idx="219">
                  <c:v>4156</c:v>
                </c:pt>
                <c:pt idx="220">
                  <c:v>4016</c:v>
                </c:pt>
                <c:pt idx="221">
                  <c:v>3876</c:v>
                </c:pt>
                <c:pt idx="222">
                  <c:v>3748</c:v>
                </c:pt>
                <c:pt idx="223">
                  <c:v>3632</c:v>
                </c:pt>
                <c:pt idx="224">
                  <c:v>3524</c:v>
                </c:pt>
                <c:pt idx="225">
                  <c:v>3438</c:v>
                </c:pt>
                <c:pt idx="226">
                  <c:v>3394</c:v>
                </c:pt>
                <c:pt idx="227">
                  <c:v>3263</c:v>
                </c:pt>
                <c:pt idx="228">
                  <c:v>3128</c:v>
                </c:pt>
                <c:pt idx="229">
                  <c:v>2994</c:v>
                </c:pt>
                <c:pt idx="230">
                  <c:v>2869</c:v>
                </c:pt>
                <c:pt idx="231">
                  <c:v>2761</c:v>
                </c:pt>
                <c:pt idx="232">
                  <c:v>2670</c:v>
                </c:pt>
                <c:pt idx="233">
                  <c:v>2624</c:v>
                </c:pt>
                <c:pt idx="234">
                  <c:v>2505</c:v>
                </c:pt>
                <c:pt idx="235">
                  <c:v>2371</c:v>
                </c:pt>
                <c:pt idx="236">
                  <c:v>2229</c:v>
                </c:pt>
                <c:pt idx="237">
                  <c:v>2081</c:v>
                </c:pt>
                <c:pt idx="238">
                  <c:v>8501</c:v>
                </c:pt>
                <c:pt idx="239">
                  <c:v>8416</c:v>
                </c:pt>
                <c:pt idx="240">
                  <c:v>8367</c:v>
                </c:pt>
                <c:pt idx="241">
                  <c:v>8226</c:v>
                </c:pt>
                <c:pt idx="242">
                  <c:v>8077</c:v>
                </c:pt>
                <c:pt idx="243">
                  <c:v>7933</c:v>
                </c:pt>
                <c:pt idx="244">
                  <c:v>7797</c:v>
                </c:pt>
                <c:pt idx="245">
                  <c:v>7684</c:v>
                </c:pt>
                <c:pt idx="246">
                  <c:v>7595</c:v>
                </c:pt>
                <c:pt idx="247">
                  <c:v>7545</c:v>
                </c:pt>
                <c:pt idx="248">
                  <c:v>7413</c:v>
                </c:pt>
                <c:pt idx="249">
                  <c:v>7269</c:v>
                </c:pt>
                <c:pt idx="250">
                  <c:v>7136</c:v>
                </c:pt>
                <c:pt idx="251">
                  <c:v>7008</c:v>
                </c:pt>
                <c:pt idx="252">
                  <c:v>6895</c:v>
                </c:pt>
                <c:pt idx="253">
                  <c:v>6809</c:v>
                </c:pt>
                <c:pt idx="254">
                  <c:v>6750</c:v>
                </c:pt>
                <c:pt idx="255">
                  <c:v>6614</c:v>
                </c:pt>
                <c:pt idx="256">
                  <c:v>6476</c:v>
                </c:pt>
                <c:pt idx="257">
                  <c:v>6329</c:v>
                </c:pt>
                <c:pt idx="258">
                  <c:v>6191</c:v>
                </c:pt>
                <c:pt idx="259">
                  <c:v>6088</c:v>
                </c:pt>
                <c:pt idx="260">
                  <c:v>6005</c:v>
                </c:pt>
                <c:pt idx="261">
                  <c:v>5961</c:v>
                </c:pt>
                <c:pt idx="262">
                  <c:v>5826</c:v>
                </c:pt>
                <c:pt idx="263">
                  <c:v>5689</c:v>
                </c:pt>
                <c:pt idx="264">
                  <c:v>5553</c:v>
                </c:pt>
                <c:pt idx="265">
                  <c:v>5419</c:v>
                </c:pt>
                <c:pt idx="266">
                  <c:v>5309</c:v>
                </c:pt>
                <c:pt idx="267">
                  <c:v>5215</c:v>
                </c:pt>
                <c:pt idx="268">
                  <c:v>5167</c:v>
                </c:pt>
                <c:pt idx="269">
                  <c:v>5032</c:v>
                </c:pt>
                <c:pt idx="270">
                  <c:v>4885</c:v>
                </c:pt>
                <c:pt idx="271">
                  <c:v>4739</c:v>
                </c:pt>
                <c:pt idx="272">
                  <c:v>4626</c:v>
                </c:pt>
                <c:pt idx="273">
                  <c:v>4511</c:v>
                </c:pt>
                <c:pt idx="274">
                  <c:v>4411</c:v>
                </c:pt>
                <c:pt idx="275">
                  <c:v>4357</c:v>
                </c:pt>
                <c:pt idx="276">
                  <c:v>4227</c:v>
                </c:pt>
                <c:pt idx="277">
                  <c:v>4078</c:v>
                </c:pt>
                <c:pt idx="278">
                  <c:v>3928</c:v>
                </c:pt>
                <c:pt idx="279">
                  <c:v>3795</c:v>
                </c:pt>
                <c:pt idx="280">
                  <c:v>3684</c:v>
                </c:pt>
                <c:pt idx="281">
                  <c:v>3591</c:v>
                </c:pt>
                <c:pt idx="282">
                  <c:v>3548</c:v>
                </c:pt>
                <c:pt idx="283">
                  <c:v>3406</c:v>
                </c:pt>
                <c:pt idx="284">
                  <c:v>3265</c:v>
                </c:pt>
                <c:pt idx="285">
                  <c:v>3128</c:v>
                </c:pt>
                <c:pt idx="286">
                  <c:v>2997</c:v>
                </c:pt>
                <c:pt idx="287">
                  <c:v>2878</c:v>
                </c:pt>
                <c:pt idx="288">
                  <c:v>2796</c:v>
                </c:pt>
                <c:pt idx="289">
                  <c:v>2743</c:v>
                </c:pt>
                <c:pt idx="290">
                  <c:v>2618</c:v>
                </c:pt>
                <c:pt idx="291">
                  <c:v>2479</c:v>
                </c:pt>
                <c:pt idx="292">
                  <c:v>2342</c:v>
                </c:pt>
                <c:pt idx="293">
                  <c:v>2207</c:v>
                </c:pt>
                <c:pt idx="294">
                  <c:v>2074</c:v>
                </c:pt>
                <c:pt idx="295">
                  <c:v>7793</c:v>
                </c:pt>
                <c:pt idx="296">
                  <c:v>7719</c:v>
                </c:pt>
                <c:pt idx="297">
                  <c:v>7571</c:v>
                </c:pt>
                <c:pt idx="298">
                  <c:v>7442</c:v>
                </c:pt>
                <c:pt idx="299">
                  <c:v>7296</c:v>
                </c:pt>
                <c:pt idx="300">
                  <c:v>7156</c:v>
                </c:pt>
                <c:pt idx="301">
                  <c:v>7055</c:v>
                </c:pt>
                <c:pt idx="302">
                  <c:v>6983</c:v>
                </c:pt>
                <c:pt idx="303">
                  <c:v>6935</c:v>
                </c:pt>
                <c:pt idx="304">
                  <c:v>6794</c:v>
                </c:pt>
                <c:pt idx="305">
                  <c:v>6635</c:v>
                </c:pt>
                <c:pt idx="306">
                  <c:v>6487</c:v>
                </c:pt>
                <c:pt idx="307">
                  <c:v>6348</c:v>
                </c:pt>
                <c:pt idx="308">
                  <c:v>6242</c:v>
                </c:pt>
                <c:pt idx="309">
                  <c:v>6152</c:v>
                </c:pt>
                <c:pt idx="310">
                  <c:v>6105</c:v>
                </c:pt>
                <c:pt idx="311">
                  <c:v>5964</c:v>
                </c:pt>
                <c:pt idx="312">
                  <c:v>5817</c:v>
                </c:pt>
                <c:pt idx="313">
                  <c:v>5679</c:v>
                </c:pt>
                <c:pt idx="314">
                  <c:v>5559</c:v>
                </c:pt>
                <c:pt idx="315">
                  <c:v>5450</c:v>
                </c:pt>
                <c:pt idx="316">
                  <c:v>5352</c:v>
                </c:pt>
                <c:pt idx="317">
                  <c:v>5295</c:v>
                </c:pt>
                <c:pt idx="318">
                  <c:v>5150</c:v>
                </c:pt>
                <c:pt idx="319">
                  <c:v>5007</c:v>
                </c:pt>
                <c:pt idx="320">
                  <c:v>4869</c:v>
                </c:pt>
                <c:pt idx="321">
                  <c:v>4727</c:v>
                </c:pt>
                <c:pt idx="322">
                  <c:v>4611</c:v>
                </c:pt>
                <c:pt idx="323">
                  <c:v>4516</c:v>
                </c:pt>
                <c:pt idx="324">
                  <c:v>4459</c:v>
                </c:pt>
                <c:pt idx="325">
                  <c:v>4318</c:v>
                </c:pt>
                <c:pt idx="326">
                  <c:v>4174</c:v>
                </c:pt>
                <c:pt idx="327">
                  <c:v>4032</c:v>
                </c:pt>
                <c:pt idx="328">
                  <c:v>3894</c:v>
                </c:pt>
                <c:pt idx="329">
                  <c:v>3776</c:v>
                </c:pt>
                <c:pt idx="330">
                  <c:v>3678</c:v>
                </c:pt>
                <c:pt idx="331">
                  <c:v>3617</c:v>
                </c:pt>
                <c:pt idx="332">
                  <c:v>3476</c:v>
                </c:pt>
                <c:pt idx="333">
                  <c:v>3336</c:v>
                </c:pt>
                <c:pt idx="334">
                  <c:v>3207</c:v>
                </c:pt>
                <c:pt idx="335">
                  <c:v>3077</c:v>
                </c:pt>
                <c:pt idx="336">
                  <c:v>2975</c:v>
                </c:pt>
                <c:pt idx="337">
                  <c:v>2880</c:v>
                </c:pt>
                <c:pt idx="338">
                  <c:v>2828</c:v>
                </c:pt>
                <c:pt idx="339">
                  <c:v>2682</c:v>
                </c:pt>
                <c:pt idx="340">
                  <c:v>2519</c:v>
                </c:pt>
                <c:pt idx="341">
                  <c:v>2380</c:v>
                </c:pt>
                <c:pt idx="342">
                  <c:v>2238</c:v>
                </c:pt>
                <c:pt idx="343">
                  <c:v>2125</c:v>
                </c:pt>
                <c:pt idx="344">
                  <c:v>2028</c:v>
                </c:pt>
                <c:pt idx="345">
                  <c:v>8605</c:v>
                </c:pt>
                <c:pt idx="346">
                  <c:v>8455</c:v>
                </c:pt>
                <c:pt idx="347">
                  <c:v>8309</c:v>
                </c:pt>
                <c:pt idx="348">
                  <c:v>8175</c:v>
                </c:pt>
                <c:pt idx="349">
                  <c:v>8031</c:v>
                </c:pt>
                <c:pt idx="350">
                  <c:v>7904</c:v>
                </c:pt>
                <c:pt idx="351">
                  <c:v>7793</c:v>
                </c:pt>
                <c:pt idx="352">
                  <c:v>7736</c:v>
                </c:pt>
                <c:pt idx="353">
                  <c:v>7595</c:v>
                </c:pt>
                <c:pt idx="354">
                  <c:v>7448</c:v>
                </c:pt>
                <c:pt idx="355">
                  <c:v>7306</c:v>
                </c:pt>
                <c:pt idx="356">
                  <c:v>7181</c:v>
                </c:pt>
                <c:pt idx="357">
                  <c:v>7066</c:v>
                </c:pt>
                <c:pt idx="358">
                  <c:v>6963</c:v>
                </c:pt>
                <c:pt idx="359">
                  <c:v>6903</c:v>
                </c:pt>
                <c:pt idx="360">
                  <c:v>6765</c:v>
                </c:pt>
                <c:pt idx="361">
                  <c:v>6627</c:v>
                </c:pt>
                <c:pt idx="362">
                  <c:v>6477</c:v>
                </c:pt>
                <c:pt idx="363">
                  <c:v>6341</c:v>
                </c:pt>
                <c:pt idx="364">
                  <c:v>6234</c:v>
                </c:pt>
                <c:pt idx="365">
                  <c:v>6144</c:v>
                </c:pt>
                <c:pt idx="366">
                  <c:v>6098</c:v>
                </c:pt>
                <c:pt idx="367">
                  <c:v>5958</c:v>
                </c:pt>
                <c:pt idx="368">
                  <c:v>5819</c:v>
                </c:pt>
                <c:pt idx="369">
                  <c:v>5673</c:v>
                </c:pt>
                <c:pt idx="370">
                  <c:v>5559</c:v>
                </c:pt>
                <c:pt idx="371">
                  <c:v>5454</c:v>
                </c:pt>
                <c:pt idx="372">
                  <c:v>5358</c:v>
                </c:pt>
                <c:pt idx="373">
                  <c:v>5308</c:v>
                </c:pt>
                <c:pt idx="374">
                  <c:v>5183</c:v>
                </c:pt>
                <c:pt idx="375">
                  <c:v>5051</c:v>
                </c:pt>
                <c:pt idx="376">
                  <c:v>4916</c:v>
                </c:pt>
                <c:pt idx="377">
                  <c:v>4806</c:v>
                </c:pt>
                <c:pt idx="378">
                  <c:v>4686</c:v>
                </c:pt>
                <c:pt idx="379">
                  <c:v>4611</c:v>
                </c:pt>
                <c:pt idx="380">
                  <c:v>4557</c:v>
                </c:pt>
                <c:pt idx="381">
                  <c:v>4413</c:v>
                </c:pt>
                <c:pt idx="382">
                  <c:v>4275</c:v>
                </c:pt>
                <c:pt idx="383">
                  <c:v>4139</c:v>
                </c:pt>
                <c:pt idx="384">
                  <c:v>4008</c:v>
                </c:pt>
                <c:pt idx="385">
                  <c:v>3899</c:v>
                </c:pt>
                <c:pt idx="386">
                  <c:v>3806</c:v>
                </c:pt>
                <c:pt idx="387">
                  <c:v>3755</c:v>
                </c:pt>
                <c:pt idx="388">
                  <c:v>3622</c:v>
                </c:pt>
                <c:pt idx="389">
                  <c:v>3468</c:v>
                </c:pt>
                <c:pt idx="390">
                  <c:v>3325</c:v>
                </c:pt>
                <c:pt idx="391">
                  <c:v>3197</c:v>
                </c:pt>
                <c:pt idx="392">
                  <c:v>3094</c:v>
                </c:pt>
                <c:pt idx="393">
                  <c:v>3011</c:v>
                </c:pt>
                <c:pt idx="394">
                  <c:v>2955</c:v>
                </c:pt>
                <c:pt idx="395">
                  <c:v>2813</c:v>
                </c:pt>
                <c:pt idx="396">
                  <c:v>2680</c:v>
                </c:pt>
                <c:pt idx="397">
                  <c:v>2530</c:v>
                </c:pt>
                <c:pt idx="398">
                  <c:v>2408</c:v>
                </c:pt>
                <c:pt idx="399">
                  <c:v>2295</c:v>
                </c:pt>
                <c:pt idx="400">
                  <c:v>2204</c:v>
                </c:pt>
                <c:pt idx="401">
                  <c:v>2141</c:v>
                </c:pt>
                <c:pt idx="402">
                  <c:v>2008</c:v>
                </c:pt>
                <c:pt idx="403">
                  <c:v>8511</c:v>
                </c:pt>
                <c:pt idx="404">
                  <c:v>8373</c:v>
                </c:pt>
                <c:pt idx="405">
                  <c:v>8232</c:v>
                </c:pt>
                <c:pt idx="406">
                  <c:v>8118</c:v>
                </c:pt>
                <c:pt idx="407">
                  <c:v>8025</c:v>
                </c:pt>
                <c:pt idx="408">
                  <c:v>7968</c:v>
                </c:pt>
                <c:pt idx="409">
                  <c:v>7832</c:v>
                </c:pt>
                <c:pt idx="410">
                  <c:v>7696</c:v>
                </c:pt>
                <c:pt idx="411">
                  <c:v>7559</c:v>
                </c:pt>
                <c:pt idx="412">
                  <c:v>7438</c:v>
                </c:pt>
                <c:pt idx="413">
                  <c:v>7325</c:v>
                </c:pt>
                <c:pt idx="414">
                  <c:v>7241</c:v>
                </c:pt>
                <c:pt idx="415">
                  <c:v>7185</c:v>
                </c:pt>
                <c:pt idx="416">
                  <c:v>7041</c:v>
                </c:pt>
                <c:pt idx="417">
                  <c:v>6901</c:v>
                </c:pt>
                <c:pt idx="418">
                  <c:v>6754</c:v>
                </c:pt>
                <c:pt idx="419">
                  <c:v>6618</c:v>
                </c:pt>
                <c:pt idx="420">
                  <c:v>6516</c:v>
                </c:pt>
                <c:pt idx="421">
                  <c:v>6431</c:v>
                </c:pt>
                <c:pt idx="422">
                  <c:v>6366</c:v>
                </c:pt>
                <c:pt idx="423">
                  <c:v>6217</c:v>
                </c:pt>
                <c:pt idx="424">
                  <c:v>6062</c:v>
                </c:pt>
                <c:pt idx="425">
                  <c:v>5916</c:v>
                </c:pt>
                <c:pt idx="426">
                  <c:v>5786</c:v>
                </c:pt>
                <c:pt idx="427">
                  <c:v>5673</c:v>
                </c:pt>
                <c:pt idx="428">
                  <c:v>5584</c:v>
                </c:pt>
                <c:pt idx="429">
                  <c:v>5519</c:v>
                </c:pt>
                <c:pt idx="430">
                  <c:v>5385</c:v>
                </c:pt>
                <c:pt idx="431">
                  <c:v>5234</c:v>
                </c:pt>
                <c:pt idx="432">
                  <c:v>5091</c:v>
                </c:pt>
                <c:pt idx="433">
                  <c:v>4951</c:v>
                </c:pt>
                <c:pt idx="434">
                  <c:v>4847</c:v>
                </c:pt>
                <c:pt idx="435">
                  <c:v>4741</c:v>
                </c:pt>
                <c:pt idx="436">
                  <c:v>4679</c:v>
                </c:pt>
                <c:pt idx="437">
                  <c:v>4523</c:v>
                </c:pt>
                <c:pt idx="438">
                  <c:v>4376</c:v>
                </c:pt>
                <c:pt idx="439">
                  <c:v>4244</c:v>
                </c:pt>
                <c:pt idx="440">
                  <c:v>4098</c:v>
                </c:pt>
                <c:pt idx="441">
                  <c:v>3988</c:v>
                </c:pt>
                <c:pt idx="442">
                  <c:v>3889</c:v>
                </c:pt>
                <c:pt idx="443">
                  <c:v>3831</c:v>
                </c:pt>
                <c:pt idx="444">
                  <c:v>3703</c:v>
                </c:pt>
                <c:pt idx="445">
                  <c:v>3549</c:v>
                </c:pt>
                <c:pt idx="446">
                  <c:v>3406</c:v>
                </c:pt>
                <c:pt idx="447">
                  <c:v>3269</c:v>
                </c:pt>
                <c:pt idx="448">
                  <c:v>3148</c:v>
                </c:pt>
                <c:pt idx="449">
                  <c:v>3054</c:v>
                </c:pt>
                <c:pt idx="450">
                  <c:v>3002</c:v>
                </c:pt>
                <c:pt idx="451">
                  <c:v>2864</c:v>
                </c:pt>
                <c:pt idx="452">
                  <c:v>2729</c:v>
                </c:pt>
                <c:pt idx="453">
                  <c:v>2586</c:v>
                </c:pt>
                <c:pt idx="454">
                  <c:v>2453</c:v>
                </c:pt>
                <c:pt idx="455">
                  <c:v>2340</c:v>
                </c:pt>
                <c:pt idx="456">
                  <c:v>2251</c:v>
                </c:pt>
                <c:pt idx="457">
                  <c:v>2189</c:v>
                </c:pt>
                <c:pt idx="458">
                  <c:v>2032</c:v>
                </c:pt>
                <c:pt idx="459">
                  <c:v>7233</c:v>
                </c:pt>
                <c:pt idx="460">
                  <c:v>7091</c:v>
                </c:pt>
                <c:pt idx="461">
                  <c:v>6951</c:v>
                </c:pt>
                <c:pt idx="462">
                  <c:v>6831</c:v>
                </c:pt>
                <c:pt idx="463">
                  <c:v>6731</c:v>
                </c:pt>
                <c:pt idx="464">
                  <c:v>6667</c:v>
                </c:pt>
                <c:pt idx="465">
                  <c:v>6521</c:v>
                </c:pt>
                <c:pt idx="466">
                  <c:v>6378</c:v>
                </c:pt>
                <c:pt idx="467">
                  <c:v>6224</c:v>
                </c:pt>
                <c:pt idx="468">
                  <c:v>6096</c:v>
                </c:pt>
                <c:pt idx="469">
                  <c:v>5978</c:v>
                </c:pt>
                <c:pt idx="470">
                  <c:v>5883</c:v>
                </c:pt>
                <c:pt idx="471">
                  <c:v>5823</c:v>
                </c:pt>
                <c:pt idx="472">
                  <c:v>5683</c:v>
                </c:pt>
                <c:pt idx="473">
                  <c:v>5524</c:v>
                </c:pt>
                <c:pt idx="474">
                  <c:v>5380</c:v>
                </c:pt>
                <c:pt idx="475">
                  <c:v>5241</c:v>
                </c:pt>
                <c:pt idx="476">
                  <c:v>5127</c:v>
                </c:pt>
                <c:pt idx="477">
                  <c:v>5034</c:v>
                </c:pt>
                <c:pt idx="478">
                  <c:v>4965</c:v>
                </c:pt>
                <c:pt idx="479">
                  <c:v>4821</c:v>
                </c:pt>
                <c:pt idx="480">
                  <c:v>4669</c:v>
                </c:pt>
                <c:pt idx="481">
                  <c:v>4512</c:v>
                </c:pt>
                <c:pt idx="482">
                  <c:v>4372</c:v>
                </c:pt>
                <c:pt idx="483">
                  <c:v>4272</c:v>
                </c:pt>
                <c:pt idx="484">
                  <c:v>4165</c:v>
                </c:pt>
                <c:pt idx="485">
                  <c:v>4110</c:v>
                </c:pt>
                <c:pt idx="486">
                  <c:v>3958</c:v>
                </c:pt>
                <c:pt idx="487">
                  <c:v>3793</c:v>
                </c:pt>
                <c:pt idx="488">
                  <c:v>3646</c:v>
                </c:pt>
                <c:pt idx="489">
                  <c:v>3507</c:v>
                </c:pt>
                <c:pt idx="490">
                  <c:v>3389</c:v>
                </c:pt>
                <c:pt idx="491">
                  <c:v>3281</c:v>
                </c:pt>
                <c:pt idx="492">
                  <c:v>3213</c:v>
                </c:pt>
                <c:pt idx="493">
                  <c:v>3061</c:v>
                </c:pt>
                <c:pt idx="494">
                  <c:v>2898</c:v>
                </c:pt>
                <c:pt idx="495">
                  <c:v>2736</c:v>
                </c:pt>
                <c:pt idx="496">
                  <c:v>2596</c:v>
                </c:pt>
                <c:pt idx="497">
                  <c:v>2483</c:v>
                </c:pt>
                <c:pt idx="498">
                  <c:v>2375</c:v>
                </c:pt>
                <c:pt idx="499">
                  <c:v>2296</c:v>
                </c:pt>
                <c:pt idx="500">
                  <c:v>2144</c:v>
                </c:pt>
                <c:pt idx="501">
                  <c:v>8768</c:v>
                </c:pt>
                <c:pt idx="502">
                  <c:v>8619</c:v>
                </c:pt>
                <c:pt idx="503">
                  <c:v>8469</c:v>
                </c:pt>
                <c:pt idx="504">
                  <c:v>8348</c:v>
                </c:pt>
                <c:pt idx="505">
                  <c:v>8259</c:v>
                </c:pt>
                <c:pt idx="506">
                  <c:v>8192</c:v>
                </c:pt>
                <c:pt idx="507">
                  <c:v>8043</c:v>
                </c:pt>
                <c:pt idx="508">
                  <c:v>7889</c:v>
                </c:pt>
                <c:pt idx="509">
                  <c:v>7748</c:v>
                </c:pt>
                <c:pt idx="510">
                  <c:v>7622</c:v>
                </c:pt>
                <c:pt idx="511">
                  <c:v>7513</c:v>
                </c:pt>
                <c:pt idx="512">
                  <c:v>7413</c:v>
                </c:pt>
                <c:pt idx="513">
                  <c:v>7354</c:v>
                </c:pt>
                <c:pt idx="514">
                  <c:v>7213</c:v>
                </c:pt>
                <c:pt idx="515">
                  <c:v>7063</c:v>
                </c:pt>
                <c:pt idx="516">
                  <c:v>6920</c:v>
                </c:pt>
                <c:pt idx="517">
                  <c:v>6774</c:v>
                </c:pt>
                <c:pt idx="518">
                  <c:v>6648</c:v>
                </c:pt>
                <c:pt idx="519">
                  <c:v>6539</c:v>
                </c:pt>
                <c:pt idx="520">
                  <c:v>6479</c:v>
                </c:pt>
                <c:pt idx="521">
                  <c:v>6330</c:v>
                </c:pt>
                <c:pt idx="522">
                  <c:v>6180</c:v>
                </c:pt>
                <c:pt idx="523">
                  <c:v>6033</c:v>
                </c:pt>
                <c:pt idx="524">
                  <c:v>5903</c:v>
                </c:pt>
                <c:pt idx="525">
                  <c:v>5774</c:v>
                </c:pt>
                <c:pt idx="526">
                  <c:v>5660</c:v>
                </c:pt>
                <c:pt idx="527">
                  <c:v>5593</c:v>
                </c:pt>
                <c:pt idx="528">
                  <c:v>5443</c:v>
                </c:pt>
                <c:pt idx="529">
                  <c:v>5285</c:v>
                </c:pt>
                <c:pt idx="530">
                  <c:v>5125</c:v>
                </c:pt>
                <c:pt idx="531">
                  <c:v>4986</c:v>
                </c:pt>
                <c:pt idx="532">
                  <c:v>4869</c:v>
                </c:pt>
                <c:pt idx="533">
                  <c:v>4762</c:v>
                </c:pt>
                <c:pt idx="534">
                  <c:v>4689</c:v>
                </c:pt>
                <c:pt idx="535">
                  <c:v>4552</c:v>
                </c:pt>
                <c:pt idx="536">
                  <c:v>4397</c:v>
                </c:pt>
                <c:pt idx="537">
                  <c:v>4231</c:v>
                </c:pt>
                <c:pt idx="538">
                  <c:v>4094</c:v>
                </c:pt>
                <c:pt idx="539">
                  <c:v>3960</c:v>
                </c:pt>
                <c:pt idx="540">
                  <c:v>3871</c:v>
                </c:pt>
                <c:pt idx="541">
                  <c:v>3813</c:v>
                </c:pt>
                <c:pt idx="542">
                  <c:v>3660</c:v>
                </c:pt>
                <c:pt idx="543">
                  <c:v>3505</c:v>
                </c:pt>
                <c:pt idx="544">
                  <c:v>3354</c:v>
                </c:pt>
                <c:pt idx="545">
                  <c:v>3215</c:v>
                </c:pt>
                <c:pt idx="546">
                  <c:v>3088</c:v>
                </c:pt>
                <c:pt idx="547">
                  <c:v>2985</c:v>
                </c:pt>
                <c:pt idx="548">
                  <c:v>2917</c:v>
                </c:pt>
                <c:pt idx="549">
                  <c:v>2763</c:v>
                </c:pt>
                <c:pt idx="550">
                  <c:v>2600</c:v>
                </c:pt>
                <c:pt idx="551">
                  <c:v>2430</c:v>
                </c:pt>
                <c:pt idx="552">
                  <c:v>2299</c:v>
                </c:pt>
                <c:pt idx="553">
                  <c:v>2181</c:v>
                </c:pt>
                <c:pt idx="554">
                  <c:v>2072</c:v>
                </c:pt>
                <c:pt idx="555">
                  <c:v>2006</c:v>
                </c:pt>
                <c:pt idx="556">
                  <c:v>9177</c:v>
                </c:pt>
                <c:pt idx="557">
                  <c:v>9007</c:v>
                </c:pt>
                <c:pt idx="558">
                  <c:v>8835</c:v>
                </c:pt>
                <c:pt idx="559">
                  <c:v>8686</c:v>
                </c:pt>
                <c:pt idx="560">
                  <c:v>8568</c:v>
                </c:pt>
                <c:pt idx="561">
                  <c:v>8460</c:v>
                </c:pt>
                <c:pt idx="562">
                  <c:v>8380</c:v>
                </c:pt>
                <c:pt idx="563">
                  <c:v>8225</c:v>
                </c:pt>
                <c:pt idx="564">
                  <c:v>8072</c:v>
                </c:pt>
                <c:pt idx="565">
                  <c:v>7923</c:v>
                </c:pt>
                <c:pt idx="566">
                  <c:v>7781</c:v>
                </c:pt>
                <c:pt idx="567">
                  <c:v>7666</c:v>
                </c:pt>
                <c:pt idx="568">
                  <c:v>7556</c:v>
                </c:pt>
                <c:pt idx="569">
                  <c:v>7493</c:v>
                </c:pt>
                <c:pt idx="570">
                  <c:v>7334</c:v>
                </c:pt>
                <c:pt idx="571">
                  <c:v>7172</c:v>
                </c:pt>
                <c:pt idx="572">
                  <c:v>7027</c:v>
                </c:pt>
                <c:pt idx="573">
                  <c:v>6883</c:v>
                </c:pt>
                <c:pt idx="574">
                  <c:v>6759</c:v>
                </c:pt>
                <c:pt idx="575">
                  <c:v>6650</c:v>
                </c:pt>
                <c:pt idx="576">
                  <c:v>6581</c:v>
                </c:pt>
                <c:pt idx="577">
                  <c:v>6410</c:v>
                </c:pt>
                <c:pt idx="578">
                  <c:v>6249</c:v>
                </c:pt>
                <c:pt idx="579">
                  <c:v>6099</c:v>
                </c:pt>
                <c:pt idx="580">
                  <c:v>5968</c:v>
                </c:pt>
                <c:pt idx="581">
                  <c:v>5836</c:v>
                </c:pt>
                <c:pt idx="582">
                  <c:v>5738</c:v>
                </c:pt>
                <c:pt idx="583">
                  <c:v>5664</c:v>
                </c:pt>
                <c:pt idx="584">
                  <c:v>5514</c:v>
                </c:pt>
                <c:pt idx="585">
                  <c:v>5347</c:v>
                </c:pt>
                <c:pt idx="586">
                  <c:v>5204</c:v>
                </c:pt>
                <c:pt idx="587">
                  <c:v>5061</c:v>
                </c:pt>
                <c:pt idx="588">
                  <c:v>4922</c:v>
                </c:pt>
                <c:pt idx="589">
                  <c:v>4798</c:v>
                </c:pt>
                <c:pt idx="590">
                  <c:v>4729</c:v>
                </c:pt>
                <c:pt idx="591">
                  <c:v>4585</c:v>
                </c:pt>
                <c:pt idx="592">
                  <c:v>4436</c:v>
                </c:pt>
                <c:pt idx="593">
                  <c:v>4275</c:v>
                </c:pt>
                <c:pt idx="594">
                  <c:v>4126</c:v>
                </c:pt>
                <c:pt idx="595">
                  <c:v>4014</c:v>
                </c:pt>
                <c:pt idx="596">
                  <c:v>3909</c:v>
                </c:pt>
                <c:pt idx="597">
                  <c:v>3831</c:v>
                </c:pt>
                <c:pt idx="598">
                  <c:v>3679</c:v>
                </c:pt>
                <c:pt idx="599">
                  <c:v>3527</c:v>
                </c:pt>
                <c:pt idx="600">
                  <c:v>3371</c:v>
                </c:pt>
                <c:pt idx="601">
                  <c:v>3236</c:v>
                </c:pt>
                <c:pt idx="602">
                  <c:v>3124</c:v>
                </c:pt>
                <c:pt idx="603">
                  <c:v>3021</c:v>
                </c:pt>
                <c:pt idx="604">
                  <c:v>2945</c:v>
                </c:pt>
                <c:pt idx="605">
                  <c:v>2793</c:v>
                </c:pt>
                <c:pt idx="606">
                  <c:v>2632</c:v>
                </c:pt>
                <c:pt idx="607">
                  <c:v>2470</c:v>
                </c:pt>
                <c:pt idx="608">
                  <c:v>2331</c:v>
                </c:pt>
                <c:pt idx="609">
                  <c:v>2190</c:v>
                </c:pt>
                <c:pt idx="610">
                  <c:v>2072</c:v>
                </c:pt>
                <c:pt idx="611">
                  <c:v>2002</c:v>
                </c:pt>
                <c:pt idx="612">
                  <c:v>6922</c:v>
                </c:pt>
                <c:pt idx="613">
                  <c:v>6761</c:v>
                </c:pt>
                <c:pt idx="614">
                  <c:v>6612</c:v>
                </c:pt>
                <c:pt idx="615">
                  <c:v>6456</c:v>
                </c:pt>
                <c:pt idx="616">
                  <c:v>6340</c:v>
                </c:pt>
                <c:pt idx="617">
                  <c:v>6226</c:v>
                </c:pt>
                <c:pt idx="618">
                  <c:v>6166</c:v>
                </c:pt>
                <c:pt idx="619">
                  <c:v>6013</c:v>
                </c:pt>
                <c:pt idx="620">
                  <c:v>5866</c:v>
                </c:pt>
                <c:pt idx="621">
                  <c:v>5705</c:v>
                </c:pt>
                <c:pt idx="622">
                  <c:v>5551</c:v>
                </c:pt>
                <c:pt idx="623">
                  <c:v>5423</c:v>
                </c:pt>
                <c:pt idx="624">
                  <c:v>5311</c:v>
                </c:pt>
                <c:pt idx="625">
                  <c:v>5241</c:v>
                </c:pt>
                <c:pt idx="626">
                  <c:v>5084</c:v>
                </c:pt>
                <c:pt idx="627">
                  <c:v>4921</c:v>
                </c:pt>
                <c:pt idx="628">
                  <c:v>4761</c:v>
                </c:pt>
                <c:pt idx="629">
                  <c:v>4625</c:v>
                </c:pt>
                <c:pt idx="630">
                  <c:v>4490</c:v>
                </c:pt>
                <c:pt idx="631">
                  <c:v>4367</c:v>
                </c:pt>
                <c:pt idx="632">
                  <c:v>4288</c:v>
                </c:pt>
                <c:pt idx="633">
                  <c:v>4118</c:v>
                </c:pt>
                <c:pt idx="634">
                  <c:v>3952</c:v>
                </c:pt>
                <c:pt idx="635">
                  <c:v>3785</c:v>
                </c:pt>
                <c:pt idx="636">
                  <c:v>3636</c:v>
                </c:pt>
                <c:pt idx="637">
                  <c:v>3496</c:v>
                </c:pt>
                <c:pt idx="638">
                  <c:v>3389</c:v>
                </c:pt>
                <c:pt idx="639">
                  <c:v>3317</c:v>
                </c:pt>
                <c:pt idx="640">
                  <c:v>3161</c:v>
                </c:pt>
                <c:pt idx="641">
                  <c:v>3002</c:v>
                </c:pt>
                <c:pt idx="642">
                  <c:v>2847</c:v>
                </c:pt>
                <c:pt idx="643">
                  <c:v>2691</c:v>
                </c:pt>
                <c:pt idx="644">
                  <c:v>2566</c:v>
                </c:pt>
                <c:pt idx="645">
                  <c:v>2463</c:v>
                </c:pt>
                <c:pt idx="646">
                  <c:v>2383</c:v>
                </c:pt>
                <c:pt idx="647">
                  <c:v>2229</c:v>
                </c:pt>
                <c:pt idx="648">
                  <c:v>2065</c:v>
                </c:pt>
                <c:pt idx="649">
                  <c:v>7780</c:v>
                </c:pt>
                <c:pt idx="650">
                  <c:v>7642</c:v>
                </c:pt>
                <c:pt idx="651">
                  <c:v>7491</c:v>
                </c:pt>
                <c:pt idx="652">
                  <c:v>7364</c:v>
                </c:pt>
                <c:pt idx="653">
                  <c:v>7296</c:v>
                </c:pt>
                <c:pt idx="654">
                  <c:v>7143</c:v>
                </c:pt>
                <c:pt idx="655">
                  <c:v>6985</c:v>
                </c:pt>
                <c:pt idx="656">
                  <c:v>6822</c:v>
                </c:pt>
                <c:pt idx="657">
                  <c:v>6678</c:v>
                </c:pt>
                <c:pt idx="658">
                  <c:v>6539</c:v>
                </c:pt>
                <c:pt idx="659">
                  <c:v>6430</c:v>
                </c:pt>
                <c:pt idx="660">
                  <c:v>6359</c:v>
                </c:pt>
                <c:pt idx="661">
                  <c:v>6192</c:v>
                </c:pt>
                <c:pt idx="662">
                  <c:v>6027</c:v>
                </c:pt>
                <c:pt idx="663">
                  <c:v>5871</c:v>
                </c:pt>
                <c:pt idx="664">
                  <c:v>5723</c:v>
                </c:pt>
                <c:pt idx="665">
                  <c:v>5593</c:v>
                </c:pt>
                <c:pt idx="666">
                  <c:v>5472</c:v>
                </c:pt>
                <c:pt idx="667">
                  <c:v>5401</c:v>
                </c:pt>
                <c:pt idx="668">
                  <c:v>5252</c:v>
                </c:pt>
                <c:pt idx="669">
                  <c:v>5087</c:v>
                </c:pt>
                <c:pt idx="670">
                  <c:v>4937</c:v>
                </c:pt>
                <c:pt idx="671">
                  <c:v>4782</c:v>
                </c:pt>
                <c:pt idx="672">
                  <c:v>4649</c:v>
                </c:pt>
                <c:pt idx="673">
                  <c:v>4541</c:v>
                </c:pt>
                <c:pt idx="674">
                  <c:v>4458</c:v>
                </c:pt>
                <c:pt idx="675">
                  <c:v>4297</c:v>
                </c:pt>
                <c:pt idx="676">
                  <c:v>4137</c:v>
                </c:pt>
                <c:pt idx="677">
                  <c:v>3975</c:v>
                </c:pt>
                <c:pt idx="678">
                  <c:v>3827</c:v>
                </c:pt>
                <c:pt idx="679">
                  <c:v>3687</c:v>
                </c:pt>
                <c:pt idx="680">
                  <c:v>3587</c:v>
                </c:pt>
                <c:pt idx="681">
                  <c:v>3508</c:v>
                </c:pt>
                <c:pt idx="682">
                  <c:v>3354</c:v>
                </c:pt>
                <c:pt idx="683">
                  <c:v>3188</c:v>
                </c:pt>
                <c:pt idx="684">
                  <c:v>3020</c:v>
                </c:pt>
                <c:pt idx="685">
                  <c:v>2874</c:v>
                </c:pt>
                <c:pt idx="686">
                  <c:v>2735</c:v>
                </c:pt>
                <c:pt idx="687">
                  <c:v>2612</c:v>
                </c:pt>
                <c:pt idx="688">
                  <c:v>2530</c:v>
                </c:pt>
                <c:pt idx="689">
                  <c:v>2371</c:v>
                </c:pt>
                <c:pt idx="690">
                  <c:v>2215</c:v>
                </c:pt>
                <c:pt idx="691">
                  <c:v>2052</c:v>
                </c:pt>
                <c:pt idx="692">
                  <c:v>8461</c:v>
                </c:pt>
                <c:pt idx="693">
                  <c:v>8325</c:v>
                </c:pt>
                <c:pt idx="694">
                  <c:v>8208</c:v>
                </c:pt>
                <c:pt idx="695">
                  <c:v>8129</c:v>
                </c:pt>
                <c:pt idx="696">
                  <c:v>7968</c:v>
                </c:pt>
                <c:pt idx="697">
                  <c:v>7794</c:v>
                </c:pt>
                <c:pt idx="698">
                  <c:v>7629</c:v>
                </c:pt>
                <c:pt idx="699">
                  <c:v>7466</c:v>
                </c:pt>
                <c:pt idx="700">
                  <c:v>7322</c:v>
                </c:pt>
                <c:pt idx="701">
                  <c:v>7211</c:v>
                </c:pt>
                <c:pt idx="702">
                  <c:v>7122</c:v>
                </c:pt>
                <c:pt idx="703">
                  <c:v>6968</c:v>
                </c:pt>
                <c:pt idx="704">
                  <c:v>6813</c:v>
                </c:pt>
                <c:pt idx="705">
                  <c:v>6643</c:v>
                </c:pt>
                <c:pt idx="706">
                  <c:v>6500</c:v>
                </c:pt>
                <c:pt idx="707">
                  <c:v>6359</c:v>
                </c:pt>
                <c:pt idx="708">
                  <c:v>6253</c:v>
                </c:pt>
                <c:pt idx="709">
                  <c:v>6171</c:v>
                </c:pt>
                <c:pt idx="710">
                  <c:v>6001</c:v>
                </c:pt>
                <c:pt idx="711">
                  <c:v>5831</c:v>
                </c:pt>
                <c:pt idx="712">
                  <c:v>5676</c:v>
                </c:pt>
                <c:pt idx="713">
                  <c:v>5508</c:v>
                </c:pt>
                <c:pt idx="714">
                  <c:v>5380</c:v>
                </c:pt>
                <c:pt idx="715">
                  <c:v>5261</c:v>
                </c:pt>
                <c:pt idx="716">
                  <c:v>5187</c:v>
                </c:pt>
                <c:pt idx="717">
                  <c:v>5024</c:v>
                </c:pt>
                <c:pt idx="718">
                  <c:v>4858</c:v>
                </c:pt>
                <c:pt idx="719">
                  <c:v>4696</c:v>
                </c:pt>
                <c:pt idx="720">
                  <c:v>4545</c:v>
                </c:pt>
                <c:pt idx="721">
                  <c:v>4409</c:v>
                </c:pt>
                <c:pt idx="722">
                  <c:v>4293</c:v>
                </c:pt>
                <c:pt idx="723">
                  <c:v>4211</c:v>
                </c:pt>
                <c:pt idx="724">
                  <c:v>4047</c:v>
                </c:pt>
                <c:pt idx="725">
                  <c:v>3894</c:v>
                </c:pt>
                <c:pt idx="726">
                  <c:v>3739</c:v>
                </c:pt>
                <c:pt idx="727">
                  <c:v>3594</c:v>
                </c:pt>
                <c:pt idx="728">
                  <c:v>3464</c:v>
                </c:pt>
                <c:pt idx="729">
                  <c:v>3346</c:v>
                </c:pt>
                <c:pt idx="730">
                  <c:v>3262</c:v>
                </c:pt>
                <c:pt idx="731">
                  <c:v>3107</c:v>
                </c:pt>
                <c:pt idx="732">
                  <c:v>2946</c:v>
                </c:pt>
                <c:pt idx="733">
                  <c:v>2780</c:v>
                </c:pt>
                <c:pt idx="734">
                  <c:v>2634</c:v>
                </c:pt>
                <c:pt idx="735">
                  <c:v>2503</c:v>
                </c:pt>
                <c:pt idx="736">
                  <c:v>2393</c:v>
                </c:pt>
                <c:pt idx="737">
                  <c:v>2319</c:v>
                </c:pt>
                <c:pt idx="738">
                  <c:v>2177</c:v>
                </c:pt>
                <c:pt idx="739">
                  <c:v>2012</c:v>
                </c:pt>
                <c:pt idx="740">
                  <c:v>9290</c:v>
                </c:pt>
                <c:pt idx="741">
                  <c:v>9135</c:v>
                </c:pt>
                <c:pt idx="742">
                  <c:v>8994</c:v>
                </c:pt>
                <c:pt idx="743">
                  <c:v>8871</c:v>
                </c:pt>
                <c:pt idx="744">
                  <c:v>8794</c:v>
                </c:pt>
                <c:pt idx="745">
                  <c:v>8631</c:v>
                </c:pt>
                <c:pt idx="746">
                  <c:v>8460</c:v>
                </c:pt>
                <c:pt idx="747">
                  <c:v>8308</c:v>
                </c:pt>
                <c:pt idx="748">
                  <c:v>8166</c:v>
                </c:pt>
                <c:pt idx="749">
                  <c:v>8041</c:v>
                </c:pt>
                <c:pt idx="750">
                  <c:v>7940</c:v>
                </c:pt>
                <c:pt idx="751">
                  <c:v>7856</c:v>
                </c:pt>
                <c:pt idx="752">
                  <c:v>7702</c:v>
                </c:pt>
                <c:pt idx="753">
                  <c:v>7545</c:v>
                </c:pt>
                <c:pt idx="754">
                  <c:v>7390</c:v>
                </c:pt>
                <c:pt idx="755">
                  <c:v>7241</c:v>
                </c:pt>
                <c:pt idx="756">
                  <c:v>7115</c:v>
                </c:pt>
                <c:pt idx="757">
                  <c:v>7007</c:v>
                </c:pt>
                <c:pt idx="758">
                  <c:v>6931</c:v>
                </c:pt>
                <c:pt idx="759">
                  <c:v>6775</c:v>
                </c:pt>
                <c:pt idx="760">
                  <c:v>6619</c:v>
                </c:pt>
                <c:pt idx="761">
                  <c:v>6468</c:v>
                </c:pt>
                <c:pt idx="762">
                  <c:v>6320</c:v>
                </c:pt>
                <c:pt idx="763">
                  <c:v>6197</c:v>
                </c:pt>
                <c:pt idx="764">
                  <c:v>6080</c:v>
                </c:pt>
                <c:pt idx="765">
                  <c:v>6004</c:v>
                </c:pt>
                <c:pt idx="766">
                  <c:v>5844</c:v>
                </c:pt>
                <c:pt idx="767">
                  <c:v>5685</c:v>
                </c:pt>
                <c:pt idx="768">
                  <c:v>5524</c:v>
                </c:pt>
                <c:pt idx="769">
                  <c:v>5376</c:v>
                </c:pt>
                <c:pt idx="770">
                  <c:v>5256</c:v>
                </c:pt>
                <c:pt idx="771">
                  <c:v>5135</c:v>
                </c:pt>
                <c:pt idx="772">
                  <c:v>5063</c:v>
                </c:pt>
                <c:pt idx="773">
                  <c:v>4908</c:v>
                </c:pt>
                <c:pt idx="774">
                  <c:v>4746</c:v>
                </c:pt>
                <c:pt idx="775">
                  <c:v>4582</c:v>
                </c:pt>
                <c:pt idx="776">
                  <c:v>4430</c:v>
                </c:pt>
                <c:pt idx="777">
                  <c:v>4315</c:v>
                </c:pt>
                <c:pt idx="778">
                  <c:v>4202</c:v>
                </c:pt>
                <c:pt idx="779">
                  <c:v>4131</c:v>
                </c:pt>
                <c:pt idx="780">
                  <c:v>3974</c:v>
                </c:pt>
                <c:pt idx="781">
                  <c:v>3830</c:v>
                </c:pt>
                <c:pt idx="782">
                  <c:v>3652</c:v>
                </c:pt>
                <c:pt idx="783">
                  <c:v>3517</c:v>
                </c:pt>
                <c:pt idx="784">
                  <c:v>3388</c:v>
                </c:pt>
                <c:pt idx="785">
                  <c:v>3278</c:v>
                </c:pt>
                <c:pt idx="786">
                  <c:v>3201</c:v>
                </c:pt>
                <c:pt idx="787">
                  <c:v>3041</c:v>
                </c:pt>
                <c:pt idx="788">
                  <c:v>2880</c:v>
                </c:pt>
                <c:pt idx="789">
                  <c:v>2725</c:v>
                </c:pt>
                <c:pt idx="790">
                  <c:v>2567</c:v>
                </c:pt>
                <c:pt idx="791">
                  <c:v>2433</c:v>
                </c:pt>
                <c:pt idx="792">
                  <c:v>2321</c:v>
                </c:pt>
                <c:pt idx="793">
                  <c:v>2228</c:v>
                </c:pt>
                <c:pt idx="794">
                  <c:v>2056</c:v>
                </c:pt>
                <c:pt idx="795">
                  <c:v>8054</c:v>
                </c:pt>
                <c:pt idx="796">
                  <c:v>7896</c:v>
                </c:pt>
                <c:pt idx="797">
                  <c:v>7748</c:v>
                </c:pt>
                <c:pt idx="798">
                  <c:v>7611</c:v>
                </c:pt>
                <c:pt idx="799">
                  <c:v>7499</c:v>
                </c:pt>
                <c:pt idx="800">
                  <c:v>7435</c:v>
                </c:pt>
                <c:pt idx="801">
                  <c:v>7265</c:v>
                </c:pt>
                <c:pt idx="802">
                  <c:v>7096</c:v>
                </c:pt>
                <c:pt idx="803">
                  <c:v>6940</c:v>
                </c:pt>
                <c:pt idx="804">
                  <c:v>6791</c:v>
                </c:pt>
                <c:pt idx="805">
                  <c:v>6651</c:v>
                </c:pt>
                <c:pt idx="806">
                  <c:v>6535</c:v>
                </c:pt>
                <c:pt idx="807">
                  <c:v>6443</c:v>
                </c:pt>
                <c:pt idx="808">
                  <c:v>6281</c:v>
                </c:pt>
                <c:pt idx="809">
                  <c:v>6105</c:v>
                </c:pt>
                <c:pt idx="810">
                  <c:v>5958</c:v>
                </c:pt>
                <c:pt idx="811">
                  <c:v>5805</c:v>
                </c:pt>
                <c:pt idx="812">
                  <c:v>5674</c:v>
                </c:pt>
                <c:pt idx="813">
                  <c:v>5552</c:v>
                </c:pt>
                <c:pt idx="814">
                  <c:v>5471</c:v>
                </c:pt>
                <c:pt idx="815">
                  <c:v>5308</c:v>
                </c:pt>
                <c:pt idx="816">
                  <c:v>5147</c:v>
                </c:pt>
                <c:pt idx="817">
                  <c:v>4985</c:v>
                </c:pt>
                <c:pt idx="818">
                  <c:v>4835</c:v>
                </c:pt>
                <c:pt idx="819">
                  <c:v>4701</c:v>
                </c:pt>
                <c:pt idx="820">
                  <c:v>4585</c:v>
                </c:pt>
                <c:pt idx="821">
                  <c:v>4501</c:v>
                </c:pt>
                <c:pt idx="822">
                  <c:v>4348</c:v>
                </c:pt>
                <c:pt idx="823">
                  <c:v>4177</c:v>
                </c:pt>
                <c:pt idx="824">
                  <c:v>4008</c:v>
                </c:pt>
                <c:pt idx="825">
                  <c:v>3854</c:v>
                </c:pt>
                <c:pt idx="826">
                  <c:v>3720</c:v>
                </c:pt>
                <c:pt idx="827">
                  <c:v>3611</c:v>
                </c:pt>
                <c:pt idx="828">
                  <c:v>3513</c:v>
                </c:pt>
                <c:pt idx="829">
                  <c:v>3353</c:v>
                </c:pt>
                <c:pt idx="830">
                  <c:v>3182</c:v>
                </c:pt>
                <c:pt idx="831">
                  <c:v>3020</c:v>
                </c:pt>
                <c:pt idx="832">
                  <c:v>2871</c:v>
                </c:pt>
                <c:pt idx="833">
                  <c:v>2730</c:v>
                </c:pt>
                <c:pt idx="834">
                  <c:v>2607</c:v>
                </c:pt>
                <c:pt idx="835">
                  <c:v>2528</c:v>
                </c:pt>
                <c:pt idx="836">
                  <c:v>2370</c:v>
                </c:pt>
                <c:pt idx="837">
                  <c:v>2200</c:v>
                </c:pt>
                <c:pt idx="838">
                  <c:v>2051</c:v>
                </c:pt>
                <c:pt idx="839">
                  <c:v>7995</c:v>
                </c:pt>
                <c:pt idx="840">
                  <c:v>7861</c:v>
                </c:pt>
                <c:pt idx="841">
                  <c:v>7740</c:v>
                </c:pt>
                <c:pt idx="842">
                  <c:v>7666</c:v>
                </c:pt>
                <c:pt idx="843">
                  <c:v>7497</c:v>
                </c:pt>
                <c:pt idx="844">
                  <c:v>7330</c:v>
                </c:pt>
                <c:pt idx="845">
                  <c:v>7162</c:v>
                </c:pt>
                <c:pt idx="846">
                  <c:v>7012</c:v>
                </c:pt>
                <c:pt idx="847">
                  <c:v>6879</c:v>
                </c:pt>
                <c:pt idx="848">
                  <c:v>6762</c:v>
                </c:pt>
                <c:pt idx="849">
                  <c:v>6672</c:v>
                </c:pt>
                <c:pt idx="850">
                  <c:v>6496</c:v>
                </c:pt>
                <c:pt idx="851">
                  <c:v>6327</c:v>
                </c:pt>
                <c:pt idx="852">
                  <c:v>6162</c:v>
                </c:pt>
                <c:pt idx="853">
                  <c:v>5996</c:v>
                </c:pt>
                <c:pt idx="854">
                  <c:v>5852</c:v>
                </c:pt>
                <c:pt idx="855">
                  <c:v>5734</c:v>
                </c:pt>
                <c:pt idx="856">
                  <c:v>5648</c:v>
                </c:pt>
                <c:pt idx="857">
                  <c:v>5480</c:v>
                </c:pt>
                <c:pt idx="858">
                  <c:v>5306</c:v>
                </c:pt>
                <c:pt idx="859">
                  <c:v>5145</c:v>
                </c:pt>
                <c:pt idx="860">
                  <c:v>4992</c:v>
                </c:pt>
                <c:pt idx="861">
                  <c:v>4855</c:v>
                </c:pt>
                <c:pt idx="862">
                  <c:v>4722</c:v>
                </c:pt>
                <c:pt idx="863">
                  <c:v>4636</c:v>
                </c:pt>
                <c:pt idx="864">
                  <c:v>4470</c:v>
                </c:pt>
                <c:pt idx="865">
                  <c:v>4302</c:v>
                </c:pt>
                <c:pt idx="866">
                  <c:v>4130</c:v>
                </c:pt>
                <c:pt idx="867">
                  <c:v>3969</c:v>
                </c:pt>
                <c:pt idx="868">
                  <c:v>3830</c:v>
                </c:pt>
                <c:pt idx="869">
                  <c:v>3710</c:v>
                </c:pt>
                <c:pt idx="870">
                  <c:v>3625</c:v>
                </c:pt>
                <c:pt idx="871">
                  <c:v>3467</c:v>
                </c:pt>
                <c:pt idx="872">
                  <c:v>3285</c:v>
                </c:pt>
                <c:pt idx="873">
                  <c:v>3121</c:v>
                </c:pt>
                <c:pt idx="874">
                  <c:v>2969</c:v>
                </c:pt>
                <c:pt idx="875">
                  <c:v>2833</c:v>
                </c:pt>
                <c:pt idx="876">
                  <c:v>2692</c:v>
                </c:pt>
                <c:pt idx="877">
                  <c:v>2609</c:v>
                </c:pt>
                <c:pt idx="878">
                  <c:v>2449</c:v>
                </c:pt>
                <c:pt idx="879">
                  <c:v>2276</c:v>
                </c:pt>
                <c:pt idx="880">
                  <c:v>2109</c:v>
                </c:pt>
                <c:pt idx="881">
                  <c:v>9261</c:v>
                </c:pt>
                <c:pt idx="882">
                  <c:v>9111</c:v>
                </c:pt>
                <c:pt idx="883">
                  <c:v>8995</c:v>
                </c:pt>
                <c:pt idx="884">
                  <c:v>8906</c:v>
                </c:pt>
                <c:pt idx="885">
                  <c:v>8741</c:v>
                </c:pt>
                <c:pt idx="886">
                  <c:v>8569</c:v>
                </c:pt>
                <c:pt idx="887">
                  <c:v>8404</c:v>
                </c:pt>
                <c:pt idx="888">
                  <c:v>8246</c:v>
                </c:pt>
                <c:pt idx="889">
                  <c:v>8103</c:v>
                </c:pt>
                <c:pt idx="890">
                  <c:v>7996</c:v>
                </c:pt>
                <c:pt idx="891">
                  <c:v>7920</c:v>
                </c:pt>
                <c:pt idx="892">
                  <c:v>7756</c:v>
                </c:pt>
                <c:pt idx="893">
                  <c:v>7578</c:v>
                </c:pt>
                <c:pt idx="894">
                  <c:v>7414</c:v>
                </c:pt>
                <c:pt idx="895">
                  <c:v>7252</c:v>
                </c:pt>
                <c:pt idx="896">
                  <c:v>7118</c:v>
                </c:pt>
                <c:pt idx="897">
                  <c:v>6995</c:v>
                </c:pt>
                <c:pt idx="898">
                  <c:v>6907</c:v>
                </c:pt>
                <c:pt idx="899">
                  <c:v>6734</c:v>
                </c:pt>
                <c:pt idx="900">
                  <c:v>6574</c:v>
                </c:pt>
                <c:pt idx="901">
                  <c:v>6406</c:v>
                </c:pt>
                <c:pt idx="902">
                  <c:v>6241</c:v>
                </c:pt>
                <c:pt idx="903">
                  <c:v>6097</c:v>
                </c:pt>
                <c:pt idx="904">
                  <c:v>5963</c:v>
                </c:pt>
                <c:pt idx="905">
                  <c:v>5878</c:v>
                </c:pt>
                <c:pt idx="906">
                  <c:v>5718</c:v>
                </c:pt>
                <c:pt idx="907">
                  <c:v>5544</c:v>
                </c:pt>
                <c:pt idx="908">
                  <c:v>5381</c:v>
                </c:pt>
                <c:pt idx="909">
                  <c:v>5219</c:v>
                </c:pt>
                <c:pt idx="910">
                  <c:v>5073</c:v>
                </c:pt>
                <c:pt idx="911">
                  <c:v>4941</c:v>
                </c:pt>
                <c:pt idx="912">
                  <c:v>4851</c:v>
                </c:pt>
                <c:pt idx="913">
                  <c:v>4685</c:v>
                </c:pt>
                <c:pt idx="914">
                  <c:v>4507</c:v>
                </c:pt>
                <c:pt idx="915">
                  <c:v>4328</c:v>
                </c:pt>
                <c:pt idx="916">
                  <c:v>4163</c:v>
                </c:pt>
                <c:pt idx="917">
                  <c:v>4008</c:v>
                </c:pt>
                <c:pt idx="918">
                  <c:v>3882</c:v>
                </c:pt>
                <c:pt idx="919">
                  <c:v>3790</c:v>
                </c:pt>
                <c:pt idx="920">
                  <c:v>3606</c:v>
                </c:pt>
                <c:pt idx="921">
                  <c:v>3418</c:v>
                </c:pt>
                <c:pt idx="922">
                  <c:v>3235</c:v>
                </c:pt>
                <c:pt idx="923">
                  <c:v>3069</c:v>
                </c:pt>
                <c:pt idx="924">
                  <c:v>2934</c:v>
                </c:pt>
                <c:pt idx="925">
                  <c:v>2809</c:v>
                </c:pt>
                <c:pt idx="926">
                  <c:v>2725</c:v>
                </c:pt>
                <c:pt idx="927">
                  <c:v>2543</c:v>
                </c:pt>
                <c:pt idx="928">
                  <c:v>2373</c:v>
                </c:pt>
                <c:pt idx="929">
                  <c:v>2208</c:v>
                </c:pt>
                <c:pt idx="930">
                  <c:v>2051</c:v>
                </c:pt>
                <c:pt idx="931">
                  <c:v>9302</c:v>
                </c:pt>
                <c:pt idx="932">
                  <c:v>9172</c:v>
                </c:pt>
                <c:pt idx="933">
                  <c:v>9092</c:v>
                </c:pt>
                <c:pt idx="934">
                  <c:v>8918</c:v>
                </c:pt>
                <c:pt idx="935">
                  <c:v>8740</c:v>
                </c:pt>
                <c:pt idx="936">
                  <c:v>8570</c:v>
                </c:pt>
                <c:pt idx="937">
                  <c:v>8398</c:v>
                </c:pt>
                <c:pt idx="938">
                  <c:v>8253</c:v>
                </c:pt>
                <c:pt idx="939">
                  <c:v>8123</c:v>
                </c:pt>
                <c:pt idx="940">
                  <c:v>8031</c:v>
                </c:pt>
                <c:pt idx="941">
                  <c:v>7857</c:v>
                </c:pt>
                <c:pt idx="942">
                  <c:v>7681</c:v>
                </c:pt>
                <c:pt idx="943">
                  <c:v>7505</c:v>
                </c:pt>
                <c:pt idx="944">
                  <c:v>7353</c:v>
                </c:pt>
                <c:pt idx="945">
                  <c:v>7208</c:v>
                </c:pt>
                <c:pt idx="946">
                  <c:v>7077</c:v>
                </c:pt>
                <c:pt idx="947">
                  <c:v>6981</c:v>
                </c:pt>
                <c:pt idx="948">
                  <c:v>6814</c:v>
                </c:pt>
                <c:pt idx="949">
                  <c:v>6635</c:v>
                </c:pt>
                <c:pt idx="950">
                  <c:v>6466</c:v>
                </c:pt>
                <c:pt idx="951">
                  <c:v>6305</c:v>
                </c:pt>
                <c:pt idx="952">
                  <c:v>6163</c:v>
                </c:pt>
                <c:pt idx="953">
                  <c:v>6049</c:v>
                </c:pt>
                <c:pt idx="954">
                  <c:v>5977</c:v>
                </c:pt>
                <c:pt idx="955">
                  <c:v>5797</c:v>
                </c:pt>
                <c:pt idx="956">
                  <c:v>5624</c:v>
                </c:pt>
                <c:pt idx="957">
                  <c:v>5442</c:v>
                </c:pt>
                <c:pt idx="958">
                  <c:v>5285</c:v>
                </c:pt>
                <c:pt idx="959">
                  <c:v>5142</c:v>
                </c:pt>
                <c:pt idx="960">
                  <c:v>5014</c:v>
                </c:pt>
                <c:pt idx="961">
                  <c:v>4920</c:v>
                </c:pt>
                <c:pt idx="962">
                  <c:v>4747</c:v>
                </c:pt>
                <c:pt idx="963">
                  <c:v>4575</c:v>
                </c:pt>
                <c:pt idx="964">
                  <c:v>4401</c:v>
                </c:pt>
                <c:pt idx="965">
                  <c:v>4241</c:v>
                </c:pt>
                <c:pt idx="966">
                  <c:v>4096</c:v>
                </c:pt>
                <c:pt idx="967">
                  <c:v>3961</c:v>
                </c:pt>
                <c:pt idx="968">
                  <c:v>3878</c:v>
                </c:pt>
                <c:pt idx="969">
                  <c:v>3714</c:v>
                </c:pt>
                <c:pt idx="970">
                  <c:v>3536</c:v>
                </c:pt>
                <c:pt idx="971">
                  <c:v>3375</c:v>
                </c:pt>
                <c:pt idx="972">
                  <c:v>3222</c:v>
                </c:pt>
                <c:pt idx="973">
                  <c:v>3080</c:v>
                </c:pt>
                <c:pt idx="974">
                  <c:v>2942</c:v>
                </c:pt>
                <c:pt idx="975">
                  <c:v>2845</c:v>
                </c:pt>
                <c:pt idx="976">
                  <c:v>2682</c:v>
                </c:pt>
                <c:pt idx="977">
                  <c:v>2502</c:v>
                </c:pt>
                <c:pt idx="978">
                  <c:v>2341</c:v>
                </c:pt>
                <c:pt idx="979">
                  <c:v>2163</c:v>
                </c:pt>
                <c:pt idx="980">
                  <c:v>2028</c:v>
                </c:pt>
                <c:pt idx="981">
                  <c:v>9364</c:v>
                </c:pt>
                <c:pt idx="982">
                  <c:v>9263</c:v>
                </c:pt>
                <c:pt idx="983">
                  <c:v>9082</c:v>
                </c:pt>
                <c:pt idx="984">
                  <c:v>8903</c:v>
                </c:pt>
                <c:pt idx="985">
                  <c:v>8725</c:v>
                </c:pt>
                <c:pt idx="986">
                  <c:v>8558</c:v>
                </c:pt>
                <c:pt idx="987">
                  <c:v>8412</c:v>
                </c:pt>
                <c:pt idx="988">
                  <c:v>8284</c:v>
                </c:pt>
                <c:pt idx="989">
                  <c:v>8200</c:v>
                </c:pt>
                <c:pt idx="990">
                  <c:v>8015</c:v>
                </c:pt>
                <c:pt idx="991">
                  <c:v>7832</c:v>
                </c:pt>
                <c:pt idx="992">
                  <c:v>7651</c:v>
                </c:pt>
                <c:pt idx="993">
                  <c:v>7488</c:v>
                </c:pt>
                <c:pt idx="994">
                  <c:v>7329</c:v>
                </c:pt>
                <c:pt idx="995">
                  <c:v>7207</c:v>
                </c:pt>
                <c:pt idx="996">
                  <c:v>7134</c:v>
                </c:pt>
                <c:pt idx="997">
                  <c:v>6957</c:v>
                </c:pt>
                <c:pt idx="998">
                  <c:v>6761</c:v>
                </c:pt>
                <c:pt idx="999">
                  <c:v>6585</c:v>
                </c:pt>
                <c:pt idx="1000">
                  <c:v>6420</c:v>
                </c:pt>
                <c:pt idx="1001">
                  <c:v>6267</c:v>
                </c:pt>
                <c:pt idx="1002">
                  <c:v>6143</c:v>
                </c:pt>
                <c:pt idx="1003">
                  <c:v>6062</c:v>
                </c:pt>
                <c:pt idx="1004">
                  <c:v>5882</c:v>
                </c:pt>
                <c:pt idx="1005">
                  <c:v>5703</c:v>
                </c:pt>
                <c:pt idx="1006">
                  <c:v>5541</c:v>
                </c:pt>
                <c:pt idx="1007">
                  <c:v>5377</c:v>
                </c:pt>
                <c:pt idx="1008">
                  <c:v>5215</c:v>
                </c:pt>
                <c:pt idx="1009">
                  <c:v>5083</c:v>
                </c:pt>
                <c:pt idx="1010">
                  <c:v>4983</c:v>
                </c:pt>
                <c:pt idx="1011">
                  <c:v>4805</c:v>
                </c:pt>
                <c:pt idx="1012">
                  <c:v>4626</c:v>
                </c:pt>
                <c:pt idx="1013">
                  <c:v>4449</c:v>
                </c:pt>
                <c:pt idx="1014">
                  <c:v>4276</c:v>
                </c:pt>
                <c:pt idx="1015">
                  <c:v>4126</c:v>
                </c:pt>
                <c:pt idx="1016">
                  <c:v>3989</c:v>
                </c:pt>
                <c:pt idx="1017">
                  <c:v>3900</c:v>
                </c:pt>
                <c:pt idx="1018">
                  <c:v>3718</c:v>
                </c:pt>
                <c:pt idx="1019">
                  <c:v>3544</c:v>
                </c:pt>
                <c:pt idx="1020">
                  <c:v>3363</c:v>
                </c:pt>
                <c:pt idx="1021">
                  <c:v>3193</c:v>
                </c:pt>
                <c:pt idx="1022">
                  <c:v>3047</c:v>
                </c:pt>
                <c:pt idx="1023">
                  <c:v>2909</c:v>
                </c:pt>
                <c:pt idx="1024">
                  <c:v>2820</c:v>
                </c:pt>
                <c:pt idx="1025">
                  <c:v>2639</c:v>
                </c:pt>
                <c:pt idx="1026">
                  <c:v>2470</c:v>
                </c:pt>
                <c:pt idx="1027">
                  <c:v>2278</c:v>
                </c:pt>
                <c:pt idx="1028">
                  <c:v>2106</c:v>
                </c:pt>
                <c:pt idx="1029">
                  <c:v>8656</c:v>
                </c:pt>
                <c:pt idx="1030">
                  <c:v>8523</c:v>
                </c:pt>
                <c:pt idx="1031">
                  <c:v>8432</c:v>
                </c:pt>
                <c:pt idx="1032">
                  <c:v>8246</c:v>
                </c:pt>
                <c:pt idx="1033">
                  <c:v>8082</c:v>
                </c:pt>
                <c:pt idx="1034">
                  <c:v>7911</c:v>
                </c:pt>
                <c:pt idx="1035">
                  <c:v>7744</c:v>
                </c:pt>
                <c:pt idx="1036">
                  <c:v>7588</c:v>
                </c:pt>
                <c:pt idx="1037">
                  <c:v>7445</c:v>
                </c:pt>
                <c:pt idx="1038">
                  <c:v>7348</c:v>
                </c:pt>
                <c:pt idx="1039">
                  <c:v>7166</c:v>
                </c:pt>
                <c:pt idx="1040">
                  <c:v>6984</c:v>
                </c:pt>
                <c:pt idx="1041">
                  <c:v>6794</c:v>
                </c:pt>
                <c:pt idx="1042">
                  <c:v>6630</c:v>
                </c:pt>
                <c:pt idx="1043">
                  <c:v>6460</c:v>
                </c:pt>
                <c:pt idx="1044">
                  <c:v>6322</c:v>
                </c:pt>
                <c:pt idx="1045">
                  <c:v>6219</c:v>
                </c:pt>
                <c:pt idx="1046">
                  <c:v>6043</c:v>
                </c:pt>
                <c:pt idx="1047">
                  <c:v>5865</c:v>
                </c:pt>
                <c:pt idx="1048">
                  <c:v>5670</c:v>
                </c:pt>
                <c:pt idx="1049">
                  <c:v>5493</c:v>
                </c:pt>
                <c:pt idx="1050">
                  <c:v>5334</c:v>
                </c:pt>
                <c:pt idx="1051">
                  <c:v>5195</c:v>
                </c:pt>
                <c:pt idx="1052">
                  <c:v>5109</c:v>
                </c:pt>
                <c:pt idx="1053">
                  <c:v>4930</c:v>
                </c:pt>
                <c:pt idx="1054">
                  <c:v>4743</c:v>
                </c:pt>
                <c:pt idx="1055">
                  <c:v>4565</c:v>
                </c:pt>
                <c:pt idx="1056">
                  <c:v>4394</c:v>
                </c:pt>
                <c:pt idx="1057">
                  <c:v>4237</c:v>
                </c:pt>
                <c:pt idx="1058">
                  <c:v>4104</c:v>
                </c:pt>
                <c:pt idx="1059">
                  <c:v>4010</c:v>
                </c:pt>
                <c:pt idx="1060">
                  <c:v>3826</c:v>
                </c:pt>
                <c:pt idx="1061">
                  <c:v>3637</c:v>
                </c:pt>
                <c:pt idx="1062">
                  <c:v>3463</c:v>
                </c:pt>
                <c:pt idx="1063">
                  <c:v>3286</c:v>
                </c:pt>
                <c:pt idx="1064">
                  <c:v>3132</c:v>
                </c:pt>
                <c:pt idx="1065">
                  <c:v>2990</c:v>
                </c:pt>
                <c:pt idx="1066">
                  <c:v>2892</c:v>
                </c:pt>
                <c:pt idx="1067">
                  <c:v>2723</c:v>
                </c:pt>
                <c:pt idx="1068">
                  <c:v>2539</c:v>
                </c:pt>
                <c:pt idx="1069">
                  <c:v>2355</c:v>
                </c:pt>
                <c:pt idx="1070">
                  <c:v>2188</c:v>
                </c:pt>
                <c:pt idx="1071">
                  <c:v>2033</c:v>
                </c:pt>
                <c:pt idx="1072">
                  <c:v>8316</c:v>
                </c:pt>
                <c:pt idx="1073">
                  <c:v>8207</c:v>
                </c:pt>
                <c:pt idx="1074">
                  <c:v>8039</c:v>
                </c:pt>
                <c:pt idx="1075">
                  <c:v>7846</c:v>
                </c:pt>
                <c:pt idx="1076">
                  <c:v>7648</c:v>
                </c:pt>
                <c:pt idx="1077">
                  <c:v>7467</c:v>
                </c:pt>
                <c:pt idx="1078">
                  <c:v>7296</c:v>
                </c:pt>
                <c:pt idx="1079">
                  <c:v>7167</c:v>
                </c:pt>
                <c:pt idx="1080">
                  <c:v>7068</c:v>
                </c:pt>
                <c:pt idx="1081">
                  <c:v>6881</c:v>
                </c:pt>
                <c:pt idx="1082">
                  <c:v>6693</c:v>
                </c:pt>
                <c:pt idx="1083">
                  <c:v>6508</c:v>
                </c:pt>
                <c:pt idx="1084">
                  <c:v>6344</c:v>
                </c:pt>
                <c:pt idx="1085">
                  <c:v>6189</c:v>
                </c:pt>
                <c:pt idx="1086">
                  <c:v>6039</c:v>
                </c:pt>
                <c:pt idx="1087">
                  <c:v>5935</c:v>
                </c:pt>
                <c:pt idx="1088">
                  <c:v>5758</c:v>
                </c:pt>
                <c:pt idx="1089">
                  <c:v>5569</c:v>
                </c:pt>
                <c:pt idx="1090">
                  <c:v>5387</c:v>
                </c:pt>
                <c:pt idx="1091">
                  <c:v>5216</c:v>
                </c:pt>
                <c:pt idx="1092">
                  <c:v>5070</c:v>
                </c:pt>
                <c:pt idx="1093">
                  <c:v>4939</c:v>
                </c:pt>
                <c:pt idx="1094">
                  <c:v>4842</c:v>
                </c:pt>
                <c:pt idx="1095">
                  <c:v>4657</c:v>
                </c:pt>
                <c:pt idx="1096">
                  <c:v>4484</c:v>
                </c:pt>
                <c:pt idx="1097">
                  <c:v>4310</c:v>
                </c:pt>
                <c:pt idx="1098">
                  <c:v>4137</c:v>
                </c:pt>
                <c:pt idx="1099">
                  <c:v>3984</c:v>
                </c:pt>
                <c:pt idx="1100">
                  <c:v>3855</c:v>
                </c:pt>
                <c:pt idx="1101">
                  <c:v>3757</c:v>
                </c:pt>
                <c:pt idx="1102">
                  <c:v>3585</c:v>
                </c:pt>
                <c:pt idx="1103">
                  <c:v>3389</c:v>
                </c:pt>
                <c:pt idx="1104">
                  <c:v>3196</c:v>
                </c:pt>
                <c:pt idx="1105">
                  <c:v>3029</c:v>
                </c:pt>
                <c:pt idx="1106">
                  <c:v>2877</c:v>
                </c:pt>
                <c:pt idx="1107">
                  <c:v>2744</c:v>
                </c:pt>
                <c:pt idx="1108">
                  <c:v>2658</c:v>
                </c:pt>
                <c:pt idx="1109">
                  <c:v>2481</c:v>
                </c:pt>
                <c:pt idx="1110">
                  <c:v>2306</c:v>
                </c:pt>
                <c:pt idx="1111">
                  <c:v>2134</c:v>
                </c:pt>
                <c:pt idx="1112">
                  <c:v>9109</c:v>
                </c:pt>
                <c:pt idx="1113">
                  <c:v>8948</c:v>
                </c:pt>
                <c:pt idx="1114">
                  <c:v>8816</c:v>
                </c:pt>
                <c:pt idx="1115">
                  <c:v>8725</c:v>
                </c:pt>
                <c:pt idx="1116">
                  <c:v>8553</c:v>
                </c:pt>
                <c:pt idx="1117">
                  <c:v>8377</c:v>
                </c:pt>
                <c:pt idx="1118">
                  <c:v>8192</c:v>
                </c:pt>
                <c:pt idx="1119">
                  <c:v>8030</c:v>
                </c:pt>
                <c:pt idx="1120">
                  <c:v>7869</c:v>
                </c:pt>
                <c:pt idx="1121">
                  <c:v>7746</c:v>
                </c:pt>
                <c:pt idx="1122">
                  <c:v>7663</c:v>
                </c:pt>
                <c:pt idx="1123">
                  <c:v>7482</c:v>
                </c:pt>
                <c:pt idx="1124">
                  <c:v>7301</c:v>
                </c:pt>
                <c:pt idx="1125">
                  <c:v>7127</c:v>
                </c:pt>
                <c:pt idx="1126">
                  <c:v>6957</c:v>
                </c:pt>
                <c:pt idx="1127">
                  <c:v>6790</c:v>
                </c:pt>
                <c:pt idx="1128">
                  <c:v>6645</c:v>
                </c:pt>
                <c:pt idx="1129">
                  <c:v>6555</c:v>
                </c:pt>
                <c:pt idx="1130">
                  <c:v>6378</c:v>
                </c:pt>
                <c:pt idx="1131">
                  <c:v>6193</c:v>
                </c:pt>
                <c:pt idx="1132">
                  <c:v>6002</c:v>
                </c:pt>
                <c:pt idx="1133">
                  <c:v>5825</c:v>
                </c:pt>
                <c:pt idx="1134">
                  <c:v>5678</c:v>
                </c:pt>
                <c:pt idx="1135">
                  <c:v>5547</c:v>
                </c:pt>
                <c:pt idx="1136">
                  <c:v>5450</c:v>
                </c:pt>
                <c:pt idx="1137">
                  <c:v>5262</c:v>
                </c:pt>
                <c:pt idx="1138">
                  <c:v>5065</c:v>
                </c:pt>
                <c:pt idx="1139">
                  <c:v>4885</c:v>
                </c:pt>
                <c:pt idx="1140">
                  <c:v>4717</c:v>
                </c:pt>
                <c:pt idx="1141">
                  <c:v>4564</c:v>
                </c:pt>
                <c:pt idx="1142">
                  <c:v>4435</c:v>
                </c:pt>
                <c:pt idx="1143">
                  <c:v>4335</c:v>
                </c:pt>
                <c:pt idx="1144">
                  <c:v>4164</c:v>
                </c:pt>
                <c:pt idx="1145">
                  <c:v>3978</c:v>
                </c:pt>
                <c:pt idx="1146">
                  <c:v>3781</c:v>
                </c:pt>
                <c:pt idx="1147">
                  <c:v>3611</c:v>
                </c:pt>
                <c:pt idx="1148">
                  <c:v>3453</c:v>
                </c:pt>
                <c:pt idx="1149">
                  <c:v>3308</c:v>
                </c:pt>
                <c:pt idx="1150">
                  <c:v>3213</c:v>
                </c:pt>
                <c:pt idx="1151">
                  <c:v>3041</c:v>
                </c:pt>
                <c:pt idx="1152">
                  <c:v>2859</c:v>
                </c:pt>
                <c:pt idx="1153">
                  <c:v>2680</c:v>
                </c:pt>
                <c:pt idx="1154">
                  <c:v>2512</c:v>
                </c:pt>
                <c:pt idx="1155">
                  <c:v>2362</c:v>
                </c:pt>
                <c:pt idx="1156">
                  <c:v>2225</c:v>
                </c:pt>
                <c:pt idx="1157">
                  <c:v>2133</c:v>
                </c:pt>
                <c:pt idx="1158">
                  <c:v>9165</c:v>
                </c:pt>
                <c:pt idx="1159">
                  <c:v>8981</c:v>
                </c:pt>
                <c:pt idx="1160">
                  <c:v>8797</c:v>
                </c:pt>
                <c:pt idx="1161">
                  <c:v>8629</c:v>
                </c:pt>
                <c:pt idx="1162">
                  <c:v>8483</c:v>
                </c:pt>
                <c:pt idx="1163">
                  <c:v>8355</c:v>
                </c:pt>
                <c:pt idx="1164">
                  <c:v>8250</c:v>
                </c:pt>
                <c:pt idx="1165">
                  <c:v>8074</c:v>
                </c:pt>
                <c:pt idx="1166">
                  <c:v>7900</c:v>
                </c:pt>
                <c:pt idx="1167">
                  <c:v>7717</c:v>
                </c:pt>
                <c:pt idx="1168">
                  <c:v>7541</c:v>
                </c:pt>
                <c:pt idx="1169">
                  <c:v>7394</c:v>
                </c:pt>
                <c:pt idx="1170">
                  <c:v>7251</c:v>
                </c:pt>
                <c:pt idx="1171">
                  <c:v>7155</c:v>
                </c:pt>
                <c:pt idx="1172">
                  <c:v>6984</c:v>
                </c:pt>
                <c:pt idx="1173">
                  <c:v>6802</c:v>
                </c:pt>
                <c:pt idx="1174">
                  <c:v>6617</c:v>
                </c:pt>
                <c:pt idx="1175">
                  <c:v>6451</c:v>
                </c:pt>
                <c:pt idx="1176">
                  <c:v>6297</c:v>
                </c:pt>
                <c:pt idx="1177">
                  <c:v>6167</c:v>
                </c:pt>
                <c:pt idx="1178">
                  <c:v>6065</c:v>
                </c:pt>
                <c:pt idx="1179">
                  <c:v>5894</c:v>
                </c:pt>
                <c:pt idx="1180">
                  <c:v>5708</c:v>
                </c:pt>
                <c:pt idx="1181">
                  <c:v>5525</c:v>
                </c:pt>
                <c:pt idx="1182">
                  <c:v>5347</c:v>
                </c:pt>
                <c:pt idx="1183">
                  <c:v>5189</c:v>
                </c:pt>
                <c:pt idx="1184">
                  <c:v>5049</c:v>
                </c:pt>
                <c:pt idx="1185">
                  <c:v>4953</c:v>
                </c:pt>
                <c:pt idx="1186">
                  <c:v>4764</c:v>
                </c:pt>
                <c:pt idx="1187">
                  <c:v>4577</c:v>
                </c:pt>
                <c:pt idx="1188">
                  <c:v>4386</c:v>
                </c:pt>
                <c:pt idx="1189">
                  <c:v>4204</c:v>
                </c:pt>
                <c:pt idx="1190">
                  <c:v>4057</c:v>
                </c:pt>
                <c:pt idx="1191">
                  <c:v>3908</c:v>
                </c:pt>
                <c:pt idx="1192">
                  <c:v>3818</c:v>
                </c:pt>
                <c:pt idx="1193">
                  <c:v>3635</c:v>
                </c:pt>
                <c:pt idx="1194">
                  <c:v>3444</c:v>
                </c:pt>
                <c:pt idx="1195">
                  <c:v>3246</c:v>
                </c:pt>
                <c:pt idx="1196">
                  <c:v>3070</c:v>
                </c:pt>
                <c:pt idx="1197">
                  <c:v>2925</c:v>
                </c:pt>
                <c:pt idx="1198">
                  <c:v>2785</c:v>
                </c:pt>
                <c:pt idx="1199">
                  <c:v>2679</c:v>
                </c:pt>
                <c:pt idx="1200">
                  <c:v>2498</c:v>
                </c:pt>
                <c:pt idx="1201">
                  <c:v>2313</c:v>
                </c:pt>
                <c:pt idx="1202">
                  <c:v>2130</c:v>
                </c:pt>
                <c:pt idx="1203">
                  <c:v>7660</c:v>
                </c:pt>
                <c:pt idx="1204">
                  <c:v>7511</c:v>
                </c:pt>
                <c:pt idx="1205">
                  <c:v>7363</c:v>
                </c:pt>
                <c:pt idx="1206">
                  <c:v>7265</c:v>
                </c:pt>
                <c:pt idx="1207">
                  <c:v>7079</c:v>
                </c:pt>
                <c:pt idx="1208">
                  <c:v>6886</c:v>
                </c:pt>
                <c:pt idx="1209">
                  <c:v>6696</c:v>
                </c:pt>
                <c:pt idx="1210">
                  <c:v>6523</c:v>
                </c:pt>
                <c:pt idx="1211">
                  <c:v>6377</c:v>
                </c:pt>
                <c:pt idx="1212">
                  <c:v>6241</c:v>
                </c:pt>
                <c:pt idx="1213">
                  <c:v>6142</c:v>
                </c:pt>
                <c:pt idx="1214">
                  <c:v>5970</c:v>
                </c:pt>
                <c:pt idx="1215">
                  <c:v>5770</c:v>
                </c:pt>
                <c:pt idx="1216">
                  <c:v>5592</c:v>
                </c:pt>
                <c:pt idx="1217">
                  <c:v>5416</c:v>
                </c:pt>
                <c:pt idx="1218">
                  <c:v>5263</c:v>
                </c:pt>
                <c:pt idx="1219">
                  <c:v>5112</c:v>
                </c:pt>
                <c:pt idx="1220">
                  <c:v>5028</c:v>
                </c:pt>
                <c:pt idx="1221">
                  <c:v>4844</c:v>
                </c:pt>
                <c:pt idx="1222">
                  <c:v>4642</c:v>
                </c:pt>
                <c:pt idx="1223">
                  <c:v>4452</c:v>
                </c:pt>
                <c:pt idx="1224">
                  <c:v>4269</c:v>
                </c:pt>
                <c:pt idx="1225">
                  <c:v>4095</c:v>
                </c:pt>
                <c:pt idx="1226">
                  <c:v>3959</c:v>
                </c:pt>
                <c:pt idx="1227">
                  <c:v>3851</c:v>
                </c:pt>
                <c:pt idx="1228">
                  <c:v>3664</c:v>
                </c:pt>
                <c:pt idx="1229">
                  <c:v>3467</c:v>
                </c:pt>
                <c:pt idx="1230">
                  <c:v>3263</c:v>
                </c:pt>
                <c:pt idx="1231">
                  <c:v>3085</c:v>
                </c:pt>
                <c:pt idx="1232">
                  <c:v>2928</c:v>
                </c:pt>
                <c:pt idx="1233">
                  <c:v>2795</c:v>
                </c:pt>
                <c:pt idx="1234">
                  <c:v>2700</c:v>
                </c:pt>
                <c:pt idx="1235">
                  <c:v>2513</c:v>
                </c:pt>
                <c:pt idx="1236">
                  <c:v>2323</c:v>
                </c:pt>
                <c:pt idx="1237">
                  <c:v>2130</c:v>
                </c:pt>
                <c:pt idx="1238">
                  <c:v>7709</c:v>
                </c:pt>
                <c:pt idx="1239">
                  <c:v>7552</c:v>
                </c:pt>
                <c:pt idx="1240">
                  <c:v>7411</c:v>
                </c:pt>
                <c:pt idx="1241">
                  <c:v>7311</c:v>
                </c:pt>
                <c:pt idx="1242">
                  <c:v>7120</c:v>
                </c:pt>
                <c:pt idx="1243">
                  <c:v>6930</c:v>
                </c:pt>
                <c:pt idx="1244">
                  <c:v>6747</c:v>
                </c:pt>
                <c:pt idx="1245">
                  <c:v>6568</c:v>
                </c:pt>
                <c:pt idx="1246">
                  <c:v>6402</c:v>
                </c:pt>
                <c:pt idx="1247">
                  <c:v>6266</c:v>
                </c:pt>
                <c:pt idx="1248">
                  <c:v>6160</c:v>
                </c:pt>
                <c:pt idx="1249">
                  <c:v>5960</c:v>
                </c:pt>
                <c:pt idx="1250">
                  <c:v>5766</c:v>
                </c:pt>
                <c:pt idx="1251">
                  <c:v>5576</c:v>
                </c:pt>
                <c:pt idx="1252">
                  <c:v>5404</c:v>
                </c:pt>
                <c:pt idx="1253">
                  <c:v>5252</c:v>
                </c:pt>
                <c:pt idx="1254">
                  <c:v>5112</c:v>
                </c:pt>
                <c:pt idx="1255">
                  <c:v>5008</c:v>
                </c:pt>
                <c:pt idx="1256">
                  <c:v>4811</c:v>
                </c:pt>
                <c:pt idx="1257">
                  <c:v>4617</c:v>
                </c:pt>
                <c:pt idx="1258">
                  <c:v>4422</c:v>
                </c:pt>
                <c:pt idx="1259">
                  <c:v>4255</c:v>
                </c:pt>
                <c:pt idx="1260">
                  <c:v>4105</c:v>
                </c:pt>
                <c:pt idx="1261">
                  <c:v>3937</c:v>
                </c:pt>
                <c:pt idx="1262">
                  <c:v>3837</c:v>
                </c:pt>
                <c:pt idx="1263">
                  <c:v>3643</c:v>
                </c:pt>
                <c:pt idx="1264">
                  <c:v>3447</c:v>
                </c:pt>
                <c:pt idx="1265">
                  <c:v>3254</c:v>
                </c:pt>
                <c:pt idx="1266">
                  <c:v>3074</c:v>
                </c:pt>
                <c:pt idx="1267">
                  <c:v>2917</c:v>
                </c:pt>
                <c:pt idx="1268">
                  <c:v>2777</c:v>
                </c:pt>
                <c:pt idx="1269">
                  <c:v>2667</c:v>
                </c:pt>
                <c:pt idx="1270">
                  <c:v>2473</c:v>
                </c:pt>
                <c:pt idx="1271">
                  <c:v>2283</c:v>
                </c:pt>
                <c:pt idx="1272">
                  <c:v>2097</c:v>
                </c:pt>
                <c:pt idx="1273">
                  <c:v>8160</c:v>
                </c:pt>
                <c:pt idx="1274">
                  <c:v>8008</c:v>
                </c:pt>
                <c:pt idx="1275">
                  <c:v>7877</c:v>
                </c:pt>
                <c:pt idx="1276">
                  <c:v>7766</c:v>
                </c:pt>
                <c:pt idx="1277">
                  <c:v>7580</c:v>
                </c:pt>
                <c:pt idx="1278">
                  <c:v>7376</c:v>
                </c:pt>
                <c:pt idx="1279">
                  <c:v>7171</c:v>
                </c:pt>
                <c:pt idx="1280">
                  <c:v>6998</c:v>
                </c:pt>
                <c:pt idx="1281">
                  <c:v>6831</c:v>
                </c:pt>
                <c:pt idx="1282">
                  <c:v>6691</c:v>
                </c:pt>
                <c:pt idx="1283">
                  <c:v>6586</c:v>
                </c:pt>
                <c:pt idx="1284">
                  <c:v>6392</c:v>
                </c:pt>
                <c:pt idx="1285">
                  <c:v>6203</c:v>
                </c:pt>
                <c:pt idx="1286">
                  <c:v>6012</c:v>
                </c:pt>
                <c:pt idx="1287">
                  <c:v>5826</c:v>
                </c:pt>
                <c:pt idx="1288">
                  <c:v>5664</c:v>
                </c:pt>
                <c:pt idx="1289">
                  <c:v>5517</c:v>
                </c:pt>
                <c:pt idx="1290">
                  <c:v>5413</c:v>
                </c:pt>
                <c:pt idx="1291">
                  <c:v>5227</c:v>
                </c:pt>
                <c:pt idx="1292">
                  <c:v>5036</c:v>
                </c:pt>
                <c:pt idx="1293">
                  <c:v>4859</c:v>
                </c:pt>
                <c:pt idx="1294">
                  <c:v>4677</c:v>
                </c:pt>
                <c:pt idx="1295">
                  <c:v>4499</c:v>
                </c:pt>
                <c:pt idx="1296">
                  <c:v>4343</c:v>
                </c:pt>
                <c:pt idx="1297">
                  <c:v>4238</c:v>
                </c:pt>
                <c:pt idx="1298">
                  <c:v>4054</c:v>
                </c:pt>
                <c:pt idx="1299">
                  <c:v>3859</c:v>
                </c:pt>
                <c:pt idx="1300">
                  <c:v>3664</c:v>
                </c:pt>
                <c:pt idx="1301">
                  <c:v>3485</c:v>
                </c:pt>
                <c:pt idx="1302">
                  <c:v>3318</c:v>
                </c:pt>
                <c:pt idx="1303">
                  <c:v>3179</c:v>
                </c:pt>
                <c:pt idx="1304">
                  <c:v>3076</c:v>
                </c:pt>
                <c:pt idx="1305">
                  <c:v>2887</c:v>
                </c:pt>
                <c:pt idx="1306">
                  <c:v>2686</c:v>
                </c:pt>
                <c:pt idx="1307">
                  <c:v>2506</c:v>
                </c:pt>
                <c:pt idx="1308">
                  <c:v>2310</c:v>
                </c:pt>
                <c:pt idx="1309">
                  <c:v>2155</c:v>
                </c:pt>
                <c:pt idx="1310">
                  <c:v>2007</c:v>
                </c:pt>
                <c:pt idx="1311">
                  <c:v>6989</c:v>
                </c:pt>
                <c:pt idx="1312">
                  <c:v>6791</c:v>
                </c:pt>
                <c:pt idx="1313">
                  <c:v>6587</c:v>
                </c:pt>
                <c:pt idx="1314">
                  <c:v>6407</c:v>
                </c:pt>
                <c:pt idx="1315">
                  <c:v>6210</c:v>
                </c:pt>
                <c:pt idx="1316">
                  <c:v>6041</c:v>
                </c:pt>
                <c:pt idx="1317">
                  <c:v>5882</c:v>
                </c:pt>
                <c:pt idx="1318">
                  <c:v>5771</c:v>
                </c:pt>
                <c:pt idx="1319">
                  <c:v>5574</c:v>
                </c:pt>
                <c:pt idx="1320">
                  <c:v>5378</c:v>
                </c:pt>
                <c:pt idx="1321">
                  <c:v>5198</c:v>
                </c:pt>
                <c:pt idx="1322">
                  <c:v>5008</c:v>
                </c:pt>
                <c:pt idx="1323">
                  <c:v>4867</c:v>
                </c:pt>
                <c:pt idx="1324">
                  <c:v>4719</c:v>
                </c:pt>
                <c:pt idx="1325">
                  <c:v>4601</c:v>
                </c:pt>
                <c:pt idx="1326">
                  <c:v>4398</c:v>
                </c:pt>
                <c:pt idx="1327">
                  <c:v>4195</c:v>
                </c:pt>
                <c:pt idx="1328">
                  <c:v>3994</c:v>
                </c:pt>
                <c:pt idx="1329">
                  <c:v>3807</c:v>
                </c:pt>
                <c:pt idx="1330">
                  <c:v>3644</c:v>
                </c:pt>
                <c:pt idx="1331">
                  <c:v>3499</c:v>
                </c:pt>
                <c:pt idx="1332">
                  <c:v>3372</c:v>
                </c:pt>
                <c:pt idx="1333">
                  <c:v>3191</c:v>
                </c:pt>
                <c:pt idx="1334">
                  <c:v>2995</c:v>
                </c:pt>
                <c:pt idx="1335">
                  <c:v>2804</c:v>
                </c:pt>
                <c:pt idx="1336">
                  <c:v>2604</c:v>
                </c:pt>
                <c:pt idx="1337">
                  <c:v>2431</c:v>
                </c:pt>
                <c:pt idx="1338">
                  <c:v>2294</c:v>
                </c:pt>
                <c:pt idx="1339">
                  <c:v>2195</c:v>
                </c:pt>
                <c:pt idx="1340">
                  <c:v>2001</c:v>
                </c:pt>
                <c:pt idx="1341">
                  <c:v>6879</c:v>
                </c:pt>
                <c:pt idx="1342">
                  <c:v>6686</c:v>
                </c:pt>
                <c:pt idx="1343">
                  <c:v>6493</c:v>
                </c:pt>
                <c:pt idx="1344">
                  <c:v>6323</c:v>
                </c:pt>
                <c:pt idx="1345">
                  <c:v>6188</c:v>
                </c:pt>
                <c:pt idx="1346">
                  <c:v>6078</c:v>
                </c:pt>
                <c:pt idx="1347">
                  <c:v>5886</c:v>
                </c:pt>
                <c:pt idx="1348">
                  <c:v>5694</c:v>
                </c:pt>
                <c:pt idx="1349">
                  <c:v>5488</c:v>
                </c:pt>
                <c:pt idx="1350">
                  <c:v>5309</c:v>
                </c:pt>
                <c:pt idx="1351">
                  <c:v>5137</c:v>
                </c:pt>
                <c:pt idx="1352">
                  <c:v>4997</c:v>
                </c:pt>
                <c:pt idx="1353">
                  <c:v>4886</c:v>
                </c:pt>
                <c:pt idx="1354">
                  <c:v>4691</c:v>
                </c:pt>
                <c:pt idx="1355">
                  <c:v>4486</c:v>
                </c:pt>
                <c:pt idx="1356">
                  <c:v>4291</c:v>
                </c:pt>
                <c:pt idx="1357">
                  <c:v>4117</c:v>
                </c:pt>
                <c:pt idx="1358">
                  <c:v>3948</c:v>
                </c:pt>
                <c:pt idx="1359">
                  <c:v>3799</c:v>
                </c:pt>
                <c:pt idx="1360">
                  <c:v>3674</c:v>
                </c:pt>
                <c:pt idx="1361">
                  <c:v>3475</c:v>
                </c:pt>
                <c:pt idx="1362">
                  <c:v>3279</c:v>
                </c:pt>
                <c:pt idx="1363">
                  <c:v>3070</c:v>
                </c:pt>
                <c:pt idx="1364">
                  <c:v>2877</c:v>
                </c:pt>
                <c:pt idx="1365">
                  <c:v>2710</c:v>
                </c:pt>
                <c:pt idx="1366">
                  <c:v>2564</c:v>
                </c:pt>
                <c:pt idx="1367">
                  <c:v>2463</c:v>
                </c:pt>
                <c:pt idx="1368">
                  <c:v>2256</c:v>
                </c:pt>
                <c:pt idx="1369">
                  <c:v>2054</c:v>
                </c:pt>
                <c:pt idx="1370">
                  <c:v>8445</c:v>
                </c:pt>
                <c:pt idx="1371">
                  <c:v>8249</c:v>
                </c:pt>
                <c:pt idx="1372">
                  <c:v>8089</c:v>
                </c:pt>
                <c:pt idx="1373">
                  <c:v>7942</c:v>
                </c:pt>
                <c:pt idx="1374">
                  <c:v>7841</c:v>
                </c:pt>
                <c:pt idx="1375">
                  <c:v>7654</c:v>
                </c:pt>
                <c:pt idx="1376">
                  <c:v>7449</c:v>
                </c:pt>
                <c:pt idx="1377">
                  <c:v>7260</c:v>
                </c:pt>
                <c:pt idx="1378">
                  <c:v>7075</c:v>
                </c:pt>
                <c:pt idx="1379">
                  <c:v>6908</c:v>
                </c:pt>
                <c:pt idx="1380">
                  <c:v>6761</c:v>
                </c:pt>
                <c:pt idx="1381">
                  <c:v>6641</c:v>
                </c:pt>
                <c:pt idx="1382">
                  <c:v>6436</c:v>
                </c:pt>
                <c:pt idx="1383">
                  <c:v>6244</c:v>
                </c:pt>
                <c:pt idx="1384">
                  <c:v>6032</c:v>
                </c:pt>
                <c:pt idx="1385">
                  <c:v>5842</c:v>
                </c:pt>
                <c:pt idx="1386">
                  <c:v>5670</c:v>
                </c:pt>
                <c:pt idx="1387">
                  <c:v>5513</c:v>
                </c:pt>
                <c:pt idx="1388">
                  <c:v>5402</c:v>
                </c:pt>
                <c:pt idx="1389">
                  <c:v>5191</c:v>
                </c:pt>
                <c:pt idx="1390">
                  <c:v>4994</c:v>
                </c:pt>
                <c:pt idx="1391">
                  <c:v>4788</c:v>
                </c:pt>
                <c:pt idx="1392">
                  <c:v>4602</c:v>
                </c:pt>
                <c:pt idx="1393">
                  <c:v>4430</c:v>
                </c:pt>
                <c:pt idx="1394">
                  <c:v>4270</c:v>
                </c:pt>
                <c:pt idx="1395">
                  <c:v>4158</c:v>
                </c:pt>
                <c:pt idx="1396">
                  <c:v>3964</c:v>
                </c:pt>
                <c:pt idx="1397">
                  <c:v>3741</c:v>
                </c:pt>
                <c:pt idx="1398">
                  <c:v>3545</c:v>
                </c:pt>
                <c:pt idx="1399">
                  <c:v>3373</c:v>
                </c:pt>
                <c:pt idx="1400">
                  <c:v>3200</c:v>
                </c:pt>
                <c:pt idx="1401">
                  <c:v>3045</c:v>
                </c:pt>
                <c:pt idx="1402">
                  <c:v>2938</c:v>
                </c:pt>
                <c:pt idx="1403">
                  <c:v>2733</c:v>
                </c:pt>
                <c:pt idx="1404">
                  <c:v>2537</c:v>
                </c:pt>
                <c:pt idx="1405">
                  <c:v>2326</c:v>
                </c:pt>
                <c:pt idx="1406">
                  <c:v>2120</c:v>
                </c:pt>
                <c:pt idx="1407">
                  <c:v>7819</c:v>
                </c:pt>
                <c:pt idx="1408">
                  <c:v>7663</c:v>
                </c:pt>
                <c:pt idx="1409">
                  <c:v>7531</c:v>
                </c:pt>
                <c:pt idx="1410">
                  <c:v>7322</c:v>
                </c:pt>
                <c:pt idx="1411">
                  <c:v>7125</c:v>
                </c:pt>
                <c:pt idx="1412">
                  <c:v>6918</c:v>
                </c:pt>
                <c:pt idx="1413">
                  <c:v>6711</c:v>
                </c:pt>
                <c:pt idx="1414">
                  <c:v>6535</c:v>
                </c:pt>
                <c:pt idx="1415">
                  <c:v>6392</c:v>
                </c:pt>
                <c:pt idx="1416">
                  <c:v>6274</c:v>
                </c:pt>
                <c:pt idx="1417">
                  <c:v>6077</c:v>
                </c:pt>
                <c:pt idx="1418">
                  <c:v>5878</c:v>
                </c:pt>
                <c:pt idx="1419">
                  <c:v>5685</c:v>
                </c:pt>
                <c:pt idx="1420">
                  <c:v>5502</c:v>
                </c:pt>
                <c:pt idx="1421">
                  <c:v>5331</c:v>
                </c:pt>
                <c:pt idx="1422">
                  <c:v>5180</c:v>
                </c:pt>
                <c:pt idx="1423">
                  <c:v>5054</c:v>
                </c:pt>
                <c:pt idx="1424">
                  <c:v>4860</c:v>
                </c:pt>
                <c:pt idx="1425">
                  <c:v>4662</c:v>
                </c:pt>
                <c:pt idx="1426">
                  <c:v>4451</c:v>
                </c:pt>
                <c:pt idx="1427">
                  <c:v>4257</c:v>
                </c:pt>
                <c:pt idx="1428">
                  <c:v>4085</c:v>
                </c:pt>
                <c:pt idx="1429">
                  <c:v>3915</c:v>
                </c:pt>
                <c:pt idx="1430">
                  <c:v>3795</c:v>
                </c:pt>
                <c:pt idx="1431">
                  <c:v>3586</c:v>
                </c:pt>
                <c:pt idx="1432">
                  <c:v>3378</c:v>
                </c:pt>
                <c:pt idx="1433">
                  <c:v>3192</c:v>
                </c:pt>
                <c:pt idx="1434">
                  <c:v>3007</c:v>
                </c:pt>
                <c:pt idx="1435">
                  <c:v>2849</c:v>
                </c:pt>
                <c:pt idx="1436">
                  <c:v>2686</c:v>
                </c:pt>
                <c:pt idx="1437">
                  <c:v>2561</c:v>
                </c:pt>
                <c:pt idx="1438">
                  <c:v>2361</c:v>
                </c:pt>
                <c:pt idx="1439">
                  <c:v>2147</c:v>
                </c:pt>
                <c:pt idx="1440">
                  <c:v>8427</c:v>
                </c:pt>
                <c:pt idx="1441">
                  <c:v>8221</c:v>
                </c:pt>
                <c:pt idx="1442">
                  <c:v>8033</c:v>
                </c:pt>
                <c:pt idx="1443">
                  <c:v>7889</c:v>
                </c:pt>
                <c:pt idx="1444">
                  <c:v>7762</c:v>
                </c:pt>
                <c:pt idx="1445">
                  <c:v>7550</c:v>
                </c:pt>
                <c:pt idx="1446">
                  <c:v>7340</c:v>
                </c:pt>
                <c:pt idx="1447">
                  <c:v>7127</c:v>
                </c:pt>
                <c:pt idx="1448">
                  <c:v>6935</c:v>
                </c:pt>
                <c:pt idx="1449">
                  <c:v>6772</c:v>
                </c:pt>
                <c:pt idx="1450">
                  <c:v>6617</c:v>
                </c:pt>
                <c:pt idx="1451">
                  <c:v>6489</c:v>
                </c:pt>
                <c:pt idx="1452">
                  <c:v>6285</c:v>
                </c:pt>
                <c:pt idx="1453">
                  <c:v>6088</c:v>
                </c:pt>
                <c:pt idx="1454">
                  <c:v>5874</c:v>
                </c:pt>
                <c:pt idx="1455">
                  <c:v>5674</c:v>
                </c:pt>
                <c:pt idx="1456">
                  <c:v>5498</c:v>
                </c:pt>
                <c:pt idx="1457">
                  <c:v>5359</c:v>
                </c:pt>
                <c:pt idx="1458">
                  <c:v>5239</c:v>
                </c:pt>
                <c:pt idx="1459">
                  <c:v>5035</c:v>
                </c:pt>
                <c:pt idx="1460">
                  <c:v>4819</c:v>
                </c:pt>
                <c:pt idx="1461">
                  <c:v>4619</c:v>
                </c:pt>
                <c:pt idx="1462">
                  <c:v>4438</c:v>
                </c:pt>
                <c:pt idx="1463">
                  <c:v>4275</c:v>
                </c:pt>
                <c:pt idx="1464">
                  <c:v>4143</c:v>
                </c:pt>
                <c:pt idx="1465">
                  <c:v>4033</c:v>
                </c:pt>
                <c:pt idx="1466">
                  <c:v>3845</c:v>
                </c:pt>
                <c:pt idx="1467">
                  <c:v>3641</c:v>
                </c:pt>
                <c:pt idx="1468">
                  <c:v>3450</c:v>
                </c:pt>
                <c:pt idx="1469">
                  <c:v>3261</c:v>
                </c:pt>
                <c:pt idx="1470">
                  <c:v>3091</c:v>
                </c:pt>
                <c:pt idx="1471">
                  <c:v>2945</c:v>
                </c:pt>
                <c:pt idx="1472">
                  <c:v>2841</c:v>
                </c:pt>
                <c:pt idx="1473">
                  <c:v>2645</c:v>
                </c:pt>
                <c:pt idx="1474">
                  <c:v>2447</c:v>
                </c:pt>
                <c:pt idx="1475">
                  <c:v>2239</c:v>
                </c:pt>
                <c:pt idx="1476">
                  <c:v>2040</c:v>
                </c:pt>
                <c:pt idx="1477">
                  <c:v>7426</c:v>
                </c:pt>
                <c:pt idx="1478">
                  <c:v>7280</c:v>
                </c:pt>
                <c:pt idx="1479">
                  <c:v>7166</c:v>
                </c:pt>
                <c:pt idx="1480">
                  <c:v>6960</c:v>
                </c:pt>
                <c:pt idx="1481">
                  <c:v>6753</c:v>
                </c:pt>
                <c:pt idx="1482">
                  <c:v>6553</c:v>
                </c:pt>
                <c:pt idx="1483">
                  <c:v>6365</c:v>
                </c:pt>
                <c:pt idx="1484">
                  <c:v>6191</c:v>
                </c:pt>
                <c:pt idx="1485">
                  <c:v>6042</c:v>
                </c:pt>
                <c:pt idx="1486">
                  <c:v>5942</c:v>
                </c:pt>
                <c:pt idx="1487">
                  <c:v>5737</c:v>
                </c:pt>
                <c:pt idx="1488">
                  <c:v>5535</c:v>
                </c:pt>
                <c:pt idx="1489">
                  <c:v>5347</c:v>
                </c:pt>
                <c:pt idx="1490">
                  <c:v>5163</c:v>
                </c:pt>
                <c:pt idx="1491">
                  <c:v>5002</c:v>
                </c:pt>
                <c:pt idx="1492">
                  <c:v>4859</c:v>
                </c:pt>
                <c:pt idx="1493">
                  <c:v>4747</c:v>
                </c:pt>
                <c:pt idx="1494">
                  <c:v>4559</c:v>
                </c:pt>
                <c:pt idx="1495">
                  <c:v>4351</c:v>
                </c:pt>
                <c:pt idx="1496">
                  <c:v>4156</c:v>
                </c:pt>
                <c:pt idx="1497">
                  <c:v>3966</c:v>
                </c:pt>
                <c:pt idx="1498">
                  <c:v>3803</c:v>
                </c:pt>
                <c:pt idx="1499">
                  <c:v>3645</c:v>
                </c:pt>
                <c:pt idx="1500">
                  <c:v>3534</c:v>
                </c:pt>
                <c:pt idx="1501">
                  <c:v>3344</c:v>
                </c:pt>
                <c:pt idx="1502">
                  <c:v>3144</c:v>
                </c:pt>
                <c:pt idx="1503">
                  <c:v>2946</c:v>
                </c:pt>
                <c:pt idx="1504">
                  <c:v>2764</c:v>
                </c:pt>
                <c:pt idx="1505">
                  <c:v>2585</c:v>
                </c:pt>
                <c:pt idx="1506">
                  <c:v>2439</c:v>
                </c:pt>
                <c:pt idx="1507">
                  <c:v>2318</c:v>
                </c:pt>
                <c:pt idx="1508">
                  <c:v>2118</c:v>
                </c:pt>
                <c:pt idx="1509">
                  <c:v>8643</c:v>
                </c:pt>
                <c:pt idx="1510">
                  <c:v>8434</c:v>
                </c:pt>
                <c:pt idx="1511">
                  <c:v>8246</c:v>
                </c:pt>
                <c:pt idx="1512">
                  <c:v>8087</c:v>
                </c:pt>
                <c:pt idx="1513">
                  <c:v>7932</c:v>
                </c:pt>
                <c:pt idx="1514">
                  <c:v>7811</c:v>
                </c:pt>
                <c:pt idx="1515">
                  <c:v>7611</c:v>
                </c:pt>
                <c:pt idx="1516">
                  <c:v>7431</c:v>
                </c:pt>
                <c:pt idx="1517">
                  <c:v>7232</c:v>
                </c:pt>
                <c:pt idx="1518">
                  <c:v>7037</c:v>
                </c:pt>
                <c:pt idx="1519">
                  <c:v>6864</c:v>
                </c:pt>
                <c:pt idx="1520">
                  <c:v>6709</c:v>
                </c:pt>
                <c:pt idx="1521">
                  <c:v>6587</c:v>
                </c:pt>
                <c:pt idx="1522">
                  <c:v>6388</c:v>
                </c:pt>
                <c:pt idx="1523">
                  <c:v>6175</c:v>
                </c:pt>
                <c:pt idx="1524">
                  <c:v>5977</c:v>
                </c:pt>
                <c:pt idx="1525">
                  <c:v>5789</c:v>
                </c:pt>
                <c:pt idx="1526">
                  <c:v>5602</c:v>
                </c:pt>
                <c:pt idx="1527">
                  <c:v>5449</c:v>
                </c:pt>
                <c:pt idx="1528">
                  <c:v>5325</c:v>
                </c:pt>
                <c:pt idx="1529">
                  <c:v>5138</c:v>
                </c:pt>
                <c:pt idx="1530">
                  <c:v>4935</c:v>
                </c:pt>
                <c:pt idx="1531">
                  <c:v>4745</c:v>
                </c:pt>
                <c:pt idx="1532">
                  <c:v>4564</c:v>
                </c:pt>
                <c:pt idx="1533">
                  <c:v>4380</c:v>
                </c:pt>
                <c:pt idx="1534">
                  <c:v>4224</c:v>
                </c:pt>
                <c:pt idx="1535">
                  <c:v>4104</c:v>
                </c:pt>
                <c:pt idx="1536">
                  <c:v>3901</c:v>
                </c:pt>
                <c:pt idx="1537">
                  <c:v>3705</c:v>
                </c:pt>
                <c:pt idx="1538">
                  <c:v>3506</c:v>
                </c:pt>
                <c:pt idx="1539">
                  <c:v>3311</c:v>
                </c:pt>
                <c:pt idx="1540">
                  <c:v>3141</c:v>
                </c:pt>
                <c:pt idx="1541">
                  <c:v>2989</c:v>
                </c:pt>
                <c:pt idx="1542">
                  <c:v>2880</c:v>
                </c:pt>
                <c:pt idx="1543">
                  <c:v>2686</c:v>
                </c:pt>
                <c:pt idx="1544">
                  <c:v>2479</c:v>
                </c:pt>
                <c:pt idx="1545">
                  <c:v>2277</c:v>
                </c:pt>
                <c:pt idx="1546">
                  <c:v>2077</c:v>
                </c:pt>
                <c:pt idx="1547">
                  <c:v>8358</c:v>
                </c:pt>
                <c:pt idx="1548">
                  <c:v>8205</c:v>
                </c:pt>
                <c:pt idx="1549">
                  <c:v>8105</c:v>
                </c:pt>
                <c:pt idx="1550">
                  <c:v>7910</c:v>
                </c:pt>
                <c:pt idx="1551">
                  <c:v>7700</c:v>
                </c:pt>
                <c:pt idx="1552">
                  <c:v>7484</c:v>
                </c:pt>
                <c:pt idx="1553">
                  <c:v>7288</c:v>
                </c:pt>
                <c:pt idx="1554">
                  <c:v>7119</c:v>
                </c:pt>
                <c:pt idx="1555">
                  <c:v>6966</c:v>
                </c:pt>
                <c:pt idx="1556">
                  <c:v>6852</c:v>
                </c:pt>
                <c:pt idx="1557">
                  <c:v>6642</c:v>
                </c:pt>
                <c:pt idx="1558">
                  <c:v>6442</c:v>
                </c:pt>
                <c:pt idx="1559">
                  <c:v>6244</c:v>
                </c:pt>
                <c:pt idx="1560">
                  <c:v>6055</c:v>
                </c:pt>
                <c:pt idx="1561">
                  <c:v>5871</c:v>
                </c:pt>
                <c:pt idx="1562">
                  <c:v>5712</c:v>
                </c:pt>
                <c:pt idx="1563">
                  <c:v>5584</c:v>
                </c:pt>
                <c:pt idx="1564">
                  <c:v>5393</c:v>
                </c:pt>
                <c:pt idx="1565">
                  <c:v>5182</c:v>
                </c:pt>
                <c:pt idx="1566">
                  <c:v>4971</c:v>
                </c:pt>
                <c:pt idx="1567">
                  <c:v>4766</c:v>
                </c:pt>
                <c:pt idx="1568">
                  <c:v>4581</c:v>
                </c:pt>
                <c:pt idx="1569">
                  <c:v>4412</c:v>
                </c:pt>
                <c:pt idx="1570">
                  <c:v>4292</c:v>
                </c:pt>
                <c:pt idx="1571">
                  <c:v>4091</c:v>
                </c:pt>
                <c:pt idx="1572">
                  <c:v>3890</c:v>
                </c:pt>
                <c:pt idx="1573">
                  <c:v>3686</c:v>
                </c:pt>
                <c:pt idx="1574">
                  <c:v>3496</c:v>
                </c:pt>
                <c:pt idx="1575">
                  <c:v>3312</c:v>
                </c:pt>
                <c:pt idx="1576">
                  <c:v>3147</c:v>
                </c:pt>
                <c:pt idx="1577">
                  <c:v>3032</c:v>
                </c:pt>
                <c:pt idx="1578">
                  <c:v>2838</c:v>
                </c:pt>
                <c:pt idx="1579">
                  <c:v>2644</c:v>
                </c:pt>
                <c:pt idx="1580">
                  <c:v>2434</c:v>
                </c:pt>
                <c:pt idx="1581">
                  <c:v>2228</c:v>
                </c:pt>
                <c:pt idx="1582">
                  <c:v>2050</c:v>
                </c:pt>
                <c:pt idx="1583">
                  <c:v>9024</c:v>
                </c:pt>
                <c:pt idx="1584">
                  <c:v>8896</c:v>
                </c:pt>
                <c:pt idx="1585">
                  <c:v>8703</c:v>
                </c:pt>
                <c:pt idx="1586">
                  <c:v>8499</c:v>
                </c:pt>
                <c:pt idx="1587">
                  <c:v>8289</c:v>
                </c:pt>
                <c:pt idx="1588">
                  <c:v>8082</c:v>
                </c:pt>
                <c:pt idx="1589">
                  <c:v>7898</c:v>
                </c:pt>
                <c:pt idx="1590">
                  <c:v>7740</c:v>
                </c:pt>
                <c:pt idx="1591">
                  <c:v>7602</c:v>
                </c:pt>
                <c:pt idx="1592">
                  <c:v>7396</c:v>
                </c:pt>
                <c:pt idx="1593">
                  <c:v>7191</c:v>
                </c:pt>
                <c:pt idx="1594">
                  <c:v>6982</c:v>
                </c:pt>
                <c:pt idx="1595">
                  <c:v>6802</c:v>
                </c:pt>
                <c:pt idx="1596">
                  <c:v>6636</c:v>
                </c:pt>
                <c:pt idx="1597">
                  <c:v>6466</c:v>
                </c:pt>
                <c:pt idx="1598">
                  <c:v>6344</c:v>
                </c:pt>
                <c:pt idx="1599">
                  <c:v>6147</c:v>
                </c:pt>
                <c:pt idx="1600">
                  <c:v>5937</c:v>
                </c:pt>
                <c:pt idx="1601">
                  <c:v>5731</c:v>
                </c:pt>
                <c:pt idx="1602">
                  <c:v>5539</c:v>
                </c:pt>
                <c:pt idx="1603">
                  <c:v>5357</c:v>
                </c:pt>
                <c:pt idx="1604">
                  <c:v>5208</c:v>
                </c:pt>
                <c:pt idx="1605">
                  <c:v>5079</c:v>
                </c:pt>
                <c:pt idx="1606">
                  <c:v>4863</c:v>
                </c:pt>
                <c:pt idx="1607">
                  <c:v>4644</c:v>
                </c:pt>
                <c:pt idx="1608">
                  <c:v>4430</c:v>
                </c:pt>
                <c:pt idx="1609">
                  <c:v>4230</c:v>
                </c:pt>
                <c:pt idx="1610">
                  <c:v>4051</c:v>
                </c:pt>
                <c:pt idx="1611">
                  <c:v>3902</c:v>
                </c:pt>
                <c:pt idx="1612">
                  <c:v>3776</c:v>
                </c:pt>
                <c:pt idx="1613">
                  <c:v>3577</c:v>
                </c:pt>
                <c:pt idx="1614">
                  <c:v>3366</c:v>
                </c:pt>
                <c:pt idx="1615">
                  <c:v>3157</c:v>
                </c:pt>
                <c:pt idx="1616">
                  <c:v>2954</c:v>
                </c:pt>
                <c:pt idx="1617">
                  <c:v>2782</c:v>
                </c:pt>
                <c:pt idx="1618">
                  <c:v>2621</c:v>
                </c:pt>
                <c:pt idx="1619">
                  <c:v>2497</c:v>
                </c:pt>
                <c:pt idx="1620">
                  <c:v>2292</c:v>
                </c:pt>
                <c:pt idx="1621">
                  <c:v>2076</c:v>
                </c:pt>
                <c:pt idx="1622">
                  <c:v>8296</c:v>
                </c:pt>
                <c:pt idx="1623">
                  <c:v>8094</c:v>
                </c:pt>
                <c:pt idx="1624">
                  <c:v>7916</c:v>
                </c:pt>
                <c:pt idx="1625">
                  <c:v>7751</c:v>
                </c:pt>
                <c:pt idx="1626">
                  <c:v>7638</c:v>
                </c:pt>
                <c:pt idx="1627">
                  <c:v>7437</c:v>
                </c:pt>
                <c:pt idx="1628">
                  <c:v>7231</c:v>
                </c:pt>
                <c:pt idx="1629">
                  <c:v>7019</c:v>
                </c:pt>
                <c:pt idx="1630">
                  <c:v>6820</c:v>
                </c:pt>
                <c:pt idx="1631">
                  <c:v>6634</c:v>
                </c:pt>
                <c:pt idx="1632">
                  <c:v>6480</c:v>
                </c:pt>
                <c:pt idx="1633">
                  <c:v>6349</c:v>
                </c:pt>
                <c:pt idx="1634">
                  <c:v>6151</c:v>
                </c:pt>
                <c:pt idx="1635">
                  <c:v>5935</c:v>
                </c:pt>
                <c:pt idx="1636">
                  <c:v>5722</c:v>
                </c:pt>
                <c:pt idx="1637">
                  <c:v>5529</c:v>
                </c:pt>
                <c:pt idx="1638">
                  <c:v>5341</c:v>
                </c:pt>
                <c:pt idx="1639">
                  <c:v>5183</c:v>
                </c:pt>
                <c:pt idx="1640">
                  <c:v>5058</c:v>
                </c:pt>
                <c:pt idx="1641">
                  <c:v>4843</c:v>
                </c:pt>
                <c:pt idx="1642">
                  <c:v>4625</c:v>
                </c:pt>
                <c:pt idx="1643">
                  <c:v>4421</c:v>
                </c:pt>
                <c:pt idx="1644">
                  <c:v>4226</c:v>
                </c:pt>
                <c:pt idx="1645">
                  <c:v>4053</c:v>
                </c:pt>
                <c:pt idx="1646">
                  <c:v>3898</c:v>
                </c:pt>
                <c:pt idx="1647">
                  <c:v>3775</c:v>
                </c:pt>
                <c:pt idx="1648">
                  <c:v>3582</c:v>
                </c:pt>
                <c:pt idx="1649">
                  <c:v>3367</c:v>
                </c:pt>
                <c:pt idx="1650">
                  <c:v>3156</c:v>
                </c:pt>
                <c:pt idx="1651">
                  <c:v>2943</c:v>
                </c:pt>
                <c:pt idx="1652">
                  <c:v>2765</c:v>
                </c:pt>
                <c:pt idx="1653">
                  <c:v>2598</c:v>
                </c:pt>
                <c:pt idx="1654">
                  <c:v>2467</c:v>
                </c:pt>
                <c:pt idx="1655">
                  <c:v>2256</c:v>
                </c:pt>
                <c:pt idx="1656">
                  <c:v>2036</c:v>
                </c:pt>
                <c:pt idx="1657">
                  <c:v>7246</c:v>
                </c:pt>
                <c:pt idx="1658">
                  <c:v>7035</c:v>
                </c:pt>
                <c:pt idx="1659">
                  <c:v>6860</c:v>
                </c:pt>
                <c:pt idx="1660">
                  <c:v>6685</c:v>
                </c:pt>
                <c:pt idx="1661">
                  <c:v>6558</c:v>
                </c:pt>
                <c:pt idx="1662">
                  <c:v>6354</c:v>
                </c:pt>
                <c:pt idx="1663">
                  <c:v>6123</c:v>
                </c:pt>
                <c:pt idx="1664">
                  <c:v>5921</c:v>
                </c:pt>
                <c:pt idx="1665">
                  <c:v>5718</c:v>
                </c:pt>
                <c:pt idx="1666">
                  <c:v>5530</c:v>
                </c:pt>
                <c:pt idx="1667">
                  <c:v>5375</c:v>
                </c:pt>
                <c:pt idx="1668">
                  <c:v>5257</c:v>
                </c:pt>
                <c:pt idx="1669">
                  <c:v>5045</c:v>
                </c:pt>
                <c:pt idx="1670">
                  <c:v>4826</c:v>
                </c:pt>
                <c:pt idx="1671">
                  <c:v>4610</c:v>
                </c:pt>
                <c:pt idx="1672">
                  <c:v>4406</c:v>
                </c:pt>
                <c:pt idx="1673">
                  <c:v>4228</c:v>
                </c:pt>
                <c:pt idx="1674">
                  <c:v>4056</c:v>
                </c:pt>
                <c:pt idx="1675">
                  <c:v>3921</c:v>
                </c:pt>
                <c:pt idx="1676">
                  <c:v>3703</c:v>
                </c:pt>
                <c:pt idx="1677">
                  <c:v>3489</c:v>
                </c:pt>
                <c:pt idx="1678">
                  <c:v>3271</c:v>
                </c:pt>
                <c:pt idx="1679">
                  <c:v>3059</c:v>
                </c:pt>
                <c:pt idx="1680">
                  <c:v>2875</c:v>
                </c:pt>
                <c:pt idx="1681">
                  <c:v>2691</c:v>
                </c:pt>
                <c:pt idx="1682">
                  <c:v>2552</c:v>
                </c:pt>
                <c:pt idx="1683">
                  <c:v>2328</c:v>
                </c:pt>
                <c:pt idx="1684">
                  <c:v>2107</c:v>
                </c:pt>
                <c:pt idx="1685">
                  <c:v>7857</c:v>
                </c:pt>
                <c:pt idx="1686">
                  <c:v>7650</c:v>
                </c:pt>
                <c:pt idx="1687">
                  <c:v>7467</c:v>
                </c:pt>
                <c:pt idx="1688">
                  <c:v>7309</c:v>
                </c:pt>
                <c:pt idx="1689">
                  <c:v>7171</c:v>
                </c:pt>
                <c:pt idx="1690">
                  <c:v>6959</c:v>
                </c:pt>
                <c:pt idx="1691">
                  <c:v>6744</c:v>
                </c:pt>
                <c:pt idx="1692">
                  <c:v>6524</c:v>
                </c:pt>
                <c:pt idx="1693">
                  <c:v>6318</c:v>
                </c:pt>
                <c:pt idx="1694">
                  <c:v>6126</c:v>
                </c:pt>
                <c:pt idx="1695">
                  <c:v>5950</c:v>
                </c:pt>
                <c:pt idx="1696">
                  <c:v>5815</c:v>
                </c:pt>
                <c:pt idx="1697">
                  <c:v>5603</c:v>
                </c:pt>
                <c:pt idx="1698">
                  <c:v>5393</c:v>
                </c:pt>
                <c:pt idx="1699">
                  <c:v>5184</c:v>
                </c:pt>
                <c:pt idx="1700">
                  <c:v>4983</c:v>
                </c:pt>
                <c:pt idx="1701">
                  <c:v>4796</c:v>
                </c:pt>
                <c:pt idx="1702">
                  <c:v>4628</c:v>
                </c:pt>
                <c:pt idx="1703">
                  <c:v>4494</c:v>
                </c:pt>
                <c:pt idx="1704">
                  <c:v>4283</c:v>
                </c:pt>
                <c:pt idx="1705">
                  <c:v>4058</c:v>
                </c:pt>
                <c:pt idx="1706">
                  <c:v>3853</c:v>
                </c:pt>
                <c:pt idx="1707">
                  <c:v>3647</c:v>
                </c:pt>
                <c:pt idx="1708">
                  <c:v>3457</c:v>
                </c:pt>
                <c:pt idx="1709">
                  <c:v>3288</c:v>
                </c:pt>
                <c:pt idx="1710">
                  <c:v>3152</c:v>
                </c:pt>
                <c:pt idx="1711">
                  <c:v>2931</c:v>
                </c:pt>
                <c:pt idx="1712">
                  <c:v>2694</c:v>
                </c:pt>
                <c:pt idx="1713">
                  <c:v>2465</c:v>
                </c:pt>
                <c:pt idx="1714">
                  <c:v>2263</c:v>
                </c:pt>
                <c:pt idx="1715">
                  <c:v>2065</c:v>
                </c:pt>
                <c:pt idx="1716">
                  <c:v>8913</c:v>
                </c:pt>
                <c:pt idx="1717">
                  <c:v>8793</c:v>
                </c:pt>
                <c:pt idx="1718">
                  <c:v>8576</c:v>
                </c:pt>
                <c:pt idx="1719">
                  <c:v>8361</c:v>
                </c:pt>
                <c:pt idx="1720">
                  <c:v>8137</c:v>
                </c:pt>
                <c:pt idx="1721">
                  <c:v>7934</c:v>
                </c:pt>
                <c:pt idx="1722">
                  <c:v>7748</c:v>
                </c:pt>
                <c:pt idx="1723">
                  <c:v>7564</c:v>
                </c:pt>
                <c:pt idx="1724">
                  <c:v>7416</c:v>
                </c:pt>
                <c:pt idx="1725">
                  <c:v>7208</c:v>
                </c:pt>
                <c:pt idx="1726">
                  <c:v>6984</c:v>
                </c:pt>
                <c:pt idx="1727">
                  <c:v>6774</c:v>
                </c:pt>
                <c:pt idx="1728">
                  <c:v>6575</c:v>
                </c:pt>
                <c:pt idx="1729">
                  <c:v>6386</c:v>
                </c:pt>
                <c:pt idx="1730">
                  <c:v>6210</c:v>
                </c:pt>
                <c:pt idx="1731">
                  <c:v>6078</c:v>
                </c:pt>
                <c:pt idx="1732">
                  <c:v>5865</c:v>
                </c:pt>
                <c:pt idx="1733">
                  <c:v>5653</c:v>
                </c:pt>
                <c:pt idx="1734">
                  <c:v>5442</c:v>
                </c:pt>
                <c:pt idx="1735">
                  <c:v>5221</c:v>
                </c:pt>
                <c:pt idx="1736">
                  <c:v>5021</c:v>
                </c:pt>
                <c:pt idx="1737">
                  <c:v>4851</c:v>
                </c:pt>
                <c:pt idx="1738">
                  <c:v>4709</c:v>
                </c:pt>
                <c:pt idx="1739">
                  <c:v>4504</c:v>
                </c:pt>
                <c:pt idx="1740">
                  <c:v>4274</c:v>
                </c:pt>
                <c:pt idx="1741">
                  <c:v>4046</c:v>
                </c:pt>
                <c:pt idx="1742">
                  <c:v>3821</c:v>
                </c:pt>
                <c:pt idx="1743">
                  <c:v>3637</c:v>
                </c:pt>
                <c:pt idx="1744">
                  <c:v>3474</c:v>
                </c:pt>
                <c:pt idx="1745">
                  <c:v>3355</c:v>
                </c:pt>
                <c:pt idx="1746">
                  <c:v>3136</c:v>
                </c:pt>
                <c:pt idx="1747">
                  <c:v>2910</c:v>
                </c:pt>
                <c:pt idx="1748">
                  <c:v>2687</c:v>
                </c:pt>
                <c:pt idx="1749">
                  <c:v>2482</c:v>
                </c:pt>
                <c:pt idx="1750">
                  <c:v>2299</c:v>
                </c:pt>
                <c:pt idx="1751">
                  <c:v>2134</c:v>
                </c:pt>
                <c:pt idx="1752">
                  <c:v>2010</c:v>
                </c:pt>
                <c:pt idx="1753">
                  <c:v>7021</c:v>
                </c:pt>
                <c:pt idx="1754">
                  <c:v>6805</c:v>
                </c:pt>
                <c:pt idx="1755">
                  <c:v>6581</c:v>
                </c:pt>
                <c:pt idx="1756">
                  <c:v>6372</c:v>
                </c:pt>
                <c:pt idx="1757">
                  <c:v>6195</c:v>
                </c:pt>
                <c:pt idx="1758">
                  <c:v>6028</c:v>
                </c:pt>
                <c:pt idx="1759">
                  <c:v>5890</c:v>
                </c:pt>
                <c:pt idx="1760">
                  <c:v>5686</c:v>
                </c:pt>
                <c:pt idx="1761">
                  <c:v>5446</c:v>
                </c:pt>
                <c:pt idx="1762">
                  <c:v>5231</c:v>
                </c:pt>
                <c:pt idx="1763">
                  <c:v>5020</c:v>
                </c:pt>
                <c:pt idx="1764">
                  <c:v>4834</c:v>
                </c:pt>
                <c:pt idx="1765">
                  <c:v>4662</c:v>
                </c:pt>
                <c:pt idx="1766">
                  <c:v>4525</c:v>
                </c:pt>
                <c:pt idx="1767">
                  <c:v>4285</c:v>
                </c:pt>
                <c:pt idx="1768">
                  <c:v>4073</c:v>
                </c:pt>
                <c:pt idx="1769">
                  <c:v>3857</c:v>
                </c:pt>
                <c:pt idx="1770">
                  <c:v>3639</c:v>
                </c:pt>
                <c:pt idx="1771">
                  <c:v>3446</c:v>
                </c:pt>
                <c:pt idx="1772">
                  <c:v>3274</c:v>
                </c:pt>
                <c:pt idx="1773">
                  <c:v>3136</c:v>
                </c:pt>
                <c:pt idx="1774">
                  <c:v>2933</c:v>
                </c:pt>
                <c:pt idx="1775">
                  <c:v>2710</c:v>
                </c:pt>
                <c:pt idx="1776">
                  <c:v>2493</c:v>
                </c:pt>
                <c:pt idx="1777">
                  <c:v>2283</c:v>
                </c:pt>
                <c:pt idx="1778">
                  <c:v>2090</c:v>
                </c:pt>
                <c:pt idx="1779">
                  <c:v>8056</c:v>
                </c:pt>
                <c:pt idx="1780">
                  <c:v>7915</c:v>
                </c:pt>
                <c:pt idx="1781">
                  <c:v>7693</c:v>
                </c:pt>
                <c:pt idx="1782">
                  <c:v>7470</c:v>
                </c:pt>
                <c:pt idx="1783">
                  <c:v>7257</c:v>
                </c:pt>
                <c:pt idx="1784">
                  <c:v>7063</c:v>
                </c:pt>
                <c:pt idx="1785">
                  <c:v>6876</c:v>
                </c:pt>
                <c:pt idx="1786">
                  <c:v>6709</c:v>
                </c:pt>
                <c:pt idx="1787">
                  <c:v>6574</c:v>
                </c:pt>
                <c:pt idx="1788">
                  <c:v>6353</c:v>
                </c:pt>
                <c:pt idx="1789">
                  <c:v>6133</c:v>
                </c:pt>
                <c:pt idx="1790">
                  <c:v>5913</c:v>
                </c:pt>
                <c:pt idx="1791">
                  <c:v>5702</c:v>
                </c:pt>
                <c:pt idx="1792">
                  <c:v>5502</c:v>
                </c:pt>
                <c:pt idx="1793">
                  <c:v>5317</c:v>
                </c:pt>
                <c:pt idx="1794">
                  <c:v>5180</c:v>
                </c:pt>
                <c:pt idx="1795">
                  <c:v>4973</c:v>
                </c:pt>
                <c:pt idx="1796">
                  <c:v>4747</c:v>
                </c:pt>
                <c:pt idx="1797">
                  <c:v>4517</c:v>
                </c:pt>
                <c:pt idx="1798">
                  <c:v>4298</c:v>
                </c:pt>
                <c:pt idx="1799">
                  <c:v>4111</c:v>
                </c:pt>
                <c:pt idx="1800">
                  <c:v>3928</c:v>
                </c:pt>
                <c:pt idx="1801">
                  <c:v>3777</c:v>
                </c:pt>
                <c:pt idx="1802">
                  <c:v>3554</c:v>
                </c:pt>
                <c:pt idx="1803">
                  <c:v>3336</c:v>
                </c:pt>
                <c:pt idx="1804">
                  <c:v>3110</c:v>
                </c:pt>
                <c:pt idx="1805">
                  <c:v>2896</c:v>
                </c:pt>
                <c:pt idx="1806">
                  <c:v>2696</c:v>
                </c:pt>
                <c:pt idx="1807">
                  <c:v>2521</c:v>
                </c:pt>
                <c:pt idx="1808">
                  <c:v>2388</c:v>
                </c:pt>
                <c:pt idx="1809">
                  <c:v>2158</c:v>
                </c:pt>
                <c:pt idx="1810">
                  <c:v>7104</c:v>
                </c:pt>
                <c:pt idx="1811">
                  <c:v>6873</c:v>
                </c:pt>
                <c:pt idx="1812">
                  <c:v>6671</c:v>
                </c:pt>
                <c:pt idx="1813">
                  <c:v>6485</c:v>
                </c:pt>
                <c:pt idx="1814">
                  <c:v>6316</c:v>
                </c:pt>
                <c:pt idx="1815">
                  <c:v>6178</c:v>
                </c:pt>
                <c:pt idx="1816">
                  <c:v>5941</c:v>
                </c:pt>
                <c:pt idx="1817">
                  <c:v>5728</c:v>
                </c:pt>
                <c:pt idx="1818">
                  <c:v>5516</c:v>
                </c:pt>
                <c:pt idx="1819">
                  <c:v>5296</c:v>
                </c:pt>
                <c:pt idx="1820">
                  <c:v>5102</c:v>
                </c:pt>
                <c:pt idx="1821">
                  <c:v>4931</c:v>
                </c:pt>
                <c:pt idx="1822">
                  <c:v>4795</c:v>
                </c:pt>
                <c:pt idx="1823">
                  <c:v>4564</c:v>
                </c:pt>
                <c:pt idx="1824">
                  <c:v>4343</c:v>
                </c:pt>
                <c:pt idx="1825">
                  <c:v>4117</c:v>
                </c:pt>
                <c:pt idx="1826">
                  <c:v>3908</c:v>
                </c:pt>
              </c:numCache>
            </c:numRef>
          </c:val>
          <c:smooth val="0"/>
          <c:extLst>
            <c:ext xmlns:c16="http://schemas.microsoft.com/office/drawing/2014/chart" uri="{C3380CC4-5D6E-409C-BE32-E72D297353CC}">
              <c16:uniqueId val="{00000000-19D7-41E2-AB27-2B48462E7554}"/>
            </c:ext>
          </c:extLst>
        </c:ser>
        <c:dLbls>
          <c:showLegendKey val="0"/>
          <c:showVal val="0"/>
          <c:showCatName val="0"/>
          <c:showSerName val="0"/>
          <c:showPercent val="0"/>
          <c:showBubbleSize val="0"/>
        </c:dLbls>
        <c:smooth val="0"/>
        <c:axId val="243809680"/>
        <c:axId val="243803024"/>
      </c:lineChart>
      <c:catAx>
        <c:axId val="2438096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803024"/>
        <c:crosses val="autoZero"/>
        <c:auto val="1"/>
        <c:lblAlgn val="ctr"/>
        <c:lblOffset val="100"/>
        <c:noMultiLvlLbl val="0"/>
      </c:catAx>
      <c:valAx>
        <c:axId val="24380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80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LuxJacky Service Level vs Total Cost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rgbClr val="C00000"/>
              </a:solidFill>
              <a:round/>
            </a:ln>
            <a:effectLst/>
          </c:spPr>
          <c:marker>
            <c:symbol val="circle"/>
            <c:size val="5"/>
            <c:spPr>
              <a:solidFill>
                <a:schemeClr val="accent1"/>
              </a:solidFill>
              <a:ln w="9525">
                <a:solidFill>
                  <a:srgbClr val="C00000"/>
                </a:solidFill>
              </a:ln>
              <a:effectLst/>
            </c:spPr>
          </c:marker>
          <c:xVal>
            <c:numRef>
              <c:f>'Luxjacky Assumptions Past'!$S$6:$S$24</c:f>
              <c:numCache>
                <c:formatCode>0%</c:formatCode>
                <c:ptCount val="19"/>
                <c:pt idx="0">
                  <c:v>0.9</c:v>
                </c:pt>
                <c:pt idx="1">
                  <c:v>0.85</c:v>
                </c:pt>
                <c:pt idx="2">
                  <c:v>0.8</c:v>
                </c:pt>
                <c:pt idx="3">
                  <c:v>0.75</c:v>
                </c:pt>
                <c:pt idx="4">
                  <c:v>0.7</c:v>
                </c:pt>
                <c:pt idx="5">
                  <c:v>0.65</c:v>
                </c:pt>
                <c:pt idx="6">
                  <c:v>0.6</c:v>
                </c:pt>
                <c:pt idx="7">
                  <c:v>0.55000000000000004</c:v>
                </c:pt>
                <c:pt idx="8">
                  <c:v>0.5</c:v>
                </c:pt>
                <c:pt idx="9">
                  <c:v>0.44999999999999996</c:v>
                </c:pt>
                <c:pt idx="10">
                  <c:v>0.4</c:v>
                </c:pt>
                <c:pt idx="11">
                  <c:v>0.35</c:v>
                </c:pt>
                <c:pt idx="12">
                  <c:v>0.30000000000000004</c:v>
                </c:pt>
                <c:pt idx="13">
                  <c:v>0.25</c:v>
                </c:pt>
                <c:pt idx="14">
                  <c:v>0.19999999999999996</c:v>
                </c:pt>
                <c:pt idx="15">
                  <c:v>0.15000000000000002</c:v>
                </c:pt>
                <c:pt idx="16">
                  <c:v>9.9999999999999978E-2</c:v>
                </c:pt>
                <c:pt idx="17">
                  <c:v>5.0000000000000044E-2</c:v>
                </c:pt>
                <c:pt idx="18">
                  <c:v>1.0000000000000009E-2</c:v>
                </c:pt>
              </c:numCache>
            </c:numRef>
          </c:xVal>
          <c:yVal>
            <c:numRef>
              <c:f>'Luxjacky Assumptions Past'!$T$6:$T$24</c:f>
              <c:numCache>
                <c:formatCode>_("$"* #,##0.00_);_("$"* \(#,##0.00\);_("$"* "-"??_);_(@_)</c:formatCode>
                <c:ptCount val="19"/>
                <c:pt idx="0">
                  <c:v>4841106.5298946593</c:v>
                </c:pt>
                <c:pt idx="1">
                  <c:v>4856281.6053787349</c:v>
                </c:pt>
                <c:pt idx="2">
                  <c:v>4875276.8105220618</c:v>
                </c:pt>
                <c:pt idx="3">
                  <c:v>4885899.2151056575</c:v>
                </c:pt>
                <c:pt idx="4">
                  <c:v>4900225.1327485098</c:v>
                </c:pt>
                <c:pt idx="5">
                  <c:v>4910259.007780903</c:v>
                </c:pt>
                <c:pt idx="6">
                  <c:v>4919393.802076729</c:v>
                </c:pt>
                <c:pt idx="7">
                  <c:v>4927835.5771583067</c:v>
                </c:pt>
                <c:pt idx="8">
                  <c:v>4937984.1268184884</c:v>
                </c:pt>
                <c:pt idx="9">
                  <c:v>4948554.3161359578</c:v>
                </c:pt>
                <c:pt idx="10">
                  <c:v>4954027.4796191435</c:v>
                </c:pt>
                <c:pt idx="11">
                  <c:v>4960824.1262204489</c:v>
                </c:pt>
                <c:pt idx="12">
                  <c:v>4971439.5497336015</c:v>
                </c:pt>
                <c:pt idx="13">
                  <c:v>4978625.6314209299</c:v>
                </c:pt>
                <c:pt idx="14">
                  <c:v>4991646.8293415233</c:v>
                </c:pt>
                <c:pt idx="15">
                  <c:v>5005651.0776148606</c:v>
                </c:pt>
                <c:pt idx="16">
                  <c:v>5031785.9873391883</c:v>
                </c:pt>
                <c:pt idx="17">
                  <c:v>5056286.0791132376</c:v>
                </c:pt>
                <c:pt idx="18">
                  <c:v>5099526.1174792778</c:v>
                </c:pt>
              </c:numCache>
            </c:numRef>
          </c:yVal>
          <c:smooth val="0"/>
          <c:extLst>
            <c:ext xmlns:c16="http://schemas.microsoft.com/office/drawing/2014/chart" uri="{C3380CC4-5D6E-409C-BE32-E72D297353CC}">
              <c16:uniqueId val="{00000000-9BEB-420E-B682-266BC2385FC0}"/>
            </c:ext>
          </c:extLst>
        </c:ser>
        <c:dLbls>
          <c:showLegendKey val="0"/>
          <c:showVal val="0"/>
          <c:showCatName val="0"/>
          <c:showSerName val="0"/>
          <c:showPercent val="0"/>
          <c:showBubbleSize val="0"/>
        </c:dLbls>
        <c:axId val="403566624"/>
        <c:axId val="403564544"/>
      </c:scatterChart>
      <c:valAx>
        <c:axId val="40356662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Likelihood of Stockout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3564544"/>
        <c:crosses val="autoZero"/>
        <c:crossBetween val="midCat"/>
      </c:valAx>
      <c:valAx>
        <c:axId val="403564544"/>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356662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Original'!$F$1</c:f>
              <c:strCache>
                <c:ptCount val="1"/>
                <c:pt idx="0">
                  <c:v>Inventory Level </c:v>
                </c:pt>
              </c:strCache>
            </c:strRef>
          </c:tx>
          <c:spPr>
            <a:ln w="28575" cap="rnd">
              <a:solidFill>
                <a:schemeClr val="accent1"/>
              </a:solidFill>
              <a:round/>
            </a:ln>
            <a:effectLst/>
          </c:spPr>
          <c:marker>
            <c:symbol val="none"/>
          </c:marker>
          <c:cat>
            <c:numRef>
              <c:f>'Luxjacky Original'!$A$2:$A$1828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Original'!$F$2:$F$1828</c:f>
              <c:numCache>
                <c:formatCode>General</c:formatCode>
                <c:ptCount val="1827"/>
                <c:pt idx="0">
                  <c:v>4947</c:v>
                </c:pt>
                <c:pt idx="1">
                  <c:v>4868</c:v>
                </c:pt>
                <c:pt idx="2">
                  <c:v>4832</c:v>
                </c:pt>
                <c:pt idx="3">
                  <c:v>4718</c:v>
                </c:pt>
                <c:pt idx="4">
                  <c:v>4599</c:v>
                </c:pt>
                <c:pt idx="5">
                  <c:v>4487</c:v>
                </c:pt>
                <c:pt idx="6">
                  <c:v>4387</c:v>
                </c:pt>
                <c:pt idx="7">
                  <c:v>4304</c:v>
                </c:pt>
                <c:pt idx="8">
                  <c:v>4241</c:v>
                </c:pt>
                <c:pt idx="9">
                  <c:v>4207</c:v>
                </c:pt>
                <c:pt idx="10">
                  <c:v>4094</c:v>
                </c:pt>
                <c:pt idx="11">
                  <c:v>3982</c:v>
                </c:pt>
                <c:pt idx="12">
                  <c:v>3873</c:v>
                </c:pt>
                <c:pt idx="13">
                  <c:v>3761</c:v>
                </c:pt>
                <c:pt idx="14">
                  <c:v>3680</c:v>
                </c:pt>
                <c:pt idx="15">
                  <c:v>3603</c:v>
                </c:pt>
                <c:pt idx="16">
                  <c:v>3581</c:v>
                </c:pt>
                <c:pt idx="17">
                  <c:v>3465</c:v>
                </c:pt>
                <c:pt idx="18">
                  <c:v>3340</c:v>
                </c:pt>
                <c:pt idx="19">
                  <c:v>3230</c:v>
                </c:pt>
                <c:pt idx="20">
                  <c:v>3136</c:v>
                </c:pt>
                <c:pt idx="21">
                  <c:v>3039</c:v>
                </c:pt>
                <c:pt idx="22">
                  <c:v>2965</c:v>
                </c:pt>
                <c:pt idx="23">
                  <c:v>2930</c:v>
                </c:pt>
                <c:pt idx="24">
                  <c:v>2827</c:v>
                </c:pt>
                <c:pt idx="25">
                  <c:v>2710</c:v>
                </c:pt>
                <c:pt idx="26">
                  <c:v>2611</c:v>
                </c:pt>
                <c:pt idx="27">
                  <c:v>2500</c:v>
                </c:pt>
                <c:pt idx="28">
                  <c:v>2412</c:v>
                </c:pt>
                <c:pt idx="29">
                  <c:v>2331</c:v>
                </c:pt>
                <c:pt idx="30">
                  <c:v>2302</c:v>
                </c:pt>
                <c:pt idx="31">
                  <c:v>2175</c:v>
                </c:pt>
                <c:pt idx="32">
                  <c:v>2046</c:v>
                </c:pt>
                <c:pt idx="33">
                  <c:v>9292</c:v>
                </c:pt>
                <c:pt idx="34">
                  <c:v>9174</c:v>
                </c:pt>
                <c:pt idx="35">
                  <c:v>9090</c:v>
                </c:pt>
                <c:pt idx="36">
                  <c:v>9012</c:v>
                </c:pt>
                <c:pt idx="37">
                  <c:v>8984</c:v>
                </c:pt>
                <c:pt idx="38">
                  <c:v>8873</c:v>
                </c:pt>
                <c:pt idx="39">
                  <c:v>8735</c:v>
                </c:pt>
                <c:pt idx="40">
                  <c:v>8606</c:v>
                </c:pt>
                <c:pt idx="41">
                  <c:v>8497</c:v>
                </c:pt>
                <c:pt idx="42">
                  <c:v>8415</c:v>
                </c:pt>
                <c:pt idx="43">
                  <c:v>8351</c:v>
                </c:pt>
                <c:pt idx="44">
                  <c:v>8336</c:v>
                </c:pt>
                <c:pt idx="45">
                  <c:v>8219</c:v>
                </c:pt>
                <c:pt idx="46">
                  <c:v>8095</c:v>
                </c:pt>
                <c:pt idx="47">
                  <c:v>7971</c:v>
                </c:pt>
                <c:pt idx="48">
                  <c:v>7852</c:v>
                </c:pt>
                <c:pt idx="49">
                  <c:v>7761</c:v>
                </c:pt>
                <c:pt idx="50">
                  <c:v>7676</c:v>
                </c:pt>
                <c:pt idx="51">
                  <c:v>7641</c:v>
                </c:pt>
                <c:pt idx="52">
                  <c:v>7536</c:v>
                </c:pt>
                <c:pt idx="53">
                  <c:v>7408</c:v>
                </c:pt>
                <c:pt idx="54">
                  <c:v>7299</c:v>
                </c:pt>
                <c:pt idx="55">
                  <c:v>7179</c:v>
                </c:pt>
                <c:pt idx="56">
                  <c:v>7083</c:v>
                </c:pt>
                <c:pt idx="57">
                  <c:v>7010</c:v>
                </c:pt>
                <c:pt idx="58">
                  <c:v>6964</c:v>
                </c:pt>
                <c:pt idx="59">
                  <c:v>6854</c:v>
                </c:pt>
                <c:pt idx="60">
                  <c:v>6718</c:v>
                </c:pt>
                <c:pt idx="61">
                  <c:v>6578</c:v>
                </c:pt>
                <c:pt idx="62">
                  <c:v>6457</c:v>
                </c:pt>
                <c:pt idx="63">
                  <c:v>6362</c:v>
                </c:pt>
                <c:pt idx="64">
                  <c:v>6279</c:v>
                </c:pt>
                <c:pt idx="65">
                  <c:v>6226</c:v>
                </c:pt>
                <c:pt idx="66">
                  <c:v>6109</c:v>
                </c:pt>
                <c:pt idx="67">
                  <c:v>5979</c:v>
                </c:pt>
                <c:pt idx="68">
                  <c:v>5869</c:v>
                </c:pt>
                <c:pt idx="69">
                  <c:v>5752</c:v>
                </c:pt>
                <c:pt idx="70">
                  <c:v>5665</c:v>
                </c:pt>
                <c:pt idx="71">
                  <c:v>5602</c:v>
                </c:pt>
                <c:pt idx="72">
                  <c:v>5555</c:v>
                </c:pt>
                <c:pt idx="73">
                  <c:v>5434</c:v>
                </c:pt>
                <c:pt idx="74">
                  <c:v>5310</c:v>
                </c:pt>
                <c:pt idx="75">
                  <c:v>5178</c:v>
                </c:pt>
                <c:pt idx="76">
                  <c:v>5069</c:v>
                </c:pt>
                <c:pt idx="77">
                  <c:v>4975</c:v>
                </c:pt>
                <c:pt idx="78">
                  <c:v>4899</c:v>
                </c:pt>
                <c:pt idx="79">
                  <c:v>4866</c:v>
                </c:pt>
                <c:pt idx="80">
                  <c:v>4748</c:v>
                </c:pt>
                <c:pt idx="81">
                  <c:v>4620</c:v>
                </c:pt>
                <c:pt idx="82">
                  <c:v>4510</c:v>
                </c:pt>
                <c:pt idx="83">
                  <c:v>4392</c:v>
                </c:pt>
                <c:pt idx="84">
                  <c:v>4289</c:v>
                </c:pt>
                <c:pt idx="85">
                  <c:v>4214</c:v>
                </c:pt>
                <c:pt idx="86">
                  <c:v>4180</c:v>
                </c:pt>
                <c:pt idx="87">
                  <c:v>4061</c:v>
                </c:pt>
                <c:pt idx="88">
                  <c:v>3939</c:v>
                </c:pt>
                <c:pt idx="89">
                  <c:v>3815</c:v>
                </c:pt>
                <c:pt idx="90">
                  <c:v>3708</c:v>
                </c:pt>
                <c:pt idx="91">
                  <c:v>3616</c:v>
                </c:pt>
                <c:pt idx="92">
                  <c:v>3539</c:v>
                </c:pt>
                <c:pt idx="93">
                  <c:v>3504</c:v>
                </c:pt>
                <c:pt idx="94">
                  <c:v>3371</c:v>
                </c:pt>
                <c:pt idx="95">
                  <c:v>3248</c:v>
                </c:pt>
                <c:pt idx="96">
                  <c:v>3133</c:v>
                </c:pt>
                <c:pt idx="97">
                  <c:v>3006</c:v>
                </c:pt>
                <c:pt idx="98">
                  <c:v>2906</c:v>
                </c:pt>
                <c:pt idx="99">
                  <c:v>2832</c:v>
                </c:pt>
                <c:pt idx="100">
                  <c:v>2790</c:v>
                </c:pt>
                <c:pt idx="101">
                  <c:v>2653</c:v>
                </c:pt>
                <c:pt idx="102">
                  <c:v>2540</c:v>
                </c:pt>
                <c:pt idx="103">
                  <c:v>2418</c:v>
                </c:pt>
                <c:pt idx="104">
                  <c:v>2302</c:v>
                </c:pt>
                <c:pt idx="105">
                  <c:v>2211</c:v>
                </c:pt>
                <c:pt idx="106">
                  <c:v>2127</c:v>
                </c:pt>
                <c:pt idx="107">
                  <c:v>2080</c:v>
                </c:pt>
                <c:pt idx="108">
                  <c:v>8408</c:v>
                </c:pt>
                <c:pt idx="109">
                  <c:v>8287</c:v>
                </c:pt>
                <c:pt idx="110">
                  <c:v>8167</c:v>
                </c:pt>
                <c:pt idx="111">
                  <c:v>8048</c:v>
                </c:pt>
                <c:pt idx="112">
                  <c:v>7943</c:v>
                </c:pt>
                <c:pt idx="113">
                  <c:v>7875</c:v>
                </c:pt>
                <c:pt idx="114">
                  <c:v>7835</c:v>
                </c:pt>
                <c:pt idx="115">
                  <c:v>7699</c:v>
                </c:pt>
                <c:pt idx="116">
                  <c:v>7563</c:v>
                </c:pt>
                <c:pt idx="117">
                  <c:v>7432</c:v>
                </c:pt>
                <c:pt idx="118">
                  <c:v>7309</c:v>
                </c:pt>
                <c:pt idx="119">
                  <c:v>7210</c:v>
                </c:pt>
                <c:pt idx="120">
                  <c:v>7140</c:v>
                </c:pt>
                <c:pt idx="121">
                  <c:v>7095</c:v>
                </c:pt>
                <c:pt idx="122">
                  <c:v>6963</c:v>
                </c:pt>
                <c:pt idx="123">
                  <c:v>6833</c:v>
                </c:pt>
                <c:pt idx="124">
                  <c:v>6711</c:v>
                </c:pt>
                <c:pt idx="125">
                  <c:v>6597</c:v>
                </c:pt>
                <c:pt idx="126">
                  <c:v>6497</c:v>
                </c:pt>
                <c:pt idx="127">
                  <c:v>6414</c:v>
                </c:pt>
                <c:pt idx="128">
                  <c:v>6355</c:v>
                </c:pt>
                <c:pt idx="129">
                  <c:v>6228</c:v>
                </c:pt>
                <c:pt idx="130">
                  <c:v>6096</c:v>
                </c:pt>
                <c:pt idx="131">
                  <c:v>5985</c:v>
                </c:pt>
                <c:pt idx="132">
                  <c:v>5869</c:v>
                </c:pt>
                <c:pt idx="133">
                  <c:v>5772</c:v>
                </c:pt>
                <c:pt idx="134">
                  <c:v>5688</c:v>
                </c:pt>
                <c:pt idx="135">
                  <c:v>5657</c:v>
                </c:pt>
                <c:pt idx="136">
                  <c:v>5538</c:v>
                </c:pt>
                <c:pt idx="137">
                  <c:v>5416</c:v>
                </c:pt>
                <c:pt idx="138">
                  <c:v>5284</c:v>
                </c:pt>
                <c:pt idx="139">
                  <c:v>5159</c:v>
                </c:pt>
                <c:pt idx="140">
                  <c:v>5066</c:v>
                </c:pt>
                <c:pt idx="141">
                  <c:v>4991</c:v>
                </c:pt>
                <c:pt idx="142">
                  <c:v>4967</c:v>
                </c:pt>
                <c:pt idx="143">
                  <c:v>4838</c:v>
                </c:pt>
                <c:pt idx="144">
                  <c:v>4701</c:v>
                </c:pt>
                <c:pt idx="145">
                  <c:v>4559</c:v>
                </c:pt>
                <c:pt idx="146">
                  <c:v>4443</c:v>
                </c:pt>
                <c:pt idx="147">
                  <c:v>4341</c:v>
                </c:pt>
                <c:pt idx="148">
                  <c:v>4257</c:v>
                </c:pt>
                <c:pt idx="149">
                  <c:v>4207</c:v>
                </c:pt>
                <c:pt idx="150">
                  <c:v>4096</c:v>
                </c:pt>
                <c:pt idx="151">
                  <c:v>3965</c:v>
                </c:pt>
                <c:pt idx="152">
                  <c:v>3845</c:v>
                </c:pt>
                <c:pt idx="153">
                  <c:v>3715</c:v>
                </c:pt>
                <c:pt idx="154">
                  <c:v>3614</c:v>
                </c:pt>
                <c:pt idx="155">
                  <c:v>3522</c:v>
                </c:pt>
                <c:pt idx="156">
                  <c:v>3480</c:v>
                </c:pt>
                <c:pt idx="157">
                  <c:v>3364</c:v>
                </c:pt>
                <c:pt idx="158">
                  <c:v>3239</c:v>
                </c:pt>
                <c:pt idx="159">
                  <c:v>3110</c:v>
                </c:pt>
                <c:pt idx="160">
                  <c:v>2980</c:v>
                </c:pt>
                <c:pt idx="161">
                  <c:v>2881</c:v>
                </c:pt>
                <c:pt idx="162">
                  <c:v>2794</c:v>
                </c:pt>
                <c:pt idx="163">
                  <c:v>2749</c:v>
                </c:pt>
                <c:pt idx="164">
                  <c:v>2627</c:v>
                </c:pt>
                <c:pt idx="165">
                  <c:v>2480</c:v>
                </c:pt>
                <c:pt idx="166">
                  <c:v>2344</c:v>
                </c:pt>
                <c:pt idx="167">
                  <c:v>2222</c:v>
                </c:pt>
                <c:pt idx="168">
                  <c:v>2130</c:v>
                </c:pt>
                <c:pt idx="169">
                  <c:v>2046</c:v>
                </c:pt>
                <c:pt idx="170">
                  <c:v>2010</c:v>
                </c:pt>
                <c:pt idx="171">
                  <c:v>9310</c:v>
                </c:pt>
                <c:pt idx="172">
                  <c:v>9179</c:v>
                </c:pt>
                <c:pt idx="173">
                  <c:v>9049</c:v>
                </c:pt>
                <c:pt idx="174">
                  <c:v>8933</c:v>
                </c:pt>
                <c:pt idx="175">
                  <c:v>8826</c:v>
                </c:pt>
                <c:pt idx="176">
                  <c:v>8747</c:v>
                </c:pt>
                <c:pt idx="177">
                  <c:v>8697</c:v>
                </c:pt>
                <c:pt idx="178">
                  <c:v>8569</c:v>
                </c:pt>
                <c:pt idx="179">
                  <c:v>8438</c:v>
                </c:pt>
                <c:pt idx="180">
                  <c:v>8311</c:v>
                </c:pt>
                <c:pt idx="181">
                  <c:v>8172</c:v>
                </c:pt>
                <c:pt idx="182">
                  <c:v>8074</c:v>
                </c:pt>
                <c:pt idx="183">
                  <c:v>7982</c:v>
                </c:pt>
                <c:pt idx="184">
                  <c:v>7937</c:v>
                </c:pt>
                <c:pt idx="185">
                  <c:v>7816</c:v>
                </c:pt>
                <c:pt idx="186">
                  <c:v>7685</c:v>
                </c:pt>
                <c:pt idx="187">
                  <c:v>7544</c:v>
                </c:pt>
                <c:pt idx="188">
                  <c:v>7420</c:v>
                </c:pt>
                <c:pt idx="189">
                  <c:v>7325</c:v>
                </c:pt>
                <c:pt idx="190">
                  <c:v>7234</c:v>
                </c:pt>
                <c:pt idx="191">
                  <c:v>7186</c:v>
                </c:pt>
                <c:pt idx="192">
                  <c:v>7047</c:v>
                </c:pt>
                <c:pt idx="193">
                  <c:v>6901</c:v>
                </c:pt>
                <c:pt idx="194">
                  <c:v>6780</c:v>
                </c:pt>
                <c:pt idx="195">
                  <c:v>6650</c:v>
                </c:pt>
                <c:pt idx="196">
                  <c:v>6538</c:v>
                </c:pt>
                <c:pt idx="197">
                  <c:v>6472</c:v>
                </c:pt>
                <c:pt idx="198">
                  <c:v>6418</c:v>
                </c:pt>
                <c:pt idx="199">
                  <c:v>6291</c:v>
                </c:pt>
                <c:pt idx="200">
                  <c:v>6154</c:v>
                </c:pt>
                <c:pt idx="201">
                  <c:v>6022</c:v>
                </c:pt>
                <c:pt idx="202">
                  <c:v>5900</c:v>
                </c:pt>
                <c:pt idx="203">
                  <c:v>5810</c:v>
                </c:pt>
                <c:pt idx="204">
                  <c:v>5728</c:v>
                </c:pt>
                <c:pt idx="205">
                  <c:v>5690</c:v>
                </c:pt>
                <c:pt idx="206">
                  <c:v>5563</c:v>
                </c:pt>
                <c:pt idx="207">
                  <c:v>5413</c:v>
                </c:pt>
                <c:pt idx="208">
                  <c:v>5284</c:v>
                </c:pt>
                <c:pt idx="209">
                  <c:v>5166</c:v>
                </c:pt>
                <c:pt idx="210">
                  <c:v>5066</c:v>
                </c:pt>
                <c:pt idx="211">
                  <c:v>4982</c:v>
                </c:pt>
                <c:pt idx="212">
                  <c:v>4936</c:v>
                </c:pt>
                <c:pt idx="213">
                  <c:v>4794</c:v>
                </c:pt>
                <c:pt idx="214">
                  <c:v>4648</c:v>
                </c:pt>
                <c:pt idx="215">
                  <c:v>4518</c:v>
                </c:pt>
                <c:pt idx="216">
                  <c:v>4392</c:v>
                </c:pt>
                <c:pt idx="217">
                  <c:v>4292</c:v>
                </c:pt>
                <c:pt idx="218">
                  <c:v>4213</c:v>
                </c:pt>
                <c:pt idx="219">
                  <c:v>4156</c:v>
                </c:pt>
                <c:pt idx="220">
                  <c:v>4016</c:v>
                </c:pt>
                <c:pt idx="221">
                  <c:v>3876</c:v>
                </c:pt>
                <c:pt idx="222">
                  <c:v>3748</c:v>
                </c:pt>
                <c:pt idx="223">
                  <c:v>3632</c:v>
                </c:pt>
                <c:pt idx="224">
                  <c:v>3524</c:v>
                </c:pt>
                <c:pt idx="225">
                  <c:v>3438</c:v>
                </c:pt>
                <c:pt idx="226">
                  <c:v>3394</c:v>
                </c:pt>
                <c:pt idx="227">
                  <c:v>3263</c:v>
                </c:pt>
                <c:pt idx="228">
                  <c:v>3128</c:v>
                </c:pt>
                <c:pt idx="229">
                  <c:v>2994</c:v>
                </c:pt>
                <c:pt idx="230">
                  <c:v>2869</c:v>
                </c:pt>
                <c:pt idx="231">
                  <c:v>2761</c:v>
                </c:pt>
                <c:pt idx="232">
                  <c:v>2670</c:v>
                </c:pt>
                <c:pt idx="233">
                  <c:v>2624</c:v>
                </c:pt>
                <c:pt idx="234">
                  <c:v>2505</c:v>
                </c:pt>
                <c:pt idx="235">
                  <c:v>2371</c:v>
                </c:pt>
                <c:pt idx="236">
                  <c:v>2229</c:v>
                </c:pt>
                <c:pt idx="237">
                  <c:v>2081</c:v>
                </c:pt>
                <c:pt idx="238">
                  <c:v>8501</c:v>
                </c:pt>
                <c:pt idx="239">
                  <c:v>8416</c:v>
                </c:pt>
                <c:pt idx="240">
                  <c:v>8367</c:v>
                </c:pt>
                <c:pt idx="241">
                  <c:v>8226</c:v>
                </c:pt>
                <c:pt idx="242">
                  <c:v>8077</c:v>
                </c:pt>
                <c:pt idx="243">
                  <c:v>7933</c:v>
                </c:pt>
                <c:pt idx="244">
                  <c:v>7797</c:v>
                </c:pt>
                <c:pt idx="245">
                  <c:v>7684</c:v>
                </c:pt>
                <c:pt idx="246">
                  <c:v>7595</c:v>
                </c:pt>
                <c:pt idx="247">
                  <c:v>7545</c:v>
                </c:pt>
                <c:pt idx="248">
                  <c:v>7413</c:v>
                </c:pt>
                <c:pt idx="249">
                  <c:v>7269</c:v>
                </c:pt>
                <c:pt idx="250">
                  <c:v>7136</c:v>
                </c:pt>
                <c:pt idx="251">
                  <c:v>7008</c:v>
                </c:pt>
                <c:pt idx="252">
                  <c:v>6895</c:v>
                </c:pt>
                <c:pt idx="253">
                  <c:v>6809</c:v>
                </c:pt>
                <c:pt idx="254">
                  <c:v>6750</c:v>
                </c:pt>
                <c:pt idx="255">
                  <c:v>6614</c:v>
                </c:pt>
                <c:pt idx="256">
                  <c:v>6476</c:v>
                </c:pt>
                <c:pt idx="257">
                  <c:v>6329</c:v>
                </c:pt>
                <c:pt idx="258">
                  <c:v>6191</c:v>
                </c:pt>
                <c:pt idx="259">
                  <c:v>6088</c:v>
                </c:pt>
                <c:pt idx="260">
                  <c:v>6005</c:v>
                </c:pt>
                <c:pt idx="261">
                  <c:v>5961</c:v>
                </c:pt>
                <c:pt idx="262">
                  <c:v>5826</c:v>
                </c:pt>
                <c:pt idx="263">
                  <c:v>5689</c:v>
                </c:pt>
                <c:pt idx="264">
                  <c:v>5553</c:v>
                </c:pt>
                <c:pt idx="265">
                  <c:v>5419</c:v>
                </c:pt>
                <c:pt idx="266">
                  <c:v>5309</c:v>
                </c:pt>
                <c:pt idx="267">
                  <c:v>5215</c:v>
                </c:pt>
                <c:pt idx="268">
                  <c:v>5167</c:v>
                </c:pt>
                <c:pt idx="269">
                  <c:v>5032</c:v>
                </c:pt>
                <c:pt idx="270">
                  <c:v>4885</c:v>
                </c:pt>
                <c:pt idx="271">
                  <c:v>4739</c:v>
                </c:pt>
                <c:pt idx="272">
                  <c:v>4626</c:v>
                </c:pt>
                <c:pt idx="273">
                  <c:v>4511</c:v>
                </c:pt>
                <c:pt idx="274">
                  <c:v>4411</c:v>
                </c:pt>
                <c:pt idx="275">
                  <c:v>4357</c:v>
                </c:pt>
                <c:pt idx="276">
                  <c:v>4227</c:v>
                </c:pt>
                <c:pt idx="277">
                  <c:v>4078</c:v>
                </c:pt>
                <c:pt idx="278">
                  <c:v>3928</c:v>
                </c:pt>
                <c:pt idx="279">
                  <c:v>3795</c:v>
                </c:pt>
                <c:pt idx="280">
                  <c:v>3684</c:v>
                </c:pt>
                <c:pt idx="281">
                  <c:v>3591</c:v>
                </c:pt>
                <c:pt idx="282">
                  <c:v>3548</c:v>
                </c:pt>
                <c:pt idx="283">
                  <c:v>3406</c:v>
                </c:pt>
                <c:pt idx="284">
                  <c:v>3265</c:v>
                </c:pt>
                <c:pt idx="285">
                  <c:v>3128</c:v>
                </c:pt>
                <c:pt idx="286">
                  <c:v>2997</c:v>
                </c:pt>
                <c:pt idx="287">
                  <c:v>2878</c:v>
                </c:pt>
                <c:pt idx="288">
                  <c:v>2796</c:v>
                </c:pt>
                <c:pt idx="289">
                  <c:v>2743</c:v>
                </c:pt>
                <c:pt idx="290">
                  <c:v>2618</c:v>
                </c:pt>
                <c:pt idx="291">
                  <c:v>2479</c:v>
                </c:pt>
                <c:pt idx="292">
                  <c:v>2342</c:v>
                </c:pt>
                <c:pt idx="293">
                  <c:v>2207</c:v>
                </c:pt>
                <c:pt idx="294">
                  <c:v>2074</c:v>
                </c:pt>
                <c:pt idx="295">
                  <c:v>7793</c:v>
                </c:pt>
                <c:pt idx="296">
                  <c:v>7719</c:v>
                </c:pt>
                <c:pt idx="297">
                  <c:v>7571</c:v>
                </c:pt>
                <c:pt idx="298">
                  <c:v>7442</c:v>
                </c:pt>
                <c:pt idx="299">
                  <c:v>7296</c:v>
                </c:pt>
                <c:pt idx="300">
                  <c:v>7156</c:v>
                </c:pt>
                <c:pt idx="301">
                  <c:v>7055</c:v>
                </c:pt>
                <c:pt idx="302">
                  <c:v>6983</c:v>
                </c:pt>
                <c:pt idx="303">
                  <c:v>6935</c:v>
                </c:pt>
                <c:pt idx="304">
                  <c:v>6794</c:v>
                </c:pt>
                <c:pt idx="305">
                  <c:v>6635</c:v>
                </c:pt>
                <c:pt idx="306">
                  <c:v>6487</c:v>
                </c:pt>
                <c:pt idx="307">
                  <c:v>6348</c:v>
                </c:pt>
                <c:pt idx="308">
                  <c:v>6242</c:v>
                </c:pt>
                <c:pt idx="309">
                  <c:v>6152</c:v>
                </c:pt>
                <c:pt idx="310">
                  <c:v>6105</c:v>
                </c:pt>
                <c:pt idx="311">
                  <c:v>5964</c:v>
                </c:pt>
                <c:pt idx="312">
                  <c:v>5817</c:v>
                </c:pt>
                <c:pt idx="313">
                  <c:v>5679</c:v>
                </c:pt>
                <c:pt idx="314">
                  <c:v>5559</c:v>
                </c:pt>
                <c:pt idx="315">
                  <c:v>5450</c:v>
                </c:pt>
                <c:pt idx="316">
                  <c:v>5352</c:v>
                </c:pt>
                <c:pt idx="317">
                  <c:v>5295</c:v>
                </c:pt>
                <c:pt idx="318">
                  <c:v>5150</c:v>
                </c:pt>
                <c:pt idx="319">
                  <c:v>5007</c:v>
                </c:pt>
                <c:pt idx="320">
                  <c:v>4869</c:v>
                </c:pt>
                <c:pt idx="321">
                  <c:v>4727</c:v>
                </c:pt>
                <c:pt idx="322">
                  <c:v>4611</c:v>
                </c:pt>
                <c:pt idx="323">
                  <c:v>4516</c:v>
                </c:pt>
                <c:pt idx="324">
                  <c:v>4459</c:v>
                </c:pt>
                <c:pt idx="325">
                  <c:v>4318</c:v>
                </c:pt>
                <c:pt idx="326">
                  <c:v>4174</c:v>
                </c:pt>
                <c:pt idx="327">
                  <c:v>4032</c:v>
                </c:pt>
                <c:pt idx="328">
                  <c:v>3894</c:v>
                </c:pt>
                <c:pt idx="329">
                  <c:v>3776</c:v>
                </c:pt>
                <c:pt idx="330">
                  <c:v>3678</c:v>
                </c:pt>
                <c:pt idx="331">
                  <c:v>3617</c:v>
                </c:pt>
                <c:pt idx="332">
                  <c:v>3476</c:v>
                </c:pt>
                <c:pt idx="333">
                  <c:v>3336</c:v>
                </c:pt>
                <c:pt idx="334">
                  <c:v>3207</c:v>
                </c:pt>
                <c:pt idx="335">
                  <c:v>3077</c:v>
                </c:pt>
                <c:pt idx="336">
                  <c:v>2975</c:v>
                </c:pt>
                <c:pt idx="337">
                  <c:v>2880</c:v>
                </c:pt>
                <c:pt idx="338">
                  <c:v>2828</c:v>
                </c:pt>
                <c:pt idx="339">
                  <c:v>2682</c:v>
                </c:pt>
                <c:pt idx="340">
                  <c:v>2519</c:v>
                </c:pt>
                <c:pt idx="341">
                  <c:v>2380</c:v>
                </c:pt>
                <c:pt idx="342">
                  <c:v>2238</c:v>
                </c:pt>
                <c:pt idx="343">
                  <c:v>2125</c:v>
                </c:pt>
                <c:pt idx="344">
                  <c:v>2028</c:v>
                </c:pt>
                <c:pt idx="345">
                  <c:v>8605</c:v>
                </c:pt>
                <c:pt idx="346">
                  <c:v>8455</c:v>
                </c:pt>
                <c:pt idx="347">
                  <c:v>8309</c:v>
                </c:pt>
                <c:pt idx="348">
                  <c:v>8175</c:v>
                </c:pt>
                <c:pt idx="349">
                  <c:v>8031</c:v>
                </c:pt>
                <c:pt idx="350">
                  <c:v>7904</c:v>
                </c:pt>
                <c:pt idx="351">
                  <c:v>7793</c:v>
                </c:pt>
                <c:pt idx="352">
                  <c:v>7736</c:v>
                </c:pt>
                <c:pt idx="353">
                  <c:v>7595</c:v>
                </c:pt>
                <c:pt idx="354">
                  <c:v>7448</c:v>
                </c:pt>
                <c:pt idx="355">
                  <c:v>7306</c:v>
                </c:pt>
                <c:pt idx="356">
                  <c:v>7181</c:v>
                </c:pt>
                <c:pt idx="357">
                  <c:v>7066</c:v>
                </c:pt>
                <c:pt idx="358">
                  <c:v>6963</c:v>
                </c:pt>
                <c:pt idx="359">
                  <c:v>6903</c:v>
                </c:pt>
                <c:pt idx="360">
                  <c:v>6765</c:v>
                </c:pt>
                <c:pt idx="361">
                  <c:v>6627</c:v>
                </c:pt>
                <c:pt idx="362">
                  <c:v>6477</c:v>
                </c:pt>
                <c:pt idx="363">
                  <c:v>6341</c:v>
                </c:pt>
                <c:pt idx="364">
                  <c:v>6234</c:v>
                </c:pt>
                <c:pt idx="365">
                  <c:v>6144</c:v>
                </c:pt>
                <c:pt idx="366">
                  <c:v>6098</c:v>
                </c:pt>
                <c:pt idx="367">
                  <c:v>5958</c:v>
                </c:pt>
                <c:pt idx="368">
                  <c:v>5819</c:v>
                </c:pt>
                <c:pt idx="369">
                  <c:v>5673</c:v>
                </c:pt>
                <c:pt idx="370">
                  <c:v>5559</c:v>
                </c:pt>
                <c:pt idx="371">
                  <c:v>5454</c:v>
                </c:pt>
                <c:pt idx="372">
                  <c:v>5358</c:v>
                </c:pt>
                <c:pt idx="373">
                  <c:v>5308</c:v>
                </c:pt>
                <c:pt idx="374">
                  <c:v>5183</c:v>
                </c:pt>
                <c:pt idx="375">
                  <c:v>5051</c:v>
                </c:pt>
                <c:pt idx="376">
                  <c:v>4916</c:v>
                </c:pt>
                <c:pt idx="377">
                  <c:v>4806</c:v>
                </c:pt>
                <c:pt idx="378">
                  <c:v>4686</c:v>
                </c:pt>
                <c:pt idx="379">
                  <c:v>4611</c:v>
                </c:pt>
                <c:pt idx="380">
                  <c:v>4557</c:v>
                </c:pt>
                <c:pt idx="381">
                  <c:v>4413</c:v>
                </c:pt>
                <c:pt idx="382">
                  <c:v>4275</c:v>
                </c:pt>
                <c:pt idx="383">
                  <c:v>4139</c:v>
                </c:pt>
                <c:pt idx="384">
                  <c:v>4008</c:v>
                </c:pt>
                <c:pt idx="385">
                  <c:v>3899</c:v>
                </c:pt>
                <c:pt idx="386">
                  <c:v>3806</c:v>
                </c:pt>
                <c:pt idx="387">
                  <c:v>3755</c:v>
                </c:pt>
                <c:pt idx="388">
                  <c:v>3622</c:v>
                </c:pt>
                <c:pt idx="389">
                  <c:v>3468</c:v>
                </c:pt>
                <c:pt idx="390">
                  <c:v>3325</c:v>
                </c:pt>
                <c:pt idx="391">
                  <c:v>3197</c:v>
                </c:pt>
                <c:pt idx="392">
                  <c:v>3094</c:v>
                </c:pt>
                <c:pt idx="393">
                  <c:v>3011</c:v>
                </c:pt>
                <c:pt idx="394">
                  <c:v>2955</c:v>
                </c:pt>
                <c:pt idx="395">
                  <c:v>2813</c:v>
                </c:pt>
                <c:pt idx="396">
                  <c:v>2680</c:v>
                </c:pt>
                <c:pt idx="397">
                  <c:v>2530</c:v>
                </c:pt>
                <c:pt idx="398">
                  <c:v>2408</c:v>
                </c:pt>
                <c:pt idx="399">
                  <c:v>2295</c:v>
                </c:pt>
                <c:pt idx="400">
                  <c:v>2204</c:v>
                </c:pt>
                <c:pt idx="401">
                  <c:v>2141</c:v>
                </c:pt>
                <c:pt idx="402">
                  <c:v>2008</c:v>
                </c:pt>
                <c:pt idx="403">
                  <c:v>8511</c:v>
                </c:pt>
                <c:pt idx="404">
                  <c:v>8373</c:v>
                </c:pt>
                <c:pt idx="405">
                  <c:v>8232</c:v>
                </c:pt>
                <c:pt idx="406">
                  <c:v>8118</c:v>
                </c:pt>
                <c:pt idx="407">
                  <c:v>8025</c:v>
                </c:pt>
                <c:pt idx="408">
                  <c:v>7968</c:v>
                </c:pt>
                <c:pt idx="409">
                  <c:v>7832</c:v>
                </c:pt>
                <c:pt idx="410">
                  <c:v>7696</c:v>
                </c:pt>
                <c:pt idx="411">
                  <c:v>7559</c:v>
                </c:pt>
                <c:pt idx="412">
                  <c:v>7438</c:v>
                </c:pt>
                <c:pt idx="413">
                  <c:v>7325</c:v>
                </c:pt>
                <c:pt idx="414">
                  <c:v>7241</c:v>
                </c:pt>
                <c:pt idx="415">
                  <c:v>7185</c:v>
                </c:pt>
                <c:pt idx="416">
                  <c:v>7041</c:v>
                </c:pt>
                <c:pt idx="417">
                  <c:v>6901</c:v>
                </c:pt>
                <c:pt idx="418">
                  <c:v>6754</c:v>
                </c:pt>
                <c:pt idx="419">
                  <c:v>6618</c:v>
                </c:pt>
                <c:pt idx="420">
                  <c:v>6516</c:v>
                </c:pt>
                <c:pt idx="421">
                  <c:v>6431</c:v>
                </c:pt>
                <c:pt idx="422">
                  <c:v>6366</c:v>
                </c:pt>
                <c:pt idx="423">
                  <c:v>6217</c:v>
                </c:pt>
                <c:pt idx="424">
                  <c:v>6062</c:v>
                </c:pt>
                <c:pt idx="425">
                  <c:v>5916</c:v>
                </c:pt>
                <c:pt idx="426">
                  <c:v>5786</c:v>
                </c:pt>
                <c:pt idx="427">
                  <c:v>5673</c:v>
                </c:pt>
                <c:pt idx="428">
                  <c:v>5584</c:v>
                </c:pt>
                <c:pt idx="429">
                  <c:v>5519</c:v>
                </c:pt>
                <c:pt idx="430">
                  <c:v>5385</c:v>
                </c:pt>
                <c:pt idx="431">
                  <c:v>5234</c:v>
                </c:pt>
                <c:pt idx="432">
                  <c:v>5091</c:v>
                </c:pt>
                <c:pt idx="433">
                  <c:v>4951</c:v>
                </c:pt>
                <c:pt idx="434">
                  <c:v>4847</c:v>
                </c:pt>
                <c:pt idx="435">
                  <c:v>4741</c:v>
                </c:pt>
                <c:pt idx="436">
                  <c:v>4679</c:v>
                </c:pt>
                <c:pt idx="437">
                  <c:v>4523</c:v>
                </c:pt>
                <c:pt idx="438">
                  <c:v>4376</c:v>
                </c:pt>
                <c:pt idx="439">
                  <c:v>4244</c:v>
                </c:pt>
                <c:pt idx="440">
                  <c:v>4098</c:v>
                </c:pt>
                <c:pt idx="441">
                  <c:v>3988</c:v>
                </c:pt>
                <c:pt idx="442">
                  <c:v>3889</c:v>
                </c:pt>
                <c:pt idx="443">
                  <c:v>3831</c:v>
                </c:pt>
                <c:pt idx="444">
                  <c:v>3703</c:v>
                </c:pt>
                <c:pt idx="445">
                  <c:v>3549</c:v>
                </c:pt>
                <c:pt idx="446">
                  <c:v>3406</c:v>
                </c:pt>
                <c:pt idx="447">
                  <c:v>3269</c:v>
                </c:pt>
                <c:pt idx="448">
                  <c:v>3148</c:v>
                </c:pt>
                <c:pt idx="449">
                  <c:v>3054</c:v>
                </c:pt>
                <c:pt idx="450">
                  <c:v>3002</c:v>
                </c:pt>
                <c:pt idx="451">
                  <c:v>2864</c:v>
                </c:pt>
                <c:pt idx="452">
                  <c:v>2729</c:v>
                </c:pt>
                <c:pt idx="453">
                  <c:v>2586</c:v>
                </c:pt>
                <c:pt idx="454">
                  <c:v>2453</c:v>
                </c:pt>
                <c:pt idx="455">
                  <c:v>2340</c:v>
                </c:pt>
                <c:pt idx="456">
                  <c:v>2251</c:v>
                </c:pt>
                <c:pt idx="457">
                  <c:v>2189</c:v>
                </c:pt>
                <c:pt idx="458">
                  <c:v>2032</c:v>
                </c:pt>
                <c:pt idx="459">
                  <c:v>7233</c:v>
                </c:pt>
                <c:pt idx="460">
                  <c:v>7091</c:v>
                </c:pt>
                <c:pt idx="461">
                  <c:v>6951</c:v>
                </c:pt>
                <c:pt idx="462">
                  <c:v>6831</c:v>
                </c:pt>
                <c:pt idx="463">
                  <c:v>6731</c:v>
                </c:pt>
                <c:pt idx="464">
                  <c:v>6667</c:v>
                </c:pt>
                <c:pt idx="465">
                  <c:v>6521</c:v>
                </c:pt>
                <c:pt idx="466">
                  <c:v>6378</c:v>
                </c:pt>
                <c:pt idx="467">
                  <c:v>6224</c:v>
                </c:pt>
                <c:pt idx="468">
                  <c:v>6096</c:v>
                </c:pt>
                <c:pt idx="469">
                  <c:v>5978</c:v>
                </c:pt>
                <c:pt idx="470">
                  <c:v>5883</c:v>
                </c:pt>
                <c:pt idx="471">
                  <c:v>5823</c:v>
                </c:pt>
                <c:pt idx="472">
                  <c:v>5683</c:v>
                </c:pt>
                <c:pt idx="473">
                  <c:v>5524</c:v>
                </c:pt>
                <c:pt idx="474">
                  <c:v>5380</c:v>
                </c:pt>
                <c:pt idx="475">
                  <c:v>5241</c:v>
                </c:pt>
                <c:pt idx="476">
                  <c:v>5127</c:v>
                </c:pt>
                <c:pt idx="477">
                  <c:v>5034</c:v>
                </c:pt>
                <c:pt idx="478">
                  <c:v>4965</c:v>
                </c:pt>
                <c:pt idx="479">
                  <c:v>4821</c:v>
                </c:pt>
                <c:pt idx="480">
                  <c:v>4669</c:v>
                </c:pt>
                <c:pt idx="481">
                  <c:v>4512</c:v>
                </c:pt>
                <c:pt idx="482">
                  <c:v>4372</c:v>
                </c:pt>
                <c:pt idx="483">
                  <c:v>4272</c:v>
                </c:pt>
                <c:pt idx="484">
                  <c:v>4165</c:v>
                </c:pt>
                <c:pt idx="485">
                  <c:v>4110</c:v>
                </c:pt>
                <c:pt idx="486">
                  <c:v>3958</c:v>
                </c:pt>
                <c:pt idx="487">
                  <c:v>3793</c:v>
                </c:pt>
                <c:pt idx="488">
                  <c:v>3646</c:v>
                </c:pt>
                <c:pt idx="489">
                  <c:v>3507</c:v>
                </c:pt>
                <c:pt idx="490">
                  <c:v>3389</c:v>
                </c:pt>
                <c:pt idx="491">
                  <c:v>3281</c:v>
                </c:pt>
                <c:pt idx="492">
                  <c:v>3213</c:v>
                </c:pt>
                <c:pt idx="493">
                  <c:v>3061</c:v>
                </c:pt>
                <c:pt idx="494">
                  <c:v>2898</c:v>
                </c:pt>
                <c:pt idx="495">
                  <c:v>2736</c:v>
                </c:pt>
                <c:pt idx="496">
                  <c:v>2596</c:v>
                </c:pt>
                <c:pt idx="497">
                  <c:v>2483</c:v>
                </c:pt>
                <c:pt idx="498">
                  <c:v>2375</c:v>
                </c:pt>
                <c:pt idx="499">
                  <c:v>2296</c:v>
                </c:pt>
                <c:pt idx="500">
                  <c:v>2144</c:v>
                </c:pt>
                <c:pt idx="501">
                  <c:v>8768</c:v>
                </c:pt>
                <c:pt idx="502">
                  <c:v>8619</c:v>
                </c:pt>
                <c:pt idx="503">
                  <c:v>8469</c:v>
                </c:pt>
                <c:pt idx="504">
                  <c:v>8348</c:v>
                </c:pt>
                <c:pt idx="505">
                  <c:v>8259</c:v>
                </c:pt>
                <c:pt idx="506">
                  <c:v>8192</c:v>
                </c:pt>
                <c:pt idx="507">
                  <c:v>8043</c:v>
                </c:pt>
                <c:pt idx="508">
                  <c:v>7889</c:v>
                </c:pt>
                <c:pt idx="509">
                  <c:v>7748</c:v>
                </c:pt>
                <c:pt idx="510">
                  <c:v>7622</c:v>
                </c:pt>
                <c:pt idx="511">
                  <c:v>7513</c:v>
                </c:pt>
                <c:pt idx="512">
                  <c:v>7413</c:v>
                </c:pt>
                <c:pt idx="513">
                  <c:v>7354</c:v>
                </c:pt>
                <c:pt idx="514">
                  <c:v>7213</c:v>
                </c:pt>
                <c:pt idx="515">
                  <c:v>7063</c:v>
                </c:pt>
                <c:pt idx="516">
                  <c:v>6920</c:v>
                </c:pt>
                <c:pt idx="517">
                  <c:v>6774</c:v>
                </c:pt>
                <c:pt idx="518">
                  <c:v>6648</c:v>
                </c:pt>
                <c:pt idx="519">
                  <c:v>6539</c:v>
                </c:pt>
                <c:pt idx="520">
                  <c:v>6479</c:v>
                </c:pt>
                <c:pt idx="521">
                  <c:v>6330</c:v>
                </c:pt>
                <c:pt idx="522">
                  <c:v>6180</c:v>
                </c:pt>
                <c:pt idx="523">
                  <c:v>6033</c:v>
                </c:pt>
                <c:pt idx="524">
                  <c:v>5903</c:v>
                </c:pt>
                <c:pt idx="525">
                  <c:v>5774</c:v>
                </c:pt>
                <c:pt idx="526">
                  <c:v>5660</c:v>
                </c:pt>
                <c:pt idx="527">
                  <c:v>5593</c:v>
                </c:pt>
                <c:pt idx="528">
                  <c:v>5443</c:v>
                </c:pt>
                <c:pt idx="529">
                  <c:v>5285</c:v>
                </c:pt>
                <c:pt idx="530">
                  <c:v>5125</c:v>
                </c:pt>
                <c:pt idx="531">
                  <c:v>4986</c:v>
                </c:pt>
                <c:pt idx="532">
                  <c:v>4869</c:v>
                </c:pt>
                <c:pt idx="533">
                  <c:v>4762</c:v>
                </c:pt>
                <c:pt idx="534">
                  <c:v>4689</c:v>
                </c:pt>
                <c:pt idx="535">
                  <c:v>4552</c:v>
                </c:pt>
                <c:pt idx="536">
                  <c:v>4397</c:v>
                </c:pt>
                <c:pt idx="537">
                  <c:v>4231</c:v>
                </c:pt>
                <c:pt idx="538">
                  <c:v>4094</c:v>
                </c:pt>
                <c:pt idx="539">
                  <c:v>3960</c:v>
                </c:pt>
                <c:pt idx="540">
                  <c:v>3871</c:v>
                </c:pt>
                <c:pt idx="541">
                  <c:v>3813</c:v>
                </c:pt>
                <c:pt idx="542">
                  <c:v>3660</c:v>
                </c:pt>
                <c:pt idx="543">
                  <c:v>3505</c:v>
                </c:pt>
                <c:pt idx="544">
                  <c:v>3354</c:v>
                </c:pt>
                <c:pt idx="545">
                  <c:v>3215</c:v>
                </c:pt>
                <c:pt idx="546">
                  <c:v>3088</c:v>
                </c:pt>
                <c:pt idx="547">
                  <c:v>2985</c:v>
                </c:pt>
                <c:pt idx="548">
                  <c:v>2917</c:v>
                </c:pt>
                <c:pt idx="549">
                  <c:v>2763</c:v>
                </c:pt>
                <c:pt idx="550">
                  <c:v>2600</c:v>
                </c:pt>
                <c:pt idx="551">
                  <c:v>2430</c:v>
                </c:pt>
                <c:pt idx="552">
                  <c:v>2299</c:v>
                </c:pt>
                <c:pt idx="553">
                  <c:v>2181</c:v>
                </c:pt>
                <c:pt idx="554">
                  <c:v>2072</c:v>
                </c:pt>
                <c:pt idx="555">
                  <c:v>2006</c:v>
                </c:pt>
                <c:pt idx="556">
                  <c:v>9177</c:v>
                </c:pt>
                <c:pt idx="557">
                  <c:v>9007</c:v>
                </c:pt>
                <c:pt idx="558">
                  <c:v>8835</c:v>
                </c:pt>
                <c:pt idx="559">
                  <c:v>8686</c:v>
                </c:pt>
                <c:pt idx="560">
                  <c:v>8568</c:v>
                </c:pt>
                <c:pt idx="561">
                  <c:v>8460</c:v>
                </c:pt>
                <c:pt idx="562">
                  <c:v>8380</c:v>
                </c:pt>
                <c:pt idx="563">
                  <c:v>8225</c:v>
                </c:pt>
                <c:pt idx="564">
                  <c:v>8072</c:v>
                </c:pt>
                <c:pt idx="565">
                  <c:v>7923</c:v>
                </c:pt>
                <c:pt idx="566">
                  <c:v>7781</c:v>
                </c:pt>
                <c:pt idx="567">
                  <c:v>7666</c:v>
                </c:pt>
                <c:pt idx="568">
                  <c:v>7556</c:v>
                </c:pt>
                <c:pt idx="569">
                  <c:v>7493</c:v>
                </c:pt>
                <c:pt idx="570">
                  <c:v>7334</c:v>
                </c:pt>
                <c:pt idx="571">
                  <c:v>7172</c:v>
                </c:pt>
                <c:pt idx="572">
                  <c:v>7027</c:v>
                </c:pt>
                <c:pt idx="573">
                  <c:v>6883</c:v>
                </c:pt>
                <c:pt idx="574">
                  <c:v>6759</c:v>
                </c:pt>
                <c:pt idx="575">
                  <c:v>6650</c:v>
                </c:pt>
                <c:pt idx="576">
                  <c:v>6581</c:v>
                </c:pt>
                <c:pt idx="577">
                  <c:v>6410</c:v>
                </c:pt>
                <c:pt idx="578">
                  <c:v>6249</c:v>
                </c:pt>
                <c:pt idx="579">
                  <c:v>6099</c:v>
                </c:pt>
                <c:pt idx="580">
                  <c:v>5968</c:v>
                </c:pt>
                <c:pt idx="581">
                  <c:v>5836</c:v>
                </c:pt>
                <c:pt idx="582">
                  <c:v>5738</c:v>
                </c:pt>
                <c:pt idx="583">
                  <c:v>5664</c:v>
                </c:pt>
                <c:pt idx="584">
                  <c:v>5514</c:v>
                </c:pt>
                <c:pt idx="585">
                  <c:v>5347</c:v>
                </c:pt>
                <c:pt idx="586">
                  <c:v>5204</c:v>
                </c:pt>
                <c:pt idx="587">
                  <c:v>5061</c:v>
                </c:pt>
                <c:pt idx="588">
                  <c:v>4922</c:v>
                </c:pt>
                <c:pt idx="589">
                  <c:v>4798</c:v>
                </c:pt>
                <c:pt idx="590">
                  <c:v>4729</c:v>
                </c:pt>
                <c:pt idx="591">
                  <c:v>4585</c:v>
                </c:pt>
                <c:pt idx="592">
                  <c:v>4436</c:v>
                </c:pt>
                <c:pt idx="593">
                  <c:v>4275</c:v>
                </c:pt>
                <c:pt idx="594">
                  <c:v>4126</c:v>
                </c:pt>
                <c:pt idx="595">
                  <c:v>4014</c:v>
                </c:pt>
                <c:pt idx="596">
                  <c:v>3909</c:v>
                </c:pt>
                <c:pt idx="597">
                  <c:v>3831</c:v>
                </c:pt>
                <c:pt idx="598">
                  <c:v>3679</c:v>
                </c:pt>
                <c:pt idx="599">
                  <c:v>3527</c:v>
                </c:pt>
                <c:pt idx="600">
                  <c:v>3371</c:v>
                </c:pt>
                <c:pt idx="601">
                  <c:v>3236</c:v>
                </c:pt>
                <c:pt idx="602">
                  <c:v>3124</c:v>
                </c:pt>
                <c:pt idx="603">
                  <c:v>3021</c:v>
                </c:pt>
                <c:pt idx="604">
                  <c:v>2945</c:v>
                </c:pt>
                <c:pt idx="605">
                  <c:v>2793</c:v>
                </c:pt>
                <c:pt idx="606">
                  <c:v>2632</c:v>
                </c:pt>
                <c:pt idx="607">
                  <c:v>2470</c:v>
                </c:pt>
                <c:pt idx="608">
                  <c:v>2331</c:v>
                </c:pt>
                <c:pt idx="609">
                  <c:v>2190</c:v>
                </c:pt>
                <c:pt idx="610">
                  <c:v>2072</c:v>
                </c:pt>
                <c:pt idx="611">
                  <c:v>2002</c:v>
                </c:pt>
                <c:pt idx="612">
                  <c:v>6922</c:v>
                </c:pt>
                <c:pt idx="613">
                  <c:v>6761</c:v>
                </c:pt>
                <c:pt idx="614">
                  <c:v>6612</c:v>
                </c:pt>
                <c:pt idx="615">
                  <c:v>6456</c:v>
                </c:pt>
                <c:pt idx="616">
                  <c:v>6340</c:v>
                </c:pt>
                <c:pt idx="617">
                  <c:v>6226</c:v>
                </c:pt>
                <c:pt idx="618">
                  <c:v>6166</c:v>
                </c:pt>
                <c:pt idx="619">
                  <c:v>6013</c:v>
                </c:pt>
                <c:pt idx="620">
                  <c:v>5866</c:v>
                </c:pt>
                <c:pt idx="621">
                  <c:v>5705</c:v>
                </c:pt>
                <c:pt idx="622">
                  <c:v>5551</c:v>
                </c:pt>
                <c:pt idx="623">
                  <c:v>5423</c:v>
                </c:pt>
                <c:pt idx="624">
                  <c:v>5311</c:v>
                </c:pt>
                <c:pt idx="625">
                  <c:v>5241</c:v>
                </c:pt>
                <c:pt idx="626">
                  <c:v>5084</c:v>
                </c:pt>
                <c:pt idx="627">
                  <c:v>4921</c:v>
                </c:pt>
                <c:pt idx="628">
                  <c:v>4761</c:v>
                </c:pt>
                <c:pt idx="629">
                  <c:v>4625</c:v>
                </c:pt>
                <c:pt idx="630">
                  <c:v>4490</c:v>
                </c:pt>
                <c:pt idx="631">
                  <c:v>4367</c:v>
                </c:pt>
                <c:pt idx="632">
                  <c:v>4288</c:v>
                </c:pt>
                <c:pt idx="633">
                  <c:v>4118</c:v>
                </c:pt>
                <c:pt idx="634">
                  <c:v>3952</c:v>
                </c:pt>
                <c:pt idx="635">
                  <c:v>3785</c:v>
                </c:pt>
                <c:pt idx="636">
                  <c:v>3636</c:v>
                </c:pt>
                <c:pt idx="637">
                  <c:v>3496</c:v>
                </c:pt>
                <c:pt idx="638">
                  <c:v>3389</c:v>
                </c:pt>
                <c:pt idx="639">
                  <c:v>3317</c:v>
                </c:pt>
                <c:pt idx="640">
                  <c:v>3161</c:v>
                </c:pt>
                <c:pt idx="641">
                  <c:v>3002</c:v>
                </c:pt>
                <c:pt idx="642">
                  <c:v>2847</c:v>
                </c:pt>
                <c:pt idx="643">
                  <c:v>2691</c:v>
                </c:pt>
                <c:pt idx="644">
                  <c:v>2566</c:v>
                </c:pt>
                <c:pt idx="645">
                  <c:v>2463</c:v>
                </c:pt>
                <c:pt idx="646">
                  <c:v>2383</c:v>
                </c:pt>
                <c:pt idx="647">
                  <c:v>2229</c:v>
                </c:pt>
                <c:pt idx="648">
                  <c:v>2065</c:v>
                </c:pt>
                <c:pt idx="649">
                  <c:v>7780</c:v>
                </c:pt>
                <c:pt idx="650">
                  <c:v>7642</c:v>
                </c:pt>
                <c:pt idx="651">
                  <c:v>7491</c:v>
                </c:pt>
                <c:pt idx="652">
                  <c:v>7364</c:v>
                </c:pt>
                <c:pt idx="653">
                  <c:v>7296</c:v>
                </c:pt>
                <c:pt idx="654">
                  <c:v>7143</c:v>
                </c:pt>
                <c:pt idx="655">
                  <c:v>6985</c:v>
                </c:pt>
                <c:pt idx="656">
                  <c:v>6822</c:v>
                </c:pt>
                <c:pt idx="657">
                  <c:v>6678</c:v>
                </c:pt>
                <c:pt idx="658">
                  <c:v>6539</c:v>
                </c:pt>
                <c:pt idx="659">
                  <c:v>6430</c:v>
                </c:pt>
                <c:pt idx="660">
                  <c:v>6359</c:v>
                </c:pt>
                <c:pt idx="661">
                  <c:v>6192</c:v>
                </c:pt>
                <c:pt idx="662">
                  <c:v>6027</c:v>
                </c:pt>
                <c:pt idx="663">
                  <c:v>5871</c:v>
                </c:pt>
                <c:pt idx="664">
                  <c:v>5723</c:v>
                </c:pt>
                <c:pt idx="665">
                  <c:v>5593</c:v>
                </c:pt>
                <c:pt idx="666">
                  <c:v>5472</c:v>
                </c:pt>
                <c:pt idx="667">
                  <c:v>5401</c:v>
                </c:pt>
                <c:pt idx="668">
                  <c:v>5252</c:v>
                </c:pt>
                <c:pt idx="669">
                  <c:v>5087</c:v>
                </c:pt>
                <c:pt idx="670">
                  <c:v>4937</c:v>
                </c:pt>
                <c:pt idx="671">
                  <c:v>4782</c:v>
                </c:pt>
                <c:pt idx="672">
                  <c:v>4649</c:v>
                </c:pt>
                <c:pt idx="673">
                  <c:v>4541</c:v>
                </c:pt>
                <c:pt idx="674">
                  <c:v>4458</c:v>
                </c:pt>
                <c:pt idx="675">
                  <c:v>4297</c:v>
                </c:pt>
                <c:pt idx="676">
                  <c:v>4137</c:v>
                </c:pt>
                <c:pt idx="677">
                  <c:v>3975</c:v>
                </c:pt>
                <c:pt idx="678">
                  <c:v>3827</c:v>
                </c:pt>
                <c:pt idx="679">
                  <c:v>3687</c:v>
                </c:pt>
                <c:pt idx="680">
                  <c:v>3587</c:v>
                </c:pt>
                <c:pt idx="681">
                  <c:v>3508</c:v>
                </c:pt>
                <c:pt idx="682">
                  <c:v>3354</c:v>
                </c:pt>
                <c:pt idx="683">
                  <c:v>3188</c:v>
                </c:pt>
                <c:pt idx="684">
                  <c:v>3020</c:v>
                </c:pt>
                <c:pt idx="685">
                  <c:v>2874</c:v>
                </c:pt>
                <c:pt idx="686">
                  <c:v>2735</c:v>
                </c:pt>
                <c:pt idx="687">
                  <c:v>2612</c:v>
                </c:pt>
                <c:pt idx="688">
                  <c:v>2530</c:v>
                </c:pt>
                <c:pt idx="689">
                  <c:v>2371</c:v>
                </c:pt>
                <c:pt idx="690">
                  <c:v>2215</c:v>
                </c:pt>
                <c:pt idx="691">
                  <c:v>2052</c:v>
                </c:pt>
                <c:pt idx="692">
                  <c:v>8461</c:v>
                </c:pt>
                <c:pt idx="693">
                  <c:v>8325</c:v>
                </c:pt>
                <c:pt idx="694">
                  <c:v>8208</c:v>
                </c:pt>
                <c:pt idx="695">
                  <c:v>8129</c:v>
                </c:pt>
                <c:pt idx="696">
                  <c:v>7968</c:v>
                </c:pt>
                <c:pt idx="697">
                  <c:v>7794</c:v>
                </c:pt>
                <c:pt idx="698">
                  <c:v>7629</c:v>
                </c:pt>
                <c:pt idx="699">
                  <c:v>7466</c:v>
                </c:pt>
                <c:pt idx="700">
                  <c:v>7322</c:v>
                </c:pt>
                <c:pt idx="701">
                  <c:v>7211</c:v>
                </c:pt>
                <c:pt idx="702">
                  <c:v>7122</c:v>
                </c:pt>
                <c:pt idx="703">
                  <c:v>6968</c:v>
                </c:pt>
                <c:pt idx="704">
                  <c:v>6813</c:v>
                </c:pt>
                <c:pt idx="705">
                  <c:v>6643</c:v>
                </c:pt>
                <c:pt idx="706">
                  <c:v>6500</c:v>
                </c:pt>
                <c:pt idx="707">
                  <c:v>6359</c:v>
                </c:pt>
                <c:pt idx="708">
                  <c:v>6253</c:v>
                </c:pt>
                <c:pt idx="709">
                  <c:v>6171</c:v>
                </c:pt>
                <c:pt idx="710">
                  <c:v>6001</c:v>
                </c:pt>
                <c:pt idx="711">
                  <c:v>5831</c:v>
                </c:pt>
                <c:pt idx="712">
                  <c:v>5676</c:v>
                </c:pt>
                <c:pt idx="713">
                  <c:v>5508</c:v>
                </c:pt>
                <c:pt idx="714">
                  <c:v>5380</c:v>
                </c:pt>
                <c:pt idx="715">
                  <c:v>5261</c:v>
                </c:pt>
                <c:pt idx="716">
                  <c:v>5187</c:v>
                </c:pt>
                <c:pt idx="717">
                  <c:v>5024</c:v>
                </c:pt>
                <c:pt idx="718">
                  <c:v>4858</c:v>
                </c:pt>
                <c:pt idx="719">
                  <c:v>4696</c:v>
                </c:pt>
                <c:pt idx="720">
                  <c:v>4545</c:v>
                </c:pt>
                <c:pt idx="721">
                  <c:v>4409</c:v>
                </c:pt>
                <c:pt idx="722">
                  <c:v>4293</c:v>
                </c:pt>
                <c:pt idx="723">
                  <c:v>4211</c:v>
                </c:pt>
                <c:pt idx="724">
                  <c:v>4047</c:v>
                </c:pt>
                <c:pt idx="725">
                  <c:v>3894</c:v>
                </c:pt>
                <c:pt idx="726">
                  <c:v>3739</c:v>
                </c:pt>
                <c:pt idx="727">
                  <c:v>3594</c:v>
                </c:pt>
                <c:pt idx="728">
                  <c:v>3464</c:v>
                </c:pt>
                <c:pt idx="729">
                  <c:v>3346</c:v>
                </c:pt>
                <c:pt idx="730">
                  <c:v>3262</c:v>
                </c:pt>
                <c:pt idx="731">
                  <c:v>3107</c:v>
                </c:pt>
                <c:pt idx="732">
                  <c:v>2946</c:v>
                </c:pt>
                <c:pt idx="733">
                  <c:v>2780</c:v>
                </c:pt>
                <c:pt idx="734">
                  <c:v>2634</c:v>
                </c:pt>
                <c:pt idx="735">
                  <c:v>2503</c:v>
                </c:pt>
                <c:pt idx="736">
                  <c:v>2393</c:v>
                </c:pt>
                <c:pt idx="737">
                  <c:v>2319</c:v>
                </c:pt>
                <c:pt idx="738">
                  <c:v>2177</c:v>
                </c:pt>
                <c:pt idx="739">
                  <c:v>2012</c:v>
                </c:pt>
                <c:pt idx="740">
                  <c:v>9290</c:v>
                </c:pt>
                <c:pt idx="741">
                  <c:v>9135</c:v>
                </c:pt>
                <c:pt idx="742">
                  <c:v>8994</c:v>
                </c:pt>
                <c:pt idx="743">
                  <c:v>8871</c:v>
                </c:pt>
                <c:pt idx="744">
                  <c:v>8794</c:v>
                </c:pt>
                <c:pt idx="745">
                  <c:v>8631</c:v>
                </c:pt>
                <c:pt idx="746">
                  <c:v>8460</c:v>
                </c:pt>
                <c:pt idx="747">
                  <c:v>8308</c:v>
                </c:pt>
                <c:pt idx="748">
                  <c:v>8166</c:v>
                </c:pt>
                <c:pt idx="749">
                  <c:v>8041</c:v>
                </c:pt>
                <c:pt idx="750">
                  <c:v>7940</c:v>
                </c:pt>
                <c:pt idx="751">
                  <c:v>7856</c:v>
                </c:pt>
                <c:pt idx="752">
                  <c:v>7702</c:v>
                </c:pt>
                <c:pt idx="753">
                  <c:v>7545</c:v>
                </c:pt>
                <c:pt idx="754">
                  <c:v>7390</c:v>
                </c:pt>
                <c:pt idx="755">
                  <c:v>7241</c:v>
                </c:pt>
                <c:pt idx="756">
                  <c:v>7115</c:v>
                </c:pt>
                <c:pt idx="757">
                  <c:v>7007</c:v>
                </c:pt>
                <c:pt idx="758">
                  <c:v>6931</c:v>
                </c:pt>
                <c:pt idx="759">
                  <c:v>6775</c:v>
                </c:pt>
                <c:pt idx="760">
                  <c:v>6619</c:v>
                </c:pt>
                <c:pt idx="761">
                  <c:v>6468</c:v>
                </c:pt>
                <c:pt idx="762">
                  <c:v>6320</c:v>
                </c:pt>
                <c:pt idx="763">
                  <c:v>6197</c:v>
                </c:pt>
                <c:pt idx="764">
                  <c:v>6080</c:v>
                </c:pt>
                <c:pt idx="765">
                  <c:v>6004</c:v>
                </c:pt>
                <c:pt idx="766">
                  <c:v>5844</c:v>
                </c:pt>
                <c:pt idx="767">
                  <c:v>5685</c:v>
                </c:pt>
                <c:pt idx="768">
                  <c:v>5524</c:v>
                </c:pt>
                <c:pt idx="769">
                  <c:v>5376</c:v>
                </c:pt>
                <c:pt idx="770">
                  <c:v>5256</c:v>
                </c:pt>
                <c:pt idx="771">
                  <c:v>5135</c:v>
                </c:pt>
                <c:pt idx="772">
                  <c:v>5063</c:v>
                </c:pt>
                <c:pt idx="773">
                  <c:v>4908</c:v>
                </c:pt>
                <c:pt idx="774">
                  <c:v>4746</c:v>
                </c:pt>
                <c:pt idx="775">
                  <c:v>4582</c:v>
                </c:pt>
                <c:pt idx="776">
                  <c:v>4430</c:v>
                </c:pt>
                <c:pt idx="777">
                  <c:v>4315</c:v>
                </c:pt>
                <c:pt idx="778">
                  <c:v>4202</c:v>
                </c:pt>
                <c:pt idx="779">
                  <c:v>4131</c:v>
                </c:pt>
                <c:pt idx="780">
                  <c:v>3974</c:v>
                </c:pt>
                <c:pt idx="781">
                  <c:v>3830</c:v>
                </c:pt>
                <c:pt idx="782">
                  <c:v>3652</c:v>
                </c:pt>
                <c:pt idx="783">
                  <c:v>3517</c:v>
                </c:pt>
                <c:pt idx="784">
                  <c:v>3388</c:v>
                </c:pt>
                <c:pt idx="785">
                  <c:v>3278</c:v>
                </c:pt>
                <c:pt idx="786">
                  <c:v>3201</c:v>
                </c:pt>
                <c:pt idx="787">
                  <c:v>3041</c:v>
                </c:pt>
                <c:pt idx="788">
                  <c:v>2880</c:v>
                </c:pt>
                <c:pt idx="789">
                  <c:v>2725</c:v>
                </c:pt>
                <c:pt idx="790">
                  <c:v>2567</c:v>
                </c:pt>
                <c:pt idx="791">
                  <c:v>2433</c:v>
                </c:pt>
                <c:pt idx="792">
                  <c:v>2321</c:v>
                </c:pt>
                <c:pt idx="793">
                  <c:v>2228</c:v>
                </c:pt>
                <c:pt idx="794">
                  <c:v>2056</c:v>
                </c:pt>
                <c:pt idx="795">
                  <c:v>8054</c:v>
                </c:pt>
                <c:pt idx="796">
                  <c:v>7896</c:v>
                </c:pt>
                <c:pt idx="797">
                  <c:v>7748</c:v>
                </c:pt>
                <c:pt idx="798">
                  <c:v>7611</c:v>
                </c:pt>
                <c:pt idx="799">
                  <c:v>7499</c:v>
                </c:pt>
                <c:pt idx="800">
                  <c:v>7435</c:v>
                </c:pt>
                <c:pt idx="801">
                  <c:v>7265</c:v>
                </c:pt>
                <c:pt idx="802">
                  <c:v>7096</c:v>
                </c:pt>
                <c:pt idx="803">
                  <c:v>6940</c:v>
                </c:pt>
                <c:pt idx="804">
                  <c:v>6791</c:v>
                </c:pt>
                <c:pt idx="805">
                  <c:v>6651</c:v>
                </c:pt>
                <c:pt idx="806">
                  <c:v>6535</c:v>
                </c:pt>
                <c:pt idx="807">
                  <c:v>6443</c:v>
                </c:pt>
                <c:pt idx="808">
                  <c:v>6281</c:v>
                </c:pt>
                <c:pt idx="809">
                  <c:v>6105</c:v>
                </c:pt>
                <c:pt idx="810">
                  <c:v>5958</c:v>
                </c:pt>
                <c:pt idx="811">
                  <c:v>5805</c:v>
                </c:pt>
                <c:pt idx="812">
                  <c:v>5674</c:v>
                </c:pt>
                <c:pt idx="813">
                  <c:v>5552</c:v>
                </c:pt>
                <c:pt idx="814">
                  <c:v>5471</c:v>
                </c:pt>
                <c:pt idx="815">
                  <c:v>5308</c:v>
                </c:pt>
                <c:pt idx="816">
                  <c:v>5147</c:v>
                </c:pt>
                <c:pt idx="817">
                  <c:v>4985</c:v>
                </c:pt>
                <c:pt idx="818">
                  <c:v>4835</c:v>
                </c:pt>
                <c:pt idx="819">
                  <c:v>4701</c:v>
                </c:pt>
                <c:pt idx="820">
                  <c:v>4585</c:v>
                </c:pt>
                <c:pt idx="821">
                  <c:v>4501</c:v>
                </c:pt>
                <c:pt idx="822">
                  <c:v>4348</c:v>
                </c:pt>
                <c:pt idx="823">
                  <c:v>4177</c:v>
                </c:pt>
                <c:pt idx="824">
                  <c:v>4008</c:v>
                </c:pt>
                <c:pt idx="825">
                  <c:v>3854</c:v>
                </c:pt>
                <c:pt idx="826">
                  <c:v>3720</c:v>
                </c:pt>
                <c:pt idx="827">
                  <c:v>3611</c:v>
                </c:pt>
                <c:pt idx="828">
                  <c:v>3513</c:v>
                </c:pt>
                <c:pt idx="829">
                  <c:v>3353</c:v>
                </c:pt>
                <c:pt idx="830">
                  <c:v>3182</c:v>
                </c:pt>
                <c:pt idx="831">
                  <c:v>3020</c:v>
                </c:pt>
                <c:pt idx="832">
                  <c:v>2871</c:v>
                </c:pt>
                <c:pt idx="833">
                  <c:v>2730</c:v>
                </c:pt>
                <c:pt idx="834">
                  <c:v>2607</c:v>
                </c:pt>
                <c:pt idx="835">
                  <c:v>2528</c:v>
                </c:pt>
                <c:pt idx="836">
                  <c:v>2370</c:v>
                </c:pt>
                <c:pt idx="837">
                  <c:v>2200</c:v>
                </c:pt>
                <c:pt idx="838">
                  <c:v>2051</c:v>
                </c:pt>
                <c:pt idx="839">
                  <c:v>7995</c:v>
                </c:pt>
                <c:pt idx="840">
                  <c:v>7861</c:v>
                </c:pt>
                <c:pt idx="841">
                  <c:v>7740</c:v>
                </c:pt>
                <c:pt idx="842">
                  <c:v>7666</c:v>
                </c:pt>
                <c:pt idx="843">
                  <c:v>7497</c:v>
                </c:pt>
                <c:pt idx="844">
                  <c:v>7330</c:v>
                </c:pt>
                <c:pt idx="845">
                  <c:v>7162</c:v>
                </c:pt>
                <c:pt idx="846">
                  <c:v>7012</c:v>
                </c:pt>
                <c:pt idx="847">
                  <c:v>6879</c:v>
                </c:pt>
                <c:pt idx="848">
                  <c:v>6762</c:v>
                </c:pt>
                <c:pt idx="849">
                  <c:v>6672</c:v>
                </c:pt>
                <c:pt idx="850">
                  <c:v>6496</c:v>
                </c:pt>
                <c:pt idx="851">
                  <c:v>6327</c:v>
                </c:pt>
                <c:pt idx="852">
                  <c:v>6162</c:v>
                </c:pt>
                <c:pt idx="853">
                  <c:v>5996</c:v>
                </c:pt>
                <c:pt idx="854">
                  <c:v>5852</c:v>
                </c:pt>
                <c:pt idx="855">
                  <c:v>5734</c:v>
                </c:pt>
                <c:pt idx="856">
                  <c:v>5648</c:v>
                </c:pt>
                <c:pt idx="857">
                  <c:v>5480</c:v>
                </c:pt>
                <c:pt idx="858">
                  <c:v>5306</c:v>
                </c:pt>
                <c:pt idx="859">
                  <c:v>5145</c:v>
                </c:pt>
                <c:pt idx="860">
                  <c:v>4992</c:v>
                </c:pt>
                <c:pt idx="861">
                  <c:v>4855</c:v>
                </c:pt>
                <c:pt idx="862">
                  <c:v>4722</c:v>
                </c:pt>
                <c:pt idx="863">
                  <c:v>4636</c:v>
                </c:pt>
                <c:pt idx="864">
                  <c:v>4470</c:v>
                </c:pt>
                <c:pt idx="865">
                  <c:v>4302</c:v>
                </c:pt>
                <c:pt idx="866">
                  <c:v>4130</c:v>
                </c:pt>
                <c:pt idx="867">
                  <c:v>3969</c:v>
                </c:pt>
                <c:pt idx="868">
                  <c:v>3830</c:v>
                </c:pt>
                <c:pt idx="869">
                  <c:v>3710</c:v>
                </c:pt>
                <c:pt idx="870">
                  <c:v>3625</c:v>
                </c:pt>
                <c:pt idx="871">
                  <c:v>3467</c:v>
                </c:pt>
                <c:pt idx="872">
                  <c:v>3285</c:v>
                </c:pt>
                <c:pt idx="873">
                  <c:v>3121</c:v>
                </c:pt>
                <c:pt idx="874">
                  <c:v>2969</c:v>
                </c:pt>
                <c:pt idx="875">
                  <c:v>2833</c:v>
                </c:pt>
                <c:pt idx="876">
                  <c:v>2692</c:v>
                </c:pt>
                <c:pt idx="877">
                  <c:v>2609</c:v>
                </c:pt>
                <c:pt idx="878">
                  <c:v>2449</c:v>
                </c:pt>
                <c:pt idx="879">
                  <c:v>2276</c:v>
                </c:pt>
                <c:pt idx="880">
                  <c:v>2109</c:v>
                </c:pt>
                <c:pt idx="881">
                  <c:v>9261</c:v>
                </c:pt>
                <c:pt idx="882">
                  <c:v>9111</c:v>
                </c:pt>
                <c:pt idx="883">
                  <c:v>8995</c:v>
                </c:pt>
                <c:pt idx="884">
                  <c:v>8906</c:v>
                </c:pt>
                <c:pt idx="885">
                  <c:v>8741</c:v>
                </c:pt>
                <c:pt idx="886">
                  <c:v>8569</c:v>
                </c:pt>
                <c:pt idx="887">
                  <c:v>8404</c:v>
                </c:pt>
                <c:pt idx="888">
                  <c:v>8246</c:v>
                </c:pt>
                <c:pt idx="889">
                  <c:v>8103</c:v>
                </c:pt>
                <c:pt idx="890">
                  <c:v>7996</c:v>
                </c:pt>
                <c:pt idx="891">
                  <c:v>7920</c:v>
                </c:pt>
                <c:pt idx="892">
                  <c:v>7756</c:v>
                </c:pt>
                <c:pt idx="893">
                  <c:v>7578</c:v>
                </c:pt>
                <c:pt idx="894">
                  <c:v>7414</c:v>
                </c:pt>
                <c:pt idx="895">
                  <c:v>7252</c:v>
                </c:pt>
                <c:pt idx="896">
                  <c:v>7118</c:v>
                </c:pt>
                <c:pt idx="897">
                  <c:v>6995</c:v>
                </c:pt>
                <c:pt idx="898">
                  <c:v>6907</c:v>
                </c:pt>
                <c:pt idx="899">
                  <c:v>6734</c:v>
                </c:pt>
                <c:pt idx="900">
                  <c:v>6574</c:v>
                </c:pt>
                <c:pt idx="901">
                  <c:v>6406</c:v>
                </c:pt>
                <c:pt idx="902">
                  <c:v>6241</c:v>
                </c:pt>
                <c:pt idx="903">
                  <c:v>6097</c:v>
                </c:pt>
                <c:pt idx="904">
                  <c:v>5963</c:v>
                </c:pt>
                <c:pt idx="905">
                  <c:v>5878</c:v>
                </c:pt>
                <c:pt idx="906">
                  <c:v>5718</c:v>
                </c:pt>
                <c:pt idx="907">
                  <c:v>5544</c:v>
                </c:pt>
                <c:pt idx="908">
                  <c:v>5381</c:v>
                </c:pt>
                <c:pt idx="909">
                  <c:v>5219</c:v>
                </c:pt>
                <c:pt idx="910">
                  <c:v>5073</c:v>
                </c:pt>
                <c:pt idx="911">
                  <c:v>4941</c:v>
                </c:pt>
                <c:pt idx="912">
                  <c:v>4851</c:v>
                </c:pt>
                <c:pt idx="913">
                  <c:v>4685</c:v>
                </c:pt>
                <c:pt idx="914">
                  <c:v>4507</c:v>
                </c:pt>
                <c:pt idx="915">
                  <c:v>4328</c:v>
                </c:pt>
                <c:pt idx="916">
                  <c:v>4163</c:v>
                </c:pt>
                <c:pt idx="917">
                  <c:v>4008</c:v>
                </c:pt>
                <c:pt idx="918">
                  <c:v>3882</c:v>
                </c:pt>
                <c:pt idx="919">
                  <c:v>3790</c:v>
                </c:pt>
                <c:pt idx="920">
                  <c:v>3606</c:v>
                </c:pt>
                <c:pt idx="921">
                  <c:v>3418</c:v>
                </c:pt>
                <c:pt idx="922">
                  <c:v>3235</c:v>
                </c:pt>
                <c:pt idx="923">
                  <c:v>3069</c:v>
                </c:pt>
                <c:pt idx="924">
                  <c:v>2934</c:v>
                </c:pt>
                <c:pt idx="925">
                  <c:v>2809</c:v>
                </c:pt>
                <c:pt idx="926">
                  <c:v>2725</c:v>
                </c:pt>
                <c:pt idx="927">
                  <c:v>2543</c:v>
                </c:pt>
                <c:pt idx="928">
                  <c:v>2373</c:v>
                </c:pt>
                <c:pt idx="929">
                  <c:v>2208</c:v>
                </c:pt>
                <c:pt idx="930">
                  <c:v>2051</c:v>
                </c:pt>
                <c:pt idx="931">
                  <c:v>9302</c:v>
                </c:pt>
                <c:pt idx="932">
                  <c:v>9172</c:v>
                </c:pt>
                <c:pt idx="933">
                  <c:v>9092</c:v>
                </c:pt>
                <c:pt idx="934">
                  <c:v>8918</c:v>
                </c:pt>
                <c:pt idx="935">
                  <c:v>8740</c:v>
                </c:pt>
                <c:pt idx="936">
                  <c:v>8570</c:v>
                </c:pt>
                <c:pt idx="937">
                  <c:v>8398</c:v>
                </c:pt>
                <c:pt idx="938">
                  <c:v>8253</c:v>
                </c:pt>
                <c:pt idx="939">
                  <c:v>8123</c:v>
                </c:pt>
                <c:pt idx="940">
                  <c:v>8031</c:v>
                </c:pt>
                <c:pt idx="941">
                  <c:v>7857</c:v>
                </c:pt>
                <c:pt idx="942">
                  <c:v>7681</c:v>
                </c:pt>
                <c:pt idx="943">
                  <c:v>7505</c:v>
                </c:pt>
                <c:pt idx="944">
                  <c:v>7353</c:v>
                </c:pt>
                <c:pt idx="945">
                  <c:v>7208</c:v>
                </c:pt>
                <c:pt idx="946">
                  <c:v>7077</c:v>
                </c:pt>
                <c:pt idx="947">
                  <c:v>6981</c:v>
                </c:pt>
                <c:pt idx="948">
                  <c:v>6814</c:v>
                </c:pt>
                <c:pt idx="949">
                  <c:v>6635</c:v>
                </c:pt>
                <c:pt idx="950">
                  <c:v>6466</c:v>
                </c:pt>
                <c:pt idx="951">
                  <c:v>6305</c:v>
                </c:pt>
                <c:pt idx="952">
                  <c:v>6163</c:v>
                </c:pt>
                <c:pt idx="953">
                  <c:v>6049</c:v>
                </c:pt>
                <c:pt idx="954">
                  <c:v>5977</c:v>
                </c:pt>
                <c:pt idx="955">
                  <c:v>5797</c:v>
                </c:pt>
                <c:pt idx="956">
                  <c:v>5624</c:v>
                </c:pt>
                <c:pt idx="957">
                  <c:v>5442</c:v>
                </c:pt>
                <c:pt idx="958">
                  <c:v>5285</c:v>
                </c:pt>
                <c:pt idx="959">
                  <c:v>5142</c:v>
                </c:pt>
                <c:pt idx="960">
                  <c:v>5014</c:v>
                </c:pt>
                <c:pt idx="961">
                  <c:v>4920</c:v>
                </c:pt>
                <c:pt idx="962">
                  <c:v>4747</c:v>
                </c:pt>
                <c:pt idx="963">
                  <c:v>4575</c:v>
                </c:pt>
                <c:pt idx="964">
                  <c:v>4401</c:v>
                </c:pt>
                <c:pt idx="965">
                  <c:v>4241</c:v>
                </c:pt>
                <c:pt idx="966">
                  <c:v>4096</c:v>
                </c:pt>
                <c:pt idx="967">
                  <c:v>3961</c:v>
                </c:pt>
                <c:pt idx="968">
                  <c:v>3878</c:v>
                </c:pt>
                <c:pt idx="969">
                  <c:v>3714</c:v>
                </c:pt>
                <c:pt idx="970">
                  <c:v>3536</c:v>
                </c:pt>
                <c:pt idx="971">
                  <c:v>3375</c:v>
                </c:pt>
                <c:pt idx="972">
                  <c:v>3222</c:v>
                </c:pt>
                <c:pt idx="973">
                  <c:v>3080</c:v>
                </c:pt>
                <c:pt idx="974">
                  <c:v>2942</c:v>
                </c:pt>
                <c:pt idx="975">
                  <c:v>2845</c:v>
                </c:pt>
                <c:pt idx="976">
                  <c:v>2682</c:v>
                </c:pt>
                <c:pt idx="977">
                  <c:v>2502</c:v>
                </c:pt>
                <c:pt idx="978">
                  <c:v>2341</c:v>
                </c:pt>
                <c:pt idx="979">
                  <c:v>2163</c:v>
                </c:pt>
                <c:pt idx="980">
                  <c:v>2028</c:v>
                </c:pt>
                <c:pt idx="981">
                  <c:v>9364</c:v>
                </c:pt>
                <c:pt idx="982">
                  <c:v>9263</c:v>
                </c:pt>
                <c:pt idx="983">
                  <c:v>9082</c:v>
                </c:pt>
                <c:pt idx="984">
                  <c:v>8903</c:v>
                </c:pt>
                <c:pt idx="985">
                  <c:v>8725</c:v>
                </c:pt>
                <c:pt idx="986">
                  <c:v>8558</c:v>
                </c:pt>
                <c:pt idx="987">
                  <c:v>8412</c:v>
                </c:pt>
                <c:pt idx="988">
                  <c:v>8284</c:v>
                </c:pt>
                <c:pt idx="989">
                  <c:v>8200</c:v>
                </c:pt>
                <c:pt idx="990">
                  <c:v>8015</c:v>
                </c:pt>
                <c:pt idx="991">
                  <c:v>7832</c:v>
                </c:pt>
                <c:pt idx="992">
                  <c:v>7651</c:v>
                </c:pt>
                <c:pt idx="993">
                  <c:v>7488</c:v>
                </c:pt>
                <c:pt idx="994">
                  <c:v>7329</c:v>
                </c:pt>
                <c:pt idx="995">
                  <c:v>7207</c:v>
                </c:pt>
                <c:pt idx="996">
                  <c:v>7134</c:v>
                </c:pt>
                <c:pt idx="997">
                  <c:v>6957</c:v>
                </c:pt>
                <c:pt idx="998">
                  <c:v>6761</c:v>
                </c:pt>
                <c:pt idx="999">
                  <c:v>6585</c:v>
                </c:pt>
                <c:pt idx="1000">
                  <c:v>6420</c:v>
                </c:pt>
                <c:pt idx="1001">
                  <c:v>6267</c:v>
                </c:pt>
                <c:pt idx="1002">
                  <c:v>6143</c:v>
                </c:pt>
                <c:pt idx="1003">
                  <c:v>6062</c:v>
                </c:pt>
                <c:pt idx="1004">
                  <c:v>5882</c:v>
                </c:pt>
                <c:pt idx="1005">
                  <c:v>5703</c:v>
                </c:pt>
                <c:pt idx="1006">
                  <c:v>5541</c:v>
                </c:pt>
                <c:pt idx="1007">
                  <c:v>5377</c:v>
                </c:pt>
                <c:pt idx="1008">
                  <c:v>5215</c:v>
                </c:pt>
                <c:pt idx="1009">
                  <c:v>5083</c:v>
                </c:pt>
                <c:pt idx="1010">
                  <c:v>4983</c:v>
                </c:pt>
                <c:pt idx="1011">
                  <c:v>4805</c:v>
                </c:pt>
                <c:pt idx="1012">
                  <c:v>4626</c:v>
                </c:pt>
                <c:pt idx="1013">
                  <c:v>4449</c:v>
                </c:pt>
                <c:pt idx="1014">
                  <c:v>4276</c:v>
                </c:pt>
                <c:pt idx="1015">
                  <c:v>4126</c:v>
                </c:pt>
                <c:pt idx="1016">
                  <c:v>3989</c:v>
                </c:pt>
                <c:pt idx="1017">
                  <c:v>3900</c:v>
                </c:pt>
                <c:pt idx="1018">
                  <c:v>3718</c:v>
                </c:pt>
                <c:pt idx="1019">
                  <c:v>3544</c:v>
                </c:pt>
                <c:pt idx="1020">
                  <c:v>3363</c:v>
                </c:pt>
                <c:pt idx="1021">
                  <c:v>3193</c:v>
                </c:pt>
                <c:pt idx="1022">
                  <c:v>3047</c:v>
                </c:pt>
                <c:pt idx="1023">
                  <c:v>2909</c:v>
                </c:pt>
                <c:pt idx="1024">
                  <c:v>2820</c:v>
                </c:pt>
                <c:pt idx="1025">
                  <c:v>2639</c:v>
                </c:pt>
                <c:pt idx="1026">
                  <c:v>2470</c:v>
                </c:pt>
                <c:pt idx="1027">
                  <c:v>2278</c:v>
                </c:pt>
                <c:pt idx="1028">
                  <c:v>2106</c:v>
                </c:pt>
                <c:pt idx="1029">
                  <c:v>8656</c:v>
                </c:pt>
                <c:pt idx="1030">
                  <c:v>8523</c:v>
                </c:pt>
                <c:pt idx="1031">
                  <c:v>8432</c:v>
                </c:pt>
                <c:pt idx="1032">
                  <c:v>8246</c:v>
                </c:pt>
                <c:pt idx="1033">
                  <c:v>8082</c:v>
                </c:pt>
                <c:pt idx="1034">
                  <c:v>7911</c:v>
                </c:pt>
                <c:pt idx="1035">
                  <c:v>7744</c:v>
                </c:pt>
                <c:pt idx="1036">
                  <c:v>7588</c:v>
                </c:pt>
                <c:pt idx="1037">
                  <c:v>7445</c:v>
                </c:pt>
                <c:pt idx="1038">
                  <c:v>7348</c:v>
                </c:pt>
                <c:pt idx="1039">
                  <c:v>7166</c:v>
                </c:pt>
                <c:pt idx="1040">
                  <c:v>6984</c:v>
                </c:pt>
                <c:pt idx="1041">
                  <c:v>6794</c:v>
                </c:pt>
                <c:pt idx="1042">
                  <c:v>6630</c:v>
                </c:pt>
                <c:pt idx="1043">
                  <c:v>6460</c:v>
                </c:pt>
                <c:pt idx="1044">
                  <c:v>6322</c:v>
                </c:pt>
                <c:pt idx="1045">
                  <c:v>6219</c:v>
                </c:pt>
                <c:pt idx="1046">
                  <c:v>6043</c:v>
                </c:pt>
                <c:pt idx="1047">
                  <c:v>5865</c:v>
                </c:pt>
                <c:pt idx="1048">
                  <c:v>5670</c:v>
                </c:pt>
                <c:pt idx="1049">
                  <c:v>5493</c:v>
                </c:pt>
                <c:pt idx="1050">
                  <c:v>5334</c:v>
                </c:pt>
                <c:pt idx="1051">
                  <c:v>5195</c:v>
                </c:pt>
                <c:pt idx="1052">
                  <c:v>5109</c:v>
                </c:pt>
                <c:pt idx="1053">
                  <c:v>4930</c:v>
                </c:pt>
                <c:pt idx="1054">
                  <c:v>4743</c:v>
                </c:pt>
                <c:pt idx="1055">
                  <c:v>4565</c:v>
                </c:pt>
                <c:pt idx="1056">
                  <c:v>4394</c:v>
                </c:pt>
                <c:pt idx="1057">
                  <c:v>4237</c:v>
                </c:pt>
                <c:pt idx="1058">
                  <c:v>4104</c:v>
                </c:pt>
                <c:pt idx="1059">
                  <c:v>4010</c:v>
                </c:pt>
                <c:pt idx="1060">
                  <c:v>3826</c:v>
                </c:pt>
                <c:pt idx="1061">
                  <c:v>3637</c:v>
                </c:pt>
                <c:pt idx="1062">
                  <c:v>3463</c:v>
                </c:pt>
                <c:pt idx="1063">
                  <c:v>3286</c:v>
                </c:pt>
                <c:pt idx="1064">
                  <c:v>3132</c:v>
                </c:pt>
                <c:pt idx="1065">
                  <c:v>2990</c:v>
                </c:pt>
                <c:pt idx="1066">
                  <c:v>2892</c:v>
                </c:pt>
                <c:pt idx="1067">
                  <c:v>2723</c:v>
                </c:pt>
                <c:pt idx="1068">
                  <c:v>2539</c:v>
                </c:pt>
                <c:pt idx="1069">
                  <c:v>2355</c:v>
                </c:pt>
                <c:pt idx="1070">
                  <c:v>2188</c:v>
                </c:pt>
                <c:pt idx="1071">
                  <c:v>2033</c:v>
                </c:pt>
                <c:pt idx="1072">
                  <c:v>8316</c:v>
                </c:pt>
                <c:pt idx="1073">
                  <c:v>8207</c:v>
                </c:pt>
                <c:pt idx="1074">
                  <c:v>8039</c:v>
                </c:pt>
                <c:pt idx="1075">
                  <c:v>7846</c:v>
                </c:pt>
                <c:pt idx="1076">
                  <c:v>7648</c:v>
                </c:pt>
                <c:pt idx="1077">
                  <c:v>7467</c:v>
                </c:pt>
                <c:pt idx="1078">
                  <c:v>7296</c:v>
                </c:pt>
                <c:pt idx="1079">
                  <c:v>7167</c:v>
                </c:pt>
                <c:pt idx="1080">
                  <c:v>7068</c:v>
                </c:pt>
                <c:pt idx="1081">
                  <c:v>6881</c:v>
                </c:pt>
                <c:pt idx="1082">
                  <c:v>6693</c:v>
                </c:pt>
                <c:pt idx="1083">
                  <c:v>6508</c:v>
                </c:pt>
                <c:pt idx="1084">
                  <c:v>6344</c:v>
                </c:pt>
                <c:pt idx="1085">
                  <c:v>6189</c:v>
                </c:pt>
                <c:pt idx="1086">
                  <c:v>6039</c:v>
                </c:pt>
                <c:pt idx="1087">
                  <c:v>5935</c:v>
                </c:pt>
                <c:pt idx="1088">
                  <c:v>5758</c:v>
                </c:pt>
                <c:pt idx="1089">
                  <c:v>5569</c:v>
                </c:pt>
                <c:pt idx="1090">
                  <c:v>5387</c:v>
                </c:pt>
                <c:pt idx="1091">
                  <c:v>5216</c:v>
                </c:pt>
                <c:pt idx="1092">
                  <c:v>5070</c:v>
                </c:pt>
                <c:pt idx="1093">
                  <c:v>4939</c:v>
                </c:pt>
                <c:pt idx="1094">
                  <c:v>4842</c:v>
                </c:pt>
                <c:pt idx="1095">
                  <c:v>4657</c:v>
                </c:pt>
                <c:pt idx="1096">
                  <c:v>4484</c:v>
                </c:pt>
                <c:pt idx="1097">
                  <c:v>4310</c:v>
                </c:pt>
                <c:pt idx="1098">
                  <c:v>4137</c:v>
                </c:pt>
                <c:pt idx="1099">
                  <c:v>3984</c:v>
                </c:pt>
                <c:pt idx="1100">
                  <c:v>3855</c:v>
                </c:pt>
                <c:pt idx="1101">
                  <c:v>3757</c:v>
                </c:pt>
                <c:pt idx="1102">
                  <c:v>3585</c:v>
                </c:pt>
                <c:pt idx="1103">
                  <c:v>3389</c:v>
                </c:pt>
                <c:pt idx="1104">
                  <c:v>3196</c:v>
                </c:pt>
                <c:pt idx="1105">
                  <c:v>3029</c:v>
                </c:pt>
                <c:pt idx="1106">
                  <c:v>2877</c:v>
                </c:pt>
                <c:pt idx="1107">
                  <c:v>2744</c:v>
                </c:pt>
                <c:pt idx="1108">
                  <c:v>2658</c:v>
                </c:pt>
                <c:pt idx="1109">
                  <c:v>2481</c:v>
                </c:pt>
                <c:pt idx="1110">
                  <c:v>2306</c:v>
                </c:pt>
                <c:pt idx="1111">
                  <c:v>2134</c:v>
                </c:pt>
                <c:pt idx="1112">
                  <c:v>9109</c:v>
                </c:pt>
                <c:pt idx="1113">
                  <c:v>8948</c:v>
                </c:pt>
                <c:pt idx="1114">
                  <c:v>8816</c:v>
                </c:pt>
                <c:pt idx="1115">
                  <c:v>8725</c:v>
                </c:pt>
                <c:pt idx="1116">
                  <c:v>8553</c:v>
                </c:pt>
                <c:pt idx="1117">
                  <c:v>8377</c:v>
                </c:pt>
                <c:pt idx="1118">
                  <c:v>8192</c:v>
                </c:pt>
                <c:pt idx="1119">
                  <c:v>8030</c:v>
                </c:pt>
                <c:pt idx="1120">
                  <c:v>7869</c:v>
                </c:pt>
                <c:pt idx="1121">
                  <c:v>7746</c:v>
                </c:pt>
                <c:pt idx="1122">
                  <c:v>7663</c:v>
                </c:pt>
                <c:pt idx="1123">
                  <c:v>7482</c:v>
                </c:pt>
                <c:pt idx="1124">
                  <c:v>7301</c:v>
                </c:pt>
                <c:pt idx="1125">
                  <c:v>7127</c:v>
                </c:pt>
                <c:pt idx="1126">
                  <c:v>6957</c:v>
                </c:pt>
                <c:pt idx="1127">
                  <c:v>6790</c:v>
                </c:pt>
                <c:pt idx="1128">
                  <c:v>6645</c:v>
                </c:pt>
                <c:pt idx="1129">
                  <c:v>6555</c:v>
                </c:pt>
                <c:pt idx="1130">
                  <c:v>6378</c:v>
                </c:pt>
                <c:pt idx="1131">
                  <c:v>6193</c:v>
                </c:pt>
                <c:pt idx="1132">
                  <c:v>6002</c:v>
                </c:pt>
                <c:pt idx="1133">
                  <c:v>5825</c:v>
                </c:pt>
                <c:pt idx="1134">
                  <c:v>5678</c:v>
                </c:pt>
                <c:pt idx="1135">
                  <c:v>5547</c:v>
                </c:pt>
                <c:pt idx="1136">
                  <c:v>5450</c:v>
                </c:pt>
                <c:pt idx="1137">
                  <c:v>5262</c:v>
                </c:pt>
                <c:pt idx="1138">
                  <c:v>5065</c:v>
                </c:pt>
                <c:pt idx="1139">
                  <c:v>4885</c:v>
                </c:pt>
                <c:pt idx="1140">
                  <c:v>4717</c:v>
                </c:pt>
                <c:pt idx="1141">
                  <c:v>4564</c:v>
                </c:pt>
                <c:pt idx="1142">
                  <c:v>4435</c:v>
                </c:pt>
                <c:pt idx="1143">
                  <c:v>4335</c:v>
                </c:pt>
                <c:pt idx="1144">
                  <c:v>4164</c:v>
                </c:pt>
                <c:pt idx="1145">
                  <c:v>3978</c:v>
                </c:pt>
                <c:pt idx="1146">
                  <c:v>3781</c:v>
                </c:pt>
                <c:pt idx="1147">
                  <c:v>3611</c:v>
                </c:pt>
                <c:pt idx="1148">
                  <c:v>3453</c:v>
                </c:pt>
                <c:pt idx="1149">
                  <c:v>3308</c:v>
                </c:pt>
                <c:pt idx="1150">
                  <c:v>3213</c:v>
                </c:pt>
                <c:pt idx="1151">
                  <c:v>3041</c:v>
                </c:pt>
                <c:pt idx="1152">
                  <c:v>2859</c:v>
                </c:pt>
                <c:pt idx="1153">
                  <c:v>2680</c:v>
                </c:pt>
                <c:pt idx="1154">
                  <c:v>2512</c:v>
                </c:pt>
                <c:pt idx="1155">
                  <c:v>2362</c:v>
                </c:pt>
                <c:pt idx="1156">
                  <c:v>2225</c:v>
                </c:pt>
                <c:pt idx="1157">
                  <c:v>2133</c:v>
                </c:pt>
                <c:pt idx="1158">
                  <c:v>9165</c:v>
                </c:pt>
                <c:pt idx="1159">
                  <c:v>8981</c:v>
                </c:pt>
                <c:pt idx="1160">
                  <c:v>8797</c:v>
                </c:pt>
                <c:pt idx="1161">
                  <c:v>8629</c:v>
                </c:pt>
                <c:pt idx="1162">
                  <c:v>8483</c:v>
                </c:pt>
                <c:pt idx="1163">
                  <c:v>8355</c:v>
                </c:pt>
                <c:pt idx="1164">
                  <c:v>8250</c:v>
                </c:pt>
                <c:pt idx="1165">
                  <c:v>8074</c:v>
                </c:pt>
                <c:pt idx="1166">
                  <c:v>7900</c:v>
                </c:pt>
                <c:pt idx="1167">
                  <c:v>7717</c:v>
                </c:pt>
                <c:pt idx="1168">
                  <c:v>7541</c:v>
                </c:pt>
                <c:pt idx="1169">
                  <c:v>7394</c:v>
                </c:pt>
                <c:pt idx="1170">
                  <c:v>7251</c:v>
                </c:pt>
                <c:pt idx="1171">
                  <c:v>7155</c:v>
                </c:pt>
                <c:pt idx="1172">
                  <c:v>6984</c:v>
                </c:pt>
                <c:pt idx="1173">
                  <c:v>6802</c:v>
                </c:pt>
                <c:pt idx="1174">
                  <c:v>6617</c:v>
                </c:pt>
                <c:pt idx="1175">
                  <c:v>6451</c:v>
                </c:pt>
                <c:pt idx="1176">
                  <c:v>6297</c:v>
                </c:pt>
                <c:pt idx="1177">
                  <c:v>6167</c:v>
                </c:pt>
                <c:pt idx="1178">
                  <c:v>6065</c:v>
                </c:pt>
                <c:pt idx="1179">
                  <c:v>5894</c:v>
                </c:pt>
                <c:pt idx="1180">
                  <c:v>5708</c:v>
                </c:pt>
                <c:pt idx="1181">
                  <c:v>5525</c:v>
                </c:pt>
                <c:pt idx="1182">
                  <c:v>5347</c:v>
                </c:pt>
                <c:pt idx="1183">
                  <c:v>5189</c:v>
                </c:pt>
                <c:pt idx="1184">
                  <c:v>5049</c:v>
                </c:pt>
                <c:pt idx="1185">
                  <c:v>4953</c:v>
                </c:pt>
                <c:pt idx="1186">
                  <c:v>4764</c:v>
                </c:pt>
                <c:pt idx="1187">
                  <c:v>4577</c:v>
                </c:pt>
                <c:pt idx="1188">
                  <c:v>4386</c:v>
                </c:pt>
                <c:pt idx="1189">
                  <c:v>4204</c:v>
                </c:pt>
                <c:pt idx="1190">
                  <c:v>4057</c:v>
                </c:pt>
                <c:pt idx="1191">
                  <c:v>3908</c:v>
                </c:pt>
                <c:pt idx="1192">
                  <c:v>3818</c:v>
                </c:pt>
                <c:pt idx="1193">
                  <c:v>3635</c:v>
                </c:pt>
                <c:pt idx="1194">
                  <c:v>3444</c:v>
                </c:pt>
                <c:pt idx="1195">
                  <c:v>3246</c:v>
                </c:pt>
                <c:pt idx="1196">
                  <c:v>3070</c:v>
                </c:pt>
                <c:pt idx="1197">
                  <c:v>2925</c:v>
                </c:pt>
                <c:pt idx="1198">
                  <c:v>2785</c:v>
                </c:pt>
                <c:pt idx="1199">
                  <c:v>2679</c:v>
                </c:pt>
                <c:pt idx="1200">
                  <c:v>2498</c:v>
                </c:pt>
                <c:pt idx="1201">
                  <c:v>2313</c:v>
                </c:pt>
                <c:pt idx="1202">
                  <c:v>2130</c:v>
                </c:pt>
                <c:pt idx="1203">
                  <c:v>7660</c:v>
                </c:pt>
                <c:pt idx="1204">
                  <c:v>7511</c:v>
                </c:pt>
                <c:pt idx="1205">
                  <c:v>7363</c:v>
                </c:pt>
                <c:pt idx="1206">
                  <c:v>7265</c:v>
                </c:pt>
                <c:pt idx="1207">
                  <c:v>7079</c:v>
                </c:pt>
                <c:pt idx="1208">
                  <c:v>6886</c:v>
                </c:pt>
                <c:pt idx="1209">
                  <c:v>6696</c:v>
                </c:pt>
                <c:pt idx="1210">
                  <c:v>6523</c:v>
                </c:pt>
                <c:pt idx="1211">
                  <c:v>6377</c:v>
                </c:pt>
                <c:pt idx="1212">
                  <c:v>6241</c:v>
                </c:pt>
                <c:pt idx="1213">
                  <c:v>6142</c:v>
                </c:pt>
                <c:pt idx="1214">
                  <c:v>5970</c:v>
                </c:pt>
                <c:pt idx="1215">
                  <c:v>5770</c:v>
                </c:pt>
                <c:pt idx="1216">
                  <c:v>5592</c:v>
                </c:pt>
                <c:pt idx="1217">
                  <c:v>5416</c:v>
                </c:pt>
                <c:pt idx="1218">
                  <c:v>5263</c:v>
                </c:pt>
                <c:pt idx="1219">
                  <c:v>5112</c:v>
                </c:pt>
                <c:pt idx="1220">
                  <c:v>5028</c:v>
                </c:pt>
                <c:pt idx="1221">
                  <c:v>4844</c:v>
                </c:pt>
                <c:pt idx="1222">
                  <c:v>4642</c:v>
                </c:pt>
                <c:pt idx="1223">
                  <c:v>4452</c:v>
                </c:pt>
                <c:pt idx="1224">
                  <c:v>4269</c:v>
                </c:pt>
                <c:pt idx="1225">
                  <c:v>4095</c:v>
                </c:pt>
                <c:pt idx="1226">
                  <c:v>3959</c:v>
                </c:pt>
                <c:pt idx="1227">
                  <c:v>3851</c:v>
                </c:pt>
                <c:pt idx="1228">
                  <c:v>3664</c:v>
                </c:pt>
                <c:pt idx="1229">
                  <c:v>3467</c:v>
                </c:pt>
                <c:pt idx="1230">
                  <c:v>3263</c:v>
                </c:pt>
                <c:pt idx="1231">
                  <c:v>3085</c:v>
                </c:pt>
                <c:pt idx="1232">
                  <c:v>2928</c:v>
                </c:pt>
                <c:pt idx="1233">
                  <c:v>2795</c:v>
                </c:pt>
                <c:pt idx="1234">
                  <c:v>2700</c:v>
                </c:pt>
                <c:pt idx="1235">
                  <c:v>2513</c:v>
                </c:pt>
                <c:pt idx="1236">
                  <c:v>2323</c:v>
                </c:pt>
                <c:pt idx="1237">
                  <c:v>2130</c:v>
                </c:pt>
                <c:pt idx="1238">
                  <c:v>7709</c:v>
                </c:pt>
                <c:pt idx="1239">
                  <c:v>7552</c:v>
                </c:pt>
                <c:pt idx="1240">
                  <c:v>7411</c:v>
                </c:pt>
                <c:pt idx="1241">
                  <c:v>7311</c:v>
                </c:pt>
                <c:pt idx="1242">
                  <c:v>7120</c:v>
                </c:pt>
                <c:pt idx="1243">
                  <c:v>6930</c:v>
                </c:pt>
                <c:pt idx="1244">
                  <c:v>6747</c:v>
                </c:pt>
                <c:pt idx="1245">
                  <c:v>6568</c:v>
                </c:pt>
                <c:pt idx="1246">
                  <c:v>6402</c:v>
                </c:pt>
                <c:pt idx="1247">
                  <c:v>6266</c:v>
                </c:pt>
                <c:pt idx="1248">
                  <c:v>6160</c:v>
                </c:pt>
                <c:pt idx="1249">
                  <c:v>5960</c:v>
                </c:pt>
                <c:pt idx="1250">
                  <c:v>5766</c:v>
                </c:pt>
                <c:pt idx="1251">
                  <c:v>5576</c:v>
                </c:pt>
                <c:pt idx="1252">
                  <c:v>5404</c:v>
                </c:pt>
                <c:pt idx="1253">
                  <c:v>5252</c:v>
                </c:pt>
                <c:pt idx="1254">
                  <c:v>5112</c:v>
                </c:pt>
                <c:pt idx="1255">
                  <c:v>5008</c:v>
                </c:pt>
                <c:pt idx="1256">
                  <c:v>4811</c:v>
                </c:pt>
                <c:pt idx="1257">
                  <c:v>4617</c:v>
                </c:pt>
                <c:pt idx="1258">
                  <c:v>4422</c:v>
                </c:pt>
                <c:pt idx="1259">
                  <c:v>4255</c:v>
                </c:pt>
                <c:pt idx="1260">
                  <c:v>4105</c:v>
                </c:pt>
                <c:pt idx="1261">
                  <c:v>3937</c:v>
                </c:pt>
                <c:pt idx="1262">
                  <c:v>3837</c:v>
                </c:pt>
                <c:pt idx="1263">
                  <c:v>3643</c:v>
                </c:pt>
                <c:pt idx="1264">
                  <c:v>3447</c:v>
                </c:pt>
                <c:pt idx="1265">
                  <c:v>3254</c:v>
                </c:pt>
                <c:pt idx="1266">
                  <c:v>3074</c:v>
                </c:pt>
                <c:pt idx="1267">
                  <c:v>2917</c:v>
                </c:pt>
                <c:pt idx="1268">
                  <c:v>2777</c:v>
                </c:pt>
                <c:pt idx="1269">
                  <c:v>2667</c:v>
                </c:pt>
                <c:pt idx="1270">
                  <c:v>2473</c:v>
                </c:pt>
                <c:pt idx="1271">
                  <c:v>2283</c:v>
                </c:pt>
                <c:pt idx="1272">
                  <c:v>2097</c:v>
                </c:pt>
                <c:pt idx="1273">
                  <c:v>8160</c:v>
                </c:pt>
                <c:pt idx="1274">
                  <c:v>8008</c:v>
                </c:pt>
                <c:pt idx="1275">
                  <c:v>7877</c:v>
                </c:pt>
                <c:pt idx="1276">
                  <c:v>7766</c:v>
                </c:pt>
                <c:pt idx="1277">
                  <c:v>7580</c:v>
                </c:pt>
                <c:pt idx="1278">
                  <c:v>7376</c:v>
                </c:pt>
                <c:pt idx="1279">
                  <c:v>7171</c:v>
                </c:pt>
                <c:pt idx="1280">
                  <c:v>6998</c:v>
                </c:pt>
                <c:pt idx="1281">
                  <c:v>6831</c:v>
                </c:pt>
                <c:pt idx="1282">
                  <c:v>6691</c:v>
                </c:pt>
                <c:pt idx="1283">
                  <c:v>6586</c:v>
                </c:pt>
                <c:pt idx="1284">
                  <c:v>6392</c:v>
                </c:pt>
                <c:pt idx="1285">
                  <c:v>6203</c:v>
                </c:pt>
                <c:pt idx="1286">
                  <c:v>6012</c:v>
                </c:pt>
                <c:pt idx="1287">
                  <c:v>5826</c:v>
                </c:pt>
                <c:pt idx="1288">
                  <c:v>5664</c:v>
                </c:pt>
                <c:pt idx="1289">
                  <c:v>5517</c:v>
                </c:pt>
                <c:pt idx="1290">
                  <c:v>5413</c:v>
                </c:pt>
                <c:pt idx="1291">
                  <c:v>5227</c:v>
                </c:pt>
                <c:pt idx="1292">
                  <c:v>5036</c:v>
                </c:pt>
                <c:pt idx="1293">
                  <c:v>4859</c:v>
                </c:pt>
                <c:pt idx="1294">
                  <c:v>4677</c:v>
                </c:pt>
                <c:pt idx="1295">
                  <c:v>4499</c:v>
                </c:pt>
                <c:pt idx="1296">
                  <c:v>4343</c:v>
                </c:pt>
                <c:pt idx="1297">
                  <c:v>4238</c:v>
                </c:pt>
                <c:pt idx="1298">
                  <c:v>4054</c:v>
                </c:pt>
                <c:pt idx="1299">
                  <c:v>3859</c:v>
                </c:pt>
                <c:pt idx="1300">
                  <c:v>3664</c:v>
                </c:pt>
                <c:pt idx="1301">
                  <c:v>3485</c:v>
                </c:pt>
                <c:pt idx="1302">
                  <c:v>3318</c:v>
                </c:pt>
                <c:pt idx="1303">
                  <c:v>3179</c:v>
                </c:pt>
                <c:pt idx="1304">
                  <c:v>3076</c:v>
                </c:pt>
                <c:pt idx="1305">
                  <c:v>2887</c:v>
                </c:pt>
                <c:pt idx="1306">
                  <c:v>2686</c:v>
                </c:pt>
                <c:pt idx="1307">
                  <c:v>2506</c:v>
                </c:pt>
                <c:pt idx="1308">
                  <c:v>2310</c:v>
                </c:pt>
                <c:pt idx="1309">
                  <c:v>2155</c:v>
                </c:pt>
                <c:pt idx="1310">
                  <c:v>2007</c:v>
                </c:pt>
                <c:pt idx="1311">
                  <c:v>6989</c:v>
                </c:pt>
                <c:pt idx="1312">
                  <c:v>6791</c:v>
                </c:pt>
                <c:pt idx="1313">
                  <c:v>6587</c:v>
                </c:pt>
                <c:pt idx="1314">
                  <c:v>6407</c:v>
                </c:pt>
                <c:pt idx="1315">
                  <c:v>6210</c:v>
                </c:pt>
                <c:pt idx="1316">
                  <c:v>6041</c:v>
                </c:pt>
                <c:pt idx="1317">
                  <c:v>5882</c:v>
                </c:pt>
                <c:pt idx="1318">
                  <c:v>5771</c:v>
                </c:pt>
                <c:pt idx="1319">
                  <c:v>5574</c:v>
                </c:pt>
                <c:pt idx="1320">
                  <c:v>5378</c:v>
                </c:pt>
                <c:pt idx="1321">
                  <c:v>5198</c:v>
                </c:pt>
                <c:pt idx="1322">
                  <c:v>5008</c:v>
                </c:pt>
                <c:pt idx="1323">
                  <c:v>4867</c:v>
                </c:pt>
                <c:pt idx="1324">
                  <c:v>4719</c:v>
                </c:pt>
                <c:pt idx="1325">
                  <c:v>4601</c:v>
                </c:pt>
                <c:pt idx="1326">
                  <c:v>4398</c:v>
                </c:pt>
                <c:pt idx="1327">
                  <c:v>4195</c:v>
                </c:pt>
                <c:pt idx="1328">
                  <c:v>3994</c:v>
                </c:pt>
                <c:pt idx="1329">
                  <c:v>3807</c:v>
                </c:pt>
                <c:pt idx="1330">
                  <c:v>3644</c:v>
                </c:pt>
                <c:pt idx="1331">
                  <c:v>3499</c:v>
                </c:pt>
                <c:pt idx="1332">
                  <c:v>3372</c:v>
                </c:pt>
                <c:pt idx="1333">
                  <c:v>3191</c:v>
                </c:pt>
                <c:pt idx="1334">
                  <c:v>2995</c:v>
                </c:pt>
                <c:pt idx="1335">
                  <c:v>2804</c:v>
                </c:pt>
                <c:pt idx="1336">
                  <c:v>2604</c:v>
                </c:pt>
                <c:pt idx="1337">
                  <c:v>2431</c:v>
                </c:pt>
                <c:pt idx="1338">
                  <c:v>2294</c:v>
                </c:pt>
                <c:pt idx="1339">
                  <c:v>2195</c:v>
                </c:pt>
                <c:pt idx="1340">
                  <c:v>2001</c:v>
                </c:pt>
                <c:pt idx="1341">
                  <c:v>6879</c:v>
                </c:pt>
                <c:pt idx="1342">
                  <c:v>6686</c:v>
                </c:pt>
                <c:pt idx="1343">
                  <c:v>6493</c:v>
                </c:pt>
                <c:pt idx="1344">
                  <c:v>6323</c:v>
                </c:pt>
                <c:pt idx="1345">
                  <c:v>6188</c:v>
                </c:pt>
                <c:pt idx="1346">
                  <c:v>6078</c:v>
                </c:pt>
                <c:pt idx="1347">
                  <c:v>5886</c:v>
                </c:pt>
                <c:pt idx="1348">
                  <c:v>5694</c:v>
                </c:pt>
                <c:pt idx="1349">
                  <c:v>5488</c:v>
                </c:pt>
                <c:pt idx="1350">
                  <c:v>5309</c:v>
                </c:pt>
                <c:pt idx="1351">
                  <c:v>5137</c:v>
                </c:pt>
                <c:pt idx="1352">
                  <c:v>4997</c:v>
                </c:pt>
                <c:pt idx="1353">
                  <c:v>4886</c:v>
                </c:pt>
                <c:pt idx="1354">
                  <c:v>4691</c:v>
                </c:pt>
                <c:pt idx="1355">
                  <c:v>4486</c:v>
                </c:pt>
                <c:pt idx="1356">
                  <c:v>4291</c:v>
                </c:pt>
                <c:pt idx="1357">
                  <c:v>4117</c:v>
                </c:pt>
                <c:pt idx="1358">
                  <c:v>3948</c:v>
                </c:pt>
                <c:pt idx="1359">
                  <c:v>3799</c:v>
                </c:pt>
                <c:pt idx="1360">
                  <c:v>3674</c:v>
                </c:pt>
                <c:pt idx="1361">
                  <c:v>3475</c:v>
                </c:pt>
                <c:pt idx="1362">
                  <c:v>3279</c:v>
                </c:pt>
                <c:pt idx="1363">
                  <c:v>3070</c:v>
                </c:pt>
                <c:pt idx="1364">
                  <c:v>2877</c:v>
                </c:pt>
                <c:pt idx="1365">
                  <c:v>2710</c:v>
                </c:pt>
                <c:pt idx="1366">
                  <c:v>2564</c:v>
                </c:pt>
                <c:pt idx="1367">
                  <c:v>2463</c:v>
                </c:pt>
                <c:pt idx="1368">
                  <c:v>2256</c:v>
                </c:pt>
                <c:pt idx="1369">
                  <c:v>2054</c:v>
                </c:pt>
                <c:pt idx="1370">
                  <c:v>8445</c:v>
                </c:pt>
                <c:pt idx="1371">
                  <c:v>8249</c:v>
                </c:pt>
                <c:pt idx="1372">
                  <c:v>8089</c:v>
                </c:pt>
                <c:pt idx="1373">
                  <c:v>7942</c:v>
                </c:pt>
                <c:pt idx="1374">
                  <c:v>7841</c:v>
                </c:pt>
                <c:pt idx="1375">
                  <c:v>7654</c:v>
                </c:pt>
                <c:pt idx="1376">
                  <c:v>7449</c:v>
                </c:pt>
                <c:pt idx="1377">
                  <c:v>7260</c:v>
                </c:pt>
                <c:pt idx="1378">
                  <c:v>7075</c:v>
                </c:pt>
                <c:pt idx="1379">
                  <c:v>6908</c:v>
                </c:pt>
                <c:pt idx="1380">
                  <c:v>6761</c:v>
                </c:pt>
                <c:pt idx="1381">
                  <c:v>6641</c:v>
                </c:pt>
                <c:pt idx="1382">
                  <c:v>6436</c:v>
                </c:pt>
                <c:pt idx="1383">
                  <c:v>6244</c:v>
                </c:pt>
                <c:pt idx="1384">
                  <c:v>6032</c:v>
                </c:pt>
                <c:pt idx="1385">
                  <c:v>5842</c:v>
                </c:pt>
                <c:pt idx="1386">
                  <c:v>5670</c:v>
                </c:pt>
                <c:pt idx="1387">
                  <c:v>5513</c:v>
                </c:pt>
                <c:pt idx="1388">
                  <c:v>5402</c:v>
                </c:pt>
                <c:pt idx="1389">
                  <c:v>5191</c:v>
                </c:pt>
                <c:pt idx="1390">
                  <c:v>4994</c:v>
                </c:pt>
                <c:pt idx="1391">
                  <c:v>4788</c:v>
                </c:pt>
                <c:pt idx="1392">
                  <c:v>4602</c:v>
                </c:pt>
                <c:pt idx="1393">
                  <c:v>4430</c:v>
                </c:pt>
                <c:pt idx="1394">
                  <c:v>4270</c:v>
                </c:pt>
                <c:pt idx="1395">
                  <c:v>4158</c:v>
                </c:pt>
                <c:pt idx="1396">
                  <c:v>3964</c:v>
                </c:pt>
                <c:pt idx="1397">
                  <c:v>3741</c:v>
                </c:pt>
                <c:pt idx="1398">
                  <c:v>3545</c:v>
                </c:pt>
                <c:pt idx="1399">
                  <c:v>3373</c:v>
                </c:pt>
                <c:pt idx="1400">
                  <c:v>3200</c:v>
                </c:pt>
                <c:pt idx="1401">
                  <c:v>3045</c:v>
                </c:pt>
                <c:pt idx="1402">
                  <c:v>2938</c:v>
                </c:pt>
                <c:pt idx="1403">
                  <c:v>2733</c:v>
                </c:pt>
                <c:pt idx="1404">
                  <c:v>2537</c:v>
                </c:pt>
                <c:pt idx="1405">
                  <c:v>2326</c:v>
                </c:pt>
                <c:pt idx="1406">
                  <c:v>2120</c:v>
                </c:pt>
                <c:pt idx="1407">
                  <c:v>7819</c:v>
                </c:pt>
                <c:pt idx="1408">
                  <c:v>7663</c:v>
                </c:pt>
                <c:pt idx="1409">
                  <c:v>7531</c:v>
                </c:pt>
                <c:pt idx="1410">
                  <c:v>7322</c:v>
                </c:pt>
                <c:pt idx="1411">
                  <c:v>7125</c:v>
                </c:pt>
                <c:pt idx="1412">
                  <c:v>6918</c:v>
                </c:pt>
                <c:pt idx="1413">
                  <c:v>6711</c:v>
                </c:pt>
                <c:pt idx="1414">
                  <c:v>6535</c:v>
                </c:pt>
                <c:pt idx="1415">
                  <c:v>6392</c:v>
                </c:pt>
                <c:pt idx="1416">
                  <c:v>6274</c:v>
                </c:pt>
                <c:pt idx="1417">
                  <c:v>6077</c:v>
                </c:pt>
                <c:pt idx="1418">
                  <c:v>5878</c:v>
                </c:pt>
                <c:pt idx="1419">
                  <c:v>5685</c:v>
                </c:pt>
                <c:pt idx="1420">
                  <c:v>5502</c:v>
                </c:pt>
                <c:pt idx="1421">
                  <c:v>5331</c:v>
                </c:pt>
                <c:pt idx="1422">
                  <c:v>5180</c:v>
                </c:pt>
                <c:pt idx="1423">
                  <c:v>5054</c:v>
                </c:pt>
                <c:pt idx="1424">
                  <c:v>4860</c:v>
                </c:pt>
                <c:pt idx="1425">
                  <c:v>4662</c:v>
                </c:pt>
                <c:pt idx="1426">
                  <c:v>4451</c:v>
                </c:pt>
                <c:pt idx="1427">
                  <c:v>4257</c:v>
                </c:pt>
                <c:pt idx="1428">
                  <c:v>4085</c:v>
                </c:pt>
                <c:pt idx="1429">
                  <c:v>3915</c:v>
                </c:pt>
                <c:pt idx="1430">
                  <c:v>3795</c:v>
                </c:pt>
                <c:pt idx="1431">
                  <c:v>3586</c:v>
                </c:pt>
                <c:pt idx="1432">
                  <c:v>3378</c:v>
                </c:pt>
                <c:pt idx="1433">
                  <c:v>3192</c:v>
                </c:pt>
                <c:pt idx="1434">
                  <c:v>3007</c:v>
                </c:pt>
                <c:pt idx="1435">
                  <c:v>2849</c:v>
                </c:pt>
                <c:pt idx="1436">
                  <c:v>2686</c:v>
                </c:pt>
                <c:pt idx="1437">
                  <c:v>2561</c:v>
                </c:pt>
                <c:pt idx="1438">
                  <c:v>2361</c:v>
                </c:pt>
                <c:pt idx="1439">
                  <c:v>2147</c:v>
                </c:pt>
                <c:pt idx="1440">
                  <c:v>8427</c:v>
                </c:pt>
                <c:pt idx="1441">
                  <c:v>8221</c:v>
                </c:pt>
                <c:pt idx="1442">
                  <c:v>8033</c:v>
                </c:pt>
                <c:pt idx="1443">
                  <c:v>7889</c:v>
                </c:pt>
                <c:pt idx="1444">
                  <c:v>7762</c:v>
                </c:pt>
                <c:pt idx="1445">
                  <c:v>7550</c:v>
                </c:pt>
                <c:pt idx="1446">
                  <c:v>7340</c:v>
                </c:pt>
                <c:pt idx="1447">
                  <c:v>7127</c:v>
                </c:pt>
                <c:pt idx="1448">
                  <c:v>6935</c:v>
                </c:pt>
                <c:pt idx="1449">
                  <c:v>6772</c:v>
                </c:pt>
                <c:pt idx="1450">
                  <c:v>6617</c:v>
                </c:pt>
                <c:pt idx="1451">
                  <c:v>6489</c:v>
                </c:pt>
                <c:pt idx="1452">
                  <c:v>6285</c:v>
                </c:pt>
                <c:pt idx="1453">
                  <c:v>6088</c:v>
                </c:pt>
                <c:pt idx="1454">
                  <c:v>5874</c:v>
                </c:pt>
                <c:pt idx="1455">
                  <c:v>5674</c:v>
                </c:pt>
                <c:pt idx="1456">
                  <c:v>5498</c:v>
                </c:pt>
                <c:pt idx="1457">
                  <c:v>5359</c:v>
                </c:pt>
                <c:pt idx="1458">
                  <c:v>5239</c:v>
                </c:pt>
                <c:pt idx="1459">
                  <c:v>5035</c:v>
                </c:pt>
                <c:pt idx="1460">
                  <c:v>4819</c:v>
                </c:pt>
                <c:pt idx="1461">
                  <c:v>4619</c:v>
                </c:pt>
                <c:pt idx="1462">
                  <c:v>4438</c:v>
                </c:pt>
                <c:pt idx="1463">
                  <c:v>4275</c:v>
                </c:pt>
                <c:pt idx="1464">
                  <c:v>4143</c:v>
                </c:pt>
                <c:pt idx="1465">
                  <c:v>4033</c:v>
                </c:pt>
                <c:pt idx="1466">
                  <c:v>3845</c:v>
                </c:pt>
                <c:pt idx="1467">
                  <c:v>3641</c:v>
                </c:pt>
                <c:pt idx="1468">
                  <c:v>3450</c:v>
                </c:pt>
                <c:pt idx="1469">
                  <c:v>3261</c:v>
                </c:pt>
                <c:pt idx="1470">
                  <c:v>3091</c:v>
                </c:pt>
                <c:pt idx="1471">
                  <c:v>2945</c:v>
                </c:pt>
                <c:pt idx="1472">
                  <c:v>2841</c:v>
                </c:pt>
                <c:pt idx="1473">
                  <c:v>2645</c:v>
                </c:pt>
                <c:pt idx="1474">
                  <c:v>2447</c:v>
                </c:pt>
                <c:pt idx="1475">
                  <c:v>2239</c:v>
                </c:pt>
                <c:pt idx="1476">
                  <c:v>2040</c:v>
                </c:pt>
                <c:pt idx="1477">
                  <c:v>7426</c:v>
                </c:pt>
                <c:pt idx="1478">
                  <c:v>7280</c:v>
                </c:pt>
                <c:pt idx="1479">
                  <c:v>7166</c:v>
                </c:pt>
                <c:pt idx="1480">
                  <c:v>6960</c:v>
                </c:pt>
                <c:pt idx="1481">
                  <c:v>6753</c:v>
                </c:pt>
                <c:pt idx="1482">
                  <c:v>6553</c:v>
                </c:pt>
                <c:pt idx="1483">
                  <c:v>6365</c:v>
                </c:pt>
                <c:pt idx="1484">
                  <c:v>6191</c:v>
                </c:pt>
                <c:pt idx="1485">
                  <c:v>6042</c:v>
                </c:pt>
                <c:pt idx="1486">
                  <c:v>5942</c:v>
                </c:pt>
                <c:pt idx="1487">
                  <c:v>5737</c:v>
                </c:pt>
                <c:pt idx="1488">
                  <c:v>5535</c:v>
                </c:pt>
                <c:pt idx="1489">
                  <c:v>5347</c:v>
                </c:pt>
                <c:pt idx="1490">
                  <c:v>5163</c:v>
                </c:pt>
                <c:pt idx="1491">
                  <c:v>5002</c:v>
                </c:pt>
                <c:pt idx="1492">
                  <c:v>4859</c:v>
                </c:pt>
                <c:pt idx="1493">
                  <c:v>4747</c:v>
                </c:pt>
                <c:pt idx="1494">
                  <c:v>4559</c:v>
                </c:pt>
                <c:pt idx="1495">
                  <c:v>4351</c:v>
                </c:pt>
                <c:pt idx="1496">
                  <c:v>4156</c:v>
                </c:pt>
                <c:pt idx="1497">
                  <c:v>3966</c:v>
                </c:pt>
                <c:pt idx="1498">
                  <c:v>3803</c:v>
                </c:pt>
                <c:pt idx="1499">
                  <c:v>3645</c:v>
                </c:pt>
                <c:pt idx="1500">
                  <c:v>3534</c:v>
                </c:pt>
                <c:pt idx="1501">
                  <c:v>3344</c:v>
                </c:pt>
                <c:pt idx="1502">
                  <c:v>3144</c:v>
                </c:pt>
                <c:pt idx="1503">
                  <c:v>2946</c:v>
                </c:pt>
                <c:pt idx="1504">
                  <c:v>2764</c:v>
                </c:pt>
                <c:pt idx="1505">
                  <c:v>2585</c:v>
                </c:pt>
                <c:pt idx="1506">
                  <c:v>2439</c:v>
                </c:pt>
                <c:pt idx="1507">
                  <c:v>2318</c:v>
                </c:pt>
                <c:pt idx="1508">
                  <c:v>2118</c:v>
                </c:pt>
                <c:pt idx="1509">
                  <c:v>8643</c:v>
                </c:pt>
                <c:pt idx="1510">
                  <c:v>8434</c:v>
                </c:pt>
                <c:pt idx="1511">
                  <c:v>8246</c:v>
                </c:pt>
                <c:pt idx="1512">
                  <c:v>8087</c:v>
                </c:pt>
                <c:pt idx="1513">
                  <c:v>7932</c:v>
                </c:pt>
                <c:pt idx="1514">
                  <c:v>7811</c:v>
                </c:pt>
                <c:pt idx="1515">
                  <c:v>7611</c:v>
                </c:pt>
                <c:pt idx="1516">
                  <c:v>7431</c:v>
                </c:pt>
                <c:pt idx="1517">
                  <c:v>7232</c:v>
                </c:pt>
                <c:pt idx="1518">
                  <c:v>7037</c:v>
                </c:pt>
                <c:pt idx="1519">
                  <c:v>6864</c:v>
                </c:pt>
                <c:pt idx="1520">
                  <c:v>6709</c:v>
                </c:pt>
                <c:pt idx="1521">
                  <c:v>6587</c:v>
                </c:pt>
                <c:pt idx="1522">
                  <c:v>6388</c:v>
                </c:pt>
                <c:pt idx="1523">
                  <c:v>6175</c:v>
                </c:pt>
                <c:pt idx="1524">
                  <c:v>5977</c:v>
                </c:pt>
                <c:pt idx="1525">
                  <c:v>5789</c:v>
                </c:pt>
                <c:pt idx="1526">
                  <c:v>5602</c:v>
                </c:pt>
                <c:pt idx="1527">
                  <c:v>5449</c:v>
                </c:pt>
                <c:pt idx="1528">
                  <c:v>5325</c:v>
                </c:pt>
                <c:pt idx="1529">
                  <c:v>5138</c:v>
                </c:pt>
                <c:pt idx="1530">
                  <c:v>4935</c:v>
                </c:pt>
                <c:pt idx="1531">
                  <c:v>4745</c:v>
                </c:pt>
                <c:pt idx="1532">
                  <c:v>4564</c:v>
                </c:pt>
                <c:pt idx="1533">
                  <c:v>4380</c:v>
                </c:pt>
                <c:pt idx="1534">
                  <c:v>4224</c:v>
                </c:pt>
                <c:pt idx="1535">
                  <c:v>4104</c:v>
                </c:pt>
                <c:pt idx="1536">
                  <c:v>3901</c:v>
                </c:pt>
                <c:pt idx="1537">
                  <c:v>3705</c:v>
                </c:pt>
                <c:pt idx="1538">
                  <c:v>3506</c:v>
                </c:pt>
                <c:pt idx="1539">
                  <c:v>3311</c:v>
                </c:pt>
                <c:pt idx="1540">
                  <c:v>3141</c:v>
                </c:pt>
                <c:pt idx="1541">
                  <c:v>2989</c:v>
                </c:pt>
                <c:pt idx="1542">
                  <c:v>2880</c:v>
                </c:pt>
                <c:pt idx="1543">
                  <c:v>2686</c:v>
                </c:pt>
                <c:pt idx="1544">
                  <c:v>2479</c:v>
                </c:pt>
                <c:pt idx="1545">
                  <c:v>2277</c:v>
                </c:pt>
                <c:pt idx="1546">
                  <c:v>2077</c:v>
                </c:pt>
                <c:pt idx="1547">
                  <c:v>8358</c:v>
                </c:pt>
                <c:pt idx="1548">
                  <c:v>8205</c:v>
                </c:pt>
                <c:pt idx="1549">
                  <c:v>8105</c:v>
                </c:pt>
                <c:pt idx="1550">
                  <c:v>7910</c:v>
                </c:pt>
                <c:pt idx="1551">
                  <c:v>7700</c:v>
                </c:pt>
                <c:pt idx="1552">
                  <c:v>7484</c:v>
                </c:pt>
                <c:pt idx="1553">
                  <c:v>7288</c:v>
                </c:pt>
                <c:pt idx="1554">
                  <c:v>7119</c:v>
                </c:pt>
                <c:pt idx="1555">
                  <c:v>6966</c:v>
                </c:pt>
                <c:pt idx="1556">
                  <c:v>6852</c:v>
                </c:pt>
                <c:pt idx="1557">
                  <c:v>6642</c:v>
                </c:pt>
                <c:pt idx="1558">
                  <c:v>6442</c:v>
                </c:pt>
                <c:pt idx="1559">
                  <c:v>6244</c:v>
                </c:pt>
                <c:pt idx="1560">
                  <c:v>6055</c:v>
                </c:pt>
                <c:pt idx="1561">
                  <c:v>5871</c:v>
                </c:pt>
                <c:pt idx="1562">
                  <c:v>5712</c:v>
                </c:pt>
                <c:pt idx="1563">
                  <c:v>5584</c:v>
                </c:pt>
                <c:pt idx="1564">
                  <c:v>5393</c:v>
                </c:pt>
                <c:pt idx="1565">
                  <c:v>5182</c:v>
                </c:pt>
                <c:pt idx="1566">
                  <c:v>4971</c:v>
                </c:pt>
                <c:pt idx="1567">
                  <c:v>4766</c:v>
                </c:pt>
                <c:pt idx="1568">
                  <c:v>4581</c:v>
                </c:pt>
                <c:pt idx="1569">
                  <c:v>4412</c:v>
                </c:pt>
                <c:pt idx="1570">
                  <c:v>4292</c:v>
                </c:pt>
                <c:pt idx="1571">
                  <c:v>4091</c:v>
                </c:pt>
                <c:pt idx="1572">
                  <c:v>3890</c:v>
                </c:pt>
                <c:pt idx="1573">
                  <c:v>3686</c:v>
                </c:pt>
                <c:pt idx="1574">
                  <c:v>3496</c:v>
                </c:pt>
                <c:pt idx="1575">
                  <c:v>3312</c:v>
                </c:pt>
                <c:pt idx="1576">
                  <c:v>3147</c:v>
                </c:pt>
                <c:pt idx="1577">
                  <c:v>3032</c:v>
                </c:pt>
                <c:pt idx="1578">
                  <c:v>2838</c:v>
                </c:pt>
                <c:pt idx="1579">
                  <c:v>2644</c:v>
                </c:pt>
                <c:pt idx="1580">
                  <c:v>2434</c:v>
                </c:pt>
                <c:pt idx="1581">
                  <c:v>2228</c:v>
                </c:pt>
                <c:pt idx="1582">
                  <c:v>2050</c:v>
                </c:pt>
                <c:pt idx="1583">
                  <c:v>9024</c:v>
                </c:pt>
                <c:pt idx="1584">
                  <c:v>8896</c:v>
                </c:pt>
                <c:pt idx="1585">
                  <c:v>8703</c:v>
                </c:pt>
                <c:pt idx="1586">
                  <c:v>8499</c:v>
                </c:pt>
                <c:pt idx="1587">
                  <c:v>8289</c:v>
                </c:pt>
                <c:pt idx="1588">
                  <c:v>8082</c:v>
                </c:pt>
                <c:pt idx="1589">
                  <c:v>7898</c:v>
                </c:pt>
                <c:pt idx="1590">
                  <c:v>7740</c:v>
                </c:pt>
                <c:pt idx="1591">
                  <c:v>7602</c:v>
                </c:pt>
                <c:pt idx="1592">
                  <c:v>7396</c:v>
                </c:pt>
                <c:pt idx="1593">
                  <c:v>7191</c:v>
                </c:pt>
                <c:pt idx="1594">
                  <c:v>6982</c:v>
                </c:pt>
                <c:pt idx="1595">
                  <c:v>6802</c:v>
                </c:pt>
                <c:pt idx="1596">
                  <c:v>6636</c:v>
                </c:pt>
                <c:pt idx="1597">
                  <c:v>6466</c:v>
                </c:pt>
                <c:pt idx="1598">
                  <c:v>6344</c:v>
                </c:pt>
                <c:pt idx="1599">
                  <c:v>6147</c:v>
                </c:pt>
                <c:pt idx="1600">
                  <c:v>5937</c:v>
                </c:pt>
                <c:pt idx="1601">
                  <c:v>5731</c:v>
                </c:pt>
                <c:pt idx="1602">
                  <c:v>5539</c:v>
                </c:pt>
                <c:pt idx="1603">
                  <c:v>5357</c:v>
                </c:pt>
                <c:pt idx="1604">
                  <c:v>5208</c:v>
                </c:pt>
                <c:pt idx="1605">
                  <c:v>5079</c:v>
                </c:pt>
                <c:pt idx="1606">
                  <c:v>4863</c:v>
                </c:pt>
                <c:pt idx="1607">
                  <c:v>4644</c:v>
                </c:pt>
                <c:pt idx="1608">
                  <c:v>4430</c:v>
                </c:pt>
                <c:pt idx="1609">
                  <c:v>4230</c:v>
                </c:pt>
                <c:pt idx="1610">
                  <c:v>4051</c:v>
                </c:pt>
                <c:pt idx="1611">
                  <c:v>3902</c:v>
                </c:pt>
                <c:pt idx="1612">
                  <c:v>3776</c:v>
                </c:pt>
                <c:pt idx="1613">
                  <c:v>3577</c:v>
                </c:pt>
                <c:pt idx="1614">
                  <c:v>3366</c:v>
                </c:pt>
                <c:pt idx="1615">
                  <c:v>3157</c:v>
                </c:pt>
                <c:pt idx="1616">
                  <c:v>2954</c:v>
                </c:pt>
                <c:pt idx="1617">
                  <c:v>2782</c:v>
                </c:pt>
                <c:pt idx="1618">
                  <c:v>2621</c:v>
                </c:pt>
                <c:pt idx="1619">
                  <c:v>2497</c:v>
                </c:pt>
                <c:pt idx="1620">
                  <c:v>2292</c:v>
                </c:pt>
                <c:pt idx="1621">
                  <c:v>2076</c:v>
                </c:pt>
                <c:pt idx="1622">
                  <c:v>8296</c:v>
                </c:pt>
                <c:pt idx="1623">
                  <c:v>8094</c:v>
                </c:pt>
                <c:pt idx="1624">
                  <c:v>7916</c:v>
                </c:pt>
                <c:pt idx="1625">
                  <c:v>7751</c:v>
                </c:pt>
                <c:pt idx="1626">
                  <c:v>7638</c:v>
                </c:pt>
                <c:pt idx="1627">
                  <c:v>7437</c:v>
                </c:pt>
                <c:pt idx="1628">
                  <c:v>7231</c:v>
                </c:pt>
                <c:pt idx="1629">
                  <c:v>7019</c:v>
                </c:pt>
                <c:pt idx="1630">
                  <c:v>6820</c:v>
                </c:pt>
                <c:pt idx="1631">
                  <c:v>6634</c:v>
                </c:pt>
                <c:pt idx="1632">
                  <c:v>6480</c:v>
                </c:pt>
                <c:pt idx="1633">
                  <c:v>6349</c:v>
                </c:pt>
                <c:pt idx="1634">
                  <c:v>6151</c:v>
                </c:pt>
                <c:pt idx="1635">
                  <c:v>5935</c:v>
                </c:pt>
                <c:pt idx="1636">
                  <c:v>5722</c:v>
                </c:pt>
                <c:pt idx="1637">
                  <c:v>5529</c:v>
                </c:pt>
                <c:pt idx="1638">
                  <c:v>5341</c:v>
                </c:pt>
                <c:pt idx="1639">
                  <c:v>5183</c:v>
                </c:pt>
                <c:pt idx="1640">
                  <c:v>5058</c:v>
                </c:pt>
                <c:pt idx="1641">
                  <c:v>4843</c:v>
                </c:pt>
                <c:pt idx="1642">
                  <c:v>4625</c:v>
                </c:pt>
                <c:pt idx="1643">
                  <c:v>4421</c:v>
                </c:pt>
                <c:pt idx="1644">
                  <c:v>4226</c:v>
                </c:pt>
                <c:pt idx="1645">
                  <c:v>4053</c:v>
                </c:pt>
                <c:pt idx="1646">
                  <c:v>3898</c:v>
                </c:pt>
                <c:pt idx="1647">
                  <c:v>3775</c:v>
                </c:pt>
                <c:pt idx="1648">
                  <c:v>3582</c:v>
                </c:pt>
                <c:pt idx="1649">
                  <c:v>3367</c:v>
                </c:pt>
                <c:pt idx="1650">
                  <c:v>3156</c:v>
                </c:pt>
                <c:pt idx="1651">
                  <c:v>2943</c:v>
                </c:pt>
                <c:pt idx="1652">
                  <c:v>2765</c:v>
                </c:pt>
                <c:pt idx="1653">
                  <c:v>2598</c:v>
                </c:pt>
                <c:pt idx="1654">
                  <c:v>2467</c:v>
                </c:pt>
                <c:pt idx="1655">
                  <c:v>2256</c:v>
                </c:pt>
                <c:pt idx="1656">
                  <c:v>2036</c:v>
                </c:pt>
                <c:pt idx="1657">
                  <c:v>7246</c:v>
                </c:pt>
                <c:pt idx="1658">
                  <c:v>7035</c:v>
                </c:pt>
                <c:pt idx="1659">
                  <c:v>6860</c:v>
                </c:pt>
                <c:pt idx="1660">
                  <c:v>6685</c:v>
                </c:pt>
                <c:pt idx="1661">
                  <c:v>6558</c:v>
                </c:pt>
                <c:pt idx="1662">
                  <c:v>6354</c:v>
                </c:pt>
                <c:pt idx="1663">
                  <c:v>6123</c:v>
                </c:pt>
                <c:pt idx="1664">
                  <c:v>5921</c:v>
                </c:pt>
                <c:pt idx="1665">
                  <c:v>5718</c:v>
                </c:pt>
                <c:pt idx="1666">
                  <c:v>5530</c:v>
                </c:pt>
                <c:pt idx="1667">
                  <c:v>5375</c:v>
                </c:pt>
                <c:pt idx="1668">
                  <c:v>5257</c:v>
                </c:pt>
                <c:pt idx="1669">
                  <c:v>5045</c:v>
                </c:pt>
                <c:pt idx="1670">
                  <c:v>4826</c:v>
                </c:pt>
                <c:pt idx="1671">
                  <c:v>4610</c:v>
                </c:pt>
                <c:pt idx="1672">
                  <c:v>4406</c:v>
                </c:pt>
                <c:pt idx="1673">
                  <c:v>4228</c:v>
                </c:pt>
                <c:pt idx="1674">
                  <c:v>4056</c:v>
                </c:pt>
                <c:pt idx="1675">
                  <c:v>3921</c:v>
                </c:pt>
                <c:pt idx="1676">
                  <c:v>3703</c:v>
                </c:pt>
                <c:pt idx="1677">
                  <c:v>3489</c:v>
                </c:pt>
                <c:pt idx="1678">
                  <c:v>3271</c:v>
                </c:pt>
                <c:pt idx="1679">
                  <c:v>3059</c:v>
                </c:pt>
                <c:pt idx="1680">
                  <c:v>2875</c:v>
                </c:pt>
                <c:pt idx="1681">
                  <c:v>2691</c:v>
                </c:pt>
                <c:pt idx="1682">
                  <c:v>2552</c:v>
                </c:pt>
                <c:pt idx="1683">
                  <c:v>2328</c:v>
                </c:pt>
                <c:pt idx="1684">
                  <c:v>2107</c:v>
                </c:pt>
                <c:pt idx="1685">
                  <c:v>7857</c:v>
                </c:pt>
                <c:pt idx="1686">
                  <c:v>7650</c:v>
                </c:pt>
                <c:pt idx="1687">
                  <c:v>7467</c:v>
                </c:pt>
                <c:pt idx="1688">
                  <c:v>7309</c:v>
                </c:pt>
                <c:pt idx="1689">
                  <c:v>7171</c:v>
                </c:pt>
                <c:pt idx="1690">
                  <c:v>6959</c:v>
                </c:pt>
                <c:pt idx="1691">
                  <c:v>6744</c:v>
                </c:pt>
                <c:pt idx="1692">
                  <c:v>6524</c:v>
                </c:pt>
                <c:pt idx="1693">
                  <c:v>6318</c:v>
                </c:pt>
                <c:pt idx="1694">
                  <c:v>6126</c:v>
                </c:pt>
                <c:pt idx="1695">
                  <c:v>5950</c:v>
                </c:pt>
                <c:pt idx="1696">
                  <c:v>5815</c:v>
                </c:pt>
                <c:pt idx="1697">
                  <c:v>5603</c:v>
                </c:pt>
                <c:pt idx="1698">
                  <c:v>5393</c:v>
                </c:pt>
                <c:pt idx="1699">
                  <c:v>5184</c:v>
                </c:pt>
                <c:pt idx="1700">
                  <c:v>4983</c:v>
                </c:pt>
                <c:pt idx="1701">
                  <c:v>4796</c:v>
                </c:pt>
                <c:pt idx="1702">
                  <c:v>4628</c:v>
                </c:pt>
                <c:pt idx="1703">
                  <c:v>4494</c:v>
                </c:pt>
                <c:pt idx="1704">
                  <c:v>4283</c:v>
                </c:pt>
                <c:pt idx="1705">
                  <c:v>4058</c:v>
                </c:pt>
                <c:pt idx="1706">
                  <c:v>3853</c:v>
                </c:pt>
                <c:pt idx="1707">
                  <c:v>3647</c:v>
                </c:pt>
                <c:pt idx="1708">
                  <c:v>3457</c:v>
                </c:pt>
                <c:pt idx="1709">
                  <c:v>3288</c:v>
                </c:pt>
                <c:pt idx="1710">
                  <c:v>3152</c:v>
                </c:pt>
                <c:pt idx="1711">
                  <c:v>2931</c:v>
                </c:pt>
                <c:pt idx="1712">
                  <c:v>2694</c:v>
                </c:pt>
                <c:pt idx="1713">
                  <c:v>2465</c:v>
                </c:pt>
                <c:pt idx="1714">
                  <c:v>2263</c:v>
                </c:pt>
                <c:pt idx="1715">
                  <c:v>2065</c:v>
                </c:pt>
                <c:pt idx="1716">
                  <c:v>8913</c:v>
                </c:pt>
                <c:pt idx="1717">
                  <c:v>8793</c:v>
                </c:pt>
                <c:pt idx="1718">
                  <c:v>8576</c:v>
                </c:pt>
                <c:pt idx="1719">
                  <c:v>8361</c:v>
                </c:pt>
                <c:pt idx="1720">
                  <c:v>8137</c:v>
                </c:pt>
                <c:pt idx="1721">
                  <c:v>7934</c:v>
                </c:pt>
                <c:pt idx="1722">
                  <c:v>7748</c:v>
                </c:pt>
                <c:pt idx="1723">
                  <c:v>7564</c:v>
                </c:pt>
                <c:pt idx="1724">
                  <c:v>7416</c:v>
                </c:pt>
                <c:pt idx="1725">
                  <c:v>7208</c:v>
                </c:pt>
                <c:pt idx="1726">
                  <c:v>6984</c:v>
                </c:pt>
                <c:pt idx="1727">
                  <c:v>6774</c:v>
                </c:pt>
                <c:pt idx="1728">
                  <c:v>6575</c:v>
                </c:pt>
                <c:pt idx="1729">
                  <c:v>6386</c:v>
                </c:pt>
                <c:pt idx="1730">
                  <c:v>6210</c:v>
                </c:pt>
                <c:pt idx="1731">
                  <c:v>6078</c:v>
                </c:pt>
                <c:pt idx="1732">
                  <c:v>5865</c:v>
                </c:pt>
                <c:pt idx="1733">
                  <c:v>5653</c:v>
                </c:pt>
                <c:pt idx="1734">
                  <c:v>5442</c:v>
                </c:pt>
                <c:pt idx="1735">
                  <c:v>5221</c:v>
                </c:pt>
                <c:pt idx="1736">
                  <c:v>5021</c:v>
                </c:pt>
                <c:pt idx="1737">
                  <c:v>4851</c:v>
                </c:pt>
                <c:pt idx="1738">
                  <c:v>4709</c:v>
                </c:pt>
                <c:pt idx="1739">
                  <c:v>4504</c:v>
                </c:pt>
                <c:pt idx="1740">
                  <c:v>4274</c:v>
                </c:pt>
                <c:pt idx="1741">
                  <c:v>4046</c:v>
                </c:pt>
                <c:pt idx="1742">
                  <c:v>3821</c:v>
                </c:pt>
                <c:pt idx="1743">
                  <c:v>3637</c:v>
                </c:pt>
                <c:pt idx="1744">
                  <c:v>3474</c:v>
                </c:pt>
                <c:pt idx="1745">
                  <c:v>3355</c:v>
                </c:pt>
                <c:pt idx="1746">
                  <c:v>3136</c:v>
                </c:pt>
                <c:pt idx="1747">
                  <c:v>2910</c:v>
                </c:pt>
                <c:pt idx="1748">
                  <c:v>2687</c:v>
                </c:pt>
                <c:pt idx="1749">
                  <c:v>2482</c:v>
                </c:pt>
                <c:pt idx="1750">
                  <c:v>2299</c:v>
                </c:pt>
                <c:pt idx="1751">
                  <c:v>2134</c:v>
                </c:pt>
                <c:pt idx="1752">
                  <c:v>2010</c:v>
                </c:pt>
                <c:pt idx="1753">
                  <c:v>7021</c:v>
                </c:pt>
                <c:pt idx="1754">
                  <c:v>6805</c:v>
                </c:pt>
                <c:pt idx="1755">
                  <c:v>6581</c:v>
                </c:pt>
                <c:pt idx="1756">
                  <c:v>6372</c:v>
                </c:pt>
                <c:pt idx="1757">
                  <c:v>6195</c:v>
                </c:pt>
                <c:pt idx="1758">
                  <c:v>6028</c:v>
                </c:pt>
                <c:pt idx="1759">
                  <c:v>5890</c:v>
                </c:pt>
                <c:pt idx="1760">
                  <c:v>5686</c:v>
                </c:pt>
                <c:pt idx="1761">
                  <c:v>5446</c:v>
                </c:pt>
                <c:pt idx="1762">
                  <c:v>5231</c:v>
                </c:pt>
                <c:pt idx="1763">
                  <c:v>5020</c:v>
                </c:pt>
                <c:pt idx="1764">
                  <c:v>4834</c:v>
                </c:pt>
                <c:pt idx="1765">
                  <c:v>4662</c:v>
                </c:pt>
                <c:pt idx="1766">
                  <c:v>4525</c:v>
                </c:pt>
                <c:pt idx="1767">
                  <c:v>4285</c:v>
                </c:pt>
                <c:pt idx="1768">
                  <c:v>4073</c:v>
                </c:pt>
                <c:pt idx="1769">
                  <c:v>3857</c:v>
                </c:pt>
                <c:pt idx="1770">
                  <c:v>3639</c:v>
                </c:pt>
                <c:pt idx="1771">
                  <c:v>3446</c:v>
                </c:pt>
                <c:pt idx="1772">
                  <c:v>3274</c:v>
                </c:pt>
                <c:pt idx="1773">
                  <c:v>3136</c:v>
                </c:pt>
                <c:pt idx="1774">
                  <c:v>2933</c:v>
                </c:pt>
                <c:pt idx="1775">
                  <c:v>2710</c:v>
                </c:pt>
                <c:pt idx="1776">
                  <c:v>2493</c:v>
                </c:pt>
                <c:pt idx="1777">
                  <c:v>2283</c:v>
                </c:pt>
                <c:pt idx="1778">
                  <c:v>2090</c:v>
                </c:pt>
                <c:pt idx="1779">
                  <c:v>8056</c:v>
                </c:pt>
                <c:pt idx="1780">
                  <c:v>7915</c:v>
                </c:pt>
                <c:pt idx="1781">
                  <c:v>7693</c:v>
                </c:pt>
                <c:pt idx="1782">
                  <c:v>7470</c:v>
                </c:pt>
                <c:pt idx="1783">
                  <c:v>7257</c:v>
                </c:pt>
                <c:pt idx="1784">
                  <c:v>7063</c:v>
                </c:pt>
                <c:pt idx="1785">
                  <c:v>6876</c:v>
                </c:pt>
                <c:pt idx="1786">
                  <c:v>6709</c:v>
                </c:pt>
                <c:pt idx="1787">
                  <c:v>6574</c:v>
                </c:pt>
                <c:pt idx="1788">
                  <c:v>6353</c:v>
                </c:pt>
                <c:pt idx="1789">
                  <c:v>6133</c:v>
                </c:pt>
                <c:pt idx="1790">
                  <c:v>5913</c:v>
                </c:pt>
                <c:pt idx="1791">
                  <c:v>5702</c:v>
                </c:pt>
                <c:pt idx="1792">
                  <c:v>5502</c:v>
                </c:pt>
                <c:pt idx="1793">
                  <c:v>5317</c:v>
                </c:pt>
                <c:pt idx="1794">
                  <c:v>5180</c:v>
                </c:pt>
                <c:pt idx="1795">
                  <c:v>4973</c:v>
                </c:pt>
                <c:pt idx="1796">
                  <c:v>4747</c:v>
                </c:pt>
                <c:pt idx="1797">
                  <c:v>4517</c:v>
                </c:pt>
                <c:pt idx="1798">
                  <c:v>4298</c:v>
                </c:pt>
                <c:pt idx="1799">
                  <c:v>4111</c:v>
                </c:pt>
                <c:pt idx="1800">
                  <c:v>3928</c:v>
                </c:pt>
                <c:pt idx="1801">
                  <c:v>3777</c:v>
                </c:pt>
                <c:pt idx="1802">
                  <c:v>3554</c:v>
                </c:pt>
                <c:pt idx="1803">
                  <c:v>3336</c:v>
                </c:pt>
                <c:pt idx="1804">
                  <c:v>3110</c:v>
                </c:pt>
                <c:pt idx="1805">
                  <c:v>2896</c:v>
                </c:pt>
                <c:pt idx="1806">
                  <c:v>2696</c:v>
                </c:pt>
                <c:pt idx="1807">
                  <c:v>2521</c:v>
                </c:pt>
                <c:pt idx="1808">
                  <c:v>2388</c:v>
                </c:pt>
                <c:pt idx="1809">
                  <c:v>2158</c:v>
                </c:pt>
                <c:pt idx="1810">
                  <c:v>7104</c:v>
                </c:pt>
                <c:pt idx="1811">
                  <c:v>6873</c:v>
                </c:pt>
                <c:pt idx="1812">
                  <c:v>6671</c:v>
                </c:pt>
                <c:pt idx="1813">
                  <c:v>6485</c:v>
                </c:pt>
                <c:pt idx="1814">
                  <c:v>6316</c:v>
                </c:pt>
                <c:pt idx="1815">
                  <c:v>6178</c:v>
                </c:pt>
                <c:pt idx="1816">
                  <c:v>5941</c:v>
                </c:pt>
                <c:pt idx="1817">
                  <c:v>5728</c:v>
                </c:pt>
                <c:pt idx="1818">
                  <c:v>5516</c:v>
                </c:pt>
                <c:pt idx="1819">
                  <c:v>5296</c:v>
                </c:pt>
                <c:pt idx="1820">
                  <c:v>5102</c:v>
                </c:pt>
                <c:pt idx="1821">
                  <c:v>4931</c:v>
                </c:pt>
                <c:pt idx="1822">
                  <c:v>4795</c:v>
                </c:pt>
                <c:pt idx="1823">
                  <c:v>4564</c:v>
                </c:pt>
                <c:pt idx="1824">
                  <c:v>4343</c:v>
                </c:pt>
                <c:pt idx="1825">
                  <c:v>4117</c:v>
                </c:pt>
                <c:pt idx="1826">
                  <c:v>3908</c:v>
                </c:pt>
              </c:numCache>
            </c:numRef>
          </c:val>
          <c:smooth val="0"/>
          <c:extLst>
            <c:ext xmlns:c16="http://schemas.microsoft.com/office/drawing/2014/chart" uri="{C3380CC4-5D6E-409C-BE32-E72D297353CC}">
              <c16:uniqueId val="{00000000-4A37-45CF-865D-CD47EA83D731}"/>
            </c:ext>
          </c:extLst>
        </c:ser>
        <c:dLbls>
          <c:showLegendKey val="0"/>
          <c:showVal val="0"/>
          <c:showCatName val="0"/>
          <c:showSerName val="0"/>
          <c:showPercent val="0"/>
          <c:showBubbleSize val="0"/>
        </c:dLbls>
        <c:smooth val="0"/>
        <c:axId val="1978454832"/>
        <c:axId val="1978454416"/>
      </c:lineChart>
      <c:dateAx>
        <c:axId val="197845483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416"/>
        <c:crosses val="autoZero"/>
        <c:auto val="1"/>
        <c:lblOffset val="100"/>
        <c:baseTimeUnit val="days"/>
      </c:dateAx>
      <c:valAx>
        <c:axId val="1978454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Original'!$G$1</c:f>
              <c:strCache>
                <c:ptCount val="1"/>
                <c:pt idx="0">
                  <c:v>Production Order</c:v>
                </c:pt>
              </c:strCache>
            </c:strRef>
          </c:tx>
          <c:spPr>
            <a:ln w="28575" cap="rnd">
              <a:solidFill>
                <a:schemeClr val="accent1"/>
              </a:solidFill>
              <a:round/>
            </a:ln>
            <a:effectLst/>
          </c:spPr>
          <c:marker>
            <c:symbol val="none"/>
          </c:marker>
          <c:cat>
            <c:numRef>
              <c:f>'Luxjacky Original'!$A$2:$A$1828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Original'!$G$2:$G$1828</c:f>
              <c:numCache>
                <c:formatCode>General</c:formatCode>
                <c:ptCount val="1827"/>
                <c:pt idx="0">
                  <c:v>5029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7372</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6467</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7424</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6520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5810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6632</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6637</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5343</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6770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7320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5070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5875</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6570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7447</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6176</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6093</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7313</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7395</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7464</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6690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6416</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7145</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7219</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5696</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5748</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6235</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5086</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5072</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6581</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5873</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6478</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5551</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6719</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6460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7137</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6431</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5414</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5965</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7015</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5243</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6144</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5170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numCache>
            </c:numRef>
          </c:val>
          <c:smooth val="0"/>
          <c:extLst>
            <c:ext xmlns:c16="http://schemas.microsoft.com/office/drawing/2014/chart" uri="{C3380CC4-5D6E-409C-BE32-E72D297353CC}">
              <c16:uniqueId val="{00000000-4A5C-471B-8064-A6477119E13B}"/>
            </c:ext>
          </c:extLst>
        </c:ser>
        <c:dLbls>
          <c:showLegendKey val="0"/>
          <c:showVal val="0"/>
          <c:showCatName val="0"/>
          <c:showSerName val="0"/>
          <c:showPercent val="0"/>
          <c:showBubbleSize val="0"/>
        </c:dLbls>
        <c:smooth val="0"/>
        <c:axId val="1978454832"/>
        <c:axId val="1978454416"/>
      </c:lineChart>
      <c:dateAx>
        <c:axId val="197845483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416"/>
        <c:crosses val="autoZero"/>
        <c:auto val="1"/>
        <c:lblOffset val="100"/>
        <c:baseTimeUnit val="days"/>
      </c:dateAx>
      <c:valAx>
        <c:axId val="1978454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Original'!$M$1</c:f>
              <c:strCache>
                <c:ptCount val="1"/>
                <c:pt idx="0">
                  <c:v> Holding Cost </c:v>
                </c:pt>
              </c:strCache>
            </c:strRef>
          </c:tx>
          <c:spPr>
            <a:ln w="28575" cap="rnd">
              <a:solidFill>
                <a:schemeClr val="accent1"/>
              </a:solidFill>
              <a:round/>
            </a:ln>
            <a:effectLst/>
          </c:spPr>
          <c:marker>
            <c:symbol val="none"/>
          </c:marker>
          <c:cat>
            <c:numRef>
              <c:f>'Luxjacky Original'!$A$2:$A$1828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Original'!$M$4:$M$1830</c:f>
              <c:numCache>
                <c:formatCode>_("$"* #,##0.00_);_("$"* \(#,##0.00\);_("$"* "-"??_);_(@_)</c:formatCode>
                <c:ptCount val="1827"/>
                <c:pt idx="0">
                  <c:v>2416</c:v>
                </c:pt>
                <c:pt idx="1">
                  <c:v>2359</c:v>
                </c:pt>
                <c:pt idx="2">
                  <c:v>2299.5</c:v>
                </c:pt>
                <c:pt idx="3">
                  <c:v>2243.5</c:v>
                </c:pt>
                <c:pt idx="4">
                  <c:v>2193.5</c:v>
                </c:pt>
                <c:pt idx="5">
                  <c:v>2152</c:v>
                </c:pt>
                <c:pt idx="6">
                  <c:v>2120.5</c:v>
                </c:pt>
                <c:pt idx="7">
                  <c:v>2103.5</c:v>
                </c:pt>
                <c:pt idx="8">
                  <c:v>2047</c:v>
                </c:pt>
                <c:pt idx="9">
                  <c:v>1991</c:v>
                </c:pt>
                <c:pt idx="10">
                  <c:v>1936.5</c:v>
                </c:pt>
                <c:pt idx="11">
                  <c:v>1880.5</c:v>
                </c:pt>
                <c:pt idx="12">
                  <c:v>1840</c:v>
                </c:pt>
                <c:pt idx="13">
                  <c:v>1801.5</c:v>
                </c:pt>
                <c:pt idx="14">
                  <c:v>1790.5</c:v>
                </c:pt>
                <c:pt idx="15">
                  <c:v>1732.5</c:v>
                </c:pt>
                <c:pt idx="16">
                  <c:v>1670</c:v>
                </c:pt>
                <c:pt idx="17">
                  <c:v>1615</c:v>
                </c:pt>
                <c:pt idx="18">
                  <c:v>1568</c:v>
                </c:pt>
                <c:pt idx="19">
                  <c:v>1519.5</c:v>
                </c:pt>
                <c:pt idx="20">
                  <c:v>1482.5</c:v>
                </c:pt>
                <c:pt idx="21">
                  <c:v>1465</c:v>
                </c:pt>
                <c:pt idx="22">
                  <c:v>1413.5</c:v>
                </c:pt>
                <c:pt idx="23">
                  <c:v>1355</c:v>
                </c:pt>
                <c:pt idx="24">
                  <c:v>1305.5</c:v>
                </c:pt>
                <c:pt idx="25">
                  <c:v>1250</c:v>
                </c:pt>
                <c:pt idx="26">
                  <c:v>1206</c:v>
                </c:pt>
                <c:pt idx="27">
                  <c:v>1165.5</c:v>
                </c:pt>
                <c:pt idx="28">
                  <c:v>1151</c:v>
                </c:pt>
                <c:pt idx="29">
                  <c:v>1087.5</c:v>
                </c:pt>
                <c:pt idx="30">
                  <c:v>1023</c:v>
                </c:pt>
                <c:pt idx="31">
                  <c:v>4646</c:v>
                </c:pt>
                <c:pt idx="32">
                  <c:v>4587</c:v>
                </c:pt>
                <c:pt idx="33">
                  <c:v>4545</c:v>
                </c:pt>
                <c:pt idx="34">
                  <c:v>4506</c:v>
                </c:pt>
                <c:pt idx="35">
                  <c:v>4492</c:v>
                </c:pt>
                <c:pt idx="36">
                  <c:v>4436.5</c:v>
                </c:pt>
                <c:pt idx="37">
                  <c:v>4367.5</c:v>
                </c:pt>
                <c:pt idx="38">
                  <c:v>4303</c:v>
                </c:pt>
                <c:pt idx="39">
                  <c:v>4248.5</c:v>
                </c:pt>
                <c:pt idx="40">
                  <c:v>4207.5</c:v>
                </c:pt>
                <c:pt idx="41">
                  <c:v>4175.5</c:v>
                </c:pt>
                <c:pt idx="42">
                  <c:v>4168</c:v>
                </c:pt>
                <c:pt idx="43">
                  <c:v>4109.5</c:v>
                </c:pt>
                <c:pt idx="44">
                  <c:v>4047.5</c:v>
                </c:pt>
                <c:pt idx="45">
                  <c:v>3985.5</c:v>
                </c:pt>
                <c:pt idx="46">
                  <c:v>3926</c:v>
                </c:pt>
                <c:pt idx="47">
                  <c:v>3880.5</c:v>
                </c:pt>
                <c:pt idx="48">
                  <c:v>3838</c:v>
                </c:pt>
                <c:pt idx="49">
                  <c:v>3820.5</c:v>
                </c:pt>
                <c:pt idx="50">
                  <c:v>3768</c:v>
                </c:pt>
                <c:pt idx="51">
                  <c:v>3704</c:v>
                </c:pt>
                <c:pt idx="52">
                  <c:v>3649.5</c:v>
                </c:pt>
                <c:pt idx="53">
                  <c:v>3589.5</c:v>
                </c:pt>
                <c:pt idx="54">
                  <c:v>3541.5</c:v>
                </c:pt>
                <c:pt idx="55">
                  <c:v>3505</c:v>
                </c:pt>
                <c:pt idx="56">
                  <c:v>3482</c:v>
                </c:pt>
                <c:pt idx="57">
                  <c:v>3427</c:v>
                </c:pt>
                <c:pt idx="58">
                  <c:v>3359</c:v>
                </c:pt>
                <c:pt idx="59">
                  <c:v>3289</c:v>
                </c:pt>
                <c:pt idx="60">
                  <c:v>3228.5</c:v>
                </c:pt>
                <c:pt idx="61">
                  <c:v>3181</c:v>
                </c:pt>
                <c:pt idx="62">
                  <c:v>3139.5</c:v>
                </c:pt>
                <c:pt idx="63">
                  <c:v>3113</c:v>
                </c:pt>
                <c:pt idx="64">
                  <c:v>3054.5</c:v>
                </c:pt>
                <c:pt idx="65">
                  <c:v>2989.5</c:v>
                </c:pt>
                <c:pt idx="66">
                  <c:v>2934.5</c:v>
                </c:pt>
                <c:pt idx="67">
                  <c:v>2876</c:v>
                </c:pt>
                <c:pt idx="68">
                  <c:v>2832.5</c:v>
                </c:pt>
                <c:pt idx="69">
                  <c:v>2801</c:v>
                </c:pt>
                <c:pt idx="70">
                  <c:v>2777.5</c:v>
                </c:pt>
                <c:pt idx="71">
                  <c:v>2717</c:v>
                </c:pt>
                <c:pt idx="72">
                  <c:v>2655</c:v>
                </c:pt>
                <c:pt idx="73">
                  <c:v>2589</c:v>
                </c:pt>
                <c:pt idx="74">
                  <c:v>2534.5</c:v>
                </c:pt>
                <c:pt idx="75">
                  <c:v>2487.5</c:v>
                </c:pt>
                <c:pt idx="76">
                  <c:v>2449.5</c:v>
                </c:pt>
                <c:pt idx="77">
                  <c:v>2433</c:v>
                </c:pt>
                <c:pt idx="78">
                  <c:v>2374</c:v>
                </c:pt>
                <c:pt idx="79">
                  <c:v>2310</c:v>
                </c:pt>
                <c:pt idx="80">
                  <c:v>2255</c:v>
                </c:pt>
                <c:pt idx="81">
                  <c:v>2196</c:v>
                </c:pt>
                <c:pt idx="82">
                  <c:v>2144.5</c:v>
                </c:pt>
                <c:pt idx="83">
                  <c:v>2107</c:v>
                </c:pt>
                <c:pt idx="84">
                  <c:v>2090</c:v>
                </c:pt>
                <c:pt idx="85">
                  <c:v>2030.5</c:v>
                </c:pt>
                <c:pt idx="86">
                  <c:v>1969.5</c:v>
                </c:pt>
                <c:pt idx="87">
                  <c:v>1907.5</c:v>
                </c:pt>
                <c:pt idx="88">
                  <c:v>1854</c:v>
                </c:pt>
                <c:pt idx="89">
                  <c:v>1808</c:v>
                </c:pt>
                <c:pt idx="90">
                  <c:v>1769.5</c:v>
                </c:pt>
                <c:pt idx="91">
                  <c:v>1752</c:v>
                </c:pt>
                <c:pt idx="92">
                  <c:v>1685.5</c:v>
                </c:pt>
                <c:pt idx="93">
                  <c:v>1624</c:v>
                </c:pt>
                <c:pt idx="94">
                  <c:v>1566.5</c:v>
                </c:pt>
                <c:pt idx="95">
                  <c:v>1503</c:v>
                </c:pt>
                <c:pt idx="96">
                  <c:v>1453</c:v>
                </c:pt>
                <c:pt idx="97">
                  <c:v>1416</c:v>
                </c:pt>
                <c:pt idx="98">
                  <c:v>1395</c:v>
                </c:pt>
                <c:pt idx="99">
                  <c:v>1326.5</c:v>
                </c:pt>
                <c:pt idx="100">
                  <c:v>1270</c:v>
                </c:pt>
                <c:pt idx="101">
                  <c:v>1209</c:v>
                </c:pt>
                <c:pt idx="102">
                  <c:v>1151</c:v>
                </c:pt>
                <c:pt idx="103">
                  <c:v>1105.5</c:v>
                </c:pt>
                <c:pt idx="104">
                  <c:v>1063.5</c:v>
                </c:pt>
                <c:pt idx="105">
                  <c:v>1040</c:v>
                </c:pt>
                <c:pt idx="106">
                  <c:v>4204</c:v>
                </c:pt>
                <c:pt idx="107">
                  <c:v>4143.5</c:v>
                </c:pt>
                <c:pt idx="108">
                  <c:v>4083.5</c:v>
                </c:pt>
                <c:pt idx="109">
                  <c:v>4024</c:v>
                </c:pt>
                <c:pt idx="110">
                  <c:v>3971.5</c:v>
                </c:pt>
                <c:pt idx="111">
                  <c:v>3937.5</c:v>
                </c:pt>
                <c:pt idx="112">
                  <c:v>3917.5</c:v>
                </c:pt>
                <c:pt idx="113">
                  <c:v>3849.5</c:v>
                </c:pt>
                <c:pt idx="114">
                  <c:v>3781.5</c:v>
                </c:pt>
                <c:pt idx="115">
                  <c:v>3716</c:v>
                </c:pt>
                <c:pt idx="116">
                  <c:v>3654.5</c:v>
                </c:pt>
                <c:pt idx="117">
                  <c:v>3605</c:v>
                </c:pt>
                <c:pt idx="118">
                  <c:v>3570</c:v>
                </c:pt>
                <c:pt idx="119">
                  <c:v>3547.5</c:v>
                </c:pt>
                <c:pt idx="120">
                  <c:v>3481.5</c:v>
                </c:pt>
                <c:pt idx="121">
                  <c:v>3416.5</c:v>
                </c:pt>
                <c:pt idx="122">
                  <c:v>3355.5</c:v>
                </c:pt>
                <c:pt idx="123">
                  <c:v>3298.5</c:v>
                </c:pt>
                <c:pt idx="124">
                  <c:v>3248.5</c:v>
                </c:pt>
                <c:pt idx="125">
                  <c:v>3207</c:v>
                </c:pt>
                <c:pt idx="126">
                  <c:v>3177.5</c:v>
                </c:pt>
                <c:pt idx="127">
                  <c:v>3114</c:v>
                </c:pt>
                <c:pt idx="128">
                  <c:v>3048</c:v>
                </c:pt>
                <c:pt idx="129">
                  <c:v>2992.5</c:v>
                </c:pt>
                <c:pt idx="130">
                  <c:v>2934.5</c:v>
                </c:pt>
                <c:pt idx="131">
                  <c:v>2886</c:v>
                </c:pt>
                <c:pt idx="132">
                  <c:v>2844</c:v>
                </c:pt>
                <c:pt idx="133">
                  <c:v>2828.5</c:v>
                </c:pt>
                <c:pt idx="134">
                  <c:v>2769</c:v>
                </c:pt>
                <c:pt idx="135">
                  <c:v>2708</c:v>
                </c:pt>
                <c:pt idx="136">
                  <c:v>2642</c:v>
                </c:pt>
                <c:pt idx="137">
                  <c:v>2579.5</c:v>
                </c:pt>
                <c:pt idx="138">
                  <c:v>2533</c:v>
                </c:pt>
                <c:pt idx="139">
                  <c:v>2495.5</c:v>
                </c:pt>
                <c:pt idx="140">
                  <c:v>2483.5</c:v>
                </c:pt>
                <c:pt idx="141">
                  <c:v>2419</c:v>
                </c:pt>
                <c:pt idx="142">
                  <c:v>2350.5</c:v>
                </c:pt>
                <c:pt idx="143">
                  <c:v>2279.5</c:v>
                </c:pt>
                <c:pt idx="144">
                  <c:v>2221.5</c:v>
                </c:pt>
                <c:pt idx="145">
                  <c:v>2170.5</c:v>
                </c:pt>
                <c:pt idx="146">
                  <c:v>2128.5</c:v>
                </c:pt>
                <c:pt idx="147">
                  <c:v>2103.5</c:v>
                </c:pt>
                <c:pt idx="148">
                  <c:v>2048</c:v>
                </c:pt>
                <c:pt idx="149">
                  <c:v>1982.5</c:v>
                </c:pt>
                <c:pt idx="150">
                  <c:v>1922.5</c:v>
                </c:pt>
                <c:pt idx="151">
                  <c:v>1857.5</c:v>
                </c:pt>
                <c:pt idx="152">
                  <c:v>1807</c:v>
                </c:pt>
                <c:pt idx="153">
                  <c:v>1761</c:v>
                </c:pt>
                <c:pt idx="154">
                  <c:v>1740</c:v>
                </c:pt>
                <c:pt idx="155">
                  <c:v>1682</c:v>
                </c:pt>
                <c:pt idx="156">
                  <c:v>1619.5</c:v>
                </c:pt>
                <c:pt idx="157">
                  <c:v>1555</c:v>
                </c:pt>
                <c:pt idx="158">
                  <c:v>1490</c:v>
                </c:pt>
                <c:pt idx="159">
                  <c:v>1440.5</c:v>
                </c:pt>
                <c:pt idx="160">
                  <c:v>1397</c:v>
                </c:pt>
                <c:pt idx="161">
                  <c:v>1374.5</c:v>
                </c:pt>
                <c:pt idx="162">
                  <c:v>1313.5</c:v>
                </c:pt>
                <c:pt idx="163">
                  <c:v>1240</c:v>
                </c:pt>
                <c:pt idx="164">
                  <c:v>1172</c:v>
                </c:pt>
                <c:pt idx="165">
                  <c:v>1111</c:v>
                </c:pt>
                <c:pt idx="166">
                  <c:v>1065</c:v>
                </c:pt>
                <c:pt idx="167">
                  <c:v>1023</c:v>
                </c:pt>
                <c:pt idx="168">
                  <c:v>1005</c:v>
                </c:pt>
                <c:pt idx="169">
                  <c:v>4655</c:v>
                </c:pt>
                <c:pt idx="170">
                  <c:v>4589.5</c:v>
                </c:pt>
                <c:pt idx="171">
                  <c:v>4524.5</c:v>
                </c:pt>
                <c:pt idx="172">
                  <c:v>4466.5</c:v>
                </c:pt>
                <c:pt idx="173">
                  <c:v>4413</c:v>
                </c:pt>
                <c:pt idx="174">
                  <c:v>4373.5</c:v>
                </c:pt>
                <c:pt idx="175">
                  <c:v>4348.5</c:v>
                </c:pt>
                <c:pt idx="176">
                  <c:v>4284.5</c:v>
                </c:pt>
                <c:pt idx="177">
                  <c:v>4219</c:v>
                </c:pt>
                <c:pt idx="178">
                  <c:v>4155.5</c:v>
                </c:pt>
                <c:pt idx="179">
                  <c:v>4086</c:v>
                </c:pt>
                <c:pt idx="180">
                  <c:v>4037</c:v>
                </c:pt>
                <c:pt idx="181">
                  <c:v>3991</c:v>
                </c:pt>
                <c:pt idx="182">
                  <c:v>3968.5</c:v>
                </c:pt>
                <c:pt idx="183">
                  <c:v>3908</c:v>
                </c:pt>
                <c:pt idx="184">
                  <c:v>3842.5</c:v>
                </c:pt>
                <c:pt idx="185">
                  <c:v>3772</c:v>
                </c:pt>
                <c:pt idx="186">
                  <c:v>3710</c:v>
                </c:pt>
                <c:pt idx="187">
                  <c:v>3662.5</c:v>
                </c:pt>
                <c:pt idx="188">
                  <c:v>3617</c:v>
                </c:pt>
                <c:pt idx="189">
                  <c:v>3593</c:v>
                </c:pt>
                <c:pt idx="190">
                  <c:v>3523.5</c:v>
                </c:pt>
                <c:pt idx="191">
                  <c:v>3450.5</c:v>
                </c:pt>
                <c:pt idx="192">
                  <c:v>3390</c:v>
                </c:pt>
                <c:pt idx="193">
                  <c:v>3325</c:v>
                </c:pt>
                <c:pt idx="194">
                  <c:v>3269</c:v>
                </c:pt>
                <c:pt idx="195">
                  <c:v>3236</c:v>
                </c:pt>
                <c:pt idx="196">
                  <c:v>3209</c:v>
                </c:pt>
                <c:pt idx="197">
                  <c:v>3145.5</c:v>
                </c:pt>
                <c:pt idx="198">
                  <c:v>3077</c:v>
                </c:pt>
                <c:pt idx="199">
                  <c:v>3011</c:v>
                </c:pt>
                <c:pt idx="200">
                  <c:v>2950</c:v>
                </c:pt>
                <c:pt idx="201">
                  <c:v>2905</c:v>
                </c:pt>
                <c:pt idx="202">
                  <c:v>2864</c:v>
                </c:pt>
                <c:pt idx="203">
                  <c:v>2845</c:v>
                </c:pt>
                <c:pt idx="204">
                  <c:v>2781.5</c:v>
                </c:pt>
                <c:pt idx="205">
                  <c:v>2706.5</c:v>
                </c:pt>
                <c:pt idx="206">
                  <c:v>2642</c:v>
                </c:pt>
                <c:pt idx="207">
                  <c:v>2583</c:v>
                </c:pt>
                <c:pt idx="208">
                  <c:v>2533</c:v>
                </c:pt>
                <c:pt idx="209">
                  <c:v>2491</c:v>
                </c:pt>
                <c:pt idx="210">
                  <c:v>2468</c:v>
                </c:pt>
                <c:pt idx="211">
                  <c:v>2397</c:v>
                </c:pt>
                <c:pt idx="212">
                  <c:v>2324</c:v>
                </c:pt>
                <c:pt idx="213">
                  <c:v>2259</c:v>
                </c:pt>
                <c:pt idx="214">
                  <c:v>2196</c:v>
                </c:pt>
                <c:pt idx="215">
                  <c:v>2146</c:v>
                </c:pt>
                <c:pt idx="216">
                  <c:v>2106.5</c:v>
                </c:pt>
                <c:pt idx="217">
                  <c:v>2078</c:v>
                </c:pt>
                <c:pt idx="218">
                  <c:v>2008</c:v>
                </c:pt>
                <c:pt idx="219">
                  <c:v>1938</c:v>
                </c:pt>
                <c:pt idx="220">
                  <c:v>1874</c:v>
                </c:pt>
                <c:pt idx="221">
                  <c:v>1816</c:v>
                </c:pt>
                <c:pt idx="222">
                  <c:v>1762</c:v>
                </c:pt>
                <c:pt idx="223">
                  <c:v>1719</c:v>
                </c:pt>
                <c:pt idx="224">
                  <c:v>1697</c:v>
                </c:pt>
                <c:pt idx="225">
                  <c:v>1631.5</c:v>
                </c:pt>
                <c:pt idx="226">
                  <c:v>1564</c:v>
                </c:pt>
                <c:pt idx="227">
                  <c:v>1497</c:v>
                </c:pt>
                <c:pt idx="228">
                  <c:v>1434.5</c:v>
                </c:pt>
                <c:pt idx="229">
                  <c:v>1380.5</c:v>
                </c:pt>
                <c:pt idx="230">
                  <c:v>1335</c:v>
                </c:pt>
                <c:pt idx="231">
                  <c:v>1312</c:v>
                </c:pt>
                <c:pt idx="232">
                  <c:v>1252.5</c:v>
                </c:pt>
                <c:pt idx="233">
                  <c:v>1185.5</c:v>
                </c:pt>
                <c:pt idx="234">
                  <c:v>1114.5</c:v>
                </c:pt>
                <c:pt idx="235">
                  <c:v>1040.5</c:v>
                </c:pt>
                <c:pt idx="236">
                  <c:v>4250.5</c:v>
                </c:pt>
                <c:pt idx="237">
                  <c:v>4208</c:v>
                </c:pt>
                <c:pt idx="238">
                  <c:v>4183.5</c:v>
                </c:pt>
                <c:pt idx="239">
                  <c:v>4113</c:v>
                </c:pt>
                <c:pt idx="240">
                  <c:v>4038.5</c:v>
                </c:pt>
                <c:pt idx="241">
                  <c:v>3966.5</c:v>
                </c:pt>
                <c:pt idx="242">
                  <c:v>3898.5</c:v>
                </c:pt>
                <c:pt idx="243">
                  <c:v>3842</c:v>
                </c:pt>
                <c:pt idx="244">
                  <c:v>3797.5</c:v>
                </c:pt>
                <c:pt idx="245">
                  <c:v>3772.5</c:v>
                </c:pt>
                <c:pt idx="246">
                  <c:v>3706.5</c:v>
                </c:pt>
                <c:pt idx="247">
                  <c:v>3634.5</c:v>
                </c:pt>
                <c:pt idx="248">
                  <c:v>3568</c:v>
                </c:pt>
                <c:pt idx="249">
                  <c:v>3504</c:v>
                </c:pt>
                <c:pt idx="250">
                  <c:v>3447.5</c:v>
                </c:pt>
                <c:pt idx="251">
                  <c:v>3404.5</c:v>
                </c:pt>
                <c:pt idx="252">
                  <c:v>3375</c:v>
                </c:pt>
                <c:pt idx="253">
                  <c:v>3307</c:v>
                </c:pt>
                <c:pt idx="254">
                  <c:v>3238</c:v>
                </c:pt>
                <c:pt idx="255">
                  <c:v>3164.5</c:v>
                </c:pt>
                <c:pt idx="256">
                  <c:v>3095.5</c:v>
                </c:pt>
                <c:pt idx="257">
                  <c:v>3044</c:v>
                </c:pt>
                <c:pt idx="258">
                  <c:v>3002.5</c:v>
                </c:pt>
                <c:pt idx="259">
                  <c:v>2980.5</c:v>
                </c:pt>
                <c:pt idx="260">
                  <c:v>2913</c:v>
                </c:pt>
                <c:pt idx="261">
                  <c:v>2844.5</c:v>
                </c:pt>
                <c:pt idx="262">
                  <c:v>2776.5</c:v>
                </c:pt>
                <c:pt idx="263">
                  <c:v>2709.5</c:v>
                </c:pt>
                <c:pt idx="264">
                  <c:v>2654.5</c:v>
                </c:pt>
                <c:pt idx="265">
                  <c:v>2607.5</c:v>
                </c:pt>
                <c:pt idx="266">
                  <c:v>2583.5</c:v>
                </c:pt>
                <c:pt idx="267">
                  <c:v>2516</c:v>
                </c:pt>
                <c:pt idx="268">
                  <c:v>2442.5</c:v>
                </c:pt>
                <c:pt idx="269">
                  <c:v>2369.5</c:v>
                </c:pt>
                <c:pt idx="270">
                  <c:v>2313</c:v>
                </c:pt>
                <c:pt idx="271">
                  <c:v>2255.5</c:v>
                </c:pt>
                <c:pt idx="272">
                  <c:v>2205.5</c:v>
                </c:pt>
                <c:pt idx="273">
                  <c:v>2178.5</c:v>
                </c:pt>
                <c:pt idx="274">
                  <c:v>2113.5</c:v>
                </c:pt>
                <c:pt idx="275">
                  <c:v>2039</c:v>
                </c:pt>
                <c:pt idx="276">
                  <c:v>1964</c:v>
                </c:pt>
                <c:pt idx="277">
                  <c:v>1897.5</c:v>
                </c:pt>
                <c:pt idx="278">
                  <c:v>1842</c:v>
                </c:pt>
                <c:pt idx="279">
                  <c:v>1795.5</c:v>
                </c:pt>
                <c:pt idx="280">
                  <c:v>1774</c:v>
                </c:pt>
                <c:pt idx="281">
                  <c:v>1703</c:v>
                </c:pt>
                <c:pt idx="282">
                  <c:v>1632.5</c:v>
                </c:pt>
                <c:pt idx="283">
                  <c:v>1564</c:v>
                </c:pt>
                <c:pt idx="284">
                  <c:v>1498.5</c:v>
                </c:pt>
                <c:pt idx="285">
                  <c:v>1439</c:v>
                </c:pt>
                <c:pt idx="286">
                  <c:v>1398</c:v>
                </c:pt>
                <c:pt idx="287">
                  <c:v>1371.5</c:v>
                </c:pt>
                <c:pt idx="288">
                  <c:v>1309</c:v>
                </c:pt>
                <c:pt idx="289">
                  <c:v>1239.5</c:v>
                </c:pt>
                <c:pt idx="290">
                  <c:v>1171</c:v>
                </c:pt>
                <c:pt idx="291">
                  <c:v>1103.5</c:v>
                </c:pt>
                <c:pt idx="292">
                  <c:v>1037</c:v>
                </c:pt>
                <c:pt idx="293">
                  <c:v>3896.5</c:v>
                </c:pt>
                <c:pt idx="294">
                  <c:v>3859.5</c:v>
                </c:pt>
                <c:pt idx="295">
                  <c:v>3785.5</c:v>
                </c:pt>
                <c:pt idx="296">
                  <c:v>3721</c:v>
                </c:pt>
                <c:pt idx="297">
                  <c:v>3648</c:v>
                </c:pt>
                <c:pt idx="298">
                  <c:v>3578</c:v>
                </c:pt>
                <c:pt idx="299">
                  <c:v>3527.5</c:v>
                </c:pt>
                <c:pt idx="300">
                  <c:v>3491.5</c:v>
                </c:pt>
                <c:pt idx="301">
                  <c:v>3467.5</c:v>
                </c:pt>
                <c:pt idx="302">
                  <c:v>3397</c:v>
                </c:pt>
                <c:pt idx="303">
                  <c:v>3317.5</c:v>
                </c:pt>
                <c:pt idx="304">
                  <c:v>3243.5</c:v>
                </c:pt>
                <c:pt idx="305">
                  <c:v>3174</c:v>
                </c:pt>
                <c:pt idx="306">
                  <c:v>3121</c:v>
                </c:pt>
                <c:pt idx="307">
                  <c:v>3076</c:v>
                </c:pt>
                <c:pt idx="308">
                  <c:v>3052.5</c:v>
                </c:pt>
                <c:pt idx="309">
                  <c:v>2982</c:v>
                </c:pt>
                <c:pt idx="310">
                  <c:v>2908.5</c:v>
                </c:pt>
                <c:pt idx="311">
                  <c:v>2839.5</c:v>
                </c:pt>
                <c:pt idx="312">
                  <c:v>2779.5</c:v>
                </c:pt>
                <c:pt idx="313">
                  <c:v>2725</c:v>
                </c:pt>
                <c:pt idx="314">
                  <c:v>2676</c:v>
                </c:pt>
                <c:pt idx="315">
                  <c:v>2647.5</c:v>
                </c:pt>
                <c:pt idx="316">
                  <c:v>2575</c:v>
                </c:pt>
                <c:pt idx="317">
                  <c:v>2503.5</c:v>
                </c:pt>
                <c:pt idx="318">
                  <c:v>2434.5</c:v>
                </c:pt>
                <c:pt idx="319">
                  <c:v>2363.5</c:v>
                </c:pt>
                <c:pt idx="320">
                  <c:v>2305.5</c:v>
                </c:pt>
                <c:pt idx="321">
                  <c:v>2258</c:v>
                </c:pt>
                <c:pt idx="322">
                  <c:v>2229.5</c:v>
                </c:pt>
                <c:pt idx="323">
                  <c:v>2159</c:v>
                </c:pt>
                <c:pt idx="324">
                  <c:v>2087</c:v>
                </c:pt>
                <c:pt idx="325">
                  <c:v>2016</c:v>
                </c:pt>
                <c:pt idx="326">
                  <c:v>1947</c:v>
                </c:pt>
                <c:pt idx="327">
                  <c:v>1888</c:v>
                </c:pt>
                <c:pt idx="328">
                  <c:v>1839</c:v>
                </c:pt>
                <c:pt idx="329">
                  <c:v>1808.5</c:v>
                </c:pt>
                <c:pt idx="330">
                  <c:v>1738</c:v>
                </c:pt>
                <c:pt idx="331">
                  <c:v>1668</c:v>
                </c:pt>
                <c:pt idx="332">
                  <c:v>1603.5</c:v>
                </c:pt>
                <c:pt idx="333">
                  <c:v>1538.5</c:v>
                </c:pt>
                <c:pt idx="334">
                  <c:v>1487.5</c:v>
                </c:pt>
                <c:pt idx="335">
                  <c:v>1440</c:v>
                </c:pt>
                <c:pt idx="336">
                  <c:v>1414</c:v>
                </c:pt>
                <c:pt idx="337">
                  <c:v>1341</c:v>
                </c:pt>
                <c:pt idx="338">
                  <c:v>1259.5</c:v>
                </c:pt>
                <c:pt idx="339">
                  <c:v>1190</c:v>
                </c:pt>
                <c:pt idx="340">
                  <c:v>1119</c:v>
                </c:pt>
                <c:pt idx="341">
                  <c:v>1062.5</c:v>
                </c:pt>
                <c:pt idx="342">
                  <c:v>1014</c:v>
                </c:pt>
                <c:pt idx="343">
                  <c:v>4302.5</c:v>
                </c:pt>
                <c:pt idx="344">
                  <c:v>4227.5</c:v>
                </c:pt>
                <c:pt idx="345">
                  <c:v>4154.5</c:v>
                </c:pt>
                <c:pt idx="346">
                  <c:v>4087.5</c:v>
                </c:pt>
                <c:pt idx="347">
                  <c:v>4015.5</c:v>
                </c:pt>
                <c:pt idx="348">
                  <c:v>3952</c:v>
                </c:pt>
                <c:pt idx="349">
                  <c:v>3896.5</c:v>
                </c:pt>
                <c:pt idx="350">
                  <c:v>3868</c:v>
                </c:pt>
                <c:pt idx="351">
                  <c:v>3797.5</c:v>
                </c:pt>
                <c:pt idx="352">
                  <c:v>3724</c:v>
                </c:pt>
                <c:pt idx="353">
                  <c:v>3653</c:v>
                </c:pt>
                <c:pt idx="354">
                  <c:v>3590.5</c:v>
                </c:pt>
                <c:pt idx="355">
                  <c:v>3533</c:v>
                </c:pt>
                <c:pt idx="356">
                  <c:v>3481.5</c:v>
                </c:pt>
                <c:pt idx="357">
                  <c:v>3451.5</c:v>
                </c:pt>
                <c:pt idx="358">
                  <c:v>3382.5</c:v>
                </c:pt>
                <c:pt idx="359">
                  <c:v>3313.5</c:v>
                </c:pt>
                <c:pt idx="360">
                  <c:v>3238.5</c:v>
                </c:pt>
                <c:pt idx="361">
                  <c:v>3170.5</c:v>
                </c:pt>
                <c:pt idx="362">
                  <c:v>3117</c:v>
                </c:pt>
                <c:pt idx="363">
                  <c:v>3072</c:v>
                </c:pt>
                <c:pt idx="364">
                  <c:v>3049</c:v>
                </c:pt>
                <c:pt idx="365">
                  <c:v>2979</c:v>
                </c:pt>
                <c:pt idx="366">
                  <c:v>2909.5</c:v>
                </c:pt>
                <c:pt idx="367">
                  <c:v>2836.5</c:v>
                </c:pt>
                <c:pt idx="368">
                  <c:v>2779.5</c:v>
                </c:pt>
                <c:pt idx="369">
                  <c:v>2727</c:v>
                </c:pt>
                <c:pt idx="370">
                  <c:v>2679</c:v>
                </c:pt>
                <c:pt idx="371">
                  <c:v>2654</c:v>
                </c:pt>
                <c:pt idx="372">
                  <c:v>2591.5</c:v>
                </c:pt>
                <c:pt idx="373">
                  <c:v>2525.5</c:v>
                </c:pt>
                <c:pt idx="374">
                  <c:v>2458</c:v>
                </c:pt>
                <c:pt idx="375">
                  <c:v>2403</c:v>
                </c:pt>
                <c:pt idx="376">
                  <c:v>2343</c:v>
                </c:pt>
                <c:pt idx="377">
                  <c:v>2305.5</c:v>
                </c:pt>
                <c:pt idx="378">
                  <c:v>2278.5</c:v>
                </c:pt>
                <c:pt idx="379">
                  <c:v>2206.5</c:v>
                </c:pt>
                <c:pt idx="380">
                  <c:v>2137.5</c:v>
                </c:pt>
                <c:pt idx="381">
                  <c:v>2069.5</c:v>
                </c:pt>
                <c:pt idx="382">
                  <c:v>2004</c:v>
                </c:pt>
                <c:pt idx="383">
                  <c:v>1949.5</c:v>
                </c:pt>
                <c:pt idx="384">
                  <c:v>1903</c:v>
                </c:pt>
                <c:pt idx="385">
                  <c:v>1877.5</c:v>
                </c:pt>
                <c:pt idx="386">
                  <c:v>1811</c:v>
                </c:pt>
                <c:pt idx="387">
                  <c:v>1734</c:v>
                </c:pt>
                <c:pt idx="388">
                  <c:v>1662.5</c:v>
                </c:pt>
                <c:pt idx="389">
                  <c:v>1598.5</c:v>
                </c:pt>
                <c:pt idx="390">
                  <c:v>1547</c:v>
                </c:pt>
                <c:pt idx="391">
                  <c:v>1505.5</c:v>
                </c:pt>
                <c:pt idx="392">
                  <c:v>1477.5</c:v>
                </c:pt>
                <c:pt idx="393">
                  <c:v>1406.5</c:v>
                </c:pt>
                <c:pt idx="394">
                  <c:v>1340</c:v>
                </c:pt>
                <c:pt idx="395">
                  <c:v>1265</c:v>
                </c:pt>
                <c:pt idx="396">
                  <c:v>1204</c:v>
                </c:pt>
                <c:pt idx="397">
                  <c:v>1147.5</c:v>
                </c:pt>
                <c:pt idx="398">
                  <c:v>1102</c:v>
                </c:pt>
                <c:pt idx="399">
                  <c:v>1070.5</c:v>
                </c:pt>
                <c:pt idx="400">
                  <c:v>1004</c:v>
                </c:pt>
                <c:pt idx="401">
                  <c:v>4255.5</c:v>
                </c:pt>
                <c:pt idx="402">
                  <c:v>4186.5</c:v>
                </c:pt>
                <c:pt idx="403">
                  <c:v>4116</c:v>
                </c:pt>
                <c:pt idx="404">
                  <c:v>4059</c:v>
                </c:pt>
                <c:pt idx="405">
                  <c:v>4012.5</c:v>
                </c:pt>
                <c:pt idx="406">
                  <c:v>3984</c:v>
                </c:pt>
                <c:pt idx="407">
                  <c:v>3916</c:v>
                </c:pt>
                <c:pt idx="408">
                  <c:v>3848</c:v>
                </c:pt>
                <c:pt idx="409">
                  <c:v>3779.5</c:v>
                </c:pt>
                <c:pt idx="410">
                  <c:v>3719</c:v>
                </c:pt>
                <c:pt idx="411">
                  <c:v>3662.5</c:v>
                </c:pt>
                <c:pt idx="412">
                  <c:v>3620.5</c:v>
                </c:pt>
                <c:pt idx="413">
                  <c:v>3592.5</c:v>
                </c:pt>
                <c:pt idx="414">
                  <c:v>3520.5</c:v>
                </c:pt>
                <c:pt idx="415">
                  <c:v>3450.5</c:v>
                </c:pt>
                <c:pt idx="416">
                  <c:v>3377</c:v>
                </c:pt>
                <c:pt idx="417">
                  <c:v>3309</c:v>
                </c:pt>
                <c:pt idx="418">
                  <c:v>3258</c:v>
                </c:pt>
                <c:pt idx="419">
                  <c:v>3215.5</c:v>
                </c:pt>
                <c:pt idx="420">
                  <c:v>3183</c:v>
                </c:pt>
                <c:pt idx="421">
                  <c:v>3108.5</c:v>
                </c:pt>
                <c:pt idx="422">
                  <c:v>3031</c:v>
                </c:pt>
                <c:pt idx="423">
                  <c:v>2958</c:v>
                </c:pt>
                <c:pt idx="424">
                  <c:v>2893</c:v>
                </c:pt>
                <c:pt idx="425">
                  <c:v>2836.5</c:v>
                </c:pt>
                <c:pt idx="426">
                  <c:v>2792</c:v>
                </c:pt>
                <c:pt idx="427">
                  <c:v>2759.5</c:v>
                </c:pt>
                <c:pt idx="428">
                  <c:v>2692.5</c:v>
                </c:pt>
                <c:pt idx="429">
                  <c:v>2617</c:v>
                </c:pt>
                <c:pt idx="430">
                  <c:v>2545.5</c:v>
                </c:pt>
                <c:pt idx="431">
                  <c:v>2475.5</c:v>
                </c:pt>
                <c:pt idx="432">
                  <c:v>2423.5</c:v>
                </c:pt>
                <c:pt idx="433">
                  <c:v>2370.5</c:v>
                </c:pt>
                <c:pt idx="434">
                  <c:v>2339.5</c:v>
                </c:pt>
                <c:pt idx="435">
                  <c:v>2261.5</c:v>
                </c:pt>
                <c:pt idx="436">
                  <c:v>2188</c:v>
                </c:pt>
                <c:pt idx="437">
                  <c:v>2122</c:v>
                </c:pt>
                <c:pt idx="438">
                  <c:v>2049</c:v>
                </c:pt>
                <c:pt idx="439">
                  <c:v>1994</c:v>
                </c:pt>
                <c:pt idx="440">
                  <c:v>1944.5</c:v>
                </c:pt>
                <c:pt idx="441">
                  <c:v>1915.5</c:v>
                </c:pt>
                <c:pt idx="442">
                  <c:v>1851.5</c:v>
                </c:pt>
                <c:pt idx="443">
                  <c:v>1774.5</c:v>
                </c:pt>
                <c:pt idx="444">
                  <c:v>1703</c:v>
                </c:pt>
                <c:pt idx="445">
                  <c:v>1634.5</c:v>
                </c:pt>
                <c:pt idx="446">
                  <c:v>1574</c:v>
                </c:pt>
                <c:pt idx="447">
                  <c:v>1527</c:v>
                </c:pt>
                <c:pt idx="448">
                  <c:v>1501</c:v>
                </c:pt>
                <c:pt idx="449">
                  <c:v>1432</c:v>
                </c:pt>
                <c:pt idx="450">
                  <c:v>1364.5</c:v>
                </c:pt>
                <c:pt idx="451">
                  <c:v>1293</c:v>
                </c:pt>
                <c:pt idx="452">
                  <c:v>1226.5</c:v>
                </c:pt>
                <c:pt idx="453">
                  <c:v>1170</c:v>
                </c:pt>
                <c:pt idx="454">
                  <c:v>1125.5</c:v>
                </c:pt>
                <c:pt idx="455">
                  <c:v>1094.5</c:v>
                </c:pt>
                <c:pt idx="456">
                  <c:v>1016</c:v>
                </c:pt>
                <c:pt idx="457">
                  <c:v>3616.5</c:v>
                </c:pt>
                <c:pt idx="458">
                  <c:v>3545.5</c:v>
                </c:pt>
                <c:pt idx="459">
                  <c:v>3475.5</c:v>
                </c:pt>
                <c:pt idx="460">
                  <c:v>3415.5</c:v>
                </c:pt>
                <c:pt idx="461">
                  <c:v>3365.5</c:v>
                </c:pt>
                <c:pt idx="462">
                  <c:v>3333.5</c:v>
                </c:pt>
                <c:pt idx="463">
                  <c:v>3260.5</c:v>
                </c:pt>
                <c:pt idx="464">
                  <c:v>3189</c:v>
                </c:pt>
                <c:pt idx="465">
                  <c:v>3112</c:v>
                </c:pt>
                <c:pt idx="466">
                  <c:v>3048</c:v>
                </c:pt>
                <c:pt idx="467">
                  <c:v>2989</c:v>
                </c:pt>
                <c:pt idx="468">
                  <c:v>2941.5</c:v>
                </c:pt>
                <c:pt idx="469">
                  <c:v>2911.5</c:v>
                </c:pt>
                <c:pt idx="470">
                  <c:v>2841.5</c:v>
                </c:pt>
                <c:pt idx="471">
                  <c:v>2762</c:v>
                </c:pt>
                <c:pt idx="472">
                  <c:v>2690</c:v>
                </c:pt>
                <c:pt idx="473">
                  <c:v>2620.5</c:v>
                </c:pt>
                <c:pt idx="474">
                  <c:v>2563.5</c:v>
                </c:pt>
                <c:pt idx="475">
                  <c:v>2517</c:v>
                </c:pt>
                <c:pt idx="476">
                  <c:v>2482.5</c:v>
                </c:pt>
                <c:pt idx="477">
                  <c:v>2410.5</c:v>
                </c:pt>
                <c:pt idx="478">
                  <c:v>2334.5</c:v>
                </c:pt>
                <c:pt idx="479">
                  <c:v>2256</c:v>
                </c:pt>
                <c:pt idx="480">
                  <c:v>2186</c:v>
                </c:pt>
                <c:pt idx="481">
                  <c:v>2136</c:v>
                </c:pt>
                <c:pt idx="482">
                  <c:v>2082.5</c:v>
                </c:pt>
                <c:pt idx="483">
                  <c:v>2055</c:v>
                </c:pt>
                <c:pt idx="484">
                  <c:v>1979</c:v>
                </c:pt>
                <c:pt idx="485">
                  <c:v>1896.5</c:v>
                </c:pt>
                <c:pt idx="486">
                  <c:v>1823</c:v>
                </c:pt>
                <c:pt idx="487">
                  <c:v>1753.5</c:v>
                </c:pt>
                <c:pt idx="488">
                  <c:v>1694.5</c:v>
                </c:pt>
                <c:pt idx="489">
                  <c:v>1640.5</c:v>
                </c:pt>
                <c:pt idx="490">
                  <c:v>1606.5</c:v>
                </c:pt>
                <c:pt idx="491">
                  <c:v>1530.5</c:v>
                </c:pt>
                <c:pt idx="492">
                  <c:v>1449</c:v>
                </c:pt>
                <c:pt idx="493">
                  <c:v>1368</c:v>
                </c:pt>
                <c:pt idx="494">
                  <c:v>1298</c:v>
                </c:pt>
                <c:pt idx="495">
                  <c:v>1241.5</c:v>
                </c:pt>
                <c:pt idx="496">
                  <c:v>1187.5</c:v>
                </c:pt>
                <c:pt idx="497">
                  <c:v>1148</c:v>
                </c:pt>
                <c:pt idx="498">
                  <c:v>1072</c:v>
                </c:pt>
                <c:pt idx="499">
                  <c:v>4384</c:v>
                </c:pt>
                <c:pt idx="500">
                  <c:v>4309.5</c:v>
                </c:pt>
                <c:pt idx="501">
                  <c:v>4234.5</c:v>
                </c:pt>
                <c:pt idx="502">
                  <c:v>4174</c:v>
                </c:pt>
                <c:pt idx="503">
                  <c:v>4129.5</c:v>
                </c:pt>
                <c:pt idx="504">
                  <c:v>4096</c:v>
                </c:pt>
                <c:pt idx="505">
                  <c:v>4021.5</c:v>
                </c:pt>
                <c:pt idx="506">
                  <c:v>3944.5</c:v>
                </c:pt>
                <c:pt idx="507">
                  <c:v>3874</c:v>
                </c:pt>
                <c:pt idx="508">
                  <c:v>3811</c:v>
                </c:pt>
                <c:pt idx="509">
                  <c:v>3756.5</c:v>
                </c:pt>
                <c:pt idx="510">
                  <c:v>3706.5</c:v>
                </c:pt>
                <c:pt idx="511">
                  <c:v>3677</c:v>
                </c:pt>
                <c:pt idx="512">
                  <c:v>3606.5</c:v>
                </c:pt>
                <c:pt idx="513">
                  <c:v>3531.5</c:v>
                </c:pt>
                <c:pt idx="514">
                  <c:v>3460</c:v>
                </c:pt>
                <c:pt idx="515">
                  <c:v>3387</c:v>
                </c:pt>
                <c:pt idx="516">
                  <c:v>3324</c:v>
                </c:pt>
                <c:pt idx="517">
                  <c:v>3269.5</c:v>
                </c:pt>
                <c:pt idx="518">
                  <c:v>3239.5</c:v>
                </c:pt>
                <c:pt idx="519">
                  <c:v>3165</c:v>
                </c:pt>
                <c:pt idx="520">
                  <c:v>3090</c:v>
                </c:pt>
                <c:pt idx="521">
                  <c:v>3016.5</c:v>
                </c:pt>
                <c:pt idx="522">
                  <c:v>2951.5</c:v>
                </c:pt>
                <c:pt idx="523">
                  <c:v>2887</c:v>
                </c:pt>
                <c:pt idx="524">
                  <c:v>2830</c:v>
                </c:pt>
                <c:pt idx="525">
                  <c:v>2796.5</c:v>
                </c:pt>
                <c:pt idx="526">
                  <c:v>2721.5</c:v>
                </c:pt>
                <c:pt idx="527">
                  <c:v>2642.5</c:v>
                </c:pt>
                <c:pt idx="528">
                  <c:v>2562.5</c:v>
                </c:pt>
                <c:pt idx="529">
                  <c:v>2493</c:v>
                </c:pt>
                <c:pt idx="530">
                  <c:v>2434.5</c:v>
                </c:pt>
                <c:pt idx="531">
                  <c:v>2381</c:v>
                </c:pt>
                <c:pt idx="532">
                  <c:v>2344.5</c:v>
                </c:pt>
                <c:pt idx="533">
                  <c:v>2276</c:v>
                </c:pt>
                <c:pt idx="534">
                  <c:v>2198.5</c:v>
                </c:pt>
                <c:pt idx="535">
                  <c:v>2115.5</c:v>
                </c:pt>
                <c:pt idx="536">
                  <c:v>2047</c:v>
                </c:pt>
                <c:pt idx="537">
                  <c:v>1980</c:v>
                </c:pt>
                <c:pt idx="538">
                  <c:v>1935.5</c:v>
                </c:pt>
                <c:pt idx="539">
                  <c:v>1906.5</c:v>
                </c:pt>
                <c:pt idx="540">
                  <c:v>1830</c:v>
                </c:pt>
                <c:pt idx="541">
                  <c:v>1752.5</c:v>
                </c:pt>
                <c:pt idx="542">
                  <c:v>1677</c:v>
                </c:pt>
                <c:pt idx="543">
                  <c:v>1607.5</c:v>
                </c:pt>
                <c:pt idx="544">
                  <c:v>1544</c:v>
                </c:pt>
                <c:pt idx="545">
                  <c:v>1492.5</c:v>
                </c:pt>
                <c:pt idx="546">
                  <c:v>1458.5</c:v>
                </c:pt>
                <c:pt idx="547">
                  <c:v>1381.5</c:v>
                </c:pt>
                <c:pt idx="548">
                  <c:v>1300</c:v>
                </c:pt>
                <c:pt idx="549">
                  <c:v>1215</c:v>
                </c:pt>
                <c:pt idx="550">
                  <c:v>1149.5</c:v>
                </c:pt>
                <c:pt idx="551">
                  <c:v>1090.5</c:v>
                </c:pt>
                <c:pt idx="552">
                  <c:v>1036</c:v>
                </c:pt>
                <c:pt idx="553">
                  <c:v>1003</c:v>
                </c:pt>
                <c:pt idx="554">
                  <c:v>4588.5</c:v>
                </c:pt>
                <c:pt idx="555">
                  <c:v>4503.5</c:v>
                </c:pt>
                <c:pt idx="556">
                  <c:v>4417.5</c:v>
                </c:pt>
                <c:pt idx="557">
                  <c:v>4343</c:v>
                </c:pt>
                <c:pt idx="558">
                  <c:v>4284</c:v>
                </c:pt>
                <c:pt idx="559">
                  <c:v>4230</c:v>
                </c:pt>
                <c:pt idx="560">
                  <c:v>4190</c:v>
                </c:pt>
                <c:pt idx="561">
                  <c:v>4112.5</c:v>
                </c:pt>
                <c:pt idx="562">
                  <c:v>4036</c:v>
                </c:pt>
                <c:pt idx="563">
                  <c:v>3961.5</c:v>
                </c:pt>
                <c:pt idx="564">
                  <c:v>3890.5</c:v>
                </c:pt>
                <c:pt idx="565">
                  <c:v>3833</c:v>
                </c:pt>
                <c:pt idx="566">
                  <c:v>3778</c:v>
                </c:pt>
                <c:pt idx="567">
                  <c:v>3746.5</c:v>
                </c:pt>
                <c:pt idx="568">
                  <c:v>3667</c:v>
                </c:pt>
                <c:pt idx="569">
                  <c:v>3586</c:v>
                </c:pt>
                <c:pt idx="570">
                  <c:v>3513.5</c:v>
                </c:pt>
                <c:pt idx="571">
                  <c:v>3441.5</c:v>
                </c:pt>
                <c:pt idx="572">
                  <c:v>3379.5</c:v>
                </c:pt>
                <c:pt idx="573">
                  <c:v>3325</c:v>
                </c:pt>
                <c:pt idx="574">
                  <c:v>3290.5</c:v>
                </c:pt>
                <c:pt idx="575">
                  <c:v>3205</c:v>
                </c:pt>
                <c:pt idx="576">
                  <c:v>3124.5</c:v>
                </c:pt>
                <c:pt idx="577">
                  <c:v>3049.5</c:v>
                </c:pt>
                <c:pt idx="578">
                  <c:v>2984</c:v>
                </c:pt>
                <c:pt idx="579">
                  <c:v>2918</c:v>
                </c:pt>
                <c:pt idx="580">
                  <c:v>2869</c:v>
                </c:pt>
                <c:pt idx="581">
                  <c:v>2832</c:v>
                </c:pt>
                <c:pt idx="582">
                  <c:v>2757</c:v>
                </c:pt>
                <c:pt idx="583">
                  <c:v>2673.5</c:v>
                </c:pt>
                <c:pt idx="584">
                  <c:v>2602</c:v>
                </c:pt>
                <c:pt idx="585">
                  <c:v>2530.5</c:v>
                </c:pt>
                <c:pt idx="586">
                  <c:v>2461</c:v>
                </c:pt>
                <c:pt idx="587">
                  <c:v>2399</c:v>
                </c:pt>
                <c:pt idx="588">
                  <c:v>2364.5</c:v>
                </c:pt>
                <c:pt idx="589">
                  <c:v>2292.5</c:v>
                </c:pt>
                <c:pt idx="590">
                  <c:v>2218</c:v>
                </c:pt>
                <c:pt idx="591">
                  <c:v>2137.5</c:v>
                </c:pt>
                <c:pt idx="592">
                  <c:v>2063</c:v>
                </c:pt>
                <c:pt idx="593">
                  <c:v>2007</c:v>
                </c:pt>
                <c:pt idx="594">
                  <c:v>1954.5</c:v>
                </c:pt>
                <c:pt idx="595">
                  <c:v>1915.5</c:v>
                </c:pt>
                <c:pt idx="596">
                  <c:v>1839.5</c:v>
                </c:pt>
                <c:pt idx="597">
                  <c:v>1763.5</c:v>
                </c:pt>
                <c:pt idx="598">
                  <c:v>1685.5</c:v>
                </c:pt>
                <c:pt idx="599">
                  <c:v>1618</c:v>
                </c:pt>
                <c:pt idx="600">
                  <c:v>1562</c:v>
                </c:pt>
                <c:pt idx="601">
                  <c:v>1510.5</c:v>
                </c:pt>
                <c:pt idx="602">
                  <c:v>1472.5</c:v>
                </c:pt>
                <c:pt idx="603">
                  <c:v>1396.5</c:v>
                </c:pt>
                <c:pt idx="604">
                  <c:v>1316</c:v>
                </c:pt>
                <c:pt idx="605">
                  <c:v>1235</c:v>
                </c:pt>
                <c:pt idx="606">
                  <c:v>1165.5</c:v>
                </c:pt>
                <c:pt idx="607">
                  <c:v>1095</c:v>
                </c:pt>
                <c:pt idx="608">
                  <c:v>1036</c:v>
                </c:pt>
                <c:pt idx="609">
                  <c:v>1001</c:v>
                </c:pt>
                <c:pt idx="610">
                  <c:v>3461</c:v>
                </c:pt>
                <c:pt idx="611">
                  <c:v>3380.5</c:v>
                </c:pt>
                <c:pt idx="612">
                  <c:v>3306</c:v>
                </c:pt>
                <c:pt idx="613">
                  <c:v>3228</c:v>
                </c:pt>
                <c:pt idx="614">
                  <c:v>3170</c:v>
                </c:pt>
                <c:pt idx="615">
                  <c:v>3113</c:v>
                </c:pt>
                <c:pt idx="616">
                  <c:v>3083</c:v>
                </c:pt>
                <c:pt idx="617">
                  <c:v>3006.5</c:v>
                </c:pt>
                <c:pt idx="618">
                  <c:v>2933</c:v>
                </c:pt>
                <c:pt idx="619">
                  <c:v>2852.5</c:v>
                </c:pt>
                <c:pt idx="620">
                  <c:v>2775.5</c:v>
                </c:pt>
                <c:pt idx="621">
                  <c:v>2711.5</c:v>
                </c:pt>
                <c:pt idx="622">
                  <c:v>2655.5</c:v>
                </c:pt>
                <c:pt idx="623">
                  <c:v>2620.5</c:v>
                </c:pt>
                <c:pt idx="624">
                  <c:v>2542</c:v>
                </c:pt>
                <c:pt idx="625">
                  <c:v>2460.5</c:v>
                </c:pt>
                <c:pt idx="626">
                  <c:v>2380.5</c:v>
                </c:pt>
                <c:pt idx="627">
                  <c:v>2312.5</c:v>
                </c:pt>
                <c:pt idx="628">
                  <c:v>2245</c:v>
                </c:pt>
                <c:pt idx="629">
                  <c:v>2183.5</c:v>
                </c:pt>
                <c:pt idx="630">
                  <c:v>2144</c:v>
                </c:pt>
                <c:pt idx="631">
                  <c:v>2059</c:v>
                </c:pt>
                <c:pt idx="632">
                  <c:v>1976</c:v>
                </c:pt>
                <c:pt idx="633">
                  <c:v>1892.5</c:v>
                </c:pt>
                <c:pt idx="634">
                  <c:v>1818</c:v>
                </c:pt>
                <c:pt idx="635">
                  <c:v>1748</c:v>
                </c:pt>
                <c:pt idx="636">
                  <c:v>1694.5</c:v>
                </c:pt>
                <c:pt idx="637">
                  <c:v>1658.5</c:v>
                </c:pt>
                <c:pt idx="638">
                  <c:v>1580.5</c:v>
                </c:pt>
                <c:pt idx="639">
                  <c:v>1501</c:v>
                </c:pt>
                <c:pt idx="640">
                  <c:v>1423.5</c:v>
                </c:pt>
                <c:pt idx="641">
                  <c:v>1345.5</c:v>
                </c:pt>
                <c:pt idx="642">
                  <c:v>1283</c:v>
                </c:pt>
                <c:pt idx="643">
                  <c:v>1231.5</c:v>
                </c:pt>
                <c:pt idx="644">
                  <c:v>1191.5</c:v>
                </c:pt>
                <c:pt idx="645">
                  <c:v>1114.5</c:v>
                </c:pt>
                <c:pt idx="646">
                  <c:v>1032.5</c:v>
                </c:pt>
                <c:pt idx="647">
                  <c:v>3890</c:v>
                </c:pt>
                <c:pt idx="648">
                  <c:v>3821</c:v>
                </c:pt>
                <c:pt idx="649">
                  <c:v>3745.5</c:v>
                </c:pt>
                <c:pt idx="650">
                  <c:v>3682</c:v>
                </c:pt>
                <c:pt idx="651">
                  <c:v>3648</c:v>
                </c:pt>
                <c:pt idx="652">
                  <c:v>3571.5</c:v>
                </c:pt>
                <c:pt idx="653">
                  <c:v>3492.5</c:v>
                </c:pt>
                <c:pt idx="654">
                  <c:v>3411</c:v>
                </c:pt>
                <c:pt idx="655">
                  <c:v>3339</c:v>
                </c:pt>
                <c:pt idx="656">
                  <c:v>3269.5</c:v>
                </c:pt>
                <c:pt idx="657">
                  <c:v>3215</c:v>
                </c:pt>
                <c:pt idx="658">
                  <c:v>3179.5</c:v>
                </c:pt>
                <c:pt idx="659">
                  <c:v>3096</c:v>
                </c:pt>
                <c:pt idx="660">
                  <c:v>3013.5</c:v>
                </c:pt>
                <c:pt idx="661">
                  <c:v>2935.5</c:v>
                </c:pt>
                <c:pt idx="662">
                  <c:v>2861.5</c:v>
                </c:pt>
                <c:pt idx="663">
                  <c:v>2796.5</c:v>
                </c:pt>
                <c:pt idx="664">
                  <c:v>2736</c:v>
                </c:pt>
                <c:pt idx="665">
                  <c:v>2700.5</c:v>
                </c:pt>
                <c:pt idx="666">
                  <c:v>2626</c:v>
                </c:pt>
                <c:pt idx="667">
                  <c:v>2543.5</c:v>
                </c:pt>
                <c:pt idx="668">
                  <c:v>2468.5</c:v>
                </c:pt>
                <c:pt idx="669">
                  <c:v>2391</c:v>
                </c:pt>
                <c:pt idx="670">
                  <c:v>2324.5</c:v>
                </c:pt>
                <c:pt idx="671">
                  <c:v>2270.5</c:v>
                </c:pt>
                <c:pt idx="672">
                  <c:v>2229</c:v>
                </c:pt>
                <c:pt idx="673">
                  <c:v>2148.5</c:v>
                </c:pt>
                <c:pt idx="674">
                  <c:v>2068.5</c:v>
                </c:pt>
                <c:pt idx="675">
                  <c:v>1987.5</c:v>
                </c:pt>
                <c:pt idx="676">
                  <c:v>1913.5</c:v>
                </c:pt>
                <c:pt idx="677">
                  <c:v>1843.5</c:v>
                </c:pt>
                <c:pt idx="678">
                  <c:v>1793.5</c:v>
                </c:pt>
                <c:pt idx="679">
                  <c:v>1754</c:v>
                </c:pt>
                <c:pt idx="680">
                  <c:v>1677</c:v>
                </c:pt>
                <c:pt idx="681">
                  <c:v>1594</c:v>
                </c:pt>
                <c:pt idx="682">
                  <c:v>1510</c:v>
                </c:pt>
                <c:pt idx="683">
                  <c:v>1437</c:v>
                </c:pt>
                <c:pt idx="684">
                  <c:v>1367.5</c:v>
                </c:pt>
                <c:pt idx="685">
                  <c:v>1306</c:v>
                </c:pt>
                <c:pt idx="686">
                  <c:v>1265</c:v>
                </c:pt>
                <c:pt idx="687">
                  <c:v>1185.5</c:v>
                </c:pt>
                <c:pt idx="688">
                  <c:v>1107.5</c:v>
                </c:pt>
                <c:pt idx="689">
                  <c:v>1026</c:v>
                </c:pt>
                <c:pt idx="690">
                  <c:v>4230.5</c:v>
                </c:pt>
                <c:pt idx="691">
                  <c:v>4162.5</c:v>
                </c:pt>
                <c:pt idx="692">
                  <c:v>4104</c:v>
                </c:pt>
                <c:pt idx="693">
                  <c:v>4064.5</c:v>
                </c:pt>
                <c:pt idx="694">
                  <c:v>3984</c:v>
                </c:pt>
                <c:pt idx="695">
                  <c:v>3897</c:v>
                </c:pt>
                <c:pt idx="696">
                  <c:v>3814.5</c:v>
                </c:pt>
                <c:pt idx="697">
                  <c:v>3733</c:v>
                </c:pt>
                <c:pt idx="698">
                  <c:v>3661</c:v>
                </c:pt>
                <c:pt idx="699">
                  <c:v>3605.5</c:v>
                </c:pt>
                <c:pt idx="700">
                  <c:v>3561</c:v>
                </c:pt>
                <c:pt idx="701">
                  <c:v>3484</c:v>
                </c:pt>
                <c:pt idx="702">
                  <c:v>3406.5</c:v>
                </c:pt>
                <c:pt idx="703">
                  <c:v>3321.5</c:v>
                </c:pt>
                <c:pt idx="704">
                  <c:v>3250</c:v>
                </c:pt>
                <c:pt idx="705">
                  <c:v>3179.5</c:v>
                </c:pt>
                <c:pt idx="706">
                  <c:v>3126.5</c:v>
                </c:pt>
                <c:pt idx="707">
                  <c:v>3085.5</c:v>
                </c:pt>
                <c:pt idx="708">
                  <c:v>3000.5</c:v>
                </c:pt>
                <c:pt idx="709">
                  <c:v>2915.5</c:v>
                </c:pt>
                <c:pt idx="710">
                  <c:v>2838</c:v>
                </c:pt>
                <c:pt idx="711">
                  <c:v>2754</c:v>
                </c:pt>
                <c:pt idx="712">
                  <c:v>2690</c:v>
                </c:pt>
                <c:pt idx="713">
                  <c:v>2630.5</c:v>
                </c:pt>
                <c:pt idx="714">
                  <c:v>2593.5</c:v>
                </c:pt>
                <c:pt idx="715">
                  <c:v>2512</c:v>
                </c:pt>
                <c:pt idx="716">
                  <c:v>2429</c:v>
                </c:pt>
                <c:pt idx="717">
                  <c:v>2348</c:v>
                </c:pt>
                <c:pt idx="718">
                  <c:v>2272.5</c:v>
                </c:pt>
                <c:pt idx="719">
                  <c:v>2204.5</c:v>
                </c:pt>
                <c:pt idx="720">
                  <c:v>2146.5</c:v>
                </c:pt>
                <c:pt idx="721">
                  <c:v>2105.5</c:v>
                </c:pt>
                <c:pt idx="722">
                  <c:v>2023.5</c:v>
                </c:pt>
                <c:pt idx="723">
                  <c:v>1947</c:v>
                </c:pt>
                <c:pt idx="724">
                  <c:v>1869.5</c:v>
                </c:pt>
                <c:pt idx="725">
                  <c:v>1797</c:v>
                </c:pt>
                <c:pt idx="726">
                  <c:v>1732</c:v>
                </c:pt>
                <c:pt idx="727">
                  <c:v>1673</c:v>
                </c:pt>
                <c:pt idx="728">
                  <c:v>1631</c:v>
                </c:pt>
                <c:pt idx="729">
                  <c:v>1553.5</c:v>
                </c:pt>
                <c:pt idx="730">
                  <c:v>1473</c:v>
                </c:pt>
                <c:pt idx="731">
                  <c:v>1390</c:v>
                </c:pt>
                <c:pt idx="732">
                  <c:v>1317</c:v>
                </c:pt>
                <c:pt idx="733">
                  <c:v>1251.5</c:v>
                </c:pt>
                <c:pt idx="734">
                  <c:v>1196.5</c:v>
                </c:pt>
                <c:pt idx="735">
                  <c:v>1159.5</c:v>
                </c:pt>
                <c:pt idx="736">
                  <c:v>1088.5</c:v>
                </c:pt>
                <c:pt idx="737">
                  <c:v>1006</c:v>
                </c:pt>
                <c:pt idx="738">
                  <c:v>4645</c:v>
                </c:pt>
                <c:pt idx="739">
                  <c:v>4567.5</c:v>
                </c:pt>
                <c:pt idx="740">
                  <c:v>4497</c:v>
                </c:pt>
                <c:pt idx="741">
                  <c:v>4435.5</c:v>
                </c:pt>
                <c:pt idx="742">
                  <c:v>4397</c:v>
                </c:pt>
                <c:pt idx="743">
                  <c:v>4315.5</c:v>
                </c:pt>
                <c:pt idx="744">
                  <c:v>4230</c:v>
                </c:pt>
                <c:pt idx="745">
                  <c:v>4154</c:v>
                </c:pt>
                <c:pt idx="746">
                  <c:v>4083</c:v>
                </c:pt>
                <c:pt idx="747">
                  <c:v>4020.5</c:v>
                </c:pt>
                <c:pt idx="748">
                  <c:v>3970</c:v>
                </c:pt>
                <c:pt idx="749">
                  <c:v>3928</c:v>
                </c:pt>
                <c:pt idx="750">
                  <c:v>3851</c:v>
                </c:pt>
                <c:pt idx="751">
                  <c:v>3772.5</c:v>
                </c:pt>
                <c:pt idx="752">
                  <c:v>3695</c:v>
                </c:pt>
                <c:pt idx="753">
                  <c:v>3620.5</c:v>
                </c:pt>
                <c:pt idx="754">
                  <c:v>3557.5</c:v>
                </c:pt>
                <c:pt idx="755">
                  <c:v>3503.5</c:v>
                </c:pt>
                <c:pt idx="756">
                  <c:v>3465.5</c:v>
                </c:pt>
                <c:pt idx="757">
                  <c:v>3387.5</c:v>
                </c:pt>
                <c:pt idx="758">
                  <c:v>3309.5</c:v>
                </c:pt>
                <c:pt idx="759">
                  <c:v>3234</c:v>
                </c:pt>
                <c:pt idx="760">
                  <c:v>3160</c:v>
                </c:pt>
                <c:pt idx="761">
                  <c:v>3098.5</c:v>
                </c:pt>
                <c:pt idx="762">
                  <c:v>3040</c:v>
                </c:pt>
                <c:pt idx="763">
                  <c:v>3002</c:v>
                </c:pt>
                <c:pt idx="764">
                  <c:v>2922</c:v>
                </c:pt>
                <c:pt idx="765">
                  <c:v>2842.5</c:v>
                </c:pt>
                <c:pt idx="766">
                  <c:v>2762</c:v>
                </c:pt>
                <c:pt idx="767">
                  <c:v>2688</c:v>
                </c:pt>
                <c:pt idx="768">
                  <c:v>2628</c:v>
                </c:pt>
                <c:pt idx="769">
                  <c:v>2567.5</c:v>
                </c:pt>
                <c:pt idx="770">
                  <c:v>2531.5</c:v>
                </c:pt>
                <c:pt idx="771">
                  <c:v>2454</c:v>
                </c:pt>
                <c:pt idx="772">
                  <c:v>2373</c:v>
                </c:pt>
                <c:pt idx="773">
                  <c:v>2291</c:v>
                </c:pt>
                <c:pt idx="774">
                  <c:v>2215</c:v>
                </c:pt>
                <c:pt idx="775">
                  <c:v>2157.5</c:v>
                </c:pt>
                <c:pt idx="776">
                  <c:v>2101</c:v>
                </c:pt>
                <c:pt idx="777">
                  <c:v>2065.5</c:v>
                </c:pt>
                <c:pt idx="778">
                  <c:v>1987</c:v>
                </c:pt>
                <c:pt idx="779">
                  <c:v>1915</c:v>
                </c:pt>
                <c:pt idx="780">
                  <c:v>1826</c:v>
                </c:pt>
                <c:pt idx="781">
                  <c:v>1758.5</c:v>
                </c:pt>
                <c:pt idx="782">
                  <c:v>1694</c:v>
                </c:pt>
                <c:pt idx="783">
                  <c:v>1639</c:v>
                </c:pt>
                <c:pt idx="784">
                  <c:v>1600.5</c:v>
                </c:pt>
                <c:pt idx="785">
                  <c:v>1520.5</c:v>
                </c:pt>
                <c:pt idx="786">
                  <c:v>1440</c:v>
                </c:pt>
                <c:pt idx="787">
                  <c:v>1362.5</c:v>
                </c:pt>
                <c:pt idx="788">
                  <c:v>1283.5</c:v>
                </c:pt>
                <c:pt idx="789">
                  <c:v>1216.5</c:v>
                </c:pt>
                <c:pt idx="790">
                  <c:v>1160.5</c:v>
                </c:pt>
                <c:pt idx="791">
                  <c:v>1114</c:v>
                </c:pt>
                <c:pt idx="792">
                  <c:v>1028</c:v>
                </c:pt>
                <c:pt idx="793">
                  <c:v>4027</c:v>
                </c:pt>
                <c:pt idx="794">
                  <c:v>3948</c:v>
                </c:pt>
                <c:pt idx="795">
                  <c:v>3874</c:v>
                </c:pt>
                <c:pt idx="796">
                  <c:v>3805.5</c:v>
                </c:pt>
                <c:pt idx="797">
                  <c:v>3749.5</c:v>
                </c:pt>
                <c:pt idx="798">
                  <c:v>3717.5</c:v>
                </c:pt>
                <c:pt idx="799">
                  <c:v>3632.5</c:v>
                </c:pt>
                <c:pt idx="800">
                  <c:v>3548</c:v>
                </c:pt>
                <c:pt idx="801">
                  <c:v>3470</c:v>
                </c:pt>
                <c:pt idx="802">
                  <c:v>3395.5</c:v>
                </c:pt>
                <c:pt idx="803">
                  <c:v>3325.5</c:v>
                </c:pt>
                <c:pt idx="804">
                  <c:v>3267.5</c:v>
                </c:pt>
                <c:pt idx="805">
                  <c:v>3221.5</c:v>
                </c:pt>
                <c:pt idx="806">
                  <c:v>3140.5</c:v>
                </c:pt>
                <c:pt idx="807">
                  <c:v>3052.5</c:v>
                </c:pt>
                <c:pt idx="808">
                  <c:v>2979</c:v>
                </c:pt>
                <c:pt idx="809">
                  <c:v>2902.5</c:v>
                </c:pt>
                <c:pt idx="810">
                  <c:v>2837</c:v>
                </c:pt>
                <c:pt idx="811">
                  <c:v>2776</c:v>
                </c:pt>
                <c:pt idx="812">
                  <c:v>2735.5</c:v>
                </c:pt>
                <c:pt idx="813">
                  <c:v>2654</c:v>
                </c:pt>
                <c:pt idx="814">
                  <c:v>2573.5</c:v>
                </c:pt>
                <c:pt idx="815">
                  <c:v>2492.5</c:v>
                </c:pt>
                <c:pt idx="816">
                  <c:v>2417.5</c:v>
                </c:pt>
                <c:pt idx="817">
                  <c:v>2350.5</c:v>
                </c:pt>
                <c:pt idx="818">
                  <c:v>2292.5</c:v>
                </c:pt>
                <c:pt idx="819">
                  <c:v>2250.5</c:v>
                </c:pt>
                <c:pt idx="820">
                  <c:v>2174</c:v>
                </c:pt>
                <c:pt idx="821">
                  <c:v>2088.5</c:v>
                </c:pt>
                <c:pt idx="822">
                  <c:v>2004</c:v>
                </c:pt>
                <c:pt idx="823">
                  <c:v>1927</c:v>
                </c:pt>
                <c:pt idx="824">
                  <c:v>1860</c:v>
                </c:pt>
                <c:pt idx="825">
                  <c:v>1805.5</c:v>
                </c:pt>
                <c:pt idx="826">
                  <c:v>1756.5</c:v>
                </c:pt>
                <c:pt idx="827">
                  <c:v>1676.5</c:v>
                </c:pt>
                <c:pt idx="828">
                  <c:v>1591</c:v>
                </c:pt>
                <c:pt idx="829">
                  <c:v>1510</c:v>
                </c:pt>
                <c:pt idx="830">
                  <c:v>1435.5</c:v>
                </c:pt>
                <c:pt idx="831">
                  <c:v>1365</c:v>
                </c:pt>
                <c:pt idx="832">
                  <c:v>1303.5</c:v>
                </c:pt>
                <c:pt idx="833">
                  <c:v>1264</c:v>
                </c:pt>
                <c:pt idx="834">
                  <c:v>1185</c:v>
                </c:pt>
                <c:pt idx="835">
                  <c:v>1100</c:v>
                </c:pt>
                <c:pt idx="836">
                  <c:v>1025.5</c:v>
                </c:pt>
                <c:pt idx="837">
                  <c:v>3997.5</c:v>
                </c:pt>
                <c:pt idx="838">
                  <c:v>3930.5</c:v>
                </c:pt>
                <c:pt idx="839">
                  <c:v>3870</c:v>
                </c:pt>
                <c:pt idx="840">
                  <c:v>3833</c:v>
                </c:pt>
                <c:pt idx="841">
                  <c:v>3748.5</c:v>
                </c:pt>
                <c:pt idx="842">
                  <c:v>3665</c:v>
                </c:pt>
                <c:pt idx="843">
                  <c:v>3581</c:v>
                </c:pt>
                <c:pt idx="844">
                  <c:v>3506</c:v>
                </c:pt>
                <c:pt idx="845">
                  <c:v>3439.5</c:v>
                </c:pt>
                <c:pt idx="846">
                  <c:v>3381</c:v>
                </c:pt>
                <c:pt idx="847">
                  <c:v>3336</c:v>
                </c:pt>
                <c:pt idx="848">
                  <c:v>3248</c:v>
                </c:pt>
                <c:pt idx="849">
                  <c:v>3163.5</c:v>
                </c:pt>
                <c:pt idx="850">
                  <c:v>3081</c:v>
                </c:pt>
                <c:pt idx="851">
                  <c:v>2998</c:v>
                </c:pt>
                <c:pt idx="852">
                  <c:v>2926</c:v>
                </c:pt>
                <c:pt idx="853">
                  <c:v>2867</c:v>
                </c:pt>
                <c:pt idx="854">
                  <c:v>2824</c:v>
                </c:pt>
                <c:pt idx="855">
                  <c:v>2740</c:v>
                </c:pt>
                <c:pt idx="856">
                  <c:v>2653</c:v>
                </c:pt>
                <c:pt idx="857">
                  <c:v>2572.5</c:v>
                </c:pt>
                <c:pt idx="858">
                  <c:v>2496</c:v>
                </c:pt>
                <c:pt idx="859">
                  <c:v>2427.5</c:v>
                </c:pt>
                <c:pt idx="860">
                  <c:v>2361</c:v>
                </c:pt>
                <c:pt idx="861">
                  <c:v>2318</c:v>
                </c:pt>
                <c:pt idx="862">
                  <c:v>2235</c:v>
                </c:pt>
                <c:pt idx="863">
                  <c:v>2151</c:v>
                </c:pt>
                <c:pt idx="864">
                  <c:v>2065</c:v>
                </c:pt>
                <c:pt idx="865">
                  <c:v>1984.5</c:v>
                </c:pt>
                <c:pt idx="866">
                  <c:v>1915</c:v>
                </c:pt>
                <c:pt idx="867">
                  <c:v>1855</c:v>
                </c:pt>
                <c:pt idx="868">
                  <c:v>1812.5</c:v>
                </c:pt>
                <c:pt idx="869">
                  <c:v>1733.5</c:v>
                </c:pt>
                <c:pt idx="870">
                  <c:v>1642.5</c:v>
                </c:pt>
                <c:pt idx="871">
                  <c:v>1560.5</c:v>
                </c:pt>
                <c:pt idx="872">
                  <c:v>1484.5</c:v>
                </c:pt>
                <c:pt idx="873">
                  <c:v>1416.5</c:v>
                </c:pt>
                <c:pt idx="874">
                  <c:v>1346</c:v>
                </c:pt>
                <c:pt idx="875">
                  <c:v>1304.5</c:v>
                </c:pt>
                <c:pt idx="876">
                  <c:v>1224.5</c:v>
                </c:pt>
                <c:pt idx="877">
                  <c:v>1138</c:v>
                </c:pt>
                <c:pt idx="878">
                  <c:v>1054.5</c:v>
                </c:pt>
                <c:pt idx="879">
                  <c:v>4630.5</c:v>
                </c:pt>
                <c:pt idx="880">
                  <c:v>4555.5</c:v>
                </c:pt>
                <c:pt idx="881">
                  <c:v>4497.5</c:v>
                </c:pt>
                <c:pt idx="882">
                  <c:v>4453</c:v>
                </c:pt>
                <c:pt idx="883">
                  <c:v>4370.5</c:v>
                </c:pt>
                <c:pt idx="884">
                  <c:v>4284.5</c:v>
                </c:pt>
                <c:pt idx="885">
                  <c:v>4202</c:v>
                </c:pt>
                <c:pt idx="886">
                  <c:v>4123</c:v>
                </c:pt>
                <c:pt idx="887">
                  <c:v>4051.5</c:v>
                </c:pt>
                <c:pt idx="888">
                  <c:v>3998</c:v>
                </c:pt>
                <c:pt idx="889">
                  <c:v>3960</c:v>
                </c:pt>
                <c:pt idx="890">
                  <c:v>3878</c:v>
                </c:pt>
                <c:pt idx="891">
                  <c:v>3789</c:v>
                </c:pt>
                <c:pt idx="892">
                  <c:v>3707</c:v>
                </c:pt>
                <c:pt idx="893">
                  <c:v>3626</c:v>
                </c:pt>
                <c:pt idx="894">
                  <c:v>3559</c:v>
                </c:pt>
                <c:pt idx="895">
                  <c:v>3497.5</c:v>
                </c:pt>
                <c:pt idx="896">
                  <c:v>3453.5</c:v>
                </c:pt>
                <c:pt idx="897">
                  <c:v>3367</c:v>
                </c:pt>
                <c:pt idx="898">
                  <c:v>3287</c:v>
                </c:pt>
                <c:pt idx="899">
                  <c:v>3203</c:v>
                </c:pt>
                <c:pt idx="900">
                  <c:v>3120.5</c:v>
                </c:pt>
                <c:pt idx="901">
                  <c:v>3048.5</c:v>
                </c:pt>
                <c:pt idx="902">
                  <c:v>2981.5</c:v>
                </c:pt>
                <c:pt idx="903">
                  <c:v>2939</c:v>
                </c:pt>
                <c:pt idx="904">
                  <c:v>2859</c:v>
                </c:pt>
                <c:pt idx="905">
                  <c:v>2772</c:v>
                </c:pt>
                <c:pt idx="906">
                  <c:v>2690.5</c:v>
                </c:pt>
                <c:pt idx="907">
                  <c:v>2609.5</c:v>
                </c:pt>
                <c:pt idx="908">
                  <c:v>2536.5</c:v>
                </c:pt>
                <c:pt idx="909">
                  <c:v>2470.5</c:v>
                </c:pt>
                <c:pt idx="910">
                  <c:v>2425.5</c:v>
                </c:pt>
                <c:pt idx="911">
                  <c:v>2342.5</c:v>
                </c:pt>
                <c:pt idx="912">
                  <c:v>2253.5</c:v>
                </c:pt>
                <c:pt idx="913">
                  <c:v>2164</c:v>
                </c:pt>
                <c:pt idx="914">
                  <c:v>2081.5</c:v>
                </c:pt>
                <c:pt idx="915">
                  <c:v>2004</c:v>
                </c:pt>
                <c:pt idx="916">
                  <c:v>1941</c:v>
                </c:pt>
                <c:pt idx="917">
                  <c:v>1895</c:v>
                </c:pt>
                <c:pt idx="918">
                  <c:v>1803</c:v>
                </c:pt>
                <c:pt idx="919">
                  <c:v>1709</c:v>
                </c:pt>
                <c:pt idx="920">
                  <c:v>1617.5</c:v>
                </c:pt>
                <c:pt idx="921">
                  <c:v>1534.5</c:v>
                </c:pt>
                <c:pt idx="922">
                  <c:v>1467</c:v>
                </c:pt>
                <c:pt idx="923">
                  <c:v>1404.5</c:v>
                </c:pt>
                <c:pt idx="924">
                  <c:v>1362.5</c:v>
                </c:pt>
                <c:pt idx="925">
                  <c:v>1271.5</c:v>
                </c:pt>
                <c:pt idx="926">
                  <c:v>1186.5</c:v>
                </c:pt>
                <c:pt idx="927">
                  <c:v>1104</c:v>
                </c:pt>
                <c:pt idx="928">
                  <c:v>1025.5</c:v>
                </c:pt>
                <c:pt idx="929">
                  <c:v>4651</c:v>
                </c:pt>
                <c:pt idx="930">
                  <c:v>4586</c:v>
                </c:pt>
                <c:pt idx="931">
                  <c:v>4546</c:v>
                </c:pt>
                <c:pt idx="932">
                  <c:v>4459</c:v>
                </c:pt>
                <c:pt idx="933">
                  <c:v>4370</c:v>
                </c:pt>
                <c:pt idx="934">
                  <c:v>4285</c:v>
                </c:pt>
                <c:pt idx="935">
                  <c:v>4199</c:v>
                </c:pt>
                <c:pt idx="936">
                  <c:v>4126.5</c:v>
                </c:pt>
                <c:pt idx="937">
                  <c:v>4061.5</c:v>
                </c:pt>
                <c:pt idx="938">
                  <c:v>4015.5</c:v>
                </c:pt>
                <c:pt idx="939">
                  <c:v>3928.5</c:v>
                </c:pt>
                <c:pt idx="940">
                  <c:v>3840.5</c:v>
                </c:pt>
                <c:pt idx="941">
                  <c:v>3752.5</c:v>
                </c:pt>
                <c:pt idx="942">
                  <c:v>3676.5</c:v>
                </c:pt>
                <c:pt idx="943">
                  <c:v>3604</c:v>
                </c:pt>
                <c:pt idx="944">
                  <c:v>3538.5</c:v>
                </c:pt>
                <c:pt idx="945">
                  <c:v>3490.5</c:v>
                </c:pt>
                <c:pt idx="946">
                  <c:v>3407</c:v>
                </c:pt>
                <c:pt idx="947">
                  <c:v>3317.5</c:v>
                </c:pt>
                <c:pt idx="948">
                  <c:v>3233</c:v>
                </c:pt>
                <c:pt idx="949">
                  <c:v>3152.5</c:v>
                </c:pt>
                <c:pt idx="950">
                  <c:v>3081.5</c:v>
                </c:pt>
                <c:pt idx="951">
                  <c:v>3024.5</c:v>
                </c:pt>
                <c:pt idx="952">
                  <c:v>2988.5</c:v>
                </c:pt>
                <c:pt idx="953">
                  <c:v>2898.5</c:v>
                </c:pt>
                <c:pt idx="954">
                  <c:v>2812</c:v>
                </c:pt>
                <c:pt idx="955">
                  <c:v>2721</c:v>
                </c:pt>
                <c:pt idx="956">
                  <c:v>2642.5</c:v>
                </c:pt>
                <c:pt idx="957">
                  <c:v>2571</c:v>
                </c:pt>
                <c:pt idx="958">
                  <c:v>2507</c:v>
                </c:pt>
                <c:pt idx="959">
                  <c:v>2460</c:v>
                </c:pt>
                <c:pt idx="960">
                  <c:v>2373.5</c:v>
                </c:pt>
                <c:pt idx="961">
                  <c:v>2287.5</c:v>
                </c:pt>
                <c:pt idx="962">
                  <c:v>2200.5</c:v>
                </c:pt>
                <c:pt idx="963">
                  <c:v>2120.5</c:v>
                </c:pt>
                <c:pt idx="964">
                  <c:v>2048</c:v>
                </c:pt>
                <c:pt idx="965">
                  <c:v>1980.5</c:v>
                </c:pt>
                <c:pt idx="966">
                  <c:v>1939</c:v>
                </c:pt>
                <c:pt idx="967">
                  <c:v>1857</c:v>
                </c:pt>
                <c:pt idx="968">
                  <c:v>1768</c:v>
                </c:pt>
                <c:pt idx="969">
                  <c:v>1687.5</c:v>
                </c:pt>
                <c:pt idx="970">
                  <c:v>1611</c:v>
                </c:pt>
                <c:pt idx="971">
                  <c:v>1540</c:v>
                </c:pt>
                <c:pt idx="972">
                  <c:v>1471</c:v>
                </c:pt>
                <c:pt idx="973">
                  <c:v>1422.5</c:v>
                </c:pt>
                <c:pt idx="974">
                  <c:v>1341</c:v>
                </c:pt>
                <c:pt idx="975">
                  <c:v>1251</c:v>
                </c:pt>
                <c:pt idx="976">
                  <c:v>1170.5</c:v>
                </c:pt>
                <c:pt idx="977">
                  <c:v>1081.5</c:v>
                </c:pt>
                <c:pt idx="978">
                  <c:v>1014</c:v>
                </c:pt>
                <c:pt idx="979">
                  <c:v>4682</c:v>
                </c:pt>
                <c:pt idx="980">
                  <c:v>4631.5</c:v>
                </c:pt>
                <c:pt idx="981">
                  <c:v>4541</c:v>
                </c:pt>
                <c:pt idx="982">
                  <c:v>4451.5</c:v>
                </c:pt>
                <c:pt idx="983">
                  <c:v>4362.5</c:v>
                </c:pt>
                <c:pt idx="984">
                  <c:v>4279</c:v>
                </c:pt>
                <c:pt idx="985">
                  <c:v>4206</c:v>
                </c:pt>
                <c:pt idx="986">
                  <c:v>4142</c:v>
                </c:pt>
                <c:pt idx="987">
                  <c:v>4100</c:v>
                </c:pt>
                <c:pt idx="988">
                  <c:v>4007.5</c:v>
                </c:pt>
                <c:pt idx="989">
                  <c:v>3916</c:v>
                </c:pt>
                <c:pt idx="990">
                  <c:v>3825.5</c:v>
                </c:pt>
                <c:pt idx="991">
                  <c:v>3744</c:v>
                </c:pt>
                <c:pt idx="992">
                  <c:v>3664.5</c:v>
                </c:pt>
                <c:pt idx="993">
                  <c:v>3603.5</c:v>
                </c:pt>
                <c:pt idx="994">
                  <c:v>3567</c:v>
                </c:pt>
                <c:pt idx="995">
                  <c:v>3478.5</c:v>
                </c:pt>
                <c:pt idx="996">
                  <c:v>3380.5</c:v>
                </c:pt>
                <c:pt idx="997">
                  <c:v>3292.5</c:v>
                </c:pt>
                <c:pt idx="998">
                  <c:v>3210</c:v>
                </c:pt>
                <c:pt idx="999">
                  <c:v>3133.5</c:v>
                </c:pt>
                <c:pt idx="1000">
                  <c:v>3071.5</c:v>
                </c:pt>
                <c:pt idx="1001">
                  <c:v>3031</c:v>
                </c:pt>
                <c:pt idx="1002">
                  <c:v>2941</c:v>
                </c:pt>
                <c:pt idx="1003">
                  <c:v>2851.5</c:v>
                </c:pt>
                <c:pt idx="1004">
                  <c:v>2770.5</c:v>
                </c:pt>
                <c:pt idx="1005">
                  <c:v>2688.5</c:v>
                </c:pt>
                <c:pt idx="1006">
                  <c:v>2607.5</c:v>
                </c:pt>
                <c:pt idx="1007">
                  <c:v>2541.5</c:v>
                </c:pt>
                <c:pt idx="1008">
                  <c:v>2491.5</c:v>
                </c:pt>
                <c:pt idx="1009">
                  <c:v>2402.5</c:v>
                </c:pt>
                <c:pt idx="1010">
                  <c:v>2313</c:v>
                </c:pt>
                <c:pt idx="1011">
                  <c:v>2224.5</c:v>
                </c:pt>
                <c:pt idx="1012">
                  <c:v>2138</c:v>
                </c:pt>
                <c:pt idx="1013">
                  <c:v>2063</c:v>
                </c:pt>
                <c:pt idx="1014">
                  <c:v>1994.5</c:v>
                </c:pt>
                <c:pt idx="1015">
                  <c:v>1950</c:v>
                </c:pt>
                <c:pt idx="1016">
                  <c:v>1859</c:v>
                </c:pt>
                <c:pt idx="1017">
                  <c:v>1772</c:v>
                </c:pt>
                <c:pt idx="1018">
                  <c:v>1681.5</c:v>
                </c:pt>
                <c:pt idx="1019">
                  <c:v>1596.5</c:v>
                </c:pt>
                <c:pt idx="1020">
                  <c:v>1523.5</c:v>
                </c:pt>
                <c:pt idx="1021">
                  <c:v>1454.5</c:v>
                </c:pt>
                <c:pt idx="1022">
                  <c:v>1410</c:v>
                </c:pt>
                <c:pt idx="1023">
                  <c:v>1319.5</c:v>
                </c:pt>
                <c:pt idx="1024">
                  <c:v>1235</c:v>
                </c:pt>
                <c:pt idx="1025">
                  <c:v>1139</c:v>
                </c:pt>
                <c:pt idx="1026">
                  <c:v>1053</c:v>
                </c:pt>
                <c:pt idx="1027">
                  <c:v>4328</c:v>
                </c:pt>
                <c:pt idx="1028">
                  <c:v>4261.5</c:v>
                </c:pt>
                <c:pt idx="1029">
                  <c:v>4216</c:v>
                </c:pt>
                <c:pt idx="1030">
                  <c:v>4123</c:v>
                </c:pt>
                <c:pt idx="1031">
                  <c:v>4041</c:v>
                </c:pt>
                <c:pt idx="1032">
                  <c:v>3955.5</c:v>
                </c:pt>
                <c:pt idx="1033">
                  <c:v>3872</c:v>
                </c:pt>
                <c:pt idx="1034">
                  <c:v>3794</c:v>
                </c:pt>
                <c:pt idx="1035">
                  <c:v>3722.5</c:v>
                </c:pt>
                <c:pt idx="1036">
                  <c:v>3674</c:v>
                </c:pt>
                <c:pt idx="1037">
                  <c:v>3583</c:v>
                </c:pt>
                <c:pt idx="1038">
                  <c:v>3492</c:v>
                </c:pt>
                <c:pt idx="1039">
                  <c:v>3397</c:v>
                </c:pt>
                <c:pt idx="1040">
                  <c:v>3315</c:v>
                </c:pt>
                <c:pt idx="1041">
                  <c:v>3230</c:v>
                </c:pt>
                <c:pt idx="1042">
                  <c:v>3161</c:v>
                </c:pt>
                <c:pt idx="1043">
                  <c:v>3109.5</c:v>
                </c:pt>
                <c:pt idx="1044">
                  <c:v>3021.5</c:v>
                </c:pt>
                <c:pt idx="1045">
                  <c:v>2932.5</c:v>
                </c:pt>
                <c:pt idx="1046">
                  <c:v>2835</c:v>
                </c:pt>
                <c:pt idx="1047">
                  <c:v>2746.5</c:v>
                </c:pt>
                <c:pt idx="1048">
                  <c:v>2667</c:v>
                </c:pt>
                <c:pt idx="1049">
                  <c:v>2597.5</c:v>
                </c:pt>
                <c:pt idx="1050">
                  <c:v>2554.5</c:v>
                </c:pt>
                <c:pt idx="1051">
                  <c:v>2465</c:v>
                </c:pt>
                <c:pt idx="1052">
                  <c:v>2371.5</c:v>
                </c:pt>
                <c:pt idx="1053">
                  <c:v>2282.5</c:v>
                </c:pt>
                <c:pt idx="1054">
                  <c:v>2197</c:v>
                </c:pt>
                <c:pt idx="1055">
                  <c:v>2118.5</c:v>
                </c:pt>
                <c:pt idx="1056">
                  <c:v>2052</c:v>
                </c:pt>
                <c:pt idx="1057">
                  <c:v>2005</c:v>
                </c:pt>
                <c:pt idx="1058">
                  <c:v>1913</c:v>
                </c:pt>
                <c:pt idx="1059">
                  <c:v>1818.5</c:v>
                </c:pt>
                <c:pt idx="1060">
                  <c:v>1731.5</c:v>
                </c:pt>
                <c:pt idx="1061">
                  <c:v>1643</c:v>
                </c:pt>
                <c:pt idx="1062">
                  <c:v>1566</c:v>
                </c:pt>
                <c:pt idx="1063">
                  <c:v>1495</c:v>
                </c:pt>
                <c:pt idx="1064">
                  <c:v>1446</c:v>
                </c:pt>
                <c:pt idx="1065">
                  <c:v>1361.5</c:v>
                </c:pt>
                <c:pt idx="1066">
                  <c:v>1269.5</c:v>
                </c:pt>
                <c:pt idx="1067">
                  <c:v>1177.5</c:v>
                </c:pt>
                <c:pt idx="1068">
                  <c:v>1094</c:v>
                </c:pt>
                <c:pt idx="1069">
                  <c:v>1016.5</c:v>
                </c:pt>
                <c:pt idx="1070">
                  <c:v>4158</c:v>
                </c:pt>
                <c:pt idx="1071">
                  <c:v>4103.5</c:v>
                </c:pt>
                <c:pt idx="1072">
                  <c:v>4019.5</c:v>
                </c:pt>
                <c:pt idx="1073">
                  <c:v>3923</c:v>
                </c:pt>
                <c:pt idx="1074">
                  <c:v>3824</c:v>
                </c:pt>
                <c:pt idx="1075">
                  <c:v>3733.5</c:v>
                </c:pt>
                <c:pt idx="1076">
                  <c:v>3648</c:v>
                </c:pt>
                <c:pt idx="1077">
                  <c:v>3583.5</c:v>
                </c:pt>
                <c:pt idx="1078">
                  <c:v>3534</c:v>
                </c:pt>
                <c:pt idx="1079">
                  <c:v>3440.5</c:v>
                </c:pt>
                <c:pt idx="1080">
                  <c:v>3346.5</c:v>
                </c:pt>
                <c:pt idx="1081">
                  <c:v>3254</c:v>
                </c:pt>
                <c:pt idx="1082">
                  <c:v>3172</c:v>
                </c:pt>
                <c:pt idx="1083">
                  <c:v>3094.5</c:v>
                </c:pt>
                <c:pt idx="1084">
                  <c:v>3019.5</c:v>
                </c:pt>
                <c:pt idx="1085">
                  <c:v>2967.5</c:v>
                </c:pt>
                <c:pt idx="1086">
                  <c:v>2879</c:v>
                </c:pt>
                <c:pt idx="1087">
                  <c:v>2784.5</c:v>
                </c:pt>
                <c:pt idx="1088">
                  <c:v>2693.5</c:v>
                </c:pt>
                <c:pt idx="1089">
                  <c:v>2608</c:v>
                </c:pt>
                <c:pt idx="1090">
                  <c:v>2535</c:v>
                </c:pt>
                <c:pt idx="1091">
                  <c:v>2469.5</c:v>
                </c:pt>
                <c:pt idx="1092">
                  <c:v>2421</c:v>
                </c:pt>
                <c:pt idx="1093">
                  <c:v>2328.5</c:v>
                </c:pt>
                <c:pt idx="1094">
                  <c:v>2242</c:v>
                </c:pt>
                <c:pt idx="1095">
                  <c:v>2155</c:v>
                </c:pt>
                <c:pt idx="1096">
                  <c:v>2068.5</c:v>
                </c:pt>
                <c:pt idx="1097">
                  <c:v>1992</c:v>
                </c:pt>
                <c:pt idx="1098">
                  <c:v>1927.5</c:v>
                </c:pt>
                <c:pt idx="1099">
                  <c:v>1878.5</c:v>
                </c:pt>
                <c:pt idx="1100">
                  <c:v>1792.5</c:v>
                </c:pt>
                <c:pt idx="1101">
                  <c:v>1694.5</c:v>
                </c:pt>
                <c:pt idx="1102">
                  <c:v>1598</c:v>
                </c:pt>
                <c:pt idx="1103">
                  <c:v>1514.5</c:v>
                </c:pt>
                <c:pt idx="1104">
                  <c:v>1438.5</c:v>
                </c:pt>
                <c:pt idx="1105">
                  <c:v>1372</c:v>
                </c:pt>
                <c:pt idx="1106">
                  <c:v>1329</c:v>
                </c:pt>
                <c:pt idx="1107">
                  <c:v>1240.5</c:v>
                </c:pt>
                <c:pt idx="1108">
                  <c:v>1153</c:v>
                </c:pt>
                <c:pt idx="1109">
                  <c:v>1067</c:v>
                </c:pt>
                <c:pt idx="1110">
                  <c:v>4554.5</c:v>
                </c:pt>
                <c:pt idx="1111">
                  <c:v>4474</c:v>
                </c:pt>
                <c:pt idx="1112">
                  <c:v>4408</c:v>
                </c:pt>
                <c:pt idx="1113">
                  <c:v>4362.5</c:v>
                </c:pt>
                <c:pt idx="1114">
                  <c:v>4276.5</c:v>
                </c:pt>
                <c:pt idx="1115">
                  <c:v>4188.5</c:v>
                </c:pt>
                <c:pt idx="1116">
                  <c:v>4096</c:v>
                </c:pt>
                <c:pt idx="1117">
                  <c:v>4015</c:v>
                </c:pt>
                <c:pt idx="1118">
                  <c:v>3934.5</c:v>
                </c:pt>
                <c:pt idx="1119">
                  <c:v>3873</c:v>
                </c:pt>
                <c:pt idx="1120">
                  <c:v>3831.5</c:v>
                </c:pt>
                <c:pt idx="1121">
                  <c:v>3741</c:v>
                </c:pt>
                <c:pt idx="1122">
                  <c:v>3650.5</c:v>
                </c:pt>
                <c:pt idx="1123">
                  <c:v>3563.5</c:v>
                </c:pt>
                <c:pt idx="1124">
                  <c:v>3478.5</c:v>
                </c:pt>
                <c:pt idx="1125">
                  <c:v>3395</c:v>
                </c:pt>
                <c:pt idx="1126">
                  <c:v>3322.5</c:v>
                </c:pt>
                <c:pt idx="1127">
                  <c:v>3277.5</c:v>
                </c:pt>
                <c:pt idx="1128">
                  <c:v>3189</c:v>
                </c:pt>
                <c:pt idx="1129">
                  <c:v>3096.5</c:v>
                </c:pt>
                <c:pt idx="1130">
                  <c:v>3001</c:v>
                </c:pt>
                <c:pt idx="1131">
                  <c:v>2912.5</c:v>
                </c:pt>
                <c:pt idx="1132">
                  <c:v>2839</c:v>
                </c:pt>
                <c:pt idx="1133">
                  <c:v>2773.5</c:v>
                </c:pt>
                <c:pt idx="1134">
                  <c:v>2725</c:v>
                </c:pt>
                <c:pt idx="1135">
                  <c:v>2631</c:v>
                </c:pt>
                <c:pt idx="1136">
                  <c:v>2532.5</c:v>
                </c:pt>
                <c:pt idx="1137">
                  <c:v>2442.5</c:v>
                </c:pt>
                <c:pt idx="1138">
                  <c:v>2358.5</c:v>
                </c:pt>
                <c:pt idx="1139">
                  <c:v>2282</c:v>
                </c:pt>
                <c:pt idx="1140">
                  <c:v>2217.5</c:v>
                </c:pt>
                <c:pt idx="1141">
                  <c:v>2167.5</c:v>
                </c:pt>
                <c:pt idx="1142">
                  <c:v>2082</c:v>
                </c:pt>
                <c:pt idx="1143">
                  <c:v>1989</c:v>
                </c:pt>
                <c:pt idx="1144">
                  <c:v>1890.5</c:v>
                </c:pt>
                <c:pt idx="1145">
                  <c:v>1805.5</c:v>
                </c:pt>
                <c:pt idx="1146">
                  <c:v>1726.5</c:v>
                </c:pt>
                <c:pt idx="1147">
                  <c:v>1654</c:v>
                </c:pt>
                <c:pt idx="1148">
                  <c:v>1606.5</c:v>
                </c:pt>
                <c:pt idx="1149">
                  <c:v>1520.5</c:v>
                </c:pt>
                <c:pt idx="1150">
                  <c:v>1429.5</c:v>
                </c:pt>
                <c:pt idx="1151">
                  <c:v>1340</c:v>
                </c:pt>
                <c:pt idx="1152">
                  <c:v>1256</c:v>
                </c:pt>
                <c:pt idx="1153">
                  <c:v>1181</c:v>
                </c:pt>
                <c:pt idx="1154">
                  <c:v>1112.5</c:v>
                </c:pt>
                <c:pt idx="1155">
                  <c:v>1066.5</c:v>
                </c:pt>
                <c:pt idx="1156">
                  <c:v>4582.5</c:v>
                </c:pt>
                <c:pt idx="1157">
                  <c:v>4490.5</c:v>
                </c:pt>
                <c:pt idx="1158">
                  <c:v>4398.5</c:v>
                </c:pt>
                <c:pt idx="1159">
                  <c:v>4314.5</c:v>
                </c:pt>
                <c:pt idx="1160">
                  <c:v>4241.5</c:v>
                </c:pt>
                <c:pt idx="1161">
                  <c:v>4177.5</c:v>
                </c:pt>
                <c:pt idx="1162">
                  <c:v>4125</c:v>
                </c:pt>
                <c:pt idx="1163">
                  <c:v>4037</c:v>
                </c:pt>
                <c:pt idx="1164">
                  <c:v>3950</c:v>
                </c:pt>
                <c:pt idx="1165">
                  <c:v>3858.5</c:v>
                </c:pt>
                <c:pt idx="1166">
                  <c:v>3770.5</c:v>
                </c:pt>
                <c:pt idx="1167">
                  <c:v>3697</c:v>
                </c:pt>
                <c:pt idx="1168">
                  <c:v>3625.5</c:v>
                </c:pt>
                <c:pt idx="1169">
                  <c:v>3577.5</c:v>
                </c:pt>
                <c:pt idx="1170">
                  <c:v>3492</c:v>
                </c:pt>
                <c:pt idx="1171">
                  <c:v>3401</c:v>
                </c:pt>
                <c:pt idx="1172">
                  <c:v>3308.5</c:v>
                </c:pt>
                <c:pt idx="1173">
                  <c:v>3225.5</c:v>
                </c:pt>
                <c:pt idx="1174">
                  <c:v>3148.5</c:v>
                </c:pt>
                <c:pt idx="1175">
                  <c:v>3083.5</c:v>
                </c:pt>
                <c:pt idx="1176">
                  <c:v>3032.5</c:v>
                </c:pt>
                <c:pt idx="1177">
                  <c:v>2947</c:v>
                </c:pt>
                <c:pt idx="1178">
                  <c:v>2854</c:v>
                </c:pt>
                <c:pt idx="1179">
                  <c:v>2762.5</c:v>
                </c:pt>
                <c:pt idx="1180">
                  <c:v>2673.5</c:v>
                </c:pt>
                <c:pt idx="1181">
                  <c:v>2594.5</c:v>
                </c:pt>
                <c:pt idx="1182">
                  <c:v>2524.5</c:v>
                </c:pt>
                <c:pt idx="1183">
                  <c:v>2476.5</c:v>
                </c:pt>
                <c:pt idx="1184">
                  <c:v>2382</c:v>
                </c:pt>
                <c:pt idx="1185">
                  <c:v>2288.5</c:v>
                </c:pt>
                <c:pt idx="1186">
                  <c:v>2193</c:v>
                </c:pt>
                <c:pt idx="1187">
                  <c:v>2102</c:v>
                </c:pt>
                <c:pt idx="1188">
                  <c:v>2028.5</c:v>
                </c:pt>
                <c:pt idx="1189">
                  <c:v>1954</c:v>
                </c:pt>
                <c:pt idx="1190">
                  <c:v>1909</c:v>
                </c:pt>
                <c:pt idx="1191">
                  <c:v>1817.5</c:v>
                </c:pt>
                <c:pt idx="1192">
                  <c:v>1722</c:v>
                </c:pt>
                <c:pt idx="1193">
                  <c:v>1623</c:v>
                </c:pt>
                <c:pt idx="1194">
                  <c:v>1535</c:v>
                </c:pt>
                <c:pt idx="1195">
                  <c:v>1462.5</c:v>
                </c:pt>
                <c:pt idx="1196">
                  <c:v>1392.5</c:v>
                </c:pt>
                <c:pt idx="1197">
                  <c:v>1339.5</c:v>
                </c:pt>
                <c:pt idx="1198">
                  <c:v>1249</c:v>
                </c:pt>
                <c:pt idx="1199">
                  <c:v>1156.5</c:v>
                </c:pt>
                <c:pt idx="1200">
                  <c:v>1065</c:v>
                </c:pt>
                <c:pt idx="1201">
                  <c:v>3830</c:v>
                </c:pt>
                <c:pt idx="1202">
                  <c:v>3755.5</c:v>
                </c:pt>
                <c:pt idx="1203">
                  <c:v>3681.5</c:v>
                </c:pt>
                <c:pt idx="1204">
                  <c:v>3632.5</c:v>
                </c:pt>
                <c:pt idx="1205">
                  <c:v>3539.5</c:v>
                </c:pt>
                <c:pt idx="1206">
                  <c:v>3443</c:v>
                </c:pt>
                <c:pt idx="1207">
                  <c:v>3348</c:v>
                </c:pt>
                <c:pt idx="1208">
                  <c:v>3261.5</c:v>
                </c:pt>
                <c:pt idx="1209">
                  <c:v>3188.5</c:v>
                </c:pt>
                <c:pt idx="1210">
                  <c:v>3120.5</c:v>
                </c:pt>
                <c:pt idx="1211">
                  <c:v>3071</c:v>
                </c:pt>
                <c:pt idx="1212">
                  <c:v>2985</c:v>
                </c:pt>
                <c:pt idx="1213">
                  <c:v>2885</c:v>
                </c:pt>
                <c:pt idx="1214">
                  <c:v>2796</c:v>
                </c:pt>
                <c:pt idx="1215">
                  <c:v>2708</c:v>
                </c:pt>
                <c:pt idx="1216">
                  <c:v>2631.5</c:v>
                </c:pt>
                <c:pt idx="1217">
                  <c:v>2556</c:v>
                </c:pt>
                <c:pt idx="1218">
                  <c:v>2514</c:v>
                </c:pt>
                <c:pt idx="1219">
                  <c:v>2422</c:v>
                </c:pt>
                <c:pt idx="1220">
                  <c:v>2321</c:v>
                </c:pt>
                <c:pt idx="1221">
                  <c:v>2226</c:v>
                </c:pt>
                <c:pt idx="1222">
                  <c:v>2134.5</c:v>
                </c:pt>
                <c:pt idx="1223">
                  <c:v>2047.5</c:v>
                </c:pt>
                <c:pt idx="1224">
                  <c:v>1979.5</c:v>
                </c:pt>
                <c:pt idx="1225">
                  <c:v>1925.5</c:v>
                </c:pt>
                <c:pt idx="1226">
                  <c:v>1832</c:v>
                </c:pt>
                <c:pt idx="1227">
                  <c:v>1733.5</c:v>
                </c:pt>
                <c:pt idx="1228">
                  <c:v>1631.5</c:v>
                </c:pt>
                <c:pt idx="1229">
                  <c:v>1542.5</c:v>
                </c:pt>
                <c:pt idx="1230">
                  <c:v>1464</c:v>
                </c:pt>
                <c:pt idx="1231">
                  <c:v>1397.5</c:v>
                </c:pt>
                <c:pt idx="1232">
                  <c:v>1350</c:v>
                </c:pt>
                <c:pt idx="1233">
                  <c:v>1256.5</c:v>
                </c:pt>
                <c:pt idx="1234">
                  <c:v>1161.5</c:v>
                </c:pt>
                <c:pt idx="1235">
                  <c:v>1065</c:v>
                </c:pt>
                <c:pt idx="1236">
                  <c:v>3854.5</c:v>
                </c:pt>
                <c:pt idx="1237">
                  <c:v>3776</c:v>
                </c:pt>
                <c:pt idx="1238">
                  <c:v>3705.5</c:v>
                </c:pt>
                <c:pt idx="1239">
                  <c:v>3655.5</c:v>
                </c:pt>
                <c:pt idx="1240">
                  <c:v>3560</c:v>
                </c:pt>
                <c:pt idx="1241">
                  <c:v>3465</c:v>
                </c:pt>
                <c:pt idx="1242">
                  <c:v>3373.5</c:v>
                </c:pt>
                <c:pt idx="1243">
                  <c:v>3284</c:v>
                </c:pt>
                <c:pt idx="1244">
                  <c:v>3201</c:v>
                </c:pt>
                <c:pt idx="1245">
                  <c:v>3133</c:v>
                </c:pt>
                <c:pt idx="1246">
                  <c:v>3080</c:v>
                </c:pt>
                <c:pt idx="1247">
                  <c:v>2980</c:v>
                </c:pt>
                <c:pt idx="1248">
                  <c:v>2883</c:v>
                </c:pt>
                <c:pt idx="1249">
                  <c:v>2788</c:v>
                </c:pt>
                <c:pt idx="1250">
                  <c:v>2702</c:v>
                </c:pt>
                <c:pt idx="1251">
                  <c:v>2626</c:v>
                </c:pt>
                <c:pt idx="1252">
                  <c:v>2556</c:v>
                </c:pt>
                <c:pt idx="1253">
                  <c:v>2504</c:v>
                </c:pt>
                <c:pt idx="1254">
                  <c:v>2405.5</c:v>
                </c:pt>
                <c:pt idx="1255">
                  <c:v>2308.5</c:v>
                </c:pt>
                <c:pt idx="1256">
                  <c:v>2211</c:v>
                </c:pt>
                <c:pt idx="1257">
                  <c:v>2127.5</c:v>
                </c:pt>
                <c:pt idx="1258">
                  <c:v>2052.5</c:v>
                </c:pt>
                <c:pt idx="1259">
                  <c:v>1968.5</c:v>
                </c:pt>
                <c:pt idx="1260">
                  <c:v>1918.5</c:v>
                </c:pt>
                <c:pt idx="1261">
                  <c:v>1821.5</c:v>
                </c:pt>
                <c:pt idx="1262">
                  <c:v>1723.5</c:v>
                </c:pt>
                <c:pt idx="1263">
                  <c:v>1627</c:v>
                </c:pt>
                <c:pt idx="1264">
                  <c:v>1537</c:v>
                </c:pt>
                <c:pt idx="1265">
                  <c:v>1458.5</c:v>
                </c:pt>
                <c:pt idx="1266">
                  <c:v>1388.5</c:v>
                </c:pt>
                <c:pt idx="1267">
                  <c:v>1333.5</c:v>
                </c:pt>
                <c:pt idx="1268">
                  <c:v>1236.5</c:v>
                </c:pt>
                <c:pt idx="1269">
                  <c:v>1141.5</c:v>
                </c:pt>
                <c:pt idx="1270">
                  <c:v>1048.5</c:v>
                </c:pt>
                <c:pt idx="1271">
                  <c:v>4080</c:v>
                </c:pt>
                <c:pt idx="1272">
                  <c:v>4004</c:v>
                </c:pt>
                <c:pt idx="1273">
                  <c:v>3938.5</c:v>
                </c:pt>
                <c:pt idx="1274">
                  <c:v>3883</c:v>
                </c:pt>
                <c:pt idx="1275">
                  <c:v>3790</c:v>
                </c:pt>
                <c:pt idx="1276">
                  <c:v>3688</c:v>
                </c:pt>
                <c:pt idx="1277">
                  <c:v>3585.5</c:v>
                </c:pt>
                <c:pt idx="1278">
                  <c:v>3499</c:v>
                </c:pt>
                <c:pt idx="1279">
                  <c:v>3415.5</c:v>
                </c:pt>
                <c:pt idx="1280">
                  <c:v>3345.5</c:v>
                </c:pt>
                <c:pt idx="1281">
                  <c:v>3293</c:v>
                </c:pt>
                <c:pt idx="1282">
                  <c:v>3196</c:v>
                </c:pt>
                <c:pt idx="1283">
                  <c:v>3101.5</c:v>
                </c:pt>
                <c:pt idx="1284">
                  <c:v>3006</c:v>
                </c:pt>
                <c:pt idx="1285">
                  <c:v>2913</c:v>
                </c:pt>
                <c:pt idx="1286">
                  <c:v>2832</c:v>
                </c:pt>
                <c:pt idx="1287">
                  <c:v>2758.5</c:v>
                </c:pt>
                <c:pt idx="1288">
                  <c:v>2706.5</c:v>
                </c:pt>
                <c:pt idx="1289">
                  <c:v>2613.5</c:v>
                </c:pt>
                <c:pt idx="1290">
                  <c:v>2518</c:v>
                </c:pt>
                <c:pt idx="1291">
                  <c:v>2429.5</c:v>
                </c:pt>
                <c:pt idx="1292">
                  <c:v>2338.5</c:v>
                </c:pt>
                <c:pt idx="1293">
                  <c:v>2249.5</c:v>
                </c:pt>
                <c:pt idx="1294">
                  <c:v>2171.5</c:v>
                </c:pt>
                <c:pt idx="1295">
                  <c:v>2119</c:v>
                </c:pt>
                <c:pt idx="1296">
                  <c:v>2027</c:v>
                </c:pt>
                <c:pt idx="1297">
                  <c:v>1929.5</c:v>
                </c:pt>
                <c:pt idx="1298">
                  <c:v>1832</c:v>
                </c:pt>
                <c:pt idx="1299">
                  <c:v>1742.5</c:v>
                </c:pt>
                <c:pt idx="1300">
                  <c:v>1659</c:v>
                </c:pt>
                <c:pt idx="1301">
                  <c:v>1589.5</c:v>
                </c:pt>
                <c:pt idx="1302">
                  <c:v>1538</c:v>
                </c:pt>
                <c:pt idx="1303">
                  <c:v>1443.5</c:v>
                </c:pt>
                <c:pt idx="1304">
                  <c:v>1343</c:v>
                </c:pt>
                <c:pt idx="1305">
                  <c:v>1253</c:v>
                </c:pt>
                <c:pt idx="1306">
                  <c:v>1155</c:v>
                </c:pt>
                <c:pt idx="1307">
                  <c:v>1077.5</c:v>
                </c:pt>
                <c:pt idx="1308">
                  <c:v>1003.5</c:v>
                </c:pt>
                <c:pt idx="1309">
                  <c:v>3494.5</c:v>
                </c:pt>
                <c:pt idx="1310">
                  <c:v>3395.5</c:v>
                </c:pt>
                <c:pt idx="1311">
                  <c:v>3293.5</c:v>
                </c:pt>
                <c:pt idx="1312">
                  <c:v>3203.5</c:v>
                </c:pt>
                <c:pt idx="1313">
                  <c:v>3105</c:v>
                </c:pt>
                <c:pt idx="1314">
                  <c:v>3020.5</c:v>
                </c:pt>
                <c:pt idx="1315">
                  <c:v>2941</c:v>
                </c:pt>
                <c:pt idx="1316">
                  <c:v>2885.5</c:v>
                </c:pt>
                <c:pt idx="1317">
                  <c:v>2787</c:v>
                </c:pt>
                <c:pt idx="1318">
                  <c:v>2689</c:v>
                </c:pt>
                <c:pt idx="1319">
                  <c:v>2599</c:v>
                </c:pt>
                <c:pt idx="1320">
                  <c:v>2504</c:v>
                </c:pt>
                <c:pt idx="1321">
                  <c:v>2433.5</c:v>
                </c:pt>
                <c:pt idx="1322">
                  <c:v>2359.5</c:v>
                </c:pt>
                <c:pt idx="1323">
                  <c:v>2300.5</c:v>
                </c:pt>
                <c:pt idx="1324">
                  <c:v>2199</c:v>
                </c:pt>
                <c:pt idx="1325">
                  <c:v>2097.5</c:v>
                </c:pt>
                <c:pt idx="1326">
                  <c:v>1997</c:v>
                </c:pt>
                <c:pt idx="1327">
                  <c:v>1903.5</c:v>
                </c:pt>
                <c:pt idx="1328">
                  <c:v>1822</c:v>
                </c:pt>
                <c:pt idx="1329">
                  <c:v>1749.5</c:v>
                </c:pt>
                <c:pt idx="1330">
                  <c:v>1686</c:v>
                </c:pt>
                <c:pt idx="1331">
                  <c:v>1595.5</c:v>
                </c:pt>
                <c:pt idx="1332">
                  <c:v>1497.5</c:v>
                </c:pt>
                <c:pt idx="1333">
                  <c:v>1402</c:v>
                </c:pt>
                <c:pt idx="1334">
                  <c:v>1302</c:v>
                </c:pt>
                <c:pt idx="1335">
                  <c:v>1215.5</c:v>
                </c:pt>
                <c:pt idx="1336">
                  <c:v>1147</c:v>
                </c:pt>
                <c:pt idx="1337">
                  <c:v>1097.5</c:v>
                </c:pt>
                <c:pt idx="1338">
                  <c:v>1000.5</c:v>
                </c:pt>
                <c:pt idx="1339">
                  <c:v>3439.5</c:v>
                </c:pt>
                <c:pt idx="1340">
                  <c:v>3343</c:v>
                </c:pt>
                <c:pt idx="1341">
                  <c:v>3246.5</c:v>
                </c:pt>
                <c:pt idx="1342">
                  <c:v>3161.5</c:v>
                </c:pt>
                <c:pt idx="1343">
                  <c:v>3094</c:v>
                </c:pt>
                <c:pt idx="1344">
                  <c:v>3039</c:v>
                </c:pt>
                <c:pt idx="1345">
                  <c:v>2943</c:v>
                </c:pt>
                <c:pt idx="1346">
                  <c:v>2847</c:v>
                </c:pt>
                <c:pt idx="1347">
                  <c:v>2744</c:v>
                </c:pt>
                <c:pt idx="1348">
                  <c:v>2654.5</c:v>
                </c:pt>
                <c:pt idx="1349">
                  <c:v>2568.5</c:v>
                </c:pt>
                <c:pt idx="1350">
                  <c:v>2498.5</c:v>
                </c:pt>
                <c:pt idx="1351">
                  <c:v>2443</c:v>
                </c:pt>
                <c:pt idx="1352">
                  <c:v>2345.5</c:v>
                </c:pt>
                <c:pt idx="1353">
                  <c:v>2243</c:v>
                </c:pt>
                <c:pt idx="1354">
                  <c:v>2145.5</c:v>
                </c:pt>
                <c:pt idx="1355">
                  <c:v>2058.5</c:v>
                </c:pt>
                <c:pt idx="1356">
                  <c:v>1974</c:v>
                </c:pt>
                <c:pt idx="1357">
                  <c:v>1899.5</c:v>
                </c:pt>
                <c:pt idx="1358">
                  <c:v>1837</c:v>
                </c:pt>
                <c:pt idx="1359">
                  <c:v>1737.5</c:v>
                </c:pt>
                <c:pt idx="1360">
                  <c:v>1639.5</c:v>
                </c:pt>
                <c:pt idx="1361">
                  <c:v>1535</c:v>
                </c:pt>
                <c:pt idx="1362">
                  <c:v>1438.5</c:v>
                </c:pt>
                <c:pt idx="1363">
                  <c:v>1355</c:v>
                </c:pt>
                <c:pt idx="1364">
                  <c:v>1282</c:v>
                </c:pt>
                <c:pt idx="1365">
                  <c:v>1231.5</c:v>
                </c:pt>
                <c:pt idx="1366">
                  <c:v>1128</c:v>
                </c:pt>
                <c:pt idx="1367">
                  <c:v>1027</c:v>
                </c:pt>
                <c:pt idx="1368">
                  <c:v>4222.5</c:v>
                </c:pt>
                <c:pt idx="1369">
                  <c:v>4124.5</c:v>
                </c:pt>
                <c:pt idx="1370">
                  <c:v>4044.5</c:v>
                </c:pt>
                <c:pt idx="1371">
                  <c:v>3971</c:v>
                </c:pt>
                <c:pt idx="1372">
                  <c:v>3920.5</c:v>
                </c:pt>
                <c:pt idx="1373">
                  <c:v>3827</c:v>
                </c:pt>
                <c:pt idx="1374">
                  <c:v>3724.5</c:v>
                </c:pt>
                <c:pt idx="1375">
                  <c:v>3630</c:v>
                </c:pt>
                <c:pt idx="1376">
                  <c:v>3537.5</c:v>
                </c:pt>
                <c:pt idx="1377">
                  <c:v>3454</c:v>
                </c:pt>
                <c:pt idx="1378">
                  <c:v>3380.5</c:v>
                </c:pt>
                <c:pt idx="1379">
                  <c:v>3320.5</c:v>
                </c:pt>
                <c:pt idx="1380">
                  <c:v>3218</c:v>
                </c:pt>
                <c:pt idx="1381">
                  <c:v>3122</c:v>
                </c:pt>
                <c:pt idx="1382">
                  <c:v>3016</c:v>
                </c:pt>
                <c:pt idx="1383">
                  <c:v>2921</c:v>
                </c:pt>
                <c:pt idx="1384">
                  <c:v>2835</c:v>
                </c:pt>
                <c:pt idx="1385">
                  <c:v>2756.5</c:v>
                </c:pt>
                <c:pt idx="1386">
                  <c:v>2701</c:v>
                </c:pt>
                <c:pt idx="1387">
                  <c:v>2595.5</c:v>
                </c:pt>
                <c:pt idx="1388">
                  <c:v>2497</c:v>
                </c:pt>
                <c:pt idx="1389">
                  <c:v>2394</c:v>
                </c:pt>
                <c:pt idx="1390">
                  <c:v>2301</c:v>
                </c:pt>
                <c:pt idx="1391">
                  <c:v>2215</c:v>
                </c:pt>
                <c:pt idx="1392">
                  <c:v>2135</c:v>
                </c:pt>
                <c:pt idx="1393">
                  <c:v>2079</c:v>
                </c:pt>
                <c:pt idx="1394">
                  <c:v>1982</c:v>
                </c:pt>
                <c:pt idx="1395">
                  <c:v>1870.5</c:v>
                </c:pt>
                <c:pt idx="1396">
                  <c:v>1772.5</c:v>
                </c:pt>
                <c:pt idx="1397">
                  <c:v>1686.5</c:v>
                </c:pt>
                <c:pt idx="1398">
                  <c:v>1600</c:v>
                </c:pt>
                <c:pt idx="1399">
                  <c:v>1522.5</c:v>
                </c:pt>
                <c:pt idx="1400">
                  <c:v>1469</c:v>
                </c:pt>
                <c:pt idx="1401">
                  <c:v>1366.5</c:v>
                </c:pt>
                <c:pt idx="1402">
                  <c:v>1268.5</c:v>
                </c:pt>
                <c:pt idx="1403">
                  <c:v>1163</c:v>
                </c:pt>
                <c:pt idx="1404">
                  <c:v>1060</c:v>
                </c:pt>
                <c:pt idx="1405">
                  <c:v>3909.5</c:v>
                </c:pt>
                <c:pt idx="1406">
                  <c:v>3831.5</c:v>
                </c:pt>
                <c:pt idx="1407">
                  <c:v>3765.5</c:v>
                </c:pt>
                <c:pt idx="1408">
                  <c:v>3661</c:v>
                </c:pt>
                <c:pt idx="1409">
                  <c:v>3562.5</c:v>
                </c:pt>
                <c:pt idx="1410">
                  <c:v>3459</c:v>
                </c:pt>
                <c:pt idx="1411">
                  <c:v>3355.5</c:v>
                </c:pt>
                <c:pt idx="1412">
                  <c:v>3267.5</c:v>
                </c:pt>
                <c:pt idx="1413">
                  <c:v>3196</c:v>
                </c:pt>
                <c:pt idx="1414">
                  <c:v>3137</c:v>
                </c:pt>
                <c:pt idx="1415">
                  <c:v>3038.5</c:v>
                </c:pt>
                <c:pt idx="1416">
                  <c:v>2939</c:v>
                </c:pt>
                <c:pt idx="1417">
                  <c:v>2842.5</c:v>
                </c:pt>
                <c:pt idx="1418">
                  <c:v>2751</c:v>
                </c:pt>
                <c:pt idx="1419">
                  <c:v>2665.5</c:v>
                </c:pt>
                <c:pt idx="1420">
                  <c:v>2590</c:v>
                </c:pt>
                <c:pt idx="1421">
                  <c:v>2527</c:v>
                </c:pt>
                <c:pt idx="1422">
                  <c:v>2430</c:v>
                </c:pt>
                <c:pt idx="1423">
                  <c:v>2331</c:v>
                </c:pt>
                <c:pt idx="1424">
                  <c:v>2225.5</c:v>
                </c:pt>
                <c:pt idx="1425">
                  <c:v>2128.5</c:v>
                </c:pt>
                <c:pt idx="1426">
                  <c:v>2042.5</c:v>
                </c:pt>
                <c:pt idx="1427">
                  <c:v>1957.5</c:v>
                </c:pt>
                <c:pt idx="1428">
                  <c:v>1897.5</c:v>
                </c:pt>
                <c:pt idx="1429">
                  <c:v>1793</c:v>
                </c:pt>
                <c:pt idx="1430">
                  <c:v>1689</c:v>
                </c:pt>
                <c:pt idx="1431">
                  <c:v>1596</c:v>
                </c:pt>
                <c:pt idx="1432">
                  <c:v>1503.5</c:v>
                </c:pt>
                <c:pt idx="1433">
                  <c:v>1424.5</c:v>
                </c:pt>
                <c:pt idx="1434">
                  <c:v>1343</c:v>
                </c:pt>
                <c:pt idx="1435">
                  <c:v>1280.5</c:v>
                </c:pt>
                <c:pt idx="1436">
                  <c:v>1180.5</c:v>
                </c:pt>
                <c:pt idx="1437">
                  <c:v>1073.5</c:v>
                </c:pt>
                <c:pt idx="1438">
                  <c:v>4213.5</c:v>
                </c:pt>
                <c:pt idx="1439">
                  <c:v>4110.5</c:v>
                </c:pt>
                <c:pt idx="1440">
                  <c:v>4016.5</c:v>
                </c:pt>
                <c:pt idx="1441">
                  <c:v>3944.5</c:v>
                </c:pt>
                <c:pt idx="1442">
                  <c:v>3881</c:v>
                </c:pt>
                <c:pt idx="1443">
                  <c:v>3775</c:v>
                </c:pt>
                <c:pt idx="1444">
                  <c:v>3670</c:v>
                </c:pt>
                <c:pt idx="1445">
                  <c:v>3563.5</c:v>
                </c:pt>
                <c:pt idx="1446">
                  <c:v>3467.5</c:v>
                </c:pt>
                <c:pt idx="1447">
                  <c:v>3386</c:v>
                </c:pt>
                <c:pt idx="1448">
                  <c:v>3308.5</c:v>
                </c:pt>
                <c:pt idx="1449">
                  <c:v>3244.5</c:v>
                </c:pt>
                <c:pt idx="1450">
                  <c:v>3142.5</c:v>
                </c:pt>
                <c:pt idx="1451">
                  <c:v>3044</c:v>
                </c:pt>
                <c:pt idx="1452">
                  <c:v>2937</c:v>
                </c:pt>
                <c:pt idx="1453">
                  <c:v>2837</c:v>
                </c:pt>
                <c:pt idx="1454">
                  <c:v>2749</c:v>
                </c:pt>
                <c:pt idx="1455">
                  <c:v>2679.5</c:v>
                </c:pt>
                <c:pt idx="1456">
                  <c:v>2619.5</c:v>
                </c:pt>
                <c:pt idx="1457">
                  <c:v>2517.5</c:v>
                </c:pt>
                <c:pt idx="1458">
                  <c:v>2409.5</c:v>
                </c:pt>
                <c:pt idx="1459">
                  <c:v>2309.5</c:v>
                </c:pt>
                <c:pt idx="1460">
                  <c:v>2219</c:v>
                </c:pt>
                <c:pt idx="1461">
                  <c:v>2137.5</c:v>
                </c:pt>
                <c:pt idx="1462">
                  <c:v>2071.5</c:v>
                </c:pt>
                <c:pt idx="1463">
                  <c:v>2016.5</c:v>
                </c:pt>
                <c:pt idx="1464">
                  <c:v>1922.5</c:v>
                </c:pt>
                <c:pt idx="1465">
                  <c:v>1820.5</c:v>
                </c:pt>
                <c:pt idx="1466">
                  <c:v>1725</c:v>
                </c:pt>
                <c:pt idx="1467">
                  <c:v>1630.5</c:v>
                </c:pt>
                <c:pt idx="1468">
                  <c:v>1545.5</c:v>
                </c:pt>
                <c:pt idx="1469">
                  <c:v>1472.5</c:v>
                </c:pt>
                <c:pt idx="1470">
                  <c:v>1420.5</c:v>
                </c:pt>
                <c:pt idx="1471">
                  <c:v>1322.5</c:v>
                </c:pt>
                <c:pt idx="1472">
                  <c:v>1223.5</c:v>
                </c:pt>
                <c:pt idx="1473">
                  <c:v>1119.5</c:v>
                </c:pt>
                <c:pt idx="1474">
                  <c:v>1020</c:v>
                </c:pt>
                <c:pt idx="1475">
                  <c:v>3713</c:v>
                </c:pt>
                <c:pt idx="1476">
                  <c:v>3640</c:v>
                </c:pt>
                <c:pt idx="1477">
                  <c:v>3583</c:v>
                </c:pt>
                <c:pt idx="1478">
                  <c:v>3480</c:v>
                </c:pt>
                <c:pt idx="1479">
                  <c:v>3376.5</c:v>
                </c:pt>
                <c:pt idx="1480">
                  <c:v>3276.5</c:v>
                </c:pt>
                <c:pt idx="1481">
                  <c:v>3182.5</c:v>
                </c:pt>
                <c:pt idx="1482">
                  <c:v>3095.5</c:v>
                </c:pt>
                <c:pt idx="1483">
                  <c:v>3021</c:v>
                </c:pt>
                <c:pt idx="1484">
                  <c:v>2971</c:v>
                </c:pt>
                <c:pt idx="1485">
                  <c:v>2868.5</c:v>
                </c:pt>
                <c:pt idx="1486">
                  <c:v>2767.5</c:v>
                </c:pt>
                <c:pt idx="1487">
                  <c:v>2673.5</c:v>
                </c:pt>
                <c:pt idx="1488">
                  <c:v>2581.5</c:v>
                </c:pt>
                <c:pt idx="1489">
                  <c:v>2501</c:v>
                </c:pt>
                <c:pt idx="1490">
                  <c:v>2429.5</c:v>
                </c:pt>
                <c:pt idx="1491">
                  <c:v>2373.5</c:v>
                </c:pt>
                <c:pt idx="1492">
                  <c:v>2279.5</c:v>
                </c:pt>
                <c:pt idx="1493">
                  <c:v>2175.5</c:v>
                </c:pt>
                <c:pt idx="1494">
                  <c:v>2078</c:v>
                </c:pt>
                <c:pt idx="1495">
                  <c:v>1983</c:v>
                </c:pt>
                <c:pt idx="1496">
                  <c:v>1901.5</c:v>
                </c:pt>
                <c:pt idx="1497">
                  <c:v>1822.5</c:v>
                </c:pt>
                <c:pt idx="1498">
                  <c:v>1767</c:v>
                </c:pt>
                <c:pt idx="1499">
                  <c:v>1672</c:v>
                </c:pt>
                <c:pt idx="1500">
                  <c:v>1572</c:v>
                </c:pt>
                <c:pt idx="1501">
                  <c:v>1473</c:v>
                </c:pt>
                <c:pt idx="1502">
                  <c:v>1382</c:v>
                </c:pt>
                <c:pt idx="1503">
                  <c:v>1292.5</c:v>
                </c:pt>
                <c:pt idx="1504">
                  <c:v>1219.5</c:v>
                </c:pt>
                <c:pt idx="1505">
                  <c:v>1159</c:v>
                </c:pt>
                <c:pt idx="1506">
                  <c:v>1059</c:v>
                </c:pt>
                <c:pt idx="1507">
                  <c:v>4321.5</c:v>
                </c:pt>
                <c:pt idx="1508">
                  <c:v>4217</c:v>
                </c:pt>
                <c:pt idx="1509">
                  <c:v>4123</c:v>
                </c:pt>
                <c:pt idx="1510">
                  <c:v>4043.5</c:v>
                </c:pt>
                <c:pt idx="1511">
                  <c:v>3966</c:v>
                </c:pt>
                <c:pt idx="1512">
                  <c:v>3905.5</c:v>
                </c:pt>
                <c:pt idx="1513">
                  <c:v>3805.5</c:v>
                </c:pt>
                <c:pt idx="1514">
                  <c:v>3715.5</c:v>
                </c:pt>
                <c:pt idx="1515">
                  <c:v>3616</c:v>
                </c:pt>
                <c:pt idx="1516">
                  <c:v>3518.5</c:v>
                </c:pt>
                <c:pt idx="1517">
                  <c:v>3432</c:v>
                </c:pt>
                <c:pt idx="1518">
                  <c:v>3354.5</c:v>
                </c:pt>
                <c:pt idx="1519">
                  <c:v>3293.5</c:v>
                </c:pt>
                <c:pt idx="1520">
                  <c:v>3194</c:v>
                </c:pt>
                <c:pt idx="1521">
                  <c:v>3087.5</c:v>
                </c:pt>
                <c:pt idx="1522">
                  <c:v>2988.5</c:v>
                </c:pt>
                <c:pt idx="1523">
                  <c:v>2894.5</c:v>
                </c:pt>
                <c:pt idx="1524">
                  <c:v>2801</c:v>
                </c:pt>
                <c:pt idx="1525">
                  <c:v>2724.5</c:v>
                </c:pt>
                <c:pt idx="1526">
                  <c:v>2662.5</c:v>
                </c:pt>
                <c:pt idx="1527">
                  <c:v>2569</c:v>
                </c:pt>
                <c:pt idx="1528">
                  <c:v>2467.5</c:v>
                </c:pt>
                <c:pt idx="1529">
                  <c:v>2372.5</c:v>
                </c:pt>
                <c:pt idx="1530">
                  <c:v>2282</c:v>
                </c:pt>
                <c:pt idx="1531">
                  <c:v>2190</c:v>
                </c:pt>
                <c:pt idx="1532">
                  <c:v>2112</c:v>
                </c:pt>
                <c:pt idx="1533">
                  <c:v>2052</c:v>
                </c:pt>
                <c:pt idx="1534">
                  <c:v>1950.5</c:v>
                </c:pt>
                <c:pt idx="1535">
                  <c:v>1852.5</c:v>
                </c:pt>
                <c:pt idx="1536">
                  <c:v>1753</c:v>
                </c:pt>
                <c:pt idx="1537">
                  <c:v>1655.5</c:v>
                </c:pt>
                <c:pt idx="1538">
                  <c:v>1570.5</c:v>
                </c:pt>
                <c:pt idx="1539">
                  <c:v>1494.5</c:v>
                </c:pt>
                <c:pt idx="1540">
                  <c:v>1440</c:v>
                </c:pt>
                <c:pt idx="1541">
                  <c:v>1343</c:v>
                </c:pt>
                <c:pt idx="1542">
                  <c:v>1239.5</c:v>
                </c:pt>
                <c:pt idx="1543">
                  <c:v>1138.5</c:v>
                </c:pt>
                <c:pt idx="1544">
                  <c:v>1038.5</c:v>
                </c:pt>
                <c:pt idx="1545">
                  <c:v>4179</c:v>
                </c:pt>
                <c:pt idx="1546">
                  <c:v>4102.5</c:v>
                </c:pt>
                <c:pt idx="1547">
                  <c:v>4052.5</c:v>
                </c:pt>
                <c:pt idx="1548">
                  <c:v>3955</c:v>
                </c:pt>
                <c:pt idx="1549">
                  <c:v>3850</c:v>
                </c:pt>
                <c:pt idx="1550">
                  <c:v>3742</c:v>
                </c:pt>
                <c:pt idx="1551">
                  <c:v>3644</c:v>
                </c:pt>
                <c:pt idx="1552">
                  <c:v>3559.5</c:v>
                </c:pt>
                <c:pt idx="1553">
                  <c:v>3483</c:v>
                </c:pt>
                <c:pt idx="1554">
                  <c:v>3426</c:v>
                </c:pt>
                <c:pt idx="1555">
                  <c:v>3321</c:v>
                </c:pt>
                <c:pt idx="1556">
                  <c:v>3221</c:v>
                </c:pt>
                <c:pt idx="1557">
                  <c:v>3122</c:v>
                </c:pt>
                <c:pt idx="1558">
                  <c:v>3027.5</c:v>
                </c:pt>
                <c:pt idx="1559">
                  <c:v>2935.5</c:v>
                </c:pt>
                <c:pt idx="1560">
                  <c:v>2856</c:v>
                </c:pt>
                <c:pt idx="1561">
                  <c:v>2792</c:v>
                </c:pt>
                <c:pt idx="1562">
                  <c:v>2696.5</c:v>
                </c:pt>
                <c:pt idx="1563">
                  <c:v>2591</c:v>
                </c:pt>
                <c:pt idx="1564">
                  <c:v>2485.5</c:v>
                </c:pt>
                <c:pt idx="1565">
                  <c:v>2383</c:v>
                </c:pt>
                <c:pt idx="1566">
                  <c:v>2290.5</c:v>
                </c:pt>
                <c:pt idx="1567">
                  <c:v>2206</c:v>
                </c:pt>
                <c:pt idx="1568">
                  <c:v>2146</c:v>
                </c:pt>
                <c:pt idx="1569">
                  <c:v>2045.5</c:v>
                </c:pt>
                <c:pt idx="1570">
                  <c:v>1945</c:v>
                </c:pt>
                <c:pt idx="1571">
                  <c:v>1843</c:v>
                </c:pt>
                <c:pt idx="1572">
                  <c:v>1748</c:v>
                </c:pt>
                <c:pt idx="1573">
                  <c:v>1656</c:v>
                </c:pt>
                <c:pt idx="1574">
                  <c:v>1573.5</c:v>
                </c:pt>
                <c:pt idx="1575">
                  <c:v>1516</c:v>
                </c:pt>
                <c:pt idx="1576">
                  <c:v>1419</c:v>
                </c:pt>
                <c:pt idx="1577">
                  <c:v>1322</c:v>
                </c:pt>
                <c:pt idx="1578">
                  <c:v>1217</c:v>
                </c:pt>
                <c:pt idx="1579">
                  <c:v>1114</c:v>
                </c:pt>
                <c:pt idx="1580">
                  <c:v>1025</c:v>
                </c:pt>
                <c:pt idx="1581">
                  <c:v>4512</c:v>
                </c:pt>
                <c:pt idx="1582">
                  <c:v>4448</c:v>
                </c:pt>
                <c:pt idx="1583">
                  <c:v>4351.5</c:v>
                </c:pt>
                <c:pt idx="1584">
                  <c:v>4249.5</c:v>
                </c:pt>
                <c:pt idx="1585">
                  <c:v>4144.5</c:v>
                </c:pt>
                <c:pt idx="1586">
                  <c:v>4041</c:v>
                </c:pt>
                <c:pt idx="1587">
                  <c:v>3949</c:v>
                </c:pt>
                <c:pt idx="1588">
                  <c:v>3870</c:v>
                </c:pt>
                <c:pt idx="1589">
                  <c:v>3801</c:v>
                </c:pt>
                <c:pt idx="1590">
                  <c:v>3698</c:v>
                </c:pt>
                <c:pt idx="1591">
                  <c:v>3595.5</c:v>
                </c:pt>
                <c:pt idx="1592">
                  <c:v>3491</c:v>
                </c:pt>
                <c:pt idx="1593">
                  <c:v>3401</c:v>
                </c:pt>
                <c:pt idx="1594">
                  <c:v>3318</c:v>
                </c:pt>
                <c:pt idx="1595">
                  <c:v>3233</c:v>
                </c:pt>
                <c:pt idx="1596">
                  <c:v>3172</c:v>
                </c:pt>
                <c:pt idx="1597">
                  <c:v>3073.5</c:v>
                </c:pt>
                <c:pt idx="1598">
                  <c:v>2968.5</c:v>
                </c:pt>
                <c:pt idx="1599">
                  <c:v>2865.5</c:v>
                </c:pt>
                <c:pt idx="1600">
                  <c:v>2769.5</c:v>
                </c:pt>
                <c:pt idx="1601">
                  <c:v>2678.5</c:v>
                </c:pt>
                <c:pt idx="1602">
                  <c:v>2604</c:v>
                </c:pt>
                <c:pt idx="1603">
                  <c:v>2539.5</c:v>
                </c:pt>
                <c:pt idx="1604">
                  <c:v>2431.5</c:v>
                </c:pt>
                <c:pt idx="1605">
                  <c:v>2322</c:v>
                </c:pt>
                <c:pt idx="1606">
                  <c:v>2215</c:v>
                </c:pt>
                <c:pt idx="1607">
                  <c:v>2115</c:v>
                </c:pt>
                <c:pt idx="1608">
                  <c:v>2025.5</c:v>
                </c:pt>
                <c:pt idx="1609">
                  <c:v>1951</c:v>
                </c:pt>
                <c:pt idx="1610">
                  <c:v>1888</c:v>
                </c:pt>
                <c:pt idx="1611">
                  <c:v>1788.5</c:v>
                </c:pt>
                <c:pt idx="1612">
                  <c:v>1683</c:v>
                </c:pt>
                <c:pt idx="1613">
                  <c:v>1578.5</c:v>
                </c:pt>
                <c:pt idx="1614">
                  <c:v>1477</c:v>
                </c:pt>
                <c:pt idx="1615">
                  <c:v>1391</c:v>
                </c:pt>
                <c:pt idx="1616">
                  <c:v>1310.5</c:v>
                </c:pt>
                <c:pt idx="1617">
                  <c:v>1248.5</c:v>
                </c:pt>
                <c:pt idx="1618">
                  <c:v>1146</c:v>
                </c:pt>
                <c:pt idx="1619">
                  <c:v>1038</c:v>
                </c:pt>
                <c:pt idx="1620">
                  <c:v>4148</c:v>
                </c:pt>
                <c:pt idx="1621">
                  <c:v>4047</c:v>
                </c:pt>
                <c:pt idx="1622">
                  <c:v>3958</c:v>
                </c:pt>
                <c:pt idx="1623">
                  <c:v>3875.5</c:v>
                </c:pt>
                <c:pt idx="1624">
                  <c:v>3819</c:v>
                </c:pt>
                <c:pt idx="1625">
                  <c:v>3718.5</c:v>
                </c:pt>
                <c:pt idx="1626">
                  <c:v>3615.5</c:v>
                </c:pt>
                <c:pt idx="1627">
                  <c:v>3509.5</c:v>
                </c:pt>
                <c:pt idx="1628">
                  <c:v>3410</c:v>
                </c:pt>
                <c:pt idx="1629">
                  <c:v>3317</c:v>
                </c:pt>
                <c:pt idx="1630">
                  <c:v>3240</c:v>
                </c:pt>
                <c:pt idx="1631">
                  <c:v>3174.5</c:v>
                </c:pt>
                <c:pt idx="1632">
                  <c:v>3075.5</c:v>
                </c:pt>
                <c:pt idx="1633">
                  <c:v>2967.5</c:v>
                </c:pt>
                <c:pt idx="1634">
                  <c:v>2861</c:v>
                </c:pt>
                <c:pt idx="1635">
                  <c:v>2764.5</c:v>
                </c:pt>
                <c:pt idx="1636">
                  <c:v>2670.5</c:v>
                </c:pt>
                <c:pt idx="1637">
                  <c:v>2591.5</c:v>
                </c:pt>
                <c:pt idx="1638">
                  <c:v>2529</c:v>
                </c:pt>
                <c:pt idx="1639">
                  <c:v>2421.5</c:v>
                </c:pt>
                <c:pt idx="1640">
                  <c:v>2312.5</c:v>
                </c:pt>
                <c:pt idx="1641">
                  <c:v>2210.5</c:v>
                </c:pt>
                <c:pt idx="1642">
                  <c:v>2113</c:v>
                </c:pt>
                <c:pt idx="1643">
                  <c:v>2026.5</c:v>
                </c:pt>
                <c:pt idx="1644">
                  <c:v>1949</c:v>
                </c:pt>
                <c:pt idx="1645">
                  <c:v>1887.5</c:v>
                </c:pt>
                <c:pt idx="1646">
                  <c:v>1791</c:v>
                </c:pt>
                <c:pt idx="1647">
                  <c:v>1683.5</c:v>
                </c:pt>
                <c:pt idx="1648">
                  <c:v>1578</c:v>
                </c:pt>
                <c:pt idx="1649">
                  <c:v>1471.5</c:v>
                </c:pt>
                <c:pt idx="1650">
                  <c:v>1382.5</c:v>
                </c:pt>
                <c:pt idx="1651">
                  <c:v>1299</c:v>
                </c:pt>
                <c:pt idx="1652">
                  <c:v>1233.5</c:v>
                </c:pt>
                <c:pt idx="1653">
                  <c:v>1128</c:v>
                </c:pt>
                <c:pt idx="1654">
                  <c:v>1018</c:v>
                </c:pt>
                <c:pt idx="1655">
                  <c:v>3623</c:v>
                </c:pt>
                <c:pt idx="1656">
                  <c:v>3517.5</c:v>
                </c:pt>
                <c:pt idx="1657">
                  <c:v>3430</c:v>
                </c:pt>
                <c:pt idx="1658">
                  <c:v>3342.5</c:v>
                </c:pt>
                <c:pt idx="1659">
                  <c:v>3279</c:v>
                </c:pt>
                <c:pt idx="1660">
                  <c:v>3177</c:v>
                </c:pt>
                <c:pt idx="1661">
                  <c:v>3061.5</c:v>
                </c:pt>
                <c:pt idx="1662">
                  <c:v>2960.5</c:v>
                </c:pt>
                <c:pt idx="1663">
                  <c:v>2859</c:v>
                </c:pt>
                <c:pt idx="1664">
                  <c:v>2765</c:v>
                </c:pt>
                <c:pt idx="1665">
                  <c:v>2687.5</c:v>
                </c:pt>
                <c:pt idx="1666">
                  <c:v>2628.5</c:v>
                </c:pt>
                <c:pt idx="1667">
                  <c:v>2522.5</c:v>
                </c:pt>
                <c:pt idx="1668">
                  <c:v>2413</c:v>
                </c:pt>
                <c:pt idx="1669">
                  <c:v>2305</c:v>
                </c:pt>
                <c:pt idx="1670">
                  <c:v>2203</c:v>
                </c:pt>
                <c:pt idx="1671">
                  <c:v>2114</c:v>
                </c:pt>
                <c:pt idx="1672">
                  <c:v>2028</c:v>
                </c:pt>
                <c:pt idx="1673">
                  <c:v>1960.5</c:v>
                </c:pt>
                <c:pt idx="1674">
                  <c:v>1851.5</c:v>
                </c:pt>
                <c:pt idx="1675">
                  <c:v>1744.5</c:v>
                </c:pt>
                <c:pt idx="1676">
                  <c:v>1635.5</c:v>
                </c:pt>
                <c:pt idx="1677">
                  <c:v>1529.5</c:v>
                </c:pt>
                <c:pt idx="1678">
                  <c:v>1437.5</c:v>
                </c:pt>
                <c:pt idx="1679">
                  <c:v>1345.5</c:v>
                </c:pt>
                <c:pt idx="1680">
                  <c:v>1276</c:v>
                </c:pt>
                <c:pt idx="1681">
                  <c:v>1164</c:v>
                </c:pt>
                <c:pt idx="1682">
                  <c:v>1053.5</c:v>
                </c:pt>
                <c:pt idx="1683">
                  <c:v>3928.5</c:v>
                </c:pt>
                <c:pt idx="1684">
                  <c:v>3825</c:v>
                </c:pt>
                <c:pt idx="1685">
                  <c:v>3733.5</c:v>
                </c:pt>
                <c:pt idx="1686">
                  <c:v>3654.5</c:v>
                </c:pt>
                <c:pt idx="1687">
                  <c:v>3585.5</c:v>
                </c:pt>
                <c:pt idx="1688">
                  <c:v>3479.5</c:v>
                </c:pt>
                <c:pt idx="1689">
                  <c:v>3372</c:v>
                </c:pt>
                <c:pt idx="1690">
                  <c:v>3262</c:v>
                </c:pt>
                <c:pt idx="1691">
                  <c:v>3159</c:v>
                </c:pt>
                <c:pt idx="1692">
                  <c:v>3063</c:v>
                </c:pt>
                <c:pt idx="1693">
                  <c:v>2975</c:v>
                </c:pt>
                <c:pt idx="1694">
                  <c:v>2907.5</c:v>
                </c:pt>
                <c:pt idx="1695">
                  <c:v>2801.5</c:v>
                </c:pt>
                <c:pt idx="1696">
                  <c:v>2696.5</c:v>
                </c:pt>
                <c:pt idx="1697">
                  <c:v>2592</c:v>
                </c:pt>
                <c:pt idx="1698">
                  <c:v>2491.5</c:v>
                </c:pt>
                <c:pt idx="1699">
                  <c:v>2398</c:v>
                </c:pt>
                <c:pt idx="1700">
                  <c:v>2314</c:v>
                </c:pt>
                <c:pt idx="1701">
                  <c:v>2247</c:v>
                </c:pt>
                <c:pt idx="1702">
                  <c:v>2141.5</c:v>
                </c:pt>
                <c:pt idx="1703">
                  <c:v>2029</c:v>
                </c:pt>
                <c:pt idx="1704">
                  <c:v>1926.5</c:v>
                </c:pt>
                <c:pt idx="1705">
                  <c:v>1823.5</c:v>
                </c:pt>
                <c:pt idx="1706">
                  <c:v>1728.5</c:v>
                </c:pt>
                <c:pt idx="1707">
                  <c:v>1644</c:v>
                </c:pt>
                <c:pt idx="1708">
                  <c:v>1576</c:v>
                </c:pt>
                <c:pt idx="1709">
                  <c:v>1465.5</c:v>
                </c:pt>
                <c:pt idx="1710">
                  <c:v>1347</c:v>
                </c:pt>
                <c:pt idx="1711">
                  <c:v>1232.5</c:v>
                </c:pt>
                <c:pt idx="1712">
                  <c:v>1131.5</c:v>
                </c:pt>
                <c:pt idx="1713">
                  <c:v>1032.5</c:v>
                </c:pt>
                <c:pt idx="1714">
                  <c:v>4456.5</c:v>
                </c:pt>
                <c:pt idx="1715">
                  <c:v>4396.5</c:v>
                </c:pt>
                <c:pt idx="1716">
                  <c:v>4288</c:v>
                </c:pt>
                <c:pt idx="1717">
                  <c:v>4180.5</c:v>
                </c:pt>
                <c:pt idx="1718">
                  <c:v>4068.5</c:v>
                </c:pt>
                <c:pt idx="1719">
                  <c:v>3967</c:v>
                </c:pt>
                <c:pt idx="1720">
                  <c:v>3874</c:v>
                </c:pt>
                <c:pt idx="1721">
                  <c:v>3782</c:v>
                </c:pt>
                <c:pt idx="1722">
                  <c:v>3708</c:v>
                </c:pt>
                <c:pt idx="1723">
                  <c:v>3604</c:v>
                </c:pt>
                <c:pt idx="1724">
                  <c:v>3492</c:v>
                </c:pt>
                <c:pt idx="1725">
                  <c:v>3387</c:v>
                </c:pt>
                <c:pt idx="1726">
                  <c:v>3287.5</c:v>
                </c:pt>
                <c:pt idx="1727">
                  <c:v>3193</c:v>
                </c:pt>
                <c:pt idx="1728">
                  <c:v>3105</c:v>
                </c:pt>
                <c:pt idx="1729">
                  <c:v>3039</c:v>
                </c:pt>
                <c:pt idx="1730">
                  <c:v>2932.5</c:v>
                </c:pt>
                <c:pt idx="1731">
                  <c:v>2826.5</c:v>
                </c:pt>
                <c:pt idx="1732">
                  <c:v>2721</c:v>
                </c:pt>
                <c:pt idx="1733">
                  <c:v>2610.5</c:v>
                </c:pt>
                <c:pt idx="1734">
                  <c:v>2510.5</c:v>
                </c:pt>
                <c:pt idx="1735">
                  <c:v>2425.5</c:v>
                </c:pt>
                <c:pt idx="1736">
                  <c:v>2354.5</c:v>
                </c:pt>
                <c:pt idx="1737">
                  <c:v>2252</c:v>
                </c:pt>
                <c:pt idx="1738">
                  <c:v>2137</c:v>
                </c:pt>
                <c:pt idx="1739">
                  <c:v>2023</c:v>
                </c:pt>
                <c:pt idx="1740">
                  <c:v>1910.5</c:v>
                </c:pt>
                <c:pt idx="1741">
                  <c:v>1818.5</c:v>
                </c:pt>
                <c:pt idx="1742">
                  <c:v>1737</c:v>
                </c:pt>
                <c:pt idx="1743">
                  <c:v>1677.5</c:v>
                </c:pt>
                <c:pt idx="1744">
                  <c:v>1568</c:v>
                </c:pt>
                <c:pt idx="1745">
                  <c:v>1455</c:v>
                </c:pt>
                <c:pt idx="1746">
                  <c:v>1343.5</c:v>
                </c:pt>
                <c:pt idx="1747">
                  <c:v>1241</c:v>
                </c:pt>
                <c:pt idx="1748">
                  <c:v>1149.5</c:v>
                </c:pt>
                <c:pt idx="1749">
                  <c:v>1067</c:v>
                </c:pt>
                <c:pt idx="1750">
                  <c:v>1005</c:v>
                </c:pt>
                <c:pt idx="1751">
                  <c:v>3510.5</c:v>
                </c:pt>
                <c:pt idx="1752">
                  <c:v>3402.5</c:v>
                </c:pt>
                <c:pt idx="1753">
                  <c:v>3290.5</c:v>
                </c:pt>
                <c:pt idx="1754">
                  <c:v>3186</c:v>
                </c:pt>
                <c:pt idx="1755">
                  <c:v>3097.5</c:v>
                </c:pt>
                <c:pt idx="1756">
                  <c:v>3014</c:v>
                </c:pt>
                <c:pt idx="1757">
                  <c:v>2945</c:v>
                </c:pt>
                <c:pt idx="1758">
                  <c:v>2843</c:v>
                </c:pt>
                <c:pt idx="1759">
                  <c:v>2723</c:v>
                </c:pt>
                <c:pt idx="1760">
                  <c:v>2615.5</c:v>
                </c:pt>
                <c:pt idx="1761">
                  <c:v>2510</c:v>
                </c:pt>
                <c:pt idx="1762">
                  <c:v>2417</c:v>
                </c:pt>
                <c:pt idx="1763">
                  <c:v>2331</c:v>
                </c:pt>
                <c:pt idx="1764">
                  <c:v>2262.5</c:v>
                </c:pt>
                <c:pt idx="1765">
                  <c:v>2142.5</c:v>
                </c:pt>
                <c:pt idx="1766">
                  <c:v>2036.5</c:v>
                </c:pt>
                <c:pt idx="1767">
                  <c:v>1928.5</c:v>
                </c:pt>
                <c:pt idx="1768">
                  <c:v>1819.5</c:v>
                </c:pt>
                <c:pt idx="1769">
                  <c:v>1723</c:v>
                </c:pt>
                <c:pt idx="1770">
                  <c:v>1637</c:v>
                </c:pt>
                <c:pt idx="1771">
                  <c:v>1568</c:v>
                </c:pt>
                <c:pt idx="1772">
                  <c:v>1466.5</c:v>
                </c:pt>
                <c:pt idx="1773">
                  <c:v>1355</c:v>
                </c:pt>
                <c:pt idx="1774">
                  <c:v>1246.5</c:v>
                </c:pt>
                <c:pt idx="1775">
                  <c:v>1141.5</c:v>
                </c:pt>
                <c:pt idx="1776">
                  <c:v>1045</c:v>
                </c:pt>
                <c:pt idx="1777">
                  <c:v>4028</c:v>
                </c:pt>
                <c:pt idx="1778">
                  <c:v>3957.5</c:v>
                </c:pt>
                <c:pt idx="1779">
                  <c:v>3846.5</c:v>
                </c:pt>
                <c:pt idx="1780">
                  <c:v>3735</c:v>
                </c:pt>
                <c:pt idx="1781">
                  <c:v>3628.5</c:v>
                </c:pt>
                <c:pt idx="1782">
                  <c:v>3531.5</c:v>
                </c:pt>
                <c:pt idx="1783">
                  <c:v>3438</c:v>
                </c:pt>
                <c:pt idx="1784">
                  <c:v>3354.5</c:v>
                </c:pt>
                <c:pt idx="1785">
                  <c:v>3287</c:v>
                </c:pt>
                <c:pt idx="1786">
                  <c:v>3176.5</c:v>
                </c:pt>
                <c:pt idx="1787">
                  <c:v>3066.5</c:v>
                </c:pt>
                <c:pt idx="1788">
                  <c:v>2956.5</c:v>
                </c:pt>
                <c:pt idx="1789">
                  <c:v>2851</c:v>
                </c:pt>
                <c:pt idx="1790">
                  <c:v>2751</c:v>
                </c:pt>
                <c:pt idx="1791">
                  <c:v>2658.5</c:v>
                </c:pt>
                <c:pt idx="1792">
                  <c:v>2590</c:v>
                </c:pt>
                <c:pt idx="1793">
                  <c:v>2486.5</c:v>
                </c:pt>
                <c:pt idx="1794">
                  <c:v>2373.5</c:v>
                </c:pt>
                <c:pt idx="1795">
                  <c:v>2258.5</c:v>
                </c:pt>
                <c:pt idx="1796">
                  <c:v>2149</c:v>
                </c:pt>
                <c:pt idx="1797">
                  <c:v>2055.5</c:v>
                </c:pt>
                <c:pt idx="1798">
                  <c:v>1964</c:v>
                </c:pt>
                <c:pt idx="1799">
                  <c:v>1888.5</c:v>
                </c:pt>
                <c:pt idx="1800">
                  <c:v>1777</c:v>
                </c:pt>
                <c:pt idx="1801">
                  <c:v>1668</c:v>
                </c:pt>
                <c:pt idx="1802">
                  <c:v>1555</c:v>
                </c:pt>
                <c:pt idx="1803">
                  <c:v>1448</c:v>
                </c:pt>
                <c:pt idx="1804">
                  <c:v>1348</c:v>
                </c:pt>
                <c:pt idx="1805">
                  <c:v>1260.5</c:v>
                </c:pt>
                <c:pt idx="1806">
                  <c:v>1194</c:v>
                </c:pt>
                <c:pt idx="1807">
                  <c:v>1079</c:v>
                </c:pt>
                <c:pt idx="1808">
                  <c:v>3552</c:v>
                </c:pt>
                <c:pt idx="1809">
                  <c:v>3436.5</c:v>
                </c:pt>
                <c:pt idx="1810">
                  <c:v>3335.5</c:v>
                </c:pt>
                <c:pt idx="1811">
                  <c:v>3242.5</c:v>
                </c:pt>
                <c:pt idx="1812">
                  <c:v>3158</c:v>
                </c:pt>
                <c:pt idx="1813">
                  <c:v>3089</c:v>
                </c:pt>
                <c:pt idx="1814">
                  <c:v>2970.5</c:v>
                </c:pt>
                <c:pt idx="1815">
                  <c:v>2864</c:v>
                </c:pt>
                <c:pt idx="1816">
                  <c:v>2758</c:v>
                </c:pt>
                <c:pt idx="1817">
                  <c:v>2648</c:v>
                </c:pt>
                <c:pt idx="1818">
                  <c:v>2551</c:v>
                </c:pt>
                <c:pt idx="1819">
                  <c:v>2465.5</c:v>
                </c:pt>
                <c:pt idx="1820">
                  <c:v>2397.5</c:v>
                </c:pt>
                <c:pt idx="1821">
                  <c:v>2282</c:v>
                </c:pt>
                <c:pt idx="1822">
                  <c:v>2171.5</c:v>
                </c:pt>
                <c:pt idx="1823">
                  <c:v>2058.5</c:v>
                </c:pt>
                <c:pt idx="1824">
                  <c:v>1954</c:v>
                </c:pt>
              </c:numCache>
            </c:numRef>
          </c:val>
          <c:smooth val="0"/>
          <c:extLst>
            <c:ext xmlns:c16="http://schemas.microsoft.com/office/drawing/2014/chart" uri="{C3380CC4-5D6E-409C-BE32-E72D297353CC}">
              <c16:uniqueId val="{00000000-D569-451F-92F9-4E5583F89DA5}"/>
            </c:ext>
          </c:extLst>
        </c:ser>
        <c:dLbls>
          <c:showLegendKey val="0"/>
          <c:showVal val="0"/>
          <c:showCatName val="0"/>
          <c:showSerName val="0"/>
          <c:showPercent val="0"/>
          <c:showBubbleSize val="0"/>
        </c:dLbls>
        <c:smooth val="0"/>
        <c:axId val="1978454832"/>
        <c:axId val="1978454416"/>
      </c:lineChart>
      <c:dateAx>
        <c:axId val="197845483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416"/>
        <c:crosses val="autoZero"/>
        <c:auto val="1"/>
        <c:lblOffset val="100"/>
        <c:baseTimeUnit val="days"/>
      </c:dateAx>
      <c:valAx>
        <c:axId val="197845441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Original'!$N$1</c:f>
              <c:strCache>
                <c:ptCount val="1"/>
                <c:pt idx="0">
                  <c:v> Total Cost </c:v>
                </c:pt>
              </c:strCache>
            </c:strRef>
          </c:tx>
          <c:spPr>
            <a:ln w="28575" cap="rnd">
              <a:solidFill>
                <a:schemeClr val="accent1"/>
              </a:solidFill>
              <a:round/>
            </a:ln>
            <a:effectLst/>
          </c:spPr>
          <c:marker>
            <c:symbol val="none"/>
          </c:marker>
          <c:cat>
            <c:numRef>
              <c:f>'Luxjacky Original'!$A$2:$A$1828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Original'!$N$4:$N$1830</c:f>
              <c:numCache>
                <c:formatCode>_("$"* #,##0.00_);_("$"* \(#,##0.00\);_("$"* "-"??_);_(@_)</c:formatCode>
                <c:ptCount val="1827"/>
                <c:pt idx="0">
                  <c:v>2416</c:v>
                </c:pt>
                <c:pt idx="1">
                  <c:v>2359</c:v>
                </c:pt>
                <c:pt idx="2">
                  <c:v>2299.5</c:v>
                </c:pt>
                <c:pt idx="3">
                  <c:v>2243.5</c:v>
                </c:pt>
                <c:pt idx="4">
                  <c:v>2193.5</c:v>
                </c:pt>
                <c:pt idx="5">
                  <c:v>2152</c:v>
                </c:pt>
                <c:pt idx="6">
                  <c:v>2120.5</c:v>
                </c:pt>
                <c:pt idx="7">
                  <c:v>2103.5</c:v>
                </c:pt>
                <c:pt idx="8">
                  <c:v>2047</c:v>
                </c:pt>
                <c:pt idx="9">
                  <c:v>1991</c:v>
                </c:pt>
                <c:pt idx="10">
                  <c:v>1936.5</c:v>
                </c:pt>
                <c:pt idx="11">
                  <c:v>1880.5</c:v>
                </c:pt>
                <c:pt idx="12">
                  <c:v>1840</c:v>
                </c:pt>
                <c:pt idx="13">
                  <c:v>1801.5</c:v>
                </c:pt>
                <c:pt idx="14">
                  <c:v>1790.5</c:v>
                </c:pt>
                <c:pt idx="15">
                  <c:v>1732.5</c:v>
                </c:pt>
                <c:pt idx="16">
                  <c:v>1670</c:v>
                </c:pt>
                <c:pt idx="17">
                  <c:v>1615</c:v>
                </c:pt>
                <c:pt idx="18">
                  <c:v>1568</c:v>
                </c:pt>
                <c:pt idx="19">
                  <c:v>1519.5</c:v>
                </c:pt>
                <c:pt idx="20">
                  <c:v>1482.5</c:v>
                </c:pt>
                <c:pt idx="21">
                  <c:v>1465</c:v>
                </c:pt>
                <c:pt idx="22">
                  <c:v>1413.5</c:v>
                </c:pt>
                <c:pt idx="23">
                  <c:v>1355</c:v>
                </c:pt>
                <c:pt idx="24">
                  <c:v>1305.5</c:v>
                </c:pt>
                <c:pt idx="25">
                  <c:v>1250</c:v>
                </c:pt>
                <c:pt idx="26">
                  <c:v>1206</c:v>
                </c:pt>
                <c:pt idx="27">
                  <c:v>1165.5</c:v>
                </c:pt>
                <c:pt idx="28">
                  <c:v>1151</c:v>
                </c:pt>
                <c:pt idx="29">
                  <c:v>1087.5</c:v>
                </c:pt>
                <c:pt idx="30">
                  <c:v>1023</c:v>
                </c:pt>
                <c:pt idx="31">
                  <c:v>82366</c:v>
                </c:pt>
                <c:pt idx="32">
                  <c:v>4587</c:v>
                </c:pt>
                <c:pt idx="33">
                  <c:v>4545</c:v>
                </c:pt>
                <c:pt idx="34">
                  <c:v>4506</c:v>
                </c:pt>
                <c:pt idx="35">
                  <c:v>4492</c:v>
                </c:pt>
                <c:pt idx="36">
                  <c:v>4436.5</c:v>
                </c:pt>
                <c:pt idx="37">
                  <c:v>4367.5</c:v>
                </c:pt>
                <c:pt idx="38">
                  <c:v>4303</c:v>
                </c:pt>
                <c:pt idx="39">
                  <c:v>4248.5</c:v>
                </c:pt>
                <c:pt idx="40">
                  <c:v>4207.5</c:v>
                </c:pt>
                <c:pt idx="41">
                  <c:v>4175.5</c:v>
                </c:pt>
                <c:pt idx="42">
                  <c:v>4168</c:v>
                </c:pt>
                <c:pt idx="43">
                  <c:v>4109.5</c:v>
                </c:pt>
                <c:pt idx="44">
                  <c:v>4047.5</c:v>
                </c:pt>
                <c:pt idx="45">
                  <c:v>3985.5</c:v>
                </c:pt>
                <c:pt idx="46">
                  <c:v>3926</c:v>
                </c:pt>
                <c:pt idx="47">
                  <c:v>3880.5</c:v>
                </c:pt>
                <c:pt idx="48">
                  <c:v>3838</c:v>
                </c:pt>
                <c:pt idx="49">
                  <c:v>3820.5</c:v>
                </c:pt>
                <c:pt idx="50">
                  <c:v>3768</c:v>
                </c:pt>
                <c:pt idx="51">
                  <c:v>3704</c:v>
                </c:pt>
                <c:pt idx="52">
                  <c:v>3649.5</c:v>
                </c:pt>
                <c:pt idx="53">
                  <c:v>3589.5</c:v>
                </c:pt>
                <c:pt idx="54">
                  <c:v>3541.5</c:v>
                </c:pt>
                <c:pt idx="55">
                  <c:v>3505</c:v>
                </c:pt>
                <c:pt idx="56">
                  <c:v>3482</c:v>
                </c:pt>
                <c:pt idx="57">
                  <c:v>3427</c:v>
                </c:pt>
                <c:pt idx="58">
                  <c:v>3359</c:v>
                </c:pt>
                <c:pt idx="59">
                  <c:v>3289</c:v>
                </c:pt>
                <c:pt idx="60">
                  <c:v>3228.5</c:v>
                </c:pt>
                <c:pt idx="61">
                  <c:v>3181</c:v>
                </c:pt>
                <c:pt idx="62">
                  <c:v>3139.5</c:v>
                </c:pt>
                <c:pt idx="63">
                  <c:v>3113</c:v>
                </c:pt>
                <c:pt idx="64">
                  <c:v>3054.5</c:v>
                </c:pt>
                <c:pt idx="65">
                  <c:v>2989.5</c:v>
                </c:pt>
                <c:pt idx="66">
                  <c:v>2934.5</c:v>
                </c:pt>
                <c:pt idx="67">
                  <c:v>2876</c:v>
                </c:pt>
                <c:pt idx="68">
                  <c:v>2832.5</c:v>
                </c:pt>
                <c:pt idx="69">
                  <c:v>2801</c:v>
                </c:pt>
                <c:pt idx="70">
                  <c:v>2777.5</c:v>
                </c:pt>
                <c:pt idx="71">
                  <c:v>2717</c:v>
                </c:pt>
                <c:pt idx="72">
                  <c:v>2655</c:v>
                </c:pt>
                <c:pt idx="73">
                  <c:v>2589</c:v>
                </c:pt>
                <c:pt idx="74">
                  <c:v>2534.5</c:v>
                </c:pt>
                <c:pt idx="75">
                  <c:v>2487.5</c:v>
                </c:pt>
                <c:pt idx="76">
                  <c:v>2449.5</c:v>
                </c:pt>
                <c:pt idx="77">
                  <c:v>2433</c:v>
                </c:pt>
                <c:pt idx="78">
                  <c:v>2374</c:v>
                </c:pt>
                <c:pt idx="79">
                  <c:v>2310</c:v>
                </c:pt>
                <c:pt idx="80">
                  <c:v>2255</c:v>
                </c:pt>
                <c:pt idx="81">
                  <c:v>2196</c:v>
                </c:pt>
                <c:pt idx="82">
                  <c:v>2144.5</c:v>
                </c:pt>
                <c:pt idx="83">
                  <c:v>2107</c:v>
                </c:pt>
                <c:pt idx="84">
                  <c:v>2090</c:v>
                </c:pt>
                <c:pt idx="85">
                  <c:v>2030.5</c:v>
                </c:pt>
                <c:pt idx="86">
                  <c:v>1969.5</c:v>
                </c:pt>
                <c:pt idx="87">
                  <c:v>1907.5</c:v>
                </c:pt>
                <c:pt idx="88">
                  <c:v>1854</c:v>
                </c:pt>
                <c:pt idx="89">
                  <c:v>1808</c:v>
                </c:pt>
                <c:pt idx="90">
                  <c:v>1769.5</c:v>
                </c:pt>
                <c:pt idx="91">
                  <c:v>1752</c:v>
                </c:pt>
                <c:pt idx="92">
                  <c:v>1685.5</c:v>
                </c:pt>
                <c:pt idx="93">
                  <c:v>1624</c:v>
                </c:pt>
                <c:pt idx="94">
                  <c:v>1566.5</c:v>
                </c:pt>
                <c:pt idx="95">
                  <c:v>1503</c:v>
                </c:pt>
                <c:pt idx="96">
                  <c:v>1453</c:v>
                </c:pt>
                <c:pt idx="97">
                  <c:v>1416</c:v>
                </c:pt>
                <c:pt idx="98">
                  <c:v>1395</c:v>
                </c:pt>
                <c:pt idx="99">
                  <c:v>1326.5</c:v>
                </c:pt>
                <c:pt idx="100">
                  <c:v>1270</c:v>
                </c:pt>
                <c:pt idx="101">
                  <c:v>1209</c:v>
                </c:pt>
                <c:pt idx="102">
                  <c:v>1151</c:v>
                </c:pt>
                <c:pt idx="103">
                  <c:v>1105.5</c:v>
                </c:pt>
                <c:pt idx="104">
                  <c:v>1063.5</c:v>
                </c:pt>
                <c:pt idx="105">
                  <c:v>1040</c:v>
                </c:pt>
                <c:pt idx="106">
                  <c:v>72874</c:v>
                </c:pt>
                <c:pt idx="107">
                  <c:v>4143.5</c:v>
                </c:pt>
                <c:pt idx="108">
                  <c:v>4083.5</c:v>
                </c:pt>
                <c:pt idx="109">
                  <c:v>4024</c:v>
                </c:pt>
                <c:pt idx="110">
                  <c:v>3971.5</c:v>
                </c:pt>
                <c:pt idx="111">
                  <c:v>3937.5</c:v>
                </c:pt>
                <c:pt idx="112">
                  <c:v>3917.5</c:v>
                </c:pt>
                <c:pt idx="113">
                  <c:v>3849.5</c:v>
                </c:pt>
                <c:pt idx="114">
                  <c:v>3781.5</c:v>
                </c:pt>
                <c:pt idx="115">
                  <c:v>3716</c:v>
                </c:pt>
                <c:pt idx="116">
                  <c:v>3654.5</c:v>
                </c:pt>
                <c:pt idx="117">
                  <c:v>3605</c:v>
                </c:pt>
                <c:pt idx="118">
                  <c:v>3570</c:v>
                </c:pt>
                <c:pt idx="119">
                  <c:v>3547.5</c:v>
                </c:pt>
                <c:pt idx="120">
                  <c:v>3481.5</c:v>
                </c:pt>
                <c:pt idx="121">
                  <c:v>3416.5</c:v>
                </c:pt>
                <c:pt idx="122">
                  <c:v>3355.5</c:v>
                </c:pt>
                <c:pt idx="123">
                  <c:v>3298.5</c:v>
                </c:pt>
                <c:pt idx="124">
                  <c:v>3248.5</c:v>
                </c:pt>
                <c:pt idx="125">
                  <c:v>3207</c:v>
                </c:pt>
                <c:pt idx="126">
                  <c:v>3177.5</c:v>
                </c:pt>
                <c:pt idx="127">
                  <c:v>3114</c:v>
                </c:pt>
                <c:pt idx="128">
                  <c:v>3048</c:v>
                </c:pt>
                <c:pt idx="129">
                  <c:v>2992.5</c:v>
                </c:pt>
                <c:pt idx="130">
                  <c:v>2934.5</c:v>
                </c:pt>
                <c:pt idx="131">
                  <c:v>2886</c:v>
                </c:pt>
                <c:pt idx="132">
                  <c:v>2844</c:v>
                </c:pt>
                <c:pt idx="133">
                  <c:v>2828.5</c:v>
                </c:pt>
                <c:pt idx="134">
                  <c:v>2769</c:v>
                </c:pt>
                <c:pt idx="135">
                  <c:v>2708</c:v>
                </c:pt>
                <c:pt idx="136">
                  <c:v>2642</c:v>
                </c:pt>
                <c:pt idx="137">
                  <c:v>2579.5</c:v>
                </c:pt>
                <c:pt idx="138">
                  <c:v>2533</c:v>
                </c:pt>
                <c:pt idx="139">
                  <c:v>2495.5</c:v>
                </c:pt>
                <c:pt idx="140">
                  <c:v>2483.5</c:v>
                </c:pt>
                <c:pt idx="141">
                  <c:v>2419</c:v>
                </c:pt>
                <c:pt idx="142">
                  <c:v>2350.5</c:v>
                </c:pt>
                <c:pt idx="143">
                  <c:v>2279.5</c:v>
                </c:pt>
                <c:pt idx="144">
                  <c:v>2221.5</c:v>
                </c:pt>
                <c:pt idx="145">
                  <c:v>2170.5</c:v>
                </c:pt>
                <c:pt idx="146">
                  <c:v>2128.5</c:v>
                </c:pt>
                <c:pt idx="147">
                  <c:v>2103.5</c:v>
                </c:pt>
                <c:pt idx="148">
                  <c:v>2048</c:v>
                </c:pt>
                <c:pt idx="149">
                  <c:v>1982.5</c:v>
                </c:pt>
                <c:pt idx="150">
                  <c:v>1922.5</c:v>
                </c:pt>
                <c:pt idx="151">
                  <c:v>1857.5</c:v>
                </c:pt>
                <c:pt idx="152">
                  <c:v>1807</c:v>
                </c:pt>
                <c:pt idx="153">
                  <c:v>1761</c:v>
                </c:pt>
                <c:pt idx="154">
                  <c:v>1740</c:v>
                </c:pt>
                <c:pt idx="155">
                  <c:v>1682</c:v>
                </c:pt>
                <c:pt idx="156">
                  <c:v>1619.5</c:v>
                </c:pt>
                <c:pt idx="157">
                  <c:v>1555</c:v>
                </c:pt>
                <c:pt idx="158">
                  <c:v>1490</c:v>
                </c:pt>
                <c:pt idx="159">
                  <c:v>1440.5</c:v>
                </c:pt>
                <c:pt idx="160">
                  <c:v>1397</c:v>
                </c:pt>
                <c:pt idx="161">
                  <c:v>1374.5</c:v>
                </c:pt>
                <c:pt idx="162">
                  <c:v>1313.5</c:v>
                </c:pt>
                <c:pt idx="163">
                  <c:v>1240</c:v>
                </c:pt>
                <c:pt idx="164">
                  <c:v>1172</c:v>
                </c:pt>
                <c:pt idx="165">
                  <c:v>1111</c:v>
                </c:pt>
                <c:pt idx="166">
                  <c:v>1065</c:v>
                </c:pt>
                <c:pt idx="167">
                  <c:v>1023</c:v>
                </c:pt>
                <c:pt idx="168">
                  <c:v>1005</c:v>
                </c:pt>
                <c:pt idx="169">
                  <c:v>82895</c:v>
                </c:pt>
                <c:pt idx="170">
                  <c:v>4589.5</c:v>
                </c:pt>
                <c:pt idx="171">
                  <c:v>4524.5</c:v>
                </c:pt>
                <c:pt idx="172">
                  <c:v>4466.5</c:v>
                </c:pt>
                <c:pt idx="173">
                  <c:v>4413</c:v>
                </c:pt>
                <c:pt idx="174">
                  <c:v>4373.5</c:v>
                </c:pt>
                <c:pt idx="175">
                  <c:v>4348.5</c:v>
                </c:pt>
                <c:pt idx="176">
                  <c:v>4284.5</c:v>
                </c:pt>
                <c:pt idx="177">
                  <c:v>4219</c:v>
                </c:pt>
                <c:pt idx="178">
                  <c:v>4155.5</c:v>
                </c:pt>
                <c:pt idx="179">
                  <c:v>4086</c:v>
                </c:pt>
                <c:pt idx="180">
                  <c:v>4037</c:v>
                </c:pt>
                <c:pt idx="181">
                  <c:v>3991</c:v>
                </c:pt>
                <c:pt idx="182">
                  <c:v>3968.5</c:v>
                </c:pt>
                <c:pt idx="183">
                  <c:v>3908</c:v>
                </c:pt>
                <c:pt idx="184">
                  <c:v>3842.5</c:v>
                </c:pt>
                <c:pt idx="185">
                  <c:v>3772</c:v>
                </c:pt>
                <c:pt idx="186">
                  <c:v>3710</c:v>
                </c:pt>
                <c:pt idx="187">
                  <c:v>3662.5</c:v>
                </c:pt>
                <c:pt idx="188">
                  <c:v>3617</c:v>
                </c:pt>
                <c:pt idx="189">
                  <c:v>3593</c:v>
                </c:pt>
                <c:pt idx="190">
                  <c:v>3523.5</c:v>
                </c:pt>
                <c:pt idx="191">
                  <c:v>3450.5</c:v>
                </c:pt>
                <c:pt idx="192">
                  <c:v>3390</c:v>
                </c:pt>
                <c:pt idx="193">
                  <c:v>3325</c:v>
                </c:pt>
                <c:pt idx="194">
                  <c:v>3269</c:v>
                </c:pt>
                <c:pt idx="195">
                  <c:v>3236</c:v>
                </c:pt>
                <c:pt idx="196">
                  <c:v>3209</c:v>
                </c:pt>
                <c:pt idx="197">
                  <c:v>3145.5</c:v>
                </c:pt>
                <c:pt idx="198">
                  <c:v>3077</c:v>
                </c:pt>
                <c:pt idx="199">
                  <c:v>3011</c:v>
                </c:pt>
                <c:pt idx="200">
                  <c:v>2950</c:v>
                </c:pt>
                <c:pt idx="201">
                  <c:v>2905</c:v>
                </c:pt>
                <c:pt idx="202">
                  <c:v>2864</c:v>
                </c:pt>
                <c:pt idx="203">
                  <c:v>2845</c:v>
                </c:pt>
                <c:pt idx="204">
                  <c:v>2781.5</c:v>
                </c:pt>
                <c:pt idx="205">
                  <c:v>2706.5</c:v>
                </c:pt>
                <c:pt idx="206">
                  <c:v>2642</c:v>
                </c:pt>
                <c:pt idx="207">
                  <c:v>2583</c:v>
                </c:pt>
                <c:pt idx="208">
                  <c:v>2533</c:v>
                </c:pt>
                <c:pt idx="209">
                  <c:v>2491</c:v>
                </c:pt>
                <c:pt idx="210">
                  <c:v>2468</c:v>
                </c:pt>
                <c:pt idx="211">
                  <c:v>2397</c:v>
                </c:pt>
                <c:pt idx="212">
                  <c:v>2324</c:v>
                </c:pt>
                <c:pt idx="213">
                  <c:v>2259</c:v>
                </c:pt>
                <c:pt idx="214">
                  <c:v>2196</c:v>
                </c:pt>
                <c:pt idx="215">
                  <c:v>2146</c:v>
                </c:pt>
                <c:pt idx="216">
                  <c:v>2106.5</c:v>
                </c:pt>
                <c:pt idx="217">
                  <c:v>2078</c:v>
                </c:pt>
                <c:pt idx="218">
                  <c:v>2008</c:v>
                </c:pt>
                <c:pt idx="219">
                  <c:v>1938</c:v>
                </c:pt>
                <c:pt idx="220">
                  <c:v>1874</c:v>
                </c:pt>
                <c:pt idx="221">
                  <c:v>1816</c:v>
                </c:pt>
                <c:pt idx="222">
                  <c:v>1762</c:v>
                </c:pt>
                <c:pt idx="223">
                  <c:v>1719</c:v>
                </c:pt>
                <c:pt idx="224">
                  <c:v>1697</c:v>
                </c:pt>
                <c:pt idx="225">
                  <c:v>1631.5</c:v>
                </c:pt>
                <c:pt idx="226">
                  <c:v>1564</c:v>
                </c:pt>
                <c:pt idx="227">
                  <c:v>1497</c:v>
                </c:pt>
                <c:pt idx="228">
                  <c:v>1434.5</c:v>
                </c:pt>
                <c:pt idx="229">
                  <c:v>1380.5</c:v>
                </c:pt>
                <c:pt idx="230">
                  <c:v>1335</c:v>
                </c:pt>
                <c:pt idx="231">
                  <c:v>1312</c:v>
                </c:pt>
                <c:pt idx="232">
                  <c:v>1252.5</c:v>
                </c:pt>
                <c:pt idx="233">
                  <c:v>1185.5</c:v>
                </c:pt>
                <c:pt idx="234">
                  <c:v>1114.5</c:v>
                </c:pt>
                <c:pt idx="235">
                  <c:v>1040.5</c:v>
                </c:pt>
                <c:pt idx="236">
                  <c:v>73450.5</c:v>
                </c:pt>
                <c:pt idx="237">
                  <c:v>4208</c:v>
                </c:pt>
                <c:pt idx="238">
                  <c:v>4183.5</c:v>
                </c:pt>
                <c:pt idx="239">
                  <c:v>4113</c:v>
                </c:pt>
                <c:pt idx="240">
                  <c:v>4038.5</c:v>
                </c:pt>
                <c:pt idx="241">
                  <c:v>3966.5</c:v>
                </c:pt>
                <c:pt idx="242">
                  <c:v>3898.5</c:v>
                </c:pt>
                <c:pt idx="243">
                  <c:v>3842</c:v>
                </c:pt>
                <c:pt idx="244">
                  <c:v>3797.5</c:v>
                </c:pt>
                <c:pt idx="245">
                  <c:v>3772.5</c:v>
                </c:pt>
                <c:pt idx="246">
                  <c:v>3706.5</c:v>
                </c:pt>
                <c:pt idx="247">
                  <c:v>3634.5</c:v>
                </c:pt>
                <c:pt idx="248">
                  <c:v>3568</c:v>
                </c:pt>
                <c:pt idx="249">
                  <c:v>3504</c:v>
                </c:pt>
                <c:pt idx="250">
                  <c:v>3447.5</c:v>
                </c:pt>
                <c:pt idx="251">
                  <c:v>3404.5</c:v>
                </c:pt>
                <c:pt idx="252">
                  <c:v>3375</c:v>
                </c:pt>
                <c:pt idx="253">
                  <c:v>3307</c:v>
                </c:pt>
                <c:pt idx="254">
                  <c:v>3238</c:v>
                </c:pt>
                <c:pt idx="255">
                  <c:v>3164.5</c:v>
                </c:pt>
                <c:pt idx="256">
                  <c:v>3095.5</c:v>
                </c:pt>
                <c:pt idx="257">
                  <c:v>3044</c:v>
                </c:pt>
                <c:pt idx="258">
                  <c:v>3002.5</c:v>
                </c:pt>
                <c:pt idx="259">
                  <c:v>2980.5</c:v>
                </c:pt>
                <c:pt idx="260">
                  <c:v>2913</c:v>
                </c:pt>
                <c:pt idx="261">
                  <c:v>2844.5</c:v>
                </c:pt>
                <c:pt idx="262">
                  <c:v>2776.5</c:v>
                </c:pt>
                <c:pt idx="263">
                  <c:v>2709.5</c:v>
                </c:pt>
                <c:pt idx="264">
                  <c:v>2654.5</c:v>
                </c:pt>
                <c:pt idx="265">
                  <c:v>2607.5</c:v>
                </c:pt>
                <c:pt idx="266">
                  <c:v>2583.5</c:v>
                </c:pt>
                <c:pt idx="267">
                  <c:v>2516</c:v>
                </c:pt>
                <c:pt idx="268">
                  <c:v>2442.5</c:v>
                </c:pt>
                <c:pt idx="269">
                  <c:v>2369.5</c:v>
                </c:pt>
                <c:pt idx="270">
                  <c:v>2313</c:v>
                </c:pt>
                <c:pt idx="271">
                  <c:v>2255.5</c:v>
                </c:pt>
                <c:pt idx="272">
                  <c:v>2205.5</c:v>
                </c:pt>
                <c:pt idx="273">
                  <c:v>2178.5</c:v>
                </c:pt>
                <c:pt idx="274">
                  <c:v>2113.5</c:v>
                </c:pt>
                <c:pt idx="275">
                  <c:v>2039</c:v>
                </c:pt>
                <c:pt idx="276">
                  <c:v>1964</c:v>
                </c:pt>
                <c:pt idx="277">
                  <c:v>1897.5</c:v>
                </c:pt>
                <c:pt idx="278">
                  <c:v>1842</c:v>
                </c:pt>
                <c:pt idx="279">
                  <c:v>1795.5</c:v>
                </c:pt>
                <c:pt idx="280">
                  <c:v>1774</c:v>
                </c:pt>
                <c:pt idx="281">
                  <c:v>1703</c:v>
                </c:pt>
                <c:pt idx="282">
                  <c:v>1632.5</c:v>
                </c:pt>
                <c:pt idx="283">
                  <c:v>1564</c:v>
                </c:pt>
                <c:pt idx="284">
                  <c:v>1498.5</c:v>
                </c:pt>
                <c:pt idx="285">
                  <c:v>1439</c:v>
                </c:pt>
                <c:pt idx="286">
                  <c:v>1398</c:v>
                </c:pt>
                <c:pt idx="287">
                  <c:v>1371.5</c:v>
                </c:pt>
                <c:pt idx="288">
                  <c:v>1309</c:v>
                </c:pt>
                <c:pt idx="289">
                  <c:v>1239.5</c:v>
                </c:pt>
                <c:pt idx="290">
                  <c:v>1171</c:v>
                </c:pt>
                <c:pt idx="291">
                  <c:v>1103.5</c:v>
                </c:pt>
                <c:pt idx="292">
                  <c:v>1037</c:v>
                </c:pt>
                <c:pt idx="293">
                  <c:v>65996.5</c:v>
                </c:pt>
                <c:pt idx="294">
                  <c:v>3859.5</c:v>
                </c:pt>
                <c:pt idx="295">
                  <c:v>3785.5</c:v>
                </c:pt>
                <c:pt idx="296">
                  <c:v>3721</c:v>
                </c:pt>
                <c:pt idx="297">
                  <c:v>3648</c:v>
                </c:pt>
                <c:pt idx="298">
                  <c:v>3578</c:v>
                </c:pt>
                <c:pt idx="299">
                  <c:v>3527.5</c:v>
                </c:pt>
                <c:pt idx="300">
                  <c:v>3491.5</c:v>
                </c:pt>
                <c:pt idx="301">
                  <c:v>3467.5</c:v>
                </c:pt>
                <c:pt idx="302">
                  <c:v>3397</c:v>
                </c:pt>
                <c:pt idx="303">
                  <c:v>3317.5</c:v>
                </c:pt>
                <c:pt idx="304">
                  <c:v>3243.5</c:v>
                </c:pt>
                <c:pt idx="305">
                  <c:v>3174</c:v>
                </c:pt>
                <c:pt idx="306">
                  <c:v>3121</c:v>
                </c:pt>
                <c:pt idx="307">
                  <c:v>3076</c:v>
                </c:pt>
                <c:pt idx="308">
                  <c:v>3052.5</c:v>
                </c:pt>
                <c:pt idx="309">
                  <c:v>2982</c:v>
                </c:pt>
                <c:pt idx="310">
                  <c:v>2908.5</c:v>
                </c:pt>
                <c:pt idx="311">
                  <c:v>2839.5</c:v>
                </c:pt>
                <c:pt idx="312">
                  <c:v>2779.5</c:v>
                </c:pt>
                <c:pt idx="313">
                  <c:v>2725</c:v>
                </c:pt>
                <c:pt idx="314">
                  <c:v>2676</c:v>
                </c:pt>
                <c:pt idx="315">
                  <c:v>2647.5</c:v>
                </c:pt>
                <c:pt idx="316">
                  <c:v>2575</c:v>
                </c:pt>
                <c:pt idx="317">
                  <c:v>2503.5</c:v>
                </c:pt>
                <c:pt idx="318">
                  <c:v>2434.5</c:v>
                </c:pt>
                <c:pt idx="319">
                  <c:v>2363.5</c:v>
                </c:pt>
                <c:pt idx="320">
                  <c:v>2305.5</c:v>
                </c:pt>
                <c:pt idx="321">
                  <c:v>2258</c:v>
                </c:pt>
                <c:pt idx="322">
                  <c:v>2229.5</c:v>
                </c:pt>
                <c:pt idx="323">
                  <c:v>2159</c:v>
                </c:pt>
                <c:pt idx="324">
                  <c:v>2087</c:v>
                </c:pt>
                <c:pt idx="325">
                  <c:v>2016</c:v>
                </c:pt>
                <c:pt idx="326">
                  <c:v>1947</c:v>
                </c:pt>
                <c:pt idx="327">
                  <c:v>1888</c:v>
                </c:pt>
                <c:pt idx="328">
                  <c:v>1839</c:v>
                </c:pt>
                <c:pt idx="329">
                  <c:v>1808.5</c:v>
                </c:pt>
                <c:pt idx="330">
                  <c:v>1738</c:v>
                </c:pt>
                <c:pt idx="331">
                  <c:v>1668</c:v>
                </c:pt>
                <c:pt idx="332">
                  <c:v>1603.5</c:v>
                </c:pt>
                <c:pt idx="333">
                  <c:v>1538.5</c:v>
                </c:pt>
                <c:pt idx="334">
                  <c:v>1487.5</c:v>
                </c:pt>
                <c:pt idx="335">
                  <c:v>1440</c:v>
                </c:pt>
                <c:pt idx="336">
                  <c:v>1414</c:v>
                </c:pt>
                <c:pt idx="337">
                  <c:v>1341</c:v>
                </c:pt>
                <c:pt idx="338">
                  <c:v>1259.5</c:v>
                </c:pt>
                <c:pt idx="339">
                  <c:v>1190</c:v>
                </c:pt>
                <c:pt idx="340">
                  <c:v>1119</c:v>
                </c:pt>
                <c:pt idx="341">
                  <c:v>1062.5</c:v>
                </c:pt>
                <c:pt idx="342">
                  <c:v>1014</c:v>
                </c:pt>
                <c:pt idx="343">
                  <c:v>74622.5</c:v>
                </c:pt>
                <c:pt idx="344">
                  <c:v>4227.5</c:v>
                </c:pt>
                <c:pt idx="345">
                  <c:v>4154.5</c:v>
                </c:pt>
                <c:pt idx="346">
                  <c:v>4087.5</c:v>
                </c:pt>
                <c:pt idx="347">
                  <c:v>4015.5</c:v>
                </c:pt>
                <c:pt idx="348">
                  <c:v>3952</c:v>
                </c:pt>
                <c:pt idx="349">
                  <c:v>3896.5</c:v>
                </c:pt>
                <c:pt idx="350">
                  <c:v>3868</c:v>
                </c:pt>
                <c:pt idx="351">
                  <c:v>3797.5</c:v>
                </c:pt>
                <c:pt idx="352">
                  <c:v>3724</c:v>
                </c:pt>
                <c:pt idx="353">
                  <c:v>3653</c:v>
                </c:pt>
                <c:pt idx="354">
                  <c:v>3590.5</c:v>
                </c:pt>
                <c:pt idx="355">
                  <c:v>3533</c:v>
                </c:pt>
                <c:pt idx="356">
                  <c:v>3481.5</c:v>
                </c:pt>
                <c:pt idx="357">
                  <c:v>3451.5</c:v>
                </c:pt>
                <c:pt idx="358">
                  <c:v>3382.5</c:v>
                </c:pt>
                <c:pt idx="359">
                  <c:v>3313.5</c:v>
                </c:pt>
                <c:pt idx="360">
                  <c:v>3238.5</c:v>
                </c:pt>
                <c:pt idx="361">
                  <c:v>3170.5</c:v>
                </c:pt>
                <c:pt idx="362">
                  <c:v>3117</c:v>
                </c:pt>
                <c:pt idx="363">
                  <c:v>3072</c:v>
                </c:pt>
                <c:pt idx="364">
                  <c:v>3049</c:v>
                </c:pt>
                <c:pt idx="365">
                  <c:v>2979</c:v>
                </c:pt>
                <c:pt idx="366">
                  <c:v>2909.5</c:v>
                </c:pt>
                <c:pt idx="367">
                  <c:v>2836.5</c:v>
                </c:pt>
                <c:pt idx="368">
                  <c:v>2779.5</c:v>
                </c:pt>
                <c:pt idx="369">
                  <c:v>2727</c:v>
                </c:pt>
                <c:pt idx="370">
                  <c:v>2679</c:v>
                </c:pt>
                <c:pt idx="371">
                  <c:v>2654</c:v>
                </c:pt>
                <c:pt idx="372">
                  <c:v>2591.5</c:v>
                </c:pt>
                <c:pt idx="373">
                  <c:v>2525.5</c:v>
                </c:pt>
                <c:pt idx="374">
                  <c:v>2458</c:v>
                </c:pt>
                <c:pt idx="375">
                  <c:v>2403</c:v>
                </c:pt>
                <c:pt idx="376">
                  <c:v>2343</c:v>
                </c:pt>
                <c:pt idx="377">
                  <c:v>2305.5</c:v>
                </c:pt>
                <c:pt idx="378">
                  <c:v>2278.5</c:v>
                </c:pt>
                <c:pt idx="379">
                  <c:v>2206.5</c:v>
                </c:pt>
                <c:pt idx="380">
                  <c:v>2137.5</c:v>
                </c:pt>
                <c:pt idx="381">
                  <c:v>2069.5</c:v>
                </c:pt>
                <c:pt idx="382">
                  <c:v>2004</c:v>
                </c:pt>
                <c:pt idx="383">
                  <c:v>1949.5</c:v>
                </c:pt>
                <c:pt idx="384">
                  <c:v>1903</c:v>
                </c:pt>
                <c:pt idx="385">
                  <c:v>1877.5</c:v>
                </c:pt>
                <c:pt idx="386">
                  <c:v>1811</c:v>
                </c:pt>
                <c:pt idx="387">
                  <c:v>1734</c:v>
                </c:pt>
                <c:pt idx="388">
                  <c:v>1662.5</c:v>
                </c:pt>
                <c:pt idx="389">
                  <c:v>1598.5</c:v>
                </c:pt>
                <c:pt idx="390">
                  <c:v>1547</c:v>
                </c:pt>
                <c:pt idx="391">
                  <c:v>1505.5</c:v>
                </c:pt>
                <c:pt idx="392">
                  <c:v>1477.5</c:v>
                </c:pt>
                <c:pt idx="393">
                  <c:v>1406.5</c:v>
                </c:pt>
                <c:pt idx="394">
                  <c:v>1340</c:v>
                </c:pt>
                <c:pt idx="395">
                  <c:v>1265</c:v>
                </c:pt>
                <c:pt idx="396">
                  <c:v>1204</c:v>
                </c:pt>
                <c:pt idx="397">
                  <c:v>1147.5</c:v>
                </c:pt>
                <c:pt idx="398">
                  <c:v>1102</c:v>
                </c:pt>
                <c:pt idx="399">
                  <c:v>1070.5</c:v>
                </c:pt>
                <c:pt idx="400">
                  <c:v>1004</c:v>
                </c:pt>
                <c:pt idx="401">
                  <c:v>74625.5</c:v>
                </c:pt>
                <c:pt idx="402">
                  <c:v>4186.5</c:v>
                </c:pt>
                <c:pt idx="403">
                  <c:v>4116</c:v>
                </c:pt>
                <c:pt idx="404">
                  <c:v>4059</c:v>
                </c:pt>
                <c:pt idx="405">
                  <c:v>4012.5</c:v>
                </c:pt>
                <c:pt idx="406">
                  <c:v>3984</c:v>
                </c:pt>
                <c:pt idx="407">
                  <c:v>3916</c:v>
                </c:pt>
                <c:pt idx="408">
                  <c:v>3848</c:v>
                </c:pt>
                <c:pt idx="409">
                  <c:v>3779.5</c:v>
                </c:pt>
                <c:pt idx="410">
                  <c:v>3719</c:v>
                </c:pt>
                <c:pt idx="411">
                  <c:v>3662.5</c:v>
                </c:pt>
                <c:pt idx="412">
                  <c:v>3620.5</c:v>
                </c:pt>
                <c:pt idx="413">
                  <c:v>3592.5</c:v>
                </c:pt>
                <c:pt idx="414">
                  <c:v>3520.5</c:v>
                </c:pt>
                <c:pt idx="415">
                  <c:v>3450.5</c:v>
                </c:pt>
                <c:pt idx="416">
                  <c:v>3377</c:v>
                </c:pt>
                <c:pt idx="417">
                  <c:v>3309</c:v>
                </c:pt>
                <c:pt idx="418">
                  <c:v>3258</c:v>
                </c:pt>
                <c:pt idx="419">
                  <c:v>3215.5</c:v>
                </c:pt>
                <c:pt idx="420">
                  <c:v>3183</c:v>
                </c:pt>
                <c:pt idx="421">
                  <c:v>3108.5</c:v>
                </c:pt>
                <c:pt idx="422">
                  <c:v>3031</c:v>
                </c:pt>
                <c:pt idx="423">
                  <c:v>2958</c:v>
                </c:pt>
                <c:pt idx="424">
                  <c:v>2893</c:v>
                </c:pt>
                <c:pt idx="425">
                  <c:v>2836.5</c:v>
                </c:pt>
                <c:pt idx="426">
                  <c:v>2792</c:v>
                </c:pt>
                <c:pt idx="427">
                  <c:v>2759.5</c:v>
                </c:pt>
                <c:pt idx="428">
                  <c:v>2692.5</c:v>
                </c:pt>
                <c:pt idx="429">
                  <c:v>2617</c:v>
                </c:pt>
                <c:pt idx="430">
                  <c:v>2545.5</c:v>
                </c:pt>
                <c:pt idx="431">
                  <c:v>2475.5</c:v>
                </c:pt>
                <c:pt idx="432">
                  <c:v>2423.5</c:v>
                </c:pt>
                <c:pt idx="433">
                  <c:v>2370.5</c:v>
                </c:pt>
                <c:pt idx="434">
                  <c:v>2339.5</c:v>
                </c:pt>
                <c:pt idx="435">
                  <c:v>2261.5</c:v>
                </c:pt>
                <c:pt idx="436">
                  <c:v>2188</c:v>
                </c:pt>
                <c:pt idx="437">
                  <c:v>2122</c:v>
                </c:pt>
                <c:pt idx="438">
                  <c:v>2049</c:v>
                </c:pt>
                <c:pt idx="439">
                  <c:v>1994</c:v>
                </c:pt>
                <c:pt idx="440">
                  <c:v>1944.5</c:v>
                </c:pt>
                <c:pt idx="441">
                  <c:v>1915.5</c:v>
                </c:pt>
                <c:pt idx="442">
                  <c:v>1851.5</c:v>
                </c:pt>
                <c:pt idx="443">
                  <c:v>1774.5</c:v>
                </c:pt>
                <c:pt idx="444">
                  <c:v>1703</c:v>
                </c:pt>
                <c:pt idx="445">
                  <c:v>1634.5</c:v>
                </c:pt>
                <c:pt idx="446">
                  <c:v>1574</c:v>
                </c:pt>
                <c:pt idx="447">
                  <c:v>1527</c:v>
                </c:pt>
                <c:pt idx="448">
                  <c:v>1501</c:v>
                </c:pt>
                <c:pt idx="449">
                  <c:v>1432</c:v>
                </c:pt>
                <c:pt idx="450">
                  <c:v>1364.5</c:v>
                </c:pt>
                <c:pt idx="451">
                  <c:v>1293</c:v>
                </c:pt>
                <c:pt idx="452">
                  <c:v>1226.5</c:v>
                </c:pt>
                <c:pt idx="453">
                  <c:v>1170</c:v>
                </c:pt>
                <c:pt idx="454">
                  <c:v>1125.5</c:v>
                </c:pt>
                <c:pt idx="455">
                  <c:v>1094.5</c:v>
                </c:pt>
                <c:pt idx="456">
                  <c:v>1016</c:v>
                </c:pt>
                <c:pt idx="457">
                  <c:v>61046.5</c:v>
                </c:pt>
                <c:pt idx="458">
                  <c:v>3545.5</c:v>
                </c:pt>
                <c:pt idx="459">
                  <c:v>3475.5</c:v>
                </c:pt>
                <c:pt idx="460">
                  <c:v>3415.5</c:v>
                </c:pt>
                <c:pt idx="461">
                  <c:v>3365.5</c:v>
                </c:pt>
                <c:pt idx="462">
                  <c:v>3333.5</c:v>
                </c:pt>
                <c:pt idx="463">
                  <c:v>3260.5</c:v>
                </c:pt>
                <c:pt idx="464">
                  <c:v>3189</c:v>
                </c:pt>
                <c:pt idx="465">
                  <c:v>3112</c:v>
                </c:pt>
                <c:pt idx="466">
                  <c:v>3048</c:v>
                </c:pt>
                <c:pt idx="467">
                  <c:v>2989</c:v>
                </c:pt>
                <c:pt idx="468">
                  <c:v>2941.5</c:v>
                </c:pt>
                <c:pt idx="469">
                  <c:v>2911.5</c:v>
                </c:pt>
                <c:pt idx="470">
                  <c:v>2841.5</c:v>
                </c:pt>
                <c:pt idx="471">
                  <c:v>2762</c:v>
                </c:pt>
                <c:pt idx="472">
                  <c:v>2690</c:v>
                </c:pt>
                <c:pt idx="473">
                  <c:v>2620.5</c:v>
                </c:pt>
                <c:pt idx="474">
                  <c:v>2563.5</c:v>
                </c:pt>
                <c:pt idx="475">
                  <c:v>2517</c:v>
                </c:pt>
                <c:pt idx="476">
                  <c:v>2482.5</c:v>
                </c:pt>
                <c:pt idx="477">
                  <c:v>2410.5</c:v>
                </c:pt>
                <c:pt idx="478">
                  <c:v>2334.5</c:v>
                </c:pt>
                <c:pt idx="479">
                  <c:v>2256</c:v>
                </c:pt>
                <c:pt idx="480">
                  <c:v>2186</c:v>
                </c:pt>
                <c:pt idx="481">
                  <c:v>2136</c:v>
                </c:pt>
                <c:pt idx="482">
                  <c:v>2082.5</c:v>
                </c:pt>
                <c:pt idx="483">
                  <c:v>2055</c:v>
                </c:pt>
                <c:pt idx="484">
                  <c:v>1979</c:v>
                </c:pt>
                <c:pt idx="485">
                  <c:v>1896.5</c:v>
                </c:pt>
                <c:pt idx="486">
                  <c:v>1823</c:v>
                </c:pt>
                <c:pt idx="487">
                  <c:v>1753.5</c:v>
                </c:pt>
                <c:pt idx="488">
                  <c:v>1694.5</c:v>
                </c:pt>
                <c:pt idx="489">
                  <c:v>1640.5</c:v>
                </c:pt>
                <c:pt idx="490">
                  <c:v>1606.5</c:v>
                </c:pt>
                <c:pt idx="491">
                  <c:v>1530.5</c:v>
                </c:pt>
                <c:pt idx="492">
                  <c:v>1449</c:v>
                </c:pt>
                <c:pt idx="493">
                  <c:v>1368</c:v>
                </c:pt>
                <c:pt idx="494">
                  <c:v>1298</c:v>
                </c:pt>
                <c:pt idx="495">
                  <c:v>1241.5</c:v>
                </c:pt>
                <c:pt idx="496">
                  <c:v>1187.5</c:v>
                </c:pt>
                <c:pt idx="497">
                  <c:v>1148</c:v>
                </c:pt>
                <c:pt idx="498">
                  <c:v>1072</c:v>
                </c:pt>
                <c:pt idx="499">
                  <c:v>76084</c:v>
                </c:pt>
                <c:pt idx="500">
                  <c:v>4309.5</c:v>
                </c:pt>
                <c:pt idx="501">
                  <c:v>4234.5</c:v>
                </c:pt>
                <c:pt idx="502">
                  <c:v>4174</c:v>
                </c:pt>
                <c:pt idx="503">
                  <c:v>4129.5</c:v>
                </c:pt>
                <c:pt idx="504">
                  <c:v>4096</c:v>
                </c:pt>
                <c:pt idx="505">
                  <c:v>4021.5</c:v>
                </c:pt>
                <c:pt idx="506">
                  <c:v>3944.5</c:v>
                </c:pt>
                <c:pt idx="507">
                  <c:v>3874</c:v>
                </c:pt>
                <c:pt idx="508">
                  <c:v>3811</c:v>
                </c:pt>
                <c:pt idx="509">
                  <c:v>3756.5</c:v>
                </c:pt>
                <c:pt idx="510">
                  <c:v>3706.5</c:v>
                </c:pt>
                <c:pt idx="511">
                  <c:v>3677</c:v>
                </c:pt>
                <c:pt idx="512">
                  <c:v>3606.5</c:v>
                </c:pt>
                <c:pt idx="513">
                  <c:v>3531.5</c:v>
                </c:pt>
                <c:pt idx="514">
                  <c:v>3460</c:v>
                </c:pt>
                <c:pt idx="515">
                  <c:v>3387</c:v>
                </c:pt>
                <c:pt idx="516">
                  <c:v>3324</c:v>
                </c:pt>
                <c:pt idx="517">
                  <c:v>3269.5</c:v>
                </c:pt>
                <c:pt idx="518">
                  <c:v>3239.5</c:v>
                </c:pt>
                <c:pt idx="519">
                  <c:v>3165</c:v>
                </c:pt>
                <c:pt idx="520">
                  <c:v>3090</c:v>
                </c:pt>
                <c:pt idx="521">
                  <c:v>3016.5</c:v>
                </c:pt>
                <c:pt idx="522">
                  <c:v>2951.5</c:v>
                </c:pt>
                <c:pt idx="523">
                  <c:v>2887</c:v>
                </c:pt>
                <c:pt idx="524">
                  <c:v>2830</c:v>
                </c:pt>
                <c:pt idx="525">
                  <c:v>2796.5</c:v>
                </c:pt>
                <c:pt idx="526">
                  <c:v>2721.5</c:v>
                </c:pt>
                <c:pt idx="527">
                  <c:v>2642.5</c:v>
                </c:pt>
                <c:pt idx="528">
                  <c:v>2562.5</c:v>
                </c:pt>
                <c:pt idx="529">
                  <c:v>2493</c:v>
                </c:pt>
                <c:pt idx="530">
                  <c:v>2434.5</c:v>
                </c:pt>
                <c:pt idx="531">
                  <c:v>2381</c:v>
                </c:pt>
                <c:pt idx="532">
                  <c:v>2344.5</c:v>
                </c:pt>
                <c:pt idx="533">
                  <c:v>2276</c:v>
                </c:pt>
                <c:pt idx="534">
                  <c:v>2198.5</c:v>
                </c:pt>
                <c:pt idx="535">
                  <c:v>2115.5</c:v>
                </c:pt>
                <c:pt idx="536">
                  <c:v>2047</c:v>
                </c:pt>
                <c:pt idx="537">
                  <c:v>1980</c:v>
                </c:pt>
                <c:pt idx="538">
                  <c:v>1935.5</c:v>
                </c:pt>
                <c:pt idx="539">
                  <c:v>1906.5</c:v>
                </c:pt>
                <c:pt idx="540">
                  <c:v>1830</c:v>
                </c:pt>
                <c:pt idx="541">
                  <c:v>1752.5</c:v>
                </c:pt>
                <c:pt idx="542">
                  <c:v>1677</c:v>
                </c:pt>
                <c:pt idx="543">
                  <c:v>1607.5</c:v>
                </c:pt>
                <c:pt idx="544">
                  <c:v>1544</c:v>
                </c:pt>
                <c:pt idx="545">
                  <c:v>1492.5</c:v>
                </c:pt>
                <c:pt idx="546">
                  <c:v>1458.5</c:v>
                </c:pt>
                <c:pt idx="547">
                  <c:v>1381.5</c:v>
                </c:pt>
                <c:pt idx="548">
                  <c:v>1300</c:v>
                </c:pt>
                <c:pt idx="549">
                  <c:v>1215</c:v>
                </c:pt>
                <c:pt idx="550">
                  <c:v>1149.5</c:v>
                </c:pt>
                <c:pt idx="551">
                  <c:v>1090.5</c:v>
                </c:pt>
                <c:pt idx="552">
                  <c:v>1036</c:v>
                </c:pt>
                <c:pt idx="553">
                  <c:v>1003</c:v>
                </c:pt>
                <c:pt idx="554">
                  <c:v>81788.5</c:v>
                </c:pt>
                <c:pt idx="555">
                  <c:v>4503.5</c:v>
                </c:pt>
                <c:pt idx="556">
                  <c:v>4417.5</c:v>
                </c:pt>
                <c:pt idx="557">
                  <c:v>4343</c:v>
                </c:pt>
                <c:pt idx="558">
                  <c:v>4284</c:v>
                </c:pt>
                <c:pt idx="559">
                  <c:v>4230</c:v>
                </c:pt>
                <c:pt idx="560">
                  <c:v>4190</c:v>
                </c:pt>
                <c:pt idx="561">
                  <c:v>4112.5</c:v>
                </c:pt>
                <c:pt idx="562">
                  <c:v>4036</c:v>
                </c:pt>
                <c:pt idx="563">
                  <c:v>3961.5</c:v>
                </c:pt>
                <c:pt idx="564">
                  <c:v>3890.5</c:v>
                </c:pt>
                <c:pt idx="565">
                  <c:v>3833</c:v>
                </c:pt>
                <c:pt idx="566">
                  <c:v>3778</c:v>
                </c:pt>
                <c:pt idx="567">
                  <c:v>3746.5</c:v>
                </c:pt>
                <c:pt idx="568">
                  <c:v>3667</c:v>
                </c:pt>
                <c:pt idx="569">
                  <c:v>3586</c:v>
                </c:pt>
                <c:pt idx="570">
                  <c:v>3513.5</c:v>
                </c:pt>
                <c:pt idx="571">
                  <c:v>3441.5</c:v>
                </c:pt>
                <c:pt idx="572">
                  <c:v>3379.5</c:v>
                </c:pt>
                <c:pt idx="573">
                  <c:v>3325</c:v>
                </c:pt>
                <c:pt idx="574">
                  <c:v>3290.5</c:v>
                </c:pt>
                <c:pt idx="575">
                  <c:v>3205</c:v>
                </c:pt>
                <c:pt idx="576">
                  <c:v>3124.5</c:v>
                </c:pt>
                <c:pt idx="577">
                  <c:v>3049.5</c:v>
                </c:pt>
                <c:pt idx="578">
                  <c:v>2984</c:v>
                </c:pt>
                <c:pt idx="579">
                  <c:v>2918</c:v>
                </c:pt>
                <c:pt idx="580">
                  <c:v>2869</c:v>
                </c:pt>
                <c:pt idx="581">
                  <c:v>2832</c:v>
                </c:pt>
                <c:pt idx="582">
                  <c:v>2757</c:v>
                </c:pt>
                <c:pt idx="583">
                  <c:v>2673.5</c:v>
                </c:pt>
                <c:pt idx="584">
                  <c:v>2602</c:v>
                </c:pt>
                <c:pt idx="585">
                  <c:v>2530.5</c:v>
                </c:pt>
                <c:pt idx="586">
                  <c:v>2461</c:v>
                </c:pt>
                <c:pt idx="587">
                  <c:v>2399</c:v>
                </c:pt>
                <c:pt idx="588">
                  <c:v>2364.5</c:v>
                </c:pt>
                <c:pt idx="589">
                  <c:v>2292.5</c:v>
                </c:pt>
                <c:pt idx="590">
                  <c:v>2218</c:v>
                </c:pt>
                <c:pt idx="591">
                  <c:v>2137.5</c:v>
                </c:pt>
                <c:pt idx="592">
                  <c:v>2063</c:v>
                </c:pt>
                <c:pt idx="593">
                  <c:v>2007</c:v>
                </c:pt>
                <c:pt idx="594">
                  <c:v>1954.5</c:v>
                </c:pt>
                <c:pt idx="595">
                  <c:v>1915.5</c:v>
                </c:pt>
                <c:pt idx="596">
                  <c:v>1839.5</c:v>
                </c:pt>
                <c:pt idx="597">
                  <c:v>1763.5</c:v>
                </c:pt>
                <c:pt idx="598">
                  <c:v>1685.5</c:v>
                </c:pt>
                <c:pt idx="599">
                  <c:v>1618</c:v>
                </c:pt>
                <c:pt idx="600">
                  <c:v>1562</c:v>
                </c:pt>
                <c:pt idx="601">
                  <c:v>1510.5</c:v>
                </c:pt>
                <c:pt idx="602">
                  <c:v>1472.5</c:v>
                </c:pt>
                <c:pt idx="603">
                  <c:v>1396.5</c:v>
                </c:pt>
                <c:pt idx="604">
                  <c:v>1316</c:v>
                </c:pt>
                <c:pt idx="605">
                  <c:v>1235</c:v>
                </c:pt>
                <c:pt idx="606">
                  <c:v>1165.5</c:v>
                </c:pt>
                <c:pt idx="607">
                  <c:v>1095</c:v>
                </c:pt>
                <c:pt idx="608">
                  <c:v>1036</c:v>
                </c:pt>
                <c:pt idx="609">
                  <c:v>1001</c:v>
                </c:pt>
                <c:pt idx="610">
                  <c:v>58161</c:v>
                </c:pt>
                <c:pt idx="611">
                  <c:v>3380.5</c:v>
                </c:pt>
                <c:pt idx="612">
                  <c:v>3306</c:v>
                </c:pt>
                <c:pt idx="613">
                  <c:v>3228</c:v>
                </c:pt>
                <c:pt idx="614">
                  <c:v>3170</c:v>
                </c:pt>
                <c:pt idx="615">
                  <c:v>3113</c:v>
                </c:pt>
                <c:pt idx="616">
                  <c:v>3083</c:v>
                </c:pt>
                <c:pt idx="617">
                  <c:v>3006.5</c:v>
                </c:pt>
                <c:pt idx="618">
                  <c:v>2933</c:v>
                </c:pt>
                <c:pt idx="619">
                  <c:v>2852.5</c:v>
                </c:pt>
                <c:pt idx="620">
                  <c:v>2775.5</c:v>
                </c:pt>
                <c:pt idx="621">
                  <c:v>2711.5</c:v>
                </c:pt>
                <c:pt idx="622">
                  <c:v>2655.5</c:v>
                </c:pt>
                <c:pt idx="623">
                  <c:v>2620.5</c:v>
                </c:pt>
                <c:pt idx="624">
                  <c:v>2542</c:v>
                </c:pt>
                <c:pt idx="625">
                  <c:v>2460.5</c:v>
                </c:pt>
                <c:pt idx="626">
                  <c:v>2380.5</c:v>
                </c:pt>
                <c:pt idx="627">
                  <c:v>2312.5</c:v>
                </c:pt>
                <c:pt idx="628">
                  <c:v>2245</c:v>
                </c:pt>
                <c:pt idx="629">
                  <c:v>2183.5</c:v>
                </c:pt>
                <c:pt idx="630">
                  <c:v>2144</c:v>
                </c:pt>
                <c:pt idx="631">
                  <c:v>2059</c:v>
                </c:pt>
                <c:pt idx="632">
                  <c:v>1976</c:v>
                </c:pt>
                <c:pt idx="633">
                  <c:v>1892.5</c:v>
                </c:pt>
                <c:pt idx="634">
                  <c:v>1818</c:v>
                </c:pt>
                <c:pt idx="635">
                  <c:v>1748</c:v>
                </c:pt>
                <c:pt idx="636">
                  <c:v>1694.5</c:v>
                </c:pt>
                <c:pt idx="637">
                  <c:v>1658.5</c:v>
                </c:pt>
                <c:pt idx="638">
                  <c:v>1580.5</c:v>
                </c:pt>
                <c:pt idx="639">
                  <c:v>1501</c:v>
                </c:pt>
                <c:pt idx="640">
                  <c:v>1423.5</c:v>
                </c:pt>
                <c:pt idx="641">
                  <c:v>1345.5</c:v>
                </c:pt>
                <c:pt idx="642">
                  <c:v>1283</c:v>
                </c:pt>
                <c:pt idx="643">
                  <c:v>1231.5</c:v>
                </c:pt>
                <c:pt idx="644">
                  <c:v>1191.5</c:v>
                </c:pt>
                <c:pt idx="645">
                  <c:v>1114.5</c:v>
                </c:pt>
                <c:pt idx="646">
                  <c:v>1032.5</c:v>
                </c:pt>
                <c:pt idx="647">
                  <c:v>66640</c:v>
                </c:pt>
                <c:pt idx="648">
                  <c:v>3821</c:v>
                </c:pt>
                <c:pt idx="649">
                  <c:v>3745.5</c:v>
                </c:pt>
                <c:pt idx="650">
                  <c:v>3682</c:v>
                </c:pt>
                <c:pt idx="651">
                  <c:v>3648</c:v>
                </c:pt>
                <c:pt idx="652">
                  <c:v>3571.5</c:v>
                </c:pt>
                <c:pt idx="653">
                  <c:v>3492.5</c:v>
                </c:pt>
                <c:pt idx="654">
                  <c:v>3411</c:v>
                </c:pt>
                <c:pt idx="655">
                  <c:v>3339</c:v>
                </c:pt>
                <c:pt idx="656">
                  <c:v>3269.5</c:v>
                </c:pt>
                <c:pt idx="657">
                  <c:v>3215</c:v>
                </c:pt>
                <c:pt idx="658">
                  <c:v>3179.5</c:v>
                </c:pt>
                <c:pt idx="659">
                  <c:v>3096</c:v>
                </c:pt>
                <c:pt idx="660">
                  <c:v>3013.5</c:v>
                </c:pt>
                <c:pt idx="661">
                  <c:v>2935.5</c:v>
                </c:pt>
                <c:pt idx="662">
                  <c:v>2861.5</c:v>
                </c:pt>
                <c:pt idx="663">
                  <c:v>2796.5</c:v>
                </c:pt>
                <c:pt idx="664">
                  <c:v>2736</c:v>
                </c:pt>
                <c:pt idx="665">
                  <c:v>2700.5</c:v>
                </c:pt>
                <c:pt idx="666">
                  <c:v>2626</c:v>
                </c:pt>
                <c:pt idx="667">
                  <c:v>2543.5</c:v>
                </c:pt>
                <c:pt idx="668">
                  <c:v>2468.5</c:v>
                </c:pt>
                <c:pt idx="669">
                  <c:v>2391</c:v>
                </c:pt>
                <c:pt idx="670">
                  <c:v>2324.5</c:v>
                </c:pt>
                <c:pt idx="671">
                  <c:v>2270.5</c:v>
                </c:pt>
                <c:pt idx="672">
                  <c:v>2229</c:v>
                </c:pt>
                <c:pt idx="673">
                  <c:v>2148.5</c:v>
                </c:pt>
                <c:pt idx="674">
                  <c:v>2068.5</c:v>
                </c:pt>
                <c:pt idx="675">
                  <c:v>1987.5</c:v>
                </c:pt>
                <c:pt idx="676">
                  <c:v>1913.5</c:v>
                </c:pt>
                <c:pt idx="677">
                  <c:v>1843.5</c:v>
                </c:pt>
                <c:pt idx="678">
                  <c:v>1793.5</c:v>
                </c:pt>
                <c:pt idx="679">
                  <c:v>1754</c:v>
                </c:pt>
                <c:pt idx="680">
                  <c:v>1677</c:v>
                </c:pt>
                <c:pt idx="681">
                  <c:v>1594</c:v>
                </c:pt>
                <c:pt idx="682">
                  <c:v>1510</c:v>
                </c:pt>
                <c:pt idx="683">
                  <c:v>1437</c:v>
                </c:pt>
                <c:pt idx="684">
                  <c:v>1367.5</c:v>
                </c:pt>
                <c:pt idx="685">
                  <c:v>1306</c:v>
                </c:pt>
                <c:pt idx="686">
                  <c:v>1265</c:v>
                </c:pt>
                <c:pt idx="687">
                  <c:v>1185.5</c:v>
                </c:pt>
                <c:pt idx="688">
                  <c:v>1107.5</c:v>
                </c:pt>
                <c:pt idx="689">
                  <c:v>1026</c:v>
                </c:pt>
                <c:pt idx="690">
                  <c:v>73930.5</c:v>
                </c:pt>
                <c:pt idx="691">
                  <c:v>4162.5</c:v>
                </c:pt>
                <c:pt idx="692">
                  <c:v>4104</c:v>
                </c:pt>
                <c:pt idx="693">
                  <c:v>4064.5</c:v>
                </c:pt>
                <c:pt idx="694">
                  <c:v>3984</c:v>
                </c:pt>
                <c:pt idx="695">
                  <c:v>3897</c:v>
                </c:pt>
                <c:pt idx="696">
                  <c:v>3814.5</c:v>
                </c:pt>
                <c:pt idx="697">
                  <c:v>3733</c:v>
                </c:pt>
                <c:pt idx="698">
                  <c:v>3661</c:v>
                </c:pt>
                <c:pt idx="699">
                  <c:v>3605.5</c:v>
                </c:pt>
                <c:pt idx="700">
                  <c:v>3561</c:v>
                </c:pt>
                <c:pt idx="701">
                  <c:v>3484</c:v>
                </c:pt>
                <c:pt idx="702">
                  <c:v>3406.5</c:v>
                </c:pt>
                <c:pt idx="703">
                  <c:v>3321.5</c:v>
                </c:pt>
                <c:pt idx="704">
                  <c:v>3250</c:v>
                </c:pt>
                <c:pt idx="705">
                  <c:v>3179.5</c:v>
                </c:pt>
                <c:pt idx="706">
                  <c:v>3126.5</c:v>
                </c:pt>
                <c:pt idx="707">
                  <c:v>3085.5</c:v>
                </c:pt>
                <c:pt idx="708">
                  <c:v>3000.5</c:v>
                </c:pt>
                <c:pt idx="709">
                  <c:v>2915.5</c:v>
                </c:pt>
                <c:pt idx="710">
                  <c:v>2838</c:v>
                </c:pt>
                <c:pt idx="711">
                  <c:v>2754</c:v>
                </c:pt>
                <c:pt idx="712">
                  <c:v>2690</c:v>
                </c:pt>
                <c:pt idx="713">
                  <c:v>2630.5</c:v>
                </c:pt>
                <c:pt idx="714">
                  <c:v>2593.5</c:v>
                </c:pt>
                <c:pt idx="715">
                  <c:v>2512</c:v>
                </c:pt>
                <c:pt idx="716">
                  <c:v>2429</c:v>
                </c:pt>
                <c:pt idx="717">
                  <c:v>2348</c:v>
                </c:pt>
                <c:pt idx="718">
                  <c:v>2272.5</c:v>
                </c:pt>
                <c:pt idx="719">
                  <c:v>2204.5</c:v>
                </c:pt>
                <c:pt idx="720">
                  <c:v>2146.5</c:v>
                </c:pt>
                <c:pt idx="721">
                  <c:v>2105.5</c:v>
                </c:pt>
                <c:pt idx="722">
                  <c:v>2023.5</c:v>
                </c:pt>
                <c:pt idx="723">
                  <c:v>1947</c:v>
                </c:pt>
                <c:pt idx="724">
                  <c:v>1869.5</c:v>
                </c:pt>
                <c:pt idx="725">
                  <c:v>1797</c:v>
                </c:pt>
                <c:pt idx="726">
                  <c:v>1732</c:v>
                </c:pt>
                <c:pt idx="727">
                  <c:v>1673</c:v>
                </c:pt>
                <c:pt idx="728">
                  <c:v>1631</c:v>
                </c:pt>
                <c:pt idx="729">
                  <c:v>1553.5</c:v>
                </c:pt>
                <c:pt idx="730">
                  <c:v>1473</c:v>
                </c:pt>
                <c:pt idx="731">
                  <c:v>1390</c:v>
                </c:pt>
                <c:pt idx="732">
                  <c:v>1317</c:v>
                </c:pt>
                <c:pt idx="733">
                  <c:v>1251.5</c:v>
                </c:pt>
                <c:pt idx="734">
                  <c:v>1196.5</c:v>
                </c:pt>
                <c:pt idx="735">
                  <c:v>1159.5</c:v>
                </c:pt>
                <c:pt idx="736">
                  <c:v>1088.5</c:v>
                </c:pt>
                <c:pt idx="737">
                  <c:v>1006</c:v>
                </c:pt>
                <c:pt idx="738">
                  <c:v>83115</c:v>
                </c:pt>
                <c:pt idx="739">
                  <c:v>4567.5</c:v>
                </c:pt>
                <c:pt idx="740">
                  <c:v>4497</c:v>
                </c:pt>
                <c:pt idx="741">
                  <c:v>4435.5</c:v>
                </c:pt>
                <c:pt idx="742">
                  <c:v>4397</c:v>
                </c:pt>
                <c:pt idx="743">
                  <c:v>4315.5</c:v>
                </c:pt>
                <c:pt idx="744">
                  <c:v>4230</c:v>
                </c:pt>
                <c:pt idx="745">
                  <c:v>4154</c:v>
                </c:pt>
                <c:pt idx="746">
                  <c:v>4083</c:v>
                </c:pt>
                <c:pt idx="747">
                  <c:v>4020.5</c:v>
                </c:pt>
                <c:pt idx="748">
                  <c:v>3970</c:v>
                </c:pt>
                <c:pt idx="749">
                  <c:v>3928</c:v>
                </c:pt>
                <c:pt idx="750">
                  <c:v>3851</c:v>
                </c:pt>
                <c:pt idx="751">
                  <c:v>3772.5</c:v>
                </c:pt>
                <c:pt idx="752">
                  <c:v>3695</c:v>
                </c:pt>
                <c:pt idx="753">
                  <c:v>3620.5</c:v>
                </c:pt>
                <c:pt idx="754">
                  <c:v>3557.5</c:v>
                </c:pt>
                <c:pt idx="755">
                  <c:v>3503.5</c:v>
                </c:pt>
                <c:pt idx="756">
                  <c:v>3465.5</c:v>
                </c:pt>
                <c:pt idx="757">
                  <c:v>3387.5</c:v>
                </c:pt>
                <c:pt idx="758">
                  <c:v>3309.5</c:v>
                </c:pt>
                <c:pt idx="759">
                  <c:v>3234</c:v>
                </c:pt>
                <c:pt idx="760">
                  <c:v>3160</c:v>
                </c:pt>
                <c:pt idx="761">
                  <c:v>3098.5</c:v>
                </c:pt>
                <c:pt idx="762">
                  <c:v>3040</c:v>
                </c:pt>
                <c:pt idx="763">
                  <c:v>3002</c:v>
                </c:pt>
                <c:pt idx="764">
                  <c:v>2922</c:v>
                </c:pt>
                <c:pt idx="765">
                  <c:v>2842.5</c:v>
                </c:pt>
                <c:pt idx="766">
                  <c:v>2762</c:v>
                </c:pt>
                <c:pt idx="767">
                  <c:v>2688</c:v>
                </c:pt>
                <c:pt idx="768">
                  <c:v>2628</c:v>
                </c:pt>
                <c:pt idx="769">
                  <c:v>2567.5</c:v>
                </c:pt>
                <c:pt idx="770">
                  <c:v>2531.5</c:v>
                </c:pt>
                <c:pt idx="771">
                  <c:v>2454</c:v>
                </c:pt>
                <c:pt idx="772">
                  <c:v>2373</c:v>
                </c:pt>
                <c:pt idx="773">
                  <c:v>2291</c:v>
                </c:pt>
                <c:pt idx="774">
                  <c:v>2215</c:v>
                </c:pt>
                <c:pt idx="775">
                  <c:v>2157.5</c:v>
                </c:pt>
                <c:pt idx="776">
                  <c:v>2101</c:v>
                </c:pt>
                <c:pt idx="777">
                  <c:v>2065.5</c:v>
                </c:pt>
                <c:pt idx="778">
                  <c:v>1987</c:v>
                </c:pt>
                <c:pt idx="779">
                  <c:v>1915</c:v>
                </c:pt>
                <c:pt idx="780">
                  <c:v>1826</c:v>
                </c:pt>
                <c:pt idx="781">
                  <c:v>1758.5</c:v>
                </c:pt>
                <c:pt idx="782">
                  <c:v>1694</c:v>
                </c:pt>
                <c:pt idx="783">
                  <c:v>1639</c:v>
                </c:pt>
                <c:pt idx="784">
                  <c:v>1600.5</c:v>
                </c:pt>
                <c:pt idx="785">
                  <c:v>1520.5</c:v>
                </c:pt>
                <c:pt idx="786">
                  <c:v>1440</c:v>
                </c:pt>
                <c:pt idx="787">
                  <c:v>1362.5</c:v>
                </c:pt>
                <c:pt idx="788">
                  <c:v>1283.5</c:v>
                </c:pt>
                <c:pt idx="789">
                  <c:v>1216.5</c:v>
                </c:pt>
                <c:pt idx="790">
                  <c:v>1160.5</c:v>
                </c:pt>
                <c:pt idx="791">
                  <c:v>1114</c:v>
                </c:pt>
                <c:pt idx="792">
                  <c:v>1028</c:v>
                </c:pt>
                <c:pt idx="793">
                  <c:v>69787</c:v>
                </c:pt>
                <c:pt idx="794">
                  <c:v>3948</c:v>
                </c:pt>
                <c:pt idx="795">
                  <c:v>3874</c:v>
                </c:pt>
                <c:pt idx="796">
                  <c:v>3805.5</c:v>
                </c:pt>
                <c:pt idx="797">
                  <c:v>3749.5</c:v>
                </c:pt>
                <c:pt idx="798">
                  <c:v>3717.5</c:v>
                </c:pt>
                <c:pt idx="799">
                  <c:v>3632.5</c:v>
                </c:pt>
                <c:pt idx="800">
                  <c:v>3548</c:v>
                </c:pt>
                <c:pt idx="801">
                  <c:v>3470</c:v>
                </c:pt>
                <c:pt idx="802">
                  <c:v>3395.5</c:v>
                </c:pt>
                <c:pt idx="803">
                  <c:v>3325.5</c:v>
                </c:pt>
                <c:pt idx="804">
                  <c:v>3267.5</c:v>
                </c:pt>
                <c:pt idx="805">
                  <c:v>3221.5</c:v>
                </c:pt>
                <c:pt idx="806">
                  <c:v>3140.5</c:v>
                </c:pt>
                <c:pt idx="807">
                  <c:v>3052.5</c:v>
                </c:pt>
                <c:pt idx="808">
                  <c:v>2979</c:v>
                </c:pt>
                <c:pt idx="809">
                  <c:v>2902.5</c:v>
                </c:pt>
                <c:pt idx="810">
                  <c:v>2837</c:v>
                </c:pt>
                <c:pt idx="811">
                  <c:v>2776</c:v>
                </c:pt>
                <c:pt idx="812">
                  <c:v>2735.5</c:v>
                </c:pt>
                <c:pt idx="813">
                  <c:v>2654</c:v>
                </c:pt>
                <c:pt idx="814">
                  <c:v>2573.5</c:v>
                </c:pt>
                <c:pt idx="815">
                  <c:v>2492.5</c:v>
                </c:pt>
                <c:pt idx="816">
                  <c:v>2417.5</c:v>
                </c:pt>
                <c:pt idx="817">
                  <c:v>2350.5</c:v>
                </c:pt>
                <c:pt idx="818">
                  <c:v>2292.5</c:v>
                </c:pt>
                <c:pt idx="819">
                  <c:v>2250.5</c:v>
                </c:pt>
                <c:pt idx="820">
                  <c:v>2174</c:v>
                </c:pt>
                <c:pt idx="821">
                  <c:v>2088.5</c:v>
                </c:pt>
                <c:pt idx="822">
                  <c:v>2004</c:v>
                </c:pt>
                <c:pt idx="823">
                  <c:v>1927</c:v>
                </c:pt>
                <c:pt idx="824">
                  <c:v>1860</c:v>
                </c:pt>
                <c:pt idx="825">
                  <c:v>1805.5</c:v>
                </c:pt>
                <c:pt idx="826">
                  <c:v>1756.5</c:v>
                </c:pt>
                <c:pt idx="827">
                  <c:v>1676.5</c:v>
                </c:pt>
                <c:pt idx="828">
                  <c:v>1591</c:v>
                </c:pt>
                <c:pt idx="829">
                  <c:v>1510</c:v>
                </c:pt>
                <c:pt idx="830">
                  <c:v>1435.5</c:v>
                </c:pt>
                <c:pt idx="831">
                  <c:v>1365</c:v>
                </c:pt>
                <c:pt idx="832">
                  <c:v>1303.5</c:v>
                </c:pt>
                <c:pt idx="833">
                  <c:v>1264</c:v>
                </c:pt>
                <c:pt idx="834">
                  <c:v>1185</c:v>
                </c:pt>
                <c:pt idx="835">
                  <c:v>1100</c:v>
                </c:pt>
                <c:pt idx="836">
                  <c:v>1025.5</c:v>
                </c:pt>
                <c:pt idx="837">
                  <c:v>68927.5</c:v>
                </c:pt>
                <c:pt idx="838">
                  <c:v>3930.5</c:v>
                </c:pt>
                <c:pt idx="839">
                  <c:v>3870</c:v>
                </c:pt>
                <c:pt idx="840">
                  <c:v>3833</c:v>
                </c:pt>
                <c:pt idx="841">
                  <c:v>3748.5</c:v>
                </c:pt>
                <c:pt idx="842">
                  <c:v>3665</c:v>
                </c:pt>
                <c:pt idx="843">
                  <c:v>3581</c:v>
                </c:pt>
                <c:pt idx="844">
                  <c:v>3506</c:v>
                </c:pt>
                <c:pt idx="845">
                  <c:v>3439.5</c:v>
                </c:pt>
                <c:pt idx="846">
                  <c:v>3381</c:v>
                </c:pt>
                <c:pt idx="847">
                  <c:v>3336</c:v>
                </c:pt>
                <c:pt idx="848">
                  <c:v>3248</c:v>
                </c:pt>
                <c:pt idx="849">
                  <c:v>3163.5</c:v>
                </c:pt>
                <c:pt idx="850">
                  <c:v>3081</c:v>
                </c:pt>
                <c:pt idx="851">
                  <c:v>2998</c:v>
                </c:pt>
                <c:pt idx="852">
                  <c:v>2926</c:v>
                </c:pt>
                <c:pt idx="853">
                  <c:v>2867</c:v>
                </c:pt>
                <c:pt idx="854">
                  <c:v>2824</c:v>
                </c:pt>
                <c:pt idx="855">
                  <c:v>2740</c:v>
                </c:pt>
                <c:pt idx="856">
                  <c:v>2653</c:v>
                </c:pt>
                <c:pt idx="857">
                  <c:v>2572.5</c:v>
                </c:pt>
                <c:pt idx="858">
                  <c:v>2496</c:v>
                </c:pt>
                <c:pt idx="859">
                  <c:v>2427.5</c:v>
                </c:pt>
                <c:pt idx="860">
                  <c:v>2361</c:v>
                </c:pt>
                <c:pt idx="861">
                  <c:v>2318</c:v>
                </c:pt>
                <c:pt idx="862">
                  <c:v>2235</c:v>
                </c:pt>
                <c:pt idx="863">
                  <c:v>2151</c:v>
                </c:pt>
                <c:pt idx="864">
                  <c:v>2065</c:v>
                </c:pt>
                <c:pt idx="865">
                  <c:v>1984.5</c:v>
                </c:pt>
                <c:pt idx="866">
                  <c:v>1915</c:v>
                </c:pt>
                <c:pt idx="867">
                  <c:v>1855</c:v>
                </c:pt>
                <c:pt idx="868">
                  <c:v>1812.5</c:v>
                </c:pt>
                <c:pt idx="869">
                  <c:v>1733.5</c:v>
                </c:pt>
                <c:pt idx="870">
                  <c:v>1642.5</c:v>
                </c:pt>
                <c:pt idx="871">
                  <c:v>1560.5</c:v>
                </c:pt>
                <c:pt idx="872">
                  <c:v>1484.5</c:v>
                </c:pt>
                <c:pt idx="873">
                  <c:v>1416.5</c:v>
                </c:pt>
                <c:pt idx="874">
                  <c:v>1346</c:v>
                </c:pt>
                <c:pt idx="875">
                  <c:v>1304.5</c:v>
                </c:pt>
                <c:pt idx="876">
                  <c:v>1224.5</c:v>
                </c:pt>
                <c:pt idx="877">
                  <c:v>1138</c:v>
                </c:pt>
                <c:pt idx="878">
                  <c:v>1054.5</c:v>
                </c:pt>
                <c:pt idx="879">
                  <c:v>81760.5</c:v>
                </c:pt>
                <c:pt idx="880">
                  <c:v>4555.5</c:v>
                </c:pt>
                <c:pt idx="881">
                  <c:v>4497.5</c:v>
                </c:pt>
                <c:pt idx="882">
                  <c:v>4453</c:v>
                </c:pt>
                <c:pt idx="883">
                  <c:v>4370.5</c:v>
                </c:pt>
                <c:pt idx="884">
                  <c:v>4284.5</c:v>
                </c:pt>
                <c:pt idx="885">
                  <c:v>4202</c:v>
                </c:pt>
                <c:pt idx="886">
                  <c:v>4123</c:v>
                </c:pt>
                <c:pt idx="887">
                  <c:v>4051.5</c:v>
                </c:pt>
                <c:pt idx="888">
                  <c:v>3998</c:v>
                </c:pt>
                <c:pt idx="889">
                  <c:v>3960</c:v>
                </c:pt>
                <c:pt idx="890">
                  <c:v>3878</c:v>
                </c:pt>
                <c:pt idx="891">
                  <c:v>3789</c:v>
                </c:pt>
                <c:pt idx="892">
                  <c:v>3707</c:v>
                </c:pt>
                <c:pt idx="893">
                  <c:v>3626</c:v>
                </c:pt>
                <c:pt idx="894">
                  <c:v>3559</c:v>
                </c:pt>
                <c:pt idx="895">
                  <c:v>3497.5</c:v>
                </c:pt>
                <c:pt idx="896">
                  <c:v>3453.5</c:v>
                </c:pt>
                <c:pt idx="897">
                  <c:v>3367</c:v>
                </c:pt>
                <c:pt idx="898">
                  <c:v>3287</c:v>
                </c:pt>
                <c:pt idx="899">
                  <c:v>3203</c:v>
                </c:pt>
                <c:pt idx="900">
                  <c:v>3120.5</c:v>
                </c:pt>
                <c:pt idx="901">
                  <c:v>3048.5</c:v>
                </c:pt>
                <c:pt idx="902">
                  <c:v>2981.5</c:v>
                </c:pt>
                <c:pt idx="903">
                  <c:v>2939</c:v>
                </c:pt>
                <c:pt idx="904">
                  <c:v>2859</c:v>
                </c:pt>
                <c:pt idx="905">
                  <c:v>2772</c:v>
                </c:pt>
                <c:pt idx="906">
                  <c:v>2690.5</c:v>
                </c:pt>
                <c:pt idx="907">
                  <c:v>2609.5</c:v>
                </c:pt>
                <c:pt idx="908">
                  <c:v>2536.5</c:v>
                </c:pt>
                <c:pt idx="909">
                  <c:v>2470.5</c:v>
                </c:pt>
                <c:pt idx="910">
                  <c:v>2425.5</c:v>
                </c:pt>
                <c:pt idx="911">
                  <c:v>2342.5</c:v>
                </c:pt>
                <c:pt idx="912">
                  <c:v>2253.5</c:v>
                </c:pt>
                <c:pt idx="913">
                  <c:v>2164</c:v>
                </c:pt>
                <c:pt idx="914">
                  <c:v>2081.5</c:v>
                </c:pt>
                <c:pt idx="915">
                  <c:v>2004</c:v>
                </c:pt>
                <c:pt idx="916">
                  <c:v>1941</c:v>
                </c:pt>
                <c:pt idx="917">
                  <c:v>1895</c:v>
                </c:pt>
                <c:pt idx="918">
                  <c:v>1803</c:v>
                </c:pt>
                <c:pt idx="919">
                  <c:v>1709</c:v>
                </c:pt>
                <c:pt idx="920">
                  <c:v>1617.5</c:v>
                </c:pt>
                <c:pt idx="921">
                  <c:v>1534.5</c:v>
                </c:pt>
                <c:pt idx="922">
                  <c:v>1467</c:v>
                </c:pt>
                <c:pt idx="923">
                  <c:v>1404.5</c:v>
                </c:pt>
                <c:pt idx="924">
                  <c:v>1362.5</c:v>
                </c:pt>
                <c:pt idx="925">
                  <c:v>1271.5</c:v>
                </c:pt>
                <c:pt idx="926">
                  <c:v>1186.5</c:v>
                </c:pt>
                <c:pt idx="927">
                  <c:v>1104</c:v>
                </c:pt>
                <c:pt idx="928">
                  <c:v>1025.5</c:v>
                </c:pt>
                <c:pt idx="929">
                  <c:v>82601</c:v>
                </c:pt>
                <c:pt idx="930">
                  <c:v>4586</c:v>
                </c:pt>
                <c:pt idx="931">
                  <c:v>4546</c:v>
                </c:pt>
                <c:pt idx="932">
                  <c:v>4459</c:v>
                </c:pt>
                <c:pt idx="933">
                  <c:v>4370</c:v>
                </c:pt>
                <c:pt idx="934">
                  <c:v>4285</c:v>
                </c:pt>
                <c:pt idx="935">
                  <c:v>4199</c:v>
                </c:pt>
                <c:pt idx="936">
                  <c:v>4126.5</c:v>
                </c:pt>
                <c:pt idx="937">
                  <c:v>4061.5</c:v>
                </c:pt>
                <c:pt idx="938">
                  <c:v>4015.5</c:v>
                </c:pt>
                <c:pt idx="939">
                  <c:v>3928.5</c:v>
                </c:pt>
                <c:pt idx="940">
                  <c:v>3840.5</c:v>
                </c:pt>
                <c:pt idx="941">
                  <c:v>3752.5</c:v>
                </c:pt>
                <c:pt idx="942">
                  <c:v>3676.5</c:v>
                </c:pt>
                <c:pt idx="943">
                  <c:v>3604</c:v>
                </c:pt>
                <c:pt idx="944">
                  <c:v>3538.5</c:v>
                </c:pt>
                <c:pt idx="945">
                  <c:v>3490.5</c:v>
                </c:pt>
                <c:pt idx="946">
                  <c:v>3407</c:v>
                </c:pt>
                <c:pt idx="947">
                  <c:v>3317.5</c:v>
                </c:pt>
                <c:pt idx="948">
                  <c:v>3233</c:v>
                </c:pt>
                <c:pt idx="949">
                  <c:v>3152.5</c:v>
                </c:pt>
                <c:pt idx="950">
                  <c:v>3081.5</c:v>
                </c:pt>
                <c:pt idx="951">
                  <c:v>3024.5</c:v>
                </c:pt>
                <c:pt idx="952">
                  <c:v>2988.5</c:v>
                </c:pt>
                <c:pt idx="953">
                  <c:v>2898.5</c:v>
                </c:pt>
                <c:pt idx="954">
                  <c:v>2812</c:v>
                </c:pt>
                <c:pt idx="955">
                  <c:v>2721</c:v>
                </c:pt>
                <c:pt idx="956">
                  <c:v>2642.5</c:v>
                </c:pt>
                <c:pt idx="957">
                  <c:v>2571</c:v>
                </c:pt>
                <c:pt idx="958">
                  <c:v>2507</c:v>
                </c:pt>
                <c:pt idx="959">
                  <c:v>2460</c:v>
                </c:pt>
                <c:pt idx="960">
                  <c:v>2373.5</c:v>
                </c:pt>
                <c:pt idx="961">
                  <c:v>2287.5</c:v>
                </c:pt>
                <c:pt idx="962">
                  <c:v>2200.5</c:v>
                </c:pt>
                <c:pt idx="963">
                  <c:v>2120.5</c:v>
                </c:pt>
                <c:pt idx="964">
                  <c:v>2048</c:v>
                </c:pt>
                <c:pt idx="965">
                  <c:v>1980.5</c:v>
                </c:pt>
                <c:pt idx="966">
                  <c:v>1939</c:v>
                </c:pt>
                <c:pt idx="967">
                  <c:v>1857</c:v>
                </c:pt>
                <c:pt idx="968">
                  <c:v>1768</c:v>
                </c:pt>
                <c:pt idx="969">
                  <c:v>1687.5</c:v>
                </c:pt>
                <c:pt idx="970">
                  <c:v>1611</c:v>
                </c:pt>
                <c:pt idx="971">
                  <c:v>1540</c:v>
                </c:pt>
                <c:pt idx="972">
                  <c:v>1471</c:v>
                </c:pt>
                <c:pt idx="973">
                  <c:v>1422.5</c:v>
                </c:pt>
                <c:pt idx="974">
                  <c:v>1341</c:v>
                </c:pt>
                <c:pt idx="975">
                  <c:v>1251</c:v>
                </c:pt>
                <c:pt idx="976">
                  <c:v>1170.5</c:v>
                </c:pt>
                <c:pt idx="977">
                  <c:v>1081.5</c:v>
                </c:pt>
                <c:pt idx="978">
                  <c:v>1014</c:v>
                </c:pt>
                <c:pt idx="979">
                  <c:v>83322</c:v>
                </c:pt>
                <c:pt idx="980">
                  <c:v>4631.5</c:v>
                </c:pt>
                <c:pt idx="981">
                  <c:v>4541</c:v>
                </c:pt>
                <c:pt idx="982">
                  <c:v>4451.5</c:v>
                </c:pt>
                <c:pt idx="983">
                  <c:v>4362.5</c:v>
                </c:pt>
                <c:pt idx="984">
                  <c:v>4279</c:v>
                </c:pt>
                <c:pt idx="985">
                  <c:v>4206</c:v>
                </c:pt>
                <c:pt idx="986">
                  <c:v>4142</c:v>
                </c:pt>
                <c:pt idx="987">
                  <c:v>4100</c:v>
                </c:pt>
                <c:pt idx="988">
                  <c:v>4007.5</c:v>
                </c:pt>
                <c:pt idx="989">
                  <c:v>3916</c:v>
                </c:pt>
                <c:pt idx="990">
                  <c:v>3825.5</c:v>
                </c:pt>
                <c:pt idx="991">
                  <c:v>3744</c:v>
                </c:pt>
                <c:pt idx="992">
                  <c:v>3664.5</c:v>
                </c:pt>
                <c:pt idx="993">
                  <c:v>3603.5</c:v>
                </c:pt>
                <c:pt idx="994">
                  <c:v>3567</c:v>
                </c:pt>
                <c:pt idx="995">
                  <c:v>3478.5</c:v>
                </c:pt>
                <c:pt idx="996">
                  <c:v>3380.5</c:v>
                </c:pt>
                <c:pt idx="997">
                  <c:v>3292.5</c:v>
                </c:pt>
                <c:pt idx="998">
                  <c:v>3210</c:v>
                </c:pt>
                <c:pt idx="999">
                  <c:v>3133.5</c:v>
                </c:pt>
                <c:pt idx="1000">
                  <c:v>3071.5</c:v>
                </c:pt>
                <c:pt idx="1001">
                  <c:v>3031</c:v>
                </c:pt>
                <c:pt idx="1002">
                  <c:v>2941</c:v>
                </c:pt>
                <c:pt idx="1003">
                  <c:v>2851.5</c:v>
                </c:pt>
                <c:pt idx="1004">
                  <c:v>2770.5</c:v>
                </c:pt>
                <c:pt idx="1005">
                  <c:v>2688.5</c:v>
                </c:pt>
                <c:pt idx="1006">
                  <c:v>2607.5</c:v>
                </c:pt>
                <c:pt idx="1007">
                  <c:v>2541.5</c:v>
                </c:pt>
                <c:pt idx="1008">
                  <c:v>2491.5</c:v>
                </c:pt>
                <c:pt idx="1009">
                  <c:v>2402.5</c:v>
                </c:pt>
                <c:pt idx="1010">
                  <c:v>2313</c:v>
                </c:pt>
                <c:pt idx="1011">
                  <c:v>2224.5</c:v>
                </c:pt>
                <c:pt idx="1012">
                  <c:v>2138</c:v>
                </c:pt>
                <c:pt idx="1013">
                  <c:v>2063</c:v>
                </c:pt>
                <c:pt idx="1014">
                  <c:v>1994.5</c:v>
                </c:pt>
                <c:pt idx="1015">
                  <c:v>1950</c:v>
                </c:pt>
                <c:pt idx="1016">
                  <c:v>1859</c:v>
                </c:pt>
                <c:pt idx="1017">
                  <c:v>1772</c:v>
                </c:pt>
                <c:pt idx="1018">
                  <c:v>1681.5</c:v>
                </c:pt>
                <c:pt idx="1019">
                  <c:v>1596.5</c:v>
                </c:pt>
                <c:pt idx="1020">
                  <c:v>1523.5</c:v>
                </c:pt>
                <c:pt idx="1021">
                  <c:v>1454.5</c:v>
                </c:pt>
                <c:pt idx="1022">
                  <c:v>1410</c:v>
                </c:pt>
                <c:pt idx="1023">
                  <c:v>1319.5</c:v>
                </c:pt>
                <c:pt idx="1024">
                  <c:v>1235</c:v>
                </c:pt>
                <c:pt idx="1025">
                  <c:v>1139</c:v>
                </c:pt>
                <c:pt idx="1026">
                  <c:v>1053</c:v>
                </c:pt>
                <c:pt idx="1027">
                  <c:v>75228</c:v>
                </c:pt>
                <c:pt idx="1028">
                  <c:v>4261.5</c:v>
                </c:pt>
                <c:pt idx="1029">
                  <c:v>4216</c:v>
                </c:pt>
                <c:pt idx="1030">
                  <c:v>4123</c:v>
                </c:pt>
                <c:pt idx="1031">
                  <c:v>4041</c:v>
                </c:pt>
                <c:pt idx="1032">
                  <c:v>3955.5</c:v>
                </c:pt>
                <c:pt idx="1033">
                  <c:v>3872</c:v>
                </c:pt>
                <c:pt idx="1034">
                  <c:v>3794</c:v>
                </c:pt>
                <c:pt idx="1035">
                  <c:v>3722.5</c:v>
                </c:pt>
                <c:pt idx="1036">
                  <c:v>3674</c:v>
                </c:pt>
                <c:pt idx="1037">
                  <c:v>3583</c:v>
                </c:pt>
                <c:pt idx="1038">
                  <c:v>3492</c:v>
                </c:pt>
                <c:pt idx="1039">
                  <c:v>3397</c:v>
                </c:pt>
                <c:pt idx="1040">
                  <c:v>3315</c:v>
                </c:pt>
                <c:pt idx="1041">
                  <c:v>3230</c:v>
                </c:pt>
                <c:pt idx="1042">
                  <c:v>3161</c:v>
                </c:pt>
                <c:pt idx="1043">
                  <c:v>3109.5</c:v>
                </c:pt>
                <c:pt idx="1044">
                  <c:v>3021.5</c:v>
                </c:pt>
                <c:pt idx="1045">
                  <c:v>2932.5</c:v>
                </c:pt>
                <c:pt idx="1046">
                  <c:v>2835</c:v>
                </c:pt>
                <c:pt idx="1047">
                  <c:v>2746.5</c:v>
                </c:pt>
                <c:pt idx="1048">
                  <c:v>2667</c:v>
                </c:pt>
                <c:pt idx="1049">
                  <c:v>2597.5</c:v>
                </c:pt>
                <c:pt idx="1050">
                  <c:v>2554.5</c:v>
                </c:pt>
                <c:pt idx="1051">
                  <c:v>2465</c:v>
                </c:pt>
                <c:pt idx="1052">
                  <c:v>2371.5</c:v>
                </c:pt>
                <c:pt idx="1053">
                  <c:v>2282.5</c:v>
                </c:pt>
                <c:pt idx="1054">
                  <c:v>2197</c:v>
                </c:pt>
                <c:pt idx="1055">
                  <c:v>2118.5</c:v>
                </c:pt>
                <c:pt idx="1056">
                  <c:v>2052</c:v>
                </c:pt>
                <c:pt idx="1057">
                  <c:v>2005</c:v>
                </c:pt>
                <c:pt idx="1058">
                  <c:v>1913</c:v>
                </c:pt>
                <c:pt idx="1059">
                  <c:v>1818.5</c:v>
                </c:pt>
                <c:pt idx="1060">
                  <c:v>1731.5</c:v>
                </c:pt>
                <c:pt idx="1061">
                  <c:v>1643</c:v>
                </c:pt>
                <c:pt idx="1062">
                  <c:v>1566</c:v>
                </c:pt>
                <c:pt idx="1063">
                  <c:v>1495</c:v>
                </c:pt>
                <c:pt idx="1064">
                  <c:v>1446</c:v>
                </c:pt>
                <c:pt idx="1065">
                  <c:v>1361.5</c:v>
                </c:pt>
                <c:pt idx="1066">
                  <c:v>1269.5</c:v>
                </c:pt>
                <c:pt idx="1067">
                  <c:v>1177.5</c:v>
                </c:pt>
                <c:pt idx="1068">
                  <c:v>1094</c:v>
                </c:pt>
                <c:pt idx="1069">
                  <c:v>1016.5</c:v>
                </c:pt>
                <c:pt idx="1070">
                  <c:v>72318</c:v>
                </c:pt>
                <c:pt idx="1071">
                  <c:v>4103.5</c:v>
                </c:pt>
                <c:pt idx="1072">
                  <c:v>4019.5</c:v>
                </c:pt>
                <c:pt idx="1073">
                  <c:v>3923</c:v>
                </c:pt>
                <c:pt idx="1074">
                  <c:v>3824</c:v>
                </c:pt>
                <c:pt idx="1075">
                  <c:v>3733.5</c:v>
                </c:pt>
                <c:pt idx="1076">
                  <c:v>3648</c:v>
                </c:pt>
                <c:pt idx="1077">
                  <c:v>3583.5</c:v>
                </c:pt>
                <c:pt idx="1078">
                  <c:v>3534</c:v>
                </c:pt>
                <c:pt idx="1079">
                  <c:v>3440.5</c:v>
                </c:pt>
                <c:pt idx="1080">
                  <c:v>3346.5</c:v>
                </c:pt>
                <c:pt idx="1081">
                  <c:v>3254</c:v>
                </c:pt>
                <c:pt idx="1082">
                  <c:v>3172</c:v>
                </c:pt>
                <c:pt idx="1083">
                  <c:v>3094.5</c:v>
                </c:pt>
                <c:pt idx="1084">
                  <c:v>3019.5</c:v>
                </c:pt>
                <c:pt idx="1085">
                  <c:v>2967.5</c:v>
                </c:pt>
                <c:pt idx="1086">
                  <c:v>2879</c:v>
                </c:pt>
                <c:pt idx="1087">
                  <c:v>2784.5</c:v>
                </c:pt>
                <c:pt idx="1088">
                  <c:v>2693.5</c:v>
                </c:pt>
                <c:pt idx="1089">
                  <c:v>2608</c:v>
                </c:pt>
                <c:pt idx="1090">
                  <c:v>2535</c:v>
                </c:pt>
                <c:pt idx="1091">
                  <c:v>2469.5</c:v>
                </c:pt>
                <c:pt idx="1092">
                  <c:v>2421</c:v>
                </c:pt>
                <c:pt idx="1093">
                  <c:v>2328.5</c:v>
                </c:pt>
                <c:pt idx="1094">
                  <c:v>2242</c:v>
                </c:pt>
                <c:pt idx="1095">
                  <c:v>2155</c:v>
                </c:pt>
                <c:pt idx="1096">
                  <c:v>2068.5</c:v>
                </c:pt>
                <c:pt idx="1097">
                  <c:v>1992</c:v>
                </c:pt>
                <c:pt idx="1098">
                  <c:v>1927.5</c:v>
                </c:pt>
                <c:pt idx="1099">
                  <c:v>1878.5</c:v>
                </c:pt>
                <c:pt idx="1100">
                  <c:v>1792.5</c:v>
                </c:pt>
                <c:pt idx="1101">
                  <c:v>1694.5</c:v>
                </c:pt>
                <c:pt idx="1102">
                  <c:v>1598</c:v>
                </c:pt>
                <c:pt idx="1103">
                  <c:v>1514.5</c:v>
                </c:pt>
                <c:pt idx="1104">
                  <c:v>1438.5</c:v>
                </c:pt>
                <c:pt idx="1105">
                  <c:v>1372</c:v>
                </c:pt>
                <c:pt idx="1106">
                  <c:v>1329</c:v>
                </c:pt>
                <c:pt idx="1107">
                  <c:v>1240.5</c:v>
                </c:pt>
                <c:pt idx="1108">
                  <c:v>1153</c:v>
                </c:pt>
                <c:pt idx="1109">
                  <c:v>1067</c:v>
                </c:pt>
                <c:pt idx="1110">
                  <c:v>80004.5</c:v>
                </c:pt>
                <c:pt idx="1111">
                  <c:v>4474</c:v>
                </c:pt>
                <c:pt idx="1112">
                  <c:v>4408</c:v>
                </c:pt>
                <c:pt idx="1113">
                  <c:v>4362.5</c:v>
                </c:pt>
                <c:pt idx="1114">
                  <c:v>4276.5</c:v>
                </c:pt>
                <c:pt idx="1115">
                  <c:v>4188.5</c:v>
                </c:pt>
                <c:pt idx="1116">
                  <c:v>4096</c:v>
                </c:pt>
                <c:pt idx="1117">
                  <c:v>4015</c:v>
                </c:pt>
                <c:pt idx="1118">
                  <c:v>3934.5</c:v>
                </c:pt>
                <c:pt idx="1119">
                  <c:v>3873</c:v>
                </c:pt>
                <c:pt idx="1120">
                  <c:v>3831.5</c:v>
                </c:pt>
                <c:pt idx="1121">
                  <c:v>3741</c:v>
                </c:pt>
                <c:pt idx="1122">
                  <c:v>3650.5</c:v>
                </c:pt>
                <c:pt idx="1123">
                  <c:v>3563.5</c:v>
                </c:pt>
                <c:pt idx="1124">
                  <c:v>3478.5</c:v>
                </c:pt>
                <c:pt idx="1125">
                  <c:v>3395</c:v>
                </c:pt>
                <c:pt idx="1126">
                  <c:v>3322.5</c:v>
                </c:pt>
                <c:pt idx="1127">
                  <c:v>3277.5</c:v>
                </c:pt>
                <c:pt idx="1128">
                  <c:v>3189</c:v>
                </c:pt>
                <c:pt idx="1129">
                  <c:v>3096.5</c:v>
                </c:pt>
                <c:pt idx="1130">
                  <c:v>3001</c:v>
                </c:pt>
                <c:pt idx="1131">
                  <c:v>2912.5</c:v>
                </c:pt>
                <c:pt idx="1132">
                  <c:v>2839</c:v>
                </c:pt>
                <c:pt idx="1133">
                  <c:v>2773.5</c:v>
                </c:pt>
                <c:pt idx="1134">
                  <c:v>2725</c:v>
                </c:pt>
                <c:pt idx="1135">
                  <c:v>2631</c:v>
                </c:pt>
                <c:pt idx="1136">
                  <c:v>2532.5</c:v>
                </c:pt>
                <c:pt idx="1137">
                  <c:v>2442.5</c:v>
                </c:pt>
                <c:pt idx="1138">
                  <c:v>2358.5</c:v>
                </c:pt>
                <c:pt idx="1139">
                  <c:v>2282</c:v>
                </c:pt>
                <c:pt idx="1140">
                  <c:v>2217.5</c:v>
                </c:pt>
                <c:pt idx="1141">
                  <c:v>2167.5</c:v>
                </c:pt>
                <c:pt idx="1142">
                  <c:v>2082</c:v>
                </c:pt>
                <c:pt idx="1143">
                  <c:v>1989</c:v>
                </c:pt>
                <c:pt idx="1144">
                  <c:v>1890.5</c:v>
                </c:pt>
                <c:pt idx="1145">
                  <c:v>1805.5</c:v>
                </c:pt>
                <c:pt idx="1146">
                  <c:v>1726.5</c:v>
                </c:pt>
                <c:pt idx="1147">
                  <c:v>1654</c:v>
                </c:pt>
                <c:pt idx="1148">
                  <c:v>1606.5</c:v>
                </c:pt>
                <c:pt idx="1149">
                  <c:v>1520.5</c:v>
                </c:pt>
                <c:pt idx="1150">
                  <c:v>1429.5</c:v>
                </c:pt>
                <c:pt idx="1151">
                  <c:v>1340</c:v>
                </c:pt>
                <c:pt idx="1152">
                  <c:v>1256</c:v>
                </c:pt>
                <c:pt idx="1153">
                  <c:v>1181</c:v>
                </c:pt>
                <c:pt idx="1154">
                  <c:v>1112.5</c:v>
                </c:pt>
                <c:pt idx="1155">
                  <c:v>1066.5</c:v>
                </c:pt>
                <c:pt idx="1156">
                  <c:v>80772.5</c:v>
                </c:pt>
                <c:pt idx="1157">
                  <c:v>4490.5</c:v>
                </c:pt>
                <c:pt idx="1158">
                  <c:v>4398.5</c:v>
                </c:pt>
                <c:pt idx="1159">
                  <c:v>4314.5</c:v>
                </c:pt>
                <c:pt idx="1160">
                  <c:v>4241.5</c:v>
                </c:pt>
                <c:pt idx="1161">
                  <c:v>4177.5</c:v>
                </c:pt>
                <c:pt idx="1162">
                  <c:v>4125</c:v>
                </c:pt>
                <c:pt idx="1163">
                  <c:v>4037</c:v>
                </c:pt>
                <c:pt idx="1164">
                  <c:v>3950</c:v>
                </c:pt>
                <c:pt idx="1165">
                  <c:v>3858.5</c:v>
                </c:pt>
                <c:pt idx="1166">
                  <c:v>3770.5</c:v>
                </c:pt>
                <c:pt idx="1167">
                  <c:v>3697</c:v>
                </c:pt>
                <c:pt idx="1168">
                  <c:v>3625.5</c:v>
                </c:pt>
                <c:pt idx="1169">
                  <c:v>3577.5</c:v>
                </c:pt>
                <c:pt idx="1170">
                  <c:v>3492</c:v>
                </c:pt>
                <c:pt idx="1171">
                  <c:v>3401</c:v>
                </c:pt>
                <c:pt idx="1172">
                  <c:v>3308.5</c:v>
                </c:pt>
                <c:pt idx="1173">
                  <c:v>3225.5</c:v>
                </c:pt>
                <c:pt idx="1174">
                  <c:v>3148.5</c:v>
                </c:pt>
                <c:pt idx="1175">
                  <c:v>3083.5</c:v>
                </c:pt>
                <c:pt idx="1176">
                  <c:v>3032.5</c:v>
                </c:pt>
                <c:pt idx="1177">
                  <c:v>2947</c:v>
                </c:pt>
                <c:pt idx="1178">
                  <c:v>2854</c:v>
                </c:pt>
                <c:pt idx="1179">
                  <c:v>2762.5</c:v>
                </c:pt>
                <c:pt idx="1180">
                  <c:v>2673.5</c:v>
                </c:pt>
                <c:pt idx="1181">
                  <c:v>2594.5</c:v>
                </c:pt>
                <c:pt idx="1182">
                  <c:v>2524.5</c:v>
                </c:pt>
                <c:pt idx="1183">
                  <c:v>2476.5</c:v>
                </c:pt>
                <c:pt idx="1184">
                  <c:v>2382</c:v>
                </c:pt>
                <c:pt idx="1185">
                  <c:v>2288.5</c:v>
                </c:pt>
                <c:pt idx="1186">
                  <c:v>2193</c:v>
                </c:pt>
                <c:pt idx="1187">
                  <c:v>2102</c:v>
                </c:pt>
                <c:pt idx="1188">
                  <c:v>2028.5</c:v>
                </c:pt>
                <c:pt idx="1189">
                  <c:v>1954</c:v>
                </c:pt>
                <c:pt idx="1190">
                  <c:v>1909</c:v>
                </c:pt>
                <c:pt idx="1191">
                  <c:v>1817.5</c:v>
                </c:pt>
                <c:pt idx="1192">
                  <c:v>1722</c:v>
                </c:pt>
                <c:pt idx="1193">
                  <c:v>1623</c:v>
                </c:pt>
                <c:pt idx="1194">
                  <c:v>1535</c:v>
                </c:pt>
                <c:pt idx="1195">
                  <c:v>1462.5</c:v>
                </c:pt>
                <c:pt idx="1196">
                  <c:v>1392.5</c:v>
                </c:pt>
                <c:pt idx="1197">
                  <c:v>1339.5</c:v>
                </c:pt>
                <c:pt idx="1198">
                  <c:v>1249</c:v>
                </c:pt>
                <c:pt idx="1199">
                  <c:v>1156.5</c:v>
                </c:pt>
                <c:pt idx="1200">
                  <c:v>1065</c:v>
                </c:pt>
                <c:pt idx="1201">
                  <c:v>64790</c:v>
                </c:pt>
                <c:pt idx="1202">
                  <c:v>3755.5</c:v>
                </c:pt>
                <c:pt idx="1203">
                  <c:v>3681.5</c:v>
                </c:pt>
                <c:pt idx="1204">
                  <c:v>3632.5</c:v>
                </c:pt>
                <c:pt idx="1205">
                  <c:v>3539.5</c:v>
                </c:pt>
                <c:pt idx="1206">
                  <c:v>3443</c:v>
                </c:pt>
                <c:pt idx="1207">
                  <c:v>3348</c:v>
                </c:pt>
                <c:pt idx="1208">
                  <c:v>3261.5</c:v>
                </c:pt>
                <c:pt idx="1209">
                  <c:v>3188.5</c:v>
                </c:pt>
                <c:pt idx="1210">
                  <c:v>3120.5</c:v>
                </c:pt>
                <c:pt idx="1211">
                  <c:v>3071</c:v>
                </c:pt>
                <c:pt idx="1212">
                  <c:v>2985</c:v>
                </c:pt>
                <c:pt idx="1213">
                  <c:v>2885</c:v>
                </c:pt>
                <c:pt idx="1214">
                  <c:v>2796</c:v>
                </c:pt>
                <c:pt idx="1215">
                  <c:v>2708</c:v>
                </c:pt>
                <c:pt idx="1216">
                  <c:v>2631.5</c:v>
                </c:pt>
                <c:pt idx="1217">
                  <c:v>2556</c:v>
                </c:pt>
                <c:pt idx="1218">
                  <c:v>2514</c:v>
                </c:pt>
                <c:pt idx="1219">
                  <c:v>2422</c:v>
                </c:pt>
                <c:pt idx="1220">
                  <c:v>2321</c:v>
                </c:pt>
                <c:pt idx="1221">
                  <c:v>2226</c:v>
                </c:pt>
                <c:pt idx="1222">
                  <c:v>2134.5</c:v>
                </c:pt>
                <c:pt idx="1223">
                  <c:v>2047.5</c:v>
                </c:pt>
                <c:pt idx="1224">
                  <c:v>1979.5</c:v>
                </c:pt>
                <c:pt idx="1225">
                  <c:v>1925.5</c:v>
                </c:pt>
                <c:pt idx="1226">
                  <c:v>1832</c:v>
                </c:pt>
                <c:pt idx="1227">
                  <c:v>1733.5</c:v>
                </c:pt>
                <c:pt idx="1228">
                  <c:v>1631.5</c:v>
                </c:pt>
                <c:pt idx="1229">
                  <c:v>1542.5</c:v>
                </c:pt>
                <c:pt idx="1230">
                  <c:v>1464</c:v>
                </c:pt>
                <c:pt idx="1231">
                  <c:v>1397.5</c:v>
                </c:pt>
                <c:pt idx="1232">
                  <c:v>1350</c:v>
                </c:pt>
                <c:pt idx="1233">
                  <c:v>1256.5</c:v>
                </c:pt>
                <c:pt idx="1234">
                  <c:v>1161.5</c:v>
                </c:pt>
                <c:pt idx="1235">
                  <c:v>1065</c:v>
                </c:pt>
                <c:pt idx="1236">
                  <c:v>65334.5</c:v>
                </c:pt>
                <c:pt idx="1237">
                  <c:v>3776</c:v>
                </c:pt>
                <c:pt idx="1238">
                  <c:v>3705.5</c:v>
                </c:pt>
                <c:pt idx="1239">
                  <c:v>3655.5</c:v>
                </c:pt>
                <c:pt idx="1240">
                  <c:v>3560</c:v>
                </c:pt>
                <c:pt idx="1241">
                  <c:v>3465</c:v>
                </c:pt>
                <c:pt idx="1242">
                  <c:v>3373.5</c:v>
                </c:pt>
                <c:pt idx="1243">
                  <c:v>3284</c:v>
                </c:pt>
                <c:pt idx="1244">
                  <c:v>3201</c:v>
                </c:pt>
                <c:pt idx="1245">
                  <c:v>3133</c:v>
                </c:pt>
                <c:pt idx="1246">
                  <c:v>3080</c:v>
                </c:pt>
                <c:pt idx="1247">
                  <c:v>2980</c:v>
                </c:pt>
                <c:pt idx="1248">
                  <c:v>2883</c:v>
                </c:pt>
                <c:pt idx="1249">
                  <c:v>2788</c:v>
                </c:pt>
                <c:pt idx="1250">
                  <c:v>2702</c:v>
                </c:pt>
                <c:pt idx="1251">
                  <c:v>2626</c:v>
                </c:pt>
                <c:pt idx="1252">
                  <c:v>2556</c:v>
                </c:pt>
                <c:pt idx="1253">
                  <c:v>2504</c:v>
                </c:pt>
                <c:pt idx="1254">
                  <c:v>2405.5</c:v>
                </c:pt>
                <c:pt idx="1255">
                  <c:v>2308.5</c:v>
                </c:pt>
                <c:pt idx="1256">
                  <c:v>2211</c:v>
                </c:pt>
                <c:pt idx="1257">
                  <c:v>2127.5</c:v>
                </c:pt>
                <c:pt idx="1258">
                  <c:v>2052.5</c:v>
                </c:pt>
                <c:pt idx="1259">
                  <c:v>1968.5</c:v>
                </c:pt>
                <c:pt idx="1260">
                  <c:v>1918.5</c:v>
                </c:pt>
                <c:pt idx="1261">
                  <c:v>1821.5</c:v>
                </c:pt>
                <c:pt idx="1262">
                  <c:v>1723.5</c:v>
                </c:pt>
                <c:pt idx="1263">
                  <c:v>1627</c:v>
                </c:pt>
                <c:pt idx="1264">
                  <c:v>1537</c:v>
                </c:pt>
                <c:pt idx="1265">
                  <c:v>1458.5</c:v>
                </c:pt>
                <c:pt idx="1266">
                  <c:v>1388.5</c:v>
                </c:pt>
                <c:pt idx="1267">
                  <c:v>1333.5</c:v>
                </c:pt>
                <c:pt idx="1268">
                  <c:v>1236.5</c:v>
                </c:pt>
                <c:pt idx="1269">
                  <c:v>1141.5</c:v>
                </c:pt>
                <c:pt idx="1270">
                  <c:v>1048.5</c:v>
                </c:pt>
                <c:pt idx="1271">
                  <c:v>70430</c:v>
                </c:pt>
                <c:pt idx="1272">
                  <c:v>4004</c:v>
                </c:pt>
                <c:pt idx="1273">
                  <c:v>3938.5</c:v>
                </c:pt>
                <c:pt idx="1274">
                  <c:v>3883</c:v>
                </c:pt>
                <c:pt idx="1275">
                  <c:v>3790</c:v>
                </c:pt>
                <c:pt idx="1276">
                  <c:v>3688</c:v>
                </c:pt>
                <c:pt idx="1277">
                  <c:v>3585.5</c:v>
                </c:pt>
                <c:pt idx="1278">
                  <c:v>3499</c:v>
                </c:pt>
                <c:pt idx="1279">
                  <c:v>3415.5</c:v>
                </c:pt>
                <c:pt idx="1280">
                  <c:v>3345.5</c:v>
                </c:pt>
                <c:pt idx="1281">
                  <c:v>3293</c:v>
                </c:pt>
                <c:pt idx="1282">
                  <c:v>3196</c:v>
                </c:pt>
                <c:pt idx="1283">
                  <c:v>3101.5</c:v>
                </c:pt>
                <c:pt idx="1284">
                  <c:v>3006</c:v>
                </c:pt>
                <c:pt idx="1285">
                  <c:v>2913</c:v>
                </c:pt>
                <c:pt idx="1286">
                  <c:v>2832</c:v>
                </c:pt>
                <c:pt idx="1287">
                  <c:v>2758.5</c:v>
                </c:pt>
                <c:pt idx="1288">
                  <c:v>2706.5</c:v>
                </c:pt>
                <c:pt idx="1289">
                  <c:v>2613.5</c:v>
                </c:pt>
                <c:pt idx="1290">
                  <c:v>2518</c:v>
                </c:pt>
                <c:pt idx="1291">
                  <c:v>2429.5</c:v>
                </c:pt>
                <c:pt idx="1292">
                  <c:v>2338.5</c:v>
                </c:pt>
                <c:pt idx="1293">
                  <c:v>2249.5</c:v>
                </c:pt>
                <c:pt idx="1294">
                  <c:v>2171.5</c:v>
                </c:pt>
                <c:pt idx="1295">
                  <c:v>2119</c:v>
                </c:pt>
                <c:pt idx="1296">
                  <c:v>2027</c:v>
                </c:pt>
                <c:pt idx="1297">
                  <c:v>1929.5</c:v>
                </c:pt>
                <c:pt idx="1298">
                  <c:v>1832</c:v>
                </c:pt>
                <c:pt idx="1299">
                  <c:v>1742.5</c:v>
                </c:pt>
                <c:pt idx="1300">
                  <c:v>1659</c:v>
                </c:pt>
                <c:pt idx="1301">
                  <c:v>1589.5</c:v>
                </c:pt>
                <c:pt idx="1302">
                  <c:v>1538</c:v>
                </c:pt>
                <c:pt idx="1303">
                  <c:v>1443.5</c:v>
                </c:pt>
                <c:pt idx="1304">
                  <c:v>1343</c:v>
                </c:pt>
                <c:pt idx="1305">
                  <c:v>1253</c:v>
                </c:pt>
                <c:pt idx="1306">
                  <c:v>1155</c:v>
                </c:pt>
                <c:pt idx="1307">
                  <c:v>1077.5</c:v>
                </c:pt>
                <c:pt idx="1308">
                  <c:v>1003.5</c:v>
                </c:pt>
                <c:pt idx="1309">
                  <c:v>58354.5</c:v>
                </c:pt>
                <c:pt idx="1310">
                  <c:v>3395.5</c:v>
                </c:pt>
                <c:pt idx="1311">
                  <c:v>3293.5</c:v>
                </c:pt>
                <c:pt idx="1312">
                  <c:v>3203.5</c:v>
                </c:pt>
                <c:pt idx="1313">
                  <c:v>3105</c:v>
                </c:pt>
                <c:pt idx="1314">
                  <c:v>3020.5</c:v>
                </c:pt>
                <c:pt idx="1315">
                  <c:v>2941</c:v>
                </c:pt>
                <c:pt idx="1316">
                  <c:v>2885.5</c:v>
                </c:pt>
                <c:pt idx="1317">
                  <c:v>2787</c:v>
                </c:pt>
                <c:pt idx="1318">
                  <c:v>2689</c:v>
                </c:pt>
                <c:pt idx="1319">
                  <c:v>2599</c:v>
                </c:pt>
                <c:pt idx="1320">
                  <c:v>2504</c:v>
                </c:pt>
                <c:pt idx="1321">
                  <c:v>2433.5</c:v>
                </c:pt>
                <c:pt idx="1322">
                  <c:v>2359.5</c:v>
                </c:pt>
                <c:pt idx="1323">
                  <c:v>2300.5</c:v>
                </c:pt>
                <c:pt idx="1324">
                  <c:v>2199</c:v>
                </c:pt>
                <c:pt idx="1325">
                  <c:v>2097.5</c:v>
                </c:pt>
                <c:pt idx="1326">
                  <c:v>1997</c:v>
                </c:pt>
                <c:pt idx="1327">
                  <c:v>1903.5</c:v>
                </c:pt>
                <c:pt idx="1328">
                  <c:v>1822</c:v>
                </c:pt>
                <c:pt idx="1329">
                  <c:v>1749.5</c:v>
                </c:pt>
                <c:pt idx="1330">
                  <c:v>1686</c:v>
                </c:pt>
                <c:pt idx="1331">
                  <c:v>1595.5</c:v>
                </c:pt>
                <c:pt idx="1332">
                  <c:v>1497.5</c:v>
                </c:pt>
                <c:pt idx="1333">
                  <c:v>1402</c:v>
                </c:pt>
                <c:pt idx="1334">
                  <c:v>1302</c:v>
                </c:pt>
                <c:pt idx="1335">
                  <c:v>1215.5</c:v>
                </c:pt>
                <c:pt idx="1336">
                  <c:v>1147</c:v>
                </c:pt>
                <c:pt idx="1337">
                  <c:v>1097.5</c:v>
                </c:pt>
                <c:pt idx="1338">
                  <c:v>1000.5</c:v>
                </c:pt>
                <c:pt idx="1339">
                  <c:v>58159.5</c:v>
                </c:pt>
                <c:pt idx="1340">
                  <c:v>3343</c:v>
                </c:pt>
                <c:pt idx="1341">
                  <c:v>3246.5</c:v>
                </c:pt>
                <c:pt idx="1342">
                  <c:v>3161.5</c:v>
                </c:pt>
                <c:pt idx="1343">
                  <c:v>3094</c:v>
                </c:pt>
                <c:pt idx="1344">
                  <c:v>3039</c:v>
                </c:pt>
                <c:pt idx="1345">
                  <c:v>2943</c:v>
                </c:pt>
                <c:pt idx="1346">
                  <c:v>2847</c:v>
                </c:pt>
                <c:pt idx="1347">
                  <c:v>2744</c:v>
                </c:pt>
                <c:pt idx="1348">
                  <c:v>2654.5</c:v>
                </c:pt>
                <c:pt idx="1349">
                  <c:v>2568.5</c:v>
                </c:pt>
                <c:pt idx="1350">
                  <c:v>2498.5</c:v>
                </c:pt>
                <c:pt idx="1351">
                  <c:v>2443</c:v>
                </c:pt>
                <c:pt idx="1352">
                  <c:v>2345.5</c:v>
                </c:pt>
                <c:pt idx="1353">
                  <c:v>2243</c:v>
                </c:pt>
                <c:pt idx="1354">
                  <c:v>2145.5</c:v>
                </c:pt>
                <c:pt idx="1355">
                  <c:v>2058.5</c:v>
                </c:pt>
                <c:pt idx="1356">
                  <c:v>1974</c:v>
                </c:pt>
                <c:pt idx="1357">
                  <c:v>1899.5</c:v>
                </c:pt>
                <c:pt idx="1358">
                  <c:v>1837</c:v>
                </c:pt>
                <c:pt idx="1359">
                  <c:v>1737.5</c:v>
                </c:pt>
                <c:pt idx="1360">
                  <c:v>1639.5</c:v>
                </c:pt>
                <c:pt idx="1361">
                  <c:v>1535</c:v>
                </c:pt>
                <c:pt idx="1362">
                  <c:v>1438.5</c:v>
                </c:pt>
                <c:pt idx="1363">
                  <c:v>1355</c:v>
                </c:pt>
                <c:pt idx="1364">
                  <c:v>1282</c:v>
                </c:pt>
                <c:pt idx="1365">
                  <c:v>1231.5</c:v>
                </c:pt>
                <c:pt idx="1366">
                  <c:v>1128</c:v>
                </c:pt>
                <c:pt idx="1367">
                  <c:v>1027</c:v>
                </c:pt>
                <c:pt idx="1368">
                  <c:v>74032.5</c:v>
                </c:pt>
                <c:pt idx="1369">
                  <c:v>4124.5</c:v>
                </c:pt>
                <c:pt idx="1370">
                  <c:v>4044.5</c:v>
                </c:pt>
                <c:pt idx="1371">
                  <c:v>3971</c:v>
                </c:pt>
                <c:pt idx="1372">
                  <c:v>3920.5</c:v>
                </c:pt>
                <c:pt idx="1373">
                  <c:v>3827</c:v>
                </c:pt>
                <c:pt idx="1374">
                  <c:v>3724.5</c:v>
                </c:pt>
                <c:pt idx="1375">
                  <c:v>3630</c:v>
                </c:pt>
                <c:pt idx="1376">
                  <c:v>3537.5</c:v>
                </c:pt>
                <c:pt idx="1377">
                  <c:v>3454</c:v>
                </c:pt>
                <c:pt idx="1378">
                  <c:v>3380.5</c:v>
                </c:pt>
                <c:pt idx="1379">
                  <c:v>3320.5</c:v>
                </c:pt>
                <c:pt idx="1380">
                  <c:v>3218</c:v>
                </c:pt>
                <c:pt idx="1381">
                  <c:v>3122</c:v>
                </c:pt>
                <c:pt idx="1382">
                  <c:v>3016</c:v>
                </c:pt>
                <c:pt idx="1383">
                  <c:v>2921</c:v>
                </c:pt>
                <c:pt idx="1384">
                  <c:v>2835</c:v>
                </c:pt>
                <c:pt idx="1385">
                  <c:v>2756.5</c:v>
                </c:pt>
                <c:pt idx="1386">
                  <c:v>2701</c:v>
                </c:pt>
                <c:pt idx="1387">
                  <c:v>2595.5</c:v>
                </c:pt>
                <c:pt idx="1388">
                  <c:v>2497</c:v>
                </c:pt>
                <c:pt idx="1389">
                  <c:v>2394</c:v>
                </c:pt>
                <c:pt idx="1390">
                  <c:v>2301</c:v>
                </c:pt>
                <c:pt idx="1391">
                  <c:v>2215</c:v>
                </c:pt>
                <c:pt idx="1392">
                  <c:v>2135</c:v>
                </c:pt>
                <c:pt idx="1393">
                  <c:v>2079</c:v>
                </c:pt>
                <c:pt idx="1394">
                  <c:v>1982</c:v>
                </c:pt>
                <c:pt idx="1395">
                  <c:v>1870.5</c:v>
                </c:pt>
                <c:pt idx="1396">
                  <c:v>1772.5</c:v>
                </c:pt>
                <c:pt idx="1397">
                  <c:v>1686.5</c:v>
                </c:pt>
                <c:pt idx="1398">
                  <c:v>1600</c:v>
                </c:pt>
                <c:pt idx="1399">
                  <c:v>1522.5</c:v>
                </c:pt>
                <c:pt idx="1400">
                  <c:v>1469</c:v>
                </c:pt>
                <c:pt idx="1401">
                  <c:v>1366.5</c:v>
                </c:pt>
                <c:pt idx="1402">
                  <c:v>1268.5</c:v>
                </c:pt>
                <c:pt idx="1403">
                  <c:v>1163</c:v>
                </c:pt>
                <c:pt idx="1404">
                  <c:v>1060</c:v>
                </c:pt>
                <c:pt idx="1405">
                  <c:v>66639.5</c:v>
                </c:pt>
                <c:pt idx="1406">
                  <c:v>3831.5</c:v>
                </c:pt>
                <c:pt idx="1407">
                  <c:v>3765.5</c:v>
                </c:pt>
                <c:pt idx="1408">
                  <c:v>3661</c:v>
                </c:pt>
                <c:pt idx="1409">
                  <c:v>3562.5</c:v>
                </c:pt>
                <c:pt idx="1410">
                  <c:v>3459</c:v>
                </c:pt>
                <c:pt idx="1411">
                  <c:v>3355.5</c:v>
                </c:pt>
                <c:pt idx="1412">
                  <c:v>3267.5</c:v>
                </c:pt>
                <c:pt idx="1413">
                  <c:v>3196</c:v>
                </c:pt>
                <c:pt idx="1414">
                  <c:v>3137</c:v>
                </c:pt>
                <c:pt idx="1415">
                  <c:v>3038.5</c:v>
                </c:pt>
                <c:pt idx="1416">
                  <c:v>2939</c:v>
                </c:pt>
                <c:pt idx="1417">
                  <c:v>2842.5</c:v>
                </c:pt>
                <c:pt idx="1418">
                  <c:v>2751</c:v>
                </c:pt>
                <c:pt idx="1419">
                  <c:v>2665.5</c:v>
                </c:pt>
                <c:pt idx="1420">
                  <c:v>2590</c:v>
                </c:pt>
                <c:pt idx="1421">
                  <c:v>2527</c:v>
                </c:pt>
                <c:pt idx="1422">
                  <c:v>2430</c:v>
                </c:pt>
                <c:pt idx="1423">
                  <c:v>2331</c:v>
                </c:pt>
                <c:pt idx="1424">
                  <c:v>2225.5</c:v>
                </c:pt>
                <c:pt idx="1425">
                  <c:v>2128.5</c:v>
                </c:pt>
                <c:pt idx="1426">
                  <c:v>2042.5</c:v>
                </c:pt>
                <c:pt idx="1427">
                  <c:v>1957.5</c:v>
                </c:pt>
                <c:pt idx="1428">
                  <c:v>1897.5</c:v>
                </c:pt>
                <c:pt idx="1429">
                  <c:v>1793</c:v>
                </c:pt>
                <c:pt idx="1430">
                  <c:v>1689</c:v>
                </c:pt>
                <c:pt idx="1431">
                  <c:v>1596</c:v>
                </c:pt>
                <c:pt idx="1432">
                  <c:v>1503.5</c:v>
                </c:pt>
                <c:pt idx="1433">
                  <c:v>1424.5</c:v>
                </c:pt>
                <c:pt idx="1434">
                  <c:v>1343</c:v>
                </c:pt>
                <c:pt idx="1435">
                  <c:v>1280.5</c:v>
                </c:pt>
                <c:pt idx="1436">
                  <c:v>1180.5</c:v>
                </c:pt>
                <c:pt idx="1437">
                  <c:v>1073.5</c:v>
                </c:pt>
                <c:pt idx="1438">
                  <c:v>72993.5</c:v>
                </c:pt>
                <c:pt idx="1439">
                  <c:v>4110.5</c:v>
                </c:pt>
                <c:pt idx="1440">
                  <c:v>4016.5</c:v>
                </c:pt>
                <c:pt idx="1441">
                  <c:v>3944.5</c:v>
                </c:pt>
                <c:pt idx="1442">
                  <c:v>3881</c:v>
                </c:pt>
                <c:pt idx="1443">
                  <c:v>3775</c:v>
                </c:pt>
                <c:pt idx="1444">
                  <c:v>3670</c:v>
                </c:pt>
                <c:pt idx="1445">
                  <c:v>3563.5</c:v>
                </c:pt>
                <c:pt idx="1446">
                  <c:v>3467.5</c:v>
                </c:pt>
                <c:pt idx="1447">
                  <c:v>3386</c:v>
                </c:pt>
                <c:pt idx="1448">
                  <c:v>3308.5</c:v>
                </c:pt>
                <c:pt idx="1449">
                  <c:v>3244.5</c:v>
                </c:pt>
                <c:pt idx="1450">
                  <c:v>3142.5</c:v>
                </c:pt>
                <c:pt idx="1451">
                  <c:v>3044</c:v>
                </c:pt>
                <c:pt idx="1452">
                  <c:v>2937</c:v>
                </c:pt>
                <c:pt idx="1453">
                  <c:v>2837</c:v>
                </c:pt>
                <c:pt idx="1454">
                  <c:v>2749</c:v>
                </c:pt>
                <c:pt idx="1455">
                  <c:v>2679.5</c:v>
                </c:pt>
                <c:pt idx="1456">
                  <c:v>2619.5</c:v>
                </c:pt>
                <c:pt idx="1457">
                  <c:v>2517.5</c:v>
                </c:pt>
                <c:pt idx="1458">
                  <c:v>2409.5</c:v>
                </c:pt>
                <c:pt idx="1459">
                  <c:v>2309.5</c:v>
                </c:pt>
                <c:pt idx="1460">
                  <c:v>2219</c:v>
                </c:pt>
                <c:pt idx="1461">
                  <c:v>2137.5</c:v>
                </c:pt>
                <c:pt idx="1462">
                  <c:v>2071.5</c:v>
                </c:pt>
                <c:pt idx="1463">
                  <c:v>2016.5</c:v>
                </c:pt>
                <c:pt idx="1464">
                  <c:v>1922.5</c:v>
                </c:pt>
                <c:pt idx="1465">
                  <c:v>1820.5</c:v>
                </c:pt>
                <c:pt idx="1466">
                  <c:v>1725</c:v>
                </c:pt>
                <c:pt idx="1467">
                  <c:v>1630.5</c:v>
                </c:pt>
                <c:pt idx="1468">
                  <c:v>1545.5</c:v>
                </c:pt>
                <c:pt idx="1469">
                  <c:v>1472.5</c:v>
                </c:pt>
                <c:pt idx="1470">
                  <c:v>1420.5</c:v>
                </c:pt>
                <c:pt idx="1471">
                  <c:v>1322.5</c:v>
                </c:pt>
                <c:pt idx="1472">
                  <c:v>1223.5</c:v>
                </c:pt>
                <c:pt idx="1473">
                  <c:v>1119.5</c:v>
                </c:pt>
                <c:pt idx="1474">
                  <c:v>1020</c:v>
                </c:pt>
                <c:pt idx="1475">
                  <c:v>63223</c:v>
                </c:pt>
                <c:pt idx="1476">
                  <c:v>3640</c:v>
                </c:pt>
                <c:pt idx="1477">
                  <c:v>3583</c:v>
                </c:pt>
                <c:pt idx="1478">
                  <c:v>3480</c:v>
                </c:pt>
                <c:pt idx="1479">
                  <c:v>3376.5</c:v>
                </c:pt>
                <c:pt idx="1480">
                  <c:v>3276.5</c:v>
                </c:pt>
                <c:pt idx="1481">
                  <c:v>3182.5</c:v>
                </c:pt>
                <c:pt idx="1482">
                  <c:v>3095.5</c:v>
                </c:pt>
                <c:pt idx="1483">
                  <c:v>3021</c:v>
                </c:pt>
                <c:pt idx="1484">
                  <c:v>2971</c:v>
                </c:pt>
                <c:pt idx="1485">
                  <c:v>2868.5</c:v>
                </c:pt>
                <c:pt idx="1486">
                  <c:v>2767.5</c:v>
                </c:pt>
                <c:pt idx="1487">
                  <c:v>2673.5</c:v>
                </c:pt>
                <c:pt idx="1488">
                  <c:v>2581.5</c:v>
                </c:pt>
                <c:pt idx="1489">
                  <c:v>2501</c:v>
                </c:pt>
                <c:pt idx="1490">
                  <c:v>2429.5</c:v>
                </c:pt>
                <c:pt idx="1491">
                  <c:v>2373.5</c:v>
                </c:pt>
                <c:pt idx="1492">
                  <c:v>2279.5</c:v>
                </c:pt>
                <c:pt idx="1493">
                  <c:v>2175.5</c:v>
                </c:pt>
                <c:pt idx="1494">
                  <c:v>2078</c:v>
                </c:pt>
                <c:pt idx="1495">
                  <c:v>1983</c:v>
                </c:pt>
                <c:pt idx="1496">
                  <c:v>1901.5</c:v>
                </c:pt>
                <c:pt idx="1497">
                  <c:v>1822.5</c:v>
                </c:pt>
                <c:pt idx="1498">
                  <c:v>1767</c:v>
                </c:pt>
                <c:pt idx="1499">
                  <c:v>1672</c:v>
                </c:pt>
                <c:pt idx="1500">
                  <c:v>1572</c:v>
                </c:pt>
                <c:pt idx="1501">
                  <c:v>1473</c:v>
                </c:pt>
                <c:pt idx="1502">
                  <c:v>1382</c:v>
                </c:pt>
                <c:pt idx="1503">
                  <c:v>1292.5</c:v>
                </c:pt>
                <c:pt idx="1504">
                  <c:v>1219.5</c:v>
                </c:pt>
                <c:pt idx="1505">
                  <c:v>1159</c:v>
                </c:pt>
                <c:pt idx="1506">
                  <c:v>1059</c:v>
                </c:pt>
                <c:pt idx="1507">
                  <c:v>75511.5</c:v>
                </c:pt>
                <c:pt idx="1508">
                  <c:v>4217</c:v>
                </c:pt>
                <c:pt idx="1509">
                  <c:v>4123</c:v>
                </c:pt>
                <c:pt idx="1510">
                  <c:v>4043.5</c:v>
                </c:pt>
                <c:pt idx="1511">
                  <c:v>3966</c:v>
                </c:pt>
                <c:pt idx="1512">
                  <c:v>3905.5</c:v>
                </c:pt>
                <c:pt idx="1513">
                  <c:v>3805.5</c:v>
                </c:pt>
                <c:pt idx="1514">
                  <c:v>3715.5</c:v>
                </c:pt>
                <c:pt idx="1515">
                  <c:v>3616</c:v>
                </c:pt>
                <c:pt idx="1516">
                  <c:v>3518.5</c:v>
                </c:pt>
                <c:pt idx="1517">
                  <c:v>3432</c:v>
                </c:pt>
                <c:pt idx="1518">
                  <c:v>3354.5</c:v>
                </c:pt>
                <c:pt idx="1519">
                  <c:v>3293.5</c:v>
                </c:pt>
                <c:pt idx="1520">
                  <c:v>3194</c:v>
                </c:pt>
                <c:pt idx="1521">
                  <c:v>3087.5</c:v>
                </c:pt>
                <c:pt idx="1522">
                  <c:v>2988.5</c:v>
                </c:pt>
                <c:pt idx="1523">
                  <c:v>2894.5</c:v>
                </c:pt>
                <c:pt idx="1524">
                  <c:v>2801</c:v>
                </c:pt>
                <c:pt idx="1525">
                  <c:v>2724.5</c:v>
                </c:pt>
                <c:pt idx="1526">
                  <c:v>2662.5</c:v>
                </c:pt>
                <c:pt idx="1527">
                  <c:v>2569</c:v>
                </c:pt>
                <c:pt idx="1528">
                  <c:v>2467.5</c:v>
                </c:pt>
                <c:pt idx="1529">
                  <c:v>2372.5</c:v>
                </c:pt>
                <c:pt idx="1530">
                  <c:v>2282</c:v>
                </c:pt>
                <c:pt idx="1531">
                  <c:v>2190</c:v>
                </c:pt>
                <c:pt idx="1532">
                  <c:v>2112</c:v>
                </c:pt>
                <c:pt idx="1533">
                  <c:v>2052</c:v>
                </c:pt>
                <c:pt idx="1534">
                  <c:v>1950.5</c:v>
                </c:pt>
                <c:pt idx="1535">
                  <c:v>1852.5</c:v>
                </c:pt>
                <c:pt idx="1536">
                  <c:v>1753</c:v>
                </c:pt>
                <c:pt idx="1537">
                  <c:v>1655.5</c:v>
                </c:pt>
                <c:pt idx="1538">
                  <c:v>1570.5</c:v>
                </c:pt>
                <c:pt idx="1539">
                  <c:v>1494.5</c:v>
                </c:pt>
                <c:pt idx="1540">
                  <c:v>1440</c:v>
                </c:pt>
                <c:pt idx="1541">
                  <c:v>1343</c:v>
                </c:pt>
                <c:pt idx="1542">
                  <c:v>1239.5</c:v>
                </c:pt>
                <c:pt idx="1543">
                  <c:v>1138.5</c:v>
                </c:pt>
                <c:pt idx="1544">
                  <c:v>1038.5</c:v>
                </c:pt>
                <c:pt idx="1545">
                  <c:v>72779</c:v>
                </c:pt>
                <c:pt idx="1546">
                  <c:v>4102.5</c:v>
                </c:pt>
                <c:pt idx="1547">
                  <c:v>4052.5</c:v>
                </c:pt>
                <c:pt idx="1548">
                  <c:v>3955</c:v>
                </c:pt>
                <c:pt idx="1549">
                  <c:v>3850</c:v>
                </c:pt>
                <c:pt idx="1550">
                  <c:v>3742</c:v>
                </c:pt>
                <c:pt idx="1551">
                  <c:v>3644</c:v>
                </c:pt>
                <c:pt idx="1552">
                  <c:v>3559.5</c:v>
                </c:pt>
                <c:pt idx="1553">
                  <c:v>3483</c:v>
                </c:pt>
                <c:pt idx="1554">
                  <c:v>3426</c:v>
                </c:pt>
                <c:pt idx="1555">
                  <c:v>3321</c:v>
                </c:pt>
                <c:pt idx="1556">
                  <c:v>3221</c:v>
                </c:pt>
                <c:pt idx="1557">
                  <c:v>3122</c:v>
                </c:pt>
                <c:pt idx="1558">
                  <c:v>3027.5</c:v>
                </c:pt>
                <c:pt idx="1559">
                  <c:v>2935.5</c:v>
                </c:pt>
                <c:pt idx="1560">
                  <c:v>2856</c:v>
                </c:pt>
                <c:pt idx="1561">
                  <c:v>2792</c:v>
                </c:pt>
                <c:pt idx="1562">
                  <c:v>2696.5</c:v>
                </c:pt>
                <c:pt idx="1563">
                  <c:v>2591</c:v>
                </c:pt>
                <c:pt idx="1564">
                  <c:v>2485.5</c:v>
                </c:pt>
                <c:pt idx="1565">
                  <c:v>2383</c:v>
                </c:pt>
                <c:pt idx="1566">
                  <c:v>2290.5</c:v>
                </c:pt>
                <c:pt idx="1567">
                  <c:v>2206</c:v>
                </c:pt>
                <c:pt idx="1568">
                  <c:v>2146</c:v>
                </c:pt>
                <c:pt idx="1569">
                  <c:v>2045.5</c:v>
                </c:pt>
                <c:pt idx="1570">
                  <c:v>1945</c:v>
                </c:pt>
                <c:pt idx="1571">
                  <c:v>1843</c:v>
                </c:pt>
                <c:pt idx="1572">
                  <c:v>1748</c:v>
                </c:pt>
                <c:pt idx="1573">
                  <c:v>1656</c:v>
                </c:pt>
                <c:pt idx="1574">
                  <c:v>1573.5</c:v>
                </c:pt>
                <c:pt idx="1575">
                  <c:v>1516</c:v>
                </c:pt>
                <c:pt idx="1576">
                  <c:v>1419</c:v>
                </c:pt>
                <c:pt idx="1577">
                  <c:v>1322</c:v>
                </c:pt>
                <c:pt idx="1578">
                  <c:v>1217</c:v>
                </c:pt>
                <c:pt idx="1579">
                  <c:v>1114</c:v>
                </c:pt>
                <c:pt idx="1580">
                  <c:v>1025</c:v>
                </c:pt>
                <c:pt idx="1581">
                  <c:v>79882</c:v>
                </c:pt>
                <c:pt idx="1582">
                  <c:v>4448</c:v>
                </c:pt>
                <c:pt idx="1583">
                  <c:v>4351.5</c:v>
                </c:pt>
                <c:pt idx="1584">
                  <c:v>4249.5</c:v>
                </c:pt>
                <c:pt idx="1585">
                  <c:v>4144.5</c:v>
                </c:pt>
                <c:pt idx="1586">
                  <c:v>4041</c:v>
                </c:pt>
                <c:pt idx="1587">
                  <c:v>3949</c:v>
                </c:pt>
                <c:pt idx="1588">
                  <c:v>3870</c:v>
                </c:pt>
                <c:pt idx="1589">
                  <c:v>3801</c:v>
                </c:pt>
                <c:pt idx="1590">
                  <c:v>3698</c:v>
                </c:pt>
                <c:pt idx="1591">
                  <c:v>3595.5</c:v>
                </c:pt>
                <c:pt idx="1592">
                  <c:v>3491</c:v>
                </c:pt>
                <c:pt idx="1593">
                  <c:v>3401</c:v>
                </c:pt>
                <c:pt idx="1594">
                  <c:v>3318</c:v>
                </c:pt>
                <c:pt idx="1595">
                  <c:v>3233</c:v>
                </c:pt>
                <c:pt idx="1596">
                  <c:v>3172</c:v>
                </c:pt>
                <c:pt idx="1597">
                  <c:v>3073.5</c:v>
                </c:pt>
                <c:pt idx="1598">
                  <c:v>2968.5</c:v>
                </c:pt>
                <c:pt idx="1599">
                  <c:v>2865.5</c:v>
                </c:pt>
                <c:pt idx="1600">
                  <c:v>2769.5</c:v>
                </c:pt>
                <c:pt idx="1601">
                  <c:v>2678.5</c:v>
                </c:pt>
                <c:pt idx="1602">
                  <c:v>2604</c:v>
                </c:pt>
                <c:pt idx="1603">
                  <c:v>2539.5</c:v>
                </c:pt>
                <c:pt idx="1604">
                  <c:v>2431.5</c:v>
                </c:pt>
                <c:pt idx="1605">
                  <c:v>2322</c:v>
                </c:pt>
                <c:pt idx="1606">
                  <c:v>2215</c:v>
                </c:pt>
                <c:pt idx="1607">
                  <c:v>2115</c:v>
                </c:pt>
                <c:pt idx="1608">
                  <c:v>2025.5</c:v>
                </c:pt>
                <c:pt idx="1609">
                  <c:v>1951</c:v>
                </c:pt>
                <c:pt idx="1610">
                  <c:v>1888</c:v>
                </c:pt>
                <c:pt idx="1611">
                  <c:v>1788.5</c:v>
                </c:pt>
                <c:pt idx="1612">
                  <c:v>1683</c:v>
                </c:pt>
                <c:pt idx="1613">
                  <c:v>1578.5</c:v>
                </c:pt>
                <c:pt idx="1614">
                  <c:v>1477</c:v>
                </c:pt>
                <c:pt idx="1615">
                  <c:v>1391</c:v>
                </c:pt>
                <c:pt idx="1616">
                  <c:v>1310.5</c:v>
                </c:pt>
                <c:pt idx="1617">
                  <c:v>1248.5</c:v>
                </c:pt>
                <c:pt idx="1618">
                  <c:v>1146</c:v>
                </c:pt>
                <c:pt idx="1619">
                  <c:v>1038</c:v>
                </c:pt>
                <c:pt idx="1620">
                  <c:v>72458</c:v>
                </c:pt>
                <c:pt idx="1621">
                  <c:v>4047</c:v>
                </c:pt>
                <c:pt idx="1622">
                  <c:v>3958</c:v>
                </c:pt>
                <c:pt idx="1623">
                  <c:v>3875.5</c:v>
                </c:pt>
                <c:pt idx="1624">
                  <c:v>3819</c:v>
                </c:pt>
                <c:pt idx="1625">
                  <c:v>3718.5</c:v>
                </c:pt>
                <c:pt idx="1626">
                  <c:v>3615.5</c:v>
                </c:pt>
                <c:pt idx="1627">
                  <c:v>3509.5</c:v>
                </c:pt>
                <c:pt idx="1628">
                  <c:v>3410</c:v>
                </c:pt>
                <c:pt idx="1629">
                  <c:v>3317</c:v>
                </c:pt>
                <c:pt idx="1630">
                  <c:v>3240</c:v>
                </c:pt>
                <c:pt idx="1631">
                  <c:v>3174.5</c:v>
                </c:pt>
                <c:pt idx="1632">
                  <c:v>3075.5</c:v>
                </c:pt>
                <c:pt idx="1633">
                  <c:v>2967.5</c:v>
                </c:pt>
                <c:pt idx="1634">
                  <c:v>2861</c:v>
                </c:pt>
                <c:pt idx="1635">
                  <c:v>2764.5</c:v>
                </c:pt>
                <c:pt idx="1636">
                  <c:v>2670.5</c:v>
                </c:pt>
                <c:pt idx="1637">
                  <c:v>2591.5</c:v>
                </c:pt>
                <c:pt idx="1638">
                  <c:v>2529</c:v>
                </c:pt>
                <c:pt idx="1639">
                  <c:v>2421.5</c:v>
                </c:pt>
                <c:pt idx="1640">
                  <c:v>2312.5</c:v>
                </c:pt>
                <c:pt idx="1641">
                  <c:v>2210.5</c:v>
                </c:pt>
                <c:pt idx="1642">
                  <c:v>2113</c:v>
                </c:pt>
                <c:pt idx="1643">
                  <c:v>2026.5</c:v>
                </c:pt>
                <c:pt idx="1644">
                  <c:v>1949</c:v>
                </c:pt>
                <c:pt idx="1645">
                  <c:v>1887.5</c:v>
                </c:pt>
                <c:pt idx="1646">
                  <c:v>1791</c:v>
                </c:pt>
                <c:pt idx="1647">
                  <c:v>1683.5</c:v>
                </c:pt>
                <c:pt idx="1648">
                  <c:v>1578</c:v>
                </c:pt>
                <c:pt idx="1649">
                  <c:v>1471.5</c:v>
                </c:pt>
                <c:pt idx="1650">
                  <c:v>1382.5</c:v>
                </c:pt>
                <c:pt idx="1651">
                  <c:v>1299</c:v>
                </c:pt>
                <c:pt idx="1652">
                  <c:v>1233.5</c:v>
                </c:pt>
                <c:pt idx="1653">
                  <c:v>1128</c:v>
                </c:pt>
                <c:pt idx="1654">
                  <c:v>1018</c:v>
                </c:pt>
                <c:pt idx="1655">
                  <c:v>61763</c:v>
                </c:pt>
                <c:pt idx="1656">
                  <c:v>3517.5</c:v>
                </c:pt>
                <c:pt idx="1657">
                  <c:v>3430</c:v>
                </c:pt>
                <c:pt idx="1658">
                  <c:v>3342.5</c:v>
                </c:pt>
                <c:pt idx="1659">
                  <c:v>3279</c:v>
                </c:pt>
                <c:pt idx="1660">
                  <c:v>3177</c:v>
                </c:pt>
                <c:pt idx="1661">
                  <c:v>3061.5</c:v>
                </c:pt>
                <c:pt idx="1662">
                  <c:v>2960.5</c:v>
                </c:pt>
                <c:pt idx="1663">
                  <c:v>2859</c:v>
                </c:pt>
                <c:pt idx="1664">
                  <c:v>2765</c:v>
                </c:pt>
                <c:pt idx="1665">
                  <c:v>2687.5</c:v>
                </c:pt>
                <c:pt idx="1666">
                  <c:v>2628.5</c:v>
                </c:pt>
                <c:pt idx="1667">
                  <c:v>2522.5</c:v>
                </c:pt>
                <c:pt idx="1668">
                  <c:v>2413</c:v>
                </c:pt>
                <c:pt idx="1669">
                  <c:v>2305</c:v>
                </c:pt>
                <c:pt idx="1670">
                  <c:v>2203</c:v>
                </c:pt>
                <c:pt idx="1671">
                  <c:v>2114</c:v>
                </c:pt>
                <c:pt idx="1672">
                  <c:v>2028</c:v>
                </c:pt>
                <c:pt idx="1673">
                  <c:v>1960.5</c:v>
                </c:pt>
                <c:pt idx="1674">
                  <c:v>1851.5</c:v>
                </c:pt>
                <c:pt idx="1675">
                  <c:v>1744.5</c:v>
                </c:pt>
                <c:pt idx="1676">
                  <c:v>1635.5</c:v>
                </c:pt>
                <c:pt idx="1677">
                  <c:v>1529.5</c:v>
                </c:pt>
                <c:pt idx="1678">
                  <c:v>1437.5</c:v>
                </c:pt>
                <c:pt idx="1679">
                  <c:v>1345.5</c:v>
                </c:pt>
                <c:pt idx="1680">
                  <c:v>1276</c:v>
                </c:pt>
                <c:pt idx="1681">
                  <c:v>1164</c:v>
                </c:pt>
                <c:pt idx="1682">
                  <c:v>1053.5</c:v>
                </c:pt>
                <c:pt idx="1683">
                  <c:v>67578.5</c:v>
                </c:pt>
                <c:pt idx="1684">
                  <c:v>3825</c:v>
                </c:pt>
                <c:pt idx="1685">
                  <c:v>3733.5</c:v>
                </c:pt>
                <c:pt idx="1686">
                  <c:v>3654.5</c:v>
                </c:pt>
                <c:pt idx="1687">
                  <c:v>3585.5</c:v>
                </c:pt>
                <c:pt idx="1688">
                  <c:v>3479.5</c:v>
                </c:pt>
                <c:pt idx="1689">
                  <c:v>3372</c:v>
                </c:pt>
                <c:pt idx="1690">
                  <c:v>3262</c:v>
                </c:pt>
                <c:pt idx="1691">
                  <c:v>3159</c:v>
                </c:pt>
                <c:pt idx="1692">
                  <c:v>3063</c:v>
                </c:pt>
                <c:pt idx="1693">
                  <c:v>2975</c:v>
                </c:pt>
                <c:pt idx="1694">
                  <c:v>2907.5</c:v>
                </c:pt>
                <c:pt idx="1695">
                  <c:v>2801.5</c:v>
                </c:pt>
                <c:pt idx="1696">
                  <c:v>2696.5</c:v>
                </c:pt>
                <c:pt idx="1697">
                  <c:v>2592</c:v>
                </c:pt>
                <c:pt idx="1698">
                  <c:v>2491.5</c:v>
                </c:pt>
                <c:pt idx="1699">
                  <c:v>2398</c:v>
                </c:pt>
                <c:pt idx="1700">
                  <c:v>2314</c:v>
                </c:pt>
                <c:pt idx="1701">
                  <c:v>2247</c:v>
                </c:pt>
                <c:pt idx="1702">
                  <c:v>2141.5</c:v>
                </c:pt>
                <c:pt idx="1703">
                  <c:v>2029</c:v>
                </c:pt>
                <c:pt idx="1704">
                  <c:v>1926.5</c:v>
                </c:pt>
                <c:pt idx="1705">
                  <c:v>1823.5</c:v>
                </c:pt>
                <c:pt idx="1706">
                  <c:v>1728.5</c:v>
                </c:pt>
                <c:pt idx="1707">
                  <c:v>1644</c:v>
                </c:pt>
                <c:pt idx="1708">
                  <c:v>1576</c:v>
                </c:pt>
                <c:pt idx="1709">
                  <c:v>1465.5</c:v>
                </c:pt>
                <c:pt idx="1710">
                  <c:v>1347</c:v>
                </c:pt>
                <c:pt idx="1711">
                  <c:v>1232.5</c:v>
                </c:pt>
                <c:pt idx="1712">
                  <c:v>1131.5</c:v>
                </c:pt>
                <c:pt idx="1713">
                  <c:v>1032.5</c:v>
                </c:pt>
                <c:pt idx="1714">
                  <c:v>78606.5</c:v>
                </c:pt>
                <c:pt idx="1715">
                  <c:v>4396.5</c:v>
                </c:pt>
                <c:pt idx="1716">
                  <c:v>4288</c:v>
                </c:pt>
                <c:pt idx="1717">
                  <c:v>4180.5</c:v>
                </c:pt>
                <c:pt idx="1718">
                  <c:v>4068.5</c:v>
                </c:pt>
                <c:pt idx="1719">
                  <c:v>3967</c:v>
                </c:pt>
                <c:pt idx="1720">
                  <c:v>3874</c:v>
                </c:pt>
                <c:pt idx="1721">
                  <c:v>3782</c:v>
                </c:pt>
                <c:pt idx="1722">
                  <c:v>3708</c:v>
                </c:pt>
                <c:pt idx="1723">
                  <c:v>3604</c:v>
                </c:pt>
                <c:pt idx="1724">
                  <c:v>3492</c:v>
                </c:pt>
                <c:pt idx="1725">
                  <c:v>3387</c:v>
                </c:pt>
                <c:pt idx="1726">
                  <c:v>3287.5</c:v>
                </c:pt>
                <c:pt idx="1727">
                  <c:v>3193</c:v>
                </c:pt>
                <c:pt idx="1728">
                  <c:v>3105</c:v>
                </c:pt>
                <c:pt idx="1729">
                  <c:v>3039</c:v>
                </c:pt>
                <c:pt idx="1730">
                  <c:v>2932.5</c:v>
                </c:pt>
                <c:pt idx="1731">
                  <c:v>2826.5</c:v>
                </c:pt>
                <c:pt idx="1732">
                  <c:v>2721</c:v>
                </c:pt>
                <c:pt idx="1733">
                  <c:v>2610.5</c:v>
                </c:pt>
                <c:pt idx="1734">
                  <c:v>2510.5</c:v>
                </c:pt>
                <c:pt idx="1735">
                  <c:v>2425.5</c:v>
                </c:pt>
                <c:pt idx="1736">
                  <c:v>2354.5</c:v>
                </c:pt>
                <c:pt idx="1737">
                  <c:v>2252</c:v>
                </c:pt>
                <c:pt idx="1738">
                  <c:v>2137</c:v>
                </c:pt>
                <c:pt idx="1739">
                  <c:v>2023</c:v>
                </c:pt>
                <c:pt idx="1740">
                  <c:v>1910.5</c:v>
                </c:pt>
                <c:pt idx="1741">
                  <c:v>1818.5</c:v>
                </c:pt>
                <c:pt idx="1742">
                  <c:v>1737</c:v>
                </c:pt>
                <c:pt idx="1743">
                  <c:v>1677.5</c:v>
                </c:pt>
                <c:pt idx="1744">
                  <c:v>1568</c:v>
                </c:pt>
                <c:pt idx="1745">
                  <c:v>1455</c:v>
                </c:pt>
                <c:pt idx="1746">
                  <c:v>1343.5</c:v>
                </c:pt>
                <c:pt idx="1747">
                  <c:v>1241</c:v>
                </c:pt>
                <c:pt idx="1748">
                  <c:v>1149.5</c:v>
                </c:pt>
                <c:pt idx="1749">
                  <c:v>1067</c:v>
                </c:pt>
                <c:pt idx="1750">
                  <c:v>1005</c:v>
                </c:pt>
                <c:pt idx="1751">
                  <c:v>59940.5</c:v>
                </c:pt>
                <c:pt idx="1752">
                  <c:v>3402.5</c:v>
                </c:pt>
                <c:pt idx="1753">
                  <c:v>3290.5</c:v>
                </c:pt>
                <c:pt idx="1754">
                  <c:v>3186</c:v>
                </c:pt>
                <c:pt idx="1755">
                  <c:v>3097.5</c:v>
                </c:pt>
                <c:pt idx="1756">
                  <c:v>3014</c:v>
                </c:pt>
                <c:pt idx="1757">
                  <c:v>2945</c:v>
                </c:pt>
                <c:pt idx="1758">
                  <c:v>2843</c:v>
                </c:pt>
                <c:pt idx="1759">
                  <c:v>2723</c:v>
                </c:pt>
                <c:pt idx="1760">
                  <c:v>2615.5</c:v>
                </c:pt>
                <c:pt idx="1761">
                  <c:v>2510</c:v>
                </c:pt>
                <c:pt idx="1762">
                  <c:v>2417</c:v>
                </c:pt>
                <c:pt idx="1763">
                  <c:v>2331</c:v>
                </c:pt>
                <c:pt idx="1764">
                  <c:v>2262.5</c:v>
                </c:pt>
                <c:pt idx="1765">
                  <c:v>2142.5</c:v>
                </c:pt>
                <c:pt idx="1766">
                  <c:v>2036.5</c:v>
                </c:pt>
                <c:pt idx="1767">
                  <c:v>1928.5</c:v>
                </c:pt>
                <c:pt idx="1768">
                  <c:v>1819.5</c:v>
                </c:pt>
                <c:pt idx="1769">
                  <c:v>1723</c:v>
                </c:pt>
                <c:pt idx="1770">
                  <c:v>1637</c:v>
                </c:pt>
                <c:pt idx="1771">
                  <c:v>1568</c:v>
                </c:pt>
                <c:pt idx="1772">
                  <c:v>1466.5</c:v>
                </c:pt>
                <c:pt idx="1773">
                  <c:v>1355</c:v>
                </c:pt>
                <c:pt idx="1774">
                  <c:v>1246.5</c:v>
                </c:pt>
                <c:pt idx="1775">
                  <c:v>1141.5</c:v>
                </c:pt>
                <c:pt idx="1776">
                  <c:v>1045</c:v>
                </c:pt>
                <c:pt idx="1777">
                  <c:v>69468</c:v>
                </c:pt>
                <c:pt idx="1778">
                  <c:v>3957.5</c:v>
                </c:pt>
                <c:pt idx="1779">
                  <c:v>3846.5</c:v>
                </c:pt>
                <c:pt idx="1780">
                  <c:v>3735</c:v>
                </c:pt>
                <c:pt idx="1781">
                  <c:v>3628.5</c:v>
                </c:pt>
                <c:pt idx="1782">
                  <c:v>3531.5</c:v>
                </c:pt>
                <c:pt idx="1783">
                  <c:v>3438</c:v>
                </c:pt>
                <c:pt idx="1784">
                  <c:v>3354.5</c:v>
                </c:pt>
                <c:pt idx="1785">
                  <c:v>3287</c:v>
                </c:pt>
                <c:pt idx="1786">
                  <c:v>3176.5</c:v>
                </c:pt>
                <c:pt idx="1787">
                  <c:v>3066.5</c:v>
                </c:pt>
                <c:pt idx="1788">
                  <c:v>2956.5</c:v>
                </c:pt>
                <c:pt idx="1789">
                  <c:v>2851</c:v>
                </c:pt>
                <c:pt idx="1790">
                  <c:v>2751</c:v>
                </c:pt>
                <c:pt idx="1791">
                  <c:v>2658.5</c:v>
                </c:pt>
                <c:pt idx="1792">
                  <c:v>2590</c:v>
                </c:pt>
                <c:pt idx="1793">
                  <c:v>2486.5</c:v>
                </c:pt>
                <c:pt idx="1794">
                  <c:v>2373.5</c:v>
                </c:pt>
                <c:pt idx="1795">
                  <c:v>2258.5</c:v>
                </c:pt>
                <c:pt idx="1796">
                  <c:v>2149</c:v>
                </c:pt>
                <c:pt idx="1797">
                  <c:v>2055.5</c:v>
                </c:pt>
                <c:pt idx="1798">
                  <c:v>1964</c:v>
                </c:pt>
                <c:pt idx="1799">
                  <c:v>1888.5</c:v>
                </c:pt>
                <c:pt idx="1800">
                  <c:v>1777</c:v>
                </c:pt>
                <c:pt idx="1801">
                  <c:v>1668</c:v>
                </c:pt>
                <c:pt idx="1802">
                  <c:v>1555</c:v>
                </c:pt>
                <c:pt idx="1803">
                  <c:v>1448</c:v>
                </c:pt>
                <c:pt idx="1804">
                  <c:v>1348</c:v>
                </c:pt>
                <c:pt idx="1805">
                  <c:v>1260.5</c:v>
                </c:pt>
                <c:pt idx="1806">
                  <c:v>1194</c:v>
                </c:pt>
                <c:pt idx="1807">
                  <c:v>1079</c:v>
                </c:pt>
                <c:pt idx="1808">
                  <c:v>59252</c:v>
                </c:pt>
                <c:pt idx="1809">
                  <c:v>3436.5</c:v>
                </c:pt>
                <c:pt idx="1810">
                  <c:v>3335.5</c:v>
                </c:pt>
                <c:pt idx="1811">
                  <c:v>3242.5</c:v>
                </c:pt>
                <c:pt idx="1812">
                  <c:v>3158</c:v>
                </c:pt>
                <c:pt idx="1813">
                  <c:v>3089</c:v>
                </c:pt>
                <c:pt idx="1814">
                  <c:v>2970.5</c:v>
                </c:pt>
                <c:pt idx="1815">
                  <c:v>2864</c:v>
                </c:pt>
                <c:pt idx="1816">
                  <c:v>2758</c:v>
                </c:pt>
                <c:pt idx="1817">
                  <c:v>2648</c:v>
                </c:pt>
                <c:pt idx="1818">
                  <c:v>2551</c:v>
                </c:pt>
                <c:pt idx="1819">
                  <c:v>2465.5</c:v>
                </c:pt>
                <c:pt idx="1820">
                  <c:v>2397.5</c:v>
                </c:pt>
                <c:pt idx="1821">
                  <c:v>2282</c:v>
                </c:pt>
                <c:pt idx="1822">
                  <c:v>2171.5</c:v>
                </c:pt>
                <c:pt idx="1823">
                  <c:v>2058.5</c:v>
                </c:pt>
                <c:pt idx="1824">
                  <c:v>1954</c:v>
                </c:pt>
              </c:numCache>
            </c:numRef>
          </c:val>
          <c:smooth val="0"/>
          <c:extLst>
            <c:ext xmlns:c16="http://schemas.microsoft.com/office/drawing/2014/chart" uri="{C3380CC4-5D6E-409C-BE32-E72D297353CC}">
              <c16:uniqueId val="{00000000-8DE0-43C2-BFEF-B950DF59AC20}"/>
            </c:ext>
          </c:extLst>
        </c:ser>
        <c:dLbls>
          <c:showLegendKey val="0"/>
          <c:showVal val="0"/>
          <c:showCatName val="0"/>
          <c:showSerName val="0"/>
          <c:showPercent val="0"/>
          <c:showBubbleSize val="0"/>
        </c:dLbls>
        <c:smooth val="0"/>
        <c:axId val="1978454832"/>
        <c:axId val="1978454416"/>
      </c:lineChart>
      <c:dateAx>
        <c:axId val="197845483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416"/>
        <c:crosses val="autoZero"/>
        <c:auto val="1"/>
        <c:lblOffset val="100"/>
        <c:baseTimeUnit val="days"/>
      </c:dateAx>
      <c:valAx>
        <c:axId val="197845441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5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Counterfactual'!$G$1</c:f>
              <c:strCache>
                <c:ptCount val="1"/>
                <c:pt idx="0">
                  <c:v>Inventory Level </c:v>
                </c:pt>
              </c:strCache>
            </c:strRef>
          </c:tx>
          <c:spPr>
            <a:ln w="28575" cap="rnd">
              <a:solidFill>
                <a:schemeClr val="accent1"/>
              </a:solidFill>
              <a:round/>
            </a:ln>
            <a:effectLst/>
          </c:spPr>
          <c:marker>
            <c:symbol val="none"/>
          </c:marker>
          <c:cat>
            <c:numRef>
              <c:f>'Luxjacky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Counterfactual'!$G$2:$G$1828</c:f>
              <c:numCache>
                <c:formatCode>0</c:formatCode>
                <c:ptCount val="1827"/>
                <c:pt idx="0">
                  <c:v>4947</c:v>
                </c:pt>
                <c:pt idx="1">
                  <c:v>4868</c:v>
                </c:pt>
                <c:pt idx="2">
                  <c:v>4832</c:v>
                </c:pt>
                <c:pt idx="3">
                  <c:v>4718</c:v>
                </c:pt>
                <c:pt idx="4">
                  <c:v>4599</c:v>
                </c:pt>
                <c:pt idx="5">
                  <c:v>4487</c:v>
                </c:pt>
                <c:pt idx="6">
                  <c:v>4387</c:v>
                </c:pt>
                <c:pt idx="7">
                  <c:v>4304</c:v>
                </c:pt>
                <c:pt idx="8">
                  <c:v>4241</c:v>
                </c:pt>
                <c:pt idx="9">
                  <c:v>4207</c:v>
                </c:pt>
                <c:pt idx="10">
                  <c:v>4094</c:v>
                </c:pt>
                <c:pt idx="11">
                  <c:v>3982</c:v>
                </c:pt>
                <c:pt idx="12">
                  <c:v>3873</c:v>
                </c:pt>
                <c:pt idx="13">
                  <c:v>3761</c:v>
                </c:pt>
                <c:pt idx="14">
                  <c:v>3680</c:v>
                </c:pt>
                <c:pt idx="15">
                  <c:v>3603</c:v>
                </c:pt>
                <c:pt idx="16">
                  <c:v>3581</c:v>
                </c:pt>
                <c:pt idx="17">
                  <c:v>3465</c:v>
                </c:pt>
                <c:pt idx="18">
                  <c:v>3340</c:v>
                </c:pt>
                <c:pt idx="19">
                  <c:v>3230</c:v>
                </c:pt>
                <c:pt idx="20">
                  <c:v>3136</c:v>
                </c:pt>
                <c:pt idx="21">
                  <c:v>3039</c:v>
                </c:pt>
                <c:pt idx="22">
                  <c:v>2965</c:v>
                </c:pt>
                <c:pt idx="23">
                  <c:v>2930</c:v>
                </c:pt>
                <c:pt idx="24">
                  <c:v>2827</c:v>
                </c:pt>
                <c:pt idx="25">
                  <c:v>2710</c:v>
                </c:pt>
                <c:pt idx="26">
                  <c:v>2611</c:v>
                </c:pt>
                <c:pt idx="27">
                  <c:v>2500</c:v>
                </c:pt>
                <c:pt idx="28">
                  <c:v>2412</c:v>
                </c:pt>
                <c:pt idx="29">
                  <c:v>2331</c:v>
                </c:pt>
                <c:pt idx="30">
                  <c:v>2302</c:v>
                </c:pt>
                <c:pt idx="31">
                  <c:v>2175</c:v>
                </c:pt>
                <c:pt idx="32">
                  <c:v>2046</c:v>
                </c:pt>
                <c:pt idx="33">
                  <c:v>1920</c:v>
                </c:pt>
                <c:pt idx="34">
                  <c:v>1802</c:v>
                </c:pt>
                <c:pt idx="35">
                  <c:v>1718</c:v>
                </c:pt>
                <c:pt idx="36">
                  <c:v>1640</c:v>
                </c:pt>
                <c:pt idx="37">
                  <c:v>1612</c:v>
                </c:pt>
                <c:pt idx="38">
                  <c:v>1501</c:v>
                </c:pt>
                <c:pt idx="39">
                  <c:v>1363</c:v>
                </c:pt>
                <c:pt idx="40">
                  <c:v>1234</c:v>
                </c:pt>
                <c:pt idx="41">
                  <c:v>1125</c:v>
                </c:pt>
                <c:pt idx="42">
                  <c:v>1043</c:v>
                </c:pt>
                <c:pt idx="43">
                  <c:v>979</c:v>
                </c:pt>
                <c:pt idx="44">
                  <c:v>964</c:v>
                </c:pt>
                <c:pt idx="45">
                  <c:v>847</c:v>
                </c:pt>
                <c:pt idx="46">
                  <c:v>1969.1840970702087</c:v>
                </c:pt>
                <c:pt idx="47">
                  <c:v>1845.1840970702087</c:v>
                </c:pt>
                <c:pt idx="48">
                  <c:v>1726.1840970702087</c:v>
                </c:pt>
                <c:pt idx="49">
                  <c:v>1635.1840970702087</c:v>
                </c:pt>
                <c:pt idx="50">
                  <c:v>1550.1840970702087</c:v>
                </c:pt>
                <c:pt idx="51">
                  <c:v>1515.1840970702087</c:v>
                </c:pt>
                <c:pt idx="52">
                  <c:v>1410.1840970702087</c:v>
                </c:pt>
                <c:pt idx="53">
                  <c:v>1282.1840970702087</c:v>
                </c:pt>
                <c:pt idx="54">
                  <c:v>1173.1840970702087</c:v>
                </c:pt>
                <c:pt idx="55">
                  <c:v>1053.1840970702087</c:v>
                </c:pt>
                <c:pt idx="56">
                  <c:v>957.18409707020874</c:v>
                </c:pt>
                <c:pt idx="57">
                  <c:v>884.18409707020874</c:v>
                </c:pt>
                <c:pt idx="58">
                  <c:v>838.18409707020874</c:v>
                </c:pt>
                <c:pt idx="59">
                  <c:v>1974.3681941404175</c:v>
                </c:pt>
                <c:pt idx="60">
                  <c:v>1838.3681941404175</c:v>
                </c:pt>
                <c:pt idx="61">
                  <c:v>1698.3681941404175</c:v>
                </c:pt>
                <c:pt idx="62">
                  <c:v>1577.3681941404175</c:v>
                </c:pt>
                <c:pt idx="63">
                  <c:v>1482.3681941404175</c:v>
                </c:pt>
                <c:pt idx="64">
                  <c:v>1399.3681941404175</c:v>
                </c:pt>
                <c:pt idx="65">
                  <c:v>1346.3681941404175</c:v>
                </c:pt>
                <c:pt idx="66">
                  <c:v>1229.3681941404175</c:v>
                </c:pt>
                <c:pt idx="67">
                  <c:v>1099.3681941404175</c:v>
                </c:pt>
                <c:pt idx="68">
                  <c:v>989.36819414041747</c:v>
                </c:pt>
                <c:pt idx="69">
                  <c:v>872.36819414041747</c:v>
                </c:pt>
                <c:pt idx="70">
                  <c:v>2051.5691548593923</c:v>
                </c:pt>
                <c:pt idx="71">
                  <c:v>1988.5691548593923</c:v>
                </c:pt>
                <c:pt idx="72">
                  <c:v>1941.5691548593923</c:v>
                </c:pt>
                <c:pt idx="73">
                  <c:v>1820.5691548593923</c:v>
                </c:pt>
                <c:pt idx="74">
                  <c:v>1696.5691548593923</c:v>
                </c:pt>
                <c:pt idx="75">
                  <c:v>1564.5691548593923</c:v>
                </c:pt>
                <c:pt idx="76">
                  <c:v>1455.5691548593923</c:v>
                </c:pt>
                <c:pt idx="77">
                  <c:v>1361.5691548593923</c:v>
                </c:pt>
                <c:pt idx="78">
                  <c:v>1285.5691548593923</c:v>
                </c:pt>
                <c:pt idx="79">
                  <c:v>1252.5691548593923</c:v>
                </c:pt>
                <c:pt idx="80">
                  <c:v>1134.5691548593923</c:v>
                </c:pt>
                <c:pt idx="81">
                  <c:v>1006.5691548593923</c:v>
                </c:pt>
                <c:pt idx="82">
                  <c:v>896.56915485939226</c:v>
                </c:pt>
                <c:pt idx="83">
                  <c:v>778.56915485939226</c:v>
                </c:pt>
                <c:pt idx="84">
                  <c:v>1941.770115578367</c:v>
                </c:pt>
                <c:pt idx="85">
                  <c:v>1866.770115578367</c:v>
                </c:pt>
                <c:pt idx="86">
                  <c:v>1832.770115578367</c:v>
                </c:pt>
                <c:pt idx="87">
                  <c:v>1713.770115578367</c:v>
                </c:pt>
                <c:pt idx="88">
                  <c:v>1591.770115578367</c:v>
                </c:pt>
                <c:pt idx="89">
                  <c:v>1467.770115578367</c:v>
                </c:pt>
                <c:pt idx="90">
                  <c:v>1360.770115578367</c:v>
                </c:pt>
                <c:pt idx="91">
                  <c:v>1268.770115578367</c:v>
                </c:pt>
                <c:pt idx="92">
                  <c:v>1191.770115578367</c:v>
                </c:pt>
                <c:pt idx="93">
                  <c:v>1156.770115578367</c:v>
                </c:pt>
                <c:pt idx="94">
                  <c:v>1023.770115578367</c:v>
                </c:pt>
                <c:pt idx="95">
                  <c:v>900.77011557836704</c:v>
                </c:pt>
                <c:pt idx="96">
                  <c:v>785.77011557836704</c:v>
                </c:pt>
                <c:pt idx="97">
                  <c:v>1917.498567038607</c:v>
                </c:pt>
                <c:pt idx="98">
                  <c:v>1817.498567038607</c:v>
                </c:pt>
                <c:pt idx="99">
                  <c:v>1743.498567038607</c:v>
                </c:pt>
                <c:pt idx="100">
                  <c:v>1701.498567038607</c:v>
                </c:pt>
                <c:pt idx="101">
                  <c:v>1564.498567038607</c:v>
                </c:pt>
                <c:pt idx="102">
                  <c:v>1451.498567038607</c:v>
                </c:pt>
                <c:pt idx="103">
                  <c:v>1329.498567038607</c:v>
                </c:pt>
                <c:pt idx="104">
                  <c:v>1213.498567038607</c:v>
                </c:pt>
                <c:pt idx="105">
                  <c:v>1122.498567038607</c:v>
                </c:pt>
                <c:pt idx="106">
                  <c:v>1038.498567038607</c:v>
                </c:pt>
                <c:pt idx="107">
                  <c:v>991.49856703860701</c:v>
                </c:pt>
                <c:pt idx="108">
                  <c:v>852.49856703860701</c:v>
                </c:pt>
                <c:pt idx="109">
                  <c:v>1990.227018498847</c:v>
                </c:pt>
                <c:pt idx="110">
                  <c:v>1870.227018498847</c:v>
                </c:pt>
                <c:pt idx="111">
                  <c:v>1751.227018498847</c:v>
                </c:pt>
                <c:pt idx="112">
                  <c:v>1646.227018498847</c:v>
                </c:pt>
                <c:pt idx="113">
                  <c:v>1578.227018498847</c:v>
                </c:pt>
                <c:pt idx="114">
                  <c:v>1538.227018498847</c:v>
                </c:pt>
                <c:pt idx="115">
                  <c:v>1402.227018498847</c:v>
                </c:pt>
                <c:pt idx="116">
                  <c:v>1266.227018498847</c:v>
                </c:pt>
                <c:pt idx="117">
                  <c:v>1135.227018498847</c:v>
                </c:pt>
                <c:pt idx="118">
                  <c:v>1012.227018498847</c:v>
                </c:pt>
                <c:pt idx="119">
                  <c:v>913.22701849884697</c:v>
                </c:pt>
                <c:pt idx="120">
                  <c:v>843.22701849884697</c:v>
                </c:pt>
                <c:pt idx="121">
                  <c:v>2105.7511861320636</c:v>
                </c:pt>
                <c:pt idx="122">
                  <c:v>1973.7511861320636</c:v>
                </c:pt>
                <c:pt idx="123">
                  <c:v>1843.7511861320636</c:v>
                </c:pt>
                <c:pt idx="124">
                  <c:v>1721.7511861320636</c:v>
                </c:pt>
                <c:pt idx="125">
                  <c:v>1607.7511861320636</c:v>
                </c:pt>
                <c:pt idx="126">
                  <c:v>1507.7511861320636</c:v>
                </c:pt>
                <c:pt idx="127">
                  <c:v>1424.7511861320636</c:v>
                </c:pt>
                <c:pt idx="128">
                  <c:v>1365.7511861320636</c:v>
                </c:pt>
                <c:pt idx="129">
                  <c:v>1238.7511861320636</c:v>
                </c:pt>
                <c:pt idx="130">
                  <c:v>1106.7511861320636</c:v>
                </c:pt>
                <c:pt idx="131">
                  <c:v>995.75118613206359</c:v>
                </c:pt>
                <c:pt idx="132">
                  <c:v>879.75118613206359</c:v>
                </c:pt>
                <c:pt idx="133">
                  <c:v>2090.2753537652807</c:v>
                </c:pt>
                <c:pt idx="134">
                  <c:v>2006.2753537652807</c:v>
                </c:pt>
                <c:pt idx="135">
                  <c:v>1975.2753537652807</c:v>
                </c:pt>
                <c:pt idx="136">
                  <c:v>1856.2753537652807</c:v>
                </c:pt>
                <c:pt idx="137">
                  <c:v>1734.2753537652807</c:v>
                </c:pt>
                <c:pt idx="138">
                  <c:v>1602.2753537652807</c:v>
                </c:pt>
                <c:pt idx="139">
                  <c:v>1477.2753537652807</c:v>
                </c:pt>
                <c:pt idx="140">
                  <c:v>1384.2753537652807</c:v>
                </c:pt>
                <c:pt idx="141">
                  <c:v>1309.2753537652807</c:v>
                </c:pt>
                <c:pt idx="142">
                  <c:v>1285.2753537652807</c:v>
                </c:pt>
                <c:pt idx="143">
                  <c:v>1156.2753537652807</c:v>
                </c:pt>
                <c:pt idx="144">
                  <c:v>1019.2753537652807</c:v>
                </c:pt>
                <c:pt idx="145">
                  <c:v>877.27535376528067</c:v>
                </c:pt>
                <c:pt idx="146">
                  <c:v>2068.7995213984977</c:v>
                </c:pt>
                <c:pt idx="147">
                  <c:v>1966.7995213984977</c:v>
                </c:pt>
                <c:pt idx="148">
                  <c:v>1882.7995213984977</c:v>
                </c:pt>
                <c:pt idx="149">
                  <c:v>1832.7995213984977</c:v>
                </c:pt>
                <c:pt idx="150">
                  <c:v>1721.7995213984977</c:v>
                </c:pt>
                <c:pt idx="151">
                  <c:v>1590.7995213984977</c:v>
                </c:pt>
                <c:pt idx="152">
                  <c:v>1470.7995213984977</c:v>
                </c:pt>
                <c:pt idx="153">
                  <c:v>1340.7995213984977</c:v>
                </c:pt>
                <c:pt idx="154">
                  <c:v>1239.7995213984977</c:v>
                </c:pt>
                <c:pt idx="155">
                  <c:v>1147.7995213984977</c:v>
                </c:pt>
                <c:pt idx="156">
                  <c:v>1105.7995213984977</c:v>
                </c:pt>
                <c:pt idx="157">
                  <c:v>989.79952139849775</c:v>
                </c:pt>
                <c:pt idx="158">
                  <c:v>864.79952139849775</c:v>
                </c:pt>
                <c:pt idx="159">
                  <c:v>2045.3427123390284</c:v>
                </c:pt>
                <c:pt idx="160">
                  <c:v>1915.3427123390284</c:v>
                </c:pt>
                <c:pt idx="161">
                  <c:v>1816.3427123390284</c:v>
                </c:pt>
                <c:pt idx="162">
                  <c:v>1729.3427123390284</c:v>
                </c:pt>
                <c:pt idx="163">
                  <c:v>1684.3427123390284</c:v>
                </c:pt>
                <c:pt idx="164">
                  <c:v>1562.3427123390284</c:v>
                </c:pt>
                <c:pt idx="165">
                  <c:v>1415.3427123390284</c:v>
                </c:pt>
                <c:pt idx="166">
                  <c:v>1279.3427123390284</c:v>
                </c:pt>
                <c:pt idx="167">
                  <c:v>1157.3427123390284</c:v>
                </c:pt>
                <c:pt idx="168">
                  <c:v>1065.3427123390284</c:v>
                </c:pt>
                <c:pt idx="169">
                  <c:v>981.34271233902837</c:v>
                </c:pt>
                <c:pt idx="170">
                  <c:v>945.34271233902837</c:v>
                </c:pt>
                <c:pt idx="171">
                  <c:v>821.34271233902837</c:v>
                </c:pt>
                <c:pt idx="172">
                  <c:v>1999.885903279559</c:v>
                </c:pt>
                <c:pt idx="173">
                  <c:v>1869.885903279559</c:v>
                </c:pt>
                <c:pt idx="174">
                  <c:v>1753.885903279559</c:v>
                </c:pt>
                <c:pt idx="175">
                  <c:v>1646.885903279559</c:v>
                </c:pt>
                <c:pt idx="176">
                  <c:v>1567.885903279559</c:v>
                </c:pt>
                <c:pt idx="177">
                  <c:v>1517.885903279559</c:v>
                </c:pt>
                <c:pt idx="178">
                  <c:v>1389.885903279559</c:v>
                </c:pt>
                <c:pt idx="179">
                  <c:v>1258.885903279559</c:v>
                </c:pt>
                <c:pt idx="180">
                  <c:v>1131.885903279559</c:v>
                </c:pt>
                <c:pt idx="181">
                  <c:v>992.88590327955899</c:v>
                </c:pt>
                <c:pt idx="182">
                  <c:v>894.88590327955899</c:v>
                </c:pt>
                <c:pt idx="183">
                  <c:v>2112.7248083129089</c:v>
                </c:pt>
                <c:pt idx="184">
                  <c:v>2067.7248083129089</c:v>
                </c:pt>
                <c:pt idx="185">
                  <c:v>1946.7248083129089</c:v>
                </c:pt>
                <c:pt idx="186">
                  <c:v>1815.7248083129089</c:v>
                </c:pt>
                <c:pt idx="187">
                  <c:v>1674.7248083129089</c:v>
                </c:pt>
                <c:pt idx="188">
                  <c:v>1550.7248083129089</c:v>
                </c:pt>
                <c:pt idx="189">
                  <c:v>1455.7248083129089</c:v>
                </c:pt>
                <c:pt idx="190">
                  <c:v>1364.7248083129089</c:v>
                </c:pt>
                <c:pt idx="191">
                  <c:v>1316.7248083129089</c:v>
                </c:pt>
                <c:pt idx="192">
                  <c:v>1177.7248083129089</c:v>
                </c:pt>
                <c:pt idx="193">
                  <c:v>1031.7248083129089</c:v>
                </c:pt>
                <c:pt idx="194">
                  <c:v>910.72480831290886</c:v>
                </c:pt>
                <c:pt idx="195">
                  <c:v>2090.5637133462587</c:v>
                </c:pt>
                <c:pt idx="196">
                  <c:v>1978.5637133462587</c:v>
                </c:pt>
                <c:pt idx="197">
                  <c:v>1912.5637133462587</c:v>
                </c:pt>
                <c:pt idx="198">
                  <c:v>1858.5637133462587</c:v>
                </c:pt>
                <c:pt idx="199">
                  <c:v>1731.5637133462587</c:v>
                </c:pt>
                <c:pt idx="200">
                  <c:v>1594.5637133462587</c:v>
                </c:pt>
                <c:pt idx="201">
                  <c:v>1462.5637133462587</c:v>
                </c:pt>
                <c:pt idx="202">
                  <c:v>1340.5637133462587</c:v>
                </c:pt>
                <c:pt idx="203">
                  <c:v>1250.5637133462587</c:v>
                </c:pt>
                <c:pt idx="204">
                  <c:v>1168.5637133462587</c:v>
                </c:pt>
                <c:pt idx="205">
                  <c:v>1130.5637133462587</c:v>
                </c:pt>
                <c:pt idx="206">
                  <c:v>1003.5637133462587</c:v>
                </c:pt>
                <c:pt idx="207">
                  <c:v>853.56371334625874</c:v>
                </c:pt>
                <c:pt idx="208">
                  <c:v>2034.4026183796086</c:v>
                </c:pt>
                <c:pt idx="209">
                  <c:v>1916.4026183796086</c:v>
                </c:pt>
                <c:pt idx="210">
                  <c:v>1816.4026183796086</c:v>
                </c:pt>
                <c:pt idx="211">
                  <c:v>1732.4026183796086</c:v>
                </c:pt>
                <c:pt idx="212">
                  <c:v>1686.4026183796086</c:v>
                </c:pt>
                <c:pt idx="213">
                  <c:v>1544.4026183796086</c:v>
                </c:pt>
                <c:pt idx="214">
                  <c:v>1398.4026183796086</c:v>
                </c:pt>
                <c:pt idx="215">
                  <c:v>1268.4026183796086</c:v>
                </c:pt>
                <c:pt idx="216">
                  <c:v>1142.4026183796086</c:v>
                </c:pt>
                <c:pt idx="217">
                  <c:v>1042.4026183796086</c:v>
                </c:pt>
                <c:pt idx="218">
                  <c:v>963.40261837960861</c:v>
                </c:pt>
                <c:pt idx="219">
                  <c:v>2254.8164272466493</c:v>
                </c:pt>
                <c:pt idx="220">
                  <c:v>2114.8164272466493</c:v>
                </c:pt>
                <c:pt idx="221">
                  <c:v>1974.8164272466493</c:v>
                </c:pt>
                <c:pt idx="222">
                  <c:v>1846.8164272466493</c:v>
                </c:pt>
                <c:pt idx="223">
                  <c:v>1730.8164272466493</c:v>
                </c:pt>
                <c:pt idx="224">
                  <c:v>1622.8164272466493</c:v>
                </c:pt>
                <c:pt idx="225">
                  <c:v>1536.8164272466493</c:v>
                </c:pt>
                <c:pt idx="226">
                  <c:v>1492.8164272466493</c:v>
                </c:pt>
                <c:pt idx="227">
                  <c:v>1361.8164272466493</c:v>
                </c:pt>
                <c:pt idx="228">
                  <c:v>1226.8164272466493</c:v>
                </c:pt>
                <c:pt idx="229">
                  <c:v>1092.8164272466493</c:v>
                </c:pt>
                <c:pt idx="230">
                  <c:v>967.81642724664925</c:v>
                </c:pt>
                <c:pt idx="231">
                  <c:v>2208.2302361136899</c:v>
                </c:pt>
                <c:pt idx="232">
                  <c:v>2117.2302361136899</c:v>
                </c:pt>
                <c:pt idx="233">
                  <c:v>2071.2302361136899</c:v>
                </c:pt>
                <c:pt idx="234">
                  <c:v>1952.2302361136899</c:v>
                </c:pt>
                <c:pt idx="235">
                  <c:v>1818.2302361136899</c:v>
                </c:pt>
                <c:pt idx="236">
                  <c:v>1676.2302361136899</c:v>
                </c:pt>
                <c:pt idx="237">
                  <c:v>1528.2302361136899</c:v>
                </c:pt>
                <c:pt idx="238">
                  <c:v>1428.2302361136899</c:v>
                </c:pt>
                <c:pt idx="239">
                  <c:v>1343.2302361136899</c:v>
                </c:pt>
                <c:pt idx="240">
                  <c:v>1294.2302361136899</c:v>
                </c:pt>
                <c:pt idx="241">
                  <c:v>1153.2302361136899</c:v>
                </c:pt>
                <c:pt idx="242">
                  <c:v>1004.2302361136899</c:v>
                </c:pt>
                <c:pt idx="243">
                  <c:v>860.2302361136899</c:v>
                </c:pt>
                <c:pt idx="244">
                  <c:v>2067.3003457425589</c:v>
                </c:pt>
                <c:pt idx="245">
                  <c:v>1954.3003457425589</c:v>
                </c:pt>
                <c:pt idx="246">
                  <c:v>1865.3003457425589</c:v>
                </c:pt>
                <c:pt idx="247">
                  <c:v>1815.3003457425589</c:v>
                </c:pt>
                <c:pt idx="248">
                  <c:v>1683.3003457425589</c:v>
                </c:pt>
                <c:pt idx="249">
                  <c:v>1539.3003457425589</c:v>
                </c:pt>
                <c:pt idx="250">
                  <c:v>1406.3003457425589</c:v>
                </c:pt>
                <c:pt idx="251">
                  <c:v>1278.3003457425589</c:v>
                </c:pt>
                <c:pt idx="252">
                  <c:v>1165.3003457425589</c:v>
                </c:pt>
                <c:pt idx="253">
                  <c:v>1079.3003457425589</c:v>
                </c:pt>
                <c:pt idx="254">
                  <c:v>1020.3003457425589</c:v>
                </c:pt>
                <c:pt idx="255">
                  <c:v>884.30034574255887</c:v>
                </c:pt>
                <c:pt idx="256">
                  <c:v>2089.3704553714279</c:v>
                </c:pt>
                <c:pt idx="257">
                  <c:v>1942.3704553714279</c:v>
                </c:pt>
                <c:pt idx="258">
                  <c:v>1804.3704553714279</c:v>
                </c:pt>
                <c:pt idx="259">
                  <c:v>1701.3704553714279</c:v>
                </c:pt>
                <c:pt idx="260">
                  <c:v>1618.3704553714279</c:v>
                </c:pt>
                <c:pt idx="261">
                  <c:v>1574.3704553714279</c:v>
                </c:pt>
                <c:pt idx="262">
                  <c:v>1439.3704553714279</c:v>
                </c:pt>
                <c:pt idx="263">
                  <c:v>1302.3704553714279</c:v>
                </c:pt>
                <c:pt idx="264">
                  <c:v>1166.3704553714279</c:v>
                </c:pt>
                <c:pt idx="265">
                  <c:v>1032.3704553714279</c:v>
                </c:pt>
                <c:pt idx="266">
                  <c:v>922.37045537142785</c:v>
                </c:pt>
                <c:pt idx="267">
                  <c:v>2171.4405650002968</c:v>
                </c:pt>
                <c:pt idx="268">
                  <c:v>2123.4405650002968</c:v>
                </c:pt>
                <c:pt idx="269">
                  <c:v>1988.4405650002968</c:v>
                </c:pt>
                <c:pt idx="270">
                  <c:v>1841.4405650002968</c:v>
                </c:pt>
                <c:pt idx="271">
                  <c:v>1695.4405650002968</c:v>
                </c:pt>
                <c:pt idx="272">
                  <c:v>1582.4405650002968</c:v>
                </c:pt>
                <c:pt idx="273">
                  <c:v>1467.4405650002968</c:v>
                </c:pt>
                <c:pt idx="274">
                  <c:v>1367.4405650002968</c:v>
                </c:pt>
                <c:pt idx="275">
                  <c:v>1313.4405650002968</c:v>
                </c:pt>
                <c:pt idx="276">
                  <c:v>1183.4405650002968</c:v>
                </c:pt>
                <c:pt idx="277">
                  <c:v>1034.4405650002968</c:v>
                </c:pt>
                <c:pt idx="278">
                  <c:v>884.44056500029683</c:v>
                </c:pt>
                <c:pt idx="279">
                  <c:v>2110.6760312612232</c:v>
                </c:pt>
                <c:pt idx="280">
                  <c:v>1999.6760312612232</c:v>
                </c:pt>
                <c:pt idx="281">
                  <c:v>1906.6760312612232</c:v>
                </c:pt>
                <c:pt idx="282">
                  <c:v>1863.6760312612232</c:v>
                </c:pt>
                <c:pt idx="283">
                  <c:v>1721.6760312612232</c:v>
                </c:pt>
                <c:pt idx="284">
                  <c:v>1580.6760312612232</c:v>
                </c:pt>
                <c:pt idx="285">
                  <c:v>1443.6760312612232</c:v>
                </c:pt>
                <c:pt idx="286">
                  <c:v>1312.6760312612232</c:v>
                </c:pt>
                <c:pt idx="287">
                  <c:v>1193.6760312612232</c:v>
                </c:pt>
                <c:pt idx="288">
                  <c:v>1111.6760312612232</c:v>
                </c:pt>
                <c:pt idx="289">
                  <c:v>1058.6760312612232</c:v>
                </c:pt>
                <c:pt idx="290">
                  <c:v>933.67603126122322</c:v>
                </c:pt>
                <c:pt idx="291">
                  <c:v>2153.9114975221491</c:v>
                </c:pt>
                <c:pt idx="292">
                  <c:v>2016.9114975221491</c:v>
                </c:pt>
                <c:pt idx="293">
                  <c:v>1881.9114975221491</c:v>
                </c:pt>
                <c:pt idx="294">
                  <c:v>1748.9114975221491</c:v>
                </c:pt>
                <c:pt idx="295">
                  <c:v>1657.9114975221491</c:v>
                </c:pt>
                <c:pt idx="296">
                  <c:v>1583.9114975221491</c:v>
                </c:pt>
                <c:pt idx="297">
                  <c:v>1435.9114975221491</c:v>
                </c:pt>
                <c:pt idx="298">
                  <c:v>1306.9114975221491</c:v>
                </c:pt>
                <c:pt idx="299">
                  <c:v>1160.9114975221491</c:v>
                </c:pt>
                <c:pt idx="300">
                  <c:v>1020.9114975221491</c:v>
                </c:pt>
                <c:pt idx="301">
                  <c:v>919.91149752214915</c:v>
                </c:pt>
                <c:pt idx="302">
                  <c:v>2207.1469637830751</c:v>
                </c:pt>
                <c:pt idx="303">
                  <c:v>2159.1469637830751</c:v>
                </c:pt>
                <c:pt idx="304">
                  <c:v>2018.1469637830751</c:v>
                </c:pt>
                <c:pt idx="305">
                  <c:v>1859.1469637830751</c:v>
                </c:pt>
                <c:pt idx="306">
                  <c:v>1711.1469637830751</c:v>
                </c:pt>
                <c:pt idx="307">
                  <c:v>1572.1469637830751</c:v>
                </c:pt>
                <c:pt idx="308">
                  <c:v>1466.1469637830751</c:v>
                </c:pt>
                <c:pt idx="309">
                  <c:v>1376.1469637830751</c:v>
                </c:pt>
                <c:pt idx="310">
                  <c:v>1329.1469637830751</c:v>
                </c:pt>
                <c:pt idx="311">
                  <c:v>1188.1469637830751</c:v>
                </c:pt>
                <c:pt idx="312">
                  <c:v>1041.1469637830751</c:v>
                </c:pt>
                <c:pt idx="313">
                  <c:v>903.14696378307508</c:v>
                </c:pt>
                <c:pt idx="314">
                  <c:v>2164.2171907258962</c:v>
                </c:pt>
                <c:pt idx="315">
                  <c:v>2055.2171907258962</c:v>
                </c:pt>
                <c:pt idx="316">
                  <c:v>1957.2171907258962</c:v>
                </c:pt>
                <c:pt idx="317">
                  <c:v>1900.2171907258962</c:v>
                </c:pt>
                <c:pt idx="318">
                  <c:v>1755.2171907258962</c:v>
                </c:pt>
                <c:pt idx="319">
                  <c:v>1612.2171907258962</c:v>
                </c:pt>
                <c:pt idx="320">
                  <c:v>1474.2171907258962</c:v>
                </c:pt>
                <c:pt idx="321">
                  <c:v>1332.2171907258962</c:v>
                </c:pt>
                <c:pt idx="322">
                  <c:v>1216.2171907258962</c:v>
                </c:pt>
                <c:pt idx="323">
                  <c:v>1121.2171907258962</c:v>
                </c:pt>
                <c:pt idx="324">
                  <c:v>1064.2171907258962</c:v>
                </c:pt>
                <c:pt idx="325">
                  <c:v>923.21719072589622</c:v>
                </c:pt>
                <c:pt idx="326">
                  <c:v>2160.2874176687174</c:v>
                </c:pt>
                <c:pt idx="327">
                  <c:v>2018.2874176687174</c:v>
                </c:pt>
                <c:pt idx="328">
                  <c:v>1880.2874176687174</c:v>
                </c:pt>
                <c:pt idx="329">
                  <c:v>1762.2874176687174</c:v>
                </c:pt>
                <c:pt idx="330">
                  <c:v>1664.2874176687174</c:v>
                </c:pt>
                <c:pt idx="331">
                  <c:v>1603.2874176687174</c:v>
                </c:pt>
                <c:pt idx="332">
                  <c:v>1462.2874176687174</c:v>
                </c:pt>
                <c:pt idx="333">
                  <c:v>1322.2874176687174</c:v>
                </c:pt>
                <c:pt idx="334">
                  <c:v>1193.2874176687174</c:v>
                </c:pt>
                <c:pt idx="335">
                  <c:v>1063.2874176687174</c:v>
                </c:pt>
                <c:pt idx="336">
                  <c:v>961.28741766871735</c:v>
                </c:pt>
                <c:pt idx="337">
                  <c:v>2234.7918070862688</c:v>
                </c:pt>
                <c:pt idx="338">
                  <c:v>2182.7918070862688</c:v>
                </c:pt>
                <c:pt idx="339">
                  <c:v>2036.7918070862688</c:v>
                </c:pt>
                <c:pt idx="340">
                  <c:v>1873.7918070862688</c:v>
                </c:pt>
                <c:pt idx="341">
                  <c:v>1734.7918070862688</c:v>
                </c:pt>
                <c:pt idx="342">
                  <c:v>1592.7918070862688</c:v>
                </c:pt>
                <c:pt idx="343">
                  <c:v>1479.7918070862688</c:v>
                </c:pt>
                <c:pt idx="344">
                  <c:v>1382.7918070862688</c:v>
                </c:pt>
                <c:pt idx="345">
                  <c:v>1327.7918070862688</c:v>
                </c:pt>
                <c:pt idx="346">
                  <c:v>1177.7918070862688</c:v>
                </c:pt>
                <c:pt idx="347">
                  <c:v>1031.7918070862688</c:v>
                </c:pt>
                <c:pt idx="348">
                  <c:v>897.79180708626882</c:v>
                </c:pt>
                <c:pt idx="349">
                  <c:v>2122.2961965038203</c:v>
                </c:pt>
                <c:pt idx="350">
                  <c:v>1995.2961965038203</c:v>
                </c:pt>
                <c:pt idx="351">
                  <c:v>1884.2961965038203</c:v>
                </c:pt>
                <c:pt idx="352">
                  <c:v>1827.2961965038203</c:v>
                </c:pt>
                <c:pt idx="353">
                  <c:v>1686.2961965038203</c:v>
                </c:pt>
                <c:pt idx="354">
                  <c:v>1539.2961965038203</c:v>
                </c:pt>
                <c:pt idx="355">
                  <c:v>1397.2961965038203</c:v>
                </c:pt>
                <c:pt idx="356">
                  <c:v>1272.2961965038203</c:v>
                </c:pt>
                <c:pt idx="357">
                  <c:v>1157.2961965038203</c:v>
                </c:pt>
                <c:pt idx="358">
                  <c:v>1054.2961965038203</c:v>
                </c:pt>
                <c:pt idx="359">
                  <c:v>994.29619650382028</c:v>
                </c:pt>
                <c:pt idx="360">
                  <c:v>2224.8005859213717</c:v>
                </c:pt>
                <c:pt idx="361">
                  <c:v>2086.8005859213717</c:v>
                </c:pt>
                <c:pt idx="362">
                  <c:v>1936.8005859213717</c:v>
                </c:pt>
                <c:pt idx="363">
                  <c:v>1800.8005859213717</c:v>
                </c:pt>
                <c:pt idx="364">
                  <c:v>1693.8005859213717</c:v>
                </c:pt>
                <c:pt idx="365">
                  <c:v>1603.8005859213717</c:v>
                </c:pt>
                <c:pt idx="366">
                  <c:v>1557.8005859213717</c:v>
                </c:pt>
                <c:pt idx="367">
                  <c:v>1417.8005859213717</c:v>
                </c:pt>
                <c:pt idx="368">
                  <c:v>1278.8005859213717</c:v>
                </c:pt>
                <c:pt idx="369">
                  <c:v>1132.8005859213717</c:v>
                </c:pt>
                <c:pt idx="370">
                  <c:v>1018.8005859213717</c:v>
                </c:pt>
                <c:pt idx="371">
                  <c:v>913.80058592137175</c:v>
                </c:pt>
                <c:pt idx="372">
                  <c:v>2175.0490255794793</c:v>
                </c:pt>
                <c:pt idx="373">
                  <c:v>2125.0490255794793</c:v>
                </c:pt>
                <c:pt idx="374">
                  <c:v>2000.0490255794793</c:v>
                </c:pt>
                <c:pt idx="375">
                  <c:v>1868.0490255794793</c:v>
                </c:pt>
                <c:pt idx="376">
                  <c:v>1733.0490255794793</c:v>
                </c:pt>
                <c:pt idx="377">
                  <c:v>1623.0490255794793</c:v>
                </c:pt>
                <c:pt idx="378">
                  <c:v>1503.0490255794793</c:v>
                </c:pt>
                <c:pt idx="379">
                  <c:v>1428.0490255794793</c:v>
                </c:pt>
                <c:pt idx="380">
                  <c:v>1374.0490255794793</c:v>
                </c:pt>
                <c:pt idx="381">
                  <c:v>1230.0490255794793</c:v>
                </c:pt>
                <c:pt idx="382">
                  <c:v>1092.0490255794793</c:v>
                </c:pt>
                <c:pt idx="383">
                  <c:v>956.04902557947935</c:v>
                </c:pt>
                <c:pt idx="384">
                  <c:v>2182.2974652375869</c:v>
                </c:pt>
                <c:pt idx="385">
                  <c:v>2073.2974652375869</c:v>
                </c:pt>
                <c:pt idx="386">
                  <c:v>1980.2974652375869</c:v>
                </c:pt>
                <c:pt idx="387">
                  <c:v>1929.2974652375869</c:v>
                </c:pt>
                <c:pt idx="388">
                  <c:v>1796.2974652375869</c:v>
                </c:pt>
                <c:pt idx="389">
                  <c:v>1642.2974652375869</c:v>
                </c:pt>
                <c:pt idx="390">
                  <c:v>1499.2974652375869</c:v>
                </c:pt>
                <c:pt idx="391">
                  <c:v>1371.2974652375869</c:v>
                </c:pt>
                <c:pt idx="392">
                  <c:v>1268.2974652375869</c:v>
                </c:pt>
                <c:pt idx="393">
                  <c:v>1185.2974652375869</c:v>
                </c:pt>
                <c:pt idx="394">
                  <c:v>1129.2974652375869</c:v>
                </c:pt>
                <c:pt idx="395">
                  <c:v>987.29746523758695</c:v>
                </c:pt>
                <c:pt idx="396">
                  <c:v>2211.5459048956945</c:v>
                </c:pt>
                <c:pt idx="397">
                  <c:v>2061.5459048956945</c:v>
                </c:pt>
                <c:pt idx="398">
                  <c:v>1939.5459048956945</c:v>
                </c:pt>
                <c:pt idx="399">
                  <c:v>1826.5459048956945</c:v>
                </c:pt>
                <c:pt idx="400">
                  <c:v>1735.5459048956945</c:v>
                </c:pt>
                <c:pt idx="401">
                  <c:v>1672.5459048956945</c:v>
                </c:pt>
                <c:pt idx="402">
                  <c:v>1539.5459048956945</c:v>
                </c:pt>
                <c:pt idx="403">
                  <c:v>1405.5459048956945</c:v>
                </c:pt>
                <c:pt idx="404">
                  <c:v>1267.5459048956945</c:v>
                </c:pt>
                <c:pt idx="405">
                  <c:v>1126.5459048956945</c:v>
                </c:pt>
                <c:pt idx="406">
                  <c:v>1012.5459048956945</c:v>
                </c:pt>
                <c:pt idx="407">
                  <c:v>919.54590489569455</c:v>
                </c:pt>
                <c:pt idx="408">
                  <c:v>2225.5552195009732</c:v>
                </c:pt>
                <c:pt idx="409">
                  <c:v>2089.5552195009732</c:v>
                </c:pt>
                <c:pt idx="410">
                  <c:v>1953.5552195009732</c:v>
                </c:pt>
                <c:pt idx="411">
                  <c:v>1816.5552195009732</c:v>
                </c:pt>
                <c:pt idx="412">
                  <c:v>1695.5552195009732</c:v>
                </c:pt>
                <c:pt idx="413">
                  <c:v>1582.5552195009732</c:v>
                </c:pt>
                <c:pt idx="414">
                  <c:v>1498.5552195009732</c:v>
                </c:pt>
                <c:pt idx="415">
                  <c:v>1442.5552195009732</c:v>
                </c:pt>
                <c:pt idx="416">
                  <c:v>1298.5552195009732</c:v>
                </c:pt>
                <c:pt idx="417">
                  <c:v>1158.5552195009732</c:v>
                </c:pt>
                <c:pt idx="418">
                  <c:v>1011.5552195009732</c:v>
                </c:pt>
                <c:pt idx="419">
                  <c:v>875.55521950097318</c:v>
                </c:pt>
                <c:pt idx="420">
                  <c:v>2136.5645341062518</c:v>
                </c:pt>
                <c:pt idx="421">
                  <c:v>2051.5645341062518</c:v>
                </c:pt>
                <c:pt idx="422">
                  <c:v>1986.5645341062518</c:v>
                </c:pt>
                <c:pt idx="423">
                  <c:v>1837.5645341062518</c:v>
                </c:pt>
                <c:pt idx="424">
                  <c:v>1682.5645341062518</c:v>
                </c:pt>
                <c:pt idx="425">
                  <c:v>1536.5645341062518</c:v>
                </c:pt>
                <c:pt idx="426">
                  <c:v>1406.5645341062518</c:v>
                </c:pt>
                <c:pt idx="427">
                  <c:v>1293.5645341062518</c:v>
                </c:pt>
                <c:pt idx="428">
                  <c:v>1204.5645341062518</c:v>
                </c:pt>
                <c:pt idx="429">
                  <c:v>1139.5645341062518</c:v>
                </c:pt>
                <c:pt idx="430">
                  <c:v>1005.5645341062518</c:v>
                </c:pt>
                <c:pt idx="431">
                  <c:v>2232.3747105297125</c:v>
                </c:pt>
                <c:pt idx="432">
                  <c:v>2089.3747105297125</c:v>
                </c:pt>
                <c:pt idx="433">
                  <c:v>1949.3747105297125</c:v>
                </c:pt>
                <c:pt idx="434">
                  <c:v>1845.3747105297125</c:v>
                </c:pt>
                <c:pt idx="435">
                  <c:v>1739.3747105297125</c:v>
                </c:pt>
                <c:pt idx="436">
                  <c:v>1677.3747105297125</c:v>
                </c:pt>
                <c:pt idx="437">
                  <c:v>1521.3747105297125</c:v>
                </c:pt>
                <c:pt idx="438">
                  <c:v>1374.3747105297125</c:v>
                </c:pt>
                <c:pt idx="439">
                  <c:v>1242.3747105297125</c:v>
                </c:pt>
                <c:pt idx="440">
                  <c:v>1096.3747105297125</c:v>
                </c:pt>
                <c:pt idx="441">
                  <c:v>986.3747105297125</c:v>
                </c:pt>
                <c:pt idx="442">
                  <c:v>2265.1848869531732</c:v>
                </c:pt>
                <c:pt idx="443">
                  <c:v>2207.1848869531732</c:v>
                </c:pt>
                <c:pt idx="444">
                  <c:v>2079.1848869531732</c:v>
                </c:pt>
                <c:pt idx="445">
                  <c:v>1925.1848869531732</c:v>
                </c:pt>
                <c:pt idx="446">
                  <c:v>1782.1848869531732</c:v>
                </c:pt>
                <c:pt idx="447">
                  <c:v>1645.1848869531732</c:v>
                </c:pt>
                <c:pt idx="448">
                  <c:v>1524.1848869531732</c:v>
                </c:pt>
                <c:pt idx="449">
                  <c:v>1430.1848869531732</c:v>
                </c:pt>
                <c:pt idx="450">
                  <c:v>1378.1848869531732</c:v>
                </c:pt>
                <c:pt idx="451">
                  <c:v>1240.1848869531732</c:v>
                </c:pt>
                <c:pt idx="452">
                  <c:v>1105.1848869531732</c:v>
                </c:pt>
                <c:pt idx="453">
                  <c:v>962.18488695317319</c:v>
                </c:pt>
                <c:pt idx="454">
                  <c:v>2206.9950633766339</c:v>
                </c:pt>
                <c:pt idx="455">
                  <c:v>2093.9950633766339</c:v>
                </c:pt>
                <c:pt idx="456">
                  <c:v>2004.9950633766339</c:v>
                </c:pt>
                <c:pt idx="457">
                  <c:v>1942.9950633766339</c:v>
                </c:pt>
                <c:pt idx="458">
                  <c:v>1785.9950633766339</c:v>
                </c:pt>
                <c:pt idx="459">
                  <c:v>1643.9950633766339</c:v>
                </c:pt>
                <c:pt idx="460">
                  <c:v>1501.9950633766339</c:v>
                </c:pt>
                <c:pt idx="461">
                  <c:v>1361.9950633766339</c:v>
                </c:pt>
                <c:pt idx="462">
                  <c:v>1241.9950633766339</c:v>
                </c:pt>
                <c:pt idx="463">
                  <c:v>1141.9950633766339</c:v>
                </c:pt>
                <c:pt idx="464">
                  <c:v>1077.9950633766339</c:v>
                </c:pt>
                <c:pt idx="465">
                  <c:v>931.99506337663388</c:v>
                </c:pt>
                <c:pt idx="466">
                  <c:v>2177.9014671561208</c:v>
                </c:pt>
                <c:pt idx="467">
                  <c:v>2023.9014671561208</c:v>
                </c:pt>
                <c:pt idx="468">
                  <c:v>1895.9014671561208</c:v>
                </c:pt>
                <c:pt idx="469">
                  <c:v>1777.9014671561208</c:v>
                </c:pt>
                <c:pt idx="470">
                  <c:v>1682.9014671561208</c:v>
                </c:pt>
                <c:pt idx="471">
                  <c:v>1622.9014671561208</c:v>
                </c:pt>
                <c:pt idx="472">
                  <c:v>1482.9014671561208</c:v>
                </c:pt>
                <c:pt idx="473">
                  <c:v>1323.9014671561208</c:v>
                </c:pt>
                <c:pt idx="474">
                  <c:v>1179.9014671561208</c:v>
                </c:pt>
                <c:pt idx="475">
                  <c:v>1040.9014671561208</c:v>
                </c:pt>
                <c:pt idx="476">
                  <c:v>2315.8078709356078</c:v>
                </c:pt>
                <c:pt idx="477">
                  <c:v>2222.8078709356078</c:v>
                </c:pt>
                <c:pt idx="478">
                  <c:v>2153.8078709356078</c:v>
                </c:pt>
                <c:pt idx="479">
                  <c:v>2009.8078709356078</c:v>
                </c:pt>
                <c:pt idx="480">
                  <c:v>1857.8078709356078</c:v>
                </c:pt>
                <c:pt idx="481">
                  <c:v>1700.8078709356078</c:v>
                </c:pt>
                <c:pt idx="482">
                  <c:v>1560.8078709356078</c:v>
                </c:pt>
                <c:pt idx="483">
                  <c:v>1460.8078709356078</c:v>
                </c:pt>
                <c:pt idx="484">
                  <c:v>1353.8078709356078</c:v>
                </c:pt>
                <c:pt idx="485">
                  <c:v>1298.8078709356078</c:v>
                </c:pt>
                <c:pt idx="486">
                  <c:v>1146.8078709356078</c:v>
                </c:pt>
                <c:pt idx="487">
                  <c:v>981.80787093560775</c:v>
                </c:pt>
                <c:pt idx="488">
                  <c:v>2257.8924239868375</c:v>
                </c:pt>
                <c:pt idx="489">
                  <c:v>2118.8924239868375</c:v>
                </c:pt>
                <c:pt idx="490">
                  <c:v>2000.8924239868375</c:v>
                </c:pt>
                <c:pt idx="491">
                  <c:v>1892.8924239868375</c:v>
                </c:pt>
                <c:pt idx="492">
                  <c:v>1824.8924239868375</c:v>
                </c:pt>
                <c:pt idx="493">
                  <c:v>1672.8924239868375</c:v>
                </c:pt>
                <c:pt idx="494">
                  <c:v>1509.8924239868375</c:v>
                </c:pt>
                <c:pt idx="495">
                  <c:v>1347.8924239868375</c:v>
                </c:pt>
                <c:pt idx="496">
                  <c:v>1207.8924239868375</c:v>
                </c:pt>
                <c:pt idx="497">
                  <c:v>1094.8924239868375</c:v>
                </c:pt>
                <c:pt idx="498">
                  <c:v>986.89242398683746</c:v>
                </c:pt>
                <c:pt idx="499">
                  <c:v>2330.9769770380672</c:v>
                </c:pt>
                <c:pt idx="500">
                  <c:v>2178.9769770380672</c:v>
                </c:pt>
                <c:pt idx="501">
                  <c:v>2032.9769770380672</c:v>
                </c:pt>
                <c:pt idx="502">
                  <c:v>1883.9769770380672</c:v>
                </c:pt>
                <c:pt idx="503">
                  <c:v>1733.9769770380672</c:v>
                </c:pt>
                <c:pt idx="504">
                  <c:v>1612.9769770380672</c:v>
                </c:pt>
                <c:pt idx="505">
                  <c:v>1523.9769770380672</c:v>
                </c:pt>
                <c:pt idx="506">
                  <c:v>1456.9769770380672</c:v>
                </c:pt>
                <c:pt idx="507">
                  <c:v>1307.9769770380672</c:v>
                </c:pt>
                <c:pt idx="508">
                  <c:v>1153.9769770380672</c:v>
                </c:pt>
                <c:pt idx="509">
                  <c:v>1012.9769770380672</c:v>
                </c:pt>
                <c:pt idx="510">
                  <c:v>2310.0615300892969</c:v>
                </c:pt>
                <c:pt idx="511">
                  <c:v>2201.0615300892969</c:v>
                </c:pt>
                <c:pt idx="512">
                  <c:v>2101.0615300892969</c:v>
                </c:pt>
                <c:pt idx="513">
                  <c:v>2042.0615300892969</c:v>
                </c:pt>
                <c:pt idx="514">
                  <c:v>1901.0615300892969</c:v>
                </c:pt>
                <c:pt idx="515">
                  <c:v>1751.0615300892969</c:v>
                </c:pt>
                <c:pt idx="516">
                  <c:v>1608.0615300892969</c:v>
                </c:pt>
                <c:pt idx="517">
                  <c:v>1462.0615300892969</c:v>
                </c:pt>
                <c:pt idx="518">
                  <c:v>1336.0615300892969</c:v>
                </c:pt>
                <c:pt idx="519">
                  <c:v>1227.0615300892969</c:v>
                </c:pt>
                <c:pt idx="520">
                  <c:v>1167.0615300892969</c:v>
                </c:pt>
                <c:pt idx="521">
                  <c:v>1018.0615300892969</c:v>
                </c:pt>
                <c:pt idx="522">
                  <c:v>2287.5113585792587</c:v>
                </c:pt>
                <c:pt idx="523">
                  <c:v>2140.5113585792587</c:v>
                </c:pt>
                <c:pt idx="524">
                  <c:v>2010.5113585792587</c:v>
                </c:pt>
                <c:pt idx="525">
                  <c:v>1881.5113585792587</c:v>
                </c:pt>
                <c:pt idx="526">
                  <c:v>1767.5113585792587</c:v>
                </c:pt>
                <c:pt idx="527">
                  <c:v>1700.5113585792587</c:v>
                </c:pt>
                <c:pt idx="528">
                  <c:v>1550.5113585792587</c:v>
                </c:pt>
                <c:pt idx="529">
                  <c:v>1392.5113585792587</c:v>
                </c:pt>
                <c:pt idx="530">
                  <c:v>1232.5113585792587</c:v>
                </c:pt>
                <c:pt idx="531">
                  <c:v>1093.5113585792587</c:v>
                </c:pt>
                <c:pt idx="532">
                  <c:v>976.51135857925874</c:v>
                </c:pt>
                <c:pt idx="533">
                  <c:v>2288.9611870692206</c:v>
                </c:pt>
                <c:pt idx="534">
                  <c:v>2215.9611870692206</c:v>
                </c:pt>
                <c:pt idx="535">
                  <c:v>2078.9611870692206</c:v>
                </c:pt>
                <c:pt idx="536">
                  <c:v>1923.9611870692206</c:v>
                </c:pt>
                <c:pt idx="537">
                  <c:v>1757.9611870692206</c:v>
                </c:pt>
                <c:pt idx="538">
                  <c:v>1620.9611870692206</c:v>
                </c:pt>
                <c:pt idx="539">
                  <c:v>1486.9611870692206</c:v>
                </c:pt>
                <c:pt idx="540">
                  <c:v>1397.9611870692206</c:v>
                </c:pt>
                <c:pt idx="541">
                  <c:v>1339.9611870692206</c:v>
                </c:pt>
                <c:pt idx="542">
                  <c:v>1186.9611870692206</c:v>
                </c:pt>
                <c:pt idx="543">
                  <c:v>1031.9611870692206</c:v>
                </c:pt>
                <c:pt idx="544">
                  <c:v>2300.4110155591825</c:v>
                </c:pt>
                <c:pt idx="545">
                  <c:v>2161.4110155591825</c:v>
                </c:pt>
                <c:pt idx="546">
                  <c:v>2034.4110155591825</c:v>
                </c:pt>
                <c:pt idx="547">
                  <c:v>1931.4110155591825</c:v>
                </c:pt>
                <c:pt idx="548">
                  <c:v>1863.4110155591825</c:v>
                </c:pt>
                <c:pt idx="549">
                  <c:v>1709.4110155591825</c:v>
                </c:pt>
                <c:pt idx="550">
                  <c:v>1546.4110155591825</c:v>
                </c:pt>
                <c:pt idx="551">
                  <c:v>1376.4110155591825</c:v>
                </c:pt>
                <c:pt idx="552">
                  <c:v>1245.4110155591825</c:v>
                </c:pt>
                <c:pt idx="553">
                  <c:v>1127.4110155591825</c:v>
                </c:pt>
                <c:pt idx="554">
                  <c:v>1018.4110155591825</c:v>
                </c:pt>
                <c:pt idx="555">
                  <c:v>2388.3529914906567</c:v>
                </c:pt>
                <c:pt idx="556">
                  <c:v>2239.3529914906567</c:v>
                </c:pt>
                <c:pt idx="557">
                  <c:v>2069.3529914906567</c:v>
                </c:pt>
                <c:pt idx="558">
                  <c:v>1897.3529914906567</c:v>
                </c:pt>
                <c:pt idx="559">
                  <c:v>1748.3529914906567</c:v>
                </c:pt>
                <c:pt idx="560">
                  <c:v>1630.3529914906567</c:v>
                </c:pt>
                <c:pt idx="561">
                  <c:v>1522.3529914906567</c:v>
                </c:pt>
                <c:pt idx="562">
                  <c:v>1442.3529914906567</c:v>
                </c:pt>
                <c:pt idx="563">
                  <c:v>1287.3529914906567</c:v>
                </c:pt>
                <c:pt idx="564">
                  <c:v>1134.3529914906567</c:v>
                </c:pt>
                <c:pt idx="565">
                  <c:v>985.35299149065668</c:v>
                </c:pt>
                <c:pt idx="566">
                  <c:v>2279.2949674221309</c:v>
                </c:pt>
                <c:pt idx="567">
                  <c:v>2164.2949674221309</c:v>
                </c:pt>
                <c:pt idx="568">
                  <c:v>2054.2949674221309</c:v>
                </c:pt>
                <c:pt idx="569">
                  <c:v>1991.2949674221309</c:v>
                </c:pt>
                <c:pt idx="570">
                  <c:v>1832.2949674221309</c:v>
                </c:pt>
                <c:pt idx="571">
                  <c:v>1670.2949674221309</c:v>
                </c:pt>
                <c:pt idx="572">
                  <c:v>1525.2949674221309</c:v>
                </c:pt>
                <c:pt idx="573">
                  <c:v>1381.2949674221309</c:v>
                </c:pt>
                <c:pt idx="574">
                  <c:v>1257.2949674221309</c:v>
                </c:pt>
                <c:pt idx="575">
                  <c:v>1148.2949674221309</c:v>
                </c:pt>
                <c:pt idx="576">
                  <c:v>1079.2949674221309</c:v>
                </c:pt>
                <c:pt idx="577">
                  <c:v>2344.2369433536051</c:v>
                </c:pt>
                <c:pt idx="578">
                  <c:v>2183.2369433536051</c:v>
                </c:pt>
                <c:pt idx="579">
                  <c:v>2033.2369433536051</c:v>
                </c:pt>
                <c:pt idx="580">
                  <c:v>1902.2369433536051</c:v>
                </c:pt>
                <c:pt idx="581">
                  <c:v>1770.2369433536051</c:v>
                </c:pt>
                <c:pt idx="582">
                  <c:v>1672.2369433536051</c:v>
                </c:pt>
                <c:pt idx="583">
                  <c:v>1598.2369433536051</c:v>
                </c:pt>
                <c:pt idx="584">
                  <c:v>1448.2369433536051</c:v>
                </c:pt>
                <c:pt idx="585">
                  <c:v>1281.2369433536051</c:v>
                </c:pt>
                <c:pt idx="586">
                  <c:v>1138.2369433536051</c:v>
                </c:pt>
                <c:pt idx="587">
                  <c:v>995.23694335360506</c:v>
                </c:pt>
                <c:pt idx="588">
                  <c:v>2312.756969020998</c:v>
                </c:pt>
                <c:pt idx="589">
                  <c:v>2188.756969020998</c:v>
                </c:pt>
                <c:pt idx="590">
                  <c:v>2119.756969020998</c:v>
                </c:pt>
                <c:pt idx="591">
                  <c:v>1975.756969020998</c:v>
                </c:pt>
                <c:pt idx="592">
                  <c:v>1826.756969020998</c:v>
                </c:pt>
                <c:pt idx="593">
                  <c:v>1665.756969020998</c:v>
                </c:pt>
                <c:pt idx="594">
                  <c:v>1516.756969020998</c:v>
                </c:pt>
                <c:pt idx="595">
                  <c:v>1404.756969020998</c:v>
                </c:pt>
                <c:pt idx="596">
                  <c:v>1299.756969020998</c:v>
                </c:pt>
                <c:pt idx="597">
                  <c:v>1221.756969020998</c:v>
                </c:pt>
                <c:pt idx="598">
                  <c:v>1069.756969020998</c:v>
                </c:pt>
                <c:pt idx="599">
                  <c:v>2374.2769946883909</c:v>
                </c:pt>
                <c:pt idx="600">
                  <c:v>2218.2769946883909</c:v>
                </c:pt>
                <c:pt idx="601">
                  <c:v>2083.2769946883909</c:v>
                </c:pt>
                <c:pt idx="602">
                  <c:v>1971.2769946883909</c:v>
                </c:pt>
                <c:pt idx="603">
                  <c:v>1868.2769946883909</c:v>
                </c:pt>
                <c:pt idx="604">
                  <c:v>1792.2769946883909</c:v>
                </c:pt>
                <c:pt idx="605">
                  <c:v>1640.2769946883909</c:v>
                </c:pt>
                <c:pt idx="606">
                  <c:v>1479.2769946883909</c:v>
                </c:pt>
                <c:pt idx="607">
                  <c:v>1317.2769946883909</c:v>
                </c:pt>
                <c:pt idx="608">
                  <c:v>1178.2769946883909</c:v>
                </c:pt>
                <c:pt idx="609">
                  <c:v>1037.2769946883909</c:v>
                </c:pt>
                <c:pt idx="610">
                  <c:v>2366.279184856854</c:v>
                </c:pt>
                <c:pt idx="611">
                  <c:v>2296.279184856854</c:v>
                </c:pt>
                <c:pt idx="612">
                  <c:v>2146.279184856854</c:v>
                </c:pt>
                <c:pt idx="613">
                  <c:v>1985.279184856854</c:v>
                </c:pt>
                <c:pt idx="614">
                  <c:v>1836.279184856854</c:v>
                </c:pt>
                <c:pt idx="615">
                  <c:v>1680.279184856854</c:v>
                </c:pt>
                <c:pt idx="616">
                  <c:v>1564.279184856854</c:v>
                </c:pt>
                <c:pt idx="617">
                  <c:v>1450.279184856854</c:v>
                </c:pt>
                <c:pt idx="618">
                  <c:v>1390.279184856854</c:v>
                </c:pt>
                <c:pt idx="619">
                  <c:v>1237.279184856854</c:v>
                </c:pt>
                <c:pt idx="620">
                  <c:v>1090.279184856854</c:v>
                </c:pt>
                <c:pt idx="621">
                  <c:v>2376.2813750253172</c:v>
                </c:pt>
                <c:pt idx="622">
                  <c:v>2222.2813750253172</c:v>
                </c:pt>
                <c:pt idx="623">
                  <c:v>2094.2813750253172</c:v>
                </c:pt>
                <c:pt idx="624">
                  <c:v>1982.2813750253172</c:v>
                </c:pt>
                <c:pt idx="625">
                  <c:v>1912.2813750253172</c:v>
                </c:pt>
                <c:pt idx="626">
                  <c:v>1755.2813750253172</c:v>
                </c:pt>
                <c:pt idx="627">
                  <c:v>1592.2813750253172</c:v>
                </c:pt>
                <c:pt idx="628">
                  <c:v>1432.2813750253172</c:v>
                </c:pt>
                <c:pt idx="629">
                  <c:v>1296.2813750253172</c:v>
                </c:pt>
                <c:pt idx="630">
                  <c:v>1161.2813750253172</c:v>
                </c:pt>
                <c:pt idx="631">
                  <c:v>1038.2813750253172</c:v>
                </c:pt>
                <c:pt idx="632">
                  <c:v>2406.2835651937803</c:v>
                </c:pt>
                <c:pt idx="633">
                  <c:v>2236.2835651937803</c:v>
                </c:pt>
                <c:pt idx="634">
                  <c:v>2070.2835651937803</c:v>
                </c:pt>
                <c:pt idx="635">
                  <c:v>1903.2835651937803</c:v>
                </c:pt>
                <c:pt idx="636">
                  <c:v>1754.2835651937803</c:v>
                </c:pt>
                <c:pt idx="637">
                  <c:v>1614.2835651937803</c:v>
                </c:pt>
                <c:pt idx="638">
                  <c:v>1507.2835651937803</c:v>
                </c:pt>
                <c:pt idx="639">
                  <c:v>1435.2835651937803</c:v>
                </c:pt>
                <c:pt idx="640">
                  <c:v>1279.2835651937803</c:v>
                </c:pt>
                <c:pt idx="641">
                  <c:v>1120.2835651937803</c:v>
                </c:pt>
                <c:pt idx="642">
                  <c:v>2452.5617460014755</c:v>
                </c:pt>
                <c:pt idx="643">
                  <c:v>2296.5617460014755</c:v>
                </c:pt>
                <c:pt idx="644">
                  <c:v>2171.5617460014755</c:v>
                </c:pt>
                <c:pt idx="645">
                  <c:v>2068.5617460014755</c:v>
                </c:pt>
                <c:pt idx="646">
                  <c:v>1988.5617460014755</c:v>
                </c:pt>
                <c:pt idx="647">
                  <c:v>1834.5617460014755</c:v>
                </c:pt>
                <c:pt idx="648">
                  <c:v>1670.5617460014755</c:v>
                </c:pt>
                <c:pt idx="649">
                  <c:v>1510.5617460014755</c:v>
                </c:pt>
                <c:pt idx="650">
                  <c:v>1372.5617460014755</c:v>
                </c:pt>
                <c:pt idx="651">
                  <c:v>1221.5617460014755</c:v>
                </c:pt>
                <c:pt idx="652">
                  <c:v>1094.5617460014755</c:v>
                </c:pt>
                <c:pt idx="653">
                  <c:v>2513.8399268091707</c:v>
                </c:pt>
                <c:pt idx="654">
                  <c:v>2360.8399268091707</c:v>
                </c:pt>
                <c:pt idx="655">
                  <c:v>2202.8399268091707</c:v>
                </c:pt>
                <c:pt idx="656">
                  <c:v>2039.8399268091707</c:v>
                </c:pt>
                <c:pt idx="657">
                  <c:v>1895.8399268091707</c:v>
                </c:pt>
                <c:pt idx="658">
                  <c:v>1756.8399268091707</c:v>
                </c:pt>
                <c:pt idx="659">
                  <c:v>1647.8399268091707</c:v>
                </c:pt>
                <c:pt idx="660">
                  <c:v>1576.8399268091707</c:v>
                </c:pt>
                <c:pt idx="661">
                  <c:v>1409.8399268091707</c:v>
                </c:pt>
                <c:pt idx="662">
                  <c:v>1244.8399268091707</c:v>
                </c:pt>
                <c:pt idx="663">
                  <c:v>1088.8399268091707</c:v>
                </c:pt>
                <c:pt idx="664">
                  <c:v>2428.1181076168659</c:v>
                </c:pt>
                <c:pt idx="665">
                  <c:v>2298.1181076168659</c:v>
                </c:pt>
                <c:pt idx="666">
                  <c:v>2177.1181076168659</c:v>
                </c:pt>
                <c:pt idx="667">
                  <c:v>2106.1181076168659</c:v>
                </c:pt>
                <c:pt idx="668">
                  <c:v>1957.1181076168659</c:v>
                </c:pt>
                <c:pt idx="669">
                  <c:v>1792.1181076168659</c:v>
                </c:pt>
                <c:pt idx="670">
                  <c:v>1642.1181076168659</c:v>
                </c:pt>
                <c:pt idx="671">
                  <c:v>1487.1181076168659</c:v>
                </c:pt>
                <c:pt idx="672">
                  <c:v>1354.1181076168659</c:v>
                </c:pt>
                <c:pt idx="673">
                  <c:v>1246.1181076168659</c:v>
                </c:pt>
                <c:pt idx="674">
                  <c:v>1163.1181076168659</c:v>
                </c:pt>
                <c:pt idx="675">
                  <c:v>1002.1181076168659</c:v>
                </c:pt>
                <c:pt idx="676">
                  <c:v>2329.2022031755114</c:v>
                </c:pt>
                <c:pt idx="677">
                  <c:v>2167.2022031755114</c:v>
                </c:pt>
                <c:pt idx="678">
                  <c:v>2019.2022031755114</c:v>
                </c:pt>
                <c:pt idx="679">
                  <c:v>1879.2022031755114</c:v>
                </c:pt>
                <c:pt idx="680">
                  <c:v>1779.2022031755114</c:v>
                </c:pt>
                <c:pt idx="681">
                  <c:v>1700.2022031755114</c:v>
                </c:pt>
                <c:pt idx="682">
                  <c:v>1546.2022031755114</c:v>
                </c:pt>
                <c:pt idx="683">
                  <c:v>1380.2022031755114</c:v>
                </c:pt>
                <c:pt idx="684">
                  <c:v>1212.2022031755114</c:v>
                </c:pt>
                <c:pt idx="685">
                  <c:v>1066.2022031755114</c:v>
                </c:pt>
                <c:pt idx="686">
                  <c:v>2414.2862987341568</c:v>
                </c:pt>
                <c:pt idx="687">
                  <c:v>2291.2862987341568</c:v>
                </c:pt>
                <c:pt idx="688">
                  <c:v>2209.2862987341568</c:v>
                </c:pt>
                <c:pt idx="689">
                  <c:v>2050.2862987341568</c:v>
                </c:pt>
                <c:pt idx="690">
                  <c:v>1894.2862987341568</c:v>
                </c:pt>
                <c:pt idx="691">
                  <c:v>1731.2862987341568</c:v>
                </c:pt>
                <c:pt idx="692">
                  <c:v>1570.2862987341568</c:v>
                </c:pt>
                <c:pt idx="693">
                  <c:v>1434.2862987341568</c:v>
                </c:pt>
                <c:pt idx="694">
                  <c:v>1317.2862987341568</c:v>
                </c:pt>
                <c:pt idx="695">
                  <c:v>1238.2862987341568</c:v>
                </c:pt>
                <c:pt idx="696">
                  <c:v>1077.2862987341568</c:v>
                </c:pt>
                <c:pt idx="697">
                  <c:v>2390.3703942928023</c:v>
                </c:pt>
                <c:pt idx="698">
                  <c:v>2225.3703942928023</c:v>
                </c:pt>
                <c:pt idx="699">
                  <c:v>2062.3703942928023</c:v>
                </c:pt>
                <c:pt idx="700">
                  <c:v>1918.3703942928023</c:v>
                </c:pt>
                <c:pt idx="701">
                  <c:v>1807.3703942928023</c:v>
                </c:pt>
                <c:pt idx="702">
                  <c:v>1718.3703942928023</c:v>
                </c:pt>
                <c:pt idx="703">
                  <c:v>1564.3703942928023</c:v>
                </c:pt>
                <c:pt idx="704">
                  <c:v>1409.3703942928023</c:v>
                </c:pt>
                <c:pt idx="705">
                  <c:v>1239.3703942928023</c:v>
                </c:pt>
                <c:pt idx="706">
                  <c:v>1096.3703942928023</c:v>
                </c:pt>
                <c:pt idx="707">
                  <c:v>2441.0319165654755</c:v>
                </c:pt>
                <c:pt idx="708">
                  <c:v>2335.0319165654755</c:v>
                </c:pt>
                <c:pt idx="709">
                  <c:v>2253.0319165654755</c:v>
                </c:pt>
                <c:pt idx="710">
                  <c:v>2083.0319165654755</c:v>
                </c:pt>
                <c:pt idx="711">
                  <c:v>1913.0319165654755</c:v>
                </c:pt>
                <c:pt idx="712">
                  <c:v>1758.0319165654755</c:v>
                </c:pt>
                <c:pt idx="713">
                  <c:v>1590.0319165654755</c:v>
                </c:pt>
                <c:pt idx="714">
                  <c:v>1462.0319165654755</c:v>
                </c:pt>
                <c:pt idx="715">
                  <c:v>1343.0319165654755</c:v>
                </c:pt>
                <c:pt idx="716">
                  <c:v>1269.0319165654755</c:v>
                </c:pt>
                <c:pt idx="717">
                  <c:v>1106.0319165654755</c:v>
                </c:pt>
                <c:pt idx="718">
                  <c:v>2425.6934388381487</c:v>
                </c:pt>
                <c:pt idx="719">
                  <c:v>2263.6934388381487</c:v>
                </c:pt>
                <c:pt idx="720">
                  <c:v>2112.6934388381487</c:v>
                </c:pt>
                <c:pt idx="721">
                  <c:v>1976.6934388381487</c:v>
                </c:pt>
                <c:pt idx="722">
                  <c:v>1860.6934388381487</c:v>
                </c:pt>
                <c:pt idx="723">
                  <c:v>1778.6934388381487</c:v>
                </c:pt>
                <c:pt idx="724">
                  <c:v>1614.6934388381487</c:v>
                </c:pt>
                <c:pt idx="725">
                  <c:v>1461.6934388381487</c:v>
                </c:pt>
                <c:pt idx="726">
                  <c:v>1306.6934388381487</c:v>
                </c:pt>
                <c:pt idx="727">
                  <c:v>1161.6934388381487</c:v>
                </c:pt>
                <c:pt idx="728">
                  <c:v>1031.6934388381487</c:v>
                </c:pt>
                <c:pt idx="729">
                  <c:v>2399.3549611108219</c:v>
                </c:pt>
                <c:pt idx="730">
                  <c:v>2315.3549611108219</c:v>
                </c:pt>
                <c:pt idx="731">
                  <c:v>2160.3549611108219</c:v>
                </c:pt>
                <c:pt idx="732">
                  <c:v>1999.3549611108219</c:v>
                </c:pt>
                <c:pt idx="733">
                  <c:v>1833.3549611108219</c:v>
                </c:pt>
                <c:pt idx="734">
                  <c:v>1687.3549611108219</c:v>
                </c:pt>
                <c:pt idx="735">
                  <c:v>1556.3549611108219</c:v>
                </c:pt>
                <c:pt idx="736">
                  <c:v>1446.3549611108219</c:v>
                </c:pt>
                <c:pt idx="737">
                  <c:v>1372.3549611108219</c:v>
                </c:pt>
                <c:pt idx="738">
                  <c:v>1230.3549611108219</c:v>
                </c:pt>
                <c:pt idx="739">
                  <c:v>1065.3549611108219</c:v>
                </c:pt>
                <c:pt idx="740">
                  <c:v>2365.2571100446603</c:v>
                </c:pt>
                <c:pt idx="741">
                  <c:v>2210.2571100446603</c:v>
                </c:pt>
                <c:pt idx="742">
                  <c:v>2069.2571100446603</c:v>
                </c:pt>
                <c:pt idx="743">
                  <c:v>1946.2571100446603</c:v>
                </c:pt>
                <c:pt idx="744">
                  <c:v>1869.2571100446603</c:v>
                </c:pt>
                <c:pt idx="745">
                  <c:v>1706.2571100446603</c:v>
                </c:pt>
                <c:pt idx="746">
                  <c:v>1535.2571100446603</c:v>
                </c:pt>
                <c:pt idx="747">
                  <c:v>1383.2571100446603</c:v>
                </c:pt>
                <c:pt idx="748">
                  <c:v>1241.2571100446603</c:v>
                </c:pt>
                <c:pt idx="749">
                  <c:v>1116.2571100446603</c:v>
                </c:pt>
                <c:pt idx="750">
                  <c:v>2484.1592589784987</c:v>
                </c:pt>
                <c:pt idx="751">
                  <c:v>2400.1592589784987</c:v>
                </c:pt>
                <c:pt idx="752">
                  <c:v>2246.1592589784987</c:v>
                </c:pt>
                <c:pt idx="753">
                  <c:v>2089.1592589784987</c:v>
                </c:pt>
                <c:pt idx="754">
                  <c:v>1934.1592589784987</c:v>
                </c:pt>
                <c:pt idx="755">
                  <c:v>1785.1592589784987</c:v>
                </c:pt>
                <c:pt idx="756">
                  <c:v>1659.1592589784987</c:v>
                </c:pt>
                <c:pt idx="757">
                  <c:v>1551.1592589784987</c:v>
                </c:pt>
                <c:pt idx="758">
                  <c:v>1475.1592589784987</c:v>
                </c:pt>
                <c:pt idx="759">
                  <c:v>1319.1592589784987</c:v>
                </c:pt>
                <c:pt idx="760">
                  <c:v>1163.1592589784987</c:v>
                </c:pt>
                <c:pt idx="761">
                  <c:v>1012.1592589784987</c:v>
                </c:pt>
                <c:pt idx="762">
                  <c:v>2339.8944627670207</c:v>
                </c:pt>
                <c:pt idx="763">
                  <c:v>2216.8944627670207</c:v>
                </c:pt>
                <c:pt idx="764">
                  <c:v>2099.8944627670207</c:v>
                </c:pt>
                <c:pt idx="765">
                  <c:v>2023.8944627670207</c:v>
                </c:pt>
                <c:pt idx="766">
                  <c:v>1863.8944627670207</c:v>
                </c:pt>
                <c:pt idx="767">
                  <c:v>1704.8944627670207</c:v>
                </c:pt>
                <c:pt idx="768">
                  <c:v>1543.8944627670207</c:v>
                </c:pt>
                <c:pt idx="769">
                  <c:v>1395.8944627670207</c:v>
                </c:pt>
                <c:pt idx="770">
                  <c:v>1275.8944627670207</c:v>
                </c:pt>
                <c:pt idx="771">
                  <c:v>1154.8944627670207</c:v>
                </c:pt>
                <c:pt idx="772">
                  <c:v>1082.8944627670207</c:v>
                </c:pt>
                <c:pt idx="773">
                  <c:v>2403.6296665555428</c:v>
                </c:pt>
                <c:pt idx="774">
                  <c:v>2241.6296665555428</c:v>
                </c:pt>
                <c:pt idx="775">
                  <c:v>2077.6296665555428</c:v>
                </c:pt>
                <c:pt idx="776">
                  <c:v>1925.6296665555428</c:v>
                </c:pt>
                <c:pt idx="777">
                  <c:v>1810.6296665555428</c:v>
                </c:pt>
                <c:pt idx="778">
                  <c:v>1697.6296665555428</c:v>
                </c:pt>
                <c:pt idx="779">
                  <c:v>1626.6296665555428</c:v>
                </c:pt>
                <c:pt idx="780">
                  <c:v>1469.6296665555428</c:v>
                </c:pt>
                <c:pt idx="781">
                  <c:v>1325.6296665555428</c:v>
                </c:pt>
                <c:pt idx="782">
                  <c:v>1147.6296665555428</c:v>
                </c:pt>
                <c:pt idx="783">
                  <c:v>1012.6296665555428</c:v>
                </c:pt>
                <c:pt idx="784">
                  <c:v>2359.3648703440649</c:v>
                </c:pt>
                <c:pt idx="785">
                  <c:v>2249.3648703440649</c:v>
                </c:pt>
                <c:pt idx="786">
                  <c:v>2172.3648703440649</c:v>
                </c:pt>
                <c:pt idx="787">
                  <c:v>2012.3648703440649</c:v>
                </c:pt>
                <c:pt idx="788">
                  <c:v>1851.3648703440649</c:v>
                </c:pt>
                <c:pt idx="789">
                  <c:v>1696.3648703440649</c:v>
                </c:pt>
                <c:pt idx="790">
                  <c:v>1538.3648703440649</c:v>
                </c:pt>
                <c:pt idx="791">
                  <c:v>1404.3648703440649</c:v>
                </c:pt>
                <c:pt idx="792">
                  <c:v>1292.3648703440649</c:v>
                </c:pt>
                <c:pt idx="793">
                  <c:v>1199.3648703440649</c:v>
                </c:pt>
                <c:pt idx="794">
                  <c:v>1027.3648703440649</c:v>
                </c:pt>
                <c:pt idx="795">
                  <c:v>2325.6342431673947</c:v>
                </c:pt>
                <c:pt idx="796">
                  <c:v>2167.6342431673947</c:v>
                </c:pt>
                <c:pt idx="797">
                  <c:v>2019.6342431673947</c:v>
                </c:pt>
                <c:pt idx="798">
                  <c:v>1882.6342431673947</c:v>
                </c:pt>
                <c:pt idx="799">
                  <c:v>1770.6342431673947</c:v>
                </c:pt>
                <c:pt idx="800">
                  <c:v>1706.6342431673947</c:v>
                </c:pt>
                <c:pt idx="801">
                  <c:v>1536.6342431673947</c:v>
                </c:pt>
                <c:pt idx="802">
                  <c:v>1367.6342431673947</c:v>
                </c:pt>
                <c:pt idx="803">
                  <c:v>1211.6342431673947</c:v>
                </c:pt>
                <c:pt idx="804">
                  <c:v>1062.6342431673947</c:v>
                </c:pt>
                <c:pt idx="805">
                  <c:v>2398.9036159907246</c:v>
                </c:pt>
                <c:pt idx="806">
                  <c:v>2282.9036159907246</c:v>
                </c:pt>
                <c:pt idx="807">
                  <c:v>2190.9036159907246</c:v>
                </c:pt>
                <c:pt idx="808">
                  <c:v>2028.9036159907246</c:v>
                </c:pt>
                <c:pt idx="809">
                  <c:v>1852.9036159907246</c:v>
                </c:pt>
                <c:pt idx="810">
                  <c:v>1705.9036159907246</c:v>
                </c:pt>
                <c:pt idx="811">
                  <c:v>1552.9036159907246</c:v>
                </c:pt>
                <c:pt idx="812">
                  <c:v>1421.9036159907246</c:v>
                </c:pt>
                <c:pt idx="813">
                  <c:v>1299.9036159907246</c:v>
                </c:pt>
                <c:pt idx="814">
                  <c:v>1218.9036159907246</c:v>
                </c:pt>
                <c:pt idx="815">
                  <c:v>1055.9036159907246</c:v>
                </c:pt>
                <c:pt idx="816">
                  <c:v>2371.1729888140544</c:v>
                </c:pt>
                <c:pt idx="817">
                  <c:v>2209.1729888140544</c:v>
                </c:pt>
                <c:pt idx="818">
                  <c:v>2059.1729888140544</c:v>
                </c:pt>
                <c:pt idx="819">
                  <c:v>1925.1729888140544</c:v>
                </c:pt>
                <c:pt idx="820">
                  <c:v>1809.1729888140544</c:v>
                </c:pt>
                <c:pt idx="821">
                  <c:v>1725.1729888140544</c:v>
                </c:pt>
                <c:pt idx="822">
                  <c:v>1572.1729888140544</c:v>
                </c:pt>
                <c:pt idx="823">
                  <c:v>1401.1729888140544</c:v>
                </c:pt>
                <c:pt idx="824">
                  <c:v>1232.1729888140544</c:v>
                </c:pt>
                <c:pt idx="825">
                  <c:v>1078.1729888140544</c:v>
                </c:pt>
                <c:pt idx="826">
                  <c:v>2459.5644128642198</c:v>
                </c:pt>
                <c:pt idx="827">
                  <c:v>2350.5644128642198</c:v>
                </c:pt>
                <c:pt idx="828">
                  <c:v>2252.5644128642198</c:v>
                </c:pt>
                <c:pt idx="829">
                  <c:v>2092.5644128642198</c:v>
                </c:pt>
                <c:pt idx="830">
                  <c:v>1921.5644128642198</c:v>
                </c:pt>
                <c:pt idx="831">
                  <c:v>1759.5644128642198</c:v>
                </c:pt>
                <c:pt idx="832">
                  <c:v>1610.5644128642198</c:v>
                </c:pt>
                <c:pt idx="833">
                  <c:v>1469.5644128642198</c:v>
                </c:pt>
                <c:pt idx="834">
                  <c:v>1346.5644128642198</c:v>
                </c:pt>
                <c:pt idx="835">
                  <c:v>1267.5644128642198</c:v>
                </c:pt>
                <c:pt idx="836">
                  <c:v>1109.5644128642198</c:v>
                </c:pt>
                <c:pt idx="837">
                  <c:v>2454.9558369143851</c:v>
                </c:pt>
                <c:pt idx="838">
                  <c:v>2305.9558369143851</c:v>
                </c:pt>
                <c:pt idx="839">
                  <c:v>2156.9558369143851</c:v>
                </c:pt>
                <c:pt idx="840">
                  <c:v>2022.9558369143851</c:v>
                </c:pt>
                <c:pt idx="841">
                  <c:v>1901.9558369143851</c:v>
                </c:pt>
                <c:pt idx="842">
                  <c:v>1827.9558369143851</c:v>
                </c:pt>
                <c:pt idx="843">
                  <c:v>1658.9558369143851</c:v>
                </c:pt>
                <c:pt idx="844">
                  <c:v>1491.9558369143851</c:v>
                </c:pt>
                <c:pt idx="845">
                  <c:v>1323.9558369143851</c:v>
                </c:pt>
                <c:pt idx="846">
                  <c:v>1173.9558369143851</c:v>
                </c:pt>
                <c:pt idx="847">
                  <c:v>2556.3472609645505</c:v>
                </c:pt>
                <c:pt idx="848">
                  <c:v>2439.3472609645505</c:v>
                </c:pt>
                <c:pt idx="849">
                  <c:v>2349.3472609645505</c:v>
                </c:pt>
                <c:pt idx="850">
                  <c:v>2173.3472609645505</c:v>
                </c:pt>
                <c:pt idx="851">
                  <c:v>2004.3472609645505</c:v>
                </c:pt>
                <c:pt idx="852">
                  <c:v>1839.3472609645505</c:v>
                </c:pt>
                <c:pt idx="853">
                  <c:v>1673.3472609645505</c:v>
                </c:pt>
                <c:pt idx="854">
                  <c:v>1529.3472609645505</c:v>
                </c:pt>
                <c:pt idx="855">
                  <c:v>1411.3472609645505</c:v>
                </c:pt>
                <c:pt idx="856">
                  <c:v>1325.3472609645505</c:v>
                </c:pt>
                <c:pt idx="857">
                  <c:v>1157.3472609645505</c:v>
                </c:pt>
                <c:pt idx="858">
                  <c:v>2509.2569667990219</c:v>
                </c:pt>
                <c:pt idx="859">
                  <c:v>2348.2569667990219</c:v>
                </c:pt>
                <c:pt idx="860">
                  <c:v>2195.2569667990219</c:v>
                </c:pt>
                <c:pt idx="861">
                  <c:v>2058.2569667990219</c:v>
                </c:pt>
                <c:pt idx="862">
                  <c:v>1925.2569667990219</c:v>
                </c:pt>
                <c:pt idx="863">
                  <c:v>1839.2569667990219</c:v>
                </c:pt>
                <c:pt idx="864">
                  <c:v>1673.2569667990219</c:v>
                </c:pt>
                <c:pt idx="865">
                  <c:v>1505.2569667990219</c:v>
                </c:pt>
                <c:pt idx="866">
                  <c:v>1333.2569667990219</c:v>
                </c:pt>
                <c:pt idx="867">
                  <c:v>1172.2569667990219</c:v>
                </c:pt>
                <c:pt idx="868">
                  <c:v>2559.1666726334934</c:v>
                </c:pt>
                <c:pt idx="869">
                  <c:v>2439.1666726334934</c:v>
                </c:pt>
                <c:pt idx="870">
                  <c:v>2354.1666726334934</c:v>
                </c:pt>
                <c:pt idx="871">
                  <c:v>2196.1666726334934</c:v>
                </c:pt>
                <c:pt idx="872">
                  <c:v>2014.1666726334934</c:v>
                </c:pt>
                <c:pt idx="873">
                  <c:v>1850.1666726334934</c:v>
                </c:pt>
                <c:pt idx="874">
                  <c:v>1698.1666726334934</c:v>
                </c:pt>
                <c:pt idx="875">
                  <c:v>1562.1666726334934</c:v>
                </c:pt>
                <c:pt idx="876">
                  <c:v>1421.1666726334934</c:v>
                </c:pt>
                <c:pt idx="877">
                  <c:v>1338.1666726334934</c:v>
                </c:pt>
                <c:pt idx="878">
                  <c:v>1178.1666726334934</c:v>
                </c:pt>
                <c:pt idx="879">
                  <c:v>2531.0763784679648</c:v>
                </c:pt>
                <c:pt idx="880">
                  <c:v>2364.0763784679648</c:v>
                </c:pt>
                <c:pt idx="881">
                  <c:v>2203.0763784679648</c:v>
                </c:pt>
                <c:pt idx="882">
                  <c:v>2053.0763784679648</c:v>
                </c:pt>
                <c:pt idx="883">
                  <c:v>1937.0763784679648</c:v>
                </c:pt>
                <c:pt idx="884">
                  <c:v>1848.0763784679648</c:v>
                </c:pt>
                <c:pt idx="885">
                  <c:v>1683.0763784679648</c:v>
                </c:pt>
                <c:pt idx="886">
                  <c:v>1511.0763784679648</c:v>
                </c:pt>
                <c:pt idx="887">
                  <c:v>1346.0763784679648</c:v>
                </c:pt>
                <c:pt idx="888">
                  <c:v>1188.0763784679648</c:v>
                </c:pt>
                <c:pt idx="889">
                  <c:v>2563.2383706723572</c:v>
                </c:pt>
                <c:pt idx="890">
                  <c:v>2456.2383706723572</c:v>
                </c:pt>
                <c:pt idx="891">
                  <c:v>2380.2383706723572</c:v>
                </c:pt>
                <c:pt idx="892">
                  <c:v>2216.2383706723572</c:v>
                </c:pt>
                <c:pt idx="893">
                  <c:v>2038.2383706723572</c:v>
                </c:pt>
                <c:pt idx="894">
                  <c:v>1874.2383706723572</c:v>
                </c:pt>
                <c:pt idx="895">
                  <c:v>1712.2383706723572</c:v>
                </c:pt>
                <c:pt idx="896">
                  <c:v>1578.2383706723572</c:v>
                </c:pt>
                <c:pt idx="897">
                  <c:v>1455.2383706723572</c:v>
                </c:pt>
                <c:pt idx="898">
                  <c:v>1367.2383706723572</c:v>
                </c:pt>
                <c:pt idx="899">
                  <c:v>1194.2383706723572</c:v>
                </c:pt>
                <c:pt idx="900">
                  <c:v>2552.4003628767496</c:v>
                </c:pt>
                <c:pt idx="901">
                  <c:v>2384.4003628767496</c:v>
                </c:pt>
                <c:pt idx="902">
                  <c:v>2219.4003628767496</c:v>
                </c:pt>
                <c:pt idx="903">
                  <c:v>2075.4003628767496</c:v>
                </c:pt>
                <c:pt idx="904">
                  <c:v>1941.4003628767496</c:v>
                </c:pt>
                <c:pt idx="905">
                  <c:v>1856.4003628767496</c:v>
                </c:pt>
                <c:pt idx="906">
                  <c:v>1696.4003628767496</c:v>
                </c:pt>
                <c:pt idx="907">
                  <c:v>1522.4003628767496</c:v>
                </c:pt>
                <c:pt idx="908">
                  <c:v>1359.4003628767496</c:v>
                </c:pt>
                <c:pt idx="909">
                  <c:v>1197.4003628767496</c:v>
                </c:pt>
                <c:pt idx="910">
                  <c:v>2569.562355081142</c:v>
                </c:pt>
                <c:pt idx="911">
                  <c:v>2437.562355081142</c:v>
                </c:pt>
                <c:pt idx="912">
                  <c:v>2347.562355081142</c:v>
                </c:pt>
                <c:pt idx="913">
                  <c:v>2181.562355081142</c:v>
                </c:pt>
                <c:pt idx="914">
                  <c:v>2003.562355081142</c:v>
                </c:pt>
                <c:pt idx="915">
                  <c:v>1824.562355081142</c:v>
                </c:pt>
                <c:pt idx="916">
                  <c:v>1659.562355081142</c:v>
                </c:pt>
                <c:pt idx="917">
                  <c:v>1504.562355081142</c:v>
                </c:pt>
                <c:pt idx="918">
                  <c:v>1378.562355081142</c:v>
                </c:pt>
                <c:pt idx="919">
                  <c:v>1286.562355081142</c:v>
                </c:pt>
                <c:pt idx="920">
                  <c:v>1102.562355081142</c:v>
                </c:pt>
                <c:pt idx="921">
                  <c:v>2472.2544596406651</c:v>
                </c:pt>
                <c:pt idx="922">
                  <c:v>2289.2544596406651</c:v>
                </c:pt>
                <c:pt idx="923">
                  <c:v>2123.2544596406651</c:v>
                </c:pt>
                <c:pt idx="924">
                  <c:v>1988.2544596406651</c:v>
                </c:pt>
                <c:pt idx="925">
                  <c:v>1863.2544596406651</c:v>
                </c:pt>
                <c:pt idx="926">
                  <c:v>1779.2544596406651</c:v>
                </c:pt>
                <c:pt idx="927">
                  <c:v>1597.2544596406651</c:v>
                </c:pt>
                <c:pt idx="928">
                  <c:v>1427.2544596406651</c:v>
                </c:pt>
                <c:pt idx="929">
                  <c:v>1262.2544596406651</c:v>
                </c:pt>
                <c:pt idx="930">
                  <c:v>1105.2544596406651</c:v>
                </c:pt>
                <c:pt idx="931">
                  <c:v>2518.9465642001878</c:v>
                </c:pt>
                <c:pt idx="932">
                  <c:v>2388.9465642001878</c:v>
                </c:pt>
                <c:pt idx="933">
                  <c:v>2308.9465642001878</c:v>
                </c:pt>
                <c:pt idx="934">
                  <c:v>2134.9465642001878</c:v>
                </c:pt>
                <c:pt idx="935">
                  <c:v>1956.9465642001878</c:v>
                </c:pt>
                <c:pt idx="936">
                  <c:v>1786.9465642001878</c:v>
                </c:pt>
                <c:pt idx="937">
                  <c:v>1614.9465642001878</c:v>
                </c:pt>
                <c:pt idx="938">
                  <c:v>1469.9465642001878</c:v>
                </c:pt>
                <c:pt idx="939">
                  <c:v>1339.9465642001878</c:v>
                </c:pt>
                <c:pt idx="940">
                  <c:v>1247.9465642001878</c:v>
                </c:pt>
                <c:pt idx="941">
                  <c:v>1073.9465642001878</c:v>
                </c:pt>
                <c:pt idx="942">
                  <c:v>2455.6386687597105</c:v>
                </c:pt>
                <c:pt idx="943">
                  <c:v>2279.6386687597105</c:v>
                </c:pt>
                <c:pt idx="944">
                  <c:v>2127.6386687597105</c:v>
                </c:pt>
                <c:pt idx="945">
                  <c:v>1982.6386687597105</c:v>
                </c:pt>
                <c:pt idx="946">
                  <c:v>1851.6386687597105</c:v>
                </c:pt>
                <c:pt idx="947">
                  <c:v>1755.6386687597105</c:v>
                </c:pt>
                <c:pt idx="948">
                  <c:v>1588.6386687597105</c:v>
                </c:pt>
                <c:pt idx="949">
                  <c:v>1409.6386687597105</c:v>
                </c:pt>
                <c:pt idx="950">
                  <c:v>1240.6386687597105</c:v>
                </c:pt>
                <c:pt idx="951">
                  <c:v>1079.6386687597105</c:v>
                </c:pt>
                <c:pt idx="952">
                  <c:v>2492.1632245324836</c:v>
                </c:pt>
                <c:pt idx="953">
                  <c:v>2378.1632245324836</c:v>
                </c:pt>
                <c:pt idx="954">
                  <c:v>2306.1632245324836</c:v>
                </c:pt>
                <c:pt idx="955">
                  <c:v>2126.1632245324836</c:v>
                </c:pt>
                <c:pt idx="956">
                  <c:v>1953.1632245324836</c:v>
                </c:pt>
                <c:pt idx="957">
                  <c:v>1771.1632245324836</c:v>
                </c:pt>
                <c:pt idx="958">
                  <c:v>1614.1632245324836</c:v>
                </c:pt>
                <c:pt idx="959">
                  <c:v>1471.1632245324836</c:v>
                </c:pt>
                <c:pt idx="960">
                  <c:v>1343.1632245324836</c:v>
                </c:pt>
                <c:pt idx="961">
                  <c:v>1249.1632245324836</c:v>
                </c:pt>
                <c:pt idx="962">
                  <c:v>1076.1632245324836</c:v>
                </c:pt>
                <c:pt idx="963">
                  <c:v>2458.6877803052566</c:v>
                </c:pt>
                <c:pt idx="964">
                  <c:v>2284.6877803052566</c:v>
                </c:pt>
                <c:pt idx="965">
                  <c:v>2124.6877803052566</c:v>
                </c:pt>
                <c:pt idx="966">
                  <c:v>1979.6877803052566</c:v>
                </c:pt>
                <c:pt idx="967">
                  <c:v>1844.6877803052566</c:v>
                </c:pt>
                <c:pt idx="968">
                  <c:v>1761.6877803052566</c:v>
                </c:pt>
                <c:pt idx="969">
                  <c:v>1597.6877803052566</c:v>
                </c:pt>
                <c:pt idx="970">
                  <c:v>1419.6877803052566</c:v>
                </c:pt>
                <c:pt idx="971">
                  <c:v>1258.6877803052566</c:v>
                </c:pt>
                <c:pt idx="972">
                  <c:v>1105.6877803052566</c:v>
                </c:pt>
                <c:pt idx="973">
                  <c:v>2518.2123360780297</c:v>
                </c:pt>
                <c:pt idx="974">
                  <c:v>2380.2123360780297</c:v>
                </c:pt>
                <c:pt idx="975">
                  <c:v>2283.2123360780297</c:v>
                </c:pt>
                <c:pt idx="976">
                  <c:v>2120.2123360780297</c:v>
                </c:pt>
                <c:pt idx="977">
                  <c:v>1940.2123360780297</c:v>
                </c:pt>
                <c:pt idx="978">
                  <c:v>1779.2123360780297</c:v>
                </c:pt>
                <c:pt idx="979">
                  <c:v>1601.2123360780297</c:v>
                </c:pt>
                <c:pt idx="980">
                  <c:v>1466.2123360780297</c:v>
                </c:pt>
                <c:pt idx="981">
                  <c:v>1338.2123360780297</c:v>
                </c:pt>
                <c:pt idx="982">
                  <c:v>1237.2123360780297</c:v>
                </c:pt>
                <c:pt idx="983">
                  <c:v>2617.7753422665419</c:v>
                </c:pt>
                <c:pt idx="984">
                  <c:v>2438.7753422665419</c:v>
                </c:pt>
                <c:pt idx="985">
                  <c:v>2260.7753422665419</c:v>
                </c:pt>
                <c:pt idx="986">
                  <c:v>2093.7753422665419</c:v>
                </c:pt>
                <c:pt idx="987">
                  <c:v>1947.7753422665419</c:v>
                </c:pt>
                <c:pt idx="988">
                  <c:v>1819.7753422665419</c:v>
                </c:pt>
                <c:pt idx="989">
                  <c:v>1735.7753422665419</c:v>
                </c:pt>
                <c:pt idx="990">
                  <c:v>1550.7753422665419</c:v>
                </c:pt>
                <c:pt idx="991">
                  <c:v>1367.7753422665419</c:v>
                </c:pt>
                <c:pt idx="992">
                  <c:v>1186.7753422665419</c:v>
                </c:pt>
                <c:pt idx="993">
                  <c:v>2585.3383484550541</c:v>
                </c:pt>
                <c:pt idx="994">
                  <c:v>2426.3383484550541</c:v>
                </c:pt>
                <c:pt idx="995">
                  <c:v>2304.3383484550541</c:v>
                </c:pt>
                <c:pt idx="996">
                  <c:v>2231.3383484550541</c:v>
                </c:pt>
                <c:pt idx="997">
                  <c:v>2054.3383484550541</c:v>
                </c:pt>
                <c:pt idx="998">
                  <c:v>1858.3383484550541</c:v>
                </c:pt>
                <c:pt idx="999">
                  <c:v>1682.3383484550541</c:v>
                </c:pt>
                <c:pt idx="1000">
                  <c:v>1517.3383484550541</c:v>
                </c:pt>
                <c:pt idx="1001">
                  <c:v>1364.3383484550541</c:v>
                </c:pt>
                <c:pt idx="1002">
                  <c:v>1240.3383484550541</c:v>
                </c:pt>
                <c:pt idx="1003">
                  <c:v>2720.9013546435663</c:v>
                </c:pt>
                <c:pt idx="1004">
                  <c:v>2540.9013546435663</c:v>
                </c:pt>
                <c:pt idx="1005">
                  <c:v>2361.9013546435663</c:v>
                </c:pt>
                <c:pt idx="1006">
                  <c:v>2199.9013546435663</c:v>
                </c:pt>
                <c:pt idx="1007">
                  <c:v>2035.9013546435663</c:v>
                </c:pt>
                <c:pt idx="1008">
                  <c:v>1873.9013546435663</c:v>
                </c:pt>
                <c:pt idx="1009">
                  <c:v>1741.9013546435663</c:v>
                </c:pt>
                <c:pt idx="1010">
                  <c:v>1641.9013546435663</c:v>
                </c:pt>
                <c:pt idx="1011">
                  <c:v>1463.9013546435663</c:v>
                </c:pt>
                <c:pt idx="1012">
                  <c:v>1284.9013546435663</c:v>
                </c:pt>
                <c:pt idx="1013">
                  <c:v>2697.7273147079777</c:v>
                </c:pt>
                <c:pt idx="1014">
                  <c:v>2524.7273147079777</c:v>
                </c:pt>
                <c:pt idx="1015">
                  <c:v>2374.7273147079777</c:v>
                </c:pt>
                <c:pt idx="1016">
                  <c:v>2237.7273147079777</c:v>
                </c:pt>
                <c:pt idx="1017">
                  <c:v>2148.7273147079777</c:v>
                </c:pt>
                <c:pt idx="1018">
                  <c:v>1966.7273147079777</c:v>
                </c:pt>
                <c:pt idx="1019">
                  <c:v>1792.7273147079777</c:v>
                </c:pt>
                <c:pt idx="1020">
                  <c:v>1611.7273147079777</c:v>
                </c:pt>
                <c:pt idx="1021">
                  <c:v>1441.7273147079777</c:v>
                </c:pt>
                <c:pt idx="1022">
                  <c:v>1295.7273147079777</c:v>
                </c:pt>
                <c:pt idx="1023">
                  <c:v>1157.7273147079777</c:v>
                </c:pt>
                <c:pt idx="1024">
                  <c:v>2658.5532747723892</c:v>
                </c:pt>
                <c:pt idx="1025">
                  <c:v>2477.5532747723892</c:v>
                </c:pt>
                <c:pt idx="1026">
                  <c:v>2308.5532747723892</c:v>
                </c:pt>
                <c:pt idx="1027">
                  <c:v>2116.5532747723892</c:v>
                </c:pt>
                <c:pt idx="1028">
                  <c:v>1944.5532747723892</c:v>
                </c:pt>
                <c:pt idx="1029">
                  <c:v>1804.5532747723892</c:v>
                </c:pt>
                <c:pt idx="1030">
                  <c:v>1671.5532747723892</c:v>
                </c:pt>
                <c:pt idx="1031">
                  <c:v>1580.5532747723892</c:v>
                </c:pt>
                <c:pt idx="1032">
                  <c:v>1394.5532747723892</c:v>
                </c:pt>
                <c:pt idx="1033">
                  <c:v>1230.5532747723892</c:v>
                </c:pt>
                <c:pt idx="1034">
                  <c:v>2649.3792348368006</c:v>
                </c:pt>
                <c:pt idx="1035">
                  <c:v>2482.3792348368006</c:v>
                </c:pt>
                <c:pt idx="1036">
                  <c:v>2326.3792348368006</c:v>
                </c:pt>
                <c:pt idx="1037">
                  <c:v>2183.3792348368006</c:v>
                </c:pt>
                <c:pt idx="1038">
                  <c:v>2086.3792348368006</c:v>
                </c:pt>
                <c:pt idx="1039">
                  <c:v>1904.3792348368006</c:v>
                </c:pt>
                <c:pt idx="1040">
                  <c:v>1722.3792348368006</c:v>
                </c:pt>
                <c:pt idx="1041">
                  <c:v>1532.3792348368006</c:v>
                </c:pt>
                <c:pt idx="1042">
                  <c:v>1368.3792348368006</c:v>
                </c:pt>
                <c:pt idx="1043">
                  <c:v>1198.3792348368006</c:v>
                </c:pt>
                <c:pt idx="1044">
                  <c:v>2645.1043068682084</c:v>
                </c:pt>
                <c:pt idx="1045">
                  <c:v>2542.1043068682084</c:v>
                </c:pt>
                <c:pt idx="1046">
                  <c:v>2366.1043068682084</c:v>
                </c:pt>
                <c:pt idx="1047">
                  <c:v>2188.1043068682084</c:v>
                </c:pt>
                <c:pt idx="1048">
                  <c:v>1993.1043068682084</c:v>
                </c:pt>
                <c:pt idx="1049">
                  <c:v>1816.1043068682084</c:v>
                </c:pt>
                <c:pt idx="1050">
                  <c:v>1657.1043068682084</c:v>
                </c:pt>
                <c:pt idx="1051">
                  <c:v>1518.1043068682084</c:v>
                </c:pt>
                <c:pt idx="1052">
                  <c:v>1432.1043068682084</c:v>
                </c:pt>
                <c:pt idx="1053">
                  <c:v>1253.1043068682084</c:v>
                </c:pt>
                <c:pt idx="1054">
                  <c:v>2650.8293788996161</c:v>
                </c:pt>
                <c:pt idx="1055">
                  <c:v>2472.8293788996161</c:v>
                </c:pt>
                <c:pt idx="1056">
                  <c:v>2301.8293788996161</c:v>
                </c:pt>
                <c:pt idx="1057">
                  <c:v>2144.8293788996161</c:v>
                </c:pt>
                <c:pt idx="1058">
                  <c:v>2011.8293788996161</c:v>
                </c:pt>
                <c:pt idx="1059">
                  <c:v>1917.8293788996161</c:v>
                </c:pt>
                <c:pt idx="1060">
                  <c:v>1733.8293788996161</c:v>
                </c:pt>
                <c:pt idx="1061">
                  <c:v>1544.8293788996161</c:v>
                </c:pt>
                <c:pt idx="1062">
                  <c:v>1370.8293788996161</c:v>
                </c:pt>
                <c:pt idx="1063">
                  <c:v>1193.8293788996161</c:v>
                </c:pt>
                <c:pt idx="1064">
                  <c:v>2624.5544509310239</c:v>
                </c:pt>
                <c:pt idx="1065">
                  <c:v>2482.5544509310239</c:v>
                </c:pt>
                <c:pt idx="1066">
                  <c:v>2384.5544509310239</c:v>
                </c:pt>
                <c:pt idx="1067">
                  <c:v>2215.5544509310239</c:v>
                </c:pt>
                <c:pt idx="1068">
                  <c:v>2031.5544509310239</c:v>
                </c:pt>
                <c:pt idx="1069">
                  <c:v>1847.5544509310239</c:v>
                </c:pt>
                <c:pt idx="1070">
                  <c:v>1680.5544509310239</c:v>
                </c:pt>
                <c:pt idx="1071">
                  <c:v>1525.5544509310239</c:v>
                </c:pt>
                <c:pt idx="1072">
                  <c:v>1392.5544509310239</c:v>
                </c:pt>
                <c:pt idx="1073">
                  <c:v>1283.5544509310239</c:v>
                </c:pt>
                <c:pt idx="1074">
                  <c:v>2713.5036240477966</c:v>
                </c:pt>
                <c:pt idx="1075">
                  <c:v>2520.5036240477966</c:v>
                </c:pt>
                <c:pt idx="1076">
                  <c:v>2322.5036240477966</c:v>
                </c:pt>
                <c:pt idx="1077">
                  <c:v>2141.5036240477966</c:v>
                </c:pt>
                <c:pt idx="1078">
                  <c:v>1970.5036240477966</c:v>
                </c:pt>
                <c:pt idx="1079">
                  <c:v>1841.5036240477966</c:v>
                </c:pt>
                <c:pt idx="1080">
                  <c:v>1742.5036240477966</c:v>
                </c:pt>
                <c:pt idx="1081">
                  <c:v>1555.5036240477966</c:v>
                </c:pt>
                <c:pt idx="1082">
                  <c:v>1367.5036240477966</c:v>
                </c:pt>
                <c:pt idx="1083">
                  <c:v>1182.5036240477966</c:v>
                </c:pt>
                <c:pt idx="1084">
                  <c:v>2616.4527971645693</c:v>
                </c:pt>
                <c:pt idx="1085">
                  <c:v>2461.4527971645693</c:v>
                </c:pt>
                <c:pt idx="1086">
                  <c:v>2311.4527971645693</c:v>
                </c:pt>
                <c:pt idx="1087">
                  <c:v>2207.4527971645693</c:v>
                </c:pt>
                <c:pt idx="1088">
                  <c:v>2030.4527971645693</c:v>
                </c:pt>
                <c:pt idx="1089">
                  <c:v>1841.4527971645693</c:v>
                </c:pt>
                <c:pt idx="1090">
                  <c:v>1659.4527971645693</c:v>
                </c:pt>
                <c:pt idx="1091">
                  <c:v>1488.4527971645693</c:v>
                </c:pt>
                <c:pt idx="1092">
                  <c:v>1342.4527971645693</c:v>
                </c:pt>
                <c:pt idx="1093">
                  <c:v>1211.4527971645693</c:v>
                </c:pt>
                <c:pt idx="1094">
                  <c:v>2712.4019702813421</c:v>
                </c:pt>
                <c:pt idx="1095">
                  <c:v>2527.4019702813421</c:v>
                </c:pt>
                <c:pt idx="1096">
                  <c:v>2354.4019702813421</c:v>
                </c:pt>
                <c:pt idx="1097">
                  <c:v>2180.4019702813421</c:v>
                </c:pt>
                <c:pt idx="1098">
                  <c:v>2007.4019702813421</c:v>
                </c:pt>
                <c:pt idx="1099">
                  <c:v>1854.4019702813421</c:v>
                </c:pt>
                <c:pt idx="1100">
                  <c:v>1725.4019702813421</c:v>
                </c:pt>
                <c:pt idx="1101">
                  <c:v>1627.4019702813421</c:v>
                </c:pt>
                <c:pt idx="1102">
                  <c:v>1455.4019702813421</c:v>
                </c:pt>
                <c:pt idx="1103">
                  <c:v>1259.4019702813421</c:v>
                </c:pt>
                <c:pt idx="1104">
                  <c:v>2635.1289409072929</c:v>
                </c:pt>
                <c:pt idx="1105">
                  <c:v>2468.1289409072929</c:v>
                </c:pt>
                <c:pt idx="1106">
                  <c:v>2316.1289409072929</c:v>
                </c:pt>
                <c:pt idx="1107">
                  <c:v>2183.1289409072929</c:v>
                </c:pt>
                <c:pt idx="1108">
                  <c:v>2097.1289409072929</c:v>
                </c:pt>
                <c:pt idx="1109">
                  <c:v>1920.1289409072929</c:v>
                </c:pt>
                <c:pt idx="1110">
                  <c:v>1745.1289409072929</c:v>
                </c:pt>
                <c:pt idx="1111">
                  <c:v>1573.1289409072929</c:v>
                </c:pt>
                <c:pt idx="1112">
                  <c:v>1403.1289409072929</c:v>
                </c:pt>
                <c:pt idx="1113">
                  <c:v>1242.1289409072929</c:v>
                </c:pt>
                <c:pt idx="1114">
                  <c:v>2678.8559115332437</c:v>
                </c:pt>
                <c:pt idx="1115">
                  <c:v>2587.8559115332437</c:v>
                </c:pt>
                <c:pt idx="1116">
                  <c:v>2415.8559115332437</c:v>
                </c:pt>
                <c:pt idx="1117">
                  <c:v>2239.8559115332437</c:v>
                </c:pt>
                <c:pt idx="1118">
                  <c:v>2054.8559115332437</c:v>
                </c:pt>
                <c:pt idx="1119">
                  <c:v>1892.8559115332437</c:v>
                </c:pt>
                <c:pt idx="1120">
                  <c:v>1731.8559115332437</c:v>
                </c:pt>
                <c:pt idx="1121">
                  <c:v>1608.8559115332437</c:v>
                </c:pt>
                <c:pt idx="1122">
                  <c:v>1525.8559115332437</c:v>
                </c:pt>
                <c:pt idx="1123">
                  <c:v>1344.8559115332437</c:v>
                </c:pt>
                <c:pt idx="1124">
                  <c:v>1163.8559115332437</c:v>
                </c:pt>
                <c:pt idx="1125">
                  <c:v>2558.5828821591945</c:v>
                </c:pt>
                <c:pt idx="1126">
                  <c:v>2388.5828821591945</c:v>
                </c:pt>
                <c:pt idx="1127">
                  <c:v>2221.5828821591945</c:v>
                </c:pt>
                <c:pt idx="1128">
                  <c:v>2076.5828821591945</c:v>
                </c:pt>
                <c:pt idx="1129">
                  <c:v>1986.5828821591945</c:v>
                </c:pt>
                <c:pt idx="1130">
                  <c:v>1809.5828821591945</c:v>
                </c:pt>
                <c:pt idx="1131">
                  <c:v>1624.5828821591945</c:v>
                </c:pt>
                <c:pt idx="1132">
                  <c:v>1433.5828821591945</c:v>
                </c:pt>
                <c:pt idx="1133">
                  <c:v>1256.5828821591945</c:v>
                </c:pt>
                <c:pt idx="1134">
                  <c:v>2690.0240837547335</c:v>
                </c:pt>
                <c:pt idx="1135">
                  <c:v>2559.0240837547335</c:v>
                </c:pt>
                <c:pt idx="1136">
                  <c:v>2462.0240837547335</c:v>
                </c:pt>
                <c:pt idx="1137">
                  <c:v>2274.0240837547335</c:v>
                </c:pt>
                <c:pt idx="1138">
                  <c:v>2077.0240837547335</c:v>
                </c:pt>
                <c:pt idx="1139">
                  <c:v>1897.0240837547335</c:v>
                </c:pt>
                <c:pt idx="1140">
                  <c:v>1729.0240837547335</c:v>
                </c:pt>
                <c:pt idx="1141">
                  <c:v>1576.0240837547335</c:v>
                </c:pt>
                <c:pt idx="1142">
                  <c:v>1447.0240837547335</c:v>
                </c:pt>
                <c:pt idx="1143">
                  <c:v>1347.0240837547335</c:v>
                </c:pt>
                <c:pt idx="1144">
                  <c:v>1176.0240837547335</c:v>
                </c:pt>
                <c:pt idx="1145">
                  <c:v>2570.4652853502726</c:v>
                </c:pt>
                <c:pt idx="1146">
                  <c:v>2373.4652853502726</c:v>
                </c:pt>
                <c:pt idx="1147">
                  <c:v>2203.4652853502726</c:v>
                </c:pt>
                <c:pt idx="1148">
                  <c:v>2045.4652853502726</c:v>
                </c:pt>
                <c:pt idx="1149">
                  <c:v>1900.4652853502726</c:v>
                </c:pt>
                <c:pt idx="1150">
                  <c:v>1805.4652853502726</c:v>
                </c:pt>
                <c:pt idx="1151">
                  <c:v>1633.4652853502726</c:v>
                </c:pt>
                <c:pt idx="1152">
                  <c:v>1451.4652853502726</c:v>
                </c:pt>
                <c:pt idx="1153">
                  <c:v>1272.4652853502726</c:v>
                </c:pt>
                <c:pt idx="1154">
                  <c:v>2684.9064869458116</c:v>
                </c:pt>
                <c:pt idx="1155">
                  <c:v>2534.9064869458116</c:v>
                </c:pt>
                <c:pt idx="1156">
                  <c:v>2397.9064869458116</c:v>
                </c:pt>
                <c:pt idx="1157">
                  <c:v>2305.9064869458116</c:v>
                </c:pt>
                <c:pt idx="1158">
                  <c:v>2118.9064869458116</c:v>
                </c:pt>
                <c:pt idx="1159">
                  <c:v>1934.9064869458116</c:v>
                </c:pt>
                <c:pt idx="1160">
                  <c:v>1750.9064869458116</c:v>
                </c:pt>
                <c:pt idx="1161">
                  <c:v>1582.9064869458116</c:v>
                </c:pt>
                <c:pt idx="1162">
                  <c:v>1436.9064869458116</c:v>
                </c:pt>
                <c:pt idx="1163">
                  <c:v>1308.9064869458116</c:v>
                </c:pt>
                <c:pt idx="1164">
                  <c:v>1203.9064869458116</c:v>
                </c:pt>
                <c:pt idx="1165">
                  <c:v>2613.3897432568456</c:v>
                </c:pt>
                <c:pt idx="1166">
                  <c:v>2439.3897432568456</c:v>
                </c:pt>
                <c:pt idx="1167">
                  <c:v>2256.3897432568456</c:v>
                </c:pt>
                <c:pt idx="1168">
                  <c:v>2080.3897432568456</c:v>
                </c:pt>
                <c:pt idx="1169">
                  <c:v>1933.3897432568456</c:v>
                </c:pt>
                <c:pt idx="1170">
                  <c:v>1790.3897432568456</c:v>
                </c:pt>
                <c:pt idx="1171">
                  <c:v>1694.3897432568456</c:v>
                </c:pt>
                <c:pt idx="1172">
                  <c:v>1523.3897432568456</c:v>
                </c:pt>
                <c:pt idx="1173">
                  <c:v>1341.3897432568456</c:v>
                </c:pt>
                <c:pt idx="1174">
                  <c:v>1156.3897432568456</c:v>
                </c:pt>
                <c:pt idx="1175">
                  <c:v>2575.8729995678796</c:v>
                </c:pt>
                <c:pt idx="1176">
                  <c:v>2421.8729995678796</c:v>
                </c:pt>
                <c:pt idx="1177">
                  <c:v>2291.8729995678796</c:v>
                </c:pt>
                <c:pt idx="1178">
                  <c:v>2189.8729995678796</c:v>
                </c:pt>
                <c:pt idx="1179">
                  <c:v>2018.8729995678796</c:v>
                </c:pt>
                <c:pt idx="1180">
                  <c:v>1832.8729995678796</c:v>
                </c:pt>
                <c:pt idx="1181">
                  <c:v>1649.8729995678796</c:v>
                </c:pt>
                <c:pt idx="1182">
                  <c:v>1471.8729995678796</c:v>
                </c:pt>
                <c:pt idx="1183">
                  <c:v>1313.8729995678796</c:v>
                </c:pt>
                <c:pt idx="1184">
                  <c:v>1173.8729995678796</c:v>
                </c:pt>
                <c:pt idx="1185">
                  <c:v>2663.3562558789135</c:v>
                </c:pt>
                <c:pt idx="1186">
                  <c:v>2474.3562558789135</c:v>
                </c:pt>
                <c:pt idx="1187">
                  <c:v>2287.3562558789135</c:v>
                </c:pt>
                <c:pt idx="1188">
                  <c:v>2096.3562558789135</c:v>
                </c:pt>
                <c:pt idx="1189">
                  <c:v>1914.3562558789135</c:v>
                </c:pt>
                <c:pt idx="1190">
                  <c:v>1767.3562558789135</c:v>
                </c:pt>
                <c:pt idx="1191">
                  <c:v>1618.3562558789135</c:v>
                </c:pt>
                <c:pt idx="1192">
                  <c:v>1528.3562558789135</c:v>
                </c:pt>
                <c:pt idx="1193">
                  <c:v>1345.3562558789135</c:v>
                </c:pt>
                <c:pt idx="1194">
                  <c:v>1154.3562558789135</c:v>
                </c:pt>
                <c:pt idx="1195">
                  <c:v>2574.2195405332568</c:v>
                </c:pt>
                <c:pt idx="1196">
                  <c:v>2398.2195405332568</c:v>
                </c:pt>
                <c:pt idx="1197">
                  <c:v>2253.2195405332568</c:v>
                </c:pt>
                <c:pt idx="1198">
                  <c:v>2113.2195405332568</c:v>
                </c:pt>
                <c:pt idx="1199">
                  <c:v>2007.2195405332568</c:v>
                </c:pt>
                <c:pt idx="1200">
                  <c:v>1826.2195405332568</c:v>
                </c:pt>
                <c:pt idx="1201">
                  <c:v>1641.2195405332568</c:v>
                </c:pt>
                <c:pt idx="1202">
                  <c:v>1458.2195405332568</c:v>
                </c:pt>
                <c:pt idx="1203">
                  <c:v>1292.2195405332568</c:v>
                </c:pt>
                <c:pt idx="1204">
                  <c:v>2761.0828251876001</c:v>
                </c:pt>
                <c:pt idx="1205">
                  <c:v>2613.0828251876001</c:v>
                </c:pt>
                <c:pt idx="1206">
                  <c:v>2515.0828251876001</c:v>
                </c:pt>
                <c:pt idx="1207">
                  <c:v>2329.0828251876001</c:v>
                </c:pt>
                <c:pt idx="1208">
                  <c:v>2136.0828251876001</c:v>
                </c:pt>
                <c:pt idx="1209">
                  <c:v>1946.0828251876001</c:v>
                </c:pt>
                <c:pt idx="1210">
                  <c:v>1773.0828251876001</c:v>
                </c:pt>
                <c:pt idx="1211">
                  <c:v>1627.0828251876001</c:v>
                </c:pt>
                <c:pt idx="1212">
                  <c:v>1491.0828251876001</c:v>
                </c:pt>
                <c:pt idx="1213">
                  <c:v>1392.0828251876001</c:v>
                </c:pt>
                <c:pt idx="1214">
                  <c:v>1220.0828251876001</c:v>
                </c:pt>
                <c:pt idx="1215">
                  <c:v>2637.9461098419433</c:v>
                </c:pt>
                <c:pt idx="1216">
                  <c:v>2459.9461098419433</c:v>
                </c:pt>
                <c:pt idx="1217">
                  <c:v>2283.9461098419433</c:v>
                </c:pt>
                <c:pt idx="1218">
                  <c:v>2130.9461098419433</c:v>
                </c:pt>
                <c:pt idx="1219">
                  <c:v>1979.9461098419433</c:v>
                </c:pt>
                <c:pt idx="1220">
                  <c:v>1895.9461098419433</c:v>
                </c:pt>
                <c:pt idx="1221">
                  <c:v>1711.9461098419433</c:v>
                </c:pt>
                <c:pt idx="1222">
                  <c:v>1509.9461098419433</c:v>
                </c:pt>
                <c:pt idx="1223">
                  <c:v>1319.9461098419433</c:v>
                </c:pt>
                <c:pt idx="1224">
                  <c:v>2756.667209195235</c:v>
                </c:pt>
                <c:pt idx="1225">
                  <c:v>2582.667209195235</c:v>
                </c:pt>
                <c:pt idx="1226">
                  <c:v>2446.667209195235</c:v>
                </c:pt>
                <c:pt idx="1227">
                  <c:v>2338.667209195235</c:v>
                </c:pt>
                <c:pt idx="1228">
                  <c:v>2151.667209195235</c:v>
                </c:pt>
                <c:pt idx="1229">
                  <c:v>1954.667209195235</c:v>
                </c:pt>
                <c:pt idx="1230">
                  <c:v>1750.667209195235</c:v>
                </c:pt>
                <c:pt idx="1231">
                  <c:v>1572.667209195235</c:v>
                </c:pt>
                <c:pt idx="1232">
                  <c:v>1415.667209195235</c:v>
                </c:pt>
                <c:pt idx="1233">
                  <c:v>1282.667209195235</c:v>
                </c:pt>
                <c:pt idx="1234">
                  <c:v>2807.3883085485268</c:v>
                </c:pt>
                <c:pt idx="1235">
                  <c:v>2620.3883085485268</c:v>
                </c:pt>
                <c:pt idx="1236">
                  <c:v>2430.3883085485268</c:v>
                </c:pt>
                <c:pt idx="1237">
                  <c:v>2237.3883085485268</c:v>
                </c:pt>
                <c:pt idx="1238">
                  <c:v>2068.3883085485268</c:v>
                </c:pt>
                <c:pt idx="1239">
                  <c:v>1911.3883085485268</c:v>
                </c:pt>
                <c:pt idx="1240">
                  <c:v>1770.3883085485268</c:v>
                </c:pt>
                <c:pt idx="1241">
                  <c:v>1670.3883085485268</c:v>
                </c:pt>
                <c:pt idx="1242">
                  <c:v>1479.3883085485268</c:v>
                </c:pt>
                <c:pt idx="1243">
                  <c:v>1289.3883085485268</c:v>
                </c:pt>
                <c:pt idx="1244">
                  <c:v>2726.1094079018185</c:v>
                </c:pt>
                <c:pt idx="1245">
                  <c:v>2547.1094079018185</c:v>
                </c:pt>
                <c:pt idx="1246">
                  <c:v>2381.1094079018185</c:v>
                </c:pt>
                <c:pt idx="1247">
                  <c:v>2245.1094079018185</c:v>
                </c:pt>
                <c:pt idx="1248">
                  <c:v>2139.1094079018185</c:v>
                </c:pt>
                <c:pt idx="1249">
                  <c:v>1939.1094079018185</c:v>
                </c:pt>
                <c:pt idx="1250">
                  <c:v>1745.1094079018185</c:v>
                </c:pt>
                <c:pt idx="1251">
                  <c:v>1555.1094079018185</c:v>
                </c:pt>
                <c:pt idx="1252">
                  <c:v>1383.1094079018185</c:v>
                </c:pt>
                <c:pt idx="1253">
                  <c:v>1231.1094079018185</c:v>
                </c:pt>
                <c:pt idx="1254">
                  <c:v>2718.8315950450005</c:v>
                </c:pt>
                <c:pt idx="1255">
                  <c:v>2614.8315950450005</c:v>
                </c:pt>
                <c:pt idx="1256">
                  <c:v>2417.8315950450005</c:v>
                </c:pt>
                <c:pt idx="1257">
                  <c:v>2223.8315950450005</c:v>
                </c:pt>
                <c:pt idx="1258">
                  <c:v>2028.8315950450005</c:v>
                </c:pt>
                <c:pt idx="1259">
                  <c:v>1861.8315950450005</c:v>
                </c:pt>
                <c:pt idx="1260">
                  <c:v>1711.8315950450005</c:v>
                </c:pt>
                <c:pt idx="1261">
                  <c:v>1543.8315950450005</c:v>
                </c:pt>
                <c:pt idx="1262">
                  <c:v>1443.8315950450005</c:v>
                </c:pt>
                <c:pt idx="1263">
                  <c:v>1249.8315950450005</c:v>
                </c:pt>
                <c:pt idx="1264">
                  <c:v>2681.5537821881826</c:v>
                </c:pt>
                <c:pt idx="1265">
                  <c:v>2488.5537821881826</c:v>
                </c:pt>
                <c:pt idx="1266">
                  <c:v>2308.5537821881826</c:v>
                </c:pt>
                <c:pt idx="1267">
                  <c:v>2151.5537821881826</c:v>
                </c:pt>
                <c:pt idx="1268">
                  <c:v>2011.5537821881826</c:v>
                </c:pt>
                <c:pt idx="1269">
                  <c:v>1901.5537821881826</c:v>
                </c:pt>
                <c:pt idx="1270">
                  <c:v>1707.5537821881826</c:v>
                </c:pt>
                <c:pt idx="1271">
                  <c:v>1517.5537821881826</c:v>
                </c:pt>
                <c:pt idx="1272">
                  <c:v>1331.5537821881826</c:v>
                </c:pt>
                <c:pt idx="1273">
                  <c:v>2787.2759693313646</c:v>
                </c:pt>
                <c:pt idx="1274">
                  <c:v>2635.2759693313646</c:v>
                </c:pt>
                <c:pt idx="1275">
                  <c:v>2504.2759693313646</c:v>
                </c:pt>
                <c:pt idx="1276">
                  <c:v>2393.2759693313646</c:v>
                </c:pt>
                <c:pt idx="1277">
                  <c:v>2207.2759693313646</c:v>
                </c:pt>
                <c:pt idx="1278">
                  <c:v>2003.2759693313646</c:v>
                </c:pt>
                <c:pt idx="1279">
                  <c:v>1798.2759693313646</c:v>
                </c:pt>
                <c:pt idx="1280">
                  <c:v>1625.2759693313646</c:v>
                </c:pt>
                <c:pt idx="1281">
                  <c:v>1458.2759693313646</c:v>
                </c:pt>
                <c:pt idx="1282">
                  <c:v>1318.2759693313646</c:v>
                </c:pt>
                <c:pt idx="1283">
                  <c:v>2869.1608955249562</c:v>
                </c:pt>
                <c:pt idx="1284">
                  <c:v>2675.1608955249562</c:v>
                </c:pt>
                <c:pt idx="1285">
                  <c:v>2486.1608955249562</c:v>
                </c:pt>
                <c:pt idx="1286">
                  <c:v>2295.1608955249562</c:v>
                </c:pt>
                <c:pt idx="1287">
                  <c:v>2109.1608955249562</c:v>
                </c:pt>
                <c:pt idx="1288">
                  <c:v>1947.1608955249562</c:v>
                </c:pt>
                <c:pt idx="1289">
                  <c:v>1800.1608955249562</c:v>
                </c:pt>
                <c:pt idx="1290">
                  <c:v>1696.1608955249562</c:v>
                </c:pt>
                <c:pt idx="1291">
                  <c:v>1510.1608955249562</c:v>
                </c:pt>
                <c:pt idx="1292">
                  <c:v>1319.1608955249562</c:v>
                </c:pt>
                <c:pt idx="1293">
                  <c:v>2798.0458217185478</c:v>
                </c:pt>
                <c:pt idx="1294">
                  <c:v>2616.0458217185478</c:v>
                </c:pt>
                <c:pt idx="1295">
                  <c:v>2438.0458217185478</c:v>
                </c:pt>
                <c:pt idx="1296">
                  <c:v>2282.0458217185478</c:v>
                </c:pt>
                <c:pt idx="1297">
                  <c:v>2177.0458217185478</c:v>
                </c:pt>
                <c:pt idx="1298">
                  <c:v>1993.0458217185478</c:v>
                </c:pt>
                <c:pt idx="1299">
                  <c:v>1798.0458217185478</c:v>
                </c:pt>
                <c:pt idx="1300">
                  <c:v>1603.0458217185478</c:v>
                </c:pt>
                <c:pt idx="1301">
                  <c:v>1424.0458217185478</c:v>
                </c:pt>
                <c:pt idx="1302">
                  <c:v>1257.0458217185478</c:v>
                </c:pt>
                <c:pt idx="1303">
                  <c:v>2773.9307479121394</c:v>
                </c:pt>
                <c:pt idx="1304">
                  <c:v>2670.9307479121394</c:v>
                </c:pt>
                <c:pt idx="1305">
                  <c:v>2481.9307479121394</c:v>
                </c:pt>
                <c:pt idx="1306">
                  <c:v>2280.9307479121394</c:v>
                </c:pt>
                <c:pt idx="1307">
                  <c:v>2100.9307479121394</c:v>
                </c:pt>
                <c:pt idx="1308">
                  <c:v>1904.9307479121394</c:v>
                </c:pt>
                <c:pt idx="1309">
                  <c:v>1749.9307479121394</c:v>
                </c:pt>
                <c:pt idx="1310">
                  <c:v>1601.9307479121394</c:v>
                </c:pt>
                <c:pt idx="1311">
                  <c:v>1497.9307479121394</c:v>
                </c:pt>
                <c:pt idx="1312">
                  <c:v>1299.9307479121394</c:v>
                </c:pt>
                <c:pt idx="1313">
                  <c:v>2738.3548628656054</c:v>
                </c:pt>
                <c:pt idx="1314">
                  <c:v>2558.3548628656054</c:v>
                </c:pt>
                <c:pt idx="1315">
                  <c:v>2361.3548628656054</c:v>
                </c:pt>
                <c:pt idx="1316">
                  <c:v>2192.3548628656054</c:v>
                </c:pt>
                <c:pt idx="1317">
                  <c:v>2033.3548628656054</c:v>
                </c:pt>
                <c:pt idx="1318">
                  <c:v>1922.3548628656054</c:v>
                </c:pt>
                <c:pt idx="1319">
                  <c:v>1725.3548628656054</c:v>
                </c:pt>
                <c:pt idx="1320">
                  <c:v>1529.3548628656054</c:v>
                </c:pt>
                <c:pt idx="1321">
                  <c:v>1349.3548628656054</c:v>
                </c:pt>
                <c:pt idx="1322">
                  <c:v>2801.7789778190709</c:v>
                </c:pt>
                <c:pt idx="1323">
                  <c:v>2660.7789778190709</c:v>
                </c:pt>
                <c:pt idx="1324">
                  <c:v>2512.7789778190709</c:v>
                </c:pt>
                <c:pt idx="1325">
                  <c:v>2394.7789778190709</c:v>
                </c:pt>
                <c:pt idx="1326">
                  <c:v>2191.7789778190709</c:v>
                </c:pt>
                <c:pt idx="1327">
                  <c:v>1988.7789778190709</c:v>
                </c:pt>
                <c:pt idx="1328">
                  <c:v>1787.7789778190709</c:v>
                </c:pt>
                <c:pt idx="1329">
                  <c:v>1600.7789778190709</c:v>
                </c:pt>
                <c:pt idx="1330">
                  <c:v>1437.7789778190709</c:v>
                </c:pt>
                <c:pt idx="1331">
                  <c:v>1292.7789778190709</c:v>
                </c:pt>
                <c:pt idx="1332">
                  <c:v>2808.2030927725364</c:v>
                </c:pt>
                <c:pt idx="1333">
                  <c:v>2627.2030927725364</c:v>
                </c:pt>
                <c:pt idx="1334">
                  <c:v>2431.2030927725364</c:v>
                </c:pt>
                <c:pt idx="1335">
                  <c:v>2240.2030927725364</c:v>
                </c:pt>
                <c:pt idx="1336">
                  <c:v>2040.2030927725364</c:v>
                </c:pt>
                <c:pt idx="1337">
                  <c:v>1867.2030927725364</c:v>
                </c:pt>
                <c:pt idx="1338">
                  <c:v>1730.2030927725364</c:v>
                </c:pt>
                <c:pt idx="1339">
                  <c:v>1631.2030927725364</c:v>
                </c:pt>
                <c:pt idx="1340">
                  <c:v>1437.2030927725364</c:v>
                </c:pt>
                <c:pt idx="1341">
                  <c:v>1243.2030927725364</c:v>
                </c:pt>
                <c:pt idx="1342">
                  <c:v>2725.2640444759732</c:v>
                </c:pt>
                <c:pt idx="1343">
                  <c:v>2532.2640444759732</c:v>
                </c:pt>
                <c:pt idx="1344">
                  <c:v>2362.2640444759732</c:v>
                </c:pt>
                <c:pt idx="1345">
                  <c:v>2227.2640444759732</c:v>
                </c:pt>
                <c:pt idx="1346">
                  <c:v>2117.2640444759732</c:v>
                </c:pt>
                <c:pt idx="1347">
                  <c:v>1925.2640444759732</c:v>
                </c:pt>
                <c:pt idx="1348">
                  <c:v>1733.2640444759732</c:v>
                </c:pt>
                <c:pt idx="1349">
                  <c:v>1527.2640444759732</c:v>
                </c:pt>
                <c:pt idx="1350">
                  <c:v>1348.2640444759732</c:v>
                </c:pt>
                <c:pt idx="1351">
                  <c:v>2851.3249961794099</c:v>
                </c:pt>
                <c:pt idx="1352">
                  <c:v>2711.3249961794099</c:v>
                </c:pt>
                <c:pt idx="1353">
                  <c:v>2600.3249961794099</c:v>
                </c:pt>
                <c:pt idx="1354">
                  <c:v>2405.3249961794099</c:v>
                </c:pt>
                <c:pt idx="1355">
                  <c:v>2200.3249961794099</c:v>
                </c:pt>
                <c:pt idx="1356">
                  <c:v>2005.3249961794099</c:v>
                </c:pt>
                <c:pt idx="1357">
                  <c:v>1831.3249961794099</c:v>
                </c:pt>
                <c:pt idx="1358">
                  <c:v>1662.3249961794099</c:v>
                </c:pt>
                <c:pt idx="1359">
                  <c:v>1513.3249961794099</c:v>
                </c:pt>
                <c:pt idx="1360">
                  <c:v>1388.3249961794099</c:v>
                </c:pt>
                <c:pt idx="1361">
                  <c:v>2864.3859478828467</c:v>
                </c:pt>
                <c:pt idx="1362">
                  <c:v>2668.3859478828467</c:v>
                </c:pt>
                <c:pt idx="1363">
                  <c:v>2459.3859478828467</c:v>
                </c:pt>
                <c:pt idx="1364">
                  <c:v>2266.3859478828467</c:v>
                </c:pt>
                <c:pt idx="1365">
                  <c:v>2099.3859478828467</c:v>
                </c:pt>
                <c:pt idx="1366">
                  <c:v>1953.3859478828467</c:v>
                </c:pt>
                <c:pt idx="1367">
                  <c:v>1852.3859478828467</c:v>
                </c:pt>
                <c:pt idx="1368">
                  <c:v>1645.3859478828467</c:v>
                </c:pt>
                <c:pt idx="1369">
                  <c:v>1443.3859478828467</c:v>
                </c:pt>
                <c:pt idx="1370">
                  <c:v>1253.3859478828467</c:v>
                </c:pt>
                <c:pt idx="1371">
                  <c:v>2739.8773649550267</c:v>
                </c:pt>
                <c:pt idx="1372">
                  <c:v>2579.8773649550267</c:v>
                </c:pt>
                <c:pt idx="1373">
                  <c:v>2432.8773649550267</c:v>
                </c:pt>
                <c:pt idx="1374">
                  <c:v>2331.8773649550267</c:v>
                </c:pt>
                <c:pt idx="1375">
                  <c:v>2144.8773649550267</c:v>
                </c:pt>
                <c:pt idx="1376">
                  <c:v>1939.8773649550267</c:v>
                </c:pt>
                <c:pt idx="1377">
                  <c:v>1750.8773649550267</c:v>
                </c:pt>
                <c:pt idx="1378">
                  <c:v>1565.8773649550267</c:v>
                </c:pt>
                <c:pt idx="1379">
                  <c:v>1398.8773649550267</c:v>
                </c:pt>
                <c:pt idx="1380">
                  <c:v>2934.3687820272066</c:v>
                </c:pt>
                <c:pt idx="1381">
                  <c:v>2814.3687820272066</c:v>
                </c:pt>
                <c:pt idx="1382">
                  <c:v>2609.3687820272066</c:v>
                </c:pt>
                <c:pt idx="1383">
                  <c:v>2417.3687820272066</c:v>
                </c:pt>
                <c:pt idx="1384">
                  <c:v>2205.3687820272066</c:v>
                </c:pt>
                <c:pt idx="1385">
                  <c:v>2015.3687820272066</c:v>
                </c:pt>
                <c:pt idx="1386">
                  <c:v>1843.3687820272066</c:v>
                </c:pt>
                <c:pt idx="1387">
                  <c:v>1686.3687820272066</c:v>
                </c:pt>
                <c:pt idx="1388">
                  <c:v>1575.3687820272066</c:v>
                </c:pt>
                <c:pt idx="1389">
                  <c:v>1364.3687820272066</c:v>
                </c:pt>
                <c:pt idx="1390">
                  <c:v>2849.8601990993866</c:v>
                </c:pt>
                <c:pt idx="1391">
                  <c:v>2643.8601990993866</c:v>
                </c:pt>
                <c:pt idx="1392">
                  <c:v>2457.8601990993866</c:v>
                </c:pt>
                <c:pt idx="1393">
                  <c:v>2285.8601990993866</c:v>
                </c:pt>
                <c:pt idx="1394">
                  <c:v>2125.8601990993866</c:v>
                </c:pt>
                <c:pt idx="1395">
                  <c:v>2013.8601990993866</c:v>
                </c:pt>
                <c:pt idx="1396">
                  <c:v>1819.8601990993866</c:v>
                </c:pt>
                <c:pt idx="1397">
                  <c:v>1596.8601990993866</c:v>
                </c:pt>
                <c:pt idx="1398">
                  <c:v>1400.8601990993866</c:v>
                </c:pt>
                <c:pt idx="1399">
                  <c:v>2911.3516161715665</c:v>
                </c:pt>
                <c:pt idx="1400">
                  <c:v>2738.3516161715665</c:v>
                </c:pt>
                <c:pt idx="1401">
                  <c:v>2583.3516161715665</c:v>
                </c:pt>
                <c:pt idx="1402">
                  <c:v>2476.3516161715665</c:v>
                </c:pt>
                <c:pt idx="1403">
                  <c:v>2271.3516161715665</c:v>
                </c:pt>
                <c:pt idx="1404">
                  <c:v>2075.3516161715665</c:v>
                </c:pt>
                <c:pt idx="1405">
                  <c:v>1864.3516161715665</c:v>
                </c:pt>
                <c:pt idx="1406">
                  <c:v>1658.3516161715665</c:v>
                </c:pt>
                <c:pt idx="1407">
                  <c:v>1484.3516161715665</c:v>
                </c:pt>
                <c:pt idx="1408">
                  <c:v>1328.3516161715665</c:v>
                </c:pt>
                <c:pt idx="1409">
                  <c:v>2870.0695054524267</c:v>
                </c:pt>
                <c:pt idx="1410">
                  <c:v>2661.0695054524267</c:v>
                </c:pt>
                <c:pt idx="1411">
                  <c:v>2464.0695054524267</c:v>
                </c:pt>
                <c:pt idx="1412">
                  <c:v>2257.0695054524267</c:v>
                </c:pt>
                <c:pt idx="1413">
                  <c:v>2050.0695054524267</c:v>
                </c:pt>
                <c:pt idx="1414">
                  <c:v>1874.0695054524267</c:v>
                </c:pt>
                <c:pt idx="1415">
                  <c:v>1731.0695054524267</c:v>
                </c:pt>
                <c:pt idx="1416">
                  <c:v>1613.0695054524267</c:v>
                </c:pt>
                <c:pt idx="1417">
                  <c:v>1416.0695054524267</c:v>
                </c:pt>
                <c:pt idx="1418">
                  <c:v>2890.7873947332873</c:v>
                </c:pt>
                <c:pt idx="1419">
                  <c:v>2697.7873947332873</c:v>
                </c:pt>
                <c:pt idx="1420">
                  <c:v>2514.7873947332873</c:v>
                </c:pt>
                <c:pt idx="1421">
                  <c:v>2343.7873947332873</c:v>
                </c:pt>
                <c:pt idx="1422">
                  <c:v>2192.7873947332873</c:v>
                </c:pt>
                <c:pt idx="1423">
                  <c:v>2066.7873947332873</c:v>
                </c:pt>
                <c:pt idx="1424">
                  <c:v>1872.7873947332873</c:v>
                </c:pt>
                <c:pt idx="1425">
                  <c:v>1674.7873947332873</c:v>
                </c:pt>
                <c:pt idx="1426">
                  <c:v>1463.7873947332873</c:v>
                </c:pt>
                <c:pt idx="1427">
                  <c:v>1269.7873947332873</c:v>
                </c:pt>
                <c:pt idx="1428">
                  <c:v>2771.5052840141479</c:v>
                </c:pt>
                <c:pt idx="1429">
                  <c:v>2601.5052840141479</c:v>
                </c:pt>
                <c:pt idx="1430">
                  <c:v>2481.5052840141479</c:v>
                </c:pt>
                <c:pt idx="1431">
                  <c:v>2272.5052840141479</c:v>
                </c:pt>
                <c:pt idx="1432">
                  <c:v>2064.5052840141479</c:v>
                </c:pt>
                <c:pt idx="1433">
                  <c:v>1878.5052840141479</c:v>
                </c:pt>
                <c:pt idx="1434">
                  <c:v>1693.5052840141479</c:v>
                </c:pt>
                <c:pt idx="1435">
                  <c:v>1535.5052840141479</c:v>
                </c:pt>
                <c:pt idx="1436">
                  <c:v>1372.5052840141479</c:v>
                </c:pt>
                <c:pt idx="1437">
                  <c:v>2955.6964016089178</c:v>
                </c:pt>
                <c:pt idx="1438">
                  <c:v>2755.6964016089178</c:v>
                </c:pt>
                <c:pt idx="1439">
                  <c:v>2541.6964016089178</c:v>
                </c:pt>
                <c:pt idx="1440">
                  <c:v>2343.6964016089178</c:v>
                </c:pt>
                <c:pt idx="1441">
                  <c:v>2137.6964016089178</c:v>
                </c:pt>
                <c:pt idx="1442">
                  <c:v>1949.6964016089178</c:v>
                </c:pt>
                <c:pt idx="1443">
                  <c:v>1805.6964016089178</c:v>
                </c:pt>
                <c:pt idx="1444">
                  <c:v>1678.6964016089178</c:v>
                </c:pt>
                <c:pt idx="1445">
                  <c:v>1466.6964016089178</c:v>
                </c:pt>
                <c:pt idx="1446">
                  <c:v>1256.6964016089178</c:v>
                </c:pt>
                <c:pt idx="1447">
                  <c:v>2751.8875192036876</c:v>
                </c:pt>
                <c:pt idx="1448">
                  <c:v>2559.8875192036876</c:v>
                </c:pt>
                <c:pt idx="1449">
                  <c:v>2396.8875192036876</c:v>
                </c:pt>
                <c:pt idx="1450">
                  <c:v>2241.8875192036876</c:v>
                </c:pt>
                <c:pt idx="1451">
                  <c:v>2113.8875192036876</c:v>
                </c:pt>
                <c:pt idx="1452">
                  <c:v>1909.8875192036876</c:v>
                </c:pt>
                <c:pt idx="1453">
                  <c:v>1712.8875192036876</c:v>
                </c:pt>
                <c:pt idx="1454">
                  <c:v>1498.8875192036876</c:v>
                </c:pt>
                <c:pt idx="1455">
                  <c:v>1298.8875192036876</c:v>
                </c:pt>
                <c:pt idx="1456">
                  <c:v>2831.0786367984574</c:v>
                </c:pt>
                <c:pt idx="1457">
                  <c:v>2692.0786367984574</c:v>
                </c:pt>
                <c:pt idx="1458">
                  <c:v>2572.0786367984574</c:v>
                </c:pt>
                <c:pt idx="1459">
                  <c:v>2368.0786367984574</c:v>
                </c:pt>
                <c:pt idx="1460">
                  <c:v>2152.0786367984574</c:v>
                </c:pt>
                <c:pt idx="1461">
                  <c:v>1952.0786367984574</c:v>
                </c:pt>
                <c:pt idx="1462">
                  <c:v>1771.0786367984574</c:v>
                </c:pt>
                <c:pt idx="1463">
                  <c:v>1608.0786367984574</c:v>
                </c:pt>
                <c:pt idx="1464">
                  <c:v>1476.0786367984574</c:v>
                </c:pt>
                <c:pt idx="1465">
                  <c:v>1366.0786367984574</c:v>
                </c:pt>
                <c:pt idx="1466">
                  <c:v>2838.1992100399511</c:v>
                </c:pt>
                <c:pt idx="1467">
                  <c:v>2634.1992100399511</c:v>
                </c:pt>
                <c:pt idx="1468">
                  <c:v>2443.1992100399511</c:v>
                </c:pt>
                <c:pt idx="1469">
                  <c:v>2254.1992100399511</c:v>
                </c:pt>
                <c:pt idx="1470">
                  <c:v>2084.1992100399511</c:v>
                </c:pt>
                <c:pt idx="1471">
                  <c:v>1938.1992100399511</c:v>
                </c:pt>
                <c:pt idx="1472">
                  <c:v>1834.1992100399511</c:v>
                </c:pt>
                <c:pt idx="1473">
                  <c:v>1638.1992100399511</c:v>
                </c:pt>
                <c:pt idx="1474">
                  <c:v>1440.1992100399511</c:v>
                </c:pt>
                <c:pt idx="1475">
                  <c:v>1232.1992100399511</c:v>
                </c:pt>
                <c:pt idx="1476">
                  <c:v>2693.3197832814449</c:v>
                </c:pt>
                <c:pt idx="1477">
                  <c:v>2528.3197832814449</c:v>
                </c:pt>
                <c:pt idx="1478">
                  <c:v>2382.3197832814449</c:v>
                </c:pt>
                <c:pt idx="1479">
                  <c:v>2268.3197832814449</c:v>
                </c:pt>
                <c:pt idx="1480">
                  <c:v>2062.3197832814449</c:v>
                </c:pt>
                <c:pt idx="1481">
                  <c:v>1855.3197832814449</c:v>
                </c:pt>
                <c:pt idx="1482">
                  <c:v>1655.3197832814449</c:v>
                </c:pt>
                <c:pt idx="1483">
                  <c:v>1467.3197832814449</c:v>
                </c:pt>
                <c:pt idx="1484">
                  <c:v>1293.3197832814449</c:v>
                </c:pt>
                <c:pt idx="1485">
                  <c:v>2804.4403565229386</c:v>
                </c:pt>
                <c:pt idx="1486">
                  <c:v>2704.4403565229386</c:v>
                </c:pt>
                <c:pt idx="1487">
                  <c:v>2499.4403565229386</c:v>
                </c:pt>
                <c:pt idx="1488">
                  <c:v>2297.4403565229386</c:v>
                </c:pt>
                <c:pt idx="1489">
                  <c:v>2109.4403565229386</c:v>
                </c:pt>
                <c:pt idx="1490">
                  <c:v>1925.4403565229386</c:v>
                </c:pt>
                <c:pt idx="1491">
                  <c:v>1764.4403565229386</c:v>
                </c:pt>
                <c:pt idx="1492">
                  <c:v>1621.4403565229386</c:v>
                </c:pt>
                <c:pt idx="1493">
                  <c:v>1509.4403565229386</c:v>
                </c:pt>
                <c:pt idx="1494">
                  <c:v>1321.4403565229386</c:v>
                </c:pt>
                <c:pt idx="1495">
                  <c:v>2781.9702093262194</c:v>
                </c:pt>
                <c:pt idx="1496">
                  <c:v>2586.9702093262194</c:v>
                </c:pt>
                <c:pt idx="1497">
                  <c:v>2396.9702093262194</c:v>
                </c:pt>
                <c:pt idx="1498">
                  <c:v>2233.9702093262194</c:v>
                </c:pt>
                <c:pt idx="1499">
                  <c:v>2075.9702093262194</c:v>
                </c:pt>
                <c:pt idx="1500">
                  <c:v>1964.9702093262194</c:v>
                </c:pt>
                <c:pt idx="1501">
                  <c:v>1774.9702093262194</c:v>
                </c:pt>
                <c:pt idx="1502">
                  <c:v>1574.9702093262194</c:v>
                </c:pt>
                <c:pt idx="1503">
                  <c:v>1376.9702093262194</c:v>
                </c:pt>
                <c:pt idx="1504">
                  <c:v>2863.5000621295003</c:v>
                </c:pt>
                <c:pt idx="1505">
                  <c:v>2684.5000621295003</c:v>
                </c:pt>
                <c:pt idx="1506">
                  <c:v>2538.5000621295003</c:v>
                </c:pt>
                <c:pt idx="1507">
                  <c:v>2417.5000621295003</c:v>
                </c:pt>
                <c:pt idx="1508">
                  <c:v>2217.5000621295003</c:v>
                </c:pt>
                <c:pt idx="1509">
                  <c:v>2023.5000621295003</c:v>
                </c:pt>
                <c:pt idx="1510">
                  <c:v>1814.5000621295003</c:v>
                </c:pt>
                <c:pt idx="1511">
                  <c:v>1626.5000621295003</c:v>
                </c:pt>
                <c:pt idx="1512">
                  <c:v>1467.5000621295003</c:v>
                </c:pt>
                <c:pt idx="1513">
                  <c:v>1312.5000621295003</c:v>
                </c:pt>
                <c:pt idx="1514">
                  <c:v>2860.0299149327811</c:v>
                </c:pt>
                <c:pt idx="1515">
                  <c:v>2660.0299149327811</c:v>
                </c:pt>
                <c:pt idx="1516">
                  <c:v>2480.0299149327811</c:v>
                </c:pt>
                <c:pt idx="1517">
                  <c:v>2281.0299149327811</c:v>
                </c:pt>
                <c:pt idx="1518">
                  <c:v>2086.0299149327811</c:v>
                </c:pt>
                <c:pt idx="1519">
                  <c:v>1913.0299149327811</c:v>
                </c:pt>
                <c:pt idx="1520">
                  <c:v>1758.0299149327811</c:v>
                </c:pt>
                <c:pt idx="1521">
                  <c:v>1636.0299149327811</c:v>
                </c:pt>
                <c:pt idx="1522">
                  <c:v>1437.0299149327811</c:v>
                </c:pt>
                <c:pt idx="1523">
                  <c:v>2928.2845589078979</c:v>
                </c:pt>
                <c:pt idx="1524">
                  <c:v>2730.2845589078979</c:v>
                </c:pt>
                <c:pt idx="1525">
                  <c:v>2542.2845589078979</c:v>
                </c:pt>
                <c:pt idx="1526">
                  <c:v>2355.2845589078979</c:v>
                </c:pt>
                <c:pt idx="1527">
                  <c:v>2202.2845589078979</c:v>
                </c:pt>
                <c:pt idx="1528">
                  <c:v>2078.2845589078979</c:v>
                </c:pt>
                <c:pt idx="1529">
                  <c:v>1891.2845589078979</c:v>
                </c:pt>
                <c:pt idx="1530">
                  <c:v>1688.2845589078979</c:v>
                </c:pt>
                <c:pt idx="1531">
                  <c:v>1498.2845589078979</c:v>
                </c:pt>
                <c:pt idx="1532">
                  <c:v>1317.2845589078979</c:v>
                </c:pt>
                <c:pt idx="1533">
                  <c:v>2837.5392028830147</c:v>
                </c:pt>
                <c:pt idx="1534">
                  <c:v>2681.5392028830147</c:v>
                </c:pt>
                <c:pt idx="1535">
                  <c:v>2561.5392028830147</c:v>
                </c:pt>
                <c:pt idx="1536">
                  <c:v>2358.5392028830147</c:v>
                </c:pt>
                <c:pt idx="1537">
                  <c:v>2162.5392028830147</c:v>
                </c:pt>
                <c:pt idx="1538">
                  <c:v>1963.5392028830147</c:v>
                </c:pt>
                <c:pt idx="1539">
                  <c:v>1768.5392028830147</c:v>
                </c:pt>
                <c:pt idx="1540">
                  <c:v>1598.5392028830147</c:v>
                </c:pt>
                <c:pt idx="1541">
                  <c:v>1446.5392028830147</c:v>
                </c:pt>
                <c:pt idx="1542">
                  <c:v>3041.7938468581315</c:v>
                </c:pt>
                <c:pt idx="1543">
                  <c:v>2847.7938468581315</c:v>
                </c:pt>
                <c:pt idx="1544">
                  <c:v>2640.7938468581315</c:v>
                </c:pt>
                <c:pt idx="1545">
                  <c:v>2438.7938468581315</c:v>
                </c:pt>
                <c:pt idx="1546">
                  <c:v>2238.7938468581315</c:v>
                </c:pt>
                <c:pt idx="1547">
                  <c:v>2059.7938468581315</c:v>
                </c:pt>
                <c:pt idx="1548">
                  <c:v>1906.7938468581315</c:v>
                </c:pt>
                <c:pt idx="1549">
                  <c:v>1806.7938468581315</c:v>
                </c:pt>
                <c:pt idx="1550">
                  <c:v>1611.7938468581315</c:v>
                </c:pt>
                <c:pt idx="1551">
                  <c:v>1401.7938468581315</c:v>
                </c:pt>
                <c:pt idx="1552">
                  <c:v>2892.980084173847</c:v>
                </c:pt>
                <c:pt idx="1553">
                  <c:v>2696.980084173847</c:v>
                </c:pt>
                <c:pt idx="1554">
                  <c:v>2527.980084173847</c:v>
                </c:pt>
                <c:pt idx="1555">
                  <c:v>2374.980084173847</c:v>
                </c:pt>
                <c:pt idx="1556">
                  <c:v>2260.980084173847</c:v>
                </c:pt>
                <c:pt idx="1557">
                  <c:v>2050.980084173847</c:v>
                </c:pt>
                <c:pt idx="1558">
                  <c:v>1850.980084173847</c:v>
                </c:pt>
                <c:pt idx="1559">
                  <c:v>1652.980084173847</c:v>
                </c:pt>
                <c:pt idx="1560">
                  <c:v>1463.980084173847</c:v>
                </c:pt>
                <c:pt idx="1561">
                  <c:v>1279.980084173847</c:v>
                </c:pt>
                <c:pt idx="1562">
                  <c:v>2828.1663214895625</c:v>
                </c:pt>
                <c:pt idx="1563">
                  <c:v>2700.1663214895625</c:v>
                </c:pt>
                <c:pt idx="1564">
                  <c:v>2509.1663214895625</c:v>
                </c:pt>
                <c:pt idx="1565">
                  <c:v>2298.1663214895625</c:v>
                </c:pt>
                <c:pt idx="1566">
                  <c:v>2087.1663214895625</c:v>
                </c:pt>
                <c:pt idx="1567">
                  <c:v>1882.1663214895625</c:v>
                </c:pt>
                <c:pt idx="1568">
                  <c:v>1697.1663214895625</c:v>
                </c:pt>
                <c:pt idx="1569">
                  <c:v>1528.1663214895625</c:v>
                </c:pt>
                <c:pt idx="1570">
                  <c:v>1408.1663214895625</c:v>
                </c:pt>
                <c:pt idx="1571">
                  <c:v>2914.352558805278</c:v>
                </c:pt>
                <c:pt idx="1572">
                  <c:v>2713.352558805278</c:v>
                </c:pt>
                <c:pt idx="1573">
                  <c:v>2509.352558805278</c:v>
                </c:pt>
                <c:pt idx="1574">
                  <c:v>2319.352558805278</c:v>
                </c:pt>
                <c:pt idx="1575">
                  <c:v>2135.352558805278</c:v>
                </c:pt>
                <c:pt idx="1576">
                  <c:v>1970.352558805278</c:v>
                </c:pt>
                <c:pt idx="1577">
                  <c:v>1855.352558805278</c:v>
                </c:pt>
                <c:pt idx="1578">
                  <c:v>1661.352558805278</c:v>
                </c:pt>
                <c:pt idx="1579">
                  <c:v>1467.352558805278</c:v>
                </c:pt>
                <c:pt idx="1580">
                  <c:v>1257.352558805278</c:v>
                </c:pt>
                <c:pt idx="1581">
                  <c:v>2758.5387961209935</c:v>
                </c:pt>
                <c:pt idx="1582">
                  <c:v>2580.5387961209935</c:v>
                </c:pt>
                <c:pt idx="1583">
                  <c:v>2417.5387961209935</c:v>
                </c:pt>
                <c:pt idx="1584">
                  <c:v>2289.5387961209935</c:v>
                </c:pt>
                <c:pt idx="1585">
                  <c:v>2096.5387961209935</c:v>
                </c:pt>
                <c:pt idx="1586">
                  <c:v>1892.5387961209935</c:v>
                </c:pt>
                <c:pt idx="1587">
                  <c:v>1682.5387961209935</c:v>
                </c:pt>
                <c:pt idx="1588">
                  <c:v>1475.5387961209935</c:v>
                </c:pt>
                <c:pt idx="1589">
                  <c:v>1291.5387961209935</c:v>
                </c:pt>
                <c:pt idx="1590">
                  <c:v>2842.0155192509364</c:v>
                </c:pt>
                <c:pt idx="1591">
                  <c:v>2704.0155192509364</c:v>
                </c:pt>
                <c:pt idx="1592">
                  <c:v>2498.0155192509364</c:v>
                </c:pt>
                <c:pt idx="1593">
                  <c:v>2293.0155192509364</c:v>
                </c:pt>
                <c:pt idx="1594">
                  <c:v>2084.0155192509364</c:v>
                </c:pt>
                <c:pt idx="1595">
                  <c:v>1904.0155192509364</c:v>
                </c:pt>
                <c:pt idx="1596">
                  <c:v>1738.0155192509364</c:v>
                </c:pt>
                <c:pt idx="1597">
                  <c:v>1568.0155192509364</c:v>
                </c:pt>
                <c:pt idx="1598">
                  <c:v>1446.0155192509364</c:v>
                </c:pt>
                <c:pt idx="1599">
                  <c:v>2957.4922423808794</c:v>
                </c:pt>
                <c:pt idx="1600">
                  <c:v>2747.4922423808794</c:v>
                </c:pt>
                <c:pt idx="1601">
                  <c:v>2541.4922423808794</c:v>
                </c:pt>
                <c:pt idx="1602">
                  <c:v>2349.4922423808794</c:v>
                </c:pt>
                <c:pt idx="1603">
                  <c:v>2167.4922423808794</c:v>
                </c:pt>
                <c:pt idx="1604">
                  <c:v>2018.4922423808794</c:v>
                </c:pt>
                <c:pt idx="1605">
                  <c:v>1889.4922423808794</c:v>
                </c:pt>
                <c:pt idx="1606">
                  <c:v>1673.4922423808794</c:v>
                </c:pt>
                <c:pt idx="1607">
                  <c:v>1454.4922423808794</c:v>
                </c:pt>
                <c:pt idx="1608">
                  <c:v>2948.9689655108223</c:v>
                </c:pt>
                <c:pt idx="1609">
                  <c:v>2748.9689655108223</c:v>
                </c:pt>
                <c:pt idx="1610">
                  <c:v>2569.9689655108223</c:v>
                </c:pt>
                <c:pt idx="1611">
                  <c:v>2420.9689655108223</c:v>
                </c:pt>
                <c:pt idx="1612">
                  <c:v>2294.9689655108223</c:v>
                </c:pt>
                <c:pt idx="1613">
                  <c:v>2095.9689655108223</c:v>
                </c:pt>
                <c:pt idx="1614">
                  <c:v>1884.9689655108223</c:v>
                </c:pt>
                <c:pt idx="1615">
                  <c:v>1675.9689655108223</c:v>
                </c:pt>
                <c:pt idx="1616">
                  <c:v>1472.9689655108223</c:v>
                </c:pt>
                <c:pt idx="1617">
                  <c:v>3038.1794098413466</c:v>
                </c:pt>
                <c:pt idx="1618">
                  <c:v>2877.1794098413466</c:v>
                </c:pt>
                <c:pt idx="1619">
                  <c:v>2753.1794098413466</c:v>
                </c:pt>
                <c:pt idx="1620">
                  <c:v>2548.1794098413466</c:v>
                </c:pt>
                <c:pt idx="1621">
                  <c:v>2332.1794098413466</c:v>
                </c:pt>
                <c:pt idx="1622">
                  <c:v>2121.1794098413466</c:v>
                </c:pt>
                <c:pt idx="1623">
                  <c:v>1919.1794098413466</c:v>
                </c:pt>
                <c:pt idx="1624">
                  <c:v>1741.1794098413466</c:v>
                </c:pt>
                <c:pt idx="1625">
                  <c:v>1576.1794098413466</c:v>
                </c:pt>
                <c:pt idx="1626">
                  <c:v>1463.1794098413466</c:v>
                </c:pt>
                <c:pt idx="1627">
                  <c:v>2999.3898541718709</c:v>
                </c:pt>
                <c:pt idx="1628">
                  <c:v>2793.3898541718709</c:v>
                </c:pt>
                <c:pt idx="1629">
                  <c:v>2581.3898541718709</c:v>
                </c:pt>
                <c:pt idx="1630">
                  <c:v>2382.3898541718709</c:v>
                </c:pt>
                <c:pt idx="1631">
                  <c:v>2196.3898541718709</c:v>
                </c:pt>
                <c:pt idx="1632">
                  <c:v>2042.3898541718709</c:v>
                </c:pt>
                <c:pt idx="1633">
                  <c:v>1911.3898541718709</c:v>
                </c:pt>
                <c:pt idx="1634">
                  <c:v>1713.3898541718709</c:v>
                </c:pt>
                <c:pt idx="1635">
                  <c:v>1497.3898541718709</c:v>
                </c:pt>
                <c:pt idx="1636">
                  <c:v>3021.6002985023952</c:v>
                </c:pt>
                <c:pt idx="1637">
                  <c:v>2828.6002985023952</c:v>
                </c:pt>
                <c:pt idx="1638">
                  <c:v>2640.6002985023952</c:v>
                </c:pt>
                <c:pt idx="1639">
                  <c:v>2482.6002985023952</c:v>
                </c:pt>
                <c:pt idx="1640">
                  <c:v>2357.6002985023952</c:v>
                </c:pt>
                <c:pt idx="1641">
                  <c:v>2142.6002985023952</c:v>
                </c:pt>
                <c:pt idx="1642">
                  <c:v>1924.6002985023952</c:v>
                </c:pt>
                <c:pt idx="1643">
                  <c:v>1720.6002985023952</c:v>
                </c:pt>
                <c:pt idx="1644">
                  <c:v>1525.6002985023952</c:v>
                </c:pt>
                <c:pt idx="1645">
                  <c:v>1352.6002985023952</c:v>
                </c:pt>
                <c:pt idx="1646">
                  <c:v>2935.4960615884247</c:v>
                </c:pt>
                <c:pt idx="1647">
                  <c:v>2812.4960615884247</c:v>
                </c:pt>
                <c:pt idx="1648">
                  <c:v>2619.4960615884247</c:v>
                </c:pt>
                <c:pt idx="1649">
                  <c:v>2404.4960615884247</c:v>
                </c:pt>
                <c:pt idx="1650">
                  <c:v>2193.4960615884247</c:v>
                </c:pt>
                <c:pt idx="1651">
                  <c:v>1980.4960615884247</c:v>
                </c:pt>
                <c:pt idx="1652">
                  <c:v>1802.4960615884247</c:v>
                </c:pt>
                <c:pt idx="1653">
                  <c:v>1635.4960615884247</c:v>
                </c:pt>
                <c:pt idx="1654">
                  <c:v>1504.4960615884247</c:v>
                </c:pt>
                <c:pt idx="1655">
                  <c:v>1293.4960615884247</c:v>
                </c:pt>
                <c:pt idx="1656">
                  <c:v>2811.3918246744543</c:v>
                </c:pt>
                <c:pt idx="1657">
                  <c:v>2607.3918246744543</c:v>
                </c:pt>
                <c:pt idx="1658">
                  <c:v>2396.3918246744543</c:v>
                </c:pt>
                <c:pt idx="1659">
                  <c:v>2221.3918246744543</c:v>
                </c:pt>
                <c:pt idx="1660">
                  <c:v>2046.3918246744543</c:v>
                </c:pt>
                <c:pt idx="1661">
                  <c:v>1919.3918246744543</c:v>
                </c:pt>
                <c:pt idx="1662">
                  <c:v>1715.3918246744543</c:v>
                </c:pt>
                <c:pt idx="1663">
                  <c:v>1484.3918246744543</c:v>
                </c:pt>
                <c:pt idx="1664">
                  <c:v>3020.2875877604838</c:v>
                </c:pt>
                <c:pt idx="1665">
                  <c:v>2817.2875877604838</c:v>
                </c:pt>
                <c:pt idx="1666">
                  <c:v>2629.2875877604838</c:v>
                </c:pt>
                <c:pt idx="1667">
                  <c:v>2474.2875877604838</c:v>
                </c:pt>
                <c:pt idx="1668">
                  <c:v>2356.2875877604838</c:v>
                </c:pt>
                <c:pt idx="1669">
                  <c:v>2144.2875877604838</c:v>
                </c:pt>
                <c:pt idx="1670">
                  <c:v>1925.2875877604838</c:v>
                </c:pt>
                <c:pt idx="1671">
                  <c:v>1709.2875877604838</c:v>
                </c:pt>
                <c:pt idx="1672">
                  <c:v>1505.2875877604838</c:v>
                </c:pt>
                <c:pt idx="1673">
                  <c:v>1327.2875877604838</c:v>
                </c:pt>
                <c:pt idx="1674">
                  <c:v>2904.0569463067009</c:v>
                </c:pt>
                <c:pt idx="1675">
                  <c:v>2769.0569463067009</c:v>
                </c:pt>
                <c:pt idx="1676">
                  <c:v>2551.0569463067009</c:v>
                </c:pt>
                <c:pt idx="1677">
                  <c:v>2337.0569463067009</c:v>
                </c:pt>
                <c:pt idx="1678">
                  <c:v>2119.0569463067009</c:v>
                </c:pt>
                <c:pt idx="1679">
                  <c:v>1907.0569463067009</c:v>
                </c:pt>
                <c:pt idx="1680">
                  <c:v>1723.0569463067009</c:v>
                </c:pt>
                <c:pt idx="1681">
                  <c:v>1539.0569463067009</c:v>
                </c:pt>
                <c:pt idx="1682">
                  <c:v>1400.0569463067009</c:v>
                </c:pt>
                <c:pt idx="1683">
                  <c:v>2924.8263048529179</c:v>
                </c:pt>
                <c:pt idx="1684">
                  <c:v>2703.8263048529179</c:v>
                </c:pt>
                <c:pt idx="1685">
                  <c:v>2488.8263048529179</c:v>
                </c:pt>
                <c:pt idx="1686">
                  <c:v>2281.8263048529179</c:v>
                </c:pt>
                <c:pt idx="1687">
                  <c:v>2098.8263048529179</c:v>
                </c:pt>
                <c:pt idx="1688">
                  <c:v>1940.8263048529179</c:v>
                </c:pt>
                <c:pt idx="1689">
                  <c:v>1802.8263048529179</c:v>
                </c:pt>
                <c:pt idx="1690">
                  <c:v>1590.8263048529179</c:v>
                </c:pt>
                <c:pt idx="1691">
                  <c:v>1375.8263048529179</c:v>
                </c:pt>
                <c:pt idx="1692">
                  <c:v>2904.595663399135</c:v>
                </c:pt>
                <c:pt idx="1693">
                  <c:v>2698.595663399135</c:v>
                </c:pt>
                <c:pt idx="1694">
                  <c:v>2506.595663399135</c:v>
                </c:pt>
                <c:pt idx="1695">
                  <c:v>2330.595663399135</c:v>
                </c:pt>
                <c:pt idx="1696">
                  <c:v>2195.595663399135</c:v>
                </c:pt>
                <c:pt idx="1697">
                  <c:v>1983.595663399135</c:v>
                </c:pt>
                <c:pt idx="1698">
                  <c:v>1773.595663399135</c:v>
                </c:pt>
                <c:pt idx="1699">
                  <c:v>1564.595663399135</c:v>
                </c:pt>
                <c:pt idx="1700">
                  <c:v>1363.595663399135</c:v>
                </c:pt>
                <c:pt idx="1701">
                  <c:v>2925.3650219453521</c:v>
                </c:pt>
                <c:pt idx="1702">
                  <c:v>2757.3650219453521</c:v>
                </c:pt>
                <c:pt idx="1703">
                  <c:v>2623.3650219453521</c:v>
                </c:pt>
                <c:pt idx="1704">
                  <c:v>2412.3650219453521</c:v>
                </c:pt>
                <c:pt idx="1705">
                  <c:v>2187.3650219453521</c:v>
                </c:pt>
                <c:pt idx="1706">
                  <c:v>1982.3650219453521</c:v>
                </c:pt>
                <c:pt idx="1707">
                  <c:v>1776.3650219453521</c:v>
                </c:pt>
                <c:pt idx="1708">
                  <c:v>1586.3650219453521</c:v>
                </c:pt>
                <c:pt idx="1709">
                  <c:v>1417.3650219453521</c:v>
                </c:pt>
                <c:pt idx="1710">
                  <c:v>3047.6715460802334</c:v>
                </c:pt>
                <c:pt idx="1711">
                  <c:v>2826.6715460802334</c:v>
                </c:pt>
                <c:pt idx="1712">
                  <c:v>2589.6715460802334</c:v>
                </c:pt>
                <c:pt idx="1713">
                  <c:v>2360.6715460802334</c:v>
                </c:pt>
                <c:pt idx="1714">
                  <c:v>2158.6715460802334</c:v>
                </c:pt>
                <c:pt idx="1715">
                  <c:v>1960.6715460802334</c:v>
                </c:pt>
                <c:pt idx="1716">
                  <c:v>1793.6715460802334</c:v>
                </c:pt>
                <c:pt idx="1717">
                  <c:v>1673.6715460802334</c:v>
                </c:pt>
                <c:pt idx="1718">
                  <c:v>1456.6715460802334</c:v>
                </c:pt>
                <c:pt idx="1719">
                  <c:v>3007.9780702151147</c:v>
                </c:pt>
                <c:pt idx="1720">
                  <c:v>2783.9780702151147</c:v>
                </c:pt>
                <c:pt idx="1721">
                  <c:v>2580.9780702151147</c:v>
                </c:pt>
                <c:pt idx="1722">
                  <c:v>2394.9780702151147</c:v>
                </c:pt>
                <c:pt idx="1723">
                  <c:v>2210.9780702151147</c:v>
                </c:pt>
                <c:pt idx="1724">
                  <c:v>2062.9780702151147</c:v>
                </c:pt>
                <c:pt idx="1725">
                  <c:v>1854.9780702151147</c:v>
                </c:pt>
                <c:pt idx="1726">
                  <c:v>1630.9780702151147</c:v>
                </c:pt>
                <c:pt idx="1727">
                  <c:v>1420.9780702151147</c:v>
                </c:pt>
                <c:pt idx="1728">
                  <c:v>2988.284594349996</c:v>
                </c:pt>
                <c:pt idx="1729">
                  <c:v>2799.284594349996</c:v>
                </c:pt>
                <c:pt idx="1730">
                  <c:v>2623.284594349996</c:v>
                </c:pt>
                <c:pt idx="1731">
                  <c:v>2491.284594349996</c:v>
                </c:pt>
                <c:pt idx="1732">
                  <c:v>2278.284594349996</c:v>
                </c:pt>
                <c:pt idx="1733">
                  <c:v>2066.284594349996</c:v>
                </c:pt>
                <c:pt idx="1734">
                  <c:v>1855.284594349996</c:v>
                </c:pt>
                <c:pt idx="1735">
                  <c:v>1634.284594349996</c:v>
                </c:pt>
                <c:pt idx="1736">
                  <c:v>1434.284594349996</c:v>
                </c:pt>
                <c:pt idx="1737">
                  <c:v>3021.2375694555003</c:v>
                </c:pt>
                <c:pt idx="1738">
                  <c:v>2879.2375694555003</c:v>
                </c:pt>
                <c:pt idx="1739">
                  <c:v>2674.2375694555003</c:v>
                </c:pt>
                <c:pt idx="1740">
                  <c:v>2444.2375694555003</c:v>
                </c:pt>
                <c:pt idx="1741">
                  <c:v>2216.2375694555003</c:v>
                </c:pt>
                <c:pt idx="1742">
                  <c:v>1991.2375694555003</c:v>
                </c:pt>
                <c:pt idx="1743">
                  <c:v>1807.2375694555003</c:v>
                </c:pt>
                <c:pt idx="1744">
                  <c:v>1644.2375694555003</c:v>
                </c:pt>
                <c:pt idx="1745">
                  <c:v>1525.2375694555003</c:v>
                </c:pt>
                <c:pt idx="1746">
                  <c:v>3063.1905445610046</c:v>
                </c:pt>
                <c:pt idx="1747">
                  <c:v>2837.1905445610046</c:v>
                </c:pt>
                <c:pt idx="1748">
                  <c:v>2614.1905445610046</c:v>
                </c:pt>
                <c:pt idx="1749">
                  <c:v>2409.1905445610046</c:v>
                </c:pt>
                <c:pt idx="1750">
                  <c:v>2226.1905445610046</c:v>
                </c:pt>
                <c:pt idx="1751">
                  <c:v>2061.1905445610046</c:v>
                </c:pt>
                <c:pt idx="1752">
                  <c:v>1937.1905445610046</c:v>
                </c:pt>
                <c:pt idx="1753">
                  <c:v>1705.1905445610046</c:v>
                </c:pt>
                <c:pt idx="1754">
                  <c:v>1489.1905445610046</c:v>
                </c:pt>
                <c:pt idx="1755">
                  <c:v>3022.1435196665088</c:v>
                </c:pt>
                <c:pt idx="1756">
                  <c:v>2813.1435196665088</c:v>
                </c:pt>
                <c:pt idx="1757">
                  <c:v>2636.1435196665088</c:v>
                </c:pt>
                <c:pt idx="1758">
                  <c:v>2469.1435196665088</c:v>
                </c:pt>
                <c:pt idx="1759">
                  <c:v>2331.1435196665088</c:v>
                </c:pt>
                <c:pt idx="1760">
                  <c:v>2127.1435196665088</c:v>
                </c:pt>
                <c:pt idx="1761">
                  <c:v>1887.1435196665088</c:v>
                </c:pt>
                <c:pt idx="1762">
                  <c:v>1672.1435196665088</c:v>
                </c:pt>
                <c:pt idx="1763">
                  <c:v>1461.1435196665088</c:v>
                </c:pt>
                <c:pt idx="1764">
                  <c:v>3032.0964947720131</c:v>
                </c:pt>
                <c:pt idx="1765">
                  <c:v>2860.0964947720131</c:v>
                </c:pt>
                <c:pt idx="1766">
                  <c:v>2723.0964947720131</c:v>
                </c:pt>
                <c:pt idx="1767">
                  <c:v>2483.0964947720131</c:v>
                </c:pt>
                <c:pt idx="1768">
                  <c:v>2271.0964947720131</c:v>
                </c:pt>
                <c:pt idx="1769">
                  <c:v>2055.0964947720131</c:v>
                </c:pt>
                <c:pt idx="1770">
                  <c:v>1837.0964947720131</c:v>
                </c:pt>
                <c:pt idx="1771">
                  <c:v>1644.0964947720131</c:v>
                </c:pt>
                <c:pt idx="1772">
                  <c:v>1472.0964947720131</c:v>
                </c:pt>
                <c:pt idx="1773">
                  <c:v>3121.0898989199054</c:v>
                </c:pt>
                <c:pt idx="1774">
                  <c:v>2918.0898989199054</c:v>
                </c:pt>
                <c:pt idx="1775">
                  <c:v>2695.0898989199054</c:v>
                </c:pt>
                <c:pt idx="1776">
                  <c:v>2478.0898989199054</c:v>
                </c:pt>
                <c:pt idx="1777">
                  <c:v>2268.0898989199054</c:v>
                </c:pt>
                <c:pt idx="1778">
                  <c:v>2075.0898989199054</c:v>
                </c:pt>
                <c:pt idx="1779">
                  <c:v>1897.0898989199054</c:v>
                </c:pt>
                <c:pt idx="1780">
                  <c:v>1756.0898989199054</c:v>
                </c:pt>
                <c:pt idx="1781">
                  <c:v>1534.0898989199054</c:v>
                </c:pt>
                <c:pt idx="1782">
                  <c:v>3098.0833030677977</c:v>
                </c:pt>
                <c:pt idx="1783">
                  <c:v>2885.0833030677977</c:v>
                </c:pt>
                <c:pt idx="1784">
                  <c:v>2691.0833030677977</c:v>
                </c:pt>
                <c:pt idx="1785">
                  <c:v>2504.0833030677977</c:v>
                </c:pt>
                <c:pt idx="1786">
                  <c:v>2337.0833030677977</c:v>
                </c:pt>
                <c:pt idx="1787">
                  <c:v>2202.0833030677977</c:v>
                </c:pt>
                <c:pt idx="1788">
                  <c:v>1981.0833030677977</c:v>
                </c:pt>
                <c:pt idx="1789">
                  <c:v>1761.0833030677977</c:v>
                </c:pt>
                <c:pt idx="1790">
                  <c:v>1541.0833030677977</c:v>
                </c:pt>
                <c:pt idx="1791">
                  <c:v>3117.07670721569</c:v>
                </c:pt>
                <c:pt idx="1792">
                  <c:v>2917.07670721569</c:v>
                </c:pt>
                <c:pt idx="1793">
                  <c:v>2732.07670721569</c:v>
                </c:pt>
                <c:pt idx="1794">
                  <c:v>2595.07670721569</c:v>
                </c:pt>
                <c:pt idx="1795">
                  <c:v>2388.07670721569</c:v>
                </c:pt>
                <c:pt idx="1796">
                  <c:v>2162.07670721569</c:v>
                </c:pt>
                <c:pt idx="1797">
                  <c:v>1932.07670721569</c:v>
                </c:pt>
                <c:pt idx="1798">
                  <c:v>1713.07670721569</c:v>
                </c:pt>
                <c:pt idx="1799">
                  <c:v>1526.07670721569</c:v>
                </c:pt>
                <c:pt idx="1800">
                  <c:v>3136.5922147161336</c:v>
                </c:pt>
                <c:pt idx="1801">
                  <c:v>2985.5922147161336</c:v>
                </c:pt>
                <c:pt idx="1802">
                  <c:v>2762.5922147161336</c:v>
                </c:pt>
                <c:pt idx="1803">
                  <c:v>2544.5922147161336</c:v>
                </c:pt>
                <c:pt idx="1804">
                  <c:v>2318.5922147161336</c:v>
                </c:pt>
                <c:pt idx="1805">
                  <c:v>2104.5922147161336</c:v>
                </c:pt>
                <c:pt idx="1806">
                  <c:v>1904.5922147161336</c:v>
                </c:pt>
                <c:pt idx="1807">
                  <c:v>1729.5922147161336</c:v>
                </c:pt>
                <c:pt idx="1808">
                  <c:v>1596.5922147161336</c:v>
                </c:pt>
                <c:pt idx="1809">
                  <c:v>1366.5922147161336</c:v>
                </c:pt>
                <c:pt idx="1810">
                  <c:v>2936.1077222165768</c:v>
                </c:pt>
                <c:pt idx="1811">
                  <c:v>2705.1077222165768</c:v>
                </c:pt>
                <c:pt idx="1812">
                  <c:v>2503.1077222165768</c:v>
                </c:pt>
                <c:pt idx="1813">
                  <c:v>2317.1077222165768</c:v>
                </c:pt>
                <c:pt idx="1814">
                  <c:v>2148.1077222165768</c:v>
                </c:pt>
                <c:pt idx="1815">
                  <c:v>2010.1077222165768</c:v>
                </c:pt>
                <c:pt idx="1816">
                  <c:v>1773.1077222165768</c:v>
                </c:pt>
                <c:pt idx="1817">
                  <c:v>1560.1077222165768</c:v>
                </c:pt>
                <c:pt idx="1818">
                  <c:v>3141.62322971702</c:v>
                </c:pt>
                <c:pt idx="1819">
                  <c:v>2921.62322971702</c:v>
                </c:pt>
                <c:pt idx="1820">
                  <c:v>2727.62322971702</c:v>
                </c:pt>
                <c:pt idx="1821">
                  <c:v>2556.62322971702</c:v>
                </c:pt>
                <c:pt idx="1822">
                  <c:v>2420.62322971702</c:v>
                </c:pt>
                <c:pt idx="1823">
                  <c:v>2189.62322971702</c:v>
                </c:pt>
                <c:pt idx="1824">
                  <c:v>1968.62322971702</c:v>
                </c:pt>
                <c:pt idx="1825">
                  <c:v>1742.62322971702</c:v>
                </c:pt>
                <c:pt idx="1826">
                  <c:v>1533.62322971702</c:v>
                </c:pt>
              </c:numCache>
            </c:numRef>
          </c:val>
          <c:smooth val="0"/>
          <c:extLst>
            <c:ext xmlns:c16="http://schemas.microsoft.com/office/drawing/2014/chart" uri="{C3380CC4-5D6E-409C-BE32-E72D297353CC}">
              <c16:uniqueId val="{00000000-8889-4373-8A40-227DA8C7EE40}"/>
            </c:ext>
          </c:extLst>
        </c:ser>
        <c:dLbls>
          <c:showLegendKey val="0"/>
          <c:showVal val="0"/>
          <c:showCatName val="0"/>
          <c:showSerName val="0"/>
          <c:showPercent val="0"/>
          <c:showBubbleSize val="0"/>
        </c:dLbls>
        <c:smooth val="0"/>
        <c:axId val="424554112"/>
        <c:axId val="424544960"/>
      </c:lineChart>
      <c:dateAx>
        <c:axId val="42455411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44960"/>
        <c:crosses val="autoZero"/>
        <c:auto val="1"/>
        <c:lblOffset val="100"/>
        <c:baseTimeUnit val="days"/>
      </c:dateAx>
      <c:valAx>
        <c:axId val="4245449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Counterfactual'!$N$1</c:f>
              <c:strCache>
                <c:ptCount val="1"/>
                <c:pt idx="0">
                  <c:v> Holding Cost </c:v>
                </c:pt>
              </c:strCache>
            </c:strRef>
          </c:tx>
          <c:spPr>
            <a:ln w="28575" cap="rnd">
              <a:solidFill>
                <a:schemeClr val="accent1"/>
              </a:solidFill>
              <a:round/>
            </a:ln>
            <a:effectLst/>
          </c:spPr>
          <c:marker>
            <c:symbol val="none"/>
          </c:marker>
          <c:cat>
            <c:numRef>
              <c:f>'Luxjacky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Counterfactual'!$N$2:$N$1828</c:f>
              <c:numCache>
                <c:formatCode>_("$"* #,##0.00_);_("$"* \(#,##0.00\);_("$"* "-"??_);_(@_)</c:formatCode>
                <c:ptCount val="1827"/>
                <c:pt idx="0">
                  <c:v>2473.5</c:v>
                </c:pt>
                <c:pt idx="1">
                  <c:v>2434</c:v>
                </c:pt>
                <c:pt idx="2">
                  <c:v>2416</c:v>
                </c:pt>
                <c:pt idx="3">
                  <c:v>2359</c:v>
                </c:pt>
                <c:pt idx="4">
                  <c:v>2299.5</c:v>
                </c:pt>
                <c:pt idx="5">
                  <c:v>2243.5</c:v>
                </c:pt>
                <c:pt idx="6">
                  <c:v>2193.5</c:v>
                </c:pt>
                <c:pt idx="7">
                  <c:v>2152</c:v>
                </c:pt>
                <c:pt idx="8">
                  <c:v>2120.5</c:v>
                </c:pt>
                <c:pt idx="9">
                  <c:v>2103.5</c:v>
                </c:pt>
                <c:pt idx="10">
                  <c:v>2047</c:v>
                </c:pt>
                <c:pt idx="11">
                  <c:v>1991</c:v>
                </c:pt>
                <c:pt idx="12">
                  <c:v>1936.5</c:v>
                </c:pt>
                <c:pt idx="13">
                  <c:v>1880.5</c:v>
                </c:pt>
                <c:pt idx="14">
                  <c:v>1840</c:v>
                </c:pt>
                <c:pt idx="15">
                  <c:v>1801.5</c:v>
                </c:pt>
                <c:pt idx="16">
                  <c:v>1790.5</c:v>
                </c:pt>
                <c:pt idx="17">
                  <c:v>1732.5</c:v>
                </c:pt>
                <c:pt idx="18">
                  <c:v>1670</c:v>
                </c:pt>
                <c:pt idx="19">
                  <c:v>1615</c:v>
                </c:pt>
                <c:pt idx="20">
                  <c:v>1568</c:v>
                </c:pt>
                <c:pt idx="21">
                  <c:v>1519.5</c:v>
                </c:pt>
                <c:pt idx="22">
                  <c:v>1482.5</c:v>
                </c:pt>
                <c:pt idx="23">
                  <c:v>1465</c:v>
                </c:pt>
                <c:pt idx="24">
                  <c:v>1413.5</c:v>
                </c:pt>
                <c:pt idx="25">
                  <c:v>1355</c:v>
                </c:pt>
                <c:pt idx="26">
                  <c:v>1305.5</c:v>
                </c:pt>
                <c:pt idx="27">
                  <c:v>1250</c:v>
                </c:pt>
                <c:pt idx="28">
                  <c:v>1206</c:v>
                </c:pt>
                <c:pt idx="29">
                  <c:v>1165.5</c:v>
                </c:pt>
                <c:pt idx="30">
                  <c:v>1151</c:v>
                </c:pt>
                <c:pt idx="31">
                  <c:v>1087.5</c:v>
                </c:pt>
                <c:pt idx="32">
                  <c:v>1023</c:v>
                </c:pt>
                <c:pt idx="33">
                  <c:v>960</c:v>
                </c:pt>
                <c:pt idx="34">
                  <c:v>901</c:v>
                </c:pt>
                <c:pt idx="35">
                  <c:v>859</c:v>
                </c:pt>
                <c:pt idx="36">
                  <c:v>820</c:v>
                </c:pt>
                <c:pt idx="37">
                  <c:v>806</c:v>
                </c:pt>
                <c:pt idx="38">
                  <c:v>750.5</c:v>
                </c:pt>
                <c:pt idx="39">
                  <c:v>681.5</c:v>
                </c:pt>
                <c:pt idx="40">
                  <c:v>617</c:v>
                </c:pt>
                <c:pt idx="41">
                  <c:v>562.5</c:v>
                </c:pt>
                <c:pt idx="42">
                  <c:v>521.5</c:v>
                </c:pt>
                <c:pt idx="43">
                  <c:v>489.5</c:v>
                </c:pt>
                <c:pt idx="44">
                  <c:v>482</c:v>
                </c:pt>
                <c:pt idx="45">
                  <c:v>423.5</c:v>
                </c:pt>
                <c:pt idx="46">
                  <c:v>984.59204853510437</c:v>
                </c:pt>
                <c:pt idx="47">
                  <c:v>922.59204853510437</c:v>
                </c:pt>
                <c:pt idx="48">
                  <c:v>863.09204853510437</c:v>
                </c:pt>
                <c:pt idx="49">
                  <c:v>817.59204853510437</c:v>
                </c:pt>
                <c:pt idx="50">
                  <c:v>775.09204853510437</c:v>
                </c:pt>
                <c:pt idx="51">
                  <c:v>757.59204853510437</c:v>
                </c:pt>
                <c:pt idx="52">
                  <c:v>705.09204853510437</c:v>
                </c:pt>
                <c:pt idx="53">
                  <c:v>641.09204853510437</c:v>
                </c:pt>
                <c:pt idx="54">
                  <c:v>586.59204853510437</c:v>
                </c:pt>
                <c:pt idx="55">
                  <c:v>526.59204853510437</c:v>
                </c:pt>
                <c:pt idx="56">
                  <c:v>478.59204853510437</c:v>
                </c:pt>
                <c:pt idx="57">
                  <c:v>442.09204853510437</c:v>
                </c:pt>
                <c:pt idx="58">
                  <c:v>419.09204853510437</c:v>
                </c:pt>
                <c:pt idx="59">
                  <c:v>987.18409707020874</c:v>
                </c:pt>
                <c:pt idx="60">
                  <c:v>919.18409707020874</c:v>
                </c:pt>
                <c:pt idx="61">
                  <c:v>849.18409707020874</c:v>
                </c:pt>
                <c:pt idx="62">
                  <c:v>788.68409707020874</c:v>
                </c:pt>
                <c:pt idx="63">
                  <c:v>741.18409707020874</c:v>
                </c:pt>
                <c:pt idx="64">
                  <c:v>699.68409707020874</c:v>
                </c:pt>
                <c:pt idx="65">
                  <c:v>673.18409707020874</c:v>
                </c:pt>
                <c:pt idx="66">
                  <c:v>614.68409707020874</c:v>
                </c:pt>
                <c:pt idx="67">
                  <c:v>549.68409707020874</c:v>
                </c:pt>
                <c:pt idx="68">
                  <c:v>494.68409707020874</c:v>
                </c:pt>
                <c:pt idx="69">
                  <c:v>436.18409707020874</c:v>
                </c:pt>
                <c:pt idx="70">
                  <c:v>1025.7845774296961</c:v>
                </c:pt>
                <c:pt idx="71">
                  <c:v>994.28457742969613</c:v>
                </c:pt>
                <c:pt idx="72">
                  <c:v>970.78457742969613</c:v>
                </c:pt>
                <c:pt idx="73">
                  <c:v>910.28457742969613</c:v>
                </c:pt>
                <c:pt idx="74">
                  <c:v>848.28457742969613</c:v>
                </c:pt>
                <c:pt idx="75">
                  <c:v>782.28457742969613</c:v>
                </c:pt>
                <c:pt idx="76">
                  <c:v>727.78457742969613</c:v>
                </c:pt>
                <c:pt idx="77">
                  <c:v>680.78457742969613</c:v>
                </c:pt>
                <c:pt idx="78">
                  <c:v>642.78457742969613</c:v>
                </c:pt>
                <c:pt idx="79">
                  <c:v>626.28457742969613</c:v>
                </c:pt>
                <c:pt idx="80">
                  <c:v>567.28457742969613</c:v>
                </c:pt>
                <c:pt idx="81">
                  <c:v>503.28457742969613</c:v>
                </c:pt>
                <c:pt idx="82">
                  <c:v>448.28457742969613</c:v>
                </c:pt>
                <c:pt idx="83">
                  <c:v>389.28457742969613</c:v>
                </c:pt>
                <c:pt idx="84">
                  <c:v>970.88505778918352</c:v>
                </c:pt>
                <c:pt idx="85">
                  <c:v>933.38505778918352</c:v>
                </c:pt>
                <c:pt idx="86">
                  <c:v>916.38505778918352</c:v>
                </c:pt>
                <c:pt idx="87">
                  <c:v>856.88505778918352</c:v>
                </c:pt>
                <c:pt idx="88">
                  <c:v>795.88505778918352</c:v>
                </c:pt>
                <c:pt idx="89">
                  <c:v>733.88505778918352</c:v>
                </c:pt>
                <c:pt idx="90">
                  <c:v>680.38505778918352</c:v>
                </c:pt>
                <c:pt idx="91">
                  <c:v>634.38505778918352</c:v>
                </c:pt>
                <c:pt idx="92">
                  <c:v>595.88505778918352</c:v>
                </c:pt>
                <c:pt idx="93">
                  <c:v>578.38505778918352</c:v>
                </c:pt>
                <c:pt idx="94">
                  <c:v>511.88505778918352</c:v>
                </c:pt>
                <c:pt idx="95">
                  <c:v>450.38505778918352</c:v>
                </c:pt>
                <c:pt idx="96">
                  <c:v>392.88505778918352</c:v>
                </c:pt>
                <c:pt idx="97">
                  <c:v>958.7492835193035</c:v>
                </c:pt>
                <c:pt idx="98">
                  <c:v>908.7492835193035</c:v>
                </c:pt>
                <c:pt idx="99">
                  <c:v>871.7492835193035</c:v>
                </c:pt>
                <c:pt idx="100">
                  <c:v>850.7492835193035</c:v>
                </c:pt>
                <c:pt idx="101">
                  <c:v>782.2492835193035</c:v>
                </c:pt>
                <c:pt idx="102">
                  <c:v>725.7492835193035</c:v>
                </c:pt>
                <c:pt idx="103">
                  <c:v>664.7492835193035</c:v>
                </c:pt>
                <c:pt idx="104">
                  <c:v>606.7492835193035</c:v>
                </c:pt>
                <c:pt idx="105">
                  <c:v>561.2492835193035</c:v>
                </c:pt>
                <c:pt idx="106">
                  <c:v>519.2492835193035</c:v>
                </c:pt>
                <c:pt idx="107">
                  <c:v>495.7492835193035</c:v>
                </c:pt>
                <c:pt idx="108">
                  <c:v>426.2492835193035</c:v>
                </c:pt>
                <c:pt idx="109">
                  <c:v>995.11350924942349</c:v>
                </c:pt>
                <c:pt idx="110">
                  <c:v>935.11350924942349</c:v>
                </c:pt>
                <c:pt idx="111">
                  <c:v>875.61350924942349</c:v>
                </c:pt>
                <c:pt idx="112">
                  <c:v>823.11350924942349</c:v>
                </c:pt>
                <c:pt idx="113">
                  <c:v>789.11350924942349</c:v>
                </c:pt>
                <c:pt idx="114">
                  <c:v>769.11350924942349</c:v>
                </c:pt>
                <c:pt idx="115">
                  <c:v>701.11350924942349</c:v>
                </c:pt>
                <c:pt idx="116">
                  <c:v>633.11350924942349</c:v>
                </c:pt>
                <c:pt idx="117">
                  <c:v>567.61350924942349</c:v>
                </c:pt>
                <c:pt idx="118">
                  <c:v>506.11350924942349</c:v>
                </c:pt>
                <c:pt idx="119">
                  <c:v>456.61350924942349</c:v>
                </c:pt>
                <c:pt idx="120">
                  <c:v>421.61350924942349</c:v>
                </c:pt>
                <c:pt idx="121">
                  <c:v>1052.8755930660318</c:v>
                </c:pt>
                <c:pt idx="122">
                  <c:v>986.8755930660318</c:v>
                </c:pt>
                <c:pt idx="123">
                  <c:v>921.8755930660318</c:v>
                </c:pt>
                <c:pt idx="124">
                  <c:v>860.8755930660318</c:v>
                </c:pt>
                <c:pt idx="125">
                  <c:v>803.8755930660318</c:v>
                </c:pt>
                <c:pt idx="126">
                  <c:v>753.8755930660318</c:v>
                </c:pt>
                <c:pt idx="127">
                  <c:v>712.3755930660318</c:v>
                </c:pt>
                <c:pt idx="128">
                  <c:v>682.8755930660318</c:v>
                </c:pt>
                <c:pt idx="129">
                  <c:v>619.3755930660318</c:v>
                </c:pt>
                <c:pt idx="130">
                  <c:v>553.3755930660318</c:v>
                </c:pt>
                <c:pt idx="131">
                  <c:v>497.8755930660318</c:v>
                </c:pt>
                <c:pt idx="132">
                  <c:v>439.8755930660318</c:v>
                </c:pt>
                <c:pt idx="133">
                  <c:v>1045.1376768826403</c:v>
                </c:pt>
                <c:pt idx="134">
                  <c:v>1003.1376768826403</c:v>
                </c:pt>
                <c:pt idx="135">
                  <c:v>987.63767688264033</c:v>
                </c:pt>
                <c:pt idx="136">
                  <c:v>928.13767688264033</c:v>
                </c:pt>
                <c:pt idx="137">
                  <c:v>867.13767688264033</c:v>
                </c:pt>
                <c:pt idx="138">
                  <c:v>801.13767688264033</c:v>
                </c:pt>
                <c:pt idx="139">
                  <c:v>738.63767688264033</c:v>
                </c:pt>
                <c:pt idx="140">
                  <c:v>692.13767688264033</c:v>
                </c:pt>
                <c:pt idx="141">
                  <c:v>654.63767688264033</c:v>
                </c:pt>
                <c:pt idx="142">
                  <c:v>642.63767688264033</c:v>
                </c:pt>
                <c:pt idx="143">
                  <c:v>578.13767688264033</c:v>
                </c:pt>
                <c:pt idx="144">
                  <c:v>509.63767688264033</c:v>
                </c:pt>
                <c:pt idx="145">
                  <c:v>438.63767688264033</c:v>
                </c:pt>
                <c:pt idx="146">
                  <c:v>1034.3997606992489</c:v>
                </c:pt>
                <c:pt idx="147">
                  <c:v>983.39976069924887</c:v>
                </c:pt>
                <c:pt idx="148">
                  <c:v>941.39976069924887</c:v>
                </c:pt>
                <c:pt idx="149">
                  <c:v>916.39976069924887</c:v>
                </c:pt>
                <c:pt idx="150">
                  <c:v>860.89976069924887</c:v>
                </c:pt>
                <c:pt idx="151">
                  <c:v>795.39976069924887</c:v>
                </c:pt>
                <c:pt idx="152">
                  <c:v>735.39976069924887</c:v>
                </c:pt>
                <c:pt idx="153">
                  <c:v>670.39976069924887</c:v>
                </c:pt>
                <c:pt idx="154">
                  <c:v>619.89976069924887</c:v>
                </c:pt>
                <c:pt idx="155">
                  <c:v>573.89976069924887</c:v>
                </c:pt>
                <c:pt idx="156">
                  <c:v>552.89976069924887</c:v>
                </c:pt>
                <c:pt idx="157">
                  <c:v>494.89976069924887</c:v>
                </c:pt>
                <c:pt idx="158">
                  <c:v>432.39976069924887</c:v>
                </c:pt>
                <c:pt idx="159">
                  <c:v>1022.6713561695142</c:v>
                </c:pt>
                <c:pt idx="160">
                  <c:v>957.67135616951418</c:v>
                </c:pt>
                <c:pt idx="161">
                  <c:v>908.17135616951418</c:v>
                </c:pt>
                <c:pt idx="162">
                  <c:v>864.67135616951418</c:v>
                </c:pt>
                <c:pt idx="163">
                  <c:v>842.17135616951418</c:v>
                </c:pt>
                <c:pt idx="164">
                  <c:v>781.17135616951418</c:v>
                </c:pt>
                <c:pt idx="165">
                  <c:v>707.67135616951418</c:v>
                </c:pt>
                <c:pt idx="166">
                  <c:v>639.67135616951418</c:v>
                </c:pt>
                <c:pt idx="167">
                  <c:v>578.67135616951418</c:v>
                </c:pt>
                <c:pt idx="168">
                  <c:v>532.67135616951418</c:v>
                </c:pt>
                <c:pt idx="169">
                  <c:v>490.67135616951418</c:v>
                </c:pt>
                <c:pt idx="170">
                  <c:v>472.67135616951418</c:v>
                </c:pt>
                <c:pt idx="171">
                  <c:v>410.67135616951418</c:v>
                </c:pt>
                <c:pt idx="172">
                  <c:v>999.94295163977949</c:v>
                </c:pt>
                <c:pt idx="173">
                  <c:v>934.94295163977949</c:v>
                </c:pt>
                <c:pt idx="174">
                  <c:v>876.94295163977949</c:v>
                </c:pt>
                <c:pt idx="175">
                  <c:v>823.44295163977949</c:v>
                </c:pt>
                <c:pt idx="176">
                  <c:v>783.94295163977949</c:v>
                </c:pt>
                <c:pt idx="177">
                  <c:v>758.94295163977949</c:v>
                </c:pt>
                <c:pt idx="178">
                  <c:v>694.94295163977949</c:v>
                </c:pt>
                <c:pt idx="179">
                  <c:v>629.44295163977949</c:v>
                </c:pt>
                <c:pt idx="180">
                  <c:v>565.94295163977949</c:v>
                </c:pt>
                <c:pt idx="181">
                  <c:v>496.44295163977949</c:v>
                </c:pt>
                <c:pt idx="182">
                  <c:v>447.44295163977949</c:v>
                </c:pt>
                <c:pt idx="183">
                  <c:v>1056.3624041564544</c:v>
                </c:pt>
                <c:pt idx="184">
                  <c:v>1033.8624041564544</c:v>
                </c:pt>
                <c:pt idx="185">
                  <c:v>973.36240415645443</c:v>
                </c:pt>
                <c:pt idx="186">
                  <c:v>907.86240415645443</c:v>
                </c:pt>
                <c:pt idx="187">
                  <c:v>837.36240415645443</c:v>
                </c:pt>
                <c:pt idx="188">
                  <c:v>775.36240415645443</c:v>
                </c:pt>
                <c:pt idx="189">
                  <c:v>727.86240415645443</c:v>
                </c:pt>
                <c:pt idx="190">
                  <c:v>682.36240415645443</c:v>
                </c:pt>
                <c:pt idx="191">
                  <c:v>658.36240415645443</c:v>
                </c:pt>
                <c:pt idx="192">
                  <c:v>588.86240415645443</c:v>
                </c:pt>
                <c:pt idx="193">
                  <c:v>515.86240415645443</c:v>
                </c:pt>
                <c:pt idx="194">
                  <c:v>455.36240415645443</c:v>
                </c:pt>
                <c:pt idx="195">
                  <c:v>1045.2818566731294</c:v>
                </c:pt>
                <c:pt idx="196">
                  <c:v>989.28185667312937</c:v>
                </c:pt>
                <c:pt idx="197">
                  <c:v>956.28185667312937</c:v>
                </c:pt>
                <c:pt idx="198">
                  <c:v>929.28185667312937</c:v>
                </c:pt>
                <c:pt idx="199">
                  <c:v>865.78185667312937</c:v>
                </c:pt>
                <c:pt idx="200">
                  <c:v>797.28185667312937</c:v>
                </c:pt>
                <c:pt idx="201">
                  <c:v>731.28185667312937</c:v>
                </c:pt>
                <c:pt idx="202">
                  <c:v>670.28185667312937</c:v>
                </c:pt>
                <c:pt idx="203">
                  <c:v>625.28185667312937</c:v>
                </c:pt>
                <c:pt idx="204">
                  <c:v>584.28185667312937</c:v>
                </c:pt>
                <c:pt idx="205">
                  <c:v>565.28185667312937</c:v>
                </c:pt>
                <c:pt idx="206">
                  <c:v>501.78185667312937</c:v>
                </c:pt>
                <c:pt idx="207">
                  <c:v>426.78185667312937</c:v>
                </c:pt>
                <c:pt idx="208">
                  <c:v>1017.2013091898043</c:v>
                </c:pt>
                <c:pt idx="209">
                  <c:v>958.20130918980431</c:v>
                </c:pt>
                <c:pt idx="210">
                  <c:v>908.20130918980431</c:v>
                </c:pt>
                <c:pt idx="211">
                  <c:v>866.20130918980431</c:v>
                </c:pt>
                <c:pt idx="212">
                  <c:v>843.20130918980431</c:v>
                </c:pt>
                <c:pt idx="213">
                  <c:v>772.20130918980431</c:v>
                </c:pt>
                <c:pt idx="214">
                  <c:v>699.20130918980431</c:v>
                </c:pt>
                <c:pt idx="215">
                  <c:v>634.20130918980431</c:v>
                </c:pt>
                <c:pt idx="216">
                  <c:v>571.20130918980431</c:v>
                </c:pt>
                <c:pt idx="217">
                  <c:v>521.20130918980431</c:v>
                </c:pt>
                <c:pt idx="218">
                  <c:v>481.70130918980431</c:v>
                </c:pt>
                <c:pt idx="219">
                  <c:v>1127.4082136233246</c:v>
                </c:pt>
                <c:pt idx="220">
                  <c:v>1057.4082136233246</c:v>
                </c:pt>
                <c:pt idx="221">
                  <c:v>987.40821362332463</c:v>
                </c:pt>
                <c:pt idx="222">
                  <c:v>923.40821362332463</c:v>
                </c:pt>
                <c:pt idx="223">
                  <c:v>865.40821362332463</c:v>
                </c:pt>
                <c:pt idx="224">
                  <c:v>811.40821362332463</c:v>
                </c:pt>
                <c:pt idx="225">
                  <c:v>768.40821362332463</c:v>
                </c:pt>
                <c:pt idx="226">
                  <c:v>746.40821362332463</c:v>
                </c:pt>
                <c:pt idx="227">
                  <c:v>680.90821362332463</c:v>
                </c:pt>
                <c:pt idx="228">
                  <c:v>613.40821362332463</c:v>
                </c:pt>
                <c:pt idx="229">
                  <c:v>546.40821362332463</c:v>
                </c:pt>
                <c:pt idx="230">
                  <c:v>483.90821362332463</c:v>
                </c:pt>
                <c:pt idx="231">
                  <c:v>1104.1151180568449</c:v>
                </c:pt>
                <c:pt idx="232">
                  <c:v>1058.6151180568449</c:v>
                </c:pt>
                <c:pt idx="233">
                  <c:v>1035.6151180568449</c:v>
                </c:pt>
                <c:pt idx="234">
                  <c:v>976.11511805684495</c:v>
                </c:pt>
                <c:pt idx="235">
                  <c:v>909.11511805684495</c:v>
                </c:pt>
                <c:pt idx="236">
                  <c:v>838.11511805684495</c:v>
                </c:pt>
                <c:pt idx="237">
                  <c:v>764.11511805684495</c:v>
                </c:pt>
                <c:pt idx="238">
                  <c:v>714.11511805684495</c:v>
                </c:pt>
                <c:pt idx="239">
                  <c:v>671.61511805684495</c:v>
                </c:pt>
                <c:pt idx="240">
                  <c:v>647.11511805684495</c:v>
                </c:pt>
                <c:pt idx="241">
                  <c:v>576.61511805684495</c:v>
                </c:pt>
                <c:pt idx="242">
                  <c:v>502.11511805684495</c:v>
                </c:pt>
                <c:pt idx="243">
                  <c:v>430.11511805684495</c:v>
                </c:pt>
                <c:pt idx="244">
                  <c:v>1033.6501728712794</c:v>
                </c:pt>
                <c:pt idx="245">
                  <c:v>977.15017287127944</c:v>
                </c:pt>
                <c:pt idx="246">
                  <c:v>932.65017287127944</c:v>
                </c:pt>
                <c:pt idx="247">
                  <c:v>907.65017287127944</c:v>
                </c:pt>
                <c:pt idx="248">
                  <c:v>841.65017287127944</c:v>
                </c:pt>
                <c:pt idx="249">
                  <c:v>769.65017287127944</c:v>
                </c:pt>
                <c:pt idx="250">
                  <c:v>703.15017287127944</c:v>
                </c:pt>
                <c:pt idx="251">
                  <c:v>639.15017287127944</c:v>
                </c:pt>
                <c:pt idx="252">
                  <c:v>582.65017287127944</c:v>
                </c:pt>
                <c:pt idx="253">
                  <c:v>539.65017287127944</c:v>
                </c:pt>
                <c:pt idx="254">
                  <c:v>510.15017287127944</c:v>
                </c:pt>
                <c:pt idx="255">
                  <c:v>442.15017287127944</c:v>
                </c:pt>
                <c:pt idx="256">
                  <c:v>1044.6852276857139</c:v>
                </c:pt>
                <c:pt idx="257">
                  <c:v>971.18522768571393</c:v>
                </c:pt>
                <c:pt idx="258">
                  <c:v>902.18522768571393</c:v>
                </c:pt>
                <c:pt idx="259">
                  <c:v>850.68522768571393</c:v>
                </c:pt>
                <c:pt idx="260">
                  <c:v>809.18522768571393</c:v>
                </c:pt>
                <c:pt idx="261">
                  <c:v>787.18522768571393</c:v>
                </c:pt>
                <c:pt idx="262">
                  <c:v>719.68522768571393</c:v>
                </c:pt>
                <c:pt idx="263">
                  <c:v>651.18522768571393</c:v>
                </c:pt>
                <c:pt idx="264">
                  <c:v>583.18522768571393</c:v>
                </c:pt>
                <c:pt idx="265">
                  <c:v>516.18522768571393</c:v>
                </c:pt>
                <c:pt idx="266">
                  <c:v>461.18522768571393</c:v>
                </c:pt>
                <c:pt idx="267">
                  <c:v>1085.7202825001484</c:v>
                </c:pt>
                <c:pt idx="268">
                  <c:v>1061.7202825001484</c:v>
                </c:pt>
                <c:pt idx="269">
                  <c:v>994.22028250014841</c:v>
                </c:pt>
                <c:pt idx="270">
                  <c:v>920.72028250014841</c:v>
                </c:pt>
                <c:pt idx="271">
                  <c:v>847.72028250014841</c:v>
                </c:pt>
                <c:pt idx="272">
                  <c:v>791.22028250014841</c:v>
                </c:pt>
                <c:pt idx="273">
                  <c:v>733.72028250014841</c:v>
                </c:pt>
                <c:pt idx="274">
                  <c:v>683.72028250014841</c:v>
                </c:pt>
                <c:pt idx="275">
                  <c:v>656.72028250014841</c:v>
                </c:pt>
                <c:pt idx="276">
                  <c:v>591.72028250014841</c:v>
                </c:pt>
                <c:pt idx="277">
                  <c:v>517.22028250014841</c:v>
                </c:pt>
                <c:pt idx="278">
                  <c:v>442.22028250014841</c:v>
                </c:pt>
                <c:pt idx="279">
                  <c:v>1055.3380156306116</c:v>
                </c:pt>
                <c:pt idx="280">
                  <c:v>999.83801563061161</c:v>
                </c:pt>
                <c:pt idx="281">
                  <c:v>953.33801563061161</c:v>
                </c:pt>
                <c:pt idx="282">
                  <c:v>931.83801563061161</c:v>
                </c:pt>
                <c:pt idx="283">
                  <c:v>860.83801563061161</c:v>
                </c:pt>
                <c:pt idx="284">
                  <c:v>790.33801563061161</c:v>
                </c:pt>
                <c:pt idx="285">
                  <c:v>721.83801563061161</c:v>
                </c:pt>
                <c:pt idx="286">
                  <c:v>656.33801563061161</c:v>
                </c:pt>
                <c:pt idx="287">
                  <c:v>596.83801563061161</c:v>
                </c:pt>
                <c:pt idx="288">
                  <c:v>555.83801563061161</c:v>
                </c:pt>
                <c:pt idx="289">
                  <c:v>529.33801563061161</c:v>
                </c:pt>
                <c:pt idx="290">
                  <c:v>466.83801563061161</c:v>
                </c:pt>
                <c:pt idx="291">
                  <c:v>1076.9557487610746</c:v>
                </c:pt>
                <c:pt idx="292">
                  <c:v>1008.4557487610746</c:v>
                </c:pt>
                <c:pt idx="293">
                  <c:v>940.95574876107457</c:v>
                </c:pt>
                <c:pt idx="294">
                  <c:v>874.45574876107457</c:v>
                </c:pt>
                <c:pt idx="295">
                  <c:v>828.95574876107457</c:v>
                </c:pt>
                <c:pt idx="296">
                  <c:v>791.95574876107457</c:v>
                </c:pt>
                <c:pt idx="297">
                  <c:v>717.95574876107457</c:v>
                </c:pt>
                <c:pt idx="298">
                  <c:v>653.45574876107457</c:v>
                </c:pt>
                <c:pt idx="299">
                  <c:v>580.45574876107457</c:v>
                </c:pt>
                <c:pt idx="300">
                  <c:v>510.45574876107457</c:v>
                </c:pt>
                <c:pt idx="301">
                  <c:v>459.95574876107457</c:v>
                </c:pt>
                <c:pt idx="302">
                  <c:v>1103.5734818915375</c:v>
                </c:pt>
                <c:pt idx="303">
                  <c:v>1079.5734818915375</c:v>
                </c:pt>
                <c:pt idx="304">
                  <c:v>1009.0734818915375</c:v>
                </c:pt>
                <c:pt idx="305">
                  <c:v>929.57348189153754</c:v>
                </c:pt>
                <c:pt idx="306">
                  <c:v>855.57348189153754</c:v>
                </c:pt>
                <c:pt idx="307">
                  <c:v>786.07348189153754</c:v>
                </c:pt>
                <c:pt idx="308">
                  <c:v>733.07348189153754</c:v>
                </c:pt>
                <c:pt idx="309">
                  <c:v>688.07348189153754</c:v>
                </c:pt>
                <c:pt idx="310">
                  <c:v>664.57348189153754</c:v>
                </c:pt>
                <c:pt idx="311">
                  <c:v>594.07348189153754</c:v>
                </c:pt>
                <c:pt idx="312">
                  <c:v>520.57348189153754</c:v>
                </c:pt>
                <c:pt idx="313">
                  <c:v>451.57348189153754</c:v>
                </c:pt>
                <c:pt idx="314">
                  <c:v>1082.1085953629481</c:v>
                </c:pt>
                <c:pt idx="315">
                  <c:v>1027.6085953629481</c:v>
                </c:pt>
                <c:pt idx="316">
                  <c:v>978.60859536294811</c:v>
                </c:pt>
                <c:pt idx="317">
                  <c:v>950.10859536294811</c:v>
                </c:pt>
                <c:pt idx="318">
                  <c:v>877.60859536294811</c:v>
                </c:pt>
                <c:pt idx="319">
                  <c:v>806.10859536294811</c:v>
                </c:pt>
                <c:pt idx="320">
                  <c:v>737.10859536294811</c:v>
                </c:pt>
                <c:pt idx="321">
                  <c:v>666.10859536294811</c:v>
                </c:pt>
                <c:pt idx="322">
                  <c:v>608.10859536294811</c:v>
                </c:pt>
                <c:pt idx="323">
                  <c:v>560.60859536294811</c:v>
                </c:pt>
                <c:pt idx="324">
                  <c:v>532.10859536294811</c:v>
                </c:pt>
                <c:pt idx="325">
                  <c:v>461.60859536294811</c:v>
                </c:pt>
                <c:pt idx="326">
                  <c:v>1080.1437088343587</c:v>
                </c:pt>
                <c:pt idx="327">
                  <c:v>1009.1437088343587</c:v>
                </c:pt>
                <c:pt idx="328">
                  <c:v>940.14370883435868</c:v>
                </c:pt>
                <c:pt idx="329">
                  <c:v>881.14370883435868</c:v>
                </c:pt>
                <c:pt idx="330">
                  <c:v>832.14370883435868</c:v>
                </c:pt>
                <c:pt idx="331">
                  <c:v>801.64370883435868</c:v>
                </c:pt>
                <c:pt idx="332">
                  <c:v>731.14370883435868</c:v>
                </c:pt>
                <c:pt idx="333">
                  <c:v>661.14370883435868</c:v>
                </c:pt>
                <c:pt idx="334">
                  <c:v>596.64370883435868</c:v>
                </c:pt>
                <c:pt idx="335">
                  <c:v>531.64370883435868</c:v>
                </c:pt>
                <c:pt idx="336">
                  <c:v>480.64370883435868</c:v>
                </c:pt>
                <c:pt idx="337">
                  <c:v>1117.3959035431344</c:v>
                </c:pt>
                <c:pt idx="338">
                  <c:v>1091.3959035431344</c:v>
                </c:pt>
                <c:pt idx="339">
                  <c:v>1018.3959035431344</c:v>
                </c:pt>
                <c:pt idx="340">
                  <c:v>936.89590354313441</c:v>
                </c:pt>
                <c:pt idx="341">
                  <c:v>867.39590354313441</c:v>
                </c:pt>
                <c:pt idx="342">
                  <c:v>796.39590354313441</c:v>
                </c:pt>
                <c:pt idx="343">
                  <c:v>739.89590354313441</c:v>
                </c:pt>
                <c:pt idx="344">
                  <c:v>691.39590354313441</c:v>
                </c:pt>
                <c:pt idx="345">
                  <c:v>663.89590354313441</c:v>
                </c:pt>
                <c:pt idx="346">
                  <c:v>588.89590354313441</c:v>
                </c:pt>
                <c:pt idx="347">
                  <c:v>515.89590354313441</c:v>
                </c:pt>
                <c:pt idx="348">
                  <c:v>448.89590354313441</c:v>
                </c:pt>
                <c:pt idx="349">
                  <c:v>1061.1480982519101</c:v>
                </c:pt>
                <c:pt idx="350">
                  <c:v>997.64809825191014</c:v>
                </c:pt>
                <c:pt idx="351">
                  <c:v>942.14809825191014</c:v>
                </c:pt>
                <c:pt idx="352">
                  <c:v>913.64809825191014</c:v>
                </c:pt>
                <c:pt idx="353">
                  <c:v>843.14809825191014</c:v>
                </c:pt>
                <c:pt idx="354">
                  <c:v>769.64809825191014</c:v>
                </c:pt>
                <c:pt idx="355">
                  <c:v>698.64809825191014</c:v>
                </c:pt>
                <c:pt idx="356">
                  <c:v>636.14809825191014</c:v>
                </c:pt>
                <c:pt idx="357">
                  <c:v>578.64809825191014</c:v>
                </c:pt>
                <c:pt idx="358">
                  <c:v>527.14809825191014</c:v>
                </c:pt>
                <c:pt idx="359">
                  <c:v>497.14809825191014</c:v>
                </c:pt>
                <c:pt idx="360">
                  <c:v>1112.4002929606859</c:v>
                </c:pt>
                <c:pt idx="361">
                  <c:v>1043.4002929606859</c:v>
                </c:pt>
                <c:pt idx="362">
                  <c:v>968.40029296068587</c:v>
                </c:pt>
                <c:pt idx="363">
                  <c:v>900.40029296068587</c:v>
                </c:pt>
                <c:pt idx="364">
                  <c:v>846.90029296068587</c:v>
                </c:pt>
                <c:pt idx="365">
                  <c:v>801.90029296068587</c:v>
                </c:pt>
                <c:pt idx="366">
                  <c:v>778.90029296068587</c:v>
                </c:pt>
                <c:pt idx="367">
                  <c:v>708.90029296068587</c:v>
                </c:pt>
                <c:pt idx="368">
                  <c:v>639.40029296068587</c:v>
                </c:pt>
                <c:pt idx="369">
                  <c:v>566.40029296068587</c:v>
                </c:pt>
                <c:pt idx="370">
                  <c:v>509.40029296068587</c:v>
                </c:pt>
                <c:pt idx="371">
                  <c:v>456.90029296068587</c:v>
                </c:pt>
                <c:pt idx="372">
                  <c:v>1087.5245127897397</c:v>
                </c:pt>
                <c:pt idx="373">
                  <c:v>1062.5245127897397</c:v>
                </c:pt>
                <c:pt idx="374">
                  <c:v>1000.0245127897397</c:v>
                </c:pt>
                <c:pt idx="375">
                  <c:v>934.02451278973967</c:v>
                </c:pt>
                <c:pt idx="376">
                  <c:v>866.52451278973967</c:v>
                </c:pt>
                <c:pt idx="377">
                  <c:v>811.52451278973967</c:v>
                </c:pt>
                <c:pt idx="378">
                  <c:v>751.52451278973967</c:v>
                </c:pt>
                <c:pt idx="379">
                  <c:v>714.02451278973967</c:v>
                </c:pt>
                <c:pt idx="380">
                  <c:v>687.02451278973967</c:v>
                </c:pt>
                <c:pt idx="381">
                  <c:v>615.02451278973967</c:v>
                </c:pt>
                <c:pt idx="382">
                  <c:v>546.02451278973967</c:v>
                </c:pt>
                <c:pt idx="383">
                  <c:v>478.02451278973967</c:v>
                </c:pt>
                <c:pt idx="384">
                  <c:v>1091.1487326187935</c:v>
                </c:pt>
                <c:pt idx="385">
                  <c:v>1036.6487326187935</c:v>
                </c:pt>
                <c:pt idx="386">
                  <c:v>990.14873261879347</c:v>
                </c:pt>
                <c:pt idx="387">
                  <c:v>964.64873261879347</c:v>
                </c:pt>
                <c:pt idx="388">
                  <c:v>898.14873261879347</c:v>
                </c:pt>
                <c:pt idx="389">
                  <c:v>821.14873261879347</c:v>
                </c:pt>
                <c:pt idx="390">
                  <c:v>749.64873261879347</c:v>
                </c:pt>
                <c:pt idx="391">
                  <c:v>685.64873261879347</c:v>
                </c:pt>
                <c:pt idx="392">
                  <c:v>634.14873261879347</c:v>
                </c:pt>
                <c:pt idx="393">
                  <c:v>592.64873261879347</c:v>
                </c:pt>
                <c:pt idx="394">
                  <c:v>564.64873261879347</c:v>
                </c:pt>
                <c:pt idx="395">
                  <c:v>493.64873261879347</c:v>
                </c:pt>
                <c:pt idx="396">
                  <c:v>1105.7729524478473</c:v>
                </c:pt>
                <c:pt idx="397">
                  <c:v>1030.7729524478473</c:v>
                </c:pt>
                <c:pt idx="398">
                  <c:v>969.77295244784727</c:v>
                </c:pt>
                <c:pt idx="399">
                  <c:v>913.27295244784727</c:v>
                </c:pt>
                <c:pt idx="400">
                  <c:v>867.77295244784727</c:v>
                </c:pt>
                <c:pt idx="401">
                  <c:v>836.27295244784727</c:v>
                </c:pt>
                <c:pt idx="402">
                  <c:v>769.77295244784727</c:v>
                </c:pt>
                <c:pt idx="403">
                  <c:v>702.77295244784727</c:v>
                </c:pt>
                <c:pt idx="404">
                  <c:v>633.77295244784727</c:v>
                </c:pt>
                <c:pt idx="405">
                  <c:v>563.27295244784727</c:v>
                </c:pt>
                <c:pt idx="406">
                  <c:v>506.27295244784727</c:v>
                </c:pt>
                <c:pt idx="407">
                  <c:v>459.77295244784727</c:v>
                </c:pt>
                <c:pt idx="408">
                  <c:v>1112.7776097504866</c:v>
                </c:pt>
                <c:pt idx="409">
                  <c:v>1044.7776097504866</c:v>
                </c:pt>
                <c:pt idx="410">
                  <c:v>976.77760975048659</c:v>
                </c:pt>
                <c:pt idx="411">
                  <c:v>908.27760975048659</c:v>
                </c:pt>
                <c:pt idx="412">
                  <c:v>847.77760975048659</c:v>
                </c:pt>
                <c:pt idx="413">
                  <c:v>791.27760975048659</c:v>
                </c:pt>
                <c:pt idx="414">
                  <c:v>749.27760975048659</c:v>
                </c:pt>
                <c:pt idx="415">
                  <c:v>721.27760975048659</c:v>
                </c:pt>
                <c:pt idx="416">
                  <c:v>649.27760975048659</c:v>
                </c:pt>
                <c:pt idx="417">
                  <c:v>579.27760975048659</c:v>
                </c:pt>
                <c:pt idx="418">
                  <c:v>505.77760975048659</c:v>
                </c:pt>
                <c:pt idx="419">
                  <c:v>437.77760975048659</c:v>
                </c:pt>
                <c:pt idx="420">
                  <c:v>1068.2822670531259</c:v>
                </c:pt>
                <c:pt idx="421">
                  <c:v>1025.7822670531259</c:v>
                </c:pt>
                <c:pt idx="422">
                  <c:v>993.28226705312591</c:v>
                </c:pt>
                <c:pt idx="423">
                  <c:v>918.78226705312591</c:v>
                </c:pt>
                <c:pt idx="424">
                  <c:v>841.28226705312591</c:v>
                </c:pt>
                <c:pt idx="425">
                  <c:v>768.28226705312591</c:v>
                </c:pt>
                <c:pt idx="426">
                  <c:v>703.28226705312591</c:v>
                </c:pt>
                <c:pt idx="427">
                  <c:v>646.78226705312591</c:v>
                </c:pt>
                <c:pt idx="428">
                  <c:v>602.28226705312591</c:v>
                </c:pt>
                <c:pt idx="429">
                  <c:v>569.78226705312591</c:v>
                </c:pt>
                <c:pt idx="430">
                  <c:v>502.78226705312591</c:v>
                </c:pt>
                <c:pt idx="431">
                  <c:v>1116.1873552648563</c:v>
                </c:pt>
                <c:pt idx="432">
                  <c:v>1044.6873552648563</c:v>
                </c:pt>
                <c:pt idx="433">
                  <c:v>974.68735526485625</c:v>
                </c:pt>
                <c:pt idx="434">
                  <c:v>922.68735526485625</c:v>
                </c:pt>
                <c:pt idx="435">
                  <c:v>869.68735526485625</c:v>
                </c:pt>
                <c:pt idx="436">
                  <c:v>838.68735526485625</c:v>
                </c:pt>
                <c:pt idx="437">
                  <c:v>760.68735526485625</c:v>
                </c:pt>
                <c:pt idx="438">
                  <c:v>687.18735526485625</c:v>
                </c:pt>
                <c:pt idx="439">
                  <c:v>621.18735526485625</c:v>
                </c:pt>
                <c:pt idx="440">
                  <c:v>548.18735526485625</c:v>
                </c:pt>
                <c:pt idx="441">
                  <c:v>493.18735526485625</c:v>
                </c:pt>
                <c:pt idx="442">
                  <c:v>1132.5924434765866</c:v>
                </c:pt>
                <c:pt idx="443">
                  <c:v>1103.5924434765866</c:v>
                </c:pt>
                <c:pt idx="444">
                  <c:v>1039.5924434765866</c:v>
                </c:pt>
                <c:pt idx="445">
                  <c:v>962.5924434765866</c:v>
                </c:pt>
                <c:pt idx="446">
                  <c:v>891.0924434765866</c:v>
                </c:pt>
                <c:pt idx="447">
                  <c:v>822.5924434765866</c:v>
                </c:pt>
                <c:pt idx="448">
                  <c:v>762.0924434765866</c:v>
                </c:pt>
                <c:pt idx="449">
                  <c:v>715.0924434765866</c:v>
                </c:pt>
                <c:pt idx="450">
                  <c:v>689.0924434765866</c:v>
                </c:pt>
                <c:pt idx="451">
                  <c:v>620.0924434765866</c:v>
                </c:pt>
                <c:pt idx="452">
                  <c:v>552.5924434765866</c:v>
                </c:pt>
                <c:pt idx="453">
                  <c:v>481.0924434765866</c:v>
                </c:pt>
                <c:pt idx="454">
                  <c:v>1103.4975316883169</c:v>
                </c:pt>
                <c:pt idx="455">
                  <c:v>1046.9975316883169</c:v>
                </c:pt>
                <c:pt idx="456">
                  <c:v>1002.4975316883169</c:v>
                </c:pt>
                <c:pt idx="457">
                  <c:v>971.49753168831694</c:v>
                </c:pt>
                <c:pt idx="458">
                  <c:v>892.99753168831694</c:v>
                </c:pt>
                <c:pt idx="459">
                  <c:v>821.99753168831694</c:v>
                </c:pt>
                <c:pt idx="460">
                  <c:v>750.99753168831694</c:v>
                </c:pt>
                <c:pt idx="461">
                  <c:v>680.99753168831694</c:v>
                </c:pt>
                <c:pt idx="462">
                  <c:v>620.99753168831694</c:v>
                </c:pt>
                <c:pt idx="463">
                  <c:v>570.99753168831694</c:v>
                </c:pt>
                <c:pt idx="464">
                  <c:v>538.99753168831694</c:v>
                </c:pt>
                <c:pt idx="465">
                  <c:v>465.99753168831694</c:v>
                </c:pt>
                <c:pt idx="466">
                  <c:v>1088.9507335780604</c:v>
                </c:pt>
                <c:pt idx="467">
                  <c:v>1011.9507335780604</c:v>
                </c:pt>
                <c:pt idx="468">
                  <c:v>947.95073357806041</c:v>
                </c:pt>
                <c:pt idx="469">
                  <c:v>888.95073357806041</c:v>
                </c:pt>
                <c:pt idx="470">
                  <c:v>841.45073357806041</c:v>
                </c:pt>
                <c:pt idx="471">
                  <c:v>811.45073357806041</c:v>
                </c:pt>
                <c:pt idx="472">
                  <c:v>741.45073357806041</c:v>
                </c:pt>
                <c:pt idx="473">
                  <c:v>661.95073357806041</c:v>
                </c:pt>
                <c:pt idx="474">
                  <c:v>589.95073357806041</c:v>
                </c:pt>
                <c:pt idx="475">
                  <c:v>520.45073357806041</c:v>
                </c:pt>
                <c:pt idx="476">
                  <c:v>1157.9039354678039</c:v>
                </c:pt>
                <c:pt idx="477">
                  <c:v>1111.4039354678039</c:v>
                </c:pt>
                <c:pt idx="478">
                  <c:v>1076.9039354678039</c:v>
                </c:pt>
                <c:pt idx="479">
                  <c:v>1004.9039354678039</c:v>
                </c:pt>
                <c:pt idx="480">
                  <c:v>928.90393546780388</c:v>
                </c:pt>
                <c:pt idx="481">
                  <c:v>850.40393546780388</c:v>
                </c:pt>
                <c:pt idx="482">
                  <c:v>780.40393546780388</c:v>
                </c:pt>
                <c:pt idx="483">
                  <c:v>730.40393546780388</c:v>
                </c:pt>
                <c:pt idx="484">
                  <c:v>676.90393546780388</c:v>
                </c:pt>
                <c:pt idx="485">
                  <c:v>649.40393546780388</c:v>
                </c:pt>
                <c:pt idx="486">
                  <c:v>573.40393546780388</c:v>
                </c:pt>
                <c:pt idx="487">
                  <c:v>490.90393546780388</c:v>
                </c:pt>
                <c:pt idx="488">
                  <c:v>1128.9462119934187</c:v>
                </c:pt>
                <c:pt idx="489">
                  <c:v>1059.4462119934187</c:v>
                </c:pt>
                <c:pt idx="490">
                  <c:v>1000.4462119934187</c:v>
                </c:pt>
                <c:pt idx="491">
                  <c:v>946.44621199341873</c:v>
                </c:pt>
                <c:pt idx="492">
                  <c:v>912.44621199341873</c:v>
                </c:pt>
                <c:pt idx="493">
                  <c:v>836.44621199341873</c:v>
                </c:pt>
                <c:pt idx="494">
                  <c:v>754.94621199341873</c:v>
                </c:pt>
                <c:pt idx="495">
                  <c:v>673.94621199341873</c:v>
                </c:pt>
                <c:pt idx="496">
                  <c:v>603.94621199341873</c:v>
                </c:pt>
                <c:pt idx="497">
                  <c:v>547.44621199341873</c:v>
                </c:pt>
                <c:pt idx="498">
                  <c:v>493.44621199341873</c:v>
                </c:pt>
                <c:pt idx="499">
                  <c:v>1165.4884885190336</c:v>
                </c:pt>
                <c:pt idx="500">
                  <c:v>1089.4884885190336</c:v>
                </c:pt>
                <c:pt idx="501">
                  <c:v>1016.4884885190336</c:v>
                </c:pt>
                <c:pt idx="502">
                  <c:v>941.98848851903358</c:v>
                </c:pt>
                <c:pt idx="503">
                  <c:v>866.98848851903358</c:v>
                </c:pt>
                <c:pt idx="504">
                  <c:v>806.48848851903358</c:v>
                </c:pt>
                <c:pt idx="505">
                  <c:v>761.98848851903358</c:v>
                </c:pt>
                <c:pt idx="506">
                  <c:v>728.48848851903358</c:v>
                </c:pt>
                <c:pt idx="507">
                  <c:v>653.98848851903358</c:v>
                </c:pt>
                <c:pt idx="508">
                  <c:v>576.98848851903358</c:v>
                </c:pt>
                <c:pt idx="509">
                  <c:v>506.48848851903358</c:v>
                </c:pt>
                <c:pt idx="510">
                  <c:v>1155.0307650446484</c:v>
                </c:pt>
                <c:pt idx="511">
                  <c:v>1100.5307650446484</c:v>
                </c:pt>
                <c:pt idx="512">
                  <c:v>1050.5307650446484</c:v>
                </c:pt>
                <c:pt idx="513">
                  <c:v>1021.0307650446484</c:v>
                </c:pt>
                <c:pt idx="514">
                  <c:v>950.53076504464843</c:v>
                </c:pt>
                <c:pt idx="515">
                  <c:v>875.53076504464843</c:v>
                </c:pt>
                <c:pt idx="516">
                  <c:v>804.03076504464843</c:v>
                </c:pt>
                <c:pt idx="517">
                  <c:v>731.03076504464843</c:v>
                </c:pt>
                <c:pt idx="518">
                  <c:v>668.03076504464843</c:v>
                </c:pt>
                <c:pt idx="519">
                  <c:v>613.53076504464843</c:v>
                </c:pt>
                <c:pt idx="520">
                  <c:v>583.53076504464843</c:v>
                </c:pt>
                <c:pt idx="521">
                  <c:v>509.03076504464843</c:v>
                </c:pt>
                <c:pt idx="522">
                  <c:v>1143.7556792896294</c:v>
                </c:pt>
                <c:pt idx="523">
                  <c:v>1070.2556792896294</c:v>
                </c:pt>
                <c:pt idx="524">
                  <c:v>1005.2556792896294</c:v>
                </c:pt>
                <c:pt idx="525">
                  <c:v>940.75567928962937</c:v>
                </c:pt>
                <c:pt idx="526">
                  <c:v>883.75567928962937</c:v>
                </c:pt>
                <c:pt idx="527">
                  <c:v>850.25567928962937</c:v>
                </c:pt>
                <c:pt idx="528">
                  <c:v>775.25567928962937</c:v>
                </c:pt>
                <c:pt idx="529">
                  <c:v>696.25567928962937</c:v>
                </c:pt>
                <c:pt idx="530">
                  <c:v>616.25567928962937</c:v>
                </c:pt>
                <c:pt idx="531">
                  <c:v>546.75567928962937</c:v>
                </c:pt>
                <c:pt idx="532">
                  <c:v>488.25567928962937</c:v>
                </c:pt>
                <c:pt idx="533">
                  <c:v>1144.4805935346103</c:v>
                </c:pt>
                <c:pt idx="534">
                  <c:v>1107.9805935346103</c:v>
                </c:pt>
                <c:pt idx="535">
                  <c:v>1039.4805935346103</c:v>
                </c:pt>
                <c:pt idx="536">
                  <c:v>961.98059353461031</c:v>
                </c:pt>
                <c:pt idx="537">
                  <c:v>878.98059353461031</c:v>
                </c:pt>
                <c:pt idx="538">
                  <c:v>810.48059353461031</c:v>
                </c:pt>
                <c:pt idx="539">
                  <c:v>743.48059353461031</c:v>
                </c:pt>
                <c:pt idx="540">
                  <c:v>698.98059353461031</c:v>
                </c:pt>
                <c:pt idx="541">
                  <c:v>669.98059353461031</c:v>
                </c:pt>
                <c:pt idx="542">
                  <c:v>593.48059353461031</c:v>
                </c:pt>
                <c:pt idx="543">
                  <c:v>515.98059353461031</c:v>
                </c:pt>
                <c:pt idx="544">
                  <c:v>1150.2055077795912</c:v>
                </c:pt>
                <c:pt idx="545">
                  <c:v>1080.7055077795912</c:v>
                </c:pt>
                <c:pt idx="546">
                  <c:v>1017.2055077795912</c:v>
                </c:pt>
                <c:pt idx="547">
                  <c:v>965.70550777959124</c:v>
                </c:pt>
                <c:pt idx="548">
                  <c:v>931.70550777959124</c:v>
                </c:pt>
                <c:pt idx="549">
                  <c:v>854.70550777959124</c:v>
                </c:pt>
                <c:pt idx="550">
                  <c:v>773.20550777959124</c:v>
                </c:pt>
                <c:pt idx="551">
                  <c:v>688.20550777959124</c:v>
                </c:pt>
                <c:pt idx="552">
                  <c:v>622.70550777959124</c:v>
                </c:pt>
                <c:pt idx="553">
                  <c:v>563.70550777959124</c:v>
                </c:pt>
                <c:pt idx="554">
                  <c:v>509.20550777959124</c:v>
                </c:pt>
                <c:pt idx="555">
                  <c:v>1194.1764957453283</c:v>
                </c:pt>
                <c:pt idx="556">
                  <c:v>1119.6764957453283</c:v>
                </c:pt>
                <c:pt idx="557">
                  <c:v>1034.6764957453283</c:v>
                </c:pt>
                <c:pt idx="558">
                  <c:v>948.67649574532834</c:v>
                </c:pt>
                <c:pt idx="559">
                  <c:v>874.17649574532834</c:v>
                </c:pt>
                <c:pt idx="560">
                  <c:v>815.17649574532834</c:v>
                </c:pt>
                <c:pt idx="561">
                  <c:v>761.17649574532834</c:v>
                </c:pt>
                <c:pt idx="562">
                  <c:v>721.17649574532834</c:v>
                </c:pt>
                <c:pt idx="563">
                  <c:v>643.67649574532834</c:v>
                </c:pt>
                <c:pt idx="564">
                  <c:v>567.17649574532834</c:v>
                </c:pt>
                <c:pt idx="565">
                  <c:v>492.67649574532834</c:v>
                </c:pt>
                <c:pt idx="566">
                  <c:v>1139.6474837110654</c:v>
                </c:pt>
                <c:pt idx="567">
                  <c:v>1082.1474837110654</c:v>
                </c:pt>
                <c:pt idx="568">
                  <c:v>1027.1474837110654</c:v>
                </c:pt>
                <c:pt idx="569">
                  <c:v>995.64748371106543</c:v>
                </c:pt>
                <c:pt idx="570">
                  <c:v>916.14748371106543</c:v>
                </c:pt>
                <c:pt idx="571">
                  <c:v>835.14748371106543</c:v>
                </c:pt>
                <c:pt idx="572">
                  <c:v>762.64748371106543</c:v>
                </c:pt>
                <c:pt idx="573">
                  <c:v>690.64748371106543</c:v>
                </c:pt>
                <c:pt idx="574">
                  <c:v>628.64748371106543</c:v>
                </c:pt>
                <c:pt idx="575">
                  <c:v>574.14748371106543</c:v>
                </c:pt>
                <c:pt idx="576">
                  <c:v>539.64748371106543</c:v>
                </c:pt>
                <c:pt idx="577">
                  <c:v>1172.1184716768025</c:v>
                </c:pt>
                <c:pt idx="578">
                  <c:v>1091.6184716768025</c:v>
                </c:pt>
                <c:pt idx="579">
                  <c:v>1016.6184716768025</c:v>
                </c:pt>
                <c:pt idx="580">
                  <c:v>951.11847167680253</c:v>
                </c:pt>
                <c:pt idx="581">
                  <c:v>885.11847167680253</c:v>
                </c:pt>
                <c:pt idx="582">
                  <c:v>836.11847167680253</c:v>
                </c:pt>
                <c:pt idx="583">
                  <c:v>799.11847167680253</c:v>
                </c:pt>
                <c:pt idx="584">
                  <c:v>724.11847167680253</c:v>
                </c:pt>
                <c:pt idx="585">
                  <c:v>640.61847167680253</c:v>
                </c:pt>
                <c:pt idx="586">
                  <c:v>569.11847167680253</c:v>
                </c:pt>
                <c:pt idx="587">
                  <c:v>497.61847167680253</c:v>
                </c:pt>
                <c:pt idx="588">
                  <c:v>1156.378484510499</c:v>
                </c:pt>
                <c:pt idx="589">
                  <c:v>1094.378484510499</c:v>
                </c:pt>
                <c:pt idx="590">
                  <c:v>1059.878484510499</c:v>
                </c:pt>
                <c:pt idx="591">
                  <c:v>987.87848451049899</c:v>
                </c:pt>
                <c:pt idx="592">
                  <c:v>913.37848451049899</c:v>
                </c:pt>
                <c:pt idx="593">
                  <c:v>832.87848451049899</c:v>
                </c:pt>
                <c:pt idx="594">
                  <c:v>758.37848451049899</c:v>
                </c:pt>
                <c:pt idx="595">
                  <c:v>702.37848451049899</c:v>
                </c:pt>
                <c:pt idx="596">
                  <c:v>649.87848451049899</c:v>
                </c:pt>
                <c:pt idx="597">
                  <c:v>610.87848451049899</c:v>
                </c:pt>
                <c:pt idx="598">
                  <c:v>534.87848451049899</c:v>
                </c:pt>
                <c:pt idx="599">
                  <c:v>1187.1384973441955</c:v>
                </c:pt>
                <c:pt idx="600">
                  <c:v>1109.1384973441955</c:v>
                </c:pt>
                <c:pt idx="601">
                  <c:v>1041.6384973441955</c:v>
                </c:pt>
                <c:pt idx="602">
                  <c:v>985.63849734419546</c:v>
                </c:pt>
                <c:pt idx="603">
                  <c:v>934.13849734419546</c:v>
                </c:pt>
                <c:pt idx="604">
                  <c:v>896.13849734419546</c:v>
                </c:pt>
                <c:pt idx="605">
                  <c:v>820.13849734419546</c:v>
                </c:pt>
                <c:pt idx="606">
                  <c:v>739.63849734419546</c:v>
                </c:pt>
                <c:pt idx="607">
                  <c:v>658.63849734419546</c:v>
                </c:pt>
                <c:pt idx="608">
                  <c:v>589.13849734419546</c:v>
                </c:pt>
                <c:pt idx="609">
                  <c:v>518.63849734419546</c:v>
                </c:pt>
                <c:pt idx="610">
                  <c:v>1183.139592428427</c:v>
                </c:pt>
                <c:pt idx="611">
                  <c:v>1148.139592428427</c:v>
                </c:pt>
                <c:pt idx="612">
                  <c:v>1073.139592428427</c:v>
                </c:pt>
                <c:pt idx="613">
                  <c:v>992.63959242842702</c:v>
                </c:pt>
                <c:pt idx="614">
                  <c:v>918.13959242842702</c:v>
                </c:pt>
                <c:pt idx="615">
                  <c:v>840.13959242842702</c:v>
                </c:pt>
                <c:pt idx="616">
                  <c:v>782.13959242842702</c:v>
                </c:pt>
                <c:pt idx="617">
                  <c:v>725.13959242842702</c:v>
                </c:pt>
                <c:pt idx="618">
                  <c:v>695.13959242842702</c:v>
                </c:pt>
                <c:pt idx="619">
                  <c:v>618.63959242842702</c:v>
                </c:pt>
                <c:pt idx="620">
                  <c:v>545.13959242842702</c:v>
                </c:pt>
                <c:pt idx="621">
                  <c:v>1188.1406875126586</c:v>
                </c:pt>
                <c:pt idx="622">
                  <c:v>1111.1406875126586</c:v>
                </c:pt>
                <c:pt idx="623">
                  <c:v>1047.1406875126586</c:v>
                </c:pt>
                <c:pt idx="624">
                  <c:v>991.14068751265859</c:v>
                </c:pt>
                <c:pt idx="625">
                  <c:v>956.14068751265859</c:v>
                </c:pt>
                <c:pt idx="626">
                  <c:v>877.64068751265859</c:v>
                </c:pt>
                <c:pt idx="627">
                  <c:v>796.14068751265859</c:v>
                </c:pt>
                <c:pt idx="628">
                  <c:v>716.14068751265859</c:v>
                </c:pt>
                <c:pt idx="629">
                  <c:v>648.14068751265859</c:v>
                </c:pt>
                <c:pt idx="630">
                  <c:v>580.64068751265859</c:v>
                </c:pt>
                <c:pt idx="631">
                  <c:v>519.14068751265859</c:v>
                </c:pt>
                <c:pt idx="632">
                  <c:v>1203.1417825968902</c:v>
                </c:pt>
                <c:pt idx="633">
                  <c:v>1118.1417825968902</c:v>
                </c:pt>
                <c:pt idx="634">
                  <c:v>1035.1417825968902</c:v>
                </c:pt>
                <c:pt idx="635">
                  <c:v>951.64178259689015</c:v>
                </c:pt>
                <c:pt idx="636">
                  <c:v>877.14178259689015</c:v>
                </c:pt>
                <c:pt idx="637">
                  <c:v>807.14178259689015</c:v>
                </c:pt>
                <c:pt idx="638">
                  <c:v>753.64178259689015</c:v>
                </c:pt>
                <c:pt idx="639">
                  <c:v>717.64178259689015</c:v>
                </c:pt>
                <c:pt idx="640">
                  <c:v>639.64178259689015</c:v>
                </c:pt>
                <c:pt idx="641">
                  <c:v>560.14178259689015</c:v>
                </c:pt>
                <c:pt idx="642">
                  <c:v>1226.2808730007378</c:v>
                </c:pt>
                <c:pt idx="643">
                  <c:v>1148.2808730007378</c:v>
                </c:pt>
                <c:pt idx="644">
                  <c:v>1085.7808730007378</c:v>
                </c:pt>
                <c:pt idx="645">
                  <c:v>1034.2808730007378</c:v>
                </c:pt>
                <c:pt idx="646">
                  <c:v>994.28087300073776</c:v>
                </c:pt>
                <c:pt idx="647">
                  <c:v>917.28087300073776</c:v>
                </c:pt>
                <c:pt idx="648">
                  <c:v>835.28087300073776</c:v>
                </c:pt>
                <c:pt idx="649">
                  <c:v>755.28087300073776</c:v>
                </c:pt>
                <c:pt idx="650">
                  <c:v>686.28087300073776</c:v>
                </c:pt>
                <c:pt idx="651">
                  <c:v>610.78087300073776</c:v>
                </c:pt>
                <c:pt idx="652">
                  <c:v>547.28087300073776</c:v>
                </c:pt>
                <c:pt idx="653">
                  <c:v>1256.9199634045854</c:v>
                </c:pt>
                <c:pt idx="654">
                  <c:v>1180.4199634045854</c:v>
                </c:pt>
                <c:pt idx="655">
                  <c:v>1101.4199634045854</c:v>
                </c:pt>
                <c:pt idx="656">
                  <c:v>1019.9199634045854</c:v>
                </c:pt>
                <c:pt idx="657">
                  <c:v>947.91996340458536</c:v>
                </c:pt>
                <c:pt idx="658">
                  <c:v>878.41996340458536</c:v>
                </c:pt>
                <c:pt idx="659">
                  <c:v>823.91996340458536</c:v>
                </c:pt>
                <c:pt idx="660">
                  <c:v>788.41996340458536</c:v>
                </c:pt>
                <c:pt idx="661">
                  <c:v>704.91996340458536</c:v>
                </c:pt>
                <c:pt idx="662">
                  <c:v>622.41996340458536</c:v>
                </c:pt>
                <c:pt idx="663">
                  <c:v>544.41996340458536</c:v>
                </c:pt>
                <c:pt idx="664">
                  <c:v>1214.059053808433</c:v>
                </c:pt>
                <c:pt idx="665">
                  <c:v>1149.059053808433</c:v>
                </c:pt>
                <c:pt idx="666">
                  <c:v>1088.559053808433</c:v>
                </c:pt>
                <c:pt idx="667">
                  <c:v>1053.059053808433</c:v>
                </c:pt>
                <c:pt idx="668">
                  <c:v>978.55905380843296</c:v>
                </c:pt>
                <c:pt idx="669">
                  <c:v>896.05905380843296</c:v>
                </c:pt>
                <c:pt idx="670">
                  <c:v>821.05905380843296</c:v>
                </c:pt>
                <c:pt idx="671">
                  <c:v>743.55905380843296</c:v>
                </c:pt>
                <c:pt idx="672">
                  <c:v>677.05905380843296</c:v>
                </c:pt>
                <c:pt idx="673">
                  <c:v>623.05905380843296</c:v>
                </c:pt>
                <c:pt idx="674">
                  <c:v>581.55905380843296</c:v>
                </c:pt>
                <c:pt idx="675">
                  <c:v>501.05905380843296</c:v>
                </c:pt>
                <c:pt idx="676">
                  <c:v>1164.6011015877557</c:v>
                </c:pt>
                <c:pt idx="677">
                  <c:v>1083.6011015877557</c:v>
                </c:pt>
                <c:pt idx="678">
                  <c:v>1009.6011015877557</c:v>
                </c:pt>
                <c:pt idx="679">
                  <c:v>939.60110158775569</c:v>
                </c:pt>
                <c:pt idx="680">
                  <c:v>889.60110158775569</c:v>
                </c:pt>
                <c:pt idx="681">
                  <c:v>850.10110158775569</c:v>
                </c:pt>
                <c:pt idx="682">
                  <c:v>773.10110158775569</c:v>
                </c:pt>
                <c:pt idx="683">
                  <c:v>690.10110158775569</c:v>
                </c:pt>
                <c:pt idx="684">
                  <c:v>606.10110158775569</c:v>
                </c:pt>
                <c:pt idx="685">
                  <c:v>533.10110158775569</c:v>
                </c:pt>
                <c:pt idx="686">
                  <c:v>1207.1431493670784</c:v>
                </c:pt>
                <c:pt idx="687">
                  <c:v>1145.6431493670784</c:v>
                </c:pt>
                <c:pt idx="688">
                  <c:v>1104.6431493670784</c:v>
                </c:pt>
                <c:pt idx="689">
                  <c:v>1025.1431493670784</c:v>
                </c:pt>
                <c:pt idx="690">
                  <c:v>947.14314936707842</c:v>
                </c:pt>
                <c:pt idx="691">
                  <c:v>865.64314936707842</c:v>
                </c:pt>
                <c:pt idx="692">
                  <c:v>785.14314936707842</c:v>
                </c:pt>
                <c:pt idx="693">
                  <c:v>717.14314936707842</c:v>
                </c:pt>
                <c:pt idx="694">
                  <c:v>658.64314936707842</c:v>
                </c:pt>
                <c:pt idx="695">
                  <c:v>619.14314936707842</c:v>
                </c:pt>
                <c:pt idx="696">
                  <c:v>538.64314936707842</c:v>
                </c:pt>
                <c:pt idx="697">
                  <c:v>1195.1851971464012</c:v>
                </c:pt>
                <c:pt idx="698">
                  <c:v>1112.6851971464012</c:v>
                </c:pt>
                <c:pt idx="699">
                  <c:v>1031.1851971464012</c:v>
                </c:pt>
                <c:pt idx="700">
                  <c:v>959.18519714640115</c:v>
                </c:pt>
                <c:pt idx="701">
                  <c:v>903.68519714640115</c:v>
                </c:pt>
                <c:pt idx="702">
                  <c:v>859.18519714640115</c:v>
                </c:pt>
                <c:pt idx="703">
                  <c:v>782.18519714640115</c:v>
                </c:pt>
                <c:pt idx="704">
                  <c:v>704.68519714640115</c:v>
                </c:pt>
                <c:pt idx="705">
                  <c:v>619.68519714640115</c:v>
                </c:pt>
                <c:pt idx="706">
                  <c:v>548.18519714640115</c:v>
                </c:pt>
                <c:pt idx="707">
                  <c:v>1220.5159582827378</c:v>
                </c:pt>
                <c:pt idx="708">
                  <c:v>1167.5159582827378</c:v>
                </c:pt>
                <c:pt idx="709">
                  <c:v>1126.5159582827378</c:v>
                </c:pt>
                <c:pt idx="710">
                  <c:v>1041.5159582827378</c:v>
                </c:pt>
                <c:pt idx="711">
                  <c:v>956.51595828273776</c:v>
                </c:pt>
                <c:pt idx="712">
                  <c:v>879.01595828273776</c:v>
                </c:pt>
                <c:pt idx="713">
                  <c:v>795.01595828273776</c:v>
                </c:pt>
                <c:pt idx="714">
                  <c:v>731.01595828273776</c:v>
                </c:pt>
                <c:pt idx="715">
                  <c:v>671.51595828273776</c:v>
                </c:pt>
                <c:pt idx="716">
                  <c:v>634.51595828273776</c:v>
                </c:pt>
                <c:pt idx="717">
                  <c:v>553.01595828273776</c:v>
                </c:pt>
                <c:pt idx="718">
                  <c:v>1212.8467194190744</c:v>
                </c:pt>
                <c:pt idx="719">
                  <c:v>1131.8467194190744</c:v>
                </c:pt>
                <c:pt idx="720">
                  <c:v>1056.3467194190744</c:v>
                </c:pt>
                <c:pt idx="721">
                  <c:v>988.34671941907436</c:v>
                </c:pt>
                <c:pt idx="722">
                  <c:v>930.34671941907436</c:v>
                </c:pt>
                <c:pt idx="723">
                  <c:v>889.34671941907436</c:v>
                </c:pt>
                <c:pt idx="724">
                  <c:v>807.34671941907436</c:v>
                </c:pt>
                <c:pt idx="725">
                  <c:v>730.84671941907436</c:v>
                </c:pt>
                <c:pt idx="726">
                  <c:v>653.34671941907436</c:v>
                </c:pt>
                <c:pt idx="727">
                  <c:v>580.84671941907436</c:v>
                </c:pt>
                <c:pt idx="728">
                  <c:v>515.84671941907436</c:v>
                </c:pt>
                <c:pt idx="729">
                  <c:v>1199.677480555411</c:v>
                </c:pt>
                <c:pt idx="730">
                  <c:v>1157.677480555411</c:v>
                </c:pt>
                <c:pt idx="731">
                  <c:v>1080.177480555411</c:v>
                </c:pt>
                <c:pt idx="732">
                  <c:v>999.67748055541097</c:v>
                </c:pt>
                <c:pt idx="733">
                  <c:v>916.67748055541097</c:v>
                </c:pt>
                <c:pt idx="734">
                  <c:v>843.67748055541097</c:v>
                </c:pt>
                <c:pt idx="735">
                  <c:v>778.17748055541097</c:v>
                </c:pt>
                <c:pt idx="736">
                  <c:v>723.17748055541097</c:v>
                </c:pt>
                <c:pt idx="737">
                  <c:v>686.17748055541097</c:v>
                </c:pt>
                <c:pt idx="738">
                  <c:v>615.17748055541097</c:v>
                </c:pt>
                <c:pt idx="739">
                  <c:v>532.67748055541097</c:v>
                </c:pt>
                <c:pt idx="740">
                  <c:v>1182.6285550223301</c:v>
                </c:pt>
                <c:pt idx="741">
                  <c:v>1105.1285550223301</c:v>
                </c:pt>
                <c:pt idx="742">
                  <c:v>1034.6285550223301</c:v>
                </c:pt>
                <c:pt idx="743">
                  <c:v>973.12855502233015</c:v>
                </c:pt>
                <c:pt idx="744">
                  <c:v>934.62855502233015</c:v>
                </c:pt>
                <c:pt idx="745">
                  <c:v>853.12855502233015</c:v>
                </c:pt>
                <c:pt idx="746">
                  <c:v>767.62855502233015</c:v>
                </c:pt>
                <c:pt idx="747">
                  <c:v>691.62855502233015</c:v>
                </c:pt>
                <c:pt idx="748">
                  <c:v>620.62855502233015</c:v>
                </c:pt>
                <c:pt idx="749">
                  <c:v>558.12855502233015</c:v>
                </c:pt>
                <c:pt idx="750">
                  <c:v>1242.0796294892493</c:v>
                </c:pt>
                <c:pt idx="751">
                  <c:v>1200.0796294892493</c:v>
                </c:pt>
                <c:pt idx="752">
                  <c:v>1123.0796294892493</c:v>
                </c:pt>
                <c:pt idx="753">
                  <c:v>1044.5796294892493</c:v>
                </c:pt>
                <c:pt idx="754">
                  <c:v>967.07962948924933</c:v>
                </c:pt>
                <c:pt idx="755">
                  <c:v>892.57962948924933</c:v>
                </c:pt>
                <c:pt idx="756">
                  <c:v>829.57962948924933</c:v>
                </c:pt>
                <c:pt idx="757">
                  <c:v>775.57962948924933</c:v>
                </c:pt>
                <c:pt idx="758">
                  <c:v>737.57962948924933</c:v>
                </c:pt>
                <c:pt idx="759">
                  <c:v>659.57962948924933</c:v>
                </c:pt>
                <c:pt idx="760">
                  <c:v>581.57962948924933</c:v>
                </c:pt>
                <c:pt idx="761">
                  <c:v>506.07962948924933</c:v>
                </c:pt>
                <c:pt idx="762">
                  <c:v>1169.9472313835104</c:v>
                </c:pt>
                <c:pt idx="763">
                  <c:v>1108.4472313835104</c:v>
                </c:pt>
                <c:pt idx="764">
                  <c:v>1049.9472313835104</c:v>
                </c:pt>
                <c:pt idx="765">
                  <c:v>1011.9472313835104</c:v>
                </c:pt>
                <c:pt idx="766">
                  <c:v>931.94723138351037</c:v>
                </c:pt>
                <c:pt idx="767">
                  <c:v>852.44723138351037</c:v>
                </c:pt>
                <c:pt idx="768">
                  <c:v>771.94723138351037</c:v>
                </c:pt>
                <c:pt idx="769">
                  <c:v>697.94723138351037</c:v>
                </c:pt>
                <c:pt idx="770">
                  <c:v>637.94723138351037</c:v>
                </c:pt>
                <c:pt idx="771">
                  <c:v>577.44723138351037</c:v>
                </c:pt>
                <c:pt idx="772">
                  <c:v>541.44723138351037</c:v>
                </c:pt>
                <c:pt idx="773">
                  <c:v>1201.8148332777714</c:v>
                </c:pt>
                <c:pt idx="774">
                  <c:v>1120.8148332777714</c:v>
                </c:pt>
                <c:pt idx="775">
                  <c:v>1038.8148332777714</c:v>
                </c:pt>
                <c:pt idx="776">
                  <c:v>962.81483327777141</c:v>
                </c:pt>
                <c:pt idx="777">
                  <c:v>905.31483327777141</c:v>
                </c:pt>
                <c:pt idx="778">
                  <c:v>848.81483327777141</c:v>
                </c:pt>
                <c:pt idx="779">
                  <c:v>813.31483327777141</c:v>
                </c:pt>
                <c:pt idx="780">
                  <c:v>734.81483327777141</c:v>
                </c:pt>
                <c:pt idx="781">
                  <c:v>662.81483327777141</c:v>
                </c:pt>
                <c:pt idx="782">
                  <c:v>573.81483327777141</c:v>
                </c:pt>
                <c:pt idx="783">
                  <c:v>506.31483327777141</c:v>
                </c:pt>
                <c:pt idx="784">
                  <c:v>1179.6824351720325</c:v>
                </c:pt>
                <c:pt idx="785">
                  <c:v>1124.6824351720325</c:v>
                </c:pt>
                <c:pt idx="786">
                  <c:v>1086.1824351720325</c:v>
                </c:pt>
                <c:pt idx="787">
                  <c:v>1006.1824351720325</c:v>
                </c:pt>
                <c:pt idx="788">
                  <c:v>925.68243517203246</c:v>
                </c:pt>
                <c:pt idx="789">
                  <c:v>848.18243517203246</c:v>
                </c:pt>
                <c:pt idx="790">
                  <c:v>769.18243517203246</c:v>
                </c:pt>
                <c:pt idx="791">
                  <c:v>702.18243517203246</c:v>
                </c:pt>
                <c:pt idx="792">
                  <c:v>646.18243517203246</c:v>
                </c:pt>
                <c:pt idx="793">
                  <c:v>599.68243517203246</c:v>
                </c:pt>
                <c:pt idx="794">
                  <c:v>513.68243517203246</c:v>
                </c:pt>
                <c:pt idx="795">
                  <c:v>1162.8171215836974</c:v>
                </c:pt>
                <c:pt idx="796">
                  <c:v>1083.8171215836974</c:v>
                </c:pt>
                <c:pt idx="797">
                  <c:v>1009.8171215836974</c:v>
                </c:pt>
                <c:pt idx="798">
                  <c:v>941.31712158369737</c:v>
                </c:pt>
                <c:pt idx="799">
                  <c:v>885.31712158369737</c:v>
                </c:pt>
                <c:pt idx="800">
                  <c:v>853.31712158369737</c:v>
                </c:pt>
                <c:pt idx="801">
                  <c:v>768.31712158369737</c:v>
                </c:pt>
                <c:pt idx="802">
                  <c:v>683.81712158369737</c:v>
                </c:pt>
                <c:pt idx="803">
                  <c:v>605.81712158369737</c:v>
                </c:pt>
                <c:pt idx="804">
                  <c:v>531.31712158369737</c:v>
                </c:pt>
                <c:pt idx="805">
                  <c:v>1199.4518079953623</c:v>
                </c:pt>
                <c:pt idx="806">
                  <c:v>1141.4518079953623</c:v>
                </c:pt>
                <c:pt idx="807">
                  <c:v>1095.4518079953623</c:v>
                </c:pt>
                <c:pt idx="808">
                  <c:v>1014.4518079953623</c:v>
                </c:pt>
                <c:pt idx="809">
                  <c:v>926.45180799536229</c:v>
                </c:pt>
                <c:pt idx="810">
                  <c:v>852.95180799536229</c:v>
                </c:pt>
                <c:pt idx="811">
                  <c:v>776.45180799536229</c:v>
                </c:pt>
                <c:pt idx="812">
                  <c:v>710.95180799536229</c:v>
                </c:pt>
                <c:pt idx="813">
                  <c:v>649.95180799536229</c:v>
                </c:pt>
                <c:pt idx="814">
                  <c:v>609.45180799536229</c:v>
                </c:pt>
                <c:pt idx="815">
                  <c:v>527.95180799536229</c:v>
                </c:pt>
                <c:pt idx="816">
                  <c:v>1185.5864944070272</c:v>
                </c:pt>
                <c:pt idx="817">
                  <c:v>1104.5864944070272</c:v>
                </c:pt>
                <c:pt idx="818">
                  <c:v>1029.5864944070272</c:v>
                </c:pt>
                <c:pt idx="819">
                  <c:v>962.5864944070272</c:v>
                </c:pt>
                <c:pt idx="820">
                  <c:v>904.5864944070272</c:v>
                </c:pt>
                <c:pt idx="821">
                  <c:v>862.5864944070272</c:v>
                </c:pt>
                <c:pt idx="822">
                  <c:v>786.0864944070272</c:v>
                </c:pt>
                <c:pt idx="823">
                  <c:v>700.5864944070272</c:v>
                </c:pt>
                <c:pt idx="824">
                  <c:v>616.0864944070272</c:v>
                </c:pt>
                <c:pt idx="825">
                  <c:v>539.0864944070272</c:v>
                </c:pt>
                <c:pt idx="826">
                  <c:v>1229.7822064321099</c:v>
                </c:pt>
                <c:pt idx="827">
                  <c:v>1175.2822064321099</c:v>
                </c:pt>
                <c:pt idx="828">
                  <c:v>1126.2822064321099</c:v>
                </c:pt>
                <c:pt idx="829">
                  <c:v>1046.2822064321099</c:v>
                </c:pt>
                <c:pt idx="830">
                  <c:v>960.78220643210989</c:v>
                </c:pt>
                <c:pt idx="831">
                  <c:v>879.78220643210989</c:v>
                </c:pt>
                <c:pt idx="832">
                  <c:v>805.28220643210989</c:v>
                </c:pt>
                <c:pt idx="833">
                  <c:v>734.78220643210989</c:v>
                </c:pt>
                <c:pt idx="834">
                  <c:v>673.28220643210989</c:v>
                </c:pt>
                <c:pt idx="835">
                  <c:v>633.78220643210989</c:v>
                </c:pt>
                <c:pt idx="836">
                  <c:v>554.78220643210989</c:v>
                </c:pt>
                <c:pt idx="837">
                  <c:v>1227.4779184571926</c:v>
                </c:pt>
                <c:pt idx="838">
                  <c:v>1152.9779184571926</c:v>
                </c:pt>
                <c:pt idx="839">
                  <c:v>1078.4779184571926</c:v>
                </c:pt>
                <c:pt idx="840">
                  <c:v>1011.4779184571926</c:v>
                </c:pt>
                <c:pt idx="841">
                  <c:v>950.97791845719257</c:v>
                </c:pt>
                <c:pt idx="842">
                  <c:v>913.97791845719257</c:v>
                </c:pt>
                <c:pt idx="843">
                  <c:v>829.47791845719257</c:v>
                </c:pt>
                <c:pt idx="844">
                  <c:v>745.97791845719257</c:v>
                </c:pt>
                <c:pt idx="845">
                  <c:v>661.97791845719257</c:v>
                </c:pt>
                <c:pt idx="846">
                  <c:v>586.97791845719257</c:v>
                </c:pt>
                <c:pt idx="847">
                  <c:v>1278.1736304822753</c:v>
                </c:pt>
                <c:pt idx="848">
                  <c:v>1219.6736304822753</c:v>
                </c:pt>
                <c:pt idx="849">
                  <c:v>1174.6736304822753</c:v>
                </c:pt>
                <c:pt idx="850">
                  <c:v>1086.6736304822753</c:v>
                </c:pt>
                <c:pt idx="851">
                  <c:v>1002.1736304822753</c:v>
                </c:pt>
                <c:pt idx="852">
                  <c:v>919.67363048227526</c:v>
                </c:pt>
                <c:pt idx="853">
                  <c:v>836.67363048227526</c:v>
                </c:pt>
                <c:pt idx="854">
                  <c:v>764.67363048227526</c:v>
                </c:pt>
                <c:pt idx="855">
                  <c:v>705.67363048227526</c:v>
                </c:pt>
                <c:pt idx="856">
                  <c:v>662.67363048227526</c:v>
                </c:pt>
                <c:pt idx="857">
                  <c:v>578.67363048227526</c:v>
                </c:pt>
                <c:pt idx="858">
                  <c:v>1254.628483399511</c:v>
                </c:pt>
                <c:pt idx="859">
                  <c:v>1174.128483399511</c:v>
                </c:pt>
                <c:pt idx="860">
                  <c:v>1097.628483399511</c:v>
                </c:pt>
                <c:pt idx="861">
                  <c:v>1029.128483399511</c:v>
                </c:pt>
                <c:pt idx="862">
                  <c:v>962.62848339951097</c:v>
                </c:pt>
                <c:pt idx="863">
                  <c:v>919.62848339951097</c:v>
                </c:pt>
                <c:pt idx="864">
                  <c:v>836.62848339951097</c:v>
                </c:pt>
                <c:pt idx="865">
                  <c:v>752.62848339951097</c:v>
                </c:pt>
                <c:pt idx="866">
                  <c:v>666.62848339951097</c:v>
                </c:pt>
                <c:pt idx="867">
                  <c:v>586.12848339951097</c:v>
                </c:pt>
                <c:pt idx="868">
                  <c:v>1279.5833363167467</c:v>
                </c:pt>
                <c:pt idx="869">
                  <c:v>1219.5833363167467</c:v>
                </c:pt>
                <c:pt idx="870">
                  <c:v>1177.0833363167467</c:v>
                </c:pt>
                <c:pt idx="871">
                  <c:v>1098.0833363167467</c:v>
                </c:pt>
                <c:pt idx="872">
                  <c:v>1007.0833363167467</c:v>
                </c:pt>
                <c:pt idx="873">
                  <c:v>925.08333631674668</c:v>
                </c:pt>
                <c:pt idx="874">
                  <c:v>849.08333631674668</c:v>
                </c:pt>
                <c:pt idx="875">
                  <c:v>781.08333631674668</c:v>
                </c:pt>
                <c:pt idx="876">
                  <c:v>710.58333631674668</c:v>
                </c:pt>
                <c:pt idx="877">
                  <c:v>669.08333631674668</c:v>
                </c:pt>
                <c:pt idx="878">
                  <c:v>589.08333631674668</c:v>
                </c:pt>
                <c:pt idx="879">
                  <c:v>1265.5381892339824</c:v>
                </c:pt>
                <c:pt idx="880">
                  <c:v>1182.0381892339824</c:v>
                </c:pt>
                <c:pt idx="881">
                  <c:v>1101.5381892339824</c:v>
                </c:pt>
                <c:pt idx="882">
                  <c:v>1026.5381892339824</c:v>
                </c:pt>
                <c:pt idx="883">
                  <c:v>968.53818923398239</c:v>
                </c:pt>
                <c:pt idx="884">
                  <c:v>924.03818923398239</c:v>
                </c:pt>
                <c:pt idx="885">
                  <c:v>841.53818923398239</c:v>
                </c:pt>
                <c:pt idx="886">
                  <c:v>755.53818923398239</c:v>
                </c:pt>
                <c:pt idx="887">
                  <c:v>673.03818923398239</c:v>
                </c:pt>
                <c:pt idx="888">
                  <c:v>594.03818923398239</c:v>
                </c:pt>
                <c:pt idx="889">
                  <c:v>1281.6191853361786</c:v>
                </c:pt>
                <c:pt idx="890">
                  <c:v>1228.1191853361786</c:v>
                </c:pt>
                <c:pt idx="891">
                  <c:v>1190.1191853361786</c:v>
                </c:pt>
                <c:pt idx="892">
                  <c:v>1108.1191853361786</c:v>
                </c:pt>
                <c:pt idx="893">
                  <c:v>1019.1191853361786</c:v>
                </c:pt>
                <c:pt idx="894">
                  <c:v>937.11918533617859</c:v>
                </c:pt>
                <c:pt idx="895">
                  <c:v>856.11918533617859</c:v>
                </c:pt>
                <c:pt idx="896">
                  <c:v>789.11918533617859</c:v>
                </c:pt>
                <c:pt idx="897">
                  <c:v>727.61918533617859</c:v>
                </c:pt>
                <c:pt idx="898">
                  <c:v>683.61918533617859</c:v>
                </c:pt>
                <c:pt idx="899">
                  <c:v>597.11918533617859</c:v>
                </c:pt>
                <c:pt idx="900">
                  <c:v>1276.2001814383748</c:v>
                </c:pt>
                <c:pt idx="901">
                  <c:v>1192.2001814383748</c:v>
                </c:pt>
                <c:pt idx="902">
                  <c:v>1109.7001814383748</c:v>
                </c:pt>
                <c:pt idx="903">
                  <c:v>1037.7001814383748</c:v>
                </c:pt>
                <c:pt idx="904">
                  <c:v>970.70018143837478</c:v>
                </c:pt>
                <c:pt idx="905">
                  <c:v>928.20018143837478</c:v>
                </c:pt>
                <c:pt idx="906">
                  <c:v>848.20018143837478</c:v>
                </c:pt>
                <c:pt idx="907">
                  <c:v>761.20018143837478</c:v>
                </c:pt>
                <c:pt idx="908">
                  <c:v>679.70018143837478</c:v>
                </c:pt>
                <c:pt idx="909">
                  <c:v>598.70018143837478</c:v>
                </c:pt>
                <c:pt idx="910">
                  <c:v>1284.781177540571</c:v>
                </c:pt>
                <c:pt idx="911">
                  <c:v>1218.781177540571</c:v>
                </c:pt>
                <c:pt idx="912">
                  <c:v>1173.781177540571</c:v>
                </c:pt>
                <c:pt idx="913">
                  <c:v>1090.781177540571</c:v>
                </c:pt>
                <c:pt idx="914">
                  <c:v>1001.781177540571</c:v>
                </c:pt>
                <c:pt idx="915">
                  <c:v>912.28117754057098</c:v>
                </c:pt>
                <c:pt idx="916">
                  <c:v>829.78117754057098</c:v>
                </c:pt>
                <c:pt idx="917">
                  <c:v>752.28117754057098</c:v>
                </c:pt>
                <c:pt idx="918">
                  <c:v>689.28117754057098</c:v>
                </c:pt>
                <c:pt idx="919">
                  <c:v>643.28117754057098</c:v>
                </c:pt>
                <c:pt idx="920">
                  <c:v>551.28117754057098</c:v>
                </c:pt>
                <c:pt idx="921">
                  <c:v>1236.1272298203326</c:v>
                </c:pt>
                <c:pt idx="922">
                  <c:v>1144.6272298203326</c:v>
                </c:pt>
                <c:pt idx="923">
                  <c:v>1061.6272298203326</c:v>
                </c:pt>
                <c:pt idx="924">
                  <c:v>994.12722982033256</c:v>
                </c:pt>
                <c:pt idx="925">
                  <c:v>931.62722982033256</c:v>
                </c:pt>
                <c:pt idx="926">
                  <c:v>889.62722982033256</c:v>
                </c:pt>
                <c:pt idx="927">
                  <c:v>798.62722982033256</c:v>
                </c:pt>
                <c:pt idx="928">
                  <c:v>713.62722982033256</c:v>
                </c:pt>
                <c:pt idx="929">
                  <c:v>631.12722982033256</c:v>
                </c:pt>
                <c:pt idx="930">
                  <c:v>552.62722982033256</c:v>
                </c:pt>
                <c:pt idx="931">
                  <c:v>1259.4732821000939</c:v>
                </c:pt>
                <c:pt idx="932">
                  <c:v>1194.4732821000939</c:v>
                </c:pt>
                <c:pt idx="933">
                  <c:v>1154.4732821000939</c:v>
                </c:pt>
                <c:pt idx="934">
                  <c:v>1067.4732821000939</c:v>
                </c:pt>
                <c:pt idx="935">
                  <c:v>978.47328210009391</c:v>
                </c:pt>
                <c:pt idx="936">
                  <c:v>893.47328210009391</c:v>
                </c:pt>
                <c:pt idx="937">
                  <c:v>807.47328210009391</c:v>
                </c:pt>
                <c:pt idx="938">
                  <c:v>734.97328210009391</c:v>
                </c:pt>
                <c:pt idx="939">
                  <c:v>669.97328210009391</c:v>
                </c:pt>
                <c:pt idx="940">
                  <c:v>623.97328210009391</c:v>
                </c:pt>
                <c:pt idx="941">
                  <c:v>536.97328210009391</c:v>
                </c:pt>
                <c:pt idx="942">
                  <c:v>1227.8193343798553</c:v>
                </c:pt>
                <c:pt idx="943">
                  <c:v>1139.8193343798553</c:v>
                </c:pt>
                <c:pt idx="944">
                  <c:v>1063.8193343798553</c:v>
                </c:pt>
                <c:pt idx="945">
                  <c:v>991.31933437985526</c:v>
                </c:pt>
                <c:pt idx="946">
                  <c:v>925.81933437985526</c:v>
                </c:pt>
                <c:pt idx="947">
                  <c:v>877.81933437985526</c:v>
                </c:pt>
                <c:pt idx="948">
                  <c:v>794.31933437985526</c:v>
                </c:pt>
                <c:pt idx="949">
                  <c:v>704.81933437985526</c:v>
                </c:pt>
                <c:pt idx="950">
                  <c:v>620.31933437985526</c:v>
                </c:pt>
                <c:pt idx="951">
                  <c:v>539.81933437985526</c:v>
                </c:pt>
                <c:pt idx="952">
                  <c:v>1246.0816122662418</c:v>
                </c:pt>
                <c:pt idx="953">
                  <c:v>1189.0816122662418</c:v>
                </c:pt>
                <c:pt idx="954">
                  <c:v>1153.0816122662418</c:v>
                </c:pt>
                <c:pt idx="955">
                  <c:v>1063.0816122662418</c:v>
                </c:pt>
                <c:pt idx="956">
                  <c:v>976.58161226624179</c:v>
                </c:pt>
                <c:pt idx="957">
                  <c:v>885.58161226624179</c:v>
                </c:pt>
                <c:pt idx="958">
                  <c:v>807.08161226624179</c:v>
                </c:pt>
                <c:pt idx="959">
                  <c:v>735.58161226624179</c:v>
                </c:pt>
                <c:pt idx="960">
                  <c:v>671.58161226624179</c:v>
                </c:pt>
                <c:pt idx="961">
                  <c:v>624.58161226624179</c:v>
                </c:pt>
                <c:pt idx="962">
                  <c:v>538.08161226624179</c:v>
                </c:pt>
                <c:pt idx="963">
                  <c:v>1229.3438901526283</c:v>
                </c:pt>
                <c:pt idx="964">
                  <c:v>1142.3438901526283</c:v>
                </c:pt>
                <c:pt idx="965">
                  <c:v>1062.3438901526283</c:v>
                </c:pt>
                <c:pt idx="966">
                  <c:v>989.84389015262832</c:v>
                </c:pt>
                <c:pt idx="967">
                  <c:v>922.34389015262832</c:v>
                </c:pt>
                <c:pt idx="968">
                  <c:v>880.84389015262832</c:v>
                </c:pt>
                <c:pt idx="969">
                  <c:v>798.84389015262832</c:v>
                </c:pt>
                <c:pt idx="970">
                  <c:v>709.84389015262832</c:v>
                </c:pt>
                <c:pt idx="971">
                  <c:v>629.34389015262832</c:v>
                </c:pt>
                <c:pt idx="972">
                  <c:v>552.84389015262832</c:v>
                </c:pt>
                <c:pt idx="973">
                  <c:v>1259.1061680390148</c:v>
                </c:pt>
                <c:pt idx="974">
                  <c:v>1190.1061680390148</c:v>
                </c:pt>
                <c:pt idx="975">
                  <c:v>1141.6061680390148</c:v>
                </c:pt>
                <c:pt idx="976">
                  <c:v>1060.1061680390148</c:v>
                </c:pt>
                <c:pt idx="977">
                  <c:v>970.10616803901485</c:v>
                </c:pt>
                <c:pt idx="978">
                  <c:v>889.60616803901485</c:v>
                </c:pt>
                <c:pt idx="979">
                  <c:v>800.60616803901485</c:v>
                </c:pt>
                <c:pt idx="980">
                  <c:v>733.10616803901485</c:v>
                </c:pt>
                <c:pt idx="981">
                  <c:v>669.10616803901485</c:v>
                </c:pt>
                <c:pt idx="982">
                  <c:v>618.60616803901485</c:v>
                </c:pt>
                <c:pt idx="983">
                  <c:v>1308.8876711332709</c:v>
                </c:pt>
                <c:pt idx="984">
                  <c:v>1219.3876711332709</c:v>
                </c:pt>
                <c:pt idx="985">
                  <c:v>1130.3876711332709</c:v>
                </c:pt>
                <c:pt idx="986">
                  <c:v>1046.8876711332709</c:v>
                </c:pt>
                <c:pt idx="987">
                  <c:v>973.88767113327094</c:v>
                </c:pt>
                <c:pt idx="988">
                  <c:v>909.88767113327094</c:v>
                </c:pt>
                <c:pt idx="989">
                  <c:v>867.88767113327094</c:v>
                </c:pt>
                <c:pt idx="990">
                  <c:v>775.38767113327094</c:v>
                </c:pt>
                <c:pt idx="991">
                  <c:v>683.88767113327094</c:v>
                </c:pt>
                <c:pt idx="992">
                  <c:v>593.38767113327094</c:v>
                </c:pt>
                <c:pt idx="993">
                  <c:v>1292.669174227527</c:v>
                </c:pt>
                <c:pt idx="994">
                  <c:v>1213.169174227527</c:v>
                </c:pt>
                <c:pt idx="995">
                  <c:v>1152.169174227527</c:v>
                </c:pt>
                <c:pt idx="996">
                  <c:v>1115.669174227527</c:v>
                </c:pt>
                <c:pt idx="997">
                  <c:v>1027.169174227527</c:v>
                </c:pt>
                <c:pt idx="998">
                  <c:v>929.16917422752704</c:v>
                </c:pt>
                <c:pt idx="999">
                  <c:v>841.16917422752704</c:v>
                </c:pt>
                <c:pt idx="1000">
                  <c:v>758.66917422752704</c:v>
                </c:pt>
                <c:pt idx="1001">
                  <c:v>682.16917422752704</c:v>
                </c:pt>
                <c:pt idx="1002">
                  <c:v>620.16917422752704</c:v>
                </c:pt>
                <c:pt idx="1003">
                  <c:v>1360.4506773217831</c:v>
                </c:pt>
                <c:pt idx="1004">
                  <c:v>1270.4506773217831</c:v>
                </c:pt>
                <c:pt idx="1005">
                  <c:v>1180.9506773217831</c:v>
                </c:pt>
                <c:pt idx="1006">
                  <c:v>1099.9506773217831</c:v>
                </c:pt>
                <c:pt idx="1007">
                  <c:v>1017.9506773217831</c:v>
                </c:pt>
                <c:pt idx="1008">
                  <c:v>936.95067732178313</c:v>
                </c:pt>
                <c:pt idx="1009">
                  <c:v>870.95067732178313</c:v>
                </c:pt>
                <c:pt idx="1010">
                  <c:v>820.95067732178313</c:v>
                </c:pt>
                <c:pt idx="1011">
                  <c:v>731.95067732178313</c:v>
                </c:pt>
                <c:pt idx="1012">
                  <c:v>642.45067732178313</c:v>
                </c:pt>
                <c:pt idx="1013">
                  <c:v>1348.8636573539889</c:v>
                </c:pt>
                <c:pt idx="1014">
                  <c:v>1262.3636573539889</c:v>
                </c:pt>
                <c:pt idx="1015">
                  <c:v>1187.3636573539889</c:v>
                </c:pt>
                <c:pt idx="1016">
                  <c:v>1118.8636573539889</c:v>
                </c:pt>
                <c:pt idx="1017">
                  <c:v>1074.3636573539889</c:v>
                </c:pt>
                <c:pt idx="1018">
                  <c:v>983.36365735398886</c:v>
                </c:pt>
                <c:pt idx="1019">
                  <c:v>896.36365735398886</c:v>
                </c:pt>
                <c:pt idx="1020">
                  <c:v>805.86365735398886</c:v>
                </c:pt>
                <c:pt idx="1021">
                  <c:v>720.86365735398886</c:v>
                </c:pt>
                <c:pt idx="1022">
                  <c:v>647.86365735398886</c:v>
                </c:pt>
                <c:pt idx="1023">
                  <c:v>578.86365735398886</c:v>
                </c:pt>
                <c:pt idx="1024">
                  <c:v>1329.2766373861946</c:v>
                </c:pt>
                <c:pt idx="1025">
                  <c:v>1238.7766373861946</c:v>
                </c:pt>
                <c:pt idx="1026">
                  <c:v>1154.2766373861946</c:v>
                </c:pt>
                <c:pt idx="1027">
                  <c:v>1058.2766373861946</c:v>
                </c:pt>
                <c:pt idx="1028">
                  <c:v>972.27663738619458</c:v>
                </c:pt>
                <c:pt idx="1029">
                  <c:v>902.27663738619458</c:v>
                </c:pt>
                <c:pt idx="1030">
                  <c:v>835.77663738619458</c:v>
                </c:pt>
                <c:pt idx="1031">
                  <c:v>790.27663738619458</c:v>
                </c:pt>
                <c:pt idx="1032">
                  <c:v>697.27663738619458</c:v>
                </c:pt>
                <c:pt idx="1033">
                  <c:v>615.27663738619458</c:v>
                </c:pt>
                <c:pt idx="1034">
                  <c:v>1324.6896174184003</c:v>
                </c:pt>
                <c:pt idx="1035">
                  <c:v>1241.1896174184003</c:v>
                </c:pt>
                <c:pt idx="1036">
                  <c:v>1163.1896174184003</c:v>
                </c:pt>
                <c:pt idx="1037">
                  <c:v>1091.6896174184003</c:v>
                </c:pt>
                <c:pt idx="1038">
                  <c:v>1043.1896174184003</c:v>
                </c:pt>
                <c:pt idx="1039">
                  <c:v>952.1896174184003</c:v>
                </c:pt>
                <c:pt idx="1040">
                  <c:v>861.1896174184003</c:v>
                </c:pt>
                <c:pt idx="1041">
                  <c:v>766.1896174184003</c:v>
                </c:pt>
                <c:pt idx="1042">
                  <c:v>684.1896174184003</c:v>
                </c:pt>
                <c:pt idx="1043">
                  <c:v>599.1896174184003</c:v>
                </c:pt>
                <c:pt idx="1044">
                  <c:v>1322.5521534341042</c:v>
                </c:pt>
                <c:pt idx="1045">
                  <c:v>1271.0521534341042</c:v>
                </c:pt>
                <c:pt idx="1046">
                  <c:v>1183.0521534341042</c:v>
                </c:pt>
                <c:pt idx="1047">
                  <c:v>1094.0521534341042</c:v>
                </c:pt>
                <c:pt idx="1048">
                  <c:v>996.55215343410418</c:v>
                </c:pt>
                <c:pt idx="1049">
                  <c:v>908.05215343410418</c:v>
                </c:pt>
                <c:pt idx="1050">
                  <c:v>828.55215343410418</c:v>
                </c:pt>
                <c:pt idx="1051">
                  <c:v>759.05215343410418</c:v>
                </c:pt>
                <c:pt idx="1052">
                  <c:v>716.05215343410418</c:v>
                </c:pt>
                <c:pt idx="1053">
                  <c:v>626.55215343410418</c:v>
                </c:pt>
                <c:pt idx="1054">
                  <c:v>1325.4146894498081</c:v>
                </c:pt>
                <c:pt idx="1055">
                  <c:v>1236.4146894498081</c:v>
                </c:pt>
                <c:pt idx="1056">
                  <c:v>1150.9146894498081</c:v>
                </c:pt>
                <c:pt idx="1057">
                  <c:v>1072.4146894498081</c:v>
                </c:pt>
                <c:pt idx="1058">
                  <c:v>1005.9146894498081</c:v>
                </c:pt>
                <c:pt idx="1059">
                  <c:v>958.91468944980807</c:v>
                </c:pt>
                <c:pt idx="1060">
                  <c:v>866.91468944980807</c:v>
                </c:pt>
                <c:pt idx="1061">
                  <c:v>772.41468944980807</c:v>
                </c:pt>
                <c:pt idx="1062">
                  <c:v>685.41468944980807</c:v>
                </c:pt>
                <c:pt idx="1063">
                  <c:v>596.91468944980807</c:v>
                </c:pt>
                <c:pt idx="1064">
                  <c:v>1312.2772254655119</c:v>
                </c:pt>
                <c:pt idx="1065">
                  <c:v>1241.2772254655119</c:v>
                </c:pt>
                <c:pt idx="1066">
                  <c:v>1192.2772254655119</c:v>
                </c:pt>
                <c:pt idx="1067">
                  <c:v>1107.7772254655119</c:v>
                </c:pt>
                <c:pt idx="1068">
                  <c:v>1015.7772254655119</c:v>
                </c:pt>
                <c:pt idx="1069">
                  <c:v>923.77722546551195</c:v>
                </c:pt>
                <c:pt idx="1070">
                  <c:v>840.27722546551195</c:v>
                </c:pt>
                <c:pt idx="1071">
                  <c:v>762.77722546551195</c:v>
                </c:pt>
                <c:pt idx="1072">
                  <c:v>696.27722546551195</c:v>
                </c:pt>
                <c:pt idx="1073">
                  <c:v>641.77722546551195</c:v>
                </c:pt>
                <c:pt idx="1074">
                  <c:v>1356.7518120238983</c:v>
                </c:pt>
                <c:pt idx="1075">
                  <c:v>1260.2518120238983</c:v>
                </c:pt>
                <c:pt idx="1076">
                  <c:v>1161.2518120238983</c:v>
                </c:pt>
                <c:pt idx="1077">
                  <c:v>1070.7518120238983</c:v>
                </c:pt>
                <c:pt idx="1078">
                  <c:v>985.25181202389831</c:v>
                </c:pt>
                <c:pt idx="1079">
                  <c:v>920.75181202389831</c:v>
                </c:pt>
                <c:pt idx="1080">
                  <c:v>871.25181202389831</c:v>
                </c:pt>
                <c:pt idx="1081">
                  <c:v>777.75181202389831</c:v>
                </c:pt>
                <c:pt idx="1082">
                  <c:v>683.75181202389831</c:v>
                </c:pt>
                <c:pt idx="1083">
                  <c:v>591.25181202389831</c:v>
                </c:pt>
                <c:pt idx="1084">
                  <c:v>1308.2263985822847</c:v>
                </c:pt>
                <c:pt idx="1085">
                  <c:v>1230.7263985822847</c:v>
                </c:pt>
                <c:pt idx="1086">
                  <c:v>1155.7263985822847</c:v>
                </c:pt>
                <c:pt idx="1087">
                  <c:v>1103.7263985822847</c:v>
                </c:pt>
                <c:pt idx="1088">
                  <c:v>1015.2263985822847</c:v>
                </c:pt>
                <c:pt idx="1089">
                  <c:v>920.72639858228467</c:v>
                </c:pt>
                <c:pt idx="1090">
                  <c:v>829.72639858228467</c:v>
                </c:pt>
                <c:pt idx="1091">
                  <c:v>744.22639858228467</c:v>
                </c:pt>
                <c:pt idx="1092">
                  <c:v>671.22639858228467</c:v>
                </c:pt>
                <c:pt idx="1093">
                  <c:v>605.72639858228467</c:v>
                </c:pt>
                <c:pt idx="1094">
                  <c:v>1356.200985140671</c:v>
                </c:pt>
                <c:pt idx="1095">
                  <c:v>1263.700985140671</c:v>
                </c:pt>
                <c:pt idx="1096">
                  <c:v>1177.200985140671</c:v>
                </c:pt>
                <c:pt idx="1097">
                  <c:v>1090.200985140671</c:v>
                </c:pt>
                <c:pt idx="1098">
                  <c:v>1003.700985140671</c:v>
                </c:pt>
                <c:pt idx="1099">
                  <c:v>927.20098514067104</c:v>
                </c:pt>
                <c:pt idx="1100">
                  <c:v>862.70098514067104</c:v>
                </c:pt>
                <c:pt idx="1101">
                  <c:v>813.70098514067104</c:v>
                </c:pt>
                <c:pt idx="1102">
                  <c:v>727.70098514067104</c:v>
                </c:pt>
                <c:pt idx="1103">
                  <c:v>629.70098514067104</c:v>
                </c:pt>
                <c:pt idx="1104">
                  <c:v>1317.5644704536464</c:v>
                </c:pt>
                <c:pt idx="1105">
                  <c:v>1234.0644704536464</c:v>
                </c:pt>
                <c:pt idx="1106">
                  <c:v>1158.0644704536464</c:v>
                </c:pt>
                <c:pt idx="1107">
                  <c:v>1091.5644704536464</c:v>
                </c:pt>
                <c:pt idx="1108">
                  <c:v>1048.5644704536464</c:v>
                </c:pt>
                <c:pt idx="1109">
                  <c:v>960.06447045364644</c:v>
                </c:pt>
                <c:pt idx="1110">
                  <c:v>872.56447045364644</c:v>
                </c:pt>
                <c:pt idx="1111">
                  <c:v>786.56447045364644</c:v>
                </c:pt>
                <c:pt idx="1112">
                  <c:v>701.56447045364644</c:v>
                </c:pt>
                <c:pt idx="1113">
                  <c:v>621.06447045364644</c:v>
                </c:pt>
                <c:pt idx="1114">
                  <c:v>1339.4279557666218</c:v>
                </c:pt>
                <c:pt idx="1115">
                  <c:v>1293.9279557666218</c:v>
                </c:pt>
                <c:pt idx="1116">
                  <c:v>1207.9279557666218</c:v>
                </c:pt>
                <c:pt idx="1117">
                  <c:v>1119.9279557666218</c:v>
                </c:pt>
                <c:pt idx="1118">
                  <c:v>1027.4279557666218</c:v>
                </c:pt>
                <c:pt idx="1119">
                  <c:v>946.42795576662184</c:v>
                </c:pt>
                <c:pt idx="1120">
                  <c:v>865.92795576662184</c:v>
                </c:pt>
                <c:pt idx="1121">
                  <c:v>804.42795576662184</c:v>
                </c:pt>
                <c:pt idx="1122">
                  <c:v>762.92795576662184</c:v>
                </c:pt>
                <c:pt idx="1123">
                  <c:v>672.42795576662184</c:v>
                </c:pt>
                <c:pt idx="1124">
                  <c:v>581.92795576662184</c:v>
                </c:pt>
                <c:pt idx="1125">
                  <c:v>1279.2914410795972</c:v>
                </c:pt>
                <c:pt idx="1126">
                  <c:v>1194.2914410795972</c:v>
                </c:pt>
                <c:pt idx="1127">
                  <c:v>1110.7914410795972</c:v>
                </c:pt>
                <c:pt idx="1128">
                  <c:v>1038.2914410795972</c:v>
                </c:pt>
                <c:pt idx="1129">
                  <c:v>993.29144107959723</c:v>
                </c:pt>
                <c:pt idx="1130">
                  <c:v>904.79144107959723</c:v>
                </c:pt>
                <c:pt idx="1131">
                  <c:v>812.29144107959723</c:v>
                </c:pt>
                <c:pt idx="1132">
                  <c:v>716.79144107959723</c:v>
                </c:pt>
                <c:pt idx="1133">
                  <c:v>628.29144107959723</c:v>
                </c:pt>
                <c:pt idx="1134">
                  <c:v>1345.0120418773668</c:v>
                </c:pt>
                <c:pt idx="1135">
                  <c:v>1279.5120418773668</c:v>
                </c:pt>
                <c:pt idx="1136">
                  <c:v>1231.0120418773668</c:v>
                </c:pt>
                <c:pt idx="1137">
                  <c:v>1137.0120418773668</c:v>
                </c:pt>
                <c:pt idx="1138">
                  <c:v>1038.5120418773668</c:v>
                </c:pt>
                <c:pt idx="1139">
                  <c:v>948.51204187736676</c:v>
                </c:pt>
                <c:pt idx="1140">
                  <c:v>864.51204187736676</c:v>
                </c:pt>
                <c:pt idx="1141">
                  <c:v>788.01204187736676</c:v>
                </c:pt>
                <c:pt idx="1142">
                  <c:v>723.51204187736676</c:v>
                </c:pt>
                <c:pt idx="1143">
                  <c:v>673.51204187736676</c:v>
                </c:pt>
                <c:pt idx="1144">
                  <c:v>588.01204187736676</c:v>
                </c:pt>
                <c:pt idx="1145">
                  <c:v>1285.2326426751363</c:v>
                </c:pt>
                <c:pt idx="1146">
                  <c:v>1186.7326426751363</c:v>
                </c:pt>
                <c:pt idx="1147">
                  <c:v>1101.7326426751363</c:v>
                </c:pt>
                <c:pt idx="1148">
                  <c:v>1022.7326426751363</c:v>
                </c:pt>
                <c:pt idx="1149">
                  <c:v>950.23264267513628</c:v>
                </c:pt>
                <c:pt idx="1150">
                  <c:v>902.73264267513628</c:v>
                </c:pt>
                <c:pt idx="1151">
                  <c:v>816.73264267513628</c:v>
                </c:pt>
                <c:pt idx="1152">
                  <c:v>725.73264267513628</c:v>
                </c:pt>
                <c:pt idx="1153">
                  <c:v>636.23264267513628</c:v>
                </c:pt>
                <c:pt idx="1154">
                  <c:v>1342.4532434729058</c:v>
                </c:pt>
                <c:pt idx="1155">
                  <c:v>1267.4532434729058</c:v>
                </c:pt>
                <c:pt idx="1156">
                  <c:v>1198.9532434729058</c:v>
                </c:pt>
                <c:pt idx="1157">
                  <c:v>1152.9532434729058</c:v>
                </c:pt>
                <c:pt idx="1158">
                  <c:v>1059.4532434729058</c:v>
                </c:pt>
                <c:pt idx="1159">
                  <c:v>967.4532434729058</c:v>
                </c:pt>
                <c:pt idx="1160">
                  <c:v>875.4532434729058</c:v>
                </c:pt>
                <c:pt idx="1161">
                  <c:v>791.4532434729058</c:v>
                </c:pt>
                <c:pt idx="1162">
                  <c:v>718.4532434729058</c:v>
                </c:pt>
                <c:pt idx="1163">
                  <c:v>654.4532434729058</c:v>
                </c:pt>
                <c:pt idx="1164">
                  <c:v>601.9532434729058</c:v>
                </c:pt>
                <c:pt idx="1165">
                  <c:v>1306.6948716284228</c:v>
                </c:pt>
                <c:pt idx="1166">
                  <c:v>1219.6948716284228</c:v>
                </c:pt>
                <c:pt idx="1167">
                  <c:v>1128.1948716284228</c:v>
                </c:pt>
                <c:pt idx="1168">
                  <c:v>1040.1948716284228</c:v>
                </c:pt>
                <c:pt idx="1169">
                  <c:v>966.69487162842279</c:v>
                </c:pt>
                <c:pt idx="1170">
                  <c:v>895.19487162842279</c:v>
                </c:pt>
                <c:pt idx="1171">
                  <c:v>847.19487162842279</c:v>
                </c:pt>
                <c:pt idx="1172">
                  <c:v>761.69487162842279</c:v>
                </c:pt>
                <c:pt idx="1173">
                  <c:v>670.69487162842279</c:v>
                </c:pt>
                <c:pt idx="1174">
                  <c:v>578.19487162842279</c:v>
                </c:pt>
                <c:pt idx="1175">
                  <c:v>1287.9364997839398</c:v>
                </c:pt>
                <c:pt idx="1176">
                  <c:v>1210.9364997839398</c:v>
                </c:pt>
                <c:pt idx="1177">
                  <c:v>1145.9364997839398</c:v>
                </c:pt>
                <c:pt idx="1178">
                  <c:v>1094.9364997839398</c:v>
                </c:pt>
                <c:pt idx="1179">
                  <c:v>1009.4364997839398</c:v>
                </c:pt>
                <c:pt idx="1180">
                  <c:v>916.43649978393978</c:v>
                </c:pt>
                <c:pt idx="1181">
                  <c:v>824.93649978393978</c:v>
                </c:pt>
                <c:pt idx="1182">
                  <c:v>735.93649978393978</c:v>
                </c:pt>
                <c:pt idx="1183">
                  <c:v>656.93649978393978</c:v>
                </c:pt>
                <c:pt idx="1184">
                  <c:v>586.93649978393978</c:v>
                </c:pt>
                <c:pt idx="1185">
                  <c:v>1331.6781279394568</c:v>
                </c:pt>
                <c:pt idx="1186">
                  <c:v>1237.1781279394568</c:v>
                </c:pt>
                <c:pt idx="1187">
                  <c:v>1143.6781279394568</c:v>
                </c:pt>
                <c:pt idx="1188">
                  <c:v>1048.1781279394568</c:v>
                </c:pt>
                <c:pt idx="1189">
                  <c:v>957.17812793945677</c:v>
                </c:pt>
                <c:pt idx="1190">
                  <c:v>883.67812793945677</c:v>
                </c:pt>
                <c:pt idx="1191">
                  <c:v>809.17812793945677</c:v>
                </c:pt>
                <c:pt idx="1192">
                  <c:v>764.17812793945677</c:v>
                </c:pt>
                <c:pt idx="1193">
                  <c:v>672.67812793945677</c:v>
                </c:pt>
                <c:pt idx="1194">
                  <c:v>577.17812793945677</c:v>
                </c:pt>
                <c:pt idx="1195">
                  <c:v>1287.1097702666284</c:v>
                </c:pt>
                <c:pt idx="1196">
                  <c:v>1199.1097702666284</c:v>
                </c:pt>
                <c:pt idx="1197">
                  <c:v>1126.6097702666284</c:v>
                </c:pt>
                <c:pt idx="1198">
                  <c:v>1056.6097702666284</c:v>
                </c:pt>
                <c:pt idx="1199">
                  <c:v>1003.6097702666284</c:v>
                </c:pt>
                <c:pt idx="1200">
                  <c:v>913.1097702666284</c:v>
                </c:pt>
                <c:pt idx="1201">
                  <c:v>820.6097702666284</c:v>
                </c:pt>
                <c:pt idx="1202">
                  <c:v>729.1097702666284</c:v>
                </c:pt>
                <c:pt idx="1203">
                  <c:v>646.1097702666284</c:v>
                </c:pt>
                <c:pt idx="1204">
                  <c:v>1380.5414125938</c:v>
                </c:pt>
                <c:pt idx="1205">
                  <c:v>1306.5414125938</c:v>
                </c:pt>
                <c:pt idx="1206">
                  <c:v>1257.5414125938</c:v>
                </c:pt>
                <c:pt idx="1207">
                  <c:v>1164.5414125938</c:v>
                </c:pt>
                <c:pt idx="1208">
                  <c:v>1068.0414125938</c:v>
                </c:pt>
                <c:pt idx="1209">
                  <c:v>973.04141259380003</c:v>
                </c:pt>
                <c:pt idx="1210">
                  <c:v>886.54141259380003</c:v>
                </c:pt>
                <c:pt idx="1211">
                  <c:v>813.54141259380003</c:v>
                </c:pt>
                <c:pt idx="1212">
                  <c:v>745.54141259380003</c:v>
                </c:pt>
                <c:pt idx="1213">
                  <c:v>696.04141259380003</c:v>
                </c:pt>
                <c:pt idx="1214">
                  <c:v>610.04141259380003</c:v>
                </c:pt>
                <c:pt idx="1215">
                  <c:v>1318.9730549209717</c:v>
                </c:pt>
                <c:pt idx="1216">
                  <c:v>1229.9730549209717</c:v>
                </c:pt>
                <c:pt idx="1217">
                  <c:v>1141.9730549209717</c:v>
                </c:pt>
                <c:pt idx="1218">
                  <c:v>1065.4730549209717</c:v>
                </c:pt>
                <c:pt idx="1219">
                  <c:v>989.97305492097166</c:v>
                </c:pt>
                <c:pt idx="1220">
                  <c:v>947.97305492097166</c:v>
                </c:pt>
                <c:pt idx="1221">
                  <c:v>855.97305492097166</c:v>
                </c:pt>
                <c:pt idx="1222">
                  <c:v>754.97305492097166</c:v>
                </c:pt>
                <c:pt idx="1223">
                  <c:v>659.97305492097166</c:v>
                </c:pt>
                <c:pt idx="1224">
                  <c:v>1378.3336045976175</c:v>
                </c:pt>
                <c:pt idx="1225">
                  <c:v>1291.3336045976175</c:v>
                </c:pt>
                <c:pt idx="1226">
                  <c:v>1223.3336045976175</c:v>
                </c:pt>
                <c:pt idx="1227">
                  <c:v>1169.3336045976175</c:v>
                </c:pt>
                <c:pt idx="1228">
                  <c:v>1075.8336045976175</c:v>
                </c:pt>
                <c:pt idx="1229">
                  <c:v>977.33360459761752</c:v>
                </c:pt>
                <c:pt idx="1230">
                  <c:v>875.33360459761752</c:v>
                </c:pt>
                <c:pt idx="1231">
                  <c:v>786.33360459761752</c:v>
                </c:pt>
                <c:pt idx="1232">
                  <c:v>707.83360459761752</c:v>
                </c:pt>
                <c:pt idx="1233">
                  <c:v>641.33360459761752</c:v>
                </c:pt>
                <c:pt idx="1234">
                  <c:v>1403.6941542742634</c:v>
                </c:pt>
                <c:pt idx="1235">
                  <c:v>1310.1941542742634</c:v>
                </c:pt>
                <c:pt idx="1236">
                  <c:v>1215.1941542742634</c:v>
                </c:pt>
                <c:pt idx="1237">
                  <c:v>1118.6941542742634</c:v>
                </c:pt>
                <c:pt idx="1238">
                  <c:v>1034.1941542742634</c:v>
                </c:pt>
                <c:pt idx="1239">
                  <c:v>955.69415427426338</c:v>
                </c:pt>
                <c:pt idx="1240">
                  <c:v>885.19415427426338</c:v>
                </c:pt>
                <c:pt idx="1241">
                  <c:v>835.19415427426338</c:v>
                </c:pt>
                <c:pt idx="1242">
                  <c:v>739.69415427426338</c:v>
                </c:pt>
                <c:pt idx="1243">
                  <c:v>644.69415427426338</c:v>
                </c:pt>
                <c:pt idx="1244">
                  <c:v>1363.0547039509092</c:v>
                </c:pt>
                <c:pt idx="1245">
                  <c:v>1273.5547039509092</c:v>
                </c:pt>
                <c:pt idx="1246">
                  <c:v>1190.5547039509092</c:v>
                </c:pt>
                <c:pt idx="1247">
                  <c:v>1122.5547039509092</c:v>
                </c:pt>
                <c:pt idx="1248">
                  <c:v>1069.5547039509092</c:v>
                </c:pt>
                <c:pt idx="1249">
                  <c:v>969.55470395090924</c:v>
                </c:pt>
                <c:pt idx="1250">
                  <c:v>872.55470395090924</c:v>
                </c:pt>
                <c:pt idx="1251">
                  <c:v>777.55470395090924</c:v>
                </c:pt>
                <c:pt idx="1252">
                  <c:v>691.55470395090924</c:v>
                </c:pt>
                <c:pt idx="1253">
                  <c:v>615.55470395090924</c:v>
                </c:pt>
                <c:pt idx="1254">
                  <c:v>1359.4157975225003</c:v>
                </c:pt>
                <c:pt idx="1255">
                  <c:v>1307.4157975225003</c:v>
                </c:pt>
                <c:pt idx="1256">
                  <c:v>1208.9157975225003</c:v>
                </c:pt>
                <c:pt idx="1257">
                  <c:v>1111.9157975225003</c:v>
                </c:pt>
                <c:pt idx="1258">
                  <c:v>1014.4157975225003</c:v>
                </c:pt>
                <c:pt idx="1259">
                  <c:v>930.91579752250027</c:v>
                </c:pt>
                <c:pt idx="1260">
                  <c:v>855.91579752250027</c:v>
                </c:pt>
                <c:pt idx="1261">
                  <c:v>771.91579752250027</c:v>
                </c:pt>
                <c:pt idx="1262">
                  <c:v>721.91579752250027</c:v>
                </c:pt>
                <c:pt idx="1263">
                  <c:v>624.91579752250027</c:v>
                </c:pt>
                <c:pt idx="1264">
                  <c:v>1340.7768910940913</c:v>
                </c:pt>
                <c:pt idx="1265">
                  <c:v>1244.2768910940913</c:v>
                </c:pt>
                <c:pt idx="1266">
                  <c:v>1154.2768910940913</c:v>
                </c:pt>
                <c:pt idx="1267">
                  <c:v>1075.7768910940913</c:v>
                </c:pt>
                <c:pt idx="1268">
                  <c:v>1005.7768910940913</c:v>
                </c:pt>
                <c:pt idx="1269">
                  <c:v>950.7768910940913</c:v>
                </c:pt>
                <c:pt idx="1270">
                  <c:v>853.7768910940913</c:v>
                </c:pt>
                <c:pt idx="1271">
                  <c:v>758.7768910940913</c:v>
                </c:pt>
                <c:pt idx="1272">
                  <c:v>665.7768910940913</c:v>
                </c:pt>
                <c:pt idx="1273">
                  <c:v>1393.6379846656823</c:v>
                </c:pt>
                <c:pt idx="1274">
                  <c:v>1317.6379846656823</c:v>
                </c:pt>
                <c:pt idx="1275">
                  <c:v>1252.1379846656823</c:v>
                </c:pt>
                <c:pt idx="1276">
                  <c:v>1196.6379846656823</c:v>
                </c:pt>
                <c:pt idx="1277">
                  <c:v>1103.6379846656823</c:v>
                </c:pt>
                <c:pt idx="1278">
                  <c:v>1001.6379846656823</c:v>
                </c:pt>
                <c:pt idx="1279">
                  <c:v>899.13798466568232</c:v>
                </c:pt>
                <c:pt idx="1280">
                  <c:v>812.63798466568232</c:v>
                </c:pt>
                <c:pt idx="1281">
                  <c:v>729.13798466568232</c:v>
                </c:pt>
                <c:pt idx="1282">
                  <c:v>659.13798466568232</c:v>
                </c:pt>
                <c:pt idx="1283">
                  <c:v>1434.5804477624781</c:v>
                </c:pt>
                <c:pt idx="1284">
                  <c:v>1337.5804477624781</c:v>
                </c:pt>
                <c:pt idx="1285">
                  <c:v>1243.0804477624781</c:v>
                </c:pt>
                <c:pt idx="1286">
                  <c:v>1147.5804477624781</c:v>
                </c:pt>
                <c:pt idx="1287">
                  <c:v>1054.5804477624781</c:v>
                </c:pt>
                <c:pt idx="1288">
                  <c:v>973.58044776247812</c:v>
                </c:pt>
                <c:pt idx="1289">
                  <c:v>900.08044776247812</c:v>
                </c:pt>
                <c:pt idx="1290">
                  <c:v>848.08044776247812</c:v>
                </c:pt>
                <c:pt idx="1291">
                  <c:v>755.08044776247812</c:v>
                </c:pt>
                <c:pt idx="1292">
                  <c:v>659.58044776247812</c:v>
                </c:pt>
                <c:pt idx="1293">
                  <c:v>1399.0229108592739</c:v>
                </c:pt>
                <c:pt idx="1294">
                  <c:v>1308.0229108592739</c:v>
                </c:pt>
                <c:pt idx="1295">
                  <c:v>1219.0229108592739</c:v>
                </c:pt>
                <c:pt idx="1296">
                  <c:v>1141.0229108592739</c:v>
                </c:pt>
                <c:pt idx="1297">
                  <c:v>1088.5229108592739</c:v>
                </c:pt>
                <c:pt idx="1298">
                  <c:v>996.52291085927391</c:v>
                </c:pt>
                <c:pt idx="1299">
                  <c:v>899.02291085927391</c:v>
                </c:pt>
                <c:pt idx="1300">
                  <c:v>801.52291085927391</c:v>
                </c:pt>
                <c:pt idx="1301">
                  <c:v>712.02291085927391</c:v>
                </c:pt>
                <c:pt idx="1302">
                  <c:v>628.52291085927391</c:v>
                </c:pt>
                <c:pt idx="1303">
                  <c:v>1386.9653739560697</c:v>
                </c:pt>
                <c:pt idx="1304">
                  <c:v>1335.4653739560697</c:v>
                </c:pt>
                <c:pt idx="1305">
                  <c:v>1240.9653739560697</c:v>
                </c:pt>
                <c:pt idx="1306">
                  <c:v>1140.4653739560697</c:v>
                </c:pt>
                <c:pt idx="1307">
                  <c:v>1050.4653739560697</c:v>
                </c:pt>
                <c:pt idx="1308">
                  <c:v>952.4653739560697</c:v>
                </c:pt>
                <c:pt idx="1309">
                  <c:v>874.9653739560697</c:v>
                </c:pt>
                <c:pt idx="1310">
                  <c:v>800.9653739560697</c:v>
                </c:pt>
                <c:pt idx="1311">
                  <c:v>748.9653739560697</c:v>
                </c:pt>
                <c:pt idx="1312">
                  <c:v>649.9653739560697</c:v>
                </c:pt>
                <c:pt idx="1313">
                  <c:v>1369.1774314328027</c:v>
                </c:pt>
                <c:pt idx="1314">
                  <c:v>1279.1774314328027</c:v>
                </c:pt>
                <c:pt idx="1315">
                  <c:v>1180.6774314328027</c:v>
                </c:pt>
                <c:pt idx="1316">
                  <c:v>1096.1774314328027</c:v>
                </c:pt>
                <c:pt idx="1317">
                  <c:v>1016.6774314328027</c:v>
                </c:pt>
                <c:pt idx="1318">
                  <c:v>961.17743143280268</c:v>
                </c:pt>
                <c:pt idx="1319">
                  <c:v>862.67743143280268</c:v>
                </c:pt>
                <c:pt idx="1320">
                  <c:v>764.67743143280268</c:v>
                </c:pt>
                <c:pt idx="1321">
                  <c:v>674.67743143280268</c:v>
                </c:pt>
                <c:pt idx="1322">
                  <c:v>1400.8894889095354</c:v>
                </c:pt>
                <c:pt idx="1323">
                  <c:v>1330.3894889095354</c:v>
                </c:pt>
                <c:pt idx="1324">
                  <c:v>1256.3894889095354</c:v>
                </c:pt>
                <c:pt idx="1325">
                  <c:v>1197.3894889095354</c:v>
                </c:pt>
                <c:pt idx="1326">
                  <c:v>1095.8894889095354</c:v>
                </c:pt>
                <c:pt idx="1327">
                  <c:v>994.38948890953543</c:v>
                </c:pt>
                <c:pt idx="1328">
                  <c:v>893.88948890953543</c:v>
                </c:pt>
                <c:pt idx="1329">
                  <c:v>800.38948890953543</c:v>
                </c:pt>
                <c:pt idx="1330">
                  <c:v>718.88948890953543</c:v>
                </c:pt>
                <c:pt idx="1331">
                  <c:v>646.38948890953543</c:v>
                </c:pt>
                <c:pt idx="1332">
                  <c:v>1404.1015463862682</c:v>
                </c:pt>
                <c:pt idx="1333">
                  <c:v>1313.6015463862682</c:v>
                </c:pt>
                <c:pt idx="1334">
                  <c:v>1215.6015463862682</c:v>
                </c:pt>
                <c:pt idx="1335">
                  <c:v>1120.1015463862682</c:v>
                </c:pt>
                <c:pt idx="1336">
                  <c:v>1020.1015463862682</c:v>
                </c:pt>
                <c:pt idx="1337">
                  <c:v>933.60154638626818</c:v>
                </c:pt>
                <c:pt idx="1338">
                  <c:v>865.10154638626818</c:v>
                </c:pt>
                <c:pt idx="1339">
                  <c:v>815.60154638626818</c:v>
                </c:pt>
                <c:pt idx="1340">
                  <c:v>718.60154638626818</c:v>
                </c:pt>
                <c:pt idx="1341">
                  <c:v>621.60154638626818</c:v>
                </c:pt>
                <c:pt idx="1342">
                  <c:v>1362.6320222379866</c:v>
                </c:pt>
                <c:pt idx="1343">
                  <c:v>1266.1320222379866</c:v>
                </c:pt>
                <c:pt idx="1344">
                  <c:v>1181.1320222379866</c:v>
                </c:pt>
                <c:pt idx="1345">
                  <c:v>1113.6320222379866</c:v>
                </c:pt>
                <c:pt idx="1346">
                  <c:v>1058.6320222379866</c:v>
                </c:pt>
                <c:pt idx="1347">
                  <c:v>962.63202223798658</c:v>
                </c:pt>
                <c:pt idx="1348">
                  <c:v>866.63202223798658</c:v>
                </c:pt>
                <c:pt idx="1349">
                  <c:v>763.63202223798658</c:v>
                </c:pt>
                <c:pt idx="1350">
                  <c:v>674.13202223798658</c:v>
                </c:pt>
                <c:pt idx="1351">
                  <c:v>1425.662498089705</c:v>
                </c:pt>
                <c:pt idx="1352">
                  <c:v>1355.662498089705</c:v>
                </c:pt>
                <c:pt idx="1353">
                  <c:v>1300.162498089705</c:v>
                </c:pt>
                <c:pt idx="1354">
                  <c:v>1202.662498089705</c:v>
                </c:pt>
                <c:pt idx="1355">
                  <c:v>1100.162498089705</c:v>
                </c:pt>
                <c:pt idx="1356">
                  <c:v>1002.662498089705</c:v>
                </c:pt>
                <c:pt idx="1357">
                  <c:v>915.66249808970497</c:v>
                </c:pt>
                <c:pt idx="1358">
                  <c:v>831.16249808970497</c:v>
                </c:pt>
                <c:pt idx="1359">
                  <c:v>756.66249808970497</c:v>
                </c:pt>
                <c:pt idx="1360">
                  <c:v>694.16249808970497</c:v>
                </c:pt>
                <c:pt idx="1361">
                  <c:v>1432.1929739414234</c:v>
                </c:pt>
                <c:pt idx="1362">
                  <c:v>1334.1929739414234</c:v>
                </c:pt>
                <c:pt idx="1363">
                  <c:v>1229.6929739414234</c:v>
                </c:pt>
                <c:pt idx="1364">
                  <c:v>1133.1929739414234</c:v>
                </c:pt>
                <c:pt idx="1365">
                  <c:v>1049.6929739414234</c:v>
                </c:pt>
                <c:pt idx="1366">
                  <c:v>976.69297394142336</c:v>
                </c:pt>
                <c:pt idx="1367">
                  <c:v>926.19297394142336</c:v>
                </c:pt>
                <c:pt idx="1368">
                  <c:v>822.69297394142336</c:v>
                </c:pt>
                <c:pt idx="1369">
                  <c:v>721.69297394142336</c:v>
                </c:pt>
                <c:pt idx="1370">
                  <c:v>626.69297394142336</c:v>
                </c:pt>
                <c:pt idx="1371">
                  <c:v>1369.9386824775133</c:v>
                </c:pt>
                <c:pt idx="1372">
                  <c:v>1289.9386824775133</c:v>
                </c:pt>
                <c:pt idx="1373">
                  <c:v>1216.4386824775133</c:v>
                </c:pt>
                <c:pt idx="1374">
                  <c:v>1165.9386824775133</c:v>
                </c:pt>
                <c:pt idx="1375">
                  <c:v>1072.4386824775133</c:v>
                </c:pt>
                <c:pt idx="1376">
                  <c:v>969.93868247751334</c:v>
                </c:pt>
                <c:pt idx="1377">
                  <c:v>875.43868247751334</c:v>
                </c:pt>
                <c:pt idx="1378">
                  <c:v>782.93868247751334</c:v>
                </c:pt>
                <c:pt idx="1379">
                  <c:v>699.43868247751334</c:v>
                </c:pt>
                <c:pt idx="1380">
                  <c:v>1467.1843910136033</c:v>
                </c:pt>
                <c:pt idx="1381">
                  <c:v>1407.1843910136033</c:v>
                </c:pt>
                <c:pt idx="1382">
                  <c:v>1304.6843910136033</c:v>
                </c:pt>
                <c:pt idx="1383">
                  <c:v>1208.6843910136033</c:v>
                </c:pt>
                <c:pt idx="1384">
                  <c:v>1102.6843910136033</c:v>
                </c:pt>
                <c:pt idx="1385">
                  <c:v>1007.6843910136033</c:v>
                </c:pt>
                <c:pt idx="1386">
                  <c:v>921.68439101360332</c:v>
                </c:pt>
                <c:pt idx="1387">
                  <c:v>843.18439101360332</c:v>
                </c:pt>
                <c:pt idx="1388">
                  <c:v>787.68439101360332</c:v>
                </c:pt>
                <c:pt idx="1389">
                  <c:v>682.18439101360332</c:v>
                </c:pt>
                <c:pt idx="1390">
                  <c:v>1424.9300995496933</c:v>
                </c:pt>
                <c:pt idx="1391">
                  <c:v>1321.9300995496933</c:v>
                </c:pt>
                <c:pt idx="1392">
                  <c:v>1228.9300995496933</c:v>
                </c:pt>
                <c:pt idx="1393">
                  <c:v>1142.9300995496933</c:v>
                </c:pt>
                <c:pt idx="1394">
                  <c:v>1062.9300995496933</c:v>
                </c:pt>
                <c:pt idx="1395">
                  <c:v>1006.9300995496933</c:v>
                </c:pt>
                <c:pt idx="1396">
                  <c:v>909.9300995496933</c:v>
                </c:pt>
                <c:pt idx="1397">
                  <c:v>798.4300995496933</c:v>
                </c:pt>
                <c:pt idx="1398">
                  <c:v>700.4300995496933</c:v>
                </c:pt>
                <c:pt idx="1399">
                  <c:v>1455.6758080857833</c:v>
                </c:pt>
                <c:pt idx="1400">
                  <c:v>1369.1758080857833</c:v>
                </c:pt>
                <c:pt idx="1401">
                  <c:v>1291.6758080857833</c:v>
                </c:pt>
                <c:pt idx="1402">
                  <c:v>1238.1758080857833</c:v>
                </c:pt>
                <c:pt idx="1403">
                  <c:v>1135.6758080857833</c:v>
                </c:pt>
                <c:pt idx="1404">
                  <c:v>1037.6758080857833</c:v>
                </c:pt>
                <c:pt idx="1405">
                  <c:v>932.17580808578327</c:v>
                </c:pt>
                <c:pt idx="1406">
                  <c:v>829.17580808578327</c:v>
                </c:pt>
                <c:pt idx="1407">
                  <c:v>742.17580808578327</c:v>
                </c:pt>
                <c:pt idx="1408">
                  <c:v>664.17580808578327</c:v>
                </c:pt>
                <c:pt idx="1409">
                  <c:v>1435.0347527262134</c:v>
                </c:pt>
                <c:pt idx="1410">
                  <c:v>1330.5347527262134</c:v>
                </c:pt>
                <c:pt idx="1411">
                  <c:v>1232.0347527262134</c:v>
                </c:pt>
                <c:pt idx="1412">
                  <c:v>1128.5347527262134</c:v>
                </c:pt>
                <c:pt idx="1413">
                  <c:v>1025.0347527262134</c:v>
                </c:pt>
                <c:pt idx="1414">
                  <c:v>937.03475272621336</c:v>
                </c:pt>
                <c:pt idx="1415">
                  <c:v>865.53475272621336</c:v>
                </c:pt>
                <c:pt idx="1416">
                  <c:v>806.53475272621336</c:v>
                </c:pt>
                <c:pt idx="1417">
                  <c:v>708.03475272621336</c:v>
                </c:pt>
                <c:pt idx="1418">
                  <c:v>1445.3936973666437</c:v>
                </c:pt>
                <c:pt idx="1419">
                  <c:v>1348.8936973666437</c:v>
                </c:pt>
                <c:pt idx="1420">
                  <c:v>1257.3936973666437</c:v>
                </c:pt>
                <c:pt idx="1421">
                  <c:v>1171.8936973666437</c:v>
                </c:pt>
                <c:pt idx="1422">
                  <c:v>1096.3936973666437</c:v>
                </c:pt>
                <c:pt idx="1423">
                  <c:v>1033.3936973666437</c:v>
                </c:pt>
                <c:pt idx="1424">
                  <c:v>936.39369736664366</c:v>
                </c:pt>
                <c:pt idx="1425">
                  <c:v>837.39369736664366</c:v>
                </c:pt>
                <c:pt idx="1426">
                  <c:v>731.89369736664366</c:v>
                </c:pt>
                <c:pt idx="1427">
                  <c:v>634.89369736664366</c:v>
                </c:pt>
                <c:pt idx="1428">
                  <c:v>1385.752642007074</c:v>
                </c:pt>
                <c:pt idx="1429">
                  <c:v>1300.752642007074</c:v>
                </c:pt>
                <c:pt idx="1430">
                  <c:v>1240.752642007074</c:v>
                </c:pt>
                <c:pt idx="1431">
                  <c:v>1136.252642007074</c:v>
                </c:pt>
                <c:pt idx="1432">
                  <c:v>1032.252642007074</c:v>
                </c:pt>
                <c:pt idx="1433">
                  <c:v>939.25264200707397</c:v>
                </c:pt>
                <c:pt idx="1434">
                  <c:v>846.75264200707397</c:v>
                </c:pt>
                <c:pt idx="1435">
                  <c:v>767.75264200707397</c:v>
                </c:pt>
                <c:pt idx="1436">
                  <c:v>686.25264200707397</c:v>
                </c:pt>
                <c:pt idx="1437">
                  <c:v>1477.8482008044589</c:v>
                </c:pt>
                <c:pt idx="1438">
                  <c:v>1377.8482008044589</c:v>
                </c:pt>
                <c:pt idx="1439">
                  <c:v>1270.8482008044589</c:v>
                </c:pt>
                <c:pt idx="1440">
                  <c:v>1171.8482008044589</c:v>
                </c:pt>
                <c:pt idx="1441">
                  <c:v>1068.8482008044589</c:v>
                </c:pt>
                <c:pt idx="1442">
                  <c:v>974.84820080445888</c:v>
                </c:pt>
                <c:pt idx="1443">
                  <c:v>902.84820080445888</c:v>
                </c:pt>
                <c:pt idx="1444">
                  <c:v>839.34820080445888</c:v>
                </c:pt>
                <c:pt idx="1445">
                  <c:v>733.34820080445888</c:v>
                </c:pt>
                <c:pt idx="1446">
                  <c:v>628.34820080445888</c:v>
                </c:pt>
                <c:pt idx="1447">
                  <c:v>1375.9437596018438</c:v>
                </c:pt>
                <c:pt idx="1448">
                  <c:v>1279.9437596018438</c:v>
                </c:pt>
                <c:pt idx="1449">
                  <c:v>1198.4437596018438</c:v>
                </c:pt>
                <c:pt idx="1450">
                  <c:v>1120.9437596018438</c:v>
                </c:pt>
                <c:pt idx="1451">
                  <c:v>1056.9437596018438</c:v>
                </c:pt>
                <c:pt idx="1452">
                  <c:v>954.94375960184379</c:v>
                </c:pt>
                <c:pt idx="1453">
                  <c:v>856.44375960184379</c:v>
                </c:pt>
                <c:pt idx="1454">
                  <c:v>749.44375960184379</c:v>
                </c:pt>
                <c:pt idx="1455">
                  <c:v>649.44375960184379</c:v>
                </c:pt>
                <c:pt idx="1456">
                  <c:v>1415.5393183992287</c:v>
                </c:pt>
                <c:pt idx="1457">
                  <c:v>1346.0393183992287</c:v>
                </c:pt>
                <c:pt idx="1458">
                  <c:v>1286.0393183992287</c:v>
                </c:pt>
                <c:pt idx="1459">
                  <c:v>1184.0393183992287</c:v>
                </c:pt>
                <c:pt idx="1460">
                  <c:v>1076.0393183992287</c:v>
                </c:pt>
                <c:pt idx="1461">
                  <c:v>976.0393183992287</c:v>
                </c:pt>
                <c:pt idx="1462">
                  <c:v>885.5393183992287</c:v>
                </c:pt>
                <c:pt idx="1463">
                  <c:v>804.0393183992287</c:v>
                </c:pt>
                <c:pt idx="1464">
                  <c:v>738.0393183992287</c:v>
                </c:pt>
                <c:pt idx="1465">
                  <c:v>683.0393183992287</c:v>
                </c:pt>
                <c:pt idx="1466">
                  <c:v>1419.0996050199756</c:v>
                </c:pt>
                <c:pt idx="1467">
                  <c:v>1317.0996050199756</c:v>
                </c:pt>
                <c:pt idx="1468">
                  <c:v>1221.5996050199756</c:v>
                </c:pt>
                <c:pt idx="1469">
                  <c:v>1127.0996050199756</c:v>
                </c:pt>
                <c:pt idx="1470">
                  <c:v>1042.0996050199756</c:v>
                </c:pt>
                <c:pt idx="1471">
                  <c:v>969.09960501997557</c:v>
                </c:pt>
                <c:pt idx="1472">
                  <c:v>917.09960501997557</c:v>
                </c:pt>
                <c:pt idx="1473">
                  <c:v>819.09960501997557</c:v>
                </c:pt>
                <c:pt idx="1474">
                  <c:v>720.09960501997557</c:v>
                </c:pt>
                <c:pt idx="1475">
                  <c:v>616.09960501997557</c:v>
                </c:pt>
                <c:pt idx="1476">
                  <c:v>1346.6598916407224</c:v>
                </c:pt>
                <c:pt idx="1477">
                  <c:v>1264.1598916407224</c:v>
                </c:pt>
                <c:pt idx="1478">
                  <c:v>1191.1598916407224</c:v>
                </c:pt>
                <c:pt idx="1479">
                  <c:v>1134.1598916407224</c:v>
                </c:pt>
                <c:pt idx="1480">
                  <c:v>1031.1598916407224</c:v>
                </c:pt>
                <c:pt idx="1481">
                  <c:v>927.65989164072244</c:v>
                </c:pt>
                <c:pt idx="1482">
                  <c:v>827.65989164072244</c:v>
                </c:pt>
                <c:pt idx="1483">
                  <c:v>733.65989164072244</c:v>
                </c:pt>
                <c:pt idx="1484">
                  <c:v>646.65989164072244</c:v>
                </c:pt>
                <c:pt idx="1485">
                  <c:v>1402.2201782614693</c:v>
                </c:pt>
                <c:pt idx="1486">
                  <c:v>1352.2201782614693</c:v>
                </c:pt>
                <c:pt idx="1487">
                  <c:v>1249.7201782614693</c:v>
                </c:pt>
                <c:pt idx="1488">
                  <c:v>1148.7201782614693</c:v>
                </c:pt>
                <c:pt idx="1489">
                  <c:v>1054.7201782614693</c:v>
                </c:pt>
                <c:pt idx="1490">
                  <c:v>962.7201782614693</c:v>
                </c:pt>
                <c:pt idx="1491">
                  <c:v>882.2201782614693</c:v>
                </c:pt>
                <c:pt idx="1492">
                  <c:v>810.7201782614693</c:v>
                </c:pt>
                <c:pt idx="1493">
                  <c:v>754.7201782614693</c:v>
                </c:pt>
                <c:pt idx="1494">
                  <c:v>660.7201782614693</c:v>
                </c:pt>
                <c:pt idx="1495">
                  <c:v>1390.9851046631097</c:v>
                </c:pt>
                <c:pt idx="1496">
                  <c:v>1293.4851046631097</c:v>
                </c:pt>
                <c:pt idx="1497">
                  <c:v>1198.4851046631097</c:v>
                </c:pt>
                <c:pt idx="1498">
                  <c:v>1116.9851046631097</c:v>
                </c:pt>
                <c:pt idx="1499">
                  <c:v>1037.9851046631097</c:v>
                </c:pt>
                <c:pt idx="1500">
                  <c:v>982.48510466310972</c:v>
                </c:pt>
                <c:pt idx="1501">
                  <c:v>887.48510466310972</c:v>
                </c:pt>
                <c:pt idx="1502">
                  <c:v>787.48510466310972</c:v>
                </c:pt>
                <c:pt idx="1503">
                  <c:v>688.48510466310972</c:v>
                </c:pt>
                <c:pt idx="1504">
                  <c:v>1431.7500310647501</c:v>
                </c:pt>
                <c:pt idx="1505">
                  <c:v>1342.2500310647501</c:v>
                </c:pt>
                <c:pt idx="1506">
                  <c:v>1269.2500310647501</c:v>
                </c:pt>
                <c:pt idx="1507">
                  <c:v>1208.7500310647501</c:v>
                </c:pt>
                <c:pt idx="1508">
                  <c:v>1108.7500310647501</c:v>
                </c:pt>
                <c:pt idx="1509">
                  <c:v>1011.7500310647501</c:v>
                </c:pt>
                <c:pt idx="1510">
                  <c:v>907.25003106475015</c:v>
                </c:pt>
                <c:pt idx="1511">
                  <c:v>813.25003106475015</c:v>
                </c:pt>
                <c:pt idx="1512">
                  <c:v>733.75003106475015</c:v>
                </c:pt>
                <c:pt idx="1513">
                  <c:v>656.25003106475015</c:v>
                </c:pt>
                <c:pt idx="1514">
                  <c:v>1430.0149574663906</c:v>
                </c:pt>
                <c:pt idx="1515">
                  <c:v>1330.0149574663906</c:v>
                </c:pt>
                <c:pt idx="1516">
                  <c:v>1240.0149574663906</c:v>
                </c:pt>
                <c:pt idx="1517">
                  <c:v>1140.5149574663906</c:v>
                </c:pt>
                <c:pt idx="1518">
                  <c:v>1043.0149574663906</c:v>
                </c:pt>
                <c:pt idx="1519">
                  <c:v>956.51495746639057</c:v>
                </c:pt>
                <c:pt idx="1520">
                  <c:v>879.01495746639057</c:v>
                </c:pt>
                <c:pt idx="1521">
                  <c:v>818.01495746639057</c:v>
                </c:pt>
                <c:pt idx="1522">
                  <c:v>718.51495746639057</c:v>
                </c:pt>
                <c:pt idx="1523">
                  <c:v>1464.142279453949</c:v>
                </c:pt>
                <c:pt idx="1524">
                  <c:v>1365.142279453949</c:v>
                </c:pt>
                <c:pt idx="1525">
                  <c:v>1271.142279453949</c:v>
                </c:pt>
                <c:pt idx="1526">
                  <c:v>1177.642279453949</c:v>
                </c:pt>
                <c:pt idx="1527">
                  <c:v>1101.142279453949</c:v>
                </c:pt>
                <c:pt idx="1528">
                  <c:v>1039.142279453949</c:v>
                </c:pt>
                <c:pt idx="1529">
                  <c:v>945.64227945394896</c:v>
                </c:pt>
                <c:pt idx="1530">
                  <c:v>844.14227945394896</c:v>
                </c:pt>
                <c:pt idx="1531">
                  <c:v>749.14227945394896</c:v>
                </c:pt>
                <c:pt idx="1532">
                  <c:v>658.64227945394896</c:v>
                </c:pt>
                <c:pt idx="1533">
                  <c:v>1418.7696014415073</c:v>
                </c:pt>
                <c:pt idx="1534">
                  <c:v>1340.7696014415073</c:v>
                </c:pt>
                <c:pt idx="1535">
                  <c:v>1280.7696014415073</c:v>
                </c:pt>
                <c:pt idx="1536">
                  <c:v>1179.2696014415073</c:v>
                </c:pt>
                <c:pt idx="1537">
                  <c:v>1081.2696014415073</c:v>
                </c:pt>
                <c:pt idx="1538">
                  <c:v>981.76960144150735</c:v>
                </c:pt>
                <c:pt idx="1539">
                  <c:v>884.26960144150735</c:v>
                </c:pt>
                <c:pt idx="1540">
                  <c:v>799.26960144150735</c:v>
                </c:pt>
                <c:pt idx="1541">
                  <c:v>723.26960144150735</c:v>
                </c:pt>
                <c:pt idx="1542">
                  <c:v>1520.8969234290657</c:v>
                </c:pt>
                <c:pt idx="1543">
                  <c:v>1423.8969234290657</c:v>
                </c:pt>
                <c:pt idx="1544">
                  <c:v>1320.3969234290657</c:v>
                </c:pt>
                <c:pt idx="1545">
                  <c:v>1219.3969234290657</c:v>
                </c:pt>
                <c:pt idx="1546">
                  <c:v>1119.3969234290657</c:v>
                </c:pt>
                <c:pt idx="1547">
                  <c:v>1029.8969234290657</c:v>
                </c:pt>
                <c:pt idx="1548">
                  <c:v>953.39692342906574</c:v>
                </c:pt>
                <c:pt idx="1549">
                  <c:v>903.39692342906574</c:v>
                </c:pt>
                <c:pt idx="1550">
                  <c:v>805.89692342906574</c:v>
                </c:pt>
                <c:pt idx="1551">
                  <c:v>700.89692342906574</c:v>
                </c:pt>
                <c:pt idx="1552">
                  <c:v>1446.4900420869235</c:v>
                </c:pt>
                <c:pt idx="1553">
                  <c:v>1348.4900420869235</c:v>
                </c:pt>
                <c:pt idx="1554">
                  <c:v>1263.9900420869235</c:v>
                </c:pt>
                <c:pt idx="1555">
                  <c:v>1187.4900420869235</c:v>
                </c:pt>
                <c:pt idx="1556">
                  <c:v>1130.4900420869235</c:v>
                </c:pt>
                <c:pt idx="1557">
                  <c:v>1025.4900420869235</c:v>
                </c:pt>
                <c:pt idx="1558">
                  <c:v>925.49004208692349</c:v>
                </c:pt>
                <c:pt idx="1559">
                  <c:v>826.49004208692349</c:v>
                </c:pt>
                <c:pt idx="1560">
                  <c:v>731.99004208692349</c:v>
                </c:pt>
                <c:pt idx="1561">
                  <c:v>639.99004208692349</c:v>
                </c:pt>
                <c:pt idx="1562">
                  <c:v>1414.0831607447813</c:v>
                </c:pt>
                <c:pt idx="1563">
                  <c:v>1350.0831607447813</c:v>
                </c:pt>
                <c:pt idx="1564">
                  <c:v>1254.5831607447813</c:v>
                </c:pt>
                <c:pt idx="1565">
                  <c:v>1149.0831607447813</c:v>
                </c:pt>
                <c:pt idx="1566">
                  <c:v>1043.5831607447813</c:v>
                </c:pt>
                <c:pt idx="1567">
                  <c:v>941.08316074478125</c:v>
                </c:pt>
                <c:pt idx="1568">
                  <c:v>848.58316074478125</c:v>
                </c:pt>
                <c:pt idx="1569">
                  <c:v>764.08316074478125</c:v>
                </c:pt>
                <c:pt idx="1570">
                  <c:v>704.08316074478125</c:v>
                </c:pt>
                <c:pt idx="1571">
                  <c:v>1457.176279402639</c:v>
                </c:pt>
                <c:pt idx="1572">
                  <c:v>1356.676279402639</c:v>
                </c:pt>
                <c:pt idx="1573">
                  <c:v>1254.676279402639</c:v>
                </c:pt>
                <c:pt idx="1574">
                  <c:v>1159.676279402639</c:v>
                </c:pt>
                <c:pt idx="1575">
                  <c:v>1067.676279402639</c:v>
                </c:pt>
                <c:pt idx="1576">
                  <c:v>985.17627940263901</c:v>
                </c:pt>
                <c:pt idx="1577">
                  <c:v>927.67627940263901</c:v>
                </c:pt>
                <c:pt idx="1578">
                  <c:v>830.67627940263901</c:v>
                </c:pt>
                <c:pt idx="1579">
                  <c:v>733.67627940263901</c:v>
                </c:pt>
                <c:pt idx="1580">
                  <c:v>628.67627940263901</c:v>
                </c:pt>
                <c:pt idx="1581">
                  <c:v>1379.2693980604968</c:v>
                </c:pt>
                <c:pt idx="1582">
                  <c:v>1290.2693980604968</c:v>
                </c:pt>
                <c:pt idx="1583">
                  <c:v>1208.7693980604968</c:v>
                </c:pt>
                <c:pt idx="1584">
                  <c:v>1144.7693980604968</c:v>
                </c:pt>
                <c:pt idx="1585">
                  <c:v>1048.2693980604968</c:v>
                </c:pt>
                <c:pt idx="1586">
                  <c:v>946.26939806049677</c:v>
                </c:pt>
                <c:pt idx="1587">
                  <c:v>841.26939806049677</c:v>
                </c:pt>
                <c:pt idx="1588">
                  <c:v>737.76939806049677</c:v>
                </c:pt>
                <c:pt idx="1589">
                  <c:v>645.76939806049677</c:v>
                </c:pt>
                <c:pt idx="1590">
                  <c:v>1421.0077596254682</c:v>
                </c:pt>
                <c:pt idx="1591">
                  <c:v>1352.0077596254682</c:v>
                </c:pt>
                <c:pt idx="1592">
                  <c:v>1249.0077596254682</c:v>
                </c:pt>
                <c:pt idx="1593">
                  <c:v>1146.5077596254682</c:v>
                </c:pt>
                <c:pt idx="1594">
                  <c:v>1042.0077596254682</c:v>
                </c:pt>
                <c:pt idx="1595">
                  <c:v>952.00775962546822</c:v>
                </c:pt>
                <c:pt idx="1596">
                  <c:v>869.00775962546822</c:v>
                </c:pt>
                <c:pt idx="1597">
                  <c:v>784.00775962546822</c:v>
                </c:pt>
                <c:pt idx="1598">
                  <c:v>723.00775962546822</c:v>
                </c:pt>
                <c:pt idx="1599">
                  <c:v>1478.7461211904397</c:v>
                </c:pt>
                <c:pt idx="1600">
                  <c:v>1373.7461211904397</c:v>
                </c:pt>
                <c:pt idx="1601">
                  <c:v>1270.7461211904397</c:v>
                </c:pt>
                <c:pt idx="1602">
                  <c:v>1174.7461211904397</c:v>
                </c:pt>
                <c:pt idx="1603">
                  <c:v>1083.7461211904397</c:v>
                </c:pt>
                <c:pt idx="1604">
                  <c:v>1009.2461211904397</c:v>
                </c:pt>
                <c:pt idx="1605">
                  <c:v>944.74612119043968</c:v>
                </c:pt>
                <c:pt idx="1606">
                  <c:v>836.74612119043968</c:v>
                </c:pt>
                <c:pt idx="1607">
                  <c:v>727.24612119043968</c:v>
                </c:pt>
                <c:pt idx="1608">
                  <c:v>1474.4844827554111</c:v>
                </c:pt>
                <c:pt idx="1609">
                  <c:v>1374.4844827554111</c:v>
                </c:pt>
                <c:pt idx="1610">
                  <c:v>1284.9844827554111</c:v>
                </c:pt>
                <c:pt idx="1611">
                  <c:v>1210.4844827554111</c:v>
                </c:pt>
                <c:pt idx="1612">
                  <c:v>1147.4844827554111</c:v>
                </c:pt>
                <c:pt idx="1613">
                  <c:v>1047.9844827554111</c:v>
                </c:pt>
                <c:pt idx="1614">
                  <c:v>942.48448275541114</c:v>
                </c:pt>
                <c:pt idx="1615">
                  <c:v>837.98448275541114</c:v>
                </c:pt>
                <c:pt idx="1616">
                  <c:v>736.48448275541114</c:v>
                </c:pt>
                <c:pt idx="1617">
                  <c:v>1519.0897049206733</c:v>
                </c:pt>
                <c:pt idx="1618">
                  <c:v>1438.5897049206733</c:v>
                </c:pt>
                <c:pt idx="1619">
                  <c:v>1376.5897049206733</c:v>
                </c:pt>
                <c:pt idx="1620">
                  <c:v>1274.0897049206733</c:v>
                </c:pt>
                <c:pt idx="1621">
                  <c:v>1166.0897049206733</c:v>
                </c:pt>
                <c:pt idx="1622">
                  <c:v>1060.5897049206733</c:v>
                </c:pt>
                <c:pt idx="1623">
                  <c:v>959.58970492067328</c:v>
                </c:pt>
                <c:pt idx="1624">
                  <c:v>870.58970492067328</c:v>
                </c:pt>
                <c:pt idx="1625">
                  <c:v>788.08970492067328</c:v>
                </c:pt>
                <c:pt idx="1626">
                  <c:v>731.58970492067328</c:v>
                </c:pt>
                <c:pt idx="1627">
                  <c:v>1499.6949270859354</c:v>
                </c:pt>
                <c:pt idx="1628">
                  <c:v>1396.6949270859354</c:v>
                </c:pt>
                <c:pt idx="1629">
                  <c:v>1290.6949270859354</c:v>
                </c:pt>
                <c:pt idx="1630">
                  <c:v>1191.1949270859354</c:v>
                </c:pt>
                <c:pt idx="1631">
                  <c:v>1098.1949270859354</c:v>
                </c:pt>
                <c:pt idx="1632">
                  <c:v>1021.1949270859354</c:v>
                </c:pt>
                <c:pt idx="1633">
                  <c:v>955.69492708593543</c:v>
                </c:pt>
                <c:pt idx="1634">
                  <c:v>856.69492708593543</c:v>
                </c:pt>
                <c:pt idx="1635">
                  <c:v>748.69492708593543</c:v>
                </c:pt>
                <c:pt idx="1636">
                  <c:v>1510.8001492511976</c:v>
                </c:pt>
                <c:pt idx="1637">
                  <c:v>1414.3001492511976</c:v>
                </c:pt>
                <c:pt idx="1638">
                  <c:v>1320.3001492511976</c:v>
                </c:pt>
                <c:pt idx="1639">
                  <c:v>1241.3001492511976</c:v>
                </c:pt>
                <c:pt idx="1640">
                  <c:v>1178.8001492511976</c:v>
                </c:pt>
                <c:pt idx="1641">
                  <c:v>1071.3001492511976</c:v>
                </c:pt>
                <c:pt idx="1642">
                  <c:v>962.30014925119758</c:v>
                </c:pt>
                <c:pt idx="1643">
                  <c:v>860.30014925119758</c:v>
                </c:pt>
                <c:pt idx="1644">
                  <c:v>762.80014925119758</c:v>
                </c:pt>
                <c:pt idx="1645">
                  <c:v>676.30014925119758</c:v>
                </c:pt>
                <c:pt idx="1646">
                  <c:v>1467.7480307942124</c:v>
                </c:pt>
                <c:pt idx="1647">
                  <c:v>1406.2480307942124</c:v>
                </c:pt>
                <c:pt idx="1648">
                  <c:v>1309.7480307942124</c:v>
                </c:pt>
                <c:pt idx="1649">
                  <c:v>1202.2480307942124</c:v>
                </c:pt>
                <c:pt idx="1650">
                  <c:v>1096.7480307942124</c:v>
                </c:pt>
                <c:pt idx="1651">
                  <c:v>990.24803079421235</c:v>
                </c:pt>
                <c:pt idx="1652">
                  <c:v>901.24803079421235</c:v>
                </c:pt>
                <c:pt idx="1653">
                  <c:v>817.74803079421235</c:v>
                </c:pt>
                <c:pt idx="1654">
                  <c:v>752.24803079421235</c:v>
                </c:pt>
                <c:pt idx="1655">
                  <c:v>646.74803079421235</c:v>
                </c:pt>
                <c:pt idx="1656">
                  <c:v>1405.6959123372271</c:v>
                </c:pt>
                <c:pt idx="1657">
                  <c:v>1303.6959123372271</c:v>
                </c:pt>
                <c:pt idx="1658">
                  <c:v>1198.1959123372271</c:v>
                </c:pt>
                <c:pt idx="1659">
                  <c:v>1110.6959123372271</c:v>
                </c:pt>
                <c:pt idx="1660">
                  <c:v>1023.1959123372271</c:v>
                </c:pt>
                <c:pt idx="1661">
                  <c:v>959.69591233722713</c:v>
                </c:pt>
                <c:pt idx="1662">
                  <c:v>857.69591233722713</c:v>
                </c:pt>
                <c:pt idx="1663">
                  <c:v>742.19591233722713</c:v>
                </c:pt>
                <c:pt idx="1664">
                  <c:v>1510.1437938802419</c:v>
                </c:pt>
                <c:pt idx="1665">
                  <c:v>1408.6437938802419</c:v>
                </c:pt>
                <c:pt idx="1666">
                  <c:v>1314.6437938802419</c:v>
                </c:pt>
                <c:pt idx="1667">
                  <c:v>1237.1437938802419</c:v>
                </c:pt>
                <c:pt idx="1668">
                  <c:v>1178.1437938802419</c:v>
                </c:pt>
                <c:pt idx="1669">
                  <c:v>1072.1437938802419</c:v>
                </c:pt>
                <c:pt idx="1670">
                  <c:v>962.6437938802419</c:v>
                </c:pt>
                <c:pt idx="1671">
                  <c:v>854.6437938802419</c:v>
                </c:pt>
                <c:pt idx="1672">
                  <c:v>752.6437938802419</c:v>
                </c:pt>
                <c:pt idx="1673">
                  <c:v>663.6437938802419</c:v>
                </c:pt>
                <c:pt idx="1674">
                  <c:v>1452.0284731533504</c:v>
                </c:pt>
                <c:pt idx="1675">
                  <c:v>1384.5284731533504</c:v>
                </c:pt>
                <c:pt idx="1676">
                  <c:v>1275.5284731533504</c:v>
                </c:pt>
                <c:pt idx="1677">
                  <c:v>1168.5284731533504</c:v>
                </c:pt>
                <c:pt idx="1678">
                  <c:v>1059.5284731533504</c:v>
                </c:pt>
                <c:pt idx="1679">
                  <c:v>953.52847315335043</c:v>
                </c:pt>
                <c:pt idx="1680">
                  <c:v>861.52847315335043</c:v>
                </c:pt>
                <c:pt idx="1681">
                  <c:v>769.52847315335043</c:v>
                </c:pt>
                <c:pt idx="1682">
                  <c:v>700.02847315335043</c:v>
                </c:pt>
                <c:pt idx="1683">
                  <c:v>1462.413152426459</c:v>
                </c:pt>
                <c:pt idx="1684">
                  <c:v>1351.913152426459</c:v>
                </c:pt>
                <c:pt idx="1685">
                  <c:v>1244.413152426459</c:v>
                </c:pt>
                <c:pt idx="1686">
                  <c:v>1140.913152426459</c:v>
                </c:pt>
                <c:pt idx="1687">
                  <c:v>1049.413152426459</c:v>
                </c:pt>
                <c:pt idx="1688">
                  <c:v>970.41315242645896</c:v>
                </c:pt>
                <c:pt idx="1689">
                  <c:v>901.41315242645896</c:v>
                </c:pt>
                <c:pt idx="1690">
                  <c:v>795.41315242645896</c:v>
                </c:pt>
                <c:pt idx="1691">
                  <c:v>687.91315242645896</c:v>
                </c:pt>
                <c:pt idx="1692">
                  <c:v>1452.2978316995675</c:v>
                </c:pt>
                <c:pt idx="1693">
                  <c:v>1349.2978316995675</c:v>
                </c:pt>
                <c:pt idx="1694">
                  <c:v>1253.2978316995675</c:v>
                </c:pt>
                <c:pt idx="1695">
                  <c:v>1165.2978316995675</c:v>
                </c:pt>
                <c:pt idx="1696">
                  <c:v>1097.7978316995675</c:v>
                </c:pt>
                <c:pt idx="1697">
                  <c:v>991.7978316995675</c:v>
                </c:pt>
                <c:pt idx="1698">
                  <c:v>886.7978316995675</c:v>
                </c:pt>
                <c:pt idx="1699">
                  <c:v>782.2978316995675</c:v>
                </c:pt>
                <c:pt idx="1700">
                  <c:v>681.7978316995675</c:v>
                </c:pt>
                <c:pt idx="1701">
                  <c:v>1462.682510972676</c:v>
                </c:pt>
                <c:pt idx="1702">
                  <c:v>1378.682510972676</c:v>
                </c:pt>
                <c:pt idx="1703">
                  <c:v>1311.682510972676</c:v>
                </c:pt>
                <c:pt idx="1704">
                  <c:v>1206.182510972676</c:v>
                </c:pt>
                <c:pt idx="1705">
                  <c:v>1093.682510972676</c:v>
                </c:pt>
                <c:pt idx="1706">
                  <c:v>991.18251097267603</c:v>
                </c:pt>
                <c:pt idx="1707">
                  <c:v>888.18251097267603</c:v>
                </c:pt>
                <c:pt idx="1708">
                  <c:v>793.18251097267603</c:v>
                </c:pt>
                <c:pt idx="1709">
                  <c:v>708.68251097267603</c:v>
                </c:pt>
                <c:pt idx="1710">
                  <c:v>1523.8357730401167</c:v>
                </c:pt>
                <c:pt idx="1711">
                  <c:v>1413.3357730401167</c:v>
                </c:pt>
                <c:pt idx="1712">
                  <c:v>1294.8357730401167</c:v>
                </c:pt>
                <c:pt idx="1713">
                  <c:v>1180.3357730401167</c:v>
                </c:pt>
                <c:pt idx="1714">
                  <c:v>1079.3357730401167</c:v>
                </c:pt>
                <c:pt idx="1715">
                  <c:v>980.33577304011669</c:v>
                </c:pt>
                <c:pt idx="1716">
                  <c:v>896.83577304011669</c:v>
                </c:pt>
                <c:pt idx="1717">
                  <c:v>836.83577304011669</c:v>
                </c:pt>
                <c:pt idx="1718">
                  <c:v>728.33577304011669</c:v>
                </c:pt>
                <c:pt idx="1719">
                  <c:v>1503.9890351075574</c:v>
                </c:pt>
                <c:pt idx="1720">
                  <c:v>1391.9890351075574</c:v>
                </c:pt>
                <c:pt idx="1721">
                  <c:v>1290.4890351075574</c:v>
                </c:pt>
                <c:pt idx="1722">
                  <c:v>1197.4890351075574</c:v>
                </c:pt>
                <c:pt idx="1723">
                  <c:v>1105.4890351075574</c:v>
                </c:pt>
                <c:pt idx="1724">
                  <c:v>1031.4890351075574</c:v>
                </c:pt>
                <c:pt idx="1725">
                  <c:v>927.48903510755736</c:v>
                </c:pt>
                <c:pt idx="1726">
                  <c:v>815.48903510755736</c:v>
                </c:pt>
                <c:pt idx="1727">
                  <c:v>710.48903510755736</c:v>
                </c:pt>
                <c:pt idx="1728">
                  <c:v>1494.142297174998</c:v>
                </c:pt>
                <c:pt idx="1729">
                  <c:v>1399.642297174998</c:v>
                </c:pt>
                <c:pt idx="1730">
                  <c:v>1311.642297174998</c:v>
                </c:pt>
                <c:pt idx="1731">
                  <c:v>1245.642297174998</c:v>
                </c:pt>
                <c:pt idx="1732">
                  <c:v>1139.142297174998</c:v>
                </c:pt>
                <c:pt idx="1733">
                  <c:v>1033.142297174998</c:v>
                </c:pt>
                <c:pt idx="1734">
                  <c:v>927.64229717499802</c:v>
                </c:pt>
                <c:pt idx="1735">
                  <c:v>817.14229717499802</c:v>
                </c:pt>
                <c:pt idx="1736">
                  <c:v>717.14229717499802</c:v>
                </c:pt>
                <c:pt idx="1737">
                  <c:v>1510.6187847277502</c:v>
                </c:pt>
                <c:pt idx="1738">
                  <c:v>1439.6187847277502</c:v>
                </c:pt>
                <c:pt idx="1739">
                  <c:v>1337.1187847277502</c:v>
                </c:pt>
                <c:pt idx="1740">
                  <c:v>1222.1187847277502</c:v>
                </c:pt>
                <c:pt idx="1741">
                  <c:v>1108.1187847277502</c:v>
                </c:pt>
                <c:pt idx="1742">
                  <c:v>995.61878472775015</c:v>
                </c:pt>
                <c:pt idx="1743">
                  <c:v>903.61878472775015</c:v>
                </c:pt>
                <c:pt idx="1744">
                  <c:v>822.11878472775015</c:v>
                </c:pt>
                <c:pt idx="1745">
                  <c:v>762.61878472775015</c:v>
                </c:pt>
                <c:pt idx="1746">
                  <c:v>1531.5952722805023</c:v>
                </c:pt>
                <c:pt idx="1747">
                  <c:v>1418.5952722805023</c:v>
                </c:pt>
                <c:pt idx="1748">
                  <c:v>1307.0952722805023</c:v>
                </c:pt>
                <c:pt idx="1749">
                  <c:v>1204.5952722805023</c:v>
                </c:pt>
                <c:pt idx="1750">
                  <c:v>1113.0952722805023</c:v>
                </c:pt>
                <c:pt idx="1751">
                  <c:v>1030.5952722805023</c:v>
                </c:pt>
                <c:pt idx="1752">
                  <c:v>968.59527228050229</c:v>
                </c:pt>
                <c:pt idx="1753">
                  <c:v>852.59527228050229</c:v>
                </c:pt>
                <c:pt idx="1754">
                  <c:v>744.59527228050229</c:v>
                </c:pt>
                <c:pt idx="1755">
                  <c:v>1511.0717598332544</c:v>
                </c:pt>
                <c:pt idx="1756">
                  <c:v>1406.5717598332544</c:v>
                </c:pt>
                <c:pt idx="1757">
                  <c:v>1318.0717598332544</c:v>
                </c:pt>
                <c:pt idx="1758">
                  <c:v>1234.5717598332544</c:v>
                </c:pt>
                <c:pt idx="1759">
                  <c:v>1165.5717598332544</c:v>
                </c:pt>
                <c:pt idx="1760">
                  <c:v>1063.5717598332544</c:v>
                </c:pt>
                <c:pt idx="1761">
                  <c:v>943.57175983325442</c:v>
                </c:pt>
                <c:pt idx="1762">
                  <c:v>836.07175983325442</c:v>
                </c:pt>
                <c:pt idx="1763">
                  <c:v>730.57175983325442</c:v>
                </c:pt>
                <c:pt idx="1764">
                  <c:v>1516.0482473860066</c:v>
                </c:pt>
                <c:pt idx="1765">
                  <c:v>1430.0482473860066</c:v>
                </c:pt>
                <c:pt idx="1766">
                  <c:v>1361.5482473860066</c:v>
                </c:pt>
                <c:pt idx="1767">
                  <c:v>1241.5482473860066</c:v>
                </c:pt>
                <c:pt idx="1768">
                  <c:v>1135.5482473860066</c:v>
                </c:pt>
                <c:pt idx="1769">
                  <c:v>1027.5482473860066</c:v>
                </c:pt>
                <c:pt idx="1770">
                  <c:v>918.54824738600655</c:v>
                </c:pt>
                <c:pt idx="1771">
                  <c:v>822.04824738600655</c:v>
                </c:pt>
                <c:pt idx="1772">
                  <c:v>736.04824738600655</c:v>
                </c:pt>
                <c:pt idx="1773">
                  <c:v>1560.5449494599527</c:v>
                </c:pt>
                <c:pt idx="1774">
                  <c:v>1459.0449494599527</c:v>
                </c:pt>
                <c:pt idx="1775">
                  <c:v>1347.5449494599527</c:v>
                </c:pt>
                <c:pt idx="1776">
                  <c:v>1239.0449494599527</c:v>
                </c:pt>
                <c:pt idx="1777">
                  <c:v>1134.0449494599527</c:v>
                </c:pt>
                <c:pt idx="1778">
                  <c:v>1037.5449494599527</c:v>
                </c:pt>
                <c:pt idx="1779">
                  <c:v>948.5449494599527</c:v>
                </c:pt>
                <c:pt idx="1780">
                  <c:v>878.0449494599527</c:v>
                </c:pt>
                <c:pt idx="1781">
                  <c:v>767.0449494599527</c:v>
                </c:pt>
                <c:pt idx="1782">
                  <c:v>1549.0416515338989</c:v>
                </c:pt>
                <c:pt idx="1783">
                  <c:v>1442.5416515338989</c:v>
                </c:pt>
                <c:pt idx="1784">
                  <c:v>1345.5416515338989</c:v>
                </c:pt>
                <c:pt idx="1785">
                  <c:v>1252.0416515338989</c:v>
                </c:pt>
                <c:pt idx="1786">
                  <c:v>1168.5416515338989</c:v>
                </c:pt>
                <c:pt idx="1787">
                  <c:v>1101.0416515338989</c:v>
                </c:pt>
                <c:pt idx="1788">
                  <c:v>990.54165153389886</c:v>
                </c:pt>
                <c:pt idx="1789">
                  <c:v>880.54165153389886</c:v>
                </c:pt>
                <c:pt idx="1790">
                  <c:v>770.54165153389886</c:v>
                </c:pt>
                <c:pt idx="1791">
                  <c:v>1558.538353607845</c:v>
                </c:pt>
                <c:pt idx="1792">
                  <c:v>1458.538353607845</c:v>
                </c:pt>
                <c:pt idx="1793">
                  <c:v>1366.038353607845</c:v>
                </c:pt>
                <c:pt idx="1794">
                  <c:v>1297.538353607845</c:v>
                </c:pt>
                <c:pt idx="1795">
                  <c:v>1194.038353607845</c:v>
                </c:pt>
                <c:pt idx="1796">
                  <c:v>1081.038353607845</c:v>
                </c:pt>
                <c:pt idx="1797">
                  <c:v>966.03835360784501</c:v>
                </c:pt>
                <c:pt idx="1798">
                  <c:v>856.53835360784501</c:v>
                </c:pt>
                <c:pt idx="1799">
                  <c:v>763.03835360784501</c:v>
                </c:pt>
                <c:pt idx="1800">
                  <c:v>1568.2961073580668</c:v>
                </c:pt>
                <c:pt idx="1801">
                  <c:v>1492.7961073580668</c:v>
                </c:pt>
                <c:pt idx="1802">
                  <c:v>1381.2961073580668</c:v>
                </c:pt>
                <c:pt idx="1803">
                  <c:v>1272.2961073580668</c:v>
                </c:pt>
                <c:pt idx="1804">
                  <c:v>1159.2961073580668</c:v>
                </c:pt>
                <c:pt idx="1805">
                  <c:v>1052.2961073580668</c:v>
                </c:pt>
                <c:pt idx="1806">
                  <c:v>952.29610735806682</c:v>
                </c:pt>
                <c:pt idx="1807">
                  <c:v>864.79610735806682</c:v>
                </c:pt>
                <c:pt idx="1808">
                  <c:v>798.29610735806682</c:v>
                </c:pt>
                <c:pt idx="1809">
                  <c:v>683.29610735806682</c:v>
                </c:pt>
                <c:pt idx="1810">
                  <c:v>1468.0538611082884</c:v>
                </c:pt>
                <c:pt idx="1811">
                  <c:v>1352.5538611082884</c:v>
                </c:pt>
                <c:pt idx="1812">
                  <c:v>1251.5538611082884</c:v>
                </c:pt>
                <c:pt idx="1813">
                  <c:v>1158.5538611082884</c:v>
                </c:pt>
                <c:pt idx="1814">
                  <c:v>1074.0538611082884</c:v>
                </c:pt>
                <c:pt idx="1815">
                  <c:v>1005.0538611082884</c:v>
                </c:pt>
                <c:pt idx="1816">
                  <c:v>886.5538611082884</c:v>
                </c:pt>
                <c:pt idx="1817">
                  <c:v>780.0538611082884</c:v>
                </c:pt>
                <c:pt idx="1818">
                  <c:v>1570.81161485851</c:v>
                </c:pt>
                <c:pt idx="1819">
                  <c:v>1460.81161485851</c:v>
                </c:pt>
                <c:pt idx="1820">
                  <c:v>1363.81161485851</c:v>
                </c:pt>
                <c:pt idx="1821">
                  <c:v>1278.31161485851</c:v>
                </c:pt>
                <c:pt idx="1822">
                  <c:v>1210.31161485851</c:v>
                </c:pt>
                <c:pt idx="1823">
                  <c:v>1094.81161485851</c:v>
                </c:pt>
                <c:pt idx="1824">
                  <c:v>984.31161485850998</c:v>
                </c:pt>
                <c:pt idx="1825">
                  <c:v>871.31161485850998</c:v>
                </c:pt>
                <c:pt idx="1826">
                  <c:v>766.81161485850998</c:v>
                </c:pt>
              </c:numCache>
            </c:numRef>
          </c:val>
          <c:smooth val="0"/>
          <c:extLst>
            <c:ext xmlns:c16="http://schemas.microsoft.com/office/drawing/2014/chart" uri="{C3380CC4-5D6E-409C-BE32-E72D297353CC}">
              <c16:uniqueId val="{00000000-B196-4D18-92C5-44EAF8D9CCE7}"/>
            </c:ext>
          </c:extLst>
        </c:ser>
        <c:dLbls>
          <c:showLegendKey val="0"/>
          <c:showVal val="0"/>
          <c:showCatName val="0"/>
          <c:showSerName val="0"/>
          <c:showPercent val="0"/>
          <c:showBubbleSize val="0"/>
        </c:dLbls>
        <c:smooth val="0"/>
        <c:axId val="424554112"/>
        <c:axId val="424544960"/>
      </c:lineChart>
      <c:dateAx>
        <c:axId val="42455411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44960"/>
        <c:crosses val="autoZero"/>
        <c:auto val="1"/>
        <c:lblOffset val="100"/>
        <c:baseTimeUnit val="days"/>
      </c:dateAx>
      <c:valAx>
        <c:axId val="42454496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Counterfactual'!$H$1</c:f>
              <c:strCache>
                <c:ptCount val="1"/>
                <c:pt idx="0">
                  <c:v>Production Order</c:v>
                </c:pt>
              </c:strCache>
            </c:strRef>
          </c:tx>
          <c:spPr>
            <a:ln w="28575" cap="rnd">
              <a:solidFill>
                <a:schemeClr val="accent1"/>
              </a:solidFill>
              <a:round/>
            </a:ln>
            <a:effectLst/>
          </c:spPr>
          <c:marker>
            <c:symbol val="none"/>
          </c:marker>
          <c:cat>
            <c:numRef>
              <c:f>'Luxjacky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Counterfactual'!$H$2:$H$1828</c:f>
              <c:numCache>
                <c:formatCode>General</c:formatCode>
                <c:ptCount val="1827"/>
                <c:pt idx="0">
                  <c:v>5029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1246.1840970702085</c:v>
                </c:pt>
                <c:pt idx="47">
                  <c:v>0</c:v>
                </c:pt>
                <c:pt idx="48">
                  <c:v>0</c:v>
                </c:pt>
                <c:pt idx="49">
                  <c:v>0</c:v>
                </c:pt>
                <c:pt idx="50">
                  <c:v>0</c:v>
                </c:pt>
                <c:pt idx="51">
                  <c:v>0</c:v>
                </c:pt>
                <c:pt idx="52">
                  <c:v>0</c:v>
                </c:pt>
                <c:pt idx="53">
                  <c:v>0</c:v>
                </c:pt>
                <c:pt idx="54">
                  <c:v>0</c:v>
                </c:pt>
                <c:pt idx="55">
                  <c:v>0</c:v>
                </c:pt>
                <c:pt idx="56">
                  <c:v>0</c:v>
                </c:pt>
                <c:pt idx="57">
                  <c:v>0</c:v>
                </c:pt>
                <c:pt idx="58">
                  <c:v>0</c:v>
                </c:pt>
                <c:pt idx="59">
                  <c:v>1246.1840970702085</c:v>
                </c:pt>
                <c:pt idx="60">
                  <c:v>0</c:v>
                </c:pt>
                <c:pt idx="61">
                  <c:v>0</c:v>
                </c:pt>
                <c:pt idx="62">
                  <c:v>0</c:v>
                </c:pt>
                <c:pt idx="63">
                  <c:v>0</c:v>
                </c:pt>
                <c:pt idx="64">
                  <c:v>0</c:v>
                </c:pt>
                <c:pt idx="65">
                  <c:v>0</c:v>
                </c:pt>
                <c:pt idx="66">
                  <c:v>0</c:v>
                </c:pt>
                <c:pt idx="67">
                  <c:v>0</c:v>
                </c:pt>
                <c:pt idx="68">
                  <c:v>0</c:v>
                </c:pt>
                <c:pt idx="69">
                  <c:v>0</c:v>
                </c:pt>
                <c:pt idx="70">
                  <c:v>1266.2009607189748</c:v>
                </c:pt>
                <c:pt idx="71">
                  <c:v>0</c:v>
                </c:pt>
                <c:pt idx="72">
                  <c:v>0</c:v>
                </c:pt>
                <c:pt idx="73">
                  <c:v>0</c:v>
                </c:pt>
                <c:pt idx="74">
                  <c:v>0</c:v>
                </c:pt>
                <c:pt idx="75">
                  <c:v>0</c:v>
                </c:pt>
                <c:pt idx="76">
                  <c:v>0</c:v>
                </c:pt>
                <c:pt idx="77">
                  <c:v>0</c:v>
                </c:pt>
                <c:pt idx="78">
                  <c:v>0</c:v>
                </c:pt>
                <c:pt idx="79">
                  <c:v>0</c:v>
                </c:pt>
                <c:pt idx="80">
                  <c:v>0</c:v>
                </c:pt>
                <c:pt idx="81">
                  <c:v>0</c:v>
                </c:pt>
                <c:pt idx="82">
                  <c:v>0</c:v>
                </c:pt>
                <c:pt idx="83">
                  <c:v>0</c:v>
                </c:pt>
                <c:pt idx="84">
                  <c:v>1266.2009607189748</c:v>
                </c:pt>
                <c:pt idx="85">
                  <c:v>0</c:v>
                </c:pt>
                <c:pt idx="86">
                  <c:v>0</c:v>
                </c:pt>
                <c:pt idx="87">
                  <c:v>0</c:v>
                </c:pt>
                <c:pt idx="88">
                  <c:v>0</c:v>
                </c:pt>
                <c:pt idx="89">
                  <c:v>0</c:v>
                </c:pt>
                <c:pt idx="90">
                  <c:v>0</c:v>
                </c:pt>
                <c:pt idx="91">
                  <c:v>0</c:v>
                </c:pt>
                <c:pt idx="92">
                  <c:v>0</c:v>
                </c:pt>
                <c:pt idx="93">
                  <c:v>0</c:v>
                </c:pt>
                <c:pt idx="94">
                  <c:v>0</c:v>
                </c:pt>
                <c:pt idx="95">
                  <c:v>0</c:v>
                </c:pt>
                <c:pt idx="96">
                  <c:v>0</c:v>
                </c:pt>
                <c:pt idx="97">
                  <c:v>1258.72845146024</c:v>
                </c:pt>
                <c:pt idx="98">
                  <c:v>0</c:v>
                </c:pt>
                <c:pt idx="99">
                  <c:v>0</c:v>
                </c:pt>
                <c:pt idx="100">
                  <c:v>0</c:v>
                </c:pt>
                <c:pt idx="101">
                  <c:v>0</c:v>
                </c:pt>
                <c:pt idx="102">
                  <c:v>0</c:v>
                </c:pt>
                <c:pt idx="103">
                  <c:v>0</c:v>
                </c:pt>
                <c:pt idx="104">
                  <c:v>0</c:v>
                </c:pt>
                <c:pt idx="105">
                  <c:v>0</c:v>
                </c:pt>
                <c:pt idx="106">
                  <c:v>0</c:v>
                </c:pt>
                <c:pt idx="107">
                  <c:v>0</c:v>
                </c:pt>
                <c:pt idx="108">
                  <c:v>0</c:v>
                </c:pt>
                <c:pt idx="109">
                  <c:v>1258.72845146024</c:v>
                </c:pt>
                <c:pt idx="110">
                  <c:v>0</c:v>
                </c:pt>
                <c:pt idx="111">
                  <c:v>0</c:v>
                </c:pt>
                <c:pt idx="112">
                  <c:v>0</c:v>
                </c:pt>
                <c:pt idx="113">
                  <c:v>0</c:v>
                </c:pt>
                <c:pt idx="114">
                  <c:v>0</c:v>
                </c:pt>
                <c:pt idx="115">
                  <c:v>0</c:v>
                </c:pt>
                <c:pt idx="116">
                  <c:v>0</c:v>
                </c:pt>
                <c:pt idx="117">
                  <c:v>0</c:v>
                </c:pt>
                <c:pt idx="118">
                  <c:v>0</c:v>
                </c:pt>
                <c:pt idx="119">
                  <c:v>0</c:v>
                </c:pt>
                <c:pt idx="120">
                  <c:v>0</c:v>
                </c:pt>
                <c:pt idx="121">
                  <c:v>1307.5241676332168</c:v>
                </c:pt>
                <c:pt idx="122">
                  <c:v>0</c:v>
                </c:pt>
                <c:pt idx="123">
                  <c:v>0</c:v>
                </c:pt>
                <c:pt idx="124">
                  <c:v>0</c:v>
                </c:pt>
                <c:pt idx="125">
                  <c:v>0</c:v>
                </c:pt>
                <c:pt idx="126">
                  <c:v>0</c:v>
                </c:pt>
                <c:pt idx="127">
                  <c:v>0</c:v>
                </c:pt>
                <c:pt idx="128">
                  <c:v>0</c:v>
                </c:pt>
                <c:pt idx="129">
                  <c:v>0</c:v>
                </c:pt>
                <c:pt idx="130">
                  <c:v>0</c:v>
                </c:pt>
                <c:pt idx="131">
                  <c:v>0</c:v>
                </c:pt>
                <c:pt idx="132">
                  <c:v>0</c:v>
                </c:pt>
                <c:pt idx="133">
                  <c:v>1307.5241676332168</c:v>
                </c:pt>
                <c:pt idx="134">
                  <c:v>0</c:v>
                </c:pt>
                <c:pt idx="135">
                  <c:v>0</c:v>
                </c:pt>
                <c:pt idx="136">
                  <c:v>0</c:v>
                </c:pt>
                <c:pt idx="137">
                  <c:v>0</c:v>
                </c:pt>
                <c:pt idx="138">
                  <c:v>0</c:v>
                </c:pt>
                <c:pt idx="139">
                  <c:v>0</c:v>
                </c:pt>
                <c:pt idx="140">
                  <c:v>0</c:v>
                </c:pt>
                <c:pt idx="141">
                  <c:v>0</c:v>
                </c:pt>
                <c:pt idx="142">
                  <c:v>0</c:v>
                </c:pt>
                <c:pt idx="143">
                  <c:v>0</c:v>
                </c:pt>
                <c:pt idx="144">
                  <c:v>0</c:v>
                </c:pt>
                <c:pt idx="145">
                  <c:v>0</c:v>
                </c:pt>
                <c:pt idx="146">
                  <c:v>1307.5241676332168</c:v>
                </c:pt>
                <c:pt idx="147">
                  <c:v>0</c:v>
                </c:pt>
                <c:pt idx="148">
                  <c:v>0</c:v>
                </c:pt>
                <c:pt idx="149">
                  <c:v>0</c:v>
                </c:pt>
                <c:pt idx="150">
                  <c:v>0</c:v>
                </c:pt>
                <c:pt idx="151">
                  <c:v>0</c:v>
                </c:pt>
                <c:pt idx="152">
                  <c:v>0</c:v>
                </c:pt>
                <c:pt idx="153" formatCode="0">
                  <c:v>0</c:v>
                </c:pt>
                <c:pt idx="154" formatCode="0">
                  <c:v>0</c:v>
                </c:pt>
                <c:pt idx="155" formatCode="0">
                  <c:v>0</c:v>
                </c:pt>
                <c:pt idx="156" formatCode="0">
                  <c:v>0</c:v>
                </c:pt>
                <c:pt idx="157" formatCode="0">
                  <c:v>0</c:v>
                </c:pt>
                <c:pt idx="158" formatCode="0">
                  <c:v>0</c:v>
                </c:pt>
                <c:pt idx="159" formatCode="0">
                  <c:v>1309.5431909405304</c:v>
                </c:pt>
                <c:pt idx="160" formatCode="0">
                  <c:v>0</c:v>
                </c:pt>
                <c:pt idx="161" formatCode="0">
                  <c:v>0</c:v>
                </c:pt>
                <c:pt idx="162" formatCode="0">
                  <c:v>0</c:v>
                </c:pt>
                <c:pt idx="163" formatCode="0">
                  <c:v>0</c:v>
                </c:pt>
                <c:pt idx="164" formatCode="0">
                  <c:v>0</c:v>
                </c:pt>
                <c:pt idx="165" formatCode="0">
                  <c:v>0</c:v>
                </c:pt>
                <c:pt idx="166" formatCode="0">
                  <c:v>0</c:v>
                </c:pt>
                <c:pt idx="167" formatCode="0">
                  <c:v>0</c:v>
                </c:pt>
                <c:pt idx="168" formatCode="0">
                  <c:v>0</c:v>
                </c:pt>
                <c:pt idx="169" formatCode="0">
                  <c:v>0</c:v>
                </c:pt>
                <c:pt idx="170" formatCode="0">
                  <c:v>0</c:v>
                </c:pt>
                <c:pt idx="171" formatCode="0">
                  <c:v>0</c:v>
                </c:pt>
                <c:pt idx="172" formatCode="0">
                  <c:v>1309.5431909405304</c:v>
                </c:pt>
                <c:pt idx="173" formatCode="0">
                  <c:v>0</c:v>
                </c:pt>
                <c:pt idx="174" formatCode="0">
                  <c:v>0</c:v>
                </c:pt>
                <c:pt idx="175" formatCode="0">
                  <c:v>0</c:v>
                </c:pt>
                <c:pt idx="176" formatCode="0">
                  <c:v>0</c:v>
                </c:pt>
                <c:pt idx="177" formatCode="0">
                  <c:v>0</c:v>
                </c:pt>
                <c:pt idx="178" formatCode="0">
                  <c:v>0</c:v>
                </c:pt>
                <c:pt idx="179" formatCode="0">
                  <c:v>0</c:v>
                </c:pt>
                <c:pt idx="180" formatCode="0">
                  <c:v>0</c:v>
                </c:pt>
                <c:pt idx="181" formatCode="0">
                  <c:v>0</c:v>
                </c:pt>
                <c:pt idx="182" formatCode="0">
                  <c:v>0</c:v>
                </c:pt>
                <c:pt idx="183" formatCode="0">
                  <c:v>1309.8389050333499</c:v>
                </c:pt>
                <c:pt idx="184" formatCode="0">
                  <c:v>0</c:v>
                </c:pt>
                <c:pt idx="185" formatCode="0">
                  <c:v>0</c:v>
                </c:pt>
                <c:pt idx="186" formatCode="0">
                  <c:v>0</c:v>
                </c:pt>
                <c:pt idx="187" formatCode="0">
                  <c:v>0</c:v>
                </c:pt>
                <c:pt idx="188" formatCode="0">
                  <c:v>0</c:v>
                </c:pt>
                <c:pt idx="189" formatCode="0">
                  <c:v>0</c:v>
                </c:pt>
                <c:pt idx="190" formatCode="0">
                  <c:v>0</c:v>
                </c:pt>
                <c:pt idx="191" formatCode="0">
                  <c:v>0</c:v>
                </c:pt>
                <c:pt idx="192" formatCode="0">
                  <c:v>0</c:v>
                </c:pt>
                <c:pt idx="193" formatCode="0">
                  <c:v>0</c:v>
                </c:pt>
                <c:pt idx="194" formatCode="0">
                  <c:v>0</c:v>
                </c:pt>
                <c:pt idx="195" formatCode="0">
                  <c:v>1309.8389050333499</c:v>
                </c:pt>
                <c:pt idx="196" formatCode="0">
                  <c:v>0</c:v>
                </c:pt>
                <c:pt idx="197" formatCode="0">
                  <c:v>0</c:v>
                </c:pt>
                <c:pt idx="198" formatCode="0">
                  <c:v>0</c:v>
                </c:pt>
                <c:pt idx="199" formatCode="0">
                  <c:v>0</c:v>
                </c:pt>
                <c:pt idx="200" formatCode="0">
                  <c:v>0</c:v>
                </c:pt>
                <c:pt idx="201" formatCode="0">
                  <c:v>0</c:v>
                </c:pt>
                <c:pt idx="202" formatCode="0">
                  <c:v>0</c:v>
                </c:pt>
                <c:pt idx="203" formatCode="0">
                  <c:v>0</c:v>
                </c:pt>
                <c:pt idx="204" formatCode="0">
                  <c:v>0</c:v>
                </c:pt>
                <c:pt idx="205" formatCode="0">
                  <c:v>0</c:v>
                </c:pt>
                <c:pt idx="206" formatCode="0">
                  <c:v>0</c:v>
                </c:pt>
                <c:pt idx="207" formatCode="0">
                  <c:v>0</c:v>
                </c:pt>
                <c:pt idx="208" formatCode="0">
                  <c:v>1309.8389050333499</c:v>
                </c:pt>
                <c:pt idx="209" formatCode="0">
                  <c:v>0</c:v>
                </c:pt>
                <c:pt idx="210" formatCode="0">
                  <c:v>0</c:v>
                </c:pt>
                <c:pt idx="211" formatCode="0">
                  <c:v>0</c:v>
                </c:pt>
                <c:pt idx="212" formatCode="0">
                  <c:v>0</c:v>
                </c:pt>
                <c:pt idx="213" formatCode="0">
                  <c:v>0</c:v>
                </c:pt>
                <c:pt idx="214" formatCode="0">
                  <c:v>0</c:v>
                </c:pt>
                <c:pt idx="215" formatCode="0">
                  <c:v>0</c:v>
                </c:pt>
                <c:pt idx="216" formatCode="0">
                  <c:v>0</c:v>
                </c:pt>
                <c:pt idx="217" formatCode="0">
                  <c:v>0</c:v>
                </c:pt>
                <c:pt idx="218" formatCode="0">
                  <c:v>0</c:v>
                </c:pt>
                <c:pt idx="219" formatCode="0">
                  <c:v>1348.4138088670404</c:v>
                </c:pt>
                <c:pt idx="220" formatCode="0">
                  <c:v>0</c:v>
                </c:pt>
                <c:pt idx="221" formatCode="0">
                  <c:v>0</c:v>
                </c:pt>
                <c:pt idx="222" formatCode="0">
                  <c:v>0</c:v>
                </c:pt>
                <c:pt idx="223" formatCode="0">
                  <c:v>0</c:v>
                </c:pt>
                <c:pt idx="224" formatCode="0">
                  <c:v>0</c:v>
                </c:pt>
                <c:pt idx="225" formatCode="0">
                  <c:v>0</c:v>
                </c:pt>
                <c:pt idx="226" formatCode="0">
                  <c:v>0</c:v>
                </c:pt>
                <c:pt idx="227" formatCode="0">
                  <c:v>0</c:v>
                </c:pt>
                <c:pt idx="228" formatCode="0">
                  <c:v>0</c:v>
                </c:pt>
                <c:pt idx="229" formatCode="0">
                  <c:v>0</c:v>
                </c:pt>
                <c:pt idx="230" formatCode="0">
                  <c:v>0</c:v>
                </c:pt>
                <c:pt idx="231" formatCode="0">
                  <c:v>1348.4138088670404</c:v>
                </c:pt>
                <c:pt idx="232" formatCode="0">
                  <c:v>0</c:v>
                </c:pt>
                <c:pt idx="233" formatCode="0">
                  <c:v>0</c:v>
                </c:pt>
                <c:pt idx="234" formatCode="0">
                  <c:v>0</c:v>
                </c:pt>
                <c:pt idx="235" formatCode="0">
                  <c:v>0</c:v>
                </c:pt>
                <c:pt idx="236" formatCode="0">
                  <c:v>0</c:v>
                </c:pt>
                <c:pt idx="237" formatCode="0">
                  <c:v>0</c:v>
                </c:pt>
                <c:pt idx="238" formatCode="0">
                  <c:v>0</c:v>
                </c:pt>
                <c:pt idx="239" formatCode="0">
                  <c:v>0</c:v>
                </c:pt>
                <c:pt idx="240" formatCode="0">
                  <c:v>0</c:v>
                </c:pt>
                <c:pt idx="241" formatCode="0">
                  <c:v>0</c:v>
                </c:pt>
                <c:pt idx="242" formatCode="0">
                  <c:v>0</c:v>
                </c:pt>
                <c:pt idx="243" formatCode="0">
                  <c:v>0</c:v>
                </c:pt>
                <c:pt idx="244" formatCode="0">
                  <c:v>1343.070109628869</c:v>
                </c:pt>
                <c:pt idx="245" formatCode="0">
                  <c:v>0</c:v>
                </c:pt>
                <c:pt idx="246" formatCode="0">
                  <c:v>0</c:v>
                </c:pt>
                <c:pt idx="247" formatCode="0">
                  <c:v>0</c:v>
                </c:pt>
                <c:pt idx="248" formatCode="0">
                  <c:v>0</c:v>
                </c:pt>
                <c:pt idx="249" formatCode="0">
                  <c:v>0</c:v>
                </c:pt>
                <c:pt idx="250" formatCode="0">
                  <c:v>0</c:v>
                </c:pt>
                <c:pt idx="251" formatCode="0">
                  <c:v>0</c:v>
                </c:pt>
                <c:pt idx="252" formatCode="0">
                  <c:v>0</c:v>
                </c:pt>
                <c:pt idx="253" formatCode="0">
                  <c:v>0</c:v>
                </c:pt>
                <c:pt idx="254" formatCode="0">
                  <c:v>0</c:v>
                </c:pt>
                <c:pt idx="255" formatCode="0">
                  <c:v>0</c:v>
                </c:pt>
                <c:pt idx="256" formatCode="0">
                  <c:v>1343.070109628869</c:v>
                </c:pt>
                <c:pt idx="257" formatCode="0">
                  <c:v>0</c:v>
                </c:pt>
                <c:pt idx="258" formatCode="0">
                  <c:v>0</c:v>
                </c:pt>
                <c:pt idx="259" formatCode="0">
                  <c:v>0</c:v>
                </c:pt>
                <c:pt idx="260" formatCode="0">
                  <c:v>0</c:v>
                </c:pt>
                <c:pt idx="261" formatCode="0">
                  <c:v>0</c:v>
                </c:pt>
                <c:pt idx="262" formatCode="0">
                  <c:v>0</c:v>
                </c:pt>
                <c:pt idx="263" formatCode="0">
                  <c:v>0</c:v>
                </c:pt>
                <c:pt idx="264" formatCode="0">
                  <c:v>0</c:v>
                </c:pt>
                <c:pt idx="265" formatCode="0">
                  <c:v>0</c:v>
                </c:pt>
                <c:pt idx="266" formatCode="0">
                  <c:v>0</c:v>
                </c:pt>
                <c:pt idx="267" formatCode="0">
                  <c:v>1343.070109628869</c:v>
                </c:pt>
                <c:pt idx="268" formatCode="0">
                  <c:v>0</c:v>
                </c:pt>
                <c:pt idx="269" formatCode="0">
                  <c:v>0</c:v>
                </c:pt>
                <c:pt idx="270" formatCode="0">
                  <c:v>0</c:v>
                </c:pt>
                <c:pt idx="271" formatCode="0">
                  <c:v>0</c:v>
                </c:pt>
                <c:pt idx="272" formatCode="0">
                  <c:v>0</c:v>
                </c:pt>
                <c:pt idx="273" formatCode="0">
                  <c:v>0</c:v>
                </c:pt>
                <c:pt idx="274" formatCode="0">
                  <c:v>0</c:v>
                </c:pt>
                <c:pt idx="275" formatCode="0">
                  <c:v>0</c:v>
                </c:pt>
                <c:pt idx="276" formatCode="0">
                  <c:v>0</c:v>
                </c:pt>
                <c:pt idx="277" formatCode="0">
                  <c:v>0</c:v>
                </c:pt>
                <c:pt idx="278" formatCode="0">
                  <c:v>0</c:v>
                </c:pt>
                <c:pt idx="279" formatCode="0">
                  <c:v>1359.2354662609262</c:v>
                </c:pt>
                <c:pt idx="280" formatCode="0">
                  <c:v>0</c:v>
                </c:pt>
                <c:pt idx="281" formatCode="0">
                  <c:v>0</c:v>
                </c:pt>
                <c:pt idx="282" formatCode="0">
                  <c:v>0</c:v>
                </c:pt>
                <c:pt idx="283" formatCode="0">
                  <c:v>0</c:v>
                </c:pt>
                <c:pt idx="284" formatCode="0">
                  <c:v>0</c:v>
                </c:pt>
                <c:pt idx="285" formatCode="0">
                  <c:v>0</c:v>
                </c:pt>
                <c:pt idx="286" formatCode="0">
                  <c:v>0</c:v>
                </c:pt>
                <c:pt idx="287" formatCode="0">
                  <c:v>0</c:v>
                </c:pt>
                <c:pt idx="288" formatCode="0">
                  <c:v>0</c:v>
                </c:pt>
                <c:pt idx="289" formatCode="0">
                  <c:v>0</c:v>
                </c:pt>
                <c:pt idx="290" formatCode="0">
                  <c:v>0</c:v>
                </c:pt>
                <c:pt idx="291" formatCode="0">
                  <c:v>1359.2354662609262</c:v>
                </c:pt>
                <c:pt idx="292" formatCode="0">
                  <c:v>0</c:v>
                </c:pt>
                <c:pt idx="293" formatCode="0">
                  <c:v>0</c:v>
                </c:pt>
                <c:pt idx="294" formatCode="0">
                  <c:v>0</c:v>
                </c:pt>
                <c:pt idx="295" formatCode="0">
                  <c:v>0</c:v>
                </c:pt>
                <c:pt idx="296" formatCode="0">
                  <c:v>0</c:v>
                </c:pt>
                <c:pt idx="297" formatCode="0">
                  <c:v>0</c:v>
                </c:pt>
                <c:pt idx="298" formatCode="0">
                  <c:v>0</c:v>
                </c:pt>
                <c:pt idx="299" formatCode="0">
                  <c:v>0</c:v>
                </c:pt>
                <c:pt idx="300" formatCode="0">
                  <c:v>0</c:v>
                </c:pt>
                <c:pt idx="301" formatCode="0">
                  <c:v>0</c:v>
                </c:pt>
                <c:pt idx="302" formatCode="0">
                  <c:v>1359.2354662609262</c:v>
                </c:pt>
                <c:pt idx="303" formatCode="0">
                  <c:v>0</c:v>
                </c:pt>
                <c:pt idx="304" formatCode="0">
                  <c:v>0</c:v>
                </c:pt>
                <c:pt idx="305" formatCode="0">
                  <c:v>0</c:v>
                </c:pt>
                <c:pt idx="306" formatCode="0">
                  <c:v>0</c:v>
                </c:pt>
                <c:pt idx="307" formatCode="0">
                  <c:v>0</c:v>
                </c:pt>
                <c:pt idx="308" formatCode="0">
                  <c:v>0</c:v>
                </c:pt>
                <c:pt idx="309" formatCode="0">
                  <c:v>0</c:v>
                </c:pt>
                <c:pt idx="310" formatCode="0">
                  <c:v>0</c:v>
                </c:pt>
                <c:pt idx="311" formatCode="0">
                  <c:v>0</c:v>
                </c:pt>
                <c:pt idx="312" formatCode="0">
                  <c:v>0</c:v>
                </c:pt>
                <c:pt idx="313" formatCode="0">
                  <c:v>0</c:v>
                </c:pt>
                <c:pt idx="314" formatCode="0">
                  <c:v>1381.0702269428209</c:v>
                </c:pt>
                <c:pt idx="315" formatCode="0">
                  <c:v>0</c:v>
                </c:pt>
                <c:pt idx="316" formatCode="0">
                  <c:v>0</c:v>
                </c:pt>
                <c:pt idx="317" formatCode="0">
                  <c:v>0</c:v>
                </c:pt>
                <c:pt idx="318" formatCode="0">
                  <c:v>0</c:v>
                </c:pt>
                <c:pt idx="319" formatCode="0">
                  <c:v>0</c:v>
                </c:pt>
                <c:pt idx="320" formatCode="0">
                  <c:v>0</c:v>
                </c:pt>
                <c:pt idx="321" formatCode="0">
                  <c:v>0</c:v>
                </c:pt>
                <c:pt idx="322" formatCode="0">
                  <c:v>0</c:v>
                </c:pt>
                <c:pt idx="323" formatCode="0">
                  <c:v>0</c:v>
                </c:pt>
                <c:pt idx="324" formatCode="0">
                  <c:v>0</c:v>
                </c:pt>
                <c:pt idx="325" formatCode="0">
                  <c:v>0</c:v>
                </c:pt>
                <c:pt idx="326" formatCode="0">
                  <c:v>1381.0702269428209</c:v>
                </c:pt>
                <c:pt idx="327" formatCode="0">
                  <c:v>0</c:v>
                </c:pt>
                <c:pt idx="328" formatCode="0">
                  <c:v>0</c:v>
                </c:pt>
                <c:pt idx="329" formatCode="0">
                  <c:v>0</c:v>
                </c:pt>
                <c:pt idx="330" formatCode="0">
                  <c:v>0</c:v>
                </c:pt>
                <c:pt idx="331" formatCode="0">
                  <c:v>0</c:v>
                </c:pt>
                <c:pt idx="332" formatCode="0">
                  <c:v>0</c:v>
                </c:pt>
                <c:pt idx="333" formatCode="0">
                  <c:v>0</c:v>
                </c:pt>
                <c:pt idx="334" formatCode="0">
                  <c:v>0</c:v>
                </c:pt>
                <c:pt idx="335" formatCode="0">
                  <c:v>0</c:v>
                </c:pt>
                <c:pt idx="336" formatCode="0">
                  <c:v>0</c:v>
                </c:pt>
                <c:pt idx="337" formatCode="0">
                  <c:v>1368.5043894175512</c:v>
                </c:pt>
                <c:pt idx="338" formatCode="0">
                  <c:v>0</c:v>
                </c:pt>
                <c:pt idx="339" formatCode="0">
                  <c:v>0</c:v>
                </c:pt>
                <c:pt idx="340" formatCode="0">
                  <c:v>0</c:v>
                </c:pt>
                <c:pt idx="341" formatCode="0">
                  <c:v>0</c:v>
                </c:pt>
                <c:pt idx="342" formatCode="0">
                  <c:v>0</c:v>
                </c:pt>
                <c:pt idx="343" formatCode="0">
                  <c:v>0</c:v>
                </c:pt>
                <c:pt idx="344" formatCode="0">
                  <c:v>0</c:v>
                </c:pt>
                <c:pt idx="345" formatCode="0">
                  <c:v>0</c:v>
                </c:pt>
                <c:pt idx="346" formatCode="0">
                  <c:v>0</c:v>
                </c:pt>
                <c:pt idx="347" formatCode="0">
                  <c:v>0</c:v>
                </c:pt>
                <c:pt idx="348" formatCode="0">
                  <c:v>0</c:v>
                </c:pt>
                <c:pt idx="349" formatCode="0">
                  <c:v>1368.5043894175512</c:v>
                </c:pt>
                <c:pt idx="350" formatCode="0">
                  <c:v>0</c:v>
                </c:pt>
                <c:pt idx="351" formatCode="0">
                  <c:v>0</c:v>
                </c:pt>
                <c:pt idx="352" formatCode="0">
                  <c:v>0</c:v>
                </c:pt>
                <c:pt idx="353" formatCode="0">
                  <c:v>0</c:v>
                </c:pt>
                <c:pt idx="354" formatCode="0">
                  <c:v>0</c:v>
                </c:pt>
                <c:pt idx="355" formatCode="0">
                  <c:v>0</c:v>
                </c:pt>
                <c:pt idx="356" formatCode="0">
                  <c:v>0</c:v>
                </c:pt>
                <c:pt idx="357" formatCode="0">
                  <c:v>0</c:v>
                </c:pt>
                <c:pt idx="358" formatCode="0">
                  <c:v>0</c:v>
                </c:pt>
                <c:pt idx="359" formatCode="0">
                  <c:v>0</c:v>
                </c:pt>
                <c:pt idx="360" formatCode="0">
                  <c:v>1368.5043894175512</c:v>
                </c:pt>
                <c:pt idx="361" formatCode="0">
                  <c:v>0</c:v>
                </c:pt>
                <c:pt idx="362" formatCode="0">
                  <c:v>0</c:v>
                </c:pt>
                <c:pt idx="363" formatCode="0">
                  <c:v>0</c:v>
                </c:pt>
                <c:pt idx="364" formatCode="0">
                  <c:v>0</c:v>
                </c:pt>
                <c:pt idx="365" formatCode="0">
                  <c:v>0</c:v>
                </c:pt>
                <c:pt idx="366" formatCode="0">
                  <c:v>0</c:v>
                </c:pt>
                <c:pt idx="367" formatCode="0">
                  <c:v>0</c:v>
                </c:pt>
                <c:pt idx="368" formatCode="0">
                  <c:v>0</c:v>
                </c:pt>
                <c:pt idx="369" formatCode="0">
                  <c:v>0</c:v>
                </c:pt>
                <c:pt idx="370" formatCode="0">
                  <c:v>0</c:v>
                </c:pt>
                <c:pt idx="371" formatCode="0">
                  <c:v>0</c:v>
                </c:pt>
                <c:pt idx="372" formatCode="0">
                  <c:v>1357.2484396581076</c:v>
                </c:pt>
                <c:pt idx="373" formatCode="0">
                  <c:v>0</c:v>
                </c:pt>
                <c:pt idx="374" formatCode="0">
                  <c:v>0</c:v>
                </c:pt>
                <c:pt idx="375" formatCode="0">
                  <c:v>0</c:v>
                </c:pt>
                <c:pt idx="376" formatCode="0">
                  <c:v>0</c:v>
                </c:pt>
                <c:pt idx="377" formatCode="0">
                  <c:v>0</c:v>
                </c:pt>
                <c:pt idx="378" formatCode="0">
                  <c:v>0</c:v>
                </c:pt>
                <c:pt idx="379" formatCode="0">
                  <c:v>0</c:v>
                </c:pt>
                <c:pt idx="380" formatCode="0">
                  <c:v>0</c:v>
                </c:pt>
                <c:pt idx="381" formatCode="0">
                  <c:v>0</c:v>
                </c:pt>
                <c:pt idx="382" formatCode="0">
                  <c:v>0</c:v>
                </c:pt>
                <c:pt idx="383" formatCode="0">
                  <c:v>0</c:v>
                </c:pt>
                <c:pt idx="384" formatCode="0">
                  <c:v>1357.2484396581076</c:v>
                </c:pt>
                <c:pt idx="385" formatCode="0">
                  <c:v>0</c:v>
                </c:pt>
                <c:pt idx="386" formatCode="0">
                  <c:v>0</c:v>
                </c:pt>
                <c:pt idx="387" formatCode="0">
                  <c:v>0</c:v>
                </c:pt>
                <c:pt idx="388" formatCode="0">
                  <c:v>0</c:v>
                </c:pt>
                <c:pt idx="389" formatCode="0">
                  <c:v>0</c:v>
                </c:pt>
                <c:pt idx="390" formatCode="0">
                  <c:v>0</c:v>
                </c:pt>
                <c:pt idx="391" formatCode="0">
                  <c:v>0</c:v>
                </c:pt>
                <c:pt idx="392" formatCode="0">
                  <c:v>0</c:v>
                </c:pt>
                <c:pt idx="393" formatCode="0">
                  <c:v>0</c:v>
                </c:pt>
                <c:pt idx="394" formatCode="0">
                  <c:v>0</c:v>
                </c:pt>
                <c:pt idx="395" formatCode="0">
                  <c:v>0</c:v>
                </c:pt>
                <c:pt idx="396" formatCode="0">
                  <c:v>1357.2484396581076</c:v>
                </c:pt>
                <c:pt idx="397" formatCode="0">
                  <c:v>0</c:v>
                </c:pt>
                <c:pt idx="398" formatCode="0">
                  <c:v>0</c:v>
                </c:pt>
                <c:pt idx="399" formatCode="0">
                  <c:v>0</c:v>
                </c:pt>
                <c:pt idx="400" formatCode="0">
                  <c:v>0</c:v>
                </c:pt>
                <c:pt idx="401" formatCode="0">
                  <c:v>0</c:v>
                </c:pt>
                <c:pt idx="402" formatCode="0">
                  <c:v>0</c:v>
                </c:pt>
                <c:pt idx="403" formatCode="0">
                  <c:v>0</c:v>
                </c:pt>
                <c:pt idx="404" formatCode="0">
                  <c:v>0</c:v>
                </c:pt>
                <c:pt idx="405" formatCode="0">
                  <c:v>0</c:v>
                </c:pt>
                <c:pt idx="406" formatCode="0">
                  <c:v>0</c:v>
                </c:pt>
                <c:pt idx="407" formatCode="0">
                  <c:v>0</c:v>
                </c:pt>
                <c:pt idx="408" formatCode="0">
                  <c:v>1363.0093146052784</c:v>
                </c:pt>
                <c:pt idx="409" formatCode="0">
                  <c:v>0</c:v>
                </c:pt>
                <c:pt idx="410" formatCode="0">
                  <c:v>0</c:v>
                </c:pt>
                <c:pt idx="411" formatCode="0">
                  <c:v>0</c:v>
                </c:pt>
                <c:pt idx="412" formatCode="0">
                  <c:v>0</c:v>
                </c:pt>
                <c:pt idx="413" formatCode="0">
                  <c:v>0</c:v>
                </c:pt>
                <c:pt idx="414" formatCode="0">
                  <c:v>0</c:v>
                </c:pt>
                <c:pt idx="415" formatCode="0">
                  <c:v>0</c:v>
                </c:pt>
                <c:pt idx="416" formatCode="0">
                  <c:v>0</c:v>
                </c:pt>
                <c:pt idx="417" formatCode="0">
                  <c:v>0</c:v>
                </c:pt>
                <c:pt idx="418" formatCode="0">
                  <c:v>0</c:v>
                </c:pt>
                <c:pt idx="419" formatCode="0">
                  <c:v>0</c:v>
                </c:pt>
                <c:pt idx="420" formatCode="0">
                  <c:v>1363.0093146052784</c:v>
                </c:pt>
                <c:pt idx="421" formatCode="0">
                  <c:v>0</c:v>
                </c:pt>
                <c:pt idx="422" formatCode="0">
                  <c:v>0</c:v>
                </c:pt>
                <c:pt idx="423" formatCode="0">
                  <c:v>0</c:v>
                </c:pt>
                <c:pt idx="424" formatCode="0">
                  <c:v>0</c:v>
                </c:pt>
                <c:pt idx="425" formatCode="0">
                  <c:v>0</c:v>
                </c:pt>
                <c:pt idx="426" formatCode="0">
                  <c:v>0</c:v>
                </c:pt>
                <c:pt idx="427" formatCode="0">
                  <c:v>0</c:v>
                </c:pt>
                <c:pt idx="428" formatCode="0">
                  <c:v>0</c:v>
                </c:pt>
                <c:pt idx="429" formatCode="0">
                  <c:v>0</c:v>
                </c:pt>
                <c:pt idx="430" formatCode="0">
                  <c:v>0</c:v>
                </c:pt>
                <c:pt idx="431" formatCode="0">
                  <c:v>1377.8101764234609</c:v>
                </c:pt>
                <c:pt idx="432" formatCode="0">
                  <c:v>0</c:v>
                </c:pt>
                <c:pt idx="433" formatCode="0">
                  <c:v>0</c:v>
                </c:pt>
                <c:pt idx="434" formatCode="0">
                  <c:v>0</c:v>
                </c:pt>
                <c:pt idx="435" formatCode="0">
                  <c:v>0</c:v>
                </c:pt>
                <c:pt idx="436" formatCode="0">
                  <c:v>0</c:v>
                </c:pt>
                <c:pt idx="437" formatCode="0">
                  <c:v>0</c:v>
                </c:pt>
                <c:pt idx="438" formatCode="0">
                  <c:v>0</c:v>
                </c:pt>
                <c:pt idx="439" formatCode="0">
                  <c:v>0</c:v>
                </c:pt>
                <c:pt idx="440" formatCode="0">
                  <c:v>0</c:v>
                </c:pt>
                <c:pt idx="441" formatCode="0">
                  <c:v>0</c:v>
                </c:pt>
                <c:pt idx="442" formatCode="0">
                  <c:v>1377.8101764234609</c:v>
                </c:pt>
                <c:pt idx="443" formatCode="0">
                  <c:v>0</c:v>
                </c:pt>
                <c:pt idx="444" formatCode="0">
                  <c:v>0</c:v>
                </c:pt>
                <c:pt idx="445" formatCode="0">
                  <c:v>0</c:v>
                </c:pt>
                <c:pt idx="446" formatCode="0">
                  <c:v>0</c:v>
                </c:pt>
                <c:pt idx="447" formatCode="0">
                  <c:v>0</c:v>
                </c:pt>
                <c:pt idx="448" formatCode="0">
                  <c:v>0</c:v>
                </c:pt>
                <c:pt idx="449" formatCode="0">
                  <c:v>0</c:v>
                </c:pt>
                <c:pt idx="450" formatCode="0">
                  <c:v>0</c:v>
                </c:pt>
                <c:pt idx="451" formatCode="0">
                  <c:v>0</c:v>
                </c:pt>
                <c:pt idx="452" formatCode="0">
                  <c:v>0</c:v>
                </c:pt>
                <c:pt idx="453" formatCode="0">
                  <c:v>0</c:v>
                </c:pt>
                <c:pt idx="454" formatCode="0">
                  <c:v>1377.8101764234609</c:v>
                </c:pt>
                <c:pt idx="455" formatCode="0">
                  <c:v>0</c:v>
                </c:pt>
                <c:pt idx="456" formatCode="0">
                  <c:v>0</c:v>
                </c:pt>
                <c:pt idx="457" formatCode="0">
                  <c:v>0</c:v>
                </c:pt>
                <c:pt idx="458" formatCode="0">
                  <c:v>0</c:v>
                </c:pt>
                <c:pt idx="459" formatCode="0">
                  <c:v>0</c:v>
                </c:pt>
                <c:pt idx="460" formatCode="0">
                  <c:v>0</c:v>
                </c:pt>
                <c:pt idx="461" formatCode="0">
                  <c:v>0</c:v>
                </c:pt>
                <c:pt idx="462" formatCode="0">
                  <c:v>0</c:v>
                </c:pt>
                <c:pt idx="463" formatCode="0">
                  <c:v>0</c:v>
                </c:pt>
                <c:pt idx="464" formatCode="0">
                  <c:v>0</c:v>
                </c:pt>
                <c:pt idx="465" formatCode="0">
                  <c:v>0</c:v>
                </c:pt>
                <c:pt idx="466" formatCode="0">
                  <c:v>1388.9064037794869</c:v>
                </c:pt>
                <c:pt idx="467" formatCode="0">
                  <c:v>0</c:v>
                </c:pt>
                <c:pt idx="468" formatCode="0">
                  <c:v>0</c:v>
                </c:pt>
                <c:pt idx="469" formatCode="0">
                  <c:v>0</c:v>
                </c:pt>
                <c:pt idx="470" formatCode="0">
                  <c:v>0</c:v>
                </c:pt>
                <c:pt idx="471" formatCode="0">
                  <c:v>0</c:v>
                </c:pt>
                <c:pt idx="472" formatCode="0">
                  <c:v>0</c:v>
                </c:pt>
                <c:pt idx="473" formatCode="0">
                  <c:v>0</c:v>
                </c:pt>
                <c:pt idx="474" formatCode="0">
                  <c:v>0</c:v>
                </c:pt>
                <c:pt idx="475" formatCode="0">
                  <c:v>0</c:v>
                </c:pt>
                <c:pt idx="476" formatCode="0">
                  <c:v>1388.9064037794869</c:v>
                </c:pt>
                <c:pt idx="477" formatCode="0">
                  <c:v>0</c:v>
                </c:pt>
                <c:pt idx="478" formatCode="0">
                  <c:v>0</c:v>
                </c:pt>
                <c:pt idx="479" formatCode="0">
                  <c:v>0</c:v>
                </c:pt>
                <c:pt idx="480" formatCode="0">
                  <c:v>0</c:v>
                </c:pt>
                <c:pt idx="481" formatCode="0">
                  <c:v>0</c:v>
                </c:pt>
                <c:pt idx="482" formatCode="0">
                  <c:v>0</c:v>
                </c:pt>
                <c:pt idx="483" formatCode="0">
                  <c:v>0</c:v>
                </c:pt>
                <c:pt idx="484" formatCode="0">
                  <c:v>0</c:v>
                </c:pt>
                <c:pt idx="485" formatCode="0">
                  <c:v>0</c:v>
                </c:pt>
                <c:pt idx="486" formatCode="0">
                  <c:v>0</c:v>
                </c:pt>
                <c:pt idx="487" formatCode="0">
                  <c:v>0</c:v>
                </c:pt>
                <c:pt idx="488" formatCode="0">
                  <c:v>1423.0845530512295</c:v>
                </c:pt>
                <c:pt idx="489" formatCode="0">
                  <c:v>0</c:v>
                </c:pt>
                <c:pt idx="490" formatCode="0">
                  <c:v>0</c:v>
                </c:pt>
                <c:pt idx="491" formatCode="0">
                  <c:v>0</c:v>
                </c:pt>
                <c:pt idx="492" formatCode="0">
                  <c:v>0</c:v>
                </c:pt>
                <c:pt idx="493" formatCode="0">
                  <c:v>0</c:v>
                </c:pt>
                <c:pt idx="494" formatCode="0">
                  <c:v>0</c:v>
                </c:pt>
                <c:pt idx="495" formatCode="0">
                  <c:v>0</c:v>
                </c:pt>
                <c:pt idx="496" formatCode="0">
                  <c:v>0</c:v>
                </c:pt>
                <c:pt idx="497" formatCode="0">
                  <c:v>0</c:v>
                </c:pt>
                <c:pt idx="498" formatCode="0">
                  <c:v>0</c:v>
                </c:pt>
                <c:pt idx="499" formatCode="0">
                  <c:v>1423.0845530512295</c:v>
                </c:pt>
                <c:pt idx="500" formatCode="0">
                  <c:v>0</c:v>
                </c:pt>
                <c:pt idx="501" formatCode="0">
                  <c:v>0</c:v>
                </c:pt>
                <c:pt idx="502" formatCode="0">
                  <c:v>0</c:v>
                </c:pt>
                <c:pt idx="503" formatCode="0">
                  <c:v>0</c:v>
                </c:pt>
                <c:pt idx="504" formatCode="0">
                  <c:v>0</c:v>
                </c:pt>
                <c:pt idx="505" formatCode="0">
                  <c:v>0</c:v>
                </c:pt>
                <c:pt idx="506" formatCode="0">
                  <c:v>0</c:v>
                </c:pt>
                <c:pt idx="507" formatCode="0">
                  <c:v>0</c:v>
                </c:pt>
                <c:pt idx="508" formatCode="0">
                  <c:v>0</c:v>
                </c:pt>
                <c:pt idx="509" formatCode="0">
                  <c:v>0</c:v>
                </c:pt>
                <c:pt idx="510" formatCode="0">
                  <c:v>1423.0845530512295</c:v>
                </c:pt>
                <c:pt idx="511" formatCode="0">
                  <c:v>0</c:v>
                </c:pt>
                <c:pt idx="512" formatCode="0">
                  <c:v>0</c:v>
                </c:pt>
                <c:pt idx="513" formatCode="0">
                  <c:v>0</c:v>
                </c:pt>
                <c:pt idx="514" formatCode="0">
                  <c:v>0</c:v>
                </c:pt>
                <c:pt idx="515" formatCode="0">
                  <c:v>0</c:v>
                </c:pt>
                <c:pt idx="516" formatCode="0">
                  <c:v>0</c:v>
                </c:pt>
                <c:pt idx="517" formatCode="0">
                  <c:v>0</c:v>
                </c:pt>
                <c:pt idx="518" formatCode="0">
                  <c:v>0</c:v>
                </c:pt>
                <c:pt idx="519" formatCode="0">
                  <c:v>0</c:v>
                </c:pt>
                <c:pt idx="520" formatCode="0">
                  <c:v>0</c:v>
                </c:pt>
                <c:pt idx="521" formatCode="0">
                  <c:v>0</c:v>
                </c:pt>
                <c:pt idx="522" formatCode="0">
                  <c:v>1419.4498284899619</c:v>
                </c:pt>
                <c:pt idx="523" formatCode="0">
                  <c:v>0</c:v>
                </c:pt>
                <c:pt idx="524" formatCode="0">
                  <c:v>0</c:v>
                </c:pt>
                <c:pt idx="525" formatCode="0">
                  <c:v>0</c:v>
                </c:pt>
                <c:pt idx="526" formatCode="0">
                  <c:v>0</c:v>
                </c:pt>
                <c:pt idx="527" formatCode="0">
                  <c:v>0</c:v>
                </c:pt>
                <c:pt idx="528" formatCode="0">
                  <c:v>0</c:v>
                </c:pt>
                <c:pt idx="529" formatCode="0">
                  <c:v>0</c:v>
                </c:pt>
                <c:pt idx="530" formatCode="0">
                  <c:v>0</c:v>
                </c:pt>
                <c:pt idx="531" formatCode="0">
                  <c:v>0</c:v>
                </c:pt>
                <c:pt idx="532" formatCode="0">
                  <c:v>0</c:v>
                </c:pt>
                <c:pt idx="533" formatCode="0">
                  <c:v>1419.4498284899619</c:v>
                </c:pt>
                <c:pt idx="534" formatCode="0">
                  <c:v>0</c:v>
                </c:pt>
                <c:pt idx="535" formatCode="0">
                  <c:v>0</c:v>
                </c:pt>
                <c:pt idx="536" formatCode="0">
                  <c:v>0</c:v>
                </c:pt>
                <c:pt idx="537" formatCode="0">
                  <c:v>0</c:v>
                </c:pt>
                <c:pt idx="538" formatCode="0">
                  <c:v>0</c:v>
                </c:pt>
                <c:pt idx="539" formatCode="0">
                  <c:v>0</c:v>
                </c:pt>
                <c:pt idx="540" formatCode="0">
                  <c:v>0</c:v>
                </c:pt>
                <c:pt idx="541" formatCode="0">
                  <c:v>0</c:v>
                </c:pt>
                <c:pt idx="542" formatCode="0">
                  <c:v>0</c:v>
                </c:pt>
                <c:pt idx="543" formatCode="0">
                  <c:v>0</c:v>
                </c:pt>
                <c:pt idx="544" formatCode="0">
                  <c:v>1419.4498284899619</c:v>
                </c:pt>
                <c:pt idx="545" formatCode="0">
                  <c:v>0</c:v>
                </c:pt>
                <c:pt idx="546" formatCode="0">
                  <c:v>0</c:v>
                </c:pt>
                <c:pt idx="547" formatCode="0">
                  <c:v>0</c:v>
                </c:pt>
                <c:pt idx="548" formatCode="0">
                  <c:v>0</c:v>
                </c:pt>
                <c:pt idx="549" formatCode="0">
                  <c:v>0</c:v>
                </c:pt>
                <c:pt idx="550" formatCode="0">
                  <c:v>0</c:v>
                </c:pt>
                <c:pt idx="551" formatCode="0">
                  <c:v>0</c:v>
                </c:pt>
                <c:pt idx="552" formatCode="0">
                  <c:v>0</c:v>
                </c:pt>
                <c:pt idx="553" formatCode="0">
                  <c:v>0</c:v>
                </c:pt>
                <c:pt idx="554" formatCode="0">
                  <c:v>0</c:v>
                </c:pt>
                <c:pt idx="555" formatCode="0">
                  <c:v>1435.941975931474</c:v>
                </c:pt>
                <c:pt idx="556" formatCode="0">
                  <c:v>0</c:v>
                </c:pt>
                <c:pt idx="557" formatCode="0">
                  <c:v>0</c:v>
                </c:pt>
                <c:pt idx="558" formatCode="0">
                  <c:v>0</c:v>
                </c:pt>
                <c:pt idx="559" formatCode="0">
                  <c:v>0</c:v>
                </c:pt>
                <c:pt idx="560" formatCode="0">
                  <c:v>0</c:v>
                </c:pt>
                <c:pt idx="561" formatCode="0">
                  <c:v>0</c:v>
                </c:pt>
                <c:pt idx="562" formatCode="0">
                  <c:v>0</c:v>
                </c:pt>
                <c:pt idx="563" formatCode="0">
                  <c:v>0</c:v>
                </c:pt>
                <c:pt idx="564" formatCode="0">
                  <c:v>0</c:v>
                </c:pt>
                <c:pt idx="565" formatCode="0">
                  <c:v>0</c:v>
                </c:pt>
                <c:pt idx="566" formatCode="0">
                  <c:v>1435.941975931474</c:v>
                </c:pt>
                <c:pt idx="567" formatCode="0">
                  <c:v>0</c:v>
                </c:pt>
                <c:pt idx="568" formatCode="0">
                  <c:v>0</c:v>
                </c:pt>
                <c:pt idx="569" formatCode="0">
                  <c:v>0</c:v>
                </c:pt>
                <c:pt idx="570" formatCode="0">
                  <c:v>0</c:v>
                </c:pt>
                <c:pt idx="571" formatCode="0">
                  <c:v>0</c:v>
                </c:pt>
                <c:pt idx="572" formatCode="0">
                  <c:v>0</c:v>
                </c:pt>
                <c:pt idx="573" formatCode="0">
                  <c:v>0</c:v>
                </c:pt>
                <c:pt idx="574" formatCode="0">
                  <c:v>0</c:v>
                </c:pt>
                <c:pt idx="575" formatCode="0">
                  <c:v>0</c:v>
                </c:pt>
                <c:pt idx="576" formatCode="0">
                  <c:v>0</c:v>
                </c:pt>
                <c:pt idx="577" formatCode="0">
                  <c:v>1435.941975931474</c:v>
                </c:pt>
                <c:pt idx="578" formatCode="0">
                  <c:v>0</c:v>
                </c:pt>
                <c:pt idx="579" formatCode="0">
                  <c:v>0</c:v>
                </c:pt>
                <c:pt idx="580" formatCode="0">
                  <c:v>0</c:v>
                </c:pt>
                <c:pt idx="581" formatCode="0">
                  <c:v>0</c:v>
                </c:pt>
                <c:pt idx="582" formatCode="0">
                  <c:v>0</c:v>
                </c:pt>
                <c:pt idx="583" formatCode="0">
                  <c:v>0</c:v>
                </c:pt>
                <c:pt idx="584" formatCode="0">
                  <c:v>0</c:v>
                </c:pt>
                <c:pt idx="585" formatCode="0">
                  <c:v>0</c:v>
                </c:pt>
                <c:pt idx="586" formatCode="0">
                  <c:v>0</c:v>
                </c:pt>
                <c:pt idx="587" formatCode="0">
                  <c:v>0</c:v>
                </c:pt>
                <c:pt idx="588" formatCode="0">
                  <c:v>1456.5200256673929</c:v>
                </c:pt>
                <c:pt idx="589" formatCode="0">
                  <c:v>0</c:v>
                </c:pt>
                <c:pt idx="590" formatCode="0">
                  <c:v>0</c:v>
                </c:pt>
                <c:pt idx="591" formatCode="0">
                  <c:v>0</c:v>
                </c:pt>
                <c:pt idx="592" formatCode="0">
                  <c:v>0</c:v>
                </c:pt>
                <c:pt idx="593" formatCode="0">
                  <c:v>0</c:v>
                </c:pt>
                <c:pt idx="594" formatCode="0">
                  <c:v>0</c:v>
                </c:pt>
                <c:pt idx="595" formatCode="0">
                  <c:v>0</c:v>
                </c:pt>
                <c:pt idx="596" formatCode="0">
                  <c:v>0</c:v>
                </c:pt>
                <c:pt idx="597" formatCode="0">
                  <c:v>0</c:v>
                </c:pt>
                <c:pt idx="598" formatCode="0">
                  <c:v>0</c:v>
                </c:pt>
                <c:pt idx="599" formatCode="0">
                  <c:v>1456.5200256673929</c:v>
                </c:pt>
                <c:pt idx="600" formatCode="0">
                  <c:v>0</c:v>
                </c:pt>
                <c:pt idx="601" formatCode="0">
                  <c:v>0</c:v>
                </c:pt>
                <c:pt idx="602" formatCode="0">
                  <c:v>0</c:v>
                </c:pt>
                <c:pt idx="603" formatCode="0">
                  <c:v>0</c:v>
                </c:pt>
                <c:pt idx="604" formatCode="0">
                  <c:v>0</c:v>
                </c:pt>
                <c:pt idx="605" formatCode="0">
                  <c:v>0</c:v>
                </c:pt>
                <c:pt idx="606" formatCode="0">
                  <c:v>0</c:v>
                </c:pt>
                <c:pt idx="607" formatCode="0">
                  <c:v>0</c:v>
                </c:pt>
                <c:pt idx="608" formatCode="0">
                  <c:v>0</c:v>
                </c:pt>
                <c:pt idx="609" formatCode="0">
                  <c:v>0</c:v>
                </c:pt>
                <c:pt idx="610" formatCode="0">
                  <c:v>1447.0021901684634</c:v>
                </c:pt>
                <c:pt idx="611" formatCode="0">
                  <c:v>0</c:v>
                </c:pt>
                <c:pt idx="612" formatCode="0">
                  <c:v>0</c:v>
                </c:pt>
                <c:pt idx="613" formatCode="0">
                  <c:v>0</c:v>
                </c:pt>
                <c:pt idx="614" formatCode="0">
                  <c:v>0</c:v>
                </c:pt>
                <c:pt idx="615" formatCode="0">
                  <c:v>0</c:v>
                </c:pt>
                <c:pt idx="616" formatCode="0">
                  <c:v>0</c:v>
                </c:pt>
                <c:pt idx="617" formatCode="0">
                  <c:v>0</c:v>
                </c:pt>
                <c:pt idx="618" formatCode="0">
                  <c:v>0</c:v>
                </c:pt>
                <c:pt idx="619" formatCode="0">
                  <c:v>0</c:v>
                </c:pt>
                <c:pt idx="620" formatCode="0">
                  <c:v>0</c:v>
                </c:pt>
                <c:pt idx="621" formatCode="0">
                  <c:v>1447.0021901684634</c:v>
                </c:pt>
                <c:pt idx="622" formatCode="0">
                  <c:v>0</c:v>
                </c:pt>
                <c:pt idx="623" formatCode="0">
                  <c:v>0</c:v>
                </c:pt>
                <c:pt idx="624" formatCode="0">
                  <c:v>0</c:v>
                </c:pt>
                <c:pt idx="625" formatCode="0">
                  <c:v>0</c:v>
                </c:pt>
                <c:pt idx="626" formatCode="0">
                  <c:v>0</c:v>
                </c:pt>
                <c:pt idx="627" formatCode="0">
                  <c:v>0</c:v>
                </c:pt>
                <c:pt idx="628" formatCode="0">
                  <c:v>0</c:v>
                </c:pt>
                <c:pt idx="629" formatCode="0">
                  <c:v>0</c:v>
                </c:pt>
                <c:pt idx="630" formatCode="0">
                  <c:v>0</c:v>
                </c:pt>
                <c:pt idx="631" formatCode="0">
                  <c:v>0</c:v>
                </c:pt>
                <c:pt idx="632" formatCode="0">
                  <c:v>1447.0021901684634</c:v>
                </c:pt>
                <c:pt idx="633" formatCode="0">
                  <c:v>0</c:v>
                </c:pt>
                <c:pt idx="634" formatCode="0">
                  <c:v>0</c:v>
                </c:pt>
                <c:pt idx="635" formatCode="0">
                  <c:v>0</c:v>
                </c:pt>
                <c:pt idx="636" formatCode="0">
                  <c:v>0</c:v>
                </c:pt>
                <c:pt idx="637" formatCode="0">
                  <c:v>0</c:v>
                </c:pt>
                <c:pt idx="638" formatCode="0">
                  <c:v>0</c:v>
                </c:pt>
                <c:pt idx="639" formatCode="0">
                  <c:v>0</c:v>
                </c:pt>
                <c:pt idx="640" formatCode="0">
                  <c:v>0</c:v>
                </c:pt>
                <c:pt idx="641" formatCode="0">
                  <c:v>0</c:v>
                </c:pt>
                <c:pt idx="642" formatCode="0">
                  <c:v>1487.2781808076954</c:v>
                </c:pt>
                <c:pt idx="643" formatCode="0">
                  <c:v>0</c:v>
                </c:pt>
                <c:pt idx="644" formatCode="0">
                  <c:v>0</c:v>
                </c:pt>
                <c:pt idx="645" formatCode="0">
                  <c:v>0</c:v>
                </c:pt>
                <c:pt idx="646" formatCode="0">
                  <c:v>0</c:v>
                </c:pt>
                <c:pt idx="647" formatCode="0">
                  <c:v>0</c:v>
                </c:pt>
                <c:pt idx="648" formatCode="0">
                  <c:v>0</c:v>
                </c:pt>
                <c:pt idx="649" formatCode="0">
                  <c:v>0</c:v>
                </c:pt>
                <c:pt idx="650" formatCode="0">
                  <c:v>0</c:v>
                </c:pt>
                <c:pt idx="651" formatCode="0">
                  <c:v>0</c:v>
                </c:pt>
                <c:pt idx="652" formatCode="0">
                  <c:v>0</c:v>
                </c:pt>
                <c:pt idx="653" formatCode="0">
                  <c:v>1487.2781808076954</c:v>
                </c:pt>
                <c:pt idx="654" formatCode="0">
                  <c:v>0</c:v>
                </c:pt>
                <c:pt idx="655" formatCode="0">
                  <c:v>0</c:v>
                </c:pt>
                <c:pt idx="656" formatCode="0">
                  <c:v>0</c:v>
                </c:pt>
                <c:pt idx="657" formatCode="0">
                  <c:v>0</c:v>
                </c:pt>
                <c:pt idx="658" formatCode="0">
                  <c:v>0</c:v>
                </c:pt>
                <c:pt idx="659" formatCode="0">
                  <c:v>0</c:v>
                </c:pt>
                <c:pt idx="660" formatCode="0">
                  <c:v>0</c:v>
                </c:pt>
                <c:pt idx="661" formatCode="0">
                  <c:v>0</c:v>
                </c:pt>
                <c:pt idx="662" formatCode="0">
                  <c:v>0</c:v>
                </c:pt>
                <c:pt idx="663" formatCode="0">
                  <c:v>0</c:v>
                </c:pt>
                <c:pt idx="664" formatCode="0">
                  <c:v>1487.2781808076954</c:v>
                </c:pt>
                <c:pt idx="665" formatCode="0">
                  <c:v>0</c:v>
                </c:pt>
                <c:pt idx="666" formatCode="0">
                  <c:v>0</c:v>
                </c:pt>
                <c:pt idx="667" formatCode="0">
                  <c:v>0</c:v>
                </c:pt>
                <c:pt idx="668" formatCode="0">
                  <c:v>0</c:v>
                </c:pt>
                <c:pt idx="669" formatCode="0">
                  <c:v>0</c:v>
                </c:pt>
                <c:pt idx="670" formatCode="0">
                  <c:v>0</c:v>
                </c:pt>
                <c:pt idx="671" formatCode="0">
                  <c:v>0</c:v>
                </c:pt>
                <c:pt idx="672" formatCode="0">
                  <c:v>0</c:v>
                </c:pt>
                <c:pt idx="673" formatCode="0">
                  <c:v>0</c:v>
                </c:pt>
                <c:pt idx="674" formatCode="0">
                  <c:v>0</c:v>
                </c:pt>
                <c:pt idx="675" formatCode="0">
                  <c:v>0</c:v>
                </c:pt>
                <c:pt idx="676" formatCode="0">
                  <c:v>1487.0840955586452</c:v>
                </c:pt>
                <c:pt idx="677" formatCode="0">
                  <c:v>0</c:v>
                </c:pt>
                <c:pt idx="678" formatCode="0">
                  <c:v>0</c:v>
                </c:pt>
                <c:pt idx="679" formatCode="0">
                  <c:v>0</c:v>
                </c:pt>
                <c:pt idx="680" formatCode="0">
                  <c:v>0</c:v>
                </c:pt>
                <c:pt idx="681" formatCode="0">
                  <c:v>0</c:v>
                </c:pt>
                <c:pt idx="682" formatCode="0">
                  <c:v>0</c:v>
                </c:pt>
                <c:pt idx="683" formatCode="0">
                  <c:v>0</c:v>
                </c:pt>
                <c:pt idx="684" formatCode="0">
                  <c:v>0</c:v>
                </c:pt>
                <c:pt idx="685" formatCode="0">
                  <c:v>0</c:v>
                </c:pt>
                <c:pt idx="686" formatCode="0">
                  <c:v>1487.0840955586452</c:v>
                </c:pt>
                <c:pt idx="687" formatCode="0">
                  <c:v>0</c:v>
                </c:pt>
                <c:pt idx="688" formatCode="0">
                  <c:v>0</c:v>
                </c:pt>
                <c:pt idx="689" formatCode="0">
                  <c:v>0</c:v>
                </c:pt>
                <c:pt idx="690" formatCode="0">
                  <c:v>0</c:v>
                </c:pt>
                <c:pt idx="691" formatCode="0">
                  <c:v>0</c:v>
                </c:pt>
                <c:pt idx="692" formatCode="0">
                  <c:v>0</c:v>
                </c:pt>
                <c:pt idx="693" formatCode="0">
                  <c:v>0</c:v>
                </c:pt>
                <c:pt idx="694" formatCode="0">
                  <c:v>0</c:v>
                </c:pt>
                <c:pt idx="695" formatCode="0">
                  <c:v>0</c:v>
                </c:pt>
                <c:pt idx="696" formatCode="0">
                  <c:v>0</c:v>
                </c:pt>
                <c:pt idx="697" formatCode="0">
                  <c:v>1487.0840955586452</c:v>
                </c:pt>
                <c:pt idx="698" formatCode="0">
                  <c:v>0</c:v>
                </c:pt>
                <c:pt idx="699" formatCode="0">
                  <c:v>0</c:v>
                </c:pt>
                <c:pt idx="700" formatCode="0">
                  <c:v>0</c:v>
                </c:pt>
                <c:pt idx="701" formatCode="0">
                  <c:v>0</c:v>
                </c:pt>
                <c:pt idx="702" formatCode="0">
                  <c:v>0</c:v>
                </c:pt>
                <c:pt idx="703" formatCode="0">
                  <c:v>0</c:v>
                </c:pt>
                <c:pt idx="704" formatCode="0">
                  <c:v>0</c:v>
                </c:pt>
                <c:pt idx="705" formatCode="0">
                  <c:v>0</c:v>
                </c:pt>
                <c:pt idx="706" formatCode="0">
                  <c:v>0</c:v>
                </c:pt>
                <c:pt idx="707" formatCode="0">
                  <c:v>1485.6615222726734</c:v>
                </c:pt>
                <c:pt idx="708" formatCode="0">
                  <c:v>0</c:v>
                </c:pt>
                <c:pt idx="709" formatCode="0">
                  <c:v>0</c:v>
                </c:pt>
                <c:pt idx="710" formatCode="0">
                  <c:v>0</c:v>
                </c:pt>
                <c:pt idx="711" formatCode="0">
                  <c:v>0</c:v>
                </c:pt>
                <c:pt idx="712" formatCode="0">
                  <c:v>0</c:v>
                </c:pt>
                <c:pt idx="713" formatCode="0">
                  <c:v>0</c:v>
                </c:pt>
                <c:pt idx="714" formatCode="0">
                  <c:v>0</c:v>
                </c:pt>
                <c:pt idx="715" formatCode="0">
                  <c:v>0</c:v>
                </c:pt>
                <c:pt idx="716" formatCode="0">
                  <c:v>0</c:v>
                </c:pt>
                <c:pt idx="717" formatCode="0">
                  <c:v>0</c:v>
                </c:pt>
                <c:pt idx="718" formatCode="0">
                  <c:v>1485.6615222726734</c:v>
                </c:pt>
                <c:pt idx="719" formatCode="0">
                  <c:v>0</c:v>
                </c:pt>
                <c:pt idx="720" formatCode="0">
                  <c:v>0</c:v>
                </c:pt>
                <c:pt idx="721" formatCode="0">
                  <c:v>0</c:v>
                </c:pt>
                <c:pt idx="722" formatCode="0">
                  <c:v>0</c:v>
                </c:pt>
                <c:pt idx="723" formatCode="0">
                  <c:v>0</c:v>
                </c:pt>
                <c:pt idx="724" formatCode="0">
                  <c:v>0</c:v>
                </c:pt>
                <c:pt idx="725" formatCode="0">
                  <c:v>0</c:v>
                </c:pt>
                <c:pt idx="726" formatCode="0">
                  <c:v>0</c:v>
                </c:pt>
                <c:pt idx="727" formatCode="0">
                  <c:v>0</c:v>
                </c:pt>
                <c:pt idx="728" formatCode="0">
                  <c:v>0</c:v>
                </c:pt>
                <c:pt idx="729" formatCode="0">
                  <c:v>1485.6615222726734</c:v>
                </c:pt>
                <c:pt idx="730" formatCode="0">
                  <c:v>0</c:v>
                </c:pt>
                <c:pt idx="731" formatCode="0">
                  <c:v>0</c:v>
                </c:pt>
                <c:pt idx="732" formatCode="0">
                  <c:v>0</c:v>
                </c:pt>
                <c:pt idx="733" formatCode="0">
                  <c:v>0</c:v>
                </c:pt>
                <c:pt idx="734" formatCode="0">
                  <c:v>0</c:v>
                </c:pt>
                <c:pt idx="735" formatCode="0">
                  <c:v>0</c:v>
                </c:pt>
                <c:pt idx="736" formatCode="0">
                  <c:v>0</c:v>
                </c:pt>
                <c:pt idx="737" formatCode="0">
                  <c:v>0</c:v>
                </c:pt>
                <c:pt idx="738" formatCode="0">
                  <c:v>0</c:v>
                </c:pt>
                <c:pt idx="739" formatCode="0">
                  <c:v>0</c:v>
                </c:pt>
                <c:pt idx="740" formatCode="0">
                  <c:v>1468.9021489338384</c:v>
                </c:pt>
                <c:pt idx="741" formatCode="0">
                  <c:v>0</c:v>
                </c:pt>
                <c:pt idx="742" formatCode="0">
                  <c:v>0</c:v>
                </c:pt>
                <c:pt idx="743" formatCode="0">
                  <c:v>0</c:v>
                </c:pt>
                <c:pt idx="744" formatCode="0">
                  <c:v>0</c:v>
                </c:pt>
                <c:pt idx="745" formatCode="0">
                  <c:v>0</c:v>
                </c:pt>
                <c:pt idx="746" formatCode="0">
                  <c:v>0</c:v>
                </c:pt>
                <c:pt idx="747" formatCode="0">
                  <c:v>0</c:v>
                </c:pt>
                <c:pt idx="748" formatCode="0">
                  <c:v>0</c:v>
                </c:pt>
                <c:pt idx="749" formatCode="0">
                  <c:v>0</c:v>
                </c:pt>
                <c:pt idx="750" formatCode="0">
                  <c:v>1468.9021489338384</c:v>
                </c:pt>
                <c:pt idx="751" formatCode="0">
                  <c:v>0</c:v>
                </c:pt>
                <c:pt idx="752" formatCode="0">
                  <c:v>0</c:v>
                </c:pt>
                <c:pt idx="753" formatCode="0">
                  <c:v>0</c:v>
                </c:pt>
                <c:pt idx="754" formatCode="0">
                  <c:v>0</c:v>
                </c:pt>
                <c:pt idx="755" formatCode="0">
                  <c:v>0</c:v>
                </c:pt>
                <c:pt idx="756" formatCode="0">
                  <c:v>0</c:v>
                </c:pt>
                <c:pt idx="757" formatCode="0">
                  <c:v>0</c:v>
                </c:pt>
                <c:pt idx="758" formatCode="0">
                  <c:v>0</c:v>
                </c:pt>
                <c:pt idx="759" formatCode="0">
                  <c:v>0</c:v>
                </c:pt>
                <c:pt idx="760" formatCode="0">
                  <c:v>0</c:v>
                </c:pt>
                <c:pt idx="761" formatCode="0">
                  <c:v>0</c:v>
                </c:pt>
                <c:pt idx="762" formatCode="0">
                  <c:v>1475.7352037885223</c:v>
                </c:pt>
                <c:pt idx="763" formatCode="0">
                  <c:v>0</c:v>
                </c:pt>
                <c:pt idx="764" formatCode="0">
                  <c:v>0</c:v>
                </c:pt>
                <c:pt idx="765" formatCode="0">
                  <c:v>0</c:v>
                </c:pt>
                <c:pt idx="766" formatCode="0">
                  <c:v>0</c:v>
                </c:pt>
                <c:pt idx="767" formatCode="0">
                  <c:v>0</c:v>
                </c:pt>
                <c:pt idx="768" formatCode="0">
                  <c:v>0</c:v>
                </c:pt>
                <c:pt idx="769" formatCode="0">
                  <c:v>0</c:v>
                </c:pt>
                <c:pt idx="770" formatCode="0">
                  <c:v>0</c:v>
                </c:pt>
                <c:pt idx="771" formatCode="0">
                  <c:v>0</c:v>
                </c:pt>
                <c:pt idx="772" formatCode="0">
                  <c:v>0</c:v>
                </c:pt>
                <c:pt idx="773" formatCode="0">
                  <c:v>1475.7352037885223</c:v>
                </c:pt>
                <c:pt idx="774" formatCode="0">
                  <c:v>0</c:v>
                </c:pt>
                <c:pt idx="775" formatCode="0">
                  <c:v>0</c:v>
                </c:pt>
                <c:pt idx="776" formatCode="0">
                  <c:v>0</c:v>
                </c:pt>
                <c:pt idx="777" formatCode="0">
                  <c:v>0</c:v>
                </c:pt>
                <c:pt idx="778" formatCode="0">
                  <c:v>0</c:v>
                </c:pt>
                <c:pt idx="779" formatCode="0">
                  <c:v>0</c:v>
                </c:pt>
                <c:pt idx="780" formatCode="0">
                  <c:v>0</c:v>
                </c:pt>
                <c:pt idx="781" formatCode="0">
                  <c:v>0</c:v>
                </c:pt>
                <c:pt idx="782" formatCode="0">
                  <c:v>0</c:v>
                </c:pt>
                <c:pt idx="783" formatCode="0">
                  <c:v>0</c:v>
                </c:pt>
                <c:pt idx="784" formatCode="0">
                  <c:v>1475.7352037885223</c:v>
                </c:pt>
                <c:pt idx="785" formatCode="0">
                  <c:v>0</c:v>
                </c:pt>
                <c:pt idx="786" formatCode="0">
                  <c:v>0</c:v>
                </c:pt>
                <c:pt idx="787" formatCode="0">
                  <c:v>0</c:v>
                </c:pt>
                <c:pt idx="788" formatCode="0">
                  <c:v>0</c:v>
                </c:pt>
                <c:pt idx="789" formatCode="0">
                  <c:v>0</c:v>
                </c:pt>
                <c:pt idx="790" formatCode="0">
                  <c:v>0</c:v>
                </c:pt>
                <c:pt idx="791" formatCode="0">
                  <c:v>0</c:v>
                </c:pt>
                <c:pt idx="792" formatCode="0">
                  <c:v>0</c:v>
                </c:pt>
                <c:pt idx="793" formatCode="0">
                  <c:v>0</c:v>
                </c:pt>
                <c:pt idx="794" formatCode="0">
                  <c:v>0</c:v>
                </c:pt>
                <c:pt idx="795" formatCode="0">
                  <c:v>1476.2693728233296</c:v>
                </c:pt>
                <c:pt idx="796" formatCode="0">
                  <c:v>0</c:v>
                </c:pt>
                <c:pt idx="797" formatCode="0">
                  <c:v>0</c:v>
                </c:pt>
                <c:pt idx="798" formatCode="0">
                  <c:v>0</c:v>
                </c:pt>
                <c:pt idx="799" formatCode="0">
                  <c:v>0</c:v>
                </c:pt>
                <c:pt idx="800" formatCode="0">
                  <c:v>0</c:v>
                </c:pt>
                <c:pt idx="801" formatCode="0">
                  <c:v>0</c:v>
                </c:pt>
                <c:pt idx="802" formatCode="0">
                  <c:v>0</c:v>
                </c:pt>
                <c:pt idx="803" formatCode="0">
                  <c:v>0</c:v>
                </c:pt>
                <c:pt idx="804" formatCode="0">
                  <c:v>0</c:v>
                </c:pt>
                <c:pt idx="805" formatCode="0">
                  <c:v>1476.2693728233296</c:v>
                </c:pt>
                <c:pt idx="806" formatCode="0">
                  <c:v>0</c:v>
                </c:pt>
                <c:pt idx="807" formatCode="0">
                  <c:v>0</c:v>
                </c:pt>
                <c:pt idx="808" formatCode="0">
                  <c:v>0</c:v>
                </c:pt>
                <c:pt idx="809" formatCode="0">
                  <c:v>0</c:v>
                </c:pt>
                <c:pt idx="810" formatCode="0">
                  <c:v>0</c:v>
                </c:pt>
                <c:pt idx="811" formatCode="0">
                  <c:v>0</c:v>
                </c:pt>
                <c:pt idx="812" formatCode="0">
                  <c:v>0</c:v>
                </c:pt>
                <c:pt idx="813" formatCode="0">
                  <c:v>0</c:v>
                </c:pt>
                <c:pt idx="814" formatCode="0">
                  <c:v>0</c:v>
                </c:pt>
                <c:pt idx="815" formatCode="0">
                  <c:v>0</c:v>
                </c:pt>
                <c:pt idx="816" formatCode="0">
                  <c:v>1476.2693728233296</c:v>
                </c:pt>
                <c:pt idx="817" formatCode="0">
                  <c:v>0</c:v>
                </c:pt>
                <c:pt idx="818" formatCode="0">
                  <c:v>0</c:v>
                </c:pt>
                <c:pt idx="819" formatCode="0">
                  <c:v>0</c:v>
                </c:pt>
                <c:pt idx="820" formatCode="0">
                  <c:v>0</c:v>
                </c:pt>
                <c:pt idx="821" formatCode="0">
                  <c:v>0</c:v>
                </c:pt>
                <c:pt idx="822" formatCode="0">
                  <c:v>0</c:v>
                </c:pt>
                <c:pt idx="823" formatCode="0">
                  <c:v>0</c:v>
                </c:pt>
                <c:pt idx="824" formatCode="0">
                  <c:v>0</c:v>
                </c:pt>
                <c:pt idx="825" formatCode="0">
                  <c:v>0</c:v>
                </c:pt>
                <c:pt idx="826" formatCode="0">
                  <c:v>1515.3914240501654</c:v>
                </c:pt>
                <c:pt idx="827" formatCode="0">
                  <c:v>0</c:v>
                </c:pt>
                <c:pt idx="828" formatCode="0">
                  <c:v>0</c:v>
                </c:pt>
                <c:pt idx="829" formatCode="0">
                  <c:v>0</c:v>
                </c:pt>
                <c:pt idx="830" formatCode="0">
                  <c:v>0</c:v>
                </c:pt>
                <c:pt idx="831" formatCode="0">
                  <c:v>0</c:v>
                </c:pt>
                <c:pt idx="832" formatCode="0">
                  <c:v>0</c:v>
                </c:pt>
                <c:pt idx="833" formatCode="0">
                  <c:v>0</c:v>
                </c:pt>
                <c:pt idx="834" formatCode="0">
                  <c:v>0</c:v>
                </c:pt>
                <c:pt idx="835" formatCode="0">
                  <c:v>0</c:v>
                </c:pt>
                <c:pt idx="836" formatCode="0">
                  <c:v>0</c:v>
                </c:pt>
                <c:pt idx="837" formatCode="0">
                  <c:v>1515.3914240501654</c:v>
                </c:pt>
                <c:pt idx="838" formatCode="0">
                  <c:v>0</c:v>
                </c:pt>
                <c:pt idx="839" formatCode="0">
                  <c:v>0</c:v>
                </c:pt>
                <c:pt idx="840" formatCode="0">
                  <c:v>0</c:v>
                </c:pt>
                <c:pt idx="841" formatCode="0">
                  <c:v>0</c:v>
                </c:pt>
                <c:pt idx="842" formatCode="0">
                  <c:v>0</c:v>
                </c:pt>
                <c:pt idx="843" formatCode="0">
                  <c:v>0</c:v>
                </c:pt>
                <c:pt idx="844" formatCode="0">
                  <c:v>0</c:v>
                </c:pt>
                <c:pt idx="845" formatCode="0">
                  <c:v>0</c:v>
                </c:pt>
                <c:pt idx="846" formatCode="0">
                  <c:v>0</c:v>
                </c:pt>
                <c:pt idx="847" formatCode="0">
                  <c:v>1515.3914240501654</c:v>
                </c:pt>
                <c:pt idx="848" formatCode="0">
                  <c:v>0</c:v>
                </c:pt>
                <c:pt idx="849" formatCode="0">
                  <c:v>0</c:v>
                </c:pt>
                <c:pt idx="850" formatCode="0">
                  <c:v>0</c:v>
                </c:pt>
                <c:pt idx="851" formatCode="0">
                  <c:v>0</c:v>
                </c:pt>
                <c:pt idx="852" formatCode="0">
                  <c:v>0</c:v>
                </c:pt>
                <c:pt idx="853" formatCode="0">
                  <c:v>0</c:v>
                </c:pt>
                <c:pt idx="854" formatCode="0">
                  <c:v>0</c:v>
                </c:pt>
                <c:pt idx="855" formatCode="0">
                  <c:v>0</c:v>
                </c:pt>
                <c:pt idx="856" formatCode="0">
                  <c:v>0</c:v>
                </c:pt>
                <c:pt idx="857" formatCode="0">
                  <c:v>0</c:v>
                </c:pt>
                <c:pt idx="858" formatCode="0">
                  <c:v>1525.9097058344712</c:v>
                </c:pt>
                <c:pt idx="859" formatCode="0">
                  <c:v>0</c:v>
                </c:pt>
                <c:pt idx="860" formatCode="0">
                  <c:v>0</c:v>
                </c:pt>
                <c:pt idx="861" formatCode="0">
                  <c:v>0</c:v>
                </c:pt>
                <c:pt idx="862" formatCode="0">
                  <c:v>0</c:v>
                </c:pt>
                <c:pt idx="863" formatCode="0">
                  <c:v>0</c:v>
                </c:pt>
                <c:pt idx="864" formatCode="0">
                  <c:v>0</c:v>
                </c:pt>
                <c:pt idx="865" formatCode="0">
                  <c:v>0</c:v>
                </c:pt>
                <c:pt idx="866" formatCode="0">
                  <c:v>0</c:v>
                </c:pt>
                <c:pt idx="867" formatCode="0">
                  <c:v>0</c:v>
                </c:pt>
                <c:pt idx="868" formatCode="0">
                  <c:v>1525.9097058344712</c:v>
                </c:pt>
                <c:pt idx="869" formatCode="0">
                  <c:v>0</c:v>
                </c:pt>
                <c:pt idx="870" formatCode="0">
                  <c:v>0</c:v>
                </c:pt>
                <c:pt idx="871" formatCode="0">
                  <c:v>0</c:v>
                </c:pt>
                <c:pt idx="872" formatCode="0">
                  <c:v>0</c:v>
                </c:pt>
                <c:pt idx="873" formatCode="0">
                  <c:v>0</c:v>
                </c:pt>
                <c:pt idx="874" formatCode="0">
                  <c:v>0</c:v>
                </c:pt>
                <c:pt idx="875" formatCode="0">
                  <c:v>0</c:v>
                </c:pt>
                <c:pt idx="876" formatCode="0">
                  <c:v>0</c:v>
                </c:pt>
                <c:pt idx="877" formatCode="0">
                  <c:v>0</c:v>
                </c:pt>
                <c:pt idx="878" formatCode="0">
                  <c:v>0</c:v>
                </c:pt>
                <c:pt idx="879" formatCode="0">
                  <c:v>1525.9097058344712</c:v>
                </c:pt>
                <c:pt idx="880" formatCode="0">
                  <c:v>0</c:v>
                </c:pt>
                <c:pt idx="881" formatCode="0">
                  <c:v>0</c:v>
                </c:pt>
                <c:pt idx="882" formatCode="0">
                  <c:v>0</c:v>
                </c:pt>
                <c:pt idx="883" formatCode="0">
                  <c:v>0</c:v>
                </c:pt>
                <c:pt idx="884" formatCode="0">
                  <c:v>0</c:v>
                </c:pt>
                <c:pt idx="885" formatCode="0">
                  <c:v>0</c:v>
                </c:pt>
                <c:pt idx="886" formatCode="0">
                  <c:v>0</c:v>
                </c:pt>
                <c:pt idx="887" formatCode="0">
                  <c:v>0</c:v>
                </c:pt>
                <c:pt idx="888" formatCode="0">
                  <c:v>0</c:v>
                </c:pt>
                <c:pt idx="889" formatCode="0">
                  <c:v>1518.1619922043924</c:v>
                </c:pt>
                <c:pt idx="890" formatCode="0">
                  <c:v>0</c:v>
                </c:pt>
                <c:pt idx="891" formatCode="0">
                  <c:v>0</c:v>
                </c:pt>
                <c:pt idx="892" formatCode="0">
                  <c:v>0</c:v>
                </c:pt>
                <c:pt idx="893" formatCode="0">
                  <c:v>0</c:v>
                </c:pt>
                <c:pt idx="894" formatCode="0">
                  <c:v>0</c:v>
                </c:pt>
                <c:pt idx="895" formatCode="0">
                  <c:v>0</c:v>
                </c:pt>
                <c:pt idx="896" formatCode="0">
                  <c:v>0</c:v>
                </c:pt>
                <c:pt idx="897" formatCode="0">
                  <c:v>0</c:v>
                </c:pt>
                <c:pt idx="898" formatCode="0">
                  <c:v>0</c:v>
                </c:pt>
                <c:pt idx="899" formatCode="0">
                  <c:v>0</c:v>
                </c:pt>
                <c:pt idx="900" formatCode="0">
                  <c:v>1518.1619922043924</c:v>
                </c:pt>
                <c:pt idx="901" formatCode="0">
                  <c:v>0</c:v>
                </c:pt>
                <c:pt idx="902" formatCode="0">
                  <c:v>0</c:v>
                </c:pt>
                <c:pt idx="903" formatCode="0">
                  <c:v>0</c:v>
                </c:pt>
                <c:pt idx="904" formatCode="0">
                  <c:v>0</c:v>
                </c:pt>
                <c:pt idx="905" formatCode="0">
                  <c:v>0</c:v>
                </c:pt>
                <c:pt idx="906" formatCode="0">
                  <c:v>0</c:v>
                </c:pt>
                <c:pt idx="907" formatCode="0">
                  <c:v>0</c:v>
                </c:pt>
                <c:pt idx="908" formatCode="0">
                  <c:v>0</c:v>
                </c:pt>
                <c:pt idx="909" formatCode="0">
                  <c:v>0</c:v>
                </c:pt>
                <c:pt idx="910" formatCode="0">
                  <c:v>1518.1619922043924</c:v>
                </c:pt>
                <c:pt idx="911" formatCode="0">
                  <c:v>0</c:v>
                </c:pt>
                <c:pt idx="912" formatCode="0">
                  <c:v>0</c:v>
                </c:pt>
                <c:pt idx="913" formatCode="0">
                  <c:v>0</c:v>
                </c:pt>
                <c:pt idx="914" formatCode="0">
                  <c:v>0</c:v>
                </c:pt>
                <c:pt idx="915" formatCode="0">
                  <c:v>0</c:v>
                </c:pt>
                <c:pt idx="916" formatCode="0">
                  <c:v>0</c:v>
                </c:pt>
                <c:pt idx="917" formatCode="0">
                  <c:v>0</c:v>
                </c:pt>
                <c:pt idx="918" formatCode="0">
                  <c:v>0</c:v>
                </c:pt>
                <c:pt idx="919" formatCode="0">
                  <c:v>0</c:v>
                </c:pt>
                <c:pt idx="920" formatCode="0">
                  <c:v>0</c:v>
                </c:pt>
                <c:pt idx="921" formatCode="0">
                  <c:v>1557.6921045595229</c:v>
                </c:pt>
                <c:pt idx="922" formatCode="0">
                  <c:v>0</c:v>
                </c:pt>
                <c:pt idx="923" formatCode="0">
                  <c:v>0</c:v>
                </c:pt>
                <c:pt idx="924" formatCode="0">
                  <c:v>0</c:v>
                </c:pt>
                <c:pt idx="925" formatCode="0">
                  <c:v>0</c:v>
                </c:pt>
                <c:pt idx="926" formatCode="0">
                  <c:v>0</c:v>
                </c:pt>
                <c:pt idx="927" formatCode="0">
                  <c:v>0</c:v>
                </c:pt>
                <c:pt idx="928" formatCode="0">
                  <c:v>0</c:v>
                </c:pt>
                <c:pt idx="929" formatCode="0">
                  <c:v>0</c:v>
                </c:pt>
                <c:pt idx="930" formatCode="0">
                  <c:v>0</c:v>
                </c:pt>
                <c:pt idx="931" formatCode="0">
                  <c:v>1557.6921045595229</c:v>
                </c:pt>
                <c:pt idx="932" formatCode="0">
                  <c:v>0</c:v>
                </c:pt>
                <c:pt idx="933" formatCode="0">
                  <c:v>0</c:v>
                </c:pt>
                <c:pt idx="934" formatCode="0">
                  <c:v>0</c:v>
                </c:pt>
                <c:pt idx="935" formatCode="0">
                  <c:v>0</c:v>
                </c:pt>
                <c:pt idx="936" formatCode="0">
                  <c:v>0</c:v>
                </c:pt>
                <c:pt idx="937" formatCode="0">
                  <c:v>0</c:v>
                </c:pt>
                <c:pt idx="938" formatCode="0">
                  <c:v>0</c:v>
                </c:pt>
                <c:pt idx="939" formatCode="0">
                  <c:v>0</c:v>
                </c:pt>
                <c:pt idx="940" formatCode="0">
                  <c:v>0</c:v>
                </c:pt>
                <c:pt idx="941" formatCode="0">
                  <c:v>0</c:v>
                </c:pt>
                <c:pt idx="942" formatCode="0">
                  <c:v>1557.6921045595229</c:v>
                </c:pt>
                <c:pt idx="943" formatCode="0">
                  <c:v>0</c:v>
                </c:pt>
                <c:pt idx="944" formatCode="0">
                  <c:v>0</c:v>
                </c:pt>
                <c:pt idx="945" formatCode="0">
                  <c:v>0</c:v>
                </c:pt>
                <c:pt idx="946" formatCode="0">
                  <c:v>0</c:v>
                </c:pt>
                <c:pt idx="947" formatCode="0">
                  <c:v>0</c:v>
                </c:pt>
                <c:pt idx="948" formatCode="0">
                  <c:v>0</c:v>
                </c:pt>
                <c:pt idx="949" formatCode="0">
                  <c:v>0</c:v>
                </c:pt>
                <c:pt idx="950" formatCode="0">
                  <c:v>0</c:v>
                </c:pt>
                <c:pt idx="951" formatCode="0">
                  <c:v>0</c:v>
                </c:pt>
                <c:pt idx="952" formatCode="0">
                  <c:v>1554.5245557727728</c:v>
                </c:pt>
                <c:pt idx="953" formatCode="0">
                  <c:v>0</c:v>
                </c:pt>
                <c:pt idx="954" formatCode="0">
                  <c:v>0</c:v>
                </c:pt>
                <c:pt idx="955" formatCode="0">
                  <c:v>0</c:v>
                </c:pt>
                <c:pt idx="956" formatCode="0">
                  <c:v>0</c:v>
                </c:pt>
                <c:pt idx="957" formatCode="0">
                  <c:v>0</c:v>
                </c:pt>
                <c:pt idx="958" formatCode="0">
                  <c:v>0</c:v>
                </c:pt>
                <c:pt idx="959" formatCode="0">
                  <c:v>0</c:v>
                </c:pt>
                <c:pt idx="960" formatCode="0">
                  <c:v>0</c:v>
                </c:pt>
                <c:pt idx="961" formatCode="0">
                  <c:v>0</c:v>
                </c:pt>
                <c:pt idx="962" formatCode="0">
                  <c:v>0</c:v>
                </c:pt>
                <c:pt idx="963" formatCode="0">
                  <c:v>1554.5245557727728</c:v>
                </c:pt>
                <c:pt idx="964" formatCode="0">
                  <c:v>0</c:v>
                </c:pt>
                <c:pt idx="965" formatCode="0">
                  <c:v>0</c:v>
                </c:pt>
                <c:pt idx="966" formatCode="0">
                  <c:v>0</c:v>
                </c:pt>
                <c:pt idx="967" formatCode="0">
                  <c:v>0</c:v>
                </c:pt>
                <c:pt idx="968" formatCode="0">
                  <c:v>0</c:v>
                </c:pt>
                <c:pt idx="969" formatCode="0">
                  <c:v>0</c:v>
                </c:pt>
                <c:pt idx="970" formatCode="0">
                  <c:v>0</c:v>
                </c:pt>
                <c:pt idx="971" formatCode="0">
                  <c:v>0</c:v>
                </c:pt>
                <c:pt idx="972" formatCode="0">
                  <c:v>0</c:v>
                </c:pt>
                <c:pt idx="973" formatCode="0">
                  <c:v>1554.5245557727728</c:v>
                </c:pt>
                <c:pt idx="974" formatCode="0">
                  <c:v>0</c:v>
                </c:pt>
                <c:pt idx="975" formatCode="0">
                  <c:v>0</c:v>
                </c:pt>
                <c:pt idx="976" formatCode="0">
                  <c:v>0</c:v>
                </c:pt>
                <c:pt idx="977" formatCode="0">
                  <c:v>0</c:v>
                </c:pt>
                <c:pt idx="978" formatCode="0">
                  <c:v>0</c:v>
                </c:pt>
                <c:pt idx="979" formatCode="0">
                  <c:v>0</c:v>
                </c:pt>
                <c:pt idx="980" formatCode="0">
                  <c:v>0</c:v>
                </c:pt>
                <c:pt idx="981" formatCode="0">
                  <c:v>0</c:v>
                </c:pt>
                <c:pt idx="982" formatCode="0">
                  <c:v>0</c:v>
                </c:pt>
                <c:pt idx="983" formatCode="0">
                  <c:v>1561.563006188512</c:v>
                </c:pt>
                <c:pt idx="984" formatCode="0">
                  <c:v>0</c:v>
                </c:pt>
                <c:pt idx="985" formatCode="0">
                  <c:v>0</c:v>
                </c:pt>
                <c:pt idx="986" formatCode="0">
                  <c:v>0</c:v>
                </c:pt>
                <c:pt idx="987" formatCode="0">
                  <c:v>0</c:v>
                </c:pt>
                <c:pt idx="988" formatCode="0">
                  <c:v>0</c:v>
                </c:pt>
                <c:pt idx="989" formatCode="0">
                  <c:v>0</c:v>
                </c:pt>
                <c:pt idx="990" formatCode="0">
                  <c:v>0</c:v>
                </c:pt>
                <c:pt idx="991" formatCode="0">
                  <c:v>0</c:v>
                </c:pt>
                <c:pt idx="992" formatCode="0">
                  <c:v>0</c:v>
                </c:pt>
                <c:pt idx="993" formatCode="0">
                  <c:v>1561.563006188512</c:v>
                </c:pt>
                <c:pt idx="994" formatCode="0">
                  <c:v>0</c:v>
                </c:pt>
                <c:pt idx="995" formatCode="0">
                  <c:v>0</c:v>
                </c:pt>
                <c:pt idx="996" formatCode="0">
                  <c:v>0</c:v>
                </c:pt>
                <c:pt idx="997" formatCode="0">
                  <c:v>0</c:v>
                </c:pt>
                <c:pt idx="998" formatCode="0">
                  <c:v>0</c:v>
                </c:pt>
                <c:pt idx="999" formatCode="0">
                  <c:v>0</c:v>
                </c:pt>
                <c:pt idx="1000" formatCode="0">
                  <c:v>0</c:v>
                </c:pt>
                <c:pt idx="1001" formatCode="0">
                  <c:v>0</c:v>
                </c:pt>
                <c:pt idx="1002" formatCode="0">
                  <c:v>0</c:v>
                </c:pt>
                <c:pt idx="1003" formatCode="0">
                  <c:v>1561.563006188512</c:v>
                </c:pt>
                <c:pt idx="1004" formatCode="0">
                  <c:v>0</c:v>
                </c:pt>
                <c:pt idx="1005" formatCode="0">
                  <c:v>0</c:v>
                </c:pt>
                <c:pt idx="1006" formatCode="0">
                  <c:v>0</c:v>
                </c:pt>
                <c:pt idx="1007" formatCode="0">
                  <c:v>0</c:v>
                </c:pt>
                <c:pt idx="1008" formatCode="0">
                  <c:v>0</c:v>
                </c:pt>
                <c:pt idx="1009" formatCode="0">
                  <c:v>0</c:v>
                </c:pt>
                <c:pt idx="1010" formatCode="0">
                  <c:v>0</c:v>
                </c:pt>
                <c:pt idx="1011" formatCode="0">
                  <c:v>0</c:v>
                </c:pt>
                <c:pt idx="1012" formatCode="0">
                  <c:v>0</c:v>
                </c:pt>
                <c:pt idx="1013" formatCode="0">
                  <c:v>1589.8259600644114</c:v>
                </c:pt>
                <c:pt idx="1014" formatCode="0">
                  <c:v>0</c:v>
                </c:pt>
                <c:pt idx="1015" formatCode="0">
                  <c:v>0</c:v>
                </c:pt>
                <c:pt idx="1016" formatCode="0">
                  <c:v>0</c:v>
                </c:pt>
                <c:pt idx="1017" formatCode="0">
                  <c:v>0</c:v>
                </c:pt>
                <c:pt idx="1018" formatCode="0">
                  <c:v>0</c:v>
                </c:pt>
                <c:pt idx="1019" formatCode="0">
                  <c:v>0</c:v>
                </c:pt>
                <c:pt idx="1020" formatCode="0">
                  <c:v>0</c:v>
                </c:pt>
                <c:pt idx="1021" formatCode="0">
                  <c:v>0</c:v>
                </c:pt>
                <c:pt idx="1022" formatCode="0">
                  <c:v>0</c:v>
                </c:pt>
                <c:pt idx="1023" formatCode="0">
                  <c:v>0</c:v>
                </c:pt>
                <c:pt idx="1024" formatCode="0">
                  <c:v>1589.8259600644114</c:v>
                </c:pt>
                <c:pt idx="1025" formatCode="0">
                  <c:v>0</c:v>
                </c:pt>
                <c:pt idx="1026" formatCode="0">
                  <c:v>0</c:v>
                </c:pt>
                <c:pt idx="1027" formatCode="0">
                  <c:v>0</c:v>
                </c:pt>
                <c:pt idx="1028" formatCode="0">
                  <c:v>0</c:v>
                </c:pt>
                <c:pt idx="1029" formatCode="0">
                  <c:v>0</c:v>
                </c:pt>
                <c:pt idx="1030" formatCode="0">
                  <c:v>0</c:v>
                </c:pt>
                <c:pt idx="1031" formatCode="0">
                  <c:v>0</c:v>
                </c:pt>
                <c:pt idx="1032" formatCode="0">
                  <c:v>0</c:v>
                </c:pt>
                <c:pt idx="1033" formatCode="0">
                  <c:v>0</c:v>
                </c:pt>
                <c:pt idx="1034" formatCode="0">
                  <c:v>1589.8259600644114</c:v>
                </c:pt>
                <c:pt idx="1035" formatCode="0">
                  <c:v>0</c:v>
                </c:pt>
                <c:pt idx="1036" formatCode="0">
                  <c:v>0</c:v>
                </c:pt>
                <c:pt idx="1037" formatCode="0">
                  <c:v>0</c:v>
                </c:pt>
                <c:pt idx="1038" formatCode="0">
                  <c:v>0</c:v>
                </c:pt>
                <c:pt idx="1039" formatCode="0">
                  <c:v>0</c:v>
                </c:pt>
                <c:pt idx="1040" formatCode="0">
                  <c:v>0</c:v>
                </c:pt>
                <c:pt idx="1041" formatCode="0">
                  <c:v>0</c:v>
                </c:pt>
                <c:pt idx="1042" formatCode="0">
                  <c:v>0</c:v>
                </c:pt>
                <c:pt idx="1043" formatCode="0">
                  <c:v>0</c:v>
                </c:pt>
                <c:pt idx="1044" formatCode="0">
                  <c:v>1584.725072031408</c:v>
                </c:pt>
                <c:pt idx="1045" formatCode="0">
                  <c:v>0</c:v>
                </c:pt>
                <c:pt idx="1046" formatCode="0">
                  <c:v>0</c:v>
                </c:pt>
                <c:pt idx="1047" formatCode="0">
                  <c:v>0</c:v>
                </c:pt>
                <c:pt idx="1048" formatCode="0">
                  <c:v>0</c:v>
                </c:pt>
                <c:pt idx="1049" formatCode="0">
                  <c:v>0</c:v>
                </c:pt>
                <c:pt idx="1050" formatCode="0">
                  <c:v>0</c:v>
                </c:pt>
                <c:pt idx="1051" formatCode="0">
                  <c:v>0</c:v>
                </c:pt>
                <c:pt idx="1052" formatCode="0">
                  <c:v>0</c:v>
                </c:pt>
                <c:pt idx="1053" formatCode="0">
                  <c:v>0</c:v>
                </c:pt>
                <c:pt idx="1054" formatCode="0">
                  <c:v>1584.725072031408</c:v>
                </c:pt>
                <c:pt idx="1055" formatCode="0">
                  <c:v>0</c:v>
                </c:pt>
                <c:pt idx="1056" formatCode="0">
                  <c:v>0</c:v>
                </c:pt>
                <c:pt idx="1057" formatCode="0">
                  <c:v>0</c:v>
                </c:pt>
                <c:pt idx="1058" formatCode="0">
                  <c:v>0</c:v>
                </c:pt>
                <c:pt idx="1059" formatCode="0">
                  <c:v>0</c:v>
                </c:pt>
                <c:pt idx="1060" formatCode="0">
                  <c:v>0</c:v>
                </c:pt>
                <c:pt idx="1061" formatCode="0">
                  <c:v>0</c:v>
                </c:pt>
                <c:pt idx="1062" formatCode="0">
                  <c:v>0</c:v>
                </c:pt>
                <c:pt idx="1063" formatCode="0">
                  <c:v>0</c:v>
                </c:pt>
                <c:pt idx="1064" formatCode="0">
                  <c:v>1584.725072031408</c:v>
                </c:pt>
                <c:pt idx="1065" formatCode="0">
                  <c:v>0</c:v>
                </c:pt>
                <c:pt idx="1066" formatCode="0">
                  <c:v>0</c:v>
                </c:pt>
                <c:pt idx="1067" formatCode="0">
                  <c:v>0</c:v>
                </c:pt>
                <c:pt idx="1068" formatCode="0">
                  <c:v>0</c:v>
                </c:pt>
                <c:pt idx="1069" formatCode="0">
                  <c:v>0</c:v>
                </c:pt>
                <c:pt idx="1070" formatCode="0">
                  <c:v>0</c:v>
                </c:pt>
                <c:pt idx="1071" formatCode="0">
                  <c:v>0</c:v>
                </c:pt>
                <c:pt idx="1072" formatCode="0">
                  <c:v>0</c:v>
                </c:pt>
                <c:pt idx="1073" formatCode="0">
                  <c:v>0</c:v>
                </c:pt>
                <c:pt idx="1074" formatCode="0">
                  <c:v>1597.9491731167727</c:v>
                </c:pt>
                <c:pt idx="1075" formatCode="0">
                  <c:v>0</c:v>
                </c:pt>
                <c:pt idx="1076" formatCode="0">
                  <c:v>0</c:v>
                </c:pt>
                <c:pt idx="1077" formatCode="0">
                  <c:v>0</c:v>
                </c:pt>
                <c:pt idx="1078" formatCode="0">
                  <c:v>0</c:v>
                </c:pt>
                <c:pt idx="1079" formatCode="0">
                  <c:v>0</c:v>
                </c:pt>
                <c:pt idx="1080" formatCode="0">
                  <c:v>0</c:v>
                </c:pt>
                <c:pt idx="1081" formatCode="0">
                  <c:v>0</c:v>
                </c:pt>
                <c:pt idx="1082" formatCode="0">
                  <c:v>0</c:v>
                </c:pt>
                <c:pt idx="1083" formatCode="0">
                  <c:v>0</c:v>
                </c:pt>
                <c:pt idx="1084" formatCode="0">
                  <c:v>1597.9491731167727</c:v>
                </c:pt>
                <c:pt idx="1085" formatCode="0">
                  <c:v>0</c:v>
                </c:pt>
                <c:pt idx="1086" formatCode="0">
                  <c:v>0</c:v>
                </c:pt>
                <c:pt idx="1087" formatCode="0">
                  <c:v>0</c:v>
                </c:pt>
                <c:pt idx="1088" formatCode="0">
                  <c:v>0</c:v>
                </c:pt>
                <c:pt idx="1089" formatCode="0">
                  <c:v>0</c:v>
                </c:pt>
                <c:pt idx="1090" formatCode="0">
                  <c:v>0</c:v>
                </c:pt>
                <c:pt idx="1091" formatCode="0">
                  <c:v>0</c:v>
                </c:pt>
                <c:pt idx="1092" formatCode="0">
                  <c:v>0</c:v>
                </c:pt>
                <c:pt idx="1093" formatCode="0">
                  <c:v>0</c:v>
                </c:pt>
                <c:pt idx="1094" formatCode="0">
                  <c:v>1597.9491731167727</c:v>
                </c:pt>
                <c:pt idx="1095" formatCode="0">
                  <c:v>0</c:v>
                </c:pt>
                <c:pt idx="1096" formatCode="0">
                  <c:v>0</c:v>
                </c:pt>
                <c:pt idx="1097" formatCode="0">
                  <c:v>0</c:v>
                </c:pt>
                <c:pt idx="1098" formatCode="0">
                  <c:v>0</c:v>
                </c:pt>
                <c:pt idx="1099" formatCode="0">
                  <c:v>0</c:v>
                </c:pt>
                <c:pt idx="1100" formatCode="0">
                  <c:v>0</c:v>
                </c:pt>
                <c:pt idx="1101" formatCode="0">
                  <c:v>0</c:v>
                </c:pt>
                <c:pt idx="1102" formatCode="0">
                  <c:v>0</c:v>
                </c:pt>
                <c:pt idx="1103" formatCode="0">
                  <c:v>0</c:v>
                </c:pt>
                <c:pt idx="1104" formatCode="0">
                  <c:v>1568.7269706259508</c:v>
                </c:pt>
                <c:pt idx="1105" formatCode="0">
                  <c:v>0</c:v>
                </c:pt>
                <c:pt idx="1106" formatCode="0">
                  <c:v>0</c:v>
                </c:pt>
                <c:pt idx="1107" formatCode="0">
                  <c:v>0</c:v>
                </c:pt>
                <c:pt idx="1108" formatCode="0">
                  <c:v>0</c:v>
                </c:pt>
                <c:pt idx="1109" formatCode="0">
                  <c:v>0</c:v>
                </c:pt>
                <c:pt idx="1110" formatCode="0">
                  <c:v>0</c:v>
                </c:pt>
                <c:pt idx="1111" formatCode="0">
                  <c:v>0</c:v>
                </c:pt>
                <c:pt idx="1112" formatCode="0">
                  <c:v>0</c:v>
                </c:pt>
                <c:pt idx="1113" formatCode="0">
                  <c:v>0</c:v>
                </c:pt>
                <c:pt idx="1114" formatCode="0">
                  <c:v>1568.7269706259508</c:v>
                </c:pt>
                <c:pt idx="1115" formatCode="0">
                  <c:v>0</c:v>
                </c:pt>
                <c:pt idx="1116" formatCode="0">
                  <c:v>0</c:v>
                </c:pt>
                <c:pt idx="1117" formatCode="0">
                  <c:v>0</c:v>
                </c:pt>
                <c:pt idx="1118" formatCode="0">
                  <c:v>0</c:v>
                </c:pt>
                <c:pt idx="1119" formatCode="0">
                  <c:v>0</c:v>
                </c:pt>
                <c:pt idx="1120" formatCode="0">
                  <c:v>0</c:v>
                </c:pt>
                <c:pt idx="1121" formatCode="0">
                  <c:v>0</c:v>
                </c:pt>
                <c:pt idx="1122" formatCode="0">
                  <c:v>0</c:v>
                </c:pt>
                <c:pt idx="1123" formatCode="0">
                  <c:v>0</c:v>
                </c:pt>
                <c:pt idx="1124" formatCode="0">
                  <c:v>0</c:v>
                </c:pt>
                <c:pt idx="1125" formatCode="0">
                  <c:v>1568.7269706259508</c:v>
                </c:pt>
                <c:pt idx="1126" formatCode="0">
                  <c:v>0</c:v>
                </c:pt>
                <c:pt idx="1127" formatCode="0">
                  <c:v>0</c:v>
                </c:pt>
                <c:pt idx="1128" formatCode="0">
                  <c:v>0</c:v>
                </c:pt>
                <c:pt idx="1129" formatCode="0">
                  <c:v>0</c:v>
                </c:pt>
                <c:pt idx="1130" formatCode="0">
                  <c:v>0</c:v>
                </c:pt>
                <c:pt idx="1131" formatCode="0">
                  <c:v>0</c:v>
                </c:pt>
                <c:pt idx="1132" formatCode="0">
                  <c:v>0</c:v>
                </c:pt>
                <c:pt idx="1133" formatCode="0">
                  <c:v>0</c:v>
                </c:pt>
                <c:pt idx="1134" formatCode="0">
                  <c:v>1580.441201595539</c:v>
                </c:pt>
                <c:pt idx="1135" formatCode="0">
                  <c:v>0</c:v>
                </c:pt>
                <c:pt idx="1136" formatCode="0">
                  <c:v>0</c:v>
                </c:pt>
                <c:pt idx="1137" formatCode="0">
                  <c:v>0</c:v>
                </c:pt>
                <c:pt idx="1138" formatCode="0">
                  <c:v>0</c:v>
                </c:pt>
                <c:pt idx="1139" formatCode="0">
                  <c:v>0</c:v>
                </c:pt>
                <c:pt idx="1140" formatCode="0">
                  <c:v>0</c:v>
                </c:pt>
                <c:pt idx="1141" formatCode="0">
                  <c:v>0</c:v>
                </c:pt>
                <c:pt idx="1142" formatCode="0">
                  <c:v>0</c:v>
                </c:pt>
                <c:pt idx="1143" formatCode="0">
                  <c:v>0</c:v>
                </c:pt>
                <c:pt idx="1144" formatCode="0">
                  <c:v>0</c:v>
                </c:pt>
                <c:pt idx="1145" formatCode="0">
                  <c:v>1580.441201595539</c:v>
                </c:pt>
                <c:pt idx="1146" formatCode="0">
                  <c:v>0</c:v>
                </c:pt>
                <c:pt idx="1147" formatCode="0">
                  <c:v>0</c:v>
                </c:pt>
                <c:pt idx="1148" formatCode="0">
                  <c:v>0</c:v>
                </c:pt>
                <c:pt idx="1149" formatCode="0">
                  <c:v>0</c:v>
                </c:pt>
                <c:pt idx="1150" formatCode="0">
                  <c:v>0</c:v>
                </c:pt>
                <c:pt idx="1151" formatCode="0">
                  <c:v>0</c:v>
                </c:pt>
                <c:pt idx="1152" formatCode="0">
                  <c:v>0</c:v>
                </c:pt>
                <c:pt idx="1153" formatCode="0">
                  <c:v>0</c:v>
                </c:pt>
                <c:pt idx="1154" formatCode="0">
                  <c:v>1580.441201595539</c:v>
                </c:pt>
                <c:pt idx="1155" formatCode="0">
                  <c:v>0</c:v>
                </c:pt>
                <c:pt idx="1156" formatCode="0">
                  <c:v>0</c:v>
                </c:pt>
                <c:pt idx="1157" formatCode="0">
                  <c:v>0</c:v>
                </c:pt>
                <c:pt idx="1158" formatCode="0">
                  <c:v>0</c:v>
                </c:pt>
                <c:pt idx="1159" formatCode="0">
                  <c:v>0</c:v>
                </c:pt>
                <c:pt idx="1160" formatCode="0">
                  <c:v>0</c:v>
                </c:pt>
                <c:pt idx="1161" formatCode="0">
                  <c:v>0</c:v>
                </c:pt>
                <c:pt idx="1162" formatCode="0">
                  <c:v>0</c:v>
                </c:pt>
                <c:pt idx="1163" formatCode="0">
                  <c:v>0</c:v>
                </c:pt>
                <c:pt idx="1164" formatCode="0">
                  <c:v>0</c:v>
                </c:pt>
                <c:pt idx="1165" formatCode="0">
                  <c:v>1585.483256311034</c:v>
                </c:pt>
                <c:pt idx="1166" formatCode="0">
                  <c:v>0</c:v>
                </c:pt>
                <c:pt idx="1167" formatCode="0">
                  <c:v>0</c:v>
                </c:pt>
                <c:pt idx="1168" formatCode="0">
                  <c:v>0</c:v>
                </c:pt>
                <c:pt idx="1169" formatCode="0">
                  <c:v>0</c:v>
                </c:pt>
                <c:pt idx="1170" formatCode="0">
                  <c:v>0</c:v>
                </c:pt>
                <c:pt idx="1171" formatCode="0">
                  <c:v>0</c:v>
                </c:pt>
                <c:pt idx="1172" formatCode="0">
                  <c:v>0</c:v>
                </c:pt>
                <c:pt idx="1173" formatCode="0">
                  <c:v>0</c:v>
                </c:pt>
                <c:pt idx="1174" formatCode="0">
                  <c:v>0</c:v>
                </c:pt>
                <c:pt idx="1175" formatCode="0">
                  <c:v>1585.483256311034</c:v>
                </c:pt>
                <c:pt idx="1176" formatCode="0">
                  <c:v>0</c:v>
                </c:pt>
                <c:pt idx="1177" formatCode="0">
                  <c:v>0</c:v>
                </c:pt>
                <c:pt idx="1178" formatCode="0">
                  <c:v>0</c:v>
                </c:pt>
                <c:pt idx="1179" formatCode="0">
                  <c:v>0</c:v>
                </c:pt>
                <c:pt idx="1180" formatCode="0">
                  <c:v>0</c:v>
                </c:pt>
                <c:pt idx="1181" formatCode="0">
                  <c:v>0</c:v>
                </c:pt>
                <c:pt idx="1182" formatCode="0">
                  <c:v>0</c:v>
                </c:pt>
                <c:pt idx="1183" formatCode="0">
                  <c:v>0</c:v>
                </c:pt>
                <c:pt idx="1184" formatCode="0">
                  <c:v>0</c:v>
                </c:pt>
                <c:pt idx="1185" formatCode="0">
                  <c:v>1585.483256311034</c:v>
                </c:pt>
                <c:pt idx="1186" formatCode="0">
                  <c:v>0</c:v>
                </c:pt>
                <c:pt idx="1187" formatCode="0">
                  <c:v>0</c:v>
                </c:pt>
                <c:pt idx="1188" formatCode="0">
                  <c:v>0</c:v>
                </c:pt>
                <c:pt idx="1189" formatCode="0">
                  <c:v>0</c:v>
                </c:pt>
                <c:pt idx="1190" formatCode="0">
                  <c:v>0</c:v>
                </c:pt>
                <c:pt idx="1191" formatCode="0">
                  <c:v>0</c:v>
                </c:pt>
                <c:pt idx="1192" formatCode="0">
                  <c:v>0</c:v>
                </c:pt>
                <c:pt idx="1193" formatCode="0">
                  <c:v>0</c:v>
                </c:pt>
                <c:pt idx="1194" formatCode="0">
                  <c:v>0</c:v>
                </c:pt>
                <c:pt idx="1195" formatCode="0">
                  <c:v>1617.8632846543435</c:v>
                </c:pt>
                <c:pt idx="1196" formatCode="0">
                  <c:v>0</c:v>
                </c:pt>
                <c:pt idx="1197" formatCode="0">
                  <c:v>0</c:v>
                </c:pt>
                <c:pt idx="1198" formatCode="0">
                  <c:v>0</c:v>
                </c:pt>
                <c:pt idx="1199" formatCode="0">
                  <c:v>0</c:v>
                </c:pt>
                <c:pt idx="1200" formatCode="0">
                  <c:v>0</c:v>
                </c:pt>
                <c:pt idx="1201" formatCode="0">
                  <c:v>0</c:v>
                </c:pt>
                <c:pt idx="1202" formatCode="0">
                  <c:v>0</c:v>
                </c:pt>
                <c:pt idx="1203" formatCode="0">
                  <c:v>0</c:v>
                </c:pt>
                <c:pt idx="1204" formatCode="0">
                  <c:v>1617.8632846543435</c:v>
                </c:pt>
                <c:pt idx="1205" formatCode="0">
                  <c:v>0</c:v>
                </c:pt>
                <c:pt idx="1206" formatCode="0">
                  <c:v>0</c:v>
                </c:pt>
                <c:pt idx="1207" formatCode="0">
                  <c:v>0</c:v>
                </c:pt>
                <c:pt idx="1208" formatCode="0">
                  <c:v>0</c:v>
                </c:pt>
                <c:pt idx="1209" formatCode="0">
                  <c:v>0</c:v>
                </c:pt>
                <c:pt idx="1210" formatCode="0">
                  <c:v>0</c:v>
                </c:pt>
                <c:pt idx="1211" formatCode="0">
                  <c:v>0</c:v>
                </c:pt>
                <c:pt idx="1212" formatCode="0">
                  <c:v>0</c:v>
                </c:pt>
                <c:pt idx="1213" formatCode="0">
                  <c:v>0</c:v>
                </c:pt>
                <c:pt idx="1214" formatCode="0">
                  <c:v>0</c:v>
                </c:pt>
                <c:pt idx="1215" formatCode="0">
                  <c:v>1617.8632846543435</c:v>
                </c:pt>
                <c:pt idx="1216" formatCode="0">
                  <c:v>0</c:v>
                </c:pt>
                <c:pt idx="1217" formatCode="0">
                  <c:v>0</c:v>
                </c:pt>
                <c:pt idx="1218" formatCode="0">
                  <c:v>0</c:v>
                </c:pt>
                <c:pt idx="1219" formatCode="0">
                  <c:v>0</c:v>
                </c:pt>
                <c:pt idx="1220" formatCode="0">
                  <c:v>0</c:v>
                </c:pt>
                <c:pt idx="1221" formatCode="0">
                  <c:v>0</c:v>
                </c:pt>
                <c:pt idx="1222" formatCode="0">
                  <c:v>0</c:v>
                </c:pt>
                <c:pt idx="1223" formatCode="0">
                  <c:v>0</c:v>
                </c:pt>
                <c:pt idx="1224" formatCode="0">
                  <c:v>1619.7210993532917</c:v>
                </c:pt>
                <c:pt idx="1225" formatCode="0">
                  <c:v>0</c:v>
                </c:pt>
                <c:pt idx="1226" formatCode="0">
                  <c:v>0</c:v>
                </c:pt>
                <c:pt idx="1227" formatCode="0">
                  <c:v>0</c:v>
                </c:pt>
                <c:pt idx="1228" formatCode="0">
                  <c:v>0</c:v>
                </c:pt>
                <c:pt idx="1229" formatCode="0">
                  <c:v>0</c:v>
                </c:pt>
                <c:pt idx="1230" formatCode="0">
                  <c:v>0</c:v>
                </c:pt>
                <c:pt idx="1231" formatCode="0">
                  <c:v>0</c:v>
                </c:pt>
                <c:pt idx="1232" formatCode="0">
                  <c:v>0</c:v>
                </c:pt>
                <c:pt idx="1233" formatCode="0">
                  <c:v>0</c:v>
                </c:pt>
                <c:pt idx="1234" formatCode="0">
                  <c:v>1619.7210993532917</c:v>
                </c:pt>
                <c:pt idx="1235" formatCode="0">
                  <c:v>0</c:v>
                </c:pt>
                <c:pt idx="1236" formatCode="0">
                  <c:v>0</c:v>
                </c:pt>
                <c:pt idx="1237" formatCode="0">
                  <c:v>0</c:v>
                </c:pt>
                <c:pt idx="1238" formatCode="0">
                  <c:v>0</c:v>
                </c:pt>
                <c:pt idx="1239" formatCode="0">
                  <c:v>0</c:v>
                </c:pt>
                <c:pt idx="1240" formatCode="0">
                  <c:v>0</c:v>
                </c:pt>
                <c:pt idx="1241" formatCode="0">
                  <c:v>0</c:v>
                </c:pt>
                <c:pt idx="1242" formatCode="0">
                  <c:v>0</c:v>
                </c:pt>
                <c:pt idx="1243" formatCode="0">
                  <c:v>0</c:v>
                </c:pt>
                <c:pt idx="1244" formatCode="0">
                  <c:v>1619.7210993532917</c:v>
                </c:pt>
                <c:pt idx="1245" formatCode="0">
                  <c:v>0</c:v>
                </c:pt>
                <c:pt idx="1246" formatCode="0">
                  <c:v>0</c:v>
                </c:pt>
                <c:pt idx="1247" formatCode="0">
                  <c:v>0</c:v>
                </c:pt>
                <c:pt idx="1248" formatCode="0">
                  <c:v>0</c:v>
                </c:pt>
                <c:pt idx="1249" formatCode="0">
                  <c:v>0</c:v>
                </c:pt>
                <c:pt idx="1250" formatCode="0">
                  <c:v>0</c:v>
                </c:pt>
                <c:pt idx="1251" formatCode="0">
                  <c:v>0</c:v>
                </c:pt>
                <c:pt idx="1252" formatCode="0">
                  <c:v>0</c:v>
                </c:pt>
                <c:pt idx="1253" formatCode="0">
                  <c:v>0</c:v>
                </c:pt>
                <c:pt idx="1254" formatCode="0">
                  <c:v>1627.7221871431818</c:v>
                </c:pt>
                <c:pt idx="1255" formatCode="0">
                  <c:v>0</c:v>
                </c:pt>
                <c:pt idx="1256" formatCode="0">
                  <c:v>0</c:v>
                </c:pt>
                <c:pt idx="1257" formatCode="0">
                  <c:v>0</c:v>
                </c:pt>
                <c:pt idx="1258" formatCode="0">
                  <c:v>0</c:v>
                </c:pt>
                <c:pt idx="1259" formatCode="0">
                  <c:v>0</c:v>
                </c:pt>
                <c:pt idx="1260" formatCode="0">
                  <c:v>0</c:v>
                </c:pt>
                <c:pt idx="1261" formatCode="0">
                  <c:v>0</c:v>
                </c:pt>
                <c:pt idx="1262" formatCode="0">
                  <c:v>0</c:v>
                </c:pt>
                <c:pt idx="1263" formatCode="0">
                  <c:v>0</c:v>
                </c:pt>
                <c:pt idx="1264" formatCode="0">
                  <c:v>1627.7221871431818</c:v>
                </c:pt>
                <c:pt idx="1265" formatCode="0">
                  <c:v>0</c:v>
                </c:pt>
                <c:pt idx="1266" formatCode="0">
                  <c:v>0</c:v>
                </c:pt>
                <c:pt idx="1267" formatCode="0">
                  <c:v>0</c:v>
                </c:pt>
                <c:pt idx="1268" formatCode="0">
                  <c:v>0</c:v>
                </c:pt>
                <c:pt idx="1269" formatCode="0">
                  <c:v>0</c:v>
                </c:pt>
                <c:pt idx="1270" formatCode="0">
                  <c:v>0</c:v>
                </c:pt>
                <c:pt idx="1271" formatCode="0">
                  <c:v>0</c:v>
                </c:pt>
                <c:pt idx="1272" formatCode="0">
                  <c:v>0</c:v>
                </c:pt>
                <c:pt idx="1273" formatCode="0">
                  <c:v>1627.7221871431818</c:v>
                </c:pt>
                <c:pt idx="1274" formatCode="0">
                  <c:v>0</c:v>
                </c:pt>
                <c:pt idx="1275" formatCode="0">
                  <c:v>0</c:v>
                </c:pt>
                <c:pt idx="1276" formatCode="0">
                  <c:v>0</c:v>
                </c:pt>
                <c:pt idx="1277" formatCode="0">
                  <c:v>0</c:v>
                </c:pt>
                <c:pt idx="1278" formatCode="0">
                  <c:v>0</c:v>
                </c:pt>
                <c:pt idx="1279" formatCode="0">
                  <c:v>0</c:v>
                </c:pt>
                <c:pt idx="1280" formatCode="0">
                  <c:v>0</c:v>
                </c:pt>
                <c:pt idx="1281" formatCode="0">
                  <c:v>0</c:v>
                </c:pt>
                <c:pt idx="1282" formatCode="0">
                  <c:v>0</c:v>
                </c:pt>
                <c:pt idx="1283" formatCode="0">
                  <c:v>1655.8849261935916</c:v>
                </c:pt>
                <c:pt idx="1284" formatCode="0">
                  <c:v>0</c:v>
                </c:pt>
                <c:pt idx="1285" formatCode="0">
                  <c:v>0</c:v>
                </c:pt>
                <c:pt idx="1286" formatCode="0">
                  <c:v>0</c:v>
                </c:pt>
                <c:pt idx="1287" formatCode="0">
                  <c:v>0</c:v>
                </c:pt>
                <c:pt idx="1288" formatCode="0">
                  <c:v>0</c:v>
                </c:pt>
                <c:pt idx="1289" formatCode="0">
                  <c:v>0</c:v>
                </c:pt>
                <c:pt idx="1290" formatCode="0">
                  <c:v>0</c:v>
                </c:pt>
                <c:pt idx="1291" formatCode="0">
                  <c:v>0</c:v>
                </c:pt>
                <c:pt idx="1292" formatCode="0">
                  <c:v>0</c:v>
                </c:pt>
                <c:pt idx="1293" formatCode="0">
                  <c:v>1655.8849261935916</c:v>
                </c:pt>
                <c:pt idx="1294" formatCode="0">
                  <c:v>0</c:v>
                </c:pt>
                <c:pt idx="1295" formatCode="0">
                  <c:v>0</c:v>
                </c:pt>
                <c:pt idx="1296" formatCode="0">
                  <c:v>0</c:v>
                </c:pt>
                <c:pt idx="1297" formatCode="0">
                  <c:v>0</c:v>
                </c:pt>
                <c:pt idx="1298" formatCode="0">
                  <c:v>0</c:v>
                </c:pt>
                <c:pt idx="1299" formatCode="0">
                  <c:v>0</c:v>
                </c:pt>
                <c:pt idx="1300" formatCode="0">
                  <c:v>0</c:v>
                </c:pt>
                <c:pt idx="1301" formatCode="0">
                  <c:v>0</c:v>
                </c:pt>
                <c:pt idx="1302" formatCode="0">
                  <c:v>0</c:v>
                </c:pt>
                <c:pt idx="1303" formatCode="0">
                  <c:v>1655.8849261935916</c:v>
                </c:pt>
                <c:pt idx="1304" formatCode="0">
                  <c:v>0</c:v>
                </c:pt>
                <c:pt idx="1305" formatCode="0">
                  <c:v>0</c:v>
                </c:pt>
                <c:pt idx="1306" formatCode="0">
                  <c:v>0</c:v>
                </c:pt>
                <c:pt idx="1307" formatCode="0">
                  <c:v>0</c:v>
                </c:pt>
                <c:pt idx="1308" formatCode="0">
                  <c:v>0</c:v>
                </c:pt>
                <c:pt idx="1309" formatCode="0">
                  <c:v>0</c:v>
                </c:pt>
                <c:pt idx="1310" formatCode="0">
                  <c:v>0</c:v>
                </c:pt>
                <c:pt idx="1311" formatCode="0">
                  <c:v>0</c:v>
                </c:pt>
                <c:pt idx="1312" formatCode="0">
                  <c:v>0</c:v>
                </c:pt>
                <c:pt idx="1313" formatCode="0">
                  <c:v>1642.4241149534657</c:v>
                </c:pt>
                <c:pt idx="1314" formatCode="0">
                  <c:v>0</c:v>
                </c:pt>
                <c:pt idx="1315" formatCode="0">
                  <c:v>0</c:v>
                </c:pt>
                <c:pt idx="1316" formatCode="0">
                  <c:v>0</c:v>
                </c:pt>
                <c:pt idx="1317" formatCode="0">
                  <c:v>0</c:v>
                </c:pt>
                <c:pt idx="1318" formatCode="0">
                  <c:v>0</c:v>
                </c:pt>
                <c:pt idx="1319" formatCode="0">
                  <c:v>0</c:v>
                </c:pt>
                <c:pt idx="1320" formatCode="0">
                  <c:v>0</c:v>
                </c:pt>
                <c:pt idx="1321" formatCode="0">
                  <c:v>0</c:v>
                </c:pt>
                <c:pt idx="1322" formatCode="0">
                  <c:v>1642.4241149534657</c:v>
                </c:pt>
                <c:pt idx="1323" formatCode="0">
                  <c:v>0</c:v>
                </c:pt>
                <c:pt idx="1324" formatCode="0">
                  <c:v>0</c:v>
                </c:pt>
                <c:pt idx="1325" formatCode="0">
                  <c:v>0</c:v>
                </c:pt>
                <c:pt idx="1326" formatCode="0">
                  <c:v>0</c:v>
                </c:pt>
                <c:pt idx="1327" formatCode="0">
                  <c:v>0</c:v>
                </c:pt>
                <c:pt idx="1328" formatCode="0">
                  <c:v>0</c:v>
                </c:pt>
                <c:pt idx="1329" formatCode="0">
                  <c:v>0</c:v>
                </c:pt>
                <c:pt idx="1330" formatCode="0">
                  <c:v>0</c:v>
                </c:pt>
                <c:pt idx="1331" formatCode="0">
                  <c:v>0</c:v>
                </c:pt>
                <c:pt idx="1332" formatCode="0">
                  <c:v>1642.4241149534657</c:v>
                </c:pt>
                <c:pt idx="1333" formatCode="0">
                  <c:v>0</c:v>
                </c:pt>
                <c:pt idx="1334" formatCode="0">
                  <c:v>0</c:v>
                </c:pt>
                <c:pt idx="1335" formatCode="0">
                  <c:v>0</c:v>
                </c:pt>
                <c:pt idx="1336" formatCode="0">
                  <c:v>0</c:v>
                </c:pt>
                <c:pt idx="1337" formatCode="0">
                  <c:v>0</c:v>
                </c:pt>
                <c:pt idx="1338" formatCode="0">
                  <c:v>0</c:v>
                </c:pt>
                <c:pt idx="1339" formatCode="0">
                  <c:v>0</c:v>
                </c:pt>
                <c:pt idx="1340" formatCode="0">
                  <c:v>0</c:v>
                </c:pt>
                <c:pt idx="1341" formatCode="0">
                  <c:v>0</c:v>
                </c:pt>
                <c:pt idx="1342" formatCode="0">
                  <c:v>1675.0609517034368</c:v>
                </c:pt>
                <c:pt idx="1343" formatCode="0">
                  <c:v>0</c:v>
                </c:pt>
                <c:pt idx="1344" formatCode="0">
                  <c:v>0</c:v>
                </c:pt>
                <c:pt idx="1345" formatCode="0">
                  <c:v>0</c:v>
                </c:pt>
                <c:pt idx="1346" formatCode="0">
                  <c:v>0</c:v>
                </c:pt>
                <c:pt idx="1347" formatCode="0">
                  <c:v>0</c:v>
                </c:pt>
                <c:pt idx="1348" formatCode="0">
                  <c:v>0</c:v>
                </c:pt>
                <c:pt idx="1349" formatCode="0">
                  <c:v>0</c:v>
                </c:pt>
                <c:pt idx="1350" formatCode="0">
                  <c:v>0</c:v>
                </c:pt>
                <c:pt idx="1351" formatCode="0">
                  <c:v>1675.0609517034368</c:v>
                </c:pt>
                <c:pt idx="1352" formatCode="0">
                  <c:v>0</c:v>
                </c:pt>
                <c:pt idx="1353" formatCode="0">
                  <c:v>0</c:v>
                </c:pt>
                <c:pt idx="1354" formatCode="0">
                  <c:v>0</c:v>
                </c:pt>
                <c:pt idx="1355" formatCode="0">
                  <c:v>0</c:v>
                </c:pt>
                <c:pt idx="1356" formatCode="0">
                  <c:v>0</c:v>
                </c:pt>
                <c:pt idx="1357" formatCode="0">
                  <c:v>0</c:v>
                </c:pt>
                <c:pt idx="1358" formatCode="0">
                  <c:v>0</c:v>
                </c:pt>
                <c:pt idx="1359" formatCode="0">
                  <c:v>0</c:v>
                </c:pt>
                <c:pt idx="1360" formatCode="0">
                  <c:v>0</c:v>
                </c:pt>
                <c:pt idx="1361" formatCode="0">
                  <c:v>1675.0609517034368</c:v>
                </c:pt>
                <c:pt idx="1362" formatCode="0">
                  <c:v>0</c:v>
                </c:pt>
                <c:pt idx="1363" formatCode="0">
                  <c:v>0</c:v>
                </c:pt>
                <c:pt idx="1364" formatCode="0">
                  <c:v>0</c:v>
                </c:pt>
                <c:pt idx="1365" formatCode="0">
                  <c:v>0</c:v>
                </c:pt>
                <c:pt idx="1366" formatCode="0">
                  <c:v>0</c:v>
                </c:pt>
                <c:pt idx="1367" formatCode="0">
                  <c:v>0</c:v>
                </c:pt>
                <c:pt idx="1368" formatCode="0">
                  <c:v>0</c:v>
                </c:pt>
                <c:pt idx="1369" formatCode="0">
                  <c:v>0</c:v>
                </c:pt>
                <c:pt idx="1370" formatCode="0">
                  <c:v>0</c:v>
                </c:pt>
                <c:pt idx="1371" formatCode="0">
                  <c:v>1682.49141707218</c:v>
                </c:pt>
                <c:pt idx="1372" formatCode="0">
                  <c:v>0</c:v>
                </c:pt>
                <c:pt idx="1373" formatCode="0">
                  <c:v>0</c:v>
                </c:pt>
                <c:pt idx="1374" formatCode="0">
                  <c:v>0</c:v>
                </c:pt>
                <c:pt idx="1375" formatCode="0">
                  <c:v>0</c:v>
                </c:pt>
                <c:pt idx="1376" formatCode="0">
                  <c:v>0</c:v>
                </c:pt>
                <c:pt idx="1377" formatCode="0">
                  <c:v>0</c:v>
                </c:pt>
                <c:pt idx="1378" formatCode="0">
                  <c:v>0</c:v>
                </c:pt>
                <c:pt idx="1379" formatCode="0">
                  <c:v>0</c:v>
                </c:pt>
                <c:pt idx="1380" formatCode="0">
                  <c:v>1682.49141707218</c:v>
                </c:pt>
                <c:pt idx="1381" formatCode="0">
                  <c:v>0</c:v>
                </c:pt>
                <c:pt idx="1382" formatCode="0">
                  <c:v>0</c:v>
                </c:pt>
                <c:pt idx="1383" formatCode="0">
                  <c:v>0</c:v>
                </c:pt>
                <c:pt idx="1384" formatCode="0">
                  <c:v>0</c:v>
                </c:pt>
                <c:pt idx="1385" formatCode="0">
                  <c:v>0</c:v>
                </c:pt>
                <c:pt idx="1386" formatCode="0">
                  <c:v>0</c:v>
                </c:pt>
                <c:pt idx="1387" formatCode="0">
                  <c:v>0</c:v>
                </c:pt>
                <c:pt idx="1388" formatCode="0">
                  <c:v>0</c:v>
                </c:pt>
                <c:pt idx="1389" formatCode="0">
                  <c:v>0</c:v>
                </c:pt>
                <c:pt idx="1390" formatCode="0">
                  <c:v>1682.49141707218</c:v>
                </c:pt>
                <c:pt idx="1391" formatCode="0">
                  <c:v>0</c:v>
                </c:pt>
                <c:pt idx="1392" formatCode="0">
                  <c:v>0</c:v>
                </c:pt>
                <c:pt idx="1393" formatCode="0">
                  <c:v>0</c:v>
                </c:pt>
                <c:pt idx="1394" formatCode="0">
                  <c:v>0</c:v>
                </c:pt>
                <c:pt idx="1395" formatCode="0">
                  <c:v>0</c:v>
                </c:pt>
                <c:pt idx="1396" formatCode="0">
                  <c:v>0</c:v>
                </c:pt>
                <c:pt idx="1397" formatCode="0">
                  <c:v>0</c:v>
                </c:pt>
                <c:pt idx="1398" formatCode="0">
                  <c:v>0</c:v>
                </c:pt>
                <c:pt idx="1399" formatCode="0">
                  <c:v>1682.49141707218</c:v>
                </c:pt>
                <c:pt idx="1400" formatCode="0">
                  <c:v>0</c:v>
                </c:pt>
                <c:pt idx="1401" formatCode="0">
                  <c:v>0</c:v>
                </c:pt>
                <c:pt idx="1402" formatCode="0">
                  <c:v>0</c:v>
                </c:pt>
                <c:pt idx="1403" formatCode="0">
                  <c:v>0</c:v>
                </c:pt>
                <c:pt idx="1404" formatCode="0">
                  <c:v>0</c:v>
                </c:pt>
                <c:pt idx="1405" formatCode="0">
                  <c:v>0</c:v>
                </c:pt>
                <c:pt idx="1406" formatCode="0">
                  <c:v>0</c:v>
                </c:pt>
                <c:pt idx="1407" formatCode="0">
                  <c:v>0</c:v>
                </c:pt>
                <c:pt idx="1408" formatCode="0">
                  <c:v>0</c:v>
                </c:pt>
                <c:pt idx="1409" formatCode="0">
                  <c:v>1673.7178892808604</c:v>
                </c:pt>
                <c:pt idx="1410" formatCode="0">
                  <c:v>0</c:v>
                </c:pt>
                <c:pt idx="1411" formatCode="0">
                  <c:v>0</c:v>
                </c:pt>
                <c:pt idx="1412" formatCode="0">
                  <c:v>0</c:v>
                </c:pt>
                <c:pt idx="1413" formatCode="0">
                  <c:v>0</c:v>
                </c:pt>
                <c:pt idx="1414" formatCode="0">
                  <c:v>0</c:v>
                </c:pt>
                <c:pt idx="1415" formatCode="0">
                  <c:v>0</c:v>
                </c:pt>
                <c:pt idx="1416" formatCode="0">
                  <c:v>0</c:v>
                </c:pt>
                <c:pt idx="1417" formatCode="0">
                  <c:v>0</c:v>
                </c:pt>
                <c:pt idx="1418" formatCode="0">
                  <c:v>1673.7178892808604</c:v>
                </c:pt>
                <c:pt idx="1419" formatCode="0">
                  <c:v>0</c:v>
                </c:pt>
                <c:pt idx="1420" formatCode="0">
                  <c:v>0</c:v>
                </c:pt>
                <c:pt idx="1421" formatCode="0">
                  <c:v>0</c:v>
                </c:pt>
                <c:pt idx="1422" formatCode="0">
                  <c:v>0</c:v>
                </c:pt>
                <c:pt idx="1423" formatCode="0">
                  <c:v>0</c:v>
                </c:pt>
                <c:pt idx="1424" formatCode="0">
                  <c:v>0</c:v>
                </c:pt>
                <c:pt idx="1425" formatCode="0">
                  <c:v>0</c:v>
                </c:pt>
                <c:pt idx="1426" formatCode="0">
                  <c:v>0</c:v>
                </c:pt>
                <c:pt idx="1427" formatCode="0">
                  <c:v>0</c:v>
                </c:pt>
                <c:pt idx="1428" formatCode="0">
                  <c:v>1673.7178892808604</c:v>
                </c:pt>
                <c:pt idx="1429" formatCode="0">
                  <c:v>0</c:v>
                </c:pt>
                <c:pt idx="1430" formatCode="0">
                  <c:v>0</c:v>
                </c:pt>
                <c:pt idx="1431" formatCode="0">
                  <c:v>0</c:v>
                </c:pt>
                <c:pt idx="1432" formatCode="0">
                  <c:v>0</c:v>
                </c:pt>
                <c:pt idx="1433" formatCode="0">
                  <c:v>0</c:v>
                </c:pt>
                <c:pt idx="1434" formatCode="0">
                  <c:v>0</c:v>
                </c:pt>
                <c:pt idx="1435" formatCode="0">
                  <c:v>0</c:v>
                </c:pt>
                <c:pt idx="1436" formatCode="0">
                  <c:v>0</c:v>
                </c:pt>
                <c:pt idx="1437" formatCode="0">
                  <c:v>1708.1911175947696</c:v>
                </c:pt>
                <c:pt idx="1438" formatCode="0">
                  <c:v>0</c:v>
                </c:pt>
                <c:pt idx="1439" formatCode="0">
                  <c:v>0</c:v>
                </c:pt>
                <c:pt idx="1440" formatCode="0">
                  <c:v>0</c:v>
                </c:pt>
                <c:pt idx="1441" formatCode="0">
                  <c:v>0</c:v>
                </c:pt>
                <c:pt idx="1442" formatCode="0">
                  <c:v>0</c:v>
                </c:pt>
                <c:pt idx="1443" formatCode="0">
                  <c:v>0</c:v>
                </c:pt>
                <c:pt idx="1444" formatCode="0">
                  <c:v>0</c:v>
                </c:pt>
                <c:pt idx="1445" formatCode="0">
                  <c:v>0</c:v>
                </c:pt>
                <c:pt idx="1446" formatCode="0">
                  <c:v>0</c:v>
                </c:pt>
                <c:pt idx="1447" formatCode="0">
                  <c:v>1708.1911175947696</c:v>
                </c:pt>
                <c:pt idx="1448" formatCode="0">
                  <c:v>0</c:v>
                </c:pt>
                <c:pt idx="1449" formatCode="0">
                  <c:v>0</c:v>
                </c:pt>
                <c:pt idx="1450" formatCode="0">
                  <c:v>0</c:v>
                </c:pt>
                <c:pt idx="1451" formatCode="0">
                  <c:v>0</c:v>
                </c:pt>
                <c:pt idx="1452" formatCode="0">
                  <c:v>0</c:v>
                </c:pt>
                <c:pt idx="1453" formatCode="0">
                  <c:v>0</c:v>
                </c:pt>
                <c:pt idx="1454" formatCode="0">
                  <c:v>0</c:v>
                </c:pt>
                <c:pt idx="1455" formatCode="0">
                  <c:v>0</c:v>
                </c:pt>
                <c:pt idx="1456" formatCode="0">
                  <c:v>1708.1911175947696</c:v>
                </c:pt>
                <c:pt idx="1457" formatCode="0">
                  <c:v>0</c:v>
                </c:pt>
                <c:pt idx="1458" formatCode="0">
                  <c:v>0</c:v>
                </c:pt>
                <c:pt idx="1459" formatCode="0">
                  <c:v>0</c:v>
                </c:pt>
                <c:pt idx="1460" formatCode="0">
                  <c:v>0</c:v>
                </c:pt>
                <c:pt idx="1461" formatCode="0">
                  <c:v>0</c:v>
                </c:pt>
                <c:pt idx="1462" formatCode="0">
                  <c:v>0</c:v>
                </c:pt>
                <c:pt idx="1463" formatCode="0">
                  <c:v>0</c:v>
                </c:pt>
                <c:pt idx="1464" formatCode="0">
                  <c:v>0</c:v>
                </c:pt>
                <c:pt idx="1465" formatCode="0">
                  <c:v>0</c:v>
                </c:pt>
                <c:pt idx="1466" formatCode="0">
                  <c:v>1660.120573241494</c:v>
                </c:pt>
                <c:pt idx="1467" formatCode="0">
                  <c:v>0</c:v>
                </c:pt>
                <c:pt idx="1468" formatCode="0">
                  <c:v>0</c:v>
                </c:pt>
                <c:pt idx="1469" formatCode="0">
                  <c:v>0</c:v>
                </c:pt>
                <c:pt idx="1470" formatCode="0">
                  <c:v>0</c:v>
                </c:pt>
                <c:pt idx="1471" formatCode="0">
                  <c:v>0</c:v>
                </c:pt>
                <c:pt idx="1472" formatCode="0">
                  <c:v>0</c:v>
                </c:pt>
                <c:pt idx="1473" formatCode="0">
                  <c:v>0</c:v>
                </c:pt>
                <c:pt idx="1474" formatCode="0">
                  <c:v>0</c:v>
                </c:pt>
                <c:pt idx="1475" formatCode="0">
                  <c:v>0</c:v>
                </c:pt>
                <c:pt idx="1476" formatCode="0">
                  <c:v>1660.120573241494</c:v>
                </c:pt>
                <c:pt idx="1477" formatCode="0">
                  <c:v>0</c:v>
                </c:pt>
                <c:pt idx="1478" formatCode="0">
                  <c:v>0</c:v>
                </c:pt>
                <c:pt idx="1479" formatCode="0">
                  <c:v>0</c:v>
                </c:pt>
                <c:pt idx="1480" formatCode="0">
                  <c:v>0</c:v>
                </c:pt>
                <c:pt idx="1481" formatCode="0">
                  <c:v>0</c:v>
                </c:pt>
                <c:pt idx="1482" formatCode="0">
                  <c:v>0</c:v>
                </c:pt>
                <c:pt idx="1483" formatCode="0">
                  <c:v>0</c:v>
                </c:pt>
                <c:pt idx="1484" formatCode="0">
                  <c:v>0</c:v>
                </c:pt>
                <c:pt idx="1485" formatCode="0">
                  <c:v>1660.120573241494</c:v>
                </c:pt>
                <c:pt idx="1486" formatCode="0">
                  <c:v>0</c:v>
                </c:pt>
                <c:pt idx="1487" formatCode="0">
                  <c:v>0</c:v>
                </c:pt>
                <c:pt idx="1488" formatCode="0">
                  <c:v>0</c:v>
                </c:pt>
                <c:pt idx="1489" formatCode="0">
                  <c:v>0</c:v>
                </c:pt>
                <c:pt idx="1490" formatCode="0">
                  <c:v>0</c:v>
                </c:pt>
                <c:pt idx="1491" formatCode="0">
                  <c:v>0</c:v>
                </c:pt>
                <c:pt idx="1492" formatCode="0">
                  <c:v>0</c:v>
                </c:pt>
                <c:pt idx="1493" formatCode="0">
                  <c:v>0</c:v>
                </c:pt>
                <c:pt idx="1494" formatCode="0">
                  <c:v>0</c:v>
                </c:pt>
                <c:pt idx="1495" formatCode="0">
                  <c:v>1668.5298528032808</c:v>
                </c:pt>
                <c:pt idx="1496" formatCode="0">
                  <c:v>0</c:v>
                </c:pt>
                <c:pt idx="1497" formatCode="0">
                  <c:v>0</c:v>
                </c:pt>
                <c:pt idx="1498" formatCode="0">
                  <c:v>0</c:v>
                </c:pt>
                <c:pt idx="1499" formatCode="0">
                  <c:v>0</c:v>
                </c:pt>
                <c:pt idx="1500" formatCode="0">
                  <c:v>0</c:v>
                </c:pt>
                <c:pt idx="1501" formatCode="0">
                  <c:v>0</c:v>
                </c:pt>
                <c:pt idx="1502" formatCode="0">
                  <c:v>0</c:v>
                </c:pt>
                <c:pt idx="1503" formatCode="0">
                  <c:v>0</c:v>
                </c:pt>
                <c:pt idx="1504" formatCode="0">
                  <c:v>1668.5298528032808</c:v>
                </c:pt>
                <c:pt idx="1505" formatCode="0">
                  <c:v>0</c:v>
                </c:pt>
                <c:pt idx="1506" formatCode="0">
                  <c:v>0</c:v>
                </c:pt>
                <c:pt idx="1507" formatCode="0">
                  <c:v>0</c:v>
                </c:pt>
                <c:pt idx="1508" formatCode="0">
                  <c:v>0</c:v>
                </c:pt>
                <c:pt idx="1509" formatCode="0">
                  <c:v>0</c:v>
                </c:pt>
                <c:pt idx="1510" formatCode="0">
                  <c:v>0</c:v>
                </c:pt>
                <c:pt idx="1511" formatCode="0">
                  <c:v>0</c:v>
                </c:pt>
                <c:pt idx="1512" formatCode="0">
                  <c:v>0</c:v>
                </c:pt>
                <c:pt idx="1513" formatCode="0">
                  <c:v>0</c:v>
                </c:pt>
                <c:pt idx="1514" formatCode="0">
                  <c:v>1668.5298528032808</c:v>
                </c:pt>
                <c:pt idx="1515" formatCode="0">
                  <c:v>0</c:v>
                </c:pt>
                <c:pt idx="1516" formatCode="0">
                  <c:v>0</c:v>
                </c:pt>
                <c:pt idx="1517" formatCode="0">
                  <c:v>0</c:v>
                </c:pt>
                <c:pt idx="1518" formatCode="0">
                  <c:v>0</c:v>
                </c:pt>
                <c:pt idx="1519" formatCode="0">
                  <c:v>0</c:v>
                </c:pt>
                <c:pt idx="1520" formatCode="0">
                  <c:v>0</c:v>
                </c:pt>
                <c:pt idx="1521" formatCode="0">
                  <c:v>0</c:v>
                </c:pt>
                <c:pt idx="1522" formatCode="0">
                  <c:v>0</c:v>
                </c:pt>
                <c:pt idx="1523" formatCode="0">
                  <c:v>1704.2546439751166</c:v>
                </c:pt>
                <c:pt idx="1524" formatCode="0">
                  <c:v>0</c:v>
                </c:pt>
                <c:pt idx="1525" formatCode="0">
                  <c:v>0</c:v>
                </c:pt>
                <c:pt idx="1526" formatCode="0">
                  <c:v>0</c:v>
                </c:pt>
                <c:pt idx="1527" formatCode="0">
                  <c:v>0</c:v>
                </c:pt>
                <c:pt idx="1528" formatCode="0">
                  <c:v>0</c:v>
                </c:pt>
                <c:pt idx="1529" formatCode="0">
                  <c:v>0</c:v>
                </c:pt>
                <c:pt idx="1530" formatCode="0">
                  <c:v>0</c:v>
                </c:pt>
                <c:pt idx="1531" formatCode="0">
                  <c:v>0</c:v>
                </c:pt>
                <c:pt idx="1532" formatCode="0">
                  <c:v>0</c:v>
                </c:pt>
                <c:pt idx="1533" formatCode="0">
                  <c:v>1704.2546439751166</c:v>
                </c:pt>
                <c:pt idx="1534" formatCode="0">
                  <c:v>0</c:v>
                </c:pt>
                <c:pt idx="1535" formatCode="0">
                  <c:v>0</c:v>
                </c:pt>
                <c:pt idx="1536" formatCode="0">
                  <c:v>0</c:v>
                </c:pt>
                <c:pt idx="1537" formatCode="0">
                  <c:v>0</c:v>
                </c:pt>
                <c:pt idx="1538" formatCode="0">
                  <c:v>0</c:v>
                </c:pt>
                <c:pt idx="1539" formatCode="0">
                  <c:v>0</c:v>
                </c:pt>
                <c:pt idx="1540" formatCode="0">
                  <c:v>0</c:v>
                </c:pt>
                <c:pt idx="1541" formatCode="0">
                  <c:v>0</c:v>
                </c:pt>
                <c:pt idx="1542" formatCode="0">
                  <c:v>1704.2546439751166</c:v>
                </c:pt>
                <c:pt idx="1543" formatCode="0">
                  <c:v>0</c:v>
                </c:pt>
                <c:pt idx="1544" formatCode="0">
                  <c:v>0</c:v>
                </c:pt>
                <c:pt idx="1545" formatCode="0">
                  <c:v>0</c:v>
                </c:pt>
                <c:pt idx="1546" formatCode="0">
                  <c:v>0</c:v>
                </c:pt>
                <c:pt idx="1547" formatCode="0">
                  <c:v>0</c:v>
                </c:pt>
                <c:pt idx="1548" formatCode="0">
                  <c:v>0</c:v>
                </c:pt>
                <c:pt idx="1549" formatCode="0">
                  <c:v>0</c:v>
                </c:pt>
                <c:pt idx="1550" formatCode="0">
                  <c:v>0</c:v>
                </c:pt>
                <c:pt idx="1551" formatCode="0">
                  <c:v>0</c:v>
                </c:pt>
                <c:pt idx="1552" formatCode="0">
                  <c:v>1707.1862373157153</c:v>
                </c:pt>
                <c:pt idx="1553" formatCode="0">
                  <c:v>0</c:v>
                </c:pt>
                <c:pt idx="1554" formatCode="0">
                  <c:v>0</c:v>
                </c:pt>
                <c:pt idx="1555" formatCode="0">
                  <c:v>0</c:v>
                </c:pt>
                <c:pt idx="1556" formatCode="0">
                  <c:v>0</c:v>
                </c:pt>
                <c:pt idx="1557" formatCode="0">
                  <c:v>0</c:v>
                </c:pt>
                <c:pt idx="1558" formatCode="0">
                  <c:v>0</c:v>
                </c:pt>
                <c:pt idx="1559" formatCode="0">
                  <c:v>0</c:v>
                </c:pt>
                <c:pt idx="1560" formatCode="0">
                  <c:v>0</c:v>
                </c:pt>
                <c:pt idx="1561" formatCode="0">
                  <c:v>0</c:v>
                </c:pt>
                <c:pt idx="1562" formatCode="0">
                  <c:v>1707.1862373157153</c:v>
                </c:pt>
                <c:pt idx="1563" formatCode="0">
                  <c:v>0</c:v>
                </c:pt>
                <c:pt idx="1564" formatCode="0">
                  <c:v>0</c:v>
                </c:pt>
                <c:pt idx="1565" formatCode="0">
                  <c:v>0</c:v>
                </c:pt>
                <c:pt idx="1566" formatCode="0">
                  <c:v>0</c:v>
                </c:pt>
                <c:pt idx="1567" formatCode="0">
                  <c:v>0</c:v>
                </c:pt>
                <c:pt idx="1568" formatCode="0">
                  <c:v>0</c:v>
                </c:pt>
                <c:pt idx="1569" formatCode="0">
                  <c:v>0</c:v>
                </c:pt>
                <c:pt idx="1570" formatCode="0">
                  <c:v>0</c:v>
                </c:pt>
                <c:pt idx="1571" formatCode="0">
                  <c:v>1707.1862373157153</c:v>
                </c:pt>
                <c:pt idx="1572" formatCode="0">
                  <c:v>0</c:v>
                </c:pt>
                <c:pt idx="1573" formatCode="0">
                  <c:v>0</c:v>
                </c:pt>
                <c:pt idx="1574" formatCode="0">
                  <c:v>0</c:v>
                </c:pt>
                <c:pt idx="1575" formatCode="0">
                  <c:v>0</c:v>
                </c:pt>
                <c:pt idx="1576" formatCode="0">
                  <c:v>0</c:v>
                </c:pt>
                <c:pt idx="1577" formatCode="0">
                  <c:v>0</c:v>
                </c:pt>
                <c:pt idx="1578" formatCode="0">
                  <c:v>0</c:v>
                </c:pt>
                <c:pt idx="1579" formatCode="0">
                  <c:v>0</c:v>
                </c:pt>
                <c:pt idx="1580" formatCode="0">
                  <c:v>0</c:v>
                </c:pt>
                <c:pt idx="1581" formatCode="0">
                  <c:v>1707.1862373157153</c:v>
                </c:pt>
                <c:pt idx="1582" formatCode="0">
                  <c:v>0</c:v>
                </c:pt>
                <c:pt idx="1583" formatCode="0">
                  <c:v>0</c:v>
                </c:pt>
                <c:pt idx="1584" formatCode="0">
                  <c:v>0</c:v>
                </c:pt>
                <c:pt idx="1585" formatCode="0">
                  <c:v>0</c:v>
                </c:pt>
                <c:pt idx="1586" formatCode="0">
                  <c:v>0</c:v>
                </c:pt>
                <c:pt idx="1587" formatCode="0">
                  <c:v>0</c:v>
                </c:pt>
                <c:pt idx="1588" formatCode="0">
                  <c:v>0</c:v>
                </c:pt>
                <c:pt idx="1589" formatCode="0">
                  <c:v>0</c:v>
                </c:pt>
                <c:pt idx="1590" formatCode="0">
                  <c:v>1708.4767231299427</c:v>
                </c:pt>
                <c:pt idx="1591" formatCode="0">
                  <c:v>0</c:v>
                </c:pt>
                <c:pt idx="1592" formatCode="0">
                  <c:v>0</c:v>
                </c:pt>
                <c:pt idx="1593" formatCode="0">
                  <c:v>0</c:v>
                </c:pt>
                <c:pt idx="1594" formatCode="0">
                  <c:v>0</c:v>
                </c:pt>
                <c:pt idx="1595" formatCode="0">
                  <c:v>0</c:v>
                </c:pt>
                <c:pt idx="1596" formatCode="0">
                  <c:v>0</c:v>
                </c:pt>
                <c:pt idx="1597" formatCode="0">
                  <c:v>0</c:v>
                </c:pt>
                <c:pt idx="1598" formatCode="0">
                  <c:v>0</c:v>
                </c:pt>
                <c:pt idx="1599" formatCode="0">
                  <c:v>1708.4767231299427</c:v>
                </c:pt>
                <c:pt idx="1600" formatCode="0">
                  <c:v>0</c:v>
                </c:pt>
                <c:pt idx="1601" formatCode="0">
                  <c:v>0</c:v>
                </c:pt>
                <c:pt idx="1602" formatCode="0">
                  <c:v>0</c:v>
                </c:pt>
                <c:pt idx="1603" formatCode="0">
                  <c:v>0</c:v>
                </c:pt>
                <c:pt idx="1604" formatCode="0">
                  <c:v>0</c:v>
                </c:pt>
                <c:pt idx="1605" formatCode="0">
                  <c:v>0</c:v>
                </c:pt>
                <c:pt idx="1606" formatCode="0">
                  <c:v>0</c:v>
                </c:pt>
                <c:pt idx="1607" formatCode="0">
                  <c:v>0</c:v>
                </c:pt>
                <c:pt idx="1608" formatCode="0">
                  <c:v>1708.4767231299427</c:v>
                </c:pt>
                <c:pt idx="1609" formatCode="0">
                  <c:v>0</c:v>
                </c:pt>
                <c:pt idx="1610" formatCode="0">
                  <c:v>0</c:v>
                </c:pt>
                <c:pt idx="1611" formatCode="0">
                  <c:v>0</c:v>
                </c:pt>
                <c:pt idx="1612" formatCode="0">
                  <c:v>0</c:v>
                </c:pt>
                <c:pt idx="1613" formatCode="0">
                  <c:v>0</c:v>
                </c:pt>
                <c:pt idx="1614" formatCode="0">
                  <c:v>0</c:v>
                </c:pt>
                <c:pt idx="1615" formatCode="0">
                  <c:v>0</c:v>
                </c:pt>
                <c:pt idx="1616" formatCode="0">
                  <c:v>0</c:v>
                </c:pt>
                <c:pt idx="1617" formatCode="0">
                  <c:v>1737.2104443305245</c:v>
                </c:pt>
                <c:pt idx="1618" formatCode="0">
                  <c:v>0</c:v>
                </c:pt>
                <c:pt idx="1619" formatCode="0">
                  <c:v>0</c:v>
                </c:pt>
                <c:pt idx="1620" formatCode="0">
                  <c:v>0</c:v>
                </c:pt>
                <c:pt idx="1621" formatCode="0">
                  <c:v>0</c:v>
                </c:pt>
                <c:pt idx="1622" formatCode="0">
                  <c:v>0</c:v>
                </c:pt>
                <c:pt idx="1623" formatCode="0">
                  <c:v>0</c:v>
                </c:pt>
                <c:pt idx="1624" formatCode="0">
                  <c:v>0</c:v>
                </c:pt>
                <c:pt idx="1625" formatCode="0">
                  <c:v>0</c:v>
                </c:pt>
                <c:pt idx="1626" formatCode="0">
                  <c:v>0</c:v>
                </c:pt>
                <c:pt idx="1627" formatCode="0">
                  <c:v>1737.2104443305245</c:v>
                </c:pt>
                <c:pt idx="1628" formatCode="0">
                  <c:v>0</c:v>
                </c:pt>
                <c:pt idx="1629" formatCode="0">
                  <c:v>0</c:v>
                </c:pt>
                <c:pt idx="1630" formatCode="0">
                  <c:v>0</c:v>
                </c:pt>
                <c:pt idx="1631" formatCode="0">
                  <c:v>0</c:v>
                </c:pt>
                <c:pt idx="1632" formatCode="0">
                  <c:v>0</c:v>
                </c:pt>
                <c:pt idx="1633" formatCode="0">
                  <c:v>0</c:v>
                </c:pt>
                <c:pt idx="1634" formatCode="0">
                  <c:v>0</c:v>
                </c:pt>
                <c:pt idx="1635" formatCode="0">
                  <c:v>0</c:v>
                </c:pt>
                <c:pt idx="1636" formatCode="0">
                  <c:v>1737.2104443305245</c:v>
                </c:pt>
                <c:pt idx="1637" formatCode="0">
                  <c:v>0</c:v>
                </c:pt>
                <c:pt idx="1638" formatCode="0">
                  <c:v>0</c:v>
                </c:pt>
                <c:pt idx="1639" formatCode="0">
                  <c:v>0</c:v>
                </c:pt>
                <c:pt idx="1640" formatCode="0">
                  <c:v>0</c:v>
                </c:pt>
                <c:pt idx="1641" formatCode="0">
                  <c:v>0</c:v>
                </c:pt>
                <c:pt idx="1642" formatCode="0">
                  <c:v>0</c:v>
                </c:pt>
                <c:pt idx="1643" formatCode="0">
                  <c:v>0</c:v>
                </c:pt>
                <c:pt idx="1644" formatCode="0">
                  <c:v>0</c:v>
                </c:pt>
                <c:pt idx="1645" formatCode="0">
                  <c:v>0</c:v>
                </c:pt>
                <c:pt idx="1646" formatCode="0">
                  <c:v>1737.8957630860298</c:v>
                </c:pt>
                <c:pt idx="1647" formatCode="0">
                  <c:v>0</c:v>
                </c:pt>
                <c:pt idx="1648" formatCode="0">
                  <c:v>0</c:v>
                </c:pt>
                <c:pt idx="1649" formatCode="0">
                  <c:v>0</c:v>
                </c:pt>
                <c:pt idx="1650" formatCode="0">
                  <c:v>0</c:v>
                </c:pt>
                <c:pt idx="1651" formatCode="0">
                  <c:v>0</c:v>
                </c:pt>
                <c:pt idx="1652" formatCode="0">
                  <c:v>0</c:v>
                </c:pt>
                <c:pt idx="1653" formatCode="0">
                  <c:v>0</c:v>
                </c:pt>
                <c:pt idx="1654" formatCode="0">
                  <c:v>0</c:v>
                </c:pt>
                <c:pt idx="1655" formatCode="0">
                  <c:v>0</c:v>
                </c:pt>
                <c:pt idx="1656" formatCode="0">
                  <c:v>1737.8957630860298</c:v>
                </c:pt>
                <c:pt idx="1657" formatCode="0">
                  <c:v>0</c:v>
                </c:pt>
                <c:pt idx="1658" formatCode="0">
                  <c:v>0</c:v>
                </c:pt>
                <c:pt idx="1659" formatCode="0">
                  <c:v>0</c:v>
                </c:pt>
                <c:pt idx="1660" formatCode="0">
                  <c:v>0</c:v>
                </c:pt>
                <c:pt idx="1661" formatCode="0">
                  <c:v>0</c:v>
                </c:pt>
                <c:pt idx="1662" formatCode="0">
                  <c:v>0</c:v>
                </c:pt>
                <c:pt idx="1663" formatCode="0">
                  <c:v>0</c:v>
                </c:pt>
                <c:pt idx="1664" formatCode="0">
                  <c:v>1737.8957630860298</c:v>
                </c:pt>
                <c:pt idx="1665" formatCode="0">
                  <c:v>0</c:v>
                </c:pt>
                <c:pt idx="1666" formatCode="0">
                  <c:v>0</c:v>
                </c:pt>
                <c:pt idx="1667" formatCode="0">
                  <c:v>0</c:v>
                </c:pt>
                <c:pt idx="1668" formatCode="0">
                  <c:v>0</c:v>
                </c:pt>
                <c:pt idx="1669" formatCode="0">
                  <c:v>0</c:v>
                </c:pt>
                <c:pt idx="1670" formatCode="0">
                  <c:v>0</c:v>
                </c:pt>
                <c:pt idx="1671" formatCode="0">
                  <c:v>0</c:v>
                </c:pt>
                <c:pt idx="1672" formatCode="0">
                  <c:v>0</c:v>
                </c:pt>
                <c:pt idx="1673" formatCode="0">
                  <c:v>0</c:v>
                </c:pt>
                <c:pt idx="1674" formatCode="0">
                  <c:v>1748.7693585462171</c:v>
                </c:pt>
                <c:pt idx="1675" formatCode="0">
                  <c:v>0</c:v>
                </c:pt>
                <c:pt idx="1676" formatCode="0">
                  <c:v>0</c:v>
                </c:pt>
                <c:pt idx="1677" formatCode="0">
                  <c:v>0</c:v>
                </c:pt>
                <c:pt idx="1678" formatCode="0">
                  <c:v>0</c:v>
                </c:pt>
                <c:pt idx="1679" formatCode="0">
                  <c:v>0</c:v>
                </c:pt>
                <c:pt idx="1680" formatCode="0">
                  <c:v>0</c:v>
                </c:pt>
                <c:pt idx="1681" formatCode="0">
                  <c:v>0</c:v>
                </c:pt>
                <c:pt idx="1682" formatCode="0">
                  <c:v>0</c:v>
                </c:pt>
                <c:pt idx="1683" formatCode="0">
                  <c:v>1748.7693585462171</c:v>
                </c:pt>
                <c:pt idx="1684" formatCode="0">
                  <c:v>0</c:v>
                </c:pt>
                <c:pt idx="1685" formatCode="0">
                  <c:v>0</c:v>
                </c:pt>
                <c:pt idx="1686" formatCode="0">
                  <c:v>0</c:v>
                </c:pt>
                <c:pt idx="1687" formatCode="0">
                  <c:v>0</c:v>
                </c:pt>
                <c:pt idx="1688" formatCode="0">
                  <c:v>0</c:v>
                </c:pt>
                <c:pt idx="1689" formatCode="0">
                  <c:v>0</c:v>
                </c:pt>
                <c:pt idx="1690" formatCode="0">
                  <c:v>0</c:v>
                </c:pt>
                <c:pt idx="1691" formatCode="0">
                  <c:v>0</c:v>
                </c:pt>
                <c:pt idx="1692" formatCode="0">
                  <c:v>1748.7693585462171</c:v>
                </c:pt>
                <c:pt idx="1693" formatCode="0">
                  <c:v>0</c:v>
                </c:pt>
                <c:pt idx="1694" formatCode="0">
                  <c:v>0</c:v>
                </c:pt>
                <c:pt idx="1695" formatCode="0">
                  <c:v>0</c:v>
                </c:pt>
                <c:pt idx="1696" formatCode="0">
                  <c:v>0</c:v>
                </c:pt>
                <c:pt idx="1697" formatCode="0">
                  <c:v>0</c:v>
                </c:pt>
                <c:pt idx="1698" formatCode="0">
                  <c:v>0</c:v>
                </c:pt>
                <c:pt idx="1699" formatCode="0">
                  <c:v>0</c:v>
                </c:pt>
                <c:pt idx="1700" formatCode="0">
                  <c:v>0</c:v>
                </c:pt>
                <c:pt idx="1701" formatCode="0">
                  <c:v>1748.7693585462171</c:v>
                </c:pt>
                <c:pt idx="1702" formatCode="0">
                  <c:v>0</c:v>
                </c:pt>
                <c:pt idx="1703" formatCode="0">
                  <c:v>0</c:v>
                </c:pt>
                <c:pt idx="1704" formatCode="0">
                  <c:v>0</c:v>
                </c:pt>
                <c:pt idx="1705" formatCode="0">
                  <c:v>0</c:v>
                </c:pt>
                <c:pt idx="1706" formatCode="0">
                  <c:v>0</c:v>
                </c:pt>
                <c:pt idx="1707" formatCode="0">
                  <c:v>0</c:v>
                </c:pt>
                <c:pt idx="1708" formatCode="0">
                  <c:v>0</c:v>
                </c:pt>
                <c:pt idx="1709" formatCode="0">
                  <c:v>0</c:v>
                </c:pt>
                <c:pt idx="1710" formatCode="0">
                  <c:v>1766.3065241348816</c:v>
                </c:pt>
                <c:pt idx="1711" formatCode="0">
                  <c:v>0</c:v>
                </c:pt>
                <c:pt idx="1712" formatCode="0">
                  <c:v>0</c:v>
                </c:pt>
                <c:pt idx="1713" formatCode="0">
                  <c:v>0</c:v>
                </c:pt>
                <c:pt idx="1714" formatCode="0">
                  <c:v>0</c:v>
                </c:pt>
                <c:pt idx="1715" formatCode="0">
                  <c:v>0</c:v>
                </c:pt>
                <c:pt idx="1716" formatCode="0">
                  <c:v>0</c:v>
                </c:pt>
                <c:pt idx="1717" formatCode="0">
                  <c:v>0</c:v>
                </c:pt>
                <c:pt idx="1718" formatCode="0">
                  <c:v>0</c:v>
                </c:pt>
                <c:pt idx="1719" formatCode="0">
                  <c:v>1766.3065241348816</c:v>
                </c:pt>
                <c:pt idx="1720" formatCode="0">
                  <c:v>0</c:v>
                </c:pt>
                <c:pt idx="1721" formatCode="0">
                  <c:v>0</c:v>
                </c:pt>
                <c:pt idx="1722" formatCode="0">
                  <c:v>0</c:v>
                </c:pt>
                <c:pt idx="1723" formatCode="0">
                  <c:v>0</c:v>
                </c:pt>
                <c:pt idx="1724" formatCode="0">
                  <c:v>0</c:v>
                </c:pt>
                <c:pt idx="1725" formatCode="0">
                  <c:v>0</c:v>
                </c:pt>
                <c:pt idx="1726" formatCode="0">
                  <c:v>0</c:v>
                </c:pt>
                <c:pt idx="1727" formatCode="0">
                  <c:v>0</c:v>
                </c:pt>
                <c:pt idx="1728" formatCode="0">
                  <c:v>1766.3065241348816</c:v>
                </c:pt>
                <c:pt idx="1729" formatCode="0">
                  <c:v>0</c:v>
                </c:pt>
                <c:pt idx="1730" formatCode="0">
                  <c:v>0</c:v>
                </c:pt>
                <c:pt idx="1731" formatCode="0">
                  <c:v>0</c:v>
                </c:pt>
                <c:pt idx="1732" formatCode="0">
                  <c:v>0</c:v>
                </c:pt>
                <c:pt idx="1733" formatCode="0">
                  <c:v>0</c:v>
                </c:pt>
                <c:pt idx="1734" formatCode="0">
                  <c:v>0</c:v>
                </c:pt>
                <c:pt idx="1735" formatCode="0">
                  <c:v>0</c:v>
                </c:pt>
                <c:pt idx="1736" formatCode="0">
                  <c:v>0</c:v>
                </c:pt>
                <c:pt idx="1737" formatCode="0">
                  <c:v>1756.9529751055045</c:v>
                </c:pt>
                <c:pt idx="1738" formatCode="0">
                  <c:v>0</c:v>
                </c:pt>
                <c:pt idx="1739" formatCode="0">
                  <c:v>0</c:v>
                </c:pt>
                <c:pt idx="1740" formatCode="0">
                  <c:v>0</c:v>
                </c:pt>
                <c:pt idx="1741" formatCode="0">
                  <c:v>0</c:v>
                </c:pt>
                <c:pt idx="1742" formatCode="0">
                  <c:v>0</c:v>
                </c:pt>
                <c:pt idx="1743" formatCode="0">
                  <c:v>0</c:v>
                </c:pt>
                <c:pt idx="1744" formatCode="0">
                  <c:v>0</c:v>
                </c:pt>
                <c:pt idx="1745" formatCode="0">
                  <c:v>0</c:v>
                </c:pt>
                <c:pt idx="1746" formatCode="0">
                  <c:v>1756.9529751055045</c:v>
                </c:pt>
                <c:pt idx="1747" formatCode="0">
                  <c:v>0</c:v>
                </c:pt>
                <c:pt idx="1748" formatCode="0">
                  <c:v>0</c:v>
                </c:pt>
                <c:pt idx="1749" formatCode="0">
                  <c:v>0</c:v>
                </c:pt>
                <c:pt idx="1750" formatCode="0">
                  <c:v>0</c:v>
                </c:pt>
                <c:pt idx="1751" formatCode="0">
                  <c:v>0</c:v>
                </c:pt>
                <c:pt idx="1752" formatCode="0">
                  <c:v>0</c:v>
                </c:pt>
                <c:pt idx="1753" formatCode="0">
                  <c:v>0</c:v>
                </c:pt>
                <c:pt idx="1754" formatCode="0">
                  <c:v>0</c:v>
                </c:pt>
                <c:pt idx="1755" formatCode="0">
                  <c:v>1756.9529751055045</c:v>
                </c:pt>
                <c:pt idx="1756" formatCode="0">
                  <c:v>0</c:v>
                </c:pt>
                <c:pt idx="1757" formatCode="0">
                  <c:v>0</c:v>
                </c:pt>
                <c:pt idx="1758" formatCode="0">
                  <c:v>0</c:v>
                </c:pt>
                <c:pt idx="1759" formatCode="0">
                  <c:v>0</c:v>
                </c:pt>
                <c:pt idx="1760" formatCode="0">
                  <c:v>0</c:v>
                </c:pt>
                <c:pt idx="1761" formatCode="0">
                  <c:v>0</c:v>
                </c:pt>
                <c:pt idx="1762" formatCode="0">
                  <c:v>0</c:v>
                </c:pt>
                <c:pt idx="1763" formatCode="0">
                  <c:v>0</c:v>
                </c:pt>
                <c:pt idx="1764" formatCode="0">
                  <c:v>1756.9529751055045</c:v>
                </c:pt>
                <c:pt idx="1765" formatCode="0">
                  <c:v>0</c:v>
                </c:pt>
                <c:pt idx="1766" formatCode="0">
                  <c:v>0</c:v>
                </c:pt>
                <c:pt idx="1767" formatCode="0">
                  <c:v>0</c:v>
                </c:pt>
                <c:pt idx="1768" formatCode="0">
                  <c:v>0</c:v>
                </c:pt>
                <c:pt idx="1769" formatCode="0">
                  <c:v>0</c:v>
                </c:pt>
                <c:pt idx="1770" formatCode="0">
                  <c:v>0</c:v>
                </c:pt>
                <c:pt idx="1771" formatCode="0">
                  <c:v>0</c:v>
                </c:pt>
                <c:pt idx="1772" formatCode="0">
                  <c:v>0</c:v>
                </c:pt>
                <c:pt idx="1773" formatCode="0">
                  <c:v>1786.9934041478923</c:v>
                </c:pt>
                <c:pt idx="1774" formatCode="0">
                  <c:v>0</c:v>
                </c:pt>
                <c:pt idx="1775" formatCode="0">
                  <c:v>0</c:v>
                </c:pt>
                <c:pt idx="1776" formatCode="0">
                  <c:v>0</c:v>
                </c:pt>
                <c:pt idx="1777" formatCode="0">
                  <c:v>0</c:v>
                </c:pt>
                <c:pt idx="1778" formatCode="0">
                  <c:v>0</c:v>
                </c:pt>
                <c:pt idx="1779" formatCode="0">
                  <c:v>0</c:v>
                </c:pt>
                <c:pt idx="1780" formatCode="0">
                  <c:v>0</c:v>
                </c:pt>
                <c:pt idx="1781" formatCode="0">
                  <c:v>0</c:v>
                </c:pt>
                <c:pt idx="1782" formatCode="0">
                  <c:v>1786.9934041478923</c:v>
                </c:pt>
                <c:pt idx="1783" formatCode="0">
                  <c:v>0</c:v>
                </c:pt>
                <c:pt idx="1784" formatCode="0">
                  <c:v>0</c:v>
                </c:pt>
                <c:pt idx="1785" formatCode="0">
                  <c:v>0</c:v>
                </c:pt>
                <c:pt idx="1786" formatCode="0">
                  <c:v>0</c:v>
                </c:pt>
                <c:pt idx="1787" formatCode="0">
                  <c:v>0</c:v>
                </c:pt>
                <c:pt idx="1788" formatCode="0">
                  <c:v>0</c:v>
                </c:pt>
                <c:pt idx="1789" formatCode="0">
                  <c:v>0</c:v>
                </c:pt>
                <c:pt idx="1790" formatCode="0">
                  <c:v>0</c:v>
                </c:pt>
                <c:pt idx="1791" formatCode="0">
                  <c:v>1786.9934041478923</c:v>
                </c:pt>
                <c:pt idx="1792" formatCode="0">
                  <c:v>0</c:v>
                </c:pt>
                <c:pt idx="1793" formatCode="0">
                  <c:v>0</c:v>
                </c:pt>
                <c:pt idx="1794" formatCode="0">
                  <c:v>0</c:v>
                </c:pt>
                <c:pt idx="1795" formatCode="0">
                  <c:v>0</c:v>
                </c:pt>
                <c:pt idx="1796" formatCode="0">
                  <c:v>0</c:v>
                </c:pt>
                <c:pt idx="1797" formatCode="0">
                  <c:v>0</c:v>
                </c:pt>
                <c:pt idx="1798" formatCode="0">
                  <c:v>0</c:v>
                </c:pt>
                <c:pt idx="1799" formatCode="0">
                  <c:v>0</c:v>
                </c:pt>
                <c:pt idx="1800" formatCode="0">
                  <c:v>1793.5155075004434</c:v>
                </c:pt>
                <c:pt idx="1801" formatCode="0">
                  <c:v>0</c:v>
                </c:pt>
                <c:pt idx="1802" formatCode="0">
                  <c:v>0</c:v>
                </c:pt>
                <c:pt idx="1803" formatCode="0">
                  <c:v>0</c:v>
                </c:pt>
                <c:pt idx="1804" formatCode="0">
                  <c:v>0</c:v>
                </c:pt>
                <c:pt idx="1805" formatCode="0">
                  <c:v>0</c:v>
                </c:pt>
                <c:pt idx="1806" formatCode="0">
                  <c:v>0</c:v>
                </c:pt>
                <c:pt idx="1807" formatCode="0">
                  <c:v>0</c:v>
                </c:pt>
                <c:pt idx="1808" formatCode="0">
                  <c:v>0</c:v>
                </c:pt>
                <c:pt idx="1809" formatCode="0">
                  <c:v>0</c:v>
                </c:pt>
                <c:pt idx="1810" formatCode="0">
                  <c:v>1793.5155075004434</c:v>
                </c:pt>
                <c:pt idx="1811" formatCode="0">
                  <c:v>0</c:v>
                </c:pt>
                <c:pt idx="1812" formatCode="0">
                  <c:v>0</c:v>
                </c:pt>
                <c:pt idx="1813" formatCode="0">
                  <c:v>0</c:v>
                </c:pt>
                <c:pt idx="1814" formatCode="0">
                  <c:v>0</c:v>
                </c:pt>
                <c:pt idx="1815" formatCode="0">
                  <c:v>0</c:v>
                </c:pt>
                <c:pt idx="1816" formatCode="0">
                  <c:v>0</c:v>
                </c:pt>
                <c:pt idx="1817" formatCode="0">
                  <c:v>0</c:v>
                </c:pt>
                <c:pt idx="1818" formatCode="0">
                  <c:v>1793.5155075004434</c:v>
                </c:pt>
                <c:pt idx="1819" formatCode="0">
                  <c:v>0</c:v>
                </c:pt>
                <c:pt idx="1820" formatCode="0">
                  <c:v>0</c:v>
                </c:pt>
                <c:pt idx="1821" formatCode="0">
                  <c:v>0</c:v>
                </c:pt>
                <c:pt idx="1822" formatCode="0">
                  <c:v>0</c:v>
                </c:pt>
                <c:pt idx="1823" formatCode="0">
                  <c:v>0</c:v>
                </c:pt>
                <c:pt idx="1824" formatCode="0">
                  <c:v>0</c:v>
                </c:pt>
                <c:pt idx="1825" formatCode="0">
                  <c:v>0</c:v>
                </c:pt>
                <c:pt idx="1826" formatCode="0">
                  <c:v>0</c:v>
                </c:pt>
              </c:numCache>
            </c:numRef>
          </c:val>
          <c:smooth val="0"/>
          <c:extLst>
            <c:ext xmlns:c16="http://schemas.microsoft.com/office/drawing/2014/chart" uri="{C3380CC4-5D6E-409C-BE32-E72D297353CC}">
              <c16:uniqueId val="{00000000-AD44-4601-952D-F5065A4A2BAF}"/>
            </c:ext>
          </c:extLst>
        </c:ser>
        <c:dLbls>
          <c:showLegendKey val="0"/>
          <c:showVal val="0"/>
          <c:showCatName val="0"/>
          <c:showSerName val="0"/>
          <c:showPercent val="0"/>
          <c:showBubbleSize val="0"/>
        </c:dLbls>
        <c:smooth val="0"/>
        <c:axId val="424554112"/>
        <c:axId val="424544960"/>
      </c:lineChart>
      <c:dateAx>
        <c:axId val="42455411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44960"/>
        <c:crosses val="autoZero"/>
        <c:auto val="1"/>
        <c:lblOffset val="100"/>
        <c:baseTimeUnit val="days"/>
      </c:dateAx>
      <c:valAx>
        <c:axId val="424544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'Luxjacky Counterfactual'!$O$1</c:f>
              <c:strCache>
                <c:ptCount val="1"/>
                <c:pt idx="0">
                  <c:v> Total Cost </c:v>
                </c:pt>
              </c:strCache>
            </c:strRef>
          </c:tx>
          <c:spPr>
            <a:ln w="28575" cap="rnd">
              <a:solidFill>
                <a:schemeClr val="accent1"/>
              </a:solidFill>
              <a:round/>
            </a:ln>
            <a:effectLst/>
          </c:spPr>
          <c:marker>
            <c:symbol val="none"/>
          </c:marker>
          <c:cat>
            <c:numRef>
              <c:f>'Luxjacky Counterfactual'!$A$2:$A$1828</c:f>
              <c:numCache>
                <c:formatCode>m/d/yyyy</c:formatCode>
                <c:ptCount val="1827"/>
                <c:pt idx="0">
                  <c:v>42370</c:v>
                </c:pt>
                <c:pt idx="1">
                  <c:v>42371</c:v>
                </c:pt>
                <c:pt idx="2">
                  <c:v>42372</c:v>
                </c:pt>
                <c:pt idx="3">
                  <c:v>42373</c:v>
                </c:pt>
                <c:pt idx="4">
                  <c:v>42374</c:v>
                </c:pt>
                <c:pt idx="5">
                  <c:v>42375</c:v>
                </c:pt>
                <c:pt idx="6">
                  <c:v>42376</c:v>
                </c:pt>
                <c:pt idx="7">
                  <c:v>42377</c:v>
                </c:pt>
                <c:pt idx="8">
                  <c:v>42378</c:v>
                </c:pt>
                <c:pt idx="9">
                  <c:v>42379</c:v>
                </c:pt>
                <c:pt idx="10">
                  <c:v>42380</c:v>
                </c:pt>
                <c:pt idx="11">
                  <c:v>42381</c:v>
                </c:pt>
                <c:pt idx="12">
                  <c:v>42382</c:v>
                </c:pt>
                <c:pt idx="13">
                  <c:v>42383</c:v>
                </c:pt>
                <c:pt idx="14">
                  <c:v>42384</c:v>
                </c:pt>
                <c:pt idx="15">
                  <c:v>42385</c:v>
                </c:pt>
                <c:pt idx="16">
                  <c:v>42386</c:v>
                </c:pt>
                <c:pt idx="17">
                  <c:v>42387</c:v>
                </c:pt>
                <c:pt idx="18">
                  <c:v>42388</c:v>
                </c:pt>
                <c:pt idx="19">
                  <c:v>42389</c:v>
                </c:pt>
                <c:pt idx="20">
                  <c:v>42390</c:v>
                </c:pt>
                <c:pt idx="21">
                  <c:v>42391</c:v>
                </c:pt>
                <c:pt idx="22">
                  <c:v>42392</c:v>
                </c:pt>
                <c:pt idx="23">
                  <c:v>42393</c:v>
                </c:pt>
                <c:pt idx="24">
                  <c:v>42394</c:v>
                </c:pt>
                <c:pt idx="25">
                  <c:v>42395</c:v>
                </c:pt>
                <c:pt idx="26">
                  <c:v>42396</c:v>
                </c:pt>
                <c:pt idx="27">
                  <c:v>42397</c:v>
                </c:pt>
                <c:pt idx="28">
                  <c:v>42398</c:v>
                </c:pt>
                <c:pt idx="29">
                  <c:v>42399</c:v>
                </c:pt>
                <c:pt idx="30">
                  <c:v>42400</c:v>
                </c:pt>
                <c:pt idx="31">
                  <c:v>42401</c:v>
                </c:pt>
                <c:pt idx="32">
                  <c:v>42402</c:v>
                </c:pt>
                <c:pt idx="33">
                  <c:v>42403</c:v>
                </c:pt>
                <c:pt idx="34">
                  <c:v>42404</c:v>
                </c:pt>
                <c:pt idx="35">
                  <c:v>42405</c:v>
                </c:pt>
                <c:pt idx="36">
                  <c:v>42406</c:v>
                </c:pt>
                <c:pt idx="37">
                  <c:v>42407</c:v>
                </c:pt>
                <c:pt idx="38">
                  <c:v>42408</c:v>
                </c:pt>
                <c:pt idx="39">
                  <c:v>42409</c:v>
                </c:pt>
                <c:pt idx="40">
                  <c:v>42410</c:v>
                </c:pt>
                <c:pt idx="41">
                  <c:v>42411</c:v>
                </c:pt>
                <c:pt idx="42">
                  <c:v>42412</c:v>
                </c:pt>
                <c:pt idx="43">
                  <c:v>42413</c:v>
                </c:pt>
                <c:pt idx="44">
                  <c:v>42414</c:v>
                </c:pt>
                <c:pt idx="45">
                  <c:v>42415</c:v>
                </c:pt>
                <c:pt idx="46">
                  <c:v>42416</c:v>
                </c:pt>
                <c:pt idx="47">
                  <c:v>42417</c:v>
                </c:pt>
                <c:pt idx="48">
                  <c:v>42418</c:v>
                </c:pt>
                <c:pt idx="49">
                  <c:v>42419</c:v>
                </c:pt>
                <c:pt idx="50">
                  <c:v>42420</c:v>
                </c:pt>
                <c:pt idx="51">
                  <c:v>42421</c:v>
                </c:pt>
                <c:pt idx="52">
                  <c:v>42422</c:v>
                </c:pt>
                <c:pt idx="53">
                  <c:v>42423</c:v>
                </c:pt>
                <c:pt idx="54">
                  <c:v>42424</c:v>
                </c:pt>
                <c:pt idx="55">
                  <c:v>42425</c:v>
                </c:pt>
                <c:pt idx="56">
                  <c:v>42426</c:v>
                </c:pt>
                <c:pt idx="57">
                  <c:v>42427</c:v>
                </c:pt>
                <c:pt idx="58">
                  <c:v>42428</c:v>
                </c:pt>
                <c:pt idx="59">
                  <c:v>42429</c:v>
                </c:pt>
                <c:pt idx="60">
                  <c:v>42430</c:v>
                </c:pt>
                <c:pt idx="61">
                  <c:v>42431</c:v>
                </c:pt>
                <c:pt idx="62">
                  <c:v>42432</c:v>
                </c:pt>
                <c:pt idx="63">
                  <c:v>42433</c:v>
                </c:pt>
                <c:pt idx="64">
                  <c:v>42434</c:v>
                </c:pt>
                <c:pt idx="65">
                  <c:v>42435</c:v>
                </c:pt>
                <c:pt idx="66">
                  <c:v>42436</c:v>
                </c:pt>
                <c:pt idx="67">
                  <c:v>42437</c:v>
                </c:pt>
                <c:pt idx="68">
                  <c:v>42438</c:v>
                </c:pt>
                <c:pt idx="69">
                  <c:v>42439</c:v>
                </c:pt>
                <c:pt idx="70">
                  <c:v>42440</c:v>
                </c:pt>
                <c:pt idx="71">
                  <c:v>42441</c:v>
                </c:pt>
                <c:pt idx="72">
                  <c:v>42442</c:v>
                </c:pt>
                <c:pt idx="73">
                  <c:v>42443</c:v>
                </c:pt>
                <c:pt idx="74">
                  <c:v>42444</c:v>
                </c:pt>
                <c:pt idx="75">
                  <c:v>42445</c:v>
                </c:pt>
                <c:pt idx="76">
                  <c:v>42446</c:v>
                </c:pt>
                <c:pt idx="77">
                  <c:v>42447</c:v>
                </c:pt>
                <c:pt idx="78">
                  <c:v>42448</c:v>
                </c:pt>
                <c:pt idx="79">
                  <c:v>42449</c:v>
                </c:pt>
                <c:pt idx="80">
                  <c:v>42450</c:v>
                </c:pt>
                <c:pt idx="81">
                  <c:v>42451</c:v>
                </c:pt>
                <c:pt idx="82">
                  <c:v>42452</c:v>
                </c:pt>
                <c:pt idx="83">
                  <c:v>42453</c:v>
                </c:pt>
                <c:pt idx="84">
                  <c:v>42454</c:v>
                </c:pt>
                <c:pt idx="85">
                  <c:v>42455</c:v>
                </c:pt>
                <c:pt idx="86">
                  <c:v>42456</c:v>
                </c:pt>
                <c:pt idx="87">
                  <c:v>42457</c:v>
                </c:pt>
                <c:pt idx="88">
                  <c:v>42458</c:v>
                </c:pt>
                <c:pt idx="89">
                  <c:v>42459</c:v>
                </c:pt>
                <c:pt idx="90">
                  <c:v>42460</c:v>
                </c:pt>
                <c:pt idx="91">
                  <c:v>42461</c:v>
                </c:pt>
                <c:pt idx="92">
                  <c:v>42462</c:v>
                </c:pt>
                <c:pt idx="93">
                  <c:v>42463</c:v>
                </c:pt>
                <c:pt idx="94">
                  <c:v>42464</c:v>
                </c:pt>
                <c:pt idx="95">
                  <c:v>42465</c:v>
                </c:pt>
                <c:pt idx="96">
                  <c:v>42466</c:v>
                </c:pt>
                <c:pt idx="97">
                  <c:v>42467</c:v>
                </c:pt>
                <c:pt idx="98">
                  <c:v>42468</c:v>
                </c:pt>
                <c:pt idx="99">
                  <c:v>42469</c:v>
                </c:pt>
                <c:pt idx="100">
                  <c:v>42470</c:v>
                </c:pt>
                <c:pt idx="101">
                  <c:v>42471</c:v>
                </c:pt>
                <c:pt idx="102">
                  <c:v>42472</c:v>
                </c:pt>
                <c:pt idx="103">
                  <c:v>42473</c:v>
                </c:pt>
                <c:pt idx="104">
                  <c:v>42474</c:v>
                </c:pt>
                <c:pt idx="105">
                  <c:v>42475</c:v>
                </c:pt>
                <c:pt idx="106">
                  <c:v>42476</c:v>
                </c:pt>
                <c:pt idx="107">
                  <c:v>42477</c:v>
                </c:pt>
                <c:pt idx="108">
                  <c:v>42478</c:v>
                </c:pt>
                <c:pt idx="109">
                  <c:v>42479</c:v>
                </c:pt>
                <c:pt idx="110">
                  <c:v>42480</c:v>
                </c:pt>
                <c:pt idx="111">
                  <c:v>42481</c:v>
                </c:pt>
                <c:pt idx="112">
                  <c:v>42482</c:v>
                </c:pt>
                <c:pt idx="113">
                  <c:v>42483</c:v>
                </c:pt>
                <c:pt idx="114">
                  <c:v>42484</c:v>
                </c:pt>
                <c:pt idx="115">
                  <c:v>42485</c:v>
                </c:pt>
                <c:pt idx="116">
                  <c:v>42486</c:v>
                </c:pt>
                <c:pt idx="117">
                  <c:v>42487</c:v>
                </c:pt>
                <c:pt idx="118">
                  <c:v>42488</c:v>
                </c:pt>
                <c:pt idx="119">
                  <c:v>42489</c:v>
                </c:pt>
                <c:pt idx="120">
                  <c:v>42490</c:v>
                </c:pt>
                <c:pt idx="121">
                  <c:v>42491</c:v>
                </c:pt>
                <c:pt idx="122">
                  <c:v>42492</c:v>
                </c:pt>
                <c:pt idx="123">
                  <c:v>42493</c:v>
                </c:pt>
                <c:pt idx="124">
                  <c:v>42494</c:v>
                </c:pt>
                <c:pt idx="125">
                  <c:v>42495</c:v>
                </c:pt>
                <c:pt idx="126">
                  <c:v>42496</c:v>
                </c:pt>
                <c:pt idx="127">
                  <c:v>42497</c:v>
                </c:pt>
                <c:pt idx="128">
                  <c:v>42498</c:v>
                </c:pt>
                <c:pt idx="129">
                  <c:v>42499</c:v>
                </c:pt>
                <c:pt idx="130">
                  <c:v>42500</c:v>
                </c:pt>
                <c:pt idx="131">
                  <c:v>42501</c:v>
                </c:pt>
                <c:pt idx="132">
                  <c:v>42502</c:v>
                </c:pt>
                <c:pt idx="133">
                  <c:v>42503</c:v>
                </c:pt>
                <c:pt idx="134">
                  <c:v>42504</c:v>
                </c:pt>
                <c:pt idx="135">
                  <c:v>42505</c:v>
                </c:pt>
                <c:pt idx="136">
                  <c:v>42506</c:v>
                </c:pt>
                <c:pt idx="137">
                  <c:v>42507</c:v>
                </c:pt>
                <c:pt idx="138">
                  <c:v>42508</c:v>
                </c:pt>
                <c:pt idx="139">
                  <c:v>42509</c:v>
                </c:pt>
                <c:pt idx="140">
                  <c:v>42510</c:v>
                </c:pt>
                <c:pt idx="141">
                  <c:v>42511</c:v>
                </c:pt>
                <c:pt idx="142">
                  <c:v>42512</c:v>
                </c:pt>
                <c:pt idx="143">
                  <c:v>42513</c:v>
                </c:pt>
                <c:pt idx="144">
                  <c:v>42514</c:v>
                </c:pt>
                <c:pt idx="145">
                  <c:v>42515</c:v>
                </c:pt>
                <c:pt idx="146">
                  <c:v>42516</c:v>
                </c:pt>
                <c:pt idx="147">
                  <c:v>42517</c:v>
                </c:pt>
                <c:pt idx="148">
                  <c:v>42518</c:v>
                </c:pt>
                <c:pt idx="149">
                  <c:v>42519</c:v>
                </c:pt>
                <c:pt idx="150">
                  <c:v>42520</c:v>
                </c:pt>
                <c:pt idx="151">
                  <c:v>42521</c:v>
                </c:pt>
                <c:pt idx="152">
                  <c:v>42522</c:v>
                </c:pt>
                <c:pt idx="153">
                  <c:v>42523</c:v>
                </c:pt>
                <c:pt idx="154">
                  <c:v>42524</c:v>
                </c:pt>
                <c:pt idx="155">
                  <c:v>42525</c:v>
                </c:pt>
                <c:pt idx="156">
                  <c:v>42526</c:v>
                </c:pt>
                <c:pt idx="157">
                  <c:v>42527</c:v>
                </c:pt>
                <c:pt idx="158">
                  <c:v>42528</c:v>
                </c:pt>
                <c:pt idx="159">
                  <c:v>42529</c:v>
                </c:pt>
                <c:pt idx="160">
                  <c:v>42530</c:v>
                </c:pt>
                <c:pt idx="161">
                  <c:v>42531</c:v>
                </c:pt>
                <c:pt idx="162">
                  <c:v>42532</c:v>
                </c:pt>
                <c:pt idx="163">
                  <c:v>42533</c:v>
                </c:pt>
                <c:pt idx="164">
                  <c:v>42534</c:v>
                </c:pt>
                <c:pt idx="165">
                  <c:v>42535</c:v>
                </c:pt>
                <c:pt idx="166">
                  <c:v>42536</c:v>
                </c:pt>
                <c:pt idx="167">
                  <c:v>42537</c:v>
                </c:pt>
                <c:pt idx="168">
                  <c:v>42538</c:v>
                </c:pt>
                <c:pt idx="169">
                  <c:v>42539</c:v>
                </c:pt>
                <c:pt idx="170">
                  <c:v>42540</c:v>
                </c:pt>
                <c:pt idx="171">
                  <c:v>42541</c:v>
                </c:pt>
                <c:pt idx="172">
                  <c:v>42542</c:v>
                </c:pt>
                <c:pt idx="173">
                  <c:v>42543</c:v>
                </c:pt>
                <c:pt idx="174">
                  <c:v>42544</c:v>
                </c:pt>
                <c:pt idx="175">
                  <c:v>42545</c:v>
                </c:pt>
                <c:pt idx="176">
                  <c:v>42546</c:v>
                </c:pt>
                <c:pt idx="177">
                  <c:v>42547</c:v>
                </c:pt>
                <c:pt idx="178">
                  <c:v>42548</c:v>
                </c:pt>
                <c:pt idx="179">
                  <c:v>42549</c:v>
                </c:pt>
                <c:pt idx="180">
                  <c:v>42550</c:v>
                </c:pt>
                <c:pt idx="181">
                  <c:v>42551</c:v>
                </c:pt>
                <c:pt idx="182">
                  <c:v>42552</c:v>
                </c:pt>
                <c:pt idx="183">
                  <c:v>42553</c:v>
                </c:pt>
                <c:pt idx="184">
                  <c:v>42554</c:v>
                </c:pt>
                <c:pt idx="185">
                  <c:v>42555</c:v>
                </c:pt>
                <c:pt idx="186">
                  <c:v>42556</c:v>
                </c:pt>
                <c:pt idx="187">
                  <c:v>42557</c:v>
                </c:pt>
                <c:pt idx="188">
                  <c:v>42558</c:v>
                </c:pt>
                <c:pt idx="189">
                  <c:v>42559</c:v>
                </c:pt>
                <c:pt idx="190">
                  <c:v>42560</c:v>
                </c:pt>
                <c:pt idx="191">
                  <c:v>42561</c:v>
                </c:pt>
                <c:pt idx="192">
                  <c:v>42562</c:v>
                </c:pt>
                <c:pt idx="193">
                  <c:v>42563</c:v>
                </c:pt>
                <c:pt idx="194">
                  <c:v>42564</c:v>
                </c:pt>
                <c:pt idx="195">
                  <c:v>42565</c:v>
                </c:pt>
                <c:pt idx="196">
                  <c:v>42566</c:v>
                </c:pt>
                <c:pt idx="197">
                  <c:v>42567</c:v>
                </c:pt>
                <c:pt idx="198">
                  <c:v>42568</c:v>
                </c:pt>
                <c:pt idx="199">
                  <c:v>42569</c:v>
                </c:pt>
                <c:pt idx="200">
                  <c:v>42570</c:v>
                </c:pt>
                <c:pt idx="201">
                  <c:v>42571</c:v>
                </c:pt>
                <c:pt idx="202">
                  <c:v>42572</c:v>
                </c:pt>
                <c:pt idx="203">
                  <c:v>42573</c:v>
                </c:pt>
                <c:pt idx="204">
                  <c:v>42574</c:v>
                </c:pt>
                <c:pt idx="205">
                  <c:v>42575</c:v>
                </c:pt>
                <c:pt idx="206">
                  <c:v>42576</c:v>
                </c:pt>
                <c:pt idx="207">
                  <c:v>42577</c:v>
                </c:pt>
                <c:pt idx="208">
                  <c:v>42578</c:v>
                </c:pt>
                <c:pt idx="209">
                  <c:v>42579</c:v>
                </c:pt>
                <c:pt idx="210">
                  <c:v>42580</c:v>
                </c:pt>
                <c:pt idx="211">
                  <c:v>42581</c:v>
                </c:pt>
                <c:pt idx="212">
                  <c:v>42582</c:v>
                </c:pt>
                <c:pt idx="213">
                  <c:v>42583</c:v>
                </c:pt>
                <c:pt idx="214">
                  <c:v>42584</c:v>
                </c:pt>
                <c:pt idx="215">
                  <c:v>42585</c:v>
                </c:pt>
                <c:pt idx="216">
                  <c:v>42586</c:v>
                </c:pt>
                <c:pt idx="217">
                  <c:v>42587</c:v>
                </c:pt>
                <c:pt idx="218">
                  <c:v>42588</c:v>
                </c:pt>
                <c:pt idx="219">
                  <c:v>42589</c:v>
                </c:pt>
                <c:pt idx="220">
                  <c:v>42590</c:v>
                </c:pt>
                <c:pt idx="221">
                  <c:v>42591</c:v>
                </c:pt>
                <c:pt idx="222">
                  <c:v>42592</c:v>
                </c:pt>
                <c:pt idx="223">
                  <c:v>42593</c:v>
                </c:pt>
                <c:pt idx="224">
                  <c:v>42594</c:v>
                </c:pt>
                <c:pt idx="225">
                  <c:v>42595</c:v>
                </c:pt>
                <c:pt idx="226">
                  <c:v>42596</c:v>
                </c:pt>
                <c:pt idx="227">
                  <c:v>42597</c:v>
                </c:pt>
                <c:pt idx="228">
                  <c:v>42598</c:v>
                </c:pt>
                <c:pt idx="229">
                  <c:v>42599</c:v>
                </c:pt>
                <c:pt idx="230">
                  <c:v>42600</c:v>
                </c:pt>
                <c:pt idx="231">
                  <c:v>42601</c:v>
                </c:pt>
                <c:pt idx="232">
                  <c:v>42602</c:v>
                </c:pt>
                <c:pt idx="233">
                  <c:v>42603</c:v>
                </c:pt>
                <c:pt idx="234">
                  <c:v>42604</c:v>
                </c:pt>
                <c:pt idx="235">
                  <c:v>42605</c:v>
                </c:pt>
                <c:pt idx="236">
                  <c:v>42606</c:v>
                </c:pt>
                <c:pt idx="237">
                  <c:v>42607</c:v>
                </c:pt>
                <c:pt idx="238">
                  <c:v>42608</c:v>
                </c:pt>
                <c:pt idx="239">
                  <c:v>42609</c:v>
                </c:pt>
                <c:pt idx="240">
                  <c:v>42610</c:v>
                </c:pt>
                <c:pt idx="241">
                  <c:v>42611</c:v>
                </c:pt>
                <c:pt idx="242">
                  <c:v>42612</c:v>
                </c:pt>
                <c:pt idx="243">
                  <c:v>42613</c:v>
                </c:pt>
                <c:pt idx="244">
                  <c:v>42614</c:v>
                </c:pt>
                <c:pt idx="245">
                  <c:v>42615</c:v>
                </c:pt>
                <c:pt idx="246">
                  <c:v>42616</c:v>
                </c:pt>
                <c:pt idx="247">
                  <c:v>42617</c:v>
                </c:pt>
                <c:pt idx="248">
                  <c:v>42618</c:v>
                </c:pt>
                <c:pt idx="249">
                  <c:v>42619</c:v>
                </c:pt>
                <c:pt idx="250">
                  <c:v>42620</c:v>
                </c:pt>
                <c:pt idx="251">
                  <c:v>42621</c:v>
                </c:pt>
                <c:pt idx="252">
                  <c:v>42622</c:v>
                </c:pt>
                <c:pt idx="253">
                  <c:v>42623</c:v>
                </c:pt>
                <c:pt idx="254">
                  <c:v>42624</c:v>
                </c:pt>
                <c:pt idx="255">
                  <c:v>42625</c:v>
                </c:pt>
                <c:pt idx="256">
                  <c:v>42626</c:v>
                </c:pt>
                <c:pt idx="257">
                  <c:v>42627</c:v>
                </c:pt>
                <c:pt idx="258">
                  <c:v>42628</c:v>
                </c:pt>
                <c:pt idx="259">
                  <c:v>42629</c:v>
                </c:pt>
                <c:pt idx="260">
                  <c:v>42630</c:v>
                </c:pt>
                <c:pt idx="261">
                  <c:v>42631</c:v>
                </c:pt>
                <c:pt idx="262">
                  <c:v>42632</c:v>
                </c:pt>
                <c:pt idx="263">
                  <c:v>42633</c:v>
                </c:pt>
                <c:pt idx="264">
                  <c:v>42634</c:v>
                </c:pt>
                <c:pt idx="265">
                  <c:v>42635</c:v>
                </c:pt>
                <c:pt idx="266">
                  <c:v>42636</c:v>
                </c:pt>
                <c:pt idx="267">
                  <c:v>42637</c:v>
                </c:pt>
                <c:pt idx="268">
                  <c:v>42638</c:v>
                </c:pt>
                <c:pt idx="269">
                  <c:v>42639</c:v>
                </c:pt>
                <c:pt idx="270">
                  <c:v>42640</c:v>
                </c:pt>
                <c:pt idx="271">
                  <c:v>42641</c:v>
                </c:pt>
                <c:pt idx="272">
                  <c:v>42642</c:v>
                </c:pt>
                <c:pt idx="273">
                  <c:v>42643</c:v>
                </c:pt>
                <c:pt idx="274">
                  <c:v>42644</c:v>
                </c:pt>
                <c:pt idx="275">
                  <c:v>42645</c:v>
                </c:pt>
                <c:pt idx="276">
                  <c:v>42646</c:v>
                </c:pt>
                <c:pt idx="277">
                  <c:v>42647</c:v>
                </c:pt>
                <c:pt idx="278">
                  <c:v>42648</c:v>
                </c:pt>
                <c:pt idx="279">
                  <c:v>42649</c:v>
                </c:pt>
                <c:pt idx="280">
                  <c:v>42650</c:v>
                </c:pt>
                <c:pt idx="281">
                  <c:v>42651</c:v>
                </c:pt>
                <c:pt idx="282">
                  <c:v>42652</c:v>
                </c:pt>
                <c:pt idx="283">
                  <c:v>42653</c:v>
                </c:pt>
                <c:pt idx="284">
                  <c:v>42654</c:v>
                </c:pt>
                <c:pt idx="285">
                  <c:v>42655</c:v>
                </c:pt>
                <c:pt idx="286">
                  <c:v>42656</c:v>
                </c:pt>
                <c:pt idx="287">
                  <c:v>42657</c:v>
                </c:pt>
                <c:pt idx="288">
                  <c:v>42658</c:v>
                </c:pt>
                <c:pt idx="289">
                  <c:v>42659</c:v>
                </c:pt>
                <c:pt idx="290">
                  <c:v>42660</c:v>
                </c:pt>
                <c:pt idx="291">
                  <c:v>42661</c:v>
                </c:pt>
                <c:pt idx="292">
                  <c:v>42662</c:v>
                </c:pt>
                <c:pt idx="293">
                  <c:v>42663</c:v>
                </c:pt>
                <c:pt idx="294">
                  <c:v>42664</c:v>
                </c:pt>
                <c:pt idx="295">
                  <c:v>42665</c:v>
                </c:pt>
                <c:pt idx="296">
                  <c:v>42666</c:v>
                </c:pt>
                <c:pt idx="297">
                  <c:v>42667</c:v>
                </c:pt>
                <c:pt idx="298">
                  <c:v>42668</c:v>
                </c:pt>
                <c:pt idx="299">
                  <c:v>42669</c:v>
                </c:pt>
                <c:pt idx="300">
                  <c:v>42670</c:v>
                </c:pt>
                <c:pt idx="301">
                  <c:v>42671</c:v>
                </c:pt>
                <c:pt idx="302">
                  <c:v>42672</c:v>
                </c:pt>
                <c:pt idx="303">
                  <c:v>42673</c:v>
                </c:pt>
                <c:pt idx="304">
                  <c:v>42674</c:v>
                </c:pt>
                <c:pt idx="305">
                  <c:v>42675</c:v>
                </c:pt>
                <c:pt idx="306">
                  <c:v>42676</c:v>
                </c:pt>
                <c:pt idx="307">
                  <c:v>42677</c:v>
                </c:pt>
                <c:pt idx="308">
                  <c:v>42678</c:v>
                </c:pt>
                <c:pt idx="309">
                  <c:v>42679</c:v>
                </c:pt>
                <c:pt idx="310">
                  <c:v>42680</c:v>
                </c:pt>
                <c:pt idx="311">
                  <c:v>42681</c:v>
                </c:pt>
                <c:pt idx="312">
                  <c:v>42682</c:v>
                </c:pt>
                <c:pt idx="313">
                  <c:v>42683</c:v>
                </c:pt>
                <c:pt idx="314">
                  <c:v>42684</c:v>
                </c:pt>
                <c:pt idx="315">
                  <c:v>42685</c:v>
                </c:pt>
                <c:pt idx="316">
                  <c:v>42686</c:v>
                </c:pt>
                <c:pt idx="317">
                  <c:v>42687</c:v>
                </c:pt>
                <c:pt idx="318">
                  <c:v>42688</c:v>
                </c:pt>
                <c:pt idx="319">
                  <c:v>42689</c:v>
                </c:pt>
                <c:pt idx="320">
                  <c:v>42690</c:v>
                </c:pt>
                <c:pt idx="321">
                  <c:v>42691</c:v>
                </c:pt>
                <c:pt idx="322">
                  <c:v>42692</c:v>
                </c:pt>
                <c:pt idx="323">
                  <c:v>42693</c:v>
                </c:pt>
                <c:pt idx="324">
                  <c:v>42694</c:v>
                </c:pt>
                <c:pt idx="325">
                  <c:v>42695</c:v>
                </c:pt>
                <c:pt idx="326">
                  <c:v>42696</c:v>
                </c:pt>
                <c:pt idx="327">
                  <c:v>42697</c:v>
                </c:pt>
                <c:pt idx="328">
                  <c:v>42698</c:v>
                </c:pt>
                <c:pt idx="329">
                  <c:v>42699</c:v>
                </c:pt>
                <c:pt idx="330">
                  <c:v>42700</c:v>
                </c:pt>
                <c:pt idx="331">
                  <c:v>42701</c:v>
                </c:pt>
                <c:pt idx="332">
                  <c:v>42702</c:v>
                </c:pt>
                <c:pt idx="333">
                  <c:v>42703</c:v>
                </c:pt>
                <c:pt idx="334">
                  <c:v>42704</c:v>
                </c:pt>
                <c:pt idx="335">
                  <c:v>42705</c:v>
                </c:pt>
                <c:pt idx="336">
                  <c:v>42706</c:v>
                </c:pt>
                <c:pt idx="337">
                  <c:v>42707</c:v>
                </c:pt>
                <c:pt idx="338">
                  <c:v>42708</c:v>
                </c:pt>
                <c:pt idx="339">
                  <c:v>42709</c:v>
                </c:pt>
                <c:pt idx="340">
                  <c:v>42710</c:v>
                </c:pt>
                <c:pt idx="341">
                  <c:v>42711</c:v>
                </c:pt>
                <c:pt idx="342">
                  <c:v>42712</c:v>
                </c:pt>
                <c:pt idx="343">
                  <c:v>42713</c:v>
                </c:pt>
                <c:pt idx="344">
                  <c:v>42714</c:v>
                </c:pt>
                <c:pt idx="345">
                  <c:v>42715</c:v>
                </c:pt>
                <c:pt idx="346">
                  <c:v>42716</c:v>
                </c:pt>
                <c:pt idx="347">
                  <c:v>42717</c:v>
                </c:pt>
                <c:pt idx="348">
                  <c:v>42718</c:v>
                </c:pt>
                <c:pt idx="349">
                  <c:v>42719</c:v>
                </c:pt>
                <c:pt idx="350">
                  <c:v>42720</c:v>
                </c:pt>
                <c:pt idx="351">
                  <c:v>42721</c:v>
                </c:pt>
                <c:pt idx="352">
                  <c:v>42722</c:v>
                </c:pt>
                <c:pt idx="353">
                  <c:v>42723</c:v>
                </c:pt>
                <c:pt idx="354">
                  <c:v>42724</c:v>
                </c:pt>
                <c:pt idx="355">
                  <c:v>42725</c:v>
                </c:pt>
                <c:pt idx="356">
                  <c:v>42726</c:v>
                </c:pt>
                <c:pt idx="357">
                  <c:v>42727</c:v>
                </c:pt>
                <c:pt idx="358">
                  <c:v>42728</c:v>
                </c:pt>
                <c:pt idx="359">
                  <c:v>42729</c:v>
                </c:pt>
                <c:pt idx="360">
                  <c:v>42730</c:v>
                </c:pt>
                <c:pt idx="361">
                  <c:v>42731</c:v>
                </c:pt>
                <c:pt idx="362">
                  <c:v>42732</c:v>
                </c:pt>
                <c:pt idx="363">
                  <c:v>42733</c:v>
                </c:pt>
                <c:pt idx="364">
                  <c:v>42734</c:v>
                </c:pt>
                <c:pt idx="365">
                  <c:v>42735</c:v>
                </c:pt>
                <c:pt idx="366">
                  <c:v>42736</c:v>
                </c:pt>
                <c:pt idx="367">
                  <c:v>42737</c:v>
                </c:pt>
                <c:pt idx="368">
                  <c:v>42738</c:v>
                </c:pt>
                <c:pt idx="369">
                  <c:v>42739</c:v>
                </c:pt>
                <c:pt idx="370">
                  <c:v>42740</c:v>
                </c:pt>
                <c:pt idx="371">
                  <c:v>42741</c:v>
                </c:pt>
                <c:pt idx="372">
                  <c:v>42742</c:v>
                </c:pt>
                <c:pt idx="373">
                  <c:v>42743</c:v>
                </c:pt>
                <c:pt idx="374">
                  <c:v>42744</c:v>
                </c:pt>
                <c:pt idx="375">
                  <c:v>42745</c:v>
                </c:pt>
                <c:pt idx="376">
                  <c:v>42746</c:v>
                </c:pt>
                <c:pt idx="377">
                  <c:v>42747</c:v>
                </c:pt>
                <c:pt idx="378">
                  <c:v>42748</c:v>
                </c:pt>
                <c:pt idx="379">
                  <c:v>42749</c:v>
                </c:pt>
                <c:pt idx="380">
                  <c:v>42750</c:v>
                </c:pt>
                <c:pt idx="381">
                  <c:v>42751</c:v>
                </c:pt>
                <c:pt idx="382">
                  <c:v>42752</c:v>
                </c:pt>
                <c:pt idx="383">
                  <c:v>42753</c:v>
                </c:pt>
                <c:pt idx="384">
                  <c:v>42754</c:v>
                </c:pt>
                <c:pt idx="385">
                  <c:v>42755</c:v>
                </c:pt>
                <c:pt idx="386">
                  <c:v>42756</c:v>
                </c:pt>
                <c:pt idx="387">
                  <c:v>42757</c:v>
                </c:pt>
                <c:pt idx="388">
                  <c:v>42758</c:v>
                </c:pt>
                <c:pt idx="389">
                  <c:v>42759</c:v>
                </c:pt>
                <c:pt idx="390">
                  <c:v>42760</c:v>
                </c:pt>
                <c:pt idx="391">
                  <c:v>42761</c:v>
                </c:pt>
                <c:pt idx="392">
                  <c:v>42762</c:v>
                </c:pt>
                <c:pt idx="393">
                  <c:v>42763</c:v>
                </c:pt>
                <c:pt idx="394">
                  <c:v>42764</c:v>
                </c:pt>
                <c:pt idx="395">
                  <c:v>42765</c:v>
                </c:pt>
                <c:pt idx="396">
                  <c:v>42766</c:v>
                </c:pt>
                <c:pt idx="397">
                  <c:v>42767</c:v>
                </c:pt>
                <c:pt idx="398">
                  <c:v>42768</c:v>
                </c:pt>
                <c:pt idx="399">
                  <c:v>42769</c:v>
                </c:pt>
                <c:pt idx="400">
                  <c:v>42770</c:v>
                </c:pt>
                <c:pt idx="401">
                  <c:v>42771</c:v>
                </c:pt>
                <c:pt idx="402">
                  <c:v>42772</c:v>
                </c:pt>
                <c:pt idx="403">
                  <c:v>42773</c:v>
                </c:pt>
                <c:pt idx="404">
                  <c:v>42774</c:v>
                </c:pt>
                <c:pt idx="405">
                  <c:v>42775</c:v>
                </c:pt>
                <c:pt idx="406">
                  <c:v>42776</c:v>
                </c:pt>
                <c:pt idx="407">
                  <c:v>42777</c:v>
                </c:pt>
                <c:pt idx="408">
                  <c:v>42778</c:v>
                </c:pt>
                <c:pt idx="409">
                  <c:v>42779</c:v>
                </c:pt>
                <c:pt idx="410">
                  <c:v>42780</c:v>
                </c:pt>
                <c:pt idx="411">
                  <c:v>42781</c:v>
                </c:pt>
                <c:pt idx="412">
                  <c:v>42782</c:v>
                </c:pt>
                <c:pt idx="413">
                  <c:v>42783</c:v>
                </c:pt>
                <c:pt idx="414">
                  <c:v>42784</c:v>
                </c:pt>
                <c:pt idx="415">
                  <c:v>42785</c:v>
                </c:pt>
                <c:pt idx="416">
                  <c:v>42786</c:v>
                </c:pt>
                <c:pt idx="417">
                  <c:v>42787</c:v>
                </c:pt>
                <c:pt idx="418">
                  <c:v>42788</c:v>
                </c:pt>
                <c:pt idx="419">
                  <c:v>42789</c:v>
                </c:pt>
                <c:pt idx="420">
                  <c:v>42790</c:v>
                </c:pt>
                <c:pt idx="421">
                  <c:v>42791</c:v>
                </c:pt>
                <c:pt idx="422">
                  <c:v>42792</c:v>
                </c:pt>
                <c:pt idx="423">
                  <c:v>42793</c:v>
                </c:pt>
                <c:pt idx="424">
                  <c:v>42794</c:v>
                </c:pt>
                <c:pt idx="425">
                  <c:v>42795</c:v>
                </c:pt>
                <c:pt idx="426">
                  <c:v>42796</c:v>
                </c:pt>
                <c:pt idx="427">
                  <c:v>42797</c:v>
                </c:pt>
                <c:pt idx="428">
                  <c:v>42798</c:v>
                </c:pt>
                <c:pt idx="429">
                  <c:v>42799</c:v>
                </c:pt>
                <c:pt idx="430">
                  <c:v>42800</c:v>
                </c:pt>
                <c:pt idx="431">
                  <c:v>42801</c:v>
                </c:pt>
                <c:pt idx="432">
                  <c:v>42802</c:v>
                </c:pt>
                <c:pt idx="433">
                  <c:v>42803</c:v>
                </c:pt>
                <c:pt idx="434">
                  <c:v>42804</c:v>
                </c:pt>
                <c:pt idx="435">
                  <c:v>42805</c:v>
                </c:pt>
                <c:pt idx="436">
                  <c:v>42806</c:v>
                </c:pt>
                <c:pt idx="437">
                  <c:v>42807</c:v>
                </c:pt>
                <c:pt idx="438">
                  <c:v>42808</c:v>
                </c:pt>
                <c:pt idx="439">
                  <c:v>42809</c:v>
                </c:pt>
                <c:pt idx="440">
                  <c:v>42810</c:v>
                </c:pt>
                <c:pt idx="441">
                  <c:v>42811</c:v>
                </c:pt>
                <c:pt idx="442">
                  <c:v>42812</c:v>
                </c:pt>
                <c:pt idx="443">
                  <c:v>42813</c:v>
                </c:pt>
                <c:pt idx="444">
                  <c:v>42814</c:v>
                </c:pt>
                <c:pt idx="445">
                  <c:v>42815</c:v>
                </c:pt>
                <c:pt idx="446">
                  <c:v>42816</c:v>
                </c:pt>
                <c:pt idx="447">
                  <c:v>42817</c:v>
                </c:pt>
                <c:pt idx="448">
                  <c:v>42818</c:v>
                </c:pt>
                <c:pt idx="449">
                  <c:v>42819</c:v>
                </c:pt>
                <c:pt idx="450">
                  <c:v>42820</c:v>
                </c:pt>
                <c:pt idx="451">
                  <c:v>42821</c:v>
                </c:pt>
                <c:pt idx="452">
                  <c:v>42822</c:v>
                </c:pt>
                <c:pt idx="453">
                  <c:v>42823</c:v>
                </c:pt>
                <c:pt idx="454">
                  <c:v>42824</c:v>
                </c:pt>
                <c:pt idx="455">
                  <c:v>42825</c:v>
                </c:pt>
                <c:pt idx="456">
                  <c:v>42826</c:v>
                </c:pt>
                <c:pt idx="457">
                  <c:v>42827</c:v>
                </c:pt>
                <c:pt idx="458">
                  <c:v>42828</c:v>
                </c:pt>
                <c:pt idx="459">
                  <c:v>42829</c:v>
                </c:pt>
                <c:pt idx="460">
                  <c:v>42830</c:v>
                </c:pt>
                <c:pt idx="461">
                  <c:v>42831</c:v>
                </c:pt>
                <c:pt idx="462">
                  <c:v>42832</c:v>
                </c:pt>
                <c:pt idx="463">
                  <c:v>42833</c:v>
                </c:pt>
                <c:pt idx="464">
                  <c:v>42834</c:v>
                </c:pt>
                <c:pt idx="465">
                  <c:v>42835</c:v>
                </c:pt>
                <c:pt idx="466">
                  <c:v>42836</c:v>
                </c:pt>
                <c:pt idx="467">
                  <c:v>42837</c:v>
                </c:pt>
                <c:pt idx="468">
                  <c:v>42838</c:v>
                </c:pt>
                <c:pt idx="469">
                  <c:v>42839</c:v>
                </c:pt>
                <c:pt idx="470">
                  <c:v>42840</c:v>
                </c:pt>
                <c:pt idx="471">
                  <c:v>42841</c:v>
                </c:pt>
                <c:pt idx="472">
                  <c:v>42842</c:v>
                </c:pt>
                <c:pt idx="473">
                  <c:v>42843</c:v>
                </c:pt>
                <c:pt idx="474">
                  <c:v>42844</c:v>
                </c:pt>
                <c:pt idx="475">
                  <c:v>42845</c:v>
                </c:pt>
                <c:pt idx="476">
                  <c:v>42846</c:v>
                </c:pt>
                <c:pt idx="477">
                  <c:v>42847</c:v>
                </c:pt>
                <c:pt idx="478">
                  <c:v>42848</c:v>
                </c:pt>
                <c:pt idx="479">
                  <c:v>42849</c:v>
                </c:pt>
                <c:pt idx="480">
                  <c:v>42850</c:v>
                </c:pt>
                <c:pt idx="481">
                  <c:v>42851</c:v>
                </c:pt>
                <c:pt idx="482">
                  <c:v>42852</c:v>
                </c:pt>
                <c:pt idx="483">
                  <c:v>42853</c:v>
                </c:pt>
                <c:pt idx="484">
                  <c:v>42854</c:v>
                </c:pt>
                <c:pt idx="485">
                  <c:v>42855</c:v>
                </c:pt>
                <c:pt idx="486">
                  <c:v>42856</c:v>
                </c:pt>
                <c:pt idx="487">
                  <c:v>42857</c:v>
                </c:pt>
                <c:pt idx="488">
                  <c:v>42858</c:v>
                </c:pt>
                <c:pt idx="489">
                  <c:v>42859</c:v>
                </c:pt>
                <c:pt idx="490">
                  <c:v>42860</c:v>
                </c:pt>
                <c:pt idx="491">
                  <c:v>42861</c:v>
                </c:pt>
                <c:pt idx="492">
                  <c:v>42862</c:v>
                </c:pt>
                <c:pt idx="493">
                  <c:v>42863</c:v>
                </c:pt>
                <c:pt idx="494">
                  <c:v>42864</c:v>
                </c:pt>
                <c:pt idx="495">
                  <c:v>42865</c:v>
                </c:pt>
                <c:pt idx="496">
                  <c:v>42866</c:v>
                </c:pt>
                <c:pt idx="497">
                  <c:v>42867</c:v>
                </c:pt>
                <c:pt idx="498">
                  <c:v>42868</c:v>
                </c:pt>
                <c:pt idx="499">
                  <c:v>42869</c:v>
                </c:pt>
                <c:pt idx="500">
                  <c:v>42870</c:v>
                </c:pt>
                <c:pt idx="501">
                  <c:v>42871</c:v>
                </c:pt>
                <c:pt idx="502">
                  <c:v>42872</c:v>
                </c:pt>
                <c:pt idx="503">
                  <c:v>42873</c:v>
                </c:pt>
                <c:pt idx="504">
                  <c:v>42874</c:v>
                </c:pt>
                <c:pt idx="505">
                  <c:v>42875</c:v>
                </c:pt>
                <c:pt idx="506">
                  <c:v>42876</c:v>
                </c:pt>
                <c:pt idx="507">
                  <c:v>42877</c:v>
                </c:pt>
                <c:pt idx="508">
                  <c:v>42878</c:v>
                </c:pt>
                <c:pt idx="509">
                  <c:v>42879</c:v>
                </c:pt>
                <c:pt idx="510">
                  <c:v>42880</c:v>
                </c:pt>
                <c:pt idx="511">
                  <c:v>42881</c:v>
                </c:pt>
                <c:pt idx="512">
                  <c:v>42882</c:v>
                </c:pt>
                <c:pt idx="513">
                  <c:v>42883</c:v>
                </c:pt>
                <c:pt idx="514">
                  <c:v>42884</c:v>
                </c:pt>
                <c:pt idx="515">
                  <c:v>42885</c:v>
                </c:pt>
                <c:pt idx="516">
                  <c:v>42886</c:v>
                </c:pt>
                <c:pt idx="517">
                  <c:v>42887</c:v>
                </c:pt>
                <c:pt idx="518">
                  <c:v>42888</c:v>
                </c:pt>
                <c:pt idx="519">
                  <c:v>42889</c:v>
                </c:pt>
                <c:pt idx="520">
                  <c:v>42890</c:v>
                </c:pt>
                <c:pt idx="521">
                  <c:v>42891</c:v>
                </c:pt>
                <c:pt idx="522">
                  <c:v>42892</c:v>
                </c:pt>
                <c:pt idx="523">
                  <c:v>42893</c:v>
                </c:pt>
                <c:pt idx="524">
                  <c:v>42894</c:v>
                </c:pt>
                <c:pt idx="525">
                  <c:v>42895</c:v>
                </c:pt>
                <c:pt idx="526">
                  <c:v>42896</c:v>
                </c:pt>
                <c:pt idx="527">
                  <c:v>42897</c:v>
                </c:pt>
                <c:pt idx="528">
                  <c:v>42898</c:v>
                </c:pt>
                <c:pt idx="529">
                  <c:v>42899</c:v>
                </c:pt>
                <c:pt idx="530">
                  <c:v>42900</c:v>
                </c:pt>
                <c:pt idx="531">
                  <c:v>42901</c:v>
                </c:pt>
                <c:pt idx="532">
                  <c:v>42902</c:v>
                </c:pt>
                <c:pt idx="533">
                  <c:v>42903</c:v>
                </c:pt>
                <c:pt idx="534">
                  <c:v>42904</c:v>
                </c:pt>
                <c:pt idx="535">
                  <c:v>42905</c:v>
                </c:pt>
                <c:pt idx="536">
                  <c:v>42906</c:v>
                </c:pt>
                <c:pt idx="537">
                  <c:v>42907</c:v>
                </c:pt>
                <c:pt idx="538">
                  <c:v>42908</c:v>
                </c:pt>
                <c:pt idx="539">
                  <c:v>42909</c:v>
                </c:pt>
                <c:pt idx="540">
                  <c:v>42910</c:v>
                </c:pt>
                <c:pt idx="541">
                  <c:v>42911</c:v>
                </c:pt>
                <c:pt idx="542">
                  <c:v>42912</c:v>
                </c:pt>
                <c:pt idx="543">
                  <c:v>42913</c:v>
                </c:pt>
                <c:pt idx="544">
                  <c:v>42914</c:v>
                </c:pt>
                <c:pt idx="545">
                  <c:v>42915</c:v>
                </c:pt>
                <c:pt idx="546">
                  <c:v>42916</c:v>
                </c:pt>
                <c:pt idx="547">
                  <c:v>42917</c:v>
                </c:pt>
                <c:pt idx="548">
                  <c:v>42918</c:v>
                </c:pt>
                <c:pt idx="549">
                  <c:v>42919</c:v>
                </c:pt>
                <c:pt idx="550">
                  <c:v>42920</c:v>
                </c:pt>
                <c:pt idx="551">
                  <c:v>42921</c:v>
                </c:pt>
                <c:pt idx="552">
                  <c:v>42922</c:v>
                </c:pt>
                <c:pt idx="553">
                  <c:v>42923</c:v>
                </c:pt>
                <c:pt idx="554">
                  <c:v>42924</c:v>
                </c:pt>
                <c:pt idx="555">
                  <c:v>42925</c:v>
                </c:pt>
                <c:pt idx="556">
                  <c:v>42926</c:v>
                </c:pt>
                <c:pt idx="557">
                  <c:v>42927</c:v>
                </c:pt>
                <c:pt idx="558">
                  <c:v>42928</c:v>
                </c:pt>
                <c:pt idx="559">
                  <c:v>42929</c:v>
                </c:pt>
                <c:pt idx="560">
                  <c:v>42930</c:v>
                </c:pt>
                <c:pt idx="561">
                  <c:v>42931</c:v>
                </c:pt>
                <c:pt idx="562">
                  <c:v>42932</c:v>
                </c:pt>
                <c:pt idx="563">
                  <c:v>42933</c:v>
                </c:pt>
                <c:pt idx="564">
                  <c:v>42934</c:v>
                </c:pt>
                <c:pt idx="565">
                  <c:v>42935</c:v>
                </c:pt>
                <c:pt idx="566">
                  <c:v>42936</c:v>
                </c:pt>
                <c:pt idx="567">
                  <c:v>42937</c:v>
                </c:pt>
                <c:pt idx="568">
                  <c:v>42938</c:v>
                </c:pt>
                <c:pt idx="569">
                  <c:v>42939</c:v>
                </c:pt>
                <c:pt idx="570">
                  <c:v>42940</c:v>
                </c:pt>
                <c:pt idx="571">
                  <c:v>42941</c:v>
                </c:pt>
                <c:pt idx="572">
                  <c:v>42942</c:v>
                </c:pt>
                <c:pt idx="573">
                  <c:v>42943</c:v>
                </c:pt>
                <c:pt idx="574">
                  <c:v>42944</c:v>
                </c:pt>
                <c:pt idx="575">
                  <c:v>42945</c:v>
                </c:pt>
                <c:pt idx="576">
                  <c:v>42946</c:v>
                </c:pt>
                <c:pt idx="577">
                  <c:v>42947</c:v>
                </c:pt>
                <c:pt idx="578">
                  <c:v>42948</c:v>
                </c:pt>
                <c:pt idx="579">
                  <c:v>42949</c:v>
                </c:pt>
                <c:pt idx="580">
                  <c:v>42950</c:v>
                </c:pt>
                <c:pt idx="581">
                  <c:v>42951</c:v>
                </c:pt>
                <c:pt idx="582">
                  <c:v>42952</c:v>
                </c:pt>
                <c:pt idx="583">
                  <c:v>42953</c:v>
                </c:pt>
                <c:pt idx="584">
                  <c:v>42954</c:v>
                </c:pt>
                <c:pt idx="585">
                  <c:v>42955</c:v>
                </c:pt>
                <c:pt idx="586">
                  <c:v>42956</c:v>
                </c:pt>
                <c:pt idx="587">
                  <c:v>42957</c:v>
                </c:pt>
                <c:pt idx="588">
                  <c:v>42958</c:v>
                </c:pt>
                <c:pt idx="589">
                  <c:v>42959</c:v>
                </c:pt>
                <c:pt idx="590">
                  <c:v>42960</c:v>
                </c:pt>
                <c:pt idx="591">
                  <c:v>42961</c:v>
                </c:pt>
                <c:pt idx="592">
                  <c:v>42962</c:v>
                </c:pt>
                <c:pt idx="593">
                  <c:v>42963</c:v>
                </c:pt>
                <c:pt idx="594">
                  <c:v>42964</c:v>
                </c:pt>
                <c:pt idx="595">
                  <c:v>42965</c:v>
                </c:pt>
                <c:pt idx="596">
                  <c:v>42966</c:v>
                </c:pt>
                <c:pt idx="597">
                  <c:v>42967</c:v>
                </c:pt>
                <c:pt idx="598">
                  <c:v>42968</c:v>
                </c:pt>
                <c:pt idx="599">
                  <c:v>42969</c:v>
                </c:pt>
                <c:pt idx="600">
                  <c:v>42970</c:v>
                </c:pt>
                <c:pt idx="601">
                  <c:v>42971</c:v>
                </c:pt>
                <c:pt idx="602">
                  <c:v>42972</c:v>
                </c:pt>
                <c:pt idx="603">
                  <c:v>42973</c:v>
                </c:pt>
                <c:pt idx="604">
                  <c:v>42974</c:v>
                </c:pt>
                <c:pt idx="605">
                  <c:v>42975</c:v>
                </c:pt>
                <c:pt idx="606">
                  <c:v>42976</c:v>
                </c:pt>
                <c:pt idx="607">
                  <c:v>42977</c:v>
                </c:pt>
                <c:pt idx="608">
                  <c:v>42978</c:v>
                </c:pt>
                <c:pt idx="609">
                  <c:v>42979</c:v>
                </c:pt>
                <c:pt idx="610">
                  <c:v>42980</c:v>
                </c:pt>
                <c:pt idx="611">
                  <c:v>42981</c:v>
                </c:pt>
                <c:pt idx="612">
                  <c:v>42982</c:v>
                </c:pt>
                <c:pt idx="613">
                  <c:v>42983</c:v>
                </c:pt>
                <c:pt idx="614">
                  <c:v>42984</c:v>
                </c:pt>
                <c:pt idx="615">
                  <c:v>42985</c:v>
                </c:pt>
                <c:pt idx="616">
                  <c:v>42986</c:v>
                </c:pt>
                <c:pt idx="617">
                  <c:v>42987</c:v>
                </c:pt>
                <c:pt idx="618">
                  <c:v>42988</c:v>
                </c:pt>
                <c:pt idx="619">
                  <c:v>42989</c:v>
                </c:pt>
                <c:pt idx="620">
                  <c:v>42990</c:v>
                </c:pt>
                <c:pt idx="621">
                  <c:v>42991</c:v>
                </c:pt>
                <c:pt idx="622">
                  <c:v>42992</c:v>
                </c:pt>
                <c:pt idx="623">
                  <c:v>42993</c:v>
                </c:pt>
                <c:pt idx="624">
                  <c:v>42994</c:v>
                </c:pt>
                <c:pt idx="625">
                  <c:v>42995</c:v>
                </c:pt>
                <c:pt idx="626">
                  <c:v>42996</c:v>
                </c:pt>
                <c:pt idx="627">
                  <c:v>42997</c:v>
                </c:pt>
                <c:pt idx="628">
                  <c:v>42998</c:v>
                </c:pt>
                <c:pt idx="629">
                  <c:v>42999</c:v>
                </c:pt>
                <c:pt idx="630">
                  <c:v>43000</c:v>
                </c:pt>
                <c:pt idx="631">
                  <c:v>43001</c:v>
                </c:pt>
                <c:pt idx="632">
                  <c:v>43002</c:v>
                </c:pt>
                <c:pt idx="633">
                  <c:v>43003</c:v>
                </c:pt>
                <c:pt idx="634">
                  <c:v>43004</c:v>
                </c:pt>
                <c:pt idx="635">
                  <c:v>43005</c:v>
                </c:pt>
                <c:pt idx="636">
                  <c:v>43006</c:v>
                </c:pt>
                <c:pt idx="637">
                  <c:v>43007</c:v>
                </c:pt>
                <c:pt idx="638">
                  <c:v>43008</c:v>
                </c:pt>
                <c:pt idx="639">
                  <c:v>43009</c:v>
                </c:pt>
                <c:pt idx="640">
                  <c:v>43010</c:v>
                </c:pt>
                <c:pt idx="641">
                  <c:v>43011</c:v>
                </c:pt>
                <c:pt idx="642">
                  <c:v>43012</c:v>
                </c:pt>
                <c:pt idx="643">
                  <c:v>43013</c:v>
                </c:pt>
                <c:pt idx="644">
                  <c:v>43014</c:v>
                </c:pt>
                <c:pt idx="645">
                  <c:v>43015</c:v>
                </c:pt>
                <c:pt idx="646">
                  <c:v>43016</c:v>
                </c:pt>
                <c:pt idx="647">
                  <c:v>43017</c:v>
                </c:pt>
                <c:pt idx="648">
                  <c:v>43018</c:v>
                </c:pt>
                <c:pt idx="649">
                  <c:v>43019</c:v>
                </c:pt>
                <c:pt idx="650">
                  <c:v>43020</c:v>
                </c:pt>
                <c:pt idx="651">
                  <c:v>43021</c:v>
                </c:pt>
                <c:pt idx="652">
                  <c:v>43022</c:v>
                </c:pt>
                <c:pt idx="653">
                  <c:v>43023</c:v>
                </c:pt>
                <c:pt idx="654">
                  <c:v>43024</c:v>
                </c:pt>
                <c:pt idx="655">
                  <c:v>43025</c:v>
                </c:pt>
                <c:pt idx="656">
                  <c:v>43026</c:v>
                </c:pt>
                <c:pt idx="657">
                  <c:v>43027</c:v>
                </c:pt>
                <c:pt idx="658">
                  <c:v>43028</c:v>
                </c:pt>
                <c:pt idx="659">
                  <c:v>43029</c:v>
                </c:pt>
                <c:pt idx="660">
                  <c:v>43030</c:v>
                </c:pt>
                <c:pt idx="661">
                  <c:v>43031</c:v>
                </c:pt>
                <c:pt idx="662">
                  <c:v>43032</c:v>
                </c:pt>
                <c:pt idx="663">
                  <c:v>43033</c:v>
                </c:pt>
                <c:pt idx="664">
                  <c:v>43034</c:v>
                </c:pt>
                <c:pt idx="665">
                  <c:v>43035</c:v>
                </c:pt>
                <c:pt idx="666">
                  <c:v>43036</c:v>
                </c:pt>
                <c:pt idx="667">
                  <c:v>43037</c:v>
                </c:pt>
                <c:pt idx="668">
                  <c:v>43038</c:v>
                </c:pt>
                <c:pt idx="669">
                  <c:v>43039</c:v>
                </c:pt>
                <c:pt idx="670">
                  <c:v>43040</c:v>
                </c:pt>
                <c:pt idx="671">
                  <c:v>43041</c:v>
                </c:pt>
                <c:pt idx="672">
                  <c:v>43042</c:v>
                </c:pt>
                <c:pt idx="673">
                  <c:v>43043</c:v>
                </c:pt>
                <c:pt idx="674">
                  <c:v>43044</c:v>
                </c:pt>
                <c:pt idx="675">
                  <c:v>43045</c:v>
                </c:pt>
                <c:pt idx="676">
                  <c:v>43046</c:v>
                </c:pt>
                <c:pt idx="677">
                  <c:v>43047</c:v>
                </c:pt>
                <c:pt idx="678">
                  <c:v>43048</c:v>
                </c:pt>
                <c:pt idx="679">
                  <c:v>43049</c:v>
                </c:pt>
                <c:pt idx="680">
                  <c:v>43050</c:v>
                </c:pt>
                <c:pt idx="681">
                  <c:v>43051</c:v>
                </c:pt>
                <c:pt idx="682">
                  <c:v>43052</c:v>
                </c:pt>
                <c:pt idx="683">
                  <c:v>43053</c:v>
                </c:pt>
                <c:pt idx="684">
                  <c:v>43054</c:v>
                </c:pt>
                <c:pt idx="685">
                  <c:v>43055</c:v>
                </c:pt>
                <c:pt idx="686">
                  <c:v>43056</c:v>
                </c:pt>
                <c:pt idx="687">
                  <c:v>43057</c:v>
                </c:pt>
                <c:pt idx="688">
                  <c:v>43058</c:v>
                </c:pt>
                <c:pt idx="689">
                  <c:v>43059</c:v>
                </c:pt>
                <c:pt idx="690">
                  <c:v>43060</c:v>
                </c:pt>
                <c:pt idx="691">
                  <c:v>43061</c:v>
                </c:pt>
                <c:pt idx="692">
                  <c:v>43062</c:v>
                </c:pt>
                <c:pt idx="693">
                  <c:v>43063</c:v>
                </c:pt>
                <c:pt idx="694">
                  <c:v>43064</c:v>
                </c:pt>
                <c:pt idx="695">
                  <c:v>43065</c:v>
                </c:pt>
                <c:pt idx="696">
                  <c:v>43066</c:v>
                </c:pt>
                <c:pt idx="697">
                  <c:v>43067</c:v>
                </c:pt>
                <c:pt idx="698">
                  <c:v>43068</c:v>
                </c:pt>
                <c:pt idx="699">
                  <c:v>43069</c:v>
                </c:pt>
                <c:pt idx="700">
                  <c:v>43070</c:v>
                </c:pt>
                <c:pt idx="701">
                  <c:v>43071</c:v>
                </c:pt>
                <c:pt idx="702">
                  <c:v>43072</c:v>
                </c:pt>
                <c:pt idx="703">
                  <c:v>43073</c:v>
                </c:pt>
                <c:pt idx="704">
                  <c:v>43074</c:v>
                </c:pt>
                <c:pt idx="705">
                  <c:v>43075</c:v>
                </c:pt>
                <c:pt idx="706">
                  <c:v>43076</c:v>
                </c:pt>
                <c:pt idx="707">
                  <c:v>43077</c:v>
                </c:pt>
                <c:pt idx="708">
                  <c:v>43078</c:v>
                </c:pt>
                <c:pt idx="709">
                  <c:v>43079</c:v>
                </c:pt>
                <c:pt idx="710">
                  <c:v>43080</c:v>
                </c:pt>
                <c:pt idx="711">
                  <c:v>43081</c:v>
                </c:pt>
                <c:pt idx="712">
                  <c:v>43082</c:v>
                </c:pt>
                <c:pt idx="713">
                  <c:v>43083</c:v>
                </c:pt>
                <c:pt idx="714">
                  <c:v>43084</c:v>
                </c:pt>
                <c:pt idx="715">
                  <c:v>43085</c:v>
                </c:pt>
                <c:pt idx="716">
                  <c:v>43086</c:v>
                </c:pt>
                <c:pt idx="717">
                  <c:v>43087</c:v>
                </c:pt>
                <c:pt idx="718">
                  <c:v>43088</c:v>
                </c:pt>
                <c:pt idx="719">
                  <c:v>43089</c:v>
                </c:pt>
                <c:pt idx="720">
                  <c:v>43090</c:v>
                </c:pt>
                <c:pt idx="721">
                  <c:v>43091</c:v>
                </c:pt>
                <c:pt idx="722">
                  <c:v>43092</c:v>
                </c:pt>
                <c:pt idx="723">
                  <c:v>43093</c:v>
                </c:pt>
                <c:pt idx="724">
                  <c:v>43094</c:v>
                </c:pt>
                <c:pt idx="725">
                  <c:v>43095</c:v>
                </c:pt>
                <c:pt idx="726">
                  <c:v>43096</c:v>
                </c:pt>
                <c:pt idx="727">
                  <c:v>43097</c:v>
                </c:pt>
                <c:pt idx="728">
                  <c:v>43098</c:v>
                </c:pt>
                <c:pt idx="729">
                  <c:v>43099</c:v>
                </c:pt>
                <c:pt idx="730">
                  <c:v>43100</c:v>
                </c:pt>
                <c:pt idx="731">
                  <c:v>43101</c:v>
                </c:pt>
                <c:pt idx="732">
                  <c:v>43102</c:v>
                </c:pt>
                <c:pt idx="733">
                  <c:v>43103</c:v>
                </c:pt>
                <c:pt idx="734">
                  <c:v>43104</c:v>
                </c:pt>
                <c:pt idx="735">
                  <c:v>43105</c:v>
                </c:pt>
                <c:pt idx="736">
                  <c:v>43106</c:v>
                </c:pt>
                <c:pt idx="737">
                  <c:v>43107</c:v>
                </c:pt>
                <c:pt idx="738">
                  <c:v>43108</c:v>
                </c:pt>
                <c:pt idx="739">
                  <c:v>43109</c:v>
                </c:pt>
                <c:pt idx="740">
                  <c:v>43110</c:v>
                </c:pt>
                <c:pt idx="741">
                  <c:v>43111</c:v>
                </c:pt>
                <c:pt idx="742">
                  <c:v>43112</c:v>
                </c:pt>
                <c:pt idx="743">
                  <c:v>43113</c:v>
                </c:pt>
                <c:pt idx="744">
                  <c:v>43114</c:v>
                </c:pt>
                <c:pt idx="745">
                  <c:v>43115</c:v>
                </c:pt>
                <c:pt idx="746">
                  <c:v>43116</c:v>
                </c:pt>
                <c:pt idx="747">
                  <c:v>43117</c:v>
                </c:pt>
                <c:pt idx="748">
                  <c:v>43118</c:v>
                </c:pt>
                <c:pt idx="749">
                  <c:v>43119</c:v>
                </c:pt>
                <c:pt idx="750">
                  <c:v>43120</c:v>
                </c:pt>
                <c:pt idx="751">
                  <c:v>43121</c:v>
                </c:pt>
                <c:pt idx="752">
                  <c:v>43122</c:v>
                </c:pt>
                <c:pt idx="753">
                  <c:v>43123</c:v>
                </c:pt>
                <c:pt idx="754">
                  <c:v>43124</c:v>
                </c:pt>
                <c:pt idx="755">
                  <c:v>43125</c:v>
                </c:pt>
                <c:pt idx="756">
                  <c:v>43126</c:v>
                </c:pt>
                <c:pt idx="757">
                  <c:v>43127</c:v>
                </c:pt>
                <c:pt idx="758">
                  <c:v>43128</c:v>
                </c:pt>
                <c:pt idx="759">
                  <c:v>43129</c:v>
                </c:pt>
                <c:pt idx="760">
                  <c:v>43130</c:v>
                </c:pt>
                <c:pt idx="761">
                  <c:v>43131</c:v>
                </c:pt>
                <c:pt idx="762">
                  <c:v>43132</c:v>
                </c:pt>
                <c:pt idx="763">
                  <c:v>43133</c:v>
                </c:pt>
                <c:pt idx="764">
                  <c:v>43134</c:v>
                </c:pt>
                <c:pt idx="765">
                  <c:v>43135</c:v>
                </c:pt>
                <c:pt idx="766">
                  <c:v>43136</c:v>
                </c:pt>
                <c:pt idx="767">
                  <c:v>43137</c:v>
                </c:pt>
                <c:pt idx="768">
                  <c:v>43138</c:v>
                </c:pt>
                <c:pt idx="769">
                  <c:v>43139</c:v>
                </c:pt>
                <c:pt idx="770">
                  <c:v>43140</c:v>
                </c:pt>
                <c:pt idx="771">
                  <c:v>43141</c:v>
                </c:pt>
                <c:pt idx="772">
                  <c:v>43142</c:v>
                </c:pt>
                <c:pt idx="773">
                  <c:v>43143</c:v>
                </c:pt>
                <c:pt idx="774">
                  <c:v>43144</c:v>
                </c:pt>
                <c:pt idx="775">
                  <c:v>43145</c:v>
                </c:pt>
                <c:pt idx="776">
                  <c:v>43146</c:v>
                </c:pt>
                <c:pt idx="777">
                  <c:v>43147</c:v>
                </c:pt>
                <c:pt idx="778">
                  <c:v>43148</c:v>
                </c:pt>
                <c:pt idx="779">
                  <c:v>43149</c:v>
                </c:pt>
                <c:pt idx="780">
                  <c:v>43150</c:v>
                </c:pt>
                <c:pt idx="781">
                  <c:v>43151</c:v>
                </c:pt>
                <c:pt idx="782">
                  <c:v>43152</c:v>
                </c:pt>
                <c:pt idx="783">
                  <c:v>43153</c:v>
                </c:pt>
                <c:pt idx="784">
                  <c:v>43154</c:v>
                </c:pt>
                <c:pt idx="785">
                  <c:v>43155</c:v>
                </c:pt>
                <c:pt idx="786">
                  <c:v>43156</c:v>
                </c:pt>
                <c:pt idx="787">
                  <c:v>43157</c:v>
                </c:pt>
                <c:pt idx="788">
                  <c:v>43158</c:v>
                </c:pt>
                <c:pt idx="789">
                  <c:v>43159</c:v>
                </c:pt>
                <c:pt idx="790">
                  <c:v>43160</c:v>
                </c:pt>
                <c:pt idx="791">
                  <c:v>43161</c:v>
                </c:pt>
                <c:pt idx="792">
                  <c:v>43162</c:v>
                </c:pt>
                <c:pt idx="793">
                  <c:v>43163</c:v>
                </c:pt>
                <c:pt idx="794">
                  <c:v>43164</c:v>
                </c:pt>
                <c:pt idx="795">
                  <c:v>43165</c:v>
                </c:pt>
                <c:pt idx="796">
                  <c:v>43166</c:v>
                </c:pt>
                <c:pt idx="797">
                  <c:v>43167</c:v>
                </c:pt>
                <c:pt idx="798">
                  <c:v>43168</c:v>
                </c:pt>
                <c:pt idx="799">
                  <c:v>43169</c:v>
                </c:pt>
                <c:pt idx="800">
                  <c:v>43170</c:v>
                </c:pt>
                <c:pt idx="801">
                  <c:v>43171</c:v>
                </c:pt>
                <c:pt idx="802">
                  <c:v>43172</c:v>
                </c:pt>
                <c:pt idx="803">
                  <c:v>43173</c:v>
                </c:pt>
                <c:pt idx="804">
                  <c:v>43174</c:v>
                </c:pt>
                <c:pt idx="805">
                  <c:v>43175</c:v>
                </c:pt>
                <c:pt idx="806">
                  <c:v>43176</c:v>
                </c:pt>
                <c:pt idx="807">
                  <c:v>43177</c:v>
                </c:pt>
                <c:pt idx="808">
                  <c:v>43178</c:v>
                </c:pt>
                <c:pt idx="809">
                  <c:v>43179</c:v>
                </c:pt>
                <c:pt idx="810">
                  <c:v>43180</c:v>
                </c:pt>
                <c:pt idx="811">
                  <c:v>43181</c:v>
                </c:pt>
                <c:pt idx="812">
                  <c:v>43182</c:v>
                </c:pt>
                <c:pt idx="813">
                  <c:v>43183</c:v>
                </c:pt>
                <c:pt idx="814">
                  <c:v>43184</c:v>
                </c:pt>
                <c:pt idx="815">
                  <c:v>43185</c:v>
                </c:pt>
                <c:pt idx="816">
                  <c:v>43186</c:v>
                </c:pt>
                <c:pt idx="817">
                  <c:v>43187</c:v>
                </c:pt>
                <c:pt idx="818">
                  <c:v>43188</c:v>
                </c:pt>
                <c:pt idx="819">
                  <c:v>43189</c:v>
                </c:pt>
                <c:pt idx="820">
                  <c:v>43190</c:v>
                </c:pt>
                <c:pt idx="821">
                  <c:v>43191</c:v>
                </c:pt>
                <c:pt idx="822">
                  <c:v>43192</c:v>
                </c:pt>
                <c:pt idx="823">
                  <c:v>43193</c:v>
                </c:pt>
                <c:pt idx="824">
                  <c:v>43194</c:v>
                </c:pt>
                <c:pt idx="825">
                  <c:v>43195</c:v>
                </c:pt>
                <c:pt idx="826">
                  <c:v>43196</c:v>
                </c:pt>
                <c:pt idx="827">
                  <c:v>43197</c:v>
                </c:pt>
                <c:pt idx="828">
                  <c:v>43198</c:v>
                </c:pt>
                <c:pt idx="829">
                  <c:v>43199</c:v>
                </c:pt>
                <c:pt idx="830">
                  <c:v>43200</c:v>
                </c:pt>
                <c:pt idx="831">
                  <c:v>43201</c:v>
                </c:pt>
                <c:pt idx="832">
                  <c:v>43202</c:v>
                </c:pt>
                <c:pt idx="833">
                  <c:v>43203</c:v>
                </c:pt>
                <c:pt idx="834">
                  <c:v>43204</c:v>
                </c:pt>
                <c:pt idx="835">
                  <c:v>43205</c:v>
                </c:pt>
                <c:pt idx="836">
                  <c:v>43206</c:v>
                </c:pt>
                <c:pt idx="837">
                  <c:v>43207</c:v>
                </c:pt>
                <c:pt idx="838">
                  <c:v>43208</c:v>
                </c:pt>
                <c:pt idx="839">
                  <c:v>43209</c:v>
                </c:pt>
                <c:pt idx="840">
                  <c:v>43210</c:v>
                </c:pt>
                <c:pt idx="841">
                  <c:v>43211</c:v>
                </c:pt>
                <c:pt idx="842">
                  <c:v>43212</c:v>
                </c:pt>
                <c:pt idx="843">
                  <c:v>43213</c:v>
                </c:pt>
                <c:pt idx="844">
                  <c:v>43214</c:v>
                </c:pt>
                <c:pt idx="845">
                  <c:v>43215</c:v>
                </c:pt>
                <c:pt idx="846">
                  <c:v>43216</c:v>
                </c:pt>
                <c:pt idx="847">
                  <c:v>43217</c:v>
                </c:pt>
                <c:pt idx="848">
                  <c:v>43218</c:v>
                </c:pt>
                <c:pt idx="849">
                  <c:v>43219</c:v>
                </c:pt>
                <c:pt idx="850">
                  <c:v>43220</c:v>
                </c:pt>
                <c:pt idx="851">
                  <c:v>43221</c:v>
                </c:pt>
                <c:pt idx="852">
                  <c:v>43222</c:v>
                </c:pt>
                <c:pt idx="853">
                  <c:v>43223</c:v>
                </c:pt>
                <c:pt idx="854">
                  <c:v>43224</c:v>
                </c:pt>
                <c:pt idx="855">
                  <c:v>43225</c:v>
                </c:pt>
                <c:pt idx="856">
                  <c:v>43226</c:v>
                </c:pt>
                <c:pt idx="857">
                  <c:v>43227</c:v>
                </c:pt>
                <c:pt idx="858">
                  <c:v>43228</c:v>
                </c:pt>
                <c:pt idx="859">
                  <c:v>43229</c:v>
                </c:pt>
                <c:pt idx="860">
                  <c:v>43230</c:v>
                </c:pt>
                <c:pt idx="861">
                  <c:v>43231</c:v>
                </c:pt>
                <c:pt idx="862">
                  <c:v>43232</c:v>
                </c:pt>
                <c:pt idx="863">
                  <c:v>43233</c:v>
                </c:pt>
                <c:pt idx="864">
                  <c:v>43234</c:v>
                </c:pt>
                <c:pt idx="865">
                  <c:v>43235</c:v>
                </c:pt>
                <c:pt idx="866">
                  <c:v>43236</c:v>
                </c:pt>
                <c:pt idx="867">
                  <c:v>43237</c:v>
                </c:pt>
                <c:pt idx="868">
                  <c:v>43238</c:v>
                </c:pt>
                <c:pt idx="869">
                  <c:v>43239</c:v>
                </c:pt>
                <c:pt idx="870">
                  <c:v>43240</c:v>
                </c:pt>
                <c:pt idx="871">
                  <c:v>43241</c:v>
                </c:pt>
                <c:pt idx="872">
                  <c:v>43242</c:v>
                </c:pt>
                <c:pt idx="873">
                  <c:v>43243</c:v>
                </c:pt>
                <c:pt idx="874">
                  <c:v>43244</c:v>
                </c:pt>
                <c:pt idx="875">
                  <c:v>43245</c:v>
                </c:pt>
                <c:pt idx="876">
                  <c:v>43246</c:v>
                </c:pt>
                <c:pt idx="877">
                  <c:v>43247</c:v>
                </c:pt>
                <c:pt idx="878">
                  <c:v>43248</c:v>
                </c:pt>
                <c:pt idx="879">
                  <c:v>43249</c:v>
                </c:pt>
                <c:pt idx="880">
                  <c:v>43250</c:v>
                </c:pt>
                <c:pt idx="881">
                  <c:v>43251</c:v>
                </c:pt>
                <c:pt idx="882">
                  <c:v>43252</c:v>
                </c:pt>
                <c:pt idx="883">
                  <c:v>43253</c:v>
                </c:pt>
                <c:pt idx="884">
                  <c:v>43254</c:v>
                </c:pt>
                <c:pt idx="885">
                  <c:v>43255</c:v>
                </c:pt>
                <c:pt idx="886">
                  <c:v>43256</c:v>
                </c:pt>
                <c:pt idx="887">
                  <c:v>43257</c:v>
                </c:pt>
                <c:pt idx="888">
                  <c:v>43258</c:v>
                </c:pt>
                <c:pt idx="889">
                  <c:v>43259</c:v>
                </c:pt>
                <c:pt idx="890">
                  <c:v>43260</c:v>
                </c:pt>
                <c:pt idx="891">
                  <c:v>43261</c:v>
                </c:pt>
                <c:pt idx="892">
                  <c:v>43262</c:v>
                </c:pt>
                <c:pt idx="893">
                  <c:v>43263</c:v>
                </c:pt>
                <c:pt idx="894">
                  <c:v>43264</c:v>
                </c:pt>
                <c:pt idx="895">
                  <c:v>43265</c:v>
                </c:pt>
                <c:pt idx="896">
                  <c:v>43266</c:v>
                </c:pt>
                <c:pt idx="897">
                  <c:v>43267</c:v>
                </c:pt>
                <c:pt idx="898">
                  <c:v>43268</c:v>
                </c:pt>
                <c:pt idx="899">
                  <c:v>43269</c:v>
                </c:pt>
                <c:pt idx="900">
                  <c:v>43270</c:v>
                </c:pt>
                <c:pt idx="901">
                  <c:v>43271</c:v>
                </c:pt>
                <c:pt idx="902">
                  <c:v>43272</c:v>
                </c:pt>
                <c:pt idx="903">
                  <c:v>43273</c:v>
                </c:pt>
                <c:pt idx="904">
                  <c:v>43274</c:v>
                </c:pt>
                <c:pt idx="905">
                  <c:v>43275</c:v>
                </c:pt>
                <c:pt idx="906">
                  <c:v>43276</c:v>
                </c:pt>
                <c:pt idx="907">
                  <c:v>43277</c:v>
                </c:pt>
                <c:pt idx="908">
                  <c:v>43278</c:v>
                </c:pt>
                <c:pt idx="909">
                  <c:v>43279</c:v>
                </c:pt>
                <c:pt idx="910">
                  <c:v>43280</c:v>
                </c:pt>
                <c:pt idx="911">
                  <c:v>43281</c:v>
                </c:pt>
                <c:pt idx="912">
                  <c:v>43282</c:v>
                </c:pt>
                <c:pt idx="913">
                  <c:v>43283</c:v>
                </c:pt>
                <c:pt idx="914">
                  <c:v>43284</c:v>
                </c:pt>
                <c:pt idx="915">
                  <c:v>43285</c:v>
                </c:pt>
                <c:pt idx="916">
                  <c:v>43286</c:v>
                </c:pt>
                <c:pt idx="917">
                  <c:v>43287</c:v>
                </c:pt>
                <c:pt idx="918">
                  <c:v>43288</c:v>
                </c:pt>
                <c:pt idx="919">
                  <c:v>43289</c:v>
                </c:pt>
                <c:pt idx="920">
                  <c:v>43290</c:v>
                </c:pt>
                <c:pt idx="921">
                  <c:v>43291</c:v>
                </c:pt>
                <c:pt idx="922">
                  <c:v>43292</c:v>
                </c:pt>
                <c:pt idx="923">
                  <c:v>43293</c:v>
                </c:pt>
                <c:pt idx="924">
                  <c:v>43294</c:v>
                </c:pt>
                <c:pt idx="925">
                  <c:v>43295</c:v>
                </c:pt>
                <c:pt idx="926">
                  <c:v>43296</c:v>
                </c:pt>
                <c:pt idx="927">
                  <c:v>43297</c:v>
                </c:pt>
                <c:pt idx="928">
                  <c:v>43298</c:v>
                </c:pt>
                <c:pt idx="929">
                  <c:v>43299</c:v>
                </c:pt>
                <c:pt idx="930">
                  <c:v>43300</c:v>
                </c:pt>
                <c:pt idx="931">
                  <c:v>43301</c:v>
                </c:pt>
                <c:pt idx="932">
                  <c:v>43302</c:v>
                </c:pt>
                <c:pt idx="933">
                  <c:v>43303</c:v>
                </c:pt>
                <c:pt idx="934">
                  <c:v>43304</c:v>
                </c:pt>
                <c:pt idx="935">
                  <c:v>43305</c:v>
                </c:pt>
                <c:pt idx="936">
                  <c:v>43306</c:v>
                </c:pt>
                <c:pt idx="937">
                  <c:v>43307</c:v>
                </c:pt>
                <c:pt idx="938">
                  <c:v>43308</c:v>
                </c:pt>
                <c:pt idx="939">
                  <c:v>43309</c:v>
                </c:pt>
                <c:pt idx="940">
                  <c:v>43310</c:v>
                </c:pt>
                <c:pt idx="941">
                  <c:v>43311</c:v>
                </c:pt>
                <c:pt idx="942">
                  <c:v>43312</c:v>
                </c:pt>
                <c:pt idx="943">
                  <c:v>43313</c:v>
                </c:pt>
                <c:pt idx="944">
                  <c:v>43314</c:v>
                </c:pt>
                <c:pt idx="945">
                  <c:v>43315</c:v>
                </c:pt>
                <c:pt idx="946">
                  <c:v>43316</c:v>
                </c:pt>
                <c:pt idx="947">
                  <c:v>43317</c:v>
                </c:pt>
                <c:pt idx="948">
                  <c:v>43318</c:v>
                </c:pt>
                <c:pt idx="949">
                  <c:v>43319</c:v>
                </c:pt>
                <c:pt idx="950">
                  <c:v>43320</c:v>
                </c:pt>
                <c:pt idx="951">
                  <c:v>43321</c:v>
                </c:pt>
                <c:pt idx="952">
                  <c:v>43322</c:v>
                </c:pt>
                <c:pt idx="953">
                  <c:v>43323</c:v>
                </c:pt>
                <c:pt idx="954">
                  <c:v>43324</c:v>
                </c:pt>
                <c:pt idx="955">
                  <c:v>43325</c:v>
                </c:pt>
                <c:pt idx="956">
                  <c:v>43326</c:v>
                </c:pt>
                <c:pt idx="957">
                  <c:v>43327</c:v>
                </c:pt>
                <c:pt idx="958">
                  <c:v>43328</c:v>
                </c:pt>
                <c:pt idx="959">
                  <c:v>43329</c:v>
                </c:pt>
                <c:pt idx="960">
                  <c:v>43330</c:v>
                </c:pt>
                <c:pt idx="961">
                  <c:v>43331</c:v>
                </c:pt>
                <c:pt idx="962">
                  <c:v>43332</c:v>
                </c:pt>
                <c:pt idx="963">
                  <c:v>43333</c:v>
                </c:pt>
                <c:pt idx="964">
                  <c:v>43334</c:v>
                </c:pt>
                <c:pt idx="965">
                  <c:v>43335</c:v>
                </c:pt>
                <c:pt idx="966">
                  <c:v>43336</c:v>
                </c:pt>
                <c:pt idx="967">
                  <c:v>43337</c:v>
                </c:pt>
                <c:pt idx="968">
                  <c:v>43338</c:v>
                </c:pt>
                <c:pt idx="969">
                  <c:v>43339</c:v>
                </c:pt>
                <c:pt idx="970">
                  <c:v>43340</c:v>
                </c:pt>
                <c:pt idx="971">
                  <c:v>43341</c:v>
                </c:pt>
                <c:pt idx="972">
                  <c:v>43342</c:v>
                </c:pt>
                <c:pt idx="973">
                  <c:v>43343</c:v>
                </c:pt>
                <c:pt idx="974">
                  <c:v>43344</c:v>
                </c:pt>
                <c:pt idx="975">
                  <c:v>43345</c:v>
                </c:pt>
                <c:pt idx="976">
                  <c:v>43346</c:v>
                </c:pt>
                <c:pt idx="977">
                  <c:v>43347</c:v>
                </c:pt>
                <c:pt idx="978">
                  <c:v>43348</c:v>
                </c:pt>
                <c:pt idx="979">
                  <c:v>43349</c:v>
                </c:pt>
                <c:pt idx="980">
                  <c:v>43350</c:v>
                </c:pt>
                <c:pt idx="981">
                  <c:v>43351</c:v>
                </c:pt>
                <c:pt idx="982">
                  <c:v>43352</c:v>
                </c:pt>
                <c:pt idx="983">
                  <c:v>43353</c:v>
                </c:pt>
                <c:pt idx="984">
                  <c:v>43354</c:v>
                </c:pt>
                <c:pt idx="985">
                  <c:v>43355</c:v>
                </c:pt>
                <c:pt idx="986">
                  <c:v>43356</c:v>
                </c:pt>
                <c:pt idx="987">
                  <c:v>43357</c:v>
                </c:pt>
                <c:pt idx="988">
                  <c:v>43358</c:v>
                </c:pt>
                <c:pt idx="989">
                  <c:v>43359</c:v>
                </c:pt>
                <c:pt idx="990">
                  <c:v>43360</c:v>
                </c:pt>
                <c:pt idx="991">
                  <c:v>43361</c:v>
                </c:pt>
                <c:pt idx="992">
                  <c:v>43362</c:v>
                </c:pt>
                <c:pt idx="993">
                  <c:v>43363</c:v>
                </c:pt>
                <c:pt idx="994">
                  <c:v>43364</c:v>
                </c:pt>
                <c:pt idx="995">
                  <c:v>43365</c:v>
                </c:pt>
                <c:pt idx="996">
                  <c:v>43366</c:v>
                </c:pt>
                <c:pt idx="997">
                  <c:v>43367</c:v>
                </c:pt>
                <c:pt idx="998">
                  <c:v>43368</c:v>
                </c:pt>
                <c:pt idx="999">
                  <c:v>43369</c:v>
                </c:pt>
                <c:pt idx="1000">
                  <c:v>43370</c:v>
                </c:pt>
                <c:pt idx="1001">
                  <c:v>43371</c:v>
                </c:pt>
                <c:pt idx="1002">
                  <c:v>43372</c:v>
                </c:pt>
                <c:pt idx="1003">
                  <c:v>43373</c:v>
                </c:pt>
                <c:pt idx="1004">
                  <c:v>43374</c:v>
                </c:pt>
                <c:pt idx="1005">
                  <c:v>43375</c:v>
                </c:pt>
                <c:pt idx="1006">
                  <c:v>43376</c:v>
                </c:pt>
                <c:pt idx="1007">
                  <c:v>43377</c:v>
                </c:pt>
                <c:pt idx="1008">
                  <c:v>43378</c:v>
                </c:pt>
                <c:pt idx="1009">
                  <c:v>43379</c:v>
                </c:pt>
                <c:pt idx="1010">
                  <c:v>43380</c:v>
                </c:pt>
                <c:pt idx="1011">
                  <c:v>43381</c:v>
                </c:pt>
                <c:pt idx="1012">
                  <c:v>43382</c:v>
                </c:pt>
                <c:pt idx="1013">
                  <c:v>43383</c:v>
                </c:pt>
                <c:pt idx="1014">
                  <c:v>43384</c:v>
                </c:pt>
                <c:pt idx="1015">
                  <c:v>43385</c:v>
                </c:pt>
                <c:pt idx="1016">
                  <c:v>43386</c:v>
                </c:pt>
                <c:pt idx="1017">
                  <c:v>43387</c:v>
                </c:pt>
                <c:pt idx="1018">
                  <c:v>43388</c:v>
                </c:pt>
                <c:pt idx="1019">
                  <c:v>43389</c:v>
                </c:pt>
                <c:pt idx="1020">
                  <c:v>43390</c:v>
                </c:pt>
                <c:pt idx="1021">
                  <c:v>43391</c:v>
                </c:pt>
                <c:pt idx="1022">
                  <c:v>43392</c:v>
                </c:pt>
                <c:pt idx="1023">
                  <c:v>43393</c:v>
                </c:pt>
                <c:pt idx="1024">
                  <c:v>43394</c:v>
                </c:pt>
                <c:pt idx="1025">
                  <c:v>43395</c:v>
                </c:pt>
                <c:pt idx="1026">
                  <c:v>43396</c:v>
                </c:pt>
                <c:pt idx="1027">
                  <c:v>43397</c:v>
                </c:pt>
                <c:pt idx="1028">
                  <c:v>43398</c:v>
                </c:pt>
                <c:pt idx="1029">
                  <c:v>43399</c:v>
                </c:pt>
                <c:pt idx="1030">
                  <c:v>43400</c:v>
                </c:pt>
                <c:pt idx="1031">
                  <c:v>43401</c:v>
                </c:pt>
                <c:pt idx="1032">
                  <c:v>43402</c:v>
                </c:pt>
                <c:pt idx="1033">
                  <c:v>43403</c:v>
                </c:pt>
                <c:pt idx="1034">
                  <c:v>43404</c:v>
                </c:pt>
                <c:pt idx="1035">
                  <c:v>43405</c:v>
                </c:pt>
                <c:pt idx="1036">
                  <c:v>43406</c:v>
                </c:pt>
                <c:pt idx="1037">
                  <c:v>43407</c:v>
                </c:pt>
                <c:pt idx="1038">
                  <c:v>43408</c:v>
                </c:pt>
                <c:pt idx="1039">
                  <c:v>43409</c:v>
                </c:pt>
                <c:pt idx="1040">
                  <c:v>43410</c:v>
                </c:pt>
                <c:pt idx="1041">
                  <c:v>43411</c:v>
                </c:pt>
                <c:pt idx="1042">
                  <c:v>43412</c:v>
                </c:pt>
                <c:pt idx="1043">
                  <c:v>43413</c:v>
                </c:pt>
                <c:pt idx="1044">
                  <c:v>43414</c:v>
                </c:pt>
                <c:pt idx="1045">
                  <c:v>43415</c:v>
                </c:pt>
                <c:pt idx="1046">
                  <c:v>43416</c:v>
                </c:pt>
                <c:pt idx="1047">
                  <c:v>43417</c:v>
                </c:pt>
                <c:pt idx="1048">
                  <c:v>43418</c:v>
                </c:pt>
                <c:pt idx="1049">
                  <c:v>43419</c:v>
                </c:pt>
                <c:pt idx="1050">
                  <c:v>43420</c:v>
                </c:pt>
                <c:pt idx="1051">
                  <c:v>43421</c:v>
                </c:pt>
                <c:pt idx="1052">
                  <c:v>43422</c:v>
                </c:pt>
                <c:pt idx="1053">
                  <c:v>43423</c:v>
                </c:pt>
                <c:pt idx="1054">
                  <c:v>43424</c:v>
                </c:pt>
                <c:pt idx="1055">
                  <c:v>43425</c:v>
                </c:pt>
                <c:pt idx="1056">
                  <c:v>43426</c:v>
                </c:pt>
                <c:pt idx="1057">
                  <c:v>43427</c:v>
                </c:pt>
                <c:pt idx="1058">
                  <c:v>43428</c:v>
                </c:pt>
                <c:pt idx="1059">
                  <c:v>43429</c:v>
                </c:pt>
                <c:pt idx="1060">
                  <c:v>43430</c:v>
                </c:pt>
                <c:pt idx="1061">
                  <c:v>43431</c:v>
                </c:pt>
                <c:pt idx="1062">
                  <c:v>43432</c:v>
                </c:pt>
                <c:pt idx="1063">
                  <c:v>43433</c:v>
                </c:pt>
                <c:pt idx="1064">
                  <c:v>43434</c:v>
                </c:pt>
                <c:pt idx="1065">
                  <c:v>43435</c:v>
                </c:pt>
                <c:pt idx="1066">
                  <c:v>43436</c:v>
                </c:pt>
                <c:pt idx="1067">
                  <c:v>43437</c:v>
                </c:pt>
                <c:pt idx="1068">
                  <c:v>43438</c:v>
                </c:pt>
                <c:pt idx="1069">
                  <c:v>43439</c:v>
                </c:pt>
                <c:pt idx="1070">
                  <c:v>43440</c:v>
                </c:pt>
                <c:pt idx="1071">
                  <c:v>43441</c:v>
                </c:pt>
                <c:pt idx="1072">
                  <c:v>43442</c:v>
                </c:pt>
                <c:pt idx="1073">
                  <c:v>43443</c:v>
                </c:pt>
                <c:pt idx="1074">
                  <c:v>43444</c:v>
                </c:pt>
                <c:pt idx="1075">
                  <c:v>43445</c:v>
                </c:pt>
                <c:pt idx="1076">
                  <c:v>43446</c:v>
                </c:pt>
                <c:pt idx="1077">
                  <c:v>43447</c:v>
                </c:pt>
                <c:pt idx="1078">
                  <c:v>43448</c:v>
                </c:pt>
                <c:pt idx="1079">
                  <c:v>43449</c:v>
                </c:pt>
                <c:pt idx="1080">
                  <c:v>43450</c:v>
                </c:pt>
                <c:pt idx="1081">
                  <c:v>43451</c:v>
                </c:pt>
                <c:pt idx="1082">
                  <c:v>43452</c:v>
                </c:pt>
                <c:pt idx="1083">
                  <c:v>43453</c:v>
                </c:pt>
                <c:pt idx="1084">
                  <c:v>43454</c:v>
                </c:pt>
                <c:pt idx="1085">
                  <c:v>43455</c:v>
                </c:pt>
                <c:pt idx="1086">
                  <c:v>43456</c:v>
                </c:pt>
                <c:pt idx="1087">
                  <c:v>43457</c:v>
                </c:pt>
                <c:pt idx="1088">
                  <c:v>43458</c:v>
                </c:pt>
                <c:pt idx="1089">
                  <c:v>43459</c:v>
                </c:pt>
                <c:pt idx="1090">
                  <c:v>43460</c:v>
                </c:pt>
                <c:pt idx="1091">
                  <c:v>43461</c:v>
                </c:pt>
                <c:pt idx="1092">
                  <c:v>43462</c:v>
                </c:pt>
                <c:pt idx="1093">
                  <c:v>43463</c:v>
                </c:pt>
                <c:pt idx="1094">
                  <c:v>43464</c:v>
                </c:pt>
                <c:pt idx="1095">
                  <c:v>43465</c:v>
                </c:pt>
                <c:pt idx="1096">
                  <c:v>43466</c:v>
                </c:pt>
                <c:pt idx="1097">
                  <c:v>43467</c:v>
                </c:pt>
                <c:pt idx="1098">
                  <c:v>43468</c:v>
                </c:pt>
                <c:pt idx="1099">
                  <c:v>43469</c:v>
                </c:pt>
                <c:pt idx="1100">
                  <c:v>43470</c:v>
                </c:pt>
                <c:pt idx="1101">
                  <c:v>43471</c:v>
                </c:pt>
                <c:pt idx="1102">
                  <c:v>43472</c:v>
                </c:pt>
                <c:pt idx="1103">
                  <c:v>43473</c:v>
                </c:pt>
                <c:pt idx="1104">
                  <c:v>43474</c:v>
                </c:pt>
                <c:pt idx="1105">
                  <c:v>43475</c:v>
                </c:pt>
                <c:pt idx="1106">
                  <c:v>43476</c:v>
                </c:pt>
                <c:pt idx="1107">
                  <c:v>43477</c:v>
                </c:pt>
                <c:pt idx="1108">
                  <c:v>43478</c:v>
                </c:pt>
                <c:pt idx="1109">
                  <c:v>43479</c:v>
                </c:pt>
                <c:pt idx="1110">
                  <c:v>43480</c:v>
                </c:pt>
                <c:pt idx="1111">
                  <c:v>43481</c:v>
                </c:pt>
                <c:pt idx="1112">
                  <c:v>43482</c:v>
                </c:pt>
                <c:pt idx="1113">
                  <c:v>43483</c:v>
                </c:pt>
                <c:pt idx="1114">
                  <c:v>43484</c:v>
                </c:pt>
                <c:pt idx="1115">
                  <c:v>43485</c:v>
                </c:pt>
                <c:pt idx="1116">
                  <c:v>43486</c:v>
                </c:pt>
                <c:pt idx="1117">
                  <c:v>43487</c:v>
                </c:pt>
                <c:pt idx="1118">
                  <c:v>43488</c:v>
                </c:pt>
                <c:pt idx="1119">
                  <c:v>43489</c:v>
                </c:pt>
                <c:pt idx="1120">
                  <c:v>43490</c:v>
                </c:pt>
                <c:pt idx="1121">
                  <c:v>43491</c:v>
                </c:pt>
                <c:pt idx="1122">
                  <c:v>43492</c:v>
                </c:pt>
                <c:pt idx="1123">
                  <c:v>43493</c:v>
                </c:pt>
                <c:pt idx="1124">
                  <c:v>43494</c:v>
                </c:pt>
                <c:pt idx="1125">
                  <c:v>43495</c:v>
                </c:pt>
                <c:pt idx="1126">
                  <c:v>43496</c:v>
                </c:pt>
                <c:pt idx="1127">
                  <c:v>43497</c:v>
                </c:pt>
                <c:pt idx="1128">
                  <c:v>43498</c:v>
                </c:pt>
                <c:pt idx="1129">
                  <c:v>43499</c:v>
                </c:pt>
                <c:pt idx="1130">
                  <c:v>43500</c:v>
                </c:pt>
                <c:pt idx="1131">
                  <c:v>43501</c:v>
                </c:pt>
                <c:pt idx="1132">
                  <c:v>43502</c:v>
                </c:pt>
                <c:pt idx="1133">
                  <c:v>43503</c:v>
                </c:pt>
                <c:pt idx="1134">
                  <c:v>43504</c:v>
                </c:pt>
                <c:pt idx="1135">
                  <c:v>43505</c:v>
                </c:pt>
                <c:pt idx="1136">
                  <c:v>43506</c:v>
                </c:pt>
                <c:pt idx="1137">
                  <c:v>43507</c:v>
                </c:pt>
                <c:pt idx="1138">
                  <c:v>43508</c:v>
                </c:pt>
                <c:pt idx="1139">
                  <c:v>43509</c:v>
                </c:pt>
                <c:pt idx="1140">
                  <c:v>43510</c:v>
                </c:pt>
                <c:pt idx="1141">
                  <c:v>43511</c:v>
                </c:pt>
                <c:pt idx="1142">
                  <c:v>43512</c:v>
                </c:pt>
                <c:pt idx="1143">
                  <c:v>43513</c:v>
                </c:pt>
                <c:pt idx="1144">
                  <c:v>43514</c:v>
                </c:pt>
                <c:pt idx="1145">
                  <c:v>43515</c:v>
                </c:pt>
                <c:pt idx="1146">
                  <c:v>43516</c:v>
                </c:pt>
                <c:pt idx="1147">
                  <c:v>43517</c:v>
                </c:pt>
                <c:pt idx="1148">
                  <c:v>43518</c:v>
                </c:pt>
                <c:pt idx="1149">
                  <c:v>43519</c:v>
                </c:pt>
                <c:pt idx="1150">
                  <c:v>43520</c:v>
                </c:pt>
                <c:pt idx="1151">
                  <c:v>43521</c:v>
                </c:pt>
                <c:pt idx="1152">
                  <c:v>43522</c:v>
                </c:pt>
                <c:pt idx="1153">
                  <c:v>43523</c:v>
                </c:pt>
                <c:pt idx="1154">
                  <c:v>43524</c:v>
                </c:pt>
                <c:pt idx="1155">
                  <c:v>43525</c:v>
                </c:pt>
                <c:pt idx="1156">
                  <c:v>43526</c:v>
                </c:pt>
                <c:pt idx="1157">
                  <c:v>43527</c:v>
                </c:pt>
                <c:pt idx="1158">
                  <c:v>43528</c:v>
                </c:pt>
                <c:pt idx="1159">
                  <c:v>43529</c:v>
                </c:pt>
                <c:pt idx="1160">
                  <c:v>43530</c:v>
                </c:pt>
                <c:pt idx="1161">
                  <c:v>43531</c:v>
                </c:pt>
                <c:pt idx="1162">
                  <c:v>43532</c:v>
                </c:pt>
                <c:pt idx="1163">
                  <c:v>43533</c:v>
                </c:pt>
                <c:pt idx="1164">
                  <c:v>43534</c:v>
                </c:pt>
                <c:pt idx="1165">
                  <c:v>43535</c:v>
                </c:pt>
                <c:pt idx="1166">
                  <c:v>43536</c:v>
                </c:pt>
                <c:pt idx="1167">
                  <c:v>43537</c:v>
                </c:pt>
                <c:pt idx="1168">
                  <c:v>43538</c:v>
                </c:pt>
                <c:pt idx="1169">
                  <c:v>43539</c:v>
                </c:pt>
                <c:pt idx="1170">
                  <c:v>43540</c:v>
                </c:pt>
                <c:pt idx="1171">
                  <c:v>43541</c:v>
                </c:pt>
                <c:pt idx="1172">
                  <c:v>43542</c:v>
                </c:pt>
                <c:pt idx="1173">
                  <c:v>43543</c:v>
                </c:pt>
                <c:pt idx="1174">
                  <c:v>43544</c:v>
                </c:pt>
                <c:pt idx="1175">
                  <c:v>43545</c:v>
                </c:pt>
                <c:pt idx="1176">
                  <c:v>43546</c:v>
                </c:pt>
                <c:pt idx="1177">
                  <c:v>43547</c:v>
                </c:pt>
                <c:pt idx="1178">
                  <c:v>43548</c:v>
                </c:pt>
                <c:pt idx="1179">
                  <c:v>43549</c:v>
                </c:pt>
                <c:pt idx="1180">
                  <c:v>43550</c:v>
                </c:pt>
                <c:pt idx="1181">
                  <c:v>43551</c:v>
                </c:pt>
                <c:pt idx="1182">
                  <c:v>43552</c:v>
                </c:pt>
                <c:pt idx="1183">
                  <c:v>43553</c:v>
                </c:pt>
                <c:pt idx="1184">
                  <c:v>43554</c:v>
                </c:pt>
                <c:pt idx="1185">
                  <c:v>43555</c:v>
                </c:pt>
                <c:pt idx="1186">
                  <c:v>43556</c:v>
                </c:pt>
                <c:pt idx="1187">
                  <c:v>43557</c:v>
                </c:pt>
                <c:pt idx="1188">
                  <c:v>43558</c:v>
                </c:pt>
                <c:pt idx="1189">
                  <c:v>43559</c:v>
                </c:pt>
                <c:pt idx="1190">
                  <c:v>43560</c:v>
                </c:pt>
                <c:pt idx="1191">
                  <c:v>43561</c:v>
                </c:pt>
                <c:pt idx="1192">
                  <c:v>43562</c:v>
                </c:pt>
                <c:pt idx="1193">
                  <c:v>43563</c:v>
                </c:pt>
                <c:pt idx="1194">
                  <c:v>43564</c:v>
                </c:pt>
                <c:pt idx="1195">
                  <c:v>43565</c:v>
                </c:pt>
                <c:pt idx="1196">
                  <c:v>43566</c:v>
                </c:pt>
                <c:pt idx="1197">
                  <c:v>43567</c:v>
                </c:pt>
                <c:pt idx="1198">
                  <c:v>43568</c:v>
                </c:pt>
                <c:pt idx="1199">
                  <c:v>43569</c:v>
                </c:pt>
                <c:pt idx="1200">
                  <c:v>43570</c:v>
                </c:pt>
                <c:pt idx="1201">
                  <c:v>43571</c:v>
                </c:pt>
                <c:pt idx="1202">
                  <c:v>43572</c:v>
                </c:pt>
                <c:pt idx="1203">
                  <c:v>43573</c:v>
                </c:pt>
                <c:pt idx="1204">
                  <c:v>43574</c:v>
                </c:pt>
                <c:pt idx="1205">
                  <c:v>43575</c:v>
                </c:pt>
                <c:pt idx="1206">
                  <c:v>43576</c:v>
                </c:pt>
                <c:pt idx="1207">
                  <c:v>43577</c:v>
                </c:pt>
                <c:pt idx="1208">
                  <c:v>43578</c:v>
                </c:pt>
                <c:pt idx="1209">
                  <c:v>43579</c:v>
                </c:pt>
                <c:pt idx="1210">
                  <c:v>43580</c:v>
                </c:pt>
                <c:pt idx="1211">
                  <c:v>43581</c:v>
                </c:pt>
                <c:pt idx="1212">
                  <c:v>43582</c:v>
                </c:pt>
                <c:pt idx="1213">
                  <c:v>43583</c:v>
                </c:pt>
                <c:pt idx="1214">
                  <c:v>43584</c:v>
                </c:pt>
                <c:pt idx="1215">
                  <c:v>43585</c:v>
                </c:pt>
                <c:pt idx="1216">
                  <c:v>43586</c:v>
                </c:pt>
                <c:pt idx="1217">
                  <c:v>43587</c:v>
                </c:pt>
                <c:pt idx="1218">
                  <c:v>43588</c:v>
                </c:pt>
                <c:pt idx="1219">
                  <c:v>43589</c:v>
                </c:pt>
                <c:pt idx="1220">
                  <c:v>43590</c:v>
                </c:pt>
                <c:pt idx="1221">
                  <c:v>43591</c:v>
                </c:pt>
                <c:pt idx="1222">
                  <c:v>43592</c:v>
                </c:pt>
                <c:pt idx="1223">
                  <c:v>43593</c:v>
                </c:pt>
                <c:pt idx="1224">
                  <c:v>43594</c:v>
                </c:pt>
                <c:pt idx="1225">
                  <c:v>43595</c:v>
                </c:pt>
                <c:pt idx="1226">
                  <c:v>43596</c:v>
                </c:pt>
                <c:pt idx="1227">
                  <c:v>43597</c:v>
                </c:pt>
                <c:pt idx="1228">
                  <c:v>43598</c:v>
                </c:pt>
                <c:pt idx="1229">
                  <c:v>43599</c:v>
                </c:pt>
                <c:pt idx="1230">
                  <c:v>43600</c:v>
                </c:pt>
                <c:pt idx="1231">
                  <c:v>43601</c:v>
                </c:pt>
                <c:pt idx="1232">
                  <c:v>43602</c:v>
                </c:pt>
                <c:pt idx="1233">
                  <c:v>43603</c:v>
                </c:pt>
                <c:pt idx="1234">
                  <c:v>43604</c:v>
                </c:pt>
                <c:pt idx="1235">
                  <c:v>43605</c:v>
                </c:pt>
                <c:pt idx="1236">
                  <c:v>43606</c:v>
                </c:pt>
                <c:pt idx="1237">
                  <c:v>43607</c:v>
                </c:pt>
                <c:pt idx="1238">
                  <c:v>43608</c:v>
                </c:pt>
                <c:pt idx="1239">
                  <c:v>43609</c:v>
                </c:pt>
                <c:pt idx="1240">
                  <c:v>43610</c:v>
                </c:pt>
                <c:pt idx="1241">
                  <c:v>43611</c:v>
                </c:pt>
                <c:pt idx="1242">
                  <c:v>43612</c:v>
                </c:pt>
                <c:pt idx="1243">
                  <c:v>43613</c:v>
                </c:pt>
                <c:pt idx="1244">
                  <c:v>43614</c:v>
                </c:pt>
                <c:pt idx="1245">
                  <c:v>43615</c:v>
                </c:pt>
                <c:pt idx="1246">
                  <c:v>43616</c:v>
                </c:pt>
                <c:pt idx="1247">
                  <c:v>43617</c:v>
                </c:pt>
                <c:pt idx="1248">
                  <c:v>43618</c:v>
                </c:pt>
                <c:pt idx="1249">
                  <c:v>43619</c:v>
                </c:pt>
                <c:pt idx="1250">
                  <c:v>43620</c:v>
                </c:pt>
                <c:pt idx="1251">
                  <c:v>43621</c:v>
                </c:pt>
                <c:pt idx="1252">
                  <c:v>43622</c:v>
                </c:pt>
                <c:pt idx="1253">
                  <c:v>43623</c:v>
                </c:pt>
                <c:pt idx="1254">
                  <c:v>43624</c:v>
                </c:pt>
                <c:pt idx="1255">
                  <c:v>43625</c:v>
                </c:pt>
                <c:pt idx="1256">
                  <c:v>43626</c:v>
                </c:pt>
                <c:pt idx="1257">
                  <c:v>43627</c:v>
                </c:pt>
                <c:pt idx="1258">
                  <c:v>43628</c:v>
                </c:pt>
                <c:pt idx="1259">
                  <c:v>43629</c:v>
                </c:pt>
                <c:pt idx="1260">
                  <c:v>43630</c:v>
                </c:pt>
                <c:pt idx="1261">
                  <c:v>43631</c:v>
                </c:pt>
                <c:pt idx="1262">
                  <c:v>43632</c:v>
                </c:pt>
                <c:pt idx="1263">
                  <c:v>43633</c:v>
                </c:pt>
                <c:pt idx="1264">
                  <c:v>43634</c:v>
                </c:pt>
                <c:pt idx="1265">
                  <c:v>43635</c:v>
                </c:pt>
                <c:pt idx="1266">
                  <c:v>43636</c:v>
                </c:pt>
                <c:pt idx="1267">
                  <c:v>43637</c:v>
                </c:pt>
                <c:pt idx="1268">
                  <c:v>43638</c:v>
                </c:pt>
                <c:pt idx="1269">
                  <c:v>43639</c:v>
                </c:pt>
                <c:pt idx="1270">
                  <c:v>43640</c:v>
                </c:pt>
                <c:pt idx="1271">
                  <c:v>43641</c:v>
                </c:pt>
                <c:pt idx="1272">
                  <c:v>43642</c:v>
                </c:pt>
                <c:pt idx="1273">
                  <c:v>43643</c:v>
                </c:pt>
                <c:pt idx="1274">
                  <c:v>43644</c:v>
                </c:pt>
                <c:pt idx="1275">
                  <c:v>43645</c:v>
                </c:pt>
                <c:pt idx="1276">
                  <c:v>43646</c:v>
                </c:pt>
                <c:pt idx="1277">
                  <c:v>43647</c:v>
                </c:pt>
                <c:pt idx="1278">
                  <c:v>43648</c:v>
                </c:pt>
                <c:pt idx="1279">
                  <c:v>43649</c:v>
                </c:pt>
                <c:pt idx="1280">
                  <c:v>43650</c:v>
                </c:pt>
                <c:pt idx="1281">
                  <c:v>43651</c:v>
                </c:pt>
                <c:pt idx="1282">
                  <c:v>43652</c:v>
                </c:pt>
                <c:pt idx="1283">
                  <c:v>43653</c:v>
                </c:pt>
                <c:pt idx="1284">
                  <c:v>43654</c:v>
                </c:pt>
                <c:pt idx="1285">
                  <c:v>43655</c:v>
                </c:pt>
                <c:pt idx="1286">
                  <c:v>43656</c:v>
                </c:pt>
                <c:pt idx="1287">
                  <c:v>43657</c:v>
                </c:pt>
                <c:pt idx="1288">
                  <c:v>43658</c:v>
                </c:pt>
                <c:pt idx="1289">
                  <c:v>43659</c:v>
                </c:pt>
                <c:pt idx="1290">
                  <c:v>43660</c:v>
                </c:pt>
                <c:pt idx="1291">
                  <c:v>43661</c:v>
                </c:pt>
                <c:pt idx="1292">
                  <c:v>43662</c:v>
                </c:pt>
                <c:pt idx="1293">
                  <c:v>43663</c:v>
                </c:pt>
                <c:pt idx="1294">
                  <c:v>43664</c:v>
                </c:pt>
                <c:pt idx="1295">
                  <c:v>43665</c:v>
                </c:pt>
                <c:pt idx="1296">
                  <c:v>43666</c:v>
                </c:pt>
                <c:pt idx="1297">
                  <c:v>43667</c:v>
                </c:pt>
                <c:pt idx="1298">
                  <c:v>43668</c:v>
                </c:pt>
                <c:pt idx="1299">
                  <c:v>43669</c:v>
                </c:pt>
                <c:pt idx="1300">
                  <c:v>43670</c:v>
                </c:pt>
                <c:pt idx="1301">
                  <c:v>43671</c:v>
                </c:pt>
                <c:pt idx="1302">
                  <c:v>43672</c:v>
                </c:pt>
                <c:pt idx="1303">
                  <c:v>43673</c:v>
                </c:pt>
                <c:pt idx="1304">
                  <c:v>43674</c:v>
                </c:pt>
                <c:pt idx="1305">
                  <c:v>43675</c:v>
                </c:pt>
                <c:pt idx="1306">
                  <c:v>43676</c:v>
                </c:pt>
                <c:pt idx="1307">
                  <c:v>43677</c:v>
                </c:pt>
                <c:pt idx="1308">
                  <c:v>43678</c:v>
                </c:pt>
                <c:pt idx="1309">
                  <c:v>43679</c:v>
                </c:pt>
                <c:pt idx="1310">
                  <c:v>43680</c:v>
                </c:pt>
                <c:pt idx="1311">
                  <c:v>43681</c:v>
                </c:pt>
                <c:pt idx="1312">
                  <c:v>43682</c:v>
                </c:pt>
                <c:pt idx="1313">
                  <c:v>43683</c:v>
                </c:pt>
                <c:pt idx="1314">
                  <c:v>43684</c:v>
                </c:pt>
                <c:pt idx="1315">
                  <c:v>43685</c:v>
                </c:pt>
                <c:pt idx="1316">
                  <c:v>43686</c:v>
                </c:pt>
                <c:pt idx="1317">
                  <c:v>43687</c:v>
                </c:pt>
                <c:pt idx="1318">
                  <c:v>43688</c:v>
                </c:pt>
                <c:pt idx="1319">
                  <c:v>43689</c:v>
                </c:pt>
                <c:pt idx="1320">
                  <c:v>43690</c:v>
                </c:pt>
                <c:pt idx="1321">
                  <c:v>43691</c:v>
                </c:pt>
                <c:pt idx="1322">
                  <c:v>43692</c:v>
                </c:pt>
                <c:pt idx="1323">
                  <c:v>43693</c:v>
                </c:pt>
                <c:pt idx="1324">
                  <c:v>43694</c:v>
                </c:pt>
                <c:pt idx="1325">
                  <c:v>43695</c:v>
                </c:pt>
                <c:pt idx="1326">
                  <c:v>43696</c:v>
                </c:pt>
                <c:pt idx="1327">
                  <c:v>43697</c:v>
                </c:pt>
                <c:pt idx="1328">
                  <c:v>43698</c:v>
                </c:pt>
                <c:pt idx="1329">
                  <c:v>43699</c:v>
                </c:pt>
                <c:pt idx="1330">
                  <c:v>43700</c:v>
                </c:pt>
                <c:pt idx="1331">
                  <c:v>43701</c:v>
                </c:pt>
                <c:pt idx="1332">
                  <c:v>43702</c:v>
                </c:pt>
                <c:pt idx="1333">
                  <c:v>43703</c:v>
                </c:pt>
                <c:pt idx="1334">
                  <c:v>43704</c:v>
                </c:pt>
                <c:pt idx="1335">
                  <c:v>43705</c:v>
                </c:pt>
                <c:pt idx="1336">
                  <c:v>43706</c:v>
                </c:pt>
                <c:pt idx="1337">
                  <c:v>43707</c:v>
                </c:pt>
                <c:pt idx="1338">
                  <c:v>43708</c:v>
                </c:pt>
                <c:pt idx="1339">
                  <c:v>43709</c:v>
                </c:pt>
                <c:pt idx="1340">
                  <c:v>43710</c:v>
                </c:pt>
                <c:pt idx="1341">
                  <c:v>43711</c:v>
                </c:pt>
                <c:pt idx="1342">
                  <c:v>43712</c:v>
                </c:pt>
                <c:pt idx="1343">
                  <c:v>43713</c:v>
                </c:pt>
                <c:pt idx="1344">
                  <c:v>43714</c:v>
                </c:pt>
                <c:pt idx="1345">
                  <c:v>43715</c:v>
                </c:pt>
                <c:pt idx="1346">
                  <c:v>43716</c:v>
                </c:pt>
                <c:pt idx="1347">
                  <c:v>43717</c:v>
                </c:pt>
                <c:pt idx="1348">
                  <c:v>43718</c:v>
                </c:pt>
                <c:pt idx="1349">
                  <c:v>43719</c:v>
                </c:pt>
                <c:pt idx="1350">
                  <c:v>43720</c:v>
                </c:pt>
                <c:pt idx="1351">
                  <c:v>43721</c:v>
                </c:pt>
                <c:pt idx="1352">
                  <c:v>43722</c:v>
                </c:pt>
                <c:pt idx="1353">
                  <c:v>43723</c:v>
                </c:pt>
                <c:pt idx="1354">
                  <c:v>43724</c:v>
                </c:pt>
                <c:pt idx="1355">
                  <c:v>43725</c:v>
                </c:pt>
                <c:pt idx="1356">
                  <c:v>43726</c:v>
                </c:pt>
                <c:pt idx="1357">
                  <c:v>43727</c:v>
                </c:pt>
                <c:pt idx="1358">
                  <c:v>43728</c:v>
                </c:pt>
                <c:pt idx="1359">
                  <c:v>43729</c:v>
                </c:pt>
                <c:pt idx="1360">
                  <c:v>43730</c:v>
                </c:pt>
                <c:pt idx="1361">
                  <c:v>43731</c:v>
                </c:pt>
                <c:pt idx="1362">
                  <c:v>43732</c:v>
                </c:pt>
                <c:pt idx="1363">
                  <c:v>43733</c:v>
                </c:pt>
                <c:pt idx="1364">
                  <c:v>43734</c:v>
                </c:pt>
                <c:pt idx="1365">
                  <c:v>43735</c:v>
                </c:pt>
                <c:pt idx="1366">
                  <c:v>43736</c:v>
                </c:pt>
                <c:pt idx="1367">
                  <c:v>43737</c:v>
                </c:pt>
                <c:pt idx="1368">
                  <c:v>43738</c:v>
                </c:pt>
                <c:pt idx="1369">
                  <c:v>43739</c:v>
                </c:pt>
                <c:pt idx="1370">
                  <c:v>43740</c:v>
                </c:pt>
                <c:pt idx="1371">
                  <c:v>43741</c:v>
                </c:pt>
                <c:pt idx="1372">
                  <c:v>43742</c:v>
                </c:pt>
                <c:pt idx="1373">
                  <c:v>43743</c:v>
                </c:pt>
                <c:pt idx="1374">
                  <c:v>43744</c:v>
                </c:pt>
                <c:pt idx="1375">
                  <c:v>43745</c:v>
                </c:pt>
                <c:pt idx="1376">
                  <c:v>43746</c:v>
                </c:pt>
                <c:pt idx="1377">
                  <c:v>43747</c:v>
                </c:pt>
                <c:pt idx="1378">
                  <c:v>43748</c:v>
                </c:pt>
                <c:pt idx="1379">
                  <c:v>43749</c:v>
                </c:pt>
                <c:pt idx="1380">
                  <c:v>43750</c:v>
                </c:pt>
                <c:pt idx="1381">
                  <c:v>43751</c:v>
                </c:pt>
                <c:pt idx="1382">
                  <c:v>43752</c:v>
                </c:pt>
                <c:pt idx="1383">
                  <c:v>43753</c:v>
                </c:pt>
                <c:pt idx="1384">
                  <c:v>43754</c:v>
                </c:pt>
                <c:pt idx="1385">
                  <c:v>43755</c:v>
                </c:pt>
                <c:pt idx="1386">
                  <c:v>43756</c:v>
                </c:pt>
                <c:pt idx="1387">
                  <c:v>43757</c:v>
                </c:pt>
                <c:pt idx="1388">
                  <c:v>43758</c:v>
                </c:pt>
                <c:pt idx="1389">
                  <c:v>43759</c:v>
                </c:pt>
                <c:pt idx="1390">
                  <c:v>43760</c:v>
                </c:pt>
                <c:pt idx="1391">
                  <c:v>43761</c:v>
                </c:pt>
                <c:pt idx="1392">
                  <c:v>43762</c:v>
                </c:pt>
                <c:pt idx="1393">
                  <c:v>43763</c:v>
                </c:pt>
                <c:pt idx="1394">
                  <c:v>43764</c:v>
                </c:pt>
                <c:pt idx="1395">
                  <c:v>43765</c:v>
                </c:pt>
                <c:pt idx="1396">
                  <c:v>43766</c:v>
                </c:pt>
                <c:pt idx="1397">
                  <c:v>43767</c:v>
                </c:pt>
                <c:pt idx="1398">
                  <c:v>43768</c:v>
                </c:pt>
                <c:pt idx="1399">
                  <c:v>43769</c:v>
                </c:pt>
                <c:pt idx="1400">
                  <c:v>43770</c:v>
                </c:pt>
                <c:pt idx="1401">
                  <c:v>43771</c:v>
                </c:pt>
                <c:pt idx="1402">
                  <c:v>43772</c:v>
                </c:pt>
                <c:pt idx="1403">
                  <c:v>43773</c:v>
                </c:pt>
                <c:pt idx="1404">
                  <c:v>43774</c:v>
                </c:pt>
                <c:pt idx="1405">
                  <c:v>43775</c:v>
                </c:pt>
                <c:pt idx="1406">
                  <c:v>43776</c:v>
                </c:pt>
                <c:pt idx="1407">
                  <c:v>43777</c:v>
                </c:pt>
                <c:pt idx="1408">
                  <c:v>43778</c:v>
                </c:pt>
                <c:pt idx="1409">
                  <c:v>43779</c:v>
                </c:pt>
                <c:pt idx="1410">
                  <c:v>43780</c:v>
                </c:pt>
                <c:pt idx="1411">
                  <c:v>43781</c:v>
                </c:pt>
                <c:pt idx="1412">
                  <c:v>43782</c:v>
                </c:pt>
                <c:pt idx="1413">
                  <c:v>43783</c:v>
                </c:pt>
                <c:pt idx="1414">
                  <c:v>43784</c:v>
                </c:pt>
                <c:pt idx="1415">
                  <c:v>43785</c:v>
                </c:pt>
                <c:pt idx="1416">
                  <c:v>43786</c:v>
                </c:pt>
                <c:pt idx="1417">
                  <c:v>43787</c:v>
                </c:pt>
                <c:pt idx="1418">
                  <c:v>43788</c:v>
                </c:pt>
                <c:pt idx="1419">
                  <c:v>43789</c:v>
                </c:pt>
                <c:pt idx="1420">
                  <c:v>43790</c:v>
                </c:pt>
                <c:pt idx="1421">
                  <c:v>43791</c:v>
                </c:pt>
                <c:pt idx="1422">
                  <c:v>43792</c:v>
                </c:pt>
                <c:pt idx="1423">
                  <c:v>43793</c:v>
                </c:pt>
                <c:pt idx="1424">
                  <c:v>43794</c:v>
                </c:pt>
                <c:pt idx="1425">
                  <c:v>43795</c:v>
                </c:pt>
                <c:pt idx="1426">
                  <c:v>43796</c:v>
                </c:pt>
                <c:pt idx="1427">
                  <c:v>43797</c:v>
                </c:pt>
                <c:pt idx="1428">
                  <c:v>43798</c:v>
                </c:pt>
                <c:pt idx="1429">
                  <c:v>43799</c:v>
                </c:pt>
                <c:pt idx="1430">
                  <c:v>43800</c:v>
                </c:pt>
                <c:pt idx="1431">
                  <c:v>43801</c:v>
                </c:pt>
                <c:pt idx="1432">
                  <c:v>43802</c:v>
                </c:pt>
                <c:pt idx="1433">
                  <c:v>43803</c:v>
                </c:pt>
                <c:pt idx="1434">
                  <c:v>43804</c:v>
                </c:pt>
                <c:pt idx="1435">
                  <c:v>43805</c:v>
                </c:pt>
                <c:pt idx="1436">
                  <c:v>43806</c:v>
                </c:pt>
                <c:pt idx="1437">
                  <c:v>43807</c:v>
                </c:pt>
                <c:pt idx="1438">
                  <c:v>43808</c:v>
                </c:pt>
                <c:pt idx="1439">
                  <c:v>43809</c:v>
                </c:pt>
                <c:pt idx="1440">
                  <c:v>43810</c:v>
                </c:pt>
                <c:pt idx="1441">
                  <c:v>43811</c:v>
                </c:pt>
                <c:pt idx="1442">
                  <c:v>43812</c:v>
                </c:pt>
                <c:pt idx="1443">
                  <c:v>43813</c:v>
                </c:pt>
                <c:pt idx="1444">
                  <c:v>43814</c:v>
                </c:pt>
                <c:pt idx="1445">
                  <c:v>43815</c:v>
                </c:pt>
                <c:pt idx="1446">
                  <c:v>43816</c:v>
                </c:pt>
                <c:pt idx="1447">
                  <c:v>43817</c:v>
                </c:pt>
                <c:pt idx="1448">
                  <c:v>43818</c:v>
                </c:pt>
                <c:pt idx="1449">
                  <c:v>43819</c:v>
                </c:pt>
                <c:pt idx="1450">
                  <c:v>43820</c:v>
                </c:pt>
                <c:pt idx="1451">
                  <c:v>43821</c:v>
                </c:pt>
                <c:pt idx="1452">
                  <c:v>43822</c:v>
                </c:pt>
                <c:pt idx="1453">
                  <c:v>43823</c:v>
                </c:pt>
                <c:pt idx="1454">
                  <c:v>43824</c:v>
                </c:pt>
                <c:pt idx="1455">
                  <c:v>43825</c:v>
                </c:pt>
                <c:pt idx="1456">
                  <c:v>43826</c:v>
                </c:pt>
                <c:pt idx="1457">
                  <c:v>43827</c:v>
                </c:pt>
                <c:pt idx="1458">
                  <c:v>43828</c:v>
                </c:pt>
                <c:pt idx="1459">
                  <c:v>43829</c:v>
                </c:pt>
                <c:pt idx="1460">
                  <c:v>43830</c:v>
                </c:pt>
                <c:pt idx="1461">
                  <c:v>43831</c:v>
                </c:pt>
                <c:pt idx="1462">
                  <c:v>43832</c:v>
                </c:pt>
                <c:pt idx="1463">
                  <c:v>43833</c:v>
                </c:pt>
                <c:pt idx="1464">
                  <c:v>43834</c:v>
                </c:pt>
                <c:pt idx="1465">
                  <c:v>43835</c:v>
                </c:pt>
                <c:pt idx="1466">
                  <c:v>43836</c:v>
                </c:pt>
                <c:pt idx="1467">
                  <c:v>43837</c:v>
                </c:pt>
                <c:pt idx="1468">
                  <c:v>43838</c:v>
                </c:pt>
                <c:pt idx="1469">
                  <c:v>43839</c:v>
                </c:pt>
                <c:pt idx="1470">
                  <c:v>43840</c:v>
                </c:pt>
                <c:pt idx="1471">
                  <c:v>43841</c:v>
                </c:pt>
                <c:pt idx="1472">
                  <c:v>43842</c:v>
                </c:pt>
                <c:pt idx="1473">
                  <c:v>43843</c:v>
                </c:pt>
                <c:pt idx="1474">
                  <c:v>43844</c:v>
                </c:pt>
                <c:pt idx="1475">
                  <c:v>43845</c:v>
                </c:pt>
                <c:pt idx="1476">
                  <c:v>43846</c:v>
                </c:pt>
                <c:pt idx="1477">
                  <c:v>43847</c:v>
                </c:pt>
                <c:pt idx="1478">
                  <c:v>43848</c:v>
                </c:pt>
                <c:pt idx="1479">
                  <c:v>43849</c:v>
                </c:pt>
                <c:pt idx="1480">
                  <c:v>43850</c:v>
                </c:pt>
                <c:pt idx="1481">
                  <c:v>43851</c:v>
                </c:pt>
                <c:pt idx="1482">
                  <c:v>43852</c:v>
                </c:pt>
                <c:pt idx="1483">
                  <c:v>43853</c:v>
                </c:pt>
                <c:pt idx="1484">
                  <c:v>43854</c:v>
                </c:pt>
                <c:pt idx="1485">
                  <c:v>43855</c:v>
                </c:pt>
                <c:pt idx="1486">
                  <c:v>43856</c:v>
                </c:pt>
                <c:pt idx="1487">
                  <c:v>43857</c:v>
                </c:pt>
                <c:pt idx="1488">
                  <c:v>43858</c:v>
                </c:pt>
                <c:pt idx="1489">
                  <c:v>43859</c:v>
                </c:pt>
                <c:pt idx="1490">
                  <c:v>43860</c:v>
                </c:pt>
                <c:pt idx="1491">
                  <c:v>43861</c:v>
                </c:pt>
                <c:pt idx="1492">
                  <c:v>43862</c:v>
                </c:pt>
                <c:pt idx="1493">
                  <c:v>43863</c:v>
                </c:pt>
                <c:pt idx="1494">
                  <c:v>43864</c:v>
                </c:pt>
                <c:pt idx="1495">
                  <c:v>43865</c:v>
                </c:pt>
                <c:pt idx="1496">
                  <c:v>43866</c:v>
                </c:pt>
                <c:pt idx="1497">
                  <c:v>43867</c:v>
                </c:pt>
                <c:pt idx="1498">
                  <c:v>43868</c:v>
                </c:pt>
                <c:pt idx="1499">
                  <c:v>43869</c:v>
                </c:pt>
                <c:pt idx="1500">
                  <c:v>43870</c:v>
                </c:pt>
                <c:pt idx="1501">
                  <c:v>43871</c:v>
                </c:pt>
                <c:pt idx="1502">
                  <c:v>43872</c:v>
                </c:pt>
                <c:pt idx="1503">
                  <c:v>43873</c:v>
                </c:pt>
                <c:pt idx="1504">
                  <c:v>43874</c:v>
                </c:pt>
                <c:pt idx="1505">
                  <c:v>43875</c:v>
                </c:pt>
                <c:pt idx="1506">
                  <c:v>43876</c:v>
                </c:pt>
                <c:pt idx="1507">
                  <c:v>43877</c:v>
                </c:pt>
                <c:pt idx="1508">
                  <c:v>43878</c:v>
                </c:pt>
                <c:pt idx="1509">
                  <c:v>43879</c:v>
                </c:pt>
                <c:pt idx="1510">
                  <c:v>43880</c:v>
                </c:pt>
                <c:pt idx="1511">
                  <c:v>43881</c:v>
                </c:pt>
                <c:pt idx="1512">
                  <c:v>43882</c:v>
                </c:pt>
                <c:pt idx="1513">
                  <c:v>43883</c:v>
                </c:pt>
                <c:pt idx="1514">
                  <c:v>43884</c:v>
                </c:pt>
                <c:pt idx="1515">
                  <c:v>43885</c:v>
                </c:pt>
                <c:pt idx="1516">
                  <c:v>43886</c:v>
                </c:pt>
                <c:pt idx="1517">
                  <c:v>43887</c:v>
                </c:pt>
                <c:pt idx="1518">
                  <c:v>43888</c:v>
                </c:pt>
                <c:pt idx="1519">
                  <c:v>43889</c:v>
                </c:pt>
                <c:pt idx="1520">
                  <c:v>43890</c:v>
                </c:pt>
                <c:pt idx="1521">
                  <c:v>43891</c:v>
                </c:pt>
                <c:pt idx="1522">
                  <c:v>43892</c:v>
                </c:pt>
                <c:pt idx="1523">
                  <c:v>43893</c:v>
                </c:pt>
                <c:pt idx="1524">
                  <c:v>43894</c:v>
                </c:pt>
                <c:pt idx="1525">
                  <c:v>43895</c:v>
                </c:pt>
                <c:pt idx="1526">
                  <c:v>43896</c:v>
                </c:pt>
                <c:pt idx="1527">
                  <c:v>43897</c:v>
                </c:pt>
                <c:pt idx="1528">
                  <c:v>43898</c:v>
                </c:pt>
                <c:pt idx="1529">
                  <c:v>43899</c:v>
                </c:pt>
                <c:pt idx="1530">
                  <c:v>43900</c:v>
                </c:pt>
                <c:pt idx="1531">
                  <c:v>43901</c:v>
                </c:pt>
                <c:pt idx="1532">
                  <c:v>43902</c:v>
                </c:pt>
                <c:pt idx="1533">
                  <c:v>43903</c:v>
                </c:pt>
                <c:pt idx="1534">
                  <c:v>43904</c:v>
                </c:pt>
                <c:pt idx="1535">
                  <c:v>43905</c:v>
                </c:pt>
                <c:pt idx="1536">
                  <c:v>43906</c:v>
                </c:pt>
                <c:pt idx="1537">
                  <c:v>43907</c:v>
                </c:pt>
                <c:pt idx="1538">
                  <c:v>43908</c:v>
                </c:pt>
                <c:pt idx="1539">
                  <c:v>43909</c:v>
                </c:pt>
                <c:pt idx="1540">
                  <c:v>43910</c:v>
                </c:pt>
                <c:pt idx="1541">
                  <c:v>43911</c:v>
                </c:pt>
                <c:pt idx="1542">
                  <c:v>43912</c:v>
                </c:pt>
                <c:pt idx="1543">
                  <c:v>43913</c:v>
                </c:pt>
                <c:pt idx="1544">
                  <c:v>43914</c:v>
                </c:pt>
                <c:pt idx="1545">
                  <c:v>43915</c:v>
                </c:pt>
                <c:pt idx="1546">
                  <c:v>43916</c:v>
                </c:pt>
                <c:pt idx="1547">
                  <c:v>43917</c:v>
                </c:pt>
                <c:pt idx="1548">
                  <c:v>43918</c:v>
                </c:pt>
                <c:pt idx="1549">
                  <c:v>43919</c:v>
                </c:pt>
                <c:pt idx="1550">
                  <c:v>43920</c:v>
                </c:pt>
                <c:pt idx="1551">
                  <c:v>43921</c:v>
                </c:pt>
                <c:pt idx="1552">
                  <c:v>43922</c:v>
                </c:pt>
                <c:pt idx="1553">
                  <c:v>43923</c:v>
                </c:pt>
                <c:pt idx="1554">
                  <c:v>43924</c:v>
                </c:pt>
                <c:pt idx="1555">
                  <c:v>43925</c:v>
                </c:pt>
                <c:pt idx="1556">
                  <c:v>43926</c:v>
                </c:pt>
                <c:pt idx="1557">
                  <c:v>43927</c:v>
                </c:pt>
                <c:pt idx="1558">
                  <c:v>43928</c:v>
                </c:pt>
                <c:pt idx="1559">
                  <c:v>43929</c:v>
                </c:pt>
                <c:pt idx="1560">
                  <c:v>43930</c:v>
                </c:pt>
                <c:pt idx="1561">
                  <c:v>43931</c:v>
                </c:pt>
                <c:pt idx="1562">
                  <c:v>43932</c:v>
                </c:pt>
                <c:pt idx="1563">
                  <c:v>43933</c:v>
                </c:pt>
                <c:pt idx="1564">
                  <c:v>43934</c:v>
                </c:pt>
                <c:pt idx="1565">
                  <c:v>43935</c:v>
                </c:pt>
                <c:pt idx="1566">
                  <c:v>43936</c:v>
                </c:pt>
                <c:pt idx="1567">
                  <c:v>43937</c:v>
                </c:pt>
                <c:pt idx="1568">
                  <c:v>43938</c:v>
                </c:pt>
                <c:pt idx="1569">
                  <c:v>43939</c:v>
                </c:pt>
                <c:pt idx="1570">
                  <c:v>43940</c:v>
                </c:pt>
                <c:pt idx="1571">
                  <c:v>43941</c:v>
                </c:pt>
                <c:pt idx="1572">
                  <c:v>43942</c:v>
                </c:pt>
                <c:pt idx="1573">
                  <c:v>43943</c:v>
                </c:pt>
                <c:pt idx="1574">
                  <c:v>43944</c:v>
                </c:pt>
                <c:pt idx="1575">
                  <c:v>43945</c:v>
                </c:pt>
                <c:pt idx="1576">
                  <c:v>43946</c:v>
                </c:pt>
                <c:pt idx="1577">
                  <c:v>43947</c:v>
                </c:pt>
                <c:pt idx="1578">
                  <c:v>43948</c:v>
                </c:pt>
                <c:pt idx="1579">
                  <c:v>43949</c:v>
                </c:pt>
                <c:pt idx="1580">
                  <c:v>43950</c:v>
                </c:pt>
                <c:pt idx="1581">
                  <c:v>43951</c:v>
                </c:pt>
                <c:pt idx="1582">
                  <c:v>43952</c:v>
                </c:pt>
                <c:pt idx="1583">
                  <c:v>43953</c:v>
                </c:pt>
                <c:pt idx="1584">
                  <c:v>43954</c:v>
                </c:pt>
                <c:pt idx="1585">
                  <c:v>43955</c:v>
                </c:pt>
                <c:pt idx="1586">
                  <c:v>43956</c:v>
                </c:pt>
                <c:pt idx="1587">
                  <c:v>43957</c:v>
                </c:pt>
                <c:pt idx="1588">
                  <c:v>43958</c:v>
                </c:pt>
                <c:pt idx="1589">
                  <c:v>43959</c:v>
                </c:pt>
                <c:pt idx="1590">
                  <c:v>43960</c:v>
                </c:pt>
                <c:pt idx="1591">
                  <c:v>43961</c:v>
                </c:pt>
                <c:pt idx="1592">
                  <c:v>43962</c:v>
                </c:pt>
                <c:pt idx="1593">
                  <c:v>43963</c:v>
                </c:pt>
                <c:pt idx="1594">
                  <c:v>43964</c:v>
                </c:pt>
                <c:pt idx="1595">
                  <c:v>43965</c:v>
                </c:pt>
                <c:pt idx="1596">
                  <c:v>43966</c:v>
                </c:pt>
                <c:pt idx="1597">
                  <c:v>43967</c:v>
                </c:pt>
                <c:pt idx="1598">
                  <c:v>43968</c:v>
                </c:pt>
                <c:pt idx="1599">
                  <c:v>43969</c:v>
                </c:pt>
                <c:pt idx="1600">
                  <c:v>43970</c:v>
                </c:pt>
                <c:pt idx="1601">
                  <c:v>43971</c:v>
                </c:pt>
                <c:pt idx="1602">
                  <c:v>43972</c:v>
                </c:pt>
                <c:pt idx="1603">
                  <c:v>43973</c:v>
                </c:pt>
                <c:pt idx="1604">
                  <c:v>43974</c:v>
                </c:pt>
                <c:pt idx="1605">
                  <c:v>43975</c:v>
                </c:pt>
                <c:pt idx="1606">
                  <c:v>43976</c:v>
                </c:pt>
                <c:pt idx="1607">
                  <c:v>43977</c:v>
                </c:pt>
                <c:pt idx="1608">
                  <c:v>43978</c:v>
                </c:pt>
                <c:pt idx="1609">
                  <c:v>43979</c:v>
                </c:pt>
                <c:pt idx="1610">
                  <c:v>43980</c:v>
                </c:pt>
                <c:pt idx="1611">
                  <c:v>43981</c:v>
                </c:pt>
                <c:pt idx="1612">
                  <c:v>43982</c:v>
                </c:pt>
                <c:pt idx="1613">
                  <c:v>43983</c:v>
                </c:pt>
                <c:pt idx="1614">
                  <c:v>43984</c:v>
                </c:pt>
                <c:pt idx="1615">
                  <c:v>43985</c:v>
                </c:pt>
                <c:pt idx="1616">
                  <c:v>43986</c:v>
                </c:pt>
                <c:pt idx="1617">
                  <c:v>43987</c:v>
                </c:pt>
                <c:pt idx="1618">
                  <c:v>43988</c:v>
                </c:pt>
                <c:pt idx="1619">
                  <c:v>43989</c:v>
                </c:pt>
                <c:pt idx="1620">
                  <c:v>43990</c:v>
                </c:pt>
                <c:pt idx="1621">
                  <c:v>43991</c:v>
                </c:pt>
                <c:pt idx="1622">
                  <c:v>43992</c:v>
                </c:pt>
                <c:pt idx="1623">
                  <c:v>43993</c:v>
                </c:pt>
                <c:pt idx="1624">
                  <c:v>43994</c:v>
                </c:pt>
                <c:pt idx="1625">
                  <c:v>43995</c:v>
                </c:pt>
                <c:pt idx="1626">
                  <c:v>43996</c:v>
                </c:pt>
                <c:pt idx="1627">
                  <c:v>43997</c:v>
                </c:pt>
                <c:pt idx="1628">
                  <c:v>43998</c:v>
                </c:pt>
                <c:pt idx="1629">
                  <c:v>43999</c:v>
                </c:pt>
                <c:pt idx="1630">
                  <c:v>44000</c:v>
                </c:pt>
                <c:pt idx="1631">
                  <c:v>44001</c:v>
                </c:pt>
                <c:pt idx="1632">
                  <c:v>44002</c:v>
                </c:pt>
                <c:pt idx="1633">
                  <c:v>44003</c:v>
                </c:pt>
                <c:pt idx="1634">
                  <c:v>44004</c:v>
                </c:pt>
                <c:pt idx="1635">
                  <c:v>44005</c:v>
                </c:pt>
                <c:pt idx="1636">
                  <c:v>44006</c:v>
                </c:pt>
                <c:pt idx="1637">
                  <c:v>44007</c:v>
                </c:pt>
                <c:pt idx="1638">
                  <c:v>44008</c:v>
                </c:pt>
                <c:pt idx="1639">
                  <c:v>44009</c:v>
                </c:pt>
                <c:pt idx="1640">
                  <c:v>44010</c:v>
                </c:pt>
                <c:pt idx="1641">
                  <c:v>44011</c:v>
                </c:pt>
                <c:pt idx="1642">
                  <c:v>44012</c:v>
                </c:pt>
                <c:pt idx="1643">
                  <c:v>44013</c:v>
                </c:pt>
                <c:pt idx="1644">
                  <c:v>44014</c:v>
                </c:pt>
                <c:pt idx="1645">
                  <c:v>44015</c:v>
                </c:pt>
                <c:pt idx="1646">
                  <c:v>44016</c:v>
                </c:pt>
                <c:pt idx="1647">
                  <c:v>44017</c:v>
                </c:pt>
                <c:pt idx="1648">
                  <c:v>44018</c:v>
                </c:pt>
                <c:pt idx="1649">
                  <c:v>44019</c:v>
                </c:pt>
                <c:pt idx="1650">
                  <c:v>44020</c:v>
                </c:pt>
                <c:pt idx="1651">
                  <c:v>44021</c:v>
                </c:pt>
                <c:pt idx="1652">
                  <c:v>44022</c:v>
                </c:pt>
                <c:pt idx="1653">
                  <c:v>44023</c:v>
                </c:pt>
                <c:pt idx="1654">
                  <c:v>44024</c:v>
                </c:pt>
                <c:pt idx="1655">
                  <c:v>44025</c:v>
                </c:pt>
                <c:pt idx="1656">
                  <c:v>44026</c:v>
                </c:pt>
                <c:pt idx="1657">
                  <c:v>44027</c:v>
                </c:pt>
                <c:pt idx="1658">
                  <c:v>44028</c:v>
                </c:pt>
                <c:pt idx="1659">
                  <c:v>44029</c:v>
                </c:pt>
                <c:pt idx="1660">
                  <c:v>44030</c:v>
                </c:pt>
                <c:pt idx="1661">
                  <c:v>44031</c:v>
                </c:pt>
                <c:pt idx="1662">
                  <c:v>44032</c:v>
                </c:pt>
                <c:pt idx="1663">
                  <c:v>44033</c:v>
                </c:pt>
                <c:pt idx="1664">
                  <c:v>44034</c:v>
                </c:pt>
                <c:pt idx="1665">
                  <c:v>44035</c:v>
                </c:pt>
                <c:pt idx="1666">
                  <c:v>44036</c:v>
                </c:pt>
                <c:pt idx="1667">
                  <c:v>44037</c:v>
                </c:pt>
                <c:pt idx="1668">
                  <c:v>44038</c:v>
                </c:pt>
                <c:pt idx="1669">
                  <c:v>44039</c:v>
                </c:pt>
                <c:pt idx="1670">
                  <c:v>44040</c:v>
                </c:pt>
                <c:pt idx="1671">
                  <c:v>44041</c:v>
                </c:pt>
                <c:pt idx="1672">
                  <c:v>44042</c:v>
                </c:pt>
                <c:pt idx="1673">
                  <c:v>44043</c:v>
                </c:pt>
                <c:pt idx="1674">
                  <c:v>44044</c:v>
                </c:pt>
                <c:pt idx="1675">
                  <c:v>44045</c:v>
                </c:pt>
                <c:pt idx="1676">
                  <c:v>44046</c:v>
                </c:pt>
                <c:pt idx="1677">
                  <c:v>44047</c:v>
                </c:pt>
                <c:pt idx="1678">
                  <c:v>44048</c:v>
                </c:pt>
                <c:pt idx="1679">
                  <c:v>44049</c:v>
                </c:pt>
                <c:pt idx="1680">
                  <c:v>44050</c:v>
                </c:pt>
                <c:pt idx="1681">
                  <c:v>44051</c:v>
                </c:pt>
                <c:pt idx="1682">
                  <c:v>44052</c:v>
                </c:pt>
                <c:pt idx="1683">
                  <c:v>44053</c:v>
                </c:pt>
                <c:pt idx="1684">
                  <c:v>44054</c:v>
                </c:pt>
                <c:pt idx="1685">
                  <c:v>44055</c:v>
                </c:pt>
                <c:pt idx="1686">
                  <c:v>44056</c:v>
                </c:pt>
                <c:pt idx="1687">
                  <c:v>44057</c:v>
                </c:pt>
                <c:pt idx="1688">
                  <c:v>44058</c:v>
                </c:pt>
                <c:pt idx="1689">
                  <c:v>44059</c:v>
                </c:pt>
                <c:pt idx="1690">
                  <c:v>44060</c:v>
                </c:pt>
                <c:pt idx="1691">
                  <c:v>44061</c:v>
                </c:pt>
                <c:pt idx="1692">
                  <c:v>44062</c:v>
                </c:pt>
                <c:pt idx="1693">
                  <c:v>44063</c:v>
                </c:pt>
                <c:pt idx="1694">
                  <c:v>44064</c:v>
                </c:pt>
                <c:pt idx="1695">
                  <c:v>44065</c:v>
                </c:pt>
                <c:pt idx="1696">
                  <c:v>44066</c:v>
                </c:pt>
                <c:pt idx="1697">
                  <c:v>44067</c:v>
                </c:pt>
                <c:pt idx="1698">
                  <c:v>44068</c:v>
                </c:pt>
                <c:pt idx="1699">
                  <c:v>44069</c:v>
                </c:pt>
                <c:pt idx="1700">
                  <c:v>44070</c:v>
                </c:pt>
                <c:pt idx="1701">
                  <c:v>44071</c:v>
                </c:pt>
                <c:pt idx="1702">
                  <c:v>44072</c:v>
                </c:pt>
                <c:pt idx="1703">
                  <c:v>44073</c:v>
                </c:pt>
                <c:pt idx="1704">
                  <c:v>44074</c:v>
                </c:pt>
                <c:pt idx="1705">
                  <c:v>44075</c:v>
                </c:pt>
                <c:pt idx="1706">
                  <c:v>44076</c:v>
                </c:pt>
                <c:pt idx="1707">
                  <c:v>44077</c:v>
                </c:pt>
                <c:pt idx="1708">
                  <c:v>44078</c:v>
                </c:pt>
                <c:pt idx="1709">
                  <c:v>44079</c:v>
                </c:pt>
                <c:pt idx="1710">
                  <c:v>44080</c:v>
                </c:pt>
                <c:pt idx="1711">
                  <c:v>44081</c:v>
                </c:pt>
                <c:pt idx="1712">
                  <c:v>44082</c:v>
                </c:pt>
                <c:pt idx="1713">
                  <c:v>44083</c:v>
                </c:pt>
                <c:pt idx="1714">
                  <c:v>44084</c:v>
                </c:pt>
                <c:pt idx="1715">
                  <c:v>44085</c:v>
                </c:pt>
                <c:pt idx="1716">
                  <c:v>44086</c:v>
                </c:pt>
                <c:pt idx="1717">
                  <c:v>44087</c:v>
                </c:pt>
                <c:pt idx="1718">
                  <c:v>44088</c:v>
                </c:pt>
                <c:pt idx="1719">
                  <c:v>44089</c:v>
                </c:pt>
                <c:pt idx="1720">
                  <c:v>44090</c:v>
                </c:pt>
                <c:pt idx="1721">
                  <c:v>44091</c:v>
                </c:pt>
                <c:pt idx="1722">
                  <c:v>44092</c:v>
                </c:pt>
                <c:pt idx="1723">
                  <c:v>44093</c:v>
                </c:pt>
                <c:pt idx="1724">
                  <c:v>44094</c:v>
                </c:pt>
                <c:pt idx="1725">
                  <c:v>44095</c:v>
                </c:pt>
                <c:pt idx="1726">
                  <c:v>44096</c:v>
                </c:pt>
                <c:pt idx="1727">
                  <c:v>44097</c:v>
                </c:pt>
                <c:pt idx="1728">
                  <c:v>44098</c:v>
                </c:pt>
                <c:pt idx="1729">
                  <c:v>44099</c:v>
                </c:pt>
                <c:pt idx="1730">
                  <c:v>44100</c:v>
                </c:pt>
                <c:pt idx="1731">
                  <c:v>44101</c:v>
                </c:pt>
                <c:pt idx="1732">
                  <c:v>44102</c:v>
                </c:pt>
                <c:pt idx="1733">
                  <c:v>44103</c:v>
                </c:pt>
                <c:pt idx="1734">
                  <c:v>44104</c:v>
                </c:pt>
                <c:pt idx="1735">
                  <c:v>44105</c:v>
                </c:pt>
                <c:pt idx="1736">
                  <c:v>44106</c:v>
                </c:pt>
                <c:pt idx="1737">
                  <c:v>44107</c:v>
                </c:pt>
                <c:pt idx="1738">
                  <c:v>44108</c:v>
                </c:pt>
                <c:pt idx="1739">
                  <c:v>44109</c:v>
                </c:pt>
                <c:pt idx="1740">
                  <c:v>44110</c:v>
                </c:pt>
                <c:pt idx="1741">
                  <c:v>44111</c:v>
                </c:pt>
                <c:pt idx="1742">
                  <c:v>44112</c:v>
                </c:pt>
                <c:pt idx="1743">
                  <c:v>44113</c:v>
                </c:pt>
                <c:pt idx="1744">
                  <c:v>44114</c:v>
                </c:pt>
                <c:pt idx="1745">
                  <c:v>44115</c:v>
                </c:pt>
                <c:pt idx="1746">
                  <c:v>44116</c:v>
                </c:pt>
                <c:pt idx="1747">
                  <c:v>44117</c:v>
                </c:pt>
                <c:pt idx="1748">
                  <c:v>44118</c:v>
                </c:pt>
                <c:pt idx="1749">
                  <c:v>44119</c:v>
                </c:pt>
                <c:pt idx="1750">
                  <c:v>44120</c:v>
                </c:pt>
                <c:pt idx="1751">
                  <c:v>44121</c:v>
                </c:pt>
                <c:pt idx="1752">
                  <c:v>44122</c:v>
                </c:pt>
                <c:pt idx="1753">
                  <c:v>44123</c:v>
                </c:pt>
                <c:pt idx="1754">
                  <c:v>44124</c:v>
                </c:pt>
                <c:pt idx="1755">
                  <c:v>44125</c:v>
                </c:pt>
                <c:pt idx="1756">
                  <c:v>44126</c:v>
                </c:pt>
                <c:pt idx="1757">
                  <c:v>44127</c:v>
                </c:pt>
                <c:pt idx="1758">
                  <c:v>44128</c:v>
                </c:pt>
                <c:pt idx="1759">
                  <c:v>44129</c:v>
                </c:pt>
                <c:pt idx="1760">
                  <c:v>44130</c:v>
                </c:pt>
                <c:pt idx="1761">
                  <c:v>44131</c:v>
                </c:pt>
                <c:pt idx="1762">
                  <c:v>44132</c:v>
                </c:pt>
                <c:pt idx="1763">
                  <c:v>44133</c:v>
                </c:pt>
                <c:pt idx="1764">
                  <c:v>44134</c:v>
                </c:pt>
                <c:pt idx="1765">
                  <c:v>44135</c:v>
                </c:pt>
                <c:pt idx="1766">
                  <c:v>44136</c:v>
                </c:pt>
                <c:pt idx="1767">
                  <c:v>44137</c:v>
                </c:pt>
                <c:pt idx="1768">
                  <c:v>44138</c:v>
                </c:pt>
                <c:pt idx="1769">
                  <c:v>44139</c:v>
                </c:pt>
                <c:pt idx="1770">
                  <c:v>44140</c:v>
                </c:pt>
                <c:pt idx="1771">
                  <c:v>44141</c:v>
                </c:pt>
                <c:pt idx="1772">
                  <c:v>44142</c:v>
                </c:pt>
                <c:pt idx="1773">
                  <c:v>44143</c:v>
                </c:pt>
                <c:pt idx="1774">
                  <c:v>44144</c:v>
                </c:pt>
                <c:pt idx="1775">
                  <c:v>44145</c:v>
                </c:pt>
                <c:pt idx="1776">
                  <c:v>44146</c:v>
                </c:pt>
                <c:pt idx="1777">
                  <c:v>44147</c:v>
                </c:pt>
                <c:pt idx="1778">
                  <c:v>44148</c:v>
                </c:pt>
                <c:pt idx="1779">
                  <c:v>44149</c:v>
                </c:pt>
                <c:pt idx="1780">
                  <c:v>44150</c:v>
                </c:pt>
                <c:pt idx="1781">
                  <c:v>44151</c:v>
                </c:pt>
                <c:pt idx="1782">
                  <c:v>44152</c:v>
                </c:pt>
                <c:pt idx="1783">
                  <c:v>44153</c:v>
                </c:pt>
                <c:pt idx="1784">
                  <c:v>44154</c:v>
                </c:pt>
                <c:pt idx="1785">
                  <c:v>44155</c:v>
                </c:pt>
                <c:pt idx="1786">
                  <c:v>44156</c:v>
                </c:pt>
                <c:pt idx="1787">
                  <c:v>44157</c:v>
                </c:pt>
                <c:pt idx="1788">
                  <c:v>44158</c:v>
                </c:pt>
                <c:pt idx="1789">
                  <c:v>44159</c:v>
                </c:pt>
                <c:pt idx="1790">
                  <c:v>44160</c:v>
                </c:pt>
                <c:pt idx="1791">
                  <c:v>44161</c:v>
                </c:pt>
                <c:pt idx="1792">
                  <c:v>44162</c:v>
                </c:pt>
                <c:pt idx="1793">
                  <c:v>44163</c:v>
                </c:pt>
                <c:pt idx="1794">
                  <c:v>44164</c:v>
                </c:pt>
                <c:pt idx="1795">
                  <c:v>44165</c:v>
                </c:pt>
                <c:pt idx="1796">
                  <c:v>44166</c:v>
                </c:pt>
                <c:pt idx="1797">
                  <c:v>44167</c:v>
                </c:pt>
                <c:pt idx="1798">
                  <c:v>44168</c:v>
                </c:pt>
                <c:pt idx="1799">
                  <c:v>44169</c:v>
                </c:pt>
                <c:pt idx="1800">
                  <c:v>44170</c:v>
                </c:pt>
                <c:pt idx="1801">
                  <c:v>44171</c:v>
                </c:pt>
                <c:pt idx="1802">
                  <c:v>44172</c:v>
                </c:pt>
                <c:pt idx="1803">
                  <c:v>44173</c:v>
                </c:pt>
                <c:pt idx="1804">
                  <c:v>44174</c:v>
                </c:pt>
                <c:pt idx="1805">
                  <c:v>44175</c:v>
                </c:pt>
                <c:pt idx="1806">
                  <c:v>44176</c:v>
                </c:pt>
                <c:pt idx="1807">
                  <c:v>44177</c:v>
                </c:pt>
                <c:pt idx="1808">
                  <c:v>44178</c:v>
                </c:pt>
                <c:pt idx="1809">
                  <c:v>44179</c:v>
                </c:pt>
                <c:pt idx="1810">
                  <c:v>44180</c:v>
                </c:pt>
                <c:pt idx="1811">
                  <c:v>44181</c:v>
                </c:pt>
                <c:pt idx="1812">
                  <c:v>44182</c:v>
                </c:pt>
                <c:pt idx="1813">
                  <c:v>44183</c:v>
                </c:pt>
                <c:pt idx="1814">
                  <c:v>44184</c:v>
                </c:pt>
                <c:pt idx="1815">
                  <c:v>44185</c:v>
                </c:pt>
                <c:pt idx="1816">
                  <c:v>44186</c:v>
                </c:pt>
                <c:pt idx="1817">
                  <c:v>44187</c:v>
                </c:pt>
                <c:pt idx="1818">
                  <c:v>44188</c:v>
                </c:pt>
                <c:pt idx="1819">
                  <c:v>44189</c:v>
                </c:pt>
                <c:pt idx="1820">
                  <c:v>44190</c:v>
                </c:pt>
                <c:pt idx="1821">
                  <c:v>44191</c:v>
                </c:pt>
                <c:pt idx="1822">
                  <c:v>44192</c:v>
                </c:pt>
                <c:pt idx="1823">
                  <c:v>44193</c:v>
                </c:pt>
                <c:pt idx="1824">
                  <c:v>44194</c:v>
                </c:pt>
                <c:pt idx="1825">
                  <c:v>44195</c:v>
                </c:pt>
                <c:pt idx="1826">
                  <c:v>44196</c:v>
                </c:pt>
              </c:numCache>
            </c:numRef>
          </c:cat>
          <c:val>
            <c:numRef>
              <c:f>'Luxjacky Counterfactual'!$O$1:$O$1827</c:f>
              <c:numCache>
                <c:formatCode>_("$"* #,##0.00_);_("$"* \(#,##0.00\);_("$"* "-"??_);_(@_)</c:formatCode>
                <c:ptCount val="1827"/>
                <c:pt idx="0">
                  <c:v>0</c:v>
                </c:pt>
                <c:pt idx="1">
                  <c:v>56763.5</c:v>
                </c:pt>
                <c:pt idx="2">
                  <c:v>2434</c:v>
                </c:pt>
                <c:pt idx="3">
                  <c:v>2416</c:v>
                </c:pt>
                <c:pt idx="4">
                  <c:v>2359</c:v>
                </c:pt>
                <c:pt idx="5">
                  <c:v>2299.5</c:v>
                </c:pt>
                <c:pt idx="6">
                  <c:v>2243.5</c:v>
                </c:pt>
                <c:pt idx="7">
                  <c:v>2193.5</c:v>
                </c:pt>
                <c:pt idx="8">
                  <c:v>2152</c:v>
                </c:pt>
                <c:pt idx="9">
                  <c:v>2120.5</c:v>
                </c:pt>
                <c:pt idx="10">
                  <c:v>2103.5</c:v>
                </c:pt>
                <c:pt idx="11">
                  <c:v>2047</c:v>
                </c:pt>
                <c:pt idx="12">
                  <c:v>1991</c:v>
                </c:pt>
                <c:pt idx="13">
                  <c:v>1936.5</c:v>
                </c:pt>
                <c:pt idx="14">
                  <c:v>1880.5</c:v>
                </c:pt>
                <c:pt idx="15">
                  <c:v>1840</c:v>
                </c:pt>
                <c:pt idx="16">
                  <c:v>1801.5</c:v>
                </c:pt>
                <c:pt idx="17">
                  <c:v>1790.5</c:v>
                </c:pt>
                <c:pt idx="18">
                  <c:v>1732.5</c:v>
                </c:pt>
                <c:pt idx="19">
                  <c:v>1670</c:v>
                </c:pt>
                <c:pt idx="20">
                  <c:v>1615</c:v>
                </c:pt>
                <c:pt idx="21">
                  <c:v>1568</c:v>
                </c:pt>
                <c:pt idx="22">
                  <c:v>1519.5</c:v>
                </c:pt>
                <c:pt idx="23">
                  <c:v>1482.5</c:v>
                </c:pt>
                <c:pt idx="24">
                  <c:v>1465</c:v>
                </c:pt>
                <c:pt idx="25">
                  <c:v>1413.5</c:v>
                </c:pt>
                <c:pt idx="26">
                  <c:v>1355</c:v>
                </c:pt>
                <c:pt idx="27">
                  <c:v>1305.5</c:v>
                </c:pt>
                <c:pt idx="28">
                  <c:v>1250</c:v>
                </c:pt>
                <c:pt idx="29">
                  <c:v>1206</c:v>
                </c:pt>
                <c:pt idx="30">
                  <c:v>1165.5</c:v>
                </c:pt>
                <c:pt idx="31">
                  <c:v>1151</c:v>
                </c:pt>
                <c:pt idx="32">
                  <c:v>1087.5</c:v>
                </c:pt>
                <c:pt idx="33">
                  <c:v>1023</c:v>
                </c:pt>
                <c:pt idx="34">
                  <c:v>960</c:v>
                </c:pt>
                <c:pt idx="35">
                  <c:v>901</c:v>
                </c:pt>
                <c:pt idx="36">
                  <c:v>859</c:v>
                </c:pt>
                <c:pt idx="37">
                  <c:v>820</c:v>
                </c:pt>
                <c:pt idx="38">
                  <c:v>806</c:v>
                </c:pt>
                <c:pt idx="39">
                  <c:v>750.5</c:v>
                </c:pt>
                <c:pt idx="40">
                  <c:v>681.5</c:v>
                </c:pt>
                <c:pt idx="41">
                  <c:v>617</c:v>
                </c:pt>
                <c:pt idx="42">
                  <c:v>562.5</c:v>
                </c:pt>
                <c:pt idx="43">
                  <c:v>521.5</c:v>
                </c:pt>
                <c:pt idx="44">
                  <c:v>489.5</c:v>
                </c:pt>
                <c:pt idx="45">
                  <c:v>482</c:v>
                </c:pt>
                <c:pt idx="46">
                  <c:v>423.5</c:v>
                </c:pt>
                <c:pt idx="47">
                  <c:v>17446.433019237189</c:v>
                </c:pt>
                <c:pt idx="48">
                  <c:v>922.59204853510437</c:v>
                </c:pt>
                <c:pt idx="49">
                  <c:v>863.09204853510437</c:v>
                </c:pt>
                <c:pt idx="50">
                  <c:v>817.59204853510437</c:v>
                </c:pt>
                <c:pt idx="51">
                  <c:v>775.09204853510437</c:v>
                </c:pt>
                <c:pt idx="52">
                  <c:v>757.59204853510437</c:v>
                </c:pt>
                <c:pt idx="53">
                  <c:v>705.09204853510437</c:v>
                </c:pt>
                <c:pt idx="54">
                  <c:v>641.09204853510437</c:v>
                </c:pt>
                <c:pt idx="55">
                  <c:v>586.59204853510437</c:v>
                </c:pt>
                <c:pt idx="56">
                  <c:v>526.59204853510437</c:v>
                </c:pt>
                <c:pt idx="57">
                  <c:v>478.59204853510437</c:v>
                </c:pt>
                <c:pt idx="58">
                  <c:v>442.09204853510437</c:v>
                </c:pt>
                <c:pt idx="59">
                  <c:v>419.09204853510437</c:v>
                </c:pt>
                <c:pt idx="60">
                  <c:v>17449.025067772294</c:v>
                </c:pt>
                <c:pt idx="61">
                  <c:v>919.18409707020874</c:v>
                </c:pt>
                <c:pt idx="62">
                  <c:v>849.18409707020874</c:v>
                </c:pt>
                <c:pt idx="63">
                  <c:v>788.68409707020874</c:v>
                </c:pt>
                <c:pt idx="64">
                  <c:v>741.18409707020874</c:v>
                </c:pt>
                <c:pt idx="65">
                  <c:v>699.68409707020874</c:v>
                </c:pt>
                <c:pt idx="66">
                  <c:v>673.18409707020874</c:v>
                </c:pt>
                <c:pt idx="67">
                  <c:v>614.68409707020874</c:v>
                </c:pt>
                <c:pt idx="68">
                  <c:v>549.68409707020874</c:v>
                </c:pt>
                <c:pt idx="69">
                  <c:v>494.68409707020874</c:v>
                </c:pt>
                <c:pt idx="70">
                  <c:v>436.18409707020874</c:v>
                </c:pt>
                <c:pt idx="71">
                  <c:v>17687.794184619444</c:v>
                </c:pt>
                <c:pt idx="72">
                  <c:v>994.28457742969613</c:v>
                </c:pt>
                <c:pt idx="73">
                  <c:v>970.78457742969613</c:v>
                </c:pt>
                <c:pt idx="74">
                  <c:v>910.28457742969613</c:v>
                </c:pt>
                <c:pt idx="75">
                  <c:v>848.28457742969613</c:v>
                </c:pt>
                <c:pt idx="76">
                  <c:v>782.28457742969613</c:v>
                </c:pt>
                <c:pt idx="77">
                  <c:v>727.78457742969613</c:v>
                </c:pt>
                <c:pt idx="78">
                  <c:v>680.78457742969613</c:v>
                </c:pt>
                <c:pt idx="79">
                  <c:v>642.78457742969613</c:v>
                </c:pt>
                <c:pt idx="80">
                  <c:v>626.28457742969613</c:v>
                </c:pt>
                <c:pt idx="81">
                  <c:v>567.28457742969613</c:v>
                </c:pt>
                <c:pt idx="82">
                  <c:v>503.28457742969613</c:v>
                </c:pt>
                <c:pt idx="83">
                  <c:v>448.28457742969613</c:v>
                </c:pt>
                <c:pt idx="84">
                  <c:v>389.28457742969613</c:v>
                </c:pt>
                <c:pt idx="85">
                  <c:v>17632.894664978932</c:v>
                </c:pt>
                <c:pt idx="86">
                  <c:v>933.38505778918352</c:v>
                </c:pt>
                <c:pt idx="87">
                  <c:v>916.38505778918352</c:v>
                </c:pt>
                <c:pt idx="88">
                  <c:v>856.88505778918352</c:v>
                </c:pt>
                <c:pt idx="89">
                  <c:v>795.88505778918352</c:v>
                </c:pt>
                <c:pt idx="90">
                  <c:v>733.88505778918352</c:v>
                </c:pt>
                <c:pt idx="91">
                  <c:v>680.38505778918352</c:v>
                </c:pt>
                <c:pt idx="92">
                  <c:v>634.38505778918352</c:v>
                </c:pt>
                <c:pt idx="93">
                  <c:v>595.88505778918352</c:v>
                </c:pt>
                <c:pt idx="94">
                  <c:v>578.38505778918352</c:v>
                </c:pt>
                <c:pt idx="95">
                  <c:v>511.88505778918352</c:v>
                </c:pt>
                <c:pt idx="96">
                  <c:v>450.38505778918352</c:v>
                </c:pt>
                <c:pt idx="97">
                  <c:v>392.88505778918352</c:v>
                </c:pt>
                <c:pt idx="98">
                  <c:v>17546.033798121702</c:v>
                </c:pt>
                <c:pt idx="99">
                  <c:v>908.7492835193035</c:v>
                </c:pt>
                <c:pt idx="100">
                  <c:v>871.7492835193035</c:v>
                </c:pt>
                <c:pt idx="101">
                  <c:v>850.7492835193035</c:v>
                </c:pt>
                <c:pt idx="102">
                  <c:v>782.2492835193035</c:v>
                </c:pt>
                <c:pt idx="103">
                  <c:v>725.7492835193035</c:v>
                </c:pt>
                <c:pt idx="104">
                  <c:v>664.7492835193035</c:v>
                </c:pt>
                <c:pt idx="105">
                  <c:v>606.7492835193035</c:v>
                </c:pt>
                <c:pt idx="106">
                  <c:v>561.2492835193035</c:v>
                </c:pt>
                <c:pt idx="107">
                  <c:v>519.2492835193035</c:v>
                </c:pt>
                <c:pt idx="108">
                  <c:v>495.7492835193035</c:v>
                </c:pt>
                <c:pt idx="109">
                  <c:v>426.2492835193035</c:v>
                </c:pt>
                <c:pt idx="110">
                  <c:v>17582.39802385182</c:v>
                </c:pt>
                <c:pt idx="111">
                  <c:v>935.11350924942349</c:v>
                </c:pt>
                <c:pt idx="112">
                  <c:v>875.61350924942349</c:v>
                </c:pt>
                <c:pt idx="113">
                  <c:v>823.11350924942349</c:v>
                </c:pt>
                <c:pt idx="114">
                  <c:v>789.11350924942349</c:v>
                </c:pt>
                <c:pt idx="115">
                  <c:v>769.11350924942349</c:v>
                </c:pt>
                <c:pt idx="116">
                  <c:v>701.11350924942349</c:v>
                </c:pt>
                <c:pt idx="117">
                  <c:v>633.11350924942349</c:v>
                </c:pt>
                <c:pt idx="118">
                  <c:v>567.61350924942349</c:v>
                </c:pt>
                <c:pt idx="119">
                  <c:v>506.11350924942349</c:v>
                </c:pt>
                <c:pt idx="120">
                  <c:v>456.61350924942349</c:v>
                </c:pt>
                <c:pt idx="121">
                  <c:v>421.61350924942349</c:v>
                </c:pt>
                <c:pt idx="122">
                  <c:v>18128.117269398201</c:v>
                </c:pt>
                <c:pt idx="123">
                  <c:v>986.8755930660318</c:v>
                </c:pt>
                <c:pt idx="124">
                  <c:v>921.8755930660318</c:v>
                </c:pt>
                <c:pt idx="125">
                  <c:v>860.8755930660318</c:v>
                </c:pt>
                <c:pt idx="126">
                  <c:v>803.8755930660318</c:v>
                </c:pt>
                <c:pt idx="127">
                  <c:v>753.8755930660318</c:v>
                </c:pt>
                <c:pt idx="128">
                  <c:v>712.3755930660318</c:v>
                </c:pt>
                <c:pt idx="129">
                  <c:v>682.8755930660318</c:v>
                </c:pt>
                <c:pt idx="130">
                  <c:v>619.3755930660318</c:v>
                </c:pt>
                <c:pt idx="131">
                  <c:v>553.3755930660318</c:v>
                </c:pt>
                <c:pt idx="132">
                  <c:v>497.8755930660318</c:v>
                </c:pt>
                <c:pt idx="133">
                  <c:v>439.8755930660318</c:v>
                </c:pt>
                <c:pt idx="134">
                  <c:v>18120.379353214808</c:v>
                </c:pt>
                <c:pt idx="135">
                  <c:v>1003.1376768826403</c:v>
                </c:pt>
                <c:pt idx="136">
                  <c:v>987.63767688264033</c:v>
                </c:pt>
                <c:pt idx="137">
                  <c:v>928.13767688264033</c:v>
                </c:pt>
                <c:pt idx="138">
                  <c:v>867.13767688264033</c:v>
                </c:pt>
                <c:pt idx="139">
                  <c:v>801.13767688264033</c:v>
                </c:pt>
                <c:pt idx="140">
                  <c:v>738.63767688264033</c:v>
                </c:pt>
                <c:pt idx="141">
                  <c:v>692.13767688264033</c:v>
                </c:pt>
                <c:pt idx="142">
                  <c:v>654.63767688264033</c:v>
                </c:pt>
                <c:pt idx="143">
                  <c:v>642.63767688264033</c:v>
                </c:pt>
                <c:pt idx="144">
                  <c:v>578.13767688264033</c:v>
                </c:pt>
                <c:pt idx="145">
                  <c:v>509.63767688264033</c:v>
                </c:pt>
                <c:pt idx="146">
                  <c:v>438.63767688264033</c:v>
                </c:pt>
                <c:pt idx="147">
                  <c:v>18109.641437031416</c:v>
                </c:pt>
                <c:pt idx="148">
                  <c:v>983.39976069924887</c:v>
                </c:pt>
                <c:pt idx="149">
                  <c:v>941.39976069924887</c:v>
                </c:pt>
                <c:pt idx="150">
                  <c:v>916.39976069924887</c:v>
                </c:pt>
                <c:pt idx="151">
                  <c:v>860.89976069924887</c:v>
                </c:pt>
                <c:pt idx="152">
                  <c:v>795.39976069924887</c:v>
                </c:pt>
                <c:pt idx="153">
                  <c:v>735.39976069924887</c:v>
                </c:pt>
                <c:pt idx="154">
                  <c:v>670.39976069924887</c:v>
                </c:pt>
                <c:pt idx="155">
                  <c:v>619.89976069924887</c:v>
                </c:pt>
                <c:pt idx="156">
                  <c:v>573.89976069924887</c:v>
                </c:pt>
                <c:pt idx="157">
                  <c:v>552.89976069924887</c:v>
                </c:pt>
                <c:pt idx="158">
                  <c:v>494.89976069924887</c:v>
                </c:pt>
                <c:pt idx="159">
                  <c:v>432.39976069924887</c:v>
                </c:pt>
                <c:pt idx="160">
                  <c:v>18118.10326557482</c:v>
                </c:pt>
                <c:pt idx="161">
                  <c:v>957.67135616951418</c:v>
                </c:pt>
                <c:pt idx="162">
                  <c:v>908.17135616951418</c:v>
                </c:pt>
                <c:pt idx="163">
                  <c:v>864.67135616951418</c:v>
                </c:pt>
                <c:pt idx="164">
                  <c:v>842.17135616951418</c:v>
                </c:pt>
                <c:pt idx="165">
                  <c:v>781.17135616951418</c:v>
                </c:pt>
                <c:pt idx="166">
                  <c:v>707.67135616951418</c:v>
                </c:pt>
                <c:pt idx="167">
                  <c:v>639.67135616951418</c:v>
                </c:pt>
                <c:pt idx="168">
                  <c:v>578.67135616951418</c:v>
                </c:pt>
                <c:pt idx="169">
                  <c:v>532.67135616951418</c:v>
                </c:pt>
                <c:pt idx="170">
                  <c:v>490.67135616951418</c:v>
                </c:pt>
                <c:pt idx="171">
                  <c:v>472.67135616951418</c:v>
                </c:pt>
                <c:pt idx="172">
                  <c:v>410.67135616951418</c:v>
                </c:pt>
                <c:pt idx="173">
                  <c:v>18095.374861045086</c:v>
                </c:pt>
                <c:pt idx="174">
                  <c:v>934.94295163977949</c:v>
                </c:pt>
                <c:pt idx="175">
                  <c:v>876.94295163977949</c:v>
                </c:pt>
                <c:pt idx="176">
                  <c:v>823.44295163977949</c:v>
                </c:pt>
                <c:pt idx="177">
                  <c:v>783.94295163977949</c:v>
                </c:pt>
                <c:pt idx="178">
                  <c:v>758.94295163977949</c:v>
                </c:pt>
                <c:pt idx="179">
                  <c:v>694.94295163977949</c:v>
                </c:pt>
                <c:pt idx="180">
                  <c:v>629.44295163977949</c:v>
                </c:pt>
                <c:pt idx="181">
                  <c:v>565.94295163977949</c:v>
                </c:pt>
                <c:pt idx="182">
                  <c:v>496.44295163977949</c:v>
                </c:pt>
                <c:pt idx="183">
                  <c:v>447.44295163977949</c:v>
                </c:pt>
                <c:pt idx="184">
                  <c:v>18154.751454489953</c:v>
                </c:pt>
                <c:pt idx="185">
                  <c:v>1033.8624041564544</c:v>
                </c:pt>
                <c:pt idx="186">
                  <c:v>973.36240415645443</c:v>
                </c:pt>
                <c:pt idx="187">
                  <c:v>907.86240415645443</c:v>
                </c:pt>
                <c:pt idx="188">
                  <c:v>837.36240415645443</c:v>
                </c:pt>
                <c:pt idx="189">
                  <c:v>775.36240415645443</c:v>
                </c:pt>
                <c:pt idx="190">
                  <c:v>727.86240415645443</c:v>
                </c:pt>
                <c:pt idx="191">
                  <c:v>682.36240415645443</c:v>
                </c:pt>
                <c:pt idx="192">
                  <c:v>658.36240415645443</c:v>
                </c:pt>
                <c:pt idx="193">
                  <c:v>588.86240415645443</c:v>
                </c:pt>
                <c:pt idx="194">
                  <c:v>515.86240415645443</c:v>
                </c:pt>
                <c:pt idx="195">
                  <c:v>455.36240415645443</c:v>
                </c:pt>
                <c:pt idx="196">
                  <c:v>18143.670907006628</c:v>
                </c:pt>
                <c:pt idx="197">
                  <c:v>989.28185667312937</c:v>
                </c:pt>
                <c:pt idx="198">
                  <c:v>956.28185667312937</c:v>
                </c:pt>
                <c:pt idx="199">
                  <c:v>929.28185667312937</c:v>
                </c:pt>
                <c:pt idx="200">
                  <c:v>865.78185667312937</c:v>
                </c:pt>
                <c:pt idx="201">
                  <c:v>797.28185667312937</c:v>
                </c:pt>
                <c:pt idx="202">
                  <c:v>731.28185667312937</c:v>
                </c:pt>
                <c:pt idx="203">
                  <c:v>670.28185667312937</c:v>
                </c:pt>
                <c:pt idx="204">
                  <c:v>625.28185667312937</c:v>
                </c:pt>
                <c:pt idx="205">
                  <c:v>584.28185667312937</c:v>
                </c:pt>
                <c:pt idx="206">
                  <c:v>565.28185667312937</c:v>
                </c:pt>
                <c:pt idx="207">
                  <c:v>501.78185667312937</c:v>
                </c:pt>
                <c:pt idx="208">
                  <c:v>426.78185667312937</c:v>
                </c:pt>
                <c:pt idx="209">
                  <c:v>18115.590359523303</c:v>
                </c:pt>
                <c:pt idx="210">
                  <c:v>958.20130918980431</c:v>
                </c:pt>
                <c:pt idx="211">
                  <c:v>908.20130918980431</c:v>
                </c:pt>
                <c:pt idx="212">
                  <c:v>866.20130918980431</c:v>
                </c:pt>
                <c:pt idx="213">
                  <c:v>843.20130918980431</c:v>
                </c:pt>
                <c:pt idx="214">
                  <c:v>772.20130918980431</c:v>
                </c:pt>
                <c:pt idx="215">
                  <c:v>699.20130918980431</c:v>
                </c:pt>
                <c:pt idx="216">
                  <c:v>634.20130918980431</c:v>
                </c:pt>
                <c:pt idx="217">
                  <c:v>571.20130918980431</c:v>
                </c:pt>
                <c:pt idx="218">
                  <c:v>521.20130918980431</c:v>
                </c:pt>
                <c:pt idx="219">
                  <c:v>481.70130918980431</c:v>
                </c:pt>
                <c:pt idx="220">
                  <c:v>18611.546302293733</c:v>
                </c:pt>
                <c:pt idx="221">
                  <c:v>1057.4082136233246</c:v>
                </c:pt>
                <c:pt idx="222">
                  <c:v>987.40821362332463</c:v>
                </c:pt>
                <c:pt idx="223">
                  <c:v>923.40821362332463</c:v>
                </c:pt>
                <c:pt idx="224">
                  <c:v>865.40821362332463</c:v>
                </c:pt>
                <c:pt idx="225">
                  <c:v>811.40821362332463</c:v>
                </c:pt>
                <c:pt idx="226">
                  <c:v>768.40821362332463</c:v>
                </c:pt>
                <c:pt idx="227">
                  <c:v>746.40821362332463</c:v>
                </c:pt>
                <c:pt idx="228">
                  <c:v>680.90821362332463</c:v>
                </c:pt>
                <c:pt idx="229">
                  <c:v>613.40821362332463</c:v>
                </c:pt>
                <c:pt idx="230">
                  <c:v>546.40821362332463</c:v>
                </c:pt>
                <c:pt idx="231">
                  <c:v>483.90821362332463</c:v>
                </c:pt>
                <c:pt idx="232">
                  <c:v>18588.253206727251</c:v>
                </c:pt>
                <c:pt idx="233">
                  <c:v>1058.6151180568449</c:v>
                </c:pt>
                <c:pt idx="234">
                  <c:v>1035.6151180568449</c:v>
                </c:pt>
                <c:pt idx="235">
                  <c:v>976.11511805684495</c:v>
                </c:pt>
                <c:pt idx="236">
                  <c:v>909.11511805684495</c:v>
                </c:pt>
                <c:pt idx="237">
                  <c:v>838.11511805684495</c:v>
                </c:pt>
                <c:pt idx="238">
                  <c:v>764.11511805684495</c:v>
                </c:pt>
                <c:pt idx="239">
                  <c:v>714.11511805684495</c:v>
                </c:pt>
                <c:pt idx="240">
                  <c:v>671.61511805684495</c:v>
                </c:pt>
                <c:pt idx="241">
                  <c:v>647.11511805684495</c:v>
                </c:pt>
                <c:pt idx="242">
                  <c:v>576.61511805684495</c:v>
                </c:pt>
                <c:pt idx="243">
                  <c:v>502.11511805684495</c:v>
                </c:pt>
                <c:pt idx="244">
                  <c:v>430.11511805684495</c:v>
                </c:pt>
                <c:pt idx="245">
                  <c:v>18464.351269159968</c:v>
                </c:pt>
                <c:pt idx="246">
                  <c:v>977.15017287127944</c:v>
                </c:pt>
                <c:pt idx="247">
                  <c:v>932.65017287127944</c:v>
                </c:pt>
                <c:pt idx="248">
                  <c:v>907.65017287127944</c:v>
                </c:pt>
                <c:pt idx="249">
                  <c:v>841.65017287127944</c:v>
                </c:pt>
                <c:pt idx="250">
                  <c:v>769.65017287127944</c:v>
                </c:pt>
                <c:pt idx="251">
                  <c:v>703.15017287127944</c:v>
                </c:pt>
                <c:pt idx="252">
                  <c:v>639.15017287127944</c:v>
                </c:pt>
                <c:pt idx="253">
                  <c:v>582.65017287127944</c:v>
                </c:pt>
                <c:pt idx="254">
                  <c:v>539.65017287127944</c:v>
                </c:pt>
                <c:pt idx="255">
                  <c:v>510.15017287127944</c:v>
                </c:pt>
                <c:pt idx="256">
                  <c:v>442.15017287127944</c:v>
                </c:pt>
                <c:pt idx="257">
                  <c:v>18475.386323974402</c:v>
                </c:pt>
                <c:pt idx="258">
                  <c:v>971.18522768571393</c:v>
                </c:pt>
                <c:pt idx="259">
                  <c:v>902.18522768571393</c:v>
                </c:pt>
                <c:pt idx="260">
                  <c:v>850.68522768571393</c:v>
                </c:pt>
                <c:pt idx="261">
                  <c:v>809.18522768571393</c:v>
                </c:pt>
                <c:pt idx="262">
                  <c:v>787.18522768571393</c:v>
                </c:pt>
                <c:pt idx="263">
                  <c:v>719.68522768571393</c:v>
                </c:pt>
                <c:pt idx="264">
                  <c:v>651.18522768571393</c:v>
                </c:pt>
                <c:pt idx="265">
                  <c:v>583.18522768571393</c:v>
                </c:pt>
                <c:pt idx="266">
                  <c:v>516.18522768571393</c:v>
                </c:pt>
                <c:pt idx="267">
                  <c:v>461.18522768571393</c:v>
                </c:pt>
                <c:pt idx="268">
                  <c:v>18516.421378788837</c:v>
                </c:pt>
                <c:pt idx="269">
                  <c:v>1061.7202825001484</c:v>
                </c:pt>
                <c:pt idx="270">
                  <c:v>994.22028250014841</c:v>
                </c:pt>
                <c:pt idx="271">
                  <c:v>920.72028250014841</c:v>
                </c:pt>
                <c:pt idx="272">
                  <c:v>847.72028250014841</c:v>
                </c:pt>
                <c:pt idx="273">
                  <c:v>791.22028250014841</c:v>
                </c:pt>
                <c:pt idx="274">
                  <c:v>733.72028250014841</c:v>
                </c:pt>
                <c:pt idx="275">
                  <c:v>683.72028250014841</c:v>
                </c:pt>
                <c:pt idx="276">
                  <c:v>656.72028250014841</c:v>
                </c:pt>
                <c:pt idx="277">
                  <c:v>591.72028250014841</c:v>
                </c:pt>
                <c:pt idx="278">
                  <c:v>517.22028250014841</c:v>
                </c:pt>
                <c:pt idx="279">
                  <c:v>442.22028250014841</c:v>
                </c:pt>
                <c:pt idx="280">
                  <c:v>18647.692678239873</c:v>
                </c:pt>
                <c:pt idx="281">
                  <c:v>999.83801563061161</c:v>
                </c:pt>
                <c:pt idx="282">
                  <c:v>953.33801563061161</c:v>
                </c:pt>
                <c:pt idx="283">
                  <c:v>931.83801563061161</c:v>
                </c:pt>
                <c:pt idx="284">
                  <c:v>860.83801563061161</c:v>
                </c:pt>
                <c:pt idx="285">
                  <c:v>790.33801563061161</c:v>
                </c:pt>
                <c:pt idx="286">
                  <c:v>721.83801563061161</c:v>
                </c:pt>
                <c:pt idx="287">
                  <c:v>656.33801563061161</c:v>
                </c:pt>
                <c:pt idx="288">
                  <c:v>596.83801563061161</c:v>
                </c:pt>
                <c:pt idx="289">
                  <c:v>555.83801563061161</c:v>
                </c:pt>
                <c:pt idx="290">
                  <c:v>529.33801563061161</c:v>
                </c:pt>
                <c:pt idx="291">
                  <c:v>466.83801563061161</c:v>
                </c:pt>
                <c:pt idx="292">
                  <c:v>18669.310411370338</c:v>
                </c:pt>
                <c:pt idx="293">
                  <c:v>1008.4557487610746</c:v>
                </c:pt>
                <c:pt idx="294">
                  <c:v>940.95574876107457</c:v>
                </c:pt>
                <c:pt idx="295">
                  <c:v>874.45574876107457</c:v>
                </c:pt>
                <c:pt idx="296">
                  <c:v>828.95574876107457</c:v>
                </c:pt>
                <c:pt idx="297">
                  <c:v>791.95574876107457</c:v>
                </c:pt>
                <c:pt idx="298">
                  <c:v>717.95574876107457</c:v>
                </c:pt>
                <c:pt idx="299">
                  <c:v>653.45574876107457</c:v>
                </c:pt>
                <c:pt idx="300">
                  <c:v>580.45574876107457</c:v>
                </c:pt>
                <c:pt idx="301">
                  <c:v>510.45574876107457</c:v>
                </c:pt>
                <c:pt idx="302">
                  <c:v>459.95574876107457</c:v>
                </c:pt>
                <c:pt idx="303">
                  <c:v>18695.928144500798</c:v>
                </c:pt>
                <c:pt idx="304">
                  <c:v>1079.5734818915375</c:v>
                </c:pt>
                <c:pt idx="305">
                  <c:v>1009.0734818915375</c:v>
                </c:pt>
                <c:pt idx="306">
                  <c:v>929.57348189153754</c:v>
                </c:pt>
                <c:pt idx="307">
                  <c:v>855.57348189153754</c:v>
                </c:pt>
                <c:pt idx="308">
                  <c:v>786.07348189153754</c:v>
                </c:pt>
                <c:pt idx="309">
                  <c:v>733.07348189153754</c:v>
                </c:pt>
                <c:pt idx="310">
                  <c:v>688.07348189153754</c:v>
                </c:pt>
                <c:pt idx="311">
                  <c:v>664.57348189153754</c:v>
                </c:pt>
                <c:pt idx="312">
                  <c:v>594.07348189153754</c:v>
                </c:pt>
                <c:pt idx="313">
                  <c:v>520.57348189153754</c:v>
                </c:pt>
                <c:pt idx="314">
                  <c:v>451.57348189153754</c:v>
                </c:pt>
                <c:pt idx="315">
                  <c:v>18892.810864791158</c:v>
                </c:pt>
                <c:pt idx="316">
                  <c:v>1027.6085953629481</c:v>
                </c:pt>
                <c:pt idx="317">
                  <c:v>978.60859536294811</c:v>
                </c:pt>
                <c:pt idx="318">
                  <c:v>950.10859536294811</c:v>
                </c:pt>
                <c:pt idx="319">
                  <c:v>877.60859536294811</c:v>
                </c:pt>
                <c:pt idx="320">
                  <c:v>806.10859536294811</c:v>
                </c:pt>
                <c:pt idx="321">
                  <c:v>737.10859536294811</c:v>
                </c:pt>
                <c:pt idx="322">
                  <c:v>666.10859536294811</c:v>
                </c:pt>
                <c:pt idx="323">
                  <c:v>608.10859536294811</c:v>
                </c:pt>
                <c:pt idx="324">
                  <c:v>560.60859536294811</c:v>
                </c:pt>
                <c:pt idx="325">
                  <c:v>532.10859536294811</c:v>
                </c:pt>
                <c:pt idx="326">
                  <c:v>461.60859536294811</c:v>
                </c:pt>
                <c:pt idx="327">
                  <c:v>18890.845978262569</c:v>
                </c:pt>
                <c:pt idx="328">
                  <c:v>1009.1437088343587</c:v>
                </c:pt>
                <c:pt idx="329">
                  <c:v>940.14370883435868</c:v>
                </c:pt>
                <c:pt idx="330">
                  <c:v>881.14370883435868</c:v>
                </c:pt>
                <c:pt idx="331">
                  <c:v>832.14370883435868</c:v>
                </c:pt>
                <c:pt idx="332">
                  <c:v>801.64370883435868</c:v>
                </c:pt>
                <c:pt idx="333">
                  <c:v>731.14370883435868</c:v>
                </c:pt>
                <c:pt idx="334">
                  <c:v>661.14370883435868</c:v>
                </c:pt>
                <c:pt idx="335">
                  <c:v>596.64370883435868</c:v>
                </c:pt>
                <c:pt idx="336">
                  <c:v>531.64370883435868</c:v>
                </c:pt>
                <c:pt idx="337">
                  <c:v>480.64370883435868</c:v>
                </c:pt>
                <c:pt idx="338">
                  <c:v>18802.439797718645</c:v>
                </c:pt>
                <c:pt idx="339">
                  <c:v>1091.3959035431344</c:v>
                </c:pt>
                <c:pt idx="340">
                  <c:v>1018.3959035431344</c:v>
                </c:pt>
                <c:pt idx="341">
                  <c:v>936.89590354313441</c:v>
                </c:pt>
                <c:pt idx="342">
                  <c:v>867.39590354313441</c:v>
                </c:pt>
                <c:pt idx="343">
                  <c:v>796.39590354313441</c:v>
                </c:pt>
                <c:pt idx="344">
                  <c:v>739.89590354313441</c:v>
                </c:pt>
                <c:pt idx="345">
                  <c:v>691.39590354313441</c:v>
                </c:pt>
                <c:pt idx="346">
                  <c:v>663.89590354313441</c:v>
                </c:pt>
                <c:pt idx="347">
                  <c:v>588.89590354313441</c:v>
                </c:pt>
                <c:pt idx="348">
                  <c:v>515.89590354313441</c:v>
                </c:pt>
                <c:pt idx="349">
                  <c:v>448.89590354313441</c:v>
                </c:pt>
                <c:pt idx="350">
                  <c:v>18746.191992427423</c:v>
                </c:pt>
                <c:pt idx="351">
                  <c:v>997.64809825191014</c:v>
                </c:pt>
                <c:pt idx="352">
                  <c:v>942.14809825191014</c:v>
                </c:pt>
                <c:pt idx="353">
                  <c:v>913.64809825191014</c:v>
                </c:pt>
                <c:pt idx="354">
                  <c:v>843.14809825191014</c:v>
                </c:pt>
                <c:pt idx="355">
                  <c:v>769.64809825191014</c:v>
                </c:pt>
                <c:pt idx="356">
                  <c:v>698.64809825191014</c:v>
                </c:pt>
                <c:pt idx="357">
                  <c:v>636.14809825191014</c:v>
                </c:pt>
                <c:pt idx="358">
                  <c:v>578.64809825191014</c:v>
                </c:pt>
                <c:pt idx="359">
                  <c:v>527.14809825191014</c:v>
                </c:pt>
                <c:pt idx="360">
                  <c:v>497.14809825191014</c:v>
                </c:pt>
                <c:pt idx="361">
                  <c:v>18797.4441871362</c:v>
                </c:pt>
                <c:pt idx="362">
                  <c:v>1043.4002929606859</c:v>
                </c:pt>
                <c:pt idx="363">
                  <c:v>968.40029296068587</c:v>
                </c:pt>
                <c:pt idx="364">
                  <c:v>900.40029296068587</c:v>
                </c:pt>
                <c:pt idx="365">
                  <c:v>846.90029296068587</c:v>
                </c:pt>
                <c:pt idx="366">
                  <c:v>801.90029296068587</c:v>
                </c:pt>
                <c:pt idx="367">
                  <c:v>778.90029296068587</c:v>
                </c:pt>
                <c:pt idx="368">
                  <c:v>708.90029296068587</c:v>
                </c:pt>
                <c:pt idx="369">
                  <c:v>639.40029296068587</c:v>
                </c:pt>
                <c:pt idx="370">
                  <c:v>566.40029296068587</c:v>
                </c:pt>
                <c:pt idx="371">
                  <c:v>509.40029296068587</c:v>
                </c:pt>
                <c:pt idx="372">
                  <c:v>456.90029296068587</c:v>
                </c:pt>
                <c:pt idx="373">
                  <c:v>18660.008909370816</c:v>
                </c:pt>
                <c:pt idx="374">
                  <c:v>1062.5245127897397</c:v>
                </c:pt>
                <c:pt idx="375">
                  <c:v>1000.0245127897397</c:v>
                </c:pt>
                <c:pt idx="376">
                  <c:v>934.02451278973967</c:v>
                </c:pt>
                <c:pt idx="377">
                  <c:v>866.52451278973967</c:v>
                </c:pt>
                <c:pt idx="378">
                  <c:v>811.52451278973967</c:v>
                </c:pt>
                <c:pt idx="379">
                  <c:v>751.52451278973967</c:v>
                </c:pt>
                <c:pt idx="380">
                  <c:v>714.02451278973967</c:v>
                </c:pt>
                <c:pt idx="381">
                  <c:v>687.02451278973967</c:v>
                </c:pt>
                <c:pt idx="382">
                  <c:v>615.02451278973967</c:v>
                </c:pt>
                <c:pt idx="383">
                  <c:v>546.02451278973967</c:v>
                </c:pt>
                <c:pt idx="384">
                  <c:v>478.02451278973967</c:v>
                </c:pt>
                <c:pt idx="385">
                  <c:v>18663.633129199869</c:v>
                </c:pt>
                <c:pt idx="386">
                  <c:v>1036.6487326187935</c:v>
                </c:pt>
                <c:pt idx="387">
                  <c:v>990.14873261879347</c:v>
                </c:pt>
                <c:pt idx="388">
                  <c:v>964.64873261879347</c:v>
                </c:pt>
                <c:pt idx="389">
                  <c:v>898.14873261879347</c:v>
                </c:pt>
                <c:pt idx="390">
                  <c:v>821.14873261879347</c:v>
                </c:pt>
                <c:pt idx="391">
                  <c:v>749.64873261879347</c:v>
                </c:pt>
                <c:pt idx="392">
                  <c:v>685.64873261879347</c:v>
                </c:pt>
                <c:pt idx="393">
                  <c:v>634.14873261879347</c:v>
                </c:pt>
                <c:pt idx="394">
                  <c:v>592.64873261879347</c:v>
                </c:pt>
                <c:pt idx="395">
                  <c:v>564.64873261879347</c:v>
                </c:pt>
                <c:pt idx="396">
                  <c:v>493.64873261879347</c:v>
                </c:pt>
                <c:pt idx="397">
                  <c:v>18678.257349028921</c:v>
                </c:pt>
                <c:pt idx="398">
                  <c:v>1030.7729524478473</c:v>
                </c:pt>
                <c:pt idx="399">
                  <c:v>969.77295244784727</c:v>
                </c:pt>
                <c:pt idx="400">
                  <c:v>913.27295244784727</c:v>
                </c:pt>
                <c:pt idx="401">
                  <c:v>867.77295244784727</c:v>
                </c:pt>
                <c:pt idx="402">
                  <c:v>836.27295244784727</c:v>
                </c:pt>
                <c:pt idx="403">
                  <c:v>769.77295244784727</c:v>
                </c:pt>
                <c:pt idx="404">
                  <c:v>702.77295244784727</c:v>
                </c:pt>
                <c:pt idx="405">
                  <c:v>633.77295244784727</c:v>
                </c:pt>
                <c:pt idx="406">
                  <c:v>563.27295244784727</c:v>
                </c:pt>
                <c:pt idx="407">
                  <c:v>506.27295244784727</c:v>
                </c:pt>
                <c:pt idx="408">
                  <c:v>459.77295244784727</c:v>
                </c:pt>
                <c:pt idx="409">
                  <c:v>18742.870755803273</c:v>
                </c:pt>
                <c:pt idx="410">
                  <c:v>1044.7776097504866</c:v>
                </c:pt>
                <c:pt idx="411">
                  <c:v>976.77760975048659</c:v>
                </c:pt>
                <c:pt idx="412">
                  <c:v>908.27760975048659</c:v>
                </c:pt>
                <c:pt idx="413">
                  <c:v>847.77760975048659</c:v>
                </c:pt>
                <c:pt idx="414">
                  <c:v>791.27760975048659</c:v>
                </c:pt>
                <c:pt idx="415">
                  <c:v>749.27760975048659</c:v>
                </c:pt>
                <c:pt idx="416">
                  <c:v>721.27760975048659</c:v>
                </c:pt>
                <c:pt idx="417">
                  <c:v>649.27760975048659</c:v>
                </c:pt>
                <c:pt idx="418">
                  <c:v>579.27760975048659</c:v>
                </c:pt>
                <c:pt idx="419">
                  <c:v>505.77760975048659</c:v>
                </c:pt>
                <c:pt idx="420">
                  <c:v>437.77760975048659</c:v>
                </c:pt>
                <c:pt idx="421">
                  <c:v>18698.37541310591</c:v>
                </c:pt>
                <c:pt idx="422">
                  <c:v>1025.7822670531259</c:v>
                </c:pt>
                <c:pt idx="423">
                  <c:v>993.28226705312591</c:v>
                </c:pt>
                <c:pt idx="424">
                  <c:v>918.78226705312591</c:v>
                </c:pt>
                <c:pt idx="425">
                  <c:v>841.28226705312591</c:v>
                </c:pt>
                <c:pt idx="426">
                  <c:v>768.28226705312591</c:v>
                </c:pt>
                <c:pt idx="427">
                  <c:v>703.28226705312591</c:v>
                </c:pt>
                <c:pt idx="428">
                  <c:v>646.78226705312591</c:v>
                </c:pt>
                <c:pt idx="429">
                  <c:v>602.28226705312591</c:v>
                </c:pt>
                <c:pt idx="430">
                  <c:v>569.78226705312591</c:v>
                </c:pt>
                <c:pt idx="431">
                  <c:v>502.78226705312591</c:v>
                </c:pt>
                <c:pt idx="432">
                  <c:v>18894.289119499466</c:v>
                </c:pt>
                <c:pt idx="433">
                  <c:v>1044.6873552648563</c:v>
                </c:pt>
                <c:pt idx="434">
                  <c:v>974.68735526485625</c:v>
                </c:pt>
                <c:pt idx="435">
                  <c:v>922.68735526485625</c:v>
                </c:pt>
                <c:pt idx="436">
                  <c:v>869.68735526485625</c:v>
                </c:pt>
                <c:pt idx="437">
                  <c:v>838.68735526485625</c:v>
                </c:pt>
                <c:pt idx="438">
                  <c:v>760.68735526485625</c:v>
                </c:pt>
                <c:pt idx="439">
                  <c:v>687.18735526485625</c:v>
                </c:pt>
                <c:pt idx="440">
                  <c:v>621.18735526485625</c:v>
                </c:pt>
                <c:pt idx="441">
                  <c:v>548.18735526485625</c:v>
                </c:pt>
                <c:pt idx="442">
                  <c:v>493.18735526485625</c:v>
                </c:pt>
                <c:pt idx="443">
                  <c:v>18910.694207711196</c:v>
                </c:pt>
                <c:pt idx="444">
                  <c:v>1103.5924434765866</c:v>
                </c:pt>
                <c:pt idx="445">
                  <c:v>1039.5924434765866</c:v>
                </c:pt>
                <c:pt idx="446">
                  <c:v>962.5924434765866</c:v>
                </c:pt>
                <c:pt idx="447">
                  <c:v>891.0924434765866</c:v>
                </c:pt>
                <c:pt idx="448">
                  <c:v>822.5924434765866</c:v>
                </c:pt>
                <c:pt idx="449">
                  <c:v>762.0924434765866</c:v>
                </c:pt>
                <c:pt idx="450">
                  <c:v>715.0924434765866</c:v>
                </c:pt>
                <c:pt idx="451">
                  <c:v>689.0924434765866</c:v>
                </c:pt>
                <c:pt idx="452">
                  <c:v>620.0924434765866</c:v>
                </c:pt>
                <c:pt idx="453">
                  <c:v>552.5924434765866</c:v>
                </c:pt>
                <c:pt idx="454">
                  <c:v>481.0924434765866</c:v>
                </c:pt>
                <c:pt idx="455">
                  <c:v>18881.599295922926</c:v>
                </c:pt>
                <c:pt idx="456">
                  <c:v>1046.9975316883169</c:v>
                </c:pt>
                <c:pt idx="457">
                  <c:v>1002.4975316883169</c:v>
                </c:pt>
                <c:pt idx="458">
                  <c:v>971.49753168831694</c:v>
                </c:pt>
                <c:pt idx="459">
                  <c:v>892.99753168831694</c:v>
                </c:pt>
                <c:pt idx="460">
                  <c:v>821.99753168831694</c:v>
                </c:pt>
                <c:pt idx="461">
                  <c:v>750.99753168831694</c:v>
                </c:pt>
                <c:pt idx="462">
                  <c:v>680.99753168831694</c:v>
                </c:pt>
                <c:pt idx="463">
                  <c:v>620.99753168831694</c:v>
                </c:pt>
                <c:pt idx="464">
                  <c:v>570.99753168831694</c:v>
                </c:pt>
                <c:pt idx="465">
                  <c:v>538.99753168831694</c:v>
                </c:pt>
                <c:pt idx="466">
                  <c:v>465.99753168831694</c:v>
                </c:pt>
                <c:pt idx="467">
                  <c:v>18978.014771372931</c:v>
                </c:pt>
                <c:pt idx="468">
                  <c:v>1011.9507335780604</c:v>
                </c:pt>
                <c:pt idx="469">
                  <c:v>947.95073357806041</c:v>
                </c:pt>
                <c:pt idx="470">
                  <c:v>888.95073357806041</c:v>
                </c:pt>
                <c:pt idx="471">
                  <c:v>841.45073357806041</c:v>
                </c:pt>
                <c:pt idx="472">
                  <c:v>811.45073357806041</c:v>
                </c:pt>
                <c:pt idx="473">
                  <c:v>741.45073357806041</c:v>
                </c:pt>
                <c:pt idx="474">
                  <c:v>661.95073357806041</c:v>
                </c:pt>
                <c:pt idx="475">
                  <c:v>589.95073357806041</c:v>
                </c:pt>
                <c:pt idx="476">
                  <c:v>520.45073357806041</c:v>
                </c:pt>
                <c:pt idx="477">
                  <c:v>19046.967973262672</c:v>
                </c:pt>
                <c:pt idx="478">
                  <c:v>1111.4039354678039</c:v>
                </c:pt>
                <c:pt idx="479">
                  <c:v>1076.9039354678039</c:v>
                </c:pt>
                <c:pt idx="480">
                  <c:v>1004.9039354678039</c:v>
                </c:pt>
                <c:pt idx="481">
                  <c:v>928.90393546780388</c:v>
                </c:pt>
                <c:pt idx="482">
                  <c:v>850.40393546780388</c:v>
                </c:pt>
                <c:pt idx="483">
                  <c:v>780.40393546780388</c:v>
                </c:pt>
                <c:pt idx="484">
                  <c:v>730.40393546780388</c:v>
                </c:pt>
                <c:pt idx="485">
                  <c:v>676.90393546780388</c:v>
                </c:pt>
                <c:pt idx="486">
                  <c:v>649.40393546780388</c:v>
                </c:pt>
                <c:pt idx="487">
                  <c:v>573.40393546780388</c:v>
                </c:pt>
                <c:pt idx="488">
                  <c:v>490.90393546780388</c:v>
                </c:pt>
                <c:pt idx="489">
                  <c:v>19359.791742505713</c:v>
                </c:pt>
                <c:pt idx="490">
                  <c:v>1059.4462119934187</c:v>
                </c:pt>
                <c:pt idx="491">
                  <c:v>1000.4462119934187</c:v>
                </c:pt>
                <c:pt idx="492">
                  <c:v>946.44621199341873</c:v>
                </c:pt>
                <c:pt idx="493">
                  <c:v>912.44621199341873</c:v>
                </c:pt>
                <c:pt idx="494">
                  <c:v>836.44621199341873</c:v>
                </c:pt>
                <c:pt idx="495">
                  <c:v>754.94621199341873</c:v>
                </c:pt>
                <c:pt idx="496">
                  <c:v>673.94621199341873</c:v>
                </c:pt>
                <c:pt idx="497">
                  <c:v>603.94621199341873</c:v>
                </c:pt>
                <c:pt idx="498">
                  <c:v>547.44621199341873</c:v>
                </c:pt>
                <c:pt idx="499">
                  <c:v>493.44621199341873</c:v>
                </c:pt>
                <c:pt idx="500">
                  <c:v>19396.334019031328</c:v>
                </c:pt>
                <c:pt idx="501">
                  <c:v>1089.4884885190336</c:v>
                </c:pt>
                <c:pt idx="502">
                  <c:v>1016.4884885190336</c:v>
                </c:pt>
                <c:pt idx="503">
                  <c:v>941.98848851903358</c:v>
                </c:pt>
                <c:pt idx="504">
                  <c:v>866.98848851903358</c:v>
                </c:pt>
                <c:pt idx="505">
                  <c:v>806.48848851903358</c:v>
                </c:pt>
                <c:pt idx="506">
                  <c:v>761.98848851903358</c:v>
                </c:pt>
                <c:pt idx="507">
                  <c:v>728.48848851903358</c:v>
                </c:pt>
                <c:pt idx="508">
                  <c:v>653.98848851903358</c:v>
                </c:pt>
                <c:pt idx="509">
                  <c:v>576.98848851903358</c:v>
                </c:pt>
                <c:pt idx="510">
                  <c:v>506.48848851903358</c:v>
                </c:pt>
                <c:pt idx="511">
                  <c:v>19385.876295556944</c:v>
                </c:pt>
                <c:pt idx="512">
                  <c:v>1100.5307650446484</c:v>
                </c:pt>
                <c:pt idx="513">
                  <c:v>1050.5307650446484</c:v>
                </c:pt>
                <c:pt idx="514">
                  <c:v>1021.0307650446484</c:v>
                </c:pt>
                <c:pt idx="515">
                  <c:v>950.53076504464843</c:v>
                </c:pt>
                <c:pt idx="516">
                  <c:v>875.53076504464843</c:v>
                </c:pt>
                <c:pt idx="517">
                  <c:v>804.03076504464843</c:v>
                </c:pt>
                <c:pt idx="518">
                  <c:v>731.03076504464843</c:v>
                </c:pt>
                <c:pt idx="519">
                  <c:v>668.03076504464843</c:v>
                </c:pt>
                <c:pt idx="520">
                  <c:v>613.53076504464843</c:v>
                </c:pt>
                <c:pt idx="521">
                  <c:v>583.53076504464843</c:v>
                </c:pt>
                <c:pt idx="522">
                  <c:v>509.03076504464843</c:v>
                </c:pt>
                <c:pt idx="523">
                  <c:v>19338.253964189247</c:v>
                </c:pt>
                <c:pt idx="524">
                  <c:v>1070.2556792896294</c:v>
                </c:pt>
                <c:pt idx="525">
                  <c:v>1005.2556792896294</c:v>
                </c:pt>
                <c:pt idx="526">
                  <c:v>940.75567928962937</c:v>
                </c:pt>
                <c:pt idx="527">
                  <c:v>883.75567928962937</c:v>
                </c:pt>
                <c:pt idx="528">
                  <c:v>850.25567928962937</c:v>
                </c:pt>
                <c:pt idx="529">
                  <c:v>775.25567928962937</c:v>
                </c:pt>
                <c:pt idx="530">
                  <c:v>696.25567928962937</c:v>
                </c:pt>
                <c:pt idx="531">
                  <c:v>616.25567928962937</c:v>
                </c:pt>
                <c:pt idx="532">
                  <c:v>546.75567928962937</c:v>
                </c:pt>
                <c:pt idx="533">
                  <c:v>488.25567928962937</c:v>
                </c:pt>
                <c:pt idx="534">
                  <c:v>19338.978878434231</c:v>
                </c:pt>
                <c:pt idx="535">
                  <c:v>1107.9805935346103</c:v>
                </c:pt>
                <c:pt idx="536">
                  <c:v>1039.4805935346103</c:v>
                </c:pt>
                <c:pt idx="537">
                  <c:v>961.98059353461031</c:v>
                </c:pt>
                <c:pt idx="538">
                  <c:v>878.98059353461031</c:v>
                </c:pt>
                <c:pt idx="539">
                  <c:v>810.48059353461031</c:v>
                </c:pt>
                <c:pt idx="540">
                  <c:v>743.48059353461031</c:v>
                </c:pt>
                <c:pt idx="541">
                  <c:v>698.98059353461031</c:v>
                </c:pt>
                <c:pt idx="542">
                  <c:v>669.98059353461031</c:v>
                </c:pt>
                <c:pt idx="543">
                  <c:v>593.48059353461031</c:v>
                </c:pt>
                <c:pt idx="544">
                  <c:v>515.98059353461031</c:v>
                </c:pt>
                <c:pt idx="545">
                  <c:v>19344.703792679211</c:v>
                </c:pt>
                <c:pt idx="546">
                  <c:v>1080.7055077795912</c:v>
                </c:pt>
                <c:pt idx="547">
                  <c:v>1017.2055077795912</c:v>
                </c:pt>
                <c:pt idx="548">
                  <c:v>965.70550777959124</c:v>
                </c:pt>
                <c:pt idx="549">
                  <c:v>931.70550777959124</c:v>
                </c:pt>
                <c:pt idx="550">
                  <c:v>854.70550777959124</c:v>
                </c:pt>
                <c:pt idx="551">
                  <c:v>773.20550777959124</c:v>
                </c:pt>
                <c:pt idx="552">
                  <c:v>688.20550777959124</c:v>
                </c:pt>
                <c:pt idx="553">
                  <c:v>622.70550777959124</c:v>
                </c:pt>
                <c:pt idx="554">
                  <c:v>563.70550777959124</c:v>
                </c:pt>
                <c:pt idx="555">
                  <c:v>509.20550777959124</c:v>
                </c:pt>
                <c:pt idx="556">
                  <c:v>19553.596255060067</c:v>
                </c:pt>
                <c:pt idx="557">
                  <c:v>1119.6764957453283</c:v>
                </c:pt>
                <c:pt idx="558">
                  <c:v>1034.6764957453283</c:v>
                </c:pt>
                <c:pt idx="559">
                  <c:v>948.67649574532834</c:v>
                </c:pt>
                <c:pt idx="560">
                  <c:v>874.17649574532834</c:v>
                </c:pt>
                <c:pt idx="561">
                  <c:v>815.17649574532834</c:v>
                </c:pt>
                <c:pt idx="562">
                  <c:v>761.17649574532834</c:v>
                </c:pt>
                <c:pt idx="563">
                  <c:v>721.17649574532834</c:v>
                </c:pt>
                <c:pt idx="564">
                  <c:v>643.67649574532834</c:v>
                </c:pt>
                <c:pt idx="565">
                  <c:v>567.17649574532834</c:v>
                </c:pt>
                <c:pt idx="566">
                  <c:v>492.67649574532834</c:v>
                </c:pt>
                <c:pt idx="567">
                  <c:v>19499.067243025806</c:v>
                </c:pt>
                <c:pt idx="568">
                  <c:v>1082.1474837110654</c:v>
                </c:pt>
                <c:pt idx="569">
                  <c:v>1027.1474837110654</c:v>
                </c:pt>
                <c:pt idx="570">
                  <c:v>995.64748371106543</c:v>
                </c:pt>
                <c:pt idx="571">
                  <c:v>916.14748371106543</c:v>
                </c:pt>
                <c:pt idx="572">
                  <c:v>835.14748371106543</c:v>
                </c:pt>
                <c:pt idx="573">
                  <c:v>762.64748371106543</c:v>
                </c:pt>
                <c:pt idx="574">
                  <c:v>690.64748371106543</c:v>
                </c:pt>
                <c:pt idx="575">
                  <c:v>628.64748371106543</c:v>
                </c:pt>
                <c:pt idx="576">
                  <c:v>574.14748371106543</c:v>
                </c:pt>
                <c:pt idx="577">
                  <c:v>539.64748371106543</c:v>
                </c:pt>
                <c:pt idx="578">
                  <c:v>19531.538230991544</c:v>
                </c:pt>
                <c:pt idx="579">
                  <c:v>1091.6184716768025</c:v>
                </c:pt>
                <c:pt idx="580">
                  <c:v>1016.6184716768025</c:v>
                </c:pt>
                <c:pt idx="581">
                  <c:v>951.11847167680253</c:v>
                </c:pt>
                <c:pt idx="582">
                  <c:v>885.11847167680253</c:v>
                </c:pt>
                <c:pt idx="583">
                  <c:v>836.11847167680253</c:v>
                </c:pt>
                <c:pt idx="584">
                  <c:v>799.11847167680253</c:v>
                </c:pt>
                <c:pt idx="585">
                  <c:v>724.11847167680253</c:v>
                </c:pt>
                <c:pt idx="586">
                  <c:v>640.61847167680253</c:v>
                </c:pt>
                <c:pt idx="587">
                  <c:v>569.11847167680253</c:v>
                </c:pt>
                <c:pt idx="588">
                  <c:v>497.61847167680253</c:v>
                </c:pt>
                <c:pt idx="589">
                  <c:v>19721.578741184429</c:v>
                </c:pt>
                <c:pt idx="590">
                  <c:v>1094.378484510499</c:v>
                </c:pt>
                <c:pt idx="591">
                  <c:v>1059.878484510499</c:v>
                </c:pt>
                <c:pt idx="592">
                  <c:v>987.87848451049899</c:v>
                </c:pt>
                <c:pt idx="593">
                  <c:v>913.37848451049899</c:v>
                </c:pt>
                <c:pt idx="594">
                  <c:v>832.87848451049899</c:v>
                </c:pt>
                <c:pt idx="595">
                  <c:v>758.37848451049899</c:v>
                </c:pt>
                <c:pt idx="596">
                  <c:v>702.37848451049899</c:v>
                </c:pt>
                <c:pt idx="597">
                  <c:v>649.87848451049899</c:v>
                </c:pt>
                <c:pt idx="598">
                  <c:v>610.87848451049899</c:v>
                </c:pt>
                <c:pt idx="599">
                  <c:v>534.87848451049899</c:v>
                </c:pt>
                <c:pt idx="600">
                  <c:v>19752.338754018125</c:v>
                </c:pt>
                <c:pt idx="601">
                  <c:v>1109.1384973441955</c:v>
                </c:pt>
                <c:pt idx="602">
                  <c:v>1041.6384973441955</c:v>
                </c:pt>
                <c:pt idx="603">
                  <c:v>985.63849734419546</c:v>
                </c:pt>
                <c:pt idx="604">
                  <c:v>934.13849734419546</c:v>
                </c:pt>
                <c:pt idx="605">
                  <c:v>896.13849734419546</c:v>
                </c:pt>
                <c:pt idx="606">
                  <c:v>820.13849734419546</c:v>
                </c:pt>
                <c:pt idx="607">
                  <c:v>739.63849734419546</c:v>
                </c:pt>
                <c:pt idx="608">
                  <c:v>658.63849734419546</c:v>
                </c:pt>
                <c:pt idx="609">
                  <c:v>589.13849734419546</c:v>
                </c:pt>
                <c:pt idx="610">
                  <c:v>518.63849734419546</c:v>
                </c:pt>
                <c:pt idx="611">
                  <c:v>19653.161494113057</c:v>
                </c:pt>
                <c:pt idx="612">
                  <c:v>1148.139592428427</c:v>
                </c:pt>
                <c:pt idx="613">
                  <c:v>1073.139592428427</c:v>
                </c:pt>
                <c:pt idx="614">
                  <c:v>992.63959242842702</c:v>
                </c:pt>
                <c:pt idx="615">
                  <c:v>918.13959242842702</c:v>
                </c:pt>
                <c:pt idx="616">
                  <c:v>840.13959242842702</c:v>
                </c:pt>
                <c:pt idx="617">
                  <c:v>782.13959242842702</c:v>
                </c:pt>
                <c:pt idx="618">
                  <c:v>725.13959242842702</c:v>
                </c:pt>
                <c:pt idx="619">
                  <c:v>695.13959242842702</c:v>
                </c:pt>
                <c:pt idx="620">
                  <c:v>618.63959242842702</c:v>
                </c:pt>
                <c:pt idx="621">
                  <c:v>545.13959242842702</c:v>
                </c:pt>
                <c:pt idx="622">
                  <c:v>19658.162589197291</c:v>
                </c:pt>
                <c:pt idx="623">
                  <c:v>1111.1406875126586</c:v>
                </c:pt>
                <c:pt idx="624">
                  <c:v>1047.1406875126586</c:v>
                </c:pt>
                <c:pt idx="625">
                  <c:v>991.14068751265859</c:v>
                </c:pt>
                <c:pt idx="626">
                  <c:v>956.14068751265859</c:v>
                </c:pt>
                <c:pt idx="627">
                  <c:v>877.64068751265859</c:v>
                </c:pt>
                <c:pt idx="628">
                  <c:v>796.14068751265859</c:v>
                </c:pt>
                <c:pt idx="629">
                  <c:v>716.14068751265859</c:v>
                </c:pt>
                <c:pt idx="630">
                  <c:v>648.14068751265859</c:v>
                </c:pt>
                <c:pt idx="631">
                  <c:v>580.64068751265859</c:v>
                </c:pt>
                <c:pt idx="632">
                  <c:v>519.14068751265859</c:v>
                </c:pt>
                <c:pt idx="633">
                  <c:v>19673.163684281521</c:v>
                </c:pt>
                <c:pt idx="634">
                  <c:v>1118.1417825968902</c:v>
                </c:pt>
                <c:pt idx="635">
                  <c:v>1035.1417825968902</c:v>
                </c:pt>
                <c:pt idx="636">
                  <c:v>951.64178259689015</c:v>
                </c:pt>
                <c:pt idx="637">
                  <c:v>877.14178259689015</c:v>
                </c:pt>
                <c:pt idx="638">
                  <c:v>807.14178259689015</c:v>
                </c:pt>
                <c:pt idx="639">
                  <c:v>753.64178259689015</c:v>
                </c:pt>
                <c:pt idx="640">
                  <c:v>717.64178259689015</c:v>
                </c:pt>
                <c:pt idx="641">
                  <c:v>639.64178259689015</c:v>
                </c:pt>
                <c:pt idx="642">
                  <c:v>560.14178259689015</c:v>
                </c:pt>
                <c:pt idx="643">
                  <c:v>20099.062681077692</c:v>
                </c:pt>
                <c:pt idx="644">
                  <c:v>1148.2808730007378</c:v>
                </c:pt>
                <c:pt idx="645">
                  <c:v>1085.7808730007378</c:v>
                </c:pt>
                <c:pt idx="646">
                  <c:v>1034.2808730007378</c:v>
                </c:pt>
                <c:pt idx="647">
                  <c:v>994.28087300073776</c:v>
                </c:pt>
                <c:pt idx="648">
                  <c:v>917.28087300073776</c:v>
                </c:pt>
                <c:pt idx="649">
                  <c:v>835.28087300073776</c:v>
                </c:pt>
                <c:pt idx="650">
                  <c:v>755.28087300073776</c:v>
                </c:pt>
                <c:pt idx="651">
                  <c:v>686.28087300073776</c:v>
                </c:pt>
                <c:pt idx="652">
                  <c:v>610.78087300073776</c:v>
                </c:pt>
                <c:pt idx="653">
                  <c:v>547.28087300073776</c:v>
                </c:pt>
                <c:pt idx="654">
                  <c:v>20129.701771481537</c:v>
                </c:pt>
                <c:pt idx="655">
                  <c:v>1180.4199634045854</c:v>
                </c:pt>
                <c:pt idx="656">
                  <c:v>1101.4199634045854</c:v>
                </c:pt>
                <c:pt idx="657">
                  <c:v>1019.9199634045854</c:v>
                </c:pt>
                <c:pt idx="658">
                  <c:v>947.91996340458536</c:v>
                </c:pt>
                <c:pt idx="659">
                  <c:v>878.41996340458536</c:v>
                </c:pt>
                <c:pt idx="660">
                  <c:v>823.91996340458536</c:v>
                </c:pt>
                <c:pt idx="661">
                  <c:v>788.41996340458536</c:v>
                </c:pt>
                <c:pt idx="662">
                  <c:v>704.91996340458536</c:v>
                </c:pt>
                <c:pt idx="663">
                  <c:v>622.41996340458536</c:v>
                </c:pt>
                <c:pt idx="664">
                  <c:v>544.41996340458536</c:v>
                </c:pt>
                <c:pt idx="665">
                  <c:v>20086.840861885386</c:v>
                </c:pt>
                <c:pt idx="666">
                  <c:v>1149.059053808433</c:v>
                </c:pt>
                <c:pt idx="667">
                  <c:v>1088.559053808433</c:v>
                </c:pt>
                <c:pt idx="668">
                  <c:v>1053.059053808433</c:v>
                </c:pt>
                <c:pt idx="669">
                  <c:v>978.55905380843296</c:v>
                </c:pt>
                <c:pt idx="670">
                  <c:v>896.05905380843296</c:v>
                </c:pt>
                <c:pt idx="671">
                  <c:v>821.05905380843296</c:v>
                </c:pt>
                <c:pt idx="672">
                  <c:v>743.55905380843296</c:v>
                </c:pt>
                <c:pt idx="673">
                  <c:v>677.05905380843296</c:v>
                </c:pt>
                <c:pt idx="674">
                  <c:v>623.05905380843296</c:v>
                </c:pt>
                <c:pt idx="675">
                  <c:v>581.55905380843296</c:v>
                </c:pt>
                <c:pt idx="676">
                  <c:v>501.05905380843296</c:v>
                </c:pt>
                <c:pt idx="677">
                  <c:v>20035.442057174208</c:v>
                </c:pt>
                <c:pt idx="678">
                  <c:v>1083.6011015877557</c:v>
                </c:pt>
                <c:pt idx="679">
                  <c:v>1009.6011015877557</c:v>
                </c:pt>
                <c:pt idx="680">
                  <c:v>939.60110158775569</c:v>
                </c:pt>
                <c:pt idx="681">
                  <c:v>889.60110158775569</c:v>
                </c:pt>
                <c:pt idx="682">
                  <c:v>850.10110158775569</c:v>
                </c:pt>
                <c:pt idx="683">
                  <c:v>773.10110158775569</c:v>
                </c:pt>
                <c:pt idx="684">
                  <c:v>690.10110158775569</c:v>
                </c:pt>
                <c:pt idx="685">
                  <c:v>606.10110158775569</c:v>
                </c:pt>
                <c:pt idx="686">
                  <c:v>533.10110158775569</c:v>
                </c:pt>
                <c:pt idx="687">
                  <c:v>20077.984104953532</c:v>
                </c:pt>
                <c:pt idx="688">
                  <c:v>1145.6431493670784</c:v>
                </c:pt>
                <c:pt idx="689">
                  <c:v>1104.6431493670784</c:v>
                </c:pt>
                <c:pt idx="690">
                  <c:v>1025.1431493670784</c:v>
                </c:pt>
                <c:pt idx="691">
                  <c:v>947.14314936707842</c:v>
                </c:pt>
                <c:pt idx="692">
                  <c:v>865.64314936707842</c:v>
                </c:pt>
                <c:pt idx="693">
                  <c:v>785.14314936707842</c:v>
                </c:pt>
                <c:pt idx="694">
                  <c:v>717.14314936707842</c:v>
                </c:pt>
                <c:pt idx="695">
                  <c:v>658.64314936707842</c:v>
                </c:pt>
                <c:pt idx="696">
                  <c:v>619.14314936707842</c:v>
                </c:pt>
                <c:pt idx="697">
                  <c:v>538.64314936707842</c:v>
                </c:pt>
                <c:pt idx="698">
                  <c:v>20066.026152732855</c:v>
                </c:pt>
                <c:pt idx="699">
                  <c:v>1112.6851971464012</c:v>
                </c:pt>
                <c:pt idx="700">
                  <c:v>1031.1851971464012</c:v>
                </c:pt>
                <c:pt idx="701">
                  <c:v>959.18519714640115</c:v>
                </c:pt>
                <c:pt idx="702">
                  <c:v>903.68519714640115</c:v>
                </c:pt>
                <c:pt idx="703">
                  <c:v>859.18519714640115</c:v>
                </c:pt>
                <c:pt idx="704">
                  <c:v>782.18519714640115</c:v>
                </c:pt>
                <c:pt idx="705">
                  <c:v>704.68519714640115</c:v>
                </c:pt>
                <c:pt idx="706">
                  <c:v>619.68519714640115</c:v>
                </c:pt>
                <c:pt idx="707">
                  <c:v>548.18519714640115</c:v>
                </c:pt>
                <c:pt idx="708">
                  <c:v>20077.13118100947</c:v>
                </c:pt>
                <c:pt idx="709">
                  <c:v>1167.5159582827378</c:v>
                </c:pt>
                <c:pt idx="710">
                  <c:v>1126.5159582827378</c:v>
                </c:pt>
                <c:pt idx="711">
                  <c:v>1041.5159582827378</c:v>
                </c:pt>
                <c:pt idx="712">
                  <c:v>956.51595828273776</c:v>
                </c:pt>
                <c:pt idx="713">
                  <c:v>879.01595828273776</c:v>
                </c:pt>
                <c:pt idx="714">
                  <c:v>795.01595828273776</c:v>
                </c:pt>
                <c:pt idx="715">
                  <c:v>731.01595828273776</c:v>
                </c:pt>
                <c:pt idx="716">
                  <c:v>671.51595828273776</c:v>
                </c:pt>
                <c:pt idx="717">
                  <c:v>634.51595828273776</c:v>
                </c:pt>
                <c:pt idx="718">
                  <c:v>553.01595828273776</c:v>
                </c:pt>
                <c:pt idx="719">
                  <c:v>20069.461942145808</c:v>
                </c:pt>
                <c:pt idx="720">
                  <c:v>1131.8467194190744</c:v>
                </c:pt>
                <c:pt idx="721">
                  <c:v>1056.3467194190744</c:v>
                </c:pt>
                <c:pt idx="722">
                  <c:v>988.34671941907436</c:v>
                </c:pt>
                <c:pt idx="723">
                  <c:v>930.34671941907436</c:v>
                </c:pt>
                <c:pt idx="724">
                  <c:v>889.34671941907436</c:v>
                </c:pt>
                <c:pt idx="725">
                  <c:v>807.34671941907436</c:v>
                </c:pt>
                <c:pt idx="726">
                  <c:v>730.84671941907436</c:v>
                </c:pt>
                <c:pt idx="727">
                  <c:v>653.34671941907436</c:v>
                </c:pt>
                <c:pt idx="728">
                  <c:v>580.84671941907436</c:v>
                </c:pt>
                <c:pt idx="729">
                  <c:v>515.84671941907436</c:v>
                </c:pt>
                <c:pt idx="730">
                  <c:v>20056.292703282146</c:v>
                </c:pt>
                <c:pt idx="731">
                  <c:v>1157.677480555411</c:v>
                </c:pt>
                <c:pt idx="732">
                  <c:v>1080.177480555411</c:v>
                </c:pt>
                <c:pt idx="733">
                  <c:v>999.67748055541097</c:v>
                </c:pt>
                <c:pt idx="734">
                  <c:v>916.67748055541097</c:v>
                </c:pt>
                <c:pt idx="735">
                  <c:v>843.67748055541097</c:v>
                </c:pt>
                <c:pt idx="736">
                  <c:v>778.17748055541097</c:v>
                </c:pt>
                <c:pt idx="737">
                  <c:v>723.17748055541097</c:v>
                </c:pt>
                <c:pt idx="738">
                  <c:v>686.17748055541097</c:v>
                </c:pt>
                <c:pt idx="739">
                  <c:v>615.17748055541097</c:v>
                </c:pt>
                <c:pt idx="740">
                  <c:v>532.67748055541097</c:v>
                </c:pt>
                <c:pt idx="741">
                  <c:v>19871.650044360711</c:v>
                </c:pt>
                <c:pt idx="742">
                  <c:v>1105.1285550223301</c:v>
                </c:pt>
                <c:pt idx="743">
                  <c:v>1034.6285550223301</c:v>
                </c:pt>
                <c:pt idx="744">
                  <c:v>973.12855502233015</c:v>
                </c:pt>
                <c:pt idx="745">
                  <c:v>934.62855502233015</c:v>
                </c:pt>
                <c:pt idx="746">
                  <c:v>853.12855502233015</c:v>
                </c:pt>
                <c:pt idx="747">
                  <c:v>767.62855502233015</c:v>
                </c:pt>
                <c:pt idx="748">
                  <c:v>691.62855502233015</c:v>
                </c:pt>
                <c:pt idx="749">
                  <c:v>620.62855502233015</c:v>
                </c:pt>
                <c:pt idx="750">
                  <c:v>558.12855502233015</c:v>
                </c:pt>
                <c:pt idx="751">
                  <c:v>19931.101118827632</c:v>
                </c:pt>
                <c:pt idx="752">
                  <c:v>1200.0796294892493</c:v>
                </c:pt>
                <c:pt idx="753">
                  <c:v>1123.0796294892493</c:v>
                </c:pt>
                <c:pt idx="754">
                  <c:v>1044.5796294892493</c:v>
                </c:pt>
                <c:pt idx="755">
                  <c:v>967.07962948924933</c:v>
                </c:pt>
                <c:pt idx="756">
                  <c:v>892.57962948924933</c:v>
                </c:pt>
                <c:pt idx="757">
                  <c:v>829.57962948924933</c:v>
                </c:pt>
                <c:pt idx="758">
                  <c:v>775.57962948924933</c:v>
                </c:pt>
                <c:pt idx="759">
                  <c:v>737.57962948924933</c:v>
                </c:pt>
                <c:pt idx="760">
                  <c:v>659.57962948924933</c:v>
                </c:pt>
                <c:pt idx="761">
                  <c:v>581.57962948924933</c:v>
                </c:pt>
                <c:pt idx="762">
                  <c:v>506.07962948924933</c:v>
                </c:pt>
                <c:pt idx="763">
                  <c:v>19927.299269268733</c:v>
                </c:pt>
                <c:pt idx="764">
                  <c:v>1108.4472313835104</c:v>
                </c:pt>
                <c:pt idx="765">
                  <c:v>1049.9472313835104</c:v>
                </c:pt>
                <c:pt idx="766">
                  <c:v>1011.9472313835104</c:v>
                </c:pt>
                <c:pt idx="767">
                  <c:v>931.94723138351037</c:v>
                </c:pt>
                <c:pt idx="768">
                  <c:v>852.44723138351037</c:v>
                </c:pt>
                <c:pt idx="769">
                  <c:v>771.94723138351037</c:v>
                </c:pt>
                <c:pt idx="770">
                  <c:v>697.94723138351037</c:v>
                </c:pt>
                <c:pt idx="771">
                  <c:v>637.94723138351037</c:v>
                </c:pt>
                <c:pt idx="772">
                  <c:v>577.44723138351037</c:v>
                </c:pt>
                <c:pt idx="773">
                  <c:v>541.44723138351037</c:v>
                </c:pt>
                <c:pt idx="774">
                  <c:v>19959.166871162994</c:v>
                </c:pt>
                <c:pt idx="775">
                  <c:v>1120.8148332777714</c:v>
                </c:pt>
                <c:pt idx="776">
                  <c:v>1038.8148332777714</c:v>
                </c:pt>
                <c:pt idx="777">
                  <c:v>962.81483327777141</c:v>
                </c:pt>
                <c:pt idx="778">
                  <c:v>905.31483327777141</c:v>
                </c:pt>
                <c:pt idx="779">
                  <c:v>848.81483327777141</c:v>
                </c:pt>
                <c:pt idx="780">
                  <c:v>813.31483327777141</c:v>
                </c:pt>
                <c:pt idx="781">
                  <c:v>734.81483327777141</c:v>
                </c:pt>
                <c:pt idx="782">
                  <c:v>662.81483327777141</c:v>
                </c:pt>
                <c:pt idx="783">
                  <c:v>573.81483327777141</c:v>
                </c:pt>
                <c:pt idx="784">
                  <c:v>506.31483327777141</c:v>
                </c:pt>
                <c:pt idx="785">
                  <c:v>19937.034473057254</c:v>
                </c:pt>
                <c:pt idx="786">
                  <c:v>1124.6824351720325</c:v>
                </c:pt>
                <c:pt idx="787">
                  <c:v>1086.1824351720325</c:v>
                </c:pt>
                <c:pt idx="788">
                  <c:v>1006.1824351720325</c:v>
                </c:pt>
                <c:pt idx="789">
                  <c:v>925.68243517203246</c:v>
                </c:pt>
                <c:pt idx="790">
                  <c:v>848.18243517203246</c:v>
                </c:pt>
                <c:pt idx="791">
                  <c:v>769.18243517203246</c:v>
                </c:pt>
                <c:pt idx="792">
                  <c:v>702.18243517203246</c:v>
                </c:pt>
                <c:pt idx="793">
                  <c:v>646.18243517203246</c:v>
                </c:pt>
                <c:pt idx="794">
                  <c:v>599.68243517203246</c:v>
                </c:pt>
                <c:pt idx="795">
                  <c:v>513.68243517203246</c:v>
                </c:pt>
                <c:pt idx="796">
                  <c:v>19925.510849816994</c:v>
                </c:pt>
                <c:pt idx="797">
                  <c:v>1083.8171215836974</c:v>
                </c:pt>
                <c:pt idx="798">
                  <c:v>1009.8171215836974</c:v>
                </c:pt>
                <c:pt idx="799">
                  <c:v>941.31712158369737</c:v>
                </c:pt>
                <c:pt idx="800">
                  <c:v>885.31712158369737</c:v>
                </c:pt>
                <c:pt idx="801">
                  <c:v>853.31712158369737</c:v>
                </c:pt>
                <c:pt idx="802">
                  <c:v>768.31712158369737</c:v>
                </c:pt>
                <c:pt idx="803">
                  <c:v>683.81712158369737</c:v>
                </c:pt>
                <c:pt idx="804">
                  <c:v>605.81712158369737</c:v>
                </c:pt>
                <c:pt idx="805">
                  <c:v>531.31712158369737</c:v>
                </c:pt>
                <c:pt idx="806">
                  <c:v>19962.145536228658</c:v>
                </c:pt>
                <c:pt idx="807">
                  <c:v>1141.4518079953623</c:v>
                </c:pt>
                <c:pt idx="808">
                  <c:v>1095.4518079953623</c:v>
                </c:pt>
                <c:pt idx="809">
                  <c:v>1014.4518079953623</c:v>
                </c:pt>
                <c:pt idx="810">
                  <c:v>926.45180799536229</c:v>
                </c:pt>
                <c:pt idx="811">
                  <c:v>852.95180799536229</c:v>
                </c:pt>
                <c:pt idx="812">
                  <c:v>776.45180799536229</c:v>
                </c:pt>
                <c:pt idx="813">
                  <c:v>710.95180799536229</c:v>
                </c:pt>
                <c:pt idx="814">
                  <c:v>649.95180799536229</c:v>
                </c:pt>
                <c:pt idx="815">
                  <c:v>609.45180799536229</c:v>
                </c:pt>
                <c:pt idx="816">
                  <c:v>527.95180799536229</c:v>
                </c:pt>
                <c:pt idx="817">
                  <c:v>19948.280222640322</c:v>
                </c:pt>
                <c:pt idx="818">
                  <c:v>1104.5864944070272</c:v>
                </c:pt>
                <c:pt idx="819">
                  <c:v>1029.5864944070272</c:v>
                </c:pt>
                <c:pt idx="820">
                  <c:v>962.5864944070272</c:v>
                </c:pt>
                <c:pt idx="821">
                  <c:v>904.5864944070272</c:v>
                </c:pt>
                <c:pt idx="822">
                  <c:v>862.5864944070272</c:v>
                </c:pt>
                <c:pt idx="823">
                  <c:v>786.0864944070272</c:v>
                </c:pt>
                <c:pt idx="824">
                  <c:v>700.5864944070272</c:v>
                </c:pt>
                <c:pt idx="825">
                  <c:v>616.0864944070272</c:v>
                </c:pt>
                <c:pt idx="826">
                  <c:v>539.0864944070272</c:v>
                </c:pt>
                <c:pt idx="827">
                  <c:v>20383.696446933762</c:v>
                </c:pt>
                <c:pt idx="828">
                  <c:v>1175.2822064321099</c:v>
                </c:pt>
                <c:pt idx="829">
                  <c:v>1126.2822064321099</c:v>
                </c:pt>
                <c:pt idx="830">
                  <c:v>1046.2822064321099</c:v>
                </c:pt>
                <c:pt idx="831">
                  <c:v>960.78220643210989</c:v>
                </c:pt>
                <c:pt idx="832">
                  <c:v>879.78220643210989</c:v>
                </c:pt>
                <c:pt idx="833">
                  <c:v>805.28220643210989</c:v>
                </c:pt>
                <c:pt idx="834">
                  <c:v>734.78220643210989</c:v>
                </c:pt>
                <c:pt idx="835">
                  <c:v>673.28220643210989</c:v>
                </c:pt>
                <c:pt idx="836">
                  <c:v>633.78220643210989</c:v>
                </c:pt>
                <c:pt idx="837">
                  <c:v>554.78220643210989</c:v>
                </c:pt>
                <c:pt idx="838">
                  <c:v>20381.392158958846</c:v>
                </c:pt>
                <c:pt idx="839">
                  <c:v>1152.9779184571926</c:v>
                </c:pt>
                <c:pt idx="840">
                  <c:v>1078.4779184571926</c:v>
                </c:pt>
                <c:pt idx="841">
                  <c:v>1011.4779184571926</c:v>
                </c:pt>
                <c:pt idx="842">
                  <c:v>950.97791845719257</c:v>
                </c:pt>
                <c:pt idx="843">
                  <c:v>913.97791845719257</c:v>
                </c:pt>
                <c:pt idx="844">
                  <c:v>829.47791845719257</c:v>
                </c:pt>
                <c:pt idx="845">
                  <c:v>745.97791845719257</c:v>
                </c:pt>
                <c:pt idx="846">
                  <c:v>661.97791845719257</c:v>
                </c:pt>
                <c:pt idx="847">
                  <c:v>586.97791845719257</c:v>
                </c:pt>
                <c:pt idx="848">
                  <c:v>20432.087870983931</c:v>
                </c:pt>
                <c:pt idx="849">
                  <c:v>1219.6736304822753</c:v>
                </c:pt>
                <c:pt idx="850">
                  <c:v>1174.6736304822753</c:v>
                </c:pt>
                <c:pt idx="851">
                  <c:v>1086.6736304822753</c:v>
                </c:pt>
                <c:pt idx="852">
                  <c:v>1002.1736304822753</c:v>
                </c:pt>
                <c:pt idx="853">
                  <c:v>919.67363048227526</c:v>
                </c:pt>
                <c:pt idx="854">
                  <c:v>836.67363048227526</c:v>
                </c:pt>
                <c:pt idx="855">
                  <c:v>764.67363048227526</c:v>
                </c:pt>
                <c:pt idx="856">
                  <c:v>705.67363048227526</c:v>
                </c:pt>
                <c:pt idx="857">
                  <c:v>662.67363048227526</c:v>
                </c:pt>
                <c:pt idx="858">
                  <c:v>578.67363048227526</c:v>
                </c:pt>
                <c:pt idx="859">
                  <c:v>20513.725541744225</c:v>
                </c:pt>
                <c:pt idx="860">
                  <c:v>1174.128483399511</c:v>
                </c:pt>
                <c:pt idx="861">
                  <c:v>1097.628483399511</c:v>
                </c:pt>
                <c:pt idx="862">
                  <c:v>1029.128483399511</c:v>
                </c:pt>
                <c:pt idx="863">
                  <c:v>962.62848339951097</c:v>
                </c:pt>
                <c:pt idx="864">
                  <c:v>919.62848339951097</c:v>
                </c:pt>
                <c:pt idx="865">
                  <c:v>836.62848339951097</c:v>
                </c:pt>
                <c:pt idx="866">
                  <c:v>752.62848339951097</c:v>
                </c:pt>
                <c:pt idx="867">
                  <c:v>666.62848339951097</c:v>
                </c:pt>
                <c:pt idx="868">
                  <c:v>586.12848339951097</c:v>
                </c:pt>
                <c:pt idx="869">
                  <c:v>20538.68039466146</c:v>
                </c:pt>
                <c:pt idx="870">
                  <c:v>1219.5833363167467</c:v>
                </c:pt>
                <c:pt idx="871">
                  <c:v>1177.0833363167467</c:v>
                </c:pt>
                <c:pt idx="872">
                  <c:v>1098.0833363167467</c:v>
                </c:pt>
                <c:pt idx="873">
                  <c:v>1007.0833363167467</c:v>
                </c:pt>
                <c:pt idx="874">
                  <c:v>925.08333631674668</c:v>
                </c:pt>
                <c:pt idx="875">
                  <c:v>849.08333631674668</c:v>
                </c:pt>
                <c:pt idx="876">
                  <c:v>781.08333631674668</c:v>
                </c:pt>
                <c:pt idx="877">
                  <c:v>710.58333631674668</c:v>
                </c:pt>
                <c:pt idx="878">
                  <c:v>669.08333631674668</c:v>
                </c:pt>
                <c:pt idx="879">
                  <c:v>589.08333631674668</c:v>
                </c:pt>
                <c:pt idx="880">
                  <c:v>20524.635247578695</c:v>
                </c:pt>
                <c:pt idx="881">
                  <c:v>1182.0381892339824</c:v>
                </c:pt>
                <c:pt idx="882">
                  <c:v>1101.5381892339824</c:v>
                </c:pt>
                <c:pt idx="883">
                  <c:v>1026.5381892339824</c:v>
                </c:pt>
                <c:pt idx="884">
                  <c:v>968.53818923398239</c:v>
                </c:pt>
                <c:pt idx="885">
                  <c:v>924.03818923398239</c:v>
                </c:pt>
                <c:pt idx="886">
                  <c:v>841.53818923398239</c:v>
                </c:pt>
                <c:pt idx="887">
                  <c:v>755.53818923398239</c:v>
                </c:pt>
                <c:pt idx="888">
                  <c:v>673.03818923398239</c:v>
                </c:pt>
                <c:pt idx="889">
                  <c:v>594.03818923398239</c:v>
                </c:pt>
                <c:pt idx="890">
                  <c:v>20463.239107380101</c:v>
                </c:pt>
                <c:pt idx="891">
                  <c:v>1228.1191853361786</c:v>
                </c:pt>
                <c:pt idx="892">
                  <c:v>1190.1191853361786</c:v>
                </c:pt>
                <c:pt idx="893">
                  <c:v>1108.1191853361786</c:v>
                </c:pt>
                <c:pt idx="894">
                  <c:v>1019.1191853361786</c:v>
                </c:pt>
                <c:pt idx="895">
                  <c:v>937.11918533617859</c:v>
                </c:pt>
                <c:pt idx="896">
                  <c:v>856.11918533617859</c:v>
                </c:pt>
                <c:pt idx="897">
                  <c:v>789.11918533617859</c:v>
                </c:pt>
                <c:pt idx="898">
                  <c:v>727.61918533617859</c:v>
                </c:pt>
                <c:pt idx="899">
                  <c:v>683.61918533617859</c:v>
                </c:pt>
                <c:pt idx="900">
                  <c:v>597.11918533617859</c:v>
                </c:pt>
                <c:pt idx="901">
                  <c:v>20457.8201034823</c:v>
                </c:pt>
                <c:pt idx="902">
                  <c:v>1192.2001814383748</c:v>
                </c:pt>
                <c:pt idx="903">
                  <c:v>1109.7001814383748</c:v>
                </c:pt>
                <c:pt idx="904">
                  <c:v>1037.7001814383748</c:v>
                </c:pt>
                <c:pt idx="905">
                  <c:v>970.70018143837478</c:v>
                </c:pt>
                <c:pt idx="906">
                  <c:v>928.20018143837478</c:v>
                </c:pt>
                <c:pt idx="907">
                  <c:v>848.20018143837478</c:v>
                </c:pt>
                <c:pt idx="908">
                  <c:v>761.20018143837478</c:v>
                </c:pt>
                <c:pt idx="909">
                  <c:v>679.70018143837478</c:v>
                </c:pt>
                <c:pt idx="910">
                  <c:v>598.70018143837478</c:v>
                </c:pt>
                <c:pt idx="911">
                  <c:v>20466.401099584495</c:v>
                </c:pt>
                <c:pt idx="912">
                  <c:v>1218.781177540571</c:v>
                </c:pt>
                <c:pt idx="913">
                  <c:v>1173.781177540571</c:v>
                </c:pt>
                <c:pt idx="914">
                  <c:v>1090.781177540571</c:v>
                </c:pt>
                <c:pt idx="915">
                  <c:v>1001.781177540571</c:v>
                </c:pt>
                <c:pt idx="916">
                  <c:v>912.28117754057098</c:v>
                </c:pt>
                <c:pt idx="917">
                  <c:v>829.78117754057098</c:v>
                </c:pt>
                <c:pt idx="918">
                  <c:v>752.28117754057098</c:v>
                </c:pt>
                <c:pt idx="919">
                  <c:v>689.28117754057098</c:v>
                </c:pt>
                <c:pt idx="920">
                  <c:v>643.28117754057098</c:v>
                </c:pt>
                <c:pt idx="921">
                  <c:v>551.28117754057098</c:v>
                </c:pt>
                <c:pt idx="922">
                  <c:v>20813.04827541556</c:v>
                </c:pt>
                <c:pt idx="923">
                  <c:v>1144.6272298203326</c:v>
                </c:pt>
                <c:pt idx="924">
                  <c:v>1061.6272298203326</c:v>
                </c:pt>
                <c:pt idx="925">
                  <c:v>994.12722982033256</c:v>
                </c:pt>
                <c:pt idx="926">
                  <c:v>931.62722982033256</c:v>
                </c:pt>
                <c:pt idx="927">
                  <c:v>889.62722982033256</c:v>
                </c:pt>
                <c:pt idx="928">
                  <c:v>798.62722982033256</c:v>
                </c:pt>
                <c:pt idx="929">
                  <c:v>713.62722982033256</c:v>
                </c:pt>
                <c:pt idx="930">
                  <c:v>631.12722982033256</c:v>
                </c:pt>
                <c:pt idx="931">
                  <c:v>552.62722982033256</c:v>
                </c:pt>
                <c:pt idx="932">
                  <c:v>20836.394327695321</c:v>
                </c:pt>
                <c:pt idx="933">
                  <c:v>1194.4732821000939</c:v>
                </c:pt>
                <c:pt idx="934">
                  <c:v>1154.4732821000939</c:v>
                </c:pt>
                <c:pt idx="935">
                  <c:v>1067.4732821000939</c:v>
                </c:pt>
                <c:pt idx="936">
                  <c:v>978.47328210009391</c:v>
                </c:pt>
                <c:pt idx="937">
                  <c:v>893.47328210009391</c:v>
                </c:pt>
                <c:pt idx="938">
                  <c:v>807.47328210009391</c:v>
                </c:pt>
                <c:pt idx="939">
                  <c:v>734.97328210009391</c:v>
                </c:pt>
                <c:pt idx="940">
                  <c:v>669.97328210009391</c:v>
                </c:pt>
                <c:pt idx="941">
                  <c:v>623.97328210009391</c:v>
                </c:pt>
                <c:pt idx="942">
                  <c:v>536.97328210009391</c:v>
                </c:pt>
                <c:pt idx="943">
                  <c:v>20804.740379975083</c:v>
                </c:pt>
                <c:pt idx="944">
                  <c:v>1139.8193343798553</c:v>
                </c:pt>
                <c:pt idx="945">
                  <c:v>1063.8193343798553</c:v>
                </c:pt>
                <c:pt idx="946">
                  <c:v>991.31933437985526</c:v>
                </c:pt>
                <c:pt idx="947">
                  <c:v>925.81933437985526</c:v>
                </c:pt>
                <c:pt idx="948">
                  <c:v>877.81933437985526</c:v>
                </c:pt>
                <c:pt idx="949">
                  <c:v>794.31933437985526</c:v>
                </c:pt>
                <c:pt idx="950">
                  <c:v>704.81933437985526</c:v>
                </c:pt>
                <c:pt idx="951">
                  <c:v>620.31933437985526</c:v>
                </c:pt>
                <c:pt idx="952">
                  <c:v>539.81933437985526</c:v>
                </c:pt>
                <c:pt idx="953">
                  <c:v>20791.327169993972</c:v>
                </c:pt>
                <c:pt idx="954">
                  <c:v>1189.0816122662418</c:v>
                </c:pt>
                <c:pt idx="955">
                  <c:v>1153.0816122662418</c:v>
                </c:pt>
                <c:pt idx="956">
                  <c:v>1063.0816122662418</c:v>
                </c:pt>
                <c:pt idx="957">
                  <c:v>976.58161226624179</c:v>
                </c:pt>
                <c:pt idx="958">
                  <c:v>885.58161226624179</c:v>
                </c:pt>
                <c:pt idx="959">
                  <c:v>807.08161226624179</c:v>
                </c:pt>
                <c:pt idx="960">
                  <c:v>735.58161226624179</c:v>
                </c:pt>
                <c:pt idx="961">
                  <c:v>671.58161226624179</c:v>
                </c:pt>
                <c:pt idx="962">
                  <c:v>624.58161226624179</c:v>
                </c:pt>
                <c:pt idx="963">
                  <c:v>538.08161226624179</c:v>
                </c:pt>
                <c:pt idx="964">
                  <c:v>20774.589447880357</c:v>
                </c:pt>
                <c:pt idx="965">
                  <c:v>1142.3438901526283</c:v>
                </c:pt>
                <c:pt idx="966">
                  <c:v>1062.3438901526283</c:v>
                </c:pt>
                <c:pt idx="967">
                  <c:v>989.84389015262832</c:v>
                </c:pt>
                <c:pt idx="968">
                  <c:v>922.34389015262832</c:v>
                </c:pt>
                <c:pt idx="969">
                  <c:v>880.84389015262832</c:v>
                </c:pt>
                <c:pt idx="970">
                  <c:v>798.84389015262832</c:v>
                </c:pt>
                <c:pt idx="971">
                  <c:v>709.84389015262832</c:v>
                </c:pt>
                <c:pt idx="972">
                  <c:v>629.34389015262832</c:v>
                </c:pt>
                <c:pt idx="973">
                  <c:v>552.84389015262832</c:v>
                </c:pt>
                <c:pt idx="974">
                  <c:v>20804.351725766744</c:v>
                </c:pt>
                <c:pt idx="975">
                  <c:v>1190.1061680390148</c:v>
                </c:pt>
                <c:pt idx="976">
                  <c:v>1141.6061680390148</c:v>
                </c:pt>
                <c:pt idx="977">
                  <c:v>1060.1061680390148</c:v>
                </c:pt>
                <c:pt idx="978">
                  <c:v>970.10616803901485</c:v>
                </c:pt>
                <c:pt idx="979">
                  <c:v>889.60616803901485</c:v>
                </c:pt>
                <c:pt idx="980">
                  <c:v>800.60616803901485</c:v>
                </c:pt>
                <c:pt idx="981">
                  <c:v>733.10616803901485</c:v>
                </c:pt>
                <c:pt idx="982">
                  <c:v>669.10616803901485</c:v>
                </c:pt>
                <c:pt idx="983">
                  <c:v>618.60616803901485</c:v>
                </c:pt>
                <c:pt idx="984">
                  <c:v>20924.517733018391</c:v>
                </c:pt>
                <c:pt idx="985">
                  <c:v>1219.3876711332709</c:v>
                </c:pt>
                <c:pt idx="986">
                  <c:v>1130.3876711332709</c:v>
                </c:pt>
                <c:pt idx="987">
                  <c:v>1046.8876711332709</c:v>
                </c:pt>
                <c:pt idx="988">
                  <c:v>973.88767113327094</c:v>
                </c:pt>
                <c:pt idx="989">
                  <c:v>909.88767113327094</c:v>
                </c:pt>
                <c:pt idx="990">
                  <c:v>867.88767113327094</c:v>
                </c:pt>
                <c:pt idx="991">
                  <c:v>775.38767113327094</c:v>
                </c:pt>
                <c:pt idx="992">
                  <c:v>683.88767113327094</c:v>
                </c:pt>
                <c:pt idx="993">
                  <c:v>593.38767113327094</c:v>
                </c:pt>
                <c:pt idx="994">
                  <c:v>20908.299236112645</c:v>
                </c:pt>
                <c:pt idx="995">
                  <c:v>1213.169174227527</c:v>
                </c:pt>
                <c:pt idx="996">
                  <c:v>1152.169174227527</c:v>
                </c:pt>
                <c:pt idx="997">
                  <c:v>1115.669174227527</c:v>
                </c:pt>
                <c:pt idx="998">
                  <c:v>1027.169174227527</c:v>
                </c:pt>
                <c:pt idx="999">
                  <c:v>929.16917422752704</c:v>
                </c:pt>
                <c:pt idx="1000">
                  <c:v>841.16917422752704</c:v>
                </c:pt>
                <c:pt idx="1001">
                  <c:v>758.66917422752704</c:v>
                </c:pt>
                <c:pt idx="1002">
                  <c:v>682.16917422752704</c:v>
                </c:pt>
                <c:pt idx="1003">
                  <c:v>620.16917422752704</c:v>
                </c:pt>
                <c:pt idx="1004">
                  <c:v>20976.080739206904</c:v>
                </c:pt>
                <c:pt idx="1005">
                  <c:v>1270.4506773217831</c:v>
                </c:pt>
                <c:pt idx="1006">
                  <c:v>1180.9506773217831</c:v>
                </c:pt>
                <c:pt idx="1007">
                  <c:v>1099.9506773217831</c:v>
                </c:pt>
                <c:pt idx="1008">
                  <c:v>1017.9506773217831</c:v>
                </c:pt>
                <c:pt idx="1009">
                  <c:v>936.95067732178313</c:v>
                </c:pt>
                <c:pt idx="1010">
                  <c:v>870.95067732178313</c:v>
                </c:pt>
                <c:pt idx="1011">
                  <c:v>820.95067732178313</c:v>
                </c:pt>
                <c:pt idx="1012">
                  <c:v>731.95067732178313</c:v>
                </c:pt>
                <c:pt idx="1013">
                  <c:v>642.45067732178313</c:v>
                </c:pt>
                <c:pt idx="1014">
                  <c:v>21247.123257998104</c:v>
                </c:pt>
                <c:pt idx="1015">
                  <c:v>1262.3636573539889</c:v>
                </c:pt>
                <c:pt idx="1016">
                  <c:v>1187.3636573539889</c:v>
                </c:pt>
                <c:pt idx="1017">
                  <c:v>1118.8636573539889</c:v>
                </c:pt>
                <c:pt idx="1018">
                  <c:v>1074.3636573539889</c:v>
                </c:pt>
                <c:pt idx="1019">
                  <c:v>983.36365735398886</c:v>
                </c:pt>
                <c:pt idx="1020">
                  <c:v>896.36365735398886</c:v>
                </c:pt>
                <c:pt idx="1021">
                  <c:v>805.86365735398886</c:v>
                </c:pt>
                <c:pt idx="1022">
                  <c:v>720.86365735398886</c:v>
                </c:pt>
                <c:pt idx="1023">
                  <c:v>647.86365735398886</c:v>
                </c:pt>
                <c:pt idx="1024">
                  <c:v>578.86365735398886</c:v>
                </c:pt>
                <c:pt idx="1025">
                  <c:v>21227.536238030312</c:v>
                </c:pt>
                <c:pt idx="1026">
                  <c:v>1238.7766373861946</c:v>
                </c:pt>
                <c:pt idx="1027">
                  <c:v>1154.2766373861946</c:v>
                </c:pt>
                <c:pt idx="1028">
                  <c:v>1058.2766373861946</c:v>
                </c:pt>
                <c:pt idx="1029">
                  <c:v>972.27663738619458</c:v>
                </c:pt>
                <c:pt idx="1030">
                  <c:v>902.27663738619458</c:v>
                </c:pt>
                <c:pt idx="1031">
                  <c:v>835.77663738619458</c:v>
                </c:pt>
                <c:pt idx="1032">
                  <c:v>790.27663738619458</c:v>
                </c:pt>
                <c:pt idx="1033">
                  <c:v>697.27663738619458</c:v>
                </c:pt>
                <c:pt idx="1034">
                  <c:v>615.27663738619458</c:v>
                </c:pt>
                <c:pt idx="1035">
                  <c:v>21222.949218062517</c:v>
                </c:pt>
                <c:pt idx="1036">
                  <c:v>1241.1896174184003</c:v>
                </c:pt>
                <c:pt idx="1037">
                  <c:v>1163.1896174184003</c:v>
                </c:pt>
                <c:pt idx="1038">
                  <c:v>1091.6896174184003</c:v>
                </c:pt>
                <c:pt idx="1039">
                  <c:v>1043.1896174184003</c:v>
                </c:pt>
                <c:pt idx="1040">
                  <c:v>952.1896174184003</c:v>
                </c:pt>
                <c:pt idx="1041">
                  <c:v>861.1896174184003</c:v>
                </c:pt>
                <c:pt idx="1042">
                  <c:v>766.1896174184003</c:v>
                </c:pt>
                <c:pt idx="1043">
                  <c:v>684.1896174184003</c:v>
                </c:pt>
                <c:pt idx="1044">
                  <c:v>599.1896174184003</c:v>
                </c:pt>
                <c:pt idx="1045">
                  <c:v>21169.80287374818</c:v>
                </c:pt>
                <c:pt idx="1046">
                  <c:v>1271.0521534341042</c:v>
                </c:pt>
                <c:pt idx="1047">
                  <c:v>1183.0521534341042</c:v>
                </c:pt>
                <c:pt idx="1048">
                  <c:v>1094.0521534341042</c:v>
                </c:pt>
                <c:pt idx="1049">
                  <c:v>996.55215343410418</c:v>
                </c:pt>
                <c:pt idx="1050">
                  <c:v>908.05215343410418</c:v>
                </c:pt>
                <c:pt idx="1051">
                  <c:v>828.55215343410418</c:v>
                </c:pt>
                <c:pt idx="1052">
                  <c:v>759.05215343410418</c:v>
                </c:pt>
                <c:pt idx="1053">
                  <c:v>716.05215343410418</c:v>
                </c:pt>
                <c:pt idx="1054">
                  <c:v>626.55215343410418</c:v>
                </c:pt>
                <c:pt idx="1055">
                  <c:v>21172.665409763886</c:v>
                </c:pt>
                <c:pt idx="1056">
                  <c:v>1236.4146894498081</c:v>
                </c:pt>
                <c:pt idx="1057">
                  <c:v>1150.9146894498081</c:v>
                </c:pt>
                <c:pt idx="1058">
                  <c:v>1072.4146894498081</c:v>
                </c:pt>
                <c:pt idx="1059">
                  <c:v>1005.9146894498081</c:v>
                </c:pt>
                <c:pt idx="1060">
                  <c:v>958.91468944980807</c:v>
                </c:pt>
                <c:pt idx="1061">
                  <c:v>866.91468944980807</c:v>
                </c:pt>
                <c:pt idx="1062">
                  <c:v>772.41468944980807</c:v>
                </c:pt>
                <c:pt idx="1063">
                  <c:v>685.41468944980807</c:v>
                </c:pt>
                <c:pt idx="1064">
                  <c:v>596.91468944980807</c:v>
                </c:pt>
                <c:pt idx="1065">
                  <c:v>21159.527945779591</c:v>
                </c:pt>
                <c:pt idx="1066">
                  <c:v>1241.2772254655119</c:v>
                </c:pt>
                <c:pt idx="1067">
                  <c:v>1192.2772254655119</c:v>
                </c:pt>
                <c:pt idx="1068">
                  <c:v>1107.7772254655119</c:v>
                </c:pt>
                <c:pt idx="1069">
                  <c:v>1015.7772254655119</c:v>
                </c:pt>
                <c:pt idx="1070">
                  <c:v>923.77722546551195</c:v>
                </c:pt>
                <c:pt idx="1071">
                  <c:v>840.27722546551195</c:v>
                </c:pt>
                <c:pt idx="1072">
                  <c:v>762.77722546551195</c:v>
                </c:pt>
                <c:pt idx="1073">
                  <c:v>696.27722546551195</c:v>
                </c:pt>
                <c:pt idx="1074">
                  <c:v>641.77722546551195</c:v>
                </c:pt>
                <c:pt idx="1075">
                  <c:v>21336.243543191624</c:v>
                </c:pt>
                <c:pt idx="1076">
                  <c:v>1260.2518120238983</c:v>
                </c:pt>
                <c:pt idx="1077">
                  <c:v>1161.2518120238983</c:v>
                </c:pt>
                <c:pt idx="1078">
                  <c:v>1070.7518120238983</c:v>
                </c:pt>
                <c:pt idx="1079">
                  <c:v>985.25181202389831</c:v>
                </c:pt>
                <c:pt idx="1080">
                  <c:v>920.75181202389831</c:v>
                </c:pt>
                <c:pt idx="1081">
                  <c:v>871.25181202389831</c:v>
                </c:pt>
                <c:pt idx="1082">
                  <c:v>777.75181202389831</c:v>
                </c:pt>
                <c:pt idx="1083">
                  <c:v>683.75181202389831</c:v>
                </c:pt>
                <c:pt idx="1084">
                  <c:v>591.25181202389831</c:v>
                </c:pt>
                <c:pt idx="1085">
                  <c:v>21287.718129750014</c:v>
                </c:pt>
                <c:pt idx="1086">
                  <c:v>1230.7263985822847</c:v>
                </c:pt>
                <c:pt idx="1087">
                  <c:v>1155.7263985822847</c:v>
                </c:pt>
                <c:pt idx="1088">
                  <c:v>1103.7263985822847</c:v>
                </c:pt>
                <c:pt idx="1089">
                  <c:v>1015.2263985822847</c:v>
                </c:pt>
                <c:pt idx="1090">
                  <c:v>920.72639858228467</c:v>
                </c:pt>
                <c:pt idx="1091">
                  <c:v>829.72639858228467</c:v>
                </c:pt>
                <c:pt idx="1092">
                  <c:v>744.22639858228467</c:v>
                </c:pt>
                <c:pt idx="1093">
                  <c:v>671.22639858228467</c:v>
                </c:pt>
                <c:pt idx="1094">
                  <c:v>605.72639858228467</c:v>
                </c:pt>
                <c:pt idx="1095">
                  <c:v>21335.692716308396</c:v>
                </c:pt>
                <c:pt idx="1096">
                  <c:v>1263.700985140671</c:v>
                </c:pt>
                <c:pt idx="1097">
                  <c:v>1177.200985140671</c:v>
                </c:pt>
                <c:pt idx="1098">
                  <c:v>1090.200985140671</c:v>
                </c:pt>
                <c:pt idx="1099">
                  <c:v>1003.700985140671</c:v>
                </c:pt>
                <c:pt idx="1100">
                  <c:v>927.20098514067104</c:v>
                </c:pt>
                <c:pt idx="1101">
                  <c:v>862.70098514067104</c:v>
                </c:pt>
                <c:pt idx="1102">
                  <c:v>813.70098514067104</c:v>
                </c:pt>
                <c:pt idx="1103">
                  <c:v>727.70098514067104</c:v>
                </c:pt>
                <c:pt idx="1104">
                  <c:v>629.70098514067104</c:v>
                </c:pt>
                <c:pt idx="1105">
                  <c:v>21004.834176713153</c:v>
                </c:pt>
                <c:pt idx="1106">
                  <c:v>1234.0644704536464</c:v>
                </c:pt>
                <c:pt idx="1107">
                  <c:v>1158.0644704536464</c:v>
                </c:pt>
                <c:pt idx="1108">
                  <c:v>1091.5644704536464</c:v>
                </c:pt>
                <c:pt idx="1109">
                  <c:v>1048.5644704536464</c:v>
                </c:pt>
                <c:pt idx="1110">
                  <c:v>960.06447045364644</c:v>
                </c:pt>
                <c:pt idx="1111">
                  <c:v>872.56447045364644</c:v>
                </c:pt>
                <c:pt idx="1112">
                  <c:v>786.56447045364644</c:v>
                </c:pt>
                <c:pt idx="1113">
                  <c:v>701.56447045364644</c:v>
                </c:pt>
                <c:pt idx="1114">
                  <c:v>621.06447045364644</c:v>
                </c:pt>
                <c:pt idx="1115">
                  <c:v>21026.69766202613</c:v>
                </c:pt>
                <c:pt idx="1116">
                  <c:v>1293.9279557666218</c:v>
                </c:pt>
                <c:pt idx="1117">
                  <c:v>1207.9279557666218</c:v>
                </c:pt>
                <c:pt idx="1118">
                  <c:v>1119.9279557666218</c:v>
                </c:pt>
                <c:pt idx="1119">
                  <c:v>1027.4279557666218</c:v>
                </c:pt>
                <c:pt idx="1120">
                  <c:v>946.42795576662184</c:v>
                </c:pt>
                <c:pt idx="1121">
                  <c:v>865.92795576662184</c:v>
                </c:pt>
                <c:pt idx="1122">
                  <c:v>804.42795576662184</c:v>
                </c:pt>
                <c:pt idx="1123">
                  <c:v>762.92795576662184</c:v>
                </c:pt>
                <c:pt idx="1124">
                  <c:v>672.42795576662184</c:v>
                </c:pt>
                <c:pt idx="1125">
                  <c:v>581.92795576662184</c:v>
                </c:pt>
                <c:pt idx="1126">
                  <c:v>20966.561147339104</c:v>
                </c:pt>
                <c:pt idx="1127">
                  <c:v>1194.2914410795972</c:v>
                </c:pt>
                <c:pt idx="1128">
                  <c:v>1110.7914410795972</c:v>
                </c:pt>
                <c:pt idx="1129">
                  <c:v>1038.2914410795972</c:v>
                </c:pt>
                <c:pt idx="1130">
                  <c:v>993.29144107959723</c:v>
                </c:pt>
                <c:pt idx="1131">
                  <c:v>904.79144107959723</c:v>
                </c:pt>
                <c:pt idx="1132">
                  <c:v>812.29144107959723</c:v>
                </c:pt>
                <c:pt idx="1133">
                  <c:v>716.79144107959723</c:v>
                </c:pt>
                <c:pt idx="1134">
                  <c:v>628.29144107959723</c:v>
                </c:pt>
                <c:pt idx="1135">
                  <c:v>21149.424057832755</c:v>
                </c:pt>
                <c:pt idx="1136">
                  <c:v>1279.5120418773668</c:v>
                </c:pt>
                <c:pt idx="1137">
                  <c:v>1231.0120418773668</c:v>
                </c:pt>
                <c:pt idx="1138">
                  <c:v>1137.0120418773668</c:v>
                </c:pt>
                <c:pt idx="1139">
                  <c:v>1038.5120418773668</c:v>
                </c:pt>
                <c:pt idx="1140">
                  <c:v>948.51204187736676</c:v>
                </c:pt>
                <c:pt idx="1141">
                  <c:v>864.51204187736676</c:v>
                </c:pt>
                <c:pt idx="1142">
                  <c:v>788.01204187736676</c:v>
                </c:pt>
                <c:pt idx="1143">
                  <c:v>723.51204187736676</c:v>
                </c:pt>
                <c:pt idx="1144">
                  <c:v>673.51204187736676</c:v>
                </c:pt>
                <c:pt idx="1145">
                  <c:v>588.01204187736676</c:v>
                </c:pt>
                <c:pt idx="1146">
                  <c:v>21089.644658630525</c:v>
                </c:pt>
                <c:pt idx="1147">
                  <c:v>1186.7326426751363</c:v>
                </c:pt>
                <c:pt idx="1148">
                  <c:v>1101.7326426751363</c:v>
                </c:pt>
                <c:pt idx="1149">
                  <c:v>1022.7326426751363</c:v>
                </c:pt>
                <c:pt idx="1150">
                  <c:v>950.23264267513628</c:v>
                </c:pt>
                <c:pt idx="1151">
                  <c:v>902.73264267513628</c:v>
                </c:pt>
                <c:pt idx="1152">
                  <c:v>816.73264267513628</c:v>
                </c:pt>
                <c:pt idx="1153">
                  <c:v>725.73264267513628</c:v>
                </c:pt>
                <c:pt idx="1154">
                  <c:v>636.23264267513628</c:v>
                </c:pt>
                <c:pt idx="1155">
                  <c:v>21146.865259428294</c:v>
                </c:pt>
                <c:pt idx="1156">
                  <c:v>1267.4532434729058</c:v>
                </c:pt>
                <c:pt idx="1157">
                  <c:v>1198.9532434729058</c:v>
                </c:pt>
                <c:pt idx="1158">
                  <c:v>1152.9532434729058</c:v>
                </c:pt>
                <c:pt idx="1159">
                  <c:v>1059.4532434729058</c:v>
                </c:pt>
                <c:pt idx="1160">
                  <c:v>967.4532434729058</c:v>
                </c:pt>
                <c:pt idx="1161">
                  <c:v>875.4532434729058</c:v>
                </c:pt>
                <c:pt idx="1162">
                  <c:v>791.4532434729058</c:v>
                </c:pt>
                <c:pt idx="1163">
                  <c:v>718.4532434729058</c:v>
                </c:pt>
                <c:pt idx="1164">
                  <c:v>654.4532434729058</c:v>
                </c:pt>
                <c:pt idx="1165">
                  <c:v>601.9532434729058</c:v>
                </c:pt>
                <c:pt idx="1166">
                  <c:v>21161.527434738764</c:v>
                </c:pt>
                <c:pt idx="1167">
                  <c:v>1219.6948716284228</c:v>
                </c:pt>
                <c:pt idx="1168">
                  <c:v>1128.1948716284228</c:v>
                </c:pt>
                <c:pt idx="1169">
                  <c:v>1040.1948716284228</c:v>
                </c:pt>
                <c:pt idx="1170">
                  <c:v>966.69487162842279</c:v>
                </c:pt>
                <c:pt idx="1171">
                  <c:v>895.19487162842279</c:v>
                </c:pt>
                <c:pt idx="1172">
                  <c:v>847.19487162842279</c:v>
                </c:pt>
                <c:pt idx="1173">
                  <c:v>761.69487162842279</c:v>
                </c:pt>
                <c:pt idx="1174">
                  <c:v>670.69487162842279</c:v>
                </c:pt>
                <c:pt idx="1175">
                  <c:v>578.19487162842279</c:v>
                </c:pt>
                <c:pt idx="1176">
                  <c:v>21142.76906289428</c:v>
                </c:pt>
                <c:pt idx="1177">
                  <c:v>1210.9364997839398</c:v>
                </c:pt>
                <c:pt idx="1178">
                  <c:v>1145.9364997839398</c:v>
                </c:pt>
                <c:pt idx="1179">
                  <c:v>1094.9364997839398</c:v>
                </c:pt>
                <c:pt idx="1180">
                  <c:v>1009.4364997839398</c:v>
                </c:pt>
                <c:pt idx="1181">
                  <c:v>916.43649978393978</c:v>
                </c:pt>
                <c:pt idx="1182">
                  <c:v>824.93649978393978</c:v>
                </c:pt>
                <c:pt idx="1183">
                  <c:v>735.93649978393978</c:v>
                </c:pt>
                <c:pt idx="1184">
                  <c:v>656.93649978393978</c:v>
                </c:pt>
                <c:pt idx="1185">
                  <c:v>586.93649978393978</c:v>
                </c:pt>
                <c:pt idx="1186">
                  <c:v>21186.510691049796</c:v>
                </c:pt>
                <c:pt idx="1187">
                  <c:v>1237.1781279394568</c:v>
                </c:pt>
                <c:pt idx="1188">
                  <c:v>1143.6781279394568</c:v>
                </c:pt>
                <c:pt idx="1189">
                  <c:v>1048.1781279394568</c:v>
                </c:pt>
                <c:pt idx="1190">
                  <c:v>957.17812793945677</c:v>
                </c:pt>
                <c:pt idx="1191">
                  <c:v>883.67812793945677</c:v>
                </c:pt>
                <c:pt idx="1192">
                  <c:v>809.17812793945677</c:v>
                </c:pt>
                <c:pt idx="1193">
                  <c:v>764.17812793945677</c:v>
                </c:pt>
                <c:pt idx="1194">
                  <c:v>672.67812793945677</c:v>
                </c:pt>
                <c:pt idx="1195">
                  <c:v>577.17812793945677</c:v>
                </c:pt>
                <c:pt idx="1196">
                  <c:v>21465.742616810065</c:v>
                </c:pt>
                <c:pt idx="1197">
                  <c:v>1199.1097702666284</c:v>
                </c:pt>
                <c:pt idx="1198">
                  <c:v>1126.6097702666284</c:v>
                </c:pt>
                <c:pt idx="1199">
                  <c:v>1056.6097702666284</c:v>
                </c:pt>
                <c:pt idx="1200">
                  <c:v>1003.6097702666284</c:v>
                </c:pt>
                <c:pt idx="1201">
                  <c:v>913.1097702666284</c:v>
                </c:pt>
                <c:pt idx="1202">
                  <c:v>820.6097702666284</c:v>
                </c:pt>
                <c:pt idx="1203">
                  <c:v>729.1097702666284</c:v>
                </c:pt>
                <c:pt idx="1204">
                  <c:v>646.1097702666284</c:v>
                </c:pt>
                <c:pt idx="1205">
                  <c:v>21559.174259137235</c:v>
                </c:pt>
                <c:pt idx="1206">
                  <c:v>1306.5414125938</c:v>
                </c:pt>
                <c:pt idx="1207">
                  <c:v>1257.5414125938</c:v>
                </c:pt>
                <c:pt idx="1208">
                  <c:v>1164.5414125938</c:v>
                </c:pt>
                <c:pt idx="1209">
                  <c:v>1068.0414125938</c:v>
                </c:pt>
                <c:pt idx="1210">
                  <c:v>973.04141259380003</c:v>
                </c:pt>
                <c:pt idx="1211">
                  <c:v>886.54141259380003</c:v>
                </c:pt>
                <c:pt idx="1212">
                  <c:v>813.54141259380003</c:v>
                </c:pt>
                <c:pt idx="1213">
                  <c:v>745.54141259380003</c:v>
                </c:pt>
                <c:pt idx="1214">
                  <c:v>696.04141259380003</c:v>
                </c:pt>
                <c:pt idx="1215">
                  <c:v>610.04141259380003</c:v>
                </c:pt>
                <c:pt idx="1216">
                  <c:v>21497.605901464405</c:v>
                </c:pt>
                <c:pt idx="1217">
                  <c:v>1229.9730549209717</c:v>
                </c:pt>
                <c:pt idx="1218">
                  <c:v>1141.9730549209717</c:v>
                </c:pt>
                <c:pt idx="1219">
                  <c:v>1065.4730549209717</c:v>
                </c:pt>
                <c:pt idx="1220">
                  <c:v>989.97305492097166</c:v>
                </c:pt>
                <c:pt idx="1221">
                  <c:v>947.97305492097166</c:v>
                </c:pt>
                <c:pt idx="1222">
                  <c:v>855.97305492097166</c:v>
                </c:pt>
                <c:pt idx="1223">
                  <c:v>754.97305492097166</c:v>
                </c:pt>
                <c:pt idx="1224">
                  <c:v>659.97305492097166</c:v>
                </c:pt>
                <c:pt idx="1225">
                  <c:v>21575.544598130535</c:v>
                </c:pt>
                <c:pt idx="1226">
                  <c:v>1291.3336045976175</c:v>
                </c:pt>
                <c:pt idx="1227">
                  <c:v>1223.3336045976175</c:v>
                </c:pt>
                <c:pt idx="1228">
                  <c:v>1169.3336045976175</c:v>
                </c:pt>
                <c:pt idx="1229">
                  <c:v>1075.8336045976175</c:v>
                </c:pt>
                <c:pt idx="1230">
                  <c:v>977.33360459761752</c:v>
                </c:pt>
                <c:pt idx="1231">
                  <c:v>875.33360459761752</c:v>
                </c:pt>
                <c:pt idx="1232">
                  <c:v>786.33360459761752</c:v>
                </c:pt>
                <c:pt idx="1233">
                  <c:v>707.83360459761752</c:v>
                </c:pt>
                <c:pt idx="1234">
                  <c:v>641.33360459761752</c:v>
                </c:pt>
                <c:pt idx="1235">
                  <c:v>21600.905147807181</c:v>
                </c:pt>
                <c:pt idx="1236">
                  <c:v>1310.1941542742634</c:v>
                </c:pt>
                <c:pt idx="1237">
                  <c:v>1215.1941542742634</c:v>
                </c:pt>
                <c:pt idx="1238">
                  <c:v>1118.6941542742634</c:v>
                </c:pt>
                <c:pt idx="1239">
                  <c:v>1034.1941542742634</c:v>
                </c:pt>
                <c:pt idx="1240">
                  <c:v>955.69415427426338</c:v>
                </c:pt>
                <c:pt idx="1241">
                  <c:v>885.19415427426338</c:v>
                </c:pt>
                <c:pt idx="1242">
                  <c:v>835.19415427426338</c:v>
                </c:pt>
                <c:pt idx="1243">
                  <c:v>739.69415427426338</c:v>
                </c:pt>
                <c:pt idx="1244">
                  <c:v>644.69415427426338</c:v>
                </c:pt>
                <c:pt idx="1245">
                  <c:v>21560.265697483825</c:v>
                </c:pt>
                <c:pt idx="1246">
                  <c:v>1273.5547039509092</c:v>
                </c:pt>
                <c:pt idx="1247">
                  <c:v>1190.5547039509092</c:v>
                </c:pt>
                <c:pt idx="1248">
                  <c:v>1122.5547039509092</c:v>
                </c:pt>
                <c:pt idx="1249">
                  <c:v>1069.5547039509092</c:v>
                </c:pt>
                <c:pt idx="1250">
                  <c:v>969.55470395090924</c:v>
                </c:pt>
                <c:pt idx="1251">
                  <c:v>872.55470395090924</c:v>
                </c:pt>
                <c:pt idx="1252">
                  <c:v>777.55470395090924</c:v>
                </c:pt>
                <c:pt idx="1253">
                  <c:v>691.55470395090924</c:v>
                </c:pt>
                <c:pt idx="1254">
                  <c:v>615.55470395090924</c:v>
                </c:pt>
                <c:pt idx="1255">
                  <c:v>21636.637668954318</c:v>
                </c:pt>
                <c:pt idx="1256">
                  <c:v>1307.4157975225003</c:v>
                </c:pt>
                <c:pt idx="1257">
                  <c:v>1208.9157975225003</c:v>
                </c:pt>
                <c:pt idx="1258">
                  <c:v>1111.9157975225003</c:v>
                </c:pt>
                <c:pt idx="1259">
                  <c:v>1014.4157975225003</c:v>
                </c:pt>
                <c:pt idx="1260">
                  <c:v>930.91579752250027</c:v>
                </c:pt>
                <c:pt idx="1261">
                  <c:v>855.91579752250027</c:v>
                </c:pt>
                <c:pt idx="1262">
                  <c:v>771.91579752250027</c:v>
                </c:pt>
                <c:pt idx="1263">
                  <c:v>721.91579752250027</c:v>
                </c:pt>
                <c:pt idx="1264">
                  <c:v>624.91579752250027</c:v>
                </c:pt>
                <c:pt idx="1265">
                  <c:v>21617.998762525909</c:v>
                </c:pt>
                <c:pt idx="1266">
                  <c:v>1244.2768910940913</c:v>
                </c:pt>
                <c:pt idx="1267">
                  <c:v>1154.2768910940913</c:v>
                </c:pt>
                <c:pt idx="1268">
                  <c:v>1075.7768910940913</c:v>
                </c:pt>
                <c:pt idx="1269">
                  <c:v>1005.7768910940913</c:v>
                </c:pt>
                <c:pt idx="1270">
                  <c:v>950.7768910940913</c:v>
                </c:pt>
                <c:pt idx="1271">
                  <c:v>853.7768910940913</c:v>
                </c:pt>
                <c:pt idx="1272">
                  <c:v>758.7768910940913</c:v>
                </c:pt>
                <c:pt idx="1273">
                  <c:v>665.7768910940913</c:v>
                </c:pt>
                <c:pt idx="1274">
                  <c:v>21670.859856097501</c:v>
                </c:pt>
                <c:pt idx="1275">
                  <c:v>1317.6379846656823</c:v>
                </c:pt>
                <c:pt idx="1276">
                  <c:v>1252.1379846656823</c:v>
                </c:pt>
                <c:pt idx="1277">
                  <c:v>1196.6379846656823</c:v>
                </c:pt>
                <c:pt idx="1278">
                  <c:v>1103.6379846656823</c:v>
                </c:pt>
                <c:pt idx="1279">
                  <c:v>1001.6379846656823</c:v>
                </c:pt>
                <c:pt idx="1280">
                  <c:v>899.13798466568232</c:v>
                </c:pt>
                <c:pt idx="1281">
                  <c:v>812.63798466568232</c:v>
                </c:pt>
                <c:pt idx="1282">
                  <c:v>729.13798466568232</c:v>
                </c:pt>
                <c:pt idx="1283">
                  <c:v>659.13798466568232</c:v>
                </c:pt>
                <c:pt idx="1284">
                  <c:v>21993.429709698394</c:v>
                </c:pt>
                <c:pt idx="1285">
                  <c:v>1337.5804477624781</c:v>
                </c:pt>
                <c:pt idx="1286">
                  <c:v>1243.0804477624781</c:v>
                </c:pt>
                <c:pt idx="1287">
                  <c:v>1147.5804477624781</c:v>
                </c:pt>
                <c:pt idx="1288">
                  <c:v>1054.5804477624781</c:v>
                </c:pt>
                <c:pt idx="1289">
                  <c:v>973.58044776247812</c:v>
                </c:pt>
                <c:pt idx="1290">
                  <c:v>900.08044776247812</c:v>
                </c:pt>
                <c:pt idx="1291">
                  <c:v>848.08044776247812</c:v>
                </c:pt>
                <c:pt idx="1292">
                  <c:v>755.08044776247812</c:v>
                </c:pt>
                <c:pt idx="1293">
                  <c:v>659.58044776247812</c:v>
                </c:pt>
                <c:pt idx="1294">
                  <c:v>21957.872172795192</c:v>
                </c:pt>
                <c:pt idx="1295">
                  <c:v>1308.0229108592739</c:v>
                </c:pt>
                <c:pt idx="1296">
                  <c:v>1219.0229108592739</c:v>
                </c:pt>
                <c:pt idx="1297">
                  <c:v>1141.0229108592739</c:v>
                </c:pt>
                <c:pt idx="1298">
                  <c:v>1088.5229108592739</c:v>
                </c:pt>
                <c:pt idx="1299">
                  <c:v>996.52291085927391</c:v>
                </c:pt>
                <c:pt idx="1300">
                  <c:v>899.02291085927391</c:v>
                </c:pt>
                <c:pt idx="1301">
                  <c:v>801.52291085927391</c:v>
                </c:pt>
                <c:pt idx="1302">
                  <c:v>712.02291085927391</c:v>
                </c:pt>
                <c:pt idx="1303">
                  <c:v>628.52291085927391</c:v>
                </c:pt>
                <c:pt idx="1304">
                  <c:v>21945.814635891988</c:v>
                </c:pt>
                <c:pt idx="1305">
                  <c:v>1335.4653739560697</c:v>
                </c:pt>
                <c:pt idx="1306">
                  <c:v>1240.9653739560697</c:v>
                </c:pt>
                <c:pt idx="1307">
                  <c:v>1140.4653739560697</c:v>
                </c:pt>
                <c:pt idx="1308">
                  <c:v>1050.4653739560697</c:v>
                </c:pt>
                <c:pt idx="1309">
                  <c:v>952.4653739560697</c:v>
                </c:pt>
                <c:pt idx="1310">
                  <c:v>874.9653739560697</c:v>
                </c:pt>
                <c:pt idx="1311">
                  <c:v>800.9653739560697</c:v>
                </c:pt>
                <c:pt idx="1312">
                  <c:v>748.9653739560697</c:v>
                </c:pt>
                <c:pt idx="1313">
                  <c:v>649.9653739560697</c:v>
                </c:pt>
                <c:pt idx="1314">
                  <c:v>21793.41858096746</c:v>
                </c:pt>
                <c:pt idx="1315">
                  <c:v>1279.1774314328027</c:v>
                </c:pt>
                <c:pt idx="1316">
                  <c:v>1180.6774314328027</c:v>
                </c:pt>
                <c:pt idx="1317">
                  <c:v>1096.1774314328027</c:v>
                </c:pt>
                <c:pt idx="1318">
                  <c:v>1016.6774314328027</c:v>
                </c:pt>
                <c:pt idx="1319">
                  <c:v>961.17743143280268</c:v>
                </c:pt>
                <c:pt idx="1320">
                  <c:v>862.67743143280268</c:v>
                </c:pt>
                <c:pt idx="1321">
                  <c:v>764.67743143280268</c:v>
                </c:pt>
                <c:pt idx="1322">
                  <c:v>674.67743143280268</c:v>
                </c:pt>
                <c:pt idx="1323">
                  <c:v>21825.130638444192</c:v>
                </c:pt>
                <c:pt idx="1324">
                  <c:v>1330.3894889095354</c:v>
                </c:pt>
                <c:pt idx="1325">
                  <c:v>1256.3894889095354</c:v>
                </c:pt>
                <c:pt idx="1326">
                  <c:v>1197.3894889095354</c:v>
                </c:pt>
                <c:pt idx="1327">
                  <c:v>1095.8894889095354</c:v>
                </c:pt>
                <c:pt idx="1328">
                  <c:v>994.38948890953543</c:v>
                </c:pt>
                <c:pt idx="1329">
                  <c:v>893.88948890953543</c:v>
                </c:pt>
                <c:pt idx="1330">
                  <c:v>800.38948890953543</c:v>
                </c:pt>
                <c:pt idx="1331">
                  <c:v>718.88948890953543</c:v>
                </c:pt>
                <c:pt idx="1332">
                  <c:v>646.38948890953543</c:v>
                </c:pt>
                <c:pt idx="1333">
                  <c:v>21828.342695920925</c:v>
                </c:pt>
                <c:pt idx="1334">
                  <c:v>1313.6015463862682</c:v>
                </c:pt>
                <c:pt idx="1335">
                  <c:v>1215.6015463862682</c:v>
                </c:pt>
                <c:pt idx="1336">
                  <c:v>1120.1015463862682</c:v>
                </c:pt>
                <c:pt idx="1337">
                  <c:v>1020.1015463862682</c:v>
                </c:pt>
                <c:pt idx="1338">
                  <c:v>933.60154638626818</c:v>
                </c:pt>
                <c:pt idx="1339">
                  <c:v>865.10154638626818</c:v>
                </c:pt>
                <c:pt idx="1340">
                  <c:v>815.60154638626818</c:v>
                </c:pt>
                <c:pt idx="1341">
                  <c:v>718.60154638626818</c:v>
                </c:pt>
                <c:pt idx="1342">
                  <c:v>621.60154638626818</c:v>
                </c:pt>
                <c:pt idx="1343">
                  <c:v>22113.241539272356</c:v>
                </c:pt>
                <c:pt idx="1344">
                  <c:v>1266.1320222379866</c:v>
                </c:pt>
                <c:pt idx="1345">
                  <c:v>1181.1320222379866</c:v>
                </c:pt>
                <c:pt idx="1346">
                  <c:v>1113.6320222379866</c:v>
                </c:pt>
                <c:pt idx="1347">
                  <c:v>1058.6320222379866</c:v>
                </c:pt>
                <c:pt idx="1348">
                  <c:v>962.63202223798658</c:v>
                </c:pt>
                <c:pt idx="1349">
                  <c:v>866.63202223798658</c:v>
                </c:pt>
                <c:pt idx="1350">
                  <c:v>763.63202223798658</c:v>
                </c:pt>
                <c:pt idx="1351">
                  <c:v>674.13202223798658</c:v>
                </c:pt>
                <c:pt idx="1352">
                  <c:v>22176.272015124072</c:v>
                </c:pt>
                <c:pt idx="1353">
                  <c:v>1355.662498089705</c:v>
                </c:pt>
                <c:pt idx="1354">
                  <c:v>1300.162498089705</c:v>
                </c:pt>
                <c:pt idx="1355">
                  <c:v>1202.662498089705</c:v>
                </c:pt>
                <c:pt idx="1356">
                  <c:v>1100.162498089705</c:v>
                </c:pt>
                <c:pt idx="1357">
                  <c:v>1002.662498089705</c:v>
                </c:pt>
                <c:pt idx="1358">
                  <c:v>915.66249808970497</c:v>
                </c:pt>
                <c:pt idx="1359">
                  <c:v>831.16249808970497</c:v>
                </c:pt>
                <c:pt idx="1360">
                  <c:v>756.66249808970497</c:v>
                </c:pt>
                <c:pt idx="1361">
                  <c:v>694.16249808970497</c:v>
                </c:pt>
                <c:pt idx="1362">
                  <c:v>22182.802490975791</c:v>
                </c:pt>
                <c:pt idx="1363">
                  <c:v>1334.1929739414234</c:v>
                </c:pt>
                <c:pt idx="1364">
                  <c:v>1229.6929739414234</c:v>
                </c:pt>
                <c:pt idx="1365">
                  <c:v>1133.1929739414234</c:v>
                </c:pt>
                <c:pt idx="1366">
                  <c:v>1049.6929739414234</c:v>
                </c:pt>
                <c:pt idx="1367">
                  <c:v>976.69297394142336</c:v>
                </c:pt>
                <c:pt idx="1368">
                  <c:v>926.19297394142336</c:v>
                </c:pt>
                <c:pt idx="1369">
                  <c:v>822.69297394142336</c:v>
                </c:pt>
                <c:pt idx="1370">
                  <c:v>721.69297394142336</c:v>
                </c:pt>
                <c:pt idx="1371">
                  <c:v>626.69297394142336</c:v>
                </c:pt>
                <c:pt idx="1372">
                  <c:v>22194.852853199314</c:v>
                </c:pt>
                <c:pt idx="1373">
                  <c:v>1289.9386824775133</c:v>
                </c:pt>
                <c:pt idx="1374">
                  <c:v>1216.4386824775133</c:v>
                </c:pt>
                <c:pt idx="1375">
                  <c:v>1165.9386824775133</c:v>
                </c:pt>
                <c:pt idx="1376">
                  <c:v>1072.4386824775133</c:v>
                </c:pt>
                <c:pt idx="1377">
                  <c:v>969.93868247751334</c:v>
                </c:pt>
                <c:pt idx="1378">
                  <c:v>875.43868247751334</c:v>
                </c:pt>
                <c:pt idx="1379">
                  <c:v>782.93868247751334</c:v>
                </c:pt>
                <c:pt idx="1380">
                  <c:v>699.43868247751334</c:v>
                </c:pt>
                <c:pt idx="1381">
                  <c:v>22292.098561735405</c:v>
                </c:pt>
                <c:pt idx="1382">
                  <c:v>1407.1843910136033</c:v>
                </c:pt>
                <c:pt idx="1383">
                  <c:v>1304.6843910136033</c:v>
                </c:pt>
                <c:pt idx="1384">
                  <c:v>1208.6843910136033</c:v>
                </c:pt>
                <c:pt idx="1385">
                  <c:v>1102.6843910136033</c:v>
                </c:pt>
                <c:pt idx="1386">
                  <c:v>1007.6843910136033</c:v>
                </c:pt>
                <c:pt idx="1387">
                  <c:v>921.68439101360332</c:v>
                </c:pt>
                <c:pt idx="1388">
                  <c:v>843.18439101360332</c:v>
                </c:pt>
                <c:pt idx="1389">
                  <c:v>787.68439101360332</c:v>
                </c:pt>
                <c:pt idx="1390">
                  <c:v>682.18439101360332</c:v>
                </c:pt>
                <c:pt idx="1391">
                  <c:v>22249.844270271493</c:v>
                </c:pt>
                <c:pt idx="1392">
                  <c:v>1321.9300995496933</c:v>
                </c:pt>
                <c:pt idx="1393">
                  <c:v>1228.9300995496933</c:v>
                </c:pt>
                <c:pt idx="1394">
                  <c:v>1142.9300995496933</c:v>
                </c:pt>
                <c:pt idx="1395">
                  <c:v>1062.9300995496933</c:v>
                </c:pt>
                <c:pt idx="1396">
                  <c:v>1006.9300995496933</c:v>
                </c:pt>
                <c:pt idx="1397">
                  <c:v>909.9300995496933</c:v>
                </c:pt>
                <c:pt idx="1398">
                  <c:v>798.4300995496933</c:v>
                </c:pt>
                <c:pt idx="1399">
                  <c:v>700.4300995496933</c:v>
                </c:pt>
                <c:pt idx="1400">
                  <c:v>22280.589978807584</c:v>
                </c:pt>
                <c:pt idx="1401">
                  <c:v>1369.1758080857833</c:v>
                </c:pt>
                <c:pt idx="1402">
                  <c:v>1291.6758080857833</c:v>
                </c:pt>
                <c:pt idx="1403">
                  <c:v>1238.1758080857833</c:v>
                </c:pt>
                <c:pt idx="1404">
                  <c:v>1135.6758080857833</c:v>
                </c:pt>
                <c:pt idx="1405">
                  <c:v>1037.6758080857833</c:v>
                </c:pt>
                <c:pt idx="1406">
                  <c:v>932.17580808578327</c:v>
                </c:pt>
                <c:pt idx="1407">
                  <c:v>829.17580808578327</c:v>
                </c:pt>
                <c:pt idx="1408">
                  <c:v>742.17580808578327</c:v>
                </c:pt>
                <c:pt idx="1409">
                  <c:v>664.17580808578327</c:v>
                </c:pt>
                <c:pt idx="1410">
                  <c:v>22172.213645534815</c:v>
                </c:pt>
                <c:pt idx="1411">
                  <c:v>1330.5347527262134</c:v>
                </c:pt>
                <c:pt idx="1412">
                  <c:v>1232.0347527262134</c:v>
                </c:pt>
                <c:pt idx="1413">
                  <c:v>1128.5347527262134</c:v>
                </c:pt>
                <c:pt idx="1414">
                  <c:v>1025.0347527262134</c:v>
                </c:pt>
                <c:pt idx="1415">
                  <c:v>937.03475272621336</c:v>
                </c:pt>
                <c:pt idx="1416">
                  <c:v>865.53475272621336</c:v>
                </c:pt>
                <c:pt idx="1417">
                  <c:v>806.53475272621336</c:v>
                </c:pt>
                <c:pt idx="1418">
                  <c:v>708.03475272621336</c:v>
                </c:pt>
                <c:pt idx="1419">
                  <c:v>22182.572590175245</c:v>
                </c:pt>
                <c:pt idx="1420">
                  <c:v>1348.8936973666437</c:v>
                </c:pt>
                <c:pt idx="1421">
                  <c:v>1257.3936973666437</c:v>
                </c:pt>
                <c:pt idx="1422">
                  <c:v>1171.8936973666437</c:v>
                </c:pt>
                <c:pt idx="1423">
                  <c:v>1096.3936973666437</c:v>
                </c:pt>
                <c:pt idx="1424">
                  <c:v>1033.3936973666437</c:v>
                </c:pt>
                <c:pt idx="1425">
                  <c:v>936.39369736664366</c:v>
                </c:pt>
                <c:pt idx="1426">
                  <c:v>837.39369736664366</c:v>
                </c:pt>
                <c:pt idx="1427">
                  <c:v>731.89369736664366</c:v>
                </c:pt>
                <c:pt idx="1428">
                  <c:v>634.89369736664366</c:v>
                </c:pt>
                <c:pt idx="1429">
                  <c:v>22122.931534815678</c:v>
                </c:pt>
                <c:pt idx="1430">
                  <c:v>1300.752642007074</c:v>
                </c:pt>
                <c:pt idx="1431">
                  <c:v>1240.752642007074</c:v>
                </c:pt>
                <c:pt idx="1432">
                  <c:v>1136.252642007074</c:v>
                </c:pt>
                <c:pt idx="1433">
                  <c:v>1032.252642007074</c:v>
                </c:pt>
                <c:pt idx="1434">
                  <c:v>939.25264200707397</c:v>
                </c:pt>
                <c:pt idx="1435">
                  <c:v>846.75264200707397</c:v>
                </c:pt>
                <c:pt idx="1436">
                  <c:v>767.75264200707397</c:v>
                </c:pt>
                <c:pt idx="1437">
                  <c:v>686.25264200707397</c:v>
                </c:pt>
                <c:pt idx="1438">
                  <c:v>22559.759376752154</c:v>
                </c:pt>
                <c:pt idx="1439">
                  <c:v>1377.8482008044589</c:v>
                </c:pt>
                <c:pt idx="1440">
                  <c:v>1270.8482008044589</c:v>
                </c:pt>
                <c:pt idx="1441">
                  <c:v>1171.8482008044589</c:v>
                </c:pt>
                <c:pt idx="1442">
                  <c:v>1068.8482008044589</c:v>
                </c:pt>
                <c:pt idx="1443">
                  <c:v>974.84820080445888</c:v>
                </c:pt>
                <c:pt idx="1444">
                  <c:v>902.84820080445888</c:v>
                </c:pt>
                <c:pt idx="1445">
                  <c:v>839.34820080445888</c:v>
                </c:pt>
                <c:pt idx="1446">
                  <c:v>733.34820080445888</c:v>
                </c:pt>
                <c:pt idx="1447">
                  <c:v>628.34820080445888</c:v>
                </c:pt>
                <c:pt idx="1448">
                  <c:v>22457.854935549538</c:v>
                </c:pt>
                <c:pt idx="1449">
                  <c:v>1279.9437596018438</c:v>
                </c:pt>
                <c:pt idx="1450">
                  <c:v>1198.4437596018438</c:v>
                </c:pt>
                <c:pt idx="1451">
                  <c:v>1120.9437596018438</c:v>
                </c:pt>
                <c:pt idx="1452">
                  <c:v>1056.9437596018438</c:v>
                </c:pt>
                <c:pt idx="1453">
                  <c:v>954.94375960184379</c:v>
                </c:pt>
                <c:pt idx="1454">
                  <c:v>856.44375960184379</c:v>
                </c:pt>
                <c:pt idx="1455">
                  <c:v>749.44375960184379</c:v>
                </c:pt>
                <c:pt idx="1456">
                  <c:v>649.44375960184379</c:v>
                </c:pt>
                <c:pt idx="1457">
                  <c:v>22497.450494346922</c:v>
                </c:pt>
                <c:pt idx="1458">
                  <c:v>1346.0393183992287</c:v>
                </c:pt>
                <c:pt idx="1459">
                  <c:v>1286.0393183992287</c:v>
                </c:pt>
                <c:pt idx="1460">
                  <c:v>1184.0393183992287</c:v>
                </c:pt>
                <c:pt idx="1461">
                  <c:v>1076.0393183992287</c:v>
                </c:pt>
                <c:pt idx="1462">
                  <c:v>976.0393183992287</c:v>
                </c:pt>
                <c:pt idx="1463">
                  <c:v>885.5393183992287</c:v>
                </c:pt>
                <c:pt idx="1464">
                  <c:v>804.0393183992287</c:v>
                </c:pt>
                <c:pt idx="1465">
                  <c:v>738.0393183992287</c:v>
                </c:pt>
                <c:pt idx="1466">
                  <c:v>683.0393183992287</c:v>
                </c:pt>
                <c:pt idx="1467">
                  <c:v>22020.305337434915</c:v>
                </c:pt>
                <c:pt idx="1468">
                  <c:v>1317.0996050199756</c:v>
                </c:pt>
                <c:pt idx="1469">
                  <c:v>1221.5996050199756</c:v>
                </c:pt>
                <c:pt idx="1470">
                  <c:v>1127.0996050199756</c:v>
                </c:pt>
                <c:pt idx="1471">
                  <c:v>1042.0996050199756</c:v>
                </c:pt>
                <c:pt idx="1472">
                  <c:v>969.09960501997557</c:v>
                </c:pt>
                <c:pt idx="1473">
                  <c:v>917.09960501997557</c:v>
                </c:pt>
                <c:pt idx="1474">
                  <c:v>819.09960501997557</c:v>
                </c:pt>
                <c:pt idx="1475">
                  <c:v>720.09960501997557</c:v>
                </c:pt>
                <c:pt idx="1476">
                  <c:v>616.09960501997557</c:v>
                </c:pt>
                <c:pt idx="1477">
                  <c:v>21947.865624055663</c:v>
                </c:pt>
                <c:pt idx="1478">
                  <c:v>1264.1598916407224</c:v>
                </c:pt>
                <c:pt idx="1479">
                  <c:v>1191.1598916407224</c:v>
                </c:pt>
                <c:pt idx="1480">
                  <c:v>1134.1598916407224</c:v>
                </c:pt>
                <c:pt idx="1481">
                  <c:v>1031.1598916407224</c:v>
                </c:pt>
                <c:pt idx="1482">
                  <c:v>927.65989164072244</c:v>
                </c:pt>
                <c:pt idx="1483">
                  <c:v>827.65989164072244</c:v>
                </c:pt>
                <c:pt idx="1484">
                  <c:v>733.65989164072244</c:v>
                </c:pt>
                <c:pt idx="1485">
                  <c:v>646.65989164072244</c:v>
                </c:pt>
                <c:pt idx="1486">
                  <c:v>22003.425910676408</c:v>
                </c:pt>
                <c:pt idx="1487">
                  <c:v>1352.2201782614693</c:v>
                </c:pt>
                <c:pt idx="1488">
                  <c:v>1249.7201782614693</c:v>
                </c:pt>
                <c:pt idx="1489">
                  <c:v>1148.7201782614693</c:v>
                </c:pt>
                <c:pt idx="1490">
                  <c:v>1054.7201782614693</c:v>
                </c:pt>
                <c:pt idx="1491">
                  <c:v>962.7201782614693</c:v>
                </c:pt>
                <c:pt idx="1492">
                  <c:v>882.2201782614693</c:v>
                </c:pt>
                <c:pt idx="1493">
                  <c:v>810.7201782614693</c:v>
                </c:pt>
                <c:pt idx="1494">
                  <c:v>754.7201782614693</c:v>
                </c:pt>
                <c:pt idx="1495">
                  <c:v>660.7201782614693</c:v>
                </c:pt>
                <c:pt idx="1496">
                  <c:v>22076.283632695915</c:v>
                </c:pt>
                <c:pt idx="1497">
                  <c:v>1293.4851046631097</c:v>
                </c:pt>
                <c:pt idx="1498">
                  <c:v>1198.4851046631097</c:v>
                </c:pt>
                <c:pt idx="1499">
                  <c:v>1116.9851046631097</c:v>
                </c:pt>
                <c:pt idx="1500">
                  <c:v>1037.9851046631097</c:v>
                </c:pt>
                <c:pt idx="1501">
                  <c:v>982.48510466310972</c:v>
                </c:pt>
                <c:pt idx="1502">
                  <c:v>887.48510466310972</c:v>
                </c:pt>
                <c:pt idx="1503">
                  <c:v>787.48510466310972</c:v>
                </c:pt>
                <c:pt idx="1504">
                  <c:v>688.48510466310972</c:v>
                </c:pt>
                <c:pt idx="1505">
                  <c:v>22117.048559097559</c:v>
                </c:pt>
                <c:pt idx="1506">
                  <c:v>1342.2500310647501</c:v>
                </c:pt>
                <c:pt idx="1507">
                  <c:v>1269.2500310647501</c:v>
                </c:pt>
                <c:pt idx="1508">
                  <c:v>1208.7500310647501</c:v>
                </c:pt>
                <c:pt idx="1509">
                  <c:v>1108.7500310647501</c:v>
                </c:pt>
                <c:pt idx="1510">
                  <c:v>1011.7500310647501</c:v>
                </c:pt>
                <c:pt idx="1511">
                  <c:v>907.25003106475015</c:v>
                </c:pt>
                <c:pt idx="1512">
                  <c:v>813.25003106475015</c:v>
                </c:pt>
                <c:pt idx="1513">
                  <c:v>733.75003106475015</c:v>
                </c:pt>
                <c:pt idx="1514">
                  <c:v>656.25003106475015</c:v>
                </c:pt>
                <c:pt idx="1515">
                  <c:v>22115.313485499199</c:v>
                </c:pt>
                <c:pt idx="1516">
                  <c:v>1330.0149574663906</c:v>
                </c:pt>
                <c:pt idx="1517">
                  <c:v>1240.0149574663906</c:v>
                </c:pt>
                <c:pt idx="1518">
                  <c:v>1140.5149574663906</c:v>
                </c:pt>
                <c:pt idx="1519">
                  <c:v>1043.0149574663906</c:v>
                </c:pt>
                <c:pt idx="1520">
                  <c:v>956.51495746639057</c:v>
                </c:pt>
                <c:pt idx="1521">
                  <c:v>879.01495746639057</c:v>
                </c:pt>
                <c:pt idx="1522">
                  <c:v>818.01495746639057</c:v>
                </c:pt>
                <c:pt idx="1523">
                  <c:v>718.51495746639057</c:v>
                </c:pt>
                <c:pt idx="1524">
                  <c:v>22506.688719205114</c:v>
                </c:pt>
                <c:pt idx="1525">
                  <c:v>1365.142279453949</c:v>
                </c:pt>
                <c:pt idx="1526">
                  <c:v>1271.142279453949</c:v>
                </c:pt>
                <c:pt idx="1527">
                  <c:v>1177.642279453949</c:v>
                </c:pt>
                <c:pt idx="1528">
                  <c:v>1101.142279453949</c:v>
                </c:pt>
                <c:pt idx="1529">
                  <c:v>1039.142279453949</c:v>
                </c:pt>
                <c:pt idx="1530">
                  <c:v>945.64227945394896</c:v>
                </c:pt>
                <c:pt idx="1531">
                  <c:v>844.14227945394896</c:v>
                </c:pt>
                <c:pt idx="1532">
                  <c:v>749.14227945394896</c:v>
                </c:pt>
                <c:pt idx="1533">
                  <c:v>658.64227945394896</c:v>
                </c:pt>
                <c:pt idx="1534">
                  <c:v>22461.316041192673</c:v>
                </c:pt>
                <c:pt idx="1535">
                  <c:v>1340.7696014415073</c:v>
                </c:pt>
                <c:pt idx="1536">
                  <c:v>1280.7696014415073</c:v>
                </c:pt>
                <c:pt idx="1537">
                  <c:v>1179.2696014415073</c:v>
                </c:pt>
                <c:pt idx="1538">
                  <c:v>1081.2696014415073</c:v>
                </c:pt>
                <c:pt idx="1539">
                  <c:v>981.76960144150735</c:v>
                </c:pt>
                <c:pt idx="1540">
                  <c:v>884.26960144150735</c:v>
                </c:pt>
                <c:pt idx="1541">
                  <c:v>799.26960144150735</c:v>
                </c:pt>
                <c:pt idx="1542">
                  <c:v>723.26960144150735</c:v>
                </c:pt>
                <c:pt idx="1543">
                  <c:v>22563.443363180231</c:v>
                </c:pt>
                <c:pt idx="1544">
                  <c:v>1423.8969234290657</c:v>
                </c:pt>
                <c:pt idx="1545">
                  <c:v>1320.3969234290657</c:v>
                </c:pt>
                <c:pt idx="1546">
                  <c:v>1219.3969234290657</c:v>
                </c:pt>
                <c:pt idx="1547">
                  <c:v>1119.3969234290657</c:v>
                </c:pt>
                <c:pt idx="1548">
                  <c:v>1029.8969234290657</c:v>
                </c:pt>
                <c:pt idx="1549">
                  <c:v>953.39692342906574</c:v>
                </c:pt>
                <c:pt idx="1550">
                  <c:v>903.39692342906574</c:v>
                </c:pt>
                <c:pt idx="1551">
                  <c:v>805.89692342906574</c:v>
                </c:pt>
                <c:pt idx="1552">
                  <c:v>700.89692342906574</c:v>
                </c:pt>
                <c:pt idx="1553">
                  <c:v>22518.352415244077</c:v>
                </c:pt>
                <c:pt idx="1554">
                  <c:v>1348.4900420869235</c:v>
                </c:pt>
                <c:pt idx="1555">
                  <c:v>1263.9900420869235</c:v>
                </c:pt>
                <c:pt idx="1556">
                  <c:v>1187.4900420869235</c:v>
                </c:pt>
                <c:pt idx="1557">
                  <c:v>1130.4900420869235</c:v>
                </c:pt>
                <c:pt idx="1558">
                  <c:v>1025.4900420869235</c:v>
                </c:pt>
                <c:pt idx="1559">
                  <c:v>925.49004208692349</c:v>
                </c:pt>
                <c:pt idx="1560">
                  <c:v>826.49004208692349</c:v>
                </c:pt>
                <c:pt idx="1561">
                  <c:v>731.99004208692349</c:v>
                </c:pt>
                <c:pt idx="1562">
                  <c:v>639.99004208692349</c:v>
                </c:pt>
                <c:pt idx="1563">
                  <c:v>22485.945533901933</c:v>
                </c:pt>
                <c:pt idx="1564">
                  <c:v>1350.0831607447813</c:v>
                </c:pt>
                <c:pt idx="1565">
                  <c:v>1254.5831607447813</c:v>
                </c:pt>
                <c:pt idx="1566">
                  <c:v>1149.0831607447813</c:v>
                </c:pt>
                <c:pt idx="1567">
                  <c:v>1043.5831607447813</c:v>
                </c:pt>
                <c:pt idx="1568">
                  <c:v>941.08316074478125</c:v>
                </c:pt>
                <c:pt idx="1569">
                  <c:v>848.58316074478125</c:v>
                </c:pt>
                <c:pt idx="1570">
                  <c:v>764.08316074478125</c:v>
                </c:pt>
                <c:pt idx="1571">
                  <c:v>704.08316074478125</c:v>
                </c:pt>
                <c:pt idx="1572">
                  <c:v>22529.038652559793</c:v>
                </c:pt>
                <c:pt idx="1573">
                  <c:v>1356.676279402639</c:v>
                </c:pt>
                <c:pt idx="1574">
                  <c:v>1254.676279402639</c:v>
                </c:pt>
                <c:pt idx="1575">
                  <c:v>1159.676279402639</c:v>
                </c:pt>
                <c:pt idx="1576">
                  <c:v>1067.676279402639</c:v>
                </c:pt>
                <c:pt idx="1577">
                  <c:v>985.17627940263901</c:v>
                </c:pt>
                <c:pt idx="1578">
                  <c:v>927.67627940263901</c:v>
                </c:pt>
                <c:pt idx="1579">
                  <c:v>830.67627940263901</c:v>
                </c:pt>
                <c:pt idx="1580">
                  <c:v>733.67627940263901</c:v>
                </c:pt>
                <c:pt idx="1581">
                  <c:v>628.67627940263901</c:v>
                </c:pt>
                <c:pt idx="1582">
                  <c:v>22451.13177121765</c:v>
                </c:pt>
                <c:pt idx="1583">
                  <c:v>1290.2693980604968</c:v>
                </c:pt>
                <c:pt idx="1584">
                  <c:v>1208.7693980604968</c:v>
                </c:pt>
                <c:pt idx="1585">
                  <c:v>1144.7693980604968</c:v>
                </c:pt>
                <c:pt idx="1586">
                  <c:v>1048.2693980604968</c:v>
                </c:pt>
                <c:pt idx="1587">
                  <c:v>946.26939806049677</c:v>
                </c:pt>
                <c:pt idx="1588">
                  <c:v>841.26939806049677</c:v>
                </c:pt>
                <c:pt idx="1589">
                  <c:v>737.76939806049677</c:v>
                </c:pt>
                <c:pt idx="1590">
                  <c:v>645.76939806049677</c:v>
                </c:pt>
                <c:pt idx="1591">
                  <c:v>22505.774990924892</c:v>
                </c:pt>
                <c:pt idx="1592">
                  <c:v>1352.0077596254682</c:v>
                </c:pt>
                <c:pt idx="1593">
                  <c:v>1249.0077596254682</c:v>
                </c:pt>
                <c:pt idx="1594">
                  <c:v>1146.5077596254682</c:v>
                </c:pt>
                <c:pt idx="1595">
                  <c:v>1042.0077596254682</c:v>
                </c:pt>
                <c:pt idx="1596">
                  <c:v>952.00775962546822</c:v>
                </c:pt>
                <c:pt idx="1597">
                  <c:v>869.00775962546822</c:v>
                </c:pt>
                <c:pt idx="1598">
                  <c:v>784.00775962546822</c:v>
                </c:pt>
                <c:pt idx="1599">
                  <c:v>723.00775962546822</c:v>
                </c:pt>
                <c:pt idx="1600">
                  <c:v>22563.513352489867</c:v>
                </c:pt>
                <c:pt idx="1601">
                  <c:v>1373.7461211904397</c:v>
                </c:pt>
                <c:pt idx="1602">
                  <c:v>1270.7461211904397</c:v>
                </c:pt>
                <c:pt idx="1603">
                  <c:v>1174.7461211904397</c:v>
                </c:pt>
                <c:pt idx="1604">
                  <c:v>1083.7461211904397</c:v>
                </c:pt>
                <c:pt idx="1605">
                  <c:v>1009.2461211904397</c:v>
                </c:pt>
                <c:pt idx="1606">
                  <c:v>944.74612119043968</c:v>
                </c:pt>
                <c:pt idx="1607">
                  <c:v>836.74612119043968</c:v>
                </c:pt>
                <c:pt idx="1608">
                  <c:v>727.24612119043968</c:v>
                </c:pt>
                <c:pt idx="1609">
                  <c:v>22559.251714054837</c:v>
                </c:pt>
                <c:pt idx="1610">
                  <c:v>1374.4844827554111</c:v>
                </c:pt>
                <c:pt idx="1611">
                  <c:v>1284.9844827554111</c:v>
                </c:pt>
                <c:pt idx="1612">
                  <c:v>1210.4844827554111</c:v>
                </c:pt>
                <c:pt idx="1613">
                  <c:v>1147.4844827554111</c:v>
                </c:pt>
                <c:pt idx="1614">
                  <c:v>1047.9844827554111</c:v>
                </c:pt>
                <c:pt idx="1615">
                  <c:v>942.48448275541114</c:v>
                </c:pt>
                <c:pt idx="1616">
                  <c:v>837.98448275541114</c:v>
                </c:pt>
                <c:pt idx="1617">
                  <c:v>736.48448275541114</c:v>
                </c:pt>
                <c:pt idx="1618">
                  <c:v>22891.194148225917</c:v>
                </c:pt>
                <c:pt idx="1619">
                  <c:v>1438.5897049206733</c:v>
                </c:pt>
                <c:pt idx="1620">
                  <c:v>1376.5897049206733</c:v>
                </c:pt>
                <c:pt idx="1621">
                  <c:v>1274.0897049206733</c:v>
                </c:pt>
                <c:pt idx="1622">
                  <c:v>1166.0897049206733</c:v>
                </c:pt>
                <c:pt idx="1623">
                  <c:v>1060.5897049206733</c:v>
                </c:pt>
                <c:pt idx="1624">
                  <c:v>959.58970492067328</c:v>
                </c:pt>
                <c:pt idx="1625">
                  <c:v>870.58970492067328</c:v>
                </c:pt>
                <c:pt idx="1626">
                  <c:v>788.08970492067328</c:v>
                </c:pt>
                <c:pt idx="1627">
                  <c:v>731.58970492067328</c:v>
                </c:pt>
                <c:pt idx="1628">
                  <c:v>22871.799370391182</c:v>
                </c:pt>
                <c:pt idx="1629">
                  <c:v>1396.6949270859354</c:v>
                </c:pt>
                <c:pt idx="1630">
                  <c:v>1290.6949270859354</c:v>
                </c:pt>
                <c:pt idx="1631">
                  <c:v>1191.1949270859354</c:v>
                </c:pt>
                <c:pt idx="1632">
                  <c:v>1098.1949270859354</c:v>
                </c:pt>
                <c:pt idx="1633">
                  <c:v>1021.1949270859354</c:v>
                </c:pt>
                <c:pt idx="1634">
                  <c:v>955.69492708593543</c:v>
                </c:pt>
                <c:pt idx="1635">
                  <c:v>856.69492708593543</c:v>
                </c:pt>
                <c:pt idx="1636">
                  <c:v>748.69492708593543</c:v>
                </c:pt>
                <c:pt idx="1637">
                  <c:v>22882.904592556442</c:v>
                </c:pt>
                <c:pt idx="1638">
                  <c:v>1414.3001492511976</c:v>
                </c:pt>
                <c:pt idx="1639">
                  <c:v>1320.3001492511976</c:v>
                </c:pt>
                <c:pt idx="1640">
                  <c:v>1241.3001492511976</c:v>
                </c:pt>
                <c:pt idx="1641">
                  <c:v>1178.8001492511976</c:v>
                </c:pt>
                <c:pt idx="1642">
                  <c:v>1071.3001492511976</c:v>
                </c:pt>
                <c:pt idx="1643">
                  <c:v>962.30014925119758</c:v>
                </c:pt>
                <c:pt idx="1644">
                  <c:v>860.30014925119758</c:v>
                </c:pt>
                <c:pt idx="1645">
                  <c:v>762.80014925119758</c:v>
                </c:pt>
                <c:pt idx="1646">
                  <c:v>676.30014925119758</c:v>
                </c:pt>
                <c:pt idx="1647">
                  <c:v>22846.705661654512</c:v>
                </c:pt>
                <c:pt idx="1648">
                  <c:v>1406.2480307942124</c:v>
                </c:pt>
                <c:pt idx="1649">
                  <c:v>1309.7480307942124</c:v>
                </c:pt>
                <c:pt idx="1650">
                  <c:v>1202.2480307942124</c:v>
                </c:pt>
                <c:pt idx="1651">
                  <c:v>1096.7480307942124</c:v>
                </c:pt>
                <c:pt idx="1652">
                  <c:v>990.24803079421235</c:v>
                </c:pt>
                <c:pt idx="1653">
                  <c:v>901.24803079421235</c:v>
                </c:pt>
                <c:pt idx="1654">
                  <c:v>817.74803079421235</c:v>
                </c:pt>
                <c:pt idx="1655">
                  <c:v>752.24803079421235</c:v>
                </c:pt>
                <c:pt idx="1656">
                  <c:v>646.74803079421235</c:v>
                </c:pt>
                <c:pt idx="1657">
                  <c:v>22784.653543197528</c:v>
                </c:pt>
                <c:pt idx="1658">
                  <c:v>1303.6959123372271</c:v>
                </c:pt>
                <c:pt idx="1659">
                  <c:v>1198.1959123372271</c:v>
                </c:pt>
                <c:pt idx="1660">
                  <c:v>1110.6959123372271</c:v>
                </c:pt>
                <c:pt idx="1661">
                  <c:v>1023.1959123372271</c:v>
                </c:pt>
                <c:pt idx="1662">
                  <c:v>959.69591233722713</c:v>
                </c:pt>
                <c:pt idx="1663">
                  <c:v>857.69591233722713</c:v>
                </c:pt>
                <c:pt idx="1664">
                  <c:v>742.19591233722713</c:v>
                </c:pt>
                <c:pt idx="1665">
                  <c:v>22889.10142474054</c:v>
                </c:pt>
                <c:pt idx="1666">
                  <c:v>1408.6437938802419</c:v>
                </c:pt>
                <c:pt idx="1667">
                  <c:v>1314.6437938802419</c:v>
                </c:pt>
                <c:pt idx="1668">
                  <c:v>1237.1437938802419</c:v>
                </c:pt>
                <c:pt idx="1669">
                  <c:v>1178.1437938802419</c:v>
                </c:pt>
                <c:pt idx="1670">
                  <c:v>1072.1437938802419</c:v>
                </c:pt>
                <c:pt idx="1671">
                  <c:v>962.6437938802419</c:v>
                </c:pt>
                <c:pt idx="1672">
                  <c:v>854.6437938802419</c:v>
                </c:pt>
                <c:pt idx="1673">
                  <c:v>752.6437938802419</c:v>
                </c:pt>
                <c:pt idx="1674">
                  <c:v>663.6437938802419</c:v>
                </c:pt>
                <c:pt idx="1675">
                  <c:v>22939.72205861552</c:v>
                </c:pt>
                <c:pt idx="1676">
                  <c:v>1384.5284731533504</c:v>
                </c:pt>
                <c:pt idx="1677">
                  <c:v>1275.5284731533504</c:v>
                </c:pt>
                <c:pt idx="1678">
                  <c:v>1168.5284731533504</c:v>
                </c:pt>
                <c:pt idx="1679">
                  <c:v>1059.5284731533504</c:v>
                </c:pt>
                <c:pt idx="1680">
                  <c:v>953.52847315335043</c:v>
                </c:pt>
                <c:pt idx="1681">
                  <c:v>861.52847315335043</c:v>
                </c:pt>
                <c:pt idx="1682">
                  <c:v>769.52847315335043</c:v>
                </c:pt>
                <c:pt idx="1683">
                  <c:v>700.02847315335043</c:v>
                </c:pt>
                <c:pt idx="1684">
                  <c:v>22950.106737888629</c:v>
                </c:pt>
                <c:pt idx="1685">
                  <c:v>1351.913152426459</c:v>
                </c:pt>
                <c:pt idx="1686">
                  <c:v>1244.413152426459</c:v>
                </c:pt>
                <c:pt idx="1687">
                  <c:v>1140.913152426459</c:v>
                </c:pt>
                <c:pt idx="1688">
                  <c:v>1049.413152426459</c:v>
                </c:pt>
                <c:pt idx="1689">
                  <c:v>970.41315242645896</c:v>
                </c:pt>
                <c:pt idx="1690">
                  <c:v>901.41315242645896</c:v>
                </c:pt>
                <c:pt idx="1691">
                  <c:v>795.41315242645896</c:v>
                </c:pt>
                <c:pt idx="1692">
                  <c:v>687.91315242645896</c:v>
                </c:pt>
                <c:pt idx="1693">
                  <c:v>22939.991417161738</c:v>
                </c:pt>
                <c:pt idx="1694">
                  <c:v>1349.2978316995675</c:v>
                </c:pt>
                <c:pt idx="1695">
                  <c:v>1253.2978316995675</c:v>
                </c:pt>
                <c:pt idx="1696">
                  <c:v>1165.2978316995675</c:v>
                </c:pt>
                <c:pt idx="1697">
                  <c:v>1097.7978316995675</c:v>
                </c:pt>
                <c:pt idx="1698">
                  <c:v>991.7978316995675</c:v>
                </c:pt>
                <c:pt idx="1699">
                  <c:v>886.7978316995675</c:v>
                </c:pt>
                <c:pt idx="1700">
                  <c:v>782.2978316995675</c:v>
                </c:pt>
                <c:pt idx="1701">
                  <c:v>681.7978316995675</c:v>
                </c:pt>
                <c:pt idx="1702">
                  <c:v>22950.376096434848</c:v>
                </c:pt>
                <c:pt idx="1703">
                  <c:v>1378.682510972676</c:v>
                </c:pt>
                <c:pt idx="1704">
                  <c:v>1311.682510972676</c:v>
                </c:pt>
                <c:pt idx="1705">
                  <c:v>1206.182510972676</c:v>
                </c:pt>
                <c:pt idx="1706">
                  <c:v>1093.682510972676</c:v>
                </c:pt>
                <c:pt idx="1707">
                  <c:v>991.18251097267603</c:v>
                </c:pt>
                <c:pt idx="1708">
                  <c:v>888.18251097267603</c:v>
                </c:pt>
                <c:pt idx="1709">
                  <c:v>793.18251097267603</c:v>
                </c:pt>
                <c:pt idx="1710">
                  <c:v>708.68251097267603</c:v>
                </c:pt>
                <c:pt idx="1711">
                  <c:v>23186.901014388932</c:v>
                </c:pt>
                <c:pt idx="1712">
                  <c:v>1413.3357730401167</c:v>
                </c:pt>
                <c:pt idx="1713">
                  <c:v>1294.8357730401167</c:v>
                </c:pt>
                <c:pt idx="1714">
                  <c:v>1180.3357730401167</c:v>
                </c:pt>
                <c:pt idx="1715">
                  <c:v>1079.3357730401167</c:v>
                </c:pt>
                <c:pt idx="1716">
                  <c:v>980.33577304011669</c:v>
                </c:pt>
                <c:pt idx="1717">
                  <c:v>896.83577304011669</c:v>
                </c:pt>
                <c:pt idx="1718">
                  <c:v>836.83577304011669</c:v>
                </c:pt>
                <c:pt idx="1719">
                  <c:v>728.33577304011669</c:v>
                </c:pt>
                <c:pt idx="1720">
                  <c:v>23167.054276456372</c:v>
                </c:pt>
                <c:pt idx="1721">
                  <c:v>1391.9890351075574</c:v>
                </c:pt>
                <c:pt idx="1722">
                  <c:v>1290.4890351075574</c:v>
                </c:pt>
                <c:pt idx="1723">
                  <c:v>1197.4890351075574</c:v>
                </c:pt>
                <c:pt idx="1724">
                  <c:v>1105.4890351075574</c:v>
                </c:pt>
                <c:pt idx="1725">
                  <c:v>1031.4890351075574</c:v>
                </c:pt>
                <c:pt idx="1726">
                  <c:v>927.48903510755736</c:v>
                </c:pt>
                <c:pt idx="1727">
                  <c:v>815.48903510755736</c:v>
                </c:pt>
                <c:pt idx="1728">
                  <c:v>710.48903510755736</c:v>
                </c:pt>
                <c:pt idx="1729">
                  <c:v>23157.207538523813</c:v>
                </c:pt>
                <c:pt idx="1730">
                  <c:v>1399.642297174998</c:v>
                </c:pt>
                <c:pt idx="1731">
                  <c:v>1311.642297174998</c:v>
                </c:pt>
                <c:pt idx="1732">
                  <c:v>1245.642297174998</c:v>
                </c:pt>
                <c:pt idx="1733">
                  <c:v>1139.142297174998</c:v>
                </c:pt>
                <c:pt idx="1734">
                  <c:v>1033.142297174998</c:v>
                </c:pt>
                <c:pt idx="1735">
                  <c:v>927.64229717499802</c:v>
                </c:pt>
                <c:pt idx="1736">
                  <c:v>817.14229717499802</c:v>
                </c:pt>
                <c:pt idx="1737">
                  <c:v>717.14229717499802</c:v>
                </c:pt>
                <c:pt idx="1738">
                  <c:v>23080.148535782795</c:v>
                </c:pt>
                <c:pt idx="1739">
                  <c:v>1439.6187847277502</c:v>
                </c:pt>
                <c:pt idx="1740">
                  <c:v>1337.1187847277502</c:v>
                </c:pt>
                <c:pt idx="1741">
                  <c:v>1222.1187847277502</c:v>
                </c:pt>
                <c:pt idx="1742">
                  <c:v>1108.1187847277502</c:v>
                </c:pt>
                <c:pt idx="1743">
                  <c:v>995.61878472775015</c:v>
                </c:pt>
                <c:pt idx="1744">
                  <c:v>903.61878472775015</c:v>
                </c:pt>
                <c:pt idx="1745">
                  <c:v>822.11878472775015</c:v>
                </c:pt>
                <c:pt idx="1746">
                  <c:v>762.61878472775015</c:v>
                </c:pt>
                <c:pt idx="1747">
                  <c:v>23101.125023335546</c:v>
                </c:pt>
                <c:pt idx="1748">
                  <c:v>1418.5952722805023</c:v>
                </c:pt>
                <c:pt idx="1749">
                  <c:v>1307.0952722805023</c:v>
                </c:pt>
                <c:pt idx="1750">
                  <c:v>1204.5952722805023</c:v>
                </c:pt>
                <c:pt idx="1751">
                  <c:v>1113.0952722805023</c:v>
                </c:pt>
                <c:pt idx="1752">
                  <c:v>1030.5952722805023</c:v>
                </c:pt>
                <c:pt idx="1753">
                  <c:v>968.59527228050229</c:v>
                </c:pt>
                <c:pt idx="1754">
                  <c:v>852.59527228050229</c:v>
                </c:pt>
                <c:pt idx="1755">
                  <c:v>744.59527228050229</c:v>
                </c:pt>
                <c:pt idx="1756">
                  <c:v>23080.6015108883</c:v>
                </c:pt>
                <c:pt idx="1757">
                  <c:v>1406.5717598332544</c:v>
                </c:pt>
                <c:pt idx="1758">
                  <c:v>1318.0717598332544</c:v>
                </c:pt>
                <c:pt idx="1759">
                  <c:v>1234.5717598332544</c:v>
                </c:pt>
                <c:pt idx="1760">
                  <c:v>1165.5717598332544</c:v>
                </c:pt>
                <c:pt idx="1761">
                  <c:v>1063.5717598332544</c:v>
                </c:pt>
                <c:pt idx="1762">
                  <c:v>943.57175983325442</c:v>
                </c:pt>
                <c:pt idx="1763">
                  <c:v>836.07175983325442</c:v>
                </c:pt>
                <c:pt idx="1764">
                  <c:v>730.57175983325442</c:v>
                </c:pt>
                <c:pt idx="1765">
                  <c:v>23085.577998441051</c:v>
                </c:pt>
                <c:pt idx="1766">
                  <c:v>1430.0482473860066</c:v>
                </c:pt>
                <c:pt idx="1767">
                  <c:v>1361.5482473860066</c:v>
                </c:pt>
                <c:pt idx="1768">
                  <c:v>1241.5482473860066</c:v>
                </c:pt>
                <c:pt idx="1769">
                  <c:v>1135.5482473860066</c:v>
                </c:pt>
                <c:pt idx="1770">
                  <c:v>1027.5482473860066</c:v>
                </c:pt>
                <c:pt idx="1771">
                  <c:v>918.54824738600655</c:v>
                </c:pt>
                <c:pt idx="1772">
                  <c:v>822.04824738600655</c:v>
                </c:pt>
                <c:pt idx="1773">
                  <c:v>736.04824738600655</c:v>
                </c:pt>
                <c:pt idx="1774">
                  <c:v>23430.478990938875</c:v>
                </c:pt>
                <c:pt idx="1775">
                  <c:v>1459.0449494599527</c:v>
                </c:pt>
                <c:pt idx="1776">
                  <c:v>1347.5449494599527</c:v>
                </c:pt>
                <c:pt idx="1777">
                  <c:v>1239.0449494599527</c:v>
                </c:pt>
                <c:pt idx="1778">
                  <c:v>1134.0449494599527</c:v>
                </c:pt>
                <c:pt idx="1779">
                  <c:v>1037.5449494599527</c:v>
                </c:pt>
                <c:pt idx="1780">
                  <c:v>948.5449494599527</c:v>
                </c:pt>
                <c:pt idx="1781">
                  <c:v>878.0449494599527</c:v>
                </c:pt>
                <c:pt idx="1782">
                  <c:v>767.0449494599527</c:v>
                </c:pt>
                <c:pt idx="1783">
                  <c:v>23418.975693012821</c:v>
                </c:pt>
                <c:pt idx="1784">
                  <c:v>1442.5416515338989</c:v>
                </c:pt>
                <c:pt idx="1785">
                  <c:v>1345.5416515338989</c:v>
                </c:pt>
                <c:pt idx="1786">
                  <c:v>1252.0416515338989</c:v>
                </c:pt>
                <c:pt idx="1787">
                  <c:v>1168.5416515338989</c:v>
                </c:pt>
                <c:pt idx="1788">
                  <c:v>1101.0416515338989</c:v>
                </c:pt>
                <c:pt idx="1789">
                  <c:v>990.54165153389886</c:v>
                </c:pt>
                <c:pt idx="1790">
                  <c:v>880.54165153389886</c:v>
                </c:pt>
                <c:pt idx="1791">
                  <c:v>770.54165153389886</c:v>
                </c:pt>
                <c:pt idx="1792">
                  <c:v>23428.472395086766</c:v>
                </c:pt>
                <c:pt idx="1793">
                  <c:v>1458.538353607845</c:v>
                </c:pt>
                <c:pt idx="1794">
                  <c:v>1366.038353607845</c:v>
                </c:pt>
                <c:pt idx="1795">
                  <c:v>1297.538353607845</c:v>
                </c:pt>
                <c:pt idx="1796">
                  <c:v>1194.038353607845</c:v>
                </c:pt>
                <c:pt idx="1797">
                  <c:v>1081.038353607845</c:v>
                </c:pt>
                <c:pt idx="1798">
                  <c:v>966.03835360784501</c:v>
                </c:pt>
                <c:pt idx="1799">
                  <c:v>856.53835360784501</c:v>
                </c:pt>
                <c:pt idx="1800">
                  <c:v>763.03835360784501</c:v>
                </c:pt>
                <c:pt idx="1801">
                  <c:v>23503.4511823625</c:v>
                </c:pt>
                <c:pt idx="1802">
                  <c:v>1492.7961073580668</c:v>
                </c:pt>
                <c:pt idx="1803">
                  <c:v>1381.2961073580668</c:v>
                </c:pt>
                <c:pt idx="1804">
                  <c:v>1272.2961073580668</c:v>
                </c:pt>
                <c:pt idx="1805">
                  <c:v>1159.2961073580668</c:v>
                </c:pt>
                <c:pt idx="1806">
                  <c:v>1052.2961073580668</c:v>
                </c:pt>
                <c:pt idx="1807">
                  <c:v>952.29610735806682</c:v>
                </c:pt>
                <c:pt idx="1808">
                  <c:v>864.79610735806682</c:v>
                </c:pt>
                <c:pt idx="1809">
                  <c:v>798.29610735806682</c:v>
                </c:pt>
                <c:pt idx="1810">
                  <c:v>683.29610735806682</c:v>
                </c:pt>
                <c:pt idx="1811">
                  <c:v>23403.208936112722</c:v>
                </c:pt>
                <c:pt idx="1812">
                  <c:v>1352.5538611082884</c:v>
                </c:pt>
                <c:pt idx="1813">
                  <c:v>1251.5538611082884</c:v>
                </c:pt>
                <c:pt idx="1814">
                  <c:v>1158.5538611082884</c:v>
                </c:pt>
                <c:pt idx="1815">
                  <c:v>1074.0538611082884</c:v>
                </c:pt>
                <c:pt idx="1816">
                  <c:v>1005.0538611082884</c:v>
                </c:pt>
                <c:pt idx="1817">
                  <c:v>886.5538611082884</c:v>
                </c:pt>
                <c:pt idx="1818">
                  <c:v>780.0538611082884</c:v>
                </c:pt>
                <c:pt idx="1819">
                  <c:v>23505.966689862944</c:v>
                </c:pt>
                <c:pt idx="1820">
                  <c:v>1460.81161485851</c:v>
                </c:pt>
                <c:pt idx="1821">
                  <c:v>1363.81161485851</c:v>
                </c:pt>
                <c:pt idx="1822">
                  <c:v>1278.31161485851</c:v>
                </c:pt>
                <c:pt idx="1823">
                  <c:v>1210.31161485851</c:v>
                </c:pt>
                <c:pt idx="1824">
                  <c:v>1094.81161485851</c:v>
                </c:pt>
                <c:pt idx="1825">
                  <c:v>984.31161485850998</c:v>
                </c:pt>
                <c:pt idx="1826">
                  <c:v>871.31161485850998</c:v>
                </c:pt>
              </c:numCache>
            </c:numRef>
          </c:val>
          <c:smooth val="0"/>
          <c:extLst>
            <c:ext xmlns:c16="http://schemas.microsoft.com/office/drawing/2014/chart" uri="{C3380CC4-5D6E-409C-BE32-E72D297353CC}">
              <c16:uniqueId val="{00000000-9876-45CB-A297-6AC7DE7B389F}"/>
            </c:ext>
          </c:extLst>
        </c:ser>
        <c:dLbls>
          <c:showLegendKey val="0"/>
          <c:showVal val="0"/>
          <c:showCatName val="0"/>
          <c:showSerName val="0"/>
          <c:showPercent val="0"/>
          <c:showBubbleSize val="0"/>
        </c:dLbls>
        <c:smooth val="0"/>
        <c:axId val="424554112"/>
        <c:axId val="424544960"/>
      </c:lineChart>
      <c:dateAx>
        <c:axId val="42455411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44960"/>
        <c:crosses val="autoZero"/>
        <c:auto val="1"/>
        <c:lblOffset val="100"/>
        <c:baseTimeUnit val="days"/>
      </c:dateAx>
      <c:valAx>
        <c:axId val="42454496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FashRing Demand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FashRing Demand Distribution</a:t>
          </a:r>
        </a:p>
      </cx:txPr>
    </cx:title>
    <cx:plotArea>
      <cx:plotAreaRegion>
        <cx:series layoutId="clusteredColumn" uniqueId="{FE567DD3-0EEF-4C2A-A1A7-CBC58E7B4242}">
          <cx:dataId val="0"/>
          <cx:layoutPr>
            <cx:binning intervalClosed="r"/>
          </cx:layoutPr>
        </cx:series>
      </cx:plotAreaRegion>
      <cx:axis id="0">
        <cx:catScaling gapWidth="0"/>
        <cx:tickLabels/>
      </cx:axis>
      <cx:axis id="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1.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oneCellAnchor>
    <xdr:from>
      <xdr:col>0</xdr:col>
      <xdr:colOff>152400</xdr:colOff>
      <xdr:row>0</xdr:row>
      <xdr:rowOff>137160</xdr:rowOff>
    </xdr:from>
    <xdr:ext cx="2476500" cy="482600"/>
    <xdr:pic>
      <xdr:nvPicPr>
        <xdr:cNvPr id="2" name="Picture 4" descr="Rotman crest blue.jpg">
          <a:extLst>
            <a:ext uri="{FF2B5EF4-FFF2-40B4-BE49-F238E27FC236}">
              <a16:creationId xmlns:a16="http://schemas.microsoft.com/office/drawing/2014/main" id="{808C524A-CA14-43B6-8705-5E5FCFAE5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137160"/>
          <a:ext cx="2476500" cy="48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31623</xdr:colOff>
      <xdr:row>1</xdr:row>
      <xdr:rowOff>68580</xdr:rowOff>
    </xdr:from>
    <xdr:ext cx="2438400" cy="342900"/>
    <xdr:pic>
      <xdr:nvPicPr>
        <xdr:cNvPr id="3" name="Picture 5" descr="Rotman wordmark blue.jpg">
          <a:extLst>
            <a:ext uri="{FF2B5EF4-FFF2-40B4-BE49-F238E27FC236}">
              <a16:creationId xmlns:a16="http://schemas.microsoft.com/office/drawing/2014/main" id="{778AE060-260B-4814-BB15-1ABC53E036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20643" y="251460"/>
          <a:ext cx="24384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3175</xdr:colOff>
      <xdr:row>13</xdr:row>
      <xdr:rowOff>17653</xdr:rowOff>
    </xdr:from>
    <xdr:ext cx="6489700" cy="685800"/>
    <xdr:pic>
      <xdr:nvPicPr>
        <xdr:cNvPr id="5" name="Picture 6">
          <a:extLst>
            <a:ext uri="{FF2B5EF4-FFF2-40B4-BE49-F238E27FC236}">
              <a16:creationId xmlns:a16="http://schemas.microsoft.com/office/drawing/2014/main" id="{611D17CB-A779-485F-A95D-0605C4C0AD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75" y="2577973"/>
          <a:ext cx="648970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5</xdr:row>
      <xdr:rowOff>190499</xdr:rowOff>
    </xdr:from>
    <xdr:ext cx="6134100" cy="1223645"/>
    <xdr:pic>
      <xdr:nvPicPr>
        <xdr:cNvPr id="6" name="Picture 1">
          <a:extLst>
            <a:ext uri="{FF2B5EF4-FFF2-40B4-BE49-F238E27FC236}">
              <a16:creationId xmlns:a16="http://schemas.microsoft.com/office/drawing/2014/main" id="{683D026E-C943-43E0-9DCA-7E75D50F27CE}"/>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9034"/>
        <a:stretch/>
      </xdr:blipFill>
      <xdr:spPr bwMode="auto">
        <a:xfrm>
          <a:off x="0" y="1104899"/>
          <a:ext cx="6134100" cy="1223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17</xdr:col>
      <xdr:colOff>508634</xdr:colOff>
      <xdr:row>10</xdr:row>
      <xdr:rowOff>155256</xdr:rowOff>
    </xdr:from>
    <xdr:to>
      <xdr:col>24</xdr:col>
      <xdr:colOff>468630</xdr:colOff>
      <xdr:row>34</xdr:row>
      <xdr:rowOff>0</xdr:rowOff>
    </xdr:to>
    <xdr:graphicFrame macro="">
      <xdr:nvGraphicFramePr>
        <xdr:cNvPr id="11" name="Chart 10">
          <a:extLst>
            <a:ext uri="{FF2B5EF4-FFF2-40B4-BE49-F238E27FC236}">
              <a16:creationId xmlns:a16="http://schemas.microsoft.com/office/drawing/2014/main" id="{1701E801-54F6-482B-B26D-6B3769A41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132397</xdr:colOff>
      <xdr:row>21</xdr:row>
      <xdr:rowOff>2856</xdr:rowOff>
    </xdr:from>
    <xdr:to>
      <xdr:col>14</xdr:col>
      <xdr:colOff>190500</xdr:colOff>
      <xdr:row>38</xdr:row>
      <xdr:rowOff>129540</xdr:rowOff>
    </xdr:to>
    <xdr:graphicFrame macro="">
      <xdr:nvGraphicFramePr>
        <xdr:cNvPr id="12" name="Chart 11">
          <a:extLst>
            <a:ext uri="{FF2B5EF4-FFF2-40B4-BE49-F238E27FC236}">
              <a16:creationId xmlns:a16="http://schemas.microsoft.com/office/drawing/2014/main" id="{6301EA98-B655-451A-B974-04C4B5F55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0</xdr:colOff>
      <xdr:row>10</xdr:row>
      <xdr:rowOff>22860</xdr:rowOff>
    </xdr:from>
    <xdr:to>
      <xdr:col>11</xdr:col>
      <xdr:colOff>1905000</xdr:colOff>
      <xdr:row>15</xdr:row>
      <xdr:rowOff>97155</xdr:rowOff>
    </xdr:to>
    <xdr:pic>
      <xdr:nvPicPr>
        <xdr:cNvPr id="13" name="Picture 12">
          <a:extLst>
            <a:ext uri="{FF2B5EF4-FFF2-40B4-BE49-F238E27FC236}">
              <a16:creationId xmlns:a16="http://schemas.microsoft.com/office/drawing/2014/main" id="{1A051F01-736A-47AF-9D54-40D12F28E2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52060" y="1851660"/>
          <a:ext cx="1905000"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548640</xdr:colOff>
      <xdr:row>16</xdr:row>
      <xdr:rowOff>144780</xdr:rowOff>
    </xdr:from>
    <xdr:to>
      <xdr:col>12</xdr:col>
      <xdr:colOff>59055</xdr:colOff>
      <xdr:row>19</xdr:row>
      <xdr:rowOff>19050</xdr:rowOff>
    </xdr:to>
    <xdr:pic>
      <xdr:nvPicPr>
        <xdr:cNvPr id="14" name="Picture 13">
          <a:extLst>
            <a:ext uri="{FF2B5EF4-FFF2-40B4-BE49-F238E27FC236}">
              <a16:creationId xmlns:a16="http://schemas.microsoft.com/office/drawing/2014/main" id="{13822650-B7BA-4988-A2F0-A9484F6DF19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91100" y="3070860"/>
          <a:ext cx="2164080" cy="41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295275</xdr:colOff>
      <xdr:row>15</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9A7CF3-6701-4083-8732-683A42C164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4560570" cy="2714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15</xdr:row>
      <xdr:rowOff>7620</xdr:rowOff>
    </xdr:from>
    <xdr:to>
      <xdr:col>15</xdr:col>
      <xdr:colOff>3810</xdr:colOff>
      <xdr:row>30</xdr:row>
      <xdr:rowOff>7620</xdr:rowOff>
    </xdr:to>
    <xdr:graphicFrame macro="">
      <xdr:nvGraphicFramePr>
        <xdr:cNvPr id="3" name="Chart 2">
          <a:extLst>
            <a:ext uri="{FF2B5EF4-FFF2-40B4-BE49-F238E27FC236}">
              <a16:creationId xmlns:a16="http://schemas.microsoft.com/office/drawing/2014/main" id="{CBE1C833-7AB6-4D26-82DE-6AD6EAF86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xdr:row>
      <xdr:rowOff>0</xdr:rowOff>
    </xdr:from>
    <xdr:to>
      <xdr:col>25</xdr:col>
      <xdr:colOff>156210</xdr:colOff>
      <xdr:row>16</xdr:row>
      <xdr:rowOff>15240</xdr:rowOff>
    </xdr:to>
    <xdr:graphicFrame macro="">
      <xdr:nvGraphicFramePr>
        <xdr:cNvPr id="4" name="Chart 3">
          <a:extLst>
            <a:ext uri="{FF2B5EF4-FFF2-40B4-BE49-F238E27FC236}">
              <a16:creationId xmlns:a16="http://schemas.microsoft.com/office/drawing/2014/main" id="{65565A9C-5ED3-41B7-8A17-D208F9CC0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33</xdr:row>
      <xdr:rowOff>0</xdr:rowOff>
    </xdr:from>
    <xdr:to>
      <xdr:col>16</xdr:col>
      <xdr:colOff>259080</xdr:colOff>
      <xdr:row>50</xdr:row>
      <xdr:rowOff>177165</xdr:rowOff>
    </xdr:to>
    <xdr:graphicFrame macro="">
      <xdr:nvGraphicFramePr>
        <xdr:cNvPr id="5" name="Chart 4">
          <a:extLst>
            <a:ext uri="{FF2B5EF4-FFF2-40B4-BE49-F238E27FC236}">
              <a16:creationId xmlns:a16="http://schemas.microsoft.com/office/drawing/2014/main" id="{65155E64-F184-4AD1-8B9C-407667638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283845</xdr:colOff>
      <xdr:row>15</xdr:row>
      <xdr:rowOff>125730</xdr:rowOff>
    </xdr:from>
    <xdr:to>
      <xdr:col>23</xdr:col>
      <xdr:colOff>302895</xdr:colOff>
      <xdr:row>30</xdr:row>
      <xdr:rowOff>125730</xdr:rowOff>
    </xdr:to>
    <xdr:graphicFrame macro="">
      <xdr:nvGraphicFramePr>
        <xdr:cNvPr id="6" name="Chart 5">
          <a:extLst>
            <a:ext uri="{FF2B5EF4-FFF2-40B4-BE49-F238E27FC236}">
              <a16:creationId xmlns:a16="http://schemas.microsoft.com/office/drawing/2014/main" id="{6C6BFAA6-035F-4E2E-A9FE-A9DA7D39C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352425</xdr:colOff>
      <xdr:row>48</xdr:row>
      <xdr:rowOff>5715</xdr:rowOff>
    </xdr:from>
    <xdr:to>
      <xdr:col>24</xdr:col>
      <xdr:colOff>47625</xdr:colOff>
      <xdr:row>63</xdr:row>
      <xdr:rowOff>5715</xdr:rowOff>
    </xdr:to>
    <xdr:graphicFrame macro="">
      <xdr:nvGraphicFramePr>
        <xdr:cNvPr id="7" name="Chart 6">
          <a:extLst>
            <a:ext uri="{FF2B5EF4-FFF2-40B4-BE49-F238E27FC236}">
              <a16:creationId xmlns:a16="http://schemas.microsoft.com/office/drawing/2014/main" id="{665E67F4-6078-4329-94D1-1EE007A41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247650</xdr:colOff>
      <xdr:row>31</xdr:row>
      <xdr:rowOff>53340</xdr:rowOff>
    </xdr:from>
    <xdr:to>
      <xdr:col>23</xdr:col>
      <xdr:colOff>552450</xdr:colOff>
      <xdr:row>46</xdr:row>
      <xdr:rowOff>53340</xdr:rowOff>
    </xdr:to>
    <xdr:graphicFrame macro="">
      <xdr:nvGraphicFramePr>
        <xdr:cNvPr id="8" name="Chart 7">
          <a:extLst>
            <a:ext uri="{FF2B5EF4-FFF2-40B4-BE49-F238E27FC236}">
              <a16:creationId xmlns:a16="http://schemas.microsoft.com/office/drawing/2014/main" id="{C747263C-3E6D-4C99-93B6-A28A9D1FE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386715</xdr:colOff>
      <xdr:row>1</xdr:row>
      <xdr:rowOff>34290</xdr:rowOff>
    </xdr:from>
    <xdr:to>
      <xdr:col>31</xdr:col>
      <xdr:colOff>550545</xdr:colOff>
      <xdr:row>16</xdr:row>
      <xdr:rowOff>59055</xdr:rowOff>
    </xdr:to>
    <xdr:graphicFrame macro="">
      <xdr:nvGraphicFramePr>
        <xdr:cNvPr id="9" name="Chart 8">
          <a:extLst>
            <a:ext uri="{FF2B5EF4-FFF2-40B4-BE49-F238E27FC236}">
              <a16:creationId xmlns:a16="http://schemas.microsoft.com/office/drawing/2014/main" id="{4D75241B-6B4D-42A2-81D8-7B9DD8A77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443865</xdr:colOff>
      <xdr:row>2</xdr:row>
      <xdr:rowOff>133356</xdr:rowOff>
    </xdr:from>
    <xdr:to>
      <xdr:col>19</xdr:col>
      <xdr:colOff>415290</xdr:colOff>
      <xdr:row>17</xdr:row>
      <xdr:rowOff>133356</xdr:rowOff>
    </xdr:to>
    <xdr:graphicFrame macro="">
      <xdr:nvGraphicFramePr>
        <xdr:cNvPr id="3" name="Chart 2">
          <a:extLst>
            <a:ext uri="{FF2B5EF4-FFF2-40B4-BE49-F238E27FC236}">
              <a16:creationId xmlns:a16="http://schemas.microsoft.com/office/drawing/2014/main" id="{BAD2901D-719E-44F6-A9EA-191409276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18</xdr:row>
      <xdr:rowOff>66675</xdr:rowOff>
    </xdr:from>
    <xdr:to>
      <xdr:col>19</xdr:col>
      <xdr:colOff>285750</xdr:colOff>
      <xdr:row>33</xdr:row>
      <xdr:rowOff>66675</xdr:rowOff>
    </xdr:to>
    <xdr:graphicFrame macro="">
      <xdr:nvGraphicFramePr>
        <xdr:cNvPr id="4" name="Chart 3">
          <a:extLst>
            <a:ext uri="{FF2B5EF4-FFF2-40B4-BE49-F238E27FC236}">
              <a16:creationId xmlns:a16="http://schemas.microsoft.com/office/drawing/2014/main" id="{CE32E58D-7624-404B-BC56-4A0C37F4E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276225</xdr:colOff>
      <xdr:row>34</xdr:row>
      <xdr:rowOff>57150</xdr:rowOff>
    </xdr:from>
    <xdr:to>
      <xdr:col>19</xdr:col>
      <xdr:colOff>247650</xdr:colOff>
      <xdr:row>49</xdr:row>
      <xdr:rowOff>57150</xdr:rowOff>
    </xdr:to>
    <xdr:graphicFrame macro="">
      <xdr:nvGraphicFramePr>
        <xdr:cNvPr id="5" name="Chart 4">
          <a:extLst>
            <a:ext uri="{FF2B5EF4-FFF2-40B4-BE49-F238E27FC236}">
              <a16:creationId xmlns:a16="http://schemas.microsoft.com/office/drawing/2014/main" id="{862E3B64-5D8F-4699-8991-FE040B8A2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219075</xdr:colOff>
      <xdr:row>49</xdr:row>
      <xdr:rowOff>152400</xdr:rowOff>
    </xdr:from>
    <xdr:to>
      <xdr:col>19</xdr:col>
      <xdr:colOff>200025</xdr:colOff>
      <xdr:row>64</xdr:row>
      <xdr:rowOff>152400</xdr:rowOff>
    </xdr:to>
    <xdr:graphicFrame macro="">
      <xdr:nvGraphicFramePr>
        <xdr:cNvPr id="6" name="Chart 5">
          <a:extLst>
            <a:ext uri="{FF2B5EF4-FFF2-40B4-BE49-F238E27FC236}">
              <a16:creationId xmlns:a16="http://schemas.microsoft.com/office/drawing/2014/main" id="{6EE464AC-DB8A-493E-ADDD-00B4A78676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49530</xdr:colOff>
      <xdr:row>2</xdr:row>
      <xdr:rowOff>30486</xdr:rowOff>
    </xdr:from>
    <xdr:to>
      <xdr:col>21</xdr:col>
      <xdr:colOff>354330</xdr:colOff>
      <xdr:row>17</xdr:row>
      <xdr:rowOff>30486</xdr:rowOff>
    </xdr:to>
    <xdr:graphicFrame macro="">
      <xdr:nvGraphicFramePr>
        <xdr:cNvPr id="2" name="Chart 1">
          <a:extLst>
            <a:ext uri="{FF2B5EF4-FFF2-40B4-BE49-F238E27FC236}">
              <a16:creationId xmlns:a16="http://schemas.microsoft.com/office/drawing/2014/main" id="{68DD2B8D-2EA7-45F6-905F-279AE948B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121920</xdr:colOff>
      <xdr:row>17</xdr:row>
      <xdr:rowOff>22860</xdr:rowOff>
    </xdr:from>
    <xdr:to>
      <xdr:col>21</xdr:col>
      <xdr:colOff>426720</xdr:colOff>
      <xdr:row>32</xdr:row>
      <xdr:rowOff>22860</xdr:rowOff>
    </xdr:to>
    <xdr:graphicFrame macro="">
      <xdr:nvGraphicFramePr>
        <xdr:cNvPr id="3" name="Chart 2">
          <a:extLst>
            <a:ext uri="{FF2B5EF4-FFF2-40B4-BE49-F238E27FC236}">
              <a16:creationId xmlns:a16="http://schemas.microsoft.com/office/drawing/2014/main" id="{D5D0C30F-7CAB-4B0E-89A9-C956B9B64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160020</xdr:colOff>
      <xdr:row>32</xdr:row>
      <xdr:rowOff>83820</xdr:rowOff>
    </xdr:from>
    <xdr:to>
      <xdr:col>21</xdr:col>
      <xdr:colOff>464820</xdr:colOff>
      <xdr:row>47</xdr:row>
      <xdr:rowOff>83820</xdr:rowOff>
    </xdr:to>
    <xdr:graphicFrame macro="">
      <xdr:nvGraphicFramePr>
        <xdr:cNvPr id="4" name="Chart 3">
          <a:extLst>
            <a:ext uri="{FF2B5EF4-FFF2-40B4-BE49-F238E27FC236}">
              <a16:creationId xmlns:a16="http://schemas.microsoft.com/office/drawing/2014/main" id="{6B3493AE-671F-4415-88BF-01944CEB6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152400</xdr:colOff>
      <xdr:row>48</xdr:row>
      <xdr:rowOff>38100</xdr:rowOff>
    </xdr:from>
    <xdr:to>
      <xdr:col>21</xdr:col>
      <xdr:colOff>457200</xdr:colOff>
      <xdr:row>63</xdr:row>
      <xdr:rowOff>38100</xdr:rowOff>
    </xdr:to>
    <xdr:graphicFrame macro="">
      <xdr:nvGraphicFramePr>
        <xdr:cNvPr id="5" name="Chart 4">
          <a:extLst>
            <a:ext uri="{FF2B5EF4-FFF2-40B4-BE49-F238E27FC236}">
              <a16:creationId xmlns:a16="http://schemas.microsoft.com/office/drawing/2014/main" id="{41F38EAA-5DDC-4E19-89AC-371819ED2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148590</xdr:colOff>
      <xdr:row>15</xdr:row>
      <xdr:rowOff>83819</xdr:rowOff>
    </xdr:from>
    <xdr:to>
      <xdr:col>34</xdr:col>
      <xdr:colOff>569595</xdr:colOff>
      <xdr:row>36</xdr:row>
      <xdr:rowOff>43815</xdr:rowOff>
    </xdr:to>
    <xdr:graphicFrame macro="">
      <xdr:nvGraphicFramePr>
        <xdr:cNvPr id="6" name="Chart 5">
          <a:extLst>
            <a:ext uri="{FF2B5EF4-FFF2-40B4-BE49-F238E27FC236}">
              <a16:creationId xmlns:a16="http://schemas.microsoft.com/office/drawing/2014/main" id="{C84F383A-F1B6-4180-8559-F57ED24D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518160</xdr:colOff>
      <xdr:row>12</xdr:row>
      <xdr:rowOff>68580</xdr:rowOff>
    </xdr:from>
    <xdr:to>
      <xdr:col>15</xdr:col>
      <xdr:colOff>895350</xdr:colOff>
      <xdr:row>14</xdr:row>
      <xdr:rowOff>57150</xdr:rowOff>
    </xdr:to>
    <xdr:pic>
      <xdr:nvPicPr>
        <xdr:cNvPr id="9" name="Picture 8">
          <a:extLst>
            <a:ext uri="{FF2B5EF4-FFF2-40B4-BE49-F238E27FC236}">
              <a16:creationId xmlns:a16="http://schemas.microsoft.com/office/drawing/2014/main" id="{002D3BA9-F75F-4909-AA0C-6901C3DDDB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97140" y="2263140"/>
          <a:ext cx="4922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0</xdr:colOff>
      <xdr:row>13</xdr:row>
      <xdr:rowOff>0</xdr:rowOff>
    </xdr:from>
    <xdr:to>
      <xdr:col>15</xdr:col>
      <xdr:colOff>57150</xdr:colOff>
      <xdr:row>14</xdr:row>
      <xdr:rowOff>171450</xdr:rowOff>
    </xdr:to>
    <xdr:pic>
      <xdr:nvPicPr>
        <xdr:cNvPr id="4" name="Picture 3">
          <a:extLst>
            <a:ext uri="{FF2B5EF4-FFF2-40B4-BE49-F238E27FC236}">
              <a16:creationId xmlns:a16="http://schemas.microsoft.com/office/drawing/2014/main" id="{524188BD-B064-4E57-A9DB-42049BEED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48600" y="2377440"/>
          <a:ext cx="4922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275272</xdr:colOff>
      <xdr:row>2</xdr:row>
      <xdr:rowOff>172402</xdr:rowOff>
    </xdr:from>
    <xdr:to>
      <xdr:col>38</xdr:col>
      <xdr:colOff>198120</xdr:colOff>
      <xdr:row>18</xdr:row>
      <xdr:rowOff>10477</xdr:rowOff>
    </xdr:to>
    <xdr:graphicFrame macro="">
      <xdr:nvGraphicFramePr>
        <xdr:cNvPr id="8" name="Chart 7">
          <a:extLst>
            <a:ext uri="{FF2B5EF4-FFF2-40B4-BE49-F238E27FC236}">
              <a16:creationId xmlns:a16="http://schemas.microsoft.com/office/drawing/2014/main" id="{FC89545D-C92D-4A02-90A5-24FCF4A4F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253365</xdr:colOff>
      <xdr:row>20</xdr:row>
      <xdr:rowOff>10476</xdr:rowOff>
    </xdr:from>
    <xdr:to>
      <xdr:col>36</xdr:col>
      <xdr:colOff>464820</xdr:colOff>
      <xdr:row>38</xdr:row>
      <xdr:rowOff>127634</xdr:rowOff>
    </xdr:to>
    <xdr:graphicFrame macro="">
      <xdr:nvGraphicFramePr>
        <xdr:cNvPr id="11" name="Chart 10">
          <a:extLst>
            <a:ext uri="{FF2B5EF4-FFF2-40B4-BE49-F238E27FC236}">
              <a16:creationId xmlns:a16="http://schemas.microsoft.com/office/drawing/2014/main" id="{9C6140F1-03DC-44D5-9353-AF4B84B1A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0</xdr:colOff>
      <xdr:row>11</xdr:row>
      <xdr:rowOff>0</xdr:rowOff>
    </xdr:from>
    <xdr:to>
      <xdr:col>14</xdr:col>
      <xdr:colOff>17145</xdr:colOff>
      <xdr:row>12</xdr:row>
      <xdr:rowOff>171450</xdr:rowOff>
    </xdr:to>
    <xdr:pic>
      <xdr:nvPicPr>
        <xdr:cNvPr id="12" name="Picture 11">
          <a:extLst>
            <a:ext uri="{FF2B5EF4-FFF2-40B4-BE49-F238E27FC236}">
              <a16:creationId xmlns:a16="http://schemas.microsoft.com/office/drawing/2014/main" id="{2C9E6131-1E83-425D-AC4B-C79E3C9BB31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91625" y="1990725"/>
          <a:ext cx="4933950"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125730</xdr:colOff>
      <xdr:row>1</xdr:row>
      <xdr:rowOff>160026</xdr:rowOff>
    </xdr:from>
    <xdr:to>
      <xdr:col>25</xdr:col>
      <xdr:colOff>175260</xdr:colOff>
      <xdr:row>16</xdr:row>
      <xdr:rowOff>160026</xdr:rowOff>
    </xdr:to>
    <xdr:graphicFrame macro="">
      <xdr:nvGraphicFramePr>
        <xdr:cNvPr id="4" name="Chart 3">
          <a:extLst>
            <a:ext uri="{FF2B5EF4-FFF2-40B4-BE49-F238E27FC236}">
              <a16:creationId xmlns:a16="http://schemas.microsoft.com/office/drawing/2014/main" id="{53702D09-1552-4E5A-AB5F-555A8FD8F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18</xdr:row>
      <xdr:rowOff>0</xdr:rowOff>
    </xdr:from>
    <xdr:to>
      <xdr:col>25</xdr:col>
      <xdr:colOff>49530</xdr:colOff>
      <xdr:row>33</xdr:row>
      <xdr:rowOff>0</xdr:rowOff>
    </xdr:to>
    <xdr:graphicFrame macro="">
      <xdr:nvGraphicFramePr>
        <xdr:cNvPr id="5" name="Chart 4">
          <a:extLst>
            <a:ext uri="{FF2B5EF4-FFF2-40B4-BE49-F238E27FC236}">
              <a16:creationId xmlns:a16="http://schemas.microsoft.com/office/drawing/2014/main" id="{6FBDE57C-9AA8-41A5-B4AE-1F4F71F6D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33</xdr:row>
      <xdr:rowOff>91440</xdr:rowOff>
    </xdr:from>
    <xdr:to>
      <xdr:col>25</xdr:col>
      <xdr:colOff>49530</xdr:colOff>
      <xdr:row>48</xdr:row>
      <xdr:rowOff>91440</xdr:rowOff>
    </xdr:to>
    <xdr:graphicFrame macro="">
      <xdr:nvGraphicFramePr>
        <xdr:cNvPr id="6" name="Chart 5">
          <a:extLst>
            <a:ext uri="{FF2B5EF4-FFF2-40B4-BE49-F238E27FC236}">
              <a16:creationId xmlns:a16="http://schemas.microsoft.com/office/drawing/2014/main" id="{325E91DB-B74A-4709-B5DE-A3BA6743B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38100</xdr:colOff>
      <xdr:row>48</xdr:row>
      <xdr:rowOff>121920</xdr:rowOff>
    </xdr:from>
    <xdr:to>
      <xdr:col>25</xdr:col>
      <xdr:colOff>87630</xdr:colOff>
      <xdr:row>63</xdr:row>
      <xdr:rowOff>121920</xdr:rowOff>
    </xdr:to>
    <xdr:graphicFrame macro="">
      <xdr:nvGraphicFramePr>
        <xdr:cNvPr id="7" name="Chart 6">
          <a:extLst>
            <a:ext uri="{FF2B5EF4-FFF2-40B4-BE49-F238E27FC236}">
              <a16:creationId xmlns:a16="http://schemas.microsoft.com/office/drawing/2014/main" id="{A0538813-605C-453E-9462-7FD93D09C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17</xdr:col>
      <xdr:colOff>255270</xdr:colOff>
      <xdr:row>0</xdr:row>
      <xdr:rowOff>152406</xdr:rowOff>
    </xdr:from>
    <xdr:to>
      <xdr:col>24</xdr:col>
      <xdr:colOff>560070</xdr:colOff>
      <xdr:row>15</xdr:row>
      <xdr:rowOff>152406</xdr:rowOff>
    </xdr:to>
    <xdr:graphicFrame macro="">
      <xdr:nvGraphicFramePr>
        <xdr:cNvPr id="8" name="Chart 7">
          <a:extLst>
            <a:ext uri="{FF2B5EF4-FFF2-40B4-BE49-F238E27FC236}">
              <a16:creationId xmlns:a16="http://schemas.microsoft.com/office/drawing/2014/main" id="{AA99FAC3-FA20-4FF2-A8A2-B3D066AD2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104775</xdr:colOff>
      <xdr:row>17</xdr:row>
      <xdr:rowOff>9525</xdr:rowOff>
    </xdr:from>
    <xdr:to>
      <xdr:col>24</xdr:col>
      <xdr:colOff>409575</xdr:colOff>
      <xdr:row>32</xdr:row>
      <xdr:rowOff>9525</xdr:rowOff>
    </xdr:to>
    <xdr:graphicFrame macro="">
      <xdr:nvGraphicFramePr>
        <xdr:cNvPr id="11" name="Chart 10">
          <a:extLst>
            <a:ext uri="{FF2B5EF4-FFF2-40B4-BE49-F238E27FC236}">
              <a16:creationId xmlns:a16="http://schemas.microsoft.com/office/drawing/2014/main" id="{49916B99-50B8-423C-AD2E-5363A2690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238125</xdr:colOff>
      <xdr:row>33</xdr:row>
      <xdr:rowOff>9525</xdr:rowOff>
    </xdr:from>
    <xdr:to>
      <xdr:col>24</xdr:col>
      <xdr:colOff>542925</xdr:colOff>
      <xdr:row>48</xdr:row>
      <xdr:rowOff>9525</xdr:rowOff>
    </xdr:to>
    <xdr:graphicFrame macro="">
      <xdr:nvGraphicFramePr>
        <xdr:cNvPr id="12" name="Chart 11">
          <a:extLst>
            <a:ext uri="{FF2B5EF4-FFF2-40B4-BE49-F238E27FC236}">
              <a16:creationId xmlns:a16="http://schemas.microsoft.com/office/drawing/2014/main" id="{E148F13D-84BE-4DCB-96A0-8BDEBC18E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123825</xdr:colOff>
      <xdr:row>48</xdr:row>
      <xdr:rowOff>171450</xdr:rowOff>
    </xdr:from>
    <xdr:to>
      <xdr:col>24</xdr:col>
      <xdr:colOff>428625</xdr:colOff>
      <xdr:row>63</xdr:row>
      <xdr:rowOff>171450</xdr:rowOff>
    </xdr:to>
    <xdr:graphicFrame macro="">
      <xdr:nvGraphicFramePr>
        <xdr:cNvPr id="13" name="Chart 12">
          <a:extLst>
            <a:ext uri="{FF2B5EF4-FFF2-40B4-BE49-F238E27FC236}">
              <a16:creationId xmlns:a16="http://schemas.microsoft.com/office/drawing/2014/main" id="{ECC66A9D-8D99-4DE8-B9EA-DC98928E0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uttb/Downloads/7_CA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ac\Home\Desktop\MMA\RSM%208414\Case%204%20Westhouser%20Paper%20Compan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ac\Home\Desktop\MMA\RSM%208414\Case%205%20Wrongful%20Dismiss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oup Cover Sheet"/>
      <sheetName val="senseInfo"/>
      <sheetName val="Recommendation"/>
      <sheetName val="Land Development Model"/>
      <sheetName val="Condo Development Model"/>
      <sheetName val="Total Development"/>
      <sheetName val="Summary Outputs"/>
      <sheetName val="Land Development NPV Tornado"/>
      <sheetName val="rsklibSimData"/>
      <sheetName val="Land Development Return Tornado"/>
      <sheetName val="Condo Development NPV Tornado"/>
      <sheetName val="CD Return Tornado"/>
      <sheetName val="Total NPV Tornado"/>
      <sheetName val="Total Return Tornado"/>
      <sheetName val="Non-Random Inputs Tornado Graph"/>
    </sheetNames>
    <sheetDataSet>
      <sheetData sheetId="0" refreshError="1"/>
      <sheetData sheetId="1" refreshError="1"/>
      <sheetData sheetId="2" refreshError="1"/>
      <sheetData sheetId="3">
        <row r="2">
          <cell r="B2">
            <v>700444</v>
          </cell>
        </row>
        <row r="3">
          <cell r="B3">
            <v>82500</v>
          </cell>
          <cell r="E3" t="e">
            <v>#NAME?</v>
          </cell>
        </row>
        <row r="4">
          <cell r="B4">
            <v>30400</v>
          </cell>
        </row>
        <row r="5">
          <cell r="B5">
            <v>194144</v>
          </cell>
        </row>
        <row r="6">
          <cell r="B6">
            <v>475900</v>
          </cell>
        </row>
        <row r="8">
          <cell r="B8">
            <v>6</v>
          </cell>
          <cell r="E8" t="e">
            <v>#NAME?</v>
          </cell>
        </row>
        <row r="9">
          <cell r="B9">
            <v>10.28</v>
          </cell>
        </row>
        <row r="12">
          <cell r="B12">
            <v>150000</v>
          </cell>
        </row>
        <row r="13">
          <cell r="B13">
            <v>3500000</v>
          </cell>
        </row>
        <row r="14">
          <cell r="B14">
            <v>297000</v>
          </cell>
        </row>
        <row r="15">
          <cell r="B15">
            <v>430000</v>
          </cell>
        </row>
        <row r="16">
          <cell r="B16">
            <v>4</v>
          </cell>
        </row>
        <row r="19">
          <cell r="B19">
            <v>9.1666666666666667E-3</v>
          </cell>
        </row>
        <row r="21">
          <cell r="B21">
            <v>0.15</v>
          </cell>
        </row>
      </sheetData>
      <sheetData sheetId="4">
        <row r="2">
          <cell r="B2">
            <v>1</v>
          </cell>
        </row>
        <row r="3">
          <cell r="B3">
            <v>9000</v>
          </cell>
        </row>
        <row r="4">
          <cell r="B4">
            <v>44</v>
          </cell>
        </row>
        <row r="5">
          <cell r="B5">
            <v>1200</v>
          </cell>
        </row>
        <row r="6">
          <cell r="B6">
            <v>4</v>
          </cell>
          <cell r="E6" t="e">
            <v>#NAME?</v>
          </cell>
        </row>
        <row r="7">
          <cell r="B7">
            <v>2</v>
          </cell>
        </row>
        <row r="8">
          <cell r="I8">
            <v>1</v>
          </cell>
        </row>
        <row r="9">
          <cell r="E9" t="e">
            <v>#NAME?</v>
          </cell>
          <cell r="I9">
            <v>-9.3329719583586837E-2</v>
          </cell>
          <cell r="J9">
            <v>1</v>
          </cell>
        </row>
        <row r="10">
          <cell r="E10" t="e">
            <v>#NAME?</v>
          </cell>
          <cell r="I10">
            <v>9.0657770535586407E-2</v>
          </cell>
          <cell r="J10">
            <v>-0.110458795464269</v>
          </cell>
          <cell r="K10">
            <v>1</v>
          </cell>
        </row>
        <row r="11">
          <cell r="E11" t="e">
            <v>#NAME?</v>
          </cell>
          <cell r="I11">
            <v>-1.851959871046574E-2</v>
          </cell>
          <cell r="J11">
            <v>0.1136223952544355</v>
          </cell>
          <cell r="K11">
            <v>-9.2189024026365918E-2</v>
          </cell>
          <cell r="L11">
            <v>1</v>
          </cell>
        </row>
        <row r="12">
          <cell r="E12" t="e">
            <v>#NAME?</v>
          </cell>
          <cell r="I12">
            <v>0.1887377957586564</v>
          </cell>
          <cell r="J12">
            <v>-0.21786034745174032</v>
          </cell>
          <cell r="K12">
            <v>-2.0516992410078809E-2</v>
          </cell>
          <cell r="L12">
            <v>-0.14979444736438655</v>
          </cell>
          <cell r="M12">
            <v>1</v>
          </cell>
        </row>
        <row r="13">
          <cell r="E13" t="e">
            <v>#NAME?</v>
          </cell>
          <cell r="I13">
            <v>-0.18580587922939457</v>
          </cell>
          <cell r="J13">
            <v>-3.6272275786536294E-2</v>
          </cell>
          <cell r="K13">
            <v>1.3079844732218423E-2</v>
          </cell>
          <cell r="L13">
            <v>-0.19361863873928692</v>
          </cell>
          <cell r="M13">
            <v>0.20052650285115309</v>
          </cell>
          <cell r="N13">
            <v>1</v>
          </cell>
        </row>
        <row r="14">
          <cell r="E14" t="e">
            <v>#NAME?</v>
          </cell>
          <cell r="I14">
            <v>0.11203395375469985</v>
          </cell>
          <cell r="J14">
            <v>-5.5120520630760922E-2</v>
          </cell>
          <cell r="K14">
            <v>-0.16421080399007307</v>
          </cell>
          <cell r="L14">
            <v>3.3650133758206635E-2</v>
          </cell>
          <cell r="M14">
            <v>0.11134391742684502</v>
          </cell>
          <cell r="N14">
            <v>-0.11405699975365806</v>
          </cell>
          <cell r="O14">
            <v>1</v>
          </cell>
        </row>
        <row r="15">
          <cell r="E15" t="e">
            <v>#NAME?</v>
          </cell>
          <cell r="I15">
            <v>0.1970401179819026</v>
          </cell>
          <cell r="J15">
            <v>-0.15368975636636989</v>
          </cell>
          <cell r="K15">
            <v>0.23192792970465548</v>
          </cell>
          <cell r="L15">
            <v>-0.14237937597387423</v>
          </cell>
          <cell r="M15">
            <v>1.883820996683103E-2</v>
          </cell>
          <cell r="N15">
            <v>-1.633501936148405E-2</v>
          </cell>
          <cell r="O15">
            <v>6.4722660402929622E-2</v>
          </cell>
          <cell r="P15">
            <v>1</v>
          </cell>
        </row>
        <row r="16">
          <cell r="E16" t="e">
            <v>#NAME?</v>
          </cell>
          <cell r="I16">
            <v>5.1148296729156564E-2</v>
          </cell>
          <cell r="J16">
            <v>8.4979650566557492E-3</v>
          </cell>
          <cell r="K16">
            <v>7.6065233228827522E-2</v>
          </cell>
          <cell r="L16">
            <v>-0.20054918517638784</v>
          </cell>
          <cell r="M16">
            <v>-4.1035544139210012E-2</v>
          </cell>
          <cell r="N16">
            <v>4.8686005848376263E-2</v>
          </cell>
          <cell r="O16">
            <v>0.17659070429218726</v>
          </cell>
          <cell r="P16">
            <v>-0.14082614933902218</v>
          </cell>
          <cell r="Q16">
            <v>1</v>
          </cell>
        </row>
        <row r="17">
          <cell r="E17" t="e">
            <v>#NAME?</v>
          </cell>
          <cell r="I17">
            <v>0.11804759013478121</v>
          </cell>
          <cell r="J17">
            <v>8.5244613778324291E-2</v>
          </cell>
          <cell r="K17">
            <v>-0.10954083783660806</v>
          </cell>
          <cell r="L17">
            <v>-6.3092729655846419E-2</v>
          </cell>
          <cell r="M17">
            <v>0.17012462294951575</v>
          </cell>
          <cell r="N17">
            <v>0.14066096200305359</v>
          </cell>
          <cell r="O17">
            <v>-0.14029506751207482</v>
          </cell>
          <cell r="P17">
            <v>-0.18492183440071347</v>
          </cell>
          <cell r="Q17">
            <v>4.2611091996638942E-2</v>
          </cell>
          <cell r="R17">
            <v>1</v>
          </cell>
        </row>
        <row r="18">
          <cell r="E18" t="e">
            <v>#NAME?</v>
          </cell>
          <cell r="I18">
            <v>-7.5274670359065113E-2</v>
          </cell>
          <cell r="J18">
            <v>-0.21419425018595933</v>
          </cell>
          <cell r="K18">
            <v>4.0493789953069612E-2</v>
          </cell>
          <cell r="L18">
            <v>0.11210243025521389</v>
          </cell>
          <cell r="M18">
            <v>9.0021942631993729E-2</v>
          </cell>
          <cell r="N18">
            <v>-2.4470855877642729E-2</v>
          </cell>
          <cell r="O18">
            <v>0.18718763604703129</v>
          </cell>
          <cell r="P18">
            <v>6.0722912982080164E-2</v>
          </cell>
          <cell r="Q18">
            <v>-6.6713169078180368E-2</v>
          </cell>
          <cell r="R18">
            <v>0.17271352337021229</v>
          </cell>
          <cell r="S18">
            <v>1</v>
          </cell>
        </row>
        <row r="19">
          <cell r="E19" t="e">
            <v>#NAME?</v>
          </cell>
          <cell r="I19">
            <v>-0.21011777056973732</v>
          </cell>
          <cell r="J19">
            <v>2.307027552376226E-2</v>
          </cell>
          <cell r="K19">
            <v>7.066714926870922E-3</v>
          </cell>
          <cell r="L19">
            <v>-0.14950000808881422</v>
          </cell>
          <cell r="M19">
            <v>-6.7639136283045567E-3</v>
          </cell>
          <cell r="N19">
            <v>-0.17768103850832329</v>
          </cell>
          <cell r="O19">
            <v>-0.16410530023485739</v>
          </cell>
          <cell r="P19">
            <v>-0.20799092236266281</v>
          </cell>
          <cell r="Q19">
            <v>-0.1416595857666561</v>
          </cell>
          <cell r="R19">
            <v>0.1438946177870537</v>
          </cell>
          <cell r="S19">
            <v>0.13111092167419655</v>
          </cell>
          <cell r="T19">
            <v>1</v>
          </cell>
        </row>
        <row r="20">
          <cell r="E20" t="e">
            <v>#NAME?</v>
          </cell>
          <cell r="I20">
            <v>-9.5601673221854394E-2</v>
          </cell>
          <cell r="J20">
            <v>0.13669243022257971</v>
          </cell>
          <cell r="K20">
            <v>0.16650962396360761</v>
          </cell>
          <cell r="L20">
            <v>1.7497766098687487E-2</v>
          </cell>
          <cell r="M20">
            <v>0.1260362767574186</v>
          </cell>
          <cell r="N20">
            <v>0.11458059917977102</v>
          </cell>
          <cell r="O20">
            <v>6.0181324476590602E-2</v>
          </cell>
          <cell r="P20">
            <v>1.8134130773217669E-2</v>
          </cell>
          <cell r="Q20">
            <v>0.23276243864718976</v>
          </cell>
          <cell r="R20">
            <v>0.15070882769883825</v>
          </cell>
          <cell r="S20">
            <v>0.12131738954891168</v>
          </cell>
          <cell r="T20">
            <v>8.14220162082821E-2</v>
          </cell>
          <cell r="U20">
            <v>1</v>
          </cell>
        </row>
        <row r="21">
          <cell r="E21" t="e">
            <v>#NAME?</v>
          </cell>
          <cell r="I21">
            <v>4.2286018068351292E-2</v>
          </cell>
          <cell r="J21">
            <v>-0.14497494117593457</v>
          </cell>
          <cell r="K21">
            <v>9.5712879497605818E-2</v>
          </cell>
          <cell r="L21">
            <v>-0.22500538303087431</v>
          </cell>
          <cell r="M21">
            <v>-8.1271490461379908E-2</v>
          </cell>
          <cell r="N21">
            <v>-0.16018476903280002</v>
          </cell>
          <cell r="O21">
            <v>0.16967792468626541</v>
          </cell>
          <cell r="P21">
            <v>0.21893087971692485</v>
          </cell>
          <cell r="Q21">
            <v>-0.14722215932011398</v>
          </cell>
          <cell r="R21">
            <v>0.19834211512513775</v>
          </cell>
          <cell r="S21">
            <v>-0.18908807931285676</v>
          </cell>
          <cell r="T21">
            <v>9.4993640897832621E-3</v>
          </cell>
          <cell r="U21">
            <v>-3.3240937063118668E-2</v>
          </cell>
          <cell r="V21">
            <v>1</v>
          </cell>
        </row>
        <row r="22">
          <cell r="E22" t="e">
            <v>#NAME?</v>
          </cell>
          <cell r="I22">
            <v>0.21580003161797098</v>
          </cell>
          <cell r="J22">
            <v>-0.12000898553812903</v>
          </cell>
          <cell r="K22">
            <v>2.4994370393355017E-2</v>
          </cell>
          <cell r="L22">
            <v>6.3032300584892731E-2</v>
          </cell>
          <cell r="M22">
            <v>-4.4113314291595374E-2</v>
          </cell>
          <cell r="N22">
            <v>-0.14682562128581103</v>
          </cell>
          <cell r="O22">
            <v>1.1506480224107244E-2</v>
          </cell>
          <cell r="P22">
            <v>-0.18285754806170609</v>
          </cell>
          <cell r="Q22">
            <v>2.2796907256007404E-2</v>
          </cell>
          <cell r="R22">
            <v>0.17643660632448296</v>
          </cell>
          <cell r="S22">
            <v>-0.11502209913859816</v>
          </cell>
          <cell r="T22">
            <v>-0.10201124595966223</v>
          </cell>
          <cell r="U22">
            <v>0.22122091359943924</v>
          </cell>
          <cell r="V22">
            <v>0.10383352933462305</v>
          </cell>
          <cell r="W22">
            <v>1</v>
          </cell>
        </row>
        <row r="23">
          <cell r="E23" t="e">
            <v>#NAME?</v>
          </cell>
          <cell r="I23">
            <v>0.15561647752895089</v>
          </cell>
          <cell r="J23">
            <v>-0.22782199750461407</v>
          </cell>
          <cell r="K23">
            <v>7.8444972568122245E-2</v>
          </cell>
          <cell r="L23">
            <v>0.19500173958372841</v>
          </cell>
          <cell r="M23">
            <v>6.630739482904309E-2</v>
          </cell>
          <cell r="N23">
            <v>4.9747067101938665E-2</v>
          </cell>
          <cell r="O23">
            <v>4.5382123156620234E-2</v>
          </cell>
          <cell r="P23">
            <v>5.4660536134094759E-2</v>
          </cell>
          <cell r="Q23">
            <v>-6.3965271905617682E-2</v>
          </cell>
          <cell r="R23">
            <v>1.5600678962860832E-2</v>
          </cell>
          <cell r="S23">
            <v>-2.8923360083434107E-3</v>
          </cell>
          <cell r="T23">
            <v>-0.19270570903225379</v>
          </cell>
          <cell r="U23">
            <v>0.21116522533255488</v>
          </cell>
          <cell r="V23">
            <v>1.6093761147364962E-2</v>
          </cell>
          <cell r="W23">
            <v>5.1168326118750836E-2</v>
          </cell>
          <cell r="X23">
            <v>1</v>
          </cell>
        </row>
        <row r="24">
          <cell r="E24" t="e">
            <v>#NAME?</v>
          </cell>
          <cell r="I24">
            <v>0.21961199797614683</v>
          </cell>
          <cell r="J24">
            <v>-0.15315623375121049</v>
          </cell>
          <cell r="K24">
            <v>0.13966674255746434</v>
          </cell>
          <cell r="L24">
            <v>9.4896255895289577E-2</v>
          </cell>
          <cell r="M24">
            <v>-0.16132571987815719</v>
          </cell>
          <cell r="N24">
            <v>-0.16429664504424873</v>
          </cell>
          <cell r="O24">
            <v>-0.20027512642536036</v>
          </cell>
          <cell r="P24">
            <v>0.15087834111850656</v>
          </cell>
          <cell r="Q24">
            <v>-0.13750906318528772</v>
          </cell>
          <cell r="R24">
            <v>-0.12173447834530736</v>
          </cell>
          <cell r="S24">
            <v>-0.22371207978320687</v>
          </cell>
          <cell r="T24">
            <v>-0.17022390329057388</v>
          </cell>
          <cell r="U24">
            <v>-0.21962814472728528</v>
          </cell>
          <cell r="V24">
            <v>-0.22947476238373399</v>
          </cell>
          <cell r="W24">
            <v>-0.10319887401727248</v>
          </cell>
          <cell r="X24">
            <v>-0.22194157659913197</v>
          </cell>
          <cell r="Y24">
            <v>1</v>
          </cell>
        </row>
        <row r="25">
          <cell r="E25" t="e">
            <v>#NAME?</v>
          </cell>
          <cell r="I25">
            <v>0.14365244392481641</v>
          </cell>
          <cell r="J25">
            <v>0.12199203165145919</v>
          </cell>
          <cell r="K25">
            <v>7.2713416245263243E-2</v>
          </cell>
          <cell r="L25">
            <v>-6.8387841681603265E-2</v>
          </cell>
          <cell r="M25">
            <v>-5.1323728515163279E-2</v>
          </cell>
          <cell r="N25">
            <v>-0.14963849576657984</v>
          </cell>
          <cell r="O25">
            <v>0.11502531095883646</v>
          </cell>
          <cell r="P25">
            <v>-1.8893747106389951E-2</v>
          </cell>
          <cell r="Q25">
            <v>-3.3005499115923424E-2</v>
          </cell>
          <cell r="R25">
            <v>-8.216048179393147E-2</v>
          </cell>
          <cell r="S25">
            <v>-0.19209177918573131</v>
          </cell>
          <cell r="T25">
            <v>0.12755129706944612</v>
          </cell>
          <cell r="U25">
            <v>-0.12665202151550875</v>
          </cell>
          <cell r="V25">
            <v>4.9272668398384102E-2</v>
          </cell>
          <cell r="W25">
            <v>0.19290894327581443</v>
          </cell>
          <cell r="X25">
            <v>4.646322011758075E-3</v>
          </cell>
          <cell r="Y25">
            <v>-3.5925221322268996E-2</v>
          </cell>
          <cell r="Z25">
            <v>1</v>
          </cell>
        </row>
        <row r="26">
          <cell r="E26" t="e">
            <v>#NAME?</v>
          </cell>
          <cell r="I26">
            <v>-9.3495748343865606E-2</v>
          </cell>
          <cell r="J26">
            <v>0.10994261780149417</v>
          </cell>
          <cell r="K26">
            <v>-8.7187743348165064E-3</v>
          </cell>
          <cell r="L26">
            <v>8.5541725823509884E-2</v>
          </cell>
          <cell r="M26">
            <v>0.19686018890153562</v>
          </cell>
          <cell r="N26">
            <v>-9.2132575544060416E-2</v>
          </cell>
          <cell r="O26">
            <v>0.1202042446709954</v>
          </cell>
          <cell r="P26">
            <v>-9.9455521674621461E-2</v>
          </cell>
          <cell r="Q26">
            <v>8.6473029786487715E-2</v>
          </cell>
          <cell r="R26">
            <v>0.12388392396177608</v>
          </cell>
          <cell r="S26">
            <v>-0.12608867336223187</v>
          </cell>
          <cell r="T26">
            <v>0.22006454303022274</v>
          </cell>
          <cell r="U26">
            <v>0.10443804255510741</v>
          </cell>
          <cell r="V26">
            <v>0.16912438240096783</v>
          </cell>
          <cell r="W26">
            <v>-5.1390817294863597E-2</v>
          </cell>
          <cell r="X26">
            <v>-0.2186847269113078</v>
          </cell>
          <cell r="Y26">
            <v>5.6639570984669395E-2</v>
          </cell>
          <cell r="Z26">
            <v>0.15934713308476403</v>
          </cell>
          <cell r="AA26">
            <v>1</v>
          </cell>
        </row>
        <row r="27">
          <cell r="E27" t="e">
            <v>#NAME?</v>
          </cell>
          <cell r="I27">
            <v>-0.1428552205434461</v>
          </cell>
          <cell r="J27">
            <v>-0.23207245091249668</v>
          </cell>
          <cell r="K27">
            <v>3.0382306458258596E-2</v>
          </cell>
          <cell r="L27">
            <v>-0.21995191399890623</v>
          </cell>
          <cell r="M27">
            <v>-0.10528404029249114</v>
          </cell>
          <cell r="N27">
            <v>-6.2790759766050905E-2</v>
          </cell>
          <cell r="O27">
            <v>-0.12666158333736705</v>
          </cell>
          <cell r="P27">
            <v>-0.11915178728991668</v>
          </cell>
          <cell r="Q27">
            <v>8.2220261780034855E-3</v>
          </cell>
          <cell r="R27">
            <v>-7.3445720111484101E-3</v>
          </cell>
          <cell r="S27">
            <v>-0.13864090209227611</v>
          </cell>
          <cell r="T27">
            <v>0.12042345417439461</v>
          </cell>
          <cell r="U27">
            <v>7.7777752099009501E-2</v>
          </cell>
          <cell r="V27">
            <v>0.21986360159425195</v>
          </cell>
          <cell r="W27">
            <v>5.7936487006436568E-2</v>
          </cell>
          <cell r="X27">
            <v>-1.7986630010229793E-2</v>
          </cell>
          <cell r="Y27">
            <v>-0.18415355512609741</v>
          </cell>
          <cell r="Z27">
            <v>-0.2154452069232862</v>
          </cell>
          <cell r="AA27">
            <v>-0.11131657768286911</v>
          </cell>
          <cell r="AB27">
            <v>1</v>
          </cell>
        </row>
        <row r="28">
          <cell r="E28" t="e">
            <v>#NAME?</v>
          </cell>
          <cell r="I28">
            <v>-0.11705523829008038</v>
          </cell>
          <cell r="J28">
            <v>6.8246363953933372E-3</v>
          </cell>
          <cell r="K28">
            <v>0.18517627394619793</v>
          </cell>
          <cell r="L28">
            <v>0.20647622937579668</v>
          </cell>
          <cell r="M28">
            <v>-2.1360069138235465E-3</v>
          </cell>
          <cell r="N28">
            <v>0.22178048948155518</v>
          </cell>
          <cell r="O28">
            <v>0.17171767273275362</v>
          </cell>
          <cell r="P28">
            <v>-8.9067305034202751E-2</v>
          </cell>
          <cell r="Q28">
            <v>-0.21554992904098849</v>
          </cell>
          <cell r="R28">
            <v>-0.1108053544473759</v>
          </cell>
          <cell r="S28">
            <v>-0.15933073571627915</v>
          </cell>
          <cell r="T28">
            <v>0.22899800691371311</v>
          </cell>
          <cell r="U28">
            <v>-8.0059327316416989E-2</v>
          </cell>
          <cell r="V28">
            <v>-0.16131936735004174</v>
          </cell>
          <cell r="W28">
            <v>0.1126590988304364</v>
          </cell>
          <cell r="X28">
            <v>0.23438677596625615</v>
          </cell>
          <cell r="Y28">
            <v>9.9663950110536859E-2</v>
          </cell>
          <cell r="Z28">
            <v>-4.8678813196731875E-2</v>
          </cell>
          <cell r="AA28">
            <v>0.23079720621608388</v>
          </cell>
          <cell r="AB28">
            <v>-0.20158211176085211</v>
          </cell>
          <cell r="AC28">
            <v>1</v>
          </cell>
        </row>
        <row r="31">
          <cell r="B31">
            <v>120</v>
          </cell>
          <cell r="E31" t="e">
            <v>#NAME?</v>
          </cell>
        </row>
        <row r="32">
          <cell r="B32">
            <v>0.06</v>
          </cell>
        </row>
        <row r="33">
          <cell r="B33">
            <v>1.4999999999999999E-2</v>
          </cell>
        </row>
        <row r="35">
          <cell r="B35">
            <v>194144</v>
          </cell>
        </row>
        <row r="36">
          <cell r="B36">
            <v>6</v>
          </cell>
          <cell r="E36" t="e">
            <v>#NAME?</v>
          </cell>
        </row>
        <row r="37">
          <cell r="B37">
            <v>2899600</v>
          </cell>
        </row>
        <row r="39">
          <cell r="B39">
            <v>347000</v>
          </cell>
        </row>
        <row r="41">
          <cell r="B41">
            <v>80000</v>
          </cell>
        </row>
        <row r="45">
          <cell r="B45">
            <v>0.01</v>
          </cell>
        </row>
        <row r="47">
          <cell r="B47">
            <v>0.15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oup Cover Sheet"/>
      <sheetName val="Recommendations"/>
      <sheetName val="Decision Tree"/>
      <sheetName val="treeCalc_1"/>
      <sheetName val="Decision Table"/>
      <sheetName val="Optimal Tree"/>
      <sheetName val="Strategy - Gross Revenue"/>
      <sheetName val="Strategy - Alternative"/>
      <sheetName val="Strategy - May Sold Prob"/>
      <sheetName val="Strategy - June Sold Prob"/>
      <sheetName val="Sensitivity - Probs Two Way"/>
      <sheetName val="Sensitivity - Gross Rev, Alt"/>
      <sheetName val="Tornado"/>
      <sheetName val="Spider"/>
      <sheetName val="Probability Chart"/>
      <sheetName val="Statistical Summary"/>
    </sheetNames>
    <sheetDataSet>
      <sheetData sheetId="0" refreshError="1"/>
      <sheetData sheetId="1" refreshError="1"/>
      <sheetData sheetId="2" refreshError="1"/>
      <sheetData sheetId="3">
        <row r="1">
          <cell r="A1" t="str">
            <v>Name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vidual Cover Sheet"/>
      <sheetName val="Question 1 PS Inc."/>
      <sheetName val="Decision Table"/>
      <sheetName val="Optimal Tree"/>
      <sheetName val="Probability Chart"/>
      <sheetName val="Statistical Summary"/>
      <sheetName val="Strategy-$57000"/>
      <sheetName val="Question 2"/>
      <sheetName val="Strategy-win motion prob"/>
      <sheetName val="Strategy-win court prob"/>
      <sheetName val="Tornado"/>
      <sheetName val="Spider"/>
      <sheetName val="Question 3"/>
      <sheetName val="Strategy-$70000 entire model"/>
      <sheetName val="Strategy-$70000 F37"/>
      <sheetName val="Strategy-$70000 F57"/>
      <sheetName val="Question 4 - LS Decision Tree"/>
      <sheetName val="treeCalc_2"/>
      <sheetName val="treeCalc_1"/>
      <sheetName val="Decision Table - LS"/>
      <sheetName val="Optimal Tree - LS"/>
      <sheetName val="Probability Chart - LS"/>
      <sheetName val="Statistical Summary - LS"/>
    </sheetNames>
    <sheetDataSet>
      <sheetData sheetId="0" refreshError="1"/>
      <sheetData sheetId="1">
        <row r="3">
          <cell r="B3">
            <v>51000</v>
          </cell>
        </row>
        <row r="57">
          <cell r="F57" t="e">
            <v>#NAME?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Name</v>
          </cell>
        </row>
      </sheetData>
      <sheetData sheetId="18">
        <row r="1">
          <cell r="A1" t="str">
            <v>Name</v>
          </cell>
        </row>
      </sheetData>
      <sheetData sheetId="19" refreshError="1"/>
      <sheetData sheetId="20" refreshError="1"/>
      <sheetData sheetId="21" refreshError="1"/>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Humza Butt" id="{3B57FA5E-222C-4745-9EFE-B94556DDFC30}" userId="db6b668310a9a37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2" dT="2021-05-02T06:30:02.41" personId="{3B57FA5E-222C-4745-9EFE-B94556DDFC30}" id="{0AF96F9E-D46E-4938-ADB9-53E9E0ED2779}">
    <text>EOQ uses Qopt formula listed.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F3" dT="2021-05-02T06:24:59.67" personId="{3B57FA5E-222C-4745-9EFE-B94556DDFC30}" id="{153FE15D-9E7D-4C1F-95CA-CFC6EDC6A86E}">
    <text>Uses an if statement checks if inventory level is at ROP point for the specific season and then orders the appropriate EOQ amount.</text>
  </threadedComment>
</ThreadedComments>
</file>

<file path=xl/threadedComments/threadedComment3.xml><?xml version="1.0" encoding="utf-8"?>
<ThreadedComments xmlns="http://schemas.microsoft.com/office/spreadsheetml/2018/threadedcomments" xmlns:x="http://schemas.openxmlformats.org/spreadsheetml/2006/main">
  <threadedComment ref="P19" dT="2021-05-02T06:29:07.67" personId="{3B57FA5E-222C-4745-9EFE-B94556DDFC30}" id="{9788C479-6AA0-457C-A584-1DE141BBC10C}">
    <text>Uses multiple conditions to make sure only the standard deviation of that Year and Week are counted for the STDEV.S function. If error to catch when sample is 1.</text>
  </threadedComment>
</ThreadedComments>
</file>

<file path=xl/threadedComments/threadedComment4.xml><?xml version="1.0" encoding="utf-8"?>
<ThreadedComments xmlns="http://schemas.microsoft.com/office/spreadsheetml/2018/threadedcomments" xmlns:x="http://schemas.openxmlformats.org/spreadsheetml/2006/main">
  <threadedComment ref="P21" dT="2021-05-02T06:29:19.61" personId="{3B57FA5E-222C-4745-9EFE-B94556DDFC30}" id="{826FC011-C1D0-4E57-A52E-9D905615068F}">
    <text>Uses multiple conditions to make sure only the standard deviation of that Year and Month are counted for the STDEV.S function. If error to catch when sample is 1.</text>
  </threadedComment>
</ThreadedComments>
</file>

<file path=xl/threadedComments/threadedComment5.xml><?xml version="1.0" encoding="utf-8"?>
<ThreadedComments xmlns="http://schemas.microsoft.com/office/spreadsheetml/2018/threadedcomments" xmlns:x="http://schemas.openxmlformats.org/spreadsheetml/2006/main">
  <threadedComment ref="I4" dT="2021-05-02T06:27:32.45" personId="{3B57FA5E-222C-4745-9EFE-B94556DDFC30}" id="{90AE4D17-F3C5-4AEB-B24E-B0DEB3F1CB12}">
    <text>Uses if and vlookup to find the appropriate ROP and EOQ based on YearWeek column. If inventory level is below ROP of that YearWeek, then EOQ of that YearWeek is used.</text>
  </threadedComment>
</ThreadedComments>
</file>

<file path=xl/threadedComments/threadedComment6.xml><?xml version="1.0" encoding="utf-8"?>
<ThreadedComments xmlns="http://schemas.microsoft.com/office/spreadsheetml/2018/threadedcomments" xmlns:x="http://schemas.openxmlformats.org/spreadsheetml/2006/main">
  <threadedComment ref="H4" dT="2021-05-02T06:28:02.38" personId="{3B57FA5E-222C-4745-9EFE-B94556DDFC30}" id="{56357EF9-4857-43A2-8DC8-44A69C381E3F}">
    <text>Same as the weekly LuxJacky forecast but uses YearMonth instead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cademicintegrity.utoronto.ca/"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6:G30"/>
  <sheetViews>
    <sheetView showGridLines="0" topLeftCell="A16" zoomScale="125" zoomScaleNormal="100" workbookViewId="0">
      <selection activeCell="B33" sqref="B33"/>
    </sheetView>
  </sheetViews>
  <sheetFormatPr defaultColWidth="10.77734375" defaultRowHeight="14.4" x14ac:dyDescent="0.3"/>
  <cols>
    <col min="1" max="1" width="17.33203125" style="17" customWidth="1"/>
    <col min="2" max="2" width="49.88671875" style="17" bestFit="1" customWidth="1"/>
    <col min="3" max="5" width="11.6640625" style="17" customWidth="1"/>
    <col min="6" max="6" width="12.109375" style="17" bestFit="1" customWidth="1"/>
    <col min="7" max="7" width="6" style="17" bestFit="1" customWidth="1"/>
    <col min="8" max="256" width="8.77734375" style="17" customWidth="1"/>
    <col min="257" max="16384" width="10.77734375" style="17"/>
  </cols>
  <sheetData>
    <row r="6" spans="1:6" ht="15.6" x14ac:dyDescent="0.3">
      <c r="A6" s="16"/>
    </row>
    <row r="7" spans="1:6" ht="15" customHeight="1" x14ac:dyDescent="0.3"/>
    <row r="8" spans="1:6" ht="15.6" x14ac:dyDescent="0.3">
      <c r="A8" s="18"/>
      <c r="B8" s="19"/>
      <c r="C8" s="19"/>
      <c r="D8" s="20"/>
      <c r="E8" s="20"/>
      <c r="F8" s="21"/>
    </row>
    <row r="9" spans="1:6" ht="15.6" x14ac:dyDescent="0.3">
      <c r="A9" s="18"/>
      <c r="B9" s="19"/>
      <c r="C9" s="19"/>
      <c r="D9" s="20"/>
      <c r="E9" s="20"/>
      <c r="F9" s="21"/>
    </row>
    <row r="10" spans="1:6" ht="21" customHeight="1" x14ac:dyDescent="0.3">
      <c r="A10" s="20"/>
      <c r="B10" s="20"/>
      <c r="C10" s="20"/>
      <c r="D10" s="20"/>
      <c r="E10" s="20"/>
      <c r="F10" s="21"/>
    </row>
    <row r="11" spans="1:6" ht="15.75" customHeight="1" x14ac:dyDescent="0.3">
      <c r="A11" s="20"/>
      <c r="B11" s="20"/>
      <c r="C11" s="20"/>
      <c r="D11" s="20"/>
      <c r="E11" s="20"/>
      <c r="F11" s="21"/>
    </row>
    <row r="12" spans="1:6" ht="15.75" customHeight="1" x14ac:dyDescent="0.3">
      <c r="A12" s="20"/>
      <c r="B12" s="20"/>
      <c r="C12" s="20"/>
      <c r="D12" s="20"/>
      <c r="E12" s="20"/>
      <c r="F12" s="21"/>
    </row>
    <row r="13" spans="1:6" ht="15.75" customHeight="1" x14ac:dyDescent="0.3">
      <c r="A13" s="22" t="s">
        <v>46</v>
      </c>
      <c r="B13" s="20"/>
      <c r="C13" s="20"/>
      <c r="D13" s="20"/>
      <c r="E13" s="20"/>
      <c r="F13" s="21"/>
    </row>
    <row r="14" spans="1:6" ht="21" customHeight="1" x14ac:dyDescent="0.3">
      <c r="A14" s="23"/>
      <c r="B14" s="20"/>
      <c r="C14" s="20"/>
      <c r="D14" s="20"/>
      <c r="E14" s="20"/>
      <c r="F14" s="21"/>
    </row>
    <row r="15" spans="1:6" ht="21" customHeight="1" x14ac:dyDescent="0.3">
      <c r="A15" s="23"/>
      <c r="B15" s="20"/>
      <c r="C15" s="20"/>
      <c r="D15" s="20"/>
      <c r="E15" s="20"/>
      <c r="F15" s="21"/>
    </row>
    <row r="16" spans="1:6" x14ac:dyDescent="0.3">
      <c r="A16" s="23"/>
      <c r="B16" s="20"/>
      <c r="C16" s="20"/>
      <c r="D16" s="20"/>
      <c r="E16" s="20"/>
      <c r="F16" s="21"/>
    </row>
    <row r="17" spans="1:7" x14ac:dyDescent="0.3">
      <c r="A17" s="24" t="s">
        <v>47</v>
      </c>
      <c r="B17" s="20"/>
      <c r="C17" s="20"/>
      <c r="D17" s="20"/>
      <c r="E17" s="20"/>
      <c r="F17" s="21"/>
      <c r="G17" s="25" t="s">
        <v>48</v>
      </c>
    </row>
    <row r="18" spans="1:7" x14ac:dyDescent="0.3">
      <c r="A18" s="24"/>
      <c r="B18" s="20"/>
      <c r="C18" s="20"/>
      <c r="D18" s="20"/>
      <c r="E18" s="20"/>
      <c r="F18" s="21"/>
    </row>
    <row r="19" spans="1:7" x14ac:dyDescent="0.3">
      <c r="A19" s="20"/>
      <c r="B19" s="20"/>
      <c r="C19" s="20"/>
      <c r="D19" s="20"/>
      <c r="E19" s="20"/>
      <c r="F19" s="21"/>
    </row>
    <row r="20" spans="1:7" ht="15.75" customHeight="1" x14ac:dyDescent="0.3">
      <c r="A20" s="26"/>
      <c r="B20" s="27"/>
      <c r="C20" s="27"/>
      <c r="D20" s="27"/>
      <c r="E20" s="27"/>
      <c r="F20" s="28"/>
      <c r="G20" s="29"/>
    </row>
    <row r="21" spans="1:7" ht="15.75" customHeight="1" x14ac:dyDescent="0.3">
      <c r="A21" s="30" t="s">
        <v>49</v>
      </c>
      <c r="B21" s="31">
        <v>1007554745</v>
      </c>
      <c r="C21" s="31"/>
      <c r="D21" s="32"/>
      <c r="E21" s="33"/>
      <c r="F21" s="31"/>
      <c r="G21" s="34"/>
    </row>
    <row r="22" spans="1:7" ht="15.75" customHeight="1" x14ac:dyDescent="0.3">
      <c r="A22" s="30"/>
      <c r="B22" s="33"/>
      <c r="C22" s="33"/>
      <c r="D22" s="32"/>
      <c r="E22" s="21"/>
      <c r="F22" s="33"/>
      <c r="G22" s="35"/>
    </row>
    <row r="23" spans="1:7" ht="15.75" customHeight="1" x14ac:dyDescent="0.3">
      <c r="A23" s="30" t="s">
        <v>50</v>
      </c>
      <c r="B23" s="31" t="s">
        <v>58</v>
      </c>
      <c r="C23" s="31"/>
      <c r="D23" s="31"/>
      <c r="E23" s="31"/>
      <c r="F23" s="36"/>
      <c r="G23" s="37"/>
    </row>
    <row r="24" spans="1:7" ht="15.75" customHeight="1" x14ac:dyDescent="0.3">
      <c r="A24" s="30" t="s">
        <v>51</v>
      </c>
      <c r="B24" s="38" t="s">
        <v>59</v>
      </c>
      <c r="C24" s="38"/>
      <c r="D24" s="38"/>
      <c r="E24" s="33"/>
      <c r="G24" s="35"/>
    </row>
    <row r="25" spans="1:7" ht="15.75" customHeight="1" x14ac:dyDescent="0.3">
      <c r="A25" s="30" t="s">
        <v>52</v>
      </c>
      <c r="B25" s="39">
        <v>1</v>
      </c>
      <c r="C25" s="39">
        <v>2</v>
      </c>
      <c r="D25" s="39">
        <v>3</v>
      </c>
      <c r="E25" s="21">
        <v>4</v>
      </c>
      <c r="F25" s="21">
        <v>5</v>
      </c>
      <c r="G25" s="35"/>
    </row>
    <row r="26" spans="1:7" ht="15.75" customHeight="1" x14ac:dyDescent="0.3">
      <c r="A26" s="30"/>
      <c r="B26" s="40" t="s">
        <v>53</v>
      </c>
      <c r="C26" s="40" t="s">
        <v>54</v>
      </c>
      <c r="D26" s="33"/>
      <c r="E26" s="33"/>
      <c r="G26" s="35"/>
    </row>
    <row r="27" spans="1:7" ht="15.6" x14ac:dyDescent="0.3">
      <c r="A27" s="30" t="s">
        <v>55</v>
      </c>
      <c r="B27" s="31" t="s">
        <v>60</v>
      </c>
      <c r="C27" s="31"/>
      <c r="D27" s="31"/>
      <c r="E27" s="31"/>
      <c r="F27" s="36"/>
      <c r="G27" s="37"/>
    </row>
    <row r="28" spans="1:7" ht="15.6" x14ac:dyDescent="0.3">
      <c r="A28" s="30" t="s">
        <v>56</v>
      </c>
      <c r="B28" s="38" t="s">
        <v>61</v>
      </c>
      <c r="C28" s="38"/>
      <c r="D28" s="38"/>
      <c r="E28" s="38"/>
      <c r="F28" s="41"/>
      <c r="G28" s="42"/>
    </row>
    <row r="29" spans="1:7" ht="15.6" x14ac:dyDescent="0.3">
      <c r="A29" s="43" t="s">
        <v>57</v>
      </c>
      <c r="B29" s="44"/>
      <c r="C29" s="44"/>
      <c r="D29" s="44"/>
      <c r="E29" s="45">
        <v>44318</v>
      </c>
      <c r="F29" s="41"/>
      <c r="G29" s="42"/>
    </row>
    <row r="30" spans="1:7" x14ac:dyDescent="0.3">
      <c r="A30" s="46"/>
      <c r="B30" s="36"/>
      <c r="C30" s="36"/>
      <c r="D30" s="36"/>
      <c r="E30" s="36"/>
      <c r="F30" s="36"/>
      <c r="G30" s="37"/>
    </row>
  </sheetData>
  <hyperlinks>
    <hyperlink ref="A13" r:id="rId1" xr:uid="{00000000-0004-0000-0000-000000000000}"/>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X2558"/>
  <sheetViews>
    <sheetView showGridLines="0" workbookViewId="0">
      <selection activeCell="N15" sqref="N15"/>
    </sheetView>
  </sheetViews>
  <sheetFormatPr defaultRowHeight="14.4" x14ac:dyDescent="0.3"/>
  <cols>
    <col min="1" max="1" width="10.5546875" style="1" bestFit="1" customWidth="1"/>
    <col min="2" max="2" width="6.88671875" bestFit="1" customWidth="1"/>
    <col min="3" max="3" width="9" bestFit="1" customWidth="1"/>
    <col min="4" max="4" width="6.44140625" bestFit="1" customWidth="1"/>
    <col min="5" max="5" width="16.33203125" bestFit="1" customWidth="1"/>
    <col min="6" max="6" width="17.88671875" bestFit="1" customWidth="1"/>
    <col min="7" max="7" width="10.33203125" bestFit="1" customWidth="1"/>
    <col min="8" max="8" width="18.21875" hidden="1" customWidth="1"/>
    <col min="9" max="9" width="22.6640625" hidden="1" customWidth="1"/>
    <col min="12" max="12" width="29.6640625" bestFit="1" customWidth="1"/>
    <col min="13" max="13" width="15.6640625" style="5" bestFit="1" customWidth="1"/>
    <col min="14" max="14" width="18.77734375" bestFit="1" customWidth="1"/>
    <col min="15" max="15" width="6.88671875" customWidth="1"/>
    <col min="16" max="16" width="28.21875" bestFit="1" customWidth="1"/>
    <col min="17" max="17" width="21" bestFit="1" customWidth="1"/>
    <col min="19" max="19" width="13.88671875" bestFit="1" customWidth="1"/>
    <col min="20" max="21" width="10.21875" bestFit="1" customWidth="1"/>
    <col min="22" max="22" width="19.44140625" bestFit="1" customWidth="1"/>
    <col min="23" max="23" width="19.88671875" bestFit="1" customWidth="1"/>
    <col min="24" max="24" width="10.21875" bestFit="1" customWidth="1"/>
  </cols>
  <sheetData>
    <row r="1" spans="1:24" x14ac:dyDescent="0.3">
      <c r="A1" s="61" t="s">
        <v>0</v>
      </c>
      <c r="B1" s="7" t="s">
        <v>6</v>
      </c>
      <c r="C1" s="7" t="s">
        <v>4</v>
      </c>
      <c r="D1" s="7" t="s">
        <v>0</v>
      </c>
      <c r="E1" s="7" t="s">
        <v>1</v>
      </c>
      <c r="F1" s="7" t="s">
        <v>2</v>
      </c>
      <c r="G1" s="7" t="s">
        <v>22</v>
      </c>
      <c r="H1" t="s">
        <v>27</v>
      </c>
      <c r="I1" t="s">
        <v>28</v>
      </c>
    </row>
    <row r="2" spans="1:24" x14ac:dyDescent="0.3">
      <c r="A2" s="60">
        <v>42370</v>
      </c>
      <c r="B2" s="15">
        <f>YEAR(A2)</f>
        <v>2016</v>
      </c>
      <c r="C2" s="15">
        <f>MONTH(A2)</f>
        <v>1</v>
      </c>
      <c r="D2" s="15">
        <f>DAY(A2)</f>
        <v>1</v>
      </c>
      <c r="E2" s="15">
        <v>14017</v>
      </c>
      <c r="F2" s="15">
        <v>14621</v>
      </c>
      <c r="G2" s="15"/>
      <c r="L2" s="78" t="s">
        <v>7</v>
      </c>
      <c r="M2" s="78"/>
      <c r="N2" s="78"/>
      <c r="P2" s="78" t="s">
        <v>44</v>
      </c>
      <c r="Q2" s="78"/>
      <c r="S2" s="79" t="s">
        <v>80</v>
      </c>
      <c r="T2" s="80"/>
    </row>
    <row r="3" spans="1:24" x14ac:dyDescent="0.3">
      <c r="A3" s="60">
        <v>42371</v>
      </c>
      <c r="B3" s="15">
        <f t="shared" ref="B3:B66" si="0">YEAR(A3)</f>
        <v>2016</v>
      </c>
      <c r="C3" s="15">
        <f t="shared" ref="C3:C66" si="1">MONTH(A3)</f>
        <v>1</v>
      </c>
      <c r="D3" s="15">
        <f t="shared" ref="D3:D66" si="2">DAY(A3)</f>
        <v>2</v>
      </c>
      <c r="E3" s="15">
        <v>13417</v>
      </c>
      <c r="F3" s="15">
        <v>0</v>
      </c>
      <c r="G3" s="15">
        <f>E2-E3+F3</f>
        <v>600</v>
      </c>
      <c r="I3">
        <f t="shared" ref="I3:I66" si="3">IF(H3&gt;0,0,G3)</f>
        <v>600</v>
      </c>
      <c r="L3" s="7" t="s">
        <v>23</v>
      </c>
      <c r="M3" s="8">
        <f>AVERAGE(G3:G1828)</f>
        <v>654.88554216867465</v>
      </c>
      <c r="N3" s="7" t="s">
        <v>45</v>
      </c>
      <c r="P3" s="7" t="s">
        <v>39</v>
      </c>
      <c r="Q3" s="9">
        <f>AVERAGE(I3:I1633)</f>
        <v>575.70474658085277</v>
      </c>
      <c r="S3" s="69" t="s">
        <v>81</v>
      </c>
      <c r="T3" s="70"/>
    </row>
    <row r="4" spans="1:24" x14ac:dyDescent="0.3">
      <c r="A4" s="60">
        <v>42372</v>
      </c>
      <c r="B4" s="15">
        <f t="shared" si="0"/>
        <v>2016</v>
      </c>
      <c r="C4" s="15">
        <f t="shared" si="1"/>
        <v>1</v>
      </c>
      <c r="D4" s="15">
        <f t="shared" si="2"/>
        <v>3</v>
      </c>
      <c r="E4" s="15">
        <v>12822</v>
      </c>
      <c r="F4" s="15">
        <v>0</v>
      </c>
      <c r="G4" s="15">
        <f t="shared" ref="G4:G67" si="4">E3-E4+F4</f>
        <v>595</v>
      </c>
      <c r="I4">
        <f t="shared" si="3"/>
        <v>595</v>
      </c>
      <c r="L4" s="7" t="s">
        <v>11</v>
      </c>
      <c r="M4" s="14">
        <v>2</v>
      </c>
      <c r="N4" s="7" t="s">
        <v>9</v>
      </c>
      <c r="P4" s="7" t="s">
        <v>38</v>
      </c>
      <c r="Q4" s="9">
        <f>AVERAGE(H3:H1730)</f>
        <v>874.66597938144332</v>
      </c>
      <c r="R4" s="5"/>
      <c r="S4" s="71" t="s">
        <v>82</v>
      </c>
      <c r="T4" s="72"/>
      <c r="U4" s="6"/>
      <c r="V4" s="6"/>
      <c r="W4" s="6"/>
      <c r="X4" s="6"/>
    </row>
    <row r="5" spans="1:24" x14ac:dyDescent="0.3">
      <c r="A5" s="60">
        <v>42373</v>
      </c>
      <c r="B5" s="15">
        <f t="shared" si="0"/>
        <v>2016</v>
      </c>
      <c r="C5" s="15">
        <f t="shared" si="1"/>
        <v>1</v>
      </c>
      <c r="D5" s="15">
        <f t="shared" si="2"/>
        <v>4</v>
      </c>
      <c r="E5" s="15">
        <v>12278</v>
      </c>
      <c r="F5" s="15">
        <v>0</v>
      </c>
      <c r="G5" s="15">
        <f t="shared" si="4"/>
        <v>544</v>
      </c>
      <c r="I5">
        <f t="shared" si="3"/>
        <v>544</v>
      </c>
      <c r="L5" s="7" t="s">
        <v>25</v>
      </c>
      <c r="M5" s="47">
        <v>2.5000000000000001E-2</v>
      </c>
      <c r="N5" s="7" t="s">
        <v>10</v>
      </c>
      <c r="P5" s="7" t="s">
        <v>40</v>
      </c>
      <c r="Q5" s="9">
        <f>_xlfn.STDEV.P(I2:I1633)</f>
        <v>40.12060099614876</v>
      </c>
      <c r="S5" s="5"/>
      <c r="T5" s="6"/>
      <c r="U5" s="6"/>
      <c r="V5" s="6"/>
      <c r="W5" s="6"/>
      <c r="X5" s="6"/>
    </row>
    <row r="6" spans="1:24" x14ac:dyDescent="0.3">
      <c r="A6" s="60">
        <v>42374</v>
      </c>
      <c r="B6" s="15">
        <f t="shared" si="0"/>
        <v>2016</v>
      </c>
      <c r="C6" s="15">
        <f t="shared" si="1"/>
        <v>1</v>
      </c>
      <c r="D6" s="15">
        <f t="shared" si="2"/>
        <v>5</v>
      </c>
      <c r="E6" s="15">
        <v>11749</v>
      </c>
      <c r="F6" s="15">
        <v>0</v>
      </c>
      <c r="G6" s="15">
        <f t="shared" si="4"/>
        <v>529</v>
      </c>
      <c r="I6">
        <f t="shared" si="3"/>
        <v>529</v>
      </c>
      <c r="L6" s="7" t="s">
        <v>16</v>
      </c>
      <c r="M6" s="12">
        <v>1000</v>
      </c>
      <c r="N6" s="7" t="s">
        <v>43</v>
      </c>
      <c r="P6" s="7" t="s">
        <v>37</v>
      </c>
      <c r="Q6" s="9">
        <f>_xlfn.STDEV.P(H2:H1730)</f>
        <v>29.097911097300088</v>
      </c>
      <c r="S6" s="5"/>
      <c r="T6" s="6"/>
      <c r="U6" s="6"/>
      <c r="V6" s="6"/>
      <c r="W6" s="6"/>
      <c r="X6" s="6"/>
    </row>
    <row r="7" spans="1:24" x14ac:dyDescent="0.3">
      <c r="A7" s="60">
        <v>42375</v>
      </c>
      <c r="B7" s="15">
        <f t="shared" si="0"/>
        <v>2016</v>
      </c>
      <c r="C7" s="15">
        <f t="shared" si="1"/>
        <v>1</v>
      </c>
      <c r="D7" s="15">
        <f t="shared" si="2"/>
        <v>6</v>
      </c>
      <c r="E7" s="15">
        <v>11200</v>
      </c>
      <c r="F7" s="15">
        <v>0</v>
      </c>
      <c r="G7" s="15">
        <f>E6-E7+F7</f>
        <v>549</v>
      </c>
      <c r="I7">
        <f t="shared" si="3"/>
        <v>549</v>
      </c>
      <c r="L7" s="7" t="s">
        <v>26</v>
      </c>
      <c r="M7" s="12">
        <v>2.5</v>
      </c>
      <c r="N7" s="7" t="s">
        <v>8</v>
      </c>
      <c r="P7" s="7" t="s">
        <v>30</v>
      </c>
      <c r="Q7" s="10">
        <v>35</v>
      </c>
      <c r="S7" s="5"/>
      <c r="T7" s="6"/>
      <c r="U7" s="6"/>
      <c r="V7" s="6"/>
      <c r="W7" s="6"/>
      <c r="X7" s="6"/>
    </row>
    <row r="8" spans="1:24" x14ac:dyDescent="0.3">
      <c r="A8" s="60">
        <v>42376</v>
      </c>
      <c r="B8" s="15">
        <f t="shared" si="0"/>
        <v>2016</v>
      </c>
      <c r="C8" s="15">
        <f t="shared" si="1"/>
        <v>1</v>
      </c>
      <c r="D8" s="15">
        <f t="shared" si="2"/>
        <v>7</v>
      </c>
      <c r="E8" s="15">
        <v>10689</v>
      </c>
      <c r="F8" s="15">
        <v>0</v>
      </c>
      <c r="G8" s="15">
        <f t="shared" si="4"/>
        <v>511</v>
      </c>
      <c r="I8">
        <f t="shared" si="3"/>
        <v>511</v>
      </c>
      <c r="L8" s="52" t="s">
        <v>62</v>
      </c>
      <c r="M8" s="12">
        <v>35</v>
      </c>
      <c r="N8" s="52" t="s">
        <v>8</v>
      </c>
      <c r="P8" s="7" t="s">
        <v>31</v>
      </c>
      <c r="Q8" s="10">
        <f>2.5*0.025+2.5</f>
        <v>2.5625</v>
      </c>
      <c r="S8" s="5"/>
      <c r="T8" s="6"/>
      <c r="U8" s="6"/>
      <c r="V8" s="6"/>
      <c r="W8" s="6"/>
      <c r="X8" s="6"/>
    </row>
    <row r="9" spans="1:24" x14ac:dyDescent="0.3">
      <c r="A9" s="60">
        <v>42377</v>
      </c>
      <c r="B9" s="15">
        <f t="shared" si="0"/>
        <v>2016</v>
      </c>
      <c r="C9" s="15">
        <f t="shared" si="1"/>
        <v>1</v>
      </c>
      <c r="D9" s="15">
        <f t="shared" si="2"/>
        <v>8</v>
      </c>
      <c r="E9" s="15">
        <v>10105</v>
      </c>
      <c r="F9" s="15">
        <v>0</v>
      </c>
      <c r="G9" s="15">
        <f t="shared" si="4"/>
        <v>584</v>
      </c>
      <c r="I9">
        <f t="shared" si="3"/>
        <v>584</v>
      </c>
      <c r="P9" s="7" t="s">
        <v>20</v>
      </c>
      <c r="Q9" s="11">
        <v>0.99</v>
      </c>
      <c r="S9" s="5"/>
      <c r="T9" s="6"/>
      <c r="U9" s="6"/>
      <c r="V9" s="6"/>
      <c r="W9" s="6"/>
      <c r="X9" s="6"/>
    </row>
    <row r="10" spans="1:24" x14ac:dyDescent="0.3">
      <c r="A10" s="60">
        <v>42378</v>
      </c>
      <c r="B10" s="15">
        <f t="shared" si="0"/>
        <v>2016</v>
      </c>
      <c r="C10" s="15">
        <f t="shared" si="1"/>
        <v>1</v>
      </c>
      <c r="D10" s="15">
        <f t="shared" si="2"/>
        <v>9</v>
      </c>
      <c r="E10" s="15">
        <v>9493</v>
      </c>
      <c r="F10" s="15">
        <v>0</v>
      </c>
      <c r="G10" s="15">
        <f t="shared" si="4"/>
        <v>612</v>
      </c>
      <c r="I10">
        <f t="shared" si="3"/>
        <v>612</v>
      </c>
      <c r="L10" s="50" t="s">
        <v>76</v>
      </c>
      <c r="P10" s="7" t="s">
        <v>41</v>
      </c>
      <c r="Q10" s="9">
        <f>NORMSINV(Q9)</f>
        <v>2.3263478740408408</v>
      </c>
      <c r="S10" s="5"/>
      <c r="T10" s="6"/>
      <c r="U10" s="6"/>
      <c r="V10" s="6"/>
      <c r="W10" s="6"/>
      <c r="X10" s="6"/>
    </row>
    <row r="11" spans="1:24" x14ac:dyDescent="0.3">
      <c r="A11" s="60">
        <v>42379</v>
      </c>
      <c r="B11" s="15">
        <f t="shared" si="0"/>
        <v>2016</v>
      </c>
      <c r="C11" s="15">
        <f t="shared" si="1"/>
        <v>1</v>
      </c>
      <c r="D11" s="15">
        <f t="shared" si="2"/>
        <v>10</v>
      </c>
      <c r="E11" s="15">
        <v>8917</v>
      </c>
      <c r="F11" s="15">
        <v>0</v>
      </c>
      <c r="G11" s="15">
        <f t="shared" si="4"/>
        <v>576</v>
      </c>
      <c r="I11">
        <f t="shared" si="3"/>
        <v>576</v>
      </c>
      <c r="P11" s="7" t="s">
        <v>42</v>
      </c>
      <c r="Q11" s="9">
        <f>NORMSINV(Q9)</f>
        <v>2.3263478740408408</v>
      </c>
      <c r="S11" s="5"/>
      <c r="T11" s="6"/>
      <c r="U11" s="6"/>
      <c r="V11" s="6"/>
      <c r="W11" s="6"/>
      <c r="X11" s="6"/>
    </row>
    <row r="12" spans="1:24" x14ac:dyDescent="0.3">
      <c r="A12" s="60">
        <v>42380</v>
      </c>
      <c r="B12" s="15">
        <f t="shared" si="0"/>
        <v>2016</v>
      </c>
      <c r="C12" s="15">
        <f t="shared" si="1"/>
        <v>1</v>
      </c>
      <c r="D12" s="15">
        <f t="shared" si="2"/>
        <v>11</v>
      </c>
      <c r="E12" s="15">
        <v>8332</v>
      </c>
      <c r="F12" s="15">
        <v>0</v>
      </c>
      <c r="G12" s="15">
        <f t="shared" si="4"/>
        <v>585</v>
      </c>
      <c r="I12">
        <f t="shared" si="3"/>
        <v>585</v>
      </c>
      <c r="P12" s="66" t="s">
        <v>36</v>
      </c>
      <c r="Q12" s="67">
        <f>SQRT((2*Q3*M6)/(M5*M7))</f>
        <v>4292.1500312299531</v>
      </c>
    </row>
    <row r="13" spans="1:24" x14ac:dyDescent="0.3">
      <c r="A13" s="60">
        <v>42381</v>
      </c>
      <c r="B13" s="15">
        <f t="shared" si="0"/>
        <v>2016</v>
      </c>
      <c r="C13" s="15">
        <f t="shared" si="1"/>
        <v>1</v>
      </c>
      <c r="D13" s="15">
        <f t="shared" si="2"/>
        <v>12</v>
      </c>
      <c r="E13" s="15">
        <v>7783</v>
      </c>
      <c r="F13" s="15">
        <v>0</v>
      </c>
      <c r="G13" s="15">
        <f t="shared" si="4"/>
        <v>549</v>
      </c>
      <c r="I13">
        <f t="shared" si="3"/>
        <v>549</v>
      </c>
      <c r="P13" s="66" t="s">
        <v>35</v>
      </c>
      <c r="Q13" s="67">
        <f>M4*Q3+Q10*Q5*SQRT(M4)</f>
        <v>1283.4043733069834</v>
      </c>
    </row>
    <row r="14" spans="1:24" x14ac:dyDescent="0.3">
      <c r="A14" s="60">
        <v>42382</v>
      </c>
      <c r="B14" s="15">
        <f t="shared" si="0"/>
        <v>2016</v>
      </c>
      <c r="C14" s="15">
        <f t="shared" si="1"/>
        <v>1</v>
      </c>
      <c r="D14" s="15">
        <f t="shared" si="2"/>
        <v>13</v>
      </c>
      <c r="E14" s="15">
        <v>7254</v>
      </c>
      <c r="F14" s="15">
        <v>0</v>
      </c>
      <c r="G14" s="15">
        <f t="shared" si="4"/>
        <v>529</v>
      </c>
      <c r="I14">
        <f t="shared" si="3"/>
        <v>529</v>
      </c>
      <c r="P14" s="66" t="s">
        <v>33</v>
      </c>
      <c r="Q14" s="67">
        <f>SQRT((2*Q4*M6)/(M5*(M7)))</f>
        <v>5290.492542307019</v>
      </c>
      <c r="S14" s="75">
        <f>'Fashring Counterfactual'!M2</f>
        <v>3569014.0325924377</v>
      </c>
      <c r="T14" s="76">
        <v>2.5</v>
      </c>
    </row>
    <row r="15" spans="1:24" x14ac:dyDescent="0.3">
      <c r="A15" s="60">
        <v>42383</v>
      </c>
      <c r="B15" s="15">
        <f t="shared" si="0"/>
        <v>2016</v>
      </c>
      <c r="C15" s="15">
        <f t="shared" si="1"/>
        <v>1</v>
      </c>
      <c r="D15" s="15">
        <f t="shared" si="2"/>
        <v>14</v>
      </c>
      <c r="E15" s="15">
        <v>6608</v>
      </c>
      <c r="F15" s="15">
        <v>0</v>
      </c>
      <c r="G15" s="15">
        <f t="shared" si="4"/>
        <v>646</v>
      </c>
      <c r="I15">
        <f t="shared" si="3"/>
        <v>646</v>
      </c>
      <c r="P15" s="66" t="s">
        <v>34</v>
      </c>
      <c r="Q15" s="67">
        <f>M4*Q4+Q10*Q6*SQRT(M4)</f>
        <v>1845.0627103569307</v>
      </c>
      <c r="S15" s="77">
        <v>0.1</v>
      </c>
      <c r="T15" s="76">
        <f t="dataTable" ref="T15:T33" dt2D="1" dtr="1" r1="M7" r2="Q9"/>
        <v>3547116.5075876913</v>
      </c>
    </row>
    <row r="16" spans="1:24" x14ac:dyDescent="0.3">
      <c r="A16" s="60">
        <v>42384</v>
      </c>
      <c r="B16" s="15">
        <f t="shared" si="0"/>
        <v>2016</v>
      </c>
      <c r="C16" s="15">
        <f t="shared" si="1"/>
        <v>1</v>
      </c>
      <c r="D16" s="15">
        <f t="shared" si="2"/>
        <v>15</v>
      </c>
      <c r="E16" s="15">
        <v>6081</v>
      </c>
      <c r="F16" s="15">
        <v>0</v>
      </c>
      <c r="G16" s="15">
        <f t="shared" si="4"/>
        <v>527</v>
      </c>
      <c r="I16">
        <f t="shared" si="3"/>
        <v>527</v>
      </c>
      <c r="P16" s="66" t="s">
        <v>71</v>
      </c>
      <c r="Q16" s="68">
        <f>Q10*Q5*SQRT($M$4)</f>
        <v>131.99488014527779</v>
      </c>
      <c r="S16" s="77">
        <v>0.15</v>
      </c>
      <c r="T16" s="76">
        <v>3547921.2857185472</v>
      </c>
    </row>
    <row r="17" spans="1:20" x14ac:dyDescent="0.3">
      <c r="A17" s="60">
        <v>42385</v>
      </c>
      <c r="B17" s="15">
        <f t="shared" si="0"/>
        <v>2016</v>
      </c>
      <c r="C17" s="15">
        <f t="shared" si="1"/>
        <v>1</v>
      </c>
      <c r="D17" s="15">
        <f t="shared" si="2"/>
        <v>16</v>
      </c>
      <c r="E17" s="15">
        <v>5486</v>
      </c>
      <c r="F17" s="15">
        <v>0</v>
      </c>
      <c r="G17" s="15">
        <f t="shared" si="4"/>
        <v>595</v>
      </c>
      <c r="I17">
        <f t="shared" si="3"/>
        <v>595</v>
      </c>
      <c r="P17" s="66" t="s">
        <v>72</v>
      </c>
      <c r="Q17" s="68">
        <f>Q11*Q6*SQRT($M$4)</f>
        <v>95.730751594044065</v>
      </c>
      <c r="S17" s="77">
        <v>0.2</v>
      </c>
      <c r="T17" s="76">
        <v>3550192.1535480469</v>
      </c>
    </row>
    <row r="18" spans="1:20" x14ac:dyDescent="0.3">
      <c r="A18" s="60">
        <v>42386</v>
      </c>
      <c r="B18" s="15">
        <f t="shared" si="0"/>
        <v>2016</v>
      </c>
      <c r="C18" s="15">
        <f t="shared" si="1"/>
        <v>1</v>
      </c>
      <c r="D18" s="15">
        <f t="shared" si="2"/>
        <v>17</v>
      </c>
      <c r="E18" s="15">
        <v>17249</v>
      </c>
      <c r="F18" s="15">
        <v>12346</v>
      </c>
      <c r="G18" s="15">
        <f t="shared" si="4"/>
        <v>583</v>
      </c>
      <c r="I18">
        <f t="shared" si="3"/>
        <v>583</v>
      </c>
      <c r="S18" s="77">
        <v>0.25</v>
      </c>
      <c r="T18" s="76">
        <v>3550996.9316789024</v>
      </c>
    </row>
    <row r="19" spans="1:20" x14ac:dyDescent="0.3">
      <c r="A19" s="60">
        <v>42387</v>
      </c>
      <c r="B19" s="15">
        <f t="shared" si="0"/>
        <v>2016</v>
      </c>
      <c r="C19" s="15">
        <f t="shared" si="1"/>
        <v>1</v>
      </c>
      <c r="D19" s="15">
        <f t="shared" si="2"/>
        <v>18</v>
      </c>
      <c r="E19" s="15">
        <v>16622</v>
      </c>
      <c r="F19" s="15">
        <v>0</v>
      </c>
      <c r="G19" s="15">
        <f t="shared" si="4"/>
        <v>627</v>
      </c>
      <c r="I19">
        <f t="shared" si="3"/>
        <v>627</v>
      </c>
      <c r="P19" s="78" t="s">
        <v>75</v>
      </c>
      <c r="Q19" s="78"/>
      <c r="S19" s="77">
        <v>0.3</v>
      </c>
      <c r="T19" s="76">
        <v>3551533.4504328063</v>
      </c>
    </row>
    <row r="20" spans="1:20" x14ac:dyDescent="0.3">
      <c r="A20" s="60">
        <v>42388</v>
      </c>
      <c r="B20" s="15">
        <f t="shared" si="0"/>
        <v>2016</v>
      </c>
      <c r="C20" s="15">
        <f t="shared" si="1"/>
        <v>1</v>
      </c>
      <c r="D20" s="15">
        <f t="shared" si="2"/>
        <v>19</v>
      </c>
      <c r="E20" s="15">
        <v>16022</v>
      </c>
      <c r="F20" s="15">
        <v>0</v>
      </c>
      <c r="G20" s="15">
        <f t="shared" si="4"/>
        <v>600</v>
      </c>
      <c r="I20">
        <f t="shared" si="3"/>
        <v>600</v>
      </c>
      <c r="P20" s="7" t="s">
        <v>73</v>
      </c>
      <c r="Q20" s="59" t="s">
        <v>74</v>
      </c>
      <c r="S20" s="77">
        <v>0.35</v>
      </c>
      <c r="T20" s="76">
        <v>3553143.0066945176</v>
      </c>
    </row>
    <row r="21" spans="1:20" x14ac:dyDescent="0.3">
      <c r="A21" s="60">
        <v>42389</v>
      </c>
      <c r="B21" s="15">
        <f t="shared" si="0"/>
        <v>2016</v>
      </c>
      <c r="C21" s="15">
        <f t="shared" si="1"/>
        <v>1</v>
      </c>
      <c r="D21" s="15">
        <f t="shared" si="2"/>
        <v>20</v>
      </c>
      <c r="E21" s="15">
        <v>15438</v>
      </c>
      <c r="F21" s="15">
        <v>0</v>
      </c>
      <c r="G21" s="15">
        <f t="shared" si="4"/>
        <v>584</v>
      </c>
      <c r="I21">
        <f t="shared" si="3"/>
        <v>584</v>
      </c>
      <c r="P21" s="57">
        <f t="shared" ref="P21:P39" si="5">1-S15</f>
        <v>0.9</v>
      </c>
      <c r="Q21" s="58">
        <v>3547116.5075876913</v>
      </c>
      <c r="S21" s="77">
        <v>0.4</v>
      </c>
      <c r="T21" s="76">
        <v>3553679.525448421</v>
      </c>
    </row>
    <row r="22" spans="1:20" x14ac:dyDescent="0.3">
      <c r="A22" s="60">
        <v>42390</v>
      </c>
      <c r="B22" s="15">
        <f t="shared" si="0"/>
        <v>2016</v>
      </c>
      <c r="C22" s="15">
        <f t="shared" si="1"/>
        <v>1</v>
      </c>
      <c r="D22" s="15">
        <f t="shared" si="2"/>
        <v>21</v>
      </c>
      <c r="E22" s="15">
        <v>14821</v>
      </c>
      <c r="F22" s="15">
        <v>0</v>
      </c>
      <c r="G22" s="15">
        <f t="shared" si="4"/>
        <v>617</v>
      </c>
      <c r="I22">
        <f t="shared" si="3"/>
        <v>617</v>
      </c>
      <c r="P22" s="57">
        <f t="shared" si="5"/>
        <v>0.85</v>
      </c>
      <c r="Q22" s="58">
        <v>3547921.2857185472</v>
      </c>
      <c r="S22" s="77">
        <v>0.45</v>
      </c>
      <c r="T22" s="76">
        <v>3554752.5629562284</v>
      </c>
    </row>
    <row r="23" spans="1:20" x14ac:dyDescent="0.3">
      <c r="A23" s="60">
        <v>42391</v>
      </c>
      <c r="B23" s="15">
        <f t="shared" si="0"/>
        <v>2016</v>
      </c>
      <c r="C23" s="15">
        <f t="shared" si="1"/>
        <v>1</v>
      </c>
      <c r="D23" s="15">
        <f t="shared" si="2"/>
        <v>22</v>
      </c>
      <c r="E23" s="15">
        <v>14201</v>
      </c>
      <c r="F23" s="15">
        <v>0</v>
      </c>
      <c r="G23" s="15">
        <f t="shared" si="4"/>
        <v>620</v>
      </c>
      <c r="I23">
        <f t="shared" si="3"/>
        <v>620</v>
      </c>
      <c r="P23" s="57">
        <f t="shared" si="5"/>
        <v>0.8</v>
      </c>
      <c r="Q23" s="58">
        <v>3550192.1535480469</v>
      </c>
      <c r="S23" s="77">
        <v>0.5</v>
      </c>
      <c r="T23" s="76">
        <v>3554752.5629562284</v>
      </c>
    </row>
    <row r="24" spans="1:20" x14ac:dyDescent="0.3">
      <c r="A24" s="60">
        <v>42392</v>
      </c>
      <c r="B24" s="15">
        <f t="shared" si="0"/>
        <v>2016</v>
      </c>
      <c r="C24" s="15">
        <f t="shared" si="1"/>
        <v>1</v>
      </c>
      <c r="D24" s="15">
        <f t="shared" si="2"/>
        <v>23</v>
      </c>
      <c r="E24" s="15">
        <v>13616</v>
      </c>
      <c r="F24" s="15">
        <v>0</v>
      </c>
      <c r="G24" s="15">
        <f t="shared" si="4"/>
        <v>585</v>
      </c>
      <c r="I24">
        <f t="shared" si="3"/>
        <v>585</v>
      </c>
      <c r="P24" s="57">
        <f t="shared" si="5"/>
        <v>0.75</v>
      </c>
      <c r="Q24" s="58">
        <v>3550996.9316789024</v>
      </c>
      <c r="S24" s="77">
        <v>0.55000000000000004</v>
      </c>
      <c r="T24" s="76">
        <v>3555887.9968709783</v>
      </c>
    </row>
    <row r="25" spans="1:20" x14ac:dyDescent="0.3">
      <c r="A25" s="60">
        <v>42393</v>
      </c>
      <c r="B25" s="15">
        <f t="shared" si="0"/>
        <v>2016</v>
      </c>
      <c r="C25" s="15">
        <f t="shared" si="1"/>
        <v>1</v>
      </c>
      <c r="D25" s="15">
        <f t="shared" si="2"/>
        <v>24</v>
      </c>
      <c r="E25" s="15">
        <v>13059</v>
      </c>
      <c r="F25" s="15">
        <v>0</v>
      </c>
      <c r="G25" s="15">
        <f t="shared" si="4"/>
        <v>557</v>
      </c>
      <c r="I25">
        <f t="shared" si="3"/>
        <v>557</v>
      </c>
      <c r="P25" s="57">
        <f t="shared" si="5"/>
        <v>0.7</v>
      </c>
      <c r="Q25" s="58">
        <v>3551533.4504328063</v>
      </c>
      <c r="S25" s="77">
        <v>0.6</v>
      </c>
      <c r="T25" s="76">
        <v>3557291.6901626796</v>
      </c>
    </row>
    <row r="26" spans="1:20" x14ac:dyDescent="0.3">
      <c r="A26" s="60">
        <v>42394</v>
      </c>
      <c r="B26" s="15">
        <f t="shared" si="0"/>
        <v>2016</v>
      </c>
      <c r="C26" s="15">
        <f t="shared" si="1"/>
        <v>1</v>
      </c>
      <c r="D26" s="15">
        <f t="shared" si="2"/>
        <v>25</v>
      </c>
      <c r="E26" s="15">
        <v>12459</v>
      </c>
      <c r="F26" s="15">
        <v>0</v>
      </c>
      <c r="G26" s="15">
        <f t="shared" si="4"/>
        <v>600</v>
      </c>
      <c r="I26">
        <f t="shared" si="3"/>
        <v>600</v>
      </c>
      <c r="P26" s="57">
        <f t="shared" si="5"/>
        <v>0.65</v>
      </c>
      <c r="Q26" s="58">
        <v>3553143.0066945176</v>
      </c>
      <c r="S26" s="77">
        <v>0.65</v>
      </c>
      <c r="T26" s="76">
        <v>3558695.383454382</v>
      </c>
    </row>
    <row r="27" spans="1:20" x14ac:dyDescent="0.3">
      <c r="A27" s="60">
        <v>42395</v>
      </c>
      <c r="B27" s="15">
        <f t="shared" si="0"/>
        <v>2016</v>
      </c>
      <c r="C27" s="15">
        <f t="shared" si="1"/>
        <v>1</v>
      </c>
      <c r="D27" s="15">
        <f t="shared" si="2"/>
        <v>26</v>
      </c>
      <c r="E27" s="15">
        <v>11865</v>
      </c>
      <c r="F27" s="15">
        <v>0</v>
      </c>
      <c r="G27" s="15">
        <f t="shared" si="4"/>
        <v>594</v>
      </c>
      <c r="I27">
        <f t="shared" si="3"/>
        <v>594</v>
      </c>
      <c r="P27" s="57">
        <f t="shared" si="5"/>
        <v>0.6</v>
      </c>
      <c r="Q27" s="58">
        <v>3553679.525448421</v>
      </c>
      <c r="S27" s="77">
        <v>0.7</v>
      </c>
      <c r="T27" s="76">
        <v>3559231.9022082863</v>
      </c>
    </row>
    <row r="28" spans="1:20" x14ac:dyDescent="0.3">
      <c r="A28" s="60">
        <v>42396</v>
      </c>
      <c r="B28" s="15">
        <f t="shared" si="0"/>
        <v>2016</v>
      </c>
      <c r="C28" s="15">
        <f t="shared" si="1"/>
        <v>1</v>
      </c>
      <c r="D28" s="15">
        <f t="shared" si="2"/>
        <v>27</v>
      </c>
      <c r="E28" s="15">
        <v>11251</v>
      </c>
      <c r="F28" s="15">
        <v>0</v>
      </c>
      <c r="G28" s="15">
        <f t="shared" si="4"/>
        <v>614</v>
      </c>
      <c r="I28">
        <f t="shared" si="3"/>
        <v>614</v>
      </c>
      <c r="P28" s="57">
        <f t="shared" si="5"/>
        <v>0.55000000000000004</v>
      </c>
      <c r="Q28" s="58">
        <v>3554752.5629562284</v>
      </c>
      <c r="S28" s="77">
        <v>0.75</v>
      </c>
      <c r="T28" s="76">
        <v>3560036.6803391422</v>
      </c>
    </row>
    <row r="29" spans="1:20" x14ac:dyDescent="0.3">
      <c r="A29" s="60">
        <v>42397</v>
      </c>
      <c r="B29" s="15">
        <f t="shared" si="0"/>
        <v>2016</v>
      </c>
      <c r="C29" s="15">
        <f t="shared" si="1"/>
        <v>1</v>
      </c>
      <c r="D29" s="15">
        <f t="shared" si="2"/>
        <v>28</v>
      </c>
      <c r="E29" s="15">
        <v>10713</v>
      </c>
      <c r="F29" s="15">
        <v>0</v>
      </c>
      <c r="G29" s="15">
        <f t="shared" si="4"/>
        <v>538</v>
      </c>
      <c r="I29">
        <f t="shared" si="3"/>
        <v>538</v>
      </c>
      <c r="P29" s="57">
        <f t="shared" si="5"/>
        <v>0.5</v>
      </c>
      <c r="Q29" s="58">
        <v>3554752.5629562284</v>
      </c>
      <c r="S29" s="77">
        <v>0.8</v>
      </c>
      <c r="T29" s="76">
        <v>3560573.1990930457</v>
      </c>
    </row>
    <row r="30" spans="1:20" x14ac:dyDescent="0.3">
      <c r="A30" s="60">
        <v>42398</v>
      </c>
      <c r="B30" s="15">
        <f t="shared" si="0"/>
        <v>2016</v>
      </c>
      <c r="C30" s="15">
        <f t="shared" si="1"/>
        <v>1</v>
      </c>
      <c r="D30" s="15">
        <f t="shared" si="2"/>
        <v>29</v>
      </c>
      <c r="E30" s="15">
        <v>10062</v>
      </c>
      <c r="F30" s="15">
        <v>0</v>
      </c>
      <c r="G30" s="15">
        <f t="shared" si="4"/>
        <v>651</v>
      </c>
      <c r="I30">
        <f t="shared" si="3"/>
        <v>651</v>
      </c>
      <c r="P30" s="57">
        <f t="shared" si="5"/>
        <v>0.44999999999999996</v>
      </c>
      <c r="Q30" s="58">
        <v>3555887.9968709783</v>
      </c>
      <c r="S30" s="77">
        <v>0.85</v>
      </c>
      <c r="T30" s="76">
        <v>3561976.8923847475</v>
      </c>
    </row>
    <row r="31" spans="1:20" x14ac:dyDescent="0.3">
      <c r="A31" s="60">
        <v>42399</v>
      </c>
      <c r="B31" s="15">
        <f t="shared" si="0"/>
        <v>2016</v>
      </c>
      <c r="C31" s="15">
        <f t="shared" si="1"/>
        <v>1</v>
      </c>
      <c r="D31" s="15">
        <f t="shared" si="2"/>
        <v>30</v>
      </c>
      <c r="E31" s="15">
        <v>9488</v>
      </c>
      <c r="F31" s="15">
        <v>0</v>
      </c>
      <c r="G31" s="15">
        <f t="shared" si="4"/>
        <v>574</v>
      </c>
      <c r="I31">
        <f t="shared" si="3"/>
        <v>574</v>
      </c>
      <c r="P31" s="57">
        <f t="shared" si="5"/>
        <v>0.4</v>
      </c>
      <c r="Q31" s="58">
        <v>3557291.6901626796</v>
      </c>
      <c r="S31" s="77">
        <v>0.9</v>
      </c>
      <c r="T31" s="76">
        <v>3563049.9298925549</v>
      </c>
    </row>
    <row r="32" spans="1:20" x14ac:dyDescent="0.3">
      <c r="A32" s="60">
        <v>42400</v>
      </c>
      <c r="B32" s="15">
        <f t="shared" si="0"/>
        <v>2016</v>
      </c>
      <c r="C32" s="15">
        <f t="shared" si="1"/>
        <v>1</v>
      </c>
      <c r="D32" s="15">
        <f t="shared" si="2"/>
        <v>31</v>
      </c>
      <c r="E32" s="15">
        <v>8880</v>
      </c>
      <c r="F32" s="15">
        <v>0</v>
      </c>
      <c r="G32" s="15">
        <f t="shared" si="4"/>
        <v>608</v>
      </c>
      <c r="I32">
        <f t="shared" si="3"/>
        <v>608</v>
      </c>
      <c r="P32" s="57">
        <f t="shared" si="5"/>
        <v>0.35</v>
      </c>
      <c r="Q32" s="58">
        <v>3558695.383454382</v>
      </c>
      <c r="S32" s="77">
        <v>0.95</v>
      </c>
      <c r="T32" s="76">
        <v>3564927.7455312177</v>
      </c>
    </row>
    <row r="33" spans="1:20" x14ac:dyDescent="0.3">
      <c r="A33" s="60">
        <v>42401</v>
      </c>
      <c r="B33" s="15">
        <f t="shared" si="0"/>
        <v>2016</v>
      </c>
      <c r="C33" s="15">
        <f t="shared" si="1"/>
        <v>2</v>
      </c>
      <c r="D33" s="15">
        <f t="shared" si="2"/>
        <v>1</v>
      </c>
      <c r="E33" s="15">
        <v>8265</v>
      </c>
      <c r="F33" s="15">
        <v>0</v>
      </c>
      <c r="G33" s="15">
        <f t="shared" si="4"/>
        <v>615</v>
      </c>
      <c r="I33">
        <f t="shared" si="3"/>
        <v>615</v>
      </c>
      <c r="P33" s="57">
        <f t="shared" si="5"/>
        <v>0.30000000000000004</v>
      </c>
      <c r="Q33" s="58">
        <v>3559231.9022082863</v>
      </c>
      <c r="S33" s="77">
        <v>0.99</v>
      </c>
      <c r="T33" s="76">
        <v>3569014.0325924377</v>
      </c>
    </row>
    <row r="34" spans="1:20" x14ac:dyDescent="0.3">
      <c r="A34" s="60">
        <v>42402</v>
      </c>
      <c r="B34" s="15">
        <f t="shared" si="0"/>
        <v>2016</v>
      </c>
      <c r="C34" s="15">
        <f t="shared" si="1"/>
        <v>2</v>
      </c>
      <c r="D34" s="15">
        <f t="shared" si="2"/>
        <v>2</v>
      </c>
      <c r="E34" s="15">
        <v>7729</v>
      </c>
      <c r="F34" s="15">
        <v>0</v>
      </c>
      <c r="G34" s="15">
        <f t="shared" si="4"/>
        <v>536</v>
      </c>
      <c r="I34">
        <f t="shared" si="3"/>
        <v>536</v>
      </c>
      <c r="P34" s="57">
        <f t="shared" si="5"/>
        <v>0.25</v>
      </c>
      <c r="Q34" s="58">
        <v>3560036.6803391422</v>
      </c>
    </row>
    <row r="35" spans="1:20" x14ac:dyDescent="0.3">
      <c r="A35" s="60">
        <v>42403</v>
      </c>
      <c r="B35" s="15">
        <f t="shared" si="0"/>
        <v>2016</v>
      </c>
      <c r="C35" s="15">
        <f t="shared" si="1"/>
        <v>2</v>
      </c>
      <c r="D35" s="15">
        <f t="shared" si="2"/>
        <v>3</v>
      </c>
      <c r="E35" s="15">
        <v>7110</v>
      </c>
      <c r="F35" s="15">
        <v>0</v>
      </c>
      <c r="G35" s="15">
        <f t="shared" si="4"/>
        <v>619</v>
      </c>
      <c r="I35">
        <f t="shared" si="3"/>
        <v>619</v>
      </c>
      <c r="P35" s="57">
        <f t="shared" si="5"/>
        <v>0.19999999999999996</v>
      </c>
      <c r="Q35" s="58">
        <v>3560573.1990930457</v>
      </c>
    </row>
    <row r="36" spans="1:20" x14ac:dyDescent="0.3">
      <c r="A36" s="60">
        <v>42404</v>
      </c>
      <c r="B36" s="15">
        <f t="shared" si="0"/>
        <v>2016</v>
      </c>
      <c r="C36" s="15">
        <f t="shared" si="1"/>
        <v>2</v>
      </c>
      <c r="D36" s="15">
        <f t="shared" si="2"/>
        <v>4</v>
      </c>
      <c r="E36" s="15">
        <v>6455</v>
      </c>
      <c r="F36" s="15">
        <v>0</v>
      </c>
      <c r="G36" s="15">
        <f t="shared" si="4"/>
        <v>655</v>
      </c>
      <c r="I36">
        <f t="shared" si="3"/>
        <v>655</v>
      </c>
      <c r="P36" s="57">
        <f t="shared" si="5"/>
        <v>0.15000000000000002</v>
      </c>
      <c r="Q36" s="58">
        <v>3561976.8923847475</v>
      </c>
    </row>
    <row r="37" spans="1:20" x14ac:dyDescent="0.3">
      <c r="A37" s="60">
        <v>42405</v>
      </c>
      <c r="B37" s="15">
        <f t="shared" si="0"/>
        <v>2016</v>
      </c>
      <c r="C37" s="15">
        <f t="shared" si="1"/>
        <v>2</v>
      </c>
      <c r="D37" s="15">
        <f t="shared" si="2"/>
        <v>5</v>
      </c>
      <c r="E37" s="15">
        <v>5866</v>
      </c>
      <c r="F37" s="15">
        <v>0</v>
      </c>
      <c r="G37" s="15">
        <f t="shared" si="4"/>
        <v>589</v>
      </c>
      <c r="I37">
        <f t="shared" si="3"/>
        <v>589</v>
      </c>
      <c r="P37" s="57">
        <f t="shared" si="5"/>
        <v>9.9999999999999978E-2</v>
      </c>
      <c r="Q37" s="58">
        <v>3563049.9298925549</v>
      </c>
    </row>
    <row r="38" spans="1:20" x14ac:dyDescent="0.3">
      <c r="A38" s="60">
        <v>42406</v>
      </c>
      <c r="B38" s="15">
        <f t="shared" si="0"/>
        <v>2016</v>
      </c>
      <c r="C38" s="15">
        <f t="shared" si="1"/>
        <v>2</v>
      </c>
      <c r="D38" s="15">
        <f t="shared" si="2"/>
        <v>6</v>
      </c>
      <c r="E38" s="15">
        <v>5326</v>
      </c>
      <c r="F38" s="15">
        <v>0</v>
      </c>
      <c r="G38" s="15">
        <f t="shared" si="4"/>
        <v>540</v>
      </c>
      <c r="I38">
        <f t="shared" si="3"/>
        <v>540</v>
      </c>
      <c r="P38" s="57">
        <f t="shared" si="5"/>
        <v>5.0000000000000044E-2</v>
      </c>
      <c r="Q38" s="58">
        <v>3564927.7455312177</v>
      </c>
    </row>
    <row r="39" spans="1:20" x14ac:dyDescent="0.3">
      <c r="A39" s="60">
        <v>42407</v>
      </c>
      <c r="B39" s="15">
        <f t="shared" si="0"/>
        <v>2016</v>
      </c>
      <c r="C39" s="15">
        <f t="shared" si="1"/>
        <v>2</v>
      </c>
      <c r="D39" s="15">
        <f t="shared" si="2"/>
        <v>7</v>
      </c>
      <c r="E39" s="15">
        <v>15263</v>
      </c>
      <c r="F39" s="15">
        <v>10536</v>
      </c>
      <c r="G39" s="15">
        <f t="shared" si="4"/>
        <v>599</v>
      </c>
      <c r="I39">
        <f t="shared" si="3"/>
        <v>599</v>
      </c>
      <c r="P39" s="57">
        <f t="shared" si="5"/>
        <v>1.0000000000000009E-2</v>
      </c>
      <c r="Q39" s="58">
        <v>3569014.0325924377</v>
      </c>
    </row>
    <row r="40" spans="1:20" x14ac:dyDescent="0.3">
      <c r="A40" s="60">
        <v>42408</v>
      </c>
      <c r="B40" s="15">
        <f t="shared" si="0"/>
        <v>2016</v>
      </c>
      <c r="C40" s="15">
        <f t="shared" si="1"/>
        <v>2</v>
      </c>
      <c r="D40" s="15">
        <f t="shared" si="2"/>
        <v>8</v>
      </c>
      <c r="E40" s="15">
        <v>14654</v>
      </c>
      <c r="F40" s="15">
        <v>0</v>
      </c>
      <c r="G40" s="15">
        <f t="shared" si="4"/>
        <v>609</v>
      </c>
      <c r="I40">
        <f t="shared" si="3"/>
        <v>609</v>
      </c>
    </row>
    <row r="41" spans="1:20" x14ac:dyDescent="0.3">
      <c r="A41" s="60">
        <v>42409</v>
      </c>
      <c r="B41" s="15">
        <f t="shared" si="0"/>
        <v>2016</v>
      </c>
      <c r="C41" s="15">
        <f t="shared" si="1"/>
        <v>2</v>
      </c>
      <c r="D41" s="15">
        <f t="shared" si="2"/>
        <v>9</v>
      </c>
      <c r="E41" s="15">
        <v>14060</v>
      </c>
      <c r="F41" s="15">
        <v>0</v>
      </c>
      <c r="G41" s="15">
        <f t="shared" si="4"/>
        <v>594</v>
      </c>
      <c r="I41">
        <f t="shared" si="3"/>
        <v>594</v>
      </c>
    </row>
    <row r="42" spans="1:20" x14ac:dyDescent="0.3">
      <c r="A42" s="60">
        <v>42410</v>
      </c>
      <c r="B42" s="15">
        <f t="shared" si="0"/>
        <v>2016</v>
      </c>
      <c r="C42" s="15">
        <f t="shared" si="1"/>
        <v>2</v>
      </c>
      <c r="D42" s="15">
        <f t="shared" si="2"/>
        <v>10</v>
      </c>
      <c r="E42" s="15">
        <v>13549</v>
      </c>
      <c r="F42" s="15">
        <v>0</v>
      </c>
      <c r="G42" s="15">
        <f t="shared" si="4"/>
        <v>511</v>
      </c>
      <c r="I42">
        <f t="shared" si="3"/>
        <v>511</v>
      </c>
    </row>
    <row r="43" spans="1:20" x14ac:dyDescent="0.3">
      <c r="A43" s="60">
        <v>42411</v>
      </c>
      <c r="B43" s="15">
        <f t="shared" si="0"/>
        <v>2016</v>
      </c>
      <c r="C43" s="15">
        <f t="shared" si="1"/>
        <v>2</v>
      </c>
      <c r="D43" s="15">
        <f t="shared" si="2"/>
        <v>11</v>
      </c>
      <c r="E43" s="15">
        <v>12991</v>
      </c>
      <c r="F43" s="15">
        <v>0</v>
      </c>
      <c r="G43" s="15">
        <f t="shared" si="4"/>
        <v>558</v>
      </c>
      <c r="I43">
        <f t="shared" si="3"/>
        <v>558</v>
      </c>
    </row>
    <row r="44" spans="1:20" x14ac:dyDescent="0.3">
      <c r="A44" s="60">
        <v>42412</v>
      </c>
      <c r="B44" s="15">
        <f t="shared" si="0"/>
        <v>2016</v>
      </c>
      <c r="C44" s="15">
        <f t="shared" si="1"/>
        <v>2</v>
      </c>
      <c r="D44" s="15">
        <f t="shared" si="2"/>
        <v>12</v>
      </c>
      <c r="E44" s="15">
        <v>12386</v>
      </c>
      <c r="F44" s="15">
        <v>0</v>
      </c>
      <c r="G44" s="15">
        <f t="shared" si="4"/>
        <v>605</v>
      </c>
      <c r="I44">
        <f t="shared" si="3"/>
        <v>605</v>
      </c>
    </row>
    <row r="45" spans="1:20" x14ac:dyDescent="0.3">
      <c r="A45" s="60">
        <v>42413</v>
      </c>
      <c r="B45" s="15">
        <f t="shared" si="0"/>
        <v>2016</v>
      </c>
      <c r="C45" s="15">
        <f t="shared" si="1"/>
        <v>2</v>
      </c>
      <c r="D45" s="15">
        <f t="shared" si="2"/>
        <v>13</v>
      </c>
      <c r="E45" s="15">
        <v>11812</v>
      </c>
      <c r="F45" s="15">
        <v>0</v>
      </c>
      <c r="G45" s="15">
        <f t="shared" si="4"/>
        <v>574</v>
      </c>
      <c r="I45">
        <f t="shared" si="3"/>
        <v>574</v>
      </c>
    </row>
    <row r="46" spans="1:20" x14ac:dyDescent="0.3">
      <c r="A46" s="60">
        <v>42414</v>
      </c>
      <c r="B46" s="15">
        <f t="shared" si="0"/>
        <v>2016</v>
      </c>
      <c r="C46" s="15">
        <f t="shared" si="1"/>
        <v>2</v>
      </c>
      <c r="D46" s="15">
        <f t="shared" si="2"/>
        <v>14</v>
      </c>
      <c r="E46" s="15">
        <v>11175</v>
      </c>
      <c r="F46" s="15">
        <v>0</v>
      </c>
      <c r="G46" s="15">
        <f t="shared" si="4"/>
        <v>637</v>
      </c>
      <c r="I46">
        <f t="shared" si="3"/>
        <v>637</v>
      </c>
    </row>
    <row r="47" spans="1:20" x14ac:dyDescent="0.3">
      <c r="A47" s="60">
        <v>42415</v>
      </c>
      <c r="B47" s="15">
        <f t="shared" si="0"/>
        <v>2016</v>
      </c>
      <c r="C47" s="15">
        <f t="shared" si="1"/>
        <v>2</v>
      </c>
      <c r="D47" s="15">
        <f t="shared" si="2"/>
        <v>15</v>
      </c>
      <c r="E47" s="15">
        <v>10568</v>
      </c>
      <c r="F47" s="15">
        <v>0</v>
      </c>
      <c r="G47" s="15">
        <f t="shared" si="4"/>
        <v>607</v>
      </c>
      <c r="I47">
        <f t="shared" si="3"/>
        <v>607</v>
      </c>
    </row>
    <row r="48" spans="1:20" x14ac:dyDescent="0.3">
      <c r="A48" s="60">
        <v>42416</v>
      </c>
      <c r="B48" s="15">
        <f t="shared" si="0"/>
        <v>2016</v>
      </c>
      <c r="C48" s="15">
        <f t="shared" si="1"/>
        <v>2</v>
      </c>
      <c r="D48" s="15">
        <f t="shared" si="2"/>
        <v>16</v>
      </c>
      <c r="E48" s="15">
        <v>9941</v>
      </c>
      <c r="F48" s="15">
        <v>0</v>
      </c>
      <c r="G48" s="15">
        <f t="shared" si="4"/>
        <v>627</v>
      </c>
      <c r="I48">
        <f t="shared" si="3"/>
        <v>627</v>
      </c>
    </row>
    <row r="49" spans="1:9" x14ac:dyDescent="0.3">
      <c r="A49" s="60">
        <v>42417</v>
      </c>
      <c r="B49" s="15">
        <f t="shared" si="0"/>
        <v>2016</v>
      </c>
      <c r="C49" s="15">
        <f t="shared" si="1"/>
        <v>2</v>
      </c>
      <c r="D49" s="15">
        <f t="shared" si="2"/>
        <v>17</v>
      </c>
      <c r="E49" s="15">
        <v>9364</v>
      </c>
      <c r="F49" s="15">
        <v>0</v>
      </c>
      <c r="G49" s="15">
        <f t="shared" si="4"/>
        <v>577</v>
      </c>
      <c r="I49">
        <f t="shared" si="3"/>
        <v>577</v>
      </c>
    </row>
    <row r="50" spans="1:9" x14ac:dyDescent="0.3">
      <c r="A50" s="60">
        <v>42418</v>
      </c>
      <c r="B50" s="15">
        <f t="shared" si="0"/>
        <v>2016</v>
      </c>
      <c r="C50" s="15">
        <f t="shared" si="1"/>
        <v>2</v>
      </c>
      <c r="D50" s="15">
        <f t="shared" si="2"/>
        <v>18</v>
      </c>
      <c r="E50" s="15">
        <v>8782</v>
      </c>
      <c r="F50" s="15">
        <v>0</v>
      </c>
      <c r="G50" s="15">
        <f t="shared" si="4"/>
        <v>582</v>
      </c>
      <c r="I50">
        <f t="shared" si="3"/>
        <v>582</v>
      </c>
    </row>
    <row r="51" spans="1:9" x14ac:dyDescent="0.3">
      <c r="A51" s="60">
        <v>42419</v>
      </c>
      <c r="B51" s="15">
        <f t="shared" si="0"/>
        <v>2016</v>
      </c>
      <c r="C51" s="15">
        <f t="shared" si="1"/>
        <v>2</v>
      </c>
      <c r="D51" s="15">
        <f t="shared" si="2"/>
        <v>19</v>
      </c>
      <c r="E51" s="15">
        <v>8246</v>
      </c>
      <c r="F51" s="15">
        <v>0</v>
      </c>
      <c r="G51" s="15">
        <f t="shared" si="4"/>
        <v>536</v>
      </c>
      <c r="I51">
        <f t="shared" si="3"/>
        <v>536</v>
      </c>
    </row>
    <row r="52" spans="1:9" x14ac:dyDescent="0.3">
      <c r="A52" s="60">
        <v>42420</v>
      </c>
      <c r="B52" s="15">
        <f t="shared" si="0"/>
        <v>2016</v>
      </c>
      <c r="C52" s="15">
        <f t="shared" si="1"/>
        <v>2</v>
      </c>
      <c r="D52" s="15">
        <f t="shared" si="2"/>
        <v>20</v>
      </c>
      <c r="E52" s="15">
        <v>7702</v>
      </c>
      <c r="F52" s="15">
        <v>0</v>
      </c>
      <c r="G52" s="15">
        <f t="shared" si="4"/>
        <v>544</v>
      </c>
      <c r="I52">
        <f t="shared" si="3"/>
        <v>544</v>
      </c>
    </row>
    <row r="53" spans="1:9" x14ac:dyDescent="0.3">
      <c r="A53" s="60">
        <v>42421</v>
      </c>
      <c r="B53" s="15">
        <f t="shared" si="0"/>
        <v>2016</v>
      </c>
      <c r="C53" s="15">
        <f t="shared" si="1"/>
        <v>2</v>
      </c>
      <c r="D53" s="15">
        <f t="shared" si="2"/>
        <v>21</v>
      </c>
      <c r="E53" s="15">
        <v>7200</v>
      </c>
      <c r="F53" s="15">
        <v>0</v>
      </c>
      <c r="G53" s="15">
        <f t="shared" si="4"/>
        <v>502</v>
      </c>
      <c r="I53">
        <f t="shared" si="3"/>
        <v>502</v>
      </c>
    </row>
    <row r="54" spans="1:9" x14ac:dyDescent="0.3">
      <c r="A54" s="60">
        <v>42422</v>
      </c>
      <c r="B54" s="15">
        <f t="shared" si="0"/>
        <v>2016</v>
      </c>
      <c r="C54" s="15">
        <f t="shared" si="1"/>
        <v>2</v>
      </c>
      <c r="D54" s="15">
        <f t="shared" si="2"/>
        <v>22</v>
      </c>
      <c r="E54" s="15">
        <v>6557</v>
      </c>
      <c r="F54" s="15">
        <v>0</v>
      </c>
      <c r="G54" s="15">
        <f t="shared" si="4"/>
        <v>643</v>
      </c>
      <c r="I54">
        <f t="shared" si="3"/>
        <v>643</v>
      </c>
    </row>
    <row r="55" spans="1:9" x14ac:dyDescent="0.3">
      <c r="A55" s="60">
        <v>42423</v>
      </c>
      <c r="B55" s="15">
        <f t="shared" si="0"/>
        <v>2016</v>
      </c>
      <c r="C55" s="15">
        <f t="shared" si="1"/>
        <v>2</v>
      </c>
      <c r="D55" s="15">
        <f t="shared" si="2"/>
        <v>23</v>
      </c>
      <c r="E55" s="15">
        <v>5945</v>
      </c>
      <c r="F55" s="15">
        <v>0</v>
      </c>
      <c r="G55" s="15">
        <f t="shared" si="4"/>
        <v>612</v>
      </c>
      <c r="I55">
        <f t="shared" si="3"/>
        <v>612</v>
      </c>
    </row>
    <row r="56" spans="1:9" x14ac:dyDescent="0.3">
      <c r="A56" s="60">
        <v>42424</v>
      </c>
      <c r="B56" s="15">
        <f t="shared" si="0"/>
        <v>2016</v>
      </c>
      <c r="C56" s="15">
        <f t="shared" si="1"/>
        <v>2</v>
      </c>
      <c r="D56" s="15">
        <f t="shared" si="2"/>
        <v>24</v>
      </c>
      <c r="E56" s="15">
        <v>5407</v>
      </c>
      <c r="F56" s="15">
        <v>0</v>
      </c>
      <c r="G56" s="15">
        <f t="shared" si="4"/>
        <v>538</v>
      </c>
      <c r="I56">
        <f t="shared" si="3"/>
        <v>538</v>
      </c>
    </row>
    <row r="57" spans="1:9" x14ac:dyDescent="0.3">
      <c r="A57" s="60">
        <v>42425</v>
      </c>
      <c r="B57" s="15">
        <f t="shared" si="0"/>
        <v>2016</v>
      </c>
      <c r="C57" s="15">
        <f t="shared" si="1"/>
        <v>2</v>
      </c>
      <c r="D57" s="15">
        <f t="shared" si="2"/>
        <v>25</v>
      </c>
      <c r="E57" s="15">
        <v>17181</v>
      </c>
      <c r="F57" s="15">
        <v>12377</v>
      </c>
      <c r="G57" s="15">
        <f t="shared" si="4"/>
        <v>603</v>
      </c>
      <c r="I57">
        <f t="shared" si="3"/>
        <v>603</v>
      </c>
    </row>
    <row r="58" spans="1:9" x14ac:dyDescent="0.3">
      <c r="A58" s="60">
        <v>42426</v>
      </c>
      <c r="B58" s="15">
        <f t="shared" si="0"/>
        <v>2016</v>
      </c>
      <c r="C58" s="15">
        <f t="shared" si="1"/>
        <v>2</v>
      </c>
      <c r="D58" s="15">
        <f t="shared" si="2"/>
        <v>26</v>
      </c>
      <c r="E58" s="15">
        <v>16586</v>
      </c>
      <c r="F58" s="15">
        <v>0</v>
      </c>
      <c r="G58" s="15">
        <f t="shared" si="4"/>
        <v>595</v>
      </c>
      <c r="I58">
        <f t="shared" si="3"/>
        <v>595</v>
      </c>
    </row>
    <row r="59" spans="1:9" x14ac:dyDescent="0.3">
      <c r="A59" s="60">
        <v>42427</v>
      </c>
      <c r="B59" s="15">
        <f t="shared" si="0"/>
        <v>2016</v>
      </c>
      <c r="C59" s="15">
        <f t="shared" si="1"/>
        <v>2</v>
      </c>
      <c r="D59" s="15">
        <f t="shared" si="2"/>
        <v>27</v>
      </c>
      <c r="E59" s="15">
        <v>16029</v>
      </c>
      <c r="F59" s="15">
        <v>0</v>
      </c>
      <c r="G59" s="15">
        <f t="shared" si="4"/>
        <v>557</v>
      </c>
      <c r="I59">
        <f t="shared" si="3"/>
        <v>557</v>
      </c>
    </row>
    <row r="60" spans="1:9" x14ac:dyDescent="0.3">
      <c r="A60" s="60">
        <v>42428</v>
      </c>
      <c r="B60" s="15">
        <f t="shared" si="0"/>
        <v>2016</v>
      </c>
      <c r="C60" s="15">
        <f t="shared" si="1"/>
        <v>2</v>
      </c>
      <c r="D60" s="15">
        <f t="shared" si="2"/>
        <v>28</v>
      </c>
      <c r="E60" s="15">
        <v>15478</v>
      </c>
      <c r="F60" s="15">
        <v>0</v>
      </c>
      <c r="G60" s="15">
        <f t="shared" si="4"/>
        <v>551</v>
      </c>
      <c r="I60">
        <f t="shared" si="3"/>
        <v>551</v>
      </c>
    </row>
    <row r="61" spans="1:9" x14ac:dyDescent="0.3">
      <c r="A61" s="60">
        <v>42429</v>
      </c>
      <c r="B61" s="15">
        <f t="shared" si="0"/>
        <v>2016</v>
      </c>
      <c r="C61" s="15">
        <f t="shared" si="1"/>
        <v>2</v>
      </c>
      <c r="D61" s="15">
        <f t="shared" si="2"/>
        <v>29</v>
      </c>
      <c r="E61" s="15">
        <v>14924</v>
      </c>
      <c r="F61" s="15">
        <v>0</v>
      </c>
      <c r="G61" s="15">
        <f t="shared" si="4"/>
        <v>554</v>
      </c>
      <c r="I61">
        <f t="shared" si="3"/>
        <v>554</v>
      </c>
    </row>
    <row r="62" spans="1:9" x14ac:dyDescent="0.3">
      <c r="A62" s="60">
        <v>42430</v>
      </c>
      <c r="B62" s="15">
        <f t="shared" si="0"/>
        <v>2016</v>
      </c>
      <c r="C62" s="15">
        <f t="shared" si="1"/>
        <v>3</v>
      </c>
      <c r="D62" s="15">
        <f t="shared" si="2"/>
        <v>1</v>
      </c>
      <c r="E62" s="15">
        <v>14374</v>
      </c>
      <c r="F62" s="15">
        <v>0</v>
      </c>
      <c r="G62" s="15">
        <f t="shared" si="4"/>
        <v>550</v>
      </c>
      <c r="I62">
        <f t="shared" si="3"/>
        <v>550</v>
      </c>
    </row>
    <row r="63" spans="1:9" x14ac:dyDescent="0.3">
      <c r="A63" s="60">
        <v>42431</v>
      </c>
      <c r="B63" s="15">
        <f t="shared" si="0"/>
        <v>2016</v>
      </c>
      <c r="C63" s="15">
        <f t="shared" si="1"/>
        <v>3</v>
      </c>
      <c r="D63" s="15">
        <f t="shared" si="2"/>
        <v>2</v>
      </c>
      <c r="E63" s="15">
        <v>13769</v>
      </c>
      <c r="F63" s="15">
        <v>0</v>
      </c>
      <c r="G63" s="15">
        <f t="shared" si="4"/>
        <v>605</v>
      </c>
      <c r="I63">
        <f t="shared" si="3"/>
        <v>605</v>
      </c>
    </row>
    <row r="64" spans="1:9" x14ac:dyDescent="0.3">
      <c r="A64" s="60">
        <v>42432</v>
      </c>
      <c r="B64" s="15">
        <f t="shared" si="0"/>
        <v>2016</v>
      </c>
      <c r="C64" s="15">
        <f t="shared" si="1"/>
        <v>3</v>
      </c>
      <c r="D64" s="15">
        <f t="shared" si="2"/>
        <v>3</v>
      </c>
      <c r="E64" s="15">
        <v>13164</v>
      </c>
      <c r="F64" s="15">
        <v>0</v>
      </c>
      <c r="G64" s="15">
        <f t="shared" si="4"/>
        <v>605</v>
      </c>
      <c r="I64">
        <f t="shared" si="3"/>
        <v>605</v>
      </c>
    </row>
    <row r="65" spans="1:9" x14ac:dyDescent="0.3">
      <c r="A65" s="60">
        <v>42433</v>
      </c>
      <c r="B65" s="15">
        <f t="shared" si="0"/>
        <v>2016</v>
      </c>
      <c r="C65" s="15">
        <f t="shared" si="1"/>
        <v>3</v>
      </c>
      <c r="D65" s="15">
        <f t="shared" si="2"/>
        <v>4</v>
      </c>
      <c r="E65" s="15">
        <v>12564</v>
      </c>
      <c r="F65" s="15">
        <v>0</v>
      </c>
      <c r="G65" s="15">
        <f t="shared" si="4"/>
        <v>600</v>
      </c>
      <c r="I65">
        <f t="shared" si="3"/>
        <v>600</v>
      </c>
    </row>
    <row r="66" spans="1:9" x14ac:dyDescent="0.3">
      <c r="A66" s="60">
        <v>42434</v>
      </c>
      <c r="B66" s="15">
        <f t="shared" si="0"/>
        <v>2016</v>
      </c>
      <c r="C66" s="15">
        <f t="shared" si="1"/>
        <v>3</v>
      </c>
      <c r="D66" s="15">
        <f t="shared" si="2"/>
        <v>5</v>
      </c>
      <c r="E66" s="15">
        <v>12012</v>
      </c>
      <c r="F66" s="15">
        <v>0</v>
      </c>
      <c r="G66" s="15">
        <f t="shared" si="4"/>
        <v>552</v>
      </c>
      <c r="I66">
        <f t="shared" si="3"/>
        <v>552</v>
      </c>
    </row>
    <row r="67" spans="1:9" x14ac:dyDescent="0.3">
      <c r="A67" s="60">
        <v>42435</v>
      </c>
      <c r="B67" s="15">
        <f t="shared" ref="B67:B130" si="6">YEAR(A67)</f>
        <v>2016</v>
      </c>
      <c r="C67" s="15">
        <f t="shared" ref="C67:C130" si="7">MONTH(A67)</f>
        <v>3</v>
      </c>
      <c r="D67" s="15">
        <f t="shared" ref="D67:D130" si="8">DAY(A67)</f>
        <v>6</v>
      </c>
      <c r="E67" s="15">
        <v>11414</v>
      </c>
      <c r="F67" s="15">
        <v>0</v>
      </c>
      <c r="G67" s="15">
        <f t="shared" si="4"/>
        <v>598</v>
      </c>
      <c r="I67">
        <f t="shared" ref="I67:I130" si="9">IF(H67&gt;0,0,G67)</f>
        <v>598</v>
      </c>
    </row>
    <row r="68" spans="1:9" x14ac:dyDescent="0.3">
      <c r="A68" s="60">
        <v>42436</v>
      </c>
      <c r="B68" s="15">
        <f t="shared" si="6"/>
        <v>2016</v>
      </c>
      <c r="C68" s="15">
        <f t="shared" si="7"/>
        <v>3</v>
      </c>
      <c r="D68" s="15">
        <f t="shared" si="8"/>
        <v>7</v>
      </c>
      <c r="E68" s="15">
        <v>10815</v>
      </c>
      <c r="F68" s="15">
        <v>0</v>
      </c>
      <c r="G68" s="15">
        <f t="shared" ref="G68:G131" si="10">E67-E68+F68</f>
        <v>599</v>
      </c>
      <c r="I68">
        <f t="shared" si="9"/>
        <v>599</v>
      </c>
    </row>
    <row r="69" spans="1:9" x14ac:dyDescent="0.3">
      <c r="A69" s="60">
        <v>42437</v>
      </c>
      <c r="B69" s="15">
        <f t="shared" si="6"/>
        <v>2016</v>
      </c>
      <c r="C69" s="15">
        <f t="shared" si="7"/>
        <v>3</v>
      </c>
      <c r="D69" s="15">
        <f t="shared" si="8"/>
        <v>8</v>
      </c>
      <c r="E69" s="15">
        <v>10277</v>
      </c>
      <c r="F69" s="15">
        <v>0</v>
      </c>
      <c r="G69" s="15">
        <f t="shared" si="10"/>
        <v>538</v>
      </c>
      <c r="I69">
        <f t="shared" si="9"/>
        <v>538</v>
      </c>
    </row>
    <row r="70" spans="1:9" x14ac:dyDescent="0.3">
      <c r="A70" s="60">
        <v>42438</v>
      </c>
      <c r="B70" s="15">
        <f t="shared" si="6"/>
        <v>2016</v>
      </c>
      <c r="C70" s="15">
        <f t="shared" si="7"/>
        <v>3</v>
      </c>
      <c r="D70" s="15">
        <f t="shared" si="8"/>
        <v>9</v>
      </c>
      <c r="E70" s="15">
        <v>9715</v>
      </c>
      <c r="F70" s="15">
        <v>0</v>
      </c>
      <c r="G70" s="15">
        <f t="shared" si="10"/>
        <v>562</v>
      </c>
      <c r="I70">
        <f t="shared" si="9"/>
        <v>562</v>
      </c>
    </row>
    <row r="71" spans="1:9" x14ac:dyDescent="0.3">
      <c r="A71" s="60">
        <v>42439</v>
      </c>
      <c r="B71" s="15">
        <f t="shared" si="6"/>
        <v>2016</v>
      </c>
      <c r="C71" s="15">
        <f t="shared" si="7"/>
        <v>3</v>
      </c>
      <c r="D71" s="15">
        <f t="shared" si="8"/>
        <v>10</v>
      </c>
      <c r="E71" s="15">
        <v>9194</v>
      </c>
      <c r="F71" s="15">
        <v>0</v>
      </c>
      <c r="G71" s="15">
        <f t="shared" si="10"/>
        <v>521</v>
      </c>
      <c r="I71">
        <f t="shared" si="9"/>
        <v>521</v>
      </c>
    </row>
    <row r="72" spans="1:9" x14ac:dyDescent="0.3">
      <c r="A72" s="60">
        <v>42440</v>
      </c>
      <c r="B72" s="15">
        <f t="shared" si="6"/>
        <v>2016</v>
      </c>
      <c r="C72" s="15">
        <f t="shared" si="7"/>
        <v>3</v>
      </c>
      <c r="D72" s="15">
        <f t="shared" si="8"/>
        <v>11</v>
      </c>
      <c r="E72" s="15">
        <v>8606</v>
      </c>
      <c r="F72" s="15">
        <v>0</v>
      </c>
      <c r="G72" s="15">
        <f t="shared" si="10"/>
        <v>588</v>
      </c>
      <c r="I72">
        <f t="shared" si="9"/>
        <v>588</v>
      </c>
    </row>
    <row r="73" spans="1:9" x14ac:dyDescent="0.3">
      <c r="A73" s="60">
        <v>42441</v>
      </c>
      <c r="B73" s="15">
        <f t="shared" si="6"/>
        <v>2016</v>
      </c>
      <c r="C73" s="15">
        <f t="shared" si="7"/>
        <v>3</v>
      </c>
      <c r="D73" s="15">
        <f t="shared" si="8"/>
        <v>12</v>
      </c>
      <c r="E73" s="15">
        <v>8039</v>
      </c>
      <c r="F73" s="15">
        <v>0</v>
      </c>
      <c r="G73" s="15">
        <f t="shared" si="10"/>
        <v>567</v>
      </c>
      <c r="I73">
        <f t="shared" si="9"/>
        <v>567</v>
      </c>
    </row>
    <row r="74" spans="1:9" x14ac:dyDescent="0.3">
      <c r="A74" s="60">
        <v>42442</v>
      </c>
      <c r="B74" s="15">
        <f t="shared" si="6"/>
        <v>2016</v>
      </c>
      <c r="C74" s="15">
        <f t="shared" si="7"/>
        <v>3</v>
      </c>
      <c r="D74" s="15">
        <f t="shared" si="8"/>
        <v>13</v>
      </c>
      <c r="E74" s="15">
        <v>7500</v>
      </c>
      <c r="F74" s="15">
        <v>0</v>
      </c>
      <c r="G74" s="15">
        <f t="shared" si="10"/>
        <v>539</v>
      </c>
      <c r="I74">
        <f t="shared" si="9"/>
        <v>539</v>
      </c>
    </row>
    <row r="75" spans="1:9" x14ac:dyDescent="0.3">
      <c r="A75" s="60">
        <v>42443</v>
      </c>
      <c r="B75" s="15">
        <f t="shared" si="6"/>
        <v>2016</v>
      </c>
      <c r="C75" s="15">
        <f t="shared" si="7"/>
        <v>3</v>
      </c>
      <c r="D75" s="15">
        <f t="shared" si="8"/>
        <v>14</v>
      </c>
      <c r="E75" s="15">
        <v>6900</v>
      </c>
      <c r="F75" s="15">
        <v>0</v>
      </c>
      <c r="G75" s="15">
        <f t="shared" si="10"/>
        <v>600</v>
      </c>
      <c r="I75">
        <f t="shared" si="9"/>
        <v>600</v>
      </c>
    </row>
    <row r="76" spans="1:9" x14ac:dyDescent="0.3">
      <c r="A76" s="60">
        <v>42444</v>
      </c>
      <c r="B76" s="15">
        <f t="shared" si="6"/>
        <v>2016</v>
      </c>
      <c r="C76" s="15">
        <f t="shared" si="7"/>
        <v>3</v>
      </c>
      <c r="D76" s="15">
        <f t="shared" si="8"/>
        <v>15</v>
      </c>
      <c r="E76" s="15">
        <v>6337</v>
      </c>
      <c r="F76" s="15">
        <v>0</v>
      </c>
      <c r="G76" s="15">
        <f t="shared" si="10"/>
        <v>563</v>
      </c>
      <c r="I76">
        <f t="shared" si="9"/>
        <v>563</v>
      </c>
    </row>
    <row r="77" spans="1:9" x14ac:dyDescent="0.3">
      <c r="A77" s="60">
        <v>42445</v>
      </c>
      <c r="B77" s="15">
        <f t="shared" si="6"/>
        <v>2016</v>
      </c>
      <c r="C77" s="15">
        <f t="shared" si="7"/>
        <v>3</v>
      </c>
      <c r="D77" s="15">
        <f t="shared" si="8"/>
        <v>16</v>
      </c>
      <c r="E77" s="15">
        <v>5695</v>
      </c>
      <c r="F77" s="15">
        <v>0</v>
      </c>
      <c r="G77" s="15">
        <f t="shared" si="10"/>
        <v>642</v>
      </c>
      <c r="I77">
        <f t="shared" si="9"/>
        <v>642</v>
      </c>
    </row>
    <row r="78" spans="1:9" x14ac:dyDescent="0.3">
      <c r="A78" s="60">
        <v>42446</v>
      </c>
      <c r="B78" s="15">
        <f t="shared" si="6"/>
        <v>2016</v>
      </c>
      <c r="C78" s="15">
        <f t="shared" si="7"/>
        <v>3</v>
      </c>
      <c r="D78" s="15">
        <f t="shared" si="8"/>
        <v>17</v>
      </c>
      <c r="E78" s="15">
        <v>5094</v>
      </c>
      <c r="F78" s="15">
        <v>0</v>
      </c>
      <c r="G78" s="15">
        <f t="shared" si="10"/>
        <v>601</v>
      </c>
      <c r="I78">
        <f t="shared" si="9"/>
        <v>601</v>
      </c>
    </row>
    <row r="79" spans="1:9" x14ac:dyDescent="0.3">
      <c r="A79" s="60">
        <v>42447</v>
      </c>
      <c r="B79" s="15">
        <f t="shared" si="6"/>
        <v>2016</v>
      </c>
      <c r="C79" s="15">
        <f t="shared" si="7"/>
        <v>3</v>
      </c>
      <c r="D79" s="15">
        <f t="shared" si="8"/>
        <v>18</v>
      </c>
      <c r="E79" s="15">
        <v>18794</v>
      </c>
      <c r="F79" s="15">
        <v>14242</v>
      </c>
      <c r="G79" s="15">
        <f t="shared" si="10"/>
        <v>542</v>
      </c>
      <c r="I79">
        <f t="shared" si="9"/>
        <v>542</v>
      </c>
    </row>
    <row r="80" spans="1:9" x14ac:dyDescent="0.3">
      <c r="A80" s="60">
        <v>42448</v>
      </c>
      <c r="B80" s="15">
        <f t="shared" si="6"/>
        <v>2016</v>
      </c>
      <c r="C80" s="15">
        <f t="shared" si="7"/>
        <v>3</v>
      </c>
      <c r="D80" s="15">
        <f t="shared" si="8"/>
        <v>19</v>
      </c>
      <c r="E80" s="15">
        <v>18208</v>
      </c>
      <c r="F80" s="15">
        <v>0</v>
      </c>
      <c r="G80" s="15">
        <f t="shared" si="10"/>
        <v>586</v>
      </c>
      <c r="I80">
        <f t="shared" si="9"/>
        <v>586</v>
      </c>
    </row>
    <row r="81" spans="1:9" x14ac:dyDescent="0.3">
      <c r="A81" s="60">
        <v>42449</v>
      </c>
      <c r="B81" s="15">
        <f t="shared" si="6"/>
        <v>2016</v>
      </c>
      <c r="C81" s="15">
        <f t="shared" si="7"/>
        <v>3</v>
      </c>
      <c r="D81" s="15">
        <f t="shared" si="8"/>
        <v>20</v>
      </c>
      <c r="E81" s="15">
        <v>17625</v>
      </c>
      <c r="F81" s="15">
        <v>0</v>
      </c>
      <c r="G81" s="15">
        <f t="shared" si="10"/>
        <v>583</v>
      </c>
      <c r="I81">
        <f t="shared" si="9"/>
        <v>583</v>
      </c>
    </row>
    <row r="82" spans="1:9" x14ac:dyDescent="0.3">
      <c r="A82" s="60">
        <v>42450</v>
      </c>
      <c r="B82" s="15">
        <f t="shared" si="6"/>
        <v>2016</v>
      </c>
      <c r="C82" s="15">
        <f t="shared" si="7"/>
        <v>3</v>
      </c>
      <c r="D82" s="15">
        <f t="shared" si="8"/>
        <v>21</v>
      </c>
      <c r="E82" s="15">
        <v>17035</v>
      </c>
      <c r="F82" s="15">
        <v>0</v>
      </c>
      <c r="G82" s="15">
        <f t="shared" si="10"/>
        <v>590</v>
      </c>
      <c r="I82">
        <f t="shared" si="9"/>
        <v>590</v>
      </c>
    </row>
    <row r="83" spans="1:9" x14ac:dyDescent="0.3">
      <c r="A83" s="60">
        <v>42451</v>
      </c>
      <c r="B83" s="15">
        <f t="shared" si="6"/>
        <v>2016</v>
      </c>
      <c r="C83" s="15">
        <f t="shared" si="7"/>
        <v>3</v>
      </c>
      <c r="D83" s="15">
        <f t="shared" si="8"/>
        <v>22</v>
      </c>
      <c r="E83" s="15">
        <v>16475</v>
      </c>
      <c r="F83" s="15">
        <v>0</v>
      </c>
      <c r="G83" s="15">
        <f t="shared" si="10"/>
        <v>560</v>
      </c>
      <c r="I83">
        <f t="shared" si="9"/>
        <v>560</v>
      </c>
    </row>
    <row r="84" spans="1:9" x14ac:dyDescent="0.3">
      <c r="A84" s="60">
        <v>42452</v>
      </c>
      <c r="B84" s="15">
        <f t="shared" si="6"/>
        <v>2016</v>
      </c>
      <c r="C84" s="15">
        <f t="shared" si="7"/>
        <v>3</v>
      </c>
      <c r="D84" s="15">
        <f t="shared" si="8"/>
        <v>23</v>
      </c>
      <c r="E84" s="15">
        <v>15884</v>
      </c>
      <c r="F84" s="15">
        <v>0</v>
      </c>
      <c r="G84" s="15">
        <f t="shared" si="10"/>
        <v>591</v>
      </c>
      <c r="I84">
        <f t="shared" si="9"/>
        <v>591</v>
      </c>
    </row>
    <row r="85" spans="1:9" x14ac:dyDescent="0.3">
      <c r="A85" s="60">
        <v>42453</v>
      </c>
      <c r="B85" s="15">
        <f t="shared" si="6"/>
        <v>2016</v>
      </c>
      <c r="C85" s="15">
        <f t="shared" si="7"/>
        <v>3</v>
      </c>
      <c r="D85" s="15">
        <f t="shared" si="8"/>
        <v>24</v>
      </c>
      <c r="E85" s="15">
        <v>15352</v>
      </c>
      <c r="F85" s="15">
        <v>0</v>
      </c>
      <c r="G85" s="15">
        <f t="shared" si="10"/>
        <v>532</v>
      </c>
      <c r="I85">
        <f t="shared" si="9"/>
        <v>532</v>
      </c>
    </row>
    <row r="86" spans="1:9" x14ac:dyDescent="0.3">
      <c r="A86" s="60">
        <v>42454</v>
      </c>
      <c r="B86" s="15">
        <f t="shared" si="6"/>
        <v>2016</v>
      </c>
      <c r="C86" s="15">
        <f t="shared" si="7"/>
        <v>3</v>
      </c>
      <c r="D86" s="15">
        <f t="shared" si="8"/>
        <v>25</v>
      </c>
      <c r="E86" s="15">
        <v>14734</v>
      </c>
      <c r="F86" s="15">
        <v>0</v>
      </c>
      <c r="G86" s="15">
        <f t="shared" si="10"/>
        <v>618</v>
      </c>
      <c r="I86">
        <f t="shared" si="9"/>
        <v>618</v>
      </c>
    </row>
    <row r="87" spans="1:9" x14ac:dyDescent="0.3">
      <c r="A87" s="60">
        <v>42455</v>
      </c>
      <c r="B87" s="15">
        <f t="shared" si="6"/>
        <v>2016</v>
      </c>
      <c r="C87" s="15">
        <f t="shared" si="7"/>
        <v>3</v>
      </c>
      <c r="D87" s="15">
        <f t="shared" si="8"/>
        <v>26</v>
      </c>
      <c r="E87" s="15">
        <v>14174</v>
      </c>
      <c r="F87" s="15">
        <v>0</v>
      </c>
      <c r="G87" s="15">
        <f t="shared" si="10"/>
        <v>560</v>
      </c>
      <c r="I87">
        <f t="shared" si="9"/>
        <v>560</v>
      </c>
    </row>
    <row r="88" spans="1:9" x14ac:dyDescent="0.3">
      <c r="A88" s="60">
        <v>42456</v>
      </c>
      <c r="B88" s="15">
        <f t="shared" si="6"/>
        <v>2016</v>
      </c>
      <c r="C88" s="15">
        <f t="shared" si="7"/>
        <v>3</v>
      </c>
      <c r="D88" s="15">
        <f t="shared" si="8"/>
        <v>27</v>
      </c>
      <c r="E88" s="15">
        <v>13607</v>
      </c>
      <c r="F88" s="15">
        <v>0</v>
      </c>
      <c r="G88" s="15">
        <f t="shared" si="10"/>
        <v>567</v>
      </c>
      <c r="I88">
        <f t="shared" si="9"/>
        <v>567</v>
      </c>
    </row>
    <row r="89" spans="1:9" x14ac:dyDescent="0.3">
      <c r="A89" s="60">
        <v>42457</v>
      </c>
      <c r="B89" s="15">
        <f t="shared" si="6"/>
        <v>2016</v>
      </c>
      <c r="C89" s="15">
        <f t="shared" si="7"/>
        <v>3</v>
      </c>
      <c r="D89" s="15">
        <f t="shared" si="8"/>
        <v>28</v>
      </c>
      <c r="E89" s="15">
        <v>12981</v>
      </c>
      <c r="F89" s="15">
        <v>0</v>
      </c>
      <c r="G89" s="15">
        <f t="shared" si="10"/>
        <v>626</v>
      </c>
      <c r="I89">
        <f t="shared" si="9"/>
        <v>626</v>
      </c>
    </row>
    <row r="90" spans="1:9" x14ac:dyDescent="0.3">
      <c r="A90" s="60">
        <v>42458</v>
      </c>
      <c r="B90" s="15">
        <f t="shared" si="6"/>
        <v>2016</v>
      </c>
      <c r="C90" s="15">
        <f t="shared" si="7"/>
        <v>3</v>
      </c>
      <c r="D90" s="15">
        <f t="shared" si="8"/>
        <v>29</v>
      </c>
      <c r="E90" s="15">
        <v>12421</v>
      </c>
      <c r="F90" s="15">
        <v>0</v>
      </c>
      <c r="G90" s="15">
        <f t="shared" si="10"/>
        <v>560</v>
      </c>
      <c r="I90">
        <f t="shared" si="9"/>
        <v>560</v>
      </c>
    </row>
    <row r="91" spans="1:9" x14ac:dyDescent="0.3">
      <c r="A91" s="60">
        <v>42459</v>
      </c>
      <c r="B91" s="15">
        <f t="shared" si="6"/>
        <v>2016</v>
      </c>
      <c r="C91" s="15">
        <f t="shared" si="7"/>
        <v>3</v>
      </c>
      <c r="D91" s="15">
        <f t="shared" si="8"/>
        <v>30</v>
      </c>
      <c r="E91" s="15">
        <v>11852</v>
      </c>
      <c r="F91" s="15">
        <v>0</v>
      </c>
      <c r="G91" s="15">
        <f t="shared" si="10"/>
        <v>569</v>
      </c>
      <c r="I91">
        <f t="shared" si="9"/>
        <v>569</v>
      </c>
    </row>
    <row r="92" spans="1:9" x14ac:dyDescent="0.3">
      <c r="A92" s="60">
        <v>42460</v>
      </c>
      <c r="B92" s="15">
        <f t="shared" si="6"/>
        <v>2016</v>
      </c>
      <c r="C92" s="15">
        <f t="shared" si="7"/>
        <v>3</v>
      </c>
      <c r="D92" s="15">
        <f t="shared" si="8"/>
        <v>31</v>
      </c>
      <c r="E92" s="15">
        <v>11249</v>
      </c>
      <c r="F92" s="15">
        <v>0</v>
      </c>
      <c r="G92" s="15">
        <f t="shared" si="10"/>
        <v>603</v>
      </c>
      <c r="I92">
        <f t="shared" si="9"/>
        <v>603</v>
      </c>
    </row>
    <row r="93" spans="1:9" x14ac:dyDescent="0.3">
      <c r="A93" s="60">
        <v>42461</v>
      </c>
      <c r="B93" s="15">
        <f t="shared" si="6"/>
        <v>2016</v>
      </c>
      <c r="C93" s="15">
        <f t="shared" si="7"/>
        <v>4</v>
      </c>
      <c r="D93" s="15">
        <f t="shared" si="8"/>
        <v>1</v>
      </c>
      <c r="E93" s="15">
        <v>10688</v>
      </c>
      <c r="F93" s="15">
        <v>0</v>
      </c>
      <c r="G93" s="15">
        <f t="shared" si="10"/>
        <v>561</v>
      </c>
      <c r="I93">
        <f t="shared" si="9"/>
        <v>561</v>
      </c>
    </row>
    <row r="94" spans="1:9" x14ac:dyDescent="0.3">
      <c r="A94" s="60">
        <v>42462</v>
      </c>
      <c r="B94" s="15">
        <f t="shared" si="6"/>
        <v>2016</v>
      </c>
      <c r="C94" s="15">
        <f t="shared" si="7"/>
        <v>4</v>
      </c>
      <c r="D94" s="15">
        <f t="shared" si="8"/>
        <v>2</v>
      </c>
      <c r="E94" s="15">
        <v>10126</v>
      </c>
      <c r="F94" s="15">
        <v>0</v>
      </c>
      <c r="G94" s="15">
        <f t="shared" si="10"/>
        <v>562</v>
      </c>
      <c r="I94">
        <f t="shared" si="9"/>
        <v>562</v>
      </c>
    </row>
    <row r="95" spans="1:9" x14ac:dyDescent="0.3">
      <c r="A95" s="60">
        <v>42463</v>
      </c>
      <c r="B95" s="15">
        <f t="shared" si="6"/>
        <v>2016</v>
      </c>
      <c r="C95" s="15">
        <f t="shared" si="7"/>
        <v>4</v>
      </c>
      <c r="D95" s="15">
        <f t="shared" si="8"/>
        <v>3</v>
      </c>
      <c r="E95" s="15">
        <v>9627</v>
      </c>
      <c r="F95" s="15">
        <v>0</v>
      </c>
      <c r="G95" s="15">
        <f t="shared" si="10"/>
        <v>499</v>
      </c>
      <c r="I95">
        <f t="shared" si="9"/>
        <v>499</v>
      </c>
    </row>
    <row r="96" spans="1:9" x14ac:dyDescent="0.3">
      <c r="A96" s="60">
        <v>42464</v>
      </c>
      <c r="B96" s="15">
        <f t="shared" si="6"/>
        <v>2016</v>
      </c>
      <c r="C96" s="15">
        <f t="shared" si="7"/>
        <v>4</v>
      </c>
      <c r="D96" s="15">
        <f t="shared" si="8"/>
        <v>4</v>
      </c>
      <c r="E96" s="15">
        <v>9034</v>
      </c>
      <c r="F96" s="15">
        <v>0</v>
      </c>
      <c r="G96" s="15">
        <f t="shared" si="10"/>
        <v>593</v>
      </c>
      <c r="I96">
        <f t="shared" si="9"/>
        <v>593</v>
      </c>
    </row>
    <row r="97" spans="1:9" x14ac:dyDescent="0.3">
      <c r="A97" s="60">
        <v>42465</v>
      </c>
      <c r="B97" s="15">
        <f t="shared" si="6"/>
        <v>2016</v>
      </c>
      <c r="C97" s="15">
        <f t="shared" si="7"/>
        <v>4</v>
      </c>
      <c r="D97" s="15">
        <f t="shared" si="8"/>
        <v>5</v>
      </c>
      <c r="E97" s="15">
        <v>8471</v>
      </c>
      <c r="F97" s="15">
        <v>0</v>
      </c>
      <c r="G97" s="15">
        <f t="shared" si="10"/>
        <v>563</v>
      </c>
      <c r="I97">
        <f t="shared" si="9"/>
        <v>563</v>
      </c>
    </row>
    <row r="98" spans="1:9" x14ac:dyDescent="0.3">
      <c r="A98" s="60">
        <v>42466</v>
      </c>
      <c r="B98" s="15">
        <f t="shared" si="6"/>
        <v>2016</v>
      </c>
      <c r="C98" s="15">
        <f t="shared" si="7"/>
        <v>4</v>
      </c>
      <c r="D98" s="15">
        <f t="shared" si="8"/>
        <v>6</v>
      </c>
      <c r="E98" s="15">
        <v>7869</v>
      </c>
      <c r="F98" s="15">
        <v>0</v>
      </c>
      <c r="G98" s="15">
        <f t="shared" si="10"/>
        <v>602</v>
      </c>
      <c r="I98">
        <f t="shared" si="9"/>
        <v>602</v>
      </c>
    </row>
    <row r="99" spans="1:9" x14ac:dyDescent="0.3">
      <c r="A99" s="60">
        <v>42467</v>
      </c>
      <c r="B99" s="15">
        <f t="shared" si="6"/>
        <v>2016</v>
      </c>
      <c r="C99" s="15">
        <f t="shared" si="7"/>
        <v>4</v>
      </c>
      <c r="D99" s="15">
        <f t="shared" si="8"/>
        <v>7</v>
      </c>
      <c r="E99" s="15">
        <v>7237</v>
      </c>
      <c r="F99" s="15">
        <v>0</v>
      </c>
      <c r="G99" s="15">
        <f t="shared" si="10"/>
        <v>632</v>
      </c>
      <c r="I99">
        <f t="shared" si="9"/>
        <v>632</v>
      </c>
    </row>
    <row r="100" spans="1:9" x14ac:dyDescent="0.3">
      <c r="A100" s="60">
        <v>42468</v>
      </c>
      <c r="B100" s="15">
        <f t="shared" si="6"/>
        <v>2016</v>
      </c>
      <c r="C100" s="15">
        <f t="shared" si="7"/>
        <v>4</v>
      </c>
      <c r="D100" s="15">
        <f t="shared" si="8"/>
        <v>8</v>
      </c>
      <c r="E100" s="15">
        <v>6575</v>
      </c>
      <c r="F100" s="15">
        <v>0</v>
      </c>
      <c r="G100" s="15">
        <f t="shared" si="10"/>
        <v>662</v>
      </c>
      <c r="I100">
        <f t="shared" si="9"/>
        <v>662</v>
      </c>
    </row>
    <row r="101" spans="1:9" x14ac:dyDescent="0.3">
      <c r="A101" s="60">
        <v>42469</v>
      </c>
      <c r="B101" s="15">
        <f t="shared" si="6"/>
        <v>2016</v>
      </c>
      <c r="C101" s="15">
        <f t="shared" si="7"/>
        <v>4</v>
      </c>
      <c r="D101" s="15">
        <f t="shared" si="8"/>
        <v>9</v>
      </c>
      <c r="E101" s="15">
        <v>5965</v>
      </c>
      <c r="F101" s="15">
        <v>0</v>
      </c>
      <c r="G101" s="15">
        <f t="shared" si="10"/>
        <v>610</v>
      </c>
      <c r="I101">
        <f t="shared" si="9"/>
        <v>610</v>
      </c>
    </row>
    <row r="102" spans="1:9" x14ac:dyDescent="0.3">
      <c r="A102" s="60">
        <v>42470</v>
      </c>
      <c r="B102" s="15">
        <f t="shared" si="6"/>
        <v>2016</v>
      </c>
      <c r="C102" s="15">
        <f t="shared" si="7"/>
        <v>4</v>
      </c>
      <c r="D102" s="15">
        <f t="shared" si="8"/>
        <v>10</v>
      </c>
      <c r="E102" s="15">
        <v>5414</v>
      </c>
      <c r="F102" s="15">
        <v>0</v>
      </c>
      <c r="G102" s="15">
        <f t="shared" si="10"/>
        <v>551</v>
      </c>
      <c r="I102">
        <f t="shared" si="9"/>
        <v>551</v>
      </c>
    </row>
    <row r="103" spans="1:9" x14ac:dyDescent="0.3">
      <c r="A103" s="60">
        <v>42471</v>
      </c>
      <c r="B103" s="15">
        <f t="shared" si="6"/>
        <v>2016</v>
      </c>
      <c r="C103" s="15">
        <f t="shared" si="7"/>
        <v>4</v>
      </c>
      <c r="D103" s="15">
        <f t="shared" si="8"/>
        <v>11</v>
      </c>
      <c r="E103" s="15">
        <v>17756</v>
      </c>
      <c r="F103" s="15">
        <v>12856</v>
      </c>
      <c r="G103" s="15">
        <f t="shared" si="10"/>
        <v>514</v>
      </c>
      <c r="I103">
        <f t="shared" si="9"/>
        <v>514</v>
      </c>
    </row>
    <row r="104" spans="1:9" x14ac:dyDescent="0.3">
      <c r="A104" s="60">
        <v>42472</v>
      </c>
      <c r="B104" s="15">
        <f t="shared" si="6"/>
        <v>2016</v>
      </c>
      <c r="C104" s="15">
        <f t="shared" si="7"/>
        <v>4</v>
      </c>
      <c r="D104" s="15">
        <f t="shared" si="8"/>
        <v>12</v>
      </c>
      <c r="E104" s="15">
        <v>17251</v>
      </c>
      <c r="F104" s="15">
        <v>0</v>
      </c>
      <c r="G104" s="15">
        <f t="shared" si="10"/>
        <v>505</v>
      </c>
      <c r="I104">
        <f t="shared" si="9"/>
        <v>505</v>
      </c>
    </row>
    <row r="105" spans="1:9" x14ac:dyDescent="0.3">
      <c r="A105" s="60">
        <v>42473</v>
      </c>
      <c r="B105" s="15">
        <f t="shared" si="6"/>
        <v>2016</v>
      </c>
      <c r="C105" s="15">
        <f t="shared" si="7"/>
        <v>4</v>
      </c>
      <c r="D105" s="15">
        <f t="shared" si="8"/>
        <v>13</v>
      </c>
      <c r="E105" s="15">
        <v>16569</v>
      </c>
      <c r="F105" s="15">
        <v>0</v>
      </c>
      <c r="G105" s="15">
        <f t="shared" si="10"/>
        <v>682</v>
      </c>
      <c r="I105">
        <f t="shared" si="9"/>
        <v>682</v>
      </c>
    </row>
    <row r="106" spans="1:9" x14ac:dyDescent="0.3">
      <c r="A106" s="60">
        <v>42474</v>
      </c>
      <c r="B106" s="15">
        <f t="shared" si="6"/>
        <v>2016</v>
      </c>
      <c r="C106" s="15">
        <f t="shared" si="7"/>
        <v>4</v>
      </c>
      <c r="D106" s="15">
        <f t="shared" si="8"/>
        <v>14</v>
      </c>
      <c r="E106" s="15">
        <v>16088</v>
      </c>
      <c r="F106" s="15">
        <v>0</v>
      </c>
      <c r="G106" s="15">
        <f t="shared" si="10"/>
        <v>481</v>
      </c>
      <c r="I106">
        <f t="shared" si="9"/>
        <v>481</v>
      </c>
    </row>
    <row r="107" spans="1:9" x14ac:dyDescent="0.3">
      <c r="A107" s="60">
        <v>42475</v>
      </c>
      <c r="B107" s="15">
        <f t="shared" si="6"/>
        <v>2016</v>
      </c>
      <c r="C107" s="15">
        <f t="shared" si="7"/>
        <v>4</v>
      </c>
      <c r="D107" s="15">
        <f t="shared" si="8"/>
        <v>15</v>
      </c>
      <c r="E107" s="15">
        <v>15523</v>
      </c>
      <c r="F107" s="15">
        <v>0</v>
      </c>
      <c r="G107" s="15">
        <f t="shared" si="10"/>
        <v>565</v>
      </c>
      <c r="I107">
        <f t="shared" si="9"/>
        <v>565</v>
      </c>
    </row>
    <row r="108" spans="1:9" x14ac:dyDescent="0.3">
      <c r="A108" s="60">
        <v>42476</v>
      </c>
      <c r="B108" s="15">
        <f t="shared" si="6"/>
        <v>2016</v>
      </c>
      <c r="C108" s="15">
        <f t="shared" si="7"/>
        <v>4</v>
      </c>
      <c r="D108" s="15">
        <f t="shared" si="8"/>
        <v>16</v>
      </c>
      <c r="E108" s="15">
        <v>14910</v>
      </c>
      <c r="F108" s="15">
        <v>0</v>
      </c>
      <c r="G108" s="15">
        <f t="shared" si="10"/>
        <v>613</v>
      </c>
      <c r="I108">
        <f t="shared" si="9"/>
        <v>613</v>
      </c>
    </row>
    <row r="109" spans="1:9" x14ac:dyDescent="0.3">
      <c r="A109" s="60">
        <v>42477</v>
      </c>
      <c r="B109" s="15">
        <f t="shared" si="6"/>
        <v>2016</v>
      </c>
      <c r="C109" s="15">
        <f t="shared" si="7"/>
        <v>4</v>
      </c>
      <c r="D109" s="15">
        <f t="shared" si="8"/>
        <v>17</v>
      </c>
      <c r="E109" s="15">
        <v>14318</v>
      </c>
      <c r="F109" s="15">
        <v>0</v>
      </c>
      <c r="G109" s="15">
        <f t="shared" si="10"/>
        <v>592</v>
      </c>
      <c r="I109">
        <f t="shared" si="9"/>
        <v>592</v>
      </c>
    </row>
    <row r="110" spans="1:9" x14ac:dyDescent="0.3">
      <c r="A110" s="60">
        <v>42478</v>
      </c>
      <c r="B110" s="15">
        <f t="shared" si="6"/>
        <v>2016</v>
      </c>
      <c r="C110" s="15">
        <f t="shared" si="7"/>
        <v>4</v>
      </c>
      <c r="D110" s="15">
        <f t="shared" si="8"/>
        <v>18</v>
      </c>
      <c r="E110" s="15">
        <v>13777</v>
      </c>
      <c r="F110" s="15">
        <v>0</v>
      </c>
      <c r="G110" s="15">
        <f t="shared" si="10"/>
        <v>541</v>
      </c>
      <c r="I110">
        <f t="shared" si="9"/>
        <v>541</v>
      </c>
    </row>
    <row r="111" spans="1:9" x14ac:dyDescent="0.3">
      <c r="A111" s="60">
        <v>42479</v>
      </c>
      <c r="B111" s="15">
        <f t="shared" si="6"/>
        <v>2016</v>
      </c>
      <c r="C111" s="15">
        <f t="shared" si="7"/>
        <v>4</v>
      </c>
      <c r="D111" s="15">
        <f t="shared" si="8"/>
        <v>19</v>
      </c>
      <c r="E111" s="15">
        <v>13183</v>
      </c>
      <c r="F111" s="15">
        <v>0</v>
      </c>
      <c r="G111" s="15">
        <f t="shared" si="10"/>
        <v>594</v>
      </c>
      <c r="I111">
        <f t="shared" si="9"/>
        <v>594</v>
      </c>
    </row>
    <row r="112" spans="1:9" x14ac:dyDescent="0.3">
      <c r="A112" s="60">
        <v>42480</v>
      </c>
      <c r="B112" s="15">
        <f t="shared" si="6"/>
        <v>2016</v>
      </c>
      <c r="C112" s="15">
        <f t="shared" si="7"/>
        <v>4</v>
      </c>
      <c r="D112" s="15">
        <f t="shared" si="8"/>
        <v>20</v>
      </c>
      <c r="E112" s="15">
        <v>12558</v>
      </c>
      <c r="F112" s="15">
        <v>0</v>
      </c>
      <c r="G112" s="15">
        <f t="shared" si="10"/>
        <v>625</v>
      </c>
      <c r="I112">
        <f t="shared" si="9"/>
        <v>625</v>
      </c>
    </row>
    <row r="113" spans="1:9" x14ac:dyDescent="0.3">
      <c r="A113" s="60">
        <v>42481</v>
      </c>
      <c r="B113" s="15">
        <f t="shared" si="6"/>
        <v>2016</v>
      </c>
      <c r="C113" s="15">
        <f t="shared" si="7"/>
        <v>4</v>
      </c>
      <c r="D113" s="15">
        <f t="shared" si="8"/>
        <v>21</v>
      </c>
      <c r="E113" s="15">
        <v>11956</v>
      </c>
      <c r="F113" s="15">
        <v>0</v>
      </c>
      <c r="G113" s="15">
        <f t="shared" si="10"/>
        <v>602</v>
      </c>
      <c r="I113">
        <f t="shared" si="9"/>
        <v>602</v>
      </c>
    </row>
    <row r="114" spans="1:9" x14ac:dyDescent="0.3">
      <c r="A114" s="60">
        <v>42482</v>
      </c>
      <c r="B114" s="15">
        <f t="shared" si="6"/>
        <v>2016</v>
      </c>
      <c r="C114" s="15">
        <f t="shared" si="7"/>
        <v>4</v>
      </c>
      <c r="D114" s="15">
        <f t="shared" si="8"/>
        <v>22</v>
      </c>
      <c r="E114" s="15">
        <v>11419</v>
      </c>
      <c r="F114" s="15">
        <v>0</v>
      </c>
      <c r="G114" s="15">
        <f t="shared" si="10"/>
        <v>537</v>
      </c>
      <c r="I114">
        <f t="shared" si="9"/>
        <v>537</v>
      </c>
    </row>
    <row r="115" spans="1:9" x14ac:dyDescent="0.3">
      <c r="A115" s="60">
        <v>42483</v>
      </c>
      <c r="B115" s="15">
        <f t="shared" si="6"/>
        <v>2016</v>
      </c>
      <c r="C115" s="15">
        <f t="shared" si="7"/>
        <v>4</v>
      </c>
      <c r="D115" s="15">
        <f t="shared" si="8"/>
        <v>23</v>
      </c>
      <c r="E115" s="15">
        <v>10873</v>
      </c>
      <c r="F115" s="15">
        <v>0</v>
      </c>
      <c r="G115" s="15">
        <f t="shared" si="10"/>
        <v>546</v>
      </c>
      <c r="I115">
        <f t="shared" si="9"/>
        <v>546</v>
      </c>
    </row>
    <row r="116" spans="1:9" x14ac:dyDescent="0.3">
      <c r="A116" s="60">
        <v>42484</v>
      </c>
      <c r="B116" s="15">
        <f t="shared" si="6"/>
        <v>2016</v>
      </c>
      <c r="C116" s="15">
        <f t="shared" si="7"/>
        <v>4</v>
      </c>
      <c r="D116" s="15">
        <f t="shared" si="8"/>
        <v>24</v>
      </c>
      <c r="E116" s="15">
        <v>10285</v>
      </c>
      <c r="F116" s="15">
        <v>0</v>
      </c>
      <c r="G116" s="15">
        <f t="shared" si="10"/>
        <v>588</v>
      </c>
      <c r="I116">
        <f t="shared" si="9"/>
        <v>588</v>
      </c>
    </row>
    <row r="117" spans="1:9" x14ac:dyDescent="0.3">
      <c r="A117" s="60">
        <v>42485</v>
      </c>
      <c r="B117" s="15">
        <f t="shared" si="6"/>
        <v>2016</v>
      </c>
      <c r="C117" s="15">
        <f t="shared" si="7"/>
        <v>4</v>
      </c>
      <c r="D117" s="15">
        <f t="shared" si="8"/>
        <v>25</v>
      </c>
      <c r="E117" s="15">
        <v>9686</v>
      </c>
      <c r="F117" s="15">
        <v>0</v>
      </c>
      <c r="G117" s="15">
        <f t="shared" si="10"/>
        <v>599</v>
      </c>
      <c r="I117">
        <f t="shared" si="9"/>
        <v>599</v>
      </c>
    </row>
    <row r="118" spans="1:9" x14ac:dyDescent="0.3">
      <c r="A118" s="60">
        <v>42486</v>
      </c>
      <c r="B118" s="15">
        <f t="shared" si="6"/>
        <v>2016</v>
      </c>
      <c r="C118" s="15">
        <f t="shared" si="7"/>
        <v>4</v>
      </c>
      <c r="D118" s="15">
        <f t="shared" si="8"/>
        <v>26</v>
      </c>
      <c r="E118" s="15">
        <v>9146</v>
      </c>
      <c r="F118" s="15">
        <v>0</v>
      </c>
      <c r="G118" s="15">
        <f t="shared" si="10"/>
        <v>540</v>
      </c>
      <c r="I118">
        <f t="shared" si="9"/>
        <v>540</v>
      </c>
    </row>
    <row r="119" spans="1:9" x14ac:dyDescent="0.3">
      <c r="A119" s="60">
        <v>42487</v>
      </c>
      <c r="B119" s="15">
        <f t="shared" si="6"/>
        <v>2016</v>
      </c>
      <c r="C119" s="15">
        <f t="shared" si="7"/>
        <v>4</v>
      </c>
      <c r="D119" s="15">
        <f t="shared" si="8"/>
        <v>27</v>
      </c>
      <c r="E119" s="15">
        <v>8618</v>
      </c>
      <c r="F119" s="15">
        <v>0</v>
      </c>
      <c r="G119" s="15">
        <f t="shared" si="10"/>
        <v>528</v>
      </c>
      <c r="I119">
        <f t="shared" si="9"/>
        <v>528</v>
      </c>
    </row>
    <row r="120" spans="1:9" x14ac:dyDescent="0.3">
      <c r="A120" s="60">
        <v>42488</v>
      </c>
      <c r="B120" s="15">
        <f t="shared" si="6"/>
        <v>2016</v>
      </c>
      <c r="C120" s="15">
        <f t="shared" si="7"/>
        <v>4</v>
      </c>
      <c r="D120" s="15">
        <f t="shared" si="8"/>
        <v>28</v>
      </c>
      <c r="E120" s="15">
        <v>8089</v>
      </c>
      <c r="F120" s="15">
        <v>0</v>
      </c>
      <c r="G120" s="15">
        <f t="shared" si="10"/>
        <v>529</v>
      </c>
      <c r="I120">
        <f t="shared" si="9"/>
        <v>529</v>
      </c>
    </row>
    <row r="121" spans="1:9" x14ac:dyDescent="0.3">
      <c r="A121" s="60">
        <v>42489</v>
      </c>
      <c r="B121" s="15">
        <f t="shared" si="6"/>
        <v>2016</v>
      </c>
      <c r="C121" s="15">
        <f t="shared" si="7"/>
        <v>4</v>
      </c>
      <c r="D121" s="15">
        <f t="shared" si="8"/>
        <v>29</v>
      </c>
      <c r="E121" s="15">
        <v>7505</v>
      </c>
      <c r="F121" s="15">
        <v>0</v>
      </c>
      <c r="G121" s="15">
        <f t="shared" si="10"/>
        <v>584</v>
      </c>
      <c r="I121">
        <f t="shared" si="9"/>
        <v>584</v>
      </c>
    </row>
    <row r="122" spans="1:9" x14ac:dyDescent="0.3">
      <c r="A122" s="60">
        <v>42490</v>
      </c>
      <c r="B122" s="15">
        <f t="shared" si="6"/>
        <v>2016</v>
      </c>
      <c r="C122" s="15">
        <f t="shared" si="7"/>
        <v>4</v>
      </c>
      <c r="D122" s="15">
        <f t="shared" si="8"/>
        <v>30</v>
      </c>
      <c r="E122" s="15">
        <v>6887</v>
      </c>
      <c r="F122" s="15">
        <v>0</v>
      </c>
      <c r="G122" s="15">
        <f t="shared" si="10"/>
        <v>618</v>
      </c>
      <c r="I122">
        <f t="shared" si="9"/>
        <v>618</v>
      </c>
    </row>
    <row r="123" spans="1:9" x14ac:dyDescent="0.3">
      <c r="A123" s="60">
        <v>42491</v>
      </c>
      <c r="B123" s="15">
        <f t="shared" si="6"/>
        <v>2016</v>
      </c>
      <c r="C123" s="15">
        <f t="shared" si="7"/>
        <v>5</v>
      </c>
      <c r="D123" s="15">
        <f t="shared" si="8"/>
        <v>1</v>
      </c>
      <c r="E123" s="15">
        <v>6314</v>
      </c>
      <c r="F123" s="15">
        <v>0</v>
      </c>
      <c r="G123" s="15">
        <f t="shared" si="10"/>
        <v>573</v>
      </c>
      <c r="I123">
        <f t="shared" si="9"/>
        <v>573</v>
      </c>
    </row>
    <row r="124" spans="1:9" x14ac:dyDescent="0.3">
      <c r="A124" s="60">
        <v>42492</v>
      </c>
      <c r="B124" s="15">
        <f t="shared" si="6"/>
        <v>2016</v>
      </c>
      <c r="C124" s="15">
        <f t="shared" si="7"/>
        <v>5</v>
      </c>
      <c r="D124" s="15">
        <f t="shared" si="8"/>
        <v>2</v>
      </c>
      <c r="E124" s="15">
        <v>5768</v>
      </c>
      <c r="F124" s="15">
        <v>0</v>
      </c>
      <c r="G124" s="15">
        <f t="shared" si="10"/>
        <v>546</v>
      </c>
      <c r="I124">
        <f t="shared" si="9"/>
        <v>546</v>
      </c>
    </row>
    <row r="125" spans="1:9" x14ac:dyDescent="0.3">
      <c r="A125" s="60">
        <v>42493</v>
      </c>
      <c r="B125" s="15">
        <f t="shared" si="6"/>
        <v>2016</v>
      </c>
      <c r="C125" s="15">
        <f t="shared" si="7"/>
        <v>5</v>
      </c>
      <c r="D125" s="15">
        <f t="shared" si="8"/>
        <v>3</v>
      </c>
      <c r="E125" s="15">
        <v>5121</v>
      </c>
      <c r="F125" s="15">
        <v>0</v>
      </c>
      <c r="G125" s="15">
        <f t="shared" si="10"/>
        <v>647</v>
      </c>
      <c r="I125">
        <f t="shared" si="9"/>
        <v>647</v>
      </c>
    </row>
    <row r="126" spans="1:9" x14ac:dyDescent="0.3">
      <c r="A126" s="60">
        <v>42494</v>
      </c>
      <c r="B126" s="15">
        <f t="shared" si="6"/>
        <v>2016</v>
      </c>
      <c r="C126" s="15">
        <f t="shared" si="7"/>
        <v>5</v>
      </c>
      <c r="D126" s="15">
        <f t="shared" si="8"/>
        <v>4</v>
      </c>
      <c r="E126" s="15">
        <v>17450</v>
      </c>
      <c r="F126" s="15">
        <v>12835</v>
      </c>
      <c r="G126" s="15">
        <f t="shared" si="10"/>
        <v>506</v>
      </c>
      <c r="I126">
        <f t="shared" si="9"/>
        <v>506</v>
      </c>
    </row>
    <row r="127" spans="1:9" x14ac:dyDescent="0.3">
      <c r="A127" s="60">
        <v>42495</v>
      </c>
      <c r="B127" s="15">
        <f t="shared" si="6"/>
        <v>2016</v>
      </c>
      <c r="C127" s="15">
        <f t="shared" si="7"/>
        <v>5</v>
      </c>
      <c r="D127" s="15">
        <f t="shared" si="8"/>
        <v>5</v>
      </c>
      <c r="E127" s="15">
        <v>16889</v>
      </c>
      <c r="F127" s="15">
        <v>0</v>
      </c>
      <c r="G127" s="15">
        <f t="shared" si="10"/>
        <v>561</v>
      </c>
      <c r="I127">
        <f t="shared" si="9"/>
        <v>561</v>
      </c>
    </row>
    <row r="128" spans="1:9" x14ac:dyDescent="0.3">
      <c r="A128" s="60">
        <v>42496</v>
      </c>
      <c r="B128" s="15">
        <f t="shared" si="6"/>
        <v>2016</v>
      </c>
      <c r="C128" s="15">
        <f t="shared" si="7"/>
        <v>5</v>
      </c>
      <c r="D128" s="15">
        <f t="shared" si="8"/>
        <v>6</v>
      </c>
      <c r="E128" s="15">
        <v>16333</v>
      </c>
      <c r="F128" s="15">
        <v>0</v>
      </c>
      <c r="G128" s="15">
        <f t="shared" si="10"/>
        <v>556</v>
      </c>
      <c r="I128">
        <f t="shared" si="9"/>
        <v>556</v>
      </c>
    </row>
    <row r="129" spans="1:9" x14ac:dyDescent="0.3">
      <c r="A129" s="60">
        <v>42497</v>
      </c>
      <c r="B129" s="15">
        <f t="shared" si="6"/>
        <v>2016</v>
      </c>
      <c r="C129" s="15">
        <f t="shared" si="7"/>
        <v>5</v>
      </c>
      <c r="D129" s="15">
        <f t="shared" si="8"/>
        <v>7</v>
      </c>
      <c r="E129" s="15">
        <v>15752</v>
      </c>
      <c r="F129" s="15">
        <v>0</v>
      </c>
      <c r="G129" s="15">
        <f t="shared" si="10"/>
        <v>581</v>
      </c>
      <c r="I129">
        <f t="shared" si="9"/>
        <v>581</v>
      </c>
    </row>
    <row r="130" spans="1:9" x14ac:dyDescent="0.3">
      <c r="A130" s="60">
        <v>42498</v>
      </c>
      <c r="B130" s="15">
        <f t="shared" si="6"/>
        <v>2016</v>
      </c>
      <c r="C130" s="15">
        <f t="shared" si="7"/>
        <v>5</v>
      </c>
      <c r="D130" s="15">
        <f t="shared" si="8"/>
        <v>8</v>
      </c>
      <c r="E130" s="15">
        <v>15146</v>
      </c>
      <c r="F130" s="15">
        <v>0</v>
      </c>
      <c r="G130" s="15">
        <f t="shared" si="10"/>
        <v>606</v>
      </c>
      <c r="I130">
        <f t="shared" si="9"/>
        <v>606</v>
      </c>
    </row>
    <row r="131" spans="1:9" x14ac:dyDescent="0.3">
      <c r="A131" s="60">
        <v>42499</v>
      </c>
      <c r="B131" s="15">
        <f t="shared" ref="B131:B194" si="11">YEAR(A131)</f>
        <v>2016</v>
      </c>
      <c r="C131" s="15">
        <f t="shared" ref="C131:C194" si="12">MONTH(A131)</f>
        <v>5</v>
      </c>
      <c r="D131" s="15">
        <f t="shared" ref="D131:D194" si="13">DAY(A131)</f>
        <v>9</v>
      </c>
      <c r="E131" s="15">
        <v>14612</v>
      </c>
      <c r="F131" s="15">
        <v>0</v>
      </c>
      <c r="G131" s="15">
        <f t="shared" si="10"/>
        <v>534</v>
      </c>
      <c r="I131">
        <f t="shared" ref="I131:I172" si="14">IF(H131&gt;0,0,G131)</f>
        <v>534</v>
      </c>
    </row>
    <row r="132" spans="1:9" x14ac:dyDescent="0.3">
      <c r="A132" s="60">
        <v>42500</v>
      </c>
      <c r="B132" s="15">
        <f t="shared" si="11"/>
        <v>2016</v>
      </c>
      <c r="C132" s="15">
        <f t="shared" si="12"/>
        <v>5</v>
      </c>
      <c r="D132" s="15">
        <f t="shared" si="13"/>
        <v>10</v>
      </c>
      <c r="E132" s="15">
        <v>14036</v>
      </c>
      <c r="F132" s="15">
        <v>0</v>
      </c>
      <c r="G132" s="15">
        <f t="shared" ref="G132:G195" si="15">E131-E132+F132</f>
        <v>576</v>
      </c>
      <c r="I132">
        <f t="shared" si="14"/>
        <v>576</v>
      </c>
    </row>
    <row r="133" spans="1:9" x14ac:dyDescent="0.3">
      <c r="A133" s="60">
        <v>42501</v>
      </c>
      <c r="B133" s="15">
        <f t="shared" si="11"/>
        <v>2016</v>
      </c>
      <c r="C133" s="15">
        <f t="shared" si="12"/>
        <v>5</v>
      </c>
      <c r="D133" s="15">
        <f t="shared" si="13"/>
        <v>11</v>
      </c>
      <c r="E133" s="15">
        <v>13483</v>
      </c>
      <c r="F133" s="15">
        <v>0</v>
      </c>
      <c r="G133" s="15">
        <f t="shared" si="15"/>
        <v>553</v>
      </c>
      <c r="I133">
        <f t="shared" si="14"/>
        <v>553</v>
      </c>
    </row>
    <row r="134" spans="1:9" x14ac:dyDescent="0.3">
      <c r="A134" s="60">
        <v>42502</v>
      </c>
      <c r="B134" s="15">
        <f t="shared" si="11"/>
        <v>2016</v>
      </c>
      <c r="C134" s="15">
        <f t="shared" si="12"/>
        <v>5</v>
      </c>
      <c r="D134" s="15">
        <f t="shared" si="13"/>
        <v>12</v>
      </c>
      <c r="E134" s="15">
        <v>12930</v>
      </c>
      <c r="F134" s="15">
        <v>0</v>
      </c>
      <c r="G134" s="15">
        <f t="shared" si="15"/>
        <v>553</v>
      </c>
      <c r="I134">
        <f t="shared" si="14"/>
        <v>553</v>
      </c>
    </row>
    <row r="135" spans="1:9" x14ac:dyDescent="0.3">
      <c r="A135" s="60">
        <v>42503</v>
      </c>
      <c r="B135" s="15">
        <f t="shared" si="11"/>
        <v>2016</v>
      </c>
      <c r="C135" s="15">
        <f t="shared" si="12"/>
        <v>5</v>
      </c>
      <c r="D135" s="15">
        <f t="shared" si="13"/>
        <v>13</v>
      </c>
      <c r="E135" s="15">
        <v>12300</v>
      </c>
      <c r="F135" s="15">
        <v>0</v>
      </c>
      <c r="G135" s="15">
        <f t="shared" si="15"/>
        <v>630</v>
      </c>
      <c r="I135">
        <f t="shared" si="14"/>
        <v>630</v>
      </c>
    </row>
    <row r="136" spans="1:9" x14ac:dyDescent="0.3">
      <c r="A136" s="60">
        <v>42504</v>
      </c>
      <c r="B136" s="15">
        <f t="shared" si="11"/>
        <v>2016</v>
      </c>
      <c r="C136" s="15">
        <f t="shared" si="12"/>
        <v>5</v>
      </c>
      <c r="D136" s="15">
        <f t="shared" si="13"/>
        <v>14</v>
      </c>
      <c r="E136" s="15">
        <v>11673</v>
      </c>
      <c r="F136" s="15">
        <v>0</v>
      </c>
      <c r="G136" s="15">
        <f t="shared" si="15"/>
        <v>627</v>
      </c>
      <c r="I136">
        <f t="shared" si="14"/>
        <v>627</v>
      </c>
    </row>
    <row r="137" spans="1:9" x14ac:dyDescent="0.3">
      <c r="A137" s="60">
        <v>42505</v>
      </c>
      <c r="B137" s="15">
        <f t="shared" si="11"/>
        <v>2016</v>
      </c>
      <c r="C137" s="15">
        <f t="shared" si="12"/>
        <v>5</v>
      </c>
      <c r="D137" s="15">
        <f t="shared" si="13"/>
        <v>15</v>
      </c>
      <c r="E137" s="15">
        <v>11068</v>
      </c>
      <c r="F137" s="15">
        <v>0</v>
      </c>
      <c r="G137" s="15">
        <f t="shared" si="15"/>
        <v>605</v>
      </c>
      <c r="I137">
        <f t="shared" si="14"/>
        <v>605</v>
      </c>
    </row>
    <row r="138" spans="1:9" x14ac:dyDescent="0.3">
      <c r="A138" s="60">
        <v>42506</v>
      </c>
      <c r="B138" s="15">
        <f t="shared" si="11"/>
        <v>2016</v>
      </c>
      <c r="C138" s="15">
        <f t="shared" si="12"/>
        <v>5</v>
      </c>
      <c r="D138" s="15">
        <f t="shared" si="13"/>
        <v>16</v>
      </c>
      <c r="E138" s="15">
        <v>10526</v>
      </c>
      <c r="F138" s="15">
        <v>0</v>
      </c>
      <c r="G138" s="15">
        <f t="shared" si="15"/>
        <v>542</v>
      </c>
      <c r="I138">
        <f t="shared" si="14"/>
        <v>542</v>
      </c>
    </row>
    <row r="139" spans="1:9" x14ac:dyDescent="0.3">
      <c r="A139" s="60">
        <v>42507</v>
      </c>
      <c r="B139" s="15">
        <f t="shared" si="11"/>
        <v>2016</v>
      </c>
      <c r="C139" s="15">
        <f t="shared" si="12"/>
        <v>5</v>
      </c>
      <c r="D139" s="15">
        <f t="shared" si="13"/>
        <v>17</v>
      </c>
      <c r="E139" s="15">
        <v>9835</v>
      </c>
      <c r="F139" s="15">
        <v>0</v>
      </c>
      <c r="G139" s="15">
        <f t="shared" si="15"/>
        <v>691</v>
      </c>
      <c r="I139">
        <f t="shared" si="14"/>
        <v>691</v>
      </c>
    </row>
    <row r="140" spans="1:9" x14ac:dyDescent="0.3">
      <c r="A140" s="60">
        <v>42508</v>
      </c>
      <c r="B140" s="15">
        <f t="shared" si="11"/>
        <v>2016</v>
      </c>
      <c r="C140" s="15">
        <f t="shared" si="12"/>
        <v>5</v>
      </c>
      <c r="D140" s="15">
        <f t="shared" si="13"/>
        <v>18</v>
      </c>
      <c r="E140" s="15">
        <v>9392</v>
      </c>
      <c r="F140" s="15">
        <v>0</v>
      </c>
      <c r="G140" s="15">
        <f t="shared" si="15"/>
        <v>443</v>
      </c>
      <c r="I140">
        <f t="shared" si="14"/>
        <v>443</v>
      </c>
    </row>
    <row r="141" spans="1:9" x14ac:dyDescent="0.3">
      <c r="A141" s="60">
        <v>42509</v>
      </c>
      <c r="B141" s="15">
        <f t="shared" si="11"/>
        <v>2016</v>
      </c>
      <c r="C141" s="15">
        <f t="shared" si="12"/>
        <v>5</v>
      </c>
      <c r="D141" s="15">
        <f t="shared" si="13"/>
        <v>19</v>
      </c>
      <c r="E141" s="15">
        <v>8853</v>
      </c>
      <c r="F141" s="15">
        <v>0</v>
      </c>
      <c r="G141" s="15">
        <f t="shared" si="15"/>
        <v>539</v>
      </c>
      <c r="I141">
        <f t="shared" si="14"/>
        <v>539</v>
      </c>
    </row>
    <row r="142" spans="1:9" x14ac:dyDescent="0.3">
      <c r="A142" s="60">
        <v>42510</v>
      </c>
      <c r="B142" s="15">
        <f t="shared" si="11"/>
        <v>2016</v>
      </c>
      <c r="C142" s="15">
        <f t="shared" si="12"/>
        <v>5</v>
      </c>
      <c r="D142" s="15">
        <f t="shared" si="13"/>
        <v>20</v>
      </c>
      <c r="E142" s="15">
        <v>8309</v>
      </c>
      <c r="F142" s="15">
        <v>0</v>
      </c>
      <c r="G142" s="15">
        <f t="shared" si="15"/>
        <v>544</v>
      </c>
      <c r="I142">
        <f t="shared" si="14"/>
        <v>544</v>
      </c>
    </row>
    <row r="143" spans="1:9" x14ac:dyDescent="0.3">
      <c r="A143" s="60">
        <v>42511</v>
      </c>
      <c r="B143" s="15">
        <f t="shared" si="11"/>
        <v>2016</v>
      </c>
      <c r="C143" s="15">
        <f t="shared" si="12"/>
        <v>5</v>
      </c>
      <c r="D143" s="15">
        <f t="shared" si="13"/>
        <v>21</v>
      </c>
      <c r="E143" s="15">
        <v>7764</v>
      </c>
      <c r="F143" s="15">
        <v>0</v>
      </c>
      <c r="G143" s="15">
        <f t="shared" si="15"/>
        <v>545</v>
      </c>
      <c r="I143">
        <f t="shared" si="14"/>
        <v>545</v>
      </c>
    </row>
    <row r="144" spans="1:9" x14ac:dyDescent="0.3">
      <c r="A144" s="60">
        <v>42512</v>
      </c>
      <c r="B144" s="15">
        <f t="shared" si="11"/>
        <v>2016</v>
      </c>
      <c r="C144" s="15">
        <f t="shared" si="12"/>
        <v>5</v>
      </c>
      <c r="D144" s="15">
        <f t="shared" si="13"/>
        <v>22</v>
      </c>
      <c r="E144" s="15">
        <v>7154</v>
      </c>
      <c r="F144" s="15">
        <v>0</v>
      </c>
      <c r="G144" s="15">
        <f t="shared" si="15"/>
        <v>610</v>
      </c>
      <c r="I144">
        <f t="shared" si="14"/>
        <v>610</v>
      </c>
    </row>
    <row r="145" spans="1:9" x14ac:dyDescent="0.3">
      <c r="A145" s="60">
        <v>42513</v>
      </c>
      <c r="B145" s="15">
        <f t="shared" si="11"/>
        <v>2016</v>
      </c>
      <c r="C145" s="15">
        <f t="shared" si="12"/>
        <v>5</v>
      </c>
      <c r="D145" s="15">
        <f t="shared" si="13"/>
        <v>23</v>
      </c>
      <c r="E145" s="15">
        <v>6589</v>
      </c>
      <c r="F145" s="15">
        <v>0</v>
      </c>
      <c r="G145" s="15">
        <f t="shared" si="15"/>
        <v>565</v>
      </c>
      <c r="I145">
        <f t="shared" si="14"/>
        <v>565</v>
      </c>
    </row>
    <row r="146" spans="1:9" x14ac:dyDescent="0.3">
      <c r="A146" s="60">
        <v>42514</v>
      </c>
      <c r="B146" s="15">
        <f t="shared" si="11"/>
        <v>2016</v>
      </c>
      <c r="C146" s="15">
        <f t="shared" si="12"/>
        <v>5</v>
      </c>
      <c r="D146" s="15">
        <f t="shared" si="13"/>
        <v>24</v>
      </c>
      <c r="E146" s="15">
        <v>5956</v>
      </c>
      <c r="F146" s="15">
        <v>0</v>
      </c>
      <c r="G146" s="15">
        <f t="shared" si="15"/>
        <v>633</v>
      </c>
      <c r="I146">
        <f t="shared" si="14"/>
        <v>633</v>
      </c>
    </row>
    <row r="147" spans="1:9" x14ac:dyDescent="0.3">
      <c r="A147" s="60">
        <v>42515</v>
      </c>
      <c r="B147" s="15">
        <f t="shared" si="11"/>
        <v>2016</v>
      </c>
      <c r="C147" s="15">
        <f t="shared" si="12"/>
        <v>5</v>
      </c>
      <c r="D147" s="15">
        <f t="shared" si="13"/>
        <v>25</v>
      </c>
      <c r="E147" s="15">
        <v>5359</v>
      </c>
      <c r="F147" s="15">
        <v>0</v>
      </c>
      <c r="G147" s="15">
        <f t="shared" si="15"/>
        <v>597</v>
      </c>
      <c r="I147">
        <f t="shared" si="14"/>
        <v>597</v>
      </c>
    </row>
    <row r="148" spans="1:9" x14ac:dyDescent="0.3">
      <c r="A148" s="60">
        <v>42516</v>
      </c>
      <c r="B148" s="15">
        <f t="shared" si="11"/>
        <v>2016</v>
      </c>
      <c r="C148" s="15">
        <f t="shared" si="12"/>
        <v>5</v>
      </c>
      <c r="D148" s="15">
        <f t="shared" si="13"/>
        <v>26</v>
      </c>
      <c r="E148" s="15">
        <v>15371</v>
      </c>
      <c r="F148" s="15">
        <v>10550</v>
      </c>
      <c r="G148" s="15">
        <f t="shared" si="15"/>
        <v>538</v>
      </c>
      <c r="I148">
        <f t="shared" si="14"/>
        <v>538</v>
      </c>
    </row>
    <row r="149" spans="1:9" x14ac:dyDescent="0.3">
      <c r="A149" s="60">
        <v>42517</v>
      </c>
      <c r="B149" s="15">
        <f t="shared" si="11"/>
        <v>2016</v>
      </c>
      <c r="C149" s="15">
        <f t="shared" si="12"/>
        <v>5</v>
      </c>
      <c r="D149" s="15">
        <f t="shared" si="13"/>
        <v>27</v>
      </c>
      <c r="E149" s="15">
        <v>14794</v>
      </c>
      <c r="F149" s="15">
        <v>0</v>
      </c>
      <c r="G149" s="15">
        <f t="shared" si="15"/>
        <v>577</v>
      </c>
      <c r="I149">
        <f t="shared" si="14"/>
        <v>577</v>
      </c>
    </row>
    <row r="150" spans="1:9" x14ac:dyDescent="0.3">
      <c r="A150" s="60">
        <v>42518</v>
      </c>
      <c r="B150" s="15">
        <f t="shared" si="11"/>
        <v>2016</v>
      </c>
      <c r="C150" s="15">
        <f t="shared" si="12"/>
        <v>5</v>
      </c>
      <c r="D150" s="15">
        <f t="shared" si="13"/>
        <v>28</v>
      </c>
      <c r="E150" s="15">
        <v>14148</v>
      </c>
      <c r="F150" s="15">
        <v>0</v>
      </c>
      <c r="G150" s="15">
        <f t="shared" si="15"/>
        <v>646</v>
      </c>
      <c r="I150">
        <f t="shared" si="14"/>
        <v>646</v>
      </c>
    </row>
    <row r="151" spans="1:9" x14ac:dyDescent="0.3">
      <c r="A151" s="60">
        <v>42519</v>
      </c>
      <c r="B151" s="15">
        <f t="shared" si="11"/>
        <v>2016</v>
      </c>
      <c r="C151" s="15">
        <f t="shared" si="12"/>
        <v>5</v>
      </c>
      <c r="D151" s="15">
        <f t="shared" si="13"/>
        <v>29</v>
      </c>
      <c r="E151" s="15">
        <v>13615</v>
      </c>
      <c r="F151" s="15">
        <v>0</v>
      </c>
      <c r="G151" s="15">
        <f t="shared" si="15"/>
        <v>533</v>
      </c>
      <c r="I151">
        <f t="shared" si="14"/>
        <v>533</v>
      </c>
    </row>
    <row r="152" spans="1:9" x14ac:dyDescent="0.3">
      <c r="A152" s="60">
        <v>42520</v>
      </c>
      <c r="B152" s="15">
        <f t="shared" si="11"/>
        <v>2016</v>
      </c>
      <c r="C152" s="15">
        <f t="shared" si="12"/>
        <v>5</v>
      </c>
      <c r="D152" s="15">
        <f t="shared" si="13"/>
        <v>30</v>
      </c>
      <c r="E152" s="15">
        <v>13078</v>
      </c>
      <c r="F152" s="15">
        <v>0</v>
      </c>
      <c r="G152" s="15">
        <f t="shared" si="15"/>
        <v>537</v>
      </c>
      <c r="I152">
        <f t="shared" si="14"/>
        <v>537</v>
      </c>
    </row>
    <row r="153" spans="1:9" x14ac:dyDescent="0.3">
      <c r="A153" s="60">
        <v>42521</v>
      </c>
      <c r="B153" s="15">
        <f t="shared" si="11"/>
        <v>2016</v>
      </c>
      <c r="C153" s="15">
        <f t="shared" si="12"/>
        <v>5</v>
      </c>
      <c r="D153" s="15">
        <f t="shared" si="13"/>
        <v>31</v>
      </c>
      <c r="E153" s="15">
        <v>12557</v>
      </c>
      <c r="F153" s="15">
        <v>0</v>
      </c>
      <c r="G153" s="15">
        <f t="shared" si="15"/>
        <v>521</v>
      </c>
      <c r="I153">
        <f t="shared" si="14"/>
        <v>521</v>
      </c>
    </row>
    <row r="154" spans="1:9" x14ac:dyDescent="0.3">
      <c r="A154" s="60">
        <v>42522</v>
      </c>
      <c r="B154" s="15">
        <f t="shared" si="11"/>
        <v>2016</v>
      </c>
      <c r="C154" s="15">
        <f t="shared" si="12"/>
        <v>6</v>
      </c>
      <c r="D154" s="15">
        <f t="shared" si="13"/>
        <v>1</v>
      </c>
      <c r="E154" s="15">
        <v>11953</v>
      </c>
      <c r="F154" s="15">
        <v>0</v>
      </c>
      <c r="G154" s="15">
        <f t="shared" si="15"/>
        <v>604</v>
      </c>
      <c r="I154">
        <f t="shared" si="14"/>
        <v>604</v>
      </c>
    </row>
    <row r="155" spans="1:9" x14ac:dyDescent="0.3">
      <c r="A155" s="60">
        <v>42523</v>
      </c>
      <c r="B155" s="15">
        <f t="shared" si="11"/>
        <v>2016</v>
      </c>
      <c r="C155" s="15">
        <f t="shared" si="12"/>
        <v>6</v>
      </c>
      <c r="D155" s="15">
        <f t="shared" si="13"/>
        <v>2</v>
      </c>
      <c r="E155" s="15">
        <v>11417</v>
      </c>
      <c r="F155" s="15">
        <v>0</v>
      </c>
      <c r="G155" s="15">
        <f t="shared" si="15"/>
        <v>536</v>
      </c>
      <c r="I155">
        <f t="shared" si="14"/>
        <v>536</v>
      </c>
    </row>
    <row r="156" spans="1:9" x14ac:dyDescent="0.3">
      <c r="A156" s="60">
        <v>42524</v>
      </c>
      <c r="B156" s="15">
        <f t="shared" si="11"/>
        <v>2016</v>
      </c>
      <c r="C156" s="15">
        <f t="shared" si="12"/>
        <v>6</v>
      </c>
      <c r="D156" s="15">
        <f t="shared" si="13"/>
        <v>3</v>
      </c>
      <c r="E156" s="15">
        <v>10877</v>
      </c>
      <c r="F156" s="15">
        <v>0</v>
      </c>
      <c r="G156" s="15">
        <f t="shared" si="15"/>
        <v>540</v>
      </c>
      <c r="I156">
        <f t="shared" si="14"/>
        <v>540</v>
      </c>
    </row>
    <row r="157" spans="1:9" x14ac:dyDescent="0.3">
      <c r="A157" s="60">
        <v>42525</v>
      </c>
      <c r="B157" s="15">
        <f t="shared" si="11"/>
        <v>2016</v>
      </c>
      <c r="C157" s="15">
        <f t="shared" si="12"/>
        <v>6</v>
      </c>
      <c r="D157" s="15">
        <f t="shared" si="13"/>
        <v>4</v>
      </c>
      <c r="E157" s="15">
        <v>10266</v>
      </c>
      <c r="F157" s="15">
        <v>0</v>
      </c>
      <c r="G157" s="15">
        <f t="shared" si="15"/>
        <v>611</v>
      </c>
      <c r="I157">
        <f t="shared" si="14"/>
        <v>611</v>
      </c>
    </row>
    <row r="158" spans="1:9" x14ac:dyDescent="0.3">
      <c r="A158" s="60">
        <v>42526</v>
      </c>
      <c r="B158" s="15">
        <f t="shared" si="11"/>
        <v>2016</v>
      </c>
      <c r="C158" s="15">
        <f t="shared" si="12"/>
        <v>6</v>
      </c>
      <c r="D158" s="15">
        <f t="shared" si="13"/>
        <v>5</v>
      </c>
      <c r="E158" s="15">
        <v>9690</v>
      </c>
      <c r="F158" s="15">
        <v>0</v>
      </c>
      <c r="G158" s="15">
        <f t="shared" si="15"/>
        <v>576</v>
      </c>
      <c r="I158">
        <f t="shared" si="14"/>
        <v>576</v>
      </c>
    </row>
    <row r="159" spans="1:9" x14ac:dyDescent="0.3">
      <c r="A159" s="60">
        <v>42527</v>
      </c>
      <c r="B159" s="15">
        <f t="shared" si="11"/>
        <v>2016</v>
      </c>
      <c r="C159" s="15">
        <f t="shared" si="12"/>
        <v>6</v>
      </c>
      <c r="D159" s="15">
        <f t="shared" si="13"/>
        <v>6</v>
      </c>
      <c r="E159" s="15">
        <v>9128</v>
      </c>
      <c r="F159" s="15">
        <v>0</v>
      </c>
      <c r="G159" s="15">
        <f t="shared" si="15"/>
        <v>562</v>
      </c>
      <c r="I159">
        <f t="shared" si="14"/>
        <v>562</v>
      </c>
    </row>
    <row r="160" spans="1:9" x14ac:dyDescent="0.3">
      <c r="A160" s="60">
        <v>42528</v>
      </c>
      <c r="B160" s="15">
        <f t="shared" si="11"/>
        <v>2016</v>
      </c>
      <c r="C160" s="15">
        <f t="shared" si="12"/>
        <v>6</v>
      </c>
      <c r="D160" s="15">
        <f t="shared" si="13"/>
        <v>7</v>
      </c>
      <c r="E160" s="15">
        <v>8541</v>
      </c>
      <c r="F160" s="15">
        <v>0</v>
      </c>
      <c r="G160" s="15">
        <f t="shared" si="15"/>
        <v>587</v>
      </c>
      <c r="I160">
        <f t="shared" si="14"/>
        <v>587</v>
      </c>
    </row>
    <row r="161" spans="1:9" x14ac:dyDescent="0.3">
      <c r="A161" s="60">
        <v>42529</v>
      </c>
      <c r="B161" s="15">
        <f t="shared" si="11"/>
        <v>2016</v>
      </c>
      <c r="C161" s="15">
        <f t="shared" si="12"/>
        <v>6</v>
      </c>
      <c r="D161" s="15">
        <f t="shared" si="13"/>
        <v>8</v>
      </c>
      <c r="E161" s="15">
        <v>8038</v>
      </c>
      <c r="F161" s="15">
        <v>0</v>
      </c>
      <c r="G161" s="15">
        <f t="shared" si="15"/>
        <v>503</v>
      </c>
      <c r="I161">
        <f t="shared" si="14"/>
        <v>503</v>
      </c>
    </row>
    <row r="162" spans="1:9" x14ac:dyDescent="0.3">
      <c r="A162" s="60">
        <v>42530</v>
      </c>
      <c r="B162" s="15">
        <f t="shared" si="11"/>
        <v>2016</v>
      </c>
      <c r="C162" s="15">
        <f t="shared" si="12"/>
        <v>6</v>
      </c>
      <c r="D162" s="15">
        <f t="shared" si="13"/>
        <v>9</v>
      </c>
      <c r="E162" s="15">
        <v>7467</v>
      </c>
      <c r="F162" s="15">
        <v>0</v>
      </c>
      <c r="G162" s="15">
        <f t="shared" si="15"/>
        <v>571</v>
      </c>
      <c r="I162">
        <f t="shared" si="14"/>
        <v>571</v>
      </c>
    </row>
    <row r="163" spans="1:9" x14ac:dyDescent="0.3">
      <c r="A163" s="60">
        <v>42531</v>
      </c>
      <c r="B163" s="15">
        <f t="shared" si="11"/>
        <v>2016</v>
      </c>
      <c r="C163" s="15">
        <f t="shared" si="12"/>
        <v>6</v>
      </c>
      <c r="D163" s="15">
        <f t="shared" si="13"/>
        <v>10</v>
      </c>
      <c r="E163" s="15">
        <v>6916</v>
      </c>
      <c r="F163" s="15">
        <v>0</v>
      </c>
      <c r="G163" s="15">
        <f t="shared" si="15"/>
        <v>551</v>
      </c>
      <c r="I163">
        <f t="shared" si="14"/>
        <v>551</v>
      </c>
    </row>
    <row r="164" spans="1:9" x14ac:dyDescent="0.3">
      <c r="A164" s="60">
        <v>42532</v>
      </c>
      <c r="B164" s="15">
        <f t="shared" si="11"/>
        <v>2016</v>
      </c>
      <c r="C164" s="15">
        <f t="shared" si="12"/>
        <v>6</v>
      </c>
      <c r="D164" s="15">
        <f t="shared" si="13"/>
        <v>11</v>
      </c>
      <c r="E164" s="15">
        <v>6321</v>
      </c>
      <c r="F164" s="15">
        <v>0</v>
      </c>
      <c r="G164" s="15">
        <f t="shared" si="15"/>
        <v>595</v>
      </c>
      <c r="I164">
        <f t="shared" si="14"/>
        <v>595</v>
      </c>
    </row>
    <row r="165" spans="1:9" x14ac:dyDescent="0.3">
      <c r="A165" s="60">
        <v>42533</v>
      </c>
      <c r="B165" s="15">
        <f t="shared" si="11"/>
        <v>2016</v>
      </c>
      <c r="C165" s="15">
        <f t="shared" si="12"/>
        <v>6</v>
      </c>
      <c r="D165" s="15">
        <f t="shared" si="13"/>
        <v>12</v>
      </c>
      <c r="E165" s="15">
        <v>5777</v>
      </c>
      <c r="F165" s="15">
        <v>0</v>
      </c>
      <c r="G165" s="15">
        <f t="shared" si="15"/>
        <v>544</v>
      </c>
      <c r="I165">
        <f t="shared" si="14"/>
        <v>544</v>
      </c>
    </row>
    <row r="166" spans="1:9" x14ac:dyDescent="0.3">
      <c r="A166" s="60">
        <v>42534</v>
      </c>
      <c r="B166" s="15">
        <f t="shared" si="11"/>
        <v>2016</v>
      </c>
      <c r="C166" s="15">
        <f t="shared" si="12"/>
        <v>6</v>
      </c>
      <c r="D166" s="15">
        <f t="shared" si="13"/>
        <v>13</v>
      </c>
      <c r="E166" s="15">
        <v>5197</v>
      </c>
      <c r="F166" s="15">
        <v>0</v>
      </c>
      <c r="G166" s="15">
        <f t="shared" si="15"/>
        <v>580</v>
      </c>
      <c r="I166">
        <f t="shared" si="14"/>
        <v>580</v>
      </c>
    </row>
    <row r="167" spans="1:9" x14ac:dyDescent="0.3">
      <c r="A167" s="60">
        <v>42535</v>
      </c>
      <c r="B167" s="15">
        <f t="shared" si="11"/>
        <v>2016</v>
      </c>
      <c r="C167" s="15">
        <f t="shared" si="12"/>
        <v>6</v>
      </c>
      <c r="D167" s="15">
        <f t="shared" si="13"/>
        <v>14</v>
      </c>
      <c r="E167" s="15">
        <v>17940</v>
      </c>
      <c r="F167" s="15">
        <v>13324</v>
      </c>
      <c r="G167" s="15">
        <f t="shared" si="15"/>
        <v>581</v>
      </c>
      <c r="I167">
        <f t="shared" si="14"/>
        <v>581</v>
      </c>
    </row>
    <row r="168" spans="1:9" x14ac:dyDescent="0.3">
      <c r="A168" s="60">
        <v>42536</v>
      </c>
      <c r="B168" s="15">
        <f t="shared" si="11"/>
        <v>2016</v>
      </c>
      <c r="C168" s="15">
        <f t="shared" si="12"/>
        <v>6</v>
      </c>
      <c r="D168" s="15">
        <f t="shared" si="13"/>
        <v>15</v>
      </c>
      <c r="E168" s="15">
        <v>17435</v>
      </c>
      <c r="F168" s="15">
        <v>0</v>
      </c>
      <c r="G168" s="15">
        <f t="shared" si="15"/>
        <v>505</v>
      </c>
      <c r="I168">
        <f t="shared" si="14"/>
        <v>505</v>
      </c>
    </row>
    <row r="169" spans="1:9" x14ac:dyDescent="0.3">
      <c r="A169" s="60">
        <v>42537</v>
      </c>
      <c r="B169" s="15">
        <f t="shared" si="11"/>
        <v>2016</v>
      </c>
      <c r="C169" s="15">
        <f t="shared" si="12"/>
        <v>6</v>
      </c>
      <c r="D169" s="15">
        <f t="shared" si="13"/>
        <v>16</v>
      </c>
      <c r="E169" s="15">
        <v>16894</v>
      </c>
      <c r="F169" s="15">
        <v>0</v>
      </c>
      <c r="G169" s="15">
        <f t="shared" si="15"/>
        <v>541</v>
      </c>
      <c r="I169">
        <f t="shared" si="14"/>
        <v>541</v>
      </c>
    </row>
    <row r="170" spans="1:9" x14ac:dyDescent="0.3">
      <c r="A170" s="60">
        <v>42538</v>
      </c>
      <c r="B170" s="15">
        <f t="shared" si="11"/>
        <v>2016</v>
      </c>
      <c r="C170" s="15">
        <f t="shared" si="12"/>
        <v>6</v>
      </c>
      <c r="D170" s="15">
        <f t="shared" si="13"/>
        <v>17</v>
      </c>
      <c r="E170" s="15">
        <v>16281</v>
      </c>
      <c r="F170" s="15">
        <v>0</v>
      </c>
      <c r="G170" s="15">
        <f t="shared" si="15"/>
        <v>613</v>
      </c>
      <c r="I170">
        <f t="shared" si="14"/>
        <v>613</v>
      </c>
    </row>
    <row r="171" spans="1:9" x14ac:dyDescent="0.3">
      <c r="A171" s="60">
        <v>42539</v>
      </c>
      <c r="B171" s="15">
        <f t="shared" si="11"/>
        <v>2016</v>
      </c>
      <c r="C171" s="15">
        <f t="shared" si="12"/>
        <v>6</v>
      </c>
      <c r="D171" s="15">
        <f t="shared" si="13"/>
        <v>18</v>
      </c>
      <c r="E171" s="15">
        <v>15730</v>
      </c>
      <c r="F171" s="15">
        <v>0</v>
      </c>
      <c r="G171" s="15">
        <f t="shared" si="15"/>
        <v>551</v>
      </c>
      <c r="I171">
        <f t="shared" si="14"/>
        <v>551</v>
      </c>
    </row>
    <row r="172" spans="1:9" x14ac:dyDescent="0.3">
      <c r="A172" s="60">
        <v>42540</v>
      </c>
      <c r="B172" s="15">
        <f t="shared" si="11"/>
        <v>2016</v>
      </c>
      <c r="C172" s="15">
        <f t="shared" si="12"/>
        <v>6</v>
      </c>
      <c r="D172" s="15">
        <f t="shared" si="13"/>
        <v>19</v>
      </c>
      <c r="E172" s="15">
        <v>15203</v>
      </c>
      <c r="F172" s="15">
        <v>0</v>
      </c>
      <c r="G172" s="15">
        <f t="shared" si="15"/>
        <v>527</v>
      </c>
      <c r="I172">
        <f t="shared" si="14"/>
        <v>527</v>
      </c>
    </row>
    <row r="173" spans="1:9" x14ac:dyDescent="0.3">
      <c r="A173" s="60">
        <v>42541</v>
      </c>
      <c r="B173" s="15">
        <f t="shared" si="11"/>
        <v>2016</v>
      </c>
      <c r="C173" s="15">
        <f t="shared" si="12"/>
        <v>6</v>
      </c>
      <c r="D173" s="15">
        <f t="shared" si="13"/>
        <v>20</v>
      </c>
      <c r="E173" s="15">
        <v>14353</v>
      </c>
      <c r="F173" s="15">
        <v>0</v>
      </c>
      <c r="G173" s="15">
        <f t="shared" si="15"/>
        <v>850</v>
      </c>
      <c r="H173">
        <v>850</v>
      </c>
    </row>
    <row r="174" spans="1:9" x14ac:dyDescent="0.3">
      <c r="A174" s="60">
        <v>42542</v>
      </c>
      <c r="B174" s="15">
        <f t="shared" si="11"/>
        <v>2016</v>
      </c>
      <c r="C174" s="15">
        <f t="shared" si="12"/>
        <v>6</v>
      </c>
      <c r="D174" s="15">
        <f t="shared" si="13"/>
        <v>21</v>
      </c>
      <c r="E174" s="15">
        <v>13566</v>
      </c>
      <c r="F174" s="15">
        <v>0</v>
      </c>
      <c r="G174" s="15">
        <f t="shared" si="15"/>
        <v>787</v>
      </c>
      <c r="H174">
        <v>787</v>
      </c>
    </row>
    <row r="175" spans="1:9" x14ac:dyDescent="0.3">
      <c r="A175" s="60">
        <v>42543</v>
      </c>
      <c r="B175" s="15">
        <f t="shared" si="11"/>
        <v>2016</v>
      </c>
      <c r="C175" s="15">
        <f t="shared" si="12"/>
        <v>6</v>
      </c>
      <c r="D175" s="15">
        <f t="shared" si="13"/>
        <v>22</v>
      </c>
      <c r="E175" s="15">
        <v>12691</v>
      </c>
      <c r="F175" s="15">
        <v>0</v>
      </c>
      <c r="G175" s="15">
        <f t="shared" si="15"/>
        <v>875</v>
      </c>
      <c r="H175">
        <v>875</v>
      </c>
    </row>
    <row r="176" spans="1:9" x14ac:dyDescent="0.3">
      <c r="A176" s="60">
        <v>42544</v>
      </c>
      <c r="B176" s="15">
        <f t="shared" si="11"/>
        <v>2016</v>
      </c>
      <c r="C176" s="15">
        <f t="shared" si="12"/>
        <v>6</v>
      </c>
      <c r="D176" s="15">
        <f t="shared" si="13"/>
        <v>23</v>
      </c>
      <c r="E176" s="15">
        <v>11811</v>
      </c>
      <c r="F176" s="15">
        <v>0</v>
      </c>
      <c r="G176" s="15">
        <f t="shared" si="15"/>
        <v>880</v>
      </c>
      <c r="H176">
        <v>880</v>
      </c>
    </row>
    <row r="177" spans="1:8" x14ac:dyDescent="0.3">
      <c r="A177" s="60">
        <v>42545</v>
      </c>
      <c r="B177" s="15">
        <f t="shared" si="11"/>
        <v>2016</v>
      </c>
      <c r="C177" s="15">
        <f t="shared" si="12"/>
        <v>6</v>
      </c>
      <c r="D177" s="15">
        <f t="shared" si="13"/>
        <v>24</v>
      </c>
      <c r="E177" s="15">
        <v>10901</v>
      </c>
      <c r="F177" s="15">
        <v>0</v>
      </c>
      <c r="G177" s="15">
        <f t="shared" si="15"/>
        <v>910</v>
      </c>
      <c r="H177">
        <v>910</v>
      </c>
    </row>
    <row r="178" spans="1:8" x14ac:dyDescent="0.3">
      <c r="A178" s="60">
        <v>42546</v>
      </c>
      <c r="B178" s="15">
        <f t="shared" si="11"/>
        <v>2016</v>
      </c>
      <c r="C178" s="15">
        <f t="shared" si="12"/>
        <v>6</v>
      </c>
      <c r="D178" s="15">
        <f t="shared" si="13"/>
        <v>25</v>
      </c>
      <c r="E178" s="15">
        <v>10044</v>
      </c>
      <c r="F178" s="15">
        <v>0</v>
      </c>
      <c r="G178" s="15">
        <f t="shared" si="15"/>
        <v>857</v>
      </c>
      <c r="H178">
        <v>857</v>
      </c>
    </row>
    <row r="179" spans="1:8" x14ac:dyDescent="0.3">
      <c r="A179" s="60">
        <v>42547</v>
      </c>
      <c r="B179" s="15">
        <f t="shared" si="11"/>
        <v>2016</v>
      </c>
      <c r="C179" s="15">
        <f t="shared" si="12"/>
        <v>6</v>
      </c>
      <c r="D179" s="15">
        <f t="shared" si="13"/>
        <v>26</v>
      </c>
      <c r="E179" s="15">
        <v>9165</v>
      </c>
      <c r="F179" s="15">
        <v>0</v>
      </c>
      <c r="G179" s="15">
        <f t="shared" si="15"/>
        <v>879</v>
      </c>
      <c r="H179">
        <v>879</v>
      </c>
    </row>
    <row r="180" spans="1:8" x14ac:dyDescent="0.3">
      <c r="A180" s="60">
        <v>42548</v>
      </c>
      <c r="B180" s="15">
        <f t="shared" si="11"/>
        <v>2016</v>
      </c>
      <c r="C180" s="15">
        <f t="shared" si="12"/>
        <v>6</v>
      </c>
      <c r="D180" s="15">
        <f t="shared" si="13"/>
        <v>27</v>
      </c>
      <c r="E180" s="15">
        <v>8251</v>
      </c>
      <c r="F180" s="15">
        <v>0</v>
      </c>
      <c r="G180" s="15">
        <f t="shared" si="15"/>
        <v>914</v>
      </c>
      <c r="H180">
        <v>914</v>
      </c>
    </row>
    <row r="181" spans="1:8" x14ac:dyDescent="0.3">
      <c r="A181" s="60">
        <v>42549</v>
      </c>
      <c r="B181" s="15">
        <f t="shared" si="11"/>
        <v>2016</v>
      </c>
      <c r="C181" s="15">
        <f t="shared" si="12"/>
        <v>6</v>
      </c>
      <c r="D181" s="15">
        <f t="shared" si="13"/>
        <v>28</v>
      </c>
      <c r="E181" s="15">
        <v>7388</v>
      </c>
      <c r="F181" s="15">
        <v>0</v>
      </c>
      <c r="G181" s="15">
        <f t="shared" si="15"/>
        <v>863</v>
      </c>
      <c r="H181">
        <v>863</v>
      </c>
    </row>
    <row r="182" spans="1:8" x14ac:dyDescent="0.3">
      <c r="A182" s="60">
        <v>42550</v>
      </c>
      <c r="B182" s="15">
        <f t="shared" si="11"/>
        <v>2016</v>
      </c>
      <c r="C182" s="15">
        <f t="shared" si="12"/>
        <v>6</v>
      </c>
      <c r="D182" s="15">
        <f t="shared" si="13"/>
        <v>29</v>
      </c>
      <c r="E182" s="15">
        <v>6574</v>
      </c>
      <c r="F182" s="15">
        <v>0</v>
      </c>
      <c r="G182" s="15">
        <f t="shared" si="15"/>
        <v>814</v>
      </c>
      <c r="H182">
        <v>814</v>
      </c>
    </row>
    <row r="183" spans="1:8" x14ac:dyDescent="0.3">
      <c r="A183" s="60">
        <v>42551</v>
      </c>
      <c r="B183" s="15">
        <f t="shared" si="11"/>
        <v>2016</v>
      </c>
      <c r="C183" s="15">
        <f t="shared" si="12"/>
        <v>6</v>
      </c>
      <c r="D183" s="15">
        <f t="shared" si="13"/>
        <v>30</v>
      </c>
      <c r="E183" s="15">
        <v>5688</v>
      </c>
      <c r="F183" s="15">
        <v>0</v>
      </c>
      <c r="G183" s="15">
        <f t="shared" si="15"/>
        <v>886</v>
      </c>
      <c r="H183">
        <v>886</v>
      </c>
    </row>
    <row r="184" spans="1:8" x14ac:dyDescent="0.3">
      <c r="A184" s="60">
        <v>42552</v>
      </c>
      <c r="B184" s="15">
        <f t="shared" si="11"/>
        <v>2016</v>
      </c>
      <c r="C184" s="15">
        <f t="shared" si="12"/>
        <v>7</v>
      </c>
      <c r="D184" s="15">
        <f t="shared" si="13"/>
        <v>1</v>
      </c>
      <c r="E184" s="15">
        <v>17970</v>
      </c>
      <c r="F184" s="15">
        <v>13142</v>
      </c>
      <c r="G184" s="15">
        <f t="shared" si="15"/>
        <v>860</v>
      </c>
      <c r="H184">
        <v>860</v>
      </c>
    </row>
    <row r="185" spans="1:8" x14ac:dyDescent="0.3">
      <c r="A185" s="60">
        <v>42553</v>
      </c>
      <c r="B185" s="15">
        <f t="shared" si="11"/>
        <v>2016</v>
      </c>
      <c r="C185" s="15">
        <f t="shared" si="12"/>
        <v>7</v>
      </c>
      <c r="D185" s="15">
        <f t="shared" si="13"/>
        <v>2</v>
      </c>
      <c r="E185" s="15">
        <v>17055</v>
      </c>
      <c r="F185" s="15">
        <v>0</v>
      </c>
      <c r="G185" s="15">
        <f t="shared" si="15"/>
        <v>915</v>
      </c>
      <c r="H185">
        <v>915</v>
      </c>
    </row>
    <row r="186" spans="1:8" x14ac:dyDescent="0.3">
      <c r="A186" s="60">
        <v>42554</v>
      </c>
      <c r="B186" s="15">
        <f t="shared" si="11"/>
        <v>2016</v>
      </c>
      <c r="C186" s="15">
        <f t="shared" si="12"/>
        <v>7</v>
      </c>
      <c r="D186" s="15">
        <f t="shared" si="13"/>
        <v>3</v>
      </c>
      <c r="E186" s="15">
        <v>16165</v>
      </c>
      <c r="F186" s="15">
        <v>0</v>
      </c>
      <c r="G186" s="15">
        <f t="shared" si="15"/>
        <v>890</v>
      </c>
      <c r="H186">
        <v>890</v>
      </c>
    </row>
    <row r="187" spans="1:8" x14ac:dyDescent="0.3">
      <c r="A187" s="60">
        <v>42555</v>
      </c>
      <c r="B187" s="15">
        <f t="shared" si="11"/>
        <v>2016</v>
      </c>
      <c r="C187" s="15">
        <f t="shared" si="12"/>
        <v>7</v>
      </c>
      <c r="D187" s="15">
        <f t="shared" si="13"/>
        <v>4</v>
      </c>
      <c r="E187" s="15">
        <v>15293</v>
      </c>
      <c r="F187" s="15">
        <v>0</v>
      </c>
      <c r="G187" s="15">
        <f t="shared" si="15"/>
        <v>872</v>
      </c>
      <c r="H187">
        <v>872</v>
      </c>
    </row>
    <row r="188" spans="1:8" x14ac:dyDescent="0.3">
      <c r="A188" s="60">
        <v>42556</v>
      </c>
      <c r="B188" s="15">
        <f t="shared" si="11"/>
        <v>2016</v>
      </c>
      <c r="C188" s="15">
        <f t="shared" si="12"/>
        <v>7</v>
      </c>
      <c r="D188" s="15">
        <f t="shared" si="13"/>
        <v>5</v>
      </c>
      <c r="E188" s="15">
        <v>14398</v>
      </c>
      <c r="F188" s="15">
        <v>0</v>
      </c>
      <c r="G188" s="15">
        <f t="shared" si="15"/>
        <v>895</v>
      </c>
      <c r="H188">
        <v>895</v>
      </c>
    </row>
    <row r="189" spans="1:8" x14ac:dyDescent="0.3">
      <c r="A189" s="60">
        <v>42557</v>
      </c>
      <c r="B189" s="15">
        <f t="shared" si="11"/>
        <v>2016</v>
      </c>
      <c r="C189" s="15">
        <f t="shared" si="12"/>
        <v>7</v>
      </c>
      <c r="D189" s="15">
        <f t="shared" si="13"/>
        <v>6</v>
      </c>
      <c r="E189" s="15">
        <v>13480</v>
      </c>
      <c r="F189" s="15">
        <v>0</v>
      </c>
      <c r="G189" s="15">
        <f t="shared" si="15"/>
        <v>918</v>
      </c>
      <c r="H189">
        <v>918</v>
      </c>
    </row>
    <row r="190" spans="1:8" x14ac:dyDescent="0.3">
      <c r="A190" s="60">
        <v>42558</v>
      </c>
      <c r="B190" s="15">
        <f t="shared" si="11"/>
        <v>2016</v>
      </c>
      <c r="C190" s="15">
        <f t="shared" si="12"/>
        <v>7</v>
      </c>
      <c r="D190" s="15">
        <f t="shared" si="13"/>
        <v>7</v>
      </c>
      <c r="E190" s="15">
        <v>12543</v>
      </c>
      <c r="F190" s="15">
        <v>0</v>
      </c>
      <c r="G190" s="15">
        <f t="shared" si="15"/>
        <v>937</v>
      </c>
      <c r="H190">
        <v>937</v>
      </c>
    </row>
    <row r="191" spans="1:8" x14ac:dyDescent="0.3">
      <c r="A191" s="60">
        <v>42559</v>
      </c>
      <c r="B191" s="15">
        <f t="shared" si="11"/>
        <v>2016</v>
      </c>
      <c r="C191" s="15">
        <f t="shared" si="12"/>
        <v>7</v>
      </c>
      <c r="D191" s="15">
        <f t="shared" si="13"/>
        <v>8</v>
      </c>
      <c r="E191" s="15">
        <v>11656</v>
      </c>
      <c r="F191" s="15">
        <v>0</v>
      </c>
      <c r="G191" s="15">
        <f t="shared" si="15"/>
        <v>887</v>
      </c>
      <c r="H191">
        <v>887</v>
      </c>
    </row>
    <row r="192" spans="1:8" x14ac:dyDescent="0.3">
      <c r="A192" s="60">
        <v>42560</v>
      </c>
      <c r="B192" s="15">
        <f t="shared" si="11"/>
        <v>2016</v>
      </c>
      <c r="C192" s="15">
        <f t="shared" si="12"/>
        <v>7</v>
      </c>
      <c r="D192" s="15">
        <f t="shared" si="13"/>
        <v>9</v>
      </c>
      <c r="E192" s="15">
        <v>10779</v>
      </c>
      <c r="F192" s="15">
        <v>0</v>
      </c>
      <c r="G192" s="15">
        <f t="shared" si="15"/>
        <v>877</v>
      </c>
      <c r="H192">
        <v>877</v>
      </c>
    </row>
    <row r="193" spans="1:8" x14ac:dyDescent="0.3">
      <c r="A193" s="60">
        <v>42561</v>
      </c>
      <c r="B193" s="15">
        <f t="shared" si="11"/>
        <v>2016</v>
      </c>
      <c r="C193" s="15">
        <f t="shared" si="12"/>
        <v>7</v>
      </c>
      <c r="D193" s="15">
        <f t="shared" si="13"/>
        <v>10</v>
      </c>
      <c r="E193" s="15">
        <v>9926</v>
      </c>
      <c r="F193" s="15">
        <v>0</v>
      </c>
      <c r="G193" s="15">
        <f t="shared" si="15"/>
        <v>853</v>
      </c>
      <c r="H193">
        <v>853</v>
      </c>
    </row>
    <row r="194" spans="1:8" x14ac:dyDescent="0.3">
      <c r="A194" s="60">
        <v>42562</v>
      </c>
      <c r="B194" s="15">
        <f t="shared" si="11"/>
        <v>2016</v>
      </c>
      <c r="C194" s="15">
        <f t="shared" si="12"/>
        <v>7</v>
      </c>
      <c r="D194" s="15">
        <f t="shared" si="13"/>
        <v>11</v>
      </c>
      <c r="E194" s="15">
        <v>9026</v>
      </c>
      <c r="F194" s="15">
        <v>0</v>
      </c>
      <c r="G194" s="15">
        <f t="shared" si="15"/>
        <v>900</v>
      </c>
      <c r="H194">
        <v>900</v>
      </c>
    </row>
    <row r="195" spans="1:8" x14ac:dyDescent="0.3">
      <c r="A195" s="60">
        <v>42563</v>
      </c>
      <c r="B195" s="15">
        <f t="shared" ref="B195:B258" si="16">YEAR(A195)</f>
        <v>2016</v>
      </c>
      <c r="C195" s="15">
        <f t="shared" ref="C195:C258" si="17">MONTH(A195)</f>
        <v>7</v>
      </c>
      <c r="D195" s="15">
        <f t="shared" ref="D195:D258" si="18">DAY(A195)</f>
        <v>12</v>
      </c>
      <c r="E195" s="15">
        <v>8124</v>
      </c>
      <c r="F195" s="15">
        <v>0</v>
      </c>
      <c r="G195" s="15">
        <f t="shared" si="15"/>
        <v>902</v>
      </c>
      <c r="H195">
        <v>902</v>
      </c>
    </row>
    <row r="196" spans="1:8" x14ac:dyDescent="0.3">
      <c r="A196" s="60">
        <v>42564</v>
      </c>
      <c r="B196" s="15">
        <f t="shared" si="16"/>
        <v>2016</v>
      </c>
      <c r="C196" s="15">
        <f t="shared" si="17"/>
        <v>7</v>
      </c>
      <c r="D196" s="15">
        <f t="shared" si="18"/>
        <v>13</v>
      </c>
      <c r="E196" s="15">
        <v>7269</v>
      </c>
      <c r="F196" s="15">
        <v>0</v>
      </c>
      <c r="G196" s="15">
        <f t="shared" ref="G196:G259" si="19">E195-E196+F196</f>
        <v>855</v>
      </c>
      <c r="H196">
        <v>855</v>
      </c>
    </row>
    <row r="197" spans="1:8" x14ac:dyDescent="0.3">
      <c r="A197" s="60">
        <v>42565</v>
      </c>
      <c r="B197" s="15">
        <f t="shared" si="16"/>
        <v>2016</v>
      </c>
      <c r="C197" s="15">
        <f t="shared" si="17"/>
        <v>7</v>
      </c>
      <c r="D197" s="15">
        <f t="shared" si="18"/>
        <v>14</v>
      </c>
      <c r="E197" s="15">
        <v>6382</v>
      </c>
      <c r="F197" s="15">
        <v>0</v>
      </c>
      <c r="G197" s="15">
        <f t="shared" si="19"/>
        <v>887</v>
      </c>
      <c r="H197">
        <v>887</v>
      </c>
    </row>
    <row r="198" spans="1:8" x14ac:dyDescent="0.3">
      <c r="A198" s="60">
        <v>42566</v>
      </c>
      <c r="B198" s="15">
        <f t="shared" si="16"/>
        <v>2016</v>
      </c>
      <c r="C198" s="15">
        <f t="shared" si="17"/>
        <v>7</v>
      </c>
      <c r="D198" s="15">
        <f t="shared" si="18"/>
        <v>15</v>
      </c>
      <c r="E198" s="15">
        <v>5538</v>
      </c>
      <c r="F198" s="15">
        <v>0</v>
      </c>
      <c r="G198" s="15">
        <f t="shared" si="19"/>
        <v>844</v>
      </c>
      <c r="H198">
        <v>844</v>
      </c>
    </row>
    <row r="199" spans="1:8" x14ac:dyDescent="0.3">
      <c r="A199" s="60">
        <v>42567</v>
      </c>
      <c r="B199" s="15">
        <f t="shared" si="16"/>
        <v>2016</v>
      </c>
      <c r="C199" s="15">
        <f t="shared" si="17"/>
        <v>7</v>
      </c>
      <c r="D199" s="15">
        <f t="shared" si="18"/>
        <v>16</v>
      </c>
      <c r="E199" s="15">
        <v>15144</v>
      </c>
      <c r="F199" s="15">
        <v>10469</v>
      </c>
      <c r="G199" s="15">
        <f t="shared" si="19"/>
        <v>863</v>
      </c>
      <c r="H199">
        <v>863</v>
      </c>
    </row>
    <row r="200" spans="1:8" x14ac:dyDescent="0.3">
      <c r="A200" s="60">
        <v>42568</v>
      </c>
      <c r="B200" s="15">
        <f t="shared" si="16"/>
        <v>2016</v>
      </c>
      <c r="C200" s="15">
        <f t="shared" si="17"/>
        <v>7</v>
      </c>
      <c r="D200" s="15">
        <f t="shared" si="18"/>
        <v>17</v>
      </c>
      <c r="E200" s="15">
        <v>14291</v>
      </c>
      <c r="F200" s="15">
        <v>0</v>
      </c>
      <c r="G200" s="15">
        <f t="shared" si="19"/>
        <v>853</v>
      </c>
      <c r="H200">
        <v>853</v>
      </c>
    </row>
    <row r="201" spans="1:8" x14ac:dyDescent="0.3">
      <c r="A201" s="60">
        <v>42569</v>
      </c>
      <c r="B201" s="15">
        <f t="shared" si="16"/>
        <v>2016</v>
      </c>
      <c r="C201" s="15">
        <f t="shared" si="17"/>
        <v>7</v>
      </c>
      <c r="D201" s="15">
        <f t="shared" si="18"/>
        <v>18</v>
      </c>
      <c r="E201" s="15">
        <v>13479</v>
      </c>
      <c r="F201" s="15">
        <v>0</v>
      </c>
      <c r="G201" s="15">
        <f t="shared" si="19"/>
        <v>812</v>
      </c>
      <c r="H201">
        <v>812</v>
      </c>
    </row>
    <row r="202" spans="1:8" x14ac:dyDescent="0.3">
      <c r="A202" s="60">
        <v>42570</v>
      </c>
      <c r="B202" s="15">
        <f t="shared" si="16"/>
        <v>2016</v>
      </c>
      <c r="C202" s="15">
        <f t="shared" si="17"/>
        <v>7</v>
      </c>
      <c r="D202" s="15">
        <f t="shared" si="18"/>
        <v>19</v>
      </c>
      <c r="E202" s="15">
        <v>12580</v>
      </c>
      <c r="F202" s="15">
        <v>0</v>
      </c>
      <c r="G202" s="15">
        <f t="shared" si="19"/>
        <v>899</v>
      </c>
      <c r="H202">
        <v>899</v>
      </c>
    </row>
    <row r="203" spans="1:8" x14ac:dyDescent="0.3">
      <c r="A203" s="60">
        <v>42571</v>
      </c>
      <c r="B203" s="15">
        <f t="shared" si="16"/>
        <v>2016</v>
      </c>
      <c r="C203" s="15">
        <f t="shared" si="17"/>
        <v>7</v>
      </c>
      <c r="D203" s="15">
        <f t="shared" si="18"/>
        <v>20</v>
      </c>
      <c r="E203" s="15">
        <v>11701</v>
      </c>
      <c r="F203" s="15">
        <v>0</v>
      </c>
      <c r="G203" s="15">
        <f t="shared" si="19"/>
        <v>879</v>
      </c>
      <c r="H203">
        <v>879</v>
      </c>
    </row>
    <row r="204" spans="1:8" x14ac:dyDescent="0.3">
      <c r="A204" s="60">
        <v>42572</v>
      </c>
      <c r="B204" s="15">
        <f t="shared" si="16"/>
        <v>2016</v>
      </c>
      <c r="C204" s="15">
        <f t="shared" si="17"/>
        <v>7</v>
      </c>
      <c r="D204" s="15">
        <f t="shared" si="18"/>
        <v>21</v>
      </c>
      <c r="E204" s="15">
        <v>10870</v>
      </c>
      <c r="F204" s="15">
        <v>0</v>
      </c>
      <c r="G204" s="15">
        <f t="shared" si="19"/>
        <v>831</v>
      </c>
      <c r="H204">
        <v>831</v>
      </c>
    </row>
    <row r="205" spans="1:8" x14ac:dyDescent="0.3">
      <c r="A205" s="60">
        <v>42573</v>
      </c>
      <c r="B205" s="15">
        <f t="shared" si="16"/>
        <v>2016</v>
      </c>
      <c r="C205" s="15">
        <f t="shared" si="17"/>
        <v>7</v>
      </c>
      <c r="D205" s="15">
        <f t="shared" si="18"/>
        <v>22</v>
      </c>
      <c r="E205" s="15">
        <v>9980</v>
      </c>
      <c r="F205" s="15">
        <v>0</v>
      </c>
      <c r="G205" s="15">
        <f t="shared" si="19"/>
        <v>890</v>
      </c>
      <c r="H205">
        <v>890</v>
      </c>
    </row>
    <row r="206" spans="1:8" x14ac:dyDescent="0.3">
      <c r="A206" s="60">
        <v>42574</v>
      </c>
      <c r="B206" s="15">
        <f t="shared" si="16"/>
        <v>2016</v>
      </c>
      <c r="C206" s="15">
        <f t="shared" si="17"/>
        <v>7</v>
      </c>
      <c r="D206" s="15">
        <f t="shared" si="18"/>
        <v>23</v>
      </c>
      <c r="E206" s="15">
        <v>9098</v>
      </c>
      <c r="F206" s="15">
        <v>0</v>
      </c>
      <c r="G206" s="15">
        <f t="shared" si="19"/>
        <v>882</v>
      </c>
      <c r="H206">
        <v>882</v>
      </c>
    </row>
    <row r="207" spans="1:8" x14ac:dyDescent="0.3">
      <c r="A207" s="60">
        <v>42575</v>
      </c>
      <c r="B207" s="15">
        <f t="shared" si="16"/>
        <v>2016</v>
      </c>
      <c r="C207" s="15">
        <f t="shared" si="17"/>
        <v>7</v>
      </c>
      <c r="D207" s="15">
        <f t="shared" si="18"/>
        <v>24</v>
      </c>
      <c r="E207" s="15">
        <v>8247</v>
      </c>
      <c r="F207" s="15">
        <v>0</v>
      </c>
      <c r="G207" s="15">
        <f t="shared" si="19"/>
        <v>851</v>
      </c>
      <c r="H207">
        <v>851</v>
      </c>
    </row>
    <row r="208" spans="1:8" x14ac:dyDescent="0.3">
      <c r="A208" s="60">
        <v>42576</v>
      </c>
      <c r="B208" s="15">
        <f t="shared" si="16"/>
        <v>2016</v>
      </c>
      <c r="C208" s="15">
        <f t="shared" si="17"/>
        <v>7</v>
      </c>
      <c r="D208" s="15">
        <f t="shared" si="18"/>
        <v>25</v>
      </c>
      <c r="E208" s="15">
        <v>7274</v>
      </c>
      <c r="F208" s="15">
        <v>0</v>
      </c>
      <c r="G208" s="15">
        <f t="shared" si="19"/>
        <v>973</v>
      </c>
      <c r="H208">
        <v>973</v>
      </c>
    </row>
    <row r="209" spans="1:8" x14ac:dyDescent="0.3">
      <c r="A209" s="60">
        <v>42577</v>
      </c>
      <c r="B209" s="15">
        <f t="shared" si="16"/>
        <v>2016</v>
      </c>
      <c r="C209" s="15">
        <f t="shared" si="17"/>
        <v>7</v>
      </c>
      <c r="D209" s="15">
        <f t="shared" si="18"/>
        <v>26</v>
      </c>
      <c r="E209" s="15">
        <v>6377</v>
      </c>
      <c r="F209" s="15">
        <v>0</v>
      </c>
      <c r="G209" s="15">
        <f t="shared" si="19"/>
        <v>897</v>
      </c>
      <c r="H209">
        <v>897</v>
      </c>
    </row>
    <row r="210" spans="1:8" x14ac:dyDescent="0.3">
      <c r="A210" s="60">
        <v>42578</v>
      </c>
      <c r="B210" s="15">
        <f t="shared" si="16"/>
        <v>2016</v>
      </c>
      <c r="C210" s="15">
        <f t="shared" si="17"/>
        <v>7</v>
      </c>
      <c r="D210" s="15">
        <f t="shared" si="18"/>
        <v>27</v>
      </c>
      <c r="E210" s="15">
        <v>5446</v>
      </c>
      <c r="F210" s="15">
        <v>0</v>
      </c>
      <c r="G210" s="15">
        <f t="shared" si="19"/>
        <v>931</v>
      </c>
      <c r="H210">
        <v>931</v>
      </c>
    </row>
    <row r="211" spans="1:8" x14ac:dyDescent="0.3">
      <c r="A211" s="60">
        <v>42579</v>
      </c>
      <c r="B211" s="15">
        <f t="shared" si="16"/>
        <v>2016</v>
      </c>
      <c r="C211" s="15">
        <f t="shared" si="17"/>
        <v>7</v>
      </c>
      <c r="D211" s="15">
        <f t="shared" si="18"/>
        <v>28</v>
      </c>
      <c r="E211" s="15">
        <v>15257</v>
      </c>
      <c r="F211" s="15">
        <v>10692</v>
      </c>
      <c r="G211" s="15">
        <f t="shared" si="19"/>
        <v>881</v>
      </c>
      <c r="H211">
        <v>881</v>
      </c>
    </row>
    <row r="212" spans="1:8" x14ac:dyDescent="0.3">
      <c r="A212" s="60">
        <v>42580</v>
      </c>
      <c r="B212" s="15">
        <f t="shared" si="16"/>
        <v>2016</v>
      </c>
      <c r="C212" s="15">
        <f t="shared" si="17"/>
        <v>7</v>
      </c>
      <c r="D212" s="15">
        <f t="shared" si="18"/>
        <v>29</v>
      </c>
      <c r="E212" s="15">
        <v>14366</v>
      </c>
      <c r="F212" s="15">
        <v>0</v>
      </c>
      <c r="G212" s="15">
        <f t="shared" si="19"/>
        <v>891</v>
      </c>
      <c r="H212">
        <v>891</v>
      </c>
    </row>
    <row r="213" spans="1:8" x14ac:dyDescent="0.3">
      <c r="A213" s="60">
        <v>42581</v>
      </c>
      <c r="B213" s="15">
        <f t="shared" si="16"/>
        <v>2016</v>
      </c>
      <c r="C213" s="15">
        <f t="shared" si="17"/>
        <v>7</v>
      </c>
      <c r="D213" s="15">
        <f t="shared" si="18"/>
        <v>30</v>
      </c>
      <c r="E213" s="15">
        <v>13498</v>
      </c>
      <c r="F213" s="15">
        <v>0</v>
      </c>
      <c r="G213" s="15">
        <f t="shared" si="19"/>
        <v>868</v>
      </c>
      <c r="H213">
        <v>868</v>
      </c>
    </row>
    <row r="214" spans="1:8" x14ac:dyDescent="0.3">
      <c r="A214" s="60">
        <v>42582</v>
      </c>
      <c r="B214" s="15">
        <f t="shared" si="16"/>
        <v>2016</v>
      </c>
      <c r="C214" s="15">
        <f t="shared" si="17"/>
        <v>7</v>
      </c>
      <c r="D214" s="15">
        <f t="shared" si="18"/>
        <v>31</v>
      </c>
      <c r="E214" s="15">
        <v>12620</v>
      </c>
      <c r="F214" s="15">
        <v>0</v>
      </c>
      <c r="G214" s="15">
        <f t="shared" si="19"/>
        <v>878</v>
      </c>
      <c r="H214">
        <v>878</v>
      </c>
    </row>
    <row r="215" spans="1:8" x14ac:dyDescent="0.3">
      <c r="A215" s="60">
        <v>42583</v>
      </c>
      <c r="B215" s="15">
        <f t="shared" si="16"/>
        <v>2016</v>
      </c>
      <c r="C215" s="15">
        <f t="shared" si="17"/>
        <v>8</v>
      </c>
      <c r="D215" s="15">
        <f t="shared" si="18"/>
        <v>1</v>
      </c>
      <c r="E215" s="15">
        <v>11750</v>
      </c>
      <c r="F215" s="15">
        <v>0</v>
      </c>
      <c r="G215" s="15">
        <f t="shared" si="19"/>
        <v>870</v>
      </c>
      <c r="H215">
        <v>870</v>
      </c>
    </row>
    <row r="216" spans="1:8" x14ac:dyDescent="0.3">
      <c r="A216" s="60">
        <v>42584</v>
      </c>
      <c r="B216" s="15">
        <f t="shared" si="16"/>
        <v>2016</v>
      </c>
      <c r="C216" s="15">
        <f t="shared" si="17"/>
        <v>8</v>
      </c>
      <c r="D216" s="15">
        <f t="shared" si="18"/>
        <v>2</v>
      </c>
      <c r="E216" s="15">
        <v>10907</v>
      </c>
      <c r="F216" s="15">
        <v>0</v>
      </c>
      <c r="G216" s="15">
        <f t="shared" si="19"/>
        <v>843</v>
      </c>
      <c r="H216">
        <v>843</v>
      </c>
    </row>
    <row r="217" spans="1:8" x14ac:dyDescent="0.3">
      <c r="A217" s="60">
        <v>42585</v>
      </c>
      <c r="B217" s="15">
        <f t="shared" si="16"/>
        <v>2016</v>
      </c>
      <c r="C217" s="15">
        <f t="shared" si="17"/>
        <v>8</v>
      </c>
      <c r="D217" s="15">
        <f t="shared" si="18"/>
        <v>3</v>
      </c>
      <c r="E217" s="15">
        <v>10036</v>
      </c>
      <c r="F217" s="15">
        <v>0</v>
      </c>
      <c r="G217" s="15">
        <f t="shared" si="19"/>
        <v>871</v>
      </c>
      <c r="H217">
        <v>871</v>
      </c>
    </row>
    <row r="218" spans="1:8" x14ac:dyDescent="0.3">
      <c r="A218" s="60">
        <v>42586</v>
      </c>
      <c r="B218" s="15">
        <f t="shared" si="16"/>
        <v>2016</v>
      </c>
      <c r="C218" s="15">
        <f t="shared" si="17"/>
        <v>8</v>
      </c>
      <c r="D218" s="15">
        <f t="shared" si="18"/>
        <v>4</v>
      </c>
      <c r="E218" s="15">
        <v>9182</v>
      </c>
      <c r="F218" s="15">
        <v>0</v>
      </c>
      <c r="G218" s="15">
        <f t="shared" si="19"/>
        <v>854</v>
      </c>
      <c r="H218">
        <v>854</v>
      </c>
    </row>
    <row r="219" spans="1:8" x14ac:dyDescent="0.3">
      <c r="A219" s="60">
        <v>42587</v>
      </c>
      <c r="B219" s="15">
        <f t="shared" si="16"/>
        <v>2016</v>
      </c>
      <c r="C219" s="15">
        <f t="shared" si="17"/>
        <v>8</v>
      </c>
      <c r="D219" s="15">
        <f t="shared" si="18"/>
        <v>5</v>
      </c>
      <c r="E219" s="15">
        <v>8300</v>
      </c>
      <c r="F219" s="15">
        <v>0</v>
      </c>
      <c r="G219" s="15">
        <f t="shared" si="19"/>
        <v>882</v>
      </c>
      <c r="H219">
        <v>882</v>
      </c>
    </row>
    <row r="220" spans="1:8" x14ac:dyDescent="0.3">
      <c r="A220" s="60">
        <v>42588</v>
      </c>
      <c r="B220" s="15">
        <f t="shared" si="16"/>
        <v>2016</v>
      </c>
      <c r="C220" s="15">
        <f t="shared" si="17"/>
        <v>8</v>
      </c>
      <c r="D220" s="15">
        <f t="shared" si="18"/>
        <v>6</v>
      </c>
      <c r="E220" s="15">
        <v>7416</v>
      </c>
      <c r="F220" s="15">
        <v>0</v>
      </c>
      <c r="G220" s="15">
        <f t="shared" si="19"/>
        <v>884</v>
      </c>
      <c r="H220">
        <v>884</v>
      </c>
    </row>
    <row r="221" spans="1:8" x14ac:dyDescent="0.3">
      <c r="A221" s="60">
        <v>42589</v>
      </c>
      <c r="B221" s="15">
        <f t="shared" si="16"/>
        <v>2016</v>
      </c>
      <c r="C221" s="15">
        <f t="shared" si="17"/>
        <v>8</v>
      </c>
      <c r="D221" s="15">
        <f t="shared" si="18"/>
        <v>7</v>
      </c>
      <c r="E221" s="15">
        <v>6513</v>
      </c>
      <c r="F221" s="15">
        <v>0</v>
      </c>
      <c r="G221" s="15">
        <f t="shared" si="19"/>
        <v>903</v>
      </c>
      <c r="H221">
        <v>903</v>
      </c>
    </row>
    <row r="222" spans="1:8" x14ac:dyDescent="0.3">
      <c r="A222" s="60">
        <v>42590</v>
      </c>
      <c r="B222" s="15">
        <f t="shared" si="16"/>
        <v>2016</v>
      </c>
      <c r="C222" s="15">
        <f t="shared" si="17"/>
        <v>8</v>
      </c>
      <c r="D222" s="15">
        <f t="shared" si="18"/>
        <v>8</v>
      </c>
      <c r="E222" s="15">
        <v>5642</v>
      </c>
      <c r="F222" s="15">
        <v>0</v>
      </c>
      <c r="G222" s="15">
        <f t="shared" si="19"/>
        <v>871</v>
      </c>
      <c r="H222">
        <v>871</v>
      </c>
    </row>
    <row r="223" spans="1:8" x14ac:dyDescent="0.3">
      <c r="A223" s="60">
        <v>42591</v>
      </c>
      <c r="B223" s="15">
        <f t="shared" si="16"/>
        <v>2016</v>
      </c>
      <c r="C223" s="15">
        <f t="shared" si="17"/>
        <v>8</v>
      </c>
      <c r="D223" s="15">
        <f t="shared" si="18"/>
        <v>9</v>
      </c>
      <c r="E223" s="15">
        <v>15998</v>
      </c>
      <c r="F223" s="15">
        <v>11247</v>
      </c>
      <c r="G223" s="15">
        <f t="shared" si="19"/>
        <v>891</v>
      </c>
      <c r="H223">
        <v>891</v>
      </c>
    </row>
    <row r="224" spans="1:8" x14ac:dyDescent="0.3">
      <c r="A224" s="60">
        <v>42592</v>
      </c>
      <c r="B224" s="15">
        <f t="shared" si="16"/>
        <v>2016</v>
      </c>
      <c r="C224" s="15">
        <f t="shared" si="17"/>
        <v>8</v>
      </c>
      <c r="D224" s="15">
        <f t="shared" si="18"/>
        <v>10</v>
      </c>
      <c r="E224" s="15">
        <v>15084</v>
      </c>
      <c r="F224" s="15">
        <v>0</v>
      </c>
      <c r="G224" s="15">
        <f t="shared" si="19"/>
        <v>914</v>
      </c>
      <c r="H224">
        <v>914</v>
      </c>
    </row>
    <row r="225" spans="1:8" x14ac:dyDescent="0.3">
      <c r="A225" s="60">
        <v>42593</v>
      </c>
      <c r="B225" s="15">
        <f t="shared" si="16"/>
        <v>2016</v>
      </c>
      <c r="C225" s="15">
        <f t="shared" si="17"/>
        <v>8</v>
      </c>
      <c r="D225" s="15">
        <f t="shared" si="18"/>
        <v>11</v>
      </c>
      <c r="E225" s="15">
        <v>14170</v>
      </c>
      <c r="F225" s="15">
        <v>0</v>
      </c>
      <c r="G225" s="15">
        <f t="shared" si="19"/>
        <v>914</v>
      </c>
      <c r="H225">
        <v>914</v>
      </c>
    </row>
    <row r="226" spans="1:8" x14ac:dyDescent="0.3">
      <c r="A226" s="60">
        <v>42594</v>
      </c>
      <c r="B226" s="15">
        <f t="shared" si="16"/>
        <v>2016</v>
      </c>
      <c r="C226" s="15">
        <f t="shared" si="17"/>
        <v>8</v>
      </c>
      <c r="D226" s="15">
        <f t="shared" si="18"/>
        <v>12</v>
      </c>
      <c r="E226" s="15">
        <v>13254</v>
      </c>
      <c r="F226" s="15">
        <v>0</v>
      </c>
      <c r="G226" s="15">
        <f t="shared" si="19"/>
        <v>916</v>
      </c>
      <c r="H226">
        <v>916</v>
      </c>
    </row>
    <row r="227" spans="1:8" x14ac:dyDescent="0.3">
      <c r="A227" s="60">
        <v>42595</v>
      </c>
      <c r="B227" s="15">
        <f t="shared" si="16"/>
        <v>2016</v>
      </c>
      <c r="C227" s="15">
        <f t="shared" si="17"/>
        <v>8</v>
      </c>
      <c r="D227" s="15">
        <f t="shared" si="18"/>
        <v>13</v>
      </c>
      <c r="E227" s="15">
        <v>12380</v>
      </c>
      <c r="F227" s="15">
        <v>0</v>
      </c>
      <c r="G227" s="15">
        <f t="shared" si="19"/>
        <v>874</v>
      </c>
      <c r="H227">
        <v>874</v>
      </c>
    </row>
    <row r="228" spans="1:8" x14ac:dyDescent="0.3">
      <c r="A228" s="60">
        <v>42596</v>
      </c>
      <c r="B228" s="15">
        <f t="shared" si="16"/>
        <v>2016</v>
      </c>
      <c r="C228" s="15">
        <f t="shared" si="17"/>
        <v>8</v>
      </c>
      <c r="D228" s="15">
        <f t="shared" si="18"/>
        <v>14</v>
      </c>
      <c r="E228" s="15">
        <v>11509</v>
      </c>
      <c r="F228" s="15">
        <v>0</v>
      </c>
      <c r="G228" s="15">
        <f t="shared" si="19"/>
        <v>871</v>
      </c>
      <c r="H228">
        <v>871</v>
      </c>
    </row>
    <row r="229" spans="1:8" x14ac:dyDescent="0.3">
      <c r="A229" s="60">
        <v>42597</v>
      </c>
      <c r="B229" s="15">
        <f t="shared" si="16"/>
        <v>2016</v>
      </c>
      <c r="C229" s="15">
        <f t="shared" si="17"/>
        <v>8</v>
      </c>
      <c r="D229" s="15">
        <f t="shared" si="18"/>
        <v>15</v>
      </c>
      <c r="E229" s="15">
        <v>10642</v>
      </c>
      <c r="F229" s="15">
        <v>0</v>
      </c>
      <c r="G229" s="15">
        <f t="shared" si="19"/>
        <v>867</v>
      </c>
      <c r="H229">
        <v>867</v>
      </c>
    </row>
    <row r="230" spans="1:8" x14ac:dyDescent="0.3">
      <c r="A230" s="60">
        <v>42598</v>
      </c>
      <c r="B230" s="15">
        <f t="shared" si="16"/>
        <v>2016</v>
      </c>
      <c r="C230" s="15">
        <f t="shared" si="17"/>
        <v>8</v>
      </c>
      <c r="D230" s="15">
        <f t="shared" si="18"/>
        <v>16</v>
      </c>
      <c r="E230" s="15">
        <v>9766</v>
      </c>
      <c r="F230" s="15">
        <v>0</v>
      </c>
      <c r="G230" s="15">
        <f t="shared" si="19"/>
        <v>876</v>
      </c>
      <c r="H230">
        <v>876</v>
      </c>
    </row>
    <row r="231" spans="1:8" x14ac:dyDescent="0.3">
      <c r="A231" s="60">
        <v>42599</v>
      </c>
      <c r="B231" s="15">
        <f t="shared" si="16"/>
        <v>2016</v>
      </c>
      <c r="C231" s="15">
        <f t="shared" si="17"/>
        <v>8</v>
      </c>
      <c r="D231" s="15">
        <f t="shared" si="18"/>
        <v>17</v>
      </c>
      <c r="E231" s="15">
        <v>8901</v>
      </c>
      <c r="F231" s="15">
        <v>0</v>
      </c>
      <c r="G231" s="15">
        <f t="shared" si="19"/>
        <v>865</v>
      </c>
      <c r="H231">
        <v>865</v>
      </c>
    </row>
    <row r="232" spans="1:8" x14ac:dyDescent="0.3">
      <c r="A232" s="60">
        <v>42600</v>
      </c>
      <c r="B232" s="15">
        <f t="shared" si="16"/>
        <v>2016</v>
      </c>
      <c r="C232" s="15">
        <f t="shared" si="17"/>
        <v>8</v>
      </c>
      <c r="D232" s="15">
        <f t="shared" si="18"/>
        <v>18</v>
      </c>
      <c r="E232" s="15">
        <v>8104</v>
      </c>
      <c r="F232" s="15">
        <v>0</v>
      </c>
      <c r="G232" s="15">
        <f t="shared" si="19"/>
        <v>797</v>
      </c>
      <c r="H232">
        <v>797</v>
      </c>
    </row>
    <row r="233" spans="1:8" x14ac:dyDescent="0.3">
      <c r="A233" s="60">
        <v>42601</v>
      </c>
      <c r="B233" s="15">
        <f t="shared" si="16"/>
        <v>2016</v>
      </c>
      <c r="C233" s="15">
        <f t="shared" si="17"/>
        <v>8</v>
      </c>
      <c r="D233" s="15">
        <f t="shared" si="18"/>
        <v>19</v>
      </c>
      <c r="E233" s="15">
        <v>7221</v>
      </c>
      <c r="F233" s="15">
        <v>0</v>
      </c>
      <c r="G233" s="15">
        <f t="shared" si="19"/>
        <v>883</v>
      </c>
      <c r="H233">
        <v>883</v>
      </c>
    </row>
    <row r="234" spans="1:8" x14ac:dyDescent="0.3">
      <c r="A234" s="60">
        <v>42602</v>
      </c>
      <c r="B234" s="15">
        <f t="shared" si="16"/>
        <v>2016</v>
      </c>
      <c r="C234" s="15">
        <f t="shared" si="17"/>
        <v>8</v>
      </c>
      <c r="D234" s="15">
        <f t="shared" si="18"/>
        <v>20</v>
      </c>
      <c r="E234" s="15">
        <v>6399</v>
      </c>
      <c r="F234" s="15">
        <v>0</v>
      </c>
      <c r="G234" s="15">
        <f t="shared" si="19"/>
        <v>822</v>
      </c>
      <c r="H234">
        <v>822</v>
      </c>
    </row>
    <row r="235" spans="1:8" x14ac:dyDescent="0.3">
      <c r="A235" s="60">
        <v>42603</v>
      </c>
      <c r="B235" s="15">
        <f t="shared" si="16"/>
        <v>2016</v>
      </c>
      <c r="C235" s="15">
        <f t="shared" si="17"/>
        <v>8</v>
      </c>
      <c r="D235" s="15">
        <f t="shared" si="18"/>
        <v>21</v>
      </c>
      <c r="E235" s="15">
        <v>5545</v>
      </c>
      <c r="F235" s="15">
        <v>0</v>
      </c>
      <c r="G235" s="15">
        <f t="shared" si="19"/>
        <v>854</v>
      </c>
      <c r="H235">
        <v>854</v>
      </c>
    </row>
    <row r="236" spans="1:8" x14ac:dyDescent="0.3">
      <c r="A236" s="60">
        <v>42604</v>
      </c>
      <c r="B236" s="15">
        <f t="shared" si="16"/>
        <v>2016</v>
      </c>
      <c r="C236" s="15">
        <f t="shared" si="17"/>
        <v>8</v>
      </c>
      <c r="D236" s="15">
        <f t="shared" si="18"/>
        <v>22</v>
      </c>
      <c r="E236" s="15">
        <v>18021</v>
      </c>
      <c r="F236" s="15">
        <v>13294</v>
      </c>
      <c r="G236" s="15">
        <f t="shared" si="19"/>
        <v>818</v>
      </c>
      <c r="H236">
        <v>818</v>
      </c>
    </row>
    <row r="237" spans="1:8" x14ac:dyDescent="0.3">
      <c r="A237" s="60">
        <v>42605</v>
      </c>
      <c r="B237" s="15">
        <f t="shared" si="16"/>
        <v>2016</v>
      </c>
      <c r="C237" s="15">
        <f t="shared" si="17"/>
        <v>8</v>
      </c>
      <c r="D237" s="15">
        <f t="shared" si="18"/>
        <v>23</v>
      </c>
      <c r="E237" s="15">
        <v>17130</v>
      </c>
      <c r="F237" s="15">
        <v>0</v>
      </c>
      <c r="G237" s="15">
        <f t="shared" si="19"/>
        <v>891</v>
      </c>
      <c r="H237">
        <v>891</v>
      </c>
    </row>
    <row r="238" spans="1:8" x14ac:dyDescent="0.3">
      <c r="A238" s="60">
        <v>42606</v>
      </c>
      <c r="B238" s="15">
        <f t="shared" si="16"/>
        <v>2016</v>
      </c>
      <c r="C238" s="15">
        <f t="shared" si="17"/>
        <v>8</v>
      </c>
      <c r="D238" s="15">
        <f t="shared" si="18"/>
        <v>24</v>
      </c>
      <c r="E238" s="15">
        <v>16276</v>
      </c>
      <c r="F238" s="15">
        <v>0</v>
      </c>
      <c r="G238" s="15">
        <f t="shared" si="19"/>
        <v>854</v>
      </c>
      <c r="H238">
        <v>854</v>
      </c>
    </row>
    <row r="239" spans="1:8" x14ac:dyDescent="0.3">
      <c r="A239" s="60">
        <v>42607</v>
      </c>
      <c r="B239" s="15">
        <f t="shared" si="16"/>
        <v>2016</v>
      </c>
      <c r="C239" s="15">
        <f t="shared" si="17"/>
        <v>8</v>
      </c>
      <c r="D239" s="15">
        <f t="shared" si="18"/>
        <v>25</v>
      </c>
      <c r="E239" s="15">
        <v>15391</v>
      </c>
      <c r="F239" s="15">
        <v>0</v>
      </c>
      <c r="G239" s="15">
        <f t="shared" si="19"/>
        <v>885</v>
      </c>
      <c r="H239">
        <v>885</v>
      </c>
    </row>
    <row r="240" spans="1:8" x14ac:dyDescent="0.3">
      <c r="A240" s="60">
        <v>42608</v>
      </c>
      <c r="B240" s="15">
        <f t="shared" si="16"/>
        <v>2016</v>
      </c>
      <c r="C240" s="15">
        <f t="shared" si="17"/>
        <v>8</v>
      </c>
      <c r="D240" s="15">
        <f t="shared" si="18"/>
        <v>26</v>
      </c>
      <c r="E240" s="15">
        <v>14507</v>
      </c>
      <c r="F240" s="15">
        <v>0</v>
      </c>
      <c r="G240" s="15">
        <f t="shared" si="19"/>
        <v>884</v>
      </c>
      <c r="H240">
        <v>884</v>
      </c>
    </row>
    <row r="241" spans="1:8" x14ac:dyDescent="0.3">
      <c r="A241" s="60">
        <v>42609</v>
      </c>
      <c r="B241" s="15">
        <f t="shared" si="16"/>
        <v>2016</v>
      </c>
      <c r="C241" s="15">
        <f t="shared" si="17"/>
        <v>8</v>
      </c>
      <c r="D241" s="15">
        <f t="shared" si="18"/>
        <v>27</v>
      </c>
      <c r="E241" s="15">
        <v>13601</v>
      </c>
      <c r="F241" s="15">
        <v>0</v>
      </c>
      <c r="G241" s="15">
        <f t="shared" si="19"/>
        <v>906</v>
      </c>
      <c r="H241">
        <v>906</v>
      </c>
    </row>
    <row r="242" spans="1:8" x14ac:dyDescent="0.3">
      <c r="A242" s="60">
        <v>42610</v>
      </c>
      <c r="B242" s="15">
        <f t="shared" si="16"/>
        <v>2016</v>
      </c>
      <c r="C242" s="15">
        <f t="shared" si="17"/>
        <v>8</v>
      </c>
      <c r="D242" s="15">
        <f t="shared" si="18"/>
        <v>28</v>
      </c>
      <c r="E242" s="15">
        <v>12707</v>
      </c>
      <c r="F242" s="15">
        <v>0</v>
      </c>
      <c r="G242" s="15">
        <f t="shared" si="19"/>
        <v>894</v>
      </c>
      <c r="H242">
        <v>894</v>
      </c>
    </row>
    <row r="243" spans="1:8" x14ac:dyDescent="0.3">
      <c r="A243" s="60">
        <v>42611</v>
      </c>
      <c r="B243" s="15">
        <f t="shared" si="16"/>
        <v>2016</v>
      </c>
      <c r="C243" s="15">
        <f t="shared" si="17"/>
        <v>8</v>
      </c>
      <c r="D243" s="15">
        <f t="shared" si="18"/>
        <v>29</v>
      </c>
      <c r="E243" s="15">
        <v>11843</v>
      </c>
      <c r="F243" s="15">
        <v>0</v>
      </c>
      <c r="G243" s="15">
        <f t="shared" si="19"/>
        <v>864</v>
      </c>
      <c r="H243">
        <v>864</v>
      </c>
    </row>
    <row r="244" spans="1:8" x14ac:dyDescent="0.3">
      <c r="A244" s="60">
        <v>42612</v>
      </c>
      <c r="B244" s="15">
        <f t="shared" si="16"/>
        <v>2016</v>
      </c>
      <c r="C244" s="15">
        <f t="shared" si="17"/>
        <v>8</v>
      </c>
      <c r="D244" s="15">
        <f t="shared" si="18"/>
        <v>30</v>
      </c>
      <c r="E244" s="15">
        <v>10979</v>
      </c>
      <c r="F244" s="15">
        <v>0</v>
      </c>
      <c r="G244" s="15">
        <f t="shared" si="19"/>
        <v>864</v>
      </c>
      <c r="H244">
        <v>864</v>
      </c>
    </row>
    <row r="245" spans="1:8" x14ac:dyDescent="0.3">
      <c r="A245" s="60">
        <v>42613</v>
      </c>
      <c r="B245" s="15">
        <f t="shared" si="16"/>
        <v>2016</v>
      </c>
      <c r="C245" s="15">
        <f t="shared" si="17"/>
        <v>8</v>
      </c>
      <c r="D245" s="15">
        <f t="shared" si="18"/>
        <v>31</v>
      </c>
      <c r="E245" s="15">
        <v>10131</v>
      </c>
      <c r="F245" s="15">
        <v>0</v>
      </c>
      <c r="G245" s="15">
        <f t="shared" si="19"/>
        <v>848</v>
      </c>
      <c r="H245">
        <v>848</v>
      </c>
    </row>
    <row r="246" spans="1:8" x14ac:dyDescent="0.3">
      <c r="A246" s="60">
        <v>42614</v>
      </c>
      <c r="B246" s="15">
        <f t="shared" si="16"/>
        <v>2016</v>
      </c>
      <c r="C246" s="15">
        <f t="shared" si="17"/>
        <v>9</v>
      </c>
      <c r="D246" s="15">
        <f t="shared" si="18"/>
        <v>1</v>
      </c>
      <c r="E246" s="15">
        <v>9274</v>
      </c>
      <c r="F246" s="15">
        <v>0</v>
      </c>
      <c r="G246" s="15">
        <f t="shared" si="19"/>
        <v>857</v>
      </c>
      <c r="H246">
        <v>857</v>
      </c>
    </row>
    <row r="247" spans="1:8" x14ac:dyDescent="0.3">
      <c r="A247" s="60">
        <v>42615</v>
      </c>
      <c r="B247" s="15">
        <f t="shared" si="16"/>
        <v>2016</v>
      </c>
      <c r="C247" s="15">
        <f t="shared" si="17"/>
        <v>9</v>
      </c>
      <c r="D247" s="15">
        <f t="shared" si="18"/>
        <v>2</v>
      </c>
      <c r="E247" s="15">
        <v>8374</v>
      </c>
      <c r="F247" s="15">
        <v>0</v>
      </c>
      <c r="G247" s="15">
        <f t="shared" si="19"/>
        <v>900</v>
      </c>
      <c r="H247">
        <v>900</v>
      </c>
    </row>
    <row r="248" spans="1:8" x14ac:dyDescent="0.3">
      <c r="A248" s="60">
        <v>42616</v>
      </c>
      <c r="B248" s="15">
        <f t="shared" si="16"/>
        <v>2016</v>
      </c>
      <c r="C248" s="15">
        <f t="shared" si="17"/>
        <v>9</v>
      </c>
      <c r="D248" s="15">
        <f t="shared" si="18"/>
        <v>3</v>
      </c>
      <c r="E248" s="15">
        <v>7575</v>
      </c>
      <c r="F248" s="15">
        <v>0</v>
      </c>
      <c r="G248" s="15">
        <f t="shared" si="19"/>
        <v>799</v>
      </c>
      <c r="H248">
        <v>799</v>
      </c>
    </row>
    <row r="249" spans="1:8" x14ac:dyDescent="0.3">
      <c r="A249" s="60">
        <v>42617</v>
      </c>
      <c r="B249" s="15">
        <f t="shared" si="16"/>
        <v>2016</v>
      </c>
      <c r="C249" s="15">
        <f t="shared" si="17"/>
        <v>9</v>
      </c>
      <c r="D249" s="15">
        <f t="shared" si="18"/>
        <v>4</v>
      </c>
      <c r="E249" s="15">
        <v>6660</v>
      </c>
      <c r="F249" s="15">
        <v>0</v>
      </c>
      <c r="G249" s="15">
        <f t="shared" si="19"/>
        <v>915</v>
      </c>
      <c r="H249">
        <v>915</v>
      </c>
    </row>
    <row r="250" spans="1:8" x14ac:dyDescent="0.3">
      <c r="A250" s="60">
        <v>42618</v>
      </c>
      <c r="B250" s="15">
        <f t="shared" si="16"/>
        <v>2016</v>
      </c>
      <c r="C250" s="15">
        <f t="shared" si="17"/>
        <v>9</v>
      </c>
      <c r="D250" s="15">
        <f t="shared" si="18"/>
        <v>5</v>
      </c>
      <c r="E250" s="15">
        <v>5790</v>
      </c>
      <c r="F250" s="15">
        <v>0</v>
      </c>
      <c r="G250" s="15">
        <f t="shared" si="19"/>
        <v>870</v>
      </c>
      <c r="H250">
        <v>870</v>
      </c>
    </row>
    <row r="251" spans="1:8" x14ac:dyDescent="0.3">
      <c r="A251" s="60">
        <v>42619</v>
      </c>
      <c r="B251" s="15">
        <f t="shared" si="16"/>
        <v>2016</v>
      </c>
      <c r="C251" s="15">
        <f t="shared" si="17"/>
        <v>9</v>
      </c>
      <c r="D251" s="15">
        <f t="shared" si="18"/>
        <v>6</v>
      </c>
      <c r="E251" s="15">
        <v>17549</v>
      </c>
      <c r="F251" s="15">
        <v>12656</v>
      </c>
      <c r="G251" s="15">
        <f t="shared" si="19"/>
        <v>897</v>
      </c>
      <c r="H251">
        <v>897</v>
      </c>
    </row>
    <row r="252" spans="1:8" x14ac:dyDescent="0.3">
      <c r="A252" s="60">
        <v>42620</v>
      </c>
      <c r="B252" s="15">
        <f t="shared" si="16"/>
        <v>2016</v>
      </c>
      <c r="C252" s="15">
        <f t="shared" si="17"/>
        <v>9</v>
      </c>
      <c r="D252" s="15">
        <f t="shared" si="18"/>
        <v>7</v>
      </c>
      <c r="E252" s="15">
        <v>16607</v>
      </c>
      <c r="F252" s="15">
        <v>0</v>
      </c>
      <c r="G252" s="15">
        <f t="shared" si="19"/>
        <v>942</v>
      </c>
      <c r="H252">
        <v>942</v>
      </c>
    </row>
    <row r="253" spans="1:8" x14ac:dyDescent="0.3">
      <c r="A253" s="60">
        <v>42621</v>
      </c>
      <c r="B253" s="15">
        <f t="shared" si="16"/>
        <v>2016</v>
      </c>
      <c r="C253" s="15">
        <f t="shared" si="17"/>
        <v>9</v>
      </c>
      <c r="D253" s="15">
        <f t="shared" si="18"/>
        <v>8</v>
      </c>
      <c r="E253" s="15">
        <v>15732</v>
      </c>
      <c r="F253" s="15">
        <v>0</v>
      </c>
      <c r="G253" s="15">
        <f t="shared" si="19"/>
        <v>875</v>
      </c>
      <c r="H253">
        <v>875</v>
      </c>
    </row>
    <row r="254" spans="1:8" x14ac:dyDescent="0.3">
      <c r="A254" s="60">
        <v>42622</v>
      </c>
      <c r="B254" s="15">
        <f t="shared" si="16"/>
        <v>2016</v>
      </c>
      <c r="C254" s="15">
        <f t="shared" si="17"/>
        <v>9</v>
      </c>
      <c r="D254" s="15">
        <f t="shared" si="18"/>
        <v>9</v>
      </c>
      <c r="E254" s="15">
        <v>14881</v>
      </c>
      <c r="F254" s="15">
        <v>0</v>
      </c>
      <c r="G254" s="15">
        <f t="shared" si="19"/>
        <v>851</v>
      </c>
      <c r="H254">
        <v>851</v>
      </c>
    </row>
    <row r="255" spans="1:8" x14ac:dyDescent="0.3">
      <c r="A255" s="60">
        <v>42623</v>
      </c>
      <c r="B255" s="15">
        <f t="shared" si="16"/>
        <v>2016</v>
      </c>
      <c r="C255" s="15">
        <f t="shared" si="17"/>
        <v>9</v>
      </c>
      <c r="D255" s="15">
        <f t="shared" si="18"/>
        <v>10</v>
      </c>
      <c r="E255" s="15">
        <v>14022</v>
      </c>
      <c r="F255" s="15">
        <v>0</v>
      </c>
      <c r="G255" s="15">
        <f t="shared" si="19"/>
        <v>859</v>
      </c>
      <c r="H255">
        <v>859</v>
      </c>
    </row>
    <row r="256" spans="1:8" x14ac:dyDescent="0.3">
      <c r="A256" s="60">
        <v>42624</v>
      </c>
      <c r="B256" s="15">
        <f t="shared" si="16"/>
        <v>2016</v>
      </c>
      <c r="C256" s="15">
        <f t="shared" si="17"/>
        <v>9</v>
      </c>
      <c r="D256" s="15">
        <f t="shared" si="18"/>
        <v>11</v>
      </c>
      <c r="E256" s="15">
        <v>13127</v>
      </c>
      <c r="F256" s="15">
        <v>0</v>
      </c>
      <c r="G256" s="15">
        <f t="shared" si="19"/>
        <v>895</v>
      </c>
      <c r="H256">
        <v>895</v>
      </c>
    </row>
    <row r="257" spans="1:9" x14ac:dyDescent="0.3">
      <c r="A257" s="60">
        <v>42625</v>
      </c>
      <c r="B257" s="15">
        <f t="shared" si="16"/>
        <v>2016</v>
      </c>
      <c r="C257" s="15">
        <f t="shared" si="17"/>
        <v>9</v>
      </c>
      <c r="D257" s="15">
        <f t="shared" si="18"/>
        <v>12</v>
      </c>
      <c r="E257" s="15">
        <v>12303</v>
      </c>
      <c r="F257" s="15">
        <v>0</v>
      </c>
      <c r="G257" s="15">
        <f t="shared" si="19"/>
        <v>824</v>
      </c>
      <c r="H257">
        <v>824</v>
      </c>
    </row>
    <row r="258" spans="1:9" x14ac:dyDescent="0.3">
      <c r="A258" s="60">
        <v>42626</v>
      </c>
      <c r="B258" s="15">
        <f t="shared" si="16"/>
        <v>2016</v>
      </c>
      <c r="C258" s="15">
        <f t="shared" si="17"/>
        <v>9</v>
      </c>
      <c r="D258" s="15">
        <f t="shared" si="18"/>
        <v>13</v>
      </c>
      <c r="E258" s="15">
        <v>11451</v>
      </c>
      <c r="F258" s="15">
        <v>0</v>
      </c>
      <c r="G258" s="15">
        <f t="shared" si="19"/>
        <v>852</v>
      </c>
      <c r="H258">
        <v>852</v>
      </c>
    </row>
    <row r="259" spans="1:9" x14ac:dyDescent="0.3">
      <c r="A259" s="60">
        <v>42627</v>
      </c>
      <c r="B259" s="15">
        <f t="shared" ref="B259:B322" si="20">YEAR(A259)</f>
        <v>2016</v>
      </c>
      <c r="C259" s="15">
        <f t="shared" ref="C259:C322" si="21">MONTH(A259)</f>
        <v>9</v>
      </c>
      <c r="D259" s="15">
        <f t="shared" ref="D259:D322" si="22">DAY(A259)</f>
        <v>14</v>
      </c>
      <c r="E259" s="15">
        <v>10562</v>
      </c>
      <c r="F259" s="15">
        <v>0</v>
      </c>
      <c r="G259" s="15">
        <f t="shared" si="19"/>
        <v>889</v>
      </c>
      <c r="H259">
        <v>889</v>
      </c>
    </row>
    <row r="260" spans="1:9" x14ac:dyDescent="0.3">
      <c r="A260" s="60">
        <v>42628</v>
      </c>
      <c r="B260" s="15">
        <f t="shared" si="20"/>
        <v>2016</v>
      </c>
      <c r="C260" s="15">
        <f t="shared" si="21"/>
        <v>9</v>
      </c>
      <c r="D260" s="15">
        <f t="shared" si="22"/>
        <v>15</v>
      </c>
      <c r="E260" s="15">
        <v>9707</v>
      </c>
      <c r="F260" s="15">
        <v>0</v>
      </c>
      <c r="G260" s="15">
        <f t="shared" ref="G260:G323" si="23">E259-E260+F260</f>
        <v>855</v>
      </c>
      <c r="H260">
        <v>855</v>
      </c>
    </row>
    <row r="261" spans="1:9" x14ac:dyDescent="0.3">
      <c r="A261" s="60">
        <v>42629</v>
      </c>
      <c r="B261" s="15">
        <f t="shared" si="20"/>
        <v>2016</v>
      </c>
      <c r="C261" s="15">
        <f t="shared" si="21"/>
        <v>9</v>
      </c>
      <c r="D261" s="15">
        <f t="shared" si="22"/>
        <v>16</v>
      </c>
      <c r="E261" s="15">
        <v>8799</v>
      </c>
      <c r="F261" s="15">
        <v>0</v>
      </c>
      <c r="G261" s="15">
        <f t="shared" si="23"/>
        <v>908</v>
      </c>
      <c r="H261">
        <v>908</v>
      </c>
    </row>
    <row r="262" spans="1:9" x14ac:dyDescent="0.3">
      <c r="A262" s="60">
        <v>42630</v>
      </c>
      <c r="B262" s="15">
        <f t="shared" si="20"/>
        <v>2016</v>
      </c>
      <c r="C262" s="15">
        <f t="shared" si="21"/>
        <v>9</v>
      </c>
      <c r="D262" s="15">
        <f t="shared" si="22"/>
        <v>17</v>
      </c>
      <c r="E262" s="15">
        <v>7979</v>
      </c>
      <c r="F262" s="15">
        <v>0</v>
      </c>
      <c r="G262" s="15">
        <f t="shared" si="23"/>
        <v>820</v>
      </c>
      <c r="H262">
        <v>820</v>
      </c>
    </row>
    <row r="263" spans="1:9" x14ac:dyDescent="0.3">
      <c r="A263" s="60">
        <v>42631</v>
      </c>
      <c r="B263" s="15">
        <f t="shared" si="20"/>
        <v>2016</v>
      </c>
      <c r="C263" s="15">
        <f t="shared" si="21"/>
        <v>9</v>
      </c>
      <c r="D263" s="15">
        <f t="shared" si="22"/>
        <v>18</v>
      </c>
      <c r="E263" s="15">
        <v>7024</v>
      </c>
      <c r="F263" s="15">
        <v>0</v>
      </c>
      <c r="G263" s="15">
        <f t="shared" si="23"/>
        <v>955</v>
      </c>
      <c r="H263">
        <v>955</v>
      </c>
    </row>
    <row r="264" spans="1:9" x14ac:dyDescent="0.3">
      <c r="A264" s="60">
        <v>42632</v>
      </c>
      <c r="B264" s="15">
        <f t="shared" si="20"/>
        <v>2016</v>
      </c>
      <c r="C264" s="15">
        <f t="shared" si="21"/>
        <v>9</v>
      </c>
      <c r="D264" s="15">
        <f t="shared" si="22"/>
        <v>19</v>
      </c>
      <c r="E264" s="15">
        <v>6186</v>
      </c>
      <c r="F264" s="15">
        <v>0</v>
      </c>
      <c r="G264" s="15">
        <f t="shared" si="23"/>
        <v>838</v>
      </c>
      <c r="H264">
        <v>838</v>
      </c>
    </row>
    <row r="265" spans="1:9" x14ac:dyDescent="0.3">
      <c r="A265" s="60">
        <v>42633</v>
      </c>
      <c r="B265" s="15">
        <f t="shared" si="20"/>
        <v>2016</v>
      </c>
      <c r="C265" s="15">
        <f t="shared" si="21"/>
        <v>9</v>
      </c>
      <c r="D265" s="15">
        <f t="shared" si="22"/>
        <v>20</v>
      </c>
      <c r="E265" s="15">
        <v>5310</v>
      </c>
      <c r="F265" s="15">
        <v>0</v>
      </c>
      <c r="G265" s="15">
        <f t="shared" si="23"/>
        <v>876</v>
      </c>
      <c r="H265">
        <v>876</v>
      </c>
    </row>
    <row r="266" spans="1:9" x14ac:dyDescent="0.3">
      <c r="A266" s="60">
        <v>42634</v>
      </c>
      <c r="B266" s="15">
        <f t="shared" si="20"/>
        <v>2016</v>
      </c>
      <c r="C266" s="15">
        <f t="shared" si="21"/>
        <v>9</v>
      </c>
      <c r="D266" s="15">
        <f t="shared" si="22"/>
        <v>21</v>
      </c>
      <c r="E266" s="15">
        <v>17940</v>
      </c>
      <c r="F266" s="15">
        <v>13508</v>
      </c>
      <c r="G266" s="15">
        <f t="shared" si="23"/>
        <v>878</v>
      </c>
      <c r="H266">
        <v>878</v>
      </c>
    </row>
    <row r="267" spans="1:9" x14ac:dyDescent="0.3">
      <c r="A267" s="60">
        <v>42635</v>
      </c>
      <c r="B267" s="15">
        <f t="shared" si="20"/>
        <v>2016</v>
      </c>
      <c r="C267" s="15">
        <f t="shared" si="21"/>
        <v>9</v>
      </c>
      <c r="D267" s="15">
        <f t="shared" si="22"/>
        <v>22</v>
      </c>
      <c r="E267" s="15">
        <v>17110</v>
      </c>
      <c r="F267" s="15">
        <v>0</v>
      </c>
      <c r="G267" s="15">
        <f t="shared" si="23"/>
        <v>830</v>
      </c>
      <c r="H267">
        <v>830</v>
      </c>
    </row>
    <row r="268" spans="1:9" x14ac:dyDescent="0.3">
      <c r="A268" s="60">
        <v>42636</v>
      </c>
      <c r="B268" s="15">
        <f t="shared" si="20"/>
        <v>2016</v>
      </c>
      <c r="C268" s="15">
        <f t="shared" si="21"/>
        <v>9</v>
      </c>
      <c r="D268" s="15">
        <f t="shared" si="22"/>
        <v>23</v>
      </c>
      <c r="E268" s="15">
        <v>16225</v>
      </c>
      <c r="F268" s="15">
        <v>0</v>
      </c>
      <c r="G268" s="15">
        <f t="shared" si="23"/>
        <v>885</v>
      </c>
      <c r="H268">
        <v>885</v>
      </c>
    </row>
    <row r="269" spans="1:9" x14ac:dyDescent="0.3">
      <c r="A269" s="60">
        <v>42637</v>
      </c>
      <c r="B269" s="15">
        <f t="shared" si="20"/>
        <v>2016</v>
      </c>
      <c r="C269" s="15">
        <f t="shared" si="21"/>
        <v>9</v>
      </c>
      <c r="D269" s="15">
        <f t="shared" si="22"/>
        <v>24</v>
      </c>
      <c r="E269" s="15">
        <v>15364</v>
      </c>
      <c r="F269" s="15">
        <v>0</v>
      </c>
      <c r="G269" s="15">
        <f t="shared" si="23"/>
        <v>861</v>
      </c>
      <c r="H269">
        <v>861</v>
      </c>
    </row>
    <row r="270" spans="1:9" x14ac:dyDescent="0.3">
      <c r="A270" s="60">
        <v>42638</v>
      </c>
      <c r="B270" s="15">
        <f t="shared" si="20"/>
        <v>2016</v>
      </c>
      <c r="C270" s="15">
        <f t="shared" si="21"/>
        <v>9</v>
      </c>
      <c r="D270" s="15">
        <f t="shared" si="22"/>
        <v>25</v>
      </c>
      <c r="E270" s="15">
        <v>14741</v>
      </c>
      <c r="F270" s="15">
        <v>0</v>
      </c>
      <c r="G270" s="15">
        <f t="shared" si="23"/>
        <v>623</v>
      </c>
      <c r="I270">
        <f t="shared" ref="I270:I322" si="24">IF(H270&gt;0,0,G270)</f>
        <v>623</v>
      </c>
    </row>
    <row r="271" spans="1:9" x14ac:dyDescent="0.3">
      <c r="A271" s="60">
        <v>42639</v>
      </c>
      <c r="B271" s="15">
        <f t="shared" si="20"/>
        <v>2016</v>
      </c>
      <c r="C271" s="15">
        <f t="shared" si="21"/>
        <v>9</v>
      </c>
      <c r="D271" s="15">
        <f t="shared" si="22"/>
        <v>26</v>
      </c>
      <c r="E271" s="15">
        <v>14200</v>
      </c>
      <c r="F271" s="15">
        <v>0</v>
      </c>
      <c r="G271" s="15">
        <f t="shared" si="23"/>
        <v>541</v>
      </c>
      <c r="I271">
        <f t="shared" si="24"/>
        <v>541</v>
      </c>
    </row>
    <row r="272" spans="1:9" x14ac:dyDescent="0.3">
      <c r="A272" s="60">
        <v>42640</v>
      </c>
      <c r="B272" s="15">
        <f t="shared" si="20"/>
        <v>2016</v>
      </c>
      <c r="C272" s="15">
        <f t="shared" si="21"/>
        <v>9</v>
      </c>
      <c r="D272" s="15">
        <f t="shared" si="22"/>
        <v>27</v>
      </c>
      <c r="E272" s="15">
        <v>13629</v>
      </c>
      <c r="F272" s="15">
        <v>0</v>
      </c>
      <c r="G272" s="15">
        <f t="shared" si="23"/>
        <v>571</v>
      </c>
      <c r="I272">
        <f t="shared" si="24"/>
        <v>571</v>
      </c>
    </row>
    <row r="273" spans="1:9" x14ac:dyDescent="0.3">
      <c r="A273" s="60">
        <v>42641</v>
      </c>
      <c r="B273" s="15">
        <f t="shared" si="20"/>
        <v>2016</v>
      </c>
      <c r="C273" s="15">
        <f t="shared" si="21"/>
        <v>9</v>
      </c>
      <c r="D273" s="15">
        <f t="shared" si="22"/>
        <v>28</v>
      </c>
      <c r="E273" s="15">
        <v>12992</v>
      </c>
      <c r="F273" s="15">
        <v>0</v>
      </c>
      <c r="G273" s="15">
        <f t="shared" si="23"/>
        <v>637</v>
      </c>
      <c r="I273">
        <f t="shared" si="24"/>
        <v>637</v>
      </c>
    </row>
    <row r="274" spans="1:9" x14ac:dyDescent="0.3">
      <c r="A274" s="60">
        <v>42642</v>
      </c>
      <c r="B274" s="15">
        <f t="shared" si="20"/>
        <v>2016</v>
      </c>
      <c r="C274" s="15">
        <f t="shared" si="21"/>
        <v>9</v>
      </c>
      <c r="D274" s="15">
        <f t="shared" si="22"/>
        <v>29</v>
      </c>
      <c r="E274" s="15">
        <v>12485</v>
      </c>
      <c r="F274" s="15">
        <v>0</v>
      </c>
      <c r="G274" s="15">
        <f t="shared" si="23"/>
        <v>507</v>
      </c>
      <c r="I274">
        <f t="shared" si="24"/>
        <v>507</v>
      </c>
    </row>
    <row r="275" spans="1:9" x14ac:dyDescent="0.3">
      <c r="A275" s="60">
        <v>42643</v>
      </c>
      <c r="B275" s="15">
        <f t="shared" si="20"/>
        <v>2016</v>
      </c>
      <c r="C275" s="15">
        <f t="shared" si="21"/>
        <v>9</v>
      </c>
      <c r="D275" s="15">
        <f t="shared" si="22"/>
        <v>30</v>
      </c>
      <c r="E275" s="15">
        <v>11945</v>
      </c>
      <c r="F275" s="15">
        <v>0</v>
      </c>
      <c r="G275" s="15">
        <f t="shared" si="23"/>
        <v>540</v>
      </c>
      <c r="I275">
        <f t="shared" si="24"/>
        <v>540</v>
      </c>
    </row>
    <row r="276" spans="1:9" x14ac:dyDescent="0.3">
      <c r="A276" s="60">
        <v>42644</v>
      </c>
      <c r="B276" s="15">
        <f t="shared" si="20"/>
        <v>2016</v>
      </c>
      <c r="C276" s="15">
        <f t="shared" si="21"/>
        <v>10</v>
      </c>
      <c r="D276" s="15">
        <f t="shared" si="22"/>
        <v>1</v>
      </c>
      <c r="E276" s="15">
        <v>11440</v>
      </c>
      <c r="F276" s="15">
        <v>0</v>
      </c>
      <c r="G276" s="15">
        <f t="shared" si="23"/>
        <v>505</v>
      </c>
      <c r="I276">
        <f t="shared" si="24"/>
        <v>505</v>
      </c>
    </row>
    <row r="277" spans="1:9" x14ac:dyDescent="0.3">
      <c r="A277" s="60">
        <v>42645</v>
      </c>
      <c r="B277" s="15">
        <f t="shared" si="20"/>
        <v>2016</v>
      </c>
      <c r="C277" s="15">
        <f t="shared" si="21"/>
        <v>10</v>
      </c>
      <c r="D277" s="15">
        <f t="shared" si="22"/>
        <v>2</v>
      </c>
      <c r="E277" s="15">
        <v>10899</v>
      </c>
      <c r="F277" s="15">
        <v>0</v>
      </c>
      <c r="G277" s="15">
        <f t="shared" si="23"/>
        <v>541</v>
      </c>
      <c r="I277">
        <f t="shared" si="24"/>
        <v>541</v>
      </c>
    </row>
    <row r="278" spans="1:9" x14ac:dyDescent="0.3">
      <c r="A278" s="60">
        <v>42646</v>
      </c>
      <c r="B278" s="15">
        <f t="shared" si="20"/>
        <v>2016</v>
      </c>
      <c r="C278" s="15">
        <f t="shared" si="21"/>
        <v>10</v>
      </c>
      <c r="D278" s="15">
        <f t="shared" si="22"/>
        <v>3</v>
      </c>
      <c r="E278" s="15">
        <v>10369</v>
      </c>
      <c r="F278" s="15">
        <v>0</v>
      </c>
      <c r="G278" s="15">
        <f t="shared" si="23"/>
        <v>530</v>
      </c>
      <c r="I278">
        <f t="shared" si="24"/>
        <v>530</v>
      </c>
    </row>
    <row r="279" spans="1:9" x14ac:dyDescent="0.3">
      <c r="A279" s="60">
        <v>42647</v>
      </c>
      <c r="B279" s="15">
        <f t="shared" si="20"/>
        <v>2016</v>
      </c>
      <c r="C279" s="15">
        <f t="shared" si="21"/>
        <v>10</v>
      </c>
      <c r="D279" s="15">
        <f t="shared" si="22"/>
        <v>4</v>
      </c>
      <c r="E279" s="15">
        <v>9735</v>
      </c>
      <c r="F279" s="15">
        <v>0</v>
      </c>
      <c r="G279" s="15">
        <f t="shared" si="23"/>
        <v>634</v>
      </c>
      <c r="I279">
        <f t="shared" si="24"/>
        <v>634</v>
      </c>
    </row>
    <row r="280" spans="1:9" x14ac:dyDescent="0.3">
      <c r="A280" s="60">
        <v>42648</v>
      </c>
      <c r="B280" s="15">
        <f t="shared" si="20"/>
        <v>2016</v>
      </c>
      <c r="C280" s="15">
        <f t="shared" si="21"/>
        <v>10</v>
      </c>
      <c r="D280" s="15">
        <f t="shared" si="22"/>
        <v>5</v>
      </c>
      <c r="E280" s="15">
        <v>9167</v>
      </c>
      <c r="F280" s="15">
        <v>0</v>
      </c>
      <c r="G280" s="15">
        <f t="shared" si="23"/>
        <v>568</v>
      </c>
      <c r="I280">
        <f t="shared" si="24"/>
        <v>568</v>
      </c>
    </row>
    <row r="281" spans="1:9" x14ac:dyDescent="0.3">
      <c r="A281" s="60">
        <v>42649</v>
      </c>
      <c r="B281" s="15">
        <f t="shared" si="20"/>
        <v>2016</v>
      </c>
      <c r="C281" s="15">
        <f t="shared" si="21"/>
        <v>10</v>
      </c>
      <c r="D281" s="15">
        <f t="shared" si="22"/>
        <v>6</v>
      </c>
      <c r="E281" s="15">
        <v>8594</v>
      </c>
      <c r="F281" s="15">
        <v>0</v>
      </c>
      <c r="G281" s="15">
        <f t="shared" si="23"/>
        <v>573</v>
      </c>
      <c r="I281">
        <f t="shared" si="24"/>
        <v>573</v>
      </c>
    </row>
    <row r="282" spans="1:9" x14ac:dyDescent="0.3">
      <c r="A282" s="60">
        <v>42650</v>
      </c>
      <c r="B282" s="15">
        <f t="shared" si="20"/>
        <v>2016</v>
      </c>
      <c r="C282" s="15">
        <f t="shared" si="21"/>
        <v>10</v>
      </c>
      <c r="D282" s="15">
        <f t="shared" si="22"/>
        <v>7</v>
      </c>
      <c r="E282" s="15">
        <v>8028</v>
      </c>
      <c r="F282" s="15">
        <v>0</v>
      </c>
      <c r="G282" s="15">
        <f t="shared" si="23"/>
        <v>566</v>
      </c>
      <c r="I282">
        <f t="shared" si="24"/>
        <v>566</v>
      </c>
    </row>
    <row r="283" spans="1:9" x14ac:dyDescent="0.3">
      <c r="A283" s="60">
        <v>42651</v>
      </c>
      <c r="B283" s="15">
        <f t="shared" si="20"/>
        <v>2016</v>
      </c>
      <c r="C283" s="15">
        <f t="shared" si="21"/>
        <v>10</v>
      </c>
      <c r="D283" s="15">
        <f t="shared" si="22"/>
        <v>8</v>
      </c>
      <c r="E283" s="15">
        <v>7474</v>
      </c>
      <c r="F283" s="15">
        <v>0</v>
      </c>
      <c r="G283" s="15">
        <f t="shared" si="23"/>
        <v>554</v>
      </c>
      <c r="I283">
        <f t="shared" si="24"/>
        <v>554</v>
      </c>
    </row>
    <row r="284" spans="1:9" x14ac:dyDescent="0.3">
      <c r="A284" s="60">
        <v>42652</v>
      </c>
      <c r="B284" s="15">
        <f t="shared" si="20"/>
        <v>2016</v>
      </c>
      <c r="C284" s="15">
        <f t="shared" si="21"/>
        <v>10</v>
      </c>
      <c r="D284" s="15">
        <f t="shared" si="22"/>
        <v>9</v>
      </c>
      <c r="E284" s="15">
        <v>6883</v>
      </c>
      <c r="F284" s="15">
        <v>0</v>
      </c>
      <c r="G284" s="15">
        <f t="shared" si="23"/>
        <v>591</v>
      </c>
      <c r="I284">
        <f t="shared" si="24"/>
        <v>591</v>
      </c>
    </row>
    <row r="285" spans="1:9" x14ac:dyDescent="0.3">
      <c r="A285" s="60">
        <v>42653</v>
      </c>
      <c r="B285" s="15">
        <f t="shared" si="20"/>
        <v>2016</v>
      </c>
      <c r="C285" s="15">
        <f t="shared" si="21"/>
        <v>10</v>
      </c>
      <c r="D285" s="15">
        <f t="shared" si="22"/>
        <v>10</v>
      </c>
      <c r="E285" s="15">
        <v>6329</v>
      </c>
      <c r="F285" s="15">
        <v>0</v>
      </c>
      <c r="G285" s="15">
        <f t="shared" si="23"/>
        <v>554</v>
      </c>
      <c r="I285">
        <f t="shared" si="24"/>
        <v>554</v>
      </c>
    </row>
    <row r="286" spans="1:9" x14ac:dyDescent="0.3">
      <c r="A286" s="60">
        <v>42654</v>
      </c>
      <c r="B286" s="15">
        <f t="shared" si="20"/>
        <v>2016</v>
      </c>
      <c r="C286" s="15">
        <f t="shared" si="21"/>
        <v>10</v>
      </c>
      <c r="D286" s="15">
        <f t="shared" si="22"/>
        <v>11</v>
      </c>
      <c r="E286" s="15">
        <v>5813</v>
      </c>
      <c r="F286" s="15">
        <v>0</v>
      </c>
      <c r="G286" s="15">
        <f t="shared" si="23"/>
        <v>516</v>
      </c>
      <c r="I286">
        <f t="shared" si="24"/>
        <v>516</v>
      </c>
    </row>
    <row r="287" spans="1:9" x14ac:dyDescent="0.3">
      <c r="A287" s="60">
        <v>42655</v>
      </c>
      <c r="B287" s="15">
        <f t="shared" si="20"/>
        <v>2016</v>
      </c>
      <c r="C287" s="15">
        <f t="shared" si="21"/>
        <v>10</v>
      </c>
      <c r="D287" s="15">
        <f t="shared" si="22"/>
        <v>12</v>
      </c>
      <c r="E287" s="15">
        <v>5268</v>
      </c>
      <c r="F287" s="15">
        <v>0</v>
      </c>
      <c r="G287" s="15">
        <f t="shared" si="23"/>
        <v>545</v>
      </c>
      <c r="I287">
        <f t="shared" si="24"/>
        <v>545</v>
      </c>
    </row>
    <row r="288" spans="1:9" x14ac:dyDescent="0.3">
      <c r="A288" s="60">
        <v>42656</v>
      </c>
      <c r="B288" s="15">
        <f t="shared" si="20"/>
        <v>2016</v>
      </c>
      <c r="C288" s="15">
        <f t="shared" si="21"/>
        <v>10</v>
      </c>
      <c r="D288" s="15">
        <f t="shared" si="22"/>
        <v>13</v>
      </c>
      <c r="E288" s="15">
        <v>14916</v>
      </c>
      <c r="F288" s="15">
        <v>10296</v>
      </c>
      <c r="G288" s="15">
        <f t="shared" si="23"/>
        <v>648</v>
      </c>
      <c r="I288">
        <f t="shared" si="24"/>
        <v>648</v>
      </c>
    </row>
    <row r="289" spans="1:9" x14ac:dyDescent="0.3">
      <c r="A289" s="60">
        <v>42657</v>
      </c>
      <c r="B289" s="15">
        <f t="shared" si="20"/>
        <v>2016</v>
      </c>
      <c r="C289" s="15">
        <f t="shared" si="21"/>
        <v>10</v>
      </c>
      <c r="D289" s="15">
        <f t="shared" si="22"/>
        <v>14</v>
      </c>
      <c r="E289" s="15">
        <v>14287</v>
      </c>
      <c r="F289" s="15">
        <v>0</v>
      </c>
      <c r="G289" s="15">
        <f t="shared" si="23"/>
        <v>629</v>
      </c>
      <c r="I289">
        <f t="shared" si="24"/>
        <v>629</v>
      </c>
    </row>
    <row r="290" spans="1:9" x14ac:dyDescent="0.3">
      <c r="A290" s="60">
        <v>42658</v>
      </c>
      <c r="B290" s="15">
        <f t="shared" si="20"/>
        <v>2016</v>
      </c>
      <c r="C290" s="15">
        <f t="shared" si="21"/>
        <v>10</v>
      </c>
      <c r="D290" s="15">
        <f t="shared" si="22"/>
        <v>15</v>
      </c>
      <c r="E290" s="15">
        <v>13822</v>
      </c>
      <c r="F290" s="15">
        <v>0</v>
      </c>
      <c r="G290" s="15">
        <f t="shared" si="23"/>
        <v>465</v>
      </c>
      <c r="I290">
        <f t="shared" si="24"/>
        <v>465</v>
      </c>
    </row>
    <row r="291" spans="1:9" x14ac:dyDescent="0.3">
      <c r="A291" s="60">
        <v>42659</v>
      </c>
      <c r="B291" s="15">
        <f t="shared" si="20"/>
        <v>2016</v>
      </c>
      <c r="C291" s="15">
        <f t="shared" si="21"/>
        <v>10</v>
      </c>
      <c r="D291" s="15">
        <f t="shared" si="22"/>
        <v>16</v>
      </c>
      <c r="E291" s="15">
        <v>13255</v>
      </c>
      <c r="F291" s="15">
        <v>0</v>
      </c>
      <c r="G291" s="15">
        <f t="shared" si="23"/>
        <v>567</v>
      </c>
      <c r="I291">
        <f t="shared" si="24"/>
        <v>567</v>
      </c>
    </row>
    <row r="292" spans="1:9" x14ac:dyDescent="0.3">
      <c r="A292" s="60">
        <v>42660</v>
      </c>
      <c r="B292" s="15">
        <f t="shared" si="20"/>
        <v>2016</v>
      </c>
      <c r="C292" s="15">
        <f t="shared" si="21"/>
        <v>10</v>
      </c>
      <c r="D292" s="15">
        <f t="shared" si="22"/>
        <v>17</v>
      </c>
      <c r="E292" s="15">
        <v>12690</v>
      </c>
      <c r="F292" s="15">
        <v>0</v>
      </c>
      <c r="G292" s="15">
        <f t="shared" si="23"/>
        <v>565</v>
      </c>
      <c r="I292">
        <f t="shared" si="24"/>
        <v>565</v>
      </c>
    </row>
    <row r="293" spans="1:9" x14ac:dyDescent="0.3">
      <c r="A293" s="60">
        <v>42661</v>
      </c>
      <c r="B293" s="15">
        <f t="shared" si="20"/>
        <v>2016</v>
      </c>
      <c r="C293" s="15">
        <f t="shared" si="21"/>
        <v>10</v>
      </c>
      <c r="D293" s="15">
        <f t="shared" si="22"/>
        <v>18</v>
      </c>
      <c r="E293" s="15">
        <v>12105</v>
      </c>
      <c r="F293" s="15">
        <v>0</v>
      </c>
      <c r="G293" s="15">
        <f t="shared" si="23"/>
        <v>585</v>
      </c>
      <c r="I293">
        <f t="shared" si="24"/>
        <v>585</v>
      </c>
    </row>
    <row r="294" spans="1:9" x14ac:dyDescent="0.3">
      <c r="A294" s="60">
        <v>42662</v>
      </c>
      <c r="B294" s="15">
        <f t="shared" si="20"/>
        <v>2016</v>
      </c>
      <c r="C294" s="15">
        <f t="shared" si="21"/>
        <v>10</v>
      </c>
      <c r="D294" s="15">
        <f t="shared" si="22"/>
        <v>19</v>
      </c>
      <c r="E294" s="15">
        <v>11556</v>
      </c>
      <c r="F294" s="15">
        <v>0</v>
      </c>
      <c r="G294" s="15">
        <f t="shared" si="23"/>
        <v>549</v>
      </c>
      <c r="I294">
        <f t="shared" si="24"/>
        <v>549</v>
      </c>
    </row>
    <row r="295" spans="1:9" x14ac:dyDescent="0.3">
      <c r="A295" s="60">
        <v>42663</v>
      </c>
      <c r="B295" s="15">
        <f t="shared" si="20"/>
        <v>2016</v>
      </c>
      <c r="C295" s="15">
        <f t="shared" si="21"/>
        <v>10</v>
      </c>
      <c r="D295" s="15">
        <f t="shared" si="22"/>
        <v>20</v>
      </c>
      <c r="E295" s="15">
        <v>10994</v>
      </c>
      <c r="F295" s="15">
        <v>0</v>
      </c>
      <c r="G295" s="15">
        <f t="shared" si="23"/>
        <v>562</v>
      </c>
      <c r="I295">
        <f t="shared" si="24"/>
        <v>562</v>
      </c>
    </row>
    <row r="296" spans="1:9" x14ac:dyDescent="0.3">
      <c r="A296" s="60">
        <v>42664</v>
      </c>
      <c r="B296" s="15">
        <f t="shared" si="20"/>
        <v>2016</v>
      </c>
      <c r="C296" s="15">
        <f t="shared" si="21"/>
        <v>10</v>
      </c>
      <c r="D296" s="15">
        <f t="shared" si="22"/>
        <v>21</v>
      </c>
      <c r="E296" s="15">
        <v>10382</v>
      </c>
      <c r="F296" s="15">
        <v>0</v>
      </c>
      <c r="G296" s="15">
        <f t="shared" si="23"/>
        <v>612</v>
      </c>
      <c r="I296">
        <f t="shared" si="24"/>
        <v>612</v>
      </c>
    </row>
    <row r="297" spans="1:9" x14ac:dyDescent="0.3">
      <c r="A297" s="60">
        <v>42665</v>
      </c>
      <c r="B297" s="15">
        <f t="shared" si="20"/>
        <v>2016</v>
      </c>
      <c r="C297" s="15">
        <f t="shared" si="21"/>
        <v>10</v>
      </c>
      <c r="D297" s="15">
        <f t="shared" si="22"/>
        <v>22</v>
      </c>
      <c r="E297" s="15">
        <v>9857</v>
      </c>
      <c r="F297" s="15">
        <v>0</v>
      </c>
      <c r="G297" s="15">
        <f t="shared" si="23"/>
        <v>525</v>
      </c>
      <c r="I297">
        <f t="shared" si="24"/>
        <v>525</v>
      </c>
    </row>
    <row r="298" spans="1:9" x14ac:dyDescent="0.3">
      <c r="A298" s="60">
        <v>42666</v>
      </c>
      <c r="B298" s="15">
        <f t="shared" si="20"/>
        <v>2016</v>
      </c>
      <c r="C298" s="15">
        <f t="shared" si="21"/>
        <v>10</v>
      </c>
      <c r="D298" s="15">
        <f t="shared" si="22"/>
        <v>23</v>
      </c>
      <c r="E298" s="15">
        <v>9261</v>
      </c>
      <c r="F298" s="15">
        <v>0</v>
      </c>
      <c r="G298" s="15">
        <f t="shared" si="23"/>
        <v>596</v>
      </c>
      <c r="I298">
        <f t="shared" si="24"/>
        <v>596</v>
      </c>
    </row>
    <row r="299" spans="1:9" x14ac:dyDescent="0.3">
      <c r="A299" s="60">
        <v>42667</v>
      </c>
      <c r="B299" s="15">
        <f t="shared" si="20"/>
        <v>2016</v>
      </c>
      <c r="C299" s="15">
        <f t="shared" si="21"/>
        <v>10</v>
      </c>
      <c r="D299" s="15">
        <f t="shared" si="22"/>
        <v>24</v>
      </c>
      <c r="E299" s="15">
        <v>8668</v>
      </c>
      <c r="F299" s="15">
        <v>0</v>
      </c>
      <c r="G299" s="15">
        <f t="shared" si="23"/>
        <v>593</v>
      </c>
      <c r="I299">
        <f t="shared" si="24"/>
        <v>593</v>
      </c>
    </row>
    <row r="300" spans="1:9" x14ac:dyDescent="0.3">
      <c r="A300" s="60">
        <v>42668</v>
      </c>
      <c r="B300" s="15">
        <f t="shared" si="20"/>
        <v>2016</v>
      </c>
      <c r="C300" s="15">
        <f t="shared" si="21"/>
        <v>10</v>
      </c>
      <c r="D300" s="15">
        <f t="shared" si="22"/>
        <v>25</v>
      </c>
      <c r="E300" s="15">
        <v>8008</v>
      </c>
      <c r="F300" s="15">
        <v>0</v>
      </c>
      <c r="G300" s="15">
        <f t="shared" si="23"/>
        <v>660</v>
      </c>
      <c r="I300">
        <f t="shared" si="24"/>
        <v>660</v>
      </c>
    </row>
    <row r="301" spans="1:9" x14ac:dyDescent="0.3">
      <c r="A301" s="60">
        <v>42669</v>
      </c>
      <c r="B301" s="15">
        <f t="shared" si="20"/>
        <v>2016</v>
      </c>
      <c r="C301" s="15">
        <f t="shared" si="21"/>
        <v>10</v>
      </c>
      <c r="D301" s="15">
        <f t="shared" si="22"/>
        <v>26</v>
      </c>
      <c r="E301" s="15">
        <v>7445</v>
      </c>
      <c r="F301" s="15">
        <v>0</v>
      </c>
      <c r="G301" s="15">
        <f t="shared" si="23"/>
        <v>563</v>
      </c>
      <c r="I301">
        <f t="shared" si="24"/>
        <v>563</v>
      </c>
    </row>
    <row r="302" spans="1:9" x14ac:dyDescent="0.3">
      <c r="A302" s="60">
        <v>42670</v>
      </c>
      <c r="B302" s="15">
        <f t="shared" si="20"/>
        <v>2016</v>
      </c>
      <c r="C302" s="15">
        <f t="shared" si="21"/>
        <v>10</v>
      </c>
      <c r="D302" s="15">
        <f t="shared" si="22"/>
        <v>27</v>
      </c>
      <c r="E302" s="15">
        <v>6880</v>
      </c>
      <c r="F302" s="15">
        <v>0</v>
      </c>
      <c r="G302" s="15">
        <f t="shared" si="23"/>
        <v>565</v>
      </c>
      <c r="I302">
        <f t="shared" si="24"/>
        <v>565</v>
      </c>
    </row>
    <row r="303" spans="1:9" x14ac:dyDescent="0.3">
      <c r="A303" s="60">
        <v>42671</v>
      </c>
      <c r="B303" s="15">
        <f t="shared" si="20"/>
        <v>2016</v>
      </c>
      <c r="C303" s="15">
        <f t="shared" si="21"/>
        <v>10</v>
      </c>
      <c r="D303" s="15">
        <f t="shared" si="22"/>
        <v>28</v>
      </c>
      <c r="E303" s="15">
        <v>6335</v>
      </c>
      <c r="F303" s="15">
        <v>0</v>
      </c>
      <c r="G303" s="15">
        <f t="shared" si="23"/>
        <v>545</v>
      </c>
      <c r="I303">
        <f t="shared" si="24"/>
        <v>545</v>
      </c>
    </row>
    <row r="304" spans="1:9" x14ac:dyDescent="0.3">
      <c r="A304" s="60">
        <v>42672</v>
      </c>
      <c r="B304" s="15">
        <f t="shared" si="20"/>
        <v>2016</v>
      </c>
      <c r="C304" s="15">
        <f t="shared" si="21"/>
        <v>10</v>
      </c>
      <c r="D304" s="15">
        <f t="shared" si="22"/>
        <v>29</v>
      </c>
      <c r="E304" s="15">
        <v>5773</v>
      </c>
      <c r="F304" s="15">
        <v>0</v>
      </c>
      <c r="G304" s="15">
        <f t="shared" si="23"/>
        <v>562</v>
      </c>
      <c r="I304">
        <f t="shared" si="24"/>
        <v>562</v>
      </c>
    </row>
    <row r="305" spans="1:9" x14ac:dyDescent="0.3">
      <c r="A305" s="60">
        <v>42673</v>
      </c>
      <c r="B305" s="15">
        <f t="shared" si="20"/>
        <v>2016</v>
      </c>
      <c r="C305" s="15">
        <f t="shared" si="21"/>
        <v>10</v>
      </c>
      <c r="D305" s="15">
        <f t="shared" si="22"/>
        <v>30</v>
      </c>
      <c r="E305" s="15">
        <v>5216</v>
      </c>
      <c r="F305" s="15">
        <v>0</v>
      </c>
      <c r="G305" s="15">
        <f t="shared" si="23"/>
        <v>557</v>
      </c>
      <c r="I305">
        <f t="shared" si="24"/>
        <v>557</v>
      </c>
    </row>
    <row r="306" spans="1:9" x14ac:dyDescent="0.3">
      <c r="A306" s="60">
        <v>42674</v>
      </c>
      <c r="B306" s="15">
        <f t="shared" si="20"/>
        <v>2016</v>
      </c>
      <c r="C306" s="15">
        <f t="shared" si="21"/>
        <v>10</v>
      </c>
      <c r="D306" s="15">
        <f t="shared" si="22"/>
        <v>31</v>
      </c>
      <c r="E306" s="15">
        <v>17795</v>
      </c>
      <c r="F306" s="15">
        <v>13088</v>
      </c>
      <c r="G306" s="15">
        <f t="shared" si="23"/>
        <v>509</v>
      </c>
      <c r="I306">
        <f t="shared" si="24"/>
        <v>509</v>
      </c>
    </row>
    <row r="307" spans="1:9" x14ac:dyDescent="0.3">
      <c r="A307" s="60">
        <v>42675</v>
      </c>
      <c r="B307" s="15">
        <f t="shared" si="20"/>
        <v>2016</v>
      </c>
      <c r="C307" s="15">
        <f t="shared" si="21"/>
        <v>11</v>
      </c>
      <c r="D307" s="15">
        <f t="shared" si="22"/>
        <v>1</v>
      </c>
      <c r="E307" s="15">
        <v>17211</v>
      </c>
      <c r="F307" s="15">
        <v>0</v>
      </c>
      <c r="G307" s="15">
        <f t="shared" si="23"/>
        <v>584</v>
      </c>
      <c r="I307">
        <f t="shared" si="24"/>
        <v>584</v>
      </c>
    </row>
    <row r="308" spans="1:9" x14ac:dyDescent="0.3">
      <c r="A308" s="60">
        <v>42676</v>
      </c>
      <c r="B308" s="15">
        <f t="shared" si="20"/>
        <v>2016</v>
      </c>
      <c r="C308" s="15">
        <f t="shared" si="21"/>
        <v>11</v>
      </c>
      <c r="D308" s="15">
        <f t="shared" si="22"/>
        <v>2</v>
      </c>
      <c r="E308" s="15">
        <v>16599</v>
      </c>
      <c r="F308" s="15">
        <v>0</v>
      </c>
      <c r="G308" s="15">
        <f t="shared" si="23"/>
        <v>612</v>
      </c>
      <c r="I308">
        <f t="shared" si="24"/>
        <v>612</v>
      </c>
    </row>
    <row r="309" spans="1:9" x14ac:dyDescent="0.3">
      <c r="A309" s="60">
        <v>42677</v>
      </c>
      <c r="B309" s="15">
        <f t="shared" si="20"/>
        <v>2016</v>
      </c>
      <c r="C309" s="15">
        <f t="shared" si="21"/>
        <v>11</v>
      </c>
      <c r="D309" s="15">
        <f t="shared" si="22"/>
        <v>3</v>
      </c>
      <c r="E309" s="15">
        <v>16051</v>
      </c>
      <c r="F309" s="15">
        <v>0</v>
      </c>
      <c r="G309" s="15">
        <f t="shared" si="23"/>
        <v>548</v>
      </c>
      <c r="I309">
        <f t="shared" si="24"/>
        <v>548</v>
      </c>
    </row>
    <row r="310" spans="1:9" x14ac:dyDescent="0.3">
      <c r="A310" s="60">
        <v>42678</v>
      </c>
      <c r="B310" s="15">
        <f t="shared" si="20"/>
        <v>2016</v>
      </c>
      <c r="C310" s="15">
        <f t="shared" si="21"/>
        <v>11</v>
      </c>
      <c r="D310" s="15">
        <f t="shared" si="22"/>
        <v>4</v>
      </c>
      <c r="E310" s="15">
        <v>15393</v>
      </c>
      <c r="F310" s="15">
        <v>0</v>
      </c>
      <c r="G310" s="15">
        <f t="shared" si="23"/>
        <v>658</v>
      </c>
      <c r="I310">
        <f t="shared" si="24"/>
        <v>658</v>
      </c>
    </row>
    <row r="311" spans="1:9" x14ac:dyDescent="0.3">
      <c r="A311" s="60">
        <v>42679</v>
      </c>
      <c r="B311" s="15">
        <f t="shared" si="20"/>
        <v>2016</v>
      </c>
      <c r="C311" s="15">
        <f t="shared" si="21"/>
        <v>11</v>
      </c>
      <c r="D311" s="15">
        <f t="shared" si="22"/>
        <v>5</v>
      </c>
      <c r="E311" s="15">
        <v>14757</v>
      </c>
      <c r="F311" s="15">
        <v>0</v>
      </c>
      <c r="G311" s="15">
        <f t="shared" si="23"/>
        <v>636</v>
      </c>
      <c r="I311">
        <f t="shared" si="24"/>
        <v>636</v>
      </c>
    </row>
    <row r="312" spans="1:9" x14ac:dyDescent="0.3">
      <c r="A312" s="60">
        <v>42680</v>
      </c>
      <c r="B312" s="15">
        <f t="shared" si="20"/>
        <v>2016</v>
      </c>
      <c r="C312" s="15">
        <f t="shared" si="21"/>
        <v>11</v>
      </c>
      <c r="D312" s="15">
        <f t="shared" si="22"/>
        <v>6</v>
      </c>
      <c r="E312" s="15">
        <v>14202</v>
      </c>
      <c r="F312" s="15">
        <v>0</v>
      </c>
      <c r="G312" s="15">
        <f t="shared" si="23"/>
        <v>555</v>
      </c>
      <c r="I312">
        <f t="shared" si="24"/>
        <v>555</v>
      </c>
    </row>
    <row r="313" spans="1:9" x14ac:dyDescent="0.3">
      <c r="A313" s="60">
        <v>42681</v>
      </c>
      <c r="B313" s="15">
        <f t="shared" si="20"/>
        <v>2016</v>
      </c>
      <c r="C313" s="15">
        <f t="shared" si="21"/>
        <v>11</v>
      </c>
      <c r="D313" s="15">
        <f t="shared" si="22"/>
        <v>7</v>
      </c>
      <c r="E313" s="15">
        <v>13693</v>
      </c>
      <c r="F313" s="15">
        <v>0</v>
      </c>
      <c r="G313" s="15">
        <f t="shared" si="23"/>
        <v>509</v>
      </c>
      <c r="I313">
        <f t="shared" si="24"/>
        <v>509</v>
      </c>
    </row>
    <row r="314" spans="1:9" x14ac:dyDescent="0.3">
      <c r="A314" s="60">
        <v>42682</v>
      </c>
      <c r="B314" s="15">
        <f t="shared" si="20"/>
        <v>2016</v>
      </c>
      <c r="C314" s="15">
        <f t="shared" si="21"/>
        <v>11</v>
      </c>
      <c r="D314" s="15">
        <f t="shared" si="22"/>
        <v>8</v>
      </c>
      <c r="E314" s="15">
        <v>13107</v>
      </c>
      <c r="F314" s="15">
        <v>0</v>
      </c>
      <c r="G314" s="15">
        <f t="shared" si="23"/>
        <v>586</v>
      </c>
      <c r="I314">
        <f t="shared" si="24"/>
        <v>586</v>
      </c>
    </row>
    <row r="315" spans="1:9" x14ac:dyDescent="0.3">
      <c r="A315" s="60">
        <v>42683</v>
      </c>
      <c r="B315" s="15">
        <f t="shared" si="20"/>
        <v>2016</v>
      </c>
      <c r="C315" s="15">
        <f t="shared" si="21"/>
        <v>11</v>
      </c>
      <c r="D315" s="15">
        <f t="shared" si="22"/>
        <v>9</v>
      </c>
      <c r="E315" s="15">
        <v>12516</v>
      </c>
      <c r="F315" s="15">
        <v>0</v>
      </c>
      <c r="G315" s="15">
        <f t="shared" si="23"/>
        <v>591</v>
      </c>
      <c r="I315">
        <f t="shared" si="24"/>
        <v>591</v>
      </c>
    </row>
    <row r="316" spans="1:9" x14ac:dyDescent="0.3">
      <c r="A316" s="60">
        <v>42684</v>
      </c>
      <c r="B316" s="15">
        <f t="shared" si="20"/>
        <v>2016</v>
      </c>
      <c r="C316" s="15">
        <f t="shared" si="21"/>
        <v>11</v>
      </c>
      <c r="D316" s="15">
        <f t="shared" si="22"/>
        <v>10</v>
      </c>
      <c r="E316" s="15">
        <v>12018</v>
      </c>
      <c r="F316" s="15">
        <v>0</v>
      </c>
      <c r="G316" s="15">
        <f t="shared" si="23"/>
        <v>498</v>
      </c>
      <c r="I316">
        <f t="shared" si="24"/>
        <v>498</v>
      </c>
    </row>
    <row r="317" spans="1:9" x14ac:dyDescent="0.3">
      <c r="A317" s="60">
        <v>42685</v>
      </c>
      <c r="B317" s="15">
        <f t="shared" si="20"/>
        <v>2016</v>
      </c>
      <c r="C317" s="15">
        <f t="shared" si="21"/>
        <v>11</v>
      </c>
      <c r="D317" s="15">
        <f t="shared" si="22"/>
        <v>11</v>
      </c>
      <c r="E317" s="15">
        <v>11483</v>
      </c>
      <c r="F317" s="15">
        <v>0</v>
      </c>
      <c r="G317" s="15">
        <f t="shared" si="23"/>
        <v>535</v>
      </c>
      <c r="I317">
        <f t="shared" si="24"/>
        <v>535</v>
      </c>
    </row>
    <row r="318" spans="1:9" x14ac:dyDescent="0.3">
      <c r="A318" s="60">
        <v>42686</v>
      </c>
      <c r="B318" s="15">
        <f t="shared" si="20"/>
        <v>2016</v>
      </c>
      <c r="C318" s="15">
        <f t="shared" si="21"/>
        <v>11</v>
      </c>
      <c r="D318" s="15">
        <f t="shared" si="22"/>
        <v>12</v>
      </c>
      <c r="E318" s="15">
        <v>10913</v>
      </c>
      <c r="F318" s="15">
        <v>0</v>
      </c>
      <c r="G318" s="15">
        <f t="shared" si="23"/>
        <v>570</v>
      </c>
      <c r="I318">
        <f t="shared" si="24"/>
        <v>570</v>
      </c>
    </row>
    <row r="319" spans="1:9" x14ac:dyDescent="0.3">
      <c r="A319" s="60">
        <v>42687</v>
      </c>
      <c r="B319" s="15">
        <f t="shared" si="20"/>
        <v>2016</v>
      </c>
      <c r="C319" s="15">
        <f t="shared" si="21"/>
        <v>11</v>
      </c>
      <c r="D319" s="15">
        <f t="shared" si="22"/>
        <v>13</v>
      </c>
      <c r="E319" s="15">
        <v>10323</v>
      </c>
      <c r="F319" s="15">
        <v>0</v>
      </c>
      <c r="G319" s="15">
        <f t="shared" si="23"/>
        <v>590</v>
      </c>
      <c r="I319">
        <f t="shared" si="24"/>
        <v>590</v>
      </c>
    </row>
    <row r="320" spans="1:9" x14ac:dyDescent="0.3">
      <c r="A320" s="60">
        <v>42688</v>
      </c>
      <c r="B320" s="15">
        <f t="shared" si="20"/>
        <v>2016</v>
      </c>
      <c r="C320" s="15">
        <f t="shared" si="21"/>
        <v>11</v>
      </c>
      <c r="D320" s="15">
        <f t="shared" si="22"/>
        <v>14</v>
      </c>
      <c r="E320" s="15">
        <v>9712</v>
      </c>
      <c r="F320" s="15">
        <v>0</v>
      </c>
      <c r="G320" s="15">
        <f t="shared" si="23"/>
        <v>611</v>
      </c>
      <c r="I320">
        <f t="shared" si="24"/>
        <v>611</v>
      </c>
    </row>
    <row r="321" spans="1:9" x14ac:dyDescent="0.3">
      <c r="A321" s="60">
        <v>42689</v>
      </c>
      <c r="B321" s="15">
        <f t="shared" si="20"/>
        <v>2016</v>
      </c>
      <c r="C321" s="15">
        <f t="shared" si="21"/>
        <v>11</v>
      </c>
      <c r="D321" s="15">
        <f t="shared" si="22"/>
        <v>15</v>
      </c>
      <c r="E321" s="15">
        <v>9150</v>
      </c>
      <c r="F321" s="15">
        <v>0</v>
      </c>
      <c r="G321" s="15">
        <f t="shared" si="23"/>
        <v>562</v>
      </c>
      <c r="I321">
        <f t="shared" si="24"/>
        <v>562</v>
      </c>
    </row>
    <row r="322" spans="1:9" x14ac:dyDescent="0.3">
      <c r="A322" s="60">
        <v>42690</v>
      </c>
      <c r="B322" s="15">
        <f t="shared" si="20"/>
        <v>2016</v>
      </c>
      <c r="C322" s="15">
        <f t="shared" si="21"/>
        <v>11</v>
      </c>
      <c r="D322" s="15">
        <f t="shared" si="22"/>
        <v>16</v>
      </c>
      <c r="E322" s="15">
        <v>8595</v>
      </c>
      <c r="F322" s="15">
        <v>0</v>
      </c>
      <c r="G322" s="15">
        <f t="shared" si="23"/>
        <v>555</v>
      </c>
      <c r="I322">
        <f t="shared" si="24"/>
        <v>555</v>
      </c>
    </row>
    <row r="323" spans="1:9" x14ac:dyDescent="0.3">
      <c r="A323" s="60">
        <v>42691</v>
      </c>
      <c r="B323" s="15">
        <f t="shared" ref="B323:B386" si="25">YEAR(A323)</f>
        <v>2016</v>
      </c>
      <c r="C323" s="15">
        <f t="shared" ref="C323:C386" si="26">MONTH(A323)</f>
        <v>11</v>
      </c>
      <c r="D323" s="15">
        <f t="shared" ref="D323:D386" si="27">DAY(A323)</f>
        <v>17</v>
      </c>
      <c r="E323" s="15">
        <v>8007</v>
      </c>
      <c r="F323" s="15">
        <v>0</v>
      </c>
      <c r="G323" s="15">
        <f t="shared" si="23"/>
        <v>588</v>
      </c>
      <c r="I323">
        <f t="shared" ref="I323:I386" si="28">IF(H323&gt;0,0,G323)</f>
        <v>588</v>
      </c>
    </row>
    <row r="324" spans="1:9" x14ac:dyDescent="0.3">
      <c r="A324" s="60">
        <v>42692</v>
      </c>
      <c r="B324" s="15">
        <f t="shared" si="25"/>
        <v>2016</v>
      </c>
      <c r="C324" s="15">
        <f t="shared" si="26"/>
        <v>11</v>
      </c>
      <c r="D324" s="15">
        <f t="shared" si="27"/>
        <v>18</v>
      </c>
      <c r="E324" s="15">
        <v>7393</v>
      </c>
      <c r="F324" s="15">
        <v>0</v>
      </c>
      <c r="G324" s="15">
        <f t="shared" ref="G324:G387" si="29">E323-E324+F324</f>
        <v>614</v>
      </c>
      <c r="I324">
        <f t="shared" si="28"/>
        <v>614</v>
      </c>
    </row>
    <row r="325" spans="1:9" x14ac:dyDescent="0.3">
      <c r="A325" s="60">
        <v>42693</v>
      </c>
      <c r="B325" s="15">
        <f t="shared" si="25"/>
        <v>2016</v>
      </c>
      <c r="C325" s="15">
        <f t="shared" si="26"/>
        <v>11</v>
      </c>
      <c r="D325" s="15">
        <f t="shared" si="27"/>
        <v>19</v>
      </c>
      <c r="E325" s="15">
        <v>6819</v>
      </c>
      <c r="F325" s="15">
        <v>0</v>
      </c>
      <c r="G325" s="15">
        <f t="shared" si="29"/>
        <v>574</v>
      </c>
      <c r="I325">
        <f t="shared" si="28"/>
        <v>574</v>
      </c>
    </row>
    <row r="326" spans="1:9" x14ac:dyDescent="0.3">
      <c r="A326" s="60">
        <v>42694</v>
      </c>
      <c r="B326" s="15">
        <f t="shared" si="25"/>
        <v>2016</v>
      </c>
      <c r="C326" s="15">
        <f t="shared" si="26"/>
        <v>11</v>
      </c>
      <c r="D326" s="15">
        <f t="shared" si="27"/>
        <v>20</v>
      </c>
      <c r="E326" s="15">
        <v>6242</v>
      </c>
      <c r="F326" s="15">
        <v>0</v>
      </c>
      <c r="G326" s="15">
        <f t="shared" si="29"/>
        <v>577</v>
      </c>
      <c r="I326">
        <f t="shared" si="28"/>
        <v>577</v>
      </c>
    </row>
    <row r="327" spans="1:9" x14ac:dyDescent="0.3">
      <c r="A327" s="60">
        <v>42695</v>
      </c>
      <c r="B327" s="15">
        <f t="shared" si="25"/>
        <v>2016</v>
      </c>
      <c r="C327" s="15">
        <f t="shared" si="26"/>
        <v>11</v>
      </c>
      <c r="D327" s="15">
        <f t="shared" si="27"/>
        <v>21</v>
      </c>
      <c r="E327" s="15">
        <v>5652</v>
      </c>
      <c r="F327" s="15">
        <v>0</v>
      </c>
      <c r="G327" s="15">
        <f t="shared" si="29"/>
        <v>590</v>
      </c>
      <c r="I327">
        <f t="shared" si="28"/>
        <v>590</v>
      </c>
    </row>
    <row r="328" spans="1:9" x14ac:dyDescent="0.3">
      <c r="A328" s="60">
        <v>42696</v>
      </c>
      <c r="B328" s="15">
        <f t="shared" si="25"/>
        <v>2016</v>
      </c>
      <c r="C328" s="15">
        <f t="shared" si="26"/>
        <v>11</v>
      </c>
      <c r="D328" s="15">
        <f t="shared" si="27"/>
        <v>22</v>
      </c>
      <c r="E328" s="15">
        <v>5089</v>
      </c>
      <c r="F328" s="15">
        <v>0</v>
      </c>
      <c r="G328" s="15">
        <f t="shared" si="29"/>
        <v>563</v>
      </c>
      <c r="I328">
        <f t="shared" si="28"/>
        <v>563</v>
      </c>
    </row>
    <row r="329" spans="1:9" x14ac:dyDescent="0.3">
      <c r="A329" s="60">
        <v>42697</v>
      </c>
      <c r="B329" s="15">
        <f t="shared" si="25"/>
        <v>2016</v>
      </c>
      <c r="C329" s="15">
        <f t="shared" si="26"/>
        <v>11</v>
      </c>
      <c r="D329" s="15">
        <f t="shared" si="27"/>
        <v>23</v>
      </c>
      <c r="E329" s="15">
        <v>16638</v>
      </c>
      <c r="F329" s="15">
        <v>12163</v>
      </c>
      <c r="G329" s="15">
        <f t="shared" si="29"/>
        <v>614</v>
      </c>
      <c r="I329">
        <f t="shared" si="28"/>
        <v>614</v>
      </c>
    </row>
    <row r="330" spans="1:9" x14ac:dyDescent="0.3">
      <c r="A330" s="60">
        <v>42698</v>
      </c>
      <c r="B330" s="15">
        <f t="shared" si="25"/>
        <v>2016</v>
      </c>
      <c r="C330" s="15">
        <f t="shared" si="26"/>
        <v>11</v>
      </c>
      <c r="D330" s="15">
        <f t="shared" si="27"/>
        <v>24</v>
      </c>
      <c r="E330" s="15">
        <v>16049</v>
      </c>
      <c r="F330" s="15">
        <v>0</v>
      </c>
      <c r="G330" s="15">
        <f t="shared" si="29"/>
        <v>589</v>
      </c>
      <c r="I330">
        <f t="shared" si="28"/>
        <v>589</v>
      </c>
    </row>
    <row r="331" spans="1:9" x14ac:dyDescent="0.3">
      <c r="A331" s="60">
        <v>42699</v>
      </c>
      <c r="B331" s="15">
        <f t="shared" si="25"/>
        <v>2016</v>
      </c>
      <c r="C331" s="15">
        <f t="shared" si="26"/>
        <v>11</v>
      </c>
      <c r="D331" s="15">
        <f t="shared" si="27"/>
        <v>25</v>
      </c>
      <c r="E331" s="15">
        <v>15491</v>
      </c>
      <c r="F331" s="15">
        <v>0</v>
      </c>
      <c r="G331" s="15">
        <f t="shared" si="29"/>
        <v>558</v>
      </c>
      <c r="I331">
        <f t="shared" si="28"/>
        <v>558</v>
      </c>
    </row>
    <row r="332" spans="1:9" x14ac:dyDescent="0.3">
      <c r="A332" s="60">
        <v>42700</v>
      </c>
      <c r="B332" s="15">
        <f t="shared" si="25"/>
        <v>2016</v>
      </c>
      <c r="C332" s="15">
        <f t="shared" si="26"/>
        <v>11</v>
      </c>
      <c r="D332" s="15">
        <f t="shared" si="27"/>
        <v>26</v>
      </c>
      <c r="E332" s="15">
        <v>14930</v>
      </c>
      <c r="F332" s="15">
        <v>0</v>
      </c>
      <c r="G332" s="15">
        <f t="shared" si="29"/>
        <v>561</v>
      </c>
      <c r="I332">
        <f t="shared" si="28"/>
        <v>561</v>
      </c>
    </row>
    <row r="333" spans="1:9" x14ac:dyDescent="0.3">
      <c r="A333" s="60">
        <v>42701</v>
      </c>
      <c r="B333" s="15">
        <f t="shared" si="25"/>
        <v>2016</v>
      </c>
      <c r="C333" s="15">
        <f t="shared" si="26"/>
        <v>11</v>
      </c>
      <c r="D333" s="15">
        <f t="shared" si="27"/>
        <v>27</v>
      </c>
      <c r="E333" s="15">
        <v>14439</v>
      </c>
      <c r="F333" s="15">
        <v>0</v>
      </c>
      <c r="G333" s="15">
        <f t="shared" si="29"/>
        <v>491</v>
      </c>
      <c r="I333">
        <f t="shared" si="28"/>
        <v>491</v>
      </c>
    </row>
    <row r="334" spans="1:9" x14ac:dyDescent="0.3">
      <c r="A334" s="60">
        <v>42702</v>
      </c>
      <c r="B334" s="15">
        <f t="shared" si="25"/>
        <v>2016</v>
      </c>
      <c r="C334" s="15">
        <f t="shared" si="26"/>
        <v>11</v>
      </c>
      <c r="D334" s="15">
        <f t="shared" si="27"/>
        <v>28</v>
      </c>
      <c r="E334" s="15">
        <v>13844</v>
      </c>
      <c r="F334" s="15">
        <v>0</v>
      </c>
      <c r="G334" s="15">
        <f t="shared" si="29"/>
        <v>595</v>
      </c>
      <c r="I334">
        <f t="shared" si="28"/>
        <v>595</v>
      </c>
    </row>
    <row r="335" spans="1:9" x14ac:dyDescent="0.3">
      <c r="A335" s="60">
        <v>42703</v>
      </c>
      <c r="B335" s="15">
        <f t="shared" si="25"/>
        <v>2016</v>
      </c>
      <c r="C335" s="15">
        <f t="shared" si="26"/>
        <v>11</v>
      </c>
      <c r="D335" s="15">
        <f t="shared" si="27"/>
        <v>29</v>
      </c>
      <c r="E335" s="15">
        <v>13274</v>
      </c>
      <c r="F335" s="15">
        <v>0</v>
      </c>
      <c r="G335" s="15">
        <f t="shared" si="29"/>
        <v>570</v>
      </c>
      <c r="I335">
        <f t="shared" si="28"/>
        <v>570</v>
      </c>
    </row>
    <row r="336" spans="1:9" x14ac:dyDescent="0.3">
      <c r="A336" s="60">
        <v>42704</v>
      </c>
      <c r="B336" s="15">
        <f t="shared" si="25"/>
        <v>2016</v>
      </c>
      <c r="C336" s="15">
        <f t="shared" si="26"/>
        <v>11</v>
      </c>
      <c r="D336" s="15">
        <f t="shared" si="27"/>
        <v>30</v>
      </c>
      <c r="E336" s="15">
        <v>12684</v>
      </c>
      <c r="F336" s="15">
        <v>0</v>
      </c>
      <c r="G336" s="15">
        <f t="shared" si="29"/>
        <v>590</v>
      </c>
      <c r="I336">
        <f t="shared" si="28"/>
        <v>590</v>
      </c>
    </row>
    <row r="337" spans="1:9" x14ac:dyDescent="0.3">
      <c r="A337" s="60">
        <v>42705</v>
      </c>
      <c r="B337" s="15">
        <f t="shared" si="25"/>
        <v>2016</v>
      </c>
      <c r="C337" s="15">
        <f t="shared" si="26"/>
        <v>12</v>
      </c>
      <c r="D337" s="15">
        <f t="shared" si="27"/>
        <v>1</v>
      </c>
      <c r="E337" s="15">
        <v>12058</v>
      </c>
      <c r="F337" s="15">
        <v>0</v>
      </c>
      <c r="G337" s="15">
        <f t="shared" si="29"/>
        <v>626</v>
      </c>
      <c r="I337">
        <f t="shared" si="28"/>
        <v>626</v>
      </c>
    </row>
    <row r="338" spans="1:9" x14ac:dyDescent="0.3">
      <c r="A338" s="60">
        <v>42706</v>
      </c>
      <c r="B338" s="15">
        <f t="shared" si="25"/>
        <v>2016</v>
      </c>
      <c r="C338" s="15">
        <f t="shared" si="26"/>
        <v>12</v>
      </c>
      <c r="D338" s="15">
        <f t="shared" si="27"/>
        <v>2</v>
      </c>
      <c r="E338" s="15">
        <v>11490</v>
      </c>
      <c r="F338" s="15">
        <v>0</v>
      </c>
      <c r="G338" s="15">
        <f t="shared" si="29"/>
        <v>568</v>
      </c>
      <c r="I338">
        <f t="shared" si="28"/>
        <v>568</v>
      </c>
    </row>
    <row r="339" spans="1:9" x14ac:dyDescent="0.3">
      <c r="A339" s="60">
        <v>42707</v>
      </c>
      <c r="B339" s="15">
        <f t="shared" si="25"/>
        <v>2016</v>
      </c>
      <c r="C339" s="15">
        <f t="shared" si="26"/>
        <v>12</v>
      </c>
      <c r="D339" s="15">
        <f t="shared" si="27"/>
        <v>3</v>
      </c>
      <c r="E339" s="15">
        <v>10926</v>
      </c>
      <c r="F339" s="15">
        <v>0</v>
      </c>
      <c r="G339" s="15">
        <f t="shared" si="29"/>
        <v>564</v>
      </c>
      <c r="I339">
        <f t="shared" si="28"/>
        <v>564</v>
      </c>
    </row>
    <row r="340" spans="1:9" x14ac:dyDescent="0.3">
      <c r="A340" s="60">
        <v>42708</v>
      </c>
      <c r="B340" s="15">
        <f t="shared" si="25"/>
        <v>2016</v>
      </c>
      <c r="C340" s="15">
        <f t="shared" si="26"/>
        <v>12</v>
      </c>
      <c r="D340" s="15">
        <f t="shared" si="27"/>
        <v>4</v>
      </c>
      <c r="E340" s="15">
        <v>10398</v>
      </c>
      <c r="F340" s="15">
        <v>0</v>
      </c>
      <c r="G340" s="15">
        <f t="shared" si="29"/>
        <v>528</v>
      </c>
      <c r="I340">
        <f t="shared" si="28"/>
        <v>528</v>
      </c>
    </row>
    <row r="341" spans="1:9" x14ac:dyDescent="0.3">
      <c r="A341" s="60">
        <v>42709</v>
      </c>
      <c r="B341" s="15">
        <f t="shared" si="25"/>
        <v>2016</v>
      </c>
      <c r="C341" s="15">
        <f t="shared" si="26"/>
        <v>12</v>
      </c>
      <c r="D341" s="15">
        <f t="shared" si="27"/>
        <v>5</v>
      </c>
      <c r="E341" s="15">
        <v>9818</v>
      </c>
      <c r="F341" s="15">
        <v>0</v>
      </c>
      <c r="G341" s="15">
        <f t="shared" si="29"/>
        <v>580</v>
      </c>
      <c r="I341">
        <f t="shared" si="28"/>
        <v>580</v>
      </c>
    </row>
    <row r="342" spans="1:9" x14ac:dyDescent="0.3">
      <c r="A342" s="60">
        <v>42710</v>
      </c>
      <c r="B342" s="15">
        <f t="shared" si="25"/>
        <v>2016</v>
      </c>
      <c r="C342" s="15">
        <f t="shared" si="26"/>
        <v>12</v>
      </c>
      <c r="D342" s="15">
        <f t="shared" si="27"/>
        <v>6</v>
      </c>
      <c r="E342" s="15">
        <v>9237</v>
      </c>
      <c r="F342" s="15">
        <v>0</v>
      </c>
      <c r="G342" s="15">
        <f t="shared" si="29"/>
        <v>581</v>
      </c>
      <c r="I342">
        <f t="shared" si="28"/>
        <v>581</v>
      </c>
    </row>
    <row r="343" spans="1:9" x14ac:dyDescent="0.3">
      <c r="A343" s="60">
        <v>42711</v>
      </c>
      <c r="B343" s="15">
        <f t="shared" si="25"/>
        <v>2016</v>
      </c>
      <c r="C343" s="15">
        <f t="shared" si="26"/>
        <v>12</v>
      </c>
      <c r="D343" s="15">
        <f t="shared" si="27"/>
        <v>7</v>
      </c>
      <c r="E343" s="15">
        <v>8671</v>
      </c>
      <c r="F343" s="15">
        <v>0</v>
      </c>
      <c r="G343" s="15">
        <f t="shared" si="29"/>
        <v>566</v>
      </c>
      <c r="I343">
        <f t="shared" si="28"/>
        <v>566</v>
      </c>
    </row>
    <row r="344" spans="1:9" x14ac:dyDescent="0.3">
      <c r="A344" s="60">
        <v>42712</v>
      </c>
      <c r="B344" s="15">
        <f t="shared" si="25"/>
        <v>2016</v>
      </c>
      <c r="C344" s="15">
        <f t="shared" si="26"/>
        <v>12</v>
      </c>
      <c r="D344" s="15">
        <f t="shared" si="27"/>
        <v>8</v>
      </c>
      <c r="E344" s="15">
        <v>8100</v>
      </c>
      <c r="F344" s="15">
        <v>0</v>
      </c>
      <c r="G344" s="15">
        <f t="shared" si="29"/>
        <v>571</v>
      </c>
      <c r="I344">
        <f t="shared" si="28"/>
        <v>571</v>
      </c>
    </row>
    <row r="345" spans="1:9" x14ac:dyDescent="0.3">
      <c r="A345" s="60">
        <v>42713</v>
      </c>
      <c r="B345" s="15">
        <f t="shared" si="25"/>
        <v>2016</v>
      </c>
      <c r="C345" s="15">
        <f t="shared" si="26"/>
        <v>12</v>
      </c>
      <c r="D345" s="15">
        <f t="shared" si="27"/>
        <v>9</v>
      </c>
      <c r="E345" s="15">
        <v>7527</v>
      </c>
      <c r="F345" s="15">
        <v>0</v>
      </c>
      <c r="G345" s="15">
        <f t="shared" si="29"/>
        <v>573</v>
      </c>
      <c r="I345">
        <f t="shared" si="28"/>
        <v>573</v>
      </c>
    </row>
    <row r="346" spans="1:9" x14ac:dyDescent="0.3">
      <c r="A346" s="60">
        <v>42714</v>
      </c>
      <c r="B346" s="15">
        <f t="shared" si="25"/>
        <v>2016</v>
      </c>
      <c r="C346" s="15">
        <f t="shared" si="26"/>
        <v>12</v>
      </c>
      <c r="D346" s="15">
        <f t="shared" si="27"/>
        <v>10</v>
      </c>
      <c r="E346" s="15">
        <v>6997</v>
      </c>
      <c r="F346" s="15">
        <v>0</v>
      </c>
      <c r="G346" s="15">
        <f t="shared" si="29"/>
        <v>530</v>
      </c>
      <c r="I346">
        <f t="shared" si="28"/>
        <v>530</v>
      </c>
    </row>
    <row r="347" spans="1:9" x14ac:dyDescent="0.3">
      <c r="A347" s="60">
        <v>42715</v>
      </c>
      <c r="B347" s="15">
        <f t="shared" si="25"/>
        <v>2016</v>
      </c>
      <c r="C347" s="15">
        <f t="shared" si="26"/>
        <v>12</v>
      </c>
      <c r="D347" s="15">
        <f t="shared" si="27"/>
        <v>11</v>
      </c>
      <c r="E347" s="15">
        <v>6421</v>
      </c>
      <c r="F347" s="15">
        <v>0</v>
      </c>
      <c r="G347" s="15">
        <f t="shared" si="29"/>
        <v>576</v>
      </c>
      <c r="I347">
        <f t="shared" si="28"/>
        <v>576</v>
      </c>
    </row>
    <row r="348" spans="1:9" x14ac:dyDescent="0.3">
      <c r="A348" s="60">
        <v>42716</v>
      </c>
      <c r="B348" s="15">
        <f t="shared" si="25"/>
        <v>2016</v>
      </c>
      <c r="C348" s="15">
        <f t="shared" si="26"/>
        <v>12</v>
      </c>
      <c r="D348" s="15">
        <f t="shared" si="27"/>
        <v>12</v>
      </c>
      <c r="E348" s="15">
        <v>5834</v>
      </c>
      <c r="F348" s="15">
        <v>0</v>
      </c>
      <c r="G348" s="15">
        <f t="shared" si="29"/>
        <v>587</v>
      </c>
      <c r="I348">
        <f t="shared" si="28"/>
        <v>587</v>
      </c>
    </row>
    <row r="349" spans="1:9" x14ac:dyDescent="0.3">
      <c r="A349" s="60">
        <v>42717</v>
      </c>
      <c r="B349" s="15">
        <f t="shared" si="25"/>
        <v>2016</v>
      </c>
      <c r="C349" s="15">
        <f t="shared" si="26"/>
        <v>12</v>
      </c>
      <c r="D349" s="15">
        <f t="shared" si="27"/>
        <v>13</v>
      </c>
      <c r="E349" s="15">
        <v>5333</v>
      </c>
      <c r="F349" s="15">
        <v>0</v>
      </c>
      <c r="G349" s="15">
        <f t="shared" si="29"/>
        <v>501</v>
      </c>
      <c r="I349">
        <f t="shared" si="28"/>
        <v>501</v>
      </c>
    </row>
    <row r="350" spans="1:9" x14ac:dyDescent="0.3">
      <c r="A350" s="60">
        <v>42718</v>
      </c>
      <c r="B350" s="15">
        <f t="shared" si="25"/>
        <v>2016</v>
      </c>
      <c r="C350" s="15">
        <f t="shared" si="26"/>
        <v>12</v>
      </c>
      <c r="D350" s="15">
        <f t="shared" si="27"/>
        <v>14</v>
      </c>
      <c r="E350" s="15">
        <v>17888</v>
      </c>
      <c r="F350" s="15">
        <v>13095</v>
      </c>
      <c r="G350" s="15">
        <f t="shared" si="29"/>
        <v>540</v>
      </c>
      <c r="I350">
        <f t="shared" si="28"/>
        <v>540</v>
      </c>
    </row>
    <row r="351" spans="1:9" x14ac:dyDescent="0.3">
      <c r="A351" s="60">
        <v>42719</v>
      </c>
      <c r="B351" s="15">
        <f t="shared" si="25"/>
        <v>2016</v>
      </c>
      <c r="C351" s="15">
        <f t="shared" si="26"/>
        <v>12</v>
      </c>
      <c r="D351" s="15">
        <f t="shared" si="27"/>
        <v>15</v>
      </c>
      <c r="E351" s="15">
        <v>17256</v>
      </c>
      <c r="F351" s="15">
        <v>0</v>
      </c>
      <c r="G351" s="15">
        <f t="shared" si="29"/>
        <v>632</v>
      </c>
      <c r="I351">
        <f t="shared" si="28"/>
        <v>632</v>
      </c>
    </row>
    <row r="352" spans="1:9" x14ac:dyDescent="0.3">
      <c r="A352" s="60">
        <v>42720</v>
      </c>
      <c r="B352" s="15">
        <f t="shared" si="25"/>
        <v>2016</v>
      </c>
      <c r="C352" s="15">
        <f t="shared" si="26"/>
        <v>12</v>
      </c>
      <c r="D352" s="15">
        <f t="shared" si="27"/>
        <v>16</v>
      </c>
      <c r="E352" s="15">
        <v>16658</v>
      </c>
      <c r="F352" s="15">
        <v>0</v>
      </c>
      <c r="G352" s="15">
        <f t="shared" si="29"/>
        <v>598</v>
      </c>
      <c r="I352">
        <f t="shared" si="28"/>
        <v>598</v>
      </c>
    </row>
    <row r="353" spans="1:9" x14ac:dyDescent="0.3">
      <c r="A353" s="60">
        <v>42721</v>
      </c>
      <c r="B353" s="15">
        <f t="shared" si="25"/>
        <v>2016</v>
      </c>
      <c r="C353" s="15">
        <f t="shared" si="26"/>
        <v>12</v>
      </c>
      <c r="D353" s="15">
        <f t="shared" si="27"/>
        <v>17</v>
      </c>
      <c r="E353" s="15">
        <v>16036</v>
      </c>
      <c r="F353" s="15">
        <v>0</v>
      </c>
      <c r="G353" s="15">
        <f t="shared" si="29"/>
        <v>622</v>
      </c>
      <c r="I353">
        <f t="shared" si="28"/>
        <v>622</v>
      </c>
    </row>
    <row r="354" spans="1:9" x14ac:dyDescent="0.3">
      <c r="A354" s="60">
        <v>42722</v>
      </c>
      <c r="B354" s="15">
        <f t="shared" si="25"/>
        <v>2016</v>
      </c>
      <c r="C354" s="15">
        <f t="shared" si="26"/>
        <v>12</v>
      </c>
      <c r="D354" s="15">
        <f t="shared" si="27"/>
        <v>18</v>
      </c>
      <c r="E354" s="15">
        <v>15462</v>
      </c>
      <c r="F354" s="15">
        <v>0</v>
      </c>
      <c r="G354" s="15">
        <f t="shared" si="29"/>
        <v>574</v>
      </c>
      <c r="I354">
        <f t="shared" si="28"/>
        <v>574</v>
      </c>
    </row>
    <row r="355" spans="1:9" x14ac:dyDescent="0.3">
      <c r="A355" s="60">
        <v>42723</v>
      </c>
      <c r="B355" s="15">
        <f t="shared" si="25"/>
        <v>2016</v>
      </c>
      <c r="C355" s="15">
        <f t="shared" si="26"/>
        <v>12</v>
      </c>
      <c r="D355" s="15">
        <f t="shared" si="27"/>
        <v>19</v>
      </c>
      <c r="E355" s="15">
        <v>14861</v>
      </c>
      <c r="F355" s="15">
        <v>0</v>
      </c>
      <c r="G355" s="15">
        <f t="shared" si="29"/>
        <v>601</v>
      </c>
      <c r="I355">
        <f t="shared" si="28"/>
        <v>601</v>
      </c>
    </row>
    <row r="356" spans="1:9" x14ac:dyDescent="0.3">
      <c r="A356" s="60">
        <v>42724</v>
      </c>
      <c r="B356" s="15">
        <f t="shared" si="25"/>
        <v>2016</v>
      </c>
      <c r="C356" s="15">
        <f t="shared" si="26"/>
        <v>12</v>
      </c>
      <c r="D356" s="15">
        <f t="shared" si="27"/>
        <v>20</v>
      </c>
      <c r="E356" s="15">
        <v>14256</v>
      </c>
      <c r="F356" s="15">
        <v>0</v>
      </c>
      <c r="G356" s="15">
        <f t="shared" si="29"/>
        <v>605</v>
      </c>
      <c r="I356">
        <f t="shared" si="28"/>
        <v>605</v>
      </c>
    </row>
    <row r="357" spans="1:9" x14ac:dyDescent="0.3">
      <c r="A357" s="60">
        <v>42725</v>
      </c>
      <c r="B357" s="15">
        <f t="shared" si="25"/>
        <v>2016</v>
      </c>
      <c r="C357" s="15">
        <f t="shared" si="26"/>
        <v>12</v>
      </c>
      <c r="D357" s="15">
        <f t="shared" si="27"/>
        <v>21</v>
      </c>
      <c r="E357" s="15">
        <v>13681</v>
      </c>
      <c r="F357" s="15">
        <v>0</v>
      </c>
      <c r="G357" s="15">
        <f t="shared" si="29"/>
        <v>575</v>
      </c>
      <c r="I357">
        <f t="shared" si="28"/>
        <v>575</v>
      </c>
    </row>
    <row r="358" spans="1:9" x14ac:dyDescent="0.3">
      <c r="A358" s="60">
        <v>42726</v>
      </c>
      <c r="B358" s="15">
        <f t="shared" si="25"/>
        <v>2016</v>
      </c>
      <c r="C358" s="15">
        <f t="shared" si="26"/>
        <v>12</v>
      </c>
      <c r="D358" s="15">
        <f t="shared" si="27"/>
        <v>22</v>
      </c>
      <c r="E358" s="15">
        <v>13106</v>
      </c>
      <c r="F358" s="15">
        <v>0</v>
      </c>
      <c r="G358" s="15">
        <f t="shared" si="29"/>
        <v>575</v>
      </c>
      <c r="I358">
        <f t="shared" si="28"/>
        <v>575</v>
      </c>
    </row>
    <row r="359" spans="1:9" x14ac:dyDescent="0.3">
      <c r="A359" s="60">
        <v>42727</v>
      </c>
      <c r="B359" s="15">
        <f t="shared" si="25"/>
        <v>2016</v>
      </c>
      <c r="C359" s="15">
        <f t="shared" si="26"/>
        <v>12</v>
      </c>
      <c r="D359" s="15">
        <f t="shared" si="27"/>
        <v>23</v>
      </c>
      <c r="E359" s="15">
        <v>12547</v>
      </c>
      <c r="F359" s="15">
        <v>0</v>
      </c>
      <c r="G359" s="15">
        <f t="shared" si="29"/>
        <v>559</v>
      </c>
      <c r="I359">
        <f t="shared" si="28"/>
        <v>559</v>
      </c>
    </row>
    <row r="360" spans="1:9" x14ac:dyDescent="0.3">
      <c r="A360" s="60">
        <v>42728</v>
      </c>
      <c r="B360" s="15">
        <f t="shared" si="25"/>
        <v>2016</v>
      </c>
      <c r="C360" s="15">
        <f t="shared" si="26"/>
        <v>12</v>
      </c>
      <c r="D360" s="15">
        <f t="shared" si="27"/>
        <v>24</v>
      </c>
      <c r="E360" s="15">
        <v>11905</v>
      </c>
      <c r="F360" s="15">
        <v>0</v>
      </c>
      <c r="G360" s="15">
        <f t="shared" si="29"/>
        <v>642</v>
      </c>
      <c r="I360">
        <f t="shared" si="28"/>
        <v>642</v>
      </c>
    </row>
    <row r="361" spans="1:9" x14ac:dyDescent="0.3">
      <c r="A361" s="60">
        <v>42729</v>
      </c>
      <c r="B361" s="15">
        <f t="shared" si="25"/>
        <v>2016</v>
      </c>
      <c r="C361" s="15">
        <f t="shared" si="26"/>
        <v>12</v>
      </c>
      <c r="D361" s="15">
        <f t="shared" si="27"/>
        <v>25</v>
      </c>
      <c r="E361" s="15">
        <v>11336</v>
      </c>
      <c r="F361" s="15">
        <v>0</v>
      </c>
      <c r="G361" s="15">
        <f t="shared" si="29"/>
        <v>569</v>
      </c>
      <c r="I361">
        <f t="shared" si="28"/>
        <v>569</v>
      </c>
    </row>
    <row r="362" spans="1:9" x14ac:dyDescent="0.3">
      <c r="A362" s="60">
        <v>42730</v>
      </c>
      <c r="B362" s="15">
        <f t="shared" si="25"/>
        <v>2016</v>
      </c>
      <c r="C362" s="15">
        <f t="shared" si="26"/>
        <v>12</v>
      </c>
      <c r="D362" s="15">
        <f t="shared" si="27"/>
        <v>26</v>
      </c>
      <c r="E362" s="15">
        <v>10704</v>
      </c>
      <c r="F362" s="15">
        <v>0</v>
      </c>
      <c r="G362" s="15">
        <f t="shared" si="29"/>
        <v>632</v>
      </c>
      <c r="I362">
        <f t="shared" si="28"/>
        <v>632</v>
      </c>
    </row>
    <row r="363" spans="1:9" x14ac:dyDescent="0.3">
      <c r="A363" s="60">
        <v>42731</v>
      </c>
      <c r="B363" s="15">
        <f t="shared" si="25"/>
        <v>2016</v>
      </c>
      <c r="C363" s="15">
        <f t="shared" si="26"/>
        <v>12</v>
      </c>
      <c r="D363" s="15">
        <f t="shared" si="27"/>
        <v>27</v>
      </c>
      <c r="E363" s="15">
        <v>10148</v>
      </c>
      <c r="F363" s="15">
        <v>0</v>
      </c>
      <c r="G363" s="15">
        <f t="shared" si="29"/>
        <v>556</v>
      </c>
      <c r="I363">
        <f t="shared" si="28"/>
        <v>556</v>
      </c>
    </row>
    <row r="364" spans="1:9" x14ac:dyDescent="0.3">
      <c r="A364" s="60">
        <v>42732</v>
      </c>
      <c r="B364" s="15">
        <f t="shared" si="25"/>
        <v>2016</v>
      </c>
      <c r="C364" s="15">
        <f t="shared" si="26"/>
        <v>12</v>
      </c>
      <c r="D364" s="15">
        <f t="shared" si="27"/>
        <v>28</v>
      </c>
      <c r="E364" s="15">
        <v>9520</v>
      </c>
      <c r="F364" s="15">
        <v>0</v>
      </c>
      <c r="G364" s="15">
        <f t="shared" si="29"/>
        <v>628</v>
      </c>
      <c r="I364">
        <f t="shared" si="28"/>
        <v>628</v>
      </c>
    </row>
    <row r="365" spans="1:9" x14ac:dyDescent="0.3">
      <c r="A365" s="60">
        <v>42733</v>
      </c>
      <c r="B365" s="15">
        <f t="shared" si="25"/>
        <v>2016</v>
      </c>
      <c r="C365" s="15">
        <f t="shared" si="26"/>
        <v>12</v>
      </c>
      <c r="D365" s="15">
        <f t="shared" si="27"/>
        <v>29</v>
      </c>
      <c r="E365" s="15">
        <v>8928</v>
      </c>
      <c r="F365" s="15">
        <v>0</v>
      </c>
      <c r="G365" s="15">
        <f t="shared" si="29"/>
        <v>592</v>
      </c>
      <c r="I365">
        <f t="shared" si="28"/>
        <v>592</v>
      </c>
    </row>
    <row r="366" spans="1:9" x14ac:dyDescent="0.3">
      <c r="A366" s="60">
        <v>42734</v>
      </c>
      <c r="B366" s="15">
        <f t="shared" si="25"/>
        <v>2016</v>
      </c>
      <c r="C366" s="15">
        <f t="shared" si="26"/>
        <v>12</v>
      </c>
      <c r="D366" s="15">
        <f t="shared" si="27"/>
        <v>30</v>
      </c>
      <c r="E366" s="15">
        <v>8401</v>
      </c>
      <c r="F366" s="15">
        <v>0</v>
      </c>
      <c r="G366" s="15">
        <f t="shared" si="29"/>
        <v>527</v>
      </c>
      <c r="I366">
        <f t="shared" si="28"/>
        <v>527</v>
      </c>
    </row>
    <row r="367" spans="1:9" x14ac:dyDescent="0.3">
      <c r="A367" s="60">
        <v>42735</v>
      </c>
      <c r="B367" s="15">
        <f t="shared" si="25"/>
        <v>2016</v>
      </c>
      <c r="C367" s="15">
        <f t="shared" si="26"/>
        <v>12</v>
      </c>
      <c r="D367" s="15">
        <f t="shared" si="27"/>
        <v>31</v>
      </c>
      <c r="E367" s="15">
        <v>7888</v>
      </c>
      <c r="F367" s="15">
        <v>0</v>
      </c>
      <c r="G367" s="15">
        <f t="shared" si="29"/>
        <v>513</v>
      </c>
      <c r="I367">
        <f t="shared" si="28"/>
        <v>513</v>
      </c>
    </row>
    <row r="368" spans="1:9" x14ac:dyDescent="0.3">
      <c r="A368" s="60">
        <v>42736</v>
      </c>
      <c r="B368" s="15">
        <f t="shared" si="25"/>
        <v>2017</v>
      </c>
      <c r="C368" s="15">
        <f t="shared" si="26"/>
        <v>1</v>
      </c>
      <c r="D368" s="15">
        <f t="shared" si="27"/>
        <v>1</v>
      </c>
      <c r="E368" s="15">
        <v>7299</v>
      </c>
      <c r="F368" s="15">
        <v>0</v>
      </c>
      <c r="G368" s="15">
        <f t="shared" si="29"/>
        <v>589</v>
      </c>
      <c r="I368">
        <f t="shared" si="28"/>
        <v>589</v>
      </c>
    </row>
    <row r="369" spans="1:9" x14ac:dyDescent="0.3">
      <c r="A369" s="60">
        <v>42737</v>
      </c>
      <c r="B369" s="15">
        <f t="shared" si="25"/>
        <v>2017</v>
      </c>
      <c r="C369" s="15">
        <f t="shared" si="26"/>
        <v>1</v>
      </c>
      <c r="D369" s="15">
        <f t="shared" si="27"/>
        <v>2</v>
      </c>
      <c r="E369" s="15">
        <v>6629</v>
      </c>
      <c r="F369" s="15">
        <v>0</v>
      </c>
      <c r="G369" s="15">
        <f t="shared" si="29"/>
        <v>670</v>
      </c>
      <c r="I369">
        <f t="shared" si="28"/>
        <v>670</v>
      </c>
    </row>
    <row r="370" spans="1:9" x14ac:dyDescent="0.3">
      <c r="A370" s="60">
        <v>42738</v>
      </c>
      <c r="B370" s="15">
        <f t="shared" si="25"/>
        <v>2017</v>
      </c>
      <c r="C370" s="15">
        <f t="shared" si="26"/>
        <v>1</v>
      </c>
      <c r="D370" s="15">
        <f t="shared" si="27"/>
        <v>3</v>
      </c>
      <c r="E370" s="15">
        <v>6045</v>
      </c>
      <c r="F370" s="15">
        <v>0</v>
      </c>
      <c r="G370" s="15">
        <f t="shared" si="29"/>
        <v>584</v>
      </c>
      <c r="I370">
        <f t="shared" si="28"/>
        <v>584</v>
      </c>
    </row>
    <row r="371" spans="1:9" x14ac:dyDescent="0.3">
      <c r="A371" s="60">
        <v>42739</v>
      </c>
      <c r="B371" s="15">
        <f t="shared" si="25"/>
        <v>2017</v>
      </c>
      <c r="C371" s="15">
        <f t="shared" si="26"/>
        <v>1</v>
      </c>
      <c r="D371" s="15">
        <f t="shared" si="27"/>
        <v>4</v>
      </c>
      <c r="E371" s="15">
        <v>5448</v>
      </c>
      <c r="F371" s="15">
        <v>0</v>
      </c>
      <c r="G371" s="15">
        <f t="shared" si="29"/>
        <v>597</v>
      </c>
      <c r="I371">
        <f t="shared" si="28"/>
        <v>597</v>
      </c>
    </row>
    <row r="372" spans="1:9" x14ac:dyDescent="0.3">
      <c r="A372" s="60">
        <v>42740</v>
      </c>
      <c r="B372" s="15">
        <f t="shared" si="25"/>
        <v>2017</v>
      </c>
      <c r="C372" s="15">
        <f t="shared" si="26"/>
        <v>1</v>
      </c>
      <c r="D372" s="15">
        <f t="shared" si="27"/>
        <v>5</v>
      </c>
      <c r="E372" s="15">
        <v>17484</v>
      </c>
      <c r="F372" s="15">
        <v>12591</v>
      </c>
      <c r="G372" s="15">
        <f t="shared" si="29"/>
        <v>555</v>
      </c>
      <c r="I372">
        <f t="shared" si="28"/>
        <v>555</v>
      </c>
    </row>
    <row r="373" spans="1:9" x14ac:dyDescent="0.3">
      <c r="A373" s="60">
        <v>42741</v>
      </c>
      <c r="B373" s="15">
        <f t="shared" si="25"/>
        <v>2017</v>
      </c>
      <c r="C373" s="15">
        <f t="shared" si="26"/>
        <v>1</v>
      </c>
      <c r="D373" s="15">
        <f t="shared" si="27"/>
        <v>6</v>
      </c>
      <c r="E373" s="15">
        <v>16844</v>
      </c>
      <c r="F373" s="15">
        <v>0</v>
      </c>
      <c r="G373" s="15">
        <f t="shared" si="29"/>
        <v>640</v>
      </c>
      <c r="I373">
        <f t="shared" si="28"/>
        <v>640</v>
      </c>
    </row>
    <row r="374" spans="1:9" x14ac:dyDescent="0.3">
      <c r="A374" s="60">
        <v>42742</v>
      </c>
      <c r="B374" s="15">
        <f t="shared" si="25"/>
        <v>2017</v>
      </c>
      <c r="C374" s="15">
        <f t="shared" si="26"/>
        <v>1</v>
      </c>
      <c r="D374" s="15">
        <f t="shared" si="27"/>
        <v>7</v>
      </c>
      <c r="E374" s="15">
        <v>16278</v>
      </c>
      <c r="F374" s="15">
        <v>0</v>
      </c>
      <c r="G374" s="15">
        <f t="shared" si="29"/>
        <v>566</v>
      </c>
      <c r="I374">
        <f t="shared" si="28"/>
        <v>566</v>
      </c>
    </row>
    <row r="375" spans="1:9" x14ac:dyDescent="0.3">
      <c r="A375" s="60">
        <v>42743</v>
      </c>
      <c r="B375" s="15">
        <f t="shared" si="25"/>
        <v>2017</v>
      </c>
      <c r="C375" s="15">
        <f t="shared" si="26"/>
        <v>1</v>
      </c>
      <c r="D375" s="15">
        <f t="shared" si="27"/>
        <v>8</v>
      </c>
      <c r="E375" s="15">
        <v>15713</v>
      </c>
      <c r="F375" s="15">
        <v>0</v>
      </c>
      <c r="G375" s="15">
        <f t="shared" si="29"/>
        <v>565</v>
      </c>
      <c r="I375">
        <f t="shared" si="28"/>
        <v>565</v>
      </c>
    </row>
    <row r="376" spans="1:9" x14ac:dyDescent="0.3">
      <c r="A376" s="60">
        <v>42744</v>
      </c>
      <c r="B376" s="15">
        <f t="shared" si="25"/>
        <v>2017</v>
      </c>
      <c r="C376" s="15">
        <f t="shared" si="26"/>
        <v>1</v>
      </c>
      <c r="D376" s="15">
        <f t="shared" si="27"/>
        <v>9</v>
      </c>
      <c r="E376" s="15">
        <v>15133</v>
      </c>
      <c r="F376" s="15">
        <v>0</v>
      </c>
      <c r="G376" s="15">
        <f t="shared" si="29"/>
        <v>580</v>
      </c>
      <c r="I376">
        <f t="shared" si="28"/>
        <v>580</v>
      </c>
    </row>
    <row r="377" spans="1:9" x14ac:dyDescent="0.3">
      <c r="A377" s="60">
        <v>42745</v>
      </c>
      <c r="B377" s="15">
        <f t="shared" si="25"/>
        <v>2017</v>
      </c>
      <c r="C377" s="15">
        <f t="shared" si="26"/>
        <v>1</v>
      </c>
      <c r="D377" s="15">
        <f t="shared" si="27"/>
        <v>10</v>
      </c>
      <c r="E377" s="15">
        <v>14511</v>
      </c>
      <c r="F377" s="15">
        <v>0</v>
      </c>
      <c r="G377" s="15">
        <f t="shared" si="29"/>
        <v>622</v>
      </c>
      <c r="I377">
        <f t="shared" si="28"/>
        <v>622</v>
      </c>
    </row>
    <row r="378" spans="1:9" x14ac:dyDescent="0.3">
      <c r="A378" s="60">
        <v>42746</v>
      </c>
      <c r="B378" s="15">
        <f t="shared" si="25"/>
        <v>2017</v>
      </c>
      <c r="C378" s="15">
        <f t="shared" si="26"/>
        <v>1</v>
      </c>
      <c r="D378" s="15">
        <f t="shared" si="27"/>
        <v>11</v>
      </c>
      <c r="E378" s="15">
        <v>13936</v>
      </c>
      <c r="F378" s="15">
        <v>0</v>
      </c>
      <c r="G378" s="15">
        <f t="shared" si="29"/>
        <v>575</v>
      </c>
      <c r="I378">
        <f t="shared" si="28"/>
        <v>575</v>
      </c>
    </row>
    <row r="379" spans="1:9" x14ac:dyDescent="0.3">
      <c r="A379" s="60">
        <v>42747</v>
      </c>
      <c r="B379" s="15">
        <f t="shared" si="25"/>
        <v>2017</v>
      </c>
      <c r="C379" s="15">
        <f t="shared" si="26"/>
        <v>1</v>
      </c>
      <c r="D379" s="15">
        <f t="shared" si="27"/>
        <v>12</v>
      </c>
      <c r="E379" s="15">
        <v>13411</v>
      </c>
      <c r="F379" s="15">
        <v>0</v>
      </c>
      <c r="G379" s="15">
        <f t="shared" si="29"/>
        <v>525</v>
      </c>
      <c r="I379">
        <f t="shared" si="28"/>
        <v>525</v>
      </c>
    </row>
    <row r="380" spans="1:9" x14ac:dyDescent="0.3">
      <c r="A380" s="60">
        <v>42748</v>
      </c>
      <c r="B380" s="15">
        <f t="shared" si="25"/>
        <v>2017</v>
      </c>
      <c r="C380" s="15">
        <f t="shared" si="26"/>
        <v>1</v>
      </c>
      <c r="D380" s="15">
        <f t="shared" si="27"/>
        <v>13</v>
      </c>
      <c r="E380" s="15">
        <v>12845</v>
      </c>
      <c r="F380" s="15">
        <v>0</v>
      </c>
      <c r="G380" s="15">
        <f t="shared" si="29"/>
        <v>566</v>
      </c>
      <c r="I380">
        <f t="shared" si="28"/>
        <v>566</v>
      </c>
    </row>
    <row r="381" spans="1:9" x14ac:dyDescent="0.3">
      <c r="A381" s="60">
        <v>42749</v>
      </c>
      <c r="B381" s="15">
        <f t="shared" si="25"/>
        <v>2017</v>
      </c>
      <c r="C381" s="15">
        <f t="shared" si="26"/>
        <v>1</v>
      </c>
      <c r="D381" s="15">
        <f t="shared" si="27"/>
        <v>14</v>
      </c>
      <c r="E381" s="15">
        <v>12253</v>
      </c>
      <c r="F381" s="15">
        <v>0</v>
      </c>
      <c r="G381" s="15">
        <f t="shared" si="29"/>
        <v>592</v>
      </c>
      <c r="I381">
        <f t="shared" si="28"/>
        <v>592</v>
      </c>
    </row>
    <row r="382" spans="1:9" x14ac:dyDescent="0.3">
      <c r="A382" s="60">
        <v>42750</v>
      </c>
      <c r="B382" s="15">
        <f t="shared" si="25"/>
        <v>2017</v>
      </c>
      <c r="C382" s="15">
        <f t="shared" si="26"/>
        <v>1</v>
      </c>
      <c r="D382" s="15">
        <f t="shared" si="27"/>
        <v>15</v>
      </c>
      <c r="E382" s="15">
        <v>11667</v>
      </c>
      <c r="F382" s="15">
        <v>0</v>
      </c>
      <c r="G382" s="15">
        <f t="shared" si="29"/>
        <v>586</v>
      </c>
      <c r="I382">
        <f t="shared" si="28"/>
        <v>586</v>
      </c>
    </row>
    <row r="383" spans="1:9" x14ac:dyDescent="0.3">
      <c r="A383" s="60">
        <v>42751</v>
      </c>
      <c r="B383" s="15">
        <f t="shared" si="25"/>
        <v>2017</v>
      </c>
      <c r="C383" s="15">
        <f t="shared" si="26"/>
        <v>1</v>
      </c>
      <c r="D383" s="15">
        <f t="shared" si="27"/>
        <v>16</v>
      </c>
      <c r="E383" s="15">
        <v>11015</v>
      </c>
      <c r="F383" s="15">
        <v>0</v>
      </c>
      <c r="G383" s="15">
        <f t="shared" si="29"/>
        <v>652</v>
      </c>
      <c r="I383">
        <f t="shared" si="28"/>
        <v>652</v>
      </c>
    </row>
    <row r="384" spans="1:9" x14ac:dyDescent="0.3">
      <c r="A384" s="60">
        <v>42752</v>
      </c>
      <c r="B384" s="15">
        <f t="shared" si="25"/>
        <v>2017</v>
      </c>
      <c r="C384" s="15">
        <f t="shared" si="26"/>
        <v>1</v>
      </c>
      <c r="D384" s="15">
        <f t="shared" si="27"/>
        <v>17</v>
      </c>
      <c r="E384" s="15">
        <v>10430</v>
      </c>
      <c r="F384" s="15">
        <v>0</v>
      </c>
      <c r="G384" s="15">
        <f t="shared" si="29"/>
        <v>585</v>
      </c>
      <c r="I384">
        <f t="shared" si="28"/>
        <v>585</v>
      </c>
    </row>
    <row r="385" spans="1:9" x14ac:dyDescent="0.3">
      <c r="A385" s="60">
        <v>42753</v>
      </c>
      <c r="B385" s="15">
        <f t="shared" si="25"/>
        <v>2017</v>
      </c>
      <c r="C385" s="15">
        <f t="shared" si="26"/>
        <v>1</v>
      </c>
      <c r="D385" s="15">
        <f t="shared" si="27"/>
        <v>18</v>
      </c>
      <c r="E385" s="15">
        <v>9834</v>
      </c>
      <c r="F385" s="15">
        <v>0</v>
      </c>
      <c r="G385" s="15">
        <f t="shared" si="29"/>
        <v>596</v>
      </c>
      <c r="I385">
        <f t="shared" si="28"/>
        <v>596</v>
      </c>
    </row>
    <row r="386" spans="1:9" x14ac:dyDescent="0.3">
      <c r="A386" s="60">
        <v>42754</v>
      </c>
      <c r="B386" s="15">
        <f t="shared" si="25"/>
        <v>2017</v>
      </c>
      <c r="C386" s="15">
        <f t="shared" si="26"/>
        <v>1</v>
      </c>
      <c r="D386" s="15">
        <f t="shared" si="27"/>
        <v>19</v>
      </c>
      <c r="E386" s="15">
        <v>9333</v>
      </c>
      <c r="F386" s="15">
        <v>0</v>
      </c>
      <c r="G386" s="15">
        <f t="shared" si="29"/>
        <v>501</v>
      </c>
      <c r="I386">
        <f t="shared" si="28"/>
        <v>501</v>
      </c>
    </row>
    <row r="387" spans="1:9" x14ac:dyDescent="0.3">
      <c r="A387" s="60">
        <v>42755</v>
      </c>
      <c r="B387" s="15">
        <f t="shared" ref="B387:B450" si="30">YEAR(A387)</f>
        <v>2017</v>
      </c>
      <c r="C387" s="15">
        <f t="shared" ref="C387:C450" si="31">MONTH(A387)</f>
        <v>1</v>
      </c>
      <c r="D387" s="15">
        <f t="shared" ref="D387:D450" si="32">DAY(A387)</f>
        <v>20</v>
      </c>
      <c r="E387" s="15">
        <v>8651</v>
      </c>
      <c r="F387" s="15">
        <v>0</v>
      </c>
      <c r="G387" s="15">
        <f t="shared" si="29"/>
        <v>682</v>
      </c>
      <c r="I387">
        <f t="shared" ref="I387:I450" si="33">IF(H387&gt;0,0,G387)</f>
        <v>682</v>
      </c>
    </row>
    <row r="388" spans="1:9" x14ac:dyDescent="0.3">
      <c r="A388" s="60">
        <v>42756</v>
      </c>
      <c r="B388" s="15">
        <f t="shared" si="30"/>
        <v>2017</v>
      </c>
      <c r="C388" s="15">
        <f t="shared" si="31"/>
        <v>1</v>
      </c>
      <c r="D388" s="15">
        <f t="shared" si="32"/>
        <v>21</v>
      </c>
      <c r="E388" s="15">
        <v>8046</v>
      </c>
      <c r="F388" s="15">
        <v>0</v>
      </c>
      <c r="G388" s="15">
        <f t="shared" ref="G388:G451" si="34">E387-E388+F388</f>
        <v>605</v>
      </c>
      <c r="I388">
        <f t="shared" si="33"/>
        <v>605</v>
      </c>
    </row>
    <row r="389" spans="1:9" x14ac:dyDescent="0.3">
      <c r="A389" s="60">
        <v>42757</v>
      </c>
      <c r="B389" s="15">
        <f t="shared" si="30"/>
        <v>2017</v>
      </c>
      <c r="C389" s="15">
        <f t="shared" si="31"/>
        <v>1</v>
      </c>
      <c r="D389" s="15">
        <f t="shared" si="32"/>
        <v>22</v>
      </c>
      <c r="E389" s="15">
        <v>7485</v>
      </c>
      <c r="F389" s="15">
        <v>0</v>
      </c>
      <c r="G389" s="15">
        <f t="shared" si="34"/>
        <v>561</v>
      </c>
      <c r="I389">
        <f t="shared" si="33"/>
        <v>561</v>
      </c>
    </row>
    <row r="390" spans="1:9" x14ac:dyDescent="0.3">
      <c r="A390" s="60">
        <v>42758</v>
      </c>
      <c r="B390" s="15">
        <f t="shared" si="30"/>
        <v>2017</v>
      </c>
      <c r="C390" s="15">
        <f t="shared" si="31"/>
        <v>1</v>
      </c>
      <c r="D390" s="15">
        <f t="shared" si="32"/>
        <v>23</v>
      </c>
      <c r="E390" s="15">
        <v>6913</v>
      </c>
      <c r="F390" s="15">
        <v>0</v>
      </c>
      <c r="G390" s="15">
        <f t="shared" si="34"/>
        <v>572</v>
      </c>
      <c r="I390">
        <f t="shared" si="33"/>
        <v>572</v>
      </c>
    </row>
    <row r="391" spans="1:9" x14ac:dyDescent="0.3">
      <c r="A391" s="60">
        <v>42759</v>
      </c>
      <c r="B391" s="15">
        <f t="shared" si="30"/>
        <v>2017</v>
      </c>
      <c r="C391" s="15">
        <f t="shared" si="31"/>
        <v>1</v>
      </c>
      <c r="D391" s="15">
        <f t="shared" si="32"/>
        <v>24</v>
      </c>
      <c r="E391" s="15">
        <v>6388</v>
      </c>
      <c r="F391" s="15">
        <v>0</v>
      </c>
      <c r="G391" s="15">
        <f t="shared" si="34"/>
        <v>525</v>
      </c>
      <c r="I391">
        <f t="shared" si="33"/>
        <v>525</v>
      </c>
    </row>
    <row r="392" spans="1:9" x14ac:dyDescent="0.3">
      <c r="A392" s="60">
        <v>42760</v>
      </c>
      <c r="B392" s="15">
        <f t="shared" si="30"/>
        <v>2017</v>
      </c>
      <c r="C392" s="15">
        <f t="shared" si="31"/>
        <v>1</v>
      </c>
      <c r="D392" s="15">
        <f t="shared" si="32"/>
        <v>25</v>
      </c>
      <c r="E392" s="15">
        <v>5746</v>
      </c>
      <c r="F392" s="15">
        <v>0</v>
      </c>
      <c r="G392" s="15">
        <f t="shared" si="34"/>
        <v>642</v>
      </c>
      <c r="I392">
        <f t="shared" si="33"/>
        <v>642</v>
      </c>
    </row>
    <row r="393" spans="1:9" x14ac:dyDescent="0.3">
      <c r="A393" s="60">
        <v>42761</v>
      </c>
      <c r="B393" s="15">
        <f t="shared" si="30"/>
        <v>2017</v>
      </c>
      <c r="C393" s="15">
        <f t="shared" si="31"/>
        <v>1</v>
      </c>
      <c r="D393" s="15">
        <f t="shared" si="32"/>
        <v>26</v>
      </c>
      <c r="E393" s="15">
        <v>5191</v>
      </c>
      <c r="F393" s="15">
        <v>0</v>
      </c>
      <c r="G393" s="15">
        <f t="shared" si="34"/>
        <v>555</v>
      </c>
      <c r="I393">
        <f t="shared" si="33"/>
        <v>555</v>
      </c>
    </row>
    <row r="394" spans="1:9" x14ac:dyDescent="0.3">
      <c r="A394" s="60">
        <v>42762</v>
      </c>
      <c r="B394" s="15">
        <f t="shared" si="30"/>
        <v>2017</v>
      </c>
      <c r="C394" s="15">
        <f t="shared" si="31"/>
        <v>1</v>
      </c>
      <c r="D394" s="15">
        <f t="shared" si="32"/>
        <v>27</v>
      </c>
      <c r="E394" s="15">
        <v>18709</v>
      </c>
      <c r="F394" s="15">
        <v>14101</v>
      </c>
      <c r="G394" s="15">
        <f t="shared" si="34"/>
        <v>583</v>
      </c>
      <c r="I394">
        <f t="shared" si="33"/>
        <v>583</v>
      </c>
    </row>
    <row r="395" spans="1:9" x14ac:dyDescent="0.3">
      <c r="A395" s="60">
        <v>42763</v>
      </c>
      <c r="B395" s="15">
        <f t="shared" si="30"/>
        <v>2017</v>
      </c>
      <c r="C395" s="15">
        <f t="shared" si="31"/>
        <v>1</v>
      </c>
      <c r="D395" s="15">
        <f t="shared" si="32"/>
        <v>28</v>
      </c>
      <c r="E395" s="15">
        <v>18134</v>
      </c>
      <c r="F395" s="15">
        <v>0</v>
      </c>
      <c r="G395" s="15">
        <f t="shared" si="34"/>
        <v>575</v>
      </c>
      <c r="I395">
        <f t="shared" si="33"/>
        <v>575</v>
      </c>
    </row>
    <row r="396" spans="1:9" x14ac:dyDescent="0.3">
      <c r="A396" s="60">
        <v>42764</v>
      </c>
      <c r="B396" s="15">
        <f t="shared" si="30"/>
        <v>2017</v>
      </c>
      <c r="C396" s="15">
        <f t="shared" si="31"/>
        <v>1</v>
      </c>
      <c r="D396" s="15">
        <f t="shared" si="32"/>
        <v>29</v>
      </c>
      <c r="E396" s="15">
        <v>17555</v>
      </c>
      <c r="F396" s="15">
        <v>0</v>
      </c>
      <c r="G396" s="15">
        <f t="shared" si="34"/>
        <v>579</v>
      </c>
      <c r="I396">
        <f t="shared" si="33"/>
        <v>579</v>
      </c>
    </row>
    <row r="397" spans="1:9" x14ac:dyDescent="0.3">
      <c r="A397" s="60">
        <v>42765</v>
      </c>
      <c r="B397" s="15">
        <f t="shared" si="30"/>
        <v>2017</v>
      </c>
      <c r="C397" s="15">
        <f t="shared" si="31"/>
        <v>1</v>
      </c>
      <c r="D397" s="15">
        <f t="shared" si="32"/>
        <v>30</v>
      </c>
      <c r="E397" s="15">
        <v>16929</v>
      </c>
      <c r="F397" s="15">
        <v>0</v>
      </c>
      <c r="G397" s="15">
        <f t="shared" si="34"/>
        <v>626</v>
      </c>
      <c r="I397">
        <f t="shared" si="33"/>
        <v>626</v>
      </c>
    </row>
    <row r="398" spans="1:9" x14ac:dyDescent="0.3">
      <c r="A398" s="60">
        <v>42766</v>
      </c>
      <c r="B398" s="15">
        <f t="shared" si="30"/>
        <v>2017</v>
      </c>
      <c r="C398" s="15">
        <f t="shared" si="31"/>
        <v>1</v>
      </c>
      <c r="D398" s="15">
        <f t="shared" si="32"/>
        <v>31</v>
      </c>
      <c r="E398" s="15">
        <v>16308</v>
      </c>
      <c r="F398" s="15">
        <v>0</v>
      </c>
      <c r="G398" s="15">
        <f t="shared" si="34"/>
        <v>621</v>
      </c>
      <c r="I398">
        <f t="shared" si="33"/>
        <v>621</v>
      </c>
    </row>
    <row r="399" spans="1:9" x14ac:dyDescent="0.3">
      <c r="A399" s="60">
        <v>42767</v>
      </c>
      <c r="B399" s="15">
        <f t="shared" si="30"/>
        <v>2017</v>
      </c>
      <c r="C399" s="15">
        <f t="shared" si="31"/>
        <v>2</v>
      </c>
      <c r="D399" s="15">
        <f t="shared" si="32"/>
        <v>1</v>
      </c>
      <c r="E399" s="15">
        <v>15745</v>
      </c>
      <c r="F399" s="15">
        <v>0</v>
      </c>
      <c r="G399" s="15">
        <f t="shared" si="34"/>
        <v>563</v>
      </c>
      <c r="I399">
        <f t="shared" si="33"/>
        <v>563</v>
      </c>
    </row>
    <row r="400" spans="1:9" x14ac:dyDescent="0.3">
      <c r="A400" s="60">
        <v>42768</v>
      </c>
      <c r="B400" s="15">
        <f t="shared" si="30"/>
        <v>2017</v>
      </c>
      <c r="C400" s="15">
        <f t="shared" si="31"/>
        <v>2</v>
      </c>
      <c r="D400" s="15">
        <f t="shared" si="32"/>
        <v>2</v>
      </c>
      <c r="E400" s="15">
        <v>15205</v>
      </c>
      <c r="F400" s="15">
        <v>0</v>
      </c>
      <c r="G400" s="15">
        <f t="shared" si="34"/>
        <v>540</v>
      </c>
      <c r="I400">
        <f t="shared" si="33"/>
        <v>540</v>
      </c>
    </row>
    <row r="401" spans="1:9" x14ac:dyDescent="0.3">
      <c r="A401" s="60">
        <v>42769</v>
      </c>
      <c r="B401" s="15">
        <f t="shared" si="30"/>
        <v>2017</v>
      </c>
      <c r="C401" s="15">
        <f t="shared" si="31"/>
        <v>2</v>
      </c>
      <c r="D401" s="15">
        <f t="shared" si="32"/>
        <v>3</v>
      </c>
      <c r="E401" s="15">
        <v>14573</v>
      </c>
      <c r="F401" s="15">
        <v>0</v>
      </c>
      <c r="G401" s="15">
        <f t="shared" si="34"/>
        <v>632</v>
      </c>
      <c r="I401">
        <f t="shared" si="33"/>
        <v>632</v>
      </c>
    </row>
    <row r="402" spans="1:9" x14ac:dyDescent="0.3">
      <c r="A402" s="60">
        <v>42770</v>
      </c>
      <c r="B402" s="15">
        <f t="shared" si="30"/>
        <v>2017</v>
      </c>
      <c r="C402" s="15">
        <f t="shared" si="31"/>
        <v>2</v>
      </c>
      <c r="D402" s="15">
        <f t="shared" si="32"/>
        <v>4</v>
      </c>
      <c r="E402" s="15">
        <v>13949</v>
      </c>
      <c r="F402" s="15">
        <v>0</v>
      </c>
      <c r="G402" s="15">
        <f t="shared" si="34"/>
        <v>624</v>
      </c>
      <c r="I402">
        <f t="shared" si="33"/>
        <v>624</v>
      </c>
    </row>
    <row r="403" spans="1:9" x14ac:dyDescent="0.3">
      <c r="A403" s="60">
        <v>42771</v>
      </c>
      <c r="B403" s="15">
        <f t="shared" si="30"/>
        <v>2017</v>
      </c>
      <c r="C403" s="15">
        <f t="shared" si="31"/>
        <v>2</v>
      </c>
      <c r="D403" s="15">
        <f t="shared" si="32"/>
        <v>5</v>
      </c>
      <c r="E403" s="15">
        <v>13374</v>
      </c>
      <c r="F403" s="15">
        <v>0</v>
      </c>
      <c r="G403" s="15">
        <f t="shared" si="34"/>
        <v>575</v>
      </c>
      <c r="I403">
        <f t="shared" si="33"/>
        <v>575</v>
      </c>
    </row>
    <row r="404" spans="1:9" x14ac:dyDescent="0.3">
      <c r="A404" s="60">
        <v>42772</v>
      </c>
      <c r="B404" s="15">
        <f t="shared" si="30"/>
        <v>2017</v>
      </c>
      <c r="C404" s="15">
        <f t="shared" si="31"/>
        <v>2</v>
      </c>
      <c r="D404" s="15">
        <f t="shared" si="32"/>
        <v>6</v>
      </c>
      <c r="E404" s="15">
        <v>12759</v>
      </c>
      <c r="F404" s="15">
        <v>0</v>
      </c>
      <c r="G404" s="15">
        <f t="shared" si="34"/>
        <v>615</v>
      </c>
      <c r="I404">
        <f t="shared" si="33"/>
        <v>615</v>
      </c>
    </row>
    <row r="405" spans="1:9" x14ac:dyDescent="0.3">
      <c r="A405" s="60">
        <v>42773</v>
      </c>
      <c r="B405" s="15">
        <f t="shared" si="30"/>
        <v>2017</v>
      </c>
      <c r="C405" s="15">
        <f t="shared" si="31"/>
        <v>2</v>
      </c>
      <c r="D405" s="15">
        <f t="shared" si="32"/>
        <v>7</v>
      </c>
      <c r="E405" s="15">
        <v>12266</v>
      </c>
      <c r="F405" s="15">
        <v>0</v>
      </c>
      <c r="G405" s="15">
        <f t="shared" si="34"/>
        <v>493</v>
      </c>
      <c r="I405">
        <f t="shared" si="33"/>
        <v>493</v>
      </c>
    </row>
    <row r="406" spans="1:9" x14ac:dyDescent="0.3">
      <c r="A406" s="60">
        <v>42774</v>
      </c>
      <c r="B406" s="15">
        <f t="shared" si="30"/>
        <v>2017</v>
      </c>
      <c r="C406" s="15">
        <f t="shared" si="31"/>
        <v>2</v>
      </c>
      <c r="D406" s="15">
        <f t="shared" si="32"/>
        <v>8</v>
      </c>
      <c r="E406" s="15">
        <v>11689</v>
      </c>
      <c r="F406" s="15">
        <v>0</v>
      </c>
      <c r="G406" s="15">
        <f t="shared" si="34"/>
        <v>577</v>
      </c>
      <c r="I406">
        <f t="shared" si="33"/>
        <v>577</v>
      </c>
    </row>
    <row r="407" spans="1:9" x14ac:dyDescent="0.3">
      <c r="A407" s="60">
        <v>42775</v>
      </c>
      <c r="B407" s="15">
        <f t="shared" si="30"/>
        <v>2017</v>
      </c>
      <c r="C407" s="15">
        <f t="shared" si="31"/>
        <v>2</v>
      </c>
      <c r="D407" s="15">
        <f t="shared" si="32"/>
        <v>9</v>
      </c>
      <c r="E407" s="15">
        <v>11102</v>
      </c>
      <c r="F407" s="15">
        <v>0</v>
      </c>
      <c r="G407" s="15">
        <f t="shared" si="34"/>
        <v>587</v>
      </c>
      <c r="I407">
        <f t="shared" si="33"/>
        <v>587</v>
      </c>
    </row>
    <row r="408" spans="1:9" x14ac:dyDescent="0.3">
      <c r="A408" s="60">
        <v>42776</v>
      </c>
      <c r="B408" s="15">
        <f t="shared" si="30"/>
        <v>2017</v>
      </c>
      <c r="C408" s="15">
        <f t="shared" si="31"/>
        <v>2</v>
      </c>
      <c r="D408" s="15">
        <f t="shared" si="32"/>
        <v>10</v>
      </c>
      <c r="E408" s="15">
        <v>10523</v>
      </c>
      <c r="F408" s="15">
        <v>0</v>
      </c>
      <c r="G408" s="15">
        <f t="shared" si="34"/>
        <v>579</v>
      </c>
      <c r="I408">
        <f t="shared" si="33"/>
        <v>579</v>
      </c>
    </row>
    <row r="409" spans="1:9" x14ac:dyDescent="0.3">
      <c r="A409" s="60">
        <v>42777</v>
      </c>
      <c r="B409" s="15">
        <f t="shared" si="30"/>
        <v>2017</v>
      </c>
      <c r="C409" s="15">
        <f t="shared" si="31"/>
        <v>2</v>
      </c>
      <c r="D409" s="15">
        <f t="shared" si="32"/>
        <v>11</v>
      </c>
      <c r="E409" s="15">
        <v>9942</v>
      </c>
      <c r="F409" s="15">
        <v>0</v>
      </c>
      <c r="G409" s="15">
        <f t="shared" si="34"/>
        <v>581</v>
      </c>
      <c r="I409">
        <f t="shared" si="33"/>
        <v>581</v>
      </c>
    </row>
    <row r="410" spans="1:9" x14ac:dyDescent="0.3">
      <c r="A410" s="60">
        <v>42778</v>
      </c>
      <c r="B410" s="15">
        <f t="shared" si="30"/>
        <v>2017</v>
      </c>
      <c r="C410" s="15">
        <f t="shared" si="31"/>
        <v>2</v>
      </c>
      <c r="D410" s="15">
        <f t="shared" si="32"/>
        <v>12</v>
      </c>
      <c r="E410" s="15">
        <v>9329</v>
      </c>
      <c r="F410" s="15">
        <v>0</v>
      </c>
      <c r="G410" s="15">
        <f t="shared" si="34"/>
        <v>613</v>
      </c>
      <c r="I410">
        <f t="shared" si="33"/>
        <v>613</v>
      </c>
    </row>
    <row r="411" spans="1:9" x14ac:dyDescent="0.3">
      <c r="A411" s="60">
        <v>42779</v>
      </c>
      <c r="B411" s="15">
        <f t="shared" si="30"/>
        <v>2017</v>
      </c>
      <c r="C411" s="15">
        <f t="shared" si="31"/>
        <v>2</v>
      </c>
      <c r="D411" s="15">
        <f t="shared" si="32"/>
        <v>13</v>
      </c>
      <c r="E411" s="15">
        <v>8789</v>
      </c>
      <c r="F411" s="15">
        <v>0</v>
      </c>
      <c r="G411" s="15">
        <f t="shared" si="34"/>
        <v>540</v>
      </c>
      <c r="I411">
        <f t="shared" si="33"/>
        <v>540</v>
      </c>
    </row>
    <row r="412" spans="1:9" x14ac:dyDescent="0.3">
      <c r="A412" s="60">
        <v>42780</v>
      </c>
      <c r="B412" s="15">
        <f t="shared" si="30"/>
        <v>2017</v>
      </c>
      <c r="C412" s="15">
        <f t="shared" si="31"/>
        <v>2</v>
      </c>
      <c r="D412" s="15">
        <f t="shared" si="32"/>
        <v>14</v>
      </c>
      <c r="E412" s="15">
        <v>8186</v>
      </c>
      <c r="F412" s="15">
        <v>0</v>
      </c>
      <c r="G412" s="15">
        <f t="shared" si="34"/>
        <v>603</v>
      </c>
      <c r="I412">
        <f t="shared" si="33"/>
        <v>603</v>
      </c>
    </row>
    <row r="413" spans="1:9" x14ac:dyDescent="0.3">
      <c r="A413" s="60">
        <v>42781</v>
      </c>
      <c r="B413" s="15">
        <f t="shared" si="30"/>
        <v>2017</v>
      </c>
      <c r="C413" s="15">
        <f t="shared" si="31"/>
        <v>2</v>
      </c>
      <c r="D413" s="15">
        <f t="shared" si="32"/>
        <v>15</v>
      </c>
      <c r="E413" s="15">
        <v>7622</v>
      </c>
      <c r="F413" s="15">
        <v>0</v>
      </c>
      <c r="G413" s="15">
        <f t="shared" si="34"/>
        <v>564</v>
      </c>
      <c r="I413">
        <f t="shared" si="33"/>
        <v>564</v>
      </c>
    </row>
    <row r="414" spans="1:9" x14ac:dyDescent="0.3">
      <c r="A414" s="60">
        <v>42782</v>
      </c>
      <c r="B414" s="15">
        <f t="shared" si="30"/>
        <v>2017</v>
      </c>
      <c r="C414" s="15">
        <f t="shared" si="31"/>
        <v>2</v>
      </c>
      <c r="D414" s="15">
        <f t="shared" si="32"/>
        <v>16</v>
      </c>
      <c r="E414" s="15">
        <v>7113</v>
      </c>
      <c r="F414" s="15">
        <v>0</v>
      </c>
      <c r="G414" s="15">
        <f t="shared" si="34"/>
        <v>509</v>
      </c>
      <c r="I414">
        <f t="shared" si="33"/>
        <v>509</v>
      </c>
    </row>
    <row r="415" spans="1:9" x14ac:dyDescent="0.3">
      <c r="A415" s="60">
        <v>42783</v>
      </c>
      <c r="B415" s="15">
        <f t="shared" si="30"/>
        <v>2017</v>
      </c>
      <c r="C415" s="15">
        <f t="shared" si="31"/>
        <v>2</v>
      </c>
      <c r="D415" s="15">
        <f t="shared" si="32"/>
        <v>17</v>
      </c>
      <c r="E415" s="15">
        <v>6545</v>
      </c>
      <c r="F415" s="15">
        <v>0</v>
      </c>
      <c r="G415" s="15">
        <f t="shared" si="34"/>
        <v>568</v>
      </c>
      <c r="I415">
        <f t="shared" si="33"/>
        <v>568</v>
      </c>
    </row>
    <row r="416" spans="1:9" x14ac:dyDescent="0.3">
      <c r="A416" s="60">
        <v>42784</v>
      </c>
      <c r="B416" s="15">
        <f t="shared" si="30"/>
        <v>2017</v>
      </c>
      <c r="C416" s="15">
        <f t="shared" si="31"/>
        <v>2</v>
      </c>
      <c r="D416" s="15">
        <f t="shared" si="32"/>
        <v>18</v>
      </c>
      <c r="E416" s="15">
        <v>5903</v>
      </c>
      <c r="F416" s="15">
        <v>0</v>
      </c>
      <c r="G416" s="15">
        <f t="shared" si="34"/>
        <v>642</v>
      </c>
      <c r="I416">
        <f t="shared" si="33"/>
        <v>642</v>
      </c>
    </row>
    <row r="417" spans="1:9" x14ac:dyDescent="0.3">
      <c r="A417" s="60">
        <v>42785</v>
      </c>
      <c r="B417" s="15">
        <f t="shared" si="30"/>
        <v>2017</v>
      </c>
      <c r="C417" s="15">
        <f t="shared" si="31"/>
        <v>2</v>
      </c>
      <c r="D417" s="15">
        <f t="shared" si="32"/>
        <v>19</v>
      </c>
      <c r="E417" s="15">
        <v>5395</v>
      </c>
      <c r="F417" s="15">
        <v>0</v>
      </c>
      <c r="G417" s="15">
        <f t="shared" si="34"/>
        <v>508</v>
      </c>
      <c r="I417">
        <f t="shared" si="33"/>
        <v>508</v>
      </c>
    </row>
    <row r="418" spans="1:9" x14ac:dyDescent="0.3">
      <c r="A418" s="60">
        <v>42786</v>
      </c>
      <c r="B418" s="15">
        <f t="shared" si="30"/>
        <v>2017</v>
      </c>
      <c r="C418" s="15">
        <f t="shared" si="31"/>
        <v>2</v>
      </c>
      <c r="D418" s="15">
        <f t="shared" si="32"/>
        <v>20</v>
      </c>
      <c r="E418" s="15">
        <v>15581</v>
      </c>
      <c r="F418" s="15">
        <v>10778</v>
      </c>
      <c r="G418" s="15">
        <f t="shared" si="34"/>
        <v>592</v>
      </c>
      <c r="I418">
        <f t="shared" si="33"/>
        <v>592</v>
      </c>
    </row>
    <row r="419" spans="1:9" x14ac:dyDescent="0.3">
      <c r="A419" s="60">
        <v>42787</v>
      </c>
      <c r="B419" s="15">
        <f t="shared" si="30"/>
        <v>2017</v>
      </c>
      <c r="C419" s="15">
        <f t="shared" si="31"/>
        <v>2</v>
      </c>
      <c r="D419" s="15">
        <f t="shared" si="32"/>
        <v>21</v>
      </c>
      <c r="E419" s="15">
        <v>14994</v>
      </c>
      <c r="F419" s="15">
        <v>0</v>
      </c>
      <c r="G419" s="15">
        <f t="shared" si="34"/>
        <v>587</v>
      </c>
      <c r="I419">
        <f t="shared" si="33"/>
        <v>587</v>
      </c>
    </row>
    <row r="420" spans="1:9" x14ac:dyDescent="0.3">
      <c r="A420" s="60">
        <v>42788</v>
      </c>
      <c r="B420" s="15">
        <f t="shared" si="30"/>
        <v>2017</v>
      </c>
      <c r="C420" s="15">
        <f t="shared" si="31"/>
        <v>2</v>
      </c>
      <c r="D420" s="15">
        <f t="shared" si="32"/>
        <v>22</v>
      </c>
      <c r="E420" s="15">
        <v>14489</v>
      </c>
      <c r="F420" s="15">
        <v>0</v>
      </c>
      <c r="G420" s="15">
        <f t="shared" si="34"/>
        <v>505</v>
      </c>
      <c r="I420">
        <f t="shared" si="33"/>
        <v>505</v>
      </c>
    </row>
    <row r="421" spans="1:9" x14ac:dyDescent="0.3">
      <c r="A421" s="60">
        <v>42789</v>
      </c>
      <c r="B421" s="15">
        <f t="shared" si="30"/>
        <v>2017</v>
      </c>
      <c r="C421" s="15">
        <f t="shared" si="31"/>
        <v>2</v>
      </c>
      <c r="D421" s="15">
        <f t="shared" si="32"/>
        <v>23</v>
      </c>
      <c r="E421" s="15">
        <v>13877</v>
      </c>
      <c r="F421" s="15">
        <v>0</v>
      </c>
      <c r="G421" s="15">
        <f t="shared" si="34"/>
        <v>612</v>
      </c>
      <c r="I421">
        <f t="shared" si="33"/>
        <v>612</v>
      </c>
    </row>
    <row r="422" spans="1:9" x14ac:dyDescent="0.3">
      <c r="A422" s="60">
        <v>42790</v>
      </c>
      <c r="B422" s="15">
        <f t="shared" si="30"/>
        <v>2017</v>
      </c>
      <c r="C422" s="15">
        <f t="shared" si="31"/>
        <v>2</v>
      </c>
      <c r="D422" s="15">
        <f t="shared" si="32"/>
        <v>24</v>
      </c>
      <c r="E422" s="15">
        <v>13322</v>
      </c>
      <c r="F422" s="15">
        <v>0</v>
      </c>
      <c r="G422" s="15">
        <f t="shared" si="34"/>
        <v>555</v>
      </c>
      <c r="I422">
        <f t="shared" si="33"/>
        <v>555</v>
      </c>
    </row>
    <row r="423" spans="1:9" x14ac:dyDescent="0.3">
      <c r="A423" s="60">
        <v>42791</v>
      </c>
      <c r="B423" s="15">
        <f t="shared" si="30"/>
        <v>2017</v>
      </c>
      <c r="C423" s="15">
        <f t="shared" si="31"/>
        <v>2</v>
      </c>
      <c r="D423" s="15">
        <f t="shared" si="32"/>
        <v>25</v>
      </c>
      <c r="E423" s="15">
        <v>12753</v>
      </c>
      <c r="F423" s="15">
        <v>0</v>
      </c>
      <c r="G423" s="15">
        <f t="shared" si="34"/>
        <v>569</v>
      </c>
      <c r="I423">
        <f t="shared" si="33"/>
        <v>569</v>
      </c>
    </row>
    <row r="424" spans="1:9" x14ac:dyDescent="0.3">
      <c r="A424" s="60">
        <v>42792</v>
      </c>
      <c r="B424" s="15">
        <f t="shared" si="30"/>
        <v>2017</v>
      </c>
      <c r="C424" s="15">
        <f t="shared" si="31"/>
        <v>2</v>
      </c>
      <c r="D424" s="15">
        <f t="shared" si="32"/>
        <v>26</v>
      </c>
      <c r="E424" s="15">
        <v>12204</v>
      </c>
      <c r="F424" s="15">
        <v>0</v>
      </c>
      <c r="G424" s="15">
        <f t="shared" si="34"/>
        <v>549</v>
      </c>
      <c r="I424">
        <f t="shared" si="33"/>
        <v>549</v>
      </c>
    </row>
    <row r="425" spans="1:9" x14ac:dyDescent="0.3">
      <c r="A425" s="60">
        <v>42793</v>
      </c>
      <c r="B425" s="15">
        <f t="shared" si="30"/>
        <v>2017</v>
      </c>
      <c r="C425" s="15">
        <f t="shared" si="31"/>
        <v>2</v>
      </c>
      <c r="D425" s="15">
        <f t="shared" si="32"/>
        <v>27</v>
      </c>
      <c r="E425" s="15">
        <v>11567</v>
      </c>
      <c r="F425" s="15">
        <v>0</v>
      </c>
      <c r="G425" s="15">
        <f t="shared" si="34"/>
        <v>637</v>
      </c>
      <c r="I425">
        <f t="shared" si="33"/>
        <v>637</v>
      </c>
    </row>
    <row r="426" spans="1:9" x14ac:dyDescent="0.3">
      <c r="A426" s="60">
        <v>42794</v>
      </c>
      <c r="B426" s="15">
        <f t="shared" si="30"/>
        <v>2017</v>
      </c>
      <c r="C426" s="15">
        <f t="shared" si="31"/>
        <v>2</v>
      </c>
      <c r="D426" s="15">
        <f t="shared" si="32"/>
        <v>28</v>
      </c>
      <c r="E426" s="15">
        <v>10989</v>
      </c>
      <c r="F426" s="15">
        <v>0</v>
      </c>
      <c r="G426" s="15">
        <f t="shared" si="34"/>
        <v>578</v>
      </c>
      <c r="I426">
        <f t="shared" si="33"/>
        <v>578</v>
      </c>
    </row>
    <row r="427" spans="1:9" x14ac:dyDescent="0.3">
      <c r="A427" s="60">
        <v>42795</v>
      </c>
      <c r="B427" s="15">
        <f t="shared" si="30"/>
        <v>2017</v>
      </c>
      <c r="C427" s="15">
        <f t="shared" si="31"/>
        <v>3</v>
      </c>
      <c r="D427" s="15">
        <f t="shared" si="32"/>
        <v>1</v>
      </c>
      <c r="E427" s="15">
        <v>10488</v>
      </c>
      <c r="F427" s="15">
        <v>0</v>
      </c>
      <c r="G427" s="15">
        <f t="shared" si="34"/>
        <v>501</v>
      </c>
      <c r="I427">
        <f t="shared" si="33"/>
        <v>501</v>
      </c>
    </row>
    <row r="428" spans="1:9" x14ac:dyDescent="0.3">
      <c r="A428" s="60">
        <v>42796</v>
      </c>
      <c r="B428" s="15">
        <f t="shared" si="30"/>
        <v>2017</v>
      </c>
      <c r="C428" s="15">
        <f t="shared" si="31"/>
        <v>3</v>
      </c>
      <c r="D428" s="15">
        <f t="shared" si="32"/>
        <v>2</v>
      </c>
      <c r="E428" s="15">
        <v>9907</v>
      </c>
      <c r="F428" s="15">
        <v>0</v>
      </c>
      <c r="G428" s="15">
        <f t="shared" si="34"/>
        <v>581</v>
      </c>
      <c r="I428">
        <f t="shared" si="33"/>
        <v>581</v>
      </c>
    </row>
    <row r="429" spans="1:9" x14ac:dyDescent="0.3">
      <c r="A429" s="60">
        <v>42797</v>
      </c>
      <c r="B429" s="15">
        <f t="shared" si="30"/>
        <v>2017</v>
      </c>
      <c r="C429" s="15">
        <f t="shared" si="31"/>
        <v>3</v>
      </c>
      <c r="D429" s="15">
        <f t="shared" si="32"/>
        <v>3</v>
      </c>
      <c r="E429" s="15">
        <v>9327</v>
      </c>
      <c r="F429" s="15">
        <v>0</v>
      </c>
      <c r="G429" s="15">
        <f t="shared" si="34"/>
        <v>580</v>
      </c>
      <c r="I429">
        <f t="shared" si="33"/>
        <v>580</v>
      </c>
    </row>
    <row r="430" spans="1:9" x14ac:dyDescent="0.3">
      <c r="A430" s="60">
        <v>42798</v>
      </c>
      <c r="B430" s="15">
        <f t="shared" si="30"/>
        <v>2017</v>
      </c>
      <c r="C430" s="15">
        <f t="shared" si="31"/>
        <v>3</v>
      </c>
      <c r="D430" s="15">
        <f t="shared" si="32"/>
        <v>4</v>
      </c>
      <c r="E430" s="15">
        <v>8776</v>
      </c>
      <c r="F430" s="15">
        <v>0</v>
      </c>
      <c r="G430" s="15">
        <f t="shared" si="34"/>
        <v>551</v>
      </c>
      <c r="I430">
        <f t="shared" si="33"/>
        <v>551</v>
      </c>
    </row>
    <row r="431" spans="1:9" x14ac:dyDescent="0.3">
      <c r="A431" s="60">
        <v>42799</v>
      </c>
      <c r="B431" s="15">
        <f t="shared" si="30"/>
        <v>2017</v>
      </c>
      <c r="C431" s="15">
        <f t="shared" si="31"/>
        <v>3</v>
      </c>
      <c r="D431" s="15">
        <f t="shared" si="32"/>
        <v>5</v>
      </c>
      <c r="E431" s="15">
        <v>8184</v>
      </c>
      <c r="F431" s="15">
        <v>0</v>
      </c>
      <c r="G431" s="15">
        <f t="shared" si="34"/>
        <v>592</v>
      </c>
      <c r="I431">
        <f t="shared" si="33"/>
        <v>592</v>
      </c>
    </row>
    <row r="432" spans="1:9" x14ac:dyDescent="0.3">
      <c r="A432" s="60">
        <v>42800</v>
      </c>
      <c r="B432" s="15">
        <f t="shared" si="30"/>
        <v>2017</v>
      </c>
      <c r="C432" s="15">
        <f t="shared" si="31"/>
        <v>3</v>
      </c>
      <c r="D432" s="15">
        <f t="shared" si="32"/>
        <v>6</v>
      </c>
      <c r="E432" s="15">
        <v>7616</v>
      </c>
      <c r="F432" s="15">
        <v>0</v>
      </c>
      <c r="G432" s="15">
        <f t="shared" si="34"/>
        <v>568</v>
      </c>
      <c r="I432">
        <f t="shared" si="33"/>
        <v>568</v>
      </c>
    </row>
    <row r="433" spans="1:9" x14ac:dyDescent="0.3">
      <c r="A433" s="60">
        <v>42801</v>
      </c>
      <c r="B433" s="15">
        <f t="shared" si="30"/>
        <v>2017</v>
      </c>
      <c r="C433" s="15">
        <f t="shared" si="31"/>
        <v>3</v>
      </c>
      <c r="D433" s="15">
        <f t="shared" si="32"/>
        <v>7</v>
      </c>
      <c r="E433" s="15">
        <v>7089</v>
      </c>
      <c r="F433" s="15">
        <v>0</v>
      </c>
      <c r="G433" s="15">
        <f t="shared" si="34"/>
        <v>527</v>
      </c>
      <c r="I433">
        <f t="shared" si="33"/>
        <v>527</v>
      </c>
    </row>
    <row r="434" spans="1:9" x14ac:dyDescent="0.3">
      <c r="A434" s="60">
        <v>42802</v>
      </c>
      <c r="B434" s="15">
        <f t="shared" si="30"/>
        <v>2017</v>
      </c>
      <c r="C434" s="15">
        <f t="shared" si="31"/>
        <v>3</v>
      </c>
      <c r="D434" s="15">
        <f t="shared" si="32"/>
        <v>8</v>
      </c>
      <c r="E434" s="15">
        <v>6479</v>
      </c>
      <c r="F434" s="15">
        <v>0</v>
      </c>
      <c r="G434" s="15">
        <f t="shared" si="34"/>
        <v>610</v>
      </c>
      <c r="I434">
        <f t="shared" si="33"/>
        <v>610</v>
      </c>
    </row>
    <row r="435" spans="1:9" x14ac:dyDescent="0.3">
      <c r="A435" s="60">
        <v>42803</v>
      </c>
      <c r="B435" s="15">
        <f t="shared" si="30"/>
        <v>2017</v>
      </c>
      <c r="C435" s="15">
        <f t="shared" si="31"/>
        <v>3</v>
      </c>
      <c r="D435" s="15">
        <f t="shared" si="32"/>
        <v>9</v>
      </c>
      <c r="E435" s="15">
        <v>5869</v>
      </c>
      <c r="F435" s="15">
        <v>0</v>
      </c>
      <c r="G435" s="15">
        <f t="shared" si="34"/>
        <v>610</v>
      </c>
      <c r="I435">
        <f t="shared" si="33"/>
        <v>610</v>
      </c>
    </row>
    <row r="436" spans="1:9" x14ac:dyDescent="0.3">
      <c r="A436" s="60">
        <v>42804</v>
      </c>
      <c r="B436" s="15">
        <f t="shared" si="30"/>
        <v>2017</v>
      </c>
      <c r="C436" s="15">
        <f t="shared" si="31"/>
        <v>3</v>
      </c>
      <c r="D436" s="15">
        <f t="shared" si="32"/>
        <v>10</v>
      </c>
      <c r="E436" s="15">
        <v>5262</v>
      </c>
      <c r="F436" s="15">
        <v>0</v>
      </c>
      <c r="G436" s="15">
        <f t="shared" si="34"/>
        <v>607</v>
      </c>
      <c r="I436">
        <f t="shared" si="33"/>
        <v>607</v>
      </c>
    </row>
    <row r="437" spans="1:9" x14ac:dyDescent="0.3">
      <c r="A437" s="60">
        <v>42805</v>
      </c>
      <c r="B437" s="15">
        <f t="shared" si="30"/>
        <v>2017</v>
      </c>
      <c r="C437" s="15">
        <f t="shared" si="31"/>
        <v>3</v>
      </c>
      <c r="D437" s="15">
        <f t="shared" si="32"/>
        <v>11</v>
      </c>
      <c r="E437" s="15">
        <v>14940</v>
      </c>
      <c r="F437" s="15">
        <v>10289</v>
      </c>
      <c r="G437" s="15">
        <f t="shared" si="34"/>
        <v>611</v>
      </c>
      <c r="I437">
        <f t="shared" si="33"/>
        <v>611</v>
      </c>
    </row>
    <row r="438" spans="1:9" x14ac:dyDescent="0.3">
      <c r="A438" s="60">
        <v>42806</v>
      </c>
      <c r="B438" s="15">
        <f t="shared" si="30"/>
        <v>2017</v>
      </c>
      <c r="C438" s="15">
        <f t="shared" si="31"/>
        <v>3</v>
      </c>
      <c r="D438" s="15">
        <f t="shared" si="32"/>
        <v>12</v>
      </c>
      <c r="E438" s="15">
        <v>14362</v>
      </c>
      <c r="F438" s="15">
        <v>0</v>
      </c>
      <c r="G438" s="15">
        <f t="shared" si="34"/>
        <v>578</v>
      </c>
      <c r="I438">
        <f t="shared" si="33"/>
        <v>578</v>
      </c>
    </row>
    <row r="439" spans="1:9" x14ac:dyDescent="0.3">
      <c r="A439" s="60">
        <v>42807</v>
      </c>
      <c r="B439" s="15">
        <f t="shared" si="30"/>
        <v>2017</v>
      </c>
      <c r="C439" s="15">
        <f t="shared" si="31"/>
        <v>3</v>
      </c>
      <c r="D439" s="15">
        <f t="shared" si="32"/>
        <v>13</v>
      </c>
      <c r="E439" s="15">
        <v>13817</v>
      </c>
      <c r="F439" s="15">
        <v>0</v>
      </c>
      <c r="G439" s="15">
        <f t="shared" si="34"/>
        <v>545</v>
      </c>
      <c r="I439">
        <f t="shared" si="33"/>
        <v>545</v>
      </c>
    </row>
    <row r="440" spans="1:9" x14ac:dyDescent="0.3">
      <c r="A440" s="60">
        <v>42808</v>
      </c>
      <c r="B440" s="15">
        <f t="shared" si="30"/>
        <v>2017</v>
      </c>
      <c r="C440" s="15">
        <f t="shared" si="31"/>
        <v>3</v>
      </c>
      <c r="D440" s="15">
        <f t="shared" si="32"/>
        <v>14</v>
      </c>
      <c r="E440" s="15">
        <v>13263</v>
      </c>
      <c r="F440" s="15">
        <v>0</v>
      </c>
      <c r="G440" s="15">
        <f t="shared" si="34"/>
        <v>554</v>
      </c>
      <c r="I440">
        <f t="shared" si="33"/>
        <v>554</v>
      </c>
    </row>
    <row r="441" spans="1:9" x14ac:dyDescent="0.3">
      <c r="A441" s="60">
        <v>42809</v>
      </c>
      <c r="B441" s="15">
        <f t="shared" si="30"/>
        <v>2017</v>
      </c>
      <c r="C441" s="15">
        <f t="shared" si="31"/>
        <v>3</v>
      </c>
      <c r="D441" s="15">
        <f t="shared" si="32"/>
        <v>15</v>
      </c>
      <c r="E441" s="15">
        <v>12679</v>
      </c>
      <c r="F441" s="15">
        <v>0</v>
      </c>
      <c r="G441" s="15">
        <f t="shared" si="34"/>
        <v>584</v>
      </c>
      <c r="I441">
        <f t="shared" si="33"/>
        <v>584</v>
      </c>
    </row>
    <row r="442" spans="1:9" x14ac:dyDescent="0.3">
      <c r="A442" s="60">
        <v>42810</v>
      </c>
      <c r="B442" s="15">
        <f t="shared" si="30"/>
        <v>2017</v>
      </c>
      <c r="C442" s="15">
        <f t="shared" si="31"/>
        <v>3</v>
      </c>
      <c r="D442" s="15">
        <f t="shared" si="32"/>
        <v>16</v>
      </c>
      <c r="E442" s="15">
        <v>12036</v>
      </c>
      <c r="F442" s="15">
        <v>0</v>
      </c>
      <c r="G442" s="15">
        <f t="shared" si="34"/>
        <v>643</v>
      </c>
      <c r="I442">
        <f t="shared" si="33"/>
        <v>643</v>
      </c>
    </row>
    <row r="443" spans="1:9" x14ac:dyDescent="0.3">
      <c r="A443" s="60">
        <v>42811</v>
      </c>
      <c r="B443" s="15">
        <f t="shared" si="30"/>
        <v>2017</v>
      </c>
      <c r="C443" s="15">
        <f t="shared" si="31"/>
        <v>3</v>
      </c>
      <c r="D443" s="15">
        <f t="shared" si="32"/>
        <v>17</v>
      </c>
      <c r="E443" s="15">
        <v>11440</v>
      </c>
      <c r="F443" s="15">
        <v>0</v>
      </c>
      <c r="G443" s="15">
        <f t="shared" si="34"/>
        <v>596</v>
      </c>
      <c r="I443">
        <f t="shared" si="33"/>
        <v>596</v>
      </c>
    </row>
    <row r="444" spans="1:9" x14ac:dyDescent="0.3">
      <c r="A444" s="60">
        <v>42812</v>
      </c>
      <c r="B444" s="15">
        <f t="shared" si="30"/>
        <v>2017</v>
      </c>
      <c r="C444" s="15">
        <f t="shared" si="31"/>
        <v>3</v>
      </c>
      <c r="D444" s="15">
        <f t="shared" si="32"/>
        <v>18</v>
      </c>
      <c r="E444" s="15">
        <v>10855</v>
      </c>
      <c r="F444" s="15">
        <v>0</v>
      </c>
      <c r="G444" s="15">
        <f t="shared" si="34"/>
        <v>585</v>
      </c>
      <c r="I444">
        <f t="shared" si="33"/>
        <v>585</v>
      </c>
    </row>
    <row r="445" spans="1:9" x14ac:dyDescent="0.3">
      <c r="A445" s="60">
        <v>42813</v>
      </c>
      <c r="B445" s="15">
        <f t="shared" si="30"/>
        <v>2017</v>
      </c>
      <c r="C445" s="15">
        <f t="shared" si="31"/>
        <v>3</v>
      </c>
      <c r="D445" s="15">
        <f t="shared" si="32"/>
        <v>19</v>
      </c>
      <c r="E445" s="15">
        <v>10308</v>
      </c>
      <c r="F445" s="15">
        <v>0</v>
      </c>
      <c r="G445" s="15">
        <f t="shared" si="34"/>
        <v>547</v>
      </c>
      <c r="I445">
        <f t="shared" si="33"/>
        <v>547</v>
      </c>
    </row>
    <row r="446" spans="1:9" x14ac:dyDescent="0.3">
      <c r="A446" s="60">
        <v>42814</v>
      </c>
      <c r="B446" s="15">
        <f t="shared" si="30"/>
        <v>2017</v>
      </c>
      <c r="C446" s="15">
        <f t="shared" si="31"/>
        <v>3</v>
      </c>
      <c r="D446" s="15">
        <f t="shared" si="32"/>
        <v>20</v>
      </c>
      <c r="E446" s="15">
        <v>9822</v>
      </c>
      <c r="F446" s="15">
        <v>0</v>
      </c>
      <c r="G446" s="15">
        <f t="shared" si="34"/>
        <v>486</v>
      </c>
      <c r="I446">
        <f t="shared" si="33"/>
        <v>486</v>
      </c>
    </row>
    <row r="447" spans="1:9" x14ac:dyDescent="0.3">
      <c r="A447" s="60">
        <v>42815</v>
      </c>
      <c r="B447" s="15">
        <f t="shared" si="30"/>
        <v>2017</v>
      </c>
      <c r="C447" s="15">
        <f t="shared" si="31"/>
        <v>3</v>
      </c>
      <c r="D447" s="15">
        <f t="shared" si="32"/>
        <v>21</v>
      </c>
      <c r="E447" s="15">
        <v>9364</v>
      </c>
      <c r="F447" s="15">
        <v>0</v>
      </c>
      <c r="G447" s="15">
        <f t="shared" si="34"/>
        <v>458</v>
      </c>
      <c r="I447">
        <f t="shared" si="33"/>
        <v>458</v>
      </c>
    </row>
    <row r="448" spans="1:9" x14ac:dyDescent="0.3">
      <c r="A448" s="60">
        <v>42816</v>
      </c>
      <c r="B448" s="15">
        <f t="shared" si="30"/>
        <v>2017</v>
      </c>
      <c r="C448" s="15">
        <f t="shared" si="31"/>
        <v>3</v>
      </c>
      <c r="D448" s="15">
        <f t="shared" si="32"/>
        <v>22</v>
      </c>
      <c r="E448" s="15">
        <v>8819</v>
      </c>
      <c r="F448" s="15">
        <v>0</v>
      </c>
      <c r="G448" s="15">
        <f t="shared" si="34"/>
        <v>545</v>
      </c>
      <c r="I448">
        <f t="shared" si="33"/>
        <v>545</v>
      </c>
    </row>
    <row r="449" spans="1:9" x14ac:dyDescent="0.3">
      <c r="A449" s="60">
        <v>42817</v>
      </c>
      <c r="B449" s="15">
        <f t="shared" si="30"/>
        <v>2017</v>
      </c>
      <c r="C449" s="15">
        <f t="shared" si="31"/>
        <v>3</v>
      </c>
      <c r="D449" s="15">
        <f t="shared" si="32"/>
        <v>23</v>
      </c>
      <c r="E449" s="15">
        <v>8229</v>
      </c>
      <c r="F449" s="15">
        <v>0</v>
      </c>
      <c r="G449" s="15">
        <f t="shared" si="34"/>
        <v>590</v>
      </c>
      <c r="I449">
        <f t="shared" si="33"/>
        <v>590</v>
      </c>
    </row>
    <row r="450" spans="1:9" x14ac:dyDescent="0.3">
      <c r="A450" s="60">
        <v>42818</v>
      </c>
      <c r="B450" s="15">
        <f t="shared" si="30"/>
        <v>2017</v>
      </c>
      <c r="C450" s="15">
        <f t="shared" si="31"/>
        <v>3</v>
      </c>
      <c r="D450" s="15">
        <f t="shared" si="32"/>
        <v>24</v>
      </c>
      <c r="E450" s="15">
        <v>7684</v>
      </c>
      <c r="F450" s="15">
        <v>0</v>
      </c>
      <c r="G450" s="15">
        <f t="shared" si="34"/>
        <v>545</v>
      </c>
      <c r="I450">
        <f t="shared" si="33"/>
        <v>545</v>
      </c>
    </row>
    <row r="451" spans="1:9" x14ac:dyDescent="0.3">
      <c r="A451" s="60">
        <v>42819</v>
      </c>
      <c r="B451" s="15">
        <f t="shared" ref="B451:B514" si="35">YEAR(A451)</f>
        <v>2017</v>
      </c>
      <c r="C451" s="15">
        <f t="shared" ref="C451:C514" si="36">MONTH(A451)</f>
        <v>3</v>
      </c>
      <c r="D451" s="15">
        <f t="shared" ref="D451:D514" si="37">DAY(A451)</f>
        <v>25</v>
      </c>
      <c r="E451" s="15">
        <v>7142</v>
      </c>
      <c r="F451" s="15">
        <v>0</v>
      </c>
      <c r="G451" s="15">
        <f t="shared" si="34"/>
        <v>542</v>
      </c>
      <c r="I451">
        <f t="shared" ref="I451:I514" si="38">IF(H451&gt;0,0,G451)</f>
        <v>542</v>
      </c>
    </row>
    <row r="452" spans="1:9" x14ac:dyDescent="0.3">
      <c r="A452" s="60">
        <v>42820</v>
      </c>
      <c r="B452" s="15">
        <f t="shared" si="35"/>
        <v>2017</v>
      </c>
      <c r="C452" s="15">
        <f t="shared" si="36"/>
        <v>3</v>
      </c>
      <c r="D452" s="15">
        <f t="shared" si="37"/>
        <v>26</v>
      </c>
      <c r="E452" s="15">
        <v>6564</v>
      </c>
      <c r="F452" s="15">
        <v>0</v>
      </c>
      <c r="G452" s="15">
        <f t="shared" ref="G452:G515" si="39">E451-E452+F452</f>
        <v>578</v>
      </c>
      <c r="I452">
        <f t="shared" si="38"/>
        <v>578</v>
      </c>
    </row>
    <row r="453" spans="1:9" x14ac:dyDescent="0.3">
      <c r="A453" s="60">
        <v>42821</v>
      </c>
      <c r="B453" s="15">
        <f t="shared" si="35"/>
        <v>2017</v>
      </c>
      <c r="C453" s="15">
        <f t="shared" si="36"/>
        <v>3</v>
      </c>
      <c r="D453" s="15">
        <f t="shared" si="37"/>
        <v>27</v>
      </c>
      <c r="E453" s="15">
        <v>5971</v>
      </c>
      <c r="F453" s="15">
        <v>0</v>
      </c>
      <c r="G453" s="15">
        <f t="shared" si="39"/>
        <v>593</v>
      </c>
      <c r="I453">
        <f t="shared" si="38"/>
        <v>593</v>
      </c>
    </row>
    <row r="454" spans="1:9" x14ac:dyDescent="0.3">
      <c r="A454" s="60">
        <v>42822</v>
      </c>
      <c r="B454" s="15">
        <f t="shared" si="35"/>
        <v>2017</v>
      </c>
      <c r="C454" s="15">
        <f t="shared" si="36"/>
        <v>3</v>
      </c>
      <c r="D454" s="15">
        <f t="shared" si="37"/>
        <v>28</v>
      </c>
      <c r="E454" s="15">
        <v>5394</v>
      </c>
      <c r="F454" s="15">
        <v>0</v>
      </c>
      <c r="G454" s="15">
        <f t="shared" si="39"/>
        <v>577</v>
      </c>
      <c r="I454">
        <f t="shared" si="38"/>
        <v>577</v>
      </c>
    </row>
    <row r="455" spans="1:9" x14ac:dyDescent="0.3">
      <c r="A455" s="60">
        <v>42823</v>
      </c>
      <c r="B455" s="15">
        <f t="shared" si="35"/>
        <v>2017</v>
      </c>
      <c r="C455" s="15">
        <f t="shared" si="36"/>
        <v>3</v>
      </c>
      <c r="D455" s="15">
        <f t="shared" si="37"/>
        <v>29</v>
      </c>
      <c r="E455" s="15">
        <v>16807</v>
      </c>
      <c r="F455" s="15">
        <v>11918</v>
      </c>
      <c r="G455" s="15">
        <f t="shared" si="39"/>
        <v>505</v>
      </c>
      <c r="I455">
        <f t="shared" si="38"/>
        <v>505</v>
      </c>
    </row>
    <row r="456" spans="1:9" x14ac:dyDescent="0.3">
      <c r="A456" s="60">
        <v>42824</v>
      </c>
      <c r="B456" s="15">
        <f t="shared" si="35"/>
        <v>2017</v>
      </c>
      <c r="C456" s="15">
        <f t="shared" si="36"/>
        <v>3</v>
      </c>
      <c r="D456" s="15">
        <f t="shared" si="37"/>
        <v>30</v>
      </c>
      <c r="E456" s="15">
        <v>16267</v>
      </c>
      <c r="F456" s="15">
        <v>0</v>
      </c>
      <c r="G456" s="15">
        <f t="shared" si="39"/>
        <v>540</v>
      </c>
      <c r="I456">
        <f t="shared" si="38"/>
        <v>540</v>
      </c>
    </row>
    <row r="457" spans="1:9" x14ac:dyDescent="0.3">
      <c r="A457" s="60">
        <v>42825</v>
      </c>
      <c r="B457" s="15">
        <f t="shared" si="35"/>
        <v>2017</v>
      </c>
      <c r="C457" s="15">
        <f t="shared" si="36"/>
        <v>3</v>
      </c>
      <c r="D457" s="15">
        <f t="shared" si="37"/>
        <v>31</v>
      </c>
      <c r="E457" s="15">
        <v>15673</v>
      </c>
      <c r="F457" s="15">
        <v>0</v>
      </c>
      <c r="G457" s="15">
        <f t="shared" si="39"/>
        <v>594</v>
      </c>
      <c r="I457">
        <f t="shared" si="38"/>
        <v>594</v>
      </c>
    </row>
    <row r="458" spans="1:9" x14ac:dyDescent="0.3">
      <c r="A458" s="60">
        <v>42826</v>
      </c>
      <c r="B458" s="15">
        <f t="shared" si="35"/>
        <v>2017</v>
      </c>
      <c r="C458" s="15">
        <f t="shared" si="36"/>
        <v>4</v>
      </c>
      <c r="D458" s="15">
        <f t="shared" si="37"/>
        <v>1</v>
      </c>
      <c r="E458" s="15">
        <v>15137</v>
      </c>
      <c r="F458" s="15">
        <v>0</v>
      </c>
      <c r="G458" s="15">
        <f t="shared" si="39"/>
        <v>536</v>
      </c>
      <c r="I458">
        <f t="shared" si="38"/>
        <v>536</v>
      </c>
    </row>
    <row r="459" spans="1:9" x14ac:dyDescent="0.3">
      <c r="A459" s="60">
        <v>42827</v>
      </c>
      <c r="B459" s="15">
        <f t="shared" si="35"/>
        <v>2017</v>
      </c>
      <c r="C459" s="15">
        <f t="shared" si="36"/>
        <v>4</v>
      </c>
      <c r="D459" s="15">
        <f t="shared" si="37"/>
        <v>2</v>
      </c>
      <c r="E459" s="15">
        <v>14584</v>
      </c>
      <c r="F459" s="15">
        <v>0</v>
      </c>
      <c r="G459" s="15">
        <f t="shared" si="39"/>
        <v>553</v>
      </c>
      <c r="I459">
        <f t="shared" si="38"/>
        <v>553</v>
      </c>
    </row>
    <row r="460" spans="1:9" x14ac:dyDescent="0.3">
      <c r="A460" s="60">
        <v>42828</v>
      </c>
      <c r="B460" s="15">
        <f t="shared" si="35"/>
        <v>2017</v>
      </c>
      <c r="C460" s="15">
        <f t="shared" si="36"/>
        <v>4</v>
      </c>
      <c r="D460" s="15">
        <f t="shared" si="37"/>
        <v>3</v>
      </c>
      <c r="E460" s="15">
        <v>13972</v>
      </c>
      <c r="F460" s="15">
        <v>0</v>
      </c>
      <c r="G460" s="15">
        <f t="shared" si="39"/>
        <v>612</v>
      </c>
      <c r="I460">
        <f t="shared" si="38"/>
        <v>612</v>
      </c>
    </row>
    <row r="461" spans="1:9" x14ac:dyDescent="0.3">
      <c r="A461" s="60">
        <v>42829</v>
      </c>
      <c r="B461" s="15">
        <f t="shared" si="35"/>
        <v>2017</v>
      </c>
      <c r="C461" s="15">
        <f t="shared" si="36"/>
        <v>4</v>
      </c>
      <c r="D461" s="15">
        <f t="shared" si="37"/>
        <v>4</v>
      </c>
      <c r="E461" s="15">
        <v>13381</v>
      </c>
      <c r="F461" s="15">
        <v>0</v>
      </c>
      <c r="G461" s="15">
        <f t="shared" si="39"/>
        <v>591</v>
      </c>
      <c r="I461">
        <f t="shared" si="38"/>
        <v>591</v>
      </c>
    </row>
    <row r="462" spans="1:9" x14ac:dyDescent="0.3">
      <c r="A462" s="60">
        <v>42830</v>
      </c>
      <c r="B462" s="15">
        <f t="shared" si="35"/>
        <v>2017</v>
      </c>
      <c r="C462" s="15">
        <f t="shared" si="36"/>
        <v>4</v>
      </c>
      <c r="D462" s="15">
        <f t="shared" si="37"/>
        <v>5</v>
      </c>
      <c r="E462" s="15">
        <v>12782</v>
      </c>
      <c r="F462" s="15">
        <v>0</v>
      </c>
      <c r="G462" s="15">
        <f t="shared" si="39"/>
        <v>599</v>
      </c>
      <c r="I462">
        <f t="shared" si="38"/>
        <v>599</v>
      </c>
    </row>
    <row r="463" spans="1:9" x14ac:dyDescent="0.3">
      <c r="A463" s="60">
        <v>42831</v>
      </c>
      <c r="B463" s="15">
        <f t="shared" si="35"/>
        <v>2017</v>
      </c>
      <c r="C463" s="15">
        <f t="shared" si="36"/>
        <v>4</v>
      </c>
      <c r="D463" s="15">
        <f t="shared" si="37"/>
        <v>6</v>
      </c>
      <c r="E463" s="15">
        <v>12158</v>
      </c>
      <c r="F463" s="15">
        <v>0</v>
      </c>
      <c r="G463" s="15">
        <f t="shared" si="39"/>
        <v>624</v>
      </c>
      <c r="I463">
        <f t="shared" si="38"/>
        <v>624</v>
      </c>
    </row>
    <row r="464" spans="1:9" x14ac:dyDescent="0.3">
      <c r="A464" s="60">
        <v>42832</v>
      </c>
      <c r="B464" s="15">
        <f t="shared" si="35"/>
        <v>2017</v>
      </c>
      <c r="C464" s="15">
        <f t="shared" si="36"/>
        <v>4</v>
      </c>
      <c r="D464" s="15">
        <f t="shared" si="37"/>
        <v>7</v>
      </c>
      <c r="E464" s="15">
        <v>11513</v>
      </c>
      <c r="F464" s="15">
        <v>0</v>
      </c>
      <c r="G464" s="15">
        <f t="shared" si="39"/>
        <v>645</v>
      </c>
      <c r="I464">
        <f t="shared" si="38"/>
        <v>645</v>
      </c>
    </row>
    <row r="465" spans="1:9" x14ac:dyDescent="0.3">
      <c r="A465" s="60">
        <v>42833</v>
      </c>
      <c r="B465" s="15">
        <f t="shared" si="35"/>
        <v>2017</v>
      </c>
      <c r="C465" s="15">
        <f t="shared" si="36"/>
        <v>4</v>
      </c>
      <c r="D465" s="15">
        <f t="shared" si="37"/>
        <v>8</v>
      </c>
      <c r="E465" s="15">
        <v>10905</v>
      </c>
      <c r="F465" s="15">
        <v>0</v>
      </c>
      <c r="G465" s="15">
        <f t="shared" si="39"/>
        <v>608</v>
      </c>
      <c r="I465">
        <f t="shared" si="38"/>
        <v>608</v>
      </c>
    </row>
    <row r="466" spans="1:9" x14ac:dyDescent="0.3">
      <c r="A466" s="60">
        <v>42834</v>
      </c>
      <c r="B466" s="15">
        <f t="shared" si="35"/>
        <v>2017</v>
      </c>
      <c r="C466" s="15">
        <f t="shared" si="36"/>
        <v>4</v>
      </c>
      <c r="D466" s="15">
        <f t="shared" si="37"/>
        <v>9</v>
      </c>
      <c r="E466" s="15">
        <v>10347</v>
      </c>
      <c r="F466" s="15">
        <v>0</v>
      </c>
      <c r="G466" s="15">
        <f t="shared" si="39"/>
        <v>558</v>
      </c>
      <c r="I466">
        <f t="shared" si="38"/>
        <v>558</v>
      </c>
    </row>
    <row r="467" spans="1:9" x14ac:dyDescent="0.3">
      <c r="A467" s="60">
        <v>42835</v>
      </c>
      <c r="B467" s="15">
        <f t="shared" si="35"/>
        <v>2017</v>
      </c>
      <c r="C467" s="15">
        <f t="shared" si="36"/>
        <v>4</v>
      </c>
      <c r="D467" s="15">
        <f t="shared" si="37"/>
        <v>10</v>
      </c>
      <c r="E467" s="15">
        <v>9799</v>
      </c>
      <c r="F467" s="15">
        <v>0</v>
      </c>
      <c r="G467" s="15">
        <f t="shared" si="39"/>
        <v>548</v>
      </c>
      <c r="I467">
        <f t="shared" si="38"/>
        <v>548</v>
      </c>
    </row>
    <row r="468" spans="1:9" x14ac:dyDescent="0.3">
      <c r="A468" s="60">
        <v>42836</v>
      </c>
      <c r="B468" s="15">
        <f t="shared" si="35"/>
        <v>2017</v>
      </c>
      <c r="C468" s="15">
        <f t="shared" si="36"/>
        <v>4</v>
      </c>
      <c r="D468" s="15">
        <f t="shared" si="37"/>
        <v>11</v>
      </c>
      <c r="E468" s="15">
        <v>9247</v>
      </c>
      <c r="F468" s="15">
        <v>0</v>
      </c>
      <c r="G468" s="15">
        <f t="shared" si="39"/>
        <v>552</v>
      </c>
      <c r="I468">
        <f t="shared" si="38"/>
        <v>552</v>
      </c>
    </row>
    <row r="469" spans="1:9" x14ac:dyDescent="0.3">
      <c r="A469" s="60">
        <v>42837</v>
      </c>
      <c r="B469" s="15">
        <f t="shared" si="35"/>
        <v>2017</v>
      </c>
      <c r="C469" s="15">
        <f t="shared" si="36"/>
        <v>4</v>
      </c>
      <c r="D469" s="15">
        <f t="shared" si="37"/>
        <v>12</v>
      </c>
      <c r="E469" s="15">
        <v>8668</v>
      </c>
      <c r="F469" s="15">
        <v>0</v>
      </c>
      <c r="G469" s="15">
        <f t="shared" si="39"/>
        <v>579</v>
      </c>
      <c r="I469">
        <f t="shared" si="38"/>
        <v>579</v>
      </c>
    </row>
    <row r="470" spans="1:9" x14ac:dyDescent="0.3">
      <c r="A470" s="60">
        <v>42838</v>
      </c>
      <c r="B470" s="15">
        <f t="shared" si="35"/>
        <v>2017</v>
      </c>
      <c r="C470" s="15">
        <f t="shared" si="36"/>
        <v>4</v>
      </c>
      <c r="D470" s="15">
        <f t="shared" si="37"/>
        <v>13</v>
      </c>
      <c r="E470" s="15">
        <v>8059</v>
      </c>
      <c r="F470" s="15">
        <v>0</v>
      </c>
      <c r="G470" s="15">
        <f t="shared" si="39"/>
        <v>609</v>
      </c>
      <c r="I470">
        <f t="shared" si="38"/>
        <v>609</v>
      </c>
    </row>
    <row r="471" spans="1:9" x14ac:dyDescent="0.3">
      <c r="A471" s="60">
        <v>42839</v>
      </c>
      <c r="B471" s="15">
        <f t="shared" si="35"/>
        <v>2017</v>
      </c>
      <c r="C471" s="15">
        <f t="shared" si="36"/>
        <v>4</v>
      </c>
      <c r="D471" s="15">
        <f t="shared" si="37"/>
        <v>14</v>
      </c>
      <c r="E471" s="15">
        <v>7432</v>
      </c>
      <c r="F471" s="15">
        <v>0</v>
      </c>
      <c r="G471" s="15">
        <f t="shared" si="39"/>
        <v>627</v>
      </c>
      <c r="I471">
        <f t="shared" si="38"/>
        <v>627</v>
      </c>
    </row>
    <row r="472" spans="1:9" x14ac:dyDescent="0.3">
      <c r="A472" s="60">
        <v>42840</v>
      </c>
      <c r="B472" s="15">
        <f t="shared" si="35"/>
        <v>2017</v>
      </c>
      <c r="C472" s="15">
        <f t="shared" si="36"/>
        <v>4</v>
      </c>
      <c r="D472" s="15">
        <f t="shared" si="37"/>
        <v>15</v>
      </c>
      <c r="E472" s="15">
        <v>6833</v>
      </c>
      <c r="F472" s="15">
        <v>0</v>
      </c>
      <c r="G472" s="15">
        <f t="shared" si="39"/>
        <v>599</v>
      </c>
      <c r="I472">
        <f t="shared" si="38"/>
        <v>599</v>
      </c>
    </row>
    <row r="473" spans="1:9" x14ac:dyDescent="0.3">
      <c r="A473" s="60">
        <v>42841</v>
      </c>
      <c r="B473" s="15">
        <f t="shared" si="35"/>
        <v>2017</v>
      </c>
      <c r="C473" s="15">
        <f t="shared" si="36"/>
        <v>4</v>
      </c>
      <c r="D473" s="15">
        <f t="shared" si="37"/>
        <v>16</v>
      </c>
      <c r="E473" s="15">
        <v>6300</v>
      </c>
      <c r="F473" s="15">
        <v>0</v>
      </c>
      <c r="G473" s="15">
        <f t="shared" si="39"/>
        <v>533</v>
      </c>
      <c r="I473">
        <f t="shared" si="38"/>
        <v>533</v>
      </c>
    </row>
    <row r="474" spans="1:9" x14ac:dyDescent="0.3">
      <c r="A474" s="60">
        <v>42842</v>
      </c>
      <c r="B474" s="15">
        <f t="shared" si="35"/>
        <v>2017</v>
      </c>
      <c r="C474" s="15">
        <f t="shared" si="36"/>
        <v>4</v>
      </c>
      <c r="D474" s="15">
        <f t="shared" si="37"/>
        <v>17</v>
      </c>
      <c r="E474" s="15">
        <v>5754</v>
      </c>
      <c r="F474" s="15">
        <v>0</v>
      </c>
      <c r="G474" s="15">
        <f t="shared" si="39"/>
        <v>546</v>
      </c>
      <c r="I474">
        <f t="shared" si="38"/>
        <v>546</v>
      </c>
    </row>
    <row r="475" spans="1:9" x14ac:dyDescent="0.3">
      <c r="A475" s="60">
        <v>42843</v>
      </c>
      <c r="B475" s="15">
        <f t="shared" si="35"/>
        <v>2017</v>
      </c>
      <c r="C475" s="15">
        <f t="shared" si="36"/>
        <v>4</v>
      </c>
      <c r="D475" s="15">
        <f t="shared" si="37"/>
        <v>18</v>
      </c>
      <c r="E475" s="15">
        <v>5243</v>
      </c>
      <c r="F475" s="15">
        <v>0</v>
      </c>
      <c r="G475" s="15">
        <f t="shared" si="39"/>
        <v>511</v>
      </c>
      <c r="I475">
        <f t="shared" si="38"/>
        <v>511</v>
      </c>
    </row>
    <row r="476" spans="1:9" x14ac:dyDescent="0.3">
      <c r="A476" s="60">
        <v>42844</v>
      </c>
      <c r="B476" s="15">
        <f t="shared" si="35"/>
        <v>2017</v>
      </c>
      <c r="C476" s="15">
        <f t="shared" si="36"/>
        <v>4</v>
      </c>
      <c r="D476" s="15">
        <f t="shared" si="37"/>
        <v>19</v>
      </c>
      <c r="E476" s="15">
        <v>17522</v>
      </c>
      <c r="F476" s="15">
        <v>12861</v>
      </c>
      <c r="G476" s="15">
        <f t="shared" si="39"/>
        <v>582</v>
      </c>
      <c r="I476">
        <f t="shared" si="38"/>
        <v>582</v>
      </c>
    </row>
    <row r="477" spans="1:9" x14ac:dyDescent="0.3">
      <c r="A477" s="60">
        <v>42845</v>
      </c>
      <c r="B477" s="15">
        <f t="shared" si="35"/>
        <v>2017</v>
      </c>
      <c r="C477" s="15">
        <f t="shared" si="36"/>
        <v>4</v>
      </c>
      <c r="D477" s="15">
        <f t="shared" si="37"/>
        <v>20</v>
      </c>
      <c r="E477" s="15">
        <v>16893</v>
      </c>
      <c r="F477" s="15">
        <v>0</v>
      </c>
      <c r="G477" s="15">
        <f t="shared" si="39"/>
        <v>629</v>
      </c>
      <c r="I477">
        <f t="shared" si="38"/>
        <v>629</v>
      </c>
    </row>
    <row r="478" spans="1:9" x14ac:dyDescent="0.3">
      <c r="A478" s="60">
        <v>42846</v>
      </c>
      <c r="B478" s="15">
        <f t="shared" si="35"/>
        <v>2017</v>
      </c>
      <c r="C478" s="15">
        <f t="shared" si="36"/>
        <v>4</v>
      </c>
      <c r="D478" s="15">
        <f t="shared" si="37"/>
        <v>21</v>
      </c>
      <c r="E478" s="15">
        <v>16326</v>
      </c>
      <c r="F478" s="15">
        <v>0</v>
      </c>
      <c r="G478" s="15">
        <f t="shared" si="39"/>
        <v>567</v>
      </c>
      <c r="I478">
        <f t="shared" si="38"/>
        <v>567</v>
      </c>
    </row>
    <row r="479" spans="1:9" x14ac:dyDescent="0.3">
      <c r="A479" s="60">
        <v>42847</v>
      </c>
      <c r="B479" s="15">
        <f t="shared" si="35"/>
        <v>2017</v>
      </c>
      <c r="C479" s="15">
        <f t="shared" si="36"/>
        <v>4</v>
      </c>
      <c r="D479" s="15">
        <f t="shared" si="37"/>
        <v>22</v>
      </c>
      <c r="E479" s="15">
        <v>15788</v>
      </c>
      <c r="F479" s="15">
        <v>0</v>
      </c>
      <c r="G479" s="15">
        <f t="shared" si="39"/>
        <v>538</v>
      </c>
      <c r="I479">
        <f t="shared" si="38"/>
        <v>538</v>
      </c>
    </row>
    <row r="480" spans="1:9" x14ac:dyDescent="0.3">
      <c r="A480" s="60">
        <v>42848</v>
      </c>
      <c r="B480" s="15">
        <f t="shared" si="35"/>
        <v>2017</v>
      </c>
      <c r="C480" s="15">
        <f t="shared" si="36"/>
        <v>4</v>
      </c>
      <c r="D480" s="15">
        <f t="shared" si="37"/>
        <v>23</v>
      </c>
      <c r="E480" s="15">
        <v>15217</v>
      </c>
      <c r="F480" s="15">
        <v>0</v>
      </c>
      <c r="G480" s="15">
        <f t="shared" si="39"/>
        <v>571</v>
      </c>
      <c r="I480">
        <f t="shared" si="38"/>
        <v>571</v>
      </c>
    </row>
    <row r="481" spans="1:9" x14ac:dyDescent="0.3">
      <c r="A481" s="60">
        <v>42849</v>
      </c>
      <c r="B481" s="15">
        <f t="shared" si="35"/>
        <v>2017</v>
      </c>
      <c r="C481" s="15">
        <f t="shared" si="36"/>
        <v>4</v>
      </c>
      <c r="D481" s="15">
        <f t="shared" si="37"/>
        <v>24</v>
      </c>
      <c r="E481" s="15">
        <v>14616</v>
      </c>
      <c r="F481" s="15">
        <v>0</v>
      </c>
      <c r="G481" s="15">
        <f t="shared" si="39"/>
        <v>601</v>
      </c>
      <c r="I481">
        <f t="shared" si="38"/>
        <v>601</v>
      </c>
    </row>
    <row r="482" spans="1:9" x14ac:dyDescent="0.3">
      <c r="A482" s="60">
        <v>42850</v>
      </c>
      <c r="B482" s="15">
        <f t="shared" si="35"/>
        <v>2017</v>
      </c>
      <c r="C482" s="15">
        <f t="shared" si="36"/>
        <v>4</v>
      </c>
      <c r="D482" s="15">
        <f t="shared" si="37"/>
        <v>25</v>
      </c>
      <c r="E482" s="15">
        <v>14006</v>
      </c>
      <c r="F482" s="15">
        <v>0</v>
      </c>
      <c r="G482" s="15">
        <f t="shared" si="39"/>
        <v>610</v>
      </c>
      <c r="I482">
        <f t="shared" si="38"/>
        <v>610</v>
      </c>
    </row>
    <row r="483" spans="1:9" x14ac:dyDescent="0.3">
      <c r="A483" s="60">
        <v>42851</v>
      </c>
      <c r="B483" s="15">
        <f t="shared" si="35"/>
        <v>2017</v>
      </c>
      <c r="C483" s="15">
        <f t="shared" si="36"/>
        <v>4</v>
      </c>
      <c r="D483" s="15">
        <f t="shared" si="37"/>
        <v>26</v>
      </c>
      <c r="E483" s="15">
        <v>13445</v>
      </c>
      <c r="F483" s="15">
        <v>0</v>
      </c>
      <c r="G483" s="15">
        <f t="shared" si="39"/>
        <v>561</v>
      </c>
      <c r="I483">
        <f t="shared" si="38"/>
        <v>561</v>
      </c>
    </row>
    <row r="484" spans="1:9" x14ac:dyDescent="0.3">
      <c r="A484" s="60">
        <v>42852</v>
      </c>
      <c r="B484" s="15">
        <f t="shared" si="35"/>
        <v>2017</v>
      </c>
      <c r="C484" s="15">
        <f t="shared" si="36"/>
        <v>4</v>
      </c>
      <c r="D484" s="15">
        <f t="shared" si="37"/>
        <v>27</v>
      </c>
      <c r="E484" s="15">
        <v>12900</v>
      </c>
      <c r="F484" s="15">
        <v>0</v>
      </c>
      <c r="G484" s="15">
        <f t="shared" si="39"/>
        <v>545</v>
      </c>
      <c r="I484">
        <f t="shared" si="38"/>
        <v>545</v>
      </c>
    </row>
    <row r="485" spans="1:9" x14ac:dyDescent="0.3">
      <c r="A485" s="60">
        <v>42853</v>
      </c>
      <c r="B485" s="15">
        <f t="shared" si="35"/>
        <v>2017</v>
      </c>
      <c r="C485" s="15">
        <f t="shared" si="36"/>
        <v>4</v>
      </c>
      <c r="D485" s="15">
        <f t="shared" si="37"/>
        <v>28</v>
      </c>
      <c r="E485" s="15">
        <v>12330</v>
      </c>
      <c r="F485" s="15">
        <v>0</v>
      </c>
      <c r="G485" s="15">
        <f t="shared" si="39"/>
        <v>570</v>
      </c>
      <c r="I485">
        <f t="shared" si="38"/>
        <v>570</v>
      </c>
    </row>
    <row r="486" spans="1:9" x14ac:dyDescent="0.3">
      <c r="A486" s="60">
        <v>42854</v>
      </c>
      <c r="B486" s="15">
        <f t="shared" si="35"/>
        <v>2017</v>
      </c>
      <c r="C486" s="15">
        <f t="shared" si="36"/>
        <v>4</v>
      </c>
      <c r="D486" s="15">
        <f t="shared" si="37"/>
        <v>29</v>
      </c>
      <c r="E486" s="15">
        <v>11810</v>
      </c>
      <c r="F486" s="15">
        <v>0</v>
      </c>
      <c r="G486" s="15">
        <f t="shared" si="39"/>
        <v>520</v>
      </c>
      <c r="I486">
        <f t="shared" si="38"/>
        <v>520</v>
      </c>
    </row>
    <row r="487" spans="1:9" x14ac:dyDescent="0.3">
      <c r="A487" s="60">
        <v>42855</v>
      </c>
      <c r="B487" s="15">
        <f t="shared" si="35"/>
        <v>2017</v>
      </c>
      <c r="C487" s="15">
        <f t="shared" si="36"/>
        <v>4</v>
      </c>
      <c r="D487" s="15">
        <f t="shared" si="37"/>
        <v>30</v>
      </c>
      <c r="E487" s="15">
        <v>11259</v>
      </c>
      <c r="F487" s="15">
        <v>0</v>
      </c>
      <c r="G487" s="15">
        <f t="shared" si="39"/>
        <v>551</v>
      </c>
      <c r="I487">
        <f t="shared" si="38"/>
        <v>551</v>
      </c>
    </row>
    <row r="488" spans="1:9" x14ac:dyDescent="0.3">
      <c r="A488" s="60">
        <v>42856</v>
      </c>
      <c r="B488" s="15">
        <f t="shared" si="35"/>
        <v>2017</v>
      </c>
      <c r="C488" s="15">
        <f t="shared" si="36"/>
        <v>5</v>
      </c>
      <c r="D488" s="15">
        <f t="shared" si="37"/>
        <v>1</v>
      </c>
      <c r="E488" s="15">
        <v>10634</v>
      </c>
      <c r="F488" s="15">
        <v>0</v>
      </c>
      <c r="G488" s="15">
        <f t="shared" si="39"/>
        <v>625</v>
      </c>
      <c r="I488">
        <f t="shared" si="38"/>
        <v>625</v>
      </c>
    </row>
    <row r="489" spans="1:9" x14ac:dyDescent="0.3">
      <c r="A489" s="60">
        <v>42857</v>
      </c>
      <c r="B489" s="15">
        <f t="shared" si="35"/>
        <v>2017</v>
      </c>
      <c r="C489" s="15">
        <f t="shared" si="36"/>
        <v>5</v>
      </c>
      <c r="D489" s="15">
        <f t="shared" si="37"/>
        <v>2</v>
      </c>
      <c r="E489" s="15">
        <v>10155</v>
      </c>
      <c r="F489" s="15">
        <v>0</v>
      </c>
      <c r="G489" s="15">
        <f t="shared" si="39"/>
        <v>479</v>
      </c>
      <c r="I489">
        <f t="shared" si="38"/>
        <v>479</v>
      </c>
    </row>
    <row r="490" spans="1:9" x14ac:dyDescent="0.3">
      <c r="A490" s="60">
        <v>42858</v>
      </c>
      <c r="B490" s="15">
        <f t="shared" si="35"/>
        <v>2017</v>
      </c>
      <c r="C490" s="15">
        <f t="shared" si="36"/>
        <v>5</v>
      </c>
      <c r="D490" s="15">
        <f t="shared" si="37"/>
        <v>3</v>
      </c>
      <c r="E490" s="15">
        <v>9614</v>
      </c>
      <c r="F490" s="15">
        <v>0</v>
      </c>
      <c r="G490" s="15">
        <f t="shared" si="39"/>
        <v>541</v>
      </c>
      <c r="I490">
        <f t="shared" si="38"/>
        <v>541</v>
      </c>
    </row>
    <row r="491" spans="1:9" x14ac:dyDescent="0.3">
      <c r="A491" s="60">
        <v>42859</v>
      </c>
      <c r="B491" s="15">
        <f t="shared" si="35"/>
        <v>2017</v>
      </c>
      <c r="C491" s="15">
        <f t="shared" si="36"/>
        <v>5</v>
      </c>
      <c r="D491" s="15">
        <f t="shared" si="37"/>
        <v>4</v>
      </c>
      <c r="E491" s="15">
        <v>8985</v>
      </c>
      <c r="F491" s="15">
        <v>0</v>
      </c>
      <c r="G491" s="15">
        <f t="shared" si="39"/>
        <v>629</v>
      </c>
      <c r="I491">
        <f t="shared" si="38"/>
        <v>629</v>
      </c>
    </row>
    <row r="492" spans="1:9" x14ac:dyDescent="0.3">
      <c r="A492" s="60">
        <v>42860</v>
      </c>
      <c r="B492" s="15">
        <f t="shared" si="35"/>
        <v>2017</v>
      </c>
      <c r="C492" s="15">
        <f t="shared" si="36"/>
        <v>5</v>
      </c>
      <c r="D492" s="15">
        <f t="shared" si="37"/>
        <v>5</v>
      </c>
      <c r="E492" s="15">
        <v>8417</v>
      </c>
      <c r="F492" s="15">
        <v>0</v>
      </c>
      <c r="G492" s="15">
        <f t="shared" si="39"/>
        <v>568</v>
      </c>
      <c r="I492">
        <f t="shared" si="38"/>
        <v>568</v>
      </c>
    </row>
    <row r="493" spans="1:9" x14ac:dyDescent="0.3">
      <c r="A493" s="60">
        <v>42861</v>
      </c>
      <c r="B493" s="15">
        <f t="shared" si="35"/>
        <v>2017</v>
      </c>
      <c r="C493" s="15">
        <f t="shared" si="36"/>
        <v>5</v>
      </c>
      <c r="D493" s="15">
        <f t="shared" si="37"/>
        <v>6</v>
      </c>
      <c r="E493" s="15">
        <v>7769</v>
      </c>
      <c r="F493" s="15">
        <v>0</v>
      </c>
      <c r="G493" s="15">
        <f t="shared" si="39"/>
        <v>648</v>
      </c>
      <c r="I493">
        <f t="shared" si="38"/>
        <v>648</v>
      </c>
    </row>
    <row r="494" spans="1:9" x14ac:dyDescent="0.3">
      <c r="A494" s="60">
        <v>42862</v>
      </c>
      <c r="B494" s="15">
        <f t="shared" si="35"/>
        <v>2017</v>
      </c>
      <c r="C494" s="15">
        <f t="shared" si="36"/>
        <v>5</v>
      </c>
      <c r="D494" s="15">
        <f t="shared" si="37"/>
        <v>7</v>
      </c>
      <c r="E494" s="15">
        <v>7172</v>
      </c>
      <c r="F494" s="15">
        <v>0</v>
      </c>
      <c r="G494" s="15">
        <f t="shared" si="39"/>
        <v>597</v>
      </c>
      <c r="I494">
        <f t="shared" si="38"/>
        <v>597</v>
      </c>
    </row>
    <row r="495" spans="1:9" x14ac:dyDescent="0.3">
      <c r="A495" s="60">
        <v>42863</v>
      </c>
      <c r="B495" s="15">
        <f t="shared" si="35"/>
        <v>2017</v>
      </c>
      <c r="C495" s="15">
        <f t="shared" si="36"/>
        <v>5</v>
      </c>
      <c r="D495" s="15">
        <f t="shared" si="37"/>
        <v>8</v>
      </c>
      <c r="E495" s="15">
        <v>6615</v>
      </c>
      <c r="F495" s="15">
        <v>0</v>
      </c>
      <c r="G495" s="15">
        <f t="shared" si="39"/>
        <v>557</v>
      </c>
      <c r="I495">
        <f t="shared" si="38"/>
        <v>557</v>
      </c>
    </row>
    <row r="496" spans="1:9" x14ac:dyDescent="0.3">
      <c r="A496" s="60">
        <v>42864</v>
      </c>
      <c r="B496" s="15">
        <f t="shared" si="35"/>
        <v>2017</v>
      </c>
      <c r="C496" s="15">
        <f t="shared" si="36"/>
        <v>5</v>
      </c>
      <c r="D496" s="15">
        <f t="shared" si="37"/>
        <v>9</v>
      </c>
      <c r="E496" s="15">
        <v>6032</v>
      </c>
      <c r="F496" s="15">
        <v>0</v>
      </c>
      <c r="G496" s="15">
        <f t="shared" si="39"/>
        <v>583</v>
      </c>
      <c r="I496">
        <f t="shared" si="38"/>
        <v>583</v>
      </c>
    </row>
    <row r="497" spans="1:9" x14ac:dyDescent="0.3">
      <c r="A497" s="60">
        <v>42865</v>
      </c>
      <c r="B497" s="15">
        <f t="shared" si="35"/>
        <v>2017</v>
      </c>
      <c r="C497" s="15">
        <f t="shared" si="36"/>
        <v>5</v>
      </c>
      <c r="D497" s="15">
        <f t="shared" si="37"/>
        <v>10</v>
      </c>
      <c r="E497" s="15">
        <v>5417</v>
      </c>
      <c r="F497" s="15">
        <v>0</v>
      </c>
      <c r="G497" s="15">
        <f t="shared" si="39"/>
        <v>615</v>
      </c>
      <c r="I497">
        <f t="shared" si="38"/>
        <v>615</v>
      </c>
    </row>
    <row r="498" spans="1:9" x14ac:dyDescent="0.3">
      <c r="A498" s="60">
        <v>42866</v>
      </c>
      <c r="B498" s="15">
        <f t="shared" si="35"/>
        <v>2017</v>
      </c>
      <c r="C498" s="15">
        <f t="shared" si="36"/>
        <v>5</v>
      </c>
      <c r="D498" s="15">
        <f t="shared" si="37"/>
        <v>11</v>
      </c>
      <c r="E498" s="15">
        <v>16850</v>
      </c>
      <c r="F498" s="15">
        <v>12048</v>
      </c>
      <c r="G498" s="15">
        <f t="shared" si="39"/>
        <v>615</v>
      </c>
      <c r="I498">
        <f t="shared" si="38"/>
        <v>615</v>
      </c>
    </row>
    <row r="499" spans="1:9" x14ac:dyDescent="0.3">
      <c r="A499" s="60">
        <v>42867</v>
      </c>
      <c r="B499" s="15">
        <f t="shared" si="35"/>
        <v>2017</v>
      </c>
      <c r="C499" s="15">
        <f t="shared" si="36"/>
        <v>5</v>
      </c>
      <c r="D499" s="15">
        <f t="shared" si="37"/>
        <v>12</v>
      </c>
      <c r="E499" s="15">
        <v>16251</v>
      </c>
      <c r="F499" s="15">
        <v>0</v>
      </c>
      <c r="G499" s="15">
        <f t="shared" si="39"/>
        <v>599</v>
      </c>
      <c r="I499">
        <f t="shared" si="38"/>
        <v>599</v>
      </c>
    </row>
    <row r="500" spans="1:9" x14ac:dyDescent="0.3">
      <c r="A500" s="60">
        <v>42868</v>
      </c>
      <c r="B500" s="15">
        <f t="shared" si="35"/>
        <v>2017</v>
      </c>
      <c r="C500" s="15">
        <f t="shared" si="36"/>
        <v>5</v>
      </c>
      <c r="D500" s="15">
        <f t="shared" si="37"/>
        <v>13</v>
      </c>
      <c r="E500" s="15">
        <v>15705</v>
      </c>
      <c r="F500" s="15">
        <v>0</v>
      </c>
      <c r="G500" s="15">
        <f t="shared" si="39"/>
        <v>546</v>
      </c>
      <c r="I500">
        <f t="shared" si="38"/>
        <v>546</v>
      </c>
    </row>
    <row r="501" spans="1:9" x14ac:dyDescent="0.3">
      <c r="A501" s="60">
        <v>42869</v>
      </c>
      <c r="B501" s="15">
        <f t="shared" si="35"/>
        <v>2017</v>
      </c>
      <c r="C501" s="15">
        <f t="shared" si="36"/>
        <v>5</v>
      </c>
      <c r="D501" s="15">
        <f t="shared" si="37"/>
        <v>14</v>
      </c>
      <c r="E501" s="15">
        <v>15229</v>
      </c>
      <c r="F501" s="15">
        <v>0</v>
      </c>
      <c r="G501" s="15">
        <f t="shared" si="39"/>
        <v>476</v>
      </c>
      <c r="I501">
        <f t="shared" si="38"/>
        <v>476</v>
      </c>
    </row>
    <row r="502" spans="1:9" x14ac:dyDescent="0.3">
      <c r="A502" s="60">
        <v>42870</v>
      </c>
      <c r="B502" s="15">
        <f t="shared" si="35"/>
        <v>2017</v>
      </c>
      <c r="C502" s="15">
        <f t="shared" si="36"/>
        <v>5</v>
      </c>
      <c r="D502" s="15">
        <f t="shared" si="37"/>
        <v>15</v>
      </c>
      <c r="E502" s="15">
        <v>14621</v>
      </c>
      <c r="F502" s="15">
        <v>0</v>
      </c>
      <c r="G502" s="15">
        <f t="shared" si="39"/>
        <v>608</v>
      </c>
      <c r="I502">
        <f t="shared" si="38"/>
        <v>608</v>
      </c>
    </row>
    <row r="503" spans="1:9" x14ac:dyDescent="0.3">
      <c r="A503" s="60">
        <v>42871</v>
      </c>
      <c r="B503" s="15">
        <f t="shared" si="35"/>
        <v>2017</v>
      </c>
      <c r="C503" s="15">
        <f t="shared" si="36"/>
        <v>5</v>
      </c>
      <c r="D503" s="15">
        <f t="shared" si="37"/>
        <v>16</v>
      </c>
      <c r="E503" s="15">
        <v>14006</v>
      </c>
      <c r="F503" s="15">
        <v>0</v>
      </c>
      <c r="G503" s="15">
        <f t="shared" si="39"/>
        <v>615</v>
      </c>
      <c r="I503">
        <f t="shared" si="38"/>
        <v>615</v>
      </c>
    </row>
    <row r="504" spans="1:9" x14ac:dyDescent="0.3">
      <c r="A504" s="60">
        <v>42872</v>
      </c>
      <c r="B504" s="15">
        <f t="shared" si="35"/>
        <v>2017</v>
      </c>
      <c r="C504" s="15">
        <f t="shared" si="36"/>
        <v>5</v>
      </c>
      <c r="D504" s="15">
        <f t="shared" si="37"/>
        <v>17</v>
      </c>
      <c r="E504" s="15">
        <v>13485</v>
      </c>
      <c r="F504" s="15">
        <v>0</v>
      </c>
      <c r="G504" s="15">
        <f t="shared" si="39"/>
        <v>521</v>
      </c>
      <c r="I504">
        <f t="shared" si="38"/>
        <v>521</v>
      </c>
    </row>
    <row r="505" spans="1:9" x14ac:dyDescent="0.3">
      <c r="A505" s="60">
        <v>42873</v>
      </c>
      <c r="B505" s="15">
        <f t="shared" si="35"/>
        <v>2017</v>
      </c>
      <c r="C505" s="15">
        <f t="shared" si="36"/>
        <v>5</v>
      </c>
      <c r="D505" s="15">
        <f t="shared" si="37"/>
        <v>18</v>
      </c>
      <c r="E505" s="15">
        <v>12971</v>
      </c>
      <c r="F505" s="15">
        <v>0</v>
      </c>
      <c r="G505" s="15">
        <f t="shared" si="39"/>
        <v>514</v>
      </c>
      <c r="I505">
        <f t="shared" si="38"/>
        <v>514</v>
      </c>
    </row>
    <row r="506" spans="1:9" x14ac:dyDescent="0.3">
      <c r="A506" s="60">
        <v>42874</v>
      </c>
      <c r="B506" s="15">
        <f t="shared" si="35"/>
        <v>2017</v>
      </c>
      <c r="C506" s="15">
        <f t="shared" si="36"/>
        <v>5</v>
      </c>
      <c r="D506" s="15">
        <f t="shared" si="37"/>
        <v>19</v>
      </c>
      <c r="E506" s="15">
        <v>12429</v>
      </c>
      <c r="F506" s="15">
        <v>0</v>
      </c>
      <c r="G506" s="15">
        <f t="shared" si="39"/>
        <v>542</v>
      </c>
      <c r="I506">
        <f t="shared" si="38"/>
        <v>542</v>
      </c>
    </row>
    <row r="507" spans="1:9" x14ac:dyDescent="0.3">
      <c r="A507" s="60">
        <v>42875</v>
      </c>
      <c r="B507" s="15">
        <f t="shared" si="35"/>
        <v>2017</v>
      </c>
      <c r="C507" s="15">
        <f t="shared" si="36"/>
        <v>5</v>
      </c>
      <c r="D507" s="15">
        <f t="shared" si="37"/>
        <v>20</v>
      </c>
      <c r="E507" s="15">
        <v>11870</v>
      </c>
      <c r="F507" s="15">
        <v>0</v>
      </c>
      <c r="G507" s="15">
        <f t="shared" si="39"/>
        <v>559</v>
      </c>
      <c r="I507">
        <f t="shared" si="38"/>
        <v>559</v>
      </c>
    </row>
    <row r="508" spans="1:9" x14ac:dyDescent="0.3">
      <c r="A508" s="60">
        <v>42876</v>
      </c>
      <c r="B508" s="15">
        <f t="shared" si="35"/>
        <v>2017</v>
      </c>
      <c r="C508" s="15">
        <f t="shared" si="36"/>
        <v>5</v>
      </c>
      <c r="D508" s="15">
        <f t="shared" si="37"/>
        <v>21</v>
      </c>
      <c r="E508" s="15">
        <v>11289</v>
      </c>
      <c r="F508" s="15">
        <v>0</v>
      </c>
      <c r="G508" s="15">
        <f t="shared" si="39"/>
        <v>581</v>
      </c>
      <c r="I508">
        <f t="shared" si="38"/>
        <v>581</v>
      </c>
    </row>
    <row r="509" spans="1:9" x14ac:dyDescent="0.3">
      <c r="A509" s="60">
        <v>42877</v>
      </c>
      <c r="B509" s="15">
        <f t="shared" si="35"/>
        <v>2017</v>
      </c>
      <c r="C509" s="15">
        <f t="shared" si="36"/>
        <v>5</v>
      </c>
      <c r="D509" s="15">
        <f t="shared" si="37"/>
        <v>22</v>
      </c>
      <c r="E509" s="15">
        <v>10717</v>
      </c>
      <c r="F509" s="15">
        <v>0</v>
      </c>
      <c r="G509" s="15">
        <f t="shared" si="39"/>
        <v>572</v>
      </c>
      <c r="I509">
        <f t="shared" si="38"/>
        <v>572</v>
      </c>
    </row>
    <row r="510" spans="1:9" x14ac:dyDescent="0.3">
      <c r="A510" s="60">
        <v>42878</v>
      </c>
      <c r="B510" s="15">
        <f t="shared" si="35"/>
        <v>2017</v>
      </c>
      <c r="C510" s="15">
        <f t="shared" si="36"/>
        <v>5</v>
      </c>
      <c r="D510" s="15">
        <f t="shared" si="37"/>
        <v>23</v>
      </c>
      <c r="E510" s="15">
        <v>10157</v>
      </c>
      <c r="F510" s="15">
        <v>0</v>
      </c>
      <c r="G510" s="15">
        <f t="shared" si="39"/>
        <v>560</v>
      </c>
      <c r="I510">
        <f t="shared" si="38"/>
        <v>560</v>
      </c>
    </row>
    <row r="511" spans="1:9" x14ac:dyDescent="0.3">
      <c r="A511" s="60">
        <v>42879</v>
      </c>
      <c r="B511" s="15">
        <f t="shared" si="35"/>
        <v>2017</v>
      </c>
      <c r="C511" s="15">
        <f t="shared" si="36"/>
        <v>5</v>
      </c>
      <c r="D511" s="15">
        <f t="shared" si="37"/>
        <v>24</v>
      </c>
      <c r="E511" s="15">
        <v>9597</v>
      </c>
      <c r="F511" s="15">
        <v>0</v>
      </c>
      <c r="G511" s="15">
        <f t="shared" si="39"/>
        <v>560</v>
      </c>
      <c r="I511">
        <f t="shared" si="38"/>
        <v>560</v>
      </c>
    </row>
    <row r="512" spans="1:9" x14ac:dyDescent="0.3">
      <c r="A512" s="60">
        <v>42880</v>
      </c>
      <c r="B512" s="15">
        <f t="shared" si="35"/>
        <v>2017</v>
      </c>
      <c r="C512" s="15">
        <f t="shared" si="36"/>
        <v>5</v>
      </c>
      <c r="D512" s="15">
        <f t="shared" si="37"/>
        <v>25</v>
      </c>
      <c r="E512" s="15">
        <v>9057</v>
      </c>
      <c r="F512" s="15">
        <v>0</v>
      </c>
      <c r="G512" s="15">
        <f t="shared" si="39"/>
        <v>540</v>
      </c>
      <c r="I512">
        <f t="shared" si="38"/>
        <v>540</v>
      </c>
    </row>
    <row r="513" spans="1:9" x14ac:dyDescent="0.3">
      <c r="A513" s="60">
        <v>42881</v>
      </c>
      <c r="B513" s="15">
        <f t="shared" si="35"/>
        <v>2017</v>
      </c>
      <c r="C513" s="15">
        <f t="shared" si="36"/>
        <v>5</v>
      </c>
      <c r="D513" s="15">
        <f t="shared" si="37"/>
        <v>26</v>
      </c>
      <c r="E513" s="15">
        <v>8453</v>
      </c>
      <c r="F513" s="15">
        <v>0</v>
      </c>
      <c r="G513" s="15">
        <f t="shared" si="39"/>
        <v>604</v>
      </c>
      <c r="I513">
        <f t="shared" si="38"/>
        <v>604</v>
      </c>
    </row>
    <row r="514" spans="1:9" x14ac:dyDescent="0.3">
      <c r="A514" s="60">
        <v>42882</v>
      </c>
      <c r="B514" s="15">
        <f t="shared" si="35"/>
        <v>2017</v>
      </c>
      <c r="C514" s="15">
        <f t="shared" si="36"/>
        <v>5</v>
      </c>
      <c r="D514" s="15">
        <f t="shared" si="37"/>
        <v>27</v>
      </c>
      <c r="E514" s="15">
        <v>7909</v>
      </c>
      <c r="F514" s="15">
        <v>0</v>
      </c>
      <c r="G514" s="15">
        <f t="shared" si="39"/>
        <v>544</v>
      </c>
      <c r="I514">
        <f t="shared" si="38"/>
        <v>544</v>
      </c>
    </row>
    <row r="515" spans="1:9" x14ac:dyDescent="0.3">
      <c r="A515" s="60">
        <v>42883</v>
      </c>
      <c r="B515" s="15">
        <f t="shared" ref="B515:B578" si="40">YEAR(A515)</f>
        <v>2017</v>
      </c>
      <c r="C515" s="15">
        <f t="shared" ref="C515:C578" si="41">MONTH(A515)</f>
        <v>5</v>
      </c>
      <c r="D515" s="15">
        <f t="shared" ref="D515:D578" si="42">DAY(A515)</f>
        <v>28</v>
      </c>
      <c r="E515" s="15">
        <v>7305</v>
      </c>
      <c r="F515" s="15">
        <v>0</v>
      </c>
      <c r="G515" s="15">
        <f t="shared" si="39"/>
        <v>604</v>
      </c>
      <c r="I515">
        <f t="shared" ref="I515:I537" si="43">IF(H515&gt;0,0,G515)</f>
        <v>604</v>
      </c>
    </row>
    <row r="516" spans="1:9" x14ac:dyDescent="0.3">
      <c r="A516" s="60">
        <v>42884</v>
      </c>
      <c r="B516" s="15">
        <f t="shared" si="40"/>
        <v>2017</v>
      </c>
      <c r="C516" s="15">
        <f t="shared" si="41"/>
        <v>5</v>
      </c>
      <c r="D516" s="15">
        <f t="shared" si="42"/>
        <v>29</v>
      </c>
      <c r="E516" s="15">
        <v>6675</v>
      </c>
      <c r="F516" s="15">
        <v>0</v>
      </c>
      <c r="G516" s="15">
        <f t="shared" ref="G516:G579" si="44">E515-E516+F516</f>
        <v>630</v>
      </c>
      <c r="I516">
        <f t="shared" si="43"/>
        <v>630</v>
      </c>
    </row>
    <row r="517" spans="1:9" x14ac:dyDescent="0.3">
      <c r="A517" s="60">
        <v>42885</v>
      </c>
      <c r="B517" s="15">
        <f t="shared" si="40"/>
        <v>2017</v>
      </c>
      <c r="C517" s="15">
        <f t="shared" si="41"/>
        <v>5</v>
      </c>
      <c r="D517" s="15">
        <f t="shared" si="42"/>
        <v>30</v>
      </c>
      <c r="E517" s="15">
        <v>6172</v>
      </c>
      <c r="F517" s="15">
        <v>0</v>
      </c>
      <c r="G517" s="15">
        <f t="shared" si="44"/>
        <v>503</v>
      </c>
      <c r="I517">
        <f t="shared" si="43"/>
        <v>503</v>
      </c>
    </row>
    <row r="518" spans="1:9" x14ac:dyDescent="0.3">
      <c r="A518" s="60">
        <v>42886</v>
      </c>
      <c r="B518" s="15">
        <f t="shared" si="40"/>
        <v>2017</v>
      </c>
      <c r="C518" s="15">
        <f t="shared" si="41"/>
        <v>5</v>
      </c>
      <c r="D518" s="15">
        <f t="shared" si="42"/>
        <v>31</v>
      </c>
      <c r="E518" s="15">
        <v>5589</v>
      </c>
      <c r="F518" s="15">
        <v>0</v>
      </c>
      <c r="G518" s="15">
        <f t="shared" si="44"/>
        <v>583</v>
      </c>
      <c r="I518">
        <f t="shared" si="43"/>
        <v>583</v>
      </c>
    </row>
    <row r="519" spans="1:9" x14ac:dyDescent="0.3">
      <c r="A519" s="60">
        <v>42887</v>
      </c>
      <c r="B519" s="15">
        <f t="shared" si="40"/>
        <v>2017</v>
      </c>
      <c r="C519" s="15">
        <f t="shared" si="41"/>
        <v>6</v>
      </c>
      <c r="D519" s="15">
        <f t="shared" si="42"/>
        <v>1</v>
      </c>
      <c r="E519" s="15">
        <v>5078</v>
      </c>
      <c r="F519" s="15">
        <v>0</v>
      </c>
      <c r="G519" s="15">
        <f t="shared" si="44"/>
        <v>511</v>
      </c>
      <c r="I519">
        <f t="shared" si="43"/>
        <v>511</v>
      </c>
    </row>
    <row r="520" spans="1:9" x14ac:dyDescent="0.3">
      <c r="A520" s="60">
        <v>42888</v>
      </c>
      <c r="B520" s="15">
        <f t="shared" si="40"/>
        <v>2017</v>
      </c>
      <c r="C520" s="15">
        <f t="shared" si="41"/>
        <v>6</v>
      </c>
      <c r="D520" s="15">
        <f t="shared" si="42"/>
        <v>2</v>
      </c>
      <c r="E520" s="15">
        <v>19306</v>
      </c>
      <c r="F520" s="15">
        <v>14784</v>
      </c>
      <c r="G520" s="15">
        <f t="shared" si="44"/>
        <v>556</v>
      </c>
      <c r="I520">
        <f t="shared" si="43"/>
        <v>556</v>
      </c>
    </row>
    <row r="521" spans="1:9" x14ac:dyDescent="0.3">
      <c r="A521" s="60">
        <v>42889</v>
      </c>
      <c r="B521" s="15">
        <f t="shared" si="40"/>
        <v>2017</v>
      </c>
      <c r="C521" s="15">
        <f t="shared" si="41"/>
        <v>6</v>
      </c>
      <c r="D521" s="15">
        <f t="shared" si="42"/>
        <v>3</v>
      </c>
      <c r="E521" s="15">
        <v>18733</v>
      </c>
      <c r="F521" s="15">
        <v>0</v>
      </c>
      <c r="G521" s="15">
        <f t="shared" si="44"/>
        <v>573</v>
      </c>
      <c r="I521">
        <f t="shared" si="43"/>
        <v>573</v>
      </c>
    </row>
    <row r="522" spans="1:9" x14ac:dyDescent="0.3">
      <c r="A522" s="60">
        <v>42890</v>
      </c>
      <c r="B522" s="15">
        <f t="shared" si="40"/>
        <v>2017</v>
      </c>
      <c r="C522" s="15">
        <f t="shared" si="41"/>
        <v>6</v>
      </c>
      <c r="D522" s="15">
        <f t="shared" si="42"/>
        <v>4</v>
      </c>
      <c r="E522" s="15">
        <v>18242</v>
      </c>
      <c r="F522" s="15">
        <v>0</v>
      </c>
      <c r="G522" s="15">
        <f t="shared" si="44"/>
        <v>491</v>
      </c>
      <c r="I522">
        <f t="shared" si="43"/>
        <v>491</v>
      </c>
    </row>
    <row r="523" spans="1:9" x14ac:dyDescent="0.3">
      <c r="A523" s="60">
        <v>42891</v>
      </c>
      <c r="B523" s="15">
        <f t="shared" si="40"/>
        <v>2017</v>
      </c>
      <c r="C523" s="15">
        <f t="shared" si="41"/>
        <v>6</v>
      </c>
      <c r="D523" s="15">
        <f t="shared" si="42"/>
        <v>5</v>
      </c>
      <c r="E523" s="15">
        <v>17693</v>
      </c>
      <c r="F523" s="15">
        <v>0</v>
      </c>
      <c r="G523" s="15">
        <f t="shared" si="44"/>
        <v>549</v>
      </c>
      <c r="I523">
        <f t="shared" si="43"/>
        <v>549</v>
      </c>
    </row>
    <row r="524" spans="1:9" x14ac:dyDescent="0.3">
      <c r="A524" s="60">
        <v>42892</v>
      </c>
      <c r="B524" s="15">
        <f t="shared" si="40"/>
        <v>2017</v>
      </c>
      <c r="C524" s="15">
        <f t="shared" si="41"/>
        <v>6</v>
      </c>
      <c r="D524" s="15">
        <f t="shared" si="42"/>
        <v>6</v>
      </c>
      <c r="E524" s="15">
        <v>17177</v>
      </c>
      <c r="F524" s="15">
        <v>0</v>
      </c>
      <c r="G524" s="15">
        <f t="shared" si="44"/>
        <v>516</v>
      </c>
      <c r="I524">
        <f t="shared" si="43"/>
        <v>516</v>
      </c>
    </row>
    <row r="525" spans="1:9" x14ac:dyDescent="0.3">
      <c r="A525" s="60">
        <v>42893</v>
      </c>
      <c r="B525" s="15">
        <f t="shared" si="40"/>
        <v>2017</v>
      </c>
      <c r="C525" s="15">
        <f t="shared" si="41"/>
        <v>6</v>
      </c>
      <c r="D525" s="15">
        <f t="shared" si="42"/>
        <v>7</v>
      </c>
      <c r="E525" s="15">
        <v>16607</v>
      </c>
      <c r="F525" s="15">
        <v>0</v>
      </c>
      <c r="G525" s="15">
        <f t="shared" si="44"/>
        <v>570</v>
      </c>
      <c r="I525">
        <f t="shared" si="43"/>
        <v>570</v>
      </c>
    </row>
    <row r="526" spans="1:9" x14ac:dyDescent="0.3">
      <c r="A526" s="60">
        <v>42894</v>
      </c>
      <c r="B526" s="15">
        <f t="shared" si="40"/>
        <v>2017</v>
      </c>
      <c r="C526" s="15">
        <f t="shared" si="41"/>
        <v>6</v>
      </c>
      <c r="D526" s="15">
        <f t="shared" si="42"/>
        <v>8</v>
      </c>
      <c r="E526" s="15">
        <v>16019</v>
      </c>
      <c r="F526" s="15">
        <v>0</v>
      </c>
      <c r="G526" s="15">
        <f t="shared" si="44"/>
        <v>588</v>
      </c>
      <c r="I526">
        <f t="shared" si="43"/>
        <v>588</v>
      </c>
    </row>
    <row r="527" spans="1:9" x14ac:dyDescent="0.3">
      <c r="A527" s="60">
        <v>42895</v>
      </c>
      <c r="B527" s="15">
        <f t="shared" si="40"/>
        <v>2017</v>
      </c>
      <c r="C527" s="15">
        <f t="shared" si="41"/>
        <v>6</v>
      </c>
      <c r="D527" s="15">
        <f t="shared" si="42"/>
        <v>9</v>
      </c>
      <c r="E527" s="15">
        <v>15509</v>
      </c>
      <c r="F527" s="15">
        <v>0</v>
      </c>
      <c r="G527" s="15">
        <f t="shared" si="44"/>
        <v>510</v>
      </c>
      <c r="I527">
        <f t="shared" si="43"/>
        <v>510</v>
      </c>
    </row>
    <row r="528" spans="1:9" x14ac:dyDescent="0.3">
      <c r="A528" s="60">
        <v>42896</v>
      </c>
      <c r="B528" s="15">
        <f t="shared" si="40"/>
        <v>2017</v>
      </c>
      <c r="C528" s="15">
        <f t="shared" si="41"/>
        <v>6</v>
      </c>
      <c r="D528" s="15">
        <f t="shared" si="42"/>
        <v>10</v>
      </c>
      <c r="E528" s="15">
        <v>14882</v>
      </c>
      <c r="F528" s="15">
        <v>0</v>
      </c>
      <c r="G528" s="15">
        <f t="shared" si="44"/>
        <v>627</v>
      </c>
      <c r="I528">
        <f t="shared" si="43"/>
        <v>627</v>
      </c>
    </row>
    <row r="529" spans="1:9" x14ac:dyDescent="0.3">
      <c r="A529" s="60">
        <v>42897</v>
      </c>
      <c r="B529" s="15">
        <f t="shared" si="40"/>
        <v>2017</v>
      </c>
      <c r="C529" s="15">
        <f t="shared" si="41"/>
        <v>6</v>
      </c>
      <c r="D529" s="15">
        <f t="shared" si="42"/>
        <v>11</v>
      </c>
      <c r="E529" s="15">
        <v>14314</v>
      </c>
      <c r="F529" s="15">
        <v>0</v>
      </c>
      <c r="G529" s="15">
        <f t="shared" si="44"/>
        <v>568</v>
      </c>
      <c r="I529">
        <f t="shared" si="43"/>
        <v>568</v>
      </c>
    </row>
    <row r="530" spans="1:9" x14ac:dyDescent="0.3">
      <c r="A530" s="60">
        <v>42898</v>
      </c>
      <c r="B530" s="15">
        <f t="shared" si="40"/>
        <v>2017</v>
      </c>
      <c r="C530" s="15">
        <f t="shared" si="41"/>
        <v>6</v>
      </c>
      <c r="D530" s="15">
        <f t="shared" si="42"/>
        <v>12</v>
      </c>
      <c r="E530" s="15">
        <v>13792</v>
      </c>
      <c r="F530" s="15">
        <v>0</v>
      </c>
      <c r="G530" s="15">
        <f t="shared" si="44"/>
        <v>522</v>
      </c>
      <c r="I530">
        <f t="shared" si="43"/>
        <v>522</v>
      </c>
    </row>
    <row r="531" spans="1:9" x14ac:dyDescent="0.3">
      <c r="A531" s="60">
        <v>42899</v>
      </c>
      <c r="B531" s="15">
        <f t="shared" si="40"/>
        <v>2017</v>
      </c>
      <c r="C531" s="15">
        <f t="shared" si="41"/>
        <v>6</v>
      </c>
      <c r="D531" s="15">
        <f t="shared" si="42"/>
        <v>13</v>
      </c>
      <c r="E531" s="15">
        <v>13164</v>
      </c>
      <c r="F531" s="15">
        <v>0</v>
      </c>
      <c r="G531" s="15">
        <f t="shared" si="44"/>
        <v>628</v>
      </c>
      <c r="I531">
        <f t="shared" si="43"/>
        <v>628</v>
      </c>
    </row>
    <row r="532" spans="1:9" x14ac:dyDescent="0.3">
      <c r="A532" s="60">
        <v>42900</v>
      </c>
      <c r="B532" s="15">
        <f t="shared" si="40"/>
        <v>2017</v>
      </c>
      <c r="C532" s="15">
        <f t="shared" si="41"/>
        <v>6</v>
      </c>
      <c r="D532" s="15">
        <f t="shared" si="42"/>
        <v>14</v>
      </c>
      <c r="E532" s="15">
        <v>12594</v>
      </c>
      <c r="F532" s="15">
        <v>0</v>
      </c>
      <c r="G532" s="15">
        <f t="shared" si="44"/>
        <v>570</v>
      </c>
      <c r="I532">
        <f t="shared" si="43"/>
        <v>570</v>
      </c>
    </row>
    <row r="533" spans="1:9" x14ac:dyDescent="0.3">
      <c r="A533" s="60">
        <v>42901</v>
      </c>
      <c r="B533" s="15">
        <f t="shared" si="40"/>
        <v>2017</v>
      </c>
      <c r="C533" s="15">
        <f t="shared" si="41"/>
        <v>6</v>
      </c>
      <c r="D533" s="15">
        <f t="shared" si="42"/>
        <v>15</v>
      </c>
      <c r="E533" s="15">
        <v>11989</v>
      </c>
      <c r="F533" s="15">
        <v>0</v>
      </c>
      <c r="G533" s="15">
        <f t="shared" si="44"/>
        <v>605</v>
      </c>
      <c r="I533">
        <f t="shared" si="43"/>
        <v>605</v>
      </c>
    </row>
    <row r="534" spans="1:9" x14ac:dyDescent="0.3">
      <c r="A534" s="60">
        <v>42902</v>
      </c>
      <c r="B534" s="15">
        <f t="shared" si="40"/>
        <v>2017</v>
      </c>
      <c r="C534" s="15">
        <f t="shared" si="41"/>
        <v>6</v>
      </c>
      <c r="D534" s="15">
        <f t="shared" si="42"/>
        <v>16</v>
      </c>
      <c r="E534" s="15">
        <v>11361</v>
      </c>
      <c r="F534" s="15">
        <v>0</v>
      </c>
      <c r="G534" s="15">
        <f t="shared" si="44"/>
        <v>628</v>
      </c>
      <c r="I534">
        <f t="shared" si="43"/>
        <v>628</v>
      </c>
    </row>
    <row r="535" spans="1:9" x14ac:dyDescent="0.3">
      <c r="A535" s="60">
        <v>42903</v>
      </c>
      <c r="B535" s="15">
        <f t="shared" si="40"/>
        <v>2017</v>
      </c>
      <c r="C535" s="15">
        <f t="shared" si="41"/>
        <v>6</v>
      </c>
      <c r="D535" s="15">
        <f t="shared" si="42"/>
        <v>17</v>
      </c>
      <c r="E535" s="15">
        <v>10764</v>
      </c>
      <c r="F535" s="15">
        <v>0</v>
      </c>
      <c r="G535" s="15">
        <f t="shared" si="44"/>
        <v>597</v>
      </c>
      <c r="I535">
        <f t="shared" si="43"/>
        <v>597</v>
      </c>
    </row>
    <row r="536" spans="1:9" x14ac:dyDescent="0.3">
      <c r="A536" s="60">
        <v>42904</v>
      </c>
      <c r="B536" s="15">
        <f t="shared" si="40"/>
        <v>2017</v>
      </c>
      <c r="C536" s="15">
        <f t="shared" si="41"/>
        <v>6</v>
      </c>
      <c r="D536" s="15">
        <f t="shared" si="42"/>
        <v>18</v>
      </c>
      <c r="E536" s="15">
        <v>10239</v>
      </c>
      <c r="F536" s="15">
        <v>0</v>
      </c>
      <c r="G536" s="15">
        <f t="shared" si="44"/>
        <v>525</v>
      </c>
      <c r="I536">
        <f t="shared" si="43"/>
        <v>525</v>
      </c>
    </row>
    <row r="537" spans="1:9" x14ac:dyDescent="0.3">
      <c r="A537" s="60">
        <v>42905</v>
      </c>
      <c r="B537" s="15">
        <f t="shared" si="40"/>
        <v>2017</v>
      </c>
      <c r="C537" s="15">
        <f t="shared" si="41"/>
        <v>6</v>
      </c>
      <c r="D537" s="15">
        <f t="shared" si="42"/>
        <v>19</v>
      </c>
      <c r="E537" s="15">
        <v>9657</v>
      </c>
      <c r="F537" s="15">
        <v>0</v>
      </c>
      <c r="G537" s="15">
        <f t="shared" si="44"/>
        <v>582</v>
      </c>
      <c r="I537">
        <f t="shared" si="43"/>
        <v>582</v>
      </c>
    </row>
    <row r="538" spans="1:9" x14ac:dyDescent="0.3">
      <c r="A538" s="60">
        <v>42906</v>
      </c>
      <c r="B538" s="15">
        <f t="shared" si="40"/>
        <v>2017</v>
      </c>
      <c r="C538" s="15">
        <f t="shared" si="41"/>
        <v>6</v>
      </c>
      <c r="D538" s="15">
        <f t="shared" si="42"/>
        <v>20</v>
      </c>
      <c r="E538" s="15">
        <v>8774</v>
      </c>
      <c r="F538" s="15">
        <v>0</v>
      </c>
      <c r="G538" s="15">
        <f t="shared" si="44"/>
        <v>883</v>
      </c>
      <c r="H538">
        <v>883</v>
      </c>
    </row>
    <row r="539" spans="1:9" x14ac:dyDescent="0.3">
      <c r="A539" s="60">
        <v>42907</v>
      </c>
      <c r="B539" s="15">
        <f t="shared" si="40"/>
        <v>2017</v>
      </c>
      <c r="C539" s="15">
        <f t="shared" si="41"/>
        <v>6</v>
      </c>
      <c r="D539" s="15">
        <f t="shared" si="42"/>
        <v>21</v>
      </c>
      <c r="E539" s="15">
        <v>7925</v>
      </c>
      <c r="F539" s="15">
        <v>0</v>
      </c>
      <c r="G539" s="15">
        <f t="shared" si="44"/>
        <v>849</v>
      </c>
      <c r="H539">
        <v>849</v>
      </c>
    </row>
    <row r="540" spans="1:9" x14ac:dyDescent="0.3">
      <c r="A540" s="60">
        <v>42908</v>
      </c>
      <c r="B540" s="15">
        <f t="shared" si="40"/>
        <v>2017</v>
      </c>
      <c r="C540" s="15">
        <f t="shared" si="41"/>
        <v>6</v>
      </c>
      <c r="D540" s="15">
        <f t="shared" si="42"/>
        <v>22</v>
      </c>
      <c r="E540" s="15">
        <v>7020</v>
      </c>
      <c r="F540" s="15">
        <v>0</v>
      </c>
      <c r="G540" s="15">
        <f t="shared" si="44"/>
        <v>905</v>
      </c>
      <c r="H540">
        <v>905</v>
      </c>
    </row>
    <row r="541" spans="1:9" x14ac:dyDescent="0.3">
      <c r="A541" s="60">
        <v>42909</v>
      </c>
      <c r="B541" s="15">
        <f t="shared" si="40"/>
        <v>2017</v>
      </c>
      <c r="C541" s="15">
        <f t="shared" si="41"/>
        <v>6</v>
      </c>
      <c r="D541" s="15">
        <f t="shared" si="42"/>
        <v>23</v>
      </c>
      <c r="E541" s="15">
        <v>6133</v>
      </c>
      <c r="F541" s="15">
        <v>0</v>
      </c>
      <c r="G541" s="15">
        <f t="shared" si="44"/>
        <v>887</v>
      </c>
      <c r="H541">
        <v>887</v>
      </c>
    </row>
    <row r="542" spans="1:9" x14ac:dyDescent="0.3">
      <c r="A542" s="60">
        <v>42910</v>
      </c>
      <c r="B542" s="15">
        <f t="shared" si="40"/>
        <v>2017</v>
      </c>
      <c r="C542" s="15">
        <f t="shared" si="41"/>
        <v>6</v>
      </c>
      <c r="D542" s="15">
        <f t="shared" si="42"/>
        <v>24</v>
      </c>
      <c r="E542" s="15">
        <v>5264</v>
      </c>
      <c r="F542" s="15">
        <v>0</v>
      </c>
      <c r="G542" s="15">
        <f t="shared" si="44"/>
        <v>869</v>
      </c>
      <c r="H542">
        <v>869</v>
      </c>
    </row>
    <row r="543" spans="1:9" x14ac:dyDescent="0.3">
      <c r="A543" s="60">
        <v>42911</v>
      </c>
      <c r="B543" s="15">
        <f t="shared" si="40"/>
        <v>2017</v>
      </c>
      <c r="C543" s="15">
        <f t="shared" si="41"/>
        <v>6</v>
      </c>
      <c r="D543" s="15">
        <f t="shared" si="42"/>
        <v>25</v>
      </c>
      <c r="E543" s="15">
        <v>16344</v>
      </c>
      <c r="F543" s="15">
        <v>11923</v>
      </c>
      <c r="G543" s="15">
        <f t="shared" si="44"/>
        <v>843</v>
      </c>
      <c r="H543">
        <v>843</v>
      </c>
    </row>
    <row r="544" spans="1:9" x14ac:dyDescent="0.3">
      <c r="A544" s="60">
        <v>42912</v>
      </c>
      <c r="B544" s="15">
        <f t="shared" si="40"/>
        <v>2017</v>
      </c>
      <c r="C544" s="15">
        <f t="shared" si="41"/>
        <v>6</v>
      </c>
      <c r="D544" s="15">
        <f t="shared" si="42"/>
        <v>26</v>
      </c>
      <c r="E544" s="15">
        <v>15473</v>
      </c>
      <c r="F544" s="15">
        <v>0</v>
      </c>
      <c r="G544" s="15">
        <f t="shared" si="44"/>
        <v>871</v>
      </c>
      <c r="H544">
        <v>871</v>
      </c>
    </row>
    <row r="545" spans="1:8" x14ac:dyDescent="0.3">
      <c r="A545" s="60">
        <v>42913</v>
      </c>
      <c r="B545" s="15">
        <f t="shared" si="40"/>
        <v>2017</v>
      </c>
      <c r="C545" s="15">
        <f t="shared" si="41"/>
        <v>6</v>
      </c>
      <c r="D545" s="15">
        <f t="shared" si="42"/>
        <v>27</v>
      </c>
      <c r="E545" s="15">
        <v>14590</v>
      </c>
      <c r="F545" s="15">
        <v>0</v>
      </c>
      <c r="G545" s="15">
        <f t="shared" si="44"/>
        <v>883</v>
      </c>
      <c r="H545">
        <v>883</v>
      </c>
    </row>
    <row r="546" spans="1:8" x14ac:dyDescent="0.3">
      <c r="A546" s="60">
        <v>42914</v>
      </c>
      <c r="B546" s="15">
        <f t="shared" si="40"/>
        <v>2017</v>
      </c>
      <c r="C546" s="15">
        <f t="shared" si="41"/>
        <v>6</v>
      </c>
      <c r="D546" s="15">
        <f t="shared" si="42"/>
        <v>28</v>
      </c>
      <c r="E546" s="15">
        <v>13772</v>
      </c>
      <c r="F546" s="15">
        <v>0</v>
      </c>
      <c r="G546" s="15">
        <f t="shared" si="44"/>
        <v>818</v>
      </c>
      <c r="H546">
        <v>818</v>
      </c>
    </row>
    <row r="547" spans="1:8" x14ac:dyDescent="0.3">
      <c r="A547" s="60">
        <v>42915</v>
      </c>
      <c r="B547" s="15">
        <f t="shared" si="40"/>
        <v>2017</v>
      </c>
      <c r="C547" s="15">
        <f t="shared" si="41"/>
        <v>6</v>
      </c>
      <c r="D547" s="15">
        <f t="shared" si="42"/>
        <v>29</v>
      </c>
      <c r="E547" s="15">
        <v>12849</v>
      </c>
      <c r="F547" s="15">
        <v>0</v>
      </c>
      <c r="G547" s="15">
        <f t="shared" si="44"/>
        <v>923</v>
      </c>
      <c r="H547">
        <v>923</v>
      </c>
    </row>
    <row r="548" spans="1:8" x14ac:dyDescent="0.3">
      <c r="A548" s="60">
        <v>42916</v>
      </c>
      <c r="B548" s="15">
        <f t="shared" si="40"/>
        <v>2017</v>
      </c>
      <c r="C548" s="15">
        <f t="shared" si="41"/>
        <v>6</v>
      </c>
      <c r="D548" s="15">
        <f t="shared" si="42"/>
        <v>30</v>
      </c>
      <c r="E548" s="15">
        <v>12052</v>
      </c>
      <c r="F548" s="15">
        <v>0</v>
      </c>
      <c r="G548" s="15">
        <f t="shared" si="44"/>
        <v>797</v>
      </c>
      <c r="H548">
        <v>797</v>
      </c>
    </row>
    <row r="549" spans="1:8" x14ac:dyDescent="0.3">
      <c r="A549" s="60">
        <v>42917</v>
      </c>
      <c r="B549" s="15">
        <f t="shared" si="40"/>
        <v>2017</v>
      </c>
      <c r="C549" s="15">
        <f t="shared" si="41"/>
        <v>7</v>
      </c>
      <c r="D549" s="15">
        <f t="shared" si="42"/>
        <v>1</v>
      </c>
      <c r="E549" s="15">
        <v>11206</v>
      </c>
      <c r="F549" s="15">
        <v>0</v>
      </c>
      <c r="G549" s="15">
        <f t="shared" si="44"/>
        <v>846</v>
      </c>
      <c r="H549">
        <v>846</v>
      </c>
    </row>
    <row r="550" spans="1:8" x14ac:dyDescent="0.3">
      <c r="A550" s="60">
        <v>42918</v>
      </c>
      <c r="B550" s="15">
        <f t="shared" si="40"/>
        <v>2017</v>
      </c>
      <c r="C550" s="15">
        <f t="shared" si="41"/>
        <v>7</v>
      </c>
      <c r="D550" s="15">
        <f t="shared" si="42"/>
        <v>2</v>
      </c>
      <c r="E550" s="15">
        <v>10332</v>
      </c>
      <c r="F550" s="15">
        <v>0</v>
      </c>
      <c r="G550" s="15">
        <f t="shared" si="44"/>
        <v>874</v>
      </c>
      <c r="H550">
        <v>874</v>
      </c>
    </row>
    <row r="551" spans="1:8" x14ac:dyDescent="0.3">
      <c r="A551" s="60">
        <v>42919</v>
      </c>
      <c r="B551" s="15">
        <f t="shared" si="40"/>
        <v>2017</v>
      </c>
      <c r="C551" s="15">
        <f t="shared" si="41"/>
        <v>7</v>
      </c>
      <c r="D551" s="15">
        <f t="shared" si="42"/>
        <v>3</v>
      </c>
      <c r="E551" s="15">
        <v>9448</v>
      </c>
      <c r="F551" s="15">
        <v>0</v>
      </c>
      <c r="G551" s="15">
        <f t="shared" si="44"/>
        <v>884</v>
      </c>
      <c r="H551">
        <v>884</v>
      </c>
    </row>
    <row r="552" spans="1:8" x14ac:dyDescent="0.3">
      <c r="A552" s="60">
        <v>42920</v>
      </c>
      <c r="B552" s="15">
        <f t="shared" si="40"/>
        <v>2017</v>
      </c>
      <c r="C552" s="15">
        <f t="shared" si="41"/>
        <v>7</v>
      </c>
      <c r="D552" s="15">
        <f t="shared" si="42"/>
        <v>4</v>
      </c>
      <c r="E552" s="15">
        <v>8576</v>
      </c>
      <c r="F552" s="15">
        <v>0</v>
      </c>
      <c r="G552" s="15">
        <f t="shared" si="44"/>
        <v>872</v>
      </c>
      <c r="H552">
        <v>872</v>
      </c>
    </row>
    <row r="553" spans="1:8" x14ac:dyDescent="0.3">
      <c r="A553" s="60">
        <v>42921</v>
      </c>
      <c r="B553" s="15">
        <f t="shared" si="40"/>
        <v>2017</v>
      </c>
      <c r="C553" s="15">
        <f t="shared" si="41"/>
        <v>7</v>
      </c>
      <c r="D553" s="15">
        <f t="shared" si="42"/>
        <v>5</v>
      </c>
      <c r="E553" s="15">
        <v>7711</v>
      </c>
      <c r="F553" s="15">
        <v>0</v>
      </c>
      <c r="G553" s="15">
        <f t="shared" si="44"/>
        <v>865</v>
      </c>
      <c r="H553">
        <v>865</v>
      </c>
    </row>
    <row r="554" spans="1:8" x14ac:dyDescent="0.3">
      <c r="A554" s="60">
        <v>42922</v>
      </c>
      <c r="B554" s="15">
        <f t="shared" si="40"/>
        <v>2017</v>
      </c>
      <c r="C554" s="15">
        <f t="shared" si="41"/>
        <v>7</v>
      </c>
      <c r="D554" s="15">
        <f t="shared" si="42"/>
        <v>6</v>
      </c>
      <c r="E554" s="15">
        <v>6833</v>
      </c>
      <c r="F554" s="15">
        <v>0</v>
      </c>
      <c r="G554" s="15">
        <f t="shared" si="44"/>
        <v>878</v>
      </c>
      <c r="H554">
        <v>878</v>
      </c>
    </row>
    <row r="555" spans="1:8" x14ac:dyDescent="0.3">
      <c r="A555" s="60">
        <v>42923</v>
      </c>
      <c r="B555" s="15">
        <f t="shared" si="40"/>
        <v>2017</v>
      </c>
      <c r="C555" s="15">
        <f t="shared" si="41"/>
        <v>7</v>
      </c>
      <c r="D555" s="15">
        <f t="shared" si="42"/>
        <v>7</v>
      </c>
      <c r="E555" s="15">
        <v>5949</v>
      </c>
      <c r="F555" s="15">
        <v>0</v>
      </c>
      <c r="G555" s="15">
        <f t="shared" si="44"/>
        <v>884</v>
      </c>
      <c r="H555">
        <v>884</v>
      </c>
    </row>
    <row r="556" spans="1:8" x14ac:dyDescent="0.3">
      <c r="A556" s="60">
        <v>42924</v>
      </c>
      <c r="B556" s="15">
        <f t="shared" si="40"/>
        <v>2017</v>
      </c>
      <c r="C556" s="15">
        <f t="shared" si="41"/>
        <v>7</v>
      </c>
      <c r="D556" s="15">
        <f t="shared" si="42"/>
        <v>8</v>
      </c>
      <c r="E556" s="15">
        <v>5023</v>
      </c>
      <c r="F556" s="15">
        <v>0</v>
      </c>
      <c r="G556" s="15">
        <f t="shared" si="44"/>
        <v>926</v>
      </c>
      <c r="H556">
        <v>926</v>
      </c>
    </row>
    <row r="557" spans="1:8" x14ac:dyDescent="0.3">
      <c r="A557" s="60">
        <v>42925</v>
      </c>
      <c r="B557" s="15">
        <f t="shared" si="40"/>
        <v>2017</v>
      </c>
      <c r="C557" s="15">
        <f t="shared" si="41"/>
        <v>7</v>
      </c>
      <c r="D557" s="15">
        <f t="shared" si="42"/>
        <v>9</v>
      </c>
      <c r="E557" s="15">
        <v>18315</v>
      </c>
      <c r="F557" s="15">
        <v>14168</v>
      </c>
      <c r="G557" s="15">
        <f t="shared" si="44"/>
        <v>876</v>
      </c>
      <c r="H557">
        <v>876</v>
      </c>
    </row>
    <row r="558" spans="1:8" x14ac:dyDescent="0.3">
      <c r="A558" s="60">
        <v>42926</v>
      </c>
      <c r="B558" s="15">
        <f t="shared" si="40"/>
        <v>2017</v>
      </c>
      <c r="C558" s="15">
        <f t="shared" si="41"/>
        <v>7</v>
      </c>
      <c r="D558" s="15">
        <f t="shared" si="42"/>
        <v>10</v>
      </c>
      <c r="E558" s="15">
        <v>17437</v>
      </c>
      <c r="F558" s="15">
        <v>0</v>
      </c>
      <c r="G558" s="15">
        <f t="shared" si="44"/>
        <v>878</v>
      </c>
      <c r="H558">
        <v>878</v>
      </c>
    </row>
    <row r="559" spans="1:8" x14ac:dyDescent="0.3">
      <c r="A559" s="60">
        <v>42927</v>
      </c>
      <c r="B559" s="15">
        <f t="shared" si="40"/>
        <v>2017</v>
      </c>
      <c r="C559" s="15">
        <f t="shared" si="41"/>
        <v>7</v>
      </c>
      <c r="D559" s="15">
        <f t="shared" si="42"/>
        <v>11</v>
      </c>
      <c r="E559" s="15">
        <v>16501</v>
      </c>
      <c r="F559" s="15">
        <v>0</v>
      </c>
      <c r="G559" s="15">
        <f t="shared" si="44"/>
        <v>936</v>
      </c>
      <c r="H559">
        <v>936</v>
      </c>
    </row>
    <row r="560" spans="1:8" x14ac:dyDescent="0.3">
      <c r="A560" s="60">
        <v>42928</v>
      </c>
      <c r="B560" s="15">
        <f t="shared" si="40"/>
        <v>2017</v>
      </c>
      <c r="C560" s="15">
        <f t="shared" si="41"/>
        <v>7</v>
      </c>
      <c r="D560" s="15">
        <f t="shared" si="42"/>
        <v>12</v>
      </c>
      <c r="E560" s="15">
        <v>15620</v>
      </c>
      <c r="F560" s="15">
        <v>0</v>
      </c>
      <c r="G560" s="15">
        <f t="shared" si="44"/>
        <v>881</v>
      </c>
      <c r="H560">
        <v>881</v>
      </c>
    </row>
    <row r="561" spans="1:8" x14ac:dyDescent="0.3">
      <c r="A561" s="60">
        <v>42929</v>
      </c>
      <c r="B561" s="15">
        <f t="shared" si="40"/>
        <v>2017</v>
      </c>
      <c r="C561" s="15">
        <f t="shared" si="41"/>
        <v>7</v>
      </c>
      <c r="D561" s="15">
        <f t="shared" si="42"/>
        <v>13</v>
      </c>
      <c r="E561" s="15">
        <v>14739</v>
      </c>
      <c r="F561" s="15">
        <v>0</v>
      </c>
      <c r="G561" s="15">
        <f t="shared" si="44"/>
        <v>881</v>
      </c>
      <c r="H561">
        <v>881</v>
      </c>
    </row>
    <row r="562" spans="1:8" x14ac:dyDescent="0.3">
      <c r="A562" s="60">
        <v>42930</v>
      </c>
      <c r="B562" s="15">
        <f t="shared" si="40"/>
        <v>2017</v>
      </c>
      <c r="C562" s="15">
        <f t="shared" si="41"/>
        <v>7</v>
      </c>
      <c r="D562" s="15">
        <f t="shared" si="42"/>
        <v>14</v>
      </c>
      <c r="E562" s="15">
        <v>13888</v>
      </c>
      <c r="F562" s="15">
        <v>0</v>
      </c>
      <c r="G562" s="15">
        <f t="shared" si="44"/>
        <v>851</v>
      </c>
      <c r="H562">
        <v>851</v>
      </c>
    </row>
    <row r="563" spans="1:8" x14ac:dyDescent="0.3">
      <c r="A563" s="60">
        <v>42931</v>
      </c>
      <c r="B563" s="15">
        <f t="shared" si="40"/>
        <v>2017</v>
      </c>
      <c r="C563" s="15">
        <f t="shared" si="41"/>
        <v>7</v>
      </c>
      <c r="D563" s="15">
        <f t="shared" si="42"/>
        <v>15</v>
      </c>
      <c r="E563" s="15">
        <v>13004</v>
      </c>
      <c r="F563" s="15">
        <v>0</v>
      </c>
      <c r="G563" s="15">
        <f t="shared" si="44"/>
        <v>884</v>
      </c>
      <c r="H563">
        <v>884</v>
      </c>
    </row>
    <row r="564" spans="1:8" x14ac:dyDescent="0.3">
      <c r="A564" s="60">
        <v>42932</v>
      </c>
      <c r="B564" s="15">
        <f t="shared" si="40"/>
        <v>2017</v>
      </c>
      <c r="C564" s="15">
        <f t="shared" si="41"/>
        <v>7</v>
      </c>
      <c r="D564" s="15">
        <f t="shared" si="42"/>
        <v>16</v>
      </c>
      <c r="E564" s="15">
        <v>12106</v>
      </c>
      <c r="F564" s="15">
        <v>0</v>
      </c>
      <c r="G564" s="15">
        <f t="shared" si="44"/>
        <v>898</v>
      </c>
      <c r="H564">
        <v>898</v>
      </c>
    </row>
    <row r="565" spans="1:8" x14ac:dyDescent="0.3">
      <c r="A565" s="60">
        <v>42933</v>
      </c>
      <c r="B565" s="15">
        <f t="shared" si="40"/>
        <v>2017</v>
      </c>
      <c r="C565" s="15">
        <f t="shared" si="41"/>
        <v>7</v>
      </c>
      <c r="D565" s="15">
        <f t="shared" si="42"/>
        <v>17</v>
      </c>
      <c r="E565" s="15">
        <v>11231</v>
      </c>
      <c r="F565" s="15">
        <v>0</v>
      </c>
      <c r="G565" s="15">
        <f t="shared" si="44"/>
        <v>875</v>
      </c>
      <c r="H565">
        <v>875</v>
      </c>
    </row>
    <row r="566" spans="1:8" x14ac:dyDescent="0.3">
      <c r="A566" s="60">
        <v>42934</v>
      </c>
      <c r="B566" s="15">
        <f t="shared" si="40"/>
        <v>2017</v>
      </c>
      <c r="C566" s="15">
        <f t="shared" si="41"/>
        <v>7</v>
      </c>
      <c r="D566" s="15">
        <f t="shared" si="42"/>
        <v>18</v>
      </c>
      <c r="E566" s="15">
        <v>10366</v>
      </c>
      <c r="F566" s="15">
        <v>0</v>
      </c>
      <c r="G566" s="15">
        <f t="shared" si="44"/>
        <v>865</v>
      </c>
      <c r="H566">
        <v>865</v>
      </c>
    </row>
    <row r="567" spans="1:8" x14ac:dyDescent="0.3">
      <c r="A567" s="60">
        <v>42935</v>
      </c>
      <c r="B567" s="15">
        <f t="shared" si="40"/>
        <v>2017</v>
      </c>
      <c r="C567" s="15">
        <f t="shared" si="41"/>
        <v>7</v>
      </c>
      <c r="D567" s="15">
        <f t="shared" si="42"/>
        <v>19</v>
      </c>
      <c r="E567" s="15">
        <v>9487</v>
      </c>
      <c r="F567" s="15">
        <v>0</v>
      </c>
      <c r="G567" s="15">
        <f t="shared" si="44"/>
        <v>879</v>
      </c>
      <c r="H567">
        <v>879</v>
      </c>
    </row>
    <row r="568" spans="1:8" x14ac:dyDescent="0.3">
      <c r="A568" s="60">
        <v>42936</v>
      </c>
      <c r="B568" s="15">
        <f t="shared" si="40"/>
        <v>2017</v>
      </c>
      <c r="C568" s="15">
        <f t="shared" si="41"/>
        <v>7</v>
      </c>
      <c r="D568" s="15">
        <f t="shared" si="42"/>
        <v>20</v>
      </c>
      <c r="E568" s="15">
        <v>8599</v>
      </c>
      <c r="F568" s="15">
        <v>0</v>
      </c>
      <c r="G568" s="15">
        <f t="shared" si="44"/>
        <v>888</v>
      </c>
      <c r="H568">
        <v>888</v>
      </c>
    </row>
    <row r="569" spans="1:8" x14ac:dyDescent="0.3">
      <c r="A569" s="60">
        <v>42937</v>
      </c>
      <c r="B569" s="15">
        <f t="shared" si="40"/>
        <v>2017</v>
      </c>
      <c r="C569" s="15">
        <f t="shared" si="41"/>
        <v>7</v>
      </c>
      <c r="D569" s="15">
        <f t="shared" si="42"/>
        <v>21</v>
      </c>
      <c r="E569" s="15">
        <v>7714</v>
      </c>
      <c r="F569" s="15">
        <v>0</v>
      </c>
      <c r="G569" s="15">
        <f t="shared" si="44"/>
        <v>885</v>
      </c>
      <c r="H569">
        <v>885</v>
      </c>
    </row>
    <row r="570" spans="1:8" x14ac:dyDescent="0.3">
      <c r="A570" s="60">
        <v>42938</v>
      </c>
      <c r="B570" s="15">
        <f t="shared" si="40"/>
        <v>2017</v>
      </c>
      <c r="C570" s="15">
        <f t="shared" si="41"/>
        <v>7</v>
      </c>
      <c r="D570" s="15">
        <f t="shared" si="42"/>
        <v>22</v>
      </c>
      <c r="E570" s="15">
        <v>6835</v>
      </c>
      <c r="F570" s="15">
        <v>0</v>
      </c>
      <c r="G570" s="15">
        <f t="shared" si="44"/>
        <v>879</v>
      </c>
      <c r="H570">
        <v>879</v>
      </c>
    </row>
    <row r="571" spans="1:8" x14ac:dyDescent="0.3">
      <c r="A571" s="60">
        <v>42939</v>
      </c>
      <c r="B571" s="15">
        <f t="shared" si="40"/>
        <v>2017</v>
      </c>
      <c r="C571" s="15">
        <f t="shared" si="41"/>
        <v>7</v>
      </c>
      <c r="D571" s="15">
        <f t="shared" si="42"/>
        <v>23</v>
      </c>
      <c r="E571" s="15">
        <v>5962</v>
      </c>
      <c r="F571" s="15">
        <v>0</v>
      </c>
      <c r="G571" s="15">
        <f t="shared" si="44"/>
        <v>873</v>
      </c>
      <c r="H571">
        <v>873</v>
      </c>
    </row>
    <row r="572" spans="1:8" x14ac:dyDescent="0.3">
      <c r="A572" s="60">
        <v>42940</v>
      </c>
      <c r="B572" s="15">
        <f t="shared" si="40"/>
        <v>2017</v>
      </c>
      <c r="C572" s="15">
        <f t="shared" si="41"/>
        <v>7</v>
      </c>
      <c r="D572" s="15">
        <f t="shared" si="42"/>
        <v>24</v>
      </c>
      <c r="E572" s="15">
        <v>5052</v>
      </c>
      <c r="F572" s="15">
        <v>0</v>
      </c>
      <c r="G572" s="15">
        <f t="shared" si="44"/>
        <v>910</v>
      </c>
      <c r="H572">
        <v>910</v>
      </c>
    </row>
    <row r="573" spans="1:8" x14ac:dyDescent="0.3">
      <c r="A573" s="60">
        <v>42941</v>
      </c>
      <c r="B573" s="15">
        <f t="shared" si="40"/>
        <v>2017</v>
      </c>
      <c r="C573" s="15">
        <f t="shared" si="41"/>
        <v>7</v>
      </c>
      <c r="D573" s="15">
        <f t="shared" si="42"/>
        <v>25</v>
      </c>
      <c r="E573" s="15">
        <v>15681</v>
      </c>
      <c r="F573" s="15">
        <v>11550</v>
      </c>
      <c r="G573" s="15">
        <f t="shared" si="44"/>
        <v>921</v>
      </c>
      <c r="H573">
        <v>921</v>
      </c>
    </row>
    <row r="574" spans="1:8" x14ac:dyDescent="0.3">
      <c r="A574" s="60">
        <v>42942</v>
      </c>
      <c r="B574" s="15">
        <f t="shared" si="40"/>
        <v>2017</v>
      </c>
      <c r="C574" s="15">
        <f t="shared" si="41"/>
        <v>7</v>
      </c>
      <c r="D574" s="15">
        <f t="shared" si="42"/>
        <v>26</v>
      </c>
      <c r="E574" s="15">
        <v>14820</v>
      </c>
      <c r="F574" s="15">
        <v>0</v>
      </c>
      <c r="G574" s="15">
        <f t="shared" si="44"/>
        <v>861</v>
      </c>
      <c r="H574">
        <v>861</v>
      </c>
    </row>
    <row r="575" spans="1:8" x14ac:dyDescent="0.3">
      <c r="A575" s="60">
        <v>42943</v>
      </c>
      <c r="B575" s="15">
        <f t="shared" si="40"/>
        <v>2017</v>
      </c>
      <c r="C575" s="15">
        <f t="shared" si="41"/>
        <v>7</v>
      </c>
      <c r="D575" s="15">
        <f t="shared" si="42"/>
        <v>27</v>
      </c>
      <c r="E575" s="15">
        <v>13944</v>
      </c>
      <c r="F575" s="15">
        <v>0</v>
      </c>
      <c r="G575" s="15">
        <f t="shared" si="44"/>
        <v>876</v>
      </c>
      <c r="H575">
        <v>876</v>
      </c>
    </row>
    <row r="576" spans="1:8" x14ac:dyDescent="0.3">
      <c r="A576" s="60">
        <v>42944</v>
      </c>
      <c r="B576" s="15">
        <f t="shared" si="40"/>
        <v>2017</v>
      </c>
      <c r="C576" s="15">
        <f t="shared" si="41"/>
        <v>7</v>
      </c>
      <c r="D576" s="15">
        <f t="shared" si="42"/>
        <v>28</v>
      </c>
      <c r="E576" s="15">
        <v>13083</v>
      </c>
      <c r="F576" s="15">
        <v>0</v>
      </c>
      <c r="G576" s="15">
        <f t="shared" si="44"/>
        <v>861</v>
      </c>
      <c r="H576">
        <v>861</v>
      </c>
    </row>
    <row r="577" spans="1:8" x14ac:dyDescent="0.3">
      <c r="A577" s="60">
        <v>42945</v>
      </c>
      <c r="B577" s="15">
        <f t="shared" si="40"/>
        <v>2017</v>
      </c>
      <c r="C577" s="15">
        <f t="shared" si="41"/>
        <v>7</v>
      </c>
      <c r="D577" s="15">
        <f t="shared" si="42"/>
        <v>29</v>
      </c>
      <c r="E577" s="15">
        <v>12258</v>
      </c>
      <c r="F577" s="15">
        <v>0</v>
      </c>
      <c r="G577" s="15">
        <f t="shared" si="44"/>
        <v>825</v>
      </c>
      <c r="H577">
        <v>825</v>
      </c>
    </row>
    <row r="578" spans="1:8" x14ac:dyDescent="0.3">
      <c r="A578" s="60">
        <v>42946</v>
      </c>
      <c r="B578" s="15">
        <f t="shared" si="40"/>
        <v>2017</v>
      </c>
      <c r="C578" s="15">
        <f t="shared" si="41"/>
        <v>7</v>
      </c>
      <c r="D578" s="15">
        <f t="shared" si="42"/>
        <v>30</v>
      </c>
      <c r="E578" s="15">
        <v>11426</v>
      </c>
      <c r="F578" s="15">
        <v>0</v>
      </c>
      <c r="G578" s="15">
        <f t="shared" si="44"/>
        <v>832</v>
      </c>
      <c r="H578">
        <v>832</v>
      </c>
    </row>
    <row r="579" spans="1:8" x14ac:dyDescent="0.3">
      <c r="A579" s="60">
        <v>42947</v>
      </c>
      <c r="B579" s="15">
        <f t="shared" ref="B579:B642" si="45">YEAR(A579)</f>
        <v>2017</v>
      </c>
      <c r="C579" s="15">
        <f t="shared" ref="C579:C642" si="46">MONTH(A579)</f>
        <v>7</v>
      </c>
      <c r="D579" s="15">
        <f t="shared" ref="D579:D642" si="47">DAY(A579)</f>
        <v>31</v>
      </c>
      <c r="E579" s="15">
        <v>10566</v>
      </c>
      <c r="F579" s="15">
        <v>0</v>
      </c>
      <c r="G579" s="15">
        <f t="shared" si="44"/>
        <v>860</v>
      </c>
      <c r="H579">
        <v>860</v>
      </c>
    </row>
    <row r="580" spans="1:8" x14ac:dyDescent="0.3">
      <c r="A580" s="60">
        <v>42948</v>
      </c>
      <c r="B580" s="15">
        <f t="shared" si="45"/>
        <v>2017</v>
      </c>
      <c r="C580" s="15">
        <f t="shared" si="46"/>
        <v>8</v>
      </c>
      <c r="D580" s="15">
        <f t="shared" si="47"/>
        <v>1</v>
      </c>
      <c r="E580" s="15">
        <v>9700</v>
      </c>
      <c r="F580" s="15">
        <v>0</v>
      </c>
      <c r="G580" s="15">
        <f t="shared" ref="G580:G643" si="48">E579-E580+F580</f>
        <v>866</v>
      </c>
      <c r="H580">
        <v>866</v>
      </c>
    </row>
    <row r="581" spans="1:8" x14ac:dyDescent="0.3">
      <c r="A581" s="60">
        <v>42949</v>
      </c>
      <c r="B581" s="15">
        <f t="shared" si="45"/>
        <v>2017</v>
      </c>
      <c r="C581" s="15">
        <f t="shared" si="46"/>
        <v>8</v>
      </c>
      <c r="D581" s="15">
        <f t="shared" si="47"/>
        <v>2</v>
      </c>
      <c r="E581" s="15">
        <v>8829</v>
      </c>
      <c r="F581" s="15">
        <v>0</v>
      </c>
      <c r="G581" s="15">
        <f t="shared" si="48"/>
        <v>871</v>
      </c>
      <c r="H581">
        <v>871</v>
      </c>
    </row>
    <row r="582" spans="1:8" x14ac:dyDescent="0.3">
      <c r="A582" s="60">
        <v>42950</v>
      </c>
      <c r="B582" s="15">
        <f t="shared" si="45"/>
        <v>2017</v>
      </c>
      <c r="C582" s="15">
        <f t="shared" si="46"/>
        <v>8</v>
      </c>
      <c r="D582" s="15">
        <f t="shared" si="47"/>
        <v>3</v>
      </c>
      <c r="E582" s="15">
        <v>7962</v>
      </c>
      <c r="F582" s="15">
        <v>0</v>
      </c>
      <c r="G582" s="15">
        <f t="shared" si="48"/>
        <v>867</v>
      </c>
      <c r="H582">
        <v>867</v>
      </c>
    </row>
    <row r="583" spans="1:8" x14ac:dyDescent="0.3">
      <c r="A583" s="60">
        <v>42951</v>
      </c>
      <c r="B583" s="15">
        <f t="shared" si="45"/>
        <v>2017</v>
      </c>
      <c r="C583" s="15">
        <f t="shared" si="46"/>
        <v>8</v>
      </c>
      <c r="D583" s="15">
        <f t="shared" si="47"/>
        <v>4</v>
      </c>
      <c r="E583" s="15">
        <v>7069</v>
      </c>
      <c r="F583" s="15">
        <v>0</v>
      </c>
      <c r="G583" s="15">
        <f t="shared" si="48"/>
        <v>893</v>
      </c>
      <c r="H583">
        <v>893</v>
      </c>
    </row>
    <row r="584" spans="1:8" x14ac:dyDescent="0.3">
      <c r="A584" s="60">
        <v>42952</v>
      </c>
      <c r="B584" s="15">
        <f t="shared" si="45"/>
        <v>2017</v>
      </c>
      <c r="C584" s="15">
        <f t="shared" si="46"/>
        <v>8</v>
      </c>
      <c r="D584" s="15">
        <f t="shared" si="47"/>
        <v>5</v>
      </c>
      <c r="E584" s="15">
        <v>6221</v>
      </c>
      <c r="F584" s="15">
        <v>0</v>
      </c>
      <c r="G584" s="15">
        <f t="shared" si="48"/>
        <v>848</v>
      </c>
      <c r="H584">
        <v>848</v>
      </c>
    </row>
    <row r="585" spans="1:8" x14ac:dyDescent="0.3">
      <c r="A585" s="60">
        <v>42953</v>
      </c>
      <c r="B585" s="15">
        <f t="shared" si="45"/>
        <v>2017</v>
      </c>
      <c r="C585" s="15">
        <f t="shared" si="46"/>
        <v>8</v>
      </c>
      <c r="D585" s="15">
        <f t="shared" si="47"/>
        <v>6</v>
      </c>
      <c r="E585" s="15">
        <v>5408</v>
      </c>
      <c r="F585" s="15">
        <v>0</v>
      </c>
      <c r="G585" s="15">
        <f t="shared" si="48"/>
        <v>813</v>
      </c>
      <c r="H585">
        <v>813</v>
      </c>
    </row>
    <row r="586" spans="1:8" x14ac:dyDescent="0.3">
      <c r="A586" s="60">
        <v>42954</v>
      </c>
      <c r="B586" s="15">
        <f t="shared" si="45"/>
        <v>2017</v>
      </c>
      <c r="C586" s="15">
        <f t="shared" si="46"/>
        <v>8</v>
      </c>
      <c r="D586" s="15">
        <f t="shared" si="47"/>
        <v>7</v>
      </c>
      <c r="E586" s="15">
        <v>15055</v>
      </c>
      <c r="F586" s="15">
        <v>10551</v>
      </c>
      <c r="G586" s="15">
        <f t="shared" si="48"/>
        <v>904</v>
      </c>
      <c r="H586">
        <v>904</v>
      </c>
    </row>
    <row r="587" spans="1:8" x14ac:dyDescent="0.3">
      <c r="A587" s="60">
        <v>42955</v>
      </c>
      <c r="B587" s="15">
        <f t="shared" si="45"/>
        <v>2017</v>
      </c>
      <c r="C587" s="15">
        <f t="shared" si="46"/>
        <v>8</v>
      </c>
      <c r="D587" s="15">
        <f t="shared" si="47"/>
        <v>8</v>
      </c>
      <c r="E587" s="15">
        <v>14116</v>
      </c>
      <c r="F587" s="15">
        <v>0</v>
      </c>
      <c r="G587" s="15">
        <f t="shared" si="48"/>
        <v>939</v>
      </c>
      <c r="H587">
        <v>939</v>
      </c>
    </row>
    <row r="588" spans="1:8" x14ac:dyDescent="0.3">
      <c r="A588" s="60">
        <v>42956</v>
      </c>
      <c r="B588" s="15">
        <f t="shared" si="45"/>
        <v>2017</v>
      </c>
      <c r="C588" s="15">
        <f t="shared" si="46"/>
        <v>8</v>
      </c>
      <c r="D588" s="15">
        <f t="shared" si="47"/>
        <v>9</v>
      </c>
      <c r="E588" s="15">
        <v>13207</v>
      </c>
      <c r="F588" s="15">
        <v>0</v>
      </c>
      <c r="G588" s="15">
        <f t="shared" si="48"/>
        <v>909</v>
      </c>
      <c r="H588">
        <v>909</v>
      </c>
    </row>
    <row r="589" spans="1:8" x14ac:dyDescent="0.3">
      <c r="A589" s="60">
        <v>42957</v>
      </c>
      <c r="B589" s="15">
        <f t="shared" si="45"/>
        <v>2017</v>
      </c>
      <c r="C589" s="15">
        <f t="shared" si="46"/>
        <v>8</v>
      </c>
      <c r="D589" s="15">
        <f t="shared" si="47"/>
        <v>10</v>
      </c>
      <c r="E589" s="15">
        <v>12294</v>
      </c>
      <c r="F589" s="15">
        <v>0</v>
      </c>
      <c r="G589" s="15">
        <f t="shared" si="48"/>
        <v>913</v>
      </c>
      <c r="H589">
        <v>913</v>
      </c>
    </row>
    <row r="590" spans="1:8" x14ac:dyDescent="0.3">
      <c r="A590" s="60">
        <v>42958</v>
      </c>
      <c r="B590" s="15">
        <f t="shared" si="45"/>
        <v>2017</v>
      </c>
      <c r="C590" s="15">
        <f t="shared" si="46"/>
        <v>8</v>
      </c>
      <c r="D590" s="15">
        <f t="shared" si="47"/>
        <v>11</v>
      </c>
      <c r="E590" s="15">
        <v>11363</v>
      </c>
      <c r="F590" s="15">
        <v>0</v>
      </c>
      <c r="G590" s="15">
        <f t="shared" si="48"/>
        <v>931</v>
      </c>
      <c r="H590">
        <v>931</v>
      </c>
    </row>
    <row r="591" spans="1:8" x14ac:dyDescent="0.3">
      <c r="A591" s="60">
        <v>42959</v>
      </c>
      <c r="B591" s="15">
        <f t="shared" si="45"/>
        <v>2017</v>
      </c>
      <c r="C591" s="15">
        <f t="shared" si="46"/>
        <v>8</v>
      </c>
      <c r="D591" s="15">
        <f t="shared" si="47"/>
        <v>12</v>
      </c>
      <c r="E591" s="15">
        <v>10516</v>
      </c>
      <c r="F591" s="15">
        <v>0</v>
      </c>
      <c r="G591" s="15">
        <f t="shared" si="48"/>
        <v>847</v>
      </c>
      <c r="H591">
        <v>847</v>
      </c>
    </row>
    <row r="592" spans="1:8" x14ac:dyDescent="0.3">
      <c r="A592" s="60">
        <v>42960</v>
      </c>
      <c r="B592" s="15">
        <f t="shared" si="45"/>
        <v>2017</v>
      </c>
      <c r="C592" s="15">
        <f t="shared" si="46"/>
        <v>8</v>
      </c>
      <c r="D592" s="15">
        <f t="shared" si="47"/>
        <v>13</v>
      </c>
      <c r="E592" s="15">
        <v>9618</v>
      </c>
      <c r="F592" s="15">
        <v>0</v>
      </c>
      <c r="G592" s="15">
        <f t="shared" si="48"/>
        <v>898</v>
      </c>
      <c r="H592">
        <v>898</v>
      </c>
    </row>
    <row r="593" spans="1:8" x14ac:dyDescent="0.3">
      <c r="A593" s="60">
        <v>42961</v>
      </c>
      <c r="B593" s="15">
        <f t="shared" si="45"/>
        <v>2017</v>
      </c>
      <c r="C593" s="15">
        <f t="shared" si="46"/>
        <v>8</v>
      </c>
      <c r="D593" s="15">
        <f t="shared" si="47"/>
        <v>14</v>
      </c>
      <c r="E593" s="15">
        <v>8763</v>
      </c>
      <c r="F593" s="15">
        <v>0</v>
      </c>
      <c r="G593" s="15">
        <f t="shared" si="48"/>
        <v>855</v>
      </c>
      <c r="H593">
        <v>855</v>
      </c>
    </row>
    <row r="594" spans="1:8" x14ac:dyDescent="0.3">
      <c r="A594" s="60">
        <v>42962</v>
      </c>
      <c r="B594" s="15">
        <f t="shared" si="45"/>
        <v>2017</v>
      </c>
      <c r="C594" s="15">
        <f t="shared" si="46"/>
        <v>8</v>
      </c>
      <c r="D594" s="15">
        <f t="shared" si="47"/>
        <v>15</v>
      </c>
      <c r="E594" s="15">
        <v>7914</v>
      </c>
      <c r="F594" s="15">
        <v>0</v>
      </c>
      <c r="G594" s="15">
        <f t="shared" si="48"/>
        <v>849</v>
      </c>
      <c r="H594">
        <v>849</v>
      </c>
    </row>
    <row r="595" spans="1:8" x14ac:dyDescent="0.3">
      <c r="A595" s="60">
        <v>42963</v>
      </c>
      <c r="B595" s="15">
        <f t="shared" si="45"/>
        <v>2017</v>
      </c>
      <c r="C595" s="15">
        <f t="shared" si="46"/>
        <v>8</v>
      </c>
      <c r="D595" s="15">
        <f t="shared" si="47"/>
        <v>16</v>
      </c>
      <c r="E595" s="15">
        <v>7039</v>
      </c>
      <c r="F595" s="15">
        <v>0</v>
      </c>
      <c r="G595" s="15">
        <f t="shared" si="48"/>
        <v>875</v>
      </c>
      <c r="H595">
        <v>875</v>
      </c>
    </row>
    <row r="596" spans="1:8" x14ac:dyDescent="0.3">
      <c r="A596" s="60">
        <v>42964</v>
      </c>
      <c r="B596" s="15">
        <f t="shared" si="45"/>
        <v>2017</v>
      </c>
      <c r="C596" s="15">
        <f t="shared" si="46"/>
        <v>8</v>
      </c>
      <c r="D596" s="15">
        <f t="shared" si="47"/>
        <v>17</v>
      </c>
      <c r="E596" s="15">
        <v>6162</v>
      </c>
      <c r="F596" s="15">
        <v>0</v>
      </c>
      <c r="G596" s="15">
        <f t="shared" si="48"/>
        <v>877</v>
      </c>
      <c r="H596">
        <v>877</v>
      </c>
    </row>
    <row r="597" spans="1:8" x14ac:dyDescent="0.3">
      <c r="A597" s="60">
        <v>42965</v>
      </c>
      <c r="B597" s="15">
        <f t="shared" si="45"/>
        <v>2017</v>
      </c>
      <c r="C597" s="15">
        <f t="shared" si="46"/>
        <v>8</v>
      </c>
      <c r="D597" s="15">
        <f t="shared" si="47"/>
        <v>18</v>
      </c>
      <c r="E597" s="15">
        <v>5308</v>
      </c>
      <c r="F597" s="15">
        <v>0</v>
      </c>
      <c r="G597" s="15">
        <f t="shared" si="48"/>
        <v>854</v>
      </c>
      <c r="H597">
        <v>854</v>
      </c>
    </row>
    <row r="598" spans="1:8" x14ac:dyDescent="0.3">
      <c r="A598" s="60">
        <v>42966</v>
      </c>
      <c r="B598" s="15">
        <f t="shared" si="45"/>
        <v>2017</v>
      </c>
      <c r="C598" s="15">
        <f t="shared" si="46"/>
        <v>8</v>
      </c>
      <c r="D598" s="15">
        <f t="shared" si="47"/>
        <v>19</v>
      </c>
      <c r="E598" s="15">
        <v>18780</v>
      </c>
      <c r="F598" s="15">
        <v>14400</v>
      </c>
      <c r="G598" s="15">
        <f t="shared" si="48"/>
        <v>928</v>
      </c>
      <c r="H598">
        <v>928</v>
      </c>
    </row>
    <row r="599" spans="1:8" x14ac:dyDescent="0.3">
      <c r="A599" s="60">
        <v>42967</v>
      </c>
      <c r="B599" s="15">
        <f t="shared" si="45"/>
        <v>2017</v>
      </c>
      <c r="C599" s="15">
        <f t="shared" si="46"/>
        <v>8</v>
      </c>
      <c r="D599" s="15">
        <f t="shared" si="47"/>
        <v>20</v>
      </c>
      <c r="E599" s="15">
        <v>17905</v>
      </c>
      <c r="F599" s="15">
        <v>0</v>
      </c>
      <c r="G599" s="15">
        <f t="shared" si="48"/>
        <v>875</v>
      </c>
      <c r="H599">
        <v>875</v>
      </c>
    </row>
    <row r="600" spans="1:8" x14ac:dyDescent="0.3">
      <c r="A600" s="60">
        <v>42968</v>
      </c>
      <c r="B600" s="15">
        <f t="shared" si="45"/>
        <v>2017</v>
      </c>
      <c r="C600" s="15">
        <f t="shared" si="46"/>
        <v>8</v>
      </c>
      <c r="D600" s="15">
        <f t="shared" si="47"/>
        <v>21</v>
      </c>
      <c r="E600" s="15">
        <v>16996</v>
      </c>
      <c r="F600" s="15">
        <v>0</v>
      </c>
      <c r="G600" s="15">
        <f t="shared" si="48"/>
        <v>909</v>
      </c>
      <c r="H600">
        <v>909</v>
      </c>
    </row>
    <row r="601" spans="1:8" x14ac:dyDescent="0.3">
      <c r="A601" s="60">
        <v>42969</v>
      </c>
      <c r="B601" s="15">
        <f t="shared" si="45"/>
        <v>2017</v>
      </c>
      <c r="C601" s="15">
        <f t="shared" si="46"/>
        <v>8</v>
      </c>
      <c r="D601" s="15">
        <f t="shared" si="47"/>
        <v>22</v>
      </c>
      <c r="E601" s="15">
        <v>16122</v>
      </c>
      <c r="F601" s="15">
        <v>0</v>
      </c>
      <c r="G601" s="15">
        <f t="shared" si="48"/>
        <v>874</v>
      </c>
      <c r="H601">
        <v>874</v>
      </c>
    </row>
    <row r="602" spans="1:8" x14ac:dyDescent="0.3">
      <c r="A602" s="60">
        <v>42970</v>
      </c>
      <c r="B602" s="15">
        <f t="shared" si="45"/>
        <v>2017</v>
      </c>
      <c r="C602" s="15">
        <f t="shared" si="46"/>
        <v>8</v>
      </c>
      <c r="D602" s="15">
        <f t="shared" si="47"/>
        <v>23</v>
      </c>
      <c r="E602" s="15">
        <v>15243</v>
      </c>
      <c r="F602" s="15">
        <v>0</v>
      </c>
      <c r="G602" s="15">
        <f t="shared" si="48"/>
        <v>879</v>
      </c>
      <c r="H602">
        <v>879</v>
      </c>
    </row>
    <row r="603" spans="1:8" x14ac:dyDescent="0.3">
      <c r="A603" s="60">
        <v>42971</v>
      </c>
      <c r="B603" s="15">
        <f t="shared" si="45"/>
        <v>2017</v>
      </c>
      <c r="C603" s="15">
        <f t="shared" si="46"/>
        <v>8</v>
      </c>
      <c r="D603" s="15">
        <f t="shared" si="47"/>
        <v>24</v>
      </c>
      <c r="E603" s="15">
        <v>14382</v>
      </c>
      <c r="F603" s="15">
        <v>0</v>
      </c>
      <c r="G603" s="15">
        <f t="shared" si="48"/>
        <v>861</v>
      </c>
      <c r="H603">
        <v>861</v>
      </c>
    </row>
    <row r="604" spans="1:8" x14ac:dyDescent="0.3">
      <c r="A604" s="60">
        <v>42972</v>
      </c>
      <c r="B604" s="15">
        <f t="shared" si="45"/>
        <v>2017</v>
      </c>
      <c r="C604" s="15">
        <f t="shared" si="46"/>
        <v>8</v>
      </c>
      <c r="D604" s="15">
        <f t="shared" si="47"/>
        <v>25</v>
      </c>
      <c r="E604" s="15">
        <v>13527</v>
      </c>
      <c r="F604" s="15">
        <v>0</v>
      </c>
      <c r="G604" s="15">
        <f t="shared" si="48"/>
        <v>855</v>
      </c>
      <c r="H604">
        <v>855</v>
      </c>
    </row>
    <row r="605" spans="1:8" x14ac:dyDescent="0.3">
      <c r="A605" s="60">
        <v>42973</v>
      </c>
      <c r="B605" s="15">
        <f t="shared" si="45"/>
        <v>2017</v>
      </c>
      <c r="C605" s="15">
        <f t="shared" si="46"/>
        <v>8</v>
      </c>
      <c r="D605" s="15">
        <f t="shared" si="47"/>
        <v>26</v>
      </c>
      <c r="E605" s="15">
        <v>12663</v>
      </c>
      <c r="F605" s="15">
        <v>0</v>
      </c>
      <c r="G605" s="15">
        <f t="shared" si="48"/>
        <v>864</v>
      </c>
      <c r="H605">
        <v>864</v>
      </c>
    </row>
    <row r="606" spans="1:8" x14ac:dyDescent="0.3">
      <c r="A606" s="60">
        <v>42974</v>
      </c>
      <c r="B606" s="15">
        <f t="shared" si="45"/>
        <v>2017</v>
      </c>
      <c r="C606" s="15">
        <f t="shared" si="46"/>
        <v>8</v>
      </c>
      <c r="D606" s="15">
        <f t="shared" si="47"/>
        <v>27</v>
      </c>
      <c r="E606" s="15">
        <v>11759</v>
      </c>
      <c r="F606" s="15">
        <v>0</v>
      </c>
      <c r="G606" s="15">
        <f t="shared" si="48"/>
        <v>904</v>
      </c>
      <c r="H606">
        <v>904</v>
      </c>
    </row>
    <row r="607" spans="1:8" x14ac:dyDescent="0.3">
      <c r="A607" s="60">
        <v>42975</v>
      </c>
      <c r="B607" s="15">
        <f t="shared" si="45"/>
        <v>2017</v>
      </c>
      <c r="C607" s="15">
        <f t="shared" si="46"/>
        <v>8</v>
      </c>
      <c r="D607" s="15">
        <f t="shared" si="47"/>
        <v>28</v>
      </c>
      <c r="E607" s="15">
        <v>10946</v>
      </c>
      <c r="F607" s="15">
        <v>0</v>
      </c>
      <c r="G607" s="15">
        <f t="shared" si="48"/>
        <v>813</v>
      </c>
      <c r="H607">
        <v>813</v>
      </c>
    </row>
    <row r="608" spans="1:8" x14ac:dyDescent="0.3">
      <c r="A608" s="60">
        <v>42976</v>
      </c>
      <c r="B608" s="15">
        <f t="shared" si="45"/>
        <v>2017</v>
      </c>
      <c r="C608" s="15">
        <f t="shared" si="46"/>
        <v>8</v>
      </c>
      <c r="D608" s="15">
        <f t="shared" si="47"/>
        <v>29</v>
      </c>
      <c r="E608" s="15">
        <v>10010</v>
      </c>
      <c r="F608" s="15">
        <v>0</v>
      </c>
      <c r="G608" s="15">
        <f t="shared" si="48"/>
        <v>936</v>
      </c>
      <c r="H608">
        <v>936</v>
      </c>
    </row>
    <row r="609" spans="1:8" x14ac:dyDescent="0.3">
      <c r="A609" s="60">
        <v>42977</v>
      </c>
      <c r="B609" s="15">
        <f t="shared" si="45"/>
        <v>2017</v>
      </c>
      <c r="C609" s="15">
        <f t="shared" si="46"/>
        <v>8</v>
      </c>
      <c r="D609" s="15">
        <f t="shared" si="47"/>
        <v>30</v>
      </c>
      <c r="E609" s="15">
        <v>9098</v>
      </c>
      <c r="F609" s="15">
        <v>0</v>
      </c>
      <c r="G609" s="15">
        <f t="shared" si="48"/>
        <v>912</v>
      </c>
      <c r="H609">
        <v>912</v>
      </c>
    </row>
    <row r="610" spans="1:8" x14ac:dyDescent="0.3">
      <c r="A610" s="60">
        <v>42978</v>
      </c>
      <c r="B610" s="15">
        <f t="shared" si="45"/>
        <v>2017</v>
      </c>
      <c r="C610" s="15">
        <f t="shared" si="46"/>
        <v>8</v>
      </c>
      <c r="D610" s="15">
        <f t="shared" si="47"/>
        <v>31</v>
      </c>
      <c r="E610" s="15">
        <v>8256</v>
      </c>
      <c r="F610" s="15">
        <v>0</v>
      </c>
      <c r="G610" s="15">
        <f t="shared" si="48"/>
        <v>842</v>
      </c>
      <c r="H610">
        <v>842</v>
      </c>
    </row>
    <row r="611" spans="1:8" x14ac:dyDescent="0.3">
      <c r="A611" s="60">
        <v>42979</v>
      </c>
      <c r="B611" s="15">
        <f t="shared" si="45"/>
        <v>2017</v>
      </c>
      <c r="C611" s="15">
        <f t="shared" si="46"/>
        <v>9</v>
      </c>
      <c r="D611" s="15">
        <f t="shared" si="47"/>
        <v>1</v>
      </c>
      <c r="E611" s="15">
        <v>7323</v>
      </c>
      <c r="F611" s="15">
        <v>0</v>
      </c>
      <c r="G611" s="15">
        <f t="shared" si="48"/>
        <v>933</v>
      </c>
      <c r="H611">
        <v>933</v>
      </c>
    </row>
    <row r="612" spans="1:8" x14ac:dyDescent="0.3">
      <c r="A612" s="60">
        <v>42980</v>
      </c>
      <c r="B612" s="15">
        <f t="shared" si="45"/>
        <v>2017</v>
      </c>
      <c r="C612" s="15">
        <f t="shared" si="46"/>
        <v>9</v>
      </c>
      <c r="D612" s="15">
        <f t="shared" si="47"/>
        <v>2</v>
      </c>
      <c r="E612" s="15">
        <v>6415</v>
      </c>
      <c r="F612" s="15">
        <v>0</v>
      </c>
      <c r="G612" s="15">
        <f t="shared" si="48"/>
        <v>908</v>
      </c>
      <c r="H612">
        <v>908</v>
      </c>
    </row>
    <row r="613" spans="1:8" x14ac:dyDescent="0.3">
      <c r="A613" s="60">
        <v>42981</v>
      </c>
      <c r="B613" s="15">
        <f t="shared" si="45"/>
        <v>2017</v>
      </c>
      <c r="C613" s="15">
        <f t="shared" si="46"/>
        <v>9</v>
      </c>
      <c r="D613" s="15">
        <f t="shared" si="47"/>
        <v>3</v>
      </c>
      <c r="E613" s="15">
        <v>5551</v>
      </c>
      <c r="F613" s="15">
        <v>0</v>
      </c>
      <c r="G613" s="15">
        <f t="shared" si="48"/>
        <v>864</v>
      </c>
      <c r="H613">
        <v>864</v>
      </c>
    </row>
    <row r="614" spans="1:8" x14ac:dyDescent="0.3">
      <c r="A614" s="60">
        <v>42982</v>
      </c>
      <c r="B614" s="15">
        <f t="shared" si="45"/>
        <v>2017</v>
      </c>
      <c r="C614" s="15">
        <f t="shared" si="46"/>
        <v>9</v>
      </c>
      <c r="D614" s="15">
        <f t="shared" si="47"/>
        <v>4</v>
      </c>
      <c r="E614" s="15">
        <v>18277</v>
      </c>
      <c r="F614" s="15">
        <v>13544</v>
      </c>
      <c r="G614" s="15">
        <f t="shared" si="48"/>
        <v>818</v>
      </c>
      <c r="H614">
        <v>818</v>
      </c>
    </row>
    <row r="615" spans="1:8" x14ac:dyDescent="0.3">
      <c r="A615" s="60">
        <v>42983</v>
      </c>
      <c r="B615" s="15">
        <f t="shared" si="45"/>
        <v>2017</v>
      </c>
      <c r="C615" s="15">
        <f t="shared" si="46"/>
        <v>9</v>
      </c>
      <c r="D615" s="15">
        <f t="shared" si="47"/>
        <v>5</v>
      </c>
      <c r="E615" s="15">
        <v>17428</v>
      </c>
      <c r="F615" s="15">
        <v>0</v>
      </c>
      <c r="G615" s="15">
        <f t="shared" si="48"/>
        <v>849</v>
      </c>
      <c r="H615">
        <v>849</v>
      </c>
    </row>
    <row r="616" spans="1:8" x14ac:dyDescent="0.3">
      <c r="A616" s="60">
        <v>42984</v>
      </c>
      <c r="B616" s="15">
        <f t="shared" si="45"/>
        <v>2017</v>
      </c>
      <c r="C616" s="15">
        <f t="shared" si="46"/>
        <v>9</v>
      </c>
      <c r="D616" s="15">
        <f t="shared" si="47"/>
        <v>6</v>
      </c>
      <c r="E616" s="15">
        <v>16553</v>
      </c>
      <c r="F616" s="15">
        <v>0</v>
      </c>
      <c r="G616" s="15">
        <f t="shared" si="48"/>
        <v>875</v>
      </c>
      <c r="H616">
        <v>875</v>
      </c>
    </row>
    <row r="617" spans="1:8" x14ac:dyDescent="0.3">
      <c r="A617" s="60">
        <v>42985</v>
      </c>
      <c r="B617" s="15">
        <f t="shared" si="45"/>
        <v>2017</v>
      </c>
      <c r="C617" s="15">
        <f t="shared" si="46"/>
        <v>9</v>
      </c>
      <c r="D617" s="15">
        <f t="shared" si="47"/>
        <v>7</v>
      </c>
      <c r="E617" s="15">
        <v>15676</v>
      </c>
      <c r="F617" s="15">
        <v>0</v>
      </c>
      <c r="G617" s="15">
        <f t="shared" si="48"/>
        <v>877</v>
      </c>
      <c r="H617">
        <v>877</v>
      </c>
    </row>
    <row r="618" spans="1:8" x14ac:dyDescent="0.3">
      <c r="A618" s="60">
        <v>42986</v>
      </c>
      <c r="B618" s="15">
        <f t="shared" si="45"/>
        <v>2017</v>
      </c>
      <c r="C618" s="15">
        <f t="shared" si="46"/>
        <v>9</v>
      </c>
      <c r="D618" s="15">
        <f t="shared" si="47"/>
        <v>8</v>
      </c>
      <c r="E618" s="15">
        <v>14810</v>
      </c>
      <c r="F618" s="15">
        <v>0</v>
      </c>
      <c r="G618" s="15">
        <f t="shared" si="48"/>
        <v>866</v>
      </c>
      <c r="H618">
        <v>866</v>
      </c>
    </row>
    <row r="619" spans="1:8" x14ac:dyDescent="0.3">
      <c r="A619" s="60">
        <v>42987</v>
      </c>
      <c r="B619" s="15">
        <f t="shared" si="45"/>
        <v>2017</v>
      </c>
      <c r="C619" s="15">
        <f t="shared" si="46"/>
        <v>9</v>
      </c>
      <c r="D619" s="15">
        <f t="shared" si="47"/>
        <v>9</v>
      </c>
      <c r="E619" s="15">
        <v>13916</v>
      </c>
      <c r="F619" s="15">
        <v>0</v>
      </c>
      <c r="G619" s="15">
        <f t="shared" si="48"/>
        <v>894</v>
      </c>
      <c r="H619">
        <v>894</v>
      </c>
    </row>
    <row r="620" spans="1:8" x14ac:dyDescent="0.3">
      <c r="A620" s="60">
        <v>42988</v>
      </c>
      <c r="B620" s="15">
        <f t="shared" si="45"/>
        <v>2017</v>
      </c>
      <c r="C620" s="15">
        <f t="shared" si="46"/>
        <v>9</v>
      </c>
      <c r="D620" s="15">
        <f t="shared" si="47"/>
        <v>10</v>
      </c>
      <c r="E620" s="15">
        <v>13067</v>
      </c>
      <c r="F620" s="15">
        <v>0</v>
      </c>
      <c r="G620" s="15">
        <f t="shared" si="48"/>
        <v>849</v>
      </c>
      <c r="H620">
        <v>849</v>
      </c>
    </row>
    <row r="621" spans="1:8" x14ac:dyDescent="0.3">
      <c r="A621" s="60">
        <v>42989</v>
      </c>
      <c r="B621" s="15">
        <f t="shared" si="45"/>
        <v>2017</v>
      </c>
      <c r="C621" s="15">
        <f t="shared" si="46"/>
        <v>9</v>
      </c>
      <c r="D621" s="15">
        <f t="shared" si="47"/>
        <v>11</v>
      </c>
      <c r="E621" s="15">
        <v>12163</v>
      </c>
      <c r="F621" s="15">
        <v>0</v>
      </c>
      <c r="G621" s="15">
        <f t="shared" si="48"/>
        <v>904</v>
      </c>
      <c r="H621">
        <v>904</v>
      </c>
    </row>
    <row r="622" spans="1:8" x14ac:dyDescent="0.3">
      <c r="A622" s="60">
        <v>42990</v>
      </c>
      <c r="B622" s="15">
        <f t="shared" si="45"/>
        <v>2017</v>
      </c>
      <c r="C622" s="15">
        <f t="shared" si="46"/>
        <v>9</v>
      </c>
      <c r="D622" s="15">
        <f t="shared" si="47"/>
        <v>12</v>
      </c>
      <c r="E622" s="15">
        <v>11265</v>
      </c>
      <c r="F622" s="15">
        <v>0</v>
      </c>
      <c r="G622" s="15">
        <f t="shared" si="48"/>
        <v>898</v>
      </c>
      <c r="H622">
        <v>898</v>
      </c>
    </row>
    <row r="623" spans="1:8" x14ac:dyDescent="0.3">
      <c r="A623" s="60">
        <v>42991</v>
      </c>
      <c r="B623" s="15">
        <f t="shared" si="45"/>
        <v>2017</v>
      </c>
      <c r="C623" s="15">
        <f t="shared" si="46"/>
        <v>9</v>
      </c>
      <c r="D623" s="15">
        <f t="shared" si="47"/>
        <v>13</v>
      </c>
      <c r="E623" s="15">
        <v>10414</v>
      </c>
      <c r="F623" s="15">
        <v>0</v>
      </c>
      <c r="G623" s="15">
        <f t="shared" si="48"/>
        <v>851</v>
      </c>
      <c r="H623">
        <v>851</v>
      </c>
    </row>
    <row r="624" spans="1:8" x14ac:dyDescent="0.3">
      <c r="A624" s="60">
        <v>42992</v>
      </c>
      <c r="B624" s="15">
        <f t="shared" si="45"/>
        <v>2017</v>
      </c>
      <c r="C624" s="15">
        <f t="shared" si="46"/>
        <v>9</v>
      </c>
      <c r="D624" s="15">
        <f t="shared" si="47"/>
        <v>14</v>
      </c>
      <c r="E624" s="15">
        <v>9577</v>
      </c>
      <c r="F624" s="15">
        <v>0</v>
      </c>
      <c r="G624" s="15">
        <f t="shared" si="48"/>
        <v>837</v>
      </c>
      <c r="H624">
        <v>837</v>
      </c>
    </row>
    <row r="625" spans="1:9" x14ac:dyDescent="0.3">
      <c r="A625" s="60">
        <v>42993</v>
      </c>
      <c r="B625" s="15">
        <f t="shared" si="45"/>
        <v>2017</v>
      </c>
      <c r="C625" s="15">
        <f t="shared" si="46"/>
        <v>9</v>
      </c>
      <c r="D625" s="15">
        <f t="shared" si="47"/>
        <v>15</v>
      </c>
      <c r="E625" s="15">
        <v>8672</v>
      </c>
      <c r="F625" s="15">
        <v>0</v>
      </c>
      <c r="G625" s="15">
        <f t="shared" si="48"/>
        <v>905</v>
      </c>
      <c r="H625">
        <v>905</v>
      </c>
    </row>
    <row r="626" spans="1:9" x14ac:dyDescent="0.3">
      <c r="A626" s="60">
        <v>42994</v>
      </c>
      <c r="B626" s="15">
        <f t="shared" si="45"/>
        <v>2017</v>
      </c>
      <c r="C626" s="15">
        <f t="shared" si="46"/>
        <v>9</v>
      </c>
      <c r="D626" s="15">
        <f t="shared" si="47"/>
        <v>16</v>
      </c>
      <c r="E626" s="15">
        <v>7813</v>
      </c>
      <c r="F626" s="15">
        <v>0</v>
      </c>
      <c r="G626" s="15">
        <f t="shared" si="48"/>
        <v>859</v>
      </c>
      <c r="H626">
        <v>859</v>
      </c>
    </row>
    <row r="627" spans="1:9" x14ac:dyDescent="0.3">
      <c r="A627" s="60">
        <v>42995</v>
      </c>
      <c r="B627" s="15">
        <f t="shared" si="45"/>
        <v>2017</v>
      </c>
      <c r="C627" s="15">
        <f t="shared" si="46"/>
        <v>9</v>
      </c>
      <c r="D627" s="15">
        <f t="shared" si="47"/>
        <v>17</v>
      </c>
      <c r="E627" s="15">
        <v>6929</v>
      </c>
      <c r="F627" s="15">
        <v>0</v>
      </c>
      <c r="G627" s="15">
        <f t="shared" si="48"/>
        <v>884</v>
      </c>
      <c r="H627">
        <v>884</v>
      </c>
    </row>
    <row r="628" spans="1:9" x14ac:dyDescent="0.3">
      <c r="A628" s="60">
        <v>42996</v>
      </c>
      <c r="B628" s="15">
        <f t="shared" si="45"/>
        <v>2017</v>
      </c>
      <c r="C628" s="15">
        <f t="shared" si="46"/>
        <v>9</v>
      </c>
      <c r="D628" s="15">
        <f t="shared" si="47"/>
        <v>18</v>
      </c>
      <c r="E628" s="15">
        <v>6067</v>
      </c>
      <c r="F628" s="15">
        <v>0</v>
      </c>
      <c r="G628" s="15">
        <f t="shared" si="48"/>
        <v>862</v>
      </c>
      <c r="H628">
        <v>862</v>
      </c>
    </row>
    <row r="629" spans="1:9" x14ac:dyDescent="0.3">
      <c r="A629" s="60">
        <v>42997</v>
      </c>
      <c r="B629" s="15">
        <f t="shared" si="45"/>
        <v>2017</v>
      </c>
      <c r="C629" s="15">
        <f t="shared" si="46"/>
        <v>9</v>
      </c>
      <c r="D629" s="15">
        <f t="shared" si="47"/>
        <v>19</v>
      </c>
      <c r="E629" s="15">
        <v>5244</v>
      </c>
      <c r="F629" s="15">
        <v>0</v>
      </c>
      <c r="G629" s="15">
        <f t="shared" si="48"/>
        <v>823</v>
      </c>
      <c r="H629">
        <v>823</v>
      </c>
    </row>
    <row r="630" spans="1:9" x14ac:dyDescent="0.3">
      <c r="A630" s="60">
        <v>42998</v>
      </c>
      <c r="B630" s="15">
        <f t="shared" si="45"/>
        <v>2017</v>
      </c>
      <c r="C630" s="15">
        <f t="shared" si="46"/>
        <v>9</v>
      </c>
      <c r="D630" s="15">
        <f t="shared" si="47"/>
        <v>20</v>
      </c>
      <c r="E630" s="15">
        <v>15751</v>
      </c>
      <c r="F630" s="15">
        <v>11341</v>
      </c>
      <c r="G630" s="15">
        <f t="shared" si="48"/>
        <v>834</v>
      </c>
      <c r="H630">
        <v>834</v>
      </c>
    </row>
    <row r="631" spans="1:9" x14ac:dyDescent="0.3">
      <c r="A631" s="60">
        <v>42999</v>
      </c>
      <c r="B631" s="15">
        <f t="shared" si="45"/>
        <v>2017</v>
      </c>
      <c r="C631" s="15">
        <f t="shared" si="46"/>
        <v>9</v>
      </c>
      <c r="D631" s="15">
        <f t="shared" si="47"/>
        <v>21</v>
      </c>
      <c r="E631" s="15">
        <v>14842</v>
      </c>
      <c r="F631" s="15">
        <v>0</v>
      </c>
      <c r="G631" s="15">
        <f t="shared" si="48"/>
        <v>909</v>
      </c>
      <c r="H631">
        <v>909</v>
      </c>
    </row>
    <row r="632" spans="1:9" x14ac:dyDescent="0.3">
      <c r="A632" s="60">
        <v>43000</v>
      </c>
      <c r="B632" s="15">
        <f t="shared" si="45"/>
        <v>2017</v>
      </c>
      <c r="C632" s="15">
        <f t="shared" si="46"/>
        <v>9</v>
      </c>
      <c r="D632" s="15">
        <f t="shared" si="47"/>
        <v>22</v>
      </c>
      <c r="E632" s="15">
        <v>13977</v>
      </c>
      <c r="F632" s="15">
        <v>0</v>
      </c>
      <c r="G632" s="15">
        <f t="shared" si="48"/>
        <v>865</v>
      </c>
      <c r="H632">
        <v>865</v>
      </c>
    </row>
    <row r="633" spans="1:9" x14ac:dyDescent="0.3">
      <c r="A633" s="60">
        <v>43001</v>
      </c>
      <c r="B633" s="15">
        <f t="shared" si="45"/>
        <v>2017</v>
      </c>
      <c r="C633" s="15">
        <f t="shared" si="46"/>
        <v>9</v>
      </c>
      <c r="D633" s="15">
        <f t="shared" si="47"/>
        <v>23</v>
      </c>
      <c r="E633" s="15">
        <v>13102</v>
      </c>
      <c r="F633" s="15">
        <v>0</v>
      </c>
      <c r="G633" s="15">
        <f t="shared" si="48"/>
        <v>875</v>
      </c>
      <c r="H633">
        <v>875</v>
      </c>
    </row>
    <row r="634" spans="1:9" x14ac:dyDescent="0.3">
      <c r="A634" s="60">
        <v>43002</v>
      </c>
      <c r="B634" s="15">
        <f t="shared" si="45"/>
        <v>2017</v>
      </c>
      <c r="C634" s="15">
        <f t="shared" si="46"/>
        <v>9</v>
      </c>
      <c r="D634" s="15">
        <f t="shared" si="47"/>
        <v>24</v>
      </c>
      <c r="E634" s="15">
        <v>12231</v>
      </c>
      <c r="F634" s="15">
        <v>0</v>
      </c>
      <c r="G634" s="15">
        <f t="shared" si="48"/>
        <v>871</v>
      </c>
      <c r="H634">
        <v>871</v>
      </c>
    </row>
    <row r="635" spans="1:9" x14ac:dyDescent="0.3">
      <c r="A635" s="60">
        <v>43003</v>
      </c>
      <c r="B635" s="15">
        <f t="shared" si="45"/>
        <v>2017</v>
      </c>
      <c r="C635" s="15">
        <f t="shared" si="46"/>
        <v>9</v>
      </c>
      <c r="D635" s="15">
        <f t="shared" si="47"/>
        <v>25</v>
      </c>
      <c r="E635" s="15">
        <v>11696</v>
      </c>
      <c r="F635" s="15">
        <v>0</v>
      </c>
      <c r="G635" s="15">
        <f t="shared" si="48"/>
        <v>535</v>
      </c>
      <c r="I635">
        <f t="shared" ref="I635:I642" si="49">IF(H635&gt;0,0,G635)</f>
        <v>535</v>
      </c>
    </row>
    <row r="636" spans="1:9" x14ac:dyDescent="0.3">
      <c r="A636" s="60">
        <v>43004</v>
      </c>
      <c r="B636" s="15">
        <f t="shared" si="45"/>
        <v>2017</v>
      </c>
      <c r="C636" s="15">
        <f t="shared" si="46"/>
        <v>9</v>
      </c>
      <c r="D636" s="15">
        <f t="shared" si="47"/>
        <v>26</v>
      </c>
      <c r="E636" s="15">
        <v>11078</v>
      </c>
      <c r="F636" s="15">
        <v>0</v>
      </c>
      <c r="G636" s="15">
        <f t="shared" si="48"/>
        <v>618</v>
      </c>
      <c r="I636">
        <f t="shared" si="49"/>
        <v>618</v>
      </c>
    </row>
    <row r="637" spans="1:9" x14ac:dyDescent="0.3">
      <c r="A637" s="60">
        <v>43005</v>
      </c>
      <c r="B637" s="15">
        <f t="shared" si="45"/>
        <v>2017</v>
      </c>
      <c r="C637" s="15">
        <f t="shared" si="46"/>
        <v>9</v>
      </c>
      <c r="D637" s="15">
        <f t="shared" si="47"/>
        <v>27</v>
      </c>
      <c r="E637" s="15">
        <v>10496</v>
      </c>
      <c r="F637" s="15">
        <v>0</v>
      </c>
      <c r="G637" s="15">
        <f t="shared" si="48"/>
        <v>582</v>
      </c>
      <c r="I637">
        <f t="shared" si="49"/>
        <v>582</v>
      </c>
    </row>
    <row r="638" spans="1:9" x14ac:dyDescent="0.3">
      <c r="A638" s="60">
        <v>43006</v>
      </c>
      <c r="B638" s="15">
        <f t="shared" si="45"/>
        <v>2017</v>
      </c>
      <c r="C638" s="15">
        <f t="shared" si="46"/>
        <v>9</v>
      </c>
      <c r="D638" s="15">
        <f t="shared" si="47"/>
        <v>28</v>
      </c>
      <c r="E638" s="15">
        <v>9970</v>
      </c>
      <c r="F638" s="15">
        <v>0</v>
      </c>
      <c r="G638" s="15">
        <f t="shared" si="48"/>
        <v>526</v>
      </c>
      <c r="I638">
        <f t="shared" si="49"/>
        <v>526</v>
      </c>
    </row>
    <row r="639" spans="1:9" x14ac:dyDescent="0.3">
      <c r="A639" s="60">
        <v>43007</v>
      </c>
      <c r="B639" s="15">
        <f t="shared" si="45"/>
        <v>2017</v>
      </c>
      <c r="C639" s="15">
        <f t="shared" si="46"/>
        <v>9</v>
      </c>
      <c r="D639" s="15">
        <f t="shared" si="47"/>
        <v>29</v>
      </c>
      <c r="E639" s="15">
        <v>9431</v>
      </c>
      <c r="F639" s="15">
        <v>0</v>
      </c>
      <c r="G639" s="15">
        <f t="shared" si="48"/>
        <v>539</v>
      </c>
      <c r="I639">
        <f t="shared" si="49"/>
        <v>539</v>
      </c>
    </row>
    <row r="640" spans="1:9" x14ac:dyDescent="0.3">
      <c r="A640" s="60">
        <v>43008</v>
      </c>
      <c r="B640" s="15">
        <f t="shared" si="45"/>
        <v>2017</v>
      </c>
      <c r="C640" s="15">
        <f t="shared" si="46"/>
        <v>9</v>
      </c>
      <c r="D640" s="15">
        <f t="shared" si="47"/>
        <v>30</v>
      </c>
      <c r="E640" s="15">
        <v>8846</v>
      </c>
      <c r="F640" s="15">
        <v>0</v>
      </c>
      <c r="G640" s="15">
        <f t="shared" si="48"/>
        <v>585</v>
      </c>
      <c r="I640">
        <f t="shared" si="49"/>
        <v>585</v>
      </c>
    </row>
    <row r="641" spans="1:9" x14ac:dyDescent="0.3">
      <c r="A641" s="60">
        <v>43009</v>
      </c>
      <c r="B641" s="15">
        <f t="shared" si="45"/>
        <v>2017</v>
      </c>
      <c r="C641" s="15">
        <f t="shared" si="46"/>
        <v>10</v>
      </c>
      <c r="D641" s="15">
        <f t="shared" si="47"/>
        <v>1</v>
      </c>
      <c r="E641" s="15">
        <v>8240</v>
      </c>
      <c r="F641" s="15">
        <v>0</v>
      </c>
      <c r="G641" s="15">
        <f t="shared" si="48"/>
        <v>606</v>
      </c>
      <c r="I641">
        <f t="shared" si="49"/>
        <v>606</v>
      </c>
    </row>
    <row r="642" spans="1:9" x14ac:dyDescent="0.3">
      <c r="A642" s="60">
        <v>43010</v>
      </c>
      <c r="B642" s="15">
        <f t="shared" si="45"/>
        <v>2017</v>
      </c>
      <c r="C642" s="15">
        <f t="shared" si="46"/>
        <v>10</v>
      </c>
      <c r="D642" s="15">
        <f t="shared" si="47"/>
        <v>2</v>
      </c>
      <c r="E642" s="15">
        <v>7616</v>
      </c>
      <c r="F642" s="15">
        <v>0</v>
      </c>
      <c r="G642" s="15">
        <f t="shared" si="48"/>
        <v>624</v>
      </c>
      <c r="I642">
        <f t="shared" si="49"/>
        <v>624</v>
      </c>
    </row>
    <row r="643" spans="1:9" x14ac:dyDescent="0.3">
      <c r="A643" s="60">
        <v>43011</v>
      </c>
      <c r="B643" s="15">
        <f t="shared" ref="B643:B706" si="50">YEAR(A643)</f>
        <v>2017</v>
      </c>
      <c r="C643" s="15">
        <f t="shared" ref="C643:C706" si="51">MONTH(A643)</f>
        <v>10</v>
      </c>
      <c r="D643" s="15">
        <f t="shared" ref="D643:D706" si="52">DAY(A643)</f>
        <v>3</v>
      </c>
      <c r="E643" s="15">
        <v>7161</v>
      </c>
      <c r="F643" s="15">
        <v>0</v>
      </c>
      <c r="G643" s="15">
        <f t="shared" si="48"/>
        <v>455</v>
      </c>
      <c r="I643">
        <f t="shared" ref="I643:I706" si="53">IF(H643&gt;0,0,G643)</f>
        <v>455</v>
      </c>
    </row>
    <row r="644" spans="1:9" x14ac:dyDescent="0.3">
      <c r="A644" s="60">
        <v>43012</v>
      </c>
      <c r="B644" s="15">
        <f t="shared" si="50"/>
        <v>2017</v>
      </c>
      <c r="C644" s="15">
        <f t="shared" si="51"/>
        <v>10</v>
      </c>
      <c r="D644" s="15">
        <f t="shared" si="52"/>
        <v>4</v>
      </c>
      <c r="E644" s="15">
        <v>6579</v>
      </c>
      <c r="F644" s="15">
        <v>0</v>
      </c>
      <c r="G644" s="15">
        <f t="shared" ref="G644:G707" si="54">E643-E644+F644</f>
        <v>582</v>
      </c>
      <c r="I644">
        <f t="shared" si="53"/>
        <v>582</v>
      </c>
    </row>
    <row r="645" spans="1:9" x14ac:dyDescent="0.3">
      <c r="A645" s="60">
        <v>43013</v>
      </c>
      <c r="B645" s="15">
        <f t="shared" si="50"/>
        <v>2017</v>
      </c>
      <c r="C645" s="15">
        <f t="shared" si="51"/>
        <v>10</v>
      </c>
      <c r="D645" s="15">
        <f t="shared" si="52"/>
        <v>5</v>
      </c>
      <c r="E645" s="15">
        <v>5946</v>
      </c>
      <c r="F645" s="15">
        <v>0</v>
      </c>
      <c r="G645" s="15">
        <f t="shared" si="54"/>
        <v>633</v>
      </c>
      <c r="I645">
        <f t="shared" si="53"/>
        <v>633</v>
      </c>
    </row>
    <row r="646" spans="1:9" x14ac:dyDescent="0.3">
      <c r="A646" s="60">
        <v>43014</v>
      </c>
      <c r="B646" s="15">
        <f t="shared" si="50"/>
        <v>2017</v>
      </c>
      <c r="C646" s="15">
        <f t="shared" si="51"/>
        <v>10</v>
      </c>
      <c r="D646" s="15">
        <f t="shared" si="52"/>
        <v>6</v>
      </c>
      <c r="E646" s="15">
        <v>5341</v>
      </c>
      <c r="F646" s="15">
        <v>0</v>
      </c>
      <c r="G646" s="15">
        <f t="shared" si="54"/>
        <v>605</v>
      </c>
      <c r="I646">
        <f t="shared" si="53"/>
        <v>605</v>
      </c>
    </row>
    <row r="647" spans="1:9" x14ac:dyDescent="0.3">
      <c r="A647" s="60">
        <v>43015</v>
      </c>
      <c r="B647" s="15">
        <f t="shared" si="50"/>
        <v>2017</v>
      </c>
      <c r="C647" s="15">
        <f t="shared" si="51"/>
        <v>10</v>
      </c>
      <c r="D647" s="15">
        <f t="shared" si="52"/>
        <v>7</v>
      </c>
      <c r="E647" s="15">
        <v>19443</v>
      </c>
      <c r="F647" s="15">
        <v>14739</v>
      </c>
      <c r="G647" s="15">
        <f t="shared" si="54"/>
        <v>637</v>
      </c>
      <c r="I647">
        <f t="shared" si="53"/>
        <v>637</v>
      </c>
    </row>
    <row r="648" spans="1:9" x14ac:dyDescent="0.3">
      <c r="A648" s="60">
        <v>43016</v>
      </c>
      <c r="B648" s="15">
        <f t="shared" si="50"/>
        <v>2017</v>
      </c>
      <c r="C648" s="15">
        <f t="shared" si="51"/>
        <v>10</v>
      </c>
      <c r="D648" s="15">
        <f t="shared" si="52"/>
        <v>8</v>
      </c>
      <c r="E648" s="15">
        <v>18853</v>
      </c>
      <c r="F648" s="15">
        <v>0</v>
      </c>
      <c r="G648" s="15">
        <f t="shared" si="54"/>
        <v>590</v>
      </c>
      <c r="I648">
        <f t="shared" si="53"/>
        <v>590</v>
      </c>
    </row>
    <row r="649" spans="1:9" x14ac:dyDescent="0.3">
      <c r="A649" s="60">
        <v>43017</v>
      </c>
      <c r="B649" s="15">
        <f t="shared" si="50"/>
        <v>2017</v>
      </c>
      <c r="C649" s="15">
        <f t="shared" si="51"/>
        <v>10</v>
      </c>
      <c r="D649" s="15">
        <f t="shared" si="52"/>
        <v>9</v>
      </c>
      <c r="E649" s="15">
        <v>18276</v>
      </c>
      <c r="F649" s="15">
        <v>0</v>
      </c>
      <c r="G649" s="15">
        <f t="shared" si="54"/>
        <v>577</v>
      </c>
      <c r="I649">
        <f t="shared" si="53"/>
        <v>577</v>
      </c>
    </row>
    <row r="650" spans="1:9" x14ac:dyDescent="0.3">
      <c r="A650" s="60">
        <v>43018</v>
      </c>
      <c r="B650" s="15">
        <f t="shared" si="50"/>
        <v>2017</v>
      </c>
      <c r="C650" s="15">
        <f t="shared" si="51"/>
        <v>10</v>
      </c>
      <c r="D650" s="15">
        <f t="shared" si="52"/>
        <v>10</v>
      </c>
      <c r="E650" s="15">
        <v>17728</v>
      </c>
      <c r="F650" s="15">
        <v>0</v>
      </c>
      <c r="G650" s="15">
        <f t="shared" si="54"/>
        <v>548</v>
      </c>
      <c r="I650">
        <f t="shared" si="53"/>
        <v>548</v>
      </c>
    </row>
    <row r="651" spans="1:9" x14ac:dyDescent="0.3">
      <c r="A651" s="60">
        <v>43019</v>
      </c>
      <c r="B651" s="15">
        <f t="shared" si="50"/>
        <v>2017</v>
      </c>
      <c r="C651" s="15">
        <f t="shared" si="51"/>
        <v>10</v>
      </c>
      <c r="D651" s="15">
        <f t="shared" si="52"/>
        <v>11</v>
      </c>
      <c r="E651" s="15">
        <v>17114</v>
      </c>
      <c r="F651" s="15">
        <v>0</v>
      </c>
      <c r="G651" s="15">
        <f t="shared" si="54"/>
        <v>614</v>
      </c>
      <c r="I651">
        <f t="shared" si="53"/>
        <v>614</v>
      </c>
    </row>
    <row r="652" spans="1:9" x14ac:dyDescent="0.3">
      <c r="A652" s="60">
        <v>43020</v>
      </c>
      <c r="B652" s="15">
        <f t="shared" si="50"/>
        <v>2017</v>
      </c>
      <c r="C652" s="15">
        <f t="shared" si="51"/>
        <v>10</v>
      </c>
      <c r="D652" s="15">
        <f t="shared" si="52"/>
        <v>12</v>
      </c>
      <c r="E652" s="15">
        <v>16530</v>
      </c>
      <c r="F652" s="15">
        <v>0</v>
      </c>
      <c r="G652" s="15">
        <f t="shared" si="54"/>
        <v>584</v>
      </c>
      <c r="I652">
        <f t="shared" si="53"/>
        <v>584</v>
      </c>
    </row>
    <row r="653" spans="1:9" x14ac:dyDescent="0.3">
      <c r="A653" s="60">
        <v>43021</v>
      </c>
      <c r="B653" s="15">
        <f t="shared" si="50"/>
        <v>2017</v>
      </c>
      <c r="C653" s="15">
        <f t="shared" si="51"/>
        <v>10</v>
      </c>
      <c r="D653" s="15">
        <f t="shared" si="52"/>
        <v>13</v>
      </c>
      <c r="E653" s="15">
        <v>15904</v>
      </c>
      <c r="F653" s="15">
        <v>0</v>
      </c>
      <c r="G653" s="15">
        <f t="shared" si="54"/>
        <v>626</v>
      </c>
      <c r="I653">
        <f t="shared" si="53"/>
        <v>626</v>
      </c>
    </row>
    <row r="654" spans="1:9" x14ac:dyDescent="0.3">
      <c r="A654" s="60">
        <v>43022</v>
      </c>
      <c r="B654" s="15">
        <f t="shared" si="50"/>
        <v>2017</v>
      </c>
      <c r="C654" s="15">
        <f t="shared" si="51"/>
        <v>10</v>
      </c>
      <c r="D654" s="15">
        <f t="shared" si="52"/>
        <v>14</v>
      </c>
      <c r="E654" s="15">
        <v>15293</v>
      </c>
      <c r="F654" s="15">
        <v>0</v>
      </c>
      <c r="G654" s="15">
        <f t="shared" si="54"/>
        <v>611</v>
      </c>
      <c r="I654">
        <f t="shared" si="53"/>
        <v>611</v>
      </c>
    </row>
    <row r="655" spans="1:9" x14ac:dyDescent="0.3">
      <c r="A655" s="60">
        <v>43023</v>
      </c>
      <c r="B655" s="15">
        <f t="shared" si="50"/>
        <v>2017</v>
      </c>
      <c r="C655" s="15">
        <f t="shared" si="51"/>
        <v>10</v>
      </c>
      <c r="D655" s="15">
        <f t="shared" si="52"/>
        <v>15</v>
      </c>
      <c r="E655" s="15">
        <v>14671</v>
      </c>
      <c r="F655" s="15">
        <v>0</v>
      </c>
      <c r="G655" s="15">
        <f t="shared" si="54"/>
        <v>622</v>
      </c>
      <c r="I655">
        <f t="shared" si="53"/>
        <v>622</v>
      </c>
    </row>
    <row r="656" spans="1:9" x14ac:dyDescent="0.3">
      <c r="A656" s="60">
        <v>43024</v>
      </c>
      <c r="B656" s="15">
        <f t="shared" si="50"/>
        <v>2017</v>
      </c>
      <c r="C656" s="15">
        <f t="shared" si="51"/>
        <v>10</v>
      </c>
      <c r="D656" s="15">
        <f t="shared" si="52"/>
        <v>16</v>
      </c>
      <c r="E656" s="15">
        <v>14162</v>
      </c>
      <c r="F656" s="15">
        <v>0</v>
      </c>
      <c r="G656" s="15">
        <f t="shared" si="54"/>
        <v>509</v>
      </c>
      <c r="I656">
        <f t="shared" si="53"/>
        <v>509</v>
      </c>
    </row>
    <row r="657" spans="1:9" x14ac:dyDescent="0.3">
      <c r="A657" s="60">
        <v>43025</v>
      </c>
      <c r="B657" s="15">
        <f t="shared" si="50"/>
        <v>2017</v>
      </c>
      <c r="C657" s="15">
        <f t="shared" si="51"/>
        <v>10</v>
      </c>
      <c r="D657" s="15">
        <f t="shared" si="52"/>
        <v>17</v>
      </c>
      <c r="E657" s="15">
        <v>13565</v>
      </c>
      <c r="F657" s="15">
        <v>0</v>
      </c>
      <c r="G657" s="15">
        <f t="shared" si="54"/>
        <v>597</v>
      </c>
      <c r="I657">
        <f t="shared" si="53"/>
        <v>597</v>
      </c>
    </row>
    <row r="658" spans="1:9" x14ac:dyDescent="0.3">
      <c r="A658" s="60">
        <v>43026</v>
      </c>
      <c r="B658" s="15">
        <f t="shared" si="50"/>
        <v>2017</v>
      </c>
      <c r="C658" s="15">
        <f t="shared" si="51"/>
        <v>10</v>
      </c>
      <c r="D658" s="15">
        <f t="shared" si="52"/>
        <v>18</v>
      </c>
      <c r="E658" s="15">
        <v>13029</v>
      </c>
      <c r="F658" s="15">
        <v>0</v>
      </c>
      <c r="G658" s="15">
        <f t="shared" si="54"/>
        <v>536</v>
      </c>
      <c r="I658">
        <f t="shared" si="53"/>
        <v>536</v>
      </c>
    </row>
    <row r="659" spans="1:9" x14ac:dyDescent="0.3">
      <c r="A659" s="60">
        <v>43027</v>
      </c>
      <c r="B659" s="15">
        <f t="shared" si="50"/>
        <v>2017</v>
      </c>
      <c r="C659" s="15">
        <f t="shared" si="51"/>
        <v>10</v>
      </c>
      <c r="D659" s="15">
        <f t="shared" si="52"/>
        <v>19</v>
      </c>
      <c r="E659" s="15">
        <v>12495</v>
      </c>
      <c r="F659" s="15">
        <v>0</v>
      </c>
      <c r="G659" s="15">
        <f t="shared" si="54"/>
        <v>534</v>
      </c>
      <c r="I659">
        <f t="shared" si="53"/>
        <v>534</v>
      </c>
    </row>
    <row r="660" spans="1:9" x14ac:dyDescent="0.3">
      <c r="A660" s="60">
        <v>43028</v>
      </c>
      <c r="B660" s="15">
        <f t="shared" si="50"/>
        <v>2017</v>
      </c>
      <c r="C660" s="15">
        <f t="shared" si="51"/>
        <v>10</v>
      </c>
      <c r="D660" s="15">
        <f t="shared" si="52"/>
        <v>20</v>
      </c>
      <c r="E660" s="15">
        <v>11977</v>
      </c>
      <c r="F660" s="15">
        <v>0</v>
      </c>
      <c r="G660" s="15">
        <f t="shared" si="54"/>
        <v>518</v>
      </c>
      <c r="I660">
        <f t="shared" si="53"/>
        <v>518</v>
      </c>
    </row>
    <row r="661" spans="1:9" x14ac:dyDescent="0.3">
      <c r="A661" s="60">
        <v>43029</v>
      </c>
      <c r="B661" s="15">
        <f t="shared" si="50"/>
        <v>2017</v>
      </c>
      <c r="C661" s="15">
        <f t="shared" si="51"/>
        <v>10</v>
      </c>
      <c r="D661" s="15">
        <f t="shared" si="52"/>
        <v>21</v>
      </c>
      <c r="E661" s="15">
        <v>11365</v>
      </c>
      <c r="F661" s="15">
        <v>0</v>
      </c>
      <c r="G661" s="15">
        <f t="shared" si="54"/>
        <v>612</v>
      </c>
      <c r="I661">
        <f t="shared" si="53"/>
        <v>612</v>
      </c>
    </row>
    <row r="662" spans="1:9" x14ac:dyDescent="0.3">
      <c r="A662" s="60">
        <v>43030</v>
      </c>
      <c r="B662" s="15">
        <f t="shared" si="50"/>
        <v>2017</v>
      </c>
      <c r="C662" s="15">
        <f t="shared" si="51"/>
        <v>10</v>
      </c>
      <c r="D662" s="15">
        <f t="shared" si="52"/>
        <v>22</v>
      </c>
      <c r="E662" s="15">
        <v>10802</v>
      </c>
      <c r="F662" s="15">
        <v>0</v>
      </c>
      <c r="G662" s="15">
        <f t="shared" si="54"/>
        <v>563</v>
      </c>
      <c r="I662">
        <f t="shared" si="53"/>
        <v>563</v>
      </c>
    </row>
    <row r="663" spans="1:9" x14ac:dyDescent="0.3">
      <c r="A663" s="60">
        <v>43031</v>
      </c>
      <c r="B663" s="15">
        <f t="shared" si="50"/>
        <v>2017</v>
      </c>
      <c r="C663" s="15">
        <f t="shared" si="51"/>
        <v>10</v>
      </c>
      <c r="D663" s="15">
        <f t="shared" si="52"/>
        <v>23</v>
      </c>
      <c r="E663" s="15">
        <v>10262</v>
      </c>
      <c r="F663" s="15">
        <v>0</v>
      </c>
      <c r="G663" s="15">
        <f t="shared" si="54"/>
        <v>540</v>
      </c>
      <c r="I663">
        <f t="shared" si="53"/>
        <v>540</v>
      </c>
    </row>
    <row r="664" spans="1:9" x14ac:dyDescent="0.3">
      <c r="A664" s="60">
        <v>43032</v>
      </c>
      <c r="B664" s="15">
        <f t="shared" si="50"/>
        <v>2017</v>
      </c>
      <c r="C664" s="15">
        <f t="shared" si="51"/>
        <v>10</v>
      </c>
      <c r="D664" s="15">
        <f t="shared" si="52"/>
        <v>24</v>
      </c>
      <c r="E664" s="15">
        <v>9718</v>
      </c>
      <c r="F664" s="15">
        <v>0</v>
      </c>
      <c r="G664" s="15">
        <f t="shared" si="54"/>
        <v>544</v>
      </c>
      <c r="I664">
        <f t="shared" si="53"/>
        <v>544</v>
      </c>
    </row>
    <row r="665" spans="1:9" x14ac:dyDescent="0.3">
      <c r="A665" s="60">
        <v>43033</v>
      </c>
      <c r="B665" s="15">
        <f t="shared" si="50"/>
        <v>2017</v>
      </c>
      <c r="C665" s="15">
        <f t="shared" si="51"/>
        <v>10</v>
      </c>
      <c r="D665" s="15">
        <f t="shared" si="52"/>
        <v>25</v>
      </c>
      <c r="E665" s="15">
        <v>9198</v>
      </c>
      <c r="F665" s="15">
        <v>0</v>
      </c>
      <c r="G665" s="15">
        <f t="shared" si="54"/>
        <v>520</v>
      </c>
      <c r="I665">
        <f t="shared" si="53"/>
        <v>520</v>
      </c>
    </row>
    <row r="666" spans="1:9" x14ac:dyDescent="0.3">
      <c r="A666" s="60">
        <v>43034</v>
      </c>
      <c r="B666" s="15">
        <f t="shared" si="50"/>
        <v>2017</v>
      </c>
      <c r="C666" s="15">
        <f t="shared" si="51"/>
        <v>10</v>
      </c>
      <c r="D666" s="15">
        <f t="shared" si="52"/>
        <v>26</v>
      </c>
      <c r="E666" s="15">
        <v>8637</v>
      </c>
      <c r="F666" s="15">
        <v>0</v>
      </c>
      <c r="G666" s="15">
        <f t="shared" si="54"/>
        <v>561</v>
      </c>
      <c r="I666">
        <f t="shared" si="53"/>
        <v>561</v>
      </c>
    </row>
    <row r="667" spans="1:9" x14ac:dyDescent="0.3">
      <c r="A667" s="60">
        <v>43035</v>
      </c>
      <c r="B667" s="15">
        <f t="shared" si="50"/>
        <v>2017</v>
      </c>
      <c r="C667" s="15">
        <f t="shared" si="51"/>
        <v>10</v>
      </c>
      <c r="D667" s="15">
        <f t="shared" si="52"/>
        <v>27</v>
      </c>
      <c r="E667" s="15">
        <v>8100</v>
      </c>
      <c r="F667" s="15">
        <v>0</v>
      </c>
      <c r="G667" s="15">
        <f t="shared" si="54"/>
        <v>537</v>
      </c>
      <c r="I667">
        <f t="shared" si="53"/>
        <v>537</v>
      </c>
    </row>
    <row r="668" spans="1:9" x14ac:dyDescent="0.3">
      <c r="A668" s="60">
        <v>43036</v>
      </c>
      <c r="B668" s="15">
        <f t="shared" si="50"/>
        <v>2017</v>
      </c>
      <c r="C668" s="15">
        <f t="shared" si="51"/>
        <v>10</v>
      </c>
      <c r="D668" s="15">
        <f t="shared" si="52"/>
        <v>28</v>
      </c>
      <c r="E668" s="15">
        <v>7483</v>
      </c>
      <c r="F668" s="15">
        <v>0</v>
      </c>
      <c r="G668" s="15">
        <f t="shared" si="54"/>
        <v>617</v>
      </c>
      <c r="I668">
        <f t="shared" si="53"/>
        <v>617</v>
      </c>
    </row>
    <row r="669" spans="1:9" x14ac:dyDescent="0.3">
      <c r="A669" s="60">
        <v>43037</v>
      </c>
      <c r="B669" s="15">
        <f t="shared" si="50"/>
        <v>2017</v>
      </c>
      <c r="C669" s="15">
        <f t="shared" si="51"/>
        <v>10</v>
      </c>
      <c r="D669" s="15">
        <f t="shared" si="52"/>
        <v>29</v>
      </c>
      <c r="E669" s="15">
        <v>6992</v>
      </c>
      <c r="F669" s="15">
        <v>0</v>
      </c>
      <c r="G669" s="15">
        <f t="shared" si="54"/>
        <v>491</v>
      </c>
      <c r="I669">
        <f t="shared" si="53"/>
        <v>491</v>
      </c>
    </row>
    <row r="670" spans="1:9" x14ac:dyDescent="0.3">
      <c r="A670" s="60">
        <v>43038</v>
      </c>
      <c r="B670" s="15">
        <f t="shared" si="50"/>
        <v>2017</v>
      </c>
      <c r="C670" s="15">
        <f t="shared" si="51"/>
        <v>10</v>
      </c>
      <c r="D670" s="15">
        <f t="shared" si="52"/>
        <v>30</v>
      </c>
      <c r="E670" s="15">
        <v>6346</v>
      </c>
      <c r="F670" s="15">
        <v>0</v>
      </c>
      <c r="G670" s="15">
        <f t="shared" si="54"/>
        <v>646</v>
      </c>
      <c r="I670">
        <f t="shared" si="53"/>
        <v>646</v>
      </c>
    </row>
    <row r="671" spans="1:9" x14ac:dyDescent="0.3">
      <c r="A671" s="60">
        <v>43039</v>
      </c>
      <c r="B671" s="15">
        <f t="shared" si="50"/>
        <v>2017</v>
      </c>
      <c r="C671" s="15">
        <f t="shared" si="51"/>
        <v>10</v>
      </c>
      <c r="D671" s="15">
        <f t="shared" si="52"/>
        <v>31</v>
      </c>
      <c r="E671" s="15">
        <v>5780</v>
      </c>
      <c r="F671" s="15">
        <v>0</v>
      </c>
      <c r="G671" s="15">
        <f t="shared" si="54"/>
        <v>566</v>
      </c>
      <c r="I671">
        <f t="shared" si="53"/>
        <v>566</v>
      </c>
    </row>
    <row r="672" spans="1:9" x14ac:dyDescent="0.3">
      <c r="A672" s="60">
        <v>43040</v>
      </c>
      <c r="B672" s="15">
        <f t="shared" si="50"/>
        <v>2017</v>
      </c>
      <c r="C672" s="15">
        <f t="shared" si="51"/>
        <v>11</v>
      </c>
      <c r="D672" s="15">
        <f t="shared" si="52"/>
        <v>1</v>
      </c>
      <c r="E672" s="15">
        <v>5250</v>
      </c>
      <c r="F672" s="15">
        <v>0</v>
      </c>
      <c r="G672" s="15">
        <f t="shared" si="54"/>
        <v>530</v>
      </c>
      <c r="I672">
        <f t="shared" si="53"/>
        <v>530</v>
      </c>
    </row>
    <row r="673" spans="1:9" x14ac:dyDescent="0.3">
      <c r="A673" s="60">
        <v>43041</v>
      </c>
      <c r="B673" s="15">
        <f t="shared" si="50"/>
        <v>2017</v>
      </c>
      <c r="C673" s="15">
        <f t="shared" si="51"/>
        <v>11</v>
      </c>
      <c r="D673" s="15">
        <f t="shared" si="52"/>
        <v>2</v>
      </c>
      <c r="E673" s="15">
        <v>18277</v>
      </c>
      <c r="F673" s="15">
        <v>13635</v>
      </c>
      <c r="G673" s="15">
        <f t="shared" si="54"/>
        <v>608</v>
      </c>
      <c r="I673">
        <f t="shared" si="53"/>
        <v>608</v>
      </c>
    </row>
    <row r="674" spans="1:9" x14ac:dyDescent="0.3">
      <c r="A674" s="60">
        <v>43042</v>
      </c>
      <c r="B674" s="15">
        <f t="shared" si="50"/>
        <v>2017</v>
      </c>
      <c r="C674" s="15">
        <f t="shared" si="51"/>
        <v>11</v>
      </c>
      <c r="D674" s="15">
        <f t="shared" si="52"/>
        <v>3</v>
      </c>
      <c r="E674" s="15">
        <v>17724</v>
      </c>
      <c r="F674" s="15">
        <v>0</v>
      </c>
      <c r="G674" s="15">
        <f t="shared" si="54"/>
        <v>553</v>
      </c>
      <c r="I674">
        <f t="shared" si="53"/>
        <v>553</v>
      </c>
    </row>
    <row r="675" spans="1:9" x14ac:dyDescent="0.3">
      <c r="A675" s="60">
        <v>43043</v>
      </c>
      <c r="B675" s="15">
        <f t="shared" si="50"/>
        <v>2017</v>
      </c>
      <c r="C675" s="15">
        <f t="shared" si="51"/>
        <v>11</v>
      </c>
      <c r="D675" s="15">
        <f t="shared" si="52"/>
        <v>4</v>
      </c>
      <c r="E675" s="15">
        <v>17164</v>
      </c>
      <c r="F675" s="15">
        <v>0</v>
      </c>
      <c r="G675" s="15">
        <f t="shared" si="54"/>
        <v>560</v>
      </c>
      <c r="I675">
        <f t="shared" si="53"/>
        <v>560</v>
      </c>
    </row>
    <row r="676" spans="1:9" x14ac:dyDescent="0.3">
      <c r="A676" s="60">
        <v>43044</v>
      </c>
      <c r="B676" s="15">
        <f t="shared" si="50"/>
        <v>2017</v>
      </c>
      <c r="C676" s="15">
        <f t="shared" si="51"/>
        <v>11</v>
      </c>
      <c r="D676" s="15">
        <f t="shared" si="52"/>
        <v>5</v>
      </c>
      <c r="E676" s="15">
        <v>16639</v>
      </c>
      <c r="F676" s="15">
        <v>0</v>
      </c>
      <c r="G676" s="15">
        <f t="shared" si="54"/>
        <v>525</v>
      </c>
      <c r="I676">
        <f t="shared" si="53"/>
        <v>525</v>
      </c>
    </row>
    <row r="677" spans="1:9" x14ac:dyDescent="0.3">
      <c r="A677" s="60">
        <v>43045</v>
      </c>
      <c r="B677" s="15">
        <f t="shared" si="50"/>
        <v>2017</v>
      </c>
      <c r="C677" s="15">
        <f t="shared" si="51"/>
        <v>11</v>
      </c>
      <c r="D677" s="15">
        <f t="shared" si="52"/>
        <v>6</v>
      </c>
      <c r="E677" s="15">
        <v>16083</v>
      </c>
      <c r="F677" s="15">
        <v>0</v>
      </c>
      <c r="G677" s="15">
        <f t="shared" si="54"/>
        <v>556</v>
      </c>
      <c r="I677">
        <f t="shared" si="53"/>
        <v>556</v>
      </c>
    </row>
    <row r="678" spans="1:9" x14ac:dyDescent="0.3">
      <c r="A678" s="60">
        <v>43046</v>
      </c>
      <c r="B678" s="15">
        <f t="shared" si="50"/>
        <v>2017</v>
      </c>
      <c r="C678" s="15">
        <f t="shared" si="51"/>
        <v>11</v>
      </c>
      <c r="D678" s="15">
        <f t="shared" si="52"/>
        <v>7</v>
      </c>
      <c r="E678" s="15">
        <v>15522</v>
      </c>
      <c r="F678" s="15">
        <v>0</v>
      </c>
      <c r="G678" s="15">
        <f t="shared" si="54"/>
        <v>561</v>
      </c>
      <c r="I678">
        <f t="shared" si="53"/>
        <v>561</v>
      </c>
    </row>
    <row r="679" spans="1:9" x14ac:dyDescent="0.3">
      <c r="A679" s="60">
        <v>43047</v>
      </c>
      <c r="B679" s="15">
        <f t="shared" si="50"/>
        <v>2017</v>
      </c>
      <c r="C679" s="15">
        <f t="shared" si="51"/>
        <v>11</v>
      </c>
      <c r="D679" s="15">
        <f t="shared" si="52"/>
        <v>8</v>
      </c>
      <c r="E679" s="15">
        <v>14947</v>
      </c>
      <c r="F679" s="15">
        <v>0</v>
      </c>
      <c r="G679" s="15">
        <f t="shared" si="54"/>
        <v>575</v>
      </c>
      <c r="I679">
        <f t="shared" si="53"/>
        <v>575</v>
      </c>
    </row>
    <row r="680" spans="1:9" x14ac:dyDescent="0.3">
      <c r="A680" s="60">
        <v>43048</v>
      </c>
      <c r="B680" s="15">
        <f t="shared" si="50"/>
        <v>2017</v>
      </c>
      <c r="C680" s="15">
        <f t="shared" si="51"/>
        <v>11</v>
      </c>
      <c r="D680" s="15">
        <f t="shared" si="52"/>
        <v>9</v>
      </c>
      <c r="E680" s="15">
        <v>14351</v>
      </c>
      <c r="F680" s="15">
        <v>0</v>
      </c>
      <c r="G680" s="15">
        <f t="shared" si="54"/>
        <v>596</v>
      </c>
      <c r="I680">
        <f t="shared" si="53"/>
        <v>596</v>
      </c>
    </row>
    <row r="681" spans="1:9" x14ac:dyDescent="0.3">
      <c r="A681" s="60">
        <v>43049</v>
      </c>
      <c r="B681" s="15">
        <f t="shared" si="50"/>
        <v>2017</v>
      </c>
      <c r="C681" s="15">
        <f t="shared" si="51"/>
        <v>11</v>
      </c>
      <c r="D681" s="15">
        <f t="shared" si="52"/>
        <v>10</v>
      </c>
      <c r="E681" s="15">
        <v>13756</v>
      </c>
      <c r="F681" s="15">
        <v>0</v>
      </c>
      <c r="G681" s="15">
        <f t="shared" si="54"/>
        <v>595</v>
      </c>
      <c r="I681">
        <f t="shared" si="53"/>
        <v>595</v>
      </c>
    </row>
    <row r="682" spans="1:9" x14ac:dyDescent="0.3">
      <c r="A682" s="60">
        <v>43050</v>
      </c>
      <c r="B682" s="15">
        <f t="shared" si="50"/>
        <v>2017</v>
      </c>
      <c r="C682" s="15">
        <f t="shared" si="51"/>
        <v>11</v>
      </c>
      <c r="D682" s="15">
        <f t="shared" si="52"/>
        <v>11</v>
      </c>
      <c r="E682" s="15">
        <v>13154</v>
      </c>
      <c r="F682" s="15">
        <v>0</v>
      </c>
      <c r="G682" s="15">
        <f t="shared" si="54"/>
        <v>602</v>
      </c>
      <c r="I682">
        <f t="shared" si="53"/>
        <v>602</v>
      </c>
    </row>
    <row r="683" spans="1:9" x14ac:dyDescent="0.3">
      <c r="A683" s="60">
        <v>43051</v>
      </c>
      <c r="B683" s="15">
        <f t="shared" si="50"/>
        <v>2017</v>
      </c>
      <c r="C683" s="15">
        <f t="shared" si="51"/>
        <v>11</v>
      </c>
      <c r="D683" s="15">
        <f t="shared" si="52"/>
        <v>12</v>
      </c>
      <c r="E683" s="15">
        <v>12640</v>
      </c>
      <c r="F683" s="15">
        <v>0</v>
      </c>
      <c r="G683" s="15">
        <f t="shared" si="54"/>
        <v>514</v>
      </c>
      <c r="I683">
        <f t="shared" si="53"/>
        <v>514</v>
      </c>
    </row>
    <row r="684" spans="1:9" x14ac:dyDescent="0.3">
      <c r="A684" s="60">
        <v>43052</v>
      </c>
      <c r="B684" s="15">
        <f t="shared" si="50"/>
        <v>2017</v>
      </c>
      <c r="C684" s="15">
        <f t="shared" si="51"/>
        <v>11</v>
      </c>
      <c r="D684" s="15">
        <f t="shared" si="52"/>
        <v>13</v>
      </c>
      <c r="E684" s="15">
        <v>12059</v>
      </c>
      <c r="F684" s="15">
        <v>0</v>
      </c>
      <c r="G684" s="15">
        <f t="shared" si="54"/>
        <v>581</v>
      </c>
      <c r="I684">
        <f t="shared" si="53"/>
        <v>581</v>
      </c>
    </row>
    <row r="685" spans="1:9" x14ac:dyDescent="0.3">
      <c r="A685" s="60">
        <v>43053</v>
      </c>
      <c r="B685" s="15">
        <f t="shared" si="50"/>
        <v>2017</v>
      </c>
      <c r="C685" s="15">
        <f t="shared" si="51"/>
        <v>11</v>
      </c>
      <c r="D685" s="15">
        <f t="shared" si="52"/>
        <v>14</v>
      </c>
      <c r="E685" s="15">
        <v>11506</v>
      </c>
      <c r="F685" s="15">
        <v>0</v>
      </c>
      <c r="G685" s="15">
        <f t="shared" si="54"/>
        <v>553</v>
      </c>
      <c r="I685">
        <f t="shared" si="53"/>
        <v>553</v>
      </c>
    </row>
    <row r="686" spans="1:9" x14ac:dyDescent="0.3">
      <c r="A686" s="60">
        <v>43054</v>
      </c>
      <c r="B686" s="15">
        <f t="shared" si="50"/>
        <v>2017</v>
      </c>
      <c r="C686" s="15">
        <f t="shared" si="51"/>
        <v>11</v>
      </c>
      <c r="D686" s="15">
        <f t="shared" si="52"/>
        <v>15</v>
      </c>
      <c r="E686" s="15">
        <v>10924</v>
      </c>
      <c r="F686" s="15">
        <v>0</v>
      </c>
      <c r="G686" s="15">
        <f t="shared" si="54"/>
        <v>582</v>
      </c>
      <c r="I686">
        <f t="shared" si="53"/>
        <v>582</v>
      </c>
    </row>
    <row r="687" spans="1:9" x14ac:dyDescent="0.3">
      <c r="A687" s="60">
        <v>43055</v>
      </c>
      <c r="B687" s="15">
        <f t="shared" si="50"/>
        <v>2017</v>
      </c>
      <c r="C687" s="15">
        <f t="shared" si="51"/>
        <v>11</v>
      </c>
      <c r="D687" s="15">
        <f t="shared" si="52"/>
        <v>16</v>
      </c>
      <c r="E687" s="15">
        <v>10320</v>
      </c>
      <c r="F687" s="15">
        <v>0</v>
      </c>
      <c r="G687" s="15">
        <f t="shared" si="54"/>
        <v>604</v>
      </c>
      <c r="I687">
        <f t="shared" si="53"/>
        <v>604</v>
      </c>
    </row>
    <row r="688" spans="1:9" x14ac:dyDescent="0.3">
      <c r="A688" s="60">
        <v>43056</v>
      </c>
      <c r="B688" s="15">
        <f t="shared" si="50"/>
        <v>2017</v>
      </c>
      <c r="C688" s="15">
        <f t="shared" si="51"/>
        <v>11</v>
      </c>
      <c r="D688" s="15">
        <f t="shared" si="52"/>
        <v>17</v>
      </c>
      <c r="E688" s="15">
        <v>9680</v>
      </c>
      <c r="F688" s="15">
        <v>0</v>
      </c>
      <c r="G688" s="15">
        <f t="shared" si="54"/>
        <v>640</v>
      </c>
      <c r="I688">
        <f t="shared" si="53"/>
        <v>640</v>
      </c>
    </row>
    <row r="689" spans="1:9" x14ac:dyDescent="0.3">
      <c r="A689" s="60">
        <v>43057</v>
      </c>
      <c r="B689" s="15">
        <f t="shared" si="50"/>
        <v>2017</v>
      </c>
      <c r="C689" s="15">
        <f t="shared" si="51"/>
        <v>11</v>
      </c>
      <c r="D689" s="15">
        <f t="shared" si="52"/>
        <v>18</v>
      </c>
      <c r="E689" s="15">
        <v>9123</v>
      </c>
      <c r="F689" s="15">
        <v>0</v>
      </c>
      <c r="G689" s="15">
        <f t="shared" si="54"/>
        <v>557</v>
      </c>
      <c r="I689">
        <f t="shared" si="53"/>
        <v>557</v>
      </c>
    </row>
    <row r="690" spans="1:9" x14ac:dyDescent="0.3">
      <c r="A690" s="60">
        <v>43058</v>
      </c>
      <c r="B690" s="15">
        <f t="shared" si="50"/>
        <v>2017</v>
      </c>
      <c r="C690" s="15">
        <f t="shared" si="51"/>
        <v>11</v>
      </c>
      <c r="D690" s="15">
        <f t="shared" si="52"/>
        <v>19</v>
      </c>
      <c r="E690" s="15">
        <v>8559</v>
      </c>
      <c r="F690" s="15">
        <v>0</v>
      </c>
      <c r="G690" s="15">
        <f t="shared" si="54"/>
        <v>564</v>
      </c>
      <c r="I690">
        <f t="shared" si="53"/>
        <v>564</v>
      </c>
    </row>
    <row r="691" spans="1:9" x14ac:dyDescent="0.3">
      <c r="A691" s="60">
        <v>43059</v>
      </c>
      <c r="B691" s="15">
        <f t="shared" si="50"/>
        <v>2017</v>
      </c>
      <c r="C691" s="15">
        <f t="shared" si="51"/>
        <v>11</v>
      </c>
      <c r="D691" s="15">
        <f t="shared" si="52"/>
        <v>20</v>
      </c>
      <c r="E691" s="15">
        <v>8024</v>
      </c>
      <c r="F691" s="15">
        <v>0</v>
      </c>
      <c r="G691" s="15">
        <f t="shared" si="54"/>
        <v>535</v>
      </c>
      <c r="I691">
        <f t="shared" si="53"/>
        <v>535</v>
      </c>
    </row>
    <row r="692" spans="1:9" x14ac:dyDescent="0.3">
      <c r="A692" s="60">
        <v>43060</v>
      </c>
      <c r="B692" s="15">
        <f t="shared" si="50"/>
        <v>2017</v>
      </c>
      <c r="C692" s="15">
        <f t="shared" si="51"/>
        <v>11</v>
      </c>
      <c r="D692" s="15">
        <f t="shared" si="52"/>
        <v>21</v>
      </c>
      <c r="E692" s="15">
        <v>7435</v>
      </c>
      <c r="F692" s="15">
        <v>0</v>
      </c>
      <c r="G692" s="15">
        <f t="shared" si="54"/>
        <v>589</v>
      </c>
      <c r="I692">
        <f t="shared" si="53"/>
        <v>589</v>
      </c>
    </row>
    <row r="693" spans="1:9" x14ac:dyDescent="0.3">
      <c r="A693" s="60">
        <v>43061</v>
      </c>
      <c r="B693" s="15">
        <f t="shared" si="50"/>
        <v>2017</v>
      </c>
      <c r="C693" s="15">
        <f t="shared" si="51"/>
        <v>11</v>
      </c>
      <c r="D693" s="15">
        <f t="shared" si="52"/>
        <v>22</v>
      </c>
      <c r="E693" s="15">
        <v>6862</v>
      </c>
      <c r="F693" s="15">
        <v>0</v>
      </c>
      <c r="G693" s="15">
        <f t="shared" si="54"/>
        <v>573</v>
      </c>
      <c r="I693">
        <f t="shared" si="53"/>
        <v>573</v>
      </c>
    </row>
    <row r="694" spans="1:9" x14ac:dyDescent="0.3">
      <c r="A694" s="60">
        <v>43062</v>
      </c>
      <c r="B694" s="15">
        <f t="shared" si="50"/>
        <v>2017</v>
      </c>
      <c r="C694" s="15">
        <f t="shared" si="51"/>
        <v>11</v>
      </c>
      <c r="D694" s="15">
        <f t="shared" si="52"/>
        <v>23</v>
      </c>
      <c r="E694" s="15">
        <v>6351</v>
      </c>
      <c r="F694" s="15">
        <v>0</v>
      </c>
      <c r="G694" s="15">
        <f t="shared" si="54"/>
        <v>511</v>
      </c>
      <c r="I694">
        <f t="shared" si="53"/>
        <v>511</v>
      </c>
    </row>
    <row r="695" spans="1:9" x14ac:dyDescent="0.3">
      <c r="A695" s="60">
        <v>43063</v>
      </c>
      <c r="B695" s="15">
        <f t="shared" si="50"/>
        <v>2017</v>
      </c>
      <c r="C695" s="15">
        <f t="shared" si="51"/>
        <v>11</v>
      </c>
      <c r="D695" s="15">
        <f t="shared" si="52"/>
        <v>24</v>
      </c>
      <c r="E695" s="15">
        <v>5817</v>
      </c>
      <c r="F695" s="15">
        <v>0</v>
      </c>
      <c r="G695" s="15">
        <f t="shared" si="54"/>
        <v>534</v>
      </c>
      <c r="I695">
        <f t="shared" si="53"/>
        <v>534</v>
      </c>
    </row>
    <row r="696" spans="1:9" x14ac:dyDescent="0.3">
      <c r="A696" s="60">
        <v>43064</v>
      </c>
      <c r="B696" s="15">
        <f t="shared" si="50"/>
        <v>2017</v>
      </c>
      <c r="C696" s="15">
        <f t="shared" si="51"/>
        <v>11</v>
      </c>
      <c r="D696" s="15">
        <f t="shared" si="52"/>
        <v>25</v>
      </c>
      <c r="E696" s="15">
        <v>5295</v>
      </c>
      <c r="F696" s="15">
        <v>0</v>
      </c>
      <c r="G696" s="15">
        <f t="shared" si="54"/>
        <v>522</v>
      </c>
      <c r="I696">
        <f t="shared" si="53"/>
        <v>522</v>
      </c>
    </row>
    <row r="697" spans="1:9" x14ac:dyDescent="0.3">
      <c r="A697" s="60">
        <v>43065</v>
      </c>
      <c r="B697" s="15">
        <f t="shared" si="50"/>
        <v>2017</v>
      </c>
      <c r="C697" s="15">
        <f t="shared" si="51"/>
        <v>11</v>
      </c>
      <c r="D697" s="15">
        <f t="shared" si="52"/>
        <v>26</v>
      </c>
      <c r="E697" s="15">
        <v>14933</v>
      </c>
      <c r="F697" s="15">
        <v>10164</v>
      </c>
      <c r="G697" s="15">
        <f t="shared" si="54"/>
        <v>526</v>
      </c>
      <c r="I697">
        <f t="shared" si="53"/>
        <v>526</v>
      </c>
    </row>
    <row r="698" spans="1:9" x14ac:dyDescent="0.3">
      <c r="A698" s="60">
        <v>43066</v>
      </c>
      <c r="B698" s="15">
        <f t="shared" si="50"/>
        <v>2017</v>
      </c>
      <c r="C698" s="15">
        <f t="shared" si="51"/>
        <v>11</v>
      </c>
      <c r="D698" s="15">
        <f t="shared" si="52"/>
        <v>27</v>
      </c>
      <c r="E698" s="15">
        <v>14430</v>
      </c>
      <c r="F698" s="15">
        <v>0</v>
      </c>
      <c r="G698" s="15">
        <f t="shared" si="54"/>
        <v>503</v>
      </c>
      <c r="I698">
        <f t="shared" si="53"/>
        <v>503</v>
      </c>
    </row>
    <row r="699" spans="1:9" x14ac:dyDescent="0.3">
      <c r="A699" s="60">
        <v>43067</v>
      </c>
      <c r="B699" s="15">
        <f t="shared" si="50"/>
        <v>2017</v>
      </c>
      <c r="C699" s="15">
        <f t="shared" si="51"/>
        <v>11</v>
      </c>
      <c r="D699" s="15">
        <f t="shared" si="52"/>
        <v>28</v>
      </c>
      <c r="E699" s="15">
        <v>13859</v>
      </c>
      <c r="F699" s="15">
        <v>0</v>
      </c>
      <c r="G699" s="15">
        <f t="shared" si="54"/>
        <v>571</v>
      </c>
      <c r="I699">
        <f t="shared" si="53"/>
        <v>571</v>
      </c>
    </row>
    <row r="700" spans="1:9" x14ac:dyDescent="0.3">
      <c r="A700" s="60">
        <v>43068</v>
      </c>
      <c r="B700" s="15">
        <f t="shared" si="50"/>
        <v>2017</v>
      </c>
      <c r="C700" s="15">
        <f t="shared" si="51"/>
        <v>11</v>
      </c>
      <c r="D700" s="15">
        <f t="shared" si="52"/>
        <v>29</v>
      </c>
      <c r="E700" s="15">
        <v>13279</v>
      </c>
      <c r="F700" s="15">
        <v>0</v>
      </c>
      <c r="G700" s="15">
        <f t="shared" si="54"/>
        <v>580</v>
      </c>
      <c r="I700">
        <f t="shared" si="53"/>
        <v>580</v>
      </c>
    </row>
    <row r="701" spans="1:9" x14ac:dyDescent="0.3">
      <c r="A701" s="60">
        <v>43069</v>
      </c>
      <c r="B701" s="15">
        <f t="shared" si="50"/>
        <v>2017</v>
      </c>
      <c r="C701" s="15">
        <f t="shared" si="51"/>
        <v>11</v>
      </c>
      <c r="D701" s="15">
        <f t="shared" si="52"/>
        <v>30</v>
      </c>
      <c r="E701" s="15">
        <v>12705</v>
      </c>
      <c r="F701" s="15">
        <v>0</v>
      </c>
      <c r="G701" s="15">
        <f t="shared" si="54"/>
        <v>574</v>
      </c>
      <c r="I701">
        <f t="shared" si="53"/>
        <v>574</v>
      </c>
    </row>
    <row r="702" spans="1:9" x14ac:dyDescent="0.3">
      <c r="A702" s="60">
        <v>43070</v>
      </c>
      <c r="B702" s="15">
        <f t="shared" si="50"/>
        <v>2017</v>
      </c>
      <c r="C702" s="15">
        <f t="shared" si="51"/>
        <v>12</v>
      </c>
      <c r="D702" s="15">
        <f t="shared" si="52"/>
        <v>1</v>
      </c>
      <c r="E702" s="15">
        <v>12087</v>
      </c>
      <c r="F702" s="15">
        <v>0</v>
      </c>
      <c r="G702" s="15">
        <f t="shared" si="54"/>
        <v>618</v>
      </c>
      <c r="I702">
        <f t="shared" si="53"/>
        <v>618</v>
      </c>
    </row>
    <row r="703" spans="1:9" x14ac:dyDescent="0.3">
      <c r="A703" s="60">
        <v>43071</v>
      </c>
      <c r="B703" s="15">
        <f t="shared" si="50"/>
        <v>2017</v>
      </c>
      <c r="C703" s="15">
        <f t="shared" si="51"/>
        <v>12</v>
      </c>
      <c r="D703" s="15">
        <f t="shared" si="52"/>
        <v>2</v>
      </c>
      <c r="E703" s="15">
        <v>11561</v>
      </c>
      <c r="F703" s="15">
        <v>0</v>
      </c>
      <c r="G703" s="15">
        <f t="shared" si="54"/>
        <v>526</v>
      </c>
      <c r="I703">
        <f t="shared" si="53"/>
        <v>526</v>
      </c>
    </row>
    <row r="704" spans="1:9" x14ac:dyDescent="0.3">
      <c r="A704" s="60">
        <v>43072</v>
      </c>
      <c r="B704" s="15">
        <f t="shared" si="50"/>
        <v>2017</v>
      </c>
      <c r="C704" s="15">
        <f t="shared" si="51"/>
        <v>12</v>
      </c>
      <c r="D704" s="15">
        <f t="shared" si="52"/>
        <v>3</v>
      </c>
      <c r="E704" s="15">
        <v>11016</v>
      </c>
      <c r="F704" s="15">
        <v>0</v>
      </c>
      <c r="G704" s="15">
        <f t="shared" si="54"/>
        <v>545</v>
      </c>
      <c r="I704">
        <f t="shared" si="53"/>
        <v>545</v>
      </c>
    </row>
    <row r="705" spans="1:9" x14ac:dyDescent="0.3">
      <c r="A705" s="60">
        <v>43073</v>
      </c>
      <c r="B705" s="15">
        <f t="shared" si="50"/>
        <v>2017</v>
      </c>
      <c r="C705" s="15">
        <f t="shared" si="51"/>
        <v>12</v>
      </c>
      <c r="D705" s="15">
        <f t="shared" si="52"/>
        <v>4</v>
      </c>
      <c r="E705" s="15">
        <v>10455</v>
      </c>
      <c r="F705" s="15">
        <v>0</v>
      </c>
      <c r="G705" s="15">
        <f t="shared" si="54"/>
        <v>561</v>
      </c>
      <c r="I705">
        <f t="shared" si="53"/>
        <v>561</v>
      </c>
    </row>
    <row r="706" spans="1:9" x14ac:dyDescent="0.3">
      <c r="A706" s="60">
        <v>43074</v>
      </c>
      <c r="B706" s="15">
        <f t="shared" si="50"/>
        <v>2017</v>
      </c>
      <c r="C706" s="15">
        <f t="shared" si="51"/>
        <v>12</v>
      </c>
      <c r="D706" s="15">
        <f t="shared" si="52"/>
        <v>5</v>
      </c>
      <c r="E706" s="15">
        <v>9879</v>
      </c>
      <c r="F706" s="15">
        <v>0</v>
      </c>
      <c r="G706" s="15">
        <f t="shared" si="54"/>
        <v>576</v>
      </c>
      <c r="I706">
        <f t="shared" si="53"/>
        <v>576</v>
      </c>
    </row>
    <row r="707" spans="1:9" x14ac:dyDescent="0.3">
      <c r="A707" s="60">
        <v>43075</v>
      </c>
      <c r="B707" s="15">
        <f t="shared" ref="B707:B770" si="55">YEAR(A707)</f>
        <v>2017</v>
      </c>
      <c r="C707" s="15">
        <f t="shared" ref="C707:C770" si="56">MONTH(A707)</f>
        <v>12</v>
      </c>
      <c r="D707" s="15">
        <f t="shared" ref="D707:D770" si="57">DAY(A707)</f>
        <v>6</v>
      </c>
      <c r="E707" s="15">
        <v>9298</v>
      </c>
      <c r="F707" s="15">
        <v>0</v>
      </c>
      <c r="G707" s="15">
        <f t="shared" si="54"/>
        <v>581</v>
      </c>
      <c r="I707">
        <f t="shared" ref="I707:I770" si="58">IF(H707&gt;0,0,G707)</f>
        <v>581</v>
      </c>
    </row>
    <row r="708" spans="1:9" x14ac:dyDescent="0.3">
      <c r="A708" s="60">
        <v>43076</v>
      </c>
      <c r="B708" s="15">
        <f t="shared" si="55"/>
        <v>2017</v>
      </c>
      <c r="C708" s="15">
        <f t="shared" si="56"/>
        <v>12</v>
      </c>
      <c r="D708" s="15">
        <f t="shared" si="57"/>
        <v>7</v>
      </c>
      <c r="E708" s="15">
        <v>8734</v>
      </c>
      <c r="F708" s="15">
        <v>0</v>
      </c>
      <c r="G708" s="15">
        <f t="shared" ref="G708:G771" si="59">E707-E708+F708</f>
        <v>564</v>
      </c>
      <c r="I708">
        <f t="shared" si="58"/>
        <v>564</v>
      </c>
    </row>
    <row r="709" spans="1:9" x14ac:dyDescent="0.3">
      <c r="A709" s="60">
        <v>43077</v>
      </c>
      <c r="B709" s="15">
        <f t="shared" si="55"/>
        <v>2017</v>
      </c>
      <c r="C709" s="15">
        <f t="shared" si="56"/>
        <v>12</v>
      </c>
      <c r="D709" s="15">
        <f t="shared" si="57"/>
        <v>8</v>
      </c>
      <c r="E709" s="15">
        <v>8183</v>
      </c>
      <c r="F709" s="15">
        <v>0</v>
      </c>
      <c r="G709" s="15">
        <f t="shared" si="59"/>
        <v>551</v>
      </c>
      <c r="I709">
        <f t="shared" si="58"/>
        <v>551</v>
      </c>
    </row>
    <row r="710" spans="1:9" x14ac:dyDescent="0.3">
      <c r="A710" s="60">
        <v>43078</v>
      </c>
      <c r="B710" s="15">
        <f t="shared" si="55"/>
        <v>2017</v>
      </c>
      <c r="C710" s="15">
        <f t="shared" si="56"/>
        <v>12</v>
      </c>
      <c r="D710" s="15">
        <f t="shared" si="57"/>
        <v>9</v>
      </c>
      <c r="E710" s="15">
        <v>7605</v>
      </c>
      <c r="F710" s="15">
        <v>0</v>
      </c>
      <c r="G710" s="15">
        <f t="shared" si="59"/>
        <v>578</v>
      </c>
      <c r="I710">
        <f t="shared" si="58"/>
        <v>578</v>
      </c>
    </row>
    <row r="711" spans="1:9" x14ac:dyDescent="0.3">
      <c r="A711" s="60">
        <v>43079</v>
      </c>
      <c r="B711" s="15">
        <f t="shared" si="55"/>
        <v>2017</v>
      </c>
      <c r="C711" s="15">
        <f t="shared" si="56"/>
        <v>12</v>
      </c>
      <c r="D711" s="15">
        <f t="shared" si="57"/>
        <v>10</v>
      </c>
      <c r="E711" s="15">
        <v>6958</v>
      </c>
      <c r="F711" s="15">
        <v>0</v>
      </c>
      <c r="G711" s="15">
        <f t="shared" si="59"/>
        <v>647</v>
      </c>
      <c r="I711">
        <f t="shared" si="58"/>
        <v>647</v>
      </c>
    </row>
    <row r="712" spans="1:9" x14ac:dyDescent="0.3">
      <c r="A712" s="60">
        <v>43080</v>
      </c>
      <c r="B712" s="15">
        <f t="shared" si="55"/>
        <v>2017</v>
      </c>
      <c r="C712" s="15">
        <f t="shared" si="56"/>
        <v>12</v>
      </c>
      <c r="D712" s="15">
        <f t="shared" si="57"/>
        <v>11</v>
      </c>
      <c r="E712" s="15">
        <v>6343</v>
      </c>
      <c r="F712" s="15">
        <v>0</v>
      </c>
      <c r="G712" s="15">
        <f t="shared" si="59"/>
        <v>615</v>
      </c>
      <c r="I712">
        <f t="shared" si="58"/>
        <v>615</v>
      </c>
    </row>
    <row r="713" spans="1:9" x14ac:dyDescent="0.3">
      <c r="A713" s="60">
        <v>43081</v>
      </c>
      <c r="B713" s="15">
        <f t="shared" si="55"/>
        <v>2017</v>
      </c>
      <c r="C713" s="15">
        <f t="shared" si="56"/>
        <v>12</v>
      </c>
      <c r="D713" s="15">
        <f t="shared" si="57"/>
        <v>12</v>
      </c>
      <c r="E713" s="15">
        <v>5783</v>
      </c>
      <c r="F713" s="15">
        <v>0</v>
      </c>
      <c r="G713" s="15">
        <f t="shared" si="59"/>
        <v>560</v>
      </c>
      <c r="I713">
        <f t="shared" si="58"/>
        <v>560</v>
      </c>
    </row>
    <row r="714" spans="1:9" x14ac:dyDescent="0.3">
      <c r="A714" s="60">
        <v>43082</v>
      </c>
      <c r="B714" s="15">
        <f t="shared" si="55"/>
        <v>2017</v>
      </c>
      <c r="C714" s="15">
        <f t="shared" si="56"/>
        <v>12</v>
      </c>
      <c r="D714" s="15">
        <f t="shared" si="57"/>
        <v>13</v>
      </c>
      <c r="E714" s="15">
        <v>5164</v>
      </c>
      <c r="F714" s="15">
        <v>0</v>
      </c>
      <c r="G714" s="15">
        <f t="shared" si="59"/>
        <v>619</v>
      </c>
      <c r="I714">
        <f t="shared" si="58"/>
        <v>619</v>
      </c>
    </row>
    <row r="715" spans="1:9" x14ac:dyDescent="0.3">
      <c r="A715" s="60">
        <v>43083</v>
      </c>
      <c r="B715" s="15">
        <f t="shared" si="55"/>
        <v>2017</v>
      </c>
      <c r="C715" s="15">
        <f t="shared" si="56"/>
        <v>12</v>
      </c>
      <c r="D715" s="15">
        <f t="shared" si="57"/>
        <v>14</v>
      </c>
      <c r="E715" s="15">
        <v>17823</v>
      </c>
      <c r="F715" s="15">
        <v>13243</v>
      </c>
      <c r="G715" s="15">
        <f t="shared" si="59"/>
        <v>584</v>
      </c>
      <c r="I715">
        <f t="shared" si="58"/>
        <v>584</v>
      </c>
    </row>
    <row r="716" spans="1:9" x14ac:dyDescent="0.3">
      <c r="A716" s="60">
        <v>43084</v>
      </c>
      <c r="B716" s="15">
        <f t="shared" si="55"/>
        <v>2017</v>
      </c>
      <c r="C716" s="15">
        <f t="shared" si="56"/>
        <v>12</v>
      </c>
      <c r="D716" s="15">
        <f t="shared" si="57"/>
        <v>15</v>
      </c>
      <c r="E716" s="15">
        <v>17238</v>
      </c>
      <c r="F716" s="15">
        <v>0</v>
      </c>
      <c r="G716" s="15">
        <f t="shared" si="59"/>
        <v>585</v>
      </c>
      <c r="I716">
        <f t="shared" si="58"/>
        <v>585</v>
      </c>
    </row>
    <row r="717" spans="1:9" x14ac:dyDescent="0.3">
      <c r="A717" s="60">
        <v>43085</v>
      </c>
      <c r="B717" s="15">
        <f t="shared" si="55"/>
        <v>2017</v>
      </c>
      <c r="C717" s="15">
        <f t="shared" si="56"/>
        <v>12</v>
      </c>
      <c r="D717" s="15">
        <f t="shared" si="57"/>
        <v>16</v>
      </c>
      <c r="E717" s="15">
        <v>16671</v>
      </c>
      <c r="F717" s="15">
        <v>0</v>
      </c>
      <c r="G717" s="15">
        <f t="shared" si="59"/>
        <v>567</v>
      </c>
      <c r="I717">
        <f t="shared" si="58"/>
        <v>567</v>
      </c>
    </row>
    <row r="718" spans="1:9" x14ac:dyDescent="0.3">
      <c r="A718" s="60">
        <v>43086</v>
      </c>
      <c r="B718" s="15">
        <f t="shared" si="55"/>
        <v>2017</v>
      </c>
      <c r="C718" s="15">
        <f t="shared" si="56"/>
        <v>12</v>
      </c>
      <c r="D718" s="15">
        <f t="shared" si="57"/>
        <v>17</v>
      </c>
      <c r="E718" s="15">
        <v>16139</v>
      </c>
      <c r="F718" s="15">
        <v>0</v>
      </c>
      <c r="G718" s="15">
        <f t="shared" si="59"/>
        <v>532</v>
      </c>
      <c r="I718">
        <f t="shared" si="58"/>
        <v>532</v>
      </c>
    </row>
    <row r="719" spans="1:9" x14ac:dyDescent="0.3">
      <c r="A719" s="60">
        <v>43087</v>
      </c>
      <c r="B719" s="15">
        <f t="shared" si="55"/>
        <v>2017</v>
      </c>
      <c r="C719" s="15">
        <f t="shared" si="56"/>
        <v>12</v>
      </c>
      <c r="D719" s="15">
        <f t="shared" si="57"/>
        <v>18</v>
      </c>
      <c r="E719" s="15">
        <v>15542</v>
      </c>
      <c r="F719" s="15">
        <v>0</v>
      </c>
      <c r="G719" s="15">
        <f t="shared" si="59"/>
        <v>597</v>
      </c>
      <c r="I719">
        <f t="shared" si="58"/>
        <v>597</v>
      </c>
    </row>
    <row r="720" spans="1:9" x14ac:dyDescent="0.3">
      <c r="A720" s="60">
        <v>43088</v>
      </c>
      <c r="B720" s="15">
        <f t="shared" si="55"/>
        <v>2017</v>
      </c>
      <c r="C720" s="15">
        <f t="shared" si="56"/>
        <v>12</v>
      </c>
      <c r="D720" s="15">
        <f t="shared" si="57"/>
        <v>19</v>
      </c>
      <c r="E720" s="15">
        <v>14984</v>
      </c>
      <c r="F720" s="15">
        <v>0</v>
      </c>
      <c r="G720" s="15">
        <f t="shared" si="59"/>
        <v>558</v>
      </c>
      <c r="I720">
        <f t="shared" si="58"/>
        <v>558</v>
      </c>
    </row>
    <row r="721" spans="1:9" x14ac:dyDescent="0.3">
      <c r="A721" s="60">
        <v>43089</v>
      </c>
      <c r="B721" s="15">
        <f t="shared" si="55"/>
        <v>2017</v>
      </c>
      <c r="C721" s="15">
        <f t="shared" si="56"/>
        <v>12</v>
      </c>
      <c r="D721" s="15">
        <f t="shared" si="57"/>
        <v>20</v>
      </c>
      <c r="E721" s="15">
        <v>14331</v>
      </c>
      <c r="F721" s="15">
        <v>0</v>
      </c>
      <c r="G721" s="15">
        <f t="shared" si="59"/>
        <v>653</v>
      </c>
      <c r="I721">
        <f t="shared" si="58"/>
        <v>653</v>
      </c>
    </row>
    <row r="722" spans="1:9" x14ac:dyDescent="0.3">
      <c r="A722" s="60">
        <v>43090</v>
      </c>
      <c r="B722" s="15">
        <f t="shared" si="55"/>
        <v>2017</v>
      </c>
      <c r="C722" s="15">
        <f t="shared" si="56"/>
        <v>12</v>
      </c>
      <c r="D722" s="15">
        <f t="shared" si="57"/>
        <v>21</v>
      </c>
      <c r="E722" s="15">
        <v>13768</v>
      </c>
      <c r="F722" s="15">
        <v>0</v>
      </c>
      <c r="G722" s="15">
        <f t="shared" si="59"/>
        <v>563</v>
      </c>
      <c r="I722">
        <f t="shared" si="58"/>
        <v>563</v>
      </c>
    </row>
    <row r="723" spans="1:9" x14ac:dyDescent="0.3">
      <c r="A723" s="60">
        <v>43091</v>
      </c>
      <c r="B723" s="15">
        <f t="shared" si="55"/>
        <v>2017</v>
      </c>
      <c r="C723" s="15">
        <f t="shared" si="56"/>
        <v>12</v>
      </c>
      <c r="D723" s="15">
        <f t="shared" si="57"/>
        <v>22</v>
      </c>
      <c r="E723" s="15">
        <v>13174</v>
      </c>
      <c r="F723" s="15">
        <v>0</v>
      </c>
      <c r="G723" s="15">
        <f t="shared" si="59"/>
        <v>594</v>
      </c>
      <c r="I723">
        <f t="shared" si="58"/>
        <v>594</v>
      </c>
    </row>
    <row r="724" spans="1:9" x14ac:dyDescent="0.3">
      <c r="A724" s="60">
        <v>43092</v>
      </c>
      <c r="B724" s="15">
        <f t="shared" si="55"/>
        <v>2017</v>
      </c>
      <c r="C724" s="15">
        <f t="shared" si="56"/>
        <v>12</v>
      </c>
      <c r="D724" s="15">
        <f t="shared" si="57"/>
        <v>23</v>
      </c>
      <c r="E724" s="15">
        <v>12590</v>
      </c>
      <c r="F724" s="15">
        <v>0</v>
      </c>
      <c r="G724" s="15">
        <f t="shared" si="59"/>
        <v>584</v>
      </c>
      <c r="I724">
        <f t="shared" si="58"/>
        <v>584</v>
      </c>
    </row>
    <row r="725" spans="1:9" x14ac:dyDescent="0.3">
      <c r="A725" s="60">
        <v>43093</v>
      </c>
      <c r="B725" s="15">
        <f t="shared" si="55"/>
        <v>2017</v>
      </c>
      <c r="C725" s="15">
        <f t="shared" si="56"/>
        <v>12</v>
      </c>
      <c r="D725" s="15">
        <f t="shared" si="57"/>
        <v>24</v>
      </c>
      <c r="E725" s="15">
        <v>11991</v>
      </c>
      <c r="F725" s="15">
        <v>0</v>
      </c>
      <c r="G725" s="15">
        <f t="shared" si="59"/>
        <v>599</v>
      </c>
      <c r="I725">
        <f t="shared" si="58"/>
        <v>599</v>
      </c>
    </row>
    <row r="726" spans="1:9" x14ac:dyDescent="0.3">
      <c r="A726" s="60">
        <v>43094</v>
      </c>
      <c r="B726" s="15">
        <f t="shared" si="55"/>
        <v>2017</v>
      </c>
      <c r="C726" s="15">
        <f t="shared" si="56"/>
        <v>12</v>
      </c>
      <c r="D726" s="15">
        <f t="shared" si="57"/>
        <v>25</v>
      </c>
      <c r="E726" s="15">
        <v>11400</v>
      </c>
      <c r="F726" s="15">
        <v>0</v>
      </c>
      <c r="G726" s="15">
        <f t="shared" si="59"/>
        <v>591</v>
      </c>
      <c r="I726">
        <f t="shared" si="58"/>
        <v>591</v>
      </c>
    </row>
    <row r="727" spans="1:9" x14ac:dyDescent="0.3">
      <c r="A727" s="60">
        <v>43095</v>
      </c>
      <c r="B727" s="15">
        <f t="shared" si="55"/>
        <v>2017</v>
      </c>
      <c r="C727" s="15">
        <f t="shared" si="56"/>
        <v>12</v>
      </c>
      <c r="D727" s="15">
        <f t="shared" si="57"/>
        <v>26</v>
      </c>
      <c r="E727" s="15">
        <v>10797</v>
      </c>
      <c r="F727" s="15">
        <v>0</v>
      </c>
      <c r="G727" s="15">
        <f t="shared" si="59"/>
        <v>603</v>
      </c>
      <c r="I727">
        <f t="shared" si="58"/>
        <v>603</v>
      </c>
    </row>
    <row r="728" spans="1:9" x14ac:dyDescent="0.3">
      <c r="A728" s="60">
        <v>43096</v>
      </c>
      <c r="B728" s="15">
        <f t="shared" si="55"/>
        <v>2017</v>
      </c>
      <c r="C728" s="15">
        <f t="shared" si="56"/>
        <v>12</v>
      </c>
      <c r="D728" s="15">
        <f t="shared" si="57"/>
        <v>27</v>
      </c>
      <c r="E728" s="15">
        <v>10172</v>
      </c>
      <c r="F728" s="15">
        <v>0</v>
      </c>
      <c r="G728" s="15">
        <f t="shared" si="59"/>
        <v>625</v>
      </c>
      <c r="I728">
        <f t="shared" si="58"/>
        <v>625</v>
      </c>
    </row>
    <row r="729" spans="1:9" x14ac:dyDescent="0.3">
      <c r="A729" s="60">
        <v>43097</v>
      </c>
      <c r="B729" s="15">
        <f t="shared" si="55"/>
        <v>2017</v>
      </c>
      <c r="C729" s="15">
        <f t="shared" si="56"/>
        <v>12</v>
      </c>
      <c r="D729" s="15">
        <f t="shared" si="57"/>
        <v>28</v>
      </c>
      <c r="E729" s="15">
        <v>9557</v>
      </c>
      <c r="F729" s="15">
        <v>0</v>
      </c>
      <c r="G729" s="15">
        <f t="shared" si="59"/>
        <v>615</v>
      </c>
      <c r="I729">
        <f t="shared" si="58"/>
        <v>615</v>
      </c>
    </row>
    <row r="730" spans="1:9" x14ac:dyDescent="0.3">
      <c r="A730" s="60">
        <v>43098</v>
      </c>
      <c r="B730" s="15">
        <f t="shared" si="55"/>
        <v>2017</v>
      </c>
      <c r="C730" s="15">
        <f t="shared" si="56"/>
        <v>12</v>
      </c>
      <c r="D730" s="15">
        <f t="shared" si="57"/>
        <v>29</v>
      </c>
      <c r="E730" s="15">
        <v>8952</v>
      </c>
      <c r="F730" s="15">
        <v>0</v>
      </c>
      <c r="G730" s="15">
        <f t="shared" si="59"/>
        <v>605</v>
      </c>
      <c r="I730">
        <f t="shared" si="58"/>
        <v>605</v>
      </c>
    </row>
    <row r="731" spans="1:9" x14ac:dyDescent="0.3">
      <c r="A731" s="60">
        <v>43099</v>
      </c>
      <c r="B731" s="15">
        <f t="shared" si="55"/>
        <v>2017</v>
      </c>
      <c r="C731" s="15">
        <f t="shared" si="56"/>
        <v>12</v>
      </c>
      <c r="D731" s="15">
        <f t="shared" si="57"/>
        <v>30</v>
      </c>
      <c r="E731" s="15">
        <v>8381</v>
      </c>
      <c r="F731" s="15">
        <v>0</v>
      </c>
      <c r="G731" s="15">
        <f t="shared" si="59"/>
        <v>571</v>
      </c>
      <c r="I731">
        <f t="shared" si="58"/>
        <v>571</v>
      </c>
    </row>
    <row r="732" spans="1:9" x14ac:dyDescent="0.3">
      <c r="A732" s="60">
        <v>43100</v>
      </c>
      <c r="B732" s="15">
        <f t="shared" si="55"/>
        <v>2017</v>
      </c>
      <c r="C732" s="15">
        <f t="shared" si="56"/>
        <v>12</v>
      </c>
      <c r="D732" s="15">
        <f t="shared" si="57"/>
        <v>31</v>
      </c>
      <c r="E732" s="15">
        <v>7815</v>
      </c>
      <c r="F732" s="15">
        <v>0</v>
      </c>
      <c r="G732" s="15">
        <f t="shared" si="59"/>
        <v>566</v>
      </c>
      <c r="I732">
        <f t="shared" si="58"/>
        <v>566</v>
      </c>
    </row>
    <row r="733" spans="1:9" x14ac:dyDescent="0.3">
      <c r="A733" s="60">
        <v>43101</v>
      </c>
      <c r="B733" s="15">
        <f t="shared" si="55"/>
        <v>2018</v>
      </c>
      <c r="C733" s="15">
        <f t="shared" si="56"/>
        <v>1</v>
      </c>
      <c r="D733" s="15">
        <f t="shared" si="57"/>
        <v>1</v>
      </c>
      <c r="E733" s="15">
        <v>7265</v>
      </c>
      <c r="F733" s="15">
        <v>0</v>
      </c>
      <c r="G733" s="15">
        <f t="shared" si="59"/>
        <v>550</v>
      </c>
      <c r="I733">
        <f t="shared" si="58"/>
        <v>550</v>
      </c>
    </row>
    <row r="734" spans="1:9" x14ac:dyDescent="0.3">
      <c r="A734" s="60">
        <v>43102</v>
      </c>
      <c r="B734" s="15">
        <f t="shared" si="55"/>
        <v>2018</v>
      </c>
      <c r="C734" s="15">
        <f t="shared" si="56"/>
        <v>1</v>
      </c>
      <c r="D734" s="15">
        <f t="shared" si="57"/>
        <v>2</v>
      </c>
      <c r="E734" s="15">
        <v>6637</v>
      </c>
      <c r="F734" s="15">
        <v>0</v>
      </c>
      <c r="G734" s="15">
        <f t="shared" si="59"/>
        <v>628</v>
      </c>
      <c r="I734">
        <f t="shared" si="58"/>
        <v>628</v>
      </c>
    </row>
    <row r="735" spans="1:9" x14ac:dyDescent="0.3">
      <c r="A735" s="60">
        <v>43103</v>
      </c>
      <c r="B735" s="15">
        <f t="shared" si="55"/>
        <v>2018</v>
      </c>
      <c r="C735" s="15">
        <f t="shared" si="56"/>
        <v>1</v>
      </c>
      <c r="D735" s="15">
        <f t="shared" si="57"/>
        <v>3</v>
      </c>
      <c r="E735" s="15">
        <v>6079</v>
      </c>
      <c r="F735" s="15">
        <v>0</v>
      </c>
      <c r="G735" s="15">
        <f t="shared" si="59"/>
        <v>558</v>
      </c>
      <c r="I735">
        <f t="shared" si="58"/>
        <v>558</v>
      </c>
    </row>
    <row r="736" spans="1:9" x14ac:dyDescent="0.3">
      <c r="A736" s="60">
        <v>43104</v>
      </c>
      <c r="B736" s="15">
        <f t="shared" si="55"/>
        <v>2018</v>
      </c>
      <c r="C736" s="15">
        <f t="shared" si="56"/>
        <v>1</v>
      </c>
      <c r="D736" s="15">
        <f t="shared" si="57"/>
        <v>4</v>
      </c>
      <c r="E736" s="15">
        <v>5530</v>
      </c>
      <c r="F736" s="15">
        <v>0</v>
      </c>
      <c r="G736" s="15">
        <f t="shared" si="59"/>
        <v>549</v>
      </c>
      <c r="I736">
        <f t="shared" si="58"/>
        <v>549</v>
      </c>
    </row>
    <row r="737" spans="1:9" x14ac:dyDescent="0.3">
      <c r="A737" s="60">
        <v>43105</v>
      </c>
      <c r="B737" s="15">
        <f t="shared" si="55"/>
        <v>2018</v>
      </c>
      <c r="C737" s="15">
        <f t="shared" si="56"/>
        <v>1</v>
      </c>
      <c r="D737" s="15">
        <f t="shared" si="57"/>
        <v>5</v>
      </c>
      <c r="E737" s="15">
        <v>17968</v>
      </c>
      <c r="F737" s="15">
        <v>13068</v>
      </c>
      <c r="G737" s="15">
        <f t="shared" si="59"/>
        <v>630</v>
      </c>
      <c r="I737">
        <f t="shared" si="58"/>
        <v>630</v>
      </c>
    </row>
    <row r="738" spans="1:9" x14ac:dyDescent="0.3">
      <c r="A738" s="60">
        <v>43106</v>
      </c>
      <c r="B738" s="15">
        <f t="shared" si="55"/>
        <v>2018</v>
      </c>
      <c r="C738" s="15">
        <f t="shared" si="56"/>
        <v>1</v>
      </c>
      <c r="D738" s="15">
        <f t="shared" si="57"/>
        <v>6</v>
      </c>
      <c r="E738" s="15">
        <v>17440</v>
      </c>
      <c r="F738" s="15">
        <v>0</v>
      </c>
      <c r="G738" s="15">
        <f t="shared" si="59"/>
        <v>528</v>
      </c>
      <c r="I738">
        <f t="shared" si="58"/>
        <v>528</v>
      </c>
    </row>
    <row r="739" spans="1:9" x14ac:dyDescent="0.3">
      <c r="A739" s="60">
        <v>43107</v>
      </c>
      <c r="B739" s="15">
        <f t="shared" si="55"/>
        <v>2018</v>
      </c>
      <c r="C739" s="15">
        <f t="shared" si="56"/>
        <v>1</v>
      </c>
      <c r="D739" s="15">
        <f t="shared" si="57"/>
        <v>7</v>
      </c>
      <c r="E739" s="15">
        <v>16797</v>
      </c>
      <c r="F739" s="15">
        <v>0</v>
      </c>
      <c r="G739" s="15">
        <f t="shared" si="59"/>
        <v>643</v>
      </c>
      <c r="I739">
        <f t="shared" si="58"/>
        <v>643</v>
      </c>
    </row>
    <row r="740" spans="1:9" x14ac:dyDescent="0.3">
      <c r="A740" s="60">
        <v>43108</v>
      </c>
      <c r="B740" s="15">
        <f t="shared" si="55"/>
        <v>2018</v>
      </c>
      <c r="C740" s="15">
        <f t="shared" si="56"/>
        <v>1</v>
      </c>
      <c r="D740" s="15">
        <f t="shared" si="57"/>
        <v>8</v>
      </c>
      <c r="E740" s="15">
        <v>16212</v>
      </c>
      <c r="F740" s="15">
        <v>0</v>
      </c>
      <c r="G740" s="15">
        <f t="shared" si="59"/>
        <v>585</v>
      </c>
      <c r="I740">
        <f t="shared" si="58"/>
        <v>585</v>
      </c>
    </row>
    <row r="741" spans="1:9" x14ac:dyDescent="0.3">
      <c r="A741" s="60">
        <v>43109</v>
      </c>
      <c r="B741" s="15">
        <f t="shared" si="55"/>
        <v>2018</v>
      </c>
      <c r="C741" s="15">
        <f t="shared" si="56"/>
        <v>1</v>
      </c>
      <c r="D741" s="15">
        <f t="shared" si="57"/>
        <v>9</v>
      </c>
      <c r="E741" s="15">
        <v>15570</v>
      </c>
      <c r="F741" s="15">
        <v>0</v>
      </c>
      <c r="G741" s="15">
        <f t="shared" si="59"/>
        <v>642</v>
      </c>
      <c r="I741">
        <f t="shared" si="58"/>
        <v>642</v>
      </c>
    </row>
    <row r="742" spans="1:9" x14ac:dyDescent="0.3">
      <c r="A742" s="60">
        <v>43110</v>
      </c>
      <c r="B742" s="15">
        <f t="shared" si="55"/>
        <v>2018</v>
      </c>
      <c r="C742" s="15">
        <f t="shared" si="56"/>
        <v>1</v>
      </c>
      <c r="D742" s="15">
        <f t="shared" si="57"/>
        <v>10</v>
      </c>
      <c r="E742" s="15">
        <v>14975</v>
      </c>
      <c r="F742" s="15">
        <v>0</v>
      </c>
      <c r="G742" s="15">
        <f t="shared" si="59"/>
        <v>595</v>
      </c>
      <c r="I742">
        <f t="shared" si="58"/>
        <v>595</v>
      </c>
    </row>
    <row r="743" spans="1:9" x14ac:dyDescent="0.3">
      <c r="A743" s="60">
        <v>43111</v>
      </c>
      <c r="B743" s="15">
        <f t="shared" si="55"/>
        <v>2018</v>
      </c>
      <c r="C743" s="15">
        <f t="shared" si="56"/>
        <v>1</v>
      </c>
      <c r="D743" s="15">
        <f t="shared" si="57"/>
        <v>11</v>
      </c>
      <c r="E743" s="15">
        <v>14377</v>
      </c>
      <c r="F743" s="15">
        <v>0</v>
      </c>
      <c r="G743" s="15">
        <f t="shared" si="59"/>
        <v>598</v>
      </c>
      <c r="I743">
        <f t="shared" si="58"/>
        <v>598</v>
      </c>
    </row>
    <row r="744" spans="1:9" x14ac:dyDescent="0.3">
      <c r="A744" s="60">
        <v>43112</v>
      </c>
      <c r="B744" s="15">
        <f t="shared" si="55"/>
        <v>2018</v>
      </c>
      <c r="C744" s="15">
        <f t="shared" si="56"/>
        <v>1</v>
      </c>
      <c r="D744" s="15">
        <f t="shared" si="57"/>
        <v>12</v>
      </c>
      <c r="E744" s="15">
        <v>13802</v>
      </c>
      <c r="F744" s="15">
        <v>0</v>
      </c>
      <c r="G744" s="15">
        <f t="shared" si="59"/>
        <v>575</v>
      </c>
      <c r="I744">
        <f t="shared" si="58"/>
        <v>575</v>
      </c>
    </row>
    <row r="745" spans="1:9" x14ac:dyDescent="0.3">
      <c r="A745" s="60">
        <v>43113</v>
      </c>
      <c r="B745" s="15">
        <f t="shared" si="55"/>
        <v>2018</v>
      </c>
      <c r="C745" s="15">
        <f t="shared" si="56"/>
        <v>1</v>
      </c>
      <c r="D745" s="15">
        <f t="shared" si="57"/>
        <v>13</v>
      </c>
      <c r="E745" s="15">
        <v>13211</v>
      </c>
      <c r="F745" s="15">
        <v>0</v>
      </c>
      <c r="G745" s="15">
        <f t="shared" si="59"/>
        <v>591</v>
      </c>
      <c r="I745">
        <f t="shared" si="58"/>
        <v>591</v>
      </c>
    </row>
    <row r="746" spans="1:9" x14ac:dyDescent="0.3">
      <c r="A746" s="60">
        <v>43114</v>
      </c>
      <c r="B746" s="15">
        <f t="shared" si="55"/>
        <v>2018</v>
      </c>
      <c r="C746" s="15">
        <f t="shared" si="56"/>
        <v>1</v>
      </c>
      <c r="D746" s="15">
        <f t="shared" si="57"/>
        <v>14</v>
      </c>
      <c r="E746" s="15">
        <v>12663</v>
      </c>
      <c r="F746" s="15">
        <v>0</v>
      </c>
      <c r="G746" s="15">
        <f t="shared" si="59"/>
        <v>548</v>
      </c>
      <c r="I746">
        <f t="shared" si="58"/>
        <v>548</v>
      </c>
    </row>
    <row r="747" spans="1:9" x14ac:dyDescent="0.3">
      <c r="A747" s="60">
        <v>43115</v>
      </c>
      <c r="B747" s="15">
        <f t="shared" si="55"/>
        <v>2018</v>
      </c>
      <c r="C747" s="15">
        <f t="shared" si="56"/>
        <v>1</v>
      </c>
      <c r="D747" s="15">
        <f t="shared" si="57"/>
        <v>15</v>
      </c>
      <c r="E747" s="15">
        <v>12104</v>
      </c>
      <c r="F747" s="15">
        <v>0</v>
      </c>
      <c r="G747" s="15">
        <f t="shared" si="59"/>
        <v>559</v>
      </c>
      <c r="I747">
        <f t="shared" si="58"/>
        <v>559</v>
      </c>
    </row>
    <row r="748" spans="1:9" x14ac:dyDescent="0.3">
      <c r="A748" s="60">
        <v>43116</v>
      </c>
      <c r="B748" s="15">
        <f t="shared" si="55"/>
        <v>2018</v>
      </c>
      <c r="C748" s="15">
        <f t="shared" si="56"/>
        <v>1</v>
      </c>
      <c r="D748" s="15">
        <f t="shared" si="57"/>
        <v>16</v>
      </c>
      <c r="E748" s="15">
        <v>11537</v>
      </c>
      <c r="F748" s="15">
        <v>0</v>
      </c>
      <c r="G748" s="15">
        <f t="shared" si="59"/>
        <v>567</v>
      </c>
      <c r="I748">
        <f t="shared" si="58"/>
        <v>567</v>
      </c>
    </row>
    <row r="749" spans="1:9" x14ac:dyDescent="0.3">
      <c r="A749" s="60">
        <v>43117</v>
      </c>
      <c r="B749" s="15">
        <f t="shared" si="55"/>
        <v>2018</v>
      </c>
      <c r="C749" s="15">
        <f t="shared" si="56"/>
        <v>1</v>
      </c>
      <c r="D749" s="15">
        <f t="shared" si="57"/>
        <v>17</v>
      </c>
      <c r="E749" s="15">
        <v>10954</v>
      </c>
      <c r="F749" s="15">
        <v>0</v>
      </c>
      <c r="G749" s="15">
        <f t="shared" si="59"/>
        <v>583</v>
      </c>
      <c r="I749">
        <f t="shared" si="58"/>
        <v>583</v>
      </c>
    </row>
    <row r="750" spans="1:9" x14ac:dyDescent="0.3">
      <c r="A750" s="60">
        <v>43118</v>
      </c>
      <c r="B750" s="15">
        <f t="shared" si="55"/>
        <v>2018</v>
      </c>
      <c r="C750" s="15">
        <f t="shared" si="56"/>
        <v>1</v>
      </c>
      <c r="D750" s="15">
        <f t="shared" si="57"/>
        <v>18</v>
      </c>
      <c r="E750" s="15">
        <v>10361</v>
      </c>
      <c r="F750" s="15">
        <v>0</v>
      </c>
      <c r="G750" s="15">
        <f t="shared" si="59"/>
        <v>593</v>
      </c>
      <c r="I750">
        <f t="shared" si="58"/>
        <v>593</v>
      </c>
    </row>
    <row r="751" spans="1:9" x14ac:dyDescent="0.3">
      <c r="A751" s="60">
        <v>43119</v>
      </c>
      <c r="B751" s="15">
        <f t="shared" si="55"/>
        <v>2018</v>
      </c>
      <c r="C751" s="15">
        <f t="shared" si="56"/>
        <v>1</v>
      </c>
      <c r="D751" s="15">
        <f t="shared" si="57"/>
        <v>19</v>
      </c>
      <c r="E751" s="15">
        <v>9777</v>
      </c>
      <c r="F751" s="15">
        <v>0</v>
      </c>
      <c r="G751" s="15">
        <f t="shared" si="59"/>
        <v>584</v>
      </c>
      <c r="I751">
        <f t="shared" si="58"/>
        <v>584</v>
      </c>
    </row>
    <row r="752" spans="1:9" x14ac:dyDescent="0.3">
      <c r="A752" s="60">
        <v>43120</v>
      </c>
      <c r="B752" s="15">
        <f t="shared" si="55"/>
        <v>2018</v>
      </c>
      <c r="C752" s="15">
        <f t="shared" si="56"/>
        <v>1</v>
      </c>
      <c r="D752" s="15">
        <f t="shared" si="57"/>
        <v>20</v>
      </c>
      <c r="E752" s="15">
        <v>9172</v>
      </c>
      <c r="F752" s="15">
        <v>0</v>
      </c>
      <c r="G752" s="15">
        <f t="shared" si="59"/>
        <v>605</v>
      </c>
      <c r="I752">
        <f t="shared" si="58"/>
        <v>605</v>
      </c>
    </row>
    <row r="753" spans="1:9" x14ac:dyDescent="0.3">
      <c r="A753" s="60">
        <v>43121</v>
      </c>
      <c r="B753" s="15">
        <f t="shared" si="55"/>
        <v>2018</v>
      </c>
      <c r="C753" s="15">
        <f t="shared" si="56"/>
        <v>1</v>
      </c>
      <c r="D753" s="15">
        <f t="shared" si="57"/>
        <v>21</v>
      </c>
      <c r="E753" s="15">
        <v>8628</v>
      </c>
      <c r="F753" s="15">
        <v>0</v>
      </c>
      <c r="G753" s="15">
        <f t="shared" si="59"/>
        <v>544</v>
      </c>
      <c r="I753">
        <f t="shared" si="58"/>
        <v>544</v>
      </c>
    </row>
    <row r="754" spans="1:9" x14ac:dyDescent="0.3">
      <c r="A754" s="60">
        <v>43122</v>
      </c>
      <c r="B754" s="15">
        <f t="shared" si="55"/>
        <v>2018</v>
      </c>
      <c r="C754" s="15">
        <f t="shared" si="56"/>
        <v>1</v>
      </c>
      <c r="D754" s="15">
        <f t="shared" si="57"/>
        <v>22</v>
      </c>
      <c r="E754" s="15">
        <v>8042</v>
      </c>
      <c r="F754" s="15">
        <v>0</v>
      </c>
      <c r="G754" s="15">
        <f t="shared" si="59"/>
        <v>586</v>
      </c>
      <c r="I754">
        <f t="shared" si="58"/>
        <v>586</v>
      </c>
    </row>
    <row r="755" spans="1:9" x14ac:dyDescent="0.3">
      <c r="A755" s="60">
        <v>43123</v>
      </c>
      <c r="B755" s="15">
        <f t="shared" si="55"/>
        <v>2018</v>
      </c>
      <c r="C755" s="15">
        <f t="shared" si="56"/>
        <v>1</v>
      </c>
      <c r="D755" s="15">
        <f t="shared" si="57"/>
        <v>23</v>
      </c>
      <c r="E755" s="15">
        <v>7490</v>
      </c>
      <c r="F755" s="15">
        <v>0</v>
      </c>
      <c r="G755" s="15">
        <f t="shared" si="59"/>
        <v>552</v>
      </c>
      <c r="I755">
        <f t="shared" si="58"/>
        <v>552</v>
      </c>
    </row>
    <row r="756" spans="1:9" x14ac:dyDescent="0.3">
      <c r="A756" s="60">
        <v>43124</v>
      </c>
      <c r="B756" s="15">
        <f t="shared" si="55"/>
        <v>2018</v>
      </c>
      <c r="C756" s="15">
        <f t="shared" si="56"/>
        <v>1</v>
      </c>
      <c r="D756" s="15">
        <f t="shared" si="57"/>
        <v>24</v>
      </c>
      <c r="E756" s="15">
        <v>6902</v>
      </c>
      <c r="F756" s="15">
        <v>0</v>
      </c>
      <c r="G756" s="15">
        <f t="shared" si="59"/>
        <v>588</v>
      </c>
      <c r="I756">
        <f t="shared" si="58"/>
        <v>588</v>
      </c>
    </row>
    <row r="757" spans="1:9" x14ac:dyDescent="0.3">
      <c r="A757" s="60">
        <v>43125</v>
      </c>
      <c r="B757" s="15">
        <f t="shared" si="55"/>
        <v>2018</v>
      </c>
      <c r="C757" s="15">
        <f t="shared" si="56"/>
        <v>1</v>
      </c>
      <c r="D757" s="15">
        <f t="shared" si="57"/>
        <v>25</v>
      </c>
      <c r="E757" s="15">
        <v>6312</v>
      </c>
      <c r="F757" s="15">
        <v>0</v>
      </c>
      <c r="G757" s="15">
        <f t="shared" si="59"/>
        <v>590</v>
      </c>
      <c r="I757">
        <f t="shared" si="58"/>
        <v>590</v>
      </c>
    </row>
    <row r="758" spans="1:9" x14ac:dyDescent="0.3">
      <c r="A758" s="60">
        <v>43126</v>
      </c>
      <c r="B758" s="15">
        <f t="shared" si="55"/>
        <v>2018</v>
      </c>
      <c r="C758" s="15">
        <f t="shared" si="56"/>
        <v>1</v>
      </c>
      <c r="D758" s="15">
        <f t="shared" si="57"/>
        <v>26</v>
      </c>
      <c r="E758" s="15">
        <v>5783</v>
      </c>
      <c r="F758" s="15">
        <v>0</v>
      </c>
      <c r="G758" s="15">
        <f t="shared" si="59"/>
        <v>529</v>
      </c>
      <c r="I758">
        <f t="shared" si="58"/>
        <v>529</v>
      </c>
    </row>
    <row r="759" spans="1:9" x14ac:dyDescent="0.3">
      <c r="A759" s="60">
        <v>43127</v>
      </c>
      <c r="B759" s="15">
        <f t="shared" si="55"/>
        <v>2018</v>
      </c>
      <c r="C759" s="15">
        <f t="shared" si="56"/>
        <v>1</v>
      </c>
      <c r="D759" s="15">
        <f t="shared" si="57"/>
        <v>27</v>
      </c>
      <c r="E759" s="15">
        <v>5269</v>
      </c>
      <c r="F759" s="15">
        <v>0</v>
      </c>
      <c r="G759" s="15">
        <f t="shared" si="59"/>
        <v>514</v>
      </c>
      <c r="I759">
        <f t="shared" si="58"/>
        <v>514</v>
      </c>
    </row>
    <row r="760" spans="1:9" x14ac:dyDescent="0.3">
      <c r="A760" s="60">
        <v>43128</v>
      </c>
      <c r="B760" s="15">
        <f t="shared" si="55"/>
        <v>2018</v>
      </c>
      <c r="C760" s="15">
        <f t="shared" si="56"/>
        <v>1</v>
      </c>
      <c r="D760" s="15">
        <f t="shared" si="57"/>
        <v>28</v>
      </c>
      <c r="E760" s="15">
        <v>17193</v>
      </c>
      <c r="F760" s="15">
        <v>12537</v>
      </c>
      <c r="G760" s="15">
        <f t="shared" si="59"/>
        <v>613</v>
      </c>
      <c r="I760">
        <f t="shared" si="58"/>
        <v>613</v>
      </c>
    </row>
    <row r="761" spans="1:9" x14ac:dyDescent="0.3">
      <c r="A761" s="60">
        <v>43129</v>
      </c>
      <c r="B761" s="15">
        <f t="shared" si="55"/>
        <v>2018</v>
      </c>
      <c r="C761" s="15">
        <f t="shared" si="56"/>
        <v>1</v>
      </c>
      <c r="D761" s="15">
        <f t="shared" si="57"/>
        <v>29</v>
      </c>
      <c r="E761" s="15">
        <v>16593</v>
      </c>
      <c r="F761" s="15">
        <v>0</v>
      </c>
      <c r="G761" s="15">
        <f t="shared" si="59"/>
        <v>600</v>
      </c>
      <c r="I761">
        <f t="shared" si="58"/>
        <v>600</v>
      </c>
    </row>
    <row r="762" spans="1:9" x14ac:dyDescent="0.3">
      <c r="A762" s="60">
        <v>43130</v>
      </c>
      <c r="B762" s="15">
        <f t="shared" si="55"/>
        <v>2018</v>
      </c>
      <c r="C762" s="15">
        <f t="shared" si="56"/>
        <v>1</v>
      </c>
      <c r="D762" s="15">
        <f t="shared" si="57"/>
        <v>30</v>
      </c>
      <c r="E762" s="15">
        <v>16031</v>
      </c>
      <c r="F762" s="15">
        <v>0</v>
      </c>
      <c r="G762" s="15">
        <f t="shared" si="59"/>
        <v>562</v>
      </c>
      <c r="I762">
        <f t="shared" si="58"/>
        <v>562</v>
      </c>
    </row>
    <row r="763" spans="1:9" x14ac:dyDescent="0.3">
      <c r="A763" s="60">
        <v>43131</v>
      </c>
      <c r="B763" s="15">
        <f t="shared" si="55"/>
        <v>2018</v>
      </c>
      <c r="C763" s="15">
        <f t="shared" si="56"/>
        <v>1</v>
      </c>
      <c r="D763" s="15">
        <f t="shared" si="57"/>
        <v>31</v>
      </c>
      <c r="E763" s="15">
        <v>15454</v>
      </c>
      <c r="F763" s="15">
        <v>0</v>
      </c>
      <c r="G763" s="15">
        <f t="shared" si="59"/>
        <v>577</v>
      </c>
      <c r="I763">
        <f t="shared" si="58"/>
        <v>577</v>
      </c>
    </row>
    <row r="764" spans="1:9" x14ac:dyDescent="0.3">
      <c r="A764" s="60">
        <v>43132</v>
      </c>
      <c r="B764" s="15">
        <f t="shared" si="55"/>
        <v>2018</v>
      </c>
      <c r="C764" s="15">
        <f t="shared" si="56"/>
        <v>2</v>
      </c>
      <c r="D764" s="15">
        <f t="shared" si="57"/>
        <v>1</v>
      </c>
      <c r="E764" s="15">
        <v>14882</v>
      </c>
      <c r="F764" s="15">
        <v>0</v>
      </c>
      <c r="G764" s="15">
        <f t="shared" si="59"/>
        <v>572</v>
      </c>
      <c r="I764">
        <f t="shared" si="58"/>
        <v>572</v>
      </c>
    </row>
    <row r="765" spans="1:9" x14ac:dyDescent="0.3">
      <c r="A765" s="60">
        <v>43133</v>
      </c>
      <c r="B765" s="15">
        <f t="shared" si="55"/>
        <v>2018</v>
      </c>
      <c r="C765" s="15">
        <f t="shared" si="56"/>
        <v>2</v>
      </c>
      <c r="D765" s="15">
        <f t="shared" si="57"/>
        <v>2</v>
      </c>
      <c r="E765" s="15">
        <v>14251</v>
      </c>
      <c r="F765" s="15">
        <v>0</v>
      </c>
      <c r="G765" s="15">
        <f t="shared" si="59"/>
        <v>631</v>
      </c>
      <c r="I765">
        <f t="shared" si="58"/>
        <v>631</v>
      </c>
    </row>
    <row r="766" spans="1:9" x14ac:dyDescent="0.3">
      <c r="A766" s="60">
        <v>43134</v>
      </c>
      <c r="B766" s="15">
        <f t="shared" si="55"/>
        <v>2018</v>
      </c>
      <c r="C766" s="15">
        <f t="shared" si="56"/>
        <v>2</v>
      </c>
      <c r="D766" s="15">
        <f t="shared" si="57"/>
        <v>3</v>
      </c>
      <c r="E766" s="15">
        <v>13734</v>
      </c>
      <c r="F766" s="15">
        <v>0</v>
      </c>
      <c r="G766" s="15">
        <f t="shared" si="59"/>
        <v>517</v>
      </c>
      <c r="I766">
        <f t="shared" si="58"/>
        <v>517</v>
      </c>
    </row>
    <row r="767" spans="1:9" x14ac:dyDescent="0.3">
      <c r="A767" s="60">
        <v>43135</v>
      </c>
      <c r="B767" s="15">
        <f t="shared" si="55"/>
        <v>2018</v>
      </c>
      <c r="C767" s="15">
        <f t="shared" si="56"/>
        <v>2</v>
      </c>
      <c r="D767" s="15">
        <f t="shared" si="57"/>
        <v>4</v>
      </c>
      <c r="E767" s="15">
        <v>13174</v>
      </c>
      <c r="F767" s="15">
        <v>0</v>
      </c>
      <c r="G767" s="15">
        <f t="shared" si="59"/>
        <v>560</v>
      </c>
      <c r="I767">
        <f t="shared" si="58"/>
        <v>560</v>
      </c>
    </row>
    <row r="768" spans="1:9" x14ac:dyDescent="0.3">
      <c r="A768" s="60">
        <v>43136</v>
      </c>
      <c r="B768" s="15">
        <f t="shared" si="55"/>
        <v>2018</v>
      </c>
      <c r="C768" s="15">
        <f t="shared" si="56"/>
        <v>2</v>
      </c>
      <c r="D768" s="15">
        <f t="shared" si="57"/>
        <v>5</v>
      </c>
      <c r="E768" s="15">
        <v>12609</v>
      </c>
      <c r="F768" s="15">
        <v>0</v>
      </c>
      <c r="G768" s="15">
        <f t="shared" si="59"/>
        <v>565</v>
      </c>
      <c r="I768">
        <f t="shared" si="58"/>
        <v>565</v>
      </c>
    </row>
    <row r="769" spans="1:9" x14ac:dyDescent="0.3">
      <c r="A769" s="60">
        <v>43137</v>
      </c>
      <c r="B769" s="15">
        <f t="shared" si="55"/>
        <v>2018</v>
      </c>
      <c r="C769" s="15">
        <f t="shared" si="56"/>
        <v>2</v>
      </c>
      <c r="D769" s="15">
        <f t="shared" si="57"/>
        <v>6</v>
      </c>
      <c r="E769" s="15">
        <v>12056</v>
      </c>
      <c r="F769" s="15">
        <v>0</v>
      </c>
      <c r="G769" s="15">
        <f t="shared" si="59"/>
        <v>553</v>
      </c>
      <c r="I769">
        <f t="shared" si="58"/>
        <v>553</v>
      </c>
    </row>
    <row r="770" spans="1:9" x14ac:dyDescent="0.3">
      <c r="A770" s="60">
        <v>43138</v>
      </c>
      <c r="B770" s="15">
        <f t="shared" si="55"/>
        <v>2018</v>
      </c>
      <c r="C770" s="15">
        <f t="shared" si="56"/>
        <v>2</v>
      </c>
      <c r="D770" s="15">
        <f t="shared" si="57"/>
        <v>7</v>
      </c>
      <c r="E770" s="15">
        <v>11521</v>
      </c>
      <c r="F770" s="15">
        <v>0</v>
      </c>
      <c r="G770" s="15">
        <f t="shared" si="59"/>
        <v>535</v>
      </c>
      <c r="I770">
        <f t="shared" si="58"/>
        <v>535</v>
      </c>
    </row>
    <row r="771" spans="1:9" x14ac:dyDescent="0.3">
      <c r="A771" s="60">
        <v>43139</v>
      </c>
      <c r="B771" s="15">
        <f t="shared" ref="B771:B834" si="60">YEAR(A771)</f>
        <v>2018</v>
      </c>
      <c r="C771" s="15">
        <f t="shared" ref="C771:C834" si="61">MONTH(A771)</f>
        <v>2</v>
      </c>
      <c r="D771" s="15">
        <f t="shared" ref="D771:D834" si="62">DAY(A771)</f>
        <v>8</v>
      </c>
      <c r="E771" s="15">
        <v>10952</v>
      </c>
      <c r="F771" s="15">
        <v>0</v>
      </c>
      <c r="G771" s="15">
        <f t="shared" si="59"/>
        <v>569</v>
      </c>
      <c r="I771">
        <f t="shared" ref="I771:I834" si="63">IF(H771&gt;0,0,G771)</f>
        <v>569</v>
      </c>
    </row>
    <row r="772" spans="1:9" x14ac:dyDescent="0.3">
      <c r="A772" s="60">
        <v>43140</v>
      </c>
      <c r="B772" s="15">
        <f t="shared" si="60"/>
        <v>2018</v>
      </c>
      <c r="C772" s="15">
        <f t="shared" si="61"/>
        <v>2</v>
      </c>
      <c r="D772" s="15">
        <f t="shared" si="62"/>
        <v>9</v>
      </c>
      <c r="E772" s="15">
        <v>10407</v>
      </c>
      <c r="F772" s="15">
        <v>0</v>
      </c>
      <c r="G772" s="15">
        <f t="shared" ref="G772:G835" si="64">E771-E772+F772</f>
        <v>545</v>
      </c>
      <c r="I772">
        <f t="shared" si="63"/>
        <v>545</v>
      </c>
    </row>
    <row r="773" spans="1:9" x14ac:dyDescent="0.3">
      <c r="A773" s="60">
        <v>43141</v>
      </c>
      <c r="B773" s="15">
        <f t="shared" si="60"/>
        <v>2018</v>
      </c>
      <c r="C773" s="15">
        <f t="shared" si="61"/>
        <v>2</v>
      </c>
      <c r="D773" s="15">
        <f t="shared" si="62"/>
        <v>10</v>
      </c>
      <c r="E773" s="15">
        <v>9790</v>
      </c>
      <c r="F773" s="15">
        <v>0</v>
      </c>
      <c r="G773" s="15">
        <f t="shared" si="64"/>
        <v>617</v>
      </c>
      <c r="I773">
        <f t="shared" si="63"/>
        <v>617</v>
      </c>
    </row>
    <row r="774" spans="1:9" x14ac:dyDescent="0.3">
      <c r="A774" s="60">
        <v>43142</v>
      </c>
      <c r="B774" s="15">
        <f t="shared" si="60"/>
        <v>2018</v>
      </c>
      <c r="C774" s="15">
        <f t="shared" si="61"/>
        <v>2</v>
      </c>
      <c r="D774" s="15">
        <f t="shared" si="62"/>
        <v>11</v>
      </c>
      <c r="E774" s="15">
        <v>9255</v>
      </c>
      <c r="F774" s="15">
        <v>0</v>
      </c>
      <c r="G774" s="15">
        <f t="shared" si="64"/>
        <v>535</v>
      </c>
      <c r="I774">
        <f t="shared" si="63"/>
        <v>535</v>
      </c>
    </row>
    <row r="775" spans="1:9" x14ac:dyDescent="0.3">
      <c r="A775" s="60">
        <v>43143</v>
      </c>
      <c r="B775" s="15">
        <f t="shared" si="60"/>
        <v>2018</v>
      </c>
      <c r="C775" s="15">
        <f t="shared" si="61"/>
        <v>2</v>
      </c>
      <c r="D775" s="15">
        <f t="shared" si="62"/>
        <v>12</v>
      </c>
      <c r="E775" s="15">
        <v>8646</v>
      </c>
      <c r="F775" s="15">
        <v>0</v>
      </c>
      <c r="G775" s="15">
        <f t="shared" si="64"/>
        <v>609</v>
      </c>
      <c r="I775">
        <f t="shared" si="63"/>
        <v>609</v>
      </c>
    </row>
    <row r="776" spans="1:9" x14ac:dyDescent="0.3">
      <c r="A776" s="60">
        <v>43144</v>
      </c>
      <c r="B776" s="15">
        <f t="shared" si="60"/>
        <v>2018</v>
      </c>
      <c r="C776" s="15">
        <f t="shared" si="61"/>
        <v>2</v>
      </c>
      <c r="D776" s="15">
        <f t="shared" si="62"/>
        <v>13</v>
      </c>
      <c r="E776" s="15">
        <v>7997</v>
      </c>
      <c r="F776" s="15">
        <v>0</v>
      </c>
      <c r="G776" s="15">
        <f t="shared" si="64"/>
        <v>649</v>
      </c>
      <c r="I776">
        <f t="shared" si="63"/>
        <v>649</v>
      </c>
    </row>
    <row r="777" spans="1:9" x14ac:dyDescent="0.3">
      <c r="A777" s="60">
        <v>43145</v>
      </c>
      <c r="B777" s="15">
        <f t="shared" si="60"/>
        <v>2018</v>
      </c>
      <c r="C777" s="15">
        <f t="shared" si="61"/>
        <v>2</v>
      </c>
      <c r="D777" s="15">
        <f t="shared" si="62"/>
        <v>14</v>
      </c>
      <c r="E777" s="15">
        <v>7450</v>
      </c>
      <c r="F777" s="15">
        <v>0</v>
      </c>
      <c r="G777" s="15">
        <f t="shared" si="64"/>
        <v>547</v>
      </c>
      <c r="I777">
        <f t="shared" si="63"/>
        <v>547</v>
      </c>
    </row>
    <row r="778" spans="1:9" x14ac:dyDescent="0.3">
      <c r="A778" s="60">
        <v>43146</v>
      </c>
      <c r="B778" s="15">
        <f t="shared" si="60"/>
        <v>2018</v>
      </c>
      <c r="C778" s="15">
        <f t="shared" si="61"/>
        <v>2</v>
      </c>
      <c r="D778" s="15">
        <f t="shared" si="62"/>
        <v>15</v>
      </c>
      <c r="E778" s="15">
        <v>6776</v>
      </c>
      <c r="F778" s="15">
        <v>0</v>
      </c>
      <c r="G778" s="15">
        <f t="shared" si="64"/>
        <v>674</v>
      </c>
      <c r="I778">
        <f t="shared" si="63"/>
        <v>674</v>
      </c>
    </row>
    <row r="779" spans="1:9" x14ac:dyDescent="0.3">
      <c r="A779" s="60">
        <v>43147</v>
      </c>
      <c r="B779" s="15">
        <f t="shared" si="60"/>
        <v>2018</v>
      </c>
      <c r="C779" s="15">
        <f t="shared" si="61"/>
        <v>2</v>
      </c>
      <c r="D779" s="15">
        <f t="shared" si="62"/>
        <v>16</v>
      </c>
      <c r="E779" s="15">
        <v>6180</v>
      </c>
      <c r="F779" s="15">
        <v>0</v>
      </c>
      <c r="G779" s="15">
        <f t="shared" si="64"/>
        <v>596</v>
      </c>
      <c r="I779">
        <f t="shared" si="63"/>
        <v>596</v>
      </c>
    </row>
    <row r="780" spans="1:9" x14ac:dyDescent="0.3">
      <c r="A780" s="60">
        <v>43148</v>
      </c>
      <c r="B780" s="15">
        <f t="shared" si="60"/>
        <v>2018</v>
      </c>
      <c r="C780" s="15">
        <f t="shared" si="61"/>
        <v>2</v>
      </c>
      <c r="D780" s="15">
        <f t="shared" si="62"/>
        <v>17</v>
      </c>
      <c r="E780" s="15">
        <v>5606</v>
      </c>
      <c r="F780" s="15">
        <v>0</v>
      </c>
      <c r="G780" s="15">
        <f t="shared" si="64"/>
        <v>574</v>
      </c>
      <c r="I780">
        <f t="shared" si="63"/>
        <v>574</v>
      </c>
    </row>
    <row r="781" spans="1:9" x14ac:dyDescent="0.3">
      <c r="A781" s="60">
        <v>43149</v>
      </c>
      <c r="B781" s="15">
        <f t="shared" si="60"/>
        <v>2018</v>
      </c>
      <c r="C781" s="15">
        <f t="shared" si="61"/>
        <v>2</v>
      </c>
      <c r="D781" s="15">
        <f t="shared" si="62"/>
        <v>18</v>
      </c>
      <c r="E781" s="15">
        <v>5003</v>
      </c>
      <c r="F781" s="15">
        <v>0</v>
      </c>
      <c r="G781" s="15">
        <f t="shared" si="64"/>
        <v>603</v>
      </c>
      <c r="I781">
        <f t="shared" si="63"/>
        <v>603</v>
      </c>
    </row>
    <row r="782" spans="1:9" x14ac:dyDescent="0.3">
      <c r="A782" s="60">
        <v>43150</v>
      </c>
      <c r="B782" s="15">
        <f t="shared" si="60"/>
        <v>2018</v>
      </c>
      <c r="C782" s="15">
        <f t="shared" si="61"/>
        <v>2</v>
      </c>
      <c r="D782" s="15">
        <f t="shared" si="62"/>
        <v>19</v>
      </c>
      <c r="E782" s="15">
        <v>16995</v>
      </c>
      <c r="F782" s="15">
        <v>12649</v>
      </c>
      <c r="G782" s="15">
        <f t="shared" si="64"/>
        <v>657</v>
      </c>
      <c r="I782">
        <f t="shared" si="63"/>
        <v>657</v>
      </c>
    </row>
    <row r="783" spans="1:9" x14ac:dyDescent="0.3">
      <c r="A783" s="60">
        <v>43151</v>
      </c>
      <c r="B783" s="15">
        <f t="shared" si="60"/>
        <v>2018</v>
      </c>
      <c r="C783" s="15">
        <f t="shared" si="61"/>
        <v>2</v>
      </c>
      <c r="D783" s="15">
        <f t="shared" si="62"/>
        <v>20</v>
      </c>
      <c r="E783" s="15">
        <v>16354</v>
      </c>
      <c r="F783" s="15">
        <v>0</v>
      </c>
      <c r="G783" s="15">
        <f t="shared" si="64"/>
        <v>641</v>
      </c>
      <c r="I783">
        <f t="shared" si="63"/>
        <v>641</v>
      </c>
    </row>
    <row r="784" spans="1:9" x14ac:dyDescent="0.3">
      <c r="A784" s="60">
        <v>43152</v>
      </c>
      <c r="B784" s="15">
        <f t="shared" si="60"/>
        <v>2018</v>
      </c>
      <c r="C784" s="15">
        <f t="shared" si="61"/>
        <v>2</v>
      </c>
      <c r="D784" s="15">
        <f t="shared" si="62"/>
        <v>21</v>
      </c>
      <c r="E784" s="15">
        <v>15830</v>
      </c>
      <c r="F784" s="15">
        <v>0</v>
      </c>
      <c r="G784" s="15">
        <f t="shared" si="64"/>
        <v>524</v>
      </c>
      <c r="I784">
        <f t="shared" si="63"/>
        <v>524</v>
      </c>
    </row>
    <row r="785" spans="1:9" x14ac:dyDescent="0.3">
      <c r="A785" s="60">
        <v>43153</v>
      </c>
      <c r="B785" s="15">
        <f t="shared" si="60"/>
        <v>2018</v>
      </c>
      <c r="C785" s="15">
        <f t="shared" si="61"/>
        <v>2</v>
      </c>
      <c r="D785" s="15">
        <f t="shared" si="62"/>
        <v>22</v>
      </c>
      <c r="E785" s="15">
        <v>15240</v>
      </c>
      <c r="F785" s="15">
        <v>0</v>
      </c>
      <c r="G785" s="15">
        <f t="shared" si="64"/>
        <v>590</v>
      </c>
      <c r="I785">
        <f t="shared" si="63"/>
        <v>590</v>
      </c>
    </row>
    <row r="786" spans="1:9" x14ac:dyDescent="0.3">
      <c r="A786" s="60">
        <v>43154</v>
      </c>
      <c r="B786" s="15">
        <f t="shared" si="60"/>
        <v>2018</v>
      </c>
      <c r="C786" s="15">
        <f t="shared" si="61"/>
        <v>2</v>
      </c>
      <c r="D786" s="15">
        <f t="shared" si="62"/>
        <v>23</v>
      </c>
      <c r="E786" s="15">
        <v>14649</v>
      </c>
      <c r="F786" s="15">
        <v>0</v>
      </c>
      <c r="G786" s="15">
        <f t="shared" si="64"/>
        <v>591</v>
      </c>
      <c r="I786">
        <f t="shared" si="63"/>
        <v>591</v>
      </c>
    </row>
    <row r="787" spans="1:9" x14ac:dyDescent="0.3">
      <c r="A787" s="60">
        <v>43155</v>
      </c>
      <c r="B787" s="15">
        <f t="shared" si="60"/>
        <v>2018</v>
      </c>
      <c r="C787" s="15">
        <f t="shared" si="61"/>
        <v>2</v>
      </c>
      <c r="D787" s="15">
        <f t="shared" si="62"/>
        <v>24</v>
      </c>
      <c r="E787" s="15">
        <v>14076</v>
      </c>
      <c r="F787" s="15">
        <v>0</v>
      </c>
      <c r="G787" s="15">
        <f t="shared" si="64"/>
        <v>573</v>
      </c>
      <c r="I787">
        <f t="shared" si="63"/>
        <v>573</v>
      </c>
    </row>
    <row r="788" spans="1:9" x14ac:dyDescent="0.3">
      <c r="A788" s="60">
        <v>43156</v>
      </c>
      <c r="B788" s="15">
        <f t="shared" si="60"/>
        <v>2018</v>
      </c>
      <c r="C788" s="15">
        <f t="shared" si="61"/>
        <v>2</v>
      </c>
      <c r="D788" s="15">
        <f t="shared" si="62"/>
        <v>25</v>
      </c>
      <c r="E788" s="15">
        <v>13470</v>
      </c>
      <c r="F788" s="15">
        <v>0</v>
      </c>
      <c r="G788" s="15">
        <f t="shared" si="64"/>
        <v>606</v>
      </c>
      <c r="I788">
        <f t="shared" si="63"/>
        <v>606</v>
      </c>
    </row>
    <row r="789" spans="1:9" x14ac:dyDescent="0.3">
      <c r="A789" s="60">
        <v>43157</v>
      </c>
      <c r="B789" s="15">
        <f t="shared" si="60"/>
        <v>2018</v>
      </c>
      <c r="C789" s="15">
        <f t="shared" si="61"/>
        <v>2</v>
      </c>
      <c r="D789" s="15">
        <f t="shared" si="62"/>
        <v>26</v>
      </c>
      <c r="E789" s="15">
        <v>12925</v>
      </c>
      <c r="F789" s="15">
        <v>0</v>
      </c>
      <c r="G789" s="15">
        <f t="shared" si="64"/>
        <v>545</v>
      </c>
      <c r="I789">
        <f t="shared" si="63"/>
        <v>545</v>
      </c>
    </row>
    <row r="790" spans="1:9" x14ac:dyDescent="0.3">
      <c r="A790" s="60">
        <v>43158</v>
      </c>
      <c r="B790" s="15">
        <f t="shared" si="60"/>
        <v>2018</v>
      </c>
      <c r="C790" s="15">
        <f t="shared" si="61"/>
        <v>2</v>
      </c>
      <c r="D790" s="15">
        <f t="shared" si="62"/>
        <v>27</v>
      </c>
      <c r="E790" s="15">
        <v>12354</v>
      </c>
      <c r="F790" s="15">
        <v>0</v>
      </c>
      <c r="G790" s="15">
        <f t="shared" si="64"/>
        <v>571</v>
      </c>
      <c r="I790">
        <f t="shared" si="63"/>
        <v>571</v>
      </c>
    </row>
    <row r="791" spans="1:9" x14ac:dyDescent="0.3">
      <c r="A791" s="60">
        <v>43159</v>
      </c>
      <c r="B791" s="15">
        <f t="shared" si="60"/>
        <v>2018</v>
      </c>
      <c r="C791" s="15">
        <f t="shared" si="61"/>
        <v>2</v>
      </c>
      <c r="D791" s="15">
        <f t="shared" si="62"/>
        <v>28</v>
      </c>
      <c r="E791" s="15">
        <v>11698</v>
      </c>
      <c r="F791" s="15">
        <v>0</v>
      </c>
      <c r="G791" s="15">
        <f t="shared" si="64"/>
        <v>656</v>
      </c>
      <c r="I791">
        <f t="shared" si="63"/>
        <v>656</v>
      </c>
    </row>
    <row r="792" spans="1:9" x14ac:dyDescent="0.3">
      <c r="A792" s="60">
        <v>43160</v>
      </c>
      <c r="B792" s="15">
        <f t="shared" si="60"/>
        <v>2018</v>
      </c>
      <c r="C792" s="15">
        <f t="shared" si="61"/>
        <v>3</v>
      </c>
      <c r="D792" s="15">
        <f t="shared" si="62"/>
        <v>1</v>
      </c>
      <c r="E792" s="15">
        <v>11140</v>
      </c>
      <c r="F792" s="15">
        <v>0</v>
      </c>
      <c r="G792" s="15">
        <f t="shared" si="64"/>
        <v>558</v>
      </c>
      <c r="I792">
        <f t="shared" si="63"/>
        <v>558</v>
      </c>
    </row>
    <row r="793" spans="1:9" x14ac:dyDescent="0.3">
      <c r="A793" s="60">
        <v>43161</v>
      </c>
      <c r="B793" s="15">
        <f t="shared" si="60"/>
        <v>2018</v>
      </c>
      <c r="C793" s="15">
        <f t="shared" si="61"/>
        <v>3</v>
      </c>
      <c r="D793" s="15">
        <f t="shared" si="62"/>
        <v>2</v>
      </c>
      <c r="E793" s="15">
        <v>10523</v>
      </c>
      <c r="F793" s="15">
        <v>0</v>
      </c>
      <c r="G793" s="15">
        <f t="shared" si="64"/>
        <v>617</v>
      </c>
      <c r="I793">
        <f t="shared" si="63"/>
        <v>617</v>
      </c>
    </row>
    <row r="794" spans="1:9" x14ac:dyDescent="0.3">
      <c r="A794" s="60">
        <v>43162</v>
      </c>
      <c r="B794" s="15">
        <f t="shared" si="60"/>
        <v>2018</v>
      </c>
      <c r="C794" s="15">
        <f t="shared" si="61"/>
        <v>3</v>
      </c>
      <c r="D794" s="15">
        <f t="shared" si="62"/>
        <v>3</v>
      </c>
      <c r="E794" s="15">
        <v>10011</v>
      </c>
      <c r="F794" s="15">
        <v>0</v>
      </c>
      <c r="G794" s="15">
        <f t="shared" si="64"/>
        <v>512</v>
      </c>
      <c r="I794">
        <f t="shared" si="63"/>
        <v>512</v>
      </c>
    </row>
    <row r="795" spans="1:9" x14ac:dyDescent="0.3">
      <c r="A795" s="60">
        <v>43163</v>
      </c>
      <c r="B795" s="15">
        <f t="shared" si="60"/>
        <v>2018</v>
      </c>
      <c r="C795" s="15">
        <f t="shared" si="61"/>
        <v>3</v>
      </c>
      <c r="D795" s="15">
        <f t="shared" si="62"/>
        <v>4</v>
      </c>
      <c r="E795" s="15">
        <v>9460</v>
      </c>
      <c r="F795" s="15">
        <v>0</v>
      </c>
      <c r="G795" s="15">
        <f t="shared" si="64"/>
        <v>551</v>
      </c>
      <c r="I795">
        <f t="shared" si="63"/>
        <v>551</v>
      </c>
    </row>
    <row r="796" spans="1:9" x14ac:dyDescent="0.3">
      <c r="A796" s="60">
        <v>43164</v>
      </c>
      <c r="B796" s="15">
        <f t="shared" si="60"/>
        <v>2018</v>
      </c>
      <c r="C796" s="15">
        <f t="shared" si="61"/>
        <v>3</v>
      </c>
      <c r="D796" s="15">
        <f t="shared" si="62"/>
        <v>5</v>
      </c>
      <c r="E796" s="15">
        <v>8866</v>
      </c>
      <c r="F796" s="15">
        <v>0</v>
      </c>
      <c r="G796" s="15">
        <f t="shared" si="64"/>
        <v>594</v>
      </c>
      <c r="I796">
        <f t="shared" si="63"/>
        <v>594</v>
      </c>
    </row>
    <row r="797" spans="1:9" x14ac:dyDescent="0.3">
      <c r="A797" s="60">
        <v>43165</v>
      </c>
      <c r="B797" s="15">
        <f t="shared" si="60"/>
        <v>2018</v>
      </c>
      <c r="C797" s="15">
        <f t="shared" si="61"/>
        <v>3</v>
      </c>
      <c r="D797" s="15">
        <f t="shared" si="62"/>
        <v>6</v>
      </c>
      <c r="E797" s="15">
        <v>8391</v>
      </c>
      <c r="F797" s="15">
        <v>0</v>
      </c>
      <c r="G797" s="15">
        <f t="shared" si="64"/>
        <v>475</v>
      </c>
      <c r="I797">
        <f t="shared" si="63"/>
        <v>475</v>
      </c>
    </row>
    <row r="798" spans="1:9" x14ac:dyDescent="0.3">
      <c r="A798" s="60">
        <v>43166</v>
      </c>
      <c r="B798" s="15">
        <f t="shared" si="60"/>
        <v>2018</v>
      </c>
      <c r="C798" s="15">
        <f t="shared" si="61"/>
        <v>3</v>
      </c>
      <c r="D798" s="15">
        <f t="shared" si="62"/>
        <v>7</v>
      </c>
      <c r="E798" s="15">
        <v>7804</v>
      </c>
      <c r="F798" s="15">
        <v>0</v>
      </c>
      <c r="G798" s="15">
        <f t="shared" si="64"/>
        <v>587</v>
      </c>
      <c r="I798">
        <f t="shared" si="63"/>
        <v>587</v>
      </c>
    </row>
    <row r="799" spans="1:9" x14ac:dyDescent="0.3">
      <c r="A799" s="60">
        <v>43167</v>
      </c>
      <c r="B799" s="15">
        <f t="shared" si="60"/>
        <v>2018</v>
      </c>
      <c r="C799" s="15">
        <f t="shared" si="61"/>
        <v>3</v>
      </c>
      <c r="D799" s="15">
        <f t="shared" si="62"/>
        <v>8</v>
      </c>
      <c r="E799" s="15">
        <v>7252</v>
      </c>
      <c r="F799" s="15">
        <v>0</v>
      </c>
      <c r="G799" s="15">
        <f t="shared" si="64"/>
        <v>552</v>
      </c>
      <c r="I799">
        <f t="shared" si="63"/>
        <v>552</v>
      </c>
    </row>
    <row r="800" spans="1:9" x14ac:dyDescent="0.3">
      <c r="A800" s="60">
        <v>43168</v>
      </c>
      <c r="B800" s="15">
        <f t="shared" si="60"/>
        <v>2018</v>
      </c>
      <c r="C800" s="15">
        <f t="shared" si="61"/>
        <v>3</v>
      </c>
      <c r="D800" s="15">
        <f t="shared" si="62"/>
        <v>9</v>
      </c>
      <c r="E800" s="15">
        <v>6639</v>
      </c>
      <c r="F800" s="15">
        <v>0</v>
      </c>
      <c r="G800" s="15">
        <f t="shared" si="64"/>
        <v>613</v>
      </c>
      <c r="I800">
        <f t="shared" si="63"/>
        <v>613</v>
      </c>
    </row>
    <row r="801" spans="1:9" x14ac:dyDescent="0.3">
      <c r="A801" s="60">
        <v>43169</v>
      </c>
      <c r="B801" s="15">
        <f t="shared" si="60"/>
        <v>2018</v>
      </c>
      <c r="C801" s="15">
        <f t="shared" si="61"/>
        <v>3</v>
      </c>
      <c r="D801" s="15">
        <f t="shared" si="62"/>
        <v>10</v>
      </c>
      <c r="E801" s="15">
        <v>5987</v>
      </c>
      <c r="F801" s="15">
        <v>0</v>
      </c>
      <c r="G801" s="15">
        <f t="shared" si="64"/>
        <v>652</v>
      </c>
      <c r="I801">
        <f t="shared" si="63"/>
        <v>652</v>
      </c>
    </row>
    <row r="802" spans="1:9" x14ac:dyDescent="0.3">
      <c r="A802" s="60">
        <v>43170</v>
      </c>
      <c r="B802" s="15">
        <f t="shared" si="60"/>
        <v>2018</v>
      </c>
      <c r="C802" s="15">
        <f t="shared" si="61"/>
        <v>3</v>
      </c>
      <c r="D802" s="15">
        <f t="shared" si="62"/>
        <v>11</v>
      </c>
      <c r="E802" s="15">
        <v>5332</v>
      </c>
      <c r="F802" s="15">
        <v>0</v>
      </c>
      <c r="G802" s="15">
        <f t="shared" si="64"/>
        <v>655</v>
      </c>
      <c r="I802">
        <f t="shared" si="63"/>
        <v>655</v>
      </c>
    </row>
    <row r="803" spans="1:9" x14ac:dyDescent="0.3">
      <c r="A803" s="60">
        <v>43171</v>
      </c>
      <c r="B803" s="15">
        <f t="shared" si="60"/>
        <v>2018</v>
      </c>
      <c r="C803" s="15">
        <f t="shared" si="61"/>
        <v>3</v>
      </c>
      <c r="D803" s="15">
        <f t="shared" si="62"/>
        <v>12</v>
      </c>
      <c r="E803" s="15">
        <v>15176</v>
      </c>
      <c r="F803" s="15">
        <v>10416</v>
      </c>
      <c r="G803" s="15">
        <f t="shared" si="64"/>
        <v>572</v>
      </c>
      <c r="I803">
        <f t="shared" si="63"/>
        <v>572</v>
      </c>
    </row>
    <row r="804" spans="1:9" x14ac:dyDescent="0.3">
      <c r="A804" s="60">
        <v>43172</v>
      </c>
      <c r="B804" s="15">
        <f t="shared" si="60"/>
        <v>2018</v>
      </c>
      <c r="C804" s="15">
        <f t="shared" si="61"/>
        <v>3</v>
      </c>
      <c r="D804" s="15">
        <f t="shared" si="62"/>
        <v>13</v>
      </c>
      <c r="E804" s="15">
        <v>14566</v>
      </c>
      <c r="F804" s="15">
        <v>0</v>
      </c>
      <c r="G804" s="15">
        <f t="shared" si="64"/>
        <v>610</v>
      </c>
      <c r="I804">
        <f t="shared" si="63"/>
        <v>610</v>
      </c>
    </row>
    <row r="805" spans="1:9" x14ac:dyDescent="0.3">
      <c r="A805" s="60">
        <v>43173</v>
      </c>
      <c r="B805" s="15">
        <f t="shared" si="60"/>
        <v>2018</v>
      </c>
      <c r="C805" s="15">
        <f t="shared" si="61"/>
        <v>3</v>
      </c>
      <c r="D805" s="15">
        <f t="shared" si="62"/>
        <v>14</v>
      </c>
      <c r="E805" s="15">
        <v>13991</v>
      </c>
      <c r="F805" s="15">
        <v>0</v>
      </c>
      <c r="G805" s="15">
        <f t="shared" si="64"/>
        <v>575</v>
      </c>
      <c r="I805">
        <f t="shared" si="63"/>
        <v>575</v>
      </c>
    </row>
    <row r="806" spans="1:9" x14ac:dyDescent="0.3">
      <c r="A806" s="60">
        <v>43174</v>
      </c>
      <c r="B806" s="15">
        <f t="shared" si="60"/>
        <v>2018</v>
      </c>
      <c r="C806" s="15">
        <f t="shared" si="61"/>
        <v>3</v>
      </c>
      <c r="D806" s="15">
        <f t="shared" si="62"/>
        <v>15</v>
      </c>
      <c r="E806" s="15">
        <v>13422</v>
      </c>
      <c r="F806" s="15">
        <v>0</v>
      </c>
      <c r="G806" s="15">
        <f t="shared" si="64"/>
        <v>569</v>
      </c>
      <c r="I806">
        <f t="shared" si="63"/>
        <v>569</v>
      </c>
    </row>
    <row r="807" spans="1:9" x14ac:dyDescent="0.3">
      <c r="A807" s="60">
        <v>43175</v>
      </c>
      <c r="B807" s="15">
        <f t="shared" si="60"/>
        <v>2018</v>
      </c>
      <c r="C807" s="15">
        <f t="shared" si="61"/>
        <v>3</v>
      </c>
      <c r="D807" s="15">
        <f t="shared" si="62"/>
        <v>16</v>
      </c>
      <c r="E807" s="15">
        <v>12825</v>
      </c>
      <c r="F807" s="15">
        <v>0</v>
      </c>
      <c r="G807" s="15">
        <f t="shared" si="64"/>
        <v>597</v>
      </c>
      <c r="I807">
        <f t="shared" si="63"/>
        <v>597</v>
      </c>
    </row>
    <row r="808" spans="1:9" x14ac:dyDescent="0.3">
      <c r="A808" s="60">
        <v>43176</v>
      </c>
      <c r="B808" s="15">
        <f t="shared" si="60"/>
        <v>2018</v>
      </c>
      <c r="C808" s="15">
        <f t="shared" si="61"/>
        <v>3</v>
      </c>
      <c r="D808" s="15">
        <f t="shared" si="62"/>
        <v>17</v>
      </c>
      <c r="E808" s="15">
        <v>12219</v>
      </c>
      <c r="F808" s="15">
        <v>0</v>
      </c>
      <c r="G808" s="15">
        <f t="shared" si="64"/>
        <v>606</v>
      </c>
      <c r="I808">
        <f t="shared" si="63"/>
        <v>606</v>
      </c>
    </row>
    <row r="809" spans="1:9" x14ac:dyDescent="0.3">
      <c r="A809" s="60">
        <v>43177</v>
      </c>
      <c r="B809" s="15">
        <f t="shared" si="60"/>
        <v>2018</v>
      </c>
      <c r="C809" s="15">
        <f t="shared" si="61"/>
        <v>3</v>
      </c>
      <c r="D809" s="15">
        <f t="shared" si="62"/>
        <v>18</v>
      </c>
      <c r="E809" s="15">
        <v>11670</v>
      </c>
      <c r="F809" s="15">
        <v>0</v>
      </c>
      <c r="G809" s="15">
        <f t="shared" si="64"/>
        <v>549</v>
      </c>
      <c r="I809">
        <f t="shared" si="63"/>
        <v>549</v>
      </c>
    </row>
    <row r="810" spans="1:9" x14ac:dyDescent="0.3">
      <c r="A810" s="60">
        <v>43178</v>
      </c>
      <c r="B810" s="15">
        <f t="shared" si="60"/>
        <v>2018</v>
      </c>
      <c r="C810" s="15">
        <f t="shared" si="61"/>
        <v>3</v>
      </c>
      <c r="D810" s="15">
        <f t="shared" si="62"/>
        <v>19</v>
      </c>
      <c r="E810" s="15">
        <v>11114</v>
      </c>
      <c r="F810" s="15">
        <v>0</v>
      </c>
      <c r="G810" s="15">
        <f t="shared" si="64"/>
        <v>556</v>
      </c>
      <c r="I810">
        <f t="shared" si="63"/>
        <v>556</v>
      </c>
    </row>
    <row r="811" spans="1:9" x14ac:dyDescent="0.3">
      <c r="A811" s="60">
        <v>43179</v>
      </c>
      <c r="B811" s="15">
        <f t="shared" si="60"/>
        <v>2018</v>
      </c>
      <c r="C811" s="15">
        <f t="shared" si="61"/>
        <v>3</v>
      </c>
      <c r="D811" s="15">
        <f t="shared" si="62"/>
        <v>20</v>
      </c>
      <c r="E811" s="15">
        <v>10530</v>
      </c>
      <c r="F811" s="15">
        <v>0</v>
      </c>
      <c r="G811" s="15">
        <f t="shared" si="64"/>
        <v>584</v>
      </c>
      <c r="I811">
        <f t="shared" si="63"/>
        <v>584</v>
      </c>
    </row>
    <row r="812" spans="1:9" x14ac:dyDescent="0.3">
      <c r="A812" s="60">
        <v>43180</v>
      </c>
      <c r="B812" s="15">
        <f t="shared" si="60"/>
        <v>2018</v>
      </c>
      <c r="C812" s="15">
        <f t="shared" si="61"/>
        <v>3</v>
      </c>
      <c r="D812" s="15">
        <f t="shared" si="62"/>
        <v>21</v>
      </c>
      <c r="E812" s="15">
        <v>9931</v>
      </c>
      <c r="F812" s="15">
        <v>0</v>
      </c>
      <c r="G812" s="15">
        <f t="shared" si="64"/>
        <v>599</v>
      </c>
      <c r="I812">
        <f t="shared" si="63"/>
        <v>599</v>
      </c>
    </row>
    <row r="813" spans="1:9" x14ac:dyDescent="0.3">
      <c r="A813" s="60">
        <v>43181</v>
      </c>
      <c r="B813" s="15">
        <f t="shared" si="60"/>
        <v>2018</v>
      </c>
      <c r="C813" s="15">
        <f t="shared" si="61"/>
        <v>3</v>
      </c>
      <c r="D813" s="15">
        <f t="shared" si="62"/>
        <v>22</v>
      </c>
      <c r="E813" s="15">
        <v>9361</v>
      </c>
      <c r="F813" s="15">
        <v>0</v>
      </c>
      <c r="G813" s="15">
        <f t="shared" si="64"/>
        <v>570</v>
      </c>
      <c r="I813">
        <f t="shared" si="63"/>
        <v>570</v>
      </c>
    </row>
    <row r="814" spans="1:9" x14ac:dyDescent="0.3">
      <c r="A814" s="60">
        <v>43182</v>
      </c>
      <c r="B814" s="15">
        <f t="shared" si="60"/>
        <v>2018</v>
      </c>
      <c r="C814" s="15">
        <f t="shared" si="61"/>
        <v>3</v>
      </c>
      <c r="D814" s="15">
        <f t="shared" si="62"/>
        <v>23</v>
      </c>
      <c r="E814" s="15">
        <v>8767</v>
      </c>
      <c r="F814" s="15">
        <v>0</v>
      </c>
      <c r="G814" s="15">
        <f t="shared" si="64"/>
        <v>594</v>
      </c>
      <c r="I814">
        <f t="shared" si="63"/>
        <v>594</v>
      </c>
    </row>
    <row r="815" spans="1:9" x14ac:dyDescent="0.3">
      <c r="A815" s="60">
        <v>43183</v>
      </c>
      <c r="B815" s="15">
        <f t="shared" si="60"/>
        <v>2018</v>
      </c>
      <c r="C815" s="15">
        <f t="shared" si="61"/>
        <v>3</v>
      </c>
      <c r="D815" s="15">
        <f t="shared" si="62"/>
        <v>24</v>
      </c>
      <c r="E815" s="15">
        <v>8211</v>
      </c>
      <c r="F815" s="15">
        <v>0</v>
      </c>
      <c r="G815" s="15">
        <f t="shared" si="64"/>
        <v>556</v>
      </c>
      <c r="I815">
        <f t="shared" si="63"/>
        <v>556</v>
      </c>
    </row>
    <row r="816" spans="1:9" x14ac:dyDescent="0.3">
      <c r="A816" s="60">
        <v>43184</v>
      </c>
      <c r="B816" s="15">
        <f t="shared" si="60"/>
        <v>2018</v>
      </c>
      <c r="C816" s="15">
        <f t="shared" si="61"/>
        <v>3</v>
      </c>
      <c r="D816" s="15">
        <f t="shared" si="62"/>
        <v>25</v>
      </c>
      <c r="E816" s="15">
        <v>7576</v>
      </c>
      <c r="F816" s="15">
        <v>0</v>
      </c>
      <c r="G816" s="15">
        <f t="shared" si="64"/>
        <v>635</v>
      </c>
      <c r="I816">
        <f t="shared" si="63"/>
        <v>635</v>
      </c>
    </row>
    <row r="817" spans="1:9" x14ac:dyDescent="0.3">
      <c r="A817" s="60">
        <v>43185</v>
      </c>
      <c r="B817" s="15">
        <f t="shared" si="60"/>
        <v>2018</v>
      </c>
      <c r="C817" s="15">
        <f t="shared" si="61"/>
        <v>3</v>
      </c>
      <c r="D817" s="15">
        <f t="shared" si="62"/>
        <v>26</v>
      </c>
      <c r="E817" s="15">
        <v>7025</v>
      </c>
      <c r="F817" s="15">
        <v>0</v>
      </c>
      <c r="G817" s="15">
        <f t="shared" si="64"/>
        <v>551</v>
      </c>
      <c r="I817">
        <f t="shared" si="63"/>
        <v>551</v>
      </c>
    </row>
    <row r="818" spans="1:9" x14ac:dyDescent="0.3">
      <c r="A818" s="60">
        <v>43186</v>
      </c>
      <c r="B818" s="15">
        <f t="shared" si="60"/>
        <v>2018</v>
      </c>
      <c r="C818" s="15">
        <f t="shared" si="61"/>
        <v>3</v>
      </c>
      <c r="D818" s="15">
        <f t="shared" si="62"/>
        <v>27</v>
      </c>
      <c r="E818" s="15">
        <v>6456</v>
      </c>
      <c r="F818" s="15">
        <v>0</v>
      </c>
      <c r="G818" s="15">
        <f t="shared" si="64"/>
        <v>569</v>
      </c>
      <c r="I818">
        <f t="shared" si="63"/>
        <v>569</v>
      </c>
    </row>
    <row r="819" spans="1:9" x14ac:dyDescent="0.3">
      <c r="A819" s="60">
        <v>43187</v>
      </c>
      <c r="B819" s="15">
        <f t="shared" si="60"/>
        <v>2018</v>
      </c>
      <c r="C819" s="15">
        <f t="shared" si="61"/>
        <v>3</v>
      </c>
      <c r="D819" s="15">
        <f t="shared" si="62"/>
        <v>28</v>
      </c>
      <c r="E819" s="15">
        <v>5907</v>
      </c>
      <c r="F819" s="15">
        <v>0</v>
      </c>
      <c r="G819" s="15">
        <f t="shared" si="64"/>
        <v>549</v>
      </c>
      <c r="I819">
        <f t="shared" si="63"/>
        <v>549</v>
      </c>
    </row>
    <row r="820" spans="1:9" x14ac:dyDescent="0.3">
      <c r="A820" s="60">
        <v>43188</v>
      </c>
      <c r="B820" s="15">
        <f t="shared" si="60"/>
        <v>2018</v>
      </c>
      <c r="C820" s="15">
        <f t="shared" si="61"/>
        <v>3</v>
      </c>
      <c r="D820" s="15">
        <f t="shared" si="62"/>
        <v>29</v>
      </c>
      <c r="E820" s="15">
        <v>5294</v>
      </c>
      <c r="F820" s="15">
        <v>0</v>
      </c>
      <c r="G820" s="15">
        <f t="shared" si="64"/>
        <v>613</v>
      </c>
      <c r="I820">
        <f t="shared" si="63"/>
        <v>613</v>
      </c>
    </row>
    <row r="821" spans="1:9" x14ac:dyDescent="0.3">
      <c r="A821" s="60">
        <v>43189</v>
      </c>
      <c r="B821" s="15">
        <f t="shared" si="60"/>
        <v>2018</v>
      </c>
      <c r="C821" s="15">
        <f t="shared" si="61"/>
        <v>3</v>
      </c>
      <c r="D821" s="15">
        <f t="shared" si="62"/>
        <v>30</v>
      </c>
      <c r="E821" s="15">
        <v>16211</v>
      </c>
      <c r="F821" s="15">
        <v>11453</v>
      </c>
      <c r="G821" s="15">
        <f t="shared" si="64"/>
        <v>536</v>
      </c>
      <c r="I821">
        <f t="shared" si="63"/>
        <v>536</v>
      </c>
    </row>
    <row r="822" spans="1:9" x14ac:dyDescent="0.3">
      <c r="A822" s="60">
        <v>43190</v>
      </c>
      <c r="B822" s="15">
        <f t="shared" si="60"/>
        <v>2018</v>
      </c>
      <c r="C822" s="15">
        <f t="shared" si="61"/>
        <v>3</v>
      </c>
      <c r="D822" s="15">
        <f t="shared" si="62"/>
        <v>31</v>
      </c>
      <c r="E822" s="15">
        <v>15637</v>
      </c>
      <c r="F822" s="15">
        <v>0</v>
      </c>
      <c r="G822" s="15">
        <f t="shared" si="64"/>
        <v>574</v>
      </c>
      <c r="I822">
        <f t="shared" si="63"/>
        <v>574</v>
      </c>
    </row>
    <row r="823" spans="1:9" x14ac:dyDescent="0.3">
      <c r="A823" s="60">
        <v>43191</v>
      </c>
      <c r="B823" s="15">
        <f t="shared" si="60"/>
        <v>2018</v>
      </c>
      <c r="C823" s="15">
        <f t="shared" si="61"/>
        <v>4</v>
      </c>
      <c r="D823" s="15">
        <f t="shared" si="62"/>
        <v>1</v>
      </c>
      <c r="E823" s="15">
        <v>15126</v>
      </c>
      <c r="F823" s="15">
        <v>0</v>
      </c>
      <c r="G823" s="15">
        <f t="shared" si="64"/>
        <v>511</v>
      </c>
      <c r="I823">
        <f t="shared" si="63"/>
        <v>511</v>
      </c>
    </row>
    <row r="824" spans="1:9" x14ac:dyDescent="0.3">
      <c r="A824" s="60">
        <v>43192</v>
      </c>
      <c r="B824" s="15">
        <f t="shared" si="60"/>
        <v>2018</v>
      </c>
      <c r="C824" s="15">
        <f t="shared" si="61"/>
        <v>4</v>
      </c>
      <c r="D824" s="15">
        <f t="shared" si="62"/>
        <v>2</v>
      </c>
      <c r="E824" s="15">
        <v>14584</v>
      </c>
      <c r="F824" s="15">
        <v>0</v>
      </c>
      <c r="G824" s="15">
        <f t="shared" si="64"/>
        <v>542</v>
      </c>
      <c r="I824">
        <f t="shared" si="63"/>
        <v>542</v>
      </c>
    </row>
    <row r="825" spans="1:9" x14ac:dyDescent="0.3">
      <c r="A825" s="60">
        <v>43193</v>
      </c>
      <c r="B825" s="15">
        <f t="shared" si="60"/>
        <v>2018</v>
      </c>
      <c r="C825" s="15">
        <f t="shared" si="61"/>
        <v>4</v>
      </c>
      <c r="D825" s="15">
        <f t="shared" si="62"/>
        <v>3</v>
      </c>
      <c r="E825" s="15">
        <v>13990</v>
      </c>
      <c r="F825" s="15">
        <v>0</v>
      </c>
      <c r="G825" s="15">
        <f t="shared" si="64"/>
        <v>594</v>
      </c>
      <c r="I825">
        <f t="shared" si="63"/>
        <v>594</v>
      </c>
    </row>
    <row r="826" spans="1:9" x14ac:dyDescent="0.3">
      <c r="A826" s="60">
        <v>43194</v>
      </c>
      <c r="B826" s="15">
        <f t="shared" si="60"/>
        <v>2018</v>
      </c>
      <c r="C826" s="15">
        <f t="shared" si="61"/>
        <v>4</v>
      </c>
      <c r="D826" s="15">
        <f t="shared" si="62"/>
        <v>4</v>
      </c>
      <c r="E826" s="15">
        <v>13385</v>
      </c>
      <c r="F826" s="15">
        <v>0</v>
      </c>
      <c r="G826" s="15">
        <f t="shared" si="64"/>
        <v>605</v>
      </c>
      <c r="I826">
        <f t="shared" si="63"/>
        <v>605</v>
      </c>
    </row>
    <row r="827" spans="1:9" x14ac:dyDescent="0.3">
      <c r="A827" s="60">
        <v>43195</v>
      </c>
      <c r="B827" s="15">
        <f t="shared" si="60"/>
        <v>2018</v>
      </c>
      <c r="C827" s="15">
        <f t="shared" si="61"/>
        <v>4</v>
      </c>
      <c r="D827" s="15">
        <f t="shared" si="62"/>
        <v>5</v>
      </c>
      <c r="E827" s="15">
        <v>12831</v>
      </c>
      <c r="F827" s="15">
        <v>0</v>
      </c>
      <c r="G827" s="15">
        <f t="shared" si="64"/>
        <v>554</v>
      </c>
      <c r="I827">
        <f t="shared" si="63"/>
        <v>554</v>
      </c>
    </row>
    <row r="828" spans="1:9" x14ac:dyDescent="0.3">
      <c r="A828" s="60">
        <v>43196</v>
      </c>
      <c r="B828" s="15">
        <f t="shared" si="60"/>
        <v>2018</v>
      </c>
      <c r="C828" s="15">
        <f t="shared" si="61"/>
        <v>4</v>
      </c>
      <c r="D828" s="15">
        <f t="shared" si="62"/>
        <v>6</v>
      </c>
      <c r="E828" s="15">
        <v>12207</v>
      </c>
      <c r="F828" s="15">
        <v>0</v>
      </c>
      <c r="G828" s="15">
        <f t="shared" si="64"/>
        <v>624</v>
      </c>
      <c r="I828">
        <f t="shared" si="63"/>
        <v>624</v>
      </c>
    </row>
    <row r="829" spans="1:9" x14ac:dyDescent="0.3">
      <c r="A829" s="60">
        <v>43197</v>
      </c>
      <c r="B829" s="15">
        <f t="shared" si="60"/>
        <v>2018</v>
      </c>
      <c r="C829" s="15">
        <f t="shared" si="61"/>
        <v>4</v>
      </c>
      <c r="D829" s="15">
        <f t="shared" si="62"/>
        <v>7</v>
      </c>
      <c r="E829" s="15">
        <v>11576</v>
      </c>
      <c r="F829" s="15">
        <v>0</v>
      </c>
      <c r="G829" s="15">
        <f t="shared" si="64"/>
        <v>631</v>
      </c>
      <c r="I829">
        <f t="shared" si="63"/>
        <v>631</v>
      </c>
    </row>
    <row r="830" spans="1:9" x14ac:dyDescent="0.3">
      <c r="A830" s="60">
        <v>43198</v>
      </c>
      <c r="B830" s="15">
        <f t="shared" si="60"/>
        <v>2018</v>
      </c>
      <c r="C830" s="15">
        <f t="shared" si="61"/>
        <v>4</v>
      </c>
      <c r="D830" s="15">
        <f t="shared" si="62"/>
        <v>8</v>
      </c>
      <c r="E830" s="15">
        <v>10914</v>
      </c>
      <c r="F830" s="15">
        <v>0</v>
      </c>
      <c r="G830" s="15">
        <f t="shared" si="64"/>
        <v>662</v>
      </c>
      <c r="I830">
        <f t="shared" si="63"/>
        <v>662</v>
      </c>
    </row>
    <row r="831" spans="1:9" x14ac:dyDescent="0.3">
      <c r="A831" s="60">
        <v>43199</v>
      </c>
      <c r="B831" s="15">
        <f t="shared" si="60"/>
        <v>2018</v>
      </c>
      <c r="C831" s="15">
        <f t="shared" si="61"/>
        <v>4</v>
      </c>
      <c r="D831" s="15">
        <f t="shared" si="62"/>
        <v>9</v>
      </c>
      <c r="E831" s="15">
        <v>10323</v>
      </c>
      <c r="F831" s="15">
        <v>0</v>
      </c>
      <c r="G831" s="15">
        <f t="shared" si="64"/>
        <v>591</v>
      </c>
      <c r="I831">
        <f t="shared" si="63"/>
        <v>591</v>
      </c>
    </row>
    <row r="832" spans="1:9" x14ac:dyDescent="0.3">
      <c r="A832" s="60">
        <v>43200</v>
      </c>
      <c r="B832" s="15">
        <f t="shared" si="60"/>
        <v>2018</v>
      </c>
      <c r="C832" s="15">
        <f t="shared" si="61"/>
        <v>4</v>
      </c>
      <c r="D832" s="15">
        <f t="shared" si="62"/>
        <v>10</v>
      </c>
      <c r="E832" s="15">
        <v>9756</v>
      </c>
      <c r="F832" s="15">
        <v>0</v>
      </c>
      <c r="G832" s="15">
        <f t="shared" si="64"/>
        <v>567</v>
      </c>
      <c r="I832">
        <f t="shared" si="63"/>
        <v>567</v>
      </c>
    </row>
    <row r="833" spans="1:9" x14ac:dyDescent="0.3">
      <c r="A833" s="60">
        <v>43201</v>
      </c>
      <c r="B833" s="15">
        <f t="shared" si="60"/>
        <v>2018</v>
      </c>
      <c r="C833" s="15">
        <f t="shared" si="61"/>
        <v>4</v>
      </c>
      <c r="D833" s="15">
        <f t="shared" si="62"/>
        <v>11</v>
      </c>
      <c r="E833" s="15">
        <v>9222</v>
      </c>
      <c r="F833" s="15">
        <v>0</v>
      </c>
      <c r="G833" s="15">
        <f t="shared" si="64"/>
        <v>534</v>
      </c>
      <c r="I833">
        <f t="shared" si="63"/>
        <v>534</v>
      </c>
    </row>
    <row r="834" spans="1:9" x14ac:dyDescent="0.3">
      <c r="A834" s="60">
        <v>43202</v>
      </c>
      <c r="B834" s="15">
        <f t="shared" si="60"/>
        <v>2018</v>
      </c>
      <c r="C834" s="15">
        <f t="shared" si="61"/>
        <v>4</v>
      </c>
      <c r="D834" s="15">
        <f t="shared" si="62"/>
        <v>12</v>
      </c>
      <c r="E834" s="15">
        <v>8612</v>
      </c>
      <c r="F834" s="15">
        <v>0</v>
      </c>
      <c r="G834" s="15">
        <f t="shared" si="64"/>
        <v>610</v>
      </c>
      <c r="I834">
        <f t="shared" si="63"/>
        <v>610</v>
      </c>
    </row>
    <row r="835" spans="1:9" x14ac:dyDescent="0.3">
      <c r="A835" s="60">
        <v>43203</v>
      </c>
      <c r="B835" s="15">
        <f t="shared" ref="B835:B898" si="65">YEAR(A835)</f>
        <v>2018</v>
      </c>
      <c r="C835" s="15">
        <f t="shared" ref="C835:C898" si="66">MONTH(A835)</f>
        <v>4</v>
      </c>
      <c r="D835" s="15">
        <f t="shared" ref="D835:D898" si="67">DAY(A835)</f>
        <v>13</v>
      </c>
      <c r="E835" s="15">
        <v>7972</v>
      </c>
      <c r="F835" s="15">
        <v>0</v>
      </c>
      <c r="G835" s="15">
        <f t="shared" si="64"/>
        <v>640</v>
      </c>
      <c r="I835">
        <f t="shared" ref="I835:I898" si="68">IF(H835&gt;0,0,G835)</f>
        <v>640</v>
      </c>
    </row>
    <row r="836" spans="1:9" x14ac:dyDescent="0.3">
      <c r="A836" s="60">
        <v>43204</v>
      </c>
      <c r="B836" s="15">
        <f t="shared" si="65"/>
        <v>2018</v>
      </c>
      <c r="C836" s="15">
        <f t="shared" si="66"/>
        <v>4</v>
      </c>
      <c r="D836" s="15">
        <f t="shared" si="67"/>
        <v>14</v>
      </c>
      <c r="E836" s="15">
        <v>7458</v>
      </c>
      <c r="F836" s="15">
        <v>0</v>
      </c>
      <c r="G836" s="15">
        <f t="shared" ref="G836:G899" si="69">E835-E836+F836</f>
        <v>514</v>
      </c>
      <c r="I836">
        <f t="shared" si="68"/>
        <v>514</v>
      </c>
    </row>
    <row r="837" spans="1:9" x14ac:dyDescent="0.3">
      <c r="A837" s="60">
        <v>43205</v>
      </c>
      <c r="B837" s="15">
        <f t="shared" si="65"/>
        <v>2018</v>
      </c>
      <c r="C837" s="15">
        <f t="shared" si="66"/>
        <v>4</v>
      </c>
      <c r="D837" s="15">
        <f t="shared" si="67"/>
        <v>15</v>
      </c>
      <c r="E837" s="15">
        <v>6919</v>
      </c>
      <c r="F837" s="15">
        <v>0</v>
      </c>
      <c r="G837" s="15">
        <f t="shared" si="69"/>
        <v>539</v>
      </c>
      <c r="I837">
        <f t="shared" si="68"/>
        <v>539</v>
      </c>
    </row>
    <row r="838" spans="1:9" x14ac:dyDescent="0.3">
      <c r="A838" s="60">
        <v>43206</v>
      </c>
      <c r="B838" s="15">
        <f t="shared" si="65"/>
        <v>2018</v>
      </c>
      <c r="C838" s="15">
        <f t="shared" si="66"/>
        <v>4</v>
      </c>
      <c r="D838" s="15">
        <f t="shared" si="67"/>
        <v>16</v>
      </c>
      <c r="E838" s="15">
        <v>6301</v>
      </c>
      <c r="F838" s="15">
        <v>0</v>
      </c>
      <c r="G838" s="15">
        <f t="shared" si="69"/>
        <v>618</v>
      </c>
      <c r="I838">
        <f t="shared" si="68"/>
        <v>618</v>
      </c>
    </row>
    <row r="839" spans="1:9" x14ac:dyDescent="0.3">
      <c r="A839" s="60">
        <v>43207</v>
      </c>
      <c r="B839" s="15">
        <f t="shared" si="65"/>
        <v>2018</v>
      </c>
      <c r="C839" s="15">
        <f t="shared" si="66"/>
        <v>4</v>
      </c>
      <c r="D839" s="15">
        <f t="shared" si="67"/>
        <v>17</v>
      </c>
      <c r="E839" s="15">
        <v>5710</v>
      </c>
      <c r="F839" s="15">
        <v>0</v>
      </c>
      <c r="G839" s="15">
        <f t="shared" si="69"/>
        <v>591</v>
      </c>
      <c r="I839">
        <f t="shared" si="68"/>
        <v>591</v>
      </c>
    </row>
    <row r="840" spans="1:9" x14ac:dyDescent="0.3">
      <c r="A840" s="60">
        <v>43208</v>
      </c>
      <c r="B840" s="15">
        <f t="shared" si="65"/>
        <v>2018</v>
      </c>
      <c r="C840" s="15">
        <f t="shared" si="66"/>
        <v>4</v>
      </c>
      <c r="D840" s="15">
        <f t="shared" si="67"/>
        <v>18</v>
      </c>
      <c r="E840" s="15">
        <v>5132</v>
      </c>
      <c r="F840" s="15">
        <v>0</v>
      </c>
      <c r="G840" s="15">
        <f t="shared" si="69"/>
        <v>578</v>
      </c>
      <c r="I840">
        <f t="shared" si="68"/>
        <v>578</v>
      </c>
    </row>
    <row r="841" spans="1:9" x14ac:dyDescent="0.3">
      <c r="A841" s="60">
        <v>43209</v>
      </c>
      <c r="B841" s="15">
        <f t="shared" si="65"/>
        <v>2018</v>
      </c>
      <c r="C841" s="15">
        <f t="shared" si="66"/>
        <v>4</v>
      </c>
      <c r="D841" s="15">
        <f t="shared" si="67"/>
        <v>19</v>
      </c>
      <c r="E841" s="15">
        <v>15496</v>
      </c>
      <c r="F841" s="15">
        <v>10975</v>
      </c>
      <c r="G841" s="15">
        <f t="shared" si="69"/>
        <v>611</v>
      </c>
      <c r="I841">
        <f t="shared" si="68"/>
        <v>611</v>
      </c>
    </row>
    <row r="842" spans="1:9" x14ac:dyDescent="0.3">
      <c r="A842" s="60">
        <v>43210</v>
      </c>
      <c r="B842" s="15">
        <f t="shared" si="65"/>
        <v>2018</v>
      </c>
      <c r="C842" s="15">
        <f t="shared" si="66"/>
        <v>4</v>
      </c>
      <c r="D842" s="15">
        <f t="shared" si="67"/>
        <v>20</v>
      </c>
      <c r="E842" s="15">
        <v>14955</v>
      </c>
      <c r="F842" s="15">
        <v>0</v>
      </c>
      <c r="G842" s="15">
        <f t="shared" si="69"/>
        <v>541</v>
      </c>
      <c r="I842">
        <f t="shared" si="68"/>
        <v>541</v>
      </c>
    </row>
    <row r="843" spans="1:9" x14ac:dyDescent="0.3">
      <c r="A843" s="60">
        <v>43211</v>
      </c>
      <c r="B843" s="15">
        <f t="shared" si="65"/>
        <v>2018</v>
      </c>
      <c r="C843" s="15">
        <f t="shared" si="66"/>
        <v>4</v>
      </c>
      <c r="D843" s="15">
        <f t="shared" si="67"/>
        <v>21</v>
      </c>
      <c r="E843" s="15">
        <v>14328</v>
      </c>
      <c r="F843" s="15">
        <v>0</v>
      </c>
      <c r="G843" s="15">
        <f t="shared" si="69"/>
        <v>627</v>
      </c>
      <c r="I843">
        <f t="shared" si="68"/>
        <v>627</v>
      </c>
    </row>
    <row r="844" spans="1:9" x14ac:dyDescent="0.3">
      <c r="A844" s="60">
        <v>43212</v>
      </c>
      <c r="B844" s="15">
        <f t="shared" si="65"/>
        <v>2018</v>
      </c>
      <c r="C844" s="15">
        <f t="shared" si="66"/>
        <v>4</v>
      </c>
      <c r="D844" s="15">
        <f t="shared" si="67"/>
        <v>22</v>
      </c>
      <c r="E844" s="15">
        <v>13733</v>
      </c>
      <c r="F844" s="15">
        <v>0</v>
      </c>
      <c r="G844" s="15">
        <f t="shared" si="69"/>
        <v>595</v>
      </c>
      <c r="I844">
        <f t="shared" si="68"/>
        <v>595</v>
      </c>
    </row>
    <row r="845" spans="1:9" x14ac:dyDescent="0.3">
      <c r="A845" s="60">
        <v>43213</v>
      </c>
      <c r="B845" s="15">
        <f t="shared" si="65"/>
        <v>2018</v>
      </c>
      <c r="C845" s="15">
        <f t="shared" si="66"/>
        <v>4</v>
      </c>
      <c r="D845" s="15">
        <f t="shared" si="67"/>
        <v>23</v>
      </c>
      <c r="E845" s="15">
        <v>13084</v>
      </c>
      <c r="F845" s="15">
        <v>0</v>
      </c>
      <c r="G845" s="15">
        <f t="shared" si="69"/>
        <v>649</v>
      </c>
      <c r="I845">
        <f t="shared" si="68"/>
        <v>649</v>
      </c>
    </row>
    <row r="846" spans="1:9" x14ac:dyDescent="0.3">
      <c r="A846" s="60">
        <v>43214</v>
      </c>
      <c r="B846" s="15">
        <f t="shared" si="65"/>
        <v>2018</v>
      </c>
      <c r="C846" s="15">
        <f t="shared" si="66"/>
        <v>4</v>
      </c>
      <c r="D846" s="15">
        <f t="shared" si="67"/>
        <v>24</v>
      </c>
      <c r="E846" s="15">
        <v>12555</v>
      </c>
      <c r="F846" s="15">
        <v>0</v>
      </c>
      <c r="G846" s="15">
        <f t="shared" si="69"/>
        <v>529</v>
      </c>
      <c r="I846">
        <f t="shared" si="68"/>
        <v>529</v>
      </c>
    </row>
    <row r="847" spans="1:9" x14ac:dyDescent="0.3">
      <c r="A847" s="60">
        <v>43215</v>
      </c>
      <c r="B847" s="15">
        <f t="shared" si="65"/>
        <v>2018</v>
      </c>
      <c r="C847" s="15">
        <f t="shared" si="66"/>
        <v>4</v>
      </c>
      <c r="D847" s="15">
        <f t="shared" si="67"/>
        <v>25</v>
      </c>
      <c r="E847" s="15">
        <v>11954</v>
      </c>
      <c r="F847" s="15">
        <v>0</v>
      </c>
      <c r="G847" s="15">
        <f t="shared" si="69"/>
        <v>601</v>
      </c>
      <c r="I847">
        <f t="shared" si="68"/>
        <v>601</v>
      </c>
    </row>
    <row r="848" spans="1:9" x14ac:dyDescent="0.3">
      <c r="A848" s="60">
        <v>43216</v>
      </c>
      <c r="B848" s="15">
        <f t="shared" si="65"/>
        <v>2018</v>
      </c>
      <c r="C848" s="15">
        <f t="shared" si="66"/>
        <v>4</v>
      </c>
      <c r="D848" s="15">
        <f t="shared" si="67"/>
        <v>26</v>
      </c>
      <c r="E848" s="15">
        <v>11348</v>
      </c>
      <c r="F848" s="15">
        <v>0</v>
      </c>
      <c r="G848" s="15">
        <f t="shared" si="69"/>
        <v>606</v>
      </c>
      <c r="I848">
        <f t="shared" si="68"/>
        <v>606</v>
      </c>
    </row>
    <row r="849" spans="1:9" x14ac:dyDescent="0.3">
      <c r="A849" s="60">
        <v>43217</v>
      </c>
      <c r="B849" s="15">
        <f t="shared" si="65"/>
        <v>2018</v>
      </c>
      <c r="C849" s="15">
        <f t="shared" si="66"/>
        <v>4</v>
      </c>
      <c r="D849" s="15">
        <f t="shared" si="67"/>
        <v>27</v>
      </c>
      <c r="E849" s="15">
        <v>10836</v>
      </c>
      <c r="F849" s="15">
        <v>0</v>
      </c>
      <c r="G849" s="15">
        <f t="shared" si="69"/>
        <v>512</v>
      </c>
      <c r="I849">
        <f t="shared" si="68"/>
        <v>512</v>
      </c>
    </row>
    <row r="850" spans="1:9" x14ac:dyDescent="0.3">
      <c r="A850" s="60">
        <v>43218</v>
      </c>
      <c r="B850" s="15">
        <f t="shared" si="65"/>
        <v>2018</v>
      </c>
      <c r="C850" s="15">
        <f t="shared" si="66"/>
        <v>4</v>
      </c>
      <c r="D850" s="15">
        <f t="shared" si="67"/>
        <v>28</v>
      </c>
      <c r="E850" s="15">
        <v>10278</v>
      </c>
      <c r="F850" s="15">
        <v>0</v>
      </c>
      <c r="G850" s="15">
        <f t="shared" si="69"/>
        <v>558</v>
      </c>
      <c r="I850">
        <f t="shared" si="68"/>
        <v>558</v>
      </c>
    </row>
    <row r="851" spans="1:9" x14ac:dyDescent="0.3">
      <c r="A851" s="60">
        <v>43219</v>
      </c>
      <c r="B851" s="15">
        <f t="shared" si="65"/>
        <v>2018</v>
      </c>
      <c r="C851" s="15">
        <f t="shared" si="66"/>
        <v>4</v>
      </c>
      <c r="D851" s="15">
        <f t="shared" si="67"/>
        <v>29</v>
      </c>
      <c r="E851" s="15">
        <v>9653</v>
      </c>
      <c r="F851" s="15">
        <v>0</v>
      </c>
      <c r="G851" s="15">
        <f t="shared" si="69"/>
        <v>625</v>
      </c>
      <c r="I851">
        <f t="shared" si="68"/>
        <v>625</v>
      </c>
    </row>
    <row r="852" spans="1:9" x14ac:dyDescent="0.3">
      <c r="A852" s="60">
        <v>43220</v>
      </c>
      <c r="B852" s="15">
        <f t="shared" si="65"/>
        <v>2018</v>
      </c>
      <c r="C852" s="15">
        <f t="shared" si="66"/>
        <v>4</v>
      </c>
      <c r="D852" s="15">
        <f t="shared" si="67"/>
        <v>30</v>
      </c>
      <c r="E852" s="15">
        <v>9057</v>
      </c>
      <c r="F852" s="15">
        <v>0</v>
      </c>
      <c r="G852" s="15">
        <f t="shared" si="69"/>
        <v>596</v>
      </c>
      <c r="I852">
        <f t="shared" si="68"/>
        <v>596</v>
      </c>
    </row>
    <row r="853" spans="1:9" x14ac:dyDescent="0.3">
      <c r="A853" s="60">
        <v>43221</v>
      </c>
      <c r="B853" s="15">
        <f t="shared" si="65"/>
        <v>2018</v>
      </c>
      <c r="C853" s="15">
        <f t="shared" si="66"/>
        <v>5</v>
      </c>
      <c r="D853" s="15">
        <f t="shared" si="67"/>
        <v>1</v>
      </c>
      <c r="E853" s="15">
        <v>8495</v>
      </c>
      <c r="F853" s="15">
        <v>0</v>
      </c>
      <c r="G853" s="15">
        <f t="shared" si="69"/>
        <v>562</v>
      </c>
      <c r="I853">
        <f t="shared" si="68"/>
        <v>562</v>
      </c>
    </row>
    <row r="854" spans="1:9" x14ac:dyDescent="0.3">
      <c r="A854" s="60">
        <v>43222</v>
      </c>
      <c r="B854" s="15">
        <f t="shared" si="65"/>
        <v>2018</v>
      </c>
      <c r="C854" s="15">
        <f t="shared" si="66"/>
        <v>5</v>
      </c>
      <c r="D854" s="15">
        <f t="shared" si="67"/>
        <v>2</v>
      </c>
      <c r="E854" s="15">
        <v>7891</v>
      </c>
      <c r="F854" s="15">
        <v>0</v>
      </c>
      <c r="G854" s="15">
        <f t="shared" si="69"/>
        <v>604</v>
      </c>
      <c r="I854">
        <f t="shared" si="68"/>
        <v>604</v>
      </c>
    </row>
    <row r="855" spans="1:9" x14ac:dyDescent="0.3">
      <c r="A855" s="60">
        <v>43223</v>
      </c>
      <c r="B855" s="15">
        <f t="shared" si="65"/>
        <v>2018</v>
      </c>
      <c r="C855" s="15">
        <f t="shared" si="66"/>
        <v>5</v>
      </c>
      <c r="D855" s="15">
        <f t="shared" si="67"/>
        <v>3</v>
      </c>
      <c r="E855" s="15">
        <v>7371</v>
      </c>
      <c r="F855" s="15">
        <v>0</v>
      </c>
      <c r="G855" s="15">
        <f t="shared" si="69"/>
        <v>520</v>
      </c>
      <c r="I855">
        <f t="shared" si="68"/>
        <v>520</v>
      </c>
    </row>
    <row r="856" spans="1:9" x14ac:dyDescent="0.3">
      <c r="A856" s="60">
        <v>43224</v>
      </c>
      <c r="B856" s="15">
        <f t="shared" si="65"/>
        <v>2018</v>
      </c>
      <c r="C856" s="15">
        <f t="shared" si="66"/>
        <v>5</v>
      </c>
      <c r="D856" s="15">
        <f t="shared" si="67"/>
        <v>4</v>
      </c>
      <c r="E856" s="15">
        <v>6759</v>
      </c>
      <c r="F856" s="15">
        <v>0</v>
      </c>
      <c r="G856" s="15">
        <f t="shared" si="69"/>
        <v>612</v>
      </c>
      <c r="I856">
        <f t="shared" si="68"/>
        <v>612</v>
      </c>
    </row>
    <row r="857" spans="1:9" x14ac:dyDescent="0.3">
      <c r="A857" s="60">
        <v>43225</v>
      </c>
      <c r="B857" s="15">
        <f t="shared" si="65"/>
        <v>2018</v>
      </c>
      <c r="C857" s="15">
        <f t="shared" si="66"/>
        <v>5</v>
      </c>
      <c r="D857" s="15">
        <f t="shared" si="67"/>
        <v>5</v>
      </c>
      <c r="E857" s="15">
        <v>6175</v>
      </c>
      <c r="F857" s="15">
        <v>0</v>
      </c>
      <c r="G857" s="15">
        <f t="shared" si="69"/>
        <v>584</v>
      </c>
      <c r="I857">
        <f t="shared" si="68"/>
        <v>584</v>
      </c>
    </row>
    <row r="858" spans="1:9" x14ac:dyDescent="0.3">
      <c r="A858" s="60">
        <v>43226</v>
      </c>
      <c r="B858" s="15">
        <f t="shared" si="65"/>
        <v>2018</v>
      </c>
      <c r="C858" s="15">
        <f t="shared" si="66"/>
        <v>5</v>
      </c>
      <c r="D858" s="15">
        <f t="shared" si="67"/>
        <v>6</v>
      </c>
      <c r="E858" s="15">
        <v>5612</v>
      </c>
      <c r="F858" s="15">
        <v>0</v>
      </c>
      <c r="G858" s="15">
        <f t="shared" si="69"/>
        <v>563</v>
      </c>
      <c r="I858">
        <f t="shared" si="68"/>
        <v>563</v>
      </c>
    </row>
    <row r="859" spans="1:9" x14ac:dyDescent="0.3">
      <c r="A859" s="60">
        <v>43227</v>
      </c>
      <c r="B859" s="15">
        <f t="shared" si="65"/>
        <v>2018</v>
      </c>
      <c r="C859" s="15">
        <f t="shared" si="66"/>
        <v>5</v>
      </c>
      <c r="D859" s="15">
        <f t="shared" si="67"/>
        <v>7</v>
      </c>
      <c r="E859" s="15">
        <v>5065</v>
      </c>
      <c r="F859" s="15">
        <v>0</v>
      </c>
      <c r="G859" s="15">
        <f t="shared" si="69"/>
        <v>547</v>
      </c>
      <c r="I859">
        <f t="shared" si="68"/>
        <v>547</v>
      </c>
    </row>
    <row r="860" spans="1:9" x14ac:dyDescent="0.3">
      <c r="A860" s="60">
        <v>43228</v>
      </c>
      <c r="B860" s="15">
        <f t="shared" si="65"/>
        <v>2018</v>
      </c>
      <c r="C860" s="15">
        <f t="shared" si="66"/>
        <v>5</v>
      </c>
      <c r="D860" s="15">
        <f t="shared" si="67"/>
        <v>8</v>
      </c>
      <c r="E860" s="15">
        <v>15856</v>
      </c>
      <c r="F860" s="15">
        <v>11364</v>
      </c>
      <c r="G860" s="15">
        <f t="shared" si="69"/>
        <v>573</v>
      </c>
      <c r="I860">
        <f t="shared" si="68"/>
        <v>573</v>
      </c>
    </row>
    <row r="861" spans="1:9" x14ac:dyDescent="0.3">
      <c r="A861" s="60">
        <v>43229</v>
      </c>
      <c r="B861" s="15">
        <f t="shared" si="65"/>
        <v>2018</v>
      </c>
      <c r="C861" s="15">
        <f t="shared" si="66"/>
        <v>5</v>
      </c>
      <c r="D861" s="15">
        <f t="shared" si="67"/>
        <v>9</v>
      </c>
      <c r="E861" s="15">
        <v>15260</v>
      </c>
      <c r="F861" s="15">
        <v>0</v>
      </c>
      <c r="G861" s="15">
        <f t="shared" si="69"/>
        <v>596</v>
      </c>
      <c r="I861">
        <f t="shared" si="68"/>
        <v>596</v>
      </c>
    </row>
    <row r="862" spans="1:9" x14ac:dyDescent="0.3">
      <c r="A862" s="60">
        <v>43230</v>
      </c>
      <c r="B862" s="15">
        <f t="shared" si="65"/>
        <v>2018</v>
      </c>
      <c r="C862" s="15">
        <f t="shared" si="66"/>
        <v>5</v>
      </c>
      <c r="D862" s="15">
        <f t="shared" si="67"/>
        <v>10</v>
      </c>
      <c r="E862" s="15">
        <v>14681</v>
      </c>
      <c r="F862" s="15">
        <v>0</v>
      </c>
      <c r="G862" s="15">
        <f t="shared" si="69"/>
        <v>579</v>
      </c>
      <c r="I862">
        <f t="shared" si="68"/>
        <v>579</v>
      </c>
    </row>
    <row r="863" spans="1:9" x14ac:dyDescent="0.3">
      <c r="A863" s="60">
        <v>43231</v>
      </c>
      <c r="B863" s="15">
        <f t="shared" si="65"/>
        <v>2018</v>
      </c>
      <c r="C863" s="15">
        <f t="shared" si="66"/>
        <v>5</v>
      </c>
      <c r="D863" s="15">
        <f t="shared" si="67"/>
        <v>11</v>
      </c>
      <c r="E863" s="15">
        <v>14174</v>
      </c>
      <c r="F863" s="15">
        <v>0</v>
      </c>
      <c r="G863" s="15">
        <f t="shared" si="69"/>
        <v>507</v>
      </c>
      <c r="I863">
        <f t="shared" si="68"/>
        <v>507</v>
      </c>
    </row>
    <row r="864" spans="1:9" x14ac:dyDescent="0.3">
      <c r="A864" s="60">
        <v>43232</v>
      </c>
      <c r="B864" s="15">
        <f t="shared" si="65"/>
        <v>2018</v>
      </c>
      <c r="C864" s="15">
        <f t="shared" si="66"/>
        <v>5</v>
      </c>
      <c r="D864" s="15">
        <f t="shared" si="67"/>
        <v>12</v>
      </c>
      <c r="E864" s="15">
        <v>13573</v>
      </c>
      <c r="F864" s="15">
        <v>0</v>
      </c>
      <c r="G864" s="15">
        <f t="shared" si="69"/>
        <v>601</v>
      </c>
      <c r="I864">
        <f t="shared" si="68"/>
        <v>601</v>
      </c>
    </row>
    <row r="865" spans="1:9" x14ac:dyDescent="0.3">
      <c r="A865" s="60">
        <v>43233</v>
      </c>
      <c r="B865" s="15">
        <f t="shared" si="65"/>
        <v>2018</v>
      </c>
      <c r="C865" s="15">
        <f t="shared" si="66"/>
        <v>5</v>
      </c>
      <c r="D865" s="15">
        <f t="shared" si="67"/>
        <v>13</v>
      </c>
      <c r="E865" s="15">
        <v>12996</v>
      </c>
      <c r="F865" s="15">
        <v>0</v>
      </c>
      <c r="G865" s="15">
        <f t="shared" si="69"/>
        <v>577</v>
      </c>
      <c r="I865">
        <f t="shared" si="68"/>
        <v>577</v>
      </c>
    </row>
    <row r="866" spans="1:9" x14ac:dyDescent="0.3">
      <c r="A866" s="60">
        <v>43234</v>
      </c>
      <c r="B866" s="15">
        <f t="shared" si="65"/>
        <v>2018</v>
      </c>
      <c r="C866" s="15">
        <f t="shared" si="66"/>
        <v>5</v>
      </c>
      <c r="D866" s="15">
        <f t="shared" si="67"/>
        <v>14</v>
      </c>
      <c r="E866" s="15">
        <v>12436</v>
      </c>
      <c r="F866" s="15">
        <v>0</v>
      </c>
      <c r="G866" s="15">
        <f t="shared" si="69"/>
        <v>560</v>
      </c>
      <c r="I866">
        <f t="shared" si="68"/>
        <v>560</v>
      </c>
    </row>
    <row r="867" spans="1:9" x14ac:dyDescent="0.3">
      <c r="A867" s="60">
        <v>43235</v>
      </c>
      <c r="B867" s="15">
        <f t="shared" si="65"/>
        <v>2018</v>
      </c>
      <c r="C867" s="15">
        <f t="shared" si="66"/>
        <v>5</v>
      </c>
      <c r="D867" s="15">
        <f t="shared" si="67"/>
        <v>15</v>
      </c>
      <c r="E867" s="15">
        <v>11905</v>
      </c>
      <c r="F867" s="15">
        <v>0</v>
      </c>
      <c r="G867" s="15">
        <f t="shared" si="69"/>
        <v>531</v>
      </c>
      <c r="I867">
        <f t="shared" si="68"/>
        <v>531</v>
      </c>
    </row>
    <row r="868" spans="1:9" x14ac:dyDescent="0.3">
      <c r="A868" s="60">
        <v>43236</v>
      </c>
      <c r="B868" s="15">
        <f t="shared" si="65"/>
        <v>2018</v>
      </c>
      <c r="C868" s="15">
        <f t="shared" si="66"/>
        <v>5</v>
      </c>
      <c r="D868" s="15">
        <f t="shared" si="67"/>
        <v>16</v>
      </c>
      <c r="E868" s="15">
        <v>11243</v>
      </c>
      <c r="F868" s="15">
        <v>0</v>
      </c>
      <c r="G868" s="15">
        <f t="shared" si="69"/>
        <v>662</v>
      </c>
      <c r="I868">
        <f t="shared" si="68"/>
        <v>662</v>
      </c>
    </row>
    <row r="869" spans="1:9" x14ac:dyDescent="0.3">
      <c r="A869" s="60">
        <v>43237</v>
      </c>
      <c r="B869" s="15">
        <f t="shared" si="65"/>
        <v>2018</v>
      </c>
      <c r="C869" s="15">
        <f t="shared" si="66"/>
        <v>5</v>
      </c>
      <c r="D869" s="15">
        <f t="shared" si="67"/>
        <v>17</v>
      </c>
      <c r="E869" s="15">
        <v>10711</v>
      </c>
      <c r="F869" s="15">
        <v>0</v>
      </c>
      <c r="G869" s="15">
        <f t="shared" si="69"/>
        <v>532</v>
      </c>
      <c r="I869">
        <f t="shared" si="68"/>
        <v>532</v>
      </c>
    </row>
    <row r="870" spans="1:9" x14ac:dyDescent="0.3">
      <c r="A870" s="60">
        <v>43238</v>
      </c>
      <c r="B870" s="15">
        <f t="shared" si="65"/>
        <v>2018</v>
      </c>
      <c r="C870" s="15">
        <f t="shared" si="66"/>
        <v>5</v>
      </c>
      <c r="D870" s="15">
        <f t="shared" si="67"/>
        <v>18</v>
      </c>
      <c r="E870" s="15">
        <v>10201</v>
      </c>
      <c r="F870" s="15">
        <v>0</v>
      </c>
      <c r="G870" s="15">
        <f t="shared" si="69"/>
        <v>510</v>
      </c>
      <c r="I870">
        <f t="shared" si="68"/>
        <v>510</v>
      </c>
    </row>
    <row r="871" spans="1:9" x14ac:dyDescent="0.3">
      <c r="A871" s="60">
        <v>43239</v>
      </c>
      <c r="B871" s="15">
        <f t="shared" si="65"/>
        <v>2018</v>
      </c>
      <c r="C871" s="15">
        <f t="shared" si="66"/>
        <v>5</v>
      </c>
      <c r="D871" s="15">
        <f t="shared" si="67"/>
        <v>19</v>
      </c>
      <c r="E871" s="15">
        <v>9662</v>
      </c>
      <c r="F871" s="15">
        <v>0</v>
      </c>
      <c r="G871" s="15">
        <f t="shared" si="69"/>
        <v>539</v>
      </c>
      <c r="I871">
        <f t="shared" si="68"/>
        <v>539</v>
      </c>
    </row>
    <row r="872" spans="1:9" x14ac:dyDescent="0.3">
      <c r="A872" s="60">
        <v>43240</v>
      </c>
      <c r="B872" s="15">
        <f t="shared" si="65"/>
        <v>2018</v>
      </c>
      <c r="C872" s="15">
        <f t="shared" si="66"/>
        <v>5</v>
      </c>
      <c r="D872" s="15">
        <f t="shared" si="67"/>
        <v>20</v>
      </c>
      <c r="E872" s="15">
        <v>9037</v>
      </c>
      <c r="F872" s="15">
        <v>0</v>
      </c>
      <c r="G872" s="15">
        <f t="shared" si="69"/>
        <v>625</v>
      </c>
      <c r="I872">
        <f t="shared" si="68"/>
        <v>625</v>
      </c>
    </row>
    <row r="873" spans="1:9" x14ac:dyDescent="0.3">
      <c r="A873" s="60">
        <v>43241</v>
      </c>
      <c r="B873" s="15">
        <f t="shared" si="65"/>
        <v>2018</v>
      </c>
      <c r="C873" s="15">
        <f t="shared" si="66"/>
        <v>5</v>
      </c>
      <c r="D873" s="15">
        <f t="shared" si="67"/>
        <v>21</v>
      </c>
      <c r="E873" s="15">
        <v>8507</v>
      </c>
      <c r="F873" s="15">
        <v>0</v>
      </c>
      <c r="G873" s="15">
        <f t="shared" si="69"/>
        <v>530</v>
      </c>
      <c r="I873">
        <f t="shared" si="68"/>
        <v>530</v>
      </c>
    </row>
    <row r="874" spans="1:9" x14ac:dyDescent="0.3">
      <c r="A874" s="60">
        <v>43242</v>
      </c>
      <c r="B874" s="15">
        <f t="shared" si="65"/>
        <v>2018</v>
      </c>
      <c r="C874" s="15">
        <f t="shared" si="66"/>
        <v>5</v>
      </c>
      <c r="D874" s="15">
        <f t="shared" si="67"/>
        <v>22</v>
      </c>
      <c r="E874" s="15">
        <v>7834</v>
      </c>
      <c r="F874" s="15">
        <v>0</v>
      </c>
      <c r="G874" s="15">
        <f t="shared" si="69"/>
        <v>673</v>
      </c>
      <c r="I874">
        <f t="shared" si="68"/>
        <v>673</v>
      </c>
    </row>
    <row r="875" spans="1:9" x14ac:dyDescent="0.3">
      <c r="A875" s="60">
        <v>43243</v>
      </c>
      <c r="B875" s="15">
        <f t="shared" si="65"/>
        <v>2018</v>
      </c>
      <c r="C875" s="15">
        <f t="shared" si="66"/>
        <v>5</v>
      </c>
      <c r="D875" s="15">
        <f t="shared" si="67"/>
        <v>23</v>
      </c>
      <c r="E875" s="15">
        <v>7221</v>
      </c>
      <c r="F875" s="15">
        <v>0</v>
      </c>
      <c r="G875" s="15">
        <f t="shared" si="69"/>
        <v>613</v>
      </c>
      <c r="I875">
        <f t="shared" si="68"/>
        <v>613</v>
      </c>
    </row>
    <row r="876" spans="1:9" x14ac:dyDescent="0.3">
      <c r="A876" s="60">
        <v>43244</v>
      </c>
      <c r="B876" s="15">
        <f t="shared" si="65"/>
        <v>2018</v>
      </c>
      <c r="C876" s="15">
        <f t="shared" si="66"/>
        <v>5</v>
      </c>
      <c r="D876" s="15">
        <f t="shared" si="67"/>
        <v>24</v>
      </c>
      <c r="E876" s="15">
        <v>6641</v>
      </c>
      <c r="F876" s="15">
        <v>0</v>
      </c>
      <c r="G876" s="15">
        <f t="shared" si="69"/>
        <v>580</v>
      </c>
      <c r="I876">
        <f t="shared" si="68"/>
        <v>580</v>
      </c>
    </row>
    <row r="877" spans="1:9" x14ac:dyDescent="0.3">
      <c r="A877" s="60">
        <v>43245</v>
      </c>
      <c r="B877" s="15">
        <f t="shared" si="65"/>
        <v>2018</v>
      </c>
      <c r="C877" s="15">
        <f t="shared" si="66"/>
        <v>5</v>
      </c>
      <c r="D877" s="15">
        <f t="shared" si="67"/>
        <v>25</v>
      </c>
      <c r="E877" s="15">
        <v>6109</v>
      </c>
      <c r="F877" s="15">
        <v>0</v>
      </c>
      <c r="G877" s="15">
        <f t="shared" si="69"/>
        <v>532</v>
      </c>
      <c r="I877">
        <f t="shared" si="68"/>
        <v>532</v>
      </c>
    </row>
    <row r="878" spans="1:9" x14ac:dyDescent="0.3">
      <c r="A878" s="60">
        <v>43246</v>
      </c>
      <c r="B878" s="15">
        <f t="shared" si="65"/>
        <v>2018</v>
      </c>
      <c r="C878" s="15">
        <f t="shared" si="66"/>
        <v>5</v>
      </c>
      <c r="D878" s="15">
        <f t="shared" si="67"/>
        <v>26</v>
      </c>
      <c r="E878" s="15">
        <v>5532</v>
      </c>
      <c r="F878" s="15">
        <v>0</v>
      </c>
      <c r="G878" s="15">
        <f t="shared" si="69"/>
        <v>577</v>
      </c>
      <c r="I878">
        <f t="shared" si="68"/>
        <v>577</v>
      </c>
    </row>
    <row r="879" spans="1:9" x14ac:dyDescent="0.3">
      <c r="A879" s="60">
        <v>43247</v>
      </c>
      <c r="B879" s="15">
        <f t="shared" si="65"/>
        <v>2018</v>
      </c>
      <c r="C879" s="15">
        <f t="shared" si="66"/>
        <v>5</v>
      </c>
      <c r="D879" s="15">
        <f t="shared" si="67"/>
        <v>27</v>
      </c>
      <c r="E879" s="15">
        <v>19114</v>
      </c>
      <c r="F879" s="15">
        <v>14163</v>
      </c>
      <c r="G879" s="15">
        <f t="shared" si="69"/>
        <v>581</v>
      </c>
      <c r="I879">
        <f t="shared" si="68"/>
        <v>581</v>
      </c>
    </row>
    <row r="880" spans="1:9" x14ac:dyDescent="0.3">
      <c r="A880" s="60">
        <v>43248</v>
      </c>
      <c r="B880" s="15">
        <f t="shared" si="65"/>
        <v>2018</v>
      </c>
      <c r="C880" s="15">
        <f t="shared" si="66"/>
        <v>5</v>
      </c>
      <c r="D880" s="15">
        <f t="shared" si="67"/>
        <v>28</v>
      </c>
      <c r="E880" s="15">
        <v>18549</v>
      </c>
      <c r="F880" s="15">
        <v>0</v>
      </c>
      <c r="G880" s="15">
        <f t="shared" si="69"/>
        <v>565</v>
      </c>
      <c r="I880">
        <f t="shared" si="68"/>
        <v>565</v>
      </c>
    </row>
    <row r="881" spans="1:9" x14ac:dyDescent="0.3">
      <c r="A881" s="60">
        <v>43249</v>
      </c>
      <c r="B881" s="15">
        <f t="shared" si="65"/>
        <v>2018</v>
      </c>
      <c r="C881" s="15">
        <f t="shared" si="66"/>
        <v>5</v>
      </c>
      <c r="D881" s="15">
        <f t="shared" si="67"/>
        <v>29</v>
      </c>
      <c r="E881" s="15">
        <v>17907</v>
      </c>
      <c r="F881" s="15">
        <v>0</v>
      </c>
      <c r="G881" s="15">
        <f t="shared" si="69"/>
        <v>642</v>
      </c>
      <c r="I881">
        <f t="shared" si="68"/>
        <v>642</v>
      </c>
    </row>
    <row r="882" spans="1:9" x14ac:dyDescent="0.3">
      <c r="A882" s="60">
        <v>43250</v>
      </c>
      <c r="B882" s="15">
        <f t="shared" si="65"/>
        <v>2018</v>
      </c>
      <c r="C882" s="15">
        <f t="shared" si="66"/>
        <v>5</v>
      </c>
      <c r="D882" s="15">
        <f t="shared" si="67"/>
        <v>30</v>
      </c>
      <c r="E882" s="15">
        <v>17310</v>
      </c>
      <c r="F882" s="15">
        <v>0</v>
      </c>
      <c r="G882" s="15">
        <f t="shared" si="69"/>
        <v>597</v>
      </c>
      <c r="I882">
        <f t="shared" si="68"/>
        <v>597</v>
      </c>
    </row>
    <row r="883" spans="1:9" x14ac:dyDescent="0.3">
      <c r="A883" s="60">
        <v>43251</v>
      </c>
      <c r="B883" s="15">
        <f t="shared" si="65"/>
        <v>2018</v>
      </c>
      <c r="C883" s="15">
        <f t="shared" si="66"/>
        <v>5</v>
      </c>
      <c r="D883" s="15">
        <f t="shared" si="67"/>
        <v>31</v>
      </c>
      <c r="E883" s="15">
        <v>16758</v>
      </c>
      <c r="F883" s="15">
        <v>0</v>
      </c>
      <c r="G883" s="15">
        <f t="shared" si="69"/>
        <v>552</v>
      </c>
      <c r="I883">
        <f t="shared" si="68"/>
        <v>552</v>
      </c>
    </row>
    <row r="884" spans="1:9" x14ac:dyDescent="0.3">
      <c r="A884" s="60">
        <v>43252</v>
      </c>
      <c r="B884" s="15">
        <f t="shared" si="65"/>
        <v>2018</v>
      </c>
      <c r="C884" s="15">
        <f t="shared" si="66"/>
        <v>6</v>
      </c>
      <c r="D884" s="15">
        <f t="shared" si="67"/>
        <v>1</v>
      </c>
      <c r="E884" s="15">
        <v>16163</v>
      </c>
      <c r="F884" s="15">
        <v>0</v>
      </c>
      <c r="G884" s="15">
        <f t="shared" si="69"/>
        <v>595</v>
      </c>
      <c r="I884">
        <f t="shared" si="68"/>
        <v>595</v>
      </c>
    </row>
    <row r="885" spans="1:9" x14ac:dyDescent="0.3">
      <c r="A885" s="60">
        <v>43253</v>
      </c>
      <c r="B885" s="15">
        <f t="shared" si="65"/>
        <v>2018</v>
      </c>
      <c r="C885" s="15">
        <f t="shared" si="66"/>
        <v>6</v>
      </c>
      <c r="D885" s="15">
        <f t="shared" si="67"/>
        <v>2</v>
      </c>
      <c r="E885" s="15">
        <v>15582</v>
      </c>
      <c r="F885" s="15">
        <v>0</v>
      </c>
      <c r="G885" s="15">
        <f t="shared" si="69"/>
        <v>581</v>
      </c>
      <c r="I885">
        <f t="shared" si="68"/>
        <v>581</v>
      </c>
    </row>
    <row r="886" spans="1:9" x14ac:dyDescent="0.3">
      <c r="A886" s="60">
        <v>43254</v>
      </c>
      <c r="B886" s="15">
        <f t="shared" si="65"/>
        <v>2018</v>
      </c>
      <c r="C886" s="15">
        <f t="shared" si="66"/>
        <v>6</v>
      </c>
      <c r="D886" s="15">
        <f t="shared" si="67"/>
        <v>3</v>
      </c>
      <c r="E886" s="15">
        <v>14958</v>
      </c>
      <c r="F886" s="15">
        <v>0</v>
      </c>
      <c r="G886" s="15">
        <f t="shared" si="69"/>
        <v>624</v>
      </c>
      <c r="I886">
        <f t="shared" si="68"/>
        <v>624</v>
      </c>
    </row>
    <row r="887" spans="1:9" x14ac:dyDescent="0.3">
      <c r="A887" s="60">
        <v>43255</v>
      </c>
      <c r="B887" s="15">
        <f t="shared" si="65"/>
        <v>2018</v>
      </c>
      <c r="C887" s="15">
        <f t="shared" si="66"/>
        <v>6</v>
      </c>
      <c r="D887" s="15">
        <f t="shared" si="67"/>
        <v>4</v>
      </c>
      <c r="E887" s="15">
        <v>14390</v>
      </c>
      <c r="F887" s="15">
        <v>0</v>
      </c>
      <c r="G887" s="15">
        <f t="shared" si="69"/>
        <v>568</v>
      </c>
      <c r="I887">
        <f t="shared" si="68"/>
        <v>568</v>
      </c>
    </row>
    <row r="888" spans="1:9" x14ac:dyDescent="0.3">
      <c r="A888" s="60">
        <v>43256</v>
      </c>
      <c r="B888" s="15">
        <f t="shared" si="65"/>
        <v>2018</v>
      </c>
      <c r="C888" s="15">
        <f t="shared" si="66"/>
        <v>6</v>
      </c>
      <c r="D888" s="15">
        <f t="shared" si="67"/>
        <v>5</v>
      </c>
      <c r="E888" s="15">
        <v>13892</v>
      </c>
      <c r="F888" s="15">
        <v>0</v>
      </c>
      <c r="G888" s="15">
        <f t="shared" si="69"/>
        <v>498</v>
      </c>
      <c r="I888">
        <f t="shared" si="68"/>
        <v>498</v>
      </c>
    </row>
    <row r="889" spans="1:9" x14ac:dyDescent="0.3">
      <c r="A889" s="60">
        <v>43257</v>
      </c>
      <c r="B889" s="15">
        <f t="shared" si="65"/>
        <v>2018</v>
      </c>
      <c r="C889" s="15">
        <f t="shared" si="66"/>
        <v>6</v>
      </c>
      <c r="D889" s="15">
        <f t="shared" si="67"/>
        <v>6</v>
      </c>
      <c r="E889" s="15">
        <v>13417</v>
      </c>
      <c r="F889" s="15">
        <v>0</v>
      </c>
      <c r="G889" s="15">
        <f t="shared" si="69"/>
        <v>475</v>
      </c>
      <c r="I889">
        <f t="shared" si="68"/>
        <v>475</v>
      </c>
    </row>
    <row r="890" spans="1:9" x14ac:dyDescent="0.3">
      <c r="A890" s="60">
        <v>43258</v>
      </c>
      <c r="B890" s="15">
        <f t="shared" si="65"/>
        <v>2018</v>
      </c>
      <c r="C890" s="15">
        <f t="shared" si="66"/>
        <v>6</v>
      </c>
      <c r="D890" s="15">
        <f t="shared" si="67"/>
        <v>7</v>
      </c>
      <c r="E890" s="15">
        <v>12854</v>
      </c>
      <c r="F890" s="15">
        <v>0</v>
      </c>
      <c r="G890" s="15">
        <f t="shared" si="69"/>
        <v>563</v>
      </c>
      <c r="I890">
        <f t="shared" si="68"/>
        <v>563</v>
      </c>
    </row>
    <row r="891" spans="1:9" x14ac:dyDescent="0.3">
      <c r="A891" s="60">
        <v>43259</v>
      </c>
      <c r="B891" s="15">
        <f t="shared" si="65"/>
        <v>2018</v>
      </c>
      <c r="C891" s="15">
        <f t="shared" si="66"/>
        <v>6</v>
      </c>
      <c r="D891" s="15">
        <f t="shared" si="67"/>
        <v>8</v>
      </c>
      <c r="E891" s="15">
        <v>12295</v>
      </c>
      <c r="F891" s="15">
        <v>0</v>
      </c>
      <c r="G891" s="15">
        <f t="shared" si="69"/>
        <v>559</v>
      </c>
      <c r="I891">
        <f t="shared" si="68"/>
        <v>559</v>
      </c>
    </row>
    <row r="892" spans="1:9" x14ac:dyDescent="0.3">
      <c r="A892" s="60">
        <v>43260</v>
      </c>
      <c r="B892" s="15">
        <f t="shared" si="65"/>
        <v>2018</v>
      </c>
      <c r="C892" s="15">
        <f t="shared" si="66"/>
        <v>6</v>
      </c>
      <c r="D892" s="15">
        <f t="shared" si="67"/>
        <v>9</v>
      </c>
      <c r="E892" s="15">
        <v>11687</v>
      </c>
      <c r="F892" s="15">
        <v>0</v>
      </c>
      <c r="G892" s="15">
        <f t="shared" si="69"/>
        <v>608</v>
      </c>
      <c r="I892">
        <f t="shared" si="68"/>
        <v>608</v>
      </c>
    </row>
    <row r="893" spans="1:9" x14ac:dyDescent="0.3">
      <c r="A893" s="60">
        <v>43261</v>
      </c>
      <c r="B893" s="15">
        <f t="shared" si="65"/>
        <v>2018</v>
      </c>
      <c r="C893" s="15">
        <f t="shared" si="66"/>
        <v>6</v>
      </c>
      <c r="D893" s="15">
        <f t="shared" si="67"/>
        <v>10</v>
      </c>
      <c r="E893" s="15">
        <v>11133</v>
      </c>
      <c r="F893" s="15">
        <v>0</v>
      </c>
      <c r="G893" s="15">
        <f t="shared" si="69"/>
        <v>554</v>
      </c>
      <c r="I893">
        <f t="shared" si="68"/>
        <v>554</v>
      </c>
    </row>
    <row r="894" spans="1:9" x14ac:dyDescent="0.3">
      <c r="A894" s="60">
        <v>43262</v>
      </c>
      <c r="B894" s="15">
        <f t="shared" si="65"/>
        <v>2018</v>
      </c>
      <c r="C894" s="15">
        <f t="shared" si="66"/>
        <v>6</v>
      </c>
      <c r="D894" s="15">
        <f t="shared" si="67"/>
        <v>11</v>
      </c>
      <c r="E894" s="15">
        <v>10598</v>
      </c>
      <c r="F894" s="15">
        <v>0</v>
      </c>
      <c r="G894" s="15">
        <f t="shared" si="69"/>
        <v>535</v>
      </c>
      <c r="I894">
        <f t="shared" si="68"/>
        <v>535</v>
      </c>
    </row>
    <row r="895" spans="1:9" x14ac:dyDescent="0.3">
      <c r="A895" s="60">
        <v>43263</v>
      </c>
      <c r="B895" s="15">
        <f t="shared" si="65"/>
        <v>2018</v>
      </c>
      <c r="C895" s="15">
        <f t="shared" si="66"/>
        <v>6</v>
      </c>
      <c r="D895" s="15">
        <f t="shared" si="67"/>
        <v>12</v>
      </c>
      <c r="E895" s="15">
        <v>10023</v>
      </c>
      <c r="F895" s="15">
        <v>0</v>
      </c>
      <c r="G895" s="15">
        <f t="shared" si="69"/>
        <v>575</v>
      </c>
      <c r="I895">
        <f t="shared" si="68"/>
        <v>575</v>
      </c>
    </row>
    <row r="896" spans="1:9" x14ac:dyDescent="0.3">
      <c r="A896" s="60">
        <v>43264</v>
      </c>
      <c r="B896" s="15">
        <f t="shared" si="65"/>
        <v>2018</v>
      </c>
      <c r="C896" s="15">
        <f t="shared" si="66"/>
        <v>6</v>
      </c>
      <c r="D896" s="15">
        <f t="shared" si="67"/>
        <v>13</v>
      </c>
      <c r="E896" s="15">
        <v>9493</v>
      </c>
      <c r="F896" s="15">
        <v>0</v>
      </c>
      <c r="G896" s="15">
        <f t="shared" si="69"/>
        <v>530</v>
      </c>
      <c r="I896">
        <f t="shared" si="68"/>
        <v>530</v>
      </c>
    </row>
    <row r="897" spans="1:9" x14ac:dyDescent="0.3">
      <c r="A897" s="60">
        <v>43265</v>
      </c>
      <c r="B897" s="15">
        <f t="shared" si="65"/>
        <v>2018</v>
      </c>
      <c r="C897" s="15">
        <f t="shared" si="66"/>
        <v>6</v>
      </c>
      <c r="D897" s="15">
        <f t="shared" si="67"/>
        <v>14</v>
      </c>
      <c r="E897" s="15">
        <v>9006</v>
      </c>
      <c r="F897" s="15">
        <v>0</v>
      </c>
      <c r="G897" s="15">
        <f t="shared" si="69"/>
        <v>487</v>
      </c>
      <c r="I897">
        <f t="shared" si="68"/>
        <v>487</v>
      </c>
    </row>
    <row r="898" spans="1:9" x14ac:dyDescent="0.3">
      <c r="A898" s="60">
        <v>43266</v>
      </c>
      <c r="B898" s="15">
        <f t="shared" si="65"/>
        <v>2018</v>
      </c>
      <c r="C898" s="15">
        <f t="shared" si="66"/>
        <v>6</v>
      </c>
      <c r="D898" s="15">
        <f t="shared" si="67"/>
        <v>15</v>
      </c>
      <c r="E898" s="15">
        <v>8420</v>
      </c>
      <c r="F898" s="15">
        <v>0</v>
      </c>
      <c r="G898" s="15">
        <f t="shared" si="69"/>
        <v>586</v>
      </c>
      <c r="I898">
        <f t="shared" si="68"/>
        <v>586</v>
      </c>
    </row>
    <row r="899" spans="1:9" x14ac:dyDescent="0.3">
      <c r="A899" s="60">
        <v>43267</v>
      </c>
      <c r="B899" s="15">
        <f t="shared" ref="B899:B962" si="70">YEAR(A899)</f>
        <v>2018</v>
      </c>
      <c r="C899" s="15">
        <f t="shared" ref="C899:C962" si="71">MONTH(A899)</f>
        <v>6</v>
      </c>
      <c r="D899" s="15">
        <f t="shared" ref="D899:D962" si="72">DAY(A899)</f>
        <v>16</v>
      </c>
      <c r="E899" s="15">
        <v>7769</v>
      </c>
      <c r="F899" s="15">
        <v>0</v>
      </c>
      <c r="G899" s="15">
        <f t="shared" si="69"/>
        <v>651</v>
      </c>
      <c r="I899">
        <f t="shared" ref="I899:I902" si="73">IF(H899&gt;0,0,G899)</f>
        <v>651</v>
      </c>
    </row>
    <row r="900" spans="1:9" x14ac:dyDescent="0.3">
      <c r="A900" s="60">
        <v>43268</v>
      </c>
      <c r="B900" s="15">
        <f t="shared" si="70"/>
        <v>2018</v>
      </c>
      <c r="C900" s="15">
        <f t="shared" si="71"/>
        <v>6</v>
      </c>
      <c r="D900" s="15">
        <f t="shared" si="72"/>
        <v>17</v>
      </c>
      <c r="E900" s="15">
        <v>7230</v>
      </c>
      <c r="F900" s="15">
        <v>0</v>
      </c>
      <c r="G900" s="15">
        <f t="shared" ref="G900:G963" si="74">E899-E900+F900</f>
        <v>539</v>
      </c>
      <c r="I900">
        <f t="shared" si="73"/>
        <v>539</v>
      </c>
    </row>
    <row r="901" spans="1:9" x14ac:dyDescent="0.3">
      <c r="A901" s="60">
        <v>43269</v>
      </c>
      <c r="B901" s="15">
        <f t="shared" si="70"/>
        <v>2018</v>
      </c>
      <c r="C901" s="15">
        <f t="shared" si="71"/>
        <v>6</v>
      </c>
      <c r="D901" s="15">
        <f t="shared" si="72"/>
        <v>18</v>
      </c>
      <c r="E901" s="15">
        <v>6677</v>
      </c>
      <c r="F901" s="15">
        <v>0</v>
      </c>
      <c r="G901" s="15">
        <f t="shared" si="74"/>
        <v>553</v>
      </c>
      <c r="I901">
        <f t="shared" si="73"/>
        <v>553</v>
      </c>
    </row>
    <row r="902" spans="1:9" x14ac:dyDescent="0.3">
      <c r="A902" s="60">
        <v>43270</v>
      </c>
      <c r="B902" s="15">
        <f t="shared" si="70"/>
        <v>2018</v>
      </c>
      <c r="C902" s="15">
        <f t="shared" si="71"/>
        <v>6</v>
      </c>
      <c r="D902" s="15">
        <f t="shared" si="72"/>
        <v>19</v>
      </c>
      <c r="E902" s="15">
        <v>6101</v>
      </c>
      <c r="F902" s="15">
        <v>0</v>
      </c>
      <c r="G902" s="15">
        <f t="shared" si="74"/>
        <v>576</v>
      </c>
      <c r="I902">
        <f t="shared" si="73"/>
        <v>576</v>
      </c>
    </row>
    <row r="903" spans="1:9" x14ac:dyDescent="0.3">
      <c r="A903" s="60">
        <v>43271</v>
      </c>
      <c r="B903" s="15">
        <f t="shared" si="70"/>
        <v>2018</v>
      </c>
      <c r="C903" s="15">
        <f t="shared" si="71"/>
        <v>6</v>
      </c>
      <c r="D903" s="15">
        <f t="shared" si="72"/>
        <v>20</v>
      </c>
      <c r="E903" s="15">
        <v>5239</v>
      </c>
      <c r="F903" s="15">
        <v>0</v>
      </c>
      <c r="G903" s="15">
        <f t="shared" si="74"/>
        <v>862</v>
      </c>
      <c r="H903">
        <v>862</v>
      </c>
    </row>
    <row r="904" spans="1:9" x14ac:dyDescent="0.3">
      <c r="A904" s="60">
        <v>43272</v>
      </c>
      <c r="B904" s="15">
        <f t="shared" si="70"/>
        <v>2018</v>
      </c>
      <c r="C904" s="15">
        <f t="shared" si="71"/>
        <v>6</v>
      </c>
      <c r="D904" s="15">
        <f t="shared" si="72"/>
        <v>21</v>
      </c>
      <c r="E904" s="15">
        <v>14494</v>
      </c>
      <c r="F904" s="15">
        <v>10149</v>
      </c>
      <c r="G904" s="15">
        <f t="shared" si="74"/>
        <v>894</v>
      </c>
      <c r="H904">
        <v>894</v>
      </c>
    </row>
    <row r="905" spans="1:9" x14ac:dyDescent="0.3">
      <c r="A905" s="60">
        <v>43273</v>
      </c>
      <c r="B905" s="15">
        <f t="shared" si="70"/>
        <v>2018</v>
      </c>
      <c r="C905" s="15">
        <f t="shared" si="71"/>
        <v>6</v>
      </c>
      <c r="D905" s="15">
        <f t="shared" si="72"/>
        <v>22</v>
      </c>
      <c r="E905" s="15">
        <v>13612</v>
      </c>
      <c r="F905" s="15">
        <v>0</v>
      </c>
      <c r="G905" s="15">
        <f t="shared" si="74"/>
        <v>882</v>
      </c>
      <c r="H905">
        <v>882</v>
      </c>
    </row>
    <row r="906" spans="1:9" x14ac:dyDescent="0.3">
      <c r="A906" s="60">
        <v>43274</v>
      </c>
      <c r="B906" s="15">
        <f t="shared" si="70"/>
        <v>2018</v>
      </c>
      <c r="C906" s="15">
        <f t="shared" si="71"/>
        <v>6</v>
      </c>
      <c r="D906" s="15">
        <f t="shared" si="72"/>
        <v>23</v>
      </c>
      <c r="E906" s="15">
        <v>12685</v>
      </c>
      <c r="F906" s="15">
        <v>0</v>
      </c>
      <c r="G906" s="15">
        <f t="shared" si="74"/>
        <v>927</v>
      </c>
      <c r="H906">
        <v>927</v>
      </c>
    </row>
    <row r="907" spans="1:9" x14ac:dyDescent="0.3">
      <c r="A907" s="60">
        <v>43275</v>
      </c>
      <c r="B907" s="15">
        <f t="shared" si="70"/>
        <v>2018</v>
      </c>
      <c r="C907" s="15">
        <f t="shared" si="71"/>
        <v>6</v>
      </c>
      <c r="D907" s="15">
        <f t="shared" si="72"/>
        <v>24</v>
      </c>
      <c r="E907" s="15">
        <v>11819</v>
      </c>
      <c r="F907" s="15">
        <v>0</v>
      </c>
      <c r="G907" s="15">
        <f t="shared" si="74"/>
        <v>866</v>
      </c>
      <c r="H907">
        <v>866</v>
      </c>
    </row>
    <row r="908" spans="1:9" x14ac:dyDescent="0.3">
      <c r="A908" s="60">
        <v>43276</v>
      </c>
      <c r="B908" s="15">
        <f t="shared" si="70"/>
        <v>2018</v>
      </c>
      <c r="C908" s="15">
        <f t="shared" si="71"/>
        <v>6</v>
      </c>
      <c r="D908" s="15">
        <f t="shared" si="72"/>
        <v>25</v>
      </c>
      <c r="E908" s="15">
        <v>10967</v>
      </c>
      <c r="F908" s="15">
        <v>0</v>
      </c>
      <c r="G908" s="15">
        <f t="shared" si="74"/>
        <v>852</v>
      </c>
      <c r="H908">
        <v>852</v>
      </c>
    </row>
    <row r="909" spans="1:9" x14ac:dyDescent="0.3">
      <c r="A909" s="60">
        <v>43277</v>
      </c>
      <c r="B909" s="15">
        <f t="shared" si="70"/>
        <v>2018</v>
      </c>
      <c r="C909" s="15">
        <f t="shared" si="71"/>
        <v>6</v>
      </c>
      <c r="D909" s="15">
        <f t="shared" si="72"/>
        <v>26</v>
      </c>
      <c r="E909" s="15">
        <v>10074</v>
      </c>
      <c r="F909" s="15">
        <v>0</v>
      </c>
      <c r="G909" s="15">
        <f t="shared" si="74"/>
        <v>893</v>
      </c>
      <c r="H909">
        <v>893</v>
      </c>
    </row>
    <row r="910" spans="1:9" x14ac:dyDescent="0.3">
      <c r="A910" s="60">
        <v>43278</v>
      </c>
      <c r="B910" s="15">
        <f t="shared" si="70"/>
        <v>2018</v>
      </c>
      <c r="C910" s="15">
        <f t="shared" si="71"/>
        <v>6</v>
      </c>
      <c r="D910" s="15">
        <f t="shared" si="72"/>
        <v>27</v>
      </c>
      <c r="E910" s="15">
        <v>9206</v>
      </c>
      <c r="F910" s="15">
        <v>0</v>
      </c>
      <c r="G910" s="15">
        <f t="shared" si="74"/>
        <v>868</v>
      </c>
      <c r="H910">
        <v>868</v>
      </c>
    </row>
    <row r="911" spans="1:9" x14ac:dyDescent="0.3">
      <c r="A911" s="60">
        <v>43279</v>
      </c>
      <c r="B911" s="15">
        <f t="shared" si="70"/>
        <v>2018</v>
      </c>
      <c r="C911" s="15">
        <f t="shared" si="71"/>
        <v>6</v>
      </c>
      <c r="D911" s="15">
        <f t="shared" si="72"/>
        <v>28</v>
      </c>
      <c r="E911" s="15">
        <v>8342</v>
      </c>
      <c r="F911" s="15">
        <v>0</v>
      </c>
      <c r="G911" s="15">
        <f t="shared" si="74"/>
        <v>864</v>
      </c>
      <c r="H911">
        <v>864</v>
      </c>
    </row>
    <row r="912" spans="1:9" x14ac:dyDescent="0.3">
      <c r="A912" s="60">
        <v>43280</v>
      </c>
      <c r="B912" s="15">
        <f t="shared" si="70"/>
        <v>2018</v>
      </c>
      <c r="C912" s="15">
        <f t="shared" si="71"/>
        <v>6</v>
      </c>
      <c r="D912" s="15">
        <f t="shared" si="72"/>
        <v>29</v>
      </c>
      <c r="E912" s="15">
        <v>7478</v>
      </c>
      <c r="F912" s="15">
        <v>0</v>
      </c>
      <c r="G912" s="15">
        <f t="shared" si="74"/>
        <v>864</v>
      </c>
      <c r="H912">
        <v>864</v>
      </c>
    </row>
    <row r="913" spans="1:8" x14ac:dyDescent="0.3">
      <c r="A913" s="60">
        <v>43281</v>
      </c>
      <c r="B913" s="15">
        <f t="shared" si="70"/>
        <v>2018</v>
      </c>
      <c r="C913" s="15">
        <f t="shared" si="71"/>
        <v>6</v>
      </c>
      <c r="D913" s="15">
        <f t="shared" si="72"/>
        <v>30</v>
      </c>
      <c r="E913" s="15">
        <v>6592</v>
      </c>
      <c r="F913" s="15">
        <v>0</v>
      </c>
      <c r="G913" s="15">
        <f t="shared" si="74"/>
        <v>886</v>
      </c>
      <c r="H913">
        <v>886</v>
      </c>
    </row>
    <row r="914" spans="1:8" x14ac:dyDescent="0.3">
      <c r="A914" s="60">
        <v>43282</v>
      </c>
      <c r="B914" s="15">
        <f t="shared" si="70"/>
        <v>2018</v>
      </c>
      <c r="C914" s="15">
        <f t="shared" si="71"/>
        <v>7</v>
      </c>
      <c r="D914" s="15">
        <f t="shared" si="72"/>
        <v>1</v>
      </c>
      <c r="E914" s="15">
        <v>5702</v>
      </c>
      <c r="F914" s="15">
        <v>0</v>
      </c>
      <c r="G914" s="15">
        <f t="shared" si="74"/>
        <v>890</v>
      </c>
      <c r="H914">
        <v>890</v>
      </c>
    </row>
    <row r="915" spans="1:8" x14ac:dyDescent="0.3">
      <c r="A915" s="60">
        <v>43283</v>
      </c>
      <c r="B915" s="15">
        <f t="shared" si="70"/>
        <v>2018</v>
      </c>
      <c r="C915" s="15">
        <f t="shared" si="71"/>
        <v>7</v>
      </c>
      <c r="D915" s="15">
        <f t="shared" si="72"/>
        <v>2</v>
      </c>
      <c r="E915" s="15">
        <v>15518</v>
      </c>
      <c r="F915" s="15">
        <v>10681</v>
      </c>
      <c r="G915" s="15">
        <f t="shared" si="74"/>
        <v>865</v>
      </c>
      <c r="H915">
        <v>865</v>
      </c>
    </row>
    <row r="916" spans="1:8" x14ac:dyDescent="0.3">
      <c r="A916" s="60">
        <v>43284</v>
      </c>
      <c r="B916" s="15">
        <f t="shared" si="70"/>
        <v>2018</v>
      </c>
      <c r="C916" s="15">
        <f t="shared" si="71"/>
        <v>7</v>
      </c>
      <c r="D916" s="15">
        <f t="shared" si="72"/>
        <v>3</v>
      </c>
      <c r="E916" s="15">
        <v>14642</v>
      </c>
      <c r="F916" s="15">
        <v>0</v>
      </c>
      <c r="G916" s="15">
        <f t="shared" si="74"/>
        <v>876</v>
      </c>
      <c r="H916">
        <v>876</v>
      </c>
    </row>
    <row r="917" spans="1:8" x14ac:dyDescent="0.3">
      <c r="A917" s="60">
        <v>43285</v>
      </c>
      <c r="B917" s="15">
        <f t="shared" si="70"/>
        <v>2018</v>
      </c>
      <c r="C917" s="15">
        <f t="shared" si="71"/>
        <v>7</v>
      </c>
      <c r="D917" s="15">
        <f t="shared" si="72"/>
        <v>4</v>
      </c>
      <c r="E917" s="15">
        <v>13747</v>
      </c>
      <c r="F917" s="15">
        <v>0</v>
      </c>
      <c r="G917" s="15">
        <f t="shared" si="74"/>
        <v>895</v>
      </c>
      <c r="H917">
        <v>895</v>
      </c>
    </row>
    <row r="918" spans="1:8" x14ac:dyDescent="0.3">
      <c r="A918" s="60">
        <v>43286</v>
      </c>
      <c r="B918" s="15">
        <f t="shared" si="70"/>
        <v>2018</v>
      </c>
      <c r="C918" s="15">
        <f t="shared" si="71"/>
        <v>7</v>
      </c>
      <c r="D918" s="15">
        <f t="shared" si="72"/>
        <v>5</v>
      </c>
      <c r="E918" s="15">
        <v>12861</v>
      </c>
      <c r="F918" s="15">
        <v>0</v>
      </c>
      <c r="G918" s="15">
        <f t="shared" si="74"/>
        <v>886</v>
      </c>
      <c r="H918">
        <v>886</v>
      </c>
    </row>
    <row r="919" spans="1:8" x14ac:dyDescent="0.3">
      <c r="A919" s="60">
        <v>43287</v>
      </c>
      <c r="B919" s="15">
        <f t="shared" si="70"/>
        <v>2018</v>
      </c>
      <c r="C919" s="15">
        <f t="shared" si="71"/>
        <v>7</v>
      </c>
      <c r="D919" s="15">
        <f t="shared" si="72"/>
        <v>6</v>
      </c>
      <c r="E919" s="15">
        <v>11968</v>
      </c>
      <c r="F919" s="15">
        <v>0</v>
      </c>
      <c r="G919" s="15">
        <f t="shared" si="74"/>
        <v>893</v>
      </c>
      <c r="H919">
        <v>893</v>
      </c>
    </row>
    <row r="920" spans="1:8" x14ac:dyDescent="0.3">
      <c r="A920" s="60">
        <v>43288</v>
      </c>
      <c r="B920" s="15">
        <f t="shared" si="70"/>
        <v>2018</v>
      </c>
      <c r="C920" s="15">
        <f t="shared" si="71"/>
        <v>7</v>
      </c>
      <c r="D920" s="15">
        <f t="shared" si="72"/>
        <v>7</v>
      </c>
      <c r="E920" s="15">
        <v>11129</v>
      </c>
      <c r="F920" s="15">
        <v>0</v>
      </c>
      <c r="G920" s="15">
        <f t="shared" si="74"/>
        <v>839</v>
      </c>
      <c r="H920">
        <v>839</v>
      </c>
    </row>
    <row r="921" spans="1:8" x14ac:dyDescent="0.3">
      <c r="A921" s="60">
        <v>43289</v>
      </c>
      <c r="B921" s="15">
        <f t="shared" si="70"/>
        <v>2018</v>
      </c>
      <c r="C921" s="15">
        <f t="shared" si="71"/>
        <v>7</v>
      </c>
      <c r="D921" s="15">
        <f t="shared" si="72"/>
        <v>8</v>
      </c>
      <c r="E921" s="15">
        <v>10265</v>
      </c>
      <c r="F921" s="15">
        <v>0</v>
      </c>
      <c r="G921" s="15">
        <f t="shared" si="74"/>
        <v>864</v>
      </c>
      <c r="H921">
        <v>864</v>
      </c>
    </row>
    <row r="922" spans="1:8" x14ac:dyDescent="0.3">
      <c r="A922" s="60">
        <v>43290</v>
      </c>
      <c r="B922" s="15">
        <f t="shared" si="70"/>
        <v>2018</v>
      </c>
      <c r="C922" s="15">
        <f t="shared" si="71"/>
        <v>7</v>
      </c>
      <c r="D922" s="15">
        <f t="shared" si="72"/>
        <v>9</v>
      </c>
      <c r="E922" s="15">
        <v>9376</v>
      </c>
      <c r="F922" s="15">
        <v>0</v>
      </c>
      <c r="G922" s="15">
        <f t="shared" si="74"/>
        <v>889</v>
      </c>
      <c r="H922">
        <v>889</v>
      </c>
    </row>
    <row r="923" spans="1:8" x14ac:dyDescent="0.3">
      <c r="A923" s="60">
        <v>43291</v>
      </c>
      <c r="B923" s="15">
        <f t="shared" si="70"/>
        <v>2018</v>
      </c>
      <c r="C923" s="15">
        <f t="shared" si="71"/>
        <v>7</v>
      </c>
      <c r="D923" s="15">
        <f t="shared" si="72"/>
        <v>10</v>
      </c>
      <c r="E923" s="15">
        <v>8483</v>
      </c>
      <c r="F923" s="15">
        <v>0</v>
      </c>
      <c r="G923" s="15">
        <f t="shared" si="74"/>
        <v>893</v>
      </c>
      <c r="H923">
        <v>893</v>
      </c>
    </row>
    <row r="924" spans="1:8" x14ac:dyDescent="0.3">
      <c r="A924" s="60">
        <v>43292</v>
      </c>
      <c r="B924" s="15">
        <f t="shared" si="70"/>
        <v>2018</v>
      </c>
      <c r="C924" s="15">
        <f t="shared" si="71"/>
        <v>7</v>
      </c>
      <c r="D924" s="15">
        <f t="shared" si="72"/>
        <v>11</v>
      </c>
      <c r="E924" s="15">
        <v>7594</v>
      </c>
      <c r="F924" s="15">
        <v>0</v>
      </c>
      <c r="G924" s="15">
        <f t="shared" si="74"/>
        <v>889</v>
      </c>
      <c r="H924">
        <v>889</v>
      </c>
    </row>
    <row r="925" spans="1:8" x14ac:dyDescent="0.3">
      <c r="A925" s="60">
        <v>43293</v>
      </c>
      <c r="B925" s="15">
        <f t="shared" si="70"/>
        <v>2018</v>
      </c>
      <c r="C925" s="15">
        <f t="shared" si="71"/>
        <v>7</v>
      </c>
      <c r="D925" s="15">
        <f t="shared" si="72"/>
        <v>12</v>
      </c>
      <c r="E925" s="15">
        <v>6728</v>
      </c>
      <c r="F925" s="15">
        <v>0</v>
      </c>
      <c r="G925" s="15">
        <f t="shared" si="74"/>
        <v>866</v>
      </c>
      <c r="H925">
        <v>866</v>
      </c>
    </row>
    <row r="926" spans="1:8" x14ac:dyDescent="0.3">
      <c r="A926" s="60">
        <v>43294</v>
      </c>
      <c r="B926" s="15">
        <f t="shared" si="70"/>
        <v>2018</v>
      </c>
      <c r="C926" s="15">
        <f t="shared" si="71"/>
        <v>7</v>
      </c>
      <c r="D926" s="15">
        <f t="shared" si="72"/>
        <v>13</v>
      </c>
      <c r="E926" s="15">
        <v>5861</v>
      </c>
      <c r="F926" s="15">
        <v>0</v>
      </c>
      <c r="G926" s="15">
        <f t="shared" si="74"/>
        <v>867</v>
      </c>
      <c r="H926">
        <v>867</v>
      </c>
    </row>
    <row r="927" spans="1:8" x14ac:dyDescent="0.3">
      <c r="A927" s="60">
        <v>43295</v>
      </c>
      <c r="B927" s="15">
        <f t="shared" si="70"/>
        <v>2018</v>
      </c>
      <c r="C927" s="15">
        <f t="shared" si="71"/>
        <v>7</v>
      </c>
      <c r="D927" s="15">
        <f t="shared" si="72"/>
        <v>14</v>
      </c>
      <c r="E927" s="15">
        <v>5011</v>
      </c>
      <c r="F927" s="15">
        <v>0</v>
      </c>
      <c r="G927" s="15">
        <f t="shared" si="74"/>
        <v>850</v>
      </c>
      <c r="H927">
        <v>850</v>
      </c>
    </row>
    <row r="928" spans="1:8" x14ac:dyDescent="0.3">
      <c r="A928" s="60">
        <v>43296</v>
      </c>
      <c r="B928" s="15">
        <f t="shared" si="70"/>
        <v>2018</v>
      </c>
      <c r="C928" s="15">
        <f t="shared" si="71"/>
        <v>7</v>
      </c>
      <c r="D928" s="15">
        <f t="shared" si="72"/>
        <v>15</v>
      </c>
      <c r="E928" s="15">
        <v>17682</v>
      </c>
      <c r="F928" s="15">
        <v>13556</v>
      </c>
      <c r="G928" s="15">
        <f t="shared" si="74"/>
        <v>885</v>
      </c>
      <c r="H928">
        <v>885</v>
      </c>
    </row>
    <row r="929" spans="1:8" x14ac:dyDescent="0.3">
      <c r="A929" s="60">
        <v>43297</v>
      </c>
      <c r="B929" s="15">
        <f t="shared" si="70"/>
        <v>2018</v>
      </c>
      <c r="C929" s="15">
        <f t="shared" si="71"/>
        <v>7</v>
      </c>
      <c r="D929" s="15">
        <f t="shared" si="72"/>
        <v>16</v>
      </c>
      <c r="E929" s="15">
        <v>16846</v>
      </c>
      <c r="F929" s="15">
        <v>0</v>
      </c>
      <c r="G929" s="15">
        <f t="shared" si="74"/>
        <v>836</v>
      </c>
      <c r="H929">
        <v>836</v>
      </c>
    </row>
    <row r="930" spans="1:8" x14ac:dyDescent="0.3">
      <c r="A930" s="60">
        <v>43298</v>
      </c>
      <c r="B930" s="15">
        <f t="shared" si="70"/>
        <v>2018</v>
      </c>
      <c r="C930" s="15">
        <f t="shared" si="71"/>
        <v>7</v>
      </c>
      <c r="D930" s="15">
        <f t="shared" si="72"/>
        <v>17</v>
      </c>
      <c r="E930" s="15">
        <v>15964</v>
      </c>
      <c r="F930" s="15">
        <v>0</v>
      </c>
      <c r="G930" s="15">
        <f t="shared" si="74"/>
        <v>882</v>
      </c>
      <c r="H930">
        <v>882</v>
      </c>
    </row>
    <row r="931" spans="1:8" x14ac:dyDescent="0.3">
      <c r="A931" s="60">
        <v>43299</v>
      </c>
      <c r="B931" s="15">
        <f t="shared" si="70"/>
        <v>2018</v>
      </c>
      <c r="C931" s="15">
        <f t="shared" si="71"/>
        <v>7</v>
      </c>
      <c r="D931" s="15">
        <f t="shared" si="72"/>
        <v>18</v>
      </c>
      <c r="E931" s="15">
        <v>15125</v>
      </c>
      <c r="F931" s="15">
        <v>0</v>
      </c>
      <c r="G931" s="15">
        <f t="shared" si="74"/>
        <v>839</v>
      </c>
      <c r="H931">
        <v>839</v>
      </c>
    </row>
    <row r="932" spans="1:8" x14ac:dyDescent="0.3">
      <c r="A932" s="60">
        <v>43300</v>
      </c>
      <c r="B932" s="15">
        <f t="shared" si="70"/>
        <v>2018</v>
      </c>
      <c r="C932" s="15">
        <f t="shared" si="71"/>
        <v>7</v>
      </c>
      <c r="D932" s="15">
        <f t="shared" si="72"/>
        <v>19</v>
      </c>
      <c r="E932" s="15">
        <v>14307</v>
      </c>
      <c r="F932" s="15">
        <v>0</v>
      </c>
      <c r="G932" s="15">
        <f t="shared" si="74"/>
        <v>818</v>
      </c>
      <c r="H932">
        <v>818</v>
      </c>
    </row>
    <row r="933" spans="1:8" x14ac:dyDescent="0.3">
      <c r="A933" s="60">
        <v>43301</v>
      </c>
      <c r="B933" s="15">
        <f t="shared" si="70"/>
        <v>2018</v>
      </c>
      <c r="C933" s="15">
        <f t="shared" si="71"/>
        <v>7</v>
      </c>
      <c r="D933" s="15">
        <f t="shared" si="72"/>
        <v>20</v>
      </c>
      <c r="E933" s="15">
        <v>13437</v>
      </c>
      <c r="F933" s="15">
        <v>0</v>
      </c>
      <c r="G933" s="15">
        <f t="shared" si="74"/>
        <v>870</v>
      </c>
      <c r="H933">
        <v>870</v>
      </c>
    </row>
    <row r="934" spans="1:8" x14ac:dyDescent="0.3">
      <c r="A934" s="60">
        <v>43302</v>
      </c>
      <c r="B934" s="15">
        <f t="shared" si="70"/>
        <v>2018</v>
      </c>
      <c r="C934" s="15">
        <f t="shared" si="71"/>
        <v>7</v>
      </c>
      <c r="D934" s="15">
        <f t="shared" si="72"/>
        <v>21</v>
      </c>
      <c r="E934" s="15">
        <v>12576</v>
      </c>
      <c r="F934" s="15">
        <v>0</v>
      </c>
      <c r="G934" s="15">
        <f t="shared" si="74"/>
        <v>861</v>
      </c>
      <c r="H934">
        <v>861</v>
      </c>
    </row>
    <row r="935" spans="1:8" x14ac:dyDescent="0.3">
      <c r="A935" s="60">
        <v>43303</v>
      </c>
      <c r="B935" s="15">
        <f t="shared" si="70"/>
        <v>2018</v>
      </c>
      <c r="C935" s="15">
        <f t="shared" si="71"/>
        <v>7</v>
      </c>
      <c r="D935" s="15">
        <f t="shared" si="72"/>
        <v>22</v>
      </c>
      <c r="E935" s="15">
        <v>11736</v>
      </c>
      <c r="F935" s="15">
        <v>0</v>
      </c>
      <c r="G935" s="15">
        <f t="shared" si="74"/>
        <v>840</v>
      </c>
      <c r="H935">
        <v>840</v>
      </c>
    </row>
    <row r="936" spans="1:8" x14ac:dyDescent="0.3">
      <c r="A936" s="60">
        <v>43304</v>
      </c>
      <c r="B936" s="15">
        <f t="shared" si="70"/>
        <v>2018</v>
      </c>
      <c r="C936" s="15">
        <f t="shared" si="71"/>
        <v>7</v>
      </c>
      <c r="D936" s="15">
        <f t="shared" si="72"/>
        <v>23</v>
      </c>
      <c r="E936" s="15">
        <v>10853</v>
      </c>
      <c r="F936" s="15">
        <v>0</v>
      </c>
      <c r="G936" s="15">
        <f t="shared" si="74"/>
        <v>883</v>
      </c>
      <c r="H936">
        <v>883</v>
      </c>
    </row>
    <row r="937" spans="1:8" x14ac:dyDescent="0.3">
      <c r="A937" s="60">
        <v>43305</v>
      </c>
      <c r="B937" s="15">
        <f t="shared" si="70"/>
        <v>2018</v>
      </c>
      <c r="C937" s="15">
        <f t="shared" si="71"/>
        <v>7</v>
      </c>
      <c r="D937" s="15">
        <f t="shared" si="72"/>
        <v>24</v>
      </c>
      <c r="E937" s="15">
        <v>9973</v>
      </c>
      <c r="F937" s="15">
        <v>0</v>
      </c>
      <c r="G937" s="15">
        <f t="shared" si="74"/>
        <v>880</v>
      </c>
      <c r="H937">
        <v>880</v>
      </c>
    </row>
    <row r="938" spans="1:8" x14ac:dyDescent="0.3">
      <c r="A938" s="60">
        <v>43306</v>
      </c>
      <c r="B938" s="15">
        <f t="shared" si="70"/>
        <v>2018</v>
      </c>
      <c r="C938" s="15">
        <f t="shared" si="71"/>
        <v>7</v>
      </c>
      <c r="D938" s="15">
        <f t="shared" si="72"/>
        <v>25</v>
      </c>
      <c r="E938" s="15">
        <v>9128</v>
      </c>
      <c r="F938" s="15">
        <v>0</v>
      </c>
      <c r="G938" s="15">
        <f t="shared" si="74"/>
        <v>845</v>
      </c>
      <c r="H938">
        <v>845</v>
      </c>
    </row>
    <row r="939" spans="1:8" x14ac:dyDescent="0.3">
      <c r="A939" s="60">
        <v>43307</v>
      </c>
      <c r="B939" s="15">
        <f t="shared" si="70"/>
        <v>2018</v>
      </c>
      <c r="C939" s="15">
        <f t="shared" si="71"/>
        <v>7</v>
      </c>
      <c r="D939" s="15">
        <f t="shared" si="72"/>
        <v>26</v>
      </c>
      <c r="E939" s="15">
        <v>8223</v>
      </c>
      <c r="F939" s="15">
        <v>0</v>
      </c>
      <c r="G939" s="15">
        <f t="shared" si="74"/>
        <v>905</v>
      </c>
      <c r="H939">
        <v>905</v>
      </c>
    </row>
    <row r="940" spans="1:8" x14ac:dyDescent="0.3">
      <c r="A940" s="60">
        <v>43308</v>
      </c>
      <c r="B940" s="15">
        <f t="shared" si="70"/>
        <v>2018</v>
      </c>
      <c r="C940" s="15">
        <f t="shared" si="71"/>
        <v>7</v>
      </c>
      <c r="D940" s="15">
        <f t="shared" si="72"/>
        <v>27</v>
      </c>
      <c r="E940" s="15">
        <v>7302</v>
      </c>
      <c r="F940" s="15">
        <v>0</v>
      </c>
      <c r="G940" s="15">
        <f t="shared" si="74"/>
        <v>921</v>
      </c>
      <c r="H940">
        <v>921</v>
      </c>
    </row>
    <row r="941" spans="1:8" x14ac:dyDescent="0.3">
      <c r="A941" s="60">
        <v>43309</v>
      </c>
      <c r="B941" s="15">
        <f t="shared" si="70"/>
        <v>2018</v>
      </c>
      <c r="C941" s="15">
        <f t="shared" si="71"/>
        <v>7</v>
      </c>
      <c r="D941" s="15">
        <f t="shared" si="72"/>
        <v>28</v>
      </c>
      <c r="E941" s="15">
        <v>6381</v>
      </c>
      <c r="F941" s="15">
        <v>0</v>
      </c>
      <c r="G941" s="15">
        <f t="shared" si="74"/>
        <v>921</v>
      </c>
      <c r="H941">
        <v>921</v>
      </c>
    </row>
    <row r="942" spans="1:8" x14ac:dyDescent="0.3">
      <c r="A942" s="60">
        <v>43310</v>
      </c>
      <c r="B942" s="15">
        <f t="shared" si="70"/>
        <v>2018</v>
      </c>
      <c r="C942" s="15">
        <f t="shared" si="71"/>
        <v>7</v>
      </c>
      <c r="D942" s="15">
        <f t="shared" si="72"/>
        <v>29</v>
      </c>
      <c r="E942" s="15">
        <v>5532</v>
      </c>
      <c r="F942" s="15">
        <v>0</v>
      </c>
      <c r="G942" s="15">
        <f t="shared" si="74"/>
        <v>849</v>
      </c>
      <c r="H942">
        <v>849</v>
      </c>
    </row>
    <row r="943" spans="1:8" x14ac:dyDescent="0.3">
      <c r="A943" s="60">
        <v>43311</v>
      </c>
      <c r="B943" s="15">
        <f t="shared" si="70"/>
        <v>2018</v>
      </c>
      <c r="C943" s="15">
        <f t="shared" si="71"/>
        <v>7</v>
      </c>
      <c r="D943" s="15">
        <f t="shared" si="72"/>
        <v>30</v>
      </c>
      <c r="E943" s="15">
        <v>14706</v>
      </c>
      <c r="F943" s="15">
        <v>10062</v>
      </c>
      <c r="G943" s="15">
        <f t="shared" si="74"/>
        <v>888</v>
      </c>
      <c r="H943">
        <v>888</v>
      </c>
    </row>
    <row r="944" spans="1:8" x14ac:dyDescent="0.3">
      <c r="A944" s="60">
        <v>43312</v>
      </c>
      <c r="B944" s="15">
        <f t="shared" si="70"/>
        <v>2018</v>
      </c>
      <c r="C944" s="15">
        <f t="shared" si="71"/>
        <v>7</v>
      </c>
      <c r="D944" s="15">
        <f t="shared" si="72"/>
        <v>31</v>
      </c>
      <c r="E944" s="15">
        <v>13812</v>
      </c>
      <c r="F944" s="15">
        <v>0</v>
      </c>
      <c r="G944" s="15">
        <f t="shared" si="74"/>
        <v>894</v>
      </c>
      <c r="H944">
        <v>894</v>
      </c>
    </row>
    <row r="945" spans="1:8" x14ac:dyDescent="0.3">
      <c r="A945" s="60">
        <v>43313</v>
      </c>
      <c r="B945" s="15">
        <f t="shared" si="70"/>
        <v>2018</v>
      </c>
      <c r="C945" s="15">
        <f t="shared" si="71"/>
        <v>8</v>
      </c>
      <c r="D945" s="15">
        <f t="shared" si="72"/>
        <v>1</v>
      </c>
      <c r="E945" s="15">
        <v>12963</v>
      </c>
      <c r="F945" s="15">
        <v>0</v>
      </c>
      <c r="G945" s="15">
        <f t="shared" si="74"/>
        <v>849</v>
      </c>
      <c r="H945">
        <v>849</v>
      </c>
    </row>
    <row r="946" spans="1:8" x14ac:dyDescent="0.3">
      <c r="A946" s="60">
        <v>43314</v>
      </c>
      <c r="B946" s="15">
        <f t="shared" si="70"/>
        <v>2018</v>
      </c>
      <c r="C946" s="15">
        <f t="shared" si="71"/>
        <v>8</v>
      </c>
      <c r="D946" s="15">
        <f t="shared" si="72"/>
        <v>2</v>
      </c>
      <c r="E946" s="15">
        <v>12119</v>
      </c>
      <c r="F946" s="15">
        <v>0</v>
      </c>
      <c r="G946" s="15">
        <f t="shared" si="74"/>
        <v>844</v>
      </c>
      <c r="H946">
        <v>844</v>
      </c>
    </row>
    <row r="947" spans="1:8" x14ac:dyDescent="0.3">
      <c r="A947" s="60">
        <v>43315</v>
      </c>
      <c r="B947" s="15">
        <f t="shared" si="70"/>
        <v>2018</v>
      </c>
      <c r="C947" s="15">
        <f t="shared" si="71"/>
        <v>8</v>
      </c>
      <c r="D947" s="15">
        <f t="shared" si="72"/>
        <v>3</v>
      </c>
      <c r="E947" s="15">
        <v>11288</v>
      </c>
      <c r="F947" s="15">
        <v>0</v>
      </c>
      <c r="G947" s="15">
        <f t="shared" si="74"/>
        <v>831</v>
      </c>
      <c r="H947">
        <v>831</v>
      </c>
    </row>
    <row r="948" spans="1:8" x14ac:dyDescent="0.3">
      <c r="A948" s="60">
        <v>43316</v>
      </c>
      <c r="B948" s="15">
        <f t="shared" si="70"/>
        <v>2018</v>
      </c>
      <c r="C948" s="15">
        <f t="shared" si="71"/>
        <v>8</v>
      </c>
      <c r="D948" s="15">
        <f t="shared" si="72"/>
        <v>4</v>
      </c>
      <c r="E948" s="15">
        <v>10459</v>
      </c>
      <c r="F948" s="15">
        <v>0</v>
      </c>
      <c r="G948" s="15">
        <f t="shared" si="74"/>
        <v>829</v>
      </c>
      <c r="H948">
        <v>829</v>
      </c>
    </row>
    <row r="949" spans="1:8" x14ac:dyDescent="0.3">
      <c r="A949" s="60">
        <v>43317</v>
      </c>
      <c r="B949" s="15">
        <f t="shared" si="70"/>
        <v>2018</v>
      </c>
      <c r="C949" s="15">
        <f t="shared" si="71"/>
        <v>8</v>
      </c>
      <c r="D949" s="15">
        <f t="shared" si="72"/>
        <v>5</v>
      </c>
      <c r="E949" s="15">
        <v>9548</v>
      </c>
      <c r="F949" s="15">
        <v>0</v>
      </c>
      <c r="G949" s="15">
        <f t="shared" si="74"/>
        <v>911</v>
      </c>
      <c r="H949">
        <v>911</v>
      </c>
    </row>
    <row r="950" spans="1:8" x14ac:dyDescent="0.3">
      <c r="A950" s="60">
        <v>43318</v>
      </c>
      <c r="B950" s="15">
        <f t="shared" si="70"/>
        <v>2018</v>
      </c>
      <c r="C950" s="15">
        <f t="shared" si="71"/>
        <v>8</v>
      </c>
      <c r="D950" s="15">
        <f t="shared" si="72"/>
        <v>6</v>
      </c>
      <c r="E950" s="15">
        <v>8698</v>
      </c>
      <c r="F950" s="15">
        <v>0</v>
      </c>
      <c r="G950" s="15">
        <f t="shared" si="74"/>
        <v>850</v>
      </c>
      <c r="H950">
        <v>850</v>
      </c>
    </row>
    <row r="951" spans="1:8" x14ac:dyDescent="0.3">
      <c r="A951" s="60">
        <v>43319</v>
      </c>
      <c r="B951" s="15">
        <f t="shared" si="70"/>
        <v>2018</v>
      </c>
      <c r="C951" s="15">
        <f t="shared" si="71"/>
        <v>8</v>
      </c>
      <c r="D951" s="15">
        <f t="shared" si="72"/>
        <v>7</v>
      </c>
      <c r="E951" s="15">
        <v>7827</v>
      </c>
      <c r="F951" s="15">
        <v>0</v>
      </c>
      <c r="G951" s="15">
        <f t="shared" si="74"/>
        <v>871</v>
      </c>
      <c r="H951">
        <v>871</v>
      </c>
    </row>
    <row r="952" spans="1:8" x14ac:dyDescent="0.3">
      <c r="A952" s="60">
        <v>43320</v>
      </c>
      <c r="B952" s="15">
        <f t="shared" si="70"/>
        <v>2018</v>
      </c>
      <c r="C952" s="15">
        <f t="shared" si="71"/>
        <v>8</v>
      </c>
      <c r="D952" s="15">
        <f t="shared" si="72"/>
        <v>8</v>
      </c>
      <c r="E952" s="15">
        <v>6984</v>
      </c>
      <c r="F952" s="15">
        <v>0</v>
      </c>
      <c r="G952" s="15">
        <f t="shared" si="74"/>
        <v>843</v>
      </c>
      <c r="H952">
        <v>843</v>
      </c>
    </row>
    <row r="953" spans="1:8" x14ac:dyDescent="0.3">
      <c r="A953" s="60">
        <v>43321</v>
      </c>
      <c r="B953" s="15">
        <f t="shared" si="70"/>
        <v>2018</v>
      </c>
      <c r="C953" s="15">
        <f t="shared" si="71"/>
        <v>8</v>
      </c>
      <c r="D953" s="15">
        <f t="shared" si="72"/>
        <v>9</v>
      </c>
      <c r="E953" s="15">
        <v>6125</v>
      </c>
      <c r="F953" s="15">
        <v>0</v>
      </c>
      <c r="G953" s="15">
        <f t="shared" si="74"/>
        <v>859</v>
      </c>
      <c r="H953">
        <v>859</v>
      </c>
    </row>
    <row r="954" spans="1:8" x14ac:dyDescent="0.3">
      <c r="A954" s="60">
        <v>43322</v>
      </c>
      <c r="B954" s="15">
        <f t="shared" si="70"/>
        <v>2018</v>
      </c>
      <c r="C954" s="15">
        <f t="shared" si="71"/>
        <v>8</v>
      </c>
      <c r="D954" s="15">
        <f t="shared" si="72"/>
        <v>10</v>
      </c>
      <c r="E954" s="15">
        <v>5219</v>
      </c>
      <c r="F954" s="15">
        <v>0</v>
      </c>
      <c r="G954" s="15">
        <f t="shared" si="74"/>
        <v>906</v>
      </c>
      <c r="H954">
        <v>906</v>
      </c>
    </row>
    <row r="955" spans="1:8" x14ac:dyDescent="0.3">
      <c r="A955" s="60">
        <v>43323</v>
      </c>
      <c r="B955" s="15">
        <f t="shared" si="70"/>
        <v>2018</v>
      </c>
      <c r="C955" s="15">
        <f t="shared" si="71"/>
        <v>8</v>
      </c>
      <c r="D955" s="15">
        <f t="shared" si="72"/>
        <v>11</v>
      </c>
      <c r="E955" s="15">
        <v>14794</v>
      </c>
      <c r="F955" s="15">
        <v>10425</v>
      </c>
      <c r="G955" s="15">
        <f t="shared" si="74"/>
        <v>850</v>
      </c>
      <c r="H955">
        <v>850</v>
      </c>
    </row>
    <row r="956" spans="1:8" x14ac:dyDescent="0.3">
      <c r="A956" s="60">
        <v>43324</v>
      </c>
      <c r="B956" s="15">
        <f t="shared" si="70"/>
        <v>2018</v>
      </c>
      <c r="C956" s="15">
        <f t="shared" si="71"/>
        <v>8</v>
      </c>
      <c r="D956" s="15">
        <f t="shared" si="72"/>
        <v>12</v>
      </c>
      <c r="E956" s="15">
        <v>13908</v>
      </c>
      <c r="F956" s="15">
        <v>0</v>
      </c>
      <c r="G956" s="15">
        <f t="shared" si="74"/>
        <v>886</v>
      </c>
      <c r="H956">
        <v>886</v>
      </c>
    </row>
    <row r="957" spans="1:8" x14ac:dyDescent="0.3">
      <c r="A957" s="60">
        <v>43325</v>
      </c>
      <c r="B957" s="15">
        <f t="shared" si="70"/>
        <v>2018</v>
      </c>
      <c r="C957" s="15">
        <f t="shared" si="71"/>
        <v>8</v>
      </c>
      <c r="D957" s="15">
        <f t="shared" si="72"/>
        <v>13</v>
      </c>
      <c r="E957" s="15">
        <v>13096</v>
      </c>
      <c r="F957" s="15">
        <v>0</v>
      </c>
      <c r="G957" s="15">
        <f t="shared" si="74"/>
        <v>812</v>
      </c>
      <c r="H957">
        <v>812</v>
      </c>
    </row>
    <row r="958" spans="1:8" x14ac:dyDescent="0.3">
      <c r="A958" s="60">
        <v>43326</v>
      </c>
      <c r="B958" s="15">
        <f t="shared" si="70"/>
        <v>2018</v>
      </c>
      <c r="C958" s="15">
        <f t="shared" si="71"/>
        <v>8</v>
      </c>
      <c r="D958" s="15">
        <f t="shared" si="72"/>
        <v>14</v>
      </c>
      <c r="E958" s="15">
        <v>12194</v>
      </c>
      <c r="F958" s="15">
        <v>0</v>
      </c>
      <c r="G958" s="15">
        <f t="shared" si="74"/>
        <v>902</v>
      </c>
      <c r="H958">
        <v>902</v>
      </c>
    </row>
    <row r="959" spans="1:8" x14ac:dyDescent="0.3">
      <c r="A959" s="60">
        <v>43327</v>
      </c>
      <c r="B959" s="15">
        <f t="shared" si="70"/>
        <v>2018</v>
      </c>
      <c r="C959" s="15">
        <f t="shared" si="71"/>
        <v>8</v>
      </c>
      <c r="D959" s="15">
        <f t="shared" si="72"/>
        <v>15</v>
      </c>
      <c r="E959" s="15">
        <v>11297</v>
      </c>
      <c r="F959" s="15">
        <v>0</v>
      </c>
      <c r="G959" s="15">
        <f t="shared" si="74"/>
        <v>897</v>
      </c>
      <c r="H959">
        <v>897</v>
      </c>
    </row>
    <row r="960" spans="1:8" x14ac:dyDescent="0.3">
      <c r="A960" s="60">
        <v>43328</v>
      </c>
      <c r="B960" s="15">
        <f t="shared" si="70"/>
        <v>2018</v>
      </c>
      <c r="C960" s="15">
        <f t="shared" si="71"/>
        <v>8</v>
      </c>
      <c r="D960" s="15">
        <f t="shared" si="72"/>
        <v>16</v>
      </c>
      <c r="E960" s="15">
        <v>10426</v>
      </c>
      <c r="F960" s="15">
        <v>0</v>
      </c>
      <c r="G960" s="15">
        <f t="shared" si="74"/>
        <v>871</v>
      </c>
      <c r="H960">
        <v>871</v>
      </c>
    </row>
    <row r="961" spans="1:8" x14ac:dyDescent="0.3">
      <c r="A961" s="60">
        <v>43329</v>
      </c>
      <c r="B961" s="15">
        <f t="shared" si="70"/>
        <v>2018</v>
      </c>
      <c r="C961" s="15">
        <f t="shared" si="71"/>
        <v>8</v>
      </c>
      <c r="D961" s="15">
        <f t="shared" si="72"/>
        <v>17</v>
      </c>
      <c r="E961" s="15">
        <v>9566</v>
      </c>
      <c r="F961" s="15">
        <v>0</v>
      </c>
      <c r="G961" s="15">
        <f t="shared" si="74"/>
        <v>860</v>
      </c>
      <c r="H961">
        <v>860</v>
      </c>
    </row>
    <row r="962" spans="1:8" x14ac:dyDescent="0.3">
      <c r="A962" s="60">
        <v>43330</v>
      </c>
      <c r="B962" s="15">
        <f t="shared" si="70"/>
        <v>2018</v>
      </c>
      <c r="C962" s="15">
        <f t="shared" si="71"/>
        <v>8</v>
      </c>
      <c r="D962" s="15">
        <f t="shared" si="72"/>
        <v>18</v>
      </c>
      <c r="E962" s="15">
        <v>8746</v>
      </c>
      <c r="F962" s="15">
        <v>0</v>
      </c>
      <c r="G962" s="15">
        <f t="shared" si="74"/>
        <v>820</v>
      </c>
      <c r="H962">
        <v>820</v>
      </c>
    </row>
    <row r="963" spans="1:8" x14ac:dyDescent="0.3">
      <c r="A963" s="60">
        <v>43331</v>
      </c>
      <c r="B963" s="15">
        <f t="shared" ref="B963:B1026" si="75">YEAR(A963)</f>
        <v>2018</v>
      </c>
      <c r="C963" s="15">
        <f t="shared" ref="C963:C1026" si="76">MONTH(A963)</f>
        <v>8</v>
      </c>
      <c r="D963" s="15">
        <f t="shared" ref="D963:D1026" si="77">DAY(A963)</f>
        <v>19</v>
      </c>
      <c r="E963" s="15">
        <v>7873</v>
      </c>
      <c r="F963" s="15">
        <v>0</v>
      </c>
      <c r="G963" s="15">
        <f t="shared" si="74"/>
        <v>873</v>
      </c>
      <c r="H963">
        <v>873</v>
      </c>
    </row>
    <row r="964" spans="1:8" x14ac:dyDescent="0.3">
      <c r="A964" s="60">
        <v>43332</v>
      </c>
      <c r="B964" s="15">
        <f t="shared" si="75"/>
        <v>2018</v>
      </c>
      <c r="C964" s="15">
        <f t="shared" si="76"/>
        <v>8</v>
      </c>
      <c r="D964" s="15">
        <f t="shared" si="77"/>
        <v>20</v>
      </c>
      <c r="E964" s="15">
        <v>7002</v>
      </c>
      <c r="F964" s="15">
        <v>0</v>
      </c>
      <c r="G964" s="15">
        <f t="shared" ref="G964:G1027" si="78">E963-E964+F964</f>
        <v>871</v>
      </c>
      <c r="H964">
        <v>871</v>
      </c>
    </row>
    <row r="965" spans="1:8" x14ac:dyDescent="0.3">
      <c r="A965" s="60">
        <v>43333</v>
      </c>
      <c r="B965" s="15">
        <f t="shared" si="75"/>
        <v>2018</v>
      </c>
      <c r="C965" s="15">
        <f t="shared" si="76"/>
        <v>8</v>
      </c>
      <c r="D965" s="15">
        <f t="shared" si="77"/>
        <v>21</v>
      </c>
      <c r="E965" s="15">
        <v>6071</v>
      </c>
      <c r="F965" s="15">
        <v>0</v>
      </c>
      <c r="G965" s="15">
        <f t="shared" si="78"/>
        <v>931</v>
      </c>
      <c r="H965">
        <v>931</v>
      </c>
    </row>
    <row r="966" spans="1:8" x14ac:dyDescent="0.3">
      <c r="A966" s="60">
        <v>43334</v>
      </c>
      <c r="B966" s="15">
        <f t="shared" si="75"/>
        <v>2018</v>
      </c>
      <c r="C966" s="15">
        <f t="shared" si="76"/>
        <v>8</v>
      </c>
      <c r="D966" s="15">
        <f t="shared" si="77"/>
        <v>22</v>
      </c>
      <c r="E966" s="15">
        <v>5203</v>
      </c>
      <c r="F966" s="15">
        <v>0</v>
      </c>
      <c r="G966" s="15">
        <f t="shared" si="78"/>
        <v>868</v>
      </c>
      <c r="H966">
        <v>868</v>
      </c>
    </row>
    <row r="967" spans="1:8" x14ac:dyDescent="0.3">
      <c r="A967" s="60">
        <v>43335</v>
      </c>
      <c r="B967" s="15">
        <f t="shared" si="75"/>
        <v>2018</v>
      </c>
      <c r="C967" s="15">
        <f t="shared" si="76"/>
        <v>8</v>
      </c>
      <c r="D967" s="15">
        <f t="shared" si="77"/>
        <v>23</v>
      </c>
      <c r="E967" s="15">
        <v>14940</v>
      </c>
      <c r="F967" s="15">
        <v>10603</v>
      </c>
      <c r="G967" s="15">
        <f t="shared" si="78"/>
        <v>866</v>
      </c>
      <c r="H967">
        <v>866</v>
      </c>
    </row>
    <row r="968" spans="1:8" x14ac:dyDescent="0.3">
      <c r="A968" s="60">
        <v>43336</v>
      </c>
      <c r="B968" s="15">
        <f t="shared" si="75"/>
        <v>2018</v>
      </c>
      <c r="C968" s="15">
        <f t="shared" si="76"/>
        <v>8</v>
      </c>
      <c r="D968" s="15">
        <f t="shared" si="77"/>
        <v>24</v>
      </c>
      <c r="E968" s="15">
        <v>14084</v>
      </c>
      <c r="F968" s="15">
        <v>0</v>
      </c>
      <c r="G968" s="15">
        <f t="shared" si="78"/>
        <v>856</v>
      </c>
      <c r="H968">
        <v>856</v>
      </c>
    </row>
    <row r="969" spans="1:8" x14ac:dyDescent="0.3">
      <c r="A969" s="60">
        <v>43337</v>
      </c>
      <c r="B969" s="15">
        <f t="shared" si="75"/>
        <v>2018</v>
      </c>
      <c r="C969" s="15">
        <f t="shared" si="76"/>
        <v>8</v>
      </c>
      <c r="D969" s="15">
        <f t="shared" si="77"/>
        <v>25</v>
      </c>
      <c r="E969" s="15">
        <v>13194</v>
      </c>
      <c r="F969" s="15">
        <v>0</v>
      </c>
      <c r="G969" s="15">
        <f t="shared" si="78"/>
        <v>890</v>
      </c>
      <c r="H969">
        <v>890</v>
      </c>
    </row>
    <row r="970" spans="1:8" x14ac:dyDescent="0.3">
      <c r="A970" s="60">
        <v>43338</v>
      </c>
      <c r="B970" s="15">
        <f t="shared" si="75"/>
        <v>2018</v>
      </c>
      <c r="C970" s="15">
        <f t="shared" si="76"/>
        <v>8</v>
      </c>
      <c r="D970" s="15">
        <f t="shared" si="77"/>
        <v>26</v>
      </c>
      <c r="E970" s="15">
        <v>12344</v>
      </c>
      <c r="F970" s="15">
        <v>0</v>
      </c>
      <c r="G970" s="15">
        <f t="shared" si="78"/>
        <v>850</v>
      </c>
      <c r="H970">
        <v>850</v>
      </c>
    </row>
    <row r="971" spans="1:8" x14ac:dyDescent="0.3">
      <c r="A971" s="60">
        <v>43339</v>
      </c>
      <c r="B971" s="15">
        <f t="shared" si="75"/>
        <v>2018</v>
      </c>
      <c r="C971" s="15">
        <f t="shared" si="76"/>
        <v>8</v>
      </c>
      <c r="D971" s="15">
        <f t="shared" si="77"/>
        <v>27</v>
      </c>
      <c r="E971" s="15">
        <v>11476</v>
      </c>
      <c r="F971" s="15">
        <v>0</v>
      </c>
      <c r="G971" s="15">
        <f t="shared" si="78"/>
        <v>868</v>
      </c>
      <c r="H971">
        <v>868</v>
      </c>
    </row>
    <row r="972" spans="1:8" x14ac:dyDescent="0.3">
      <c r="A972" s="60">
        <v>43340</v>
      </c>
      <c r="B972" s="15">
        <f t="shared" si="75"/>
        <v>2018</v>
      </c>
      <c r="C972" s="15">
        <f t="shared" si="76"/>
        <v>8</v>
      </c>
      <c r="D972" s="15">
        <f t="shared" si="77"/>
        <v>28</v>
      </c>
      <c r="E972" s="15">
        <v>10548</v>
      </c>
      <c r="F972" s="15">
        <v>0</v>
      </c>
      <c r="G972" s="15">
        <f t="shared" si="78"/>
        <v>928</v>
      </c>
      <c r="H972">
        <v>928</v>
      </c>
    </row>
    <row r="973" spans="1:8" x14ac:dyDescent="0.3">
      <c r="A973" s="60">
        <v>43341</v>
      </c>
      <c r="B973" s="15">
        <f t="shared" si="75"/>
        <v>2018</v>
      </c>
      <c r="C973" s="15">
        <f t="shared" si="76"/>
        <v>8</v>
      </c>
      <c r="D973" s="15">
        <f t="shared" si="77"/>
        <v>29</v>
      </c>
      <c r="E973" s="15">
        <v>9700</v>
      </c>
      <c r="F973" s="15">
        <v>0</v>
      </c>
      <c r="G973" s="15">
        <f t="shared" si="78"/>
        <v>848</v>
      </c>
      <c r="H973">
        <v>848</v>
      </c>
    </row>
    <row r="974" spans="1:8" x14ac:dyDescent="0.3">
      <c r="A974" s="60">
        <v>43342</v>
      </c>
      <c r="B974" s="15">
        <f t="shared" si="75"/>
        <v>2018</v>
      </c>
      <c r="C974" s="15">
        <f t="shared" si="76"/>
        <v>8</v>
      </c>
      <c r="D974" s="15">
        <f t="shared" si="77"/>
        <v>30</v>
      </c>
      <c r="E974" s="15">
        <v>8844</v>
      </c>
      <c r="F974" s="15">
        <v>0</v>
      </c>
      <c r="G974" s="15">
        <f t="shared" si="78"/>
        <v>856</v>
      </c>
      <c r="H974">
        <v>856</v>
      </c>
    </row>
    <row r="975" spans="1:8" x14ac:dyDescent="0.3">
      <c r="A975" s="60">
        <v>43343</v>
      </c>
      <c r="B975" s="15">
        <f t="shared" si="75"/>
        <v>2018</v>
      </c>
      <c r="C975" s="15">
        <f t="shared" si="76"/>
        <v>8</v>
      </c>
      <c r="D975" s="15">
        <f t="shared" si="77"/>
        <v>31</v>
      </c>
      <c r="E975" s="15">
        <v>7974</v>
      </c>
      <c r="F975" s="15">
        <v>0</v>
      </c>
      <c r="G975" s="15">
        <f t="shared" si="78"/>
        <v>870</v>
      </c>
      <c r="H975">
        <v>870</v>
      </c>
    </row>
    <row r="976" spans="1:8" x14ac:dyDescent="0.3">
      <c r="A976" s="60">
        <v>43344</v>
      </c>
      <c r="B976" s="15">
        <f t="shared" si="75"/>
        <v>2018</v>
      </c>
      <c r="C976" s="15">
        <f t="shared" si="76"/>
        <v>9</v>
      </c>
      <c r="D976" s="15">
        <f t="shared" si="77"/>
        <v>1</v>
      </c>
      <c r="E976" s="15">
        <v>7121</v>
      </c>
      <c r="F976" s="15">
        <v>0</v>
      </c>
      <c r="G976" s="15">
        <f t="shared" si="78"/>
        <v>853</v>
      </c>
      <c r="H976">
        <v>853</v>
      </c>
    </row>
    <row r="977" spans="1:8" x14ac:dyDescent="0.3">
      <c r="A977" s="60">
        <v>43345</v>
      </c>
      <c r="B977" s="15">
        <f t="shared" si="75"/>
        <v>2018</v>
      </c>
      <c r="C977" s="15">
        <f t="shared" si="76"/>
        <v>9</v>
      </c>
      <c r="D977" s="15">
        <f t="shared" si="77"/>
        <v>2</v>
      </c>
      <c r="E977" s="15">
        <v>6279</v>
      </c>
      <c r="F977" s="15">
        <v>0</v>
      </c>
      <c r="G977" s="15">
        <f t="shared" si="78"/>
        <v>842</v>
      </c>
      <c r="H977">
        <v>842</v>
      </c>
    </row>
    <row r="978" spans="1:8" x14ac:dyDescent="0.3">
      <c r="A978" s="60">
        <v>43346</v>
      </c>
      <c r="B978" s="15">
        <f t="shared" si="75"/>
        <v>2018</v>
      </c>
      <c r="C978" s="15">
        <f t="shared" si="76"/>
        <v>9</v>
      </c>
      <c r="D978" s="15">
        <f t="shared" si="77"/>
        <v>3</v>
      </c>
      <c r="E978" s="15">
        <v>5432</v>
      </c>
      <c r="F978" s="15">
        <v>0</v>
      </c>
      <c r="G978" s="15">
        <f t="shared" si="78"/>
        <v>847</v>
      </c>
      <c r="H978">
        <v>847</v>
      </c>
    </row>
    <row r="979" spans="1:8" x14ac:dyDescent="0.3">
      <c r="A979" s="60">
        <v>43347</v>
      </c>
      <c r="B979" s="15">
        <f t="shared" si="75"/>
        <v>2018</v>
      </c>
      <c r="C979" s="15">
        <f t="shared" si="76"/>
        <v>9</v>
      </c>
      <c r="D979" s="15">
        <f t="shared" si="77"/>
        <v>4</v>
      </c>
      <c r="E979" s="15">
        <v>18720</v>
      </c>
      <c r="F979" s="15">
        <v>14138</v>
      </c>
      <c r="G979" s="15">
        <f t="shared" si="78"/>
        <v>850</v>
      </c>
      <c r="H979">
        <v>850</v>
      </c>
    </row>
    <row r="980" spans="1:8" x14ac:dyDescent="0.3">
      <c r="A980" s="60">
        <v>43348</v>
      </c>
      <c r="B980" s="15">
        <f t="shared" si="75"/>
        <v>2018</v>
      </c>
      <c r="C980" s="15">
        <f t="shared" si="76"/>
        <v>9</v>
      </c>
      <c r="D980" s="15">
        <f t="shared" si="77"/>
        <v>5</v>
      </c>
      <c r="E980" s="15">
        <v>17836</v>
      </c>
      <c r="F980" s="15">
        <v>0</v>
      </c>
      <c r="G980" s="15">
        <f t="shared" si="78"/>
        <v>884</v>
      </c>
      <c r="H980">
        <v>884</v>
      </c>
    </row>
    <row r="981" spans="1:8" x14ac:dyDescent="0.3">
      <c r="A981" s="60">
        <v>43349</v>
      </c>
      <c r="B981" s="15">
        <f t="shared" si="75"/>
        <v>2018</v>
      </c>
      <c r="C981" s="15">
        <f t="shared" si="76"/>
        <v>9</v>
      </c>
      <c r="D981" s="15">
        <f t="shared" si="77"/>
        <v>6</v>
      </c>
      <c r="E981" s="15">
        <v>16978</v>
      </c>
      <c r="F981" s="15">
        <v>0</v>
      </c>
      <c r="G981" s="15">
        <f t="shared" si="78"/>
        <v>858</v>
      </c>
      <c r="H981">
        <v>858</v>
      </c>
    </row>
    <row r="982" spans="1:8" x14ac:dyDescent="0.3">
      <c r="A982" s="60">
        <v>43350</v>
      </c>
      <c r="B982" s="15">
        <f t="shared" si="75"/>
        <v>2018</v>
      </c>
      <c r="C982" s="15">
        <f t="shared" si="76"/>
        <v>9</v>
      </c>
      <c r="D982" s="15">
        <f t="shared" si="77"/>
        <v>7</v>
      </c>
      <c r="E982" s="15">
        <v>16109</v>
      </c>
      <c r="F982" s="15">
        <v>0</v>
      </c>
      <c r="G982" s="15">
        <f t="shared" si="78"/>
        <v>869</v>
      </c>
      <c r="H982">
        <v>869</v>
      </c>
    </row>
    <row r="983" spans="1:8" x14ac:dyDescent="0.3">
      <c r="A983" s="60">
        <v>43351</v>
      </c>
      <c r="B983" s="15">
        <f t="shared" si="75"/>
        <v>2018</v>
      </c>
      <c r="C983" s="15">
        <f t="shared" si="76"/>
        <v>9</v>
      </c>
      <c r="D983" s="15">
        <f t="shared" si="77"/>
        <v>8</v>
      </c>
      <c r="E983" s="15">
        <v>15292</v>
      </c>
      <c r="F983" s="15">
        <v>0</v>
      </c>
      <c r="G983" s="15">
        <f t="shared" si="78"/>
        <v>817</v>
      </c>
      <c r="H983">
        <v>817</v>
      </c>
    </row>
    <row r="984" spans="1:8" x14ac:dyDescent="0.3">
      <c r="A984" s="60">
        <v>43352</v>
      </c>
      <c r="B984" s="15">
        <f t="shared" si="75"/>
        <v>2018</v>
      </c>
      <c r="C984" s="15">
        <f t="shared" si="76"/>
        <v>9</v>
      </c>
      <c r="D984" s="15">
        <f t="shared" si="77"/>
        <v>9</v>
      </c>
      <c r="E984" s="15">
        <v>14426</v>
      </c>
      <c r="F984" s="15">
        <v>0</v>
      </c>
      <c r="G984" s="15">
        <f t="shared" si="78"/>
        <v>866</v>
      </c>
      <c r="H984">
        <v>866</v>
      </c>
    </row>
    <row r="985" spans="1:8" x14ac:dyDescent="0.3">
      <c r="A985" s="60">
        <v>43353</v>
      </c>
      <c r="B985" s="15">
        <f t="shared" si="75"/>
        <v>2018</v>
      </c>
      <c r="C985" s="15">
        <f t="shared" si="76"/>
        <v>9</v>
      </c>
      <c r="D985" s="15">
        <f t="shared" si="77"/>
        <v>10</v>
      </c>
      <c r="E985" s="15">
        <v>13595</v>
      </c>
      <c r="F985" s="15">
        <v>0</v>
      </c>
      <c r="G985" s="15">
        <f t="shared" si="78"/>
        <v>831</v>
      </c>
      <c r="H985">
        <v>831</v>
      </c>
    </row>
    <row r="986" spans="1:8" x14ac:dyDescent="0.3">
      <c r="A986" s="60">
        <v>43354</v>
      </c>
      <c r="B986" s="15">
        <f t="shared" si="75"/>
        <v>2018</v>
      </c>
      <c r="C986" s="15">
        <f t="shared" si="76"/>
        <v>9</v>
      </c>
      <c r="D986" s="15">
        <f t="shared" si="77"/>
        <v>11</v>
      </c>
      <c r="E986" s="15">
        <v>12723</v>
      </c>
      <c r="F986" s="15">
        <v>0</v>
      </c>
      <c r="G986" s="15">
        <f t="shared" si="78"/>
        <v>872</v>
      </c>
      <c r="H986">
        <v>872</v>
      </c>
    </row>
    <row r="987" spans="1:8" x14ac:dyDescent="0.3">
      <c r="A987" s="60">
        <v>43355</v>
      </c>
      <c r="B987" s="15">
        <f t="shared" si="75"/>
        <v>2018</v>
      </c>
      <c r="C987" s="15">
        <f t="shared" si="76"/>
        <v>9</v>
      </c>
      <c r="D987" s="15">
        <f t="shared" si="77"/>
        <v>12</v>
      </c>
      <c r="E987" s="15">
        <v>11868</v>
      </c>
      <c r="F987" s="15">
        <v>0</v>
      </c>
      <c r="G987" s="15">
        <f t="shared" si="78"/>
        <v>855</v>
      </c>
      <c r="H987">
        <v>855</v>
      </c>
    </row>
    <row r="988" spans="1:8" x14ac:dyDescent="0.3">
      <c r="A988" s="60">
        <v>43356</v>
      </c>
      <c r="B988" s="15">
        <f t="shared" si="75"/>
        <v>2018</v>
      </c>
      <c r="C988" s="15">
        <f t="shared" si="76"/>
        <v>9</v>
      </c>
      <c r="D988" s="15">
        <f t="shared" si="77"/>
        <v>13</v>
      </c>
      <c r="E988" s="15">
        <v>11010</v>
      </c>
      <c r="F988" s="15">
        <v>0</v>
      </c>
      <c r="G988" s="15">
        <f t="shared" si="78"/>
        <v>858</v>
      </c>
      <c r="H988">
        <v>858</v>
      </c>
    </row>
    <row r="989" spans="1:8" x14ac:dyDescent="0.3">
      <c r="A989" s="60">
        <v>43357</v>
      </c>
      <c r="B989" s="15">
        <f t="shared" si="75"/>
        <v>2018</v>
      </c>
      <c r="C989" s="15">
        <f t="shared" si="76"/>
        <v>9</v>
      </c>
      <c r="D989" s="15">
        <f t="shared" si="77"/>
        <v>14</v>
      </c>
      <c r="E989" s="15">
        <v>10148</v>
      </c>
      <c r="F989" s="15">
        <v>0</v>
      </c>
      <c r="G989" s="15">
        <f t="shared" si="78"/>
        <v>862</v>
      </c>
      <c r="H989">
        <v>862</v>
      </c>
    </row>
    <row r="990" spans="1:8" x14ac:dyDescent="0.3">
      <c r="A990" s="60">
        <v>43358</v>
      </c>
      <c r="B990" s="15">
        <f t="shared" si="75"/>
        <v>2018</v>
      </c>
      <c r="C990" s="15">
        <f t="shared" si="76"/>
        <v>9</v>
      </c>
      <c r="D990" s="15">
        <f t="shared" si="77"/>
        <v>15</v>
      </c>
      <c r="E990" s="15">
        <v>9256</v>
      </c>
      <c r="F990" s="15">
        <v>0</v>
      </c>
      <c r="G990" s="15">
        <f t="shared" si="78"/>
        <v>892</v>
      </c>
      <c r="H990">
        <v>892</v>
      </c>
    </row>
    <row r="991" spans="1:8" x14ac:dyDescent="0.3">
      <c r="A991" s="60">
        <v>43359</v>
      </c>
      <c r="B991" s="15">
        <f t="shared" si="75"/>
        <v>2018</v>
      </c>
      <c r="C991" s="15">
        <f t="shared" si="76"/>
        <v>9</v>
      </c>
      <c r="D991" s="15">
        <f t="shared" si="77"/>
        <v>16</v>
      </c>
      <c r="E991" s="15">
        <v>8423</v>
      </c>
      <c r="F991" s="15">
        <v>0</v>
      </c>
      <c r="G991" s="15">
        <f t="shared" si="78"/>
        <v>833</v>
      </c>
      <c r="H991">
        <v>833</v>
      </c>
    </row>
    <row r="992" spans="1:8" x14ac:dyDescent="0.3">
      <c r="A992" s="60">
        <v>43360</v>
      </c>
      <c r="B992" s="15">
        <f t="shared" si="75"/>
        <v>2018</v>
      </c>
      <c r="C992" s="15">
        <f t="shared" si="76"/>
        <v>9</v>
      </c>
      <c r="D992" s="15">
        <f t="shared" si="77"/>
        <v>17</v>
      </c>
      <c r="E992" s="15">
        <v>7520</v>
      </c>
      <c r="F992" s="15">
        <v>0</v>
      </c>
      <c r="G992" s="15">
        <f t="shared" si="78"/>
        <v>903</v>
      </c>
      <c r="H992">
        <v>903</v>
      </c>
    </row>
    <row r="993" spans="1:9" x14ac:dyDescent="0.3">
      <c r="A993" s="60">
        <v>43361</v>
      </c>
      <c r="B993" s="15">
        <f t="shared" si="75"/>
        <v>2018</v>
      </c>
      <c r="C993" s="15">
        <f t="shared" si="76"/>
        <v>9</v>
      </c>
      <c r="D993" s="15">
        <f t="shared" si="77"/>
        <v>18</v>
      </c>
      <c r="E993" s="15">
        <v>6606</v>
      </c>
      <c r="F993" s="15">
        <v>0</v>
      </c>
      <c r="G993" s="15">
        <f t="shared" si="78"/>
        <v>914</v>
      </c>
      <c r="H993">
        <v>914</v>
      </c>
    </row>
    <row r="994" spans="1:9" x14ac:dyDescent="0.3">
      <c r="A994" s="60">
        <v>43362</v>
      </c>
      <c r="B994" s="15">
        <f t="shared" si="75"/>
        <v>2018</v>
      </c>
      <c r="C994" s="15">
        <f t="shared" si="76"/>
        <v>9</v>
      </c>
      <c r="D994" s="15">
        <f t="shared" si="77"/>
        <v>19</v>
      </c>
      <c r="E994" s="15">
        <v>5722</v>
      </c>
      <c r="F994" s="15">
        <v>0</v>
      </c>
      <c r="G994" s="15">
        <f t="shared" si="78"/>
        <v>884</v>
      </c>
      <c r="H994">
        <v>884</v>
      </c>
    </row>
    <row r="995" spans="1:9" x14ac:dyDescent="0.3">
      <c r="A995" s="60">
        <v>43363</v>
      </c>
      <c r="B995" s="15">
        <f t="shared" si="75"/>
        <v>2018</v>
      </c>
      <c r="C995" s="15">
        <f t="shared" si="76"/>
        <v>9</v>
      </c>
      <c r="D995" s="15">
        <f t="shared" si="77"/>
        <v>20</v>
      </c>
      <c r="E995" s="15">
        <v>17081</v>
      </c>
      <c r="F995" s="15">
        <v>12265</v>
      </c>
      <c r="G995" s="15">
        <f t="shared" si="78"/>
        <v>906</v>
      </c>
      <c r="H995">
        <v>906</v>
      </c>
    </row>
    <row r="996" spans="1:9" x14ac:dyDescent="0.3">
      <c r="A996" s="60">
        <v>43364</v>
      </c>
      <c r="B996" s="15">
        <f t="shared" si="75"/>
        <v>2018</v>
      </c>
      <c r="C996" s="15">
        <f t="shared" si="76"/>
        <v>9</v>
      </c>
      <c r="D996" s="15">
        <f t="shared" si="77"/>
        <v>21</v>
      </c>
      <c r="E996" s="15">
        <v>16237</v>
      </c>
      <c r="F996" s="15">
        <v>0</v>
      </c>
      <c r="G996" s="15">
        <f t="shared" si="78"/>
        <v>844</v>
      </c>
      <c r="H996">
        <v>844</v>
      </c>
    </row>
    <row r="997" spans="1:9" x14ac:dyDescent="0.3">
      <c r="A997" s="60">
        <v>43365</v>
      </c>
      <c r="B997" s="15">
        <f t="shared" si="75"/>
        <v>2018</v>
      </c>
      <c r="C997" s="15">
        <f t="shared" si="76"/>
        <v>9</v>
      </c>
      <c r="D997" s="15">
        <f t="shared" si="77"/>
        <v>22</v>
      </c>
      <c r="E997" s="15">
        <v>15399</v>
      </c>
      <c r="F997" s="15">
        <v>0</v>
      </c>
      <c r="G997" s="15">
        <f t="shared" si="78"/>
        <v>838</v>
      </c>
      <c r="H997">
        <v>838</v>
      </c>
    </row>
    <row r="998" spans="1:9" x14ac:dyDescent="0.3">
      <c r="A998" s="60">
        <v>43366</v>
      </c>
      <c r="B998" s="15">
        <f t="shared" si="75"/>
        <v>2018</v>
      </c>
      <c r="C998" s="15">
        <f t="shared" si="76"/>
        <v>9</v>
      </c>
      <c r="D998" s="15">
        <f t="shared" si="77"/>
        <v>23</v>
      </c>
      <c r="E998" s="15">
        <v>14557</v>
      </c>
      <c r="F998" s="15">
        <v>0</v>
      </c>
      <c r="G998" s="15">
        <f t="shared" si="78"/>
        <v>842</v>
      </c>
      <c r="H998">
        <v>842</v>
      </c>
    </row>
    <row r="999" spans="1:9" x14ac:dyDescent="0.3">
      <c r="A999" s="60">
        <v>43367</v>
      </c>
      <c r="B999" s="15">
        <f t="shared" si="75"/>
        <v>2018</v>
      </c>
      <c r="C999" s="15">
        <f t="shared" si="76"/>
        <v>9</v>
      </c>
      <c r="D999" s="15">
        <f t="shared" si="77"/>
        <v>24</v>
      </c>
      <c r="E999" s="15">
        <v>13644</v>
      </c>
      <c r="F999" s="15">
        <v>0</v>
      </c>
      <c r="G999" s="15">
        <f t="shared" si="78"/>
        <v>913</v>
      </c>
      <c r="H999">
        <v>913</v>
      </c>
    </row>
    <row r="1000" spans="1:9" x14ac:dyDescent="0.3">
      <c r="A1000" s="60">
        <v>43368</v>
      </c>
      <c r="B1000" s="15">
        <f t="shared" si="75"/>
        <v>2018</v>
      </c>
      <c r="C1000" s="15">
        <f t="shared" si="76"/>
        <v>9</v>
      </c>
      <c r="D1000" s="15">
        <f t="shared" si="77"/>
        <v>25</v>
      </c>
      <c r="E1000" s="15">
        <v>13062</v>
      </c>
      <c r="F1000" s="15">
        <v>0</v>
      </c>
      <c r="G1000" s="15">
        <f t="shared" si="78"/>
        <v>582</v>
      </c>
      <c r="I1000">
        <f t="shared" ref="I1000:I1026" si="79">IF(H1000&gt;0,0,G1000)</f>
        <v>582</v>
      </c>
    </row>
    <row r="1001" spans="1:9" x14ac:dyDescent="0.3">
      <c r="A1001" s="60">
        <v>43369</v>
      </c>
      <c r="B1001" s="15">
        <f t="shared" si="75"/>
        <v>2018</v>
      </c>
      <c r="C1001" s="15">
        <f t="shared" si="76"/>
        <v>9</v>
      </c>
      <c r="D1001" s="15">
        <f t="shared" si="77"/>
        <v>26</v>
      </c>
      <c r="E1001" s="15">
        <v>12453</v>
      </c>
      <c r="F1001" s="15">
        <v>0</v>
      </c>
      <c r="G1001" s="15">
        <f t="shared" si="78"/>
        <v>609</v>
      </c>
      <c r="I1001">
        <f t="shared" si="79"/>
        <v>609</v>
      </c>
    </row>
    <row r="1002" spans="1:9" x14ac:dyDescent="0.3">
      <c r="A1002" s="60">
        <v>43370</v>
      </c>
      <c r="B1002" s="15">
        <f t="shared" si="75"/>
        <v>2018</v>
      </c>
      <c r="C1002" s="15">
        <f t="shared" si="76"/>
        <v>9</v>
      </c>
      <c r="D1002" s="15">
        <f t="shared" si="77"/>
        <v>27</v>
      </c>
      <c r="E1002" s="15">
        <v>11831</v>
      </c>
      <c r="F1002" s="15">
        <v>0</v>
      </c>
      <c r="G1002" s="15">
        <f t="shared" si="78"/>
        <v>622</v>
      </c>
      <c r="I1002">
        <f t="shared" si="79"/>
        <v>622</v>
      </c>
    </row>
    <row r="1003" spans="1:9" x14ac:dyDescent="0.3">
      <c r="A1003" s="60">
        <v>43371</v>
      </c>
      <c r="B1003" s="15">
        <f t="shared" si="75"/>
        <v>2018</v>
      </c>
      <c r="C1003" s="15">
        <f t="shared" si="76"/>
        <v>9</v>
      </c>
      <c r="D1003" s="15">
        <f t="shared" si="77"/>
        <v>28</v>
      </c>
      <c r="E1003" s="15">
        <v>11253</v>
      </c>
      <c r="F1003" s="15">
        <v>0</v>
      </c>
      <c r="G1003" s="15">
        <f t="shared" si="78"/>
        <v>578</v>
      </c>
      <c r="I1003">
        <f t="shared" si="79"/>
        <v>578</v>
      </c>
    </row>
    <row r="1004" spans="1:9" x14ac:dyDescent="0.3">
      <c r="A1004" s="60">
        <v>43372</v>
      </c>
      <c r="B1004" s="15">
        <f t="shared" si="75"/>
        <v>2018</v>
      </c>
      <c r="C1004" s="15">
        <f t="shared" si="76"/>
        <v>9</v>
      </c>
      <c r="D1004" s="15">
        <f t="shared" si="77"/>
        <v>29</v>
      </c>
      <c r="E1004" s="15">
        <v>10734</v>
      </c>
      <c r="F1004" s="15">
        <v>0</v>
      </c>
      <c r="G1004" s="15">
        <f t="shared" si="78"/>
        <v>519</v>
      </c>
      <c r="I1004">
        <f t="shared" si="79"/>
        <v>519</v>
      </c>
    </row>
    <row r="1005" spans="1:9" x14ac:dyDescent="0.3">
      <c r="A1005" s="60">
        <v>43373</v>
      </c>
      <c r="B1005" s="15">
        <f t="shared" si="75"/>
        <v>2018</v>
      </c>
      <c r="C1005" s="15">
        <f t="shared" si="76"/>
        <v>9</v>
      </c>
      <c r="D1005" s="15">
        <f t="shared" si="77"/>
        <v>30</v>
      </c>
      <c r="E1005" s="15">
        <v>10140</v>
      </c>
      <c r="F1005" s="15">
        <v>0</v>
      </c>
      <c r="G1005" s="15">
        <f t="shared" si="78"/>
        <v>594</v>
      </c>
      <c r="I1005">
        <f t="shared" si="79"/>
        <v>594</v>
      </c>
    </row>
    <row r="1006" spans="1:9" x14ac:dyDescent="0.3">
      <c r="A1006" s="60">
        <v>43374</v>
      </c>
      <c r="B1006" s="15">
        <f t="shared" si="75"/>
        <v>2018</v>
      </c>
      <c r="C1006" s="15">
        <f t="shared" si="76"/>
        <v>10</v>
      </c>
      <c r="D1006" s="15">
        <f t="shared" si="77"/>
        <v>1</v>
      </c>
      <c r="E1006" s="15">
        <v>9558</v>
      </c>
      <c r="F1006" s="15">
        <v>0</v>
      </c>
      <c r="G1006" s="15">
        <f t="shared" si="78"/>
        <v>582</v>
      </c>
      <c r="I1006">
        <f t="shared" si="79"/>
        <v>582</v>
      </c>
    </row>
    <row r="1007" spans="1:9" x14ac:dyDescent="0.3">
      <c r="A1007" s="60">
        <v>43375</v>
      </c>
      <c r="B1007" s="15">
        <f t="shared" si="75"/>
        <v>2018</v>
      </c>
      <c r="C1007" s="15">
        <f t="shared" si="76"/>
        <v>10</v>
      </c>
      <c r="D1007" s="15">
        <f t="shared" si="77"/>
        <v>2</v>
      </c>
      <c r="E1007" s="15">
        <v>8938</v>
      </c>
      <c r="F1007" s="15">
        <v>0</v>
      </c>
      <c r="G1007" s="15">
        <f t="shared" si="78"/>
        <v>620</v>
      </c>
      <c r="I1007">
        <f t="shared" si="79"/>
        <v>620</v>
      </c>
    </row>
    <row r="1008" spans="1:9" x14ac:dyDescent="0.3">
      <c r="A1008" s="60">
        <v>43376</v>
      </c>
      <c r="B1008" s="15">
        <f t="shared" si="75"/>
        <v>2018</v>
      </c>
      <c r="C1008" s="15">
        <f t="shared" si="76"/>
        <v>10</v>
      </c>
      <c r="D1008" s="15">
        <f t="shared" si="77"/>
        <v>3</v>
      </c>
      <c r="E1008" s="15">
        <v>8368</v>
      </c>
      <c r="F1008" s="15">
        <v>0</v>
      </c>
      <c r="G1008" s="15">
        <f t="shared" si="78"/>
        <v>570</v>
      </c>
      <c r="I1008">
        <f t="shared" si="79"/>
        <v>570</v>
      </c>
    </row>
    <row r="1009" spans="1:9" x14ac:dyDescent="0.3">
      <c r="A1009" s="60">
        <v>43377</v>
      </c>
      <c r="B1009" s="15">
        <f t="shared" si="75"/>
        <v>2018</v>
      </c>
      <c r="C1009" s="15">
        <f t="shared" si="76"/>
        <v>10</v>
      </c>
      <c r="D1009" s="15">
        <f t="shared" si="77"/>
        <v>4</v>
      </c>
      <c r="E1009" s="15">
        <v>7865</v>
      </c>
      <c r="F1009" s="15">
        <v>0</v>
      </c>
      <c r="G1009" s="15">
        <f t="shared" si="78"/>
        <v>503</v>
      </c>
      <c r="I1009">
        <f t="shared" si="79"/>
        <v>503</v>
      </c>
    </row>
    <row r="1010" spans="1:9" x14ac:dyDescent="0.3">
      <c r="A1010" s="60">
        <v>43378</v>
      </c>
      <c r="B1010" s="15">
        <f t="shared" si="75"/>
        <v>2018</v>
      </c>
      <c r="C1010" s="15">
        <f t="shared" si="76"/>
        <v>10</v>
      </c>
      <c r="D1010" s="15">
        <f t="shared" si="77"/>
        <v>5</v>
      </c>
      <c r="E1010" s="15">
        <v>7233</v>
      </c>
      <c r="F1010" s="15">
        <v>0</v>
      </c>
      <c r="G1010" s="15">
        <f t="shared" si="78"/>
        <v>632</v>
      </c>
      <c r="I1010">
        <f t="shared" si="79"/>
        <v>632</v>
      </c>
    </row>
    <row r="1011" spans="1:9" x14ac:dyDescent="0.3">
      <c r="A1011" s="60">
        <v>43379</v>
      </c>
      <c r="B1011" s="15">
        <f t="shared" si="75"/>
        <v>2018</v>
      </c>
      <c r="C1011" s="15">
        <f t="shared" si="76"/>
        <v>10</v>
      </c>
      <c r="D1011" s="15">
        <f t="shared" si="77"/>
        <v>6</v>
      </c>
      <c r="E1011" s="15">
        <v>6651</v>
      </c>
      <c r="F1011" s="15">
        <v>0</v>
      </c>
      <c r="G1011" s="15">
        <f t="shared" si="78"/>
        <v>582</v>
      </c>
      <c r="I1011">
        <f t="shared" si="79"/>
        <v>582</v>
      </c>
    </row>
    <row r="1012" spans="1:9" x14ac:dyDescent="0.3">
      <c r="A1012" s="60">
        <v>43380</v>
      </c>
      <c r="B1012" s="15">
        <f t="shared" si="75"/>
        <v>2018</v>
      </c>
      <c r="C1012" s="15">
        <f t="shared" si="76"/>
        <v>10</v>
      </c>
      <c r="D1012" s="15">
        <f t="shared" si="77"/>
        <v>7</v>
      </c>
      <c r="E1012" s="15">
        <v>6065</v>
      </c>
      <c r="F1012" s="15">
        <v>0</v>
      </c>
      <c r="G1012" s="15">
        <f t="shared" si="78"/>
        <v>586</v>
      </c>
      <c r="I1012">
        <f t="shared" si="79"/>
        <v>586</v>
      </c>
    </row>
    <row r="1013" spans="1:9" x14ac:dyDescent="0.3">
      <c r="A1013" s="60">
        <v>43381</v>
      </c>
      <c r="B1013" s="15">
        <f t="shared" si="75"/>
        <v>2018</v>
      </c>
      <c r="C1013" s="15">
        <f t="shared" si="76"/>
        <v>10</v>
      </c>
      <c r="D1013" s="15">
        <f t="shared" si="77"/>
        <v>8</v>
      </c>
      <c r="E1013" s="15">
        <v>5439</v>
      </c>
      <c r="F1013" s="15">
        <v>0</v>
      </c>
      <c r="G1013" s="15">
        <f t="shared" si="78"/>
        <v>626</v>
      </c>
      <c r="I1013">
        <f t="shared" si="79"/>
        <v>626</v>
      </c>
    </row>
    <row r="1014" spans="1:9" x14ac:dyDescent="0.3">
      <c r="A1014" s="60">
        <v>43382</v>
      </c>
      <c r="B1014" s="15">
        <f t="shared" si="75"/>
        <v>2018</v>
      </c>
      <c r="C1014" s="15">
        <f t="shared" si="76"/>
        <v>10</v>
      </c>
      <c r="D1014" s="15">
        <f t="shared" si="77"/>
        <v>9</v>
      </c>
      <c r="E1014" s="15">
        <v>17339</v>
      </c>
      <c r="F1014" s="15">
        <v>12506</v>
      </c>
      <c r="G1014" s="15">
        <f t="shared" si="78"/>
        <v>606</v>
      </c>
      <c r="I1014">
        <f t="shared" si="79"/>
        <v>606</v>
      </c>
    </row>
    <row r="1015" spans="1:9" x14ac:dyDescent="0.3">
      <c r="A1015" s="60">
        <v>43383</v>
      </c>
      <c r="B1015" s="15">
        <f t="shared" si="75"/>
        <v>2018</v>
      </c>
      <c r="C1015" s="15">
        <f t="shared" si="76"/>
        <v>10</v>
      </c>
      <c r="D1015" s="15">
        <f t="shared" si="77"/>
        <v>10</v>
      </c>
      <c r="E1015" s="15">
        <v>16808</v>
      </c>
      <c r="F1015" s="15">
        <v>0</v>
      </c>
      <c r="G1015" s="15">
        <f t="shared" si="78"/>
        <v>531</v>
      </c>
      <c r="I1015">
        <f t="shared" si="79"/>
        <v>531</v>
      </c>
    </row>
    <row r="1016" spans="1:9" x14ac:dyDescent="0.3">
      <c r="A1016" s="60">
        <v>43384</v>
      </c>
      <c r="B1016" s="15">
        <f t="shared" si="75"/>
        <v>2018</v>
      </c>
      <c r="C1016" s="15">
        <f t="shared" si="76"/>
        <v>10</v>
      </c>
      <c r="D1016" s="15">
        <f t="shared" si="77"/>
        <v>11</v>
      </c>
      <c r="E1016" s="15">
        <v>16244</v>
      </c>
      <c r="F1016" s="15">
        <v>0</v>
      </c>
      <c r="G1016" s="15">
        <f t="shared" si="78"/>
        <v>564</v>
      </c>
      <c r="I1016">
        <f t="shared" si="79"/>
        <v>564</v>
      </c>
    </row>
    <row r="1017" spans="1:9" x14ac:dyDescent="0.3">
      <c r="A1017" s="60">
        <v>43385</v>
      </c>
      <c r="B1017" s="15">
        <f t="shared" si="75"/>
        <v>2018</v>
      </c>
      <c r="C1017" s="15">
        <f t="shared" si="76"/>
        <v>10</v>
      </c>
      <c r="D1017" s="15">
        <f t="shared" si="77"/>
        <v>12</v>
      </c>
      <c r="E1017" s="15">
        <v>15626</v>
      </c>
      <c r="F1017" s="15">
        <v>0</v>
      </c>
      <c r="G1017" s="15">
        <f t="shared" si="78"/>
        <v>618</v>
      </c>
      <c r="I1017">
        <f t="shared" si="79"/>
        <v>618</v>
      </c>
    </row>
    <row r="1018" spans="1:9" x14ac:dyDescent="0.3">
      <c r="A1018" s="60">
        <v>43386</v>
      </c>
      <c r="B1018" s="15">
        <f t="shared" si="75"/>
        <v>2018</v>
      </c>
      <c r="C1018" s="15">
        <f t="shared" si="76"/>
        <v>10</v>
      </c>
      <c r="D1018" s="15">
        <f t="shared" si="77"/>
        <v>13</v>
      </c>
      <c r="E1018" s="15">
        <v>15083</v>
      </c>
      <c r="F1018" s="15">
        <v>0</v>
      </c>
      <c r="G1018" s="15">
        <f t="shared" si="78"/>
        <v>543</v>
      </c>
      <c r="I1018">
        <f t="shared" si="79"/>
        <v>543</v>
      </c>
    </row>
    <row r="1019" spans="1:9" x14ac:dyDescent="0.3">
      <c r="A1019" s="60">
        <v>43387</v>
      </c>
      <c r="B1019" s="15">
        <f t="shared" si="75"/>
        <v>2018</v>
      </c>
      <c r="C1019" s="15">
        <f t="shared" si="76"/>
        <v>10</v>
      </c>
      <c r="D1019" s="15">
        <f t="shared" si="77"/>
        <v>14</v>
      </c>
      <c r="E1019" s="15">
        <v>14498</v>
      </c>
      <c r="F1019" s="15">
        <v>0</v>
      </c>
      <c r="G1019" s="15">
        <f t="shared" si="78"/>
        <v>585</v>
      </c>
      <c r="I1019">
        <f t="shared" si="79"/>
        <v>585</v>
      </c>
    </row>
    <row r="1020" spans="1:9" x14ac:dyDescent="0.3">
      <c r="A1020" s="60">
        <v>43388</v>
      </c>
      <c r="B1020" s="15">
        <f t="shared" si="75"/>
        <v>2018</v>
      </c>
      <c r="C1020" s="15">
        <f t="shared" si="76"/>
        <v>10</v>
      </c>
      <c r="D1020" s="15">
        <f t="shared" si="77"/>
        <v>15</v>
      </c>
      <c r="E1020" s="15">
        <v>13971</v>
      </c>
      <c r="F1020" s="15">
        <v>0</v>
      </c>
      <c r="G1020" s="15">
        <f t="shared" si="78"/>
        <v>527</v>
      </c>
      <c r="I1020">
        <f t="shared" si="79"/>
        <v>527</v>
      </c>
    </row>
    <row r="1021" spans="1:9" x14ac:dyDescent="0.3">
      <c r="A1021" s="60">
        <v>43389</v>
      </c>
      <c r="B1021" s="15">
        <f t="shared" si="75"/>
        <v>2018</v>
      </c>
      <c r="C1021" s="15">
        <f t="shared" si="76"/>
        <v>10</v>
      </c>
      <c r="D1021" s="15">
        <f t="shared" si="77"/>
        <v>16</v>
      </c>
      <c r="E1021" s="15">
        <v>13305</v>
      </c>
      <c r="F1021" s="15">
        <v>0</v>
      </c>
      <c r="G1021" s="15">
        <f t="shared" si="78"/>
        <v>666</v>
      </c>
      <c r="I1021">
        <f t="shared" si="79"/>
        <v>666</v>
      </c>
    </row>
    <row r="1022" spans="1:9" x14ac:dyDescent="0.3">
      <c r="A1022" s="60">
        <v>43390</v>
      </c>
      <c r="B1022" s="15">
        <f t="shared" si="75"/>
        <v>2018</v>
      </c>
      <c r="C1022" s="15">
        <f t="shared" si="76"/>
        <v>10</v>
      </c>
      <c r="D1022" s="15">
        <f t="shared" si="77"/>
        <v>17</v>
      </c>
      <c r="E1022" s="15">
        <v>12741</v>
      </c>
      <c r="F1022" s="15">
        <v>0</v>
      </c>
      <c r="G1022" s="15">
        <f t="shared" si="78"/>
        <v>564</v>
      </c>
      <c r="I1022">
        <f t="shared" si="79"/>
        <v>564</v>
      </c>
    </row>
    <row r="1023" spans="1:9" x14ac:dyDescent="0.3">
      <c r="A1023" s="60">
        <v>43391</v>
      </c>
      <c r="B1023" s="15">
        <f t="shared" si="75"/>
        <v>2018</v>
      </c>
      <c r="C1023" s="15">
        <f t="shared" si="76"/>
        <v>10</v>
      </c>
      <c r="D1023" s="15">
        <f t="shared" si="77"/>
        <v>18</v>
      </c>
      <c r="E1023" s="15">
        <v>12145</v>
      </c>
      <c r="F1023" s="15">
        <v>0</v>
      </c>
      <c r="G1023" s="15">
        <f t="shared" si="78"/>
        <v>596</v>
      </c>
      <c r="I1023">
        <f t="shared" si="79"/>
        <v>596</v>
      </c>
    </row>
    <row r="1024" spans="1:9" x14ac:dyDescent="0.3">
      <c r="A1024" s="60">
        <v>43392</v>
      </c>
      <c r="B1024" s="15">
        <f t="shared" si="75"/>
        <v>2018</v>
      </c>
      <c r="C1024" s="15">
        <f t="shared" si="76"/>
        <v>10</v>
      </c>
      <c r="D1024" s="15">
        <f t="shared" si="77"/>
        <v>19</v>
      </c>
      <c r="E1024" s="15">
        <v>11540</v>
      </c>
      <c r="F1024" s="15">
        <v>0</v>
      </c>
      <c r="G1024" s="15">
        <f t="shared" si="78"/>
        <v>605</v>
      </c>
      <c r="I1024">
        <f t="shared" si="79"/>
        <v>605</v>
      </c>
    </row>
    <row r="1025" spans="1:9" x14ac:dyDescent="0.3">
      <c r="A1025" s="60">
        <v>43393</v>
      </c>
      <c r="B1025" s="15">
        <f t="shared" si="75"/>
        <v>2018</v>
      </c>
      <c r="C1025" s="15">
        <f t="shared" si="76"/>
        <v>10</v>
      </c>
      <c r="D1025" s="15">
        <f t="shared" si="77"/>
        <v>20</v>
      </c>
      <c r="E1025" s="15">
        <v>11008</v>
      </c>
      <c r="F1025" s="15">
        <v>0</v>
      </c>
      <c r="G1025" s="15">
        <f t="shared" si="78"/>
        <v>532</v>
      </c>
      <c r="I1025">
        <f t="shared" si="79"/>
        <v>532</v>
      </c>
    </row>
    <row r="1026" spans="1:9" x14ac:dyDescent="0.3">
      <c r="A1026" s="60">
        <v>43394</v>
      </c>
      <c r="B1026" s="15">
        <f t="shared" si="75"/>
        <v>2018</v>
      </c>
      <c r="C1026" s="15">
        <f t="shared" si="76"/>
        <v>10</v>
      </c>
      <c r="D1026" s="15">
        <f t="shared" si="77"/>
        <v>21</v>
      </c>
      <c r="E1026" s="15">
        <v>10398</v>
      </c>
      <c r="F1026" s="15">
        <v>0</v>
      </c>
      <c r="G1026" s="15">
        <f t="shared" si="78"/>
        <v>610</v>
      </c>
      <c r="I1026">
        <f t="shared" si="79"/>
        <v>610</v>
      </c>
    </row>
    <row r="1027" spans="1:9" x14ac:dyDescent="0.3">
      <c r="A1027" s="60">
        <v>43395</v>
      </c>
      <c r="B1027" s="15">
        <f t="shared" ref="B1027:B1090" si="80">YEAR(A1027)</f>
        <v>2018</v>
      </c>
      <c r="C1027" s="15">
        <f t="shared" ref="C1027:C1090" si="81">MONTH(A1027)</f>
        <v>10</v>
      </c>
      <c r="D1027" s="15">
        <f t="shared" ref="D1027:D1090" si="82">DAY(A1027)</f>
        <v>22</v>
      </c>
      <c r="E1027" s="15">
        <v>9819</v>
      </c>
      <c r="F1027" s="15">
        <v>0</v>
      </c>
      <c r="G1027" s="15">
        <f t="shared" si="78"/>
        <v>579</v>
      </c>
      <c r="I1027">
        <f t="shared" ref="I1027:I1090" si="83">IF(H1027&gt;0,0,G1027)</f>
        <v>579</v>
      </c>
    </row>
    <row r="1028" spans="1:9" x14ac:dyDescent="0.3">
      <c r="A1028" s="60">
        <v>43396</v>
      </c>
      <c r="B1028" s="15">
        <f t="shared" si="80"/>
        <v>2018</v>
      </c>
      <c r="C1028" s="15">
        <f t="shared" si="81"/>
        <v>10</v>
      </c>
      <c r="D1028" s="15">
        <f t="shared" si="82"/>
        <v>23</v>
      </c>
      <c r="E1028" s="15">
        <v>9231</v>
      </c>
      <c r="F1028" s="15">
        <v>0</v>
      </c>
      <c r="G1028" s="15">
        <f t="shared" ref="G1028:G1091" si="84">E1027-E1028+F1028</f>
        <v>588</v>
      </c>
      <c r="I1028">
        <f t="shared" si="83"/>
        <v>588</v>
      </c>
    </row>
    <row r="1029" spans="1:9" x14ac:dyDescent="0.3">
      <c r="A1029" s="60">
        <v>43397</v>
      </c>
      <c r="B1029" s="15">
        <f t="shared" si="80"/>
        <v>2018</v>
      </c>
      <c r="C1029" s="15">
        <f t="shared" si="81"/>
        <v>10</v>
      </c>
      <c r="D1029" s="15">
        <f t="shared" si="82"/>
        <v>24</v>
      </c>
      <c r="E1029" s="15">
        <v>8633</v>
      </c>
      <c r="F1029" s="15">
        <v>0</v>
      </c>
      <c r="G1029" s="15">
        <f t="shared" si="84"/>
        <v>598</v>
      </c>
      <c r="I1029">
        <f t="shared" si="83"/>
        <v>598</v>
      </c>
    </row>
    <row r="1030" spans="1:9" x14ac:dyDescent="0.3">
      <c r="A1030" s="60">
        <v>43398</v>
      </c>
      <c r="B1030" s="15">
        <f t="shared" si="80"/>
        <v>2018</v>
      </c>
      <c r="C1030" s="15">
        <f t="shared" si="81"/>
        <v>10</v>
      </c>
      <c r="D1030" s="15">
        <f t="shared" si="82"/>
        <v>25</v>
      </c>
      <c r="E1030" s="15">
        <v>7993</v>
      </c>
      <c r="F1030" s="15">
        <v>0</v>
      </c>
      <c r="G1030" s="15">
        <f t="shared" si="84"/>
        <v>640</v>
      </c>
      <c r="I1030">
        <f t="shared" si="83"/>
        <v>640</v>
      </c>
    </row>
    <row r="1031" spans="1:9" x14ac:dyDescent="0.3">
      <c r="A1031" s="60">
        <v>43399</v>
      </c>
      <c r="B1031" s="15">
        <f t="shared" si="80"/>
        <v>2018</v>
      </c>
      <c r="C1031" s="15">
        <f t="shared" si="81"/>
        <v>10</v>
      </c>
      <c r="D1031" s="15">
        <f t="shared" si="82"/>
        <v>26</v>
      </c>
      <c r="E1031" s="15">
        <v>7425</v>
      </c>
      <c r="F1031" s="15">
        <v>0</v>
      </c>
      <c r="G1031" s="15">
        <f t="shared" si="84"/>
        <v>568</v>
      </c>
      <c r="I1031">
        <f t="shared" si="83"/>
        <v>568</v>
      </c>
    </row>
    <row r="1032" spans="1:9" x14ac:dyDescent="0.3">
      <c r="A1032" s="60">
        <v>43400</v>
      </c>
      <c r="B1032" s="15">
        <f t="shared" si="80"/>
        <v>2018</v>
      </c>
      <c r="C1032" s="15">
        <f t="shared" si="81"/>
        <v>10</v>
      </c>
      <c r="D1032" s="15">
        <f t="shared" si="82"/>
        <v>27</v>
      </c>
      <c r="E1032" s="15">
        <v>6846</v>
      </c>
      <c r="F1032" s="15">
        <v>0</v>
      </c>
      <c r="G1032" s="15">
        <f t="shared" si="84"/>
        <v>579</v>
      </c>
      <c r="I1032">
        <f t="shared" si="83"/>
        <v>579</v>
      </c>
    </row>
    <row r="1033" spans="1:9" x14ac:dyDescent="0.3">
      <c r="A1033" s="60">
        <v>43401</v>
      </c>
      <c r="B1033" s="15">
        <f t="shared" si="80"/>
        <v>2018</v>
      </c>
      <c r="C1033" s="15">
        <f t="shared" si="81"/>
        <v>10</v>
      </c>
      <c r="D1033" s="15">
        <f t="shared" si="82"/>
        <v>28</v>
      </c>
      <c r="E1033" s="15">
        <v>6232</v>
      </c>
      <c r="F1033" s="15">
        <v>0</v>
      </c>
      <c r="G1033" s="15">
        <f t="shared" si="84"/>
        <v>614</v>
      </c>
      <c r="I1033">
        <f t="shared" si="83"/>
        <v>614</v>
      </c>
    </row>
    <row r="1034" spans="1:9" x14ac:dyDescent="0.3">
      <c r="A1034" s="60">
        <v>43402</v>
      </c>
      <c r="B1034" s="15">
        <f t="shared" si="80"/>
        <v>2018</v>
      </c>
      <c r="C1034" s="15">
        <f t="shared" si="81"/>
        <v>10</v>
      </c>
      <c r="D1034" s="15">
        <f t="shared" si="82"/>
        <v>29</v>
      </c>
      <c r="E1034" s="15">
        <v>5683</v>
      </c>
      <c r="F1034" s="15">
        <v>0</v>
      </c>
      <c r="G1034" s="15">
        <f t="shared" si="84"/>
        <v>549</v>
      </c>
      <c r="I1034">
        <f t="shared" si="83"/>
        <v>549</v>
      </c>
    </row>
    <row r="1035" spans="1:9" x14ac:dyDescent="0.3">
      <c r="A1035" s="60">
        <v>43403</v>
      </c>
      <c r="B1035" s="15">
        <f t="shared" si="80"/>
        <v>2018</v>
      </c>
      <c r="C1035" s="15">
        <f t="shared" si="81"/>
        <v>10</v>
      </c>
      <c r="D1035" s="15">
        <f t="shared" si="82"/>
        <v>30</v>
      </c>
      <c r="E1035" s="15">
        <v>5104</v>
      </c>
      <c r="F1035" s="15">
        <v>0</v>
      </c>
      <c r="G1035" s="15">
        <f t="shared" si="84"/>
        <v>579</v>
      </c>
      <c r="I1035">
        <f t="shared" si="83"/>
        <v>579</v>
      </c>
    </row>
    <row r="1036" spans="1:9" x14ac:dyDescent="0.3">
      <c r="A1036" s="60">
        <v>43404</v>
      </c>
      <c r="B1036" s="15">
        <f t="shared" si="80"/>
        <v>2018</v>
      </c>
      <c r="C1036" s="15">
        <f t="shared" si="81"/>
        <v>10</v>
      </c>
      <c r="D1036" s="15">
        <f t="shared" si="82"/>
        <v>31</v>
      </c>
      <c r="E1036" s="15">
        <v>17146</v>
      </c>
      <c r="F1036" s="15">
        <v>12641</v>
      </c>
      <c r="G1036" s="15">
        <f t="shared" si="84"/>
        <v>599</v>
      </c>
      <c r="I1036">
        <f t="shared" si="83"/>
        <v>599</v>
      </c>
    </row>
    <row r="1037" spans="1:9" x14ac:dyDescent="0.3">
      <c r="A1037" s="60">
        <v>43405</v>
      </c>
      <c r="B1037" s="15">
        <f t="shared" si="80"/>
        <v>2018</v>
      </c>
      <c r="C1037" s="15">
        <f t="shared" si="81"/>
        <v>11</v>
      </c>
      <c r="D1037" s="15">
        <f t="shared" si="82"/>
        <v>1</v>
      </c>
      <c r="E1037" s="15">
        <v>16555</v>
      </c>
      <c r="F1037" s="15">
        <v>0</v>
      </c>
      <c r="G1037" s="15">
        <f t="shared" si="84"/>
        <v>591</v>
      </c>
      <c r="I1037">
        <f t="shared" si="83"/>
        <v>591</v>
      </c>
    </row>
    <row r="1038" spans="1:9" x14ac:dyDescent="0.3">
      <c r="A1038" s="60">
        <v>43406</v>
      </c>
      <c r="B1038" s="15">
        <f t="shared" si="80"/>
        <v>2018</v>
      </c>
      <c r="C1038" s="15">
        <f t="shared" si="81"/>
        <v>11</v>
      </c>
      <c r="D1038" s="15">
        <f t="shared" si="82"/>
        <v>2</v>
      </c>
      <c r="E1038" s="15">
        <v>16016</v>
      </c>
      <c r="F1038" s="15">
        <v>0</v>
      </c>
      <c r="G1038" s="15">
        <f t="shared" si="84"/>
        <v>539</v>
      </c>
      <c r="I1038">
        <f t="shared" si="83"/>
        <v>539</v>
      </c>
    </row>
    <row r="1039" spans="1:9" x14ac:dyDescent="0.3">
      <c r="A1039" s="60">
        <v>43407</v>
      </c>
      <c r="B1039" s="15">
        <f t="shared" si="80"/>
        <v>2018</v>
      </c>
      <c r="C1039" s="15">
        <f t="shared" si="81"/>
        <v>11</v>
      </c>
      <c r="D1039" s="15">
        <f t="shared" si="82"/>
        <v>3</v>
      </c>
      <c r="E1039" s="15">
        <v>15391</v>
      </c>
      <c r="F1039" s="15">
        <v>0</v>
      </c>
      <c r="G1039" s="15">
        <f t="shared" si="84"/>
        <v>625</v>
      </c>
      <c r="I1039">
        <f t="shared" si="83"/>
        <v>625</v>
      </c>
    </row>
    <row r="1040" spans="1:9" x14ac:dyDescent="0.3">
      <c r="A1040" s="60">
        <v>43408</v>
      </c>
      <c r="B1040" s="15">
        <f t="shared" si="80"/>
        <v>2018</v>
      </c>
      <c r="C1040" s="15">
        <f t="shared" si="81"/>
        <v>11</v>
      </c>
      <c r="D1040" s="15">
        <f t="shared" si="82"/>
        <v>4</v>
      </c>
      <c r="E1040" s="15">
        <v>14818</v>
      </c>
      <c r="F1040" s="15">
        <v>0</v>
      </c>
      <c r="G1040" s="15">
        <f t="shared" si="84"/>
        <v>573</v>
      </c>
      <c r="I1040">
        <f t="shared" si="83"/>
        <v>573</v>
      </c>
    </row>
    <row r="1041" spans="1:9" x14ac:dyDescent="0.3">
      <c r="A1041" s="60">
        <v>43409</v>
      </c>
      <c r="B1041" s="15">
        <f t="shared" si="80"/>
        <v>2018</v>
      </c>
      <c r="C1041" s="15">
        <f t="shared" si="81"/>
        <v>11</v>
      </c>
      <c r="D1041" s="15">
        <f t="shared" si="82"/>
        <v>5</v>
      </c>
      <c r="E1041" s="15">
        <v>14147</v>
      </c>
      <c r="F1041" s="15">
        <v>0</v>
      </c>
      <c r="G1041" s="15">
        <f t="shared" si="84"/>
        <v>671</v>
      </c>
      <c r="I1041">
        <f t="shared" si="83"/>
        <v>671</v>
      </c>
    </row>
    <row r="1042" spans="1:9" x14ac:dyDescent="0.3">
      <c r="A1042" s="60">
        <v>43410</v>
      </c>
      <c r="B1042" s="15">
        <f t="shared" si="80"/>
        <v>2018</v>
      </c>
      <c r="C1042" s="15">
        <f t="shared" si="81"/>
        <v>11</v>
      </c>
      <c r="D1042" s="15">
        <f t="shared" si="82"/>
        <v>6</v>
      </c>
      <c r="E1042" s="15">
        <v>13615</v>
      </c>
      <c r="F1042" s="15">
        <v>0</v>
      </c>
      <c r="G1042" s="15">
        <f t="shared" si="84"/>
        <v>532</v>
      </c>
      <c r="I1042">
        <f t="shared" si="83"/>
        <v>532</v>
      </c>
    </row>
    <row r="1043" spans="1:9" x14ac:dyDescent="0.3">
      <c r="A1043" s="60">
        <v>43411</v>
      </c>
      <c r="B1043" s="15">
        <f t="shared" si="80"/>
        <v>2018</v>
      </c>
      <c r="C1043" s="15">
        <f t="shared" si="81"/>
        <v>11</v>
      </c>
      <c r="D1043" s="15">
        <f t="shared" si="82"/>
        <v>7</v>
      </c>
      <c r="E1043" s="15">
        <v>13072</v>
      </c>
      <c r="F1043" s="15">
        <v>0</v>
      </c>
      <c r="G1043" s="15">
        <f t="shared" si="84"/>
        <v>543</v>
      </c>
      <c r="I1043">
        <f t="shared" si="83"/>
        <v>543</v>
      </c>
    </row>
    <row r="1044" spans="1:9" x14ac:dyDescent="0.3">
      <c r="A1044" s="60">
        <v>43412</v>
      </c>
      <c r="B1044" s="15">
        <f t="shared" si="80"/>
        <v>2018</v>
      </c>
      <c r="C1044" s="15">
        <f t="shared" si="81"/>
        <v>11</v>
      </c>
      <c r="D1044" s="15">
        <f t="shared" si="82"/>
        <v>8</v>
      </c>
      <c r="E1044" s="15">
        <v>12478</v>
      </c>
      <c r="F1044" s="15">
        <v>0</v>
      </c>
      <c r="G1044" s="15">
        <f t="shared" si="84"/>
        <v>594</v>
      </c>
      <c r="I1044">
        <f t="shared" si="83"/>
        <v>594</v>
      </c>
    </row>
    <row r="1045" spans="1:9" x14ac:dyDescent="0.3">
      <c r="A1045" s="60">
        <v>43413</v>
      </c>
      <c r="B1045" s="15">
        <f t="shared" si="80"/>
        <v>2018</v>
      </c>
      <c r="C1045" s="15">
        <f t="shared" si="81"/>
        <v>11</v>
      </c>
      <c r="D1045" s="15">
        <f t="shared" si="82"/>
        <v>9</v>
      </c>
      <c r="E1045" s="15">
        <v>11966</v>
      </c>
      <c r="F1045" s="15">
        <v>0</v>
      </c>
      <c r="G1045" s="15">
        <f t="shared" si="84"/>
        <v>512</v>
      </c>
      <c r="I1045">
        <f t="shared" si="83"/>
        <v>512</v>
      </c>
    </row>
    <row r="1046" spans="1:9" x14ac:dyDescent="0.3">
      <c r="A1046" s="60">
        <v>43414</v>
      </c>
      <c r="B1046" s="15">
        <f t="shared" si="80"/>
        <v>2018</v>
      </c>
      <c r="C1046" s="15">
        <f t="shared" si="81"/>
        <v>11</v>
      </c>
      <c r="D1046" s="15">
        <f t="shared" si="82"/>
        <v>10</v>
      </c>
      <c r="E1046" s="15">
        <v>11381</v>
      </c>
      <c r="F1046" s="15">
        <v>0</v>
      </c>
      <c r="G1046" s="15">
        <f t="shared" si="84"/>
        <v>585</v>
      </c>
      <c r="I1046">
        <f t="shared" si="83"/>
        <v>585</v>
      </c>
    </row>
    <row r="1047" spans="1:9" x14ac:dyDescent="0.3">
      <c r="A1047" s="60">
        <v>43415</v>
      </c>
      <c r="B1047" s="15">
        <f t="shared" si="80"/>
        <v>2018</v>
      </c>
      <c r="C1047" s="15">
        <f t="shared" si="81"/>
        <v>11</v>
      </c>
      <c r="D1047" s="15">
        <f t="shared" si="82"/>
        <v>11</v>
      </c>
      <c r="E1047" s="15">
        <v>10868</v>
      </c>
      <c r="F1047" s="15">
        <v>0</v>
      </c>
      <c r="G1047" s="15">
        <f t="shared" si="84"/>
        <v>513</v>
      </c>
      <c r="I1047">
        <f t="shared" si="83"/>
        <v>513</v>
      </c>
    </row>
    <row r="1048" spans="1:9" x14ac:dyDescent="0.3">
      <c r="A1048" s="60">
        <v>43416</v>
      </c>
      <c r="B1048" s="15">
        <f t="shared" si="80"/>
        <v>2018</v>
      </c>
      <c r="C1048" s="15">
        <f t="shared" si="81"/>
        <v>11</v>
      </c>
      <c r="D1048" s="15">
        <f t="shared" si="82"/>
        <v>12</v>
      </c>
      <c r="E1048" s="15">
        <v>10328</v>
      </c>
      <c r="F1048" s="15">
        <v>0</v>
      </c>
      <c r="G1048" s="15">
        <f t="shared" si="84"/>
        <v>540</v>
      </c>
      <c r="I1048">
        <f t="shared" si="83"/>
        <v>540</v>
      </c>
    </row>
    <row r="1049" spans="1:9" x14ac:dyDescent="0.3">
      <c r="A1049" s="60">
        <v>43417</v>
      </c>
      <c r="B1049" s="15">
        <f t="shared" si="80"/>
        <v>2018</v>
      </c>
      <c r="C1049" s="15">
        <f t="shared" si="81"/>
        <v>11</v>
      </c>
      <c r="D1049" s="15">
        <f t="shared" si="82"/>
        <v>13</v>
      </c>
      <c r="E1049" s="15">
        <v>9768</v>
      </c>
      <c r="F1049" s="15">
        <v>0</v>
      </c>
      <c r="G1049" s="15">
        <f t="shared" si="84"/>
        <v>560</v>
      </c>
      <c r="I1049">
        <f t="shared" si="83"/>
        <v>560</v>
      </c>
    </row>
    <row r="1050" spans="1:9" x14ac:dyDescent="0.3">
      <c r="A1050" s="60">
        <v>43418</v>
      </c>
      <c r="B1050" s="15">
        <f t="shared" si="80"/>
        <v>2018</v>
      </c>
      <c r="C1050" s="15">
        <f t="shared" si="81"/>
        <v>11</v>
      </c>
      <c r="D1050" s="15">
        <f t="shared" si="82"/>
        <v>14</v>
      </c>
      <c r="E1050" s="15">
        <v>9160</v>
      </c>
      <c r="F1050" s="15">
        <v>0</v>
      </c>
      <c r="G1050" s="15">
        <f t="shared" si="84"/>
        <v>608</v>
      </c>
      <c r="I1050">
        <f t="shared" si="83"/>
        <v>608</v>
      </c>
    </row>
    <row r="1051" spans="1:9" x14ac:dyDescent="0.3">
      <c r="A1051" s="60">
        <v>43419</v>
      </c>
      <c r="B1051" s="15">
        <f t="shared" si="80"/>
        <v>2018</v>
      </c>
      <c r="C1051" s="15">
        <f t="shared" si="81"/>
        <v>11</v>
      </c>
      <c r="D1051" s="15">
        <f t="shared" si="82"/>
        <v>15</v>
      </c>
      <c r="E1051" s="15">
        <v>8603</v>
      </c>
      <c r="F1051" s="15">
        <v>0</v>
      </c>
      <c r="G1051" s="15">
        <f t="shared" si="84"/>
        <v>557</v>
      </c>
      <c r="I1051">
        <f t="shared" si="83"/>
        <v>557</v>
      </c>
    </row>
    <row r="1052" spans="1:9" x14ac:dyDescent="0.3">
      <c r="A1052" s="60">
        <v>43420</v>
      </c>
      <c r="B1052" s="15">
        <f t="shared" si="80"/>
        <v>2018</v>
      </c>
      <c r="C1052" s="15">
        <f t="shared" si="81"/>
        <v>11</v>
      </c>
      <c r="D1052" s="15">
        <f t="shared" si="82"/>
        <v>16</v>
      </c>
      <c r="E1052" s="15">
        <v>7979</v>
      </c>
      <c r="F1052" s="15">
        <v>0</v>
      </c>
      <c r="G1052" s="15">
        <f t="shared" si="84"/>
        <v>624</v>
      </c>
      <c r="I1052">
        <f t="shared" si="83"/>
        <v>624</v>
      </c>
    </row>
    <row r="1053" spans="1:9" x14ac:dyDescent="0.3">
      <c r="A1053" s="60">
        <v>43421</v>
      </c>
      <c r="B1053" s="15">
        <f t="shared" si="80"/>
        <v>2018</v>
      </c>
      <c r="C1053" s="15">
        <f t="shared" si="81"/>
        <v>11</v>
      </c>
      <c r="D1053" s="15">
        <f t="shared" si="82"/>
        <v>17</v>
      </c>
      <c r="E1053" s="15">
        <v>7374</v>
      </c>
      <c r="F1053" s="15">
        <v>0</v>
      </c>
      <c r="G1053" s="15">
        <f t="shared" si="84"/>
        <v>605</v>
      </c>
      <c r="I1053">
        <f t="shared" si="83"/>
        <v>605</v>
      </c>
    </row>
    <row r="1054" spans="1:9" x14ac:dyDescent="0.3">
      <c r="A1054" s="60">
        <v>43422</v>
      </c>
      <c r="B1054" s="15">
        <f t="shared" si="80"/>
        <v>2018</v>
      </c>
      <c r="C1054" s="15">
        <f t="shared" si="81"/>
        <v>11</v>
      </c>
      <c r="D1054" s="15">
        <f t="shared" si="82"/>
        <v>18</v>
      </c>
      <c r="E1054" s="15">
        <v>6807</v>
      </c>
      <c r="F1054" s="15">
        <v>0</v>
      </c>
      <c r="G1054" s="15">
        <f t="shared" si="84"/>
        <v>567</v>
      </c>
      <c r="I1054">
        <f t="shared" si="83"/>
        <v>567</v>
      </c>
    </row>
    <row r="1055" spans="1:9" x14ac:dyDescent="0.3">
      <c r="A1055" s="60">
        <v>43423</v>
      </c>
      <c r="B1055" s="15">
        <f t="shared" si="80"/>
        <v>2018</v>
      </c>
      <c r="C1055" s="15">
        <f t="shared" si="81"/>
        <v>11</v>
      </c>
      <c r="D1055" s="15">
        <f t="shared" si="82"/>
        <v>19</v>
      </c>
      <c r="E1055" s="15">
        <v>6250</v>
      </c>
      <c r="F1055" s="15">
        <v>0</v>
      </c>
      <c r="G1055" s="15">
        <f t="shared" si="84"/>
        <v>557</v>
      </c>
      <c r="I1055">
        <f t="shared" si="83"/>
        <v>557</v>
      </c>
    </row>
    <row r="1056" spans="1:9" x14ac:dyDescent="0.3">
      <c r="A1056" s="60">
        <v>43424</v>
      </c>
      <c r="B1056" s="15">
        <f t="shared" si="80"/>
        <v>2018</v>
      </c>
      <c r="C1056" s="15">
        <f t="shared" si="81"/>
        <v>11</v>
      </c>
      <c r="D1056" s="15">
        <f t="shared" si="82"/>
        <v>20</v>
      </c>
      <c r="E1056" s="15">
        <v>5620</v>
      </c>
      <c r="F1056" s="15">
        <v>0</v>
      </c>
      <c r="G1056" s="15">
        <f t="shared" si="84"/>
        <v>630</v>
      </c>
      <c r="I1056">
        <f t="shared" si="83"/>
        <v>630</v>
      </c>
    </row>
    <row r="1057" spans="1:9" x14ac:dyDescent="0.3">
      <c r="A1057" s="60">
        <v>43425</v>
      </c>
      <c r="B1057" s="15">
        <f t="shared" si="80"/>
        <v>2018</v>
      </c>
      <c r="C1057" s="15">
        <f t="shared" si="81"/>
        <v>11</v>
      </c>
      <c r="D1057" s="15">
        <f t="shared" si="82"/>
        <v>21</v>
      </c>
      <c r="E1057" s="15">
        <v>5103</v>
      </c>
      <c r="F1057" s="15">
        <v>0</v>
      </c>
      <c r="G1057" s="15">
        <f t="shared" si="84"/>
        <v>517</v>
      </c>
      <c r="I1057">
        <f t="shared" si="83"/>
        <v>517</v>
      </c>
    </row>
    <row r="1058" spans="1:9" x14ac:dyDescent="0.3">
      <c r="A1058" s="60">
        <v>43426</v>
      </c>
      <c r="B1058" s="15">
        <f t="shared" si="80"/>
        <v>2018</v>
      </c>
      <c r="C1058" s="15">
        <f t="shared" si="81"/>
        <v>11</v>
      </c>
      <c r="D1058" s="15">
        <f t="shared" si="82"/>
        <v>22</v>
      </c>
      <c r="E1058" s="15">
        <v>14710</v>
      </c>
      <c r="F1058" s="15">
        <v>10230</v>
      </c>
      <c r="G1058" s="15">
        <f t="shared" si="84"/>
        <v>623</v>
      </c>
      <c r="I1058">
        <f t="shared" si="83"/>
        <v>623</v>
      </c>
    </row>
    <row r="1059" spans="1:9" x14ac:dyDescent="0.3">
      <c r="A1059" s="60">
        <v>43427</v>
      </c>
      <c r="B1059" s="15">
        <f t="shared" si="80"/>
        <v>2018</v>
      </c>
      <c r="C1059" s="15">
        <f t="shared" si="81"/>
        <v>11</v>
      </c>
      <c r="D1059" s="15">
        <f t="shared" si="82"/>
        <v>23</v>
      </c>
      <c r="E1059" s="15">
        <v>14096</v>
      </c>
      <c r="F1059" s="15">
        <v>0</v>
      </c>
      <c r="G1059" s="15">
        <f t="shared" si="84"/>
        <v>614</v>
      </c>
      <c r="I1059">
        <f t="shared" si="83"/>
        <v>614</v>
      </c>
    </row>
    <row r="1060" spans="1:9" x14ac:dyDescent="0.3">
      <c r="A1060" s="60">
        <v>43428</v>
      </c>
      <c r="B1060" s="15">
        <f t="shared" si="80"/>
        <v>2018</v>
      </c>
      <c r="C1060" s="15">
        <f t="shared" si="81"/>
        <v>11</v>
      </c>
      <c r="D1060" s="15">
        <f t="shared" si="82"/>
        <v>24</v>
      </c>
      <c r="E1060" s="15">
        <v>13553</v>
      </c>
      <c r="F1060" s="15">
        <v>0</v>
      </c>
      <c r="G1060" s="15">
        <f t="shared" si="84"/>
        <v>543</v>
      </c>
      <c r="I1060">
        <f t="shared" si="83"/>
        <v>543</v>
      </c>
    </row>
    <row r="1061" spans="1:9" x14ac:dyDescent="0.3">
      <c r="A1061" s="60">
        <v>43429</v>
      </c>
      <c r="B1061" s="15">
        <f t="shared" si="80"/>
        <v>2018</v>
      </c>
      <c r="C1061" s="15">
        <f t="shared" si="81"/>
        <v>11</v>
      </c>
      <c r="D1061" s="15">
        <f t="shared" si="82"/>
        <v>25</v>
      </c>
      <c r="E1061" s="15">
        <v>12966</v>
      </c>
      <c r="F1061" s="15">
        <v>0</v>
      </c>
      <c r="G1061" s="15">
        <f t="shared" si="84"/>
        <v>587</v>
      </c>
      <c r="I1061">
        <f t="shared" si="83"/>
        <v>587</v>
      </c>
    </row>
    <row r="1062" spans="1:9" x14ac:dyDescent="0.3">
      <c r="A1062" s="60">
        <v>43430</v>
      </c>
      <c r="B1062" s="15">
        <f t="shared" si="80"/>
        <v>2018</v>
      </c>
      <c r="C1062" s="15">
        <f t="shared" si="81"/>
        <v>11</v>
      </c>
      <c r="D1062" s="15">
        <f t="shared" si="82"/>
        <v>26</v>
      </c>
      <c r="E1062" s="15">
        <v>12491</v>
      </c>
      <c r="F1062" s="15">
        <v>0</v>
      </c>
      <c r="G1062" s="15">
        <f t="shared" si="84"/>
        <v>475</v>
      </c>
      <c r="I1062">
        <f t="shared" si="83"/>
        <v>475</v>
      </c>
    </row>
    <row r="1063" spans="1:9" x14ac:dyDescent="0.3">
      <c r="A1063" s="60">
        <v>43431</v>
      </c>
      <c r="B1063" s="15">
        <f t="shared" si="80"/>
        <v>2018</v>
      </c>
      <c r="C1063" s="15">
        <f t="shared" si="81"/>
        <v>11</v>
      </c>
      <c r="D1063" s="15">
        <f t="shared" si="82"/>
        <v>27</v>
      </c>
      <c r="E1063" s="15">
        <v>11912</v>
      </c>
      <c r="F1063" s="15">
        <v>0</v>
      </c>
      <c r="G1063" s="15">
        <f t="shared" si="84"/>
        <v>579</v>
      </c>
      <c r="I1063">
        <f t="shared" si="83"/>
        <v>579</v>
      </c>
    </row>
    <row r="1064" spans="1:9" x14ac:dyDescent="0.3">
      <c r="A1064" s="60">
        <v>43432</v>
      </c>
      <c r="B1064" s="15">
        <f t="shared" si="80"/>
        <v>2018</v>
      </c>
      <c r="C1064" s="15">
        <f t="shared" si="81"/>
        <v>11</v>
      </c>
      <c r="D1064" s="15">
        <f t="shared" si="82"/>
        <v>28</v>
      </c>
      <c r="E1064" s="15">
        <v>11308</v>
      </c>
      <c r="F1064" s="15">
        <v>0</v>
      </c>
      <c r="G1064" s="15">
        <f t="shared" si="84"/>
        <v>604</v>
      </c>
      <c r="I1064">
        <f t="shared" si="83"/>
        <v>604</v>
      </c>
    </row>
    <row r="1065" spans="1:9" x14ac:dyDescent="0.3">
      <c r="A1065" s="60">
        <v>43433</v>
      </c>
      <c r="B1065" s="15">
        <f t="shared" si="80"/>
        <v>2018</v>
      </c>
      <c r="C1065" s="15">
        <f t="shared" si="81"/>
        <v>11</v>
      </c>
      <c r="D1065" s="15">
        <f t="shared" si="82"/>
        <v>29</v>
      </c>
      <c r="E1065" s="15">
        <v>10759</v>
      </c>
      <c r="F1065" s="15">
        <v>0</v>
      </c>
      <c r="G1065" s="15">
        <f t="shared" si="84"/>
        <v>549</v>
      </c>
      <c r="I1065">
        <f t="shared" si="83"/>
        <v>549</v>
      </c>
    </row>
    <row r="1066" spans="1:9" x14ac:dyDescent="0.3">
      <c r="A1066" s="60">
        <v>43434</v>
      </c>
      <c r="B1066" s="15">
        <f t="shared" si="80"/>
        <v>2018</v>
      </c>
      <c r="C1066" s="15">
        <f t="shared" si="81"/>
        <v>11</v>
      </c>
      <c r="D1066" s="15">
        <f t="shared" si="82"/>
        <v>30</v>
      </c>
      <c r="E1066" s="15">
        <v>10194</v>
      </c>
      <c r="F1066" s="15">
        <v>0</v>
      </c>
      <c r="G1066" s="15">
        <f t="shared" si="84"/>
        <v>565</v>
      </c>
      <c r="I1066">
        <f t="shared" si="83"/>
        <v>565</v>
      </c>
    </row>
    <row r="1067" spans="1:9" x14ac:dyDescent="0.3">
      <c r="A1067" s="60">
        <v>43435</v>
      </c>
      <c r="B1067" s="15">
        <f t="shared" si="80"/>
        <v>2018</v>
      </c>
      <c r="C1067" s="15">
        <f t="shared" si="81"/>
        <v>12</v>
      </c>
      <c r="D1067" s="15">
        <f t="shared" si="82"/>
        <v>1</v>
      </c>
      <c r="E1067" s="15">
        <v>9572</v>
      </c>
      <c r="F1067" s="15">
        <v>0</v>
      </c>
      <c r="G1067" s="15">
        <f t="shared" si="84"/>
        <v>622</v>
      </c>
      <c r="I1067">
        <f t="shared" si="83"/>
        <v>622</v>
      </c>
    </row>
    <row r="1068" spans="1:9" x14ac:dyDescent="0.3">
      <c r="A1068" s="60">
        <v>43436</v>
      </c>
      <c r="B1068" s="15">
        <f t="shared" si="80"/>
        <v>2018</v>
      </c>
      <c r="C1068" s="15">
        <f t="shared" si="81"/>
        <v>12</v>
      </c>
      <c r="D1068" s="15">
        <f t="shared" si="82"/>
        <v>2</v>
      </c>
      <c r="E1068" s="15">
        <v>9071</v>
      </c>
      <c r="F1068" s="15">
        <v>0</v>
      </c>
      <c r="G1068" s="15">
        <f t="shared" si="84"/>
        <v>501</v>
      </c>
      <c r="I1068">
        <f t="shared" si="83"/>
        <v>501</v>
      </c>
    </row>
    <row r="1069" spans="1:9" x14ac:dyDescent="0.3">
      <c r="A1069" s="60">
        <v>43437</v>
      </c>
      <c r="B1069" s="15">
        <f t="shared" si="80"/>
        <v>2018</v>
      </c>
      <c r="C1069" s="15">
        <f t="shared" si="81"/>
        <v>12</v>
      </c>
      <c r="D1069" s="15">
        <f t="shared" si="82"/>
        <v>3</v>
      </c>
      <c r="E1069" s="15">
        <v>8554</v>
      </c>
      <c r="F1069" s="15">
        <v>0</v>
      </c>
      <c r="G1069" s="15">
        <f t="shared" si="84"/>
        <v>517</v>
      </c>
      <c r="I1069">
        <f t="shared" si="83"/>
        <v>517</v>
      </c>
    </row>
    <row r="1070" spans="1:9" x14ac:dyDescent="0.3">
      <c r="A1070" s="60">
        <v>43438</v>
      </c>
      <c r="B1070" s="15">
        <f t="shared" si="80"/>
        <v>2018</v>
      </c>
      <c r="C1070" s="15">
        <f t="shared" si="81"/>
        <v>12</v>
      </c>
      <c r="D1070" s="15">
        <f t="shared" si="82"/>
        <v>4</v>
      </c>
      <c r="E1070" s="15">
        <v>7985</v>
      </c>
      <c r="F1070" s="15">
        <v>0</v>
      </c>
      <c r="G1070" s="15">
        <f t="shared" si="84"/>
        <v>569</v>
      </c>
      <c r="I1070">
        <f t="shared" si="83"/>
        <v>569</v>
      </c>
    </row>
    <row r="1071" spans="1:9" x14ac:dyDescent="0.3">
      <c r="A1071" s="60">
        <v>43439</v>
      </c>
      <c r="B1071" s="15">
        <f t="shared" si="80"/>
        <v>2018</v>
      </c>
      <c r="C1071" s="15">
        <f t="shared" si="81"/>
        <v>12</v>
      </c>
      <c r="D1071" s="15">
        <f t="shared" si="82"/>
        <v>5</v>
      </c>
      <c r="E1071" s="15">
        <v>7442</v>
      </c>
      <c r="F1071" s="15">
        <v>0</v>
      </c>
      <c r="G1071" s="15">
        <f t="shared" si="84"/>
        <v>543</v>
      </c>
      <c r="I1071">
        <f t="shared" si="83"/>
        <v>543</v>
      </c>
    </row>
    <row r="1072" spans="1:9" x14ac:dyDescent="0.3">
      <c r="A1072" s="60">
        <v>43440</v>
      </c>
      <c r="B1072" s="15">
        <f t="shared" si="80"/>
        <v>2018</v>
      </c>
      <c r="C1072" s="15">
        <f t="shared" si="81"/>
        <v>12</v>
      </c>
      <c r="D1072" s="15">
        <f t="shared" si="82"/>
        <v>6</v>
      </c>
      <c r="E1072" s="15">
        <v>6908</v>
      </c>
      <c r="F1072" s="15">
        <v>0</v>
      </c>
      <c r="G1072" s="15">
        <f t="shared" si="84"/>
        <v>534</v>
      </c>
      <c r="I1072">
        <f t="shared" si="83"/>
        <v>534</v>
      </c>
    </row>
    <row r="1073" spans="1:9" x14ac:dyDescent="0.3">
      <c r="A1073" s="60">
        <v>43441</v>
      </c>
      <c r="B1073" s="15">
        <f t="shared" si="80"/>
        <v>2018</v>
      </c>
      <c r="C1073" s="15">
        <f t="shared" si="81"/>
        <v>12</v>
      </c>
      <c r="D1073" s="15">
        <f t="shared" si="82"/>
        <v>7</v>
      </c>
      <c r="E1073" s="15">
        <v>6371</v>
      </c>
      <c r="F1073" s="15">
        <v>0</v>
      </c>
      <c r="G1073" s="15">
        <f t="shared" si="84"/>
        <v>537</v>
      </c>
      <c r="I1073">
        <f t="shared" si="83"/>
        <v>537</v>
      </c>
    </row>
    <row r="1074" spans="1:9" x14ac:dyDescent="0.3">
      <c r="A1074" s="60">
        <v>43442</v>
      </c>
      <c r="B1074" s="15">
        <f t="shared" si="80"/>
        <v>2018</v>
      </c>
      <c r="C1074" s="15">
        <f t="shared" si="81"/>
        <v>12</v>
      </c>
      <c r="D1074" s="15">
        <f t="shared" si="82"/>
        <v>8</v>
      </c>
      <c r="E1074" s="15">
        <v>5783</v>
      </c>
      <c r="F1074" s="15">
        <v>0</v>
      </c>
      <c r="G1074" s="15">
        <f t="shared" si="84"/>
        <v>588</v>
      </c>
      <c r="I1074">
        <f t="shared" si="83"/>
        <v>588</v>
      </c>
    </row>
    <row r="1075" spans="1:9" x14ac:dyDescent="0.3">
      <c r="A1075" s="60">
        <v>43443</v>
      </c>
      <c r="B1075" s="15">
        <f t="shared" si="80"/>
        <v>2018</v>
      </c>
      <c r="C1075" s="15">
        <f t="shared" si="81"/>
        <v>12</v>
      </c>
      <c r="D1075" s="15">
        <f t="shared" si="82"/>
        <v>9</v>
      </c>
      <c r="E1075" s="15">
        <v>5259</v>
      </c>
      <c r="F1075" s="15">
        <v>0</v>
      </c>
      <c r="G1075" s="15">
        <f t="shared" si="84"/>
        <v>524</v>
      </c>
      <c r="I1075">
        <f t="shared" si="83"/>
        <v>524</v>
      </c>
    </row>
    <row r="1076" spans="1:9" x14ac:dyDescent="0.3">
      <c r="A1076" s="60">
        <v>43444</v>
      </c>
      <c r="B1076" s="15">
        <f t="shared" si="80"/>
        <v>2018</v>
      </c>
      <c r="C1076" s="15">
        <f t="shared" si="81"/>
        <v>12</v>
      </c>
      <c r="D1076" s="15">
        <f t="shared" si="82"/>
        <v>10</v>
      </c>
      <c r="E1076" s="15">
        <v>18173</v>
      </c>
      <c r="F1076" s="15">
        <v>13463</v>
      </c>
      <c r="G1076" s="15">
        <f t="shared" si="84"/>
        <v>549</v>
      </c>
      <c r="I1076">
        <f t="shared" si="83"/>
        <v>549</v>
      </c>
    </row>
    <row r="1077" spans="1:9" x14ac:dyDescent="0.3">
      <c r="A1077" s="60">
        <v>43445</v>
      </c>
      <c r="B1077" s="15">
        <f t="shared" si="80"/>
        <v>2018</v>
      </c>
      <c r="C1077" s="15">
        <f t="shared" si="81"/>
        <v>12</v>
      </c>
      <c r="D1077" s="15">
        <f t="shared" si="82"/>
        <v>11</v>
      </c>
      <c r="E1077" s="15">
        <v>17645</v>
      </c>
      <c r="F1077" s="15">
        <v>0</v>
      </c>
      <c r="G1077" s="15">
        <f t="shared" si="84"/>
        <v>528</v>
      </c>
      <c r="I1077">
        <f t="shared" si="83"/>
        <v>528</v>
      </c>
    </row>
    <row r="1078" spans="1:9" x14ac:dyDescent="0.3">
      <c r="A1078" s="60">
        <v>43446</v>
      </c>
      <c r="B1078" s="15">
        <f t="shared" si="80"/>
        <v>2018</v>
      </c>
      <c r="C1078" s="15">
        <f t="shared" si="81"/>
        <v>12</v>
      </c>
      <c r="D1078" s="15">
        <f t="shared" si="82"/>
        <v>12</v>
      </c>
      <c r="E1078" s="15">
        <v>17098</v>
      </c>
      <c r="F1078" s="15">
        <v>0</v>
      </c>
      <c r="G1078" s="15">
        <f t="shared" si="84"/>
        <v>547</v>
      </c>
      <c r="I1078">
        <f t="shared" si="83"/>
        <v>547</v>
      </c>
    </row>
    <row r="1079" spans="1:9" x14ac:dyDescent="0.3">
      <c r="A1079" s="60">
        <v>43447</v>
      </c>
      <c r="B1079" s="15">
        <f t="shared" si="80"/>
        <v>2018</v>
      </c>
      <c r="C1079" s="15">
        <f t="shared" si="81"/>
        <v>12</v>
      </c>
      <c r="D1079" s="15">
        <f t="shared" si="82"/>
        <v>13</v>
      </c>
      <c r="E1079" s="15">
        <v>16604</v>
      </c>
      <c r="F1079" s="15">
        <v>0</v>
      </c>
      <c r="G1079" s="15">
        <f t="shared" si="84"/>
        <v>494</v>
      </c>
      <c r="I1079">
        <f t="shared" si="83"/>
        <v>494</v>
      </c>
    </row>
    <row r="1080" spans="1:9" x14ac:dyDescent="0.3">
      <c r="A1080" s="60">
        <v>43448</v>
      </c>
      <c r="B1080" s="15">
        <f t="shared" si="80"/>
        <v>2018</v>
      </c>
      <c r="C1080" s="15">
        <f t="shared" si="81"/>
        <v>12</v>
      </c>
      <c r="D1080" s="15">
        <f t="shared" si="82"/>
        <v>14</v>
      </c>
      <c r="E1080" s="15">
        <v>15931</v>
      </c>
      <c r="F1080" s="15">
        <v>0</v>
      </c>
      <c r="G1080" s="15">
        <f t="shared" si="84"/>
        <v>673</v>
      </c>
      <c r="I1080">
        <f t="shared" si="83"/>
        <v>673</v>
      </c>
    </row>
    <row r="1081" spans="1:9" x14ac:dyDescent="0.3">
      <c r="A1081" s="60">
        <v>43449</v>
      </c>
      <c r="B1081" s="15">
        <f t="shared" si="80"/>
        <v>2018</v>
      </c>
      <c r="C1081" s="15">
        <f t="shared" si="81"/>
        <v>12</v>
      </c>
      <c r="D1081" s="15">
        <f t="shared" si="82"/>
        <v>15</v>
      </c>
      <c r="E1081" s="15">
        <v>15348</v>
      </c>
      <c r="F1081" s="15">
        <v>0</v>
      </c>
      <c r="G1081" s="15">
        <f t="shared" si="84"/>
        <v>583</v>
      </c>
      <c r="I1081">
        <f t="shared" si="83"/>
        <v>583</v>
      </c>
    </row>
    <row r="1082" spans="1:9" x14ac:dyDescent="0.3">
      <c r="A1082" s="60">
        <v>43450</v>
      </c>
      <c r="B1082" s="15">
        <f t="shared" si="80"/>
        <v>2018</v>
      </c>
      <c r="C1082" s="15">
        <f t="shared" si="81"/>
        <v>12</v>
      </c>
      <c r="D1082" s="15">
        <f t="shared" si="82"/>
        <v>16</v>
      </c>
      <c r="E1082" s="15">
        <v>14789</v>
      </c>
      <c r="F1082" s="15">
        <v>0</v>
      </c>
      <c r="G1082" s="15">
        <f t="shared" si="84"/>
        <v>559</v>
      </c>
      <c r="I1082">
        <f t="shared" si="83"/>
        <v>559</v>
      </c>
    </row>
    <row r="1083" spans="1:9" x14ac:dyDescent="0.3">
      <c r="A1083" s="60">
        <v>43451</v>
      </c>
      <c r="B1083" s="15">
        <f t="shared" si="80"/>
        <v>2018</v>
      </c>
      <c r="C1083" s="15">
        <f t="shared" si="81"/>
        <v>12</v>
      </c>
      <c r="D1083" s="15">
        <f t="shared" si="82"/>
        <v>17</v>
      </c>
      <c r="E1083" s="15">
        <v>14181</v>
      </c>
      <c r="F1083" s="15">
        <v>0</v>
      </c>
      <c r="G1083" s="15">
        <f t="shared" si="84"/>
        <v>608</v>
      </c>
      <c r="I1083">
        <f t="shared" si="83"/>
        <v>608</v>
      </c>
    </row>
    <row r="1084" spans="1:9" x14ac:dyDescent="0.3">
      <c r="A1084" s="60">
        <v>43452</v>
      </c>
      <c r="B1084" s="15">
        <f t="shared" si="80"/>
        <v>2018</v>
      </c>
      <c r="C1084" s="15">
        <f t="shared" si="81"/>
        <v>12</v>
      </c>
      <c r="D1084" s="15">
        <f t="shared" si="82"/>
        <v>18</v>
      </c>
      <c r="E1084" s="15">
        <v>13560</v>
      </c>
      <c r="F1084" s="15">
        <v>0</v>
      </c>
      <c r="G1084" s="15">
        <f t="shared" si="84"/>
        <v>621</v>
      </c>
      <c r="I1084">
        <f t="shared" si="83"/>
        <v>621</v>
      </c>
    </row>
    <row r="1085" spans="1:9" x14ac:dyDescent="0.3">
      <c r="A1085" s="60">
        <v>43453</v>
      </c>
      <c r="B1085" s="15">
        <f t="shared" si="80"/>
        <v>2018</v>
      </c>
      <c r="C1085" s="15">
        <f t="shared" si="81"/>
        <v>12</v>
      </c>
      <c r="D1085" s="15">
        <f t="shared" si="82"/>
        <v>19</v>
      </c>
      <c r="E1085" s="15">
        <v>12950</v>
      </c>
      <c r="F1085" s="15">
        <v>0</v>
      </c>
      <c r="G1085" s="15">
        <f t="shared" si="84"/>
        <v>610</v>
      </c>
      <c r="I1085">
        <f t="shared" si="83"/>
        <v>610</v>
      </c>
    </row>
    <row r="1086" spans="1:9" x14ac:dyDescent="0.3">
      <c r="A1086" s="60">
        <v>43454</v>
      </c>
      <c r="B1086" s="15">
        <f t="shared" si="80"/>
        <v>2018</v>
      </c>
      <c r="C1086" s="15">
        <f t="shared" si="81"/>
        <v>12</v>
      </c>
      <c r="D1086" s="15">
        <f t="shared" si="82"/>
        <v>20</v>
      </c>
      <c r="E1086" s="15">
        <v>12375</v>
      </c>
      <c r="F1086" s="15">
        <v>0</v>
      </c>
      <c r="G1086" s="15">
        <f t="shared" si="84"/>
        <v>575</v>
      </c>
      <c r="I1086">
        <f t="shared" si="83"/>
        <v>575</v>
      </c>
    </row>
    <row r="1087" spans="1:9" x14ac:dyDescent="0.3">
      <c r="A1087" s="60">
        <v>43455</v>
      </c>
      <c r="B1087" s="15">
        <f t="shared" si="80"/>
        <v>2018</v>
      </c>
      <c r="C1087" s="15">
        <f t="shared" si="81"/>
        <v>12</v>
      </c>
      <c r="D1087" s="15">
        <f t="shared" si="82"/>
        <v>21</v>
      </c>
      <c r="E1087" s="15">
        <v>11788</v>
      </c>
      <c r="F1087" s="15">
        <v>0</v>
      </c>
      <c r="G1087" s="15">
        <f t="shared" si="84"/>
        <v>587</v>
      </c>
      <c r="I1087">
        <f t="shared" si="83"/>
        <v>587</v>
      </c>
    </row>
    <row r="1088" spans="1:9" x14ac:dyDescent="0.3">
      <c r="A1088" s="60">
        <v>43456</v>
      </c>
      <c r="B1088" s="15">
        <f t="shared" si="80"/>
        <v>2018</v>
      </c>
      <c r="C1088" s="15">
        <f t="shared" si="81"/>
        <v>12</v>
      </c>
      <c r="D1088" s="15">
        <f t="shared" si="82"/>
        <v>22</v>
      </c>
      <c r="E1088" s="15">
        <v>11185</v>
      </c>
      <c r="F1088" s="15">
        <v>0</v>
      </c>
      <c r="G1088" s="15">
        <f t="shared" si="84"/>
        <v>603</v>
      </c>
      <c r="I1088">
        <f t="shared" si="83"/>
        <v>603</v>
      </c>
    </row>
    <row r="1089" spans="1:9" x14ac:dyDescent="0.3">
      <c r="A1089" s="60">
        <v>43457</v>
      </c>
      <c r="B1089" s="15">
        <f t="shared" si="80"/>
        <v>2018</v>
      </c>
      <c r="C1089" s="15">
        <f t="shared" si="81"/>
        <v>12</v>
      </c>
      <c r="D1089" s="15">
        <f t="shared" si="82"/>
        <v>23</v>
      </c>
      <c r="E1089" s="15">
        <v>10648</v>
      </c>
      <c r="F1089" s="15">
        <v>0</v>
      </c>
      <c r="G1089" s="15">
        <f t="shared" si="84"/>
        <v>537</v>
      </c>
      <c r="I1089">
        <f t="shared" si="83"/>
        <v>537</v>
      </c>
    </row>
    <row r="1090" spans="1:9" x14ac:dyDescent="0.3">
      <c r="A1090" s="60">
        <v>43458</v>
      </c>
      <c r="B1090" s="15">
        <f t="shared" si="80"/>
        <v>2018</v>
      </c>
      <c r="C1090" s="15">
        <f t="shared" si="81"/>
        <v>12</v>
      </c>
      <c r="D1090" s="15">
        <f t="shared" si="82"/>
        <v>24</v>
      </c>
      <c r="E1090" s="15">
        <v>10116</v>
      </c>
      <c r="F1090" s="15">
        <v>0</v>
      </c>
      <c r="G1090" s="15">
        <f t="shared" si="84"/>
        <v>532</v>
      </c>
      <c r="I1090">
        <f t="shared" si="83"/>
        <v>532</v>
      </c>
    </row>
    <row r="1091" spans="1:9" x14ac:dyDescent="0.3">
      <c r="A1091" s="60">
        <v>43459</v>
      </c>
      <c r="B1091" s="15">
        <f t="shared" ref="B1091:B1154" si="85">YEAR(A1091)</f>
        <v>2018</v>
      </c>
      <c r="C1091" s="15">
        <f t="shared" ref="C1091:C1154" si="86">MONTH(A1091)</f>
        <v>12</v>
      </c>
      <c r="D1091" s="15">
        <f t="shared" ref="D1091:D1154" si="87">DAY(A1091)</f>
        <v>25</v>
      </c>
      <c r="E1091" s="15">
        <v>9519</v>
      </c>
      <c r="F1091" s="15">
        <v>0</v>
      </c>
      <c r="G1091" s="15">
        <f t="shared" si="84"/>
        <v>597</v>
      </c>
      <c r="I1091">
        <f t="shared" ref="I1091:I1154" si="88">IF(H1091&gt;0,0,G1091)</f>
        <v>597</v>
      </c>
    </row>
    <row r="1092" spans="1:9" x14ac:dyDescent="0.3">
      <c r="A1092" s="60">
        <v>43460</v>
      </c>
      <c r="B1092" s="15">
        <f t="shared" si="85"/>
        <v>2018</v>
      </c>
      <c r="C1092" s="15">
        <f t="shared" si="86"/>
        <v>12</v>
      </c>
      <c r="D1092" s="15">
        <f t="shared" si="87"/>
        <v>26</v>
      </c>
      <c r="E1092" s="15">
        <v>8969</v>
      </c>
      <c r="F1092" s="15">
        <v>0</v>
      </c>
      <c r="G1092" s="15">
        <f t="shared" ref="G1092:G1155" si="89">E1091-E1092+F1092</f>
        <v>550</v>
      </c>
      <c r="I1092">
        <f t="shared" si="88"/>
        <v>550</v>
      </c>
    </row>
    <row r="1093" spans="1:9" x14ac:dyDescent="0.3">
      <c r="A1093" s="60">
        <v>43461</v>
      </c>
      <c r="B1093" s="15">
        <f t="shared" si="85"/>
        <v>2018</v>
      </c>
      <c r="C1093" s="15">
        <f t="shared" si="86"/>
        <v>12</v>
      </c>
      <c r="D1093" s="15">
        <f t="shared" si="87"/>
        <v>27</v>
      </c>
      <c r="E1093" s="15">
        <v>8440</v>
      </c>
      <c r="F1093" s="15">
        <v>0</v>
      </c>
      <c r="G1093" s="15">
        <f t="shared" si="89"/>
        <v>529</v>
      </c>
      <c r="I1093">
        <f t="shared" si="88"/>
        <v>529</v>
      </c>
    </row>
    <row r="1094" spans="1:9" x14ac:dyDescent="0.3">
      <c r="A1094" s="60">
        <v>43462</v>
      </c>
      <c r="B1094" s="15">
        <f t="shared" si="85"/>
        <v>2018</v>
      </c>
      <c r="C1094" s="15">
        <f t="shared" si="86"/>
        <v>12</v>
      </c>
      <c r="D1094" s="15">
        <f t="shared" si="87"/>
        <v>28</v>
      </c>
      <c r="E1094" s="15">
        <v>7924</v>
      </c>
      <c r="F1094" s="15">
        <v>0</v>
      </c>
      <c r="G1094" s="15">
        <f t="shared" si="89"/>
        <v>516</v>
      </c>
      <c r="I1094">
        <f t="shared" si="88"/>
        <v>516</v>
      </c>
    </row>
    <row r="1095" spans="1:9" x14ac:dyDescent="0.3">
      <c r="A1095" s="60">
        <v>43463</v>
      </c>
      <c r="B1095" s="15">
        <f t="shared" si="85"/>
        <v>2018</v>
      </c>
      <c r="C1095" s="15">
        <f t="shared" si="86"/>
        <v>12</v>
      </c>
      <c r="D1095" s="15">
        <f t="shared" si="87"/>
        <v>29</v>
      </c>
      <c r="E1095" s="15">
        <v>7387</v>
      </c>
      <c r="F1095" s="15">
        <v>0</v>
      </c>
      <c r="G1095" s="15">
        <f t="shared" si="89"/>
        <v>537</v>
      </c>
      <c r="I1095">
        <f t="shared" si="88"/>
        <v>537</v>
      </c>
    </row>
    <row r="1096" spans="1:9" x14ac:dyDescent="0.3">
      <c r="A1096" s="60">
        <v>43464</v>
      </c>
      <c r="B1096" s="15">
        <f t="shared" si="85"/>
        <v>2018</v>
      </c>
      <c r="C1096" s="15">
        <f t="shared" si="86"/>
        <v>12</v>
      </c>
      <c r="D1096" s="15">
        <f t="shared" si="87"/>
        <v>30</v>
      </c>
      <c r="E1096" s="15">
        <v>6860</v>
      </c>
      <c r="F1096" s="15">
        <v>0</v>
      </c>
      <c r="G1096" s="15">
        <f t="shared" si="89"/>
        <v>527</v>
      </c>
      <c r="I1096">
        <f t="shared" si="88"/>
        <v>527</v>
      </c>
    </row>
    <row r="1097" spans="1:9" x14ac:dyDescent="0.3">
      <c r="A1097" s="60">
        <v>43465</v>
      </c>
      <c r="B1097" s="15">
        <f t="shared" si="85"/>
        <v>2018</v>
      </c>
      <c r="C1097" s="15">
        <f t="shared" si="86"/>
        <v>12</v>
      </c>
      <c r="D1097" s="15">
        <f t="shared" si="87"/>
        <v>31</v>
      </c>
      <c r="E1097" s="15">
        <v>6294</v>
      </c>
      <c r="F1097" s="15">
        <v>0</v>
      </c>
      <c r="G1097" s="15">
        <f t="shared" si="89"/>
        <v>566</v>
      </c>
      <c r="I1097">
        <f t="shared" si="88"/>
        <v>566</v>
      </c>
    </row>
    <row r="1098" spans="1:9" x14ac:dyDescent="0.3">
      <c r="A1098" s="60">
        <v>43466</v>
      </c>
      <c r="B1098" s="15">
        <f t="shared" si="85"/>
        <v>2019</v>
      </c>
      <c r="C1098" s="15">
        <f t="shared" si="86"/>
        <v>1</v>
      </c>
      <c r="D1098" s="15">
        <f t="shared" si="87"/>
        <v>1</v>
      </c>
      <c r="E1098" s="15">
        <v>5742</v>
      </c>
      <c r="F1098" s="15">
        <v>0</v>
      </c>
      <c r="G1098" s="15">
        <f t="shared" si="89"/>
        <v>552</v>
      </c>
      <c r="I1098">
        <f t="shared" si="88"/>
        <v>552</v>
      </c>
    </row>
    <row r="1099" spans="1:9" x14ac:dyDescent="0.3">
      <c r="A1099" s="60">
        <v>43467</v>
      </c>
      <c r="B1099" s="15">
        <f t="shared" si="85"/>
        <v>2019</v>
      </c>
      <c r="C1099" s="15">
        <f t="shared" si="86"/>
        <v>1</v>
      </c>
      <c r="D1099" s="15">
        <f t="shared" si="87"/>
        <v>2</v>
      </c>
      <c r="E1099" s="15">
        <v>5169</v>
      </c>
      <c r="F1099" s="15">
        <v>0</v>
      </c>
      <c r="G1099" s="15">
        <f t="shared" si="89"/>
        <v>573</v>
      </c>
      <c r="I1099">
        <f t="shared" si="88"/>
        <v>573</v>
      </c>
    </row>
    <row r="1100" spans="1:9" x14ac:dyDescent="0.3">
      <c r="A1100" s="60">
        <v>43468</v>
      </c>
      <c r="B1100" s="15">
        <f t="shared" si="85"/>
        <v>2019</v>
      </c>
      <c r="C1100" s="15">
        <f t="shared" si="86"/>
        <v>1</v>
      </c>
      <c r="D1100" s="15">
        <f t="shared" si="87"/>
        <v>3</v>
      </c>
      <c r="E1100" s="15">
        <v>17167</v>
      </c>
      <c r="F1100" s="15">
        <v>12635</v>
      </c>
      <c r="G1100" s="15">
        <f t="shared" si="89"/>
        <v>637</v>
      </c>
      <c r="I1100">
        <f t="shared" si="88"/>
        <v>637</v>
      </c>
    </row>
    <row r="1101" spans="1:9" x14ac:dyDescent="0.3">
      <c r="A1101" s="60">
        <v>43469</v>
      </c>
      <c r="B1101" s="15">
        <f t="shared" si="85"/>
        <v>2019</v>
      </c>
      <c r="C1101" s="15">
        <f t="shared" si="86"/>
        <v>1</v>
      </c>
      <c r="D1101" s="15">
        <f t="shared" si="87"/>
        <v>4</v>
      </c>
      <c r="E1101" s="15">
        <v>16583</v>
      </c>
      <c r="F1101" s="15">
        <v>0</v>
      </c>
      <c r="G1101" s="15">
        <f t="shared" si="89"/>
        <v>584</v>
      </c>
      <c r="I1101">
        <f t="shared" si="88"/>
        <v>584</v>
      </c>
    </row>
    <row r="1102" spans="1:9" x14ac:dyDescent="0.3">
      <c r="A1102" s="60">
        <v>43470</v>
      </c>
      <c r="B1102" s="15">
        <f t="shared" si="85"/>
        <v>2019</v>
      </c>
      <c r="C1102" s="15">
        <f t="shared" si="86"/>
        <v>1</v>
      </c>
      <c r="D1102" s="15">
        <f t="shared" si="87"/>
        <v>5</v>
      </c>
      <c r="E1102" s="15">
        <v>15995</v>
      </c>
      <c r="F1102" s="15">
        <v>0</v>
      </c>
      <c r="G1102" s="15">
        <f t="shared" si="89"/>
        <v>588</v>
      </c>
      <c r="I1102">
        <f t="shared" si="88"/>
        <v>588</v>
      </c>
    </row>
    <row r="1103" spans="1:9" x14ac:dyDescent="0.3">
      <c r="A1103" s="60">
        <v>43471</v>
      </c>
      <c r="B1103" s="15">
        <f t="shared" si="85"/>
        <v>2019</v>
      </c>
      <c r="C1103" s="15">
        <f t="shared" si="86"/>
        <v>1</v>
      </c>
      <c r="D1103" s="15">
        <f t="shared" si="87"/>
        <v>6</v>
      </c>
      <c r="E1103" s="15">
        <v>15389</v>
      </c>
      <c r="F1103" s="15">
        <v>0</v>
      </c>
      <c r="G1103" s="15">
        <f t="shared" si="89"/>
        <v>606</v>
      </c>
      <c r="I1103">
        <f t="shared" si="88"/>
        <v>606</v>
      </c>
    </row>
    <row r="1104" spans="1:9" x14ac:dyDescent="0.3">
      <c r="A1104" s="60">
        <v>43472</v>
      </c>
      <c r="B1104" s="15">
        <f t="shared" si="85"/>
        <v>2019</v>
      </c>
      <c r="C1104" s="15">
        <f t="shared" si="86"/>
        <v>1</v>
      </c>
      <c r="D1104" s="15">
        <f t="shared" si="87"/>
        <v>7</v>
      </c>
      <c r="E1104" s="15">
        <v>14805</v>
      </c>
      <c r="F1104" s="15">
        <v>0</v>
      </c>
      <c r="G1104" s="15">
        <f t="shared" si="89"/>
        <v>584</v>
      </c>
      <c r="I1104">
        <f t="shared" si="88"/>
        <v>584</v>
      </c>
    </row>
    <row r="1105" spans="1:9" x14ac:dyDescent="0.3">
      <c r="A1105" s="60">
        <v>43473</v>
      </c>
      <c r="B1105" s="15">
        <f t="shared" si="85"/>
        <v>2019</v>
      </c>
      <c r="C1105" s="15">
        <f t="shared" si="86"/>
        <v>1</v>
      </c>
      <c r="D1105" s="15">
        <f t="shared" si="87"/>
        <v>8</v>
      </c>
      <c r="E1105" s="15">
        <v>14182</v>
      </c>
      <c r="F1105" s="15">
        <v>0</v>
      </c>
      <c r="G1105" s="15">
        <f t="shared" si="89"/>
        <v>623</v>
      </c>
      <c r="I1105">
        <f t="shared" si="88"/>
        <v>623</v>
      </c>
    </row>
    <row r="1106" spans="1:9" x14ac:dyDescent="0.3">
      <c r="A1106" s="60">
        <v>43474</v>
      </c>
      <c r="B1106" s="15">
        <f t="shared" si="85"/>
        <v>2019</v>
      </c>
      <c r="C1106" s="15">
        <f t="shared" si="86"/>
        <v>1</v>
      </c>
      <c r="D1106" s="15">
        <f t="shared" si="87"/>
        <v>9</v>
      </c>
      <c r="E1106" s="15">
        <v>13576</v>
      </c>
      <c r="F1106" s="15">
        <v>0</v>
      </c>
      <c r="G1106" s="15">
        <f t="shared" si="89"/>
        <v>606</v>
      </c>
      <c r="I1106">
        <f t="shared" si="88"/>
        <v>606</v>
      </c>
    </row>
    <row r="1107" spans="1:9" x14ac:dyDescent="0.3">
      <c r="A1107" s="60">
        <v>43475</v>
      </c>
      <c r="B1107" s="15">
        <f t="shared" si="85"/>
        <v>2019</v>
      </c>
      <c r="C1107" s="15">
        <f t="shared" si="86"/>
        <v>1</v>
      </c>
      <c r="D1107" s="15">
        <f t="shared" si="87"/>
        <v>10</v>
      </c>
      <c r="E1107" s="15">
        <v>12991</v>
      </c>
      <c r="F1107" s="15">
        <v>0</v>
      </c>
      <c r="G1107" s="15">
        <f t="shared" si="89"/>
        <v>585</v>
      </c>
      <c r="I1107">
        <f t="shared" si="88"/>
        <v>585</v>
      </c>
    </row>
    <row r="1108" spans="1:9" x14ac:dyDescent="0.3">
      <c r="A1108" s="60">
        <v>43476</v>
      </c>
      <c r="B1108" s="15">
        <f t="shared" si="85"/>
        <v>2019</v>
      </c>
      <c r="C1108" s="15">
        <f t="shared" si="86"/>
        <v>1</v>
      </c>
      <c r="D1108" s="15">
        <f t="shared" si="87"/>
        <v>11</v>
      </c>
      <c r="E1108" s="15">
        <v>12385</v>
      </c>
      <c r="F1108" s="15">
        <v>0</v>
      </c>
      <c r="G1108" s="15">
        <f t="shared" si="89"/>
        <v>606</v>
      </c>
      <c r="I1108">
        <f t="shared" si="88"/>
        <v>606</v>
      </c>
    </row>
    <row r="1109" spans="1:9" x14ac:dyDescent="0.3">
      <c r="A1109" s="60">
        <v>43477</v>
      </c>
      <c r="B1109" s="15">
        <f t="shared" si="85"/>
        <v>2019</v>
      </c>
      <c r="C1109" s="15">
        <f t="shared" si="86"/>
        <v>1</v>
      </c>
      <c r="D1109" s="15">
        <f t="shared" si="87"/>
        <v>12</v>
      </c>
      <c r="E1109" s="15">
        <v>11795</v>
      </c>
      <c r="F1109" s="15">
        <v>0</v>
      </c>
      <c r="G1109" s="15">
        <f t="shared" si="89"/>
        <v>590</v>
      </c>
      <c r="I1109">
        <f t="shared" si="88"/>
        <v>590</v>
      </c>
    </row>
    <row r="1110" spans="1:9" x14ac:dyDescent="0.3">
      <c r="A1110" s="60">
        <v>43478</v>
      </c>
      <c r="B1110" s="15">
        <f t="shared" si="85"/>
        <v>2019</v>
      </c>
      <c r="C1110" s="15">
        <f t="shared" si="86"/>
        <v>1</v>
      </c>
      <c r="D1110" s="15">
        <f t="shared" si="87"/>
        <v>13</v>
      </c>
      <c r="E1110" s="15">
        <v>11171</v>
      </c>
      <c r="F1110" s="15">
        <v>0</v>
      </c>
      <c r="G1110" s="15">
        <f t="shared" si="89"/>
        <v>624</v>
      </c>
      <c r="I1110">
        <f t="shared" si="88"/>
        <v>624</v>
      </c>
    </row>
    <row r="1111" spans="1:9" x14ac:dyDescent="0.3">
      <c r="A1111" s="60">
        <v>43479</v>
      </c>
      <c r="B1111" s="15">
        <f t="shared" si="85"/>
        <v>2019</v>
      </c>
      <c r="C1111" s="15">
        <f t="shared" si="86"/>
        <v>1</v>
      </c>
      <c r="D1111" s="15">
        <f t="shared" si="87"/>
        <v>14</v>
      </c>
      <c r="E1111" s="15">
        <v>10514</v>
      </c>
      <c r="F1111" s="15">
        <v>0</v>
      </c>
      <c r="G1111" s="15">
        <f t="shared" si="89"/>
        <v>657</v>
      </c>
      <c r="I1111">
        <f t="shared" si="88"/>
        <v>657</v>
      </c>
    </row>
    <row r="1112" spans="1:9" x14ac:dyDescent="0.3">
      <c r="A1112" s="60">
        <v>43480</v>
      </c>
      <c r="B1112" s="15">
        <f t="shared" si="85"/>
        <v>2019</v>
      </c>
      <c r="C1112" s="15">
        <f t="shared" si="86"/>
        <v>1</v>
      </c>
      <c r="D1112" s="15">
        <f t="shared" si="87"/>
        <v>15</v>
      </c>
      <c r="E1112" s="15">
        <v>10026</v>
      </c>
      <c r="F1112" s="15">
        <v>0</v>
      </c>
      <c r="G1112" s="15">
        <f t="shared" si="89"/>
        <v>488</v>
      </c>
      <c r="I1112">
        <f t="shared" si="88"/>
        <v>488</v>
      </c>
    </row>
    <row r="1113" spans="1:9" x14ac:dyDescent="0.3">
      <c r="A1113" s="60">
        <v>43481</v>
      </c>
      <c r="B1113" s="15">
        <f t="shared" si="85"/>
        <v>2019</v>
      </c>
      <c r="C1113" s="15">
        <f t="shared" si="86"/>
        <v>1</v>
      </c>
      <c r="D1113" s="15">
        <f t="shared" si="87"/>
        <v>16</v>
      </c>
      <c r="E1113" s="15">
        <v>9492</v>
      </c>
      <c r="F1113" s="15">
        <v>0</v>
      </c>
      <c r="G1113" s="15">
        <f t="shared" si="89"/>
        <v>534</v>
      </c>
      <c r="I1113">
        <f t="shared" si="88"/>
        <v>534</v>
      </c>
    </row>
    <row r="1114" spans="1:9" x14ac:dyDescent="0.3">
      <c r="A1114" s="60">
        <v>43482</v>
      </c>
      <c r="B1114" s="15">
        <f t="shared" si="85"/>
        <v>2019</v>
      </c>
      <c r="C1114" s="15">
        <f t="shared" si="86"/>
        <v>1</v>
      </c>
      <c r="D1114" s="15">
        <f t="shared" si="87"/>
        <v>17</v>
      </c>
      <c r="E1114" s="15">
        <v>8832</v>
      </c>
      <c r="F1114" s="15">
        <v>0</v>
      </c>
      <c r="G1114" s="15">
        <f t="shared" si="89"/>
        <v>660</v>
      </c>
      <c r="I1114">
        <f t="shared" si="88"/>
        <v>660</v>
      </c>
    </row>
    <row r="1115" spans="1:9" x14ac:dyDescent="0.3">
      <c r="A1115" s="60">
        <v>43483</v>
      </c>
      <c r="B1115" s="15">
        <f t="shared" si="85"/>
        <v>2019</v>
      </c>
      <c r="C1115" s="15">
        <f t="shared" si="86"/>
        <v>1</v>
      </c>
      <c r="D1115" s="15">
        <f t="shared" si="87"/>
        <v>18</v>
      </c>
      <c r="E1115" s="15">
        <v>8196</v>
      </c>
      <c r="F1115" s="15">
        <v>0</v>
      </c>
      <c r="G1115" s="15">
        <f t="shared" si="89"/>
        <v>636</v>
      </c>
      <c r="I1115">
        <f t="shared" si="88"/>
        <v>636</v>
      </c>
    </row>
    <row r="1116" spans="1:9" x14ac:dyDescent="0.3">
      <c r="A1116" s="60">
        <v>43484</v>
      </c>
      <c r="B1116" s="15">
        <f t="shared" si="85"/>
        <v>2019</v>
      </c>
      <c r="C1116" s="15">
        <f t="shared" si="86"/>
        <v>1</v>
      </c>
      <c r="D1116" s="15">
        <f t="shared" si="87"/>
        <v>19</v>
      </c>
      <c r="E1116" s="15">
        <v>7539</v>
      </c>
      <c r="F1116" s="15">
        <v>0</v>
      </c>
      <c r="G1116" s="15">
        <f t="shared" si="89"/>
        <v>657</v>
      </c>
      <c r="I1116">
        <f t="shared" si="88"/>
        <v>657</v>
      </c>
    </row>
    <row r="1117" spans="1:9" x14ac:dyDescent="0.3">
      <c r="A1117" s="60">
        <v>43485</v>
      </c>
      <c r="B1117" s="15">
        <f t="shared" si="85"/>
        <v>2019</v>
      </c>
      <c r="C1117" s="15">
        <f t="shared" si="86"/>
        <v>1</v>
      </c>
      <c r="D1117" s="15">
        <f t="shared" si="87"/>
        <v>20</v>
      </c>
      <c r="E1117" s="15">
        <v>6915</v>
      </c>
      <c r="F1117" s="15">
        <v>0</v>
      </c>
      <c r="G1117" s="15">
        <f t="shared" si="89"/>
        <v>624</v>
      </c>
      <c r="I1117">
        <f t="shared" si="88"/>
        <v>624</v>
      </c>
    </row>
    <row r="1118" spans="1:9" x14ac:dyDescent="0.3">
      <c r="A1118" s="60">
        <v>43486</v>
      </c>
      <c r="B1118" s="15">
        <f t="shared" si="85"/>
        <v>2019</v>
      </c>
      <c r="C1118" s="15">
        <f t="shared" si="86"/>
        <v>1</v>
      </c>
      <c r="D1118" s="15">
        <f t="shared" si="87"/>
        <v>21</v>
      </c>
      <c r="E1118" s="15">
        <v>6284</v>
      </c>
      <c r="F1118" s="15">
        <v>0</v>
      </c>
      <c r="G1118" s="15">
        <f t="shared" si="89"/>
        <v>631</v>
      </c>
      <c r="I1118">
        <f t="shared" si="88"/>
        <v>631</v>
      </c>
    </row>
    <row r="1119" spans="1:9" x14ac:dyDescent="0.3">
      <c r="A1119" s="60">
        <v>43487</v>
      </c>
      <c r="B1119" s="15">
        <f t="shared" si="85"/>
        <v>2019</v>
      </c>
      <c r="C1119" s="15">
        <f t="shared" si="86"/>
        <v>1</v>
      </c>
      <c r="D1119" s="15">
        <f t="shared" si="87"/>
        <v>22</v>
      </c>
      <c r="E1119" s="15">
        <v>5663</v>
      </c>
      <c r="F1119" s="15">
        <v>0</v>
      </c>
      <c r="G1119" s="15">
        <f t="shared" si="89"/>
        <v>621</v>
      </c>
      <c r="I1119">
        <f t="shared" si="88"/>
        <v>621</v>
      </c>
    </row>
    <row r="1120" spans="1:9" x14ac:dyDescent="0.3">
      <c r="A1120" s="60">
        <v>43488</v>
      </c>
      <c r="B1120" s="15">
        <f t="shared" si="85"/>
        <v>2019</v>
      </c>
      <c r="C1120" s="15">
        <f t="shared" si="86"/>
        <v>1</v>
      </c>
      <c r="D1120" s="15">
        <f t="shared" si="87"/>
        <v>23</v>
      </c>
      <c r="E1120" s="15">
        <v>5060</v>
      </c>
      <c r="F1120" s="15">
        <v>0</v>
      </c>
      <c r="G1120" s="15">
        <f t="shared" si="89"/>
        <v>603</v>
      </c>
      <c r="I1120">
        <f t="shared" si="88"/>
        <v>603</v>
      </c>
    </row>
    <row r="1121" spans="1:9" x14ac:dyDescent="0.3">
      <c r="A1121" s="60">
        <v>43489</v>
      </c>
      <c r="B1121" s="15">
        <f t="shared" si="85"/>
        <v>2019</v>
      </c>
      <c r="C1121" s="15">
        <f t="shared" si="86"/>
        <v>1</v>
      </c>
      <c r="D1121" s="15">
        <f t="shared" si="87"/>
        <v>24</v>
      </c>
      <c r="E1121" s="15">
        <v>16956</v>
      </c>
      <c r="F1121" s="15">
        <v>12500</v>
      </c>
      <c r="G1121" s="15">
        <f t="shared" si="89"/>
        <v>604</v>
      </c>
      <c r="I1121">
        <f t="shared" si="88"/>
        <v>604</v>
      </c>
    </row>
    <row r="1122" spans="1:9" x14ac:dyDescent="0.3">
      <c r="A1122" s="60">
        <v>43490</v>
      </c>
      <c r="B1122" s="15">
        <f t="shared" si="85"/>
        <v>2019</v>
      </c>
      <c r="C1122" s="15">
        <f t="shared" si="86"/>
        <v>1</v>
      </c>
      <c r="D1122" s="15">
        <f t="shared" si="87"/>
        <v>25</v>
      </c>
      <c r="E1122" s="15">
        <v>16435</v>
      </c>
      <c r="F1122" s="15">
        <v>0</v>
      </c>
      <c r="G1122" s="15">
        <f t="shared" si="89"/>
        <v>521</v>
      </c>
      <c r="I1122">
        <f t="shared" si="88"/>
        <v>521</v>
      </c>
    </row>
    <row r="1123" spans="1:9" x14ac:dyDescent="0.3">
      <c r="A1123" s="60">
        <v>43491</v>
      </c>
      <c r="B1123" s="15">
        <f t="shared" si="85"/>
        <v>2019</v>
      </c>
      <c r="C1123" s="15">
        <f t="shared" si="86"/>
        <v>1</v>
      </c>
      <c r="D1123" s="15">
        <f t="shared" si="87"/>
        <v>26</v>
      </c>
      <c r="E1123" s="15">
        <v>15871</v>
      </c>
      <c r="F1123" s="15">
        <v>0</v>
      </c>
      <c r="G1123" s="15">
        <f t="shared" si="89"/>
        <v>564</v>
      </c>
      <c r="I1123">
        <f t="shared" si="88"/>
        <v>564</v>
      </c>
    </row>
    <row r="1124" spans="1:9" x14ac:dyDescent="0.3">
      <c r="A1124" s="60">
        <v>43492</v>
      </c>
      <c r="B1124" s="15">
        <f t="shared" si="85"/>
        <v>2019</v>
      </c>
      <c r="C1124" s="15">
        <f t="shared" si="86"/>
        <v>1</v>
      </c>
      <c r="D1124" s="15">
        <f t="shared" si="87"/>
        <v>27</v>
      </c>
      <c r="E1124" s="15">
        <v>15204</v>
      </c>
      <c r="F1124" s="15">
        <v>0</v>
      </c>
      <c r="G1124" s="15">
        <f t="shared" si="89"/>
        <v>667</v>
      </c>
      <c r="I1124">
        <f t="shared" si="88"/>
        <v>667</v>
      </c>
    </row>
    <row r="1125" spans="1:9" x14ac:dyDescent="0.3">
      <c r="A1125" s="60">
        <v>43493</v>
      </c>
      <c r="B1125" s="15">
        <f t="shared" si="85"/>
        <v>2019</v>
      </c>
      <c r="C1125" s="15">
        <f t="shared" si="86"/>
        <v>1</v>
      </c>
      <c r="D1125" s="15">
        <f t="shared" si="87"/>
        <v>28</v>
      </c>
      <c r="E1125" s="15">
        <v>14639</v>
      </c>
      <c r="F1125" s="15">
        <v>0</v>
      </c>
      <c r="G1125" s="15">
        <f t="shared" si="89"/>
        <v>565</v>
      </c>
      <c r="I1125">
        <f t="shared" si="88"/>
        <v>565</v>
      </c>
    </row>
    <row r="1126" spans="1:9" x14ac:dyDescent="0.3">
      <c r="A1126" s="60">
        <v>43494</v>
      </c>
      <c r="B1126" s="15">
        <f t="shared" si="85"/>
        <v>2019</v>
      </c>
      <c r="C1126" s="15">
        <f t="shared" si="86"/>
        <v>1</v>
      </c>
      <c r="D1126" s="15">
        <f t="shared" si="87"/>
        <v>29</v>
      </c>
      <c r="E1126" s="15">
        <v>14047</v>
      </c>
      <c r="F1126" s="15">
        <v>0</v>
      </c>
      <c r="G1126" s="15">
        <f t="shared" si="89"/>
        <v>592</v>
      </c>
      <c r="I1126">
        <f t="shared" si="88"/>
        <v>592</v>
      </c>
    </row>
    <row r="1127" spans="1:9" x14ac:dyDescent="0.3">
      <c r="A1127" s="60">
        <v>43495</v>
      </c>
      <c r="B1127" s="15">
        <f t="shared" si="85"/>
        <v>2019</v>
      </c>
      <c r="C1127" s="15">
        <f t="shared" si="86"/>
        <v>1</v>
      </c>
      <c r="D1127" s="15">
        <f t="shared" si="87"/>
        <v>30</v>
      </c>
      <c r="E1127" s="15">
        <v>13433</v>
      </c>
      <c r="F1127" s="15">
        <v>0</v>
      </c>
      <c r="G1127" s="15">
        <f t="shared" si="89"/>
        <v>614</v>
      </c>
      <c r="I1127">
        <f t="shared" si="88"/>
        <v>614</v>
      </c>
    </row>
    <row r="1128" spans="1:9" x14ac:dyDescent="0.3">
      <c r="A1128" s="60">
        <v>43496</v>
      </c>
      <c r="B1128" s="15">
        <f t="shared" si="85"/>
        <v>2019</v>
      </c>
      <c r="C1128" s="15">
        <f t="shared" si="86"/>
        <v>1</v>
      </c>
      <c r="D1128" s="15">
        <f t="shared" si="87"/>
        <v>31</v>
      </c>
      <c r="E1128" s="15">
        <v>12858</v>
      </c>
      <c r="F1128" s="15">
        <v>0</v>
      </c>
      <c r="G1128" s="15">
        <f t="shared" si="89"/>
        <v>575</v>
      </c>
      <c r="I1128">
        <f t="shared" si="88"/>
        <v>575</v>
      </c>
    </row>
    <row r="1129" spans="1:9" x14ac:dyDescent="0.3">
      <c r="A1129" s="60">
        <v>43497</v>
      </c>
      <c r="B1129" s="15">
        <f t="shared" si="85"/>
        <v>2019</v>
      </c>
      <c r="C1129" s="15">
        <f t="shared" si="86"/>
        <v>2</v>
      </c>
      <c r="D1129" s="15">
        <f t="shared" si="87"/>
        <v>1</v>
      </c>
      <c r="E1129" s="15">
        <v>12228</v>
      </c>
      <c r="F1129" s="15">
        <v>0</v>
      </c>
      <c r="G1129" s="15">
        <f t="shared" si="89"/>
        <v>630</v>
      </c>
      <c r="I1129">
        <f t="shared" si="88"/>
        <v>630</v>
      </c>
    </row>
    <row r="1130" spans="1:9" x14ac:dyDescent="0.3">
      <c r="A1130" s="60">
        <v>43498</v>
      </c>
      <c r="B1130" s="15">
        <f t="shared" si="85"/>
        <v>2019</v>
      </c>
      <c r="C1130" s="15">
        <f t="shared" si="86"/>
        <v>2</v>
      </c>
      <c r="D1130" s="15">
        <f t="shared" si="87"/>
        <v>2</v>
      </c>
      <c r="E1130" s="15">
        <v>11653</v>
      </c>
      <c r="F1130" s="15">
        <v>0</v>
      </c>
      <c r="G1130" s="15">
        <f t="shared" si="89"/>
        <v>575</v>
      </c>
      <c r="I1130">
        <f t="shared" si="88"/>
        <v>575</v>
      </c>
    </row>
    <row r="1131" spans="1:9" x14ac:dyDescent="0.3">
      <c r="A1131" s="60">
        <v>43499</v>
      </c>
      <c r="B1131" s="15">
        <f t="shared" si="85"/>
        <v>2019</v>
      </c>
      <c r="C1131" s="15">
        <f t="shared" si="86"/>
        <v>2</v>
      </c>
      <c r="D1131" s="15">
        <f t="shared" si="87"/>
        <v>3</v>
      </c>
      <c r="E1131" s="15">
        <v>11093</v>
      </c>
      <c r="F1131" s="15">
        <v>0</v>
      </c>
      <c r="G1131" s="15">
        <f t="shared" si="89"/>
        <v>560</v>
      </c>
      <c r="I1131">
        <f t="shared" si="88"/>
        <v>560</v>
      </c>
    </row>
    <row r="1132" spans="1:9" x14ac:dyDescent="0.3">
      <c r="A1132" s="60">
        <v>43500</v>
      </c>
      <c r="B1132" s="15">
        <f t="shared" si="85"/>
        <v>2019</v>
      </c>
      <c r="C1132" s="15">
        <f t="shared" si="86"/>
        <v>2</v>
      </c>
      <c r="D1132" s="15">
        <f t="shared" si="87"/>
        <v>4</v>
      </c>
      <c r="E1132" s="15">
        <v>10519</v>
      </c>
      <c r="F1132" s="15">
        <v>0</v>
      </c>
      <c r="G1132" s="15">
        <f t="shared" si="89"/>
        <v>574</v>
      </c>
      <c r="I1132">
        <f t="shared" si="88"/>
        <v>574</v>
      </c>
    </row>
    <row r="1133" spans="1:9" x14ac:dyDescent="0.3">
      <c r="A1133" s="60">
        <v>43501</v>
      </c>
      <c r="B1133" s="15">
        <f t="shared" si="85"/>
        <v>2019</v>
      </c>
      <c r="C1133" s="15">
        <f t="shared" si="86"/>
        <v>2</v>
      </c>
      <c r="D1133" s="15">
        <f t="shared" si="87"/>
        <v>5</v>
      </c>
      <c r="E1133" s="15">
        <v>10011</v>
      </c>
      <c r="F1133" s="15">
        <v>0</v>
      </c>
      <c r="G1133" s="15">
        <f t="shared" si="89"/>
        <v>508</v>
      </c>
      <c r="I1133">
        <f t="shared" si="88"/>
        <v>508</v>
      </c>
    </row>
    <row r="1134" spans="1:9" x14ac:dyDescent="0.3">
      <c r="A1134" s="60">
        <v>43502</v>
      </c>
      <c r="B1134" s="15">
        <f t="shared" si="85"/>
        <v>2019</v>
      </c>
      <c r="C1134" s="15">
        <f t="shared" si="86"/>
        <v>2</v>
      </c>
      <c r="D1134" s="15">
        <f t="shared" si="87"/>
        <v>6</v>
      </c>
      <c r="E1134" s="15">
        <v>9482</v>
      </c>
      <c r="F1134" s="15">
        <v>0</v>
      </c>
      <c r="G1134" s="15">
        <f t="shared" si="89"/>
        <v>529</v>
      </c>
      <c r="I1134">
        <f t="shared" si="88"/>
        <v>529</v>
      </c>
    </row>
    <row r="1135" spans="1:9" x14ac:dyDescent="0.3">
      <c r="A1135" s="60">
        <v>43503</v>
      </c>
      <c r="B1135" s="15">
        <f t="shared" si="85"/>
        <v>2019</v>
      </c>
      <c r="C1135" s="15">
        <f t="shared" si="86"/>
        <v>2</v>
      </c>
      <c r="D1135" s="15">
        <f t="shared" si="87"/>
        <v>7</v>
      </c>
      <c r="E1135" s="15">
        <v>8882</v>
      </c>
      <c r="F1135" s="15">
        <v>0</v>
      </c>
      <c r="G1135" s="15">
        <f t="shared" si="89"/>
        <v>600</v>
      </c>
      <c r="I1135">
        <f t="shared" si="88"/>
        <v>600</v>
      </c>
    </row>
    <row r="1136" spans="1:9" x14ac:dyDescent="0.3">
      <c r="A1136" s="60">
        <v>43504</v>
      </c>
      <c r="B1136" s="15">
        <f t="shared" si="85"/>
        <v>2019</v>
      </c>
      <c r="C1136" s="15">
        <f t="shared" si="86"/>
        <v>2</v>
      </c>
      <c r="D1136" s="15">
        <f t="shared" si="87"/>
        <v>8</v>
      </c>
      <c r="E1136" s="15">
        <v>8273</v>
      </c>
      <c r="F1136" s="15">
        <v>0</v>
      </c>
      <c r="G1136" s="15">
        <f t="shared" si="89"/>
        <v>609</v>
      </c>
      <c r="I1136">
        <f t="shared" si="88"/>
        <v>609</v>
      </c>
    </row>
    <row r="1137" spans="1:9" x14ac:dyDescent="0.3">
      <c r="A1137" s="60">
        <v>43505</v>
      </c>
      <c r="B1137" s="15">
        <f t="shared" si="85"/>
        <v>2019</v>
      </c>
      <c r="C1137" s="15">
        <f t="shared" si="86"/>
        <v>2</v>
      </c>
      <c r="D1137" s="15">
        <f t="shared" si="87"/>
        <v>9</v>
      </c>
      <c r="E1137" s="15">
        <v>7827</v>
      </c>
      <c r="F1137" s="15">
        <v>0</v>
      </c>
      <c r="G1137" s="15">
        <f t="shared" si="89"/>
        <v>446</v>
      </c>
      <c r="I1137">
        <f t="shared" si="88"/>
        <v>446</v>
      </c>
    </row>
    <row r="1138" spans="1:9" x14ac:dyDescent="0.3">
      <c r="A1138" s="60">
        <v>43506</v>
      </c>
      <c r="B1138" s="15">
        <f t="shared" si="85"/>
        <v>2019</v>
      </c>
      <c r="C1138" s="15">
        <f t="shared" si="86"/>
        <v>2</v>
      </c>
      <c r="D1138" s="15">
        <f t="shared" si="87"/>
        <v>10</v>
      </c>
      <c r="E1138" s="15">
        <v>7232</v>
      </c>
      <c r="F1138" s="15">
        <v>0</v>
      </c>
      <c r="G1138" s="15">
        <f t="shared" si="89"/>
        <v>595</v>
      </c>
      <c r="I1138">
        <f t="shared" si="88"/>
        <v>595</v>
      </c>
    </row>
    <row r="1139" spans="1:9" x14ac:dyDescent="0.3">
      <c r="A1139" s="60">
        <v>43507</v>
      </c>
      <c r="B1139" s="15">
        <f t="shared" si="85"/>
        <v>2019</v>
      </c>
      <c r="C1139" s="15">
        <f t="shared" si="86"/>
        <v>2</v>
      </c>
      <c r="D1139" s="15">
        <f t="shared" si="87"/>
        <v>11</v>
      </c>
      <c r="E1139" s="15">
        <v>6634</v>
      </c>
      <c r="F1139" s="15">
        <v>0</v>
      </c>
      <c r="G1139" s="15">
        <f t="shared" si="89"/>
        <v>598</v>
      </c>
      <c r="I1139">
        <f t="shared" si="88"/>
        <v>598</v>
      </c>
    </row>
    <row r="1140" spans="1:9" x14ac:dyDescent="0.3">
      <c r="A1140" s="60">
        <v>43508</v>
      </c>
      <c r="B1140" s="15">
        <f t="shared" si="85"/>
        <v>2019</v>
      </c>
      <c r="C1140" s="15">
        <f t="shared" si="86"/>
        <v>2</v>
      </c>
      <c r="D1140" s="15">
        <f t="shared" si="87"/>
        <v>12</v>
      </c>
      <c r="E1140" s="15">
        <v>6046</v>
      </c>
      <c r="F1140" s="15">
        <v>0</v>
      </c>
      <c r="G1140" s="15">
        <f t="shared" si="89"/>
        <v>588</v>
      </c>
      <c r="I1140">
        <f t="shared" si="88"/>
        <v>588</v>
      </c>
    </row>
    <row r="1141" spans="1:9" x14ac:dyDescent="0.3">
      <c r="A1141" s="60">
        <v>43509</v>
      </c>
      <c r="B1141" s="15">
        <f t="shared" si="85"/>
        <v>2019</v>
      </c>
      <c r="C1141" s="15">
        <f t="shared" si="86"/>
        <v>2</v>
      </c>
      <c r="D1141" s="15">
        <f t="shared" si="87"/>
        <v>13</v>
      </c>
      <c r="E1141" s="15">
        <v>5421</v>
      </c>
      <c r="F1141" s="15">
        <v>0</v>
      </c>
      <c r="G1141" s="15">
        <f t="shared" si="89"/>
        <v>625</v>
      </c>
      <c r="I1141">
        <f t="shared" si="88"/>
        <v>625</v>
      </c>
    </row>
    <row r="1142" spans="1:9" x14ac:dyDescent="0.3">
      <c r="A1142" s="60">
        <v>43510</v>
      </c>
      <c r="B1142" s="15">
        <f t="shared" si="85"/>
        <v>2019</v>
      </c>
      <c r="C1142" s="15">
        <f t="shared" si="86"/>
        <v>2</v>
      </c>
      <c r="D1142" s="15">
        <f t="shared" si="87"/>
        <v>14</v>
      </c>
      <c r="E1142" s="15">
        <v>17177</v>
      </c>
      <c r="F1142" s="15">
        <v>12375</v>
      </c>
      <c r="G1142" s="15">
        <f t="shared" si="89"/>
        <v>619</v>
      </c>
      <c r="I1142">
        <f t="shared" si="88"/>
        <v>619</v>
      </c>
    </row>
    <row r="1143" spans="1:9" x14ac:dyDescent="0.3">
      <c r="A1143" s="60">
        <v>43511</v>
      </c>
      <c r="B1143" s="15">
        <f t="shared" si="85"/>
        <v>2019</v>
      </c>
      <c r="C1143" s="15">
        <f t="shared" si="86"/>
        <v>2</v>
      </c>
      <c r="D1143" s="15">
        <f t="shared" si="87"/>
        <v>15</v>
      </c>
      <c r="E1143" s="15">
        <v>16578</v>
      </c>
      <c r="F1143" s="15">
        <v>0</v>
      </c>
      <c r="G1143" s="15">
        <f t="shared" si="89"/>
        <v>599</v>
      </c>
      <c r="I1143">
        <f t="shared" si="88"/>
        <v>599</v>
      </c>
    </row>
    <row r="1144" spans="1:9" x14ac:dyDescent="0.3">
      <c r="A1144" s="60">
        <v>43512</v>
      </c>
      <c r="B1144" s="15">
        <f t="shared" si="85"/>
        <v>2019</v>
      </c>
      <c r="C1144" s="15">
        <f t="shared" si="86"/>
        <v>2</v>
      </c>
      <c r="D1144" s="15">
        <f t="shared" si="87"/>
        <v>16</v>
      </c>
      <c r="E1144" s="15">
        <v>15944</v>
      </c>
      <c r="F1144" s="15">
        <v>0</v>
      </c>
      <c r="G1144" s="15">
        <f t="shared" si="89"/>
        <v>634</v>
      </c>
      <c r="I1144">
        <f t="shared" si="88"/>
        <v>634</v>
      </c>
    </row>
    <row r="1145" spans="1:9" x14ac:dyDescent="0.3">
      <c r="A1145" s="60">
        <v>43513</v>
      </c>
      <c r="B1145" s="15">
        <f t="shared" si="85"/>
        <v>2019</v>
      </c>
      <c r="C1145" s="15">
        <f t="shared" si="86"/>
        <v>2</v>
      </c>
      <c r="D1145" s="15">
        <f t="shared" si="87"/>
        <v>17</v>
      </c>
      <c r="E1145" s="15">
        <v>15281</v>
      </c>
      <c r="F1145" s="15">
        <v>0</v>
      </c>
      <c r="G1145" s="15">
        <f t="shared" si="89"/>
        <v>663</v>
      </c>
      <c r="I1145">
        <f t="shared" si="88"/>
        <v>663</v>
      </c>
    </row>
    <row r="1146" spans="1:9" x14ac:dyDescent="0.3">
      <c r="A1146" s="60">
        <v>43514</v>
      </c>
      <c r="B1146" s="15">
        <f t="shared" si="85"/>
        <v>2019</v>
      </c>
      <c r="C1146" s="15">
        <f t="shared" si="86"/>
        <v>2</v>
      </c>
      <c r="D1146" s="15">
        <f t="shared" si="87"/>
        <v>18</v>
      </c>
      <c r="E1146" s="15">
        <v>14730</v>
      </c>
      <c r="F1146" s="15">
        <v>0</v>
      </c>
      <c r="G1146" s="15">
        <f t="shared" si="89"/>
        <v>551</v>
      </c>
      <c r="I1146">
        <f t="shared" si="88"/>
        <v>551</v>
      </c>
    </row>
    <row r="1147" spans="1:9" x14ac:dyDescent="0.3">
      <c r="A1147" s="60">
        <v>43515</v>
      </c>
      <c r="B1147" s="15">
        <f t="shared" si="85"/>
        <v>2019</v>
      </c>
      <c r="C1147" s="15">
        <f t="shared" si="86"/>
        <v>2</v>
      </c>
      <c r="D1147" s="15">
        <f t="shared" si="87"/>
        <v>19</v>
      </c>
      <c r="E1147" s="15">
        <v>14179</v>
      </c>
      <c r="F1147" s="15">
        <v>0</v>
      </c>
      <c r="G1147" s="15">
        <f t="shared" si="89"/>
        <v>551</v>
      </c>
      <c r="I1147">
        <f t="shared" si="88"/>
        <v>551</v>
      </c>
    </row>
    <row r="1148" spans="1:9" x14ac:dyDescent="0.3">
      <c r="A1148" s="60">
        <v>43516</v>
      </c>
      <c r="B1148" s="15">
        <f t="shared" si="85"/>
        <v>2019</v>
      </c>
      <c r="C1148" s="15">
        <f t="shared" si="86"/>
        <v>2</v>
      </c>
      <c r="D1148" s="15">
        <f t="shared" si="87"/>
        <v>20</v>
      </c>
      <c r="E1148" s="15">
        <v>13597</v>
      </c>
      <c r="F1148" s="15">
        <v>0</v>
      </c>
      <c r="G1148" s="15">
        <f t="shared" si="89"/>
        <v>582</v>
      </c>
      <c r="I1148">
        <f t="shared" si="88"/>
        <v>582</v>
      </c>
    </row>
    <row r="1149" spans="1:9" x14ac:dyDescent="0.3">
      <c r="A1149" s="60">
        <v>43517</v>
      </c>
      <c r="B1149" s="15">
        <f t="shared" si="85"/>
        <v>2019</v>
      </c>
      <c r="C1149" s="15">
        <f t="shared" si="86"/>
        <v>2</v>
      </c>
      <c r="D1149" s="15">
        <f t="shared" si="87"/>
        <v>21</v>
      </c>
      <c r="E1149" s="15">
        <v>12974</v>
      </c>
      <c r="F1149" s="15">
        <v>0</v>
      </c>
      <c r="G1149" s="15">
        <f t="shared" si="89"/>
        <v>623</v>
      </c>
      <c r="I1149">
        <f t="shared" si="88"/>
        <v>623</v>
      </c>
    </row>
    <row r="1150" spans="1:9" x14ac:dyDescent="0.3">
      <c r="A1150" s="60">
        <v>43518</v>
      </c>
      <c r="B1150" s="15">
        <f t="shared" si="85"/>
        <v>2019</v>
      </c>
      <c r="C1150" s="15">
        <f t="shared" si="86"/>
        <v>2</v>
      </c>
      <c r="D1150" s="15">
        <f t="shared" si="87"/>
        <v>22</v>
      </c>
      <c r="E1150" s="15">
        <v>12351</v>
      </c>
      <c r="F1150" s="15">
        <v>0</v>
      </c>
      <c r="G1150" s="15">
        <f t="shared" si="89"/>
        <v>623</v>
      </c>
      <c r="I1150">
        <f t="shared" si="88"/>
        <v>623</v>
      </c>
    </row>
    <row r="1151" spans="1:9" x14ac:dyDescent="0.3">
      <c r="A1151" s="60">
        <v>43519</v>
      </c>
      <c r="B1151" s="15">
        <f t="shared" si="85"/>
        <v>2019</v>
      </c>
      <c r="C1151" s="15">
        <f t="shared" si="86"/>
        <v>2</v>
      </c>
      <c r="D1151" s="15">
        <f t="shared" si="87"/>
        <v>23</v>
      </c>
      <c r="E1151" s="15">
        <v>11756</v>
      </c>
      <c r="F1151" s="15">
        <v>0</v>
      </c>
      <c r="G1151" s="15">
        <f t="shared" si="89"/>
        <v>595</v>
      </c>
      <c r="I1151">
        <f t="shared" si="88"/>
        <v>595</v>
      </c>
    </row>
    <row r="1152" spans="1:9" x14ac:dyDescent="0.3">
      <c r="A1152" s="60">
        <v>43520</v>
      </c>
      <c r="B1152" s="15">
        <f t="shared" si="85"/>
        <v>2019</v>
      </c>
      <c r="C1152" s="15">
        <f t="shared" si="86"/>
        <v>2</v>
      </c>
      <c r="D1152" s="15">
        <f t="shared" si="87"/>
        <v>24</v>
      </c>
      <c r="E1152" s="15">
        <v>11221</v>
      </c>
      <c r="F1152" s="15">
        <v>0</v>
      </c>
      <c r="G1152" s="15">
        <f t="shared" si="89"/>
        <v>535</v>
      </c>
      <c r="I1152">
        <f t="shared" si="88"/>
        <v>535</v>
      </c>
    </row>
    <row r="1153" spans="1:9" x14ac:dyDescent="0.3">
      <c r="A1153" s="60">
        <v>43521</v>
      </c>
      <c r="B1153" s="15">
        <f t="shared" si="85"/>
        <v>2019</v>
      </c>
      <c r="C1153" s="15">
        <f t="shared" si="86"/>
        <v>2</v>
      </c>
      <c r="D1153" s="15">
        <f t="shared" si="87"/>
        <v>25</v>
      </c>
      <c r="E1153" s="15">
        <v>10584</v>
      </c>
      <c r="F1153" s="15">
        <v>0</v>
      </c>
      <c r="G1153" s="15">
        <f t="shared" si="89"/>
        <v>637</v>
      </c>
      <c r="I1153">
        <f t="shared" si="88"/>
        <v>637</v>
      </c>
    </row>
    <row r="1154" spans="1:9" x14ac:dyDescent="0.3">
      <c r="A1154" s="60">
        <v>43522</v>
      </c>
      <c r="B1154" s="15">
        <f t="shared" si="85"/>
        <v>2019</v>
      </c>
      <c r="C1154" s="15">
        <f t="shared" si="86"/>
        <v>2</v>
      </c>
      <c r="D1154" s="15">
        <f t="shared" si="87"/>
        <v>26</v>
      </c>
      <c r="E1154" s="15">
        <v>10032</v>
      </c>
      <c r="F1154" s="15">
        <v>0</v>
      </c>
      <c r="G1154" s="15">
        <f t="shared" si="89"/>
        <v>552</v>
      </c>
      <c r="I1154">
        <f t="shared" si="88"/>
        <v>552</v>
      </c>
    </row>
    <row r="1155" spans="1:9" x14ac:dyDescent="0.3">
      <c r="A1155" s="60">
        <v>43523</v>
      </c>
      <c r="B1155" s="15">
        <f t="shared" ref="B1155:B1218" si="90">YEAR(A1155)</f>
        <v>2019</v>
      </c>
      <c r="C1155" s="15">
        <f t="shared" ref="C1155:C1218" si="91">MONTH(A1155)</f>
        <v>2</v>
      </c>
      <c r="D1155" s="15">
        <f t="shared" ref="D1155:D1218" si="92">DAY(A1155)</f>
        <v>27</v>
      </c>
      <c r="E1155" s="15">
        <v>9519</v>
      </c>
      <c r="F1155" s="15">
        <v>0</v>
      </c>
      <c r="G1155" s="15">
        <f t="shared" si="89"/>
        <v>513</v>
      </c>
      <c r="I1155">
        <f t="shared" ref="I1155:I1218" si="93">IF(H1155&gt;0,0,G1155)</f>
        <v>513</v>
      </c>
    </row>
    <row r="1156" spans="1:9" x14ac:dyDescent="0.3">
      <c r="A1156" s="60">
        <v>43524</v>
      </c>
      <c r="B1156" s="15">
        <f t="shared" si="90"/>
        <v>2019</v>
      </c>
      <c r="C1156" s="15">
        <f t="shared" si="91"/>
        <v>2</v>
      </c>
      <c r="D1156" s="15">
        <f t="shared" si="92"/>
        <v>28</v>
      </c>
      <c r="E1156" s="15">
        <v>8918</v>
      </c>
      <c r="F1156" s="15">
        <v>0</v>
      </c>
      <c r="G1156" s="15">
        <f t="shared" ref="G1156:G1219" si="94">E1155-E1156+F1156</f>
        <v>601</v>
      </c>
      <c r="I1156">
        <f t="shared" si="93"/>
        <v>601</v>
      </c>
    </row>
    <row r="1157" spans="1:9" x14ac:dyDescent="0.3">
      <c r="A1157" s="60">
        <v>43525</v>
      </c>
      <c r="B1157" s="15">
        <f t="shared" si="90"/>
        <v>2019</v>
      </c>
      <c r="C1157" s="15">
        <f t="shared" si="91"/>
        <v>3</v>
      </c>
      <c r="D1157" s="15">
        <f t="shared" si="92"/>
        <v>1</v>
      </c>
      <c r="E1157" s="15">
        <v>8357</v>
      </c>
      <c r="F1157" s="15">
        <v>0</v>
      </c>
      <c r="G1157" s="15">
        <f t="shared" si="94"/>
        <v>561</v>
      </c>
      <c r="I1157">
        <f t="shared" si="93"/>
        <v>561</v>
      </c>
    </row>
    <row r="1158" spans="1:9" x14ac:dyDescent="0.3">
      <c r="A1158" s="60">
        <v>43526</v>
      </c>
      <c r="B1158" s="15">
        <f t="shared" si="90"/>
        <v>2019</v>
      </c>
      <c r="C1158" s="15">
        <f t="shared" si="91"/>
        <v>3</v>
      </c>
      <c r="D1158" s="15">
        <f t="shared" si="92"/>
        <v>2</v>
      </c>
      <c r="E1158" s="15">
        <v>7789</v>
      </c>
      <c r="F1158" s="15">
        <v>0</v>
      </c>
      <c r="G1158" s="15">
        <f t="shared" si="94"/>
        <v>568</v>
      </c>
      <c r="I1158">
        <f t="shared" si="93"/>
        <v>568</v>
      </c>
    </row>
    <row r="1159" spans="1:9" x14ac:dyDescent="0.3">
      <c r="A1159" s="60">
        <v>43527</v>
      </c>
      <c r="B1159" s="15">
        <f t="shared" si="90"/>
        <v>2019</v>
      </c>
      <c r="C1159" s="15">
        <f t="shared" si="91"/>
        <v>3</v>
      </c>
      <c r="D1159" s="15">
        <f t="shared" si="92"/>
        <v>3</v>
      </c>
      <c r="E1159" s="15">
        <v>7129</v>
      </c>
      <c r="F1159" s="15">
        <v>0</v>
      </c>
      <c r="G1159" s="15">
        <f t="shared" si="94"/>
        <v>660</v>
      </c>
      <c r="I1159">
        <f t="shared" si="93"/>
        <v>660</v>
      </c>
    </row>
    <row r="1160" spans="1:9" x14ac:dyDescent="0.3">
      <c r="A1160" s="60">
        <v>43528</v>
      </c>
      <c r="B1160" s="15">
        <f t="shared" si="90"/>
        <v>2019</v>
      </c>
      <c r="C1160" s="15">
        <f t="shared" si="91"/>
        <v>3</v>
      </c>
      <c r="D1160" s="15">
        <f t="shared" si="92"/>
        <v>4</v>
      </c>
      <c r="E1160" s="15">
        <v>6601</v>
      </c>
      <c r="F1160" s="15">
        <v>0</v>
      </c>
      <c r="G1160" s="15">
        <f t="shared" si="94"/>
        <v>528</v>
      </c>
      <c r="I1160">
        <f t="shared" si="93"/>
        <v>528</v>
      </c>
    </row>
    <row r="1161" spans="1:9" x14ac:dyDescent="0.3">
      <c r="A1161" s="60">
        <v>43529</v>
      </c>
      <c r="B1161" s="15">
        <f t="shared" si="90"/>
        <v>2019</v>
      </c>
      <c r="C1161" s="15">
        <f t="shared" si="91"/>
        <v>3</v>
      </c>
      <c r="D1161" s="15">
        <f t="shared" si="92"/>
        <v>5</v>
      </c>
      <c r="E1161" s="15">
        <v>5974</v>
      </c>
      <c r="F1161" s="15">
        <v>0</v>
      </c>
      <c r="G1161" s="15">
        <f t="shared" si="94"/>
        <v>627</v>
      </c>
      <c r="I1161">
        <f t="shared" si="93"/>
        <v>627</v>
      </c>
    </row>
    <row r="1162" spans="1:9" x14ac:dyDescent="0.3">
      <c r="A1162" s="60">
        <v>43530</v>
      </c>
      <c r="B1162" s="15">
        <f t="shared" si="90"/>
        <v>2019</v>
      </c>
      <c r="C1162" s="15">
        <f t="shared" si="91"/>
        <v>3</v>
      </c>
      <c r="D1162" s="15">
        <f t="shared" si="92"/>
        <v>6</v>
      </c>
      <c r="E1162" s="15">
        <v>5439</v>
      </c>
      <c r="F1162" s="15">
        <v>0</v>
      </c>
      <c r="G1162" s="15">
        <f t="shared" si="94"/>
        <v>535</v>
      </c>
      <c r="I1162">
        <f t="shared" si="93"/>
        <v>535</v>
      </c>
    </row>
    <row r="1163" spans="1:9" x14ac:dyDescent="0.3">
      <c r="A1163" s="60">
        <v>43531</v>
      </c>
      <c r="B1163" s="15">
        <f t="shared" si="90"/>
        <v>2019</v>
      </c>
      <c r="C1163" s="15">
        <f t="shared" si="91"/>
        <v>3</v>
      </c>
      <c r="D1163" s="15">
        <f t="shared" si="92"/>
        <v>7</v>
      </c>
      <c r="E1163" s="15">
        <v>15411</v>
      </c>
      <c r="F1163" s="15">
        <v>10538</v>
      </c>
      <c r="G1163" s="15">
        <f t="shared" si="94"/>
        <v>566</v>
      </c>
      <c r="I1163">
        <f t="shared" si="93"/>
        <v>566</v>
      </c>
    </row>
    <row r="1164" spans="1:9" x14ac:dyDescent="0.3">
      <c r="A1164" s="60">
        <v>43532</v>
      </c>
      <c r="B1164" s="15">
        <f t="shared" si="90"/>
        <v>2019</v>
      </c>
      <c r="C1164" s="15">
        <f t="shared" si="91"/>
        <v>3</v>
      </c>
      <c r="D1164" s="15">
        <f t="shared" si="92"/>
        <v>8</v>
      </c>
      <c r="E1164" s="15">
        <v>14802</v>
      </c>
      <c r="F1164" s="15">
        <v>0</v>
      </c>
      <c r="G1164" s="15">
        <f t="shared" si="94"/>
        <v>609</v>
      </c>
      <c r="I1164">
        <f t="shared" si="93"/>
        <v>609</v>
      </c>
    </row>
    <row r="1165" spans="1:9" x14ac:dyDescent="0.3">
      <c r="A1165" s="60">
        <v>43533</v>
      </c>
      <c r="B1165" s="15">
        <f t="shared" si="90"/>
        <v>2019</v>
      </c>
      <c r="C1165" s="15">
        <f t="shared" si="91"/>
        <v>3</v>
      </c>
      <c r="D1165" s="15">
        <f t="shared" si="92"/>
        <v>9</v>
      </c>
      <c r="E1165" s="15">
        <v>14263</v>
      </c>
      <c r="F1165" s="15">
        <v>0</v>
      </c>
      <c r="G1165" s="15">
        <f t="shared" si="94"/>
        <v>539</v>
      </c>
      <c r="I1165">
        <f t="shared" si="93"/>
        <v>539</v>
      </c>
    </row>
    <row r="1166" spans="1:9" x14ac:dyDescent="0.3">
      <c r="A1166" s="60">
        <v>43534</v>
      </c>
      <c r="B1166" s="15">
        <f t="shared" si="90"/>
        <v>2019</v>
      </c>
      <c r="C1166" s="15">
        <f t="shared" si="91"/>
        <v>3</v>
      </c>
      <c r="D1166" s="15">
        <f t="shared" si="92"/>
        <v>10</v>
      </c>
      <c r="E1166" s="15">
        <v>13682</v>
      </c>
      <c r="F1166" s="15">
        <v>0</v>
      </c>
      <c r="G1166" s="15">
        <f t="shared" si="94"/>
        <v>581</v>
      </c>
      <c r="I1166">
        <f t="shared" si="93"/>
        <v>581</v>
      </c>
    </row>
    <row r="1167" spans="1:9" x14ac:dyDescent="0.3">
      <c r="A1167" s="60">
        <v>43535</v>
      </c>
      <c r="B1167" s="15">
        <f t="shared" si="90"/>
        <v>2019</v>
      </c>
      <c r="C1167" s="15">
        <f t="shared" si="91"/>
        <v>3</v>
      </c>
      <c r="D1167" s="15">
        <f t="shared" si="92"/>
        <v>11</v>
      </c>
      <c r="E1167" s="15">
        <v>13139</v>
      </c>
      <c r="F1167" s="15">
        <v>0</v>
      </c>
      <c r="G1167" s="15">
        <f t="shared" si="94"/>
        <v>543</v>
      </c>
      <c r="I1167">
        <f t="shared" si="93"/>
        <v>543</v>
      </c>
    </row>
    <row r="1168" spans="1:9" x14ac:dyDescent="0.3">
      <c r="A1168" s="60">
        <v>43536</v>
      </c>
      <c r="B1168" s="15">
        <f t="shared" si="90"/>
        <v>2019</v>
      </c>
      <c r="C1168" s="15">
        <f t="shared" si="91"/>
        <v>3</v>
      </c>
      <c r="D1168" s="15">
        <f t="shared" si="92"/>
        <v>12</v>
      </c>
      <c r="E1168" s="15">
        <v>12524</v>
      </c>
      <c r="F1168" s="15">
        <v>0</v>
      </c>
      <c r="G1168" s="15">
        <f t="shared" si="94"/>
        <v>615</v>
      </c>
      <c r="I1168">
        <f t="shared" si="93"/>
        <v>615</v>
      </c>
    </row>
    <row r="1169" spans="1:9" x14ac:dyDescent="0.3">
      <c r="A1169" s="60">
        <v>43537</v>
      </c>
      <c r="B1169" s="15">
        <f t="shared" si="90"/>
        <v>2019</v>
      </c>
      <c r="C1169" s="15">
        <f t="shared" si="91"/>
        <v>3</v>
      </c>
      <c r="D1169" s="15">
        <f t="shared" si="92"/>
        <v>13</v>
      </c>
      <c r="E1169" s="15">
        <v>11991</v>
      </c>
      <c r="F1169" s="15">
        <v>0</v>
      </c>
      <c r="G1169" s="15">
        <f t="shared" si="94"/>
        <v>533</v>
      </c>
      <c r="I1169">
        <f t="shared" si="93"/>
        <v>533</v>
      </c>
    </row>
    <row r="1170" spans="1:9" x14ac:dyDescent="0.3">
      <c r="A1170" s="60">
        <v>43538</v>
      </c>
      <c r="B1170" s="15">
        <f t="shared" si="90"/>
        <v>2019</v>
      </c>
      <c r="C1170" s="15">
        <f t="shared" si="91"/>
        <v>3</v>
      </c>
      <c r="D1170" s="15">
        <f t="shared" si="92"/>
        <v>14</v>
      </c>
      <c r="E1170" s="15">
        <v>11432</v>
      </c>
      <c r="F1170" s="15">
        <v>0</v>
      </c>
      <c r="G1170" s="15">
        <f t="shared" si="94"/>
        <v>559</v>
      </c>
      <c r="I1170">
        <f t="shared" si="93"/>
        <v>559</v>
      </c>
    </row>
    <row r="1171" spans="1:9" x14ac:dyDescent="0.3">
      <c r="A1171" s="60">
        <v>43539</v>
      </c>
      <c r="B1171" s="15">
        <f t="shared" si="90"/>
        <v>2019</v>
      </c>
      <c r="C1171" s="15">
        <f t="shared" si="91"/>
        <v>3</v>
      </c>
      <c r="D1171" s="15">
        <f t="shared" si="92"/>
        <v>15</v>
      </c>
      <c r="E1171" s="15">
        <v>10812</v>
      </c>
      <c r="F1171" s="15">
        <v>0</v>
      </c>
      <c r="G1171" s="15">
        <f t="shared" si="94"/>
        <v>620</v>
      </c>
      <c r="I1171">
        <f t="shared" si="93"/>
        <v>620</v>
      </c>
    </row>
    <row r="1172" spans="1:9" x14ac:dyDescent="0.3">
      <c r="A1172" s="60">
        <v>43540</v>
      </c>
      <c r="B1172" s="15">
        <f t="shared" si="90"/>
        <v>2019</v>
      </c>
      <c r="C1172" s="15">
        <f t="shared" si="91"/>
        <v>3</v>
      </c>
      <c r="D1172" s="15">
        <f t="shared" si="92"/>
        <v>16</v>
      </c>
      <c r="E1172" s="15">
        <v>10256</v>
      </c>
      <c r="F1172" s="15">
        <v>0</v>
      </c>
      <c r="G1172" s="15">
        <f t="shared" si="94"/>
        <v>556</v>
      </c>
      <c r="I1172">
        <f t="shared" si="93"/>
        <v>556</v>
      </c>
    </row>
    <row r="1173" spans="1:9" x14ac:dyDescent="0.3">
      <c r="A1173" s="60">
        <v>43541</v>
      </c>
      <c r="B1173" s="15">
        <f t="shared" si="90"/>
        <v>2019</v>
      </c>
      <c r="C1173" s="15">
        <f t="shared" si="91"/>
        <v>3</v>
      </c>
      <c r="D1173" s="15">
        <f t="shared" si="92"/>
        <v>17</v>
      </c>
      <c r="E1173" s="15">
        <v>9639</v>
      </c>
      <c r="F1173" s="15">
        <v>0</v>
      </c>
      <c r="G1173" s="15">
        <f t="shared" si="94"/>
        <v>617</v>
      </c>
      <c r="I1173">
        <f t="shared" si="93"/>
        <v>617</v>
      </c>
    </row>
    <row r="1174" spans="1:9" x14ac:dyDescent="0.3">
      <c r="A1174" s="60">
        <v>43542</v>
      </c>
      <c r="B1174" s="15">
        <f t="shared" si="90"/>
        <v>2019</v>
      </c>
      <c r="C1174" s="15">
        <f t="shared" si="91"/>
        <v>3</v>
      </c>
      <c r="D1174" s="15">
        <f t="shared" si="92"/>
        <v>18</v>
      </c>
      <c r="E1174" s="15">
        <v>9019</v>
      </c>
      <c r="F1174" s="15">
        <v>0</v>
      </c>
      <c r="G1174" s="15">
        <f t="shared" si="94"/>
        <v>620</v>
      </c>
      <c r="I1174">
        <f t="shared" si="93"/>
        <v>620</v>
      </c>
    </row>
    <row r="1175" spans="1:9" x14ac:dyDescent="0.3">
      <c r="A1175" s="60">
        <v>43543</v>
      </c>
      <c r="B1175" s="15">
        <f t="shared" si="90"/>
        <v>2019</v>
      </c>
      <c r="C1175" s="15">
        <f t="shared" si="91"/>
        <v>3</v>
      </c>
      <c r="D1175" s="15">
        <f t="shared" si="92"/>
        <v>19</v>
      </c>
      <c r="E1175" s="15">
        <v>8428</v>
      </c>
      <c r="F1175" s="15">
        <v>0</v>
      </c>
      <c r="G1175" s="15">
        <f t="shared" si="94"/>
        <v>591</v>
      </c>
      <c r="I1175">
        <f t="shared" si="93"/>
        <v>591</v>
      </c>
    </row>
    <row r="1176" spans="1:9" x14ac:dyDescent="0.3">
      <c r="A1176" s="60">
        <v>43544</v>
      </c>
      <c r="B1176" s="15">
        <f t="shared" si="90"/>
        <v>2019</v>
      </c>
      <c r="C1176" s="15">
        <f t="shared" si="91"/>
        <v>3</v>
      </c>
      <c r="D1176" s="15">
        <f t="shared" si="92"/>
        <v>20</v>
      </c>
      <c r="E1176" s="15">
        <v>7841</v>
      </c>
      <c r="F1176" s="15">
        <v>0</v>
      </c>
      <c r="G1176" s="15">
        <f t="shared" si="94"/>
        <v>587</v>
      </c>
      <c r="I1176">
        <f t="shared" si="93"/>
        <v>587</v>
      </c>
    </row>
    <row r="1177" spans="1:9" x14ac:dyDescent="0.3">
      <c r="A1177" s="60">
        <v>43545</v>
      </c>
      <c r="B1177" s="15">
        <f t="shared" si="90"/>
        <v>2019</v>
      </c>
      <c r="C1177" s="15">
        <f t="shared" si="91"/>
        <v>3</v>
      </c>
      <c r="D1177" s="15">
        <f t="shared" si="92"/>
        <v>21</v>
      </c>
      <c r="E1177" s="15">
        <v>7287</v>
      </c>
      <c r="F1177" s="15">
        <v>0</v>
      </c>
      <c r="G1177" s="15">
        <f t="shared" si="94"/>
        <v>554</v>
      </c>
      <c r="I1177">
        <f t="shared" si="93"/>
        <v>554</v>
      </c>
    </row>
    <row r="1178" spans="1:9" x14ac:dyDescent="0.3">
      <c r="A1178" s="60">
        <v>43546</v>
      </c>
      <c r="B1178" s="15">
        <f t="shared" si="90"/>
        <v>2019</v>
      </c>
      <c r="C1178" s="15">
        <f t="shared" si="91"/>
        <v>3</v>
      </c>
      <c r="D1178" s="15">
        <f t="shared" si="92"/>
        <v>22</v>
      </c>
      <c r="E1178" s="15">
        <v>6674</v>
      </c>
      <c r="F1178" s="15">
        <v>0</v>
      </c>
      <c r="G1178" s="15">
        <f t="shared" si="94"/>
        <v>613</v>
      </c>
      <c r="I1178">
        <f t="shared" si="93"/>
        <v>613</v>
      </c>
    </row>
    <row r="1179" spans="1:9" x14ac:dyDescent="0.3">
      <c r="A1179" s="60">
        <v>43547</v>
      </c>
      <c r="B1179" s="15">
        <f t="shared" si="90"/>
        <v>2019</v>
      </c>
      <c r="C1179" s="15">
        <f t="shared" si="91"/>
        <v>3</v>
      </c>
      <c r="D1179" s="15">
        <f t="shared" si="92"/>
        <v>23</v>
      </c>
      <c r="E1179" s="15">
        <v>6116</v>
      </c>
      <c r="F1179" s="15">
        <v>0</v>
      </c>
      <c r="G1179" s="15">
        <f t="shared" si="94"/>
        <v>558</v>
      </c>
      <c r="I1179">
        <f t="shared" si="93"/>
        <v>558</v>
      </c>
    </row>
    <row r="1180" spans="1:9" x14ac:dyDescent="0.3">
      <c r="A1180" s="60">
        <v>43548</v>
      </c>
      <c r="B1180" s="15">
        <f t="shared" si="90"/>
        <v>2019</v>
      </c>
      <c r="C1180" s="15">
        <f t="shared" si="91"/>
        <v>3</v>
      </c>
      <c r="D1180" s="15">
        <f t="shared" si="92"/>
        <v>24</v>
      </c>
      <c r="E1180" s="15">
        <v>5537</v>
      </c>
      <c r="F1180" s="15">
        <v>0</v>
      </c>
      <c r="G1180" s="15">
        <f t="shared" si="94"/>
        <v>579</v>
      </c>
      <c r="I1180">
        <f t="shared" si="93"/>
        <v>579</v>
      </c>
    </row>
    <row r="1181" spans="1:9" x14ac:dyDescent="0.3">
      <c r="A1181" s="60">
        <v>43549</v>
      </c>
      <c r="B1181" s="15">
        <f t="shared" si="90"/>
        <v>2019</v>
      </c>
      <c r="C1181" s="15">
        <f t="shared" si="91"/>
        <v>3</v>
      </c>
      <c r="D1181" s="15">
        <f t="shared" si="92"/>
        <v>25</v>
      </c>
      <c r="E1181" s="15">
        <v>19359</v>
      </c>
      <c r="F1181" s="15">
        <v>14407</v>
      </c>
      <c r="G1181" s="15">
        <f t="shared" si="94"/>
        <v>585</v>
      </c>
      <c r="I1181">
        <f t="shared" si="93"/>
        <v>585</v>
      </c>
    </row>
    <row r="1182" spans="1:9" x14ac:dyDescent="0.3">
      <c r="A1182" s="60">
        <v>43550</v>
      </c>
      <c r="B1182" s="15">
        <f t="shared" si="90"/>
        <v>2019</v>
      </c>
      <c r="C1182" s="15">
        <f t="shared" si="91"/>
        <v>3</v>
      </c>
      <c r="D1182" s="15">
        <f t="shared" si="92"/>
        <v>26</v>
      </c>
      <c r="E1182" s="15">
        <v>18699</v>
      </c>
      <c r="F1182" s="15">
        <v>0</v>
      </c>
      <c r="G1182" s="15">
        <f t="shared" si="94"/>
        <v>660</v>
      </c>
      <c r="I1182">
        <f t="shared" si="93"/>
        <v>660</v>
      </c>
    </row>
    <row r="1183" spans="1:9" x14ac:dyDescent="0.3">
      <c r="A1183" s="60">
        <v>43551</v>
      </c>
      <c r="B1183" s="15">
        <f t="shared" si="90"/>
        <v>2019</v>
      </c>
      <c r="C1183" s="15">
        <f t="shared" si="91"/>
        <v>3</v>
      </c>
      <c r="D1183" s="15">
        <f t="shared" si="92"/>
        <v>27</v>
      </c>
      <c r="E1183" s="15">
        <v>18065</v>
      </c>
      <c r="F1183" s="15">
        <v>0</v>
      </c>
      <c r="G1183" s="15">
        <f t="shared" si="94"/>
        <v>634</v>
      </c>
      <c r="I1183">
        <f t="shared" si="93"/>
        <v>634</v>
      </c>
    </row>
    <row r="1184" spans="1:9" x14ac:dyDescent="0.3">
      <c r="A1184" s="60">
        <v>43552</v>
      </c>
      <c r="B1184" s="15">
        <f t="shared" si="90"/>
        <v>2019</v>
      </c>
      <c r="C1184" s="15">
        <f t="shared" si="91"/>
        <v>3</v>
      </c>
      <c r="D1184" s="15">
        <f t="shared" si="92"/>
        <v>28</v>
      </c>
      <c r="E1184" s="15">
        <v>17522</v>
      </c>
      <c r="F1184" s="15">
        <v>0</v>
      </c>
      <c r="G1184" s="15">
        <f t="shared" si="94"/>
        <v>543</v>
      </c>
      <c r="I1184">
        <f t="shared" si="93"/>
        <v>543</v>
      </c>
    </row>
    <row r="1185" spans="1:9" x14ac:dyDescent="0.3">
      <c r="A1185" s="60">
        <v>43553</v>
      </c>
      <c r="B1185" s="15">
        <f t="shared" si="90"/>
        <v>2019</v>
      </c>
      <c r="C1185" s="15">
        <f t="shared" si="91"/>
        <v>3</v>
      </c>
      <c r="D1185" s="15">
        <f t="shared" si="92"/>
        <v>29</v>
      </c>
      <c r="E1185" s="15">
        <v>16963</v>
      </c>
      <c r="F1185" s="15">
        <v>0</v>
      </c>
      <c r="G1185" s="15">
        <f t="shared" si="94"/>
        <v>559</v>
      </c>
      <c r="I1185">
        <f t="shared" si="93"/>
        <v>559</v>
      </c>
    </row>
    <row r="1186" spans="1:9" x14ac:dyDescent="0.3">
      <c r="A1186" s="60">
        <v>43554</v>
      </c>
      <c r="B1186" s="15">
        <f t="shared" si="90"/>
        <v>2019</v>
      </c>
      <c r="C1186" s="15">
        <f t="shared" si="91"/>
        <v>3</v>
      </c>
      <c r="D1186" s="15">
        <f t="shared" si="92"/>
        <v>30</v>
      </c>
      <c r="E1186" s="15">
        <v>16376</v>
      </c>
      <c r="F1186" s="15">
        <v>0</v>
      </c>
      <c r="G1186" s="15">
        <f t="shared" si="94"/>
        <v>587</v>
      </c>
      <c r="I1186">
        <f t="shared" si="93"/>
        <v>587</v>
      </c>
    </row>
    <row r="1187" spans="1:9" x14ac:dyDescent="0.3">
      <c r="A1187" s="60">
        <v>43555</v>
      </c>
      <c r="B1187" s="15">
        <f t="shared" si="90"/>
        <v>2019</v>
      </c>
      <c r="C1187" s="15">
        <f t="shared" si="91"/>
        <v>3</v>
      </c>
      <c r="D1187" s="15">
        <f t="shared" si="92"/>
        <v>31</v>
      </c>
      <c r="E1187" s="15">
        <v>15834</v>
      </c>
      <c r="F1187" s="15">
        <v>0</v>
      </c>
      <c r="G1187" s="15">
        <f t="shared" si="94"/>
        <v>542</v>
      </c>
      <c r="I1187">
        <f t="shared" si="93"/>
        <v>542</v>
      </c>
    </row>
    <row r="1188" spans="1:9" x14ac:dyDescent="0.3">
      <c r="A1188" s="60">
        <v>43556</v>
      </c>
      <c r="B1188" s="15">
        <f t="shared" si="90"/>
        <v>2019</v>
      </c>
      <c r="C1188" s="15">
        <f t="shared" si="91"/>
        <v>4</v>
      </c>
      <c r="D1188" s="15">
        <f t="shared" si="92"/>
        <v>1</v>
      </c>
      <c r="E1188" s="15">
        <v>15282</v>
      </c>
      <c r="F1188" s="15">
        <v>0</v>
      </c>
      <c r="G1188" s="15">
        <f t="shared" si="94"/>
        <v>552</v>
      </c>
      <c r="I1188">
        <f t="shared" si="93"/>
        <v>552</v>
      </c>
    </row>
    <row r="1189" spans="1:9" x14ac:dyDescent="0.3">
      <c r="A1189" s="60">
        <v>43557</v>
      </c>
      <c r="B1189" s="15">
        <f t="shared" si="90"/>
        <v>2019</v>
      </c>
      <c r="C1189" s="15">
        <f t="shared" si="91"/>
        <v>4</v>
      </c>
      <c r="D1189" s="15">
        <f t="shared" si="92"/>
        <v>2</v>
      </c>
      <c r="E1189" s="15">
        <v>14723</v>
      </c>
      <c r="F1189" s="15">
        <v>0</v>
      </c>
      <c r="G1189" s="15">
        <f t="shared" si="94"/>
        <v>559</v>
      </c>
      <c r="I1189">
        <f t="shared" si="93"/>
        <v>559</v>
      </c>
    </row>
    <row r="1190" spans="1:9" x14ac:dyDescent="0.3">
      <c r="A1190" s="60">
        <v>43558</v>
      </c>
      <c r="B1190" s="15">
        <f t="shared" si="90"/>
        <v>2019</v>
      </c>
      <c r="C1190" s="15">
        <f t="shared" si="91"/>
        <v>4</v>
      </c>
      <c r="D1190" s="15">
        <f t="shared" si="92"/>
        <v>3</v>
      </c>
      <c r="E1190" s="15">
        <v>14176</v>
      </c>
      <c r="F1190" s="15">
        <v>0</v>
      </c>
      <c r="G1190" s="15">
        <f t="shared" si="94"/>
        <v>547</v>
      </c>
      <c r="I1190">
        <f t="shared" si="93"/>
        <v>547</v>
      </c>
    </row>
    <row r="1191" spans="1:9" x14ac:dyDescent="0.3">
      <c r="A1191" s="60">
        <v>43559</v>
      </c>
      <c r="B1191" s="15">
        <f t="shared" si="90"/>
        <v>2019</v>
      </c>
      <c r="C1191" s="15">
        <f t="shared" si="91"/>
        <v>4</v>
      </c>
      <c r="D1191" s="15">
        <f t="shared" si="92"/>
        <v>4</v>
      </c>
      <c r="E1191" s="15">
        <v>13578</v>
      </c>
      <c r="F1191" s="15">
        <v>0</v>
      </c>
      <c r="G1191" s="15">
        <f t="shared" si="94"/>
        <v>598</v>
      </c>
      <c r="I1191">
        <f t="shared" si="93"/>
        <v>598</v>
      </c>
    </row>
    <row r="1192" spans="1:9" x14ac:dyDescent="0.3">
      <c r="A1192" s="60">
        <v>43560</v>
      </c>
      <c r="B1192" s="15">
        <f t="shared" si="90"/>
        <v>2019</v>
      </c>
      <c r="C1192" s="15">
        <f t="shared" si="91"/>
        <v>4</v>
      </c>
      <c r="D1192" s="15">
        <f t="shared" si="92"/>
        <v>5</v>
      </c>
      <c r="E1192" s="15">
        <v>12983</v>
      </c>
      <c r="F1192" s="15">
        <v>0</v>
      </c>
      <c r="G1192" s="15">
        <f t="shared" si="94"/>
        <v>595</v>
      </c>
      <c r="I1192">
        <f t="shared" si="93"/>
        <v>595</v>
      </c>
    </row>
    <row r="1193" spans="1:9" x14ac:dyDescent="0.3">
      <c r="A1193" s="60">
        <v>43561</v>
      </c>
      <c r="B1193" s="15">
        <f t="shared" si="90"/>
        <v>2019</v>
      </c>
      <c r="C1193" s="15">
        <f t="shared" si="91"/>
        <v>4</v>
      </c>
      <c r="D1193" s="15">
        <f t="shared" si="92"/>
        <v>6</v>
      </c>
      <c r="E1193" s="15">
        <v>12465</v>
      </c>
      <c r="F1193" s="15">
        <v>0</v>
      </c>
      <c r="G1193" s="15">
        <f t="shared" si="94"/>
        <v>518</v>
      </c>
      <c r="I1193">
        <f t="shared" si="93"/>
        <v>518</v>
      </c>
    </row>
    <row r="1194" spans="1:9" x14ac:dyDescent="0.3">
      <c r="A1194" s="60">
        <v>43562</v>
      </c>
      <c r="B1194" s="15">
        <f t="shared" si="90"/>
        <v>2019</v>
      </c>
      <c r="C1194" s="15">
        <f t="shared" si="91"/>
        <v>4</v>
      </c>
      <c r="D1194" s="15">
        <f t="shared" si="92"/>
        <v>7</v>
      </c>
      <c r="E1194" s="15">
        <v>11851</v>
      </c>
      <c r="F1194" s="15">
        <v>0</v>
      </c>
      <c r="G1194" s="15">
        <f t="shared" si="94"/>
        <v>614</v>
      </c>
      <c r="I1194">
        <f t="shared" si="93"/>
        <v>614</v>
      </c>
    </row>
    <row r="1195" spans="1:9" x14ac:dyDescent="0.3">
      <c r="A1195" s="60">
        <v>43563</v>
      </c>
      <c r="B1195" s="15">
        <f t="shared" si="90"/>
        <v>2019</v>
      </c>
      <c r="C1195" s="15">
        <f t="shared" si="91"/>
        <v>4</v>
      </c>
      <c r="D1195" s="15">
        <f t="shared" si="92"/>
        <v>8</v>
      </c>
      <c r="E1195" s="15">
        <v>11281</v>
      </c>
      <c r="F1195" s="15">
        <v>0</v>
      </c>
      <c r="G1195" s="15">
        <f t="shared" si="94"/>
        <v>570</v>
      </c>
      <c r="I1195">
        <f t="shared" si="93"/>
        <v>570</v>
      </c>
    </row>
    <row r="1196" spans="1:9" x14ac:dyDescent="0.3">
      <c r="A1196" s="60">
        <v>43564</v>
      </c>
      <c r="B1196" s="15">
        <f t="shared" si="90"/>
        <v>2019</v>
      </c>
      <c r="C1196" s="15">
        <f t="shared" si="91"/>
        <v>4</v>
      </c>
      <c r="D1196" s="15">
        <f t="shared" si="92"/>
        <v>9</v>
      </c>
      <c r="E1196" s="15">
        <v>10647</v>
      </c>
      <c r="F1196" s="15">
        <v>0</v>
      </c>
      <c r="G1196" s="15">
        <f t="shared" si="94"/>
        <v>634</v>
      </c>
      <c r="I1196">
        <f t="shared" si="93"/>
        <v>634</v>
      </c>
    </row>
    <row r="1197" spans="1:9" x14ac:dyDescent="0.3">
      <c r="A1197" s="60">
        <v>43565</v>
      </c>
      <c r="B1197" s="15">
        <f t="shared" si="90"/>
        <v>2019</v>
      </c>
      <c r="C1197" s="15">
        <f t="shared" si="91"/>
        <v>4</v>
      </c>
      <c r="D1197" s="15">
        <f t="shared" si="92"/>
        <v>10</v>
      </c>
      <c r="E1197" s="15">
        <v>10076</v>
      </c>
      <c r="F1197" s="15">
        <v>0</v>
      </c>
      <c r="G1197" s="15">
        <f t="shared" si="94"/>
        <v>571</v>
      </c>
      <c r="I1197">
        <f t="shared" si="93"/>
        <v>571</v>
      </c>
    </row>
    <row r="1198" spans="1:9" x14ac:dyDescent="0.3">
      <c r="A1198" s="60">
        <v>43566</v>
      </c>
      <c r="B1198" s="15">
        <f t="shared" si="90"/>
        <v>2019</v>
      </c>
      <c r="C1198" s="15">
        <f t="shared" si="91"/>
        <v>4</v>
      </c>
      <c r="D1198" s="15">
        <f t="shared" si="92"/>
        <v>11</v>
      </c>
      <c r="E1198" s="15">
        <v>9517</v>
      </c>
      <c r="F1198" s="15">
        <v>0</v>
      </c>
      <c r="G1198" s="15">
        <f t="shared" si="94"/>
        <v>559</v>
      </c>
      <c r="I1198">
        <f t="shared" si="93"/>
        <v>559</v>
      </c>
    </row>
    <row r="1199" spans="1:9" x14ac:dyDescent="0.3">
      <c r="A1199" s="60">
        <v>43567</v>
      </c>
      <c r="B1199" s="15">
        <f t="shared" si="90"/>
        <v>2019</v>
      </c>
      <c r="C1199" s="15">
        <f t="shared" si="91"/>
        <v>4</v>
      </c>
      <c r="D1199" s="15">
        <f t="shared" si="92"/>
        <v>12</v>
      </c>
      <c r="E1199" s="15">
        <v>8918</v>
      </c>
      <c r="F1199" s="15">
        <v>0</v>
      </c>
      <c r="G1199" s="15">
        <f t="shared" si="94"/>
        <v>599</v>
      </c>
      <c r="I1199">
        <f t="shared" si="93"/>
        <v>599</v>
      </c>
    </row>
    <row r="1200" spans="1:9" x14ac:dyDescent="0.3">
      <c r="A1200" s="60">
        <v>43568</v>
      </c>
      <c r="B1200" s="15">
        <f t="shared" si="90"/>
        <v>2019</v>
      </c>
      <c r="C1200" s="15">
        <f t="shared" si="91"/>
        <v>4</v>
      </c>
      <c r="D1200" s="15">
        <f t="shared" si="92"/>
        <v>13</v>
      </c>
      <c r="E1200" s="15">
        <v>8358</v>
      </c>
      <c r="F1200" s="15">
        <v>0</v>
      </c>
      <c r="G1200" s="15">
        <f t="shared" si="94"/>
        <v>560</v>
      </c>
      <c r="I1200">
        <f t="shared" si="93"/>
        <v>560</v>
      </c>
    </row>
    <row r="1201" spans="1:9" x14ac:dyDescent="0.3">
      <c r="A1201" s="60">
        <v>43569</v>
      </c>
      <c r="B1201" s="15">
        <f t="shared" si="90"/>
        <v>2019</v>
      </c>
      <c r="C1201" s="15">
        <f t="shared" si="91"/>
        <v>4</v>
      </c>
      <c r="D1201" s="15">
        <f t="shared" si="92"/>
        <v>14</v>
      </c>
      <c r="E1201" s="15">
        <v>7799</v>
      </c>
      <c r="F1201" s="15">
        <v>0</v>
      </c>
      <c r="G1201" s="15">
        <f t="shared" si="94"/>
        <v>559</v>
      </c>
      <c r="I1201">
        <f t="shared" si="93"/>
        <v>559</v>
      </c>
    </row>
    <row r="1202" spans="1:9" x14ac:dyDescent="0.3">
      <c r="A1202" s="60">
        <v>43570</v>
      </c>
      <c r="B1202" s="15">
        <f t="shared" si="90"/>
        <v>2019</v>
      </c>
      <c r="C1202" s="15">
        <f t="shared" si="91"/>
        <v>4</v>
      </c>
      <c r="D1202" s="15">
        <f t="shared" si="92"/>
        <v>15</v>
      </c>
      <c r="E1202" s="15">
        <v>7194</v>
      </c>
      <c r="F1202" s="15">
        <v>0</v>
      </c>
      <c r="G1202" s="15">
        <f t="shared" si="94"/>
        <v>605</v>
      </c>
      <c r="I1202">
        <f t="shared" si="93"/>
        <v>605</v>
      </c>
    </row>
    <row r="1203" spans="1:9" x14ac:dyDescent="0.3">
      <c r="A1203" s="60">
        <v>43571</v>
      </c>
      <c r="B1203" s="15">
        <f t="shared" si="90"/>
        <v>2019</v>
      </c>
      <c r="C1203" s="15">
        <f t="shared" si="91"/>
        <v>4</v>
      </c>
      <c r="D1203" s="15">
        <f t="shared" si="92"/>
        <v>16</v>
      </c>
      <c r="E1203" s="15">
        <v>6563</v>
      </c>
      <c r="F1203" s="15">
        <v>0</v>
      </c>
      <c r="G1203" s="15">
        <f t="shared" si="94"/>
        <v>631</v>
      </c>
      <c r="I1203">
        <f t="shared" si="93"/>
        <v>631</v>
      </c>
    </row>
    <row r="1204" spans="1:9" x14ac:dyDescent="0.3">
      <c r="A1204" s="60">
        <v>43572</v>
      </c>
      <c r="B1204" s="15">
        <f t="shared" si="90"/>
        <v>2019</v>
      </c>
      <c r="C1204" s="15">
        <f t="shared" si="91"/>
        <v>4</v>
      </c>
      <c r="D1204" s="15">
        <f t="shared" si="92"/>
        <v>17</v>
      </c>
      <c r="E1204" s="15">
        <v>5992</v>
      </c>
      <c r="F1204" s="15">
        <v>0</v>
      </c>
      <c r="G1204" s="15">
        <f t="shared" si="94"/>
        <v>571</v>
      </c>
      <c r="I1204">
        <f t="shared" si="93"/>
        <v>571</v>
      </c>
    </row>
    <row r="1205" spans="1:9" x14ac:dyDescent="0.3">
      <c r="A1205" s="60">
        <v>43573</v>
      </c>
      <c r="B1205" s="15">
        <f t="shared" si="90"/>
        <v>2019</v>
      </c>
      <c r="C1205" s="15">
        <f t="shared" si="91"/>
        <v>4</v>
      </c>
      <c r="D1205" s="15">
        <f t="shared" si="92"/>
        <v>18</v>
      </c>
      <c r="E1205" s="15">
        <v>5384</v>
      </c>
      <c r="F1205" s="15">
        <v>0</v>
      </c>
      <c r="G1205" s="15">
        <f t="shared" si="94"/>
        <v>608</v>
      </c>
      <c r="I1205">
        <f t="shared" si="93"/>
        <v>608</v>
      </c>
    </row>
    <row r="1206" spans="1:9" x14ac:dyDescent="0.3">
      <c r="A1206" s="60">
        <v>43574</v>
      </c>
      <c r="B1206" s="15">
        <f t="shared" si="90"/>
        <v>2019</v>
      </c>
      <c r="C1206" s="15">
        <f t="shared" si="91"/>
        <v>4</v>
      </c>
      <c r="D1206" s="15">
        <f t="shared" si="92"/>
        <v>19</v>
      </c>
      <c r="E1206" s="15">
        <v>18496</v>
      </c>
      <c r="F1206" s="15">
        <v>13639</v>
      </c>
      <c r="G1206" s="15">
        <f t="shared" si="94"/>
        <v>527</v>
      </c>
      <c r="I1206">
        <f t="shared" si="93"/>
        <v>527</v>
      </c>
    </row>
    <row r="1207" spans="1:9" x14ac:dyDescent="0.3">
      <c r="A1207" s="60">
        <v>43575</v>
      </c>
      <c r="B1207" s="15">
        <f t="shared" si="90"/>
        <v>2019</v>
      </c>
      <c r="C1207" s="15">
        <f t="shared" si="91"/>
        <v>4</v>
      </c>
      <c r="D1207" s="15">
        <f t="shared" si="92"/>
        <v>20</v>
      </c>
      <c r="E1207" s="15">
        <v>17951</v>
      </c>
      <c r="F1207" s="15">
        <v>0</v>
      </c>
      <c r="G1207" s="15">
        <f t="shared" si="94"/>
        <v>545</v>
      </c>
      <c r="I1207">
        <f t="shared" si="93"/>
        <v>545</v>
      </c>
    </row>
    <row r="1208" spans="1:9" x14ac:dyDescent="0.3">
      <c r="A1208" s="60">
        <v>43576</v>
      </c>
      <c r="B1208" s="15">
        <f t="shared" si="90"/>
        <v>2019</v>
      </c>
      <c r="C1208" s="15">
        <f t="shared" si="91"/>
        <v>4</v>
      </c>
      <c r="D1208" s="15">
        <f t="shared" si="92"/>
        <v>21</v>
      </c>
      <c r="E1208" s="15">
        <v>17384</v>
      </c>
      <c r="F1208" s="15">
        <v>0</v>
      </c>
      <c r="G1208" s="15">
        <f t="shared" si="94"/>
        <v>567</v>
      </c>
      <c r="I1208">
        <f t="shared" si="93"/>
        <v>567</v>
      </c>
    </row>
    <row r="1209" spans="1:9" x14ac:dyDescent="0.3">
      <c r="A1209" s="60">
        <v>43577</v>
      </c>
      <c r="B1209" s="15">
        <f t="shared" si="90"/>
        <v>2019</v>
      </c>
      <c r="C1209" s="15">
        <f t="shared" si="91"/>
        <v>4</v>
      </c>
      <c r="D1209" s="15">
        <f t="shared" si="92"/>
        <v>22</v>
      </c>
      <c r="E1209" s="15">
        <v>16804</v>
      </c>
      <c r="F1209" s="15">
        <v>0</v>
      </c>
      <c r="G1209" s="15">
        <f t="shared" si="94"/>
        <v>580</v>
      </c>
      <c r="I1209">
        <f t="shared" si="93"/>
        <v>580</v>
      </c>
    </row>
    <row r="1210" spans="1:9" x14ac:dyDescent="0.3">
      <c r="A1210" s="60">
        <v>43578</v>
      </c>
      <c r="B1210" s="15">
        <f t="shared" si="90"/>
        <v>2019</v>
      </c>
      <c r="C1210" s="15">
        <f t="shared" si="91"/>
        <v>4</v>
      </c>
      <c r="D1210" s="15">
        <f t="shared" si="92"/>
        <v>23</v>
      </c>
      <c r="E1210" s="15">
        <v>16227</v>
      </c>
      <c r="F1210" s="15">
        <v>0</v>
      </c>
      <c r="G1210" s="15">
        <f t="shared" si="94"/>
        <v>577</v>
      </c>
      <c r="I1210">
        <f t="shared" si="93"/>
        <v>577</v>
      </c>
    </row>
    <row r="1211" spans="1:9" x14ac:dyDescent="0.3">
      <c r="A1211" s="60">
        <v>43579</v>
      </c>
      <c r="B1211" s="15">
        <f t="shared" si="90"/>
        <v>2019</v>
      </c>
      <c r="C1211" s="15">
        <f t="shared" si="91"/>
        <v>4</v>
      </c>
      <c r="D1211" s="15">
        <f t="shared" si="92"/>
        <v>24</v>
      </c>
      <c r="E1211" s="15">
        <v>15714</v>
      </c>
      <c r="F1211" s="15">
        <v>0</v>
      </c>
      <c r="G1211" s="15">
        <f t="shared" si="94"/>
        <v>513</v>
      </c>
      <c r="I1211">
        <f t="shared" si="93"/>
        <v>513</v>
      </c>
    </row>
    <row r="1212" spans="1:9" x14ac:dyDescent="0.3">
      <c r="A1212" s="60">
        <v>43580</v>
      </c>
      <c r="B1212" s="15">
        <f t="shared" si="90"/>
        <v>2019</v>
      </c>
      <c r="C1212" s="15">
        <f t="shared" si="91"/>
        <v>4</v>
      </c>
      <c r="D1212" s="15">
        <f t="shared" si="92"/>
        <v>25</v>
      </c>
      <c r="E1212" s="15">
        <v>15168</v>
      </c>
      <c r="F1212" s="15">
        <v>0</v>
      </c>
      <c r="G1212" s="15">
        <f t="shared" si="94"/>
        <v>546</v>
      </c>
      <c r="I1212">
        <f t="shared" si="93"/>
        <v>546</v>
      </c>
    </row>
    <row r="1213" spans="1:9" x14ac:dyDescent="0.3">
      <c r="A1213" s="60">
        <v>43581</v>
      </c>
      <c r="B1213" s="15">
        <f t="shared" si="90"/>
        <v>2019</v>
      </c>
      <c r="C1213" s="15">
        <f t="shared" si="91"/>
        <v>4</v>
      </c>
      <c r="D1213" s="15">
        <f t="shared" si="92"/>
        <v>26</v>
      </c>
      <c r="E1213" s="15">
        <v>14621</v>
      </c>
      <c r="F1213" s="15">
        <v>0</v>
      </c>
      <c r="G1213" s="15">
        <f t="shared" si="94"/>
        <v>547</v>
      </c>
      <c r="I1213">
        <f t="shared" si="93"/>
        <v>547</v>
      </c>
    </row>
    <row r="1214" spans="1:9" x14ac:dyDescent="0.3">
      <c r="A1214" s="60">
        <v>43582</v>
      </c>
      <c r="B1214" s="15">
        <f t="shared" si="90"/>
        <v>2019</v>
      </c>
      <c r="C1214" s="15">
        <f t="shared" si="91"/>
        <v>4</v>
      </c>
      <c r="D1214" s="15">
        <f t="shared" si="92"/>
        <v>27</v>
      </c>
      <c r="E1214" s="15">
        <v>14047</v>
      </c>
      <c r="F1214" s="15">
        <v>0</v>
      </c>
      <c r="G1214" s="15">
        <f t="shared" si="94"/>
        <v>574</v>
      </c>
      <c r="I1214">
        <f t="shared" si="93"/>
        <v>574</v>
      </c>
    </row>
    <row r="1215" spans="1:9" x14ac:dyDescent="0.3">
      <c r="A1215" s="60">
        <v>43583</v>
      </c>
      <c r="B1215" s="15">
        <f t="shared" si="90"/>
        <v>2019</v>
      </c>
      <c r="C1215" s="15">
        <f t="shared" si="91"/>
        <v>4</v>
      </c>
      <c r="D1215" s="15">
        <f t="shared" si="92"/>
        <v>28</v>
      </c>
      <c r="E1215" s="15">
        <v>13413</v>
      </c>
      <c r="F1215" s="15">
        <v>0</v>
      </c>
      <c r="G1215" s="15">
        <f t="shared" si="94"/>
        <v>634</v>
      </c>
      <c r="I1215">
        <f t="shared" si="93"/>
        <v>634</v>
      </c>
    </row>
    <row r="1216" spans="1:9" x14ac:dyDescent="0.3">
      <c r="A1216" s="60">
        <v>43584</v>
      </c>
      <c r="B1216" s="15">
        <f t="shared" si="90"/>
        <v>2019</v>
      </c>
      <c r="C1216" s="15">
        <f t="shared" si="91"/>
        <v>4</v>
      </c>
      <c r="D1216" s="15">
        <f t="shared" si="92"/>
        <v>29</v>
      </c>
      <c r="E1216" s="15">
        <v>12806</v>
      </c>
      <c r="F1216" s="15">
        <v>0</v>
      </c>
      <c r="G1216" s="15">
        <f t="shared" si="94"/>
        <v>607</v>
      </c>
      <c r="I1216">
        <f t="shared" si="93"/>
        <v>607</v>
      </c>
    </row>
    <row r="1217" spans="1:9" x14ac:dyDescent="0.3">
      <c r="A1217" s="60">
        <v>43585</v>
      </c>
      <c r="B1217" s="15">
        <f t="shared" si="90"/>
        <v>2019</v>
      </c>
      <c r="C1217" s="15">
        <f t="shared" si="91"/>
        <v>4</v>
      </c>
      <c r="D1217" s="15">
        <f t="shared" si="92"/>
        <v>30</v>
      </c>
      <c r="E1217" s="15">
        <v>12234</v>
      </c>
      <c r="F1217" s="15">
        <v>0</v>
      </c>
      <c r="G1217" s="15">
        <f t="shared" si="94"/>
        <v>572</v>
      </c>
      <c r="I1217">
        <f t="shared" si="93"/>
        <v>572</v>
      </c>
    </row>
    <row r="1218" spans="1:9" x14ac:dyDescent="0.3">
      <c r="A1218" s="60">
        <v>43586</v>
      </c>
      <c r="B1218" s="15">
        <f t="shared" si="90"/>
        <v>2019</v>
      </c>
      <c r="C1218" s="15">
        <f t="shared" si="91"/>
        <v>5</v>
      </c>
      <c r="D1218" s="15">
        <f t="shared" si="92"/>
        <v>1</v>
      </c>
      <c r="E1218" s="15">
        <v>11654</v>
      </c>
      <c r="F1218" s="15">
        <v>0</v>
      </c>
      <c r="G1218" s="15">
        <f t="shared" si="94"/>
        <v>580</v>
      </c>
      <c r="I1218">
        <f t="shared" si="93"/>
        <v>580</v>
      </c>
    </row>
    <row r="1219" spans="1:9" x14ac:dyDescent="0.3">
      <c r="A1219" s="60">
        <v>43587</v>
      </c>
      <c r="B1219" s="15">
        <f t="shared" ref="B1219:B1282" si="95">YEAR(A1219)</f>
        <v>2019</v>
      </c>
      <c r="C1219" s="15">
        <f t="shared" ref="C1219:C1282" si="96">MONTH(A1219)</f>
        <v>5</v>
      </c>
      <c r="D1219" s="15">
        <f t="shared" ref="D1219:D1282" si="97">DAY(A1219)</f>
        <v>2</v>
      </c>
      <c r="E1219" s="15">
        <v>11051</v>
      </c>
      <c r="F1219" s="15">
        <v>0</v>
      </c>
      <c r="G1219" s="15">
        <f t="shared" si="94"/>
        <v>603</v>
      </c>
      <c r="I1219">
        <f t="shared" ref="I1219:I1267" si="98">IF(H1219&gt;0,0,G1219)</f>
        <v>603</v>
      </c>
    </row>
    <row r="1220" spans="1:9" x14ac:dyDescent="0.3">
      <c r="A1220" s="60">
        <v>43588</v>
      </c>
      <c r="B1220" s="15">
        <f t="shared" si="95"/>
        <v>2019</v>
      </c>
      <c r="C1220" s="15">
        <f t="shared" si="96"/>
        <v>5</v>
      </c>
      <c r="D1220" s="15">
        <f t="shared" si="97"/>
        <v>3</v>
      </c>
      <c r="E1220" s="15">
        <v>10495</v>
      </c>
      <c r="F1220" s="15">
        <v>0</v>
      </c>
      <c r="G1220" s="15">
        <f t="shared" ref="G1220:G1283" si="99">E1219-E1220+F1220</f>
        <v>556</v>
      </c>
      <c r="I1220">
        <f t="shared" si="98"/>
        <v>556</v>
      </c>
    </row>
    <row r="1221" spans="1:9" x14ac:dyDescent="0.3">
      <c r="A1221" s="60">
        <v>43589</v>
      </c>
      <c r="B1221" s="15">
        <f t="shared" si="95"/>
        <v>2019</v>
      </c>
      <c r="C1221" s="15">
        <f t="shared" si="96"/>
        <v>5</v>
      </c>
      <c r="D1221" s="15">
        <f t="shared" si="97"/>
        <v>4</v>
      </c>
      <c r="E1221" s="15">
        <v>9906</v>
      </c>
      <c r="F1221" s="15">
        <v>0</v>
      </c>
      <c r="G1221" s="15">
        <f t="shared" si="99"/>
        <v>589</v>
      </c>
      <c r="I1221">
        <f t="shared" si="98"/>
        <v>589</v>
      </c>
    </row>
    <row r="1222" spans="1:9" x14ac:dyDescent="0.3">
      <c r="A1222" s="60">
        <v>43590</v>
      </c>
      <c r="B1222" s="15">
        <f t="shared" si="95"/>
        <v>2019</v>
      </c>
      <c r="C1222" s="15">
        <f t="shared" si="96"/>
        <v>5</v>
      </c>
      <c r="D1222" s="15">
        <f t="shared" si="97"/>
        <v>5</v>
      </c>
      <c r="E1222" s="15">
        <v>9279</v>
      </c>
      <c r="F1222" s="15">
        <v>0</v>
      </c>
      <c r="G1222" s="15">
        <f t="shared" si="99"/>
        <v>627</v>
      </c>
      <c r="I1222">
        <f t="shared" si="98"/>
        <v>627</v>
      </c>
    </row>
    <row r="1223" spans="1:9" x14ac:dyDescent="0.3">
      <c r="A1223" s="60">
        <v>43591</v>
      </c>
      <c r="B1223" s="15">
        <f t="shared" si="95"/>
        <v>2019</v>
      </c>
      <c r="C1223" s="15">
        <f t="shared" si="96"/>
        <v>5</v>
      </c>
      <c r="D1223" s="15">
        <f t="shared" si="97"/>
        <v>6</v>
      </c>
      <c r="E1223" s="15">
        <v>8762</v>
      </c>
      <c r="F1223" s="15">
        <v>0</v>
      </c>
      <c r="G1223" s="15">
        <f t="shared" si="99"/>
        <v>517</v>
      </c>
      <c r="I1223">
        <f t="shared" si="98"/>
        <v>517</v>
      </c>
    </row>
    <row r="1224" spans="1:9" x14ac:dyDescent="0.3">
      <c r="A1224" s="60">
        <v>43592</v>
      </c>
      <c r="B1224" s="15">
        <f t="shared" si="95"/>
        <v>2019</v>
      </c>
      <c r="C1224" s="15">
        <f t="shared" si="96"/>
        <v>5</v>
      </c>
      <c r="D1224" s="15">
        <f t="shared" si="97"/>
        <v>7</v>
      </c>
      <c r="E1224" s="15">
        <v>8168</v>
      </c>
      <c r="F1224" s="15">
        <v>0</v>
      </c>
      <c r="G1224" s="15">
        <f t="shared" si="99"/>
        <v>594</v>
      </c>
      <c r="I1224">
        <f t="shared" si="98"/>
        <v>594</v>
      </c>
    </row>
    <row r="1225" spans="1:9" x14ac:dyDescent="0.3">
      <c r="A1225" s="60">
        <v>43593</v>
      </c>
      <c r="B1225" s="15">
        <f t="shared" si="95"/>
        <v>2019</v>
      </c>
      <c r="C1225" s="15">
        <f t="shared" si="96"/>
        <v>5</v>
      </c>
      <c r="D1225" s="15">
        <f t="shared" si="97"/>
        <v>8</v>
      </c>
      <c r="E1225" s="15">
        <v>7663</v>
      </c>
      <c r="F1225" s="15">
        <v>0</v>
      </c>
      <c r="G1225" s="15">
        <f t="shared" si="99"/>
        <v>505</v>
      </c>
      <c r="I1225">
        <f t="shared" si="98"/>
        <v>505</v>
      </c>
    </row>
    <row r="1226" spans="1:9" x14ac:dyDescent="0.3">
      <c r="A1226" s="60">
        <v>43594</v>
      </c>
      <c r="B1226" s="15">
        <f t="shared" si="95"/>
        <v>2019</v>
      </c>
      <c r="C1226" s="15">
        <f t="shared" si="96"/>
        <v>5</v>
      </c>
      <c r="D1226" s="15">
        <f t="shared" si="97"/>
        <v>9</v>
      </c>
      <c r="E1226" s="15">
        <v>7091</v>
      </c>
      <c r="F1226" s="15">
        <v>0</v>
      </c>
      <c r="G1226" s="15">
        <f t="shared" si="99"/>
        <v>572</v>
      </c>
      <c r="I1226">
        <f t="shared" si="98"/>
        <v>572</v>
      </c>
    </row>
    <row r="1227" spans="1:9" x14ac:dyDescent="0.3">
      <c r="A1227" s="60">
        <v>43595</v>
      </c>
      <c r="B1227" s="15">
        <f t="shared" si="95"/>
        <v>2019</v>
      </c>
      <c r="C1227" s="15">
        <f t="shared" si="96"/>
        <v>5</v>
      </c>
      <c r="D1227" s="15">
        <f t="shared" si="97"/>
        <v>10</v>
      </c>
      <c r="E1227" s="15">
        <v>6509</v>
      </c>
      <c r="F1227" s="15">
        <v>0</v>
      </c>
      <c r="G1227" s="15">
        <f t="shared" si="99"/>
        <v>582</v>
      </c>
      <c r="I1227">
        <f t="shared" si="98"/>
        <v>582</v>
      </c>
    </row>
    <row r="1228" spans="1:9" x14ac:dyDescent="0.3">
      <c r="A1228" s="60">
        <v>43596</v>
      </c>
      <c r="B1228" s="15">
        <f t="shared" si="95"/>
        <v>2019</v>
      </c>
      <c r="C1228" s="15">
        <f t="shared" si="96"/>
        <v>5</v>
      </c>
      <c r="D1228" s="15">
        <f t="shared" si="97"/>
        <v>11</v>
      </c>
      <c r="E1228" s="15">
        <v>5987</v>
      </c>
      <c r="F1228" s="15">
        <v>0</v>
      </c>
      <c r="G1228" s="15">
        <f t="shared" si="99"/>
        <v>522</v>
      </c>
      <c r="I1228">
        <f t="shared" si="98"/>
        <v>522</v>
      </c>
    </row>
    <row r="1229" spans="1:9" x14ac:dyDescent="0.3">
      <c r="A1229" s="60">
        <v>43597</v>
      </c>
      <c r="B1229" s="15">
        <f t="shared" si="95"/>
        <v>2019</v>
      </c>
      <c r="C1229" s="15">
        <f t="shared" si="96"/>
        <v>5</v>
      </c>
      <c r="D1229" s="15">
        <f t="shared" si="97"/>
        <v>12</v>
      </c>
      <c r="E1229" s="15">
        <v>5435</v>
      </c>
      <c r="F1229" s="15">
        <v>0</v>
      </c>
      <c r="G1229" s="15">
        <f t="shared" si="99"/>
        <v>552</v>
      </c>
      <c r="I1229">
        <f t="shared" si="98"/>
        <v>552</v>
      </c>
    </row>
    <row r="1230" spans="1:9" x14ac:dyDescent="0.3">
      <c r="A1230" s="60">
        <v>43598</v>
      </c>
      <c r="B1230" s="15">
        <f t="shared" si="95"/>
        <v>2019</v>
      </c>
      <c r="C1230" s="15">
        <f t="shared" si="96"/>
        <v>5</v>
      </c>
      <c r="D1230" s="15">
        <f t="shared" si="97"/>
        <v>13</v>
      </c>
      <c r="E1230" s="15">
        <v>16289</v>
      </c>
      <c r="F1230" s="15">
        <v>11420</v>
      </c>
      <c r="G1230" s="15">
        <f t="shared" si="99"/>
        <v>566</v>
      </c>
      <c r="I1230">
        <f t="shared" si="98"/>
        <v>566</v>
      </c>
    </row>
    <row r="1231" spans="1:9" x14ac:dyDescent="0.3">
      <c r="A1231" s="60">
        <v>43599</v>
      </c>
      <c r="B1231" s="15">
        <f t="shared" si="95"/>
        <v>2019</v>
      </c>
      <c r="C1231" s="15">
        <f t="shared" si="96"/>
        <v>5</v>
      </c>
      <c r="D1231" s="15">
        <f t="shared" si="97"/>
        <v>14</v>
      </c>
      <c r="E1231" s="15">
        <v>15683</v>
      </c>
      <c r="F1231" s="15">
        <v>0</v>
      </c>
      <c r="G1231" s="15">
        <f t="shared" si="99"/>
        <v>606</v>
      </c>
      <c r="I1231">
        <f t="shared" si="98"/>
        <v>606</v>
      </c>
    </row>
    <row r="1232" spans="1:9" x14ac:dyDescent="0.3">
      <c r="A1232" s="60">
        <v>43600</v>
      </c>
      <c r="B1232" s="15">
        <f t="shared" si="95"/>
        <v>2019</v>
      </c>
      <c r="C1232" s="15">
        <f t="shared" si="96"/>
        <v>5</v>
      </c>
      <c r="D1232" s="15">
        <f t="shared" si="97"/>
        <v>15</v>
      </c>
      <c r="E1232" s="15">
        <v>15089</v>
      </c>
      <c r="F1232" s="15">
        <v>0</v>
      </c>
      <c r="G1232" s="15">
        <f t="shared" si="99"/>
        <v>594</v>
      </c>
      <c r="I1232">
        <f t="shared" si="98"/>
        <v>594</v>
      </c>
    </row>
    <row r="1233" spans="1:9" x14ac:dyDescent="0.3">
      <c r="A1233" s="60">
        <v>43601</v>
      </c>
      <c r="B1233" s="15">
        <f t="shared" si="95"/>
        <v>2019</v>
      </c>
      <c r="C1233" s="15">
        <f t="shared" si="96"/>
        <v>5</v>
      </c>
      <c r="D1233" s="15">
        <f t="shared" si="97"/>
        <v>16</v>
      </c>
      <c r="E1233" s="15">
        <v>14565</v>
      </c>
      <c r="F1233" s="15">
        <v>0</v>
      </c>
      <c r="G1233" s="15">
        <f t="shared" si="99"/>
        <v>524</v>
      </c>
      <c r="I1233">
        <f t="shared" si="98"/>
        <v>524</v>
      </c>
    </row>
    <row r="1234" spans="1:9" x14ac:dyDescent="0.3">
      <c r="A1234" s="60">
        <v>43602</v>
      </c>
      <c r="B1234" s="15">
        <f t="shared" si="95"/>
        <v>2019</v>
      </c>
      <c r="C1234" s="15">
        <f t="shared" si="96"/>
        <v>5</v>
      </c>
      <c r="D1234" s="15">
        <f t="shared" si="97"/>
        <v>17</v>
      </c>
      <c r="E1234" s="15">
        <v>13974</v>
      </c>
      <c r="F1234" s="15">
        <v>0</v>
      </c>
      <c r="G1234" s="15">
        <f t="shared" si="99"/>
        <v>591</v>
      </c>
      <c r="I1234">
        <f t="shared" si="98"/>
        <v>591</v>
      </c>
    </row>
    <row r="1235" spans="1:9" x14ac:dyDescent="0.3">
      <c r="A1235" s="60">
        <v>43603</v>
      </c>
      <c r="B1235" s="15">
        <f t="shared" si="95"/>
        <v>2019</v>
      </c>
      <c r="C1235" s="15">
        <f t="shared" si="96"/>
        <v>5</v>
      </c>
      <c r="D1235" s="15">
        <f t="shared" si="97"/>
        <v>18</v>
      </c>
      <c r="E1235" s="15">
        <v>13342</v>
      </c>
      <c r="F1235" s="15">
        <v>0</v>
      </c>
      <c r="G1235" s="15">
        <f t="shared" si="99"/>
        <v>632</v>
      </c>
      <c r="I1235">
        <f t="shared" si="98"/>
        <v>632</v>
      </c>
    </row>
    <row r="1236" spans="1:9" x14ac:dyDescent="0.3">
      <c r="A1236" s="60">
        <v>43604</v>
      </c>
      <c r="B1236" s="15">
        <f t="shared" si="95"/>
        <v>2019</v>
      </c>
      <c r="C1236" s="15">
        <f t="shared" si="96"/>
        <v>5</v>
      </c>
      <c r="D1236" s="15">
        <f t="shared" si="97"/>
        <v>19</v>
      </c>
      <c r="E1236" s="15">
        <v>12789</v>
      </c>
      <c r="F1236" s="15">
        <v>0</v>
      </c>
      <c r="G1236" s="15">
        <f t="shared" si="99"/>
        <v>553</v>
      </c>
      <c r="I1236">
        <f t="shared" si="98"/>
        <v>553</v>
      </c>
    </row>
    <row r="1237" spans="1:9" x14ac:dyDescent="0.3">
      <c r="A1237" s="60">
        <v>43605</v>
      </c>
      <c r="B1237" s="15">
        <f t="shared" si="95"/>
        <v>2019</v>
      </c>
      <c r="C1237" s="15">
        <f t="shared" si="96"/>
        <v>5</v>
      </c>
      <c r="D1237" s="15">
        <f t="shared" si="97"/>
        <v>20</v>
      </c>
      <c r="E1237" s="15">
        <v>12163</v>
      </c>
      <c r="F1237" s="15">
        <v>0</v>
      </c>
      <c r="G1237" s="15">
        <f t="shared" si="99"/>
        <v>626</v>
      </c>
      <c r="I1237">
        <f t="shared" si="98"/>
        <v>626</v>
      </c>
    </row>
    <row r="1238" spans="1:9" x14ac:dyDescent="0.3">
      <c r="A1238" s="60">
        <v>43606</v>
      </c>
      <c r="B1238" s="15">
        <f t="shared" si="95"/>
        <v>2019</v>
      </c>
      <c r="C1238" s="15">
        <f t="shared" si="96"/>
        <v>5</v>
      </c>
      <c r="D1238" s="15">
        <f t="shared" si="97"/>
        <v>21</v>
      </c>
      <c r="E1238" s="15">
        <v>11527</v>
      </c>
      <c r="F1238" s="15">
        <v>0</v>
      </c>
      <c r="G1238" s="15">
        <f t="shared" si="99"/>
        <v>636</v>
      </c>
      <c r="I1238">
        <f t="shared" si="98"/>
        <v>636</v>
      </c>
    </row>
    <row r="1239" spans="1:9" x14ac:dyDescent="0.3">
      <c r="A1239" s="60">
        <v>43607</v>
      </c>
      <c r="B1239" s="15">
        <f t="shared" si="95"/>
        <v>2019</v>
      </c>
      <c r="C1239" s="15">
        <f t="shared" si="96"/>
        <v>5</v>
      </c>
      <c r="D1239" s="15">
        <f t="shared" si="97"/>
        <v>22</v>
      </c>
      <c r="E1239" s="15">
        <v>11011</v>
      </c>
      <c r="F1239" s="15">
        <v>0</v>
      </c>
      <c r="G1239" s="15">
        <f t="shared" si="99"/>
        <v>516</v>
      </c>
      <c r="I1239">
        <f t="shared" si="98"/>
        <v>516</v>
      </c>
    </row>
    <row r="1240" spans="1:9" x14ac:dyDescent="0.3">
      <c r="A1240" s="60">
        <v>43608</v>
      </c>
      <c r="B1240" s="15">
        <f t="shared" si="95"/>
        <v>2019</v>
      </c>
      <c r="C1240" s="15">
        <f t="shared" si="96"/>
        <v>5</v>
      </c>
      <c r="D1240" s="15">
        <f t="shared" si="97"/>
        <v>23</v>
      </c>
      <c r="E1240" s="15">
        <v>10384</v>
      </c>
      <c r="F1240" s="15">
        <v>0</v>
      </c>
      <c r="G1240" s="15">
        <f t="shared" si="99"/>
        <v>627</v>
      </c>
      <c r="I1240">
        <f t="shared" si="98"/>
        <v>627</v>
      </c>
    </row>
    <row r="1241" spans="1:9" x14ac:dyDescent="0.3">
      <c r="A1241" s="60">
        <v>43609</v>
      </c>
      <c r="B1241" s="15">
        <f t="shared" si="95"/>
        <v>2019</v>
      </c>
      <c r="C1241" s="15">
        <f t="shared" si="96"/>
        <v>5</v>
      </c>
      <c r="D1241" s="15">
        <f t="shared" si="97"/>
        <v>24</v>
      </c>
      <c r="E1241" s="15">
        <v>9793</v>
      </c>
      <c r="F1241" s="15">
        <v>0</v>
      </c>
      <c r="G1241" s="15">
        <f t="shared" si="99"/>
        <v>591</v>
      </c>
      <c r="I1241">
        <f t="shared" si="98"/>
        <v>591</v>
      </c>
    </row>
    <row r="1242" spans="1:9" x14ac:dyDescent="0.3">
      <c r="A1242" s="60">
        <v>43610</v>
      </c>
      <c r="B1242" s="15">
        <f t="shared" si="95"/>
        <v>2019</v>
      </c>
      <c r="C1242" s="15">
        <f t="shared" si="96"/>
        <v>5</v>
      </c>
      <c r="D1242" s="15">
        <f t="shared" si="97"/>
        <v>25</v>
      </c>
      <c r="E1242" s="15">
        <v>9260</v>
      </c>
      <c r="F1242" s="15">
        <v>0</v>
      </c>
      <c r="G1242" s="15">
        <f t="shared" si="99"/>
        <v>533</v>
      </c>
      <c r="I1242">
        <f t="shared" si="98"/>
        <v>533</v>
      </c>
    </row>
    <row r="1243" spans="1:9" x14ac:dyDescent="0.3">
      <c r="A1243" s="60">
        <v>43611</v>
      </c>
      <c r="B1243" s="15">
        <f t="shared" si="95"/>
        <v>2019</v>
      </c>
      <c r="C1243" s="15">
        <f t="shared" si="96"/>
        <v>5</v>
      </c>
      <c r="D1243" s="15">
        <f t="shared" si="97"/>
        <v>26</v>
      </c>
      <c r="E1243" s="15">
        <v>8692</v>
      </c>
      <c r="F1243" s="15">
        <v>0</v>
      </c>
      <c r="G1243" s="15">
        <f t="shared" si="99"/>
        <v>568</v>
      </c>
      <c r="I1243">
        <f t="shared" si="98"/>
        <v>568</v>
      </c>
    </row>
    <row r="1244" spans="1:9" x14ac:dyDescent="0.3">
      <c r="A1244" s="60">
        <v>43612</v>
      </c>
      <c r="B1244" s="15">
        <f t="shared" si="95"/>
        <v>2019</v>
      </c>
      <c r="C1244" s="15">
        <f t="shared" si="96"/>
        <v>5</v>
      </c>
      <c r="D1244" s="15">
        <f t="shared" si="97"/>
        <v>27</v>
      </c>
      <c r="E1244" s="15">
        <v>8097</v>
      </c>
      <c r="F1244" s="15">
        <v>0</v>
      </c>
      <c r="G1244" s="15">
        <f t="shared" si="99"/>
        <v>595</v>
      </c>
      <c r="I1244">
        <f t="shared" si="98"/>
        <v>595</v>
      </c>
    </row>
    <row r="1245" spans="1:9" x14ac:dyDescent="0.3">
      <c r="A1245" s="60">
        <v>43613</v>
      </c>
      <c r="B1245" s="15">
        <f t="shared" si="95"/>
        <v>2019</v>
      </c>
      <c r="C1245" s="15">
        <f t="shared" si="96"/>
        <v>5</v>
      </c>
      <c r="D1245" s="15">
        <f t="shared" si="97"/>
        <v>28</v>
      </c>
      <c r="E1245" s="15">
        <v>7555</v>
      </c>
      <c r="F1245" s="15">
        <v>0</v>
      </c>
      <c r="G1245" s="15">
        <f t="shared" si="99"/>
        <v>542</v>
      </c>
      <c r="I1245">
        <f t="shared" si="98"/>
        <v>542</v>
      </c>
    </row>
    <row r="1246" spans="1:9" x14ac:dyDescent="0.3">
      <c r="A1246" s="60">
        <v>43614</v>
      </c>
      <c r="B1246" s="15">
        <f t="shared" si="95"/>
        <v>2019</v>
      </c>
      <c r="C1246" s="15">
        <f t="shared" si="96"/>
        <v>5</v>
      </c>
      <c r="D1246" s="15">
        <f t="shared" si="97"/>
        <v>29</v>
      </c>
      <c r="E1246" s="15">
        <v>7018</v>
      </c>
      <c r="F1246" s="15">
        <v>0</v>
      </c>
      <c r="G1246" s="15">
        <f t="shared" si="99"/>
        <v>537</v>
      </c>
      <c r="I1246">
        <f t="shared" si="98"/>
        <v>537</v>
      </c>
    </row>
    <row r="1247" spans="1:9" x14ac:dyDescent="0.3">
      <c r="A1247" s="60">
        <v>43615</v>
      </c>
      <c r="B1247" s="15">
        <f t="shared" si="95"/>
        <v>2019</v>
      </c>
      <c r="C1247" s="15">
        <f t="shared" si="96"/>
        <v>5</v>
      </c>
      <c r="D1247" s="15">
        <f t="shared" si="97"/>
        <v>30</v>
      </c>
      <c r="E1247" s="15">
        <v>6402</v>
      </c>
      <c r="F1247" s="15">
        <v>0</v>
      </c>
      <c r="G1247" s="15">
        <f t="shared" si="99"/>
        <v>616</v>
      </c>
      <c r="I1247">
        <f t="shared" si="98"/>
        <v>616</v>
      </c>
    </row>
    <row r="1248" spans="1:9" x14ac:dyDescent="0.3">
      <c r="A1248" s="60">
        <v>43616</v>
      </c>
      <c r="B1248" s="15">
        <f t="shared" si="95"/>
        <v>2019</v>
      </c>
      <c r="C1248" s="15">
        <f t="shared" si="96"/>
        <v>5</v>
      </c>
      <c r="D1248" s="15">
        <f t="shared" si="97"/>
        <v>31</v>
      </c>
      <c r="E1248" s="15">
        <v>5844</v>
      </c>
      <c r="F1248" s="15">
        <v>0</v>
      </c>
      <c r="G1248" s="15">
        <f t="shared" si="99"/>
        <v>558</v>
      </c>
      <c r="I1248">
        <f t="shared" si="98"/>
        <v>558</v>
      </c>
    </row>
    <row r="1249" spans="1:9" x14ac:dyDescent="0.3">
      <c r="A1249" s="60">
        <v>43617</v>
      </c>
      <c r="B1249" s="15">
        <f t="shared" si="95"/>
        <v>2019</v>
      </c>
      <c r="C1249" s="15">
        <f t="shared" si="96"/>
        <v>6</v>
      </c>
      <c r="D1249" s="15">
        <f t="shared" si="97"/>
        <v>1</v>
      </c>
      <c r="E1249" s="15">
        <v>5250</v>
      </c>
      <c r="F1249" s="15">
        <v>0</v>
      </c>
      <c r="G1249" s="15">
        <f t="shared" si="99"/>
        <v>594</v>
      </c>
      <c r="I1249">
        <f t="shared" si="98"/>
        <v>594</v>
      </c>
    </row>
    <row r="1250" spans="1:9" x14ac:dyDescent="0.3">
      <c r="A1250" s="60">
        <v>43618</v>
      </c>
      <c r="B1250" s="15">
        <f t="shared" si="95"/>
        <v>2019</v>
      </c>
      <c r="C1250" s="15">
        <f t="shared" si="96"/>
        <v>6</v>
      </c>
      <c r="D1250" s="15">
        <f t="shared" si="97"/>
        <v>2</v>
      </c>
      <c r="E1250" s="15">
        <v>19397</v>
      </c>
      <c r="F1250" s="15">
        <v>14789</v>
      </c>
      <c r="G1250" s="15">
        <f t="shared" si="99"/>
        <v>642</v>
      </c>
      <c r="I1250">
        <f t="shared" si="98"/>
        <v>642</v>
      </c>
    </row>
    <row r="1251" spans="1:9" x14ac:dyDescent="0.3">
      <c r="A1251" s="60">
        <v>43619</v>
      </c>
      <c r="B1251" s="15">
        <f t="shared" si="95"/>
        <v>2019</v>
      </c>
      <c r="C1251" s="15">
        <f t="shared" si="96"/>
        <v>6</v>
      </c>
      <c r="D1251" s="15">
        <f t="shared" si="97"/>
        <v>3</v>
      </c>
      <c r="E1251" s="15">
        <v>18831</v>
      </c>
      <c r="F1251" s="15">
        <v>0</v>
      </c>
      <c r="G1251" s="15">
        <f t="shared" si="99"/>
        <v>566</v>
      </c>
      <c r="I1251">
        <f t="shared" si="98"/>
        <v>566</v>
      </c>
    </row>
    <row r="1252" spans="1:9" x14ac:dyDescent="0.3">
      <c r="A1252" s="60">
        <v>43620</v>
      </c>
      <c r="B1252" s="15">
        <f t="shared" si="95"/>
        <v>2019</v>
      </c>
      <c r="C1252" s="15">
        <f t="shared" si="96"/>
        <v>6</v>
      </c>
      <c r="D1252" s="15">
        <f t="shared" si="97"/>
        <v>4</v>
      </c>
      <c r="E1252" s="15">
        <v>18222</v>
      </c>
      <c r="F1252" s="15">
        <v>0</v>
      </c>
      <c r="G1252" s="15">
        <f t="shared" si="99"/>
        <v>609</v>
      </c>
      <c r="I1252">
        <f t="shared" si="98"/>
        <v>609</v>
      </c>
    </row>
    <row r="1253" spans="1:9" x14ac:dyDescent="0.3">
      <c r="A1253" s="60">
        <v>43621</v>
      </c>
      <c r="B1253" s="15">
        <f t="shared" si="95"/>
        <v>2019</v>
      </c>
      <c r="C1253" s="15">
        <f t="shared" si="96"/>
        <v>6</v>
      </c>
      <c r="D1253" s="15">
        <f t="shared" si="97"/>
        <v>5</v>
      </c>
      <c r="E1253" s="15">
        <v>17668</v>
      </c>
      <c r="F1253" s="15">
        <v>0</v>
      </c>
      <c r="G1253" s="15">
        <f t="shared" si="99"/>
        <v>554</v>
      </c>
      <c r="I1253">
        <f t="shared" si="98"/>
        <v>554</v>
      </c>
    </row>
    <row r="1254" spans="1:9" x14ac:dyDescent="0.3">
      <c r="A1254" s="60">
        <v>43622</v>
      </c>
      <c r="B1254" s="15">
        <f t="shared" si="95"/>
        <v>2019</v>
      </c>
      <c r="C1254" s="15">
        <f t="shared" si="96"/>
        <v>6</v>
      </c>
      <c r="D1254" s="15">
        <f t="shared" si="97"/>
        <v>6</v>
      </c>
      <c r="E1254" s="15">
        <v>17041</v>
      </c>
      <c r="F1254" s="15">
        <v>0</v>
      </c>
      <c r="G1254" s="15">
        <f t="shared" si="99"/>
        <v>627</v>
      </c>
      <c r="I1254">
        <f t="shared" si="98"/>
        <v>627</v>
      </c>
    </row>
    <row r="1255" spans="1:9" x14ac:dyDescent="0.3">
      <c r="A1255" s="60">
        <v>43623</v>
      </c>
      <c r="B1255" s="15">
        <f t="shared" si="95"/>
        <v>2019</v>
      </c>
      <c r="C1255" s="15">
        <f t="shared" si="96"/>
        <v>6</v>
      </c>
      <c r="D1255" s="15">
        <f t="shared" si="97"/>
        <v>7</v>
      </c>
      <c r="E1255" s="15">
        <v>16433</v>
      </c>
      <c r="F1255" s="15">
        <v>0</v>
      </c>
      <c r="G1255" s="15">
        <f t="shared" si="99"/>
        <v>608</v>
      </c>
      <c r="I1255">
        <f t="shared" si="98"/>
        <v>608</v>
      </c>
    </row>
    <row r="1256" spans="1:9" x14ac:dyDescent="0.3">
      <c r="A1256" s="60">
        <v>43624</v>
      </c>
      <c r="B1256" s="15">
        <f t="shared" si="95"/>
        <v>2019</v>
      </c>
      <c r="C1256" s="15">
        <f t="shared" si="96"/>
        <v>6</v>
      </c>
      <c r="D1256" s="15">
        <f t="shared" si="97"/>
        <v>8</v>
      </c>
      <c r="E1256" s="15">
        <v>15855</v>
      </c>
      <c r="F1256" s="15">
        <v>0</v>
      </c>
      <c r="G1256" s="15">
        <f t="shared" si="99"/>
        <v>578</v>
      </c>
      <c r="I1256">
        <f t="shared" si="98"/>
        <v>578</v>
      </c>
    </row>
    <row r="1257" spans="1:9" x14ac:dyDescent="0.3">
      <c r="A1257" s="60">
        <v>43625</v>
      </c>
      <c r="B1257" s="15">
        <f t="shared" si="95"/>
        <v>2019</v>
      </c>
      <c r="C1257" s="15">
        <f t="shared" si="96"/>
        <v>6</v>
      </c>
      <c r="D1257" s="15">
        <f t="shared" si="97"/>
        <v>9</v>
      </c>
      <c r="E1257" s="15">
        <v>15325</v>
      </c>
      <c r="F1257" s="15">
        <v>0</v>
      </c>
      <c r="G1257" s="15">
        <f t="shared" si="99"/>
        <v>530</v>
      </c>
      <c r="I1257">
        <f t="shared" si="98"/>
        <v>530</v>
      </c>
    </row>
    <row r="1258" spans="1:9" x14ac:dyDescent="0.3">
      <c r="A1258" s="60">
        <v>43626</v>
      </c>
      <c r="B1258" s="15">
        <f t="shared" si="95"/>
        <v>2019</v>
      </c>
      <c r="C1258" s="15">
        <f t="shared" si="96"/>
        <v>6</v>
      </c>
      <c r="D1258" s="15">
        <f t="shared" si="97"/>
        <v>10</v>
      </c>
      <c r="E1258" s="15">
        <v>14717</v>
      </c>
      <c r="F1258" s="15">
        <v>0</v>
      </c>
      <c r="G1258" s="15">
        <f t="shared" si="99"/>
        <v>608</v>
      </c>
      <c r="I1258">
        <f t="shared" si="98"/>
        <v>608</v>
      </c>
    </row>
    <row r="1259" spans="1:9" x14ac:dyDescent="0.3">
      <c r="A1259" s="60">
        <v>43627</v>
      </c>
      <c r="B1259" s="15">
        <f t="shared" si="95"/>
        <v>2019</v>
      </c>
      <c r="C1259" s="15">
        <f t="shared" si="96"/>
        <v>6</v>
      </c>
      <c r="D1259" s="15">
        <f t="shared" si="97"/>
        <v>11</v>
      </c>
      <c r="E1259" s="15">
        <v>14105</v>
      </c>
      <c r="F1259" s="15">
        <v>0</v>
      </c>
      <c r="G1259" s="15">
        <f t="shared" si="99"/>
        <v>612</v>
      </c>
      <c r="I1259">
        <f t="shared" si="98"/>
        <v>612</v>
      </c>
    </row>
    <row r="1260" spans="1:9" x14ac:dyDescent="0.3">
      <c r="A1260" s="60">
        <v>43628</v>
      </c>
      <c r="B1260" s="15">
        <f t="shared" si="95"/>
        <v>2019</v>
      </c>
      <c r="C1260" s="15">
        <f t="shared" si="96"/>
        <v>6</v>
      </c>
      <c r="D1260" s="15">
        <f t="shared" si="97"/>
        <v>12</v>
      </c>
      <c r="E1260" s="15">
        <v>13449</v>
      </c>
      <c r="F1260" s="15">
        <v>0</v>
      </c>
      <c r="G1260" s="15">
        <f t="shared" si="99"/>
        <v>656</v>
      </c>
      <c r="I1260">
        <f t="shared" si="98"/>
        <v>656</v>
      </c>
    </row>
    <row r="1261" spans="1:9" x14ac:dyDescent="0.3">
      <c r="A1261" s="60">
        <v>43629</v>
      </c>
      <c r="B1261" s="15">
        <f t="shared" si="95"/>
        <v>2019</v>
      </c>
      <c r="C1261" s="15">
        <f t="shared" si="96"/>
        <v>6</v>
      </c>
      <c r="D1261" s="15">
        <f t="shared" si="97"/>
        <v>13</v>
      </c>
      <c r="E1261" s="15">
        <v>12918</v>
      </c>
      <c r="F1261" s="15">
        <v>0</v>
      </c>
      <c r="G1261" s="15">
        <f t="shared" si="99"/>
        <v>531</v>
      </c>
      <c r="I1261">
        <f t="shared" si="98"/>
        <v>531</v>
      </c>
    </row>
    <row r="1262" spans="1:9" x14ac:dyDescent="0.3">
      <c r="A1262" s="60">
        <v>43630</v>
      </c>
      <c r="B1262" s="15">
        <f t="shared" si="95"/>
        <v>2019</v>
      </c>
      <c r="C1262" s="15">
        <f t="shared" si="96"/>
        <v>6</v>
      </c>
      <c r="D1262" s="15">
        <f t="shared" si="97"/>
        <v>14</v>
      </c>
      <c r="E1262" s="15">
        <v>12369</v>
      </c>
      <c r="F1262" s="15">
        <v>0</v>
      </c>
      <c r="G1262" s="15">
        <f t="shared" si="99"/>
        <v>549</v>
      </c>
      <c r="I1262">
        <f t="shared" si="98"/>
        <v>549</v>
      </c>
    </row>
    <row r="1263" spans="1:9" x14ac:dyDescent="0.3">
      <c r="A1263" s="60">
        <v>43631</v>
      </c>
      <c r="B1263" s="15">
        <f t="shared" si="95"/>
        <v>2019</v>
      </c>
      <c r="C1263" s="15">
        <f t="shared" si="96"/>
        <v>6</v>
      </c>
      <c r="D1263" s="15">
        <f t="shared" si="97"/>
        <v>15</v>
      </c>
      <c r="E1263" s="15">
        <v>11698</v>
      </c>
      <c r="F1263" s="15">
        <v>0</v>
      </c>
      <c r="G1263" s="15">
        <f t="shared" si="99"/>
        <v>671</v>
      </c>
      <c r="I1263">
        <f t="shared" si="98"/>
        <v>671</v>
      </c>
    </row>
    <row r="1264" spans="1:9" x14ac:dyDescent="0.3">
      <c r="A1264" s="60">
        <v>43632</v>
      </c>
      <c r="B1264" s="15">
        <f t="shared" si="95"/>
        <v>2019</v>
      </c>
      <c r="C1264" s="15">
        <f t="shared" si="96"/>
        <v>6</v>
      </c>
      <c r="D1264" s="15">
        <f t="shared" si="97"/>
        <v>16</v>
      </c>
      <c r="E1264" s="15">
        <v>11174</v>
      </c>
      <c r="F1264" s="15">
        <v>0</v>
      </c>
      <c r="G1264" s="15">
        <f t="shared" si="99"/>
        <v>524</v>
      </c>
      <c r="I1264">
        <f t="shared" si="98"/>
        <v>524</v>
      </c>
    </row>
    <row r="1265" spans="1:9" x14ac:dyDescent="0.3">
      <c r="A1265" s="60">
        <v>43633</v>
      </c>
      <c r="B1265" s="15">
        <f t="shared" si="95"/>
        <v>2019</v>
      </c>
      <c r="C1265" s="15">
        <f t="shared" si="96"/>
        <v>6</v>
      </c>
      <c r="D1265" s="15">
        <f t="shared" si="97"/>
        <v>17</v>
      </c>
      <c r="E1265" s="15">
        <v>10538</v>
      </c>
      <c r="F1265" s="15">
        <v>0</v>
      </c>
      <c r="G1265" s="15">
        <f t="shared" si="99"/>
        <v>636</v>
      </c>
      <c r="I1265">
        <f t="shared" si="98"/>
        <v>636</v>
      </c>
    </row>
    <row r="1266" spans="1:9" x14ac:dyDescent="0.3">
      <c r="A1266" s="60">
        <v>43634</v>
      </c>
      <c r="B1266" s="15">
        <f t="shared" si="95"/>
        <v>2019</v>
      </c>
      <c r="C1266" s="15">
        <f t="shared" si="96"/>
        <v>6</v>
      </c>
      <c r="D1266" s="15">
        <f t="shared" si="97"/>
        <v>18</v>
      </c>
      <c r="E1266" s="15">
        <v>9979</v>
      </c>
      <c r="F1266" s="15">
        <v>0</v>
      </c>
      <c r="G1266" s="15">
        <f t="shared" si="99"/>
        <v>559</v>
      </c>
      <c r="I1266">
        <f t="shared" si="98"/>
        <v>559</v>
      </c>
    </row>
    <row r="1267" spans="1:9" x14ac:dyDescent="0.3">
      <c r="A1267" s="60">
        <v>43635</v>
      </c>
      <c r="B1267" s="15">
        <f t="shared" si="95"/>
        <v>2019</v>
      </c>
      <c r="C1267" s="15">
        <f t="shared" si="96"/>
        <v>6</v>
      </c>
      <c r="D1267" s="15">
        <f t="shared" si="97"/>
        <v>19</v>
      </c>
      <c r="E1267" s="15">
        <v>9409</v>
      </c>
      <c r="F1267" s="15">
        <v>0</v>
      </c>
      <c r="G1267" s="15">
        <f t="shared" si="99"/>
        <v>570</v>
      </c>
      <c r="I1267">
        <f t="shared" si="98"/>
        <v>570</v>
      </c>
    </row>
    <row r="1268" spans="1:9" x14ac:dyDescent="0.3">
      <c r="A1268" s="60">
        <v>43636</v>
      </c>
      <c r="B1268" s="15">
        <f t="shared" si="95"/>
        <v>2019</v>
      </c>
      <c r="C1268" s="15">
        <f t="shared" si="96"/>
        <v>6</v>
      </c>
      <c r="D1268" s="15">
        <f t="shared" si="97"/>
        <v>20</v>
      </c>
      <c r="E1268" s="15">
        <v>8523</v>
      </c>
      <c r="F1268" s="15">
        <v>0</v>
      </c>
      <c r="G1268" s="15">
        <f t="shared" si="99"/>
        <v>886</v>
      </c>
      <c r="H1268">
        <v>886</v>
      </c>
    </row>
    <row r="1269" spans="1:9" x14ac:dyDescent="0.3">
      <c r="A1269" s="60">
        <v>43637</v>
      </c>
      <c r="B1269" s="15">
        <f t="shared" si="95"/>
        <v>2019</v>
      </c>
      <c r="C1269" s="15">
        <f t="shared" si="96"/>
        <v>6</v>
      </c>
      <c r="D1269" s="15">
        <f t="shared" si="97"/>
        <v>21</v>
      </c>
      <c r="E1269" s="15">
        <v>7583</v>
      </c>
      <c r="F1269" s="15">
        <v>0</v>
      </c>
      <c r="G1269" s="15">
        <f t="shared" si="99"/>
        <v>940</v>
      </c>
      <c r="H1269">
        <v>940</v>
      </c>
    </row>
    <row r="1270" spans="1:9" x14ac:dyDescent="0.3">
      <c r="A1270" s="60">
        <v>43638</v>
      </c>
      <c r="B1270" s="15">
        <f t="shared" si="95"/>
        <v>2019</v>
      </c>
      <c r="C1270" s="15">
        <f t="shared" si="96"/>
        <v>6</v>
      </c>
      <c r="D1270" s="15">
        <f t="shared" si="97"/>
        <v>22</v>
      </c>
      <c r="E1270" s="15">
        <v>6718</v>
      </c>
      <c r="F1270" s="15">
        <v>0</v>
      </c>
      <c r="G1270" s="15">
        <f t="shared" si="99"/>
        <v>865</v>
      </c>
      <c r="H1270">
        <v>865</v>
      </c>
    </row>
    <row r="1271" spans="1:9" x14ac:dyDescent="0.3">
      <c r="A1271" s="60">
        <v>43639</v>
      </c>
      <c r="B1271" s="15">
        <f t="shared" si="95"/>
        <v>2019</v>
      </c>
      <c r="C1271" s="15">
        <f t="shared" si="96"/>
        <v>6</v>
      </c>
      <c r="D1271" s="15">
        <f t="shared" si="97"/>
        <v>23</v>
      </c>
      <c r="E1271" s="15">
        <v>5848</v>
      </c>
      <c r="F1271" s="15">
        <v>0</v>
      </c>
      <c r="G1271" s="15">
        <f t="shared" si="99"/>
        <v>870</v>
      </c>
      <c r="H1271">
        <v>870</v>
      </c>
    </row>
    <row r="1272" spans="1:9" x14ac:dyDescent="0.3">
      <c r="A1272" s="60">
        <v>43640</v>
      </c>
      <c r="B1272" s="15">
        <f t="shared" si="95"/>
        <v>2019</v>
      </c>
      <c r="C1272" s="15">
        <f t="shared" si="96"/>
        <v>6</v>
      </c>
      <c r="D1272" s="15">
        <f t="shared" si="97"/>
        <v>24</v>
      </c>
      <c r="E1272" s="15">
        <v>17502</v>
      </c>
      <c r="F1272" s="15">
        <v>12518</v>
      </c>
      <c r="G1272" s="15">
        <f t="shared" si="99"/>
        <v>864</v>
      </c>
      <c r="H1272">
        <v>864</v>
      </c>
    </row>
    <row r="1273" spans="1:9" x14ac:dyDescent="0.3">
      <c r="A1273" s="60">
        <v>43641</v>
      </c>
      <c r="B1273" s="15">
        <f t="shared" si="95"/>
        <v>2019</v>
      </c>
      <c r="C1273" s="15">
        <f t="shared" si="96"/>
        <v>6</v>
      </c>
      <c r="D1273" s="15">
        <f t="shared" si="97"/>
        <v>25</v>
      </c>
      <c r="E1273" s="15">
        <v>16588</v>
      </c>
      <c r="F1273" s="15">
        <v>0</v>
      </c>
      <c r="G1273" s="15">
        <f t="shared" si="99"/>
        <v>914</v>
      </c>
      <c r="H1273">
        <v>914</v>
      </c>
    </row>
    <row r="1274" spans="1:9" x14ac:dyDescent="0.3">
      <c r="A1274" s="60">
        <v>43642</v>
      </c>
      <c r="B1274" s="15">
        <f t="shared" si="95"/>
        <v>2019</v>
      </c>
      <c r="C1274" s="15">
        <f t="shared" si="96"/>
        <v>6</v>
      </c>
      <c r="D1274" s="15">
        <f t="shared" si="97"/>
        <v>26</v>
      </c>
      <c r="E1274" s="15">
        <v>15665</v>
      </c>
      <c r="F1274" s="15">
        <v>0</v>
      </c>
      <c r="G1274" s="15">
        <f t="shared" si="99"/>
        <v>923</v>
      </c>
      <c r="H1274">
        <v>923</v>
      </c>
    </row>
    <row r="1275" spans="1:9" x14ac:dyDescent="0.3">
      <c r="A1275" s="60">
        <v>43643</v>
      </c>
      <c r="B1275" s="15">
        <f t="shared" si="95"/>
        <v>2019</v>
      </c>
      <c r="C1275" s="15">
        <f t="shared" si="96"/>
        <v>6</v>
      </c>
      <c r="D1275" s="15">
        <f t="shared" si="97"/>
        <v>27</v>
      </c>
      <c r="E1275" s="15">
        <v>14819</v>
      </c>
      <c r="F1275" s="15">
        <v>0</v>
      </c>
      <c r="G1275" s="15">
        <f t="shared" si="99"/>
        <v>846</v>
      </c>
      <c r="H1275">
        <v>846</v>
      </c>
    </row>
    <row r="1276" spans="1:9" x14ac:dyDescent="0.3">
      <c r="A1276" s="60">
        <v>43644</v>
      </c>
      <c r="B1276" s="15">
        <f t="shared" si="95"/>
        <v>2019</v>
      </c>
      <c r="C1276" s="15">
        <f t="shared" si="96"/>
        <v>6</v>
      </c>
      <c r="D1276" s="15">
        <f t="shared" si="97"/>
        <v>28</v>
      </c>
      <c r="E1276" s="15">
        <v>13993</v>
      </c>
      <c r="F1276" s="15">
        <v>0</v>
      </c>
      <c r="G1276" s="15">
        <f t="shared" si="99"/>
        <v>826</v>
      </c>
      <c r="H1276">
        <v>826</v>
      </c>
    </row>
    <row r="1277" spans="1:9" x14ac:dyDescent="0.3">
      <c r="A1277" s="60">
        <v>43645</v>
      </c>
      <c r="B1277" s="15">
        <f t="shared" si="95"/>
        <v>2019</v>
      </c>
      <c r="C1277" s="15">
        <f t="shared" si="96"/>
        <v>6</v>
      </c>
      <c r="D1277" s="15">
        <f t="shared" si="97"/>
        <v>29</v>
      </c>
      <c r="E1277" s="15">
        <v>13135</v>
      </c>
      <c r="F1277" s="15">
        <v>0</v>
      </c>
      <c r="G1277" s="15">
        <f t="shared" si="99"/>
        <v>858</v>
      </c>
      <c r="H1277">
        <v>858</v>
      </c>
    </row>
    <row r="1278" spans="1:9" x14ac:dyDescent="0.3">
      <c r="A1278" s="60">
        <v>43646</v>
      </c>
      <c r="B1278" s="15">
        <f t="shared" si="95"/>
        <v>2019</v>
      </c>
      <c r="C1278" s="15">
        <f t="shared" si="96"/>
        <v>6</v>
      </c>
      <c r="D1278" s="15">
        <f t="shared" si="97"/>
        <v>30</v>
      </c>
      <c r="E1278" s="15">
        <v>12292</v>
      </c>
      <c r="F1278" s="15">
        <v>0</v>
      </c>
      <c r="G1278" s="15">
        <f t="shared" si="99"/>
        <v>843</v>
      </c>
      <c r="H1278">
        <v>843</v>
      </c>
    </row>
    <row r="1279" spans="1:9" x14ac:dyDescent="0.3">
      <c r="A1279" s="60">
        <v>43647</v>
      </c>
      <c r="B1279" s="15">
        <f t="shared" si="95"/>
        <v>2019</v>
      </c>
      <c r="C1279" s="15">
        <f t="shared" si="96"/>
        <v>7</v>
      </c>
      <c r="D1279" s="15">
        <f t="shared" si="97"/>
        <v>1</v>
      </c>
      <c r="E1279" s="15">
        <v>11437</v>
      </c>
      <c r="F1279" s="15">
        <v>0</v>
      </c>
      <c r="G1279" s="15">
        <f t="shared" si="99"/>
        <v>855</v>
      </c>
      <c r="H1279">
        <v>855</v>
      </c>
    </row>
    <row r="1280" spans="1:9" x14ac:dyDescent="0.3">
      <c r="A1280" s="60">
        <v>43648</v>
      </c>
      <c r="B1280" s="15">
        <f t="shared" si="95"/>
        <v>2019</v>
      </c>
      <c r="C1280" s="15">
        <f t="shared" si="96"/>
        <v>7</v>
      </c>
      <c r="D1280" s="15">
        <f t="shared" si="97"/>
        <v>2</v>
      </c>
      <c r="E1280" s="15">
        <v>10607</v>
      </c>
      <c r="F1280" s="15">
        <v>0</v>
      </c>
      <c r="G1280" s="15">
        <f t="shared" si="99"/>
        <v>830</v>
      </c>
      <c r="H1280">
        <v>830</v>
      </c>
    </row>
    <row r="1281" spans="1:8" x14ac:dyDescent="0.3">
      <c r="A1281" s="60">
        <v>43649</v>
      </c>
      <c r="B1281" s="15">
        <f t="shared" si="95"/>
        <v>2019</v>
      </c>
      <c r="C1281" s="15">
        <f t="shared" si="96"/>
        <v>7</v>
      </c>
      <c r="D1281" s="15">
        <f t="shared" si="97"/>
        <v>3</v>
      </c>
      <c r="E1281" s="15">
        <v>9741</v>
      </c>
      <c r="F1281" s="15">
        <v>0</v>
      </c>
      <c r="G1281" s="15">
        <f t="shared" si="99"/>
        <v>866</v>
      </c>
      <c r="H1281">
        <v>866</v>
      </c>
    </row>
    <row r="1282" spans="1:8" x14ac:dyDescent="0.3">
      <c r="A1282" s="60">
        <v>43650</v>
      </c>
      <c r="B1282" s="15">
        <f t="shared" si="95"/>
        <v>2019</v>
      </c>
      <c r="C1282" s="15">
        <f t="shared" si="96"/>
        <v>7</v>
      </c>
      <c r="D1282" s="15">
        <f t="shared" si="97"/>
        <v>4</v>
      </c>
      <c r="E1282" s="15">
        <v>8843</v>
      </c>
      <c r="F1282" s="15">
        <v>0</v>
      </c>
      <c r="G1282" s="15">
        <f t="shared" si="99"/>
        <v>898</v>
      </c>
      <c r="H1282">
        <v>898</v>
      </c>
    </row>
    <row r="1283" spans="1:8" x14ac:dyDescent="0.3">
      <c r="A1283" s="60">
        <v>43651</v>
      </c>
      <c r="B1283" s="15">
        <f t="shared" ref="B1283:B1346" si="100">YEAR(A1283)</f>
        <v>2019</v>
      </c>
      <c r="C1283" s="15">
        <f t="shared" ref="C1283:C1346" si="101">MONTH(A1283)</f>
        <v>7</v>
      </c>
      <c r="D1283" s="15">
        <f t="shared" ref="D1283:D1346" si="102">DAY(A1283)</f>
        <v>5</v>
      </c>
      <c r="E1283" s="15">
        <v>7972</v>
      </c>
      <c r="F1283" s="15">
        <v>0</v>
      </c>
      <c r="G1283" s="15">
        <f t="shared" si="99"/>
        <v>871</v>
      </c>
      <c r="H1283">
        <v>871</v>
      </c>
    </row>
    <row r="1284" spans="1:8" x14ac:dyDescent="0.3">
      <c r="A1284" s="60">
        <v>43652</v>
      </c>
      <c r="B1284" s="15">
        <f t="shared" si="100"/>
        <v>2019</v>
      </c>
      <c r="C1284" s="15">
        <f t="shared" si="101"/>
        <v>7</v>
      </c>
      <c r="D1284" s="15">
        <f t="shared" si="102"/>
        <v>6</v>
      </c>
      <c r="E1284" s="15">
        <v>7114</v>
      </c>
      <c r="F1284" s="15">
        <v>0</v>
      </c>
      <c r="G1284" s="15">
        <f t="shared" ref="G1284:G1347" si="103">E1283-E1284+F1284</f>
        <v>858</v>
      </c>
      <c r="H1284">
        <v>858</v>
      </c>
    </row>
    <row r="1285" spans="1:8" x14ac:dyDescent="0.3">
      <c r="A1285" s="60">
        <v>43653</v>
      </c>
      <c r="B1285" s="15">
        <f t="shared" si="100"/>
        <v>2019</v>
      </c>
      <c r="C1285" s="15">
        <f t="shared" si="101"/>
        <v>7</v>
      </c>
      <c r="D1285" s="15">
        <f t="shared" si="102"/>
        <v>7</v>
      </c>
      <c r="E1285" s="15">
        <v>6193</v>
      </c>
      <c r="F1285" s="15">
        <v>0</v>
      </c>
      <c r="G1285" s="15">
        <f t="shared" si="103"/>
        <v>921</v>
      </c>
      <c r="H1285">
        <v>921</v>
      </c>
    </row>
    <row r="1286" spans="1:8" x14ac:dyDescent="0.3">
      <c r="A1286" s="60">
        <v>43654</v>
      </c>
      <c r="B1286" s="15">
        <f t="shared" si="100"/>
        <v>2019</v>
      </c>
      <c r="C1286" s="15">
        <f t="shared" si="101"/>
        <v>7</v>
      </c>
      <c r="D1286" s="15">
        <f t="shared" si="102"/>
        <v>8</v>
      </c>
      <c r="E1286" s="15">
        <v>5284</v>
      </c>
      <c r="F1286" s="15">
        <v>0</v>
      </c>
      <c r="G1286" s="15">
        <f t="shared" si="103"/>
        <v>909</v>
      </c>
      <c r="H1286">
        <v>909</v>
      </c>
    </row>
    <row r="1287" spans="1:8" x14ac:dyDescent="0.3">
      <c r="A1287" s="60">
        <v>43655</v>
      </c>
      <c r="B1287" s="15">
        <f t="shared" si="100"/>
        <v>2019</v>
      </c>
      <c r="C1287" s="15">
        <f t="shared" si="101"/>
        <v>7</v>
      </c>
      <c r="D1287" s="15">
        <f t="shared" si="102"/>
        <v>9</v>
      </c>
      <c r="E1287" s="15">
        <v>15201</v>
      </c>
      <c r="F1287" s="15">
        <v>10778</v>
      </c>
      <c r="G1287" s="15">
        <f t="shared" si="103"/>
        <v>861</v>
      </c>
      <c r="H1287">
        <v>861</v>
      </c>
    </row>
    <row r="1288" spans="1:8" x14ac:dyDescent="0.3">
      <c r="A1288" s="60">
        <v>43656</v>
      </c>
      <c r="B1288" s="15">
        <f t="shared" si="100"/>
        <v>2019</v>
      </c>
      <c r="C1288" s="15">
        <f t="shared" si="101"/>
        <v>7</v>
      </c>
      <c r="D1288" s="15">
        <f t="shared" si="102"/>
        <v>10</v>
      </c>
      <c r="E1288" s="15">
        <v>14343</v>
      </c>
      <c r="F1288" s="15">
        <v>0</v>
      </c>
      <c r="G1288" s="15">
        <f t="shared" si="103"/>
        <v>858</v>
      </c>
      <c r="H1288">
        <v>858</v>
      </c>
    </row>
    <row r="1289" spans="1:8" x14ac:dyDescent="0.3">
      <c r="A1289" s="60">
        <v>43657</v>
      </c>
      <c r="B1289" s="15">
        <f t="shared" si="100"/>
        <v>2019</v>
      </c>
      <c r="C1289" s="15">
        <f t="shared" si="101"/>
        <v>7</v>
      </c>
      <c r="D1289" s="15">
        <f t="shared" si="102"/>
        <v>11</v>
      </c>
      <c r="E1289" s="15">
        <v>13493</v>
      </c>
      <c r="F1289" s="15">
        <v>0</v>
      </c>
      <c r="G1289" s="15">
        <f t="shared" si="103"/>
        <v>850</v>
      </c>
      <c r="H1289">
        <v>850</v>
      </c>
    </row>
    <row r="1290" spans="1:8" x14ac:dyDescent="0.3">
      <c r="A1290" s="60">
        <v>43658</v>
      </c>
      <c r="B1290" s="15">
        <f t="shared" si="100"/>
        <v>2019</v>
      </c>
      <c r="C1290" s="15">
        <f t="shared" si="101"/>
        <v>7</v>
      </c>
      <c r="D1290" s="15">
        <f t="shared" si="102"/>
        <v>12</v>
      </c>
      <c r="E1290" s="15">
        <v>12603</v>
      </c>
      <c r="F1290" s="15">
        <v>0</v>
      </c>
      <c r="G1290" s="15">
        <f t="shared" si="103"/>
        <v>890</v>
      </c>
      <c r="H1290">
        <v>890</v>
      </c>
    </row>
    <row r="1291" spans="1:8" x14ac:dyDescent="0.3">
      <c r="A1291" s="60">
        <v>43659</v>
      </c>
      <c r="B1291" s="15">
        <f t="shared" si="100"/>
        <v>2019</v>
      </c>
      <c r="C1291" s="15">
        <f t="shared" si="101"/>
        <v>7</v>
      </c>
      <c r="D1291" s="15">
        <f t="shared" si="102"/>
        <v>13</v>
      </c>
      <c r="E1291" s="15">
        <v>11746</v>
      </c>
      <c r="F1291" s="15">
        <v>0</v>
      </c>
      <c r="G1291" s="15">
        <f t="shared" si="103"/>
        <v>857</v>
      </c>
      <c r="H1291">
        <v>857</v>
      </c>
    </row>
    <row r="1292" spans="1:8" x14ac:dyDescent="0.3">
      <c r="A1292" s="60">
        <v>43660</v>
      </c>
      <c r="B1292" s="15">
        <f t="shared" si="100"/>
        <v>2019</v>
      </c>
      <c r="C1292" s="15">
        <f t="shared" si="101"/>
        <v>7</v>
      </c>
      <c r="D1292" s="15">
        <f t="shared" si="102"/>
        <v>14</v>
      </c>
      <c r="E1292" s="15">
        <v>10821</v>
      </c>
      <c r="F1292" s="15">
        <v>0</v>
      </c>
      <c r="G1292" s="15">
        <f t="shared" si="103"/>
        <v>925</v>
      </c>
      <c r="H1292">
        <v>925</v>
      </c>
    </row>
    <row r="1293" spans="1:8" x14ac:dyDescent="0.3">
      <c r="A1293" s="60">
        <v>43661</v>
      </c>
      <c r="B1293" s="15">
        <f t="shared" si="100"/>
        <v>2019</v>
      </c>
      <c r="C1293" s="15">
        <f t="shared" si="101"/>
        <v>7</v>
      </c>
      <c r="D1293" s="15">
        <f t="shared" si="102"/>
        <v>15</v>
      </c>
      <c r="E1293" s="15">
        <v>9987</v>
      </c>
      <c r="F1293" s="15">
        <v>0</v>
      </c>
      <c r="G1293" s="15">
        <f t="shared" si="103"/>
        <v>834</v>
      </c>
      <c r="H1293">
        <v>834</v>
      </c>
    </row>
    <row r="1294" spans="1:8" x14ac:dyDescent="0.3">
      <c r="A1294" s="60">
        <v>43662</v>
      </c>
      <c r="B1294" s="15">
        <f t="shared" si="100"/>
        <v>2019</v>
      </c>
      <c r="C1294" s="15">
        <f t="shared" si="101"/>
        <v>7</v>
      </c>
      <c r="D1294" s="15">
        <f t="shared" si="102"/>
        <v>16</v>
      </c>
      <c r="E1294" s="15">
        <v>9109</v>
      </c>
      <c r="F1294" s="15">
        <v>0</v>
      </c>
      <c r="G1294" s="15">
        <f t="shared" si="103"/>
        <v>878</v>
      </c>
      <c r="H1294">
        <v>878</v>
      </c>
    </row>
    <row r="1295" spans="1:8" x14ac:dyDescent="0.3">
      <c r="A1295" s="60">
        <v>43663</v>
      </c>
      <c r="B1295" s="15">
        <f t="shared" si="100"/>
        <v>2019</v>
      </c>
      <c r="C1295" s="15">
        <f t="shared" si="101"/>
        <v>7</v>
      </c>
      <c r="D1295" s="15">
        <f t="shared" si="102"/>
        <v>17</v>
      </c>
      <c r="E1295" s="15">
        <v>8226</v>
      </c>
      <c r="F1295" s="15">
        <v>0</v>
      </c>
      <c r="G1295" s="15">
        <f t="shared" si="103"/>
        <v>883</v>
      </c>
      <c r="H1295">
        <v>883</v>
      </c>
    </row>
    <row r="1296" spans="1:8" x14ac:dyDescent="0.3">
      <c r="A1296" s="60">
        <v>43664</v>
      </c>
      <c r="B1296" s="15">
        <f t="shared" si="100"/>
        <v>2019</v>
      </c>
      <c r="C1296" s="15">
        <f t="shared" si="101"/>
        <v>7</v>
      </c>
      <c r="D1296" s="15">
        <f t="shared" si="102"/>
        <v>18</v>
      </c>
      <c r="E1296" s="15">
        <v>7349</v>
      </c>
      <c r="F1296" s="15">
        <v>0</v>
      </c>
      <c r="G1296" s="15">
        <f t="shared" si="103"/>
        <v>877</v>
      </c>
      <c r="H1296">
        <v>877</v>
      </c>
    </row>
    <row r="1297" spans="1:8" x14ac:dyDescent="0.3">
      <c r="A1297" s="60">
        <v>43665</v>
      </c>
      <c r="B1297" s="15">
        <f t="shared" si="100"/>
        <v>2019</v>
      </c>
      <c r="C1297" s="15">
        <f t="shared" si="101"/>
        <v>7</v>
      </c>
      <c r="D1297" s="15">
        <f t="shared" si="102"/>
        <v>19</v>
      </c>
      <c r="E1297" s="15">
        <v>6514</v>
      </c>
      <c r="F1297" s="15">
        <v>0</v>
      </c>
      <c r="G1297" s="15">
        <f t="shared" si="103"/>
        <v>835</v>
      </c>
      <c r="H1297">
        <v>835</v>
      </c>
    </row>
    <row r="1298" spans="1:8" x14ac:dyDescent="0.3">
      <c r="A1298" s="60">
        <v>43666</v>
      </c>
      <c r="B1298" s="15">
        <f t="shared" si="100"/>
        <v>2019</v>
      </c>
      <c r="C1298" s="15">
        <f t="shared" si="101"/>
        <v>7</v>
      </c>
      <c r="D1298" s="15">
        <f t="shared" si="102"/>
        <v>20</v>
      </c>
      <c r="E1298" s="15">
        <v>5665</v>
      </c>
      <c r="F1298" s="15">
        <v>0</v>
      </c>
      <c r="G1298" s="15">
        <f t="shared" si="103"/>
        <v>849</v>
      </c>
      <c r="H1298">
        <v>849</v>
      </c>
    </row>
    <row r="1299" spans="1:8" x14ac:dyDescent="0.3">
      <c r="A1299" s="60">
        <v>43667</v>
      </c>
      <c r="B1299" s="15">
        <f t="shared" si="100"/>
        <v>2019</v>
      </c>
      <c r="C1299" s="15">
        <f t="shared" si="101"/>
        <v>7</v>
      </c>
      <c r="D1299" s="15">
        <f t="shared" si="102"/>
        <v>21</v>
      </c>
      <c r="E1299" s="15">
        <v>19667</v>
      </c>
      <c r="F1299" s="15">
        <v>14880</v>
      </c>
      <c r="G1299" s="15">
        <f t="shared" si="103"/>
        <v>878</v>
      </c>
      <c r="H1299">
        <v>878</v>
      </c>
    </row>
    <row r="1300" spans="1:8" x14ac:dyDescent="0.3">
      <c r="A1300" s="60">
        <v>43668</v>
      </c>
      <c r="B1300" s="15">
        <f t="shared" si="100"/>
        <v>2019</v>
      </c>
      <c r="C1300" s="15">
        <f t="shared" si="101"/>
        <v>7</v>
      </c>
      <c r="D1300" s="15">
        <f t="shared" si="102"/>
        <v>22</v>
      </c>
      <c r="E1300" s="15">
        <v>18806</v>
      </c>
      <c r="F1300" s="15">
        <v>0</v>
      </c>
      <c r="G1300" s="15">
        <f t="shared" si="103"/>
        <v>861</v>
      </c>
      <c r="H1300">
        <v>861</v>
      </c>
    </row>
    <row r="1301" spans="1:8" x14ac:dyDescent="0.3">
      <c r="A1301" s="60">
        <v>43669</v>
      </c>
      <c r="B1301" s="15">
        <f t="shared" si="100"/>
        <v>2019</v>
      </c>
      <c r="C1301" s="15">
        <f t="shared" si="101"/>
        <v>7</v>
      </c>
      <c r="D1301" s="15">
        <f t="shared" si="102"/>
        <v>23</v>
      </c>
      <c r="E1301" s="15">
        <v>17886</v>
      </c>
      <c r="F1301" s="15">
        <v>0</v>
      </c>
      <c r="G1301" s="15">
        <f t="shared" si="103"/>
        <v>920</v>
      </c>
      <c r="H1301">
        <v>920</v>
      </c>
    </row>
    <row r="1302" spans="1:8" x14ac:dyDescent="0.3">
      <c r="A1302" s="60">
        <v>43670</v>
      </c>
      <c r="B1302" s="15">
        <f t="shared" si="100"/>
        <v>2019</v>
      </c>
      <c r="C1302" s="15">
        <f t="shared" si="101"/>
        <v>7</v>
      </c>
      <c r="D1302" s="15">
        <f t="shared" si="102"/>
        <v>24</v>
      </c>
      <c r="E1302" s="15">
        <v>16973</v>
      </c>
      <c r="F1302" s="15">
        <v>0</v>
      </c>
      <c r="G1302" s="15">
        <f t="shared" si="103"/>
        <v>913</v>
      </c>
      <c r="H1302">
        <v>913</v>
      </c>
    </row>
    <row r="1303" spans="1:8" x14ac:dyDescent="0.3">
      <c r="A1303" s="60">
        <v>43671</v>
      </c>
      <c r="B1303" s="15">
        <f t="shared" si="100"/>
        <v>2019</v>
      </c>
      <c r="C1303" s="15">
        <f t="shared" si="101"/>
        <v>7</v>
      </c>
      <c r="D1303" s="15">
        <f t="shared" si="102"/>
        <v>25</v>
      </c>
      <c r="E1303" s="15">
        <v>16098</v>
      </c>
      <c r="F1303" s="15">
        <v>0</v>
      </c>
      <c r="G1303" s="15">
        <f t="shared" si="103"/>
        <v>875</v>
      </c>
      <c r="H1303">
        <v>875</v>
      </c>
    </row>
    <row r="1304" spans="1:8" x14ac:dyDescent="0.3">
      <c r="A1304" s="60">
        <v>43672</v>
      </c>
      <c r="B1304" s="15">
        <f t="shared" si="100"/>
        <v>2019</v>
      </c>
      <c r="C1304" s="15">
        <f t="shared" si="101"/>
        <v>7</v>
      </c>
      <c r="D1304" s="15">
        <f t="shared" si="102"/>
        <v>26</v>
      </c>
      <c r="E1304" s="15">
        <v>15237</v>
      </c>
      <c r="F1304" s="15">
        <v>0</v>
      </c>
      <c r="G1304" s="15">
        <f t="shared" si="103"/>
        <v>861</v>
      </c>
      <c r="H1304">
        <v>861</v>
      </c>
    </row>
    <row r="1305" spans="1:8" x14ac:dyDescent="0.3">
      <c r="A1305" s="60">
        <v>43673</v>
      </c>
      <c r="B1305" s="15">
        <f t="shared" si="100"/>
        <v>2019</v>
      </c>
      <c r="C1305" s="15">
        <f t="shared" si="101"/>
        <v>7</v>
      </c>
      <c r="D1305" s="15">
        <f t="shared" si="102"/>
        <v>27</v>
      </c>
      <c r="E1305" s="15">
        <v>14319</v>
      </c>
      <c r="F1305" s="15">
        <v>0</v>
      </c>
      <c r="G1305" s="15">
        <f t="shared" si="103"/>
        <v>918</v>
      </c>
      <c r="H1305">
        <v>918</v>
      </c>
    </row>
    <row r="1306" spans="1:8" x14ac:dyDescent="0.3">
      <c r="A1306" s="60">
        <v>43674</v>
      </c>
      <c r="B1306" s="15">
        <f t="shared" si="100"/>
        <v>2019</v>
      </c>
      <c r="C1306" s="15">
        <f t="shared" si="101"/>
        <v>7</v>
      </c>
      <c r="D1306" s="15">
        <f t="shared" si="102"/>
        <v>28</v>
      </c>
      <c r="E1306" s="15">
        <v>13419</v>
      </c>
      <c r="F1306" s="15">
        <v>0</v>
      </c>
      <c r="G1306" s="15">
        <f t="shared" si="103"/>
        <v>900</v>
      </c>
      <c r="H1306">
        <v>900</v>
      </c>
    </row>
    <row r="1307" spans="1:8" x14ac:dyDescent="0.3">
      <c r="A1307" s="60">
        <v>43675</v>
      </c>
      <c r="B1307" s="15">
        <f t="shared" si="100"/>
        <v>2019</v>
      </c>
      <c r="C1307" s="15">
        <f t="shared" si="101"/>
        <v>7</v>
      </c>
      <c r="D1307" s="15">
        <f t="shared" si="102"/>
        <v>29</v>
      </c>
      <c r="E1307" s="15">
        <v>12532</v>
      </c>
      <c r="F1307" s="15">
        <v>0</v>
      </c>
      <c r="G1307" s="15">
        <f t="shared" si="103"/>
        <v>887</v>
      </c>
      <c r="H1307">
        <v>887</v>
      </c>
    </row>
    <row r="1308" spans="1:8" x14ac:dyDescent="0.3">
      <c r="A1308" s="60">
        <v>43676</v>
      </c>
      <c r="B1308" s="15">
        <f t="shared" si="100"/>
        <v>2019</v>
      </c>
      <c r="C1308" s="15">
        <f t="shared" si="101"/>
        <v>7</v>
      </c>
      <c r="D1308" s="15">
        <f t="shared" si="102"/>
        <v>30</v>
      </c>
      <c r="E1308" s="15">
        <v>11653</v>
      </c>
      <c r="F1308" s="15">
        <v>0</v>
      </c>
      <c r="G1308" s="15">
        <f t="shared" si="103"/>
        <v>879</v>
      </c>
      <c r="H1308">
        <v>879</v>
      </c>
    </row>
    <row r="1309" spans="1:8" x14ac:dyDescent="0.3">
      <c r="A1309" s="60">
        <v>43677</v>
      </c>
      <c r="B1309" s="15">
        <f t="shared" si="100"/>
        <v>2019</v>
      </c>
      <c r="C1309" s="15">
        <f t="shared" si="101"/>
        <v>7</v>
      </c>
      <c r="D1309" s="15">
        <f t="shared" si="102"/>
        <v>31</v>
      </c>
      <c r="E1309" s="15">
        <v>10828</v>
      </c>
      <c r="F1309" s="15">
        <v>0</v>
      </c>
      <c r="G1309" s="15">
        <f t="shared" si="103"/>
        <v>825</v>
      </c>
      <c r="H1309">
        <v>825</v>
      </c>
    </row>
    <row r="1310" spans="1:8" x14ac:dyDescent="0.3">
      <c r="A1310" s="60">
        <v>43678</v>
      </c>
      <c r="B1310" s="15">
        <f t="shared" si="100"/>
        <v>2019</v>
      </c>
      <c r="C1310" s="15">
        <f t="shared" si="101"/>
        <v>8</v>
      </c>
      <c r="D1310" s="15">
        <f t="shared" si="102"/>
        <v>1</v>
      </c>
      <c r="E1310" s="15">
        <v>9913</v>
      </c>
      <c r="F1310" s="15">
        <v>0</v>
      </c>
      <c r="G1310" s="15">
        <f t="shared" si="103"/>
        <v>915</v>
      </c>
      <c r="H1310">
        <v>915</v>
      </c>
    </row>
    <row r="1311" spans="1:8" x14ac:dyDescent="0.3">
      <c r="A1311" s="60">
        <v>43679</v>
      </c>
      <c r="B1311" s="15">
        <f t="shared" si="100"/>
        <v>2019</v>
      </c>
      <c r="C1311" s="15">
        <f t="shared" si="101"/>
        <v>8</v>
      </c>
      <c r="D1311" s="15">
        <f t="shared" si="102"/>
        <v>2</v>
      </c>
      <c r="E1311" s="15">
        <v>9036</v>
      </c>
      <c r="F1311" s="15">
        <v>0</v>
      </c>
      <c r="G1311" s="15">
        <f t="shared" si="103"/>
        <v>877</v>
      </c>
      <c r="H1311">
        <v>877</v>
      </c>
    </row>
    <row r="1312" spans="1:8" x14ac:dyDescent="0.3">
      <c r="A1312" s="60">
        <v>43680</v>
      </c>
      <c r="B1312" s="15">
        <f t="shared" si="100"/>
        <v>2019</v>
      </c>
      <c r="C1312" s="15">
        <f t="shared" si="101"/>
        <v>8</v>
      </c>
      <c r="D1312" s="15">
        <f t="shared" si="102"/>
        <v>3</v>
      </c>
      <c r="E1312" s="15">
        <v>8207</v>
      </c>
      <c r="F1312" s="15">
        <v>0</v>
      </c>
      <c r="G1312" s="15">
        <f t="shared" si="103"/>
        <v>829</v>
      </c>
      <c r="H1312">
        <v>829</v>
      </c>
    </row>
    <row r="1313" spans="1:8" x14ac:dyDescent="0.3">
      <c r="A1313" s="60">
        <v>43681</v>
      </c>
      <c r="B1313" s="15">
        <f t="shared" si="100"/>
        <v>2019</v>
      </c>
      <c r="C1313" s="15">
        <f t="shared" si="101"/>
        <v>8</v>
      </c>
      <c r="D1313" s="15">
        <f t="shared" si="102"/>
        <v>4</v>
      </c>
      <c r="E1313" s="15">
        <v>7331</v>
      </c>
      <c r="F1313" s="15">
        <v>0</v>
      </c>
      <c r="G1313" s="15">
        <f t="shared" si="103"/>
        <v>876</v>
      </c>
      <c r="H1313">
        <v>876</v>
      </c>
    </row>
    <row r="1314" spans="1:8" x14ac:dyDescent="0.3">
      <c r="A1314" s="60">
        <v>43682</v>
      </c>
      <c r="B1314" s="15">
        <f t="shared" si="100"/>
        <v>2019</v>
      </c>
      <c r="C1314" s="15">
        <f t="shared" si="101"/>
        <v>8</v>
      </c>
      <c r="D1314" s="15">
        <f t="shared" si="102"/>
        <v>5</v>
      </c>
      <c r="E1314" s="15">
        <v>6472</v>
      </c>
      <c r="F1314" s="15">
        <v>0</v>
      </c>
      <c r="G1314" s="15">
        <f t="shared" si="103"/>
        <v>859</v>
      </c>
      <c r="H1314">
        <v>859</v>
      </c>
    </row>
    <row r="1315" spans="1:8" x14ac:dyDescent="0.3">
      <c r="A1315" s="60">
        <v>43683</v>
      </c>
      <c r="B1315" s="15">
        <f t="shared" si="100"/>
        <v>2019</v>
      </c>
      <c r="C1315" s="15">
        <f t="shared" si="101"/>
        <v>8</v>
      </c>
      <c r="D1315" s="15">
        <f t="shared" si="102"/>
        <v>6</v>
      </c>
      <c r="E1315" s="15">
        <v>5602</v>
      </c>
      <c r="F1315" s="15">
        <v>0</v>
      </c>
      <c r="G1315" s="15">
        <f t="shared" si="103"/>
        <v>870</v>
      </c>
      <c r="H1315">
        <v>870</v>
      </c>
    </row>
    <row r="1316" spans="1:8" x14ac:dyDescent="0.3">
      <c r="A1316" s="60">
        <v>43684</v>
      </c>
      <c r="B1316" s="15">
        <f t="shared" si="100"/>
        <v>2019</v>
      </c>
      <c r="C1316" s="15">
        <f t="shared" si="101"/>
        <v>8</v>
      </c>
      <c r="D1316" s="15">
        <f t="shared" si="102"/>
        <v>7</v>
      </c>
      <c r="E1316" s="15">
        <v>18917</v>
      </c>
      <c r="F1316" s="15">
        <v>14208</v>
      </c>
      <c r="G1316" s="15">
        <f t="shared" si="103"/>
        <v>893</v>
      </c>
      <c r="H1316">
        <v>893</v>
      </c>
    </row>
    <row r="1317" spans="1:8" x14ac:dyDescent="0.3">
      <c r="A1317" s="60">
        <v>43685</v>
      </c>
      <c r="B1317" s="15">
        <f t="shared" si="100"/>
        <v>2019</v>
      </c>
      <c r="C1317" s="15">
        <f t="shared" si="101"/>
        <v>8</v>
      </c>
      <c r="D1317" s="15">
        <f t="shared" si="102"/>
        <v>8</v>
      </c>
      <c r="E1317" s="15">
        <v>18037</v>
      </c>
      <c r="F1317" s="15">
        <v>0</v>
      </c>
      <c r="G1317" s="15">
        <f t="shared" si="103"/>
        <v>880</v>
      </c>
      <c r="H1317">
        <v>880</v>
      </c>
    </row>
    <row r="1318" spans="1:8" x14ac:dyDescent="0.3">
      <c r="A1318" s="60">
        <v>43686</v>
      </c>
      <c r="B1318" s="15">
        <f t="shared" si="100"/>
        <v>2019</v>
      </c>
      <c r="C1318" s="15">
        <f t="shared" si="101"/>
        <v>8</v>
      </c>
      <c r="D1318" s="15">
        <f t="shared" si="102"/>
        <v>9</v>
      </c>
      <c r="E1318" s="15">
        <v>17135</v>
      </c>
      <c r="F1318" s="15">
        <v>0</v>
      </c>
      <c r="G1318" s="15">
        <f t="shared" si="103"/>
        <v>902</v>
      </c>
      <c r="H1318">
        <v>902</v>
      </c>
    </row>
    <row r="1319" spans="1:8" x14ac:dyDescent="0.3">
      <c r="A1319" s="60">
        <v>43687</v>
      </c>
      <c r="B1319" s="15">
        <f t="shared" si="100"/>
        <v>2019</v>
      </c>
      <c r="C1319" s="15">
        <f t="shared" si="101"/>
        <v>8</v>
      </c>
      <c r="D1319" s="15">
        <f t="shared" si="102"/>
        <v>10</v>
      </c>
      <c r="E1319" s="15">
        <v>16248</v>
      </c>
      <c r="F1319" s="15">
        <v>0</v>
      </c>
      <c r="G1319" s="15">
        <f t="shared" si="103"/>
        <v>887</v>
      </c>
      <c r="H1319">
        <v>887</v>
      </c>
    </row>
    <row r="1320" spans="1:8" x14ac:dyDescent="0.3">
      <c r="A1320" s="60">
        <v>43688</v>
      </c>
      <c r="B1320" s="15">
        <f t="shared" si="100"/>
        <v>2019</v>
      </c>
      <c r="C1320" s="15">
        <f t="shared" si="101"/>
        <v>8</v>
      </c>
      <c r="D1320" s="15">
        <f t="shared" si="102"/>
        <v>11</v>
      </c>
      <c r="E1320" s="15">
        <v>15392</v>
      </c>
      <c r="F1320" s="15">
        <v>0</v>
      </c>
      <c r="G1320" s="15">
        <f t="shared" si="103"/>
        <v>856</v>
      </c>
      <c r="H1320">
        <v>856</v>
      </c>
    </row>
    <row r="1321" spans="1:8" x14ac:dyDescent="0.3">
      <c r="A1321" s="60">
        <v>43689</v>
      </c>
      <c r="B1321" s="15">
        <f t="shared" si="100"/>
        <v>2019</v>
      </c>
      <c r="C1321" s="15">
        <f t="shared" si="101"/>
        <v>8</v>
      </c>
      <c r="D1321" s="15">
        <f t="shared" si="102"/>
        <v>12</v>
      </c>
      <c r="E1321" s="15">
        <v>14510</v>
      </c>
      <c r="F1321" s="15">
        <v>0</v>
      </c>
      <c r="G1321" s="15">
        <f t="shared" si="103"/>
        <v>882</v>
      </c>
      <c r="H1321">
        <v>882</v>
      </c>
    </row>
    <row r="1322" spans="1:8" x14ac:dyDescent="0.3">
      <c r="A1322" s="60">
        <v>43690</v>
      </c>
      <c r="B1322" s="15">
        <f t="shared" si="100"/>
        <v>2019</v>
      </c>
      <c r="C1322" s="15">
        <f t="shared" si="101"/>
        <v>8</v>
      </c>
      <c r="D1322" s="15">
        <f t="shared" si="102"/>
        <v>13</v>
      </c>
      <c r="E1322" s="15">
        <v>13657</v>
      </c>
      <c r="F1322" s="15">
        <v>0</v>
      </c>
      <c r="G1322" s="15">
        <f t="shared" si="103"/>
        <v>853</v>
      </c>
      <c r="H1322">
        <v>853</v>
      </c>
    </row>
    <row r="1323" spans="1:8" x14ac:dyDescent="0.3">
      <c r="A1323" s="60">
        <v>43691</v>
      </c>
      <c r="B1323" s="15">
        <f t="shared" si="100"/>
        <v>2019</v>
      </c>
      <c r="C1323" s="15">
        <f t="shared" si="101"/>
        <v>8</v>
      </c>
      <c r="D1323" s="15">
        <f t="shared" si="102"/>
        <v>14</v>
      </c>
      <c r="E1323" s="15">
        <v>12782</v>
      </c>
      <c r="F1323" s="15">
        <v>0</v>
      </c>
      <c r="G1323" s="15">
        <f t="shared" si="103"/>
        <v>875</v>
      </c>
      <c r="H1323">
        <v>875</v>
      </c>
    </row>
    <row r="1324" spans="1:8" x14ac:dyDescent="0.3">
      <c r="A1324" s="60">
        <v>43692</v>
      </c>
      <c r="B1324" s="15">
        <f t="shared" si="100"/>
        <v>2019</v>
      </c>
      <c r="C1324" s="15">
        <f t="shared" si="101"/>
        <v>8</v>
      </c>
      <c r="D1324" s="15">
        <f t="shared" si="102"/>
        <v>15</v>
      </c>
      <c r="E1324" s="15">
        <v>11975</v>
      </c>
      <c r="F1324" s="15">
        <v>0</v>
      </c>
      <c r="G1324" s="15">
        <f t="shared" si="103"/>
        <v>807</v>
      </c>
      <c r="H1324">
        <v>807</v>
      </c>
    </row>
    <row r="1325" spans="1:8" x14ac:dyDescent="0.3">
      <c r="A1325" s="60">
        <v>43693</v>
      </c>
      <c r="B1325" s="15">
        <f t="shared" si="100"/>
        <v>2019</v>
      </c>
      <c r="C1325" s="15">
        <f t="shared" si="101"/>
        <v>8</v>
      </c>
      <c r="D1325" s="15">
        <f t="shared" si="102"/>
        <v>16</v>
      </c>
      <c r="E1325" s="15">
        <v>11107</v>
      </c>
      <c r="F1325" s="15">
        <v>0</v>
      </c>
      <c r="G1325" s="15">
        <f t="shared" si="103"/>
        <v>868</v>
      </c>
      <c r="H1325">
        <v>868</v>
      </c>
    </row>
    <row r="1326" spans="1:8" x14ac:dyDescent="0.3">
      <c r="A1326" s="60">
        <v>43694</v>
      </c>
      <c r="B1326" s="15">
        <f t="shared" si="100"/>
        <v>2019</v>
      </c>
      <c r="C1326" s="15">
        <f t="shared" si="101"/>
        <v>8</v>
      </c>
      <c r="D1326" s="15">
        <f t="shared" si="102"/>
        <v>17</v>
      </c>
      <c r="E1326" s="15">
        <v>10273</v>
      </c>
      <c r="F1326" s="15">
        <v>0</v>
      </c>
      <c r="G1326" s="15">
        <f t="shared" si="103"/>
        <v>834</v>
      </c>
      <c r="H1326">
        <v>834</v>
      </c>
    </row>
    <row r="1327" spans="1:8" x14ac:dyDescent="0.3">
      <c r="A1327" s="60">
        <v>43695</v>
      </c>
      <c r="B1327" s="15">
        <f t="shared" si="100"/>
        <v>2019</v>
      </c>
      <c r="C1327" s="15">
        <f t="shared" si="101"/>
        <v>8</v>
      </c>
      <c r="D1327" s="15">
        <f t="shared" si="102"/>
        <v>18</v>
      </c>
      <c r="E1327" s="15">
        <v>9450</v>
      </c>
      <c r="F1327" s="15">
        <v>0</v>
      </c>
      <c r="G1327" s="15">
        <f t="shared" si="103"/>
        <v>823</v>
      </c>
      <c r="H1327">
        <v>823</v>
      </c>
    </row>
    <row r="1328" spans="1:8" x14ac:dyDescent="0.3">
      <c r="A1328" s="60">
        <v>43696</v>
      </c>
      <c r="B1328" s="15">
        <f t="shared" si="100"/>
        <v>2019</v>
      </c>
      <c r="C1328" s="15">
        <f t="shared" si="101"/>
        <v>8</v>
      </c>
      <c r="D1328" s="15">
        <f t="shared" si="102"/>
        <v>19</v>
      </c>
      <c r="E1328" s="15">
        <v>8566</v>
      </c>
      <c r="F1328" s="15">
        <v>0</v>
      </c>
      <c r="G1328" s="15">
        <f t="shared" si="103"/>
        <v>884</v>
      </c>
      <c r="H1328">
        <v>884</v>
      </c>
    </row>
    <row r="1329" spans="1:8" x14ac:dyDescent="0.3">
      <c r="A1329" s="60">
        <v>43697</v>
      </c>
      <c r="B1329" s="15">
        <f t="shared" si="100"/>
        <v>2019</v>
      </c>
      <c r="C1329" s="15">
        <f t="shared" si="101"/>
        <v>8</v>
      </c>
      <c r="D1329" s="15">
        <f t="shared" si="102"/>
        <v>20</v>
      </c>
      <c r="E1329" s="15">
        <v>7679</v>
      </c>
      <c r="F1329" s="15">
        <v>0</v>
      </c>
      <c r="G1329" s="15">
        <f t="shared" si="103"/>
        <v>887</v>
      </c>
      <c r="H1329">
        <v>887</v>
      </c>
    </row>
    <row r="1330" spans="1:8" x14ac:dyDescent="0.3">
      <c r="A1330" s="60">
        <v>43698</v>
      </c>
      <c r="B1330" s="15">
        <f t="shared" si="100"/>
        <v>2019</v>
      </c>
      <c r="C1330" s="15">
        <f t="shared" si="101"/>
        <v>8</v>
      </c>
      <c r="D1330" s="15">
        <f t="shared" si="102"/>
        <v>21</v>
      </c>
      <c r="E1330" s="15">
        <v>6817</v>
      </c>
      <c r="F1330" s="15">
        <v>0</v>
      </c>
      <c r="G1330" s="15">
        <f t="shared" si="103"/>
        <v>862</v>
      </c>
      <c r="H1330">
        <v>862</v>
      </c>
    </row>
    <row r="1331" spans="1:8" x14ac:dyDescent="0.3">
      <c r="A1331" s="60">
        <v>43699</v>
      </c>
      <c r="B1331" s="15">
        <f t="shared" si="100"/>
        <v>2019</v>
      </c>
      <c r="C1331" s="15">
        <f t="shared" si="101"/>
        <v>8</v>
      </c>
      <c r="D1331" s="15">
        <f t="shared" si="102"/>
        <v>22</v>
      </c>
      <c r="E1331" s="15">
        <v>5902</v>
      </c>
      <c r="F1331" s="15">
        <v>0</v>
      </c>
      <c r="G1331" s="15">
        <f t="shared" si="103"/>
        <v>915</v>
      </c>
      <c r="H1331">
        <v>915</v>
      </c>
    </row>
    <row r="1332" spans="1:8" x14ac:dyDescent="0.3">
      <c r="A1332" s="60">
        <v>43700</v>
      </c>
      <c r="B1332" s="15">
        <f t="shared" si="100"/>
        <v>2019</v>
      </c>
      <c r="C1332" s="15">
        <f t="shared" si="101"/>
        <v>8</v>
      </c>
      <c r="D1332" s="15">
        <f t="shared" si="102"/>
        <v>23</v>
      </c>
      <c r="E1332" s="15">
        <v>15605</v>
      </c>
      <c r="F1332" s="15">
        <v>10606</v>
      </c>
      <c r="G1332" s="15">
        <f t="shared" si="103"/>
        <v>903</v>
      </c>
      <c r="H1332">
        <v>903</v>
      </c>
    </row>
    <row r="1333" spans="1:8" x14ac:dyDescent="0.3">
      <c r="A1333" s="60">
        <v>43701</v>
      </c>
      <c r="B1333" s="15">
        <f t="shared" si="100"/>
        <v>2019</v>
      </c>
      <c r="C1333" s="15">
        <f t="shared" si="101"/>
        <v>8</v>
      </c>
      <c r="D1333" s="15">
        <f t="shared" si="102"/>
        <v>24</v>
      </c>
      <c r="E1333" s="15">
        <v>14739</v>
      </c>
      <c r="F1333" s="15">
        <v>0</v>
      </c>
      <c r="G1333" s="15">
        <f t="shared" si="103"/>
        <v>866</v>
      </c>
      <c r="H1333">
        <v>866</v>
      </c>
    </row>
    <row r="1334" spans="1:8" x14ac:dyDescent="0.3">
      <c r="A1334" s="60">
        <v>43702</v>
      </c>
      <c r="B1334" s="15">
        <f t="shared" si="100"/>
        <v>2019</v>
      </c>
      <c r="C1334" s="15">
        <f t="shared" si="101"/>
        <v>8</v>
      </c>
      <c r="D1334" s="15">
        <f t="shared" si="102"/>
        <v>25</v>
      </c>
      <c r="E1334" s="15">
        <v>13891</v>
      </c>
      <c r="F1334" s="15">
        <v>0</v>
      </c>
      <c r="G1334" s="15">
        <f t="shared" si="103"/>
        <v>848</v>
      </c>
      <c r="H1334">
        <v>848</v>
      </c>
    </row>
    <row r="1335" spans="1:8" x14ac:dyDescent="0.3">
      <c r="A1335" s="60">
        <v>43703</v>
      </c>
      <c r="B1335" s="15">
        <f t="shared" si="100"/>
        <v>2019</v>
      </c>
      <c r="C1335" s="15">
        <f t="shared" si="101"/>
        <v>8</v>
      </c>
      <c r="D1335" s="15">
        <f t="shared" si="102"/>
        <v>26</v>
      </c>
      <c r="E1335" s="15">
        <v>13016</v>
      </c>
      <c r="F1335" s="15">
        <v>0</v>
      </c>
      <c r="G1335" s="15">
        <f t="shared" si="103"/>
        <v>875</v>
      </c>
      <c r="H1335">
        <v>875</v>
      </c>
    </row>
    <row r="1336" spans="1:8" x14ac:dyDescent="0.3">
      <c r="A1336" s="60">
        <v>43704</v>
      </c>
      <c r="B1336" s="15">
        <f t="shared" si="100"/>
        <v>2019</v>
      </c>
      <c r="C1336" s="15">
        <f t="shared" si="101"/>
        <v>8</v>
      </c>
      <c r="D1336" s="15">
        <f t="shared" si="102"/>
        <v>27</v>
      </c>
      <c r="E1336" s="15">
        <v>12132</v>
      </c>
      <c r="F1336" s="15">
        <v>0</v>
      </c>
      <c r="G1336" s="15">
        <f t="shared" si="103"/>
        <v>884</v>
      </c>
      <c r="H1336">
        <v>884</v>
      </c>
    </row>
    <row r="1337" spans="1:8" x14ac:dyDescent="0.3">
      <c r="A1337" s="60">
        <v>43705</v>
      </c>
      <c r="B1337" s="15">
        <f t="shared" si="100"/>
        <v>2019</v>
      </c>
      <c r="C1337" s="15">
        <f t="shared" si="101"/>
        <v>8</v>
      </c>
      <c r="D1337" s="15">
        <f t="shared" si="102"/>
        <v>28</v>
      </c>
      <c r="E1337" s="15">
        <v>11274</v>
      </c>
      <c r="F1337" s="15">
        <v>0</v>
      </c>
      <c r="G1337" s="15">
        <f t="shared" si="103"/>
        <v>858</v>
      </c>
      <c r="H1337">
        <v>858</v>
      </c>
    </row>
    <row r="1338" spans="1:8" x14ac:dyDescent="0.3">
      <c r="A1338" s="60">
        <v>43706</v>
      </c>
      <c r="B1338" s="15">
        <f t="shared" si="100"/>
        <v>2019</v>
      </c>
      <c r="C1338" s="15">
        <f t="shared" si="101"/>
        <v>8</v>
      </c>
      <c r="D1338" s="15">
        <f t="shared" si="102"/>
        <v>29</v>
      </c>
      <c r="E1338" s="15">
        <v>10395</v>
      </c>
      <c r="F1338" s="15">
        <v>0</v>
      </c>
      <c r="G1338" s="15">
        <f t="shared" si="103"/>
        <v>879</v>
      </c>
      <c r="H1338">
        <v>879</v>
      </c>
    </row>
    <row r="1339" spans="1:8" x14ac:dyDescent="0.3">
      <c r="A1339" s="60">
        <v>43707</v>
      </c>
      <c r="B1339" s="15">
        <f t="shared" si="100"/>
        <v>2019</v>
      </c>
      <c r="C1339" s="15">
        <f t="shared" si="101"/>
        <v>8</v>
      </c>
      <c r="D1339" s="15">
        <f t="shared" si="102"/>
        <v>30</v>
      </c>
      <c r="E1339" s="15">
        <v>9551</v>
      </c>
      <c r="F1339" s="15">
        <v>0</v>
      </c>
      <c r="G1339" s="15">
        <f t="shared" si="103"/>
        <v>844</v>
      </c>
      <c r="H1339">
        <v>844</v>
      </c>
    </row>
    <row r="1340" spans="1:8" x14ac:dyDescent="0.3">
      <c r="A1340" s="60">
        <v>43708</v>
      </c>
      <c r="B1340" s="15">
        <f t="shared" si="100"/>
        <v>2019</v>
      </c>
      <c r="C1340" s="15">
        <f t="shared" si="101"/>
        <v>8</v>
      </c>
      <c r="D1340" s="15">
        <f t="shared" si="102"/>
        <v>31</v>
      </c>
      <c r="E1340" s="15">
        <v>8619</v>
      </c>
      <c r="F1340" s="15">
        <v>0</v>
      </c>
      <c r="G1340" s="15">
        <f t="shared" si="103"/>
        <v>932</v>
      </c>
      <c r="H1340">
        <v>932</v>
      </c>
    </row>
    <row r="1341" spans="1:8" x14ac:dyDescent="0.3">
      <c r="A1341" s="60">
        <v>43709</v>
      </c>
      <c r="B1341" s="15">
        <f t="shared" si="100"/>
        <v>2019</v>
      </c>
      <c r="C1341" s="15">
        <f t="shared" si="101"/>
        <v>9</v>
      </c>
      <c r="D1341" s="15">
        <f t="shared" si="102"/>
        <v>1</v>
      </c>
      <c r="E1341" s="15">
        <v>7756</v>
      </c>
      <c r="F1341" s="15">
        <v>0</v>
      </c>
      <c r="G1341" s="15">
        <f t="shared" si="103"/>
        <v>863</v>
      </c>
      <c r="H1341">
        <v>863</v>
      </c>
    </row>
    <row r="1342" spans="1:8" x14ac:dyDescent="0.3">
      <c r="A1342" s="60">
        <v>43710</v>
      </c>
      <c r="B1342" s="15">
        <f t="shared" si="100"/>
        <v>2019</v>
      </c>
      <c r="C1342" s="15">
        <f t="shared" si="101"/>
        <v>9</v>
      </c>
      <c r="D1342" s="15">
        <f t="shared" si="102"/>
        <v>2</v>
      </c>
      <c r="E1342" s="15">
        <v>6887</v>
      </c>
      <c r="F1342" s="15">
        <v>0</v>
      </c>
      <c r="G1342" s="15">
        <f t="shared" si="103"/>
        <v>869</v>
      </c>
      <c r="H1342">
        <v>869</v>
      </c>
    </row>
    <row r="1343" spans="1:8" x14ac:dyDescent="0.3">
      <c r="A1343" s="60">
        <v>43711</v>
      </c>
      <c r="B1343" s="15">
        <f t="shared" si="100"/>
        <v>2019</v>
      </c>
      <c r="C1343" s="15">
        <f t="shared" si="101"/>
        <v>9</v>
      </c>
      <c r="D1343" s="15">
        <f t="shared" si="102"/>
        <v>3</v>
      </c>
      <c r="E1343" s="15">
        <v>6026</v>
      </c>
      <c r="F1343" s="15">
        <v>0</v>
      </c>
      <c r="G1343" s="15">
        <f t="shared" si="103"/>
        <v>861</v>
      </c>
      <c r="H1343">
        <v>861</v>
      </c>
    </row>
    <row r="1344" spans="1:8" x14ac:dyDescent="0.3">
      <c r="A1344" s="60">
        <v>43712</v>
      </c>
      <c r="B1344" s="15">
        <f t="shared" si="100"/>
        <v>2019</v>
      </c>
      <c r="C1344" s="15">
        <f t="shared" si="101"/>
        <v>9</v>
      </c>
      <c r="D1344" s="15">
        <f t="shared" si="102"/>
        <v>4</v>
      </c>
      <c r="E1344" s="15">
        <v>5168</v>
      </c>
      <c r="F1344" s="15">
        <v>0</v>
      </c>
      <c r="G1344" s="15">
        <f t="shared" si="103"/>
        <v>858</v>
      </c>
      <c r="H1344">
        <v>858</v>
      </c>
    </row>
    <row r="1345" spans="1:8" x14ac:dyDescent="0.3">
      <c r="A1345" s="60">
        <v>43713</v>
      </c>
      <c r="B1345" s="15">
        <f t="shared" si="100"/>
        <v>2019</v>
      </c>
      <c r="C1345" s="15">
        <f t="shared" si="101"/>
        <v>9</v>
      </c>
      <c r="D1345" s="15">
        <f t="shared" si="102"/>
        <v>5</v>
      </c>
      <c r="E1345" s="15">
        <v>18853</v>
      </c>
      <c r="F1345" s="15">
        <v>14580</v>
      </c>
      <c r="G1345" s="15">
        <f t="shared" si="103"/>
        <v>895</v>
      </c>
      <c r="H1345">
        <v>895</v>
      </c>
    </row>
    <row r="1346" spans="1:8" x14ac:dyDescent="0.3">
      <c r="A1346" s="60">
        <v>43714</v>
      </c>
      <c r="B1346" s="15">
        <f t="shared" si="100"/>
        <v>2019</v>
      </c>
      <c r="C1346" s="15">
        <f t="shared" si="101"/>
        <v>9</v>
      </c>
      <c r="D1346" s="15">
        <f t="shared" si="102"/>
        <v>6</v>
      </c>
      <c r="E1346" s="15">
        <v>17989</v>
      </c>
      <c r="F1346" s="15">
        <v>0</v>
      </c>
      <c r="G1346" s="15">
        <f t="shared" si="103"/>
        <v>864</v>
      </c>
      <c r="H1346">
        <v>864</v>
      </c>
    </row>
    <row r="1347" spans="1:8" x14ac:dyDescent="0.3">
      <c r="A1347" s="60">
        <v>43715</v>
      </c>
      <c r="B1347" s="15">
        <f t="shared" ref="B1347:B1410" si="104">YEAR(A1347)</f>
        <v>2019</v>
      </c>
      <c r="C1347" s="15">
        <f t="shared" ref="C1347:C1410" si="105">MONTH(A1347)</f>
        <v>9</v>
      </c>
      <c r="D1347" s="15">
        <f t="shared" ref="D1347:D1410" si="106">DAY(A1347)</f>
        <v>7</v>
      </c>
      <c r="E1347" s="15">
        <v>17103</v>
      </c>
      <c r="F1347" s="15">
        <v>0</v>
      </c>
      <c r="G1347" s="15">
        <f t="shared" si="103"/>
        <v>886</v>
      </c>
      <c r="H1347">
        <v>886</v>
      </c>
    </row>
    <row r="1348" spans="1:8" x14ac:dyDescent="0.3">
      <c r="A1348" s="60">
        <v>43716</v>
      </c>
      <c r="B1348" s="15">
        <f t="shared" si="104"/>
        <v>2019</v>
      </c>
      <c r="C1348" s="15">
        <f t="shared" si="105"/>
        <v>9</v>
      </c>
      <c r="D1348" s="15">
        <f t="shared" si="106"/>
        <v>8</v>
      </c>
      <c r="E1348" s="15">
        <v>16220</v>
      </c>
      <c r="F1348" s="15">
        <v>0</v>
      </c>
      <c r="G1348" s="15">
        <f t="shared" ref="G1348:G1411" si="107">E1347-E1348+F1348</f>
        <v>883</v>
      </c>
      <c r="H1348">
        <v>883</v>
      </c>
    </row>
    <row r="1349" spans="1:8" x14ac:dyDescent="0.3">
      <c r="A1349" s="60">
        <v>43717</v>
      </c>
      <c r="B1349" s="15">
        <f t="shared" si="104"/>
        <v>2019</v>
      </c>
      <c r="C1349" s="15">
        <f t="shared" si="105"/>
        <v>9</v>
      </c>
      <c r="D1349" s="15">
        <f t="shared" si="106"/>
        <v>9</v>
      </c>
      <c r="E1349" s="15">
        <v>15302</v>
      </c>
      <c r="F1349" s="15">
        <v>0</v>
      </c>
      <c r="G1349" s="15">
        <f t="shared" si="107"/>
        <v>918</v>
      </c>
      <c r="H1349">
        <v>918</v>
      </c>
    </row>
    <row r="1350" spans="1:8" x14ac:dyDescent="0.3">
      <c r="A1350" s="60">
        <v>43718</v>
      </c>
      <c r="B1350" s="15">
        <f t="shared" si="104"/>
        <v>2019</v>
      </c>
      <c r="C1350" s="15">
        <f t="shared" si="105"/>
        <v>9</v>
      </c>
      <c r="D1350" s="15">
        <f t="shared" si="106"/>
        <v>10</v>
      </c>
      <c r="E1350" s="15">
        <v>14404</v>
      </c>
      <c r="F1350" s="15">
        <v>0</v>
      </c>
      <c r="G1350" s="15">
        <f t="shared" si="107"/>
        <v>898</v>
      </c>
      <c r="H1350">
        <v>898</v>
      </c>
    </row>
    <row r="1351" spans="1:8" x14ac:dyDescent="0.3">
      <c r="A1351" s="60">
        <v>43719</v>
      </c>
      <c r="B1351" s="15">
        <f t="shared" si="104"/>
        <v>2019</v>
      </c>
      <c r="C1351" s="15">
        <f t="shared" si="105"/>
        <v>9</v>
      </c>
      <c r="D1351" s="15">
        <f t="shared" si="106"/>
        <v>11</v>
      </c>
      <c r="E1351" s="15">
        <v>13539</v>
      </c>
      <c r="F1351" s="15">
        <v>0</v>
      </c>
      <c r="G1351" s="15">
        <f t="shared" si="107"/>
        <v>865</v>
      </c>
      <c r="H1351">
        <v>865</v>
      </c>
    </row>
    <row r="1352" spans="1:8" x14ac:dyDescent="0.3">
      <c r="A1352" s="60">
        <v>43720</v>
      </c>
      <c r="B1352" s="15">
        <f t="shared" si="104"/>
        <v>2019</v>
      </c>
      <c r="C1352" s="15">
        <f t="shared" si="105"/>
        <v>9</v>
      </c>
      <c r="D1352" s="15">
        <f t="shared" si="106"/>
        <v>12</v>
      </c>
      <c r="E1352" s="15">
        <v>12638</v>
      </c>
      <c r="F1352" s="15">
        <v>0</v>
      </c>
      <c r="G1352" s="15">
        <f t="shared" si="107"/>
        <v>901</v>
      </c>
      <c r="H1352">
        <v>901</v>
      </c>
    </row>
    <row r="1353" spans="1:8" x14ac:dyDescent="0.3">
      <c r="A1353" s="60">
        <v>43721</v>
      </c>
      <c r="B1353" s="15">
        <f t="shared" si="104"/>
        <v>2019</v>
      </c>
      <c r="C1353" s="15">
        <f t="shared" si="105"/>
        <v>9</v>
      </c>
      <c r="D1353" s="15">
        <f t="shared" si="106"/>
        <v>13</v>
      </c>
      <c r="E1353" s="15">
        <v>11749</v>
      </c>
      <c r="F1353" s="15">
        <v>0</v>
      </c>
      <c r="G1353" s="15">
        <f t="shared" si="107"/>
        <v>889</v>
      </c>
      <c r="H1353">
        <v>889</v>
      </c>
    </row>
    <row r="1354" spans="1:8" x14ac:dyDescent="0.3">
      <c r="A1354" s="60">
        <v>43722</v>
      </c>
      <c r="B1354" s="15">
        <f t="shared" si="104"/>
        <v>2019</v>
      </c>
      <c r="C1354" s="15">
        <f t="shared" si="105"/>
        <v>9</v>
      </c>
      <c r="D1354" s="15">
        <f t="shared" si="106"/>
        <v>14</v>
      </c>
      <c r="E1354" s="15">
        <v>10848</v>
      </c>
      <c r="F1354" s="15">
        <v>0</v>
      </c>
      <c r="G1354" s="15">
        <f t="shared" si="107"/>
        <v>901</v>
      </c>
      <c r="H1354">
        <v>901</v>
      </c>
    </row>
    <row r="1355" spans="1:8" x14ac:dyDescent="0.3">
      <c r="A1355" s="60">
        <v>43723</v>
      </c>
      <c r="B1355" s="15">
        <f t="shared" si="104"/>
        <v>2019</v>
      </c>
      <c r="C1355" s="15">
        <f t="shared" si="105"/>
        <v>9</v>
      </c>
      <c r="D1355" s="15">
        <f t="shared" si="106"/>
        <v>15</v>
      </c>
      <c r="E1355" s="15">
        <v>9926</v>
      </c>
      <c r="F1355" s="15">
        <v>0</v>
      </c>
      <c r="G1355" s="15">
        <f t="shared" si="107"/>
        <v>922</v>
      </c>
      <c r="H1355">
        <v>922</v>
      </c>
    </row>
    <row r="1356" spans="1:8" x14ac:dyDescent="0.3">
      <c r="A1356" s="60">
        <v>43724</v>
      </c>
      <c r="B1356" s="15">
        <f t="shared" si="104"/>
        <v>2019</v>
      </c>
      <c r="C1356" s="15">
        <f t="shared" si="105"/>
        <v>9</v>
      </c>
      <c r="D1356" s="15">
        <f t="shared" si="106"/>
        <v>16</v>
      </c>
      <c r="E1356" s="15">
        <v>9053</v>
      </c>
      <c r="F1356" s="15">
        <v>0</v>
      </c>
      <c r="G1356" s="15">
        <f t="shared" si="107"/>
        <v>873</v>
      </c>
      <c r="H1356">
        <v>873</v>
      </c>
    </row>
    <row r="1357" spans="1:8" x14ac:dyDescent="0.3">
      <c r="A1357" s="60">
        <v>43725</v>
      </c>
      <c r="B1357" s="15">
        <f t="shared" si="104"/>
        <v>2019</v>
      </c>
      <c r="C1357" s="15">
        <f t="shared" si="105"/>
        <v>9</v>
      </c>
      <c r="D1357" s="15">
        <f t="shared" si="106"/>
        <v>17</v>
      </c>
      <c r="E1357" s="15">
        <v>8186</v>
      </c>
      <c r="F1357" s="15">
        <v>0</v>
      </c>
      <c r="G1357" s="15">
        <f t="shared" si="107"/>
        <v>867</v>
      </c>
      <c r="H1357">
        <v>867</v>
      </c>
    </row>
    <row r="1358" spans="1:8" x14ac:dyDescent="0.3">
      <c r="A1358" s="60">
        <v>43726</v>
      </c>
      <c r="B1358" s="15">
        <f t="shared" si="104"/>
        <v>2019</v>
      </c>
      <c r="C1358" s="15">
        <f t="shared" si="105"/>
        <v>9</v>
      </c>
      <c r="D1358" s="15">
        <f t="shared" si="106"/>
        <v>18</v>
      </c>
      <c r="E1358" s="15">
        <v>7320</v>
      </c>
      <c r="F1358" s="15">
        <v>0</v>
      </c>
      <c r="G1358" s="15">
        <f t="shared" si="107"/>
        <v>866</v>
      </c>
      <c r="H1358">
        <v>866</v>
      </c>
    </row>
    <row r="1359" spans="1:8" x14ac:dyDescent="0.3">
      <c r="A1359" s="60">
        <v>43727</v>
      </c>
      <c r="B1359" s="15">
        <f t="shared" si="104"/>
        <v>2019</v>
      </c>
      <c r="C1359" s="15">
        <f t="shared" si="105"/>
        <v>9</v>
      </c>
      <c r="D1359" s="15">
        <f t="shared" si="106"/>
        <v>19</v>
      </c>
      <c r="E1359" s="15">
        <v>6481</v>
      </c>
      <c r="F1359" s="15">
        <v>0</v>
      </c>
      <c r="G1359" s="15">
        <f t="shared" si="107"/>
        <v>839</v>
      </c>
      <c r="H1359">
        <v>839</v>
      </c>
    </row>
    <row r="1360" spans="1:8" x14ac:dyDescent="0.3">
      <c r="A1360" s="60">
        <v>43728</v>
      </c>
      <c r="B1360" s="15">
        <f t="shared" si="104"/>
        <v>2019</v>
      </c>
      <c r="C1360" s="15">
        <f t="shared" si="105"/>
        <v>9</v>
      </c>
      <c r="D1360" s="15">
        <f t="shared" si="106"/>
        <v>20</v>
      </c>
      <c r="E1360" s="15">
        <v>5600</v>
      </c>
      <c r="F1360" s="15">
        <v>0</v>
      </c>
      <c r="G1360" s="15">
        <f t="shared" si="107"/>
        <v>881</v>
      </c>
      <c r="H1360">
        <v>881</v>
      </c>
    </row>
    <row r="1361" spans="1:9" x14ac:dyDescent="0.3">
      <c r="A1361" s="60">
        <v>43729</v>
      </c>
      <c r="B1361" s="15">
        <f t="shared" si="104"/>
        <v>2019</v>
      </c>
      <c r="C1361" s="15">
        <f t="shared" si="105"/>
        <v>9</v>
      </c>
      <c r="D1361" s="15">
        <f t="shared" si="106"/>
        <v>21</v>
      </c>
      <c r="E1361" s="15">
        <v>19544</v>
      </c>
      <c r="F1361" s="15">
        <v>14824</v>
      </c>
      <c r="G1361" s="15">
        <f t="shared" si="107"/>
        <v>880</v>
      </c>
      <c r="H1361">
        <v>880</v>
      </c>
    </row>
    <row r="1362" spans="1:9" x14ac:dyDescent="0.3">
      <c r="A1362" s="60">
        <v>43730</v>
      </c>
      <c r="B1362" s="15">
        <f t="shared" si="104"/>
        <v>2019</v>
      </c>
      <c r="C1362" s="15">
        <f t="shared" si="105"/>
        <v>9</v>
      </c>
      <c r="D1362" s="15">
        <f t="shared" si="106"/>
        <v>22</v>
      </c>
      <c r="E1362" s="15">
        <v>18622</v>
      </c>
      <c r="F1362" s="15">
        <v>0</v>
      </c>
      <c r="G1362" s="15">
        <f t="shared" si="107"/>
        <v>922</v>
      </c>
      <c r="H1362">
        <v>922</v>
      </c>
    </row>
    <row r="1363" spans="1:9" x14ac:dyDescent="0.3">
      <c r="A1363" s="60">
        <v>43731</v>
      </c>
      <c r="B1363" s="15">
        <f t="shared" si="104"/>
        <v>2019</v>
      </c>
      <c r="C1363" s="15">
        <f t="shared" si="105"/>
        <v>9</v>
      </c>
      <c r="D1363" s="15">
        <f t="shared" si="106"/>
        <v>23</v>
      </c>
      <c r="E1363" s="15">
        <v>17743</v>
      </c>
      <c r="F1363" s="15">
        <v>0</v>
      </c>
      <c r="G1363" s="15">
        <f t="shared" si="107"/>
        <v>879</v>
      </c>
      <c r="H1363">
        <v>879</v>
      </c>
    </row>
    <row r="1364" spans="1:9" x14ac:dyDescent="0.3">
      <c r="A1364" s="60">
        <v>43732</v>
      </c>
      <c r="B1364" s="15">
        <f t="shared" si="104"/>
        <v>2019</v>
      </c>
      <c r="C1364" s="15">
        <f t="shared" si="105"/>
        <v>9</v>
      </c>
      <c r="D1364" s="15">
        <f t="shared" si="106"/>
        <v>24</v>
      </c>
      <c r="E1364" s="15">
        <v>16853</v>
      </c>
      <c r="F1364" s="15">
        <v>0</v>
      </c>
      <c r="G1364" s="15">
        <f t="shared" si="107"/>
        <v>890</v>
      </c>
      <c r="H1364">
        <v>890</v>
      </c>
    </row>
    <row r="1365" spans="1:9" x14ac:dyDescent="0.3">
      <c r="A1365" s="60">
        <v>43733</v>
      </c>
      <c r="B1365" s="15">
        <f t="shared" si="104"/>
        <v>2019</v>
      </c>
      <c r="C1365" s="15">
        <f t="shared" si="105"/>
        <v>9</v>
      </c>
      <c r="D1365" s="15">
        <f t="shared" si="106"/>
        <v>25</v>
      </c>
      <c r="E1365" s="15">
        <v>16253</v>
      </c>
      <c r="F1365" s="15">
        <v>0</v>
      </c>
      <c r="G1365" s="15">
        <f t="shared" si="107"/>
        <v>600</v>
      </c>
      <c r="I1365">
        <f t="shared" ref="I1365:I1410" si="108">IF(H1365&gt;0,0,G1365)</f>
        <v>600</v>
      </c>
    </row>
    <row r="1366" spans="1:9" x14ac:dyDescent="0.3">
      <c r="A1366" s="60">
        <v>43734</v>
      </c>
      <c r="B1366" s="15">
        <f t="shared" si="104"/>
        <v>2019</v>
      </c>
      <c r="C1366" s="15">
        <f t="shared" si="105"/>
        <v>9</v>
      </c>
      <c r="D1366" s="15">
        <f t="shared" si="106"/>
        <v>26</v>
      </c>
      <c r="E1366" s="15">
        <v>15678</v>
      </c>
      <c r="F1366" s="15">
        <v>0</v>
      </c>
      <c r="G1366" s="15">
        <f t="shared" si="107"/>
        <v>575</v>
      </c>
      <c r="I1366">
        <f t="shared" si="108"/>
        <v>575</v>
      </c>
    </row>
    <row r="1367" spans="1:9" x14ac:dyDescent="0.3">
      <c r="A1367" s="60">
        <v>43735</v>
      </c>
      <c r="B1367" s="15">
        <f t="shared" si="104"/>
        <v>2019</v>
      </c>
      <c r="C1367" s="15">
        <f t="shared" si="105"/>
        <v>9</v>
      </c>
      <c r="D1367" s="15">
        <f t="shared" si="106"/>
        <v>27</v>
      </c>
      <c r="E1367" s="15">
        <v>15096</v>
      </c>
      <c r="F1367" s="15">
        <v>0</v>
      </c>
      <c r="G1367" s="15">
        <f t="shared" si="107"/>
        <v>582</v>
      </c>
      <c r="I1367">
        <f t="shared" si="108"/>
        <v>582</v>
      </c>
    </row>
    <row r="1368" spans="1:9" x14ac:dyDescent="0.3">
      <c r="A1368" s="60">
        <v>43736</v>
      </c>
      <c r="B1368" s="15">
        <f t="shared" si="104"/>
        <v>2019</v>
      </c>
      <c r="C1368" s="15">
        <f t="shared" si="105"/>
        <v>9</v>
      </c>
      <c r="D1368" s="15">
        <f t="shared" si="106"/>
        <v>28</v>
      </c>
      <c r="E1368" s="15">
        <v>14562</v>
      </c>
      <c r="F1368" s="15">
        <v>0</v>
      </c>
      <c r="G1368" s="15">
        <f t="shared" si="107"/>
        <v>534</v>
      </c>
      <c r="I1368">
        <f t="shared" si="108"/>
        <v>534</v>
      </c>
    </row>
    <row r="1369" spans="1:9" x14ac:dyDescent="0.3">
      <c r="A1369" s="60">
        <v>43737</v>
      </c>
      <c r="B1369" s="15">
        <f t="shared" si="104"/>
        <v>2019</v>
      </c>
      <c r="C1369" s="15">
        <f t="shared" si="105"/>
        <v>9</v>
      </c>
      <c r="D1369" s="15">
        <f t="shared" si="106"/>
        <v>29</v>
      </c>
      <c r="E1369" s="15">
        <v>14029</v>
      </c>
      <c r="F1369" s="15">
        <v>0</v>
      </c>
      <c r="G1369" s="15">
        <f t="shared" si="107"/>
        <v>533</v>
      </c>
      <c r="I1369">
        <f t="shared" si="108"/>
        <v>533</v>
      </c>
    </row>
    <row r="1370" spans="1:9" x14ac:dyDescent="0.3">
      <c r="A1370" s="60">
        <v>43738</v>
      </c>
      <c r="B1370" s="15">
        <f t="shared" si="104"/>
        <v>2019</v>
      </c>
      <c r="C1370" s="15">
        <f t="shared" si="105"/>
        <v>9</v>
      </c>
      <c r="D1370" s="15">
        <f t="shared" si="106"/>
        <v>30</v>
      </c>
      <c r="E1370" s="15">
        <v>13469</v>
      </c>
      <c r="F1370" s="15">
        <v>0</v>
      </c>
      <c r="G1370" s="15">
        <f t="shared" si="107"/>
        <v>560</v>
      </c>
      <c r="I1370">
        <f t="shared" si="108"/>
        <v>560</v>
      </c>
    </row>
    <row r="1371" spans="1:9" x14ac:dyDescent="0.3">
      <c r="A1371" s="60">
        <v>43739</v>
      </c>
      <c r="B1371" s="15">
        <f t="shared" si="104"/>
        <v>2019</v>
      </c>
      <c r="C1371" s="15">
        <f t="shared" si="105"/>
        <v>10</v>
      </c>
      <c r="D1371" s="15">
        <f t="shared" si="106"/>
        <v>1</v>
      </c>
      <c r="E1371" s="15">
        <v>12879</v>
      </c>
      <c r="F1371" s="15">
        <v>0</v>
      </c>
      <c r="G1371" s="15">
        <f t="shared" si="107"/>
        <v>590</v>
      </c>
      <c r="I1371">
        <f t="shared" si="108"/>
        <v>590</v>
      </c>
    </row>
    <row r="1372" spans="1:9" x14ac:dyDescent="0.3">
      <c r="A1372" s="60">
        <v>43740</v>
      </c>
      <c r="B1372" s="15">
        <f t="shared" si="104"/>
        <v>2019</v>
      </c>
      <c r="C1372" s="15">
        <f t="shared" si="105"/>
        <v>10</v>
      </c>
      <c r="D1372" s="15">
        <f t="shared" si="106"/>
        <v>2</v>
      </c>
      <c r="E1372" s="15">
        <v>12320</v>
      </c>
      <c r="F1372" s="15">
        <v>0</v>
      </c>
      <c r="G1372" s="15">
        <f t="shared" si="107"/>
        <v>559</v>
      </c>
      <c r="I1372">
        <f t="shared" si="108"/>
        <v>559</v>
      </c>
    </row>
    <row r="1373" spans="1:9" x14ac:dyDescent="0.3">
      <c r="A1373" s="60">
        <v>43741</v>
      </c>
      <c r="B1373" s="15">
        <f t="shared" si="104"/>
        <v>2019</v>
      </c>
      <c r="C1373" s="15">
        <f t="shared" si="105"/>
        <v>10</v>
      </c>
      <c r="D1373" s="15">
        <f t="shared" si="106"/>
        <v>3</v>
      </c>
      <c r="E1373" s="15">
        <v>11772</v>
      </c>
      <c r="F1373" s="15">
        <v>0</v>
      </c>
      <c r="G1373" s="15">
        <f t="shared" si="107"/>
        <v>548</v>
      </c>
      <c r="I1373">
        <f t="shared" si="108"/>
        <v>548</v>
      </c>
    </row>
    <row r="1374" spans="1:9" x14ac:dyDescent="0.3">
      <c r="A1374" s="60">
        <v>43742</v>
      </c>
      <c r="B1374" s="15">
        <f t="shared" si="104"/>
        <v>2019</v>
      </c>
      <c r="C1374" s="15">
        <f t="shared" si="105"/>
        <v>10</v>
      </c>
      <c r="D1374" s="15">
        <f t="shared" si="106"/>
        <v>4</v>
      </c>
      <c r="E1374" s="15">
        <v>11178</v>
      </c>
      <c r="F1374" s="15">
        <v>0</v>
      </c>
      <c r="G1374" s="15">
        <f t="shared" si="107"/>
        <v>594</v>
      </c>
      <c r="I1374">
        <f t="shared" si="108"/>
        <v>594</v>
      </c>
    </row>
    <row r="1375" spans="1:9" x14ac:dyDescent="0.3">
      <c r="A1375" s="60">
        <v>43743</v>
      </c>
      <c r="B1375" s="15">
        <f t="shared" si="104"/>
        <v>2019</v>
      </c>
      <c r="C1375" s="15">
        <f t="shared" si="105"/>
        <v>10</v>
      </c>
      <c r="D1375" s="15">
        <f t="shared" si="106"/>
        <v>5</v>
      </c>
      <c r="E1375" s="15">
        <v>10614</v>
      </c>
      <c r="F1375" s="15">
        <v>0</v>
      </c>
      <c r="G1375" s="15">
        <f t="shared" si="107"/>
        <v>564</v>
      </c>
      <c r="I1375">
        <f t="shared" si="108"/>
        <v>564</v>
      </c>
    </row>
    <row r="1376" spans="1:9" x14ac:dyDescent="0.3">
      <c r="A1376" s="60">
        <v>43744</v>
      </c>
      <c r="B1376" s="15">
        <f t="shared" si="104"/>
        <v>2019</v>
      </c>
      <c r="C1376" s="15">
        <f t="shared" si="105"/>
        <v>10</v>
      </c>
      <c r="D1376" s="15">
        <f t="shared" si="106"/>
        <v>6</v>
      </c>
      <c r="E1376" s="15">
        <v>10067</v>
      </c>
      <c r="F1376" s="15">
        <v>0</v>
      </c>
      <c r="G1376" s="15">
        <f t="shared" si="107"/>
        <v>547</v>
      </c>
      <c r="I1376">
        <f t="shared" si="108"/>
        <v>547</v>
      </c>
    </row>
    <row r="1377" spans="1:9" x14ac:dyDescent="0.3">
      <c r="A1377" s="60">
        <v>43745</v>
      </c>
      <c r="B1377" s="15">
        <f t="shared" si="104"/>
        <v>2019</v>
      </c>
      <c r="C1377" s="15">
        <f t="shared" si="105"/>
        <v>10</v>
      </c>
      <c r="D1377" s="15">
        <f t="shared" si="106"/>
        <v>7</v>
      </c>
      <c r="E1377" s="15">
        <v>9477</v>
      </c>
      <c r="F1377" s="15">
        <v>0</v>
      </c>
      <c r="G1377" s="15">
        <f t="shared" si="107"/>
        <v>590</v>
      </c>
      <c r="I1377">
        <f t="shared" si="108"/>
        <v>590</v>
      </c>
    </row>
    <row r="1378" spans="1:9" x14ac:dyDescent="0.3">
      <c r="A1378" s="60">
        <v>43746</v>
      </c>
      <c r="B1378" s="15">
        <f t="shared" si="104"/>
        <v>2019</v>
      </c>
      <c r="C1378" s="15">
        <f t="shared" si="105"/>
        <v>10</v>
      </c>
      <c r="D1378" s="15">
        <f t="shared" si="106"/>
        <v>8</v>
      </c>
      <c r="E1378" s="15">
        <v>8897</v>
      </c>
      <c r="F1378" s="15">
        <v>0</v>
      </c>
      <c r="G1378" s="15">
        <f t="shared" si="107"/>
        <v>580</v>
      </c>
      <c r="I1378">
        <f t="shared" si="108"/>
        <v>580</v>
      </c>
    </row>
    <row r="1379" spans="1:9" x14ac:dyDescent="0.3">
      <c r="A1379" s="60">
        <v>43747</v>
      </c>
      <c r="B1379" s="15">
        <f t="shared" si="104"/>
        <v>2019</v>
      </c>
      <c r="C1379" s="15">
        <f t="shared" si="105"/>
        <v>10</v>
      </c>
      <c r="D1379" s="15">
        <f t="shared" si="106"/>
        <v>9</v>
      </c>
      <c r="E1379" s="15">
        <v>8309</v>
      </c>
      <c r="F1379" s="15">
        <v>0</v>
      </c>
      <c r="G1379" s="15">
        <f t="shared" si="107"/>
        <v>588</v>
      </c>
      <c r="I1379">
        <f t="shared" si="108"/>
        <v>588</v>
      </c>
    </row>
    <row r="1380" spans="1:9" x14ac:dyDescent="0.3">
      <c r="A1380" s="60">
        <v>43748</v>
      </c>
      <c r="B1380" s="15">
        <f t="shared" si="104"/>
        <v>2019</v>
      </c>
      <c r="C1380" s="15">
        <f t="shared" si="105"/>
        <v>10</v>
      </c>
      <c r="D1380" s="15">
        <f t="shared" si="106"/>
        <v>10</v>
      </c>
      <c r="E1380" s="15">
        <v>7763</v>
      </c>
      <c r="F1380" s="15">
        <v>0</v>
      </c>
      <c r="G1380" s="15">
        <f t="shared" si="107"/>
        <v>546</v>
      </c>
      <c r="I1380">
        <f t="shared" si="108"/>
        <v>546</v>
      </c>
    </row>
    <row r="1381" spans="1:9" x14ac:dyDescent="0.3">
      <c r="A1381" s="60">
        <v>43749</v>
      </c>
      <c r="B1381" s="15">
        <f t="shared" si="104"/>
        <v>2019</v>
      </c>
      <c r="C1381" s="15">
        <f t="shared" si="105"/>
        <v>10</v>
      </c>
      <c r="D1381" s="15">
        <f t="shared" si="106"/>
        <v>11</v>
      </c>
      <c r="E1381" s="15">
        <v>7179</v>
      </c>
      <c r="F1381" s="15">
        <v>0</v>
      </c>
      <c r="G1381" s="15">
        <f t="shared" si="107"/>
        <v>584</v>
      </c>
      <c r="I1381">
        <f t="shared" si="108"/>
        <v>584</v>
      </c>
    </row>
    <row r="1382" spans="1:9" x14ac:dyDescent="0.3">
      <c r="A1382" s="60">
        <v>43750</v>
      </c>
      <c r="B1382" s="15">
        <f t="shared" si="104"/>
        <v>2019</v>
      </c>
      <c r="C1382" s="15">
        <f t="shared" si="105"/>
        <v>10</v>
      </c>
      <c r="D1382" s="15">
        <f t="shared" si="106"/>
        <v>12</v>
      </c>
      <c r="E1382" s="15">
        <v>6600</v>
      </c>
      <c r="F1382" s="15">
        <v>0</v>
      </c>
      <c r="G1382" s="15">
        <f t="shared" si="107"/>
        <v>579</v>
      </c>
      <c r="I1382">
        <f t="shared" si="108"/>
        <v>579</v>
      </c>
    </row>
    <row r="1383" spans="1:9" x14ac:dyDescent="0.3">
      <c r="A1383" s="60">
        <v>43751</v>
      </c>
      <c r="B1383" s="15">
        <f t="shared" si="104"/>
        <v>2019</v>
      </c>
      <c r="C1383" s="15">
        <f t="shared" si="105"/>
        <v>10</v>
      </c>
      <c r="D1383" s="15">
        <f t="shared" si="106"/>
        <v>13</v>
      </c>
      <c r="E1383" s="15">
        <v>6025</v>
      </c>
      <c r="F1383" s="15">
        <v>0</v>
      </c>
      <c r="G1383" s="15">
        <f t="shared" si="107"/>
        <v>575</v>
      </c>
      <c r="I1383">
        <f t="shared" si="108"/>
        <v>575</v>
      </c>
    </row>
    <row r="1384" spans="1:9" x14ac:dyDescent="0.3">
      <c r="A1384" s="60">
        <v>43752</v>
      </c>
      <c r="B1384" s="15">
        <f t="shared" si="104"/>
        <v>2019</v>
      </c>
      <c r="C1384" s="15">
        <f t="shared" si="105"/>
        <v>10</v>
      </c>
      <c r="D1384" s="15">
        <f t="shared" si="106"/>
        <v>14</v>
      </c>
      <c r="E1384" s="15">
        <v>5396</v>
      </c>
      <c r="F1384" s="15">
        <v>0</v>
      </c>
      <c r="G1384" s="15">
        <f t="shared" si="107"/>
        <v>629</v>
      </c>
      <c r="I1384">
        <f t="shared" si="108"/>
        <v>629</v>
      </c>
    </row>
    <row r="1385" spans="1:9" x14ac:dyDescent="0.3">
      <c r="A1385" s="60">
        <v>43753</v>
      </c>
      <c r="B1385" s="15">
        <f t="shared" si="104"/>
        <v>2019</v>
      </c>
      <c r="C1385" s="15">
        <f t="shared" si="105"/>
        <v>10</v>
      </c>
      <c r="D1385" s="15">
        <f t="shared" si="106"/>
        <v>15</v>
      </c>
      <c r="E1385" s="15">
        <v>19307</v>
      </c>
      <c r="F1385" s="15">
        <v>14539</v>
      </c>
      <c r="G1385" s="15">
        <f t="shared" si="107"/>
        <v>628</v>
      </c>
      <c r="I1385">
        <f t="shared" si="108"/>
        <v>628</v>
      </c>
    </row>
    <row r="1386" spans="1:9" x14ac:dyDescent="0.3">
      <c r="A1386" s="60">
        <v>43754</v>
      </c>
      <c r="B1386" s="15">
        <f t="shared" si="104"/>
        <v>2019</v>
      </c>
      <c r="C1386" s="15">
        <f t="shared" si="105"/>
        <v>10</v>
      </c>
      <c r="D1386" s="15">
        <f t="shared" si="106"/>
        <v>16</v>
      </c>
      <c r="E1386" s="15">
        <v>18760</v>
      </c>
      <c r="F1386" s="15">
        <v>0</v>
      </c>
      <c r="G1386" s="15">
        <f t="shared" si="107"/>
        <v>547</v>
      </c>
      <c r="I1386">
        <f t="shared" si="108"/>
        <v>547</v>
      </c>
    </row>
    <row r="1387" spans="1:9" x14ac:dyDescent="0.3">
      <c r="A1387" s="60">
        <v>43755</v>
      </c>
      <c r="B1387" s="15">
        <f t="shared" si="104"/>
        <v>2019</v>
      </c>
      <c r="C1387" s="15">
        <f t="shared" si="105"/>
        <v>10</v>
      </c>
      <c r="D1387" s="15">
        <f t="shared" si="106"/>
        <v>17</v>
      </c>
      <c r="E1387" s="15">
        <v>18219</v>
      </c>
      <c r="F1387" s="15">
        <v>0</v>
      </c>
      <c r="G1387" s="15">
        <f t="shared" si="107"/>
        <v>541</v>
      </c>
      <c r="I1387">
        <f t="shared" si="108"/>
        <v>541</v>
      </c>
    </row>
    <row r="1388" spans="1:9" x14ac:dyDescent="0.3">
      <c r="A1388" s="60">
        <v>43756</v>
      </c>
      <c r="B1388" s="15">
        <f t="shared" si="104"/>
        <v>2019</v>
      </c>
      <c r="C1388" s="15">
        <f t="shared" si="105"/>
        <v>10</v>
      </c>
      <c r="D1388" s="15">
        <f t="shared" si="106"/>
        <v>18</v>
      </c>
      <c r="E1388" s="15">
        <v>17627</v>
      </c>
      <c r="F1388" s="15">
        <v>0</v>
      </c>
      <c r="G1388" s="15">
        <f t="shared" si="107"/>
        <v>592</v>
      </c>
      <c r="I1388">
        <f t="shared" si="108"/>
        <v>592</v>
      </c>
    </row>
    <row r="1389" spans="1:9" x14ac:dyDescent="0.3">
      <c r="A1389" s="60">
        <v>43757</v>
      </c>
      <c r="B1389" s="15">
        <f t="shared" si="104"/>
        <v>2019</v>
      </c>
      <c r="C1389" s="15">
        <f t="shared" si="105"/>
        <v>10</v>
      </c>
      <c r="D1389" s="15">
        <f t="shared" si="106"/>
        <v>19</v>
      </c>
      <c r="E1389" s="15">
        <v>17080</v>
      </c>
      <c r="F1389" s="15">
        <v>0</v>
      </c>
      <c r="G1389" s="15">
        <f t="shared" si="107"/>
        <v>547</v>
      </c>
      <c r="I1389">
        <f t="shared" si="108"/>
        <v>547</v>
      </c>
    </row>
    <row r="1390" spans="1:9" x14ac:dyDescent="0.3">
      <c r="A1390" s="60">
        <v>43758</v>
      </c>
      <c r="B1390" s="15">
        <f t="shared" si="104"/>
        <v>2019</v>
      </c>
      <c r="C1390" s="15">
        <f t="shared" si="105"/>
        <v>10</v>
      </c>
      <c r="D1390" s="15">
        <f t="shared" si="106"/>
        <v>20</v>
      </c>
      <c r="E1390" s="15">
        <v>16472</v>
      </c>
      <c r="F1390" s="15">
        <v>0</v>
      </c>
      <c r="G1390" s="15">
        <f t="shared" si="107"/>
        <v>608</v>
      </c>
      <c r="I1390">
        <f t="shared" si="108"/>
        <v>608</v>
      </c>
    </row>
    <row r="1391" spans="1:9" x14ac:dyDescent="0.3">
      <c r="A1391" s="60">
        <v>43759</v>
      </c>
      <c r="B1391" s="15">
        <f t="shared" si="104"/>
        <v>2019</v>
      </c>
      <c r="C1391" s="15">
        <f t="shared" si="105"/>
        <v>10</v>
      </c>
      <c r="D1391" s="15">
        <f t="shared" si="106"/>
        <v>21</v>
      </c>
      <c r="E1391" s="15">
        <v>15905</v>
      </c>
      <c r="F1391" s="15">
        <v>0</v>
      </c>
      <c r="G1391" s="15">
        <f t="shared" si="107"/>
        <v>567</v>
      </c>
      <c r="I1391">
        <f t="shared" si="108"/>
        <v>567</v>
      </c>
    </row>
    <row r="1392" spans="1:9" x14ac:dyDescent="0.3">
      <c r="A1392" s="60">
        <v>43760</v>
      </c>
      <c r="B1392" s="15">
        <f t="shared" si="104"/>
        <v>2019</v>
      </c>
      <c r="C1392" s="15">
        <f t="shared" si="105"/>
        <v>10</v>
      </c>
      <c r="D1392" s="15">
        <f t="shared" si="106"/>
        <v>22</v>
      </c>
      <c r="E1392" s="15">
        <v>15339</v>
      </c>
      <c r="F1392" s="15">
        <v>0</v>
      </c>
      <c r="G1392" s="15">
        <f t="shared" si="107"/>
        <v>566</v>
      </c>
      <c r="I1392">
        <f t="shared" si="108"/>
        <v>566</v>
      </c>
    </row>
    <row r="1393" spans="1:9" x14ac:dyDescent="0.3">
      <c r="A1393" s="60">
        <v>43761</v>
      </c>
      <c r="B1393" s="15">
        <f t="shared" si="104"/>
        <v>2019</v>
      </c>
      <c r="C1393" s="15">
        <f t="shared" si="105"/>
        <v>10</v>
      </c>
      <c r="D1393" s="15">
        <f t="shared" si="106"/>
        <v>23</v>
      </c>
      <c r="E1393" s="15">
        <v>14734</v>
      </c>
      <c r="F1393" s="15">
        <v>0</v>
      </c>
      <c r="G1393" s="15">
        <f t="shared" si="107"/>
        <v>605</v>
      </c>
      <c r="I1393">
        <f t="shared" si="108"/>
        <v>605</v>
      </c>
    </row>
    <row r="1394" spans="1:9" x14ac:dyDescent="0.3">
      <c r="A1394" s="60">
        <v>43762</v>
      </c>
      <c r="B1394" s="15">
        <f t="shared" si="104"/>
        <v>2019</v>
      </c>
      <c r="C1394" s="15">
        <f t="shared" si="105"/>
        <v>10</v>
      </c>
      <c r="D1394" s="15">
        <f t="shared" si="106"/>
        <v>24</v>
      </c>
      <c r="E1394" s="15">
        <v>14157</v>
      </c>
      <c r="F1394" s="15">
        <v>0</v>
      </c>
      <c r="G1394" s="15">
        <f t="shared" si="107"/>
        <v>577</v>
      </c>
      <c r="I1394">
        <f t="shared" si="108"/>
        <v>577</v>
      </c>
    </row>
    <row r="1395" spans="1:9" x14ac:dyDescent="0.3">
      <c r="A1395" s="60">
        <v>43763</v>
      </c>
      <c r="B1395" s="15">
        <f t="shared" si="104"/>
        <v>2019</v>
      </c>
      <c r="C1395" s="15">
        <f t="shared" si="105"/>
        <v>10</v>
      </c>
      <c r="D1395" s="15">
        <f t="shared" si="106"/>
        <v>25</v>
      </c>
      <c r="E1395" s="15">
        <v>13644</v>
      </c>
      <c r="F1395" s="15">
        <v>0</v>
      </c>
      <c r="G1395" s="15">
        <f t="shared" si="107"/>
        <v>513</v>
      </c>
      <c r="I1395">
        <f t="shared" si="108"/>
        <v>513</v>
      </c>
    </row>
    <row r="1396" spans="1:9" x14ac:dyDescent="0.3">
      <c r="A1396" s="60">
        <v>43764</v>
      </c>
      <c r="B1396" s="15">
        <f t="shared" si="104"/>
        <v>2019</v>
      </c>
      <c r="C1396" s="15">
        <f t="shared" si="105"/>
        <v>10</v>
      </c>
      <c r="D1396" s="15">
        <f t="shared" si="106"/>
        <v>26</v>
      </c>
      <c r="E1396" s="15">
        <v>13079</v>
      </c>
      <c r="F1396" s="15">
        <v>0</v>
      </c>
      <c r="G1396" s="15">
        <f t="shared" si="107"/>
        <v>565</v>
      </c>
      <c r="I1396">
        <f t="shared" si="108"/>
        <v>565</v>
      </c>
    </row>
    <row r="1397" spans="1:9" x14ac:dyDescent="0.3">
      <c r="A1397" s="60">
        <v>43765</v>
      </c>
      <c r="B1397" s="15">
        <f t="shared" si="104"/>
        <v>2019</v>
      </c>
      <c r="C1397" s="15">
        <f t="shared" si="105"/>
        <v>10</v>
      </c>
      <c r="D1397" s="15">
        <f t="shared" si="106"/>
        <v>27</v>
      </c>
      <c r="E1397" s="15">
        <v>12433</v>
      </c>
      <c r="F1397" s="15">
        <v>0</v>
      </c>
      <c r="G1397" s="15">
        <f t="shared" si="107"/>
        <v>646</v>
      </c>
      <c r="I1397">
        <f t="shared" si="108"/>
        <v>646</v>
      </c>
    </row>
    <row r="1398" spans="1:9" x14ac:dyDescent="0.3">
      <c r="A1398" s="60">
        <v>43766</v>
      </c>
      <c r="B1398" s="15">
        <f t="shared" si="104"/>
        <v>2019</v>
      </c>
      <c r="C1398" s="15">
        <f t="shared" si="105"/>
        <v>10</v>
      </c>
      <c r="D1398" s="15">
        <f t="shared" si="106"/>
        <v>28</v>
      </c>
      <c r="E1398" s="15">
        <v>11823</v>
      </c>
      <c r="F1398" s="15">
        <v>0</v>
      </c>
      <c r="G1398" s="15">
        <f t="shared" si="107"/>
        <v>610</v>
      </c>
      <c r="I1398">
        <f t="shared" si="108"/>
        <v>610</v>
      </c>
    </row>
    <row r="1399" spans="1:9" x14ac:dyDescent="0.3">
      <c r="A1399" s="60">
        <v>43767</v>
      </c>
      <c r="B1399" s="15">
        <f t="shared" si="104"/>
        <v>2019</v>
      </c>
      <c r="C1399" s="15">
        <f t="shared" si="105"/>
        <v>10</v>
      </c>
      <c r="D1399" s="15">
        <f t="shared" si="106"/>
        <v>29</v>
      </c>
      <c r="E1399" s="15">
        <v>11330</v>
      </c>
      <c r="F1399" s="15">
        <v>0</v>
      </c>
      <c r="G1399" s="15">
        <f t="shared" si="107"/>
        <v>493</v>
      </c>
      <c r="I1399">
        <f t="shared" si="108"/>
        <v>493</v>
      </c>
    </row>
    <row r="1400" spans="1:9" x14ac:dyDescent="0.3">
      <c r="A1400" s="60">
        <v>43768</v>
      </c>
      <c r="B1400" s="15">
        <f t="shared" si="104"/>
        <v>2019</v>
      </c>
      <c r="C1400" s="15">
        <f t="shared" si="105"/>
        <v>10</v>
      </c>
      <c r="D1400" s="15">
        <f t="shared" si="106"/>
        <v>30</v>
      </c>
      <c r="E1400" s="15">
        <v>10696</v>
      </c>
      <c r="F1400" s="15">
        <v>0</v>
      </c>
      <c r="G1400" s="15">
        <f t="shared" si="107"/>
        <v>634</v>
      </c>
      <c r="I1400">
        <f t="shared" si="108"/>
        <v>634</v>
      </c>
    </row>
    <row r="1401" spans="1:9" x14ac:dyDescent="0.3">
      <c r="A1401" s="60">
        <v>43769</v>
      </c>
      <c r="B1401" s="15">
        <f t="shared" si="104"/>
        <v>2019</v>
      </c>
      <c r="C1401" s="15">
        <f t="shared" si="105"/>
        <v>10</v>
      </c>
      <c r="D1401" s="15">
        <f t="shared" si="106"/>
        <v>31</v>
      </c>
      <c r="E1401" s="15">
        <v>10212</v>
      </c>
      <c r="F1401" s="15">
        <v>0</v>
      </c>
      <c r="G1401" s="15">
        <f t="shared" si="107"/>
        <v>484</v>
      </c>
      <c r="I1401">
        <f t="shared" si="108"/>
        <v>484</v>
      </c>
    </row>
    <row r="1402" spans="1:9" x14ac:dyDescent="0.3">
      <c r="A1402" s="60">
        <v>43770</v>
      </c>
      <c r="B1402" s="15">
        <f t="shared" si="104"/>
        <v>2019</v>
      </c>
      <c r="C1402" s="15">
        <f t="shared" si="105"/>
        <v>11</v>
      </c>
      <c r="D1402" s="15">
        <f t="shared" si="106"/>
        <v>1</v>
      </c>
      <c r="E1402" s="15">
        <v>9661</v>
      </c>
      <c r="F1402" s="15">
        <v>0</v>
      </c>
      <c r="G1402" s="15">
        <f t="shared" si="107"/>
        <v>551</v>
      </c>
      <c r="I1402">
        <f t="shared" si="108"/>
        <v>551</v>
      </c>
    </row>
    <row r="1403" spans="1:9" x14ac:dyDescent="0.3">
      <c r="A1403" s="60">
        <v>43771</v>
      </c>
      <c r="B1403" s="15">
        <f t="shared" si="104"/>
        <v>2019</v>
      </c>
      <c r="C1403" s="15">
        <f t="shared" si="105"/>
        <v>11</v>
      </c>
      <c r="D1403" s="15">
        <f t="shared" si="106"/>
        <v>2</v>
      </c>
      <c r="E1403" s="15">
        <v>9037</v>
      </c>
      <c r="F1403" s="15">
        <v>0</v>
      </c>
      <c r="G1403" s="15">
        <f t="shared" si="107"/>
        <v>624</v>
      </c>
      <c r="I1403">
        <f t="shared" si="108"/>
        <v>624</v>
      </c>
    </row>
    <row r="1404" spans="1:9" x14ac:dyDescent="0.3">
      <c r="A1404" s="60">
        <v>43772</v>
      </c>
      <c r="B1404" s="15">
        <f t="shared" si="104"/>
        <v>2019</v>
      </c>
      <c r="C1404" s="15">
        <f t="shared" si="105"/>
        <v>11</v>
      </c>
      <c r="D1404" s="15">
        <f t="shared" si="106"/>
        <v>3</v>
      </c>
      <c r="E1404" s="15">
        <v>8382</v>
      </c>
      <c r="F1404" s="15">
        <v>0</v>
      </c>
      <c r="G1404" s="15">
        <f t="shared" si="107"/>
        <v>655</v>
      </c>
      <c r="I1404">
        <f t="shared" si="108"/>
        <v>655</v>
      </c>
    </row>
    <row r="1405" spans="1:9" x14ac:dyDescent="0.3">
      <c r="A1405" s="60">
        <v>43773</v>
      </c>
      <c r="B1405" s="15">
        <f t="shared" si="104"/>
        <v>2019</v>
      </c>
      <c r="C1405" s="15">
        <f t="shared" si="105"/>
        <v>11</v>
      </c>
      <c r="D1405" s="15">
        <f t="shared" si="106"/>
        <v>4</v>
      </c>
      <c r="E1405" s="15">
        <v>7793</v>
      </c>
      <c r="F1405" s="15">
        <v>0</v>
      </c>
      <c r="G1405" s="15">
        <f t="shared" si="107"/>
        <v>589</v>
      </c>
      <c r="I1405">
        <f t="shared" si="108"/>
        <v>589</v>
      </c>
    </row>
    <row r="1406" spans="1:9" x14ac:dyDescent="0.3">
      <c r="A1406" s="60">
        <v>43774</v>
      </c>
      <c r="B1406" s="15">
        <f t="shared" si="104"/>
        <v>2019</v>
      </c>
      <c r="C1406" s="15">
        <f t="shared" si="105"/>
        <v>11</v>
      </c>
      <c r="D1406" s="15">
        <f t="shared" si="106"/>
        <v>5</v>
      </c>
      <c r="E1406" s="15">
        <v>7198</v>
      </c>
      <c r="F1406" s="15">
        <v>0</v>
      </c>
      <c r="G1406" s="15">
        <f t="shared" si="107"/>
        <v>595</v>
      </c>
      <c r="I1406">
        <f t="shared" si="108"/>
        <v>595</v>
      </c>
    </row>
    <row r="1407" spans="1:9" x14ac:dyDescent="0.3">
      <c r="A1407" s="60">
        <v>43775</v>
      </c>
      <c r="B1407" s="15">
        <f t="shared" si="104"/>
        <v>2019</v>
      </c>
      <c r="C1407" s="15">
        <f t="shared" si="105"/>
        <v>11</v>
      </c>
      <c r="D1407" s="15">
        <f t="shared" si="106"/>
        <v>6</v>
      </c>
      <c r="E1407" s="15">
        <v>6616</v>
      </c>
      <c r="F1407" s="15">
        <v>0</v>
      </c>
      <c r="G1407" s="15">
        <f t="shared" si="107"/>
        <v>582</v>
      </c>
      <c r="I1407">
        <f t="shared" si="108"/>
        <v>582</v>
      </c>
    </row>
    <row r="1408" spans="1:9" x14ac:dyDescent="0.3">
      <c r="A1408" s="60">
        <v>43776</v>
      </c>
      <c r="B1408" s="15">
        <f t="shared" si="104"/>
        <v>2019</v>
      </c>
      <c r="C1408" s="15">
        <f t="shared" si="105"/>
        <v>11</v>
      </c>
      <c r="D1408" s="15">
        <f t="shared" si="106"/>
        <v>7</v>
      </c>
      <c r="E1408" s="15">
        <v>6057</v>
      </c>
      <c r="F1408" s="15">
        <v>0</v>
      </c>
      <c r="G1408" s="15">
        <f t="shared" si="107"/>
        <v>559</v>
      </c>
      <c r="I1408">
        <f t="shared" si="108"/>
        <v>559</v>
      </c>
    </row>
    <row r="1409" spans="1:9" x14ac:dyDescent="0.3">
      <c r="A1409" s="60">
        <v>43777</v>
      </c>
      <c r="B1409" s="15">
        <f t="shared" si="104"/>
        <v>2019</v>
      </c>
      <c r="C1409" s="15">
        <f t="shared" si="105"/>
        <v>11</v>
      </c>
      <c r="D1409" s="15">
        <f t="shared" si="106"/>
        <v>8</v>
      </c>
      <c r="E1409" s="15">
        <v>5510</v>
      </c>
      <c r="F1409" s="15">
        <v>0</v>
      </c>
      <c r="G1409" s="15">
        <f t="shared" si="107"/>
        <v>547</v>
      </c>
      <c r="I1409">
        <f t="shared" si="108"/>
        <v>547</v>
      </c>
    </row>
    <row r="1410" spans="1:9" x14ac:dyDescent="0.3">
      <c r="A1410" s="60">
        <v>43778</v>
      </c>
      <c r="B1410" s="15">
        <f t="shared" si="104"/>
        <v>2019</v>
      </c>
      <c r="C1410" s="15">
        <f t="shared" si="105"/>
        <v>11</v>
      </c>
      <c r="D1410" s="15">
        <f t="shared" si="106"/>
        <v>9</v>
      </c>
      <c r="E1410" s="15">
        <v>19105</v>
      </c>
      <c r="F1410" s="15">
        <v>14241</v>
      </c>
      <c r="G1410" s="15">
        <f t="shared" si="107"/>
        <v>646</v>
      </c>
      <c r="I1410">
        <f t="shared" si="108"/>
        <v>646</v>
      </c>
    </row>
    <row r="1411" spans="1:9" x14ac:dyDescent="0.3">
      <c r="A1411" s="60">
        <v>43779</v>
      </c>
      <c r="B1411" s="15">
        <f t="shared" ref="B1411:B1474" si="109">YEAR(A1411)</f>
        <v>2019</v>
      </c>
      <c r="C1411" s="15">
        <f t="shared" ref="C1411:C1474" si="110">MONTH(A1411)</f>
        <v>11</v>
      </c>
      <c r="D1411" s="15">
        <f t="shared" ref="D1411:D1474" si="111">DAY(A1411)</f>
        <v>10</v>
      </c>
      <c r="E1411" s="15">
        <v>18519</v>
      </c>
      <c r="F1411" s="15">
        <v>0</v>
      </c>
      <c r="G1411" s="15">
        <f t="shared" si="107"/>
        <v>586</v>
      </c>
      <c r="I1411">
        <f t="shared" ref="I1411:I1474" si="112">IF(H1411&gt;0,0,G1411)</f>
        <v>586</v>
      </c>
    </row>
    <row r="1412" spans="1:9" x14ac:dyDescent="0.3">
      <c r="A1412" s="60">
        <v>43780</v>
      </c>
      <c r="B1412" s="15">
        <f t="shared" si="109"/>
        <v>2019</v>
      </c>
      <c r="C1412" s="15">
        <f t="shared" si="110"/>
        <v>11</v>
      </c>
      <c r="D1412" s="15">
        <f t="shared" si="111"/>
        <v>11</v>
      </c>
      <c r="E1412" s="15">
        <v>17985</v>
      </c>
      <c r="F1412" s="15">
        <v>0</v>
      </c>
      <c r="G1412" s="15">
        <f t="shared" ref="G1412:G1475" si="113">E1411-E1412+F1412</f>
        <v>534</v>
      </c>
      <c r="I1412">
        <f t="shared" si="112"/>
        <v>534</v>
      </c>
    </row>
    <row r="1413" spans="1:9" x14ac:dyDescent="0.3">
      <c r="A1413" s="60">
        <v>43781</v>
      </c>
      <c r="B1413" s="15">
        <f t="shared" si="109"/>
        <v>2019</v>
      </c>
      <c r="C1413" s="15">
        <f t="shared" si="110"/>
        <v>11</v>
      </c>
      <c r="D1413" s="15">
        <f t="shared" si="111"/>
        <v>12</v>
      </c>
      <c r="E1413" s="15">
        <v>17465</v>
      </c>
      <c r="F1413" s="15">
        <v>0</v>
      </c>
      <c r="G1413" s="15">
        <f t="shared" si="113"/>
        <v>520</v>
      </c>
      <c r="I1413">
        <f t="shared" si="112"/>
        <v>520</v>
      </c>
    </row>
    <row r="1414" spans="1:9" x14ac:dyDescent="0.3">
      <c r="A1414" s="60">
        <v>43782</v>
      </c>
      <c r="B1414" s="15">
        <f t="shared" si="109"/>
        <v>2019</v>
      </c>
      <c r="C1414" s="15">
        <f t="shared" si="110"/>
        <v>11</v>
      </c>
      <c r="D1414" s="15">
        <f t="shared" si="111"/>
        <v>13</v>
      </c>
      <c r="E1414" s="15">
        <v>16916</v>
      </c>
      <c r="F1414" s="15">
        <v>0</v>
      </c>
      <c r="G1414" s="15">
        <f t="shared" si="113"/>
        <v>549</v>
      </c>
      <c r="I1414">
        <f t="shared" si="112"/>
        <v>549</v>
      </c>
    </row>
    <row r="1415" spans="1:9" x14ac:dyDescent="0.3">
      <c r="A1415" s="60">
        <v>43783</v>
      </c>
      <c r="B1415" s="15">
        <f t="shared" si="109"/>
        <v>2019</v>
      </c>
      <c r="C1415" s="15">
        <f t="shared" si="110"/>
        <v>11</v>
      </c>
      <c r="D1415" s="15">
        <f t="shared" si="111"/>
        <v>14</v>
      </c>
      <c r="E1415" s="15">
        <v>16395</v>
      </c>
      <c r="F1415" s="15">
        <v>0</v>
      </c>
      <c r="G1415" s="15">
        <f t="shared" si="113"/>
        <v>521</v>
      </c>
      <c r="I1415">
        <f t="shared" si="112"/>
        <v>521</v>
      </c>
    </row>
    <row r="1416" spans="1:9" x14ac:dyDescent="0.3">
      <c r="A1416" s="60">
        <v>43784</v>
      </c>
      <c r="B1416" s="15">
        <f t="shared" si="109"/>
        <v>2019</v>
      </c>
      <c r="C1416" s="15">
        <f t="shared" si="110"/>
        <v>11</v>
      </c>
      <c r="D1416" s="15">
        <f t="shared" si="111"/>
        <v>15</v>
      </c>
      <c r="E1416" s="15">
        <v>15850</v>
      </c>
      <c r="F1416" s="15">
        <v>0</v>
      </c>
      <c r="G1416" s="15">
        <f t="shared" si="113"/>
        <v>545</v>
      </c>
      <c r="I1416">
        <f t="shared" si="112"/>
        <v>545</v>
      </c>
    </row>
    <row r="1417" spans="1:9" x14ac:dyDescent="0.3">
      <c r="A1417" s="60">
        <v>43785</v>
      </c>
      <c r="B1417" s="15">
        <f t="shared" si="109"/>
        <v>2019</v>
      </c>
      <c r="C1417" s="15">
        <f t="shared" si="110"/>
        <v>11</v>
      </c>
      <c r="D1417" s="15">
        <f t="shared" si="111"/>
        <v>16</v>
      </c>
      <c r="E1417" s="15">
        <v>15252</v>
      </c>
      <c r="F1417" s="15">
        <v>0</v>
      </c>
      <c r="G1417" s="15">
        <f t="shared" si="113"/>
        <v>598</v>
      </c>
      <c r="I1417">
        <f t="shared" si="112"/>
        <v>598</v>
      </c>
    </row>
    <row r="1418" spans="1:9" x14ac:dyDescent="0.3">
      <c r="A1418" s="60">
        <v>43786</v>
      </c>
      <c r="B1418" s="15">
        <f t="shared" si="109"/>
        <v>2019</v>
      </c>
      <c r="C1418" s="15">
        <f t="shared" si="110"/>
        <v>11</v>
      </c>
      <c r="D1418" s="15">
        <f t="shared" si="111"/>
        <v>17</v>
      </c>
      <c r="E1418" s="15">
        <v>14777</v>
      </c>
      <c r="F1418" s="15">
        <v>0</v>
      </c>
      <c r="G1418" s="15">
        <f t="shared" si="113"/>
        <v>475</v>
      </c>
      <c r="I1418">
        <f t="shared" si="112"/>
        <v>475</v>
      </c>
    </row>
    <row r="1419" spans="1:9" x14ac:dyDescent="0.3">
      <c r="A1419" s="60">
        <v>43787</v>
      </c>
      <c r="B1419" s="15">
        <f t="shared" si="109"/>
        <v>2019</v>
      </c>
      <c r="C1419" s="15">
        <f t="shared" si="110"/>
        <v>11</v>
      </c>
      <c r="D1419" s="15">
        <f t="shared" si="111"/>
        <v>18</v>
      </c>
      <c r="E1419" s="15">
        <v>14159</v>
      </c>
      <c r="F1419" s="15">
        <v>0</v>
      </c>
      <c r="G1419" s="15">
        <f t="shared" si="113"/>
        <v>618</v>
      </c>
      <c r="I1419">
        <f t="shared" si="112"/>
        <v>618</v>
      </c>
    </row>
    <row r="1420" spans="1:9" x14ac:dyDescent="0.3">
      <c r="A1420" s="60">
        <v>43788</v>
      </c>
      <c r="B1420" s="15">
        <f t="shared" si="109"/>
        <v>2019</v>
      </c>
      <c r="C1420" s="15">
        <f t="shared" si="110"/>
        <v>11</v>
      </c>
      <c r="D1420" s="15">
        <f t="shared" si="111"/>
        <v>19</v>
      </c>
      <c r="E1420" s="15">
        <v>13609</v>
      </c>
      <c r="F1420" s="15">
        <v>0</v>
      </c>
      <c r="G1420" s="15">
        <f t="shared" si="113"/>
        <v>550</v>
      </c>
      <c r="I1420">
        <f t="shared" si="112"/>
        <v>550</v>
      </c>
    </row>
    <row r="1421" spans="1:9" x14ac:dyDescent="0.3">
      <c r="A1421" s="60">
        <v>43789</v>
      </c>
      <c r="B1421" s="15">
        <f t="shared" si="109"/>
        <v>2019</v>
      </c>
      <c r="C1421" s="15">
        <f t="shared" si="110"/>
        <v>11</v>
      </c>
      <c r="D1421" s="15">
        <f t="shared" si="111"/>
        <v>20</v>
      </c>
      <c r="E1421" s="15">
        <v>13078</v>
      </c>
      <c r="F1421" s="15">
        <v>0</v>
      </c>
      <c r="G1421" s="15">
        <f t="shared" si="113"/>
        <v>531</v>
      </c>
      <c r="I1421">
        <f t="shared" si="112"/>
        <v>531</v>
      </c>
    </row>
    <row r="1422" spans="1:9" x14ac:dyDescent="0.3">
      <c r="A1422" s="60">
        <v>43790</v>
      </c>
      <c r="B1422" s="15">
        <f t="shared" si="109"/>
        <v>2019</v>
      </c>
      <c r="C1422" s="15">
        <f t="shared" si="110"/>
        <v>11</v>
      </c>
      <c r="D1422" s="15">
        <f t="shared" si="111"/>
        <v>21</v>
      </c>
      <c r="E1422" s="15">
        <v>12507</v>
      </c>
      <c r="F1422" s="15">
        <v>0</v>
      </c>
      <c r="G1422" s="15">
        <f t="shared" si="113"/>
        <v>571</v>
      </c>
      <c r="I1422">
        <f t="shared" si="112"/>
        <v>571</v>
      </c>
    </row>
    <row r="1423" spans="1:9" x14ac:dyDescent="0.3">
      <c r="A1423" s="60">
        <v>43791</v>
      </c>
      <c r="B1423" s="15">
        <f t="shared" si="109"/>
        <v>2019</v>
      </c>
      <c r="C1423" s="15">
        <f t="shared" si="110"/>
        <v>11</v>
      </c>
      <c r="D1423" s="15">
        <f t="shared" si="111"/>
        <v>22</v>
      </c>
      <c r="E1423" s="15">
        <v>11986</v>
      </c>
      <c r="F1423" s="15">
        <v>0</v>
      </c>
      <c r="G1423" s="15">
        <f t="shared" si="113"/>
        <v>521</v>
      </c>
      <c r="I1423">
        <f t="shared" si="112"/>
        <v>521</v>
      </c>
    </row>
    <row r="1424" spans="1:9" x14ac:dyDescent="0.3">
      <c r="A1424" s="60">
        <v>43792</v>
      </c>
      <c r="B1424" s="15">
        <f t="shared" si="109"/>
        <v>2019</v>
      </c>
      <c r="C1424" s="15">
        <f t="shared" si="110"/>
        <v>11</v>
      </c>
      <c r="D1424" s="15">
        <f t="shared" si="111"/>
        <v>23</v>
      </c>
      <c r="E1424" s="15">
        <v>11427</v>
      </c>
      <c r="F1424" s="15">
        <v>0</v>
      </c>
      <c r="G1424" s="15">
        <f t="shared" si="113"/>
        <v>559</v>
      </c>
      <c r="I1424">
        <f t="shared" si="112"/>
        <v>559</v>
      </c>
    </row>
    <row r="1425" spans="1:9" x14ac:dyDescent="0.3">
      <c r="A1425" s="60">
        <v>43793</v>
      </c>
      <c r="B1425" s="15">
        <f t="shared" si="109"/>
        <v>2019</v>
      </c>
      <c r="C1425" s="15">
        <f t="shared" si="110"/>
        <v>11</v>
      </c>
      <c r="D1425" s="15">
        <f t="shared" si="111"/>
        <v>24</v>
      </c>
      <c r="E1425" s="15">
        <v>10903</v>
      </c>
      <c r="F1425" s="15">
        <v>0</v>
      </c>
      <c r="G1425" s="15">
        <f t="shared" si="113"/>
        <v>524</v>
      </c>
      <c r="I1425">
        <f t="shared" si="112"/>
        <v>524</v>
      </c>
    </row>
    <row r="1426" spans="1:9" x14ac:dyDescent="0.3">
      <c r="A1426" s="60">
        <v>43794</v>
      </c>
      <c r="B1426" s="15">
        <f t="shared" si="109"/>
        <v>2019</v>
      </c>
      <c r="C1426" s="15">
        <f t="shared" si="110"/>
        <v>11</v>
      </c>
      <c r="D1426" s="15">
        <f t="shared" si="111"/>
        <v>25</v>
      </c>
      <c r="E1426" s="15">
        <v>10284</v>
      </c>
      <c r="F1426" s="15">
        <v>0</v>
      </c>
      <c r="G1426" s="15">
        <f t="shared" si="113"/>
        <v>619</v>
      </c>
      <c r="I1426">
        <f t="shared" si="112"/>
        <v>619</v>
      </c>
    </row>
    <row r="1427" spans="1:9" x14ac:dyDescent="0.3">
      <c r="A1427" s="60">
        <v>43795</v>
      </c>
      <c r="B1427" s="15">
        <f t="shared" si="109"/>
        <v>2019</v>
      </c>
      <c r="C1427" s="15">
        <f t="shared" si="110"/>
        <v>11</v>
      </c>
      <c r="D1427" s="15">
        <f t="shared" si="111"/>
        <v>26</v>
      </c>
      <c r="E1427" s="15">
        <v>9662</v>
      </c>
      <c r="F1427" s="15">
        <v>0</v>
      </c>
      <c r="G1427" s="15">
        <f t="shared" si="113"/>
        <v>622</v>
      </c>
      <c r="I1427">
        <f t="shared" si="112"/>
        <v>622</v>
      </c>
    </row>
    <row r="1428" spans="1:9" x14ac:dyDescent="0.3">
      <c r="A1428" s="60">
        <v>43796</v>
      </c>
      <c r="B1428" s="15">
        <f t="shared" si="109"/>
        <v>2019</v>
      </c>
      <c r="C1428" s="15">
        <f t="shared" si="110"/>
        <v>11</v>
      </c>
      <c r="D1428" s="15">
        <f t="shared" si="111"/>
        <v>27</v>
      </c>
      <c r="E1428" s="15">
        <v>9077</v>
      </c>
      <c r="F1428" s="15">
        <v>0</v>
      </c>
      <c r="G1428" s="15">
        <f t="shared" si="113"/>
        <v>585</v>
      </c>
      <c r="I1428">
        <f t="shared" si="112"/>
        <v>585</v>
      </c>
    </row>
    <row r="1429" spans="1:9" x14ac:dyDescent="0.3">
      <c r="A1429" s="60">
        <v>43797</v>
      </c>
      <c r="B1429" s="15">
        <f t="shared" si="109"/>
        <v>2019</v>
      </c>
      <c r="C1429" s="15">
        <f t="shared" si="110"/>
        <v>11</v>
      </c>
      <c r="D1429" s="15">
        <f t="shared" si="111"/>
        <v>28</v>
      </c>
      <c r="E1429" s="15">
        <v>8491</v>
      </c>
      <c r="F1429" s="15">
        <v>0</v>
      </c>
      <c r="G1429" s="15">
        <f t="shared" si="113"/>
        <v>586</v>
      </c>
      <c r="I1429">
        <f t="shared" si="112"/>
        <v>586</v>
      </c>
    </row>
    <row r="1430" spans="1:9" x14ac:dyDescent="0.3">
      <c r="A1430" s="60">
        <v>43798</v>
      </c>
      <c r="B1430" s="15">
        <f t="shared" si="109"/>
        <v>2019</v>
      </c>
      <c r="C1430" s="15">
        <f t="shared" si="110"/>
        <v>11</v>
      </c>
      <c r="D1430" s="15">
        <f t="shared" si="111"/>
        <v>29</v>
      </c>
      <c r="E1430" s="15">
        <v>7894</v>
      </c>
      <c r="F1430" s="15">
        <v>0</v>
      </c>
      <c r="G1430" s="15">
        <f t="shared" si="113"/>
        <v>597</v>
      </c>
      <c r="I1430">
        <f t="shared" si="112"/>
        <v>597</v>
      </c>
    </row>
    <row r="1431" spans="1:9" x14ac:dyDescent="0.3">
      <c r="A1431" s="60">
        <v>43799</v>
      </c>
      <c r="B1431" s="15">
        <f t="shared" si="109"/>
        <v>2019</v>
      </c>
      <c r="C1431" s="15">
        <f t="shared" si="110"/>
        <v>11</v>
      </c>
      <c r="D1431" s="15">
        <f t="shared" si="111"/>
        <v>30</v>
      </c>
      <c r="E1431" s="15">
        <v>7354</v>
      </c>
      <c r="F1431" s="15">
        <v>0</v>
      </c>
      <c r="G1431" s="15">
        <f t="shared" si="113"/>
        <v>540</v>
      </c>
      <c r="I1431">
        <f t="shared" si="112"/>
        <v>540</v>
      </c>
    </row>
    <row r="1432" spans="1:9" x14ac:dyDescent="0.3">
      <c r="A1432" s="60">
        <v>43800</v>
      </c>
      <c r="B1432" s="15">
        <f t="shared" si="109"/>
        <v>2019</v>
      </c>
      <c r="C1432" s="15">
        <f t="shared" si="110"/>
        <v>12</v>
      </c>
      <c r="D1432" s="15">
        <f t="shared" si="111"/>
        <v>1</v>
      </c>
      <c r="E1432" s="15">
        <v>6826</v>
      </c>
      <c r="F1432" s="15">
        <v>0</v>
      </c>
      <c r="G1432" s="15">
        <f t="shared" si="113"/>
        <v>528</v>
      </c>
      <c r="I1432">
        <f t="shared" si="112"/>
        <v>528</v>
      </c>
    </row>
    <row r="1433" spans="1:9" x14ac:dyDescent="0.3">
      <c r="A1433" s="60">
        <v>43801</v>
      </c>
      <c r="B1433" s="15">
        <f t="shared" si="109"/>
        <v>2019</v>
      </c>
      <c r="C1433" s="15">
        <f t="shared" si="110"/>
        <v>12</v>
      </c>
      <c r="D1433" s="15">
        <f t="shared" si="111"/>
        <v>2</v>
      </c>
      <c r="E1433" s="15">
        <v>6249</v>
      </c>
      <c r="F1433" s="15">
        <v>0</v>
      </c>
      <c r="G1433" s="15">
        <f t="shared" si="113"/>
        <v>577</v>
      </c>
      <c r="I1433">
        <f t="shared" si="112"/>
        <v>577</v>
      </c>
    </row>
    <row r="1434" spans="1:9" x14ac:dyDescent="0.3">
      <c r="A1434" s="60">
        <v>43802</v>
      </c>
      <c r="B1434" s="15">
        <f t="shared" si="109"/>
        <v>2019</v>
      </c>
      <c r="C1434" s="15">
        <f t="shared" si="110"/>
        <v>12</v>
      </c>
      <c r="D1434" s="15">
        <f t="shared" si="111"/>
        <v>3</v>
      </c>
      <c r="E1434" s="15">
        <v>5706</v>
      </c>
      <c r="F1434" s="15">
        <v>0</v>
      </c>
      <c r="G1434" s="15">
        <f t="shared" si="113"/>
        <v>543</v>
      </c>
      <c r="I1434">
        <f t="shared" si="112"/>
        <v>543</v>
      </c>
    </row>
    <row r="1435" spans="1:9" x14ac:dyDescent="0.3">
      <c r="A1435" s="60">
        <v>43803</v>
      </c>
      <c r="B1435" s="15">
        <f t="shared" si="109"/>
        <v>2019</v>
      </c>
      <c r="C1435" s="15">
        <f t="shared" si="110"/>
        <v>12</v>
      </c>
      <c r="D1435" s="15">
        <f t="shared" si="111"/>
        <v>4</v>
      </c>
      <c r="E1435" s="15">
        <v>5072</v>
      </c>
      <c r="F1435" s="15">
        <v>0</v>
      </c>
      <c r="G1435" s="15">
        <f t="shared" si="113"/>
        <v>634</v>
      </c>
      <c r="I1435">
        <f t="shared" si="112"/>
        <v>634</v>
      </c>
    </row>
    <row r="1436" spans="1:9" x14ac:dyDescent="0.3">
      <c r="A1436" s="60">
        <v>43804</v>
      </c>
      <c r="B1436" s="15">
        <f t="shared" si="109"/>
        <v>2019</v>
      </c>
      <c r="C1436" s="15">
        <f t="shared" si="110"/>
        <v>12</v>
      </c>
      <c r="D1436" s="15">
        <f t="shared" si="111"/>
        <v>5</v>
      </c>
      <c r="E1436" s="15">
        <v>14942</v>
      </c>
      <c r="F1436" s="15">
        <v>10452</v>
      </c>
      <c r="G1436" s="15">
        <f t="shared" si="113"/>
        <v>582</v>
      </c>
      <c r="I1436">
        <f t="shared" si="112"/>
        <v>582</v>
      </c>
    </row>
    <row r="1437" spans="1:9" x14ac:dyDescent="0.3">
      <c r="A1437" s="60">
        <v>43805</v>
      </c>
      <c r="B1437" s="15">
        <f t="shared" si="109"/>
        <v>2019</v>
      </c>
      <c r="C1437" s="15">
        <f t="shared" si="110"/>
        <v>12</v>
      </c>
      <c r="D1437" s="15">
        <f t="shared" si="111"/>
        <v>6</v>
      </c>
      <c r="E1437" s="15">
        <v>14423</v>
      </c>
      <c r="F1437" s="15">
        <v>0</v>
      </c>
      <c r="G1437" s="15">
        <f t="shared" si="113"/>
        <v>519</v>
      </c>
      <c r="I1437">
        <f t="shared" si="112"/>
        <v>519</v>
      </c>
    </row>
    <row r="1438" spans="1:9" x14ac:dyDescent="0.3">
      <c r="A1438" s="60">
        <v>43806</v>
      </c>
      <c r="B1438" s="15">
        <f t="shared" si="109"/>
        <v>2019</v>
      </c>
      <c r="C1438" s="15">
        <f t="shared" si="110"/>
        <v>12</v>
      </c>
      <c r="D1438" s="15">
        <f t="shared" si="111"/>
        <v>7</v>
      </c>
      <c r="E1438" s="15">
        <v>13841</v>
      </c>
      <c r="F1438" s="15">
        <v>0</v>
      </c>
      <c r="G1438" s="15">
        <f t="shared" si="113"/>
        <v>582</v>
      </c>
      <c r="I1438">
        <f t="shared" si="112"/>
        <v>582</v>
      </c>
    </row>
    <row r="1439" spans="1:9" x14ac:dyDescent="0.3">
      <c r="A1439" s="60">
        <v>43807</v>
      </c>
      <c r="B1439" s="15">
        <f t="shared" si="109"/>
        <v>2019</v>
      </c>
      <c r="C1439" s="15">
        <f t="shared" si="110"/>
        <v>12</v>
      </c>
      <c r="D1439" s="15">
        <f t="shared" si="111"/>
        <v>8</v>
      </c>
      <c r="E1439" s="15">
        <v>13243</v>
      </c>
      <c r="F1439" s="15">
        <v>0</v>
      </c>
      <c r="G1439" s="15">
        <f t="shared" si="113"/>
        <v>598</v>
      </c>
      <c r="I1439">
        <f t="shared" si="112"/>
        <v>598</v>
      </c>
    </row>
    <row r="1440" spans="1:9" x14ac:dyDescent="0.3">
      <c r="A1440" s="60">
        <v>43808</v>
      </c>
      <c r="B1440" s="15">
        <f t="shared" si="109"/>
        <v>2019</v>
      </c>
      <c r="C1440" s="15">
        <f t="shared" si="110"/>
        <v>12</v>
      </c>
      <c r="D1440" s="15">
        <f t="shared" si="111"/>
        <v>9</v>
      </c>
      <c r="E1440" s="15">
        <v>12634</v>
      </c>
      <c r="F1440" s="15">
        <v>0</v>
      </c>
      <c r="G1440" s="15">
        <f t="shared" si="113"/>
        <v>609</v>
      </c>
      <c r="I1440">
        <f t="shared" si="112"/>
        <v>609</v>
      </c>
    </row>
    <row r="1441" spans="1:9" x14ac:dyDescent="0.3">
      <c r="A1441" s="60">
        <v>43809</v>
      </c>
      <c r="B1441" s="15">
        <f t="shared" si="109"/>
        <v>2019</v>
      </c>
      <c r="C1441" s="15">
        <f t="shared" si="110"/>
        <v>12</v>
      </c>
      <c r="D1441" s="15">
        <f t="shared" si="111"/>
        <v>10</v>
      </c>
      <c r="E1441" s="15">
        <v>12104</v>
      </c>
      <c r="F1441" s="15">
        <v>0</v>
      </c>
      <c r="G1441" s="15">
        <f t="shared" si="113"/>
        <v>530</v>
      </c>
      <c r="I1441">
        <f t="shared" si="112"/>
        <v>530</v>
      </c>
    </row>
    <row r="1442" spans="1:9" x14ac:dyDescent="0.3">
      <c r="A1442" s="60">
        <v>43810</v>
      </c>
      <c r="B1442" s="15">
        <f t="shared" si="109"/>
        <v>2019</v>
      </c>
      <c r="C1442" s="15">
        <f t="shared" si="110"/>
        <v>12</v>
      </c>
      <c r="D1442" s="15">
        <f t="shared" si="111"/>
        <v>11</v>
      </c>
      <c r="E1442" s="15">
        <v>11508</v>
      </c>
      <c r="F1442" s="15">
        <v>0</v>
      </c>
      <c r="G1442" s="15">
        <f t="shared" si="113"/>
        <v>596</v>
      </c>
      <c r="I1442">
        <f t="shared" si="112"/>
        <v>596</v>
      </c>
    </row>
    <row r="1443" spans="1:9" x14ac:dyDescent="0.3">
      <c r="A1443" s="60">
        <v>43811</v>
      </c>
      <c r="B1443" s="15">
        <f t="shared" si="109"/>
        <v>2019</v>
      </c>
      <c r="C1443" s="15">
        <f t="shared" si="110"/>
        <v>12</v>
      </c>
      <c r="D1443" s="15">
        <f t="shared" si="111"/>
        <v>12</v>
      </c>
      <c r="E1443" s="15">
        <v>10975</v>
      </c>
      <c r="F1443" s="15">
        <v>0</v>
      </c>
      <c r="G1443" s="15">
        <f t="shared" si="113"/>
        <v>533</v>
      </c>
      <c r="I1443">
        <f t="shared" si="112"/>
        <v>533</v>
      </c>
    </row>
    <row r="1444" spans="1:9" x14ac:dyDescent="0.3">
      <c r="A1444" s="60">
        <v>43812</v>
      </c>
      <c r="B1444" s="15">
        <f t="shared" si="109"/>
        <v>2019</v>
      </c>
      <c r="C1444" s="15">
        <f t="shared" si="110"/>
        <v>12</v>
      </c>
      <c r="D1444" s="15">
        <f t="shared" si="111"/>
        <v>13</v>
      </c>
      <c r="E1444" s="15">
        <v>10389</v>
      </c>
      <c r="F1444" s="15">
        <v>0</v>
      </c>
      <c r="G1444" s="15">
        <f t="shared" si="113"/>
        <v>586</v>
      </c>
      <c r="I1444">
        <f t="shared" si="112"/>
        <v>586</v>
      </c>
    </row>
    <row r="1445" spans="1:9" x14ac:dyDescent="0.3">
      <c r="A1445" s="60">
        <v>43813</v>
      </c>
      <c r="B1445" s="15">
        <f t="shared" si="109"/>
        <v>2019</v>
      </c>
      <c r="C1445" s="15">
        <f t="shared" si="110"/>
        <v>12</v>
      </c>
      <c r="D1445" s="15">
        <f t="shared" si="111"/>
        <v>14</v>
      </c>
      <c r="E1445" s="15">
        <v>9860</v>
      </c>
      <c r="F1445" s="15">
        <v>0</v>
      </c>
      <c r="G1445" s="15">
        <f t="shared" si="113"/>
        <v>529</v>
      </c>
      <c r="I1445">
        <f t="shared" si="112"/>
        <v>529</v>
      </c>
    </row>
    <row r="1446" spans="1:9" x14ac:dyDescent="0.3">
      <c r="A1446" s="60">
        <v>43814</v>
      </c>
      <c r="B1446" s="15">
        <f t="shared" si="109"/>
        <v>2019</v>
      </c>
      <c r="C1446" s="15">
        <f t="shared" si="110"/>
        <v>12</v>
      </c>
      <c r="D1446" s="15">
        <f t="shared" si="111"/>
        <v>15</v>
      </c>
      <c r="E1446" s="15">
        <v>9282</v>
      </c>
      <c r="F1446" s="15">
        <v>0</v>
      </c>
      <c r="G1446" s="15">
        <f t="shared" si="113"/>
        <v>578</v>
      </c>
      <c r="I1446">
        <f t="shared" si="112"/>
        <v>578</v>
      </c>
    </row>
    <row r="1447" spans="1:9" x14ac:dyDescent="0.3">
      <c r="A1447" s="60">
        <v>43815</v>
      </c>
      <c r="B1447" s="15">
        <f t="shared" si="109"/>
        <v>2019</v>
      </c>
      <c r="C1447" s="15">
        <f t="shared" si="110"/>
        <v>12</v>
      </c>
      <c r="D1447" s="15">
        <f t="shared" si="111"/>
        <v>16</v>
      </c>
      <c r="E1447" s="15">
        <v>8677</v>
      </c>
      <c r="F1447" s="15">
        <v>0</v>
      </c>
      <c r="G1447" s="15">
        <f t="shared" si="113"/>
        <v>605</v>
      </c>
      <c r="I1447">
        <f t="shared" si="112"/>
        <v>605</v>
      </c>
    </row>
    <row r="1448" spans="1:9" x14ac:dyDescent="0.3">
      <c r="A1448" s="60">
        <v>43816</v>
      </c>
      <c r="B1448" s="15">
        <f t="shared" si="109"/>
        <v>2019</v>
      </c>
      <c r="C1448" s="15">
        <f t="shared" si="110"/>
        <v>12</v>
      </c>
      <c r="D1448" s="15">
        <f t="shared" si="111"/>
        <v>17</v>
      </c>
      <c r="E1448" s="15">
        <v>8099</v>
      </c>
      <c r="F1448" s="15">
        <v>0</v>
      </c>
      <c r="G1448" s="15">
        <f t="shared" si="113"/>
        <v>578</v>
      </c>
      <c r="I1448">
        <f t="shared" si="112"/>
        <v>578</v>
      </c>
    </row>
    <row r="1449" spans="1:9" x14ac:dyDescent="0.3">
      <c r="A1449" s="60">
        <v>43817</v>
      </c>
      <c r="B1449" s="15">
        <f t="shared" si="109"/>
        <v>2019</v>
      </c>
      <c r="C1449" s="15">
        <f t="shared" si="110"/>
        <v>12</v>
      </c>
      <c r="D1449" s="15">
        <f t="shared" si="111"/>
        <v>18</v>
      </c>
      <c r="E1449" s="15">
        <v>7500</v>
      </c>
      <c r="F1449" s="15">
        <v>0</v>
      </c>
      <c r="G1449" s="15">
        <f t="shared" si="113"/>
        <v>599</v>
      </c>
      <c r="I1449">
        <f t="shared" si="112"/>
        <v>599</v>
      </c>
    </row>
    <row r="1450" spans="1:9" x14ac:dyDescent="0.3">
      <c r="A1450" s="60">
        <v>43818</v>
      </c>
      <c r="B1450" s="15">
        <f t="shared" si="109"/>
        <v>2019</v>
      </c>
      <c r="C1450" s="15">
        <f t="shared" si="110"/>
        <v>12</v>
      </c>
      <c r="D1450" s="15">
        <f t="shared" si="111"/>
        <v>19</v>
      </c>
      <c r="E1450" s="15">
        <v>6898</v>
      </c>
      <c r="F1450" s="15">
        <v>0</v>
      </c>
      <c r="G1450" s="15">
        <f t="shared" si="113"/>
        <v>602</v>
      </c>
      <c r="I1450">
        <f t="shared" si="112"/>
        <v>602</v>
      </c>
    </row>
    <row r="1451" spans="1:9" x14ac:dyDescent="0.3">
      <c r="A1451" s="60">
        <v>43819</v>
      </c>
      <c r="B1451" s="15">
        <f t="shared" si="109"/>
        <v>2019</v>
      </c>
      <c r="C1451" s="15">
        <f t="shared" si="110"/>
        <v>12</v>
      </c>
      <c r="D1451" s="15">
        <f t="shared" si="111"/>
        <v>20</v>
      </c>
      <c r="E1451" s="15">
        <v>6296</v>
      </c>
      <c r="F1451" s="15">
        <v>0</v>
      </c>
      <c r="G1451" s="15">
        <f t="shared" si="113"/>
        <v>602</v>
      </c>
      <c r="I1451">
        <f t="shared" si="112"/>
        <v>602</v>
      </c>
    </row>
    <row r="1452" spans="1:9" x14ac:dyDescent="0.3">
      <c r="A1452" s="60">
        <v>43820</v>
      </c>
      <c r="B1452" s="15">
        <f t="shared" si="109"/>
        <v>2019</v>
      </c>
      <c r="C1452" s="15">
        <f t="shared" si="110"/>
        <v>12</v>
      </c>
      <c r="D1452" s="15">
        <f t="shared" si="111"/>
        <v>21</v>
      </c>
      <c r="E1452" s="15">
        <v>5728</v>
      </c>
      <c r="F1452" s="15">
        <v>0</v>
      </c>
      <c r="G1452" s="15">
        <f t="shared" si="113"/>
        <v>568</v>
      </c>
      <c r="I1452">
        <f t="shared" si="112"/>
        <v>568</v>
      </c>
    </row>
    <row r="1453" spans="1:9" x14ac:dyDescent="0.3">
      <c r="A1453" s="60">
        <v>43821</v>
      </c>
      <c r="B1453" s="15">
        <f t="shared" si="109"/>
        <v>2019</v>
      </c>
      <c r="C1453" s="15">
        <f t="shared" si="110"/>
        <v>12</v>
      </c>
      <c r="D1453" s="15">
        <f t="shared" si="111"/>
        <v>22</v>
      </c>
      <c r="E1453" s="15">
        <v>5172</v>
      </c>
      <c r="F1453" s="15">
        <v>0</v>
      </c>
      <c r="G1453" s="15">
        <f t="shared" si="113"/>
        <v>556</v>
      </c>
      <c r="I1453">
        <f t="shared" si="112"/>
        <v>556</v>
      </c>
    </row>
    <row r="1454" spans="1:9" x14ac:dyDescent="0.3">
      <c r="A1454" s="60">
        <v>43822</v>
      </c>
      <c r="B1454" s="15">
        <f t="shared" si="109"/>
        <v>2019</v>
      </c>
      <c r="C1454" s="15">
        <f t="shared" si="110"/>
        <v>12</v>
      </c>
      <c r="D1454" s="15">
        <f t="shared" si="111"/>
        <v>23</v>
      </c>
      <c r="E1454" s="15">
        <v>18450</v>
      </c>
      <c r="F1454" s="15">
        <v>13875</v>
      </c>
      <c r="G1454" s="15">
        <f t="shared" si="113"/>
        <v>597</v>
      </c>
      <c r="I1454">
        <f t="shared" si="112"/>
        <v>597</v>
      </c>
    </row>
    <row r="1455" spans="1:9" x14ac:dyDescent="0.3">
      <c r="A1455" s="60">
        <v>43823</v>
      </c>
      <c r="B1455" s="15">
        <f t="shared" si="109"/>
        <v>2019</v>
      </c>
      <c r="C1455" s="15">
        <f t="shared" si="110"/>
        <v>12</v>
      </c>
      <c r="D1455" s="15">
        <f t="shared" si="111"/>
        <v>24</v>
      </c>
      <c r="E1455" s="15">
        <v>17863</v>
      </c>
      <c r="F1455" s="15">
        <v>0</v>
      </c>
      <c r="G1455" s="15">
        <f t="shared" si="113"/>
        <v>587</v>
      </c>
      <c r="I1455">
        <f t="shared" si="112"/>
        <v>587</v>
      </c>
    </row>
    <row r="1456" spans="1:9" x14ac:dyDescent="0.3">
      <c r="A1456" s="60">
        <v>43824</v>
      </c>
      <c r="B1456" s="15">
        <f t="shared" si="109"/>
        <v>2019</v>
      </c>
      <c r="C1456" s="15">
        <f t="shared" si="110"/>
        <v>12</v>
      </c>
      <c r="D1456" s="15">
        <f t="shared" si="111"/>
        <v>25</v>
      </c>
      <c r="E1456" s="15">
        <v>17352</v>
      </c>
      <c r="F1456" s="15">
        <v>0</v>
      </c>
      <c r="G1456" s="15">
        <f t="shared" si="113"/>
        <v>511</v>
      </c>
      <c r="I1456">
        <f t="shared" si="112"/>
        <v>511</v>
      </c>
    </row>
    <row r="1457" spans="1:9" x14ac:dyDescent="0.3">
      <c r="A1457" s="60">
        <v>43825</v>
      </c>
      <c r="B1457" s="15">
        <f t="shared" si="109"/>
        <v>2019</v>
      </c>
      <c r="C1457" s="15">
        <f t="shared" si="110"/>
        <v>12</v>
      </c>
      <c r="D1457" s="15">
        <f t="shared" si="111"/>
        <v>26</v>
      </c>
      <c r="E1457" s="15">
        <v>16797</v>
      </c>
      <c r="F1457" s="15">
        <v>0</v>
      </c>
      <c r="G1457" s="15">
        <f t="shared" si="113"/>
        <v>555</v>
      </c>
      <c r="I1457">
        <f t="shared" si="112"/>
        <v>555</v>
      </c>
    </row>
    <row r="1458" spans="1:9" x14ac:dyDescent="0.3">
      <c r="A1458" s="60">
        <v>43826</v>
      </c>
      <c r="B1458" s="15">
        <f t="shared" si="109"/>
        <v>2019</v>
      </c>
      <c r="C1458" s="15">
        <f t="shared" si="110"/>
        <v>12</v>
      </c>
      <c r="D1458" s="15">
        <f t="shared" si="111"/>
        <v>27</v>
      </c>
      <c r="E1458" s="15">
        <v>16202</v>
      </c>
      <c r="F1458" s="15">
        <v>0</v>
      </c>
      <c r="G1458" s="15">
        <f t="shared" si="113"/>
        <v>595</v>
      </c>
      <c r="I1458">
        <f t="shared" si="112"/>
        <v>595</v>
      </c>
    </row>
    <row r="1459" spans="1:9" x14ac:dyDescent="0.3">
      <c r="A1459" s="60">
        <v>43827</v>
      </c>
      <c r="B1459" s="15">
        <f t="shared" si="109"/>
        <v>2019</v>
      </c>
      <c r="C1459" s="15">
        <f t="shared" si="110"/>
        <v>12</v>
      </c>
      <c r="D1459" s="15">
        <f t="shared" si="111"/>
        <v>28</v>
      </c>
      <c r="E1459" s="15">
        <v>15722</v>
      </c>
      <c r="F1459" s="15">
        <v>0</v>
      </c>
      <c r="G1459" s="15">
        <f t="shared" si="113"/>
        <v>480</v>
      </c>
      <c r="I1459">
        <f t="shared" si="112"/>
        <v>480</v>
      </c>
    </row>
    <row r="1460" spans="1:9" x14ac:dyDescent="0.3">
      <c r="A1460" s="60">
        <v>43828</v>
      </c>
      <c r="B1460" s="15">
        <f t="shared" si="109"/>
        <v>2019</v>
      </c>
      <c r="C1460" s="15">
        <f t="shared" si="110"/>
        <v>12</v>
      </c>
      <c r="D1460" s="15">
        <f t="shared" si="111"/>
        <v>29</v>
      </c>
      <c r="E1460" s="15">
        <v>15171</v>
      </c>
      <c r="F1460" s="15">
        <v>0</v>
      </c>
      <c r="G1460" s="15">
        <f t="shared" si="113"/>
        <v>551</v>
      </c>
      <c r="I1460">
        <f t="shared" si="112"/>
        <v>551</v>
      </c>
    </row>
    <row r="1461" spans="1:9" x14ac:dyDescent="0.3">
      <c r="A1461" s="60">
        <v>43829</v>
      </c>
      <c r="B1461" s="15">
        <f t="shared" si="109"/>
        <v>2019</v>
      </c>
      <c r="C1461" s="15">
        <f t="shared" si="110"/>
        <v>12</v>
      </c>
      <c r="D1461" s="15">
        <f t="shared" si="111"/>
        <v>30</v>
      </c>
      <c r="E1461" s="15">
        <v>14623</v>
      </c>
      <c r="F1461" s="15">
        <v>0</v>
      </c>
      <c r="G1461" s="15">
        <f t="shared" si="113"/>
        <v>548</v>
      </c>
      <c r="I1461">
        <f t="shared" si="112"/>
        <v>548</v>
      </c>
    </row>
    <row r="1462" spans="1:9" x14ac:dyDescent="0.3">
      <c r="A1462" s="60">
        <v>43830</v>
      </c>
      <c r="B1462" s="15">
        <f t="shared" si="109"/>
        <v>2019</v>
      </c>
      <c r="C1462" s="15">
        <f t="shared" si="110"/>
        <v>12</v>
      </c>
      <c r="D1462" s="15">
        <f t="shared" si="111"/>
        <v>31</v>
      </c>
      <c r="E1462" s="15">
        <v>14050</v>
      </c>
      <c r="F1462" s="15">
        <v>0</v>
      </c>
      <c r="G1462" s="15">
        <f t="shared" si="113"/>
        <v>573</v>
      </c>
      <c r="I1462">
        <f t="shared" si="112"/>
        <v>573</v>
      </c>
    </row>
    <row r="1463" spans="1:9" x14ac:dyDescent="0.3">
      <c r="A1463" s="60">
        <v>43831</v>
      </c>
      <c r="B1463" s="15">
        <f t="shared" si="109"/>
        <v>2020</v>
      </c>
      <c r="C1463" s="15">
        <f t="shared" si="110"/>
        <v>1</v>
      </c>
      <c r="D1463" s="15">
        <f t="shared" si="111"/>
        <v>1</v>
      </c>
      <c r="E1463" s="15">
        <v>13423</v>
      </c>
      <c r="F1463" s="15">
        <v>0</v>
      </c>
      <c r="G1463" s="15">
        <f t="shared" si="113"/>
        <v>627</v>
      </c>
      <c r="I1463">
        <f t="shared" si="112"/>
        <v>627</v>
      </c>
    </row>
    <row r="1464" spans="1:9" x14ac:dyDescent="0.3">
      <c r="A1464" s="60">
        <v>43832</v>
      </c>
      <c r="B1464" s="15">
        <f t="shared" si="109"/>
        <v>2020</v>
      </c>
      <c r="C1464" s="15">
        <f t="shared" si="110"/>
        <v>1</v>
      </c>
      <c r="D1464" s="15">
        <f t="shared" si="111"/>
        <v>2</v>
      </c>
      <c r="E1464" s="15">
        <v>12783</v>
      </c>
      <c r="F1464" s="15">
        <v>0</v>
      </c>
      <c r="G1464" s="15">
        <f t="shared" si="113"/>
        <v>640</v>
      </c>
      <c r="I1464">
        <f t="shared" si="112"/>
        <v>640</v>
      </c>
    </row>
    <row r="1465" spans="1:9" x14ac:dyDescent="0.3">
      <c r="A1465" s="60">
        <v>43833</v>
      </c>
      <c r="B1465" s="15">
        <f t="shared" si="109"/>
        <v>2020</v>
      </c>
      <c r="C1465" s="15">
        <f t="shared" si="110"/>
        <v>1</v>
      </c>
      <c r="D1465" s="15">
        <f t="shared" si="111"/>
        <v>3</v>
      </c>
      <c r="E1465" s="15">
        <v>12201</v>
      </c>
      <c r="F1465" s="15">
        <v>0</v>
      </c>
      <c r="G1465" s="15">
        <f t="shared" si="113"/>
        <v>582</v>
      </c>
      <c r="I1465">
        <f t="shared" si="112"/>
        <v>582</v>
      </c>
    </row>
    <row r="1466" spans="1:9" x14ac:dyDescent="0.3">
      <c r="A1466" s="60">
        <v>43834</v>
      </c>
      <c r="B1466" s="15">
        <f t="shared" si="109"/>
        <v>2020</v>
      </c>
      <c r="C1466" s="15">
        <f t="shared" si="110"/>
        <v>1</v>
      </c>
      <c r="D1466" s="15">
        <f t="shared" si="111"/>
        <v>4</v>
      </c>
      <c r="E1466" s="15">
        <v>11575</v>
      </c>
      <c r="F1466" s="15">
        <v>0</v>
      </c>
      <c r="G1466" s="15">
        <f t="shared" si="113"/>
        <v>626</v>
      </c>
      <c r="I1466">
        <f t="shared" si="112"/>
        <v>626</v>
      </c>
    </row>
    <row r="1467" spans="1:9" x14ac:dyDescent="0.3">
      <c r="A1467" s="60">
        <v>43835</v>
      </c>
      <c r="B1467" s="15">
        <f t="shared" si="109"/>
        <v>2020</v>
      </c>
      <c r="C1467" s="15">
        <f t="shared" si="110"/>
        <v>1</v>
      </c>
      <c r="D1467" s="15">
        <f t="shared" si="111"/>
        <v>5</v>
      </c>
      <c r="E1467" s="15">
        <v>11048</v>
      </c>
      <c r="F1467" s="15">
        <v>0</v>
      </c>
      <c r="G1467" s="15">
        <f t="shared" si="113"/>
        <v>527</v>
      </c>
      <c r="I1467">
        <f t="shared" si="112"/>
        <v>527</v>
      </c>
    </row>
    <row r="1468" spans="1:9" x14ac:dyDescent="0.3">
      <c r="A1468" s="60">
        <v>43836</v>
      </c>
      <c r="B1468" s="15">
        <f t="shared" si="109"/>
        <v>2020</v>
      </c>
      <c r="C1468" s="15">
        <f t="shared" si="110"/>
        <v>1</v>
      </c>
      <c r="D1468" s="15">
        <f t="shared" si="111"/>
        <v>6</v>
      </c>
      <c r="E1468" s="15">
        <v>10449</v>
      </c>
      <c r="F1468" s="15">
        <v>0</v>
      </c>
      <c r="G1468" s="15">
        <f t="shared" si="113"/>
        <v>599</v>
      </c>
      <c r="I1468">
        <f t="shared" si="112"/>
        <v>599</v>
      </c>
    </row>
    <row r="1469" spans="1:9" x14ac:dyDescent="0.3">
      <c r="A1469" s="60">
        <v>43837</v>
      </c>
      <c r="B1469" s="15">
        <f t="shared" si="109"/>
        <v>2020</v>
      </c>
      <c r="C1469" s="15">
        <f t="shared" si="110"/>
        <v>1</v>
      </c>
      <c r="D1469" s="15">
        <f t="shared" si="111"/>
        <v>7</v>
      </c>
      <c r="E1469" s="15">
        <v>9912</v>
      </c>
      <c r="F1469" s="15">
        <v>0</v>
      </c>
      <c r="G1469" s="15">
        <f t="shared" si="113"/>
        <v>537</v>
      </c>
      <c r="I1469">
        <f t="shared" si="112"/>
        <v>537</v>
      </c>
    </row>
    <row r="1470" spans="1:9" x14ac:dyDescent="0.3">
      <c r="A1470" s="60">
        <v>43838</v>
      </c>
      <c r="B1470" s="15">
        <f t="shared" si="109"/>
        <v>2020</v>
      </c>
      <c r="C1470" s="15">
        <f t="shared" si="110"/>
        <v>1</v>
      </c>
      <c r="D1470" s="15">
        <f t="shared" si="111"/>
        <v>8</v>
      </c>
      <c r="E1470" s="15">
        <v>9387</v>
      </c>
      <c r="F1470" s="15">
        <v>0</v>
      </c>
      <c r="G1470" s="15">
        <f t="shared" si="113"/>
        <v>525</v>
      </c>
      <c r="I1470">
        <f t="shared" si="112"/>
        <v>525</v>
      </c>
    </row>
    <row r="1471" spans="1:9" x14ac:dyDescent="0.3">
      <c r="A1471" s="60">
        <v>43839</v>
      </c>
      <c r="B1471" s="15">
        <f t="shared" si="109"/>
        <v>2020</v>
      </c>
      <c r="C1471" s="15">
        <f t="shared" si="110"/>
        <v>1</v>
      </c>
      <c r="D1471" s="15">
        <f t="shared" si="111"/>
        <v>9</v>
      </c>
      <c r="E1471" s="15">
        <v>8836</v>
      </c>
      <c r="F1471" s="15">
        <v>0</v>
      </c>
      <c r="G1471" s="15">
        <f t="shared" si="113"/>
        <v>551</v>
      </c>
      <c r="I1471">
        <f t="shared" si="112"/>
        <v>551</v>
      </c>
    </row>
    <row r="1472" spans="1:9" x14ac:dyDescent="0.3">
      <c r="A1472" s="60">
        <v>43840</v>
      </c>
      <c r="B1472" s="15">
        <f t="shared" si="109"/>
        <v>2020</v>
      </c>
      <c r="C1472" s="15">
        <f t="shared" si="110"/>
        <v>1</v>
      </c>
      <c r="D1472" s="15">
        <f t="shared" si="111"/>
        <v>10</v>
      </c>
      <c r="E1472" s="15">
        <v>8337</v>
      </c>
      <c r="F1472" s="15">
        <v>0</v>
      </c>
      <c r="G1472" s="15">
        <f t="shared" si="113"/>
        <v>499</v>
      </c>
      <c r="I1472">
        <f t="shared" si="112"/>
        <v>499</v>
      </c>
    </row>
    <row r="1473" spans="1:9" x14ac:dyDescent="0.3">
      <c r="A1473" s="60">
        <v>43841</v>
      </c>
      <c r="B1473" s="15">
        <f t="shared" si="109"/>
        <v>2020</v>
      </c>
      <c r="C1473" s="15">
        <f t="shared" si="110"/>
        <v>1</v>
      </c>
      <c r="D1473" s="15">
        <f t="shared" si="111"/>
        <v>11</v>
      </c>
      <c r="E1473" s="15">
        <v>7700</v>
      </c>
      <c r="F1473" s="15">
        <v>0</v>
      </c>
      <c r="G1473" s="15">
        <f t="shared" si="113"/>
        <v>637</v>
      </c>
      <c r="I1473">
        <f t="shared" si="112"/>
        <v>637</v>
      </c>
    </row>
    <row r="1474" spans="1:9" x14ac:dyDescent="0.3">
      <c r="A1474" s="60">
        <v>43842</v>
      </c>
      <c r="B1474" s="15">
        <f t="shared" si="109"/>
        <v>2020</v>
      </c>
      <c r="C1474" s="15">
        <f t="shared" si="110"/>
        <v>1</v>
      </c>
      <c r="D1474" s="15">
        <f t="shared" si="111"/>
        <v>12</v>
      </c>
      <c r="E1474" s="15">
        <v>7108</v>
      </c>
      <c r="F1474" s="15">
        <v>0</v>
      </c>
      <c r="G1474" s="15">
        <f t="shared" si="113"/>
        <v>592</v>
      </c>
      <c r="I1474">
        <f t="shared" si="112"/>
        <v>592</v>
      </c>
    </row>
    <row r="1475" spans="1:9" x14ac:dyDescent="0.3">
      <c r="A1475" s="60">
        <v>43843</v>
      </c>
      <c r="B1475" s="15">
        <f t="shared" ref="B1475:B1538" si="114">YEAR(A1475)</f>
        <v>2020</v>
      </c>
      <c r="C1475" s="15">
        <f t="shared" ref="C1475:C1538" si="115">MONTH(A1475)</f>
        <v>1</v>
      </c>
      <c r="D1475" s="15">
        <f t="shared" ref="D1475:D1538" si="116">DAY(A1475)</f>
        <v>13</v>
      </c>
      <c r="E1475" s="15">
        <v>6523</v>
      </c>
      <c r="F1475" s="15">
        <v>0</v>
      </c>
      <c r="G1475" s="15">
        <f t="shared" si="113"/>
        <v>585</v>
      </c>
      <c r="I1475">
        <f t="shared" ref="I1475:I1538" si="117">IF(H1475&gt;0,0,G1475)</f>
        <v>585</v>
      </c>
    </row>
    <row r="1476" spans="1:9" x14ac:dyDescent="0.3">
      <c r="A1476" s="60">
        <v>43844</v>
      </c>
      <c r="B1476" s="15">
        <f t="shared" si="114"/>
        <v>2020</v>
      </c>
      <c r="C1476" s="15">
        <f t="shared" si="115"/>
        <v>1</v>
      </c>
      <c r="D1476" s="15">
        <f t="shared" si="116"/>
        <v>14</v>
      </c>
      <c r="E1476" s="15">
        <v>5986</v>
      </c>
      <c r="F1476" s="15">
        <v>0</v>
      </c>
      <c r="G1476" s="15">
        <f t="shared" ref="G1476:G1539" si="118">E1475-E1476+F1476</f>
        <v>537</v>
      </c>
      <c r="I1476">
        <f t="shared" si="117"/>
        <v>537</v>
      </c>
    </row>
    <row r="1477" spans="1:9" x14ac:dyDescent="0.3">
      <c r="A1477" s="60">
        <v>43845</v>
      </c>
      <c r="B1477" s="15">
        <f t="shared" si="114"/>
        <v>2020</v>
      </c>
      <c r="C1477" s="15">
        <f t="shared" si="115"/>
        <v>1</v>
      </c>
      <c r="D1477" s="15">
        <f t="shared" si="116"/>
        <v>15</v>
      </c>
      <c r="E1477" s="15">
        <v>5403</v>
      </c>
      <c r="F1477" s="15">
        <v>0</v>
      </c>
      <c r="G1477" s="15">
        <f t="shared" si="118"/>
        <v>583</v>
      </c>
      <c r="I1477">
        <f t="shared" si="117"/>
        <v>583</v>
      </c>
    </row>
    <row r="1478" spans="1:9" x14ac:dyDescent="0.3">
      <c r="A1478" s="60">
        <v>43846</v>
      </c>
      <c r="B1478" s="15">
        <f t="shared" si="114"/>
        <v>2020</v>
      </c>
      <c r="C1478" s="15">
        <f t="shared" si="115"/>
        <v>1</v>
      </c>
      <c r="D1478" s="15">
        <f t="shared" si="116"/>
        <v>16</v>
      </c>
      <c r="E1478" s="15">
        <v>16242</v>
      </c>
      <c r="F1478" s="15">
        <v>11391</v>
      </c>
      <c r="G1478" s="15">
        <f t="shared" si="118"/>
        <v>552</v>
      </c>
      <c r="I1478">
        <f t="shared" si="117"/>
        <v>552</v>
      </c>
    </row>
    <row r="1479" spans="1:9" x14ac:dyDescent="0.3">
      <c r="A1479" s="60">
        <v>43847</v>
      </c>
      <c r="B1479" s="15">
        <f t="shared" si="114"/>
        <v>2020</v>
      </c>
      <c r="C1479" s="15">
        <f t="shared" si="115"/>
        <v>1</v>
      </c>
      <c r="D1479" s="15">
        <f t="shared" si="116"/>
        <v>17</v>
      </c>
      <c r="E1479" s="15">
        <v>15588</v>
      </c>
      <c r="F1479" s="15">
        <v>0</v>
      </c>
      <c r="G1479" s="15">
        <f t="shared" si="118"/>
        <v>654</v>
      </c>
      <c r="I1479">
        <f t="shared" si="117"/>
        <v>654</v>
      </c>
    </row>
    <row r="1480" spans="1:9" x14ac:dyDescent="0.3">
      <c r="A1480" s="60">
        <v>43848</v>
      </c>
      <c r="B1480" s="15">
        <f t="shared" si="114"/>
        <v>2020</v>
      </c>
      <c r="C1480" s="15">
        <f t="shared" si="115"/>
        <v>1</v>
      </c>
      <c r="D1480" s="15">
        <f t="shared" si="116"/>
        <v>18</v>
      </c>
      <c r="E1480" s="15">
        <v>14929</v>
      </c>
      <c r="F1480" s="15">
        <v>0</v>
      </c>
      <c r="G1480" s="15">
        <f t="shared" si="118"/>
        <v>659</v>
      </c>
      <c r="I1480">
        <f t="shared" si="117"/>
        <v>659</v>
      </c>
    </row>
    <row r="1481" spans="1:9" x14ac:dyDescent="0.3">
      <c r="A1481" s="60">
        <v>43849</v>
      </c>
      <c r="B1481" s="15">
        <f t="shared" si="114"/>
        <v>2020</v>
      </c>
      <c r="C1481" s="15">
        <f t="shared" si="115"/>
        <v>1</v>
      </c>
      <c r="D1481" s="15">
        <f t="shared" si="116"/>
        <v>19</v>
      </c>
      <c r="E1481" s="15">
        <v>14344</v>
      </c>
      <c r="F1481" s="15">
        <v>0</v>
      </c>
      <c r="G1481" s="15">
        <f t="shared" si="118"/>
        <v>585</v>
      </c>
      <c r="I1481">
        <f t="shared" si="117"/>
        <v>585</v>
      </c>
    </row>
    <row r="1482" spans="1:9" x14ac:dyDescent="0.3">
      <c r="A1482" s="60">
        <v>43850</v>
      </c>
      <c r="B1482" s="15">
        <f t="shared" si="114"/>
        <v>2020</v>
      </c>
      <c r="C1482" s="15">
        <f t="shared" si="115"/>
        <v>1</v>
      </c>
      <c r="D1482" s="15">
        <f t="shared" si="116"/>
        <v>20</v>
      </c>
      <c r="E1482" s="15">
        <v>13726</v>
      </c>
      <c r="F1482" s="15">
        <v>0</v>
      </c>
      <c r="G1482" s="15">
        <f t="shared" si="118"/>
        <v>618</v>
      </c>
      <c r="I1482">
        <f t="shared" si="117"/>
        <v>618</v>
      </c>
    </row>
    <row r="1483" spans="1:9" x14ac:dyDescent="0.3">
      <c r="A1483" s="60">
        <v>43851</v>
      </c>
      <c r="B1483" s="15">
        <f t="shared" si="114"/>
        <v>2020</v>
      </c>
      <c r="C1483" s="15">
        <f t="shared" si="115"/>
        <v>1</v>
      </c>
      <c r="D1483" s="15">
        <f t="shared" si="116"/>
        <v>21</v>
      </c>
      <c r="E1483" s="15">
        <v>13197</v>
      </c>
      <c r="F1483" s="15">
        <v>0</v>
      </c>
      <c r="G1483" s="15">
        <f t="shared" si="118"/>
        <v>529</v>
      </c>
      <c r="I1483">
        <f t="shared" si="117"/>
        <v>529</v>
      </c>
    </row>
    <row r="1484" spans="1:9" x14ac:dyDescent="0.3">
      <c r="A1484" s="60">
        <v>43852</v>
      </c>
      <c r="B1484" s="15">
        <f t="shared" si="114"/>
        <v>2020</v>
      </c>
      <c r="C1484" s="15">
        <f t="shared" si="115"/>
        <v>1</v>
      </c>
      <c r="D1484" s="15">
        <f t="shared" si="116"/>
        <v>22</v>
      </c>
      <c r="E1484" s="15">
        <v>12623</v>
      </c>
      <c r="F1484" s="15">
        <v>0</v>
      </c>
      <c r="G1484" s="15">
        <f t="shared" si="118"/>
        <v>574</v>
      </c>
      <c r="I1484">
        <f t="shared" si="117"/>
        <v>574</v>
      </c>
    </row>
    <row r="1485" spans="1:9" x14ac:dyDescent="0.3">
      <c r="A1485" s="60">
        <v>43853</v>
      </c>
      <c r="B1485" s="15">
        <f t="shared" si="114"/>
        <v>2020</v>
      </c>
      <c r="C1485" s="15">
        <f t="shared" si="115"/>
        <v>1</v>
      </c>
      <c r="D1485" s="15">
        <f t="shared" si="116"/>
        <v>23</v>
      </c>
      <c r="E1485" s="15">
        <v>12066</v>
      </c>
      <c r="F1485" s="15">
        <v>0</v>
      </c>
      <c r="G1485" s="15">
        <f t="shared" si="118"/>
        <v>557</v>
      </c>
      <c r="I1485">
        <f t="shared" si="117"/>
        <v>557</v>
      </c>
    </row>
    <row r="1486" spans="1:9" x14ac:dyDescent="0.3">
      <c r="A1486" s="60">
        <v>43854</v>
      </c>
      <c r="B1486" s="15">
        <f t="shared" si="114"/>
        <v>2020</v>
      </c>
      <c r="C1486" s="15">
        <f t="shared" si="115"/>
        <v>1</v>
      </c>
      <c r="D1486" s="15">
        <f t="shared" si="116"/>
        <v>24</v>
      </c>
      <c r="E1486" s="15">
        <v>11471</v>
      </c>
      <c r="F1486" s="15">
        <v>0</v>
      </c>
      <c r="G1486" s="15">
        <f t="shared" si="118"/>
        <v>595</v>
      </c>
      <c r="I1486">
        <f t="shared" si="117"/>
        <v>595</v>
      </c>
    </row>
    <row r="1487" spans="1:9" x14ac:dyDescent="0.3">
      <c r="A1487" s="60">
        <v>43855</v>
      </c>
      <c r="B1487" s="15">
        <f t="shared" si="114"/>
        <v>2020</v>
      </c>
      <c r="C1487" s="15">
        <f t="shared" si="115"/>
        <v>1</v>
      </c>
      <c r="D1487" s="15">
        <f t="shared" si="116"/>
        <v>25</v>
      </c>
      <c r="E1487" s="15">
        <v>10871</v>
      </c>
      <c r="F1487" s="15">
        <v>0</v>
      </c>
      <c r="G1487" s="15">
        <f t="shared" si="118"/>
        <v>600</v>
      </c>
      <c r="I1487">
        <f t="shared" si="117"/>
        <v>600</v>
      </c>
    </row>
    <row r="1488" spans="1:9" x14ac:dyDescent="0.3">
      <c r="A1488" s="60">
        <v>43856</v>
      </c>
      <c r="B1488" s="15">
        <f t="shared" si="114"/>
        <v>2020</v>
      </c>
      <c r="C1488" s="15">
        <f t="shared" si="115"/>
        <v>1</v>
      </c>
      <c r="D1488" s="15">
        <f t="shared" si="116"/>
        <v>26</v>
      </c>
      <c r="E1488" s="15">
        <v>10327</v>
      </c>
      <c r="F1488" s="15">
        <v>0</v>
      </c>
      <c r="G1488" s="15">
        <f t="shared" si="118"/>
        <v>544</v>
      </c>
      <c r="I1488">
        <f t="shared" si="117"/>
        <v>544</v>
      </c>
    </row>
    <row r="1489" spans="1:9" x14ac:dyDescent="0.3">
      <c r="A1489" s="60">
        <v>43857</v>
      </c>
      <c r="B1489" s="15">
        <f t="shared" si="114"/>
        <v>2020</v>
      </c>
      <c r="C1489" s="15">
        <f t="shared" si="115"/>
        <v>1</v>
      </c>
      <c r="D1489" s="15">
        <f t="shared" si="116"/>
        <v>27</v>
      </c>
      <c r="E1489" s="15">
        <v>9821</v>
      </c>
      <c r="F1489" s="15">
        <v>0</v>
      </c>
      <c r="G1489" s="15">
        <f t="shared" si="118"/>
        <v>506</v>
      </c>
      <c r="I1489">
        <f t="shared" si="117"/>
        <v>506</v>
      </c>
    </row>
    <row r="1490" spans="1:9" x14ac:dyDescent="0.3">
      <c r="A1490" s="60">
        <v>43858</v>
      </c>
      <c r="B1490" s="15">
        <f t="shared" si="114"/>
        <v>2020</v>
      </c>
      <c r="C1490" s="15">
        <f t="shared" si="115"/>
        <v>1</v>
      </c>
      <c r="D1490" s="15">
        <f t="shared" si="116"/>
        <v>28</v>
      </c>
      <c r="E1490" s="15">
        <v>9261</v>
      </c>
      <c r="F1490" s="15">
        <v>0</v>
      </c>
      <c r="G1490" s="15">
        <f t="shared" si="118"/>
        <v>560</v>
      </c>
      <c r="I1490">
        <f t="shared" si="117"/>
        <v>560</v>
      </c>
    </row>
    <row r="1491" spans="1:9" x14ac:dyDescent="0.3">
      <c r="A1491" s="60">
        <v>43859</v>
      </c>
      <c r="B1491" s="15">
        <f t="shared" si="114"/>
        <v>2020</v>
      </c>
      <c r="C1491" s="15">
        <f t="shared" si="115"/>
        <v>1</v>
      </c>
      <c r="D1491" s="15">
        <f t="shared" si="116"/>
        <v>29</v>
      </c>
      <c r="E1491" s="15">
        <v>8700</v>
      </c>
      <c r="F1491" s="15">
        <v>0</v>
      </c>
      <c r="G1491" s="15">
        <f t="shared" si="118"/>
        <v>561</v>
      </c>
      <c r="I1491">
        <f t="shared" si="117"/>
        <v>561</v>
      </c>
    </row>
    <row r="1492" spans="1:9" x14ac:dyDescent="0.3">
      <c r="A1492" s="60">
        <v>43860</v>
      </c>
      <c r="B1492" s="15">
        <f t="shared" si="114"/>
        <v>2020</v>
      </c>
      <c r="C1492" s="15">
        <f t="shared" si="115"/>
        <v>1</v>
      </c>
      <c r="D1492" s="15">
        <f t="shared" si="116"/>
        <v>30</v>
      </c>
      <c r="E1492" s="15">
        <v>8127</v>
      </c>
      <c r="F1492" s="15">
        <v>0</v>
      </c>
      <c r="G1492" s="15">
        <f t="shared" si="118"/>
        <v>573</v>
      </c>
      <c r="I1492">
        <f t="shared" si="117"/>
        <v>573</v>
      </c>
    </row>
    <row r="1493" spans="1:9" x14ac:dyDescent="0.3">
      <c r="A1493" s="60">
        <v>43861</v>
      </c>
      <c r="B1493" s="15">
        <f t="shared" si="114"/>
        <v>2020</v>
      </c>
      <c r="C1493" s="15">
        <f t="shared" si="115"/>
        <v>1</v>
      </c>
      <c r="D1493" s="15">
        <f t="shared" si="116"/>
        <v>31</v>
      </c>
      <c r="E1493" s="15">
        <v>7594</v>
      </c>
      <c r="F1493" s="15">
        <v>0</v>
      </c>
      <c r="G1493" s="15">
        <f t="shared" si="118"/>
        <v>533</v>
      </c>
      <c r="I1493">
        <f t="shared" si="117"/>
        <v>533</v>
      </c>
    </row>
    <row r="1494" spans="1:9" x14ac:dyDescent="0.3">
      <c r="A1494" s="60">
        <v>43862</v>
      </c>
      <c r="B1494" s="15">
        <f t="shared" si="114"/>
        <v>2020</v>
      </c>
      <c r="C1494" s="15">
        <f t="shared" si="115"/>
        <v>2</v>
      </c>
      <c r="D1494" s="15">
        <f t="shared" si="116"/>
        <v>1</v>
      </c>
      <c r="E1494" s="15">
        <v>7048</v>
      </c>
      <c r="F1494" s="15">
        <v>0</v>
      </c>
      <c r="G1494" s="15">
        <f t="shared" si="118"/>
        <v>546</v>
      </c>
      <c r="I1494">
        <f t="shared" si="117"/>
        <v>546</v>
      </c>
    </row>
    <row r="1495" spans="1:9" x14ac:dyDescent="0.3">
      <c r="A1495" s="60">
        <v>43863</v>
      </c>
      <c r="B1495" s="15">
        <f t="shared" si="114"/>
        <v>2020</v>
      </c>
      <c r="C1495" s="15">
        <f t="shared" si="115"/>
        <v>2</v>
      </c>
      <c r="D1495" s="15">
        <f t="shared" si="116"/>
        <v>2</v>
      </c>
      <c r="E1495" s="15">
        <v>6435</v>
      </c>
      <c r="F1495" s="15">
        <v>0</v>
      </c>
      <c r="G1495" s="15">
        <f t="shared" si="118"/>
        <v>613</v>
      </c>
      <c r="I1495">
        <f t="shared" si="117"/>
        <v>613</v>
      </c>
    </row>
    <row r="1496" spans="1:9" x14ac:dyDescent="0.3">
      <c r="A1496" s="60">
        <v>43864</v>
      </c>
      <c r="B1496" s="15">
        <f t="shared" si="114"/>
        <v>2020</v>
      </c>
      <c r="C1496" s="15">
        <f t="shared" si="115"/>
        <v>2</v>
      </c>
      <c r="D1496" s="15">
        <f t="shared" si="116"/>
        <v>3</v>
      </c>
      <c r="E1496" s="15">
        <v>5845</v>
      </c>
      <c r="F1496" s="15">
        <v>0</v>
      </c>
      <c r="G1496" s="15">
        <f t="shared" si="118"/>
        <v>590</v>
      </c>
      <c r="I1496">
        <f t="shared" si="117"/>
        <v>590</v>
      </c>
    </row>
    <row r="1497" spans="1:9" x14ac:dyDescent="0.3">
      <c r="A1497" s="60">
        <v>43865</v>
      </c>
      <c r="B1497" s="15">
        <f t="shared" si="114"/>
        <v>2020</v>
      </c>
      <c r="C1497" s="15">
        <f t="shared" si="115"/>
        <v>2</v>
      </c>
      <c r="D1497" s="15">
        <f t="shared" si="116"/>
        <v>4</v>
      </c>
      <c r="E1497" s="15">
        <v>5327</v>
      </c>
      <c r="F1497" s="15">
        <v>0</v>
      </c>
      <c r="G1497" s="15">
        <f t="shared" si="118"/>
        <v>518</v>
      </c>
      <c r="I1497">
        <f t="shared" si="117"/>
        <v>518</v>
      </c>
    </row>
    <row r="1498" spans="1:9" x14ac:dyDescent="0.3">
      <c r="A1498" s="60">
        <v>43866</v>
      </c>
      <c r="B1498" s="15">
        <f t="shared" si="114"/>
        <v>2020</v>
      </c>
      <c r="C1498" s="15">
        <f t="shared" si="115"/>
        <v>2</v>
      </c>
      <c r="D1498" s="15">
        <f t="shared" si="116"/>
        <v>5</v>
      </c>
      <c r="E1498" s="15">
        <v>17023</v>
      </c>
      <c r="F1498" s="15">
        <v>12301</v>
      </c>
      <c r="G1498" s="15">
        <f t="shared" si="118"/>
        <v>605</v>
      </c>
      <c r="I1498">
        <f t="shared" si="117"/>
        <v>605</v>
      </c>
    </row>
    <row r="1499" spans="1:9" x14ac:dyDescent="0.3">
      <c r="A1499" s="60">
        <v>43867</v>
      </c>
      <c r="B1499" s="15">
        <f t="shared" si="114"/>
        <v>2020</v>
      </c>
      <c r="C1499" s="15">
        <f t="shared" si="115"/>
        <v>2</v>
      </c>
      <c r="D1499" s="15">
        <f t="shared" si="116"/>
        <v>6</v>
      </c>
      <c r="E1499" s="15">
        <v>16474</v>
      </c>
      <c r="F1499" s="15">
        <v>0</v>
      </c>
      <c r="G1499" s="15">
        <f t="shared" si="118"/>
        <v>549</v>
      </c>
      <c r="I1499">
        <f t="shared" si="117"/>
        <v>549</v>
      </c>
    </row>
    <row r="1500" spans="1:9" x14ac:dyDescent="0.3">
      <c r="A1500" s="60">
        <v>43868</v>
      </c>
      <c r="B1500" s="15">
        <f t="shared" si="114"/>
        <v>2020</v>
      </c>
      <c r="C1500" s="15">
        <f t="shared" si="115"/>
        <v>2</v>
      </c>
      <c r="D1500" s="15">
        <f t="shared" si="116"/>
        <v>7</v>
      </c>
      <c r="E1500" s="15">
        <v>15946</v>
      </c>
      <c r="F1500" s="15">
        <v>0</v>
      </c>
      <c r="G1500" s="15">
        <f t="shared" si="118"/>
        <v>528</v>
      </c>
      <c r="I1500">
        <f t="shared" si="117"/>
        <v>528</v>
      </c>
    </row>
    <row r="1501" spans="1:9" x14ac:dyDescent="0.3">
      <c r="A1501" s="60">
        <v>43869</v>
      </c>
      <c r="B1501" s="15">
        <f t="shared" si="114"/>
        <v>2020</v>
      </c>
      <c r="C1501" s="15">
        <f t="shared" si="115"/>
        <v>2</v>
      </c>
      <c r="D1501" s="15">
        <f t="shared" si="116"/>
        <v>8</v>
      </c>
      <c r="E1501" s="15">
        <v>15350</v>
      </c>
      <c r="F1501" s="15">
        <v>0</v>
      </c>
      <c r="G1501" s="15">
        <f t="shared" si="118"/>
        <v>596</v>
      </c>
      <c r="I1501">
        <f t="shared" si="117"/>
        <v>596</v>
      </c>
    </row>
    <row r="1502" spans="1:9" x14ac:dyDescent="0.3">
      <c r="A1502" s="60">
        <v>43870</v>
      </c>
      <c r="B1502" s="15">
        <f t="shared" si="114"/>
        <v>2020</v>
      </c>
      <c r="C1502" s="15">
        <f t="shared" si="115"/>
        <v>2</v>
      </c>
      <c r="D1502" s="15">
        <f t="shared" si="116"/>
        <v>9</v>
      </c>
      <c r="E1502" s="15">
        <v>14775</v>
      </c>
      <c r="F1502" s="15">
        <v>0</v>
      </c>
      <c r="G1502" s="15">
        <f t="shared" si="118"/>
        <v>575</v>
      </c>
      <c r="I1502">
        <f t="shared" si="117"/>
        <v>575</v>
      </c>
    </row>
    <row r="1503" spans="1:9" x14ac:dyDescent="0.3">
      <c r="A1503" s="60">
        <v>43871</v>
      </c>
      <c r="B1503" s="15">
        <f t="shared" si="114"/>
        <v>2020</v>
      </c>
      <c r="C1503" s="15">
        <f t="shared" si="115"/>
        <v>2</v>
      </c>
      <c r="D1503" s="15">
        <f t="shared" si="116"/>
        <v>10</v>
      </c>
      <c r="E1503" s="15">
        <v>14191</v>
      </c>
      <c r="F1503" s="15">
        <v>0</v>
      </c>
      <c r="G1503" s="15">
        <f t="shared" si="118"/>
        <v>584</v>
      </c>
      <c r="I1503">
        <f t="shared" si="117"/>
        <v>584</v>
      </c>
    </row>
    <row r="1504" spans="1:9" x14ac:dyDescent="0.3">
      <c r="A1504" s="60">
        <v>43872</v>
      </c>
      <c r="B1504" s="15">
        <f t="shared" si="114"/>
        <v>2020</v>
      </c>
      <c r="C1504" s="15">
        <f t="shared" si="115"/>
        <v>2</v>
      </c>
      <c r="D1504" s="15">
        <f t="shared" si="116"/>
        <v>11</v>
      </c>
      <c r="E1504" s="15">
        <v>13656</v>
      </c>
      <c r="F1504" s="15">
        <v>0</v>
      </c>
      <c r="G1504" s="15">
        <f t="shared" si="118"/>
        <v>535</v>
      </c>
      <c r="I1504">
        <f t="shared" si="117"/>
        <v>535</v>
      </c>
    </row>
    <row r="1505" spans="1:9" x14ac:dyDescent="0.3">
      <c r="A1505" s="60">
        <v>43873</v>
      </c>
      <c r="B1505" s="15">
        <f t="shared" si="114"/>
        <v>2020</v>
      </c>
      <c r="C1505" s="15">
        <f t="shared" si="115"/>
        <v>2</v>
      </c>
      <c r="D1505" s="15">
        <f t="shared" si="116"/>
        <v>12</v>
      </c>
      <c r="E1505" s="15">
        <v>13059</v>
      </c>
      <c r="F1505" s="15">
        <v>0</v>
      </c>
      <c r="G1505" s="15">
        <f t="shared" si="118"/>
        <v>597</v>
      </c>
      <c r="I1505">
        <f t="shared" si="117"/>
        <v>597</v>
      </c>
    </row>
    <row r="1506" spans="1:9" x14ac:dyDescent="0.3">
      <c r="A1506" s="60">
        <v>43874</v>
      </c>
      <c r="B1506" s="15">
        <f t="shared" si="114"/>
        <v>2020</v>
      </c>
      <c r="C1506" s="15">
        <f t="shared" si="115"/>
        <v>2</v>
      </c>
      <c r="D1506" s="15">
        <f t="shared" si="116"/>
        <v>13</v>
      </c>
      <c r="E1506" s="15">
        <v>12484</v>
      </c>
      <c r="F1506" s="15">
        <v>0</v>
      </c>
      <c r="G1506" s="15">
        <f t="shared" si="118"/>
        <v>575</v>
      </c>
      <c r="I1506">
        <f t="shared" si="117"/>
        <v>575</v>
      </c>
    </row>
    <row r="1507" spans="1:9" x14ac:dyDescent="0.3">
      <c r="A1507" s="60">
        <v>43875</v>
      </c>
      <c r="B1507" s="15">
        <f t="shared" si="114"/>
        <v>2020</v>
      </c>
      <c r="C1507" s="15">
        <f t="shared" si="115"/>
        <v>2</v>
      </c>
      <c r="D1507" s="15">
        <f t="shared" si="116"/>
        <v>14</v>
      </c>
      <c r="E1507" s="15">
        <v>11842</v>
      </c>
      <c r="F1507" s="15">
        <v>0</v>
      </c>
      <c r="G1507" s="15">
        <f t="shared" si="118"/>
        <v>642</v>
      </c>
      <c r="I1507">
        <f t="shared" si="117"/>
        <v>642</v>
      </c>
    </row>
    <row r="1508" spans="1:9" x14ac:dyDescent="0.3">
      <c r="A1508" s="60">
        <v>43876</v>
      </c>
      <c r="B1508" s="15">
        <f t="shared" si="114"/>
        <v>2020</v>
      </c>
      <c r="C1508" s="15">
        <f t="shared" si="115"/>
        <v>2</v>
      </c>
      <c r="D1508" s="15">
        <f t="shared" si="116"/>
        <v>15</v>
      </c>
      <c r="E1508" s="15">
        <v>11257</v>
      </c>
      <c r="F1508" s="15">
        <v>0</v>
      </c>
      <c r="G1508" s="15">
        <f t="shared" si="118"/>
        <v>585</v>
      </c>
      <c r="I1508">
        <f t="shared" si="117"/>
        <v>585</v>
      </c>
    </row>
    <row r="1509" spans="1:9" x14ac:dyDescent="0.3">
      <c r="A1509" s="60">
        <v>43877</v>
      </c>
      <c r="B1509" s="15">
        <f t="shared" si="114"/>
        <v>2020</v>
      </c>
      <c r="C1509" s="15">
        <f t="shared" si="115"/>
        <v>2</v>
      </c>
      <c r="D1509" s="15">
        <f t="shared" si="116"/>
        <v>16</v>
      </c>
      <c r="E1509" s="15">
        <v>10669</v>
      </c>
      <c r="F1509" s="15">
        <v>0</v>
      </c>
      <c r="G1509" s="15">
        <f t="shared" si="118"/>
        <v>588</v>
      </c>
      <c r="I1509">
        <f t="shared" si="117"/>
        <v>588</v>
      </c>
    </row>
    <row r="1510" spans="1:9" x14ac:dyDescent="0.3">
      <c r="A1510" s="60">
        <v>43878</v>
      </c>
      <c r="B1510" s="15">
        <f t="shared" si="114"/>
        <v>2020</v>
      </c>
      <c r="C1510" s="15">
        <f t="shared" si="115"/>
        <v>2</v>
      </c>
      <c r="D1510" s="15">
        <f t="shared" si="116"/>
        <v>17</v>
      </c>
      <c r="E1510" s="15">
        <v>10081</v>
      </c>
      <c r="F1510" s="15">
        <v>0</v>
      </c>
      <c r="G1510" s="15">
        <f t="shared" si="118"/>
        <v>588</v>
      </c>
      <c r="I1510">
        <f t="shared" si="117"/>
        <v>588</v>
      </c>
    </row>
    <row r="1511" spans="1:9" x14ac:dyDescent="0.3">
      <c r="A1511" s="60">
        <v>43879</v>
      </c>
      <c r="B1511" s="15">
        <f t="shared" si="114"/>
        <v>2020</v>
      </c>
      <c r="C1511" s="15">
        <f t="shared" si="115"/>
        <v>2</v>
      </c>
      <c r="D1511" s="15">
        <f t="shared" si="116"/>
        <v>18</v>
      </c>
      <c r="E1511" s="15">
        <v>9494</v>
      </c>
      <c r="F1511" s="15">
        <v>0</v>
      </c>
      <c r="G1511" s="15">
        <f t="shared" si="118"/>
        <v>587</v>
      </c>
      <c r="I1511">
        <f t="shared" si="117"/>
        <v>587</v>
      </c>
    </row>
    <row r="1512" spans="1:9" x14ac:dyDescent="0.3">
      <c r="A1512" s="60">
        <v>43880</v>
      </c>
      <c r="B1512" s="15">
        <f t="shared" si="114"/>
        <v>2020</v>
      </c>
      <c r="C1512" s="15">
        <f t="shared" si="115"/>
        <v>2</v>
      </c>
      <c r="D1512" s="15">
        <f t="shared" si="116"/>
        <v>19</v>
      </c>
      <c r="E1512" s="15">
        <v>8929</v>
      </c>
      <c r="F1512" s="15">
        <v>0</v>
      </c>
      <c r="G1512" s="15">
        <f t="shared" si="118"/>
        <v>565</v>
      </c>
      <c r="I1512">
        <f t="shared" si="117"/>
        <v>565</v>
      </c>
    </row>
    <row r="1513" spans="1:9" x14ac:dyDescent="0.3">
      <c r="A1513" s="60">
        <v>43881</v>
      </c>
      <c r="B1513" s="15">
        <f t="shared" si="114"/>
        <v>2020</v>
      </c>
      <c r="C1513" s="15">
        <f t="shared" si="115"/>
        <v>2</v>
      </c>
      <c r="D1513" s="15">
        <f t="shared" si="116"/>
        <v>20</v>
      </c>
      <c r="E1513" s="15">
        <v>8342</v>
      </c>
      <c r="F1513" s="15">
        <v>0</v>
      </c>
      <c r="G1513" s="15">
        <f t="shared" si="118"/>
        <v>587</v>
      </c>
      <c r="I1513">
        <f t="shared" si="117"/>
        <v>587</v>
      </c>
    </row>
    <row r="1514" spans="1:9" x14ac:dyDescent="0.3">
      <c r="A1514" s="60">
        <v>43882</v>
      </c>
      <c r="B1514" s="15">
        <f t="shared" si="114"/>
        <v>2020</v>
      </c>
      <c r="C1514" s="15">
        <f t="shared" si="115"/>
        <v>2</v>
      </c>
      <c r="D1514" s="15">
        <f t="shared" si="116"/>
        <v>21</v>
      </c>
      <c r="E1514" s="15">
        <v>7751</v>
      </c>
      <c r="F1514" s="15">
        <v>0</v>
      </c>
      <c r="G1514" s="15">
        <f t="shared" si="118"/>
        <v>591</v>
      </c>
      <c r="I1514">
        <f t="shared" si="117"/>
        <v>591</v>
      </c>
    </row>
    <row r="1515" spans="1:9" x14ac:dyDescent="0.3">
      <c r="A1515" s="60">
        <v>43883</v>
      </c>
      <c r="B1515" s="15">
        <f t="shared" si="114"/>
        <v>2020</v>
      </c>
      <c r="C1515" s="15">
        <f t="shared" si="115"/>
        <v>2</v>
      </c>
      <c r="D1515" s="15">
        <f t="shared" si="116"/>
        <v>22</v>
      </c>
      <c r="E1515" s="15">
        <v>7158</v>
      </c>
      <c r="F1515" s="15">
        <v>0</v>
      </c>
      <c r="G1515" s="15">
        <f t="shared" si="118"/>
        <v>593</v>
      </c>
      <c r="I1515">
        <f t="shared" si="117"/>
        <v>593</v>
      </c>
    </row>
    <row r="1516" spans="1:9" x14ac:dyDescent="0.3">
      <c r="A1516" s="60">
        <v>43884</v>
      </c>
      <c r="B1516" s="15">
        <f t="shared" si="114"/>
        <v>2020</v>
      </c>
      <c r="C1516" s="15">
        <f t="shared" si="115"/>
        <v>2</v>
      </c>
      <c r="D1516" s="15">
        <f t="shared" si="116"/>
        <v>23</v>
      </c>
      <c r="E1516" s="15">
        <v>6602</v>
      </c>
      <c r="F1516" s="15">
        <v>0</v>
      </c>
      <c r="G1516" s="15">
        <f t="shared" si="118"/>
        <v>556</v>
      </c>
      <c r="I1516">
        <f t="shared" si="117"/>
        <v>556</v>
      </c>
    </row>
    <row r="1517" spans="1:9" x14ac:dyDescent="0.3">
      <c r="A1517" s="60">
        <v>43885</v>
      </c>
      <c r="B1517" s="15">
        <f t="shared" si="114"/>
        <v>2020</v>
      </c>
      <c r="C1517" s="15">
        <f t="shared" si="115"/>
        <v>2</v>
      </c>
      <c r="D1517" s="15">
        <f t="shared" si="116"/>
        <v>24</v>
      </c>
      <c r="E1517" s="15">
        <v>6001</v>
      </c>
      <c r="F1517" s="15">
        <v>0</v>
      </c>
      <c r="G1517" s="15">
        <f t="shared" si="118"/>
        <v>601</v>
      </c>
      <c r="I1517">
        <f t="shared" si="117"/>
        <v>601</v>
      </c>
    </row>
    <row r="1518" spans="1:9" x14ac:dyDescent="0.3">
      <c r="A1518" s="60">
        <v>43886</v>
      </c>
      <c r="B1518" s="15">
        <f t="shared" si="114"/>
        <v>2020</v>
      </c>
      <c r="C1518" s="15">
        <f t="shared" si="115"/>
        <v>2</v>
      </c>
      <c r="D1518" s="15">
        <f t="shared" si="116"/>
        <v>25</v>
      </c>
      <c r="E1518" s="15">
        <v>5491</v>
      </c>
      <c r="F1518" s="15">
        <v>0</v>
      </c>
      <c r="G1518" s="15">
        <f t="shared" si="118"/>
        <v>510</v>
      </c>
      <c r="I1518">
        <f t="shared" si="117"/>
        <v>510</v>
      </c>
    </row>
    <row r="1519" spans="1:9" x14ac:dyDescent="0.3">
      <c r="A1519" s="60">
        <v>43887</v>
      </c>
      <c r="B1519" s="15">
        <f t="shared" si="114"/>
        <v>2020</v>
      </c>
      <c r="C1519" s="15">
        <f t="shared" si="115"/>
        <v>2</v>
      </c>
      <c r="D1519" s="15">
        <f t="shared" si="116"/>
        <v>26</v>
      </c>
      <c r="E1519" s="15">
        <v>17148</v>
      </c>
      <c r="F1519" s="15">
        <v>12239</v>
      </c>
      <c r="G1519" s="15">
        <f t="shared" si="118"/>
        <v>582</v>
      </c>
      <c r="I1519">
        <f t="shared" si="117"/>
        <v>582</v>
      </c>
    </row>
    <row r="1520" spans="1:9" x14ac:dyDescent="0.3">
      <c r="A1520" s="60">
        <v>43888</v>
      </c>
      <c r="B1520" s="15">
        <f t="shared" si="114"/>
        <v>2020</v>
      </c>
      <c r="C1520" s="15">
        <f t="shared" si="115"/>
        <v>2</v>
      </c>
      <c r="D1520" s="15">
        <f t="shared" si="116"/>
        <v>27</v>
      </c>
      <c r="E1520" s="15">
        <v>16588</v>
      </c>
      <c r="F1520" s="15">
        <v>0</v>
      </c>
      <c r="G1520" s="15">
        <f t="shared" si="118"/>
        <v>560</v>
      </c>
      <c r="I1520">
        <f t="shared" si="117"/>
        <v>560</v>
      </c>
    </row>
    <row r="1521" spans="1:9" x14ac:dyDescent="0.3">
      <c r="A1521" s="60">
        <v>43889</v>
      </c>
      <c r="B1521" s="15">
        <f t="shared" si="114"/>
        <v>2020</v>
      </c>
      <c r="C1521" s="15">
        <f t="shared" si="115"/>
        <v>2</v>
      </c>
      <c r="D1521" s="15">
        <f t="shared" si="116"/>
        <v>28</v>
      </c>
      <c r="E1521" s="15">
        <v>15944</v>
      </c>
      <c r="F1521" s="15">
        <v>0</v>
      </c>
      <c r="G1521" s="15">
        <f t="shared" si="118"/>
        <v>644</v>
      </c>
      <c r="I1521">
        <f t="shared" si="117"/>
        <v>644</v>
      </c>
    </row>
    <row r="1522" spans="1:9" x14ac:dyDescent="0.3">
      <c r="A1522" s="60">
        <v>43890</v>
      </c>
      <c r="B1522" s="15">
        <f t="shared" si="114"/>
        <v>2020</v>
      </c>
      <c r="C1522" s="15">
        <f t="shared" si="115"/>
        <v>2</v>
      </c>
      <c r="D1522" s="15">
        <f t="shared" si="116"/>
        <v>29</v>
      </c>
      <c r="E1522" s="15">
        <v>15398</v>
      </c>
      <c r="F1522" s="15">
        <v>0</v>
      </c>
      <c r="G1522" s="15">
        <f t="shared" si="118"/>
        <v>546</v>
      </c>
      <c r="I1522">
        <f t="shared" si="117"/>
        <v>546</v>
      </c>
    </row>
    <row r="1523" spans="1:9" x14ac:dyDescent="0.3">
      <c r="A1523" s="60">
        <v>43891</v>
      </c>
      <c r="B1523" s="15">
        <f t="shared" si="114"/>
        <v>2020</v>
      </c>
      <c r="C1523" s="15">
        <f t="shared" si="115"/>
        <v>3</v>
      </c>
      <c r="D1523" s="15">
        <f t="shared" si="116"/>
        <v>1</v>
      </c>
      <c r="E1523" s="15">
        <v>14814</v>
      </c>
      <c r="F1523" s="15">
        <v>0</v>
      </c>
      <c r="G1523" s="15">
        <f t="shared" si="118"/>
        <v>584</v>
      </c>
      <c r="I1523">
        <f t="shared" si="117"/>
        <v>584</v>
      </c>
    </row>
    <row r="1524" spans="1:9" x14ac:dyDescent="0.3">
      <c r="A1524" s="60">
        <v>43892</v>
      </c>
      <c r="B1524" s="15">
        <f t="shared" si="114"/>
        <v>2020</v>
      </c>
      <c r="C1524" s="15">
        <f t="shared" si="115"/>
        <v>3</v>
      </c>
      <c r="D1524" s="15">
        <f t="shared" si="116"/>
        <v>2</v>
      </c>
      <c r="E1524" s="15">
        <v>14242</v>
      </c>
      <c r="F1524" s="15">
        <v>0</v>
      </c>
      <c r="G1524" s="15">
        <f t="shared" si="118"/>
        <v>572</v>
      </c>
      <c r="I1524">
        <f t="shared" si="117"/>
        <v>572</v>
      </c>
    </row>
    <row r="1525" spans="1:9" x14ac:dyDescent="0.3">
      <c r="A1525" s="60">
        <v>43893</v>
      </c>
      <c r="B1525" s="15">
        <f t="shared" si="114"/>
        <v>2020</v>
      </c>
      <c r="C1525" s="15">
        <f t="shared" si="115"/>
        <v>3</v>
      </c>
      <c r="D1525" s="15">
        <f t="shared" si="116"/>
        <v>3</v>
      </c>
      <c r="E1525" s="15">
        <v>13628</v>
      </c>
      <c r="F1525" s="15">
        <v>0</v>
      </c>
      <c r="G1525" s="15">
        <f t="shared" si="118"/>
        <v>614</v>
      </c>
      <c r="I1525">
        <f t="shared" si="117"/>
        <v>614</v>
      </c>
    </row>
    <row r="1526" spans="1:9" x14ac:dyDescent="0.3">
      <c r="A1526" s="60">
        <v>43894</v>
      </c>
      <c r="B1526" s="15">
        <f t="shared" si="114"/>
        <v>2020</v>
      </c>
      <c r="C1526" s="15">
        <f t="shared" si="115"/>
        <v>3</v>
      </c>
      <c r="D1526" s="15">
        <f t="shared" si="116"/>
        <v>4</v>
      </c>
      <c r="E1526" s="15">
        <v>13082</v>
      </c>
      <c r="F1526" s="15">
        <v>0</v>
      </c>
      <c r="G1526" s="15">
        <f t="shared" si="118"/>
        <v>546</v>
      </c>
      <c r="I1526">
        <f t="shared" si="117"/>
        <v>546</v>
      </c>
    </row>
    <row r="1527" spans="1:9" x14ac:dyDescent="0.3">
      <c r="A1527" s="60">
        <v>43895</v>
      </c>
      <c r="B1527" s="15">
        <f t="shared" si="114"/>
        <v>2020</v>
      </c>
      <c r="C1527" s="15">
        <f t="shared" si="115"/>
        <v>3</v>
      </c>
      <c r="D1527" s="15">
        <f t="shared" si="116"/>
        <v>5</v>
      </c>
      <c r="E1527" s="15">
        <v>12459</v>
      </c>
      <c r="F1527" s="15">
        <v>0</v>
      </c>
      <c r="G1527" s="15">
        <f t="shared" si="118"/>
        <v>623</v>
      </c>
      <c r="I1527">
        <f t="shared" si="117"/>
        <v>623</v>
      </c>
    </row>
    <row r="1528" spans="1:9" x14ac:dyDescent="0.3">
      <c r="A1528" s="60">
        <v>43896</v>
      </c>
      <c r="B1528" s="15">
        <f t="shared" si="114"/>
        <v>2020</v>
      </c>
      <c r="C1528" s="15">
        <f t="shared" si="115"/>
        <v>3</v>
      </c>
      <c r="D1528" s="15">
        <f t="shared" si="116"/>
        <v>6</v>
      </c>
      <c r="E1528" s="15">
        <v>11909</v>
      </c>
      <c r="F1528" s="15">
        <v>0</v>
      </c>
      <c r="G1528" s="15">
        <f t="shared" si="118"/>
        <v>550</v>
      </c>
      <c r="I1528">
        <f t="shared" si="117"/>
        <v>550</v>
      </c>
    </row>
    <row r="1529" spans="1:9" x14ac:dyDescent="0.3">
      <c r="A1529" s="60">
        <v>43897</v>
      </c>
      <c r="B1529" s="15">
        <f t="shared" si="114"/>
        <v>2020</v>
      </c>
      <c r="C1529" s="15">
        <f t="shared" si="115"/>
        <v>3</v>
      </c>
      <c r="D1529" s="15">
        <f t="shared" si="116"/>
        <v>7</v>
      </c>
      <c r="E1529" s="15">
        <v>11356</v>
      </c>
      <c r="F1529" s="15">
        <v>0</v>
      </c>
      <c r="G1529" s="15">
        <f t="shared" si="118"/>
        <v>553</v>
      </c>
      <c r="I1529">
        <f t="shared" si="117"/>
        <v>553</v>
      </c>
    </row>
    <row r="1530" spans="1:9" x14ac:dyDescent="0.3">
      <c r="A1530" s="60">
        <v>43898</v>
      </c>
      <c r="B1530" s="15">
        <f t="shared" si="114"/>
        <v>2020</v>
      </c>
      <c r="C1530" s="15">
        <f t="shared" si="115"/>
        <v>3</v>
      </c>
      <c r="D1530" s="15">
        <f t="shared" si="116"/>
        <v>8</v>
      </c>
      <c r="E1530" s="15">
        <v>10774</v>
      </c>
      <c r="F1530" s="15">
        <v>0</v>
      </c>
      <c r="G1530" s="15">
        <f t="shared" si="118"/>
        <v>582</v>
      </c>
      <c r="I1530">
        <f t="shared" si="117"/>
        <v>582</v>
      </c>
    </row>
    <row r="1531" spans="1:9" x14ac:dyDescent="0.3">
      <c r="A1531" s="60">
        <v>43899</v>
      </c>
      <c r="B1531" s="15">
        <f t="shared" si="114"/>
        <v>2020</v>
      </c>
      <c r="C1531" s="15">
        <f t="shared" si="115"/>
        <v>3</v>
      </c>
      <c r="D1531" s="15">
        <f t="shared" si="116"/>
        <v>9</v>
      </c>
      <c r="E1531" s="15">
        <v>10220</v>
      </c>
      <c r="F1531" s="15">
        <v>0</v>
      </c>
      <c r="G1531" s="15">
        <f t="shared" si="118"/>
        <v>554</v>
      </c>
      <c r="I1531">
        <f t="shared" si="117"/>
        <v>554</v>
      </c>
    </row>
    <row r="1532" spans="1:9" x14ac:dyDescent="0.3">
      <c r="A1532" s="60">
        <v>43900</v>
      </c>
      <c r="B1532" s="15">
        <f t="shared" si="114"/>
        <v>2020</v>
      </c>
      <c r="C1532" s="15">
        <f t="shared" si="115"/>
        <v>3</v>
      </c>
      <c r="D1532" s="15">
        <f t="shared" si="116"/>
        <v>10</v>
      </c>
      <c r="E1532" s="15">
        <v>9698</v>
      </c>
      <c r="F1532" s="15">
        <v>0</v>
      </c>
      <c r="G1532" s="15">
        <f t="shared" si="118"/>
        <v>522</v>
      </c>
      <c r="I1532">
        <f t="shared" si="117"/>
        <v>522</v>
      </c>
    </row>
    <row r="1533" spans="1:9" x14ac:dyDescent="0.3">
      <c r="A1533" s="60">
        <v>43901</v>
      </c>
      <c r="B1533" s="15">
        <f t="shared" si="114"/>
        <v>2020</v>
      </c>
      <c r="C1533" s="15">
        <f t="shared" si="115"/>
        <v>3</v>
      </c>
      <c r="D1533" s="15">
        <f t="shared" si="116"/>
        <v>11</v>
      </c>
      <c r="E1533" s="15">
        <v>9245</v>
      </c>
      <c r="F1533" s="15">
        <v>0</v>
      </c>
      <c r="G1533" s="15">
        <f t="shared" si="118"/>
        <v>453</v>
      </c>
      <c r="I1533">
        <f t="shared" si="117"/>
        <v>453</v>
      </c>
    </row>
    <row r="1534" spans="1:9" x14ac:dyDescent="0.3">
      <c r="A1534" s="60">
        <v>43902</v>
      </c>
      <c r="B1534" s="15">
        <f t="shared" si="114"/>
        <v>2020</v>
      </c>
      <c r="C1534" s="15">
        <f t="shared" si="115"/>
        <v>3</v>
      </c>
      <c r="D1534" s="15">
        <f t="shared" si="116"/>
        <v>12</v>
      </c>
      <c r="E1534" s="15">
        <v>8741</v>
      </c>
      <c r="F1534" s="15">
        <v>0</v>
      </c>
      <c r="G1534" s="15">
        <f t="shared" si="118"/>
        <v>504</v>
      </c>
      <c r="I1534">
        <f t="shared" si="117"/>
        <v>504</v>
      </c>
    </row>
    <row r="1535" spans="1:9" x14ac:dyDescent="0.3">
      <c r="A1535" s="60">
        <v>43903</v>
      </c>
      <c r="B1535" s="15">
        <f t="shared" si="114"/>
        <v>2020</v>
      </c>
      <c r="C1535" s="15">
        <f t="shared" si="115"/>
        <v>3</v>
      </c>
      <c r="D1535" s="15">
        <f t="shared" si="116"/>
        <v>13</v>
      </c>
      <c r="E1535" s="15">
        <v>8139</v>
      </c>
      <c r="F1535" s="15">
        <v>0</v>
      </c>
      <c r="G1535" s="15">
        <f t="shared" si="118"/>
        <v>602</v>
      </c>
      <c r="I1535">
        <f t="shared" si="117"/>
        <v>602</v>
      </c>
    </row>
    <row r="1536" spans="1:9" x14ac:dyDescent="0.3">
      <c r="A1536" s="60">
        <v>43904</v>
      </c>
      <c r="B1536" s="15">
        <f t="shared" si="114"/>
        <v>2020</v>
      </c>
      <c r="C1536" s="15">
        <f t="shared" si="115"/>
        <v>3</v>
      </c>
      <c r="D1536" s="15">
        <f t="shared" si="116"/>
        <v>14</v>
      </c>
      <c r="E1536" s="15">
        <v>7546</v>
      </c>
      <c r="F1536" s="15">
        <v>0</v>
      </c>
      <c r="G1536" s="15">
        <f t="shared" si="118"/>
        <v>593</v>
      </c>
      <c r="I1536">
        <f t="shared" si="117"/>
        <v>593</v>
      </c>
    </row>
    <row r="1537" spans="1:9" x14ac:dyDescent="0.3">
      <c r="A1537" s="60">
        <v>43905</v>
      </c>
      <c r="B1537" s="15">
        <f t="shared" si="114"/>
        <v>2020</v>
      </c>
      <c r="C1537" s="15">
        <f t="shared" si="115"/>
        <v>3</v>
      </c>
      <c r="D1537" s="15">
        <f t="shared" si="116"/>
        <v>15</v>
      </c>
      <c r="E1537" s="15">
        <v>7037</v>
      </c>
      <c r="F1537" s="15">
        <v>0</v>
      </c>
      <c r="G1537" s="15">
        <f t="shared" si="118"/>
        <v>509</v>
      </c>
      <c r="I1537">
        <f t="shared" si="117"/>
        <v>509</v>
      </c>
    </row>
    <row r="1538" spans="1:9" x14ac:dyDescent="0.3">
      <c r="A1538" s="60">
        <v>43906</v>
      </c>
      <c r="B1538" s="15">
        <f t="shared" si="114"/>
        <v>2020</v>
      </c>
      <c r="C1538" s="15">
        <f t="shared" si="115"/>
        <v>3</v>
      </c>
      <c r="D1538" s="15">
        <f t="shared" si="116"/>
        <v>16</v>
      </c>
      <c r="E1538" s="15">
        <v>6468</v>
      </c>
      <c r="F1538" s="15">
        <v>0</v>
      </c>
      <c r="G1538" s="15">
        <f t="shared" si="118"/>
        <v>569</v>
      </c>
      <c r="I1538">
        <f t="shared" si="117"/>
        <v>569</v>
      </c>
    </row>
    <row r="1539" spans="1:9" x14ac:dyDescent="0.3">
      <c r="A1539" s="60">
        <v>43907</v>
      </c>
      <c r="B1539" s="15">
        <f t="shared" ref="B1539:B1602" si="119">YEAR(A1539)</f>
        <v>2020</v>
      </c>
      <c r="C1539" s="15">
        <f t="shared" ref="C1539:C1602" si="120">MONTH(A1539)</f>
        <v>3</v>
      </c>
      <c r="D1539" s="15">
        <f t="shared" ref="D1539:D1602" si="121">DAY(A1539)</f>
        <v>17</v>
      </c>
      <c r="E1539" s="15">
        <v>5861</v>
      </c>
      <c r="F1539" s="15">
        <v>0</v>
      </c>
      <c r="G1539" s="15">
        <f t="shared" si="118"/>
        <v>607</v>
      </c>
      <c r="I1539">
        <f t="shared" ref="I1539:I1602" si="122">IF(H1539&gt;0,0,G1539)</f>
        <v>607</v>
      </c>
    </row>
    <row r="1540" spans="1:9" x14ac:dyDescent="0.3">
      <c r="A1540" s="60">
        <v>43908</v>
      </c>
      <c r="B1540" s="15">
        <f t="shared" si="119"/>
        <v>2020</v>
      </c>
      <c r="C1540" s="15">
        <f t="shared" si="120"/>
        <v>3</v>
      </c>
      <c r="D1540" s="15">
        <f t="shared" si="121"/>
        <v>18</v>
      </c>
      <c r="E1540" s="15">
        <v>5249</v>
      </c>
      <c r="F1540" s="15">
        <v>0</v>
      </c>
      <c r="G1540" s="15">
        <f t="shared" ref="G1540:G1603" si="123">E1539-E1540+F1540</f>
        <v>612</v>
      </c>
      <c r="I1540">
        <f t="shared" si="122"/>
        <v>612</v>
      </c>
    </row>
    <row r="1541" spans="1:9" x14ac:dyDescent="0.3">
      <c r="A1541" s="60">
        <v>43909</v>
      </c>
      <c r="B1541" s="15">
        <f t="shared" si="119"/>
        <v>2020</v>
      </c>
      <c r="C1541" s="15">
        <f t="shared" si="120"/>
        <v>3</v>
      </c>
      <c r="D1541" s="15">
        <f t="shared" si="121"/>
        <v>19</v>
      </c>
      <c r="E1541" s="15">
        <v>16667</v>
      </c>
      <c r="F1541" s="15">
        <v>11921</v>
      </c>
      <c r="G1541" s="15">
        <f t="shared" si="123"/>
        <v>503</v>
      </c>
      <c r="I1541">
        <f t="shared" si="122"/>
        <v>503</v>
      </c>
    </row>
    <row r="1542" spans="1:9" x14ac:dyDescent="0.3">
      <c r="A1542" s="60">
        <v>43910</v>
      </c>
      <c r="B1542" s="15">
        <f t="shared" si="119"/>
        <v>2020</v>
      </c>
      <c r="C1542" s="15">
        <f t="shared" si="120"/>
        <v>3</v>
      </c>
      <c r="D1542" s="15">
        <f t="shared" si="121"/>
        <v>20</v>
      </c>
      <c r="E1542" s="15">
        <v>16079</v>
      </c>
      <c r="F1542" s="15">
        <v>0</v>
      </c>
      <c r="G1542" s="15">
        <f t="shared" si="123"/>
        <v>588</v>
      </c>
      <c r="I1542">
        <f t="shared" si="122"/>
        <v>588</v>
      </c>
    </row>
    <row r="1543" spans="1:9" x14ac:dyDescent="0.3">
      <c r="A1543" s="60">
        <v>43911</v>
      </c>
      <c r="B1543" s="15">
        <f t="shared" si="119"/>
        <v>2020</v>
      </c>
      <c r="C1543" s="15">
        <f t="shared" si="120"/>
        <v>3</v>
      </c>
      <c r="D1543" s="15">
        <f t="shared" si="121"/>
        <v>21</v>
      </c>
      <c r="E1543" s="15">
        <v>15508</v>
      </c>
      <c r="F1543" s="15">
        <v>0</v>
      </c>
      <c r="G1543" s="15">
        <f t="shared" si="123"/>
        <v>571</v>
      </c>
      <c r="I1543">
        <f t="shared" si="122"/>
        <v>571</v>
      </c>
    </row>
    <row r="1544" spans="1:9" x14ac:dyDescent="0.3">
      <c r="A1544" s="60">
        <v>43912</v>
      </c>
      <c r="B1544" s="15">
        <f t="shared" si="119"/>
        <v>2020</v>
      </c>
      <c r="C1544" s="15">
        <f t="shared" si="120"/>
        <v>3</v>
      </c>
      <c r="D1544" s="15">
        <f t="shared" si="121"/>
        <v>22</v>
      </c>
      <c r="E1544" s="15">
        <v>15010</v>
      </c>
      <c r="F1544" s="15">
        <v>0</v>
      </c>
      <c r="G1544" s="15">
        <f t="shared" si="123"/>
        <v>498</v>
      </c>
      <c r="I1544">
        <f t="shared" si="122"/>
        <v>498</v>
      </c>
    </row>
    <row r="1545" spans="1:9" x14ac:dyDescent="0.3">
      <c r="A1545" s="60">
        <v>43913</v>
      </c>
      <c r="B1545" s="15">
        <f t="shared" si="119"/>
        <v>2020</v>
      </c>
      <c r="C1545" s="15">
        <f t="shared" si="120"/>
        <v>3</v>
      </c>
      <c r="D1545" s="15">
        <f t="shared" si="121"/>
        <v>23</v>
      </c>
      <c r="E1545" s="15">
        <v>14362</v>
      </c>
      <c r="F1545" s="15">
        <v>0</v>
      </c>
      <c r="G1545" s="15">
        <f t="shared" si="123"/>
        <v>648</v>
      </c>
      <c r="I1545">
        <f t="shared" si="122"/>
        <v>648</v>
      </c>
    </row>
    <row r="1546" spans="1:9" x14ac:dyDescent="0.3">
      <c r="A1546" s="60">
        <v>43914</v>
      </c>
      <c r="B1546" s="15">
        <f t="shared" si="119"/>
        <v>2020</v>
      </c>
      <c r="C1546" s="15">
        <f t="shared" si="120"/>
        <v>3</v>
      </c>
      <c r="D1546" s="15">
        <f t="shared" si="121"/>
        <v>24</v>
      </c>
      <c r="E1546" s="15">
        <v>13832</v>
      </c>
      <c r="F1546" s="15">
        <v>0</v>
      </c>
      <c r="G1546" s="15">
        <f t="shared" si="123"/>
        <v>530</v>
      </c>
      <c r="I1546">
        <f t="shared" si="122"/>
        <v>530</v>
      </c>
    </row>
    <row r="1547" spans="1:9" x14ac:dyDescent="0.3">
      <c r="A1547" s="60">
        <v>43915</v>
      </c>
      <c r="B1547" s="15">
        <f t="shared" si="119"/>
        <v>2020</v>
      </c>
      <c r="C1547" s="15">
        <f t="shared" si="120"/>
        <v>3</v>
      </c>
      <c r="D1547" s="15">
        <f t="shared" si="121"/>
        <v>25</v>
      </c>
      <c r="E1547" s="15">
        <v>13188</v>
      </c>
      <c r="F1547" s="15">
        <v>0</v>
      </c>
      <c r="G1547" s="15">
        <f t="shared" si="123"/>
        <v>644</v>
      </c>
      <c r="I1547">
        <f t="shared" si="122"/>
        <v>644</v>
      </c>
    </row>
    <row r="1548" spans="1:9" x14ac:dyDescent="0.3">
      <c r="A1548" s="60">
        <v>43916</v>
      </c>
      <c r="B1548" s="15">
        <f t="shared" si="119"/>
        <v>2020</v>
      </c>
      <c r="C1548" s="15">
        <f t="shared" si="120"/>
        <v>3</v>
      </c>
      <c r="D1548" s="15">
        <f t="shared" si="121"/>
        <v>26</v>
      </c>
      <c r="E1548" s="15">
        <v>12648</v>
      </c>
      <c r="F1548" s="15">
        <v>0</v>
      </c>
      <c r="G1548" s="15">
        <f t="shared" si="123"/>
        <v>540</v>
      </c>
      <c r="I1548">
        <f t="shared" si="122"/>
        <v>540</v>
      </c>
    </row>
    <row r="1549" spans="1:9" x14ac:dyDescent="0.3">
      <c r="A1549" s="60">
        <v>43917</v>
      </c>
      <c r="B1549" s="15">
        <f t="shared" si="119"/>
        <v>2020</v>
      </c>
      <c r="C1549" s="15">
        <f t="shared" si="120"/>
        <v>3</v>
      </c>
      <c r="D1549" s="15">
        <f t="shared" si="121"/>
        <v>27</v>
      </c>
      <c r="E1549" s="15">
        <v>12046</v>
      </c>
      <c r="F1549" s="15">
        <v>0</v>
      </c>
      <c r="G1549" s="15">
        <f t="shared" si="123"/>
        <v>602</v>
      </c>
      <c r="I1549">
        <f t="shared" si="122"/>
        <v>602</v>
      </c>
    </row>
    <row r="1550" spans="1:9" x14ac:dyDescent="0.3">
      <c r="A1550" s="60">
        <v>43918</v>
      </c>
      <c r="B1550" s="15">
        <f t="shared" si="119"/>
        <v>2020</v>
      </c>
      <c r="C1550" s="15">
        <f t="shared" si="120"/>
        <v>3</v>
      </c>
      <c r="D1550" s="15">
        <f t="shared" si="121"/>
        <v>28</v>
      </c>
      <c r="E1550" s="15">
        <v>11500</v>
      </c>
      <c r="F1550" s="15">
        <v>0</v>
      </c>
      <c r="G1550" s="15">
        <f t="shared" si="123"/>
        <v>546</v>
      </c>
      <c r="I1550">
        <f t="shared" si="122"/>
        <v>546</v>
      </c>
    </row>
    <row r="1551" spans="1:9" x14ac:dyDescent="0.3">
      <c r="A1551" s="60">
        <v>43919</v>
      </c>
      <c r="B1551" s="15">
        <f t="shared" si="119"/>
        <v>2020</v>
      </c>
      <c r="C1551" s="15">
        <f t="shared" si="120"/>
        <v>3</v>
      </c>
      <c r="D1551" s="15">
        <f t="shared" si="121"/>
        <v>29</v>
      </c>
      <c r="E1551" s="15">
        <v>11070</v>
      </c>
      <c r="F1551" s="15">
        <v>0</v>
      </c>
      <c r="G1551" s="15">
        <f t="shared" si="123"/>
        <v>430</v>
      </c>
      <c r="I1551">
        <f t="shared" si="122"/>
        <v>430</v>
      </c>
    </row>
    <row r="1552" spans="1:9" x14ac:dyDescent="0.3">
      <c r="A1552" s="60">
        <v>43920</v>
      </c>
      <c r="B1552" s="15">
        <f t="shared" si="119"/>
        <v>2020</v>
      </c>
      <c r="C1552" s="15">
        <f t="shared" si="120"/>
        <v>3</v>
      </c>
      <c r="D1552" s="15">
        <f t="shared" si="121"/>
        <v>30</v>
      </c>
      <c r="E1552" s="15">
        <v>10556</v>
      </c>
      <c r="F1552" s="15">
        <v>0</v>
      </c>
      <c r="G1552" s="15">
        <f t="shared" si="123"/>
        <v>514</v>
      </c>
      <c r="I1552">
        <f t="shared" si="122"/>
        <v>514</v>
      </c>
    </row>
    <row r="1553" spans="1:9" x14ac:dyDescent="0.3">
      <c r="A1553" s="60">
        <v>43921</v>
      </c>
      <c r="B1553" s="15">
        <f t="shared" si="119"/>
        <v>2020</v>
      </c>
      <c r="C1553" s="15">
        <f t="shared" si="120"/>
        <v>3</v>
      </c>
      <c r="D1553" s="15">
        <f t="shared" si="121"/>
        <v>31</v>
      </c>
      <c r="E1553" s="15">
        <v>10026</v>
      </c>
      <c r="F1553" s="15">
        <v>0</v>
      </c>
      <c r="G1553" s="15">
        <f t="shared" si="123"/>
        <v>530</v>
      </c>
      <c r="I1553">
        <f t="shared" si="122"/>
        <v>530</v>
      </c>
    </row>
    <row r="1554" spans="1:9" x14ac:dyDescent="0.3">
      <c r="A1554" s="60">
        <v>43922</v>
      </c>
      <c r="B1554" s="15">
        <f t="shared" si="119"/>
        <v>2020</v>
      </c>
      <c r="C1554" s="15">
        <f t="shared" si="120"/>
        <v>4</v>
      </c>
      <c r="D1554" s="15">
        <f t="shared" si="121"/>
        <v>1</v>
      </c>
      <c r="E1554" s="15">
        <v>9416</v>
      </c>
      <c r="F1554" s="15">
        <v>0</v>
      </c>
      <c r="G1554" s="15">
        <f t="shared" si="123"/>
        <v>610</v>
      </c>
      <c r="I1554">
        <f t="shared" si="122"/>
        <v>610</v>
      </c>
    </row>
    <row r="1555" spans="1:9" x14ac:dyDescent="0.3">
      <c r="A1555" s="60">
        <v>43923</v>
      </c>
      <c r="B1555" s="15">
        <f t="shared" si="119"/>
        <v>2020</v>
      </c>
      <c r="C1555" s="15">
        <f t="shared" si="120"/>
        <v>4</v>
      </c>
      <c r="D1555" s="15">
        <f t="shared" si="121"/>
        <v>2</v>
      </c>
      <c r="E1555" s="15">
        <v>8785</v>
      </c>
      <c r="F1555" s="15">
        <v>0</v>
      </c>
      <c r="G1555" s="15">
        <f t="shared" si="123"/>
        <v>631</v>
      </c>
      <c r="I1555">
        <f t="shared" si="122"/>
        <v>631</v>
      </c>
    </row>
    <row r="1556" spans="1:9" x14ac:dyDescent="0.3">
      <c r="A1556" s="60">
        <v>43924</v>
      </c>
      <c r="B1556" s="15">
        <f t="shared" si="119"/>
        <v>2020</v>
      </c>
      <c r="C1556" s="15">
        <f t="shared" si="120"/>
        <v>4</v>
      </c>
      <c r="D1556" s="15">
        <f t="shared" si="121"/>
        <v>3</v>
      </c>
      <c r="E1556" s="15">
        <v>8196</v>
      </c>
      <c r="F1556" s="15">
        <v>0</v>
      </c>
      <c r="G1556" s="15">
        <f t="shared" si="123"/>
        <v>589</v>
      </c>
      <c r="I1556">
        <f t="shared" si="122"/>
        <v>589</v>
      </c>
    </row>
    <row r="1557" spans="1:9" x14ac:dyDescent="0.3">
      <c r="A1557" s="60">
        <v>43925</v>
      </c>
      <c r="B1557" s="15">
        <f t="shared" si="119"/>
        <v>2020</v>
      </c>
      <c r="C1557" s="15">
        <f t="shared" si="120"/>
        <v>4</v>
      </c>
      <c r="D1557" s="15">
        <f t="shared" si="121"/>
        <v>4</v>
      </c>
      <c r="E1557" s="15">
        <v>7630</v>
      </c>
      <c r="F1557" s="15">
        <v>0</v>
      </c>
      <c r="G1557" s="15">
        <f t="shared" si="123"/>
        <v>566</v>
      </c>
      <c r="I1557">
        <f t="shared" si="122"/>
        <v>566</v>
      </c>
    </row>
    <row r="1558" spans="1:9" x14ac:dyDescent="0.3">
      <c r="A1558" s="60">
        <v>43926</v>
      </c>
      <c r="B1558" s="15">
        <f t="shared" si="119"/>
        <v>2020</v>
      </c>
      <c r="C1558" s="15">
        <f t="shared" si="120"/>
        <v>4</v>
      </c>
      <c r="D1558" s="15">
        <f t="shared" si="121"/>
        <v>5</v>
      </c>
      <c r="E1558" s="15">
        <v>7003</v>
      </c>
      <c r="F1558" s="15">
        <v>0</v>
      </c>
      <c r="G1558" s="15">
        <f t="shared" si="123"/>
        <v>627</v>
      </c>
      <c r="I1558">
        <f t="shared" si="122"/>
        <v>627</v>
      </c>
    </row>
    <row r="1559" spans="1:9" x14ac:dyDescent="0.3">
      <c r="A1559" s="60">
        <v>43927</v>
      </c>
      <c r="B1559" s="15">
        <f t="shared" si="119"/>
        <v>2020</v>
      </c>
      <c r="C1559" s="15">
        <f t="shared" si="120"/>
        <v>4</v>
      </c>
      <c r="D1559" s="15">
        <f t="shared" si="121"/>
        <v>6</v>
      </c>
      <c r="E1559" s="15">
        <v>6441</v>
      </c>
      <c r="F1559" s="15">
        <v>0</v>
      </c>
      <c r="G1559" s="15">
        <f t="shared" si="123"/>
        <v>562</v>
      </c>
      <c r="I1559">
        <f t="shared" si="122"/>
        <v>562</v>
      </c>
    </row>
    <row r="1560" spans="1:9" x14ac:dyDescent="0.3">
      <c r="A1560" s="60">
        <v>43928</v>
      </c>
      <c r="B1560" s="15">
        <f t="shared" si="119"/>
        <v>2020</v>
      </c>
      <c r="C1560" s="15">
        <f t="shared" si="120"/>
        <v>4</v>
      </c>
      <c r="D1560" s="15">
        <f t="shared" si="121"/>
        <v>7</v>
      </c>
      <c r="E1560" s="15">
        <v>5842</v>
      </c>
      <c r="F1560" s="15">
        <v>0</v>
      </c>
      <c r="G1560" s="15">
        <f t="shared" si="123"/>
        <v>599</v>
      </c>
      <c r="I1560">
        <f t="shared" si="122"/>
        <v>599</v>
      </c>
    </row>
    <row r="1561" spans="1:9" x14ac:dyDescent="0.3">
      <c r="A1561" s="60">
        <v>43929</v>
      </c>
      <c r="B1561" s="15">
        <f t="shared" si="119"/>
        <v>2020</v>
      </c>
      <c r="C1561" s="15">
        <f t="shared" si="120"/>
        <v>4</v>
      </c>
      <c r="D1561" s="15">
        <f t="shared" si="121"/>
        <v>8</v>
      </c>
      <c r="E1561" s="15">
        <v>5301</v>
      </c>
      <c r="F1561" s="15">
        <v>0</v>
      </c>
      <c r="G1561" s="15">
        <f t="shared" si="123"/>
        <v>541</v>
      </c>
      <c r="I1561">
        <f t="shared" si="122"/>
        <v>541</v>
      </c>
    </row>
    <row r="1562" spans="1:9" x14ac:dyDescent="0.3">
      <c r="A1562" s="60">
        <v>43930</v>
      </c>
      <c r="B1562" s="15">
        <f t="shared" si="119"/>
        <v>2020</v>
      </c>
      <c r="C1562" s="15">
        <f t="shared" si="120"/>
        <v>4</v>
      </c>
      <c r="D1562" s="15">
        <f t="shared" si="121"/>
        <v>9</v>
      </c>
      <c r="E1562" s="15">
        <v>15350</v>
      </c>
      <c r="F1562" s="15">
        <v>10641</v>
      </c>
      <c r="G1562" s="15">
        <f t="shared" si="123"/>
        <v>592</v>
      </c>
      <c r="I1562">
        <f t="shared" si="122"/>
        <v>592</v>
      </c>
    </row>
    <row r="1563" spans="1:9" x14ac:dyDescent="0.3">
      <c r="A1563" s="60">
        <v>43931</v>
      </c>
      <c r="B1563" s="15">
        <f t="shared" si="119"/>
        <v>2020</v>
      </c>
      <c r="C1563" s="15">
        <f t="shared" si="120"/>
        <v>4</v>
      </c>
      <c r="D1563" s="15">
        <f t="shared" si="121"/>
        <v>10</v>
      </c>
      <c r="E1563" s="15">
        <v>14770</v>
      </c>
      <c r="F1563" s="15">
        <v>0</v>
      </c>
      <c r="G1563" s="15">
        <f t="shared" si="123"/>
        <v>580</v>
      </c>
      <c r="I1563">
        <f t="shared" si="122"/>
        <v>580</v>
      </c>
    </row>
    <row r="1564" spans="1:9" x14ac:dyDescent="0.3">
      <c r="A1564" s="60">
        <v>43932</v>
      </c>
      <c r="B1564" s="15">
        <f t="shared" si="119"/>
        <v>2020</v>
      </c>
      <c r="C1564" s="15">
        <f t="shared" si="120"/>
        <v>4</v>
      </c>
      <c r="D1564" s="15">
        <f t="shared" si="121"/>
        <v>11</v>
      </c>
      <c r="E1564" s="15">
        <v>14216</v>
      </c>
      <c r="F1564" s="15">
        <v>0</v>
      </c>
      <c r="G1564" s="15">
        <f t="shared" si="123"/>
        <v>554</v>
      </c>
      <c r="I1564">
        <f t="shared" si="122"/>
        <v>554</v>
      </c>
    </row>
    <row r="1565" spans="1:9" x14ac:dyDescent="0.3">
      <c r="A1565" s="60">
        <v>43933</v>
      </c>
      <c r="B1565" s="15">
        <f t="shared" si="119"/>
        <v>2020</v>
      </c>
      <c r="C1565" s="15">
        <f t="shared" si="120"/>
        <v>4</v>
      </c>
      <c r="D1565" s="15">
        <f t="shared" si="121"/>
        <v>12</v>
      </c>
      <c r="E1565" s="15">
        <v>13659</v>
      </c>
      <c r="F1565" s="15">
        <v>0</v>
      </c>
      <c r="G1565" s="15">
        <f t="shared" si="123"/>
        <v>557</v>
      </c>
      <c r="I1565">
        <f t="shared" si="122"/>
        <v>557</v>
      </c>
    </row>
    <row r="1566" spans="1:9" x14ac:dyDescent="0.3">
      <c r="A1566" s="60">
        <v>43934</v>
      </c>
      <c r="B1566" s="15">
        <f t="shared" si="119"/>
        <v>2020</v>
      </c>
      <c r="C1566" s="15">
        <f t="shared" si="120"/>
        <v>4</v>
      </c>
      <c r="D1566" s="15">
        <f t="shared" si="121"/>
        <v>13</v>
      </c>
      <c r="E1566" s="15">
        <v>13084</v>
      </c>
      <c r="F1566" s="15">
        <v>0</v>
      </c>
      <c r="G1566" s="15">
        <f t="shared" si="123"/>
        <v>575</v>
      </c>
      <c r="I1566">
        <f t="shared" si="122"/>
        <v>575</v>
      </c>
    </row>
    <row r="1567" spans="1:9" x14ac:dyDescent="0.3">
      <c r="A1567" s="60">
        <v>43935</v>
      </c>
      <c r="B1567" s="15">
        <f t="shared" si="119"/>
        <v>2020</v>
      </c>
      <c r="C1567" s="15">
        <f t="shared" si="120"/>
        <v>4</v>
      </c>
      <c r="D1567" s="15">
        <f t="shared" si="121"/>
        <v>14</v>
      </c>
      <c r="E1567" s="15">
        <v>12562</v>
      </c>
      <c r="F1567" s="15">
        <v>0</v>
      </c>
      <c r="G1567" s="15">
        <f t="shared" si="123"/>
        <v>522</v>
      </c>
      <c r="I1567">
        <f t="shared" si="122"/>
        <v>522</v>
      </c>
    </row>
    <row r="1568" spans="1:9" x14ac:dyDescent="0.3">
      <c r="A1568" s="60">
        <v>43936</v>
      </c>
      <c r="B1568" s="15">
        <f t="shared" si="119"/>
        <v>2020</v>
      </c>
      <c r="C1568" s="15">
        <f t="shared" si="120"/>
        <v>4</v>
      </c>
      <c r="D1568" s="15">
        <f t="shared" si="121"/>
        <v>15</v>
      </c>
      <c r="E1568" s="15">
        <v>11990</v>
      </c>
      <c r="F1568" s="15">
        <v>0</v>
      </c>
      <c r="G1568" s="15">
        <f t="shared" si="123"/>
        <v>572</v>
      </c>
      <c r="I1568">
        <f t="shared" si="122"/>
        <v>572</v>
      </c>
    </row>
    <row r="1569" spans="1:9" x14ac:dyDescent="0.3">
      <c r="A1569" s="60">
        <v>43937</v>
      </c>
      <c r="B1569" s="15">
        <f t="shared" si="119"/>
        <v>2020</v>
      </c>
      <c r="C1569" s="15">
        <f t="shared" si="120"/>
        <v>4</v>
      </c>
      <c r="D1569" s="15">
        <f t="shared" si="121"/>
        <v>16</v>
      </c>
      <c r="E1569" s="15">
        <v>11419</v>
      </c>
      <c r="F1569" s="15">
        <v>0</v>
      </c>
      <c r="G1569" s="15">
        <f t="shared" si="123"/>
        <v>571</v>
      </c>
      <c r="I1569">
        <f t="shared" si="122"/>
        <v>571</v>
      </c>
    </row>
    <row r="1570" spans="1:9" x14ac:dyDescent="0.3">
      <c r="A1570" s="60">
        <v>43938</v>
      </c>
      <c r="B1570" s="15">
        <f t="shared" si="119"/>
        <v>2020</v>
      </c>
      <c r="C1570" s="15">
        <f t="shared" si="120"/>
        <v>4</v>
      </c>
      <c r="D1570" s="15">
        <f t="shared" si="121"/>
        <v>17</v>
      </c>
      <c r="E1570" s="15">
        <v>10869</v>
      </c>
      <c r="F1570" s="15">
        <v>0</v>
      </c>
      <c r="G1570" s="15">
        <f t="shared" si="123"/>
        <v>550</v>
      </c>
      <c r="I1570">
        <f t="shared" si="122"/>
        <v>550</v>
      </c>
    </row>
    <row r="1571" spans="1:9" x14ac:dyDescent="0.3">
      <c r="A1571" s="60">
        <v>43939</v>
      </c>
      <c r="B1571" s="15">
        <f t="shared" si="119"/>
        <v>2020</v>
      </c>
      <c r="C1571" s="15">
        <f t="shared" si="120"/>
        <v>4</v>
      </c>
      <c r="D1571" s="15">
        <f t="shared" si="121"/>
        <v>18</v>
      </c>
      <c r="E1571" s="15">
        <v>10326</v>
      </c>
      <c r="F1571" s="15">
        <v>0</v>
      </c>
      <c r="G1571" s="15">
        <f t="shared" si="123"/>
        <v>543</v>
      </c>
      <c r="I1571">
        <f t="shared" si="122"/>
        <v>543</v>
      </c>
    </row>
    <row r="1572" spans="1:9" x14ac:dyDescent="0.3">
      <c r="A1572" s="60">
        <v>43940</v>
      </c>
      <c r="B1572" s="15">
        <f t="shared" si="119"/>
        <v>2020</v>
      </c>
      <c r="C1572" s="15">
        <f t="shared" si="120"/>
        <v>4</v>
      </c>
      <c r="D1572" s="15">
        <f t="shared" si="121"/>
        <v>19</v>
      </c>
      <c r="E1572" s="15">
        <v>9744</v>
      </c>
      <c r="F1572" s="15">
        <v>0</v>
      </c>
      <c r="G1572" s="15">
        <f t="shared" si="123"/>
        <v>582</v>
      </c>
      <c r="I1572">
        <f t="shared" si="122"/>
        <v>582</v>
      </c>
    </row>
    <row r="1573" spans="1:9" x14ac:dyDescent="0.3">
      <c r="A1573" s="60">
        <v>43941</v>
      </c>
      <c r="B1573" s="15">
        <f t="shared" si="119"/>
        <v>2020</v>
      </c>
      <c r="C1573" s="15">
        <f t="shared" si="120"/>
        <v>4</v>
      </c>
      <c r="D1573" s="15">
        <f t="shared" si="121"/>
        <v>20</v>
      </c>
      <c r="E1573" s="15">
        <v>9202</v>
      </c>
      <c r="F1573" s="15">
        <v>0</v>
      </c>
      <c r="G1573" s="15">
        <f t="shared" si="123"/>
        <v>542</v>
      </c>
      <c r="I1573">
        <f t="shared" si="122"/>
        <v>542</v>
      </c>
    </row>
    <row r="1574" spans="1:9" x14ac:dyDescent="0.3">
      <c r="A1574" s="60">
        <v>43942</v>
      </c>
      <c r="B1574" s="15">
        <f t="shared" si="119"/>
        <v>2020</v>
      </c>
      <c r="C1574" s="15">
        <f t="shared" si="120"/>
        <v>4</v>
      </c>
      <c r="D1574" s="15">
        <f t="shared" si="121"/>
        <v>21</v>
      </c>
      <c r="E1574" s="15">
        <v>8572</v>
      </c>
      <c r="F1574" s="15">
        <v>0</v>
      </c>
      <c r="G1574" s="15">
        <f t="shared" si="123"/>
        <v>630</v>
      </c>
      <c r="I1574">
        <f t="shared" si="122"/>
        <v>630</v>
      </c>
    </row>
    <row r="1575" spans="1:9" x14ac:dyDescent="0.3">
      <c r="A1575" s="60">
        <v>43943</v>
      </c>
      <c r="B1575" s="15">
        <f t="shared" si="119"/>
        <v>2020</v>
      </c>
      <c r="C1575" s="15">
        <f t="shared" si="120"/>
        <v>4</v>
      </c>
      <c r="D1575" s="15">
        <f t="shared" si="121"/>
        <v>22</v>
      </c>
      <c r="E1575" s="15">
        <v>8096</v>
      </c>
      <c r="F1575" s="15">
        <v>0</v>
      </c>
      <c r="G1575" s="15">
        <f t="shared" si="123"/>
        <v>476</v>
      </c>
      <c r="I1575">
        <f t="shared" si="122"/>
        <v>476</v>
      </c>
    </row>
    <row r="1576" spans="1:9" x14ac:dyDescent="0.3">
      <c r="A1576" s="60">
        <v>43944</v>
      </c>
      <c r="B1576" s="15">
        <f t="shared" si="119"/>
        <v>2020</v>
      </c>
      <c r="C1576" s="15">
        <f t="shared" si="120"/>
        <v>4</v>
      </c>
      <c r="D1576" s="15">
        <f t="shared" si="121"/>
        <v>23</v>
      </c>
      <c r="E1576" s="15">
        <v>7573</v>
      </c>
      <c r="F1576" s="15">
        <v>0</v>
      </c>
      <c r="G1576" s="15">
        <f t="shared" si="123"/>
        <v>523</v>
      </c>
      <c r="I1576">
        <f t="shared" si="122"/>
        <v>523</v>
      </c>
    </row>
    <row r="1577" spans="1:9" x14ac:dyDescent="0.3">
      <c r="A1577" s="60">
        <v>43945</v>
      </c>
      <c r="B1577" s="15">
        <f t="shared" si="119"/>
        <v>2020</v>
      </c>
      <c r="C1577" s="15">
        <f t="shared" si="120"/>
        <v>4</v>
      </c>
      <c r="D1577" s="15">
        <f t="shared" si="121"/>
        <v>24</v>
      </c>
      <c r="E1577" s="15">
        <v>6960</v>
      </c>
      <c r="F1577" s="15">
        <v>0</v>
      </c>
      <c r="G1577" s="15">
        <f t="shared" si="123"/>
        <v>613</v>
      </c>
      <c r="I1577">
        <f t="shared" si="122"/>
        <v>613</v>
      </c>
    </row>
    <row r="1578" spans="1:9" x14ac:dyDescent="0.3">
      <c r="A1578" s="60">
        <v>43946</v>
      </c>
      <c r="B1578" s="15">
        <f t="shared" si="119"/>
        <v>2020</v>
      </c>
      <c r="C1578" s="15">
        <f t="shared" si="120"/>
        <v>4</v>
      </c>
      <c r="D1578" s="15">
        <f t="shared" si="121"/>
        <v>25</v>
      </c>
      <c r="E1578" s="15">
        <v>6450</v>
      </c>
      <c r="F1578" s="15">
        <v>0</v>
      </c>
      <c r="G1578" s="15">
        <f t="shared" si="123"/>
        <v>510</v>
      </c>
      <c r="I1578">
        <f t="shared" si="122"/>
        <v>510</v>
      </c>
    </row>
    <row r="1579" spans="1:9" x14ac:dyDescent="0.3">
      <c r="A1579" s="60">
        <v>43947</v>
      </c>
      <c r="B1579" s="15">
        <f t="shared" si="119"/>
        <v>2020</v>
      </c>
      <c r="C1579" s="15">
        <f t="shared" si="120"/>
        <v>4</v>
      </c>
      <c r="D1579" s="15">
        <f t="shared" si="121"/>
        <v>26</v>
      </c>
      <c r="E1579" s="15">
        <v>5819</v>
      </c>
      <c r="F1579" s="15">
        <v>0</v>
      </c>
      <c r="G1579" s="15">
        <f t="shared" si="123"/>
        <v>631</v>
      </c>
      <c r="I1579">
        <f t="shared" si="122"/>
        <v>631</v>
      </c>
    </row>
    <row r="1580" spans="1:9" x14ac:dyDescent="0.3">
      <c r="A1580" s="60">
        <v>43948</v>
      </c>
      <c r="B1580" s="15">
        <f t="shared" si="119"/>
        <v>2020</v>
      </c>
      <c r="C1580" s="15">
        <f t="shared" si="120"/>
        <v>4</v>
      </c>
      <c r="D1580" s="15">
        <f t="shared" si="121"/>
        <v>27</v>
      </c>
      <c r="E1580" s="15">
        <v>5233</v>
      </c>
      <c r="F1580" s="15">
        <v>0</v>
      </c>
      <c r="G1580" s="15">
        <f t="shared" si="123"/>
        <v>586</v>
      </c>
      <c r="I1580">
        <f t="shared" si="122"/>
        <v>586</v>
      </c>
    </row>
    <row r="1581" spans="1:9" x14ac:dyDescent="0.3">
      <c r="A1581" s="60">
        <v>43949</v>
      </c>
      <c r="B1581" s="15">
        <f t="shared" si="119"/>
        <v>2020</v>
      </c>
      <c r="C1581" s="15">
        <f t="shared" si="120"/>
        <v>4</v>
      </c>
      <c r="D1581" s="15">
        <f t="shared" si="121"/>
        <v>28</v>
      </c>
      <c r="E1581" s="15">
        <v>19462</v>
      </c>
      <c r="F1581" s="15">
        <v>14839</v>
      </c>
      <c r="G1581" s="15">
        <f t="shared" si="123"/>
        <v>610</v>
      </c>
      <c r="I1581">
        <f t="shared" si="122"/>
        <v>610</v>
      </c>
    </row>
    <row r="1582" spans="1:9" x14ac:dyDescent="0.3">
      <c r="A1582" s="60">
        <v>43950</v>
      </c>
      <c r="B1582" s="15">
        <f t="shared" si="119"/>
        <v>2020</v>
      </c>
      <c r="C1582" s="15">
        <f t="shared" si="120"/>
        <v>4</v>
      </c>
      <c r="D1582" s="15">
        <f t="shared" si="121"/>
        <v>29</v>
      </c>
      <c r="E1582" s="15">
        <v>18899</v>
      </c>
      <c r="F1582" s="15">
        <v>0</v>
      </c>
      <c r="G1582" s="15">
        <f t="shared" si="123"/>
        <v>563</v>
      </c>
      <c r="I1582">
        <f t="shared" si="122"/>
        <v>563</v>
      </c>
    </row>
    <row r="1583" spans="1:9" x14ac:dyDescent="0.3">
      <c r="A1583" s="60">
        <v>43951</v>
      </c>
      <c r="B1583" s="15">
        <f t="shared" si="119"/>
        <v>2020</v>
      </c>
      <c r="C1583" s="15">
        <f t="shared" si="120"/>
        <v>4</v>
      </c>
      <c r="D1583" s="15">
        <f t="shared" si="121"/>
        <v>30</v>
      </c>
      <c r="E1583" s="15">
        <v>18325</v>
      </c>
      <c r="F1583" s="15">
        <v>0</v>
      </c>
      <c r="G1583" s="15">
        <f t="shared" si="123"/>
        <v>574</v>
      </c>
      <c r="I1583">
        <f t="shared" si="122"/>
        <v>574</v>
      </c>
    </row>
    <row r="1584" spans="1:9" x14ac:dyDescent="0.3">
      <c r="A1584" s="60">
        <v>43952</v>
      </c>
      <c r="B1584" s="15">
        <f t="shared" si="119"/>
        <v>2020</v>
      </c>
      <c r="C1584" s="15">
        <f t="shared" si="120"/>
        <v>5</v>
      </c>
      <c r="D1584" s="15">
        <f t="shared" si="121"/>
        <v>1</v>
      </c>
      <c r="E1584" s="15">
        <v>17758</v>
      </c>
      <c r="F1584" s="15">
        <v>0</v>
      </c>
      <c r="G1584" s="15">
        <f t="shared" si="123"/>
        <v>567</v>
      </c>
      <c r="I1584">
        <f t="shared" si="122"/>
        <v>567</v>
      </c>
    </row>
    <row r="1585" spans="1:9" x14ac:dyDescent="0.3">
      <c r="A1585" s="60">
        <v>43953</v>
      </c>
      <c r="B1585" s="15">
        <f t="shared" si="119"/>
        <v>2020</v>
      </c>
      <c r="C1585" s="15">
        <f t="shared" si="120"/>
        <v>5</v>
      </c>
      <c r="D1585" s="15">
        <f t="shared" si="121"/>
        <v>2</v>
      </c>
      <c r="E1585" s="15">
        <v>17189</v>
      </c>
      <c r="F1585" s="15">
        <v>0</v>
      </c>
      <c r="G1585" s="15">
        <f t="shared" si="123"/>
        <v>569</v>
      </c>
      <c r="I1585">
        <f t="shared" si="122"/>
        <v>569</v>
      </c>
    </row>
    <row r="1586" spans="1:9" x14ac:dyDescent="0.3">
      <c r="A1586" s="60">
        <v>43954</v>
      </c>
      <c r="B1586" s="15">
        <f t="shared" si="119"/>
        <v>2020</v>
      </c>
      <c r="C1586" s="15">
        <f t="shared" si="120"/>
        <v>5</v>
      </c>
      <c r="D1586" s="15">
        <f t="shared" si="121"/>
        <v>3</v>
      </c>
      <c r="E1586" s="15">
        <v>16638</v>
      </c>
      <c r="F1586" s="15">
        <v>0</v>
      </c>
      <c r="G1586" s="15">
        <f t="shared" si="123"/>
        <v>551</v>
      </c>
      <c r="I1586">
        <f t="shared" si="122"/>
        <v>551</v>
      </c>
    </row>
    <row r="1587" spans="1:9" x14ac:dyDescent="0.3">
      <c r="A1587" s="60">
        <v>43955</v>
      </c>
      <c r="B1587" s="15">
        <f t="shared" si="119"/>
        <v>2020</v>
      </c>
      <c r="C1587" s="15">
        <f t="shared" si="120"/>
        <v>5</v>
      </c>
      <c r="D1587" s="15">
        <f t="shared" si="121"/>
        <v>4</v>
      </c>
      <c r="E1587" s="15">
        <v>16082</v>
      </c>
      <c r="F1587" s="15">
        <v>0</v>
      </c>
      <c r="G1587" s="15">
        <f t="shared" si="123"/>
        <v>556</v>
      </c>
      <c r="I1587">
        <f t="shared" si="122"/>
        <v>556</v>
      </c>
    </row>
    <row r="1588" spans="1:9" x14ac:dyDescent="0.3">
      <c r="A1588" s="60">
        <v>43956</v>
      </c>
      <c r="B1588" s="15">
        <f t="shared" si="119"/>
        <v>2020</v>
      </c>
      <c r="C1588" s="15">
        <f t="shared" si="120"/>
        <v>5</v>
      </c>
      <c r="D1588" s="15">
        <f t="shared" si="121"/>
        <v>5</v>
      </c>
      <c r="E1588" s="15">
        <v>15462</v>
      </c>
      <c r="F1588" s="15">
        <v>0</v>
      </c>
      <c r="G1588" s="15">
        <f t="shared" si="123"/>
        <v>620</v>
      </c>
      <c r="I1588">
        <f t="shared" si="122"/>
        <v>620</v>
      </c>
    </row>
    <row r="1589" spans="1:9" x14ac:dyDescent="0.3">
      <c r="A1589" s="60">
        <v>43957</v>
      </c>
      <c r="B1589" s="15">
        <f t="shared" si="119"/>
        <v>2020</v>
      </c>
      <c r="C1589" s="15">
        <f t="shared" si="120"/>
        <v>5</v>
      </c>
      <c r="D1589" s="15">
        <f t="shared" si="121"/>
        <v>6</v>
      </c>
      <c r="E1589" s="15">
        <v>14875</v>
      </c>
      <c r="F1589" s="15">
        <v>0</v>
      </c>
      <c r="G1589" s="15">
        <f t="shared" si="123"/>
        <v>587</v>
      </c>
      <c r="I1589">
        <f t="shared" si="122"/>
        <v>587</v>
      </c>
    </row>
    <row r="1590" spans="1:9" x14ac:dyDescent="0.3">
      <c r="A1590" s="60">
        <v>43958</v>
      </c>
      <c r="B1590" s="15">
        <f t="shared" si="119"/>
        <v>2020</v>
      </c>
      <c r="C1590" s="15">
        <f t="shared" si="120"/>
        <v>5</v>
      </c>
      <c r="D1590" s="15">
        <f t="shared" si="121"/>
        <v>7</v>
      </c>
      <c r="E1590" s="15">
        <v>14339</v>
      </c>
      <c r="F1590" s="15">
        <v>0</v>
      </c>
      <c r="G1590" s="15">
        <f t="shared" si="123"/>
        <v>536</v>
      </c>
      <c r="I1590">
        <f t="shared" si="122"/>
        <v>536</v>
      </c>
    </row>
    <row r="1591" spans="1:9" x14ac:dyDescent="0.3">
      <c r="A1591" s="60">
        <v>43959</v>
      </c>
      <c r="B1591" s="15">
        <f t="shared" si="119"/>
        <v>2020</v>
      </c>
      <c r="C1591" s="15">
        <f t="shared" si="120"/>
        <v>5</v>
      </c>
      <c r="D1591" s="15">
        <f t="shared" si="121"/>
        <v>8</v>
      </c>
      <c r="E1591" s="15">
        <v>13829</v>
      </c>
      <c r="F1591" s="15">
        <v>0</v>
      </c>
      <c r="G1591" s="15">
        <f t="shared" si="123"/>
        <v>510</v>
      </c>
      <c r="I1591">
        <f t="shared" si="122"/>
        <v>510</v>
      </c>
    </row>
    <row r="1592" spans="1:9" x14ac:dyDescent="0.3">
      <c r="A1592" s="60">
        <v>43960</v>
      </c>
      <c r="B1592" s="15">
        <f t="shared" si="119"/>
        <v>2020</v>
      </c>
      <c r="C1592" s="15">
        <f t="shared" si="120"/>
        <v>5</v>
      </c>
      <c r="D1592" s="15">
        <f t="shared" si="121"/>
        <v>9</v>
      </c>
      <c r="E1592" s="15">
        <v>13278</v>
      </c>
      <c r="F1592" s="15">
        <v>0</v>
      </c>
      <c r="G1592" s="15">
        <f t="shared" si="123"/>
        <v>551</v>
      </c>
      <c r="I1592">
        <f t="shared" si="122"/>
        <v>551</v>
      </c>
    </row>
    <row r="1593" spans="1:9" x14ac:dyDescent="0.3">
      <c r="A1593" s="60">
        <v>43961</v>
      </c>
      <c r="B1593" s="15">
        <f t="shared" si="119"/>
        <v>2020</v>
      </c>
      <c r="C1593" s="15">
        <f t="shared" si="120"/>
        <v>5</v>
      </c>
      <c r="D1593" s="15">
        <f t="shared" si="121"/>
        <v>10</v>
      </c>
      <c r="E1593" s="15">
        <v>12668</v>
      </c>
      <c r="F1593" s="15">
        <v>0</v>
      </c>
      <c r="G1593" s="15">
        <f t="shared" si="123"/>
        <v>610</v>
      </c>
      <c r="I1593">
        <f t="shared" si="122"/>
        <v>610</v>
      </c>
    </row>
    <row r="1594" spans="1:9" x14ac:dyDescent="0.3">
      <c r="A1594" s="60">
        <v>43962</v>
      </c>
      <c r="B1594" s="15">
        <f t="shared" si="119"/>
        <v>2020</v>
      </c>
      <c r="C1594" s="15">
        <f t="shared" si="120"/>
        <v>5</v>
      </c>
      <c r="D1594" s="15">
        <f t="shared" si="121"/>
        <v>11</v>
      </c>
      <c r="E1594" s="15">
        <v>12118</v>
      </c>
      <c r="F1594" s="15">
        <v>0</v>
      </c>
      <c r="G1594" s="15">
        <f t="shared" si="123"/>
        <v>550</v>
      </c>
      <c r="I1594">
        <f t="shared" si="122"/>
        <v>550</v>
      </c>
    </row>
    <row r="1595" spans="1:9" x14ac:dyDescent="0.3">
      <c r="A1595" s="60">
        <v>43963</v>
      </c>
      <c r="B1595" s="15">
        <f t="shared" si="119"/>
        <v>2020</v>
      </c>
      <c r="C1595" s="15">
        <f t="shared" si="120"/>
        <v>5</v>
      </c>
      <c r="D1595" s="15">
        <f t="shared" si="121"/>
        <v>12</v>
      </c>
      <c r="E1595" s="15">
        <v>11526</v>
      </c>
      <c r="F1595" s="15">
        <v>0</v>
      </c>
      <c r="G1595" s="15">
        <f t="shared" si="123"/>
        <v>592</v>
      </c>
      <c r="I1595">
        <f t="shared" si="122"/>
        <v>592</v>
      </c>
    </row>
    <row r="1596" spans="1:9" x14ac:dyDescent="0.3">
      <c r="A1596" s="60">
        <v>43964</v>
      </c>
      <c r="B1596" s="15">
        <f t="shared" si="119"/>
        <v>2020</v>
      </c>
      <c r="C1596" s="15">
        <f t="shared" si="120"/>
        <v>5</v>
      </c>
      <c r="D1596" s="15">
        <f t="shared" si="121"/>
        <v>13</v>
      </c>
      <c r="E1596" s="15">
        <v>10893</v>
      </c>
      <c r="F1596" s="15">
        <v>0</v>
      </c>
      <c r="G1596" s="15">
        <f t="shared" si="123"/>
        <v>633</v>
      </c>
      <c r="I1596">
        <f t="shared" si="122"/>
        <v>633</v>
      </c>
    </row>
    <row r="1597" spans="1:9" x14ac:dyDescent="0.3">
      <c r="A1597" s="60">
        <v>43965</v>
      </c>
      <c r="B1597" s="15">
        <f t="shared" si="119"/>
        <v>2020</v>
      </c>
      <c r="C1597" s="15">
        <f t="shared" si="120"/>
        <v>5</v>
      </c>
      <c r="D1597" s="15">
        <f t="shared" si="121"/>
        <v>14</v>
      </c>
      <c r="E1597" s="15">
        <v>10287</v>
      </c>
      <c r="F1597" s="15">
        <v>0</v>
      </c>
      <c r="G1597" s="15">
        <f t="shared" si="123"/>
        <v>606</v>
      </c>
      <c r="I1597">
        <f t="shared" si="122"/>
        <v>606</v>
      </c>
    </row>
    <row r="1598" spans="1:9" x14ac:dyDescent="0.3">
      <c r="A1598" s="60">
        <v>43966</v>
      </c>
      <c r="B1598" s="15">
        <f t="shared" si="119"/>
        <v>2020</v>
      </c>
      <c r="C1598" s="15">
        <f t="shared" si="120"/>
        <v>5</v>
      </c>
      <c r="D1598" s="15">
        <f t="shared" si="121"/>
        <v>15</v>
      </c>
      <c r="E1598" s="15">
        <v>9706</v>
      </c>
      <c r="F1598" s="15">
        <v>0</v>
      </c>
      <c r="G1598" s="15">
        <f t="shared" si="123"/>
        <v>581</v>
      </c>
      <c r="I1598">
        <f t="shared" si="122"/>
        <v>581</v>
      </c>
    </row>
    <row r="1599" spans="1:9" x14ac:dyDescent="0.3">
      <c r="A1599" s="60">
        <v>43967</v>
      </c>
      <c r="B1599" s="15">
        <f t="shared" si="119"/>
        <v>2020</v>
      </c>
      <c r="C1599" s="15">
        <f t="shared" si="120"/>
        <v>5</v>
      </c>
      <c r="D1599" s="15">
        <f t="shared" si="121"/>
        <v>16</v>
      </c>
      <c r="E1599" s="15">
        <v>9110</v>
      </c>
      <c r="F1599" s="15">
        <v>0</v>
      </c>
      <c r="G1599" s="15">
        <f t="shared" si="123"/>
        <v>596</v>
      </c>
      <c r="I1599">
        <f t="shared" si="122"/>
        <v>596</v>
      </c>
    </row>
    <row r="1600" spans="1:9" x14ac:dyDescent="0.3">
      <c r="A1600" s="60">
        <v>43968</v>
      </c>
      <c r="B1600" s="15">
        <f t="shared" si="119"/>
        <v>2020</v>
      </c>
      <c r="C1600" s="15">
        <f t="shared" si="120"/>
        <v>5</v>
      </c>
      <c r="D1600" s="15">
        <f t="shared" si="121"/>
        <v>17</v>
      </c>
      <c r="E1600" s="15">
        <v>8520</v>
      </c>
      <c r="F1600" s="15">
        <v>0</v>
      </c>
      <c r="G1600" s="15">
        <f t="shared" si="123"/>
        <v>590</v>
      </c>
      <c r="I1600">
        <f t="shared" si="122"/>
        <v>590</v>
      </c>
    </row>
    <row r="1601" spans="1:9" x14ac:dyDescent="0.3">
      <c r="A1601" s="60">
        <v>43969</v>
      </c>
      <c r="B1601" s="15">
        <f t="shared" si="119"/>
        <v>2020</v>
      </c>
      <c r="C1601" s="15">
        <f t="shared" si="120"/>
        <v>5</v>
      </c>
      <c r="D1601" s="15">
        <f t="shared" si="121"/>
        <v>18</v>
      </c>
      <c r="E1601" s="15">
        <v>7968</v>
      </c>
      <c r="F1601" s="15">
        <v>0</v>
      </c>
      <c r="G1601" s="15">
        <f t="shared" si="123"/>
        <v>552</v>
      </c>
      <c r="I1601">
        <f t="shared" si="122"/>
        <v>552</v>
      </c>
    </row>
    <row r="1602" spans="1:9" x14ac:dyDescent="0.3">
      <c r="A1602" s="60">
        <v>43970</v>
      </c>
      <c r="B1602" s="15">
        <f t="shared" si="119"/>
        <v>2020</v>
      </c>
      <c r="C1602" s="15">
        <f t="shared" si="120"/>
        <v>5</v>
      </c>
      <c r="D1602" s="15">
        <f t="shared" si="121"/>
        <v>19</v>
      </c>
      <c r="E1602" s="15">
        <v>7381</v>
      </c>
      <c r="F1602" s="15">
        <v>0</v>
      </c>
      <c r="G1602" s="15">
        <f t="shared" si="123"/>
        <v>587</v>
      </c>
      <c r="I1602">
        <f t="shared" si="122"/>
        <v>587</v>
      </c>
    </row>
    <row r="1603" spans="1:9" x14ac:dyDescent="0.3">
      <c r="A1603" s="60">
        <v>43971</v>
      </c>
      <c r="B1603" s="15">
        <f t="shared" ref="B1603:B1666" si="124">YEAR(A1603)</f>
        <v>2020</v>
      </c>
      <c r="C1603" s="15">
        <f t="shared" ref="C1603:C1666" si="125">MONTH(A1603)</f>
        <v>5</v>
      </c>
      <c r="D1603" s="15">
        <f t="shared" ref="D1603:D1666" si="126">DAY(A1603)</f>
        <v>20</v>
      </c>
      <c r="E1603" s="15">
        <v>6803</v>
      </c>
      <c r="F1603" s="15">
        <v>0</v>
      </c>
      <c r="G1603" s="15">
        <f t="shared" si="123"/>
        <v>578</v>
      </c>
      <c r="I1603">
        <f t="shared" ref="I1603:I1633" si="127">IF(H1603&gt;0,0,G1603)</f>
        <v>578</v>
      </c>
    </row>
    <row r="1604" spans="1:9" x14ac:dyDescent="0.3">
      <c r="A1604" s="60">
        <v>43972</v>
      </c>
      <c r="B1604" s="15">
        <f t="shared" si="124"/>
        <v>2020</v>
      </c>
      <c r="C1604" s="15">
        <f t="shared" si="125"/>
        <v>5</v>
      </c>
      <c r="D1604" s="15">
        <f t="shared" si="126"/>
        <v>21</v>
      </c>
      <c r="E1604" s="15">
        <v>6285</v>
      </c>
      <c r="F1604" s="15">
        <v>0</v>
      </c>
      <c r="G1604" s="15">
        <f t="shared" ref="G1604:G1667" si="128">E1603-E1604+F1604</f>
        <v>518</v>
      </c>
      <c r="I1604">
        <f t="shared" si="127"/>
        <v>518</v>
      </c>
    </row>
    <row r="1605" spans="1:9" x14ac:dyDescent="0.3">
      <c r="A1605" s="60">
        <v>43973</v>
      </c>
      <c r="B1605" s="15">
        <f t="shared" si="124"/>
        <v>2020</v>
      </c>
      <c r="C1605" s="15">
        <f t="shared" si="125"/>
        <v>5</v>
      </c>
      <c r="D1605" s="15">
        <f t="shared" si="126"/>
        <v>22</v>
      </c>
      <c r="E1605" s="15">
        <v>5660</v>
      </c>
      <c r="F1605" s="15">
        <v>0</v>
      </c>
      <c r="G1605" s="15">
        <f t="shared" si="128"/>
        <v>625</v>
      </c>
      <c r="I1605">
        <f t="shared" si="127"/>
        <v>625</v>
      </c>
    </row>
    <row r="1606" spans="1:9" x14ac:dyDescent="0.3">
      <c r="A1606" s="60">
        <v>43974</v>
      </c>
      <c r="B1606" s="15">
        <f t="shared" si="124"/>
        <v>2020</v>
      </c>
      <c r="C1606" s="15">
        <f t="shared" si="125"/>
        <v>5</v>
      </c>
      <c r="D1606" s="15">
        <f t="shared" si="126"/>
        <v>23</v>
      </c>
      <c r="E1606" s="15">
        <v>5087</v>
      </c>
      <c r="F1606" s="15">
        <v>0</v>
      </c>
      <c r="G1606" s="15">
        <f t="shared" si="128"/>
        <v>573</v>
      </c>
      <c r="I1606">
        <f t="shared" si="127"/>
        <v>573</v>
      </c>
    </row>
    <row r="1607" spans="1:9" x14ac:dyDescent="0.3">
      <c r="A1607" s="60">
        <v>43975</v>
      </c>
      <c r="B1607" s="15">
        <f t="shared" si="124"/>
        <v>2020</v>
      </c>
      <c r="C1607" s="15">
        <f t="shared" si="125"/>
        <v>5</v>
      </c>
      <c r="D1607" s="15">
        <f t="shared" si="126"/>
        <v>24</v>
      </c>
      <c r="E1607" s="15">
        <v>16885</v>
      </c>
      <c r="F1607" s="15">
        <v>12402</v>
      </c>
      <c r="G1607" s="15">
        <f t="shared" si="128"/>
        <v>604</v>
      </c>
      <c r="I1607">
        <f t="shared" si="127"/>
        <v>604</v>
      </c>
    </row>
    <row r="1608" spans="1:9" x14ac:dyDescent="0.3">
      <c r="A1608" s="60">
        <v>43976</v>
      </c>
      <c r="B1608" s="15">
        <f t="shared" si="124"/>
        <v>2020</v>
      </c>
      <c r="C1608" s="15">
        <f t="shared" si="125"/>
        <v>5</v>
      </c>
      <c r="D1608" s="15">
        <f t="shared" si="126"/>
        <v>25</v>
      </c>
      <c r="E1608" s="15">
        <v>16328</v>
      </c>
      <c r="F1608" s="15">
        <v>0</v>
      </c>
      <c r="G1608" s="15">
        <f t="shared" si="128"/>
        <v>557</v>
      </c>
      <c r="I1608">
        <f t="shared" si="127"/>
        <v>557</v>
      </c>
    </row>
    <row r="1609" spans="1:9" x14ac:dyDescent="0.3">
      <c r="A1609" s="60">
        <v>43977</v>
      </c>
      <c r="B1609" s="15">
        <f t="shared" si="124"/>
        <v>2020</v>
      </c>
      <c r="C1609" s="15">
        <f t="shared" si="125"/>
        <v>5</v>
      </c>
      <c r="D1609" s="15">
        <f t="shared" si="126"/>
        <v>26</v>
      </c>
      <c r="E1609" s="15">
        <v>15709</v>
      </c>
      <c r="F1609" s="15">
        <v>0</v>
      </c>
      <c r="G1609" s="15">
        <f t="shared" si="128"/>
        <v>619</v>
      </c>
      <c r="I1609">
        <f t="shared" si="127"/>
        <v>619</v>
      </c>
    </row>
    <row r="1610" spans="1:9" x14ac:dyDescent="0.3">
      <c r="A1610" s="60">
        <v>43978</v>
      </c>
      <c r="B1610" s="15">
        <f t="shared" si="124"/>
        <v>2020</v>
      </c>
      <c r="C1610" s="15">
        <f t="shared" si="125"/>
        <v>5</v>
      </c>
      <c r="D1610" s="15">
        <f t="shared" si="126"/>
        <v>27</v>
      </c>
      <c r="E1610" s="15">
        <v>15171</v>
      </c>
      <c r="F1610" s="15">
        <v>0</v>
      </c>
      <c r="G1610" s="15">
        <f t="shared" si="128"/>
        <v>538</v>
      </c>
      <c r="I1610">
        <f t="shared" si="127"/>
        <v>538</v>
      </c>
    </row>
    <row r="1611" spans="1:9" x14ac:dyDescent="0.3">
      <c r="A1611" s="60">
        <v>43979</v>
      </c>
      <c r="B1611" s="15">
        <f t="shared" si="124"/>
        <v>2020</v>
      </c>
      <c r="C1611" s="15">
        <f t="shared" si="125"/>
        <v>5</v>
      </c>
      <c r="D1611" s="15">
        <f t="shared" si="126"/>
        <v>28</v>
      </c>
      <c r="E1611" s="15">
        <v>14604</v>
      </c>
      <c r="F1611" s="15">
        <v>0</v>
      </c>
      <c r="G1611" s="15">
        <f t="shared" si="128"/>
        <v>567</v>
      </c>
      <c r="I1611">
        <f t="shared" si="127"/>
        <v>567</v>
      </c>
    </row>
    <row r="1612" spans="1:9" x14ac:dyDescent="0.3">
      <c r="A1612" s="60">
        <v>43980</v>
      </c>
      <c r="B1612" s="15">
        <f t="shared" si="124"/>
        <v>2020</v>
      </c>
      <c r="C1612" s="15">
        <f t="shared" si="125"/>
        <v>5</v>
      </c>
      <c r="D1612" s="15">
        <f t="shared" si="126"/>
        <v>29</v>
      </c>
      <c r="E1612" s="15">
        <v>14026</v>
      </c>
      <c r="F1612" s="15">
        <v>0</v>
      </c>
      <c r="G1612" s="15">
        <f t="shared" si="128"/>
        <v>578</v>
      </c>
      <c r="I1612">
        <f t="shared" si="127"/>
        <v>578</v>
      </c>
    </row>
    <row r="1613" spans="1:9" x14ac:dyDescent="0.3">
      <c r="A1613" s="60">
        <v>43981</v>
      </c>
      <c r="B1613" s="15">
        <f t="shared" si="124"/>
        <v>2020</v>
      </c>
      <c r="C1613" s="15">
        <f t="shared" si="125"/>
        <v>5</v>
      </c>
      <c r="D1613" s="15">
        <f t="shared" si="126"/>
        <v>30</v>
      </c>
      <c r="E1613" s="15">
        <v>13488</v>
      </c>
      <c r="F1613" s="15">
        <v>0</v>
      </c>
      <c r="G1613" s="15">
        <f t="shared" si="128"/>
        <v>538</v>
      </c>
      <c r="I1613">
        <f t="shared" si="127"/>
        <v>538</v>
      </c>
    </row>
    <row r="1614" spans="1:9" x14ac:dyDescent="0.3">
      <c r="A1614" s="60">
        <v>43982</v>
      </c>
      <c r="B1614" s="15">
        <f t="shared" si="124"/>
        <v>2020</v>
      </c>
      <c r="C1614" s="15">
        <f t="shared" si="125"/>
        <v>5</v>
      </c>
      <c r="D1614" s="15">
        <f t="shared" si="126"/>
        <v>31</v>
      </c>
      <c r="E1614" s="15">
        <v>12847</v>
      </c>
      <c r="F1614" s="15">
        <v>0</v>
      </c>
      <c r="G1614" s="15">
        <f t="shared" si="128"/>
        <v>641</v>
      </c>
      <c r="I1614">
        <f t="shared" si="127"/>
        <v>641</v>
      </c>
    </row>
    <row r="1615" spans="1:9" x14ac:dyDescent="0.3">
      <c r="A1615" s="60">
        <v>43983</v>
      </c>
      <c r="B1615" s="15">
        <f t="shared" si="124"/>
        <v>2020</v>
      </c>
      <c r="C1615" s="15">
        <f t="shared" si="125"/>
        <v>6</v>
      </c>
      <c r="D1615" s="15">
        <f t="shared" si="126"/>
        <v>1</v>
      </c>
      <c r="E1615" s="15">
        <v>12249</v>
      </c>
      <c r="F1615" s="15">
        <v>0</v>
      </c>
      <c r="G1615" s="15">
        <f t="shared" si="128"/>
        <v>598</v>
      </c>
      <c r="I1615">
        <f t="shared" si="127"/>
        <v>598</v>
      </c>
    </row>
    <row r="1616" spans="1:9" x14ac:dyDescent="0.3">
      <c r="A1616" s="60">
        <v>43984</v>
      </c>
      <c r="B1616" s="15">
        <f t="shared" si="124"/>
        <v>2020</v>
      </c>
      <c r="C1616" s="15">
        <f t="shared" si="125"/>
        <v>6</v>
      </c>
      <c r="D1616" s="15">
        <f t="shared" si="126"/>
        <v>2</v>
      </c>
      <c r="E1616" s="15">
        <v>11669</v>
      </c>
      <c r="F1616" s="15">
        <v>0</v>
      </c>
      <c r="G1616" s="15">
        <f t="shared" si="128"/>
        <v>580</v>
      </c>
      <c r="I1616">
        <f t="shared" si="127"/>
        <v>580</v>
      </c>
    </row>
    <row r="1617" spans="1:9" x14ac:dyDescent="0.3">
      <c r="A1617" s="60">
        <v>43985</v>
      </c>
      <c r="B1617" s="15">
        <f t="shared" si="124"/>
        <v>2020</v>
      </c>
      <c r="C1617" s="15">
        <f t="shared" si="125"/>
        <v>6</v>
      </c>
      <c r="D1617" s="15">
        <f t="shared" si="126"/>
        <v>3</v>
      </c>
      <c r="E1617" s="15">
        <v>11007</v>
      </c>
      <c r="F1617" s="15">
        <v>0</v>
      </c>
      <c r="G1617" s="15">
        <f t="shared" si="128"/>
        <v>662</v>
      </c>
      <c r="I1617">
        <f t="shared" si="127"/>
        <v>662</v>
      </c>
    </row>
    <row r="1618" spans="1:9" x14ac:dyDescent="0.3">
      <c r="A1618" s="60">
        <v>43986</v>
      </c>
      <c r="B1618" s="15">
        <f t="shared" si="124"/>
        <v>2020</v>
      </c>
      <c r="C1618" s="15">
        <f t="shared" si="125"/>
        <v>6</v>
      </c>
      <c r="D1618" s="15">
        <f t="shared" si="126"/>
        <v>4</v>
      </c>
      <c r="E1618" s="15">
        <v>10414</v>
      </c>
      <c r="F1618" s="15">
        <v>0</v>
      </c>
      <c r="G1618" s="15">
        <f t="shared" si="128"/>
        <v>593</v>
      </c>
      <c r="I1618">
        <f t="shared" si="127"/>
        <v>593</v>
      </c>
    </row>
    <row r="1619" spans="1:9" x14ac:dyDescent="0.3">
      <c r="A1619" s="60">
        <v>43987</v>
      </c>
      <c r="B1619" s="15">
        <f t="shared" si="124"/>
        <v>2020</v>
      </c>
      <c r="C1619" s="15">
        <f t="shared" si="125"/>
        <v>6</v>
      </c>
      <c r="D1619" s="15">
        <f t="shared" si="126"/>
        <v>5</v>
      </c>
      <c r="E1619" s="15">
        <v>9870</v>
      </c>
      <c r="F1619" s="15">
        <v>0</v>
      </c>
      <c r="G1619" s="15">
        <f t="shared" si="128"/>
        <v>544</v>
      </c>
      <c r="I1619">
        <f t="shared" si="127"/>
        <v>544</v>
      </c>
    </row>
    <row r="1620" spans="1:9" x14ac:dyDescent="0.3">
      <c r="A1620" s="60">
        <v>43988</v>
      </c>
      <c r="B1620" s="15">
        <f t="shared" si="124"/>
        <v>2020</v>
      </c>
      <c r="C1620" s="15">
        <f t="shared" si="125"/>
        <v>6</v>
      </c>
      <c r="D1620" s="15">
        <f t="shared" si="126"/>
        <v>6</v>
      </c>
      <c r="E1620" s="15">
        <v>9274</v>
      </c>
      <c r="F1620" s="15">
        <v>0</v>
      </c>
      <c r="G1620" s="15">
        <f t="shared" si="128"/>
        <v>596</v>
      </c>
      <c r="I1620">
        <f t="shared" si="127"/>
        <v>596</v>
      </c>
    </row>
    <row r="1621" spans="1:9" x14ac:dyDescent="0.3">
      <c r="A1621" s="60">
        <v>43989</v>
      </c>
      <c r="B1621" s="15">
        <f t="shared" si="124"/>
        <v>2020</v>
      </c>
      <c r="C1621" s="15">
        <f t="shared" si="125"/>
        <v>6</v>
      </c>
      <c r="D1621" s="15">
        <f t="shared" si="126"/>
        <v>7</v>
      </c>
      <c r="E1621" s="15">
        <v>8632</v>
      </c>
      <c r="F1621" s="15">
        <v>0</v>
      </c>
      <c r="G1621" s="15">
        <f t="shared" si="128"/>
        <v>642</v>
      </c>
      <c r="I1621">
        <f t="shared" si="127"/>
        <v>642</v>
      </c>
    </row>
    <row r="1622" spans="1:9" x14ac:dyDescent="0.3">
      <c r="A1622" s="60">
        <v>43990</v>
      </c>
      <c r="B1622" s="15">
        <f t="shared" si="124"/>
        <v>2020</v>
      </c>
      <c r="C1622" s="15">
        <f t="shared" si="125"/>
        <v>6</v>
      </c>
      <c r="D1622" s="15">
        <f t="shared" si="126"/>
        <v>8</v>
      </c>
      <c r="E1622" s="15">
        <v>8036</v>
      </c>
      <c r="F1622" s="15">
        <v>0</v>
      </c>
      <c r="G1622" s="15">
        <f t="shared" si="128"/>
        <v>596</v>
      </c>
      <c r="I1622">
        <f t="shared" si="127"/>
        <v>596</v>
      </c>
    </row>
    <row r="1623" spans="1:9" x14ac:dyDescent="0.3">
      <c r="A1623" s="60">
        <v>43991</v>
      </c>
      <c r="B1623" s="15">
        <f t="shared" si="124"/>
        <v>2020</v>
      </c>
      <c r="C1623" s="15">
        <f t="shared" si="125"/>
        <v>6</v>
      </c>
      <c r="D1623" s="15">
        <f t="shared" si="126"/>
        <v>9</v>
      </c>
      <c r="E1623" s="15">
        <v>7475</v>
      </c>
      <c r="F1623" s="15">
        <v>0</v>
      </c>
      <c r="G1623" s="15">
        <f t="shared" si="128"/>
        <v>561</v>
      </c>
      <c r="I1623">
        <f t="shared" si="127"/>
        <v>561</v>
      </c>
    </row>
    <row r="1624" spans="1:9" x14ac:dyDescent="0.3">
      <c r="A1624" s="60">
        <v>43992</v>
      </c>
      <c r="B1624" s="15">
        <f t="shared" si="124"/>
        <v>2020</v>
      </c>
      <c r="C1624" s="15">
        <f t="shared" si="125"/>
        <v>6</v>
      </c>
      <c r="D1624" s="15">
        <f t="shared" si="126"/>
        <v>10</v>
      </c>
      <c r="E1624" s="15">
        <v>6850</v>
      </c>
      <c r="F1624" s="15">
        <v>0</v>
      </c>
      <c r="G1624" s="15">
        <f t="shared" si="128"/>
        <v>625</v>
      </c>
      <c r="I1624">
        <f t="shared" si="127"/>
        <v>625</v>
      </c>
    </row>
    <row r="1625" spans="1:9" x14ac:dyDescent="0.3">
      <c r="A1625" s="60">
        <v>43993</v>
      </c>
      <c r="B1625" s="15">
        <f t="shared" si="124"/>
        <v>2020</v>
      </c>
      <c r="C1625" s="15">
        <f t="shared" si="125"/>
        <v>6</v>
      </c>
      <c r="D1625" s="15">
        <f t="shared" si="126"/>
        <v>11</v>
      </c>
      <c r="E1625" s="15">
        <v>6251</v>
      </c>
      <c r="F1625" s="15">
        <v>0</v>
      </c>
      <c r="G1625" s="15">
        <f t="shared" si="128"/>
        <v>599</v>
      </c>
      <c r="I1625">
        <f t="shared" si="127"/>
        <v>599</v>
      </c>
    </row>
    <row r="1626" spans="1:9" x14ac:dyDescent="0.3">
      <c r="A1626" s="60">
        <v>43994</v>
      </c>
      <c r="B1626" s="15">
        <f t="shared" si="124"/>
        <v>2020</v>
      </c>
      <c r="C1626" s="15">
        <f t="shared" si="125"/>
        <v>6</v>
      </c>
      <c r="D1626" s="15">
        <f t="shared" si="126"/>
        <v>12</v>
      </c>
      <c r="E1626" s="15">
        <v>5657</v>
      </c>
      <c r="F1626" s="15">
        <v>0</v>
      </c>
      <c r="G1626" s="15">
        <f t="shared" si="128"/>
        <v>594</v>
      </c>
      <c r="I1626">
        <f t="shared" si="127"/>
        <v>594</v>
      </c>
    </row>
    <row r="1627" spans="1:9" x14ac:dyDescent="0.3">
      <c r="A1627" s="60">
        <v>43995</v>
      </c>
      <c r="B1627" s="15">
        <f t="shared" si="124"/>
        <v>2020</v>
      </c>
      <c r="C1627" s="15">
        <f t="shared" si="125"/>
        <v>6</v>
      </c>
      <c r="D1627" s="15">
        <f t="shared" si="126"/>
        <v>13</v>
      </c>
      <c r="E1627" s="15">
        <v>5119</v>
      </c>
      <c r="F1627" s="15">
        <v>0</v>
      </c>
      <c r="G1627" s="15">
        <f t="shared" si="128"/>
        <v>538</v>
      </c>
      <c r="I1627">
        <f t="shared" si="127"/>
        <v>538</v>
      </c>
    </row>
    <row r="1628" spans="1:9" x14ac:dyDescent="0.3">
      <c r="A1628" s="60">
        <v>43996</v>
      </c>
      <c r="B1628" s="15">
        <f t="shared" si="124"/>
        <v>2020</v>
      </c>
      <c r="C1628" s="15">
        <f t="shared" si="125"/>
        <v>6</v>
      </c>
      <c r="D1628" s="15">
        <f t="shared" si="126"/>
        <v>14</v>
      </c>
      <c r="E1628" s="15">
        <v>19098</v>
      </c>
      <c r="F1628" s="15">
        <v>14527</v>
      </c>
      <c r="G1628" s="15">
        <f t="shared" si="128"/>
        <v>548</v>
      </c>
      <c r="I1628">
        <f t="shared" si="127"/>
        <v>548</v>
      </c>
    </row>
    <row r="1629" spans="1:9" x14ac:dyDescent="0.3">
      <c r="A1629" s="60">
        <v>43997</v>
      </c>
      <c r="B1629" s="15">
        <f t="shared" si="124"/>
        <v>2020</v>
      </c>
      <c r="C1629" s="15">
        <f t="shared" si="125"/>
        <v>6</v>
      </c>
      <c r="D1629" s="15">
        <f t="shared" si="126"/>
        <v>15</v>
      </c>
      <c r="E1629" s="15">
        <v>18466</v>
      </c>
      <c r="F1629" s="15">
        <v>0</v>
      </c>
      <c r="G1629" s="15">
        <f t="shared" si="128"/>
        <v>632</v>
      </c>
      <c r="I1629">
        <f t="shared" si="127"/>
        <v>632</v>
      </c>
    </row>
    <row r="1630" spans="1:9" x14ac:dyDescent="0.3">
      <c r="A1630" s="60">
        <v>43998</v>
      </c>
      <c r="B1630" s="15">
        <f t="shared" si="124"/>
        <v>2020</v>
      </c>
      <c r="C1630" s="15">
        <f t="shared" si="125"/>
        <v>6</v>
      </c>
      <c r="D1630" s="15">
        <f t="shared" si="126"/>
        <v>16</v>
      </c>
      <c r="E1630" s="15">
        <v>17916</v>
      </c>
      <c r="F1630" s="15">
        <v>0</v>
      </c>
      <c r="G1630" s="15">
        <f t="shared" si="128"/>
        <v>550</v>
      </c>
      <c r="I1630">
        <f t="shared" si="127"/>
        <v>550</v>
      </c>
    </row>
    <row r="1631" spans="1:9" x14ac:dyDescent="0.3">
      <c r="A1631" s="60">
        <v>43999</v>
      </c>
      <c r="B1631" s="15">
        <f t="shared" si="124"/>
        <v>2020</v>
      </c>
      <c r="C1631" s="15">
        <f t="shared" si="125"/>
        <v>6</v>
      </c>
      <c r="D1631" s="15">
        <f t="shared" si="126"/>
        <v>17</v>
      </c>
      <c r="E1631" s="15">
        <v>17273</v>
      </c>
      <c r="F1631" s="15">
        <v>0</v>
      </c>
      <c r="G1631" s="15">
        <f t="shared" si="128"/>
        <v>643</v>
      </c>
      <c r="I1631">
        <f t="shared" si="127"/>
        <v>643</v>
      </c>
    </row>
    <row r="1632" spans="1:9" x14ac:dyDescent="0.3">
      <c r="A1632" s="60">
        <v>44000</v>
      </c>
      <c r="B1632" s="15">
        <f t="shared" si="124"/>
        <v>2020</v>
      </c>
      <c r="C1632" s="15">
        <f t="shared" si="125"/>
        <v>6</v>
      </c>
      <c r="D1632" s="15">
        <f t="shared" si="126"/>
        <v>18</v>
      </c>
      <c r="E1632" s="15">
        <v>16648</v>
      </c>
      <c r="F1632" s="15">
        <v>0</v>
      </c>
      <c r="G1632" s="15">
        <f t="shared" si="128"/>
        <v>625</v>
      </c>
      <c r="I1632">
        <f t="shared" si="127"/>
        <v>625</v>
      </c>
    </row>
    <row r="1633" spans="1:9" x14ac:dyDescent="0.3">
      <c r="A1633" s="60">
        <v>44001</v>
      </c>
      <c r="B1633" s="15">
        <f t="shared" si="124"/>
        <v>2020</v>
      </c>
      <c r="C1633" s="15">
        <f t="shared" si="125"/>
        <v>6</v>
      </c>
      <c r="D1633" s="15">
        <f t="shared" si="126"/>
        <v>19</v>
      </c>
      <c r="E1633" s="15">
        <v>16133</v>
      </c>
      <c r="F1633" s="15">
        <v>0</v>
      </c>
      <c r="G1633" s="15">
        <f t="shared" si="128"/>
        <v>515</v>
      </c>
      <c r="I1633">
        <f t="shared" si="127"/>
        <v>515</v>
      </c>
    </row>
    <row r="1634" spans="1:9" x14ac:dyDescent="0.3">
      <c r="A1634" s="60">
        <v>44002</v>
      </c>
      <c r="B1634" s="15">
        <f t="shared" si="124"/>
        <v>2020</v>
      </c>
      <c r="C1634" s="15">
        <f t="shared" si="125"/>
        <v>6</v>
      </c>
      <c r="D1634" s="15">
        <f t="shared" si="126"/>
        <v>20</v>
      </c>
      <c r="E1634" s="15">
        <v>15277</v>
      </c>
      <c r="F1634" s="15">
        <v>0</v>
      </c>
      <c r="G1634" s="15">
        <f t="shared" si="128"/>
        <v>856</v>
      </c>
      <c r="H1634">
        <v>856</v>
      </c>
    </row>
    <row r="1635" spans="1:9" x14ac:dyDescent="0.3">
      <c r="A1635" s="60">
        <v>44003</v>
      </c>
      <c r="B1635" s="15">
        <f t="shared" si="124"/>
        <v>2020</v>
      </c>
      <c r="C1635" s="15">
        <f t="shared" si="125"/>
        <v>6</v>
      </c>
      <c r="D1635" s="15">
        <f t="shared" si="126"/>
        <v>21</v>
      </c>
      <c r="E1635" s="15">
        <v>14373</v>
      </c>
      <c r="F1635" s="15">
        <v>0</v>
      </c>
      <c r="G1635" s="15">
        <f t="shared" si="128"/>
        <v>904</v>
      </c>
      <c r="H1635">
        <v>904</v>
      </c>
    </row>
    <row r="1636" spans="1:9" x14ac:dyDescent="0.3">
      <c r="A1636" s="60">
        <v>44004</v>
      </c>
      <c r="B1636" s="15">
        <f t="shared" si="124"/>
        <v>2020</v>
      </c>
      <c r="C1636" s="15">
        <f t="shared" si="125"/>
        <v>6</v>
      </c>
      <c r="D1636" s="15">
        <f t="shared" si="126"/>
        <v>22</v>
      </c>
      <c r="E1636" s="15">
        <v>13571</v>
      </c>
      <c r="F1636" s="15">
        <v>0</v>
      </c>
      <c r="G1636" s="15">
        <f t="shared" si="128"/>
        <v>802</v>
      </c>
      <c r="H1636">
        <v>802</v>
      </c>
    </row>
    <row r="1637" spans="1:9" x14ac:dyDescent="0.3">
      <c r="A1637" s="60">
        <v>44005</v>
      </c>
      <c r="B1637" s="15">
        <f t="shared" si="124"/>
        <v>2020</v>
      </c>
      <c r="C1637" s="15">
        <f t="shared" si="125"/>
        <v>6</v>
      </c>
      <c r="D1637" s="15">
        <f t="shared" si="126"/>
        <v>23</v>
      </c>
      <c r="E1637" s="15">
        <v>12697</v>
      </c>
      <c r="F1637" s="15">
        <v>0</v>
      </c>
      <c r="G1637" s="15">
        <f t="shared" si="128"/>
        <v>874</v>
      </c>
      <c r="H1637">
        <v>874</v>
      </c>
    </row>
    <row r="1638" spans="1:9" x14ac:dyDescent="0.3">
      <c r="A1638" s="60">
        <v>44006</v>
      </c>
      <c r="B1638" s="15">
        <f t="shared" si="124"/>
        <v>2020</v>
      </c>
      <c r="C1638" s="15">
        <f t="shared" si="125"/>
        <v>6</v>
      </c>
      <c r="D1638" s="15">
        <f t="shared" si="126"/>
        <v>24</v>
      </c>
      <c r="E1638" s="15">
        <v>11791</v>
      </c>
      <c r="F1638" s="15">
        <v>0</v>
      </c>
      <c r="G1638" s="15">
        <f t="shared" si="128"/>
        <v>906</v>
      </c>
      <c r="H1638">
        <v>906</v>
      </c>
    </row>
    <row r="1639" spans="1:9" x14ac:dyDescent="0.3">
      <c r="A1639" s="60">
        <v>44007</v>
      </c>
      <c r="B1639" s="15">
        <f t="shared" si="124"/>
        <v>2020</v>
      </c>
      <c r="C1639" s="15">
        <f t="shared" si="125"/>
        <v>6</v>
      </c>
      <c r="D1639" s="15">
        <f t="shared" si="126"/>
        <v>25</v>
      </c>
      <c r="E1639" s="15">
        <v>10911</v>
      </c>
      <c r="F1639" s="15">
        <v>0</v>
      </c>
      <c r="G1639" s="15">
        <f t="shared" si="128"/>
        <v>880</v>
      </c>
      <c r="H1639">
        <v>880</v>
      </c>
    </row>
    <row r="1640" spans="1:9" x14ac:dyDescent="0.3">
      <c r="A1640" s="60">
        <v>44008</v>
      </c>
      <c r="B1640" s="15">
        <f t="shared" si="124"/>
        <v>2020</v>
      </c>
      <c r="C1640" s="15">
        <f t="shared" si="125"/>
        <v>6</v>
      </c>
      <c r="D1640" s="15">
        <f t="shared" si="126"/>
        <v>26</v>
      </c>
      <c r="E1640" s="15">
        <v>10057</v>
      </c>
      <c r="F1640" s="15">
        <v>0</v>
      </c>
      <c r="G1640" s="15">
        <f t="shared" si="128"/>
        <v>854</v>
      </c>
      <c r="H1640">
        <v>854</v>
      </c>
    </row>
    <row r="1641" spans="1:9" x14ac:dyDescent="0.3">
      <c r="A1641" s="60">
        <v>44009</v>
      </c>
      <c r="B1641" s="15">
        <f t="shared" si="124"/>
        <v>2020</v>
      </c>
      <c r="C1641" s="15">
        <f t="shared" si="125"/>
        <v>6</v>
      </c>
      <c r="D1641" s="15">
        <f t="shared" si="126"/>
        <v>27</v>
      </c>
      <c r="E1641" s="15">
        <v>9197</v>
      </c>
      <c r="F1641" s="15">
        <v>0</v>
      </c>
      <c r="G1641" s="15">
        <f t="shared" si="128"/>
        <v>860</v>
      </c>
      <c r="H1641">
        <v>860</v>
      </c>
    </row>
    <row r="1642" spans="1:9" x14ac:dyDescent="0.3">
      <c r="A1642" s="60">
        <v>44010</v>
      </c>
      <c r="B1642" s="15">
        <f t="shared" si="124"/>
        <v>2020</v>
      </c>
      <c r="C1642" s="15">
        <f t="shared" si="125"/>
        <v>6</v>
      </c>
      <c r="D1642" s="15">
        <f t="shared" si="126"/>
        <v>28</v>
      </c>
      <c r="E1642" s="15">
        <v>8339</v>
      </c>
      <c r="F1642" s="15">
        <v>0</v>
      </c>
      <c r="G1642" s="15">
        <f t="shared" si="128"/>
        <v>858</v>
      </c>
      <c r="H1642">
        <v>858</v>
      </c>
    </row>
    <row r="1643" spans="1:9" x14ac:dyDescent="0.3">
      <c r="A1643" s="60">
        <v>44011</v>
      </c>
      <c r="B1643" s="15">
        <f t="shared" si="124"/>
        <v>2020</v>
      </c>
      <c r="C1643" s="15">
        <f t="shared" si="125"/>
        <v>6</v>
      </c>
      <c r="D1643" s="15">
        <f t="shared" si="126"/>
        <v>29</v>
      </c>
      <c r="E1643" s="15">
        <v>7453</v>
      </c>
      <c r="F1643" s="15">
        <v>0</v>
      </c>
      <c r="G1643" s="15">
        <f t="shared" si="128"/>
        <v>886</v>
      </c>
      <c r="H1643">
        <v>886</v>
      </c>
    </row>
    <row r="1644" spans="1:9" x14ac:dyDescent="0.3">
      <c r="A1644" s="60">
        <v>44012</v>
      </c>
      <c r="B1644" s="15">
        <f t="shared" si="124"/>
        <v>2020</v>
      </c>
      <c r="C1644" s="15">
        <f t="shared" si="125"/>
        <v>6</v>
      </c>
      <c r="D1644" s="15">
        <f t="shared" si="126"/>
        <v>30</v>
      </c>
      <c r="E1644" s="15">
        <v>6538</v>
      </c>
      <c r="F1644" s="15">
        <v>0</v>
      </c>
      <c r="G1644" s="15">
        <f t="shared" si="128"/>
        <v>915</v>
      </c>
      <c r="H1644">
        <v>915</v>
      </c>
    </row>
    <row r="1645" spans="1:9" x14ac:dyDescent="0.3">
      <c r="A1645" s="60">
        <v>44013</v>
      </c>
      <c r="B1645" s="15">
        <f t="shared" si="124"/>
        <v>2020</v>
      </c>
      <c r="C1645" s="15">
        <f t="shared" si="125"/>
        <v>7</v>
      </c>
      <c r="D1645" s="15">
        <f t="shared" si="126"/>
        <v>1</v>
      </c>
      <c r="E1645" s="15">
        <v>5675</v>
      </c>
      <c r="F1645" s="15">
        <v>0</v>
      </c>
      <c r="G1645" s="15">
        <f t="shared" si="128"/>
        <v>863</v>
      </c>
      <c r="H1645">
        <v>863</v>
      </c>
    </row>
    <row r="1646" spans="1:9" x14ac:dyDescent="0.3">
      <c r="A1646" s="60">
        <v>44014</v>
      </c>
      <c r="B1646" s="15">
        <f t="shared" si="124"/>
        <v>2020</v>
      </c>
      <c r="C1646" s="15">
        <f t="shared" si="125"/>
        <v>7</v>
      </c>
      <c r="D1646" s="15">
        <f t="shared" si="126"/>
        <v>2</v>
      </c>
      <c r="E1646" s="15">
        <v>15094</v>
      </c>
      <c r="F1646" s="15">
        <v>10302</v>
      </c>
      <c r="G1646" s="15">
        <f t="shared" si="128"/>
        <v>883</v>
      </c>
      <c r="H1646">
        <v>883</v>
      </c>
    </row>
    <row r="1647" spans="1:9" x14ac:dyDescent="0.3">
      <c r="A1647" s="60">
        <v>44015</v>
      </c>
      <c r="B1647" s="15">
        <f t="shared" si="124"/>
        <v>2020</v>
      </c>
      <c r="C1647" s="15">
        <f t="shared" si="125"/>
        <v>7</v>
      </c>
      <c r="D1647" s="15">
        <f t="shared" si="126"/>
        <v>3</v>
      </c>
      <c r="E1647" s="15">
        <v>14153</v>
      </c>
      <c r="F1647" s="15">
        <v>0</v>
      </c>
      <c r="G1647" s="15">
        <f t="shared" si="128"/>
        <v>941</v>
      </c>
      <c r="H1647">
        <v>941</v>
      </c>
    </row>
    <row r="1648" spans="1:9" x14ac:dyDescent="0.3">
      <c r="A1648" s="60">
        <v>44016</v>
      </c>
      <c r="B1648" s="15">
        <f t="shared" si="124"/>
        <v>2020</v>
      </c>
      <c r="C1648" s="15">
        <f t="shared" si="125"/>
        <v>7</v>
      </c>
      <c r="D1648" s="15">
        <f t="shared" si="126"/>
        <v>4</v>
      </c>
      <c r="E1648" s="15">
        <v>13300</v>
      </c>
      <c r="F1648" s="15">
        <v>0</v>
      </c>
      <c r="G1648" s="15">
        <f t="shared" si="128"/>
        <v>853</v>
      </c>
      <c r="H1648">
        <v>853</v>
      </c>
    </row>
    <row r="1649" spans="1:8" x14ac:dyDescent="0.3">
      <c r="A1649" s="60">
        <v>44017</v>
      </c>
      <c r="B1649" s="15">
        <f t="shared" si="124"/>
        <v>2020</v>
      </c>
      <c r="C1649" s="15">
        <f t="shared" si="125"/>
        <v>7</v>
      </c>
      <c r="D1649" s="15">
        <f t="shared" si="126"/>
        <v>5</v>
      </c>
      <c r="E1649" s="15">
        <v>12471</v>
      </c>
      <c r="F1649" s="15">
        <v>0</v>
      </c>
      <c r="G1649" s="15">
        <f t="shared" si="128"/>
        <v>829</v>
      </c>
      <c r="H1649">
        <v>829</v>
      </c>
    </row>
    <row r="1650" spans="1:8" x14ac:dyDescent="0.3">
      <c r="A1650" s="60">
        <v>44018</v>
      </c>
      <c r="B1650" s="15">
        <f t="shared" si="124"/>
        <v>2020</v>
      </c>
      <c r="C1650" s="15">
        <f t="shared" si="125"/>
        <v>7</v>
      </c>
      <c r="D1650" s="15">
        <f t="shared" si="126"/>
        <v>6</v>
      </c>
      <c r="E1650" s="15">
        <v>11608</v>
      </c>
      <c r="F1650" s="15">
        <v>0</v>
      </c>
      <c r="G1650" s="15">
        <f t="shared" si="128"/>
        <v>863</v>
      </c>
      <c r="H1650">
        <v>863</v>
      </c>
    </row>
    <row r="1651" spans="1:8" x14ac:dyDescent="0.3">
      <c r="A1651" s="60">
        <v>44019</v>
      </c>
      <c r="B1651" s="15">
        <f t="shared" si="124"/>
        <v>2020</v>
      </c>
      <c r="C1651" s="15">
        <f t="shared" si="125"/>
        <v>7</v>
      </c>
      <c r="D1651" s="15">
        <f t="shared" si="126"/>
        <v>7</v>
      </c>
      <c r="E1651" s="15">
        <v>10730</v>
      </c>
      <c r="F1651" s="15">
        <v>0</v>
      </c>
      <c r="G1651" s="15">
        <f t="shared" si="128"/>
        <v>878</v>
      </c>
      <c r="H1651">
        <v>878</v>
      </c>
    </row>
    <row r="1652" spans="1:8" x14ac:dyDescent="0.3">
      <c r="A1652" s="60">
        <v>44020</v>
      </c>
      <c r="B1652" s="15">
        <f t="shared" si="124"/>
        <v>2020</v>
      </c>
      <c r="C1652" s="15">
        <f t="shared" si="125"/>
        <v>7</v>
      </c>
      <c r="D1652" s="15">
        <f t="shared" si="126"/>
        <v>8</v>
      </c>
      <c r="E1652" s="15">
        <v>9833</v>
      </c>
      <c r="F1652" s="15">
        <v>0</v>
      </c>
      <c r="G1652" s="15">
        <f t="shared" si="128"/>
        <v>897</v>
      </c>
      <c r="H1652">
        <v>897</v>
      </c>
    </row>
    <row r="1653" spans="1:8" x14ac:dyDescent="0.3">
      <c r="A1653" s="60">
        <v>44021</v>
      </c>
      <c r="B1653" s="15">
        <f t="shared" si="124"/>
        <v>2020</v>
      </c>
      <c r="C1653" s="15">
        <f t="shared" si="125"/>
        <v>7</v>
      </c>
      <c r="D1653" s="15">
        <f t="shared" si="126"/>
        <v>9</v>
      </c>
      <c r="E1653" s="15">
        <v>8971</v>
      </c>
      <c r="F1653" s="15">
        <v>0</v>
      </c>
      <c r="G1653" s="15">
        <f t="shared" si="128"/>
        <v>862</v>
      </c>
      <c r="H1653">
        <v>862</v>
      </c>
    </row>
    <row r="1654" spans="1:8" x14ac:dyDescent="0.3">
      <c r="A1654" s="60">
        <v>44022</v>
      </c>
      <c r="B1654" s="15">
        <f t="shared" si="124"/>
        <v>2020</v>
      </c>
      <c r="C1654" s="15">
        <f t="shared" si="125"/>
        <v>7</v>
      </c>
      <c r="D1654" s="15">
        <f t="shared" si="126"/>
        <v>10</v>
      </c>
      <c r="E1654" s="15">
        <v>8078</v>
      </c>
      <c r="F1654" s="15">
        <v>0</v>
      </c>
      <c r="G1654" s="15">
        <f t="shared" si="128"/>
        <v>893</v>
      </c>
      <c r="H1654">
        <v>893</v>
      </c>
    </row>
    <row r="1655" spans="1:8" x14ac:dyDescent="0.3">
      <c r="A1655" s="60">
        <v>44023</v>
      </c>
      <c r="B1655" s="15">
        <f t="shared" si="124"/>
        <v>2020</v>
      </c>
      <c r="C1655" s="15">
        <f t="shared" si="125"/>
        <v>7</v>
      </c>
      <c r="D1655" s="15">
        <f t="shared" si="126"/>
        <v>11</v>
      </c>
      <c r="E1655" s="15">
        <v>7174</v>
      </c>
      <c r="F1655" s="15">
        <v>0</v>
      </c>
      <c r="G1655" s="15">
        <f t="shared" si="128"/>
        <v>904</v>
      </c>
      <c r="H1655">
        <v>904</v>
      </c>
    </row>
    <row r="1656" spans="1:8" x14ac:dyDescent="0.3">
      <c r="A1656" s="60">
        <v>44024</v>
      </c>
      <c r="B1656" s="15">
        <f t="shared" si="124"/>
        <v>2020</v>
      </c>
      <c r="C1656" s="15">
        <f t="shared" si="125"/>
        <v>7</v>
      </c>
      <c r="D1656" s="15">
        <f t="shared" si="126"/>
        <v>12</v>
      </c>
      <c r="E1656" s="15">
        <v>6266</v>
      </c>
      <c r="F1656" s="15">
        <v>0</v>
      </c>
      <c r="G1656" s="15">
        <f t="shared" si="128"/>
        <v>908</v>
      </c>
      <c r="H1656">
        <v>908</v>
      </c>
    </row>
    <row r="1657" spans="1:8" x14ac:dyDescent="0.3">
      <c r="A1657" s="60">
        <v>44025</v>
      </c>
      <c r="B1657" s="15">
        <f t="shared" si="124"/>
        <v>2020</v>
      </c>
      <c r="C1657" s="15">
        <f t="shared" si="125"/>
        <v>7</v>
      </c>
      <c r="D1657" s="15">
        <f t="shared" si="126"/>
        <v>13</v>
      </c>
      <c r="E1657" s="15">
        <v>5361</v>
      </c>
      <c r="F1657" s="15">
        <v>0</v>
      </c>
      <c r="G1657" s="15">
        <f t="shared" si="128"/>
        <v>905</v>
      </c>
      <c r="H1657">
        <v>905</v>
      </c>
    </row>
    <row r="1658" spans="1:8" x14ac:dyDescent="0.3">
      <c r="A1658" s="60">
        <v>44026</v>
      </c>
      <c r="B1658" s="15">
        <f t="shared" si="124"/>
        <v>2020</v>
      </c>
      <c r="C1658" s="15">
        <f t="shared" si="125"/>
        <v>7</v>
      </c>
      <c r="D1658" s="15">
        <f t="shared" si="126"/>
        <v>14</v>
      </c>
      <c r="E1658" s="15">
        <v>18071</v>
      </c>
      <c r="F1658" s="15">
        <v>13550</v>
      </c>
      <c r="G1658" s="15">
        <f t="shared" si="128"/>
        <v>840</v>
      </c>
      <c r="H1658">
        <v>840</v>
      </c>
    </row>
    <row r="1659" spans="1:8" x14ac:dyDescent="0.3">
      <c r="A1659" s="60">
        <v>44027</v>
      </c>
      <c r="B1659" s="15">
        <f t="shared" si="124"/>
        <v>2020</v>
      </c>
      <c r="C1659" s="15">
        <f t="shared" si="125"/>
        <v>7</v>
      </c>
      <c r="D1659" s="15">
        <f t="shared" si="126"/>
        <v>15</v>
      </c>
      <c r="E1659" s="15">
        <v>17227</v>
      </c>
      <c r="F1659" s="15">
        <v>0</v>
      </c>
      <c r="G1659" s="15">
        <f t="shared" si="128"/>
        <v>844</v>
      </c>
      <c r="H1659">
        <v>844</v>
      </c>
    </row>
    <row r="1660" spans="1:8" x14ac:dyDescent="0.3">
      <c r="A1660" s="60">
        <v>44028</v>
      </c>
      <c r="B1660" s="15">
        <f t="shared" si="124"/>
        <v>2020</v>
      </c>
      <c r="C1660" s="15">
        <f t="shared" si="125"/>
        <v>7</v>
      </c>
      <c r="D1660" s="15">
        <f t="shared" si="126"/>
        <v>16</v>
      </c>
      <c r="E1660" s="15">
        <v>16372</v>
      </c>
      <c r="F1660" s="15">
        <v>0</v>
      </c>
      <c r="G1660" s="15">
        <f t="shared" si="128"/>
        <v>855</v>
      </c>
      <c r="H1660">
        <v>855</v>
      </c>
    </row>
    <row r="1661" spans="1:8" x14ac:dyDescent="0.3">
      <c r="A1661" s="60">
        <v>44029</v>
      </c>
      <c r="B1661" s="15">
        <f t="shared" si="124"/>
        <v>2020</v>
      </c>
      <c r="C1661" s="15">
        <f t="shared" si="125"/>
        <v>7</v>
      </c>
      <c r="D1661" s="15">
        <f t="shared" si="126"/>
        <v>17</v>
      </c>
      <c r="E1661" s="15">
        <v>15534</v>
      </c>
      <c r="F1661" s="15">
        <v>0</v>
      </c>
      <c r="G1661" s="15">
        <f t="shared" si="128"/>
        <v>838</v>
      </c>
      <c r="H1661">
        <v>838</v>
      </c>
    </row>
    <row r="1662" spans="1:8" x14ac:dyDescent="0.3">
      <c r="A1662" s="60">
        <v>44030</v>
      </c>
      <c r="B1662" s="15">
        <f t="shared" si="124"/>
        <v>2020</v>
      </c>
      <c r="C1662" s="15">
        <f t="shared" si="125"/>
        <v>7</v>
      </c>
      <c r="D1662" s="15">
        <f t="shared" si="126"/>
        <v>18</v>
      </c>
      <c r="E1662" s="15">
        <v>14657</v>
      </c>
      <c r="F1662" s="15">
        <v>0</v>
      </c>
      <c r="G1662" s="15">
        <f t="shared" si="128"/>
        <v>877</v>
      </c>
      <c r="H1662">
        <v>877</v>
      </c>
    </row>
    <row r="1663" spans="1:8" x14ac:dyDescent="0.3">
      <c r="A1663" s="60">
        <v>44031</v>
      </c>
      <c r="B1663" s="15">
        <f t="shared" si="124"/>
        <v>2020</v>
      </c>
      <c r="C1663" s="15">
        <f t="shared" si="125"/>
        <v>7</v>
      </c>
      <c r="D1663" s="15">
        <f t="shared" si="126"/>
        <v>19</v>
      </c>
      <c r="E1663" s="15">
        <v>13854</v>
      </c>
      <c r="F1663" s="15">
        <v>0</v>
      </c>
      <c r="G1663" s="15">
        <f t="shared" si="128"/>
        <v>803</v>
      </c>
      <c r="H1663">
        <v>803</v>
      </c>
    </row>
    <row r="1664" spans="1:8" x14ac:dyDescent="0.3">
      <c r="A1664" s="60">
        <v>44032</v>
      </c>
      <c r="B1664" s="15">
        <f t="shared" si="124"/>
        <v>2020</v>
      </c>
      <c r="C1664" s="15">
        <f t="shared" si="125"/>
        <v>7</v>
      </c>
      <c r="D1664" s="15">
        <f t="shared" si="126"/>
        <v>20</v>
      </c>
      <c r="E1664" s="15">
        <v>12982</v>
      </c>
      <c r="F1664" s="15">
        <v>0</v>
      </c>
      <c r="G1664" s="15">
        <f t="shared" si="128"/>
        <v>872</v>
      </c>
      <c r="H1664">
        <v>872</v>
      </c>
    </row>
    <row r="1665" spans="1:8" x14ac:dyDescent="0.3">
      <c r="A1665" s="60">
        <v>44033</v>
      </c>
      <c r="B1665" s="15">
        <f t="shared" si="124"/>
        <v>2020</v>
      </c>
      <c r="C1665" s="15">
        <f t="shared" si="125"/>
        <v>7</v>
      </c>
      <c r="D1665" s="15">
        <f t="shared" si="126"/>
        <v>21</v>
      </c>
      <c r="E1665" s="15">
        <v>12082</v>
      </c>
      <c r="F1665" s="15">
        <v>0</v>
      </c>
      <c r="G1665" s="15">
        <f t="shared" si="128"/>
        <v>900</v>
      </c>
      <c r="H1665">
        <v>900</v>
      </c>
    </row>
    <row r="1666" spans="1:8" x14ac:dyDescent="0.3">
      <c r="A1666" s="60">
        <v>44034</v>
      </c>
      <c r="B1666" s="15">
        <f t="shared" si="124"/>
        <v>2020</v>
      </c>
      <c r="C1666" s="15">
        <f t="shared" si="125"/>
        <v>7</v>
      </c>
      <c r="D1666" s="15">
        <f t="shared" si="126"/>
        <v>22</v>
      </c>
      <c r="E1666" s="15">
        <v>11200</v>
      </c>
      <c r="F1666" s="15">
        <v>0</v>
      </c>
      <c r="G1666" s="15">
        <f t="shared" si="128"/>
        <v>882</v>
      </c>
      <c r="H1666">
        <v>882</v>
      </c>
    </row>
    <row r="1667" spans="1:8" x14ac:dyDescent="0.3">
      <c r="A1667" s="60">
        <v>44035</v>
      </c>
      <c r="B1667" s="15">
        <f t="shared" ref="B1667:B1730" si="129">YEAR(A1667)</f>
        <v>2020</v>
      </c>
      <c r="C1667" s="15">
        <f t="shared" ref="C1667:C1730" si="130">MONTH(A1667)</f>
        <v>7</v>
      </c>
      <c r="D1667" s="15">
        <f t="shared" ref="D1667:D1730" si="131">DAY(A1667)</f>
        <v>23</v>
      </c>
      <c r="E1667" s="15">
        <v>10301</v>
      </c>
      <c r="F1667" s="15">
        <v>0</v>
      </c>
      <c r="G1667" s="15">
        <f t="shared" si="128"/>
        <v>899</v>
      </c>
      <c r="H1667">
        <v>899</v>
      </c>
    </row>
    <row r="1668" spans="1:8" x14ac:dyDescent="0.3">
      <c r="A1668" s="60">
        <v>44036</v>
      </c>
      <c r="B1668" s="15">
        <f t="shared" si="129"/>
        <v>2020</v>
      </c>
      <c r="C1668" s="15">
        <f t="shared" si="130"/>
        <v>7</v>
      </c>
      <c r="D1668" s="15">
        <f t="shared" si="131"/>
        <v>24</v>
      </c>
      <c r="E1668" s="15">
        <v>9343</v>
      </c>
      <c r="F1668" s="15">
        <v>0</v>
      </c>
      <c r="G1668" s="15">
        <f t="shared" ref="G1668:G1731" si="132">E1667-E1668+F1668</f>
        <v>958</v>
      </c>
      <c r="H1668">
        <v>958</v>
      </c>
    </row>
    <row r="1669" spans="1:8" x14ac:dyDescent="0.3">
      <c r="A1669" s="60">
        <v>44037</v>
      </c>
      <c r="B1669" s="15">
        <f t="shared" si="129"/>
        <v>2020</v>
      </c>
      <c r="C1669" s="15">
        <f t="shared" si="130"/>
        <v>7</v>
      </c>
      <c r="D1669" s="15">
        <f t="shared" si="131"/>
        <v>25</v>
      </c>
      <c r="E1669" s="15">
        <v>8457</v>
      </c>
      <c r="F1669" s="15">
        <v>0</v>
      </c>
      <c r="G1669" s="15">
        <f t="shared" si="132"/>
        <v>886</v>
      </c>
      <c r="H1669">
        <v>886</v>
      </c>
    </row>
    <row r="1670" spans="1:8" x14ac:dyDescent="0.3">
      <c r="A1670" s="60">
        <v>44038</v>
      </c>
      <c r="B1670" s="15">
        <f t="shared" si="129"/>
        <v>2020</v>
      </c>
      <c r="C1670" s="15">
        <f t="shared" si="130"/>
        <v>7</v>
      </c>
      <c r="D1670" s="15">
        <f t="shared" si="131"/>
        <v>26</v>
      </c>
      <c r="E1670" s="15">
        <v>7599</v>
      </c>
      <c r="F1670" s="15">
        <v>0</v>
      </c>
      <c r="G1670" s="15">
        <f t="shared" si="132"/>
        <v>858</v>
      </c>
      <c r="H1670">
        <v>858</v>
      </c>
    </row>
    <row r="1671" spans="1:8" x14ac:dyDescent="0.3">
      <c r="A1671" s="60">
        <v>44039</v>
      </c>
      <c r="B1671" s="15">
        <f t="shared" si="129"/>
        <v>2020</v>
      </c>
      <c r="C1671" s="15">
        <f t="shared" si="130"/>
        <v>7</v>
      </c>
      <c r="D1671" s="15">
        <f t="shared" si="131"/>
        <v>27</v>
      </c>
      <c r="E1671" s="15">
        <v>6710</v>
      </c>
      <c r="F1671" s="15">
        <v>0</v>
      </c>
      <c r="G1671" s="15">
        <f t="shared" si="132"/>
        <v>889</v>
      </c>
      <c r="H1671">
        <v>889</v>
      </c>
    </row>
    <row r="1672" spans="1:8" x14ac:dyDescent="0.3">
      <c r="A1672" s="60">
        <v>44040</v>
      </c>
      <c r="B1672" s="15">
        <f t="shared" si="129"/>
        <v>2020</v>
      </c>
      <c r="C1672" s="15">
        <f t="shared" si="130"/>
        <v>7</v>
      </c>
      <c r="D1672" s="15">
        <f t="shared" si="131"/>
        <v>28</v>
      </c>
      <c r="E1672" s="15">
        <v>5841</v>
      </c>
      <c r="F1672" s="15">
        <v>0</v>
      </c>
      <c r="G1672" s="15">
        <f t="shared" si="132"/>
        <v>869</v>
      </c>
      <c r="H1672">
        <v>869</v>
      </c>
    </row>
    <row r="1673" spans="1:8" x14ac:dyDescent="0.3">
      <c r="A1673" s="60">
        <v>44041</v>
      </c>
      <c r="B1673" s="15">
        <f t="shared" si="129"/>
        <v>2020</v>
      </c>
      <c r="C1673" s="15">
        <f t="shared" si="130"/>
        <v>7</v>
      </c>
      <c r="D1673" s="15">
        <f t="shared" si="131"/>
        <v>29</v>
      </c>
      <c r="E1673" s="15">
        <v>19444</v>
      </c>
      <c r="F1673" s="15">
        <v>14519</v>
      </c>
      <c r="G1673" s="15">
        <f t="shared" si="132"/>
        <v>916</v>
      </c>
      <c r="H1673">
        <v>916</v>
      </c>
    </row>
    <row r="1674" spans="1:8" x14ac:dyDescent="0.3">
      <c r="A1674" s="60">
        <v>44042</v>
      </c>
      <c r="B1674" s="15">
        <f t="shared" si="129"/>
        <v>2020</v>
      </c>
      <c r="C1674" s="15">
        <f t="shared" si="130"/>
        <v>7</v>
      </c>
      <c r="D1674" s="15">
        <f t="shared" si="131"/>
        <v>30</v>
      </c>
      <c r="E1674" s="15">
        <v>18557</v>
      </c>
      <c r="F1674" s="15">
        <v>0</v>
      </c>
      <c r="G1674" s="15">
        <f t="shared" si="132"/>
        <v>887</v>
      </c>
      <c r="H1674">
        <v>887</v>
      </c>
    </row>
    <row r="1675" spans="1:8" x14ac:dyDescent="0.3">
      <c r="A1675" s="60">
        <v>44043</v>
      </c>
      <c r="B1675" s="15">
        <f t="shared" si="129"/>
        <v>2020</v>
      </c>
      <c r="C1675" s="15">
        <f t="shared" si="130"/>
        <v>7</v>
      </c>
      <c r="D1675" s="15">
        <f t="shared" si="131"/>
        <v>31</v>
      </c>
      <c r="E1675" s="15">
        <v>17642</v>
      </c>
      <c r="F1675" s="15">
        <v>0</v>
      </c>
      <c r="G1675" s="15">
        <f t="shared" si="132"/>
        <v>915</v>
      </c>
      <c r="H1675">
        <v>915</v>
      </c>
    </row>
    <row r="1676" spans="1:8" x14ac:dyDescent="0.3">
      <c r="A1676" s="60">
        <v>44044</v>
      </c>
      <c r="B1676" s="15">
        <f t="shared" si="129"/>
        <v>2020</v>
      </c>
      <c r="C1676" s="15">
        <f t="shared" si="130"/>
        <v>8</v>
      </c>
      <c r="D1676" s="15">
        <f t="shared" si="131"/>
        <v>1</v>
      </c>
      <c r="E1676" s="15">
        <v>16778</v>
      </c>
      <c r="F1676" s="15">
        <v>0</v>
      </c>
      <c r="G1676" s="15">
        <f t="shared" si="132"/>
        <v>864</v>
      </c>
      <c r="H1676">
        <v>864</v>
      </c>
    </row>
    <row r="1677" spans="1:8" x14ac:dyDescent="0.3">
      <c r="A1677" s="60">
        <v>44045</v>
      </c>
      <c r="B1677" s="15">
        <f t="shared" si="129"/>
        <v>2020</v>
      </c>
      <c r="C1677" s="15">
        <f t="shared" si="130"/>
        <v>8</v>
      </c>
      <c r="D1677" s="15">
        <f t="shared" si="131"/>
        <v>2</v>
      </c>
      <c r="E1677" s="15">
        <v>15924</v>
      </c>
      <c r="F1677" s="15">
        <v>0</v>
      </c>
      <c r="G1677" s="15">
        <f t="shared" si="132"/>
        <v>854</v>
      </c>
      <c r="H1677">
        <v>854</v>
      </c>
    </row>
    <row r="1678" spans="1:8" x14ac:dyDescent="0.3">
      <c r="A1678" s="60">
        <v>44046</v>
      </c>
      <c r="B1678" s="15">
        <f t="shared" si="129"/>
        <v>2020</v>
      </c>
      <c r="C1678" s="15">
        <f t="shared" si="130"/>
        <v>8</v>
      </c>
      <c r="D1678" s="15">
        <f t="shared" si="131"/>
        <v>3</v>
      </c>
      <c r="E1678" s="15">
        <v>15074</v>
      </c>
      <c r="F1678" s="15">
        <v>0</v>
      </c>
      <c r="G1678" s="15">
        <f t="shared" si="132"/>
        <v>850</v>
      </c>
      <c r="H1678">
        <v>850</v>
      </c>
    </row>
    <row r="1679" spans="1:8" x14ac:dyDescent="0.3">
      <c r="A1679" s="60">
        <v>44047</v>
      </c>
      <c r="B1679" s="15">
        <f t="shared" si="129"/>
        <v>2020</v>
      </c>
      <c r="C1679" s="15">
        <f t="shared" si="130"/>
        <v>8</v>
      </c>
      <c r="D1679" s="15">
        <f t="shared" si="131"/>
        <v>4</v>
      </c>
      <c r="E1679" s="15">
        <v>14207</v>
      </c>
      <c r="F1679" s="15">
        <v>0</v>
      </c>
      <c r="G1679" s="15">
        <f t="shared" si="132"/>
        <v>867</v>
      </c>
      <c r="H1679">
        <v>867</v>
      </c>
    </row>
    <row r="1680" spans="1:8" x14ac:dyDescent="0.3">
      <c r="A1680" s="60">
        <v>44048</v>
      </c>
      <c r="B1680" s="15">
        <f t="shared" si="129"/>
        <v>2020</v>
      </c>
      <c r="C1680" s="15">
        <f t="shared" si="130"/>
        <v>8</v>
      </c>
      <c r="D1680" s="15">
        <f t="shared" si="131"/>
        <v>5</v>
      </c>
      <c r="E1680" s="15">
        <v>13333</v>
      </c>
      <c r="F1680" s="15">
        <v>0</v>
      </c>
      <c r="G1680" s="15">
        <f t="shared" si="132"/>
        <v>874</v>
      </c>
      <c r="H1680">
        <v>874</v>
      </c>
    </row>
    <row r="1681" spans="1:8" x14ac:dyDescent="0.3">
      <c r="A1681" s="60">
        <v>44049</v>
      </c>
      <c r="B1681" s="15">
        <f t="shared" si="129"/>
        <v>2020</v>
      </c>
      <c r="C1681" s="15">
        <f t="shared" si="130"/>
        <v>8</v>
      </c>
      <c r="D1681" s="15">
        <f t="shared" si="131"/>
        <v>6</v>
      </c>
      <c r="E1681" s="15">
        <v>12446</v>
      </c>
      <c r="F1681" s="15">
        <v>0</v>
      </c>
      <c r="G1681" s="15">
        <f t="shared" si="132"/>
        <v>887</v>
      </c>
      <c r="H1681">
        <v>887</v>
      </c>
    </row>
    <row r="1682" spans="1:8" x14ac:dyDescent="0.3">
      <c r="A1682" s="60">
        <v>44050</v>
      </c>
      <c r="B1682" s="15">
        <f t="shared" si="129"/>
        <v>2020</v>
      </c>
      <c r="C1682" s="15">
        <f t="shared" si="130"/>
        <v>8</v>
      </c>
      <c r="D1682" s="15">
        <f t="shared" si="131"/>
        <v>7</v>
      </c>
      <c r="E1682" s="15">
        <v>11581</v>
      </c>
      <c r="F1682" s="15">
        <v>0</v>
      </c>
      <c r="G1682" s="15">
        <f t="shared" si="132"/>
        <v>865</v>
      </c>
      <c r="H1682">
        <v>865</v>
      </c>
    </row>
    <row r="1683" spans="1:8" x14ac:dyDescent="0.3">
      <c r="A1683" s="60">
        <v>44051</v>
      </c>
      <c r="B1683" s="15">
        <f t="shared" si="129"/>
        <v>2020</v>
      </c>
      <c r="C1683" s="15">
        <f t="shared" si="130"/>
        <v>8</v>
      </c>
      <c r="D1683" s="15">
        <f t="shared" si="131"/>
        <v>8</v>
      </c>
      <c r="E1683" s="15">
        <v>10671</v>
      </c>
      <c r="F1683" s="15">
        <v>0</v>
      </c>
      <c r="G1683" s="15">
        <f t="shared" si="132"/>
        <v>910</v>
      </c>
      <c r="H1683">
        <v>910</v>
      </c>
    </row>
    <row r="1684" spans="1:8" x14ac:dyDescent="0.3">
      <c r="A1684" s="60">
        <v>44052</v>
      </c>
      <c r="B1684" s="15">
        <f t="shared" si="129"/>
        <v>2020</v>
      </c>
      <c r="C1684" s="15">
        <f t="shared" si="130"/>
        <v>8</v>
      </c>
      <c r="D1684" s="15">
        <f t="shared" si="131"/>
        <v>9</v>
      </c>
      <c r="E1684" s="15">
        <v>9774</v>
      </c>
      <c r="F1684" s="15">
        <v>0</v>
      </c>
      <c r="G1684" s="15">
        <f t="shared" si="132"/>
        <v>897</v>
      </c>
      <c r="H1684">
        <v>897</v>
      </c>
    </row>
    <row r="1685" spans="1:8" x14ac:dyDescent="0.3">
      <c r="A1685" s="60">
        <v>44053</v>
      </c>
      <c r="B1685" s="15">
        <f t="shared" si="129"/>
        <v>2020</v>
      </c>
      <c r="C1685" s="15">
        <f t="shared" si="130"/>
        <v>8</v>
      </c>
      <c r="D1685" s="15">
        <f t="shared" si="131"/>
        <v>10</v>
      </c>
      <c r="E1685" s="15">
        <v>8918</v>
      </c>
      <c r="F1685" s="15">
        <v>0</v>
      </c>
      <c r="G1685" s="15">
        <f t="shared" si="132"/>
        <v>856</v>
      </c>
      <c r="H1685">
        <v>856</v>
      </c>
    </row>
    <row r="1686" spans="1:8" x14ac:dyDescent="0.3">
      <c r="A1686" s="60">
        <v>44054</v>
      </c>
      <c r="B1686" s="15">
        <f t="shared" si="129"/>
        <v>2020</v>
      </c>
      <c r="C1686" s="15">
        <f t="shared" si="130"/>
        <v>8</v>
      </c>
      <c r="D1686" s="15">
        <f t="shared" si="131"/>
        <v>11</v>
      </c>
      <c r="E1686" s="15">
        <v>8055</v>
      </c>
      <c r="F1686" s="15">
        <v>0</v>
      </c>
      <c r="G1686" s="15">
        <f t="shared" si="132"/>
        <v>863</v>
      </c>
      <c r="H1686">
        <v>863</v>
      </c>
    </row>
    <row r="1687" spans="1:8" x14ac:dyDescent="0.3">
      <c r="A1687" s="60">
        <v>44055</v>
      </c>
      <c r="B1687" s="15">
        <f t="shared" si="129"/>
        <v>2020</v>
      </c>
      <c r="C1687" s="15">
        <f t="shared" si="130"/>
        <v>8</v>
      </c>
      <c r="D1687" s="15">
        <f t="shared" si="131"/>
        <v>12</v>
      </c>
      <c r="E1687" s="15">
        <v>7141</v>
      </c>
      <c r="F1687" s="15">
        <v>0</v>
      </c>
      <c r="G1687" s="15">
        <f t="shared" si="132"/>
        <v>914</v>
      </c>
      <c r="H1687">
        <v>914</v>
      </c>
    </row>
    <row r="1688" spans="1:8" x14ac:dyDescent="0.3">
      <c r="A1688" s="60">
        <v>44056</v>
      </c>
      <c r="B1688" s="15">
        <f t="shared" si="129"/>
        <v>2020</v>
      </c>
      <c r="C1688" s="15">
        <f t="shared" si="130"/>
        <v>8</v>
      </c>
      <c r="D1688" s="15">
        <f t="shared" si="131"/>
        <v>13</v>
      </c>
      <c r="E1688" s="15">
        <v>6275</v>
      </c>
      <c r="F1688" s="15">
        <v>0</v>
      </c>
      <c r="G1688" s="15">
        <f t="shared" si="132"/>
        <v>866</v>
      </c>
      <c r="H1688">
        <v>866</v>
      </c>
    </row>
    <row r="1689" spans="1:8" x14ac:dyDescent="0.3">
      <c r="A1689" s="60">
        <v>44057</v>
      </c>
      <c r="B1689" s="15">
        <f t="shared" si="129"/>
        <v>2020</v>
      </c>
      <c r="C1689" s="15">
        <f t="shared" si="130"/>
        <v>8</v>
      </c>
      <c r="D1689" s="15">
        <f t="shared" si="131"/>
        <v>14</v>
      </c>
      <c r="E1689" s="15">
        <v>5416</v>
      </c>
      <c r="F1689" s="15">
        <v>0</v>
      </c>
      <c r="G1689" s="15">
        <f t="shared" si="132"/>
        <v>859</v>
      </c>
      <c r="H1689">
        <v>859</v>
      </c>
    </row>
    <row r="1690" spans="1:8" x14ac:dyDescent="0.3">
      <c r="A1690" s="60">
        <v>44058</v>
      </c>
      <c r="B1690" s="15">
        <f t="shared" si="129"/>
        <v>2020</v>
      </c>
      <c r="C1690" s="15">
        <f t="shared" si="130"/>
        <v>8</v>
      </c>
      <c r="D1690" s="15">
        <f t="shared" si="131"/>
        <v>15</v>
      </c>
      <c r="E1690" s="15">
        <v>17851</v>
      </c>
      <c r="F1690" s="15">
        <v>13317</v>
      </c>
      <c r="G1690" s="15">
        <f t="shared" si="132"/>
        <v>882</v>
      </c>
      <c r="H1690">
        <v>882</v>
      </c>
    </row>
    <row r="1691" spans="1:8" x14ac:dyDescent="0.3">
      <c r="A1691" s="60">
        <v>44059</v>
      </c>
      <c r="B1691" s="15">
        <f t="shared" si="129"/>
        <v>2020</v>
      </c>
      <c r="C1691" s="15">
        <f t="shared" si="130"/>
        <v>8</v>
      </c>
      <c r="D1691" s="15">
        <f t="shared" si="131"/>
        <v>16</v>
      </c>
      <c r="E1691" s="15">
        <v>16986</v>
      </c>
      <c r="F1691" s="15">
        <v>0</v>
      </c>
      <c r="G1691" s="15">
        <f t="shared" si="132"/>
        <v>865</v>
      </c>
      <c r="H1691">
        <v>865</v>
      </c>
    </row>
    <row r="1692" spans="1:8" x14ac:dyDescent="0.3">
      <c r="A1692" s="60">
        <v>44060</v>
      </c>
      <c r="B1692" s="15">
        <f t="shared" si="129"/>
        <v>2020</v>
      </c>
      <c r="C1692" s="15">
        <f t="shared" si="130"/>
        <v>8</v>
      </c>
      <c r="D1692" s="15">
        <f t="shared" si="131"/>
        <v>17</v>
      </c>
      <c r="E1692" s="15">
        <v>16105</v>
      </c>
      <c r="F1692" s="15">
        <v>0</v>
      </c>
      <c r="G1692" s="15">
        <f t="shared" si="132"/>
        <v>881</v>
      </c>
      <c r="H1692">
        <v>881</v>
      </c>
    </row>
    <row r="1693" spans="1:8" x14ac:dyDescent="0.3">
      <c r="A1693" s="60">
        <v>44061</v>
      </c>
      <c r="B1693" s="15">
        <f t="shared" si="129"/>
        <v>2020</v>
      </c>
      <c r="C1693" s="15">
        <f t="shared" si="130"/>
        <v>8</v>
      </c>
      <c r="D1693" s="15">
        <f t="shared" si="131"/>
        <v>18</v>
      </c>
      <c r="E1693" s="15">
        <v>15222</v>
      </c>
      <c r="F1693" s="15">
        <v>0</v>
      </c>
      <c r="G1693" s="15">
        <f t="shared" si="132"/>
        <v>883</v>
      </c>
      <c r="H1693">
        <v>883</v>
      </c>
    </row>
    <row r="1694" spans="1:8" x14ac:dyDescent="0.3">
      <c r="A1694" s="60">
        <v>44062</v>
      </c>
      <c r="B1694" s="15">
        <f t="shared" si="129"/>
        <v>2020</v>
      </c>
      <c r="C1694" s="15">
        <f t="shared" si="130"/>
        <v>8</v>
      </c>
      <c r="D1694" s="15">
        <f t="shared" si="131"/>
        <v>19</v>
      </c>
      <c r="E1694" s="15">
        <v>14368</v>
      </c>
      <c r="F1694" s="15">
        <v>0</v>
      </c>
      <c r="G1694" s="15">
        <f t="shared" si="132"/>
        <v>854</v>
      </c>
      <c r="H1694">
        <v>854</v>
      </c>
    </row>
    <row r="1695" spans="1:8" x14ac:dyDescent="0.3">
      <c r="A1695" s="60">
        <v>44063</v>
      </c>
      <c r="B1695" s="15">
        <f t="shared" si="129"/>
        <v>2020</v>
      </c>
      <c r="C1695" s="15">
        <f t="shared" si="130"/>
        <v>8</v>
      </c>
      <c r="D1695" s="15">
        <f t="shared" si="131"/>
        <v>20</v>
      </c>
      <c r="E1695" s="15">
        <v>13490</v>
      </c>
      <c r="F1695" s="15">
        <v>0</v>
      </c>
      <c r="G1695" s="15">
        <f t="shared" si="132"/>
        <v>878</v>
      </c>
      <c r="H1695">
        <v>878</v>
      </c>
    </row>
    <row r="1696" spans="1:8" x14ac:dyDescent="0.3">
      <c r="A1696" s="60">
        <v>44064</v>
      </c>
      <c r="B1696" s="15">
        <f t="shared" si="129"/>
        <v>2020</v>
      </c>
      <c r="C1696" s="15">
        <f t="shared" si="130"/>
        <v>8</v>
      </c>
      <c r="D1696" s="15">
        <f t="shared" si="131"/>
        <v>21</v>
      </c>
      <c r="E1696" s="15">
        <v>12607</v>
      </c>
      <c r="F1696" s="15">
        <v>0</v>
      </c>
      <c r="G1696" s="15">
        <f t="shared" si="132"/>
        <v>883</v>
      </c>
      <c r="H1696">
        <v>883</v>
      </c>
    </row>
    <row r="1697" spans="1:8" x14ac:dyDescent="0.3">
      <c r="A1697" s="60">
        <v>44065</v>
      </c>
      <c r="B1697" s="15">
        <f t="shared" si="129"/>
        <v>2020</v>
      </c>
      <c r="C1697" s="15">
        <f t="shared" si="130"/>
        <v>8</v>
      </c>
      <c r="D1697" s="15">
        <f t="shared" si="131"/>
        <v>22</v>
      </c>
      <c r="E1697" s="15">
        <v>11757</v>
      </c>
      <c r="F1697" s="15">
        <v>0</v>
      </c>
      <c r="G1697" s="15">
        <f t="shared" si="132"/>
        <v>850</v>
      </c>
      <c r="H1697">
        <v>850</v>
      </c>
    </row>
    <row r="1698" spans="1:8" x14ac:dyDescent="0.3">
      <c r="A1698" s="60">
        <v>44066</v>
      </c>
      <c r="B1698" s="15">
        <f t="shared" si="129"/>
        <v>2020</v>
      </c>
      <c r="C1698" s="15">
        <f t="shared" si="130"/>
        <v>8</v>
      </c>
      <c r="D1698" s="15">
        <f t="shared" si="131"/>
        <v>23</v>
      </c>
      <c r="E1698" s="15">
        <v>10870</v>
      </c>
      <c r="F1698" s="15">
        <v>0</v>
      </c>
      <c r="G1698" s="15">
        <f t="shared" si="132"/>
        <v>887</v>
      </c>
      <c r="H1698">
        <v>887</v>
      </c>
    </row>
    <row r="1699" spans="1:8" x14ac:dyDescent="0.3">
      <c r="A1699" s="60">
        <v>44067</v>
      </c>
      <c r="B1699" s="15">
        <f t="shared" si="129"/>
        <v>2020</v>
      </c>
      <c r="C1699" s="15">
        <f t="shared" si="130"/>
        <v>8</v>
      </c>
      <c r="D1699" s="15">
        <f t="shared" si="131"/>
        <v>24</v>
      </c>
      <c r="E1699" s="15">
        <v>10005</v>
      </c>
      <c r="F1699" s="15">
        <v>0</v>
      </c>
      <c r="G1699" s="15">
        <f t="shared" si="132"/>
        <v>865</v>
      </c>
      <c r="H1699">
        <v>865</v>
      </c>
    </row>
    <row r="1700" spans="1:8" x14ac:dyDescent="0.3">
      <c r="A1700" s="60">
        <v>44068</v>
      </c>
      <c r="B1700" s="15">
        <f t="shared" si="129"/>
        <v>2020</v>
      </c>
      <c r="C1700" s="15">
        <f t="shared" si="130"/>
        <v>8</v>
      </c>
      <c r="D1700" s="15">
        <f t="shared" si="131"/>
        <v>25</v>
      </c>
      <c r="E1700" s="15">
        <v>9137</v>
      </c>
      <c r="F1700" s="15">
        <v>0</v>
      </c>
      <c r="G1700" s="15">
        <f t="shared" si="132"/>
        <v>868</v>
      </c>
      <c r="H1700">
        <v>868</v>
      </c>
    </row>
    <row r="1701" spans="1:8" x14ac:dyDescent="0.3">
      <c r="A1701" s="60">
        <v>44069</v>
      </c>
      <c r="B1701" s="15">
        <f t="shared" si="129"/>
        <v>2020</v>
      </c>
      <c r="C1701" s="15">
        <f t="shared" si="130"/>
        <v>8</v>
      </c>
      <c r="D1701" s="15">
        <f t="shared" si="131"/>
        <v>26</v>
      </c>
      <c r="E1701" s="15">
        <v>8209</v>
      </c>
      <c r="F1701" s="15">
        <v>0</v>
      </c>
      <c r="G1701" s="15">
        <f t="shared" si="132"/>
        <v>928</v>
      </c>
      <c r="H1701">
        <v>928</v>
      </c>
    </row>
    <row r="1702" spans="1:8" x14ac:dyDescent="0.3">
      <c r="A1702" s="60">
        <v>44070</v>
      </c>
      <c r="B1702" s="15">
        <f t="shared" si="129"/>
        <v>2020</v>
      </c>
      <c r="C1702" s="15">
        <f t="shared" si="130"/>
        <v>8</v>
      </c>
      <c r="D1702" s="15">
        <f t="shared" si="131"/>
        <v>27</v>
      </c>
      <c r="E1702" s="15">
        <v>7375</v>
      </c>
      <c r="F1702" s="15">
        <v>0</v>
      </c>
      <c r="G1702" s="15">
        <f t="shared" si="132"/>
        <v>834</v>
      </c>
      <c r="H1702">
        <v>834</v>
      </c>
    </row>
    <row r="1703" spans="1:8" x14ac:dyDescent="0.3">
      <c r="A1703" s="60">
        <v>44071</v>
      </c>
      <c r="B1703" s="15">
        <f t="shared" si="129"/>
        <v>2020</v>
      </c>
      <c r="C1703" s="15">
        <f t="shared" si="130"/>
        <v>8</v>
      </c>
      <c r="D1703" s="15">
        <f t="shared" si="131"/>
        <v>28</v>
      </c>
      <c r="E1703" s="15">
        <v>6475</v>
      </c>
      <c r="F1703" s="15">
        <v>0</v>
      </c>
      <c r="G1703" s="15">
        <f t="shared" si="132"/>
        <v>900</v>
      </c>
      <c r="H1703">
        <v>900</v>
      </c>
    </row>
    <row r="1704" spans="1:8" x14ac:dyDescent="0.3">
      <c r="A1704" s="60">
        <v>44072</v>
      </c>
      <c r="B1704" s="15">
        <f t="shared" si="129"/>
        <v>2020</v>
      </c>
      <c r="C1704" s="15">
        <f t="shared" si="130"/>
        <v>8</v>
      </c>
      <c r="D1704" s="15">
        <f t="shared" si="131"/>
        <v>29</v>
      </c>
      <c r="E1704" s="15">
        <v>5585</v>
      </c>
      <c r="F1704" s="15">
        <v>0</v>
      </c>
      <c r="G1704" s="15">
        <f t="shared" si="132"/>
        <v>890</v>
      </c>
      <c r="H1704">
        <v>890</v>
      </c>
    </row>
    <row r="1705" spans="1:8" x14ac:dyDescent="0.3">
      <c r="A1705" s="60">
        <v>44073</v>
      </c>
      <c r="B1705" s="15">
        <f t="shared" si="129"/>
        <v>2020</v>
      </c>
      <c r="C1705" s="15">
        <f t="shared" si="130"/>
        <v>8</v>
      </c>
      <c r="D1705" s="15">
        <f t="shared" si="131"/>
        <v>30</v>
      </c>
      <c r="E1705" s="15">
        <v>15500</v>
      </c>
      <c r="F1705" s="15">
        <v>10794</v>
      </c>
      <c r="G1705" s="15">
        <f t="shared" si="132"/>
        <v>879</v>
      </c>
      <c r="H1705">
        <v>879</v>
      </c>
    </row>
    <row r="1706" spans="1:8" x14ac:dyDescent="0.3">
      <c r="A1706" s="60">
        <v>44074</v>
      </c>
      <c r="B1706" s="15">
        <f t="shared" si="129"/>
        <v>2020</v>
      </c>
      <c r="C1706" s="15">
        <f t="shared" si="130"/>
        <v>8</v>
      </c>
      <c r="D1706" s="15">
        <f t="shared" si="131"/>
        <v>31</v>
      </c>
      <c r="E1706" s="15">
        <v>14604</v>
      </c>
      <c r="F1706" s="15">
        <v>0</v>
      </c>
      <c r="G1706" s="15">
        <f t="shared" si="132"/>
        <v>896</v>
      </c>
      <c r="H1706">
        <v>896</v>
      </c>
    </row>
    <row r="1707" spans="1:8" x14ac:dyDescent="0.3">
      <c r="A1707" s="60">
        <v>44075</v>
      </c>
      <c r="B1707" s="15">
        <f t="shared" si="129"/>
        <v>2020</v>
      </c>
      <c r="C1707" s="15">
        <f t="shared" si="130"/>
        <v>9</v>
      </c>
      <c r="D1707" s="15">
        <f t="shared" si="131"/>
        <v>1</v>
      </c>
      <c r="E1707" s="15">
        <v>13730</v>
      </c>
      <c r="F1707" s="15">
        <v>0</v>
      </c>
      <c r="G1707" s="15">
        <f t="shared" si="132"/>
        <v>874</v>
      </c>
      <c r="H1707">
        <v>874</v>
      </c>
    </row>
    <row r="1708" spans="1:8" x14ac:dyDescent="0.3">
      <c r="A1708" s="60">
        <v>44076</v>
      </c>
      <c r="B1708" s="15">
        <f t="shared" si="129"/>
        <v>2020</v>
      </c>
      <c r="C1708" s="15">
        <f t="shared" si="130"/>
        <v>9</v>
      </c>
      <c r="D1708" s="15">
        <f t="shared" si="131"/>
        <v>2</v>
      </c>
      <c r="E1708" s="15">
        <v>12817</v>
      </c>
      <c r="F1708" s="15">
        <v>0</v>
      </c>
      <c r="G1708" s="15">
        <f t="shared" si="132"/>
        <v>913</v>
      </c>
      <c r="H1708">
        <v>913</v>
      </c>
    </row>
    <row r="1709" spans="1:8" x14ac:dyDescent="0.3">
      <c r="A1709" s="60">
        <v>44077</v>
      </c>
      <c r="B1709" s="15">
        <f t="shared" si="129"/>
        <v>2020</v>
      </c>
      <c r="C1709" s="15">
        <f t="shared" si="130"/>
        <v>9</v>
      </c>
      <c r="D1709" s="15">
        <f t="shared" si="131"/>
        <v>3</v>
      </c>
      <c r="E1709" s="15">
        <v>11950</v>
      </c>
      <c r="F1709" s="15">
        <v>0</v>
      </c>
      <c r="G1709" s="15">
        <f t="shared" si="132"/>
        <v>867</v>
      </c>
      <c r="H1709">
        <v>867</v>
      </c>
    </row>
    <row r="1710" spans="1:8" x14ac:dyDescent="0.3">
      <c r="A1710" s="60">
        <v>44078</v>
      </c>
      <c r="B1710" s="15">
        <f t="shared" si="129"/>
        <v>2020</v>
      </c>
      <c r="C1710" s="15">
        <f t="shared" si="130"/>
        <v>9</v>
      </c>
      <c r="D1710" s="15">
        <f t="shared" si="131"/>
        <v>4</v>
      </c>
      <c r="E1710" s="15">
        <v>11024</v>
      </c>
      <c r="F1710" s="15">
        <v>0</v>
      </c>
      <c r="G1710" s="15">
        <f t="shared" si="132"/>
        <v>926</v>
      </c>
      <c r="H1710">
        <v>926</v>
      </c>
    </row>
    <row r="1711" spans="1:8" x14ac:dyDescent="0.3">
      <c r="A1711" s="60">
        <v>44079</v>
      </c>
      <c r="B1711" s="15">
        <f t="shared" si="129"/>
        <v>2020</v>
      </c>
      <c r="C1711" s="15">
        <f t="shared" si="130"/>
        <v>9</v>
      </c>
      <c r="D1711" s="15">
        <f t="shared" si="131"/>
        <v>5</v>
      </c>
      <c r="E1711" s="15">
        <v>10165</v>
      </c>
      <c r="F1711" s="15">
        <v>0</v>
      </c>
      <c r="G1711" s="15">
        <f t="shared" si="132"/>
        <v>859</v>
      </c>
      <c r="H1711">
        <v>859</v>
      </c>
    </row>
    <row r="1712" spans="1:8" x14ac:dyDescent="0.3">
      <c r="A1712" s="60">
        <v>44080</v>
      </c>
      <c r="B1712" s="15">
        <f t="shared" si="129"/>
        <v>2020</v>
      </c>
      <c r="C1712" s="15">
        <f t="shared" si="130"/>
        <v>9</v>
      </c>
      <c r="D1712" s="15">
        <f t="shared" si="131"/>
        <v>6</v>
      </c>
      <c r="E1712" s="15">
        <v>9302</v>
      </c>
      <c r="F1712" s="15">
        <v>0</v>
      </c>
      <c r="G1712" s="15">
        <f t="shared" si="132"/>
        <v>863</v>
      </c>
      <c r="H1712">
        <v>863</v>
      </c>
    </row>
    <row r="1713" spans="1:8" x14ac:dyDescent="0.3">
      <c r="A1713" s="60">
        <v>44081</v>
      </c>
      <c r="B1713" s="15">
        <f t="shared" si="129"/>
        <v>2020</v>
      </c>
      <c r="C1713" s="15">
        <f t="shared" si="130"/>
        <v>9</v>
      </c>
      <c r="D1713" s="15">
        <f t="shared" si="131"/>
        <v>7</v>
      </c>
      <c r="E1713" s="15">
        <v>8409</v>
      </c>
      <c r="F1713" s="15">
        <v>0</v>
      </c>
      <c r="G1713" s="15">
        <f t="shared" si="132"/>
        <v>893</v>
      </c>
      <c r="H1713">
        <v>893</v>
      </c>
    </row>
    <row r="1714" spans="1:8" x14ac:dyDescent="0.3">
      <c r="A1714" s="60">
        <v>44082</v>
      </c>
      <c r="B1714" s="15">
        <f t="shared" si="129"/>
        <v>2020</v>
      </c>
      <c r="C1714" s="15">
        <f t="shared" si="130"/>
        <v>9</v>
      </c>
      <c r="D1714" s="15">
        <f t="shared" si="131"/>
        <v>8</v>
      </c>
      <c r="E1714" s="15">
        <v>7557</v>
      </c>
      <c r="F1714" s="15">
        <v>0</v>
      </c>
      <c r="G1714" s="15">
        <f t="shared" si="132"/>
        <v>852</v>
      </c>
      <c r="H1714">
        <v>852</v>
      </c>
    </row>
    <row r="1715" spans="1:8" x14ac:dyDescent="0.3">
      <c r="A1715" s="60">
        <v>44083</v>
      </c>
      <c r="B1715" s="15">
        <f t="shared" si="129"/>
        <v>2020</v>
      </c>
      <c r="C1715" s="15">
        <f t="shared" si="130"/>
        <v>9</v>
      </c>
      <c r="D1715" s="15">
        <f t="shared" si="131"/>
        <v>9</v>
      </c>
      <c r="E1715" s="15">
        <v>6740</v>
      </c>
      <c r="F1715" s="15">
        <v>0</v>
      </c>
      <c r="G1715" s="15">
        <f t="shared" si="132"/>
        <v>817</v>
      </c>
      <c r="H1715">
        <v>817</v>
      </c>
    </row>
    <row r="1716" spans="1:8" x14ac:dyDescent="0.3">
      <c r="A1716" s="60">
        <v>44084</v>
      </c>
      <c r="B1716" s="15">
        <f t="shared" si="129"/>
        <v>2020</v>
      </c>
      <c r="C1716" s="15">
        <f t="shared" si="130"/>
        <v>9</v>
      </c>
      <c r="D1716" s="15">
        <f t="shared" si="131"/>
        <v>10</v>
      </c>
      <c r="E1716" s="15">
        <v>5815</v>
      </c>
      <c r="F1716" s="15">
        <v>0</v>
      </c>
      <c r="G1716" s="15">
        <f t="shared" si="132"/>
        <v>925</v>
      </c>
      <c r="H1716">
        <v>925</v>
      </c>
    </row>
    <row r="1717" spans="1:8" x14ac:dyDescent="0.3">
      <c r="A1717" s="60">
        <v>44085</v>
      </c>
      <c r="B1717" s="15">
        <f t="shared" si="129"/>
        <v>2020</v>
      </c>
      <c r="C1717" s="15">
        <f t="shared" si="130"/>
        <v>9</v>
      </c>
      <c r="D1717" s="15">
        <f t="shared" si="131"/>
        <v>11</v>
      </c>
      <c r="E1717" s="15">
        <v>15834</v>
      </c>
      <c r="F1717" s="15">
        <v>10961</v>
      </c>
      <c r="G1717" s="15">
        <f t="shared" si="132"/>
        <v>942</v>
      </c>
      <c r="H1717">
        <v>942</v>
      </c>
    </row>
    <row r="1718" spans="1:8" x14ac:dyDescent="0.3">
      <c r="A1718" s="60">
        <v>44086</v>
      </c>
      <c r="B1718" s="15">
        <f t="shared" si="129"/>
        <v>2020</v>
      </c>
      <c r="C1718" s="15">
        <f t="shared" si="130"/>
        <v>9</v>
      </c>
      <c r="D1718" s="15">
        <f t="shared" si="131"/>
        <v>12</v>
      </c>
      <c r="E1718" s="15">
        <v>14953</v>
      </c>
      <c r="F1718" s="15">
        <v>0</v>
      </c>
      <c r="G1718" s="15">
        <f t="shared" si="132"/>
        <v>881</v>
      </c>
      <c r="H1718">
        <v>881</v>
      </c>
    </row>
    <row r="1719" spans="1:8" x14ac:dyDescent="0.3">
      <c r="A1719" s="60">
        <v>44087</v>
      </c>
      <c r="B1719" s="15">
        <f t="shared" si="129"/>
        <v>2020</v>
      </c>
      <c r="C1719" s="15">
        <f t="shared" si="130"/>
        <v>9</v>
      </c>
      <c r="D1719" s="15">
        <f t="shared" si="131"/>
        <v>13</v>
      </c>
      <c r="E1719" s="15">
        <v>14090</v>
      </c>
      <c r="F1719" s="15">
        <v>0</v>
      </c>
      <c r="G1719" s="15">
        <f t="shared" si="132"/>
        <v>863</v>
      </c>
      <c r="H1719">
        <v>863</v>
      </c>
    </row>
    <row r="1720" spans="1:8" x14ac:dyDescent="0.3">
      <c r="A1720" s="60">
        <v>44088</v>
      </c>
      <c r="B1720" s="15">
        <f t="shared" si="129"/>
        <v>2020</v>
      </c>
      <c r="C1720" s="15">
        <f t="shared" si="130"/>
        <v>9</v>
      </c>
      <c r="D1720" s="15">
        <f t="shared" si="131"/>
        <v>14</v>
      </c>
      <c r="E1720" s="15">
        <v>13212</v>
      </c>
      <c r="F1720" s="15">
        <v>0</v>
      </c>
      <c r="G1720" s="15">
        <f t="shared" si="132"/>
        <v>878</v>
      </c>
      <c r="H1720">
        <v>878</v>
      </c>
    </row>
    <row r="1721" spans="1:8" x14ac:dyDescent="0.3">
      <c r="A1721" s="60">
        <v>44089</v>
      </c>
      <c r="B1721" s="15">
        <f t="shared" si="129"/>
        <v>2020</v>
      </c>
      <c r="C1721" s="15">
        <f t="shared" si="130"/>
        <v>9</v>
      </c>
      <c r="D1721" s="15">
        <f t="shared" si="131"/>
        <v>15</v>
      </c>
      <c r="E1721" s="15">
        <v>12332</v>
      </c>
      <c r="F1721" s="15">
        <v>0</v>
      </c>
      <c r="G1721" s="15">
        <f t="shared" si="132"/>
        <v>880</v>
      </c>
      <c r="H1721">
        <v>880</v>
      </c>
    </row>
    <row r="1722" spans="1:8" x14ac:dyDescent="0.3">
      <c r="A1722" s="60">
        <v>44090</v>
      </c>
      <c r="B1722" s="15">
        <f t="shared" si="129"/>
        <v>2020</v>
      </c>
      <c r="C1722" s="15">
        <f t="shared" si="130"/>
        <v>9</v>
      </c>
      <c r="D1722" s="15">
        <f t="shared" si="131"/>
        <v>16</v>
      </c>
      <c r="E1722" s="15">
        <v>11449</v>
      </c>
      <c r="F1722" s="15">
        <v>0</v>
      </c>
      <c r="G1722" s="15">
        <f t="shared" si="132"/>
        <v>883</v>
      </c>
      <c r="H1722">
        <v>883</v>
      </c>
    </row>
    <row r="1723" spans="1:8" x14ac:dyDescent="0.3">
      <c r="A1723" s="60">
        <v>44091</v>
      </c>
      <c r="B1723" s="15">
        <f t="shared" si="129"/>
        <v>2020</v>
      </c>
      <c r="C1723" s="15">
        <f t="shared" si="130"/>
        <v>9</v>
      </c>
      <c r="D1723" s="15">
        <f t="shared" si="131"/>
        <v>17</v>
      </c>
      <c r="E1723" s="15">
        <v>10522</v>
      </c>
      <c r="F1723" s="15">
        <v>0</v>
      </c>
      <c r="G1723" s="15">
        <f t="shared" si="132"/>
        <v>927</v>
      </c>
      <c r="H1723">
        <v>927</v>
      </c>
    </row>
    <row r="1724" spans="1:8" x14ac:dyDescent="0.3">
      <c r="A1724" s="60">
        <v>44092</v>
      </c>
      <c r="B1724" s="15">
        <f t="shared" si="129"/>
        <v>2020</v>
      </c>
      <c r="C1724" s="15">
        <f t="shared" si="130"/>
        <v>9</v>
      </c>
      <c r="D1724" s="15">
        <f t="shared" si="131"/>
        <v>18</v>
      </c>
      <c r="E1724" s="15">
        <v>9676</v>
      </c>
      <c r="F1724" s="15">
        <v>0</v>
      </c>
      <c r="G1724" s="15">
        <f t="shared" si="132"/>
        <v>846</v>
      </c>
      <c r="H1724">
        <v>846</v>
      </c>
    </row>
    <row r="1725" spans="1:8" x14ac:dyDescent="0.3">
      <c r="A1725" s="60">
        <v>44093</v>
      </c>
      <c r="B1725" s="15">
        <f t="shared" si="129"/>
        <v>2020</v>
      </c>
      <c r="C1725" s="15">
        <f t="shared" si="130"/>
        <v>9</v>
      </c>
      <c r="D1725" s="15">
        <f t="shared" si="131"/>
        <v>19</v>
      </c>
      <c r="E1725" s="15">
        <v>8794</v>
      </c>
      <c r="F1725" s="15">
        <v>0</v>
      </c>
      <c r="G1725" s="15">
        <f t="shared" si="132"/>
        <v>882</v>
      </c>
      <c r="H1725">
        <v>882</v>
      </c>
    </row>
    <row r="1726" spans="1:8" x14ac:dyDescent="0.3">
      <c r="A1726" s="60">
        <v>44094</v>
      </c>
      <c r="B1726" s="15">
        <f t="shared" si="129"/>
        <v>2020</v>
      </c>
      <c r="C1726" s="15">
        <f t="shared" si="130"/>
        <v>9</v>
      </c>
      <c r="D1726" s="15">
        <f t="shared" si="131"/>
        <v>20</v>
      </c>
      <c r="E1726" s="15">
        <v>7906</v>
      </c>
      <c r="F1726" s="15">
        <v>0</v>
      </c>
      <c r="G1726" s="15">
        <f t="shared" si="132"/>
        <v>888</v>
      </c>
      <c r="H1726">
        <v>888</v>
      </c>
    </row>
    <row r="1727" spans="1:8" x14ac:dyDescent="0.3">
      <c r="A1727" s="60">
        <v>44095</v>
      </c>
      <c r="B1727" s="15">
        <f t="shared" si="129"/>
        <v>2020</v>
      </c>
      <c r="C1727" s="15">
        <f t="shared" si="130"/>
        <v>9</v>
      </c>
      <c r="D1727" s="15">
        <f t="shared" si="131"/>
        <v>21</v>
      </c>
      <c r="E1727" s="15">
        <v>7020</v>
      </c>
      <c r="F1727" s="15">
        <v>0</v>
      </c>
      <c r="G1727" s="15">
        <f t="shared" si="132"/>
        <v>886</v>
      </c>
      <c r="H1727">
        <v>886</v>
      </c>
    </row>
    <row r="1728" spans="1:8" x14ac:dyDescent="0.3">
      <c r="A1728" s="60">
        <v>44096</v>
      </c>
      <c r="B1728" s="15">
        <f t="shared" si="129"/>
        <v>2020</v>
      </c>
      <c r="C1728" s="15">
        <f t="shared" si="130"/>
        <v>9</v>
      </c>
      <c r="D1728" s="15">
        <f t="shared" si="131"/>
        <v>22</v>
      </c>
      <c r="E1728" s="15">
        <v>6146</v>
      </c>
      <c r="F1728" s="15">
        <v>0</v>
      </c>
      <c r="G1728" s="15">
        <f t="shared" si="132"/>
        <v>874</v>
      </c>
      <c r="H1728">
        <v>874</v>
      </c>
    </row>
    <row r="1729" spans="1:9" x14ac:dyDescent="0.3">
      <c r="A1729" s="60">
        <v>44097</v>
      </c>
      <c r="B1729" s="15">
        <f t="shared" si="129"/>
        <v>2020</v>
      </c>
      <c r="C1729" s="15">
        <f t="shared" si="130"/>
        <v>9</v>
      </c>
      <c r="D1729" s="15">
        <f t="shared" si="131"/>
        <v>23</v>
      </c>
      <c r="E1729" s="15">
        <v>5300</v>
      </c>
      <c r="F1729" s="15">
        <v>0</v>
      </c>
      <c r="G1729" s="15">
        <f t="shared" si="132"/>
        <v>846</v>
      </c>
      <c r="H1729">
        <v>846</v>
      </c>
    </row>
    <row r="1730" spans="1:9" x14ac:dyDescent="0.3">
      <c r="A1730" s="60">
        <v>44098</v>
      </c>
      <c r="B1730" s="15">
        <f t="shared" si="129"/>
        <v>2020</v>
      </c>
      <c r="C1730" s="15">
        <f t="shared" si="130"/>
        <v>9</v>
      </c>
      <c r="D1730" s="15">
        <f t="shared" si="131"/>
        <v>24</v>
      </c>
      <c r="E1730" s="15">
        <v>16108</v>
      </c>
      <c r="F1730" s="15">
        <v>11709</v>
      </c>
      <c r="G1730" s="15">
        <f t="shared" si="132"/>
        <v>901</v>
      </c>
      <c r="H1730">
        <v>901</v>
      </c>
    </row>
    <row r="1731" spans="1:9" x14ac:dyDescent="0.3">
      <c r="A1731" s="60">
        <v>44099</v>
      </c>
      <c r="B1731" s="15">
        <f t="shared" ref="B1731:B1794" si="133">YEAR(A1731)</f>
        <v>2020</v>
      </c>
      <c r="C1731" s="15">
        <f t="shared" ref="C1731:C1794" si="134">MONTH(A1731)</f>
        <v>9</v>
      </c>
      <c r="D1731" s="15">
        <f t="shared" ref="D1731:D1794" si="135">DAY(A1731)</f>
        <v>25</v>
      </c>
      <c r="E1731" s="15">
        <v>15520</v>
      </c>
      <c r="F1731" s="15">
        <v>0</v>
      </c>
      <c r="G1731" s="15">
        <f t="shared" si="132"/>
        <v>588</v>
      </c>
      <c r="I1731">
        <f t="shared" ref="I1731:I1794" si="136">IF(H1731&gt;0,0,G1731)</f>
        <v>588</v>
      </c>
    </row>
    <row r="1732" spans="1:9" x14ac:dyDescent="0.3">
      <c r="A1732" s="60">
        <v>44100</v>
      </c>
      <c r="B1732" s="15">
        <f t="shared" si="133"/>
        <v>2020</v>
      </c>
      <c r="C1732" s="15">
        <f t="shared" si="134"/>
        <v>9</v>
      </c>
      <c r="D1732" s="15">
        <f t="shared" si="135"/>
        <v>26</v>
      </c>
      <c r="E1732" s="15">
        <v>14973</v>
      </c>
      <c r="F1732" s="15">
        <v>0</v>
      </c>
      <c r="G1732" s="15">
        <f t="shared" ref="G1732:G1795" si="137">E1731-E1732+F1732</f>
        <v>547</v>
      </c>
      <c r="I1732">
        <f t="shared" si="136"/>
        <v>547</v>
      </c>
    </row>
    <row r="1733" spans="1:9" x14ac:dyDescent="0.3">
      <c r="A1733" s="60">
        <v>44101</v>
      </c>
      <c r="B1733" s="15">
        <f t="shared" si="133"/>
        <v>2020</v>
      </c>
      <c r="C1733" s="15">
        <f t="shared" si="134"/>
        <v>9</v>
      </c>
      <c r="D1733" s="15">
        <f t="shared" si="135"/>
        <v>27</v>
      </c>
      <c r="E1733" s="15">
        <v>14395</v>
      </c>
      <c r="F1733" s="15">
        <v>0</v>
      </c>
      <c r="G1733" s="15">
        <f t="shared" si="137"/>
        <v>578</v>
      </c>
      <c r="I1733">
        <f t="shared" si="136"/>
        <v>578</v>
      </c>
    </row>
    <row r="1734" spans="1:9" x14ac:dyDescent="0.3">
      <c r="A1734" s="60">
        <v>44102</v>
      </c>
      <c r="B1734" s="15">
        <f t="shared" si="133"/>
        <v>2020</v>
      </c>
      <c r="C1734" s="15">
        <f t="shared" si="134"/>
        <v>9</v>
      </c>
      <c r="D1734" s="15">
        <f t="shared" si="135"/>
        <v>28</v>
      </c>
      <c r="E1734" s="15">
        <v>13845</v>
      </c>
      <c r="F1734" s="15">
        <v>0</v>
      </c>
      <c r="G1734" s="15">
        <f t="shared" si="137"/>
        <v>550</v>
      </c>
      <c r="I1734">
        <f t="shared" si="136"/>
        <v>550</v>
      </c>
    </row>
    <row r="1735" spans="1:9" x14ac:dyDescent="0.3">
      <c r="A1735" s="60">
        <v>44103</v>
      </c>
      <c r="B1735" s="15">
        <f t="shared" si="133"/>
        <v>2020</v>
      </c>
      <c r="C1735" s="15">
        <f t="shared" si="134"/>
        <v>9</v>
      </c>
      <c r="D1735" s="15">
        <f t="shared" si="135"/>
        <v>29</v>
      </c>
      <c r="E1735" s="15">
        <v>13249</v>
      </c>
      <c r="F1735" s="15">
        <v>0</v>
      </c>
      <c r="G1735" s="15">
        <f t="shared" si="137"/>
        <v>596</v>
      </c>
      <c r="I1735">
        <f t="shared" si="136"/>
        <v>596</v>
      </c>
    </row>
    <row r="1736" spans="1:9" x14ac:dyDescent="0.3">
      <c r="A1736" s="60">
        <v>44104</v>
      </c>
      <c r="B1736" s="15">
        <f t="shared" si="133"/>
        <v>2020</v>
      </c>
      <c r="C1736" s="15">
        <f t="shared" si="134"/>
        <v>9</v>
      </c>
      <c r="D1736" s="15">
        <f t="shared" si="135"/>
        <v>30</v>
      </c>
      <c r="E1736" s="15">
        <v>12648</v>
      </c>
      <c r="F1736" s="15">
        <v>0</v>
      </c>
      <c r="G1736" s="15">
        <f t="shared" si="137"/>
        <v>601</v>
      </c>
      <c r="I1736">
        <f t="shared" si="136"/>
        <v>601</v>
      </c>
    </row>
    <row r="1737" spans="1:9" x14ac:dyDescent="0.3">
      <c r="A1737" s="60">
        <v>44105</v>
      </c>
      <c r="B1737" s="15">
        <f t="shared" si="133"/>
        <v>2020</v>
      </c>
      <c r="C1737" s="15">
        <f t="shared" si="134"/>
        <v>10</v>
      </c>
      <c r="D1737" s="15">
        <f t="shared" si="135"/>
        <v>1</v>
      </c>
      <c r="E1737" s="15">
        <v>12081</v>
      </c>
      <c r="F1737" s="15">
        <v>0</v>
      </c>
      <c r="G1737" s="15">
        <f t="shared" si="137"/>
        <v>567</v>
      </c>
      <c r="I1737">
        <f t="shared" si="136"/>
        <v>567</v>
      </c>
    </row>
    <row r="1738" spans="1:9" x14ac:dyDescent="0.3">
      <c r="A1738" s="60">
        <v>44106</v>
      </c>
      <c r="B1738" s="15">
        <f t="shared" si="133"/>
        <v>2020</v>
      </c>
      <c r="C1738" s="15">
        <f t="shared" si="134"/>
        <v>10</v>
      </c>
      <c r="D1738" s="15">
        <f t="shared" si="135"/>
        <v>2</v>
      </c>
      <c r="E1738" s="15">
        <v>11420</v>
      </c>
      <c r="F1738" s="15">
        <v>0</v>
      </c>
      <c r="G1738" s="15">
        <f t="shared" si="137"/>
        <v>661</v>
      </c>
      <c r="I1738">
        <f t="shared" si="136"/>
        <v>661</v>
      </c>
    </row>
    <row r="1739" spans="1:9" x14ac:dyDescent="0.3">
      <c r="A1739" s="60">
        <v>44107</v>
      </c>
      <c r="B1739" s="15">
        <f t="shared" si="133"/>
        <v>2020</v>
      </c>
      <c r="C1739" s="15">
        <f t="shared" si="134"/>
        <v>10</v>
      </c>
      <c r="D1739" s="15">
        <f t="shared" si="135"/>
        <v>3</v>
      </c>
      <c r="E1739" s="15">
        <v>10821</v>
      </c>
      <c r="F1739" s="15">
        <v>0</v>
      </c>
      <c r="G1739" s="15">
        <f t="shared" si="137"/>
        <v>599</v>
      </c>
      <c r="I1739">
        <f t="shared" si="136"/>
        <v>599</v>
      </c>
    </row>
    <row r="1740" spans="1:9" x14ac:dyDescent="0.3">
      <c r="A1740" s="60">
        <v>44108</v>
      </c>
      <c r="B1740" s="15">
        <f t="shared" si="133"/>
        <v>2020</v>
      </c>
      <c r="C1740" s="15">
        <f t="shared" si="134"/>
        <v>10</v>
      </c>
      <c r="D1740" s="15">
        <f t="shared" si="135"/>
        <v>4</v>
      </c>
      <c r="E1740" s="15">
        <v>10228</v>
      </c>
      <c r="F1740" s="15">
        <v>0</v>
      </c>
      <c r="G1740" s="15">
        <f t="shared" si="137"/>
        <v>593</v>
      </c>
      <c r="I1740">
        <f t="shared" si="136"/>
        <v>593</v>
      </c>
    </row>
    <row r="1741" spans="1:9" x14ac:dyDescent="0.3">
      <c r="A1741" s="60">
        <v>44109</v>
      </c>
      <c r="B1741" s="15">
        <f t="shared" si="133"/>
        <v>2020</v>
      </c>
      <c r="C1741" s="15">
        <f t="shared" si="134"/>
        <v>10</v>
      </c>
      <c r="D1741" s="15">
        <f t="shared" si="135"/>
        <v>5</v>
      </c>
      <c r="E1741" s="15">
        <v>9630</v>
      </c>
      <c r="F1741" s="15">
        <v>0</v>
      </c>
      <c r="G1741" s="15">
        <f t="shared" si="137"/>
        <v>598</v>
      </c>
      <c r="I1741">
        <f t="shared" si="136"/>
        <v>598</v>
      </c>
    </row>
    <row r="1742" spans="1:9" x14ac:dyDescent="0.3">
      <c r="A1742" s="60">
        <v>44110</v>
      </c>
      <c r="B1742" s="15">
        <f t="shared" si="133"/>
        <v>2020</v>
      </c>
      <c r="C1742" s="15">
        <f t="shared" si="134"/>
        <v>10</v>
      </c>
      <c r="D1742" s="15">
        <f t="shared" si="135"/>
        <v>6</v>
      </c>
      <c r="E1742" s="15">
        <v>9108</v>
      </c>
      <c r="F1742" s="15">
        <v>0</v>
      </c>
      <c r="G1742" s="15">
        <f t="shared" si="137"/>
        <v>522</v>
      </c>
      <c r="I1742">
        <f t="shared" si="136"/>
        <v>522</v>
      </c>
    </row>
    <row r="1743" spans="1:9" x14ac:dyDescent="0.3">
      <c r="A1743" s="60">
        <v>44111</v>
      </c>
      <c r="B1743" s="15">
        <f t="shared" si="133"/>
        <v>2020</v>
      </c>
      <c r="C1743" s="15">
        <f t="shared" si="134"/>
        <v>10</v>
      </c>
      <c r="D1743" s="15">
        <f t="shared" si="135"/>
        <v>7</v>
      </c>
      <c r="E1743" s="15">
        <v>8475</v>
      </c>
      <c r="F1743" s="15">
        <v>0</v>
      </c>
      <c r="G1743" s="15">
        <f t="shared" si="137"/>
        <v>633</v>
      </c>
      <c r="I1743">
        <f t="shared" si="136"/>
        <v>633</v>
      </c>
    </row>
    <row r="1744" spans="1:9" x14ac:dyDescent="0.3">
      <c r="A1744" s="60">
        <v>44112</v>
      </c>
      <c r="B1744" s="15">
        <f t="shared" si="133"/>
        <v>2020</v>
      </c>
      <c r="C1744" s="15">
        <f t="shared" si="134"/>
        <v>10</v>
      </c>
      <c r="D1744" s="15">
        <f t="shared" si="135"/>
        <v>8</v>
      </c>
      <c r="E1744" s="15">
        <v>7856</v>
      </c>
      <c r="F1744" s="15">
        <v>0</v>
      </c>
      <c r="G1744" s="15">
        <f t="shared" si="137"/>
        <v>619</v>
      </c>
      <c r="I1744">
        <f t="shared" si="136"/>
        <v>619</v>
      </c>
    </row>
    <row r="1745" spans="1:9" x14ac:dyDescent="0.3">
      <c r="A1745" s="60">
        <v>44113</v>
      </c>
      <c r="B1745" s="15">
        <f t="shared" si="133"/>
        <v>2020</v>
      </c>
      <c r="C1745" s="15">
        <f t="shared" si="134"/>
        <v>10</v>
      </c>
      <c r="D1745" s="15">
        <f t="shared" si="135"/>
        <v>9</v>
      </c>
      <c r="E1745" s="15">
        <v>7284</v>
      </c>
      <c r="F1745" s="15">
        <v>0</v>
      </c>
      <c r="G1745" s="15">
        <f t="shared" si="137"/>
        <v>572</v>
      </c>
      <c r="I1745">
        <f t="shared" si="136"/>
        <v>572</v>
      </c>
    </row>
    <row r="1746" spans="1:9" x14ac:dyDescent="0.3">
      <c r="A1746" s="60">
        <v>44114</v>
      </c>
      <c r="B1746" s="15">
        <f t="shared" si="133"/>
        <v>2020</v>
      </c>
      <c r="C1746" s="15">
        <f t="shared" si="134"/>
        <v>10</v>
      </c>
      <c r="D1746" s="15">
        <f t="shared" si="135"/>
        <v>10</v>
      </c>
      <c r="E1746" s="15">
        <v>6700</v>
      </c>
      <c r="F1746" s="15">
        <v>0</v>
      </c>
      <c r="G1746" s="15">
        <f t="shared" si="137"/>
        <v>584</v>
      </c>
      <c r="I1746">
        <f t="shared" si="136"/>
        <v>584</v>
      </c>
    </row>
    <row r="1747" spans="1:9" x14ac:dyDescent="0.3">
      <c r="A1747" s="60">
        <v>44115</v>
      </c>
      <c r="B1747" s="15">
        <f t="shared" si="133"/>
        <v>2020</v>
      </c>
      <c r="C1747" s="15">
        <f t="shared" si="134"/>
        <v>10</v>
      </c>
      <c r="D1747" s="15">
        <f t="shared" si="135"/>
        <v>11</v>
      </c>
      <c r="E1747" s="15">
        <v>6146</v>
      </c>
      <c r="F1747" s="15">
        <v>0</v>
      </c>
      <c r="G1747" s="15">
        <f t="shared" si="137"/>
        <v>554</v>
      </c>
      <c r="I1747">
        <f t="shared" si="136"/>
        <v>554</v>
      </c>
    </row>
    <row r="1748" spans="1:9" x14ac:dyDescent="0.3">
      <c r="A1748" s="60">
        <v>44116</v>
      </c>
      <c r="B1748" s="15">
        <f t="shared" si="133"/>
        <v>2020</v>
      </c>
      <c r="C1748" s="15">
        <f t="shared" si="134"/>
        <v>10</v>
      </c>
      <c r="D1748" s="15">
        <f t="shared" si="135"/>
        <v>12</v>
      </c>
      <c r="E1748" s="15">
        <v>5626</v>
      </c>
      <c r="F1748" s="15">
        <v>0</v>
      </c>
      <c r="G1748" s="15">
        <f t="shared" si="137"/>
        <v>520</v>
      </c>
      <c r="I1748">
        <f t="shared" si="136"/>
        <v>520</v>
      </c>
    </row>
    <row r="1749" spans="1:9" x14ac:dyDescent="0.3">
      <c r="A1749" s="60">
        <v>44117</v>
      </c>
      <c r="B1749" s="15">
        <f t="shared" si="133"/>
        <v>2020</v>
      </c>
      <c r="C1749" s="15">
        <f t="shared" si="134"/>
        <v>10</v>
      </c>
      <c r="D1749" s="15">
        <f t="shared" si="135"/>
        <v>13</v>
      </c>
      <c r="E1749" s="15">
        <v>5016</v>
      </c>
      <c r="F1749" s="15">
        <v>0</v>
      </c>
      <c r="G1749" s="15">
        <f t="shared" si="137"/>
        <v>610</v>
      </c>
      <c r="I1749">
        <f t="shared" si="136"/>
        <v>610</v>
      </c>
    </row>
    <row r="1750" spans="1:9" x14ac:dyDescent="0.3">
      <c r="A1750" s="60">
        <v>44118</v>
      </c>
      <c r="B1750" s="15">
        <f t="shared" si="133"/>
        <v>2020</v>
      </c>
      <c r="C1750" s="15">
        <f t="shared" si="134"/>
        <v>10</v>
      </c>
      <c r="D1750" s="15">
        <f t="shared" si="135"/>
        <v>14</v>
      </c>
      <c r="E1750" s="15">
        <v>16363</v>
      </c>
      <c r="F1750" s="15">
        <v>11871</v>
      </c>
      <c r="G1750" s="15">
        <f t="shared" si="137"/>
        <v>524</v>
      </c>
      <c r="I1750">
        <f t="shared" si="136"/>
        <v>524</v>
      </c>
    </row>
    <row r="1751" spans="1:9" x14ac:dyDescent="0.3">
      <c r="A1751" s="60">
        <v>44119</v>
      </c>
      <c r="B1751" s="15">
        <f t="shared" si="133"/>
        <v>2020</v>
      </c>
      <c r="C1751" s="15">
        <f t="shared" si="134"/>
        <v>10</v>
      </c>
      <c r="D1751" s="15">
        <f t="shared" si="135"/>
        <v>15</v>
      </c>
      <c r="E1751" s="15">
        <v>15845</v>
      </c>
      <c r="F1751" s="15">
        <v>0</v>
      </c>
      <c r="G1751" s="15">
        <f t="shared" si="137"/>
        <v>518</v>
      </c>
      <c r="I1751">
        <f t="shared" si="136"/>
        <v>518</v>
      </c>
    </row>
    <row r="1752" spans="1:9" x14ac:dyDescent="0.3">
      <c r="A1752" s="60">
        <v>44120</v>
      </c>
      <c r="B1752" s="15">
        <f t="shared" si="133"/>
        <v>2020</v>
      </c>
      <c r="C1752" s="15">
        <f t="shared" si="134"/>
        <v>10</v>
      </c>
      <c r="D1752" s="15">
        <f t="shared" si="135"/>
        <v>16</v>
      </c>
      <c r="E1752" s="15">
        <v>15275</v>
      </c>
      <c r="F1752" s="15">
        <v>0</v>
      </c>
      <c r="G1752" s="15">
        <f t="shared" si="137"/>
        <v>570</v>
      </c>
      <c r="I1752">
        <f t="shared" si="136"/>
        <v>570</v>
      </c>
    </row>
    <row r="1753" spans="1:9" x14ac:dyDescent="0.3">
      <c r="A1753" s="60">
        <v>44121</v>
      </c>
      <c r="B1753" s="15">
        <f t="shared" si="133"/>
        <v>2020</v>
      </c>
      <c r="C1753" s="15">
        <f t="shared" si="134"/>
        <v>10</v>
      </c>
      <c r="D1753" s="15">
        <f t="shared" si="135"/>
        <v>17</v>
      </c>
      <c r="E1753" s="15">
        <v>14681</v>
      </c>
      <c r="F1753" s="15">
        <v>0</v>
      </c>
      <c r="G1753" s="15">
        <f t="shared" si="137"/>
        <v>594</v>
      </c>
      <c r="I1753">
        <f t="shared" si="136"/>
        <v>594</v>
      </c>
    </row>
    <row r="1754" spans="1:9" x14ac:dyDescent="0.3">
      <c r="A1754" s="60">
        <v>44122</v>
      </c>
      <c r="B1754" s="15">
        <f t="shared" si="133"/>
        <v>2020</v>
      </c>
      <c r="C1754" s="15">
        <f t="shared" si="134"/>
        <v>10</v>
      </c>
      <c r="D1754" s="15">
        <f t="shared" si="135"/>
        <v>18</v>
      </c>
      <c r="E1754" s="15">
        <v>14097</v>
      </c>
      <c r="F1754" s="15">
        <v>0</v>
      </c>
      <c r="G1754" s="15">
        <f t="shared" si="137"/>
        <v>584</v>
      </c>
      <c r="I1754">
        <f t="shared" si="136"/>
        <v>584</v>
      </c>
    </row>
    <row r="1755" spans="1:9" x14ac:dyDescent="0.3">
      <c r="A1755" s="60">
        <v>44123</v>
      </c>
      <c r="B1755" s="15">
        <f t="shared" si="133"/>
        <v>2020</v>
      </c>
      <c r="C1755" s="15">
        <f t="shared" si="134"/>
        <v>10</v>
      </c>
      <c r="D1755" s="15">
        <f t="shared" si="135"/>
        <v>19</v>
      </c>
      <c r="E1755" s="15">
        <v>13586</v>
      </c>
      <c r="F1755" s="15">
        <v>0</v>
      </c>
      <c r="G1755" s="15">
        <f t="shared" si="137"/>
        <v>511</v>
      </c>
      <c r="I1755">
        <f t="shared" si="136"/>
        <v>511</v>
      </c>
    </row>
    <row r="1756" spans="1:9" x14ac:dyDescent="0.3">
      <c r="A1756" s="60">
        <v>44124</v>
      </c>
      <c r="B1756" s="15">
        <f t="shared" si="133"/>
        <v>2020</v>
      </c>
      <c r="C1756" s="15">
        <f t="shared" si="134"/>
        <v>10</v>
      </c>
      <c r="D1756" s="15">
        <f t="shared" si="135"/>
        <v>20</v>
      </c>
      <c r="E1756" s="15">
        <v>13036</v>
      </c>
      <c r="F1756" s="15">
        <v>0</v>
      </c>
      <c r="G1756" s="15">
        <f t="shared" si="137"/>
        <v>550</v>
      </c>
      <c r="I1756">
        <f t="shared" si="136"/>
        <v>550</v>
      </c>
    </row>
    <row r="1757" spans="1:9" x14ac:dyDescent="0.3">
      <c r="A1757" s="60">
        <v>44125</v>
      </c>
      <c r="B1757" s="15">
        <f t="shared" si="133"/>
        <v>2020</v>
      </c>
      <c r="C1757" s="15">
        <f t="shared" si="134"/>
        <v>10</v>
      </c>
      <c r="D1757" s="15">
        <f t="shared" si="135"/>
        <v>21</v>
      </c>
      <c r="E1757" s="15">
        <v>12453</v>
      </c>
      <c r="F1757" s="15">
        <v>0</v>
      </c>
      <c r="G1757" s="15">
        <f t="shared" si="137"/>
        <v>583</v>
      </c>
      <c r="I1757">
        <f t="shared" si="136"/>
        <v>583</v>
      </c>
    </row>
    <row r="1758" spans="1:9" x14ac:dyDescent="0.3">
      <c r="A1758" s="60">
        <v>44126</v>
      </c>
      <c r="B1758" s="15">
        <f t="shared" si="133"/>
        <v>2020</v>
      </c>
      <c r="C1758" s="15">
        <f t="shared" si="134"/>
        <v>10</v>
      </c>
      <c r="D1758" s="15">
        <f t="shared" si="135"/>
        <v>22</v>
      </c>
      <c r="E1758" s="15">
        <v>11875</v>
      </c>
      <c r="F1758" s="15">
        <v>0</v>
      </c>
      <c r="G1758" s="15">
        <f t="shared" si="137"/>
        <v>578</v>
      </c>
      <c r="I1758">
        <f t="shared" si="136"/>
        <v>578</v>
      </c>
    </row>
    <row r="1759" spans="1:9" x14ac:dyDescent="0.3">
      <c r="A1759" s="60">
        <v>44127</v>
      </c>
      <c r="B1759" s="15">
        <f t="shared" si="133"/>
        <v>2020</v>
      </c>
      <c r="C1759" s="15">
        <f t="shared" si="134"/>
        <v>10</v>
      </c>
      <c r="D1759" s="15">
        <f t="shared" si="135"/>
        <v>23</v>
      </c>
      <c r="E1759" s="15">
        <v>11259</v>
      </c>
      <c r="F1759" s="15">
        <v>0</v>
      </c>
      <c r="G1759" s="15">
        <f t="shared" si="137"/>
        <v>616</v>
      </c>
      <c r="I1759">
        <f t="shared" si="136"/>
        <v>616</v>
      </c>
    </row>
    <row r="1760" spans="1:9" x14ac:dyDescent="0.3">
      <c r="A1760" s="60">
        <v>44128</v>
      </c>
      <c r="B1760" s="15">
        <f t="shared" si="133"/>
        <v>2020</v>
      </c>
      <c r="C1760" s="15">
        <f t="shared" si="134"/>
        <v>10</v>
      </c>
      <c r="D1760" s="15">
        <f t="shared" si="135"/>
        <v>24</v>
      </c>
      <c r="E1760" s="15">
        <v>10757</v>
      </c>
      <c r="F1760" s="15">
        <v>0</v>
      </c>
      <c r="G1760" s="15">
        <f t="shared" si="137"/>
        <v>502</v>
      </c>
      <c r="I1760">
        <f t="shared" si="136"/>
        <v>502</v>
      </c>
    </row>
    <row r="1761" spans="1:9" x14ac:dyDescent="0.3">
      <c r="A1761" s="60">
        <v>44129</v>
      </c>
      <c r="B1761" s="15">
        <f t="shared" si="133"/>
        <v>2020</v>
      </c>
      <c r="C1761" s="15">
        <f t="shared" si="134"/>
        <v>10</v>
      </c>
      <c r="D1761" s="15">
        <f t="shared" si="135"/>
        <v>25</v>
      </c>
      <c r="E1761" s="15">
        <v>10223</v>
      </c>
      <c r="F1761" s="15">
        <v>0</v>
      </c>
      <c r="G1761" s="15">
        <f t="shared" si="137"/>
        <v>534</v>
      </c>
      <c r="I1761">
        <f t="shared" si="136"/>
        <v>534</v>
      </c>
    </row>
    <row r="1762" spans="1:9" x14ac:dyDescent="0.3">
      <c r="A1762" s="60">
        <v>44130</v>
      </c>
      <c r="B1762" s="15">
        <f t="shared" si="133"/>
        <v>2020</v>
      </c>
      <c r="C1762" s="15">
        <f t="shared" si="134"/>
        <v>10</v>
      </c>
      <c r="D1762" s="15">
        <f t="shared" si="135"/>
        <v>26</v>
      </c>
      <c r="E1762" s="15">
        <v>9640</v>
      </c>
      <c r="F1762" s="15">
        <v>0</v>
      </c>
      <c r="G1762" s="15">
        <f t="shared" si="137"/>
        <v>583</v>
      </c>
      <c r="I1762">
        <f t="shared" si="136"/>
        <v>583</v>
      </c>
    </row>
    <row r="1763" spans="1:9" x14ac:dyDescent="0.3">
      <c r="A1763" s="60">
        <v>44131</v>
      </c>
      <c r="B1763" s="15">
        <f t="shared" si="133"/>
        <v>2020</v>
      </c>
      <c r="C1763" s="15">
        <f t="shared" si="134"/>
        <v>10</v>
      </c>
      <c r="D1763" s="15">
        <f t="shared" si="135"/>
        <v>27</v>
      </c>
      <c r="E1763" s="15">
        <v>9031</v>
      </c>
      <c r="F1763" s="15">
        <v>0</v>
      </c>
      <c r="G1763" s="15">
        <f t="shared" si="137"/>
        <v>609</v>
      </c>
      <c r="I1763">
        <f t="shared" si="136"/>
        <v>609</v>
      </c>
    </row>
    <row r="1764" spans="1:9" x14ac:dyDescent="0.3">
      <c r="A1764" s="60">
        <v>44132</v>
      </c>
      <c r="B1764" s="15">
        <f t="shared" si="133"/>
        <v>2020</v>
      </c>
      <c r="C1764" s="15">
        <f t="shared" si="134"/>
        <v>10</v>
      </c>
      <c r="D1764" s="15">
        <f t="shared" si="135"/>
        <v>28</v>
      </c>
      <c r="E1764" s="15">
        <v>8492</v>
      </c>
      <c r="F1764" s="15">
        <v>0</v>
      </c>
      <c r="G1764" s="15">
        <f t="shared" si="137"/>
        <v>539</v>
      </c>
      <c r="I1764">
        <f t="shared" si="136"/>
        <v>539</v>
      </c>
    </row>
    <row r="1765" spans="1:9" x14ac:dyDescent="0.3">
      <c r="A1765" s="60">
        <v>44133</v>
      </c>
      <c r="B1765" s="15">
        <f t="shared" si="133"/>
        <v>2020</v>
      </c>
      <c r="C1765" s="15">
        <f t="shared" si="134"/>
        <v>10</v>
      </c>
      <c r="D1765" s="15">
        <f t="shared" si="135"/>
        <v>29</v>
      </c>
      <c r="E1765" s="15">
        <v>7887</v>
      </c>
      <c r="F1765" s="15">
        <v>0</v>
      </c>
      <c r="G1765" s="15">
        <f t="shared" si="137"/>
        <v>605</v>
      </c>
      <c r="I1765">
        <f t="shared" si="136"/>
        <v>605</v>
      </c>
    </row>
    <row r="1766" spans="1:9" x14ac:dyDescent="0.3">
      <c r="A1766" s="60">
        <v>44134</v>
      </c>
      <c r="B1766" s="15">
        <f t="shared" si="133"/>
        <v>2020</v>
      </c>
      <c r="C1766" s="15">
        <f t="shared" si="134"/>
        <v>10</v>
      </c>
      <c r="D1766" s="15">
        <f t="shared" si="135"/>
        <v>30</v>
      </c>
      <c r="E1766" s="15">
        <v>7339</v>
      </c>
      <c r="F1766" s="15">
        <v>0</v>
      </c>
      <c r="G1766" s="15">
        <f t="shared" si="137"/>
        <v>548</v>
      </c>
      <c r="I1766">
        <f t="shared" si="136"/>
        <v>548</v>
      </c>
    </row>
    <row r="1767" spans="1:9" x14ac:dyDescent="0.3">
      <c r="A1767" s="60">
        <v>44135</v>
      </c>
      <c r="B1767" s="15">
        <f t="shared" si="133"/>
        <v>2020</v>
      </c>
      <c r="C1767" s="15">
        <f t="shared" si="134"/>
        <v>10</v>
      </c>
      <c r="D1767" s="15">
        <f t="shared" si="135"/>
        <v>31</v>
      </c>
      <c r="E1767" s="15">
        <v>6781</v>
      </c>
      <c r="F1767" s="15">
        <v>0</v>
      </c>
      <c r="G1767" s="15">
        <f t="shared" si="137"/>
        <v>558</v>
      </c>
      <c r="I1767">
        <f t="shared" si="136"/>
        <v>558</v>
      </c>
    </row>
    <row r="1768" spans="1:9" x14ac:dyDescent="0.3">
      <c r="A1768" s="60">
        <v>44136</v>
      </c>
      <c r="B1768" s="15">
        <f t="shared" si="133"/>
        <v>2020</v>
      </c>
      <c r="C1768" s="15">
        <f t="shared" si="134"/>
        <v>11</v>
      </c>
      <c r="D1768" s="15">
        <f t="shared" si="135"/>
        <v>1</v>
      </c>
      <c r="E1768" s="15">
        <v>6235</v>
      </c>
      <c r="F1768" s="15">
        <v>0</v>
      </c>
      <c r="G1768" s="15">
        <f t="shared" si="137"/>
        <v>546</v>
      </c>
      <c r="I1768">
        <f t="shared" si="136"/>
        <v>546</v>
      </c>
    </row>
    <row r="1769" spans="1:9" x14ac:dyDescent="0.3">
      <c r="A1769" s="60">
        <v>44137</v>
      </c>
      <c r="B1769" s="15">
        <f t="shared" si="133"/>
        <v>2020</v>
      </c>
      <c r="C1769" s="15">
        <f t="shared" si="134"/>
        <v>11</v>
      </c>
      <c r="D1769" s="15">
        <f t="shared" si="135"/>
        <v>2</v>
      </c>
      <c r="E1769" s="15">
        <v>5631</v>
      </c>
      <c r="F1769" s="15">
        <v>0</v>
      </c>
      <c r="G1769" s="15">
        <f t="shared" si="137"/>
        <v>604</v>
      </c>
      <c r="I1769">
        <f t="shared" si="136"/>
        <v>604</v>
      </c>
    </row>
    <row r="1770" spans="1:9" x14ac:dyDescent="0.3">
      <c r="A1770" s="60">
        <v>44138</v>
      </c>
      <c r="B1770" s="15">
        <f t="shared" si="133"/>
        <v>2020</v>
      </c>
      <c r="C1770" s="15">
        <f t="shared" si="134"/>
        <v>11</v>
      </c>
      <c r="D1770" s="15">
        <f t="shared" si="135"/>
        <v>3</v>
      </c>
      <c r="E1770" s="15">
        <v>5061</v>
      </c>
      <c r="F1770" s="15">
        <v>0</v>
      </c>
      <c r="G1770" s="15">
        <f t="shared" si="137"/>
        <v>570</v>
      </c>
      <c r="I1770">
        <f t="shared" si="136"/>
        <v>570</v>
      </c>
    </row>
    <row r="1771" spans="1:9" x14ac:dyDescent="0.3">
      <c r="A1771" s="60">
        <v>44139</v>
      </c>
      <c r="B1771" s="15">
        <f t="shared" si="133"/>
        <v>2020</v>
      </c>
      <c r="C1771" s="15">
        <f t="shared" si="134"/>
        <v>11</v>
      </c>
      <c r="D1771" s="15">
        <f t="shared" si="135"/>
        <v>4</v>
      </c>
      <c r="E1771" s="15">
        <v>15985</v>
      </c>
      <c r="F1771" s="15">
        <v>11496</v>
      </c>
      <c r="G1771" s="15">
        <f t="shared" si="137"/>
        <v>572</v>
      </c>
      <c r="I1771">
        <f t="shared" si="136"/>
        <v>572</v>
      </c>
    </row>
    <row r="1772" spans="1:9" x14ac:dyDescent="0.3">
      <c r="A1772" s="60">
        <v>44140</v>
      </c>
      <c r="B1772" s="15">
        <f t="shared" si="133"/>
        <v>2020</v>
      </c>
      <c r="C1772" s="15">
        <f t="shared" si="134"/>
        <v>11</v>
      </c>
      <c r="D1772" s="15">
        <f t="shared" si="135"/>
        <v>5</v>
      </c>
      <c r="E1772" s="15">
        <v>15413</v>
      </c>
      <c r="F1772" s="15">
        <v>0</v>
      </c>
      <c r="G1772" s="15">
        <f t="shared" si="137"/>
        <v>572</v>
      </c>
      <c r="I1772">
        <f t="shared" si="136"/>
        <v>572</v>
      </c>
    </row>
    <row r="1773" spans="1:9" x14ac:dyDescent="0.3">
      <c r="A1773" s="60">
        <v>44141</v>
      </c>
      <c r="B1773" s="15">
        <f t="shared" si="133"/>
        <v>2020</v>
      </c>
      <c r="C1773" s="15">
        <f t="shared" si="134"/>
        <v>11</v>
      </c>
      <c r="D1773" s="15">
        <f t="shared" si="135"/>
        <v>6</v>
      </c>
      <c r="E1773" s="15">
        <v>14779</v>
      </c>
      <c r="F1773" s="15">
        <v>0</v>
      </c>
      <c r="G1773" s="15">
        <f t="shared" si="137"/>
        <v>634</v>
      </c>
      <c r="I1773">
        <f t="shared" si="136"/>
        <v>634</v>
      </c>
    </row>
    <row r="1774" spans="1:9" x14ac:dyDescent="0.3">
      <c r="A1774" s="60">
        <v>44142</v>
      </c>
      <c r="B1774" s="15">
        <f t="shared" si="133"/>
        <v>2020</v>
      </c>
      <c r="C1774" s="15">
        <f t="shared" si="134"/>
        <v>11</v>
      </c>
      <c r="D1774" s="15">
        <f t="shared" si="135"/>
        <v>7</v>
      </c>
      <c r="E1774" s="15">
        <v>14241</v>
      </c>
      <c r="F1774" s="15">
        <v>0</v>
      </c>
      <c r="G1774" s="15">
        <f t="shared" si="137"/>
        <v>538</v>
      </c>
      <c r="I1774">
        <f t="shared" si="136"/>
        <v>538</v>
      </c>
    </row>
    <row r="1775" spans="1:9" x14ac:dyDescent="0.3">
      <c r="A1775" s="60">
        <v>44143</v>
      </c>
      <c r="B1775" s="15">
        <f t="shared" si="133"/>
        <v>2020</v>
      </c>
      <c r="C1775" s="15">
        <f t="shared" si="134"/>
        <v>11</v>
      </c>
      <c r="D1775" s="15">
        <f t="shared" si="135"/>
        <v>8</v>
      </c>
      <c r="E1775" s="15">
        <v>13713</v>
      </c>
      <c r="F1775" s="15">
        <v>0</v>
      </c>
      <c r="G1775" s="15">
        <f t="shared" si="137"/>
        <v>528</v>
      </c>
      <c r="I1775">
        <f t="shared" si="136"/>
        <v>528</v>
      </c>
    </row>
    <row r="1776" spans="1:9" x14ac:dyDescent="0.3">
      <c r="A1776" s="60">
        <v>44144</v>
      </c>
      <c r="B1776" s="15">
        <f t="shared" si="133"/>
        <v>2020</v>
      </c>
      <c r="C1776" s="15">
        <f t="shared" si="134"/>
        <v>11</v>
      </c>
      <c r="D1776" s="15">
        <f t="shared" si="135"/>
        <v>9</v>
      </c>
      <c r="E1776" s="15">
        <v>13159</v>
      </c>
      <c r="F1776" s="15">
        <v>0</v>
      </c>
      <c r="G1776" s="15">
        <f t="shared" si="137"/>
        <v>554</v>
      </c>
      <c r="I1776">
        <f t="shared" si="136"/>
        <v>554</v>
      </c>
    </row>
    <row r="1777" spans="1:9" x14ac:dyDescent="0.3">
      <c r="A1777" s="60">
        <v>44145</v>
      </c>
      <c r="B1777" s="15">
        <f t="shared" si="133"/>
        <v>2020</v>
      </c>
      <c r="C1777" s="15">
        <f t="shared" si="134"/>
        <v>11</v>
      </c>
      <c r="D1777" s="15">
        <f t="shared" si="135"/>
        <v>10</v>
      </c>
      <c r="E1777" s="15">
        <v>12552</v>
      </c>
      <c r="F1777" s="15">
        <v>0</v>
      </c>
      <c r="G1777" s="15">
        <f t="shared" si="137"/>
        <v>607</v>
      </c>
      <c r="I1777">
        <f t="shared" si="136"/>
        <v>607</v>
      </c>
    </row>
    <row r="1778" spans="1:9" x14ac:dyDescent="0.3">
      <c r="A1778" s="60">
        <v>44146</v>
      </c>
      <c r="B1778" s="15">
        <f t="shared" si="133"/>
        <v>2020</v>
      </c>
      <c r="C1778" s="15">
        <f t="shared" si="134"/>
        <v>11</v>
      </c>
      <c r="D1778" s="15">
        <f t="shared" si="135"/>
        <v>11</v>
      </c>
      <c r="E1778" s="15">
        <v>11968</v>
      </c>
      <c r="F1778" s="15">
        <v>0</v>
      </c>
      <c r="G1778" s="15">
        <f t="shared" si="137"/>
        <v>584</v>
      </c>
      <c r="I1778">
        <f t="shared" si="136"/>
        <v>584</v>
      </c>
    </row>
    <row r="1779" spans="1:9" x14ac:dyDescent="0.3">
      <c r="A1779" s="60">
        <v>44147</v>
      </c>
      <c r="B1779" s="15">
        <f t="shared" si="133"/>
        <v>2020</v>
      </c>
      <c r="C1779" s="15">
        <f t="shared" si="134"/>
        <v>11</v>
      </c>
      <c r="D1779" s="15">
        <f t="shared" si="135"/>
        <v>12</v>
      </c>
      <c r="E1779" s="15">
        <v>11404</v>
      </c>
      <c r="F1779" s="15">
        <v>0</v>
      </c>
      <c r="G1779" s="15">
        <f t="shared" si="137"/>
        <v>564</v>
      </c>
      <c r="I1779">
        <f t="shared" si="136"/>
        <v>564</v>
      </c>
    </row>
    <row r="1780" spans="1:9" x14ac:dyDescent="0.3">
      <c r="A1780" s="60">
        <v>44148</v>
      </c>
      <c r="B1780" s="15">
        <f t="shared" si="133"/>
        <v>2020</v>
      </c>
      <c r="C1780" s="15">
        <f t="shared" si="134"/>
        <v>11</v>
      </c>
      <c r="D1780" s="15">
        <f t="shared" si="135"/>
        <v>13</v>
      </c>
      <c r="E1780" s="15">
        <v>10827</v>
      </c>
      <c r="F1780" s="15">
        <v>0</v>
      </c>
      <c r="G1780" s="15">
        <f t="shared" si="137"/>
        <v>577</v>
      </c>
      <c r="I1780">
        <f t="shared" si="136"/>
        <v>577</v>
      </c>
    </row>
    <row r="1781" spans="1:9" x14ac:dyDescent="0.3">
      <c r="A1781" s="60">
        <v>44149</v>
      </c>
      <c r="B1781" s="15">
        <f t="shared" si="133"/>
        <v>2020</v>
      </c>
      <c r="C1781" s="15">
        <f t="shared" si="134"/>
        <v>11</v>
      </c>
      <c r="D1781" s="15">
        <f t="shared" si="135"/>
        <v>14</v>
      </c>
      <c r="E1781" s="15">
        <v>10226</v>
      </c>
      <c r="F1781" s="15">
        <v>0</v>
      </c>
      <c r="G1781" s="15">
        <f t="shared" si="137"/>
        <v>601</v>
      </c>
      <c r="I1781">
        <f t="shared" si="136"/>
        <v>601</v>
      </c>
    </row>
    <row r="1782" spans="1:9" x14ac:dyDescent="0.3">
      <c r="A1782" s="60">
        <v>44150</v>
      </c>
      <c r="B1782" s="15">
        <f t="shared" si="133"/>
        <v>2020</v>
      </c>
      <c r="C1782" s="15">
        <f t="shared" si="134"/>
        <v>11</v>
      </c>
      <c r="D1782" s="15">
        <f t="shared" si="135"/>
        <v>15</v>
      </c>
      <c r="E1782" s="15">
        <v>9608</v>
      </c>
      <c r="F1782" s="15">
        <v>0</v>
      </c>
      <c r="G1782" s="15">
        <f t="shared" si="137"/>
        <v>618</v>
      </c>
      <c r="I1782">
        <f t="shared" si="136"/>
        <v>618</v>
      </c>
    </row>
    <row r="1783" spans="1:9" x14ac:dyDescent="0.3">
      <c r="A1783" s="60">
        <v>44151</v>
      </c>
      <c r="B1783" s="15">
        <f t="shared" si="133"/>
        <v>2020</v>
      </c>
      <c r="C1783" s="15">
        <f t="shared" si="134"/>
        <v>11</v>
      </c>
      <c r="D1783" s="15">
        <f t="shared" si="135"/>
        <v>16</v>
      </c>
      <c r="E1783" s="15">
        <v>9020</v>
      </c>
      <c r="F1783" s="15">
        <v>0</v>
      </c>
      <c r="G1783" s="15">
        <f t="shared" si="137"/>
        <v>588</v>
      </c>
      <c r="I1783">
        <f t="shared" si="136"/>
        <v>588</v>
      </c>
    </row>
    <row r="1784" spans="1:9" x14ac:dyDescent="0.3">
      <c r="A1784" s="60">
        <v>44152</v>
      </c>
      <c r="B1784" s="15">
        <f t="shared" si="133"/>
        <v>2020</v>
      </c>
      <c r="C1784" s="15">
        <f t="shared" si="134"/>
        <v>11</v>
      </c>
      <c r="D1784" s="15">
        <f t="shared" si="135"/>
        <v>17</v>
      </c>
      <c r="E1784" s="15">
        <v>8494</v>
      </c>
      <c r="F1784" s="15">
        <v>0</v>
      </c>
      <c r="G1784" s="15">
        <f t="shared" si="137"/>
        <v>526</v>
      </c>
      <c r="I1784">
        <f t="shared" si="136"/>
        <v>526</v>
      </c>
    </row>
    <row r="1785" spans="1:9" x14ac:dyDescent="0.3">
      <c r="A1785" s="60">
        <v>44153</v>
      </c>
      <c r="B1785" s="15">
        <f t="shared" si="133"/>
        <v>2020</v>
      </c>
      <c r="C1785" s="15">
        <f t="shared" si="134"/>
        <v>11</v>
      </c>
      <c r="D1785" s="15">
        <f t="shared" si="135"/>
        <v>18</v>
      </c>
      <c r="E1785" s="15">
        <v>7943</v>
      </c>
      <c r="F1785" s="15">
        <v>0</v>
      </c>
      <c r="G1785" s="15">
        <f t="shared" si="137"/>
        <v>551</v>
      </c>
      <c r="I1785">
        <f t="shared" si="136"/>
        <v>551</v>
      </c>
    </row>
    <row r="1786" spans="1:9" x14ac:dyDescent="0.3">
      <c r="A1786" s="60">
        <v>44154</v>
      </c>
      <c r="B1786" s="15">
        <f t="shared" si="133"/>
        <v>2020</v>
      </c>
      <c r="C1786" s="15">
        <f t="shared" si="134"/>
        <v>11</v>
      </c>
      <c r="D1786" s="15">
        <f t="shared" si="135"/>
        <v>19</v>
      </c>
      <c r="E1786" s="15">
        <v>7363</v>
      </c>
      <c r="F1786" s="15">
        <v>0</v>
      </c>
      <c r="G1786" s="15">
        <f t="shared" si="137"/>
        <v>580</v>
      </c>
      <c r="I1786">
        <f t="shared" si="136"/>
        <v>580</v>
      </c>
    </row>
    <row r="1787" spans="1:9" x14ac:dyDescent="0.3">
      <c r="A1787" s="60">
        <v>44155</v>
      </c>
      <c r="B1787" s="15">
        <f t="shared" si="133"/>
        <v>2020</v>
      </c>
      <c r="C1787" s="15">
        <f t="shared" si="134"/>
        <v>11</v>
      </c>
      <c r="D1787" s="15">
        <f t="shared" si="135"/>
        <v>20</v>
      </c>
      <c r="E1787" s="15">
        <v>6814</v>
      </c>
      <c r="F1787" s="15">
        <v>0</v>
      </c>
      <c r="G1787" s="15">
        <f t="shared" si="137"/>
        <v>549</v>
      </c>
      <c r="I1787">
        <f t="shared" si="136"/>
        <v>549</v>
      </c>
    </row>
    <row r="1788" spans="1:9" x14ac:dyDescent="0.3">
      <c r="A1788" s="60">
        <v>44156</v>
      </c>
      <c r="B1788" s="15">
        <f t="shared" si="133"/>
        <v>2020</v>
      </c>
      <c r="C1788" s="15">
        <f t="shared" si="134"/>
        <v>11</v>
      </c>
      <c r="D1788" s="15">
        <f t="shared" si="135"/>
        <v>21</v>
      </c>
      <c r="E1788" s="15">
        <v>6280</v>
      </c>
      <c r="F1788" s="15">
        <v>0</v>
      </c>
      <c r="G1788" s="15">
        <f t="shared" si="137"/>
        <v>534</v>
      </c>
      <c r="I1788">
        <f t="shared" si="136"/>
        <v>534</v>
      </c>
    </row>
    <row r="1789" spans="1:9" x14ac:dyDescent="0.3">
      <c r="A1789" s="60">
        <v>44157</v>
      </c>
      <c r="B1789" s="15">
        <f t="shared" si="133"/>
        <v>2020</v>
      </c>
      <c r="C1789" s="15">
        <f t="shared" si="134"/>
        <v>11</v>
      </c>
      <c r="D1789" s="15">
        <f t="shared" si="135"/>
        <v>22</v>
      </c>
      <c r="E1789" s="15">
        <v>5768</v>
      </c>
      <c r="F1789" s="15">
        <v>0</v>
      </c>
      <c r="G1789" s="15">
        <f t="shared" si="137"/>
        <v>512</v>
      </c>
      <c r="I1789">
        <f t="shared" si="136"/>
        <v>512</v>
      </c>
    </row>
    <row r="1790" spans="1:9" x14ac:dyDescent="0.3">
      <c r="A1790" s="60">
        <v>44158</v>
      </c>
      <c r="B1790" s="15">
        <f t="shared" si="133"/>
        <v>2020</v>
      </c>
      <c r="C1790" s="15">
        <f t="shared" si="134"/>
        <v>11</v>
      </c>
      <c r="D1790" s="15">
        <f t="shared" si="135"/>
        <v>23</v>
      </c>
      <c r="E1790" s="15">
        <v>5197</v>
      </c>
      <c r="F1790" s="15">
        <v>0</v>
      </c>
      <c r="G1790" s="15">
        <f t="shared" si="137"/>
        <v>571</v>
      </c>
      <c r="I1790">
        <f t="shared" si="136"/>
        <v>571</v>
      </c>
    </row>
    <row r="1791" spans="1:9" x14ac:dyDescent="0.3">
      <c r="A1791" s="60">
        <v>44159</v>
      </c>
      <c r="B1791" s="15">
        <f t="shared" si="133"/>
        <v>2020</v>
      </c>
      <c r="C1791" s="15">
        <f t="shared" si="134"/>
        <v>11</v>
      </c>
      <c r="D1791" s="15">
        <f t="shared" si="135"/>
        <v>24</v>
      </c>
      <c r="E1791" s="15">
        <v>16409</v>
      </c>
      <c r="F1791" s="15">
        <v>11788</v>
      </c>
      <c r="G1791" s="15">
        <f t="shared" si="137"/>
        <v>576</v>
      </c>
      <c r="I1791">
        <f t="shared" si="136"/>
        <v>576</v>
      </c>
    </row>
    <row r="1792" spans="1:9" x14ac:dyDescent="0.3">
      <c r="A1792" s="60">
        <v>44160</v>
      </c>
      <c r="B1792" s="15">
        <f t="shared" si="133"/>
        <v>2020</v>
      </c>
      <c r="C1792" s="15">
        <f t="shared" si="134"/>
        <v>11</v>
      </c>
      <c r="D1792" s="15">
        <f t="shared" si="135"/>
        <v>25</v>
      </c>
      <c r="E1792" s="15">
        <v>15767</v>
      </c>
      <c r="F1792" s="15">
        <v>0</v>
      </c>
      <c r="G1792" s="15">
        <f t="shared" si="137"/>
        <v>642</v>
      </c>
      <c r="I1792">
        <f t="shared" si="136"/>
        <v>642</v>
      </c>
    </row>
    <row r="1793" spans="1:9" x14ac:dyDescent="0.3">
      <c r="A1793" s="60">
        <v>44161</v>
      </c>
      <c r="B1793" s="15">
        <f t="shared" si="133"/>
        <v>2020</v>
      </c>
      <c r="C1793" s="15">
        <f t="shared" si="134"/>
        <v>11</v>
      </c>
      <c r="D1793" s="15">
        <f t="shared" si="135"/>
        <v>26</v>
      </c>
      <c r="E1793" s="15">
        <v>15214</v>
      </c>
      <c r="F1793" s="15">
        <v>0</v>
      </c>
      <c r="G1793" s="15">
        <f t="shared" si="137"/>
        <v>553</v>
      </c>
      <c r="I1793">
        <f t="shared" si="136"/>
        <v>553</v>
      </c>
    </row>
    <row r="1794" spans="1:9" x14ac:dyDescent="0.3">
      <c r="A1794" s="60">
        <v>44162</v>
      </c>
      <c r="B1794" s="15">
        <f t="shared" si="133"/>
        <v>2020</v>
      </c>
      <c r="C1794" s="15">
        <f t="shared" si="134"/>
        <v>11</v>
      </c>
      <c r="D1794" s="15">
        <f t="shared" si="135"/>
        <v>27</v>
      </c>
      <c r="E1794" s="15">
        <v>14701</v>
      </c>
      <c r="F1794" s="15">
        <v>0</v>
      </c>
      <c r="G1794" s="15">
        <f t="shared" si="137"/>
        <v>513</v>
      </c>
      <c r="I1794">
        <f t="shared" si="136"/>
        <v>513</v>
      </c>
    </row>
    <row r="1795" spans="1:9" x14ac:dyDescent="0.3">
      <c r="A1795" s="60">
        <v>44163</v>
      </c>
      <c r="B1795" s="15">
        <f t="shared" ref="B1795:B1858" si="138">YEAR(A1795)</f>
        <v>2020</v>
      </c>
      <c r="C1795" s="15">
        <f t="shared" ref="C1795:C1858" si="139">MONTH(A1795)</f>
        <v>11</v>
      </c>
      <c r="D1795" s="15">
        <f t="shared" ref="D1795:D1858" si="140">DAY(A1795)</f>
        <v>28</v>
      </c>
      <c r="E1795" s="15">
        <v>14148</v>
      </c>
      <c r="F1795" s="15">
        <v>0</v>
      </c>
      <c r="G1795" s="15">
        <f t="shared" si="137"/>
        <v>553</v>
      </c>
      <c r="I1795">
        <f t="shared" ref="I1795:I1828" si="141">IF(H1795&gt;0,0,G1795)</f>
        <v>553</v>
      </c>
    </row>
    <row r="1796" spans="1:9" x14ac:dyDescent="0.3">
      <c r="A1796" s="60">
        <v>44164</v>
      </c>
      <c r="B1796" s="15">
        <f t="shared" si="138"/>
        <v>2020</v>
      </c>
      <c r="C1796" s="15">
        <f t="shared" si="139"/>
        <v>11</v>
      </c>
      <c r="D1796" s="15">
        <f t="shared" si="140"/>
        <v>29</v>
      </c>
      <c r="E1796" s="15">
        <v>13599</v>
      </c>
      <c r="F1796" s="15">
        <v>0</v>
      </c>
      <c r="G1796" s="15">
        <f t="shared" ref="G1796:G1828" si="142">E1795-E1796+F1796</f>
        <v>549</v>
      </c>
      <c r="I1796">
        <f t="shared" si="141"/>
        <v>549</v>
      </c>
    </row>
    <row r="1797" spans="1:9" x14ac:dyDescent="0.3">
      <c r="A1797" s="60">
        <v>44165</v>
      </c>
      <c r="B1797" s="15">
        <f t="shared" si="138"/>
        <v>2020</v>
      </c>
      <c r="C1797" s="15">
        <f t="shared" si="139"/>
        <v>11</v>
      </c>
      <c r="D1797" s="15">
        <f t="shared" si="140"/>
        <v>30</v>
      </c>
      <c r="E1797" s="15">
        <v>13034</v>
      </c>
      <c r="F1797" s="15">
        <v>0</v>
      </c>
      <c r="G1797" s="15">
        <f t="shared" si="142"/>
        <v>565</v>
      </c>
      <c r="I1797">
        <f t="shared" si="141"/>
        <v>565</v>
      </c>
    </row>
    <row r="1798" spans="1:9" x14ac:dyDescent="0.3">
      <c r="A1798" s="60">
        <v>44166</v>
      </c>
      <c r="B1798" s="15">
        <f t="shared" si="138"/>
        <v>2020</v>
      </c>
      <c r="C1798" s="15">
        <f t="shared" si="139"/>
        <v>12</v>
      </c>
      <c r="D1798" s="15">
        <f t="shared" si="140"/>
        <v>1</v>
      </c>
      <c r="E1798" s="15">
        <v>12447</v>
      </c>
      <c r="F1798" s="15">
        <v>0</v>
      </c>
      <c r="G1798" s="15">
        <f t="shared" si="142"/>
        <v>587</v>
      </c>
      <c r="I1798">
        <f t="shared" si="141"/>
        <v>587</v>
      </c>
    </row>
    <row r="1799" spans="1:9" x14ac:dyDescent="0.3">
      <c r="A1799" s="60">
        <v>44167</v>
      </c>
      <c r="B1799" s="15">
        <f t="shared" si="138"/>
        <v>2020</v>
      </c>
      <c r="C1799" s="15">
        <f t="shared" si="139"/>
        <v>12</v>
      </c>
      <c r="D1799" s="15">
        <f t="shared" si="140"/>
        <v>2</v>
      </c>
      <c r="E1799" s="15">
        <v>11822</v>
      </c>
      <c r="F1799" s="15">
        <v>0</v>
      </c>
      <c r="G1799" s="15">
        <f t="shared" si="142"/>
        <v>625</v>
      </c>
      <c r="I1799">
        <f t="shared" si="141"/>
        <v>625</v>
      </c>
    </row>
    <row r="1800" spans="1:9" x14ac:dyDescent="0.3">
      <c r="A1800" s="60">
        <v>44168</v>
      </c>
      <c r="B1800" s="15">
        <f t="shared" si="138"/>
        <v>2020</v>
      </c>
      <c r="C1800" s="15">
        <f t="shared" si="139"/>
        <v>12</v>
      </c>
      <c r="D1800" s="15">
        <f t="shared" si="140"/>
        <v>3</v>
      </c>
      <c r="E1800" s="15">
        <v>11258</v>
      </c>
      <c r="F1800" s="15">
        <v>0</v>
      </c>
      <c r="G1800" s="15">
        <f t="shared" si="142"/>
        <v>564</v>
      </c>
      <c r="I1800">
        <f t="shared" si="141"/>
        <v>564</v>
      </c>
    </row>
    <row r="1801" spans="1:9" x14ac:dyDescent="0.3">
      <c r="A1801" s="60">
        <v>44169</v>
      </c>
      <c r="B1801" s="15">
        <f t="shared" si="138"/>
        <v>2020</v>
      </c>
      <c r="C1801" s="15">
        <f t="shared" si="139"/>
        <v>12</v>
      </c>
      <c r="D1801" s="15">
        <f t="shared" si="140"/>
        <v>4</v>
      </c>
      <c r="E1801" s="15">
        <v>10700</v>
      </c>
      <c r="F1801" s="15">
        <v>0</v>
      </c>
      <c r="G1801" s="15">
        <f t="shared" si="142"/>
        <v>558</v>
      </c>
      <c r="I1801">
        <f t="shared" si="141"/>
        <v>558</v>
      </c>
    </row>
    <row r="1802" spans="1:9" x14ac:dyDescent="0.3">
      <c r="A1802" s="60">
        <v>44170</v>
      </c>
      <c r="B1802" s="15">
        <f t="shared" si="138"/>
        <v>2020</v>
      </c>
      <c r="C1802" s="15">
        <f t="shared" si="139"/>
        <v>12</v>
      </c>
      <c r="D1802" s="15">
        <f t="shared" si="140"/>
        <v>5</v>
      </c>
      <c r="E1802" s="15">
        <v>10107</v>
      </c>
      <c r="F1802" s="15">
        <v>0</v>
      </c>
      <c r="G1802" s="15">
        <f t="shared" si="142"/>
        <v>593</v>
      </c>
      <c r="I1802">
        <f t="shared" si="141"/>
        <v>593</v>
      </c>
    </row>
    <row r="1803" spans="1:9" x14ac:dyDescent="0.3">
      <c r="A1803" s="60">
        <v>44171</v>
      </c>
      <c r="B1803" s="15">
        <f t="shared" si="138"/>
        <v>2020</v>
      </c>
      <c r="C1803" s="15">
        <f t="shared" si="139"/>
        <v>12</v>
      </c>
      <c r="D1803" s="15">
        <f t="shared" si="140"/>
        <v>6</v>
      </c>
      <c r="E1803" s="15">
        <v>9496</v>
      </c>
      <c r="F1803" s="15">
        <v>0</v>
      </c>
      <c r="G1803" s="15">
        <f t="shared" si="142"/>
        <v>611</v>
      </c>
      <c r="I1803">
        <f t="shared" si="141"/>
        <v>611</v>
      </c>
    </row>
    <row r="1804" spans="1:9" x14ac:dyDescent="0.3">
      <c r="A1804" s="60">
        <v>44172</v>
      </c>
      <c r="B1804" s="15">
        <f t="shared" si="138"/>
        <v>2020</v>
      </c>
      <c r="C1804" s="15">
        <f t="shared" si="139"/>
        <v>12</v>
      </c>
      <c r="D1804" s="15">
        <f t="shared" si="140"/>
        <v>7</v>
      </c>
      <c r="E1804" s="15">
        <v>8911</v>
      </c>
      <c r="F1804" s="15">
        <v>0</v>
      </c>
      <c r="G1804" s="15">
        <f t="shared" si="142"/>
        <v>585</v>
      </c>
      <c r="I1804">
        <f t="shared" si="141"/>
        <v>585</v>
      </c>
    </row>
    <row r="1805" spans="1:9" x14ac:dyDescent="0.3">
      <c r="A1805" s="60">
        <v>44173</v>
      </c>
      <c r="B1805" s="15">
        <f t="shared" si="138"/>
        <v>2020</v>
      </c>
      <c r="C1805" s="15">
        <f t="shared" si="139"/>
        <v>12</v>
      </c>
      <c r="D1805" s="15">
        <f t="shared" si="140"/>
        <v>8</v>
      </c>
      <c r="E1805" s="15">
        <v>8317</v>
      </c>
      <c r="F1805" s="15">
        <v>0</v>
      </c>
      <c r="G1805" s="15">
        <f t="shared" si="142"/>
        <v>594</v>
      </c>
      <c r="I1805">
        <f t="shared" si="141"/>
        <v>594</v>
      </c>
    </row>
    <row r="1806" spans="1:9" x14ac:dyDescent="0.3">
      <c r="A1806" s="60">
        <v>44174</v>
      </c>
      <c r="B1806" s="15">
        <f t="shared" si="138"/>
        <v>2020</v>
      </c>
      <c r="C1806" s="15">
        <f t="shared" si="139"/>
        <v>12</v>
      </c>
      <c r="D1806" s="15">
        <f t="shared" si="140"/>
        <v>9</v>
      </c>
      <c r="E1806" s="15">
        <v>7790</v>
      </c>
      <c r="F1806" s="15">
        <v>0</v>
      </c>
      <c r="G1806" s="15">
        <f t="shared" si="142"/>
        <v>527</v>
      </c>
      <c r="I1806">
        <f t="shared" si="141"/>
        <v>527</v>
      </c>
    </row>
    <row r="1807" spans="1:9" x14ac:dyDescent="0.3">
      <c r="A1807" s="60">
        <v>44175</v>
      </c>
      <c r="B1807" s="15">
        <f t="shared" si="138"/>
        <v>2020</v>
      </c>
      <c r="C1807" s="15">
        <f t="shared" si="139"/>
        <v>12</v>
      </c>
      <c r="D1807" s="15">
        <f t="shared" si="140"/>
        <v>10</v>
      </c>
      <c r="E1807" s="15">
        <v>7167</v>
      </c>
      <c r="F1807" s="15">
        <v>0</v>
      </c>
      <c r="G1807" s="15">
        <f t="shared" si="142"/>
        <v>623</v>
      </c>
      <c r="I1807">
        <f t="shared" si="141"/>
        <v>623</v>
      </c>
    </row>
    <row r="1808" spans="1:9" x14ac:dyDescent="0.3">
      <c r="A1808" s="60">
        <v>44176</v>
      </c>
      <c r="B1808" s="15">
        <f t="shared" si="138"/>
        <v>2020</v>
      </c>
      <c r="C1808" s="15">
        <f t="shared" si="139"/>
        <v>12</v>
      </c>
      <c r="D1808" s="15">
        <f t="shared" si="140"/>
        <v>11</v>
      </c>
      <c r="E1808" s="15">
        <v>6601</v>
      </c>
      <c r="F1808" s="15">
        <v>0</v>
      </c>
      <c r="G1808" s="15">
        <f t="shared" si="142"/>
        <v>566</v>
      </c>
      <c r="I1808">
        <f t="shared" si="141"/>
        <v>566</v>
      </c>
    </row>
    <row r="1809" spans="1:9" x14ac:dyDescent="0.3">
      <c r="A1809" s="60">
        <v>44177</v>
      </c>
      <c r="B1809" s="15">
        <f t="shared" si="138"/>
        <v>2020</v>
      </c>
      <c r="C1809" s="15">
        <f t="shared" si="139"/>
        <v>12</v>
      </c>
      <c r="D1809" s="15">
        <f t="shared" si="140"/>
        <v>12</v>
      </c>
      <c r="E1809" s="15">
        <v>6013</v>
      </c>
      <c r="F1809" s="15">
        <v>0</v>
      </c>
      <c r="G1809" s="15">
        <f t="shared" si="142"/>
        <v>588</v>
      </c>
      <c r="I1809">
        <f t="shared" si="141"/>
        <v>588</v>
      </c>
    </row>
    <row r="1810" spans="1:9" x14ac:dyDescent="0.3">
      <c r="A1810" s="60">
        <v>44178</v>
      </c>
      <c r="B1810" s="15">
        <f t="shared" si="138"/>
        <v>2020</v>
      </c>
      <c r="C1810" s="15">
        <f t="shared" si="139"/>
        <v>12</v>
      </c>
      <c r="D1810" s="15">
        <f t="shared" si="140"/>
        <v>13</v>
      </c>
      <c r="E1810" s="15">
        <v>5421</v>
      </c>
      <c r="F1810" s="15">
        <v>0</v>
      </c>
      <c r="G1810" s="15">
        <f t="shared" si="142"/>
        <v>592</v>
      </c>
      <c r="I1810">
        <f t="shared" si="141"/>
        <v>592</v>
      </c>
    </row>
    <row r="1811" spans="1:9" x14ac:dyDescent="0.3">
      <c r="A1811" s="60">
        <v>44179</v>
      </c>
      <c r="B1811" s="15">
        <f t="shared" si="138"/>
        <v>2020</v>
      </c>
      <c r="C1811" s="15">
        <f t="shared" si="139"/>
        <v>12</v>
      </c>
      <c r="D1811" s="15">
        <f t="shared" si="140"/>
        <v>14</v>
      </c>
      <c r="E1811" s="15">
        <v>16167</v>
      </c>
      <c r="F1811" s="15">
        <v>11298</v>
      </c>
      <c r="G1811" s="15">
        <f t="shared" si="142"/>
        <v>552</v>
      </c>
      <c r="I1811">
        <f t="shared" si="141"/>
        <v>552</v>
      </c>
    </row>
    <row r="1812" spans="1:9" x14ac:dyDescent="0.3">
      <c r="A1812" s="60">
        <v>44180</v>
      </c>
      <c r="B1812" s="15">
        <f t="shared" si="138"/>
        <v>2020</v>
      </c>
      <c r="C1812" s="15">
        <f t="shared" si="139"/>
        <v>12</v>
      </c>
      <c r="D1812" s="15">
        <f t="shared" si="140"/>
        <v>15</v>
      </c>
      <c r="E1812" s="15">
        <v>15659</v>
      </c>
      <c r="F1812" s="15">
        <v>0</v>
      </c>
      <c r="G1812" s="15">
        <f t="shared" si="142"/>
        <v>508</v>
      </c>
      <c r="I1812">
        <f t="shared" si="141"/>
        <v>508</v>
      </c>
    </row>
    <row r="1813" spans="1:9" x14ac:dyDescent="0.3">
      <c r="A1813" s="60">
        <v>44181</v>
      </c>
      <c r="B1813" s="15">
        <f t="shared" si="138"/>
        <v>2020</v>
      </c>
      <c r="C1813" s="15">
        <f t="shared" si="139"/>
        <v>12</v>
      </c>
      <c r="D1813" s="15">
        <f t="shared" si="140"/>
        <v>16</v>
      </c>
      <c r="E1813" s="15">
        <v>15070</v>
      </c>
      <c r="F1813" s="15">
        <v>0</v>
      </c>
      <c r="G1813" s="15">
        <f t="shared" si="142"/>
        <v>589</v>
      </c>
      <c r="I1813">
        <f t="shared" si="141"/>
        <v>589</v>
      </c>
    </row>
    <row r="1814" spans="1:9" x14ac:dyDescent="0.3">
      <c r="A1814" s="60">
        <v>44182</v>
      </c>
      <c r="B1814" s="15">
        <f t="shared" si="138"/>
        <v>2020</v>
      </c>
      <c r="C1814" s="15">
        <f t="shared" si="139"/>
        <v>12</v>
      </c>
      <c r="D1814" s="15">
        <f t="shared" si="140"/>
        <v>17</v>
      </c>
      <c r="E1814" s="15">
        <v>14532</v>
      </c>
      <c r="F1814" s="15">
        <v>0</v>
      </c>
      <c r="G1814" s="15">
        <f t="shared" si="142"/>
        <v>538</v>
      </c>
      <c r="I1814">
        <f t="shared" si="141"/>
        <v>538</v>
      </c>
    </row>
    <row r="1815" spans="1:9" x14ac:dyDescent="0.3">
      <c r="A1815" s="60">
        <v>44183</v>
      </c>
      <c r="B1815" s="15">
        <f t="shared" si="138"/>
        <v>2020</v>
      </c>
      <c r="C1815" s="15">
        <f t="shared" si="139"/>
        <v>12</v>
      </c>
      <c r="D1815" s="15">
        <f t="shared" si="140"/>
        <v>18</v>
      </c>
      <c r="E1815" s="15">
        <v>13940</v>
      </c>
      <c r="F1815" s="15">
        <v>0</v>
      </c>
      <c r="G1815" s="15">
        <f t="shared" si="142"/>
        <v>592</v>
      </c>
      <c r="I1815">
        <f t="shared" si="141"/>
        <v>592</v>
      </c>
    </row>
    <row r="1816" spans="1:9" x14ac:dyDescent="0.3">
      <c r="A1816" s="60">
        <v>44184</v>
      </c>
      <c r="B1816" s="15">
        <f t="shared" si="138"/>
        <v>2020</v>
      </c>
      <c r="C1816" s="15">
        <f t="shared" si="139"/>
        <v>12</v>
      </c>
      <c r="D1816" s="15">
        <f t="shared" si="140"/>
        <v>19</v>
      </c>
      <c r="E1816" s="15">
        <v>13375</v>
      </c>
      <c r="F1816" s="15">
        <v>0</v>
      </c>
      <c r="G1816" s="15">
        <f t="shared" si="142"/>
        <v>565</v>
      </c>
      <c r="I1816">
        <f t="shared" si="141"/>
        <v>565</v>
      </c>
    </row>
    <row r="1817" spans="1:9" x14ac:dyDescent="0.3">
      <c r="A1817" s="60">
        <v>44185</v>
      </c>
      <c r="B1817" s="15">
        <f t="shared" si="138"/>
        <v>2020</v>
      </c>
      <c r="C1817" s="15">
        <f t="shared" si="139"/>
        <v>12</v>
      </c>
      <c r="D1817" s="15">
        <f t="shared" si="140"/>
        <v>20</v>
      </c>
      <c r="E1817" s="15">
        <v>12833</v>
      </c>
      <c r="F1817" s="15">
        <v>0</v>
      </c>
      <c r="G1817" s="15">
        <f t="shared" si="142"/>
        <v>542</v>
      </c>
      <c r="I1817">
        <f t="shared" si="141"/>
        <v>542</v>
      </c>
    </row>
    <row r="1818" spans="1:9" x14ac:dyDescent="0.3">
      <c r="A1818" s="60">
        <v>44186</v>
      </c>
      <c r="B1818" s="15">
        <f t="shared" si="138"/>
        <v>2020</v>
      </c>
      <c r="C1818" s="15">
        <f t="shared" si="139"/>
        <v>12</v>
      </c>
      <c r="D1818" s="15">
        <f t="shared" si="140"/>
        <v>21</v>
      </c>
      <c r="E1818" s="15">
        <v>12296</v>
      </c>
      <c r="F1818" s="15">
        <v>0</v>
      </c>
      <c r="G1818" s="15">
        <f t="shared" si="142"/>
        <v>537</v>
      </c>
      <c r="I1818">
        <f t="shared" si="141"/>
        <v>537</v>
      </c>
    </row>
    <row r="1819" spans="1:9" x14ac:dyDescent="0.3">
      <c r="A1819" s="60">
        <v>44187</v>
      </c>
      <c r="B1819" s="15">
        <f t="shared" si="138"/>
        <v>2020</v>
      </c>
      <c r="C1819" s="15">
        <f t="shared" si="139"/>
        <v>12</v>
      </c>
      <c r="D1819" s="15">
        <f t="shared" si="140"/>
        <v>22</v>
      </c>
      <c r="E1819" s="15">
        <v>11745</v>
      </c>
      <c r="F1819" s="15">
        <v>0</v>
      </c>
      <c r="G1819" s="15">
        <f t="shared" si="142"/>
        <v>551</v>
      </c>
      <c r="I1819">
        <f t="shared" si="141"/>
        <v>551</v>
      </c>
    </row>
    <row r="1820" spans="1:9" x14ac:dyDescent="0.3">
      <c r="A1820" s="60">
        <v>44188</v>
      </c>
      <c r="B1820" s="15">
        <f t="shared" si="138"/>
        <v>2020</v>
      </c>
      <c r="C1820" s="15">
        <f t="shared" si="139"/>
        <v>12</v>
      </c>
      <c r="D1820" s="15">
        <f t="shared" si="140"/>
        <v>23</v>
      </c>
      <c r="E1820" s="15">
        <v>11146</v>
      </c>
      <c r="F1820" s="15">
        <v>0</v>
      </c>
      <c r="G1820" s="15">
        <f t="shared" si="142"/>
        <v>599</v>
      </c>
      <c r="I1820">
        <f t="shared" si="141"/>
        <v>599</v>
      </c>
    </row>
    <row r="1821" spans="1:9" x14ac:dyDescent="0.3">
      <c r="A1821" s="60">
        <v>44189</v>
      </c>
      <c r="B1821" s="15">
        <f t="shared" si="138"/>
        <v>2020</v>
      </c>
      <c r="C1821" s="15">
        <f t="shared" si="139"/>
        <v>12</v>
      </c>
      <c r="D1821" s="15">
        <f t="shared" si="140"/>
        <v>24</v>
      </c>
      <c r="E1821" s="15">
        <v>10567</v>
      </c>
      <c r="F1821" s="15">
        <v>0</v>
      </c>
      <c r="G1821" s="15">
        <f t="shared" si="142"/>
        <v>579</v>
      </c>
      <c r="I1821">
        <f t="shared" si="141"/>
        <v>579</v>
      </c>
    </row>
    <row r="1822" spans="1:9" x14ac:dyDescent="0.3">
      <c r="A1822" s="60">
        <v>44190</v>
      </c>
      <c r="B1822" s="15">
        <f t="shared" si="138"/>
        <v>2020</v>
      </c>
      <c r="C1822" s="15">
        <f t="shared" si="139"/>
        <v>12</v>
      </c>
      <c r="D1822" s="15">
        <f t="shared" si="140"/>
        <v>25</v>
      </c>
      <c r="E1822" s="15">
        <v>9954</v>
      </c>
      <c r="F1822" s="15">
        <v>0</v>
      </c>
      <c r="G1822" s="15">
        <f t="shared" si="142"/>
        <v>613</v>
      </c>
      <c r="I1822">
        <f t="shared" si="141"/>
        <v>613</v>
      </c>
    </row>
    <row r="1823" spans="1:9" x14ac:dyDescent="0.3">
      <c r="A1823" s="60">
        <v>44191</v>
      </c>
      <c r="B1823" s="15">
        <f t="shared" si="138"/>
        <v>2020</v>
      </c>
      <c r="C1823" s="15">
        <f t="shared" si="139"/>
        <v>12</v>
      </c>
      <c r="D1823" s="15">
        <f t="shared" si="140"/>
        <v>26</v>
      </c>
      <c r="E1823" s="15">
        <v>9347</v>
      </c>
      <c r="F1823" s="15">
        <v>0</v>
      </c>
      <c r="G1823" s="15">
        <f t="shared" si="142"/>
        <v>607</v>
      </c>
      <c r="I1823">
        <f t="shared" si="141"/>
        <v>607</v>
      </c>
    </row>
    <row r="1824" spans="1:9" x14ac:dyDescent="0.3">
      <c r="A1824" s="60">
        <v>44192</v>
      </c>
      <c r="B1824" s="15">
        <f t="shared" si="138"/>
        <v>2020</v>
      </c>
      <c r="C1824" s="15">
        <f t="shared" si="139"/>
        <v>12</v>
      </c>
      <c r="D1824" s="15">
        <f t="shared" si="140"/>
        <v>27</v>
      </c>
      <c r="E1824" s="15">
        <v>8744</v>
      </c>
      <c r="F1824" s="15">
        <v>0</v>
      </c>
      <c r="G1824" s="15">
        <f t="shared" si="142"/>
        <v>603</v>
      </c>
      <c r="I1824">
        <f t="shared" si="141"/>
        <v>603</v>
      </c>
    </row>
    <row r="1825" spans="1:9" x14ac:dyDescent="0.3">
      <c r="A1825" s="60">
        <v>44193</v>
      </c>
      <c r="B1825" s="15">
        <f t="shared" si="138"/>
        <v>2020</v>
      </c>
      <c r="C1825" s="15">
        <f t="shared" si="139"/>
        <v>12</v>
      </c>
      <c r="D1825" s="15">
        <f t="shared" si="140"/>
        <v>28</v>
      </c>
      <c r="E1825" s="15">
        <v>8192</v>
      </c>
      <c r="F1825" s="15">
        <v>0</v>
      </c>
      <c r="G1825" s="15">
        <f t="shared" si="142"/>
        <v>552</v>
      </c>
      <c r="I1825">
        <f t="shared" si="141"/>
        <v>552</v>
      </c>
    </row>
    <row r="1826" spans="1:9" x14ac:dyDescent="0.3">
      <c r="A1826" s="60">
        <v>44194</v>
      </c>
      <c r="B1826" s="15">
        <f t="shared" si="138"/>
        <v>2020</v>
      </c>
      <c r="C1826" s="15">
        <f t="shared" si="139"/>
        <v>12</v>
      </c>
      <c r="D1826" s="15">
        <f t="shared" si="140"/>
        <v>29</v>
      </c>
      <c r="E1826" s="15">
        <v>7614</v>
      </c>
      <c r="F1826" s="15">
        <v>0</v>
      </c>
      <c r="G1826" s="15">
        <f t="shared" si="142"/>
        <v>578</v>
      </c>
      <c r="I1826">
        <f t="shared" si="141"/>
        <v>578</v>
      </c>
    </row>
    <row r="1827" spans="1:9" x14ac:dyDescent="0.3">
      <c r="A1827" s="60">
        <v>44195</v>
      </c>
      <c r="B1827" s="15">
        <f t="shared" si="138"/>
        <v>2020</v>
      </c>
      <c r="C1827" s="15">
        <f t="shared" si="139"/>
        <v>12</v>
      </c>
      <c r="D1827" s="15">
        <f t="shared" si="140"/>
        <v>30</v>
      </c>
      <c r="E1827" s="15">
        <v>7016</v>
      </c>
      <c r="F1827" s="15">
        <v>0</v>
      </c>
      <c r="G1827" s="15">
        <f t="shared" si="142"/>
        <v>598</v>
      </c>
      <c r="I1827">
        <f t="shared" si="141"/>
        <v>598</v>
      </c>
    </row>
    <row r="1828" spans="1:9" x14ac:dyDescent="0.3">
      <c r="A1828" s="60">
        <v>44196</v>
      </c>
      <c r="B1828" s="15">
        <f t="shared" si="138"/>
        <v>2020</v>
      </c>
      <c r="C1828" s="15">
        <f t="shared" si="139"/>
        <v>12</v>
      </c>
      <c r="D1828" s="15">
        <f t="shared" si="140"/>
        <v>31</v>
      </c>
      <c r="E1828" s="15">
        <v>6554</v>
      </c>
      <c r="F1828" s="15">
        <v>0</v>
      </c>
      <c r="G1828" s="15">
        <f t="shared" si="142"/>
        <v>462</v>
      </c>
      <c r="I1828">
        <f t="shared" si="141"/>
        <v>462</v>
      </c>
    </row>
    <row r="1829" spans="1:9" x14ac:dyDescent="0.3">
      <c r="B1829">
        <f t="shared" si="138"/>
        <v>1900</v>
      </c>
      <c r="C1829">
        <f t="shared" si="139"/>
        <v>1</v>
      </c>
      <c r="D1829">
        <f t="shared" si="140"/>
        <v>0</v>
      </c>
    </row>
    <row r="1830" spans="1:9" x14ac:dyDescent="0.3">
      <c r="B1830">
        <f t="shared" si="138"/>
        <v>1900</v>
      </c>
      <c r="C1830">
        <f t="shared" si="139"/>
        <v>1</v>
      </c>
      <c r="D1830">
        <f t="shared" si="140"/>
        <v>0</v>
      </c>
    </row>
    <row r="1831" spans="1:9" x14ac:dyDescent="0.3">
      <c r="B1831">
        <f t="shared" si="138"/>
        <v>1900</v>
      </c>
      <c r="C1831">
        <f t="shared" si="139"/>
        <v>1</v>
      </c>
      <c r="D1831">
        <f t="shared" si="140"/>
        <v>0</v>
      </c>
    </row>
    <row r="1832" spans="1:9" x14ac:dyDescent="0.3">
      <c r="B1832">
        <f t="shared" si="138"/>
        <v>1900</v>
      </c>
      <c r="C1832">
        <f t="shared" si="139"/>
        <v>1</v>
      </c>
      <c r="D1832">
        <f t="shared" si="140"/>
        <v>0</v>
      </c>
    </row>
    <row r="1833" spans="1:9" x14ac:dyDescent="0.3">
      <c r="B1833">
        <f t="shared" si="138"/>
        <v>1900</v>
      </c>
      <c r="C1833">
        <f t="shared" si="139"/>
        <v>1</v>
      </c>
      <c r="D1833">
        <f t="shared" si="140"/>
        <v>0</v>
      </c>
    </row>
    <row r="1834" spans="1:9" x14ac:dyDescent="0.3">
      <c r="B1834">
        <f t="shared" si="138"/>
        <v>1900</v>
      </c>
      <c r="C1834">
        <f t="shared" si="139"/>
        <v>1</v>
      </c>
      <c r="D1834">
        <f t="shared" si="140"/>
        <v>0</v>
      </c>
    </row>
    <row r="1835" spans="1:9" x14ac:dyDescent="0.3">
      <c r="B1835">
        <f t="shared" si="138"/>
        <v>1900</v>
      </c>
      <c r="C1835">
        <f t="shared" si="139"/>
        <v>1</v>
      </c>
      <c r="D1835">
        <f t="shared" si="140"/>
        <v>0</v>
      </c>
    </row>
    <row r="1836" spans="1:9" x14ac:dyDescent="0.3">
      <c r="B1836">
        <f t="shared" si="138"/>
        <v>1900</v>
      </c>
      <c r="C1836">
        <f t="shared" si="139"/>
        <v>1</v>
      </c>
      <c r="D1836">
        <f t="shared" si="140"/>
        <v>0</v>
      </c>
    </row>
    <row r="1837" spans="1:9" x14ac:dyDescent="0.3">
      <c r="B1837">
        <f t="shared" si="138"/>
        <v>1900</v>
      </c>
      <c r="C1837">
        <f t="shared" si="139"/>
        <v>1</v>
      </c>
      <c r="D1837">
        <f t="shared" si="140"/>
        <v>0</v>
      </c>
    </row>
    <row r="1838" spans="1:9" x14ac:dyDescent="0.3">
      <c r="B1838">
        <f t="shared" si="138"/>
        <v>1900</v>
      </c>
      <c r="C1838">
        <f t="shared" si="139"/>
        <v>1</v>
      </c>
      <c r="D1838">
        <f t="shared" si="140"/>
        <v>0</v>
      </c>
    </row>
    <row r="1839" spans="1:9" x14ac:dyDescent="0.3">
      <c r="B1839">
        <f t="shared" si="138"/>
        <v>1900</v>
      </c>
      <c r="C1839">
        <f t="shared" si="139"/>
        <v>1</v>
      </c>
      <c r="D1839">
        <f t="shared" si="140"/>
        <v>0</v>
      </c>
    </row>
    <row r="1840" spans="1:9" x14ac:dyDescent="0.3">
      <c r="B1840">
        <f t="shared" si="138"/>
        <v>1900</v>
      </c>
      <c r="C1840">
        <f t="shared" si="139"/>
        <v>1</v>
      </c>
      <c r="D1840">
        <f t="shared" si="140"/>
        <v>0</v>
      </c>
    </row>
    <row r="1841" spans="2:4" x14ac:dyDescent="0.3">
      <c r="B1841">
        <f t="shared" si="138"/>
        <v>1900</v>
      </c>
      <c r="C1841">
        <f t="shared" si="139"/>
        <v>1</v>
      </c>
      <c r="D1841">
        <f t="shared" si="140"/>
        <v>0</v>
      </c>
    </row>
    <row r="1842" spans="2:4" x14ac:dyDescent="0.3">
      <c r="B1842">
        <f t="shared" si="138"/>
        <v>1900</v>
      </c>
      <c r="C1842">
        <f t="shared" si="139"/>
        <v>1</v>
      </c>
      <c r="D1842">
        <f t="shared" si="140"/>
        <v>0</v>
      </c>
    </row>
    <row r="1843" spans="2:4" x14ac:dyDescent="0.3">
      <c r="B1843">
        <f t="shared" si="138"/>
        <v>1900</v>
      </c>
      <c r="C1843">
        <f t="shared" si="139"/>
        <v>1</v>
      </c>
      <c r="D1843">
        <f t="shared" si="140"/>
        <v>0</v>
      </c>
    </row>
    <row r="1844" spans="2:4" x14ac:dyDescent="0.3">
      <c r="B1844">
        <f t="shared" si="138"/>
        <v>1900</v>
      </c>
      <c r="C1844">
        <f t="shared" si="139"/>
        <v>1</v>
      </c>
      <c r="D1844">
        <f t="shared" si="140"/>
        <v>0</v>
      </c>
    </row>
    <row r="1845" spans="2:4" x14ac:dyDescent="0.3">
      <c r="B1845">
        <f t="shared" si="138"/>
        <v>1900</v>
      </c>
      <c r="C1845">
        <f t="shared" si="139"/>
        <v>1</v>
      </c>
      <c r="D1845">
        <f t="shared" si="140"/>
        <v>0</v>
      </c>
    </row>
    <row r="1846" spans="2:4" x14ac:dyDescent="0.3">
      <c r="B1846">
        <f t="shared" si="138"/>
        <v>1900</v>
      </c>
      <c r="C1846">
        <f t="shared" si="139"/>
        <v>1</v>
      </c>
      <c r="D1846">
        <f t="shared" si="140"/>
        <v>0</v>
      </c>
    </row>
    <row r="1847" spans="2:4" x14ac:dyDescent="0.3">
      <c r="B1847">
        <f t="shared" si="138"/>
        <v>1900</v>
      </c>
      <c r="C1847">
        <f t="shared" si="139"/>
        <v>1</v>
      </c>
      <c r="D1847">
        <f t="shared" si="140"/>
        <v>0</v>
      </c>
    </row>
    <row r="1848" spans="2:4" x14ac:dyDescent="0.3">
      <c r="B1848">
        <f t="shared" si="138"/>
        <v>1900</v>
      </c>
      <c r="C1848">
        <f t="shared" si="139"/>
        <v>1</v>
      </c>
      <c r="D1848">
        <f t="shared" si="140"/>
        <v>0</v>
      </c>
    </row>
    <row r="1849" spans="2:4" x14ac:dyDescent="0.3">
      <c r="B1849">
        <f t="shared" si="138"/>
        <v>1900</v>
      </c>
      <c r="C1849">
        <f t="shared" si="139"/>
        <v>1</v>
      </c>
      <c r="D1849">
        <f t="shared" si="140"/>
        <v>0</v>
      </c>
    </row>
    <row r="1850" spans="2:4" x14ac:dyDescent="0.3">
      <c r="B1850">
        <f t="shared" si="138"/>
        <v>1900</v>
      </c>
      <c r="C1850">
        <f t="shared" si="139"/>
        <v>1</v>
      </c>
      <c r="D1850">
        <f t="shared" si="140"/>
        <v>0</v>
      </c>
    </row>
    <row r="1851" spans="2:4" x14ac:dyDescent="0.3">
      <c r="B1851">
        <f t="shared" si="138"/>
        <v>1900</v>
      </c>
      <c r="C1851">
        <f t="shared" si="139"/>
        <v>1</v>
      </c>
      <c r="D1851">
        <f t="shared" si="140"/>
        <v>0</v>
      </c>
    </row>
    <row r="1852" spans="2:4" x14ac:dyDescent="0.3">
      <c r="B1852">
        <f t="shared" si="138"/>
        <v>1900</v>
      </c>
      <c r="C1852">
        <f t="shared" si="139"/>
        <v>1</v>
      </c>
      <c r="D1852">
        <f t="shared" si="140"/>
        <v>0</v>
      </c>
    </row>
    <row r="1853" spans="2:4" x14ac:dyDescent="0.3">
      <c r="B1853">
        <f t="shared" si="138"/>
        <v>1900</v>
      </c>
      <c r="C1853">
        <f t="shared" si="139"/>
        <v>1</v>
      </c>
      <c r="D1853">
        <f t="shared" si="140"/>
        <v>0</v>
      </c>
    </row>
    <row r="1854" spans="2:4" x14ac:dyDescent="0.3">
      <c r="B1854">
        <f t="shared" si="138"/>
        <v>1900</v>
      </c>
      <c r="C1854">
        <f t="shared" si="139"/>
        <v>1</v>
      </c>
      <c r="D1854">
        <f t="shared" si="140"/>
        <v>0</v>
      </c>
    </row>
    <row r="1855" spans="2:4" x14ac:dyDescent="0.3">
      <c r="B1855">
        <f t="shared" si="138"/>
        <v>1900</v>
      </c>
      <c r="C1855">
        <f t="shared" si="139"/>
        <v>1</v>
      </c>
      <c r="D1855">
        <f t="shared" si="140"/>
        <v>0</v>
      </c>
    </row>
    <row r="1856" spans="2:4" x14ac:dyDescent="0.3">
      <c r="B1856">
        <f t="shared" si="138"/>
        <v>1900</v>
      </c>
      <c r="C1856">
        <f t="shared" si="139"/>
        <v>1</v>
      </c>
      <c r="D1856">
        <f t="shared" si="140"/>
        <v>0</v>
      </c>
    </row>
    <row r="1857" spans="2:4" x14ac:dyDescent="0.3">
      <c r="B1857">
        <f t="shared" si="138"/>
        <v>1900</v>
      </c>
      <c r="C1857">
        <f t="shared" si="139"/>
        <v>1</v>
      </c>
      <c r="D1857">
        <f t="shared" si="140"/>
        <v>0</v>
      </c>
    </row>
    <row r="1858" spans="2:4" x14ac:dyDescent="0.3">
      <c r="B1858">
        <f t="shared" si="138"/>
        <v>1900</v>
      </c>
      <c r="C1858">
        <f t="shared" si="139"/>
        <v>1</v>
      </c>
      <c r="D1858">
        <f t="shared" si="140"/>
        <v>0</v>
      </c>
    </row>
    <row r="1859" spans="2:4" x14ac:dyDescent="0.3">
      <c r="B1859">
        <f t="shared" ref="B1859:B1922" si="143">YEAR(A1859)</f>
        <v>1900</v>
      </c>
      <c r="C1859">
        <f t="shared" ref="C1859:C1922" si="144">MONTH(A1859)</f>
        <v>1</v>
      </c>
      <c r="D1859">
        <f t="shared" ref="D1859:D1922" si="145">DAY(A1859)</f>
        <v>0</v>
      </c>
    </row>
    <row r="1860" spans="2:4" x14ac:dyDescent="0.3">
      <c r="B1860">
        <f t="shared" si="143"/>
        <v>1900</v>
      </c>
      <c r="C1860">
        <f t="shared" si="144"/>
        <v>1</v>
      </c>
      <c r="D1860">
        <f t="shared" si="145"/>
        <v>0</v>
      </c>
    </row>
    <row r="1861" spans="2:4" x14ac:dyDescent="0.3">
      <c r="B1861">
        <f t="shared" si="143"/>
        <v>1900</v>
      </c>
      <c r="C1861">
        <f t="shared" si="144"/>
        <v>1</v>
      </c>
      <c r="D1861">
        <f t="shared" si="145"/>
        <v>0</v>
      </c>
    </row>
    <row r="1862" spans="2:4" x14ac:dyDescent="0.3">
      <c r="B1862">
        <f t="shared" si="143"/>
        <v>1900</v>
      </c>
      <c r="C1862">
        <f t="shared" si="144"/>
        <v>1</v>
      </c>
      <c r="D1862">
        <f t="shared" si="145"/>
        <v>0</v>
      </c>
    </row>
    <row r="1863" spans="2:4" x14ac:dyDescent="0.3">
      <c r="B1863">
        <f t="shared" si="143"/>
        <v>1900</v>
      </c>
      <c r="C1863">
        <f t="shared" si="144"/>
        <v>1</v>
      </c>
      <c r="D1863">
        <f t="shared" si="145"/>
        <v>0</v>
      </c>
    </row>
    <row r="1864" spans="2:4" x14ac:dyDescent="0.3">
      <c r="B1864">
        <f t="shared" si="143"/>
        <v>1900</v>
      </c>
      <c r="C1864">
        <f t="shared" si="144"/>
        <v>1</v>
      </c>
      <c r="D1864">
        <f t="shared" si="145"/>
        <v>0</v>
      </c>
    </row>
    <row r="1865" spans="2:4" x14ac:dyDescent="0.3">
      <c r="B1865">
        <f t="shared" si="143"/>
        <v>1900</v>
      </c>
      <c r="C1865">
        <f t="shared" si="144"/>
        <v>1</v>
      </c>
      <c r="D1865">
        <f t="shared" si="145"/>
        <v>0</v>
      </c>
    </row>
    <row r="1866" spans="2:4" x14ac:dyDescent="0.3">
      <c r="B1866">
        <f t="shared" si="143"/>
        <v>1900</v>
      </c>
      <c r="C1866">
        <f t="shared" si="144"/>
        <v>1</v>
      </c>
      <c r="D1866">
        <f t="shared" si="145"/>
        <v>0</v>
      </c>
    </row>
    <row r="1867" spans="2:4" x14ac:dyDescent="0.3">
      <c r="B1867">
        <f t="shared" si="143"/>
        <v>1900</v>
      </c>
      <c r="C1867">
        <f t="shared" si="144"/>
        <v>1</v>
      </c>
      <c r="D1867">
        <f t="shared" si="145"/>
        <v>0</v>
      </c>
    </row>
    <row r="1868" spans="2:4" x14ac:dyDescent="0.3">
      <c r="B1868">
        <f t="shared" si="143"/>
        <v>1900</v>
      </c>
      <c r="C1868">
        <f t="shared" si="144"/>
        <v>1</v>
      </c>
      <c r="D1868">
        <f t="shared" si="145"/>
        <v>0</v>
      </c>
    </row>
    <row r="1869" spans="2:4" x14ac:dyDescent="0.3">
      <c r="B1869">
        <f t="shared" si="143"/>
        <v>1900</v>
      </c>
      <c r="C1869">
        <f t="shared" si="144"/>
        <v>1</v>
      </c>
      <c r="D1869">
        <f t="shared" si="145"/>
        <v>0</v>
      </c>
    </row>
    <row r="1870" spans="2:4" x14ac:dyDescent="0.3">
      <c r="B1870">
        <f t="shared" si="143"/>
        <v>1900</v>
      </c>
      <c r="C1870">
        <f t="shared" si="144"/>
        <v>1</v>
      </c>
      <c r="D1870">
        <f t="shared" si="145"/>
        <v>0</v>
      </c>
    </row>
    <row r="1871" spans="2:4" x14ac:dyDescent="0.3">
      <c r="B1871">
        <f t="shared" si="143"/>
        <v>1900</v>
      </c>
      <c r="C1871">
        <f t="shared" si="144"/>
        <v>1</v>
      </c>
      <c r="D1871">
        <f t="shared" si="145"/>
        <v>0</v>
      </c>
    </row>
    <row r="1872" spans="2:4" x14ac:dyDescent="0.3">
      <c r="B1872">
        <f t="shared" si="143"/>
        <v>1900</v>
      </c>
      <c r="C1872">
        <f t="shared" si="144"/>
        <v>1</v>
      </c>
      <c r="D1872">
        <f t="shared" si="145"/>
        <v>0</v>
      </c>
    </row>
    <row r="1873" spans="2:4" x14ac:dyDescent="0.3">
      <c r="B1873">
        <f t="shared" si="143"/>
        <v>1900</v>
      </c>
      <c r="C1873">
        <f t="shared" si="144"/>
        <v>1</v>
      </c>
      <c r="D1873">
        <f t="shared" si="145"/>
        <v>0</v>
      </c>
    </row>
    <row r="1874" spans="2:4" x14ac:dyDescent="0.3">
      <c r="B1874">
        <f t="shared" si="143"/>
        <v>1900</v>
      </c>
      <c r="C1874">
        <f t="shared" si="144"/>
        <v>1</v>
      </c>
      <c r="D1874">
        <f t="shared" si="145"/>
        <v>0</v>
      </c>
    </row>
    <row r="1875" spans="2:4" x14ac:dyDescent="0.3">
      <c r="B1875">
        <f t="shared" si="143"/>
        <v>1900</v>
      </c>
      <c r="C1875">
        <f t="shared" si="144"/>
        <v>1</v>
      </c>
      <c r="D1875">
        <f t="shared" si="145"/>
        <v>0</v>
      </c>
    </row>
    <row r="1876" spans="2:4" x14ac:dyDescent="0.3">
      <c r="B1876">
        <f t="shared" si="143"/>
        <v>1900</v>
      </c>
      <c r="C1876">
        <f t="shared" si="144"/>
        <v>1</v>
      </c>
      <c r="D1876">
        <f t="shared" si="145"/>
        <v>0</v>
      </c>
    </row>
    <row r="1877" spans="2:4" x14ac:dyDescent="0.3">
      <c r="B1877">
        <f t="shared" si="143"/>
        <v>1900</v>
      </c>
      <c r="C1877">
        <f t="shared" si="144"/>
        <v>1</v>
      </c>
      <c r="D1877">
        <f t="shared" si="145"/>
        <v>0</v>
      </c>
    </row>
    <row r="1878" spans="2:4" x14ac:dyDescent="0.3">
      <c r="B1878">
        <f t="shared" si="143"/>
        <v>1900</v>
      </c>
      <c r="C1878">
        <f t="shared" si="144"/>
        <v>1</v>
      </c>
      <c r="D1878">
        <f t="shared" si="145"/>
        <v>0</v>
      </c>
    </row>
    <row r="1879" spans="2:4" x14ac:dyDescent="0.3">
      <c r="B1879">
        <f t="shared" si="143"/>
        <v>1900</v>
      </c>
      <c r="C1879">
        <f t="shared" si="144"/>
        <v>1</v>
      </c>
      <c r="D1879">
        <f t="shared" si="145"/>
        <v>0</v>
      </c>
    </row>
    <row r="1880" spans="2:4" x14ac:dyDescent="0.3">
      <c r="B1880">
        <f t="shared" si="143"/>
        <v>1900</v>
      </c>
      <c r="C1880">
        <f t="shared" si="144"/>
        <v>1</v>
      </c>
      <c r="D1880">
        <f t="shared" si="145"/>
        <v>0</v>
      </c>
    </row>
    <row r="1881" spans="2:4" x14ac:dyDescent="0.3">
      <c r="B1881">
        <f t="shared" si="143"/>
        <v>1900</v>
      </c>
      <c r="C1881">
        <f t="shared" si="144"/>
        <v>1</v>
      </c>
      <c r="D1881">
        <f t="shared" si="145"/>
        <v>0</v>
      </c>
    </row>
    <row r="1882" spans="2:4" x14ac:dyDescent="0.3">
      <c r="B1882">
        <f t="shared" si="143"/>
        <v>1900</v>
      </c>
      <c r="C1882">
        <f t="shared" si="144"/>
        <v>1</v>
      </c>
      <c r="D1882">
        <f t="shared" si="145"/>
        <v>0</v>
      </c>
    </row>
    <row r="1883" spans="2:4" x14ac:dyDescent="0.3">
      <c r="B1883">
        <f t="shared" si="143"/>
        <v>1900</v>
      </c>
      <c r="C1883">
        <f t="shared" si="144"/>
        <v>1</v>
      </c>
      <c r="D1883">
        <f t="shared" si="145"/>
        <v>0</v>
      </c>
    </row>
    <row r="1884" spans="2:4" x14ac:dyDescent="0.3">
      <c r="B1884">
        <f t="shared" si="143"/>
        <v>1900</v>
      </c>
      <c r="C1884">
        <f t="shared" si="144"/>
        <v>1</v>
      </c>
      <c r="D1884">
        <f t="shared" si="145"/>
        <v>0</v>
      </c>
    </row>
    <row r="1885" spans="2:4" x14ac:dyDescent="0.3">
      <c r="B1885">
        <f t="shared" si="143"/>
        <v>1900</v>
      </c>
      <c r="C1885">
        <f t="shared" si="144"/>
        <v>1</v>
      </c>
      <c r="D1885">
        <f t="shared" si="145"/>
        <v>0</v>
      </c>
    </row>
    <row r="1886" spans="2:4" x14ac:dyDescent="0.3">
      <c r="B1886">
        <f t="shared" si="143"/>
        <v>1900</v>
      </c>
      <c r="C1886">
        <f t="shared" si="144"/>
        <v>1</v>
      </c>
      <c r="D1886">
        <f t="shared" si="145"/>
        <v>0</v>
      </c>
    </row>
    <row r="1887" spans="2:4" x14ac:dyDescent="0.3">
      <c r="B1887">
        <f t="shared" si="143"/>
        <v>1900</v>
      </c>
      <c r="C1887">
        <f t="shared" si="144"/>
        <v>1</v>
      </c>
      <c r="D1887">
        <f t="shared" si="145"/>
        <v>0</v>
      </c>
    </row>
    <row r="1888" spans="2:4" x14ac:dyDescent="0.3">
      <c r="B1888">
        <f t="shared" si="143"/>
        <v>1900</v>
      </c>
      <c r="C1888">
        <f t="shared" si="144"/>
        <v>1</v>
      </c>
      <c r="D1888">
        <f t="shared" si="145"/>
        <v>0</v>
      </c>
    </row>
    <row r="1889" spans="2:4" x14ac:dyDescent="0.3">
      <c r="B1889">
        <f t="shared" si="143"/>
        <v>1900</v>
      </c>
      <c r="C1889">
        <f t="shared" si="144"/>
        <v>1</v>
      </c>
      <c r="D1889">
        <f t="shared" si="145"/>
        <v>0</v>
      </c>
    </row>
    <row r="1890" spans="2:4" x14ac:dyDescent="0.3">
      <c r="B1890">
        <f t="shared" si="143"/>
        <v>1900</v>
      </c>
      <c r="C1890">
        <f t="shared" si="144"/>
        <v>1</v>
      </c>
      <c r="D1890">
        <f t="shared" si="145"/>
        <v>0</v>
      </c>
    </row>
    <row r="1891" spans="2:4" x14ac:dyDescent="0.3">
      <c r="B1891">
        <f t="shared" si="143"/>
        <v>1900</v>
      </c>
      <c r="C1891">
        <f t="shared" si="144"/>
        <v>1</v>
      </c>
      <c r="D1891">
        <f t="shared" si="145"/>
        <v>0</v>
      </c>
    </row>
    <row r="1892" spans="2:4" x14ac:dyDescent="0.3">
      <c r="B1892">
        <f t="shared" si="143"/>
        <v>1900</v>
      </c>
      <c r="C1892">
        <f t="shared" si="144"/>
        <v>1</v>
      </c>
      <c r="D1892">
        <f t="shared" si="145"/>
        <v>0</v>
      </c>
    </row>
    <row r="1893" spans="2:4" x14ac:dyDescent="0.3">
      <c r="B1893">
        <f t="shared" si="143"/>
        <v>1900</v>
      </c>
      <c r="C1893">
        <f t="shared" si="144"/>
        <v>1</v>
      </c>
      <c r="D1893">
        <f t="shared" si="145"/>
        <v>0</v>
      </c>
    </row>
    <row r="1894" spans="2:4" x14ac:dyDescent="0.3">
      <c r="B1894">
        <f t="shared" si="143"/>
        <v>1900</v>
      </c>
      <c r="C1894">
        <f t="shared" si="144"/>
        <v>1</v>
      </c>
      <c r="D1894">
        <f t="shared" si="145"/>
        <v>0</v>
      </c>
    </row>
    <row r="1895" spans="2:4" x14ac:dyDescent="0.3">
      <c r="B1895">
        <f t="shared" si="143"/>
        <v>1900</v>
      </c>
      <c r="C1895">
        <f t="shared" si="144"/>
        <v>1</v>
      </c>
      <c r="D1895">
        <f t="shared" si="145"/>
        <v>0</v>
      </c>
    </row>
    <row r="1896" spans="2:4" x14ac:dyDescent="0.3">
      <c r="B1896">
        <f t="shared" si="143"/>
        <v>1900</v>
      </c>
      <c r="C1896">
        <f t="shared" si="144"/>
        <v>1</v>
      </c>
      <c r="D1896">
        <f t="shared" si="145"/>
        <v>0</v>
      </c>
    </row>
    <row r="1897" spans="2:4" x14ac:dyDescent="0.3">
      <c r="B1897">
        <f t="shared" si="143"/>
        <v>1900</v>
      </c>
      <c r="C1897">
        <f t="shared" si="144"/>
        <v>1</v>
      </c>
      <c r="D1897">
        <f t="shared" si="145"/>
        <v>0</v>
      </c>
    </row>
    <row r="1898" spans="2:4" x14ac:dyDescent="0.3">
      <c r="B1898">
        <f t="shared" si="143"/>
        <v>1900</v>
      </c>
      <c r="C1898">
        <f t="shared" si="144"/>
        <v>1</v>
      </c>
      <c r="D1898">
        <f t="shared" si="145"/>
        <v>0</v>
      </c>
    </row>
    <row r="1899" spans="2:4" x14ac:dyDescent="0.3">
      <c r="B1899">
        <f t="shared" si="143"/>
        <v>1900</v>
      </c>
      <c r="C1899">
        <f t="shared" si="144"/>
        <v>1</v>
      </c>
      <c r="D1899">
        <f t="shared" si="145"/>
        <v>0</v>
      </c>
    </row>
    <row r="1900" spans="2:4" x14ac:dyDescent="0.3">
      <c r="B1900">
        <f t="shared" si="143"/>
        <v>1900</v>
      </c>
      <c r="C1900">
        <f t="shared" si="144"/>
        <v>1</v>
      </c>
      <c r="D1900">
        <f t="shared" si="145"/>
        <v>0</v>
      </c>
    </row>
    <row r="1901" spans="2:4" x14ac:dyDescent="0.3">
      <c r="B1901">
        <f t="shared" si="143"/>
        <v>1900</v>
      </c>
      <c r="C1901">
        <f t="shared" si="144"/>
        <v>1</v>
      </c>
      <c r="D1901">
        <f t="shared" si="145"/>
        <v>0</v>
      </c>
    </row>
    <row r="1902" spans="2:4" x14ac:dyDescent="0.3">
      <c r="B1902">
        <f t="shared" si="143"/>
        <v>1900</v>
      </c>
      <c r="C1902">
        <f t="shared" si="144"/>
        <v>1</v>
      </c>
      <c r="D1902">
        <f t="shared" si="145"/>
        <v>0</v>
      </c>
    </row>
    <row r="1903" spans="2:4" x14ac:dyDescent="0.3">
      <c r="B1903">
        <f t="shared" si="143"/>
        <v>1900</v>
      </c>
      <c r="C1903">
        <f t="shared" si="144"/>
        <v>1</v>
      </c>
      <c r="D1903">
        <f t="shared" si="145"/>
        <v>0</v>
      </c>
    </row>
    <row r="1904" spans="2:4" x14ac:dyDescent="0.3">
      <c r="B1904">
        <f t="shared" si="143"/>
        <v>1900</v>
      </c>
      <c r="C1904">
        <f t="shared" si="144"/>
        <v>1</v>
      </c>
      <c r="D1904">
        <f t="shared" si="145"/>
        <v>0</v>
      </c>
    </row>
    <row r="1905" spans="2:4" x14ac:dyDescent="0.3">
      <c r="B1905">
        <f t="shared" si="143"/>
        <v>1900</v>
      </c>
      <c r="C1905">
        <f t="shared" si="144"/>
        <v>1</v>
      </c>
      <c r="D1905">
        <f t="shared" si="145"/>
        <v>0</v>
      </c>
    </row>
    <row r="1906" spans="2:4" x14ac:dyDescent="0.3">
      <c r="B1906">
        <f t="shared" si="143"/>
        <v>1900</v>
      </c>
      <c r="C1906">
        <f t="shared" si="144"/>
        <v>1</v>
      </c>
      <c r="D1906">
        <f t="shared" si="145"/>
        <v>0</v>
      </c>
    </row>
    <row r="1907" spans="2:4" x14ac:dyDescent="0.3">
      <c r="B1907">
        <f t="shared" si="143"/>
        <v>1900</v>
      </c>
      <c r="C1907">
        <f t="shared" si="144"/>
        <v>1</v>
      </c>
      <c r="D1907">
        <f t="shared" si="145"/>
        <v>0</v>
      </c>
    </row>
    <row r="1908" spans="2:4" x14ac:dyDescent="0.3">
      <c r="B1908">
        <f t="shared" si="143"/>
        <v>1900</v>
      </c>
      <c r="C1908">
        <f t="shared" si="144"/>
        <v>1</v>
      </c>
      <c r="D1908">
        <f t="shared" si="145"/>
        <v>0</v>
      </c>
    </row>
    <row r="1909" spans="2:4" x14ac:dyDescent="0.3">
      <c r="B1909">
        <f t="shared" si="143"/>
        <v>1900</v>
      </c>
      <c r="C1909">
        <f t="shared" si="144"/>
        <v>1</v>
      </c>
      <c r="D1909">
        <f t="shared" si="145"/>
        <v>0</v>
      </c>
    </row>
    <row r="1910" spans="2:4" x14ac:dyDescent="0.3">
      <c r="B1910">
        <f t="shared" si="143"/>
        <v>1900</v>
      </c>
      <c r="C1910">
        <f t="shared" si="144"/>
        <v>1</v>
      </c>
      <c r="D1910">
        <f t="shared" si="145"/>
        <v>0</v>
      </c>
    </row>
    <row r="1911" spans="2:4" x14ac:dyDescent="0.3">
      <c r="B1911">
        <f t="shared" si="143"/>
        <v>1900</v>
      </c>
      <c r="C1911">
        <f t="shared" si="144"/>
        <v>1</v>
      </c>
      <c r="D1911">
        <f t="shared" si="145"/>
        <v>0</v>
      </c>
    </row>
    <row r="1912" spans="2:4" x14ac:dyDescent="0.3">
      <c r="B1912">
        <f t="shared" si="143"/>
        <v>1900</v>
      </c>
      <c r="C1912">
        <f t="shared" si="144"/>
        <v>1</v>
      </c>
      <c r="D1912">
        <f t="shared" si="145"/>
        <v>0</v>
      </c>
    </row>
    <row r="1913" spans="2:4" x14ac:dyDescent="0.3">
      <c r="B1913">
        <f t="shared" si="143"/>
        <v>1900</v>
      </c>
      <c r="C1913">
        <f t="shared" si="144"/>
        <v>1</v>
      </c>
      <c r="D1913">
        <f t="shared" si="145"/>
        <v>0</v>
      </c>
    </row>
    <row r="1914" spans="2:4" x14ac:dyDescent="0.3">
      <c r="B1914">
        <f t="shared" si="143"/>
        <v>1900</v>
      </c>
      <c r="C1914">
        <f t="shared" si="144"/>
        <v>1</v>
      </c>
      <c r="D1914">
        <f t="shared" si="145"/>
        <v>0</v>
      </c>
    </row>
    <row r="1915" spans="2:4" x14ac:dyDescent="0.3">
      <c r="B1915">
        <f t="shared" si="143"/>
        <v>1900</v>
      </c>
      <c r="C1915">
        <f t="shared" si="144"/>
        <v>1</v>
      </c>
      <c r="D1915">
        <f t="shared" si="145"/>
        <v>0</v>
      </c>
    </row>
    <row r="1916" spans="2:4" x14ac:dyDescent="0.3">
      <c r="B1916">
        <f t="shared" si="143"/>
        <v>1900</v>
      </c>
      <c r="C1916">
        <f t="shared" si="144"/>
        <v>1</v>
      </c>
      <c r="D1916">
        <f t="shared" si="145"/>
        <v>0</v>
      </c>
    </row>
    <row r="1917" spans="2:4" x14ac:dyDescent="0.3">
      <c r="B1917">
        <f t="shared" si="143"/>
        <v>1900</v>
      </c>
      <c r="C1917">
        <f t="shared" si="144"/>
        <v>1</v>
      </c>
      <c r="D1917">
        <f t="shared" si="145"/>
        <v>0</v>
      </c>
    </row>
    <row r="1918" spans="2:4" x14ac:dyDescent="0.3">
      <c r="B1918">
        <f t="shared" si="143"/>
        <v>1900</v>
      </c>
      <c r="C1918">
        <f t="shared" si="144"/>
        <v>1</v>
      </c>
      <c r="D1918">
        <f t="shared" si="145"/>
        <v>0</v>
      </c>
    </row>
    <row r="1919" spans="2:4" x14ac:dyDescent="0.3">
      <c r="B1919">
        <f t="shared" si="143"/>
        <v>1900</v>
      </c>
      <c r="C1919">
        <f t="shared" si="144"/>
        <v>1</v>
      </c>
      <c r="D1919">
        <f t="shared" si="145"/>
        <v>0</v>
      </c>
    </row>
    <row r="1920" spans="2:4" x14ac:dyDescent="0.3">
      <c r="B1920">
        <f t="shared" si="143"/>
        <v>1900</v>
      </c>
      <c r="C1920">
        <f t="shared" si="144"/>
        <v>1</v>
      </c>
      <c r="D1920">
        <f t="shared" si="145"/>
        <v>0</v>
      </c>
    </row>
    <row r="1921" spans="2:4" x14ac:dyDescent="0.3">
      <c r="B1921">
        <f t="shared" si="143"/>
        <v>1900</v>
      </c>
      <c r="C1921">
        <f t="shared" si="144"/>
        <v>1</v>
      </c>
      <c r="D1921">
        <f t="shared" si="145"/>
        <v>0</v>
      </c>
    </row>
    <row r="1922" spans="2:4" x14ac:dyDescent="0.3">
      <c r="B1922">
        <f t="shared" si="143"/>
        <v>1900</v>
      </c>
      <c r="C1922">
        <f t="shared" si="144"/>
        <v>1</v>
      </c>
      <c r="D1922">
        <f t="shared" si="145"/>
        <v>0</v>
      </c>
    </row>
    <row r="1923" spans="2:4" x14ac:dyDescent="0.3">
      <c r="B1923">
        <f t="shared" ref="B1923:B1986" si="146">YEAR(A1923)</f>
        <v>1900</v>
      </c>
      <c r="C1923">
        <f t="shared" ref="C1923:C1986" si="147">MONTH(A1923)</f>
        <v>1</v>
      </c>
      <c r="D1923">
        <f t="shared" ref="D1923:D1986" si="148">DAY(A1923)</f>
        <v>0</v>
      </c>
    </row>
    <row r="1924" spans="2:4" x14ac:dyDescent="0.3">
      <c r="B1924">
        <f t="shared" si="146"/>
        <v>1900</v>
      </c>
      <c r="C1924">
        <f t="shared" si="147"/>
        <v>1</v>
      </c>
      <c r="D1924">
        <f t="shared" si="148"/>
        <v>0</v>
      </c>
    </row>
    <row r="1925" spans="2:4" x14ac:dyDescent="0.3">
      <c r="B1925">
        <f t="shared" si="146"/>
        <v>1900</v>
      </c>
      <c r="C1925">
        <f t="shared" si="147"/>
        <v>1</v>
      </c>
      <c r="D1925">
        <f t="shared" si="148"/>
        <v>0</v>
      </c>
    </row>
    <row r="1926" spans="2:4" x14ac:dyDescent="0.3">
      <c r="B1926">
        <f t="shared" si="146"/>
        <v>1900</v>
      </c>
      <c r="C1926">
        <f t="shared" si="147"/>
        <v>1</v>
      </c>
      <c r="D1926">
        <f t="shared" si="148"/>
        <v>0</v>
      </c>
    </row>
    <row r="1927" spans="2:4" x14ac:dyDescent="0.3">
      <c r="B1927">
        <f t="shared" si="146"/>
        <v>1900</v>
      </c>
      <c r="C1927">
        <f t="shared" si="147"/>
        <v>1</v>
      </c>
      <c r="D1927">
        <f t="shared" si="148"/>
        <v>0</v>
      </c>
    </row>
    <row r="1928" spans="2:4" x14ac:dyDescent="0.3">
      <c r="B1928">
        <f t="shared" si="146"/>
        <v>1900</v>
      </c>
      <c r="C1928">
        <f t="shared" si="147"/>
        <v>1</v>
      </c>
      <c r="D1928">
        <f t="shared" si="148"/>
        <v>0</v>
      </c>
    </row>
    <row r="1929" spans="2:4" x14ac:dyDescent="0.3">
      <c r="B1929">
        <f t="shared" si="146"/>
        <v>1900</v>
      </c>
      <c r="C1929">
        <f t="shared" si="147"/>
        <v>1</v>
      </c>
      <c r="D1929">
        <f t="shared" si="148"/>
        <v>0</v>
      </c>
    </row>
    <row r="1930" spans="2:4" x14ac:dyDescent="0.3">
      <c r="B1930">
        <f t="shared" si="146"/>
        <v>1900</v>
      </c>
      <c r="C1930">
        <f t="shared" si="147"/>
        <v>1</v>
      </c>
      <c r="D1930">
        <f t="shared" si="148"/>
        <v>0</v>
      </c>
    </row>
    <row r="1931" spans="2:4" x14ac:dyDescent="0.3">
      <c r="B1931">
        <f t="shared" si="146"/>
        <v>1900</v>
      </c>
      <c r="C1931">
        <f t="shared" si="147"/>
        <v>1</v>
      </c>
      <c r="D1931">
        <f t="shared" si="148"/>
        <v>0</v>
      </c>
    </row>
    <row r="1932" spans="2:4" x14ac:dyDescent="0.3">
      <c r="B1932">
        <f t="shared" si="146"/>
        <v>1900</v>
      </c>
      <c r="C1932">
        <f t="shared" si="147"/>
        <v>1</v>
      </c>
      <c r="D1932">
        <f t="shared" si="148"/>
        <v>0</v>
      </c>
    </row>
    <row r="1933" spans="2:4" x14ac:dyDescent="0.3">
      <c r="B1933">
        <f t="shared" si="146"/>
        <v>1900</v>
      </c>
      <c r="C1933">
        <f t="shared" si="147"/>
        <v>1</v>
      </c>
      <c r="D1933">
        <f t="shared" si="148"/>
        <v>0</v>
      </c>
    </row>
    <row r="1934" spans="2:4" x14ac:dyDescent="0.3">
      <c r="B1934">
        <f t="shared" si="146"/>
        <v>1900</v>
      </c>
      <c r="C1934">
        <f t="shared" si="147"/>
        <v>1</v>
      </c>
      <c r="D1934">
        <f t="shared" si="148"/>
        <v>0</v>
      </c>
    </row>
    <row r="1935" spans="2:4" x14ac:dyDescent="0.3">
      <c r="B1935">
        <f t="shared" si="146"/>
        <v>1900</v>
      </c>
      <c r="C1935">
        <f t="shared" si="147"/>
        <v>1</v>
      </c>
      <c r="D1935">
        <f t="shared" si="148"/>
        <v>0</v>
      </c>
    </row>
    <row r="1936" spans="2:4" x14ac:dyDescent="0.3">
      <c r="B1936">
        <f t="shared" si="146"/>
        <v>1900</v>
      </c>
      <c r="C1936">
        <f t="shared" si="147"/>
        <v>1</v>
      </c>
      <c r="D1936">
        <f t="shared" si="148"/>
        <v>0</v>
      </c>
    </row>
    <row r="1937" spans="2:4" x14ac:dyDescent="0.3">
      <c r="B1937">
        <f t="shared" si="146"/>
        <v>1900</v>
      </c>
      <c r="C1937">
        <f t="shared" si="147"/>
        <v>1</v>
      </c>
      <c r="D1937">
        <f t="shared" si="148"/>
        <v>0</v>
      </c>
    </row>
    <row r="1938" spans="2:4" x14ac:dyDescent="0.3">
      <c r="B1938">
        <f t="shared" si="146"/>
        <v>1900</v>
      </c>
      <c r="C1938">
        <f t="shared" si="147"/>
        <v>1</v>
      </c>
      <c r="D1938">
        <f t="shared" si="148"/>
        <v>0</v>
      </c>
    </row>
    <row r="1939" spans="2:4" x14ac:dyDescent="0.3">
      <c r="B1939">
        <f t="shared" si="146"/>
        <v>1900</v>
      </c>
      <c r="C1939">
        <f t="shared" si="147"/>
        <v>1</v>
      </c>
      <c r="D1939">
        <f t="shared" si="148"/>
        <v>0</v>
      </c>
    </row>
    <row r="1940" spans="2:4" x14ac:dyDescent="0.3">
      <c r="B1940">
        <f t="shared" si="146"/>
        <v>1900</v>
      </c>
      <c r="C1940">
        <f t="shared" si="147"/>
        <v>1</v>
      </c>
      <c r="D1940">
        <f t="shared" si="148"/>
        <v>0</v>
      </c>
    </row>
    <row r="1941" spans="2:4" x14ac:dyDescent="0.3">
      <c r="B1941">
        <f t="shared" si="146"/>
        <v>1900</v>
      </c>
      <c r="C1941">
        <f t="shared" si="147"/>
        <v>1</v>
      </c>
      <c r="D1941">
        <f t="shared" si="148"/>
        <v>0</v>
      </c>
    </row>
    <row r="1942" spans="2:4" x14ac:dyDescent="0.3">
      <c r="B1942">
        <f t="shared" si="146"/>
        <v>1900</v>
      </c>
      <c r="C1942">
        <f t="shared" si="147"/>
        <v>1</v>
      </c>
      <c r="D1942">
        <f t="shared" si="148"/>
        <v>0</v>
      </c>
    </row>
    <row r="1943" spans="2:4" x14ac:dyDescent="0.3">
      <c r="B1943">
        <f t="shared" si="146"/>
        <v>1900</v>
      </c>
      <c r="C1943">
        <f t="shared" si="147"/>
        <v>1</v>
      </c>
      <c r="D1943">
        <f t="shared" si="148"/>
        <v>0</v>
      </c>
    </row>
    <row r="1944" spans="2:4" x14ac:dyDescent="0.3">
      <c r="B1944">
        <f t="shared" si="146"/>
        <v>1900</v>
      </c>
      <c r="C1944">
        <f t="shared" si="147"/>
        <v>1</v>
      </c>
      <c r="D1944">
        <f t="shared" si="148"/>
        <v>0</v>
      </c>
    </row>
    <row r="1945" spans="2:4" x14ac:dyDescent="0.3">
      <c r="B1945">
        <f t="shared" si="146"/>
        <v>1900</v>
      </c>
      <c r="C1945">
        <f t="shared" si="147"/>
        <v>1</v>
      </c>
      <c r="D1945">
        <f t="shared" si="148"/>
        <v>0</v>
      </c>
    </row>
    <row r="1946" spans="2:4" x14ac:dyDescent="0.3">
      <c r="B1946">
        <f t="shared" si="146"/>
        <v>1900</v>
      </c>
      <c r="C1946">
        <f t="shared" si="147"/>
        <v>1</v>
      </c>
      <c r="D1946">
        <f t="shared" si="148"/>
        <v>0</v>
      </c>
    </row>
    <row r="1947" spans="2:4" x14ac:dyDescent="0.3">
      <c r="B1947">
        <f t="shared" si="146"/>
        <v>1900</v>
      </c>
      <c r="C1947">
        <f t="shared" si="147"/>
        <v>1</v>
      </c>
      <c r="D1947">
        <f t="shared" si="148"/>
        <v>0</v>
      </c>
    </row>
    <row r="1948" spans="2:4" x14ac:dyDescent="0.3">
      <c r="B1948">
        <f t="shared" si="146"/>
        <v>1900</v>
      </c>
      <c r="C1948">
        <f t="shared" si="147"/>
        <v>1</v>
      </c>
      <c r="D1948">
        <f t="shared" si="148"/>
        <v>0</v>
      </c>
    </row>
    <row r="1949" spans="2:4" x14ac:dyDescent="0.3">
      <c r="B1949">
        <f t="shared" si="146"/>
        <v>1900</v>
      </c>
      <c r="C1949">
        <f t="shared" si="147"/>
        <v>1</v>
      </c>
      <c r="D1949">
        <f t="shared" si="148"/>
        <v>0</v>
      </c>
    </row>
    <row r="1950" spans="2:4" x14ac:dyDescent="0.3">
      <c r="B1950">
        <f t="shared" si="146"/>
        <v>1900</v>
      </c>
      <c r="C1950">
        <f t="shared" si="147"/>
        <v>1</v>
      </c>
      <c r="D1950">
        <f t="shared" si="148"/>
        <v>0</v>
      </c>
    </row>
    <row r="1951" spans="2:4" x14ac:dyDescent="0.3">
      <c r="B1951">
        <f t="shared" si="146"/>
        <v>1900</v>
      </c>
      <c r="C1951">
        <f t="shared" si="147"/>
        <v>1</v>
      </c>
      <c r="D1951">
        <f t="shared" si="148"/>
        <v>0</v>
      </c>
    </row>
    <row r="1952" spans="2:4" x14ac:dyDescent="0.3">
      <c r="B1952">
        <f t="shared" si="146"/>
        <v>1900</v>
      </c>
      <c r="C1952">
        <f t="shared" si="147"/>
        <v>1</v>
      </c>
      <c r="D1952">
        <f t="shared" si="148"/>
        <v>0</v>
      </c>
    </row>
    <row r="1953" spans="2:4" x14ac:dyDescent="0.3">
      <c r="B1953">
        <f t="shared" si="146"/>
        <v>1900</v>
      </c>
      <c r="C1953">
        <f t="shared" si="147"/>
        <v>1</v>
      </c>
      <c r="D1953">
        <f t="shared" si="148"/>
        <v>0</v>
      </c>
    </row>
    <row r="1954" spans="2:4" x14ac:dyDescent="0.3">
      <c r="B1954">
        <f t="shared" si="146"/>
        <v>1900</v>
      </c>
      <c r="C1954">
        <f t="shared" si="147"/>
        <v>1</v>
      </c>
      <c r="D1954">
        <f t="shared" si="148"/>
        <v>0</v>
      </c>
    </row>
    <row r="1955" spans="2:4" x14ac:dyDescent="0.3">
      <c r="B1955">
        <f t="shared" si="146"/>
        <v>1900</v>
      </c>
      <c r="C1955">
        <f t="shared" si="147"/>
        <v>1</v>
      </c>
      <c r="D1955">
        <f t="shared" si="148"/>
        <v>0</v>
      </c>
    </row>
    <row r="1956" spans="2:4" x14ac:dyDescent="0.3">
      <c r="B1956">
        <f t="shared" si="146"/>
        <v>1900</v>
      </c>
      <c r="C1956">
        <f t="shared" si="147"/>
        <v>1</v>
      </c>
      <c r="D1956">
        <f t="shared" si="148"/>
        <v>0</v>
      </c>
    </row>
    <row r="1957" spans="2:4" x14ac:dyDescent="0.3">
      <c r="B1957">
        <f t="shared" si="146"/>
        <v>1900</v>
      </c>
      <c r="C1957">
        <f t="shared" si="147"/>
        <v>1</v>
      </c>
      <c r="D1957">
        <f t="shared" si="148"/>
        <v>0</v>
      </c>
    </row>
    <row r="1958" spans="2:4" x14ac:dyDescent="0.3">
      <c r="B1958">
        <f t="shared" si="146"/>
        <v>1900</v>
      </c>
      <c r="C1958">
        <f t="shared" si="147"/>
        <v>1</v>
      </c>
      <c r="D1958">
        <f t="shared" si="148"/>
        <v>0</v>
      </c>
    </row>
    <row r="1959" spans="2:4" x14ac:dyDescent="0.3">
      <c r="B1959">
        <f t="shared" si="146"/>
        <v>1900</v>
      </c>
      <c r="C1959">
        <f t="shared" si="147"/>
        <v>1</v>
      </c>
      <c r="D1959">
        <f t="shared" si="148"/>
        <v>0</v>
      </c>
    </row>
    <row r="1960" spans="2:4" x14ac:dyDescent="0.3">
      <c r="B1960">
        <f t="shared" si="146"/>
        <v>1900</v>
      </c>
      <c r="C1960">
        <f t="shared" si="147"/>
        <v>1</v>
      </c>
      <c r="D1960">
        <f t="shared" si="148"/>
        <v>0</v>
      </c>
    </row>
    <row r="1961" spans="2:4" x14ac:dyDescent="0.3">
      <c r="B1961">
        <f t="shared" si="146"/>
        <v>1900</v>
      </c>
      <c r="C1961">
        <f t="shared" si="147"/>
        <v>1</v>
      </c>
      <c r="D1961">
        <f t="shared" si="148"/>
        <v>0</v>
      </c>
    </row>
    <row r="1962" spans="2:4" x14ac:dyDescent="0.3">
      <c r="B1962">
        <f t="shared" si="146"/>
        <v>1900</v>
      </c>
      <c r="C1962">
        <f t="shared" si="147"/>
        <v>1</v>
      </c>
      <c r="D1962">
        <f t="shared" si="148"/>
        <v>0</v>
      </c>
    </row>
    <row r="1963" spans="2:4" x14ac:dyDescent="0.3">
      <c r="B1963">
        <f t="shared" si="146"/>
        <v>1900</v>
      </c>
      <c r="C1963">
        <f t="shared" si="147"/>
        <v>1</v>
      </c>
      <c r="D1963">
        <f t="shared" si="148"/>
        <v>0</v>
      </c>
    </row>
    <row r="1964" spans="2:4" x14ac:dyDescent="0.3">
      <c r="B1964">
        <f t="shared" si="146"/>
        <v>1900</v>
      </c>
      <c r="C1964">
        <f t="shared" si="147"/>
        <v>1</v>
      </c>
      <c r="D1964">
        <f t="shared" si="148"/>
        <v>0</v>
      </c>
    </row>
    <row r="1965" spans="2:4" x14ac:dyDescent="0.3">
      <c r="B1965">
        <f t="shared" si="146"/>
        <v>1900</v>
      </c>
      <c r="C1965">
        <f t="shared" si="147"/>
        <v>1</v>
      </c>
      <c r="D1965">
        <f t="shared" si="148"/>
        <v>0</v>
      </c>
    </row>
    <row r="1966" spans="2:4" x14ac:dyDescent="0.3">
      <c r="B1966">
        <f t="shared" si="146"/>
        <v>1900</v>
      </c>
      <c r="C1966">
        <f t="shared" si="147"/>
        <v>1</v>
      </c>
      <c r="D1966">
        <f t="shared" si="148"/>
        <v>0</v>
      </c>
    </row>
    <row r="1967" spans="2:4" x14ac:dyDescent="0.3">
      <c r="B1967">
        <f t="shared" si="146"/>
        <v>1900</v>
      </c>
      <c r="C1967">
        <f t="shared" si="147"/>
        <v>1</v>
      </c>
      <c r="D1967">
        <f t="shared" si="148"/>
        <v>0</v>
      </c>
    </row>
    <row r="1968" spans="2:4" x14ac:dyDescent="0.3">
      <c r="B1968">
        <f t="shared" si="146"/>
        <v>1900</v>
      </c>
      <c r="C1968">
        <f t="shared" si="147"/>
        <v>1</v>
      </c>
      <c r="D1968">
        <f t="shared" si="148"/>
        <v>0</v>
      </c>
    </row>
    <row r="1969" spans="2:4" x14ac:dyDescent="0.3">
      <c r="B1969">
        <f t="shared" si="146"/>
        <v>1900</v>
      </c>
      <c r="C1969">
        <f t="shared" si="147"/>
        <v>1</v>
      </c>
      <c r="D1969">
        <f t="shared" si="148"/>
        <v>0</v>
      </c>
    </row>
    <row r="1970" spans="2:4" x14ac:dyDescent="0.3">
      <c r="B1970">
        <f t="shared" si="146"/>
        <v>1900</v>
      </c>
      <c r="C1970">
        <f t="shared" si="147"/>
        <v>1</v>
      </c>
      <c r="D1970">
        <f t="shared" si="148"/>
        <v>0</v>
      </c>
    </row>
    <row r="1971" spans="2:4" x14ac:dyDescent="0.3">
      <c r="B1971">
        <f t="shared" si="146"/>
        <v>1900</v>
      </c>
      <c r="C1971">
        <f t="shared" si="147"/>
        <v>1</v>
      </c>
      <c r="D1971">
        <f t="shared" si="148"/>
        <v>0</v>
      </c>
    </row>
    <row r="1972" spans="2:4" x14ac:dyDescent="0.3">
      <c r="B1972">
        <f t="shared" si="146"/>
        <v>1900</v>
      </c>
      <c r="C1972">
        <f t="shared" si="147"/>
        <v>1</v>
      </c>
      <c r="D1972">
        <f t="shared" si="148"/>
        <v>0</v>
      </c>
    </row>
    <row r="1973" spans="2:4" x14ac:dyDescent="0.3">
      <c r="B1973">
        <f t="shared" si="146"/>
        <v>1900</v>
      </c>
      <c r="C1973">
        <f t="shared" si="147"/>
        <v>1</v>
      </c>
      <c r="D1973">
        <f t="shared" si="148"/>
        <v>0</v>
      </c>
    </row>
    <row r="1974" spans="2:4" x14ac:dyDescent="0.3">
      <c r="B1974">
        <f t="shared" si="146"/>
        <v>1900</v>
      </c>
      <c r="C1974">
        <f t="shared" si="147"/>
        <v>1</v>
      </c>
      <c r="D1974">
        <f t="shared" si="148"/>
        <v>0</v>
      </c>
    </row>
    <row r="1975" spans="2:4" x14ac:dyDescent="0.3">
      <c r="B1975">
        <f t="shared" si="146"/>
        <v>1900</v>
      </c>
      <c r="C1975">
        <f t="shared" si="147"/>
        <v>1</v>
      </c>
      <c r="D1975">
        <f t="shared" si="148"/>
        <v>0</v>
      </c>
    </row>
    <row r="1976" spans="2:4" x14ac:dyDescent="0.3">
      <c r="B1976">
        <f t="shared" si="146"/>
        <v>1900</v>
      </c>
      <c r="C1976">
        <f t="shared" si="147"/>
        <v>1</v>
      </c>
      <c r="D1976">
        <f t="shared" si="148"/>
        <v>0</v>
      </c>
    </row>
    <row r="1977" spans="2:4" x14ac:dyDescent="0.3">
      <c r="B1977">
        <f t="shared" si="146"/>
        <v>1900</v>
      </c>
      <c r="C1977">
        <f t="shared" si="147"/>
        <v>1</v>
      </c>
      <c r="D1977">
        <f t="shared" si="148"/>
        <v>0</v>
      </c>
    </row>
    <row r="1978" spans="2:4" x14ac:dyDescent="0.3">
      <c r="B1978">
        <f t="shared" si="146"/>
        <v>1900</v>
      </c>
      <c r="C1978">
        <f t="shared" si="147"/>
        <v>1</v>
      </c>
      <c r="D1978">
        <f t="shared" si="148"/>
        <v>0</v>
      </c>
    </row>
    <row r="1979" spans="2:4" x14ac:dyDescent="0.3">
      <c r="B1979">
        <f t="shared" si="146"/>
        <v>1900</v>
      </c>
      <c r="C1979">
        <f t="shared" si="147"/>
        <v>1</v>
      </c>
      <c r="D1979">
        <f t="shared" si="148"/>
        <v>0</v>
      </c>
    </row>
    <row r="1980" spans="2:4" x14ac:dyDescent="0.3">
      <c r="B1980">
        <f t="shared" si="146"/>
        <v>1900</v>
      </c>
      <c r="C1980">
        <f t="shared" si="147"/>
        <v>1</v>
      </c>
      <c r="D1980">
        <f t="shared" si="148"/>
        <v>0</v>
      </c>
    </row>
    <row r="1981" spans="2:4" x14ac:dyDescent="0.3">
      <c r="B1981">
        <f t="shared" si="146"/>
        <v>1900</v>
      </c>
      <c r="C1981">
        <f t="shared" si="147"/>
        <v>1</v>
      </c>
      <c r="D1981">
        <f t="shared" si="148"/>
        <v>0</v>
      </c>
    </row>
    <row r="1982" spans="2:4" x14ac:dyDescent="0.3">
      <c r="B1982">
        <f t="shared" si="146"/>
        <v>1900</v>
      </c>
      <c r="C1982">
        <f t="shared" si="147"/>
        <v>1</v>
      </c>
      <c r="D1982">
        <f t="shared" si="148"/>
        <v>0</v>
      </c>
    </row>
    <row r="1983" spans="2:4" x14ac:dyDescent="0.3">
      <c r="B1983">
        <f t="shared" si="146"/>
        <v>1900</v>
      </c>
      <c r="C1983">
        <f t="shared" si="147"/>
        <v>1</v>
      </c>
      <c r="D1983">
        <f t="shared" si="148"/>
        <v>0</v>
      </c>
    </row>
    <row r="1984" spans="2:4" x14ac:dyDescent="0.3">
      <c r="B1984">
        <f t="shared" si="146"/>
        <v>1900</v>
      </c>
      <c r="C1984">
        <f t="shared" si="147"/>
        <v>1</v>
      </c>
      <c r="D1984">
        <f t="shared" si="148"/>
        <v>0</v>
      </c>
    </row>
    <row r="1985" spans="2:4" x14ac:dyDescent="0.3">
      <c r="B1985">
        <f t="shared" si="146"/>
        <v>1900</v>
      </c>
      <c r="C1985">
        <f t="shared" si="147"/>
        <v>1</v>
      </c>
      <c r="D1985">
        <f t="shared" si="148"/>
        <v>0</v>
      </c>
    </row>
    <row r="1986" spans="2:4" x14ac:dyDescent="0.3">
      <c r="B1986">
        <f t="shared" si="146"/>
        <v>1900</v>
      </c>
      <c r="C1986">
        <f t="shared" si="147"/>
        <v>1</v>
      </c>
      <c r="D1986">
        <f t="shared" si="148"/>
        <v>0</v>
      </c>
    </row>
    <row r="1987" spans="2:4" x14ac:dyDescent="0.3">
      <c r="B1987">
        <f t="shared" ref="B1987:B2050" si="149">YEAR(A1987)</f>
        <v>1900</v>
      </c>
      <c r="C1987">
        <f t="shared" ref="C1987:C2050" si="150">MONTH(A1987)</f>
        <v>1</v>
      </c>
      <c r="D1987">
        <f t="shared" ref="D1987:D2050" si="151">DAY(A1987)</f>
        <v>0</v>
      </c>
    </row>
    <row r="1988" spans="2:4" x14ac:dyDescent="0.3">
      <c r="B1988">
        <f t="shared" si="149"/>
        <v>1900</v>
      </c>
      <c r="C1988">
        <f t="shared" si="150"/>
        <v>1</v>
      </c>
      <c r="D1988">
        <f t="shared" si="151"/>
        <v>0</v>
      </c>
    </row>
    <row r="1989" spans="2:4" x14ac:dyDescent="0.3">
      <c r="B1989">
        <f t="shared" si="149"/>
        <v>1900</v>
      </c>
      <c r="C1989">
        <f t="shared" si="150"/>
        <v>1</v>
      </c>
      <c r="D1989">
        <f t="shared" si="151"/>
        <v>0</v>
      </c>
    </row>
    <row r="1990" spans="2:4" x14ac:dyDescent="0.3">
      <c r="B1990">
        <f t="shared" si="149"/>
        <v>1900</v>
      </c>
      <c r="C1990">
        <f t="shared" si="150"/>
        <v>1</v>
      </c>
      <c r="D1990">
        <f t="shared" si="151"/>
        <v>0</v>
      </c>
    </row>
    <row r="1991" spans="2:4" x14ac:dyDescent="0.3">
      <c r="B1991">
        <f t="shared" si="149"/>
        <v>1900</v>
      </c>
      <c r="C1991">
        <f t="shared" si="150"/>
        <v>1</v>
      </c>
      <c r="D1991">
        <f t="shared" si="151"/>
        <v>0</v>
      </c>
    </row>
    <row r="1992" spans="2:4" x14ac:dyDescent="0.3">
      <c r="B1992">
        <f t="shared" si="149"/>
        <v>1900</v>
      </c>
      <c r="C1992">
        <f t="shared" si="150"/>
        <v>1</v>
      </c>
      <c r="D1992">
        <f t="shared" si="151"/>
        <v>0</v>
      </c>
    </row>
    <row r="1993" spans="2:4" x14ac:dyDescent="0.3">
      <c r="B1993">
        <f t="shared" si="149"/>
        <v>1900</v>
      </c>
      <c r="C1993">
        <f t="shared" si="150"/>
        <v>1</v>
      </c>
      <c r="D1993">
        <f t="shared" si="151"/>
        <v>0</v>
      </c>
    </row>
    <row r="1994" spans="2:4" x14ac:dyDescent="0.3">
      <c r="B1994">
        <f t="shared" si="149"/>
        <v>1900</v>
      </c>
      <c r="C1994">
        <f t="shared" si="150"/>
        <v>1</v>
      </c>
      <c r="D1994">
        <f t="shared" si="151"/>
        <v>0</v>
      </c>
    </row>
    <row r="1995" spans="2:4" x14ac:dyDescent="0.3">
      <c r="B1995">
        <f t="shared" si="149"/>
        <v>1900</v>
      </c>
      <c r="C1995">
        <f t="shared" si="150"/>
        <v>1</v>
      </c>
      <c r="D1995">
        <f t="shared" si="151"/>
        <v>0</v>
      </c>
    </row>
    <row r="1996" spans="2:4" x14ac:dyDescent="0.3">
      <c r="B1996">
        <f t="shared" si="149"/>
        <v>1900</v>
      </c>
      <c r="C1996">
        <f t="shared" si="150"/>
        <v>1</v>
      </c>
      <c r="D1996">
        <f t="shared" si="151"/>
        <v>0</v>
      </c>
    </row>
    <row r="1997" spans="2:4" x14ac:dyDescent="0.3">
      <c r="B1997">
        <f t="shared" si="149"/>
        <v>1900</v>
      </c>
      <c r="C1997">
        <f t="shared" si="150"/>
        <v>1</v>
      </c>
      <c r="D1997">
        <f t="shared" si="151"/>
        <v>0</v>
      </c>
    </row>
    <row r="1998" spans="2:4" x14ac:dyDescent="0.3">
      <c r="B1998">
        <f t="shared" si="149"/>
        <v>1900</v>
      </c>
      <c r="C1998">
        <f t="shared" si="150"/>
        <v>1</v>
      </c>
      <c r="D1998">
        <f t="shared" si="151"/>
        <v>0</v>
      </c>
    </row>
    <row r="1999" spans="2:4" x14ac:dyDescent="0.3">
      <c r="B1999">
        <f t="shared" si="149"/>
        <v>1900</v>
      </c>
      <c r="C1999">
        <f t="shared" si="150"/>
        <v>1</v>
      </c>
      <c r="D1999">
        <f t="shared" si="151"/>
        <v>0</v>
      </c>
    </row>
    <row r="2000" spans="2:4" x14ac:dyDescent="0.3">
      <c r="B2000">
        <f t="shared" si="149"/>
        <v>1900</v>
      </c>
      <c r="C2000">
        <f t="shared" si="150"/>
        <v>1</v>
      </c>
      <c r="D2000">
        <f t="shared" si="151"/>
        <v>0</v>
      </c>
    </row>
    <row r="2001" spans="2:4" x14ac:dyDescent="0.3">
      <c r="B2001">
        <f t="shared" si="149"/>
        <v>1900</v>
      </c>
      <c r="C2001">
        <f t="shared" si="150"/>
        <v>1</v>
      </c>
      <c r="D2001">
        <f t="shared" si="151"/>
        <v>0</v>
      </c>
    </row>
    <row r="2002" spans="2:4" x14ac:dyDescent="0.3">
      <c r="B2002">
        <f t="shared" si="149"/>
        <v>1900</v>
      </c>
      <c r="C2002">
        <f t="shared" si="150"/>
        <v>1</v>
      </c>
      <c r="D2002">
        <f t="shared" si="151"/>
        <v>0</v>
      </c>
    </row>
    <row r="2003" spans="2:4" x14ac:dyDescent="0.3">
      <c r="B2003">
        <f t="shared" si="149"/>
        <v>1900</v>
      </c>
      <c r="C2003">
        <f t="shared" si="150"/>
        <v>1</v>
      </c>
      <c r="D2003">
        <f t="shared" si="151"/>
        <v>0</v>
      </c>
    </row>
    <row r="2004" spans="2:4" x14ac:dyDescent="0.3">
      <c r="B2004">
        <f t="shared" si="149"/>
        <v>1900</v>
      </c>
      <c r="C2004">
        <f t="shared" si="150"/>
        <v>1</v>
      </c>
      <c r="D2004">
        <f t="shared" si="151"/>
        <v>0</v>
      </c>
    </row>
    <row r="2005" spans="2:4" x14ac:dyDescent="0.3">
      <c r="B2005">
        <f t="shared" si="149"/>
        <v>1900</v>
      </c>
      <c r="C2005">
        <f t="shared" si="150"/>
        <v>1</v>
      </c>
      <c r="D2005">
        <f t="shared" si="151"/>
        <v>0</v>
      </c>
    </row>
    <row r="2006" spans="2:4" x14ac:dyDescent="0.3">
      <c r="B2006">
        <f t="shared" si="149"/>
        <v>1900</v>
      </c>
      <c r="C2006">
        <f t="shared" si="150"/>
        <v>1</v>
      </c>
      <c r="D2006">
        <f t="shared" si="151"/>
        <v>0</v>
      </c>
    </row>
    <row r="2007" spans="2:4" x14ac:dyDescent="0.3">
      <c r="B2007">
        <f t="shared" si="149"/>
        <v>1900</v>
      </c>
      <c r="C2007">
        <f t="shared" si="150"/>
        <v>1</v>
      </c>
      <c r="D2007">
        <f t="shared" si="151"/>
        <v>0</v>
      </c>
    </row>
    <row r="2008" spans="2:4" x14ac:dyDescent="0.3">
      <c r="B2008">
        <f t="shared" si="149"/>
        <v>1900</v>
      </c>
      <c r="C2008">
        <f t="shared" si="150"/>
        <v>1</v>
      </c>
      <c r="D2008">
        <f t="shared" si="151"/>
        <v>0</v>
      </c>
    </row>
    <row r="2009" spans="2:4" x14ac:dyDescent="0.3">
      <c r="B2009">
        <f t="shared" si="149"/>
        <v>1900</v>
      </c>
      <c r="C2009">
        <f t="shared" si="150"/>
        <v>1</v>
      </c>
      <c r="D2009">
        <f t="shared" si="151"/>
        <v>0</v>
      </c>
    </row>
    <row r="2010" spans="2:4" x14ac:dyDescent="0.3">
      <c r="B2010">
        <f t="shared" si="149"/>
        <v>1900</v>
      </c>
      <c r="C2010">
        <f t="shared" si="150"/>
        <v>1</v>
      </c>
      <c r="D2010">
        <f t="shared" si="151"/>
        <v>0</v>
      </c>
    </row>
    <row r="2011" spans="2:4" x14ac:dyDescent="0.3">
      <c r="B2011">
        <f t="shared" si="149"/>
        <v>1900</v>
      </c>
      <c r="C2011">
        <f t="shared" si="150"/>
        <v>1</v>
      </c>
      <c r="D2011">
        <f t="shared" si="151"/>
        <v>0</v>
      </c>
    </row>
    <row r="2012" spans="2:4" x14ac:dyDescent="0.3">
      <c r="B2012">
        <f t="shared" si="149"/>
        <v>1900</v>
      </c>
      <c r="C2012">
        <f t="shared" si="150"/>
        <v>1</v>
      </c>
      <c r="D2012">
        <f t="shared" si="151"/>
        <v>0</v>
      </c>
    </row>
    <row r="2013" spans="2:4" x14ac:dyDescent="0.3">
      <c r="B2013">
        <f t="shared" si="149"/>
        <v>1900</v>
      </c>
      <c r="C2013">
        <f t="shared" si="150"/>
        <v>1</v>
      </c>
      <c r="D2013">
        <f t="shared" si="151"/>
        <v>0</v>
      </c>
    </row>
    <row r="2014" spans="2:4" x14ac:dyDescent="0.3">
      <c r="B2014">
        <f t="shared" si="149"/>
        <v>1900</v>
      </c>
      <c r="C2014">
        <f t="shared" si="150"/>
        <v>1</v>
      </c>
      <c r="D2014">
        <f t="shared" si="151"/>
        <v>0</v>
      </c>
    </row>
    <row r="2015" spans="2:4" x14ac:dyDescent="0.3">
      <c r="B2015">
        <f t="shared" si="149"/>
        <v>1900</v>
      </c>
      <c r="C2015">
        <f t="shared" si="150"/>
        <v>1</v>
      </c>
      <c r="D2015">
        <f t="shared" si="151"/>
        <v>0</v>
      </c>
    </row>
    <row r="2016" spans="2:4" x14ac:dyDescent="0.3">
      <c r="B2016">
        <f t="shared" si="149"/>
        <v>1900</v>
      </c>
      <c r="C2016">
        <f t="shared" si="150"/>
        <v>1</v>
      </c>
      <c r="D2016">
        <f t="shared" si="151"/>
        <v>0</v>
      </c>
    </row>
    <row r="2017" spans="2:4" x14ac:dyDescent="0.3">
      <c r="B2017">
        <f t="shared" si="149"/>
        <v>1900</v>
      </c>
      <c r="C2017">
        <f t="shared" si="150"/>
        <v>1</v>
      </c>
      <c r="D2017">
        <f t="shared" si="151"/>
        <v>0</v>
      </c>
    </row>
    <row r="2018" spans="2:4" x14ac:dyDescent="0.3">
      <c r="B2018">
        <f t="shared" si="149"/>
        <v>1900</v>
      </c>
      <c r="C2018">
        <f t="shared" si="150"/>
        <v>1</v>
      </c>
      <c r="D2018">
        <f t="shared" si="151"/>
        <v>0</v>
      </c>
    </row>
    <row r="2019" spans="2:4" x14ac:dyDescent="0.3">
      <c r="B2019">
        <f t="shared" si="149"/>
        <v>1900</v>
      </c>
      <c r="C2019">
        <f t="shared" si="150"/>
        <v>1</v>
      </c>
      <c r="D2019">
        <f t="shared" si="151"/>
        <v>0</v>
      </c>
    </row>
    <row r="2020" spans="2:4" x14ac:dyDescent="0.3">
      <c r="B2020">
        <f t="shared" si="149"/>
        <v>1900</v>
      </c>
      <c r="C2020">
        <f t="shared" si="150"/>
        <v>1</v>
      </c>
      <c r="D2020">
        <f t="shared" si="151"/>
        <v>0</v>
      </c>
    </row>
    <row r="2021" spans="2:4" x14ac:dyDescent="0.3">
      <c r="B2021">
        <f t="shared" si="149"/>
        <v>1900</v>
      </c>
      <c r="C2021">
        <f t="shared" si="150"/>
        <v>1</v>
      </c>
      <c r="D2021">
        <f t="shared" si="151"/>
        <v>0</v>
      </c>
    </row>
    <row r="2022" spans="2:4" x14ac:dyDescent="0.3">
      <c r="B2022">
        <f t="shared" si="149"/>
        <v>1900</v>
      </c>
      <c r="C2022">
        <f t="shared" si="150"/>
        <v>1</v>
      </c>
      <c r="D2022">
        <f t="shared" si="151"/>
        <v>0</v>
      </c>
    </row>
    <row r="2023" spans="2:4" x14ac:dyDescent="0.3">
      <c r="B2023">
        <f t="shared" si="149"/>
        <v>1900</v>
      </c>
      <c r="C2023">
        <f t="shared" si="150"/>
        <v>1</v>
      </c>
      <c r="D2023">
        <f t="shared" si="151"/>
        <v>0</v>
      </c>
    </row>
    <row r="2024" spans="2:4" x14ac:dyDescent="0.3">
      <c r="B2024">
        <f t="shared" si="149"/>
        <v>1900</v>
      </c>
      <c r="C2024">
        <f t="shared" si="150"/>
        <v>1</v>
      </c>
      <c r="D2024">
        <f t="shared" si="151"/>
        <v>0</v>
      </c>
    </row>
    <row r="2025" spans="2:4" x14ac:dyDescent="0.3">
      <c r="B2025">
        <f t="shared" si="149"/>
        <v>1900</v>
      </c>
      <c r="C2025">
        <f t="shared" si="150"/>
        <v>1</v>
      </c>
      <c r="D2025">
        <f t="shared" si="151"/>
        <v>0</v>
      </c>
    </row>
    <row r="2026" spans="2:4" x14ac:dyDescent="0.3">
      <c r="B2026">
        <f t="shared" si="149"/>
        <v>1900</v>
      </c>
      <c r="C2026">
        <f t="shared" si="150"/>
        <v>1</v>
      </c>
      <c r="D2026">
        <f t="shared" si="151"/>
        <v>0</v>
      </c>
    </row>
    <row r="2027" spans="2:4" x14ac:dyDescent="0.3">
      <c r="B2027">
        <f t="shared" si="149"/>
        <v>1900</v>
      </c>
      <c r="C2027">
        <f t="shared" si="150"/>
        <v>1</v>
      </c>
      <c r="D2027">
        <f t="shared" si="151"/>
        <v>0</v>
      </c>
    </row>
    <row r="2028" spans="2:4" x14ac:dyDescent="0.3">
      <c r="B2028">
        <f t="shared" si="149"/>
        <v>1900</v>
      </c>
      <c r="C2028">
        <f t="shared" si="150"/>
        <v>1</v>
      </c>
      <c r="D2028">
        <f t="shared" si="151"/>
        <v>0</v>
      </c>
    </row>
    <row r="2029" spans="2:4" x14ac:dyDescent="0.3">
      <c r="B2029">
        <f t="shared" si="149"/>
        <v>1900</v>
      </c>
      <c r="C2029">
        <f t="shared" si="150"/>
        <v>1</v>
      </c>
      <c r="D2029">
        <f t="shared" si="151"/>
        <v>0</v>
      </c>
    </row>
    <row r="2030" spans="2:4" x14ac:dyDescent="0.3">
      <c r="B2030">
        <f t="shared" si="149"/>
        <v>1900</v>
      </c>
      <c r="C2030">
        <f t="shared" si="150"/>
        <v>1</v>
      </c>
      <c r="D2030">
        <f t="shared" si="151"/>
        <v>0</v>
      </c>
    </row>
    <row r="2031" spans="2:4" x14ac:dyDescent="0.3">
      <c r="B2031">
        <f t="shared" si="149"/>
        <v>1900</v>
      </c>
      <c r="C2031">
        <f t="shared" si="150"/>
        <v>1</v>
      </c>
      <c r="D2031">
        <f t="shared" si="151"/>
        <v>0</v>
      </c>
    </row>
    <row r="2032" spans="2:4" x14ac:dyDescent="0.3">
      <c r="B2032">
        <f t="shared" si="149"/>
        <v>1900</v>
      </c>
      <c r="C2032">
        <f t="shared" si="150"/>
        <v>1</v>
      </c>
      <c r="D2032">
        <f t="shared" si="151"/>
        <v>0</v>
      </c>
    </row>
    <row r="2033" spans="2:4" x14ac:dyDescent="0.3">
      <c r="B2033">
        <f t="shared" si="149"/>
        <v>1900</v>
      </c>
      <c r="C2033">
        <f t="shared" si="150"/>
        <v>1</v>
      </c>
      <c r="D2033">
        <f t="shared" si="151"/>
        <v>0</v>
      </c>
    </row>
    <row r="2034" spans="2:4" x14ac:dyDescent="0.3">
      <c r="B2034">
        <f t="shared" si="149"/>
        <v>1900</v>
      </c>
      <c r="C2034">
        <f t="shared" si="150"/>
        <v>1</v>
      </c>
      <c r="D2034">
        <f t="shared" si="151"/>
        <v>0</v>
      </c>
    </row>
    <row r="2035" spans="2:4" x14ac:dyDescent="0.3">
      <c r="B2035">
        <f t="shared" si="149"/>
        <v>1900</v>
      </c>
      <c r="C2035">
        <f t="shared" si="150"/>
        <v>1</v>
      </c>
      <c r="D2035">
        <f t="shared" si="151"/>
        <v>0</v>
      </c>
    </row>
    <row r="2036" spans="2:4" x14ac:dyDescent="0.3">
      <c r="B2036">
        <f t="shared" si="149"/>
        <v>1900</v>
      </c>
      <c r="C2036">
        <f t="shared" si="150"/>
        <v>1</v>
      </c>
      <c r="D2036">
        <f t="shared" si="151"/>
        <v>0</v>
      </c>
    </row>
    <row r="2037" spans="2:4" x14ac:dyDescent="0.3">
      <c r="B2037">
        <f t="shared" si="149"/>
        <v>1900</v>
      </c>
      <c r="C2037">
        <f t="shared" si="150"/>
        <v>1</v>
      </c>
      <c r="D2037">
        <f t="shared" si="151"/>
        <v>0</v>
      </c>
    </row>
    <row r="2038" spans="2:4" x14ac:dyDescent="0.3">
      <c r="B2038">
        <f t="shared" si="149"/>
        <v>1900</v>
      </c>
      <c r="C2038">
        <f t="shared" si="150"/>
        <v>1</v>
      </c>
      <c r="D2038">
        <f t="shared" si="151"/>
        <v>0</v>
      </c>
    </row>
    <row r="2039" spans="2:4" x14ac:dyDescent="0.3">
      <c r="B2039">
        <f t="shared" si="149"/>
        <v>1900</v>
      </c>
      <c r="C2039">
        <f t="shared" si="150"/>
        <v>1</v>
      </c>
      <c r="D2039">
        <f t="shared" si="151"/>
        <v>0</v>
      </c>
    </row>
    <row r="2040" spans="2:4" x14ac:dyDescent="0.3">
      <c r="B2040">
        <f t="shared" si="149"/>
        <v>1900</v>
      </c>
      <c r="C2040">
        <f t="shared" si="150"/>
        <v>1</v>
      </c>
      <c r="D2040">
        <f t="shared" si="151"/>
        <v>0</v>
      </c>
    </row>
    <row r="2041" spans="2:4" x14ac:dyDescent="0.3">
      <c r="B2041">
        <f t="shared" si="149"/>
        <v>1900</v>
      </c>
      <c r="C2041">
        <f t="shared" si="150"/>
        <v>1</v>
      </c>
      <c r="D2041">
        <f t="shared" si="151"/>
        <v>0</v>
      </c>
    </row>
    <row r="2042" spans="2:4" x14ac:dyDescent="0.3">
      <c r="B2042">
        <f t="shared" si="149"/>
        <v>1900</v>
      </c>
      <c r="C2042">
        <f t="shared" si="150"/>
        <v>1</v>
      </c>
      <c r="D2042">
        <f t="shared" si="151"/>
        <v>0</v>
      </c>
    </row>
    <row r="2043" spans="2:4" x14ac:dyDescent="0.3">
      <c r="B2043">
        <f t="shared" si="149"/>
        <v>1900</v>
      </c>
      <c r="C2043">
        <f t="shared" si="150"/>
        <v>1</v>
      </c>
      <c r="D2043">
        <f t="shared" si="151"/>
        <v>0</v>
      </c>
    </row>
    <row r="2044" spans="2:4" x14ac:dyDescent="0.3">
      <c r="B2044">
        <f t="shared" si="149"/>
        <v>1900</v>
      </c>
      <c r="C2044">
        <f t="shared" si="150"/>
        <v>1</v>
      </c>
      <c r="D2044">
        <f t="shared" si="151"/>
        <v>0</v>
      </c>
    </row>
    <row r="2045" spans="2:4" x14ac:dyDescent="0.3">
      <c r="B2045">
        <f t="shared" si="149"/>
        <v>1900</v>
      </c>
      <c r="C2045">
        <f t="shared" si="150"/>
        <v>1</v>
      </c>
      <c r="D2045">
        <f t="shared" si="151"/>
        <v>0</v>
      </c>
    </row>
    <row r="2046" spans="2:4" x14ac:dyDescent="0.3">
      <c r="B2046">
        <f t="shared" si="149"/>
        <v>1900</v>
      </c>
      <c r="C2046">
        <f t="shared" si="150"/>
        <v>1</v>
      </c>
      <c r="D2046">
        <f t="shared" si="151"/>
        <v>0</v>
      </c>
    </row>
    <row r="2047" spans="2:4" x14ac:dyDescent="0.3">
      <c r="B2047">
        <f t="shared" si="149"/>
        <v>1900</v>
      </c>
      <c r="C2047">
        <f t="shared" si="150"/>
        <v>1</v>
      </c>
      <c r="D2047">
        <f t="shared" si="151"/>
        <v>0</v>
      </c>
    </row>
    <row r="2048" spans="2:4" x14ac:dyDescent="0.3">
      <c r="B2048">
        <f t="shared" si="149"/>
        <v>1900</v>
      </c>
      <c r="C2048">
        <f t="shared" si="150"/>
        <v>1</v>
      </c>
      <c r="D2048">
        <f t="shared" si="151"/>
        <v>0</v>
      </c>
    </row>
    <row r="2049" spans="2:4" x14ac:dyDescent="0.3">
      <c r="B2049">
        <f t="shared" si="149"/>
        <v>1900</v>
      </c>
      <c r="C2049">
        <f t="shared" si="150"/>
        <v>1</v>
      </c>
      <c r="D2049">
        <f t="shared" si="151"/>
        <v>0</v>
      </c>
    </row>
    <row r="2050" spans="2:4" x14ac:dyDescent="0.3">
      <c r="B2050">
        <f t="shared" si="149"/>
        <v>1900</v>
      </c>
      <c r="C2050">
        <f t="shared" si="150"/>
        <v>1</v>
      </c>
      <c r="D2050">
        <f t="shared" si="151"/>
        <v>0</v>
      </c>
    </row>
    <row r="2051" spans="2:4" x14ac:dyDescent="0.3">
      <c r="B2051">
        <f t="shared" ref="B2051:B2114" si="152">YEAR(A2051)</f>
        <v>1900</v>
      </c>
      <c r="C2051">
        <f t="shared" ref="C2051:C2114" si="153">MONTH(A2051)</f>
        <v>1</v>
      </c>
      <c r="D2051">
        <f t="shared" ref="D2051:D2114" si="154">DAY(A2051)</f>
        <v>0</v>
      </c>
    </row>
    <row r="2052" spans="2:4" x14ac:dyDescent="0.3">
      <c r="B2052">
        <f t="shared" si="152"/>
        <v>1900</v>
      </c>
      <c r="C2052">
        <f t="shared" si="153"/>
        <v>1</v>
      </c>
      <c r="D2052">
        <f t="shared" si="154"/>
        <v>0</v>
      </c>
    </row>
    <row r="2053" spans="2:4" x14ac:dyDescent="0.3">
      <c r="B2053">
        <f t="shared" si="152"/>
        <v>1900</v>
      </c>
      <c r="C2053">
        <f t="shared" si="153"/>
        <v>1</v>
      </c>
      <c r="D2053">
        <f t="shared" si="154"/>
        <v>0</v>
      </c>
    </row>
    <row r="2054" spans="2:4" x14ac:dyDescent="0.3">
      <c r="B2054">
        <f t="shared" si="152"/>
        <v>1900</v>
      </c>
      <c r="C2054">
        <f t="shared" si="153"/>
        <v>1</v>
      </c>
      <c r="D2054">
        <f t="shared" si="154"/>
        <v>0</v>
      </c>
    </row>
    <row r="2055" spans="2:4" x14ac:dyDescent="0.3">
      <c r="B2055">
        <f t="shared" si="152"/>
        <v>1900</v>
      </c>
      <c r="C2055">
        <f t="shared" si="153"/>
        <v>1</v>
      </c>
      <c r="D2055">
        <f t="shared" si="154"/>
        <v>0</v>
      </c>
    </row>
    <row r="2056" spans="2:4" x14ac:dyDescent="0.3">
      <c r="B2056">
        <f t="shared" si="152"/>
        <v>1900</v>
      </c>
      <c r="C2056">
        <f t="shared" si="153"/>
        <v>1</v>
      </c>
      <c r="D2056">
        <f t="shared" si="154"/>
        <v>0</v>
      </c>
    </row>
    <row r="2057" spans="2:4" x14ac:dyDescent="0.3">
      <c r="B2057">
        <f t="shared" si="152"/>
        <v>1900</v>
      </c>
      <c r="C2057">
        <f t="shared" si="153"/>
        <v>1</v>
      </c>
      <c r="D2057">
        <f t="shared" si="154"/>
        <v>0</v>
      </c>
    </row>
    <row r="2058" spans="2:4" x14ac:dyDescent="0.3">
      <c r="B2058">
        <f t="shared" si="152"/>
        <v>1900</v>
      </c>
      <c r="C2058">
        <f t="shared" si="153"/>
        <v>1</v>
      </c>
      <c r="D2058">
        <f t="shared" si="154"/>
        <v>0</v>
      </c>
    </row>
    <row r="2059" spans="2:4" x14ac:dyDescent="0.3">
      <c r="B2059">
        <f t="shared" si="152"/>
        <v>1900</v>
      </c>
      <c r="C2059">
        <f t="shared" si="153"/>
        <v>1</v>
      </c>
      <c r="D2059">
        <f t="shared" si="154"/>
        <v>0</v>
      </c>
    </row>
    <row r="2060" spans="2:4" x14ac:dyDescent="0.3">
      <c r="B2060">
        <f t="shared" si="152"/>
        <v>1900</v>
      </c>
      <c r="C2060">
        <f t="shared" si="153"/>
        <v>1</v>
      </c>
      <c r="D2060">
        <f t="shared" si="154"/>
        <v>0</v>
      </c>
    </row>
    <row r="2061" spans="2:4" x14ac:dyDescent="0.3">
      <c r="B2061">
        <f t="shared" si="152"/>
        <v>1900</v>
      </c>
      <c r="C2061">
        <f t="shared" si="153"/>
        <v>1</v>
      </c>
      <c r="D2061">
        <f t="shared" si="154"/>
        <v>0</v>
      </c>
    </row>
    <row r="2062" spans="2:4" x14ac:dyDescent="0.3">
      <c r="B2062">
        <f t="shared" si="152"/>
        <v>1900</v>
      </c>
      <c r="C2062">
        <f t="shared" si="153"/>
        <v>1</v>
      </c>
      <c r="D2062">
        <f t="shared" si="154"/>
        <v>0</v>
      </c>
    </row>
    <row r="2063" spans="2:4" x14ac:dyDescent="0.3">
      <c r="B2063">
        <f t="shared" si="152"/>
        <v>1900</v>
      </c>
      <c r="C2063">
        <f t="shared" si="153"/>
        <v>1</v>
      </c>
      <c r="D2063">
        <f t="shared" si="154"/>
        <v>0</v>
      </c>
    </row>
    <row r="2064" spans="2:4" x14ac:dyDescent="0.3">
      <c r="B2064">
        <f t="shared" si="152"/>
        <v>1900</v>
      </c>
      <c r="C2064">
        <f t="shared" si="153"/>
        <v>1</v>
      </c>
      <c r="D2064">
        <f t="shared" si="154"/>
        <v>0</v>
      </c>
    </row>
    <row r="2065" spans="2:4" x14ac:dyDescent="0.3">
      <c r="B2065">
        <f t="shared" si="152"/>
        <v>1900</v>
      </c>
      <c r="C2065">
        <f t="shared" si="153"/>
        <v>1</v>
      </c>
      <c r="D2065">
        <f t="shared" si="154"/>
        <v>0</v>
      </c>
    </row>
    <row r="2066" spans="2:4" x14ac:dyDescent="0.3">
      <c r="B2066">
        <f t="shared" si="152"/>
        <v>1900</v>
      </c>
      <c r="C2066">
        <f t="shared" si="153"/>
        <v>1</v>
      </c>
      <c r="D2066">
        <f t="shared" si="154"/>
        <v>0</v>
      </c>
    </row>
    <row r="2067" spans="2:4" x14ac:dyDescent="0.3">
      <c r="B2067">
        <f t="shared" si="152"/>
        <v>1900</v>
      </c>
      <c r="C2067">
        <f t="shared" si="153"/>
        <v>1</v>
      </c>
      <c r="D2067">
        <f t="shared" si="154"/>
        <v>0</v>
      </c>
    </row>
    <row r="2068" spans="2:4" x14ac:dyDescent="0.3">
      <c r="B2068">
        <f t="shared" si="152"/>
        <v>1900</v>
      </c>
      <c r="C2068">
        <f t="shared" si="153"/>
        <v>1</v>
      </c>
      <c r="D2068">
        <f t="shared" si="154"/>
        <v>0</v>
      </c>
    </row>
    <row r="2069" spans="2:4" x14ac:dyDescent="0.3">
      <c r="B2069">
        <f t="shared" si="152"/>
        <v>1900</v>
      </c>
      <c r="C2069">
        <f t="shared" si="153"/>
        <v>1</v>
      </c>
      <c r="D2069">
        <f t="shared" si="154"/>
        <v>0</v>
      </c>
    </row>
    <row r="2070" spans="2:4" x14ac:dyDescent="0.3">
      <c r="B2070">
        <f t="shared" si="152"/>
        <v>1900</v>
      </c>
      <c r="C2070">
        <f t="shared" si="153"/>
        <v>1</v>
      </c>
      <c r="D2070">
        <f t="shared" si="154"/>
        <v>0</v>
      </c>
    </row>
    <row r="2071" spans="2:4" x14ac:dyDescent="0.3">
      <c r="B2071">
        <f t="shared" si="152"/>
        <v>1900</v>
      </c>
      <c r="C2071">
        <f t="shared" si="153"/>
        <v>1</v>
      </c>
      <c r="D2071">
        <f t="shared" si="154"/>
        <v>0</v>
      </c>
    </row>
    <row r="2072" spans="2:4" x14ac:dyDescent="0.3">
      <c r="B2072">
        <f t="shared" si="152"/>
        <v>1900</v>
      </c>
      <c r="C2072">
        <f t="shared" si="153"/>
        <v>1</v>
      </c>
      <c r="D2072">
        <f t="shared" si="154"/>
        <v>0</v>
      </c>
    </row>
    <row r="2073" spans="2:4" x14ac:dyDescent="0.3">
      <c r="B2073">
        <f t="shared" si="152"/>
        <v>1900</v>
      </c>
      <c r="C2073">
        <f t="shared" si="153"/>
        <v>1</v>
      </c>
      <c r="D2073">
        <f t="shared" si="154"/>
        <v>0</v>
      </c>
    </row>
    <row r="2074" spans="2:4" x14ac:dyDescent="0.3">
      <c r="B2074">
        <f t="shared" si="152"/>
        <v>1900</v>
      </c>
      <c r="C2074">
        <f t="shared" si="153"/>
        <v>1</v>
      </c>
      <c r="D2074">
        <f t="shared" si="154"/>
        <v>0</v>
      </c>
    </row>
    <row r="2075" spans="2:4" x14ac:dyDescent="0.3">
      <c r="B2075">
        <f t="shared" si="152"/>
        <v>1900</v>
      </c>
      <c r="C2075">
        <f t="shared" si="153"/>
        <v>1</v>
      </c>
      <c r="D2075">
        <f t="shared" si="154"/>
        <v>0</v>
      </c>
    </row>
    <row r="2076" spans="2:4" x14ac:dyDescent="0.3">
      <c r="B2076">
        <f t="shared" si="152"/>
        <v>1900</v>
      </c>
      <c r="C2076">
        <f t="shared" si="153"/>
        <v>1</v>
      </c>
      <c r="D2076">
        <f t="shared" si="154"/>
        <v>0</v>
      </c>
    </row>
    <row r="2077" spans="2:4" x14ac:dyDescent="0.3">
      <c r="B2077">
        <f t="shared" si="152"/>
        <v>1900</v>
      </c>
      <c r="C2077">
        <f t="shared" si="153"/>
        <v>1</v>
      </c>
      <c r="D2077">
        <f t="shared" si="154"/>
        <v>0</v>
      </c>
    </row>
    <row r="2078" spans="2:4" x14ac:dyDescent="0.3">
      <c r="B2078">
        <f t="shared" si="152"/>
        <v>1900</v>
      </c>
      <c r="C2078">
        <f t="shared" si="153"/>
        <v>1</v>
      </c>
      <c r="D2078">
        <f t="shared" si="154"/>
        <v>0</v>
      </c>
    </row>
    <row r="2079" spans="2:4" x14ac:dyDescent="0.3">
      <c r="B2079">
        <f t="shared" si="152"/>
        <v>1900</v>
      </c>
      <c r="C2079">
        <f t="shared" si="153"/>
        <v>1</v>
      </c>
      <c r="D2079">
        <f t="shared" si="154"/>
        <v>0</v>
      </c>
    </row>
    <row r="2080" spans="2:4" x14ac:dyDescent="0.3">
      <c r="B2080">
        <f t="shared" si="152"/>
        <v>1900</v>
      </c>
      <c r="C2080">
        <f t="shared" si="153"/>
        <v>1</v>
      </c>
      <c r="D2080">
        <f t="shared" si="154"/>
        <v>0</v>
      </c>
    </row>
    <row r="2081" spans="2:4" x14ac:dyDescent="0.3">
      <c r="B2081">
        <f t="shared" si="152"/>
        <v>1900</v>
      </c>
      <c r="C2081">
        <f t="shared" si="153"/>
        <v>1</v>
      </c>
      <c r="D2081">
        <f t="shared" si="154"/>
        <v>0</v>
      </c>
    </row>
    <row r="2082" spans="2:4" x14ac:dyDescent="0.3">
      <c r="B2082">
        <f t="shared" si="152"/>
        <v>1900</v>
      </c>
      <c r="C2082">
        <f t="shared" si="153"/>
        <v>1</v>
      </c>
      <c r="D2082">
        <f t="shared" si="154"/>
        <v>0</v>
      </c>
    </row>
    <row r="2083" spans="2:4" x14ac:dyDescent="0.3">
      <c r="B2083">
        <f t="shared" si="152"/>
        <v>1900</v>
      </c>
      <c r="C2083">
        <f t="shared" si="153"/>
        <v>1</v>
      </c>
      <c r="D2083">
        <f t="shared" si="154"/>
        <v>0</v>
      </c>
    </row>
    <row r="2084" spans="2:4" x14ac:dyDescent="0.3">
      <c r="B2084">
        <f t="shared" si="152"/>
        <v>1900</v>
      </c>
      <c r="C2084">
        <f t="shared" si="153"/>
        <v>1</v>
      </c>
      <c r="D2084">
        <f t="shared" si="154"/>
        <v>0</v>
      </c>
    </row>
    <row r="2085" spans="2:4" x14ac:dyDescent="0.3">
      <c r="B2085">
        <f t="shared" si="152"/>
        <v>1900</v>
      </c>
      <c r="C2085">
        <f t="shared" si="153"/>
        <v>1</v>
      </c>
      <c r="D2085">
        <f t="shared" si="154"/>
        <v>0</v>
      </c>
    </row>
    <row r="2086" spans="2:4" x14ac:dyDescent="0.3">
      <c r="B2086">
        <f t="shared" si="152"/>
        <v>1900</v>
      </c>
      <c r="C2086">
        <f t="shared" si="153"/>
        <v>1</v>
      </c>
      <c r="D2086">
        <f t="shared" si="154"/>
        <v>0</v>
      </c>
    </row>
    <row r="2087" spans="2:4" x14ac:dyDescent="0.3">
      <c r="B2087">
        <f t="shared" si="152"/>
        <v>1900</v>
      </c>
      <c r="C2087">
        <f t="shared" si="153"/>
        <v>1</v>
      </c>
      <c r="D2087">
        <f t="shared" si="154"/>
        <v>0</v>
      </c>
    </row>
    <row r="2088" spans="2:4" x14ac:dyDescent="0.3">
      <c r="B2088">
        <f t="shared" si="152"/>
        <v>1900</v>
      </c>
      <c r="C2088">
        <f t="shared" si="153"/>
        <v>1</v>
      </c>
      <c r="D2088">
        <f t="shared" si="154"/>
        <v>0</v>
      </c>
    </row>
    <row r="2089" spans="2:4" x14ac:dyDescent="0.3">
      <c r="B2089">
        <f t="shared" si="152"/>
        <v>1900</v>
      </c>
      <c r="C2089">
        <f t="shared" si="153"/>
        <v>1</v>
      </c>
      <c r="D2089">
        <f t="shared" si="154"/>
        <v>0</v>
      </c>
    </row>
    <row r="2090" spans="2:4" x14ac:dyDescent="0.3">
      <c r="B2090">
        <f t="shared" si="152"/>
        <v>1900</v>
      </c>
      <c r="C2090">
        <f t="shared" si="153"/>
        <v>1</v>
      </c>
      <c r="D2090">
        <f t="shared" si="154"/>
        <v>0</v>
      </c>
    </row>
    <row r="2091" spans="2:4" x14ac:dyDescent="0.3">
      <c r="B2091">
        <f t="shared" si="152"/>
        <v>1900</v>
      </c>
      <c r="C2091">
        <f t="shared" si="153"/>
        <v>1</v>
      </c>
      <c r="D2091">
        <f t="shared" si="154"/>
        <v>0</v>
      </c>
    </row>
    <row r="2092" spans="2:4" x14ac:dyDescent="0.3">
      <c r="B2092">
        <f t="shared" si="152"/>
        <v>1900</v>
      </c>
      <c r="C2092">
        <f t="shared" si="153"/>
        <v>1</v>
      </c>
      <c r="D2092">
        <f t="shared" si="154"/>
        <v>0</v>
      </c>
    </row>
    <row r="2093" spans="2:4" x14ac:dyDescent="0.3">
      <c r="B2093">
        <f t="shared" si="152"/>
        <v>1900</v>
      </c>
      <c r="C2093">
        <f t="shared" si="153"/>
        <v>1</v>
      </c>
      <c r="D2093">
        <f t="shared" si="154"/>
        <v>0</v>
      </c>
    </row>
    <row r="2094" spans="2:4" x14ac:dyDescent="0.3">
      <c r="B2094">
        <f t="shared" si="152"/>
        <v>1900</v>
      </c>
      <c r="C2094">
        <f t="shared" si="153"/>
        <v>1</v>
      </c>
      <c r="D2094">
        <f t="shared" si="154"/>
        <v>0</v>
      </c>
    </row>
    <row r="2095" spans="2:4" x14ac:dyDescent="0.3">
      <c r="B2095">
        <f t="shared" si="152"/>
        <v>1900</v>
      </c>
      <c r="C2095">
        <f t="shared" si="153"/>
        <v>1</v>
      </c>
      <c r="D2095">
        <f t="shared" si="154"/>
        <v>0</v>
      </c>
    </row>
    <row r="2096" spans="2:4" x14ac:dyDescent="0.3">
      <c r="B2096">
        <f t="shared" si="152"/>
        <v>1900</v>
      </c>
      <c r="C2096">
        <f t="shared" si="153"/>
        <v>1</v>
      </c>
      <c r="D2096">
        <f t="shared" si="154"/>
        <v>0</v>
      </c>
    </row>
    <row r="2097" spans="2:4" x14ac:dyDescent="0.3">
      <c r="B2097">
        <f t="shared" si="152"/>
        <v>1900</v>
      </c>
      <c r="C2097">
        <f t="shared" si="153"/>
        <v>1</v>
      </c>
      <c r="D2097">
        <f t="shared" si="154"/>
        <v>0</v>
      </c>
    </row>
    <row r="2098" spans="2:4" x14ac:dyDescent="0.3">
      <c r="B2098">
        <f t="shared" si="152"/>
        <v>1900</v>
      </c>
      <c r="C2098">
        <f t="shared" si="153"/>
        <v>1</v>
      </c>
      <c r="D2098">
        <f t="shared" si="154"/>
        <v>0</v>
      </c>
    </row>
    <row r="2099" spans="2:4" x14ac:dyDescent="0.3">
      <c r="B2099">
        <f t="shared" si="152"/>
        <v>1900</v>
      </c>
      <c r="C2099">
        <f t="shared" si="153"/>
        <v>1</v>
      </c>
      <c r="D2099">
        <f t="shared" si="154"/>
        <v>0</v>
      </c>
    </row>
    <row r="2100" spans="2:4" x14ac:dyDescent="0.3">
      <c r="B2100">
        <f t="shared" si="152"/>
        <v>1900</v>
      </c>
      <c r="C2100">
        <f t="shared" si="153"/>
        <v>1</v>
      </c>
      <c r="D2100">
        <f t="shared" si="154"/>
        <v>0</v>
      </c>
    </row>
    <row r="2101" spans="2:4" x14ac:dyDescent="0.3">
      <c r="B2101">
        <f t="shared" si="152"/>
        <v>1900</v>
      </c>
      <c r="C2101">
        <f t="shared" si="153"/>
        <v>1</v>
      </c>
      <c r="D2101">
        <f t="shared" si="154"/>
        <v>0</v>
      </c>
    </row>
    <row r="2102" spans="2:4" x14ac:dyDescent="0.3">
      <c r="B2102">
        <f t="shared" si="152"/>
        <v>1900</v>
      </c>
      <c r="C2102">
        <f t="shared" si="153"/>
        <v>1</v>
      </c>
      <c r="D2102">
        <f t="shared" si="154"/>
        <v>0</v>
      </c>
    </row>
    <row r="2103" spans="2:4" x14ac:dyDescent="0.3">
      <c r="B2103">
        <f t="shared" si="152"/>
        <v>1900</v>
      </c>
      <c r="C2103">
        <f t="shared" si="153"/>
        <v>1</v>
      </c>
      <c r="D2103">
        <f t="shared" si="154"/>
        <v>0</v>
      </c>
    </row>
    <row r="2104" spans="2:4" x14ac:dyDescent="0.3">
      <c r="B2104">
        <f t="shared" si="152"/>
        <v>1900</v>
      </c>
      <c r="C2104">
        <f t="shared" si="153"/>
        <v>1</v>
      </c>
      <c r="D2104">
        <f t="shared" si="154"/>
        <v>0</v>
      </c>
    </row>
    <row r="2105" spans="2:4" x14ac:dyDescent="0.3">
      <c r="B2105">
        <f t="shared" si="152"/>
        <v>1900</v>
      </c>
      <c r="C2105">
        <f t="shared" si="153"/>
        <v>1</v>
      </c>
      <c r="D2105">
        <f t="shared" si="154"/>
        <v>0</v>
      </c>
    </row>
    <row r="2106" spans="2:4" x14ac:dyDescent="0.3">
      <c r="B2106">
        <f t="shared" si="152"/>
        <v>1900</v>
      </c>
      <c r="C2106">
        <f t="shared" si="153"/>
        <v>1</v>
      </c>
      <c r="D2106">
        <f t="shared" si="154"/>
        <v>0</v>
      </c>
    </row>
    <row r="2107" spans="2:4" x14ac:dyDescent="0.3">
      <c r="B2107">
        <f t="shared" si="152"/>
        <v>1900</v>
      </c>
      <c r="C2107">
        <f t="shared" si="153"/>
        <v>1</v>
      </c>
      <c r="D2107">
        <f t="shared" si="154"/>
        <v>0</v>
      </c>
    </row>
    <row r="2108" spans="2:4" x14ac:dyDescent="0.3">
      <c r="B2108">
        <f t="shared" si="152"/>
        <v>1900</v>
      </c>
      <c r="C2108">
        <f t="shared" si="153"/>
        <v>1</v>
      </c>
      <c r="D2108">
        <f t="shared" si="154"/>
        <v>0</v>
      </c>
    </row>
    <row r="2109" spans="2:4" x14ac:dyDescent="0.3">
      <c r="B2109">
        <f t="shared" si="152"/>
        <v>1900</v>
      </c>
      <c r="C2109">
        <f t="shared" si="153"/>
        <v>1</v>
      </c>
      <c r="D2109">
        <f t="shared" si="154"/>
        <v>0</v>
      </c>
    </row>
    <row r="2110" spans="2:4" x14ac:dyDescent="0.3">
      <c r="B2110">
        <f t="shared" si="152"/>
        <v>1900</v>
      </c>
      <c r="C2110">
        <f t="shared" si="153"/>
        <v>1</v>
      </c>
      <c r="D2110">
        <f t="shared" si="154"/>
        <v>0</v>
      </c>
    </row>
    <row r="2111" spans="2:4" x14ac:dyDescent="0.3">
      <c r="B2111">
        <f t="shared" si="152"/>
        <v>1900</v>
      </c>
      <c r="C2111">
        <f t="shared" si="153"/>
        <v>1</v>
      </c>
      <c r="D2111">
        <f t="shared" si="154"/>
        <v>0</v>
      </c>
    </row>
    <row r="2112" spans="2:4" x14ac:dyDescent="0.3">
      <c r="B2112">
        <f t="shared" si="152"/>
        <v>1900</v>
      </c>
      <c r="C2112">
        <f t="shared" si="153"/>
        <v>1</v>
      </c>
      <c r="D2112">
        <f t="shared" si="154"/>
        <v>0</v>
      </c>
    </row>
    <row r="2113" spans="2:4" x14ac:dyDescent="0.3">
      <c r="B2113">
        <f t="shared" si="152"/>
        <v>1900</v>
      </c>
      <c r="C2113">
        <f t="shared" si="153"/>
        <v>1</v>
      </c>
      <c r="D2113">
        <f t="shared" si="154"/>
        <v>0</v>
      </c>
    </row>
    <row r="2114" spans="2:4" x14ac:dyDescent="0.3">
      <c r="B2114">
        <f t="shared" si="152"/>
        <v>1900</v>
      </c>
      <c r="C2114">
        <f t="shared" si="153"/>
        <v>1</v>
      </c>
      <c r="D2114">
        <f t="shared" si="154"/>
        <v>0</v>
      </c>
    </row>
    <row r="2115" spans="2:4" x14ac:dyDescent="0.3">
      <c r="B2115">
        <f t="shared" ref="B2115:B2178" si="155">YEAR(A2115)</f>
        <v>1900</v>
      </c>
      <c r="C2115">
        <f t="shared" ref="C2115:C2178" si="156">MONTH(A2115)</f>
        <v>1</v>
      </c>
      <c r="D2115">
        <f t="shared" ref="D2115:D2178" si="157">DAY(A2115)</f>
        <v>0</v>
      </c>
    </row>
    <row r="2116" spans="2:4" x14ac:dyDescent="0.3">
      <c r="B2116">
        <f t="shared" si="155"/>
        <v>1900</v>
      </c>
      <c r="C2116">
        <f t="shared" si="156"/>
        <v>1</v>
      </c>
      <c r="D2116">
        <f t="shared" si="157"/>
        <v>0</v>
      </c>
    </row>
    <row r="2117" spans="2:4" x14ac:dyDescent="0.3">
      <c r="B2117">
        <f t="shared" si="155"/>
        <v>1900</v>
      </c>
      <c r="C2117">
        <f t="shared" si="156"/>
        <v>1</v>
      </c>
      <c r="D2117">
        <f t="shared" si="157"/>
        <v>0</v>
      </c>
    </row>
    <row r="2118" spans="2:4" x14ac:dyDescent="0.3">
      <c r="B2118">
        <f t="shared" si="155"/>
        <v>1900</v>
      </c>
      <c r="C2118">
        <f t="shared" si="156"/>
        <v>1</v>
      </c>
      <c r="D2118">
        <f t="shared" si="157"/>
        <v>0</v>
      </c>
    </row>
    <row r="2119" spans="2:4" x14ac:dyDescent="0.3">
      <c r="B2119">
        <f t="shared" si="155"/>
        <v>1900</v>
      </c>
      <c r="C2119">
        <f t="shared" si="156"/>
        <v>1</v>
      </c>
      <c r="D2119">
        <f t="shared" si="157"/>
        <v>0</v>
      </c>
    </row>
    <row r="2120" spans="2:4" x14ac:dyDescent="0.3">
      <c r="B2120">
        <f t="shared" si="155"/>
        <v>1900</v>
      </c>
      <c r="C2120">
        <f t="shared" si="156"/>
        <v>1</v>
      </c>
      <c r="D2120">
        <f t="shared" si="157"/>
        <v>0</v>
      </c>
    </row>
    <row r="2121" spans="2:4" x14ac:dyDescent="0.3">
      <c r="B2121">
        <f t="shared" si="155"/>
        <v>1900</v>
      </c>
      <c r="C2121">
        <f t="shared" si="156"/>
        <v>1</v>
      </c>
      <c r="D2121">
        <f t="shared" si="157"/>
        <v>0</v>
      </c>
    </row>
    <row r="2122" spans="2:4" x14ac:dyDescent="0.3">
      <c r="B2122">
        <f t="shared" si="155"/>
        <v>1900</v>
      </c>
      <c r="C2122">
        <f t="shared" si="156"/>
        <v>1</v>
      </c>
      <c r="D2122">
        <f t="shared" si="157"/>
        <v>0</v>
      </c>
    </row>
    <row r="2123" spans="2:4" x14ac:dyDescent="0.3">
      <c r="B2123">
        <f t="shared" si="155"/>
        <v>1900</v>
      </c>
      <c r="C2123">
        <f t="shared" si="156"/>
        <v>1</v>
      </c>
      <c r="D2123">
        <f t="shared" si="157"/>
        <v>0</v>
      </c>
    </row>
    <row r="2124" spans="2:4" x14ac:dyDescent="0.3">
      <c r="B2124">
        <f t="shared" si="155"/>
        <v>1900</v>
      </c>
      <c r="C2124">
        <f t="shared" si="156"/>
        <v>1</v>
      </c>
      <c r="D2124">
        <f t="shared" si="157"/>
        <v>0</v>
      </c>
    </row>
    <row r="2125" spans="2:4" x14ac:dyDescent="0.3">
      <c r="B2125">
        <f t="shared" si="155"/>
        <v>1900</v>
      </c>
      <c r="C2125">
        <f t="shared" si="156"/>
        <v>1</v>
      </c>
      <c r="D2125">
        <f t="shared" si="157"/>
        <v>0</v>
      </c>
    </row>
    <row r="2126" spans="2:4" x14ac:dyDescent="0.3">
      <c r="B2126">
        <f t="shared" si="155"/>
        <v>1900</v>
      </c>
      <c r="C2126">
        <f t="shared" si="156"/>
        <v>1</v>
      </c>
      <c r="D2126">
        <f t="shared" si="157"/>
        <v>0</v>
      </c>
    </row>
    <row r="2127" spans="2:4" x14ac:dyDescent="0.3">
      <c r="B2127">
        <f t="shared" si="155"/>
        <v>1900</v>
      </c>
      <c r="C2127">
        <f t="shared" si="156"/>
        <v>1</v>
      </c>
      <c r="D2127">
        <f t="shared" si="157"/>
        <v>0</v>
      </c>
    </row>
    <row r="2128" spans="2:4" x14ac:dyDescent="0.3">
      <c r="B2128">
        <f t="shared" si="155"/>
        <v>1900</v>
      </c>
      <c r="C2128">
        <f t="shared" si="156"/>
        <v>1</v>
      </c>
      <c r="D2128">
        <f t="shared" si="157"/>
        <v>0</v>
      </c>
    </row>
    <row r="2129" spans="2:4" x14ac:dyDescent="0.3">
      <c r="B2129">
        <f t="shared" si="155"/>
        <v>1900</v>
      </c>
      <c r="C2129">
        <f t="shared" si="156"/>
        <v>1</v>
      </c>
      <c r="D2129">
        <f t="shared" si="157"/>
        <v>0</v>
      </c>
    </row>
    <row r="2130" spans="2:4" x14ac:dyDescent="0.3">
      <c r="B2130">
        <f t="shared" si="155"/>
        <v>1900</v>
      </c>
      <c r="C2130">
        <f t="shared" si="156"/>
        <v>1</v>
      </c>
      <c r="D2130">
        <f t="shared" si="157"/>
        <v>0</v>
      </c>
    </row>
    <row r="2131" spans="2:4" x14ac:dyDescent="0.3">
      <c r="B2131">
        <f t="shared" si="155"/>
        <v>1900</v>
      </c>
      <c r="C2131">
        <f t="shared" si="156"/>
        <v>1</v>
      </c>
      <c r="D2131">
        <f t="shared" si="157"/>
        <v>0</v>
      </c>
    </row>
    <row r="2132" spans="2:4" x14ac:dyDescent="0.3">
      <c r="B2132">
        <f t="shared" si="155"/>
        <v>1900</v>
      </c>
      <c r="C2132">
        <f t="shared" si="156"/>
        <v>1</v>
      </c>
      <c r="D2132">
        <f t="shared" si="157"/>
        <v>0</v>
      </c>
    </row>
    <row r="2133" spans="2:4" x14ac:dyDescent="0.3">
      <c r="B2133">
        <f t="shared" si="155"/>
        <v>1900</v>
      </c>
      <c r="C2133">
        <f t="shared" si="156"/>
        <v>1</v>
      </c>
      <c r="D2133">
        <f t="shared" si="157"/>
        <v>0</v>
      </c>
    </row>
    <row r="2134" spans="2:4" x14ac:dyDescent="0.3">
      <c r="B2134">
        <f t="shared" si="155"/>
        <v>1900</v>
      </c>
      <c r="C2134">
        <f t="shared" si="156"/>
        <v>1</v>
      </c>
      <c r="D2134">
        <f t="shared" si="157"/>
        <v>0</v>
      </c>
    </row>
    <row r="2135" spans="2:4" x14ac:dyDescent="0.3">
      <c r="B2135">
        <f t="shared" si="155"/>
        <v>1900</v>
      </c>
      <c r="C2135">
        <f t="shared" si="156"/>
        <v>1</v>
      </c>
      <c r="D2135">
        <f t="shared" si="157"/>
        <v>0</v>
      </c>
    </row>
    <row r="2136" spans="2:4" x14ac:dyDescent="0.3">
      <c r="B2136">
        <f t="shared" si="155"/>
        <v>1900</v>
      </c>
      <c r="C2136">
        <f t="shared" si="156"/>
        <v>1</v>
      </c>
      <c r="D2136">
        <f t="shared" si="157"/>
        <v>0</v>
      </c>
    </row>
    <row r="2137" spans="2:4" x14ac:dyDescent="0.3">
      <c r="B2137">
        <f t="shared" si="155"/>
        <v>1900</v>
      </c>
      <c r="C2137">
        <f t="shared" si="156"/>
        <v>1</v>
      </c>
      <c r="D2137">
        <f t="shared" si="157"/>
        <v>0</v>
      </c>
    </row>
    <row r="2138" spans="2:4" x14ac:dyDescent="0.3">
      <c r="B2138">
        <f t="shared" si="155"/>
        <v>1900</v>
      </c>
      <c r="C2138">
        <f t="shared" si="156"/>
        <v>1</v>
      </c>
      <c r="D2138">
        <f t="shared" si="157"/>
        <v>0</v>
      </c>
    </row>
    <row r="2139" spans="2:4" x14ac:dyDescent="0.3">
      <c r="B2139">
        <f t="shared" si="155"/>
        <v>1900</v>
      </c>
      <c r="C2139">
        <f t="shared" si="156"/>
        <v>1</v>
      </c>
      <c r="D2139">
        <f t="shared" si="157"/>
        <v>0</v>
      </c>
    </row>
    <row r="2140" spans="2:4" x14ac:dyDescent="0.3">
      <c r="B2140">
        <f t="shared" si="155"/>
        <v>1900</v>
      </c>
      <c r="C2140">
        <f t="shared" si="156"/>
        <v>1</v>
      </c>
      <c r="D2140">
        <f t="shared" si="157"/>
        <v>0</v>
      </c>
    </row>
    <row r="2141" spans="2:4" x14ac:dyDescent="0.3">
      <c r="B2141">
        <f t="shared" si="155"/>
        <v>1900</v>
      </c>
      <c r="C2141">
        <f t="shared" si="156"/>
        <v>1</v>
      </c>
      <c r="D2141">
        <f t="shared" si="157"/>
        <v>0</v>
      </c>
    </row>
    <row r="2142" spans="2:4" x14ac:dyDescent="0.3">
      <c r="B2142">
        <f t="shared" si="155"/>
        <v>1900</v>
      </c>
      <c r="C2142">
        <f t="shared" si="156"/>
        <v>1</v>
      </c>
      <c r="D2142">
        <f t="shared" si="157"/>
        <v>0</v>
      </c>
    </row>
    <row r="2143" spans="2:4" x14ac:dyDescent="0.3">
      <c r="B2143">
        <f t="shared" si="155"/>
        <v>1900</v>
      </c>
      <c r="C2143">
        <f t="shared" si="156"/>
        <v>1</v>
      </c>
      <c r="D2143">
        <f t="shared" si="157"/>
        <v>0</v>
      </c>
    </row>
    <row r="2144" spans="2:4" x14ac:dyDescent="0.3">
      <c r="B2144">
        <f t="shared" si="155"/>
        <v>1900</v>
      </c>
      <c r="C2144">
        <f t="shared" si="156"/>
        <v>1</v>
      </c>
      <c r="D2144">
        <f t="shared" si="157"/>
        <v>0</v>
      </c>
    </row>
    <row r="2145" spans="2:4" x14ac:dyDescent="0.3">
      <c r="B2145">
        <f t="shared" si="155"/>
        <v>1900</v>
      </c>
      <c r="C2145">
        <f t="shared" si="156"/>
        <v>1</v>
      </c>
      <c r="D2145">
        <f t="shared" si="157"/>
        <v>0</v>
      </c>
    </row>
    <row r="2146" spans="2:4" x14ac:dyDescent="0.3">
      <c r="B2146">
        <f t="shared" si="155"/>
        <v>1900</v>
      </c>
      <c r="C2146">
        <f t="shared" si="156"/>
        <v>1</v>
      </c>
      <c r="D2146">
        <f t="shared" si="157"/>
        <v>0</v>
      </c>
    </row>
    <row r="2147" spans="2:4" x14ac:dyDescent="0.3">
      <c r="B2147">
        <f t="shared" si="155"/>
        <v>1900</v>
      </c>
      <c r="C2147">
        <f t="shared" si="156"/>
        <v>1</v>
      </c>
      <c r="D2147">
        <f t="shared" si="157"/>
        <v>0</v>
      </c>
    </row>
    <row r="2148" spans="2:4" x14ac:dyDescent="0.3">
      <c r="B2148">
        <f t="shared" si="155"/>
        <v>1900</v>
      </c>
      <c r="C2148">
        <f t="shared" si="156"/>
        <v>1</v>
      </c>
      <c r="D2148">
        <f t="shared" si="157"/>
        <v>0</v>
      </c>
    </row>
    <row r="2149" spans="2:4" x14ac:dyDescent="0.3">
      <c r="B2149">
        <f t="shared" si="155"/>
        <v>1900</v>
      </c>
      <c r="C2149">
        <f t="shared" si="156"/>
        <v>1</v>
      </c>
      <c r="D2149">
        <f t="shared" si="157"/>
        <v>0</v>
      </c>
    </row>
    <row r="2150" spans="2:4" x14ac:dyDescent="0.3">
      <c r="B2150">
        <f t="shared" si="155"/>
        <v>1900</v>
      </c>
      <c r="C2150">
        <f t="shared" si="156"/>
        <v>1</v>
      </c>
      <c r="D2150">
        <f t="shared" si="157"/>
        <v>0</v>
      </c>
    </row>
    <row r="2151" spans="2:4" x14ac:dyDescent="0.3">
      <c r="B2151">
        <f t="shared" si="155"/>
        <v>1900</v>
      </c>
      <c r="C2151">
        <f t="shared" si="156"/>
        <v>1</v>
      </c>
      <c r="D2151">
        <f t="shared" si="157"/>
        <v>0</v>
      </c>
    </row>
    <row r="2152" spans="2:4" x14ac:dyDescent="0.3">
      <c r="B2152">
        <f t="shared" si="155"/>
        <v>1900</v>
      </c>
      <c r="C2152">
        <f t="shared" si="156"/>
        <v>1</v>
      </c>
      <c r="D2152">
        <f t="shared" si="157"/>
        <v>0</v>
      </c>
    </row>
    <row r="2153" spans="2:4" x14ac:dyDescent="0.3">
      <c r="B2153">
        <f t="shared" si="155"/>
        <v>1900</v>
      </c>
      <c r="C2153">
        <f t="shared" si="156"/>
        <v>1</v>
      </c>
      <c r="D2153">
        <f t="shared" si="157"/>
        <v>0</v>
      </c>
    </row>
    <row r="2154" spans="2:4" x14ac:dyDescent="0.3">
      <c r="B2154">
        <f t="shared" si="155"/>
        <v>1900</v>
      </c>
      <c r="C2154">
        <f t="shared" si="156"/>
        <v>1</v>
      </c>
      <c r="D2154">
        <f t="shared" si="157"/>
        <v>0</v>
      </c>
    </row>
    <row r="2155" spans="2:4" x14ac:dyDescent="0.3">
      <c r="B2155">
        <f t="shared" si="155"/>
        <v>1900</v>
      </c>
      <c r="C2155">
        <f t="shared" si="156"/>
        <v>1</v>
      </c>
      <c r="D2155">
        <f t="shared" si="157"/>
        <v>0</v>
      </c>
    </row>
    <row r="2156" spans="2:4" x14ac:dyDescent="0.3">
      <c r="B2156">
        <f t="shared" si="155"/>
        <v>1900</v>
      </c>
      <c r="C2156">
        <f t="shared" si="156"/>
        <v>1</v>
      </c>
      <c r="D2156">
        <f t="shared" si="157"/>
        <v>0</v>
      </c>
    </row>
    <row r="2157" spans="2:4" x14ac:dyDescent="0.3">
      <c r="B2157">
        <f t="shared" si="155"/>
        <v>1900</v>
      </c>
      <c r="C2157">
        <f t="shared" si="156"/>
        <v>1</v>
      </c>
      <c r="D2157">
        <f t="shared" si="157"/>
        <v>0</v>
      </c>
    </row>
    <row r="2158" spans="2:4" x14ac:dyDescent="0.3">
      <c r="B2158">
        <f t="shared" si="155"/>
        <v>1900</v>
      </c>
      <c r="C2158">
        <f t="shared" si="156"/>
        <v>1</v>
      </c>
      <c r="D2158">
        <f t="shared" si="157"/>
        <v>0</v>
      </c>
    </row>
    <row r="2159" spans="2:4" x14ac:dyDescent="0.3">
      <c r="B2159">
        <f t="shared" si="155"/>
        <v>1900</v>
      </c>
      <c r="C2159">
        <f t="shared" si="156"/>
        <v>1</v>
      </c>
      <c r="D2159">
        <f t="shared" si="157"/>
        <v>0</v>
      </c>
    </row>
    <row r="2160" spans="2:4" x14ac:dyDescent="0.3">
      <c r="B2160">
        <f t="shared" si="155"/>
        <v>1900</v>
      </c>
      <c r="C2160">
        <f t="shared" si="156"/>
        <v>1</v>
      </c>
      <c r="D2160">
        <f t="shared" si="157"/>
        <v>0</v>
      </c>
    </row>
    <row r="2161" spans="2:4" x14ac:dyDescent="0.3">
      <c r="B2161">
        <f t="shared" si="155"/>
        <v>1900</v>
      </c>
      <c r="C2161">
        <f t="shared" si="156"/>
        <v>1</v>
      </c>
      <c r="D2161">
        <f t="shared" si="157"/>
        <v>0</v>
      </c>
    </row>
    <row r="2162" spans="2:4" x14ac:dyDescent="0.3">
      <c r="B2162">
        <f t="shared" si="155"/>
        <v>1900</v>
      </c>
      <c r="C2162">
        <f t="shared" si="156"/>
        <v>1</v>
      </c>
      <c r="D2162">
        <f t="shared" si="157"/>
        <v>0</v>
      </c>
    </row>
    <row r="2163" spans="2:4" x14ac:dyDescent="0.3">
      <c r="B2163">
        <f t="shared" si="155"/>
        <v>1900</v>
      </c>
      <c r="C2163">
        <f t="shared" si="156"/>
        <v>1</v>
      </c>
      <c r="D2163">
        <f t="shared" si="157"/>
        <v>0</v>
      </c>
    </row>
    <row r="2164" spans="2:4" x14ac:dyDescent="0.3">
      <c r="B2164">
        <f t="shared" si="155"/>
        <v>1900</v>
      </c>
      <c r="C2164">
        <f t="shared" si="156"/>
        <v>1</v>
      </c>
      <c r="D2164">
        <f t="shared" si="157"/>
        <v>0</v>
      </c>
    </row>
    <row r="2165" spans="2:4" x14ac:dyDescent="0.3">
      <c r="B2165">
        <f t="shared" si="155"/>
        <v>1900</v>
      </c>
      <c r="C2165">
        <f t="shared" si="156"/>
        <v>1</v>
      </c>
      <c r="D2165">
        <f t="shared" si="157"/>
        <v>0</v>
      </c>
    </row>
    <row r="2166" spans="2:4" x14ac:dyDescent="0.3">
      <c r="B2166">
        <f t="shared" si="155"/>
        <v>1900</v>
      </c>
      <c r="C2166">
        <f t="shared" si="156"/>
        <v>1</v>
      </c>
      <c r="D2166">
        <f t="shared" si="157"/>
        <v>0</v>
      </c>
    </row>
    <row r="2167" spans="2:4" x14ac:dyDescent="0.3">
      <c r="B2167">
        <f t="shared" si="155"/>
        <v>1900</v>
      </c>
      <c r="C2167">
        <f t="shared" si="156"/>
        <v>1</v>
      </c>
      <c r="D2167">
        <f t="shared" si="157"/>
        <v>0</v>
      </c>
    </row>
    <row r="2168" spans="2:4" x14ac:dyDescent="0.3">
      <c r="B2168">
        <f t="shared" si="155"/>
        <v>1900</v>
      </c>
      <c r="C2168">
        <f t="shared" si="156"/>
        <v>1</v>
      </c>
      <c r="D2168">
        <f t="shared" si="157"/>
        <v>0</v>
      </c>
    </row>
    <row r="2169" spans="2:4" x14ac:dyDescent="0.3">
      <c r="B2169">
        <f t="shared" si="155"/>
        <v>1900</v>
      </c>
      <c r="C2169">
        <f t="shared" si="156"/>
        <v>1</v>
      </c>
      <c r="D2169">
        <f t="shared" si="157"/>
        <v>0</v>
      </c>
    </row>
    <row r="2170" spans="2:4" x14ac:dyDescent="0.3">
      <c r="B2170">
        <f t="shared" si="155"/>
        <v>1900</v>
      </c>
      <c r="C2170">
        <f t="shared" si="156"/>
        <v>1</v>
      </c>
      <c r="D2170">
        <f t="shared" si="157"/>
        <v>0</v>
      </c>
    </row>
    <row r="2171" spans="2:4" x14ac:dyDescent="0.3">
      <c r="B2171">
        <f t="shared" si="155"/>
        <v>1900</v>
      </c>
      <c r="C2171">
        <f t="shared" si="156"/>
        <v>1</v>
      </c>
      <c r="D2171">
        <f t="shared" si="157"/>
        <v>0</v>
      </c>
    </row>
    <row r="2172" spans="2:4" x14ac:dyDescent="0.3">
      <c r="B2172">
        <f t="shared" si="155"/>
        <v>1900</v>
      </c>
      <c r="C2172">
        <f t="shared" si="156"/>
        <v>1</v>
      </c>
      <c r="D2172">
        <f t="shared" si="157"/>
        <v>0</v>
      </c>
    </row>
    <row r="2173" spans="2:4" x14ac:dyDescent="0.3">
      <c r="B2173">
        <f t="shared" si="155"/>
        <v>1900</v>
      </c>
      <c r="C2173">
        <f t="shared" si="156"/>
        <v>1</v>
      </c>
      <c r="D2173">
        <f t="shared" si="157"/>
        <v>0</v>
      </c>
    </row>
    <row r="2174" spans="2:4" x14ac:dyDescent="0.3">
      <c r="B2174">
        <f t="shared" si="155"/>
        <v>1900</v>
      </c>
      <c r="C2174">
        <f t="shared" si="156"/>
        <v>1</v>
      </c>
      <c r="D2174">
        <f t="shared" si="157"/>
        <v>0</v>
      </c>
    </row>
    <row r="2175" spans="2:4" x14ac:dyDescent="0.3">
      <c r="B2175">
        <f t="shared" si="155"/>
        <v>1900</v>
      </c>
      <c r="C2175">
        <f t="shared" si="156"/>
        <v>1</v>
      </c>
      <c r="D2175">
        <f t="shared" si="157"/>
        <v>0</v>
      </c>
    </row>
    <row r="2176" spans="2:4" x14ac:dyDescent="0.3">
      <c r="B2176">
        <f t="shared" si="155"/>
        <v>1900</v>
      </c>
      <c r="C2176">
        <f t="shared" si="156"/>
        <v>1</v>
      </c>
      <c r="D2176">
        <f t="shared" si="157"/>
        <v>0</v>
      </c>
    </row>
    <row r="2177" spans="2:4" x14ac:dyDescent="0.3">
      <c r="B2177">
        <f t="shared" si="155"/>
        <v>1900</v>
      </c>
      <c r="C2177">
        <f t="shared" si="156"/>
        <v>1</v>
      </c>
      <c r="D2177">
        <f t="shared" si="157"/>
        <v>0</v>
      </c>
    </row>
    <row r="2178" spans="2:4" x14ac:dyDescent="0.3">
      <c r="B2178">
        <f t="shared" si="155"/>
        <v>1900</v>
      </c>
      <c r="C2178">
        <f t="shared" si="156"/>
        <v>1</v>
      </c>
      <c r="D2178">
        <f t="shared" si="157"/>
        <v>0</v>
      </c>
    </row>
    <row r="2179" spans="2:4" x14ac:dyDescent="0.3">
      <c r="B2179">
        <f t="shared" ref="B2179:B2242" si="158">YEAR(A2179)</f>
        <v>1900</v>
      </c>
      <c r="C2179">
        <f t="shared" ref="C2179:C2242" si="159">MONTH(A2179)</f>
        <v>1</v>
      </c>
      <c r="D2179">
        <f t="shared" ref="D2179:D2242" si="160">DAY(A2179)</f>
        <v>0</v>
      </c>
    </row>
    <row r="2180" spans="2:4" x14ac:dyDescent="0.3">
      <c r="B2180">
        <f t="shared" si="158"/>
        <v>1900</v>
      </c>
      <c r="C2180">
        <f t="shared" si="159"/>
        <v>1</v>
      </c>
      <c r="D2180">
        <f t="shared" si="160"/>
        <v>0</v>
      </c>
    </row>
    <row r="2181" spans="2:4" x14ac:dyDescent="0.3">
      <c r="B2181">
        <f t="shared" si="158"/>
        <v>1900</v>
      </c>
      <c r="C2181">
        <f t="shared" si="159"/>
        <v>1</v>
      </c>
      <c r="D2181">
        <f t="shared" si="160"/>
        <v>0</v>
      </c>
    </row>
    <row r="2182" spans="2:4" x14ac:dyDescent="0.3">
      <c r="B2182">
        <f t="shared" si="158"/>
        <v>1900</v>
      </c>
      <c r="C2182">
        <f t="shared" si="159"/>
        <v>1</v>
      </c>
      <c r="D2182">
        <f t="shared" si="160"/>
        <v>0</v>
      </c>
    </row>
    <row r="2183" spans="2:4" x14ac:dyDescent="0.3">
      <c r="B2183">
        <f t="shared" si="158"/>
        <v>1900</v>
      </c>
      <c r="C2183">
        <f t="shared" si="159"/>
        <v>1</v>
      </c>
      <c r="D2183">
        <f t="shared" si="160"/>
        <v>0</v>
      </c>
    </row>
    <row r="2184" spans="2:4" x14ac:dyDescent="0.3">
      <c r="B2184">
        <f t="shared" si="158"/>
        <v>1900</v>
      </c>
      <c r="C2184">
        <f t="shared" si="159"/>
        <v>1</v>
      </c>
      <c r="D2184">
        <f t="shared" si="160"/>
        <v>0</v>
      </c>
    </row>
    <row r="2185" spans="2:4" x14ac:dyDescent="0.3">
      <c r="B2185">
        <f t="shared" si="158"/>
        <v>1900</v>
      </c>
      <c r="C2185">
        <f t="shared" si="159"/>
        <v>1</v>
      </c>
      <c r="D2185">
        <f t="shared" si="160"/>
        <v>0</v>
      </c>
    </row>
    <row r="2186" spans="2:4" x14ac:dyDescent="0.3">
      <c r="B2186">
        <f t="shared" si="158"/>
        <v>1900</v>
      </c>
      <c r="C2186">
        <f t="shared" si="159"/>
        <v>1</v>
      </c>
      <c r="D2186">
        <f t="shared" si="160"/>
        <v>0</v>
      </c>
    </row>
    <row r="2187" spans="2:4" x14ac:dyDescent="0.3">
      <c r="B2187">
        <f t="shared" si="158"/>
        <v>1900</v>
      </c>
      <c r="C2187">
        <f t="shared" si="159"/>
        <v>1</v>
      </c>
      <c r="D2187">
        <f t="shared" si="160"/>
        <v>0</v>
      </c>
    </row>
    <row r="2188" spans="2:4" x14ac:dyDescent="0.3">
      <c r="B2188">
        <f t="shared" si="158"/>
        <v>1900</v>
      </c>
      <c r="C2188">
        <f t="shared" si="159"/>
        <v>1</v>
      </c>
      <c r="D2188">
        <f t="shared" si="160"/>
        <v>0</v>
      </c>
    </row>
    <row r="2189" spans="2:4" x14ac:dyDescent="0.3">
      <c r="B2189">
        <f t="shared" si="158"/>
        <v>1900</v>
      </c>
      <c r="C2189">
        <f t="shared" si="159"/>
        <v>1</v>
      </c>
      <c r="D2189">
        <f t="shared" si="160"/>
        <v>0</v>
      </c>
    </row>
    <row r="2190" spans="2:4" x14ac:dyDescent="0.3">
      <c r="B2190">
        <f t="shared" si="158"/>
        <v>1900</v>
      </c>
      <c r="C2190">
        <f t="shared" si="159"/>
        <v>1</v>
      </c>
      <c r="D2190">
        <f t="shared" si="160"/>
        <v>0</v>
      </c>
    </row>
    <row r="2191" spans="2:4" x14ac:dyDescent="0.3">
      <c r="B2191">
        <f t="shared" si="158"/>
        <v>1900</v>
      </c>
      <c r="C2191">
        <f t="shared" si="159"/>
        <v>1</v>
      </c>
      <c r="D2191">
        <f t="shared" si="160"/>
        <v>0</v>
      </c>
    </row>
    <row r="2192" spans="2:4" x14ac:dyDescent="0.3">
      <c r="B2192">
        <f t="shared" si="158"/>
        <v>1900</v>
      </c>
      <c r="C2192">
        <f t="shared" si="159"/>
        <v>1</v>
      </c>
      <c r="D2192">
        <f t="shared" si="160"/>
        <v>0</v>
      </c>
    </row>
    <row r="2193" spans="2:4" x14ac:dyDescent="0.3">
      <c r="B2193">
        <f t="shared" si="158"/>
        <v>1900</v>
      </c>
      <c r="C2193">
        <f t="shared" si="159"/>
        <v>1</v>
      </c>
      <c r="D2193">
        <f t="shared" si="160"/>
        <v>0</v>
      </c>
    </row>
    <row r="2194" spans="2:4" x14ac:dyDescent="0.3">
      <c r="B2194">
        <f t="shared" si="158"/>
        <v>1900</v>
      </c>
      <c r="C2194">
        <f t="shared" si="159"/>
        <v>1</v>
      </c>
      <c r="D2194">
        <f t="shared" si="160"/>
        <v>0</v>
      </c>
    </row>
    <row r="2195" spans="2:4" x14ac:dyDescent="0.3">
      <c r="B2195">
        <f t="shared" si="158"/>
        <v>1900</v>
      </c>
      <c r="C2195">
        <f t="shared" si="159"/>
        <v>1</v>
      </c>
      <c r="D2195">
        <f t="shared" si="160"/>
        <v>0</v>
      </c>
    </row>
    <row r="2196" spans="2:4" x14ac:dyDescent="0.3">
      <c r="B2196">
        <f t="shared" si="158"/>
        <v>1900</v>
      </c>
      <c r="C2196">
        <f t="shared" si="159"/>
        <v>1</v>
      </c>
      <c r="D2196">
        <f t="shared" si="160"/>
        <v>0</v>
      </c>
    </row>
    <row r="2197" spans="2:4" x14ac:dyDescent="0.3">
      <c r="B2197">
        <f t="shared" si="158"/>
        <v>1900</v>
      </c>
      <c r="C2197">
        <f t="shared" si="159"/>
        <v>1</v>
      </c>
      <c r="D2197">
        <f t="shared" si="160"/>
        <v>0</v>
      </c>
    </row>
    <row r="2198" spans="2:4" x14ac:dyDescent="0.3">
      <c r="B2198">
        <f t="shared" si="158"/>
        <v>1900</v>
      </c>
      <c r="C2198">
        <f t="shared" si="159"/>
        <v>1</v>
      </c>
      <c r="D2198">
        <f t="shared" si="160"/>
        <v>0</v>
      </c>
    </row>
    <row r="2199" spans="2:4" x14ac:dyDescent="0.3">
      <c r="B2199">
        <f t="shared" si="158"/>
        <v>1900</v>
      </c>
      <c r="C2199">
        <f t="shared" si="159"/>
        <v>1</v>
      </c>
      <c r="D2199">
        <f t="shared" si="160"/>
        <v>0</v>
      </c>
    </row>
    <row r="2200" spans="2:4" x14ac:dyDescent="0.3">
      <c r="B2200">
        <f t="shared" si="158"/>
        <v>1900</v>
      </c>
      <c r="C2200">
        <f t="shared" si="159"/>
        <v>1</v>
      </c>
      <c r="D2200">
        <f t="shared" si="160"/>
        <v>0</v>
      </c>
    </row>
    <row r="2201" spans="2:4" x14ac:dyDescent="0.3">
      <c r="B2201">
        <f t="shared" si="158"/>
        <v>1900</v>
      </c>
      <c r="C2201">
        <f t="shared" si="159"/>
        <v>1</v>
      </c>
      <c r="D2201">
        <f t="shared" si="160"/>
        <v>0</v>
      </c>
    </row>
    <row r="2202" spans="2:4" x14ac:dyDescent="0.3">
      <c r="B2202">
        <f t="shared" si="158"/>
        <v>1900</v>
      </c>
      <c r="C2202">
        <f t="shared" si="159"/>
        <v>1</v>
      </c>
      <c r="D2202">
        <f t="shared" si="160"/>
        <v>0</v>
      </c>
    </row>
    <row r="2203" spans="2:4" x14ac:dyDescent="0.3">
      <c r="B2203">
        <f t="shared" si="158"/>
        <v>1900</v>
      </c>
      <c r="C2203">
        <f t="shared" si="159"/>
        <v>1</v>
      </c>
      <c r="D2203">
        <f t="shared" si="160"/>
        <v>0</v>
      </c>
    </row>
    <row r="2204" spans="2:4" x14ac:dyDescent="0.3">
      <c r="B2204">
        <f t="shared" si="158"/>
        <v>1900</v>
      </c>
      <c r="C2204">
        <f t="shared" si="159"/>
        <v>1</v>
      </c>
      <c r="D2204">
        <f t="shared" si="160"/>
        <v>0</v>
      </c>
    </row>
    <row r="2205" spans="2:4" x14ac:dyDescent="0.3">
      <c r="B2205">
        <f t="shared" si="158"/>
        <v>1900</v>
      </c>
      <c r="C2205">
        <f t="shared" si="159"/>
        <v>1</v>
      </c>
      <c r="D2205">
        <f t="shared" si="160"/>
        <v>0</v>
      </c>
    </row>
    <row r="2206" spans="2:4" x14ac:dyDescent="0.3">
      <c r="B2206">
        <f t="shared" si="158"/>
        <v>1900</v>
      </c>
      <c r="C2206">
        <f t="shared" si="159"/>
        <v>1</v>
      </c>
      <c r="D2206">
        <f t="shared" si="160"/>
        <v>0</v>
      </c>
    </row>
    <row r="2207" spans="2:4" x14ac:dyDescent="0.3">
      <c r="B2207">
        <f t="shared" si="158"/>
        <v>1900</v>
      </c>
      <c r="C2207">
        <f t="shared" si="159"/>
        <v>1</v>
      </c>
      <c r="D2207">
        <f t="shared" si="160"/>
        <v>0</v>
      </c>
    </row>
    <row r="2208" spans="2:4" x14ac:dyDescent="0.3">
      <c r="B2208">
        <f t="shared" si="158"/>
        <v>1900</v>
      </c>
      <c r="C2208">
        <f t="shared" si="159"/>
        <v>1</v>
      </c>
      <c r="D2208">
        <f t="shared" si="160"/>
        <v>0</v>
      </c>
    </row>
    <row r="2209" spans="2:4" x14ac:dyDescent="0.3">
      <c r="B2209">
        <f t="shared" si="158"/>
        <v>1900</v>
      </c>
      <c r="C2209">
        <f t="shared" si="159"/>
        <v>1</v>
      </c>
      <c r="D2209">
        <f t="shared" si="160"/>
        <v>0</v>
      </c>
    </row>
    <row r="2210" spans="2:4" x14ac:dyDescent="0.3">
      <c r="B2210">
        <f t="shared" si="158"/>
        <v>1900</v>
      </c>
      <c r="C2210">
        <f t="shared" si="159"/>
        <v>1</v>
      </c>
      <c r="D2210">
        <f t="shared" si="160"/>
        <v>0</v>
      </c>
    </row>
    <row r="2211" spans="2:4" x14ac:dyDescent="0.3">
      <c r="B2211">
        <f t="shared" si="158"/>
        <v>1900</v>
      </c>
      <c r="C2211">
        <f t="shared" si="159"/>
        <v>1</v>
      </c>
      <c r="D2211">
        <f t="shared" si="160"/>
        <v>0</v>
      </c>
    </row>
    <row r="2212" spans="2:4" x14ac:dyDescent="0.3">
      <c r="B2212">
        <f t="shared" si="158"/>
        <v>1900</v>
      </c>
      <c r="C2212">
        <f t="shared" si="159"/>
        <v>1</v>
      </c>
      <c r="D2212">
        <f t="shared" si="160"/>
        <v>0</v>
      </c>
    </row>
    <row r="2213" spans="2:4" x14ac:dyDescent="0.3">
      <c r="B2213">
        <f t="shared" si="158"/>
        <v>1900</v>
      </c>
      <c r="C2213">
        <f t="shared" si="159"/>
        <v>1</v>
      </c>
      <c r="D2213">
        <f t="shared" si="160"/>
        <v>0</v>
      </c>
    </row>
    <row r="2214" spans="2:4" x14ac:dyDescent="0.3">
      <c r="B2214">
        <f t="shared" si="158"/>
        <v>1900</v>
      </c>
      <c r="C2214">
        <f t="shared" si="159"/>
        <v>1</v>
      </c>
      <c r="D2214">
        <f t="shared" si="160"/>
        <v>0</v>
      </c>
    </row>
    <row r="2215" spans="2:4" x14ac:dyDescent="0.3">
      <c r="B2215">
        <f t="shared" si="158"/>
        <v>1900</v>
      </c>
      <c r="C2215">
        <f t="shared" si="159"/>
        <v>1</v>
      </c>
      <c r="D2215">
        <f t="shared" si="160"/>
        <v>0</v>
      </c>
    </row>
    <row r="2216" spans="2:4" x14ac:dyDescent="0.3">
      <c r="B2216">
        <f t="shared" si="158"/>
        <v>1900</v>
      </c>
      <c r="C2216">
        <f t="shared" si="159"/>
        <v>1</v>
      </c>
      <c r="D2216">
        <f t="shared" si="160"/>
        <v>0</v>
      </c>
    </row>
    <row r="2217" spans="2:4" x14ac:dyDescent="0.3">
      <c r="B2217">
        <f t="shared" si="158"/>
        <v>1900</v>
      </c>
      <c r="C2217">
        <f t="shared" si="159"/>
        <v>1</v>
      </c>
      <c r="D2217">
        <f t="shared" si="160"/>
        <v>0</v>
      </c>
    </row>
    <row r="2218" spans="2:4" x14ac:dyDescent="0.3">
      <c r="B2218">
        <f t="shared" si="158"/>
        <v>1900</v>
      </c>
      <c r="C2218">
        <f t="shared" si="159"/>
        <v>1</v>
      </c>
      <c r="D2218">
        <f t="shared" si="160"/>
        <v>0</v>
      </c>
    </row>
    <row r="2219" spans="2:4" x14ac:dyDescent="0.3">
      <c r="B2219">
        <f t="shared" si="158"/>
        <v>1900</v>
      </c>
      <c r="C2219">
        <f t="shared" si="159"/>
        <v>1</v>
      </c>
      <c r="D2219">
        <f t="shared" si="160"/>
        <v>0</v>
      </c>
    </row>
    <row r="2220" spans="2:4" x14ac:dyDescent="0.3">
      <c r="B2220">
        <f t="shared" si="158"/>
        <v>1900</v>
      </c>
      <c r="C2220">
        <f t="shared" si="159"/>
        <v>1</v>
      </c>
      <c r="D2220">
        <f t="shared" si="160"/>
        <v>0</v>
      </c>
    </row>
    <row r="2221" spans="2:4" x14ac:dyDescent="0.3">
      <c r="B2221">
        <f t="shared" si="158"/>
        <v>1900</v>
      </c>
      <c r="C2221">
        <f t="shared" si="159"/>
        <v>1</v>
      </c>
      <c r="D2221">
        <f t="shared" si="160"/>
        <v>0</v>
      </c>
    </row>
    <row r="2222" spans="2:4" x14ac:dyDescent="0.3">
      <c r="B2222">
        <f t="shared" si="158"/>
        <v>1900</v>
      </c>
      <c r="C2222">
        <f t="shared" si="159"/>
        <v>1</v>
      </c>
      <c r="D2222">
        <f t="shared" si="160"/>
        <v>0</v>
      </c>
    </row>
    <row r="2223" spans="2:4" x14ac:dyDescent="0.3">
      <c r="B2223">
        <f t="shared" si="158"/>
        <v>1900</v>
      </c>
      <c r="C2223">
        <f t="shared" si="159"/>
        <v>1</v>
      </c>
      <c r="D2223">
        <f t="shared" si="160"/>
        <v>0</v>
      </c>
    </row>
    <row r="2224" spans="2:4" x14ac:dyDescent="0.3">
      <c r="B2224">
        <f t="shared" si="158"/>
        <v>1900</v>
      </c>
      <c r="C2224">
        <f t="shared" si="159"/>
        <v>1</v>
      </c>
      <c r="D2224">
        <f t="shared" si="160"/>
        <v>0</v>
      </c>
    </row>
    <row r="2225" spans="2:4" x14ac:dyDescent="0.3">
      <c r="B2225">
        <f t="shared" si="158"/>
        <v>1900</v>
      </c>
      <c r="C2225">
        <f t="shared" si="159"/>
        <v>1</v>
      </c>
      <c r="D2225">
        <f t="shared" si="160"/>
        <v>0</v>
      </c>
    </row>
    <row r="2226" spans="2:4" x14ac:dyDescent="0.3">
      <c r="B2226">
        <f t="shared" si="158"/>
        <v>1900</v>
      </c>
      <c r="C2226">
        <f t="shared" si="159"/>
        <v>1</v>
      </c>
      <c r="D2226">
        <f t="shared" si="160"/>
        <v>0</v>
      </c>
    </row>
    <row r="2227" spans="2:4" x14ac:dyDescent="0.3">
      <c r="B2227">
        <f t="shared" si="158"/>
        <v>1900</v>
      </c>
      <c r="C2227">
        <f t="shared" si="159"/>
        <v>1</v>
      </c>
      <c r="D2227">
        <f t="shared" si="160"/>
        <v>0</v>
      </c>
    </row>
    <row r="2228" spans="2:4" x14ac:dyDescent="0.3">
      <c r="B2228">
        <f t="shared" si="158"/>
        <v>1900</v>
      </c>
      <c r="C2228">
        <f t="shared" si="159"/>
        <v>1</v>
      </c>
      <c r="D2228">
        <f t="shared" si="160"/>
        <v>0</v>
      </c>
    </row>
    <row r="2229" spans="2:4" x14ac:dyDescent="0.3">
      <c r="B2229">
        <f t="shared" si="158"/>
        <v>1900</v>
      </c>
      <c r="C2229">
        <f t="shared" si="159"/>
        <v>1</v>
      </c>
      <c r="D2229">
        <f t="shared" si="160"/>
        <v>0</v>
      </c>
    </row>
    <row r="2230" spans="2:4" x14ac:dyDescent="0.3">
      <c r="B2230">
        <f t="shared" si="158"/>
        <v>1900</v>
      </c>
      <c r="C2230">
        <f t="shared" si="159"/>
        <v>1</v>
      </c>
      <c r="D2230">
        <f t="shared" si="160"/>
        <v>0</v>
      </c>
    </row>
    <row r="2231" spans="2:4" x14ac:dyDescent="0.3">
      <c r="B2231">
        <f t="shared" si="158"/>
        <v>1900</v>
      </c>
      <c r="C2231">
        <f t="shared" si="159"/>
        <v>1</v>
      </c>
      <c r="D2231">
        <f t="shared" si="160"/>
        <v>0</v>
      </c>
    </row>
    <row r="2232" spans="2:4" x14ac:dyDescent="0.3">
      <c r="B2232">
        <f t="shared" si="158"/>
        <v>1900</v>
      </c>
      <c r="C2232">
        <f t="shared" si="159"/>
        <v>1</v>
      </c>
      <c r="D2232">
        <f t="shared" si="160"/>
        <v>0</v>
      </c>
    </row>
    <row r="2233" spans="2:4" x14ac:dyDescent="0.3">
      <c r="B2233">
        <f t="shared" si="158"/>
        <v>1900</v>
      </c>
      <c r="C2233">
        <f t="shared" si="159"/>
        <v>1</v>
      </c>
      <c r="D2233">
        <f t="shared" si="160"/>
        <v>0</v>
      </c>
    </row>
    <row r="2234" spans="2:4" x14ac:dyDescent="0.3">
      <c r="B2234">
        <f t="shared" si="158"/>
        <v>1900</v>
      </c>
      <c r="C2234">
        <f t="shared" si="159"/>
        <v>1</v>
      </c>
      <c r="D2234">
        <f t="shared" si="160"/>
        <v>0</v>
      </c>
    </row>
    <row r="2235" spans="2:4" x14ac:dyDescent="0.3">
      <c r="B2235">
        <f t="shared" si="158"/>
        <v>1900</v>
      </c>
      <c r="C2235">
        <f t="shared" si="159"/>
        <v>1</v>
      </c>
      <c r="D2235">
        <f t="shared" si="160"/>
        <v>0</v>
      </c>
    </row>
    <row r="2236" spans="2:4" x14ac:dyDescent="0.3">
      <c r="B2236">
        <f t="shared" si="158"/>
        <v>1900</v>
      </c>
      <c r="C2236">
        <f t="shared" si="159"/>
        <v>1</v>
      </c>
      <c r="D2236">
        <f t="shared" si="160"/>
        <v>0</v>
      </c>
    </row>
    <row r="2237" spans="2:4" x14ac:dyDescent="0.3">
      <c r="B2237">
        <f t="shared" si="158"/>
        <v>1900</v>
      </c>
      <c r="C2237">
        <f t="shared" si="159"/>
        <v>1</v>
      </c>
      <c r="D2237">
        <f t="shared" si="160"/>
        <v>0</v>
      </c>
    </row>
    <row r="2238" spans="2:4" x14ac:dyDescent="0.3">
      <c r="B2238">
        <f t="shared" si="158"/>
        <v>1900</v>
      </c>
      <c r="C2238">
        <f t="shared" si="159"/>
        <v>1</v>
      </c>
      <c r="D2238">
        <f t="shared" si="160"/>
        <v>0</v>
      </c>
    </row>
    <row r="2239" spans="2:4" x14ac:dyDescent="0.3">
      <c r="B2239">
        <f t="shared" si="158"/>
        <v>1900</v>
      </c>
      <c r="C2239">
        <f t="shared" si="159"/>
        <v>1</v>
      </c>
      <c r="D2239">
        <f t="shared" si="160"/>
        <v>0</v>
      </c>
    </row>
    <row r="2240" spans="2:4" x14ac:dyDescent="0.3">
      <c r="B2240">
        <f t="shared" si="158"/>
        <v>1900</v>
      </c>
      <c r="C2240">
        <f t="shared" si="159"/>
        <v>1</v>
      </c>
      <c r="D2240">
        <f t="shared" si="160"/>
        <v>0</v>
      </c>
    </row>
    <row r="2241" spans="2:4" x14ac:dyDescent="0.3">
      <c r="B2241">
        <f t="shared" si="158"/>
        <v>1900</v>
      </c>
      <c r="C2241">
        <f t="shared" si="159"/>
        <v>1</v>
      </c>
      <c r="D2241">
        <f t="shared" si="160"/>
        <v>0</v>
      </c>
    </row>
    <row r="2242" spans="2:4" x14ac:dyDescent="0.3">
      <c r="B2242">
        <f t="shared" si="158"/>
        <v>1900</v>
      </c>
      <c r="C2242">
        <f t="shared" si="159"/>
        <v>1</v>
      </c>
      <c r="D2242">
        <f t="shared" si="160"/>
        <v>0</v>
      </c>
    </row>
    <row r="2243" spans="2:4" x14ac:dyDescent="0.3">
      <c r="B2243">
        <f t="shared" ref="B2243:B2306" si="161">YEAR(A2243)</f>
        <v>1900</v>
      </c>
      <c r="C2243">
        <f t="shared" ref="C2243:C2306" si="162">MONTH(A2243)</f>
        <v>1</v>
      </c>
      <c r="D2243">
        <f t="shared" ref="D2243:D2306" si="163">DAY(A2243)</f>
        <v>0</v>
      </c>
    </row>
    <row r="2244" spans="2:4" x14ac:dyDescent="0.3">
      <c r="B2244">
        <f t="shared" si="161"/>
        <v>1900</v>
      </c>
      <c r="C2244">
        <f t="shared" si="162"/>
        <v>1</v>
      </c>
      <c r="D2244">
        <f t="shared" si="163"/>
        <v>0</v>
      </c>
    </row>
    <row r="2245" spans="2:4" x14ac:dyDescent="0.3">
      <c r="B2245">
        <f t="shared" si="161"/>
        <v>1900</v>
      </c>
      <c r="C2245">
        <f t="shared" si="162"/>
        <v>1</v>
      </c>
      <c r="D2245">
        <f t="shared" si="163"/>
        <v>0</v>
      </c>
    </row>
    <row r="2246" spans="2:4" x14ac:dyDescent="0.3">
      <c r="B2246">
        <f t="shared" si="161"/>
        <v>1900</v>
      </c>
      <c r="C2246">
        <f t="shared" si="162"/>
        <v>1</v>
      </c>
      <c r="D2246">
        <f t="shared" si="163"/>
        <v>0</v>
      </c>
    </row>
    <row r="2247" spans="2:4" x14ac:dyDescent="0.3">
      <c r="B2247">
        <f t="shared" si="161"/>
        <v>1900</v>
      </c>
      <c r="C2247">
        <f t="shared" si="162"/>
        <v>1</v>
      </c>
      <c r="D2247">
        <f t="shared" si="163"/>
        <v>0</v>
      </c>
    </row>
    <row r="2248" spans="2:4" x14ac:dyDescent="0.3">
      <c r="B2248">
        <f t="shared" si="161"/>
        <v>1900</v>
      </c>
      <c r="C2248">
        <f t="shared" si="162"/>
        <v>1</v>
      </c>
      <c r="D2248">
        <f t="shared" si="163"/>
        <v>0</v>
      </c>
    </row>
    <row r="2249" spans="2:4" x14ac:dyDescent="0.3">
      <c r="B2249">
        <f t="shared" si="161"/>
        <v>1900</v>
      </c>
      <c r="C2249">
        <f t="shared" si="162"/>
        <v>1</v>
      </c>
      <c r="D2249">
        <f t="shared" si="163"/>
        <v>0</v>
      </c>
    </row>
    <row r="2250" spans="2:4" x14ac:dyDescent="0.3">
      <c r="B2250">
        <f t="shared" si="161"/>
        <v>1900</v>
      </c>
      <c r="C2250">
        <f t="shared" si="162"/>
        <v>1</v>
      </c>
      <c r="D2250">
        <f t="shared" si="163"/>
        <v>0</v>
      </c>
    </row>
    <row r="2251" spans="2:4" x14ac:dyDescent="0.3">
      <c r="B2251">
        <f t="shared" si="161"/>
        <v>1900</v>
      </c>
      <c r="C2251">
        <f t="shared" si="162"/>
        <v>1</v>
      </c>
      <c r="D2251">
        <f t="shared" si="163"/>
        <v>0</v>
      </c>
    </row>
    <row r="2252" spans="2:4" x14ac:dyDescent="0.3">
      <c r="B2252">
        <f t="shared" si="161"/>
        <v>1900</v>
      </c>
      <c r="C2252">
        <f t="shared" si="162"/>
        <v>1</v>
      </c>
      <c r="D2252">
        <f t="shared" si="163"/>
        <v>0</v>
      </c>
    </row>
    <row r="2253" spans="2:4" x14ac:dyDescent="0.3">
      <c r="B2253">
        <f t="shared" si="161"/>
        <v>1900</v>
      </c>
      <c r="C2253">
        <f t="shared" si="162"/>
        <v>1</v>
      </c>
      <c r="D2253">
        <f t="shared" si="163"/>
        <v>0</v>
      </c>
    </row>
    <row r="2254" spans="2:4" x14ac:dyDescent="0.3">
      <c r="B2254">
        <f t="shared" si="161"/>
        <v>1900</v>
      </c>
      <c r="C2254">
        <f t="shared" si="162"/>
        <v>1</v>
      </c>
      <c r="D2254">
        <f t="shared" si="163"/>
        <v>0</v>
      </c>
    </row>
    <row r="2255" spans="2:4" x14ac:dyDescent="0.3">
      <c r="B2255">
        <f t="shared" si="161"/>
        <v>1900</v>
      </c>
      <c r="C2255">
        <f t="shared" si="162"/>
        <v>1</v>
      </c>
      <c r="D2255">
        <f t="shared" si="163"/>
        <v>0</v>
      </c>
    </row>
    <row r="2256" spans="2:4" x14ac:dyDescent="0.3">
      <c r="B2256">
        <f t="shared" si="161"/>
        <v>1900</v>
      </c>
      <c r="C2256">
        <f t="shared" si="162"/>
        <v>1</v>
      </c>
      <c r="D2256">
        <f t="shared" si="163"/>
        <v>0</v>
      </c>
    </row>
    <row r="2257" spans="2:4" x14ac:dyDescent="0.3">
      <c r="B2257">
        <f t="shared" si="161"/>
        <v>1900</v>
      </c>
      <c r="C2257">
        <f t="shared" si="162"/>
        <v>1</v>
      </c>
      <c r="D2257">
        <f t="shared" si="163"/>
        <v>0</v>
      </c>
    </row>
    <row r="2258" spans="2:4" x14ac:dyDescent="0.3">
      <c r="B2258">
        <f t="shared" si="161"/>
        <v>1900</v>
      </c>
      <c r="C2258">
        <f t="shared" si="162"/>
        <v>1</v>
      </c>
      <c r="D2258">
        <f t="shared" si="163"/>
        <v>0</v>
      </c>
    </row>
    <row r="2259" spans="2:4" x14ac:dyDescent="0.3">
      <c r="B2259">
        <f t="shared" si="161"/>
        <v>1900</v>
      </c>
      <c r="C2259">
        <f t="shared" si="162"/>
        <v>1</v>
      </c>
      <c r="D2259">
        <f t="shared" si="163"/>
        <v>0</v>
      </c>
    </row>
    <row r="2260" spans="2:4" x14ac:dyDescent="0.3">
      <c r="B2260">
        <f t="shared" si="161"/>
        <v>1900</v>
      </c>
      <c r="C2260">
        <f t="shared" si="162"/>
        <v>1</v>
      </c>
      <c r="D2260">
        <f t="shared" si="163"/>
        <v>0</v>
      </c>
    </row>
    <row r="2261" spans="2:4" x14ac:dyDescent="0.3">
      <c r="B2261">
        <f t="shared" si="161"/>
        <v>1900</v>
      </c>
      <c r="C2261">
        <f t="shared" si="162"/>
        <v>1</v>
      </c>
      <c r="D2261">
        <f t="shared" si="163"/>
        <v>0</v>
      </c>
    </row>
    <row r="2262" spans="2:4" x14ac:dyDescent="0.3">
      <c r="B2262">
        <f t="shared" si="161"/>
        <v>1900</v>
      </c>
      <c r="C2262">
        <f t="shared" si="162"/>
        <v>1</v>
      </c>
      <c r="D2262">
        <f t="shared" si="163"/>
        <v>0</v>
      </c>
    </row>
    <row r="2263" spans="2:4" x14ac:dyDescent="0.3">
      <c r="B2263">
        <f t="shared" si="161"/>
        <v>1900</v>
      </c>
      <c r="C2263">
        <f t="shared" si="162"/>
        <v>1</v>
      </c>
      <c r="D2263">
        <f t="shared" si="163"/>
        <v>0</v>
      </c>
    </row>
    <row r="2264" spans="2:4" x14ac:dyDescent="0.3">
      <c r="B2264">
        <f t="shared" si="161"/>
        <v>1900</v>
      </c>
      <c r="C2264">
        <f t="shared" si="162"/>
        <v>1</v>
      </c>
      <c r="D2264">
        <f t="shared" si="163"/>
        <v>0</v>
      </c>
    </row>
    <row r="2265" spans="2:4" x14ac:dyDescent="0.3">
      <c r="B2265">
        <f t="shared" si="161"/>
        <v>1900</v>
      </c>
      <c r="C2265">
        <f t="shared" si="162"/>
        <v>1</v>
      </c>
      <c r="D2265">
        <f t="shared" si="163"/>
        <v>0</v>
      </c>
    </row>
    <row r="2266" spans="2:4" x14ac:dyDescent="0.3">
      <c r="B2266">
        <f t="shared" si="161"/>
        <v>1900</v>
      </c>
      <c r="C2266">
        <f t="shared" si="162"/>
        <v>1</v>
      </c>
      <c r="D2266">
        <f t="shared" si="163"/>
        <v>0</v>
      </c>
    </row>
    <row r="2267" spans="2:4" x14ac:dyDescent="0.3">
      <c r="B2267">
        <f t="shared" si="161"/>
        <v>1900</v>
      </c>
      <c r="C2267">
        <f t="shared" si="162"/>
        <v>1</v>
      </c>
      <c r="D2267">
        <f t="shared" si="163"/>
        <v>0</v>
      </c>
    </row>
    <row r="2268" spans="2:4" x14ac:dyDescent="0.3">
      <c r="B2268">
        <f t="shared" si="161"/>
        <v>1900</v>
      </c>
      <c r="C2268">
        <f t="shared" si="162"/>
        <v>1</v>
      </c>
      <c r="D2268">
        <f t="shared" si="163"/>
        <v>0</v>
      </c>
    </row>
    <row r="2269" spans="2:4" x14ac:dyDescent="0.3">
      <c r="B2269">
        <f t="shared" si="161"/>
        <v>1900</v>
      </c>
      <c r="C2269">
        <f t="shared" si="162"/>
        <v>1</v>
      </c>
      <c r="D2269">
        <f t="shared" si="163"/>
        <v>0</v>
      </c>
    </row>
    <row r="2270" spans="2:4" x14ac:dyDescent="0.3">
      <c r="B2270">
        <f t="shared" si="161"/>
        <v>1900</v>
      </c>
      <c r="C2270">
        <f t="shared" si="162"/>
        <v>1</v>
      </c>
      <c r="D2270">
        <f t="shared" si="163"/>
        <v>0</v>
      </c>
    </row>
    <row r="2271" spans="2:4" x14ac:dyDescent="0.3">
      <c r="B2271">
        <f t="shared" si="161"/>
        <v>1900</v>
      </c>
      <c r="C2271">
        <f t="shared" si="162"/>
        <v>1</v>
      </c>
      <c r="D2271">
        <f t="shared" si="163"/>
        <v>0</v>
      </c>
    </row>
    <row r="2272" spans="2:4" x14ac:dyDescent="0.3">
      <c r="B2272">
        <f t="shared" si="161"/>
        <v>1900</v>
      </c>
      <c r="C2272">
        <f t="shared" si="162"/>
        <v>1</v>
      </c>
      <c r="D2272">
        <f t="shared" si="163"/>
        <v>0</v>
      </c>
    </row>
    <row r="2273" spans="2:4" x14ac:dyDescent="0.3">
      <c r="B2273">
        <f t="shared" si="161"/>
        <v>1900</v>
      </c>
      <c r="C2273">
        <f t="shared" si="162"/>
        <v>1</v>
      </c>
      <c r="D2273">
        <f t="shared" si="163"/>
        <v>0</v>
      </c>
    </row>
    <row r="2274" spans="2:4" x14ac:dyDescent="0.3">
      <c r="B2274">
        <f t="shared" si="161"/>
        <v>1900</v>
      </c>
      <c r="C2274">
        <f t="shared" si="162"/>
        <v>1</v>
      </c>
      <c r="D2274">
        <f t="shared" si="163"/>
        <v>0</v>
      </c>
    </row>
    <row r="2275" spans="2:4" x14ac:dyDescent="0.3">
      <c r="B2275">
        <f t="shared" si="161"/>
        <v>1900</v>
      </c>
      <c r="C2275">
        <f t="shared" si="162"/>
        <v>1</v>
      </c>
      <c r="D2275">
        <f t="shared" si="163"/>
        <v>0</v>
      </c>
    </row>
    <row r="2276" spans="2:4" x14ac:dyDescent="0.3">
      <c r="B2276">
        <f t="shared" si="161"/>
        <v>1900</v>
      </c>
      <c r="C2276">
        <f t="shared" si="162"/>
        <v>1</v>
      </c>
      <c r="D2276">
        <f t="shared" si="163"/>
        <v>0</v>
      </c>
    </row>
    <row r="2277" spans="2:4" x14ac:dyDescent="0.3">
      <c r="B2277">
        <f t="shared" si="161"/>
        <v>1900</v>
      </c>
      <c r="C2277">
        <f t="shared" si="162"/>
        <v>1</v>
      </c>
      <c r="D2277">
        <f t="shared" si="163"/>
        <v>0</v>
      </c>
    </row>
    <row r="2278" spans="2:4" x14ac:dyDescent="0.3">
      <c r="B2278">
        <f t="shared" si="161"/>
        <v>1900</v>
      </c>
      <c r="C2278">
        <f t="shared" si="162"/>
        <v>1</v>
      </c>
      <c r="D2278">
        <f t="shared" si="163"/>
        <v>0</v>
      </c>
    </row>
    <row r="2279" spans="2:4" x14ac:dyDescent="0.3">
      <c r="B2279">
        <f t="shared" si="161"/>
        <v>1900</v>
      </c>
      <c r="C2279">
        <f t="shared" si="162"/>
        <v>1</v>
      </c>
      <c r="D2279">
        <f t="shared" si="163"/>
        <v>0</v>
      </c>
    </row>
    <row r="2280" spans="2:4" x14ac:dyDescent="0.3">
      <c r="B2280">
        <f t="shared" si="161"/>
        <v>1900</v>
      </c>
      <c r="C2280">
        <f t="shared" si="162"/>
        <v>1</v>
      </c>
      <c r="D2280">
        <f t="shared" si="163"/>
        <v>0</v>
      </c>
    </row>
    <row r="2281" spans="2:4" x14ac:dyDescent="0.3">
      <c r="B2281">
        <f t="shared" si="161"/>
        <v>1900</v>
      </c>
      <c r="C2281">
        <f t="shared" si="162"/>
        <v>1</v>
      </c>
      <c r="D2281">
        <f t="shared" si="163"/>
        <v>0</v>
      </c>
    </row>
    <row r="2282" spans="2:4" x14ac:dyDescent="0.3">
      <c r="B2282">
        <f t="shared" si="161"/>
        <v>1900</v>
      </c>
      <c r="C2282">
        <f t="shared" si="162"/>
        <v>1</v>
      </c>
      <c r="D2282">
        <f t="shared" si="163"/>
        <v>0</v>
      </c>
    </row>
    <row r="2283" spans="2:4" x14ac:dyDescent="0.3">
      <c r="B2283">
        <f t="shared" si="161"/>
        <v>1900</v>
      </c>
      <c r="C2283">
        <f t="shared" si="162"/>
        <v>1</v>
      </c>
      <c r="D2283">
        <f t="shared" si="163"/>
        <v>0</v>
      </c>
    </row>
    <row r="2284" spans="2:4" x14ac:dyDescent="0.3">
      <c r="B2284">
        <f t="shared" si="161"/>
        <v>1900</v>
      </c>
      <c r="C2284">
        <f t="shared" si="162"/>
        <v>1</v>
      </c>
      <c r="D2284">
        <f t="shared" si="163"/>
        <v>0</v>
      </c>
    </row>
    <row r="2285" spans="2:4" x14ac:dyDescent="0.3">
      <c r="B2285">
        <f t="shared" si="161"/>
        <v>1900</v>
      </c>
      <c r="C2285">
        <f t="shared" si="162"/>
        <v>1</v>
      </c>
      <c r="D2285">
        <f t="shared" si="163"/>
        <v>0</v>
      </c>
    </row>
    <row r="2286" spans="2:4" x14ac:dyDescent="0.3">
      <c r="B2286">
        <f t="shared" si="161"/>
        <v>1900</v>
      </c>
      <c r="C2286">
        <f t="shared" si="162"/>
        <v>1</v>
      </c>
      <c r="D2286">
        <f t="shared" si="163"/>
        <v>0</v>
      </c>
    </row>
    <row r="2287" spans="2:4" x14ac:dyDescent="0.3">
      <c r="B2287">
        <f t="shared" si="161"/>
        <v>1900</v>
      </c>
      <c r="C2287">
        <f t="shared" si="162"/>
        <v>1</v>
      </c>
      <c r="D2287">
        <f t="shared" si="163"/>
        <v>0</v>
      </c>
    </row>
    <row r="2288" spans="2:4" x14ac:dyDescent="0.3">
      <c r="B2288">
        <f t="shared" si="161"/>
        <v>1900</v>
      </c>
      <c r="C2288">
        <f t="shared" si="162"/>
        <v>1</v>
      </c>
      <c r="D2288">
        <f t="shared" si="163"/>
        <v>0</v>
      </c>
    </row>
    <row r="2289" spans="2:4" x14ac:dyDescent="0.3">
      <c r="B2289">
        <f t="shared" si="161"/>
        <v>1900</v>
      </c>
      <c r="C2289">
        <f t="shared" si="162"/>
        <v>1</v>
      </c>
      <c r="D2289">
        <f t="shared" si="163"/>
        <v>0</v>
      </c>
    </row>
    <row r="2290" spans="2:4" x14ac:dyDescent="0.3">
      <c r="B2290">
        <f t="shared" si="161"/>
        <v>1900</v>
      </c>
      <c r="C2290">
        <f t="shared" si="162"/>
        <v>1</v>
      </c>
      <c r="D2290">
        <f t="shared" si="163"/>
        <v>0</v>
      </c>
    </row>
    <row r="2291" spans="2:4" x14ac:dyDescent="0.3">
      <c r="B2291">
        <f t="shared" si="161"/>
        <v>1900</v>
      </c>
      <c r="C2291">
        <f t="shared" si="162"/>
        <v>1</v>
      </c>
      <c r="D2291">
        <f t="shared" si="163"/>
        <v>0</v>
      </c>
    </row>
    <row r="2292" spans="2:4" x14ac:dyDescent="0.3">
      <c r="B2292">
        <f t="shared" si="161"/>
        <v>1900</v>
      </c>
      <c r="C2292">
        <f t="shared" si="162"/>
        <v>1</v>
      </c>
      <c r="D2292">
        <f t="shared" si="163"/>
        <v>0</v>
      </c>
    </row>
    <row r="2293" spans="2:4" x14ac:dyDescent="0.3">
      <c r="B2293">
        <f t="shared" si="161"/>
        <v>1900</v>
      </c>
      <c r="C2293">
        <f t="shared" si="162"/>
        <v>1</v>
      </c>
      <c r="D2293">
        <f t="shared" si="163"/>
        <v>0</v>
      </c>
    </row>
    <row r="2294" spans="2:4" x14ac:dyDescent="0.3">
      <c r="B2294">
        <f t="shared" si="161"/>
        <v>1900</v>
      </c>
      <c r="C2294">
        <f t="shared" si="162"/>
        <v>1</v>
      </c>
      <c r="D2294">
        <f t="shared" si="163"/>
        <v>0</v>
      </c>
    </row>
    <row r="2295" spans="2:4" x14ac:dyDescent="0.3">
      <c r="B2295">
        <f t="shared" si="161"/>
        <v>1900</v>
      </c>
      <c r="C2295">
        <f t="shared" si="162"/>
        <v>1</v>
      </c>
      <c r="D2295">
        <f t="shared" si="163"/>
        <v>0</v>
      </c>
    </row>
    <row r="2296" spans="2:4" x14ac:dyDescent="0.3">
      <c r="B2296">
        <f t="shared" si="161"/>
        <v>1900</v>
      </c>
      <c r="C2296">
        <f t="shared" si="162"/>
        <v>1</v>
      </c>
      <c r="D2296">
        <f t="shared" si="163"/>
        <v>0</v>
      </c>
    </row>
    <row r="2297" spans="2:4" x14ac:dyDescent="0.3">
      <c r="B2297">
        <f t="shared" si="161"/>
        <v>1900</v>
      </c>
      <c r="C2297">
        <f t="shared" si="162"/>
        <v>1</v>
      </c>
      <c r="D2297">
        <f t="shared" si="163"/>
        <v>0</v>
      </c>
    </row>
    <row r="2298" spans="2:4" x14ac:dyDescent="0.3">
      <c r="B2298">
        <f t="shared" si="161"/>
        <v>1900</v>
      </c>
      <c r="C2298">
        <f t="shared" si="162"/>
        <v>1</v>
      </c>
      <c r="D2298">
        <f t="shared" si="163"/>
        <v>0</v>
      </c>
    </row>
    <row r="2299" spans="2:4" x14ac:dyDescent="0.3">
      <c r="B2299">
        <f t="shared" si="161"/>
        <v>1900</v>
      </c>
      <c r="C2299">
        <f t="shared" si="162"/>
        <v>1</v>
      </c>
      <c r="D2299">
        <f t="shared" si="163"/>
        <v>0</v>
      </c>
    </row>
    <row r="2300" spans="2:4" x14ac:dyDescent="0.3">
      <c r="B2300">
        <f t="shared" si="161"/>
        <v>1900</v>
      </c>
      <c r="C2300">
        <f t="shared" si="162"/>
        <v>1</v>
      </c>
      <c r="D2300">
        <f t="shared" si="163"/>
        <v>0</v>
      </c>
    </row>
    <row r="2301" spans="2:4" x14ac:dyDescent="0.3">
      <c r="B2301">
        <f t="shared" si="161"/>
        <v>1900</v>
      </c>
      <c r="C2301">
        <f t="shared" si="162"/>
        <v>1</v>
      </c>
      <c r="D2301">
        <f t="shared" si="163"/>
        <v>0</v>
      </c>
    </row>
    <row r="2302" spans="2:4" x14ac:dyDescent="0.3">
      <c r="B2302">
        <f t="shared" si="161"/>
        <v>1900</v>
      </c>
      <c r="C2302">
        <f t="shared" si="162"/>
        <v>1</v>
      </c>
      <c r="D2302">
        <f t="shared" si="163"/>
        <v>0</v>
      </c>
    </row>
    <row r="2303" spans="2:4" x14ac:dyDescent="0.3">
      <c r="B2303">
        <f t="shared" si="161"/>
        <v>1900</v>
      </c>
      <c r="C2303">
        <f t="shared" si="162"/>
        <v>1</v>
      </c>
      <c r="D2303">
        <f t="shared" si="163"/>
        <v>0</v>
      </c>
    </row>
    <row r="2304" spans="2:4" x14ac:dyDescent="0.3">
      <c r="B2304">
        <f t="shared" si="161"/>
        <v>1900</v>
      </c>
      <c r="C2304">
        <f t="shared" si="162"/>
        <v>1</v>
      </c>
      <c r="D2304">
        <f t="shared" si="163"/>
        <v>0</v>
      </c>
    </row>
    <row r="2305" spans="2:4" x14ac:dyDescent="0.3">
      <c r="B2305">
        <f t="shared" si="161"/>
        <v>1900</v>
      </c>
      <c r="C2305">
        <f t="shared" si="162"/>
        <v>1</v>
      </c>
      <c r="D2305">
        <f t="shared" si="163"/>
        <v>0</v>
      </c>
    </row>
    <row r="2306" spans="2:4" x14ac:dyDescent="0.3">
      <c r="B2306">
        <f t="shared" si="161"/>
        <v>1900</v>
      </c>
      <c r="C2306">
        <f t="shared" si="162"/>
        <v>1</v>
      </c>
      <c r="D2306">
        <f t="shared" si="163"/>
        <v>0</v>
      </c>
    </row>
    <row r="2307" spans="2:4" x14ac:dyDescent="0.3">
      <c r="B2307">
        <f t="shared" ref="B2307:B2370" si="164">YEAR(A2307)</f>
        <v>1900</v>
      </c>
      <c r="C2307">
        <f t="shared" ref="C2307:C2370" si="165">MONTH(A2307)</f>
        <v>1</v>
      </c>
      <c r="D2307">
        <f t="shared" ref="D2307:D2370" si="166">DAY(A2307)</f>
        <v>0</v>
      </c>
    </row>
    <row r="2308" spans="2:4" x14ac:dyDescent="0.3">
      <c r="B2308">
        <f t="shared" si="164"/>
        <v>1900</v>
      </c>
      <c r="C2308">
        <f t="shared" si="165"/>
        <v>1</v>
      </c>
      <c r="D2308">
        <f t="shared" si="166"/>
        <v>0</v>
      </c>
    </row>
    <row r="2309" spans="2:4" x14ac:dyDescent="0.3">
      <c r="B2309">
        <f t="shared" si="164"/>
        <v>1900</v>
      </c>
      <c r="C2309">
        <f t="shared" si="165"/>
        <v>1</v>
      </c>
      <c r="D2309">
        <f t="shared" si="166"/>
        <v>0</v>
      </c>
    </row>
    <row r="2310" spans="2:4" x14ac:dyDescent="0.3">
      <c r="B2310">
        <f t="shared" si="164"/>
        <v>1900</v>
      </c>
      <c r="C2310">
        <f t="shared" si="165"/>
        <v>1</v>
      </c>
      <c r="D2310">
        <f t="shared" si="166"/>
        <v>0</v>
      </c>
    </row>
    <row r="2311" spans="2:4" x14ac:dyDescent="0.3">
      <c r="B2311">
        <f t="shared" si="164"/>
        <v>1900</v>
      </c>
      <c r="C2311">
        <f t="shared" si="165"/>
        <v>1</v>
      </c>
      <c r="D2311">
        <f t="shared" si="166"/>
        <v>0</v>
      </c>
    </row>
    <row r="2312" spans="2:4" x14ac:dyDescent="0.3">
      <c r="B2312">
        <f t="shared" si="164"/>
        <v>1900</v>
      </c>
      <c r="C2312">
        <f t="shared" si="165"/>
        <v>1</v>
      </c>
      <c r="D2312">
        <f t="shared" si="166"/>
        <v>0</v>
      </c>
    </row>
    <row r="2313" spans="2:4" x14ac:dyDescent="0.3">
      <c r="B2313">
        <f t="shared" si="164"/>
        <v>1900</v>
      </c>
      <c r="C2313">
        <f t="shared" si="165"/>
        <v>1</v>
      </c>
      <c r="D2313">
        <f t="shared" si="166"/>
        <v>0</v>
      </c>
    </row>
    <row r="2314" spans="2:4" x14ac:dyDescent="0.3">
      <c r="B2314">
        <f t="shared" si="164"/>
        <v>1900</v>
      </c>
      <c r="C2314">
        <f t="shared" si="165"/>
        <v>1</v>
      </c>
      <c r="D2314">
        <f t="shared" si="166"/>
        <v>0</v>
      </c>
    </row>
    <row r="2315" spans="2:4" x14ac:dyDescent="0.3">
      <c r="B2315">
        <f t="shared" si="164"/>
        <v>1900</v>
      </c>
      <c r="C2315">
        <f t="shared" si="165"/>
        <v>1</v>
      </c>
      <c r="D2315">
        <f t="shared" si="166"/>
        <v>0</v>
      </c>
    </row>
    <row r="2316" spans="2:4" x14ac:dyDescent="0.3">
      <c r="B2316">
        <f t="shared" si="164"/>
        <v>1900</v>
      </c>
      <c r="C2316">
        <f t="shared" si="165"/>
        <v>1</v>
      </c>
      <c r="D2316">
        <f t="shared" si="166"/>
        <v>0</v>
      </c>
    </row>
    <row r="2317" spans="2:4" x14ac:dyDescent="0.3">
      <c r="B2317">
        <f t="shared" si="164"/>
        <v>1900</v>
      </c>
      <c r="C2317">
        <f t="shared" si="165"/>
        <v>1</v>
      </c>
      <c r="D2317">
        <f t="shared" si="166"/>
        <v>0</v>
      </c>
    </row>
    <row r="2318" spans="2:4" x14ac:dyDescent="0.3">
      <c r="B2318">
        <f t="shared" si="164"/>
        <v>1900</v>
      </c>
      <c r="C2318">
        <f t="shared" si="165"/>
        <v>1</v>
      </c>
      <c r="D2318">
        <f t="shared" si="166"/>
        <v>0</v>
      </c>
    </row>
    <row r="2319" spans="2:4" x14ac:dyDescent="0.3">
      <c r="B2319">
        <f t="shared" si="164"/>
        <v>1900</v>
      </c>
      <c r="C2319">
        <f t="shared" si="165"/>
        <v>1</v>
      </c>
      <c r="D2319">
        <f t="shared" si="166"/>
        <v>0</v>
      </c>
    </row>
    <row r="2320" spans="2:4" x14ac:dyDescent="0.3">
      <c r="B2320">
        <f t="shared" si="164"/>
        <v>1900</v>
      </c>
      <c r="C2320">
        <f t="shared" si="165"/>
        <v>1</v>
      </c>
      <c r="D2320">
        <f t="shared" si="166"/>
        <v>0</v>
      </c>
    </row>
    <row r="2321" spans="2:4" x14ac:dyDescent="0.3">
      <c r="B2321">
        <f t="shared" si="164"/>
        <v>1900</v>
      </c>
      <c r="C2321">
        <f t="shared" si="165"/>
        <v>1</v>
      </c>
      <c r="D2321">
        <f t="shared" si="166"/>
        <v>0</v>
      </c>
    </row>
    <row r="2322" spans="2:4" x14ac:dyDescent="0.3">
      <c r="B2322">
        <f t="shared" si="164"/>
        <v>1900</v>
      </c>
      <c r="C2322">
        <f t="shared" si="165"/>
        <v>1</v>
      </c>
      <c r="D2322">
        <f t="shared" si="166"/>
        <v>0</v>
      </c>
    </row>
    <row r="2323" spans="2:4" x14ac:dyDescent="0.3">
      <c r="B2323">
        <f t="shared" si="164"/>
        <v>1900</v>
      </c>
      <c r="C2323">
        <f t="shared" si="165"/>
        <v>1</v>
      </c>
      <c r="D2323">
        <f t="shared" si="166"/>
        <v>0</v>
      </c>
    </row>
    <row r="2324" spans="2:4" x14ac:dyDescent="0.3">
      <c r="B2324">
        <f t="shared" si="164"/>
        <v>1900</v>
      </c>
      <c r="C2324">
        <f t="shared" si="165"/>
        <v>1</v>
      </c>
      <c r="D2324">
        <f t="shared" si="166"/>
        <v>0</v>
      </c>
    </row>
    <row r="2325" spans="2:4" x14ac:dyDescent="0.3">
      <c r="B2325">
        <f t="shared" si="164"/>
        <v>1900</v>
      </c>
      <c r="C2325">
        <f t="shared" si="165"/>
        <v>1</v>
      </c>
      <c r="D2325">
        <f t="shared" si="166"/>
        <v>0</v>
      </c>
    </row>
    <row r="2326" spans="2:4" x14ac:dyDescent="0.3">
      <c r="B2326">
        <f t="shared" si="164"/>
        <v>1900</v>
      </c>
      <c r="C2326">
        <f t="shared" si="165"/>
        <v>1</v>
      </c>
      <c r="D2326">
        <f t="shared" si="166"/>
        <v>0</v>
      </c>
    </row>
    <row r="2327" spans="2:4" x14ac:dyDescent="0.3">
      <c r="B2327">
        <f t="shared" si="164"/>
        <v>1900</v>
      </c>
      <c r="C2327">
        <f t="shared" si="165"/>
        <v>1</v>
      </c>
      <c r="D2327">
        <f t="shared" si="166"/>
        <v>0</v>
      </c>
    </row>
    <row r="2328" spans="2:4" x14ac:dyDescent="0.3">
      <c r="B2328">
        <f t="shared" si="164"/>
        <v>1900</v>
      </c>
      <c r="C2328">
        <f t="shared" si="165"/>
        <v>1</v>
      </c>
      <c r="D2328">
        <f t="shared" si="166"/>
        <v>0</v>
      </c>
    </row>
    <row r="2329" spans="2:4" x14ac:dyDescent="0.3">
      <c r="B2329">
        <f t="shared" si="164"/>
        <v>1900</v>
      </c>
      <c r="C2329">
        <f t="shared" si="165"/>
        <v>1</v>
      </c>
      <c r="D2329">
        <f t="shared" si="166"/>
        <v>0</v>
      </c>
    </row>
    <row r="2330" spans="2:4" x14ac:dyDescent="0.3">
      <c r="B2330">
        <f t="shared" si="164"/>
        <v>1900</v>
      </c>
      <c r="C2330">
        <f t="shared" si="165"/>
        <v>1</v>
      </c>
      <c r="D2330">
        <f t="shared" si="166"/>
        <v>0</v>
      </c>
    </row>
    <row r="2331" spans="2:4" x14ac:dyDescent="0.3">
      <c r="B2331">
        <f t="shared" si="164"/>
        <v>1900</v>
      </c>
      <c r="C2331">
        <f t="shared" si="165"/>
        <v>1</v>
      </c>
      <c r="D2331">
        <f t="shared" si="166"/>
        <v>0</v>
      </c>
    </row>
    <row r="2332" spans="2:4" x14ac:dyDescent="0.3">
      <c r="B2332">
        <f t="shared" si="164"/>
        <v>1900</v>
      </c>
      <c r="C2332">
        <f t="shared" si="165"/>
        <v>1</v>
      </c>
      <c r="D2332">
        <f t="shared" si="166"/>
        <v>0</v>
      </c>
    </row>
    <row r="2333" spans="2:4" x14ac:dyDescent="0.3">
      <c r="B2333">
        <f t="shared" si="164"/>
        <v>1900</v>
      </c>
      <c r="C2333">
        <f t="shared" si="165"/>
        <v>1</v>
      </c>
      <c r="D2333">
        <f t="shared" si="166"/>
        <v>0</v>
      </c>
    </row>
    <row r="2334" spans="2:4" x14ac:dyDescent="0.3">
      <c r="B2334">
        <f t="shared" si="164"/>
        <v>1900</v>
      </c>
      <c r="C2334">
        <f t="shared" si="165"/>
        <v>1</v>
      </c>
      <c r="D2334">
        <f t="shared" si="166"/>
        <v>0</v>
      </c>
    </row>
    <row r="2335" spans="2:4" x14ac:dyDescent="0.3">
      <c r="B2335">
        <f t="shared" si="164"/>
        <v>1900</v>
      </c>
      <c r="C2335">
        <f t="shared" si="165"/>
        <v>1</v>
      </c>
      <c r="D2335">
        <f t="shared" si="166"/>
        <v>0</v>
      </c>
    </row>
    <row r="2336" spans="2:4" x14ac:dyDescent="0.3">
      <c r="B2336">
        <f t="shared" si="164"/>
        <v>1900</v>
      </c>
      <c r="C2336">
        <f t="shared" si="165"/>
        <v>1</v>
      </c>
      <c r="D2336">
        <f t="shared" si="166"/>
        <v>0</v>
      </c>
    </row>
    <row r="2337" spans="2:4" x14ac:dyDescent="0.3">
      <c r="B2337">
        <f t="shared" si="164"/>
        <v>1900</v>
      </c>
      <c r="C2337">
        <f t="shared" si="165"/>
        <v>1</v>
      </c>
      <c r="D2337">
        <f t="shared" si="166"/>
        <v>0</v>
      </c>
    </row>
    <row r="2338" spans="2:4" x14ac:dyDescent="0.3">
      <c r="B2338">
        <f t="shared" si="164"/>
        <v>1900</v>
      </c>
      <c r="C2338">
        <f t="shared" si="165"/>
        <v>1</v>
      </c>
      <c r="D2338">
        <f t="shared" si="166"/>
        <v>0</v>
      </c>
    </row>
    <row r="2339" spans="2:4" x14ac:dyDescent="0.3">
      <c r="B2339">
        <f t="shared" si="164"/>
        <v>1900</v>
      </c>
      <c r="C2339">
        <f t="shared" si="165"/>
        <v>1</v>
      </c>
      <c r="D2339">
        <f t="shared" si="166"/>
        <v>0</v>
      </c>
    </row>
    <row r="2340" spans="2:4" x14ac:dyDescent="0.3">
      <c r="B2340">
        <f t="shared" si="164"/>
        <v>1900</v>
      </c>
      <c r="C2340">
        <f t="shared" si="165"/>
        <v>1</v>
      </c>
      <c r="D2340">
        <f t="shared" si="166"/>
        <v>0</v>
      </c>
    </row>
    <row r="2341" spans="2:4" x14ac:dyDescent="0.3">
      <c r="B2341">
        <f t="shared" si="164"/>
        <v>1900</v>
      </c>
      <c r="C2341">
        <f t="shared" si="165"/>
        <v>1</v>
      </c>
      <c r="D2341">
        <f t="shared" si="166"/>
        <v>0</v>
      </c>
    </row>
    <row r="2342" spans="2:4" x14ac:dyDescent="0.3">
      <c r="B2342">
        <f t="shared" si="164"/>
        <v>1900</v>
      </c>
      <c r="C2342">
        <f t="shared" si="165"/>
        <v>1</v>
      </c>
      <c r="D2342">
        <f t="shared" si="166"/>
        <v>0</v>
      </c>
    </row>
    <row r="2343" spans="2:4" x14ac:dyDescent="0.3">
      <c r="B2343">
        <f t="shared" si="164"/>
        <v>1900</v>
      </c>
      <c r="C2343">
        <f t="shared" si="165"/>
        <v>1</v>
      </c>
      <c r="D2343">
        <f t="shared" si="166"/>
        <v>0</v>
      </c>
    </row>
    <row r="2344" spans="2:4" x14ac:dyDescent="0.3">
      <c r="B2344">
        <f t="shared" si="164"/>
        <v>1900</v>
      </c>
      <c r="C2344">
        <f t="shared" si="165"/>
        <v>1</v>
      </c>
      <c r="D2344">
        <f t="shared" si="166"/>
        <v>0</v>
      </c>
    </row>
    <row r="2345" spans="2:4" x14ac:dyDescent="0.3">
      <c r="B2345">
        <f t="shared" si="164"/>
        <v>1900</v>
      </c>
      <c r="C2345">
        <f t="shared" si="165"/>
        <v>1</v>
      </c>
      <c r="D2345">
        <f t="shared" si="166"/>
        <v>0</v>
      </c>
    </row>
    <row r="2346" spans="2:4" x14ac:dyDescent="0.3">
      <c r="B2346">
        <f t="shared" si="164"/>
        <v>1900</v>
      </c>
      <c r="C2346">
        <f t="shared" si="165"/>
        <v>1</v>
      </c>
      <c r="D2346">
        <f t="shared" si="166"/>
        <v>0</v>
      </c>
    </row>
    <row r="2347" spans="2:4" x14ac:dyDescent="0.3">
      <c r="B2347">
        <f t="shared" si="164"/>
        <v>1900</v>
      </c>
      <c r="C2347">
        <f t="shared" si="165"/>
        <v>1</v>
      </c>
      <c r="D2347">
        <f t="shared" si="166"/>
        <v>0</v>
      </c>
    </row>
    <row r="2348" spans="2:4" x14ac:dyDescent="0.3">
      <c r="B2348">
        <f t="shared" si="164"/>
        <v>1900</v>
      </c>
      <c r="C2348">
        <f t="shared" si="165"/>
        <v>1</v>
      </c>
      <c r="D2348">
        <f t="shared" si="166"/>
        <v>0</v>
      </c>
    </row>
    <row r="2349" spans="2:4" x14ac:dyDescent="0.3">
      <c r="B2349">
        <f t="shared" si="164"/>
        <v>1900</v>
      </c>
      <c r="C2349">
        <f t="shared" si="165"/>
        <v>1</v>
      </c>
      <c r="D2349">
        <f t="shared" si="166"/>
        <v>0</v>
      </c>
    </row>
    <row r="2350" spans="2:4" x14ac:dyDescent="0.3">
      <c r="B2350">
        <f t="shared" si="164"/>
        <v>1900</v>
      </c>
      <c r="C2350">
        <f t="shared" si="165"/>
        <v>1</v>
      </c>
      <c r="D2350">
        <f t="shared" si="166"/>
        <v>0</v>
      </c>
    </row>
    <row r="2351" spans="2:4" x14ac:dyDescent="0.3">
      <c r="B2351">
        <f t="shared" si="164"/>
        <v>1900</v>
      </c>
      <c r="C2351">
        <f t="shared" si="165"/>
        <v>1</v>
      </c>
      <c r="D2351">
        <f t="shared" si="166"/>
        <v>0</v>
      </c>
    </row>
    <row r="2352" spans="2:4" x14ac:dyDescent="0.3">
      <c r="B2352">
        <f t="shared" si="164"/>
        <v>1900</v>
      </c>
      <c r="C2352">
        <f t="shared" si="165"/>
        <v>1</v>
      </c>
      <c r="D2352">
        <f t="shared" si="166"/>
        <v>0</v>
      </c>
    </row>
    <row r="2353" spans="2:4" x14ac:dyDescent="0.3">
      <c r="B2353">
        <f t="shared" si="164"/>
        <v>1900</v>
      </c>
      <c r="C2353">
        <f t="shared" si="165"/>
        <v>1</v>
      </c>
      <c r="D2353">
        <f t="shared" si="166"/>
        <v>0</v>
      </c>
    </row>
    <row r="2354" spans="2:4" x14ac:dyDescent="0.3">
      <c r="B2354">
        <f t="shared" si="164"/>
        <v>1900</v>
      </c>
      <c r="C2354">
        <f t="shared" si="165"/>
        <v>1</v>
      </c>
      <c r="D2354">
        <f t="shared" si="166"/>
        <v>0</v>
      </c>
    </row>
    <row r="2355" spans="2:4" x14ac:dyDescent="0.3">
      <c r="B2355">
        <f t="shared" si="164"/>
        <v>1900</v>
      </c>
      <c r="C2355">
        <f t="shared" si="165"/>
        <v>1</v>
      </c>
      <c r="D2355">
        <f t="shared" si="166"/>
        <v>0</v>
      </c>
    </row>
    <row r="2356" spans="2:4" x14ac:dyDescent="0.3">
      <c r="B2356">
        <f t="shared" si="164"/>
        <v>1900</v>
      </c>
      <c r="C2356">
        <f t="shared" si="165"/>
        <v>1</v>
      </c>
      <c r="D2356">
        <f t="shared" si="166"/>
        <v>0</v>
      </c>
    </row>
    <row r="2357" spans="2:4" x14ac:dyDescent="0.3">
      <c r="B2357">
        <f t="shared" si="164"/>
        <v>1900</v>
      </c>
      <c r="C2357">
        <f t="shared" si="165"/>
        <v>1</v>
      </c>
      <c r="D2357">
        <f t="shared" si="166"/>
        <v>0</v>
      </c>
    </row>
    <row r="2358" spans="2:4" x14ac:dyDescent="0.3">
      <c r="B2358">
        <f t="shared" si="164"/>
        <v>1900</v>
      </c>
      <c r="C2358">
        <f t="shared" si="165"/>
        <v>1</v>
      </c>
      <c r="D2358">
        <f t="shared" si="166"/>
        <v>0</v>
      </c>
    </row>
    <row r="2359" spans="2:4" x14ac:dyDescent="0.3">
      <c r="B2359">
        <f t="shared" si="164"/>
        <v>1900</v>
      </c>
      <c r="C2359">
        <f t="shared" si="165"/>
        <v>1</v>
      </c>
      <c r="D2359">
        <f t="shared" si="166"/>
        <v>0</v>
      </c>
    </row>
    <row r="2360" spans="2:4" x14ac:dyDescent="0.3">
      <c r="B2360">
        <f t="shared" si="164"/>
        <v>1900</v>
      </c>
      <c r="C2360">
        <f t="shared" si="165"/>
        <v>1</v>
      </c>
      <c r="D2360">
        <f t="shared" si="166"/>
        <v>0</v>
      </c>
    </row>
    <row r="2361" spans="2:4" x14ac:dyDescent="0.3">
      <c r="B2361">
        <f t="shared" si="164"/>
        <v>1900</v>
      </c>
      <c r="C2361">
        <f t="shared" si="165"/>
        <v>1</v>
      </c>
      <c r="D2361">
        <f t="shared" si="166"/>
        <v>0</v>
      </c>
    </row>
    <row r="2362" spans="2:4" x14ac:dyDescent="0.3">
      <c r="B2362">
        <f t="shared" si="164"/>
        <v>1900</v>
      </c>
      <c r="C2362">
        <f t="shared" si="165"/>
        <v>1</v>
      </c>
      <c r="D2362">
        <f t="shared" si="166"/>
        <v>0</v>
      </c>
    </row>
    <row r="2363" spans="2:4" x14ac:dyDescent="0.3">
      <c r="B2363">
        <f t="shared" si="164"/>
        <v>1900</v>
      </c>
      <c r="C2363">
        <f t="shared" si="165"/>
        <v>1</v>
      </c>
      <c r="D2363">
        <f t="shared" si="166"/>
        <v>0</v>
      </c>
    </row>
    <row r="2364" spans="2:4" x14ac:dyDescent="0.3">
      <c r="B2364">
        <f t="shared" si="164"/>
        <v>1900</v>
      </c>
      <c r="C2364">
        <f t="shared" si="165"/>
        <v>1</v>
      </c>
      <c r="D2364">
        <f t="shared" si="166"/>
        <v>0</v>
      </c>
    </row>
    <row r="2365" spans="2:4" x14ac:dyDescent="0.3">
      <c r="B2365">
        <f t="shared" si="164"/>
        <v>1900</v>
      </c>
      <c r="C2365">
        <f t="shared" si="165"/>
        <v>1</v>
      </c>
      <c r="D2365">
        <f t="shared" si="166"/>
        <v>0</v>
      </c>
    </row>
    <row r="2366" spans="2:4" x14ac:dyDescent="0.3">
      <c r="B2366">
        <f t="shared" si="164"/>
        <v>1900</v>
      </c>
      <c r="C2366">
        <f t="shared" si="165"/>
        <v>1</v>
      </c>
      <c r="D2366">
        <f t="shared" si="166"/>
        <v>0</v>
      </c>
    </row>
    <row r="2367" spans="2:4" x14ac:dyDescent="0.3">
      <c r="B2367">
        <f t="shared" si="164"/>
        <v>1900</v>
      </c>
      <c r="C2367">
        <f t="shared" si="165"/>
        <v>1</v>
      </c>
      <c r="D2367">
        <f t="shared" si="166"/>
        <v>0</v>
      </c>
    </row>
    <row r="2368" spans="2:4" x14ac:dyDescent="0.3">
      <c r="B2368">
        <f t="shared" si="164"/>
        <v>1900</v>
      </c>
      <c r="C2368">
        <f t="shared" si="165"/>
        <v>1</v>
      </c>
      <c r="D2368">
        <f t="shared" si="166"/>
        <v>0</v>
      </c>
    </row>
    <row r="2369" spans="2:4" x14ac:dyDescent="0.3">
      <c r="B2369">
        <f t="shared" si="164"/>
        <v>1900</v>
      </c>
      <c r="C2369">
        <f t="shared" si="165"/>
        <v>1</v>
      </c>
      <c r="D2369">
        <f t="shared" si="166"/>
        <v>0</v>
      </c>
    </row>
    <row r="2370" spans="2:4" x14ac:dyDescent="0.3">
      <c r="B2370">
        <f t="shared" si="164"/>
        <v>1900</v>
      </c>
      <c r="C2370">
        <f t="shared" si="165"/>
        <v>1</v>
      </c>
      <c r="D2370">
        <f t="shared" si="166"/>
        <v>0</v>
      </c>
    </row>
    <row r="2371" spans="2:4" x14ac:dyDescent="0.3">
      <c r="B2371">
        <f t="shared" ref="B2371:B2434" si="167">YEAR(A2371)</f>
        <v>1900</v>
      </c>
      <c r="C2371">
        <f t="shared" ref="C2371:C2434" si="168">MONTH(A2371)</f>
        <v>1</v>
      </c>
      <c r="D2371">
        <f t="shared" ref="D2371:D2434" si="169">DAY(A2371)</f>
        <v>0</v>
      </c>
    </row>
    <row r="2372" spans="2:4" x14ac:dyDescent="0.3">
      <c r="B2372">
        <f t="shared" si="167"/>
        <v>1900</v>
      </c>
      <c r="C2372">
        <f t="shared" si="168"/>
        <v>1</v>
      </c>
      <c r="D2372">
        <f t="shared" si="169"/>
        <v>0</v>
      </c>
    </row>
    <row r="2373" spans="2:4" x14ac:dyDescent="0.3">
      <c r="B2373">
        <f t="shared" si="167"/>
        <v>1900</v>
      </c>
      <c r="C2373">
        <f t="shared" si="168"/>
        <v>1</v>
      </c>
      <c r="D2373">
        <f t="shared" si="169"/>
        <v>0</v>
      </c>
    </row>
    <row r="2374" spans="2:4" x14ac:dyDescent="0.3">
      <c r="B2374">
        <f t="shared" si="167"/>
        <v>1900</v>
      </c>
      <c r="C2374">
        <f t="shared" si="168"/>
        <v>1</v>
      </c>
      <c r="D2374">
        <f t="shared" si="169"/>
        <v>0</v>
      </c>
    </row>
    <row r="2375" spans="2:4" x14ac:dyDescent="0.3">
      <c r="B2375">
        <f t="shared" si="167"/>
        <v>1900</v>
      </c>
      <c r="C2375">
        <f t="shared" si="168"/>
        <v>1</v>
      </c>
      <c r="D2375">
        <f t="shared" si="169"/>
        <v>0</v>
      </c>
    </row>
    <row r="2376" spans="2:4" x14ac:dyDescent="0.3">
      <c r="B2376">
        <f t="shared" si="167"/>
        <v>1900</v>
      </c>
      <c r="C2376">
        <f t="shared" si="168"/>
        <v>1</v>
      </c>
      <c r="D2376">
        <f t="shared" si="169"/>
        <v>0</v>
      </c>
    </row>
    <row r="2377" spans="2:4" x14ac:dyDescent="0.3">
      <c r="B2377">
        <f t="shared" si="167"/>
        <v>1900</v>
      </c>
      <c r="C2377">
        <f t="shared" si="168"/>
        <v>1</v>
      </c>
      <c r="D2377">
        <f t="shared" si="169"/>
        <v>0</v>
      </c>
    </row>
    <row r="2378" spans="2:4" x14ac:dyDescent="0.3">
      <c r="B2378">
        <f t="shared" si="167"/>
        <v>1900</v>
      </c>
      <c r="C2378">
        <f t="shared" si="168"/>
        <v>1</v>
      </c>
      <c r="D2378">
        <f t="shared" si="169"/>
        <v>0</v>
      </c>
    </row>
    <row r="2379" spans="2:4" x14ac:dyDescent="0.3">
      <c r="B2379">
        <f t="shared" si="167"/>
        <v>1900</v>
      </c>
      <c r="C2379">
        <f t="shared" si="168"/>
        <v>1</v>
      </c>
      <c r="D2379">
        <f t="shared" si="169"/>
        <v>0</v>
      </c>
    </row>
    <row r="2380" spans="2:4" x14ac:dyDescent="0.3">
      <c r="B2380">
        <f t="shared" si="167"/>
        <v>1900</v>
      </c>
      <c r="C2380">
        <f t="shared" si="168"/>
        <v>1</v>
      </c>
      <c r="D2380">
        <f t="shared" si="169"/>
        <v>0</v>
      </c>
    </row>
    <row r="2381" spans="2:4" x14ac:dyDescent="0.3">
      <c r="B2381">
        <f t="shared" si="167"/>
        <v>1900</v>
      </c>
      <c r="C2381">
        <f t="shared" si="168"/>
        <v>1</v>
      </c>
      <c r="D2381">
        <f t="shared" si="169"/>
        <v>0</v>
      </c>
    </row>
    <row r="2382" spans="2:4" x14ac:dyDescent="0.3">
      <c r="B2382">
        <f t="shared" si="167"/>
        <v>1900</v>
      </c>
      <c r="C2382">
        <f t="shared" si="168"/>
        <v>1</v>
      </c>
      <c r="D2382">
        <f t="shared" si="169"/>
        <v>0</v>
      </c>
    </row>
    <row r="2383" spans="2:4" x14ac:dyDescent="0.3">
      <c r="B2383">
        <f t="shared" si="167"/>
        <v>1900</v>
      </c>
      <c r="C2383">
        <f t="shared" si="168"/>
        <v>1</v>
      </c>
      <c r="D2383">
        <f t="shared" si="169"/>
        <v>0</v>
      </c>
    </row>
    <row r="2384" spans="2:4" x14ac:dyDescent="0.3">
      <c r="B2384">
        <f t="shared" si="167"/>
        <v>1900</v>
      </c>
      <c r="C2384">
        <f t="shared" si="168"/>
        <v>1</v>
      </c>
      <c r="D2384">
        <f t="shared" si="169"/>
        <v>0</v>
      </c>
    </row>
    <row r="2385" spans="2:4" x14ac:dyDescent="0.3">
      <c r="B2385">
        <f t="shared" si="167"/>
        <v>1900</v>
      </c>
      <c r="C2385">
        <f t="shared" si="168"/>
        <v>1</v>
      </c>
      <c r="D2385">
        <f t="shared" si="169"/>
        <v>0</v>
      </c>
    </row>
    <row r="2386" spans="2:4" x14ac:dyDescent="0.3">
      <c r="B2386">
        <f t="shared" si="167"/>
        <v>1900</v>
      </c>
      <c r="C2386">
        <f t="shared" si="168"/>
        <v>1</v>
      </c>
      <c r="D2386">
        <f t="shared" si="169"/>
        <v>0</v>
      </c>
    </row>
    <row r="2387" spans="2:4" x14ac:dyDescent="0.3">
      <c r="B2387">
        <f t="shared" si="167"/>
        <v>1900</v>
      </c>
      <c r="C2387">
        <f t="shared" si="168"/>
        <v>1</v>
      </c>
      <c r="D2387">
        <f t="shared" si="169"/>
        <v>0</v>
      </c>
    </row>
    <row r="2388" spans="2:4" x14ac:dyDescent="0.3">
      <c r="B2388">
        <f t="shared" si="167"/>
        <v>1900</v>
      </c>
      <c r="C2388">
        <f t="shared" si="168"/>
        <v>1</v>
      </c>
      <c r="D2388">
        <f t="shared" si="169"/>
        <v>0</v>
      </c>
    </row>
    <row r="2389" spans="2:4" x14ac:dyDescent="0.3">
      <c r="B2389">
        <f t="shared" si="167"/>
        <v>1900</v>
      </c>
      <c r="C2389">
        <f t="shared" si="168"/>
        <v>1</v>
      </c>
      <c r="D2389">
        <f t="shared" si="169"/>
        <v>0</v>
      </c>
    </row>
    <row r="2390" spans="2:4" x14ac:dyDescent="0.3">
      <c r="B2390">
        <f t="shared" si="167"/>
        <v>1900</v>
      </c>
      <c r="C2390">
        <f t="shared" si="168"/>
        <v>1</v>
      </c>
      <c r="D2390">
        <f t="shared" si="169"/>
        <v>0</v>
      </c>
    </row>
    <row r="2391" spans="2:4" x14ac:dyDescent="0.3">
      <c r="B2391">
        <f t="shared" si="167"/>
        <v>1900</v>
      </c>
      <c r="C2391">
        <f t="shared" si="168"/>
        <v>1</v>
      </c>
      <c r="D2391">
        <f t="shared" si="169"/>
        <v>0</v>
      </c>
    </row>
    <row r="2392" spans="2:4" x14ac:dyDescent="0.3">
      <c r="B2392">
        <f t="shared" si="167"/>
        <v>1900</v>
      </c>
      <c r="C2392">
        <f t="shared" si="168"/>
        <v>1</v>
      </c>
      <c r="D2392">
        <f t="shared" si="169"/>
        <v>0</v>
      </c>
    </row>
    <row r="2393" spans="2:4" x14ac:dyDescent="0.3">
      <c r="B2393">
        <f t="shared" si="167"/>
        <v>1900</v>
      </c>
      <c r="C2393">
        <f t="shared" si="168"/>
        <v>1</v>
      </c>
      <c r="D2393">
        <f t="shared" si="169"/>
        <v>0</v>
      </c>
    </row>
    <row r="2394" spans="2:4" x14ac:dyDescent="0.3">
      <c r="B2394">
        <f t="shared" si="167"/>
        <v>1900</v>
      </c>
      <c r="C2394">
        <f t="shared" si="168"/>
        <v>1</v>
      </c>
      <c r="D2394">
        <f t="shared" si="169"/>
        <v>0</v>
      </c>
    </row>
    <row r="2395" spans="2:4" x14ac:dyDescent="0.3">
      <c r="B2395">
        <f t="shared" si="167"/>
        <v>1900</v>
      </c>
      <c r="C2395">
        <f t="shared" si="168"/>
        <v>1</v>
      </c>
      <c r="D2395">
        <f t="shared" si="169"/>
        <v>0</v>
      </c>
    </row>
    <row r="2396" spans="2:4" x14ac:dyDescent="0.3">
      <c r="B2396">
        <f t="shared" si="167"/>
        <v>1900</v>
      </c>
      <c r="C2396">
        <f t="shared" si="168"/>
        <v>1</v>
      </c>
      <c r="D2396">
        <f t="shared" si="169"/>
        <v>0</v>
      </c>
    </row>
    <row r="2397" spans="2:4" x14ac:dyDescent="0.3">
      <c r="B2397">
        <f t="shared" si="167"/>
        <v>1900</v>
      </c>
      <c r="C2397">
        <f t="shared" si="168"/>
        <v>1</v>
      </c>
      <c r="D2397">
        <f t="shared" si="169"/>
        <v>0</v>
      </c>
    </row>
    <row r="2398" spans="2:4" x14ac:dyDescent="0.3">
      <c r="B2398">
        <f t="shared" si="167"/>
        <v>1900</v>
      </c>
      <c r="C2398">
        <f t="shared" si="168"/>
        <v>1</v>
      </c>
      <c r="D2398">
        <f t="shared" si="169"/>
        <v>0</v>
      </c>
    </row>
    <row r="2399" spans="2:4" x14ac:dyDescent="0.3">
      <c r="B2399">
        <f t="shared" si="167"/>
        <v>1900</v>
      </c>
      <c r="C2399">
        <f t="shared" si="168"/>
        <v>1</v>
      </c>
      <c r="D2399">
        <f t="shared" si="169"/>
        <v>0</v>
      </c>
    </row>
    <row r="2400" spans="2:4" x14ac:dyDescent="0.3">
      <c r="B2400">
        <f t="shared" si="167"/>
        <v>1900</v>
      </c>
      <c r="C2400">
        <f t="shared" si="168"/>
        <v>1</v>
      </c>
      <c r="D2400">
        <f t="shared" si="169"/>
        <v>0</v>
      </c>
    </row>
    <row r="2401" spans="2:4" x14ac:dyDescent="0.3">
      <c r="B2401">
        <f t="shared" si="167"/>
        <v>1900</v>
      </c>
      <c r="C2401">
        <f t="shared" si="168"/>
        <v>1</v>
      </c>
      <c r="D2401">
        <f t="shared" si="169"/>
        <v>0</v>
      </c>
    </row>
    <row r="2402" spans="2:4" x14ac:dyDescent="0.3">
      <c r="B2402">
        <f t="shared" si="167"/>
        <v>1900</v>
      </c>
      <c r="C2402">
        <f t="shared" si="168"/>
        <v>1</v>
      </c>
      <c r="D2402">
        <f t="shared" si="169"/>
        <v>0</v>
      </c>
    </row>
    <row r="2403" spans="2:4" x14ac:dyDescent="0.3">
      <c r="B2403">
        <f t="shared" si="167"/>
        <v>1900</v>
      </c>
      <c r="C2403">
        <f t="shared" si="168"/>
        <v>1</v>
      </c>
      <c r="D2403">
        <f t="shared" si="169"/>
        <v>0</v>
      </c>
    </row>
    <row r="2404" spans="2:4" x14ac:dyDescent="0.3">
      <c r="B2404">
        <f t="shared" si="167"/>
        <v>1900</v>
      </c>
      <c r="C2404">
        <f t="shared" si="168"/>
        <v>1</v>
      </c>
      <c r="D2404">
        <f t="shared" si="169"/>
        <v>0</v>
      </c>
    </row>
    <row r="2405" spans="2:4" x14ac:dyDescent="0.3">
      <c r="B2405">
        <f t="shared" si="167"/>
        <v>1900</v>
      </c>
      <c r="C2405">
        <f t="shared" si="168"/>
        <v>1</v>
      </c>
      <c r="D2405">
        <f t="shared" si="169"/>
        <v>0</v>
      </c>
    </row>
    <row r="2406" spans="2:4" x14ac:dyDescent="0.3">
      <c r="B2406">
        <f t="shared" si="167"/>
        <v>1900</v>
      </c>
      <c r="C2406">
        <f t="shared" si="168"/>
        <v>1</v>
      </c>
      <c r="D2406">
        <f t="shared" si="169"/>
        <v>0</v>
      </c>
    </row>
    <row r="2407" spans="2:4" x14ac:dyDescent="0.3">
      <c r="B2407">
        <f t="shared" si="167"/>
        <v>1900</v>
      </c>
      <c r="C2407">
        <f t="shared" si="168"/>
        <v>1</v>
      </c>
      <c r="D2407">
        <f t="shared" si="169"/>
        <v>0</v>
      </c>
    </row>
    <row r="2408" spans="2:4" x14ac:dyDescent="0.3">
      <c r="B2408">
        <f t="shared" si="167"/>
        <v>1900</v>
      </c>
      <c r="C2408">
        <f t="shared" si="168"/>
        <v>1</v>
      </c>
      <c r="D2408">
        <f t="shared" si="169"/>
        <v>0</v>
      </c>
    </row>
    <row r="2409" spans="2:4" x14ac:dyDescent="0.3">
      <c r="B2409">
        <f t="shared" si="167"/>
        <v>1900</v>
      </c>
      <c r="C2409">
        <f t="shared" si="168"/>
        <v>1</v>
      </c>
      <c r="D2409">
        <f t="shared" si="169"/>
        <v>0</v>
      </c>
    </row>
    <row r="2410" spans="2:4" x14ac:dyDescent="0.3">
      <c r="B2410">
        <f t="shared" si="167"/>
        <v>1900</v>
      </c>
      <c r="C2410">
        <f t="shared" si="168"/>
        <v>1</v>
      </c>
      <c r="D2410">
        <f t="shared" si="169"/>
        <v>0</v>
      </c>
    </row>
    <row r="2411" spans="2:4" x14ac:dyDescent="0.3">
      <c r="B2411">
        <f t="shared" si="167"/>
        <v>1900</v>
      </c>
      <c r="C2411">
        <f t="shared" si="168"/>
        <v>1</v>
      </c>
      <c r="D2411">
        <f t="shared" si="169"/>
        <v>0</v>
      </c>
    </row>
    <row r="2412" spans="2:4" x14ac:dyDescent="0.3">
      <c r="B2412">
        <f t="shared" si="167"/>
        <v>1900</v>
      </c>
      <c r="C2412">
        <f t="shared" si="168"/>
        <v>1</v>
      </c>
      <c r="D2412">
        <f t="shared" si="169"/>
        <v>0</v>
      </c>
    </row>
    <row r="2413" spans="2:4" x14ac:dyDescent="0.3">
      <c r="B2413">
        <f t="shared" si="167"/>
        <v>1900</v>
      </c>
      <c r="C2413">
        <f t="shared" si="168"/>
        <v>1</v>
      </c>
      <c r="D2413">
        <f t="shared" si="169"/>
        <v>0</v>
      </c>
    </row>
    <row r="2414" spans="2:4" x14ac:dyDescent="0.3">
      <c r="B2414">
        <f t="shared" si="167"/>
        <v>1900</v>
      </c>
      <c r="C2414">
        <f t="shared" si="168"/>
        <v>1</v>
      </c>
      <c r="D2414">
        <f t="shared" si="169"/>
        <v>0</v>
      </c>
    </row>
    <row r="2415" spans="2:4" x14ac:dyDescent="0.3">
      <c r="B2415">
        <f t="shared" si="167"/>
        <v>1900</v>
      </c>
      <c r="C2415">
        <f t="shared" si="168"/>
        <v>1</v>
      </c>
      <c r="D2415">
        <f t="shared" si="169"/>
        <v>0</v>
      </c>
    </row>
    <row r="2416" spans="2:4" x14ac:dyDescent="0.3">
      <c r="B2416">
        <f t="shared" si="167"/>
        <v>1900</v>
      </c>
      <c r="C2416">
        <f t="shared" si="168"/>
        <v>1</v>
      </c>
      <c r="D2416">
        <f t="shared" si="169"/>
        <v>0</v>
      </c>
    </row>
    <row r="2417" spans="2:4" x14ac:dyDescent="0.3">
      <c r="B2417">
        <f t="shared" si="167"/>
        <v>1900</v>
      </c>
      <c r="C2417">
        <f t="shared" si="168"/>
        <v>1</v>
      </c>
      <c r="D2417">
        <f t="shared" si="169"/>
        <v>0</v>
      </c>
    </row>
    <row r="2418" spans="2:4" x14ac:dyDescent="0.3">
      <c r="B2418">
        <f t="shared" si="167"/>
        <v>1900</v>
      </c>
      <c r="C2418">
        <f t="shared" si="168"/>
        <v>1</v>
      </c>
      <c r="D2418">
        <f t="shared" si="169"/>
        <v>0</v>
      </c>
    </row>
    <row r="2419" spans="2:4" x14ac:dyDescent="0.3">
      <c r="B2419">
        <f t="shared" si="167"/>
        <v>1900</v>
      </c>
      <c r="C2419">
        <f t="shared" si="168"/>
        <v>1</v>
      </c>
      <c r="D2419">
        <f t="shared" si="169"/>
        <v>0</v>
      </c>
    </row>
    <row r="2420" spans="2:4" x14ac:dyDescent="0.3">
      <c r="B2420">
        <f t="shared" si="167"/>
        <v>1900</v>
      </c>
      <c r="C2420">
        <f t="shared" si="168"/>
        <v>1</v>
      </c>
      <c r="D2420">
        <f t="shared" si="169"/>
        <v>0</v>
      </c>
    </row>
    <row r="2421" spans="2:4" x14ac:dyDescent="0.3">
      <c r="B2421">
        <f t="shared" si="167"/>
        <v>1900</v>
      </c>
      <c r="C2421">
        <f t="shared" si="168"/>
        <v>1</v>
      </c>
      <c r="D2421">
        <f t="shared" si="169"/>
        <v>0</v>
      </c>
    </row>
    <row r="2422" spans="2:4" x14ac:dyDescent="0.3">
      <c r="B2422">
        <f t="shared" si="167"/>
        <v>1900</v>
      </c>
      <c r="C2422">
        <f t="shared" si="168"/>
        <v>1</v>
      </c>
      <c r="D2422">
        <f t="shared" si="169"/>
        <v>0</v>
      </c>
    </row>
    <row r="2423" spans="2:4" x14ac:dyDescent="0.3">
      <c r="B2423">
        <f t="shared" si="167"/>
        <v>1900</v>
      </c>
      <c r="C2423">
        <f t="shared" si="168"/>
        <v>1</v>
      </c>
      <c r="D2423">
        <f t="shared" si="169"/>
        <v>0</v>
      </c>
    </row>
    <row r="2424" spans="2:4" x14ac:dyDescent="0.3">
      <c r="B2424">
        <f t="shared" si="167"/>
        <v>1900</v>
      </c>
      <c r="C2424">
        <f t="shared" si="168"/>
        <v>1</v>
      </c>
      <c r="D2424">
        <f t="shared" si="169"/>
        <v>0</v>
      </c>
    </row>
    <row r="2425" spans="2:4" x14ac:dyDescent="0.3">
      <c r="B2425">
        <f t="shared" si="167"/>
        <v>1900</v>
      </c>
      <c r="C2425">
        <f t="shared" si="168"/>
        <v>1</v>
      </c>
      <c r="D2425">
        <f t="shared" si="169"/>
        <v>0</v>
      </c>
    </row>
    <row r="2426" spans="2:4" x14ac:dyDescent="0.3">
      <c r="B2426">
        <f t="shared" si="167"/>
        <v>1900</v>
      </c>
      <c r="C2426">
        <f t="shared" si="168"/>
        <v>1</v>
      </c>
      <c r="D2426">
        <f t="shared" si="169"/>
        <v>0</v>
      </c>
    </row>
    <row r="2427" spans="2:4" x14ac:dyDescent="0.3">
      <c r="B2427">
        <f t="shared" si="167"/>
        <v>1900</v>
      </c>
      <c r="C2427">
        <f t="shared" si="168"/>
        <v>1</v>
      </c>
      <c r="D2427">
        <f t="shared" si="169"/>
        <v>0</v>
      </c>
    </row>
    <row r="2428" spans="2:4" x14ac:dyDescent="0.3">
      <c r="B2428">
        <f t="shared" si="167"/>
        <v>1900</v>
      </c>
      <c r="C2428">
        <f t="shared" si="168"/>
        <v>1</v>
      </c>
      <c r="D2428">
        <f t="shared" si="169"/>
        <v>0</v>
      </c>
    </row>
    <row r="2429" spans="2:4" x14ac:dyDescent="0.3">
      <c r="B2429">
        <f t="shared" si="167"/>
        <v>1900</v>
      </c>
      <c r="C2429">
        <f t="shared" si="168"/>
        <v>1</v>
      </c>
      <c r="D2429">
        <f t="shared" si="169"/>
        <v>0</v>
      </c>
    </row>
    <row r="2430" spans="2:4" x14ac:dyDescent="0.3">
      <c r="B2430">
        <f t="shared" si="167"/>
        <v>1900</v>
      </c>
      <c r="C2430">
        <f t="shared" si="168"/>
        <v>1</v>
      </c>
      <c r="D2430">
        <f t="shared" si="169"/>
        <v>0</v>
      </c>
    </row>
    <row r="2431" spans="2:4" x14ac:dyDescent="0.3">
      <c r="B2431">
        <f t="shared" si="167"/>
        <v>1900</v>
      </c>
      <c r="C2431">
        <f t="shared" si="168"/>
        <v>1</v>
      </c>
      <c r="D2431">
        <f t="shared" si="169"/>
        <v>0</v>
      </c>
    </row>
    <row r="2432" spans="2:4" x14ac:dyDescent="0.3">
      <c r="B2432">
        <f t="shared" si="167"/>
        <v>1900</v>
      </c>
      <c r="C2432">
        <f t="shared" si="168"/>
        <v>1</v>
      </c>
      <c r="D2432">
        <f t="shared" si="169"/>
        <v>0</v>
      </c>
    </row>
    <row r="2433" spans="2:4" x14ac:dyDescent="0.3">
      <c r="B2433">
        <f t="shared" si="167"/>
        <v>1900</v>
      </c>
      <c r="C2433">
        <f t="shared" si="168"/>
        <v>1</v>
      </c>
      <c r="D2433">
        <f t="shared" si="169"/>
        <v>0</v>
      </c>
    </row>
    <row r="2434" spans="2:4" x14ac:dyDescent="0.3">
      <c r="B2434">
        <f t="shared" si="167"/>
        <v>1900</v>
      </c>
      <c r="C2434">
        <f t="shared" si="168"/>
        <v>1</v>
      </c>
      <c r="D2434">
        <f t="shared" si="169"/>
        <v>0</v>
      </c>
    </row>
    <row r="2435" spans="2:4" x14ac:dyDescent="0.3">
      <c r="B2435">
        <f t="shared" ref="B2435:B2498" si="170">YEAR(A2435)</f>
        <v>1900</v>
      </c>
      <c r="C2435">
        <f t="shared" ref="C2435:C2498" si="171">MONTH(A2435)</f>
        <v>1</v>
      </c>
      <c r="D2435">
        <f t="shared" ref="D2435:D2498" si="172">DAY(A2435)</f>
        <v>0</v>
      </c>
    </row>
    <row r="2436" spans="2:4" x14ac:dyDescent="0.3">
      <c r="B2436">
        <f t="shared" si="170"/>
        <v>1900</v>
      </c>
      <c r="C2436">
        <f t="shared" si="171"/>
        <v>1</v>
      </c>
      <c r="D2436">
        <f t="shared" si="172"/>
        <v>0</v>
      </c>
    </row>
    <row r="2437" spans="2:4" x14ac:dyDescent="0.3">
      <c r="B2437">
        <f t="shared" si="170"/>
        <v>1900</v>
      </c>
      <c r="C2437">
        <f t="shared" si="171"/>
        <v>1</v>
      </c>
      <c r="D2437">
        <f t="shared" si="172"/>
        <v>0</v>
      </c>
    </row>
    <row r="2438" spans="2:4" x14ac:dyDescent="0.3">
      <c r="B2438">
        <f t="shared" si="170"/>
        <v>1900</v>
      </c>
      <c r="C2438">
        <f t="shared" si="171"/>
        <v>1</v>
      </c>
      <c r="D2438">
        <f t="shared" si="172"/>
        <v>0</v>
      </c>
    </row>
    <row r="2439" spans="2:4" x14ac:dyDescent="0.3">
      <c r="B2439">
        <f t="shared" si="170"/>
        <v>1900</v>
      </c>
      <c r="C2439">
        <f t="shared" si="171"/>
        <v>1</v>
      </c>
      <c r="D2439">
        <f t="shared" si="172"/>
        <v>0</v>
      </c>
    </row>
    <row r="2440" spans="2:4" x14ac:dyDescent="0.3">
      <c r="B2440">
        <f t="shared" si="170"/>
        <v>1900</v>
      </c>
      <c r="C2440">
        <f t="shared" si="171"/>
        <v>1</v>
      </c>
      <c r="D2440">
        <f t="shared" si="172"/>
        <v>0</v>
      </c>
    </row>
    <row r="2441" spans="2:4" x14ac:dyDescent="0.3">
      <c r="B2441">
        <f t="shared" si="170"/>
        <v>1900</v>
      </c>
      <c r="C2441">
        <f t="shared" si="171"/>
        <v>1</v>
      </c>
      <c r="D2441">
        <f t="shared" si="172"/>
        <v>0</v>
      </c>
    </row>
    <row r="2442" spans="2:4" x14ac:dyDescent="0.3">
      <c r="B2442">
        <f t="shared" si="170"/>
        <v>1900</v>
      </c>
      <c r="C2442">
        <f t="shared" si="171"/>
        <v>1</v>
      </c>
      <c r="D2442">
        <f t="shared" si="172"/>
        <v>0</v>
      </c>
    </row>
    <row r="2443" spans="2:4" x14ac:dyDescent="0.3">
      <c r="B2443">
        <f t="shared" si="170"/>
        <v>1900</v>
      </c>
      <c r="C2443">
        <f t="shared" si="171"/>
        <v>1</v>
      </c>
      <c r="D2443">
        <f t="shared" si="172"/>
        <v>0</v>
      </c>
    </row>
    <row r="2444" spans="2:4" x14ac:dyDescent="0.3">
      <c r="B2444">
        <f t="shared" si="170"/>
        <v>1900</v>
      </c>
      <c r="C2444">
        <f t="shared" si="171"/>
        <v>1</v>
      </c>
      <c r="D2444">
        <f t="shared" si="172"/>
        <v>0</v>
      </c>
    </row>
    <row r="2445" spans="2:4" x14ac:dyDescent="0.3">
      <c r="B2445">
        <f t="shared" si="170"/>
        <v>1900</v>
      </c>
      <c r="C2445">
        <f t="shared" si="171"/>
        <v>1</v>
      </c>
      <c r="D2445">
        <f t="shared" si="172"/>
        <v>0</v>
      </c>
    </row>
    <row r="2446" spans="2:4" x14ac:dyDescent="0.3">
      <c r="B2446">
        <f t="shared" si="170"/>
        <v>1900</v>
      </c>
      <c r="C2446">
        <f t="shared" si="171"/>
        <v>1</v>
      </c>
      <c r="D2446">
        <f t="shared" si="172"/>
        <v>0</v>
      </c>
    </row>
    <row r="2447" spans="2:4" x14ac:dyDescent="0.3">
      <c r="B2447">
        <f t="shared" si="170"/>
        <v>1900</v>
      </c>
      <c r="C2447">
        <f t="shared" si="171"/>
        <v>1</v>
      </c>
      <c r="D2447">
        <f t="shared" si="172"/>
        <v>0</v>
      </c>
    </row>
    <row r="2448" spans="2:4" x14ac:dyDescent="0.3">
      <c r="B2448">
        <f t="shared" si="170"/>
        <v>1900</v>
      </c>
      <c r="C2448">
        <f t="shared" si="171"/>
        <v>1</v>
      </c>
      <c r="D2448">
        <f t="shared" si="172"/>
        <v>0</v>
      </c>
    </row>
    <row r="2449" spans="2:4" x14ac:dyDescent="0.3">
      <c r="B2449">
        <f t="shared" si="170"/>
        <v>1900</v>
      </c>
      <c r="C2449">
        <f t="shared" si="171"/>
        <v>1</v>
      </c>
      <c r="D2449">
        <f t="shared" si="172"/>
        <v>0</v>
      </c>
    </row>
    <row r="2450" spans="2:4" x14ac:dyDescent="0.3">
      <c r="B2450">
        <f t="shared" si="170"/>
        <v>1900</v>
      </c>
      <c r="C2450">
        <f t="shared" si="171"/>
        <v>1</v>
      </c>
      <c r="D2450">
        <f t="shared" si="172"/>
        <v>0</v>
      </c>
    </row>
    <row r="2451" spans="2:4" x14ac:dyDescent="0.3">
      <c r="B2451">
        <f t="shared" si="170"/>
        <v>1900</v>
      </c>
      <c r="C2451">
        <f t="shared" si="171"/>
        <v>1</v>
      </c>
      <c r="D2451">
        <f t="shared" si="172"/>
        <v>0</v>
      </c>
    </row>
    <row r="2452" spans="2:4" x14ac:dyDescent="0.3">
      <c r="B2452">
        <f t="shared" si="170"/>
        <v>1900</v>
      </c>
      <c r="C2452">
        <f t="shared" si="171"/>
        <v>1</v>
      </c>
      <c r="D2452">
        <f t="shared" si="172"/>
        <v>0</v>
      </c>
    </row>
    <row r="2453" spans="2:4" x14ac:dyDescent="0.3">
      <c r="B2453">
        <f t="shared" si="170"/>
        <v>1900</v>
      </c>
      <c r="C2453">
        <f t="shared" si="171"/>
        <v>1</v>
      </c>
      <c r="D2453">
        <f t="shared" si="172"/>
        <v>0</v>
      </c>
    </row>
    <row r="2454" spans="2:4" x14ac:dyDescent="0.3">
      <c r="B2454">
        <f t="shared" si="170"/>
        <v>1900</v>
      </c>
      <c r="C2454">
        <f t="shared" si="171"/>
        <v>1</v>
      </c>
      <c r="D2454">
        <f t="shared" si="172"/>
        <v>0</v>
      </c>
    </row>
    <row r="2455" spans="2:4" x14ac:dyDescent="0.3">
      <c r="B2455">
        <f t="shared" si="170"/>
        <v>1900</v>
      </c>
      <c r="C2455">
        <f t="shared" si="171"/>
        <v>1</v>
      </c>
      <c r="D2455">
        <f t="shared" si="172"/>
        <v>0</v>
      </c>
    </row>
    <row r="2456" spans="2:4" x14ac:dyDescent="0.3">
      <c r="B2456">
        <f t="shared" si="170"/>
        <v>1900</v>
      </c>
      <c r="C2456">
        <f t="shared" si="171"/>
        <v>1</v>
      </c>
      <c r="D2456">
        <f t="shared" si="172"/>
        <v>0</v>
      </c>
    </row>
    <row r="2457" spans="2:4" x14ac:dyDescent="0.3">
      <c r="B2457">
        <f t="shared" si="170"/>
        <v>1900</v>
      </c>
      <c r="C2457">
        <f t="shared" si="171"/>
        <v>1</v>
      </c>
      <c r="D2457">
        <f t="shared" si="172"/>
        <v>0</v>
      </c>
    </row>
    <row r="2458" spans="2:4" x14ac:dyDescent="0.3">
      <c r="B2458">
        <f t="shared" si="170"/>
        <v>1900</v>
      </c>
      <c r="C2458">
        <f t="shared" si="171"/>
        <v>1</v>
      </c>
      <c r="D2458">
        <f t="shared" si="172"/>
        <v>0</v>
      </c>
    </row>
    <row r="2459" spans="2:4" x14ac:dyDescent="0.3">
      <c r="B2459">
        <f t="shared" si="170"/>
        <v>1900</v>
      </c>
      <c r="C2459">
        <f t="shared" si="171"/>
        <v>1</v>
      </c>
      <c r="D2459">
        <f t="shared" si="172"/>
        <v>0</v>
      </c>
    </row>
    <row r="2460" spans="2:4" x14ac:dyDescent="0.3">
      <c r="B2460">
        <f t="shared" si="170"/>
        <v>1900</v>
      </c>
      <c r="C2460">
        <f t="shared" si="171"/>
        <v>1</v>
      </c>
      <c r="D2460">
        <f t="shared" si="172"/>
        <v>0</v>
      </c>
    </row>
    <row r="2461" spans="2:4" x14ac:dyDescent="0.3">
      <c r="B2461">
        <f t="shared" si="170"/>
        <v>1900</v>
      </c>
      <c r="C2461">
        <f t="shared" si="171"/>
        <v>1</v>
      </c>
      <c r="D2461">
        <f t="shared" si="172"/>
        <v>0</v>
      </c>
    </row>
    <row r="2462" spans="2:4" x14ac:dyDescent="0.3">
      <c r="B2462">
        <f t="shared" si="170"/>
        <v>1900</v>
      </c>
      <c r="C2462">
        <f t="shared" si="171"/>
        <v>1</v>
      </c>
      <c r="D2462">
        <f t="shared" si="172"/>
        <v>0</v>
      </c>
    </row>
    <row r="2463" spans="2:4" x14ac:dyDescent="0.3">
      <c r="B2463">
        <f t="shared" si="170"/>
        <v>1900</v>
      </c>
      <c r="C2463">
        <f t="shared" si="171"/>
        <v>1</v>
      </c>
      <c r="D2463">
        <f t="shared" si="172"/>
        <v>0</v>
      </c>
    </row>
    <row r="2464" spans="2:4" x14ac:dyDescent="0.3">
      <c r="B2464">
        <f t="shared" si="170"/>
        <v>1900</v>
      </c>
      <c r="C2464">
        <f t="shared" si="171"/>
        <v>1</v>
      </c>
      <c r="D2464">
        <f t="shared" si="172"/>
        <v>0</v>
      </c>
    </row>
    <row r="2465" spans="2:4" x14ac:dyDescent="0.3">
      <c r="B2465">
        <f t="shared" si="170"/>
        <v>1900</v>
      </c>
      <c r="C2465">
        <f t="shared" si="171"/>
        <v>1</v>
      </c>
      <c r="D2465">
        <f t="shared" si="172"/>
        <v>0</v>
      </c>
    </row>
    <row r="2466" spans="2:4" x14ac:dyDescent="0.3">
      <c r="B2466">
        <f t="shared" si="170"/>
        <v>1900</v>
      </c>
      <c r="C2466">
        <f t="shared" si="171"/>
        <v>1</v>
      </c>
      <c r="D2466">
        <f t="shared" si="172"/>
        <v>0</v>
      </c>
    </row>
    <row r="2467" spans="2:4" x14ac:dyDescent="0.3">
      <c r="B2467">
        <f t="shared" si="170"/>
        <v>1900</v>
      </c>
      <c r="C2467">
        <f t="shared" si="171"/>
        <v>1</v>
      </c>
      <c r="D2467">
        <f t="shared" si="172"/>
        <v>0</v>
      </c>
    </row>
    <row r="2468" spans="2:4" x14ac:dyDescent="0.3">
      <c r="B2468">
        <f t="shared" si="170"/>
        <v>1900</v>
      </c>
      <c r="C2468">
        <f t="shared" si="171"/>
        <v>1</v>
      </c>
      <c r="D2468">
        <f t="shared" si="172"/>
        <v>0</v>
      </c>
    </row>
    <row r="2469" spans="2:4" x14ac:dyDescent="0.3">
      <c r="B2469">
        <f t="shared" si="170"/>
        <v>1900</v>
      </c>
      <c r="C2469">
        <f t="shared" si="171"/>
        <v>1</v>
      </c>
      <c r="D2469">
        <f t="shared" si="172"/>
        <v>0</v>
      </c>
    </row>
    <row r="2470" spans="2:4" x14ac:dyDescent="0.3">
      <c r="B2470">
        <f t="shared" si="170"/>
        <v>1900</v>
      </c>
      <c r="C2470">
        <f t="shared" si="171"/>
        <v>1</v>
      </c>
      <c r="D2470">
        <f t="shared" si="172"/>
        <v>0</v>
      </c>
    </row>
    <row r="2471" spans="2:4" x14ac:dyDescent="0.3">
      <c r="B2471">
        <f t="shared" si="170"/>
        <v>1900</v>
      </c>
      <c r="C2471">
        <f t="shared" si="171"/>
        <v>1</v>
      </c>
      <c r="D2471">
        <f t="shared" si="172"/>
        <v>0</v>
      </c>
    </row>
    <row r="2472" spans="2:4" x14ac:dyDescent="0.3">
      <c r="B2472">
        <f t="shared" si="170"/>
        <v>1900</v>
      </c>
      <c r="C2472">
        <f t="shared" si="171"/>
        <v>1</v>
      </c>
      <c r="D2472">
        <f t="shared" si="172"/>
        <v>0</v>
      </c>
    </row>
    <row r="2473" spans="2:4" x14ac:dyDescent="0.3">
      <c r="B2473">
        <f t="shared" si="170"/>
        <v>1900</v>
      </c>
      <c r="C2473">
        <f t="shared" si="171"/>
        <v>1</v>
      </c>
      <c r="D2473">
        <f t="shared" si="172"/>
        <v>0</v>
      </c>
    </row>
    <row r="2474" spans="2:4" x14ac:dyDescent="0.3">
      <c r="B2474">
        <f t="shared" si="170"/>
        <v>1900</v>
      </c>
      <c r="C2474">
        <f t="shared" si="171"/>
        <v>1</v>
      </c>
      <c r="D2474">
        <f t="shared" si="172"/>
        <v>0</v>
      </c>
    </row>
    <row r="2475" spans="2:4" x14ac:dyDescent="0.3">
      <c r="B2475">
        <f t="shared" si="170"/>
        <v>1900</v>
      </c>
      <c r="C2475">
        <f t="shared" si="171"/>
        <v>1</v>
      </c>
      <c r="D2475">
        <f t="shared" si="172"/>
        <v>0</v>
      </c>
    </row>
    <row r="2476" spans="2:4" x14ac:dyDescent="0.3">
      <c r="B2476">
        <f t="shared" si="170"/>
        <v>1900</v>
      </c>
      <c r="C2476">
        <f t="shared" si="171"/>
        <v>1</v>
      </c>
      <c r="D2476">
        <f t="shared" si="172"/>
        <v>0</v>
      </c>
    </row>
    <row r="2477" spans="2:4" x14ac:dyDescent="0.3">
      <c r="B2477">
        <f t="shared" si="170"/>
        <v>1900</v>
      </c>
      <c r="C2477">
        <f t="shared" si="171"/>
        <v>1</v>
      </c>
      <c r="D2477">
        <f t="shared" si="172"/>
        <v>0</v>
      </c>
    </row>
    <row r="2478" spans="2:4" x14ac:dyDescent="0.3">
      <c r="B2478">
        <f t="shared" si="170"/>
        <v>1900</v>
      </c>
      <c r="C2478">
        <f t="shared" si="171"/>
        <v>1</v>
      </c>
      <c r="D2478">
        <f t="shared" si="172"/>
        <v>0</v>
      </c>
    </row>
    <row r="2479" spans="2:4" x14ac:dyDescent="0.3">
      <c r="B2479">
        <f t="shared" si="170"/>
        <v>1900</v>
      </c>
      <c r="C2479">
        <f t="shared" si="171"/>
        <v>1</v>
      </c>
      <c r="D2479">
        <f t="shared" si="172"/>
        <v>0</v>
      </c>
    </row>
    <row r="2480" spans="2:4" x14ac:dyDescent="0.3">
      <c r="B2480">
        <f t="shared" si="170"/>
        <v>1900</v>
      </c>
      <c r="C2480">
        <f t="shared" si="171"/>
        <v>1</v>
      </c>
      <c r="D2480">
        <f t="shared" si="172"/>
        <v>0</v>
      </c>
    </row>
    <row r="2481" spans="2:4" x14ac:dyDescent="0.3">
      <c r="B2481">
        <f t="shared" si="170"/>
        <v>1900</v>
      </c>
      <c r="C2481">
        <f t="shared" si="171"/>
        <v>1</v>
      </c>
      <c r="D2481">
        <f t="shared" si="172"/>
        <v>0</v>
      </c>
    </row>
    <row r="2482" spans="2:4" x14ac:dyDescent="0.3">
      <c r="B2482">
        <f t="shared" si="170"/>
        <v>1900</v>
      </c>
      <c r="C2482">
        <f t="shared" si="171"/>
        <v>1</v>
      </c>
      <c r="D2482">
        <f t="shared" si="172"/>
        <v>0</v>
      </c>
    </row>
    <row r="2483" spans="2:4" x14ac:dyDescent="0.3">
      <c r="B2483">
        <f t="shared" si="170"/>
        <v>1900</v>
      </c>
      <c r="C2483">
        <f t="shared" si="171"/>
        <v>1</v>
      </c>
      <c r="D2483">
        <f t="shared" si="172"/>
        <v>0</v>
      </c>
    </row>
    <row r="2484" spans="2:4" x14ac:dyDescent="0.3">
      <c r="B2484">
        <f t="shared" si="170"/>
        <v>1900</v>
      </c>
      <c r="C2484">
        <f t="shared" si="171"/>
        <v>1</v>
      </c>
      <c r="D2484">
        <f t="shared" si="172"/>
        <v>0</v>
      </c>
    </row>
    <row r="2485" spans="2:4" x14ac:dyDescent="0.3">
      <c r="B2485">
        <f t="shared" si="170"/>
        <v>1900</v>
      </c>
      <c r="C2485">
        <f t="shared" si="171"/>
        <v>1</v>
      </c>
      <c r="D2485">
        <f t="shared" si="172"/>
        <v>0</v>
      </c>
    </row>
    <row r="2486" spans="2:4" x14ac:dyDescent="0.3">
      <c r="B2486">
        <f t="shared" si="170"/>
        <v>1900</v>
      </c>
      <c r="C2486">
        <f t="shared" si="171"/>
        <v>1</v>
      </c>
      <c r="D2486">
        <f t="shared" si="172"/>
        <v>0</v>
      </c>
    </row>
    <row r="2487" spans="2:4" x14ac:dyDescent="0.3">
      <c r="B2487">
        <f t="shared" si="170"/>
        <v>1900</v>
      </c>
      <c r="C2487">
        <f t="shared" si="171"/>
        <v>1</v>
      </c>
      <c r="D2487">
        <f t="shared" si="172"/>
        <v>0</v>
      </c>
    </row>
    <row r="2488" spans="2:4" x14ac:dyDescent="0.3">
      <c r="B2488">
        <f t="shared" si="170"/>
        <v>1900</v>
      </c>
      <c r="C2488">
        <f t="shared" si="171"/>
        <v>1</v>
      </c>
      <c r="D2488">
        <f t="shared" si="172"/>
        <v>0</v>
      </c>
    </row>
    <row r="2489" spans="2:4" x14ac:dyDescent="0.3">
      <c r="B2489">
        <f t="shared" si="170"/>
        <v>1900</v>
      </c>
      <c r="C2489">
        <f t="shared" si="171"/>
        <v>1</v>
      </c>
      <c r="D2489">
        <f t="shared" si="172"/>
        <v>0</v>
      </c>
    </row>
    <row r="2490" spans="2:4" x14ac:dyDescent="0.3">
      <c r="B2490">
        <f t="shared" si="170"/>
        <v>1900</v>
      </c>
      <c r="C2490">
        <f t="shared" si="171"/>
        <v>1</v>
      </c>
      <c r="D2490">
        <f t="shared" si="172"/>
        <v>0</v>
      </c>
    </row>
    <row r="2491" spans="2:4" x14ac:dyDescent="0.3">
      <c r="B2491">
        <f t="shared" si="170"/>
        <v>1900</v>
      </c>
      <c r="C2491">
        <f t="shared" si="171"/>
        <v>1</v>
      </c>
      <c r="D2491">
        <f t="shared" si="172"/>
        <v>0</v>
      </c>
    </row>
    <row r="2492" spans="2:4" x14ac:dyDescent="0.3">
      <c r="B2492">
        <f t="shared" si="170"/>
        <v>1900</v>
      </c>
      <c r="C2492">
        <f t="shared" si="171"/>
        <v>1</v>
      </c>
      <c r="D2492">
        <f t="shared" si="172"/>
        <v>0</v>
      </c>
    </row>
    <row r="2493" spans="2:4" x14ac:dyDescent="0.3">
      <c r="B2493">
        <f t="shared" si="170"/>
        <v>1900</v>
      </c>
      <c r="C2493">
        <f t="shared" si="171"/>
        <v>1</v>
      </c>
      <c r="D2493">
        <f t="shared" si="172"/>
        <v>0</v>
      </c>
    </row>
    <row r="2494" spans="2:4" x14ac:dyDescent="0.3">
      <c r="B2494">
        <f t="shared" si="170"/>
        <v>1900</v>
      </c>
      <c r="C2494">
        <f t="shared" si="171"/>
        <v>1</v>
      </c>
      <c r="D2494">
        <f t="shared" si="172"/>
        <v>0</v>
      </c>
    </row>
    <row r="2495" spans="2:4" x14ac:dyDescent="0.3">
      <c r="B2495">
        <f t="shared" si="170"/>
        <v>1900</v>
      </c>
      <c r="C2495">
        <f t="shared" si="171"/>
        <v>1</v>
      </c>
      <c r="D2495">
        <f t="shared" si="172"/>
        <v>0</v>
      </c>
    </row>
    <row r="2496" spans="2:4" x14ac:dyDescent="0.3">
      <c r="B2496">
        <f t="shared" si="170"/>
        <v>1900</v>
      </c>
      <c r="C2496">
        <f t="shared" si="171"/>
        <v>1</v>
      </c>
      <c r="D2496">
        <f t="shared" si="172"/>
        <v>0</v>
      </c>
    </row>
    <row r="2497" spans="2:4" x14ac:dyDescent="0.3">
      <c r="B2497">
        <f t="shared" si="170"/>
        <v>1900</v>
      </c>
      <c r="C2497">
        <f t="shared" si="171"/>
        <v>1</v>
      </c>
      <c r="D2497">
        <f t="shared" si="172"/>
        <v>0</v>
      </c>
    </row>
    <row r="2498" spans="2:4" x14ac:dyDescent="0.3">
      <c r="B2498">
        <f t="shared" si="170"/>
        <v>1900</v>
      </c>
      <c r="C2498">
        <f t="shared" si="171"/>
        <v>1</v>
      </c>
      <c r="D2498">
        <f t="shared" si="172"/>
        <v>0</v>
      </c>
    </row>
    <row r="2499" spans="2:4" x14ac:dyDescent="0.3">
      <c r="B2499">
        <f t="shared" ref="B2499:B2558" si="173">YEAR(A2499)</f>
        <v>1900</v>
      </c>
      <c r="C2499">
        <f t="shared" ref="C2499:C2558" si="174">MONTH(A2499)</f>
        <v>1</v>
      </c>
      <c r="D2499">
        <f t="shared" ref="D2499:D2558" si="175">DAY(A2499)</f>
        <v>0</v>
      </c>
    </row>
    <row r="2500" spans="2:4" x14ac:dyDescent="0.3">
      <c r="B2500">
        <f t="shared" si="173"/>
        <v>1900</v>
      </c>
      <c r="C2500">
        <f t="shared" si="174"/>
        <v>1</v>
      </c>
      <c r="D2500">
        <f t="shared" si="175"/>
        <v>0</v>
      </c>
    </row>
    <row r="2501" spans="2:4" x14ac:dyDescent="0.3">
      <c r="B2501">
        <f t="shared" si="173"/>
        <v>1900</v>
      </c>
      <c r="C2501">
        <f t="shared" si="174"/>
        <v>1</v>
      </c>
      <c r="D2501">
        <f t="shared" si="175"/>
        <v>0</v>
      </c>
    </row>
    <row r="2502" spans="2:4" x14ac:dyDescent="0.3">
      <c r="B2502">
        <f t="shared" si="173"/>
        <v>1900</v>
      </c>
      <c r="C2502">
        <f t="shared" si="174"/>
        <v>1</v>
      </c>
      <c r="D2502">
        <f t="shared" si="175"/>
        <v>0</v>
      </c>
    </row>
    <row r="2503" spans="2:4" x14ac:dyDescent="0.3">
      <c r="B2503">
        <f t="shared" si="173"/>
        <v>1900</v>
      </c>
      <c r="C2503">
        <f t="shared" si="174"/>
        <v>1</v>
      </c>
      <c r="D2503">
        <f t="shared" si="175"/>
        <v>0</v>
      </c>
    </row>
    <row r="2504" spans="2:4" x14ac:dyDescent="0.3">
      <c r="B2504">
        <f t="shared" si="173"/>
        <v>1900</v>
      </c>
      <c r="C2504">
        <f t="shared" si="174"/>
        <v>1</v>
      </c>
      <c r="D2504">
        <f t="shared" si="175"/>
        <v>0</v>
      </c>
    </row>
    <row r="2505" spans="2:4" x14ac:dyDescent="0.3">
      <c r="B2505">
        <f t="shared" si="173"/>
        <v>1900</v>
      </c>
      <c r="C2505">
        <f t="shared" si="174"/>
        <v>1</v>
      </c>
      <c r="D2505">
        <f t="shared" si="175"/>
        <v>0</v>
      </c>
    </row>
    <row r="2506" spans="2:4" x14ac:dyDescent="0.3">
      <c r="B2506">
        <f t="shared" si="173"/>
        <v>1900</v>
      </c>
      <c r="C2506">
        <f t="shared" si="174"/>
        <v>1</v>
      </c>
      <c r="D2506">
        <f t="shared" si="175"/>
        <v>0</v>
      </c>
    </row>
    <row r="2507" spans="2:4" x14ac:dyDescent="0.3">
      <c r="B2507">
        <f t="shared" si="173"/>
        <v>1900</v>
      </c>
      <c r="C2507">
        <f t="shared" si="174"/>
        <v>1</v>
      </c>
      <c r="D2507">
        <f t="shared" si="175"/>
        <v>0</v>
      </c>
    </row>
    <row r="2508" spans="2:4" x14ac:dyDescent="0.3">
      <c r="B2508">
        <f t="shared" si="173"/>
        <v>1900</v>
      </c>
      <c r="C2508">
        <f t="shared" si="174"/>
        <v>1</v>
      </c>
      <c r="D2508">
        <f t="shared" si="175"/>
        <v>0</v>
      </c>
    </row>
    <row r="2509" spans="2:4" x14ac:dyDescent="0.3">
      <c r="B2509">
        <f t="shared" si="173"/>
        <v>1900</v>
      </c>
      <c r="C2509">
        <f t="shared" si="174"/>
        <v>1</v>
      </c>
      <c r="D2509">
        <f t="shared" si="175"/>
        <v>0</v>
      </c>
    </row>
    <row r="2510" spans="2:4" x14ac:dyDescent="0.3">
      <c r="B2510">
        <f t="shared" si="173"/>
        <v>1900</v>
      </c>
      <c r="C2510">
        <f t="shared" si="174"/>
        <v>1</v>
      </c>
      <c r="D2510">
        <f t="shared" si="175"/>
        <v>0</v>
      </c>
    </row>
    <row r="2511" spans="2:4" x14ac:dyDescent="0.3">
      <c r="B2511">
        <f t="shared" si="173"/>
        <v>1900</v>
      </c>
      <c r="C2511">
        <f t="shared" si="174"/>
        <v>1</v>
      </c>
      <c r="D2511">
        <f t="shared" si="175"/>
        <v>0</v>
      </c>
    </row>
    <row r="2512" spans="2:4" x14ac:dyDescent="0.3">
      <c r="B2512">
        <f t="shared" si="173"/>
        <v>1900</v>
      </c>
      <c r="C2512">
        <f t="shared" si="174"/>
        <v>1</v>
      </c>
      <c r="D2512">
        <f t="shared" si="175"/>
        <v>0</v>
      </c>
    </row>
    <row r="2513" spans="2:4" x14ac:dyDescent="0.3">
      <c r="B2513">
        <f t="shared" si="173"/>
        <v>1900</v>
      </c>
      <c r="C2513">
        <f t="shared" si="174"/>
        <v>1</v>
      </c>
      <c r="D2513">
        <f t="shared" si="175"/>
        <v>0</v>
      </c>
    </row>
    <row r="2514" spans="2:4" x14ac:dyDescent="0.3">
      <c r="B2514">
        <f t="shared" si="173"/>
        <v>1900</v>
      </c>
      <c r="C2514">
        <f t="shared" si="174"/>
        <v>1</v>
      </c>
      <c r="D2514">
        <f t="shared" si="175"/>
        <v>0</v>
      </c>
    </row>
    <row r="2515" spans="2:4" x14ac:dyDescent="0.3">
      <c r="B2515">
        <f t="shared" si="173"/>
        <v>1900</v>
      </c>
      <c r="C2515">
        <f t="shared" si="174"/>
        <v>1</v>
      </c>
      <c r="D2515">
        <f t="shared" si="175"/>
        <v>0</v>
      </c>
    </row>
    <row r="2516" spans="2:4" x14ac:dyDescent="0.3">
      <c r="B2516">
        <f t="shared" si="173"/>
        <v>1900</v>
      </c>
      <c r="C2516">
        <f t="shared" si="174"/>
        <v>1</v>
      </c>
      <c r="D2516">
        <f t="shared" si="175"/>
        <v>0</v>
      </c>
    </row>
    <row r="2517" spans="2:4" x14ac:dyDescent="0.3">
      <c r="B2517">
        <f t="shared" si="173"/>
        <v>1900</v>
      </c>
      <c r="C2517">
        <f t="shared" si="174"/>
        <v>1</v>
      </c>
      <c r="D2517">
        <f t="shared" si="175"/>
        <v>0</v>
      </c>
    </row>
    <row r="2518" spans="2:4" x14ac:dyDescent="0.3">
      <c r="B2518">
        <f t="shared" si="173"/>
        <v>1900</v>
      </c>
      <c r="C2518">
        <f t="shared" si="174"/>
        <v>1</v>
      </c>
      <c r="D2518">
        <f t="shared" si="175"/>
        <v>0</v>
      </c>
    </row>
    <row r="2519" spans="2:4" x14ac:dyDescent="0.3">
      <c r="B2519">
        <f t="shared" si="173"/>
        <v>1900</v>
      </c>
      <c r="C2519">
        <f t="shared" si="174"/>
        <v>1</v>
      </c>
      <c r="D2519">
        <f t="shared" si="175"/>
        <v>0</v>
      </c>
    </row>
    <row r="2520" spans="2:4" x14ac:dyDescent="0.3">
      <c r="B2520">
        <f t="shared" si="173"/>
        <v>1900</v>
      </c>
      <c r="C2520">
        <f t="shared" si="174"/>
        <v>1</v>
      </c>
      <c r="D2520">
        <f t="shared" si="175"/>
        <v>0</v>
      </c>
    </row>
    <row r="2521" spans="2:4" x14ac:dyDescent="0.3">
      <c r="B2521">
        <f t="shared" si="173"/>
        <v>1900</v>
      </c>
      <c r="C2521">
        <f t="shared" si="174"/>
        <v>1</v>
      </c>
      <c r="D2521">
        <f t="shared" si="175"/>
        <v>0</v>
      </c>
    </row>
    <row r="2522" spans="2:4" x14ac:dyDescent="0.3">
      <c r="B2522">
        <f t="shared" si="173"/>
        <v>1900</v>
      </c>
      <c r="C2522">
        <f t="shared" si="174"/>
        <v>1</v>
      </c>
      <c r="D2522">
        <f t="shared" si="175"/>
        <v>0</v>
      </c>
    </row>
    <row r="2523" spans="2:4" x14ac:dyDescent="0.3">
      <c r="B2523">
        <f t="shared" si="173"/>
        <v>1900</v>
      </c>
      <c r="C2523">
        <f t="shared" si="174"/>
        <v>1</v>
      </c>
      <c r="D2523">
        <f t="shared" si="175"/>
        <v>0</v>
      </c>
    </row>
    <row r="2524" spans="2:4" x14ac:dyDescent="0.3">
      <c r="B2524">
        <f t="shared" si="173"/>
        <v>1900</v>
      </c>
      <c r="C2524">
        <f t="shared" si="174"/>
        <v>1</v>
      </c>
      <c r="D2524">
        <f t="shared" si="175"/>
        <v>0</v>
      </c>
    </row>
    <row r="2525" spans="2:4" x14ac:dyDescent="0.3">
      <c r="B2525">
        <f t="shared" si="173"/>
        <v>1900</v>
      </c>
      <c r="C2525">
        <f t="shared" si="174"/>
        <v>1</v>
      </c>
      <c r="D2525">
        <f t="shared" si="175"/>
        <v>0</v>
      </c>
    </row>
    <row r="2526" spans="2:4" x14ac:dyDescent="0.3">
      <c r="B2526">
        <f t="shared" si="173"/>
        <v>1900</v>
      </c>
      <c r="C2526">
        <f t="shared" si="174"/>
        <v>1</v>
      </c>
      <c r="D2526">
        <f t="shared" si="175"/>
        <v>0</v>
      </c>
    </row>
    <row r="2527" spans="2:4" x14ac:dyDescent="0.3">
      <c r="B2527">
        <f t="shared" si="173"/>
        <v>1900</v>
      </c>
      <c r="C2527">
        <f t="shared" si="174"/>
        <v>1</v>
      </c>
      <c r="D2527">
        <f t="shared" si="175"/>
        <v>0</v>
      </c>
    </row>
    <row r="2528" spans="2:4" x14ac:dyDescent="0.3">
      <c r="B2528">
        <f t="shared" si="173"/>
        <v>1900</v>
      </c>
      <c r="C2528">
        <f t="shared" si="174"/>
        <v>1</v>
      </c>
      <c r="D2528">
        <f t="shared" si="175"/>
        <v>0</v>
      </c>
    </row>
    <row r="2529" spans="2:4" x14ac:dyDescent="0.3">
      <c r="B2529">
        <f t="shared" si="173"/>
        <v>1900</v>
      </c>
      <c r="C2529">
        <f t="shared" si="174"/>
        <v>1</v>
      </c>
      <c r="D2529">
        <f t="shared" si="175"/>
        <v>0</v>
      </c>
    </row>
    <row r="2530" spans="2:4" x14ac:dyDescent="0.3">
      <c r="B2530">
        <f t="shared" si="173"/>
        <v>1900</v>
      </c>
      <c r="C2530">
        <f t="shared" si="174"/>
        <v>1</v>
      </c>
      <c r="D2530">
        <f t="shared" si="175"/>
        <v>0</v>
      </c>
    </row>
    <row r="2531" spans="2:4" x14ac:dyDescent="0.3">
      <c r="B2531">
        <f t="shared" si="173"/>
        <v>1900</v>
      </c>
      <c r="C2531">
        <f t="shared" si="174"/>
        <v>1</v>
      </c>
      <c r="D2531">
        <f t="shared" si="175"/>
        <v>0</v>
      </c>
    </row>
    <row r="2532" spans="2:4" x14ac:dyDescent="0.3">
      <c r="B2532">
        <f t="shared" si="173"/>
        <v>1900</v>
      </c>
      <c r="C2532">
        <f t="shared" si="174"/>
        <v>1</v>
      </c>
      <c r="D2532">
        <f t="shared" si="175"/>
        <v>0</v>
      </c>
    </row>
    <row r="2533" spans="2:4" x14ac:dyDescent="0.3">
      <c r="B2533">
        <f t="shared" si="173"/>
        <v>1900</v>
      </c>
      <c r="C2533">
        <f t="shared" si="174"/>
        <v>1</v>
      </c>
      <c r="D2533">
        <f t="shared" si="175"/>
        <v>0</v>
      </c>
    </row>
    <row r="2534" spans="2:4" x14ac:dyDescent="0.3">
      <c r="B2534">
        <f t="shared" si="173"/>
        <v>1900</v>
      </c>
      <c r="C2534">
        <f t="shared" si="174"/>
        <v>1</v>
      </c>
      <c r="D2534">
        <f t="shared" si="175"/>
        <v>0</v>
      </c>
    </row>
    <row r="2535" spans="2:4" x14ac:dyDescent="0.3">
      <c r="B2535">
        <f t="shared" si="173"/>
        <v>1900</v>
      </c>
      <c r="C2535">
        <f t="shared" si="174"/>
        <v>1</v>
      </c>
      <c r="D2535">
        <f t="shared" si="175"/>
        <v>0</v>
      </c>
    </row>
    <row r="2536" spans="2:4" x14ac:dyDescent="0.3">
      <c r="B2536">
        <f t="shared" si="173"/>
        <v>1900</v>
      </c>
      <c r="C2536">
        <f t="shared" si="174"/>
        <v>1</v>
      </c>
      <c r="D2536">
        <f t="shared" si="175"/>
        <v>0</v>
      </c>
    </row>
    <row r="2537" spans="2:4" x14ac:dyDescent="0.3">
      <c r="B2537">
        <f t="shared" si="173"/>
        <v>1900</v>
      </c>
      <c r="C2537">
        <f t="shared" si="174"/>
        <v>1</v>
      </c>
      <c r="D2537">
        <f t="shared" si="175"/>
        <v>0</v>
      </c>
    </row>
    <row r="2538" spans="2:4" x14ac:dyDescent="0.3">
      <c r="B2538">
        <f t="shared" si="173"/>
        <v>1900</v>
      </c>
      <c r="C2538">
        <f t="shared" si="174"/>
        <v>1</v>
      </c>
      <c r="D2538">
        <f t="shared" si="175"/>
        <v>0</v>
      </c>
    </row>
    <row r="2539" spans="2:4" x14ac:dyDescent="0.3">
      <c r="B2539">
        <f t="shared" si="173"/>
        <v>1900</v>
      </c>
      <c r="C2539">
        <f t="shared" si="174"/>
        <v>1</v>
      </c>
      <c r="D2539">
        <f t="shared" si="175"/>
        <v>0</v>
      </c>
    </row>
    <row r="2540" spans="2:4" x14ac:dyDescent="0.3">
      <c r="B2540">
        <f t="shared" si="173"/>
        <v>1900</v>
      </c>
      <c r="C2540">
        <f t="shared" si="174"/>
        <v>1</v>
      </c>
      <c r="D2540">
        <f t="shared" si="175"/>
        <v>0</v>
      </c>
    </row>
    <row r="2541" spans="2:4" x14ac:dyDescent="0.3">
      <c r="B2541">
        <f t="shared" si="173"/>
        <v>1900</v>
      </c>
      <c r="C2541">
        <f t="shared" si="174"/>
        <v>1</v>
      </c>
      <c r="D2541">
        <f t="shared" si="175"/>
        <v>0</v>
      </c>
    </row>
    <row r="2542" spans="2:4" x14ac:dyDescent="0.3">
      <c r="B2542">
        <f t="shared" si="173"/>
        <v>1900</v>
      </c>
      <c r="C2542">
        <f t="shared" si="174"/>
        <v>1</v>
      </c>
      <c r="D2542">
        <f t="shared" si="175"/>
        <v>0</v>
      </c>
    </row>
    <row r="2543" spans="2:4" x14ac:dyDescent="0.3">
      <c r="B2543">
        <f t="shared" si="173"/>
        <v>1900</v>
      </c>
      <c r="C2543">
        <f t="shared" si="174"/>
        <v>1</v>
      </c>
      <c r="D2543">
        <f t="shared" si="175"/>
        <v>0</v>
      </c>
    </row>
    <row r="2544" spans="2:4" x14ac:dyDescent="0.3">
      <c r="B2544">
        <f t="shared" si="173"/>
        <v>1900</v>
      </c>
      <c r="C2544">
        <f t="shared" si="174"/>
        <v>1</v>
      </c>
      <c r="D2544">
        <f t="shared" si="175"/>
        <v>0</v>
      </c>
    </row>
    <row r="2545" spans="2:4" x14ac:dyDescent="0.3">
      <c r="B2545">
        <f t="shared" si="173"/>
        <v>1900</v>
      </c>
      <c r="C2545">
        <f t="shared" si="174"/>
        <v>1</v>
      </c>
      <c r="D2545">
        <f t="shared" si="175"/>
        <v>0</v>
      </c>
    </row>
    <row r="2546" spans="2:4" x14ac:dyDescent="0.3">
      <c r="B2546">
        <f t="shared" si="173"/>
        <v>1900</v>
      </c>
      <c r="C2546">
        <f t="shared" si="174"/>
        <v>1</v>
      </c>
      <c r="D2546">
        <f t="shared" si="175"/>
        <v>0</v>
      </c>
    </row>
    <row r="2547" spans="2:4" x14ac:dyDescent="0.3">
      <c r="B2547">
        <f t="shared" si="173"/>
        <v>1900</v>
      </c>
      <c r="C2547">
        <f t="shared" si="174"/>
        <v>1</v>
      </c>
      <c r="D2547">
        <f t="shared" si="175"/>
        <v>0</v>
      </c>
    </row>
    <row r="2548" spans="2:4" x14ac:dyDescent="0.3">
      <c r="B2548">
        <f t="shared" si="173"/>
        <v>1900</v>
      </c>
      <c r="C2548">
        <f t="shared" si="174"/>
        <v>1</v>
      </c>
      <c r="D2548">
        <f t="shared" si="175"/>
        <v>0</v>
      </c>
    </row>
    <row r="2549" spans="2:4" x14ac:dyDescent="0.3">
      <c r="B2549">
        <f t="shared" si="173"/>
        <v>1900</v>
      </c>
      <c r="C2549">
        <f t="shared" si="174"/>
        <v>1</v>
      </c>
      <c r="D2549">
        <f t="shared" si="175"/>
        <v>0</v>
      </c>
    </row>
    <row r="2550" spans="2:4" x14ac:dyDescent="0.3">
      <c r="B2550">
        <f t="shared" si="173"/>
        <v>1900</v>
      </c>
      <c r="C2550">
        <f t="shared" si="174"/>
        <v>1</v>
      </c>
      <c r="D2550">
        <f t="shared" si="175"/>
        <v>0</v>
      </c>
    </row>
    <row r="2551" spans="2:4" x14ac:dyDescent="0.3">
      <c r="B2551">
        <f t="shared" si="173"/>
        <v>1900</v>
      </c>
      <c r="C2551">
        <f t="shared" si="174"/>
        <v>1</v>
      </c>
      <c r="D2551">
        <f t="shared" si="175"/>
        <v>0</v>
      </c>
    </row>
    <row r="2552" spans="2:4" x14ac:dyDescent="0.3">
      <c r="B2552">
        <f t="shared" si="173"/>
        <v>1900</v>
      </c>
      <c r="C2552">
        <f t="shared" si="174"/>
        <v>1</v>
      </c>
      <c r="D2552">
        <f t="shared" si="175"/>
        <v>0</v>
      </c>
    </row>
    <row r="2553" spans="2:4" x14ac:dyDescent="0.3">
      <c r="B2553">
        <f t="shared" si="173"/>
        <v>1900</v>
      </c>
      <c r="C2553">
        <f t="shared" si="174"/>
        <v>1</v>
      </c>
      <c r="D2553">
        <f t="shared" si="175"/>
        <v>0</v>
      </c>
    </row>
    <row r="2554" spans="2:4" x14ac:dyDescent="0.3">
      <c r="B2554">
        <f t="shared" si="173"/>
        <v>1900</v>
      </c>
      <c r="C2554">
        <f t="shared" si="174"/>
        <v>1</v>
      </c>
      <c r="D2554">
        <f t="shared" si="175"/>
        <v>0</v>
      </c>
    </row>
    <row r="2555" spans="2:4" x14ac:dyDescent="0.3">
      <c r="B2555">
        <f t="shared" si="173"/>
        <v>1900</v>
      </c>
      <c r="C2555">
        <f t="shared" si="174"/>
        <v>1</v>
      </c>
      <c r="D2555">
        <f t="shared" si="175"/>
        <v>0</v>
      </c>
    </row>
    <row r="2556" spans="2:4" x14ac:dyDescent="0.3">
      <c r="B2556">
        <f t="shared" si="173"/>
        <v>1900</v>
      </c>
      <c r="C2556">
        <f t="shared" si="174"/>
        <v>1</v>
      </c>
      <c r="D2556">
        <f t="shared" si="175"/>
        <v>0</v>
      </c>
    </row>
    <row r="2557" spans="2:4" x14ac:dyDescent="0.3">
      <c r="B2557">
        <f t="shared" si="173"/>
        <v>1900</v>
      </c>
      <c r="C2557">
        <f t="shared" si="174"/>
        <v>1</v>
      </c>
      <c r="D2557">
        <f t="shared" si="175"/>
        <v>0</v>
      </c>
    </row>
    <row r="2558" spans="2:4" x14ac:dyDescent="0.3">
      <c r="B2558">
        <f t="shared" si="173"/>
        <v>1900</v>
      </c>
      <c r="C2558">
        <f t="shared" si="174"/>
        <v>1</v>
      </c>
      <c r="D2558">
        <f t="shared" si="175"/>
        <v>0</v>
      </c>
    </row>
  </sheetData>
  <autoFilter ref="A1:I2558" xr:uid="{00000000-0009-0000-0000-000001000000}"/>
  <mergeCells count="4">
    <mergeCell ref="P2:Q2"/>
    <mergeCell ref="L2:N2"/>
    <mergeCell ref="P19:Q19"/>
    <mergeCell ref="S2:T2"/>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
  <sheetViews>
    <sheetView showGridLines="0" workbookViewId="0">
      <selection activeCell="AC32" sqref="AC32"/>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N732"/>
  <sheetViews>
    <sheetView showGridLines="0" workbookViewId="0">
      <pane ySplit="1" topLeftCell="A2" activePane="bottomLeft" state="frozen"/>
      <selection pane="bottomLeft" activeCell="K8" sqref="K8"/>
    </sheetView>
  </sheetViews>
  <sheetFormatPr defaultRowHeight="14.4" x14ac:dyDescent="0.3"/>
  <cols>
    <col min="1" max="1" width="10.5546875" style="60" bestFit="1" customWidth="1"/>
    <col min="2" max="2" width="6.88671875" style="15" bestFit="1" customWidth="1"/>
    <col min="3" max="3" width="9" style="15" bestFit="1" customWidth="1"/>
    <col min="4" max="4" width="6.44140625" style="15" bestFit="1" customWidth="1"/>
    <col min="5" max="5" width="16.33203125" style="15" bestFit="1" customWidth="1"/>
    <col min="6" max="6" width="17.88671875" style="15" bestFit="1" customWidth="1"/>
    <col min="7" max="7" width="12" style="15" bestFit="1" customWidth="1"/>
    <col min="8" max="8" width="8.109375" style="15" bestFit="1" customWidth="1"/>
    <col min="9" max="9" width="12.21875" style="15" bestFit="1" customWidth="1"/>
    <col min="10" max="10" width="15.44140625" style="58" bestFit="1" customWidth="1"/>
    <col min="11" max="11" width="15.109375" style="58" bestFit="1" customWidth="1"/>
    <col min="12" max="12" width="12.88671875" style="58" bestFit="1" customWidth="1"/>
    <col min="13" max="13" width="20.109375" style="58" bestFit="1" customWidth="1"/>
    <col min="14" max="14" width="13.6640625" bestFit="1" customWidth="1"/>
  </cols>
  <sheetData>
    <row r="1" spans="1:14" x14ac:dyDescent="0.3">
      <c r="A1" s="61" t="s">
        <v>0</v>
      </c>
      <c r="B1" s="7" t="s">
        <v>6</v>
      </c>
      <c r="C1" s="7" t="s">
        <v>4</v>
      </c>
      <c r="D1" s="7" t="s">
        <v>0</v>
      </c>
      <c r="E1" s="7" t="s">
        <v>1</v>
      </c>
      <c r="F1" s="7" t="s">
        <v>2</v>
      </c>
      <c r="G1" s="7" t="s">
        <v>22</v>
      </c>
      <c r="H1" s="7" t="s">
        <v>15</v>
      </c>
      <c r="I1" s="7" t="s">
        <v>16</v>
      </c>
      <c r="J1" s="59" t="s">
        <v>18</v>
      </c>
      <c r="K1" s="59" t="s">
        <v>17</v>
      </c>
      <c r="L1" s="59" t="s">
        <v>19</v>
      </c>
      <c r="M1" s="59" t="s">
        <v>32</v>
      </c>
    </row>
    <row r="2" spans="1:14" x14ac:dyDescent="0.3">
      <c r="A2" s="60">
        <v>44196</v>
      </c>
      <c r="B2" s="15">
        <f t="shared" ref="B2:B32" si="0">YEAR(A2)</f>
        <v>2020</v>
      </c>
      <c r="C2" s="15">
        <f t="shared" ref="C2:C32" si="1">MONTH(A2)</f>
        <v>12</v>
      </c>
      <c r="D2" s="15">
        <f t="shared" ref="D2:D32" si="2">DAY(A2)</f>
        <v>31</v>
      </c>
      <c r="E2" s="15">
        <v>6554</v>
      </c>
      <c r="F2" s="15">
        <v>0</v>
      </c>
      <c r="G2" s="15">
        <v>575.70474658085277</v>
      </c>
      <c r="H2" s="15">
        <f>IF(F2&gt;0,1,0)</f>
        <v>0</v>
      </c>
      <c r="I2" s="15">
        <f>1000*H2</f>
        <v>0</v>
      </c>
      <c r="J2" s="58">
        <f>'Fashring Assumptions'!$M$7*'Fashring Forecast'!F2</f>
        <v>0</v>
      </c>
      <c r="K2" s="58">
        <f>'Fashring Assumptions'!$M$5*'Fashring Assumptions'!$M$7*'Fashring Forecast'!E2</f>
        <v>409.625</v>
      </c>
      <c r="L2" s="58">
        <f>SUM(I2:K2)</f>
        <v>409.625</v>
      </c>
      <c r="M2" s="73">
        <f>SUM(L3:L732)</f>
        <v>1429013.5703531674</v>
      </c>
      <c r="N2" s="53"/>
    </row>
    <row r="3" spans="1:14" x14ac:dyDescent="0.3">
      <c r="A3" s="60">
        <v>44197</v>
      </c>
      <c r="B3" s="15">
        <f t="shared" si="0"/>
        <v>2021</v>
      </c>
      <c r="C3" s="15">
        <f t="shared" si="1"/>
        <v>1</v>
      </c>
      <c r="D3" s="15">
        <f t="shared" si="2"/>
        <v>1</v>
      </c>
      <c r="E3" s="15">
        <f t="shared" ref="E3:E66" si="3">E2-G3+F3</f>
        <v>5978.2952534191472</v>
      </c>
      <c r="F3" s="15">
        <f>IF(E2&gt;'Fashring Assumptions'!$Q$13,0,'Fashring Assumptions'!$Q$12)</f>
        <v>0</v>
      </c>
      <c r="G3" s="15">
        <v>575.70474658085277</v>
      </c>
      <c r="H3" s="15">
        <f t="shared" ref="H3:H66" si="4">IF(F3&gt;0,1,0)</f>
        <v>0</v>
      </c>
      <c r="I3" s="15">
        <f t="shared" ref="I3:I66" si="5">1000*H3</f>
        <v>0</v>
      </c>
      <c r="J3" s="58">
        <f>'Fashring Assumptions'!$M$7*'Fashring Forecast'!F3</f>
        <v>0</v>
      </c>
      <c r="K3" s="58">
        <f>'Fashring Assumptions'!$M$5*'Fashring Assumptions'!$M$7*'Fashring Forecast'!E3</f>
        <v>373.6434533386967</v>
      </c>
      <c r="L3" s="58">
        <f t="shared" ref="L3:L66" si="6">SUM(I3:K3)</f>
        <v>373.6434533386967</v>
      </c>
    </row>
    <row r="4" spans="1:14" x14ac:dyDescent="0.3">
      <c r="A4" s="60">
        <v>44198</v>
      </c>
      <c r="B4" s="15">
        <f t="shared" si="0"/>
        <v>2021</v>
      </c>
      <c r="C4" s="15">
        <f t="shared" si="1"/>
        <v>1</v>
      </c>
      <c r="D4" s="15">
        <f t="shared" si="2"/>
        <v>2</v>
      </c>
      <c r="E4" s="15">
        <f t="shared" si="3"/>
        <v>5402.5905068382945</v>
      </c>
      <c r="F4" s="15">
        <f>IF(E3&gt;'Fashring Assumptions'!$Q$13,0,'Fashring Assumptions'!$Q$12)</f>
        <v>0</v>
      </c>
      <c r="G4" s="15">
        <v>575.70474658085277</v>
      </c>
      <c r="H4" s="15">
        <f t="shared" si="4"/>
        <v>0</v>
      </c>
      <c r="I4" s="15">
        <f t="shared" si="5"/>
        <v>0</v>
      </c>
      <c r="J4" s="58">
        <f>'Fashring Assumptions'!$M$7*'Fashring Forecast'!F4</f>
        <v>0</v>
      </c>
      <c r="K4" s="58">
        <f>'Fashring Assumptions'!$M$5*'Fashring Assumptions'!$M$7*'Fashring Forecast'!E4</f>
        <v>337.6619066773934</v>
      </c>
      <c r="L4" s="58">
        <f t="shared" si="6"/>
        <v>337.6619066773934</v>
      </c>
    </row>
    <row r="5" spans="1:14" x14ac:dyDescent="0.3">
      <c r="A5" s="60">
        <v>44199</v>
      </c>
      <c r="B5" s="15">
        <f t="shared" si="0"/>
        <v>2021</v>
      </c>
      <c r="C5" s="15">
        <f t="shared" si="1"/>
        <v>1</v>
      </c>
      <c r="D5" s="15">
        <f t="shared" si="2"/>
        <v>3</v>
      </c>
      <c r="E5" s="15">
        <f t="shared" si="3"/>
        <v>4826.8857602574417</v>
      </c>
      <c r="F5" s="15">
        <f>IF(E4&gt;'Fashring Assumptions'!$Q$13,0,'Fashring Assumptions'!$Q$12)</f>
        <v>0</v>
      </c>
      <c r="G5" s="15">
        <v>575.70474658085277</v>
      </c>
      <c r="H5" s="15">
        <f t="shared" si="4"/>
        <v>0</v>
      </c>
      <c r="I5" s="15">
        <f t="shared" si="5"/>
        <v>0</v>
      </c>
      <c r="J5" s="58">
        <f>'Fashring Assumptions'!$M$7*'Fashring Forecast'!F5</f>
        <v>0</v>
      </c>
      <c r="K5" s="58">
        <f>'Fashring Assumptions'!$M$5*'Fashring Assumptions'!$M$7*'Fashring Forecast'!E5</f>
        <v>301.68036001609011</v>
      </c>
      <c r="L5" s="58">
        <f t="shared" si="6"/>
        <v>301.68036001609011</v>
      </c>
    </row>
    <row r="6" spans="1:14" x14ac:dyDescent="0.3">
      <c r="A6" s="60">
        <v>44200</v>
      </c>
      <c r="B6" s="15">
        <f t="shared" si="0"/>
        <v>2021</v>
      </c>
      <c r="C6" s="15">
        <f t="shared" si="1"/>
        <v>1</v>
      </c>
      <c r="D6" s="15">
        <f t="shared" si="2"/>
        <v>4</v>
      </c>
      <c r="E6" s="15">
        <f t="shared" si="3"/>
        <v>4251.1810136765889</v>
      </c>
      <c r="F6" s="15">
        <f>IF(E5&gt;'Fashring Assumptions'!$Q$13,0,'Fashring Assumptions'!$Q$12)</f>
        <v>0</v>
      </c>
      <c r="G6" s="15">
        <v>575.70474658085277</v>
      </c>
      <c r="H6" s="15">
        <f t="shared" si="4"/>
        <v>0</v>
      </c>
      <c r="I6" s="15">
        <f t="shared" si="5"/>
        <v>0</v>
      </c>
      <c r="J6" s="58">
        <f>'Fashring Assumptions'!$M$7*'Fashring Forecast'!F6</f>
        <v>0</v>
      </c>
      <c r="K6" s="58">
        <f>'Fashring Assumptions'!$M$5*'Fashring Assumptions'!$M$7*'Fashring Forecast'!E6</f>
        <v>265.69881335478681</v>
      </c>
      <c r="L6" s="58">
        <f t="shared" si="6"/>
        <v>265.69881335478681</v>
      </c>
    </row>
    <row r="7" spans="1:14" x14ac:dyDescent="0.3">
      <c r="A7" s="60">
        <v>44201</v>
      </c>
      <c r="B7" s="15">
        <f t="shared" si="0"/>
        <v>2021</v>
      </c>
      <c r="C7" s="15">
        <f t="shared" si="1"/>
        <v>1</v>
      </c>
      <c r="D7" s="15">
        <f t="shared" si="2"/>
        <v>5</v>
      </c>
      <c r="E7" s="15">
        <f t="shared" si="3"/>
        <v>3675.4762670957361</v>
      </c>
      <c r="F7" s="15">
        <f>IF(E6&gt;'Fashring Assumptions'!$Q$13,0,'Fashring Assumptions'!$Q$12)</f>
        <v>0</v>
      </c>
      <c r="G7" s="15">
        <v>575.70474658085277</v>
      </c>
      <c r="H7" s="15">
        <f t="shared" si="4"/>
        <v>0</v>
      </c>
      <c r="I7" s="15">
        <f t="shared" si="5"/>
        <v>0</v>
      </c>
      <c r="J7" s="58">
        <f>'Fashring Assumptions'!$M$7*'Fashring Forecast'!F7</f>
        <v>0</v>
      </c>
      <c r="K7" s="58">
        <f>'Fashring Assumptions'!$M$5*'Fashring Assumptions'!$M$7*'Fashring Forecast'!E7</f>
        <v>229.71726669348351</v>
      </c>
      <c r="L7" s="58">
        <f t="shared" si="6"/>
        <v>229.71726669348351</v>
      </c>
    </row>
    <row r="8" spans="1:14" x14ac:dyDescent="0.3">
      <c r="A8" s="60">
        <v>44202</v>
      </c>
      <c r="B8" s="15">
        <f t="shared" si="0"/>
        <v>2021</v>
      </c>
      <c r="C8" s="15">
        <f t="shared" si="1"/>
        <v>1</v>
      </c>
      <c r="D8" s="15">
        <f t="shared" si="2"/>
        <v>6</v>
      </c>
      <c r="E8" s="15">
        <f t="shared" si="3"/>
        <v>3099.7715205148834</v>
      </c>
      <c r="F8" s="15">
        <f>IF(E7&gt;'Fashring Assumptions'!$Q$13,0,'Fashring Assumptions'!$Q$12)</f>
        <v>0</v>
      </c>
      <c r="G8" s="15">
        <v>575.70474658085277</v>
      </c>
      <c r="H8" s="15">
        <f t="shared" si="4"/>
        <v>0</v>
      </c>
      <c r="I8" s="15">
        <f t="shared" si="5"/>
        <v>0</v>
      </c>
      <c r="J8" s="58">
        <f>'Fashring Assumptions'!$M$7*'Fashring Forecast'!F8</f>
        <v>0</v>
      </c>
      <c r="K8" s="58">
        <f>'Fashring Assumptions'!$M$5*'Fashring Assumptions'!$M$7*'Fashring Forecast'!E8</f>
        <v>193.73572003218021</v>
      </c>
      <c r="L8" s="58">
        <f t="shared" si="6"/>
        <v>193.73572003218021</v>
      </c>
    </row>
    <row r="9" spans="1:14" x14ac:dyDescent="0.3">
      <c r="A9" s="60">
        <v>44203</v>
      </c>
      <c r="B9" s="15">
        <f t="shared" si="0"/>
        <v>2021</v>
      </c>
      <c r="C9" s="15">
        <f t="shared" si="1"/>
        <v>1</v>
      </c>
      <c r="D9" s="15">
        <f t="shared" si="2"/>
        <v>7</v>
      </c>
      <c r="E9" s="15">
        <f t="shared" si="3"/>
        <v>2524.0667739340306</v>
      </c>
      <c r="F9" s="15">
        <f>IF(E8&gt;'Fashring Assumptions'!$Q$13,0,'Fashring Assumptions'!$Q$12)</f>
        <v>0</v>
      </c>
      <c r="G9" s="15">
        <v>575.70474658085277</v>
      </c>
      <c r="H9" s="15">
        <f t="shared" si="4"/>
        <v>0</v>
      </c>
      <c r="I9" s="15">
        <f t="shared" si="5"/>
        <v>0</v>
      </c>
      <c r="J9" s="58">
        <f>'Fashring Assumptions'!$M$7*'Fashring Forecast'!F9</f>
        <v>0</v>
      </c>
      <c r="K9" s="58">
        <f>'Fashring Assumptions'!$M$5*'Fashring Assumptions'!$M$7*'Fashring Forecast'!E9</f>
        <v>157.75417337087691</v>
      </c>
      <c r="L9" s="58">
        <f t="shared" si="6"/>
        <v>157.75417337087691</v>
      </c>
    </row>
    <row r="10" spans="1:14" x14ac:dyDescent="0.3">
      <c r="A10" s="60">
        <v>44204</v>
      </c>
      <c r="B10" s="15">
        <f t="shared" si="0"/>
        <v>2021</v>
      </c>
      <c r="C10" s="15">
        <f t="shared" si="1"/>
        <v>1</v>
      </c>
      <c r="D10" s="15">
        <f t="shared" si="2"/>
        <v>8</v>
      </c>
      <c r="E10" s="15">
        <f t="shared" si="3"/>
        <v>1948.3620273531778</v>
      </c>
      <c r="F10" s="15">
        <f>IF(E9&gt;'Fashring Assumptions'!$Q$13,0,'Fashring Assumptions'!$Q$12)</f>
        <v>0</v>
      </c>
      <c r="G10" s="15">
        <v>575.70474658085277</v>
      </c>
      <c r="H10" s="15">
        <f t="shared" si="4"/>
        <v>0</v>
      </c>
      <c r="I10" s="15">
        <f t="shared" si="5"/>
        <v>0</v>
      </c>
      <c r="J10" s="58">
        <f>'Fashring Assumptions'!$M$7*'Fashring Forecast'!F10</f>
        <v>0</v>
      </c>
      <c r="K10" s="58">
        <f>'Fashring Assumptions'!$M$5*'Fashring Assumptions'!$M$7*'Fashring Forecast'!E10</f>
        <v>121.77262670957361</v>
      </c>
      <c r="L10" s="58">
        <f t="shared" si="6"/>
        <v>121.77262670957361</v>
      </c>
    </row>
    <row r="11" spans="1:14" x14ac:dyDescent="0.3">
      <c r="A11" s="60">
        <v>44205</v>
      </c>
      <c r="B11" s="15">
        <f t="shared" si="0"/>
        <v>2021</v>
      </c>
      <c r="C11" s="15">
        <f t="shared" si="1"/>
        <v>1</v>
      </c>
      <c r="D11" s="15">
        <f t="shared" si="2"/>
        <v>9</v>
      </c>
      <c r="E11" s="15">
        <f t="shared" si="3"/>
        <v>1372.6572807723251</v>
      </c>
      <c r="F11" s="15">
        <f>IF(E10&gt;'Fashring Assumptions'!$Q$13,0,'Fashring Assumptions'!$Q$12)</f>
        <v>0</v>
      </c>
      <c r="G11" s="15">
        <v>575.70474658085277</v>
      </c>
      <c r="H11" s="15">
        <f t="shared" si="4"/>
        <v>0</v>
      </c>
      <c r="I11" s="15">
        <f t="shared" si="5"/>
        <v>0</v>
      </c>
      <c r="J11" s="58">
        <f>'Fashring Assumptions'!$M$7*'Fashring Forecast'!F11</f>
        <v>0</v>
      </c>
      <c r="K11" s="58">
        <f>'Fashring Assumptions'!$M$5*'Fashring Assumptions'!$M$7*'Fashring Forecast'!E11</f>
        <v>85.791080048270317</v>
      </c>
      <c r="L11" s="58">
        <f t="shared" si="6"/>
        <v>85.791080048270317</v>
      </c>
    </row>
    <row r="12" spans="1:14" x14ac:dyDescent="0.3">
      <c r="A12" s="60">
        <v>44206</v>
      </c>
      <c r="B12" s="15">
        <f t="shared" si="0"/>
        <v>2021</v>
      </c>
      <c r="C12" s="15">
        <f t="shared" si="1"/>
        <v>1</v>
      </c>
      <c r="D12" s="15">
        <f t="shared" si="2"/>
        <v>10</v>
      </c>
      <c r="E12" s="15">
        <f t="shared" si="3"/>
        <v>796.9525341914723</v>
      </c>
      <c r="F12" s="15">
        <f>IF(E11&gt;'Fashring Assumptions'!$Q$13,0,'Fashring Assumptions'!$Q$12)</f>
        <v>0</v>
      </c>
      <c r="G12" s="15">
        <v>575.70474658085277</v>
      </c>
      <c r="H12" s="15">
        <f t="shared" si="4"/>
        <v>0</v>
      </c>
      <c r="I12" s="15">
        <f t="shared" si="5"/>
        <v>0</v>
      </c>
      <c r="J12" s="58">
        <f>'Fashring Assumptions'!$M$7*'Fashring Forecast'!F12</f>
        <v>0</v>
      </c>
      <c r="K12" s="58">
        <f>'Fashring Assumptions'!$M$5*'Fashring Assumptions'!$M$7*'Fashring Forecast'!E12</f>
        <v>49.809533386967018</v>
      </c>
      <c r="L12" s="58">
        <f t="shared" si="6"/>
        <v>49.809533386967018</v>
      </c>
    </row>
    <row r="13" spans="1:14" x14ac:dyDescent="0.3">
      <c r="A13" s="60">
        <v>44207</v>
      </c>
      <c r="B13" s="15">
        <f t="shared" si="0"/>
        <v>2021</v>
      </c>
      <c r="C13" s="15">
        <f t="shared" si="1"/>
        <v>1</v>
      </c>
      <c r="D13" s="15">
        <f t="shared" si="2"/>
        <v>11</v>
      </c>
      <c r="E13" s="15">
        <f t="shared" si="3"/>
        <v>4513.3978188405727</v>
      </c>
      <c r="F13" s="15">
        <f>IF(E12&gt;'Fashring Assumptions'!$Q$13,0,'Fashring Assumptions'!$Q$12)</f>
        <v>4292.1500312299531</v>
      </c>
      <c r="G13" s="15">
        <v>575.70474658085277</v>
      </c>
      <c r="H13" s="15">
        <f t="shared" si="4"/>
        <v>1</v>
      </c>
      <c r="I13" s="15">
        <f t="shared" si="5"/>
        <v>1000</v>
      </c>
      <c r="J13" s="58">
        <f>'Fashring Assumptions'!$M$7*'Fashring Forecast'!F13</f>
        <v>10730.375078074883</v>
      </c>
      <c r="K13" s="58">
        <f>'Fashring Assumptions'!$M$5*'Fashring Assumptions'!$M$7*'Fashring Forecast'!E13</f>
        <v>282.08736367753579</v>
      </c>
      <c r="L13" s="58">
        <f t="shared" si="6"/>
        <v>12012.462441752419</v>
      </c>
    </row>
    <row r="14" spans="1:14" x14ac:dyDescent="0.3">
      <c r="A14" s="60">
        <v>44208</v>
      </c>
      <c r="B14" s="15">
        <f t="shared" si="0"/>
        <v>2021</v>
      </c>
      <c r="C14" s="15">
        <f t="shared" si="1"/>
        <v>1</v>
      </c>
      <c r="D14" s="15">
        <f t="shared" si="2"/>
        <v>12</v>
      </c>
      <c r="E14" s="15">
        <f t="shared" si="3"/>
        <v>3937.6930722597199</v>
      </c>
      <c r="F14" s="15">
        <f>IF(E13&gt;'Fashring Assumptions'!$Q$13,0,'Fashring Assumptions'!$Q$12)</f>
        <v>0</v>
      </c>
      <c r="G14" s="15">
        <v>575.70474658085277</v>
      </c>
      <c r="H14" s="15">
        <f t="shared" si="4"/>
        <v>0</v>
      </c>
      <c r="I14" s="15">
        <f t="shared" si="5"/>
        <v>0</v>
      </c>
      <c r="J14" s="58">
        <f>'Fashring Assumptions'!$M$7*'Fashring Forecast'!F14</f>
        <v>0</v>
      </c>
      <c r="K14" s="58">
        <f>'Fashring Assumptions'!$M$5*'Fashring Assumptions'!$M$7*'Fashring Forecast'!E14</f>
        <v>246.10581701623249</v>
      </c>
      <c r="L14" s="58">
        <f t="shared" si="6"/>
        <v>246.10581701623249</v>
      </c>
    </row>
    <row r="15" spans="1:14" x14ac:dyDescent="0.3">
      <c r="A15" s="60">
        <v>44209</v>
      </c>
      <c r="B15" s="15">
        <f t="shared" si="0"/>
        <v>2021</v>
      </c>
      <c r="C15" s="15">
        <f t="shared" si="1"/>
        <v>1</v>
      </c>
      <c r="D15" s="15">
        <f t="shared" si="2"/>
        <v>13</v>
      </c>
      <c r="E15" s="15">
        <f t="shared" si="3"/>
        <v>3361.9883256788671</v>
      </c>
      <c r="F15" s="15">
        <f>IF(E14&gt;'Fashring Assumptions'!$Q$13,0,'Fashring Assumptions'!$Q$12)</f>
        <v>0</v>
      </c>
      <c r="G15" s="15">
        <v>575.70474658085277</v>
      </c>
      <c r="H15" s="15">
        <f t="shared" si="4"/>
        <v>0</v>
      </c>
      <c r="I15" s="15">
        <f t="shared" si="5"/>
        <v>0</v>
      </c>
      <c r="J15" s="58">
        <f>'Fashring Assumptions'!$M$7*'Fashring Forecast'!F15</f>
        <v>0</v>
      </c>
      <c r="K15" s="58">
        <f>'Fashring Assumptions'!$M$5*'Fashring Assumptions'!$M$7*'Fashring Forecast'!E15</f>
        <v>210.12427035492919</v>
      </c>
      <c r="L15" s="58">
        <f t="shared" si="6"/>
        <v>210.12427035492919</v>
      </c>
    </row>
    <row r="16" spans="1:14" x14ac:dyDescent="0.3">
      <c r="A16" s="60">
        <v>44210</v>
      </c>
      <c r="B16" s="15">
        <f t="shared" si="0"/>
        <v>2021</v>
      </c>
      <c r="C16" s="15">
        <f t="shared" si="1"/>
        <v>1</v>
      </c>
      <c r="D16" s="15">
        <f t="shared" si="2"/>
        <v>14</v>
      </c>
      <c r="E16" s="15">
        <f t="shared" si="3"/>
        <v>2786.2835790980143</v>
      </c>
      <c r="F16" s="15">
        <f>IF(E15&gt;'Fashring Assumptions'!$Q$13,0,'Fashring Assumptions'!$Q$12)</f>
        <v>0</v>
      </c>
      <c r="G16" s="15">
        <v>575.70474658085277</v>
      </c>
      <c r="H16" s="15">
        <f t="shared" si="4"/>
        <v>0</v>
      </c>
      <c r="I16" s="15">
        <f t="shared" si="5"/>
        <v>0</v>
      </c>
      <c r="J16" s="58">
        <f>'Fashring Assumptions'!$M$7*'Fashring Forecast'!F16</f>
        <v>0</v>
      </c>
      <c r="K16" s="58">
        <f>'Fashring Assumptions'!$M$5*'Fashring Assumptions'!$M$7*'Fashring Forecast'!E16</f>
        <v>174.1427236936259</v>
      </c>
      <c r="L16" s="58">
        <f t="shared" si="6"/>
        <v>174.1427236936259</v>
      </c>
    </row>
    <row r="17" spans="1:12" x14ac:dyDescent="0.3">
      <c r="A17" s="60">
        <v>44211</v>
      </c>
      <c r="B17" s="15">
        <f t="shared" si="0"/>
        <v>2021</v>
      </c>
      <c r="C17" s="15">
        <f t="shared" si="1"/>
        <v>1</v>
      </c>
      <c r="D17" s="15">
        <f t="shared" si="2"/>
        <v>15</v>
      </c>
      <c r="E17" s="15">
        <f t="shared" si="3"/>
        <v>2210.5788325171616</v>
      </c>
      <c r="F17" s="15">
        <f>IF(E16&gt;'Fashring Assumptions'!$Q$13,0,'Fashring Assumptions'!$Q$12)</f>
        <v>0</v>
      </c>
      <c r="G17" s="15">
        <v>575.70474658085277</v>
      </c>
      <c r="H17" s="15">
        <f t="shared" si="4"/>
        <v>0</v>
      </c>
      <c r="I17" s="15">
        <f t="shared" si="5"/>
        <v>0</v>
      </c>
      <c r="J17" s="58">
        <f>'Fashring Assumptions'!$M$7*'Fashring Forecast'!F17</f>
        <v>0</v>
      </c>
      <c r="K17" s="58">
        <f>'Fashring Assumptions'!$M$5*'Fashring Assumptions'!$M$7*'Fashring Forecast'!E17</f>
        <v>138.1611770323226</v>
      </c>
      <c r="L17" s="58">
        <f t="shared" si="6"/>
        <v>138.1611770323226</v>
      </c>
    </row>
    <row r="18" spans="1:12" x14ac:dyDescent="0.3">
      <c r="A18" s="60">
        <v>44212</v>
      </c>
      <c r="B18" s="15">
        <f t="shared" si="0"/>
        <v>2021</v>
      </c>
      <c r="C18" s="15">
        <f t="shared" si="1"/>
        <v>1</v>
      </c>
      <c r="D18" s="15">
        <f t="shared" si="2"/>
        <v>16</v>
      </c>
      <c r="E18" s="15">
        <f t="shared" si="3"/>
        <v>1634.8740859363088</v>
      </c>
      <c r="F18" s="15">
        <f>IF(E17&gt;'Fashring Assumptions'!$Q$13,0,'Fashring Assumptions'!$Q$12)</f>
        <v>0</v>
      </c>
      <c r="G18" s="15">
        <v>575.70474658085277</v>
      </c>
      <c r="H18" s="15">
        <f t="shared" si="4"/>
        <v>0</v>
      </c>
      <c r="I18" s="15">
        <f t="shared" si="5"/>
        <v>0</v>
      </c>
      <c r="J18" s="58">
        <f>'Fashring Assumptions'!$M$7*'Fashring Forecast'!F18</f>
        <v>0</v>
      </c>
      <c r="K18" s="58">
        <f>'Fashring Assumptions'!$M$5*'Fashring Assumptions'!$M$7*'Fashring Forecast'!E18</f>
        <v>102.1796303710193</v>
      </c>
      <c r="L18" s="58">
        <f t="shared" si="6"/>
        <v>102.1796303710193</v>
      </c>
    </row>
    <row r="19" spans="1:12" x14ac:dyDescent="0.3">
      <c r="A19" s="60">
        <v>44213</v>
      </c>
      <c r="B19" s="15">
        <f t="shared" si="0"/>
        <v>2021</v>
      </c>
      <c r="C19" s="15">
        <f t="shared" si="1"/>
        <v>1</v>
      </c>
      <c r="D19" s="15">
        <f t="shared" si="2"/>
        <v>17</v>
      </c>
      <c r="E19" s="15">
        <f t="shared" si="3"/>
        <v>1059.169339355456</v>
      </c>
      <c r="F19" s="15">
        <f>IF(E18&gt;'Fashring Assumptions'!$Q$13,0,'Fashring Assumptions'!$Q$12)</f>
        <v>0</v>
      </c>
      <c r="G19" s="15">
        <v>575.70474658085277</v>
      </c>
      <c r="H19" s="15">
        <f t="shared" si="4"/>
        <v>0</v>
      </c>
      <c r="I19" s="15">
        <f t="shared" si="5"/>
        <v>0</v>
      </c>
      <c r="J19" s="58">
        <f>'Fashring Assumptions'!$M$7*'Fashring Forecast'!F19</f>
        <v>0</v>
      </c>
      <c r="K19" s="58">
        <f>'Fashring Assumptions'!$M$5*'Fashring Assumptions'!$M$7*'Fashring Forecast'!E19</f>
        <v>66.198083709716002</v>
      </c>
      <c r="L19" s="58">
        <f t="shared" si="6"/>
        <v>66.198083709716002</v>
      </c>
    </row>
    <row r="20" spans="1:12" x14ac:dyDescent="0.3">
      <c r="A20" s="60">
        <v>44214</v>
      </c>
      <c r="B20" s="15">
        <f t="shared" si="0"/>
        <v>2021</v>
      </c>
      <c r="C20" s="15">
        <f t="shared" si="1"/>
        <v>1</v>
      </c>
      <c r="D20" s="15">
        <f t="shared" si="2"/>
        <v>18</v>
      </c>
      <c r="E20" s="15">
        <f t="shared" si="3"/>
        <v>4775.6146240045564</v>
      </c>
      <c r="F20" s="15">
        <f>IF(E19&gt;'Fashring Assumptions'!$Q$13,0,'Fashring Assumptions'!$Q$12)</f>
        <v>4292.1500312299531</v>
      </c>
      <c r="G20" s="15">
        <v>575.70474658085277</v>
      </c>
      <c r="H20" s="15">
        <f t="shared" si="4"/>
        <v>1</v>
      </c>
      <c r="I20" s="15">
        <f t="shared" si="5"/>
        <v>1000</v>
      </c>
      <c r="J20" s="58">
        <f>'Fashring Assumptions'!$M$7*'Fashring Forecast'!F20</f>
        <v>10730.375078074883</v>
      </c>
      <c r="K20" s="58">
        <f>'Fashring Assumptions'!$M$5*'Fashring Assumptions'!$M$7*'Fashring Forecast'!E20</f>
        <v>298.47591400028477</v>
      </c>
      <c r="L20" s="58">
        <f t="shared" si="6"/>
        <v>12028.850992075168</v>
      </c>
    </row>
    <row r="21" spans="1:12" x14ac:dyDescent="0.3">
      <c r="A21" s="60">
        <v>44215</v>
      </c>
      <c r="B21" s="15">
        <f t="shared" si="0"/>
        <v>2021</v>
      </c>
      <c r="C21" s="15">
        <f t="shared" si="1"/>
        <v>1</v>
      </c>
      <c r="D21" s="15">
        <f t="shared" si="2"/>
        <v>19</v>
      </c>
      <c r="E21" s="15">
        <f t="shared" si="3"/>
        <v>4199.9098774237036</v>
      </c>
      <c r="F21" s="15">
        <f>IF(E20&gt;'Fashring Assumptions'!$Q$13,0,'Fashring Assumptions'!$Q$12)</f>
        <v>0</v>
      </c>
      <c r="G21" s="15">
        <v>575.70474658085277</v>
      </c>
      <c r="H21" s="15">
        <f t="shared" si="4"/>
        <v>0</v>
      </c>
      <c r="I21" s="15">
        <f t="shared" si="5"/>
        <v>0</v>
      </c>
      <c r="J21" s="58">
        <f>'Fashring Assumptions'!$M$7*'Fashring Forecast'!F21</f>
        <v>0</v>
      </c>
      <c r="K21" s="58">
        <f>'Fashring Assumptions'!$M$5*'Fashring Assumptions'!$M$7*'Fashring Forecast'!E21</f>
        <v>262.49436733898148</v>
      </c>
      <c r="L21" s="58">
        <f t="shared" si="6"/>
        <v>262.49436733898148</v>
      </c>
    </row>
    <row r="22" spans="1:12" x14ac:dyDescent="0.3">
      <c r="A22" s="60">
        <v>44216</v>
      </c>
      <c r="B22" s="15">
        <f t="shared" si="0"/>
        <v>2021</v>
      </c>
      <c r="C22" s="15">
        <f t="shared" si="1"/>
        <v>1</v>
      </c>
      <c r="D22" s="15">
        <f t="shared" si="2"/>
        <v>20</v>
      </c>
      <c r="E22" s="15">
        <f t="shared" si="3"/>
        <v>3624.2051308428508</v>
      </c>
      <c r="F22" s="15">
        <f>IF(E21&gt;'Fashring Assumptions'!$Q$13,0,'Fashring Assumptions'!$Q$12)</f>
        <v>0</v>
      </c>
      <c r="G22" s="15">
        <v>575.70474658085277</v>
      </c>
      <c r="H22" s="15">
        <f t="shared" si="4"/>
        <v>0</v>
      </c>
      <c r="I22" s="15">
        <f t="shared" si="5"/>
        <v>0</v>
      </c>
      <c r="J22" s="58">
        <f>'Fashring Assumptions'!$M$7*'Fashring Forecast'!F22</f>
        <v>0</v>
      </c>
      <c r="K22" s="58">
        <f>'Fashring Assumptions'!$M$5*'Fashring Assumptions'!$M$7*'Fashring Forecast'!E22</f>
        <v>226.51282067767818</v>
      </c>
      <c r="L22" s="58">
        <f t="shared" si="6"/>
        <v>226.51282067767818</v>
      </c>
    </row>
    <row r="23" spans="1:12" x14ac:dyDescent="0.3">
      <c r="A23" s="60">
        <v>44217</v>
      </c>
      <c r="B23" s="15">
        <f t="shared" si="0"/>
        <v>2021</v>
      </c>
      <c r="C23" s="15">
        <f t="shared" si="1"/>
        <v>1</v>
      </c>
      <c r="D23" s="15">
        <f t="shared" si="2"/>
        <v>21</v>
      </c>
      <c r="E23" s="15">
        <f t="shared" si="3"/>
        <v>3048.5003842619981</v>
      </c>
      <c r="F23" s="15">
        <f>IF(E22&gt;'Fashring Assumptions'!$Q$13,0,'Fashring Assumptions'!$Q$12)</f>
        <v>0</v>
      </c>
      <c r="G23" s="15">
        <v>575.70474658085277</v>
      </c>
      <c r="H23" s="15">
        <f t="shared" si="4"/>
        <v>0</v>
      </c>
      <c r="I23" s="15">
        <f t="shared" si="5"/>
        <v>0</v>
      </c>
      <c r="J23" s="58">
        <f>'Fashring Assumptions'!$M$7*'Fashring Forecast'!F23</f>
        <v>0</v>
      </c>
      <c r="K23" s="58">
        <f>'Fashring Assumptions'!$M$5*'Fashring Assumptions'!$M$7*'Fashring Forecast'!E23</f>
        <v>190.53127401637488</v>
      </c>
      <c r="L23" s="58">
        <f t="shared" si="6"/>
        <v>190.53127401637488</v>
      </c>
    </row>
    <row r="24" spans="1:12" x14ac:dyDescent="0.3">
      <c r="A24" s="60">
        <v>44218</v>
      </c>
      <c r="B24" s="15">
        <f t="shared" si="0"/>
        <v>2021</v>
      </c>
      <c r="C24" s="15">
        <f t="shared" si="1"/>
        <v>1</v>
      </c>
      <c r="D24" s="15">
        <f t="shared" si="2"/>
        <v>22</v>
      </c>
      <c r="E24" s="15">
        <f t="shared" si="3"/>
        <v>2472.7956376811453</v>
      </c>
      <c r="F24" s="15">
        <f>IF(E23&gt;'Fashring Assumptions'!$Q$13,0,'Fashring Assumptions'!$Q$12)</f>
        <v>0</v>
      </c>
      <c r="G24" s="15">
        <v>575.70474658085277</v>
      </c>
      <c r="H24" s="15">
        <f t="shared" si="4"/>
        <v>0</v>
      </c>
      <c r="I24" s="15">
        <f t="shared" si="5"/>
        <v>0</v>
      </c>
      <c r="J24" s="58">
        <f>'Fashring Assumptions'!$M$7*'Fashring Forecast'!F24</f>
        <v>0</v>
      </c>
      <c r="K24" s="58">
        <f>'Fashring Assumptions'!$M$5*'Fashring Assumptions'!$M$7*'Fashring Forecast'!E24</f>
        <v>154.54972735507158</v>
      </c>
      <c r="L24" s="58">
        <f t="shared" si="6"/>
        <v>154.54972735507158</v>
      </c>
    </row>
    <row r="25" spans="1:12" x14ac:dyDescent="0.3">
      <c r="A25" s="60">
        <v>44219</v>
      </c>
      <c r="B25" s="15">
        <f t="shared" si="0"/>
        <v>2021</v>
      </c>
      <c r="C25" s="15">
        <f t="shared" si="1"/>
        <v>1</v>
      </c>
      <c r="D25" s="15">
        <f t="shared" si="2"/>
        <v>23</v>
      </c>
      <c r="E25" s="15">
        <f t="shared" si="3"/>
        <v>1897.0908911002925</v>
      </c>
      <c r="F25" s="15">
        <f>IF(E24&gt;'Fashring Assumptions'!$Q$13,0,'Fashring Assumptions'!$Q$12)</f>
        <v>0</v>
      </c>
      <c r="G25" s="15">
        <v>575.70474658085277</v>
      </c>
      <c r="H25" s="15">
        <f t="shared" si="4"/>
        <v>0</v>
      </c>
      <c r="I25" s="15">
        <f t="shared" si="5"/>
        <v>0</v>
      </c>
      <c r="J25" s="58">
        <f>'Fashring Assumptions'!$M$7*'Fashring Forecast'!F25</f>
        <v>0</v>
      </c>
      <c r="K25" s="58">
        <f>'Fashring Assumptions'!$M$5*'Fashring Assumptions'!$M$7*'Fashring Forecast'!E25</f>
        <v>118.56818069376828</v>
      </c>
      <c r="L25" s="58">
        <f t="shared" si="6"/>
        <v>118.56818069376828</v>
      </c>
    </row>
    <row r="26" spans="1:12" x14ac:dyDescent="0.3">
      <c r="A26" s="60">
        <v>44220</v>
      </c>
      <c r="B26" s="15">
        <f t="shared" si="0"/>
        <v>2021</v>
      </c>
      <c r="C26" s="15">
        <f t="shared" si="1"/>
        <v>1</v>
      </c>
      <c r="D26" s="15">
        <f t="shared" si="2"/>
        <v>24</v>
      </c>
      <c r="E26" s="15">
        <f t="shared" si="3"/>
        <v>1321.3861445194398</v>
      </c>
      <c r="F26" s="15">
        <f>IF(E25&gt;'Fashring Assumptions'!$Q$13,0,'Fashring Assumptions'!$Q$12)</f>
        <v>0</v>
      </c>
      <c r="G26" s="15">
        <v>575.70474658085277</v>
      </c>
      <c r="H26" s="15">
        <f t="shared" si="4"/>
        <v>0</v>
      </c>
      <c r="I26" s="15">
        <f t="shared" si="5"/>
        <v>0</v>
      </c>
      <c r="J26" s="58">
        <f>'Fashring Assumptions'!$M$7*'Fashring Forecast'!F26</f>
        <v>0</v>
      </c>
      <c r="K26" s="58">
        <f>'Fashring Assumptions'!$M$5*'Fashring Assumptions'!$M$7*'Fashring Forecast'!E26</f>
        <v>82.586634032464985</v>
      </c>
      <c r="L26" s="58">
        <f t="shared" si="6"/>
        <v>82.586634032464985</v>
      </c>
    </row>
    <row r="27" spans="1:12" x14ac:dyDescent="0.3">
      <c r="A27" s="60">
        <v>44221</v>
      </c>
      <c r="B27" s="15">
        <f t="shared" si="0"/>
        <v>2021</v>
      </c>
      <c r="C27" s="15">
        <f t="shared" si="1"/>
        <v>1</v>
      </c>
      <c r="D27" s="15">
        <f t="shared" si="2"/>
        <v>25</v>
      </c>
      <c r="E27" s="15">
        <f t="shared" si="3"/>
        <v>745.681397938587</v>
      </c>
      <c r="F27" s="15">
        <f>IF(E26&gt;'Fashring Assumptions'!$Q$13,0,'Fashring Assumptions'!$Q$12)</f>
        <v>0</v>
      </c>
      <c r="G27" s="15">
        <v>575.70474658085277</v>
      </c>
      <c r="H27" s="15">
        <f t="shared" si="4"/>
        <v>0</v>
      </c>
      <c r="I27" s="15">
        <f t="shared" si="5"/>
        <v>0</v>
      </c>
      <c r="J27" s="58">
        <f>'Fashring Assumptions'!$M$7*'Fashring Forecast'!F27</f>
        <v>0</v>
      </c>
      <c r="K27" s="58">
        <f>'Fashring Assumptions'!$M$5*'Fashring Assumptions'!$M$7*'Fashring Forecast'!E27</f>
        <v>46.605087371161687</v>
      </c>
      <c r="L27" s="58">
        <f t="shared" si="6"/>
        <v>46.605087371161687</v>
      </c>
    </row>
    <row r="28" spans="1:12" x14ac:dyDescent="0.3">
      <c r="A28" s="60">
        <v>44222</v>
      </c>
      <c r="B28" s="15">
        <f t="shared" si="0"/>
        <v>2021</v>
      </c>
      <c r="C28" s="15">
        <f t="shared" si="1"/>
        <v>1</v>
      </c>
      <c r="D28" s="15">
        <f t="shared" si="2"/>
        <v>26</v>
      </c>
      <c r="E28" s="15">
        <f t="shared" si="3"/>
        <v>4462.1266825876874</v>
      </c>
      <c r="F28" s="15">
        <f>IF(E27&gt;'Fashring Assumptions'!$Q$13,0,'Fashring Assumptions'!$Q$12)</f>
        <v>4292.1500312299531</v>
      </c>
      <c r="G28" s="15">
        <v>575.70474658085277</v>
      </c>
      <c r="H28" s="15">
        <f t="shared" si="4"/>
        <v>1</v>
      </c>
      <c r="I28" s="15">
        <f t="shared" si="5"/>
        <v>1000</v>
      </c>
      <c r="J28" s="58">
        <f>'Fashring Assumptions'!$M$7*'Fashring Forecast'!F28</f>
        <v>10730.375078074883</v>
      </c>
      <c r="K28" s="58">
        <f>'Fashring Assumptions'!$M$5*'Fashring Assumptions'!$M$7*'Fashring Forecast'!E28</f>
        <v>278.88291766173046</v>
      </c>
      <c r="L28" s="58">
        <f t="shared" si="6"/>
        <v>12009.257995736614</v>
      </c>
    </row>
    <row r="29" spans="1:12" x14ac:dyDescent="0.3">
      <c r="A29" s="60">
        <v>44223</v>
      </c>
      <c r="B29" s="15">
        <f t="shared" si="0"/>
        <v>2021</v>
      </c>
      <c r="C29" s="15">
        <f t="shared" si="1"/>
        <v>1</v>
      </c>
      <c r="D29" s="15">
        <f t="shared" si="2"/>
        <v>27</v>
      </c>
      <c r="E29" s="15">
        <f t="shared" si="3"/>
        <v>3886.4219360068346</v>
      </c>
      <c r="F29" s="15">
        <f>IF(E28&gt;'Fashring Assumptions'!$Q$13,0,'Fashring Assumptions'!$Q$12)</f>
        <v>0</v>
      </c>
      <c r="G29" s="15">
        <v>575.70474658085277</v>
      </c>
      <c r="H29" s="15">
        <f t="shared" si="4"/>
        <v>0</v>
      </c>
      <c r="I29" s="15">
        <f t="shared" si="5"/>
        <v>0</v>
      </c>
      <c r="J29" s="58">
        <f>'Fashring Assumptions'!$M$7*'Fashring Forecast'!F29</f>
        <v>0</v>
      </c>
      <c r="K29" s="58">
        <f>'Fashring Assumptions'!$M$5*'Fashring Assumptions'!$M$7*'Fashring Forecast'!E29</f>
        <v>242.90137100042716</v>
      </c>
      <c r="L29" s="58">
        <f t="shared" si="6"/>
        <v>242.90137100042716</v>
      </c>
    </row>
    <row r="30" spans="1:12" x14ac:dyDescent="0.3">
      <c r="A30" s="60">
        <v>44224</v>
      </c>
      <c r="B30" s="15">
        <f t="shared" si="0"/>
        <v>2021</v>
      </c>
      <c r="C30" s="15">
        <f t="shared" si="1"/>
        <v>1</v>
      </c>
      <c r="D30" s="15">
        <f t="shared" si="2"/>
        <v>28</v>
      </c>
      <c r="E30" s="15">
        <f t="shared" si="3"/>
        <v>3310.7171894259818</v>
      </c>
      <c r="F30" s="15">
        <f>IF(E29&gt;'Fashring Assumptions'!$Q$13,0,'Fashring Assumptions'!$Q$12)</f>
        <v>0</v>
      </c>
      <c r="G30" s="15">
        <v>575.70474658085277</v>
      </c>
      <c r="H30" s="15">
        <f t="shared" si="4"/>
        <v>0</v>
      </c>
      <c r="I30" s="15">
        <f t="shared" si="5"/>
        <v>0</v>
      </c>
      <c r="J30" s="58">
        <f>'Fashring Assumptions'!$M$7*'Fashring Forecast'!F30</f>
        <v>0</v>
      </c>
      <c r="K30" s="58">
        <f>'Fashring Assumptions'!$M$5*'Fashring Assumptions'!$M$7*'Fashring Forecast'!E30</f>
        <v>206.91982433912386</v>
      </c>
      <c r="L30" s="58">
        <f t="shared" si="6"/>
        <v>206.91982433912386</v>
      </c>
    </row>
    <row r="31" spans="1:12" x14ac:dyDescent="0.3">
      <c r="A31" s="60">
        <v>44225</v>
      </c>
      <c r="B31" s="15">
        <f t="shared" si="0"/>
        <v>2021</v>
      </c>
      <c r="C31" s="15">
        <f t="shared" si="1"/>
        <v>1</v>
      </c>
      <c r="D31" s="15">
        <f t="shared" si="2"/>
        <v>29</v>
      </c>
      <c r="E31" s="15">
        <f t="shared" si="3"/>
        <v>2735.012442845129</v>
      </c>
      <c r="F31" s="15">
        <f>IF(E30&gt;'Fashring Assumptions'!$Q$13,0,'Fashring Assumptions'!$Q$12)</f>
        <v>0</v>
      </c>
      <c r="G31" s="15">
        <v>575.70474658085277</v>
      </c>
      <c r="H31" s="15">
        <f t="shared" si="4"/>
        <v>0</v>
      </c>
      <c r="I31" s="15">
        <f t="shared" si="5"/>
        <v>0</v>
      </c>
      <c r="J31" s="58">
        <f>'Fashring Assumptions'!$M$7*'Fashring Forecast'!F31</f>
        <v>0</v>
      </c>
      <c r="K31" s="58">
        <f>'Fashring Assumptions'!$M$5*'Fashring Assumptions'!$M$7*'Fashring Forecast'!E31</f>
        <v>170.93827767782057</v>
      </c>
      <c r="L31" s="58">
        <f t="shared" si="6"/>
        <v>170.93827767782057</v>
      </c>
    </row>
    <row r="32" spans="1:12" x14ac:dyDescent="0.3">
      <c r="A32" s="60">
        <v>44226</v>
      </c>
      <c r="B32" s="15">
        <f t="shared" si="0"/>
        <v>2021</v>
      </c>
      <c r="C32" s="15">
        <f t="shared" si="1"/>
        <v>1</v>
      </c>
      <c r="D32" s="15">
        <f t="shared" si="2"/>
        <v>30</v>
      </c>
      <c r="E32" s="15">
        <f t="shared" si="3"/>
        <v>2159.3076962642763</v>
      </c>
      <c r="F32" s="15">
        <f>IF(E31&gt;'Fashring Assumptions'!$Q$13,0,'Fashring Assumptions'!$Q$12)</f>
        <v>0</v>
      </c>
      <c r="G32" s="15">
        <v>575.70474658085277</v>
      </c>
      <c r="H32" s="15">
        <f t="shared" si="4"/>
        <v>0</v>
      </c>
      <c r="I32" s="15">
        <f t="shared" si="5"/>
        <v>0</v>
      </c>
      <c r="J32" s="58">
        <f>'Fashring Assumptions'!$M$7*'Fashring Forecast'!F32</f>
        <v>0</v>
      </c>
      <c r="K32" s="58">
        <f>'Fashring Assumptions'!$M$5*'Fashring Assumptions'!$M$7*'Fashring Forecast'!E32</f>
        <v>134.95673101651727</v>
      </c>
      <c r="L32" s="58">
        <f t="shared" si="6"/>
        <v>134.95673101651727</v>
      </c>
    </row>
    <row r="33" spans="1:12" x14ac:dyDescent="0.3">
      <c r="A33" s="60">
        <v>44227</v>
      </c>
      <c r="B33" s="15">
        <f t="shared" ref="B33:B96" si="7">YEAR(A33)</f>
        <v>2021</v>
      </c>
      <c r="C33" s="15">
        <f t="shared" ref="C33:C96" si="8">MONTH(A33)</f>
        <v>1</v>
      </c>
      <c r="D33" s="15">
        <f t="shared" ref="D33:D96" si="9">DAY(A33)</f>
        <v>31</v>
      </c>
      <c r="E33" s="15">
        <f t="shared" si="3"/>
        <v>1583.6029496834235</v>
      </c>
      <c r="F33" s="15">
        <f>IF(E32&gt;'Fashring Assumptions'!$Q$13,0,'Fashring Assumptions'!$Q$12)</f>
        <v>0</v>
      </c>
      <c r="G33" s="15">
        <v>575.70474658085277</v>
      </c>
      <c r="H33" s="15">
        <f t="shared" si="4"/>
        <v>0</v>
      </c>
      <c r="I33" s="15">
        <f t="shared" si="5"/>
        <v>0</v>
      </c>
      <c r="J33" s="58">
        <f>'Fashring Assumptions'!$M$7*'Fashring Forecast'!F33</f>
        <v>0</v>
      </c>
      <c r="K33" s="58">
        <f>'Fashring Assumptions'!$M$5*'Fashring Assumptions'!$M$7*'Fashring Forecast'!E33</f>
        <v>98.975184355213969</v>
      </c>
      <c r="L33" s="58">
        <f t="shared" si="6"/>
        <v>98.975184355213969</v>
      </c>
    </row>
    <row r="34" spans="1:12" x14ac:dyDescent="0.3">
      <c r="A34" s="60">
        <v>44228</v>
      </c>
      <c r="B34" s="15">
        <f t="shared" si="7"/>
        <v>2021</v>
      </c>
      <c r="C34" s="15">
        <f t="shared" si="8"/>
        <v>2</v>
      </c>
      <c r="D34" s="15">
        <f t="shared" si="9"/>
        <v>1</v>
      </c>
      <c r="E34" s="15">
        <f t="shared" si="3"/>
        <v>1007.8982031025707</v>
      </c>
      <c r="F34" s="15">
        <f>IF(E33&gt;'Fashring Assumptions'!$Q$13,0,'Fashring Assumptions'!$Q$12)</f>
        <v>0</v>
      </c>
      <c r="G34" s="15">
        <v>575.70474658085277</v>
      </c>
      <c r="H34" s="15">
        <f t="shared" si="4"/>
        <v>0</v>
      </c>
      <c r="I34" s="15">
        <f t="shared" si="5"/>
        <v>0</v>
      </c>
      <c r="J34" s="58">
        <f>'Fashring Assumptions'!$M$7*'Fashring Forecast'!F34</f>
        <v>0</v>
      </c>
      <c r="K34" s="58">
        <f>'Fashring Assumptions'!$M$5*'Fashring Assumptions'!$M$7*'Fashring Forecast'!E34</f>
        <v>62.993637693910671</v>
      </c>
      <c r="L34" s="58">
        <f t="shared" si="6"/>
        <v>62.993637693910671</v>
      </c>
    </row>
    <row r="35" spans="1:12" x14ac:dyDescent="0.3">
      <c r="A35" s="60">
        <v>44229</v>
      </c>
      <c r="B35" s="15">
        <f t="shared" si="7"/>
        <v>2021</v>
      </c>
      <c r="C35" s="15">
        <f t="shared" si="8"/>
        <v>2</v>
      </c>
      <c r="D35" s="15">
        <f t="shared" si="9"/>
        <v>2</v>
      </c>
      <c r="E35" s="15">
        <f t="shared" si="3"/>
        <v>4724.3434877516711</v>
      </c>
      <c r="F35" s="15">
        <f>IF(E34&gt;'Fashring Assumptions'!$Q$13,0,'Fashring Assumptions'!$Q$12)</f>
        <v>4292.1500312299531</v>
      </c>
      <c r="G35" s="15">
        <v>575.70474658085277</v>
      </c>
      <c r="H35" s="15">
        <f t="shared" si="4"/>
        <v>1</v>
      </c>
      <c r="I35" s="15">
        <f t="shared" si="5"/>
        <v>1000</v>
      </c>
      <c r="J35" s="58">
        <f>'Fashring Assumptions'!$M$7*'Fashring Forecast'!F35</f>
        <v>10730.375078074883</v>
      </c>
      <c r="K35" s="58">
        <f>'Fashring Assumptions'!$M$5*'Fashring Assumptions'!$M$7*'Fashring Forecast'!E35</f>
        <v>295.27146798447944</v>
      </c>
      <c r="L35" s="58">
        <f t="shared" si="6"/>
        <v>12025.646546059363</v>
      </c>
    </row>
    <row r="36" spans="1:12" x14ac:dyDescent="0.3">
      <c r="A36" s="60">
        <v>44230</v>
      </c>
      <c r="B36" s="15">
        <f t="shared" si="7"/>
        <v>2021</v>
      </c>
      <c r="C36" s="15">
        <f t="shared" si="8"/>
        <v>2</v>
      </c>
      <c r="D36" s="15">
        <f t="shared" si="9"/>
        <v>3</v>
      </c>
      <c r="E36" s="15">
        <f t="shared" si="3"/>
        <v>4148.6387411708183</v>
      </c>
      <c r="F36" s="15">
        <f>IF(E35&gt;'Fashring Assumptions'!$Q$13,0,'Fashring Assumptions'!$Q$12)</f>
        <v>0</v>
      </c>
      <c r="G36" s="15">
        <v>575.70474658085277</v>
      </c>
      <c r="H36" s="15">
        <f t="shared" si="4"/>
        <v>0</v>
      </c>
      <c r="I36" s="15">
        <f t="shared" si="5"/>
        <v>0</v>
      </c>
      <c r="J36" s="58">
        <f>'Fashring Assumptions'!$M$7*'Fashring Forecast'!F36</f>
        <v>0</v>
      </c>
      <c r="K36" s="58">
        <f>'Fashring Assumptions'!$M$5*'Fashring Assumptions'!$M$7*'Fashring Forecast'!E36</f>
        <v>259.28992132317615</v>
      </c>
      <c r="L36" s="58">
        <f t="shared" si="6"/>
        <v>259.28992132317615</v>
      </c>
    </row>
    <row r="37" spans="1:12" x14ac:dyDescent="0.3">
      <c r="A37" s="60">
        <v>44231</v>
      </c>
      <c r="B37" s="15">
        <f t="shared" si="7"/>
        <v>2021</v>
      </c>
      <c r="C37" s="15">
        <f t="shared" si="8"/>
        <v>2</v>
      </c>
      <c r="D37" s="15">
        <f t="shared" si="9"/>
        <v>4</v>
      </c>
      <c r="E37" s="15">
        <f t="shared" si="3"/>
        <v>3572.9339945899656</v>
      </c>
      <c r="F37" s="15">
        <f>IF(E36&gt;'Fashring Assumptions'!$Q$13,0,'Fashring Assumptions'!$Q$12)</f>
        <v>0</v>
      </c>
      <c r="G37" s="15">
        <v>575.70474658085277</v>
      </c>
      <c r="H37" s="15">
        <f t="shared" si="4"/>
        <v>0</v>
      </c>
      <c r="I37" s="15">
        <f t="shared" si="5"/>
        <v>0</v>
      </c>
      <c r="J37" s="58">
        <f>'Fashring Assumptions'!$M$7*'Fashring Forecast'!F37</f>
        <v>0</v>
      </c>
      <c r="K37" s="58">
        <f>'Fashring Assumptions'!$M$5*'Fashring Assumptions'!$M$7*'Fashring Forecast'!E37</f>
        <v>223.30837466187285</v>
      </c>
      <c r="L37" s="58">
        <f t="shared" si="6"/>
        <v>223.30837466187285</v>
      </c>
    </row>
    <row r="38" spans="1:12" x14ac:dyDescent="0.3">
      <c r="A38" s="60">
        <v>44232</v>
      </c>
      <c r="B38" s="15">
        <f t="shared" si="7"/>
        <v>2021</v>
      </c>
      <c r="C38" s="15">
        <f t="shared" si="8"/>
        <v>2</v>
      </c>
      <c r="D38" s="15">
        <f t="shared" si="9"/>
        <v>5</v>
      </c>
      <c r="E38" s="15">
        <f t="shared" si="3"/>
        <v>2997.2292480091128</v>
      </c>
      <c r="F38" s="15">
        <f>IF(E37&gt;'Fashring Assumptions'!$Q$13,0,'Fashring Assumptions'!$Q$12)</f>
        <v>0</v>
      </c>
      <c r="G38" s="15">
        <v>575.70474658085277</v>
      </c>
      <c r="H38" s="15">
        <f t="shared" si="4"/>
        <v>0</v>
      </c>
      <c r="I38" s="15">
        <f t="shared" si="5"/>
        <v>0</v>
      </c>
      <c r="J38" s="58">
        <f>'Fashring Assumptions'!$M$7*'Fashring Forecast'!F38</f>
        <v>0</v>
      </c>
      <c r="K38" s="58">
        <f>'Fashring Assumptions'!$M$5*'Fashring Assumptions'!$M$7*'Fashring Forecast'!E38</f>
        <v>187.32682800056955</v>
      </c>
      <c r="L38" s="58">
        <f t="shared" si="6"/>
        <v>187.32682800056955</v>
      </c>
    </row>
    <row r="39" spans="1:12" x14ac:dyDescent="0.3">
      <c r="A39" s="60">
        <v>44233</v>
      </c>
      <c r="B39" s="15">
        <f t="shared" si="7"/>
        <v>2021</v>
      </c>
      <c r="C39" s="15">
        <f t="shared" si="8"/>
        <v>2</v>
      </c>
      <c r="D39" s="15">
        <f t="shared" si="9"/>
        <v>6</v>
      </c>
      <c r="E39" s="15">
        <f t="shared" si="3"/>
        <v>2421.52450142826</v>
      </c>
      <c r="F39" s="15">
        <f>IF(E38&gt;'Fashring Assumptions'!$Q$13,0,'Fashring Assumptions'!$Q$12)</f>
        <v>0</v>
      </c>
      <c r="G39" s="15">
        <v>575.70474658085277</v>
      </c>
      <c r="H39" s="15">
        <f t="shared" si="4"/>
        <v>0</v>
      </c>
      <c r="I39" s="15">
        <f t="shared" si="5"/>
        <v>0</v>
      </c>
      <c r="J39" s="58">
        <f>'Fashring Assumptions'!$M$7*'Fashring Forecast'!F39</f>
        <v>0</v>
      </c>
      <c r="K39" s="58">
        <f>'Fashring Assumptions'!$M$5*'Fashring Assumptions'!$M$7*'Fashring Forecast'!E39</f>
        <v>151.34528133926625</v>
      </c>
      <c r="L39" s="58">
        <f t="shared" si="6"/>
        <v>151.34528133926625</v>
      </c>
    </row>
    <row r="40" spans="1:12" x14ac:dyDescent="0.3">
      <c r="A40" s="60">
        <v>44234</v>
      </c>
      <c r="B40" s="15">
        <f t="shared" si="7"/>
        <v>2021</v>
      </c>
      <c r="C40" s="15">
        <f t="shared" si="8"/>
        <v>2</v>
      </c>
      <c r="D40" s="15">
        <f t="shared" si="9"/>
        <v>7</v>
      </c>
      <c r="E40" s="15">
        <f t="shared" si="3"/>
        <v>1845.8197548474072</v>
      </c>
      <c r="F40" s="15">
        <f>IF(E39&gt;'Fashring Assumptions'!$Q$13,0,'Fashring Assumptions'!$Q$12)</f>
        <v>0</v>
      </c>
      <c r="G40" s="15">
        <v>575.70474658085277</v>
      </c>
      <c r="H40" s="15">
        <f t="shared" si="4"/>
        <v>0</v>
      </c>
      <c r="I40" s="15">
        <f t="shared" si="5"/>
        <v>0</v>
      </c>
      <c r="J40" s="58">
        <f>'Fashring Assumptions'!$M$7*'Fashring Forecast'!F40</f>
        <v>0</v>
      </c>
      <c r="K40" s="58">
        <f>'Fashring Assumptions'!$M$5*'Fashring Assumptions'!$M$7*'Fashring Forecast'!E40</f>
        <v>115.36373467796295</v>
      </c>
      <c r="L40" s="58">
        <f t="shared" si="6"/>
        <v>115.36373467796295</v>
      </c>
    </row>
    <row r="41" spans="1:12" x14ac:dyDescent="0.3">
      <c r="A41" s="60">
        <v>44235</v>
      </c>
      <c r="B41" s="15">
        <f t="shared" si="7"/>
        <v>2021</v>
      </c>
      <c r="C41" s="15">
        <f t="shared" si="8"/>
        <v>2</v>
      </c>
      <c r="D41" s="15">
        <f t="shared" si="9"/>
        <v>8</v>
      </c>
      <c r="E41" s="15">
        <f t="shared" si="3"/>
        <v>1270.1150082665545</v>
      </c>
      <c r="F41" s="15">
        <f>IF(E40&gt;'Fashring Assumptions'!$Q$13,0,'Fashring Assumptions'!$Q$12)</f>
        <v>0</v>
      </c>
      <c r="G41" s="15">
        <v>575.70474658085277</v>
      </c>
      <c r="H41" s="15">
        <f t="shared" si="4"/>
        <v>0</v>
      </c>
      <c r="I41" s="15">
        <f t="shared" si="5"/>
        <v>0</v>
      </c>
      <c r="J41" s="58">
        <f>'Fashring Assumptions'!$M$7*'Fashring Forecast'!F41</f>
        <v>0</v>
      </c>
      <c r="K41" s="58">
        <f>'Fashring Assumptions'!$M$5*'Fashring Assumptions'!$M$7*'Fashring Forecast'!E41</f>
        <v>79.382188016659654</v>
      </c>
      <c r="L41" s="58">
        <f t="shared" si="6"/>
        <v>79.382188016659654</v>
      </c>
    </row>
    <row r="42" spans="1:12" x14ac:dyDescent="0.3">
      <c r="A42" s="60">
        <v>44236</v>
      </c>
      <c r="B42" s="15">
        <f t="shared" si="7"/>
        <v>2021</v>
      </c>
      <c r="C42" s="15">
        <f t="shared" si="8"/>
        <v>2</v>
      </c>
      <c r="D42" s="15">
        <f t="shared" si="9"/>
        <v>9</v>
      </c>
      <c r="E42" s="15">
        <f t="shared" si="3"/>
        <v>4986.5602929156548</v>
      </c>
      <c r="F42" s="15">
        <f>IF(E41&gt;'Fashring Assumptions'!$Q$13,0,'Fashring Assumptions'!$Q$12)</f>
        <v>4292.1500312299531</v>
      </c>
      <c r="G42" s="15">
        <v>575.70474658085277</v>
      </c>
      <c r="H42" s="15">
        <f t="shared" si="4"/>
        <v>1</v>
      </c>
      <c r="I42" s="15">
        <f t="shared" si="5"/>
        <v>1000</v>
      </c>
      <c r="J42" s="58">
        <f>'Fashring Assumptions'!$M$7*'Fashring Forecast'!F42</f>
        <v>10730.375078074883</v>
      </c>
      <c r="K42" s="58">
        <f>'Fashring Assumptions'!$M$5*'Fashring Assumptions'!$M$7*'Fashring Forecast'!E42</f>
        <v>311.66001830722843</v>
      </c>
      <c r="L42" s="58">
        <f t="shared" si="6"/>
        <v>12042.035096382111</v>
      </c>
    </row>
    <row r="43" spans="1:12" x14ac:dyDescent="0.3">
      <c r="A43" s="60">
        <v>44237</v>
      </c>
      <c r="B43" s="15">
        <f t="shared" si="7"/>
        <v>2021</v>
      </c>
      <c r="C43" s="15">
        <f t="shared" si="8"/>
        <v>2</v>
      </c>
      <c r="D43" s="15">
        <f t="shared" si="9"/>
        <v>10</v>
      </c>
      <c r="E43" s="15">
        <f t="shared" si="3"/>
        <v>4410.8555463348021</v>
      </c>
      <c r="F43" s="15">
        <f>IF(E42&gt;'Fashring Assumptions'!$Q$13,0,'Fashring Assumptions'!$Q$12)</f>
        <v>0</v>
      </c>
      <c r="G43" s="15">
        <v>575.70474658085277</v>
      </c>
      <c r="H43" s="15">
        <f t="shared" si="4"/>
        <v>0</v>
      </c>
      <c r="I43" s="15">
        <f t="shared" si="5"/>
        <v>0</v>
      </c>
      <c r="J43" s="58">
        <f>'Fashring Assumptions'!$M$7*'Fashring Forecast'!F43</f>
        <v>0</v>
      </c>
      <c r="K43" s="58">
        <f>'Fashring Assumptions'!$M$5*'Fashring Assumptions'!$M$7*'Fashring Forecast'!E43</f>
        <v>275.67847164592513</v>
      </c>
      <c r="L43" s="58">
        <f t="shared" si="6"/>
        <v>275.67847164592513</v>
      </c>
    </row>
    <row r="44" spans="1:12" x14ac:dyDescent="0.3">
      <c r="A44" s="60">
        <v>44238</v>
      </c>
      <c r="B44" s="15">
        <f t="shared" si="7"/>
        <v>2021</v>
      </c>
      <c r="C44" s="15">
        <f t="shared" si="8"/>
        <v>2</v>
      </c>
      <c r="D44" s="15">
        <f t="shared" si="9"/>
        <v>11</v>
      </c>
      <c r="E44" s="15">
        <f t="shared" si="3"/>
        <v>3835.1507997539493</v>
      </c>
      <c r="F44" s="15">
        <f>IF(E43&gt;'Fashring Assumptions'!$Q$13,0,'Fashring Assumptions'!$Q$12)</f>
        <v>0</v>
      </c>
      <c r="G44" s="15">
        <v>575.70474658085277</v>
      </c>
      <c r="H44" s="15">
        <f t="shared" si="4"/>
        <v>0</v>
      </c>
      <c r="I44" s="15">
        <f t="shared" si="5"/>
        <v>0</v>
      </c>
      <c r="J44" s="58">
        <f>'Fashring Assumptions'!$M$7*'Fashring Forecast'!F44</f>
        <v>0</v>
      </c>
      <c r="K44" s="58">
        <f>'Fashring Assumptions'!$M$5*'Fashring Assumptions'!$M$7*'Fashring Forecast'!E44</f>
        <v>239.69692498462183</v>
      </c>
      <c r="L44" s="58">
        <f t="shared" si="6"/>
        <v>239.69692498462183</v>
      </c>
    </row>
    <row r="45" spans="1:12" x14ac:dyDescent="0.3">
      <c r="A45" s="60">
        <v>44239</v>
      </c>
      <c r="B45" s="15">
        <f t="shared" si="7"/>
        <v>2021</v>
      </c>
      <c r="C45" s="15">
        <f t="shared" si="8"/>
        <v>2</v>
      </c>
      <c r="D45" s="15">
        <f t="shared" si="9"/>
        <v>12</v>
      </c>
      <c r="E45" s="15">
        <f t="shared" si="3"/>
        <v>3259.4460531730965</v>
      </c>
      <c r="F45" s="15">
        <f>IF(E44&gt;'Fashring Assumptions'!$Q$13,0,'Fashring Assumptions'!$Q$12)</f>
        <v>0</v>
      </c>
      <c r="G45" s="15">
        <v>575.70474658085277</v>
      </c>
      <c r="H45" s="15">
        <f t="shared" si="4"/>
        <v>0</v>
      </c>
      <c r="I45" s="15">
        <f t="shared" si="5"/>
        <v>0</v>
      </c>
      <c r="J45" s="58">
        <f>'Fashring Assumptions'!$M$7*'Fashring Forecast'!F45</f>
        <v>0</v>
      </c>
      <c r="K45" s="58">
        <f>'Fashring Assumptions'!$M$5*'Fashring Assumptions'!$M$7*'Fashring Forecast'!E45</f>
        <v>203.71537832331853</v>
      </c>
      <c r="L45" s="58">
        <f t="shared" si="6"/>
        <v>203.71537832331853</v>
      </c>
    </row>
    <row r="46" spans="1:12" x14ac:dyDescent="0.3">
      <c r="A46" s="60">
        <v>44240</v>
      </c>
      <c r="B46" s="15">
        <f t="shared" si="7"/>
        <v>2021</v>
      </c>
      <c r="C46" s="15">
        <f t="shared" si="8"/>
        <v>2</v>
      </c>
      <c r="D46" s="15">
        <f t="shared" si="9"/>
        <v>13</v>
      </c>
      <c r="E46" s="15">
        <f t="shared" si="3"/>
        <v>2683.7413065922437</v>
      </c>
      <c r="F46" s="15">
        <f>IF(E45&gt;'Fashring Assumptions'!$Q$13,0,'Fashring Assumptions'!$Q$12)</f>
        <v>0</v>
      </c>
      <c r="G46" s="15">
        <v>575.70474658085277</v>
      </c>
      <c r="H46" s="15">
        <f t="shared" si="4"/>
        <v>0</v>
      </c>
      <c r="I46" s="15">
        <f t="shared" si="5"/>
        <v>0</v>
      </c>
      <c r="J46" s="58">
        <f>'Fashring Assumptions'!$M$7*'Fashring Forecast'!F46</f>
        <v>0</v>
      </c>
      <c r="K46" s="58">
        <f>'Fashring Assumptions'!$M$5*'Fashring Assumptions'!$M$7*'Fashring Forecast'!E46</f>
        <v>167.73383166201523</v>
      </c>
      <c r="L46" s="58">
        <f t="shared" si="6"/>
        <v>167.73383166201523</v>
      </c>
    </row>
    <row r="47" spans="1:12" x14ac:dyDescent="0.3">
      <c r="A47" s="60">
        <v>44241</v>
      </c>
      <c r="B47" s="15">
        <f t="shared" si="7"/>
        <v>2021</v>
      </c>
      <c r="C47" s="15">
        <f t="shared" si="8"/>
        <v>2</v>
      </c>
      <c r="D47" s="15">
        <f t="shared" si="9"/>
        <v>14</v>
      </c>
      <c r="E47" s="15">
        <f t="shared" si="3"/>
        <v>2108.036560011391</v>
      </c>
      <c r="F47" s="15">
        <f>IF(E46&gt;'Fashring Assumptions'!$Q$13,0,'Fashring Assumptions'!$Q$12)</f>
        <v>0</v>
      </c>
      <c r="G47" s="15">
        <v>575.70474658085277</v>
      </c>
      <c r="H47" s="15">
        <f t="shared" si="4"/>
        <v>0</v>
      </c>
      <c r="I47" s="15">
        <f t="shared" si="5"/>
        <v>0</v>
      </c>
      <c r="J47" s="58">
        <f>'Fashring Assumptions'!$M$7*'Fashring Forecast'!F47</f>
        <v>0</v>
      </c>
      <c r="K47" s="58">
        <f>'Fashring Assumptions'!$M$5*'Fashring Assumptions'!$M$7*'Fashring Forecast'!E47</f>
        <v>131.75228500071194</v>
      </c>
      <c r="L47" s="58">
        <f t="shared" si="6"/>
        <v>131.75228500071194</v>
      </c>
    </row>
    <row r="48" spans="1:12" x14ac:dyDescent="0.3">
      <c r="A48" s="60">
        <v>44242</v>
      </c>
      <c r="B48" s="15">
        <f t="shared" si="7"/>
        <v>2021</v>
      </c>
      <c r="C48" s="15">
        <f t="shared" si="8"/>
        <v>2</v>
      </c>
      <c r="D48" s="15">
        <f t="shared" si="9"/>
        <v>15</v>
      </c>
      <c r="E48" s="15">
        <f t="shared" si="3"/>
        <v>1532.3318134305382</v>
      </c>
      <c r="F48" s="15">
        <f>IF(E47&gt;'Fashring Assumptions'!$Q$13,0,'Fashring Assumptions'!$Q$12)</f>
        <v>0</v>
      </c>
      <c r="G48" s="15">
        <v>575.70474658085277</v>
      </c>
      <c r="H48" s="15">
        <f t="shared" si="4"/>
        <v>0</v>
      </c>
      <c r="I48" s="15">
        <f t="shared" si="5"/>
        <v>0</v>
      </c>
      <c r="J48" s="58">
        <f>'Fashring Assumptions'!$M$7*'Fashring Forecast'!F48</f>
        <v>0</v>
      </c>
      <c r="K48" s="58">
        <f>'Fashring Assumptions'!$M$5*'Fashring Assumptions'!$M$7*'Fashring Forecast'!E48</f>
        <v>95.770738339408638</v>
      </c>
      <c r="L48" s="58">
        <f t="shared" si="6"/>
        <v>95.770738339408638</v>
      </c>
    </row>
    <row r="49" spans="1:12" x14ac:dyDescent="0.3">
      <c r="A49" s="60">
        <v>44243</v>
      </c>
      <c r="B49" s="15">
        <f t="shared" si="7"/>
        <v>2021</v>
      </c>
      <c r="C49" s="15">
        <f t="shared" si="8"/>
        <v>2</v>
      </c>
      <c r="D49" s="15">
        <f t="shared" si="9"/>
        <v>16</v>
      </c>
      <c r="E49" s="15">
        <f t="shared" si="3"/>
        <v>956.62706684968543</v>
      </c>
      <c r="F49" s="15">
        <f>IF(E48&gt;'Fashring Assumptions'!$Q$13,0,'Fashring Assumptions'!$Q$12)</f>
        <v>0</v>
      </c>
      <c r="G49" s="15">
        <v>575.70474658085277</v>
      </c>
      <c r="H49" s="15">
        <f t="shared" si="4"/>
        <v>0</v>
      </c>
      <c r="I49" s="15">
        <f t="shared" si="5"/>
        <v>0</v>
      </c>
      <c r="J49" s="58">
        <f>'Fashring Assumptions'!$M$7*'Fashring Forecast'!F49</f>
        <v>0</v>
      </c>
      <c r="K49" s="58">
        <f>'Fashring Assumptions'!$M$5*'Fashring Assumptions'!$M$7*'Fashring Forecast'!E49</f>
        <v>59.78919167810534</v>
      </c>
      <c r="L49" s="58">
        <f t="shared" si="6"/>
        <v>59.78919167810534</v>
      </c>
    </row>
    <row r="50" spans="1:12" x14ac:dyDescent="0.3">
      <c r="A50" s="60">
        <v>44244</v>
      </c>
      <c r="B50" s="15">
        <f t="shared" si="7"/>
        <v>2021</v>
      </c>
      <c r="C50" s="15">
        <f t="shared" si="8"/>
        <v>2</v>
      </c>
      <c r="D50" s="15">
        <f t="shared" si="9"/>
        <v>17</v>
      </c>
      <c r="E50" s="15">
        <f t="shared" si="3"/>
        <v>4673.0723514987858</v>
      </c>
      <c r="F50" s="15">
        <f>IF(E49&gt;'Fashring Assumptions'!$Q$13,0,'Fashring Assumptions'!$Q$12)</f>
        <v>4292.1500312299531</v>
      </c>
      <c r="G50" s="15">
        <v>575.70474658085277</v>
      </c>
      <c r="H50" s="15">
        <f t="shared" si="4"/>
        <v>1</v>
      </c>
      <c r="I50" s="15">
        <f t="shared" si="5"/>
        <v>1000</v>
      </c>
      <c r="J50" s="58">
        <f>'Fashring Assumptions'!$M$7*'Fashring Forecast'!F50</f>
        <v>10730.375078074883</v>
      </c>
      <c r="K50" s="58">
        <f>'Fashring Assumptions'!$M$5*'Fashring Assumptions'!$M$7*'Fashring Forecast'!E50</f>
        <v>292.06702196867411</v>
      </c>
      <c r="L50" s="58">
        <f t="shared" si="6"/>
        <v>12022.442100043558</v>
      </c>
    </row>
    <row r="51" spans="1:12" x14ac:dyDescent="0.3">
      <c r="A51" s="60">
        <v>44245</v>
      </c>
      <c r="B51" s="15">
        <f t="shared" si="7"/>
        <v>2021</v>
      </c>
      <c r="C51" s="15">
        <f t="shared" si="8"/>
        <v>2</v>
      </c>
      <c r="D51" s="15">
        <f t="shared" si="9"/>
        <v>18</v>
      </c>
      <c r="E51" s="15">
        <f t="shared" si="3"/>
        <v>4097.367604917933</v>
      </c>
      <c r="F51" s="15">
        <f>IF(E50&gt;'Fashring Assumptions'!$Q$13,0,'Fashring Assumptions'!$Q$12)</f>
        <v>0</v>
      </c>
      <c r="G51" s="15">
        <v>575.70474658085277</v>
      </c>
      <c r="H51" s="15">
        <f t="shared" si="4"/>
        <v>0</v>
      </c>
      <c r="I51" s="15">
        <f t="shared" si="5"/>
        <v>0</v>
      </c>
      <c r="J51" s="58">
        <f>'Fashring Assumptions'!$M$7*'Fashring Forecast'!F51</f>
        <v>0</v>
      </c>
      <c r="K51" s="58">
        <f>'Fashring Assumptions'!$M$5*'Fashring Assumptions'!$M$7*'Fashring Forecast'!E51</f>
        <v>256.08547530737081</v>
      </c>
      <c r="L51" s="58">
        <f t="shared" si="6"/>
        <v>256.08547530737081</v>
      </c>
    </row>
    <row r="52" spans="1:12" x14ac:dyDescent="0.3">
      <c r="A52" s="60">
        <v>44246</v>
      </c>
      <c r="B52" s="15">
        <f t="shared" si="7"/>
        <v>2021</v>
      </c>
      <c r="C52" s="15">
        <f t="shared" si="8"/>
        <v>2</v>
      </c>
      <c r="D52" s="15">
        <f t="shared" si="9"/>
        <v>19</v>
      </c>
      <c r="E52" s="15">
        <f t="shared" si="3"/>
        <v>3521.6628583370803</v>
      </c>
      <c r="F52" s="15">
        <f>IF(E51&gt;'Fashring Assumptions'!$Q$13,0,'Fashring Assumptions'!$Q$12)</f>
        <v>0</v>
      </c>
      <c r="G52" s="15">
        <v>575.70474658085277</v>
      </c>
      <c r="H52" s="15">
        <f t="shared" si="4"/>
        <v>0</v>
      </c>
      <c r="I52" s="15">
        <f t="shared" si="5"/>
        <v>0</v>
      </c>
      <c r="J52" s="58">
        <f>'Fashring Assumptions'!$M$7*'Fashring Forecast'!F52</f>
        <v>0</v>
      </c>
      <c r="K52" s="58">
        <f>'Fashring Assumptions'!$M$5*'Fashring Assumptions'!$M$7*'Fashring Forecast'!E52</f>
        <v>220.10392864606752</v>
      </c>
      <c r="L52" s="58">
        <f t="shared" si="6"/>
        <v>220.10392864606752</v>
      </c>
    </row>
    <row r="53" spans="1:12" x14ac:dyDescent="0.3">
      <c r="A53" s="60">
        <v>44247</v>
      </c>
      <c r="B53" s="15">
        <f t="shared" si="7"/>
        <v>2021</v>
      </c>
      <c r="C53" s="15">
        <f t="shared" si="8"/>
        <v>2</v>
      </c>
      <c r="D53" s="15">
        <f t="shared" si="9"/>
        <v>20</v>
      </c>
      <c r="E53" s="15">
        <f t="shared" si="3"/>
        <v>2945.9581117562275</v>
      </c>
      <c r="F53" s="15">
        <f>IF(E52&gt;'Fashring Assumptions'!$Q$13,0,'Fashring Assumptions'!$Q$12)</f>
        <v>0</v>
      </c>
      <c r="G53" s="15">
        <v>575.70474658085277</v>
      </c>
      <c r="H53" s="15">
        <f t="shared" si="4"/>
        <v>0</v>
      </c>
      <c r="I53" s="15">
        <f t="shared" si="5"/>
        <v>0</v>
      </c>
      <c r="J53" s="58">
        <f>'Fashring Assumptions'!$M$7*'Fashring Forecast'!F53</f>
        <v>0</v>
      </c>
      <c r="K53" s="58">
        <f>'Fashring Assumptions'!$M$5*'Fashring Assumptions'!$M$7*'Fashring Forecast'!E53</f>
        <v>184.12238198476422</v>
      </c>
      <c r="L53" s="58">
        <f t="shared" si="6"/>
        <v>184.12238198476422</v>
      </c>
    </row>
    <row r="54" spans="1:12" x14ac:dyDescent="0.3">
      <c r="A54" s="60">
        <v>44248</v>
      </c>
      <c r="B54" s="15">
        <f t="shared" si="7"/>
        <v>2021</v>
      </c>
      <c r="C54" s="15">
        <f t="shared" si="8"/>
        <v>2</v>
      </c>
      <c r="D54" s="15">
        <f t="shared" si="9"/>
        <v>21</v>
      </c>
      <c r="E54" s="15">
        <f t="shared" si="3"/>
        <v>2370.2533651753747</v>
      </c>
      <c r="F54" s="15">
        <f>IF(E53&gt;'Fashring Assumptions'!$Q$13,0,'Fashring Assumptions'!$Q$12)</f>
        <v>0</v>
      </c>
      <c r="G54" s="15">
        <v>575.70474658085277</v>
      </c>
      <c r="H54" s="15">
        <f t="shared" si="4"/>
        <v>0</v>
      </c>
      <c r="I54" s="15">
        <f t="shared" si="5"/>
        <v>0</v>
      </c>
      <c r="J54" s="58">
        <f>'Fashring Assumptions'!$M$7*'Fashring Forecast'!F54</f>
        <v>0</v>
      </c>
      <c r="K54" s="58">
        <f>'Fashring Assumptions'!$M$5*'Fashring Assumptions'!$M$7*'Fashring Forecast'!E54</f>
        <v>148.14083532346092</v>
      </c>
      <c r="L54" s="58">
        <f t="shared" si="6"/>
        <v>148.14083532346092</v>
      </c>
    </row>
    <row r="55" spans="1:12" x14ac:dyDescent="0.3">
      <c r="A55" s="60">
        <v>44249</v>
      </c>
      <c r="B55" s="15">
        <f t="shared" si="7"/>
        <v>2021</v>
      </c>
      <c r="C55" s="15">
        <f t="shared" si="8"/>
        <v>2</v>
      </c>
      <c r="D55" s="15">
        <f t="shared" si="9"/>
        <v>22</v>
      </c>
      <c r="E55" s="15">
        <f t="shared" si="3"/>
        <v>1794.5486185945219</v>
      </c>
      <c r="F55" s="15">
        <f>IF(E54&gt;'Fashring Assumptions'!$Q$13,0,'Fashring Assumptions'!$Q$12)</f>
        <v>0</v>
      </c>
      <c r="G55" s="15">
        <v>575.70474658085277</v>
      </c>
      <c r="H55" s="15">
        <f t="shared" si="4"/>
        <v>0</v>
      </c>
      <c r="I55" s="15">
        <f t="shared" si="5"/>
        <v>0</v>
      </c>
      <c r="J55" s="58">
        <f>'Fashring Assumptions'!$M$7*'Fashring Forecast'!F55</f>
        <v>0</v>
      </c>
      <c r="K55" s="58">
        <f>'Fashring Assumptions'!$M$5*'Fashring Assumptions'!$M$7*'Fashring Forecast'!E55</f>
        <v>112.15928866215762</v>
      </c>
      <c r="L55" s="58">
        <f t="shared" si="6"/>
        <v>112.15928866215762</v>
      </c>
    </row>
    <row r="56" spans="1:12" x14ac:dyDescent="0.3">
      <c r="A56" s="60">
        <v>44250</v>
      </c>
      <c r="B56" s="15">
        <f t="shared" si="7"/>
        <v>2021</v>
      </c>
      <c r="C56" s="15">
        <f t="shared" si="8"/>
        <v>2</v>
      </c>
      <c r="D56" s="15">
        <f t="shared" si="9"/>
        <v>23</v>
      </c>
      <c r="E56" s="15">
        <f t="shared" si="3"/>
        <v>1218.8438720136692</v>
      </c>
      <c r="F56" s="15">
        <f>IF(E55&gt;'Fashring Assumptions'!$Q$13,0,'Fashring Assumptions'!$Q$12)</f>
        <v>0</v>
      </c>
      <c r="G56" s="15">
        <v>575.70474658085277</v>
      </c>
      <c r="H56" s="15">
        <f t="shared" si="4"/>
        <v>0</v>
      </c>
      <c r="I56" s="15">
        <f t="shared" si="5"/>
        <v>0</v>
      </c>
      <c r="J56" s="58">
        <f>'Fashring Assumptions'!$M$7*'Fashring Forecast'!F56</f>
        <v>0</v>
      </c>
      <c r="K56" s="58">
        <f>'Fashring Assumptions'!$M$5*'Fashring Assumptions'!$M$7*'Fashring Forecast'!E56</f>
        <v>76.177742000854323</v>
      </c>
      <c r="L56" s="58">
        <f t="shared" si="6"/>
        <v>76.177742000854323</v>
      </c>
    </row>
    <row r="57" spans="1:12" x14ac:dyDescent="0.3">
      <c r="A57" s="60">
        <v>44251</v>
      </c>
      <c r="B57" s="15">
        <f t="shared" si="7"/>
        <v>2021</v>
      </c>
      <c r="C57" s="15">
        <f t="shared" si="8"/>
        <v>2</v>
      </c>
      <c r="D57" s="15">
        <f t="shared" si="9"/>
        <v>24</v>
      </c>
      <c r="E57" s="15">
        <f t="shared" si="3"/>
        <v>4935.2891566627695</v>
      </c>
      <c r="F57" s="15">
        <f>IF(E56&gt;'Fashring Assumptions'!$Q$13,0,'Fashring Assumptions'!$Q$12)</f>
        <v>4292.1500312299531</v>
      </c>
      <c r="G57" s="15">
        <v>575.70474658085277</v>
      </c>
      <c r="H57" s="15">
        <f t="shared" si="4"/>
        <v>1</v>
      </c>
      <c r="I57" s="15">
        <f t="shared" si="5"/>
        <v>1000</v>
      </c>
      <c r="J57" s="58">
        <f>'Fashring Assumptions'!$M$7*'Fashring Forecast'!F57</f>
        <v>10730.375078074883</v>
      </c>
      <c r="K57" s="58">
        <f>'Fashring Assumptions'!$M$5*'Fashring Assumptions'!$M$7*'Fashring Forecast'!E57</f>
        <v>308.4555722914231</v>
      </c>
      <c r="L57" s="58">
        <f t="shared" si="6"/>
        <v>12038.830650366306</v>
      </c>
    </row>
    <row r="58" spans="1:12" x14ac:dyDescent="0.3">
      <c r="A58" s="60">
        <v>44252</v>
      </c>
      <c r="B58" s="15">
        <f t="shared" si="7"/>
        <v>2021</v>
      </c>
      <c r="C58" s="15">
        <f t="shared" si="8"/>
        <v>2</v>
      </c>
      <c r="D58" s="15">
        <f t="shared" si="9"/>
        <v>25</v>
      </c>
      <c r="E58" s="15">
        <f t="shared" si="3"/>
        <v>4359.5844100819168</v>
      </c>
      <c r="F58" s="15">
        <f>IF(E57&gt;'Fashring Assumptions'!$Q$13,0,'Fashring Assumptions'!$Q$12)</f>
        <v>0</v>
      </c>
      <c r="G58" s="15">
        <v>575.70474658085277</v>
      </c>
      <c r="H58" s="15">
        <f t="shared" si="4"/>
        <v>0</v>
      </c>
      <c r="I58" s="15">
        <f t="shared" si="5"/>
        <v>0</v>
      </c>
      <c r="J58" s="58">
        <f>'Fashring Assumptions'!$M$7*'Fashring Forecast'!F58</f>
        <v>0</v>
      </c>
      <c r="K58" s="58">
        <f>'Fashring Assumptions'!$M$5*'Fashring Assumptions'!$M$7*'Fashring Forecast'!E58</f>
        <v>272.4740256301198</v>
      </c>
      <c r="L58" s="58">
        <f t="shared" si="6"/>
        <v>272.4740256301198</v>
      </c>
    </row>
    <row r="59" spans="1:12" x14ac:dyDescent="0.3">
      <c r="A59" s="60">
        <v>44253</v>
      </c>
      <c r="B59" s="15">
        <f t="shared" si="7"/>
        <v>2021</v>
      </c>
      <c r="C59" s="15">
        <f t="shared" si="8"/>
        <v>2</v>
      </c>
      <c r="D59" s="15">
        <f t="shared" si="9"/>
        <v>26</v>
      </c>
      <c r="E59" s="15">
        <f t="shared" si="3"/>
        <v>3783.879663501064</v>
      </c>
      <c r="F59" s="15">
        <f>IF(E58&gt;'Fashring Assumptions'!$Q$13,0,'Fashring Assumptions'!$Q$12)</f>
        <v>0</v>
      </c>
      <c r="G59" s="15">
        <v>575.70474658085277</v>
      </c>
      <c r="H59" s="15">
        <f t="shared" si="4"/>
        <v>0</v>
      </c>
      <c r="I59" s="15">
        <f t="shared" si="5"/>
        <v>0</v>
      </c>
      <c r="J59" s="58">
        <f>'Fashring Assumptions'!$M$7*'Fashring Forecast'!F59</f>
        <v>0</v>
      </c>
      <c r="K59" s="58">
        <f>'Fashring Assumptions'!$M$5*'Fashring Assumptions'!$M$7*'Fashring Forecast'!E59</f>
        <v>236.4924789688165</v>
      </c>
      <c r="L59" s="58">
        <f t="shared" si="6"/>
        <v>236.4924789688165</v>
      </c>
    </row>
    <row r="60" spans="1:12" x14ac:dyDescent="0.3">
      <c r="A60" s="60">
        <v>44254</v>
      </c>
      <c r="B60" s="15">
        <f t="shared" si="7"/>
        <v>2021</v>
      </c>
      <c r="C60" s="15">
        <f t="shared" si="8"/>
        <v>2</v>
      </c>
      <c r="D60" s="15">
        <f t="shared" si="9"/>
        <v>27</v>
      </c>
      <c r="E60" s="15">
        <f t="shared" si="3"/>
        <v>3208.1749169202112</v>
      </c>
      <c r="F60" s="15">
        <f>IF(E59&gt;'Fashring Assumptions'!$Q$13,0,'Fashring Assumptions'!$Q$12)</f>
        <v>0</v>
      </c>
      <c r="G60" s="15">
        <v>575.70474658085277</v>
      </c>
      <c r="H60" s="15">
        <f t="shared" si="4"/>
        <v>0</v>
      </c>
      <c r="I60" s="15">
        <f t="shared" si="5"/>
        <v>0</v>
      </c>
      <c r="J60" s="58">
        <f>'Fashring Assumptions'!$M$7*'Fashring Forecast'!F60</f>
        <v>0</v>
      </c>
      <c r="K60" s="58">
        <f>'Fashring Assumptions'!$M$5*'Fashring Assumptions'!$M$7*'Fashring Forecast'!E60</f>
        <v>200.5109323075132</v>
      </c>
      <c r="L60" s="58">
        <f t="shared" si="6"/>
        <v>200.5109323075132</v>
      </c>
    </row>
    <row r="61" spans="1:12" x14ac:dyDescent="0.3">
      <c r="A61" s="60">
        <v>44255</v>
      </c>
      <c r="B61" s="15">
        <f t="shared" si="7"/>
        <v>2021</v>
      </c>
      <c r="C61" s="15">
        <f t="shared" si="8"/>
        <v>2</v>
      </c>
      <c r="D61" s="15">
        <f t="shared" si="9"/>
        <v>28</v>
      </c>
      <c r="E61" s="15">
        <f t="shared" si="3"/>
        <v>2632.4701703393584</v>
      </c>
      <c r="F61" s="15">
        <f>IF(E60&gt;'Fashring Assumptions'!$Q$13,0,'Fashring Assumptions'!$Q$12)</f>
        <v>0</v>
      </c>
      <c r="G61" s="15">
        <v>575.70474658085277</v>
      </c>
      <c r="H61" s="15">
        <f t="shared" si="4"/>
        <v>0</v>
      </c>
      <c r="I61" s="15">
        <f t="shared" si="5"/>
        <v>0</v>
      </c>
      <c r="J61" s="58">
        <f>'Fashring Assumptions'!$M$7*'Fashring Forecast'!F61</f>
        <v>0</v>
      </c>
      <c r="K61" s="58">
        <f>'Fashring Assumptions'!$M$5*'Fashring Assumptions'!$M$7*'Fashring Forecast'!E61</f>
        <v>164.5293856462099</v>
      </c>
      <c r="L61" s="58">
        <f t="shared" si="6"/>
        <v>164.5293856462099</v>
      </c>
    </row>
    <row r="62" spans="1:12" x14ac:dyDescent="0.3">
      <c r="A62" s="60">
        <v>44256</v>
      </c>
      <c r="B62" s="15">
        <f t="shared" si="7"/>
        <v>2021</v>
      </c>
      <c r="C62" s="15">
        <f t="shared" si="8"/>
        <v>3</v>
      </c>
      <c r="D62" s="15">
        <f t="shared" si="9"/>
        <v>1</v>
      </c>
      <c r="E62" s="15">
        <f t="shared" si="3"/>
        <v>2056.7654237585057</v>
      </c>
      <c r="F62" s="15">
        <f>IF(E61&gt;'Fashring Assumptions'!$Q$13,0,'Fashring Assumptions'!$Q$12)</f>
        <v>0</v>
      </c>
      <c r="G62" s="15">
        <v>575.70474658085277</v>
      </c>
      <c r="H62" s="15">
        <f t="shared" si="4"/>
        <v>0</v>
      </c>
      <c r="I62" s="15">
        <f t="shared" si="5"/>
        <v>0</v>
      </c>
      <c r="J62" s="58">
        <f>'Fashring Assumptions'!$M$7*'Fashring Forecast'!F62</f>
        <v>0</v>
      </c>
      <c r="K62" s="58">
        <f>'Fashring Assumptions'!$M$5*'Fashring Assumptions'!$M$7*'Fashring Forecast'!E62</f>
        <v>128.5478389849066</v>
      </c>
      <c r="L62" s="58">
        <f t="shared" si="6"/>
        <v>128.5478389849066</v>
      </c>
    </row>
    <row r="63" spans="1:12" x14ac:dyDescent="0.3">
      <c r="A63" s="60">
        <v>44257</v>
      </c>
      <c r="B63" s="15">
        <f t="shared" si="7"/>
        <v>2021</v>
      </c>
      <c r="C63" s="15">
        <f t="shared" si="8"/>
        <v>3</v>
      </c>
      <c r="D63" s="15">
        <f t="shared" si="9"/>
        <v>2</v>
      </c>
      <c r="E63" s="15">
        <f t="shared" si="3"/>
        <v>1481.0606771776529</v>
      </c>
      <c r="F63" s="15">
        <f>IF(E62&gt;'Fashring Assumptions'!$Q$13,0,'Fashring Assumptions'!$Q$12)</f>
        <v>0</v>
      </c>
      <c r="G63" s="15">
        <v>575.70474658085277</v>
      </c>
      <c r="H63" s="15">
        <f t="shared" si="4"/>
        <v>0</v>
      </c>
      <c r="I63" s="15">
        <f t="shared" si="5"/>
        <v>0</v>
      </c>
      <c r="J63" s="58">
        <f>'Fashring Assumptions'!$M$7*'Fashring Forecast'!F63</f>
        <v>0</v>
      </c>
      <c r="K63" s="58">
        <f>'Fashring Assumptions'!$M$5*'Fashring Assumptions'!$M$7*'Fashring Forecast'!E63</f>
        <v>92.566292323603307</v>
      </c>
      <c r="L63" s="58">
        <f t="shared" si="6"/>
        <v>92.566292323603307</v>
      </c>
    </row>
    <row r="64" spans="1:12" x14ac:dyDescent="0.3">
      <c r="A64" s="60">
        <v>44258</v>
      </c>
      <c r="B64" s="15">
        <f t="shared" si="7"/>
        <v>2021</v>
      </c>
      <c r="C64" s="15">
        <f t="shared" si="8"/>
        <v>3</v>
      </c>
      <c r="D64" s="15">
        <f t="shared" si="9"/>
        <v>3</v>
      </c>
      <c r="E64" s="15">
        <f t="shared" si="3"/>
        <v>905.35593059680014</v>
      </c>
      <c r="F64" s="15">
        <f>IF(E63&gt;'Fashring Assumptions'!$Q$13,0,'Fashring Assumptions'!$Q$12)</f>
        <v>0</v>
      </c>
      <c r="G64" s="15">
        <v>575.70474658085277</v>
      </c>
      <c r="H64" s="15">
        <f t="shared" si="4"/>
        <v>0</v>
      </c>
      <c r="I64" s="15">
        <f t="shared" si="5"/>
        <v>0</v>
      </c>
      <c r="J64" s="58">
        <f>'Fashring Assumptions'!$M$7*'Fashring Forecast'!F64</f>
        <v>0</v>
      </c>
      <c r="K64" s="58">
        <f>'Fashring Assumptions'!$M$5*'Fashring Assumptions'!$M$7*'Fashring Forecast'!E64</f>
        <v>56.584745662300008</v>
      </c>
      <c r="L64" s="58">
        <f t="shared" si="6"/>
        <v>56.584745662300008</v>
      </c>
    </row>
    <row r="65" spans="1:12" x14ac:dyDescent="0.3">
      <c r="A65" s="60">
        <v>44259</v>
      </c>
      <c r="B65" s="15">
        <f t="shared" si="7"/>
        <v>2021</v>
      </c>
      <c r="C65" s="15">
        <f t="shared" si="8"/>
        <v>3</v>
      </c>
      <c r="D65" s="15">
        <f t="shared" si="9"/>
        <v>4</v>
      </c>
      <c r="E65" s="15">
        <f t="shared" si="3"/>
        <v>4621.8012152459005</v>
      </c>
      <c r="F65" s="15">
        <f>IF(E64&gt;'Fashring Assumptions'!$Q$13,0,'Fashring Assumptions'!$Q$12)</f>
        <v>4292.1500312299531</v>
      </c>
      <c r="G65" s="15">
        <v>575.70474658085277</v>
      </c>
      <c r="H65" s="15">
        <f t="shared" si="4"/>
        <v>1</v>
      </c>
      <c r="I65" s="15">
        <f t="shared" si="5"/>
        <v>1000</v>
      </c>
      <c r="J65" s="58">
        <f>'Fashring Assumptions'!$M$7*'Fashring Forecast'!F65</f>
        <v>10730.375078074883</v>
      </c>
      <c r="K65" s="58">
        <f>'Fashring Assumptions'!$M$5*'Fashring Assumptions'!$M$7*'Fashring Forecast'!E65</f>
        <v>288.86257595286878</v>
      </c>
      <c r="L65" s="58">
        <f t="shared" si="6"/>
        <v>12019.237654027753</v>
      </c>
    </row>
    <row r="66" spans="1:12" x14ac:dyDescent="0.3">
      <c r="A66" s="60">
        <v>44260</v>
      </c>
      <c r="B66" s="15">
        <f t="shared" si="7"/>
        <v>2021</v>
      </c>
      <c r="C66" s="15">
        <f t="shared" si="8"/>
        <v>3</v>
      </c>
      <c r="D66" s="15">
        <f t="shared" si="9"/>
        <v>5</v>
      </c>
      <c r="E66" s="15">
        <f t="shared" si="3"/>
        <v>4046.0964686650477</v>
      </c>
      <c r="F66" s="15">
        <f>IF(E65&gt;'Fashring Assumptions'!$Q$13,0,'Fashring Assumptions'!$Q$12)</f>
        <v>0</v>
      </c>
      <c r="G66" s="15">
        <v>575.70474658085277</v>
      </c>
      <c r="H66" s="15">
        <f t="shared" si="4"/>
        <v>0</v>
      </c>
      <c r="I66" s="15">
        <f t="shared" si="5"/>
        <v>0</v>
      </c>
      <c r="J66" s="58">
        <f>'Fashring Assumptions'!$M$7*'Fashring Forecast'!F66</f>
        <v>0</v>
      </c>
      <c r="K66" s="58">
        <f>'Fashring Assumptions'!$M$5*'Fashring Assumptions'!$M$7*'Fashring Forecast'!E66</f>
        <v>252.88102929156548</v>
      </c>
      <c r="L66" s="58">
        <f t="shared" si="6"/>
        <v>252.88102929156548</v>
      </c>
    </row>
    <row r="67" spans="1:12" x14ac:dyDescent="0.3">
      <c r="A67" s="60">
        <v>44261</v>
      </c>
      <c r="B67" s="15">
        <f t="shared" si="7"/>
        <v>2021</v>
      </c>
      <c r="C67" s="15">
        <f t="shared" si="8"/>
        <v>3</v>
      </c>
      <c r="D67" s="15">
        <f t="shared" si="9"/>
        <v>6</v>
      </c>
      <c r="E67" s="15">
        <f t="shared" ref="E67:E130" si="10">E66-G67+F67</f>
        <v>3470.391722084195</v>
      </c>
      <c r="F67" s="15">
        <f>IF(E66&gt;'Fashring Assumptions'!$Q$13,0,'Fashring Assumptions'!$Q$12)</f>
        <v>0</v>
      </c>
      <c r="G67" s="15">
        <v>575.70474658085277</v>
      </c>
      <c r="H67" s="15">
        <f t="shared" ref="H67:H130" si="11">IF(F67&gt;0,1,0)</f>
        <v>0</v>
      </c>
      <c r="I67" s="15">
        <f t="shared" ref="I67:I130" si="12">1000*H67</f>
        <v>0</v>
      </c>
      <c r="J67" s="58">
        <f>'Fashring Assumptions'!$M$7*'Fashring Forecast'!F67</f>
        <v>0</v>
      </c>
      <c r="K67" s="58">
        <f>'Fashring Assumptions'!$M$5*'Fashring Assumptions'!$M$7*'Fashring Forecast'!E67</f>
        <v>216.89948263026218</v>
      </c>
      <c r="L67" s="58">
        <f t="shared" ref="L67:L130" si="13">SUM(I67:K67)</f>
        <v>216.89948263026218</v>
      </c>
    </row>
    <row r="68" spans="1:12" x14ac:dyDescent="0.3">
      <c r="A68" s="60">
        <v>44262</v>
      </c>
      <c r="B68" s="15">
        <f t="shared" si="7"/>
        <v>2021</v>
      </c>
      <c r="C68" s="15">
        <f t="shared" si="8"/>
        <v>3</v>
      </c>
      <c r="D68" s="15">
        <f t="shared" si="9"/>
        <v>7</v>
      </c>
      <c r="E68" s="15">
        <f t="shared" si="10"/>
        <v>2894.6869755033422</v>
      </c>
      <c r="F68" s="15">
        <f>IF(E67&gt;'Fashring Assumptions'!$Q$13,0,'Fashring Assumptions'!$Q$12)</f>
        <v>0</v>
      </c>
      <c r="G68" s="15">
        <v>575.70474658085277</v>
      </c>
      <c r="H68" s="15">
        <f t="shared" si="11"/>
        <v>0</v>
      </c>
      <c r="I68" s="15">
        <f t="shared" si="12"/>
        <v>0</v>
      </c>
      <c r="J68" s="58">
        <f>'Fashring Assumptions'!$M$7*'Fashring Forecast'!F68</f>
        <v>0</v>
      </c>
      <c r="K68" s="58">
        <f>'Fashring Assumptions'!$M$5*'Fashring Assumptions'!$M$7*'Fashring Forecast'!E68</f>
        <v>180.91793596895889</v>
      </c>
      <c r="L68" s="58">
        <f t="shared" si="13"/>
        <v>180.91793596895889</v>
      </c>
    </row>
    <row r="69" spans="1:12" x14ac:dyDescent="0.3">
      <c r="A69" s="60">
        <v>44263</v>
      </c>
      <c r="B69" s="15">
        <f t="shared" si="7"/>
        <v>2021</v>
      </c>
      <c r="C69" s="15">
        <f t="shared" si="8"/>
        <v>3</v>
      </c>
      <c r="D69" s="15">
        <f t="shared" si="9"/>
        <v>8</v>
      </c>
      <c r="E69" s="15">
        <f t="shared" si="10"/>
        <v>2318.9822289224894</v>
      </c>
      <c r="F69" s="15">
        <f>IF(E68&gt;'Fashring Assumptions'!$Q$13,0,'Fashring Assumptions'!$Q$12)</f>
        <v>0</v>
      </c>
      <c r="G69" s="15">
        <v>575.70474658085277</v>
      </c>
      <c r="H69" s="15">
        <f t="shared" si="11"/>
        <v>0</v>
      </c>
      <c r="I69" s="15">
        <f t="shared" si="12"/>
        <v>0</v>
      </c>
      <c r="J69" s="58">
        <f>'Fashring Assumptions'!$M$7*'Fashring Forecast'!F69</f>
        <v>0</v>
      </c>
      <c r="K69" s="58">
        <f>'Fashring Assumptions'!$M$5*'Fashring Assumptions'!$M$7*'Fashring Forecast'!E69</f>
        <v>144.93638930765559</v>
      </c>
      <c r="L69" s="58">
        <f t="shared" si="13"/>
        <v>144.93638930765559</v>
      </c>
    </row>
    <row r="70" spans="1:12" x14ac:dyDescent="0.3">
      <c r="A70" s="60">
        <v>44264</v>
      </c>
      <c r="B70" s="15">
        <f t="shared" si="7"/>
        <v>2021</v>
      </c>
      <c r="C70" s="15">
        <f t="shared" si="8"/>
        <v>3</v>
      </c>
      <c r="D70" s="15">
        <f t="shared" si="9"/>
        <v>9</v>
      </c>
      <c r="E70" s="15">
        <f t="shared" si="10"/>
        <v>1743.2774823416366</v>
      </c>
      <c r="F70" s="15">
        <f>IF(E69&gt;'Fashring Assumptions'!$Q$13,0,'Fashring Assumptions'!$Q$12)</f>
        <v>0</v>
      </c>
      <c r="G70" s="15">
        <v>575.70474658085277</v>
      </c>
      <c r="H70" s="15">
        <f t="shared" si="11"/>
        <v>0</v>
      </c>
      <c r="I70" s="15">
        <f t="shared" si="12"/>
        <v>0</v>
      </c>
      <c r="J70" s="58">
        <f>'Fashring Assumptions'!$M$7*'Fashring Forecast'!F70</f>
        <v>0</v>
      </c>
      <c r="K70" s="58">
        <f>'Fashring Assumptions'!$M$5*'Fashring Assumptions'!$M$7*'Fashring Forecast'!E70</f>
        <v>108.95484264635229</v>
      </c>
      <c r="L70" s="58">
        <f t="shared" si="13"/>
        <v>108.95484264635229</v>
      </c>
    </row>
    <row r="71" spans="1:12" x14ac:dyDescent="0.3">
      <c r="A71" s="60">
        <v>44265</v>
      </c>
      <c r="B71" s="15">
        <f t="shared" si="7"/>
        <v>2021</v>
      </c>
      <c r="C71" s="15">
        <f t="shared" si="8"/>
        <v>3</v>
      </c>
      <c r="D71" s="15">
        <f t="shared" si="9"/>
        <v>10</v>
      </c>
      <c r="E71" s="15">
        <f t="shared" si="10"/>
        <v>1167.5727357607839</v>
      </c>
      <c r="F71" s="15">
        <f>IF(E70&gt;'Fashring Assumptions'!$Q$13,0,'Fashring Assumptions'!$Q$12)</f>
        <v>0</v>
      </c>
      <c r="G71" s="15">
        <v>575.70474658085277</v>
      </c>
      <c r="H71" s="15">
        <f t="shared" si="11"/>
        <v>0</v>
      </c>
      <c r="I71" s="15">
        <f t="shared" si="12"/>
        <v>0</v>
      </c>
      <c r="J71" s="58">
        <f>'Fashring Assumptions'!$M$7*'Fashring Forecast'!F71</f>
        <v>0</v>
      </c>
      <c r="K71" s="58">
        <f>'Fashring Assumptions'!$M$5*'Fashring Assumptions'!$M$7*'Fashring Forecast'!E71</f>
        <v>72.973295985048992</v>
      </c>
      <c r="L71" s="58">
        <f t="shared" si="13"/>
        <v>72.973295985048992</v>
      </c>
    </row>
    <row r="72" spans="1:12" x14ac:dyDescent="0.3">
      <c r="A72" s="60">
        <v>44266</v>
      </c>
      <c r="B72" s="15">
        <f t="shared" si="7"/>
        <v>2021</v>
      </c>
      <c r="C72" s="15">
        <f t="shared" si="8"/>
        <v>3</v>
      </c>
      <c r="D72" s="15">
        <f t="shared" si="9"/>
        <v>11</v>
      </c>
      <c r="E72" s="15">
        <f t="shared" si="10"/>
        <v>4884.0180204098842</v>
      </c>
      <c r="F72" s="15">
        <f>IF(E71&gt;'Fashring Assumptions'!$Q$13,0,'Fashring Assumptions'!$Q$12)</f>
        <v>4292.1500312299531</v>
      </c>
      <c r="G72" s="15">
        <v>575.70474658085277</v>
      </c>
      <c r="H72" s="15">
        <f t="shared" si="11"/>
        <v>1</v>
      </c>
      <c r="I72" s="15">
        <f t="shared" si="12"/>
        <v>1000</v>
      </c>
      <c r="J72" s="58">
        <f>'Fashring Assumptions'!$M$7*'Fashring Forecast'!F72</f>
        <v>10730.375078074883</v>
      </c>
      <c r="K72" s="58">
        <f>'Fashring Assumptions'!$M$5*'Fashring Assumptions'!$M$7*'Fashring Forecast'!E72</f>
        <v>305.25112627561776</v>
      </c>
      <c r="L72" s="58">
        <f t="shared" si="13"/>
        <v>12035.626204350501</v>
      </c>
    </row>
    <row r="73" spans="1:12" x14ac:dyDescent="0.3">
      <c r="A73" s="60">
        <v>44267</v>
      </c>
      <c r="B73" s="15">
        <f t="shared" si="7"/>
        <v>2021</v>
      </c>
      <c r="C73" s="15">
        <f t="shared" si="8"/>
        <v>3</v>
      </c>
      <c r="D73" s="15">
        <f t="shared" si="9"/>
        <v>12</v>
      </c>
      <c r="E73" s="15">
        <f t="shared" si="10"/>
        <v>4308.3132738290315</v>
      </c>
      <c r="F73" s="15">
        <f>IF(E72&gt;'Fashring Assumptions'!$Q$13,0,'Fashring Assumptions'!$Q$12)</f>
        <v>0</v>
      </c>
      <c r="G73" s="15">
        <v>575.70474658085277</v>
      </c>
      <c r="H73" s="15">
        <f t="shared" si="11"/>
        <v>0</v>
      </c>
      <c r="I73" s="15">
        <f t="shared" si="12"/>
        <v>0</v>
      </c>
      <c r="J73" s="58">
        <f>'Fashring Assumptions'!$M$7*'Fashring Forecast'!F73</f>
        <v>0</v>
      </c>
      <c r="K73" s="58">
        <f>'Fashring Assumptions'!$M$5*'Fashring Assumptions'!$M$7*'Fashring Forecast'!E73</f>
        <v>269.26957961431447</v>
      </c>
      <c r="L73" s="58">
        <f t="shared" si="13"/>
        <v>269.26957961431447</v>
      </c>
    </row>
    <row r="74" spans="1:12" x14ac:dyDescent="0.3">
      <c r="A74" s="60">
        <v>44268</v>
      </c>
      <c r="B74" s="15">
        <f t="shared" si="7"/>
        <v>2021</v>
      </c>
      <c r="C74" s="15">
        <f t="shared" si="8"/>
        <v>3</v>
      </c>
      <c r="D74" s="15">
        <f t="shared" si="9"/>
        <v>13</v>
      </c>
      <c r="E74" s="15">
        <f t="shared" si="10"/>
        <v>3732.6085272481787</v>
      </c>
      <c r="F74" s="15">
        <f>IF(E73&gt;'Fashring Assumptions'!$Q$13,0,'Fashring Assumptions'!$Q$12)</f>
        <v>0</v>
      </c>
      <c r="G74" s="15">
        <v>575.70474658085277</v>
      </c>
      <c r="H74" s="15">
        <f t="shared" si="11"/>
        <v>0</v>
      </c>
      <c r="I74" s="15">
        <f t="shared" si="12"/>
        <v>0</v>
      </c>
      <c r="J74" s="58">
        <f>'Fashring Assumptions'!$M$7*'Fashring Forecast'!F74</f>
        <v>0</v>
      </c>
      <c r="K74" s="58">
        <f>'Fashring Assumptions'!$M$5*'Fashring Assumptions'!$M$7*'Fashring Forecast'!E74</f>
        <v>233.28803295301117</v>
      </c>
      <c r="L74" s="58">
        <f t="shared" si="13"/>
        <v>233.28803295301117</v>
      </c>
    </row>
    <row r="75" spans="1:12" x14ac:dyDescent="0.3">
      <c r="A75" s="60">
        <v>44269</v>
      </c>
      <c r="B75" s="15">
        <f t="shared" si="7"/>
        <v>2021</v>
      </c>
      <c r="C75" s="15">
        <f t="shared" si="8"/>
        <v>3</v>
      </c>
      <c r="D75" s="15">
        <f t="shared" si="9"/>
        <v>14</v>
      </c>
      <c r="E75" s="15">
        <f t="shared" si="10"/>
        <v>3156.9037806673259</v>
      </c>
      <c r="F75" s="15">
        <f>IF(E74&gt;'Fashring Assumptions'!$Q$13,0,'Fashring Assumptions'!$Q$12)</f>
        <v>0</v>
      </c>
      <c r="G75" s="15">
        <v>575.70474658085277</v>
      </c>
      <c r="H75" s="15">
        <f t="shared" si="11"/>
        <v>0</v>
      </c>
      <c r="I75" s="15">
        <f t="shared" si="12"/>
        <v>0</v>
      </c>
      <c r="J75" s="58">
        <f>'Fashring Assumptions'!$M$7*'Fashring Forecast'!F75</f>
        <v>0</v>
      </c>
      <c r="K75" s="58">
        <f>'Fashring Assumptions'!$M$5*'Fashring Assumptions'!$M$7*'Fashring Forecast'!E75</f>
        <v>197.30648629170787</v>
      </c>
      <c r="L75" s="58">
        <f t="shared" si="13"/>
        <v>197.30648629170787</v>
      </c>
    </row>
    <row r="76" spans="1:12" x14ac:dyDescent="0.3">
      <c r="A76" s="60">
        <v>44270</v>
      </c>
      <c r="B76" s="15">
        <f t="shared" si="7"/>
        <v>2021</v>
      </c>
      <c r="C76" s="15">
        <f t="shared" si="8"/>
        <v>3</v>
      </c>
      <c r="D76" s="15">
        <f t="shared" si="9"/>
        <v>15</v>
      </c>
      <c r="E76" s="15">
        <f t="shared" si="10"/>
        <v>2581.1990340864731</v>
      </c>
      <c r="F76" s="15">
        <f>IF(E75&gt;'Fashring Assumptions'!$Q$13,0,'Fashring Assumptions'!$Q$12)</f>
        <v>0</v>
      </c>
      <c r="G76" s="15">
        <v>575.70474658085277</v>
      </c>
      <c r="H76" s="15">
        <f t="shared" si="11"/>
        <v>0</v>
      </c>
      <c r="I76" s="15">
        <f t="shared" si="12"/>
        <v>0</v>
      </c>
      <c r="J76" s="58">
        <f>'Fashring Assumptions'!$M$7*'Fashring Forecast'!F76</f>
        <v>0</v>
      </c>
      <c r="K76" s="58">
        <f>'Fashring Assumptions'!$M$5*'Fashring Assumptions'!$M$7*'Fashring Forecast'!E76</f>
        <v>161.32493963040457</v>
      </c>
      <c r="L76" s="58">
        <f t="shared" si="13"/>
        <v>161.32493963040457</v>
      </c>
    </row>
    <row r="77" spans="1:12" x14ac:dyDescent="0.3">
      <c r="A77" s="60">
        <v>44271</v>
      </c>
      <c r="B77" s="15">
        <f t="shared" si="7"/>
        <v>2021</v>
      </c>
      <c r="C77" s="15">
        <f t="shared" si="8"/>
        <v>3</v>
      </c>
      <c r="D77" s="15">
        <f t="shared" si="9"/>
        <v>16</v>
      </c>
      <c r="E77" s="15">
        <f t="shared" si="10"/>
        <v>2005.4942875056204</v>
      </c>
      <c r="F77" s="15">
        <f>IF(E76&gt;'Fashring Assumptions'!$Q$13,0,'Fashring Assumptions'!$Q$12)</f>
        <v>0</v>
      </c>
      <c r="G77" s="15">
        <v>575.70474658085277</v>
      </c>
      <c r="H77" s="15">
        <f t="shared" si="11"/>
        <v>0</v>
      </c>
      <c r="I77" s="15">
        <f t="shared" si="12"/>
        <v>0</v>
      </c>
      <c r="J77" s="58">
        <f>'Fashring Assumptions'!$M$7*'Fashring Forecast'!F77</f>
        <v>0</v>
      </c>
      <c r="K77" s="58">
        <f>'Fashring Assumptions'!$M$5*'Fashring Assumptions'!$M$7*'Fashring Forecast'!E77</f>
        <v>125.34339296910127</v>
      </c>
      <c r="L77" s="58">
        <f t="shared" si="13"/>
        <v>125.34339296910127</v>
      </c>
    </row>
    <row r="78" spans="1:12" x14ac:dyDescent="0.3">
      <c r="A78" s="60">
        <v>44272</v>
      </c>
      <c r="B78" s="15">
        <f t="shared" si="7"/>
        <v>2021</v>
      </c>
      <c r="C78" s="15">
        <f t="shared" si="8"/>
        <v>3</v>
      </c>
      <c r="D78" s="15">
        <f t="shared" si="9"/>
        <v>17</v>
      </c>
      <c r="E78" s="15">
        <f t="shared" si="10"/>
        <v>1429.7895409247676</v>
      </c>
      <c r="F78" s="15">
        <f>IF(E77&gt;'Fashring Assumptions'!$Q$13,0,'Fashring Assumptions'!$Q$12)</f>
        <v>0</v>
      </c>
      <c r="G78" s="15">
        <v>575.70474658085277</v>
      </c>
      <c r="H78" s="15">
        <f t="shared" si="11"/>
        <v>0</v>
      </c>
      <c r="I78" s="15">
        <f t="shared" si="12"/>
        <v>0</v>
      </c>
      <c r="J78" s="58">
        <f>'Fashring Assumptions'!$M$7*'Fashring Forecast'!F78</f>
        <v>0</v>
      </c>
      <c r="K78" s="58">
        <f>'Fashring Assumptions'!$M$5*'Fashring Assumptions'!$M$7*'Fashring Forecast'!E78</f>
        <v>89.361846307797975</v>
      </c>
      <c r="L78" s="58">
        <f t="shared" si="13"/>
        <v>89.361846307797975</v>
      </c>
    </row>
    <row r="79" spans="1:12" x14ac:dyDescent="0.3">
      <c r="A79" s="60">
        <v>44273</v>
      </c>
      <c r="B79" s="15">
        <f t="shared" si="7"/>
        <v>2021</v>
      </c>
      <c r="C79" s="15">
        <f t="shared" si="8"/>
        <v>3</v>
      </c>
      <c r="D79" s="15">
        <f t="shared" si="9"/>
        <v>18</v>
      </c>
      <c r="E79" s="15">
        <f t="shared" si="10"/>
        <v>854.08479434391484</v>
      </c>
      <c r="F79" s="15">
        <f>IF(E78&gt;'Fashring Assumptions'!$Q$13,0,'Fashring Assumptions'!$Q$12)</f>
        <v>0</v>
      </c>
      <c r="G79" s="15">
        <v>575.70474658085277</v>
      </c>
      <c r="H79" s="15">
        <f t="shared" si="11"/>
        <v>0</v>
      </c>
      <c r="I79" s="15">
        <f t="shared" si="12"/>
        <v>0</v>
      </c>
      <c r="J79" s="58">
        <f>'Fashring Assumptions'!$M$7*'Fashring Forecast'!F79</f>
        <v>0</v>
      </c>
      <c r="K79" s="58">
        <f>'Fashring Assumptions'!$M$5*'Fashring Assumptions'!$M$7*'Fashring Forecast'!E79</f>
        <v>53.380299646494677</v>
      </c>
      <c r="L79" s="58">
        <f t="shared" si="13"/>
        <v>53.380299646494677</v>
      </c>
    </row>
    <row r="80" spans="1:12" x14ac:dyDescent="0.3">
      <c r="A80" s="60">
        <v>44274</v>
      </c>
      <c r="B80" s="15">
        <f t="shared" si="7"/>
        <v>2021</v>
      </c>
      <c r="C80" s="15">
        <f t="shared" si="8"/>
        <v>3</v>
      </c>
      <c r="D80" s="15">
        <f t="shared" si="9"/>
        <v>19</v>
      </c>
      <c r="E80" s="15">
        <f t="shared" si="10"/>
        <v>4570.5300789930152</v>
      </c>
      <c r="F80" s="15">
        <f>IF(E79&gt;'Fashring Assumptions'!$Q$13,0,'Fashring Assumptions'!$Q$12)</f>
        <v>4292.1500312299531</v>
      </c>
      <c r="G80" s="15">
        <v>575.70474658085277</v>
      </c>
      <c r="H80" s="15">
        <f t="shared" si="11"/>
        <v>1</v>
      </c>
      <c r="I80" s="15">
        <f t="shared" si="12"/>
        <v>1000</v>
      </c>
      <c r="J80" s="58">
        <f>'Fashring Assumptions'!$M$7*'Fashring Forecast'!F80</f>
        <v>10730.375078074883</v>
      </c>
      <c r="K80" s="58">
        <f>'Fashring Assumptions'!$M$5*'Fashring Assumptions'!$M$7*'Fashring Forecast'!E80</f>
        <v>285.65812993706345</v>
      </c>
      <c r="L80" s="58">
        <f t="shared" si="13"/>
        <v>12016.033208011946</v>
      </c>
    </row>
    <row r="81" spans="1:12" x14ac:dyDescent="0.3">
      <c r="A81" s="60">
        <v>44275</v>
      </c>
      <c r="B81" s="15">
        <f t="shared" si="7"/>
        <v>2021</v>
      </c>
      <c r="C81" s="15">
        <f t="shared" si="8"/>
        <v>3</v>
      </c>
      <c r="D81" s="15">
        <f t="shared" si="9"/>
        <v>20</v>
      </c>
      <c r="E81" s="15">
        <f t="shared" si="10"/>
        <v>3994.8253324121624</v>
      </c>
      <c r="F81" s="15">
        <f>IF(E80&gt;'Fashring Assumptions'!$Q$13,0,'Fashring Assumptions'!$Q$12)</f>
        <v>0</v>
      </c>
      <c r="G81" s="15">
        <v>575.70474658085277</v>
      </c>
      <c r="H81" s="15">
        <f t="shared" si="11"/>
        <v>0</v>
      </c>
      <c r="I81" s="15">
        <f t="shared" si="12"/>
        <v>0</v>
      </c>
      <c r="J81" s="58">
        <f>'Fashring Assumptions'!$M$7*'Fashring Forecast'!F81</f>
        <v>0</v>
      </c>
      <c r="K81" s="58">
        <f>'Fashring Assumptions'!$M$5*'Fashring Assumptions'!$M$7*'Fashring Forecast'!E81</f>
        <v>249.67658327576015</v>
      </c>
      <c r="L81" s="58">
        <f t="shared" si="13"/>
        <v>249.67658327576015</v>
      </c>
    </row>
    <row r="82" spans="1:12" x14ac:dyDescent="0.3">
      <c r="A82" s="60">
        <v>44276</v>
      </c>
      <c r="B82" s="15">
        <f t="shared" si="7"/>
        <v>2021</v>
      </c>
      <c r="C82" s="15">
        <f t="shared" si="8"/>
        <v>3</v>
      </c>
      <c r="D82" s="15">
        <f t="shared" si="9"/>
        <v>21</v>
      </c>
      <c r="E82" s="15">
        <f t="shared" si="10"/>
        <v>3419.1205858313097</v>
      </c>
      <c r="F82" s="15">
        <f>IF(E81&gt;'Fashring Assumptions'!$Q$13,0,'Fashring Assumptions'!$Q$12)</f>
        <v>0</v>
      </c>
      <c r="G82" s="15">
        <v>575.70474658085277</v>
      </c>
      <c r="H82" s="15">
        <f t="shared" si="11"/>
        <v>0</v>
      </c>
      <c r="I82" s="15">
        <f t="shared" si="12"/>
        <v>0</v>
      </c>
      <c r="J82" s="58">
        <f>'Fashring Assumptions'!$M$7*'Fashring Forecast'!F82</f>
        <v>0</v>
      </c>
      <c r="K82" s="58">
        <f>'Fashring Assumptions'!$M$5*'Fashring Assumptions'!$M$7*'Fashring Forecast'!E82</f>
        <v>213.69503661445685</v>
      </c>
      <c r="L82" s="58">
        <f t="shared" si="13"/>
        <v>213.69503661445685</v>
      </c>
    </row>
    <row r="83" spans="1:12" x14ac:dyDescent="0.3">
      <c r="A83" s="60">
        <v>44277</v>
      </c>
      <c r="B83" s="15">
        <f t="shared" si="7"/>
        <v>2021</v>
      </c>
      <c r="C83" s="15">
        <f t="shared" si="8"/>
        <v>3</v>
      </c>
      <c r="D83" s="15">
        <f t="shared" si="9"/>
        <v>22</v>
      </c>
      <c r="E83" s="15">
        <f t="shared" si="10"/>
        <v>2843.4158392504569</v>
      </c>
      <c r="F83" s="15">
        <f>IF(E82&gt;'Fashring Assumptions'!$Q$13,0,'Fashring Assumptions'!$Q$12)</f>
        <v>0</v>
      </c>
      <c r="G83" s="15">
        <v>575.70474658085277</v>
      </c>
      <c r="H83" s="15">
        <f t="shared" si="11"/>
        <v>0</v>
      </c>
      <c r="I83" s="15">
        <f t="shared" si="12"/>
        <v>0</v>
      </c>
      <c r="J83" s="58">
        <f>'Fashring Assumptions'!$M$7*'Fashring Forecast'!F83</f>
        <v>0</v>
      </c>
      <c r="K83" s="58">
        <f>'Fashring Assumptions'!$M$5*'Fashring Assumptions'!$M$7*'Fashring Forecast'!E83</f>
        <v>177.71348995315356</v>
      </c>
      <c r="L83" s="58">
        <f t="shared" si="13"/>
        <v>177.71348995315356</v>
      </c>
    </row>
    <row r="84" spans="1:12" x14ac:dyDescent="0.3">
      <c r="A84" s="60">
        <v>44278</v>
      </c>
      <c r="B84" s="15">
        <f t="shared" si="7"/>
        <v>2021</v>
      </c>
      <c r="C84" s="15">
        <f t="shared" si="8"/>
        <v>3</v>
      </c>
      <c r="D84" s="15">
        <f t="shared" si="9"/>
        <v>23</v>
      </c>
      <c r="E84" s="15">
        <f t="shared" si="10"/>
        <v>2267.7110926696041</v>
      </c>
      <c r="F84" s="15">
        <f>IF(E83&gt;'Fashring Assumptions'!$Q$13,0,'Fashring Assumptions'!$Q$12)</f>
        <v>0</v>
      </c>
      <c r="G84" s="15">
        <v>575.70474658085277</v>
      </c>
      <c r="H84" s="15">
        <f t="shared" si="11"/>
        <v>0</v>
      </c>
      <c r="I84" s="15">
        <f t="shared" si="12"/>
        <v>0</v>
      </c>
      <c r="J84" s="58">
        <f>'Fashring Assumptions'!$M$7*'Fashring Forecast'!F84</f>
        <v>0</v>
      </c>
      <c r="K84" s="58">
        <f>'Fashring Assumptions'!$M$5*'Fashring Assumptions'!$M$7*'Fashring Forecast'!E84</f>
        <v>141.73194329185026</v>
      </c>
      <c r="L84" s="58">
        <f t="shared" si="13"/>
        <v>141.73194329185026</v>
      </c>
    </row>
    <row r="85" spans="1:12" x14ac:dyDescent="0.3">
      <c r="A85" s="60">
        <v>44279</v>
      </c>
      <c r="B85" s="15">
        <f t="shared" si="7"/>
        <v>2021</v>
      </c>
      <c r="C85" s="15">
        <f t="shared" si="8"/>
        <v>3</v>
      </c>
      <c r="D85" s="15">
        <f t="shared" si="9"/>
        <v>24</v>
      </c>
      <c r="E85" s="15">
        <f t="shared" si="10"/>
        <v>1692.0063460887513</v>
      </c>
      <c r="F85" s="15">
        <f>IF(E84&gt;'Fashring Assumptions'!$Q$13,0,'Fashring Assumptions'!$Q$12)</f>
        <v>0</v>
      </c>
      <c r="G85" s="15">
        <v>575.70474658085277</v>
      </c>
      <c r="H85" s="15">
        <f t="shared" si="11"/>
        <v>0</v>
      </c>
      <c r="I85" s="15">
        <f t="shared" si="12"/>
        <v>0</v>
      </c>
      <c r="J85" s="58">
        <f>'Fashring Assumptions'!$M$7*'Fashring Forecast'!F85</f>
        <v>0</v>
      </c>
      <c r="K85" s="58">
        <f>'Fashring Assumptions'!$M$5*'Fashring Assumptions'!$M$7*'Fashring Forecast'!E85</f>
        <v>105.75039663054696</v>
      </c>
      <c r="L85" s="58">
        <f t="shared" si="13"/>
        <v>105.75039663054696</v>
      </c>
    </row>
    <row r="86" spans="1:12" x14ac:dyDescent="0.3">
      <c r="A86" s="60">
        <v>44280</v>
      </c>
      <c r="B86" s="15">
        <f t="shared" si="7"/>
        <v>2021</v>
      </c>
      <c r="C86" s="15">
        <f t="shared" si="8"/>
        <v>3</v>
      </c>
      <c r="D86" s="15">
        <f t="shared" si="9"/>
        <v>25</v>
      </c>
      <c r="E86" s="15">
        <f t="shared" si="10"/>
        <v>1116.3015995078986</v>
      </c>
      <c r="F86" s="15">
        <f>IF(E85&gt;'Fashring Assumptions'!$Q$13,0,'Fashring Assumptions'!$Q$12)</f>
        <v>0</v>
      </c>
      <c r="G86" s="15">
        <v>575.70474658085277</v>
      </c>
      <c r="H86" s="15">
        <f t="shared" si="11"/>
        <v>0</v>
      </c>
      <c r="I86" s="15">
        <f t="shared" si="12"/>
        <v>0</v>
      </c>
      <c r="J86" s="58">
        <f>'Fashring Assumptions'!$M$7*'Fashring Forecast'!F86</f>
        <v>0</v>
      </c>
      <c r="K86" s="58">
        <f>'Fashring Assumptions'!$M$5*'Fashring Assumptions'!$M$7*'Fashring Forecast'!E86</f>
        <v>69.768849969243661</v>
      </c>
      <c r="L86" s="58">
        <f t="shared" si="13"/>
        <v>69.768849969243661</v>
      </c>
    </row>
    <row r="87" spans="1:12" x14ac:dyDescent="0.3">
      <c r="A87" s="60">
        <v>44281</v>
      </c>
      <c r="B87" s="15">
        <f t="shared" si="7"/>
        <v>2021</v>
      </c>
      <c r="C87" s="15">
        <f t="shared" si="8"/>
        <v>3</v>
      </c>
      <c r="D87" s="15">
        <f t="shared" si="9"/>
        <v>26</v>
      </c>
      <c r="E87" s="15">
        <f t="shared" si="10"/>
        <v>4832.7468841569989</v>
      </c>
      <c r="F87" s="15">
        <f>IF(E86&gt;'Fashring Assumptions'!$Q$13,0,'Fashring Assumptions'!$Q$12)</f>
        <v>4292.1500312299531</v>
      </c>
      <c r="G87" s="15">
        <v>575.70474658085277</v>
      </c>
      <c r="H87" s="15">
        <f t="shared" si="11"/>
        <v>1</v>
      </c>
      <c r="I87" s="15">
        <f t="shared" si="12"/>
        <v>1000</v>
      </c>
      <c r="J87" s="58">
        <f>'Fashring Assumptions'!$M$7*'Fashring Forecast'!F87</f>
        <v>10730.375078074883</v>
      </c>
      <c r="K87" s="58">
        <f>'Fashring Assumptions'!$M$5*'Fashring Assumptions'!$M$7*'Fashring Forecast'!E87</f>
        <v>302.04668025981243</v>
      </c>
      <c r="L87" s="58">
        <f t="shared" si="13"/>
        <v>12032.421758334696</v>
      </c>
    </row>
    <row r="88" spans="1:12" x14ac:dyDescent="0.3">
      <c r="A88" s="60">
        <v>44282</v>
      </c>
      <c r="B88" s="15">
        <f t="shared" si="7"/>
        <v>2021</v>
      </c>
      <c r="C88" s="15">
        <f t="shared" si="8"/>
        <v>3</v>
      </c>
      <c r="D88" s="15">
        <f t="shared" si="9"/>
        <v>27</v>
      </c>
      <c r="E88" s="15">
        <f t="shared" si="10"/>
        <v>4257.0421375761462</v>
      </c>
      <c r="F88" s="15">
        <f>IF(E87&gt;'Fashring Assumptions'!$Q$13,0,'Fashring Assumptions'!$Q$12)</f>
        <v>0</v>
      </c>
      <c r="G88" s="15">
        <v>575.70474658085277</v>
      </c>
      <c r="H88" s="15">
        <f t="shared" si="11"/>
        <v>0</v>
      </c>
      <c r="I88" s="15">
        <f t="shared" si="12"/>
        <v>0</v>
      </c>
      <c r="J88" s="58">
        <f>'Fashring Assumptions'!$M$7*'Fashring Forecast'!F88</f>
        <v>0</v>
      </c>
      <c r="K88" s="58">
        <f>'Fashring Assumptions'!$M$5*'Fashring Assumptions'!$M$7*'Fashring Forecast'!E88</f>
        <v>266.06513359850914</v>
      </c>
      <c r="L88" s="58">
        <f t="shared" si="13"/>
        <v>266.06513359850914</v>
      </c>
    </row>
    <row r="89" spans="1:12" x14ac:dyDescent="0.3">
      <c r="A89" s="60">
        <v>44283</v>
      </c>
      <c r="B89" s="15">
        <f t="shared" si="7"/>
        <v>2021</v>
      </c>
      <c r="C89" s="15">
        <f t="shared" si="8"/>
        <v>3</v>
      </c>
      <c r="D89" s="15">
        <f t="shared" si="9"/>
        <v>28</v>
      </c>
      <c r="E89" s="15">
        <f t="shared" si="10"/>
        <v>3681.3373909952934</v>
      </c>
      <c r="F89" s="15">
        <f>IF(E88&gt;'Fashring Assumptions'!$Q$13,0,'Fashring Assumptions'!$Q$12)</f>
        <v>0</v>
      </c>
      <c r="G89" s="15">
        <v>575.70474658085277</v>
      </c>
      <c r="H89" s="15">
        <f t="shared" si="11"/>
        <v>0</v>
      </c>
      <c r="I89" s="15">
        <f t="shared" si="12"/>
        <v>0</v>
      </c>
      <c r="J89" s="58">
        <f>'Fashring Assumptions'!$M$7*'Fashring Forecast'!F89</f>
        <v>0</v>
      </c>
      <c r="K89" s="58">
        <f>'Fashring Assumptions'!$M$5*'Fashring Assumptions'!$M$7*'Fashring Forecast'!E89</f>
        <v>230.08358693720584</v>
      </c>
      <c r="L89" s="58">
        <f t="shared" si="13"/>
        <v>230.08358693720584</v>
      </c>
    </row>
    <row r="90" spans="1:12" x14ac:dyDescent="0.3">
      <c r="A90" s="60">
        <v>44284</v>
      </c>
      <c r="B90" s="15">
        <f t="shared" si="7"/>
        <v>2021</v>
      </c>
      <c r="C90" s="15">
        <f t="shared" si="8"/>
        <v>3</v>
      </c>
      <c r="D90" s="15">
        <f t="shared" si="9"/>
        <v>29</v>
      </c>
      <c r="E90" s="15">
        <f t="shared" si="10"/>
        <v>3105.6326444144406</v>
      </c>
      <c r="F90" s="15">
        <f>IF(E89&gt;'Fashring Assumptions'!$Q$13,0,'Fashring Assumptions'!$Q$12)</f>
        <v>0</v>
      </c>
      <c r="G90" s="15">
        <v>575.70474658085277</v>
      </c>
      <c r="H90" s="15">
        <f t="shared" si="11"/>
        <v>0</v>
      </c>
      <c r="I90" s="15">
        <f t="shared" si="12"/>
        <v>0</v>
      </c>
      <c r="J90" s="58">
        <f>'Fashring Assumptions'!$M$7*'Fashring Forecast'!F90</f>
        <v>0</v>
      </c>
      <c r="K90" s="58">
        <f>'Fashring Assumptions'!$M$5*'Fashring Assumptions'!$M$7*'Fashring Forecast'!E90</f>
        <v>194.10204027590254</v>
      </c>
      <c r="L90" s="58">
        <f t="shared" si="13"/>
        <v>194.10204027590254</v>
      </c>
    </row>
    <row r="91" spans="1:12" x14ac:dyDescent="0.3">
      <c r="A91" s="60">
        <v>44285</v>
      </c>
      <c r="B91" s="15">
        <f t="shared" si="7"/>
        <v>2021</v>
      </c>
      <c r="C91" s="15">
        <f t="shared" si="8"/>
        <v>3</v>
      </c>
      <c r="D91" s="15">
        <f t="shared" si="9"/>
        <v>30</v>
      </c>
      <c r="E91" s="15">
        <f t="shared" si="10"/>
        <v>2529.9278978335878</v>
      </c>
      <c r="F91" s="15">
        <f>IF(E90&gt;'Fashring Assumptions'!$Q$13,0,'Fashring Assumptions'!$Q$12)</f>
        <v>0</v>
      </c>
      <c r="G91" s="15">
        <v>575.70474658085277</v>
      </c>
      <c r="H91" s="15">
        <f t="shared" si="11"/>
        <v>0</v>
      </c>
      <c r="I91" s="15">
        <f t="shared" si="12"/>
        <v>0</v>
      </c>
      <c r="J91" s="58">
        <f>'Fashring Assumptions'!$M$7*'Fashring Forecast'!F91</f>
        <v>0</v>
      </c>
      <c r="K91" s="58">
        <f>'Fashring Assumptions'!$M$5*'Fashring Assumptions'!$M$7*'Fashring Forecast'!E91</f>
        <v>158.12049361459924</v>
      </c>
      <c r="L91" s="58">
        <f t="shared" si="13"/>
        <v>158.12049361459924</v>
      </c>
    </row>
    <row r="92" spans="1:12" x14ac:dyDescent="0.3">
      <c r="A92" s="60">
        <v>44286</v>
      </c>
      <c r="B92" s="15">
        <f t="shared" si="7"/>
        <v>2021</v>
      </c>
      <c r="C92" s="15">
        <f t="shared" si="8"/>
        <v>3</v>
      </c>
      <c r="D92" s="15">
        <f t="shared" si="9"/>
        <v>31</v>
      </c>
      <c r="E92" s="15">
        <f t="shared" si="10"/>
        <v>1954.2231512527351</v>
      </c>
      <c r="F92" s="15">
        <f>IF(E91&gt;'Fashring Assumptions'!$Q$13,0,'Fashring Assumptions'!$Q$12)</f>
        <v>0</v>
      </c>
      <c r="G92" s="15">
        <v>575.70474658085277</v>
      </c>
      <c r="H92" s="15">
        <f t="shared" si="11"/>
        <v>0</v>
      </c>
      <c r="I92" s="15">
        <f t="shared" si="12"/>
        <v>0</v>
      </c>
      <c r="J92" s="58">
        <f>'Fashring Assumptions'!$M$7*'Fashring Forecast'!F92</f>
        <v>0</v>
      </c>
      <c r="K92" s="58">
        <f>'Fashring Assumptions'!$M$5*'Fashring Assumptions'!$M$7*'Fashring Forecast'!E92</f>
        <v>122.13894695329594</v>
      </c>
      <c r="L92" s="58">
        <f t="shared" si="13"/>
        <v>122.13894695329594</v>
      </c>
    </row>
    <row r="93" spans="1:12" x14ac:dyDescent="0.3">
      <c r="A93" s="60">
        <v>44287</v>
      </c>
      <c r="B93" s="15">
        <f t="shared" si="7"/>
        <v>2021</v>
      </c>
      <c r="C93" s="15">
        <f t="shared" si="8"/>
        <v>4</v>
      </c>
      <c r="D93" s="15">
        <f t="shared" si="9"/>
        <v>1</v>
      </c>
      <c r="E93" s="15">
        <f t="shared" si="10"/>
        <v>1378.5184046718823</v>
      </c>
      <c r="F93" s="15">
        <f>IF(E92&gt;'Fashring Assumptions'!$Q$13,0,'Fashring Assumptions'!$Q$12)</f>
        <v>0</v>
      </c>
      <c r="G93" s="15">
        <v>575.70474658085277</v>
      </c>
      <c r="H93" s="15">
        <f t="shared" si="11"/>
        <v>0</v>
      </c>
      <c r="I93" s="15">
        <f t="shared" si="12"/>
        <v>0</v>
      </c>
      <c r="J93" s="58">
        <f>'Fashring Assumptions'!$M$7*'Fashring Forecast'!F93</f>
        <v>0</v>
      </c>
      <c r="K93" s="58">
        <f>'Fashring Assumptions'!$M$5*'Fashring Assumptions'!$M$7*'Fashring Forecast'!E93</f>
        <v>86.157400291992644</v>
      </c>
      <c r="L93" s="58">
        <f t="shared" si="13"/>
        <v>86.157400291992644</v>
      </c>
    </row>
    <row r="94" spans="1:12" x14ac:dyDescent="0.3">
      <c r="A94" s="60">
        <v>44288</v>
      </c>
      <c r="B94" s="15">
        <f t="shared" si="7"/>
        <v>2021</v>
      </c>
      <c r="C94" s="15">
        <f t="shared" si="8"/>
        <v>4</v>
      </c>
      <c r="D94" s="15">
        <f t="shared" si="9"/>
        <v>2</v>
      </c>
      <c r="E94" s="15">
        <f t="shared" si="10"/>
        <v>802.81365809102954</v>
      </c>
      <c r="F94" s="15">
        <f>IF(E93&gt;'Fashring Assumptions'!$Q$13,0,'Fashring Assumptions'!$Q$12)</f>
        <v>0</v>
      </c>
      <c r="G94" s="15">
        <v>575.70474658085277</v>
      </c>
      <c r="H94" s="15">
        <f t="shared" si="11"/>
        <v>0</v>
      </c>
      <c r="I94" s="15">
        <f t="shared" si="12"/>
        <v>0</v>
      </c>
      <c r="J94" s="58">
        <f>'Fashring Assumptions'!$M$7*'Fashring Forecast'!F94</f>
        <v>0</v>
      </c>
      <c r="K94" s="58">
        <f>'Fashring Assumptions'!$M$5*'Fashring Assumptions'!$M$7*'Fashring Forecast'!E94</f>
        <v>50.175853630689346</v>
      </c>
      <c r="L94" s="58">
        <f t="shared" si="13"/>
        <v>50.175853630689346</v>
      </c>
    </row>
    <row r="95" spans="1:12" x14ac:dyDescent="0.3">
      <c r="A95" s="60">
        <v>44289</v>
      </c>
      <c r="B95" s="15">
        <f t="shared" si="7"/>
        <v>2021</v>
      </c>
      <c r="C95" s="15">
        <f t="shared" si="8"/>
        <v>4</v>
      </c>
      <c r="D95" s="15">
        <f t="shared" si="9"/>
        <v>3</v>
      </c>
      <c r="E95" s="15">
        <f t="shared" si="10"/>
        <v>4519.2589427401299</v>
      </c>
      <c r="F95" s="15">
        <f>IF(E94&gt;'Fashring Assumptions'!$Q$13,0,'Fashring Assumptions'!$Q$12)</f>
        <v>4292.1500312299531</v>
      </c>
      <c r="G95" s="15">
        <v>575.70474658085277</v>
      </c>
      <c r="H95" s="15">
        <f t="shared" si="11"/>
        <v>1</v>
      </c>
      <c r="I95" s="15">
        <f t="shared" si="12"/>
        <v>1000</v>
      </c>
      <c r="J95" s="58">
        <f>'Fashring Assumptions'!$M$7*'Fashring Forecast'!F95</f>
        <v>10730.375078074883</v>
      </c>
      <c r="K95" s="58">
        <f>'Fashring Assumptions'!$M$5*'Fashring Assumptions'!$M$7*'Fashring Forecast'!E95</f>
        <v>282.45368392125812</v>
      </c>
      <c r="L95" s="58">
        <f t="shared" si="13"/>
        <v>12012.828761996141</v>
      </c>
    </row>
    <row r="96" spans="1:12" x14ac:dyDescent="0.3">
      <c r="A96" s="60">
        <v>44290</v>
      </c>
      <c r="B96" s="15">
        <f t="shared" si="7"/>
        <v>2021</v>
      </c>
      <c r="C96" s="15">
        <f t="shared" si="8"/>
        <v>4</v>
      </c>
      <c r="D96" s="15">
        <f t="shared" si="9"/>
        <v>4</v>
      </c>
      <c r="E96" s="15">
        <f t="shared" si="10"/>
        <v>3943.5541961592771</v>
      </c>
      <c r="F96" s="15">
        <f>IF(E95&gt;'Fashring Assumptions'!$Q$13,0,'Fashring Assumptions'!$Q$12)</f>
        <v>0</v>
      </c>
      <c r="G96" s="15">
        <v>575.70474658085277</v>
      </c>
      <c r="H96" s="15">
        <f t="shared" si="11"/>
        <v>0</v>
      </c>
      <c r="I96" s="15">
        <f t="shared" si="12"/>
        <v>0</v>
      </c>
      <c r="J96" s="58">
        <f>'Fashring Assumptions'!$M$7*'Fashring Forecast'!F96</f>
        <v>0</v>
      </c>
      <c r="K96" s="58">
        <f>'Fashring Assumptions'!$M$5*'Fashring Assumptions'!$M$7*'Fashring Forecast'!E96</f>
        <v>246.47213725995482</v>
      </c>
      <c r="L96" s="58">
        <f t="shared" si="13"/>
        <v>246.47213725995482</v>
      </c>
    </row>
    <row r="97" spans="1:12" x14ac:dyDescent="0.3">
      <c r="A97" s="60">
        <v>44291</v>
      </c>
      <c r="B97" s="15">
        <f t="shared" ref="B97:B160" si="14">YEAR(A97)</f>
        <v>2021</v>
      </c>
      <c r="C97" s="15">
        <f t="shared" ref="C97:C160" si="15">MONTH(A97)</f>
        <v>4</v>
      </c>
      <c r="D97" s="15">
        <f t="shared" ref="D97:D160" si="16">DAY(A97)</f>
        <v>5</v>
      </c>
      <c r="E97" s="15">
        <f t="shared" si="10"/>
        <v>3367.8494495784244</v>
      </c>
      <c r="F97" s="15">
        <f>IF(E96&gt;'Fashring Assumptions'!$Q$13,0,'Fashring Assumptions'!$Q$12)</f>
        <v>0</v>
      </c>
      <c r="G97" s="15">
        <v>575.70474658085277</v>
      </c>
      <c r="H97" s="15">
        <f t="shared" si="11"/>
        <v>0</v>
      </c>
      <c r="I97" s="15">
        <f t="shared" si="12"/>
        <v>0</v>
      </c>
      <c r="J97" s="58">
        <f>'Fashring Assumptions'!$M$7*'Fashring Forecast'!F97</f>
        <v>0</v>
      </c>
      <c r="K97" s="58">
        <f>'Fashring Assumptions'!$M$5*'Fashring Assumptions'!$M$7*'Fashring Forecast'!E97</f>
        <v>210.49059059865152</v>
      </c>
      <c r="L97" s="58">
        <f t="shared" si="13"/>
        <v>210.49059059865152</v>
      </c>
    </row>
    <row r="98" spans="1:12" x14ac:dyDescent="0.3">
      <c r="A98" s="60">
        <v>44292</v>
      </c>
      <c r="B98" s="15">
        <f t="shared" si="14"/>
        <v>2021</v>
      </c>
      <c r="C98" s="15">
        <f t="shared" si="15"/>
        <v>4</v>
      </c>
      <c r="D98" s="15">
        <f t="shared" si="16"/>
        <v>6</v>
      </c>
      <c r="E98" s="15">
        <f t="shared" si="10"/>
        <v>2792.1447029975716</v>
      </c>
      <c r="F98" s="15">
        <f>IF(E97&gt;'Fashring Assumptions'!$Q$13,0,'Fashring Assumptions'!$Q$12)</f>
        <v>0</v>
      </c>
      <c r="G98" s="15">
        <v>575.70474658085277</v>
      </c>
      <c r="H98" s="15">
        <f t="shared" si="11"/>
        <v>0</v>
      </c>
      <c r="I98" s="15">
        <f t="shared" si="12"/>
        <v>0</v>
      </c>
      <c r="J98" s="58">
        <f>'Fashring Assumptions'!$M$7*'Fashring Forecast'!F98</f>
        <v>0</v>
      </c>
      <c r="K98" s="58">
        <f>'Fashring Assumptions'!$M$5*'Fashring Assumptions'!$M$7*'Fashring Forecast'!E98</f>
        <v>174.50904393734822</v>
      </c>
      <c r="L98" s="58">
        <f t="shared" si="13"/>
        <v>174.50904393734822</v>
      </c>
    </row>
    <row r="99" spans="1:12" x14ac:dyDescent="0.3">
      <c r="A99" s="60">
        <v>44293</v>
      </c>
      <c r="B99" s="15">
        <f t="shared" si="14"/>
        <v>2021</v>
      </c>
      <c r="C99" s="15">
        <f t="shared" si="15"/>
        <v>4</v>
      </c>
      <c r="D99" s="15">
        <f t="shared" si="16"/>
        <v>7</v>
      </c>
      <c r="E99" s="15">
        <f t="shared" si="10"/>
        <v>2216.4399564167188</v>
      </c>
      <c r="F99" s="15">
        <f>IF(E98&gt;'Fashring Assumptions'!$Q$13,0,'Fashring Assumptions'!$Q$12)</f>
        <v>0</v>
      </c>
      <c r="G99" s="15">
        <v>575.70474658085277</v>
      </c>
      <c r="H99" s="15">
        <f t="shared" si="11"/>
        <v>0</v>
      </c>
      <c r="I99" s="15">
        <f t="shared" si="12"/>
        <v>0</v>
      </c>
      <c r="J99" s="58">
        <f>'Fashring Assumptions'!$M$7*'Fashring Forecast'!F99</f>
        <v>0</v>
      </c>
      <c r="K99" s="58">
        <f>'Fashring Assumptions'!$M$5*'Fashring Assumptions'!$M$7*'Fashring Forecast'!E99</f>
        <v>138.52749727604493</v>
      </c>
      <c r="L99" s="58">
        <f t="shared" si="13"/>
        <v>138.52749727604493</v>
      </c>
    </row>
    <row r="100" spans="1:12" x14ac:dyDescent="0.3">
      <c r="A100" s="60">
        <v>44294</v>
      </c>
      <c r="B100" s="15">
        <f t="shared" si="14"/>
        <v>2021</v>
      </c>
      <c r="C100" s="15">
        <f t="shared" si="15"/>
        <v>4</v>
      </c>
      <c r="D100" s="15">
        <f t="shared" si="16"/>
        <v>8</v>
      </c>
      <c r="E100" s="15">
        <f t="shared" si="10"/>
        <v>1640.735209835866</v>
      </c>
      <c r="F100" s="15">
        <f>IF(E99&gt;'Fashring Assumptions'!$Q$13,0,'Fashring Assumptions'!$Q$12)</f>
        <v>0</v>
      </c>
      <c r="G100" s="15">
        <v>575.70474658085277</v>
      </c>
      <c r="H100" s="15">
        <f t="shared" si="11"/>
        <v>0</v>
      </c>
      <c r="I100" s="15">
        <f t="shared" si="12"/>
        <v>0</v>
      </c>
      <c r="J100" s="58">
        <f>'Fashring Assumptions'!$M$7*'Fashring Forecast'!F100</f>
        <v>0</v>
      </c>
      <c r="K100" s="58">
        <f>'Fashring Assumptions'!$M$5*'Fashring Assumptions'!$M$7*'Fashring Forecast'!E100</f>
        <v>102.54595061474163</v>
      </c>
      <c r="L100" s="58">
        <f t="shared" si="13"/>
        <v>102.54595061474163</v>
      </c>
    </row>
    <row r="101" spans="1:12" x14ac:dyDescent="0.3">
      <c r="A101" s="60">
        <v>44295</v>
      </c>
      <c r="B101" s="15">
        <f t="shared" si="14"/>
        <v>2021</v>
      </c>
      <c r="C101" s="15">
        <f t="shared" si="15"/>
        <v>4</v>
      </c>
      <c r="D101" s="15">
        <f t="shared" si="16"/>
        <v>9</v>
      </c>
      <c r="E101" s="15">
        <f t="shared" si="10"/>
        <v>1065.0304632550133</v>
      </c>
      <c r="F101" s="15">
        <f>IF(E100&gt;'Fashring Assumptions'!$Q$13,0,'Fashring Assumptions'!$Q$12)</f>
        <v>0</v>
      </c>
      <c r="G101" s="15">
        <v>575.70474658085277</v>
      </c>
      <c r="H101" s="15">
        <f t="shared" si="11"/>
        <v>0</v>
      </c>
      <c r="I101" s="15">
        <f t="shared" si="12"/>
        <v>0</v>
      </c>
      <c r="J101" s="58">
        <f>'Fashring Assumptions'!$M$7*'Fashring Forecast'!F101</f>
        <v>0</v>
      </c>
      <c r="K101" s="58">
        <f>'Fashring Assumptions'!$M$5*'Fashring Assumptions'!$M$7*'Fashring Forecast'!E101</f>
        <v>66.56440395343833</v>
      </c>
      <c r="L101" s="58">
        <f t="shared" si="13"/>
        <v>66.56440395343833</v>
      </c>
    </row>
    <row r="102" spans="1:12" x14ac:dyDescent="0.3">
      <c r="A102" s="60">
        <v>44296</v>
      </c>
      <c r="B102" s="15">
        <f t="shared" si="14"/>
        <v>2021</v>
      </c>
      <c r="C102" s="15">
        <f t="shared" si="15"/>
        <v>4</v>
      </c>
      <c r="D102" s="15">
        <f t="shared" si="16"/>
        <v>10</v>
      </c>
      <c r="E102" s="15">
        <f t="shared" si="10"/>
        <v>4781.4757479041136</v>
      </c>
      <c r="F102" s="15">
        <f>IF(E101&gt;'Fashring Assumptions'!$Q$13,0,'Fashring Assumptions'!$Q$12)</f>
        <v>4292.1500312299531</v>
      </c>
      <c r="G102" s="15">
        <v>575.70474658085277</v>
      </c>
      <c r="H102" s="15">
        <f t="shared" si="11"/>
        <v>1</v>
      </c>
      <c r="I102" s="15">
        <f t="shared" si="12"/>
        <v>1000</v>
      </c>
      <c r="J102" s="58">
        <f>'Fashring Assumptions'!$M$7*'Fashring Forecast'!F102</f>
        <v>10730.375078074883</v>
      </c>
      <c r="K102" s="58">
        <f>'Fashring Assumptions'!$M$5*'Fashring Assumptions'!$M$7*'Fashring Forecast'!E102</f>
        <v>298.8422342440071</v>
      </c>
      <c r="L102" s="58">
        <f t="shared" si="13"/>
        <v>12029.21731231889</v>
      </c>
    </row>
    <row r="103" spans="1:12" x14ac:dyDescent="0.3">
      <c r="A103" s="60">
        <v>44297</v>
      </c>
      <c r="B103" s="15">
        <f t="shared" si="14"/>
        <v>2021</v>
      </c>
      <c r="C103" s="15">
        <f t="shared" si="15"/>
        <v>4</v>
      </c>
      <c r="D103" s="15">
        <f t="shared" si="16"/>
        <v>11</v>
      </c>
      <c r="E103" s="15">
        <f t="shared" si="10"/>
        <v>4205.7710013232609</v>
      </c>
      <c r="F103" s="15">
        <f>IF(E102&gt;'Fashring Assumptions'!$Q$13,0,'Fashring Assumptions'!$Q$12)</f>
        <v>0</v>
      </c>
      <c r="G103" s="15">
        <v>575.70474658085277</v>
      </c>
      <c r="H103" s="15">
        <f t="shared" si="11"/>
        <v>0</v>
      </c>
      <c r="I103" s="15">
        <f t="shared" si="12"/>
        <v>0</v>
      </c>
      <c r="J103" s="58">
        <f>'Fashring Assumptions'!$M$7*'Fashring Forecast'!F103</f>
        <v>0</v>
      </c>
      <c r="K103" s="58">
        <f>'Fashring Assumptions'!$M$5*'Fashring Assumptions'!$M$7*'Fashring Forecast'!E103</f>
        <v>262.8606875827038</v>
      </c>
      <c r="L103" s="58">
        <f t="shared" si="13"/>
        <v>262.8606875827038</v>
      </c>
    </row>
    <row r="104" spans="1:12" x14ac:dyDescent="0.3">
      <c r="A104" s="60">
        <v>44298</v>
      </c>
      <c r="B104" s="15">
        <f t="shared" si="14"/>
        <v>2021</v>
      </c>
      <c r="C104" s="15">
        <f t="shared" si="15"/>
        <v>4</v>
      </c>
      <c r="D104" s="15">
        <f t="shared" si="16"/>
        <v>12</v>
      </c>
      <c r="E104" s="15">
        <f t="shared" si="10"/>
        <v>3630.0662547424081</v>
      </c>
      <c r="F104" s="15">
        <f>IF(E103&gt;'Fashring Assumptions'!$Q$13,0,'Fashring Assumptions'!$Q$12)</f>
        <v>0</v>
      </c>
      <c r="G104" s="15">
        <v>575.70474658085277</v>
      </c>
      <c r="H104" s="15">
        <f t="shared" si="11"/>
        <v>0</v>
      </c>
      <c r="I104" s="15">
        <f t="shared" si="12"/>
        <v>0</v>
      </c>
      <c r="J104" s="58">
        <f>'Fashring Assumptions'!$M$7*'Fashring Forecast'!F104</f>
        <v>0</v>
      </c>
      <c r="K104" s="58">
        <f>'Fashring Assumptions'!$M$5*'Fashring Assumptions'!$M$7*'Fashring Forecast'!E104</f>
        <v>226.87914092140051</v>
      </c>
      <c r="L104" s="58">
        <f t="shared" si="13"/>
        <v>226.87914092140051</v>
      </c>
    </row>
    <row r="105" spans="1:12" x14ac:dyDescent="0.3">
      <c r="A105" s="60">
        <v>44299</v>
      </c>
      <c r="B105" s="15">
        <f t="shared" si="14"/>
        <v>2021</v>
      </c>
      <c r="C105" s="15">
        <f t="shared" si="15"/>
        <v>4</v>
      </c>
      <c r="D105" s="15">
        <f t="shared" si="16"/>
        <v>13</v>
      </c>
      <c r="E105" s="15">
        <f t="shared" si="10"/>
        <v>3054.3615081615553</v>
      </c>
      <c r="F105" s="15">
        <f>IF(E104&gt;'Fashring Assumptions'!$Q$13,0,'Fashring Assumptions'!$Q$12)</f>
        <v>0</v>
      </c>
      <c r="G105" s="15">
        <v>575.70474658085277</v>
      </c>
      <c r="H105" s="15">
        <f t="shared" si="11"/>
        <v>0</v>
      </c>
      <c r="I105" s="15">
        <f t="shared" si="12"/>
        <v>0</v>
      </c>
      <c r="J105" s="58">
        <f>'Fashring Assumptions'!$M$7*'Fashring Forecast'!F105</f>
        <v>0</v>
      </c>
      <c r="K105" s="58">
        <f>'Fashring Assumptions'!$M$5*'Fashring Assumptions'!$M$7*'Fashring Forecast'!E105</f>
        <v>190.89759426009721</v>
      </c>
      <c r="L105" s="58">
        <f t="shared" si="13"/>
        <v>190.89759426009721</v>
      </c>
    </row>
    <row r="106" spans="1:12" x14ac:dyDescent="0.3">
      <c r="A106" s="60">
        <v>44300</v>
      </c>
      <c r="B106" s="15">
        <f t="shared" si="14"/>
        <v>2021</v>
      </c>
      <c r="C106" s="15">
        <f t="shared" si="15"/>
        <v>4</v>
      </c>
      <c r="D106" s="15">
        <f t="shared" si="16"/>
        <v>14</v>
      </c>
      <c r="E106" s="15">
        <f t="shared" si="10"/>
        <v>2478.6567615807026</v>
      </c>
      <c r="F106" s="15">
        <f>IF(E105&gt;'Fashring Assumptions'!$Q$13,0,'Fashring Assumptions'!$Q$12)</f>
        <v>0</v>
      </c>
      <c r="G106" s="15">
        <v>575.70474658085277</v>
      </c>
      <c r="H106" s="15">
        <f t="shared" si="11"/>
        <v>0</v>
      </c>
      <c r="I106" s="15">
        <f t="shared" si="12"/>
        <v>0</v>
      </c>
      <c r="J106" s="58">
        <f>'Fashring Assumptions'!$M$7*'Fashring Forecast'!F106</f>
        <v>0</v>
      </c>
      <c r="K106" s="58">
        <f>'Fashring Assumptions'!$M$5*'Fashring Assumptions'!$M$7*'Fashring Forecast'!E106</f>
        <v>154.91604759879391</v>
      </c>
      <c r="L106" s="58">
        <f t="shared" si="13"/>
        <v>154.91604759879391</v>
      </c>
    </row>
    <row r="107" spans="1:12" x14ac:dyDescent="0.3">
      <c r="A107" s="60">
        <v>44301</v>
      </c>
      <c r="B107" s="15">
        <f t="shared" si="14"/>
        <v>2021</v>
      </c>
      <c r="C107" s="15">
        <f t="shared" si="15"/>
        <v>4</v>
      </c>
      <c r="D107" s="15">
        <f t="shared" si="16"/>
        <v>15</v>
      </c>
      <c r="E107" s="15">
        <f t="shared" si="10"/>
        <v>1902.9520149998498</v>
      </c>
      <c r="F107" s="15">
        <f>IF(E106&gt;'Fashring Assumptions'!$Q$13,0,'Fashring Assumptions'!$Q$12)</f>
        <v>0</v>
      </c>
      <c r="G107" s="15">
        <v>575.70474658085277</v>
      </c>
      <c r="H107" s="15">
        <f t="shared" si="11"/>
        <v>0</v>
      </c>
      <c r="I107" s="15">
        <f t="shared" si="12"/>
        <v>0</v>
      </c>
      <c r="J107" s="58">
        <f>'Fashring Assumptions'!$M$7*'Fashring Forecast'!F107</f>
        <v>0</v>
      </c>
      <c r="K107" s="58">
        <f>'Fashring Assumptions'!$M$5*'Fashring Assumptions'!$M$7*'Fashring Forecast'!E107</f>
        <v>118.93450093749061</v>
      </c>
      <c r="L107" s="58">
        <f t="shared" si="13"/>
        <v>118.93450093749061</v>
      </c>
    </row>
    <row r="108" spans="1:12" x14ac:dyDescent="0.3">
      <c r="A108" s="60">
        <v>44302</v>
      </c>
      <c r="B108" s="15">
        <f t="shared" si="14"/>
        <v>2021</v>
      </c>
      <c r="C108" s="15">
        <f t="shared" si="15"/>
        <v>4</v>
      </c>
      <c r="D108" s="15">
        <f t="shared" si="16"/>
        <v>16</v>
      </c>
      <c r="E108" s="15">
        <f t="shared" si="10"/>
        <v>1327.247268418997</v>
      </c>
      <c r="F108" s="15">
        <f>IF(E107&gt;'Fashring Assumptions'!$Q$13,0,'Fashring Assumptions'!$Q$12)</f>
        <v>0</v>
      </c>
      <c r="G108" s="15">
        <v>575.70474658085277</v>
      </c>
      <c r="H108" s="15">
        <f t="shared" si="11"/>
        <v>0</v>
      </c>
      <c r="I108" s="15">
        <f t="shared" si="12"/>
        <v>0</v>
      </c>
      <c r="J108" s="58">
        <f>'Fashring Assumptions'!$M$7*'Fashring Forecast'!F108</f>
        <v>0</v>
      </c>
      <c r="K108" s="58">
        <f>'Fashring Assumptions'!$M$5*'Fashring Assumptions'!$M$7*'Fashring Forecast'!E108</f>
        <v>82.952954276187313</v>
      </c>
      <c r="L108" s="58">
        <f t="shared" si="13"/>
        <v>82.952954276187313</v>
      </c>
    </row>
    <row r="109" spans="1:12" x14ac:dyDescent="0.3">
      <c r="A109" s="60">
        <v>44303</v>
      </c>
      <c r="B109" s="15">
        <f t="shared" si="14"/>
        <v>2021</v>
      </c>
      <c r="C109" s="15">
        <f t="shared" si="15"/>
        <v>4</v>
      </c>
      <c r="D109" s="15">
        <f t="shared" si="16"/>
        <v>17</v>
      </c>
      <c r="E109" s="15">
        <f t="shared" si="10"/>
        <v>751.54252183814424</v>
      </c>
      <c r="F109" s="15">
        <f>IF(E108&gt;'Fashring Assumptions'!$Q$13,0,'Fashring Assumptions'!$Q$12)</f>
        <v>0</v>
      </c>
      <c r="G109" s="15">
        <v>575.70474658085277</v>
      </c>
      <c r="H109" s="15">
        <f t="shared" si="11"/>
        <v>0</v>
      </c>
      <c r="I109" s="15">
        <f t="shared" si="12"/>
        <v>0</v>
      </c>
      <c r="J109" s="58">
        <f>'Fashring Assumptions'!$M$7*'Fashring Forecast'!F109</f>
        <v>0</v>
      </c>
      <c r="K109" s="58">
        <f>'Fashring Assumptions'!$M$5*'Fashring Assumptions'!$M$7*'Fashring Forecast'!E109</f>
        <v>46.971407614884015</v>
      </c>
      <c r="L109" s="58">
        <f t="shared" si="13"/>
        <v>46.971407614884015</v>
      </c>
    </row>
    <row r="110" spans="1:12" x14ac:dyDescent="0.3">
      <c r="A110" s="60">
        <v>44304</v>
      </c>
      <c r="B110" s="15">
        <f t="shared" si="14"/>
        <v>2021</v>
      </c>
      <c r="C110" s="15">
        <f t="shared" si="15"/>
        <v>4</v>
      </c>
      <c r="D110" s="15">
        <f t="shared" si="16"/>
        <v>18</v>
      </c>
      <c r="E110" s="15">
        <f t="shared" si="10"/>
        <v>4467.9878064872446</v>
      </c>
      <c r="F110" s="15">
        <f>IF(E109&gt;'Fashring Assumptions'!$Q$13,0,'Fashring Assumptions'!$Q$12)</f>
        <v>4292.1500312299531</v>
      </c>
      <c r="G110" s="15">
        <v>575.70474658085277</v>
      </c>
      <c r="H110" s="15">
        <f t="shared" si="11"/>
        <v>1</v>
      </c>
      <c r="I110" s="15">
        <f t="shared" si="12"/>
        <v>1000</v>
      </c>
      <c r="J110" s="58">
        <f>'Fashring Assumptions'!$M$7*'Fashring Forecast'!F110</f>
        <v>10730.375078074883</v>
      </c>
      <c r="K110" s="58">
        <f>'Fashring Assumptions'!$M$5*'Fashring Assumptions'!$M$7*'Fashring Forecast'!E110</f>
        <v>279.24923790545279</v>
      </c>
      <c r="L110" s="58">
        <f t="shared" si="13"/>
        <v>12009.624315980336</v>
      </c>
    </row>
    <row r="111" spans="1:12" x14ac:dyDescent="0.3">
      <c r="A111" s="60">
        <v>44305</v>
      </c>
      <c r="B111" s="15">
        <f t="shared" si="14"/>
        <v>2021</v>
      </c>
      <c r="C111" s="15">
        <f t="shared" si="15"/>
        <v>4</v>
      </c>
      <c r="D111" s="15">
        <f t="shared" si="16"/>
        <v>19</v>
      </c>
      <c r="E111" s="15">
        <f t="shared" si="10"/>
        <v>3892.2830599063918</v>
      </c>
      <c r="F111" s="15">
        <f>IF(E110&gt;'Fashring Assumptions'!$Q$13,0,'Fashring Assumptions'!$Q$12)</f>
        <v>0</v>
      </c>
      <c r="G111" s="15">
        <v>575.70474658085277</v>
      </c>
      <c r="H111" s="15">
        <f t="shared" si="11"/>
        <v>0</v>
      </c>
      <c r="I111" s="15">
        <f t="shared" si="12"/>
        <v>0</v>
      </c>
      <c r="J111" s="58">
        <f>'Fashring Assumptions'!$M$7*'Fashring Forecast'!F111</f>
        <v>0</v>
      </c>
      <c r="K111" s="58">
        <f>'Fashring Assumptions'!$M$5*'Fashring Assumptions'!$M$7*'Fashring Forecast'!E111</f>
        <v>243.26769124414949</v>
      </c>
      <c r="L111" s="58">
        <f t="shared" si="13"/>
        <v>243.26769124414949</v>
      </c>
    </row>
    <row r="112" spans="1:12" x14ac:dyDescent="0.3">
      <c r="A112" s="60">
        <v>44306</v>
      </c>
      <c r="B112" s="15">
        <f t="shared" si="14"/>
        <v>2021</v>
      </c>
      <c r="C112" s="15">
        <f t="shared" si="15"/>
        <v>4</v>
      </c>
      <c r="D112" s="15">
        <f t="shared" si="16"/>
        <v>20</v>
      </c>
      <c r="E112" s="15">
        <f t="shared" si="10"/>
        <v>3316.5783133255391</v>
      </c>
      <c r="F112" s="15">
        <f>IF(E111&gt;'Fashring Assumptions'!$Q$13,0,'Fashring Assumptions'!$Q$12)</f>
        <v>0</v>
      </c>
      <c r="G112" s="15">
        <v>575.70474658085277</v>
      </c>
      <c r="H112" s="15">
        <f t="shared" si="11"/>
        <v>0</v>
      </c>
      <c r="I112" s="15">
        <f t="shared" si="12"/>
        <v>0</v>
      </c>
      <c r="J112" s="58">
        <f>'Fashring Assumptions'!$M$7*'Fashring Forecast'!F112</f>
        <v>0</v>
      </c>
      <c r="K112" s="58">
        <f>'Fashring Assumptions'!$M$5*'Fashring Assumptions'!$M$7*'Fashring Forecast'!E112</f>
        <v>207.28614458284619</v>
      </c>
      <c r="L112" s="58">
        <f t="shared" si="13"/>
        <v>207.28614458284619</v>
      </c>
    </row>
    <row r="113" spans="1:12" x14ac:dyDescent="0.3">
      <c r="A113" s="60">
        <v>44307</v>
      </c>
      <c r="B113" s="15">
        <f t="shared" si="14"/>
        <v>2021</v>
      </c>
      <c r="C113" s="15">
        <f t="shared" si="15"/>
        <v>4</v>
      </c>
      <c r="D113" s="15">
        <f t="shared" si="16"/>
        <v>21</v>
      </c>
      <c r="E113" s="15">
        <f t="shared" si="10"/>
        <v>2740.8735667446863</v>
      </c>
      <c r="F113" s="15">
        <f>IF(E112&gt;'Fashring Assumptions'!$Q$13,0,'Fashring Assumptions'!$Q$12)</f>
        <v>0</v>
      </c>
      <c r="G113" s="15">
        <v>575.70474658085277</v>
      </c>
      <c r="H113" s="15">
        <f t="shared" si="11"/>
        <v>0</v>
      </c>
      <c r="I113" s="15">
        <f t="shared" si="12"/>
        <v>0</v>
      </c>
      <c r="J113" s="58">
        <f>'Fashring Assumptions'!$M$7*'Fashring Forecast'!F113</f>
        <v>0</v>
      </c>
      <c r="K113" s="58">
        <f>'Fashring Assumptions'!$M$5*'Fashring Assumptions'!$M$7*'Fashring Forecast'!E113</f>
        <v>171.30459792154289</v>
      </c>
      <c r="L113" s="58">
        <f t="shared" si="13"/>
        <v>171.30459792154289</v>
      </c>
    </row>
    <row r="114" spans="1:12" x14ac:dyDescent="0.3">
      <c r="A114" s="60">
        <v>44308</v>
      </c>
      <c r="B114" s="15">
        <f t="shared" si="14"/>
        <v>2021</v>
      </c>
      <c r="C114" s="15">
        <f t="shared" si="15"/>
        <v>4</v>
      </c>
      <c r="D114" s="15">
        <f t="shared" si="16"/>
        <v>22</v>
      </c>
      <c r="E114" s="15">
        <f t="shared" si="10"/>
        <v>2165.1688201638335</v>
      </c>
      <c r="F114" s="15">
        <f>IF(E113&gt;'Fashring Assumptions'!$Q$13,0,'Fashring Assumptions'!$Q$12)</f>
        <v>0</v>
      </c>
      <c r="G114" s="15">
        <v>575.70474658085277</v>
      </c>
      <c r="H114" s="15">
        <f t="shared" si="11"/>
        <v>0</v>
      </c>
      <c r="I114" s="15">
        <f t="shared" si="12"/>
        <v>0</v>
      </c>
      <c r="J114" s="58">
        <f>'Fashring Assumptions'!$M$7*'Fashring Forecast'!F114</f>
        <v>0</v>
      </c>
      <c r="K114" s="58">
        <f>'Fashring Assumptions'!$M$5*'Fashring Assumptions'!$M$7*'Fashring Forecast'!E114</f>
        <v>135.32305126023959</v>
      </c>
      <c r="L114" s="58">
        <f t="shared" si="13"/>
        <v>135.32305126023959</v>
      </c>
    </row>
    <row r="115" spans="1:12" x14ac:dyDescent="0.3">
      <c r="A115" s="60">
        <v>44309</v>
      </c>
      <c r="B115" s="15">
        <f t="shared" si="14"/>
        <v>2021</v>
      </c>
      <c r="C115" s="15">
        <f t="shared" si="15"/>
        <v>4</v>
      </c>
      <c r="D115" s="15">
        <f t="shared" si="16"/>
        <v>23</v>
      </c>
      <c r="E115" s="15">
        <f t="shared" si="10"/>
        <v>1589.4640735829807</v>
      </c>
      <c r="F115" s="15">
        <f>IF(E114&gt;'Fashring Assumptions'!$Q$13,0,'Fashring Assumptions'!$Q$12)</f>
        <v>0</v>
      </c>
      <c r="G115" s="15">
        <v>575.70474658085277</v>
      </c>
      <c r="H115" s="15">
        <f t="shared" si="11"/>
        <v>0</v>
      </c>
      <c r="I115" s="15">
        <f t="shared" si="12"/>
        <v>0</v>
      </c>
      <c r="J115" s="58">
        <f>'Fashring Assumptions'!$M$7*'Fashring Forecast'!F115</f>
        <v>0</v>
      </c>
      <c r="K115" s="58">
        <f>'Fashring Assumptions'!$M$5*'Fashring Assumptions'!$M$7*'Fashring Forecast'!E115</f>
        <v>99.341504598936297</v>
      </c>
      <c r="L115" s="58">
        <f t="shared" si="13"/>
        <v>99.341504598936297</v>
      </c>
    </row>
    <row r="116" spans="1:12" x14ac:dyDescent="0.3">
      <c r="A116" s="60">
        <v>44310</v>
      </c>
      <c r="B116" s="15">
        <f t="shared" si="14"/>
        <v>2021</v>
      </c>
      <c r="C116" s="15">
        <f t="shared" si="15"/>
        <v>4</v>
      </c>
      <c r="D116" s="15">
        <f t="shared" si="16"/>
        <v>24</v>
      </c>
      <c r="E116" s="15">
        <f t="shared" si="10"/>
        <v>1013.759327002128</v>
      </c>
      <c r="F116" s="15">
        <f>IF(E115&gt;'Fashring Assumptions'!$Q$13,0,'Fashring Assumptions'!$Q$12)</f>
        <v>0</v>
      </c>
      <c r="G116" s="15">
        <v>575.70474658085277</v>
      </c>
      <c r="H116" s="15">
        <f t="shared" si="11"/>
        <v>0</v>
      </c>
      <c r="I116" s="15">
        <f t="shared" si="12"/>
        <v>0</v>
      </c>
      <c r="J116" s="58">
        <f>'Fashring Assumptions'!$M$7*'Fashring Forecast'!F116</f>
        <v>0</v>
      </c>
      <c r="K116" s="58">
        <f>'Fashring Assumptions'!$M$5*'Fashring Assumptions'!$M$7*'Fashring Forecast'!E116</f>
        <v>63.359957937632998</v>
      </c>
      <c r="L116" s="58">
        <f t="shared" si="13"/>
        <v>63.359957937632998</v>
      </c>
    </row>
    <row r="117" spans="1:12" x14ac:dyDescent="0.3">
      <c r="A117" s="60">
        <v>44311</v>
      </c>
      <c r="B117" s="15">
        <f t="shared" si="14"/>
        <v>2021</v>
      </c>
      <c r="C117" s="15">
        <f t="shared" si="15"/>
        <v>4</v>
      </c>
      <c r="D117" s="15">
        <f t="shared" si="16"/>
        <v>25</v>
      </c>
      <c r="E117" s="15">
        <f t="shared" si="10"/>
        <v>4730.2046116512283</v>
      </c>
      <c r="F117" s="15">
        <f>IF(E116&gt;'Fashring Assumptions'!$Q$13,0,'Fashring Assumptions'!$Q$12)</f>
        <v>4292.1500312299531</v>
      </c>
      <c r="G117" s="15">
        <v>575.70474658085277</v>
      </c>
      <c r="H117" s="15">
        <f t="shared" si="11"/>
        <v>1</v>
      </c>
      <c r="I117" s="15">
        <f t="shared" si="12"/>
        <v>1000</v>
      </c>
      <c r="J117" s="58">
        <f>'Fashring Assumptions'!$M$7*'Fashring Forecast'!F117</f>
        <v>10730.375078074883</v>
      </c>
      <c r="K117" s="58">
        <f>'Fashring Assumptions'!$M$5*'Fashring Assumptions'!$M$7*'Fashring Forecast'!E117</f>
        <v>295.63778822820177</v>
      </c>
      <c r="L117" s="58">
        <f t="shared" si="13"/>
        <v>12026.012866303085</v>
      </c>
    </row>
    <row r="118" spans="1:12" x14ac:dyDescent="0.3">
      <c r="A118" s="60">
        <v>44312</v>
      </c>
      <c r="B118" s="15">
        <f t="shared" si="14"/>
        <v>2021</v>
      </c>
      <c r="C118" s="15">
        <f t="shared" si="15"/>
        <v>4</v>
      </c>
      <c r="D118" s="15">
        <f t="shared" si="16"/>
        <v>26</v>
      </c>
      <c r="E118" s="15">
        <f t="shared" si="10"/>
        <v>4154.4998650703756</v>
      </c>
      <c r="F118" s="15">
        <f>IF(E117&gt;'Fashring Assumptions'!$Q$13,0,'Fashring Assumptions'!$Q$12)</f>
        <v>0</v>
      </c>
      <c r="G118" s="15">
        <v>575.70474658085277</v>
      </c>
      <c r="H118" s="15">
        <f t="shared" si="11"/>
        <v>0</v>
      </c>
      <c r="I118" s="15">
        <f t="shared" si="12"/>
        <v>0</v>
      </c>
      <c r="J118" s="58">
        <f>'Fashring Assumptions'!$M$7*'Fashring Forecast'!F118</f>
        <v>0</v>
      </c>
      <c r="K118" s="58">
        <f>'Fashring Assumptions'!$M$5*'Fashring Assumptions'!$M$7*'Fashring Forecast'!E118</f>
        <v>259.65624156689847</v>
      </c>
      <c r="L118" s="58">
        <f t="shared" si="13"/>
        <v>259.65624156689847</v>
      </c>
    </row>
    <row r="119" spans="1:12" x14ac:dyDescent="0.3">
      <c r="A119" s="60">
        <v>44313</v>
      </c>
      <c r="B119" s="15">
        <f t="shared" si="14"/>
        <v>2021</v>
      </c>
      <c r="C119" s="15">
        <f t="shared" si="15"/>
        <v>4</v>
      </c>
      <c r="D119" s="15">
        <f t="shared" si="16"/>
        <v>27</v>
      </c>
      <c r="E119" s="15">
        <f t="shared" si="10"/>
        <v>3578.7951184895228</v>
      </c>
      <c r="F119" s="15">
        <f>IF(E118&gt;'Fashring Assumptions'!$Q$13,0,'Fashring Assumptions'!$Q$12)</f>
        <v>0</v>
      </c>
      <c r="G119" s="15">
        <v>575.70474658085277</v>
      </c>
      <c r="H119" s="15">
        <f t="shared" si="11"/>
        <v>0</v>
      </c>
      <c r="I119" s="15">
        <f t="shared" si="12"/>
        <v>0</v>
      </c>
      <c r="J119" s="58">
        <f>'Fashring Assumptions'!$M$7*'Fashring Forecast'!F119</f>
        <v>0</v>
      </c>
      <c r="K119" s="58">
        <f>'Fashring Assumptions'!$M$5*'Fashring Assumptions'!$M$7*'Fashring Forecast'!E119</f>
        <v>223.67469490559517</v>
      </c>
      <c r="L119" s="58">
        <f t="shared" si="13"/>
        <v>223.67469490559517</v>
      </c>
    </row>
    <row r="120" spans="1:12" x14ac:dyDescent="0.3">
      <c r="A120" s="60">
        <v>44314</v>
      </c>
      <c r="B120" s="15">
        <f t="shared" si="14"/>
        <v>2021</v>
      </c>
      <c r="C120" s="15">
        <f t="shared" si="15"/>
        <v>4</v>
      </c>
      <c r="D120" s="15">
        <f t="shared" si="16"/>
        <v>28</v>
      </c>
      <c r="E120" s="15">
        <f t="shared" si="10"/>
        <v>3003.09037190867</v>
      </c>
      <c r="F120" s="15">
        <f>IF(E119&gt;'Fashring Assumptions'!$Q$13,0,'Fashring Assumptions'!$Q$12)</f>
        <v>0</v>
      </c>
      <c r="G120" s="15">
        <v>575.70474658085277</v>
      </c>
      <c r="H120" s="15">
        <f t="shared" si="11"/>
        <v>0</v>
      </c>
      <c r="I120" s="15">
        <f t="shared" si="12"/>
        <v>0</v>
      </c>
      <c r="J120" s="58">
        <f>'Fashring Assumptions'!$M$7*'Fashring Forecast'!F120</f>
        <v>0</v>
      </c>
      <c r="K120" s="58">
        <f>'Fashring Assumptions'!$M$5*'Fashring Assumptions'!$M$7*'Fashring Forecast'!E120</f>
        <v>187.69314824429188</v>
      </c>
      <c r="L120" s="58">
        <f t="shared" si="13"/>
        <v>187.69314824429188</v>
      </c>
    </row>
    <row r="121" spans="1:12" x14ac:dyDescent="0.3">
      <c r="A121" s="60">
        <v>44315</v>
      </c>
      <c r="B121" s="15">
        <f t="shared" si="14"/>
        <v>2021</v>
      </c>
      <c r="C121" s="15">
        <f t="shared" si="15"/>
        <v>4</v>
      </c>
      <c r="D121" s="15">
        <f t="shared" si="16"/>
        <v>29</v>
      </c>
      <c r="E121" s="15">
        <f t="shared" si="10"/>
        <v>2427.3856253278173</v>
      </c>
      <c r="F121" s="15">
        <f>IF(E120&gt;'Fashring Assumptions'!$Q$13,0,'Fashring Assumptions'!$Q$12)</f>
        <v>0</v>
      </c>
      <c r="G121" s="15">
        <v>575.70474658085277</v>
      </c>
      <c r="H121" s="15">
        <f t="shared" si="11"/>
        <v>0</v>
      </c>
      <c r="I121" s="15">
        <f t="shared" si="12"/>
        <v>0</v>
      </c>
      <c r="J121" s="58">
        <f>'Fashring Assumptions'!$M$7*'Fashring Forecast'!F121</f>
        <v>0</v>
      </c>
      <c r="K121" s="58">
        <f>'Fashring Assumptions'!$M$5*'Fashring Assumptions'!$M$7*'Fashring Forecast'!E121</f>
        <v>151.71160158298858</v>
      </c>
      <c r="L121" s="58">
        <f t="shared" si="13"/>
        <v>151.71160158298858</v>
      </c>
    </row>
    <row r="122" spans="1:12" x14ac:dyDescent="0.3">
      <c r="A122" s="60">
        <v>44316</v>
      </c>
      <c r="B122" s="15">
        <f t="shared" si="14"/>
        <v>2021</v>
      </c>
      <c r="C122" s="15">
        <f t="shared" si="15"/>
        <v>4</v>
      </c>
      <c r="D122" s="15">
        <f t="shared" si="16"/>
        <v>30</v>
      </c>
      <c r="E122" s="15">
        <f t="shared" si="10"/>
        <v>1851.6808787469645</v>
      </c>
      <c r="F122" s="15">
        <f>IF(E121&gt;'Fashring Assumptions'!$Q$13,0,'Fashring Assumptions'!$Q$12)</f>
        <v>0</v>
      </c>
      <c r="G122" s="15">
        <v>575.70474658085277</v>
      </c>
      <c r="H122" s="15">
        <f t="shared" si="11"/>
        <v>0</v>
      </c>
      <c r="I122" s="15">
        <f t="shared" si="12"/>
        <v>0</v>
      </c>
      <c r="J122" s="58">
        <f>'Fashring Assumptions'!$M$7*'Fashring Forecast'!F122</f>
        <v>0</v>
      </c>
      <c r="K122" s="58">
        <f>'Fashring Assumptions'!$M$5*'Fashring Assumptions'!$M$7*'Fashring Forecast'!E122</f>
        <v>115.73005492168528</v>
      </c>
      <c r="L122" s="58">
        <f t="shared" si="13"/>
        <v>115.73005492168528</v>
      </c>
    </row>
    <row r="123" spans="1:12" x14ac:dyDescent="0.3">
      <c r="A123" s="60">
        <v>44317</v>
      </c>
      <c r="B123" s="15">
        <f t="shared" si="14"/>
        <v>2021</v>
      </c>
      <c r="C123" s="15">
        <f t="shared" si="15"/>
        <v>5</v>
      </c>
      <c r="D123" s="15">
        <f t="shared" si="16"/>
        <v>1</v>
      </c>
      <c r="E123" s="15">
        <f t="shared" si="10"/>
        <v>1275.9761321661117</v>
      </c>
      <c r="F123" s="15">
        <f>IF(E122&gt;'Fashring Assumptions'!$Q$13,0,'Fashring Assumptions'!$Q$12)</f>
        <v>0</v>
      </c>
      <c r="G123" s="15">
        <v>575.70474658085277</v>
      </c>
      <c r="H123" s="15">
        <f t="shared" si="11"/>
        <v>0</v>
      </c>
      <c r="I123" s="15">
        <f t="shared" si="12"/>
        <v>0</v>
      </c>
      <c r="J123" s="58">
        <f>'Fashring Assumptions'!$M$7*'Fashring Forecast'!F123</f>
        <v>0</v>
      </c>
      <c r="K123" s="58">
        <f>'Fashring Assumptions'!$M$5*'Fashring Assumptions'!$M$7*'Fashring Forecast'!E123</f>
        <v>79.748508260381982</v>
      </c>
      <c r="L123" s="58">
        <f t="shared" si="13"/>
        <v>79.748508260381982</v>
      </c>
    </row>
    <row r="124" spans="1:12" x14ac:dyDescent="0.3">
      <c r="A124" s="60">
        <v>44318</v>
      </c>
      <c r="B124" s="15">
        <f t="shared" si="14"/>
        <v>2021</v>
      </c>
      <c r="C124" s="15">
        <f t="shared" si="15"/>
        <v>5</v>
      </c>
      <c r="D124" s="15">
        <f t="shared" si="16"/>
        <v>2</v>
      </c>
      <c r="E124" s="15">
        <f t="shared" si="10"/>
        <v>4992.4214168152121</v>
      </c>
      <c r="F124" s="15">
        <f>IF(E123&gt;'Fashring Assumptions'!$Q$13,0,'Fashring Assumptions'!$Q$12)</f>
        <v>4292.1500312299531</v>
      </c>
      <c r="G124" s="15">
        <v>575.70474658085277</v>
      </c>
      <c r="H124" s="15">
        <f t="shared" si="11"/>
        <v>1</v>
      </c>
      <c r="I124" s="15">
        <f t="shared" si="12"/>
        <v>1000</v>
      </c>
      <c r="J124" s="58">
        <f>'Fashring Assumptions'!$M$7*'Fashring Forecast'!F124</f>
        <v>10730.375078074883</v>
      </c>
      <c r="K124" s="58">
        <f>'Fashring Assumptions'!$M$5*'Fashring Assumptions'!$M$7*'Fashring Forecast'!E124</f>
        <v>312.02633855095075</v>
      </c>
      <c r="L124" s="58">
        <f t="shared" si="13"/>
        <v>12042.401416625835</v>
      </c>
    </row>
    <row r="125" spans="1:12" x14ac:dyDescent="0.3">
      <c r="A125" s="60">
        <v>44319</v>
      </c>
      <c r="B125" s="15">
        <f t="shared" si="14"/>
        <v>2021</v>
      </c>
      <c r="C125" s="15">
        <f t="shared" si="15"/>
        <v>5</v>
      </c>
      <c r="D125" s="15">
        <f t="shared" si="16"/>
        <v>3</v>
      </c>
      <c r="E125" s="15">
        <f t="shared" si="10"/>
        <v>4416.7166702343593</v>
      </c>
      <c r="F125" s="15">
        <f>IF(E124&gt;'Fashring Assumptions'!$Q$13,0,'Fashring Assumptions'!$Q$12)</f>
        <v>0</v>
      </c>
      <c r="G125" s="15">
        <v>575.70474658085277</v>
      </c>
      <c r="H125" s="15">
        <f t="shared" si="11"/>
        <v>0</v>
      </c>
      <c r="I125" s="15">
        <f t="shared" si="12"/>
        <v>0</v>
      </c>
      <c r="J125" s="58">
        <f>'Fashring Assumptions'!$M$7*'Fashring Forecast'!F125</f>
        <v>0</v>
      </c>
      <c r="K125" s="58">
        <f>'Fashring Assumptions'!$M$5*'Fashring Assumptions'!$M$7*'Fashring Forecast'!E125</f>
        <v>276.04479188964746</v>
      </c>
      <c r="L125" s="58">
        <f t="shared" si="13"/>
        <v>276.04479188964746</v>
      </c>
    </row>
    <row r="126" spans="1:12" x14ac:dyDescent="0.3">
      <c r="A126" s="60">
        <v>44320</v>
      </c>
      <c r="B126" s="15">
        <f t="shared" si="14"/>
        <v>2021</v>
      </c>
      <c r="C126" s="15">
        <f t="shared" si="15"/>
        <v>5</v>
      </c>
      <c r="D126" s="15">
        <f t="shared" si="16"/>
        <v>4</v>
      </c>
      <c r="E126" s="15">
        <f t="shared" si="10"/>
        <v>3841.0119236535065</v>
      </c>
      <c r="F126" s="15">
        <f>IF(E125&gt;'Fashring Assumptions'!$Q$13,0,'Fashring Assumptions'!$Q$12)</f>
        <v>0</v>
      </c>
      <c r="G126" s="15">
        <v>575.70474658085277</v>
      </c>
      <c r="H126" s="15">
        <f t="shared" si="11"/>
        <v>0</v>
      </c>
      <c r="I126" s="15">
        <f t="shared" si="12"/>
        <v>0</v>
      </c>
      <c r="J126" s="58">
        <f>'Fashring Assumptions'!$M$7*'Fashring Forecast'!F126</f>
        <v>0</v>
      </c>
      <c r="K126" s="58">
        <f>'Fashring Assumptions'!$M$5*'Fashring Assumptions'!$M$7*'Fashring Forecast'!E126</f>
        <v>240.06324522834416</v>
      </c>
      <c r="L126" s="58">
        <f t="shared" si="13"/>
        <v>240.06324522834416</v>
      </c>
    </row>
    <row r="127" spans="1:12" x14ac:dyDescent="0.3">
      <c r="A127" s="60">
        <v>44321</v>
      </c>
      <c r="B127" s="15">
        <f t="shared" si="14"/>
        <v>2021</v>
      </c>
      <c r="C127" s="15">
        <f t="shared" si="15"/>
        <v>5</v>
      </c>
      <c r="D127" s="15">
        <f t="shared" si="16"/>
        <v>5</v>
      </c>
      <c r="E127" s="15">
        <f t="shared" si="10"/>
        <v>3265.3071770726538</v>
      </c>
      <c r="F127" s="15">
        <f>IF(E126&gt;'Fashring Assumptions'!$Q$13,0,'Fashring Assumptions'!$Q$12)</f>
        <v>0</v>
      </c>
      <c r="G127" s="15">
        <v>575.70474658085277</v>
      </c>
      <c r="H127" s="15">
        <f t="shared" si="11"/>
        <v>0</v>
      </c>
      <c r="I127" s="15">
        <f t="shared" si="12"/>
        <v>0</v>
      </c>
      <c r="J127" s="58">
        <f>'Fashring Assumptions'!$M$7*'Fashring Forecast'!F127</f>
        <v>0</v>
      </c>
      <c r="K127" s="58">
        <f>'Fashring Assumptions'!$M$5*'Fashring Assumptions'!$M$7*'Fashring Forecast'!E127</f>
        <v>204.08169856704086</v>
      </c>
      <c r="L127" s="58">
        <f t="shared" si="13"/>
        <v>204.08169856704086</v>
      </c>
    </row>
    <row r="128" spans="1:12" x14ac:dyDescent="0.3">
      <c r="A128" s="60">
        <v>44322</v>
      </c>
      <c r="B128" s="15">
        <f t="shared" si="14"/>
        <v>2021</v>
      </c>
      <c r="C128" s="15">
        <f t="shared" si="15"/>
        <v>5</v>
      </c>
      <c r="D128" s="15">
        <f t="shared" si="16"/>
        <v>6</v>
      </c>
      <c r="E128" s="15">
        <f t="shared" si="10"/>
        <v>2689.602430491801</v>
      </c>
      <c r="F128" s="15">
        <f>IF(E127&gt;'Fashring Assumptions'!$Q$13,0,'Fashring Assumptions'!$Q$12)</f>
        <v>0</v>
      </c>
      <c r="G128" s="15">
        <v>575.70474658085277</v>
      </c>
      <c r="H128" s="15">
        <f t="shared" si="11"/>
        <v>0</v>
      </c>
      <c r="I128" s="15">
        <f t="shared" si="12"/>
        <v>0</v>
      </c>
      <c r="J128" s="58">
        <f>'Fashring Assumptions'!$M$7*'Fashring Forecast'!F128</f>
        <v>0</v>
      </c>
      <c r="K128" s="58">
        <f>'Fashring Assumptions'!$M$5*'Fashring Assumptions'!$M$7*'Fashring Forecast'!E128</f>
        <v>168.10015190573756</v>
      </c>
      <c r="L128" s="58">
        <f t="shared" si="13"/>
        <v>168.10015190573756</v>
      </c>
    </row>
    <row r="129" spans="1:12" x14ac:dyDescent="0.3">
      <c r="A129" s="60">
        <v>44323</v>
      </c>
      <c r="B129" s="15">
        <f t="shared" si="14"/>
        <v>2021</v>
      </c>
      <c r="C129" s="15">
        <f t="shared" si="15"/>
        <v>5</v>
      </c>
      <c r="D129" s="15">
        <f t="shared" si="16"/>
        <v>7</v>
      </c>
      <c r="E129" s="15">
        <f t="shared" si="10"/>
        <v>2113.8976839109482</v>
      </c>
      <c r="F129" s="15">
        <f>IF(E128&gt;'Fashring Assumptions'!$Q$13,0,'Fashring Assumptions'!$Q$12)</f>
        <v>0</v>
      </c>
      <c r="G129" s="15">
        <v>575.70474658085277</v>
      </c>
      <c r="H129" s="15">
        <f t="shared" si="11"/>
        <v>0</v>
      </c>
      <c r="I129" s="15">
        <f t="shared" si="12"/>
        <v>0</v>
      </c>
      <c r="J129" s="58">
        <f>'Fashring Assumptions'!$M$7*'Fashring Forecast'!F129</f>
        <v>0</v>
      </c>
      <c r="K129" s="58">
        <f>'Fashring Assumptions'!$M$5*'Fashring Assumptions'!$M$7*'Fashring Forecast'!E129</f>
        <v>132.11860524443426</v>
      </c>
      <c r="L129" s="58">
        <f t="shared" si="13"/>
        <v>132.11860524443426</v>
      </c>
    </row>
    <row r="130" spans="1:12" x14ac:dyDescent="0.3">
      <c r="A130" s="60">
        <v>44324</v>
      </c>
      <c r="B130" s="15">
        <f t="shared" si="14"/>
        <v>2021</v>
      </c>
      <c r="C130" s="15">
        <f t="shared" si="15"/>
        <v>5</v>
      </c>
      <c r="D130" s="15">
        <f t="shared" si="16"/>
        <v>8</v>
      </c>
      <c r="E130" s="15">
        <f t="shared" si="10"/>
        <v>1538.1929373300954</v>
      </c>
      <c r="F130" s="15">
        <f>IF(E129&gt;'Fashring Assumptions'!$Q$13,0,'Fashring Assumptions'!$Q$12)</f>
        <v>0</v>
      </c>
      <c r="G130" s="15">
        <v>575.70474658085277</v>
      </c>
      <c r="H130" s="15">
        <f t="shared" si="11"/>
        <v>0</v>
      </c>
      <c r="I130" s="15">
        <f t="shared" si="12"/>
        <v>0</v>
      </c>
      <c r="J130" s="58">
        <f>'Fashring Assumptions'!$M$7*'Fashring Forecast'!F130</f>
        <v>0</v>
      </c>
      <c r="K130" s="58">
        <f>'Fashring Assumptions'!$M$5*'Fashring Assumptions'!$M$7*'Fashring Forecast'!E130</f>
        <v>96.137058583130965</v>
      </c>
      <c r="L130" s="58">
        <f t="shared" si="13"/>
        <v>96.137058583130965</v>
      </c>
    </row>
    <row r="131" spans="1:12" x14ac:dyDescent="0.3">
      <c r="A131" s="60">
        <v>44325</v>
      </c>
      <c r="B131" s="15">
        <f t="shared" si="14"/>
        <v>2021</v>
      </c>
      <c r="C131" s="15">
        <f t="shared" si="15"/>
        <v>5</v>
      </c>
      <c r="D131" s="15">
        <f t="shared" si="16"/>
        <v>9</v>
      </c>
      <c r="E131" s="15">
        <f t="shared" ref="E131:E194" si="17">E130-G131+F131</f>
        <v>962.48819074924268</v>
      </c>
      <c r="F131" s="15">
        <f>IF(E130&gt;'Fashring Assumptions'!$Q$13,0,'Fashring Assumptions'!$Q$12)</f>
        <v>0</v>
      </c>
      <c r="G131" s="15">
        <v>575.70474658085277</v>
      </c>
      <c r="H131" s="15">
        <f t="shared" ref="H131:H194" si="18">IF(F131&gt;0,1,0)</f>
        <v>0</v>
      </c>
      <c r="I131" s="15">
        <f t="shared" ref="I131:I194" si="19">1000*H131</f>
        <v>0</v>
      </c>
      <c r="J131" s="58">
        <f>'Fashring Assumptions'!$M$7*'Fashring Forecast'!F131</f>
        <v>0</v>
      </c>
      <c r="K131" s="58">
        <f>'Fashring Assumptions'!$M$5*'Fashring Assumptions'!$M$7*'Fashring Forecast'!E131</f>
        <v>60.155511921827667</v>
      </c>
      <c r="L131" s="58">
        <f t="shared" ref="L131:L194" si="20">SUM(I131:K131)</f>
        <v>60.155511921827667</v>
      </c>
    </row>
    <row r="132" spans="1:12" x14ac:dyDescent="0.3">
      <c r="A132" s="60">
        <v>44326</v>
      </c>
      <c r="B132" s="15">
        <f t="shared" si="14"/>
        <v>2021</v>
      </c>
      <c r="C132" s="15">
        <f t="shared" si="15"/>
        <v>5</v>
      </c>
      <c r="D132" s="15">
        <f t="shared" si="16"/>
        <v>10</v>
      </c>
      <c r="E132" s="15">
        <f t="shared" si="17"/>
        <v>4678.933475398343</v>
      </c>
      <c r="F132" s="15">
        <f>IF(E131&gt;'Fashring Assumptions'!$Q$13,0,'Fashring Assumptions'!$Q$12)</f>
        <v>4292.1500312299531</v>
      </c>
      <c r="G132" s="15">
        <v>575.70474658085277</v>
      </c>
      <c r="H132" s="15">
        <f t="shared" si="18"/>
        <v>1</v>
      </c>
      <c r="I132" s="15">
        <f t="shared" si="19"/>
        <v>1000</v>
      </c>
      <c r="J132" s="58">
        <f>'Fashring Assumptions'!$M$7*'Fashring Forecast'!F132</f>
        <v>10730.375078074883</v>
      </c>
      <c r="K132" s="58">
        <f>'Fashring Assumptions'!$M$5*'Fashring Assumptions'!$M$7*'Fashring Forecast'!E132</f>
        <v>292.43334221239644</v>
      </c>
      <c r="L132" s="58">
        <f t="shared" si="20"/>
        <v>12022.80842028728</v>
      </c>
    </row>
    <row r="133" spans="1:12" x14ac:dyDescent="0.3">
      <c r="A133" s="60">
        <v>44327</v>
      </c>
      <c r="B133" s="15">
        <f t="shared" si="14"/>
        <v>2021</v>
      </c>
      <c r="C133" s="15">
        <f t="shared" si="15"/>
        <v>5</v>
      </c>
      <c r="D133" s="15">
        <f t="shared" si="16"/>
        <v>11</v>
      </c>
      <c r="E133" s="15">
        <f t="shared" si="17"/>
        <v>4103.2287288174903</v>
      </c>
      <c r="F133" s="15">
        <f>IF(E132&gt;'Fashring Assumptions'!$Q$13,0,'Fashring Assumptions'!$Q$12)</f>
        <v>0</v>
      </c>
      <c r="G133" s="15">
        <v>575.70474658085277</v>
      </c>
      <c r="H133" s="15">
        <f t="shared" si="18"/>
        <v>0</v>
      </c>
      <c r="I133" s="15">
        <f t="shared" si="19"/>
        <v>0</v>
      </c>
      <c r="J133" s="58">
        <f>'Fashring Assumptions'!$M$7*'Fashring Forecast'!F133</f>
        <v>0</v>
      </c>
      <c r="K133" s="58">
        <f>'Fashring Assumptions'!$M$5*'Fashring Assumptions'!$M$7*'Fashring Forecast'!E133</f>
        <v>256.45179555109314</v>
      </c>
      <c r="L133" s="58">
        <f t="shared" si="20"/>
        <v>256.45179555109314</v>
      </c>
    </row>
    <row r="134" spans="1:12" x14ac:dyDescent="0.3">
      <c r="A134" s="60">
        <v>44328</v>
      </c>
      <c r="B134" s="15">
        <f t="shared" si="14"/>
        <v>2021</v>
      </c>
      <c r="C134" s="15">
        <f t="shared" si="15"/>
        <v>5</v>
      </c>
      <c r="D134" s="15">
        <f t="shared" si="16"/>
        <v>12</v>
      </c>
      <c r="E134" s="15">
        <f t="shared" si="17"/>
        <v>3527.5239822366375</v>
      </c>
      <c r="F134" s="15">
        <f>IF(E133&gt;'Fashring Assumptions'!$Q$13,0,'Fashring Assumptions'!$Q$12)</f>
        <v>0</v>
      </c>
      <c r="G134" s="15">
        <v>575.70474658085277</v>
      </c>
      <c r="H134" s="15">
        <f t="shared" si="18"/>
        <v>0</v>
      </c>
      <c r="I134" s="15">
        <f t="shared" si="19"/>
        <v>0</v>
      </c>
      <c r="J134" s="58">
        <f>'Fashring Assumptions'!$M$7*'Fashring Forecast'!F134</f>
        <v>0</v>
      </c>
      <c r="K134" s="58">
        <f>'Fashring Assumptions'!$M$5*'Fashring Assumptions'!$M$7*'Fashring Forecast'!E134</f>
        <v>220.47024888978984</v>
      </c>
      <c r="L134" s="58">
        <f t="shared" si="20"/>
        <v>220.47024888978984</v>
      </c>
    </row>
    <row r="135" spans="1:12" x14ac:dyDescent="0.3">
      <c r="A135" s="60">
        <v>44329</v>
      </c>
      <c r="B135" s="15">
        <f t="shared" si="14"/>
        <v>2021</v>
      </c>
      <c r="C135" s="15">
        <f t="shared" si="15"/>
        <v>5</v>
      </c>
      <c r="D135" s="15">
        <f t="shared" si="16"/>
        <v>13</v>
      </c>
      <c r="E135" s="15">
        <f t="shared" si="17"/>
        <v>2951.8192356557847</v>
      </c>
      <c r="F135" s="15">
        <f>IF(E134&gt;'Fashring Assumptions'!$Q$13,0,'Fashring Assumptions'!$Q$12)</f>
        <v>0</v>
      </c>
      <c r="G135" s="15">
        <v>575.70474658085277</v>
      </c>
      <c r="H135" s="15">
        <f t="shared" si="18"/>
        <v>0</v>
      </c>
      <c r="I135" s="15">
        <f t="shared" si="19"/>
        <v>0</v>
      </c>
      <c r="J135" s="58">
        <f>'Fashring Assumptions'!$M$7*'Fashring Forecast'!F135</f>
        <v>0</v>
      </c>
      <c r="K135" s="58">
        <f>'Fashring Assumptions'!$M$5*'Fashring Assumptions'!$M$7*'Fashring Forecast'!E135</f>
        <v>184.48870222848655</v>
      </c>
      <c r="L135" s="58">
        <f t="shared" si="20"/>
        <v>184.48870222848655</v>
      </c>
    </row>
    <row r="136" spans="1:12" x14ac:dyDescent="0.3">
      <c r="A136" s="60">
        <v>44330</v>
      </c>
      <c r="B136" s="15">
        <f t="shared" si="14"/>
        <v>2021</v>
      </c>
      <c r="C136" s="15">
        <f t="shared" si="15"/>
        <v>5</v>
      </c>
      <c r="D136" s="15">
        <f t="shared" si="16"/>
        <v>14</v>
      </c>
      <c r="E136" s="15">
        <f t="shared" si="17"/>
        <v>2376.114489074932</v>
      </c>
      <c r="F136" s="15">
        <f>IF(E135&gt;'Fashring Assumptions'!$Q$13,0,'Fashring Assumptions'!$Q$12)</f>
        <v>0</v>
      </c>
      <c r="G136" s="15">
        <v>575.70474658085277</v>
      </c>
      <c r="H136" s="15">
        <f t="shared" si="18"/>
        <v>0</v>
      </c>
      <c r="I136" s="15">
        <f t="shared" si="19"/>
        <v>0</v>
      </c>
      <c r="J136" s="58">
        <f>'Fashring Assumptions'!$M$7*'Fashring Forecast'!F136</f>
        <v>0</v>
      </c>
      <c r="K136" s="58">
        <f>'Fashring Assumptions'!$M$5*'Fashring Assumptions'!$M$7*'Fashring Forecast'!E136</f>
        <v>148.50715556718325</v>
      </c>
      <c r="L136" s="58">
        <f t="shared" si="20"/>
        <v>148.50715556718325</v>
      </c>
    </row>
    <row r="137" spans="1:12" x14ac:dyDescent="0.3">
      <c r="A137" s="60">
        <v>44331</v>
      </c>
      <c r="B137" s="15">
        <f t="shared" si="14"/>
        <v>2021</v>
      </c>
      <c r="C137" s="15">
        <f t="shared" si="15"/>
        <v>5</v>
      </c>
      <c r="D137" s="15">
        <f t="shared" si="16"/>
        <v>15</v>
      </c>
      <c r="E137" s="15">
        <f t="shared" si="17"/>
        <v>1800.4097424940792</v>
      </c>
      <c r="F137" s="15">
        <f>IF(E136&gt;'Fashring Assumptions'!$Q$13,0,'Fashring Assumptions'!$Q$12)</f>
        <v>0</v>
      </c>
      <c r="G137" s="15">
        <v>575.70474658085277</v>
      </c>
      <c r="H137" s="15">
        <f t="shared" si="18"/>
        <v>0</v>
      </c>
      <c r="I137" s="15">
        <f t="shared" si="19"/>
        <v>0</v>
      </c>
      <c r="J137" s="58">
        <f>'Fashring Assumptions'!$M$7*'Fashring Forecast'!F137</f>
        <v>0</v>
      </c>
      <c r="K137" s="58">
        <f>'Fashring Assumptions'!$M$5*'Fashring Assumptions'!$M$7*'Fashring Forecast'!E137</f>
        <v>112.52560890587995</v>
      </c>
      <c r="L137" s="58">
        <f t="shared" si="20"/>
        <v>112.52560890587995</v>
      </c>
    </row>
    <row r="138" spans="1:12" x14ac:dyDescent="0.3">
      <c r="A138" s="60">
        <v>44332</v>
      </c>
      <c r="B138" s="15">
        <f t="shared" si="14"/>
        <v>2021</v>
      </c>
      <c r="C138" s="15">
        <f t="shared" si="15"/>
        <v>5</v>
      </c>
      <c r="D138" s="15">
        <f t="shared" si="16"/>
        <v>16</v>
      </c>
      <c r="E138" s="15">
        <f t="shared" si="17"/>
        <v>1224.7049959132264</v>
      </c>
      <c r="F138" s="15">
        <f>IF(E137&gt;'Fashring Assumptions'!$Q$13,0,'Fashring Assumptions'!$Q$12)</f>
        <v>0</v>
      </c>
      <c r="G138" s="15">
        <v>575.70474658085277</v>
      </c>
      <c r="H138" s="15">
        <f t="shared" si="18"/>
        <v>0</v>
      </c>
      <c r="I138" s="15">
        <f t="shared" si="19"/>
        <v>0</v>
      </c>
      <c r="J138" s="58">
        <f>'Fashring Assumptions'!$M$7*'Fashring Forecast'!F138</f>
        <v>0</v>
      </c>
      <c r="K138" s="58">
        <f>'Fashring Assumptions'!$M$5*'Fashring Assumptions'!$M$7*'Fashring Forecast'!E138</f>
        <v>76.544062244576651</v>
      </c>
      <c r="L138" s="58">
        <f t="shared" si="20"/>
        <v>76.544062244576651</v>
      </c>
    </row>
    <row r="139" spans="1:12" x14ac:dyDescent="0.3">
      <c r="A139" s="60">
        <v>44333</v>
      </c>
      <c r="B139" s="15">
        <f t="shared" si="14"/>
        <v>2021</v>
      </c>
      <c r="C139" s="15">
        <f t="shared" si="15"/>
        <v>5</v>
      </c>
      <c r="D139" s="15">
        <f t="shared" si="16"/>
        <v>17</v>
      </c>
      <c r="E139" s="15">
        <f t="shared" si="17"/>
        <v>4941.1502805623268</v>
      </c>
      <c r="F139" s="15">
        <f>IF(E138&gt;'Fashring Assumptions'!$Q$13,0,'Fashring Assumptions'!$Q$12)</f>
        <v>4292.1500312299531</v>
      </c>
      <c r="G139" s="15">
        <v>575.70474658085277</v>
      </c>
      <c r="H139" s="15">
        <f t="shared" si="18"/>
        <v>1</v>
      </c>
      <c r="I139" s="15">
        <f t="shared" si="19"/>
        <v>1000</v>
      </c>
      <c r="J139" s="58">
        <f>'Fashring Assumptions'!$M$7*'Fashring Forecast'!F139</f>
        <v>10730.375078074883</v>
      </c>
      <c r="K139" s="58">
        <f>'Fashring Assumptions'!$M$5*'Fashring Assumptions'!$M$7*'Fashring Forecast'!E139</f>
        <v>308.82189253514542</v>
      </c>
      <c r="L139" s="58">
        <f t="shared" si="20"/>
        <v>12039.196970610028</v>
      </c>
    </row>
    <row r="140" spans="1:12" x14ac:dyDescent="0.3">
      <c r="A140" s="60">
        <v>44334</v>
      </c>
      <c r="B140" s="15">
        <f t="shared" si="14"/>
        <v>2021</v>
      </c>
      <c r="C140" s="15">
        <f t="shared" si="15"/>
        <v>5</v>
      </c>
      <c r="D140" s="15">
        <f t="shared" si="16"/>
        <v>18</v>
      </c>
      <c r="E140" s="15">
        <f t="shared" si="17"/>
        <v>4365.445533981474</v>
      </c>
      <c r="F140" s="15">
        <f>IF(E139&gt;'Fashring Assumptions'!$Q$13,0,'Fashring Assumptions'!$Q$12)</f>
        <v>0</v>
      </c>
      <c r="G140" s="15">
        <v>575.70474658085277</v>
      </c>
      <c r="H140" s="15">
        <f t="shared" si="18"/>
        <v>0</v>
      </c>
      <c r="I140" s="15">
        <f t="shared" si="19"/>
        <v>0</v>
      </c>
      <c r="J140" s="58">
        <f>'Fashring Assumptions'!$M$7*'Fashring Forecast'!F140</f>
        <v>0</v>
      </c>
      <c r="K140" s="58">
        <f>'Fashring Assumptions'!$M$5*'Fashring Assumptions'!$M$7*'Fashring Forecast'!E140</f>
        <v>272.84034587384213</v>
      </c>
      <c r="L140" s="58">
        <f t="shared" si="20"/>
        <v>272.84034587384213</v>
      </c>
    </row>
    <row r="141" spans="1:12" x14ac:dyDescent="0.3">
      <c r="A141" s="60">
        <v>44335</v>
      </c>
      <c r="B141" s="15">
        <f t="shared" si="14"/>
        <v>2021</v>
      </c>
      <c r="C141" s="15">
        <f t="shared" si="15"/>
        <v>5</v>
      </c>
      <c r="D141" s="15">
        <f t="shared" si="16"/>
        <v>19</v>
      </c>
      <c r="E141" s="15">
        <f t="shared" si="17"/>
        <v>3789.7407874006212</v>
      </c>
      <c r="F141" s="15">
        <f>IF(E140&gt;'Fashring Assumptions'!$Q$13,0,'Fashring Assumptions'!$Q$12)</f>
        <v>0</v>
      </c>
      <c r="G141" s="15">
        <v>575.70474658085277</v>
      </c>
      <c r="H141" s="15">
        <f t="shared" si="18"/>
        <v>0</v>
      </c>
      <c r="I141" s="15">
        <f t="shared" si="19"/>
        <v>0</v>
      </c>
      <c r="J141" s="58">
        <f>'Fashring Assumptions'!$M$7*'Fashring Forecast'!F141</f>
        <v>0</v>
      </c>
      <c r="K141" s="58">
        <f>'Fashring Assumptions'!$M$5*'Fashring Assumptions'!$M$7*'Fashring Forecast'!E141</f>
        <v>236.85879921253883</v>
      </c>
      <c r="L141" s="58">
        <f t="shared" si="20"/>
        <v>236.85879921253883</v>
      </c>
    </row>
    <row r="142" spans="1:12" x14ac:dyDescent="0.3">
      <c r="A142" s="60">
        <v>44336</v>
      </c>
      <c r="B142" s="15">
        <f t="shared" si="14"/>
        <v>2021</v>
      </c>
      <c r="C142" s="15">
        <f t="shared" si="15"/>
        <v>5</v>
      </c>
      <c r="D142" s="15">
        <f t="shared" si="16"/>
        <v>20</v>
      </c>
      <c r="E142" s="15">
        <f t="shared" si="17"/>
        <v>3214.0360408197685</v>
      </c>
      <c r="F142" s="15">
        <f>IF(E141&gt;'Fashring Assumptions'!$Q$13,0,'Fashring Assumptions'!$Q$12)</f>
        <v>0</v>
      </c>
      <c r="G142" s="15">
        <v>575.70474658085277</v>
      </c>
      <c r="H142" s="15">
        <f t="shared" si="18"/>
        <v>0</v>
      </c>
      <c r="I142" s="15">
        <f t="shared" si="19"/>
        <v>0</v>
      </c>
      <c r="J142" s="58">
        <f>'Fashring Assumptions'!$M$7*'Fashring Forecast'!F142</f>
        <v>0</v>
      </c>
      <c r="K142" s="58">
        <f>'Fashring Assumptions'!$M$5*'Fashring Assumptions'!$M$7*'Fashring Forecast'!E142</f>
        <v>200.87725255123553</v>
      </c>
      <c r="L142" s="58">
        <f t="shared" si="20"/>
        <v>200.87725255123553</v>
      </c>
    </row>
    <row r="143" spans="1:12" x14ac:dyDescent="0.3">
      <c r="A143" s="60">
        <v>44337</v>
      </c>
      <c r="B143" s="15">
        <f t="shared" si="14"/>
        <v>2021</v>
      </c>
      <c r="C143" s="15">
        <f t="shared" si="15"/>
        <v>5</v>
      </c>
      <c r="D143" s="15">
        <f t="shared" si="16"/>
        <v>21</v>
      </c>
      <c r="E143" s="15">
        <f t="shared" si="17"/>
        <v>2638.3312942389157</v>
      </c>
      <c r="F143" s="15">
        <f>IF(E142&gt;'Fashring Assumptions'!$Q$13,0,'Fashring Assumptions'!$Q$12)</f>
        <v>0</v>
      </c>
      <c r="G143" s="15">
        <v>575.70474658085277</v>
      </c>
      <c r="H143" s="15">
        <f t="shared" si="18"/>
        <v>0</v>
      </c>
      <c r="I143" s="15">
        <f t="shared" si="19"/>
        <v>0</v>
      </c>
      <c r="J143" s="58">
        <f>'Fashring Assumptions'!$M$7*'Fashring Forecast'!F143</f>
        <v>0</v>
      </c>
      <c r="K143" s="58">
        <f>'Fashring Assumptions'!$M$5*'Fashring Assumptions'!$M$7*'Fashring Forecast'!E143</f>
        <v>164.89570588993223</v>
      </c>
      <c r="L143" s="58">
        <f t="shared" si="20"/>
        <v>164.89570588993223</v>
      </c>
    </row>
    <row r="144" spans="1:12" x14ac:dyDescent="0.3">
      <c r="A144" s="60">
        <v>44338</v>
      </c>
      <c r="B144" s="15">
        <f t="shared" si="14"/>
        <v>2021</v>
      </c>
      <c r="C144" s="15">
        <f t="shared" si="15"/>
        <v>5</v>
      </c>
      <c r="D144" s="15">
        <f t="shared" si="16"/>
        <v>22</v>
      </c>
      <c r="E144" s="15">
        <f t="shared" si="17"/>
        <v>2062.6265476580629</v>
      </c>
      <c r="F144" s="15">
        <f>IF(E143&gt;'Fashring Assumptions'!$Q$13,0,'Fashring Assumptions'!$Q$12)</f>
        <v>0</v>
      </c>
      <c r="G144" s="15">
        <v>575.70474658085277</v>
      </c>
      <c r="H144" s="15">
        <f t="shared" si="18"/>
        <v>0</v>
      </c>
      <c r="I144" s="15">
        <f t="shared" si="19"/>
        <v>0</v>
      </c>
      <c r="J144" s="58">
        <f>'Fashring Assumptions'!$M$7*'Fashring Forecast'!F144</f>
        <v>0</v>
      </c>
      <c r="K144" s="58">
        <f>'Fashring Assumptions'!$M$5*'Fashring Assumptions'!$M$7*'Fashring Forecast'!E144</f>
        <v>128.91415922862893</v>
      </c>
      <c r="L144" s="58">
        <f t="shared" si="20"/>
        <v>128.91415922862893</v>
      </c>
    </row>
    <row r="145" spans="1:12" x14ac:dyDescent="0.3">
      <c r="A145" s="60">
        <v>44339</v>
      </c>
      <c r="B145" s="15">
        <f t="shared" si="14"/>
        <v>2021</v>
      </c>
      <c r="C145" s="15">
        <f t="shared" si="15"/>
        <v>5</v>
      </c>
      <c r="D145" s="15">
        <f t="shared" si="16"/>
        <v>23</v>
      </c>
      <c r="E145" s="15">
        <f t="shared" si="17"/>
        <v>1486.9218010772101</v>
      </c>
      <c r="F145" s="15">
        <f>IF(E144&gt;'Fashring Assumptions'!$Q$13,0,'Fashring Assumptions'!$Q$12)</f>
        <v>0</v>
      </c>
      <c r="G145" s="15">
        <v>575.70474658085277</v>
      </c>
      <c r="H145" s="15">
        <f t="shared" si="18"/>
        <v>0</v>
      </c>
      <c r="I145" s="15">
        <f t="shared" si="19"/>
        <v>0</v>
      </c>
      <c r="J145" s="58">
        <f>'Fashring Assumptions'!$M$7*'Fashring Forecast'!F145</f>
        <v>0</v>
      </c>
      <c r="K145" s="58">
        <f>'Fashring Assumptions'!$M$5*'Fashring Assumptions'!$M$7*'Fashring Forecast'!E145</f>
        <v>92.932612567325634</v>
      </c>
      <c r="L145" s="58">
        <f t="shared" si="20"/>
        <v>92.932612567325634</v>
      </c>
    </row>
    <row r="146" spans="1:12" x14ac:dyDescent="0.3">
      <c r="A146" s="60">
        <v>44340</v>
      </c>
      <c r="B146" s="15">
        <f t="shared" si="14"/>
        <v>2021</v>
      </c>
      <c r="C146" s="15">
        <f t="shared" si="15"/>
        <v>5</v>
      </c>
      <c r="D146" s="15">
        <f t="shared" si="16"/>
        <v>24</v>
      </c>
      <c r="E146" s="15">
        <f t="shared" si="17"/>
        <v>911.21705449635738</v>
      </c>
      <c r="F146" s="15">
        <f>IF(E145&gt;'Fashring Assumptions'!$Q$13,0,'Fashring Assumptions'!$Q$12)</f>
        <v>0</v>
      </c>
      <c r="G146" s="15">
        <v>575.70474658085277</v>
      </c>
      <c r="H146" s="15">
        <f t="shared" si="18"/>
        <v>0</v>
      </c>
      <c r="I146" s="15">
        <f t="shared" si="19"/>
        <v>0</v>
      </c>
      <c r="J146" s="58">
        <f>'Fashring Assumptions'!$M$7*'Fashring Forecast'!F146</f>
        <v>0</v>
      </c>
      <c r="K146" s="58">
        <f>'Fashring Assumptions'!$M$5*'Fashring Assumptions'!$M$7*'Fashring Forecast'!E146</f>
        <v>56.951065906022336</v>
      </c>
      <c r="L146" s="58">
        <f t="shared" si="20"/>
        <v>56.951065906022336</v>
      </c>
    </row>
    <row r="147" spans="1:12" x14ac:dyDescent="0.3">
      <c r="A147" s="60">
        <v>44341</v>
      </c>
      <c r="B147" s="15">
        <f t="shared" si="14"/>
        <v>2021</v>
      </c>
      <c r="C147" s="15">
        <f t="shared" si="15"/>
        <v>5</v>
      </c>
      <c r="D147" s="15">
        <f t="shared" si="16"/>
        <v>25</v>
      </c>
      <c r="E147" s="15">
        <f t="shared" si="17"/>
        <v>4627.6623391454577</v>
      </c>
      <c r="F147" s="15">
        <f>IF(E146&gt;'Fashring Assumptions'!$Q$13,0,'Fashring Assumptions'!$Q$12)</f>
        <v>4292.1500312299531</v>
      </c>
      <c r="G147" s="15">
        <v>575.70474658085277</v>
      </c>
      <c r="H147" s="15">
        <f t="shared" si="18"/>
        <v>1</v>
      </c>
      <c r="I147" s="15">
        <f t="shared" si="19"/>
        <v>1000</v>
      </c>
      <c r="J147" s="58">
        <f>'Fashring Assumptions'!$M$7*'Fashring Forecast'!F147</f>
        <v>10730.375078074883</v>
      </c>
      <c r="K147" s="58">
        <f>'Fashring Assumptions'!$M$5*'Fashring Assumptions'!$M$7*'Fashring Forecast'!E147</f>
        <v>289.22889619659111</v>
      </c>
      <c r="L147" s="58">
        <f t="shared" si="20"/>
        <v>12019.603974271475</v>
      </c>
    </row>
    <row r="148" spans="1:12" x14ac:dyDescent="0.3">
      <c r="A148" s="60">
        <v>44342</v>
      </c>
      <c r="B148" s="15">
        <f t="shared" si="14"/>
        <v>2021</v>
      </c>
      <c r="C148" s="15">
        <f t="shared" si="15"/>
        <v>5</v>
      </c>
      <c r="D148" s="15">
        <f t="shared" si="16"/>
        <v>26</v>
      </c>
      <c r="E148" s="15">
        <f t="shared" si="17"/>
        <v>4051.957592564605</v>
      </c>
      <c r="F148" s="15">
        <f>IF(E147&gt;'Fashring Assumptions'!$Q$13,0,'Fashring Assumptions'!$Q$12)</f>
        <v>0</v>
      </c>
      <c r="G148" s="15">
        <v>575.70474658085277</v>
      </c>
      <c r="H148" s="15">
        <f t="shared" si="18"/>
        <v>0</v>
      </c>
      <c r="I148" s="15">
        <f t="shared" si="19"/>
        <v>0</v>
      </c>
      <c r="J148" s="58">
        <f>'Fashring Assumptions'!$M$7*'Fashring Forecast'!F148</f>
        <v>0</v>
      </c>
      <c r="K148" s="58">
        <f>'Fashring Assumptions'!$M$5*'Fashring Assumptions'!$M$7*'Fashring Forecast'!E148</f>
        <v>253.24734953528781</v>
      </c>
      <c r="L148" s="58">
        <f t="shared" si="20"/>
        <v>253.24734953528781</v>
      </c>
    </row>
    <row r="149" spans="1:12" x14ac:dyDescent="0.3">
      <c r="A149" s="60">
        <v>44343</v>
      </c>
      <c r="B149" s="15">
        <f t="shared" si="14"/>
        <v>2021</v>
      </c>
      <c r="C149" s="15">
        <f t="shared" si="15"/>
        <v>5</v>
      </c>
      <c r="D149" s="15">
        <f t="shared" si="16"/>
        <v>27</v>
      </c>
      <c r="E149" s="15">
        <f t="shared" si="17"/>
        <v>3476.2528459837522</v>
      </c>
      <c r="F149" s="15">
        <f>IF(E148&gt;'Fashring Assumptions'!$Q$13,0,'Fashring Assumptions'!$Q$12)</f>
        <v>0</v>
      </c>
      <c r="G149" s="15">
        <v>575.70474658085277</v>
      </c>
      <c r="H149" s="15">
        <f t="shared" si="18"/>
        <v>0</v>
      </c>
      <c r="I149" s="15">
        <f t="shared" si="19"/>
        <v>0</v>
      </c>
      <c r="J149" s="58">
        <f>'Fashring Assumptions'!$M$7*'Fashring Forecast'!F149</f>
        <v>0</v>
      </c>
      <c r="K149" s="58">
        <f>'Fashring Assumptions'!$M$5*'Fashring Assumptions'!$M$7*'Fashring Forecast'!E149</f>
        <v>217.26580287398451</v>
      </c>
      <c r="L149" s="58">
        <f t="shared" si="20"/>
        <v>217.26580287398451</v>
      </c>
    </row>
    <row r="150" spans="1:12" x14ac:dyDescent="0.3">
      <c r="A150" s="60">
        <v>44344</v>
      </c>
      <c r="B150" s="15">
        <f t="shared" si="14"/>
        <v>2021</v>
      </c>
      <c r="C150" s="15">
        <f t="shared" si="15"/>
        <v>5</v>
      </c>
      <c r="D150" s="15">
        <f t="shared" si="16"/>
        <v>28</v>
      </c>
      <c r="E150" s="15">
        <f t="shared" si="17"/>
        <v>2900.5480994028994</v>
      </c>
      <c r="F150" s="15">
        <f>IF(E149&gt;'Fashring Assumptions'!$Q$13,0,'Fashring Assumptions'!$Q$12)</f>
        <v>0</v>
      </c>
      <c r="G150" s="15">
        <v>575.70474658085277</v>
      </c>
      <c r="H150" s="15">
        <f t="shared" si="18"/>
        <v>0</v>
      </c>
      <c r="I150" s="15">
        <f t="shared" si="19"/>
        <v>0</v>
      </c>
      <c r="J150" s="58">
        <f>'Fashring Assumptions'!$M$7*'Fashring Forecast'!F150</f>
        <v>0</v>
      </c>
      <c r="K150" s="58">
        <f>'Fashring Assumptions'!$M$5*'Fashring Assumptions'!$M$7*'Fashring Forecast'!E150</f>
        <v>181.28425621268121</v>
      </c>
      <c r="L150" s="58">
        <f t="shared" si="20"/>
        <v>181.28425621268121</v>
      </c>
    </row>
    <row r="151" spans="1:12" x14ac:dyDescent="0.3">
      <c r="A151" s="60">
        <v>44345</v>
      </c>
      <c r="B151" s="15">
        <f t="shared" si="14"/>
        <v>2021</v>
      </c>
      <c r="C151" s="15">
        <f t="shared" si="15"/>
        <v>5</v>
      </c>
      <c r="D151" s="15">
        <f t="shared" si="16"/>
        <v>29</v>
      </c>
      <c r="E151" s="15">
        <f t="shared" si="17"/>
        <v>2324.8433528220467</v>
      </c>
      <c r="F151" s="15">
        <f>IF(E150&gt;'Fashring Assumptions'!$Q$13,0,'Fashring Assumptions'!$Q$12)</f>
        <v>0</v>
      </c>
      <c r="G151" s="15">
        <v>575.70474658085277</v>
      </c>
      <c r="H151" s="15">
        <f t="shared" si="18"/>
        <v>0</v>
      </c>
      <c r="I151" s="15">
        <f t="shared" si="19"/>
        <v>0</v>
      </c>
      <c r="J151" s="58">
        <f>'Fashring Assumptions'!$M$7*'Fashring Forecast'!F151</f>
        <v>0</v>
      </c>
      <c r="K151" s="58">
        <f>'Fashring Assumptions'!$M$5*'Fashring Assumptions'!$M$7*'Fashring Forecast'!E151</f>
        <v>145.30270955137792</v>
      </c>
      <c r="L151" s="58">
        <f t="shared" si="20"/>
        <v>145.30270955137792</v>
      </c>
    </row>
    <row r="152" spans="1:12" x14ac:dyDescent="0.3">
      <c r="A152" s="60">
        <v>44346</v>
      </c>
      <c r="B152" s="15">
        <f t="shared" si="14"/>
        <v>2021</v>
      </c>
      <c r="C152" s="15">
        <f t="shared" si="15"/>
        <v>5</v>
      </c>
      <c r="D152" s="15">
        <f t="shared" si="16"/>
        <v>30</v>
      </c>
      <c r="E152" s="15">
        <f t="shared" si="17"/>
        <v>1749.1386062411939</v>
      </c>
      <c r="F152" s="15">
        <f>IF(E151&gt;'Fashring Assumptions'!$Q$13,0,'Fashring Assumptions'!$Q$12)</f>
        <v>0</v>
      </c>
      <c r="G152" s="15">
        <v>575.70474658085277</v>
      </c>
      <c r="H152" s="15">
        <f t="shared" si="18"/>
        <v>0</v>
      </c>
      <c r="I152" s="15">
        <f t="shared" si="19"/>
        <v>0</v>
      </c>
      <c r="J152" s="58">
        <f>'Fashring Assumptions'!$M$7*'Fashring Forecast'!F152</f>
        <v>0</v>
      </c>
      <c r="K152" s="58">
        <f>'Fashring Assumptions'!$M$5*'Fashring Assumptions'!$M$7*'Fashring Forecast'!E152</f>
        <v>109.32116289007462</v>
      </c>
      <c r="L152" s="58">
        <f t="shared" si="20"/>
        <v>109.32116289007462</v>
      </c>
    </row>
    <row r="153" spans="1:12" x14ac:dyDescent="0.3">
      <c r="A153" s="60">
        <v>44347</v>
      </c>
      <c r="B153" s="15">
        <f t="shared" si="14"/>
        <v>2021</v>
      </c>
      <c r="C153" s="15">
        <f t="shared" si="15"/>
        <v>5</v>
      </c>
      <c r="D153" s="15">
        <f t="shared" si="16"/>
        <v>31</v>
      </c>
      <c r="E153" s="15">
        <f t="shared" si="17"/>
        <v>1173.4338596603411</v>
      </c>
      <c r="F153" s="15">
        <f>IF(E152&gt;'Fashring Assumptions'!$Q$13,0,'Fashring Assumptions'!$Q$12)</f>
        <v>0</v>
      </c>
      <c r="G153" s="15">
        <v>575.70474658085277</v>
      </c>
      <c r="H153" s="15">
        <f t="shared" si="18"/>
        <v>0</v>
      </c>
      <c r="I153" s="15">
        <f t="shared" si="19"/>
        <v>0</v>
      </c>
      <c r="J153" s="58">
        <f>'Fashring Assumptions'!$M$7*'Fashring Forecast'!F153</f>
        <v>0</v>
      </c>
      <c r="K153" s="58">
        <f>'Fashring Assumptions'!$M$5*'Fashring Assumptions'!$M$7*'Fashring Forecast'!E153</f>
        <v>73.33961622877132</v>
      </c>
      <c r="L153" s="58">
        <f t="shared" si="20"/>
        <v>73.33961622877132</v>
      </c>
    </row>
    <row r="154" spans="1:12" x14ac:dyDescent="0.3">
      <c r="A154" s="60">
        <v>44348</v>
      </c>
      <c r="B154" s="15">
        <f t="shared" si="14"/>
        <v>2021</v>
      </c>
      <c r="C154" s="15">
        <f t="shared" si="15"/>
        <v>6</v>
      </c>
      <c r="D154" s="15">
        <f t="shared" si="16"/>
        <v>1</v>
      </c>
      <c r="E154" s="15">
        <f t="shared" si="17"/>
        <v>4889.8791443094415</v>
      </c>
      <c r="F154" s="15">
        <f>IF(E153&gt;'Fashring Assumptions'!$Q$13,0,'Fashring Assumptions'!$Q$12)</f>
        <v>4292.1500312299531</v>
      </c>
      <c r="G154" s="15">
        <v>575.70474658085277</v>
      </c>
      <c r="H154" s="15">
        <f t="shared" si="18"/>
        <v>1</v>
      </c>
      <c r="I154" s="15">
        <f t="shared" si="19"/>
        <v>1000</v>
      </c>
      <c r="J154" s="58">
        <f>'Fashring Assumptions'!$M$7*'Fashring Forecast'!F154</f>
        <v>10730.375078074883</v>
      </c>
      <c r="K154" s="58">
        <f>'Fashring Assumptions'!$M$5*'Fashring Assumptions'!$M$7*'Fashring Forecast'!E154</f>
        <v>305.61744651934009</v>
      </c>
      <c r="L154" s="58">
        <f t="shared" si="20"/>
        <v>12035.992524594223</v>
      </c>
    </row>
    <row r="155" spans="1:12" x14ac:dyDescent="0.3">
      <c r="A155" s="60">
        <v>44349</v>
      </c>
      <c r="B155" s="15">
        <f t="shared" si="14"/>
        <v>2021</v>
      </c>
      <c r="C155" s="15">
        <f t="shared" si="15"/>
        <v>6</v>
      </c>
      <c r="D155" s="15">
        <f t="shared" si="16"/>
        <v>2</v>
      </c>
      <c r="E155" s="15">
        <f t="shared" si="17"/>
        <v>4314.1743977285887</v>
      </c>
      <c r="F155" s="15">
        <f>IF(E154&gt;'Fashring Assumptions'!$Q$13,0,'Fashring Assumptions'!$Q$12)</f>
        <v>0</v>
      </c>
      <c r="G155" s="15">
        <v>575.70474658085277</v>
      </c>
      <c r="H155" s="15">
        <f t="shared" si="18"/>
        <v>0</v>
      </c>
      <c r="I155" s="15">
        <f t="shared" si="19"/>
        <v>0</v>
      </c>
      <c r="J155" s="58">
        <f>'Fashring Assumptions'!$M$7*'Fashring Forecast'!F155</f>
        <v>0</v>
      </c>
      <c r="K155" s="58">
        <f>'Fashring Assumptions'!$M$5*'Fashring Assumptions'!$M$7*'Fashring Forecast'!E155</f>
        <v>269.63589985803679</v>
      </c>
      <c r="L155" s="58">
        <f t="shared" si="20"/>
        <v>269.63589985803679</v>
      </c>
    </row>
    <row r="156" spans="1:12" x14ac:dyDescent="0.3">
      <c r="A156" s="60">
        <v>44350</v>
      </c>
      <c r="B156" s="15">
        <f t="shared" si="14"/>
        <v>2021</v>
      </c>
      <c r="C156" s="15">
        <f t="shared" si="15"/>
        <v>6</v>
      </c>
      <c r="D156" s="15">
        <f t="shared" si="16"/>
        <v>3</v>
      </c>
      <c r="E156" s="15">
        <f t="shared" si="17"/>
        <v>3738.4696511477359</v>
      </c>
      <c r="F156" s="15">
        <f>IF(E155&gt;'Fashring Assumptions'!$Q$13,0,'Fashring Assumptions'!$Q$12)</f>
        <v>0</v>
      </c>
      <c r="G156" s="15">
        <v>575.70474658085277</v>
      </c>
      <c r="H156" s="15">
        <f t="shared" si="18"/>
        <v>0</v>
      </c>
      <c r="I156" s="15">
        <f t="shared" si="19"/>
        <v>0</v>
      </c>
      <c r="J156" s="58">
        <f>'Fashring Assumptions'!$M$7*'Fashring Forecast'!F156</f>
        <v>0</v>
      </c>
      <c r="K156" s="58">
        <f>'Fashring Assumptions'!$M$5*'Fashring Assumptions'!$M$7*'Fashring Forecast'!E156</f>
        <v>233.6543531967335</v>
      </c>
      <c r="L156" s="58">
        <f t="shared" si="20"/>
        <v>233.6543531967335</v>
      </c>
    </row>
    <row r="157" spans="1:12" x14ac:dyDescent="0.3">
      <c r="A157" s="60">
        <v>44351</v>
      </c>
      <c r="B157" s="15">
        <f t="shared" si="14"/>
        <v>2021</v>
      </c>
      <c r="C157" s="15">
        <f t="shared" si="15"/>
        <v>6</v>
      </c>
      <c r="D157" s="15">
        <f t="shared" si="16"/>
        <v>4</v>
      </c>
      <c r="E157" s="15">
        <f t="shared" si="17"/>
        <v>3162.7649045668832</v>
      </c>
      <c r="F157" s="15">
        <f>IF(E156&gt;'Fashring Assumptions'!$Q$13,0,'Fashring Assumptions'!$Q$12)</f>
        <v>0</v>
      </c>
      <c r="G157" s="15">
        <v>575.70474658085277</v>
      </c>
      <c r="H157" s="15">
        <f t="shared" si="18"/>
        <v>0</v>
      </c>
      <c r="I157" s="15">
        <f t="shared" si="19"/>
        <v>0</v>
      </c>
      <c r="J157" s="58">
        <f>'Fashring Assumptions'!$M$7*'Fashring Forecast'!F157</f>
        <v>0</v>
      </c>
      <c r="K157" s="58">
        <f>'Fashring Assumptions'!$M$5*'Fashring Assumptions'!$M$7*'Fashring Forecast'!E157</f>
        <v>197.6728065354302</v>
      </c>
      <c r="L157" s="58">
        <f t="shared" si="20"/>
        <v>197.6728065354302</v>
      </c>
    </row>
    <row r="158" spans="1:12" x14ac:dyDescent="0.3">
      <c r="A158" s="60">
        <v>44352</v>
      </c>
      <c r="B158" s="15">
        <f t="shared" si="14"/>
        <v>2021</v>
      </c>
      <c r="C158" s="15">
        <f t="shared" si="15"/>
        <v>6</v>
      </c>
      <c r="D158" s="15">
        <f t="shared" si="16"/>
        <v>5</v>
      </c>
      <c r="E158" s="15">
        <f t="shared" si="17"/>
        <v>2587.0601579860304</v>
      </c>
      <c r="F158" s="15">
        <f>IF(E157&gt;'Fashring Assumptions'!$Q$13,0,'Fashring Assumptions'!$Q$12)</f>
        <v>0</v>
      </c>
      <c r="G158" s="15">
        <v>575.70474658085277</v>
      </c>
      <c r="H158" s="15">
        <f t="shared" si="18"/>
        <v>0</v>
      </c>
      <c r="I158" s="15">
        <f t="shared" si="19"/>
        <v>0</v>
      </c>
      <c r="J158" s="58">
        <f>'Fashring Assumptions'!$M$7*'Fashring Forecast'!F158</f>
        <v>0</v>
      </c>
      <c r="K158" s="58">
        <f>'Fashring Assumptions'!$M$5*'Fashring Assumptions'!$M$7*'Fashring Forecast'!E158</f>
        <v>161.6912598741269</v>
      </c>
      <c r="L158" s="58">
        <f t="shared" si="20"/>
        <v>161.6912598741269</v>
      </c>
    </row>
    <row r="159" spans="1:12" x14ac:dyDescent="0.3">
      <c r="A159" s="60">
        <v>44353</v>
      </c>
      <c r="B159" s="15">
        <f t="shared" si="14"/>
        <v>2021</v>
      </c>
      <c r="C159" s="15">
        <f t="shared" si="15"/>
        <v>6</v>
      </c>
      <c r="D159" s="15">
        <f t="shared" si="16"/>
        <v>6</v>
      </c>
      <c r="E159" s="15">
        <f t="shared" si="17"/>
        <v>2011.3554114051776</v>
      </c>
      <c r="F159" s="15">
        <f>IF(E158&gt;'Fashring Assumptions'!$Q$13,0,'Fashring Assumptions'!$Q$12)</f>
        <v>0</v>
      </c>
      <c r="G159" s="15">
        <v>575.70474658085277</v>
      </c>
      <c r="H159" s="15">
        <f t="shared" si="18"/>
        <v>0</v>
      </c>
      <c r="I159" s="15">
        <f t="shared" si="19"/>
        <v>0</v>
      </c>
      <c r="J159" s="58">
        <f>'Fashring Assumptions'!$M$7*'Fashring Forecast'!F159</f>
        <v>0</v>
      </c>
      <c r="K159" s="58">
        <f>'Fashring Assumptions'!$M$5*'Fashring Assumptions'!$M$7*'Fashring Forecast'!E159</f>
        <v>125.7097132128236</v>
      </c>
      <c r="L159" s="58">
        <f t="shared" si="20"/>
        <v>125.7097132128236</v>
      </c>
    </row>
    <row r="160" spans="1:12" x14ac:dyDescent="0.3">
      <c r="A160" s="60">
        <v>44354</v>
      </c>
      <c r="B160" s="15">
        <f t="shared" si="14"/>
        <v>2021</v>
      </c>
      <c r="C160" s="15">
        <f t="shared" si="15"/>
        <v>6</v>
      </c>
      <c r="D160" s="15">
        <f t="shared" si="16"/>
        <v>7</v>
      </c>
      <c r="E160" s="15">
        <f t="shared" si="17"/>
        <v>1435.6506648243248</v>
      </c>
      <c r="F160" s="15">
        <f>IF(E159&gt;'Fashring Assumptions'!$Q$13,0,'Fashring Assumptions'!$Q$12)</f>
        <v>0</v>
      </c>
      <c r="G160" s="15">
        <v>575.70474658085277</v>
      </c>
      <c r="H160" s="15">
        <f t="shared" si="18"/>
        <v>0</v>
      </c>
      <c r="I160" s="15">
        <f t="shared" si="19"/>
        <v>0</v>
      </c>
      <c r="J160" s="58">
        <f>'Fashring Assumptions'!$M$7*'Fashring Forecast'!F160</f>
        <v>0</v>
      </c>
      <c r="K160" s="58">
        <f>'Fashring Assumptions'!$M$5*'Fashring Assumptions'!$M$7*'Fashring Forecast'!E160</f>
        <v>89.728166551520303</v>
      </c>
      <c r="L160" s="58">
        <f t="shared" si="20"/>
        <v>89.728166551520303</v>
      </c>
    </row>
    <row r="161" spans="1:12" x14ac:dyDescent="0.3">
      <c r="A161" s="60">
        <v>44355</v>
      </c>
      <c r="B161" s="15">
        <f t="shared" ref="B161:B224" si="21">YEAR(A161)</f>
        <v>2021</v>
      </c>
      <c r="C161" s="15">
        <f t="shared" ref="C161:C224" si="22">MONTH(A161)</f>
        <v>6</v>
      </c>
      <c r="D161" s="15">
        <f t="shared" ref="D161:D224" si="23">DAY(A161)</f>
        <v>8</v>
      </c>
      <c r="E161" s="15">
        <f t="shared" si="17"/>
        <v>859.94591824347208</v>
      </c>
      <c r="F161" s="15">
        <f>IF(E160&gt;'Fashring Assumptions'!$Q$13,0,'Fashring Assumptions'!$Q$12)</f>
        <v>0</v>
      </c>
      <c r="G161" s="15">
        <v>575.70474658085277</v>
      </c>
      <c r="H161" s="15">
        <f t="shared" si="18"/>
        <v>0</v>
      </c>
      <c r="I161" s="15">
        <f t="shared" si="19"/>
        <v>0</v>
      </c>
      <c r="J161" s="58">
        <f>'Fashring Assumptions'!$M$7*'Fashring Forecast'!F161</f>
        <v>0</v>
      </c>
      <c r="K161" s="58">
        <f>'Fashring Assumptions'!$M$5*'Fashring Assumptions'!$M$7*'Fashring Forecast'!E161</f>
        <v>53.746619890217005</v>
      </c>
      <c r="L161" s="58">
        <f t="shared" si="20"/>
        <v>53.746619890217005</v>
      </c>
    </row>
    <row r="162" spans="1:12" x14ac:dyDescent="0.3">
      <c r="A162" s="60">
        <v>44356</v>
      </c>
      <c r="B162" s="15">
        <f t="shared" si="21"/>
        <v>2021</v>
      </c>
      <c r="C162" s="15">
        <f t="shared" si="22"/>
        <v>6</v>
      </c>
      <c r="D162" s="15">
        <f t="shared" si="23"/>
        <v>9</v>
      </c>
      <c r="E162" s="15">
        <f t="shared" si="17"/>
        <v>4576.3912028925724</v>
      </c>
      <c r="F162" s="15">
        <f>IF(E161&gt;'Fashring Assumptions'!$Q$13,0,'Fashring Assumptions'!$Q$12)</f>
        <v>4292.1500312299531</v>
      </c>
      <c r="G162" s="15">
        <v>575.70474658085277</v>
      </c>
      <c r="H162" s="15">
        <f t="shared" si="18"/>
        <v>1</v>
      </c>
      <c r="I162" s="15">
        <f t="shared" si="19"/>
        <v>1000</v>
      </c>
      <c r="J162" s="58">
        <f>'Fashring Assumptions'!$M$7*'Fashring Forecast'!F162</f>
        <v>10730.375078074883</v>
      </c>
      <c r="K162" s="58">
        <f>'Fashring Assumptions'!$M$5*'Fashring Assumptions'!$M$7*'Fashring Forecast'!E162</f>
        <v>286.02445018078578</v>
      </c>
      <c r="L162" s="58">
        <f t="shared" si="20"/>
        <v>12016.39952825567</v>
      </c>
    </row>
    <row r="163" spans="1:12" x14ac:dyDescent="0.3">
      <c r="A163" s="60">
        <v>44357</v>
      </c>
      <c r="B163" s="15">
        <f t="shared" si="21"/>
        <v>2021</v>
      </c>
      <c r="C163" s="15">
        <f t="shared" si="22"/>
        <v>6</v>
      </c>
      <c r="D163" s="15">
        <f t="shared" si="23"/>
        <v>10</v>
      </c>
      <c r="E163" s="15">
        <f t="shared" si="17"/>
        <v>4000.6864563117197</v>
      </c>
      <c r="F163" s="15">
        <f>IF(E162&gt;'Fashring Assumptions'!$Q$13,0,'Fashring Assumptions'!$Q$12)</f>
        <v>0</v>
      </c>
      <c r="G163" s="15">
        <v>575.70474658085277</v>
      </c>
      <c r="H163" s="15">
        <f t="shared" si="18"/>
        <v>0</v>
      </c>
      <c r="I163" s="15">
        <f t="shared" si="19"/>
        <v>0</v>
      </c>
      <c r="J163" s="58">
        <f>'Fashring Assumptions'!$M$7*'Fashring Forecast'!F163</f>
        <v>0</v>
      </c>
      <c r="K163" s="58">
        <f>'Fashring Assumptions'!$M$5*'Fashring Assumptions'!$M$7*'Fashring Forecast'!E163</f>
        <v>250.04290351948248</v>
      </c>
      <c r="L163" s="58">
        <f t="shared" si="20"/>
        <v>250.04290351948248</v>
      </c>
    </row>
    <row r="164" spans="1:12" x14ac:dyDescent="0.3">
      <c r="A164" s="60">
        <v>44358</v>
      </c>
      <c r="B164" s="15">
        <f t="shared" si="21"/>
        <v>2021</v>
      </c>
      <c r="C164" s="15">
        <f t="shared" si="22"/>
        <v>6</v>
      </c>
      <c r="D164" s="15">
        <f t="shared" si="23"/>
        <v>11</v>
      </c>
      <c r="E164" s="15">
        <f t="shared" si="17"/>
        <v>3424.9817097308669</v>
      </c>
      <c r="F164" s="15">
        <f>IF(E163&gt;'Fashring Assumptions'!$Q$13,0,'Fashring Assumptions'!$Q$12)</f>
        <v>0</v>
      </c>
      <c r="G164" s="15">
        <v>575.70474658085277</v>
      </c>
      <c r="H164" s="15">
        <f t="shared" si="18"/>
        <v>0</v>
      </c>
      <c r="I164" s="15">
        <f t="shared" si="19"/>
        <v>0</v>
      </c>
      <c r="J164" s="58">
        <f>'Fashring Assumptions'!$M$7*'Fashring Forecast'!F164</f>
        <v>0</v>
      </c>
      <c r="K164" s="58">
        <f>'Fashring Assumptions'!$M$5*'Fashring Assumptions'!$M$7*'Fashring Forecast'!E164</f>
        <v>214.06135685817918</v>
      </c>
      <c r="L164" s="58">
        <f t="shared" si="20"/>
        <v>214.06135685817918</v>
      </c>
    </row>
    <row r="165" spans="1:12" x14ac:dyDescent="0.3">
      <c r="A165" s="60">
        <v>44359</v>
      </c>
      <c r="B165" s="15">
        <f t="shared" si="21"/>
        <v>2021</v>
      </c>
      <c r="C165" s="15">
        <f t="shared" si="22"/>
        <v>6</v>
      </c>
      <c r="D165" s="15">
        <f t="shared" si="23"/>
        <v>12</v>
      </c>
      <c r="E165" s="15">
        <f t="shared" si="17"/>
        <v>2849.2769631500141</v>
      </c>
      <c r="F165" s="15">
        <f>IF(E164&gt;'Fashring Assumptions'!$Q$13,0,'Fashring Assumptions'!$Q$12)</f>
        <v>0</v>
      </c>
      <c r="G165" s="15">
        <v>575.70474658085277</v>
      </c>
      <c r="H165" s="15">
        <f t="shared" si="18"/>
        <v>0</v>
      </c>
      <c r="I165" s="15">
        <f t="shared" si="19"/>
        <v>0</v>
      </c>
      <c r="J165" s="58">
        <f>'Fashring Assumptions'!$M$7*'Fashring Forecast'!F165</f>
        <v>0</v>
      </c>
      <c r="K165" s="58">
        <f>'Fashring Assumptions'!$M$5*'Fashring Assumptions'!$M$7*'Fashring Forecast'!E165</f>
        <v>178.07981019687588</v>
      </c>
      <c r="L165" s="58">
        <f t="shared" si="20"/>
        <v>178.07981019687588</v>
      </c>
    </row>
    <row r="166" spans="1:12" x14ac:dyDescent="0.3">
      <c r="A166" s="60">
        <v>44360</v>
      </c>
      <c r="B166" s="15">
        <f t="shared" si="21"/>
        <v>2021</v>
      </c>
      <c r="C166" s="15">
        <f t="shared" si="22"/>
        <v>6</v>
      </c>
      <c r="D166" s="15">
        <f t="shared" si="23"/>
        <v>13</v>
      </c>
      <c r="E166" s="15">
        <f t="shared" si="17"/>
        <v>2273.5722165691614</v>
      </c>
      <c r="F166" s="15">
        <f>IF(E165&gt;'Fashring Assumptions'!$Q$13,0,'Fashring Assumptions'!$Q$12)</f>
        <v>0</v>
      </c>
      <c r="G166" s="15">
        <v>575.70474658085277</v>
      </c>
      <c r="H166" s="15">
        <f t="shared" si="18"/>
        <v>0</v>
      </c>
      <c r="I166" s="15">
        <f t="shared" si="19"/>
        <v>0</v>
      </c>
      <c r="J166" s="58">
        <f>'Fashring Assumptions'!$M$7*'Fashring Forecast'!F166</f>
        <v>0</v>
      </c>
      <c r="K166" s="58">
        <f>'Fashring Assumptions'!$M$5*'Fashring Assumptions'!$M$7*'Fashring Forecast'!E166</f>
        <v>142.09826353557258</v>
      </c>
      <c r="L166" s="58">
        <f t="shared" si="20"/>
        <v>142.09826353557258</v>
      </c>
    </row>
    <row r="167" spans="1:12" x14ac:dyDescent="0.3">
      <c r="A167" s="60">
        <v>44361</v>
      </c>
      <c r="B167" s="15">
        <f t="shared" si="21"/>
        <v>2021</v>
      </c>
      <c r="C167" s="15">
        <f t="shared" si="22"/>
        <v>6</v>
      </c>
      <c r="D167" s="15">
        <f t="shared" si="23"/>
        <v>14</v>
      </c>
      <c r="E167" s="15">
        <f t="shared" si="17"/>
        <v>1697.8674699883086</v>
      </c>
      <c r="F167" s="15">
        <f>IF(E166&gt;'Fashring Assumptions'!$Q$13,0,'Fashring Assumptions'!$Q$12)</f>
        <v>0</v>
      </c>
      <c r="G167" s="15">
        <v>575.70474658085277</v>
      </c>
      <c r="H167" s="15">
        <f t="shared" si="18"/>
        <v>0</v>
      </c>
      <c r="I167" s="15">
        <f t="shared" si="19"/>
        <v>0</v>
      </c>
      <c r="J167" s="58">
        <f>'Fashring Assumptions'!$M$7*'Fashring Forecast'!F167</f>
        <v>0</v>
      </c>
      <c r="K167" s="58">
        <f>'Fashring Assumptions'!$M$5*'Fashring Assumptions'!$M$7*'Fashring Forecast'!E167</f>
        <v>106.11671687426929</v>
      </c>
      <c r="L167" s="58">
        <f t="shared" si="20"/>
        <v>106.11671687426929</v>
      </c>
    </row>
    <row r="168" spans="1:12" x14ac:dyDescent="0.3">
      <c r="A168" s="60">
        <v>44362</v>
      </c>
      <c r="B168" s="15">
        <f t="shared" si="21"/>
        <v>2021</v>
      </c>
      <c r="C168" s="15">
        <f t="shared" si="22"/>
        <v>6</v>
      </c>
      <c r="D168" s="15">
        <f t="shared" si="23"/>
        <v>15</v>
      </c>
      <c r="E168" s="15">
        <f t="shared" si="17"/>
        <v>1122.1627234074558</v>
      </c>
      <c r="F168" s="15">
        <f>IF(E167&gt;'Fashring Assumptions'!$Q$13,0,'Fashring Assumptions'!$Q$12)</f>
        <v>0</v>
      </c>
      <c r="G168" s="15">
        <v>575.70474658085277</v>
      </c>
      <c r="H168" s="15">
        <f t="shared" si="18"/>
        <v>0</v>
      </c>
      <c r="I168" s="15">
        <f t="shared" si="19"/>
        <v>0</v>
      </c>
      <c r="J168" s="58">
        <f>'Fashring Assumptions'!$M$7*'Fashring Forecast'!F168</f>
        <v>0</v>
      </c>
      <c r="K168" s="58">
        <f>'Fashring Assumptions'!$M$5*'Fashring Assumptions'!$M$7*'Fashring Forecast'!E168</f>
        <v>70.135170212965988</v>
      </c>
      <c r="L168" s="58">
        <f t="shared" si="20"/>
        <v>70.135170212965988</v>
      </c>
    </row>
    <row r="169" spans="1:12" x14ac:dyDescent="0.3">
      <c r="A169" s="60">
        <v>44363</v>
      </c>
      <c r="B169" s="15">
        <f t="shared" si="21"/>
        <v>2021</v>
      </c>
      <c r="C169" s="15">
        <f t="shared" si="22"/>
        <v>6</v>
      </c>
      <c r="D169" s="15">
        <f t="shared" si="23"/>
        <v>16</v>
      </c>
      <c r="E169" s="15">
        <f t="shared" si="17"/>
        <v>4838.6080080565562</v>
      </c>
      <c r="F169" s="15">
        <f>IF(E168&gt;'Fashring Assumptions'!$Q$13,0,'Fashring Assumptions'!$Q$12)</f>
        <v>4292.1500312299531</v>
      </c>
      <c r="G169" s="15">
        <v>575.70474658085277</v>
      </c>
      <c r="H169" s="15">
        <f t="shared" si="18"/>
        <v>1</v>
      </c>
      <c r="I169" s="15">
        <f t="shared" si="19"/>
        <v>1000</v>
      </c>
      <c r="J169" s="58">
        <f>'Fashring Assumptions'!$M$7*'Fashring Forecast'!F169</f>
        <v>10730.375078074883</v>
      </c>
      <c r="K169" s="58">
        <f>'Fashring Assumptions'!$M$5*'Fashring Assumptions'!$M$7*'Fashring Forecast'!E169</f>
        <v>302.41300050353476</v>
      </c>
      <c r="L169" s="58">
        <f t="shared" si="20"/>
        <v>12032.788078578418</v>
      </c>
    </row>
    <row r="170" spans="1:12" x14ac:dyDescent="0.3">
      <c r="A170" s="60">
        <v>44364</v>
      </c>
      <c r="B170" s="15">
        <f t="shared" si="21"/>
        <v>2021</v>
      </c>
      <c r="C170" s="15">
        <f t="shared" si="22"/>
        <v>6</v>
      </c>
      <c r="D170" s="15">
        <f t="shared" si="23"/>
        <v>17</v>
      </c>
      <c r="E170" s="15">
        <f t="shared" si="17"/>
        <v>4262.9032614757034</v>
      </c>
      <c r="F170" s="15">
        <f>IF(E169&gt;'Fashring Assumptions'!$Q$13,0,'Fashring Assumptions'!$Q$12)</f>
        <v>0</v>
      </c>
      <c r="G170" s="15">
        <v>575.70474658085277</v>
      </c>
      <c r="H170" s="15">
        <f t="shared" si="18"/>
        <v>0</v>
      </c>
      <c r="I170" s="15">
        <f t="shared" si="19"/>
        <v>0</v>
      </c>
      <c r="J170" s="58">
        <f>'Fashring Assumptions'!$M$7*'Fashring Forecast'!F170</f>
        <v>0</v>
      </c>
      <c r="K170" s="58">
        <f>'Fashring Assumptions'!$M$5*'Fashring Assumptions'!$M$7*'Fashring Forecast'!E170</f>
        <v>266.43145384223146</v>
      </c>
      <c r="L170" s="58">
        <f t="shared" si="20"/>
        <v>266.43145384223146</v>
      </c>
    </row>
    <row r="171" spans="1:12" x14ac:dyDescent="0.3">
      <c r="A171" s="60">
        <v>44365</v>
      </c>
      <c r="B171" s="15">
        <f t="shared" si="21"/>
        <v>2021</v>
      </c>
      <c r="C171" s="15">
        <f t="shared" si="22"/>
        <v>6</v>
      </c>
      <c r="D171" s="15">
        <f t="shared" si="23"/>
        <v>18</v>
      </c>
      <c r="E171" s="15">
        <f t="shared" si="17"/>
        <v>3687.1985148948506</v>
      </c>
      <c r="F171" s="15">
        <f>IF(E170&gt;'Fashring Assumptions'!$Q$13,0,'Fashring Assumptions'!$Q$12)</f>
        <v>0</v>
      </c>
      <c r="G171" s="15">
        <v>575.70474658085277</v>
      </c>
      <c r="H171" s="15">
        <f t="shared" si="18"/>
        <v>0</v>
      </c>
      <c r="I171" s="15">
        <f t="shared" si="19"/>
        <v>0</v>
      </c>
      <c r="J171" s="58">
        <f>'Fashring Assumptions'!$M$7*'Fashring Forecast'!F171</f>
        <v>0</v>
      </c>
      <c r="K171" s="58">
        <f>'Fashring Assumptions'!$M$5*'Fashring Assumptions'!$M$7*'Fashring Forecast'!E171</f>
        <v>230.44990718092816</v>
      </c>
      <c r="L171" s="58">
        <f t="shared" si="20"/>
        <v>230.44990718092816</v>
      </c>
    </row>
    <row r="172" spans="1:12" x14ac:dyDescent="0.3">
      <c r="A172" s="60">
        <v>44366</v>
      </c>
      <c r="B172" s="15">
        <f t="shared" si="21"/>
        <v>2021</v>
      </c>
      <c r="C172" s="15">
        <f t="shared" si="22"/>
        <v>6</v>
      </c>
      <c r="D172" s="15">
        <f t="shared" si="23"/>
        <v>19</v>
      </c>
      <c r="E172" s="15">
        <f t="shared" si="17"/>
        <v>3111.4937683139979</v>
      </c>
      <c r="F172" s="15">
        <f>IF(E171&gt;'Fashring Assumptions'!$Q$13,0,'Fashring Assumptions'!$Q$12)</f>
        <v>0</v>
      </c>
      <c r="G172" s="15">
        <v>575.70474658085277</v>
      </c>
      <c r="H172" s="15">
        <f t="shared" si="18"/>
        <v>0</v>
      </c>
      <c r="I172" s="15">
        <f t="shared" si="19"/>
        <v>0</v>
      </c>
      <c r="J172" s="58">
        <f>'Fashring Assumptions'!$M$7*'Fashring Forecast'!F172</f>
        <v>0</v>
      </c>
      <c r="K172" s="58">
        <f>'Fashring Assumptions'!$M$5*'Fashring Assumptions'!$M$7*'Fashring Forecast'!E172</f>
        <v>194.46836051962487</v>
      </c>
      <c r="L172" s="58">
        <f t="shared" si="20"/>
        <v>194.46836051962487</v>
      </c>
    </row>
    <row r="173" spans="1:12" x14ac:dyDescent="0.3">
      <c r="A173" s="60">
        <v>44367</v>
      </c>
      <c r="B173" s="15">
        <f t="shared" si="21"/>
        <v>2021</v>
      </c>
      <c r="C173" s="15">
        <f t="shared" si="22"/>
        <v>6</v>
      </c>
      <c r="D173" s="15">
        <f t="shared" si="23"/>
        <v>20</v>
      </c>
      <c r="E173" s="15">
        <f t="shared" si="17"/>
        <v>2236.8277889325545</v>
      </c>
      <c r="F173" s="15">
        <f>IF(E172&gt;'Fashring Assumptions'!$Q$15,0,'Fashring Assumptions'!$Q$14)</f>
        <v>0</v>
      </c>
      <c r="G173" s="15">
        <v>874.66597938144332</v>
      </c>
      <c r="H173" s="15">
        <f t="shared" si="18"/>
        <v>0</v>
      </c>
      <c r="I173" s="15">
        <f t="shared" si="19"/>
        <v>0</v>
      </c>
      <c r="J173" s="58">
        <f>'Fashring Assumptions'!$M$7*'Fashring Forecast'!F173</f>
        <v>0</v>
      </c>
      <c r="K173" s="58">
        <f>'Fashring Assumptions'!$M$5*'Fashring Assumptions'!$M$7*'Fashring Forecast'!E173</f>
        <v>139.80173680828466</v>
      </c>
      <c r="L173" s="58">
        <f t="shared" si="20"/>
        <v>139.80173680828466</v>
      </c>
    </row>
    <row r="174" spans="1:12" x14ac:dyDescent="0.3">
      <c r="A174" s="60">
        <v>44368</v>
      </c>
      <c r="B174" s="15">
        <f t="shared" si="21"/>
        <v>2021</v>
      </c>
      <c r="C174" s="15">
        <f t="shared" si="22"/>
        <v>6</v>
      </c>
      <c r="D174" s="15">
        <f t="shared" si="23"/>
        <v>21</v>
      </c>
      <c r="E174" s="15">
        <f t="shared" si="17"/>
        <v>1362.1618095511112</v>
      </c>
      <c r="F174" s="15">
        <f>IF(E173&gt;'Fashring Assumptions'!$Q$15,0,'Fashring Assumptions'!$Q$14)</f>
        <v>0</v>
      </c>
      <c r="G174" s="15">
        <v>874.66597938144332</v>
      </c>
      <c r="H174" s="15">
        <f t="shared" si="18"/>
        <v>0</v>
      </c>
      <c r="I174" s="15">
        <f t="shared" si="19"/>
        <v>0</v>
      </c>
      <c r="J174" s="58">
        <f>'Fashring Assumptions'!$M$7*'Fashring Forecast'!F174</f>
        <v>0</v>
      </c>
      <c r="K174" s="58">
        <f>'Fashring Assumptions'!$M$5*'Fashring Assumptions'!$M$7*'Fashring Forecast'!E174</f>
        <v>85.135113096944451</v>
      </c>
      <c r="L174" s="58">
        <f t="shared" si="20"/>
        <v>85.135113096944451</v>
      </c>
    </row>
    <row r="175" spans="1:12" x14ac:dyDescent="0.3">
      <c r="A175" s="60">
        <v>44369</v>
      </c>
      <c r="B175" s="15">
        <f t="shared" si="21"/>
        <v>2021</v>
      </c>
      <c r="C175" s="15">
        <f t="shared" si="22"/>
        <v>6</v>
      </c>
      <c r="D175" s="15">
        <f t="shared" si="23"/>
        <v>22</v>
      </c>
      <c r="E175" s="15">
        <f t="shared" si="17"/>
        <v>5777.9883724766869</v>
      </c>
      <c r="F175" s="15">
        <f>IF(E174&gt;'Fashring Assumptions'!$Q$15,0,'Fashring Assumptions'!$Q$14)</f>
        <v>5290.492542307019</v>
      </c>
      <c r="G175" s="15">
        <v>874.66597938144332</v>
      </c>
      <c r="H175" s="15">
        <f t="shared" si="18"/>
        <v>1</v>
      </c>
      <c r="I175" s="15">
        <f t="shared" si="19"/>
        <v>1000</v>
      </c>
      <c r="J175" s="58">
        <f>'Fashring Assumptions'!$M$7*'Fashring Forecast'!F175</f>
        <v>13226.231355767548</v>
      </c>
      <c r="K175" s="58">
        <f>'Fashring Assumptions'!$M$5*'Fashring Assumptions'!$M$7*'Fashring Forecast'!E175</f>
        <v>361.12427327979293</v>
      </c>
      <c r="L175" s="58">
        <f t="shared" si="20"/>
        <v>14587.355629047341</v>
      </c>
    </row>
    <row r="176" spans="1:12" x14ac:dyDescent="0.3">
      <c r="A176" s="60">
        <v>44370</v>
      </c>
      <c r="B176" s="15">
        <f t="shared" si="21"/>
        <v>2021</v>
      </c>
      <c r="C176" s="15">
        <f t="shared" si="22"/>
        <v>6</v>
      </c>
      <c r="D176" s="15">
        <f t="shared" si="23"/>
        <v>23</v>
      </c>
      <c r="E176" s="15">
        <f t="shared" si="17"/>
        <v>4903.3223930952436</v>
      </c>
      <c r="F176" s="15">
        <f>IF(E175&gt;'Fashring Assumptions'!$Q$15,0,'Fashring Assumptions'!$Q$14)</f>
        <v>0</v>
      </c>
      <c r="G176" s="15">
        <v>874.66597938144332</v>
      </c>
      <c r="H176" s="15">
        <f t="shared" si="18"/>
        <v>0</v>
      </c>
      <c r="I176" s="15">
        <f t="shared" si="19"/>
        <v>0</v>
      </c>
      <c r="J176" s="58">
        <f>'Fashring Assumptions'!$M$7*'Fashring Forecast'!F176</f>
        <v>0</v>
      </c>
      <c r="K176" s="58">
        <f>'Fashring Assumptions'!$M$5*'Fashring Assumptions'!$M$7*'Fashring Forecast'!E176</f>
        <v>306.45764956845272</v>
      </c>
      <c r="L176" s="58">
        <f t="shared" si="20"/>
        <v>306.45764956845272</v>
      </c>
    </row>
    <row r="177" spans="1:12" x14ac:dyDescent="0.3">
      <c r="A177" s="60">
        <v>44371</v>
      </c>
      <c r="B177" s="15">
        <f t="shared" si="21"/>
        <v>2021</v>
      </c>
      <c r="C177" s="15">
        <f t="shared" si="22"/>
        <v>6</v>
      </c>
      <c r="D177" s="15">
        <f t="shared" si="23"/>
        <v>24</v>
      </c>
      <c r="E177" s="15">
        <f t="shared" si="17"/>
        <v>4028.6564137138002</v>
      </c>
      <c r="F177" s="15">
        <f>IF(E176&gt;'Fashring Assumptions'!$Q$15,0,'Fashring Assumptions'!$Q$14)</f>
        <v>0</v>
      </c>
      <c r="G177" s="15">
        <v>874.66597938144332</v>
      </c>
      <c r="H177" s="15">
        <f t="shared" si="18"/>
        <v>0</v>
      </c>
      <c r="I177" s="15">
        <f t="shared" si="19"/>
        <v>0</v>
      </c>
      <c r="J177" s="58">
        <f>'Fashring Assumptions'!$M$7*'Fashring Forecast'!F177</f>
        <v>0</v>
      </c>
      <c r="K177" s="58">
        <f>'Fashring Assumptions'!$M$5*'Fashring Assumptions'!$M$7*'Fashring Forecast'!E177</f>
        <v>251.79102585711252</v>
      </c>
      <c r="L177" s="58">
        <f t="shared" si="20"/>
        <v>251.79102585711252</v>
      </c>
    </row>
    <row r="178" spans="1:12" x14ac:dyDescent="0.3">
      <c r="A178" s="60">
        <v>44372</v>
      </c>
      <c r="B178" s="15">
        <f t="shared" si="21"/>
        <v>2021</v>
      </c>
      <c r="C178" s="15">
        <f t="shared" si="22"/>
        <v>6</v>
      </c>
      <c r="D178" s="15">
        <f t="shared" si="23"/>
        <v>25</v>
      </c>
      <c r="E178" s="15">
        <f t="shared" si="17"/>
        <v>3153.9904343323569</v>
      </c>
      <c r="F178" s="15">
        <f>IF(E177&gt;'Fashring Assumptions'!$Q$15,0,'Fashring Assumptions'!$Q$14)</f>
        <v>0</v>
      </c>
      <c r="G178" s="15">
        <v>874.66597938144332</v>
      </c>
      <c r="H178" s="15">
        <f t="shared" si="18"/>
        <v>0</v>
      </c>
      <c r="I178" s="15">
        <f t="shared" si="19"/>
        <v>0</v>
      </c>
      <c r="J178" s="58">
        <f>'Fashring Assumptions'!$M$7*'Fashring Forecast'!F178</f>
        <v>0</v>
      </c>
      <c r="K178" s="58">
        <f>'Fashring Assumptions'!$M$5*'Fashring Assumptions'!$M$7*'Fashring Forecast'!E178</f>
        <v>197.12440214577231</v>
      </c>
      <c r="L178" s="58">
        <f t="shared" si="20"/>
        <v>197.12440214577231</v>
      </c>
    </row>
    <row r="179" spans="1:12" x14ac:dyDescent="0.3">
      <c r="A179" s="60">
        <v>44373</v>
      </c>
      <c r="B179" s="15">
        <f t="shared" si="21"/>
        <v>2021</v>
      </c>
      <c r="C179" s="15">
        <f t="shared" si="22"/>
        <v>6</v>
      </c>
      <c r="D179" s="15">
        <f t="shared" si="23"/>
        <v>26</v>
      </c>
      <c r="E179" s="15">
        <f t="shared" si="17"/>
        <v>2279.3244549509136</v>
      </c>
      <c r="F179" s="15">
        <f>IF(E178&gt;'Fashring Assumptions'!$Q$15,0,'Fashring Assumptions'!$Q$14)</f>
        <v>0</v>
      </c>
      <c r="G179" s="15">
        <v>874.66597938144332</v>
      </c>
      <c r="H179" s="15">
        <f t="shared" si="18"/>
        <v>0</v>
      </c>
      <c r="I179" s="15">
        <f t="shared" si="19"/>
        <v>0</v>
      </c>
      <c r="J179" s="58">
        <f>'Fashring Assumptions'!$M$7*'Fashring Forecast'!F179</f>
        <v>0</v>
      </c>
      <c r="K179" s="58">
        <f>'Fashring Assumptions'!$M$5*'Fashring Assumptions'!$M$7*'Fashring Forecast'!E179</f>
        <v>142.4577784344321</v>
      </c>
      <c r="L179" s="58">
        <f t="shared" si="20"/>
        <v>142.4577784344321</v>
      </c>
    </row>
    <row r="180" spans="1:12" x14ac:dyDescent="0.3">
      <c r="A180" s="60">
        <v>44374</v>
      </c>
      <c r="B180" s="15">
        <f t="shared" si="21"/>
        <v>2021</v>
      </c>
      <c r="C180" s="15">
        <f t="shared" si="22"/>
        <v>6</v>
      </c>
      <c r="D180" s="15">
        <f t="shared" si="23"/>
        <v>27</v>
      </c>
      <c r="E180" s="15">
        <f t="shared" si="17"/>
        <v>1404.6584755694703</v>
      </c>
      <c r="F180" s="15">
        <f>IF(E179&gt;'Fashring Assumptions'!$Q$15,0,'Fashring Assumptions'!$Q$14)</f>
        <v>0</v>
      </c>
      <c r="G180" s="15">
        <v>874.66597938144332</v>
      </c>
      <c r="H180" s="15">
        <f t="shared" si="18"/>
        <v>0</v>
      </c>
      <c r="I180" s="15">
        <f t="shared" si="19"/>
        <v>0</v>
      </c>
      <c r="J180" s="58">
        <f>'Fashring Assumptions'!$M$7*'Fashring Forecast'!F180</f>
        <v>0</v>
      </c>
      <c r="K180" s="58">
        <f>'Fashring Assumptions'!$M$5*'Fashring Assumptions'!$M$7*'Fashring Forecast'!E180</f>
        <v>87.791154723091893</v>
      </c>
      <c r="L180" s="58">
        <f t="shared" si="20"/>
        <v>87.791154723091893</v>
      </c>
    </row>
    <row r="181" spans="1:12" x14ac:dyDescent="0.3">
      <c r="A181" s="60">
        <v>44375</v>
      </c>
      <c r="B181" s="15">
        <f t="shared" si="21"/>
        <v>2021</v>
      </c>
      <c r="C181" s="15">
        <f t="shared" si="22"/>
        <v>6</v>
      </c>
      <c r="D181" s="15">
        <f t="shared" si="23"/>
        <v>28</v>
      </c>
      <c r="E181" s="15">
        <f t="shared" si="17"/>
        <v>5820.485038495046</v>
      </c>
      <c r="F181" s="15">
        <f>IF(E180&gt;'Fashring Assumptions'!$Q$15,0,'Fashring Assumptions'!$Q$14)</f>
        <v>5290.492542307019</v>
      </c>
      <c r="G181" s="15">
        <v>874.66597938144332</v>
      </c>
      <c r="H181" s="15">
        <f t="shared" si="18"/>
        <v>1</v>
      </c>
      <c r="I181" s="15">
        <f t="shared" si="19"/>
        <v>1000</v>
      </c>
      <c r="J181" s="58">
        <f>'Fashring Assumptions'!$M$7*'Fashring Forecast'!F181</f>
        <v>13226.231355767548</v>
      </c>
      <c r="K181" s="58">
        <f>'Fashring Assumptions'!$M$5*'Fashring Assumptions'!$M$7*'Fashring Forecast'!E181</f>
        <v>363.78031490594037</v>
      </c>
      <c r="L181" s="58">
        <f t="shared" si="20"/>
        <v>14590.011670673488</v>
      </c>
    </row>
    <row r="182" spans="1:12" x14ac:dyDescent="0.3">
      <c r="A182" s="60">
        <v>44376</v>
      </c>
      <c r="B182" s="15">
        <f t="shared" si="21"/>
        <v>2021</v>
      </c>
      <c r="C182" s="15">
        <f t="shared" si="22"/>
        <v>6</v>
      </c>
      <c r="D182" s="15">
        <f t="shared" si="23"/>
        <v>29</v>
      </c>
      <c r="E182" s="15">
        <f t="shared" si="17"/>
        <v>4945.8190591136026</v>
      </c>
      <c r="F182" s="15">
        <f>IF(E181&gt;'Fashring Assumptions'!$Q$15,0,'Fashring Assumptions'!$Q$14)</f>
        <v>0</v>
      </c>
      <c r="G182" s="15">
        <v>874.66597938144332</v>
      </c>
      <c r="H182" s="15">
        <f t="shared" si="18"/>
        <v>0</v>
      </c>
      <c r="I182" s="15">
        <f t="shared" si="19"/>
        <v>0</v>
      </c>
      <c r="J182" s="58">
        <f>'Fashring Assumptions'!$M$7*'Fashring Forecast'!F182</f>
        <v>0</v>
      </c>
      <c r="K182" s="58">
        <f>'Fashring Assumptions'!$M$5*'Fashring Assumptions'!$M$7*'Fashring Forecast'!E182</f>
        <v>309.11369119460016</v>
      </c>
      <c r="L182" s="58">
        <f t="shared" si="20"/>
        <v>309.11369119460016</v>
      </c>
    </row>
    <row r="183" spans="1:12" x14ac:dyDescent="0.3">
      <c r="A183" s="60">
        <v>44377</v>
      </c>
      <c r="B183" s="15">
        <f t="shared" si="21"/>
        <v>2021</v>
      </c>
      <c r="C183" s="15">
        <f t="shared" si="22"/>
        <v>6</v>
      </c>
      <c r="D183" s="15">
        <f t="shared" si="23"/>
        <v>30</v>
      </c>
      <c r="E183" s="15">
        <f t="shared" si="17"/>
        <v>4071.1530797321593</v>
      </c>
      <c r="F183" s="15">
        <f>IF(E182&gt;'Fashring Assumptions'!$Q$15,0,'Fashring Assumptions'!$Q$14)</f>
        <v>0</v>
      </c>
      <c r="G183" s="15">
        <v>874.66597938144332</v>
      </c>
      <c r="H183" s="15">
        <f t="shared" si="18"/>
        <v>0</v>
      </c>
      <c r="I183" s="15">
        <f t="shared" si="19"/>
        <v>0</v>
      </c>
      <c r="J183" s="58">
        <f>'Fashring Assumptions'!$M$7*'Fashring Forecast'!F183</f>
        <v>0</v>
      </c>
      <c r="K183" s="58">
        <f>'Fashring Assumptions'!$M$5*'Fashring Assumptions'!$M$7*'Fashring Forecast'!E183</f>
        <v>254.44706748325996</v>
      </c>
      <c r="L183" s="58">
        <f t="shared" si="20"/>
        <v>254.44706748325996</v>
      </c>
    </row>
    <row r="184" spans="1:12" x14ac:dyDescent="0.3">
      <c r="A184" s="60">
        <v>44378</v>
      </c>
      <c r="B184" s="15">
        <f t="shared" si="21"/>
        <v>2021</v>
      </c>
      <c r="C184" s="15">
        <f t="shared" si="22"/>
        <v>7</v>
      </c>
      <c r="D184" s="15">
        <f t="shared" si="23"/>
        <v>1</v>
      </c>
      <c r="E184" s="15">
        <f t="shared" si="17"/>
        <v>3196.487100350716</v>
      </c>
      <c r="F184" s="15">
        <f>IF(E183&gt;'Fashring Assumptions'!$Q$15,0,'Fashring Assumptions'!$Q$14)</f>
        <v>0</v>
      </c>
      <c r="G184" s="15">
        <v>874.66597938144332</v>
      </c>
      <c r="H184" s="15">
        <f t="shared" si="18"/>
        <v>0</v>
      </c>
      <c r="I184" s="15">
        <f t="shared" si="19"/>
        <v>0</v>
      </c>
      <c r="J184" s="58">
        <f>'Fashring Assumptions'!$M$7*'Fashring Forecast'!F184</f>
        <v>0</v>
      </c>
      <c r="K184" s="58">
        <f>'Fashring Assumptions'!$M$5*'Fashring Assumptions'!$M$7*'Fashring Forecast'!E184</f>
        <v>199.78044377191975</v>
      </c>
      <c r="L184" s="58">
        <f t="shared" si="20"/>
        <v>199.78044377191975</v>
      </c>
    </row>
    <row r="185" spans="1:12" x14ac:dyDescent="0.3">
      <c r="A185" s="60">
        <v>44379</v>
      </c>
      <c r="B185" s="15">
        <f t="shared" si="21"/>
        <v>2021</v>
      </c>
      <c r="C185" s="15">
        <f t="shared" si="22"/>
        <v>7</v>
      </c>
      <c r="D185" s="15">
        <f t="shared" si="23"/>
        <v>2</v>
      </c>
      <c r="E185" s="15">
        <f t="shared" si="17"/>
        <v>2321.8211209692727</v>
      </c>
      <c r="F185" s="15">
        <f>IF(E184&gt;'Fashring Assumptions'!$Q$15,0,'Fashring Assumptions'!$Q$14)</f>
        <v>0</v>
      </c>
      <c r="G185" s="15">
        <v>874.66597938144332</v>
      </c>
      <c r="H185" s="15">
        <f t="shared" si="18"/>
        <v>0</v>
      </c>
      <c r="I185" s="15">
        <f t="shared" si="19"/>
        <v>0</v>
      </c>
      <c r="J185" s="58">
        <f>'Fashring Assumptions'!$M$7*'Fashring Forecast'!F185</f>
        <v>0</v>
      </c>
      <c r="K185" s="58">
        <f>'Fashring Assumptions'!$M$5*'Fashring Assumptions'!$M$7*'Fashring Forecast'!E185</f>
        <v>145.11382006057954</v>
      </c>
      <c r="L185" s="58">
        <f t="shared" si="20"/>
        <v>145.11382006057954</v>
      </c>
    </row>
    <row r="186" spans="1:12" x14ac:dyDescent="0.3">
      <c r="A186" s="60">
        <v>44380</v>
      </c>
      <c r="B186" s="15">
        <f t="shared" si="21"/>
        <v>2021</v>
      </c>
      <c r="C186" s="15">
        <f t="shared" si="22"/>
        <v>7</v>
      </c>
      <c r="D186" s="15">
        <f t="shared" si="23"/>
        <v>3</v>
      </c>
      <c r="E186" s="15">
        <f t="shared" si="17"/>
        <v>1447.1551415878293</v>
      </c>
      <c r="F186" s="15">
        <f>IF(E185&gt;'Fashring Assumptions'!$Q$15,0,'Fashring Assumptions'!$Q$14)</f>
        <v>0</v>
      </c>
      <c r="G186" s="15">
        <v>874.66597938144332</v>
      </c>
      <c r="H186" s="15">
        <f t="shared" si="18"/>
        <v>0</v>
      </c>
      <c r="I186" s="15">
        <f t="shared" si="19"/>
        <v>0</v>
      </c>
      <c r="J186" s="58">
        <f>'Fashring Assumptions'!$M$7*'Fashring Forecast'!F186</f>
        <v>0</v>
      </c>
      <c r="K186" s="58">
        <f>'Fashring Assumptions'!$M$5*'Fashring Assumptions'!$M$7*'Fashring Forecast'!E186</f>
        <v>90.447196349239334</v>
      </c>
      <c r="L186" s="58">
        <f t="shared" si="20"/>
        <v>90.447196349239334</v>
      </c>
    </row>
    <row r="187" spans="1:12" x14ac:dyDescent="0.3">
      <c r="A187" s="60">
        <v>44381</v>
      </c>
      <c r="B187" s="15">
        <f t="shared" si="21"/>
        <v>2021</v>
      </c>
      <c r="C187" s="15">
        <f t="shared" si="22"/>
        <v>7</v>
      </c>
      <c r="D187" s="15">
        <f t="shared" si="23"/>
        <v>4</v>
      </c>
      <c r="E187" s="15">
        <f t="shared" si="17"/>
        <v>5862.981704513405</v>
      </c>
      <c r="F187" s="15">
        <f>IF(E186&gt;'Fashring Assumptions'!$Q$15,0,'Fashring Assumptions'!$Q$14)</f>
        <v>5290.492542307019</v>
      </c>
      <c r="G187" s="15">
        <v>874.66597938144332</v>
      </c>
      <c r="H187" s="15">
        <f t="shared" si="18"/>
        <v>1</v>
      </c>
      <c r="I187" s="15">
        <f t="shared" si="19"/>
        <v>1000</v>
      </c>
      <c r="J187" s="58">
        <f>'Fashring Assumptions'!$M$7*'Fashring Forecast'!F187</f>
        <v>13226.231355767548</v>
      </c>
      <c r="K187" s="58">
        <f>'Fashring Assumptions'!$M$5*'Fashring Assumptions'!$M$7*'Fashring Forecast'!E187</f>
        <v>366.43635653208781</v>
      </c>
      <c r="L187" s="58">
        <f t="shared" si="20"/>
        <v>14592.667712299635</v>
      </c>
    </row>
    <row r="188" spans="1:12" x14ac:dyDescent="0.3">
      <c r="A188" s="60">
        <v>44382</v>
      </c>
      <c r="B188" s="15">
        <f t="shared" si="21"/>
        <v>2021</v>
      </c>
      <c r="C188" s="15">
        <f t="shared" si="22"/>
        <v>7</v>
      </c>
      <c r="D188" s="15">
        <f t="shared" si="23"/>
        <v>5</v>
      </c>
      <c r="E188" s="15">
        <f t="shared" si="17"/>
        <v>4988.3157251319617</v>
      </c>
      <c r="F188" s="15">
        <f>IF(E187&gt;'Fashring Assumptions'!$Q$15,0,'Fashring Assumptions'!$Q$14)</f>
        <v>0</v>
      </c>
      <c r="G188" s="15">
        <v>874.66597938144332</v>
      </c>
      <c r="H188" s="15">
        <f t="shared" si="18"/>
        <v>0</v>
      </c>
      <c r="I188" s="15">
        <f t="shared" si="19"/>
        <v>0</v>
      </c>
      <c r="J188" s="58">
        <f>'Fashring Assumptions'!$M$7*'Fashring Forecast'!F188</f>
        <v>0</v>
      </c>
      <c r="K188" s="58">
        <f>'Fashring Assumptions'!$M$5*'Fashring Assumptions'!$M$7*'Fashring Forecast'!E188</f>
        <v>311.76973282074761</v>
      </c>
      <c r="L188" s="58">
        <f t="shared" si="20"/>
        <v>311.76973282074761</v>
      </c>
    </row>
    <row r="189" spans="1:12" x14ac:dyDescent="0.3">
      <c r="A189" s="60">
        <v>44383</v>
      </c>
      <c r="B189" s="15">
        <f t="shared" si="21"/>
        <v>2021</v>
      </c>
      <c r="C189" s="15">
        <f t="shared" si="22"/>
        <v>7</v>
      </c>
      <c r="D189" s="15">
        <f t="shared" si="23"/>
        <v>6</v>
      </c>
      <c r="E189" s="15">
        <f t="shared" si="17"/>
        <v>4113.6497457505184</v>
      </c>
      <c r="F189" s="15">
        <f>IF(E188&gt;'Fashring Assumptions'!$Q$15,0,'Fashring Assumptions'!$Q$14)</f>
        <v>0</v>
      </c>
      <c r="G189" s="15">
        <v>874.66597938144332</v>
      </c>
      <c r="H189" s="15">
        <f t="shared" si="18"/>
        <v>0</v>
      </c>
      <c r="I189" s="15">
        <f t="shared" si="19"/>
        <v>0</v>
      </c>
      <c r="J189" s="58">
        <f>'Fashring Assumptions'!$M$7*'Fashring Forecast'!F189</f>
        <v>0</v>
      </c>
      <c r="K189" s="58">
        <f>'Fashring Assumptions'!$M$5*'Fashring Assumptions'!$M$7*'Fashring Forecast'!E189</f>
        <v>257.1031091094074</v>
      </c>
      <c r="L189" s="58">
        <f t="shared" si="20"/>
        <v>257.1031091094074</v>
      </c>
    </row>
    <row r="190" spans="1:12" x14ac:dyDescent="0.3">
      <c r="A190" s="60">
        <v>44384</v>
      </c>
      <c r="B190" s="15">
        <f t="shared" si="21"/>
        <v>2021</v>
      </c>
      <c r="C190" s="15">
        <f t="shared" si="22"/>
        <v>7</v>
      </c>
      <c r="D190" s="15">
        <f t="shared" si="23"/>
        <v>7</v>
      </c>
      <c r="E190" s="15">
        <f t="shared" si="17"/>
        <v>3238.9837663690751</v>
      </c>
      <c r="F190" s="15">
        <f>IF(E189&gt;'Fashring Assumptions'!$Q$15,0,'Fashring Assumptions'!$Q$14)</f>
        <v>0</v>
      </c>
      <c r="G190" s="15">
        <v>874.66597938144332</v>
      </c>
      <c r="H190" s="15">
        <f t="shared" si="18"/>
        <v>0</v>
      </c>
      <c r="I190" s="15">
        <f t="shared" si="19"/>
        <v>0</v>
      </c>
      <c r="J190" s="58">
        <f>'Fashring Assumptions'!$M$7*'Fashring Forecast'!F190</f>
        <v>0</v>
      </c>
      <c r="K190" s="58">
        <f>'Fashring Assumptions'!$M$5*'Fashring Assumptions'!$M$7*'Fashring Forecast'!E190</f>
        <v>202.43648539806719</v>
      </c>
      <c r="L190" s="58">
        <f t="shared" si="20"/>
        <v>202.43648539806719</v>
      </c>
    </row>
    <row r="191" spans="1:12" x14ac:dyDescent="0.3">
      <c r="A191" s="60">
        <v>44385</v>
      </c>
      <c r="B191" s="15">
        <f t="shared" si="21"/>
        <v>2021</v>
      </c>
      <c r="C191" s="15">
        <f t="shared" si="22"/>
        <v>7</v>
      </c>
      <c r="D191" s="15">
        <f t="shared" si="23"/>
        <v>8</v>
      </c>
      <c r="E191" s="15">
        <f t="shared" si="17"/>
        <v>2364.3177869876317</v>
      </c>
      <c r="F191" s="15">
        <f>IF(E190&gt;'Fashring Assumptions'!$Q$15,0,'Fashring Assumptions'!$Q$14)</f>
        <v>0</v>
      </c>
      <c r="G191" s="15">
        <v>874.66597938144332</v>
      </c>
      <c r="H191" s="15">
        <f t="shared" si="18"/>
        <v>0</v>
      </c>
      <c r="I191" s="15">
        <f t="shared" si="19"/>
        <v>0</v>
      </c>
      <c r="J191" s="58">
        <f>'Fashring Assumptions'!$M$7*'Fashring Forecast'!F191</f>
        <v>0</v>
      </c>
      <c r="K191" s="58">
        <f>'Fashring Assumptions'!$M$5*'Fashring Assumptions'!$M$7*'Fashring Forecast'!E191</f>
        <v>147.76986168672698</v>
      </c>
      <c r="L191" s="58">
        <f t="shared" si="20"/>
        <v>147.76986168672698</v>
      </c>
    </row>
    <row r="192" spans="1:12" x14ac:dyDescent="0.3">
      <c r="A192" s="60">
        <v>44386</v>
      </c>
      <c r="B192" s="15">
        <f t="shared" si="21"/>
        <v>2021</v>
      </c>
      <c r="C192" s="15">
        <f t="shared" si="22"/>
        <v>7</v>
      </c>
      <c r="D192" s="15">
        <f t="shared" si="23"/>
        <v>9</v>
      </c>
      <c r="E192" s="15">
        <f t="shared" si="17"/>
        <v>1489.6518076061884</v>
      </c>
      <c r="F192" s="15">
        <f>IF(E191&gt;'Fashring Assumptions'!$Q$15,0,'Fashring Assumptions'!$Q$14)</f>
        <v>0</v>
      </c>
      <c r="G192" s="15">
        <v>874.66597938144332</v>
      </c>
      <c r="H192" s="15">
        <f t="shared" si="18"/>
        <v>0</v>
      </c>
      <c r="I192" s="15">
        <f t="shared" si="19"/>
        <v>0</v>
      </c>
      <c r="J192" s="58">
        <f>'Fashring Assumptions'!$M$7*'Fashring Forecast'!F192</f>
        <v>0</v>
      </c>
      <c r="K192" s="58">
        <f>'Fashring Assumptions'!$M$5*'Fashring Assumptions'!$M$7*'Fashring Forecast'!E192</f>
        <v>93.103237975386776</v>
      </c>
      <c r="L192" s="58">
        <f t="shared" si="20"/>
        <v>93.103237975386776</v>
      </c>
    </row>
    <row r="193" spans="1:12" x14ac:dyDescent="0.3">
      <c r="A193" s="60">
        <v>44387</v>
      </c>
      <c r="B193" s="15">
        <f t="shared" si="21"/>
        <v>2021</v>
      </c>
      <c r="C193" s="15">
        <f t="shared" si="22"/>
        <v>7</v>
      </c>
      <c r="D193" s="15">
        <f t="shared" si="23"/>
        <v>10</v>
      </c>
      <c r="E193" s="15">
        <f t="shared" si="17"/>
        <v>5905.4783705317641</v>
      </c>
      <c r="F193" s="15">
        <f>IF(E192&gt;'Fashring Assumptions'!$Q$15,0,'Fashring Assumptions'!$Q$14)</f>
        <v>5290.492542307019</v>
      </c>
      <c r="G193" s="15">
        <v>874.66597938144332</v>
      </c>
      <c r="H193" s="15">
        <f t="shared" si="18"/>
        <v>1</v>
      </c>
      <c r="I193" s="15">
        <f t="shared" si="19"/>
        <v>1000</v>
      </c>
      <c r="J193" s="58">
        <f>'Fashring Assumptions'!$M$7*'Fashring Forecast'!F193</f>
        <v>13226.231355767548</v>
      </c>
      <c r="K193" s="58">
        <f>'Fashring Assumptions'!$M$5*'Fashring Assumptions'!$M$7*'Fashring Forecast'!E193</f>
        <v>369.09239815823526</v>
      </c>
      <c r="L193" s="58">
        <f t="shared" si="20"/>
        <v>14595.323753925783</v>
      </c>
    </row>
    <row r="194" spans="1:12" x14ac:dyDescent="0.3">
      <c r="A194" s="60">
        <v>44388</v>
      </c>
      <c r="B194" s="15">
        <f t="shared" si="21"/>
        <v>2021</v>
      </c>
      <c r="C194" s="15">
        <f t="shared" si="22"/>
        <v>7</v>
      </c>
      <c r="D194" s="15">
        <f t="shared" si="23"/>
        <v>11</v>
      </c>
      <c r="E194" s="15">
        <f t="shared" si="17"/>
        <v>5030.8123911503208</v>
      </c>
      <c r="F194" s="15">
        <f>IF(E193&gt;'Fashring Assumptions'!$Q$15,0,'Fashring Assumptions'!$Q$14)</f>
        <v>0</v>
      </c>
      <c r="G194" s="15">
        <v>874.66597938144332</v>
      </c>
      <c r="H194" s="15">
        <f t="shared" si="18"/>
        <v>0</v>
      </c>
      <c r="I194" s="15">
        <f t="shared" si="19"/>
        <v>0</v>
      </c>
      <c r="J194" s="58">
        <f>'Fashring Assumptions'!$M$7*'Fashring Forecast'!F194</f>
        <v>0</v>
      </c>
      <c r="K194" s="58">
        <f>'Fashring Assumptions'!$M$5*'Fashring Assumptions'!$M$7*'Fashring Forecast'!E194</f>
        <v>314.42577444689505</v>
      </c>
      <c r="L194" s="58">
        <f t="shared" si="20"/>
        <v>314.42577444689505</v>
      </c>
    </row>
    <row r="195" spans="1:12" x14ac:dyDescent="0.3">
      <c r="A195" s="60">
        <v>44389</v>
      </c>
      <c r="B195" s="15">
        <f t="shared" si="21"/>
        <v>2021</v>
      </c>
      <c r="C195" s="15">
        <f t="shared" si="22"/>
        <v>7</v>
      </c>
      <c r="D195" s="15">
        <f t="shared" si="23"/>
        <v>12</v>
      </c>
      <c r="E195" s="15">
        <f t="shared" ref="E195:E258" si="24">E194-G195+F195</f>
        <v>4156.1464117688774</v>
      </c>
      <c r="F195" s="15">
        <f>IF(E194&gt;'Fashring Assumptions'!$Q$15,0,'Fashring Assumptions'!$Q$14)</f>
        <v>0</v>
      </c>
      <c r="G195" s="15">
        <v>874.66597938144332</v>
      </c>
      <c r="H195" s="15">
        <f t="shared" ref="H195:H258" si="25">IF(F195&gt;0,1,0)</f>
        <v>0</v>
      </c>
      <c r="I195" s="15">
        <f t="shared" ref="I195:I258" si="26">1000*H195</f>
        <v>0</v>
      </c>
      <c r="J195" s="58">
        <f>'Fashring Assumptions'!$M$7*'Fashring Forecast'!F195</f>
        <v>0</v>
      </c>
      <c r="K195" s="58">
        <f>'Fashring Assumptions'!$M$5*'Fashring Assumptions'!$M$7*'Fashring Forecast'!E195</f>
        <v>259.75915073555484</v>
      </c>
      <c r="L195" s="58">
        <f t="shared" ref="L195:L258" si="27">SUM(I195:K195)</f>
        <v>259.75915073555484</v>
      </c>
    </row>
    <row r="196" spans="1:12" x14ac:dyDescent="0.3">
      <c r="A196" s="60">
        <v>44390</v>
      </c>
      <c r="B196" s="15">
        <f t="shared" si="21"/>
        <v>2021</v>
      </c>
      <c r="C196" s="15">
        <f t="shared" si="22"/>
        <v>7</v>
      </c>
      <c r="D196" s="15">
        <f t="shared" si="23"/>
        <v>13</v>
      </c>
      <c r="E196" s="15">
        <f t="shared" si="24"/>
        <v>3281.4804323874341</v>
      </c>
      <c r="F196" s="15">
        <f>IF(E195&gt;'Fashring Assumptions'!$Q$15,0,'Fashring Assumptions'!$Q$14)</f>
        <v>0</v>
      </c>
      <c r="G196" s="15">
        <v>874.66597938144332</v>
      </c>
      <c r="H196" s="15">
        <f t="shared" si="25"/>
        <v>0</v>
      </c>
      <c r="I196" s="15">
        <f t="shared" si="26"/>
        <v>0</v>
      </c>
      <c r="J196" s="58">
        <f>'Fashring Assumptions'!$M$7*'Fashring Forecast'!F196</f>
        <v>0</v>
      </c>
      <c r="K196" s="58">
        <f>'Fashring Assumptions'!$M$5*'Fashring Assumptions'!$M$7*'Fashring Forecast'!E196</f>
        <v>205.09252702421463</v>
      </c>
      <c r="L196" s="58">
        <f t="shared" si="27"/>
        <v>205.09252702421463</v>
      </c>
    </row>
    <row r="197" spans="1:12" x14ac:dyDescent="0.3">
      <c r="A197" s="60">
        <v>44391</v>
      </c>
      <c r="B197" s="15">
        <f t="shared" si="21"/>
        <v>2021</v>
      </c>
      <c r="C197" s="15">
        <f t="shared" si="22"/>
        <v>7</v>
      </c>
      <c r="D197" s="15">
        <f t="shared" si="23"/>
        <v>14</v>
      </c>
      <c r="E197" s="15">
        <f t="shared" si="24"/>
        <v>2406.8144530059908</v>
      </c>
      <c r="F197" s="15">
        <f>IF(E196&gt;'Fashring Assumptions'!$Q$15,0,'Fashring Assumptions'!$Q$14)</f>
        <v>0</v>
      </c>
      <c r="G197" s="15">
        <v>874.66597938144332</v>
      </c>
      <c r="H197" s="15">
        <f t="shared" si="25"/>
        <v>0</v>
      </c>
      <c r="I197" s="15">
        <f t="shared" si="26"/>
        <v>0</v>
      </c>
      <c r="J197" s="58">
        <f>'Fashring Assumptions'!$M$7*'Fashring Forecast'!F197</f>
        <v>0</v>
      </c>
      <c r="K197" s="58">
        <f>'Fashring Assumptions'!$M$5*'Fashring Assumptions'!$M$7*'Fashring Forecast'!E197</f>
        <v>150.42590331287442</v>
      </c>
      <c r="L197" s="58">
        <f t="shared" si="27"/>
        <v>150.42590331287442</v>
      </c>
    </row>
    <row r="198" spans="1:12" x14ac:dyDescent="0.3">
      <c r="A198" s="60">
        <v>44392</v>
      </c>
      <c r="B198" s="15">
        <f t="shared" si="21"/>
        <v>2021</v>
      </c>
      <c r="C198" s="15">
        <f t="shared" si="22"/>
        <v>7</v>
      </c>
      <c r="D198" s="15">
        <f t="shared" si="23"/>
        <v>15</v>
      </c>
      <c r="E198" s="15">
        <f t="shared" si="24"/>
        <v>1532.1484736245475</v>
      </c>
      <c r="F198" s="15">
        <f>IF(E197&gt;'Fashring Assumptions'!$Q$15,0,'Fashring Assumptions'!$Q$14)</f>
        <v>0</v>
      </c>
      <c r="G198" s="15">
        <v>874.66597938144332</v>
      </c>
      <c r="H198" s="15">
        <f t="shared" si="25"/>
        <v>0</v>
      </c>
      <c r="I198" s="15">
        <f t="shared" si="26"/>
        <v>0</v>
      </c>
      <c r="J198" s="58">
        <f>'Fashring Assumptions'!$M$7*'Fashring Forecast'!F198</f>
        <v>0</v>
      </c>
      <c r="K198" s="58">
        <f>'Fashring Assumptions'!$M$5*'Fashring Assumptions'!$M$7*'Fashring Forecast'!E198</f>
        <v>95.759279601534217</v>
      </c>
      <c r="L198" s="58">
        <f t="shared" si="27"/>
        <v>95.759279601534217</v>
      </c>
    </row>
    <row r="199" spans="1:12" x14ac:dyDescent="0.3">
      <c r="A199" s="60">
        <v>44393</v>
      </c>
      <c r="B199" s="15">
        <f t="shared" si="21"/>
        <v>2021</v>
      </c>
      <c r="C199" s="15">
        <f t="shared" si="22"/>
        <v>7</v>
      </c>
      <c r="D199" s="15">
        <f t="shared" si="23"/>
        <v>16</v>
      </c>
      <c r="E199" s="15">
        <f t="shared" si="24"/>
        <v>5947.9750365501231</v>
      </c>
      <c r="F199" s="15">
        <f>IF(E198&gt;'Fashring Assumptions'!$Q$15,0,'Fashring Assumptions'!$Q$14)</f>
        <v>5290.492542307019</v>
      </c>
      <c r="G199" s="15">
        <v>874.66597938144332</v>
      </c>
      <c r="H199" s="15">
        <f t="shared" si="25"/>
        <v>1</v>
      </c>
      <c r="I199" s="15">
        <f t="shared" si="26"/>
        <v>1000</v>
      </c>
      <c r="J199" s="58">
        <f>'Fashring Assumptions'!$M$7*'Fashring Forecast'!F199</f>
        <v>13226.231355767548</v>
      </c>
      <c r="K199" s="58">
        <f>'Fashring Assumptions'!$M$5*'Fashring Assumptions'!$M$7*'Fashring Forecast'!E199</f>
        <v>371.7484397843827</v>
      </c>
      <c r="L199" s="58">
        <f t="shared" si="27"/>
        <v>14597.97979555193</v>
      </c>
    </row>
    <row r="200" spans="1:12" x14ac:dyDescent="0.3">
      <c r="A200" s="60">
        <v>44394</v>
      </c>
      <c r="B200" s="15">
        <f t="shared" si="21"/>
        <v>2021</v>
      </c>
      <c r="C200" s="15">
        <f t="shared" si="22"/>
        <v>7</v>
      </c>
      <c r="D200" s="15">
        <f t="shared" si="23"/>
        <v>17</v>
      </c>
      <c r="E200" s="15">
        <f t="shared" si="24"/>
        <v>5073.3090571686798</v>
      </c>
      <c r="F200" s="15">
        <f>IF(E199&gt;'Fashring Assumptions'!$Q$15,0,'Fashring Assumptions'!$Q$14)</f>
        <v>0</v>
      </c>
      <c r="G200" s="15">
        <v>874.66597938144332</v>
      </c>
      <c r="H200" s="15">
        <f t="shared" si="25"/>
        <v>0</v>
      </c>
      <c r="I200" s="15">
        <f t="shared" si="26"/>
        <v>0</v>
      </c>
      <c r="J200" s="58">
        <f>'Fashring Assumptions'!$M$7*'Fashring Forecast'!F200</f>
        <v>0</v>
      </c>
      <c r="K200" s="58">
        <f>'Fashring Assumptions'!$M$5*'Fashring Assumptions'!$M$7*'Fashring Forecast'!E200</f>
        <v>317.08181607304249</v>
      </c>
      <c r="L200" s="58">
        <f t="shared" si="27"/>
        <v>317.08181607304249</v>
      </c>
    </row>
    <row r="201" spans="1:12" x14ac:dyDescent="0.3">
      <c r="A201" s="60">
        <v>44395</v>
      </c>
      <c r="B201" s="15">
        <f t="shared" si="21"/>
        <v>2021</v>
      </c>
      <c r="C201" s="15">
        <f t="shared" si="22"/>
        <v>7</v>
      </c>
      <c r="D201" s="15">
        <f t="shared" si="23"/>
        <v>18</v>
      </c>
      <c r="E201" s="15">
        <f t="shared" si="24"/>
        <v>4198.6430777872365</v>
      </c>
      <c r="F201" s="15">
        <f>IF(E200&gt;'Fashring Assumptions'!$Q$15,0,'Fashring Assumptions'!$Q$14)</f>
        <v>0</v>
      </c>
      <c r="G201" s="15">
        <v>874.66597938144332</v>
      </c>
      <c r="H201" s="15">
        <f t="shared" si="25"/>
        <v>0</v>
      </c>
      <c r="I201" s="15">
        <f t="shared" si="26"/>
        <v>0</v>
      </c>
      <c r="J201" s="58">
        <f>'Fashring Assumptions'!$M$7*'Fashring Forecast'!F201</f>
        <v>0</v>
      </c>
      <c r="K201" s="58">
        <f>'Fashring Assumptions'!$M$5*'Fashring Assumptions'!$M$7*'Fashring Forecast'!E201</f>
        <v>262.41519236170228</v>
      </c>
      <c r="L201" s="58">
        <f t="shared" si="27"/>
        <v>262.41519236170228</v>
      </c>
    </row>
    <row r="202" spans="1:12" x14ac:dyDescent="0.3">
      <c r="A202" s="60">
        <v>44396</v>
      </c>
      <c r="B202" s="15">
        <f t="shared" si="21"/>
        <v>2021</v>
      </c>
      <c r="C202" s="15">
        <f t="shared" si="22"/>
        <v>7</v>
      </c>
      <c r="D202" s="15">
        <f t="shared" si="23"/>
        <v>19</v>
      </c>
      <c r="E202" s="15">
        <f t="shared" si="24"/>
        <v>3323.9770984057932</v>
      </c>
      <c r="F202" s="15">
        <f>IF(E201&gt;'Fashring Assumptions'!$Q$15,0,'Fashring Assumptions'!$Q$14)</f>
        <v>0</v>
      </c>
      <c r="G202" s="15">
        <v>874.66597938144332</v>
      </c>
      <c r="H202" s="15">
        <f t="shared" si="25"/>
        <v>0</v>
      </c>
      <c r="I202" s="15">
        <f t="shared" si="26"/>
        <v>0</v>
      </c>
      <c r="J202" s="58">
        <f>'Fashring Assumptions'!$M$7*'Fashring Forecast'!F202</f>
        <v>0</v>
      </c>
      <c r="K202" s="58">
        <f>'Fashring Assumptions'!$M$5*'Fashring Assumptions'!$M$7*'Fashring Forecast'!E202</f>
        <v>207.74856865036207</v>
      </c>
      <c r="L202" s="58">
        <f t="shared" si="27"/>
        <v>207.74856865036207</v>
      </c>
    </row>
    <row r="203" spans="1:12" x14ac:dyDescent="0.3">
      <c r="A203" s="60">
        <v>44397</v>
      </c>
      <c r="B203" s="15">
        <f t="shared" si="21"/>
        <v>2021</v>
      </c>
      <c r="C203" s="15">
        <f t="shared" si="22"/>
        <v>7</v>
      </c>
      <c r="D203" s="15">
        <f t="shared" si="23"/>
        <v>20</v>
      </c>
      <c r="E203" s="15">
        <f t="shared" si="24"/>
        <v>2449.3111190243499</v>
      </c>
      <c r="F203" s="15">
        <f>IF(E202&gt;'Fashring Assumptions'!$Q$15,0,'Fashring Assumptions'!$Q$14)</f>
        <v>0</v>
      </c>
      <c r="G203" s="15">
        <v>874.66597938144332</v>
      </c>
      <c r="H203" s="15">
        <f t="shared" si="25"/>
        <v>0</v>
      </c>
      <c r="I203" s="15">
        <f t="shared" si="26"/>
        <v>0</v>
      </c>
      <c r="J203" s="58">
        <f>'Fashring Assumptions'!$M$7*'Fashring Forecast'!F203</f>
        <v>0</v>
      </c>
      <c r="K203" s="58">
        <f>'Fashring Assumptions'!$M$5*'Fashring Assumptions'!$M$7*'Fashring Forecast'!E203</f>
        <v>153.08194493902187</v>
      </c>
      <c r="L203" s="58">
        <f t="shared" si="27"/>
        <v>153.08194493902187</v>
      </c>
    </row>
    <row r="204" spans="1:12" x14ac:dyDescent="0.3">
      <c r="A204" s="60">
        <v>44398</v>
      </c>
      <c r="B204" s="15">
        <f t="shared" si="21"/>
        <v>2021</v>
      </c>
      <c r="C204" s="15">
        <f t="shared" si="22"/>
        <v>7</v>
      </c>
      <c r="D204" s="15">
        <f t="shared" si="23"/>
        <v>21</v>
      </c>
      <c r="E204" s="15">
        <f t="shared" si="24"/>
        <v>1574.6451396429065</v>
      </c>
      <c r="F204" s="15">
        <f>IF(E203&gt;'Fashring Assumptions'!$Q$15,0,'Fashring Assumptions'!$Q$14)</f>
        <v>0</v>
      </c>
      <c r="G204" s="15">
        <v>874.66597938144332</v>
      </c>
      <c r="H204" s="15">
        <f t="shared" si="25"/>
        <v>0</v>
      </c>
      <c r="I204" s="15">
        <f t="shared" si="26"/>
        <v>0</v>
      </c>
      <c r="J204" s="58">
        <f>'Fashring Assumptions'!$M$7*'Fashring Forecast'!F204</f>
        <v>0</v>
      </c>
      <c r="K204" s="58">
        <f>'Fashring Assumptions'!$M$5*'Fashring Assumptions'!$M$7*'Fashring Forecast'!E204</f>
        <v>98.415321227681659</v>
      </c>
      <c r="L204" s="58">
        <f t="shared" si="27"/>
        <v>98.415321227681659</v>
      </c>
    </row>
    <row r="205" spans="1:12" x14ac:dyDescent="0.3">
      <c r="A205" s="60">
        <v>44399</v>
      </c>
      <c r="B205" s="15">
        <f t="shared" si="21"/>
        <v>2021</v>
      </c>
      <c r="C205" s="15">
        <f t="shared" si="22"/>
        <v>7</v>
      </c>
      <c r="D205" s="15">
        <f t="shared" si="23"/>
        <v>22</v>
      </c>
      <c r="E205" s="15">
        <f t="shared" si="24"/>
        <v>5990.4717025684822</v>
      </c>
      <c r="F205" s="15">
        <f>IF(E204&gt;'Fashring Assumptions'!$Q$15,0,'Fashring Assumptions'!$Q$14)</f>
        <v>5290.492542307019</v>
      </c>
      <c r="G205" s="15">
        <v>874.66597938144332</v>
      </c>
      <c r="H205" s="15">
        <f t="shared" si="25"/>
        <v>1</v>
      </c>
      <c r="I205" s="15">
        <f t="shared" si="26"/>
        <v>1000</v>
      </c>
      <c r="J205" s="58">
        <f>'Fashring Assumptions'!$M$7*'Fashring Forecast'!F205</f>
        <v>13226.231355767548</v>
      </c>
      <c r="K205" s="58">
        <f>'Fashring Assumptions'!$M$5*'Fashring Assumptions'!$M$7*'Fashring Forecast'!E205</f>
        <v>374.40448141053014</v>
      </c>
      <c r="L205" s="58">
        <f t="shared" si="27"/>
        <v>14600.635837178079</v>
      </c>
    </row>
    <row r="206" spans="1:12" x14ac:dyDescent="0.3">
      <c r="A206" s="60">
        <v>44400</v>
      </c>
      <c r="B206" s="15">
        <f t="shared" si="21"/>
        <v>2021</v>
      </c>
      <c r="C206" s="15">
        <f t="shared" si="22"/>
        <v>7</v>
      </c>
      <c r="D206" s="15">
        <f t="shared" si="23"/>
        <v>23</v>
      </c>
      <c r="E206" s="15">
        <f t="shared" si="24"/>
        <v>5115.8057231870389</v>
      </c>
      <c r="F206" s="15">
        <f>IF(E205&gt;'Fashring Assumptions'!$Q$15,0,'Fashring Assumptions'!$Q$14)</f>
        <v>0</v>
      </c>
      <c r="G206" s="15">
        <v>874.66597938144332</v>
      </c>
      <c r="H206" s="15">
        <f t="shared" si="25"/>
        <v>0</v>
      </c>
      <c r="I206" s="15">
        <f t="shared" si="26"/>
        <v>0</v>
      </c>
      <c r="J206" s="58">
        <f>'Fashring Assumptions'!$M$7*'Fashring Forecast'!F206</f>
        <v>0</v>
      </c>
      <c r="K206" s="58">
        <f>'Fashring Assumptions'!$M$5*'Fashring Assumptions'!$M$7*'Fashring Forecast'!E206</f>
        <v>319.73785769918993</v>
      </c>
      <c r="L206" s="58">
        <f t="shared" si="27"/>
        <v>319.73785769918993</v>
      </c>
    </row>
    <row r="207" spans="1:12" x14ac:dyDescent="0.3">
      <c r="A207" s="60">
        <v>44401</v>
      </c>
      <c r="B207" s="15">
        <f t="shared" si="21"/>
        <v>2021</v>
      </c>
      <c r="C207" s="15">
        <f t="shared" si="22"/>
        <v>7</v>
      </c>
      <c r="D207" s="15">
        <f t="shared" si="23"/>
        <v>24</v>
      </c>
      <c r="E207" s="15">
        <f t="shared" si="24"/>
        <v>4241.1397438055956</v>
      </c>
      <c r="F207" s="15">
        <f>IF(E206&gt;'Fashring Assumptions'!$Q$15,0,'Fashring Assumptions'!$Q$14)</f>
        <v>0</v>
      </c>
      <c r="G207" s="15">
        <v>874.66597938144332</v>
      </c>
      <c r="H207" s="15">
        <f t="shared" si="25"/>
        <v>0</v>
      </c>
      <c r="I207" s="15">
        <f t="shared" si="26"/>
        <v>0</v>
      </c>
      <c r="J207" s="58">
        <f>'Fashring Assumptions'!$M$7*'Fashring Forecast'!F207</f>
        <v>0</v>
      </c>
      <c r="K207" s="58">
        <f>'Fashring Assumptions'!$M$5*'Fashring Assumptions'!$M$7*'Fashring Forecast'!E207</f>
        <v>265.07123398784972</v>
      </c>
      <c r="L207" s="58">
        <f t="shared" si="27"/>
        <v>265.07123398784972</v>
      </c>
    </row>
    <row r="208" spans="1:12" x14ac:dyDescent="0.3">
      <c r="A208" s="60">
        <v>44402</v>
      </c>
      <c r="B208" s="15">
        <f t="shared" si="21"/>
        <v>2021</v>
      </c>
      <c r="C208" s="15">
        <f t="shared" si="22"/>
        <v>7</v>
      </c>
      <c r="D208" s="15">
        <f t="shared" si="23"/>
        <v>25</v>
      </c>
      <c r="E208" s="15">
        <f t="shared" si="24"/>
        <v>3366.4737644241523</v>
      </c>
      <c r="F208" s="15">
        <f>IF(E207&gt;'Fashring Assumptions'!$Q$15,0,'Fashring Assumptions'!$Q$14)</f>
        <v>0</v>
      </c>
      <c r="G208" s="15">
        <v>874.66597938144332</v>
      </c>
      <c r="H208" s="15">
        <f t="shared" si="25"/>
        <v>0</v>
      </c>
      <c r="I208" s="15">
        <f t="shared" si="26"/>
        <v>0</v>
      </c>
      <c r="J208" s="58">
        <f>'Fashring Assumptions'!$M$7*'Fashring Forecast'!F208</f>
        <v>0</v>
      </c>
      <c r="K208" s="58">
        <f>'Fashring Assumptions'!$M$5*'Fashring Assumptions'!$M$7*'Fashring Forecast'!E208</f>
        <v>210.40461027650952</v>
      </c>
      <c r="L208" s="58">
        <f t="shared" si="27"/>
        <v>210.40461027650952</v>
      </c>
    </row>
    <row r="209" spans="1:12" x14ac:dyDescent="0.3">
      <c r="A209" s="60">
        <v>44403</v>
      </c>
      <c r="B209" s="15">
        <f t="shared" si="21"/>
        <v>2021</v>
      </c>
      <c r="C209" s="15">
        <f t="shared" si="22"/>
        <v>7</v>
      </c>
      <c r="D209" s="15">
        <f t="shared" si="23"/>
        <v>26</v>
      </c>
      <c r="E209" s="15">
        <f t="shared" si="24"/>
        <v>2491.8077850427089</v>
      </c>
      <c r="F209" s="15">
        <f>IF(E208&gt;'Fashring Assumptions'!$Q$15,0,'Fashring Assumptions'!$Q$14)</f>
        <v>0</v>
      </c>
      <c r="G209" s="15">
        <v>874.66597938144332</v>
      </c>
      <c r="H209" s="15">
        <f t="shared" si="25"/>
        <v>0</v>
      </c>
      <c r="I209" s="15">
        <f t="shared" si="26"/>
        <v>0</v>
      </c>
      <c r="J209" s="58">
        <f>'Fashring Assumptions'!$M$7*'Fashring Forecast'!F209</f>
        <v>0</v>
      </c>
      <c r="K209" s="58">
        <f>'Fashring Assumptions'!$M$5*'Fashring Assumptions'!$M$7*'Fashring Forecast'!E209</f>
        <v>155.73798656516931</v>
      </c>
      <c r="L209" s="58">
        <f t="shared" si="27"/>
        <v>155.73798656516931</v>
      </c>
    </row>
    <row r="210" spans="1:12" x14ac:dyDescent="0.3">
      <c r="A210" s="60">
        <v>44404</v>
      </c>
      <c r="B210" s="15">
        <f t="shared" si="21"/>
        <v>2021</v>
      </c>
      <c r="C210" s="15">
        <f t="shared" si="22"/>
        <v>7</v>
      </c>
      <c r="D210" s="15">
        <f t="shared" si="23"/>
        <v>27</v>
      </c>
      <c r="E210" s="15">
        <f t="shared" si="24"/>
        <v>1617.1418056612656</v>
      </c>
      <c r="F210" s="15">
        <f>IF(E209&gt;'Fashring Assumptions'!$Q$15,0,'Fashring Assumptions'!$Q$14)</f>
        <v>0</v>
      </c>
      <c r="G210" s="15">
        <v>874.66597938144332</v>
      </c>
      <c r="H210" s="15">
        <f t="shared" si="25"/>
        <v>0</v>
      </c>
      <c r="I210" s="15">
        <f t="shared" si="26"/>
        <v>0</v>
      </c>
      <c r="J210" s="58">
        <f>'Fashring Assumptions'!$M$7*'Fashring Forecast'!F210</f>
        <v>0</v>
      </c>
      <c r="K210" s="58">
        <f>'Fashring Assumptions'!$M$5*'Fashring Assumptions'!$M$7*'Fashring Forecast'!E210</f>
        <v>101.0713628538291</v>
      </c>
      <c r="L210" s="58">
        <f t="shared" si="27"/>
        <v>101.0713628538291</v>
      </c>
    </row>
    <row r="211" spans="1:12" x14ac:dyDescent="0.3">
      <c r="A211" s="60">
        <v>44405</v>
      </c>
      <c r="B211" s="15">
        <f t="shared" si="21"/>
        <v>2021</v>
      </c>
      <c r="C211" s="15">
        <f t="shared" si="22"/>
        <v>7</v>
      </c>
      <c r="D211" s="15">
        <f t="shared" si="23"/>
        <v>28</v>
      </c>
      <c r="E211" s="15">
        <f t="shared" si="24"/>
        <v>6032.9683685868413</v>
      </c>
      <c r="F211" s="15">
        <f>IF(E210&gt;'Fashring Assumptions'!$Q$15,0,'Fashring Assumptions'!$Q$14)</f>
        <v>5290.492542307019</v>
      </c>
      <c r="G211" s="15">
        <v>874.66597938144332</v>
      </c>
      <c r="H211" s="15">
        <f t="shared" si="25"/>
        <v>1</v>
      </c>
      <c r="I211" s="15">
        <f t="shared" si="26"/>
        <v>1000</v>
      </c>
      <c r="J211" s="58">
        <f>'Fashring Assumptions'!$M$7*'Fashring Forecast'!F211</f>
        <v>13226.231355767548</v>
      </c>
      <c r="K211" s="58">
        <f>'Fashring Assumptions'!$M$5*'Fashring Assumptions'!$M$7*'Fashring Forecast'!E211</f>
        <v>377.06052303667758</v>
      </c>
      <c r="L211" s="58">
        <f t="shared" si="27"/>
        <v>14603.291878804226</v>
      </c>
    </row>
    <row r="212" spans="1:12" x14ac:dyDescent="0.3">
      <c r="A212" s="60">
        <v>44406</v>
      </c>
      <c r="B212" s="15">
        <f t="shared" si="21"/>
        <v>2021</v>
      </c>
      <c r="C212" s="15">
        <f t="shared" si="22"/>
        <v>7</v>
      </c>
      <c r="D212" s="15">
        <f t="shared" si="23"/>
        <v>29</v>
      </c>
      <c r="E212" s="15">
        <f t="shared" si="24"/>
        <v>5158.302389205398</v>
      </c>
      <c r="F212" s="15">
        <f>IF(E211&gt;'Fashring Assumptions'!$Q$15,0,'Fashring Assumptions'!$Q$14)</f>
        <v>0</v>
      </c>
      <c r="G212" s="15">
        <v>874.66597938144332</v>
      </c>
      <c r="H212" s="15">
        <f t="shared" si="25"/>
        <v>0</v>
      </c>
      <c r="I212" s="15">
        <f t="shared" si="26"/>
        <v>0</v>
      </c>
      <c r="J212" s="58">
        <f>'Fashring Assumptions'!$M$7*'Fashring Forecast'!F212</f>
        <v>0</v>
      </c>
      <c r="K212" s="58">
        <f>'Fashring Assumptions'!$M$5*'Fashring Assumptions'!$M$7*'Fashring Forecast'!E212</f>
        <v>322.39389932533737</v>
      </c>
      <c r="L212" s="58">
        <f t="shared" si="27"/>
        <v>322.39389932533737</v>
      </c>
    </row>
    <row r="213" spans="1:12" x14ac:dyDescent="0.3">
      <c r="A213" s="60">
        <v>44407</v>
      </c>
      <c r="B213" s="15">
        <f t="shared" si="21"/>
        <v>2021</v>
      </c>
      <c r="C213" s="15">
        <f t="shared" si="22"/>
        <v>7</v>
      </c>
      <c r="D213" s="15">
        <f t="shared" si="23"/>
        <v>30</v>
      </c>
      <c r="E213" s="15">
        <f t="shared" si="24"/>
        <v>4283.6364098239546</v>
      </c>
      <c r="F213" s="15">
        <f>IF(E212&gt;'Fashring Assumptions'!$Q$15,0,'Fashring Assumptions'!$Q$14)</f>
        <v>0</v>
      </c>
      <c r="G213" s="15">
        <v>874.66597938144332</v>
      </c>
      <c r="H213" s="15">
        <f t="shared" si="25"/>
        <v>0</v>
      </c>
      <c r="I213" s="15">
        <f t="shared" si="26"/>
        <v>0</v>
      </c>
      <c r="J213" s="58">
        <f>'Fashring Assumptions'!$M$7*'Fashring Forecast'!F213</f>
        <v>0</v>
      </c>
      <c r="K213" s="58">
        <f>'Fashring Assumptions'!$M$5*'Fashring Assumptions'!$M$7*'Fashring Forecast'!E213</f>
        <v>267.72727561399716</v>
      </c>
      <c r="L213" s="58">
        <f t="shared" si="27"/>
        <v>267.72727561399716</v>
      </c>
    </row>
    <row r="214" spans="1:12" x14ac:dyDescent="0.3">
      <c r="A214" s="60">
        <v>44408</v>
      </c>
      <c r="B214" s="15">
        <f t="shared" si="21"/>
        <v>2021</v>
      </c>
      <c r="C214" s="15">
        <f t="shared" si="22"/>
        <v>7</v>
      </c>
      <c r="D214" s="15">
        <f t="shared" si="23"/>
        <v>31</v>
      </c>
      <c r="E214" s="15">
        <f t="shared" si="24"/>
        <v>3408.9704304425113</v>
      </c>
      <c r="F214" s="15">
        <f>IF(E213&gt;'Fashring Assumptions'!$Q$15,0,'Fashring Assumptions'!$Q$14)</f>
        <v>0</v>
      </c>
      <c r="G214" s="15">
        <v>874.66597938144332</v>
      </c>
      <c r="H214" s="15">
        <f t="shared" si="25"/>
        <v>0</v>
      </c>
      <c r="I214" s="15">
        <f t="shared" si="26"/>
        <v>0</v>
      </c>
      <c r="J214" s="58">
        <f>'Fashring Assumptions'!$M$7*'Fashring Forecast'!F214</f>
        <v>0</v>
      </c>
      <c r="K214" s="58">
        <f>'Fashring Assumptions'!$M$5*'Fashring Assumptions'!$M$7*'Fashring Forecast'!E214</f>
        <v>213.06065190265696</v>
      </c>
      <c r="L214" s="58">
        <f t="shared" si="27"/>
        <v>213.06065190265696</v>
      </c>
    </row>
    <row r="215" spans="1:12" x14ac:dyDescent="0.3">
      <c r="A215" s="60">
        <v>44409</v>
      </c>
      <c r="B215" s="15">
        <f t="shared" si="21"/>
        <v>2021</v>
      </c>
      <c r="C215" s="15">
        <f t="shared" si="22"/>
        <v>8</v>
      </c>
      <c r="D215" s="15">
        <f t="shared" si="23"/>
        <v>1</v>
      </c>
      <c r="E215" s="15">
        <f t="shared" si="24"/>
        <v>2534.304451061068</v>
      </c>
      <c r="F215" s="15">
        <f>IF(E214&gt;'Fashring Assumptions'!$Q$15,0,'Fashring Assumptions'!$Q$14)</f>
        <v>0</v>
      </c>
      <c r="G215" s="15">
        <v>874.66597938144332</v>
      </c>
      <c r="H215" s="15">
        <f t="shared" si="25"/>
        <v>0</v>
      </c>
      <c r="I215" s="15">
        <f t="shared" si="26"/>
        <v>0</v>
      </c>
      <c r="J215" s="58">
        <f>'Fashring Assumptions'!$M$7*'Fashring Forecast'!F215</f>
        <v>0</v>
      </c>
      <c r="K215" s="58">
        <f>'Fashring Assumptions'!$M$5*'Fashring Assumptions'!$M$7*'Fashring Forecast'!E215</f>
        <v>158.39402819131675</v>
      </c>
      <c r="L215" s="58">
        <f t="shared" si="27"/>
        <v>158.39402819131675</v>
      </c>
    </row>
    <row r="216" spans="1:12" x14ac:dyDescent="0.3">
      <c r="A216" s="60">
        <v>44410</v>
      </c>
      <c r="B216" s="15">
        <f t="shared" si="21"/>
        <v>2021</v>
      </c>
      <c r="C216" s="15">
        <f t="shared" si="22"/>
        <v>8</v>
      </c>
      <c r="D216" s="15">
        <f t="shared" si="23"/>
        <v>2</v>
      </c>
      <c r="E216" s="15">
        <f t="shared" si="24"/>
        <v>1659.6384716796247</v>
      </c>
      <c r="F216" s="15">
        <f>IF(E215&gt;'Fashring Assumptions'!$Q$15,0,'Fashring Assumptions'!$Q$14)</f>
        <v>0</v>
      </c>
      <c r="G216" s="15">
        <v>874.66597938144332</v>
      </c>
      <c r="H216" s="15">
        <f t="shared" si="25"/>
        <v>0</v>
      </c>
      <c r="I216" s="15">
        <f t="shared" si="26"/>
        <v>0</v>
      </c>
      <c r="J216" s="58">
        <f>'Fashring Assumptions'!$M$7*'Fashring Forecast'!F216</f>
        <v>0</v>
      </c>
      <c r="K216" s="58">
        <f>'Fashring Assumptions'!$M$5*'Fashring Assumptions'!$M$7*'Fashring Forecast'!E216</f>
        <v>103.72740447997654</v>
      </c>
      <c r="L216" s="58">
        <f t="shared" si="27"/>
        <v>103.72740447997654</v>
      </c>
    </row>
    <row r="217" spans="1:12" x14ac:dyDescent="0.3">
      <c r="A217" s="60">
        <v>44411</v>
      </c>
      <c r="B217" s="15">
        <f t="shared" si="21"/>
        <v>2021</v>
      </c>
      <c r="C217" s="15">
        <f t="shared" si="22"/>
        <v>8</v>
      </c>
      <c r="D217" s="15">
        <f t="shared" si="23"/>
        <v>3</v>
      </c>
      <c r="E217" s="15">
        <f t="shared" si="24"/>
        <v>6075.4650346052003</v>
      </c>
      <c r="F217" s="15">
        <f>IF(E216&gt;'Fashring Assumptions'!$Q$15,0,'Fashring Assumptions'!$Q$14)</f>
        <v>5290.492542307019</v>
      </c>
      <c r="G217" s="15">
        <v>874.66597938144332</v>
      </c>
      <c r="H217" s="15">
        <f t="shared" si="25"/>
        <v>1</v>
      </c>
      <c r="I217" s="15">
        <f t="shared" si="26"/>
        <v>1000</v>
      </c>
      <c r="J217" s="58">
        <f>'Fashring Assumptions'!$M$7*'Fashring Forecast'!F217</f>
        <v>13226.231355767548</v>
      </c>
      <c r="K217" s="58">
        <f>'Fashring Assumptions'!$M$5*'Fashring Assumptions'!$M$7*'Fashring Forecast'!E217</f>
        <v>379.71656466282502</v>
      </c>
      <c r="L217" s="58">
        <f t="shared" si="27"/>
        <v>14605.947920430373</v>
      </c>
    </row>
    <row r="218" spans="1:12" x14ac:dyDescent="0.3">
      <c r="A218" s="60">
        <v>44412</v>
      </c>
      <c r="B218" s="15">
        <f t="shared" si="21"/>
        <v>2021</v>
      </c>
      <c r="C218" s="15">
        <f t="shared" si="22"/>
        <v>8</v>
      </c>
      <c r="D218" s="15">
        <f t="shared" si="23"/>
        <v>4</v>
      </c>
      <c r="E218" s="15">
        <f t="shared" si="24"/>
        <v>5200.799055223757</v>
      </c>
      <c r="F218" s="15">
        <f>IF(E217&gt;'Fashring Assumptions'!$Q$15,0,'Fashring Assumptions'!$Q$14)</f>
        <v>0</v>
      </c>
      <c r="G218" s="15">
        <v>874.66597938144332</v>
      </c>
      <c r="H218" s="15">
        <f t="shared" si="25"/>
        <v>0</v>
      </c>
      <c r="I218" s="15">
        <f t="shared" si="26"/>
        <v>0</v>
      </c>
      <c r="J218" s="58">
        <f>'Fashring Assumptions'!$M$7*'Fashring Forecast'!F218</f>
        <v>0</v>
      </c>
      <c r="K218" s="58">
        <f>'Fashring Assumptions'!$M$5*'Fashring Assumptions'!$M$7*'Fashring Forecast'!E218</f>
        <v>325.04994095148481</v>
      </c>
      <c r="L218" s="58">
        <f t="shared" si="27"/>
        <v>325.04994095148481</v>
      </c>
    </row>
    <row r="219" spans="1:12" x14ac:dyDescent="0.3">
      <c r="A219" s="60">
        <v>44413</v>
      </c>
      <c r="B219" s="15">
        <f t="shared" si="21"/>
        <v>2021</v>
      </c>
      <c r="C219" s="15">
        <f t="shared" si="22"/>
        <v>8</v>
      </c>
      <c r="D219" s="15">
        <f t="shared" si="23"/>
        <v>5</v>
      </c>
      <c r="E219" s="15">
        <f t="shared" si="24"/>
        <v>4326.1330758423137</v>
      </c>
      <c r="F219" s="15">
        <f>IF(E218&gt;'Fashring Assumptions'!$Q$15,0,'Fashring Assumptions'!$Q$14)</f>
        <v>0</v>
      </c>
      <c r="G219" s="15">
        <v>874.66597938144332</v>
      </c>
      <c r="H219" s="15">
        <f t="shared" si="25"/>
        <v>0</v>
      </c>
      <c r="I219" s="15">
        <f t="shared" si="26"/>
        <v>0</v>
      </c>
      <c r="J219" s="58">
        <f>'Fashring Assumptions'!$M$7*'Fashring Forecast'!F219</f>
        <v>0</v>
      </c>
      <c r="K219" s="58">
        <f>'Fashring Assumptions'!$M$5*'Fashring Assumptions'!$M$7*'Fashring Forecast'!E219</f>
        <v>270.38331724014461</v>
      </c>
      <c r="L219" s="58">
        <f t="shared" si="27"/>
        <v>270.38331724014461</v>
      </c>
    </row>
    <row r="220" spans="1:12" x14ac:dyDescent="0.3">
      <c r="A220" s="60">
        <v>44414</v>
      </c>
      <c r="B220" s="15">
        <f t="shared" si="21"/>
        <v>2021</v>
      </c>
      <c r="C220" s="15">
        <f t="shared" si="22"/>
        <v>8</v>
      </c>
      <c r="D220" s="15">
        <f t="shared" si="23"/>
        <v>6</v>
      </c>
      <c r="E220" s="15">
        <f t="shared" si="24"/>
        <v>3451.4670964608704</v>
      </c>
      <c r="F220" s="15">
        <f>IF(E219&gt;'Fashring Assumptions'!$Q$15,0,'Fashring Assumptions'!$Q$14)</f>
        <v>0</v>
      </c>
      <c r="G220" s="15">
        <v>874.66597938144332</v>
      </c>
      <c r="H220" s="15">
        <f t="shared" si="25"/>
        <v>0</v>
      </c>
      <c r="I220" s="15">
        <f t="shared" si="26"/>
        <v>0</v>
      </c>
      <c r="J220" s="58">
        <f>'Fashring Assumptions'!$M$7*'Fashring Forecast'!F220</f>
        <v>0</v>
      </c>
      <c r="K220" s="58">
        <f>'Fashring Assumptions'!$M$5*'Fashring Assumptions'!$M$7*'Fashring Forecast'!E220</f>
        <v>215.7166935288044</v>
      </c>
      <c r="L220" s="58">
        <f t="shared" si="27"/>
        <v>215.7166935288044</v>
      </c>
    </row>
    <row r="221" spans="1:12" x14ac:dyDescent="0.3">
      <c r="A221" s="60">
        <v>44415</v>
      </c>
      <c r="B221" s="15">
        <f t="shared" si="21"/>
        <v>2021</v>
      </c>
      <c r="C221" s="15">
        <f t="shared" si="22"/>
        <v>8</v>
      </c>
      <c r="D221" s="15">
        <f t="shared" si="23"/>
        <v>7</v>
      </c>
      <c r="E221" s="15">
        <f t="shared" si="24"/>
        <v>2576.8011170794271</v>
      </c>
      <c r="F221" s="15">
        <f>IF(E220&gt;'Fashring Assumptions'!$Q$15,0,'Fashring Assumptions'!$Q$14)</f>
        <v>0</v>
      </c>
      <c r="G221" s="15">
        <v>874.66597938144332</v>
      </c>
      <c r="H221" s="15">
        <f t="shared" si="25"/>
        <v>0</v>
      </c>
      <c r="I221" s="15">
        <f t="shared" si="26"/>
        <v>0</v>
      </c>
      <c r="J221" s="58">
        <f>'Fashring Assumptions'!$M$7*'Fashring Forecast'!F221</f>
        <v>0</v>
      </c>
      <c r="K221" s="58">
        <f>'Fashring Assumptions'!$M$5*'Fashring Assumptions'!$M$7*'Fashring Forecast'!E221</f>
        <v>161.05006981746419</v>
      </c>
      <c r="L221" s="58">
        <f t="shared" si="27"/>
        <v>161.05006981746419</v>
      </c>
    </row>
    <row r="222" spans="1:12" x14ac:dyDescent="0.3">
      <c r="A222" s="60">
        <v>44416</v>
      </c>
      <c r="B222" s="15">
        <f t="shared" si="21"/>
        <v>2021</v>
      </c>
      <c r="C222" s="15">
        <f t="shared" si="22"/>
        <v>8</v>
      </c>
      <c r="D222" s="15">
        <f t="shared" si="23"/>
        <v>8</v>
      </c>
      <c r="E222" s="15">
        <f t="shared" si="24"/>
        <v>1702.1351376979837</v>
      </c>
      <c r="F222" s="15">
        <f>IF(E221&gt;'Fashring Assumptions'!$Q$15,0,'Fashring Assumptions'!$Q$14)</f>
        <v>0</v>
      </c>
      <c r="G222" s="15">
        <v>874.66597938144332</v>
      </c>
      <c r="H222" s="15">
        <f t="shared" si="25"/>
        <v>0</v>
      </c>
      <c r="I222" s="15">
        <f t="shared" si="26"/>
        <v>0</v>
      </c>
      <c r="J222" s="58">
        <f>'Fashring Assumptions'!$M$7*'Fashring Forecast'!F222</f>
        <v>0</v>
      </c>
      <c r="K222" s="58">
        <f>'Fashring Assumptions'!$M$5*'Fashring Assumptions'!$M$7*'Fashring Forecast'!E222</f>
        <v>106.38344610612398</v>
      </c>
      <c r="L222" s="58">
        <f t="shared" si="27"/>
        <v>106.38344610612398</v>
      </c>
    </row>
    <row r="223" spans="1:12" x14ac:dyDescent="0.3">
      <c r="A223" s="60">
        <v>44417</v>
      </c>
      <c r="B223" s="15">
        <f t="shared" si="21"/>
        <v>2021</v>
      </c>
      <c r="C223" s="15">
        <f t="shared" si="22"/>
        <v>8</v>
      </c>
      <c r="D223" s="15">
        <f t="shared" si="23"/>
        <v>9</v>
      </c>
      <c r="E223" s="15">
        <f t="shared" si="24"/>
        <v>6117.9617006235594</v>
      </c>
      <c r="F223" s="15">
        <f>IF(E222&gt;'Fashring Assumptions'!$Q$15,0,'Fashring Assumptions'!$Q$14)</f>
        <v>5290.492542307019</v>
      </c>
      <c r="G223" s="15">
        <v>874.66597938144332</v>
      </c>
      <c r="H223" s="15">
        <f t="shared" si="25"/>
        <v>1</v>
      </c>
      <c r="I223" s="15">
        <f t="shared" si="26"/>
        <v>1000</v>
      </c>
      <c r="J223" s="58">
        <f>'Fashring Assumptions'!$M$7*'Fashring Forecast'!F223</f>
        <v>13226.231355767548</v>
      </c>
      <c r="K223" s="58">
        <f>'Fashring Assumptions'!$M$5*'Fashring Assumptions'!$M$7*'Fashring Forecast'!E223</f>
        <v>382.37260628897246</v>
      </c>
      <c r="L223" s="58">
        <f t="shared" si="27"/>
        <v>14608.603962056521</v>
      </c>
    </row>
    <row r="224" spans="1:12" x14ac:dyDescent="0.3">
      <c r="A224" s="60">
        <v>44418</v>
      </c>
      <c r="B224" s="15">
        <f t="shared" si="21"/>
        <v>2021</v>
      </c>
      <c r="C224" s="15">
        <f t="shared" si="22"/>
        <v>8</v>
      </c>
      <c r="D224" s="15">
        <f t="shared" si="23"/>
        <v>10</v>
      </c>
      <c r="E224" s="15">
        <f t="shared" si="24"/>
        <v>5243.2957212421161</v>
      </c>
      <c r="F224" s="15">
        <f>IF(E223&gt;'Fashring Assumptions'!$Q$15,0,'Fashring Assumptions'!$Q$14)</f>
        <v>0</v>
      </c>
      <c r="G224" s="15">
        <v>874.66597938144332</v>
      </c>
      <c r="H224" s="15">
        <f t="shared" si="25"/>
        <v>0</v>
      </c>
      <c r="I224" s="15">
        <f t="shared" si="26"/>
        <v>0</v>
      </c>
      <c r="J224" s="58">
        <f>'Fashring Assumptions'!$M$7*'Fashring Forecast'!F224</f>
        <v>0</v>
      </c>
      <c r="K224" s="58">
        <f>'Fashring Assumptions'!$M$5*'Fashring Assumptions'!$M$7*'Fashring Forecast'!E224</f>
        <v>327.70598257763226</v>
      </c>
      <c r="L224" s="58">
        <f t="shared" si="27"/>
        <v>327.70598257763226</v>
      </c>
    </row>
    <row r="225" spans="1:12" x14ac:dyDescent="0.3">
      <c r="A225" s="60">
        <v>44419</v>
      </c>
      <c r="B225" s="15">
        <f t="shared" ref="B225:B288" si="28">YEAR(A225)</f>
        <v>2021</v>
      </c>
      <c r="C225" s="15">
        <f t="shared" ref="C225:C288" si="29">MONTH(A225)</f>
        <v>8</v>
      </c>
      <c r="D225" s="15">
        <f t="shared" ref="D225:D288" si="30">DAY(A225)</f>
        <v>11</v>
      </c>
      <c r="E225" s="15">
        <f t="shared" si="24"/>
        <v>4368.6297418606728</v>
      </c>
      <c r="F225" s="15">
        <f>IF(E224&gt;'Fashring Assumptions'!$Q$15,0,'Fashring Assumptions'!$Q$14)</f>
        <v>0</v>
      </c>
      <c r="G225" s="15">
        <v>874.66597938144332</v>
      </c>
      <c r="H225" s="15">
        <f t="shared" si="25"/>
        <v>0</v>
      </c>
      <c r="I225" s="15">
        <f t="shared" si="26"/>
        <v>0</v>
      </c>
      <c r="J225" s="58">
        <f>'Fashring Assumptions'!$M$7*'Fashring Forecast'!F225</f>
        <v>0</v>
      </c>
      <c r="K225" s="58">
        <f>'Fashring Assumptions'!$M$5*'Fashring Assumptions'!$M$7*'Fashring Forecast'!E225</f>
        <v>273.03935886629205</v>
      </c>
      <c r="L225" s="58">
        <f t="shared" si="27"/>
        <v>273.03935886629205</v>
      </c>
    </row>
    <row r="226" spans="1:12" x14ac:dyDescent="0.3">
      <c r="A226" s="60">
        <v>44420</v>
      </c>
      <c r="B226" s="15">
        <f t="shared" si="28"/>
        <v>2021</v>
      </c>
      <c r="C226" s="15">
        <f t="shared" si="29"/>
        <v>8</v>
      </c>
      <c r="D226" s="15">
        <f t="shared" si="30"/>
        <v>12</v>
      </c>
      <c r="E226" s="15">
        <f t="shared" si="24"/>
        <v>3493.9637624792294</v>
      </c>
      <c r="F226" s="15">
        <f>IF(E225&gt;'Fashring Assumptions'!$Q$15,0,'Fashring Assumptions'!$Q$14)</f>
        <v>0</v>
      </c>
      <c r="G226" s="15">
        <v>874.66597938144332</v>
      </c>
      <c r="H226" s="15">
        <f t="shared" si="25"/>
        <v>0</v>
      </c>
      <c r="I226" s="15">
        <f t="shared" si="26"/>
        <v>0</v>
      </c>
      <c r="J226" s="58">
        <f>'Fashring Assumptions'!$M$7*'Fashring Forecast'!F226</f>
        <v>0</v>
      </c>
      <c r="K226" s="58">
        <f>'Fashring Assumptions'!$M$5*'Fashring Assumptions'!$M$7*'Fashring Forecast'!E226</f>
        <v>218.37273515495184</v>
      </c>
      <c r="L226" s="58">
        <f t="shared" si="27"/>
        <v>218.37273515495184</v>
      </c>
    </row>
    <row r="227" spans="1:12" x14ac:dyDescent="0.3">
      <c r="A227" s="60">
        <v>44421</v>
      </c>
      <c r="B227" s="15">
        <f t="shared" si="28"/>
        <v>2021</v>
      </c>
      <c r="C227" s="15">
        <f t="shared" si="29"/>
        <v>8</v>
      </c>
      <c r="D227" s="15">
        <f t="shared" si="30"/>
        <v>13</v>
      </c>
      <c r="E227" s="15">
        <f t="shared" si="24"/>
        <v>2619.2977830977861</v>
      </c>
      <c r="F227" s="15">
        <f>IF(E226&gt;'Fashring Assumptions'!$Q$15,0,'Fashring Assumptions'!$Q$14)</f>
        <v>0</v>
      </c>
      <c r="G227" s="15">
        <v>874.66597938144332</v>
      </c>
      <c r="H227" s="15">
        <f t="shared" si="25"/>
        <v>0</v>
      </c>
      <c r="I227" s="15">
        <f t="shared" si="26"/>
        <v>0</v>
      </c>
      <c r="J227" s="58">
        <f>'Fashring Assumptions'!$M$7*'Fashring Forecast'!F227</f>
        <v>0</v>
      </c>
      <c r="K227" s="58">
        <f>'Fashring Assumptions'!$M$5*'Fashring Assumptions'!$M$7*'Fashring Forecast'!E227</f>
        <v>163.70611144361163</v>
      </c>
      <c r="L227" s="58">
        <f t="shared" si="27"/>
        <v>163.70611144361163</v>
      </c>
    </row>
    <row r="228" spans="1:12" x14ac:dyDescent="0.3">
      <c r="A228" s="60">
        <v>44422</v>
      </c>
      <c r="B228" s="15">
        <f t="shared" si="28"/>
        <v>2021</v>
      </c>
      <c r="C228" s="15">
        <f t="shared" si="29"/>
        <v>8</v>
      </c>
      <c r="D228" s="15">
        <f t="shared" si="30"/>
        <v>14</v>
      </c>
      <c r="E228" s="15">
        <f t="shared" si="24"/>
        <v>1744.6318037163428</v>
      </c>
      <c r="F228" s="15">
        <f>IF(E227&gt;'Fashring Assumptions'!$Q$15,0,'Fashring Assumptions'!$Q$14)</f>
        <v>0</v>
      </c>
      <c r="G228" s="15">
        <v>874.66597938144332</v>
      </c>
      <c r="H228" s="15">
        <f t="shared" si="25"/>
        <v>0</v>
      </c>
      <c r="I228" s="15">
        <f t="shared" si="26"/>
        <v>0</v>
      </c>
      <c r="J228" s="58">
        <f>'Fashring Assumptions'!$M$7*'Fashring Forecast'!F228</f>
        <v>0</v>
      </c>
      <c r="K228" s="58">
        <f>'Fashring Assumptions'!$M$5*'Fashring Assumptions'!$M$7*'Fashring Forecast'!E228</f>
        <v>109.03948773227143</v>
      </c>
      <c r="L228" s="58">
        <f t="shared" si="27"/>
        <v>109.03948773227143</v>
      </c>
    </row>
    <row r="229" spans="1:12" x14ac:dyDescent="0.3">
      <c r="A229" s="60">
        <v>44423</v>
      </c>
      <c r="B229" s="15">
        <f t="shared" si="28"/>
        <v>2021</v>
      </c>
      <c r="C229" s="15">
        <f t="shared" si="29"/>
        <v>8</v>
      </c>
      <c r="D229" s="15">
        <f t="shared" si="30"/>
        <v>15</v>
      </c>
      <c r="E229" s="15">
        <f t="shared" si="24"/>
        <v>6160.4583666419185</v>
      </c>
      <c r="F229" s="15">
        <f>IF(E228&gt;'Fashring Assumptions'!$Q$15,0,'Fashring Assumptions'!$Q$14)</f>
        <v>5290.492542307019</v>
      </c>
      <c r="G229" s="15">
        <v>874.66597938144332</v>
      </c>
      <c r="H229" s="15">
        <f t="shared" si="25"/>
        <v>1</v>
      </c>
      <c r="I229" s="15">
        <f t="shared" si="26"/>
        <v>1000</v>
      </c>
      <c r="J229" s="58">
        <f>'Fashring Assumptions'!$M$7*'Fashring Forecast'!F229</f>
        <v>13226.231355767548</v>
      </c>
      <c r="K229" s="58">
        <f>'Fashring Assumptions'!$M$5*'Fashring Assumptions'!$M$7*'Fashring Forecast'!E229</f>
        <v>385.0286479151199</v>
      </c>
      <c r="L229" s="58">
        <f t="shared" si="27"/>
        <v>14611.260003682668</v>
      </c>
    </row>
    <row r="230" spans="1:12" x14ac:dyDescent="0.3">
      <c r="A230" s="60">
        <v>44424</v>
      </c>
      <c r="B230" s="15">
        <f t="shared" si="28"/>
        <v>2021</v>
      </c>
      <c r="C230" s="15">
        <f t="shared" si="29"/>
        <v>8</v>
      </c>
      <c r="D230" s="15">
        <f t="shared" si="30"/>
        <v>16</v>
      </c>
      <c r="E230" s="15">
        <f t="shared" si="24"/>
        <v>5285.7923872604752</v>
      </c>
      <c r="F230" s="15">
        <f>IF(E229&gt;'Fashring Assumptions'!$Q$15,0,'Fashring Assumptions'!$Q$14)</f>
        <v>0</v>
      </c>
      <c r="G230" s="15">
        <v>874.66597938144332</v>
      </c>
      <c r="H230" s="15">
        <f t="shared" si="25"/>
        <v>0</v>
      </c>
      <c r="I230" s="15">
        <f t="shared" si="26"/>
        <v>0</v>
      </c>
      <c r="J230" s="58">
        <f>'Fashring Assumptions'!$M$7*'Fashring Forecast'!F230</f>
        <v>0</v>
      </c>
      <c r="K230" s="58">
        <f>'Fashring Assumptions'!$M$5*'Fashring Assumptions'!$M$7*'Fashring Forecast'!E230</f>
        <v>330.3620242037797</v>
      </c>
      <c r="L230" s="58">
        <f t="shared" si="27"/>
        <v>330.3620242037797</v>
      </c>
    </row>
    <row r="231" spans="1:12" x14ac:dyDescent="0.3">
      <c r="A231" s="60">
        <v>44425</v>
      </c>
      <c r="B231" s="15">
        <f t="shared" si="28"/>
        <v>2021</v>
      </c>
      <c r="C231" s="15">
        <f t="shared" si="29"/>
        <v>8</v>
      </c>
      <c r="D231" s="15">
        <f t="shared" si="30"/>
        <v>17</v>
      </c>
      <c r="E231" s="15">
        <f t="shared" si="24"/>
        <v>4411.1264078790318</v>
      </c>
      <c r="F231" s="15">
        <f>IF(E230&gt;'Fashring Assumptions'!$Q$15,0,'Fashring Assumptions'!$Q$14)</f>
        <v>0</v>
      </c>
      <c r="G231" s="15">
        <v>874.66597938144332</v>
      </c>
      <c r="H231" s="15">
        <f t="shared" si="25"/>
        <v>0</v>
      </c>
      <c r="I231" s="15">
        <f t="shared" si="26"/>
        <v>0</v>
      </c>
      <c r="J231" s="58">
        <f>'Fashring Assumptions'!$M$7*'Fashring Forecast'!F231</f>
        <v>0</v>
      </c>
      <c r="K231" s="58">
        <f>'Fashring Assumptions'!$M$5*'Fashring Assumptions'!$M$7*'Fashring Forecast'!E231</f>
        <v>275.69540049243949</v>
      </c>
      <c r="L231" s="58">
        <f t="shared" si="27"/>
        <v>275.69540049243949</v>
      </c>
    </row>
    <row r="232" spans="1:12" x14ac:dyDescent="0.3">
      <c r="A232" s="60">
        <v>44426</v>
      </c>
      <c r="B232" s="15">
        <f t="shared" si="28"/>
        <v>2021</v>
      </c>
      <c r="C232" s="15">
        <f t="shared" si="29"/>
        <v>8</v>
      </c>
      <c r="D232" s="15">
        <f t="shared" si="30"/>
        <v>18</v>
      </c>
      <c r="E232" s="15">
        <f t="shared" si="24"/>
        <v>3536.4604284975885</v>
      </c>
      <c r="F232" s="15">
        <f>IF(E231&gt;'Fashring Assumptions'!$Q$15,0,'Fashring Assumptions'!$Q$14)</f>
        <v>0</v>
      </c>
      <c r="G232" s="15">
        <v>874.66597938144332</v>
      </c>
      <c r="H232" s="15">
        <f t="shared" si="25"/>
        <v>0</v>
      </c>
      <c r="I232" s="15">
        <f t="shared" si="26"/>
        <v>0</v>
      </c>
      <c r="J232" s="58">
        <f>'Fashring Assumptions'!$M$7*'Fashring Forecast'!F232</f>
        <v>0</v>
      </c>
      <c r="K232" s="58">
        <f>'Fashring Assumptions'!$M$5*'Fashring Assumptions'!$M$7*'Fashring Forecast'!E232</f>
        <v>221.02877678109928</v>
      </c>
      <c r="L232" s="58">
        <f t="shared" si="27"/>
        <v>221.02877678109928</v>
      </c>
    </row>
    <row r="233" spans="1:12" x14ac:dyDescent="0.3">
      <c r="A233" s="60">
        <v>44427</v>
      </c>
      <c r="B233" s="15">
        <f t="shared" si="28"/>
        <v>2021</v>
      </c>
      <c r="C233" s="15">
        <f t="shared" si="29"/>
        <v>8</v>
      </c>
      <c r="D233" s="15">
        <f t="shared" si="30"/>
        <v>19</v>
      </c>
      <c r="E233" s="15">
        <f t="shared" si="24"/>
        <v>2661.7944491161452</v>
      </c>
      <c r="F233" s="15">
        <f>IF(E232&gt;'Fashring Assumptions'!$Q$15,0,'Fashring Assumptions'!$Q$14)</f>
        <v>0</v>
      </c>
      <c r="G233" s="15">
        <v>874.66597938144332</v>
      </c>
      <c r="H233" s="15">
        <f t="shared" si="25"/>
        <v>0</v>
      </c>
      <c r="I233" s="15">
        <f t="shared" si="26"/>
        <v>0</v>
      </c>
      <c r="J233" s="58">
        <f>'Fashring Assumptions'!$M$7*'Fashring Forecast'!F233</f>
        <v>0</v>
      </c>
      <c r="K233" s="58">
        <f>'Fashring Assumptions'!$M$5*'Fashring Assumptions'!$M$7*'Fashring Forecast'!E233</f>
        <v>166.36215306975907</v>
      </c>
      <c r="L233" s="58">
        <f t="shared" si="27"/>
        <v>166.36215306975907</v>
      </c>
    </row>
    <row r="234" spans="1:12" x14ac:dyDescent="0.3">
      <c r="A234" s="60">
        <v>44428</v>
      </c>
      <c r="B234" s="15">
        <f t="shared" si="28"/>
        <v>2021</v>
      </c>
      <c r="C234" s="15">
        <f t="shared" si="29"/>
        <v>8</v>
      </c>
      <c r="D234" s="15">
        <f t="shared" si="30"/>
        <v>20</v>
      </c>
      <c r="E234" s="15">
        <f t="shared" si="24"/>
        <v>1787.1284697347019</v>
      </c>
      <c r="F234" s="15">
        <f>IF(E233&gt;'Fashring Assumptions'!$Q$15,0,'Fashring Assumptions'!$Q$14)</f>
        <v>0</v>
      </c>
      <c r="G234" s="15">
        <v>874.66597938144332</v>
      </c>
      <c r="H234" s="15">
        <f t="shared" si="25"/>
        <v>0</v>
      </c>
      <c r="I234" s="15">
        <f t="shared" si="26"/>
        <v>0</v>
      </c>
      <c r="J234" s="58">
        <f>'Fashring Assumptions'!$M$7*'Fashring Forecast'!F234</f>
        <v>0</v>
      </c>
      <c r="K234" s="58">
        <f>'Fashring Assumptions'!$M$5*'Fashring Assumptions'!$M$7*'Fashring Forecast'!E234</f>
        <v>111.69552935841887</v>
      </c>
      <c r="L234" s="58">
        <f t="shared" si="27"/>
        <v>111.69552935841887</v>
      </c>
    </row>
    <row r="235" spans="1:12" x14ac:dyDescent="0.3">
      <c r="A235" s="60">
        <v>44429</v>
      </c>
      <c r="B235" s="15">
        <f t="shared" si="28"/>
        <v>2021</v>
      </c>
      <c r="C235" s="15">
        <f t="shared" si="29"/>
        <v>8</v>
      </c>
      <c r="D235" s="15">
        <f t="shared" si="30"/>
        <v>21</v>
      </c>
      <c r="E235" s="15">
        <f t="shared" si="24"/>
        <v>6202.9550326602775</v>
      </c>
      <c r="F235" s="15">
        <f>IF(E234&gt;'Fashring Assumptions'!$Q$15,0,'Fashring Assumptions'!$Q$14)</f>
        <v>5290.492542307019</v>
      </c>
      <c r="G235" s="15">
        <v>874.66597938144332</v>
      </c>
      <c r="H235" s="15">
        <f t="shared" si="25"/>
        <v>1</v>
      </c>
      <c r="I235" s="15">
        <f t="shared" si="26"/>
        <v>1000</v>
      </c>
      <c r="J235" s="58">
        <f>'Fashring Assumptions'!$M$7*'Fashring Forecast'!F235</f>
        <v>13226.231355767548</v>
      </c>
      <c r="K235" s="58">
        <f>'Fashring Assumptions'!$M$5*'Fashring Assumptions'!$M$7*'Fashring Forecast'!E235</f>
        <v>387.68468954126735</v>
      </c>
      <c r="L235" s="58">
        <f t="shared" si="27"/>
        <v>14613.916045308815</v>
      </c>
    </row>
    <row r="236" spans="1:12" x14ac:dyDescent="0.3">
      <c r="A236" s="60">
        <v>44430</v>
      </c>
      <c r="B236" s="15">
        <f t="shared" si="28"/>
        <v>2021</v>
      </c>
      <c r="C236" s="15">
        <f t="shared" si="29"/>
        <v>8</v>
      </c>
      <c r="D236" s="15">
        <f t="shared" si="30"/>
        <v>22</v>
      </c>
      <c r="E236" s="15">
        <f t="shared" si="24"/>
        <v>5328.2890532788342</v>
      </c>
      <c r="F236" s="15">
        <f>IF(E235&gt;'Fashring Assumptions'!$Q$15,0,'Fashring Assumptions'!$Q$14)</f>
        <v>0</v>
      </c>
      <c r="G236" s="15">
        <v>874.66597938144332</v>
      </c>
      <c r="H236" s="15">
        <f t="shared" si="25"/>
        <v>0</v>
      </c>
      <c r="I236" s="15">
        <f t="shared" si="26"/>
        <v>0</v>
      </c>
      <c r="J236" s="58">
        <f>'Fashring Assumptions'!$M$7*'Fashring Forecast'!F236</f>
        <v>0</v>
      </c>
      <c r="K236" s="58">
        <f>'Fashring Assumptions'!$M$5*'Fashring Assumptions'!$M$7*'Fashring Forecast'!E236</f>
        <v>333.01806582992714</v>
      </c>
      <c r="L236" s="58">
        <f t="shared" si="27"/>
        <v>333.01806582992714</v>
      </c>
    </row>
    <row r="237" spans="1:12" x14ac:dyDescent="0.3">
      <c r="A237" s="60">
        <v>44431</v>
      </c>
      <c r="B237" s="15">
        <f t="shared" si="28"/>
        <v>2021</v>
      </c>
      <c r="C237" s="15">
        <f t="shared" si="29"/>
        <v>8</v>
      </c>
      <c r="D237" s="15">
        <f t="shared" si="30"/>
        <v>23</v>
      </c>
      <c r="E237" s="15">
        <f t="shared" si="24"/>
        <v>4453.6230738973909</v>
      </c>
      <c r="F237" s="15">
        <f>IF(E236&gt;'Fashring Assumptions'!$Q$15,0,'Fashring Assumptions'!$Q$14)</f>
        <v>0</v>
      </c>
      <c r="G237" s="15">
        <v>874.66597938144332</v>
      </c>
      <c r="H237" s="15">
        <f t="shared" si="25"/>
        <v>0</v>
      </c>
      <c r="I237" s="15">
        <f t="shared" si="26"/>
        <v>0</v>
      </c>
      <c r="J237" s="58">
        <f>'Fashring Assumptions'!$M$7*'Fashring Forecast'!F237</f>
        <v>0</v>
      </c>
      <c r="K237" s="58">
        <f>'Fashring Assumptions'!$M$5*'Fashring Assumptions'!$M$7*'Fashring Forecast'!E237</f>
        <v>278.35144211858693</v>
      </c>
      <c r="L237" s="58">
        <f t="shared" si="27"/>
        <v>278.35144211858693</v>
      </c>
    </row>
    <row r="238" spans="1:12" x14ac:dyDescent="0.3">
      <c r="A238" s="60">
        <v>44432</v>
      </c>
      <c r="B238" s="15">
        <f t="shared" si="28"/>
        <v>2021</v>
      </c>
      <c r="C238" s="15">
        <f t="shared" si="29"/>
        <v>8</v>
      </c>
      <c r="D238" s="15">
        <f t="shared" si="30"/>
        <v>24</v>
      </c>
      <c r="E238" s="15">
        <f t="shared" si="24"/>
        <v>3578.9570945159476</v>
      </c>
      <c r="F238" s="15">
        <f>IF(E237&gt;'Fashring Assumptions'!$Q$15,0,'Fashring Assumptions'!$Q$14)</f>
        <v>0</v>
      </c>
      <c r="G238" s="15">
        <v>874.66597938144332</v>
      </c>
      <c r="H238" s="15">
        <f t="shared" si="25"/>
        <v>0</v>
      </c>
      <c r="I238" s="15">
        <f t="shared" si="26"/>
        <v>0</v>
      </c>
      <c r="J238" s="58">
        <f>'Fashring Assumptions'!$M$7*'Fashring Forecast'!F238</f>
        <v>0</v>
      </c>
      <c r="K238" s="58">
        <f>'Fashring Assumptions'!$M$5*'Fashring Assumptions'!$M$7*'Fashring Forecast'!E238</f>
        <v>223.68481840724672</v>
      </c>
      <c r="L238" s="58">
        <f t="shared" si="27"/>
        <v>223.68481840724672</v>
      </c>
    </row>
    <row r="239" spans="1:12" x14ac:dyDescent="0.3">
      <c r="A239" s="60">
        <v>44433</v>
      </c>
      <c r="B239" s="15">
        <f t="shared" si="28"/>
        <v>2021</v>
      </c>
      <c r="C239" s="15">
        <f t="shared" si="29"/>
        <v>8</v>
      </c>
      <c r="D239" s="15">
        <f t="shared" si="30"/>
        <v>25</v>
      </c>
      <c r="E239" s="15">
        <f t="shared" si="24"/>
        <v>2704.2911151345043</v>
      </c>
      <c r="F239" s="15">
        <f>IF(E238&gt;'Fashring Assumptions'!$Q$15,0,'Fashring Assumptions'!$Q$14)</f>
        <v>0</v>
      </c>
      <c r="G239" s="15">
        <v>874.66597938144332</v>
      </c>
      <c r="H239" s="15">
        <f t="shared" si="25"/>
        <v>0</v>
      </c>
      <c r="I239" s="15">
        <f t="shared" si="26"/>
        <v>0</v>
      </c>
      <c r="J239" s="58">
        <f>'Fashring Assumptions'!$M$7*'Fashring Forecast'!F239</f>
        <v>0</v>
      </c>
      <c r="K239" s="58">
        <f>'Fashring Assumptions'!$M$5*'Fashring Assumptions'!$M$7*'Fashring Forecast'!E239</f>
        <v>169.01819469590652</v>
      </c>
      <c r="L239" s="58">
        <f t="shared" si="27"/>
        <v>169.01819469590652</v>
      </c>
    </row>
    <row r="240" spans="1:12" x14ac:dyDescent="0.3">
      <c r="A240" s="60">
        <v>44434</v>
      </c>
      <c r="B240" s="15">
        <f t="shared" si="28"/>
        <v>2021</v>
      </c>
      <c r="C240" s="15">
        <f t="shared" si="29"/>
        <v>8</v>
      </c>
      <c r="D240" s="15">
        <f t="shared" si="30"/>
        <v>26</v>
      </c>
      <c r="E240" s="15">
        <f t="shared" si="24"/>
        <v>1829.6251357530609</v>
      </c>
      <c r="F240" s="15">
        <f>IF(E239&gt;'Fashring Assumptions'!$Q$15,0,'Fashring Assumptions'!$Q$14)</f>
        <v>0</v>
      </c>
      <c r="G240" s="15">
        <v>874.66597938144332</v>
      </c>
      <c r="H240" s="15">
        <f t="shared" si="25"/>
        <v>0</v>
      </c>
      <c r="I240" s="15">
        <f t="shared" si="26"/>
        <v>0</v>
      </c>
      <c r="J240" s="58">
        <f>'Fashring Assumptions'!$M$7*'Fashring Forecast'!F240</f>
        <v>0</v>
      </c>
      <c r="K240" s="58">
        <f>'Fashring Assumptions'!$M$5*'Fashring Assumptions'!$M$7*'Fashring Forecast'!E240</f>
        <v>114.35157098456631</v>
      </c>
      <c r="L240" s="58">
        <f t="shared" si="27"/>
        <v>114.35157098456631</v>
      </c>
    </row>
    <row r="241" spans="1:12" x14ac:dyDescent="0.3">
      <c r="A241" s="60">
        <v>44435</v>
      </c>
      <c r="B241" s="15">
        <f t="shared" si="28"/>
        <v>2021</v>
      </c>
      <c r="C241" s="15">
        <f t="shared" si="29"/>
        <v>8</v>
      </c>
      <c r="D241" s="15">
        <f t="shared" si="30"/>
        <v>27</v>
      </c>
      <c r="E241" s="15">
        <f t="shared" si="24"/>
        <v>6245.4516986786366</v>
      </c>
      <c r="F241" s="15">
        <f>IF(E240&gt;'Fashring Assumptions'!$Q$15,0,'Fashring Assumptions'!$Q$14)</f>
        <v>5290.492542307019</v>
      </c>
      <c r="G241" s="15">
        <v>874.66597938144332</v>
      </c>
      <c r="H241" s="15">
        <f t="shared" si="25"/>
        <v>1</v>
      </c>
      <c r="I241" s="15">
        <f t="shared" si="26"/>
        <v>1000</v>
      </c>
      <c r="J241" s="58">
        <f>'Fashring Assumptions'!$M$7*'Fashring Forecast'!F241</f>
        <v>13226.231355767548</v>
      </c>
      <c r="K241" s="58">
        <f>'Fashring Assumptions'!$M$5*'Fashring Assumptions'!$M$7*'Fashring Forecast'!E241</f>
        <v>390.34073116741479</v>
      </c>
      <c r="L241" s="58">
        <f t="shared" si="27"/>
        <v>14616.572086934962</v>
      </c>
    </row>
    <row r="242" spans="1:12" x14ac:dyDescent="0.3">
      <c r="A242" s="60">
        <v>44436</v>
      </c>
      <c r="B242" s="15">
        <f t="shared" si="28"/>
        <v>2021</v>
      </c>
      <c r="C242" s="15">
        <f t="shared" si="29"/>
        <v>8</v>
      </c>
      <c r="D242" s="15">
        <f t="shared" si="30"/>
        <v>28</v>
      </c>
      <c r="E242" s="15">
        <f t="shared" si="24"/>
        <v>5370.7857192971933</v>
      </c>
      <c r="F242" s="15">
        <f>IF(E241&gt;'Fashring Assumptions'!$Q$15,0,'Fashring Assumptions'!$Q$14)</f>
        <v>0</v>
      </c>
      <c r="G242" s="15">
        <v>874.66597938144332</v>
      </c>
      <c r="H242" s="15">
        <f t="shared" si="25"/>
        <v>0</v>
      </c>
      <c r="I242" s="15">
        <f t="shared" si="26"/>
        <v>0</v>
      </c>
      <c r="J242" s="58">
        <f>'Fashring Assumptions'!$M$7*'Fashring Forecast'!F242</f>
        <v>0</v>
      </c>
      <c r="K242" s="58">
        <f>'Fashring Assumptions'!$M$5*'Fashring Assumptions'!$M$7*'Fashring Forecast'!E242</f>
        <v>335.67410745607458</v>
      </c>
      <c r="L242" s="58">
        <f t="shared" si="27"/>
        <v>335.67410745607458</v>
      </c>
    </row>
    <row r="243" spans="1:12" x14ac:dyDescent="0.3">
      <c r="A243" s="60">
        <v>44437</v>
      </c>
      <c r="B243" s="15">
        <f t="shared" si="28"/>
        <v>2021</v>
      </c>
      <c r="C243" s="15">
        <f t="shared" si="29"/>
        <v>8</v>
      </c>
      <c r="D243" s="15">
        <f t="shared" si="30"/>
        <v>29</v>
      </c>
      <c r="E243" s="15">
        <f t="shared" si="24"/>
        <v>4496.11973991575</v>
      </c>
      <c r="F243" s="15">
        <f>IF(E242&gt;'Fashring Assumptions'!$Q$15,0,'Fashring Assumptions'!$Q$14)</f>
        <v>0</v>
      </c>
      <c r="G243" s="15">
        <v>874.66597938144332</v>
      </c>
      <c r="H243" s="15">
        <f t="shared" si="25"/>
        <v>0</v>
      </c>
      <c r="I243" s="15">
        <f t="shared" si="26"/>
        <v>0</v>
      </c>
      <c r="J243" s="58">
        <f>'Fashring Assumptions'!$M$7*'Fashring Forecast'!F243</f>
        <v>0</v>
      </c>
      <c r="K243" s="58">
        <f>'Fashring Assumptions'!$M$5*'Fashring Assumptions'!$M$7*'Fashring Forecast'!E243</f>
        <v>281.00748374473437</v>
      </c>
      <c r="L243" s="58">
        <f t="shared" si="27"/>
        <v>281.00748374473437</v>
      </c>
    </row>
    <row r="244" spans="1:12" x14ac:dyDescent="0.3">
      <c r="A244" s="60">
        <v>44438</v>
      </c>
      <c r="B244" s="15">
        <f t="shared" si="28"/>
        <v>2021</v>
      </c>
      <c r="C244" s="15">
        <f t="shared" si="29"/>
        <v>8</v>
      </c>
      <c r="D244" s="15">
        <f t="shared" si="30"/>
        <v>30</v>
      </c>
      <c r="E244" s="15">
        <f t="shared" si="24"/>
        <v>3621.4537605343066</v>
      </c>
      <c r="F244" s="15">
        <f>IF(E243&gt;'Fashring Assumptions'!$Q$15,0,'Fashring Assumptions'!$Q$14)</f>
        <v>0</v>
      </c>
      <c r="G244" s="15">
        <v>874.66597938144332</v>
      </c>
      <c r="H244" s="15">
        <f t="shared" si="25"/>
        <v>0</v>
      </c>
      <c r="I244" s="15">
        <f t="shared" si="26"/>
        <v>0</v>
      </c>
      <c r="J244" s="58">
        <f>'Fashring Assumptions'!$M$7*'Fashring Forecast'!F244</f>
        <v>0</v>
      </c>
      <c r="K244" s="58">
        <f>'Fashring Assumptions'!$M$5*'Fashring Assumptions'!$M$7*'Fashring Forecast'!E244</f>
        <v>226.34086003339416</v>
      </c>
      <c r="L244" s="58">
        <f t="shared" si="27"/>
        <v>226.34086003339416</v>
      </c>
    </row>
    <row r="245" spans="1:12" x14ac:dyDescent="0.3">
      <c r="A245" s="60">
        <v>44439</v>
      </c>
      <c r="B245" s="15">
        <f t="shared" si="28"/>
        <v>2021</v>
      </c>
      <c r="C245" s="15">
        <f t="shared" si="29"/>
        <v>8</v>
      </c>
      <c r="D245" s="15">
        <f t="shared" si="30"/>
        <v>31</v>
      </c>
      <c r="E245" s="15">
        <f t="shared" si="24"/>
        <v>2746.7877811528633</v>
      </c>
      <c r="F245" s="15">
        <f>IF(E244&gt;'Fashring Assumptions'!$Q$15,0,'Fashring Assumptions'!$Q$14)</f>
        <v>0</v>
      </c>
      <c r="G245" s="15">
        <v>874.66597938144332</v>
      </c>
      <c r="H245" s="15">
        <f t="shared" si="25"/>
        <v>0</v>
      </c>
      <c r="I245" s="15">
        <f t="shared" si="26"/>
        <v>0</v>
      </c>
      <c r="J245" s="58">
        <f>'Fashring Assumptions'!$M$7*'Fashring Forecast'!F245</f>
        <v>0</v>
      </c>
      <c r="K245" s="58">
        <f>'Fashring Assumptions'!$M$5*'Fashring Assumptions'!$M$7*'Fashring Forecast'!E245</f>
        <v>171.67423632205396</v>
      </c>
      <c r="L245" s="58">
        <f t="shared" si="27"/>
        <v>171.67423632205396</v>
      </c>
    </row>
    <row r="246" spans="1:12" x14ac:dyDescent="0.3">
      <c r="A246" s="60">
        <v>44440</v>
      </c>
      <c r="B246" s="15">
        <f t="shared" si="28"/>
        <v>2021</v>
      </c>
      <c r="C246" s="15">
        <f t="shared" si="29"/>
        <v>9</v>
      </c>
      <c r="D246" s="15">
        <f t="shared" si="30"/>
        <v>1</v>
      </c>
      <c r="E246" s="15">
        <f t="shared" si="24"/>
        <v>1872.12180177142</v>
      </c>
      <c r="F246" s="15">
        <f>IF(E245&gt;'Fashring Assumptions'!$Q$15,0,'Fashring Assumptions'!$Q$14)</f>
        <v>0</v>
      </c>
      <c r="G246" s="15">
        <v>874.66597938144332</v>
      </c>
      <c r="H246" s="15">
        <f t="shared" si="25"/>
        <v>0</v>
      </c>
      <c r="I246" s="15">
        <f t="shared" si="26"/>
        <v>0</v>
      </c>
      <c r="J246" s="58">
        <f>'Fashring Assumptions'!$M$7*'Fashring Forecast'!F246</f>
        <v>0</v>
      </c>
      <c r="K246" s="58">
        <f>'Fashring Assumptions'!$M$5*'Fashring Assumptions'!$M$7*'Fashring Forecast'!E246</f>
        <v>117.00761261071375</v>
      </c>
      <c r="L246" s="58">
        <f t="shared" si="27"/>
        <v>117.00761261071375</v>
      </c>
    </row>
    <row r="247" spans="1:12" x14ac:dyDescent="0.3">
      <c r="A247" s="60">
        <v>44441</v>
      </c>
      <c r="B247" s="15">
        <f t="shared" si="28"/>
        <v>2021</v>
      </c>
      <c r="C247" s="15">
        <f t="shared" si="29"/>
        <v>9</v>
      </c>
      <c r="D247" s="15">
        <f t="shared" si="30"/>
        <v>2</v>
      </c>
      <c r="E247" s="15">
        <f t="shared" si="24"/>
        <v>997.45582238997667</v>
      </c>
      <c r="F247" s="15">
        <f>IF(E246&gt;'Fashring Assumptions'!$Q$15,0,'Fashring Assumptions'!$Q$14)</f>
        <v>0</v>
      </c>
      <c r="G247" s="15">
        <v>874.66597938144332</v>
      </c>
      <c r="H247" s="15">
        <f t="shared" si="25"/>
        <v>0</v>
      </c>
      <c r="I247" s="15">
        <f t="shared" si="26"/>
        <v>0</v>
      </c>
      <c r="J247" s="58">
        <f>'Fashring Assumptions'!$M$7*'Fashring Forecast'!F247</f>
        <v>0</v>
      </c>
      <c r="K247" s="58">
        <f>'Fashring Assumptions'!$M$5*'Fashring Assumptions'!$M$7*'Fashring Forecast'!E247</f>
        <v>62.340988899373542</v>
      </c>
      <c r="L247" s="58">
        <f t="shared" si="27"/>
        <v>62.340988899373542</v>
      </c>
    </row>
    <row r="248" spans="1:12" x14ac:dyDescent="0.3">
      <c r="A248" s="60">
        <v>44442</v>
      </c>
      <c r="B248" s="15">
        <f t="shared" si="28"/>
        <v>2021</v>
      </c>
      <c r="C248" s="15">
        <f t="shared" si="29"/>
        <v>9</v>
      </c>
      <c r="D248" s="15">
        <f t="shared" si="30"/>
        <v>3</v>
      </c>
      <c r="E248" s="15">
        <f t="shared" si="24"/>
        <v>5413.2823853155523</v>
      </c>
      <c r="F248" s="15">
        <f>IF(E247&gt;'Fashring Assumptions'!$Q$15,0,'Fashring Assumptions'!$Q$14)</f>
        <v>5290.492542307019</v>
      </c>
      <c r="G248" s="15">
        <v>874.66597938144332</v>
      </c>
      <c r="H248" s="15">
        <f t="shared" si="25"/>
        <v>1</v>
      </c>
      <c r="I248" s="15">
        <f t="shared" si="26"/>
        <v>1000</v>
      </c>
      <c r="J248" s="58">
        <f>'Fashring Assumptions'!$M$7*'Fashring Forecast'!F248</f>
        <v>13226.231355767548</v>
      </c>
      <c r="K248" s="58">
        <f>'Fashring Assumptions'!$M$5*'Fashring Assumptions'!$M$7*'Fashring Forecast'!E248</f>
        <v>338.33014908222202</v>
      </c>
      <c r="L248" s="58">
        <f t="shared" si="27"/>
        <v>14564.561504849769</v>
      </c>
    </row>
    <row r="249" spans="1:12" x14ac:dyDescent="0.3">
      <c r="A249" s="60">
        <v>44443</v>
      </c>
      <c r="B249" s="15">
        <f t="shared" si="28"/>
        <v>2021</v>
      </c>
      <c r="C249" s="15">
        <f t="shared" si="29"/>
        <v>9</v>
      </c>
      <c r="D249" s="15">
        <f t="shared" si="30"/>
        <v>4</v>
      </c>
      <c r="E249" s="15">
        <f t="shared" si="24"/>
        <v>4538.616405934109</v>
      </c>
      <c r="F249" s="15">
        <f>IF(E248&gt;'Fashring Assumptions'!$Q$15,0,'Fashring Assumptions'!$Q$14)</f>
        <v>0</v>
      </c>
      <c r="G249" s="15">
        <v>874.66597938144332</v>
      </c>
      <c r="H249" s="15">
        <f t="shared" si="25"/>
        <v>0</v>
      </c>
      <c r="I249" s="15">
        <f t="shared" si="26"/>
        <v>0</v>
      </c>
      <c r="J249" s="58">
        <f>'Fashring Assumptions'!$M$7*'Fashring Forecast'!F249</f>
        <v>0</v>
      </c>
      <c r="K249" s="58">
        <f>'Fashring Assumptions'!$M$5*'Fashring Assumptions'!$M$7*'Fashring Forecast'!E249</f>
        <v>283.66352537088181</v>
      </c>
      <c r="L249" s="58">
        <f t="shared" si="27"/>
        <v>283.66352537088181</v>
      </c>
    </row>
    <row r="250" spans="1:12" x14ac:dyDescent="0.3">
      <c r="A250" s="60">
        <v>44444</v>
      </c>
      <c r="B250" s="15">
        <f t="shared" si="28"/>
        <v>2021</v>
      </c>
      <c r="C250" s="15">
        <f t="shared" si="29"/>
        <v>9</v>
      </c>
      <c r="D250" s="15">
        <f t="shared" si="30"/>
        <v>5</v>
      </c>
      <c r="E250" s="15">
        <f t="shared" si="24"/>
        <v>3663.9504265526657</v>
      </c>
      <c r="F250" s="15">
        <f>IF(E249&gt;'Fashring Assumptions'!$Q$15,0,'Fashring Assumptions'!$Q$14)</f>
        <v>0</v>
      </c>
      <c r="G250" s="15">
        <v>874.66597938144332</v>
      </c>
      <c r="H250" s="15">
        <f t="shared" si="25"/>
        <v>0</v>
      </c>
      <c r="I250" s="15">
        <f t="shared" si="26"/>
        <v>0</v>
      </c>
      <c r="J250" s="58">
        <f>'Fashring Assumptions'!$M$7*'Fashring Forecast'!F250</f>
        <v>0</v>
      </c>
      <c r="K250" s="58">
        <f>'Fashring Assumptions'!$M$5*'Fashring Assumptions'!$M$7*'Fashring Forecast'!E250</f>
        <v>228.99690165954161</v>
      </c>
      <c r="L250" s="58">
        <f t="shared" si="27"/>
        <v>228.99690165954161</v>
      </c>
    </row>
    <row r="251" spans="1:12" x14ac:dyDescent="0.3">
      <c r="A251" s="60">
        <v>44445</v>
      </c>
      <c r="B251" s="15">
        <f t="shared" si="28"/>
        <v>2021</v>
      </c>
      <c r="C251" s="15">
        <f t="shared" si="29"/>
        <v>9</v>
      </c>
      <c r="D251" s="15">
        <f t="shared" si="30"/>
        <v>6</v>
      </c>
      <c r="E251" s="15">
        <f t="shared" si="24"/>
        <v>2789.2844471712224</v>
      </c>
      <c r="F251" s="15">
        <f>IF(E250&gt;'Fashring Assumptions'!$Q$15,0,'Fashring Assumptions'!$Q$14)</f>
        <v>0</v>
      </c>
      <c r="G251" s="15">
        <v>874.66597938144332</v>
      </c>
      <c r="H251" s="15">
        <f t="shared" si="25"/>
        <v>0</v>
      </c>
      <c r="I251" s="15">
        <f t="shared" si="26"/>
        <v>0</v>
      </c>
      <c r="J251" s="58">
        <f>'Fashring Assumptions'!$M$7*'Fashring Forecast'!F251</f>
        <v>0</v>
      </c>
      <c r="K251" s="58">
        <f>'Fashring Assumptions'!$M$5*'Fashring Assumptions'!$M$7*'Fashring Forecast'!E251</f>
        <v>174.3302779482014</v>
      </c>
      <c r="L251" s="58">
        <f t="shared" si="27"/>
        <v>174.3302779482014</v>
      </c>
    </row>
    <row r="252" spans="1:12" x14ac:dyDescent="0.3">
      <c r="A252" s="60">
        <v>44446</v>
      </c>
      <c r="B252" s="15">
        <f t="shared" si="28"/>
        <v>2021</v>
      </c>
      <c r="C252" s="15">
        <f t="shared" si="29"/>
        <v>9</v>
      </c>
      <c r="D252" s="15">
        <f t="shared" si="30"/>
        <v>7</v>
      </c>
      <c r="E252" s="15">
        <f t="shared" si="24"/>
        <v>1914.6184677897791</v>
      </c>
      <c r="F252" s="15">
        <f>IF(E251&gt;'Fashring Assumptions'!$Q$15,0,'Fashring Assumptions'!$Q$14)</f>
        <v>0</v>
      </c>
      <c r="G252" s="15">
        <v>874.66597938144332</v>
      </c>
      <c r="H252" s="15">
        <f t="shared" si="25"/>
        <v>0</v>
      </c>
      <c r="I252" s="15">
        <f t="shared" si="26"/>
        <v>0</v>
      </c>
      <c r="J252" s="58">
        <f>'Fashring Assumptions'!$M$7*'Fashring Forecast'!F252</f>
        <v>0</v>
      </c>
      <c r="K252" s="58">
        <f>'Fashring Assumptions'!$M$5*'Fashring Assumptions'!$M$7*'Fashring Forecast'!E252</f>
        <v>119.66365423686119</v>
      </c>
      <c r="L252" s="58">
        <f t="shared" si="27"/>
        <v>119.66365423686119</v>
      </c>
    </row>
    <row r="253" spans="1:12" x14ac:dyDescent="0.3">
      <c r="A253" s="60">
        <v>44447</v>
      </c>
      <c r="B253" s="15">
        <f t="shared" si="28"/>
        <v>2021</v>
      </c>
      <c r="C253" s="15">
        <f t="shared" si="29"/>
        <v>9</v>
      </c>
      <c r="D253" s="15">
        <f t="shared" si="30"/>
        <v>8</v>
      </c>
      <c r="E253" s="15">
        <f t="shared" si="24"/>
        <v>1039.9524884083357</v>
      </c>
      <c r="F253" s="15">
        <f>IF(E252&gt;'Fashring Assumptions'!$Q$15,0,'Fashring Assumptions'!$Q$14)</f>
        <v>0</v>
      </c>
      <c r="G253" s="15">
        <v>874.66597938144332</v>
      </c>
      <c r="H253" s="15">
        <f t="shared" si="25"/>
        <v>0</v>
      </c>
      <c r="I253" s="15">
        <f t="shared" si="26"/>
        <v>0</v>
      </c>
      <c r="J253" s="58">
        <f>'Fashring Assumptions'!$M$7*'Fashring Forecast'!F253</f>
        <v>0</v>
      </c>
      <c r="K253" s="58">
        <f>'Fashring Assumptions'!$M$5*'Fashring Assumptions'!$M$7*'Fashring Forecast'!E253</f>
        <v>64.997030525520984</v>
      </c>
      <c r="L253" s="58">
        <f t="shared" si="27"/>
        <v>64.997030525520984</v>
      </c>
    </row>
    <row r="254" spans="1:12" x14ac:dyDescent="0.3">
      <c r="A254" s="60">
        <v>44448</v>
      </c>
      <c r="B254" s="15">
        <f t="shared" si="28"/>
        <v>2021</v>
      </c>
      <c r="C254" s="15">
        <f t="shared" si="29"/>
        <v>9</v>
      </c>
      <c r="D254" s="15">
        <f t="shared" si="30"/>
        <v>9</v>
      </c>
      <c r="E254" s="15">
        <f t="shared" si="24"/>
        <v>5455.7790513339114</v>
      </c>
      <c r="F254" s="15">
        <f>IF(E253&gt;'Fashring Assumptions'!$Q$15,0,'Fashring Assumptions'!$Q$14)</f>
        <v>5290.492542307019</v>
      </c>
      <c r="G254" s="15">
        <v>874.66597938144332</v>
      </c>
      <c r="H254" s="15">
        <f t="shared" si="25"/>
        <v>1</v>
      </c>
      <c r="I254" s="15">
        <f t="shared" si="26"/>
        <v>1000</v>
      </c>
      <c r="J254" s="58">
        <f>'Fashring Assumptions'!$M$7*'Fashring Forecast'!F254</f>
        <v>13226.231355767548</v>
      </c>
      <c r="K254" s="58">
        <f>'Fashring Assumptions'!$M$5*'Fashring Assumptions'!$M$7*'Fashring Forecast'!E254</f>
        <v>340.98619070836946</v>
      </c>
      <c r="L254" s="58">
        <f t="shared" si="27"/>
        <v>14567.217546475917</v>
      </c>
    </row>
    <row r="255" spans="1:12" x14ac:dyDescent="0.3">
      <c r="A255" s="60">
        <v>44449</v>
      </c>
      <c r="B255" s="15">
        <f t="shared" si="28"/>
        <v>2021</v>
      </c>
      <c r="C255" s="15">
        <f t="shared" si="29"/>
        <v>9</v>
      </c>
      <c r="D255" s="15">
        <f t="shared" si="30"/>
        <v>10</v>
      </c>
      <c r="E255" s="15">
        <f t="shared" si="24"/>
        <v>4581.1130719524681</v>
      </c>
      <c r="F255" s="15">
        <f>IF(E254&gt;'Fashring Assumptions'!$Q$15,0,'Fashring Assumptions'!$Q$14)</f>
        <v>0</v>
      </c>
      <c r="G255" s="15">
        <v>874.66597938144332</v>
      </c>
      <c r="H255" s="15">
        <f t="shared" si="25"/>
        <v>0</v>
      </c>
      <c r="I255" s="15">
        <f t="shared" si="26"/>
        <v>0</v>
      </c>
      <c r="J255" s="58">
        <f>'Fashring Assumptions'!$M$7*'Fashring Forecast'!F255</f>
        <v>0</v>
      </c>
      <c r="K255" s="58">
        <f>'Fashring Assumptions'!$M$5*'Fashring Assumptions'!$M$7*'Fashring Forecast'!E255</f>
        <v>286.31956699702926</v>
      </c>
      <c r="L255" s="58">
        <f t="shared" si="27"/>
        <v>286.31956699702926</v>
      </c>
    </row>
    <row r="256" spans="1:12" x14ac:dyDescent="0.3">
      <c r="A256" s="60">
        <v>44450</v>
      </c>
      <c r="B256" s="15">
        <f t="shared" si="28"/>
        <v>2021</v>
      </c>
      <c r="C256" s="15">
        <f t="shared" si="29"/>
        <v>9</v>
      </c>
      <c r="D256" s="15">
        <f t="shared" si="30"/>
        <v>11</v>
      </c>
      <c r="E256" s="15">
        <f t="shared" si="24"/>
        <v>3706.4470925710248</v>
      </c>
      <c r="F256" s="15">
        <f>IF(E255&gt;'Fashring Assumptions'!$Q$15,0,'Fashring Assumptions'!$Q$14)</f>
        <v>0</v>
      </c>
      <c r="G256" s="15">
        <v>874.66597938144332</v>
      </c>
      <c r="H256" s="15">
        <f t="shared" si="25"/>
        <v>0</v>
      </c>
      <c r="I256" s="15">
        <f t="shared" si="26"/>
        <v>0</v>
      </c>
      <c r="J256" s="58">
        <f>'Fashring Assumptions'!$M$7*'Fashring Forecast'!F256</f>
        <v>0</v>
      </c>
      <c r="K256" s="58">
        <f>'Fashring Assumptions'!$M$5*'Fashring Assumptions'!$M$7*'Fashring Forecast'!E256</f>
        <v>231.65294328568905</v>
      </c>
      <c r="L256" s="58">
        <f t="shared" si="27"/>
        <v>231.65294328568905</v>
      </c>
    </row>
    <row r="257" spans="1:12" x14ac:dyDescent="0.3">
      <c r="A257" s="60">
        <v>44451</v>
      </c>
      <c r="B257" s="15">
        <f t="shared" si="28"/>
        <v>2021</v>
      </c>
      <c r="C257" s="15">
        <f t="shared" si="29"/>
        <v>9</v>
      </c>
      <c r="D257" s="15">
        <f t="shared" si="30"/>
        <v>12</v>
      </c>
      <c r="E257" s="15">
        <f t="shared" si="24"/>
        <v>2831.7811131895814</v>
      </c>
      <c r="F257" s="15">
        <f>IF(E256&gt;'Fashring Assumptions'!$Q$15,0,'Fashring Assumptions'!$Q$14)</f>
        <v>0</v>
      </c>
      <c r="G257" s="15">
        <v>874.66597938144332</v>
      </c>
      <c r="H257" s="15">
        <f t="shared" si="25"/>
        <v>0</v>
      </c>
      <c r="I257" s="15">
        <f t="shared" si="26"/>
        <v>0</v>
      </c>
      <c r="J257" s="58">
        <f>'Fashring Assumptions'!$M$7*'Fashring Forecast'!F257</f>
        <v>0</v>
      </c>
      <c r="K257" s="58">
        <f>'Fashring Assumptions'!$M$5*'Fashring Assumptions'!$M$7*'Fashring Forecast'!E257</f>
        <v>176.98631957434884</v>
      </c>
      <c r="L257" s="58">
        <f t="shared" si="27"/>
        <v>176.98631957434884</v>
      </c>
    </row>
    <row r="258" spans="1:12" x14ac:dyDescent="0.3">
      <c r="A258" s="60">
        <v>44452</v>
      </c>
      <c r="B258" s="15">
        <f t="shared" si="28"/>
        <v>2021</v>
      </c>
      <c r="C258" s="15">
        <f t="shared" si="29"/>
        <v>9</v>
      </c>
      <c r="D258" s="15">
        <f t="shared" si="30"/>
        <v>13</v>
      </c>
      <c r="E258" s="15">
        <f t="shared" si="24"/>
        <v>1957.1151338081381</v>
      </c>
      <c r="F258" s="15">
        <f>IF(E257&gt;'Fashring Assumptions'!$Q$15,0,'Fashring Assumptions'!$Q$14)</f>
        <v>0</v>
      </c>
      <c r="G258" s="15">
        <v>874.66597938144332</v>
      </c>
      <c r="H258" s="15">
        <f t="shared" si="25"/>
        <v>0</v>
      </c>
      <c r="I258" s="15">
        <f t="shared" si="26"/>
        <v>0</v>
      </c>
      <c r="J258" s="58">
        <f>'Fashring Assumptions'!$M$7*'Fashring Forecast'!F258</f>
        <v>0</v>
      </c>
      <c r="K258" s="58">
        <f>'Fashring Assumptions'!$M$5*'Fashring Assumptions'!$M$7*'Fashring Forecast'!E258</f>
        <v>122.31969586300863</v>
      </c>
      <c r="L258" s="58">
        <f t="shared" si="27"/>
        <v>122.31969586300863</v>
      </c>
    </row>
    <row r="259" spans="1:12" x14ac:dyDescent="0.3">
      <c r="A259" s="60">
        <v>44453</v>
      </c>
      <c r="B259" s="15">
        <f t="shared" si="28"/>
        <v>2021</v>
      </c>
      <c r="C259" s="15">
        <f t="shared" si="29"/>
        <v>9</v>
      </c>
      <c r="D259" s="15">
        <f t="shared" si="30"/>
        <v>14</v>
      </c>
      <c r="E259" s="15">
        <f t="shared" ref="E259:E322" si="31">E258-G259+F259</f>
        <v>1082.4491544266948</v>
      </c>
      <c r="F259" s="15">
        <f>IF(E258&gt;'Fashring Assumptions'!$Q$15,0,'Fashring Assumptions'!$Q$14)</f>
        <v>0</v>
      </c>
      <c r="G259" s="15">
        <v>874.66597938144332</v>
      </c>
      <c r="H259" s="15">
        <f t="shared" ref="H259:H322" si="32">IF(F259&gt;0,1,0)</f>
        <v>0</v>
      </c>
      <c r="I259" s="15">
        <f t="shared" ref="I259:I322" si="33">1000*H259</f>
        <v>0</v>
      </c>
      <c r="J259" s="58">
        <f>'Fashring Assumptions'!$M$7*'Fashring Forecast'!F259</f>
        <v>0</v>
      </c>
      <c r="K259" s="58">
        <f>'Fashring Assumptions'!$M$5*'Fashring Assumptions'!$M$7*'Fashring Forecast'!E259</f>
        <v>67.653072151668425</v>
      </c>
      <c r="L259" s="58">
        <f t="shared" ref="L259:L322" si="34">SUM(I259:K259)</f>
        <v>67.653072151668425</v>
      </c>
    </row>
    <row r="260" spans="1:12" x14ac:dyDescent="0.3">
      <c r="A260" s="60">
        <v>44454</v>
      </c>
      <c r="B260" s="15">
        <f t="shared" si="28"/>
        <v>2021</v>
      </c>
      <c r="C260" s="15">
        <f t="shared" si="29"/>
        <v>9</v>
      </c>
      <c r="D260" s="15">
        <f t="shared" si="30"/>
        <v>15</v>
      </c>
      <c r="E260" s="15">
        <f t="shared" si="31"/>
        <v>5498.2757173522705</v>
      </c>
      <c r="F260" s="15">
        <f>IF(E259&gt;'Fashring Assumptions'!$Q$15,0,'Fashring Assumptions'!$Q$14)</f>
        <v>5290.492542307019</v>
      </c>
      <c r="G260" s="15">
        <v>874.66597938144332</v>
      </c>
      <c r="H260" s="15">
        <f t="shared" si="32"/>
        <v>1</v>
      </c>
      <c r="I260" s="15">
        <f t="shared" si="33"/>
        <v>1000</v>
      </c>
      <c r="J260" s="58">
        <f>'Fashring Assumptions'!$M$7*'Fashring Forecast'!F260</f>
        <v>13226.231355767548</v>
      </c>
      <c r="K260" s="58">
        <f>'Fashring Assumptions'!$M$5*'Fashring Assumptions'!$M$7*'Fashring Forecast'!E260</f>
        <v>343.6422323345169</v>
      </c>
      <c r="L260" s="58">
        <f t="shared" si="34"/>
        <v>14569.873588102066</v>
      </c>
    </row>
    <row r="261" spans="1:12" x14ac:dyDescent="0.3">
      <c r="A261" s="60">
        <v>44455</v>
      </c>
      <c r="B261" s="15">
        <f t="shared" si="28"/>
        <v>2021</v>
      </c>
      <c r="C261" s="15">
        <f t="shared" si="29"/>
        <v>9</v>
      </c>
      <c r="D261" s="15">
        <f t="shared" si="30"/>
        <v>16</v>
      </c>
      <c r="E261" s="15">
        <f t="shared" si="31"/>
        <v>4623.6097379708272</v>
      </c>
      <c r="F261" s="15">
        <f>IF(E260&gt;'Fashring Assumptions'!$Q$15,0,'Fashring Assumptions'!$Q$14)</f>
        <v>0</v>
      </c>
      <c r="G261" s="15">
        <v>874.66597938144332</v>
      </c>
      <c r="H261" s="15">
        <f t="shared" si="32"/>
        <v>0</v>
      </c>
      <c r="I261" s="15">
        <f t="shared" si="33"/>
        <v>0</v>
      </c>
      <c r="J261" s="58">
        <f>'Fashring Assumptions'!$M$7*'Fashring Forecast'!F261</f>
        <v>0</v>
      </c>
      <c r="K261" s="58">
        <f>'Fashring Assumptions'!$M$5*'Fashring Assumptions'!$M$7*'Fashring Forecast'!E261</f>
        <v>288.9756086231767</v>
      </c>
      <c r="L261" s="58">
        <f t="shared" si="34"/>
        <v>288.9756086231767</v>
      </c>
    </row>
    <row r="262" spans="1:12" x14ac:dyDescent="0.3">
      <c r="A262" s="60">
        <v>44456</v>
      </c>
      <c r="B262" s="15">
        <f t="shared" si="28"/>
        <v>2021</v>
      </c>
      <c r="C262" s="15">
        <f t="shared" si="29"/>
        <v>9</v>
      </c>
      <c r="D262" s="15">
        <f t="shared" si="30"/>
        <v>17</v>
      </c>
      <c r="E262" s="15">
        <f t="shared" si="31"/>
        <v>3748.9437585893838</v>
      </c>
      <c r="F262" s="15">
        <f>IF(E261&gt;'Fashring Assumptions'!$Q$15,0,'Fashring Assumptions'!$Q$14)</f>
        <v>0</v>
      </c>
      <c r="G262" s="15">
        <v>874.66597938144332</v>
      </c>
      <c r="H262" s="15">
        <f t="shared" si="32"/>
        <v>0</v>
      </c>
      <c r="I262" s="15">
        <f t="shared" si="33"/>
        <v>0</v>
      </c>
      <c r="J262" s="58">
        <f>'Fashring Assumptions'!$M$7*'Fashring Forecast'!F262</f>
        <v>0</v>
      </c>
      <c r="K262" s="58">
        <f>'Fashring Assumptions'!$M$5*'Fashring Assumptions'!$M$7*'Fashring Forecast'!E262</f>
        <v>234.30898491183649</v>
      </c>
      <c r="L262" s="58">
        <f t="shared" si="34"/>
        <v>234.30898491183649</v>
      </c>
    </row>
    <row r="263" spans="1:12" x14ac:dyDescent="0.3">
      <c r="A263" s="60">
        <v>44457</v>
      </c>
      <c r="B263" s="15">
        <f t="shared" si="28"/>
        <v>2021</v>
      </c>
      <c r="C263" s="15">
        <f t="shared" si="29"/>
        <v>9</v>
      </c>
      <c r="D263" s="15">
        <f t="shared" si="30"/>
        <v>18</v>
      </c>
      <c r="E263" s="15">
        <f t="shared" si="31"/>
        <v>2874.2777792079405</v>
      </c>
      <c r="F263" s="15">
        <f>IF(E262&gt;'Fashring Assumptions'!$Q$15,0,'Fashring Assumptions'!$Q$14)</f>
        <v>0</v>
      </c>
      <c r="G263" s="15">
        <v>874.66597938144332</v>
      </c>
      <c r="H263" s="15">
        <f t="shared" si="32"/>
        <v>0</v>
      </c>
      <c r="I263" s="15">
        <f t="shared" si="33"/>
        <v>0</v>
      </c>
      <c r="J263" s="58">
        <f>'Fashring Assumptions'!$M$7*'Fashring Forecast'!F263</f>
        <v>0</v>
      </c>
      <c r="K263" s="58">
        <f>'Fashring Assumptions'!$M$5*'Fashring Assumptions'!$M$7*'Fashring Forecast'!E263</f>
        <v>179.64236120049628</v>
      </c>
      <c r="L263" s="58">
        <f t="shared" si="34"/>
        <v>179.64236120049628</v>
      </c>
    </row>
    <row r="264" spans="1:12" x14ac:dyDescent="0.3">
      <c r="A264" s="60">
        <v>44458</v>
      </c>
      <c r="B264" s="15">
        <f t="shared" si="28"/>
        <v>2021</v>
      </c>
      <c r="C264" s="15">
        <f t="shared" si="29"/>
        <v>9</v>
      </c>
      <c r="D264" s="15">
        <f t="shared" si="30"/>
        <v>19</v>
      </c>
      <c r="E264" s="15">
        <f t="shared" si="31"/>
        <v>1999.6117998264972</v>
      </c>
      <c r="F264" s="15">
        <f>IF(E263&gt;'Fashring Assumptions'!$Q$15,0,'Fashring Assumptions'!$Q$14)</f>
        <v>0</v>
      </c>
      <c r="G264" s="15">
        <v>874.66597938144332</v>
      </c>
      <c r="H264" s="15">
        <f t="shared" si="32"/>
        <v>0</v>
      </c>
      <c r="I264" s="15">
        <f t="shared" si="33"/>
        <v>0</v>
      </c>
      <c r="J264" s="58">
        <f>'Fashring Assumptions'!$M$7*'Fashring Forecast'!F264</f>
        <v>0</v>
      </c>
      <c r="K264" s="58">
        <f>'Fashring Assumptions'!$M$5*'Fashring Assumptions'!$M$7*'Fashring Forecast'!E264</f>
        <v>124.97573748915607</v>
      </c>
      <c r="L264" s="58">
        <f t="shared" si="34"/>
        <v>124.97573748915607</v>
      </c>
    </row>
    <row r="265" spans="1:12" x14ac:dyDescent="0.3">
      <c r="A265" s="60">
        <v>44459</v>
      </c>
      <c r="B265" s="15">
        <f t="shared" si="28"/>
        <v>2021</v>
      </c>
      <c r="C265" s="15">
        <f t="shared" si="29"/>
        <v>9</v>
      </c>
      <c r="D265" s="15">
        <f t="shared" si="30"/>
        <v>20</v>
      </c>
      <c r="E265" s="15">
        <f t="shared" si="31"/>
        <v>1124.9458204450539</v>
      </c>
      <c r="F265" s="15">
        <f>IF(E264&gt;'Fashring Assumptions'!$Q$15,0,'Fashring Assumptions'!$Q$14)</f>
        <v>0</v>
      </c>
      <c r="G265" s="15">
        <v>874.66597938144332</v>
      </c>
      <c r="H265" s="15">
        <f t="shared" si="32"/>
        <v>0</v>
      </c>
      <c r="I265" s="15">
        <f t="shared" si="33"/>
        <v>0</v>
      </c>
      <c r="J265" s="58">
        <f>'Fashring Assumptions'!$M$7*'Fashring Forecast'!F265</f>
        <v>0</v>
      </c>
      <c r="K265" s="58">
        <f>'Fashring Assumptions'!$M$5*'Fashring Assumptions'!$M$7*'Fashring Forecast'!E265</f>
        <v>70.309113777815867</v>
      </c>
      <c r="L265" s="58">
        <f t="shared" si="34"/>
        <v>70.309113777815867</v>
      </c>
    </row>
    <row r="266" spans="1:12" x14ac:dyDescent="0.3">
      <c r="A266" s="60">
        <v>44460</v>
      </c>
      <c r="B266" s="15">
        <f t="shared" si="28"/>
        <v>2021</v>
      </c>
      <c r="C266" s="15">
        <f t="shared" si="29"/>
        <v>9</v>
      </c>
      <c r="D266" s="15">
        <f t="shared" si="30"/>
        <v>21</v>
      </c>
      <c r="E266" s="15">
        <f t="shared" si="31"/>
        <v>5540.7723833706295</v>
      </c>
      <c r="F266" s="15">
        <f>IF(E265&gt;'Fashring Assumptions'!$Q$15,0,'Fashring Assumptions'!$Q$14)</f>
        <v>5290.492542307019</v>
      </c>
      <c r="G266" s="15">
        <v>874.66597938144332</v>
      </c>
      <c r="H266" s="15">
        <f t="shared" si="32"/>
        <v>1</v>
      </c>
      <c r="I266" s="15">
        <f t="shared" si="33"/>
        <v>1000</v>
      </c>
      <c r="J266" s="58">
        <f>'Fashring Assumptions'!$M$7*'Fashring Forecast'!F266</f>
        <v>13226.231355767548</v>
      </c>
      <c r="K266" s="58">
        <f>'Fashring Assumptions'!$M$5*'Fashring Assumptions'!$M$7*'Fashring Forecast'!E266</f>
        <v>346.29827396066435</v>
      </c>
      <c r="L266" s="58">
        <f t="shared" si="34"/>
        <v>14572.529629728213</v>
      </c>
    </row>
    <row r="267" spans="1:12" x14ac:dyDescent="0.3">
      <c r="A267" s="60">
        <v>44461</v>
      </c>
      <c r="B267" s="15">
        <f t="shared" si="28"/>
        <v>2021</v>
      </c>
      <c r="C267" s="15">
        <f t="shared" si="29"/>
        <v>9</v>
      </c>
      <c r="D267" s="15">
        <f t="shared" si="30"/>
        <v>22</v>
      </c>
      <c r="E267" s="15">
        <f t="shared" si="31"/>
        <v>4666.1064039891862</v>
      </c>
      <c r="F267" s="15">
        <f>IF(E266&gt;'Fashring Assumptions'!$Q$15,0,'Fashring Assumptions'!$Q$14)</f>
        <v>0</v>
      </c>
      <c r="G267" s="15">
        <v>874.66597938144332</v>
      </c>
      <c r="H267" s="15">
        <f t="shared" si="32"/>
        <v>0</v>
      </c>
      <c r="I267" s="15">
        <f t="shared" si="33"/>
        <v>0</v>
      </c>
      <c r="J267" s="58">
        <f>'Fashring Assumptions'!$M$7*'Fashring Forecast'!F267</f>
        <v>0</v>
      </c>
      <c r="K267" s="58">
        <f>'Fashring Assumptions'!$M$5*'Fashring Assumptions'!$M$7*'Fashring Forecast'!E267</f>
        <v>291.63165024932414</v>
      </c>
      <c r="L267" s="58">
        <f t="shared" si="34"/>
        <v>291.63165024932414</v>
      </c>
    </row>
    <row r="268" spans="1:12" x14ac:dyDescent="0.3">
      <c r="A268" s="60">
        <v>44462</v>
      </c>
      <c r="B268" s="15">
        <f t="shared" si="28"/>
        <v>2021</v>
      </c>
      <c r="C268" s="15">
        <f t="shared" si="29"/>
        <v>9</v>
      </c>
      <c r="D268" s="15">
        <f t="shared" si="30"/>
        <v>23</v>
      </c>
      <c r="E268" s="15">
        <f t="shared" si="31"/>
        <v>3791.4404246077429</v>
      </c>
      <c r="F268" s="15">
        <f>IF(E267&gt;'Fashring Assumptions'!$Q$15,0,'Fashring Assumptions'!$Q$14)</f>
        <v>0</v>
      </c>
      <c r="G268" s="15">
        <v>874.66597938144332</v>
      </c>
      <c r="H268" s="15">
        <f t="shared" si="32"/>
        <v>0</v>
      </c>
      <c r="I268" s="15">
        <f t="shared" si="33"/>
        <v>0</v>
      </c>
      <c r="J268" s="58">
        <f>'Fashring Assumptions'!$M$7*'Fashring Forecast'!F268</f>
        <v>0</v>
      </c>
      <c r="K268" s="58">
        <f>'Fashring Assumptions'!$M$5*'Fashring Assumptions'!$M$7*'Fashring Forecast'!E268</f>
        <v>236.96502653798393</v>
      </c>
      <c r="L268" s="58">
        <f t="shared" si="34"/>
        <v>236.96502653798393</v>
      </c>
    </row>
    <row r="269" spans="1:12" x14ac:dyDescent="0.3">
      <c r="A269" s="60">
        <v>44463</v>
      </c>
      <c r="B269" s="15">
        <f t="shared" si="28"/>
        <v>2021</v>
      </c>
      <c r="C269" s="15">
        <f t="shared" si="29"/>
        <v>9</v>
      </c>
      <c r="D269" s="15">
        <f t="shared" si="30"/>
        <v>24</v>
      </c>
      <c r="E269" s="15">
        <f t="shared" si="31"/>
        <v>2916.7744452262996</v>
      </c>
      <c r="F269" s="15">
        <f>IF(E268&gt;'Fashring Assumptions'!$Q$15,0,'Fashring Assumptions'!$Q$14)</f>
        <v>0</v>
      </c>
      <c r="G269" s="15">
        <v>874.66597938144332</v>
      </c>
      <c r="H269" s="15">
        <f t="shared" si="32"/>
        <v>0</v>
      </c>
      <c r="I269" s="15">
        <f t="shared" si="33"/>
        <v>0</v>
      </c>
      <c r="J269" s="58">
        <f>'Fashring Assumptions'!$M$7*'Fashring Forecast'!F269</f>
        <v>0</v>
      </c>
      <c r="K269" s="58">
        <f>'Fashring Assumptions'!$M$5*'Fashring Assumptions'!$M$7*'Fashring Forecast'!E269</f>
        <v>182.29840282664372</v>
      </c>
      <c r="L269" s="58">
        <f t="shared" si="34"/>
        <v>182.29840282664372</v>
      </c>
    </row>
    <row r="270" spans="1:12" x14ac:dyDescent="0.3">
      <c r="A270" s="60">
        <v>44464</v>
      </c>
      <c r="B270" s="15">
        <f t="shared" si="28"/>
        <v>2021</v>
      </c>
      <c r="C270" s="15">
        <f t="shared" si="29"/>
        <v>9</v>
      </c>
      <c r="D270" s="15">
        <f t="shared" si="30"/>
        <v>25</v>
      </c>
      <c r="E270" s="15">
        <f t="shared" si="31"/>
        <v>2341.0696986454468</v>
      </c>
      <c r="F270" s="15">
        <f>IF(E269&gt;'Fashring Assumptions'!$Q$13,0,'Fashring Assumptions'!$Q$12)</f>
        <v>0</v>
      </c>
      <c r="G270" s="15">
        <v>575.70474658085277</v>
      </c>
      <c r="H270" s="15">
        <f t="shared" si="32"/>
        <v>0</v>
      </c>
      <c r="I270" s="15">
        <f t="shared" si="33"/>
        <v>0</v>
      </c>
      <c r="J270" s="58">
        <f>'Fashring Assumptions'!$M$7*'Fashring Forecast'!F270</f>
        <v>0</v>
      </c>
      <c r="K270" s="58">
        <f>'Fashring Assumptions'!$M$5*'Fashring Assumptions'!$M$7*'Fashring Forecast'!E270</f>
        <v>146.31685616534043</v>
      </c>
      <c r="L270" s="58">
        <f t="shared" si="34"/>
        <v>146.31685616534043</v>
      </c>
    </row>
    <row r="271" spans="1:12" x14ac:dyDescent="0.3">
      <c r="A271" s="60">
        <v>44465</v>
      </c>
      <c r="B271" s="15">
        <f t="shared" si="28"/>
        <v>2021</v>
      </c>
      <c r="C271" s="15">
        <f t="shared" si="29"/>
        <v>9</v>
      </c>
      <c r="D271" s="15">
        <f t="shared" si="30"/>
        <v>26</v>
      </c>
      <c r="E271" s="15">
        <f t="shared" si="31"/>
        <v>1765.364952064594</v>
      </c>
      <c r="F271" s="15">
        <f>IF(E270&gt;'Fashring Assumptions'!$Q$13,0,'Fashring Assumptions'!$Q$12)</f>
        <v>0</v>
      </c>
      <c r="G271" s="15">
        <v>575.70474658085277</v>
      </c>
      <c r="H271" s="15">
        <f t="shared" si="32"/>
        <v>0</v>
      </c>
      <c r="I271" s="15">
        <f t="shared" si="33"/>
        <v>0</v>
      </c>
      <c r="J271" s="58">
        <f>'Fashring Assumptions'!$M$7*'Fashring Forecast'!F271</f>
        <v>0</v>
      </c>
      <c r="K271" s="58">
        <f>'Fashring Assumptions'!$M$5*'Fashring Assumptions'!$M$7*'Fashring Forecast'!E271</f>
        <v>110.33530950403713</v>
      </c>
      <c r="L271" s="58">
        <f t="shared" si="34"/>
        <v>110.33530950403713</v>
      </c>
    </row>
    <row r="272" spans="1:12" x14ac:dyDescent="0.3">
      <c r="A272" s="60">
        <v>44466</v>
      </c>
      <c r="B272" s="15">
        <f t="shared" si="28"/>
        <v>2021</v>
      </c>
      <c r="C272" s="15">
        <f t="shared" si="29"/>
        <v>9</v>
      </c>
      <c r="D272" s="15">
        <f t="shared" si="30"/>
        <v>27</v>
      </c>
      <c r="E272" s="15">
        <f t="shared" si="31"/>
        <v>1189.6602054837413</v>
      </c>
      <c r="F272" s="15">
        <f>IF(E271&gt;'Fashring Assumptions'!$Q$13,0,'Fashring Assumptions'!$Q$12)</f>
        <v>0</v>
      </c>
      <c r="G272" s="15">
        <v>575.70474658085277</v>
      </c>
      <c r="H272" s="15">
        <f t="shared" si="32"/>
        <v>0</v>
      </c>
      <c r="I272" s="15">
        <f t="shared" si="33"/>
        <v>0</v>
      </c>
      <c r="J272" s="58">
        <f>'Fashring Assumptions'!$M$7*'Fashring Forecast'!F272</f>
        <v>0</v>
      </c>
      <c r="K272" s="58">
        <f>'Fashring Assumptions'!$M$5*'Fashring Assumptions'!$M$7*'Fashring Forecast'!E272</f>
        <v>74.353762842733829</v>
      </c>
      <c r="L272" s="58">
        <f t="shared" si="34"/>
        <v>74.353762842733829</v>
      </c>
    </row>
    <row r="273" spans="1:12" x14ac:dyDescent="0.3">
      <c r="A273" s="60">
        <v>44467</v>
      </c>
      <c r="B273" s="15">
        <f t="shared" si="28"/>
        <v>2021</v>
      </c>
      <c r="C273" s="15">
        <f t="shared" si="29"/>
        <v>9</v>
      </c>
      <c r="D273" s="15">
        <f t="shared" si="30"/>
        <v>28</v>
      </c>
      <c r="E273" s="15">
        <f t="shared" si="31"/>
        <v>4906.1054901328416</v>
      </c>
      <c r="F273" s="15">
        <f>IF(E272&gt;'Fashring Assumptions'!$Q$13,0,'Fashring Assumptions'!$Q$12)</f>
        <v>4292.1500312299531</v>
      </c>
      <c r="G273" s="15">
        <v>575.70474658085277</v>
      </c>
      <c r="H273" s="15">
        <f t="shared" si="32"/>
        <v>1</v>
      </c>
      <c r="I273" s="15">
        <f t="shared" si="33"/>
        <v>1000</v>
      </c>
      <c r="J273" s="58">
        <f>'Fashring Assumptions'!$M$7*'Fashring Forecast'!F273</f>
        <v>10730.375078074883</v>
      </c>
      <c r="K273" s="58">
        <f>'Fashring Assumptions'!$M$5*'Fashring Assumptions'!$M$7*'Fashring Forecast'!E273</f>
        <v>306.6315931333026</v>
      </c>
      <c r="L273" s="58">
        <f t="shared" si="34"/>
        <v>12037.006671208186</v>
      </c>
    </row>
    <row r="274" spans="1:12" x14ac:dyDescent="0.3">
      <c r="A274" s="60">
        <v>44468</v>
      </c>
      <c r="B274" s="15">
        <f t="shared" si="28"/>
        <v>2021</v>
      </c>
      <c r="C274" s="15">
        <f t="shared" si="29"/>
        <v>9</v>
      </c>
      <c r="D274" s="15">
        <f t="shared" si="30"/>
        <v>29</v>
      </c>
      <c r="E274" s="15">
        <f t="shared" si="31"/>
        <v>4330.4007435519889</v>
      </c>
      <c r="F274" s="15">
        <f>IF(E273&gt;'Fashring Assumptions'!$Q$13,0,'Fashring Assumptions'!$Q$12)</f>
        <v>0</v>
      </c>
      <c r="G274" s="15">
        <v>575.70474658085277</v>
      </c>
      <c r="H274" s="15">
        <f t="shared" si="32"/>
        <v>0</v>
      </c>
      <c r="I274" s="15">
        <f t="shared" si="33"/>
        <v>0</v>
      </c>
      <c r="J274" s="58">
        <f>'Fashring Assumptions'!$M$7*'Fashring Forecast'!F274</f>
        <v>0</v>
      </c>
      <c r="K274" s="58">
        <f>'Fashring Assumptions'!$M$5*'Fashring Assumptions'!$M$7*'Fashring Forecast'!E274</f>
        <v>270.6500464719993</v>
      </c>
      <c r="L274" s="58">
        <f t="shared" si="34"/>
        <v>270.6500464719993</v>
      </c>
    </row>
    <row r="275" spans="1:12" x14ac:dyDescent="0.3">
      <c r="A275" s="60">
        <v>44469</v>
      </c>
      <c r="B275" s="15">
        <f t="shared" si="28"/>
        <v>2021</v>
      </c>
      <c r="C275" s="15">
        <f t="shared" si="29"/>
        <v>9</v>
      </c>
      <c r="D275" s="15">
        <f t="shared" si="30"/>
        <v>30</v>
      </c>
      <c r="E275" s="15">
        <f t="shared" si="31"/>
        <v>3754.6959969711361</v>
      </c>
      <c r="F275" s="15">
        <f>IF(E274&gt;'Fashring Assumptions'!$Q$13,0,'Fashring Assumptions'!$Q$12)</f>
        <v>0</v>
      </c>
      <c r="G275" s="15">
        <v>575.70474658085277</v>
      </c>
      <c r="H275" s="15">
        <f t="shared" si="32"/>
        <v>0</v>
      </c>
      <c r="I275" s="15">
        <f t="shared" si="33"/>
        <v>0</v>
      </c>
      <c r="J275" s="58">
        <f>'Fashring Assumptions'!$M$7*'Fashring Forecast'!F275</f>
        <v>0</v>
      </c>
      <c r="K275" s="58">
        <f>'Fashring Assumptions'!$M$5*'Fashring Assumptions'!$M$7*'Fashring Forecast'!E275</f>
        <v>234.66849981069601</v>
      </c>
      <c r="L275" s="58">
        <f t="shared" si="34"/>
        <v>234.66849981069601</v>
      </c>
    </row>
    <row r="276" spans="1:12" x14ac:dyDescent="0.3">
      <c r="A276" s="60">
        <v>44470</v>
      </c>
      <c r="B276" s="15">
        <f t="shared" si="28"/>
        <v>2021</v>
      </c>
      <c r="C276" s="15">
        <f t="shared" si="29"/>
        <v>10</v>
      </c>
      <c r="D276" s="15">
        <f t="shared" si="30"/>
        <v>1</v>
      </c>
      <c r="E276" s="15">
        <f t="shared" si="31"/>
        <v>3178.9912503902833</v>
      </c>
      <c r="F276" s="15">
        <f>IF(E275&gt;'Fashring Assumptions'!$Q$13,0,'Fashring Assumptions'!$Q$12)</f>
        <v>0</v>
      </c>
      <c r="G276" s="15">
        <v>575.70474658085277</v>
      </c>
      <c r="H276" s="15">
        <f t="shared" si="32"/>
        <v>0</v>
      </c>
      <c r="I276" s="15">
        <f t="shared" si="33"/>
        <v>0</v>
      </c>
      <c r="J276" s="58">
        <f>'Fashring Assumptions'!$M$7*'Fashring Forecast'!F276</f>
        <v>0</v>
      </c>
      <c r="K276" s="58">
        <f>'Fashring Assumptions'!$M$5*'Fashring Assumptions'!$M$7*'Fashring Forecast'!E276</f>
        <v>198.68695314939271</v>
      </c>
      <c r="L276" s="58">
        <f t="shared" si="34"/>
        <v>198.68695314939271</v>
      </c>
    </row>
    <row r="277" spans="1:12" x14ac:dyDescent="0.3">
      <c r="A277" s="60">
        <v>44471</v>
      </c>
      <c r="B277" s="15">
        <f t="shared" si="28"/>
        <v>2021</v>
      </c>
      <c r="C277" s="15">
        <f t="shared" si="29"/>
        <v>10</v>
      </c>
      <c r="D277" s="15">
        <f t="shared" si="30"/>
        <v>2</v>
      </c>
      <c r="E277" s="15">
        <f t="shared" si="31"/>
        <v>2603.2865038094305</v>
      </c>
      <c r="F277" s="15">
        <f>IF(E276&gt;'Fashring Assumptions'!$Q$13,0,'Fashring Assumptions'!$Q$12)</f>
        <v>0</v>
      </c>
      <c r="G277" s="15">
        <v>575.70474658085277</v>
      </c>
      <c r="H277" s="15">
        <f t="shared" si="32"/>
        <v>0</v>
      </c>
      <c r="I277" s="15">
        <f t="shared" si="33"/>
        <v>0</v>
      </c>
      <c r="J277" s="58">
        <f>'Fashring Assumptions'!$M$7*'Fashring Forecast'!F277</f>
        <v>0</v>
      </c>
      <c r="K277" s="58">
        <f>'Fashring Assumptions'!$M$5*'Fashring Assumptions'!$M$7*'Fashring Forecast'!E277</f>
        <v>162.70540648808941</v>
      </c>
      <c r="L277" s="58">
        <f t="shared" si="34"/>
        <v>162.70540648808941</v>
      </c>
    </row>
    <row r="278" spans="1:12" x14ac:dyDescent="0.3">
      <c r="A278" s="60">
        <v>44472</v>
      </c>
      <c r="B278" s="15">
        <f t="shared" si="28"/>
        <v>2021</v>
      </c>
      <c r="C278" s="15">
        <f t="shared" si="29"/>
        <v>10</v>
      </c>
      <c r="D278" s="15">
        <f t="shared" si="30"/>
        <v>3</v>
      </c>
      <c r="E278" s="15">
        <f t="shared" si="31"/>
        <v>2027.5817572285778</v>
      </c>
      <c r="F278" s="15">
        <f>IF(E277&gt;'Fashring Assumptions'!$Q$13,0,'Fashring Assumptions'!$Q$12)</f>
        <v>0</v>
      </c>
      <c r="G278" s="15">
        <v>575.70474658085277</v>
      </c>
      <c r="H278" s="15">
        <f t="shared" si="32"/>
        <v>0</v>
      </c>
      <c r="I278" s="15">
        <f t="shared" si="33"/>
        <v>0</v>
      </c>
      <c r="J278" s="58">
        <f>'Fashring Assumptions'!$M$7*'Fashring Forecast'!F278</f>
        <v>0</v>
      </c>
      <c r="K278" s="58">
        <f>'Fashring Assumptions'!$M$5*'Fashring Assumptions'!$M$7*'Fashring Forecast'!E278</f>
        <v>126.72385982678611</v>
      </c>
      <c r="L278" s="58">
        <f t="shared" si="34"/>
        <v>126.72385982678611</v>
      </c>
    </row>
    <row r="279" spans="1:12" x14ac:dyDescent="0.3">
      <c r="A279" s="60">
        <v>44473</v>
      </c>
      <c r="B279" s="15">
        <f t="shared" si="28"/>
        <v>2021</v>
      </c>
      <c r="C279" s="15">
        <f t="shared" si="29"/>
        <v>10</v>
      </c>
      <c r="D279" s="15">
        <f t="shared" si="30"/>
        <v>4</v>
      </c>
      <c r="E279" s="15">
        <f t="shared" si="31"/>
        <v>1451.877010647725</v>
      </c>
      <c r="F279" s="15">
        <f>IF(E278&gt;'Fashring Assumptions'!$Q$13,0,'Fashring Assumptions'!$Q$12)</f>
        <v>0</v>
      </c>
      <c r="G279" s="15">
        <v>575.70474658085277</v>
      </c>
      <c r="H279" s="15">
        <f t="shared" si="32"/>
        <v>0</v>
      </c>
      <c r="I279" s="15">
        <f t="shared" si="33"/>
        <v>0</v>
      </c>
      <c r="J279" s="58">
        <f>'Fashring Assumptions'!$M$7*'Fashring Forecast'!F279</f>
        <v>0</v>
      </c>
      <c r="K279" s="58">
        <f>'Fashring Assumptions'!$M$5*'Fashring Assumptions'!$M$7*'Fashring Forecast'!E279</f>
        <v>90.742313165482813</v>
      </c>
      <c r="L279" s="58">
        <f t="shared" si="34"/>
        <v>90.742313165482813</v>
      </c>
    </row>
    <row r="280" spans="1:12" x14ac:dyDescent="0.3">
      <c r="A280" s="60">
        <v>44474</v>
      </c>
      <c r="B280" s="15">
        <f t="shared" si="28"/>
        <v>2021</v>
      </c>
      <c r="C280" s="15">
        <f t="shared" si="29"/>
        <v>10</v>
      </c>
      <c r="D280" s="15">
        <f t="shared" si="30"/>
        <v>5</v>
      </c>
      <c r="E280" s="15">
        <f t="shared" si="31"/>
        <v>876.17226406687223</v>
      </c>
      <c r="F280" s="15">
        <f>IF(E279&gt;'Fashring Assumptions'!$Q$13,0,'Fashring Assumptions'!$Q$12)</f>
        <v>0</v>
      </c>
      <c r="G280" s="15">
        <v>575.70474658085277</v>
      </c>
      <c r="H280" s="15">
        <f t="shared" si="32"/>
        <v>0</v>
      </c>
      <c r="I280" s="15">
        <f t="shared" si="33"/>
        <v>0</v>
      </c>
      <c r="J280" s="58">
        <f>'Fashring Assumptions'!$M$7*'Fashring Forecast'!F280</f>
        <v>0</v>
      </c>
      <c r="K280" s="58">
        <f>'Fashring Assumptions'!$M$5*'Fashring Assumptions'!$M$7*'Fashring Forecast'!E280</f>
        <v>54.760766504179514</v>
      </c>
      <c r="L280" s="58">
        <f t="shared" si="34"/>
        <v>54.760766504179514</v>
      </c>
    </row>
    <row r="281" spans="1:12" x14ac:dyDescent="0.3">
      <c r="A281" s="60">
        <v>44475</v>
      </c>
      <c r="B281" s="15">
        <f t="shared" si="28"/>
        <v>2021</v>
      </c>
      <c r="C281" s="15">
        <f t="shared" si="29"/>
        <v>10</v>
      </c>
      <c r="D281" s="15">
        <f t="shared" si="30"/>
        <v>6</v>
      </c>
      <c r="E281" s="15">
        <f t="shared" si="31"/>
        <v>4592.6175487159726</v>
      </c>
      <c r="F281" s="15">
        <f>IF(E280&gt;'Fashring Assumptions'!$Q$13,0,'Fashring Assumptions'!$Q$12)</f>
        <v>4292.1500312299531</v>
      </c>
      <c r="G281" s="15">
        <v>575.70474658085277</v>
      </c>
      <c r="H281" s="15">
        <f t="shared" si="32"/>
        <v>1</v>
      </c>
      <c r="I281" s="15">
        <f t="shared" si="33"/>
        <v>1000</v>
      </c>
      <c r="J281" s="58">
        <f>'Fashring Assumptions'!$M$7*'Fashring Forecast'!F281</f>
        <v>10730.375078074883</v>
      </c>
      <c r="K281" s="58">
        <f>'Fashring Assumptions'!$M$5*'Fashring Assumptions'!$M$7*'Fashring Forecast'!E281</f>
        <v>287.03859679474829</v>
      </c>
      <c r="L281" s="58">
        <f t="shared" si="34"/>
        <v>12017.413674869631</v>
      </c>
    </row>
    <row r="282" spans="1:12" x14ac:dyDescent="0.3">
      <c r="A282" s="60">
        <v>44476</v>
      </c>
      <c r="B282" s="15">
        <f t="shared" si="28"/>
        <v>2021</v>
      </c>
      <c r="C282" s="15">
        <f t="shared" si="29"/>
        <v>10</v>
      </c>
      <c r="D282" s="15">
        <f t="shared" si="30"/>
        <v>7</v>
      </c>
      <c r="E282" s="15">
        <f t="shared" si="31"/>
        <v>4016.9128021351198</v>
      </c>
      <c r="F282" s="15">
        <f>IF(E281&gt;'Fashring Assumptions'!$Q$13,0,'Fashring Assumptions'!$Q$12)</f>
        <v>0</v>
      </c>
      <c r="G282" s="15">
        <v>575.70474658085277</v>
      </c>
      <c r="H282" s="15">
        <f t="shared" si="32"/>
        <v>0</v>
      </c>
      <c r="I282" s="15">
        <f t="shared" si="33"/>
        <v>0</v>
      </c>
      <c r="J282" s="58">
        <f>'Fashring Assumptions'!$M$7*'Fashring Forecast'!F282</f>
        <v>0</v>
      </c>
      <c r="K282" s="58">
        <f>'Fashring Assumptions'!$M$5*'Fashring Assumptions'!$M$7*'Fashring Forecast'!E282</f>
        <v>251.05705013344499</v>
      </c>
      <c r="L282" s="58">
        <f t="shared" si="34"/>
        <v>251.05705013344499</v>
      </c>
    </row>
    <row r="283" spans="1:12" x14ac:dyDescent="0.3">
      <c r="A283" s="60">
        <v>44477</v>
      </c>
      <c r="B283" s="15">
        <f t="shared" si="28"/>
        <v>2021</v>
      </c>
      <c r="C283" s="15">
        <f t="shared" si="29"/>
        <v>10</v>
      </c>
      <c r="D283" s="15">
        <f t="shared" si="30"/>
        <v>8</v>
      </c>
      <c r="E283" s="15">
        <f t="shared" si="31"/>
        <v>3441.208055554267</v>
      </c>
      <c r="F283" s="15">
        <f>IF(E282&gt;'Fashring Assumptions'!$Q$13,0,'Fashring Assumptions'!$Q$12)</f>
        <v>0</v>
      </c>
      <c r="G283" s="15">
        <v>575.70474658085277</v>
      </c>
      <c r="H283" s="15">
        <f t="shared" si="32"/>
        <v>0</v>
      </c>
      <c r="I283" s="15">
        <f t="shared" si="33"/>
        <v>0</v>
      </c>
      <c r="J283" s="58">
        <f>'Fashring Assumptions'!$M$7*'Fashring Forecast'!F283</f>
        <v>0</v>
      </c>
      <c r="K283" s="58">
        <f>'Fashring Assumptions'!$M$5*'Fashring Assumptions'!$M$7*'Fashring Forecast'!E283</f>
        <v>215.07550347214169</v>
      </c>
      <c r="L283" s="58">
        <f t="shared" si="34"/>
        <v>215.07550347214169</v>
      </c>
    </row>
    <row r="284" spans="1:12" x14ac:dyDescent="0.3">
      <c r="A284" s="60">
        <v>44478</v>
      </c>
      <c r="B284" s="15">
        <f t="shared" si="28"/>
        <v>2021</v>
      </c>
      <c r="C284" s="15">
        <f t="shared" si="29"/>
        <v>10</v>
      </c>
      <c r="D284" s="15">
        <f t="shared" si="30"/>
        <v>9</v>
      </c>
      <c r="E284" s="15">
        <f t="shared" si="31"/>
        <v>2865.5033089734143</v>
      </c>
      <c r="F284" s="15">
        <f>IF(E283&gt;'Fashring Assumptions'!$Q$13,0,'Fashring Assumptions'!$Q$12)</f>
        <v>0</v>
      </c>
      <c r="G284" s="15">
        <v>575.70474658085277</v>
      </c>
      <c r="H284" s="15">
        <f t="shared" si="32"/>
        <v>0</v>
      </c>
      <c r="I284" s="15">
        <f t="shared" si="33"/>
        <v>0</v>
      </c>
      <c r="J284" s="58">
        <f>'Fashring Assumptions'!$M$7*'Fashring Forecast'!F284</f>
        <v>0</v>
      </c>
      <c r="K284" s="58">
        <f>'Fashring Assumptions'!$M$5*'Fashring Assumptions'!$M$7*'Fashring Forecast'!E284</f>
        <v>179.09395681083839</v>
      </c>
      <c r="L284" s="58">
        <f t="shared" si="34"/>
        <v>179.09395681083839</v>
      </c>
    </row>
    <row r="285" spans="1:12" x14ac:dyDescent="0.3">
      <c r="A285" s="60">
        <v>44479</v>
      </c>
      <c r="B285" s="15">
        <f t="shared" si="28"/>
        <v>2021</v>
      </c>
      <c r="C285" s="15">
        <f t="shared" si="29"/>
        <v>10</v>
      </c>
      <c r="D285" s="15">
        <f t="shared" si="30"/>
        <v>10</v>
      </c>
      <c r="E285" s="15">
        <f t="shared" si="31"/>
        <v>2289.7985623925615</v>
      </c>
      <c r="F285" s="15">
        <f>IF(E284&gt;'Fashring Assumptions'!$Q$13,0,'Fashring Assumptions'!$Q$12)</f>
        <v>0</v>
      </c>
      <c r="G285" s="15">
        <v>575.70474658085277</v>
      </c>
      <c r="H285" s="15">
        <f t="shared" si="32"/>
        <v>0</v>
      </c>
      <c r="I285" s="15">
        <f t="shared" si="33"/>
        <v>0</v>
      </c>
      <c r="J285" s="58">
        <f>'Fashring Assumptions'!$M$7*'Fashring Forecast'!F285</f>
        <v>0</v>
      </c>
      <c r="K285" s="58">
        <f>'Fashring Assumptions'!$M$5*'Fashring Assumptions'!$M$7*'Fashring Forecast'!E285</f>
        <v>143.11241014953509</v>
      </c>
      <c r="L285" s="58">
        <f t="shared" si="34"/>
        <v>143.11241014953509</v>
      </c>
    </row>
    <row r="286" spans="1:12" x14ac:dyDescent="0.3">
      <c r="A286" s="60">
        <v>44480</v>
      </c>
      <c r="B286" s="15">
        <f t="shared" si="28"/>
        <v>2021</v>
      </c>
      <c r="C286" s="15">
        <f t="shared" si="29"/>
        <v>10</v>
      </c>
      <c r="D286" s="15">
        <f t="shared" si="30"/>
        <v>11</v>
      </c>
      <c r="E286" s="15">
        <f t="shared" si="31"/>
        <v>1714.0938158117087</v>
      </c>
      <c r="F286" s="15">
        <f>IF(E285&gt;'Fashring Assumptions'!$Q$13,0,'Fashring Assumptions'!$Q$12)</f>
        <v>0</v>
      </c>
      <c r="G286" s="15">
        <v>575.70474658085277</v>
      </c>
      <c r="H286" s="15">
        <f t="shared" si="32"/>
        <v>0</v>
      </c>
      <c r="I286" s="15">
        <f t="shared" si="33"/>
        <v>0</v>
      </c>
      <c r="J286" s="58">
        <f>'Fashring Assumptions'!$M$7*'Fashring Forecast'!F286</f>
        <v>0</v>
      </c>
      <c r="K286" s="58">
        <f>'Fashring Assumptions'!$M$5*'Fashring Assumptions'!$M$7*'Fashring Forecast'!E286</f>
        <v>107.1308634882318</v>
      </c>
      <c r="L286" s="58">
        <f t="shared" si="34"/>
        <v>107.1308634882318</v>
      </c>
    </row>
    <row r="287" spans="1:12" x14ac:dyDescent="0.3">
      <c r="A287" s="60">
        <v>44481</v>
      </c>
      <c r="B287" s="15">
        <f t="shared" si="28"/>
        <v>2021</v>
      </c>
      <c r="C287" s="15">
        <f t="shared" si="29"/>
        <v>10</v>
      </c>
      <c r="D287" s="15">
        <f t="shared" si="30"/>
        <v>12</v>
      </c>
      <c r="E287" s="15">
        <f t="shared" si="31"/>
        <v>1138.389069230856</v>
      </c>
      <c r="F287" s="15">
        <f>IF(E286&gt;'Fashring Assumptions'!$Q$13,0,'Fashring Assumptions'!$Q$12)</f>
        <v>0</v>
      </c>
      <c r="G287" s="15">
        <v>575.70474658085277</v>
      </c>
      <c r="H287" s="15">
        <f t="shared" si="32"/>
        <v>0</v>
      </c>
      <c r="I287" s="15">
        <f t="shared" si="33"/>
        <v>0</v>
      </c>
      <c r="J287" s="58">
        <f>'Fashring Assumptions'!$M$7*'Fashring Forecast'!F287</f>
        <v>0</v>
      </c>
      <c r="K287" s="58">
        <f>'Fashring Assumptions'!$M$5*'Fashring Assumptions'!$M$7*'Fashring Forecast'!E287</f>
        <v>71.149316826928498</v>
      </c>
      <c r="L287" s="58">
        <f t="shared" si="34"/>
        <v>71.149316826928498</v>
      </c>
    </row>
    <row r="288" spans="1:12" x14ac:dyDescent="0.3">
      <c r="A288" s="60">
        <v>44482</v>
      </c>
      <c r="B288" s="15">
        <f t="shared" si="28"/>
        <v>2021</v>
      </c>
      <c r="C288" s="15">
        <f t="shared" si="29"/>
        <v>10</v>
      </c>
      <c r="D288" s="15">
        <f t="shared" si="30"/>
        <v>13</v>
      </c>
      <c r="E288" s="15">
        <f t="shared" si="31"/>
        <v>4854.8343538799563</v>
      </c>
      <c r="F288" s="15">
        <f>IF(E287&gt;'Fashring Assumptions'!$Q$13,0,'Fashring Assumptions'!$Q$12)</f>
        <v>4292.1500312299531</v>
      </c>
      <c r="G288" s="15">
        <v>575.70474658085277</v>
      </c>
      <c r="H288" s="15">
        <f t="shared" si="32"/>
        <v>1</v>
      </c>
      <c r="I288" s="15">
        <f t="shared" si="33"/>
        <v>1000</v>
      </c>
      <c r="J288" s="58">
        <f>'Fashring Assumptions'!$M$7*'Fashring Forecast'!F288</f>
        <v>10730.375078074883</v>
      </c>
      <c r="K288" s="58">
        <f>'Fashring Assumptions'!$M$5*'Fashring Assumptions'!$M$7*'Fashring Forecast'!E288</f>
        <v>303.42714711749727</v>
      </c>
      <c r="L288" s="58">
        <f t="shared" si="34"/>
        <v>12033.802225192381</v>
      </c>
    </row>
    <row r="289" spans="1:12" x14ac:dyDescent="0.3">
      <c r="A289" s="60">
        <v>44483</v>
      </c>
      <c r="B289" s="15">
        <f t="shared" ref="B289:B352" si="35">YEAR(A289)</f>
        <v>2021</v>
      </c>
      <c r="C289" s="15">
        <f t="shared" ref="C289:C352" si="36">MONTH(A289)</f>
        <v>10</v>
      </c>
      <c r="D289" s="15">
        <f t="shared" ref="D289:D352" si="37">DAY(A289)</f>
        <v>14</v>
      </c>
      <c r="E289" s="15">
        <f t="shared" si="31"/>
        <v>4279.1296072991036</v>
      </c>
      <c r="F289" s="15">
        <f>IF(E288&gt;'Fashring Assumptions'!$Q$13,0,'Fashring Assumptions'!$Q$12)</f>
        <v>0</v>
      </c>
      <c r="G289" s="15">
        <v>575.70474658085277</v>
      </c>
      <c r="H289" s="15">
        <f t="shared" si="32"/>
        <v>0</v>
      </c>
      <c r="I289" s="15">
        <f t="shared" si="33"/>
        <v>0</v>
      </c>
      <c r="J289" s="58">
        <f>'Fashring Assumptions'!$M$7*'Fashring Forecast'!F289</f>
        <v>0</v>
      </c>
      <c r="K289" s="58">
        <f>'Fashring Assumptions'!$M$5*'Fashring Assumptions'!$M$7*'Fashring Forecast'!E289</f>
        <v>267.44560045619397</v>
      </c>
      <c r="L289" s="58">
        <f t="shared" si="34"/>
        <v>267.44560045619397</v>
      </c>
    </row>
    <row r="290" spans="1:12" x14ac:dyDescent="0.3">
      <c r="A290" s="60">
        <v>44484</v>
      </c>
      <c r="B290" s="15">
        <f t="shared" si="35"/>
        <v>2021</v>
      </c>
      <c r="C290" s="15">
        <f t="shared" si="36"/>
        <v>10</v>
      </c>
      <c r="D290" s="15">
        <f t="shared" si="37"/>
        <v>15</v>
      </c>
      <c r="E290" s="15">
        <f t="shared" si="31"/>
        <v>3703.4248607182508</v>
      </c>
      <c r="F290" s="15">
        <f>IF(E289&gt;'Fashring Assumptions'!$Q$13,0,'Fashring Assumptions'!$Q$12)</f>
        <v>0</v>
      </c>
      <c r="G290" s="15">
        <v>575.70474658085277</v>
      </c>
      <c r="H290" s="15">
        <f t="shared" si="32"/>
        <v>0</v>
      </c>
      <c r="I290" s="15">
        <f t="shared" si="33"/>
        <v>0</v>
      </c>
      <c r="J290" s="58">
        <f>'Fashring Assumptions'!$M$7*'Fashring Forecast'!F290</f>
        <v>0</v>
      </c>
      <c r="K290" s="58">
        <f>'Fashring Assumptions'!$M$5*'Fashring Assumptions'!$M$7*'Fashring Forecast'!E290</f>
        <v>231.46405379489067</v>
      </c>
      <c r="L290" s="58">
        <f t="shared" si="34"/>
        <v>231.46405379489067</v>
      </c>
    </row>
    <row r="291" spans="1:12" x14ac:dyDescent="0.3">
      <c r="A291" s="60">
        <v>44485</v>
      </c>
      <c r="B291" s="15">
        <f t="shared" si="35"/>
        <v>2021</v>
      </c>
      <c r="C291" s="15">
        <f t="shared" si="36"/>
        <v>10</v>
      </c>
      <c r="D291" s="15">
        <f t="shared" si="37"/>
        <v>16</v>
      </c>
      <c r="E291" s="15">
        <f t="shared" si="31"/>
        <v>3127.720114137398</v>
      </c>
      <c r="F291" s="15">
        <f>IF(E290&gt;'Fashring Assumptions'!$Q$13,0,'Fashring Assumptions'!$Q$12)</f>
        <v>0</v>
      </c>
      <c r="G291" s="15">
        <v>575.70474658085277</v>
      </c>
      <c r="H291" s="15">
        <f t="shared" si="32"/>
        <v>0</v>
      </c>
      <c r="I291" s="15">
        <f t="shared" si="33"/>
        <v>0</v>
      </c>
      <c r="J291" s="58">
        <f>'Fashring Assumptions'!$M$7*'Fashring Forecast'!F291</f>
        <v>0</v>
      </c>
      <c r="K291" s="58">
        <f>'Fashring Assumptions'!$M$5*'Fashring Assumptions'!$M$7*'Fashring Forecast'!E291</f>
        <v>195.48250713358738</v>
      </c>
      <c r="L291" s="58">
        <f t="shared" si="34"/>
        <v>195.48250713358738</v>
      </c>
    </row>
    <row r="292" spans="1:12" x14ac:dyDescent="0.3">
      <c r="A292" s="60">
        <v>44486</v>
      </c>
      <c r="B292" s="15">
        <f t="shared" si="35"/>
        <v>2021</v>
      </c>
      <c r="C292" s="15">
        <f t="shared" si="36"/>
        <v>10</v>
      </c>
      <c r="D292" s="15">
        <f t="shared" si="37"/>
        <v>17</v>
      </c>
      <c r="E292" s="15">
        <f t="shared" si="31"/>
        <v>2552.0153675565452</v>
      </c>
      <c r="F292" s="15">
        <f>IF(E291&gt;'Fashring Assumptions'!$Q$13,0,'Fashring Assumptions'!$Q$12)</f>
        <v>0</v>
      </c>
      <c r="G292" s="15">
        <v>575.70474658085277</v>
      </c>
      <c r="H292" s="15">
        <f t="shared" si="32"/>
        <v>0</v>
      </c>
      <c r="I292" s="15">
        <f t="shared" si="33"/>
        <v>0</v>
      </c>
      <c r="J292" s="58">
        <f>'Fashring Assumptions'!$M$7*'Fashring Forecast'!F292</f>
        <v>0</v>
      </c>
      <c r="K292" s="58">
        <f>'Fashring Assumptions'!$M$5*'Fashring Assumptions'!$M$7*'Fashring Forecast'!E292</f>
        <v>159.50096047228408</v>
      </c>
      <c r="L292" s="58">
        <f t="shared" si="34"/>
        <v>159.50096047228408</v>
      </c>
    </row>
    <row r="293" spans="1:12" x14ac:dyDescent="0.3">
      <c r="A293" s="60">
        <v>44487</v>
      </c>
      <c r="B293" s="15">
        <f t="shared" si="35"/>
        <v>2021</v>
      </c>
      <c r="C293" s="15">
        <f t="shared" si="36"/>
        <v>10</v>
      </c>
      <c r="D293" s="15">
        <f t="shared" si="37"/>
        <v>18</v>
      </c>
      <c r="E293" s="15">
        <f t="shared" si="31"/>
        <v>1976.3106209756925</v>
      </c>
      <c r="F293" s="15">
        <f>IF(E292&gt;'Fashring Assumptions'!$Q$13,0,'Fashring Assumptions'!$Q$12)</f>
        <v>0</v>
      </c>
      <c r="G293" s="15">
        <v>575.70474658085277</v>
      </c>
      <c r="H293" s="15">
        <f t="shared" si="32"/>
        <v>0</v>
      </c>
      <c r="I293" s="15">
        <f t="shared" si="33"/>
        <v>0</v>
      </c>
      <c r="J293" s="58">
        <f>'Fashring Assumptions'!$M$7*'Fashring Forecast'!F293</f>
        <v>0</v>
      </c>
      <c r="K293" s="58">
        <f>'Fashring Assumptions'!$M$5*'Fashring Assumptions'!$M$7*'Fashring Forecast'!E293</f>
        <v>123.51941381098078</v>
      </c>
      <c r="L293" s="58">
        <f t="shared" si="34"/>
        <v>123.51941381098078</v>
      </c>
    </row>
    <row r="294" spans="1:12" x14ac:dyDescent="0.3">
      <c r="A294" s="60">
        <v>44488</v>
      </c>
      <c r="B294" s="15">
        <f t="shared" si="35"/>
        <v>2021</v>
      </c>
      <c r="C294" s="15">
        <f t="shared" si="36"/>
        <v>10</v>
      </c>
      <c r="D294" s="15">
        <f t="shared" si="37"/>
        <v>19</v>
      </c>
      <c r="E294" s="15">
        <f t="shared" si="31"/>
        <v>1400.6058743948397</v>
      </c>
      <c r="F294" s="15">
        <f>IF(E293&gt;'Fashring Assumptions'!$Q$13,0,'Fashring Assumptions'!$Q$12)</f>
        <v>0</v>
      </c>
      <c r="G294" s="15">
        <v>575.70474658085277</v>
      </c>
      <c r="H294" s="15">
        <f t="shared" si="32"/>
        <v>0</v>
      </c>
      <c r="I294" s="15">
        <f t="shared" si="33"/>
        <v>0</v>
      </c>
      <c r="J294" s="58">
        <f>'Fashring Assumptions'!$M$7*'Fashring Forecast'!F294</f>
        <v>0</v>
      </c>
      <c r="K294" s="58">
        <f>'Fashring Assumptions'!$M$5*'Fashring Assumptions'!$M$7*'Fashring Forecast'!E294</f>
        <v>87.537867149677481</v>
      </c>
      <c r="L294" s="58">
        <f t="shared" si="34"/>
        <v>87.537867149677481</v>
      </c>
    </row>
    <row r="295" spans="1:12" x14ac:dyDescent="0.3">
      <c r="A295" s="60">
        <v>44489</v>
      </c>
      <c r="B295" s="15">
        <f t="shared" si="35"/>
        <v>2021</v>
      </c>
      <c r="C295" s="15">
        <f t="shared" si="36"/>
        <v>10</v>
      </c>
      <c r="D295" s="15">
        <f t="shared" si="37"/>
        <v>20</v>
      </c>
      <c r="E295" s="15">
        <f t="shared" si="31"/>
        <v>824.90112781398693</v>
      </c>
      <c r="F295" s="15">
        <f>IF(E294&gt;'Fashring Assumptions'!$Q$13,0,'Fashring Assumptions'!$Q$12)</f>
        <v>0</v>
      </c>
      <c r="G295" s="15">
        <v>575.70474658085277</v>
      </c>
      <c r="H295" s="15">
        <f t="shared" si="32"/>
        <v>0</v>
      </c>
      <c r="I295" s="15">
        <f t="shared" si="33"/>
        <v>0</v>
      </c>
      <c r="J295" s="58">
        <f>'Fashring Assumptions'!$M$7*'Fashring Forecast'!F295</f>
        <v>0</v>
      </c>
      <c r="K295" s="58">
        <f>'Fashring Assumptions'!$M$5*'Fashring Assumptions'!$M$7*'Fashring Forecast'!E295</f>
        <v>51.556320488374183</v>
      </c>
      <c r="L295" s="58">
        <f t="shared" si="34"/>
        <v>51.556320488374183</v>
      </c>
    </row>
    <row r="296" spans="1:12" x14ac:dyDescent="0.3">
      <c r="A296" s="60">
        <v>44490</v>
      </c>
      <c r="B296" s="15">
        <f t="shared" si="35"/>
        <v>2021</v>
      </c>
      <c r="C296" s="15">
        <f t="shared" si="36"/>
        <v>10</v>
      </c>
      <c r="D296" s="15">
        <f t="shared" si="37"/>
        <v>21</v>
      </c>
      <c r="E296" s="15">
        <f t="shared" si="31"/>
        <v>4541.3464124630873</v>
      </c>
      <c r="F296" s="15">
        <f>IF(E295&gt;'Fashring Assumptions'!$Q$13,0,'Fashring Assumptions'!$Q$12)</f>
        <v>4292.1500312299531</v>
      </c>
      <c r="G296" s="15">
        <v>575.70474658085277</v>
      </c>
      <c r="H296" s="15">
        <f t="shared" si="32"/>
        <v>1</v>
      </c>
      <c r="I296" s="15">
        <f t="shared" si="33"/>
        <v>1000</v>
      </c>
      <c r="J296" s="58">
        <f>'Fashring Assumptions'!$M$7*'Fashring Forecast'!F296</f>
        <v>10730.375078074883</v>
      </c>
      <c r="K296" s="58">
        <f>'Fashring Assumptions'!$M$5*'Fashring Assumptions'!$M$7*'Fashring Forecast'!E296</f>
        <v>283.83415077894296</v>
      </c>
      <c r="L296" s="58">
        <f t="shared" si="34"/>
        <v>12014.209228853826</v>
      </c>
    </row>
    <row r="297" spans="1:12" x14ac:dyDescent="0.3">
      <c r="A297" s="60">
        <v>44491</v>
      </c>
      <c r="B297" s="15">
        <f t="shared" si="35"/>
        <v>2021</v>
      </c>
      <c r="C297" s="15">
        <f t="shared" si="36"/>
        <v>10</v>
      </c>
      <c r="D297" s="15">
        <f t="shared" si="37"/>
        <v>22</v>
      </c>
      <c r="E297" s="15">
        <f t="shared" si="31"/>
        <v>3965.6416658822345</v>
      </c>
      <c r="F297" s="15">
        <f>IF(E296&gt;'Fashring Assumptions'!$Q$13,0,'Fashring Assumptions'!$Q$12)</f>
        <v>0</v>
      </c>
      <c r="G297" s="15">
        <v>575.70474658085277</v>
      </c>
      <c r="H297" s="15">
        <f t="shared" si="32"/>
        <v>0</v>
      </c>
      <c r="I297" s="15">
        <f t="shared" si="33"/>
        <v>0</v>
      </c>
      <c r="J297" s="58">
        <f>'Fashring Assumptions'!$M$7*'Fashring Forecast'!F297</f>
        <v>0</v>
      </c>
      <c r="K297" s="58">
        <f>'Fashring Assumptions'!$M$5*'Fashring Assumptions'!$M$7*'Fashring Forecast'!E297</f>
        <v>247.85260411763966</v>
      </c>
      <c r="L297" s="58">
        <f t="shared" si="34"/>
        <v>247.85260411763966</v>
      </c>
    </row>
    <row r="298" spans="1:12" x14ac:dyDescent="0.3">
      <c r="A298" s="60">
        <v>44492</v>
      </c>
      <c r="B298" s="15">
        <f t="shared" si="35"/>
        <v>2021</v>
      </c>
      <c r="C298" s="15">
        <f t="shared" si="36"/>
        <v>10</v>
      </c>
      <c r="D298" s="15">
        <f t="shared" si="37"/>
        <v>23</v>
      </c>
      <c r="E298" s="15">
        <f t="shared" si="31"/>
        <v>3389.9369193013817</v>
      </c>
      <c r="F298" s="15">
        <f>IF(E297&gt;'Fashring Assumptions'!$Q$13,0,'Fashring Assumptions'!$Q$12)</f>
        <v>0</v>
      </c>
      <c r="G298" s="15">
        <v>575.70474658085277</v>
      </c>
      <c r="H298" s="15">
        <f t="shared" si="32"/>
        <v>0</v>
      </c>
      <c r="I298" s="15">
        <f t="shared" si="33"/>
        <v>0</v>
      </c>
      <c r="J298" s="58">
        <f>'Fashring Assumptions'!$M$7*'Fashring Forecast'!F298</f>
        <v>0</v>
      </c>
      <c r="K298" s="58">
        <f>'Fashring Assumptions'!$M$5*'Fashring Assumptions'!$M$7*'Fashring Forecast'!E298</f>
        <v>211.87105745633636</v>
      </c>
      <c r="L298" s="58">
        <f t="shared" si="34"/>
        <v>211.87105745633636</v>
      </c>
    </row>
    <row r="299" spans="1:12" x14ac:dyDescent="0.3">
      <c r="A299" s="60">
        <v>44493</v>
      </c>
      <c r="B299" s="15">
        <f t="shared" si="35"/>
        <v>2021</v>
      </c>
      <c r="C299" s="15">
        <f t="shared" si="36"/>
        <v>10</v>
      </c>
      <c r="D299" s="15">
        <f t="shared" si="37"/>
        <v>24</v>
      </c>
      <c r="E299" s="15">
        <f t="shared" si="31"/>
        <v>2814.232172720529</v>
      </c>
      <c r="F299" s="15">
        <f>IF(E298&gt;'Fashring Assumptions'!$Q$13,0,'Fashring Assumptions'!$Q$12)</f>
        <v>0</v>
      </c>
      <c r="G299" s="15">
        <v>575.70474658085277</v>
      </c>
      <c r="H299" s="15">
        <f t="shared" si="32"/>
        <v>0</v>
      </c>
      <c r="I299" s="15">
        <f t="shared" si="33"/>
        <v>0</v>
      </c>
      <c r="J299" s="58">
        <f>'Fashring Assumptions'!$M$7*'Fashring Forecast'!F299</f>
        <v>0</v>
      </c>
      <c r="K299" s="58">
        <f>'Fashring Assumptions'!$M$5*'Fashring Assumptions'!$M$7*'Fashring Forecast'!E299</f>
        <v>175.88951079503306</v>
      </c>
      <c r="L299" s="58">
        <f t="shared" si="34"/>
        <v>175.88951079503306</v>
      </c>
    </row>
    <row r="300" spans="1:12" x14ac:dyDescent="0.3">
      <c r="A300" s="60">
        <v>44494</v>
      </c>
      <c r="B300" s="15">
        <f t="shared" si="35"/>
        <v>2021</v>
      </c>
      <c r="C300" s="15">
        <f t="shared" si="36"/>
        <v>10</v>
      </c>
      <c r="D300" s="15">
        <f t="shared" si="37"/>
        <v>25</v>
      </c>
      <c r="E300" s="15">
        <f t="shared" si="31"/>
        <v>2238.5274261396762</v>
      </c>
      <c r="F300" s="15">
        <f>IF(E299&gt;'Fashring Assumptions'!$Q$13,0,'Fashring Assumptions'!$Q$12)</f>
        <v>0</v>
      </c>
      <c r="G300" s="15">
        <v>575.70474658085277</v>
      </c>
      <c r="H300" s="15">
        <f t="shared" si="32"/>
        <v>0</v>
      </c>
      <c r="I300" s="15">
        <f t="shared" si="33"/>
        <v>0</v>
      </c>
      <c r="J300" s="58">
        <f>'Fashring Assumptions'!$M$7*'Fashring Forecast'!F300</f>
        <v>0</v>
      </c>
      <c r="K300" s="58">
        <f>'Fashring Assumptions'!$M$5*'Fashring Assumptions'!$M$7*'Fashring Forecast'!E300</f>
        <v>139.90796413372976</v>
      </c>
      <c r="L300" s="58">
        <f t="shared" si="34"/>
        <v>139.90796413372976</v>
      </c>
    </row>
    <row r="301" spans="1:12" x14ac:dyDescent="0.3">
      <c r="A301" s="60">
        <v>44495</v>
      </c>
      <c r="B301" s="15">
        <f t="shared" si="35"/>
        <v>2021</v>
      </c>
      <c r="C301" s="15">
        <f t="shared" si="36"/>
        <v>10</v>
      </c>
      <c r="D301" s="15">
        <f t="shared" si="37"/>
        <v>26</v>
      </c>
      <c r="E301" s="15">
        <f t="shared" si="31"/>
        <v>1662.8226795588234</v>
      </c>
      <c r="F301" s="15">
        <f>IF(E300&gt;'Fashring Assumptions'!$Q$13,0,'Fashring Assumptions'!$Q$12)</f>
        <v>0</v>
      </c>
      <c r="G301" s="15">
        <v>575.70474658085277</v>
      </c>
      <c r="H301" s="15">
        <f t="shared" si="32"/>
        <v>0</v>
      </c>
      <c r="I301" s="15">
        <f t="shared" si="33"/>
        <v>0</v>
      </c>
      <c r="J301" s="58">
        <f>'Fashring Assumptions'!$M$7*'Fashring Forecast'!F301</f>
        <v>0</v>
      </c>
      <c r="K301" s="58">
        <f>'Fashring Assumptions'!$M$5*'Fashring Assumptions'!$M$7*'Fashring Forecast'!E301</f>
        <v>103.92641747242646</v>
      </c>
      <c r="L301" s="58">
        <f t="shared" si="34"/>
        <v>103.92641747242646</v>
      </c>
    </row>
    <row r="302" spans="1:12" x14ac:dyDescent="0.3">
      <c r="A302" s="60">
        <v>44496</v>
      </c>
      <c r="B302" s="15">
        <f t="shared" si="35"/>
        <v>2021</v>
      </c>
      <c r="C302" s="15">
        <f t="shared" si="36"/>
        <v>10</v>
      </c>
      <c r="D302" s="15">
        <f t="shared" si="37"/>
        <v>27</v>
      </c>
      <c r="E302" s="15">
        <f t="shared" si="31"/>
        <v>1087.1179329779707</v>
      </c>
      <c r="F302" s="15">
        <f>IF(E301&gt;'Fashring Assumptions'!$Q$13,0,'Fashring Assumptions'!$Q$12)</f>
        <v>0</v>
      </c>
      <c r="G302" s="15">
        <v>575.70474658085277</v>
      </c>
      <c r="H302" s="15">
        <f t="shared" si="32"/>
        <v>0</v>
      </c>
      <c r="I302" s="15">
        <f t="shared" si="33"/>
        <v>0</v>
      </c>
      <c r="J302" s="58">
        <f>'Fashring Assumptions'!$M$7*'Fashring Forecast'!F302</f>
        <v>0</v>
      </c>
      <c r="K302" s="58">
        <f>'Fashring Assumptions'!$M$5*'Fashring Assumptions'!$M$7*'Fashring Forecast'!E302</f>
        <v>67.944870811123167</v>
      </c>
      <c r="L302" s="58">
        <f t="shared" si="34"/>
        <v>67.944870811123167</v>
      </c>
    </row>
    <row r="303" spans="1:12" x14ac:dyDescent="0.3">
      <c r="A303" s="60">
        <v>44497</v>
      </c>
      <c r="B303" s="15">
        <f t="shared" si="35"/>
        <v>2021</v>
      </c>
      <c r="C303" s="15">
        <f t="shared" si="36"/>
        <v>10</v>
      </c>
      <c r="D303" s="15">
        <f t="shared" si="37"/>
        <v>28</v>
      </c>
      <c r="E303" s="15">
        <f t="shared" si="31"/>
        <v>4803.563217627071</v>
      </c>
      <c r="F303" s="15">
        <f>IF(E302&gt;'Fashring Assumptions'!$Q$13,0,'Fashring Assumptions'!$Q$12)</f>
        <v>4292.1500312299531</v>
      </c>
      <c r="G303" s="15">
        <v>575.70474658085277</v>
      </c>
      <c r="H303" s="15">
        <f t="shared" si="32"/>
        <v>1</v>
      </c>
      <c r="I303" s="15">
        <f t="shared" si="33"/>
        <v>1000</v>
      </c>
      <c r="J303" s="58">
        <f>'Fashring Assumptions'!$M$7*'Fashring Forecast'!F303</f>
        <v>10730.375078074883</v>
      </c>
      <c r="K303" s="58">
        <f>'Fashring Assumptions'!$M$5*'Fashring Assumptions'!$M$7*'Fashring Forecast'!E303</f>
        <v>300.22270110169194</v>
      </c>
      <c r="L303" s="58">
        <f t="shared" si="34"/>
        <v>12030.597779176574</v>
      </c>
    </row>
    <row r="304" spans="1:12" x14ac:dyDescent="0.3">
      <c r="A304" s="60">
        <v>44498</v>
      </c>
      <c r="B304" s="15">
        <f t="shared" si="35"/>
        <v>2021</v>
      </c>
      <c r="C304" s="15">
        <f t="shared" si="36"/>
        <v>10</v>
      </c>
      <c r="D304" s="15">
        <f t="shared" si="37"/>
        <v>29</v>
      </c>
      <c r="E304" s="15">
        <f t="shared" si="31"/>
        <v>4227.8584710462183</v>
      </c>
      <c r="F304" s="15">
        <f>IF(E303&gt;'Fashring Assumptions'!$Q$13,0,'Fashring Assumptions'!$Q$12)</f>
        <v>0</v>
      </c>
      <c r="G304" s="15">
        <v>575.70474658085277</v>
      </c>
      <c r="H304" s="15">
        <f t="shared" si="32"/>
        <v>0</v>
      </c>
      <c r="I304" s="15">
        <f t="shared" si="33"/>
        <v>0</v>
      </c>
      <c r="J304" s="58">
        <f>'Fashring Assumptions'!$M$7*'Fashring Forecast'!F304</f>
        <v>0</v>
      </c>
      <c r="K304" s="58">
        <f>'Fashring Assumptions'!$M$5*'Fashring Assumptions'!$M$7*'Fashring Forecast'!E304</f>
        <v>264.24115444038864</v>
      </c>
      <c r="L304" s="58">
        <f t="shared" si="34"/>
        <v>264.24115444038864</v>
      </c>
    </row>
    <row r="305" spans="1:12" x14ac:dyDescent="0.3">
      <c r="A305" s="60">
        <v>44499</v>
      </c>
      <c r="B305" s="15">
        <f t="shared" si="35"/>
        <v>2021</v>
      </c>
      <c r="C305" s="15">
        <f t="shared" si="36"/>
        <v>10</v>
      </c>
      <c r="D305" s="15">
        <f t="shared" si="37"/>
        <v>30</v>
      </c>
      <c r="E305" s="15">
        <f t="shared" si="31"/>
        <v>3652.1537244653655</v>
      </c>
      <c r="F305" s="15">
        <f>IF(E304&gt;'Fashring Assumptions'!$Q$13,0,'Fashring Assumptions'!$Q$12)</f>
        <v>0</v>
      </c>
      <c r="G305" s="15">
        <v>575.70474658085277</v>
      </c>
      <c r="H305" s="15">
        <f t="shared" si="32"/>
        <v>0</v>
      </c>
      <c r="I305" s="15">
        <f t="shared" si="33"/>
        <v>0</v>
      </c>
      <c r="J305" s="58">
        <f>'Fashring Assumptions'!$M$7*'Fashring Forecast'!F305</f>
        <v>0</v>
      </c>
      <c r="K305" s="58">
        <f>'Fashring Assumptions'!$M$5*'Fashring Assumptions'!$M$7*'Fashring Forecast'!E305</f>
        <v>228.25960777908534</v>
      </c>
      <c r="L305" s="58">
        <f t="shared" si="34"/>
        <v>228.25960777908534</v>
      </c>
    </row>
    <row r="306" spans="1:12" x14ac:dyDescent="0.3">
      <c r="A306" s="60">
        <v>44500</v>
      </c>
      <c r="B306" s="15">
        <f t="shared" si="35"/>
        <v>2021</v>
      </c>
      <c r="C306" s="15">
        <f t="shared" si="36"/>
        <v>10</v>
      </c>
      <c r="D306" s="15">
        <f t="shared" si="37"/>
        <v>31</v>
      </c>
      <c r="E306" s="15">
        <f t="shared" si="31"/>
        <v>3076.4489778845127</v>
      </c>
      <c r="F306" s="15">
        <f>IF(E305&gt;'Fashring Assumptions'!$Q$13,0,'Fashring Assumptions'!$Q$12)</f>
        <v>0</v>
      </c>
      <c r="G306" s="15">
        <v>575.70474658085277</v>
      </c>
      <c r="H306" s="15">
        <f t="shared" si="32"/>
        <v>0</v>
      </c>
      <c r="I306" s="15">
        <f t="shared" si="33"/>
        <v>0</v>
      </c>
      <c r="J306" s="58">
        <f>'Fashring Assumptions'!$M$7*'Fashring Forecast'!F306</f>
        <v>0</v>
      </c>
      <c r="K306" s="58">
        <f>'Fashring Assumptions'!$M$5*'Fashring Assumptions'!$M$7*'Fashring Forecast'!E306</f>
        <v>192.27806111778204</v>
      </c>
      <c r="L306" s="58">
        <f t="shared" si="34"/>
        <v>192.27806111778204</v>
      </c>
    </row>
    <row r="307" spans="1:12" x14ac:dyDescent="0.3">
      <c r="A307" s="60">
        <v>44501</v>
      </c>
      <c r="B307" s="15">
        <f t="shared" si="35"/>
        <v>2021</v>
      </c>
      <c r="C307" s="15">
        <f t="shared" si="36"/>
        <v>11</v>
      </c>
      <c r="D307" s="15">
        <f t="shared" si="37"/>
        <v>1</v>
      </c>
      <c r="E307" s="15">
        <f t="shared" si="31"/>
        <v>2500.7442313036599</v>
      </c>
      <c r="F307" s="15">
        <f>IF(E306&gt;'Fashring Assumptions'!$Q$13,0,'Fashring Assumptions'!$Q$12)</f>
        <v>0</v>
      </c>
      <c r="G307" s="15">
        <v>575.70474658085277</v>
      </c>
      <c r="H307" s="15">
        <f t="shared" si="32"/>
        <v>0</v>
      </c>
      <c r="I307" s="15">
        <f t="shared" si="33"/>
        <v>0</v>
      </c>
      <c r="J307" s="58">
        <f>'Fashring Assumptions'!$M$7*'Fashring Forecast'!F307</f>
        <v>0</v>
      </c>
      <c r="K307" s="58">
        <f>'Fashring Assumptions'!$M$5*'Fashring Assumptions'!$M$7*'Fashring Forecast'!E307</f>
        <v>156.29651445647875</v>
      </c>
      <c r="L307" s="58">
        <f t="shared" si="34"/>
        <v>156.29651445647875</v>
      </c>
    </row>
    <row r="308" spans="1:12" x14ac:dyDescent="0.3">
      <c r="A308" s="60">
        <v>44502</v>
      </c>
      <c r="B308" s="15">
        <f t="shared" si="35"/>
        <v>2021</v>
      </c>
      <c r="C308" s="15">
        <f t="shared" si="36"/>
        <v>11</v>
      </c>
      <c r="D308" s="15">
        <f t="shared" si="37"/>
        <v>2</v>
      </c>
      <c r="E308" s="15">
        <f t="shared" si="31"/>
        <v>1925.0394847228072</v>
      </c>
      <c r="F308" s="15">
        <f>IF(E307&gt;'Fashring Assumptions'!$Q$13,0,'Fashring Assumptions'!$Q$12)</f>
        <v>0</v>
      </c>
      <c r="G308" s="15">
        <v>575.70474658085277</v>
      </c>
      <c r="H308" s="15">
        <f t="shared" si="32"/>
        <v>0</v>
      </c>
      <c r="I308" s="15">
        <f t="shared" si="33"/>
        <v>0</v>
      </c>
      <c r="J308" s="58">
        <f>'Fashring Assumptions'!$M$7*'Fashring Forecast'!F308</f>
        <v>0</v>
      </c>
      <c r="K308" s="58">
        <f>'Fashring Assumptions'!$M$5*'Fashring Assumptions'!$M$7*'Fashring Forecast'!E308</f>
        <v>120.31496779517545</v>
      </c>
      <c r="L308" s="58">
        <f t="shared" si="34"/>
        <v>120.31496779517545</v>
      </c>
    </row>
    <row r="309" spans="1:12" x14ac:dyDescent="0.3">
      <c r="A309" s="60">
        <v>44503</v>
      </c>
      <c r="B309" s="15">
        <f t="shared" si="35"/>
        <v>2021</v>
      </c>
      <c r="C309" s="15">
        <f t="shared" si="36"/>
        <v>11</v>
      </c>
      <c r="D309" s="15">
        <f t="shared" si="37"/>
        <v>3</v>
      </c>
      <c r="E309" s="15">
        <f t="shared" si="31"/>
        <v>1349.3347381419544</v>
      </c>
      <c r="F309" s="15">
        <f>IF(E308&gt;'Fashring Assumptions'!$Q$13,0,'Fashring Assumptions'!$Q$12)</f>
        <v>0</v>
      </c>
      <c r="G309" s="15">
        <v>575.70474658085277</v>
      </c>
      <c r="H309" s="15">
        <f t="shared" si="32"/>
        <v>0</v>
      </c>
      <c r="I309" s="15">
        <f t="shared" si="33"/>
        <v>0</v>
      </c>
      <c r="J309" s="58">
        <f>'Fashring Assumptions'!$M$7*'Fashring Forecast'!F309</f>
        <v>0</v>
      </c>
      <c r="K309" s="58">
        <f>'Fashring Assumptions'!$M$5*'Fashring Assumptions'!$M$7*'Fashring Forecast'!E309</f>
        <v>84.33342113387215</v>
      </c>
      <c r="L309" s="58">
        <f t="shared" si="34"/>
        <v>84.33342113387215</v>
      </c>
    </row>
    <row r="310" spans="1:12" x14ac:dyDescent="0.3">
      <c r="A310" s="60">
        <v>44504</v>
      </c>
      <c r="B310" s="15">
        <f t="shared" si="35"/>
        <v>2021</v>
      </c>
      <c r="C310" s="15">
        <f t="shared" si="36"/>
        <v>11</v>
      </c>
      <c r="D310" s="15">
        <f t="shared" si="37"/>
        <v>4</v>
      </c>
      <c r="E310" s="15">
        <f t="shared" si="31"/>
        <v>773.62999156110163</v>
      </c>
      <c r="F310" s="15">
        <f>IF(E309&gt;'Fashring Assumptions'!$Q$13,0,'Fashring Assumptions'!$Q$12)</f>
        <v>0</v>
      </c>
      <c r="G310" s="15">
        <v>575.70474658085277</v>
      </c>
      <c r="H310" s="15">
        <f t="shared" si="32"/>
        <v>0</v>
      </c>
      <c r="I310" s="15">
        <f t="shared" si="33"/>
        <v>0</v>
      </c>
      <c r="J310" s="58">
        <f>'Fashring Assumptions'!$M$7*'Fashring Forecast'!F310</f>
        <v>0</v>
      </c>
      <c r="K310" s="58">
        <f>'Fashring Assumptions'!$M$5*'Fashring Assumptions'!$M$7*'Fashring Forecast'!E310</f>
        <v>48.351874472568852</v>
      </c>
      <c r="L310" s="58">
        <f t="shared" si="34"/>
        <v>48.351874472568852</v>
      </c>
    </row>
    <row r="311" spans="1:12" x14ac:dyDescent="0.3">
      <c r="A311" s="60">
        <v>44505</v>
      </c>
      <c r="B311" s="15">
        <f t="shared" si="35"/>
        <v>2021</v>
      </c>
      <c r="C311" s="15">
        <f t="shared" si="36"/>
        <v>11</v>
      </c>
      <c r="D311" s="15">
        <f t="shared" si="37"/>
        <v>5</v>
      </c>
      <c r="E311" s="15">
        <f t="shared" si="31"/>
        <v>4490.075276210202</v>
      </c>
      <c r="F311" s="15">
        <f>IF(E310&gt;'Fashring Assumptions'!$Q$13,0,'Fashring Assumptions'!$Q$12)</f>
        <v>4292.1500312299531</v>
      </c>
      <c r="G311" s="15">
        <v>575.70474658085277</v>
      </c>
      <c r="H311" s="15">
        <f t="shared" si="32"/>
        <v>1</v>
      </c>
      <c r="I311" s="15">
        <f t="shared" si="33"/>
        <v>1000</v>
      </c>
      <c r="J311" s="58">
        <f>'Fashring Assumptions'!$M$7*'Fashring Forecast'!F311</f>
        <v>10730.375078074883</v>
      </c>
      <c r="K311" s="58">
        <f>'Fashring Assumptions'!$M$5*'Fashring Assumptions'!$M$7*'Fashring Forecast'!E311</f>
        <v>280.62970476313762</v>
      </c>
      <c r="L311" s="58">
        <f t="shared" si="34"/>
        <v>12011.004782838021</v>
      </c>
    </row>
    <row r="312" spans="1:12" x14ac:dyDescent="0.3">
      <c r="A312" s="60">
        <v>44506</v>
      </c>
      <c r="B312" s="15">
        <f t="shared" si="35"/>
        <v>2021</v>
      </c>
      <c r="C312" s="15">
        <f t="shared" si="36"/>
        <v>11</v>
      </c>
      <c r="D312" s="15">
        <f t="shared" si="37"/>
        <v>6</v>
      </c>
      <c r="E312" s="15">
        <f t="shared" si="31"/>
        <v>3914.3705296293492</v>
      </c>
      <c r="F312" s="15">
        <f>IF(E311&gt;'Fashring Assumptions'!$Q$13,0,'Fashring Assumptions'!$Q$12)</f>
        <v>0</v>
      </c>
      <c r="G312" s="15">
        <v>575.70474658085277</v>
      </c>
      <c r="H312" s="15">
        <f t="shared" si="32"/>
        <v>0</v>
      </c>
      <c r="I312" s="15">
        <f t="shared" si="33"/>
        <v>0</v>
      </c>
      <c r="J312" s="58">
        <f>'Fashring Assumptions'!$M$7*'Fashring Forecast'!F312</f>
        <v>0</v>
      </c>
      <c r="K312" s="58">
        <f>'Fashring Assumptions'!$M$5*'Fashring Assumptions'!$M$7*'Fashring Forecast'!E312</f>
        <v>244.64815810183433</v>
      </c>
      <c r="L312" s="58">
        <f t="shared" si="34"/>
        <v>244.64815810183433</v>
      </c>
    </row>
    <row r="313" spans="1:12" x14ac:dyDescent="0.3">
      <c r="A313" s="60">
        <v>44507</v>
      </c>
      <c r="B313" s="15">
        <f t="shared" si="35"/>
        <v>2021</v>
      </c>
      <c r="C313" s="15">
        <f t="shared" si="36"/>
        <v>11</v>
      </c>
      <c r="D313" s="15">
        <f t="shared" si="37"/>
        <v>7</v>
      </c>
      <c r="E313" s="15">
        <f t="shared" si="31"/>
        <v>3338.6657830484965</v>
      </c>
      <c r="F313" s="15">
        <f>IF(E312&gt;'Fashring Assumptions'!$Q$13,0,'Fashring Assumptions'!$Q$12)</f>
        <v>0</v>
      </c>
      <c r="G313" s="15">
        <v>575.70474658085277</v>
      </c>
      <c r="H313" s="15">
        <f t="shared" si="32"/>
        <v>0</v>
      </c>
      <c r="I313" s="15">
        <f t="shared" si="33"/>
        <v>0</v>
      </c>
      <c r="J313" s="58">
        <f>'Fashring Assumptions'!$M$7*'Fashring Forecast'!F313</f>
        <v>0</v>
      </c>
      <c r="K313" s="58">
        <f>'Fashring Assumptions'!$M$5*'Fashring Assumptions'!$M$7*'Fashring Forecast'!E313</f>
        <v>208.66661144053103</v>
      </c>
      <c r="L313" s="58">
        <f t="shared" si="34"/>
        <v>208.66661144053103</v>
      </c>
    </row>
    <row r="314" spans="1:12" x14ac:dyDescent="0.3">
      <c r="A314" s="60">
        <v>44508</v>
      </c>
      <c r="B314" s="15">
        <f t="shared" si="35"/>
        <v>2021</v>
      </c>
      <c r="C314" s="15">
        <f t="shared" si="36"/>
        <v>11</v>
      </c>
      <c r="D314" s="15">
        <f t="shared" si="37"/>
        <v>8</v>
      </c>
      <c r="E314" s="15">
        <f t="shared" si="31"/>
        <v>2762.9610364676437</v>
      </c>
      <c r="F314" s="15">
        <f>IF(E313&gt;'Fashring Assumptions'!$Q$13,0,'Fashring Assumptions'!$Q$12)</f>
        <v>0</v>
      </c>
      <c r="G314" s="15">
        <v>575.70474658085277</v>
      </c>
      <c r="H314" s="15">
        <f t="shared" si="32"/>
        <v>0</v>
      </c>
      <c r="I314" s="15">
        <f t="shared" si="33"/>
        <v>0</v>
      </c>
      <c r="J314" s="58">
        <f>'Fashring Assumptions'!$M$7*'Fashring Forecast'!F314</f>
        <v>0</v>
      </c>
      <c r="K314" s="58">
        <f>'Fashring Assumptions'!$M$5*'Fashring Assumptions'!$M$7*'Fashring Forecast'!E314</f>
        <v>172.68506477922773</v>
      </c>
      <c r="L314" s="58">
        <f t="shared" si="34"/>
        <v>172.68506477922773</v>
      </c>
    </row>
    <row r="315" spans="1:12" x14ac:dyDescent="0.3">
      <c r="A315" s="60">
        <v>44509</v>
      </c>
      <c r="B315" s="15">
        <f t="shared" si="35"/>
        <v>2021</v>
      </c>
      <c r="C315" s="15">
        <f t="shared" si="36"/>
        <v>11</v>
      </c>
      <c r="D315" s="15">
        <f t="shared" si="37"/>
        <v>9</v>
      </c>
      <c r="E315" s="15">
        <f t="shared" si="31"/>
        <v>2187.2562898867909</v>
      </c>
      <c r="F315" s="15">
        <f>IF(E314&gt;'Fashring Assumptions'!$Q$13,0,'Fashring Assumptions'!$Q$12)</f>
        <v>0</v>
      </c>
      <c r="G315" s="15">
        <v>575.70474658085277</v>
      </c>
      <c r="H315" s="15">
        <f t="shared" si="32"/>
        <v>0</v>
      </c>
      <c r="I315" s="15">
        <f t="shared" si="33"/>
        <v>0</v>
      </c>
      <c r="J315" s="58">
        <f>'Fashring Assumptions'!$M$7*'Fashring Forecast'!F315</f>
        <v>0</v>
      </c>
      <c r="K315" s="58">
        <f>'Fashring Assumptions'!$M$5*'Fashring Assumptions'!$M$7*'Fashring Forecast'!E315</f>
        <v>136.70351811792443</v>
      </c>
      <c r="L315" s="58">
        <f t="shared" si="34"/>
        <v>136.70351811792443</v>
      </c>
    </row>
    <row r="316" spans="1:12" x14ac:dyDescent="0.3">
      <c r="A316" s="60">
        <v>44510</v>
      </c>
      <c r="B316" s="15">
        <f t="shared" si="35"/>
        <v>2021</v>
      </c>
      <c r="C316" s="15">
        <f t="shared" si="36"/>
        <v>11</v>
      </c>
      <c r="D316" s="15">
        <f t="shared" si="37"/>
        <v>10</v>
      </c>
      <c r="E316" s="15">
        <f t="shared" si="31"/>
        <v>1611.5515433059381</v>
      </c>
      <c r="F316" s="15">
        <f>IF(E315&gt;'Fashring Assumptions'!$Q$13,0,'Fashring Assumptions'!$Q$12)</f>
        <v>0</v>
      </c>
      <c r="G316" s="15">
        <v>575.70474658085277</v>
      </c>
      <c r="H316" s="15">
        <f t="shared" si="32"/>
        <v>0</v>
      </c>
      <c r="I316" s="15">
        <f t="shared" si="33"/>
        <v>0</v>
      </c>
      <c r="J316" s="58">
        <f>'Fashring Assumptions'!$M$7*'Fashring Forecast'!F316</f>
        <v>0</v>
      </c>
      <c r="K316" s="58">
        <f>'Fashring Assumptions'!$M$5*'Fashring Assumptions'!$M$7*'Fashring Forecast'!E316</f>
        <v>100.72197145662113</v>
      </c>
      <c r="L316" s="58">
        <f t="shared" si="34"/>
        <v>100.72197145662113</v>
      </c>
    </row>
    <row r="317" spans="1:12" x14ac:dyDescent="0.3">
      <c r="A317" s="60">
        <v>44511</v>
      </c>
      <c r="B317" s="15">
        <f t="shared" si="35"/>
        <v>2021</v>
      </c>
      <c r="C317" s="15">
        <f t="shared" si="36"/>
        <v>11</v>
      </c>
      <c r="D317" s="15">
        <f t="shared" si="37"/>
        <v>11</v>
      </c>
      <c r="E317" s="15">
        <f t="shared" si="31"/>
        <v>1035.8467967250854</v>
      </c>
      <c r="F317" s="15">
        <f>IF(E316&gt;'Fashring Assumptions'!$Q$13,0,'Fashring Assumptions'!$Q$12)</f>
        <v>0</v>
      </c>
      <c r="G317" s="15">
        <v>575.70474658085277</v>
      </c>
      <c r="H317" s="15">
        <f t="shared" si="32"/>
        <v>0</v>
      </c>
      <c r="I317" s="15">
        <f t="shared" si="33"/>
        <v>0</v>
      </c>
      <c r="J317" s="58">
        <f>'Fashring Assumptions'!$M$7*'Fashring Forecast'!F317</f>
        <v>0</v>
      </c>
      <c r="K317" s="58">
        <f>'Fashring Assumptions'!$M$5*'Fashring Assumptions'!$M$7*'Fashring Forecast'!E317</f>
        <v>64.740424795317836</v>
      </c>
      <c r="L317" s="58">
        <f t="shared" si="34"/>
        <v>64.740424795317836</v>
      </c>
    </row>
    <row r="318" spans="1:12" x14ac:dyDescent="0.3">
      <c r="A318" s="60">
        <v>44512</v>
      </c>
      <c r="B318" s="15">
        <f t="shared" si="35"/>
        <v>2021</v>
      </c>
      <c r="C318" s="15">
        <f t="shared" si="36"/>
        <v>11</v>
      </c>
      <c r="D318" s="15">
        <f t="shared" si="37"/>
        <v>12</v>
      </c>
      <c r="E318" s="15">
        <f t="shared" si="31"/>
        <v>4752.2920813741857</v>
      </c>
      <c r="F318" s="15">
        <f>IF(E317&gt;'Fashring Assumptions'!$Q$13,0,'Fashring Assumptions'!$Q$12)</f>
        <v>4292.1500312299531</v>
      </c>
      <c r="G318" s="15">
        <v>575.70474658085277</v>
      </c>
      <c r="H318" s="15">
        <f t="shared" si="32"/>
        <v>1</v>
      </c>
      <c r="I318" s="15">
        <f t="shared" si="33"/>
        <v>1000</v>
      </c>
      <c r="J318" s="58">
        <f>'Fashring Assumptions'!$M$7*'Fashring Forecast'!F318</f>
        <v>10730.375078074883</v>
      </c>
      <c r="K318" s="58">
        <f>'Fashring Assumptions'!$M$5*'Fashring Assumptions'!$M$7*'Fashring Forecast'!E318</f>
        <v>297.01825508588661</v>
      </c>
      <c r="L318" s="58">
        <f t="shared" si="34"/>
        <v>12027.39333316077</v>
      </c>
    </row>
    <row r="319" spans="1:12" x14ac:dyDescent="0.3">
      <c r="A319" s="60">
        <v>44513</v>
      </c>
      <c r="B319" s="15">
        <f t="shared" si="35"/>
        <v>2021</v>
      </c>
      <c r="C319" s="15">
        <f t="shared" si="36"/>
        <v>11</v>
      </c>
      <c r="D319" s="15">
        <f t="shared" si="37"/>
        <v>13</v>
      </c>
      <c r="E319" s="15">
        <f t="shared" si="31"/>
        <v>4176.587334793333</v>
      </c>
      <c r="F319" s="15">
        <f>IF(E318&gt;'Fashring Assumptions'!$Q$13,0,'Fashring Assumptions'!$Q$12)</f>
        <v>0</v>
      </c>
      <c r="G319" s="15">
        <v>575.70474658085277</v>
      </c>
      <c r="H319" s="15">
        <f t="shared" si="32"/>
        <v>0</v>
      </c>
      <c r="I319" s="15">
        <f t="shared" si="33"/>
        <v>0</v>
      </c>
      <c r="J319" s="58">
        <f>'Fashring Assumptions'!$M$7*'Fashring Forecast'!F319</f>
        <v>0</v>
      </c>
      <c r="K319" s="58">
        <f>'Fashring Assumptions'!$M$5*'Fashring Assumptions'!$M$7*'Fashring Forecast'!E319</f>
        <v>261.03670842458331</v>
      </c>
      <c r="L319" s="58">
        <f t="shared" si="34"/>
        <v>261.03670842458331</v>
      </c>
    </row>
    <row r="320" spans="1:12" x14ac:dyDescent="0.3">
      <c r="A320" s="60">
        <v>44514</v>
      </c>
      <c r="B320" s="15">
        <f t="shared" si="35"/>
        <v>2021</v>
      </c>
      <c r="C320" s="15">
        <f t="shared" si="36"/>
        <v>11</v>
      </c>
      <c r="D320" s="15">
        <f t="shared" si="37"/>
        <v>14</v>
      </c>
      <c r="E320" s="15">
        <f t="shared" si="31"/>
        <v>3600.8825882124802</v>
      </c>
      <c r="F320" s="15">
        <f>IF(E319&gt;'Fashring Assumptions'!$Q$13,0,'Fashring Assumptions'!$Q$12)</f>
        <v>0</v>
      </c>
      <c r="G320" s="15">
        <v>575.70474658085277</v>
      </c>
      <c r="H320" s="15">
        <f t="shared" si="32"/>
        <v>0</v>
      </c>
      <c r="I320" s="15">
        <f t="shared" si="33"/>
        <v>0</v>
      </c>
      <c r="J320" s="58">
        <f>'Fashring Assumptions'!$M$7*'Fashring Forecast'!F320</f>
        <v>0</v>
      </c>
      <c r="K320" s="58">
        <f>'Fashring Assumptions'!$M$5*'Fashring Assumptions'!$M$7*'Fashring Forecast'!E320</f>
        <v>225.05516176328001</v>
      </c>
      <c r="L320" s="58">
        <f t="shared" si="34"/>
        <v>225.05516176328001</v>
      </c>
    </row>
    <row r="321" spans="1:12" x14ac:dyDescent="0.3">
      <c r="A321" s="60">
        <v>44515</v>
      </c>
      <c r="B321" s="15">
        <f t="shared" si="35"/>
        <v>2021</v>
      </c>
      <c r="C321" s="15">
        <f t="shared" si="36"/>
        <v>11</v>
      </c>
      <c r="D321" s="15">
        <f t="shared" si="37"/>
        <v>15</v>
      </c>
      <c r="E321" s="15">
        <f t="shared" si="31"/>
        <v>3025.1778416316274</v>
      </c>
      <c r="F321" s="15">
        <f>IF(E320&gt;'Fashring Assumptions'!$Q$13,0,'Fashring Assumptions'!$Q$12)</f>
        <v>0</v>
      </c>
      <c r="G321" s="15">
        <v>575.70474658085277</v>
      </c>
      <c r="H321" s="15">
        <f t="shared" si="32"/>
        <v>0</v>
      </c>
      <c r="I321" s="15">
        <f t="shared" si="33"/>
        <v>0</v>
      </c>
      <c r="J321" s="58">
        <f>'Fashring Assumptions'!$M$7*'Fashring Forecast'!F321</f>
        <v>0</v>
      </c>
      <c r="K321" s="58">
        <f>'Fashring Assumptions'!$M$5*'Fashring Assumptions'!$M$7*'Fashring Forecast'!E321</f>
        <v>189.07361510197671</v>
      </c>
      <c r="L321" s="58">
        <f t="shared" si="34"/>
        <v>189.07361510197671</v>
      </c>
    </row>
    <row r="322" spans="1:12" x14ac:dyDescent="0.3">
      <c r="A322" s="60">
        <v>44516</v>
      </c>
      <c r="B322" s="15">
        <f t="shared" si="35"/>
        <v>2021</v>
      </c>
      <c r="C322" s="15">
        <f t="shared" si="36"/>
        <v>11</v>
      </c>
      <c r="D322" s="15">
        <f t="shared" si="37"/>
        <v>16</v>
      </c>
      <c r="E322" s="15">
        <f t="shared" si="31"/>
        <v>2449.4730950507746</v>
      </c>
      <c r="F322" s="15">
        <f>IF(E321&gt;'Fashring Assumptions'!$Q$13,0,'Fashring Assumptions'!$Q$12)</f>
        <v>0</v>
      </c>
      <c r="G322" s="15">
        <v>575.70474658085277</v>
      </c>
      <c r="H322" s="15">
        <f t="shared" si="32"/>
        <v>0</v>
      </c>
      <c r="I322" s="15">
        <f t="shared" si="33"/>
        <v>0</v>
      </c>
      <c r="J322" s="58">
        <f>'Fashring Assumptions'!$M$7*'Fashring Forecast'!F322</f>
        <v>0</v>
      </c>
      <c r="K322" s="58">
        <f>'Fashring Assumptions'!$M$5*'Fashring Assumptions'!$M$7*'Fashring Forecast'!E322</f>
        <v>153.09206844067342</v>
      </c>
      <c r="L322" s="58">
        <f t="shared" si="34"/>
        <v>153.09206844067342</v>
      </c>
    </row>
    <row r="323" spans="1:12" x14ac:dyDescent="0.3">
      <c r="A323" s="60">
        <v>44517</v>
      </c>
      <c r="B323" s="15">
        <f t="shared" si="35"/>
        <v>2021</v>
      </c>
      <c r="C323" s="15">
        <f t="shared" si="36"/>
        <v>11</v>
      </c>
      <c r="D323" s="15">
        <f t="shared" si="37"/>
        <v>17</v>
      </c>
      <c r="E323" s="15">
        <f t="shared" ref="E323:E386" si="38">E322-G323+F323</f>
        <v>1873.7683484699219</v>
      </c>
      <c r="F323" s="15">
        <f>IF(E322&gt;'Fashring Assumptions'!$Q$13,0,'Fashring Assumptions'!$Q$12)</f>
        <v>0</v>
      </c>
      <c r="G323" s="15">
        <v>575.70474658085277</v>
      </c>
      <c r="H323" s="15">
        <f t="shared" ref="H323:H386" si="39">IF(F323&gt;0,1,0)</f>
        <v>0</v>
      </c>
      <c r="I323" s="15">
        <f t="shared" ref="I323:I386" si="40">1000*H323</f>
        <v>0</v>
      </c>
      <c r="J323" s="58">
        <f>'Fashring Assumptions'!$M$7*'Fashring Forecast'!F323</f>
        <v>0</v>
      </c>
      <c r="K323" s="58">
        <f>'Fashring Assumptions'!$M$5*'Fashring Assumptions'!$M$7*'Fashring Forecast'!E323</f>
        <v>117.11052177937012</v>
      </c>
      <c r="L323" s="58">
        <f t="shared" ref="L323:L386" si="41">SUM(I323:K323)</f>
        <v>117.11052177937012</v>
      </c>
    </row>
    <row r="324" spans="1:12" x14ac:dyDescent="0.3">
      <c r="A324" s="60">
        <v>44518</v>
      </c>
      <c r="B324" s="15">
        <f t="shared" si="35"/>
        <v>2021</v>
      </c>
      <c r="C324" s="15">
        <f t="shared" si="36"/>
        <v>11</v>
      </c>
      <c r="D324" s="15">
        <f t="shared" si="37"/>
        <v>18</v>
      </c>
      <c r="E324" s="15">
        <f t="shared" si="38"/>
        <v>1298.0636018890691</v>
      </c>
      <c r="F324" s="15">
        <f>IF(E323&gt;'Fashring Assumptions'!$Q$13,0,'Fashring Assumptions'!$Q$12)</f>
        <v>0</v>
      </c>
      <c r="G324" s="15">
        <v>575.70474658085277</v>
      </c>
      <c r="H324" s="15">
        <f t="shared" si="39"/>
        <v>0</v>
      </c>
      <c r="I324" s="15">
        <f t="shared" si="40"/>
        <v>0</v>
      </c>
      <c r="J324" s="58">
        <f>'Fashring Assumptions'!$M$7*'Fashring Forecast'!F324</f>
        <v>0</v>
      </c>
      <c r="K324" s="58">
        <f>'Fashring Assumptions'!$M$5*'Fashring Assumptions'!$M$7*'Fashring Forecast'!E324</f>
        <v>81.128975118066819</v>
      </c>
      <c r="L324" s="58">
        <f t="shared" si="41"/>
        <v>81.128975118066819</v>
      </c>
    </row>
    <row r="325" spans="1:12" x14ac:dyDescent="0.3">
      <c r="A325" s="60">
        <v>44519</v>
      </c>
      <c r="B325" s="15">
        <f t="shared" si="35"/>
        <v>2021</v>
      </c>
      <c r="C325" s="15">
        <f t="shared" si="36"/>
        <v>11</v>
      </c>
      <c r="D325" s="15">
        <f t="shared" si="37"/>
        <v>19</v>
      </c>
      <c r="E325" s="15">
        <f t="shared" si="38"/>
        <v>722.35885530821633</v>
      </c>
      <c r="F325" s="15">
        <f>IF(E324&gt;'Fashring Assumptions'!$Q$13,0,'Fashring Assumptions'!$Q$12)</f>
        <v>0</v>
      </c>
      <c r="G325" s="15">
        <v>575.70474658085277</v>
      </c>
      <c r="H325" s="15">
        <f t="shared" si="39"/>
        <v>0</v>
      </c>
      <c r="I325" s="15">
        <f t="shared" si="40"/>
        <v>0</v>
      </c>
      <c r="J325" s="58">
        <f>'Fashring Assumptions'!$M$7*'Fashring Forecast'!F325</f>
        <v>0</v>
      </c>
      <c r="K325" s="58">
        <f>'Fashring Assumptions'!$M$5*'Fashring Assumptions'!$M$7*'Fashring Forecast'!E325</f>
        <v>45.147428456763521</v>
      </c>
      <c r="L325" s="58">
        <f t="shared" si="41"/>
        <v>45.147428456763521</v>
      </c>
    </row>
    <row r="326" spans="1:12" x14ac:dyDescent="0.3">
      <c r="A326" s="60">
        <v>44520</v>
      </c>
      <c r="B326" s="15">
        <f t="shared" si="35"/>
        <v>2021</v>
      </c>
      <c r="C326" s="15">
        <f t="shared" si="36"/>
        <v>11</v>
      </c>
      <c r="D326" s="15">
        <f t="shared" si="37"/>
        <v>20</v>
      </c>
      <c r="E326" s="15">
        <f t="shared" si="38"/>
        <v>4438.8041399573167</v>
      </c>
      <c r="F326" s="15">
        <f>IF(E325&gt;'Fashring Assumptions'!$Q$13,0,'Fashring Assumptions'!$Q$12)</f>
        <v>4292.1500312299531</v>
      </c>
      <c r="G326" s="15">
        <v>575.70474658085277</v>
      </c>
      <c r="H326" s="15">
        <f t="shared" si="39"/>
        <v>1</v>
      </c>
      <c r="I326" s="15">
        <f t="shared" si="40"/>
        <v>1000</v>
      </c>
      <c r="J326" s="58">
        <f>'Fashring Assumptions'!$M$7*'Fashring Forecast'!F326</f>
        <v>10730.375078074883</v>
      </c>
      <c r="K326" s="58">
        <f>'Fashring Assumptions'!$M$5*'Fashring Assumptions'!$M$7*'Fashring Forecast'!E326</f>
        <v>277.42525874733229</v>
      </c>
      <c r="L326" s="58">
        <f t="shared" si="41"/>
        <v>12007.800336822216</v>
      </c>
    </row>
    <row r="327" spans="1:12" x14ac:dyDescent="0.3">
      <c r="A327" s="60">
        <v>44521</v>
      </c>
      <c r="B327" s="15">
        <f t="shared" si="35"/>
        <v>2021</v>
      </c>
      <c r="C327" s="15">
        <f t="shared" si="36"/>
        <v>11</v>
      </c>
      <c r="D327" s="15">
        <f t="shared" si="37"/>
        <v>21</v>
      </c>
      <c r="E327" s="15">
        <f t="shared" si="38"/>
        <v>3863.0993933764639</v>
      </c>
      <c r="F327" s="15">
        <f>IF(E326&gt;'Fashring Assumptions'!$Q$13,0,'Fashring Assumptions'!$Q$12)</f>
        <v>0</v>
      </c>
      <c r="G327" s="15">
        <v>575.70474658085277</v>
      </c>
      <c r="H327" s="15">
        <f t="shared" si="39"/>
        <v>0</v>
      </c>
      <c r="I327" s="15">
        <f t="shared" si="40"/>
        <v>0</v>
      </c>
      <c r="J327" s="58">
        <f>'Fashring Assumptions'!$M$7*'Fashring Forecast'!F327</f>
        <v>0</v>
      </c>
      <c r="K327" s="58">
        <f>'Fashring Assumptions'!$M$5*'Fashring Assumptions'!$M$7*'Fashring Forecast'!E327</f>
        <v>241.443712086029</v>
      </c>
      <c r="L327" s="58">
        <f t="shared" si="41"/>
        <v>241.443712086029</v>
      </c>
    </row>
    <row r="328" spans="1:12" x14ac:dyDescent="0.3">
      <c r="A328" s="60">
        <v>44522</v>
      </c>
      <c r="B328" s="15">
        <f t="shared" si="35"/>
        <v>2021</v>
      </c>
      <c r="C328" s="15">
        <f t="shared" si="36"/>
        <v>11</v>
      </c>
      <c r="D328" s="15">
        <f t="shared" si="37"/>
        <v>22</v>
      </c>
      <c r="E328" s="15">
        <f t="shared" si="38"/>
        <v>3287.3946467956112</v>
      </c>
      <c r="F328" s="15">
        <f>IF(E327&gt;'Fashring Assumptions'!$Q$13,0,'Fashring Assumptions'!$Q$12)</f>
        <v>0</v>
      </c>
      <c r="G328" s="15">
        <v>575.70474658085277</v>
      </c>
      <c r="H328" s="15">
        <f t="shared" si="39"/>
        <v>0</v>
      </c>
      <c r="I328" s="15">
        <f t="shared" si="40"/>
        <v>0</v>
      </c>
      <c r="J328" s="58">
        <f>'Fashring Assumptions'!$M$7*'Fashring Forecast'!F328</f>
        <v>0</v>
      </c>
      <c r="K328" s="58">
        <f>'Fashring Assumptions'!$M$5*'Fashring Assumptions'!$M$7*'Fashring Forecast'!E328</f>
        <v>205.4621654247257</v>
      </c>
      <c r="L328" s="58">
        <f t="shared" si="41"/>
        <v>205.4621654247257</v>
      </c>
    </row>
    <row r="329" spans="1:12" x14ac:dyDescent="0.3">
      <c r="A329" s="60">
        <v>44523</v>
      </c>
      <c r="B329" s="15">
        <f t="shared" si="35"/>
        <v>2021</v>
      </c>
      <c r="C329" s="15">
        <f t="shared" si="36"/>
        <v>11</v>
      </c>
      <c r="D329" s="15">
        <f t="shared" si="37"/>
        <v>23</v>
      </c>
      <c r="E329" s="15">
        <f t="shared" si="38"/>
        <v>2711.6899002147584</v>
      </c>
      <c r="F329" s="15">
        <f>IF(E328&gt;'Fashring Assumptions'!$Q$13,0,'Fashring Assumptions'!$Q$12)</f>
        <v>0</v>
      </c>
      <c r="G329" s="15">
        <v>575.70474658085277</v>
      </c>
      <c r="H329" s="15">
        <f t="shared" si="39"/>
        <v>0</v>
      </c>
      <c r="I329" s="15">
        <f t="shared" si="40"/>
        <v>0</v>
      </c>
      <c r="J329" s="58">
        <f>'Fashring Assumptions'!$M$7*'Fashring Forecast'!F329</f>
        <v>0</v>
      </c>
      <c r="K329" s="58">
        <f>'Fashring Assumptions'!$M$5*'Fashring Assumptions'!$M$7*'Fashring Forecast'!E329</f>
        <v>169.4806187634224</v>
      </c>
      <c r="L329" s="58">
        <f t="shared" si="41"/>
        <v>169.4806187634224</v>
      </c>
    </row>
    <row r="330" spans="1:12" x14ac:dyDescent="0.3">
      <c r="A330" s="60">
        <v>44524</v>
      </c>
      <c r="B330" s="15">
        <f t="shared" si="35"/>
        <v>2021</v>
      </c>
      <c r="C330" s="15">
        <f t="shared" si="36"/>
        <v>11</v>
      </c>
      <c r="D330" s="15">
        <f t="shared" si="37"/>
        <v>24</v>
      </c>
      <c r="E330" s="15">
        <f t="shared" si="38"/>
        <v>2135.9851536339056</v>
      </c>
      <c r="F330" s="15">
        <f>IF(E329&gt;'Fashring Assumptions'!$Q$13,0,'Fashring Assumptions'!$Q$12)</f>
        <v>0</v>
      </c>
      <c r="G330" s="15">
        <v>575.70474658085277</v>
      </c>
      <c r="H330" s="15">
        <f t="shared" si="39"/>
        <v>0</v>
      </c>
      <c r="I330" s="15">
        <f t="shared" si="40"/>
        <v>0</v>
      </c>
      <c r="J330" s="58">
        <f>'Fashring Assumptions'!$M$7*'Fashring Forecast'!F330</f>
        <v>0</v>
      </c>
      <c r="K330" s="58">
        <f>'Fashring Assumptions'!$M$5*'Fashring Assumptions'!$M$7*'Fashring Forecast'!E330</f>
        <v>133.4990721021191</v>
      </c>
      <c r="L330" s="58">
        <f t="shared" si="41"/>
        <v>133.4990721021191</v>
      </c>
    </row>
    <row r="331" spans="1:12" x14ac:dyDescent="0.3">
      <c r="A331" s="60">
        <v>44525</v>
      </c>
      <c r="B331" s="15">
        <f t="shared" si="35"/>
        <v>2021</v>
      </c>
      <c r="C331" s="15">
        <f t="shared" si="36"/>
        <v>11</v>
      </c>
      <c r="D331" s="15">
        <f t="shared" si="37"/>
        <v>25</v>
      </c>
      <c r="E331" s="15">
        <f t="shared" si="38"/>
        <v>1560.2804070530528</v>
      </c>
      <c r="F331" s="15">
        <f>IF(E330&gt;'Fashring Assumptions'!$Q$13,0,'Fashring Assumptions'!$Q$12)</f>
        <v>0</v>
      </c>
      <c r="G331" s="15">
        <v>575.70474658085277</v>
      </c>
      <c r="H331" s="15">
        <f t="shared" si="39"/>
        <v>0</v>
      </c>
      <c r="I331" s="15">
        <f t="shared" si="40"/>
        <v>0</v>
      </c>
      <c r="J331" s="58">
        <f>'Fashring Assumptions'!$M$7*'Fashring Forecast'!F331</f>
        <v>0</v>
      </c>
      <c r="K331" s="58">
        <f>'Fashring Assumptions'!$M$5*'Fashring Assumptions'!$M$7*'Fashring Forecast'!E331</f>
        <v>97.517525440815803</v>
      </c>
      <c r="L331" s="58">
        <f t="shared" si="41"/>
        <v>97.517525440815803</v>
      </c>
    </row>
    <row r="332" spans="1:12" x14ac:dyDescent="0.3">
      <c r="A332" s="60">
        <v>44526</v>
      </c>
      <c r="B332" s="15">
        <f t="shared" si="35"/>
        <v>2021</v>
      </c>
      <c r="C332" s="15">
        <f t="shared" si="36"/>
        <v>11</v>
      </c>
      <c r="D332" s="15">
        <f t="shared" si="37"/>
        <v>26</v>
      </c>
      <c r="E332" s="15">
        <f t="shared" si="38"/>
        <v>984.57566047220007</v>
      </c>
      <c r="F332" s="15">
        <f>IF(E331&gt;'Fashring Assumptions'!$Q$13,0,'Fashring Assumptions'!$Q$12)</f>
        <v>0</v>
      </c>
      <c r="G332" s="15">
        <v>575.70474658085277</v>
      </c>
      <c r="H332" s="15">
        <f t="shared" si="39"/>
        <v>0</v>
      </c>
      <c r="I332" s="15">
        <f t="shared" si="40"/>
        <v>0</v>
      </c>
      <c r="J332" s="58">
        <f>'Fashring Assumptions'!$M$7*'Fashring Forecast'!F332</f>
        <v>0</v>
      </c>
      <c r="K332" s="58">
        <f>'Fashring Assumptions'!$M$5*'Fashring Assumptions'!$M$7*'Fashring Forecast'!E332</f>
        <v>61.535978779512504</v>
      </c>
      <c r="L332" s="58">
        <f t="shared" si="41"/>
        <v>61.535978779512504</v>
      </c>
    </row>
    <row r="333" spans="1:12" x14ac:dyDescent="0.3">
      <c r="A333" s="60">
        <v>44527</v>
      </c>
      <c r="B333" s="15">
        <f t="shared" si="35"/>
        <v>2021</v>
      </c>
      <c r="C333" s="15">
        <f t="shared" si="36"/>
        <v>11</v>
      </c>
      <c r="D333" s="15">
        <f t="shared" si="37"/>
        <v>27</v>
      </c>
      <c r="E333" s="15">
        <f t="shared" si="38"/>
        <v>4701.0209451213004</v>
      </c>
      <c r="F333" s="15">
        <f>IF(E332&gt;'Fashring Assumptions'!$Q$13,0,'Fashring Assumptions'!$Q$12)</f>
        <v>4292.1500312299531</v>
      </c>
      <c r="G333" s="15">
        <v>575.70474658085277</v>
      </c>
      <c r="H333" s="15">
        <f t="shared" si="39"/>
        <v>1</v>
      </c>
      <c r="I333" s="15">
        <f t="shared" si="40"/>
        <v>1000</v>
      </c>
      <c r="J333" s="58">
        <f>'Fashring Assumptions'!$M$7*'Fashring Forecast'!F333</f>
        <v>10730.375078074883</v>
      </c>
      <c r="K333" s="58">
        <f>'Fashring Assumptions'!$M$5*'Fashring Assumptions'!$M$7*'Fashring Forecast'!E333</f>
        <v>293.81380907008128</v>
      </c>
      <c r="L333" s="58">
        <f t="shared" si="41"/>
        <v>12024.188887144965</v>
      </c>
    </row>
    <row r="334" spans="1:12" x14ac:dyDescent="0.3">
      <c r="A334" s="60">
        <v>44528</v>
      </c>
      <c r="B334" s="15">
        <f t="shared" si="35"/>
        <v>2021</v>
      </c>
      <c r="C334" s="15">
        <f t="shared" si="36"/>
        <v>11</v>
      </c>
      <c r="D334" s="15">
        <f t="shared" si="37"/>
        <v>28</v>
      </c>
      <c r="E334" s="15">
        <f t="shared" si="38"/>
        <v>4125.3161985404477</v>
      </c>
      <c r="F334" s="15">
        <f>IF(E333&gt;'Fashring Assumptions'!$Q$13,0,'Fashring Assumptions'!$Q$12)</f>
        <v>0</v>
      </c>
      <c r="G334" s="15">
        <v>575.70474658085277</v>
      </c>
      <c r="H334" s="15">
        <f t="shared" si="39"/>
        <v>0</v>
      </c>
      <c r="I334" s="15">
        <f t="shared" si="40"/>
        <v>0</v>
      </c>
      <c r="J334" s="58">
        <f>'Fashring Assumptions'!$M$7*'Fashring Forecast'!F334</f>
        <v>0</v>
      </c>
      <c r="K334" s="58">
        <f>'Fashring Assumptions'!$M$5*'Fashring Assumptions'!$M$7*'Fashring Forecast'!E334</f>
        <v>257.83226240877798</v>
      </c>
      <c r="L334" s="58">
        <f t="shared" si="41"/>
        <v>257.83226240877798</v>
      </c>
    </row>
    <row r="335" spans="1:12" x14ac:dyDescent="0.3">
      <c r="A335" s="60">
        <v>44529</v>
      </c>
      <c r="B335" s="15">
        <f t="shared" si="35"/>
        <v>2021</v>
      </c>
      <c r="C335" s="15">
        <f t="shared" si="36"/>
        <v>11</v>
      </c>
      <c r="D335" s="15">
        <f t="shared" si="37"/>
        <v>29</v>
      </c>
      <c r="E335" s="15">
        <f t="shared" si="38"/>
        <v>3549.6114519595949</v>
      </c>
      <c r="F335" s="15">
        <f>IF(E334&gt;'Fashring Assumptions'!$Q$13,0,'Fashring Assumptions'!$Q$12)</f>
        <v>0</v>
      </c>
      <c r="G335" s="15">
        <v>575.70474658085277</v>
      </c>
      <c r="H335" s="15">
        <f t="shared" si="39"/>
        <v>0</v>
      </c>
      <c r="I335" s="15">
        <f t="shared" si="40"/>
        <v>0</v>
      </c>
      <c r="J335" s="58">
        <f>'Fashring Assumptions'!$M$7*'Fashring Forecast'!F335</f>
        <v>0</v>
      </c>
      <c r="K335" s="58">
        <f>'Fashring Assumptions'!$M$5*'Fashring Assumptions'!$M$7*'Fashring Forecast'!E335</f>
        <v>221.85071574747468</v>
      </c>
      <c r="L335" s="58">
        <f t="shared" si="41"/>
        <v>221.85071574747468</v>
      </c>
    </row>
    <row r="336" spans="1:12" x14ac:dyDescent="0.3">
      <c r="A336" s="60">
        <v>44530</v>
      </c>
      <c r="B336" s="15">
        <f t="shared" si="35"/>
        <v>2021</v>
      </c>
      <c r="C336" s="15">
        <f t="shared" si="36"/>
        <v>11</v>
      </c>
      <c r="D336" s="15">
        <f t="shared" si="37"/>
        <v>30</v>
      </c>
      <c r="E336" s="15">
        <f t="shared" si="38"/>
        <v>2973.9067053787421</v>
      </c>
      <c r="F336" s="15">
        <f>IF(E335&gt;'Fashring Assumptions'!$Q$13,0,'Fashring Assumptions'!$Q$12)</f>
        <v>0</v>
      </c>
      <c r="G336" s="15">
        <v>575.70474658085277</v>
      </c>
      <c r="H336" s="15">
        <f t="shared" si="39"/>
        <v>0</v>
      </c>
      <c r="I336" s="15">
        <f t="shared" si="40"/>
        <v>0</v>
      </c>
      <c r="J336" s="58">
        <f>'Fashring Assumptions'!$M$7*'Fashring Forecast'!F336</f>
        <v>0</v>
      </c>
      <c r="K336" s="58">
        <f>'Fashring Assumptions'!$M$5*'Fashring Assumptions'!$M$7*'Fashring Forecast'!E336</f>
        <v>185.86916908617138</v>
      </c>
      <c r="L336" s="58">
        <f t="shared" si="41"/>
        <v>185.86916908617138</v>
      </c>
    </row>
    <row r="337" spans="1:12" x14ac:dyDescent="0.3">
      <c r="A337" s="60">
        <v>44531</v>
      </c>
      <c r="B337" s="15">
        <f t="shared" si="35"/>
        <v>2021</v>
      </c>
      <c r="C337" s="15">
        <f t="shared" si="36"/>
        <v>12</v>
      </c>
      <c r="D337" s="15">
        <f t="shared" si="37"/>
        <v>1</v>
      </c>
      <c r="E337" s="15">
        <f t="shared" si="38"/>
        <v>2398.2019587978893</v>
      </c>
      <c r="F337" s="15">
        <f>IF(E336&gt;'Fashring Assumptions'!$Q$13,0,'Fashring Assumptions'!$Q$12)</f>
        <v>0</v>
      </c>
      <c r="G337" s="15">
        <v>575.70474658085277</v>
      </c>
      <c r="H337" s="15">
        <f t="shared" si="39"/>
        <v>0</v>
      </c>
      <c r="I337" s="15">
        <f t="shared" si="40"/>
        <v>0</v>
      </c>
      <c r="J337" s="58">
        <f>'Fashring Assumptions'!$M$7*'Fashring Forecast'!F337</f>
        <v>0</v>
      </c>
      <c r="K337" s="58">
        <f>'Fashring Assumptions'!$M$5*'Fashring Assumptions'!$M$7*'Fashring Forecast'!E337</f>
        <v>149.88762242486808</v>
      </c>
      <c r="L337" s="58">
        <f t="shared" si="41"/>
        <v>149.88762242486808</v>
      </c>
    </row>
    <row r="338" spans="1:12" x14ac:dyDescent="0.3">
      <c r="A338" s="60">
        <v>44532</v>
      </c>
      <c r="B338" s="15">
        <f t="shared" si="35"/>
        <v>2021</v>
      </c>
      <c r="C338" s="15">
        <f t="shared" si="36"/>
        <v>12</v>
      </c>
      <c r="D338" s="15">
        <f t="shared" si="37"/>
        <v>2</v>
      </c>
      <c r="E338" s="15">
        <f t="shared" si="38"/>
        <v>1822.4972122170366</v>
      </c>
      <c r="F338" s="15">
        <f>IF(E337&gt;'Fashring Assumptions'!$Q$13,0,'Fashring Assumptions'!$Q$12)</f>
        <v>0</v>
      </c>
      <c r="G338" s="15">
        <v>575.70474658085277</v>
      </c>
      <c r="H338" s="15">
        <f t="shared" si="39"/>
        <v>0</v>
      </c>
      <c r="I338" s="15">
        <f t="shared" si="40"/>
        <v>0</v>
      </c>
      <c r="J338" s="58">
        <f>'Fashring Assumptions'!$M$7*'Fashring Forecast'!F338</f>
        <v>0</v>
      </c>
      <c r="K338" s="58">
        <f>'Fashring Assumptions'!$M$5*'Fashring Assumptions'!$M$7*'Fashring Forecast'!E338</f>
        <v>113.90607576356479</v>
      </c>
      <c r="L338" s="58">
        <f t="shared" si="41"/>
        <v>113.90607576356479</v>
      </c>
    </row>
    <row r="339" spans="1:12" x14ac:dyDescent="0.3">
      <c r="A339" s="60">
        <v>44533</v>
      </c>
      <c r="B339" s="15">
        <f t="shared" si="35"/>
        <v>2021</v>
      </c>
      <c r="C339" s="15">
        <f t="shared" si="36"/>
        <v>12</v>
      </c>
      <c r="D339" s="15">
        <f t="shared" si="37"/>
        <v>3</v>
      </c>
      <c r="E339" s="15">
        <f t="shared" si="38"/>
        <v>1246.7924656361838</v>
      </c>
      <c r="F339" s="15">
        <f>IF(E338&gt;'Fashring Assumptions'!$Q$13,0,'Fashring Assumptions'!$Q$12)</f>
        <v>0</v>
      </c>
      <c r="G339" s="15">
        <v>575.70474658085277</v>
      </c>
      <c r="H339" s="15">
        <f t="shared" si="39"/>
        <v>0</v>
      </c>
      <c r="I339" s="15">
        <f t="shared" si="40"/>
        <v>0</v>
      </c>
      <c r="J339" s="58">
        <f>'Fashring Assumptions'!$M$7*'Fashring Forecast'!F339</f>
        <v>0</v>
      </c>
      <c r="K339" s="58">
        <f>'Fashring Assumptions'!$M$5*'Fashring Assumptions'!$M$7*'Fashring Forecast'!E339</f>
        <v>77.924529102261488</v>
      </c>
      <c r="L339" s="58">
        <f t="shared" si="41"/>
        <v>77.924529102261488</v>
      </c>
    </row>
    <row r="340" spans="1:12" x14ac:dyDescent="0.3">
      <c r="A340" s="60">
        <v>44534</v>
      </c>
      <c r="B340" s="15">
        <f t="shared" si="35"/>
        <v>2021</v>
      </c>
      <c r="C340" s="15">
        <f t="shared" si="36"/>
        <v>12</v>
      </c>
      <c r="D340" s="15">
        <f t="shared" si="37"/>
        <v>4</v>
      </c>
      <c r="E340" s="15">
        <f t="shared" si="38"/>
        <v>4963.2377502852842</v>
      </c>
      <c r="F340" s="15">
        <f>IF(E339&gt;'Fashring Assumptions'!$Q$13,0,'Fashring Assumptions'!$Q$12)</f>
        <v>4292.1500312299531</v>
      </c>
      <c r="G340" s="15">
        <v>575.70474658085277</v>
      </c>
      <c r="H340" s="15">
        <f t="shared" si="39"/>
        <v>1</v>
      </c>
      <c r="I340" s="15">
        <f t="shared" si="40"/>
        <v>1000</v>
      </c>
      <c r="J340" s="58">
        <f>'Fashring Assumptions'!$M$7*'Fashring Forecast'!F340</f>
        <v>10730.375078074883</v>
      </c>
      <c r="K340" s="58">
        <f>'Fashring Assumptions'!$M$5*'Fashring Assumptions'!$M$7*'Fashring Forecast'!E340</f>
        <v>310.20235939283026</v>
      </c>
      <c r="L340" s="58">
        <f t="shared" si="41"/>
        <v>12040.577437467713</v>
      </c>
    </row>
    <row r="341" spans="1:12" x14ac:dyDescent="0.3">
      <c r="A341" s="60">
        <v>44535</v>
      </c>
      <c r="B341" s="15">
        <f t="shared" si="35"/>
        <v>2021</v>
      </c>
      <c r="C341" s="15">
        <f t="shared" si="36"/>
        <v>12</v>
      </c>
      <c r="D341" s="15">
        <f t="shared" si="37"/>
        <v>5</v>
      </c>
      <c r="E341" s="15">
        <f t="shared" si="38"/>
        <v>4387.5330037044314</v>
      </c>
      <c r="F341" s="15">
        <f>IF(E340&gt;'Fashring Assumptions'!$Q$13,0,'Fashring Assumptions'!$Q$12)</f>
        <v>0</v>
      </c>
      <c r="G341" s="15">
        <v>575.70474658085277</v>
      </c>
      <c r="H341" s="15">
        <f t="shared" si="39"/>
        <v>0</v>
      </c>
      <c r="I341" s="15">
        <f t="shared" si="40"/>
        <v>0</v>
      </c>
      <c r="J341" s="58">
        <f>'Fashring Assumptions'!$M$7*'Fashring Forecast'!F341</f>
        <v>0</v>
      </c>
      <c r="K341" s="58">
        <f>'Fashring Assumptions'!$M$5*'Fashring Assumptions'!$M$7*'Fashring Forecast'!E341</f>
        <v>274.22081273152696</v>
      </c>
      <c r="L341" s="58">
        <f t="shared" si="41"/>
        <v>274.22081273152696</v>
      </c>
    </row>
    <row r="342" spans="1:12" x14ac:dyDescent="0.3">
      <c r="A342" s="60">
        <v>44536</v>
      </c>
      <c r="B342" s="15">
        <f t="shared" si="35"/>
        <v>2021</v>
      </c>
      <c r="C342" s="15">
        <f t="shared" si="36"/>
        <v>12</v>
      </c>
      <c r="D342" s="15">
        <f t="shared" si="37"/>
        <v>6</v>
      </c>
      <c r="E342" s="15">
        <f t="shared" si="38"/>
        <v>3811.8282571235786</v>
      </c>
      <c r="F342" s="15">
        <f>IF(E341&gt;'Fashring Assumptions'!$Q$13,0,'Fashring Assumptions'!$Q$12)</f>
        <v>0</v>
      </c>
      <c r="G342" s="15">
        <v>575.70474658085277</v>
      </c>
      <c r="H342" s="15">
        <f t="shared" si="39"/>
        <v>0</v>
      </c>
      <c r="I342" s="15">
        <f t="shared" si="40"/>
        <v>0</v>
      </c>
      <c r="J342" s="58">
        <f>'Fashring Assumptions'!$M$7*'Fashring Forecast'!F342</f>
        <v>0</v>
      </c>
      <c r="K342" s="58">
        <f>'Fashring Assumptions'!$M$5*'Fashring Assumptions'!$M$7*'Fashring Forecast'!E342</f>
        <v>238.23926607022366</v>
      </c>
      <c r="L342" s="58">
        <f t="shared" si="41"/>
        <v>238.23926607022366</v>
      </c>
    </row>
    <row r="343" spans="1:12" x14ac:dyDescent="0.3">
      <c r="A343" s="60">
        <v>44537</v>
      </c>
      <c r="B343" s="15">
        <f t="shared" si="35"/>
        <v>2021</v>
      </c>
      <c r="C343" s="15">
        <f t="shared" si="36"/>
        <v>12</v>
      </c>
      <c r="D343" s="15">
        <f t="shared" si="37"/>
        <v>7</v>
      </c>
      <c r="E343" s="15">
        <f t="shared" si="38"/>
        <v>3236.1235105427259</v>
      </c>
      <c r="F343" s="15">
        <f>IF(E342&gt;'Fashring Assumptions'!$Q$13,0,'Fashring Assumptions'!$Q$12)</f>
        <v>0</v>
      </c>
      <c r="G343" s="15">
        <v>575.70474658085277</v>
      </c>
      <c r="H343" s="15">
        <f t="shared" si="39"/>
        <v>0</v>
      </c>
      <c r="I343" s="15">
        <f t="shared" si="40"/>
        <v>0</v>
      </c>
      <c r="J343" s="58">
        <f>'Fashring Assumptions'!$M$7*'Fashring Forecast'!F343</f>
        <v>0</v>
      </c>
      <c r="K343" s="58">
        <f>'Fashring Assumptions'!$M$5*'Fashring Assumptions'!$M$7*'Fashring Forecast'!E343</f>
        <v>202.25771940892037</v>
      </c>
      <c r="L343" s="58">
        <f t="shared" si="41"/>
        <v>202.25771940892037</v>
      </c>
    </row>
    <row r="344" spans="1:12" x14ac:dyDescent="0.3">
      <c r="A344" s="60">
        <v>44538</v>
      </c>
      <c r="B344" s="15">
        <f t="shared" si="35"/>
        <v>2021</v>
      </c>
      <c r="C344" s="15">
        <f t="shared" si="36"/>
        <v>12</v>
      </c>
      <c r="D344" s="15">
        <f t="shared" si="37"/>
        <v>8</v>
      </c>
      <c r="E344" s="15">
        <f t="shared" si="38"/>
        <v>2660.4187639618731</v>
      </c>
      <c r="F344" s="15">
        <f>IF(E343&gt;'Fashring Assumptions'!$Q$13,0,'Fashring Assumptions'!$Q$12)</f>
        <v>0</v>
      </c>
      <c r="G344" s="15">
        <v>575.70474658085277</v>
      </c>
      <c r="H344" s="15">
        <f t="shared" si="39"/>
        <v>0</v>
      </c>
      <c r="I344" s="15">
        <f t="shared" si="40"/>
        <v>0</v>
      </c>
      <c r="J344" s="58">
        <f>'Fashring Assumptions'!$M$7*'Fashring Forecast'!F344</f>
        <v>0</v>
      </c>
      <c r="K344" s="58">
        <f>'Fashring Assumptions'!$M$5*'Fashring Assumptions'!$M$7*'Fashring Forecast'!E344</f>
        <v>166.27617274761707</v>
      </c>
      <c r="L344" s="58">
        <f t="shared" si="41"/>
        <v>166.27617274761707</v>
      </c>
    </row>
    <row r="345" spans="1:12" x14ac:dyDescent="0.3">
      <c r="A345" s="60">
        <v>44539</v>
      </c>
      <c r="B345" s="15">
        <f t="shared" si="35"/>
        <v>2021</v>
      </c>
      <c r="C345" s="15">
        <f t="shared" si="36"/>
        <v>12</v>
      </c>
      <c r="D345" s="15">
        <f t="shared" si="37"/>
        <v>9</v>
      </c>
      <c r="E345" s="15">
        <f t="shared" si="38"/>
        <v>2084.7140173810203</v>
      </c>
      <c r="F345" s="15">
        <f>IF(E344&gt;'Fashring Assumptions'!$Q$13,0,'Fashring Assumptions'!$Q$12)</f>
        <v>0</v>
      </c>
      <c r="G345" s="15">
        <v>575.70474658085277</v>
      </c>
      <c r="H345" s="15">
        <f t="shared" si="39"/>
        <v>0</v>
      </c>
      <c r="I345" s="15">
        <f t="shared" si="40"/>
        <v>0</v>
      </c>
      <c r="J345" s="58">
        <f>'Fashring Assumptions'!$M$7*'Fashring Forecast'!F345</f>
        <v>0</v>
      </c>
      <c r="K345" s="58">
        <f>'Fashring Assumptions'!$M$5*'Fashring Assumptions'!$M$7*'Fashring Forecast'!E345</f>
        <v>130.29462608631377</v>
      </c>
      <c r="L345" s="58">
        <f t="shared" si="41"/>
        <v>130.29462608631377</v>
      </c>
    </row>
    <row r="346" spans="1:12" x14ac:dyDescent="0.3">
      <c r="A346" s="60">
        <v>44540</v>
      </c>
      <c r="B346" s="15">
        <f t="shared" si="35"/>
        <v>2021</v>
      </c>
      <c r="C346" s="15">
        <f t="shared" si="36"/>
        <v>12</v>
      </c>
      <c r="D346" s="15">
        <f t="shared" si="37"/>
        <v>10</v>
      </c>
      <c r="E346" s="15">
        <f t="shared" si="38"/>
        <v>1509.0092708001675</v>
      </c>
      <c r="F346" s="15">
        <f>IF(E345&gt;'Fashring Assumptions'!$Q$13,0,'Fashring Assumptions'!$Q$12)</f>
        <v>0</v>
      </c>
      <c r="G346" s="15">
        <v>575.70474658085277</v>
      </c>
      <c r="H346" s="15">
        <f t="shared" si="39"/>
        <v>0</v>
      </c>
      <c r="I346" s="15">
        <f t="shared" si="40"/>
        <v>0</v>
      </c>
      <c r="J346" s="58">
        <f>'Fashring Assumptions'!$M$7*'Fashring Forecast'!F346</f>
        <v>0</v>
      </c>
      <c r="K346" s="58">
        <f>'Fashring Assumptions'!$M$5*'Fashring Assumptions'!$M$7*'Fashring Forecast'!E346</f>
        <v>94.313079425010471</v>
      </c>
      <c r="L346" s="58">
        <f t="shared" si="41"/>
        <v>94.313079425010471</v>
      </c>
    </row>
    <row r="347" spans="1:12" x14ac:dyDescent="0.3">
      <c r="A347" s="60">
        <v>44541</v>
      </c>
      <c r="B347" s="15">
        <f t="shared" si="35"/>
        <v>2021</v>
      </c>
      <c r="C347" s="15">
        <f t="shared" si="36"/>
        <v>12</v>
      </c>
      <c r="D347" s="15">
        <f t="shared" si="37"/>
        <v>11</v>
      </c>
      <c r="E347" s="15">
        <f t="shared" si="38"/>
        <v>933.30452421931477</v>
      </c>
      <c r="F347" s="15">
        <f>IF(E346&gt;'Fashring Assumptions'!$Q$13,0,'Fashring Assumptions'!$Q$12)</f>
        <v>0</v>
      </c>
      <c r="G347" s="15">
        <v>575.70474658085277</v>
      </c>
      <c r="H347" s="15">
        <f t="shared" si="39"/>
        <v>0</v>
      </c>
      <c r="I347" s="15">
        <f t="shared" si="40"/>
        <v>0</v>
      </c>
      <c r="J347" s="58">
        <f>'Fashring Assumptions'!$M$7*'Fashring Forecast'!F347</f>
        <v>0</v>
      </c>
      <c r="K347" s="58">
        <f>'Fashring Assumptions'!$M$5*'Fashring Assumptions'!$M$7*'Fashring Forecast'!E347</f>
        <v>58.331532763707173</v>
      </c>
      <c r="L347" s="58">
        <f t="shared" si="41"/>
        <v>58.331532763707173</v>
      </c>
    </row>
    <row r="348" spans="1:12" x14ac:dyDescent="0.3">
      <c r="A348" s="60">
        <v>44542</v>
      </c>
      <c r="B348" s="15">
        <f t="shared" si="35"/>
        <v>2021</v>
      </c>
      <c r="C348" s="15">
        <f t="shared" si="36"/>
        <v>12</v>
      </c>
      <c r="D348" s="15">
        <f t="shared" si="37"/>
        <v>12</v>
      </c>
      <c r="E348" s="15">
        <f t="shared" si="38"/>
        <v>4649.7498088684151</v>
      </c>
      <c r="F348" s="15">
        <f>IF(E347&gt;'Fashring Assumptions'!$Q$13,0,'Fashring Assumptions'!$Q$12)</f>
        <v>4292.1500312299531</v>
      </c>
      <c r="G348" s="15">
        <v>575.70474658085277</v>
      </c>
      <c r="H348" s="15">
        <f t="shared" si="39"/>
        <v>1</v>
      </c>
      <c r="I348" s="15">
        <f t="shared" si="40"/>
        <v>1000</v>
      </c>
      <c r="J348" s="58">
        <f>'Fashring Assumptions'!$M$7*'Fashring Forecast'!F348</f>
        <v>10730.375078074883</v>
      </c>
      <c r="K348" s="58">
        <f>'Fashring Assumptions'!$M$5*'Fashring Assumptions'!$M$7*'Fashring Forecast'!E348</f>
        <v>290.60936305427595</v>
      </c>
      <c r="L348" s="58">
        <f t="shared" si="41"/>
        <v>12020.98444112916</v>
      </c>
    </row>
    <row r="349" spans="1:12" x14ac:dyDescent="0.3">
      <c r="A349" s="60">
        <v>44543</v>
      </c>
      <c r="B349" s="15">
        <f t="shared" si="35"/>
        <v>2021</v>
      </c>
      <c r="C349" s="15">
        <f t="shared" si="36"/>
        <v>12</v>
      </c>
      <c r="D349" s="15">
        <f t="shared" si="37"/>
        <v>13</v>
      </c>
      <c r="E349" s="15">
        <f t="shared" si="38"/>
        <v>4074.0450622875624</v>
      </c>
      <c r="F349" s="15">
        <f>IF(E348&gt;'Fashring Assumptions'!$Q$13,0,'Fashring Assumptions'!$Q$12)</f>
        <v>0</v>
      </c>
      <c r="G349" s="15">
        <v>575.70474658085277</v>
      </c>
      <c r="H349" s="15">
        <f t="shared" si="39"/>
        <v>0</v>
      </c>
      <c r="I349" s="15">
        <f t="shared" si="40"/>
        <v>0</v>
      </c>
      <c r="J349" s="58">
        <f>'Fashring Assumptions'!$M$7*'Fashring Forecast'!F349</f>
        <v>0</v>
      </c>
      <c r="K349" s="58">
        <f>'Fashring Assumptions'!$M$5*'Fashring Assumptions'!$M$7*'Fashring Forecast'!E349</f>
        <v>254.62781639297265</v>
      </c>
      <c r="L349" s="58">
        <f t="shared" si="41"/>
        <v>254.62781639297265</v>
      </c>
    </row>
    <row r="350" spans="1:12" x14ac:dyDescent="0.3">
      <c r="A350" s="60">
        <v>44544</v>
      </c>
      <c r="B350" s="15">
        <f t="shared" si="35"/>
        <v>2021</v>
      </c>
      <c r="C350" s="15">
        <f t="shared" si="36"/>
        <v>12</v>
      </c>
      <c r="D350" s="15">
        <f t="shared" si="37"/>
        <v>14</v>
      </c>
      <c r="E350" s="15">
        <f t="shared" si="38"/>
        <v>3498.3403157067096</v>
      </c>
      <c r="F350" s="15">
        <f>IF(E349&gt;'Fashring Assumptions'!$Q$13,0,'Fashring Assumptions'!$Q$12)</f>
        <v>0</v>
      </c>
      <c r="G350" s="15">
        <v>575.70474658085277</v>
      </c>
      <c r="H350" s="15">
        <f t="shared" si="39"/>
        <v>0</v>
      </c>
      <c r="I350" s="15">
        <f t="shared" si="40"/>
        <v>0</v>
      </c>
      <c r="J350" s="58">
        <f>'Fashring Assumptions'!$M$7*'Fashring Forecast'!F350</f>
        <v>0</v>
      </c>
      <c r="K350" s="58">
        <f>'Fashring Assumptions'!$M$5*'Fashring Assumptions'!$M$7*'Fashring Forecast'!E350</f>
        <v>218.64626973166935</v>
      </c>
      <c r="L350" s="58">
        <f t="shared" si="41"/>
        <v>218.64626973166935</v>
      </c>
    </row>
    <row r="351" spans="1:12" x14ac:dyDescent="0.3">
      <c r="A351" s="60">
        <v>44545</v>
      </c>
      <c r="B351" s="15">
        <f t="shared" si="35"/>
        <v>2021</v>
      </c>
      <c r="C351" s="15">
        <f t="shared" si="36"/>
        <v>12</v>
      </c>
      <c r="D351" s="15">
        <f t="shared" si="37"/>
        <v>15</v>
      </c>
      <c r="E351" s="15">
        <f t="shared" si="38"/>
        <v>2922.6355691258568</v>
      </c>
      <c r="F351" s="15">
        <f>IF(E350&gt;'Fashring Assumptions'!$Q$13,0,'Fashring Assumptions'!$Q$12)</f>
        <v>0</v>
      </c>
      <c r="G351" s="15">
        <v>575.70474658085277</v>
      </c>
      <c r="H351" s="15">
        <f t="shared" si="39"/>
        <v>0</v>
      </c>
      <c r="I351" s="15">
        <f t="shared" si="40"/>
        <v>0</v>
      </c>
      <c r="J351" s="58">
        <f>'Fashring Assumptions'!$M$7*'Fashring Forecast'!F351</f>
        <v>0</v>
      </c>
      <c r="K351" s="58">
        <f>'Fashring Assumptions'!$M$5*'Fashring Assumptions'!$M$7*'Fashring Forecast'!E351</f>
        <v>182.66472307036605</v>
      </c>
      <c r="L351" s="58">
        <f t="shared" si="41"/>
        <v>182.66472307036605</v>
      </c>
    </row>
    <row r="352" spans="1:12" x14ac:dyDescent="0.3">
      <c r="A352" s="60">
        <v>44546</v>
      </c>
      <c r="B352" s="15">
        <f t="shared" si="35"/>
        <v>2021</v>
      </c>
      <c r="C352" s="15">
        <f t="shared" si="36"/>
        <v>12</v>
      </c>
      <c r="D352" s="15">
        <f t="shared" si="37"/>
        <v>16</v>
      </c>
      <c r="E352" s="15">
        <f t="shared" si="38"/>
        <v>2346.930822545004</v>
      </c>
      <c r="F352" s="15">
        <f>IF(E351&gt;'Fashring Assumptions'!$Q$13,0,'Fashring Assumptions'!$Q$12)</f>
        <v>0</v>
      </c>
      <c r="G352" s="15">
        <v>575.70474658085277</v>
      </c>
      <c r="H352" s="15">
        <f t="shared" si="39"/>
        <v>0</v>
      </c>
      <c r="I352" s="15">
        <f t="shared" si="40"/>
        <v>0</v>
      </c>
      <c r="J352" s="58">
        <f>'Fashring Assumptions'!$M$7*'Fashring Forecast'!F352</f>
        <v>0</v>
      </c>
      <c r="K352" s="58">
        <f>'Fashring Assumptions'!$M$5*'Fashring Assumptions'!$M$7*'Fashring Forecast'!E352</f>
        <v>146.68317640906275</v>
      </c>
      <c r="L352" s="58">
        <f t="shared" si="41"/>
        <v>146.68317640906275</v>
      </c>
    </row>
    <row r="353" spans="1:12" x14ac:dyDescent="0.3">
      <c r="A353" s="60">
        <v>44547</v>
      </c>
      <c r="B353" s="15">
        <f t="shared" ref="B353:B416" si="42">YEAR(A353)</f>
        <v>2021</v>
      </c>
      <c r="C353" s="15">
        <f t="shared" ref="C353:C416" si="43">MONTH(A353)</f>
        <v>12</v>
      </c>
      <c r="D353" s="15">
        <f t="shared" ref="D353:D416" si="44">DAY(A353)</f>
        <v>17</v>
      </c>
      <c r="E353" s="15">
        <f t="shared" si="38"/>
        <v>1771.2260759641513</v>
      </c>
      <c r="F353" s="15">
        <f>IF(E352&gt;'Fashring Assumptions'!$Q$13,0,'Fashring Assumptions'!$Q$12)</f>
        <v>0</v>
      </c>
      <c r="G353" s="15">
        <v>575.70474658085277</v>
      </c>
      <c r="H353" s="15">
        <f t="shared" si="39"/>
        <v>0</v>
      </c>
      <c r="I353" s="15">
        <f t="shared" si="40"/>
        <v>0</v>
      </c>
      <c r="J353" s="58">
        <f>'Fashring Assumptions'!$M$7*'Fashring Forecast'!F353</f>
        <v>0</v>
      </c>
      <c r="K353" s="58">
        <f>'Fashring Assumptions'!$M$5*'Fashring Assumptions'!$M$7*'Fashring Forecast'!E353</f>
        <v>110.70162974775945</v>
      </c>
      <c r="L353" s="58">
        <f t="shared" si="41"/>
        <v>110.70162974775945</v>
      </c>
    </row>
    <row r="354" spans="1:12" x14ac:dyDescent="0.3">
      <c r="A354" s="60">
        <v>44548</v>
      </c>
      <c r="B354" s="15">
        <f t="shared" si="42"/>
        <v>2021</v>
      </c>
      <c r="C354" s="15">
        <f t="shared" si="43"/>
        <v>12</v>
      </c>
      <c r="D354" s="15">
        <f t="shared" si="44"/>
        <v>18</v>
      </c>
      <c r="E354" s="15">
        <f t="shared" si="38"/>
        <v>1195.5213293832985</v>
      </c>
      <c r="F354" s="15">
        <f>IF(E353&gt;'Fashring Assumptions'!$Q$13,0,'Fashring Assumptions'!$Q$12)</f>
        <v>0</v>
      </c>
      <c r="G354" s="15">
        <v>575.70474658085277</v>
      </c>
      <c r="H354" s="15">
        <f t="shared" si="39"/>
        <v>0</v>
      </c>
      <c r="I354" s="15">
        <f t="shared" si="40"/>
        <v>0</v>
      </c>
      <c r="J354" s="58">
        <f>'Fashring Assumptions'!$M$7*'Fashring Forecast'!F354</f>
        <v>0</v>
      </c>
      <c r="K354" s="58">
        <f>'Fashring Assumptions'!$M$5*'Fashring Assumptions'!$M$7*'Fashring Forecast'!E354</f>
        <v>74.720083086456157</v>
      </c>
      <c r="L354" s="58">
        <f t="shared" si="41"/>
        <v>74.720083086456157</v>
      </c>
    </row>
    <row r="355" spans="1:12" x14ac:dyDescent="0.3">
      <c r="A355" s="60">
        <v>44549</v>
      </c>
      <c r="B355" s="15">
        <f t="shared" si="42"/>
        <v>2021</v>
      </c>
      <c r="C355" s="15">
        <f t="shared" si="43"/>
        <v>12</v>
      </c>
      <c r="D355" s="15">
        <f t="shared" si="44"/>
        <v>19</v>
      </c>
      <c r="E355" s="15">
        <f t="shared" si="38"/>
        <v>4911.9666140323989</v>
      </c>
      <c r="F355" s="15">
        <f>IF(E354&gt;'Fashring Assumptions'!$Q$13,0,'Fashring Assumptions'!$Q$12)</f>
        <v>4292.1500312299531</v>
      </c>
      <c r="G355" s="15">
        <v>575.70474658085277</v>
      </c>
      <c r="H355" s="15">
        <f t="shared" si="39"/>
        <v>1</v>
      </c>
      <c r="I355" s="15">
        <f t="shared" si="40"/>
        <v>1000</v>
      </c>
      <c r="J355" s="58">
        <f>'Fashring Assumptions'!$M$7*'Fashring Forecast'!F355</f>
        <v>10730.375078074883</v>
      </c>
      <c r="K355" s="58">
        <f>'Fashring Assumptions'!$M$5*'Fashring Assumptions'!$M$7*'Fashring Forecast'!E355</f>
        <v>306.99791337702493</v>
      </c>
      <c r="L355" s="58">
        <f t="shared" si="41"/>
        <v>12037.372991451908</v>
      </c>
    </row>
    <row r="356" spans="1:12" x14ac:dyDescent="0.3">
      <c r="A356" s="60">
        <v>44550</v>
      </c>
      <c r="B356" s="15">
        <f t="shared" si="42"/>
        <v>2021</v>
      </c>
      <c r="C356" s="15">
        <f t="shared" si="43"/>
        <v>12</v>
      </c>
      <c r="D356" s="15">
        <f t="shared" si="44"/>
        <v>20</v>
      </c>
      <c r="E356" s="15">
        <f t="shared" si="38"/>
        <v>4336.2618674515461</v>
      </c>
      <c r="F356" s="15">
        <f>IF(E355&gt;'Fashring Assumptions'!$Q$13,0,'Fashring Assumptions'!$Q$12)</f>
        <v>0</v>
      </c>
      <c r="G356" s="15">
        <v>575.70474658085277</v>
      </c>
      <c r="H356" s="15">
        <f t="shared" si="39"/>
        <v>0</v>
      </c>
      <c r="I356" s="15">
        <f t="shared" si="40"/>
        <v>0</v>
      </c>
      <c r="J356" s="58">
        <f>'Fashring Assumptions'!$M$7*'Fashring Forecast'!F356</f>
        <v>0</v>
      </c>
      <c r="K356" s="58">
        <f>'Fashring Assumptions'!$M$5*'Fashring Assumptions'!$M$7*'Fashring Forecast'!E356</f>
        <v>271.01636671572163</v>
      </c>
      <c r="L356" s="58">
        <f t="shared" si="41"/>
        <v>271.01636671572163</v>
      </c>
    </row>
    <row r="357" spans="1:12" x14ac:dyDescent="0.3">
      <c r="A357" s="60">
        <v>44551</v>
      </c>
      <c r="B357" s="15">
        <f t="shared" si="42"/>
        <v>2021</v>
      </c>
      <c r="C357" s="15">
        <f t="shared" si="43"/>
        <v>12</v>
      </c>
      <c r="D357" s="15">
        <f t="shared" si="44"/>
        <v>21</v>
      </c>
      <c r="E357" s="15">
        <f t="shared" si="38"/>
        <v>3760.5571208706933</v>
      </c>
      <c r="F357" s="15">
        <f>IF(E356&gt;'Fashring Assumptions'!$Q$13,0,'Fashring Assumptions'!$Q$12)</f>
        <v>0</v>
      </c>
      <c r="G357" s="15">
        <v>575.70474658085277</v>
      </c>
      <c r="H357" s="15">
        <f t="shared" si="39"/>
        <v>0</v>
      </c>
      <c r="I357" s="15">
        <f t="shared" si="40"/>
        <v>0</v>
      </c>
      <c r="J357" s="58">
        <f>'Fashring Assumptions'!$M$7*'Fashring Forecast'!F357</f>
        <v>0</v>
      </c>
      <c r="K357" s="58">
        <f>'Fashring Assumptions'!$M$5*'Fashring Assumptions'!$M$7*'Fashring Forecast'!E357</f>
        <v>235.03482005441833</v>
      </c>
      <c r="L357" s="58">
        <f t="shared" si="41"/>
        <v>235.03482005441833</v>
      </c>
    </row>
    <row r="358" spans="1:12" x14ac:dyDescent="0.3">
      <c r="A358" s="60">
        <v>44552</v>
      </c>
      <c r="B358" s="15">
        <f t="shared" si="42"/>
        <v>2021</v>
      </c>
      <c r="C358" s="15">
        <f t="shared" si="43"/>
        <v>12</v>
      </c>
      <c r="D358" s="15">
        <f t="shared" si="44"/>
        <v>22</v>
      </c>
      <c r="E358" s="15">
        <f t="shared" si="38"/>
        <v>3184.8523742898406</v>
      </c>
      <c r="F358" s="15">
        <f>IF(E357&gt;'Fashring Assumptions'!$Q$13,0,'Fashring Assumptions'!$Q$12)</f>
        <v>0</v>
      </c>
      <c r="G358" s="15">
        <v>575.70474658085277</v>
      </c>
      <c r="H358" s="15">
        <f t="shared" si="39"/>
        <v>0</v>
      </c>
      <c r="I358" s="15">
        <f t="shared" si="40"/>
        <v>0</v>
      </c>
      <c r="J358" s="58">
        <f>'Fashring Assumptions'!$M$7*'Fashring Forecast'!F358</f>
        <v>0</v>
      </c>
      <c r="K358" s="58">
        <f>'Fashring Assumptions'!$M$5*'Fashring Assumptions'!$M$7*'Fashring Forecast'!E358</f>
        <v>199.05327339311503</v>
      </c>
      <c r="L358" s="58">
        <f t="shared" si="41"/>
        <v>199.05327339311503</v>
      </c>
    </row>
    <row r="359" spans="1:12" x14ac:dyDescent="0.3">
      <c r="A359" s="60">
        <v>44553</v>
      </c>
      <c r="B359" s="15">
        <f t="shared" si="42"/>
        <v>2021</v>
      </c>
      <c r="C359" s="15">
        <f t="shared" si="43"/>
        <v>12</v>
      </c>
      <c r="D359" s="15">
        <f t="shared" si="44"/>
        <v>23</v>
      </c>
      <c r="E359" s="15">
        <f t="shared" si="38"/>
        <v>2609.1476277089878</v>
      </c>
      <c r="F359" s="15">
        <f>IF(E358&gt;'Fashring Assumptions'!$Q$13,0,'Fashring Assumptions'!$Q$12)</f>
        <v>0</v>
      </c>
      <c r="G359" s="15">
        <v>575.70474658085277</v>
      </c>
      <c r="H359" s="15">
        <f t="shared" si="39"/>
        <v>0</v>
      </c>
      <c r="I359" s="15">
        <f t="shared" si="40"/>
        <v>0</v>
      </c>
      <c r="J359" s="58">
        <f>'Fashring Assumptions'!$M$7*'Fashring Forecast'!F359</f>
        <v>0</v>
      </c>
      <c r="K359" s="58">
        <f>'Fashring Assumptions'!$M$5*'Fashring Assumptions'!$M$7*'Fashring Forecast'!E359</f>
        <v>163.07172673181174</v>
      </c>
      <c r="L359" s="58">
        <f t="shared" si="41"/>
        <v>163.07172673181174</v>
      </c>
    </row>
    <row r="360" spans="1:12" x14ac:dyDescent="0.3">
      <c r="A360" s="60">
        <v>44554</v>
      </c>
      <c r="B360" s="15">
        <f t="shared" si="42"/>
        <v>2021</v>
      </c>
      <c r="C360" s="15">
        <f t="shared" si="43"/>
        <v>12</v>
      </c>
      <c r="D360" s="15">
        <f t="shared" si="44"/>
        <v>24</v>
      </c>
      <c r="E360" s="15">
        <f t="shared" si="38"/>
        <v>2033.442881128135</v>
      </c>
      <c r="F360" s="15">
        <f>IF(E359&gt;'Fashring Assumptions'!$Q$13,0,'Fashring Assumptions'!$Q$12)</f>
        <v>0</v>
      </c>
      <c r="G360" s="15">
        <v>575.70474658085277</v>
      </c>
      <c r="H360" s="15">
        <f t="shared" si="39"/>
        <v>0</v>
      </c>
      <c r="I360" s="15">
        <f t="shared" si="40"/>
        <v>0</v>
      </c>
      <c r="J360" s="58">
        <f>'Fashring Assumptions'!$M$7*'Fashring Forecast'!F360</f>
        <v>0</v>
      </c>
      <c r="K360" s="58">
        <f>'Fashring Assumptions'!$M$5*'Fashring Assumptions'!$M$7*'Fashring Forecast'!E360</f>
        <v>127.09018007050844</v>
      </c>
      <c r="L360" s="58">
        <f t="shared" si="41"/>
        <v>127.09018007050844</v>
      </c>
    </row>
    <row r="361" spans="1:12" x14ac:dyDescent="0.3">
      <c r="A361" s="60">
        <v>44555</v>
      </c>
      <c r="B361" s="15">
        <f t="shared" si="42"/>
        <v>2021</v>
      </c>
      <c r="C361" s="15">
        <f t="shared" si="43"/>
        <v>12</v>
      </c>
      <c r="D361" s="15">
        <f t="shared" si="44"/>
        <v>25</v>
      </c>
      <c r="E361" s="15">
        <f t="shared" si="38"/>
        <v>1457.7381345472822</v>
      </c>
      <c r="F361" s="15">
        <f>IF(E360&gt;'Fashring Assumptions'!$Q$13,0,'Fashring Assumptions'!$Q$12)</f>
        <v>0</v>
      </c>
      <c r="G361" s="15">
        <v>575.70474658085277</v>
      </c>
      <c r="H361" s="15">
        <f t="shared" si="39"/>
        <v>0</v>
      </c>
      <c r="I361" s="15">
        <f t="shared" si="40"/>
        <v>0</v>
      </c>
      <c r="J361" s="58">
        <f>'Fashring Assumptions'!$M$7*'Fashring Forecast'!F361</f>
        <v>0</v>
      </c>
      <c r="K361" s="58">
        <f>'Fashring Assumptions'!$M$5*'Fashring Assumptions'!$M$7*'Fashring Forecast'!E361</f>
        <v>91.10863340920514</v>
      </c>
      <c r="L361" s="58">
        <f t="shared" si="41"/>
        <v>91.10863340920514</v>
      </c>
    </row>
    <row r="362" spans="1:12" x14ac:dyDescent="0.3">
      <c r="A362" s="60">
        <v>44556</v>
      </c>
      <c r="B362" s="15">
        <f t="shared" si="42"/>
        <v>2021</v>
      </c>
      <c r="C362" s="15">
        <f t="shared" si="43"/>
        <v>12</v>
      </c>
      <c r="D362" s="15">
        <f t="shared" si="44"/>
        <v>26</v>
      </c>
      <c r="E362" s="15">
        <f t="shared" si="38"/>
        <v>882.03338796642947</v>
      </c>
      <c r="F362" s="15">
        <f>IF(E361&gt;'Fashring Assumptions'!$Q$13,0,'Fashring Assumptions'!$Q$12)</f>
        <v>0</v>
      </c>
      <c r="G362" s="15">
        <v>575.70474658085277</v>
      </c>
      <c r="H362" s="15">
        <f t="shared" si="39"/>
        <v>0</v>
      </c>
      <c r="I362" s="15">
        <f t="shared" si="40"/>
        <v>0</v>
      </c>
      <c r="J362" s="58">
        <f>'Fashring Assumptions'!$M$7*'Fashring Forecast'!F362</f>
        <v>0</v>
      </c>
      <c r="K362" s="58">
        <f>'Fashring Assumptions'!$M$5*'Fashring Assumptions'!$M$7*'Fashring Forecast'!E362</f>
        <v>55.127086747901842</v>
      </c>
      <c r="L362" s="58">
        <f t="shared" si="41"/>
        <v>55.127086747901842</v>
      </c>
    </row>
    <row r="363" spans="1:12" x14ac:dyDescent="0.3">
      <c r="A363" s="60">
        <v>44557</v>
      </c>
      <c r="B363" s="15">
        <f t="shared" si="42"/>
        <v>2021</v>
      </c>
      <c r="C363" s="15">
        <f t="shared" si="43"/>
        <v>12</v>
      </c>
      <c r="D363" s="15">
        <f t="shared" si="44"/>
        <v>27</v>
      </c>
      <c r="E363" s="15">
        <f t="shared" si="38"/>
        <v>4598.4786726155298</v>
      </c>
      <c r="F363" s="15">
        <f>IF(E362&gt;'Fashring Assumptions'!$Q$13,0,'Fashring Assumptions'!$Q$12)</f>
        <v>4292.1500312299531</v>
      </c>
      <c r="G363" s="15">
        <v>575.70474658085277</v>
      </c>
      <c r="H363" s="15">
        <f t="shared" si="39"/>
        <v>1</v>
      </c>
      <c r="I363" s="15">
        <f t="shared" si="40"/>
        <v>1000</v>
      </c>
      <c r="J363" s="58">
        <f>'Fashring Assumptions'!$M$7*'Fashring Forecast'!F363</f>
        <v>10730.375078074883</v>
      </c>
      <c r="K363" s="58">
        <f>'Fashring Assumptions'!$M$5*'Fashring Assumptions'!$M$7*'Fashring Forecast'!E363</f>
        <v>287.40491703847061</v>
      </c>
      <c r="L363" s="58">
        <f t="shared" si="41"/>
        <v>12017.779995113355</v>
      </c>
    </row>
    <row r="364" spans="1:12" x14ac:dyDescent="0.3">
      <c r="A364" s="60">
        <v>44558</v>
      </c>
      <c r="B364" s="15">
        <f t="shared" si="42"/>
        <v>2021</v>
      </c>
      <c r="C364" s="15">
        <f t="shared" si="43"/>
        <v>12</v>
      </c>
      <c r="D364" s="15">
        <f t="shared" si="44"/>
        <v>28</v>
      </c>
      <c r="E364" s="15">
        <f t="shared" si="38"/>
        <v>4022.7739260346771</v>
      </c>
      <c r="F364" s="15">
        <f>IF(E363&gt;'Fashring Assumptions'!$Q$13,0,'Fashring Assumptions'!$Q$12)</f>
        <v>0</v>
      </c>
      <c r="G364" s="15">
        <v>575.70474658085277</v>
      </c>
      <c r="H364" s="15">
        <f t="shared" si="39"/>
        <v>0</v>
      </c>
      <c r="I364" s="15">
        <f t="shared" si="40"/>
        <v>0</v>
      </c>
      <c r="J364" s="58">
        <f>'Fashring Assumptions'!$M$7*'Fashring Forecast'!F364</f>
        <v>0</v>
      </c>
      <c r="K364" s="58">
        <f>'Fashring Assumptions'!$M$5*'Fashring Assumptions'!$M$7*'Fashring Forecast'!E364</f>
        <v>251.42337037716732</v>
      </c>
      <c r="L364" s="58">
        <f t="shared" si="41"/>
        <v>251.42337037716732</v>
      </c>
    </row>
    <row r="365" spans="1:12" x14ac:dyDescent="0.3">
      <c r="A365" s="60">
        <v>44559</v>
      </c>
      <c r="B365" s="15">
        <f t="shared" si="42"/>
        <v>2021</v>
      </c>
      <c r="C365" s="15">
        <f t="shared" si="43"/>
        <v>12</v>
      </c>
      <c r="D365" s="15">
        <f t="shared" si="44"/>
        <v>29</v>
      </c>
      <c r="E365" s="15">
        <f t="shared" si="38"/>
        <v>3447.0691794538243</v>
      </c>
      <c r="F365" s="15">
        <f>IF(E364&gt;'Fashring Assumptions'!$Q$13,0,'Fashring Assumptions'!$Q$12)</f>
        <v>0</v>
      </c>
      <c r="G365" s="15">
        <v>575.70474658085277</v>
      </c>
      <c r="H365" s="15">
        <f t="shared" si="39"/>
        <v>0</v>
      </c>
      <c r="I365" s="15">
        <f t="shared" si="40"/>
        <v>0</v>
      </c>
      <c r="J365" s="58">
        <f>'Fashring Assumptions'!$M$7*'Fashring Forecast'!F365</f>
        <v>0</v>
      </c>
      <c r="K365" s="58">
        <f>'Fashring Assumptions'!$M$5*'Fashring Assumptions'!$M$7*'Fashring Forecast'!E365</f>
        <v>215.44182371586402</v>
      </c>
      <c r="L365" s="58">
        <f t="shared" si="41"/>
        <v>215.44182371586402</v>
      </c>
    </row>
    <row r="366" spans="1:12" x14ac:dyDescent="0.3">
      <c r="A366" s="60">
        <v>44560</v>
      </c>
      <c r="B366" s="15">
        <f t="shared" si="42"/>
        <v>2021</v>
      </c>
      <c r="C366" s="15">
        <f t="shared" si="43"/>
        <v>12</v>
      </c>
      <c r="D366" s="15">
        <f t="shared" si="44"/>
        <v>30</v>
      </c>
      <c r="E366" s="15">
        <f t="shared" si="38"/>
        <v>2871.3644328729715</v>
      </c>
      <c r="F366" s="15">
        <f>IF(E365&gt;'Fashring Assumptions'!$Q$13,0,'Fashring Assumptions'!$Q$12)</f>
        <v>0</v>
      </c>
      <c r="G366" s="15">
        <v>575.70474658085277</v>
      </c>
      <c r="H366" s="15">
        <f t="shared" si="39"/>
        <v>0</v>
      </c>
      <c r="I366" s="15">
        <f t="shared" si="40"/>
        <v>0</v>
      </c>
      <c r="J366" s="58">
        <f>'Fashring Assumptions'!$M$7*'Fashring Forecast'!F366</f>
        <v>0</v>
      </c>
      <c r="K366" s="58">
        <f>'Fashring Assumptions'!$M$5*'Fashring Assumptions'!$M$7*'Fashring Forecast'!E366</f>
        <v>179.46027705456072</v>
      </c>
      <c r="L366" s="58">
        <f t="shared" si="41"/>
        <v>179.46027705456072</v>
      </c>
    </row>
    <row r="367" spans="1:12" x14ac:dyDescent="0.3">
      <c r="A367" s="60">
        <v>44561</v>
      </c>
      <c r="B367" s="15">
        <f t="shared" si="42"/>
        <v>2021</v>
      </c>
      <c r="C367" s="15">
        <f t="shared" si="43"/>
        <v>12</v>
      </c>
      <c r="D367" s="15">
        <f t="shared" si="44"/>
        <v>31</v>
      </c>
      <c r="E367" s="15">
        <f t="shared" si="38"/>
        <v>2295.6596862921187</v>
      </c>
      <c r="F367" s="15">
        <f>IF(E366&gt;'Fashring Assumptions'!$Q$13,0,'Fashring Assumptions'!$Q$12)</f>
        <v>0</v>
      </c>
      <c r="G367" s="15">
        <v>575.70474658085277</v>
      </c>
      <c r="H367" s="15">
        <f t="shared" si="39"/>
        <v>0</v>
      </c>
      <c r="I367" s="15">
        <f t="shared" si="40"/>
        <v>0</v>
      </c>
      <c r="J367" s="58">
        <f>'Fashring Assumptions'!$M$7*'Fashring Forecast'!F367</f>
        <v>0</v>
      </c>
      <c r="K367" s="58">
        <f>'Fashring Assumptions'!$M$5*'Fashring Assumptions'!$M$7*'Fashring Forecast'!E367</f>
        <v>143.47873039325742</v>
      </c>
      <c r="L367" s="58">
        <f t="shared" si="41"/>
        <v>143.47873039325742</v>
      </c>
    </row>
    <row r="368" spans="1:12" x14ac:dyDescent="0.3">
      <c r="A368" s="60">
        <v>44562</v>
      </c>
      <c r="B368" s="15">
        <f t="shared" si="42"/>
        <v>2022</v>
      </c>
      <c r="C368" s="15">
        <f t="shared" si="43"/>
        <v>1</v>
      </c>
      <c r="D368" s="15">
        <f t="shared" si="44"/>
        <v>1</v>
      </c>
      <c r="E368" s="15">
        <f t="shared" si="38"/>
        <v>1719.954939711266</v>
      </c>
      <c r="F368" s="15">
        <f>IF(E367&gt;'Fashring Assumptions'!$Q$13,0,'Fashring Assumptions'!$Q$12)</f>
        <v>0</v>
      </c>
      <c r="G368" s="15">
        <v>575.70474658085277</v>
      </c>
      <c r="H368" s="15">
        <f t="shared" si="39"/>
        <v>0</v>
      </c>
      <c r="I368" s="15">
        <f t="shared" si="40"/>
        <v>0</v>
      </c>
      <c r="J368" s="58">
        <f>'Fashring Assumptions'!$M$7*'Fashring Forecast'!F368</f>
        <v>0</v>
      </c>
      <c r="K368" s="58">
        <f>'Fashring Assumptions'!$M$5*'Fashring Assumptions'!$M$7*'Fashring Forecast'!E368</f>
        <v>107.49718373195412</v>
      </c>
      <c r="L368" s="58">
        <f t="shared" si="41"/>
        <v>107.49718373195412</v>
      </c>
    </row>
    <row r="369" spans="1:12" x14ac:dyDescent="0.3">
      <c r="A369" s="60">
        <v>44563</v>
      </c>
      <c r="B369" s="15">
        <f t="shared" si="42"/>
        <v>2022</v>
      </c>
      <c r="C369" s="15">
        <f t="shared" si="43"/>
        <v>1</v>
      </c>
      <c r="D369" s="15">
        <f t="shared" si="44"/>
        <v>2</v>
      </c>
      <c r="E369" s="15">
        <f t="shared" si="38"/>
        <v>1144.2501931304132</v>
      </c>
      <c r="F369" s="15">
        <f>IF(E368&gt;'Fashring Assumptions'!$Q$13,0,'Fashring Assumptions'!$Q$12)</f>
        <v>0</v>
      </c>
      <c r="G369" s="15">
        <v>575.70474658085277</v>
      </c>
      <c r="H369" s="15">
        <f t="shared" si="39"/>
        <v>0</v>
      </c>
      <c r="I369" s="15">
        <f t="shared" si="40"/>
        <v>0</v>
      </c>
      <c r="J369" s="58">
        <f>'Fashring Assumptions'!$M$7*'Fashring Forecast'!F369</f>
        <v>0</v>
      </c>
      <c r="K369" s="58">
        <f>'Fashring Assumptions'!$M$5*'Fashring Assumptions'!$M$7*'Fashring Forecast'!E369</f>
        <v>71.515637070650826</v>
      </c>
      <c r="L369" s="58">
        <f t="shared" si="41"/>
        <v>71.515637070650826</v>
      </c>
    </row>
    <row r="370" spans="1:12" x14ac:dyDescent="0.3">
      <c r="A370" s="60">
        <v>44564</v>
      </c>
      <c r="B370" s="15">
        <f t="shared" si="42"/>
        <v>2022</v>
      </c>
      <c r="C370" s="15">
        <f t="shared" si="43"/>
        <v>1</v>
      </c>
      <c r="D370" s="15">
        <f t="shared" si="44"/>
        <v>3</v>
      </c>
      <c r="E370" s="15">
        <f t="shared" si="38"/>
        <v>4860.6954777795136</v>
      </c>
      <c r="F370" s="15">
        <f>IF(E369&gt;'Fashring Assumptions'!$Q$13,0,'Fashring Assumptions'!$Q$12)</f>
        <v>4292.1500312299531</v>
      </c>
      <c r="G370" s="15">
        <v>575.70474658085277</v>
      </c>
      <c r="H370" s="15">
        <f t="shared" si="39"/>
        <v>1</v>
      </c>
      <c r="I370" s="15">
        <f t="shared" si="40"/>
        <v>1000</v>
      </c>
      <c r="J370" s="58">
        <f>'Fashring Assumptions'!$M$7*'Fashring Forecast'!F370</f>
        <v>10730.375078074883</v>
      </c>
      <c r="K370" s="58">
        <f>'Fashring Assumptions'!$M$5*'Fashring Assumptions'!$M$7*'Fashring Forecast'!E370</f>
        <v>303.7934673612196</v>
      </c>
      <c r="L370" s="58">
        <f t="shared" si="41"/>
        <v>12034.168545436103</v>
      </c>
    </row>
    <row r="371" spans="1:12" x14ac:dyDescent="0.3">
      <c r="A371" s="60">
        <v>44565</v>
      </c>
      <c r="B371" s="15">
        <f t="shared" si="42"/>
        <v>2022</v>
      </c>
      <c r="C371" s="15">
        <f t="shared" si="43"/>
        <v>1</v>
      </c>
      <c r="D371" s="15">
        <f t="shared" si="44"/>
        <v>4</v>
      </c>
      <c r="E371" s="15">
        <f t="shared" si="38"/>
        <v>4284.9907311986608</v>
      </c>
      <c r="F371" s="15">
        <f>IF(E370&gt;'Fashring Assumptions'!$Q$13,0,'Fashring Assumptions'!$Q$12)</f>
        <v>0</v>
      </c>
      <c r="G371" s="15">
        <v>575.70474658085277</v>
      </c>
      <c r="H371" s="15">
        <f t="shared" si="39"/>
        <v>0</v>
      </c>
      <c r="I371" s="15">
        <f t="shared" si="40"/>
        <v>0</v>
      </c>
      <c r="J371" s="58">
        <f>'Fashring Assumptions'!$M$7*'Fashring Forecast'!F371</f>
        <v>0</v>
      </c>
      <c r="K371" s="58">
        <f>'Fashring Assumptions'!$M$5*'Fashring Assumptions'!$M$7*'Fashring Forecast'!E371</f>
        <v>267.8119206999163</v>
      </c>
      <c r="L371" s="58">
        <f t="shared" si="41"/>
        <v>267.8119206999163</v>
      </c>
    </row>
    <row r="372" spans="1:12" x14ac:dyDescent="0.3">
      <c r="A372" s="60">
        <v>44566</v>
      </c>
      <c r="B372" s="15">
        <f t="shared" si="42"/>
        <v>2022</v>
      </c>
      <c r="C372" s="15">
        <f t="shared" si="43"/>
        <v>1</v>
      </c>
      <c r="D372" s="15">
        <f t="shared" si="44"/>
        <v>5</v>
      </c>
      <c r="E372" s="15">
        <f t="shared" si="38"/>
        <v>3709.285984617808</v>
      </c>
      <c r="F372" s="15">
        <f>IF(E371&gt;'Fashring Assumptions'!$Q$13,0,'Fashring Assumptions'!$Q$12)</f>
        <v>0</v>
      </c>
      <c r="G372" s="15">
        <v>575.70474658085277</v>
      </c>
      <c r="H372" s="15">
        <f t="shared" si="39"/>
        <v>0</v>
      </c>
      <c r="I372" s="15">
        <f t="shared" si="40"/>
        <v>0</v>
      </c>
      <c r="J372" s="58">
        <f>'Fashring Assumptions'!$M$7*'Fashring Forecast'!F372</f>
        <v>0</v>
      </c>
      <c r="K372" s="58">
        <f>'Fashring Assumptions'!$M$5*'Fashring Assumptions'!$M$7*'Fashring Forecast'!E372</f>
        <v>231.830374038613</v>
      </c>
      <c r="L372" s="58">
        <f t="shared" si="41"/>
        <v>231.830374038613</v>
      </c>
    </row>
    <row r="373" spans="1:12" x14ac:dyDescent="0.3">
      <c r="A373" s="60">
        <v>44567</v>
      </c>
      <c r="B373" s="15">
        <f t="shared" si="42"/>
        <v>2022</v>
      </c>
      <c r="C373" s="15">
        <f t="shared" si="43"/>
        <v>1</v>
      </c>
      <c r="D373" s="15">
        <f t="shared" si="44"/>
        <v>6</v>
      </c>
      <c r="E373" s="15">
        <f t="shared" si="38"/>
        <v>3133.5812380369553</v>
      </c>
      <c r="F373" s="15">
        <f>IF(E372&gt;'Fashring Assumptions'!$Q$13,0,'Fashring Assumptions'!$Q$12)</f>
        <v>0</v>
      </c>
      <c r="G373" s="15">
        <v>575.70474658085277</v>
      </c>
      <c r="H373" s="15">
        <f t="shared" si="39"/>
        <v>0</v>
      </c>
      <c r="I373" s="15">
        <f t="shared" si="40"/>
        <v>0</v>
      </c>
      <c r="J373" s="58">
        <f>'Fashring Assumptions'!$M$7*'Fashring Forecast'!F373</f>
        <v>0</v>
      </c>
      <c r="K373" s="58">
        <f>'Fashring Assumptions'!$M$5*'Fashring Assumptions'!$M$7*'Fashring Forecast'!E373</f>
        <v>195.8488273773097</v>
      </c>
      <c r="L373" s="58">
        <f t="shared" si="41"/>
        <v>195.8488273773097</v>
      </c>
    </row>
    <row r="374" spans="1:12" x14ac:dyDescent="0.3">
      <c r="A374" s="60">
        <v>44568</v>
      </c>
      <c r="B374" s="15">
        <f t="shared" si="42"/>
        <v>2022</v>
      </c>
      <c r="C374" s="15">
        <f t="shared" si="43"/>
        <v>1</v>
      </c>
      <c r="D374" s="15">
        <f t="shared" si="44"/>
        <v>7</v>
      </c>
      <c r="E374" s="15">
        <f t="shared" si="38"/>
        <v>2557.8764914561025</v>
      </c>
      <c r="F374" s="15">
        <f>IF(E373&gt;'Fashring Assumptions'!$Q$13,0,'Fashring Assumptions'!$Q$12)</f>
        <v>0</v>
      </c>
      <c r="G374" s="15">
        <v>575.70474658085277</v>
      </c>
      <c r="H374" s="15">
        <f t="shared" si="39"/>
        <v>0</v>
      </c>
      <c r="I374" s="15">
        <f t="shared" si="40"/>
        <v>0</v>
      </c>
      <c r="J374" s="58">
        <f>'Fashring Assumptions'!$M$7*'Fashring Forecast'!F374</f>
        <v>0</v>
      </c>
      <c r="K374" s="58">
        <f>'Fashring Assumptions'!$M$5*'Fashring Assumptions'!$M$7*'Fashring Forecast'!E374</f>
        <v>159.86728071600641</v>
      </c>
      <c r="L374" s="58">
        <f t="shared" si="41"/>
        <v>159.86728071600641</v>
      </c>
    </row>
    <row r="375" spans="1:12" x14ac:dyDescent="0.3">
      <c r="A375" s="60">
        <v>44569</v>
      </c>
      <c r="B375" s="15">
        <f t="shared" si="42"/>
        <v>2022</v>
      </c>
      <c r="C375" s="15">
        <f t="shared" si="43"/>
        <v>1</v>
      </c>
      <c r="D375" s="15">
        <f t="shared" si="44"/>
        <v>8</v>
      </c>
      <c r="E375" s="15">
        <f t="shared" si="38"/>
        <v>1982.1717448752497</v>
      </c>
      <c r="F375" s="15">
        <f>IF(E374&gt;'Fashring Assumptions'!$Q$13,0,'Fashring Assumptions'!$Q$12)</f>
        <v>0</v>
      </c>
      <c r="G375" s="15">
        <v>575.70474658085277</v>
      </c>
      <c r="H375" s="15">
        <f t="shared" si="39"/>
        <v>0</v>
      </c>
      <c r="I375" s="15">
        <f t="shared" si="40"/>
        <v>0</v>
      </c>
      <c r="J375" s="58">
        <f>'Fashring Assumptions'!$M$7*'Fashring Forecast'!F375</f>
        <v>0</v>
      </c>
      <c r="K375" s="58">
        <f>'Fashring Assumptions'!$M$5*'Fashring Assumptions'!$M$7*'Fashring Forecast'!E375</f>
        <v>123.88573405470311</v>
      </c>
      <c r="L375" s="58">
        <f t="shared" si="41"/>
        <v>123.88573405470311</v>
      </c>
    </row>
    <row r="376" spans="1:12" x14ac:dyDescent="0.3">
      <c r="A376" s="60">
        <v>44570</v>
      </c>
      <c r="B376" s="15">
        <f t="shared" si="42"/>
        <v>2022</v>
      </c>
      <c r="C376" s="15">
        <f t="shared" si="43"/>
        <v>1</v>
      </c>
      <c r="D376" s="15">
        <f t="shared" si="44"/>
        <v>9</v>
      </c>
      <c r="E376" s="15">
        <f t="shared" si="38"/>
        <v>1406.4669982943969</v>
      </c>
      <c r="F376" s="15">
        <f>IF(E375&gt;'Fashring Assumptions'!$Q$13,0,'Fashring Assumptions'!$Q$12)</f>
        <v>0</v>
      </c>
      <c r="G376" s="15">
        <v>575.70474658085277</v>
      </c>
      <c r="H376" s="15">
        <f t="shared" si="39"/>
        <v>0</v>
      </c>
      <c r="I376" s="15">
        <f t="shared" si="40"/>
        <v>0</v>
      </c>
      <c r="J376" s="58">
        <f>'Fashring Assumptions'!$M$7*'Fashring Forecast'!F376</f>
        <v>0</v>
      </c>
      <c r="K376" s="58">
        <f>'Fashring Assumptions'!$M$5*'Fashring Assumptions'!$M$7*'Fashring Forecast'!E376</f>
        <v>87.904187393399809</v>
      </c>
      <c r="L376" s="58">
        <f t="shared" si="41"/>
        <v>87.904187393399809</v>
      </c>
    </row>
    <row r="377" spans="1:12" x14ac:dyDescent="0.3">
      <c r="A377" s="60">
        <v>44571</v>
      </c>
      <c r="B377" s="15">
        <f t="shared" si="42"/>
        <v>2022</v>
      </c>
      <c r="C377" s="15">
        <f t="shared" si="43"/>
        <v>1</v>
      </c>
      <c r="D377" s="15">
        <f t="shared" si="44"/>
        <v>10</v>
      </c>
      <c r="E377" s="15">
        <f t="shared" si="38"/>
        <v>830.76225171354417</v>
      </c>
      <c r="F377" s="15">
        <f>IF(E376&gt;'Fashring Assumptions'!$Q$13,0,'Fashring Assumptions'!$Q$12)</f>
        <v>0</v>
      </c>
      <c r="G377" s="15">
        <v>575.70474658085277</v>
      </c>
      <c r="H377" s="15">
        <f t="shared" si="39"/>
        <v>0</v>
      </c>
      <c r="I377" s="15">
        <f t="shared" si="40"/>
        <v>0</v>
      </c>
      <c r="J377" s="58">
        <f>'Fashring Assumptions'!$M$7*'Fashring Forecast'!F377</f>
        <v>0</v>
      </c>
      <c r="K377" s="58">
        <f>'Fashring Assumptions'!$M$5*'Fashring Assumptions'!$M$7*'Fashring Forecast'!E377</f>
        <v>51.922640732096511</v>
      </c>
      <c r="L377" s="58">
        <f t="shared" si="41"/>
        <v>51.922640732096511</v>
      </c>
    </row>
    <row r="378" spans="1:12" x14ac:dyDescent="0.3">
      <c r="A378" s="60">
        <v>44572</v>
      </c>
      <c r="B378" s="15">
        <f t="shared" si="42"/>
        <v>2022</v>
      </c>
      <c r="C378" s="15">
        <f t="shared" si="43"/>
        <v>1</v>
      </c>
      <c r="D378" s="15">
        <f t="shared" si="44"/>
        <v>11</v>
      </c>
      <c r="E378" s="15">
        <f t="shared" si="38"/>
        <v>4547.2075363626445</v>
      </c>
      <c r="F378" s="15">
        <f>IF(E377&gt;'Fashring Assumptions'!$Q$13,0,'Fashring Assumptions'!$Q$12)</f>
        <v>4292.1500312299531</v>
      </c>
      <c r="G378" s="15">
        <v>575.70474658085277</v>
      </c>
      <c r="H378" s="15">
        <f t="shared" si="39"/>
        <v>1</v>
      </c>
      <c r="I378" s="15">
        <f t="shared" si="40"/>
        <v>1000</v>
      </c>
      <c r="J378" s="58">
        <f>'Fashring Assumptions'!$M$7*'Fashring Forecast'!F378</f>
        <v>10730.375078074883</v>
      </c>
      <c r="K378" s="58">
        <f>'Fashring Assumptions'!$M$5*'Fashring Assumptions'!$M$7*'Fashring Forecast'!E378</f>
        <v>284.20047102266528</v>
      </c>
      <c r="L378" s="58">
        <f t="shared" si="41"/>
        <v>12014.575549097548</v>
      </c>
    </row>
    <row r="379" spans="1:12" x14ac:dyDescent="0.3">
      <c r="A379" s="60">
        <v>44573</v>
      </c>
      <c r="B379" s="15">
        <f t="shared" si="42"/>
        <v>2022</v>
      </c>
      <c r="C379" s="15">
        <f t="shared" si="43"/>
        <v>1</v>
      </c>
      <c r="D379" s="15">
        <f t="shared" si="44"/>
        <v>12</v>
      </c>
      <c r="E379" s="15">
        <f t="shared" si="38"/>
        <v>3971.5027897817918</v>
      </c>
      <c r="F379" s="15">
        <f>IF(E378&gt;'Fashring Assumptions'!$Q$13,0,'Fashring Assumptions'!$Q$12)</f>
        <v>0</v>
      </c>
      <c r="G379" s="15">
        <v>575.70474658085277</v>
      </c>
      <c r="H379" s="15">
        <f t="shared" si="39"/>
        <v>0</v>
      </c>
      <c r="I379" s="15">
        <f t="shared" si="40"/>
        <v>0</v>
      </c>
      <c r="J379" s="58">
        <f>'Fashring Assumptions'!$M$7*'Fashring Forecast'!F379</f>
        <v>0</v>
      </c>
      <c r="K379" s="58">
        <f>'Fashring Assumptions'!$M$5*'Fashring Assumptions'!$M$7*'Fashring Forecast'!E379</f>
        <v>248.21892436136199</v>
      </c>
      <c r="L379" s="58">
        <f t="shared" si="41"/>
        <v>248.21892436136199</v>
      </c>
    </row>
    <row r="380" spans="1:12" x14ac:dyDescent="0.3">
      <c r="A380" s="60">
        <v>44574</v>
      </c>
      <c r="B380" s="15">
        <f t="shared" si="42"/>
        <v>2022</v>
      </c>
      <c r="C380" s="15">
        <f t="shared" si="43"/>
        <v>1</v>
      </c>
      <c r="D380" s="15">
        <f t="shared" si="44"/>
        <v>13</v>
      </c>
      <c r="E380" s="15">
        <f t="shared" si="38"/>
        <v>3395.798043200939</v>
      </c>
      <c r="F380" s="15">
        <f>IF(E379&gt;'Fashring Assumptions'!$Q$13,0,'Fashring Assumptions'!$Q$12)</f>
        <v>0</v>
      </c>
      <c r="G380" s="15">
        <v>575.70474658085277</v>
      </c>
      <c r="H380" s="15">
        <f t="shared" si="39"/>
        <v>0</v>
      </c>
      <c r="I380" s="15">
        <f t="shared" si="40"/>
        <v>0</v>
      </c>
      <c r="J380" s="58">
        <f>'Fashring Assumptions'!$M$7*'Fashring Forecast'!F380</f>
        <v>0</v>
      </c>
      <c r="K380" s="58">
        <f>'Fashring Assumptions'!$M$5*'Fashring Assumptions'!$M$7*'Fashring Forecast'!E380</f>
        <v>212.23737770005869</v>
      </c>
      <c r="L380" s="58">
        <f t="shared" si="41"/>
        <v>212.23737770005869</v>
      </c>
    </row>
    <row r="381" spans="1:12" x14ac:dyDescent="0.3">
      <c r="A381" s="60">
        <v>44575</v>
      </c>
      <c r="B381" s="15">
        <f t="shared" si="42"/>
        <v>2022</v>
      </c>
      <c r="C381" s="15">
        <f t="shared" si="43"/>
        <v>1</v>
      </c>
      <c r="D381" s="15">
        <f t="shared" si="44"/>
        <v>14</v>
      </c>
      <c r="E381" s="15">
        <f t="shared" si="38"/>
        <v>2820.0932966200862</v>
      </c>
      <c r="F381" s="15">
        <f>IF(E380&gt;'Fashring Assumptions'!$Q$13,0,'Fashring Assumptions'!$Q$12)</f>
        <v>0</v>
      </c>
      <c r="G381" s="15">
        <v>575.70474658085277</v>
      </c>
      <c r="H381" s="15">
        <f t="shared" si="39"/>
        <v>0</v>
      </c>
      <c r="I381" s="15">
        <f t="shared" si="40"/>
        <v>0</v>
      </c>
      <c r="J381" s="58">
        <f>'Fashring Assumptions'!$M$7*'Fashring Forecast'!F381</f>
        <v>0</v>
      </c>
      <c r="K381" s="58">
        <f>'Fashring Assumptions'!$M$5*'Fashring Assumptions'!$M$7*'Fashring Forecast'!E381</f>
        <v>176.25583103875539</v>
      </c>
      <c r="L381" s="58">
        <f t="shared" si="41"/>
        <v>176.25583103875539</v>
      </c>
    </row>
    <row r="382" spans="1:12" x14ac:dyDescent="0.3">
      <c r="A382" s="60">
        <v>44576</v>
      </c>
      <c r="B382" s="15">
        <f t="shared" si="42"/>
        <v>2022</v>
      </c>
      <c r="C382" s="15">
        <f t="shared" si="43"/>
        <v>1</v>
      </c>
      <c r="D382" s="15">
        <f t="shared" si="44"/>
        <v>15</v>
      </c>
      <c r="E382" s="15">
        <f t="shared" si="38"/>
        <v>2244.3885500392335</v>
      </c>
      <c r="F382" s="15">
        <f>IF(E381&gt;'Fashring Assumptions'!$Q$13,0,'Fashring Assumptions'!$Q$12)</f>
        <v>0</v>
      </c>
      <c r="G382" s="15">
        <v>575.70474658085277</v>
      </c>
      <c r="H382" s="15">
        <f t="shared" si="39"/>
        <v>0</v>
      </c>
      <c r="I382" s="15">
        <f t="shared" si="40"/>
        <v>0</v>
      </c>
      <c r="J382" s="58">
        <f>'Fashring Assumptions'!$M$7*'Fashring Forecast'!F382</f>
        <v>0</v>
      </c>
      <c r="K382" s="58">
        <f>'Fashring Assumptions'!$M$5*'Fashring Assumptions'!$M$7*'Fashring Forecast'!E382</f>
        <v>140.27428437745209</v>
      </c>
      <c r="L382" s="58">
        <f t="shared" si="41"/>
        <v>140.27428437745209</v>
      </c>
    </row>
    <row r="383" spans="1:12" x14ac:dyDescent="0.3">
      <c r="A383" s="60">
        <v>44577</v>
      </c>
      <c r="B383" s="15">
        <f t="shared" si="42"/>
        <v>2022</v>
      </c>
      <c r="C383" s="15">
        <f t="shared" si="43"/>
        <v>1</v>
      </c>
      <c r="D383" s="15">
        <f t="shared" si="44"/>
        <v>16</v>
      </c>
      <c r="E383" s="15">
        <f t="shared" si="38"/>
        <v>1668.6838034583807</v>
      </c>
      <c r="F383" s="15">
        <f>IF(E382&gt;'Fashring Assumptions'!$Q$13,0,'Fashring Assumptions'!$Q$12)</f>
        <v>0</v>
      </c>
      <c r="G383" s="15">
        <v>575.70474658085277</v>
      </c>
      <c r="H383" s="15">
        <f t="shared" si="39"/>
        <v>0</v>
      </c>
      <c r="I383" s="15">
        <f t="shared" si="40"/>
        <v>0</v>
      </c>
      <c r="J383" s="58">
        <f>'Fashring Assumptions'!$M$7*'Fashring Forecast'!F383</f>
        <v>0</v>
      </c>
      <c r="K383" s="58">
        <f>'Fashring Assumptions'!$M$5*'Fashring Assumptions'!$M$7*'Fashring Forecast'!E383</f>
        <v>104.29273771614879</v>
      </c>
      <c r="L383" s="58">
        <f t="shared" si="41"/>
        <v>104.29273771614879</v>
      </c>
    </row>
    <row r="384" spans="1:12" x14ac:dyDescent="0.3">
      <c r="A384" s="60">
        <v>44578</v>
      </c>
      <c r="B384" s="15">
        <f t="shared" si="42"/>
        <v>2022</v>
      </c>
      <c r="C384" s="15">
        <f t="shared" si="43"/>
        <v>1</v>
      </c>
      <c r="D384" s="15">
        <f t="shared" si="44"/>
        <v>17</v>
      </c>
      <c r="E384" s="15">
        <f t="shared" si="38"/>
        <v>1092.9790568775279</v>
      </c>
      <c r="F384" s="15">
        <f>IF(E383&gt;'Fashring Assumptions'!$Q$13,0,'Fashring Assumptions'!$Q$12)</f>
        <v>0</v>
      </c>
      <c r="G384" s="15">
        <v>575.70474658085277</v>
      </c>
      <c r="H384" s="15">
        <f t="shared" si="39"/>
        <v>0</v>
      </c>
      <c r="I384" s="15">
        <f t="shared" si="40"/>
        <v>0</v>
      </c>
      <c r="J384" s="58">
        <f>'Fashring Assumptions'!$M$7*'Fashring Forecast'!F384</f>
        <v>0</v>
      </c>
      <c r="K384" s="58">
        <f>'Fashring Assumptions'!$M$5*'Fashring Assumptions'!$M$7*'Fashring Forecast'!E384</f>
        <v>68.311191054845494</v>
      </c>
      <c r="L384" s="58">
        <f t="shared" si="41"/>
        <v>68.311191054845494</v>
      </c>
    </row>
    <row r="385" spans="1:12" x14ac:dyDescent="0.3">
      <c r="A385" s="60">
        <v>44579</v>
      </c>
      <c r="B385" s="15">
        <f t="shared" si="42"/>
        <v>2022</v>
      </c>
      <c r="C385" s="15">
        <f t="shared" si="43"/>
        <v>1</v>
      </c>
      <c r="D385" s="15">
        <f t="shared" si="44"/>
        <v>18</v>
      </c>
      <c r="E385" s="15">
        <f t="shared" si="38"/>
        <v>4809.4243415266283</v>
      </c>
      <c r="F385" s="15">
        <f>IF(E384&gt;'Fashring Assumptions'!$Q$13,0,'Fashring Assumptions'!$Q$12)</f>
        <v>4292.1500312299531</v>
      </c>
      <c r="G385" s="15">
        <v>575.70474658085277</v>
      </c>
      <c r="H385" s="15">
        <f t="shared" si="39"/>
        <v>1</v>
      </c>
      <c r="I385" s="15">
        <f t="shared" si="40"/>
        <v>1000</v>
      </c>
      <c r="J385" s="58">
        <f>'Fashring Assumptions'!$M$7*'Fashring Forecast'!F385</f>
        <v>10730.375078074883</v>
      </c>
      <c r="K385" s="58">
        <f>'Fashring Assumptions'!$M$5*'Fashring Assumptions'!$M$7*'Fashring Forecast'!E385</f>
        <v>300.58902134541427</v>
      </c>
      <c r="L385" s="58">
        <f t="shared" si="41"/>
        <v>12030.964099420298</v>
      </c>
    </row>
    <row r="386" spans="1:12" x14ac:dyDescent="0.3">
      <c r="A386" s="60">
        <v>44580</v>
      </c>
      <c r="B386" s="15">
        <f t="shared" si="42"/>
        <v>2022</v>
      </c>
      <c r="C386" s="15">
        <f t="shared" si="43"/>
        <v>1</v>
      </c>
      <c r="D386" s="15">
        <f t="shared" si="44"/>
        <v>19</v>
      </c>
      <c r="E386" s="15">
        <f t="shared" si="38"/>
        <v>4233.7195949457755</v>
      </c>
      <c r="F386" s="15">
        <f>IF(E385&gt;'Fashring Assumptions'!$Q$13,0,'Fashring Assumptions'!$Q$12)</f>
        <v>0</v>
      </c>
      <c r="G386" s="15">
        <v>575.70474658085277</v>
      </c>
      <c r="H386" s="15">
        <f t="shared" si="39"/>
        <v>0</v>
      </c>
      <c r="I386" s="15">
        <f t="shared" si="40"/>
        <v>0</v>
      </c>
      <c r="J386" s="58">
        <f>'Fashring Assumptions'!$M$7*'Fashring Forecast'!F386</f>
        <v>0</v>
      </c>
      <c r="K386" s="58">
        <f>'Fashring Assumptions'!$M$5*'Fashring Assumptions'!$M$7*'Fashring Forecast'!E386</f>
        <v>264.60747468411097</v>
      </c>
      <c r="L386" s="58">
        <f t="shared" si="41"/>
        <v>264.60747468411097</v>
      </c>
    </row>
    <row r="387" spans="1:12" x14ac:dyDescent="0.3">
      <c r="A387" s="60">
        <v>44581</v>
      </c>
      <c r="B387" s="15">
        <f t="shared" si="42"/>
        <v>2022</v>
      </c>
      <c r="C387" s="15">
        <f t="shared" si="43"/>
        <v>1</v>
      </c>
      <c r="D387" s="15">
        <f t="shared" si="44"/>
        <v>20</v>
      </c>
      <c r="E387" s="15">
        <f t="shared" ref="E387:E450" si="45">E386-G387+F387</f>
        <v>3658.0148483649227</v>
      </c>
      <c r="F387" s="15">
        <f>IF(E386&gt;'Fashring Assumptions'!$Q$13,0,'Fashring Assumptions'!$Q$12)</f>
        <v>0</v>
      </c>
      <c r="G387" s="15">
        <v>575.70474658085277</v>
      </c>
      <c r="H387" s="15">
        <f t="shared" ref="H387:H450" si="46">IF(F387&gt;0,1,0)</f>
        <v>0</v>
      </c>
      <c r="I387" s="15">
        <f t="shared" ref="I387:I450" si="47">1000*H387</f>
        <v>0</v>
      </c>
      <c r="J387" s="58">
        <f>'Fashring Assumptions'!$M$7*'Fashring Forecast'!F387</f>
        <v>0</v>
      </c>
      <c r="K387" s="58">
        <f>'Fashring Assumptions'!$M$5*'Fashring Assumptions'!$M$7*'Fashring Forecast'!E387</f>
        <v>228.62592802280767</v>
      </c>
      <c r="L387" s="58">
        <f t="shared" ref="L387:L450" si="48">SUM(I387:K387)</f>
        <v>228.62592802280767</v>
      </c>
    </row>
    <row r="388" spans="1:12" x14ac:dyDescent="0.3">
      <c r="A388" s="60">
        <v>44582</v>
      </c>
      <c r="B388" s="15">
        <f t="shared" si="42"/>
        <v>2022</v>
      </c>
      <c r="C388" s="15">
        <f t="shared" si="43"/>
        <v>1</v>
      </c>
      <c r="D388" s="15">
        <f t="shared" si="44"/>
        <v>21</v>
      </c>
      <c r="E388" s="15">
        <f t="shared" si="45"/>
        <v>3082.31010178407</v>
      </c>
      <c r="F388" s="15">
        <f>IF(E387&gt;'Fashring Assumptions'!$Q$13,0,'Fashring Assumptions'!$Q$12)</f>
        <v>0</v>
      </c>
      <c r="G388" s="15">
        <v>575.70474658085277</v>
      </c>
      <c r="H388" s="15">
        <f t="shared" si="46"/>
        <v>0</v>
      </c>
      <c r="I388" s="15">
        <f t="shared" si="47"/>
        <v>0</v>
      </c>
      <c r="J388" s="58">
        <f>'Fashring Assumptions'!$M$7*'Fashring Forecast'!F388</f>
        <v>0</v>
      </c>
      <c r="K388" s="58">
        <f>'Fashring Assumptions'!$M$5*'Fashring Assumptions'!$M$7*'Fashring Forecast'!E388</f>
        <v>192.64438136150437</v>
      </c>
      <c r="L388" s="58">
        <f t="shared" si="48"/>
        <v>192.64438136150437</v>
      </c>
    </row>
    <row r="389" spans="1:12" x14ac:dyDescent="0.3">
      <c r="A389" s="60">
        <v>44583</v>
      </c>
      <c r="B389" s="15">
        <f t="shared" si="42"/>
        <v>2022</v>
      </c>
      <c r="C389" s="15">
        <f t="shared" si="43"/>
        <v>1</v>
      </c>
      <c r="D389" s="15">
        <f t="shared" si="44"/>
        <v>22</v>
      </c>
      <c r="E389" s="15">
        <f t="shared" si="45"/>
        <v>2506.6053552032172</v>
      </c>
      <c r="F389" s="15">
        <f>IF(E388&gt;'Fashring Assumptions'!$Q$13,0,'Fashring Assumptions'!$Q$12)</f>
        <v>0</v>
      </c>
      <c r="G389" s="15">
        <v>575.70474658085277</v>
      </c>
      <c r="H389" s="15">
        <f t="shared" si="46"/>
        <v>0</v>
      </c>
      <c r="I389" s="15">
        <f t="shared" si="47"/>
        <v>0</v>
      </c>
      <c r="J389" s="58">
        <f>'Fashring Assumptions'!$M$7*'Fashring Forecast'!F389</f>
        <v>0</v>
      </c>
      <c r="K389" s="58">
        <f>'Fashring Assumptions'!$M$5*'Fashring Assumptions'!$M$7*'Fashring Forecast'!E389</f>
        <v>156.66283470020107</v>
      </c>
      <c r="L389" s="58">
        <f t="shared" si="48"/>
        <v>156.66283470020107</v>
      </c>
    </row>
    <row r="390" spans="1:12" x14ac:dyDescent="0.3">
      <c r="A390" s="60">
        <v>44584</v>
      </c>
      <c r="B390" s="15">
        <f t="shared" si="42"/>
        <v>2022</v>
      </c>
      <c r="C390" s="15">
        <f t="shared" si="43"/>
        <v>1</v>
      </c>
      <c r="D390" s="15">
        <f t="shared" si="44"/>
        <v>23</v>
      </c>
      <c r="E390" s="15">
        <f t="shared" si="45"/>
        <v>1930.9006086223644</v>
      </c>
      <c r="F390" s="15">
        <f>IF(E389&gt;'Fashring Assumptions'!$Q$13,0,'Fashring Assumptions'!$Q$12)</f>
        <v>0</v>
      </c>
      <c r="G390" s="15">
        <v>575.70474658085277</v>
      </c>
      <c r="H390" s="15">
        <f t="shared" si="46"/>
        <v>0</v>
      </c>
      <c r="I390" s="15">
        <f t="shared" si="47"/>
        <v>0</v>
      </c>
      <c r="J390" s="58">
        <f>'Fashring Assumptions'!$M$7*'Fashring Forecast'!F390</f>
        <v>0</v>
      </c>
      <c r="K390" s="58">
        <f>'Fashring Assumptions'!$M$5*'Fashring Assumptions'!$M$7*'Fashring Forecast'!E390</f>
        <v>120.68128803889778</v>
      </c>
      <c r="L390" s="58">
        <f t="shared" si="48"/>
        <v>120.68128803889778</v>
      </c>
    </row>
    <row r="391" spans="1:12" x14ac:dyDescent="0.3">
      <c r="A391" s="60">
        <v>44585</v>
      </c>
      <c r="B391" s="15">
        <f t="shared" si="42"/>
        <v>2022</v>
      </c>
      <c r="C391" s="15">
        <f t="shared" si="43"/>
        <v>1</v>
      </c>
      <c r="D391" s="15">
        <f t="shared" si="44"/>
        <v>24</v>
      </c>
      <c r="E391" s="15">
        <f t="shared" si="45"/>
        <v>1355.1958620415116</v>
      </c>
      <c r="F391" s="15">
        <f>IF(E390&gt;'Fashring Assumptions'!$Q$13,0,'Fashring Assumptions'!$Q$12)</f>
        <v>0</v>
      </c>
      <c r="G391" s="15">
        <v>575.70474658085277</v>
      </c>
      <c r="H391" s="15">
        <f t="shared" si="46"/>
        <v>0</v>
      </c>
      <c r="I391" s="15">
        <f t="shared" si="47"/>
        <v>0</v>
      </c>
      <c r="J391" s="58">
        <f>'Fashring Assumptions'!$M$7*'Fashring Forecast'!F391</f>
        <v>0</v>
      </c>
      <c r="K391" s="58">
        <f>'Fashring Assumptions'!$M$5*'Fashring Assumptions'!$M$7*'Fashring Forecast'!E391</f>
        <v>84.699741377594478</v>
      </c>
      <c r="L391" s="58">
        <f t="shared" si="48"/>
        <v>84.699741377594478</v>
      </c>
    </row>
    <row r="392" spans="1:12" x14ac:dyDescent="0.3">
      <c r="A392" s="60">
        <v>44586</v>
      </c>
      <c r="B392" s="15">
        <f t="shared" si="42"/>
        <v>2022</v>
      </c>
      <c r="C392" s="15">
        <f t="shared" si="43"/>
        <v>1</v>
      </c>
      <c r="D392" s="15">
        <f t="shared" si="44"/>
        <v>25</v>
      </c>
      <c r="E392" s="15">
        <f t="shared" si="45"/>
        <v>779.49111546065888</v>
      </c>
      <c r="F392" s="15">
        <f>IF(E391&gt;'Fashring Assumptions'!$Q$13,0,'Fashring Assumptions'!$Q$12)</f>
        <v>0</v>
      </c>
      <c r="G392" s="15">
        <v>575.70474658085277</v>
      </c>
      <c r="H392" s="15">
        <f t="shared" si="46"/>
        <v>0</v>
      </c>
      <c r="I392" s="15">
        <f t="shared" si="47"/>
        <v>0</v>
      </c>
      <c r="J392" s="58">
        <f>'Fashring Assumptions'!$M$7*'Fashring Forecast'!F392</f>
        <v>0</v>
      </c>
      <c r="K392" s="58">
        <f>'Fashring Assumptions'!$M$5*'Fashring Assumptions'!$M$7*'Fashring Forecast'!E392</f>
        <v>48.71819471629118</v>
      </c>
      <c r="L392" s="58">
        <f t="shared" si="48"/>
        <v>48.71819471629118</v>
      </c>
    </row>
    <row r="393" spans="1:12" x14ac:dyDescent="0.3">
      <c r="A393" s="60">
        <v>44587</v>
      </c>
      <c r="B393" s="15">
        <f t="shared" si="42"/>
        <v>2022</v>
      </c>
      <c r="C393" s="15">
        <f t="shared" si="43"/>
        <v>1</v>
      </c>
      <c r="D393" s="15">
        <f t="shared" si="44"/>
        <v>26</v>
      </c>
      <c r="E393" s="15">
        <f t="shared" si="45"/>
        <v>4495.9364001097592</v>
      </c>
      <c r="F393" s="15">
        <f>IF(E392&gt;'Fashring Assumptions'!$Q$13,0,'Fashring Assumptions'!$Q$12)</f>
        <v>4292.1500312299531</v>
      </c>
      <c r="G393" s="15">
        <v>575.70474658085277</v>
      </c>
      <c r="H393" s="15">
        <f t="shared" si="46"/>
        <v>1</v>
      </c>
      <c r="I393" s="15">
        <f t="shared" si="47"/>
        <v>1000</v>
      </c>
      <c r="J393" s="58">
        <f>'Fashring Assumptions'!$M$7*'Fashring Forecast'!F393</f>
        <v>10730.375078074883</v>
      </c>
      <c r="K393" s="58">
        <f>'Fashring Assumptions'!$M$5*'Fashring Assumptions'!$M$7*'Fashring Forecast'!E393</f>
        <v>280.99602500685995</v>
      </c>
      <c r="L393" s="58">
        <f t="shared" si="48"/>
        <v>12011.371103081743</v>
      </c>
    </row>
    <row r="394" spans="1:12" x14ac:dyDescent="0.3">
      <c r="A394" s="60">
        <v>44588</v>
      </c>
      <c r="B394" s="15">
        <f t="shared" si="42"/>
        <v>2022</v>
      </c>
      <c r="C394" s="15">
        <f t="shared" si="43"/>
        <v>1</v>
      </c>
      <c r="D394" s="15">
        <f t="shared" si="44"/>
        <v>27</v>
      </c>
      <c r="E394" s="15">
        <f t="shared" si="45"/>
        <v>3920.2316535289065</v>
      </c>
      <c r="F394" s="15">
        <f>IF(E393&gt;'Fashring Assumptions'!$Q$13,0,'Fashring Assumptions'!$Q$12)</f>
        <v>0</v>
      </c>
      <c r="G394" s="15">
        <v>575.70474658085277</v>
      </c>
      <c r="H394" s="15">
        <f t="shared" si="46"/>
        <v>0</v>
      </c>
      <c r="I394" s="15">
        <f t="shared" si="47"/>
        <v>0</v>
      </c>
      <c r="J394" s="58">
        <f>'Fashring Assumptions'!$M$7*'Fashring Forecast'!F394</f>
        <v>0</v>
      </c>
      <c r="K394" s="58">
        <f>'Fashring Assumptions'!$M$5*'Fashring Assumptions'!$M$7*'Fashring Forecast'!E394</f>
        <v>245.01447834555665</v>
      </c>
      <c r="L394" s="58">
        <f t="shared" si="48"/>
        <v>245.01447834555665</v>
      </c>
    </row>
    <row r="395" spans="1:12" x14ac:dyDescent="0.3">
      <c r="A395" s="60">
        <v>44589</v>
      </c>
      <c r="B395" s="15">
        <f t="shared" si="42"/>
        <v>2022</v>
      </c>
      <c r="C395" s="15">
        <f t="shared" si="43"/>
        <v>1</v>
      </c>
      <c r="D395" s="15">
        <f t="shared" si="44"/>
        <v>28</v>
      </c>
      <c r="E395" s="15">
        <f t="shared" si="45"/>
        <v>3344.5269069480537</v>
      </c>
      <c r="F395" s="15">
        <f>IF(E394&gt;'Fashring Assumptions'!$Q$13,0,'Fashring Assumptions'!$Q$12)</f>
        <v>0</v>
      </c>
      <c r="G395" s="15">
        <v>575.70474658085277</v>
      </c>
      <c r="H395" s="15">
        <f t="shared" si="46"/>
        <v>0</v>
      </c>
      <c r="I395" s="15">
        <f t="shared" si="47"/>
        <v>0</v>
      </c>
      <c r="J395" s="58">
        <f>'Fashring Assumptions'!$M$7*'Fashring Forecast'!F395</f>
        <v>0</v>
      </c>
      <c r="K395" s="58">
        <f>'Fashring Assumptions'!$M$5*'Fashring Assumptions'!$M$7*'Fashring Forecast'!E395</f>
        <v>209.03293168425336</v>
      </c>
      <c r="L395" s="58">
        <f t="shared" si="48"/>
        <v>209.03293168425336</v>
      </c>
    </row>
    <row r="396" spans="1:12" x14ac:dyDescent="0.3">
      <c r="A396" s="60">
        <v>44590</v>
      </c>
      <c r="B396" s="15">
        <f t="shared" si="42"/>
        <v>2022</v>
      </c>
      <c r="C396" s="15">
        <f t="shared" si="43"/>
        <v>1</v>
      </c>
      <c r="D396" s="15">
        <f t="shared" si="44"/>
        <v>29</v>
      </c>
      <c r="E396" s="15">
        <f t="shared" si="45"/>
        <v>2768.8221603672009</v>
      </c>
      <c r="F396" s="15">
        <f>IF(E395&gt;'Fashring Assumptions'!$Q$13,0,'Fashring Assumptions'!$Q$12)</f>
        <v>0</v>
      </c>
      <c r="G396" s="15">
        <v>575.70474658085277</v>
      </c>
      <c r="H396" s="15">
        <f t="shared" si="46"/>
        <v>0</v>
      </c>
      <c r="I396" s="15">
        <f t="shared" si="47"/>
        <v>0</v>
      </c>
      <c r="J396" s="58">
        <f>'Fashring Assumptions'!$M$7*'Fashring Forecast'!F396</f>
        <v>0</v>
      </c>
      <c r="K396" s="58">
        <f>'Fashring Assumptions'!$M$5*'Fashring Assumptions'!$M$7*'Fashring Forecast'!E396</f>
        <v>173.05138502295006</v>
      </c>
      <c r="L396" s="58">
        <f t="shared" si="48"/>
        <v>173.05138502295006</v>
      </c>
    </row>
    <row r="397" spans="1:12" x14ac:dyDescent="0.3">
      <c r="A397" s="60">
        <v>44591</v>
      </c>
      <c r="B397" s="15">
        <f t="shared" si="42"/>
        <v>2022</v>
      </c>
      <c r="C397" s="15">
        <f t="shared" si="43"/>
        <v>1</v>
      </c>
      <c r="D397" s="15">
        <f t="shared" si="44"/>
        <v>30</v>
      </c>
      <c r="E397" s="15">
        <f t="shared" si="45"/>
        <v>2193.1174137863482</v>
      </c>
      <c r="F397" s="15">
        <f>IF(E396&gt;'Fashring Assumptions'!$Q$13,0,'Fashring Assumptions'!$Q$12)</f>
        <v>0</v>
      </c>
      <c r="G397" s="15">
        <v>575.70474658085277</v>
      </c>
      <c r="H397" s="15">
        <f t="shared" si="46"/>
        <v>0</v>
      </c>
      <c r="I397" s="15">
        <f t="shared" si="47"/>
        <v>0</v>
      </c>
      <c r="J397" s="58">
        <f>'Fashring Assumptions'!$M$7*'Fashring Forecast'!F397</f>
        <v>0</v>
      </c>
      <c r="K397" s="58">
        <f>'Fashring Assumptions'!$M$5*'Fashring Assumptions'!$M$7*'Fashring Forecast'!E397</f>
        <v>137.06983836164676</v>
      </c>
      <c r="L397" s="58">
        <f t="shared" si="48"/>
        <v>137.06983836164676</v>
      </c>
    </row>
    <row r="398" spans="1:12" x14ac:dyDescent="0.3">
      <c r="A398" s="60">
        <v>44592</v>
      </c>
      <c r="B398" s="15">
        <f t="shared" si="42"/>
        <v>2022</v>
      </c>
      <c r="C398" s="15">
        <f t="shared" si="43"/>
        <v>1</v>
      </c>
      <c r="D398" s="15">
        <f t="shared" si="44"/>
        <v>31</v>
      </c>
      <c r="E398" s="15">
        <f t="shared" si="45"/>
        <v>1617.4126672054954</v>
      </c>
      <c r="F398" s="15">
        <f>IF(E397&gt;'Fashring Assumptions'!$Q$13,0,'Fashring Assumptions'!$Q$12)</f>
        <v>0</v>
      </c>
      <c r="G398" s="15">
        <v>575.70474658085277</v>
      </c>
      <c r="H398" s="15">
        <f t="shared" si="46"/>
        <v>0</v>
      </c>
      <c r="I398" s="15">
        <f t="shared" si="47"/>
        <v>0</v>
      </c>
      <c r="J398" s="58">
        <f>'Fashring Assumptions'!$M$7*'Fashring Forecast'!F398</f>
        <v>0</v>
      </c>
      <c r="K398" s="58">
        <f>'Fashring Assumptions'!$M$5*'Fashring Assumptions'!$M$7*'Fashring Forecast'!E398</f>
        <v>101.08829170034346</v>
      </c>
      <c r="L398" s="58">
        <f t="shared" si="48"/>
        <v>101.08829170034346</v>
      </c>
    </row>
    <row r="399" spans="1:12" x14ac:dyDescent="0.3">
      <c r="A399" s="60">
        <v>44593</v>
      </c>
      <c r="B399" s="15">
        <f t="shared" si="42"/>
        <v>2022</v>
      </c>
      <c r="C399" s="15">
        <f t="shared" si="43"/>
        <v>2</v>
      </c>
      <c r="D399" s="15">
        <f t="shared" si="44"/>
        <v>1</v>
      </c>
      <c r="E399" s="15">
        <f t="shared" si="45"/>
        <v>1041.7079206246426</v>
      </c>
      <c r="F399" s="15">
        <f>IF(E398&gt;'Fashring Assumptions'!$Q$13,0,'Fashring Assumptions'!$Q$12)</f>
        <v>0</v>
      </c>
      <c r="G399" s="15">
        <v>575.70474658085277</v>
      </c>
      <c r="H399" s="15">
        <f t="shared" si="46"/>
        <v>0</v>
      </c>
      <c r="I399" s="15">
        <f t="shared" si="47"/>
        <v>0</v>
      </c>
      <c r="J399" s="58">
        <f>'Fashring Assumptions'!$M$7*'Fashring Forecast'!F399</f>
        <v>0</v>
      </c>
      <c r="K399" s="58">
        <f>'Fashring Assumptions'!$M$5*'Fashring Assumptions'!$M$7*'Fashring Forecast'!E399</f>
        <v>65.106745039040163</v>
      </c>
      <c r="L399" s="58">
        <f t="shared" si="48"/>
        <v>65.106745039040163</v>
      </c>
    </row>
    <row r="400" spans="1:12" x14ac:dyDescent="0.3">
      <c r="A400" s="60">
        <v>44594</v>
      </c>
      <c r="B400" s="15">
        <f t="shared" si="42"/>
        <v>2022</v>
      </c>
      <c r="C400" s="15">
        <f t="shared" si="43"/>
        <v>2</v>
      </c>
      <c r="D400" s="15">
        <f t="shared" si="44"/>
        <v>2</v>
      </c>
      <c r="E400" s="15">
        <f t="shared" si="45"/>
        <v>4758.153205273743</v>
      </c>
      <c r="F400" s="15">
        <f>IF(E399&gt;'Fashring Assumptions'!$Q$13,0,'Fashring Assumptions'!$Q$12)</f>
        <v>4292.1500312299531</v>
      </c>
      <c r="G400" s="15">
        <v>575.70474658085277</v>
      </c>
      <c r="H400" s="15">
        <f t="shared" si="46"/>
        <v>1</v>
      </c>
      <c r="I400" s="15">
        <f t="shared" si="47"/>
        <v>1000</v>
      </c>
      <c r="J400" s="58">
        <f>'Fashring Assumptions'!$M$7*'Fashring Forecast'!F400</f>
        <v>10730.375078074883</v>
      </c>
      <c r="K400" s="58">
        <f>'Fashring Assumptions'!$M$5*'Fashring Assumptions'!$M$7*'Fashring Forecast'!E400</f>
        <v>297.38457532960894</v>
      </c>
      <c r="L400" s="58">
        <f t="shared" si="48"/>
        <v>12027.759653404491</v>
      </c>
    </row>
    <row r="401" spans="1:12" x14ac:dyDescent="0.3">
      <c r="A401" s="60">
        <v>44595</v>
      </c>
      <c r="B401" s="15">
        <f t="shared" si="42"/>
        <v>2022</v>
      </c>
      <c r="C401" s="15">
        <f t="shared" si="43"/>
        <v>2</v>
      </c>
      <c r="D401" s="15">
        <f t="shared" si="44"/>
        <v>3</v>
      </c>
      <c r="E401" s="15">
        <f t="shared" si="45"/>
        <v>4182.4484586928902</v>
      </c>
      <c r="F401" s="15">
        <f>IF(E400&gt;'Fashring Assumptions'!$Q$13,0,'Fashring Assumptions'!$Q$12)</f>
        <v>0</v>
      </c>
      <c r="G401" s="15">
        <v>575.70474658085277</v>
      </c>
      <c r="H401" s="15">
        <f t="shared" si="46"/>
        <v>0</v>
      </c>
      <c r="I401" s="15">
        <f t="shared" si="47"/>
        <v>0</v>
      </c>
      <c r="J401" s="58">
        <f>'Fashring Assumptions'!$M$7*'Fashring Forecast'!F401</f>
        <v>0</v>
      </c>
      <c r="K401" s="58">
        <f>'Fashring Assumptions'!$M$5*'Fashring Assumptions'!$M$7*'Fashring Forecast'!E401</f>
        <v>261.40302866830564</v>
      </c>
      <c r="L401" s="58">
        <f t="shared" si="48"/>
        <v>261.40302866830564</v>
      </c>
    </row>
    <row r="402" spans="1:12" x14ac:dyDescent="0.3">
      <c r="A402" s="60">
        <v>44596</v>
      </c>
      <c r="B402" s="15">
        <f t="shared" si="42"/>
        <v>2022</v>
      </c>
      <c r="C402" s="15">
        <f t="shared" si="43"/>
        <v>2</v>
      </c>
      <c r="D402" s="15">
        <f t="shared" si="44"/>
        <v>4</v>
      </c>
      <c r="E402" s="15">
        <f t="shared" si="45"/>
        <v>3606.7437121120374</v>
      </c>
      <c r="F402" s="15">
        <f>IF(E401&gt;'Fashring Assumptions'!$Q$13,0,'Fashring Assumptions'!$Q$12)</f>
        <v>0</v>
      </c>
      <c r="G402" s="15">
        <v>575.70474658085277</v>
      </c>
      <c r="H402" s="15">
        <f t="shared" si="46"/>
        <v>0</v>
      </c>
      <c r="I402" s="15">
        <f t="shared" si="47"/>
        <v>0</v>
      </c>
      <c r="J402" s="58">
        <f>'Fashring Assumptions'!$M$7*'Fashring Forecast'!F402</f>
        <v>0</v>
      </c>
      <c r="K402" s="58">
        <f>'Fashring Assumptions'!$M$5*'Fashring Assumptions'!$M$7*'Fashring Forecast'!E402</f>
        <v>225.42148200700234</v>
      </c>
      <c r="L402" s="58">
        <f t="shared" si="48"/>
        <v>225.42148200700234</v>
      </c>
    </row>
    <row r="403" spans="1:12" x14ac:dyDescent="0.3">
      <c r="A403" s="60">
        <v>44597</v>
      </c>
      <c r="B403" s="15">
        <f t="shared" si="42"/>
        <v>2022</v>
      </c>
      <c r="C403" s="15">
        <f t="shared" si="43"/>
        <v>2</v>
      </c>
      <c r="D403" s="15">
        <f t="shared" si="44"/>
        <v>5</v>
      </c>
      <c r="E403" s="15">
        <f t="shared" si="45"/>
        <v>3031.0389655311847</v>
      </c>
      <c r="F403" s="15">
        <f>IF(E402&gt;'Fashring Assumptions'!$Q$13,0,'Fashring Assumptions'!$Q$12)</f>
        <v>0</v>
      </c>
      <c r="G403" s="15">
        <v>575.70474658085277</v>
      </c>
      <c r="H403" s="15">
        <f t="shared" si="46"/>
        <v>0</v>
      </c>
      <c r="I403" s="15">
        <f t="shared" si="47"/>
        <v>0</v>
      </c>
      <c r="J403" s="58">
        <f>'Fashring Assumptions'!$M$7*'Fashring Forecast'!F403</f>
        <v>0</v>
      </c>
      <c r="K403" s="58">
        <f>'Fashring Assumptions'!$M$5*'Fashring Assumptions'!$M$7*'Fashring Forecast'!E403</f>
        <v>189.43993534569904</v>
      </c>
      <c r="L403" s="58">
        <f t="shared" si="48"/>
        <v>189.43993534569904</v>
      </c>
    </row>
    <row r="404" spans="1:12" x14ac:dyDescent="0.3">
      <c r="A404" s="60">
        <v>44598</v>
      </c>
      <c r="B404" s="15">
        <f t="shared" si="42"/>
        <v>2022</v>
      </c>
      <c r="C404" s="15">
        <f t="shared" si="43"/>
        <v>2</v>
      </c>
      <c r="D404" s="15">
        <f t="shared" si="44"/>
        <v>6</v>
      </c>
      <c r="E404" s="15">
        <f t="shared" si="45"/>
        <v>2455.3342189503319</v>
      </c>
      <c r="F404" s="15">
        <f>IF(E403&gt;'Fashring Assumptions'!$Q$13,0,'Fashring Assumptions'!$Q$12)</f>
        <v>0</v>
      </c>
      <c r="G404" s="15">
        <v>575.70474658085277</v>
      </c>
      <c r="H404" s="15">
        <f t="shared" si="46"/>
        <v>0</v>
      </c>
      <c r="I404" s="15">
        <f t="shared" si="47"/>
        <v>0</v>
      </c>
      <c r="J404" s="58">
        <f>'Fashring Assumptions'!$M$7*'Fashring Forecast'!F404</f>
        <v>0</v>
      </c>
      <c r="K404" s="58">
        <f>'Fashring Assumptions'!$M$5*'Fashring Assumptions'!$M$7*'Fashring Forecast'!E404</f>
        <v>153.45838868439574</v>
      </c>
      <c r="L404" s="58">
        <f t="shared" si="48"/>
        <v>153.45838868439574</v>
      </c>
    </row>
    <row r="405" spans="1:12" x14ac:dyDescent="0.3">
      <c r="A405" s="60">
        <v>44599</v>
      </c>
      <c r="B405" s="15">
        <f t="shared" si="42"/>
        <v>2022</v>
      </c>
      <c r="C405" s="15">
        <f t="shared" si="43"/>
        <v>2</v>
      </c>
      <c r="D405" s="15">
        <f t="shared" si="44"/>
        <v>7</v>
      </c>
      <c r="E405" s="15">
        <f t="shared" si="45"/>
        <v>1879.6294723694791</v>
      </c>
      <c r="F405" s="15">
        <f>IF(E404&gt;'Fashring Assumptions'!$Q$13,0,'Fashring Assumptions'!$Q$12)</f>
        <v>0</v>
      </c>
      <c r="G405" s="15">
        <v>575.70474658085277</v>
      </c>
      <c r="H405" s="15">
        <f t="shared" si="46"/>
        <v>0</v>
      </c>
      <c r="I405" s="15">
        <f t="shared" si="47"/>
        <v>0</v>
      </c>
      <c r="J405" s="58">
        <f>'Fashring Assumptions'!$M$7*'Fashring Forecast'!F405</f>
        <v>0</v>
      </c>
      <c r="K405" s="58">
        <f>'Fashring Assumptions'!$M$5*'Fashring Assumptions'!$M$7*'Fashring Forecast'!E405</f>
        <v>117.47684202309244</v>
      </c>
      <c r="L405" s="58">
        <f t="shared" si="48"/>
        <v>117.47684202309244</v>
      </c>
    </row>
    <row r="406" spans="1:12" x14ac:dyDescent="0.3">
      <c r="A406" s="60">
        <v>44600</v>
      </c>
      <c r="B406" s="15">
        <f t="shared" si="42"/>
        <v>2022</v>
      </c>
      <c r="C406" s="15">
        <f t="shared" si="43"/>
        <v>2</v>
      </c>
      <c r="D406" s="15">
        <f t="shared" si="44"/>
        <v>8</v>
      </c>
      <c r="E406" s="15">
        <f t="shared" si="45"/>
        <v>1303.9247257886263</v>
      </c>
      <c r="F406" s="15">
        <f>IF(E405&gt;'Fashring Assumptions'!$Q$13,0,'Fashring Assumptions'!$Q$12)</f>
        <v>0</v>
      </c>
      <c r="G406" s="15">
        <v>575.70474658085277</v>
      </c>
      <c r="H406" s="15">
        <f t="shared" si="46"/>
        <v>0</v>
      </c>
      <c r="I406" s="15">
        <f t="shared" si="47"/>
        <v>0</v>
      </c>
      <c r="J406" s="58">
        <f>'Fashring Assumptions'!$M$7*'Fashring Forecast'!F406</f>
        <v>0</v>
      </c>
      <c r="K406" s="58">
        <f>'Fashring Assumptions'!$M$5*'Fashring Assumptions'!$M$7*'Fashring Forecast'!E406</f>
        <v>81.495295361789147</v>
      </c>
      <c r="L406" s="58">
        <f t="shared" si="48"/>
        <v>81.495295361789147</v>
      </c>
    </row>
    <row r="407" spans="1:12" x14ac:dyDescent="0.3">
      <c r="A407" s="60">
        <v>44601</v>
      </c>
      <c r="B407" s="15">
        <f t="shared" si="42"/>
        <v>2022</v>
      </c>
      <c r="C407" s="15">
        <f t="shared" si="43"/>
        <v>2</v>
      </c>
      <c r="D407" s="15">
        <f t="shared" si="44"/>
        <v>9</v>
      </c>
      <c r="E407" s="15">
        <f t="shared" si="45"/>
        <v>728.21997920777358</v>
      </c>
      <c r="F407" s="15">
        <f>IF(E406&gt;'Fashring Assumptions'!$Q$13,0,'Fashring Assumptions'!$Q$12)</f>
        <v>0</v>
      </c>
      <c r="G407" s="15">
        <v>575.70474658085277</v>
      </c>
      <c r="H407" s="15">
        <f t="shared" si="46"/>
        <v>0</v>
      </c>
      <c r="I407" s="15">
        <f t="shared" si="47"/>
        <v>0</v>
      </c>
      <c r="J407" s="58">
        <f>'Fashring Assumptions'!$M$7*'Fashring Forecast'!F407</f>
        <v>0</v>
      </c>
      <c r="K407" s="58">
        <f>'Fashring Assumptions'!$M$5*'Fashring Assumptions'!$M$7*'Fashring Forecast'!E407</f>
        <v>45.513748700485849</v>
      </c>
      <c r="L407" s="58">
        <f t="shared" si="48"/>
        <v>45.513748700485849</v>
      </c>
    </row>
    <row r="408" spans="1:12" x14ac:dyDescent="0.3">
      <c r="A408" s="60">
        <v>44602</v>
      </c>
      <c r="B408" s="15">
        <f t="shared" si="42"/>
        <v>2022</v>
      </c>
      <c r="C408" s="15">
        <f t="shared" si="43"/>
        <v>2</v>
      </c>
      <c r="D408" s="15">
        <f t="shared" si="44"/>
        <v>10</v>
      </c>
      <c r="E408" s="15">
        <f t="shared" si="45"/>
        <v>4444.6652638568739</v>
      </c>
      <c r="F408" s="15">
        <f>IF(E407&gt;'Fashring Assumptions'!$Q$13,0,'Fashring Assumptions'!$Q$12)</f>
        <v>4292.1500312299531</v>
      </c>
      <c r="G408" s="15">
        <v>575.70474658085277</v>
      </c>
      <c r="H408" s="15">
        <f t="shared" si="46"/>
        <v>1</v>
      </c>
      <c r="I408" s="15">
        <f t="shared" si="47"/>
        <v>1000</v>
      </c>
      <c r="J408" s="58">
        <f>'Fashring Assumptions'!$M$7*'Fashring Forecast'!F408</f>
        <v>10730.375078074883</v>
      </c>
      <c r="K408" s="58">
        <f>'Fashring Assumptions'!$M$5*'Fashring Assumptions'!$M$7*'Fashring Forecast'!E408</f>
        <v>277.79157899105462</v>
      </c>
      <c r="L408" s="58">
        <f t="shared" si="48"/>
        <v>12008.166657065938</v>
      </c>
    </row>
    <row r="409" spans="1:12" x14ac:dyDescent="0.3">
      <c r="A409" s="60">
        <v>44603</v>
      </c>
      <c r="B409" s="15">
        <f t="shared" si="42"/>
        <v>2022</v>
      </c>
      <c r="C409" s="15">
        <f t="shared" si="43"/>
        <v>2</v>
      </c>
      <c r="D409" s="15">
        <f t="shared" si="44"/>
        <v>11</v>
      </c>
      <c r="E409" s="15">
        <f t="shared" si="45"/>
        <v>3868.9605172760212</v>
      </c>
      <c r="F409" s="15">
        <f>IF(E408&gt;'Fashring Assumptions'!$Q$13,0,'Fashring Assumptions'!$Q$12)</f>
        <v>0</v>
      </c>
      <c r="G409" s="15">
        <v>575.70474658085277</v>
      </c>
      <c r="H409" s="15">
        <f t="shared" si="46"/>
        <v>0</v>
      </c>
      <c r="I409" s="15">
        <f t="shared" si="47"/>
        <v>0</v>
      </c>
      <c r="J409" s="58">
        <f>'Fashring Assumptions'!$M$7*'Fashring Forecast'!F409</f>
        <v>0</v>
      </c>
      <c r="K409" s="58">
        <f>'Fashring Assumptions'!$M$5*'Fashring Assumptions'!$M$7*'Fashring Forecast'!E409</f>
        <v>241.81003232975132</v>
      </c>
      <c r="L409" s="58">
        <f t="shared" si="48"/>
        <v>241.81003232975132</v>
      </c>
    </row>
    <row r="410" spans="1:12" x14ac:dyDescent="0.3">
      <c r="A410" s="60">
        <v>44604</v>
      </c>
      <c r="B410" s="15">
        <f t="shared" si="42"/>
        <v>2022</v>
      </c>
      <c r="C410" s="15">
        <f t="shared" si="43"/>
        <v>2</v>
      </c>
      <c r="D410" s="15">
        <f t="shared" si="44"/>
        <v>12</v>
      </c>
      <c r="E410" s="15">
        <f t="shared" si="45"/>
        <v>3293.2557706951684</v>
      </c>
      <c r="F410" s="15">
        <f>IF(E409&gt;'Fashring Assumptions'!$Q$13,0,'Fashring Assumptions'!$Q$12)</f>
        <v>0</v>
      </c>
      <c r="G410" s="15">
        <v>575.70474658085277</v>
      </c>
      <c r="H410" s="15">
        <f t="shared" si="46"/>
        <v>0</v>
      </c>
      <c r="I410" s="15">
        <f t="shared" si="47"/>
        <v>0</v>
      </c>
      <c r="J410" s="58">
        <f>'Fashring Assumptions'!$M$7*'Fashring Forecast'!F410</f>
        <v>0</v>
      </c>
      <c r="K410" s="58">
        <f>'Fashring Assumptions'!$M$5*'Fashring Assumptions'!$M$7*'Fashring Forecast'!E410</f>
        <v>205.82848566844802</v>
      </c>
      <c r="L410" s="58">
        <f t="shared" si="48"/>
        <v>205.82848566844802</v>
      </c>
    </row>
    <row r="411" spans="1:12" x14ac:dyDescent="0.3">
      <c r="A411" s="60">
        <v>44605</v>
      </c>
      <c r="B411" s="15">
        <f t="shared" si="42"/>
        <v>2022</v>
      </c>
      <c r="C411" s="15">
        <f t="shared" si="43"/>
        <v>2</v>
      </c>
      <c r="D411" s="15">
        <f t="shared" si="44"/>
        <v>13</v>
      </c>
      <c r="E411" s="15">
        <f t="shared" si="45"/>
        <v>2717.5510241143156</v>
      </c>
      <c r="F411" s="15">
        <f>IF(E410&gt;'Fashring Assumptions'!$Q$13,0,'Fashring Assumptions'!$Q$12)</f>
        <v>0</v>
      </c>
      <c r="G411" s="15">
        <v>575.70474658085277</v>
      </c>
      <c r="H411" s="15">
        <f t="shared" si="46"/>
        <v>0</v>
      </c>
      <c r="I411" s="15">
        <f t="shared" si="47"/>
        <v>0</v>
      </c>
      <c r="J411" s="58">
        <f>'Fashring Assumptions'!$M$7*'Fashring Forecast'!F411</f>
        <v>0</v>
      </c>
      <c r="K411" s="58">
        <f>'Fashring Assumptions'!$M$5*'Fashring Assumptions'!$M$7*'Fashring Forecast'!E411</f>
        <v>169.84693900714473</v>
      </c>
      <c r="L411" s="58">
        <f t="shared" si="48"/>
        <v>169.84693900714473</v>
      </c>
    </row>
    <row r="412" spans="1:12" x14ac:dyDescent="0.3">
      <c r="A412" s="60">
        <v>44606</v>
      </c>
      <c r="B412" s="15">
        <f t="shared" si="42"/>
        <v>2022</v>
      </c>
      <c r="C412" s="15">
        <f t="shared" si="43"/>
        <v>2</v>
      </c>
      <c r="D412" s="15">
        <f t="shared" si="44"/>
        <v>14</v>
      </c>
      <c r="E412" s="15">
        <f t="shared" si="45"/>
        <v>2141.8462775334629</v>
      </c>
      <c r="F412" s="15">
        <f>IF(E411&gt;'Fashring Assumptions'!$Q$13,0,'Fashring Assumptions'!$Q$12)</f>
        <v>0</v>
      </c>
      <c r="G412" s="15">
        <v>575.70474658085277</v>
      </c>
      <c r="H412" s="15">
        <f t="shared" si="46"/>
        <v>0</v>
      </c>
      <c r="I412" s="15">
        <f t="shared" si="47"/>
        <v>0</v>
      </c>
      <c r="J412" s="58">
        <f>'Fashring Assumptions'!$M$7*'Fashring Forecast'!F412</f>
        <v>0</v>
      </c>
      <c r="K412" s="58">
        <f>'Fashring Assumptions'!$M$5*'Fashring Assumptions'!$M$7*'Fashring Forecast'!E412</f>
        <v>133.86539234584143</v>
      </c>
      <c r="L412" s="58">
        <f t="shared" si="48"/>
        <v>133.86539234584143</v>
      </c>
    </row>
    <row r="413" spans="1:12" x14ac:dyDescent="0.3">
      <c r="A413" s="60">
        <v>44607</v>
      </c>
      <c r="B413" s="15">
        <f t="shared" si="42"/>
        <v>2022</v>
      </c>
      <c r="C413" s="15">
        <f t="shared" si="43"/>
        <v>2</v>
      </c>
      <c r="D413" s="15">
        <f t="shared" si="44"/>
        <v>15</v>
      </c>
      <c r="E413" s="15">
        <f t="shared" si="45"/>
        <v>1566.1415309526101</v>
      </c>
      <c r="F413" s="15">
        <f>IF(E412&gt;'Fashring Assumptions'!$Q$13,0,'Fashring Assumptions'!$Q$12)</f>
        <v>0</v>
      </c>
      <c r="G413" s="15">
        <v>575.70474658085277</v>
      </c>
      <c r="H413" s="15">
        <f t="shared" si="46"/>
        <v>0</v>
      </c>
      <c r="I413" s="15">
        <f t="shared" si="47"/>
        <v>0</v>
      </c>
      <c r="J413" s="58">
        <f>'Fashring Assumptions'!$M$7*'Fashring Forecast'!F413</f>
        <v>0</v>
      </c>
      <c r="K413" s="58">
        <f>'Fashring Assumptions'!$M$5*'Fashring Assumptions'!$M$7*'Fashring Forecast'!E413</f>
        <v>97.88384568453813</v>
      </c>
      <c r="L413" s="58">
        <f t="shared" si="48"/>
        <v>97.88384568453813</v>
      </c>
    </row>
    <row r="414" spans="1:12" x14ac:dyDescent="0.3">
      <c r="A414" s="60">
        <v>44608</v>
      </c>
      <c r="B414" s="15">
        <f t="shared" si="42"/>
        <v>2022</v>
      </c>
      <c r="C414" s="15">
        <f t="shared" si="43"/>
        <v>2</v>
      </c>
      <c r="D414" s="15">
        <f t="shared" si="44"/>
        <v>16</v>
      </c>
      <c r="E414" s="15">
        <f t="shared" si="45"/>
        <v>990.43678437175731</v>
      </c>
      <c r="F414" s="15">
        <f>IF(E413&gt;'Fashring Assumptions'!$Q$13,0,'Fashring Assumptions'!$Q$12)</f>
        <v>0</v>
      </c>
      <c r="G414" s="15">
        <v>575.70474658085277</v>
      </c>
      <c r="H414" s="15">
        <f t="shared" si="46"/>
        <v>0</v>
      </c>
      <c r="I414" s="15">
        <f t="shared" si="47"/>
        <v>0</v>
      </c>
      <c r="J414" s="58">
        <f>'Fashring Assumptions'!$M$7*'Fashring Forecast'!F414</f>
        <v>0</v>
      </c>
      <c r="K414" s="58">
        <f>'Fashring Assumptions'!$M$5*'Fashring Assumptions'!$M$7*'Fashring Forecast'!E414</f>
        <v>61.902299023234832</v>
      </c>
      <c r="L414" s="58">
        <f t="shared" si="48"/>
        <v>61.902299023234832</v>
      </c>
    </row>
    <row r="415" spans="1:12" x14ac:dyDescent="0.3">
      <c r="A415" s="60">
        <v>44609</v>
      </c>
      <c r="B415" s="15">
        <f t="shared" si="42"/>
        <v>2022</v>
      </c>
      <c r="C415" s="15">
        <f t="shared" si="43"/>
        <v>2</v>
      </c>
      <c r="D415" s="15">
        <f t="shared" si="44"/>
        <v>17</v>
      </c>
      <c r="E415" s="15">
        <f t="shared" si="45"/>
        <v>4706.8820690208577</v>
      </c>
      <c r="F415" s="15">
        <f>IF(E414&gt;'Fashring Assumptions'!$Q$13,0,'Fashring Assumptions'!$Q$12)</f>
        <v>4292.1500312299531</v>
      </c>
      <c r="G415" s="15">
        <v>575.70474658085277</v>
      </c>
      <c r="H415" s="15">
        <f t="shared" si="46"/>
        <v>1</v>
      </c>
      <c r="I415" s="15">
        <f t="shared" si="47"/>
        <v>1000</v>
      </c>
      <c r="J415" s="58">
        <f>'Fashring Assumptions'!$M$7*'Fashring Forecast'!F415</f>
        <v>10730.375078074883</v>
      </c>
      <c r="K415" s="58">
        <f>'Fashring Assumptions'!$M$5*'Fashring Assumptions'!$M$7*'Fashring Forecast'!E415</f>
        <v>294.1801293138036</v>
      </c>
      <c r="L415" s="58">
        <f t="shared" si="48"/>
        <v>12024.555207388687</v>
      </c>
    </row>
    <row r="416" spans="1:12" x14ac:dyDescent="0.3">
      <c r="A416" s="60">
        <v>44610</v>
      </c>
      <c r="B416" s="15">
        <f t="shared" si="42"/>
        <v>2022</v>
      </c>
      <c r="C416" s="15">
        <f t="shared" si="43"/>
        <v>2</v>
      </c>
      <c r="D416" s="15">
        <f t="shared" si="44"/>
        <v>18</v>
      </c>
      <c r="E416" s="15">
        <f t="shared" si="45"/>
        <v>4131.1773224400049</v>
      </c>
      <c r="F416" s="15">
        <f>IF(E415&gt;'Fashring Assumptions'!$Q$13,0,'Fashring Assumptions'!$Q$12)</f>
        <v>0</v>
      </c>
      <c r="G416" s="15">
        <v>575.70474658085277</v>
      </c>
      <c r="H416" s="15">
        <f t="shared" si="46"/>
        <v>0</v>
      </c>
      <c r="I416" s="15">
        <f t="shared" si="47"/>
        <v>0</v>
      </c>
      <c r="J416" s="58">
        <f>'Fashring Assumptions'!$M$7*'Fashring Forecast'!F416</f>
        <v>0</v>
      </c>
      <c r="K416" s="58">
        <f>'Fashring Assumptions'!$M$5*'Fashring Assumptions'!$M$7*'Fashring Forecast'!E416</f>
        <v>258.19858265250031</v>
      </c>
      <c r="L416" s="58">
        <f t="shared" si="48"/>
        <v>258.19858265250031</v>
      </c>
    </row>
    <row r="417" spans="1:12" x14ac:dyDescent="0.3">
      <c r="A417" s="60">
        <v>44611</v>
      </c>
      <c r="B417" s="15">
        <f t="shared" ref="B417:B480" si="49">YEAR(A417)</f>
        <v>2022</v>
      </c>
      <c r="C417" s="15">
        <f t="shared" ref="C417:C480" si="50">MONTH(A417)</f>
        <v>2</v>
      </c>
      <c r="D417" s="15">
        <f t="shared" ref="D417:D480" si="51">DAY(A417)</f>
        <v>19</v>
      </c>
      <c r="E417" s="15">
        <f t="shared" si="45"/>
        <v>3555.4725758591521</v>
      </c>
      <c r="F417" s="15">
        <f>IF(E416&gt;'Fashring Assumptions'!$Q$13,0,'Fashring Assumptions'!$Q$12)</f>
        <v>0</v>
      </c>
      <c r="G417" s="15">
        <v>575.70474658085277</v>
      </c>
      <c r="H417" s="15">
        <f t="shared" si="46"/>
        <v>0</v>
      </c>
      <c r="I417" s="15">
        <f t="shared" si="47"/>
        <v>0</v>
      </c>
      <c r="J417" s="58">
        <f>'Fashring Assumptions'!$M$7*'Fashring Forecast'!F417</f>
        <v>0</v>
      </c>
      <c r="K417" s="58">
        <f>'Fashring Assumptions'!$M$5*'Fashring Assumptions'!$M$7*'Fashring Forecast'!E417</f>
        <v>222.21703599119701</v>
      </c>
      <c r="L417" s="58">
        <f t="shared" si="48"/>
        <v>222.21703599119701</v>
      </c>
    </row>
    <row r="418" spans="1:12" x14ac:dyDescent="0.3">
      <c r="A418" s="60">
        <v>44612</v>
      </c>
      <c r="B418" s="15">
        <f t="shared" si="49"/>
        <v>2022</v>
      </c>
      <c r="C418" s="15">
        <f t="shared" si="50"/>
        <v>2</v>
      </c>
      <c r="D418" s="15">
        <f t="shared" si="51"/>
        <v>20</v>
      </c>
      <c r="E418" s="15">
        <f t="shared" si="45"/>
        <v>2979.7678292782994</v>
      </c>
      <c r="F418" s="15">
        <f>IF(E417&gt;'Fashring Assumptions'!$Q$13,0,'Fashring Assumptions'!$Q$12)</f>
        <v>0</v>
      </c>
      <c r="G418" s="15">
        <v>575.70474658085277</v>
      </c>
      <c r="H418" s="15">
        <f t="shared" si="46"/>
        <v>0</v>
      </c>
      <c r="I418" s="15">
        <f t="shared" si="47"/>
        <v>0</v>
      </c>
      <c r="J418" s="58">
        <f>'Fashring Assumptions'!$M$7*'Fashring Forecast'!F418</f>
        <v>0</v>
      </c>
      <c r="K418" s="58">
        <f>'Fashring Assumptions'!$M$5*'Fashring Assumptions'!$M$7*'Fashring Forecast'!E418</f>
        <v>186.23548932989371</v>
      </c>
      <c r="L418" s="58">
        <f t="shared" si="48"/>
        <v>186.23548932989371</v>
      </c>
    </row>
    <row r="419" spans="1:12" x14ac:dyDescent="0.3">
      <c r="A419" s="60">
        <v>44613</v>
      </c>
      <c r="B419" s="15">
        <f t="shared" si="49"/>
        <v>2022</v>
      </c>
      <c r="C419" s="15">
        <f t="shared" si="50"/>
        <v>2</v>
      </c>
      <c r="D419" s="15">
        <f t="shared" si="51"/>
        <v>21</v>
      </c>
      <c r="E419" s="15">
        <f t="shared" si="45"/>
        <v>2404.0630826974466</v>
      </c>
      <c r="F419" s="15">
        <f>IF(E418&gt;'Fashring Assumptions'!$Q$13,0,'Fashring Assumptions'!$Q$12)</f>
        <v>0</v>
      </c>
      <c r="G419" s="15">
        <v>575.70474658085277</v>
      </c>
      <c r="H419" s="15">
        <f t="shared" si="46"/>
        <v>0</v>
      </c>
      <c r="I419" s="15">
        <f t="shared" si="47"/>
        <v>0</v>
      </c>
      <c r="J419" s="58">
        <f>'Fashring Assumptions'!$M$7*'Fashring Forecast'!F419</f>
        <v>0</v>
      </c>
      <c r="K419" s="58">
        <f>'Fashring Assumptions'!$M$5*'Fashring Assumptions'!$M$7*'Fashring Forecast'!E419</f>
        <v>150.25394266859041</v>
      </c>
      <c r="L419" s="58">
        <f t="shared" si="48"/>
        <v>150.25394266859041</v>
      </c>
    </row>
    <row r="420" spans="1:12" x14ac:dyDescent="0.3">
      <c r="A420" s="60">
        <v>44614</v>
      </c>
      <c r="B420" s="15">
        <f t="shared" si="49"/>
        <v>2022</v>
      </c>
      <c r="C420" s="15">
        <f t="shared" si="50"/>
        <v>2</v>
      </c>
      <c r="D420" s="15">
        <f t="shared" si="51"/>
        <v>22</v>
      </c>
      <c r="E420" s="15">
        <f t="shared" si="45"/>
        <v>1828.3583361165938</v>
      </c>
      <c r="F420" s="15">
        <f>IF(E419&gt;'Fashring Assumptions'!$Q$13,0,'Fashring Assumptions'!$Q$12)</f>
        <v>0</v>
      </c>
      <c r="G420" s="15">
        <v>575.70474658085277</v>
      </c>
      <c r="H420" s="15">
        <f t="shared" si="46"/>
        <v>0</v>
      </c>
      <c r="I420" s="15">
        <f t="shared" si="47"/>
        <v>0</v>
      </c>
      <c r="J420" s="58">
        <f>'Fashring Assumptions'!$M$7*'Fashring Forecast'!F420</f>
        <v>0</v>
      </c>
      <c r="K420" s="58">
        <f>'Fashring Assumptions'!$M$5*'Fashring Assumptions'!$M$7*'Fashring Forecast'!E420</f>
        <v>114.27239600728711</v>
      </c>
      <c r="L420" s="58">
        <f t="shared" si="48"/>
        <v>114.27239600728711</v>
      </c>
    </row>
    <row r="421" spans="1:12" x14ac:dyDescent="0.3">
      <c r="A421" s="60">
        <v>44615</v>
      </c>
      <c r="B421" s="15">
        <f t="shared" si="49"/>
        <v>2022</v>
      </c>
      <c r="C421" s="15">
        <f t="shared" si="50"/>
        <v>2</v>
      </c>
      <c r="D421" s="15">
        <f t="shared" si="51"/>
        <v>23</v>
      </c>
      <c r="E421" s="15">
        <f t="shared" si="45"/>
        <v>1252.653589535741</v>
      </c>
      <c r="F421" s="15">
        <f>IF(E420&gt;'Fashring Assumptions'!$Q$13,0,'Fashring Assumptions'!$Q$12)</f>
        <v>0</v>
      </c>
      <c r="G421" s="15">
        <v>575.70474658085277</v>
      </c>
      <c r="H421" s="15">
        <f t="shared" si="46"/>
        <v>0</v>
      </c>
      <c r="I421" s="15">
        <f t="shared" si="47"/>
        <v>0</v>
      </c>
      <c r="J421" s="58">
        <f>'Fashring Assumptions'!$M$7*'Fashring Forecast'!F421</f>
        <v>0</v>
      </c>
      <c r="K421" s="58">
        <f>'Fashring Assumptions'!$M$5*'Fashring Assumptions'!$M$7*'Fashring Forecast'!E421</f>
        <v>78.290849345983816</v>
      </c>
      <c r="L421" s="58">
        <f t="shared" si="48"/>
        <v>78.290849345983816</v>
      </c>
    </row>
    <row r="422" spans="1:12" x14ac:dyDescent="0.3">
      <c r="A422" s="60">
        <v>44616</v>
      </c>
      <c r="B422" s="15">
        <f t="shared" si="49"/>
        <v>2022</v>
      </c>
      <c r="C422" s="15">
        <f t="shared" si="50"/>
        <v>2</v>
      </c>
      <c r="D422" s="15">
        <f t="shared" si="51"/>
        <v>24</v>
      </c>
      <c r="E422" s="15">
        <f t="shared" si="45"/>
        <v>4969.0988741848414</v>
      </c>
      <c r="F422" s="15">
        <f>IF(E421&gt;'Fashring Assumptions'!$Q$13,0,'Fashring Assumptions'!$Q$12)</f>
        <v>4292.1500312299531</v>
      </c>
      <c r="G422" s="15">
        <v>575.70474658085277</v>
      </c>
      <c r="H422" s="15">
        <f t="shared" si="46"/>
        <v>1</v>
      </c>
      <c r="I422" s="15">
        <f t="shared" si="47"/>
        <v>1000</v>
      </c>
      <c r="J422" s="58">
        <f>'Fashring Assumptions'!$M$7*'Fashring Forecast'!F422</f>
        <v>10730.375078074883</v>
      </c>
      <c r="K422" s="58">
        <f>'Fashring Assumptions'!$M$5*'Fashring Assumptions'!$M$7*'Fashring Forecast'!E422</f>
        <v>310.56867963655259</v>
      </c>
      <c r="L422" s="58">
        <f t="shared" si="48"/>
        <v>12040.943757711437</v>
      </c>
    </row>
    <row r="423" spans="1:12" x14ac:dyDescent="0.3">
      <c r="A423" s="60">
        <v>44617</v>
      </c>
      <c r="B423" s="15">
        <f t="shared" si="49"/>
        <v>2022</v>
      </c>
      <c r="C423" s="15">
        <f t="shared" si="50"/>
        <v>2</v>
      </c>
      <c r="D423" s="15">
        <f t="shared" si="51"/>
        <v>25</v>
      </c>
      <c r="E423" s="15">
        <f t="shared" si="45"/>
        <v>4393.3941276039886</v>
      </c>
      <c r="F423" s="15">
        <f>IF(E422&gt;'Fashring Assumptions'!$Q$13,0,'Fashring Assumptions'!$Q$12)</f>
        <v>0</v>
      </c>
      <c r="G423" s="15">
        <v>575.70474658085277</v>
      </c>
      <c r="H423" s="15">
        <f t="shared" si="46"/>
        <v>0</v>
      </c>
      <c r="I423" s="15">
        <f t="shared" si="47"/>
        <v>0</v>
      </c>
      <c r="J423" s="58">
        <f>'Fashring Assumptions'!$M$7*'Fashring Forecast'!F423</f>
        <v>0</v>
      </c>
      <c r="K423" s="58">
        <f>'Fashring Assumptions'!$M$5*'Fashring Assumptions'!$M$7*'Fashring Forecast'!E423</f>
        <v>274.58713297524929</v>
      </c>
      <c r="L423" s="58">
        <f t="shared" si="48"/>
        <v>274.58713297524929</v>
      </c>
    </row>
    <row r="424" spans="1:12" x14ac:dyDescent="0.3">
      <c r="A424" s="60">
        <v>44618</v>
      </c>
      <c r="B424" s="15">
        <f t="shared" si="49"/>
        <v>2022</v>
      </c>
      <c r="C424" s="15">
        <f t="shared" si="50"/>
        <v>2</v>
      </c>
      <c r="D424" s="15">
        <f t="shared" si="51"/>
        <v>26</v>
      </c>
      <c r="E424" s="15">
        <f t="shared" si="45"/>
        <v>3817.6893810231359</v>
      </c>
      <c r="F424" s="15">
        <f>IF(E423&gt;'Fashring Assumptions'!$Q$13,0,'Fashring Assumptions'!$Q$12)</f>
        <v>0</v>
      </c>
      <c r="G424" s="15">
        <v>575.70474658085277</v>
      </c>
      <c r="H424" s="15">
        <f t="shared" si="46"/>
        <v>0</v>
      </c>
      <c r="I424" s="15">
        <f t="shared" si="47"/>
        <v>0</v>
      </c>
      <c r="J424" s="58">
        <f>'Fashring Assumptions'!$M$7*'Fashring Forecast'!F424</f>
        <v>0</v>
      </c>
      <c r="K424" s="58">
        <f>'Fashring Assumptions'!$M$5*'Fashring Assumptions'!$M$7*'Fashring Forecast'!E424</f>
        <v>238.60558631394599</v>
      </c>
      <c r="L424" s="58">
        <f t="shared" si="48"/>
        <v>238.60558631394599</v>
      </c>
    </row>
    <row r="425" spans="1:12" x14ac:dyDescent="0.3">
      <c r="A425" s="60">
        <v>44619</v>
      </c>
      <c r="B425" s="15">
        <f t="shared" si="49"/>
        <v>2022</v>
      </c>
      <c r="C425" s="15">
        <f t="shared" si="50"/>
        <v>2</v>
      </c>
      <c r="D425" s="15">
        <f t="shared" si="51"/>
        <v>27</v>
      </c>
      <c r="E425" s="15">
        <f t="shared" si="45"/>
        <v>3241.9846344422831</v>
      </c>
      <c r="F425" s="15">
        <f>IF(E424&gt;'Fashring Assumptions'!$Q$13,0,'Fashring Assumptions'!$Q$12)</f>
        <v>0</v>
      </c>
      <c r="G425" s="15">
        <v>575.70474658085277</v>
      </c>
      <c r="H425" s="15">
        <f t="shared" si="46"/>
        <v>0</v>
      </c>
      <c r="I425" s="15">
        <f t="shared" si="47"/>
        <v>0</v>
      </c>
      <c r="J425" s="58">
        <f>'Fashring Assumptions'!$M$7*'Fashring Forecast'!F425</f>
        <v>0</v>
      </c>
      <c r="K425" s="58">
        <f>'Fashring Assumptions'!$M$5*'Fashring Assumptions'!$M$7*'Fashring Forecast'!E425</f>
        <v>202.62403965264269</v>
      </c>
      <c r="L425" s="58">
        <f t="shared" si="48"/>
        <v>202.62403965264269</v>
      </c>
    </row>
    <row r="426" spans="1:12" x14ac:dyDescent="0.3">
      <c r="A426" s="60">
        <v>44620</v>
      </c>
      <c r="B426" s="15">
        <f t="shared" si="49"/>
        <v>2022</v>
      </c>
      <c r="C426" s="15">
        <f t="shared" si="50"/>
        <v>2</v>
      </c>
      <c r="D426" s="15">
        <f t="shared" si="51"/>
        <v>28</v>
      </c>
      <c r="E426" s="15">
        <f t="shared" si="45"/>
        <v>2666.2798878614303</v>
      </c>
      <c r="F426" s="15">
        <f>IF(E425&gt;'Fashring Assumptions'!$Q$13,0,'Fashring Assumptions'!$Q$12)</f>
        <v>0</v>
      </c>
      <c r="G426" s="15">
        <v>575.70474658085277</v>
      </c>
      <c r="H426" s="15">
        <f t="shared" si="46"/>
        <v>0</v>
      </c>
      <c r="I426" s="15">
        <f t="shared" si="47"/>
        <v>0</v>
      </c>
      <c r="J426" s="58">
        <f>'Fashring Assumptions'!$M$7*'Fashring Forecast'!F426</f>
        <v>0</v>
      </c>
      <c r="K426" s="58">
        <f>'Fashring Assumptions'!$M$5*'Fashring Assumptions'!$M$7*'Fashring Forecast'!E426</f>
        <v>166.6424929913394</v>
      </c>
      <c r="L426" s="58">
        <f t="shared" si="48"/>
        <v>166.6424929913394</v>
      </c>
    </row>
    <row r="427" spans="1:12" x14ac:dyDescent="0.3">
      <c r="A427" s="60">
        <v>44621</v>
      </c>
      <c r="B427" s="15">
        <f t="shared" si="49"/>
        <v>2022</v>
      </c>
      <c r="C427" s="15">
        <f t="shared" si="50"/>
        <v>3</v>
      </c>
      <c r="D427" s="15">
        <f t="shared" si="51"/>
        <v>1</v>
      </c>
      <c r="E427" s="15">
        <f t="shared" si="45"/>
        <v>2090.5751412805776</v>
      </c>
      <c r="F427" s="15">
        <f>IF(E426&gt;'Fashring Assumptions'!$Q$13,0,'Fashring Assumptions'!$Q$12)</f>
        <v>0</v>
      </c>
      <c r="G427" s="15">
        <v>575.70474658085277</v>
      </c>
      <c r="H427" s="15">
        <f t="shared" si="46"/>
        <v>0</v>
      </c>
      <c r="I427" s="15">
        <f t="shared" si="47"/>
        <v>0</v>
      </c>
      <c r="J427" s="58">
        <f>'Fashring Assumptions'!$M$7*'Fashring Forecast'!F427</f>
        <v>0</v>
      </c>
      <c r="K427" s="58">
        <f>'Fashring Assumptions'!$M$5*'Fashring Assumptions'!$M$7*'Fashring Forecast'!E427</f>
        <v>130.6609463300361</v>
      </c>
      <c r="L427" s="58">
        <f t="shared" si="48"/>
        <v>130.6609463300361</v>
      </c>
    </row>
    <row r="428" spans="1:12" x14ac:dyDescent="0.3">
      <c r="A428" s="60">
        <v>44622</v>
      </c>
      <c r="B428" s="15">
        <f t="shared" si="49"/>
        <v>2022</v>
      </c>
      <c r="C428" s="15">
        <f t="shared" si="50"/>
        <v>3</v>
      </c>
      <c r="D428" s="15">
        <f t="shared" si="51"/>
        <v>2</v>
      </c>
      <c r="E428" s="15">
        <f t="shared" si="45"/>
        <v>1514.8703946997248</v>
      </c>
      <c r="F428" s="15">
        <f>IF(E427&gt;'Fashring Assumptions'!$Q$13,0,'Fashring Assumptions'!$Q$12)</f>
        <v>0</v>
      </c>
      <c r="G428" s="15">
        <v>575.70474658085277</v>
      </c>
      <c r="H428" s="15">
        <f t="shared" si="46"/>
        <v>0</v>
      </c>
      <c r="I428" s="15">
        <f t="shared" si="47"/>
        <v>0</v>
      </c>
      <c r="J428" s="58">
        <f>'Fashring Assumptions'!$M$7*'Fashring Forecast'!F428</f>
        <v>0</v>
      </c>
      <c r="K428" s="58">
        <f>'Fashring Assumptions'!$M$5*'Fashring Assumptions'!$M$7*'Fashring Forecast'!E428</f>
        <v>94.679399668732799</v>
      </c>
      <c r="L428" s="58">
        <f t="shared" si="48"/>
        <v>94.679399668732799</v>
      </c>
    </row>
    <row r="429" spans="1:12" x14ac:dyDescent="0.3">
      <c r="A429" s="60">
        <v>44623</v>
      </c>
      <c r="B429" s="15">
        <f t="shared" si="49"/>
        <v>2022</v>
      </c>
      <c r="C429" s="15">
        <f t="shared" si="50"/>
        <v>3</v>
      </c>
      <c r="D429" s="15">
        <f t="shared" si="51"/>
        <v>3</v>
      </c>
      <c r="E429" s="15">
        <f t="shared" si="45"/>
        <v>939.16564811887201</v>
      </c>
      <c r="F429" s="15">
        <f>IF(E428&gt;'Fashring Assumptions'!$Q$13,0,'Fashring Assumptions'!$Q$12)</f>
        <v>0</v>
      </c>
      <c r="G429" s="15">
        <v>575.70474658085277</v>
      </c>
      <c r="H429" s="15">
        <f t="shared" si="46"/>
        <v>0</v>
      </c>
      <c r="I429" s="15">
        <f t="shared" si="47"/>
        <v>0</v>
      </c>
      <c r="J429" s="58">
        <f>'Fashring Assumptions'!$M$7*'Fashring Forecast'!F429</f>
        <v>0</v>
      </c>
      <c r="K429" s="58">
        <f>'Fashring Assumptions'!$M$5*'Fashring Assumptions'!$M$7*'Fashring Forecast'!E429</f>
        <v>58.697853007429501</v>
      </c>
      <c r="L429" s="58">
        <f t="shared" si="48"/>
        <v>58.697853007429501</v>
      </c>
    </row>
    <row r="430" spans="1:12" x14ac:dyDescent="0.3">
      <c r="A430" s="60">
        <v>44624</v>
      </c>
      <c r="B430" s="15">
        <f t="shared" si="49"/>
        <v>2022</v>
      </c>
      <c r="C430" s="15">
        <f t="shared" si="50"/>
        <v>3</v>
      </c>
      <c r="D430" s="15">
        <f t="shared" si="51"/>
        <v>4</v>
      </c>
      <c r="E430" s="15">
        <f t="shared" si="45"/>
        <v>4655.6109327679724</v>
      </c>
      <c r="F430" s="15">
        <f>IF(E429&gt;'Fashring Assumptions'!$Q$13,0,'Fashring Assumptions'!$Q$12)</f>
        <v>4292.1500312299531</v>
      </c>
      <c r="G430" s="15">
        <v>575.70474658085277</v>
      </c>
      <c r="H430" s="15">
        <f t="shared" si="46"/>
        <v>1</v>
      </c>
      <c r="I430" s="15">
        <f t="shared" si="47"/>
        <v>1000</v>
      </c>
      <c r="J430" s="58">
        <f>'Fashring Assumptions'!$M$7*'Fashring Forecast'!F430</f>
        <v>10730.375078074883</v>
      </c>
      <c r="K430" s="58">
        <f>'Fashring Assumptions'!$M$5*'Fashring Assumptions'!$M$7*'Fashring Forecast'!E430</f>
        <v>290.97568329799827</v>
      </c>
      <c r="L430" s="58">
        <f t="shared" si="48"/>
        <v>12021.350761372882</v>
      </c>
    </row>
    <row r="431" spans="1:12" x14ac:dyDescent="0.3">
      <c r="A431" s="60">
        <v>44625</v>
      </c>
      <c r="B431" s="15">
        <f t="shared" si="49"/>
        <v>2022</v>
      </c>
      <c r="C431" s="15">
        <f t="shared" si="50"/>
        <v>3</v>
      </c>
      <c r="D431" s="15">
        <f t="shared" si="51"/>
        <v>5</v>
      </c>
      <c r="E431" s="15">
        <f t="shared" si="45"/>
        <v>4079.9061861871196</v>
      </c>
      <c r="F431" s="15">
        <f>IF(E430&gt;'Fashring Assumptions'!$Q$13,0,'Fashring Assumptions'!$Q$12)</f>
        <v>0</v>
      </c>
      <c r="G431" s="15">
        <v>575.70474658085277</v>
      </c>
      <c r="H431" s="15">
        <f t="shared" si="46"/>
        <v>0</v>
      </c>
      <c r="I431" s="15">
        <f t="shared" si="47"/>
        <v>0</v>
      </c>
      <c r="J431" s="58">
        <f>'Fashring Assumptions'!$M$7*'Fashring Forecast'!F431</f>
        <v>0</v>
      </c>
      <c r="K431" s="58">
        <f>'Fashring Assumptions'!$M$5*'Fashring Assumptions'!$M$7*'Fashring Forecast'!E431</f>
        <v>254.99413663669498</v>
      </c>
      <c r="L431" s="58">
        <f t="shared" si="48"/>
        <v>254.99413663669498</v>
      </c>
    </row>
    <row r="432" spans="1:12" x14ac:dyDescent="0.3">
      <c r="A432" s="60">
        <v>44626</v>
      </c>
      <c r="B432" s="15">
        <f t="shared" si="49"/>
        <v>2022</v>
      </c>
      <c r="C432" s="15">
        <f t="shared" si="50"/>
        <v>3</v>
      </c>
      <c r="D432" s="15">
        <f t="shared" si="51"/>
        <v>6</v>
      </c>
      <c r="E432" s="15">
        <f t="shared" si="45"/>
        <v>3504.2014396062668</v>
      </c>
      <c r="F432" s="15">
        <f>IF(E431&gt;'Fashring Assumptions'!$Q$13,0,'Fashring Assumptions'!$Q$12)</f>
        <v>0</v>
      </c>
      <c r="G432" s="15">
        <v>575.70474658085277</v>
      </c>
      <c r="H432" s="15">
        <f t="shared" si="46"/>
        <v>0</v>
      </c>
      <c r="I432" s="15">
        <f t="shared" si="47"/>
        <v>0</v>
      </c>
      <c r="J432" s="58">
        <f>'Fashring Assumptions'!$M$7*'Fashring Forecast'!F432</f>
        <v>0</v>
      </c>
      <c r="K432" s="58">
        <f>'Fashring Assumptions'!$M$5*'Fashring Assumptions'!$M$7*'Fashring Forecast'!E432</f>
        <v>219.01258997539168</v>
      </c>
      <c r="L432" s="58">
        <f t="shared" si="48"/>
        <v>219.01258997539168</v>
      </c>
    </row>
    <row r="433" spans="1:12" x14ac:dyDescent="0.3">
      <c r="A433" s="60">
        <v>44627</v>
      </c>
      <c r="B433" s="15">
        <f t="shared" si="49"/>
        <v>2022</v>
      </c>
      <c r="C433" s="15">
        <f t="shared" si="50"/>
        <v>3</v>
      </c>
      <c r="D433" s="15">
        <f t="shared" si="51"/>
        <v>7</v>
      </c>
      <c r="E433" s="15">
        <f t="shared" si="45"/>
        <v>2928.4966930254141</v>
      </c>
      <c r="F433" s="15">
        <f>IF(E432&gt;'Fashring Assumptions'!$Q$13,0,'Fashring Assumptions'!$Q$12)</f>
        <v>0</v>
      </c>
      <c r="G433" s="15">
        <v>575.70474658085277</v>
      </c>
      <c r="H433" s="15">
        <f t="shared" si="46"/>
        <v>0</v>
      </c>
      <c r="I433" s="15">
        <f t="shared" si="47"/>
        <v>0</v>
      </c>
      <c r="J433" s="58">
        <f>'Fashring Assumptions'!$M$7*'Fashring Forecast'!F433</f>
        <v>0</v>
      </c>
      <c r="K433" s="58">
        <f>'Fashring Assumptions'!$M$5*'Fashring Assumptions'!$M$7*'Fashring Forecast'!E433</f>
        <v>183.03104331408838</v>
      </c>
      <c r="L433" s="58">
        <f t="shared" si="48"/>
        <v>183.03104331408838</v>
      </c>
    </row>
    <row r="434" spans="1:12" x14ac:dyDescent="0.3">
      <c r="A434" s="60">
        <v>44628</v>
      </c>
      <c r="B434" s="15">
        <f t="shared" si="49"/>
        <v>2022</v>
      </c>
      <c r="C434" s="15">
        <f t="shared" si="50"/>
        <v>3</v>
      </c>
      <c r="D434" s="15">
        <f t="shared" si="51"/>
        <v>8</v>
      </c>
      <c r="E434" s="15">
        <f t="shared" si="45"/>
        <v>2352.7919464445613</v>
      </c>
      <c r="F434" s="15">
        <f>IF(E433&gt;'Fashring Assumptions'!$Q$13,0,'Fashring Assumptions'!$Q$12)</f>
        <v>0</v>
      </c>
      <c r="G434" s="15">
        <v>575.70474658085277</v>
      </c>
      <c r="H434" s="15">
        <f t="shared" si="46"/>
        <v>0</v>
      </c>
      <c r="I434" s="15">
        <f t="shared" si="47"/>
        <v>0</v>
      </c>
      <c r="J434" s="58">
        <f>'Fashring Assumptions'!$M$7*'Fashring Forecast'!F434</f>
        <v>0</v>
      </c>
      <c r="K434" s="58">
        <f>'Fashring Assumptions'!$M$5*'Fashring Assumptions'!$M$7*'Fashring Forecast'!E434</f>
        <v>147.04949665278508</v>
      </c>
      <c r="L434" s="58">
        <f t="shared" si="48"/>
        <v>147.04949665278508</v>
      </c>
    </row>
    <row r="435" spans="1:12" x14ac:dyDescent="0.3">
      <c r="A435" s="60">
        <v>44629</v>
      </c>
      <c r="B435" s="15">
        <f t="shared" si="49"/>
        <v>2022</v>
      </c>
      <c r="C435" s="15">
        <f t="shared" si="50"/>
        <v>3</v>
      </c>
      <c r="D435" s="15">
        <f t="shared" si="51"/>
        <v>9</v>
      </c>
      <c r="E435" s="15">
        <f t="shared" si="45"/>
        <v>1777.0871998637085</v>
      </c>
      <c r="F435" s="15">
        <f>IF(E434&gt;'Fashring Assumptions'!$Q$13,0,'Fashring Assumptions'!$Q$12)</f>
        <v>0</v>
      </c>
      <c r="G435" s="15">
        <v>575.70474658085277</v>
      </c>
      <c r="H435" s="15">
        <f t="shared" si="46"/>
        <v>0</v>
      </c>
      <c r="I435" s="15">
        <f t="shared" si="47"/>
        <v>0</v>
      </c>
      <c r="J435" s="58">
        <f>'Fashring Assumptions'!$M$7*'Fashring Forecast'!F435</f>
        <v>0</v>
      </c>
      <c r="K435" s="58">
        <f>'Fashring Assumptions'!$M$5*'Fashring Assumptions'!$M$7*'Fashring Forecast'!E435</f>
        <v>111.06794999148178</v>
      </c>
      <c r="L435" s="58">
        <f t="shared" si="48"/>
        <v>111.06794999148178</v>
      </c>
    </row>
    <row r="436" spans="1:12" x14ac:dyDescent="0.3">
      <c r="A436" s="60">
        <v>44630</v>
      </c>
      <c r="B436" s="15">
        <f t="shared" si="49"/>
        <v>2022</v>
      </c>
      <c r="C436" s="15">
        <f t="shared" si="50"/>
        <v>3</v>
      </c>
      <c r="D436" s="15">
        <f t="shared" si="51"/>
        <v>10</v>
      </c>
      <c r="E436" s="15">
        <f t="shared" si="45"/>
        <v>1201.3824532828557</v>
      </c>
      <c r="F436" s="15">
        <f>IF(E435&gt;'Fashring Assumptions'!$Q$13,0,'Fashring Assumptions'!$Q$12)</f>
        <v>0</v>
      </c>
      <c r="G436" s="15">
        <v>575.70474658085277</v>
      </c>
      <c r="H436" s="15">
        <f t="shared" si="46"/>
        <v>0</v>
      </c>
      <c r="I436" s="15">
        <f t="shared" si="47"/>
        <v>0</v>
      </c>
      <c r="J436" s="58">
        <f>'Fashring Assumptions'!$M$7*'Fashring Forecast'!F436</f>
        <v>0</v>
      </c>
      <c r="K436" s="58">
        <f>'Fashring Assumptions'!$M$5*'Fashring Assumptions'!$M$7*'Fashring Forecast'!E436</f>
        <v>75.086403330178484</v>
      </c>
      <c r="L436" s="58">
        <f t="shared" si="48"/>
        <v>75.086403330178484</v>
      </c>
    </row>
    <row r="437" spans="1:12" x14ac:dyDescent="0.3">
      <c r="A437" s="60">
        <v>44631</v>
      </c>
      <c r="B437" s="15">
        <f t="shared" si="49"/>
        <v>2022</v>
      </c>
      <c r="C437" s="15">
        <f t="shared" si="50"/>
        <v>3</v>
      </c>
      <c r="D437" s="15">
        <f t="shared" si="51"/>
        <v>11</v>
      </c>
      <c r="E437" s="15">
        <f t="shared" si="45"/>
        <v>4917.8277379319561</v>
      </c>
      <c r="F437" s="15">
        <f>IF(E436&gt;'Fashring Assumptions'!$Q$13,0,'Fashring Assumptions'!$Q$12)</f>
        <v>4292.1500312299531</v>
      </c>
      <c r="G437" s="15">
        <v>575.70474658085277</v>
      </c>
      <c r="H437" s="15">
        <f t="shared" si="46"/>
        <v>1</v>
      </c>
      <c r="I437" s="15">
        <f t="shared" si="47"/>
        <v>1000</v>
      </c>
      <c r="J437" s="58">
        <f>'Fashring Assumptions'!$M$7*'Fashring Forecast'!F437</f>
        <v>10730.375078074883</v>
      </c>
      <c r="K437" s="58">
        <f>'Fashring Assumptions'!$M$5*'Fashring Assumptions'!$M$7*'Fashring Forecast'!E437</f>
        <v>307.36423362074726</v>
      </c>
      <c r="L437" s="58">
        <f t="shared" si="48"/>
        <v>12037.73931169563</v>
      </c>
    </row>
    <row r="438" spans="1:12" x14ac:dyDescent="0.3">
      <c r="A438" s="60">
        <v>44632</v>
      </c>
      <c r="B438" s="15">
        <f t="shared" si="49"/>
        <v>2022</v>
      </c>
      <c r="C438" s="15">
        <f t="shared" si="50"/>
        <v>3</v>
      </c>
      <c r="D438" s="15">
        <f t="shared" si="51"/>
        <v>12</v>
      </c>
      <c r="E438" s="15">
        <f t="shared" si="45"/>
        <v>4342.1229913511033</v>
      </c>
      <c r="F438" s="15">
        <f>IF(E437&gt;'Fashring Assumptions'!$Q$13,0,'Fashring Assumptions'!$Q$12)</f>
        <v>0</v>
      </c>
      <c r="G438" s="15">
        <v>575.70474658085277</v>
      </c>
      <c r="H438" s="15">
        <f t="shared" si="46"/>
        <v>0</v>
      </c>
      <c r="I438" s="15">
        <f t="shared" si="47"/>
        <v>0</v>
      </c>
      <c r="J438" s="58">
        <f>'Fashring Assumptions'!$M$7*'Fashring Forecast'!F438</f>
        <v>0</v>
      </c>
      <c r="K438" s="58">
        <f>'Fashring Assumptions'!$M$5*'Fashring Assumptions'!$M$7*'Fashring Forecast'!E438</f>
        <v>271.38268695944396</v>
      </c>
      <c r="L438" s="58">
        <f t="shared" si="48"/>
        <v>271.38268695944396</v>
      </c>
    </row>
    <row r="439" spans="1:12" x14ac:dyDescent="0.3">
      <c r="A439" s="60">
        <v>44633</v>
      </c>
      <c r="B439" s="15">
        <f t="shared" si="49"/>
        <v>2022</v>
      </c>
      <c r="C439" s="15">
        <f t="shared" si="50"/>
        <v>3</v>
      </c>
      <c r="D439" s="15">
        <f t="shared" si="51"/>
        <v>13</v>
      </c>
      <c r="E439" s="15">
        <f t="shared" si="45"/>
        <v>3766.4182447702506</v>
      </c>
      <c r="F439" s="15">
        <f>IF(E438&gt;'Fashring Assumptions'!$Q$13,0,'Fashring Assumptions'!$Q$12)</f>
        <v>0</v>
      </c>
      <c r="G439" s="15">
        <v>575.70474658085277</v>
      </c>
      <c r="H439" s="15">
        <f t="shared" si="46"/>
        <v>0</v>
      </c>
      <c r="I439" s="15">
        <f t="shared" si="47"/>
        <v>0</v>
      </c>
      <c r="J439" s="58">
        <f>'Fashring Assumptions'!$M$7*'Fashring Forecast'!F439</f>
        <v>0</v>
      </c>
      <c r="K439" s="58">
        <f>'Fashring Assumptions'!$M$5*'Fashring Assumptions'!$M$7*'Fashring Forecast'!E439</f>
        <v>235.40114029814066</v>
      </c>
      <c r="L439" s="58">
        <f t="shared" si="48"/>
        <v>235.40114029814066</v>
      </c>
    </row>
    <row r="440" spans="1:12" x14ac:dyDescent="0.3">
      <c r="A440" s="60">
        <v>44634</v>
      </c>
      <c r="B440" s="15">
        <f t="shared" si="49"/>
        <v>2022</v>
      </c>
      <c r="C440" s="15">
        <f t="shared" si="50"/>
        <v>3</v>
      </c>
      <c r="D440" s="15">
        <f t="shared" si="51"/>
        <v>14</v>
      </c>
      <c r="E440" s="15">
        <f t="shared" si="45"/>
        <v>3190.7134981893978</v>
      </c>
      <c r="F440" s="15">
        <f>IF(E439&gt;'Fashring Assumptions'!$Q$13,0,'Fashring Assumptions'!$Q$12)</f>
        <v>0</v>
      </c>
      <c r="G440" s="15">
        <v>575.70474658085277</v>
      </c>
      <c r="H440" s="15">
        <f t="shared" si="46"/>
        <v>0</v>
      </c>
      <c r="I440" s="15">
        <f t="shared" si="47"/>
        <v>0</v>
      </c>
      <c r="J440" s="58">
        <f>'Fashring Assumptions'!$M$7*'Fashring Forecast'!F440</f>
        <v>0</v>
      </c>
      <c r="K440" s="58">
        <f>'Fashring Assumptions'!$M$5*'Fashring Assumptions'!$M$7*'Fashring Forecast'!E440</f>
        <v>199.41959363683736</v>
      </c>
      <c r="L440" s="58">
        <f t="shared" si="48"/>
        <v>199.41959363683736</v>
      </c>
    </row>
    <row r="441" spans="1:12" x14ac:dyDescent="0.3">
      <c r="A441" s="60">
        <v>44635</v>
      </c>
      <c r="B441" s="15">
        <f t="shared" si="49"/>
        <v>2022</v>
      </c>
      <c r="C441" s="15">
        <f t="shared" si="50"/>
        <v>3</v>
      </c>
      <c r="D441" s="15">
        <f t="shared" si="51"/>
        <v>15</v>
      </c>
      <c r="E441" s="15">
        <f t="shared" si="45"/>
        <v>2615.008751608545</v>
      </c>
      <c r="F441" s="15">
        <f>IF(E440&gt;'Fashring Assumptions'!$Q$13,0,'Fashring Assumptions'!$Q$12)</f>
        <v>0</v>
      </c>
      <c r="G441" s="15">
        <v>575.70474658085277</v>
      </c>
      <c r="H441" s="15">
        <f t="shared" si="46"/>
        <v>0</v>
      </c>
      <c r="I441" s="15">
        <f t="shared" si="47"/>
        <v>0</v>
      </c>
      <c r="J441" s="58">
        <f>'Fashring Assumptions'!$M$7*'Fashring Forecast'!F441</f>
        <v>0</v>
      </c>
      <c r="K441" s="58">
        <f>'Fashring Assumptions'!$M$5*'Fashring Assumptions'!$M$7*'Fashring Forecast'!E441</f>
        <v>163.43804697553406</v>
      </c>
      <c r="L441" s="58">
        <f t="shared" si="48"/>
        <v>163.43804697553406</v>
      </c>
    </row>
    <row r="442" spans="1:12" x14ac:dyDescent="0.3">
      <c r="A442" s="60">
        <v>44636</v>
      </c>
      <c r="B442" s="15">
        <f t="shared" si="49"/>
        <v>2022</v>
      </c>
      <c r="C442" s="15">
        <f t="shared" si="50"/>
        <v>3</v>
      </c>
      <c r="D442" s="15">
        <f t="shared" si="51"/>
        <v>16</v>
      </c>
      <c r="E442" s="15">
        <f t="shared" si="45"/>
        <v>2039.3040050276923</v>
      </c>
      <c r="F442" s="15">
        <f>IF(E441&gt;'Fashring Assumptions'!$Q$13,0,'Fashring Assumptions'!$Q$12)</f>
        <v>0</v>
      </c>
      <c r="G442" s="15">
        <v>575.70474658085277</v>
      </c>
      <c r="H442" s="15">
        <f t="shared" si="46"/>
        <v>0</v>
      </c>
      <c r="I442" s="15">
        <f t="shared" si="47"/>
        <v>0</v>
      </c>
      <c r="J442" s="58">
        <f>'Fashring Assumptions'!$M$7*'Fashring Forecast'!F442</f>
        <v>0</v>
      </c>
      <c r="K442" s="58">
        <f>'Fashring Assumptions'!$M$5*'Fashring Assumptions'!$M$7*'Fashring Forecast'!E442</f>
        <v>127.45650031423077</v>
      </c>
      <c r="L442" s="58">
        <f t="shared" si="48"/>
        <v>127.45650031423077</v>
      </c>
    </row>
    <row r="443" spans="1:12" x14ac:dyDescent="0.3">
      <c r="A443" s="60">
        <v>44637</v>
      </c>
      <c r="B443" s="15">
        <f t="shared" si="49"/>
        <v>2022</v>
      </c>
      <c r="C443" s="15">
        <f t="shared" si="50"/>
        <v>3</v>
      </c>
      <c r="D443" s="15">
        <f t="shared" si="51"/>
        <v>17</v>
      </c>
      <c r="E443" s="15">
        <f t="shared" si="45"/>
        <v>1463.5992584468395</v>
      </c>
      <c r="F443" s="15">
        <f>IF(E442&gt;'Fashring Assumptions'!$Q$13,0,'Fashring Assumptions'!$Q$12)</f>
        <v>0</v>
      </c>
      <c r="G443" s="15">
        <v>575.70474658085277</v>
      </c>
      <c r="H443" s="15">
        <f t="shared" si="46"/>
        <v>0</v>
      </c>
      <c r="I443" s="15">
        <f t="shared" si="47"/>
        <v>0</v>
      </c>
      <c r="J443" s="58">
        <f>'Fashring Assumptions'!$M$7*'Fashring Forecast'!F443</f>
        <v>0</v>
      </c>
      <c r="K443" s="58">
        <f>'Fashring Assumptions'!$M$5*'Fashring Assumptions'!$M$7*'Fashring Forecast'!E443</f>
        <v>91.474953652927468</v>
      </c>
      <c r="L443" s="58">
        <f t="shared" si="48"/>
        <v>91.474953652927468</v>
      </c>
    </row>
    <row r="444" spans="1:12" x14ac:dyDescent="0.3">
      <c r="A444" s="60">
        <v>44638</v>
      </c>
      <c r="B444" s="15">
        <f t="shared" si="49"/>
        <v>2022</v>
      </c>
      <c r="C444" s="15">
        <f t="shared" si="50"/>
        <v>3</v>
      </c>
      <c r="D444" s="15">
        <f t="shared" si="51"/>
        <v>18</v>
      </c>
      <c r="E444" s="15">
        <f t="shared" si="45"/>
        <v>887.89451186598671</v>
      </c>
      <c r="F444" s="15">
        <f>IF(E443&gt;'Fashring Assumptions'!$Q$13,0,'Fashring Assumptions'!$Q$12)</f>
        <v>0</v>
      </c>
      <c r="G444" s="15">
        <v>575.70474658085277</v>
      </c>
      <c r="H444" s="15">
        <f t="shared" si="46"/>
        <v>0</v>
      </c>
      <c r="I444" s="15">
        <f t="shared" si="47"/>
        <v>0</v>
      </c>
      <c r="J444" s="58">
        <f>'Fashring Assumptions'!$M$7*'Fashring Forecast'!F444</f>
        <v>0</v>
      </c>
      <c r="K444" s="58">
        <f>'Fashring Assumptions'!$M$5*'Fashring Assumptions'!$M$7*'Fashring Forecast'!E444</f>
        <v>55.49340699162417</v>
      </c>
      <c r="L444" s="58">
        <f t="shared" si="48"/>
        <v>55.49340699162417</v>
      </c>
    </row>
    <row r="445" spans="1:12" x14ac:dyDescent="0.3">
      <c r="A445" s="60">
        <v>44639</v>
      </c>
      <c r="B445" s="15">
        <f t="shared" si="49"/>
        <v>2022</v>
      </c>
      <c r="C445" s="15">
        <f t="shared" si="50"/>
        <v>3</v>
      </c>
      <c r="D445" s="15">
        <f t="shared" si="51"/>
        <v>19</v>
      </c>
      <c r="E445" s="15">
        <f t="shared" si="45"/>
        <v>4604.3397965150871</v>
      </c>
      <c r="F445" s="15">
        <f>IF(E444&gt;'Fashring Assumptions'!$Q$13,0,'Fashring Assumptions'!$Q$12)</f>
        <v>4292.1500312299531</v>
      </c>
      <c r="G445" s="15">
        <v>575.70474658085277</v>
      </c>
      <c r="H445" s="15">
        <f t="shared" si="46"/>
        <v>1</v>
      </c>
      <c r="I445" s="15">
        <f t="shared" si="47"/>
        <v>1000</v>
      </c>
      <c r="J445" s="58">
        <f>'Fashring Assumptions'!$M$7*'Fashring Forecast'!F445</f>
        <v>10730.375078074883</v>
      </c>
      <c r="K445" s="58">
        <f>'Fashring Assumptions'!$M$5*'Fashring Assumptions'!$M$7*'Fashring Forecast'!E445</f>
        <v>287.77123728219294</v>
      </c>
      <c r="L445" s="58">
        <f t="shared" si="48"/>
        <v>12018.146315357077</v>
      </c>
    </row>
    <row r="446" spans="1:12" x14ac:dyDescent="0.3">
      <c r="A446" s="60">
        <v>44640</v>
      </c>
      <c r="B446" s="15">
        <f t="shared" si="49"/>
        <v>2022</v>
      </c>
      <c r="C446" s="15">
        <f t="shared" si="50"/>
        <v>3</v>
      </c>
      <c r="D446" s="15">
        <f t="shared" si="51"/>
        <v>20</v>
      </c>
      <c r="E446" s="15">
        <f t="shared" si="45"/>
        <v>4028.6350499342343</v>
      </c>
      <c r="F446" s="15">
        <f>IF(E445&gt;'Fashring Assumptions'!$Q$13,0,'Fashring Assumptions'!$Q$12)</f>
        <v>0</v>
      </c>
      <c r="G446" s="15">
        <v>575.70474658085277</v>
      </c>
      <c r="H446" s="15">
        <f t="shared" si="46"/>
        <v>0</v>
      </c>
      <c r="I446" s="15">
        <f t="shared" si="47"/>
        <v>0</v>
      </c>
      <c r="J446" s="58">
        <f>'Fashring Assumptions'!$M$7*'Fashring Forecast'!F446</f>
        <v>0</v>
      </c>
      <c r="K446" s="58">
        <f>'Fashring Assumptions'!$M$5*'Fashring Assumptions'!$M$7*'Fashring Forecast'!E446</f>
        <v>251.78969062088964</v>
      </c>
      <c r="L446" s="58">
        <f t="shared" si="48"/>
        <v>251.78969062088964</v>
      </c>
    </row>
    <row r="447" spans="1:12" x14ac:dyDescent="0.3">
      <c r="A447" s="60">
        <v>44641</v>
      </c>
      <c r="B447" s="15">
        <f t="shared" si="49"/>
        <v>2022</v>
      </c>
      <c r="C447" s="15">
        <f t="shared" si="50"/>
        <v>3</v>
      </c>
      <c r="D447" s="15">
        <f t="shared" si="51"/>
        <v>21</v>
      </c>
      <c r="E447" s="15">
        <f t="shared" si="45"/>
        <v>3452.9303033533815</v>
      </c>
      <c r="F447" s="15">
        <f>IF(E446&gt;'Fashring Assumptions'!$Q$13,0,'Fashring Assumptions'!$Q$12)</f>
        <v>0</v>
      </c>
      <c r="G447" s="15">
        <v>575.70474658085277</v>
      </c>
      <c r="H447" s="15">
        <f t="shared" si="46"/>
        <v>0</v>
      </c>
      <c r="I447" s="15">
        <f t="shared" si="47"/>
        <v>0</v>
      </c>
      <c r="J447" s="58">
        <f>'Fashring Assumptions'!$M$7*'Fashring Forecast'!F447</f>
        <v>0</v>
      </c>
      <c r="K447" s="58">
        <f>'Fashring Assumptions'!$M$5*'Fashring Assumptions'!$M$7*'Fashring Forecast'!E447</f>
        <v>215.80814395958635</v>
      </c>
      <c r="L447" s="58">
        <f t="shared" si="48"/>
        <v>215.80814395958635</v>
      </c>
    </row>
    <row r="448" spans="1:12" x14ac:dyDescent="0.3">
      <c r="A448" s="60">
        <v>44642</v>
      </c>
      <c r="B448" s="15">
        <f t="shared" si="49"/>
        <v>2022</v>
      </c>
      <c r="C448" s="15">
        <f t="shared" si="50"/>
        <v>3</v>
      </c>
      <c r="D448" s="15">
        <f t="shared" si="51"/>
        <v>22</v>
      </c>
      <c r="E448" s="15">
        <f t="shared" si="45"/>
        <v>2877.2255567725288</v>
      </c>
      <c r="F448" s="15">
        <f>IF(E447&gt;'Fashring Assumptions'!$Q$13,0,'Fashring Assumptions'!$Q$12)</f>
        <v>0</v>
      </c>
      <c r="G448" s="15">
        <v>575.70474658085277</v>
      </c>
      <c r="H448" s="15">
        <f t="shared" si="46"/>
        <v>0</v>
      </c>
      <c r="I448" s="15">
        <f t="shared" si="47"/>
        <v>0</v>
      </c>
      <c r="J448" s="58">
        <f>'Fashring Assumptions'!$M$7*'Fashring Forecast'!F448</f>
        <v>0</v>
      </c>
      <c r="K448" s="58">
        <f>'Fashring Assumptions'!$M$5*'Fashring Assumptions'!$M$7*'Fashring Forecast'!E448</f>
        <v>179.82659729828305</v>
      </c>
      <c r="L448" s="58">
        <f t="shared" si="48"/>
        <v>179.82659729828305</v>
      </c>
    </row>
    <row r="449" spans="1:12" x14ac:dyDescent="0.3">
      <c r="A449" s="60">
        <v>44643</v>
      </c>
      <c r="B449" s="15">
        <f t="shared" si="49"/>
        <v>2022</v>
      </c>
      <c r="C449" s="15">
        <f t="shared" si="50"/>
        <v>3</v>
      </c>
      <c r="D449" s="15">
        <f t="shared" si="51"/>
        <v>23</v>
      </c>
      <c r="E449" s="15">
        <f t="shared" si="45"/>
        <v>2301.520810191676</v>
      </c>
      <c r="F449" s="15">
        <f>IF(E448&gt;'Fashring Assumptions'!$Q$13,0,'Fashring Assumptions'!$Q$12)</f>
        <v>0</v>
      </c>
      <c r="G449" s="15">
        <v>575.70474658085277</v>
      </c>
      <c r="H449" s="15">
        <f t="shared" si="46"/>
        <v>0</v>
      </c>
      <c r="I449" s="15">
        <f t="shared" si="47"/>
        <v>0</v>
      </c>
      <c r="J449" s="58">
        <f>'Fashring Assumptions'!$M$7*'Fashring Forecast'!F449</f>
        <v>0</v>
      </c>
      <c r="K449" s="58">
        <f>'Fashring Assumptions'!$M$5*'Fashring Assumptions'!$M$7*'Fashring Forecast'!E449</f>
        <v>143.84505063697975</v>
      </c>
      <c r="L449" s="58">
        <f t="shared" si="48"/>
        <v>143.84505063697975</v>
      </c>
    </row>
    <row r="450" spans="1:12" x14ac:dyDescent="0.3">
      <c r="A450" s="60">
        <v>44644</v>
      </c>
      <c r="B450" s="15">
        <f t="shared" si="49"/>
        <v>2022</v>
      </c>
      <c r="C450" s="15">
        <f t="shared" si="50"/>
        <v>3</v>
      </c>
      <c r="D450" s="15">
        <f t="shared" si="51"/>
        <v>24</v>
      </c>
      <c r="E450" s="15">
        <f t="shared" si="45"/>
        <v>1725.8160636108232</v>
      </c>
      <c r="F450" s="15">
        <f>IF(E449&gt;'Fashring Assumptions'!$Q$13,0,'Fashring Assumptions'!$Q$12)</f>
        <v>0</v>
      </c>
      <c r="G450" s="15">
        <v>575.70474658085277</v>
      </c>
      <c r="H450" s="15">
        <f t="shared" si="46"/>
        <v>0</v>
      </c>
      <c r="I450" s="15">
        <f t="shared" si="47"/>
        <v>0</v>
      </c>
      <c r="J450" s="58">
        <f>'Fashring Assumptions'!$M$7*'Fashring Forecast'!F450</f>
        <v>0</v>
      </c>
      <c r="K450" s="58">
        <f>'Fashring Assumptions'!$M$5*'Fashring Assumptions'!$M$7*'Fashring Forecast'!E450</f>
        <v>107.86350397567645</v>
      </c>
      <c r="L450" s="58">
        <f t="shared" si="48"/>
        <v>107.86350397567645</v>
      </c>
    </row>
    <row r="451" spans="1:12" x14ac:dyDescent="0.3">
      <c r="A451" s="60">
        <v>44645</v>
      </c>
      <c r="B451" s="15">
        <f t="shared" si="49"/>
        <v>2022</v>
      </c>
      <c r="C451" s="15">
        <f t="shared" si="50"/>
        <v>3</v>
      </c>
      <c r="D451" s="15">
        <f t="shared" si="51"/>
        <v>25</v>
      </c>
      <c r="E451" s="15">
        <f t="shared" ref="E451:E514" si="52">E450-G451+F451</f>
        <v>1150.1113170299705</v>
      </c>
      <c r="F451" s="15">
        <f>IF(E450&gt;'Fashring Assumptions'!$Q$13,0,'Fashring Assumptions'!$Q$12)</f>
        <v>0</v>
      </c>
      <c r="G451" s="15">
        <v>575.70474658085277</v>
      </c>
      <c r="H451" s="15">
        <f t="shared" ref="H451:H514" si="53">IF(F451&gt;0,1,0)</f>
        <v>0</v>
      </c>
      <c r="I451" s="15">
        <f t="shared" ref="I451:I514" si="54">1000*H451</f>
        <v>0</v>
      </c>
      <c r="J451" s="58">
        <f>'Fashring Assumptions'!$M$7*'Fashring Forecast'!F451</f>
        <v>0</v>
      </c>
      <c r="K451" s="58">
        <f>'Fashring Assumptions'!$M$5*'Fashring Assumptions'!$M$7*'Fashring Forecast'!E451</f>
        <v>71.881957314373153</v>
      </c>
      <c r="L451" s="58">
        <f t="shared" ref="L451:L514" si="55">SUM(I451:K451)</f>
        <v>71.881957314373153</v>
      </c>
    </row>
    <row r="452" spans="1:12" x14ac:dyDescent="0.3">
      <c r="A452" s="60">
        <v>44646</v>
      </c>
      <c r="B452" s="15">
        <f t="shared" si="49"/>
        <v>2022</v>
      </c>
      <c r="C452" s="15">
        <f t="shared" si="50"/>
        <v>3</v>
      </c>
      <c r="D452" s="15">
        <f t="shared" si="51"/>
        <v>26</v>
      </c>
      <c r="E452" s="15">
        <f t="shared" si="52"/>
        <v>4866.5566016790708</v>
      </c>
      <c r="F452" s="15">
        <f>IF(E451&gt;'Fashring Assumptions'!$Q$13,0,'Fashring Assumptions'!$Q$12)</f>
        <v>4292.1500312299531</v>
      </c>
      <c r="G452" s="15">
        <v>575.70474658085277</v>
      </c>
      <c r="H452" s="15">
        <f t="shared" si="53"/>
        <v>1</v>
      </c>
      <c r="I452" s="15">
        <f t="shared" si="54"/>
        <v>1000</v>
      </c>
      <c r="J452" s="58">
        <f>'Fashring Assumptions'!$M$7*'Fashring Forecast'!F452</f>
        <v>10730.375078074883</v>
      </c>
      <c r="K452" s="58">
        <f>'Fashring Assumptions'!$M$5*'Fashring Assumptions'!$M$7*'Fashring Forecast'!E452</f>
        <v>304.15978760494193</v>
      </c>
      <c r="L452" s="58">
        <f t="shared" si="55"/>
        <v>12034.534865679825</v>
      </c>
    </row>
    <row r="453" spans="1:12" x14ac:dyDescent="0.3">
      <c r="A453" s="60">
        <v>44647</v>
      </c>
      <c r="B453" s="15">
        <f t="shared" si="49"/>
        <v>2022</v>
      </c>
      <c r="C453" s="15">
        <f t="shared" si="50"/>
        <v>3</v>
      </c>
      <c r="D453" s="15">
        <f t="shared" si="51"/>
        <v>27</v>
      </c>
      <c r="E453" s="15">
        <f t="shared" si="52"/>
        <v>4290.851855098218</v>
      </c>
      <c r="F453" s="15">
        <f>IF(E452&gt;'Fashring Assumptions'!$Q$13,0,'Fashring Assumptions'!$Q$12)</f>
        <v>0</v>
      </c>
      <c r="G453" s="15">
        <v>575.70474658085277</v>
      </c>
      <c r="H453" s="15">
        <f t="shared" si="53"/>
        <v>0</v>
      </c>
      <c r="I453" s="15">
        <f t="shared" si="54"/>
        <v>0</v>
      </c>
      <c r="J453" s="58">
        <f>'Fashring Assumptions'!$M$7*'Fashring Forecast'!F453</f>
        <v>0</v>
      </c>
      <c r="K453" s="58">
        <f>'Fashring Assumptions'!$M$5*'Fashring Assumptions'!$M$7*'Fashring Forecast'!E453</f>
        <v>268.17824094363863</v>
      </c>
      <c r="L453" s="58">
        <f t="shared" si="55"/>
        <v>268.17824094363863</v>
      </c>
    </row>
    <row r="454" spans="1:12" x14ac:dyDescent="0.3">
      <c r="A454" s="60">
        <v>44648</v>
      </c>
      <c r="B454" s="15">
        <f t="shared" si="49"/>
        <v>2022</v>
      </c>
      <c r="C454" s="15">
        <f t="shared" si="50"/>
        <v>3</v>
      </c>
      <c r="D454" s="15">
        <f t="shared" si="51"/>
        <v>28</v>
      </c>
      <c r="E454" s="15">
        <f t="shared" si="52"/>
        <v>3715.1471085173653</v>
      </c>
      <c r="F454" s="15">
        <f>IF(E453&gt;'Fashring Assumptions'!$Q$13,0,'Fashring Assumptions'!$Q$12)</f>
        <v>0</v>
      </c>
      <c r="G454" s="15">
        <v>575.70474658085277</v>
      </c>
      <c r="H454" s="15">
        <f t="shared" si="53"/>
        <v>0</v>
      </c>
      <c r="I454" s="15">
        <f t="shared" si="54"/>
        <v>0</v>
      </c>
      <c r="J454" s="58">
        <f>'Fashring Assumptions'!$M$7*'Fashring Forecast'!F454</f>
        <v>0</v>
      </c>
      <c r="K454" s="58">
        <f>'Fashring Assumptions'!$M$5*'Fashring Assumptions'!$M$7*'Fashring Forecast'!E454</f>
        <v>232.19669428233533</v>
      </c>
      <c r="L454" s="58">
        <f t="shared" si="55"/>
        <v>232.19669428233533</v>
      </c>
    </row>
    <row r="455" spans="1:12" x14ac:dyDescent="0.3">
      <c r="A455" s="60">
        <v>44649</v>
      </c>
      <c r="B455" s="15">
        <f t="shared" si="49"/>
        <v>2022</v>
      </c>
      <c r="C455" s="15">
        <f t="shared" si="50"/>
        <v>3</v>
      </c>
      <c r="D455" s="15">
        <f t="shared" si="51"/>
        <v>29</v>
      </c>
      <c r="E455" s="15">
        <f t="shared" si="52"/>
        <v>3139.4423619365125</v>
      </c>
      <c r="F455" s="15">
        <f>IF(E454&gt;'Fashring Assumptions'!$Q$13,0,'Fashring Assumptions'!$Q$12)</f>
        <v>0</v>
      </c>
      <c r="G455" s="15">
        <v>575.70474658085277</v>
      </c>
      <c r="H455" s="15">
        <f t="shared" si="53"/>
        <v>0</v>
      </c>
      <c r="I455" s="15">
        <f t="shared" si="54"/>
        <v>0</v>
      </c>
      <c r="J455" s="58">
        <f>'Fashring Assumptions'!$M$7*'Fashring Forecast'!F455</f>
        <v>0</v>
      </c>
      <c r="K455" s="58">
        <f>'Fashring Assumptions'!$M$5*'Fashring Assumptions'!$M$7*'Fashring Forecast'!E455</f>
        <v>196.21514762103203</v>
      </c>
      <c r="L455" s="58">
        <f t="shared" si="55"/>
        <v>196.21514762103203</v>
      </c>
    </row>
    <row r="456" spans="1:12" x14ac:dyDescent="0.3">
      <c r="A456" s="60">
        <v>44650</v>
      </c>
      <c r="B456" s="15">
        <f t="shared" si="49"/>
        <v>2022</v>
      </c>
      <c r="C456" s="15">
        <f t="shared" si="50"/>
        <v>3</v>
      </c>
      <c r="D456" s="15">
        <f t="shared" si="51"/>
        <v>30</v>
      </c>
      <c r="E456" s="15">
        <f t="shared" si="52"/>
        <v>2563.7376153556597</v>
      </c>
      <c r="F456" s="15">
        <f>IF(E455&gt;'Fashring Assumptions'!$Q$13,0,'Fashring Assumptions'!$Q$12)</f>
        <v>0</v>
      </c>
      <c r="G456" s="15">
        <v>575.70474658085277</v>
      </c>
      <c r="H456" s="15">
        <f t="shared" si="53"/>
        <v>0</v>
      </c>
      <c r="I456" s="15">
        <f t="shared" si="54"/>
        <v>0</v>
      </c>
      <c r="J456" s="58">
        <f>'Fashring Assumptions'!$M$7*'Fashring Forecast'!F456</f>
        <v>0</v>
      </c>
      <c r="K456" s="58">
        <f>'Fashring Assumptions'!$M$5*'Fashring Assumptions'!$M$7*'Fashring Forecast'!E456</f>
        <v>160.23360095972873</v>
      </c>
      <c r="L456" s="58">
        <f t="shared" si="55"/>
        <v>160.23360095972873</v>
      </c>
    </row>
    <row r="457" spans="1:12" x14ac:dyDescent="0.3">
      <c r="A457" s="60">
        <v>44651</v>
      </c>
      <c r="B457" s="15">
        <f t="shared" si="49"/>
        <v>2022</v>
      </c>
      <c r="C457" s="15">
        <f t="shared" si="50"/>
        <v>3</v>
      </c>
      <c r="D457" s="15">
        <f t="shared" si="51"/>
        <v>31</v>
      </c>
      <c r="E457" s="15">
        <f t="shared" si="52"/>
        <v>1988.032868774807</v>
      </c>
      <c r="F457" s="15">
        <f>IF(E456&gt;'Fashring Assumptions'!$Q$13,0,'Fashring Assumptions'!$Q$12)</f>
        <v>0</v>
      </c>
      <c r="G457" s="15">
        <v>575.70474658085277</v>
      </c>
      <c r="H457" s="15">
        <f t="shared" si="53"/>
        <v>0</v>
      </c>
      <c r="I457" s="15">
        <f t="shared" si="54"/>
        <v>0</v>
      </c>
      <c r="J457" s="58">
        <f>'Fashring Assumptions'!$M$7*'Fashring Forecast'!F457</f>
        <v>0</v>
      </c>
      <c r="K457" s="58">
        <f>'Fashring Assumptions'!$M$5*'Fashring Assumptions'!$M$7*'Fashring Forecast'!E457</f>
        <v>124.25205429842543</v>
      </c>
      <c r="L457" s="58">
        <f t="shared" si="55"/>
        <v>124.25205429842543</v>
      </c>
    </row>
    <row r="458" spans="1:12" x14ac:dyDescent="0.3">
      <c r="A458" s="60">
        <v>44652</v>
      </c>
      <c r="B458" s="15">
        <f t="shared" si="49"/>
        <v>2022</v>
      </c>
      <c r="C458" s="15">
        <f t="shared" si="50"/>
        <v>4</v>
      </c>
      <c r="D458" s="15">
        <f t="shared" si="51"/>
        <v>1</v>
      </c>
      <c r="E458" s="15">
        <f t="shared" si="52"/>
        <v>1412.3281221939542</v>
      </c>
      <c r="F458" s="15">
        <f>IF(E457&gt;'Fashring Assumptions'!$Q$13,0,'Fashring Assumptions'!$Q$12)</f>
        <v>0</v>
      </c>
      <c r="G458" s="15">
        <v>575.70474658085277</v>
      </c>
      <c r="H458" s="15">
        <f t="shared" si="53"/>
        <v>0</v>
      </c>
      <c r="I458" s="15">
        <f t="shared" si="54"/>
        <v>0</v>
      </c>
      <c r="J458" s="58">
        <f>'Fashring Assumptions'!$M$7*'Fashring Forecast'!F458</f>
        <v>0</v>
      </c>
      <c r="K458" s="58">
        <f>'Fashring Assumptions'!$M$5*'Fashring Assumptions'!$M$7*'Fashring Forecast'!E458</f>
        <v>88.270507637122137</v>
      </c>
      <c r="L458" s="58">
        <f t="shared" si="55"/>
        <v>88.270507637122137</v>
      </c>
    </row>
    <row r="459" spans="1:12" x14ac:dyDescent="0.3">
      <c r="A459" s="60">
        <v>44653</v>
      </c>
      <c r="B459" s="15">
        <f t="shared" si="49"/>
        <v>2022</v>
      </c>
      <c r="C459" s="15">
        <f t="shared" si="50"/>
        <v>4</v>
      </c>
      <c r="D459" s="15">
        <f t="shared" si="51"/>
        <v>2</v>
      </c>
      <c r="E459" s="15">
        <f t="shared" si="52"/>
        <v>836.62337561310142</v>
      </c>
      <c r="F459" s="15">
        <f>IF(E458&gt;'Fashring Assumptions'!$Q$13,0,'Fashring Assumptions'!$Q$12)</f>
        <v>0</v>
      </c>
      <c r="G459" s="15">
        <v>575.70474658085277</v>
      </c>
      <c r="H459" s="15">
        <f t="shared" si="53"/>
        <v>0</v>
      </c>
      <c r="I459" s="15">
        <f t="shared" si="54"/>
        <v>0</v>
      </c>
      <c r="J459" s="58">
        <f>'Fashring Assumptions'!$M$7*'Fashring Forecast'!F459</f>
        <v>0</v>
      </c>
      <c r="K459" s="58">
        <f>'Fashring Assumptions'!$M$5*'Fashring Assumptions'!$M$7*'Fashring Forecast'!E459</f>
        <v>52.288960975818839</v>
      </c>
      <c r="L459" s="58">
        <f t="shared" si="55"/>
        <v>52.288960975818839</v>
      </c>
    </row>
    <row r="460" spans="1:12" x14ac:dyDescent="0.3">
      <c r="A460" s="60">
        <v>44654</v>
      </c>
      <c r="B460" s="15">
        <f t="shared" si="49"/>
        <v>2022</v>
      </c>
      <c r="C460" s="15">
        <f t="shared" si="50"/>
        <v>4</v>
      </c>
      <c r="D460" s="15">
        <f t="shared" si="51"/>
        <v>3</v>
      </c>
      <c r="E460" s="15">
        <f t="shared" si="52"/>
        <v>4553.0686602622018</v>
      </c>
      <c r="F460" s="15">
        <f>IF(E459&gt;'Fashring Assumptions'!$Q$13,0,'Fashring Assumptions'!$Q$12)</f>
        <v>4292.1500312299531</v>
      </c>
      <c r="G460" s="15">
        <v>575.70474658085277</v>
      </c>
      <c r="H460" s="15">
        <f t="shared" si="53"/>
        <v>1</v>
      </c>
      <c r="I460" s="15">
        <f t="shared" si="54"/>
        <v>1000</v>
      </c>
      <c r="J460" s="58">
        <f>'Fashring Assumptions'!$M$7*'Fashring Forecast'!F460</f>
        <v>10730.375078074883</v>
      </c>
      <c r="K460" s="58">
        <f>'Fashring Assumptions'!$M$5*'Fashring Assumptions'!$M$7*'Fashring Forecast'!E460</f>
        <v>284.56679126638761</v>
      </c>
      <c r="L460" s="58">
        <f t="shared" si="55"/>
        <v>12014.941869341272</v>
      </c>
    </row>
    <row r="461" spans="1:12" x14ac:dyDescent="0.3">
      <c r="A461" s="60">
        <v>44655</v>
      </c>
      <c r="B461" s="15">
        <f t="shared" si="49"/>
        <v>2022</v>
      </c>
      <c r="C461" s="15">
        <f t="shared" si="50"/>
        <v>4</v>
      </c>
      <c r="D461" s="15">
        <f t="shared" si="51"/>
        <v>4</v>
      </c>
      <c r="E461" s="15">
        <f t="shared" si="52"/>
        <v>3977.363913681349</v>
      </c>
      <c r="F461" s="15">
        <f>IF(E460&gt;'Fashring Assumptions'!$Q$13,0,'Fashring Assumptions'!$Q$12)</f>
        <v>0</v>
      </c>
      <c r="G461" s="15">
        <v>575.70474658085277</v>
      </c>
      <c r="H461" s="15">
        <f t="shared" si="53"/>
        <v>0</v>
      </c>
      <c r="I461" s="15">
        <f t="shared" si="54"/>
        <v>0</v>
      </c>
      <c r="J461" s="58">
        <f>'Fashring Assumptions'!$M$7*'Fashring Forecast'!F461</f>
        <v>0</v>
      </c>
      <c r="K461" s="58">
        <f>'Fashring Assumptions'!$M$5*'Fashring Assumptions'!$M$7*'Fashring Forecast'!E461</f>
        <v>248.58524460508431</v>
      </c>
      <c r="L461" s="58">
        <f t="shared" si="55"/>
        <v>248.58524460508431</v>
      </c>
    </row>
    <row r="462" spans="1:12" x14ac:dyDescent="0.3">
      <c r="A462" s="60">
        <v>44656</v>
      </c>
      <c r="B462" s="15">
        <f t="shared" si="49"/>
        <v>2022</v>
      </c>
      <c r="C462" s="15">
        <f t="shared" si="50"/>
        <v>4</v>
      </c>
      <c r="D462" s="15">
        <f t="shared" si="51"/>
        <v>5</v>
      </c>
      <c r="E462" s="15">
        <f t="shared" si="52"/>
        <v>3401.6591671004962</v>
      </c>
      <c r="F462" s="15">
        <f>IF(E461&gt;'Fashring Assumptions'!$Q$13,0,'Fashring Assumptions'!$Q$12)</f>
        <v>0</v>
      </c>
      <c r="G462" s="15">
        <v>575.70474658085277</v>
      </c>
      <c r="H462" s="15">
        <f t="shared" si="53"/>
        <v>0</v>
      </c>
      <c r="I462" s="15">
        <f t="shared" si="54"/>
        <v>0</v>
      </c>
      <c r="J462" s="58">
        <f>'Fashring Assumptions'!$M$7*'Fashring Forecast'!F462</f>
        <v>0</v>
      </c>
      <c r="K462" s="58">
        <f>'Fashring Assumptions'!$M$5*'Fashring Assumptions'!$M$7*'Fashring Forecast'!E462</f>
        <v>212.60369794378101</v>
      </c>
      <c r="L462" s="58">
        <f t="shared" si="55"/>
        <v>212.60369794378101</v>
      </c>
    </row>
    <row r="463" spans="1:12" x14ac:dyDescent="0.3">
      <c r="A463" s="60">
        <v>44657</v>
      </c>
      <c r="B463" s="15">
        <f t="shared" si="49"/>
        <v>2022</v>
      </c>
      <c r="C463" s="15">
        <f t="shared" si="50"/>
        <v>4</v>
      </c>
      <c r="D463" s="15">
        <f t="shared" si="51"/>
        <v>6</v>
      </c>
      <c r="E463" s="15">
        <f t="shared" si="52"/>
        <v>2825.9544205196435</v>
      </c>
      <c r="F463" s="15">
        <f>IF(E462&gt;'Fashring Assumptions'!$Q$13,0,'Fashring Assumptions'!$Q$12)</f>
        <v>0</v>
      </c>
      <c r="G463" s="15">
        <v>575.70474658085277</v>
      </c>
      <c r="H463" s="15">
        <f t="shared" si="53"/>
        <v>0</v>
      </c>
      <c r="I463" s="15">
        <f t="shared" si="54"/>
        <v>0</v>
      </c>
      <c r="J463" s="58">
        <f>'Fashring Assumptions'!$M$7*'Fashring Forecast'!F463</f>
        <v>0</v>
      </c>
      <c r="K463" s="58">
        <f>'Fashring Assumptions'!$M$5*'Fashring Assumptions'!$M$7*'Fashring Forecast'!E463</f>
        <v>176.62215128247772</v>
      </c>
      <c r="L463" s="58">
        <f t="shared" si="55"/>
        <v>176.62215128247772</v>
      </c>
    </row>
    <row r="464" spans="1:12" x14ac:dyDescent="0.3">
      <c r="A464" s="60">
        <v>44658</v>
      </c>
      <c r="B464" s="15">
        <f t="shared" si="49"/>
        <v>2022</v>
      </c>
      <c r="C464" s="15">
        <f t="shared" si="50"/>
        <v>4</v>
      </c>
      <c r="D464" s="15">
        <f t="shared" si="51"/>
        <v>7</v>
      </c>
      <c r="E464" s="15">
        <f t="shared" si="52"/>
        <v>2250.2496739387907</v>
      </c>
      <c r="F464" s="15">
        <f>IF(E463&gt;'Fashring Assumptions'!$Q$13,0,'Fashring Assumptions'!$Q$12)</f>
        <v>0</v>
      </c>
      <c r="G464" s="15">
        <v>575.70474658085277</v>
      </c>
      <c r="H464" s="15">
        <f t="shared" si="53"/>
        <v>0</v>
      </c>
      <c r="I464" s="15">
        <f t="shared" si="54"/>
        <v>0</v>
      </c>
      <c r="J464" s="58">
        <f>'Fashring Assumptions'!$M$7*'Fashring Forecast'!F464</f>
        <v>0</v>
      </c>
      <c r="K464" s="58">
        <f>'Fashring Assumptions'!$M$5*'Fashring Assumptions'!$M$7*'Fashring Forecast'!E464</f>
        <v>140.64060462117442</v>
      </c>
      <c r="L464" s="58">
        <f t="shared" si="55"/>
        <v>140.64060462117442</v>
      </c>
    </row>
    <row r="465" spans="1:12" x14ac:dyDescent="0.3">
      <c r="A465" s="60">
        <v>44659</v>
      </c>
      <c r="B465" s="15">
        <f t="shared" si="49"/>
        <v>2022</v>
      </c>
      <c r="C465" s="15">
        <f t="shared" si="50"/>
        <v>4</v>
      </c>
      <c r="D465" s="15">
        <f t="shared" si="51"/>
        <v>8</v>
      </c>
      <c r="E465" s="15">
        <f t="shared" si="52"/>
        <v>1674.5449273579379</v>
      </c>
      <c r="F465" s="15">
        <f>IF(E464&gt;'Fashring Assumptions'!$Q$13,0,'Fashring Assumptions'!$Q$12)</f>
        <v>0</v>
      </c>
      <c r="G465" s="15">
        <v>575.70474658085277</v>
      </c>
      <c r="H465" s="15">
        <f t="shared" si="53"/>
        <v>0</v>
      </c>
      <c r="I465" s="15">
        <f t="shared" si="54"/>
        <v>0</v>
      </c>
      <c r="J465" s="58">
        <f>'Fashring Assumptions'!$M$7*'Fashring Forecast'!F465</f>
        <v>0</v>
      </c>
      <c r="K465" s="58">
        <f>'Fashring Assumptions'!$M$5*'Fashring Assumptions'!$M$7*'Fashring Forecast'!E465</f>
        <v>104.65905795987112</v>
      </c>
      <c r="L465" s="58">
        <f t="shared" si="55"/>
        <v>104.65905795987112</v>
      </c>
    </row>
    <row r="466" spans="1:12" x14ac:dyDescent="0.3">
      <c r="A466" s="60">
        <v>44660</v>
      </c>
      <c r="B466" s="15">
        <f t="shared" si="49"/>
        <v>2022</v>
      </c>
      <c r="C466" s="15">
        <f t="shared" si="50"/>
        <v>4</v>
      </c>
      <c r="D466" s="15">
        <f t="shared" si="51"/>
        <v>9</v>
      </c>
      <c r="E466" s="15">
        <f t="shared" si="52"/>
        <v>1098.8401807770852</v>
      </c>
      <c r="F466" s="15">
        <f>IF(E465&gt;'Fashring Assumptions'!$Q$13,0,'Fashring Assumptions'!$Q$12)</f>
        <v>0</v>
      </c>
      <c r="G466" s="15">
        <v>575.70474658085277</v>
      </c>
      <c r="H466" s="15">
        <f t="shared" si="53"/>
        <v>0</v>
      </c>
      <c r="I466" s="15">
        <f t="shared" si="54"/>
        <v>0</v>
      </c>
      <c r="J466" s="58">
        <f>'Fashring Assumptions'!$M$7*'Fashring Forecast'!F466</f>
        <v>0</v>
      </c>
      <c r="K466" s="58">
        <f>'Fashring Assumptions'!$M$5*'Fashring Assumptions'!$M$7*'Fashring Forecast'!E466</f>
        <v>68.677511298567822</v>
      </c>
      <c r="L466" s="58">
        <f t="shared" si="55"/>
        <v>68.677511298567822</v>
      </c>
    </row>
    <row r="467" spans="1:12" x14ac:dyDescent="0.3">
      <c r="A467" s="60">
        <v>44661</v>
      </c>
      <c r="B467" s="15">
        <f t="shared" si="49"/>
        <v>2022</v>
      </c>
      <c r="C467" s="15">
        <f t="shared" si="50"/>
        <v>4</v>
      </c>
      <c r="D467" s="15">
        <f t="shared" si="51"/>
        <v>10</v>
      </c>
      <c r="E467" s="15">
        <f t="shared" si="52"/>
        <v>4815.2854654261855</v>
      </c>
      <c r="F467" s="15">
        <f>IF(E466&gt;'Fashring Assumptions'!$Q$13,0,'Fashring Assumptions'!$Q$12)</f>
        <v>4292.1500312299531</v>
      </c>
      <c r="G467" s="15">
        <v>575.70474658085277</v>
      </c>
      <c r="H467" s="15">
        <f t="shared" si="53"/>
        <v>1</v>
      </c>
      <c r="I467" s="15">
        <f t="shared" si="54"/>
        <v>1000</v>
      </c>
      <c r="J467" s="58">
        <f>'Fashring Assumptions'!$M$7*'Fashring Forecast'!F467</f>
        <v>10730.375078074883</v>
      </c>
      <c r="K467" s="58">
        <f>'Fashring Assumptions'!$M$5*'Fashring Assumptions'!$M$7*'Fashring Forecast'!E467</f>
        <v>300.95534158913659</v>
      </c>
      <c r="L467" s="58">
        <f t="shared" si="55"/>
        <v>12031.33041966402</v>
      </c>
    </row>
    <row r="468" spans="1:12" x14ac:dyDescent="0.3">
      <c r="A468" s="60">
        <v>44662</v>
      </c>
      <c r="B468" s="15">
        <f t="shared" si="49"/>
        <v>2022</v>
      </c>
      <c r="C468" s="15">
        <f t="shared" si="50"/>
        <v>4</v>
      </c>
      <c r="D468" s="15">
        <f t="shared" si="51"/>
        <v>11</v>
      </c>
      <c r="E468" s="15">
        <f t="shared" si="52"/>
        <v>4239.5807188453327</v>
      </c>
      <c r="F468" s="15">
        <f>IF(E467&gt;'Fashring Assumptions'!$Q$13,0,'Fashring Assumptions'!$Q$12)</f>
        <v>0</v>
      </c>
      <c r="G468" s="15">
        <v>575.70474658085277</v>
      </c>
      <c r="H468" s="15">
        <f t="shared" si="53"/>
        <v>0</v>
      </c>
      <c r="I468" s="15">
        <f t="shared" si="54"/>
        <v>0</v>
      </c>
      <c r="J468" s="58">
        <f>'Fashring Assumptions'!$M$7*'Fashring Forecast'!F468</f>
        <v>0</v>
      </c>
      <c r="K468" s="58">
        <f>'Fashring Assumptions'!$M$5*'Fashring Assumptions'!$M$7*'Fashring Forecast'!E468</f>
        <v>264.9737949278333</v>
      </c>
      <c r="L468" s="58">
        <f t="shared" si="55"/>
        <v>264.9737949278333</v>
      </c>
    </row>
    <row r="469" spans="1:12" x14ac:dyDescent="0.3">
      <c r="A469" s="60">
        <v>44663</v>
      </c>
      <c r="B469" s="15">
        <f t="shared" si="49"/>
        <v>2022</v>
      </c>
      <c r="C469" s="15">
        <f t="shared" si="50"/>
        <v>4</v>
      </c>
      <c r="D469" s="15">
        <f t="shared" si="51"/>
        <v>12</v>
      </c>
      <c r="E469" s="15">
        <f t="shared" si="52"/>
        <v>3663.87597226448</v>
      </c>
      <c r="F469" s="15">
        <f>IF(E468&gt;'Fashring Assumptions'!$Q$13,0,'Fashring Assumptions'!$Q$12)</f>
        <v>0</v>
      </c>
      <c r="G469" s="15">
        <v>575.70474658085277</v>
      </c>
      <c r="H469" s="15">
        <f t="shared" si="53"/>
        <v>0</v>
      </c>
      <c r="I469" s="15">
        <f t="shared" si="54"/>
        <v>0</v>
      </c>
      <c r="J469" s="58">
        <f>'Fashring Assumptions'!$M$7*'Fashring Forecast'!F469</f>
        <v>0</v>
      </c>
      <c r="K469" s="58">
        <f>'Fashring Assumptions'!$M$5*'Fashring Assumptions'!$M$7*'Fashring Forecast'!E469</f>
        <v>228.99224826653</v>
      </c>
      <c r="L469" s="58">
        <f t="shared" si="55"/>
        <v>228.99224826653</v>
      </c>
    </row>
    <row r="470" spans="1:12" x14ac:dyDescent="0.3">
      <c r="A470" s="60">
        <v>44664</v>
      </c>
      <c r="B470" s="15">
        <f t="shared" si="49"/>
        <v>2022</v>
      </c>
      <c r="C470" s="15">
        <f t="shared" si="50"/>
        <v>4</v>
      </c>
      <c r="D470" s="15">
        <f t="shared" si="51"/>
        <v>13</v>
      </c>
      <c r="E470" s="15">
        <f t="shared" si="52"/>
        <v>3088.1712256836272</v>
      </c>
      <c r="F470" s="15">
        <f>IF(E469&gt;'Fashring Assumptions'!$Q$13,0,'Fashring Assumptions'!$Q$12)</f>
        <v>0</v>
      </c>
      <c r="G470" s="15">
        <v>575.70474658085277</v>
      </c>
      <c r="H470" s="15">
        <f t="shared" si="53"/>
        <v>0</v>
      </c>
      <c r="I470" s="15">
        <f t="shared" si="54"/>
        <v>0</v>
      </c>
      <c r="J470" s="58">
        <f>'Fashring Assumptions'!$M$7*'Fashring Forecast'!F470</f>
        <v>0</v>
      </c>
      <c r="K470" s="58">
        <f>'Fashring Assumptions'!$M$5*'Fashring Assumptions'!$M$7*'Fashring Forecast'!E470</f>
        <v>193.0107016052267</v>
      </c>
      <c r="L470" s="58">
        <f t="shared" si="55"/>
        <v>193.0107016052267</v>
      </c>
    </row>
    <row r="471" spans="1:12" x14ac:dyDescent="0.3">
      <c r="A471" s="60">
        <v>44665</v>
      </c>
      <c r="B471" s="15">
        <f t="shared" si="49"/>
        <v>2022</v>
      </c>
      <c r="C471" s="15">
        <f t="shared" si="50"/>
        <v>4</v>
      </c>
      <c r="D471" s="15">
        <f t="shared" si="51"/>
        <v>14</v>
      </c>
      <c r="E471" s="15">
        <f t="shared" si="52"/>
        <v>2512.4664791027744</v>
      </c>
      <c r="F471" s="15">
        <f>IF(E470&gt;'Fashring Assumptions'!$Q$13,0,'Fashring Assumptions'!$Q$12)</f>
        <v>0</v>
      </c>
      <c r="G471" s="15">
        <v>575.70474658085277</v>
      </c>
      <c r="H471" s="15">
        <f t="shared" si="53"/>
        <v>0</v>
      </c>
      <c r="I471" s="15">
        <f t="shared" si="54"/>
        <v>0</v>
      </c>
      <c r="J471" s="58">
        <f>'Fashring Assumptions'!$M$7*'Fashring Forecast'!F471</f>
        <v>0</v>
      </c>
      <c r="K471" s="58">
        <f>'Fashring Assumptions'!$M$5*'Fashring Assumptions'!$M$7*'Fashring Forecast'!E471</f>
        <v>157.0291549439234</v>
      </c>
      <c r="L471" s="58">
        <f t="shared" si="55"/>
        <v>157.0291549439234</v>
      </c>
    </row>
    <row r="472" spans="1:12" x14ac:dyDescent="0.3">
      <c r="A472" s="60">
        <v>44666</v>
      </c>
      <c r="B472" s="15">
        <f t="shared" si="49"/>
        <v>2022</v>
      </c>
      <c r="C472" s="15">
        <f t="shared" si="50"/>
        <v>4</v>
      </c>
      <c r="D472" s="15">
        <f t="shared" si="51"/>
        <v>15</v>
      </c>
      <c r="E472" s="15">
        <f t="shared" si="52"/>
        <v>1936.7617325219217</v>
      </c>
      <c r="F472" s="15">
        <f>IF(E471&gt;'Fashring Assumptions'!$Q$13,0,'Fashring Assumptions'!$Q$12)</f>
        <v>0</v>
      </c>
      <c r="G472" s="15">
        <v>575.70474658085277</v>
      </c>
      <c r="H472" s="15">
        <f t="shared" si="53"/>
        <v>0</v>
      </c>
      <c r="I472" s="15">
        <f t="shared" si="54"/>
        <v>0</v>
      </c>
      <c r="J472" s="58">
        <f>'Fashring Assumptions'!$M$7*'Fashring Forecast'!F472</f>
        <v>0</v>
      </c>
      <c r="K472" s="58">
        <f>'Fashring Assumptions'!$M$5*'Fashring Assumptions'!$M$7*'Fashring Forecast'!E472</f>
        <v>121.0476082826201</v>
      </c>
      <c r="L472" s="58">
        <f t="shared" si="55"/>
        <v>121.0476082826201</v>
      </c>
    </row>
    <row r="473" spans="1:12" x14ac:dyDescent="0.3">
      <c r="A473" s="60">
        <v>44667</v>
      </c>
      <c r="B473" s="15">
        <f t="shared" si="49"/>
        <v>2022</v>
      </c>
      <c r="C473" s="15">
        <f t="shared" si="50"/>
        <v>4</v>
      </c>
      <c r="D473" s="15">
        <f t="shared" si="51"/>
        <v>16</v>
      </c>
      <c r="E473" s="15">
        <f t="shared" si="52"/>
        <v>1361.0569859410689</v>
      </c>
      <c r="F473" s="15">
        <f>IF(E472&gt;'Fashring Assumptions'!$Q$13,0,'Fashring Assumptions'!$Q$12)</f>
        <v>0</v>
      </c>
      <c r="G473" s="15">
        <v>575.70474658085277</v>
      </c>
      <c r="H473" s="15">
        <f t="shared" si="53"/>
        <v>0</v>
      </c>
      <c r="I473" s="15">
        <f t="shared" si="54"/>
        <v>0</v>
      </c>
      <c r="J473" s="58">
        <f>'Fashring Assumptions'!$M$7*'Fashring Forecast'!F473</f>
        <v>0</v>
      </c>
      <c r="K473" s="58">
        <f>'Fashring Assumptions'!$M$5*'Fashring Assumptions'!$M$7*'Fashring Forecast'!E473</f>
        <v>85.066061621316805</v>
      </c>
      <c r="L473" s="58">
        <f t="shared" si="55"/>
        <v>85.066061621316805</v>
      </c>
    </row>
    <row r="474" spans="1:12" x14ac:dyDescent="0.3">
      <c r="A474" s="60">
        <v>44668</v>
      </c>
      <c r="B474" s="15">
        <f t="shared" si="49"/>
        <v>2022</v>
      </c>
      <c r="C474" s="15">
        <f t="shared" si="50"/>
        <v>4</v>
      </c>
      <c r="D474" s="15">
        <f t="shared" si="51"/>
        <v>17</v>
      </c>
      <c r="E474" s="15">
        <f t="shared" si="52"/>
        <v>785.35223936021612</v>
      </c>
      <c r="F474" s="15">
        <f>IF(E473&gt;'Fashring Assumptions'!$Q$13,0,'Fashring Assumptions'!$Q$12)</f>
        <v>0</v>
      </c>
      <c r="G474" s="15">
        <v>575.70474658085277</v>
      </c>
      <c r="H474" s="15">
        <f t="shared" si="53"/>
        <v>0</v>
      </c>
      <c r="I474" s="15">
        <f t="shared" si="54"/>
        <v>0</v>
      </c>
      <c r="J474" s="58">
        <f>'Fashring Assumptions'!$M$7*'Fashring Forecast'!F474</f>
        <v>0</v>
      </c>
      <c r="K474" s="58">
        <f>'Fashring Assumptions'!$M$5*'Fashring Assumptions'!$M$7*'Fashring Forecast'!E474</f>
        <v>49.084514960013507</v>
      </c>
      <c r="L474" s="58">
        <f t="shared" si="55"/>
        <v>49.084514960013507</v>
      </c>
    </row>
    <row r="475" spans="1:12" x14ac:dyDescent="0.3">
      <c r="A475" s="60">
        <v>44669</v>
      </c>
      <c r="B475" s="15">
        <f t="shared" si="49"/>
        <v>2022</v>
      </c>
      <c r="C475" s="15">
        <f t="shared" si="50"/>
        <v>4</v>
      </c>
      <c r="D475" s="15">
        <f t="shared" si="51"/>
        <v>18</v>
      </c>
      <c r="E475" s="15">
        <f t="shared" si="52"/>
        <v>4501.7975240093165</v>
      </c>
      <c r="F475" s="15">
        <f>IF(E474&gt;'Fashring Assumptions'!$Q$13,0,'Fashring Assumptions'!$Q$12)</f>
        <v>4292.1500312299531</v>
      </c>
      <c r="G475" s="15">
        <v>575.70474658085277</v>
      </c>
      <c r="H475" s="15">
        <f t="shared" si="53"/>
        <v>1</v>
      </c>
      <c r="I475" s="15">
        <f t="shared" si="54"/>
        <v>1000</v>
      </c>
      <c r="J475" s="58">
        <f>'Fashring Assumptions'!$M$7*'Fashring Forecast'!F475</f>
        <v>10730.375078074883</v>
      </c>
      <c r="K475" s="58">
        <f>'Fashring Assumptions'!$M$5*'Fashring Assumptions'!$M$7*'Fashring Forecast'!E475</f>
        <v>281.36234525058228</v>
      </c>
      <c r="L475" s="58">
        <f t="shared" si="55"/>
        <v>12011.737423325465</v>
      </c>
    </row>
    <row r="476" spans="1:12" x14ac:dyDescent="0.3">
      <c r="A476" s="60">
        <v>44670</v>
      </c>
      <c r="B476" s="15">
        <f t="shared" si="49"/>
        <v>2022</v>
      </c>
      <c r="C476" s="15">
        <f t="shared" si="50"/>
        <v>4</v>
      </c>
      <c r="D476" s="15">
        <f t="shared" si="51"/>
        <v>19</v>
      </c>
      <c r="E476" s="15">
        <f t="shared" si="52"/>
        <v>3926.0927774284637</v>
      </c>
      <c r="F476" s="15">
        <f>IF(E475&gt;'Fashring Assumptions'!$Q$13,0,'Fashring Assumptions'!$Q$12)</f>
        <v>0</v>
      </c>
      <c r="G476" s="15">
        <v>575.70474658085277</v>
      </c>
      <c r="H476" s="15">
        <f t="shared" si="53"/>
        <v>0</v>
      </c>
      <c r="I476" s="15">
        <f t="shared" si="54"/>
        <v>0</v>
      </c>
      <c r="J476" s="58">
        <f>'Fashring Assumptions'!$M$7*'Fashring Forecast'!F476</f>
        <v>0</v>
      </c>
      <c r="K476" s="58">
        <f>'Fashring Assumptions'!$M$5*'Fashring Assumptions'!$M$7*'Fashring Forecast'!E476</f>
        <v>245.38079858927898</v>
      </c>
      <c r="L476" s="58">
        <f t="shared" si="55"/>
        <v>245.38079858927898</v>
      </c>
    </row>
    <row r="477" spans="1:12" x14ac:dyDescent="0.3">
      <c r="A477" s="60">
        <v>44671</v>
      </c>
      <c r="B477" s="15">
        <f t="shared" si="49"/>
        <v>2022</v>
      </c>
      <c r="C477" s="15">
        <f t="shared" si="50"/>
        <v>4</v>
      </c>
      <c r="D477" s="15">
        <f t="shared" si="51"/>
        <v>20</v>
      </c>
      <c r="E477" s="15">
        <f t="shared" si="52"/>
        <v>3350.3880308476109</v>
      </c>
      <c r="F477" s="15">
        <f>IF(E476&gt;'Fashring Assumptions'!$Q$13,0,'Fashring Assumptions'!$Q$12)</f>
        <v>0</v>
      </c>
      <c r="G477" s="15">
        <v>575.70474658085277</v>
      </c>
      <c r="H477" s="15">
        <f t="shared" si="53"/>
        <v>0</v>
      </c>
      <c r="I477" s="15">
        <f t="shared" si="54"/>
        <v>0</v>
      </c>
      <c r="J477" s="58">
        <f>'Fashring Assumptions'!$M$7*'Fashring Forecast'!F477</f>
        <v>0</v>
      </c>
      <c r="K477" s="58">
        <f>'Fashring Assumptions'!$M$5*'Fashring Assumptions'!$M$7*'Fashring Forecast'!E477</f>
        <v>209.39925192797568</v>
      </c>
      <c r="L477" s="58">
        <f t="shared" si="55"/>
        <v>209.39925192797568</v>
      </c>
    </row>
    <row r="478" spans="1:12" x14ac:dyDescent="0.3">
      <c r="A478" s="60">
        <v>44672</v>
      </c>
      <c r="B478" s="15">
        <f t="shared" si="49"/>
        <v>2022</v>
      </c>
      <c r="C478" s="15">
        <f t="shared" si="50"/>
        <v>4</v>
      </c>
      <c r="D478" s="15">
        <f t="shared" si="51"/>
        <v>21</v>
      </c>
      <c r="E478" s="15">
        <f t="shared" si="52"/>
        <v>2774.6832842667582</v>
      </c>
      <c r="F478" s="15">
        <f>IF(E477&gt;'Fashring Assumptions'!$Q$13,0,'Fashring Assumptions'!$Q$12)</f>
        <v>0</v>
      </c>
      <c r="G478" s="15">
        <v>575.70474658085277</v>
      </c>
      <c r="H478" s="15">
        <f t="shared" si="53"/>
        <v>0</v>
      </c>
      <c r="I478" s="15">
        <f t="shared" si="54"/>
        <v>0</v>
      </c>
      <c r="J478" s="58">
        <f>'Fashring Assumptions'!$M$7*'Fashring Forecast'!F478</f>
        <v>0</v>
      </c>
      <c r="K478" s="58">
        <f>'Fashring Assumptions'!$M$5*'Fashring Assumptions'!$M$7*'Fashring Forecast'!E478</f>
        <v>173.41770526667239</v>
      </c>
      <c r="L478" s="58">
        <f t="shared" si="55"/>
        <v>173.41770526667239</v>
      </c>
    </row>
    <row r="479" spans="1:12" x14ac:dyDescent="0.3">
      <c r="A479" s="60">
        <v>44673</v>
      </c>
      <c r="B479" s="15">
        <f t="shared" si="49"/>
        <v>2022</v>
      </c>
      <c r="C479" s="15">
        <f t="shared" si="50"/>
        <v>4</v>
      </c>
      <c r="D479" s="15">
        <f t="shared" si="51"/>
        <v>22</v>
      </c>
      <c r="E479" s="15">
        <f t="shared" si="52"/>
        <v>2198.9785376859054</v>
      </c>
      <c r="F479" s="15">
        <f>IF(E478&gt;'Fashring Assumptions'!$Q$13,0,'Fashring Assumptions'!$Q$12)</f>
        <v>0</v>
      </c>
      <c r="G479" s="15">
        <v>575.70474658085277</v>
      </c>
      <c r="H479" s="15">
        <f t="shared" si="53"/>
        <v>0</v>
      </c>
      <c r="I479" s="15">
        <f t="shared" si="54"/>
        <v>0</v>
      </c>
      <c r="J479" s="58">
        <f>'Fashring Assumptions'!$M$7*'Fashring Forecast'!F479</f>
        <v>0</v>
      </c>
      <c r="K479" s="58">
        <f>'Fashring Assumptions'!$M$5*'Fashring Assumptions'!$M$7*'Fashring Forecast'!E479</f>
        <v>137.43615860536909</v>
      </c>
      <c r="L479" s="58">
        <f t="shared" si="55"/>
        <v>137.43615860536909</v>
      </c>
    </row>
    <row r="480" spans="1:12" x14ac:dyDescent="0.3">
      <c r="A480" s="60">
        <v>44674</v>
      </c>
      <c r="B480" s="15">
        <f t="shared" si="49"/>
        <v>2022</v>
      </c>
      <c r="C480" s="15">
        <f t="shared" si="50"/>
        <v>4</v>
      </c>
      <c r="D480" s="15">
        <f t="shared" si="51"/>
        <v>23</v>
      </c>
      <c r="E480" s="15">
        <f t="shared" si="52"/>
        <v>1623.2737911050526</v>
      </c>
      <c r="F480" s="15">
        <f>IF(E479&gt;'Fashring Assumptions'!$Q$13,0,'Fashring Assumptions'!$Q$12)</f>
        <v>0</v>
      </c>
      <c r="G480" s="15">
        <v>575.70474658085277</v>
      </c>
      <c r="H480" s="15">
        <f t="shared" si="53"/>
        <v>0</v>
      </c>
      <c r="I480" s="15">
        <f t="shared" si="54"/>
        <v>0</v>
      </c>
      <c r="J480" s="58">
        <f>'Fashring Assumptions'!$M$7*'Fashring Forecast'!F480</f>
        <v>0</v>
      </c>
      <c r="K480" s="58">
        <f>'Fashring Assumptions'!$M$5*'Fashring Assumptions'!$M$7*'Fashring Forecast'!E480</f>
        <v>101.45461194406579</v>
      </c>
      <c r="L480" s="58">
        <f t="shared" si="55"/>
        <v>101.45461194406579</v>
      </c>
    </row>
    <row r="481" spans="1:12" x14ac:dyDescent="0.3">
      <c r="A481" s="60">
        <v>44675</v>
      </c>
      <c r="B481" s="15">
        <f t="shared" ref="B481:B544" si="56">YEAR(A481)</f>
        <v>2022</v>
      </c>
      <c r="C481" s="15">
        <f t="shared" ref="C481:C544" si="57">MONTH(A481)</f>
        <v>4</v>
      </c>
      <c r="D481" s="15">
        <f t="shared" ref="D481:D544" si="58">DAY(A481)</f>
        <v>24</v>
      </c>
      <c r="E481" s="15">
        <f t="shared" si="52"/>
        <v>1047.5690445241999</v>
      </c>
      <c r="F481" s="15">
        <f>IF(E480&gt;'Fashring Assumptions'!$Q$13,0,'Fashring Assumptions'!$Q$12)</f>
        <v>0</v>
      </c>
      <c r="G481" s="15">
        <v>575.70474658085277</v>
      </c>
      <c r="H481" s="15">
        <f t="shared" si="53"/>
        <v>0</v>
      </c>
      <c r="I481" s="15">
        <f t="shared" si="54"/>
        <v>0</v>
      </c>
      <c r="J481" s="58">
        <f>'Fashring Assumptions'!$M$7*'Fashring Forecast'!F481</f>
        <v>0</v>
      </c>
      <c r="K481" s="58">
        <f>'Fashring Assumptions'!$M$5*'Fashring Assumptions'!$M$7*'Fashring Forecast'!E481</f>
        <v>65.473065282762491</v>
      </c>
      <c r="L481" s="58">
        <f t="shared" si="55"/>
        <v>65.473065282762491</v>
      </c>
    </row>
    <row r="482" spans="1:12" x14ac:dyDescent="0.3">
      <c r="A482" s="60">
        <v>44676</v>
      </c>
      <c r="B482" s="15">
        <f t="shared" si="56"/>
        <v>2022</v>
      </c>
      <c r="C482" s="15">
        <f t="shared" si="57"/>
        <v>4</v>
      </c>
      <c r="D482" s="15">
        <f t="shared" si="58"/>
        <v>25</v>
      </c>
      <c r="E482" s="15">
        <f t="shared" si="52"/>
        <v>4764.0143291733002</v>
      </c>
      <c r="F482" s="15">
        <f>IF(E481&gt;'Fashring Assumptions'!$Q$13,0,'Fashring Assumptions'!$Q$12)</f>
        <v>4292.1500312299531</v>
      </c>
      <c r="G482" s="15">
        <v>575.70474658085277</v>
      </c>
      <c r="H482" s="15">
        <f t="shared" si="53"/>
        <v>1</v>
      </c>
      <c r="I482" s="15">
        <f t="shared" si="54"/>
        <v>1000</v>
      </c>
      <c r="J482" s="58">
        <f>'Fashring Assumptions'!$M$7*'Fashring Forecast'!F482</f>
        <v>10730.375078074883</v>
      </c>
      <c r="K482" s="58">
        <f>'Fashring Assumptions'!$M$5*'Fashring Assumptions'!$M$7*'Fashring Forecast'!E482</f>
        <v>297.75089557333126</v>
      </c>
      <c r="L482" s="58">
        <f t="shared" si="55"/>
        <v>12028.125973648215</v>
      </c>
    </row>
    <row r="483" spans="1:12" x14ac:dyDescent="0.3">
      <c r="A483" s="60">
        <v>44677</v>
      </c>
      <c r="B483" s="15">
        <f t="shared" si="56"/>
        <v>2022</v>
      </c>
      <c r="C483" s="15">
        <f t="shared" si="57"/>
        <v>4</v>
      </c>
      <c r="D483" s="15">
        <f t="shared" si="58"/>
        <v>26</v>
      </c>
      <c r="E483" s="15">
        <f t="shared" si="52"/>
        <v>4188.3095825924474</v>
      </c>
      <c r="F483" s="15">
        <f>IF(E482&gt;'Fashring Assumptions'!$Q$13,0,'Fashring Assumptions'!$Q$12)</f>
        <v>0</v>
      </c>
      <c r="G483" s="15">
        <v>575.70474658085277</v>
      </c>
      <c r="H483" s="15">
        <f t="shared" si="53"/>
        <v>0</v>
      </c>
      <c r="I483" s="15">
        <f t="shared" si="54"/>
        <v>0</v>
      </c>
      <c r="J483" s="58">
        <f>'Fashring Assumptions'!$M$7*'Fashring Forecast'!F483</f>
        <v>0</v>
      </c>
      <c r="K483" s="58">
        <f>'Fashring Assumptions'!$M$5*'Fashring Assumptions'!$M$7*'Fashring Forecast'!E483</f>
        <v>261.76934891202797</v>
      </c>
      <c r="L483" s="58">
        <f t="shared" si="55"/>
        <v>261.76934891202797</v>
      </c>
    </row>
    <row r="484" spans="1:12" x14ac:dyDescent="0.3">
      <c r="A484" s="60">
        <v>44678</v>
      </c>
      <c r="B484" s="15">
        <f t="shared" si="56"/>
        <v>2022</v>
      </c>
      <c r="C484" s="15">
        <f t="shared" si="57"/>
        <v>4</v>
      </c>
      <c r="D484" s="15">
        <f t="shared" si="58"/>
        <v>27</v>
      </c>
      <c r="E484" s="15">
        <f t="shared" si="52"/>
        <v>3612.6048360115947</v>
      </c>
      <c r="F484" s="15">
        <f>IF(E483&gt;'Fashring Assumptions'!$Q$13,0,'Fashring Assumptions'!$Q$12)</f>
        <v>0</v>
      </c>
      <c r="G484" s="15">
        <v>575.70474658085277</v>
      </c>
      <c r="H484" s="15">
        <f t="shared" si="53"/>
        <v>0</v>
      </c>
      <c r="I484" s="15">
        <f t="shared" si="54"/>
        <v>0</v>
      </c>
      <c r="J484" s="58">
        <f>'Fashring Assumptions'!$M$7*'Fashring Forecast'!F484</f>
        <v>0</v>
      </c>
      <c r="K484" s="58">
        <f>'Fashring Assumptions'!$M$5*'Fashring Assumptions'!$M$7*'Fashring Forecast'!E484</f>
        <v>225.78780225072467</v>
      </c>
      <c r="L484" s="58">
        <f t="shared" si="55"/>
        <v>225.78780225072467</v>
      </c>
    </row>
    <row r="485" spans="1:12" x14ac:dyDescent="0.3">
      <c r="A485" s="60">
        <v>44679</v>
      </c>
      <c r="B485" s="15">
        <f t="shared" si="56"/>
        <v>2022</v>
      </c>
      <c r="C485" s="15">
        <f t="shared" si="57"/>
        <v>4</v>
      </c>
      <c r="D485" s="15">
        <f t="shared" si="58"/>
        <v>28</v>
      </c>
      <c r="E485" s="15">
        <f t="shared" si="52"/>
        <v>3036.9000894307419</v>
      </c>
      <c r="F485" s="15">
        <f>IF(E484&gt;'Fashring Assumptions'!$Q$13,0,'Fashring Assumptions'!$Q$12)</f>
        <v>0</v>
      </c>
      <c r="G485" s="15">
        <v>575.70474658085277</v>
      </c>
      <c r="H485" s="15">
        <f t="shared" si="53"/>
        <v>0</v>
      </c>
      <c r="I485" s="15">
        <f t="shared" si="54"/>
        <v>0</v>
      </c>
      <c r="J485" s="58">
        <f>'Fashring Assumptions'!$M$7*'Fashring Forecast'!F485</f>
        <v>0</v>
      </c>
      <c r="K485" s="58">
        <f>'Fashring Assumptions'!$M$5*'Fashring Assumptions'!$M$7*'Fashring Forecast'!E485</f>
        <v>189.80625558942137</v>
      </c>
      <c r="L485" s="58">
        <f t="shared" si="55"/>
        <v>189.80625558942137</v>
      </c>
    </row>
    <row r="486" spans="1:12" x14ac:dyDescent="0.3">
      <c r="A486" s="60">
        <v>44680</v>
      </c>
      <c r="B486" s="15">
        <f t="shared" si="56"/>
        <v>2022</v>
      </c>
      <c r="C486" s="15">
        <f t="shared" si="57"/>
        <v>4</v>
      </c>
      <c r="D486" s="15">
        <f t="shared" si="58"/>
        <v>29</v>
      </c>
      <c r="E486" s="15">
        <f t="shared" si="52"/>
        <v>2461.1953428498891</v>
      </c>
      <c r="F486" s="15">
        <f>IF(E485&gt;'Fashring Assumptions'!$Q$13,0,'Fashring Assumptions'!$Q$12)</f>
        <v>0</v>
      </c>
      <c r="G486" s="15">
        <v>575.70474658085277</v>
      </c>
      <c r="H486" s="15">
        <f t="shared" si="53"/>
        <v>0</v>
      </c>
      <c r="I486" s="15">
        <f t="shared" si="54"/>
        <v>0</v>
      </c>
      <c r="J486" s="58">
        <f>'Fashring Assumptions'!$M$7*'Fashring Forecast'!F486</f>
        <v>0</v>
      </c>
      <c r="K486" s="58">
        <f>'Fashring Assumptions'!$M$5*'Fashring Assumptions'!$M$7*'Fashring Forecast'!E486</f>
        <v>153.82470892811807</v>
      </c>
      <c r="L486" s="58">
        <f t="shared" si="55"/>
        <v>153.82470892811807</v>
      </c>
    </row>
    <row r="487" spans="1:12" x14ac:dyDescent="0.3">
      <c r="A487" s="60">
        <v>44681</v>
      </c>
      <c r="B487" s="15">
        <f t="shared" si="56"/>
        <v>2022</v>
      </c>
      <c r="C487" s="15">
        <f t="shared" si="57"/>
        <v>4</v>
      </c>
      <c r="D487" s="15">
        <f t="shared" si="58"/>
        <v>30</v>
      </c>
      <c r="E487" s="15">
        <f t="shared" si="52"/>
        <v>1885.4905962690364</v>
      </c>
      <c r="F487" s="15">
        <f>IF(E486&gt;'Fashring Assumptions'!$Q$13,0,'Fashring Assumptions'!$Q$12)</f>
        <v>0</v>
      </c>
      <c r="G487" s="15">
        <v>575.70474658085277</v>
      </c>
      <c r="H487" s="15">
        <f t="shared" si="53"/>
        <v>0</v>
      </c>
      <c r="I487" s="15">
        <f t="shared" si="54"/>
        <v>0</v>
      </c>
      <c r="J487" s="58">
        <f>'Fashring Assumptions'!$M$7*'Fashring Forecast'!F487</f>
        <v>0</v>
      </c>
      <c r="K487" s="58">
        <f>'Fashring Assumptions'!$M$5*'Fashring Assumptions'!$M$7*'Fashring Forecast'!E487</f>
        <v>117.84316226681477</v>
      </c>
      <c r="L487" s="58">
        <f t="shared" si="55"/>
        <v>117.84316226681477</v>
      </c>
    </row>
    <row r="488" spans="1:12" x14ac:dyDescent="0.3">
      <c r="A488" s="60">
        <v>44682</v>
      </c>
      <c r="B488" s="15">
        <f t="shared" si="56"/>
        <v>2022</v>
      </c>
      <c r="C488" s="15">
        <f t="shared" si="57"/>
        <v>5</v>
      </c>
      <c r="D488" s="15">
        <f t="shared" si="58"/>
        <v>1</v>
      </c>
      <c r="E488" s="15">
        <f t="shared" si="52"/>
        <v>1309.7858496881836</v>
      </c>
      <c r="F488" s="15">
        <f>IF(E487&gt;'Fashring Assumptions'!$Q$13,0,'Fashring Assumptions'!$Q$12)</f>
        <v>0</v>
      </c>
      <c r="G488" s="15">
        <v>575.70474658085277</v>
      </c>
      <c r="H488" s="15">
        <f t="shared" si="53"/>
        <v>0</v>
      </c>
      <c r="I488" s="15">
        <f t="shared" si="54"/>
        <v>0</v>
      </c>
      <c r="J488" s="58">
        <f>'Fashring Assumptions'!$M$7*'Fashring Forecast'!F488</f>
        <v>0</v>
      </c>
      <c r="K488" s="58">
        <f>'Fashring Assumptions'!$M$5*'Fashring Assumptions'!$M$7*'Fashring Forecast'!E488</f>
        <v>81.861615605511474</v>
      </c>
      <c r="L488" s="58">
        <f t="shared" si="55"/>
        <v>81.861615605511474</v>
      </c>
    </row>
    <row r="489" spans="1:12" x14ac:dyDescent="0.3">
      <c r="A489" s="60">
        <v>44683</v>
      </c>
      <c r="B489" s="15">
        <f t="shared" si="56"/>
        <v>2022</v>
      </c>
      <c r="C489" s="15">
        <f t="shared" si="57"/>
        <v>5</v>
      </c>
      <c r="D489" s="15">
        <f t="shared" si="58"/>
        <v>2</v>
      </c>
      <c r="E489" s="15">
        <f t="shared" si="52"/>
        <v>734.08110310733082</v>
      </c>
      <c r="F489" s="15">
        <f>IF(E488&gt;'Fashring Assumptions'!$Q$13,0,'Fashring Assumptions'!$Q$12)</f>
        <v>0</v>
      </c>
      <c r="G489" s="15">
        <v>575.70474658085277</v>
      </c>
      <c r="H489" s="15">
        <f t="shared" si="53"/>
        <v>0</v>
      </c>
      <c r="I489" s="15">
        <f t="shared" si="54"/>
        <v>0</v>
      </c>
      <c r="J489" s="58">
        <f>'Fashring Assumptions'!$M$7*'Fashring Forecast'!F489</f>
        <v>0</v>
      </c>
      <c r="K489" s="58">
        <f>'Fashring Assumptions'!$M$5*'Fashring Assumptions'!$M$7*'Fashring Forecast'!E489</f>
        <v>45.880068944208176</v>
      </c>
      <c r="L489" s="58">
        <f t="shared" si="55"/>
        <v>45.880068944208176</v>
      </c>
    </row>
    <row r="490" spans="1:12" x14ac:dyDescent="0.3">
      <c r="A490" s="60">
        <v>44684</v>
      </c>
      <c r="B490" s="15">
        <f t="shared" si="56"/>
        <v>2022</v>
      </c>
      <c r="C490" s="15">
        <f t="shared" si="57"/>
        <v>5</v>
      </c>
      <c r="D490" s="15">
        <f t="shared" si="58"/>
        <v>3</v>
      </c>
      <c r="E490" s="15">
        <f t="shared" si="52"/>
        <v>4450.5263877564312</v>
      </c>
      <c r="F490" s="15">
        <f>IF(E489&gt;'Fashring Assumptions'!$Q$13,0,'Fashring Assumptions'!$Q$12)</f>
        <v>4292.1500312299531</v>
      </c>
      <c r="G490" s="15">
        <v>575.70474658085277</v>
      </c>
      <c r="H490" s="15">
        <f t="shared" si="53"/>
        <v>1</v>
      </c>
      <c r="I490" s="15">
        <f t="shared" si="54"/>
        <v>1000</v>
      </c>
      <c r="J490" s="58">
        <f>'Fashring Assumptions'!$M$7*'Fashring Forecast'!F490</f>
        <v>10730.375078074883</v>
      </c>
      <c r="K490" s="58">
        <f>'Fashring Assumptions'!$M$5*'Fashring Assumptions'!$M$7*'Fashring Forecast'!E490</f>
        <v>278.15789923477695</v>
      </c>
      <c r="L490" s="58">
        <f t="shared" si="55"/>
        <v>12008.53297730966</v>
      </c>
    </row>
    <row r="491" spans="1:12" x14ac:dyDescent="0.3">
      <c r="A491" s="60">
        <v>44685</v>
      </c>
      <c r="B491" s="15">
        <f t="shared" si="56"/>
        <v>2022</v>
      </c>
      <c r="C491" s="15">
        <f t="shared" si="57"/>
        <v>5</v>
      </c>
      <c r="D491" s="15">
        <f t="shared" si="58"/>
        <v>4</v>
      </c>
      <c r="E491" s="15">
        <f t="shared" si="52"/>
        <v>3874.8216411755784</v>
      </c>
      <c r="F491" s="15">
        <f>IF(E490&gt;'Fashring Assumptions'!$Q$13,0,'Fashring Assumptions'!$Q$12)</f>
        <v>0</v>
      </c>
      <c r="G491" s="15">
        <v>575.70474658085277</v>
      </c>
      <c r="H491" s="15">
        <f t="shared" si="53"/>
        <v>0</v>
      </c>
      <c r="I491" s="15">
        <f t="shared" si="54"/>
        <v>0</v>
      </c>
      <c r="J491" s="58">
        <f>'Fashring Assumptions'!$M$7*'Fashring Forecast'!F491</f>
        <v>0</v>
      </c>
      <c r="K491" s="58">
        <f>'Fashring Assumptions'!$M$5*'Fashring Assumptions'!$M$7*'Fashring Forecast'!E491</f>
        <v>242.17635257347365</v>
      </c>
      <c r="L491" s="58">
        <f t="shared" si="55"/>
        <v>242.17635257347365</v>
      </c>
    </row>
    <row r="492" spans="1:12" x14ac:dyDescent="0.3">
      <c r="A492" s="60">
        <v>44686</v>
      </c>
      <c r="B492" s="15">
        <f t="shared" si="56"/>
        <v>2022</v>
      </c>
      <c r="C492" s="15">
        <f t="shared" si="57"/>
        <v>5</v>
      </c>
      <c r="D492" s="15">
        <f t="shared" si="58"/>
        <v>5</v>
      </c>
      <c r="E492" s="15">
        <f t="shared" si="52"/>
        <v>3299.1168945947256</v>
      </c>
      <c r="F492" s="15">
        <f>IF(E491&gt;'Fashring Assumptions'!$Q$13,0,'Fashring Assumptions'!$Q$12)</f>
        <v>0</v>
      </c>
      <c r="G492" s="15">
        <v>575.70474658085277</v>
      </c>
      <c r="H492" s="15">
        <f t="shared" si="53"/>
        <v>0</v>
      </c>
      <c r="I492" s="15">
        <f t="shared" si="54"/>
        <v>0</v>
      </c>
      <c r="J492" s="58">
        <f>'Fashring Assumptions'!$M$7*'Fashring Forecast'!F492</f>
        <v>0</v>
      </c>
      <c r="K492" s="58">
        <f>'Fashring Assumptions'!$M$5*'Fashring Assumptions'!$M$7*'Fashring Forecast'!E492</f>
        <v>206.19480591217035</v>
      </c>
      <c r="L492" s="58">
        <f t="shared" si="55"/>
        <v>206.19480591217035</v>
      </c>
    </row>
    <row r="493" spans="1:12" x14ac:dyDescent="0.3">
      <c r="A493" s="60">
        <v>44687</v>
      </c>
      <c r="B493" s="15">
        <f t="shared" si="56"/>
        <v>2022</v>
      </c>
      <c r="C493" s="15">
        <f t="shared" si="57"/>
        <v>5</v>
      </c>
      <c r="D493" s="15">
        <f t="shared" si="58"/>
        <v>6</v>
      </c>
      <c r="E493" s="15">
        <f t="shared" si="52"/>
        <v>2723.4121480138729</v>
      </c>
      <c r="F493" s="15">
        <f>IF(E492&gt;'Fashring Assumptions'!$Q$13,0,'Fashring Assumptions'!$Q$12)</f>
        <v>0</v>
      </c>
      <c r="G493" s="15">
        <v>575.70474658085277</v>
      </c>
      <c r="H493" s="15">
        <f t="shared" si="53"/>
        <v>0</v>
      </c>
      <c r="I493" s="15">
        <f t="shared" si="54"/>
        <v>0</v>
      </c>
      <c r="J493" s="58">
        <f>'Fashring Assumptions'!$M$7*'Fashring Forecast'!F493</f>
        <v>0</v>
      </c>
      <c r="K493" s="58">
        <f>'Fashring Assumptions'!$M$5*'Fashring Assumptions'!$M$7*'Fashring Forecast'!E493</f>
        <v>170.21325925086705</v>
      </c>
      <c r="L493" s="58">
        <f t="shared" si="55"/>
        <v>170.21325925086705</v>
      </c>
    </row>
    <row r="494" spans="1:12" x14ac:dyDescent="0.3">
      <c r="A494" s="60">
        <v>44688</v>
      </c>
      <c r="B494" s="15">
        <f t="shared" si="56"/>
        <v>2022</v>
      </c>
      <c r="C494" s="15">
        <f t="shared" si="57"/>
        <v>5</v>
      </c>
      <c r="D494" s="15">
        <f t="shared" si="58"/>
        <v>7</v>
      </c>
      <c r="E494" s="15">
        <f t="shared" si="52"/>
        <v>2147.7074014330201</v>
      </c>
      <c r="F494" s="15">
        <f>IF(E493&gt;'Fashring Assumptions'!$Q$13,0,'Fashring Assumptions'!$Q$12)</f>
        <v>0</v>
      </c>
      <c r="G494" s="15">
        <v>575.70474658085277</v>
      </c>
      <c r="H494" s="15">
        <f t="shared" si="53"/>
        <v>0</v>
      </c>
      <c r="I494" s="15">
        <f t="shared" si="54"/>
        <v>0</v>
      </c>
      <c r="J494" s="58">
        <f>'Fashring Assumptions'!$M$7*'Fashring Forecast'!F494</f>
        <v>0</v>
      </c>
      <c r="K494" s="58">
        <f>'Fashring Assumptions'!$M$5*'Fashring Assumptions'!$M$7*'Fashring Forecast'!E494</f>
        <v>134.23171258956376</v>
      </c>
      <c r="L494" s="58">
        <f t="shared" si="55"/>
        <v>134.23171258956376</v>
      </c>
    </row>
    <row r="495" spans="1:12" x14ac:dyDescent="0.3">
      <c r="A495" s="60">
        <v>44689</v>
      </c>
      <c r="B495" s="15">
        <f t="shared" si="56"/>
        <v>2022</v>
      </c>
      <c r="C495" s="15">
        <f t="shared" si="57"/>
        <v>5</v>
      </c>
      <c r="D495" s="15">
        <f t="shared" si="58"/>
        <v>8</v>
      </c>
      <c r="E495" s="15">
        <f t="shared" si="52"/>
        <v>1572.0026548521673</v>
      </c>
      <c r="F495" s="15">
        <f>IF(E494&gt;'Fashring Assumptions'!$Q$13,0,'Fashring Assumptions'!$Q$12)</f>
        <v>0</v>
      </c>
      <c r="G495" s="15">
        <v>575.70474658085277</v>
      </c>
      <c r="H495" s="15">
        <f t="shared" si="53"/>
        <v>0</v>
      </c>
      <c r="I495" s="15">
        <f t="shared" si="54"/>
        <v>0</v>
      </c>
      <c r="J495" s="58">
        <f>'Fashring Assumptions'!$M$7*'Fashring Forecast'!F495</f>
        <v>0</v>
      </c>
      <c r="K495" s="58">
        <f>'Fashring Assumptions'!$M$5*'Fashring Assumptions'!$M$7*'Fashring Forecast'!E495</f>
        <v>98.250165928260458</v>
      </c>
      <c r="L495" s="58">
        <f t="shared" si="55"/>
        <v>98.250165928260458</v>
      </c>
    </row>
    <row r="496" spans="1:12" x14ac:dyDescent="0.3">
      <c r="A496" s="60">
        <v>44690</v>
      </c>
      <c r="B496" s="15">
        <f t="shared" si="56"/>
        <v>2022</v>
      </c>
      <c r="C496" s="15">
        <f t="shared" si="57"/>
        <v>5</v>
      </c>
      <c r="D496" s="15">
        <f t="shared" si="58"/>
        <v>9</v>
      </c>
      <c r="E496" s="15">
        <f t="shared" si="52"/>
        <v>996.29790827131455</v>
      </c>
      <c r="F496" s="15">
        <f>IF(E495&gt;'Fashring Assumptions'!$Q$13,0,'Fashring Assumptions'!$Q$12)</f>
        <v>0</v>
      </c>
      <c r="G496" s="15">
        <v>575.70474658085277</v>
      </c>
      <c r="H496" s="15">
        <f t="shared" si="53"/>
        <v>0</v>
      </c>
      <c r="I496" s="15">
        <f t="shared" si="54"/>
        <v>0</v>
      </c>
      <c r="J496" s="58">
        <f>'Fashring Assumptions'!$M$7*'Fashring Forecast'!F496</f>
        <v>0</v>
      </c>
      <c r="K496" s="58">
        <f>'Fashring Assumptions'!$M$5*'Fashring Assumptions'!$M$7*'Fashring Forecast'!E496</f>
        <v>62.26861926695716</v>
      </c>
      <c r="L496" s="58">
        <f t="shared" si="55"/>
        <v>62.26861926695716</v>
      </c>
    </row>
    <row r="497" spans="1:12" x14ac:dyDescent="0.3">
      <c r="A497" s="60">
        <v>44691</v>
      </c>
      <c r="B497" s="15">
        <f t="shared" si="56"/>
        <v>2022</v>
      </c>
      <c r="C497" s="15">
        <f t="shared" si="57"/>
        <v>5</v>
      </c>
      <c r="D497" s="15">
        <f t="shared" si="58"/>
        <v>10</v>
      </c>
      <c r="E497" s="15">
        <f t="shared" si="52"/>
        <v>4712.7431929204149</v>
      </c>
      <c r="F497" s="15">
        <f>IF(E496&gt;'Fashring Assumptions'!$Q$13,0,'Fashring Assumptions'!$Q$12)</f>
        <v>4292.1500312299531</v>
      </c>
      <c r="G497" s="15">
        <v>575.70474658085277</v>
      </c>
      <c r="H497" s="15">
        <f t="shared" si="53"/>
        <v>1</v>
      </c>
      <c r="I497" s="15">
        <f t="shared" si="54"/>
        <v>1000</v>
      </c>
      <c r="J497" s="58">
        <f>'Fashring Assumptions'!$M$7*'Fashring Forecast'!F497</f>
        <v>10730.375078074883</v>
      </c>
      <c r="K497" s="58">
        <f>'Fashring Assumptions'!$M$5*'Fashring Assumptions'!$M$7*'Fashring Forecast'!E497</f>
        <v>294.54644955752593</v>
      </c>
      <c r="L497" s="58">
        <f t="shared" si="55"/>
        <v>12024.921527632408</v>
      </c>
    </row>
    <row r="498" spans="1:12" x14ac:dyDescent="0.3">
      <c r="A498" s="60">
        <v>44692</v>
      </c>
      <c r="B498" s="15">
        <f t="shared" si="56"/>
        <v>2022</v>
      </c>
      <c r="C498" s="15">
        <f t="shared" si="57"/>
        <v>5</v>
      </c>
      <c r="D498" s="15">
        <f t="shared" si="58"/>
        <v>11</v>
      </c>
      <c r="E498" s="15">
        <f t="shared" si="52"/>
        <v>4137.0384463395621</v>
      </c>
      <c r="F498" s="15">
        <f>IF(E497&gt;'Fashring Assumptions'!$Q$13,0,'Fashring Assumptions'!$Q$12)</f>
        <v>0</v>
      </c>
      <c r="G498" s="15">
        <v>575.70474658085277</v>
      </c>
      <c r="H498" s="15">
        <f t="shared" si="53"/>
        <v>0</v>
      </c>
      <c r="I498" s="15">
        <f t="shared" si="54"/>
        <v>0</v>
      </c>
      <c r="J498" s="58">
        <f>'Fashring Assumptions'!$M$7*'Fashring Forecast'!F498</f>
        <v>0</v>
      </c>
      <c r="K498" s="58">
        <f>'Fashring Assumptions'!$M$5*'Fashring Assumptions'!$M$7*'Fashring Forecast'!E498</f>
        <v>258.56490289622263</v>
      </c>
      <c r="L498" s="58">
        <f t="shared" si="55"/>
        <v>258.56490289622263</v>
      </c>
    </row>
    <row r="499" spans="1:12" x14ac:dyDescent="0.3">
      <c r="A499" s="60">
        <v>44693</v>
      </c>
      <c r="B499" s="15">
        <f t="shared" si="56"/>
        <v>2022</v>
      </c>
      <c r="C499" s="15">
        <f t="shared" si="57"/>
        <v>5</v>
      </c>
      <c r="D499" s="15">
        <f t="shared" si="58"/>
        <v>12</v>
      </c>
      <c r="E499" s="15">
        <f t="shared" si="52"/>
        <v>3561.3336997587094</v>
      </c>
      <c r="F499" s="15">
        <f>IF(E498&gt;'Fashring Assumptions'!$Q$13,0,'Fashring Assumptions'!$Q$12)</f>
        <v>0</v>
      </c>
      <c r="G499" s="15">
        <v>575.70474658085277</v>
      </c>
      <c r="H499" s="15">
        <f t="shared" si="53"/>
        <v>0</v>
      </c>
      <c r="I499" s="15">
        <f t="shared" si="54"/>
        <v>0</v>
      </c>
      <c r="J499" s="58">
        <f>'Fashring Assumptions'!$M$7*'Fashring Forecast'!F499</f>
        <v>0</v>
      </c>
      <c r="K499" s="58">
        <f>'Fashring Assumptions'!$M$5*'Fashring Assumptions'!$M$7*'Fashring Forecast'!E499</f>
        <v>222.58335623491934</v>
      </c>
      <c r="L499" s="58">
        <f t="shared" si="55"/>
        <v>222.58335623491934</v>
      </c>
    </row>
    <row r="500" spans="1:12" x14ac:dyDescent="0.3">
      <c r="A500" s="60">
        <v>44694</v>
      </c>
      <c r="B500" s="15">
        <f t="shared" si="56"/>
        <v>2022</v>
      </c>
      <c r="C500" s="15">
        <f t="shared" si="57"/>
        <v>5</v>
      </c>
      <c r="D500" s="15">
        <f t="shared" si="58"/>
        <v>13</v>
      </c>
      <c r="E500" s="15">
        <f t="shared" si="52"/>
        <v>2985.6289531778566</v>
      </c>
      <c r="F500" s="15">
        <f>IF(E499&gt;'Fashring Assumptions'!$Q$13,0,'Fashring Assumptions'!$Q$12)</f>
        <v>0</v>
      </c>
      <c r="G500" s="15">
        <v>575.70474658085277</v>
      </c>
      <c r="H500" s="15">
        <f t="shared" si="53"/>
        <v>0</v>
      </c>
      <c r="I500" s="15">
        <f t="shared" si="54"/>
        <v>0</v>
      </c>
      <c r="J500" s="58">
        <f>'Fashring Assumptions'!$M$7*'Fashring Forecast'!F500</f>
        <v>0</v>
      </c>
      <c r="K500" s="58">
        <f>'Fashring Assumptions'!$M$5*'Fashring Assumptions'!$M$7*'Fashring Forecast'!E500</f>
        <v>186.60180957361604</v>
      </c>
      <c r="L500" s="58">
        <f t="shared" si="55"/>
        <v>186.60180957361604</v>
      </c>
    </row>
    <row r="501" spans="1:12" x14ac:dyDescent="0.3">
      <c r="A501" s="60">
        <v>44695</v>
      </c>
      <c r="B501" s="15">
        <f t="shared" si="56"/>
        <v>2022</v>
      </c>
      <c r="C501" s="15">
        <f t="shared" si="57"/>
        <v>5</v>
      </c>
      <c r="D501" s="15">
        <f t="shared" si="58"/>
        <v>14</v>
      </c>
      <c r="E501" s="15">
        <f t="shared" si="52"/>
        <v>2409.9242065970038</v>
      </c>
      <c r="F501" s="15">
        <f>IF(E500&gt;'Fashring Assumptions'!$Q$13,0,'Fashring Assumptions'!$Q$12)</f>
        <v>0</v>
      </c>
      <c r="G501" s="15">
        <v>575.70474658085277</v>
      </c>
      <c r="H501" s="15">
        <f t="shared" si="53"/>
        <v>0</v>
      </c>
      <c r="I501" s="15">
        <f t="shared" si="54"/>
        <v>0</v>
      </c>
      <c r="J501" s="58">
        <f>'Fashring Assumptions'!$M$7*'Fashring Forecast'!F501</f>
        <v>0</v>
      </c>
      <c r="K501" s="58">
        <f>'Fashring Assumptions'!$M$5*'Fashring Assumptions'!$M$7*'Fashring Forecast'!E501</f>
        <v>150.62026291231274</v>
      </c>
      <c r="L501" s="58">
        <f t="shared" si="55"/>
        <v>150.62026291231274</v>
      </c>
    </row>
    <row r="502" spans="1:12" x14ac:dyDescent="0.3">
      <c r="A502" s="60">
        <v>44696</v>
      </c>
      <c r="B502" s="15">
        <f t="shared" si="56"/>
        <v>2022</v>
      </c>
      <c r="C502" s="15">
        <f t="shared" si="57"/>
        <v>5</v>
      </c>
      <c r="D502" s="15">
        <f t="shared" si="58"/>
        <v>15</v>
      </c>
      <c r="E502" s="15">
        <f t="shared" si="52"/>
        <v>1834.2194600161511</v>
      </c>
      <c r="F502" s="15">
        <f>IF(E501&gt;'Fashring Assumptions'!$Q$13,0,'Fashring Assumptions'!$Q$12)</f>
        <v>0</v>
      </c>
      <c r="G502" s="15">
        <v>575.70474658085277</v>
      </c>
      <c r="H502" s="15">
        <f t="shared" si="53"/>
        <v>0</v>
      </c>
      <c r="I502" s="15">
        <f t="shared" si="54"/>
        <v>0</v>
      </c>
      <c r="J502" s="58">
        <f>'Fashring Assumptions'!$M$7*'Fashring Forecast'!F502</f>
        <v>0</v>
      </c>
      <c r="K502" s="58">
        <f>'Fashring Assumptions'!$M$5*'Fashring Assumptions'!$M$7*'Fashring Forecast'!E502</f>
        <v>114.63871625100944</v>
      </c>
      <c r="L502" s="58">
        <f t="shared" si="55"/>
        <v>114.63871625100944</v>
      </c>
    </row>
    <row r="503" spans="1:12" x14ac:dyDescent="0.3">
      <c r="A503" s="60">
        <v>44697</v>
      </c>
      <c r="B503" s="15">
        <f t="shared" si="56"/>
        <v>2022</v>
      </c>
      <c r="C503" s="15">
        <f t="shared" si="57"/>
        <v>5</v>
      </c>
      <c r="D503" s="15">
        <f t="shared" si="58"/>
        <v>16</v>
      </c>
      <c r="E503" s="15">
        <f t="shared" si="52"/>
        <v>1258.5147134352983</v>
      </c>
      <c r="F503" s="15">
        <f>IF(E502&gt;'Fashring Assumptions'!$Q$13,0,'Fashring Assumptions'!$Q$12)</f>
        <v>0</v>
      </c>
      <c r="G503" s="15">
        <v>575.70474658085277</v>
      </c>
      <c r="H503" s="15">
        <f t="shared" si="53"/>
        <v>0</v>
      </c>
      <c r="I503" s="15">
        <f t="shared" si="54"/>
        <v>0</v>
      </c>
      <c r="J503" s="58">
        <f>'Fashring Assumptions'!$M$7*'Fashring Forecast'!F503</f>
        <v>0</v>
      </c>
      <c r="K503" s="58">
        <f>'Fashring Assumptions'!$M$5*'Fashring Assumptions'!$M$7*'Fashring Forecast'!E503</f>
        <v>78.657169589706143</v>
      </c>
      <c r="L503" s="58">
        <f t="shared" si="55"/>
        <v>78.657169589706143</v>
      </c>
    </row>
    <row r="504" spans="1:12" x14ac:dyDescent="0.3">
      <c r="A504" s="60">
        <v>44698</v>
      </c>
      <c r="B504" s="15">
        <f t="shared" si="56"/>
        <v>2022</v>
      </c>
      <c r="C504" s="15">
        <f t="shared" si="57"/>
        <v>5</v>
      </c>
      <c r="D504" s="15">
        <f t="shared" si="58"/>
        <v>17</v>
      </c>
      <c r="E504" s="15">
        <f t="shared" si="52"/>
        <v>4974.9599980843986</v>
      </c>
      <c r="F504" s="15">
        <f>IF(E503&gt;'Fashring Assumptions'!$Q$13,0,'Fashring Assumptions'!$Q$12)</f>
        <v>4292.1500312299531</v>
      </c>
      <c r="G504" s="15">
        <v>575.70474658085277</v>
      </c>
      <c r="H504" s="15">
        <f t="shared" si="53"/>
        <v>1</v>
      </c>
      <c r="I504" s="15">
        <f t="shared" si="54"/>
        <v>1000</v>
      </c>
      <c r="J504" s="58">
        <f>'Fashring Assumptions'!$M$7*'Fashring Forecast'!F504</f>
        <v>10730.375078074883</v>
      </c>
      <c r="K504" s="58">
        <f>'Fashring Assumptions'!$M$5*'Fashring Assumptions'!$M$7*'Fashring Forecast'!E504</f>
        <v>310.93499988027492</v>
      </c>
      <c r="L504" s="58">
        <f t="shared" si="55"/>
        <v>12041.310077955159</v>
      </c>
    </row>
    <row r="505" spans="1:12" x14ac:dyDescent="0.3">
      <c r="A505" s="60">
        <v>44699</v>
      </c>
      <c r="B505" s="15">
        <f t="shared" si="56"/>
        <v>2022</v>
      </c>
      <c r="C505" s="15">
        <f t="shared" si="57"/>
        <v>5</v>
      </c>
      <c r="D505" s="15">
        <f t="shared" si="58"/>
        <v>18</v>
      </c>
      <c r="E505" s="15">
        <f t="shared" si="52"/>
        <v>4399.2552515035459</v>
      </c>
      <c r="F505" s="15">
        <f>IF(E504&gt;'Fashring Assumptions'!$Q$13,0,'Fashring Assumptions'!$Q$12)</f>
        <v>0</v>
      </c>
      <c r="G505" s="15">
        <v>575.70474658085277</v>
      </c>
      <c r="H505" s="15">
        <f t="shared" si="53"/>
        <v>0</v>
      </c>
      <c r="I505" s="15">
        <f t="shared" si="54"/>
        <v>0</v>
      </c>
      <c r="J505" s="58">
        <f>'Fashring Assumptions'!$M$7*'Fashring Forecast'!F505</f>
        <v>0</v>
      </c>
      <c r="K505" s="58">
        <f>'Fashring Assumptions'!$M$5*'Fashring Assumptions'!$M$7*'Fashring Forecast'!E505</f>
        <v>274.95345321897162</v>
      </c>
      <c r="L505" s="58">
        <f t="shared" si="55"/>
        <v>274.95345321897162</v>
      </c>
    </row>
    <row r="506" spans="1:12" x14ac:dyDescent="0.3">
      <c r="A506" s="60">
        <v>44700</v>
      </c>
      <c r="B506" s="15">
        <f t="shared" si="56"/>
        <v>2022</v>
      </c>
      <c r="C506" s="15">
        <f t="shared" si="57"/>
        <v>5</v>
      </c>
      <c r="D506" s="15">
        <f t="shared" si="58"/>
        <v>19</v>
      </c>
      <c r="E506" s="15">
        <f t="shared" si="52"/>
        <v>3823.5505049226931</v>
      </c>
      <c r="F506" s="15">
        <f>IF(E505&gt;'Fashring Assumptions'!$Q$13,0,'Fashring Assumptions'!$Q$12)</f>
        <v>0</v>
      </c>
      <c r="G506" s="15">
        <v>575.70474658085277</v>
      </c>
      <c r="H506" s="15">
        <f t="shared" si="53"/>
        <v>0</v>
      </c>
      <c r="I506" s="15">
        <f t="shared" si="54"/>
        <v>0</v>
      </c>
      <c r="J506" s="58">
        <f>'Fashring Assumptions'!$M$7*'Fashring Forecast'!F506</f>
        <v>0</v>
      </c>
      <c r="K506" s="58">
        <f>'Fashring Assumptions'!$M$5*'Fashring Assumptions'!$M$7*'Fashring Forecast'!E506</f>
        <v>238.97190655766832</v>
      </c>
      <c r="L506" s="58">
        <f t="shared" si="55"/>
        <v>238.97190655766832</v>
      </c>
    </row>
    <row r="507" spans="1:12" x14ac:dyDescent="0.3">
      <c r="A507" s="60">
        <v>44701</v>
      </c>
      <c r="B507" s="15">
        <f t="shared" si="56"/>
        <v>2022</v>
      </c>
      <c r="C507" s="15">
        <f t="shared" si="57"/>
        <v>5</v>
      </c>
      <c r="D507" s="15">
        <f t="shared" si="58"/>
        <v>20</v>
      </c>
      <c r="E507" s="15">
        <f t="shared" si="52"/>
        <v>3247.8457583418403</v>
      </c>
      <c r="F507" s="15">
        <f>IF(E506&gt;'Fashring Assumptions'!$Q$13,0,'Fashring Assumptions'!$Q$12)</f>
        <v>0</v>
      </c>
      <c r="G507" s="15">
        <v>575.70474658085277</v>
      </c>
      <c r="H507" s="15">
        <f t="shared" si="53"/>
        <v>0</v>
      </c>
      <c r="I507" s="15">
        <f t="shared" si="54"/>
        <v>0</v>
      </c>
      <c r="J507" s="58">
        <f>'Fashring Assumptions'!$M$7*'Fashring Forecast'!F507</f>
        <v>0</v>
      </c>
      <c r="K507" s="58">
        <f>'Fashring Assumptions'!$M$5*'Fashring Assumptions'!$M$7*'Fashring Forecast'!E507</f>
        <v>202.99035989636502</v>
      </c>
      <c r="L507" s="58">
        <f t="shared" si="55"/>
        <v>202.99035989636502</v>
      </c>
    </row>
    <row r="508" spans="1:12" x14ac:dyDescent="0.3">
      <c r="A508" s="60">
        <v>44702</v>
      </c>
      <c r="B508" s="15">
        <f t="shared" si="56"/>
        <v>2022</v>
      </c>
      <c r="C508" s="15">
        <f t="shared" si="57"/>
        <v>5</v>
      </c>
      <c r="D508" s="15">
        <f t="shared" si="58"/>
        <v>21</v>
      </c>
      <c r="E508" s="15">
        <f t="shared" si="52"/>
        <v>2672.1410117609876</v>
      </c>
      <c r="F508" s="15">
        <f>IF(E507&gt;'Fashring Assumptions'!$Q$13,0,'Fashring Assumptions'!$Q$12)</f>
        <v>0</v>
      </c>
      <c r="G508" s="15">
        <v>575.70474658085277</v>
      </c>
      <c r="H508" s="15">
        <f t="shared" si="53"/>
        <v>0</v>
      </c>
      <c r="I508" s="15">
        <f t="shared" si="54"/>
        <v>0</v>
      </c>
      <c r="J508" s="58">
        <f>'Fashring Assumptions'!$M$7*'Fashring Forecast'!F508</f>
        <v>0</v>
      </c>
      <c r="K508" s="58">
        <f>'Fashring Assumptions'!$M$5*'Fashring Assumptions'!$M$7*'Fashring Forecast'!E508</f>
        <v>167.00881323506172</v>
      </c>
      <c r="L508" s="58">
        <f t="shared" si="55"/>
        <v>167.00881323506172</v>
      </c>
    </row>
    <row r="509" spans="1:12" x14ac:dyDescent="0.3">
      <c r="A509" s="60">
        <v>44703</v>
      </c>
      <c r="B509" s="15">
        <f t="shared" si="56"/>
        <v>2022</v>
      </c>
      <c r="C509" s="15">
        <f t="shared" si="57"/>
        <v>5</v>
      </c>
      <c r="D509" s="15">
        <f t="shared" si="58"/>
        <v>22</v>
      </c>
      <c r="E509" s="15">
        <f t="shared" si="52"/>
        <v>2096.4362651801348</v>
      </c>
      <c r="F509" s="15">
        <f>IF(E508&gt;'Fashring Assumptions'!$Q$13,0,'Fashring Assumptions'!$Q$12)</f>
        <v>0</v>
      </c>
      <c r="G509" s="15">
        <v>575.70474658085277</v>
      </c>
      <c r="H509" s="15">
        <f t="shared" si="53"/>
        <v>0</v>
      </c>
      <c r="I509" s="15">
        <f t="shared" si="54"/>
        <v>0</v>
      </c>
      <c r="J509" s="58">
        <f>'Fashring Assumptions'!$M$7*'Fashring Forecast'!F509</f>
        <v>0</v>
      </c>
      <c r="K509" s="58">
        <f>'Fashring Assumptions'!$M$5*'Fashring Assumptions'!$M$7*'Fashring Forecast'!E509</f>
        <v>131.02726657375842</v>
      </c>
      <c r="L509" s="58">
        <f t="shared" si="55"/>
        <v>131.02726657375842</v>
      </c>
    </row>
    <row r="510" spans="1:12" x14ac:dyDescent="0.3">
      <c r="A510" s="60">
        <v>44704</v>
      </c>
      <c r="B510" s="15">
        <f t="shared" si="56"/>
        <v>2022</v>
      </c>
      <c r="C510" s="15">
        <f t="shared" si="57"/>
        <v>5</v>
      </c>
      <c r="D510" s="15">
        <f t="shared" si="58"/>
        <v>23</v>
      </c>
      <c r="E510" s="15">
        <f t="shared" si="52"/>
        <v>1520.731518599282</v>
      </c>
      <c r="F510" s="15">
        <f>IF(E509&gt;'Fashring Assumptions'!$Q$13,0,'Fashring Assumptions'!$Q$12)</f>
        <v>0</v>
      </c>
      <c r="G510" s="15">
        <v>575.70474658085277</v>
      </c>
      <c r="H510" s="15">
        <f t="shared" si="53"/>
        <v>0</v>
      </c>
      <c r="I510" s="15">
        <f t="shared" si="54"/>
        <v>0</v>
      </c>
      <c r="J510" s="58">
        <f>'Fashring Assumptions'!$M$7*'Fashring Forecast'!F510</f>
        <v>0</v>
      </c>
      <c r="K510" s="58">
        <f>'Fashring Assumptions'!$M$5*'Fashring Assumptions'!$M$7*'Fashring Forecast'!E510</f>
        <v>95.045719912455127</v>
      </c>
      <c r="L510" s="58">
        <f t="shared" si="55"/>
        <v>95.045719912455127</v>
      </c>
    </row>
    <row r="511" spans="1:12" x14ac:dyDescent="0.3">
      <c r="A511" s="60">
        <v>44705</v>
      </c>
      <c r="B511" s="15">
        <f t="shared" si="56"/>
        <v>2022</v>
      </c>
      <c r="C511" s="15">
        <f t="shared" si="57"/>
        <v>5</v>
      </c>
      <c r="D511" s="15">
        <f t="shared" si="58"/>
        <v>24</v>
      </c>
      <c r="E511" s="15">
        <f t="shared" si="52"/>
        <v>945.02677201842926</v>
      </c>
      <c r="F511" s="15">
        <f>IF(E510&gt;'Fashring Assumptions'!$Q$13,0,'Fashring Assumptions'!$Q$12)</f>
        <v>0</v>
      </c>
      <c r="G511" s="15">
        <v>575.70474658085277</v>
      </c>
      <c r="H511" s="15">
        <f t="shared" si="53"/>
        <v>0</v>
      </c>
      <c r="I511" s="15">
        <f t="shared" si="54"/>
        <v>0</v>
      </c>
      <c r="J511" s="58">
        <f>'Fashring Assumptions'!$M$7*'Fashring Forecast'!F511</f>
        <v>0</v>
      </c>
      <c r="K511" s="58">
        <f>'Fashring Assumptions'!$M$5*'Fashring Assumptions'!$M$7*'Fashring Forecast'!E511</f>
        <v>59.064173251151828</v>
      </c>
      <c r="L511" s="58">
        <f t="shared" si="55"/>
        <v>59.064173251151828</v>
      </c>
    </row>
    <row r="512" spans="1:12" x14ac:dyDescent="0.3">
      <c r="A512" s="60">
        <v>44706</v>
      </c>
      <c r="B512" s="15">
        <f t="shared" si="56"/>
        <v>2022</v>
      </c>
      <c r="C512" s="15">
        <f t="shared" si="57"/>
        <v>5</v>
      </c>
      <c r="D512" s="15">
        <f t="shared" si="58"/>
        <v>25</v>
      </c>
      <c r="E512" s="15">
        <f t="shared" si="52"/>
        <v>4661.4720566675296</v>
      </c>
      <c r="F512" s="15">
        <f>IF(E511&gt;'Fashring Assumptions'!$Q$13,0,'Fashring Assumptions'!$Q$12)</f>
        <v>4292.1500312299531</v>
      </c>
      <c r="G512" s="15">
        <v>575.70474658085277</v>
      </c>
      <c r="H512" s="15">
        <f t="shared" si="53"/>
        <v>1</v>
      </c>
      <c r="I512" s="15">
        <f t="shared" si="54"/>
        <v>1000</v>
      </c>
      <c r="J512" s="58">
        <f>'Fashring Assumptions'!$M$7*'Fashring Forecast'!F512</f>
        <v>10730.375078074883</v>
      </c>
      <c r="K512" s="58">
        <f>'Fashring Assumptions'!$M$5*'Fashring Assumptions'!$M$7*'Fashring Forecast'!E512</f>
        <v>291.3420035417206</v>
      </c>
      <c r="L512" s="58">
        <f t="shared" si="55"/>
        <v>12021.717081616604</v>
      </c>
    </row>
    <row r="513" spans="1:12" x14ac:dyDescent="0.3">
      <c r="A513" s="60">
        <v>44707</v>
      </c>
      <c r="B513" s="15">
        <f t="shared" si="56"/>
        <v>2022</v>
      </c>
      <c r="C513" s="15">
        <f t="shared" si="57"/>
        <v>5</v>
      </c>
      <c r="D513" s="15">
        <f t="shared" si="58"/>
        <v>26</v>
      </c>
      <c r="E513" s="15">
        <f t="shared" si="52"/>
        <v>4085.7673100866768</v>
      </c>
      <c r="F513" s="15">
        <f>IF(E512&gt;'Fashring Assumptions'!$Q$13,0,'Fashring Assumptions'!$Q$12)</f>
        <v>0</v>
      </c>
      <c r="G513" s="15">
        <v>575.70474658085277</v>
      </c>
      <c r="H513" s="15">
        <f t="shared" si="53"/>
        <v>0</v>
      </c>
      <c r="I513" s="15">
        <f t="shared" si="54"/>
        <v>0</v>
      </c>
      <c r="J513" s="58">
        <f>'Fashring Assumptions'!$M$7*'Fashring Forecast'!F513</f>
        <v>0</v>
      </c>
      <c r="K513" s="58">
        <f>'Fashring Assumptions'!$M$5*'Fashring Assumptions'!$M$7*'Fashring Forecast'!E513</f>
        <v>255.3604568804173</v>
      </c>
      <c r="L513" s="58">
        <f t="shared" si="55"/>
        <v>255.3604568804173</v>
      </c>
    </row>
    <row r="514" spans="1:12" x14ac:dyDescent="0.3">
      <c r="A514" s="60">
        <v>44708</v>
      </c>
      <c r="B514" s="15">
        <f t="shared" si="56"/>
        <v>2022</v>
      </c>
      <c r="C514" s="15">
        <f t="shared" si="57"/>
        <v>5</v>
      </c>
      <c r="D514" s="15">
        <f t="shared" si="58"/>
        <v>27</v>
      </c>
      <c r="E514" s="15">
        <f t="shared" si="52"/>
        <v>3510.0625635058241</v>
      </c>
      <c r="F514" s="15">
        <f>IF(E513&gt;'Fashring Assumptions'!$Q$13,0,'Fashring Assumptions'!$Q$12)</f>
        <v>0</v>
      </c>
      <c r="G514" s="15">
        <v>575.70474658085277</v>
      </c>
      <c r="H514" s="15">
        <f t="shared" si="53"/>
        <v>0</v>
      </c>
      <c r="I514" s="15">
        <f t="shared" si="54"/>
        <v>0</v>
      </c>
      <c r="J514" s="58">
        <f>'Fashring Assumptions'!$M$7*'Fashring Forecast'!F514</f>
        <v>0</v>
      </c>
      <c r="K514" s="58">
        <f>'Fashring Assumptions'!$M$5*'Fashring Assumptions'!$M$7*'Fashring Forecast'!E514</f>
        <v>219.378910219114</v>
      </c>
      <c r="L514" s="58">
        <f t="shared" si="55"/>
        <v>219.378910219114</v>
      </c>
    </row>
    <row r="515" spans="1:12" x14ac:dyDescent="0.3">
      <c r="A515" s="60">
        <v>44709</v>
      </c>
      <c r="B515" s="15">
        <f t="shared" si="56"/>
        <v>2022</v>
      </c>
      <c r="C515" s="15">
        <f t="shared" si="57"/>
        <v>5</v>
      </c>
      <c r="D515" s="15">
        <f t="shared" si="58"/>
        <v>28</v>
      </c>
      <c r="E515" s="15">
        <f t="shared" ref="E515:E578" si="59">E514-G515+F515</f>
        <v>2934.3578169249713</v>
      </c>
      <c r="F515" s="15">
        <f>IF(E514&gt;'Fashring Assumptions'!$Q$13,0,'Fashring Assumptions'!$Q$12)</f>
        <v>0</v>
      </c>
      <c r="G515" s="15">
        <v>575.70474658085277</v>
      </c>
      <c r="H515" s="15">
        <f t="shared" ref="H515:H578" si="60">IF(F515&gt;0,1,0)</f>
        <v>0</v>
      </c>
      <c r="I515" s="15">
        <f t="shared" ref="I515:I578" si="61">1000*H515</f>
        <v>0</v>
      </c>
      <c r="J515" s="58">
        <f>'Fashring Assumptions'!$M$7*'Fashring Forecast'!F515</f>
        <v>0</v>
      </c>
      <c r="K515" s="58">
        <f>'Fashring Assumptions'!$M$5*'Fashring Assumptions'!$M$7*'Fashring Forecast'!E515</f>
        <v>183.39736355781071</v>
      </c>
      <c r="L515" s="58">
        <f t="shared" ref="L515:L578" si="62">SUM(I515:K515)</f>
        <v>183.39736355781071</v>
      </c>
    </row>
    <row r="516" spans="1:12" x14ac:dyDescent="0.3">
      <c r="A516" s="60">
        <v>44710</v>
      </c>
      <c r="B516" s="15">
        <f t="shared" si="56"/>
        <v>2022</v>
      </c>
      <c r="C516" s="15">
        <f t="shared" si="57"/>
        <v>5</v>
      </c>
      <c r="D516" s="15">
        <f t="shared" si="58"/>
        <v>29</v>
      </c>
      <c r="E516" s="15">
        <f t="shared" si="59"/>
        <v>2358.6530703441185</v>
      </c>
      <c r="F516" s="15">
        <f>IF(E515&gt;'Fashring Assumptions'!$Q$13,0,'Fashring Assumptions'!$Q$12)</f>
        <v>0</v>
      </c>
      <c r="G516" s="15">
        <v>575.70474658085277</v>
      </c>
      <c r="H516" s="15">
        <f t="shared" si="60"/>
        <v>0</v>
      </c>
      <c r="I516" s="15">
        <f t="shared" si="61"/>
        <v>0</v>
      </c>
      <c r="J516" s="58">
        <f>'Fashring Assumptions'!$M$7*'Fashring Forecast'!F516</f>
        <v>0</v>
      </c>
      <c r="K516" s="58">
        <f>'Fashring Assumptions'!$M$5*'Fashring Assumptions'!$M$7*'Fashring Forecast'!E516</f>
        <v>147.41581689650741</v>
      </c>
      <c r="L516" s="58">
        <f t="shared" si="62"/>
        <v>147.41581689650741</v>
      </c>
    </row>
    <row r="517" spans="1:12" x14ac:dyDescent="0.3">
      <c r="A517" s="60">
        <v>44711</v>
      </c>
      <c r="B517" s="15">
        <f t="shared" si="56"/>
        <v>2022</v>
      </c>
      <c r="C517" s="15">
        <f t="shared" si="57"/>
        <v>5</v>
      </c>
      <c r="D517" s="15">
        <f t="shared" si="58"/>
        <v>30</v>
      </c>
      <c r="E517" s="15">
        <f t="shared" si="59"/>
        <v>1782.9483237632658</v>
      </c>
      <c r="F517" s="15">
        <f>IF(E516&gt;'Fashring Assumptions'!$Q$13,0,'Fashring Assumptions'!$Q$12)</f>
        <v>0</v>
      </c>
      <c r="G517" s="15">
        <v>575.70474658085277</v>
      </c>
      <c r="H517" s="15">
        <f t="shared" si="60"/>
        <v>0</v>
      </c>
      <c r="I517" s="15">
        <f t="shared" si="61"/>
        <v>0</v>
      </c>
      <c r="J517" s="58">
        <f>'Fashring Assumptions'!$M$7*'Fashring Forecast'!F517</f>
        <v>0</v>
      </c>
      <c r="K517" s="58">
        <f>'Fashring Assumptions'!$M$5*'Fashring Assumptions'!$M$7*'Fashring Forecast'!E517</f>
        <v>111.43427023520411</v>
      </c>
      <c r="L517" s="58">
        <f t="shared" si="62"/>
        <v>111.43427023520411</v>
      </c>
    </row>
    <row r="518" spans="1:12" x14ac:dyDescent="0.3">
      <c r="A518" s="60">
        <v>44712</v>
      </c>
      <c r="B518" s="15">
        <f t="shared" si="56"/>
        <v>2022</v>
      </c>
      <c r="C518" s="15">
        <f t="shared" si="57"/>
        <v>5</v>
      </c>
      <c r="D518" s="15">
        <f t="shared" si="58"/>
        <v>31</v>
      </c>
      <c r="E518" s="15">
        <f t="shared" si="59"/>
        <v>1207.243577182413</v>
      </c>
      <c r="F518" s="15">
        <f>IF(E517&gt;'Fashring Assumptions'!$Q$13,0,'Fashring Assumptions'!$Q$12)</f>
        <v>0</v>
      </c>
      <c r="G518" s="15">
        <v>575.70474658085277</v>
      </c>
      <c r="H518" s="15">
        <f t="shared" si="60"/>
        <v>0</v>
      </c>
      <c r="I518" s="15">
        <f t="shared" si="61"/>
        <v>0</v>
      </c>
      <c r="J518" s="58">
        <f>'Fashring Assumptions'!$M$7*'Fashring Forecast'!F518</f>
        <v>0</v>
      </c>
      <c r="K518" s="58">
        <f>'Fashring Assumptions'!$M$5*'Fashring Assumptions'!$M$7*'Fashring Forecast'!E518</f>
        <v>75.452723573900812</v>
      </c>
      <c r="L518" s="58">
        <f t="shared" si="62"/>
        <v>75.452723573900812</v>
      </c>
    </row>
    <row r="519" spans="1:12" x14ac:dyDescent="0.3">
      <c r="A519" s="60">
        <v>44713</v>
      </c>
      <c r="B519" s="15">
        <f t="shared" si="56"/>
        <v>2022</v>
      </c>
      <c r="C519" s="15">
        <f t="shared" si="57"/>
        <v>6</v>
      </c>
      <c r="D519" s="15">
        <f t="shared" si="58"/>
        <v>1</v>
      </c>
      <c r="E519" s="15">
        <f t="shared" si="59"/>
        <v>4923.6888618315133</v>
      </c>
      <c r="F519" s="15">
        <f>IF(E518&gt;'Fashring Assumptions'!$Q$13,0,'Fashring Assumptions'!$Q$12)</f>
        <v>4292.1500312299531</v>
      </c>
      <c r="G519" s="15">
        <v>575.70474658085277</v>
      </c>
      <c r="H519" s="15">
        <f t="shared" si="60"/>
        <v>1</v>
      </c>
      <c r="I519" s="15">
        <f t="shared" si="61"/>
        <v>1000</v>
      </c>
      <c r="J519" s="58">
        <f>'Fashring Assumptions'!$M$7*'Fashring Forecast'!F519</f>
        <v>10730.375078074883</v>
      </c>
      <c r="K519" s="58">
        <f>'Fashring Assumptions'!$M$5*'Fashring Assumptions'!$M$7*'Fashring Forecast'!E519</f>
        <v>307.73055386446958</v>
      </c>
      <c r="L519" s="58">
        <f t="shared" si="62"/>
        <v>12038.105631939354</v>
      </c>
    </row>
    <row r="520" spans="1:12" x14ac:dyDescent="0.3">
      <c r="A520" s="60">
        <v>44714</v>
      </c>
      <c r="B520" s="15">
        <f t="shared" si="56"/>
        <v>2022</v>
      </c>
      <c r="C520" s="15">
        <f t="shared" si="57"/>
        <v>6</v>
      </c>
      <c r="D520" s="15">
        <f t="shared" si="58"/>
        <v>2</v>
      </c>
      <c r="E520" s="15">
        <f t="shared" si="59"/>
        <v>4347.9841152506606</v>
      </c>
      <c r="F520" s="15">
        <f>IF(E519&gt;'Fashring Assumptions'!$Q$13,0,'Fashring Assumptions'!$Q$12)</f>
        <v>0</v>
      </c>
      <c r="G520" s="15">
        <v>575.70474658085277</v>
      </c>
      <c r="H520" s="15">
        <f t="shared" si="60"/>
        <v>0</v>
      </c>
      <c r="I520" s="15">
        <f t="shared" si="61"/>
        <v>0</v>
      </c>
      <c r="J520" s="58">
        <f>'Fashring Assumptions'!$M$7*'Fashring Forecast'!F520</f>
        <v>0</v>
      </c>
      <c r="K520" s="58">
        <f>'Fashring Assumptions'!$M$5*'Fashring Assumptions'!$M$7*'Fashring Forecast'!E520</f>
        <v>271.74900720316629</v>
      </c>
      <c r="L520" s="58">
        <f t="shared" si="62"/>
        <v>271.74900720316629</v>
      </c>
    </row>
    <row r="521" spans="1:12" x14ac:dyDescent="0.3">
      <c r="A521" s="60">
        <v>44715</v>
      </c>
      <c r="B521" s="15">
        <f t="shared" si="56"/>
        <v>2022</v>
      </c>
      <c r="C521" s="15">
        <f t="shared" si="57"/>
        <v>6</v>
      </c>
      <c r="D521" s="15">
        <f t="shared" si="58"/>
        <v>3</v>
      </c>
      <c r="E521" s="15">
        <f t="shared" si="59"/>
        <v>3772.2793686698078</v>
      </c>
      <c r="F521" s="15">
        <f>IF(E520&gt;'Fashring Assumptions'!$Q$13,0,'Fashring Assumptions'!$Q$12)</f>
        <v>0</v>
      </c>
      <c r="G521" s="15">
        <v>575.70474658085277</v>
      </c>
      <c r="H521" s="15">
        <f t="shared" si="60"/>
        <v>0</v>
      </c>
      <c r="I521" s="15">
        <f t="shared" si="61"/>
        <v>0</v>
      </c>
      <c r="J521" s="58">
        <f>'Fashring Assumptions'!$M$7*'Fashring Forecast'!F521</f>
        <v>0</v>
      </c>
      <c r="K521" s="58">
        <f>'Fashring Assumptions'!$M$5*'Fashring Assumptions'!$M$7*'Fashring Forecast'!E521</f>
        <v>235.76746054186299</v>
      </c>
      <c r="L521" s="58">
        <f t="shared" si="62"/>
        <v>235.76746054186299</v>
      </c>
    </row>
    <row r="522" spans="1:12" x14ac:dyDescent="0.3">
      <c r="A522" s="60">
        <v>44716</v>
      </c>
      <c r="B522" s="15">
        <f t="shared" si="56"/>
        <v>2022</v>
      </c>
      <c r="C522" s="15">
        <f t="shared" si="57"/>
        <v>6</v>
      </c>
      <c r="D522" s="15">
        <f t="shared" si="58"/>
        <v>4</v>
      </c>
      <c r="E522" s="15">
        <f t="shared" si="59"/>
        <v>3196.574622088955</v>
      </c>
      <c r="F522" s="15">
        <f>IF(E521&gt;'Fashring Assumptions'!$Q$13,0,'Fashring Assumptions'!$Q$12)</f>
        <v>0</v>
      </c>
      <c r="G522" s="15">
        <v>575.70474658085277</v>
      </c>
      <c r="H522" s="15">
        <f t="shared" si="60"/>
        <v>0</v>
      </c>
      <c r="I522" s="15">
        <f t="shared" si="61"/>
        <v>0</v>
      </c>
      <c r="J522" s="58">
        <f>'Fashring Assumptions'!$M$7*'Fashring Forecast'!F522</f>
        <v>0</v>
      </c>
      <c r="K522" s="58">
        <f>'Fashring Assumptions'!$M$5*'Fashring Assumptions'!$M$7*'Fashring Forecast'!E522</f>
        <v>199.78591388055969</v>
      </c>
      <c r="L522" s="58">
        <f t="shared" si="62"/>
        <v>199.78591388055969</v>
      </c>
    </row>
    <row r="523" spans="1:12" x14ac:dyDescent="0.3">
      <c r="A523" s="60">
        <v>44717</v>
      </c>
      <c r="B523" s="15">
        <f t="shared" si="56"/>
        <v>2022</v>
      </c>
      <c r="C523" s="15">
        <f t="shared" si="57"/>
        <v>6</v>
      </c>
      <c r="D523" s="15">
        <f t="shared" si="58"/>
        <v>5</v>
      </c>
      <c r="E523" s="15">
        <f t="shared" si="59"/>
        <v>2620.8698755081023</v>
      </c>
      <c r="F523" s="15">
        <f>IF(E522&gt;'Fashring Assumptions'!$Q$13,0,'Fashring Assumptions'!$Q$12)</f>
        <v>0</v>
      </c>
      <c r="G523" s="15">
        <v>575.70474658085277</v>
      </c>
      <c r="H523" s="15">
        <f t="shared" si="60"/>
        <v>0</v>
      </c>
      <c r="I523" s="15">
        <f t="shared" si="61"/>
        <v>0</v>
      </c>
      <c r="J523" s="58">
        <f>'Fashring Assumptions'!$M$7*'Fashring Forecast'!F523</f>
        <v>0</v>
      </c>
      <c r="K523" s="58">
        <f>'Fashring Assumptions'!$M$5*'Fashring Assumptions'!$M$7*'Fashring Forecast'!E523</f>
        <v>163.80436721925639</v>
      </c>
      <c r="L523" s="58">
        <f t="shared" si="62"/>
        <v>163.80436721925639</v>
      </c>
    </row>
    <row r="524" spans="1:12" x14ac:dyDescent="0.3">
      <c r="A524" s="60">
        <v>44718</v>
      </c>
      <c r="B524" s="15">
        <f t="shared" si="56"/>
        <v>2022</v>
      </c>
      <c r="C524" s="15">
        <f t="shared" si="57"/>
        <v>6</v>
      </c>
      <c r="D524" s="15">
        <f t="shared" si="58"/>
        <v>6</v>
      </c>
      <c r="E524" s="15">
        <f t="shared" si="59"/>
        <v>2045.1651289272495</v>
      </c>
      <c r="F524" s="15">
        <f>IF(E523&gt;'Fashring Assumptions'!$Q$13,0,'Fashring Assumptions'!$Q$12)</f>
        <v>0</v>
      </c>
      <c r="G524" s="15">
        <v>575.70474658085277</v>
      </c>
      <c r="H524" s="15">
        <f t="shared" si="60"/>
        <v>0</v>
      </c>
      <c r="I524" s="15">
        <f t="shared" si="61"/>
        <v>0</v>
      </c>
      <c r="J524" s="58">
        <f>'Fashring Assumptions'!$M$7*'Fashring Forecast'!F524</f>
        <v>0</v>
      </c>
      <c r="K524" s="58">
        <f>'Fashring Assumptions'!$M$5*'Fashring Assumptions'!$M$7*'Fashring Forecast'!E524</f>
        <v>127.82282055795309</v>
      </c>
      <c r="L524" s="58">
        <f t="shared" si="62"/>
        <v>127.82282055795309</v>
      </c>
    </row>
    <row r="525" spans="1:12" x14ac:dyDescent="0.3">
      <c r="A525" s="60">
        <v>44719</v>
      </c>
      <c r="B525" s="15">
        <f t="shared" si="56"/>
        <v>2022</v>
      </c>
      <c r="C525" s="15">
        <f t="shared" si="57"/>
        <v>6</v>
      </c>
      <c r="D525" s="15">
        <f t="shared" si="58"/>
        <v>7</v>
      </c>
      <c r="E525" s="15">
        <f t="shared" si="59"/>
        <v>1469.4603823463967</v>
      </c>
      <c r="F525" s="15">
        <f>IF(E524&gt;'Fashring Assumptions'!$Q$13,0,'Fashring Assumptions'!$Q$12)</f>
        <v>0</v>
      </c>
      <c r="G525" s="15">
        <v>575.70474658085277</v>
      </c>
      <c r="H525" s="15">
        <f t="shared" si="60"/>
        <v>0</v>
      </c>
      <c r="I525" s="15">
        <f t="shared" si="61"/>
        <v>0</v>
      </c>
      <c r="J525" s="58">
        <f>'Fashring Assumptions'!$M$7*'Fashring Forecast'!F525</f>
        <v>0</v>
      </c>
      <c r="K525" s="58">
        <f>'Fashring Assumptions'!$M$5*'Fashring Assumptions'!$M$7*'Fashring Forecast'!E525</f>
        <v>91.841273896649795</v>
      </c>
      <c r="L525" s="58">
        <f t="shared" si="62"/>
        <v>91.841273896649795</v>
      </c>
    </row>
    <row r="526" spans="1:12" x14ac:dyDescent="0.3">
      <c r="A526" s="60">
        <v>44720</v>
      </c>
      <c r="B526" s="15">
        <f t="shared" si="56"/>
        <v>2022</v>
      </c>
      <c r="C526" s="15">
        <f t="shared" si="57"/>
        <v>6</v>
      </c>
      <c r="D526" s="15">
        <f t="shared" si="58"/>
        <v>8</v>
      </c>
      <c r="E526" s="15">
        <f t="shared" si="59"/>
        <v>893.75563576554396</v>
      </c>
      <c r="F526" s="15">
        <f>IF(E525&gt;'Fashring Assumptions'!$Q$13,0,'Fashring Assumptions'!$Q$12)</f>
        <v>0</v>
      </c>
      <c r="G526" s="15">
        <v>575.70474658085277</v>
      </c>
      <c r="H526" s="15">
        <f t="shared" si="60"/>
        <v>0</v>
      </c>
      <c r="I526" s="15">
        <f t="shared" si="61"/>
        <v>0</v>
      </c>
      <c r="J526" s="58">
        <f>'Fashring Assumptions'!$M$7*'Fashring Forecast'!F526</f>
        <v>0</v>
      </c>
      <c r="K526" s="58">
        <f>'Fashring Assumptions'!$M$5*'Fashring Assumptions'!$M$7*'Fashring Forecast'!E526</f>
        <v>55.859727235346497</v>
      </c>
      <c r="L526" s="58">
        <f t="shared" si="62"/>
        <v>55.859727235346497</v>
      </c>
    </row>
    <row r="527" spans="1:12" x14ac:dyDescent="0.3">
      <c r="A527" s="60">
        <v>44721</v>
      </c>
      <c r="B527" s="15">
        <f t="shared" si="56"/>
        <v>2022</v>
      </c>
      <c r="C527" s="15">
        <f t="shared" si="57"/>
        <v>6</v>
      </c>
      <c r="D527" s="15">
        <f t="shared" si="58"/>
        <v>9</v>
      </c>
      <c r="E527" s="15">
        <f t="shared" si="59"/>
        <v>4610.2009204146443</v>
      </c>
      <c r="F527" s="15">
        <f>IF(E526&gt;'Fashring Assumptions'!$Q$13,0,'Fashring Assumptions'!$Q$12)</f>
        <v>4292.1500312299531</v>
      </c>
      <c r="G527" s="15">
        <v>575.70474658085277</v>
      </c>
      <c r="H527" s="15">
        <f t="shared" si="60"/>
        <v>1</v>
      </c>
      <c r="I527" s="15">
        <f t="shared" si="61"/>
        <v>1000</v>
      </c>
      <c r="J527" s="58">
        <f>'Fashring Assumptions'!$M$7*'Fashring Forecast'!F527</f>
        <v>10730.375078074883</v>
      </c>
      <c r="K527" s="58">
        <f>'Fashring Assumptions'!$M$5*'Fashring Assumptions'!$M$7*'Fashring Forecast'!E527</f>
        <v>288.13755752591527</v>
      </c>
      <c r="L527" s="58">
        <f t="shared" si="62"/>
        <v>12018.512635600799</v>
      </c>
    </row>
    <row r="528" spans="1:12" x14ac:dyDescent="0.3">
      <c r="A528" s="60">
        <v>44722</v>
      </c>
      <c r="B528" s="15">
        <f t="shared" si="56"/>
        <v>2022</v>
      </c>
      <c r="C528" s="15">
        <f t="shared" si="57"/>
        <v>6</v>
      </c>
      <c r="D528" s="15">
        <f t="shared" si="58"/>
        <v>10</v>
      </c>
      <c r="E528" s="15">
        <f t="shared" si="59"/>
        <v>4034.4961738337915</v>
      </c>
      <c r="F528" s="15">
        <f>IF(E527&gt;'Fashring Assumptions'!$Q$13,0,'Fashring Assumptions'!$Q$12)</f>
        <v>0</v>
      </c>
      <c r="G528" s="15">
        <v>575.70474658085277</v>
      </c>
      <c r="H528" s="15">
        <f t="shared" si="60"/>
        <v>0</v>
      </c>
      <c r="I528" s="15">
        <f t="shared" si="61"/>
        <v>0</v>
      </c>
      <c r="J528" s="58">
        <f>'Fashring Assumptions'!$M$7*'Fashring Forecast'!F528</f>
        <v>0</v>
      </c>
      <c r="K528" s="58">
        <f>'Fashring Assumptions'!$M$5*'Fashring Assumptions'!$M$7*'Fashring Forecast'!E528</f>
        <v>252.15601086461197</v>
      </c>
      <c r="L528" s="58">
        <f t="shared" si="62"/>
        <v>252.15601086461197</v>
      </c>
    </row>
    <row r="529" spans="1:12" x14ac:dyDescent="0.3">
      <c r="A529" s="60">
        <v>44723</v>
      </c>
      <c r="B529" s="15">
        <f t="shared" si="56"/>
        <v>2022</v>
      </c>
      <c r="C529" s="15">
        <f t="shared" si="57"/>
        <v>6</v>
      </c>
      <c r="D529" s="15">
        <f t="shared" si="58"/>
        <v>11</v>
      </c>
      <c r="E529" s="15">
        <f t="shared" si="59"/>
        <v>3458.7914272529388</v>
      </c>
      <c r="F529" s="15">
        <f>IF(E528&gt;'Fashring Assumptions'!$Q$13,0,'Fashring Assumptions'!$Q$12)</f>
        <v>0</v>
      </c>
      <c r="G529" s="15">
        <v>575.70474658085277</v>
      </c>
      <c r="H529" s="15">
        <f t="shared" si="60"/>
        <v>0</v>
      </c>
      <c r="I529" s="15">
        <f t="shared" si="61"/>
        <v>0</v>
      </c>
      <c r="J529" s="58">
        <f>'Fashring Assumptions'!$M$7*'Fashring Forecast'!F529</f>
        <v>0</v>
      </c>
      <c r="K529" s="58">
        <f>'Fashring Assumptions'!$M$5*'Fashring Assumptions'!$M$7*'Fashring Forecast'!E529</f>
        <v>216.17446420330867</v>
      </c>
      <c r="L529" s="58">
        <f t="shared" si="62"/>
        <v>216.17446420330867</v>
      </c>
    </row>
    <row r="530" spans="1:12" x14ac:dyDescent="0.3">
      <c r="A530" s="60">
        <v>44724</v>
      </c>
      <c r="B530" s="15">
        <f t="shared" si="56"/>
        <v>2022</v>
      </c>
      <c r="C530" s="15">
        <f t="shared" si="57"/>
        <v>6</v>
      </c>
      <c r="D530" s="15">
        <f t="shared" si="58"/>
        <v>12</v>
      </c>
      <c r="E530" s="15">
        <f t="shared" si="59"/>
        <v>2883.086680672086</v>
      </c>
      <c r="F530" s="15">
        <f>IF(E529&gt;'Fashring Assumptions'!$Q$13,0,'Fashring Assumptions'!$Q$12)</f>
        <v>0</v>
      </c>
      <c r="G530" s="15">
        <v>575.70474658085277</v>
      </c>
      <c r="H530" s="15">
        <f t="shared" si="60"/>
        <v>0</v>
      </c>
      <c r="I530" s="15">
        <f t="shared" si="61"/>
        <v>0</v>
      </c>
      <c r="J530" s="58">
        <f>'Fashring Assumptions'!$M$7*'Fashring Forecast'!F530</f>
        <v>0</v>
      </c>
      <c r="K530" s="58">
        <f>'Fashring Assumptions'!$M$5*'Fashring Assumptions'!$M$7*'Fashring Forecast'!E530</f>
        <v>180.19291754200538</v>
      </c>
      <c r="L530" s="58">
        <f t="shared" si="62"/>
        <v>180.19291754200538</v>
      </c>
    </row>
    <row r="531" spans="1:12" x14ac:dyDescent="0.3">
      <c r="A531" s="60">
        <v>44725</v>
      </c>
      <c r="B531" s="15">
        <f t="shared" si="56"/>
        <v>2022</v>
      </c>
      <c r="C531" s="15">
        <f t="shared" si="57"/>
        <v>6</v>
      </c>
      <c r="D531" s="15">
        <f t="shared" si="58"/>
        <v>13</v>
      </c>
      <c r="E531" s="15">
        <f t="shared" si="59"/>
        <v>2307.3819340912332</v>
      </c>
      <c r="F531" s="15">
        <f>IF(E530&gt;'Fashring Assumptions'!$Q$13,0,'Fashring Assumptions'!$Q$12)</f>
        <v>0</v>
      </c>
      <c r="G531" s="15">
        <v>575.70474658085277</v>
      </c>
      <c r="H531" s="15">
        <f t="shared" si="60"/>
        <v>0</v>
      </c>
      <c r="I531" s="15">
        <f t="shared" si="61"/>
        <v>0</v>
      </c>
      <c r="J531" s="58">
        <f>'Fashring Assumptions'!$M$7*'Fashring Forecast'!F531</f>
        <v>0</v>
      </c>
      <c r="K531" s="58">
        <f>'Fashring Assumptions'!$M$5*'Fashring Assumptions'!$M$7*'Fashring Forecast'!E531</f>
        <v>144.21137088070208</v>
      </c>
      <c r="L531" s="58">
        <f t="shared" si="62"/>
        <v>144.21137088070208</v>
      </c>
    </row>
    <row r="532" spans="1:12" x14ac:dyDescent="0.3">
      <c r="A532" s="60">
        <v>44726</v>
      </c>
      <c r="B532" s="15">
        <f t="shared" si="56"/>
        <v>2022</v>
      </c>
      <c r="C532" s="15">
        <f t="shared" si="57"/>
        <v>6</v>
      </c>
      <c r="D532" s="15">
        <f t="shared" si="58"/>
        <v>14</v>
      </c>
      <c r="E532" s="15">
        <f t="shared" si="59"/>
        <v>1731.6771875103805</v>
      </c>
      <c r="F532" s="15">
        <f>IF(E531&gt;'Fashring Assumptions'!$Q$13,0,'Fashring Assumptions'!$Q$12)</f>
        <v>0</v>
      </c>
      <c r="G532" s="15">
        <v>575.70474658085277</v>
      </c>
      <c r="H532" s="15">
        <f t="shared" si="60"/>
        <v>0</v>
      </c>
      <c r="I532" s="15">
        <f t="shared" si="61"/>
        <v>0</v>
      </c>
      <c r="J532" s="58">
        <f>'Fashring Assumptions'!$M$7*'Fashring Forecast'!F532</f>
        <v>0</v>
      </c>
      <c r="K532" s="58">
        <f>'Fashring Assumptions'!$M$5*'Fashring Assumptions'!$M$7*'Fashring Forecast'!E532</f>
        <v>108.22982421939878</v>
      </c>
      <c r="L532" s="58">
        <f t="shared" si="62"/>
        <v>108.22982421939878</v>
      </c>
    </row>
    <row r="533" spans="1:12" x14ac:dyDescent="0.3">
      <c r="A533" s="60">
        <v>44727</v>
      </c>
      <c r="B533" s="15">
        <f t="shared" si="56"/>
        <v>2022</v>
      </c>
      <c r="C533" s="15">
        <f t="shared" si="57"/>
        <v>6</v>
      </c>
      <c r="D533" s="15">
        <f t="shared" si="58"/>
        <v>15</v>
      </c>
      <c r="E533" s="15">
        <f t="shared" si="59"/>
        <v>1155.9724409295277</v>
      </c>
      <c r="F533" s="15">
        <f>IF(E532&gt;'Fashring Assumptions'!$Q$13,0,'Fashring Assumptions'!$Q$12)</f>
        <v>0</v>
      </c>
      <c r="G533" s="15">
        <v>575.70474658085277</v>
      </c>
      <c r="H533" s="15">
        <f t="shared" si="60"/>
        <v>0</v>
      </c>
      <c r="I533" s="15">
        <f t="shared" si="61"/>
        <v>0</v>
      </c>
      <c r="J533" s="58">
        <f>'Fashring Assumptions'!$M$7*'Fashring Forecast'!F533</f>
        <v>0</v>
      </c>
      <c r="K533" s="58">
        <f>'Fashring Assumptions'!$M$5*'Fashring Assumptions'!$M$7*'Fashring Forecast'!E533</f>
        <v>72.248277558095481</v>
      </c>
      <c r="L533" s="58">
        <f t="shared" si="62"/>
        <v>72.248277558095481</v>
      </c>
    </row>
    <row r="534" spans="1:12" x14ac:dyDescent="0.3">
      <c r="A534" s="60">
        <v>44728</v>
      </c>
      <c r="B534" s="15">
        <f t="shared" si="56"/>
        <v>2022</v>
      </c>
      <c r="C534" s="15">
        <f t="shared" si="57"/>
        <v>6</v>
      </c>
      <c r="D534" s="15">
        <f t="shared" si="58"/>
        <v>16</v>
      </c>
      <c r="E534" s="15">
        <f t="shared" si="59"/>
        <v>4872.4177255786281</v>
      </c>
      <c r="F534" s="15">
        <f>IF(E533&gt;'Fashring Assumptions'!$Q$13,0,'Fashring Assumptions'!$Q$12)</f>
        <v>4292.1500312299531</v>
      </c>
      <c r="G534" s="15">
        <v>575.70474658085277</v>
      </c>
      <c r="H534" s="15">
        <f t="shared" si="60"/>
        <v>1</v>
      </c>
      <c r="I534" s="15">
        <f t="shared" si="61"/>
        <v>1000</v>
      </c>
      <c r="J534" s="58">
        <f>'Fashring Assumptions'!$M$7*'Fashring Forecast'!F534</f>
        <v>10730.375078074883</v>
      </c>
      <c r="K534" s="58">
        <f>'Fashring Assumptions'!$M$5*'Fashring Assumptions'!$M$7*'Fashring Forecast'!E534</f>
        <v>304.52610784866425</v>
      </c>
      <c r="L534" s="58">
        <f t="shared" si="62"/>
        <v>12034.901185923547</v>
      </c>
    </row>
    <row r="535" spans="1:12" x14ac:dyDescent="0.3">
      <c r="A535" s="60">
        <v>44729</v>
      </c>
      <c r="B535" s="15">
        <f t="shared" si="56"/>
        <v>2022</v>
      </c>
      <c r="C535" s="15">
        <f t="shared" si="57"/>
        <v>6</v>
      </c>
      <c r="D535" s="15">
        <f t="shared" si="58"/>
        <v>17</v>
      </c>
      <c r="E535" s="15">
        <f t="shared" si="59"/>
        <v>4296.7129789977753</v>
      </c>
      <c r="F535" s="15">
        <f>IF(E534&gt;'Fashring Assumptions'!$Q$13,0,'Fashring Assumptions'!$Q$12)</f>
        <v>0</v>
      </c>
      <c r="G535" s="15">
        <v>575.70474658085277</v>
      </c>
      <c r="H535" s="15">
        <f t="shared" si="60"/>
        <v>0</v>
      </c>
      <c r="I535" s="15">
        <f t="shared" si="61"/>
        <v>0</v>
      </c>
      <c r="J535" s="58">
        <f>'Fashring Assumptions'!$M$7*'Fashring Forecast'!F535</f>
        <v>0</v>
      </c>
      <c r="K535" s="58">
        <f>'Fashring Assumptions'!$M$5*'Fashring Assumptions'!$M$7*'Fashring Forecast'!E535</f>
        <v>268.54456118736096</v>
      </c>
      <c r="L535" s="58">
        <f t="shared" si="62"/>
        <v>268.54456118736096</v>
      </c>
    </row>
    <row r="536" spans="1:12" x14ac:dyDescent="0.3">
      <c r="A536" s="60">
        <v>44730</v>
      </c>
      <c r="B536" s="15">
        <f t="shared" si="56"/>
        <v>2022</v>
      </c>
      <c r="C536" s="15">
        <f t="shared" si="57"/>
        <v>6</v>
      </c>
      <c r="D536" s="15">
        <f t="shared" si="58"/>
        <v>18</v>
      </c>
      <c r="E536" s="15">
        <f t="shared" si="59"/>
        <v>3721.0082324169225</v>
      </c>
      <c r="F536" s="15">
        <f>IF(E535&gt;'Fashring Assumptions'!$Q$13,0,'Fashring Assumptions'!$Q$12)</f>
        <v>0</v>
      </c>
      <c r="G536" s="15">
        <v>575.70474658085277</v>
      </c>
      <c r="H536" s="15">
        <f t="shared" si="60"/>
        <v>0</v>
      </c>
      <c r="I536" s="15">
        <f t="shared" si="61"/>
        <v>0</v>
      </c>
      <c r="J536" s="58">
        <f>'Fashring Assumptions'!$M$7*'Fashring Forecast'!F536</f>
        <v>0</v>
      </c>
      <c r="K536" s="58">
        <f>'Fashring Assumptions'!$M$5*'Fashring Assumptions'!$M$7*'Fashring Forecast'!E536</f>
        <v>232.56301452605766</v>
      </c>
      <c r="L536" s="58">
        <f t="shared" si="62"/>
        <v>232.56301452605766</v>
      </c>
    </row>
    <row r="537" spans="1:12" x14ac:dyDescent="0.3">
      <c r="A537" s="60">
        <v>44731</v>
      </c>
      <c r="B537" s="15">
        <f t="shared" si="56"/>
        <v>2022</v>
      </c>
      <c r="C537" s="15">
        <f t="shared" si="57"/>
        <v>6</v>
      </c>
      <c r="D537" s="15">
        <f t="shared" si="58"/>
        <v>19</v>
      </c>
      <c r="E537" s="15">
        <f t="shared" si="59"/>
        <v>3145.3034858360697</v>
      </c>
      <c r="F537" s="15">
        <f>IF(E536&gt;'Fashring Assumptions'!$Q$13,0,'Fashring Assumptions'!$Q$12)</f>
        <v>0</v>
      </c>
      <c r="G537" s="15">
        <v>575.70474658085277</v>
      </c>
      <c r="H537" s="15">
        <f t="shared" si="60"/>
        <v>0</v>
      </c>
      <c r="I537" s="15">
        <f t="shared" si="61"/>
        <v>0</v>
      </c>
      <c r="J537" s="58">
        <f>'Fashring Assumptions'!$M$7*'Fashring Forecast'!F537</f>
        <v>0</v>
      </c>
      <c r="K537" s="58">
        <f>'Fashring Assumptions'!$M$5*'Fashring Assumptions'!$M$7*'Fashring Forecast'!E537</f>
        <v>196.58146786475436</v>
      </c>
      <c r="L537" s="58">
        <f t="shared" si="62"/>
        <v>196.58146786475436</v>
      </c>
    </row>
    <row r="538" spans="1:12" x14ac:dyDescent="0.3">
      <c r="A538" s="60">
        <v>44732</v>
      </c>
      <c r="B538" s="15">
        <f t="shared" si="56"/>
        <v>2022</v>
      </c>
      <c r="C538" s="15">
        <f t="shared" si="57"/>
        <v>6</v>
      </c>
      <c r="D538" s="15">
        <f t="shared" si="58"/>
        <v>20</v>
      </c>
      <c r="E538" s="15">
        <f t="shared" si="59"/>
        <v>2270.6375064546264</v>
      </c>
      <c r="F538" s="15">
        <f>IF(E537&gt;'Fashring Assumptions'!$Q$15,0,'Fashring Assumptions'!$Q$14)</f>
        <v>0</v>
      </c>
      <c r="G538" s="15">
        <v>874.66597938144332</v>
      </c>
      <c r="H538" s="15">
        <f t="shared" si="60"/>
        <v>0</v>
      </c>
      <c r="I538" s="15">
        <f t="shared" si="61"/>
        <v>0</v>
      </c>
      <c r="J538" s="58">
        <f>'Fashring Assumptions'!$M$7*'Fashring Forecast'!F538</f>
        <v>0</v>
      </c>
      <c r="K538" s="58">
        <f>'Fashring Assumptions'!$M$5*'Fashring Assumptions'!$M$7*'Fashring Forecast'!E538</f>
        <v>141.91484415341415</v>
      </c>
      <c r="L538" s="58">
        <f t="shared" si="62"/>
        <v>141.91484415341415</v>
      </c>
    </row>
    <row r="539" spans="1:12" x14ac:dyDescent="0.3">
      <c r="A539" s="60">
        <v>44733</v>
      </c>
      <c r="B539" s="15">
        <f t="shared" si="56"/>
        <v>2022</v>
      </c>
      <c r="C539" s="15">
        <f t="shared" si="57"/>
        <v>6</v>
      </c>
      <c r="D539" s="15">
        <f t="shared" si="58"/>
        <v>21</v>
      </c>
      <c r="E539" s="15">
        <f t="shared" si="59"/>
        <v>1395.9715270731831</v>
      </c>
      <c r="F539" s="15">
        <f>IF(E538&gt;'Fashring Assumptions'!$Q$15,0,'Fashring Assumptions'!$Q$14)</f>
        <v>0</v>
      </c>
      <c r="G539" s="15">
        <v>874.66597938144332</v>
      </c>
      <c r="H539" s="15">
        <f t="shared" si="60"/>
        <v>0</v>
      </c>
      <c r="I539" s="15">
        <f t="shared" si="61"/>
        <v>0</v>
      </c>
      <c r="J539" s="58">
        <f>'Fashring Assumptions'!$M$7*'Fashring Forecast'!F539</f>
        <v>0</v>
      </c>
      <c r="K539" s="58">
        <f>'Fashring Assumptions'!$M$5*'Fashring Assumptions'!$M$7*'Fashring Forecast'!E539</f>
        <v>87.248220442073944</v>
      </c>
      <c r="L539" s="58">
        <f t="shared" si="62"/>
        <v>87.248220442073944</v>
      </c>
    </row>
    <row r="540" spans="1:12" x14ac:dyDescent="0.3">
      <c r="A540" s="60">
        <v>44734</v>
      </c>
      <c r="B540" s="15">
        <f t="shared" si="56"/>
        <v>2022</v>
      </c>
      <c r="C540" s="15">
        <f t="shared" si="57"/>
        <v>6</v>
      </c>
      <c r="D540" s="15">
        <f t="shared" si="58"/>
        <v>22</v>
      </c>
      <c r="E540" s="15">
        <f t="shared" si="59"/>
        <v>5811.7980899987588</v>
      </c>
      <c r="F540" s="15">
        <f>IF(E539&gt;'Fashring Assumptions'!$Q$15,0,'Fashring Assumptions'!$Q$14)</f>
        <v>5290.492542307019</v>
      </c>
      <c r="G540" s="15">
        <v>874.66597938144332</v>
      </c>
      <c r="H540" s="15">
        <f t="shared" si="60"/>
        <v>1</v>
      </c>
      <c r="I540" s="15">
        <f t="shared" si="61"/>
        <v>1000</v>
      </c>
      <c r="J540" s="58">
        <f>'Fashring Assumptions'!$M$7*'Fashring Forecast'!F540</f>
        <v>13226.231355767548</v>
      </c>
      <c r="K540" s="58">
        <f>'Fashring Assumptions'!$M$5*'Fashring Assumptions'!$M$7*'Fashring Forecast'!E540</f>
        <v>363.23738062492242</v>
      </c>
      <c r="L540" s="58">
        <f t="shared" si="62"/>
        <v>14589.46873639247</v>
      </c>
    </row>
    <row r="541" spans="1:12" x14ac:dyDescent="0.3">
      <c r="A541" s="60">
        <v>44735</v>
      </c>
      <c r="B541" s="15">
        <f t="shared" si="56"/>
        <v>2022</v>
      </c>
      <c r="C541" s="15">
        <f t="shared" si="57"/>
        <v>6</v>
      </c>
      <c r="D541" s="15">
        <f t="shared" si="58"/>
        <v>23</v>
      </c>
      <c r="E541" s="15">
        <f t="shared" si="59"/>
        <v>4937.1321106173154</v>
      </c>
      <c r="F541" s="15">
        <f>IF(E540&gt;'Fashring Assumptions'!$Q$15,0,'Fashring Assumptions'!$Q$14)</f>
        <v>0</v>
      </c>
      <c r="G541" s="15">
        <v>874.66597938144332</v>
      </c>
      <c r="H541" s="15">
        <f t="shared" si="60"/>
        <v>0</v>
      </c>
      <c r="I541" s="15">
        <f t="shared" si="61"/>
        <v>0</v>
      </c>
      <c r="J541" s="58">
        <f>'Fashring Assumptions'!$M$7*'Fashring Forecast'!F541</f>
        <v>0</v>
      </c>
      <c r="K541" s="58">
        <f>'Fashring Assumptions'!$M$5*'Fashring Assumptions'!$M$7*'Fashring Forecast'!E541</f>
        <v>308.57075691358222</v>
      </c>
      <c r="L541" s="58">
        <f t="shared" si="62"/>
        <v>308.57075691358222</v>
      </c>
    </row>
    <row r="542" spans="1:12" x14ac:dyDescent="0.3">
      <c r="A542" s="60">
        <v>44736</v>
      </c>
      <c r="B542" s="15">
        <f t="shared" si="56"/>
        <v>2022</v>
      </c>
      <c r="C542" s="15">
        <f t="shared" si="57"/>
        <v>6</v>
      </c>
      <c r="D542" s="15">
        <f t="shared" si="58"/>
        <v>24</v>
      </c>
      <c r="E542" s="15">
        <f t="shared" si="59"/>
        <v>4062.4661312358721</v>
      </c>
      <c r="F542" s="15">
        <f>IF(E541&gt;'Fashring Assumptions'!$Q$15,0,'Fashring Assumptions'!$Q$14)</f>
        <v>0</v>
      </c>
      <c r="G542" s="15">
        <v>874.66597938144332</v>
      </c>
      <c r="H542" s="15">
        <f t="shared" si="60"/>
        <v>0</v>
      </c>
      <c r="I542" s="15">
        <f t="shared" si="61"/>
        <v>0</v>
      </c>
      <c r="J542" s="58">
        <f>'Fashring Assumptions'!$M$7*'Fashring Forecast'!F542</f>
        <v>0</v>
      </c>
      <c r="K542" s="58">
        <f>'Fashring Assumptions'!$M$5*'Fashring Assumptions'!$M$7*'Fashring Forecast'!E542</f>
        <v>253.90413320224201</v>
      </c>
      <c r="L542" s="58">
        <f t="shared" si="62"/>
        <v>253.90413320224201</v>
      </c>
    </row>
    <row r="543" spans="1:12" x14ac:dyDescent="0.3">
      <c r="A543" s="60">
        <v>44737</v>
      </c>
      <c r="B543" s="15">
        <f t="shared" si="56"/>
        <v>2022</v>
      </c>
      <c r="C543" s="15">
        <f t="shared" si="57"/>
        <v>6</v>
      </c>
      <c r="D543" s="15">
        <f t="shared" si="58"/>
        <v>25</v>
      </c>
      <c r="E543" s="15">
        <f t="shared" si="59"/>
        <v>3187.8001518544288</v>
      </c>
      <c r="F543" s="15">
        <f>IF(E542&gt;'Fashring Assumptions'!$Q$15,0,'Fashring Assumptions'!$Q$14)</f>
        <v>0</v>
      </c>
      <c r="G543" s="15">
        <v>874.66597938144332</v>
      </c>
      <c r="H543" s="15">
        <f t="shared" si="60"/>
        <v>0</v>
      </c>
      <c r="I543" s="15">
        <f t="shared" si="61"/>
        <v>0</v>
      </c>
      <c r="J543" s="58">
        <f>'Fashring Assumptions'!$M$7*'Fashring Forecast'!F543</f>
        <v>0</v>
      </c>
      <c r="K543" s="58">
        <f>'Fashring Assumptions'!$M$5*'Fashring Assumptions'!$M$7*'Fashring Forecast'!E543</f>
        <v>199.2375094909018</v>
      </c>
      <c r="L543" s="58">
        <f t="shared" si="62"/>
        <v>199.2375094909018</v>
      </c>
    </row>
    <row r="544" spans="1:12" x14ac:dyDescent="0.3">
      <c r="A544" s="60">
        <v>44738</v>
      </c>
      <c r="B544" s="15">
        <f t="shared" si="56"/>
        <v>2022</v>
      </c>
      <c r="C544" s="15">
        <f t="shared" si="57"/>
        <v>6</v>
      </c>
      <c r="D544" s="15">
        <f t="shared" si="58"/>
        <v>26</v>
      </c>
      <c r="E544" s="15">
        <f t="shared" si="59"/>
        <v>2313.1341724729855</v>
      </c>
      <c r="F544" s="15">
        <f>IF(E543&gt;'Fashring Assumptions'!$Q$15,0,'Fashring Assumptions'!$Q$14)</f>
        <v>0</v>
      </c>
      <c r="G544" s="15">
        <v>874.66597938144332</v>
      </c>
      <c r="H544" s="15">
        <f t="shared" si="60"/>
        <v>0</v>
      </c>
      <c r="I544" s="15">
        <f t="shared" si="61"/>
        <v>0</v>
      </c>
      <c r="J544" s="58">
        <f>'Fashring Assumptions'!$M$7*'Fashring Forecast'!F544</f>
        <v>0</v>
      </c>
      <c r="K544" s="58">
        <f>'Fashring Assumptions'!$M$5*'Fashring Assumptions'!$M$7*'Fashring Forecast'!E544</f>
        <v>144.57088577956159</v>
      </c>
      <c r="L544" s="58">
        <f t="shared" si="62"/>
        <v>144.57088577956159</v>
      </c>
    </row>
    <row r="545" spans="1:12" x14ac:dyDescent="0.3">
      <c r="A545" s="60">
        <v>44739</v>
      </c>
      <c r="B545" s="15">
        <f t="shared" ref="B545:B608" si="63">YEAR(A545)</f>
        <v>2022</v>
      </c>
      <c r="C545" s="15">
        <f t="shared" ref="C545:C608" si="64">MONTH(A545)</f>
        <v>6</v>
      </c>
      <c r="D545" s="15">
        <f t="shared" ref="D545:D608" si="65">DAY(A545)</f>
        <v>27</v>
      </c>
      <c r="E545" s="15">
        <f t="shared" si="59"/>
        <v>1438.4681930915422</v>
      </c>
      <c r="F545" s="15">
        <f>IF(E544&gt;'Fashring Assumptions'!$Q$15,0,'Fashring Assumptions'!$Q$14)</f>
        <v>0</v>
      </c>
      <c r="G545" s="15">
        <v>874.66597938144332</v>
      </c>
      <c r="H545" s="15">
        <f t="shared" si="60"/>
        <v>0</v>
      </c>
      <c r="I545" s="15">
        <f t="shared" si="61"/>
        <v>0</v>
      </c>
      <c r="J545" s="58">
        <f>'Fashring Assumptions'!$M$7*'Fashring Forecast'!F545</f>
        <v>0</v>
      </c>
      <c r="K545" s="58">
        <f>'Fashring Assumptions'!$M$5*'Fashring Assumptions'!$M$7*'Fashring Forecast'!E545</f>
        <v>89.904262068221385</v>
      </c>
      <c r="L545" s="58">
        <f t="shared" si="62"/>
        <v>89.904262068221385</v>
      </c>
    </row>
    <row r="546" spans="1:12" x14ac:dyDescent="0.3">
      <c r="A546" s="60">
        <v>44740</v>
      </c>
      <c r="B546" s="15">
        <f t="shared" si="63"/>
        <v>2022</v>
      </c>
      <c r="C546" s="15">
        <f t="shared" si="64"/>
        <v>6</v>
      </c>
      <c r="D546" s="15">
        <f t="shared" si="65"/>
        <v>28</v>
      </c>
      <c r="E546" s="15">
        <f t="shared" si="59"/>
        <v>5854.2947560171178</v>
      </c>
      <c r="F546" s="15">
        <f>IF(E545&gt;'Fashring Assumptions'!$Q$15,0,'Fashring Assumptions'!$Q$14)</f>
        <v>5290.492542307019</v>
      </c>
      <c r="G546" s="15">
        <v>874.66597938144332</v>
      </c>
      <c r="H546" s="15">
        <f t="shared" si="60"/>
        <v>1</v>
      </c>
      <c r="I546" s="15">
        <f t="shared" si="61"/>
        <v>1000</v>
      </c>
      <c r="J546" s="58">
        <f>'Fashring Assumptions'!$M$7*'Fashring Forecast'!F546</f>
        <v>13226.231355767548</v>
      </c>
      <c r="K546" s="58">
        <f>'Fashring Assumptions'!$M$5*'Fashring Assumptions'!$M$7*'Fashring Forecast'!E546</f>
        <v>365.89342225106986</v>
      </c>
      <c r="L546" s="58">
        <f t="shared" si="62"/>
        <v>14592.124778018619</v>
      </c>
    </row>
    <row r="547" spans="1:12" x14ac:dyDescent="0.3">
      <c r="A547" s="60">
        <v>44741</v>
      </c>
      <c r="B547" s="15">
        <f t="shared" si="63"/>
        <v>2022</v>
      </c>
      <c r="C547" s="15">
        <f t="shared" si="64"/>
        <v>6</v>
      </c>
      <c r="D547" s="15">
        <f t="shared" si="65"/>
        <v>29</v>
      </c>
      <c r="E547" s="15">
        <f t="shared" si="59"/>
        <v>4979.6287766356745</v>
      </c>
      <c r="F547" s="15">
        <f>IF(E546&gt;'Fashring Assumptions'!$Q$15,0,'Fashring Assumptions'!$Q$14)</f>
        <v>0</v>
      </c>
      <c r="G547" s="15">
        <v>874.66597938144332</v>
      </c>
      <c r="H547" s="15">
        <f t="shared" si="60"/>
        <v>0</v>
      </c>
      <c r="I547" s="15">
        <f t="shared" si="61"/>
        <v>0</v>
      </c>
      <c r="J547" s="58">
        <f>'Fashring Assumptions'!$M$7*'Fashring Forecast'!F547</f>
        <v>0</v>
      </c>
      <c r="K547" s="58">
        <f>'Fashring Assumptions'!$M$5*'Fashring Assumptions'!$M$7*'Fashring Forecast'!E547</f>
        <v>311.22679853972966</v>
      </c>
      <c r="L547" s="58">
        <f t="shared" si="62"/>
        <v>311.22679853972966</v>
      </c>
    </row>
    <row r="548" spans="1:12" x14ac:dyDescent="0.3">
      <c r="A548" s="60">
        <v>44742</v>
      </c>
      <c r="B548" s="15">
        <f t="shared" si="63"/>
        <v>2022</v>
      </c>
      <c r="C548" s="15">
        <f t="shared" si="64"/>
        <v>6</v>
      </c>
      <c r="D548" s="15">
        <f t="shared" si="65"/>
        <v>30</v>
      </c>
      <c r="E548" s="15">
        <f t="shared" si="59"/>
        <v>4104.9627972542312</v>
      </c>
      <c r="F548" s="15">
        <f>IF(E547&gt;'Fashring Assumptions'!$Q$15,0,'Fashring Assumptions'!$Q$14)</f>
        <v>0</v>
      </c>
      <c r="G548" s="15">
        <v>874.66597938144332</v>
      </c>
      <c r="H548" s="15">
        <f t="shared" si="60"/>
        <v>0</v>
      </c>
      <c r="I548" s="15">
        <f t="shared" si="61"/>
        <v>0</v>
      </c>
      <c r="J548" s="58">
        <f>'Fashring Assumptions'!$M$7*'Fashring Forecast'!F548</f>
        <v>0</v>
      </c>
      <c r="K548" s="58">
        <f>'Fashring Assumptions'!$M$5*'Fashring Assumptions'!$M$7*'Fashring Forecast'!E548</f>
        <v>256.56017482838945</v>
      </c>
      <c r="L548" s="58">
        <f t="shared" si="62"/>
        <v>256.56017482838945</v>
      </c>
    </row>
    <row r="549" spans="1:12" x14ac:dyDescent="0.3">
      <c r="A549" s="60">
        <v>44743</v>
      </c>
      <c r="B549" s="15">
        <f t="shared" si="63"/>
        <v>2022</v>
      </c>
      <c r="C549" s="15">
        <f t="shared" si="64"/>
        <v>7</v>
      </c>
      <c r="D549" s="15">
        <f t="shared" si="65"/>
        <v>1</v>
      </c>
      <c r="E549" s="15">
        <f t="shared" si="59"/>
        <v>3230.2968178727879</v>
      </c>
      <c r="F549" s="15">
        <f>IF(E548&gt;'Fashring Assumptions'!$Q$15,0,'Fashring Assumptions'!$Q$14)</f>
        <v>0</v>
      </c>
      <c r="G549" s="15">
        <v>874.66597938144332</v>
      </c>
      <c r="H549" s="15">
        <f t="shared" si="60"/>
        <v>0</v>
      </c>
      <c r="I549" s="15">
        <f t="shared" si="61"/>
        <v>0</v>
      </c>
      <c r="J549" s="58">
        <f>'Fashring Assumptions'!$M$7*'Fashring Forecast'!F549</f>
        <v>0</v>
      </c>
      <c r="K549" s="58">
        <f>'Fashring Assumptions'!$M$5*'Fashring Assumptions'!$M$7*'Fashring Forecast'!E549</f>
        <v>201.89355111704924</v>
      </c>
      <c r="L549" s="58">
        <f t="shared" si="62"/>
        <v>201.89355111704924</v>
      </c>
    </row>
    <row r="550" spans="1:12" x14ac:dyDescent="0.3">
      <c r="A550" s="60">
        <v>44744</v>
      </c>
      <c r="B550" s="15">
        <f t="shared" si="63"/>
        <v>2022</v>
      </c>
      <c r="C550" s="15">
        <f t="shared" si="64"/>
        <v>7</v>
      </c>
      <c r="D550" s="15">
        <f t="shared" si="65"/>
        <v>2</v>
      </c>
      <c r="E550" s="15">
        <f t="shared" si="59"/>
        <v>2355.6308384913445</v>
      </c>
      <c r="F550" s="15">
        <f>IF(E549&gt;'Fashring Assumptions'!$Q$15,0,'Fashring Assumptions'!$Q$14)</f>
        <v>0</v>
      </c>
      <c r="G550" s="15">
        <v>874.66597938144332</v>
      </c>
      <c r="H550" s="15">
        <f t="shared" si="60"/>
        <v>0</v>
      </c>
      <c r="I550" s="15">
        <f t="shared" si="61"/>
        <v>0</v>
      </c>
      <c r="J550" s="58">
        <f>'Fashring Assumptions'!$M$7*'Fashring Forecast'!F550</f>
        <v>0</v>
      </c>
      <c r="K550" s="58">
        <f>'Fashring Assumptions'!$M$5*'Fashring Assumptions'!$M$7*'Fashring Forecast'!E550</f>
        <v>147.22692740570903</v>
      </c>
      <c r="L550" s="58">
        <f t="shared" si="62"/>
        <v>147.22692740570903</v>
      </c>
    </row>
    <row r="551" spans="1:12" x14ac:dyDescent="0.3">
      <c r="A551" s="60">
        <v>44745</v>
      </c>
      <c r="B551" s="15">
        <f t="shared" si="63"/>
        <v>2022</v>
      </c>
      <c r="C551" s="15">
        <f t="shared" si="64"/>
        <v>7</v>
      </c>
      <c r="D551" s="15">
        <f t="shared" si="65"/>
        <v>3</v>
      </c>
      <c r="E551" s="15">
        <f t="shared" si="59"/>
        <v>1480.9648591099012</v>
      </c>
      <c r="F551" s="15">
        <f>IF(E550&gt;'Fashring Assumptions'!$Q$15,0,'Fashring Assumptions'!$Q$14)</f>
        <v>0</v>
      </c>
      <c r="G551" s="15">
        <v>874.66597938144332</v>
      </c>
      <c r="H551" s="15">
        <f t="shared" si="60"/>
        <v>0</v>
      </c>
      <c r="I551" s="15">
        <f t="shared" si="61"/>
        <v>0</v>
      </c>
      <c r="J551" s="58">
        <f>'Fashring Assumptions'!$M$7*'Fashring Forecast'!F551</f>
        <v>0</v>
      </c>
      <c r="K551" s="58">
        <f>'Fashring Assumptions'!$M$5*'Fashring Assumptions'!$M$7*'Fashring Forecast'!E551</f>
        <v>92.560303694368827</v>
      </c>
      <c r="L551" s="58">
        <f t="shared" si="62"/>
        <v>92.560303694368827</v>
      </c>
    </row>
    <row r="552" spans="1:12" x14ac:dyDescent="0.3">
      <c r="A552" s="60">
        <v>44746</v>
      </c>
      <c r="B552" s="15">
        <f t="shared" si="63"/>
        <v>2022</v>
      </c>
      <c r="C552" s="15">
        <f t="shared" si="64"/>
        <v>7</v>
      </c>
      <c r="D552" s="15">
        <f t="shared" si="65"/>
        <v>4</v>
      </c>
      <c r="E552" s="15">
        <f t="shared" si="59"/>
        <v>5896.7914220354769</v>
      </c>
      <c r="F552" s="15">
        <f>IF(E551&gt;'Fashring Assumptions'!$Q$15,0,'Fashring Assumptions'!$Q$14)</f>
        <v>5290.492542307019</v>
      </c>
      <c r="G552" s="15">
        <v>874.66597938144332</v>
      </c>
      <c r="H552" s="15">
        <f t="shared" si="60"/>
        <v>1</v>
      </c>
      <c r="I552" s="15">
        <f t="shared" si="61"/>
        <v>1000</v>
      </c>
      <c r="J552" s="58">
        <f>'Fashring Assumptions'!$M$7*'Fashring Forecast'!F552</f>
        <v>13226.231355767548</v>
      </c>
      <c r="K552" s="58">
        <f>'Fashring Assumptions'!$M$5*'Fashring Assumptions'!$M$7*'Fashring Forecast'!E552</f>
        <v>368.54946387721731</v>
      </c>
      <c r="L552" s="58">
        <f t="shared" si="62"/>
        <v>14594.780819644766</v>
      </c>
    </row>
    <row r="553" spans="1:12" x14ac:dyDescent="0.3">
      <c r="A553" s="60">
        <v>44747</v>
      </c>
      <c r="B553" s="15">
        <f t="shared" si="63"/>
        <v>2022</v>
      </c>
      <c r="C553" s="15">
        <f t="shared" si="64"/>
        <v>7</v>
      </c>
      <c r="D553" s="15">
        <f t="shared" si="65"/>
        <v>5</v>
      </c>
      <c r="E553" s="15">
        <f t="shared" si="59"/>
        <v>5022.1254426540336</v>
      </c>
      <c r="F553" s="15">
        <f>IF(E552&gt;'Fashring Assumptions'!$Q$15,0,'Fashring Assumptions'!$Q$14)</f>
        <v>0</v>
      </c>
      <c r="G553" s="15">
        <v>874.66597938144332</v>
      </c>
      <c r="H553" s="15">
        <f t="shared" si="60"/>
        <v>0</v>
      </c>
      <c r="I553" s="15">
        <f t="shared" si="61"/>
        <v>0</v>
      </c>
      <c r="J553" s="58">
        <f>'Fashring Assumptions'!$M$7*'Fashring Forecast'!F553</f>
        <v>0</v>
      </c>
      <c r="K553" s="58">
        <f>'Fashring Assumptions'!$M$5*'Fashring Assumptions'!$M$7*'Fashring Forecast'!E553</f>
        <v>313.8828401658771</v>
      </c>
      <c r="L553" s="58">
        <f t="shared" si="62"/>
        <v>313.8828401658771</v>
      </c>
    </row>
    <row r="554" spans="1:12" x14ac:dyDescent="0.3">
      <c r="A554" s="60">
        <v>44748</v>
      </c>
      <c r="B554" s="15">
        <f t="shared" si="63"/>
        <v>2022</v>
      </c>
      <c r="C554" s="15">
        <f t="shared" si="64"/>
        <v>7</v>
      </c>
      <c r="D554" s="15">
        <f t="shared" si="65"/>
        <v>6</v>
      </c>
      <c r="E554" s="15">
        <f t="shared" si="59"/>
        <v>4147.4594632725903</v>
      </c>
      <c r="F554" s="15">
        <f>IF(E553&gt;'Fashring Assumptions'!$Q$15,0,'Fashring Assumptions'!$Q$14)</f>
        <v>0</v>
      </c>
      <c r="G554" s="15">
        <v>874.66597938144332</v>
      </c>
      <c r="H554" s="15">
        <f t="shared" si="60"/>
        <v>0</v>
      </c>
      <c r="I554" s="15">
        <f t="shared" si="61"/>
        <v>0</v>
      </c>
      <c r="J554" s="58">
        <f>'Fashring Assumptions'!$M$7*'Fashring Forecast'!F554</f>
        <v>0</v>
      </c>
      <c r="K554" s="58">
        <f>'Fashring Assumptions'!$M$5*'Fashring Assumptions'!$M$7*'Fashring Forecast'!E554</f>
        <v>259.21621645453689</v>
      </c>
      <c r="L554" s="58">
        <f t="shared" si="62"/>
        <v>259.21621645453689</v>
      </c>
    </row>
    <row r="555" spans="1:12" x14ac:dyDescent="0.3">
      <c r="A555" s="60">
        <v>44749</v>
      </c>
      <c r="B555" s="15">
        <f t="shared" si="63"/>
        <v>2022</v>
      </c>
      <c r="C555" s="15">
        <f t="shared" si="64"/>
        <v>7</v>
      </c>
      <c r="D555" s="15">
        <f t="shared" si="65"/>
        <v>7</v>
      </c>
      <c r="E555" s="15">
        <f t="shared" si="59"/>
        <v>3272.7934838911469</v>
      </c>
      <c r="F555" s="15">
        <f>IF(E554&gt;'Fashring Assumptions'!$Q$15,0,'Fashring Assumptions'!$Q$14)</f>
        <v>0</v>
      </c>
      <c r="G555" s="15">
        <v>874.66597938144332</v>
      </c>
      <c r="H555" s="15">
        <f t="shared" si="60"/>
        <v>0</v>
      </c>
      <c r="I555" s="15">
        <f t="shared" si="61"/>
        <v>0</v>
      </c>
      <c r="J555" s="58">
        <f>'Fashring Assumptions'!$M$7*'Fashring Forecast'!F555</f>
        <v>0</v>
      </c>
      <c r="K555" s="58">
        <f>'Fashring Assumptions'!$M$5*'Fashring Assumptions'!$M$7*'Fashring Forecast'!E555</f>
        <v>204.54959274319668</v>
      </c>
      <c r="L555" s="58">
        <f t="shared" si="62"/>
        <v>204.54959274319668</v>
      </c>
    </row>
    <row r="556" spans="1:12" x14ac:dyDescent="0.3">
      <c r="A556" s="60">
        <v>44750</v>
      </c>
      <c r="B556" s="15">
        <f t="shared" si="63"/>
        <v>2022</v>
      </c>
      <c r="C556" s="15">
        <f t="shared" si="64"/>
        <v>7</v>
      </c>
      <c r="D556" s="15">
        <f t="shared" si="65"/>
        <v>8</v>
      </c>
      <c r="E556" s="15">
        <f t="shared" si="59"/>
        <v>2398.1275045097036</v>
      </c>
      <c r="F556" s="15">
        <f>IF(E555&gt;'Fashring Assumptions'!$Q$15,0,'Fashring Assumptions'!$Q$14)</f>
        <v>0</v>
      </c>
      <c r="G556" s="15">
        <v>874.66597938144332</v>
      </c>
      <c r="H556" s="15">
        <f t="shared" si="60"/>
        <v>0</v>
      </c>
      <c r="I556" s="15">
        <f t="shared" si="61"/>
        <v>0</v>
      </c>
      <c r="J556" s="58">
        <f>'Fashring Assumptions'!$M$7*'Fashring Forecast'!F556</f>
        <v>0</v>
      </c>
      <c r="K556" s="58">
        <f>'Fashring Assumptions'!$M$5*'Fashring Assumptions'!$M$7*'Fashring Forecast'!E556</f>
        <v>149.88296903185648</v>
      </c>
      <c r="L556" s="58">
        <f t="shared" si="62"/>
        <v>149.88296903185648</v>
      </c>
    </row>
    <row r="557" spans="1:12" x14ac:dyDescent="0.3">
      <c r="A557" s="60">
        <v>44751</v>
      </c>
      <c r="B557" s="15">
        <f t="shared" si="63"/>
        <v>2022</v>
      </c>
      <c r="C557" s="15">
        <f t="shared" si="64"/>
        <v>7</v>
      </c>
      <c r="D557" s="15">
        <f t="shared" si="65"/>
        <v>9</v>
      </c>
      <c r="E557" s="15">
        <f t="shared" si="59"/>
        <v>1523.4615251282603</v>
      </c>
      <c r="F557" s="15">
        <f>IF(E556&gt;'Fashring Assumptions'!$Q$15,0,'Fashring Assumptions'!$Q$14)</f>
        <v>0</v>
      </c>
      <c r="G557" s="15">
        <v>874.66597938144332</v>
      </c>
      <c r="H557" s="15">
        <f t="shared" si="60"/>
        <v>0</v>
      </c>
      <c r="I557" s="15">
        <f t="shared" si="61"/>
        <v>0</v>
      </c>
      <c r="J557" s="58">
        <f>'Fashring Assumptions'!$M$7*'Fashring Forecast'!F557</f>
        <v>0</v>
      </c>
      <c r="K557" s="58">
        <f>'Fashring Assumptions'!$M$5*'Fashring Assumptions'!$M$7*'Fashring Forecast'!E557</f>
        <v>95.216345320516268</v>
      </c>
      <c r="L557" s="58">
        <f t="shared" si="62"/>
        <v>95.216345320516268</v>
      </c>
    </row>
    <row r="558" spans="1:12" x14ac:dyDescent="0.3">
      <c r="A558" s="60">
        <v>44752</v>
      </c>
      <c r="B558" s="15">
        <f t="shared" si="63"/>
        <v>2022</v>
      </c>
      <c r="C558" s="15">
        <f t="shared" si="64"/>
        <v>7</v>
      </c>
      <c r="D558" s="15">
        <f t="shared" si="65"/>
        <v>10</v>
      </c>
      <c r="E558" s="15">
        <f t="shared" si="59"/>
        <v>5939.288088053836</v>
      </c>
      <c r="F558" s="15">
        <f>IF(E557&gt;'Fashring Assumptions'!$Q$15,0,'Fashring Assumptions'!$Q$14)</f>
        <v>5290.492542307019</v>
      </c>
      <c r="G558" s="15">
        <v>874.66597938144332</v>
      </c>
      <c r="H558" s="15">
        <f t="shared" si="60"/>
        <v>1</v>
      </c>
      <c r="I558" s="15">
        <f t="shared" si="61"/>
        <v>1000</v>
      </c>
      <c r="J558" s="58">
        <f>'Fashring Assumptions'!$M$7*'Fashring Forecast'!F558</f>
        <v>13226.231355767548</v>
      </c>
      <c r="K558" s="58">
        <f>'Fashring Assumptions'!$M$5*'Fashring Assumptions'!$M$7*'Fashring Forecast'!E558</f>
        <v>371.20550550336475</v>
      </c>
      <c r="L558" s="58">
        <f t="shared" si="62"/>
        <v>14597.436861270913</v>
      </c>
    </row>
    <row r="559" spans="1:12" x14ac:dyDescent="0.3">
      <c r="A559" s="60">
        <v>44753</v>
      </c>
      <c r="B559" s="15">
        <f t="shared" si="63"/>
        <v>2022</v>
      </c>
      <c r="C559" s="15">
        <f t="shared" si="64"/>
        <v>7</v>
      </c>
      <c r="D559" s="15">
        <f t="shared" si="65"/>
        <v>11</v>
      </c>
      <c r="E559" s="15">
        <f t="shared" si="59"/>
        <v>5064.6221086723926</v>
      </c>
      <c r="F559" s="15">
        <f>IF(E558&gt;'Fashring Assumptions'!$Q$15,0,'Fashring Assumptions'!$Q$14)</f>
        <v>0</v>
      </c>
      <c r="G559" s="15">
        <v>874.66597938144332</v>
      </c>
      <c r="H559" s="15">
        <f t="shared" si="60"/>
        <v>0</v>
      </c>
      <c r="I559" s="15">
        <f t="shared" si="61"/>
        <v>0</v>
      </c>
      <c r="J559" s="58">
        <f>'Fashring Assumptions'!$M$7*'Fashring Forecast'!F559</f>
        <v>0</v>
      </c>
      <c r="K559" s="58">
        <f>'Fashring Assumptions'!$M$5*'Fashring Assumptions'!$M$7*'Fashring Forecast'!E559</f>
        <v>316.53888179202454</v>
      </c>
      <c r="L559" s="58">
        <f t="shared" si="62"/>
        <v>316.53888179202454</v>
      </c>
    </row>
    <row r="560" spans="1:12" x14ac:dyDescent="0.3">
      <c r="A560" s="60">
        <v>44754</v>
      </c>
      <c r="B560" s="15">
        <f t="shared" si="63"/>
        <v>2022</v>
      </c>
      <c r="C560" s="15">
        <f t="shared" si="64"/>
        <v>7</v>
      </c>
      <c r="D560" s="15">
        <f t="shared" si="65"/>
        <v>12</v>
      </c>
      <c r="E560" s="15">
        <f t="shared" si="59"/>
        <v>4189.9561292909493</v>
      </c>
      <c r="F560" s="15">
        <f>IF(E559&gt;'Fashring Assumptions'!$Q$15,0,'Fashring Assumptions'!$Q$14)</f>
        <v>0</v>
      </c>
      <c r="G560" s="15">
        <v>874.66597938144332</v>
      </c>
      <c r="H560" s="15">
        <f t="shared" si="60"/>
        <v>0</v>
      </c>
      <c r="I560" s="15">
        <f t="shared" si="61"/>
        <v>0</v>
      </c>
      <c r="J560" s="58">
        <f>'Fashring Assumptions'!$M$7*'Fashring Forecast'!F560</f>
        <v>0</v>
      </c>
      <c r="K560" s="58">
        <f>'Fashring Assumptions'!$M$5*'Fashring Assumptions'!$M$7*'Fashring Forecast'!E560</f>
        <v>261.87225808068433</v>
      </c>
      <c r="L560" s="58">
        <f t="shared" si="62"/>
        <v>261.87225808068433</v>
      </c>
    </row>
    <row r="561" spans="1:12" x14ac:dyDescent="0.3">
      <c r="A561" s="60">
        <v>44755</v>
      </c>
      <c r="B561" s="15">
        <f t="shared" si="63"/>
        <v>2022</v>
      </c>
      <c r="C561" s="15">
        <f t="shared" si="64"/>
        <v>7</v>
      </c>
      <c r="D561" s="15">
        <f t="shared" si="65"/>
        <v>13</v>
      </c>
      <c r="E561" s="15">
        <f t="shared" si="59"/>
        <v>3315.290149909506</v>
      </c>
      <c r="F561" s="15">
        <f>IF(E560&gt;'Fashring Assumptions'!$Q$15,0,'Fashring Assumptions'!$Q$14)</f>
        <v>0</v>
      </c>
      <c r="G561" s="15">
        <v>874.66597938144332</v>
      </c>
      <c r="H561" s="15">
        <f t="shared" si="60"/>
        <v>0</v>
      </c>
      <c r="I561" s="15">
        <f t="shared" si="61"/>
        <v>0</v>
      </c>
      <c r="J561" s="58">
        <f>'Fashring Assumptions'!$M$7*'Fashring Forecast'!F561</f>
        <v>0</v>
      </c>
      <c r="K561" s="58">
        <f>'Fashring Assumptions'!$M$5*'Fashring Assumptions'!$M$7*'Fashring Forecast'!E561</f>
        <v>207.20563436934412</v>
      </c>
      <c r="L561" s="58">
        <f t="shared" si="62"/>
        <v>207.20563436934412</v>
      </c>
    </row>
    <row r="562" spans="1:12" x14ac:dyDescent="0.3">
      <c r="A562" s="60">
        <v>44756</v>
      </c>
      <c r="B562" s="15">
        <f t="shared" si="63"/>
        <v>2022</v>
      </c>
      <c r="C562" s="15">
        <f t="shared" si="64"/>
        <v>7</v>
      </c>
      <c r="D562" s="15">
        <f t="shared" si="65"/>
        <v>14</v>
      </c>
      <c r="E562" s="15">
        <f t="shared" si="59"/>
        <v>2440.6241705280627</v>
      </c>
      <c r="F562" s="15">
        <f>IF(E561&gt;'Fashring Assumptions'!$Q$15,0,'Fashring Assumptions'!$Q$14)</f>
        <v>0</v>
      </c>
      <c r="G562" s="15">
        <v>874.66597938144332</v>
      </c>
      <c r="H562" s="15">
        <f t="shared" si="60"/>
        <v>0</v>
      </c>
      <c r="I562" s="15">
        <f t="shared" si="61"/>
        <v>0</v>
      </c>
      <c r="J562" s="58">
        <f>'Fashring Assumptions'!$M$7*'Fashring Forecast'!F562</f>
        <v>0</v>
      </c>
      <c r="K562" s="58">
        <f>'Fashring Assumptions'!$M$5*'Fashring Assumptions'!$M$7*'Fashring Forecast'!E562</f>
        <v>152.53901065800392</v>
      </c>
      <c r="L562" s="58">
        <f t="shared" si="62"/>
        <v>152.53901065800392</v>
      </c>
    </row>
    <row r="563" spans="1:12" x14ac:dyDescent="0.3">
      <c r="A563" s="60">
        <v>44757</v>
      </c>
      <c r="B563" s="15">
        <f t="shared" si="63"/>
        <v>2022</v>
      </c>
      <c r="C563" s="15">
        <f t="shared" si="64"/>
        <v>7</v>
      </c>
      <c r="D563" s="15">
        <f t="shared" si="65"/>
        <v>15</v>
      </c>
      <c r="E563" s="15">
        <f t="shared" si="59"/>
        <v>1565.9581911466194</v>
      </c>
      <c r="F563" s="15">
        <f>IF(E562&gt;'Fashring Assumptions'!$Q$15,0,'Fashring Assumptions'!$Q$14)</f>
        <v>0</v>
      </c>
      <c r="G563" s="15">
        <v>874.66597938144332</v>
      </c>
      <c r="H563" s="15">
        <f t="shared" si="60"/>
        <v>0</v>
      </c>
      <c r="I563" s="15">
        <f t="shared" si="61"/>
        <v>0</v>
      </c>
      <c r="J563" s="58">
        <f>'Fashring Assumptions'!$M$7*'Fashring Forecast'!F563</f>
        <v>0</v>
      </c>
      <c r="K563" s="58">
        <f>'Fashring Assumptions'!$M$5*'Fashring Assumptions'!$M$7*'Fashring Forecast'!E563</f>
        <v>97.87238694666371</v>
      </c>
      <c r="L563" s="58">
        <f t="shared" si="62"/>
        <v>97.87238694666371</v>
      </c>
    </row>
    <row r="564" spans="1:12" x14ac:dyDescent="0.3">
      <c r="A564" s="60">
        <v>44758</v>
      </c>
      <c r="B564" s="15">
        <f t="shared" si="63"/>
        <v>2022</v>
      </c>
      <c r="C564" s="15">
        <f t="shared" si="64"/>
        <v>7</v>
      </c>
      <c r="D564" s="15">
        <f t="shared" si="65"/>
        <v>16</v>
      </c>
      <c r="E564" s="15">
        <f t="shared" si="59"/>
        <v>5981.784754072195</v>
      </c>
      <c r="F564" s="15">
        <f>IF(E563&gt;'Fashring Assumptions'!$Q$15,0,'Fashring Assumptions'!$Q$14)</f>
        <v>5290.492542307019</v>
      </c>
      <c r="G564" s="15">
        <v>874.66597938144332</v>
      </c>
      <c r="H564" s="15">
        <f t="shared" si="60"/>
        <v>1</v>
      </c>
      <c r="I564" s="15">
        <f t="shared" si="61"/>
        <v>1000</v>
      </c>
      <c r="J564" s="58">
        <f>'Fashring Assumptions'!$M$7*'Fashring Forecast'!F564</f>
        <v>13226.231355767548</v>
      </c>
      <c r="K564" s="58">
        <f>'Fashring Assumptions'!$M$5*'Fashring Assumptions'!$M$7*'Fashring Forecast'!E564</f>
        <v>373.86154712951219</v>
      </c>
      <c r="L564" s="58">
        <f t="shared" si="62"/>
        <v>14600.09290289706</v>
      </c>
    </row>
    <row r="565" spans="1:12" x14ac:dyDescent="0.3">
      <c r="A565" s="60">
        <v>44759</v>
      </c>
      <c r="B565" s="15">
        <f t="shared" si="63"/>
        <v>2022</v>
      </c>
      <c r="C565" s="15">
        <f t="shared" si="64"/>
        <v>7</v>
      </c>
      <c r="D565" s="15">
        <f t="shared" si="65"/>
        <v>17</v>
      </c>
      <c r="E565" s="15">
        <f t="shared" si="59"/>
        <v>5107.1187746907517</v>
      </c>
      <c r="F565" s="15">
        <f>IF(E564&gt;'Fashring Assumptions'!$Q$15,0,'Fashring Assumptions'!$Q$14)</f>
        <v>0</v>
      </c>
      <c r="G565" s="15">
        <v>874.66597938144332</v>
      </c>
      <c r="H565" s="15">
        <f t="shared" si="60"/>
        <v>0</v>
      </c>
      <c r="I565" s="15">
        <f t="shared" si="61"/>
        <v>0</v>
      </c>
      <c r="J565" s="58">
        <f>'Fashring Assumptions'!$M$7*'Fashring Forecast'!F565</f>
        <v>0</v>
      </c>
      <c r="K565" s="58">
        <f>'Fashring Assumptions'!$M$5*'Fashring Assumptions'!$M$7*'Fashring Forecast'!E565</f>
        <v>319.19492341817198</v>
      </c>
      <c r="L565" s="58">
        <f t="shared" si="62"/>
        <v>319.19492341817198</v>
      </c>
    </row>
    <row r="566" spans="1:12" x14ac:dyDescent="0.3">
      <c r="A566" s="60">
        <v>44760</v>
      </c>
      <c r="B566" s="15">
        <f t="shared" si="63"/>
        <v>2022</v>
      </c>
      <c r="C566" s="15">
        <f t="shared" si="64"/>
        <v>7</v>
      </c>
      <c r="D566" s="15">
        <f t="shared" si="65"/>
        <v>18</v>
      </c>
      <c r="E566" s="15">
        <f t="shared" si="59"/>
        <v>4232.4527953093084</v>
      </c>
      <c r="F566" s="15">
        <f>IF(E565&gt;'Fashring Assumptions'!$Q$15,0,'Fashring Assumptions'!$Q$14)</f>
        <v>0</v>
      </c>
      <c r="G566" s="15">
        <v>874.66597938144332</v>
      </c>
      <c r="H566" s="15">
        <f t="shared" si="60"/>
        <v>0</v>
      </c>
      <c r="I566" s="15">
        <f t="shared" si="61"/>
        <v>0</v>
      </c>
      <c r="J566" s="58">
        <f>'Fashring Assumptions'!$M$7*'Fashring Forecast'!F566</f>
        <v>0</v>
      </c>
      <c r="K566" s="58">
        <f>'Fashring Assumptions'!$M$5*'Fashring Assumptions'!$M$7*'Fashring Forecast'!E566</f>
        <v>264.52829970683177</v>
      </c>
      <c r="L566" s="58">
        <f t="shared" si="62"/>
        <v>264.52829970683177</v>
      </c>
    </row>
    <row r="567" spans="1:12" x14ac:dyDescent="0.3">
      <c r="A567" s="60">
        <v>44761</v>
      </c>
      <c r="B567" s="15">
        <f t="shared" si="63"/>
        <v>2022</v>
      </c>
      <c r="C567" s="15">
        <f t="shared" si="64"/>
        <v>7</v>
      </c>
      <c r="D567" s="15">
        <f t="shared" si="65"/>
        <v>19</v>
      </c>
      <c r="E567" s="15">
        <f t="shared" si="59"/>
        <v>3357.7868159278651</v>
      </c>
      <c r="F567" s="15">
        <f>IF(E566&gt;'Fashring Assumptions'!$Q$15,0,'Fashring Assumptions'!$Q$14)</f>
        <v>0</v>
      </c>
      <c r="G567" s="15">
        <v>874.66597938144332</v>
      </c>
      <c r="H567" s="15">
        <f t="shared" si="60"/>
        <v>0</v>
      </c>
      <c r="I567" s="15">
        <f t="shared" si="61"/>
        <v>0</v>
      </c>
      <c r="J567" s="58">
        <f>'Fashring Assumptions'!$M$7*'Fashring Forecast'!F567</f>
        <v>0</v>
      </c>
      <c r="K567" s="58">
        <f>'Fashring Assumptions'!$M$5*'Fashring Assumptions'!$M$7*'Fashring Forecast'!E567</f>
        <v>209.86167599549157</v>
      </c>
      <c r="L567" s="58">
        <f t="shared" si="62"/>
        <v>209.86167599549157</v>
      </c>
    </row>
    <row r="568" spans="1:12" x14ac:dyDescent="0.3">
      <c r="A568" s="60">
        <v>44762</v>
      </c>
      <c r="B568" s="15">
        <f t="shared" si="63"/>
        <v>2022</v>
      </c>
      <c r="C568" s="15">
        <f t="shared" si="64"/>
        <v>7</v>
      </c>
      <c r="D568" s="15">
        <f t="shared" si="65"/>
        <v>20</v>
      </c>
      <c r="E568" s="15">
        <f t="shared" si="59"/>
        <v>2483.1208365464217</v>
      </c>
      <c r="F568" s="15">
        <f>IF(E567&gt;'Fashring Assumptions'!$Q$15,0,'Fashring Assumptions'!$Q$14)</f>
        <v>0</v>
      </c>
      <c r="G568" s="15">
        <v>874.66597938144332</v>
      </c>
      <c r="H568" s="15">
        <f t="shared" si="60"/>
        <v>0</v>
      </c>
      <c r="I568" s="15">
        <f t="shared" si="61"/>
        <v>0</v>
      </c>
      <c r="J568" s="58">
        <f>'Fashring Assumptions'!$M$7*'Fashring Forecast'!F568</f>
        <v>0</v>
      </c>
      <c r="K568" s="58">
        <f>'Fashring Assumptions'!$M$5*'Fashring Assumptions'!$M$7*'Fashring Forecast'!E568</f>
        <v>155.19505228415136</v>
      </c>
      <c r="L568" s="58">
        <f t="shared" si="62"/>
        <v>155.19505228415136</v>
      </c>
    </row>
    <row r="569" spans="1:12" x14ac:dyDescent="0.3">
      <c r="A569" s="60">
        <v>44763</v>
      </c>
      <c r="B569" s="15">
        <f t="shared" si="63"/>
        <v>2022</v>
      </c>
      <c r="C569" s="15">
        <f t="shared" si="64"/>
        <v>7</v>
      </c>
      <c r="D569" s="15">
        <f t="shared" si="65"/>
        <v>21</v>
      </c>
      <c r="E569" s="15">
        <f t="shared" si="59"/>
        <v>1608.4548571649784</v>
      </c>
      <c r="F569" s="15">
        <f>IF(E568&gt;'Fashring Assumptions'!$Q$15,0,'Fashring Assumptions'!$Q$14)</f>
        <v>0</v>
      </c>
      <c r="G569" s="15">
        <v>874.66597938144332</v>
      </c>
      <c r="H569" s="15">
        <f t="shared" si="60"/>
        <v>0</v>
      </c>
      <c r="I569" s="15">
        <f t="shared" si="61"/>
        <v>0</v>
      </c>
      <c r="J569" s="58">
        <f>'Fashring Assumptions'!$M$7*'Fashring Forecast'!F569</f>
        <v>0</v>
      </c>
      <c r="K569" s="58">
        <f>'Fashring Assumptions'!$M$5*'Fashring Assumptions'!$M$7*'Fashring Forecast'!E569</f>
        <v>100.52842857281115</v>
      </c>
      <c r="L569" s="58">
        <f t="shared" si="62"/>
        <v>100.52842857281115</v>
      </c>
    </row>
    <row r="570" spans="1:12" x14ac:dyDescent="0.3">
      <c r="A570" s="60">
        <v>44764</v>
      </c>
      <c r="B570" s="15">
        <f t="shared" si="63"/>
        <v>2022</v>
      </c>
      <c r="C570" s="15">
        <f t="shared" si="64"/>
        <v>7</v>
      </c>
      <c r="D570" s="15">
        <f t="shared" si="65"/>
        <v>22</v>
      </c>
      <c r="E570" s="15">
        <f t="shared" si="59"/>
        <v>6024.2814200905541</v>
      </c>
      <c r="F570" s="15">
        <f>IF(E569&gt;'Fashring Assumptions'!$Q$15,0,'Fashring Assumptions'!$Q$14)</f>
        <v>5290.492542307019</v>
      </c>
      <c r="G570" s="15">
        <v>874.66597938144332</v>
      </c>
      <c r="H570" s="15">
        <f t="shared" si="60"/>
        <v>1</v>
      </c>
      <c r="I570" s="15">
        <f t="shared" si="61"/>
        <v>1000</v>
      </c>
      <c r="J570" s="58">
        <f>'Fashring Assumptions'!$M$7*'Fashring Forecast'!F570</f>
        <v>13226.231355767548</v>
      </c>
      <c r="K570" s="58">
        <f>'Fashring Assumptions'!$M$5*'Fashring Assumptions'!$M$7*'Fashring Forecast'!E570</f>
        <v>376.51758875565963</v>
      </c>
      <c r="L570" s="58">
        <f t="shared" si="62"/>
        <v>14602.748944523208</v>
      </c>
    </row>
    <row r="571" spans="1:12" x14ac:dyDescent="0.3">
      <c r="A571" s="60">
        <v>44765</v>
      </c>
      <c r="B571" s="15">
        <f t="shared" si="63"/>
        <v>2022</v>
      </c>
      <c r="C571" s="15">
        <f t="shared" si="64"/>
        <v>7</v>
      </c>
      <c r="D571" s="15">
        <f t="shared" si="65"/>
        <v>23</v>
      </c>
      <c r="E571" s="15">
        <f t="shared" si="59"/>
        <v>5149.6154407091108</v>
      </c>
      <c r="F571" s="15">
        <f>IF(E570&gt;'Fashring Assumptions'!$Q$15,0,'Fashring Assumptions'!$Q$14)</f>
        <v>0</v>
      </c>
      <c r="G571" s="15">
        <v>874.66597938144332</v>
      </c>
      <c r="H571" s="15">
        <f t="shared" si="60"/>
        <v>0</v>
      </c>
      <c r="I571" s="15">
        <f t="shared" si="61"/>
        <v>0</v>
      </c>
      <c r="J571" s="58">
        <f>'Fashring Assumptions'!$M$7*'Fashring Forecast'!F571</f>
        <v>0</v>
      </c>
      <c r="K571" s="58">
        <f>'Fashring Assumptions'!$M$5*'Fashring Assumptions'!$M$7*'Fashring Forecast'!E571</f>
        <v>321.85096504431942</v>
      </c>
      <c r="L571" s="58">
        <f t="shared" si="62"/>
        <v>321.85096504431942</v>
      </c>
    </row>
    <row r="572" spans="1:12" x14ac:dyDescent="0.3">
      <c r="A572" s="60">
        <v>44766</v>
      </c>
      <c r="B572" s="15">
        <f t="shared" si="63"/>
        <v>2022</v>
      </c>
      <c r="C572" s="15">
        <f t="shared" si="64"/>
        <v>7</v>
      </c>
      <c r="D572" s="15">
        <f t="shared" si="65"/>
        <v>24</v>
      </c>
      <c r="E572" s="15">
        <f t="shared" si="59"/>
        <v>4274.9494613276674</v>
      </c>
      <c r="F572" s="15">
        <f>IF(E571&gt;'Fashring Assumptions'!$Q$15,0,'Fashring Assumptions'!$Q$14)</f>
        <v>0</v>
      </c>
      <c r="G572" s="15">
        <v>874.66597938144332</v>
      </c>
      <c r="H572" s="15">
        <f t="shared" si="60"/>
        <v>0</v>
      </c>
      <c r="I572" s="15">
        <f t="shared" si="61"/>
        <v>0</v>
      </c>
      <c r="J572" s="58">
        <f>'Fashring Assumptions'!$M$7*'Fashring Forecast'!F572</f>
        <v>0</v>
      </c>
      <c r="K572" s="58">
        <f>'Fashring Assumptions'!$M$5*'Fashring Assumptions'!$M$7*'Fashring Forecast'!E572</f>
        <v>267.18434133297922</v>
      </c>
      <c r="L572" s="58">
        <f t="shared" si="62"/>
        <v>267.18434133297922</v>
      </c>
    </row>
    <row r="573" spans="1:12" x14ac:dyDescent="0.3">
      <c r="A573" s="60">
        <v>44767</v>
      </c>
      <c r="B573" s="15">
        <f t="shared" si="63"/>
        <v>2022</v>
      </c>
      <c r="C573" s="15">
        <f t="shared" si="64"/>
        <v>7</v>
      </c>
      <c r="D573" s="15">
        <f t="shared" si="65"/>
        <v>25</v>
      </c>
      <c r="E573" s="15">
        <f t="shared" si="59"/>
        <v>3400.2834819462241</v>
      </c>
      <c r="F573" s="15">
        <f>IF(E572&gt;'Fashring Assumptions'!$Q$15,0,'Fashring Assumptions'!$Q$14)</f>
        <v>0</v>
      </c>
      <c r="G573" s="15">
        <v>874.66597938144332</v>
      </c>
      <c r="H573" s="15">
        <f t="shared" si="60"/>
        <v>0</v>
      </c>
      <c r="I573" s="15">
        <f t="shared" si="61"/>
        <v>0</v>
      </c>
      <c r="J573" s="58">
        <f>'Fashring Assumptions'!$M$7*'Fashring Forecast'!F573</f>
        <v>0</v>
      </c>
      <c r="K573" s="58">
        <f>'Fashring Assumptions'!$M$5*'Fashring Assumptions'!$M$7*'Fashring Forecast'!E573</f>
        <v>212.51771762163901</v>
      </c>
      <c r="L573" s="58">
        <f t="shared" si="62"/>
        <v>212.51771762163901</v>
      </c>
    </row>
    <row r="574" spans="1:12" x14ac:dyDescent="0.3">
      <c r="A574" s="60">
        <v>44768</v>
      </c>
      <c r="B574" s="15">
        <f t="shared" si="63"/>
        <v>2022</v>
      </c>
      <c r="C574" s="15">
        <f t="shared" si="64"/>
        <v>7</v>
      </c>
      <c r="D574" s="15">
        <f t="shared" si="65"/>
        <v>26</v>
      </c>
      <c r="E574" s="15">
        <f t="shared" si="59"/>
        <v>2525.6175025647808</v>
      </c>
      <c r="F574" s="15">
        <f>IF(E573&gt;'Fashring Assumptions'!$Q$15,0,'Fashring Assumptions'!$Q$14)</f>
        <v>0</v>
      </c>
      <c r="G574" s="15">
        <v>874.66597938144332</v>
      </c>
      <c r="H574" s="15">
        <f t="shared" si="60"/>
        <v>0</v>
      </c>
      <c r="I574" s="15">
        <f t="shared" si="61"/>
        <v>0</v>
      </c>
      <c r="J574" s="58">
        <f>'Fashring Assumptions'!$M$7*'Fashring Forecast'!F574</f>
        <v>0</v>
      </c>
      <c r="K574" s="58">
        <f>'Fashring Assumptions'!$M$5*'Fashring Assumptions'!$M$7*'Fashring Forecast'!E574</f>
        <v>157.8510939102988</v>
      </c>
      <c r="L574" s="58">
        <f t="shared" si="62"/>
        <v>157.8510939102988</v>
      </c>
    </row>
    <row r="575" spans="1:12" x14ac:dyDescent="0.3">
      <c r="A575" s="60">
        <v>44769</v>
      </c>
      <c r="B575" s="15">
        <f t="shared" si="63"/>
        <v>2022</v>
      </c>
      <c r="C575" s="15">
        <f t="shared" si="64"/>
        <v>7</v>
      </c>
      <c r="D575" s="15">
        <f t="shared" si="65"/>
        <v>27</v>
      </c>
      <c r="E575" s="15">
        <f t="shared" si="59"/>
        <v>1650.9515231833375</v>
      </c>
      <c r="F575" s="15">
        <f>IF(E574&gt;'Fashring Assumptions'!$Q$15,0,'Fashring Assumptions'!$Q$14)</f>
        <v>0</v>
      </c>
      <c r="G575" s="15">
        <v>874.66597938144332</v>
      </c>
      <c r="H575" s="15">
        <f t="shared" si="60"/>
        <v>0</v>
      </c>
      <c r="I575" s="15">
        <f t="shared" si="61"/>
        <v>0</v>
      </c>
      <c r="J575" s="58">
        <f>'Fashring Assumptions'!$M$7*'Fashring Forecast'!F575</f>
        <v>0</v>
      </c>
      <c r="K575" s="58">
        <f>'Fashring Assumptions'!$M$5*'Fashring Assumptions'!$M$7*'Fashring Forecast'!E575</f>
        <v>103.18447019895859</v>
      </c>
      <c r="L575" s="58">
        <f t="shared" si="62"/>
        <v>103.18447019895859</v>
      </c>
    </row>
    <row r="576" spans="1:12" x14ac:dyDescent="0.3">
      <c r="A576" s="60">
        <v>44770</v>
      </c>
      <c r="B576" s="15">
        <f t="shared" si="63"/>
        <v>2022</v>
      </c>
      <c r="C576" s="15">
        <f t="shared" si="64"/>
        <v>7</v>
      </c>
      <c r="D576" s="15">
        <f t="shared" si="65"/>
        <v>28</v>
      </c>
      <c r="E576" s="15">
        <f t="shared" si="59"/>
        <v>6066.7780861089132</v>
      </c>
      <c r="F576" s="15">
        <f>IF(E575&gt;'Fashring Assumptions'!$Q$15,0,'Fashring Assumptions'!$Q$14)</f>
        <v>5290.492542307019</v>
      </c>
      <c r="G576" s="15">
        <v>874.66597938144332</v>
      </c>
      <c r="H576" s="15">
        <f t="shared" si="60"/>
        <v>1</v>
      </c>
      <c r="I576" s="15">
        <f t="shared" si="61"/>
        <v>1000</v>
      </c>
      <c r="J576" s="58">
        <f>'Fashring Assumptions'!$M$7*'Fashring Forecast'!F576</f>
        <v>13226.231355767548</v>
      </c>
      <c r="K576" s="58">
        <f>'Fashring Assumptions'!$M$5*'Fashring Assumptions'!$M$7*'Fashring Forecast'!E576</f>
        <v>379.17363038180707</v>
      </c>
      <c r="L576" s="58">
        <f t="shared" si="62"/>
        <v>14605.404986149355</v>
      </c>
    </row>
    <row r="577" spans="1:12" x14ac:dyDescent="0.3">
      <c r="A577" s="60">
        <v>44771</v>
      </c>
      <c r="B577" s="15">
        <f t="shared" si="63"/>
        <v>2022</v>
      </c>
      <c r="C577" s="15">
        <f t="shared" si="64"/>
        <v>7</v>
      </c>
      <c r="D577" s="15">
        <f t="shared" si="65"/>
        <v>29</v>
      </c>
      <c r="E577" s="15">
        <f t="shared" si="59"/>
        <v>5192.1121067274698</v>
      </c>
      <c r="F577" s="15">
        <f>IF(E576&gt;'Fashring Assumptions'!$Q$15,0,'Fashring Assumptions'!$Q$14)</f>
        <v>0</v>
      </c>
      <c r="G577" s="15">
        <v>874.66597938144332</v>
      </c>
      <c r="H577" s="15">
        <f t="shared" si="60"/>
        <v>0</v>
      </c>
      <c r="I577" s="15">
        <f t="shared" si="61"/>
        <v>0</v>
      </c>
      <c r="J577" s="58">
        <f>'Fashring Assumptions'!$M$7*'Fashring Forecast'!F577</f>
        <v>0</v>
      </c>
      <c r="K577" s="58">
        <f>'Fashring Assumptions'!$M$5*'Fashring Assumptions'!$M$7*'Fashring Forecast'!E577</f>
        <v>324.50700667046686</v>
      </c>
      <c r="L577" s="58">
        <f t="shared" si="62"/>
        <v>324.50700667046686</v>
      </c>
    </row>
    <row r="578" spans="1:12" x14ac:dyDescent="0.3">
      <c r="A578" s="60">
        <v>44772</v>
      </c>
      <c r="B578" s="15">
        <f t="shared" si="63"/>
        <v>2022</v>
      </c>
      <c r="C578" s="15">
        <f t="shared" si="64"/>
        <v>7</v>
      </c>
      <c r="D578" s="15">
        <f t="shared" si="65"/>
        <v>30</v>
      </c>
      <c r="E578" s="15">
        <f t="shared" si="59"/>
        <v>4317.4461273460265</v>
      </c>
      <c r="F578" s="15">
        <f>IF(E577&gt;'Fashring Assumptions'!$Q$15,0,'Fashring Assumptions'!$Q$14)</f>
        <v>0</v>
      </c>
      <c r="G578" s="15">
        <v>874.66597938144332</v>
      </c>
      <c r="H578" s="15">
        <f t="shared" si="60"/>
        <v>0</v>
      </c>
      <c r="I578" s="15">
        <f t="shared" si="61"/>
        <v>0</v>
      </c>
      <c r="J578" s="58">
        <f>'Fashring Assumptions'!$M$7*'Fashring Forecast'!F578</f>
        <v>0</v>
      </c>
      <c r="K578" s="58">
        <f>'Fashring Assumptions'!$M$5*'Fashring Assumptions'!$M$7*'Fashring Forecast'!E578</f>
        <v>269.84038295912666</v>
      </c>
      <c r="L578" s="58">
        <f t="shared" si="62"/>
        <v>269.84038295912666</v>
      </c>
    </row>
    <row r="579" spans="1:12" x14ac:dyDescent="0.3">
      <c r="A579" s="60">
        <v>44773</v>
      </c>
      <c r="B579" s="15">
        <f t="shared" si="63"/>
        <v>2022</v>
      </c>
      <c r="C579" s="15">
        <f t="shared" si="64"/>
        <v>7</v>
      </c>
      <c r="D579" s="15">
        <f t="shared" si="65"/>
        <v>31</v>
      </c>
      <c r="E579" s="15">
        <f t="shared" ref="E579:E642" si="66">E578-G579+F579</f>
        <v>3442.7801479645832</v>
      </c>
      <c r="F579" s="15">
        <f>IF(E578&gt;'Fashring Assumptions'!$Q$15,0,'Fashring Assumptions'!$Q$14)</f>
        <v>0</v>
      </c>
      <c r="G579" s="15">
        <v>874.66597938144332</v>
      </c>
      <c r="H579" s="15">
        <f t="shared" ref="H579:H642" si="67">IF(F579&gt;0,1,0)</f>
        <v>0</v>
      </c>
      <c r="I579" s="15">
        <f t="shared" ref="I579:I642" si="68">1000*H579</f>
        <v>0</v>
      </c>
      <c r="J579" s="58">
        <f>'Fashring Assumptions'!$M$7*'Fashring Forecast'!F579</f>
        <v>0</v>
      </c>
      <c r="K579" s="58">
        <f>'Fashring Assumptions'!$M$5*'Fashring Assumptions'!$M$7*'Fashring Forecast'!E579</f>
        <v>215.17375924778645</v>
      </c>
      <c r="L579" s="58">
        <f t="shared" ref="L579:L642" si="69">SUM(I579:K579)</f>
        <v>215.17375924778645</v>
      </c>
    </row>
    <row r="580" spans="1:12" x14ac:dyDescent="0.3">
      <c r="A580" s="60">
        <v>44774</v>
      </c>
      <c r="B580" s="15">
        <f t="shared" si="63"/>
        <v>2022</v>
      </c>
      <c r="C580" s="15">
        <f t="shared" si="64"/>
        <v>8</v>
      </c>
      <c r="D580" s="15">
        <f t="shared" si="65"/>
        <v>1</v>
      </c>
      <c r="E580" s="15">
        <f t="shared" si="66"/>
        <v>2568.1141685831399</v>
      </c>
      <c r="F580" s="15">
        <f>IF(E579&gt;'Fashring Assumptions'!$Q$15,0,'Fashring Assumptions'!$Q$14)</f>
        <v>0</v>
      </c>
      <c r="G580" s="15">
        <v>874.66597938144332</v>
      </c>
      <c r="H580" s="15">
        <f t="shared" si="67"/>
        <v>0</v>
      </c>
      <c r="I580" s="15">
        <f t="shared" si="68"/>
        <v>0</v>
      </c>
      <c r="J580" s="58">
        <f>'Fashring Assumptions'!$M$7*'Fashring Forecast'!F580</f>
        <v>0</v>
      </c>
      <c r="K580" s="58">
        <f>'Fashring Assumptions'!$M$5*'Fashring Assumptions'!$M$7*'Fashring Forecast'!E580</f>
        <v>160.50713553644624</v>
      </c>
      <c r="L580" s="58">
        <f t="shared" si="69"/>
        <v>160.50713553644624</v>
      </c>
    </row>
    <row r="581" spans="1:12" x14ac:dyDescent="0.3">
      <c r="A581" s="60">
        <v>44775</v>
      </c>
      <c r="B581" s="15">
        <f t="shared" si="63"/>
        <v>2022</v>
      </c>
      <c r="C581" s="15">
        <f t="shared" si="64"/>
        <v>8</v>
      </c>
      <c r="D581" s="15">
        <f t="shared" si="65"/>
        <v>2</v>
      </c>
      <c r="E581" s="15">
        <f t="shared" si="66"/>
        <v>1693.4481892016966</v>
      </c>
      <c r="F581" s="15">
        <f>IF(E580&gt;'Fashring Assumptions'!$Q$15,0,'Fashring Assumptions'!$Q$14)</f>
        <v>0</v>
      </c>
      <c r="G581" s="15">
        <v>874.66597938144332</v>
      </c>
      <c r="H581" s="15">
        <f t="shared" si="67"/>
        <v>0</v>
      </c>
      <c r="I581" s="15">
        <f t="shared" si="68"/>
        <v>0</v>
      </c>
      <c r="J581" s="58">
        <f>'Fashring Assumptions'!$M$7*'Fashring Forecast'!F581</f>
        <v>0</v>
      </c>
      <c r="K581" s="58">
        <f>'Fashring Assumptions'!$M$5*'Fashring Assumptions'!$M$7*'Fashring Forecast'!E581</f>
        <v>105.84051182510603</v>
      </c>
      <c r="L581" s="58">
        <f t="shared" si="69"/>
        <v>105.84051182510603</v>
      </c>
    </row>
    <row r="582" spans="1:12" x14ac:dyDescent="0.3">
      <c r="A582" s="60">
        <v>44776</v>
      </c>
      <c r="B582" s="15">
        <f t="shared" si="63"/>
        <v>2022</v>
      </c>
      <c r="C582" s="15">
        <f t="shared" si="64"/>
        <v>8</v>
      </c>
      <c r="D582" s="15">
        <f t="shared" si="65"/>
        <v>3</v>
      </c>
      <c r="E582" s="15">
        <f t="shared" si="66"/>
        <v>6109.2747521272722</v>
      </c>
      <c r="F582" s="15">
        <f>IF(E581&gt;'Fashring Assumptions'!$Q$15,0,'Fashring Assumptions'!$Q$14)</f>
        <v>5290.492542307019</v>
      </c>
      <c r="G582" s="15">
        <v>874.66597938144332</v>
      </c>
      <c r="H582" s="15">
        <f t="shared" si="67"/>
        <v>1</v>
      </c>
      <c r="I582" s="15">
        <f t="shared" si="68"/>
        <v>1000</v>
      </c>
      <c r="J582" s="58">
        <f>'Fashring Assumptions'!$M$7*'Fashring Forecast'!F582</f>
        <v>13226.231355767548</v>
      </c>
      <c r="K582" s="58">
        <f>'Fashring Assumptions'!$M$5*'Fashring Assumptions'!$M$7*'Fashring Forecast'!E582</f>
        <v>381.82967200795451</v>
      </c>
      <c r="L582" s="58">
        <f t="shared" si="69"/>
        <v>14608.061027775502</v>
      </c>
    </row>
    <row r="583" spans="1:12" x14ac:dyDescent="0.3">
      <c r="A583" s="60">
        <v>44777</v>
      </c>
      <c r="B583" s="15">
        <f t="shared" si="63"/>
        <v>2022</v>
      </c>
      <c r="C583" s="15">
        <f t="shared" si="64"/>
        <v>8</v>
      </c>
      <c r="D583" s="15">
        <f t="shared" si="65"/>
        <v>4</v>
      </c>
      <c r="E583" s="15">
        <f t="shared" si="66"/>
        <v>5234.6087727458289</v>
      </c>
      <c r="F583" s="15">
        <f>IF(E582&gt;'Fashring Assumptions'!$Q$15,0,'Fashring Assumptions'!$Q$14)</f>
        <v>0</v>
      </c>
      <c r="G583" s="15">
        <v>874.66597938144332</v>
      </c>
      <c r="H583" s="15">
        <f t="shared" si="67"/>
        <v>0</v>
      </c>
      <c r="I583" s="15">
        <f t="shared" si="68"/>
        <v>0</v>
      </c>
      <c r="J583" s="58">
        <f>'Fashring Assumptions'!$M$7*'Fashring Forecast'!F583</f>
        <v>0</v>
      </c>
      <c r="K583" s="58">
        <f>'Fashring Assumptions'!$M$5*'Fashring Assumptions'!$M$7*'Fashring Forecast'!E583</f>
        <v>327.16304829661431</v>
      </c>
      <c r="L583" s="58">
        <f t="shared" si="69"/>
        <v>327.16304829661431</v>
      </c>
    </row>
    <row r="584" spans="1:12" x14ac:dyDescent="0.3">
      <c r="A584" s="60">
        <v>44778</v>
      </c>
      <c r="B584" s="15">
        <f t="shared" si="63"/>
        <v>2022</v>
      </c>
      <c r="C584" s="15">
        <f t="shared" si="64"/>
        <v>8</v>
      </c>
      <c r="D584" s="15">
        <f t="shared" si="65"/>
        <v>5</v>
      </c>
      <c r="E584" s="15">
        <f t="shared" si="66"/>
        <v>4359.9427933643856</v>
      </c>
      <c r="F584" s="15">
        <f>IF(E583&gt;'Fashring Assumptions'!$Q$15,0,'Fashring Assumptions'!$Q$14)</f>
        <v>0</v>
      </c>
      <c r="G584" s="15">
        <v>874.66597938144332</v>
      </c>
      <c r="H584" s="15">
        <f t="shared" si="67"/>
        <v>0</v>
      </c>
      <c r="I584" s="15">
        <f t="shared" si="68"/>
        <v>0</v>
      </c>
      <c r="J584" s="58">
        <f>'Fashring Assumptions'!$M$7*'Fashring Forecast'!F584</f>
        <v>0</v>
      </c>
      <c r="K584" s="58">
        <f>'Fashring Assumptions'!$M$5*'Fashring Assumptions'!$M$7*'Fashring Forecast'!E584</f>
        <v>272.4964245852741</v>
      </c>
      <c r="L584" s="58">
        <f t="shared" si="69"/>
        <v>272.4964245852741</v>
      </c>
    </row>
    <row r="585" spans="1:12" x14ac:dyDescent="0.3">
      <c r="A585" s="60">
        <v>44779</v>
      </c>
      <c r="B585" s="15">
        <f t="shared" si="63"/>
        <v>2022</v>
      </c>
      <c r="C585" s="15">
        <f t="shared" si="64"/>
        <v>8</v>
      </c>
      <c r="D585" s="15">
        <f t="shared" si="65"/>
        <v>6</v>
      </c>
      <c r="E585" s="15">
        <f t="shared" si="66"/>
        <v>3485.2768139829423</v>
      </c>
      <c r="F585" s="15">
        <f>IF(E584&gt;'Fashring Assumptions'!$Q$15,0,'Fashring Assumptions'!$Q$14)</f>
        <v>0</v>
      </c>
      <c r="G585" s="15">
        <v>874.66597938144332</v>
      </c>
      <c r="H585" s="15">
        <f t="shared" si="67"/>
        <v>0</v>
      </c>
      <c r="I585" s="15">
        <f t="shared" si="68"/>
        <v>0</v>
      </c>
      <c r="J585" s="58">
        <f>'Fashring Assumptions'!$M$7*'Fashring Forecast'!F585</f>
        <v>0</v>
      </c>
      <c r="K585" s="58">
        <f>'Fashring Assumptions'!$M$5*'Fashring Assumptions'!$M$7*'Fashring Forecast'!E585</f>
        <v>217.82980087393389</v>
      </c>
      <c r="L585" s="58">
        <f t="shared" si="69"/>
        <v>217.82980087393389</v>
      </c>
    </row>
    <row r="586" spans="1:12" x14ac:dyDescent="0.3">
      <c r="A586" s="60">
        <v>44780</v>
      </c>
      <c r="B586" s="15">
        <f t="shared" si="63"/>
        <v>2022</v>
      </c>
      <c r="C586" s="15">
        <f t="shared" si="64"/>
        <v>8</v>
      </c>
      <c r="D586" s="15">
        <f t="shared" si="65"/>
        <v>7</v>
      </c>
      <c r="E586" s="15">
        <f t="shared" si="66"/>
        <v>2610.6108346014989</v>
      </c>
      <c r="F586" s="15">
        <f>IF(E585&gt;'Fashring Assumptions'!$Q$15,0,'Fashring Assumptions'!$Q$14)</f>
        <v>0</v>
      </c>
      <c r="G586" s="15">
        <v>874.66597938144332</v>
      </c>
      <c r="H586" s="15">
        <f t="shared" si="67"/>
        <v>0</v>
      </c>
      <c r="I586" s="15">
        <f t="shared" si="68"/>
        <v>0</v>
      </c>
      <c r="J586" s="58">
        <f>'Fashring Assumptions'!$M$7*'Fashring Forecast'!F586</f>
        <v>0</v>
      </c>
      <c r="K586" s="58">
        <f>'Fashring Assumptions'!$M$5*'Fashring Assumptions'!$M$7*'Fashring Forecast'!E586</f>
        <v>163.16317716259368</v>
      </c>
      <c r="L586" s="58">
        <f t="shared" si="69"/>
        <v>163.16317716259368</v>
      </c>
    </row>
    <row r="587" spans="1:12" x14ac:dyDescent="0.3">
      <c r="A587" s="60">
        <v>44781</v>
      </c>
      <c r="B587" s="15">
        <f t="shared" si="63"/>
        <v>2022</v>
      </c>
      <c r="C587" s="15">
        <f t="shared" si="64"/>
        <v>8</v>
      </c>
      <c r="D587" s="15">
        <f t="shared" si="65"/>
        <v>8</v>
      </c>
      <c r="E587" s="15">
        <f t="shared" si="66"/>
        <v>1735.9448552200556</v>
      </c>
      <c r="F587" s="15">
        <f>IF(E586&gt;'Fashring Assumptions'!$Q$15,0,'Fashring Assumptions'!$Q$14)</f>
        <v>0</v>
      </c>
      <c r="G587" s="15">
        <v>874.66597938144332</v>
      </c>
      <c r="H587" s="15">
        <f t="shared" si="67"/>
        <v>0</v>
      </c>
      <c r="I587" s="15">
        <f t="shared" si="68"/>
        <v>0</v>
      </c>
      <c r="J587" s="58">
        <f>'Fashring Assumptions'!$M$7*'Fashring Forecast'!F587</f>
        <v>0</v>
      </c>
      <c r="K587" s="58">
        <f>'Fashring Assumptions'!$M$5*'Fashring Assumptions'!$M$7*'Fashring Forecast'!E587</f>
        <v>108.49655345125348</v>
      </c>
      <c r="L587" s="58">
        <f t="shared" si="69"/>
        <v>108.49655345125348</v>
      </c>
    </row>
    <row r="588" spans="1:12" x14ac:dyDescent="0.3">
      <c r="A588" s="60">
        <v>44782</v>
      </c>
      <c r="B588" s="15">
        <f t="shared" si="63"/>
        <v>2022</v>
      </c>
      <c r="C588" s="15">
        <f t="shared" si="64"/>
        <v>8</v>
      </c>
      <c r="D588" s="15">
        <f t="shared" si="65"/>
        <v>9</v>
      </c>
      <c r="E588" s="15">
        <f t="shared" si="66"/>
        <v>6151.7714181456313</v>
      </c>
      <c r="F588" s="15">
        <f>IF(E587&gt;'Fashring Assumptions'!$Q$15,0,'Fashring Assumptions'!$Q$14)</f>
        <v>5290.492542307019</v>
      </c>
      <c r="G588" s="15">
        <v>874.66597938144332</v>
      </c>
      <c r="H588" s="15">
        <f t="shared" si="67"/>
        <v>1</v>
      </c>
      <c r="I588" s="15">
        <f t="shared" si="68"/>
        <v>1000</v>
      </c>
      <c r="J588" s="58">
        <f>'Fashring Assumptions'!$M$7*'Fashring Forecast'!F588</f>
        <v>13226.231355767548</v>
      </c>
      <c r="K588" s="58">
        <f>'Fashring Assumptions'!$M$5*'Fashring Assumptions'!$M$7*'Fashring Forecast'!E588</f>
        <v>384.48571363410196</v>
      </c>
      <c r="L588" s="58">
        <f t="shared" si="69"/>
        <v>14610.717069401649</v>
      </c>
    </row>
    <row r="589" spans="1:12" x14ac:dyDescent="0.3">
      <c r="A589" s="60">
        <v>44783</v>
      </c>
      <c r="B589" s="15">
        <f t="shared" si="63"/>
        <v>2022</v>
      </c>
      <c r="C589" s="15">
        <f t="shared" si="64"/>
        <v>8</v>
      </c>
      <c r="D589" s="15">
        <f t="shared" si="65"/>
        <v>10</v>
      </c>
      <c r="E589" s="15">
        <f t="shared" si="66"/>
        <v>5277.105438764188</v>
      </c>
      <c r="F589" s="15">
        <f>IF(E588&gt;'Fashring Assumptions'!$Q$15,0,'Fashring Assumptions'!$Q$14)</f>
        <v>0</v>
      </c>
      <c r="G589" s="15">
        <v>874.66597938144332</v>
      </c>
      <c r="H589" s="15">
        <f t="shared" si="67"/>
        <v>0</v>
      </c>
      <c r="I589" s="15">
        <f t="shared" si="68"/>
        <v>0</v>
      </c>
      <c r="J589" s="58">
        <f>'Fashring Assumptions'!$M$7*'Fashring Forecast'!F589</f>
        <v>0</v>
      </c>
      <c r="K589" s="58">
        <f>'Fashring Assumptions'!$M$5*'Fashring Assumptions'!$M$7*'Fashring Forecast'!E589</f>
        <v>329.81908992276175</v>
      </c>
      <c r="L589" s="58">
        <f t="shared" si="69"/>
        <v>329.81908992276175</v>
      </c>
    </row>
    <row r="590" spans="1:12" x14ac:dyDescent="0.3">
      <c r="A590" s="60">
        <v>44784</v>
      </c>
      <c r="B590" s="15">
        <f t="shared" si="63"/>
        <v>2022</v>
      </c>
      <c r="C590" s="15">
        <f t="shared" si="64"/>
        <v>8</v>
      </c>
      <c r="D590" s="15">
        <f t="shared" si="65"/>
        <v>11</v>
      </c>
      <c r="E590" s="15">
        <f t="shared" si="66"/>
        <v>4402.4394593827446</v>
      </c>
      <c r="F590" s="15">
        <f>IF(E589&gt;'Fashring Assumptions'!$Q$15,0,'Fashring Assumptions'!$Q$14)</f>
        <v>0</v>
      </c>
      <c r="G590" s="15">
        <v>874.66597938144332</v>
      </c>
      <c r="H590" s="15">
        <f t="shared" si="67"/>
        <v>0</v>
      </c>
      <c r="I590" s="15">
        <f t="shared" si="68"/>
        <v>0</v>
      </c>
      <c r="J590" s="58">
        <f>'Fashring Assumptions'!$M$7*'Fashring Forecast'!F590</f>
        <v>0</v>
      </c>
      <c r="K590" s="58">
        <f>'Fashring Assumptions'!$M$5*'Fashring Assumptions'!$M$7*'Fashring Forecast'!E590</f>
        <v>275.15246621142154</v>
      </c>
      <c r="L590" s="58">
        <f t="shared" si="69"/>
        <v>275.15246621142154</v>
      </c>
    </row>
    <row r="591" spans="1:12" x14ac:dyDescent="0.3">
      <c r="A591" s="60">
        <v>44785</v>
      </c>
      <c r="B591" s="15">
        <f t="shared" si="63"/>
        <v>2022</v>
      </c>
      <c r="C591" s="15">
        <f t="shared" si="64"/>
        <v>8</v>
      </c>
      <c r="D591" s="15">
        <f t="shared" si="65"/>
        <v>12</v>
      </c>
      <c r="E591" s="15">
        <f t="shared" si="66"/>
        <v>3527.7734800013013</v>
      </c>
      <c r="F591" s="15">
        <f>IF(E590&gt;'Fashring Assumptions'!$Q$15,0,'Fashring Assumptions'!$Q$14)</f>
        <v>0</v>
      </c>
      <c r="G591" s="15">
        <v>874.66597938144332</v>
      </c>
      <c r="H591" s="15">
        <f t="shared" si="67"/>
        <v>0</v>
      </c>
      <c r="I591" s="15">
        <f t="shared" si="68"/>
        <v>0</v>
      </c>
      <c r="J591" s="58">
        <f>'Fashring Assumptions'!$M$7*'Fashring Forecast'!F591</f>
        <v>0</v>
      </c>
      <c r="K591" s="58">
        <f>'Fashring Assumptions'!$M$5*'Fashring Assumptions'!$M$7*'Fashring Forecast'!E591</f>
        <v>220.48584250008133</v>
      </c>
      <c r="L591" s="58">
        <f t="shared" si="69"/>
        <v>220.48584250008133</v>
      </c>
    </row>
    <row r="592" spans="1:12" x14ac:dyDescent="0.3">
      <c r="A592" s="60">
        <v>44786</v>
      </c>
      <c r="B592" s="15">
        <f t="shared" si="63"/>
        <v>2022</v>
      </c>
      <c r="C592" s="15">
        <f t="shared" si="64"/>
        <v>8</v>
      </c>
      <c r="D592" s="15">
        <f t="shared" si="65"/>
        <v>13</v>
      </c>
      <c r="E592" s="15">
        <f t="shared" si="66"/>
        <v>2653.107500619858</v>
      </c>
      <c r="F592" s="15">
        <f>IF(E591&gt;'Fashring Assumptions'!$Q$15,0,'Fashring Assumptions'!$Q$14)</f>
        <v>0</v>
      </c>
      <c r="G592" s="15">
        <v>874.66597938144332</v>
      </c>
      <c r="H592" s="15">
        <f t="shared" si="67"/>
        <v>0</v>
      </c>
      <c r="I592" s="15">
        <f t="shared" si="68"/>
        <v>0</v>
      </c>
      <c r="J592" s="58">
        <f>'Fashring Assumptions'!$M$7*'Fashring Forecast'!F592</f>
        <v>0</v>
      </c>
      <c r="K592" s="58">
        <f>'Fashring Assumptions'!$M$5*'Fashring Assumptions'!$M$7*'Fashring Forecast'!E592</f>
        <v>165.81921878874113</v>
      </c>
      <c r="L592" s="58">
        <f t="shared" si="69"/>
        <v>165.81921878874113</v>
      </c>
    </row>
    <row r="593" spans="1:12" x14ac:dyDescent="0.3">
      <c r="A593" s="60">
        <v>44787</v>
      </c>
      <c r="B593" s="15">
        <f t="shared" si="63"/>
        <v>2022</v>
      </c>
      <c r="C593" s="15">
        <f t="shared" si="64"/>
        <v>8</v>
      </c>
      <c r="D593" s="15">
        <f t="shared" si="65"/>
        <v>14</v>
      </c>
      <c r="E593" s="15">
        <f t="shared" si="66"/>
        <v>1778.4415212384147</v>
      </c>
      <c r="F593" s="15">
        <f>IF(E592&gt;'Fashring Assumptions'!$Q$15,0,'Fashring Assumptions'!$Q$14)</f>
        <v>0</v>
      </c>
      <c r="G593" s="15">
        <v>874.66597938144332</v>
      </c>
      <c r="H593" s="15">
        <f t="shared" si="67"/>
        <v>0</v>
      </c>
      <c r="I593" s="15">
        <f t="shared" si="68"/>
        <v>0</v>
      </c>
      <c r="J593" s="58">
        <f>'Fashring Assumptions'!$M$7*'Fashring Forecast'!F593</f>
        <v>0</v>
      </c>
      <c r="K593" s="58">
        <f>'Fashring Assumptions'!$M$5*'Fashring Assumptions'!$M$7*'Fashring Forecast'!E593</f>
        <v>111.15259507740092</v>
      </c>
      <c r="L593" s="58">
        <f t="shared" si="69"/>
        <v>111.15259507740092</v>
      </c>
    </row>
    <row r="594" spans="1:12" x14ac:dyDescent="0.3">
      <c r="A594" s="60">
        <v>44788</v>
      </c>
      <c r="B594" s="15">
        <f t="shared" si="63"/>
        <v>2022</v>
      </c>
      <c r="C594" s="15">
        <f t="shared" si="64"/>
        <v>8</v>
      </c>
      <c r="D594" s="15">
        <f t="shared" si="65"/>
        <v>15</v>
      </c>
      <c r="E594" s="15">
        <f t="shared" si="66"/>
        <v>6194.2680841639904</v>
      </c>
      <c r="F594" s="15">
        <f>IF(E593&gt;'Fashring Assumptions'!$Q$15,0,'Fashring Assumptions'!$Q$14)</f>
        <v>5290.492542307019</v>
      </c>
      <c r="G594" s="15">
        <v>874.66597938144332</v>
      </c>
      <c r="H594" s="15">
        <f t="shared" si="67"/>
        <v>1</v>
      </c>
      <c r="I594" s="15">
        <f t="shared" si="68"/>
        <v>1000</v>
      </c>
      <c r="J594" s="58">
        <f>'Fashring Assumptions'!$M$7*'Fashring Forecast'!F594</f>
        <v>13226.231355767548</v>
      </c>
      <c r="K594" s="58">
        <f>'Fashring Assumptions'!$M$5*'Fashring Assumptions'!$M$7*'Fashring Forecast'!E594</f>
        <v>387.1417552602494</v>
      </c>
      <c r="L594" s="58">
        <f t="shared" si="69"/>
        <v>14613.373111027797</v>
      </c>
    </row>
    <row r="595" spans="1:12" x14ac:dyDescent="0.3">
      <c r="A595" s="60">
        <v>44789</v>
      </c>
      <c r="B595" s="15">
        <f t="shared" si="63"/>
        <v>2022</v>
      </c>
      <c r="C595" s="15">
        <f t="shared" si="64"/>
        <v>8</v>
      </c>
      <c r="D595" s="15">
        <f t="shared" si="65"/>
        <v>16</v>
      </c>
      <c r="E595" s="15">
        <f t="shared" si="66"/>
        <v>5319.602104782547</v>
      </c>
      <c r="F595" s="15">
        <f>IF(E594&gt;'Fashring Assumptions'!$Q$15,0,'Fashring Assumptions'!$Q$14)</f>
        <v>0</v>
      </c>
      <c r="G595" s="15">
        <v>874.66597938144332</v>
      </c>
      <c r="H595" s="15">
        <f t="shared" si="67"/>
        <v>0</v>
      </c>
      <c r="I595" s="15">
        <f t="shared" si="68"/>
        <v>0</v>
      </c>
      <c r="J595" s="58">
        <f>'Fashring Assumptions'!$M$7*'Fashring Forecast'!F595</f>
        <v>0</v>
      </c>
      <c r="K595" s="58">
        <f>'Fashring Assumptions'!$M$5*'Fashring Assumptions'!$M$7*'Fashring Forecast'!E595</f>
        <v>332.47513154890919</v>
      </c>
      <c r="L595" s="58">
        <f t="shared" si="69"/>
        <v>332.47513154890919</v>
      </c>
    </row>
    <row r="596" spans="1:12" x14ac:dyDescent="0.3">
      <c r="A596" s="60">
        <v>44790</v>
      </c>
      <c r="B596" s="15">
        <f t="shared" si="63"/>
        <v>2022</v>
      </c>
      <c r="C596" s="15">
        <f t="shared" si="64"/>
        <v>8</v>
      </c>
      <c r="D596" s="15">
        <f t="shared" si="65"/>
        <v>17</v>
      </c>
      <c r="E596" s="15">
        <f t="shared" si="66"/>
        <v>4444.9361254011037</v>
      </c>
      <c r="F596" s="15">
        <f>IF(E595&gt;'Fashring Assumptions'!$Q$15,0,'Fashring Assumptions'!$Q$14)</f>
        <v>0</v>
      </c>
      <c r="G596" s="15">
        <v>874.66597938144332</v>
      </c>
      <c r="H596" s="15">
        <f t="shared" si="67"/>
        <v>0</v>
      </c>
      <c r="I596" s="15">
        <f t="shared" si="68"/>
        <v>0</v>
      </c>
      <c r="J596" s="58">
        <f>'Fashring Assumptions'!$M$7*'Fashring Forecast'!F596</f>
        <v>0</v>
      </c>
      <c r="K596" s="58">
        <f>'Fashring Assumptions'!$M$5*'Fashring Assumptions'!$M$7*'Fashring Forecast'!E596</f>
        <v>277.80850783756898</v>
      </c>
      <c r="L596" s="58">
        <f t="shared" si="69"/>
        <v>277.80850783756898</v>
      </c>
    </row>
    <row r="597" spans="1:12" x14ac:dyDescent="0.3">
      <c r="A597" s="60">
        <v>44791</v>
      </c>
      <c r="B597" s="15">
        <f t="shared" si="63"/>
        <v>2022</v>
      </c>
      <c r="C597" s="15">
        <f t="shared" si="64"/>
        <v>8</v>
      </c>
      <c r="D597" s="15">
        <f t="shared" si="65"/>
        <v>18</v>
      </c>
      <c r="E597" s="15">
        <f t="shared" si="66"/>
        <v>3570.2701460196604</v>
      </c>
      <c r="F597" s="15">
        <f>IF(E596&gt;'Fashring Assumptions'!$Q$15,0,'Fashring Assumptions'!$Q$14)</f>
        <v>0</v>
      </c>
      <c r="G597" s="15">
        <v>874.66597938144332</v>
      </c>
      <c r="H597" s="15">
        <f t="shared" si="67"/>
        <v>0</v>
      </c>
      <c r="I597" s="15">
        <f t="shared" si="68"/>
        <v>0</v>
      </c>
      <c r="J597" s="58">
        <f>'Fashring Assumptions'!$M$7*'Fashring Forecast'!F597</f>
        <v>0</v>
      </c>
      <c r="K597" s="58">
        <f>'Fashring Assumptions'!$M$5*'Fashring Assumptions'!$M$7*'Fashring Forecast'!E597</f>
        <v>223.14188412622877</v>
      </c>
      <c r="L597" s="58">
        <f t="shared" si="69"/>
        <v>223.14188412622877</v>
      </c>
    </row>
    <row r="598" spans="1:12" x14ac:dyDescent="0.3">
      <c r="A598" s="60">
        <v>44792</v>
      </c>
      <c r="B598" s="15">
        <f t="shared" si="63"/>
        <v>2022</v>
      </c>
      <c r="C598" s="15">
        <f t="shared" si="64"/>
        <v>8</v>
      </c>
      <c r="D598" s="15">
        <f t="shared" si="65"/>
        <v>19</v>
      </c>
      <c r="E598" s="15">
        <f t="shared" si="66"/>
        <v>2695.6041666382171</v>
      </c>
      <c r="F598" s="15">
        <f>IF(E597&gt;'Fashring Assumptions'!$Q$15,0,'Fashring Assumptions'!$Q$14)</f>
        <v>0</v>
      </c>
      <c r="G598" s="15">
        <v>874.66597938144332</v>
      </c>
      <c r="H598" s="15">
        <f t="shared" si="67"/>
        <v>0</v>
      </c>
      <c r="I598" s="15">
        <f t="shared" si="68"/>
        <v>0</v>
      </c>
      <c r="J598" s="58">
        <f>'Fashring Assumptions'!$M$7*'Fashring Forecast'!F598</f>
        <v>0</v>
      </c>
      <c r="K598" s="58">
        <f>'Fashring Assumptions'!$M$5*'Fashring Assumptions'!$M$7*'Fashring Forecast'!E598</f>
        <v>168.47526041488857</v>
      </c>
      <c r="L598" s="58">
        <f t="shared" si="69"/>
        <v>168.47526041488857</v>
      </c>
    </row>
    <row r="599" spans="1:12" x14ac:dyDescent="0.3">
      <c r="A599" s="60">
        <v>44793</v>
      </c>
      <c r="B599" s="15">
        <f t="shared" si="63"/>
        <v>2022</v>
      </c>
      <c r="C599" s="15">
        <f t="shared" si="64"/>
        <v>8</v>
      </c>
      <c r="D599" s="15">
        <f t="shared" si="65"/>
        <v>20</v>
      </c>
      <c r="E599" s="15">
        <f t="shared" si="66"/>
        <v>1820.9381872567737</v>
      </c>
      <c r="F599" s="15">
        <f>IF(E598&gt;'Fashring Assumptions'!$Q$15,0,'Fashring Assumptions'!$Q$14)</f>
        <v>0</v>
      </c>
      <c r="G599" s="15">
        <v>874.66597938144332</v>
      </c>
      <c r="H599" s="15">
        <f t="shared" si="67"/>
        <v>0</v>
      </c>
      <c r="I599" s="15">
        <f t="shared" si="68"/>
        <v>0</v>
      </c>
      <c r="J599" s="58">
        <f>'Fashring Assumptions'!$M$7*'Fashring Forecast'!F599</f>
        <v>0</v>
      </c>
      <c r="K599" s="58">
        <f>'Fashring Assumptions'!$M$5*'Fashring Assumptions'!$M$7*'Fashring Forecast'!E599</f>
        <v>113.80863670354836</v>
      </c>
      <c r="L599" s="58">
        <f t="shared" si="69"/>
        <v>113.80863670354836</v>
      </c>
    </row>
    <row r="600" spans="1:12" x14ac:dyDescent="0.3">
      <c r="A600" s="60">
        <v>44794</v>
      </c>
      <c r="B600" s="15">
        <f t="shared" si="63"/>
        <v>2022</v>
      </c>
      <c r="C600" s="15">
        <f t="shared" si="64"/>
        <v>8</v>
      </c>
      <c r="D600" s="15">
        <f t="shared" si="65"/>
        <v>21</v>
      </c>
      <c r="E600" s="15">
        <f t="shared" si="66"/>
        <v>6236.7647501823494</v>
      </c>
      <c r="F600" s="15">
        <f>IF(E599&gt;'Fashring Assumptions'!$Q$15,0,'Fashring Assumptions'!$Q$14)</f>
        <v>5290.492542307019</v>
      </c>
      <c r="G600" s="15">
        <v>874.66597938144332</v>
      </c>
      <c r="H600" s="15">
        <f t="shared" si="67"/>
        <v>1</v>
      </c>
      <c r="I600" s="15">
        <f t="shared" si="68"/>
        <v>1000</v>
      </c>
      <c r="J600" s="58">
        <f>'Fashring Assumptions'!$M$7*'Fashring Forecast'!F600</f>
        <v>13226.231355767548</v>
      </c>
      <c r="K600" s="58">
        <f>'Fashring Assumptions'!$M$5*'Fashring Assumptions'!$M$7*'Fashring Forecast'!E600</f>
        <v>389.79779688639684</v>
      </c>
      <c r="L600" s="58">
        <f t="shared" si="69"/>
        <v>14616.029152653944</v>
      </c>
    </row>
    <row r="601" spans="1:12" x14ac:dyDescent="0.3">
      <c r="A601" s="60">
        <v>44795</v>
      </c>
      <c r="B601" s="15">
        <f t="shared" si="63"/>
        <v>2022</v>
      </c>
      <c r="C601" s="15">
        <f t="shared" si="64"/>
        <v>8</v>
      </c>
      <c r="D601" s="15">
        <f t="shared" si="65"/>
        <v>22</v>
      </c>
      <c r="E601" s="15">
        <f t="shared" si="66"/>
        <v>5362.0987708009061</v>
      </c>
      <c r="F601" s="15">
        <f>IF(E600&gt;'Fashring Assumptions'!$Q$15,0,'Fashring Assumptions'!$Q$14)</f>
        <v>0</v>
      </c>
      <c r="G601" s="15">
        <v>874.66597938144332</v>
      </c>
      <c r="H601" s="15">
        <f t="shared" si="67"/>
        <v>0</v>
      </c>
      <c r="I601" s="15">
        <f t="shared" si="68"/>
        <v>0</v>
      </c>
      <c r="J601" s="58">
        <f>'Fashring Assumptions'!$M$7*'Fashring Forecast'!F601</f>
        <v>0</v>
      </c>
      <c r="K601" s="58">
        <f>'Fashring Assumptions'!$M$5*'Fashring Assumptions'!$M$7*'Fashring Forecast'!E601</f>
        <v>335.13117317505663</v>
      </c>
      <c r="L601" s="58">
        <f t="shared" si="69"/>
        <v>335.13117317505663</v>
      </c>
    </row>
    <row r="602" spans="1:12" x14ac:dyDescent="0.3">
      <c r="A602" s="60">
        <v>44796</v>
      </c>
      <c r="B602" s="15">
        <f t="shared" si="63"/>
        <v>2022</v>
      </c>
      <c r="C602" s="15">
        <f t="shared" si="64"/>
        <v>8</v>
      </c>
      <c r="D602" s="15">
        <f t="shared" si="65"/>
        <v>23</v>
      </c>
      <c r="E602" s="15">
        <f t="shared" si="66"/>
        <v>4487.4327914194628</v>
      </c>
      <c r="F602" s="15">
        <f>IF(E601&gt;'Fashring Assumptions'!$Q$15,0,'Fashring Assumptions'!$Q$14)</f>
        <v>0</v>
      </c>
      <c r="G602" s="15">
        <v>874.66597938144332</v>
      </c>
      <c r="H602" s="15">
        <f t="shared" si="67"/>
        <v>0</v>
      </c>
      <c r="I602" s="15">
        <f t="shared" si="68"/>
        <v>0</v>
      </c>
      <c r="J602" s="58">
        <f>'Fashring Assumptions'!$M$7*'Fashring Forecast'!F602</f>
        <v>0</v>
      </c>
      <c r="K602" s="58">
        <f>'Fashring Assumptions'!$M$5*'Fashring Assumptions'!$M$7*'Fashring Forecast'!E602</f>
        <v>280.46454946371642</v>
      </c>
      <c r="L602" s="58">
        <f t="shared" si="69"/>
        <v>280.46454946371642</v>
      </c>
    </row>
    <row r="603" spans="1:12" x14ac:dyDescent="0.3">
      <c r="A603" s="60">
        <v>44797</v>
      </c>
      <c r="B603" s="15">
        <f t="shared" si="63"/>
        <v>2022</v>
      </c>
      <c r="C603" s="15">
        <f t="shared" si="64"/>
        <v>8</v>
      </c>
      <c r="D603" s="15">
        <f t="shared" si="65"/>
        <v>24</v>
      </c>
      <c r="E603" s="15">
        <f t="shared" si="66"/>
        <v>3612.7668120380195</v>
      </c>
      <c r="F603" s="15">
        <f>IF(E602&gt;'Fashring Assumptions'!$Q$15,0,'Fashring Assumptions'!$Q$14)</f>
        <v>0</v>
      </c>
      <c r="G603" s="15">
        <v>874.66597938144332</v>
      </c>
      <c r="H603" s="15">
        <f t="shared" si="67"/>
        <v>0</v>
      </c>
      <c r="I603" s="15">
        <f t="shared" si="68"/>
        <v>0</v>
      </c>
      <c r="J603" s="58">
        <f>'Fashring Assumptions'!$M$7*'Fashring Forecast'!F603</f>
        <v>0</v>
      </c>
      <c r="K603" s="58">
        <f>'Fashring Assumptions'!$M$5*'Fashring Assumptions'!$M$7*'Fashring Forecast'!E603</f>
        <v>225.79792575237622</v>
      </c>
      <c r="L603" s="58">
        <f t="shared" si="69"/>
        <v>225.79792575237622</v>
      </c>
    </row>
    <row r="604" spans="1:12" x14ac:dyDescent="0.3">
      <c r="A604" s="60">
        <v>44798</v>
      </c>
      <c r="B604" s="15">
        <f t="shared" si="63"/>
        <v>2022</v>
      </c>
      <c r="C604" s="15">
        <f t="shared" si="64"/>
        <v>8</v>
      </c>
      <c r="D604" s="15">
        <f t="shared" si="65"/>
        <v>25</v>
      </c>
      <c r="E604" s="15">
        <f t="shared" si="66"/>
        <v>2738.1008326565761</v>
      </c>
      <c r="F604" s="15">
        <f>IF(E603&gt;'Fashring Assumptions'!$Q$15,0,'Fashring Assumptions'!$Q$14)</f>
        <v>0</v>
      </c>
      <c r="G604" s="15">
        <v>874.66597938144332</v>
      </c>
      <c r="H604" s="15">
        <f t="shared" si="67"/>
        <v>0</v>
      </c>
      <c r="I604" s="15">
        <f t="shared" si="68"/>
        <v>0</v>
      </c>
      <c r="J604" s="58">
        <f>'Fashring Assumptions'!$M$7*'Fashring Forecast'!F604</f>
        <v>0</v>
      </c>
      <c r="K604" s="58">
        <f>'Fashring Assumptions'!$M$5*'Fashring Assumptions'!$M$7*'Fashring Forecast'!E604</f>
        <v>171.13130204103601</v>
      </c>
      <c r="L604" s="58">
        <f t="shared" si="69"/>
        <v>171.13130204103601</v>
      </c>
    </row>
    <row r="605" spans="1:12" x14ac:dyDescent="0.3">
      <c r="A605" s="60">
        <v>44799</v>
      </c>
      <c r="B605" s="15">
        <f t="shared" si="63"/>
        <v>2022</v>
      </c>
      <c r="C605" s="15">
        <f t="shared" si="64"/>
        <v>8</v>
      </c>
      <c r="D605" s="15">
        <f t="shared" si="65"/>
        <v>26</v>
      </c>
      <c r="E605" s="15">
        <f t="shared" si="66"/>
        <v>1863.4348532751328</v>
      </c>
      <c r="F605" s="15">
        <f>IF(E604&gt;'Fashring Assumptions'!$Q$15,0,'Fashring Assumptions'!$Q$14)</f>
        <v>0</v>
      </c>
      <c r="G605" s="15">
        <v>874.66597938144332</v>
      </c>
      <c r="H605" s="15">
        <f t="shared" si="67"/>
        <v>0</v>
      </c>
      <c r="I605" s="15">
        <f t="shared" si="68"/>
        <v>0</v>
      </c>
      <c r="J605" s="58">
        <f>'Fashring Assumptions'!$M$7*'Fashring Forecast'!F605</f>
        <v>0</v>
      </c>
      <c r="K605" s="58">
        <f>'Fashring Assumptions'!$M$5*'Fashring Assumptions'!$M$7*'Fashring Forecast'!E605</f>
        <v>116.4646783296958</v>
      </c>
      <c r="L605" s="58">
        <f t="shared" si="69"/>
        <v>116.4646783296958</v>
      </c>
    </row>
    <row r="606" spans="1:12" x14ac:dyDescent="0.3">
      <c r="A606" s="60">
        <v>44800</v>
      </c>
      <c r="B606" s="15">
        <f t="shared" si="63"/>
        <v>2022</v>
      </c>
      <c r="C606" s="15">
        <f t="shared" si="64"/>
        <v>8</v>
      </c>
      <c r="D606" s="15">
        <f t="shared" si="65"/>
        <v>27</v>
      </c>
      <c r="E606" s="15">
        <f t="shared" si="66"/>
        <v>988.76887389368949</v>
      </c>
      <c r="F606" s="15">
        <f>IF(E605&gt;'Fashring Assumptions'!$Q$15,0,'Fashring Assumptions'!$Q$14)</f>
        <v>0</v>
      </c>
      <c r="G606" s="15">
        <v>874.66597938144332</v>
      </c>
      <c r="H606" s="15">
        <f t="shared" si="67"/>
        <v>0</v>
      </c>
      <c r="I606" s="15">
        <f t="shared" si="68"/>
        <v>0</v>
      </c>
      <c r="J606" s="58">
        <f>'Fashring Assumptions'!$M$7*'Fashring Forecast'!F606</f>
        <v>0</v>
      </c>
      <c r="K606" s="58">
        <f>'Fashring Assumptions'!$M$5*'Fashring Assumptions'!$M$7*'Fashring Forecast'!E606</f>
        <v>61.798054618355593</v>
      </c>
      <c r="L606" s="58">
        <f t="shared" si="69"/>
        <v>61.798054618355593</v>
      </c>
    </row>
    <row r="607" spans="1:12" x14ac:dyDescent="0.3">
      <c r="A607" s="60">
        <v>44801</v>
      </c>
      <c r="B607" s="15">
        <f t="shared" si="63"/>
        <v>2022</v>
      </c>
      <c r="C607" s="15">
        <f t="shared" si="64"/>
        <v>8</v>
      </c>
      <c r="D607" s="15">
        <f t="shared" si="65"/>
        <v>28</v>
      </c>
      <c r="E607" s="15">
        <f t="shared" si="66"/>
        <v>5404.5954368192652</v>
      </c>
      <c r="F607" s="15">
        <f>IF(E606&gt;'Fashring Assumptions'!$Q$15,0,'Fashring Assumptions'!$Q$14)</f>
        <v>5290.492542307019</v>
      </c>
      <c r="G607" s="15">
        <v>874.66597938144332</v>
      </c>
      <c r="H607" s="15">
        <f t="shared" si="67"/>
        <v>1</v>
      </c>
      <c r="I607" s="15">
        <f t="shared" si="68"/>
        <v>1000</v>
      </c>
      <c r="J607" s="58">
        <f>'Fashring Assumptions'!$M$7*'Fashring Forecast'!F607</f>
        <v>13226.231355767548</v>
      </c>
      <c r="K607" s="58">
        <f>'Fashring Assumptions'!$M$5*'Fashring Assumptions'!$M$7*'Fashring Forecast'!E607</f>
        <v>337.78721480120407</v>
      </c>
      <c r="L607" s="58">
        <f t="shared" si="69"/>
        <v>14564.018570568753</v>
      </c>
    </row>
    <row r="608" spans="1:12" x14ac:dyDescent="0.3">
      <c r="A608" s="60">
        <v>44802</v>
      </c>
      <c r="B608" s="15">
        <f t="shared" si="63"/>
        <v>2022</v>
      </c>
      <c r="C608" s="15">
        <f t="shared" si="64"/>
        <v>8</v>
      </c>
      <c r="D608" s="15">
        <f t="shared" si="65"/>
        <v>29</v>
      </c>
      <c r="E608" s="15">
        <f t="shared" si="66"/>
        <v>4529.9294574378218</v>
      </c>
      <c r="F608" s="15">
        <f>IF(E607&gt;'Fashring Assumptions'!$Q$15,0,'Fashring Assumptions'!$Q$14)</f>
        <v>0</v>
      </c>
      <c r="G608" s="15">
        <v>874.66597938144332</v>
      </c>
      <c r="H608" s="15">
        <f t="shared" si="67"/>
        <v>0</v>
      </c>
      <c r="I608" s="15">
        <f t="shared" si="68"/>
        <v>0</v>
      </c>
      <c r="J608" s="58">
        <f>'Fashring Assumptions'!$M$7*'Fashring Forecast'!F608</f>
        <v>0</v>
      </c>
      <c r="K608" s="58">
        <f>'Fashring Assumptions'!$M$5*'Fashring Assumptions'!$M$7*'Fashring Forecast'!E608</f>
        <v>283.12059108986386</v>
      </c>
      <c r="L608" s="58">
        <f t="shared" si="69"/>
        <v>283.12059108986386</v>
      </c>
    </row>
    <row r="609" spans="1:12" x14ac:dyDescent="0.3">
      <c r="A609" s="60">
        <v>44803</v>
      </c>
      <c r="B609" s="15">
        <f t="shared" ref="B609:B672" si="70">YEAR(A609)</f>
        <v>2022</v>
      </c>
      <c r="C609" s="15">
        <f t="shared" ref="C609:C672" si="71">MONTH(A609)</f>
        <v>8</v>
      </c>
      <c r="D609" s="15">
        <f t="shared" ref="D609:D672" si="72">DAY(A609)</f>
        <v>30</v>
      </c>
      <c r="E609" s="15">
        <f t="shared" si="66"/>
        <v>3655.2634780563785</v>
      </c>
      <c r="F609" s="15">
        <f>IF(E608&gt;'Fashring Assumptions'!$Q$15,0,'Fashring Assumptions'!$Q$14)</f>
        <v>0</v>
      </c>
      <c r="G609" s="15">
        <v>874.66597938144332</v>
      </c>
      <c r="H609" s="15">
        <f t="shared" si="67"/>
        <v>0</v>
      </c>
      <c r="I609" s="15">
        <f t="shared" si="68"/>
        <v>0</v>
      </c>
      <c r="J609" s="58">
        <f>'Fashring Assumptions'!$M$7*'Fashring Forecast'!F609</f>
        <v>0</v>
      </c>
      <c r="K609" s="58">
        <f>'Fashring Assumptions'!$M$5*'Fashring Assumptions'!$M$7*'Fashring Forecast'!E609</f>
        <v>228.45396737852366</v>
      </c>
      <c r="L609" s="58">
        <f t="shared" si="69"/>
        <v>228.45396737852366</v>
      </c>
    </row>
    <row r="610" spans="1:12" x14ac:dyDescent="0.3">
      <c r="A610" s="60">
        <v>44804</v>
      </c>
      <c r="B610" s="15">
        <f t="shared" si="70"/>
        <v>2022</v>
      </c>
      <c r="C610" s="15">
        <f t="shared" si="71"/>
        <v>8</v>
      </c>
      <c r="D610" s="15">
        <f t="shared" si="72"/>
        <v>31</v>
      </c>
      <c r="E610" s="15">
        <f t="shared" si="66"/>
        <v>2780.5974986749352</v>
      </c>
      <c r="F610" s="15">
        <f>IF(E609&gt;'Fashring Assumptions'!$Q$15,0,'Fashring Assumptions'!$Q$14)</f>
        <v>0</v>
      </c>
      <c r="G610" s="15">
        <v>874.66597938144332</v>
      </c>
      <c r="H610" s="15">
        <f t="shared" si="67"/>
        <v>0</v>
      </c>
      <c r="I610" s="15">
        <f t="shared" si="68"/>
        <v>0</v>
      </c>
      <c r="J610" s="58">
        <f>'Fashring Assumptions'!$M$7*'Fashring Forecast'!F610</f>
        <v>0</v>
      </c>
      <c r="K610" s="58">
        <f>'Fashring Assumptions'!$M$5*'Fashring Assumptions'!$M$7*'Fashring Forecast'!E610</f>
        <v>173.78734366718345</v>
      </c>
      <c r="L610" s="58">
        <f t="shared" si="69"/>
        <v>173.78734366718345</v>
      </c>
    </row>
    <row r="611" spans="1:12" x14ac:dyDescent="0.3">
      <c r="A611" s="60">
        <v>44805</v>
      </c>
      <c r="B611" s="15">
        <f t="shared" si="70"/>
        <v>2022</v>
      </c>
      <c r="C611" s="15">
        <f t="shared" si="71"/>
        <v>9</v>
      </c>
      <c r="D611" s="15">
        <f t="shared" si="72"/>
        <v>1</v>
      </c>
      <c r="E611" s="15">
        <f t="shared" si="66"/>
        <v>1905.9315192934919</v>
      </c>
      <c r="F611" s="15">
        <f>IF(E610&gt;'Fashring Assumptions'!$Q$15,0,'Fashring Assumptions'!$Q$14)</f>
        <v>0</v>
      </c>
      <c r="G611" s="15">
        <v>874.66597938144332</v>
      </c>
      <c r="H611" s="15">
        <f t="shared" si="67"/>
        <v>0</v>
      </c>
      <c r="I611" s="15">
        <f t="shared" si="68"/>
        <v>0</v>
      </c>
      <c r="J611" s="58">
        <f>'Fashring Assumptions'!$M$7*'Fashring Forecast'!F611</f>
        <v>0</v>
      </c>
      <c r="K611" s="58">
        <f>'Fashring Assumptions'!$M$5*'Fashring Assumptions'!$M$7*'Fashring Forecast'!E611</f>
        <v>119.12071995584324</v>
      </c>
      <c r="L611" s="58">
        <f t="shared" si="69"/>
        <v>119.12071995584324</v>
      </c>
    </row>
    <row r="612" spans="1:12" x14ac:dyDescent="0.3">
      <c r="A612" s="60">
        <v>44806</v>
      </c>
      <c r="B612" s="15">
        <f t="shared" si="70"/>
        <v>2022</v>
      </c>
      <c r="C612" s="15">
        <f t="shared" si="71"/>
        <v>9</v>
      </c>
      <c r="D612" s="15">
        <f t="shared" si="72"/>
        <v>2</v>
      </c>
      <c r="E612" s="15">
        <f t="shared" si="66"/>
        <v>1031.2655399120486</v>
      </c>
      <c r="F612" s="15">
        <f>IF(E611&gt;'Fashring Assumptions'!$Q$15,0,'Fashring Assumptions'!$Q$14)</f>
        <v>0</v>
      </c>
      <c r="G612" s="15">
        <v>874.66597938144332</v>
      </c>
      <c r="H612" s="15">
        <f t="shared" si="67"/>
        <v>0</v>
      </c>
      <c r="I612" s="15">
        <f t="shared" si="68"/>
        <v>0</v>
      </c>
      <c r="J612" s="58">
        <f>'Fashring Assumptions'!$M$7*'Fashring Forecast'!F612</f>
        <v>0</v>
      </c>
      <c r="K612" s="58">
        <f>'Fashring Assumptions'!$M$5*'Fashring Assumptions'!$M$7*'Fashring Forecast'!E612</f>
        <v>64.454096244503035</v>
      </c>
      <c r="L612" s="58">
        <f t="shared" si="69"/>
        <v>64.454096244503035</v>
      </c>
    </row>
    <row r="613" spans="1:12" x14ac:dyDescent="0.3">
      <c r="A613" s="60">
        <v>44807</v>
      </c>
      <c r="B613" s="15">
        <f t="shared" si="70"/>
        <v>2022</v>
      </c>
      <c r="C613" s="15">
        <f t="shared" si="71"/>
        <v>9</v>
      </c>
      <c r="D613" s="15">
        <f t="shared" si="72"/>
        <v>3</v>
      </c>
      <c r="E613" s="15">
        <f t="shared" si="66"/>
        <v>5447.0921028376242</v>
      </c>
      <c r="F613" s="15">
        <f>IF(E612&gt;'Fashring Assumptions'!$Q$15,0,'Fashring Assumptions'!$Q$14)</f>
        <v>5290.492542307019</v>
      </c>
      <c r="G613" s="15">
        <v>874.66597938144332</v>
      </c>
      <c r="H613" s="15">
        <f t="shared" si="67"/>
        <v>1</v>
      </c>
      <c r="I613" s="15">
        <f t="shared" si="68"/>
        <v>1000</v>
      </c>
      <c r="J613" s="58">
        <f>'Fashring Assumptions'!$M$7*'Fashring Forecast'!F613</f>
        <v>13226.231355767548</v>
      </c>
      <c r="K613" s="58">
        <f>'Fashring Assumptions'!$M$5*'Fashring Assumptions'!$M$7*'Fashring Forecast'!E613</f>
        <v>340.44325642735151</v>
      </c>
      <c r="L613" s="58">
        <f t="shared" si="69"/>
        <v>14566.6746121949</v>
      </c>
    </row>
    <row r="614" spans="1:12" x14ac:dyDescent="0.3">
      <c r="A614" s="60">
        <v>44808</v>
      </c>
      <c r="B614" s="15">
        <f t="shared" si="70"/>
        <v>2022</v>
      </c>
      <c r="C614" s="15">
        <f t="shared" si="71"/>
        <v>9</v>
      </c>
      <c r="D614" s="15">
        <f t="shared" si="72"/>
        <v>4</v>
      </c>
      <c r="E614" s="15">
        <f t="shared" si="66"/>
        <v>4572.4261234561809</v>
      </c>
      <c r="F614" s="15">
        <f>IF(E613&gt;'Fashring Assumptions'!$Q$15,0,'Fashring Assumptions'!$Q$14)</f>
        <v>0</v>
      </c>
      <c r="G614" s="15">
        <v>874.66597938144332</v>
      </c>
      <c r="H614" s="15">
        <f t="shared" si="67"/>
        <v>0</v>
      </c>
      <c r="I614" s="15">
        <f t="shared" si="68"/>
        <v>0</v>
      </c>
      <c r="J614" s="58">
        <f>'Fashring Assumptions'!$M$7*'Fashring Forecast'!F614</f>
        <v>0</v>
      </c>
      <c r="K614" s="58">
        <f>'Fashring Assumptions'!$M$5*'Fashring Assumptions'!$M$7*'Fashring Forecast'!E614</f>
        <v>285.77663271601131</v>
      </c>
      <c r="L614" s="58">
        <f t="shared" si="69"/>
        <v>285.77663271601131</v>
      </c>
    </row>
    <row r="615" spans="1:12" x14ac:dyDescent="0.3">
      <c r="A615" s="60">
        <v>44809</v>
      </c>
      <c r="B615" s="15">
        <f t="shared" si="70"/>
        <v>2022</v>
      </c>
      <c r="C615" s="15">
        <f t="shared" si="71"/>
        <v>9</v>
      </c>
      <c r="D615" s="15">
        <f t="shared" si="72"/>
        <v>5</v>
      </c>
      <c r="E615" s="15">
        <f t="shared" si="66"/>
        <v>3697.7601440747376</v>
      </c>
      <c r="F615" s="15">
        <f>IF(E614&gt;'Fashring Assumptions'!$Q$15,0,'Fashring Assumptions'!$Q$14)</f>
        <v>0</v>
      </c>
      <c r="G615" s="15">
        <v>874.66597938144332</v>
      </c>
      <c r="H615" s="15">
        <f t="shared" si="67"/>
        <v>0</v>
      </c>
      <c r="I615" s="15">
        <f t="shared" si="68"/>
        <v>0</v>
      </c>
      <c r="J615" s="58">
        <f>'Fashring Assumptions'!$M$7*'Fashring Forecast'!F615</f>
        <v>0</v>
      </c>
      <c r="K615" s="58">
        <f>'Fashring Assumptions'!$M$5*'Fashring Assumptions'!$M$7*'Fashring Forecast'!E615</f>
        <v>231.1100090046711</v>
      </c>
      <c r="L615" s="58">
        <f t="shared" si="69"/>
        <v>231.1100090046711</v>
      </c>
    </row>
    <row r="616" spans="1:12" x14ac:dyDescent="0.3">
      <c r="A616" s="60">
        <v>44810</v>
      </c>
      <c r="B616" s="15">
        <f t="shared" si="70"/>
        <v>2022</v>
      </c>
      <c r="C616" s="15">
        <f t="shared" si="71"/>
        <v>9</v>
      </c>
      <c r="D616" s="15">
        <f t="shared" si="72"/>
        <v>6</v>
      </c>
      <c r="E616" s="15">
        <f t="shared" si="66"/>
        <v>2823.0941646932943</v>
      </c>
      <c r="F616" s="15">
        <f>IF(E615&gt;'Fashring Assumptions'!$Q$15,0,'Fashring Assumptions'!$Q$14)</f>
        <v>0</v>
      </c>
      <c r="G616" s="15">
        <v>874.66597938144332</v>
      </c>
      <c r="H616" s="15">
        <f t="shared" si="67"/>
        <v>0</v>
      </c>
      <c r="I616" s="15">
        <f t="shared" si="68"/>
        <v>0</v>
      </c>
      <c r="J616" s="58">
        <f>'Fashring Assumptions'!$M$7*'Fashring Forecast'!F616</f>
        <v>0</v>
      </c>
      <c r="K616" s="58">
        <f>'Fashring Assumptions'!$M$5*'Fashring Assumptions'!$M$7*'Fashring Forecast'!E616</f>
        <v>176.44338529333089</v>
      </c>
      <c r="L616" s="58">
        <f t="shared" si="69"/>
        <v>176.44338529333089</v>
      </c>
    </row>
    <row r="617" spans="1:12" x14ac:dyDescent="0.3">
      <c r="A617" s="60">
        <v>44811</v>
      </c>
      <c r="B617" s="15">
        <f t="shared" si="70"/>
        <v>2022</v>
      </c>
      <c r="C617" s="15">
        <f t="shared" si="71"/>
        <v>9</v>
      </c>
      <c r="D617" s="15">
        <f t="shared" si="72"/>
        <v>7</v>
      </c>
      <c r="E617" s="15">
        <f t="shared" si="66"/>
        <v>1948.4281853118509</v>
      </c>
      <c r="F617" s="15">
        <f>IF(E616&gt;'Fashring Assumptions'!$Q$15,0,'Fashring Assumptions'!$Q$14)</f>
        <v>0</v>
      </c>
      <c r="G617" s="15">
        <v>874.66597938144332</v>
      </c>
      <c r="H617" s="15">
        <f t="shared" si="67"/>
        <v>0</v>
      </c>
      <c r="I617" s="15">
        <f t="shared" si="68"/>
        <v>0</v>
      </c>
      <c r="J617" s="58">
        <f>'Fashring Assumptions'!$M$7*'Fashring Forecast'!F617</f>
        <v>0</v>
      </c>
      <c r="K617" s="58">
        <f>'Fashring Assumptions'!$M$5*'Fashring Assumptions'!$M$7*'Fashring Forecast'!E617</f>
        <v>121.77676158199068</v>
      </c>
      <c r="L617" s="58">
        <f t="shared" si="69"/>
        <v>121.77676158199068</v>
      </c>
    </row>
    <row r="618" spans="1:12" x14ac:dyDescent="0.3">
      <c r="A618" s="60">
        <v>44812</v>
      </c>
      <c r="B618" s="15">
        <f t="shared" si="70"/>
        <v>2022</v>
      </c>
      <c r="C618" s="15">
        <f t="shared" si="71"/>
        <v>9</v>
      </c>
      <c r="D618" s="15">
        <f t="shared" si="72"/>
        <v>8</v>
      </c>
      <c r="E618" s="15">
        <f t="shared" si="66"/>
        <v>1073.7622059304076</v>
      </c>
      <c r="F618" s="15">
        <f>IF(E617&gt;'Fashring Assumptions'!$Q$15,0,'Fashring Assumptions'!$Q$14)</f>
        <v>0</v>
      </c>
      <c r="G618" s="15">
        <v>874.66597938144332</v>
      </c>
      <c r="H618" s="15">
        <f t="shared" si="67"/>
        <v>0</v>
      </c>
      <c r="I618" s="15">
        <f t="shared" si="68"/>
        <v>0</v>
      </c>
      <c r="J618" s="58">
        <f>'Fashring Assumptions'!$M$7*'Fashring Forecast'!F618</f>
        <v>0</v>
      </c>
      <c r="K618" s="58">
        <f>'Fashring Assumptions'!$M$5*'Fashring Assumptions'!$M$7*'Fashring Forecast'!E618</f>
        <v>67.110137870650476</v>
      </c>
      <c r="L618" s="58">
        <f t="shared" si="69"/>
        <v>67.110137870650476</v>
      </c>
    </row>
    <row r="619" spans="1:12" x14ac:dyDescent="0.3">
      <c r="A619" s="60">
        <v>44813</v>
      </c>
      <c r="B619" s="15">
        <f t="shared" si="70"/>
        <v>2022</v>
      </c>
      <c r="C619" s="15">
        <f t="shared" si="71"/>
        <v>9</v>
      </c>
      <c r="D619" s="15">
        <f t="shared" si="72"/>
        <v>9</v>
      </c>
      <c r="E619" s="15">
        <f t="shared" si="66"/>
        <v>5489.5887688559833</v>
      </c>
      <c r="F619" s="15">
        <f>IF(E618&gt;'Fashring Assumptions'!$Q$15,0,'Fashring Assumptions'!$Q$14)</f>
        <v>5290.492542307019</v>
      </c>
      <c r="G619" s="15">
        <v>874.66597938144332</v>
      </c>
      <c r="H619" s="15">
        <f t="shared" si="67"/>
        <v>1</v>
      </c>
      <c r="I619" s="15">
        <f t="shared" si="68"/>
        <v>1000</v>
      </c>
      <c r="J619" s="58">
        <f>'Fashring Assumptions'!$M$7*'Fashring Forecast'!F619</f>
        <v>13226.231355767548</v>
      </c>
      <c r="K619" s="58">
        <f>'Fashring Assumptions'!$M$5*'Fashring Assumptions'!$M$7*'Fashring Forecast'!E619</f>
        <v>343.09929805349896</v>
      </c>
      <c r="L619" s="58">
        <f t="shared" si="69"/>
        <v>14569.330653821047</v>
      </c>
    </row>
    <row r="620" spans="1:12" x14ac:dyDescent="0.3">
      <c r="A620" s="60">
        <v>44814</v>
      </c>
      <c r="B620" s="15">
        <f t="shared" si="70"/>
        <v>2022</v>
      </c>
      <c r="C620" s="15">
        <f t="shared" si="71"/>
        <v>9</v>
      </c>
      <c r="D620" s="15">
        <f t="shared" si="72"/>
        <v>10</v>
      </c>
      <c r="E620" s="15">
        <f t="shared" si="66"/>
        <v>4614.92278947454</v>
      </c>
      <c r="F620" s="15">
        <f>IF(E619&gt;'Fashring Assumptions'!$Q$15,0,'Fashring Assumptions'!$Q$14)</f>
        <v>0</v>
      </c>
      <c r="G620" s="15">
        <v>874.66597938144332</v>
      </c>
      <c r="H620" s="15">
        <f t="shared" si="67"/>
        <v>0</v>
      </c>
      <c r="I620" s="15">
        <f t="shared" si="68"/>
        <v>0</v>
      </c>
      <c r="J620" s="58">
        <f>'Fashring Assumptions'!$M$7*'Fashring Forecast'!F620</f>
        <v>0</v>
      </c>
      <c r="K620" s="58">
        <f>'Fashring Assumptions'!$M$5*'Fashring Assumptions'!$M$7*'Fashring Forecast'!E620</f>
        <v>288.43267434215875</v>
      </c>
      <c r="L620" s="58">
        <f t="shared" si="69"/>
        <v>288.43267434215875</v>
      </c>
    </row>
    <row r="621" spans="1:12" x14ac:dyDescent="0.3">
      <c r="A621" s="60">
        <v>44815</v>
      </c>
      <c r="B621" s="15">
        <f t="shared" si="70"/>
        <v>2022</v>
      </c>
      <c r="C621" s="15">
        <f t="shared" si="71"/>
        <v>9</v>
      </c>
      <c r="D621" s="15">
        <f t="shared" si="72"/>
        <v>11</v>
      </c>
      <c r="E621" s="15">
        <f t="shared" si="66"/>
        <v>3740.2568100930966</v>
      </c>
      <c r="F621" s="15">
        <f>IF(E620&gt;'Fashring Assumptions'!$Q$15,0,'Fashring Assumptions'!$Q$14)</f>
        <v>0</v>
      </c>
      <c r="G621" s="15">
        <v>874.66597938144332</v>
      </c>
      <c r="H621" s="15">
        <f t="shared" si="67"/>
        <v>0</v>
      </c>
      <c r="I621" s="15">
        <f t="shared" si="68"/>
        <v>0</v>
      </c>
      <c r="J621" s="58">
        <f>'Fashring Assumptions'!$M$7*'Fashring Forecast'!F621</f>
        <v>0</v>
      </c>
      <c r="K621" s="58">
        <f>'Fashring Assumptions'!$M$5*'Fashring Assumptions'!$M$7*'Fashring Forecast'!E621</f>
        <v>233.76605063081854</v>
      </c>
      <c r="L621" s="58">
        <f t="shared" si="69"/>
        <v>233.76605063081854</v>
      </c>
    </row>
    <row r="622" spans="1:12" x14ac:dyDescent="0.3">
      <c r="A622" s="60">
        <v>44816</v>
      </c>
      <c r="B622" s="15">
        <f t="shared" si="70"/>
        <v>2022</v>
      </c>
      <c r="C622" s="15">
        <f t="shared" si="71"/>
        <v>9</v>
      </c>
      <c r="D622" s="15">
        <f t="shared" si="72"/>
        <v>12</v>
      </c>
      <c r="E622" s="15">
        <f t="shared" si="66"/>
        <v>2865.5908307116533</v>
      </c>
      <c r="F622" s="15">
        <f>IF(E621&gt;'Fashring Assumptions'!$Q$15,0,'Fashring Assumptions'!$Q$14)</f>
        <v>0</v>
      </c>
      <c r="G622" s="15">
        <v>874.66597938144332</v>
      </c>
      <c r="H622" s="15">
        <f t="shared" si="67"/>
        <v>0</v>
      </c>
      <c r="I622" s="15">
        <f t="shared" si="68"/>
        <v>0</v>
      </c>
      <c r="J622" s="58">
        <f>'Fashring Assumptions'!$M$7*'Fashring Forecast'!F622</f>
        <v>0</v>
      </c>
      <c r="K622" s="58">
        <f>'Fashring Assumptions'!$M$5*'Fashring Assumptions'!$M$7*'Fashring Forecast'!E622</f>
        <v>179.09942691947833</v>
      </c>
      <c r="L622" s="58">
        <f t="shared" si="69"/>
        <v>179.09942691947833</v>
      </c>
    </row>
    <row r="623" spans="1:12" x14ac:dyDescent="0.3">
      <c r="A623" s="60">
        <v>44817</v>
      </c>
      <c r="B623" s="15">
        <f t="shared" si="70"/>
        <v>2022</v>
      </c>
      <c r="C623" s="15">
        <f t="shared" si="71"/>
        <v>9</v>
      </c>
      <c r="D623" s="15">
        <f t="shared" si="72"/>
        <v>13</v>
      </c>
      <c r="E623" s="15">
        <f t="shared" si="66"/>
        <v>1990.92485133021</v>
      </c>
      <c r="F623" s="15">
        <f>IF(E622&gt;'Fashring Assumptions'!$Q$15,0,'Fashring Assumptions'!$Q$14)</f>
        <v>0</v>
      </c>
      <c r="G623" s="15">
        <v>874.66597938144332</v>
      </c>
      <c r="H623" s="15">
        <f t="shared" si="67"/>
        <v>0</v>
      </c>
      <c r="I623" s="15">
        <f t="shared" si="68"/>
        <v>0</v>
      </c>
      <c r="J623" s="58">
        <f>'Fashring Assumptions'!$M$7*'Fashring Forecast'!F623</f>
        <v>0</v>
      </c>
      <c r="K623" s="58">
        <f>'Fashring Assumptions'!$M$5*'Fashring Assumptions'!$M$7*'Fashring Forecast'!E623</f>
        <v>124.43280320813813</v>
      </c>
      <c r="L623" s="58">
        <f t="shared" si="69"/>
        <v>124.43280320813813</v>
      </c>
    </row>
    <row r="624" spans="1:12" x14ac:dyDescent="0.3">
      <c r="A624" s="60">
        <v>44818</v>
      </c>
      <c r="B624" s="15">
        <f t="shared" si="70"/>
        <v>2022</v>
      </c>
      <c r="C624" s="15">
        <f t="shared" si="71"/>
        <v>9</v>
      </c>
      <c r="D624" s="15">
        <f t="shared" si="72"/>
        <v>14</v>
      </c>
      <c r="E624" s="15">
        <f t="shared" si="66"/>
        <v>1116.2588719487667</v>
      </c>
      <c r="F624" s="15">
        <f>IF(E623&gt;'Fashring Assumptions'!$Q$15,0,'Fashring Assumptions'!$Q$14)</f>
        <v>0</v>
      </c>
      <c r="G624" s="15">
        <v>874.66597938144332</v>
      </c>
      <c r="H624" s="15">
        <f t="shared" si="67"/>
        <v>0</v>
      </c>
      <c r="I624" s="15">
        <f t="shared" si="68"/>
        <v>0</v>
      </c>
      <c r="J624" s="58">
        <f>'Fashring Assumptions'!$M$7*'Fashring Forecast'!F624</f>
        <v>0</v>
      </c>
      <c r="K624" s="58">
        <f>'Fashring Assumptions'!$M$5*'Fashring Assumptions'!$M$7*'Fashring Forecast'!E624</f>
        <v>69.766179496797918</v>
      </c>
      <c r="L624" s="58">
        <f t="shared" si="69"/>
        <v>69.766179496797918</v>
      </c>
    </row>
    <row r="625" spans="1:12" x14ac:dyDescent="0.3">
      <c r="A625" s="60">
        <v>44819</v>
      </c>
      <c r="B625" s="15">
        <f t="shared" si="70"/>
        <v>2022</v>
      </c>
      <c r="C625" s="15">
        <f t="shared" si="71"/>
        <v>9</v>
      </c>
      <c r="D625" s="15">
        <f t="shared" si="72"/>
        <v>15</v>
      </c>
      <c r="E625" s="15">
        <f t="shared" si="66"/>
        <v>5532.0854348743424</v>
      </c>
      <c r="F625" s="15">
        <f>IF(E624&gt;'Fashring Assumptions'!$Q$15,0,'Fashring Assumptions'!$Q$14)</f>
        <v>5290.492542307019</v>
      </c>
      <c r="G625" s="15">
        <v>874.66597938144332</v>
      </c>
      <c r="H625" s="15">
        <f t="shared" si="67"/>
        <v>1</v>
      </c>
      <c r="I625" s="15">
        <f t="shared" si="68"/>
        <v>1000</v>
      </c>
      <c r="J625" s="58">
        <f>'Fashring Assumptions'!$M$7*'Fashring Forecast'!F625</f>
        <v>13226.231355767548</v>
      </c>
      <c r="K625" s="58">
        <f>'Fashring Assumptions'!$M$5*'Fashring Assumptions'!$M$7*'Fashring Forecast'!E625</f>
        <v>345.7553396796464</v>
      </c>
      <c r="L625" s="58">
        <f t="shared" si="69"/>
        <v>14571.986695447195</v>
      </c>
    </row>
    <row r="626" spans="1:12" x14ac:dyDescent="0.3">
      <c r="A626" s="60">
        <v>44820</v>
      </c>
      <c r="B626" s="15">
        <f t="shared" si="70"/>
        <v>2022</v>
      </c>
      <c r="C626" s="15">
        <f t="shared" si="71"/>
        <v>9</v>
      </c>
      <c r="D626" s="15">
        <f t="shared" si="72"/>
        <v>16</v>
      </c>
      <c r="E626" s="15">
        <f t="shared" si="66"/>
        <v>4657.419455492899</v>
      </c>
      <c r="F626" s="15">
        <f>IF(E625&gt;'Fashring Assumptions'!$Q$15,0,'Fashring Assumptions'!$Q$14)</f>
        <v>0</v>
      </c>
      <c r="G626" s="15">
        <v>874.66597938144332</v>
      </c>
      <c r="H626" s="15">
        <f t="shared" si="67"/>
        <v>0</v>
      </c>
      <c r="I626" s="15">
        <f t="shared" si="68"/>
        <v>0</v>
      </c>
      <c r="J626" s="58">
        <f>'Fashring Assumptions'!$M$7*'Fashring Forecast'!F626</f>
        <v>0</v>
      </c>
      <c r="K626" s="58">
        <f>'Fashring Assumptions'!$M$5*'Fashring Assumptions'!$M$7*'Fashring Forecast'!E626</f>
        <v>291.08871596830619</v>
      </c>
      <c r="L626" s="58">
        <f t="shared" si="69"/>
        <v>291.08871596830619</v>
      </c>
    </row>
    <row r="627" spans="1:12" x14ac:dyDescent="0.3">
      <c r="A627" s="60">
        <v>44821</v>
      </c>
      <c r="B627" s="15">
        <f t="shared" si="70"/>
        <v>2022</v>
      </c>
      <c r="C627" s="15">
        <f t="shared" si="71"/>
        <v>9</v>
      </c>
      <c r="D627" s="15">
        <f t="shared" si="72"/>
        <v>17</v>
      </c>
      <c r="E627" s="15">
        <f t="shared" si="66"/>
        <v>3782.7534761114557</v>
      </c>
      <c r="F627" s="15">
        <f>IF(E626&gt;'Fashring Assumptions'!$Q$15,0,'Fashring Assumptions'!$Q$14)</f>
        <v>0</v>
      </c>
      <c r="G627" s="15">
        <v>874.66597938144332</v>
      </c>
      <c r="H627" s="15">
        <f t="shared" si="67"/>
        <v>0</v>
      </c>
      <c r="I627" s="15">
        <f t="shared" si="68"/>
        <v>0</v>
      </c>
      <c r="J627" s="58">
        <f>'Fashring Assumptions'!$M$7*'Fashring Forecast'!F627</f>
        <v>0</v>
      </c>
      <c r="K627" s="58">
        <f>'Fashring Assumptions'!$M$5*'Fashring Assumptions'!$M$7*'Fashring Forecast'!E627</f>
        <v>236.42209225696598</v>
      </c>
      <c r="L627" s="58">
        <f t="shared" si="69"/>
        <v>236.42209225696598</v>
      </c>
    </row>
    <row r="628" spans="1:12" x14ac:dyDescent="0.3">
      <c r="A628" s="60">
        <v>44822</v>
      </c>
      <c r="B628" s="15">
        <f t="shared" si="70"/>
        <v>2022</v>
      </c>
      <c r="C628" s="15">
        <f t="shared" si="71"/>
        <v>9</v>
      </c>
      <c r="D628" s="15">
        <f t="shared" si="72"/>
        <v>18</v>
      </c>
      <c r="E628" s="15">
        <f t="shared" si="66"/>
        <v>2908.0874967300124</v>
      </c>
      <c r="F628" s="15">
        <f>IF(E627&gt;'Fashring Assumptions'!$Q$15,0,'Fashring Assumptions'!$Q$14)</f>
        <v>0</v>
      </c>
      <c r="G628" s="15">
        <v>874.66597938144332</v>
      </c>
      <c r="H628" s="15">
        <f t="shared" si="67"/>
        <v>0</v>
      </c>
      <c r="I628" s="15">
        <f t="shared" si="68"/>
        <v>0</v>
      </c>
      <c r="J628" s="58">
        <f>'Fashring Assumptions'!$M$7*'Fashring Forecast'!F628</f>
        <v>0</v>
      </c>
      <c r="K628" s="58">
        <f>'Fashring Assumptions'!$M$5*'Fashring Assumptions'!$M$7*'Fashring Forecast'!E628</f>
        <v>181.75546854562577</v>
      </c>
      <c r="L628" s="58">
        <f t="shared" si="69"/>
        <v>181.75546854562577</v>
      </c>
    </row>
    <row r="629" spans="1:12" x14ac:dyDescent="0.3">
      <c r="A629" s="60">
        <v>44823</v>
      </c>
      <c r="B629" s="15">
        <f t="shared" si="70"/>
        <v>2022</v>
      </c>
      <c r="C629" s="15">
        <f t="shared" si="71"/>
        <v>9</v>
      </c>
      <c r="D629" s="15">
        <f t="shared" si="72"/>
        <v>19</v>
      </c>
      <c r="E629" s="15">
        <f t="shared" si="66"/>
        <v>2033.4215173485691</v>
      </c>
      <c r="F629" s="15">
        <f>IF(E628&gt;'Fashring Assumptions'!$Q$15,0,'Fashring Assumptions'!$Q$14)</f>
        <v>0</v>
      </c>
      <c r="G629" s="15">
        <v>874.66597938144332</v>
      </c>
      <c r="H629" s="15">
        <f t="shared" si="67"/>
        <v>0</v>
      </c>
      <c r="I629" s="15">
        <f t="shared" si="68"/>
        <v>0</v>
      </c>
      <c r="J629" s="58">
        <f>'Fashring Assumptions'!$M$7*'Fashring Forecast'!F629</f>
        <v>0</v>
      </c>
      <c r="K629" s="58">
        <f>'Fashring Assumptions'!$M$5*'Fashring Assumptions'!$M$7*'Fashring Forecast'!E629</f>
        <v>127.08884483428557</v>
      </c>
      <c r="L629" s="58">
        <f t="shared" si="69"/>
        <v>127.08884483428557</v>
      </c>
    </row>
    <row r="630" spans="1:12" x14ac:dyDescent="0.3">
      <c r="A630" s="60">
        <v>44824</v>
      </c>
      <c r="B630" s="15">
        <f t="shared" si="70"/>
        <v>2022</v>
      </c>
      <c r="C630" s="15">
        <f t="shared" si="71"/>
        <v>9</v>
      </c>
      <c r="D630" s="15">
        <f t="shared" si="72"/>
        <v>20</v>
      </c>
      <c r="E630" s="15">
        <f t="shared" si="66"/>
        <v>1158.7555379671257</v>
      </c>
      <c r="F630" s="15">
        <f>IF(E629&gt;'Fashring Assumptions'!$Q$15,0,'Fashring Assumptions'!$Q$14)</f>
        <v>0</v>
      </c>
      <c r="G630" s="15">
        <v>874.66597938144332</v>
      </c>
      <c r="H630" s="15">
        <f t="shared" si="67"/>
        <v>0</v>
      </c>
      <c r="I630" s="15">
        <f t="shared" si="68"/>
        <v>0</v>
      </c>
      <c r="J630" s="58">
        <f>'Fashring Assumptions'!$M$7*'Fashring Forecast'!F630</f>
        <v>0</v>
      </c>
      <c r="K630" s="58">
        <f>'Fashring Assumptions'!$M$5*'Fashring Assumptions'!$M$7*'Fashring Forecast'!E630</f>
        <v>72.422221122945359</v>
      </c>
      <c r="L630" s="58">
        <f t="shared" si="69"/>
        <v>72.422221122945359</v>
      </c>
    </row>
    <row r="631" spans="1:12" x14ac:dyDescent="0.3">
      <c r="A631" s="60">
        <v>44825</v>
      </c>
      <c r="B631" s="15">
        <f t="shared" si="70"/>
        <v>2022</v>
      </c>
      <c r="C631" s="15">
        <f t="shared" si="71"/>
        <v>9</v>
      </c>
      <c r="D631" s="15">
        <f t="shared" si="72"/>
        <v>21</v>
      </c>
      <c r="E631" s="15">
        <f t="shared" si="66"/>
        <v>5574.5821008927014</v>
      </c>
      <c r="F631" s="15">
        <f>IF(E630&gt;'Fashring Assumptions'!$Q$15,0,'Fashring Assumptions'!$Q$14)</f>
        <v>5290.492542307019</v>
      </c>
      <c r="G631" s="15">
        <v>874.66597938144332</v>
      </c>
      <c r="H631" s="15">
        <f t="shared" si="67"/>
        <v>1</v>
      </c>
      <c r="I631" s="15">
        <f t="shared" si="68"/>
        <v>1000</v>
      </c>
      <c r="J631" s="58">
        <f>'Fashring Assumptions'!$M$7*'Fashring Forecast'!F631</f>
        <v>13226.231355767548</v>
      </c>
      <c r="K631" s="58">
        <f>'Fashring Assumptions'!$M$5*'Fashring Assumptions'!$M$7*'Fashring Forecast'!E631</f>
        <v>348.41138130579384</v>
      </c>
      <c r="L631" s="58">
        <f t="shared" si="69"/>
        <v>14574.642737073342</v>
      </c>
    </row>
    <row r="632" spans="1:12" x14ac:dyDescent="0.3">
      <c r="A632" s="60">
        <v>44826</v>
      </c>
      <c r="B632" s="15">
        <f t="shared" si="70"/>
        <v>2022</v>
      </c>
      <c r="C632" s="15">
        <f t="shared" si="71"/>
        <v>9</v>
      </c>
      <c r="D632" s="15">
        <f t="shared" si="72"/>
        <v>22</v>
      </c>
      <c r="E632" s="15">
        <f t="shared" si="66"/>
        <v>4699.9161215112581</v>
      </c>
      <c r="F632" s="15">
        <f>IF(E631&gt;'Fashring Assumptions'!$Q$15,0,'Fashring Assumptions'!$Q$14)</f>
        <v>0</v>
      </c>
      <c r="G632" s="15">
        <v>874.66597938144332</v>
      </c>
      <c r="H632" s="15">
        <f t="shared" si="67"/>
        <v>0</v>
      </c>
      <c r="I632" s="15">
        <f t="shared" si="68"/>
        <v>0</v>
      </c>
      <c r="J632" s="58">
        <f>'Fashring Assumptions'!$M$7*'Fashring Forecast'!F632</f>
        <v>0</v>
      </c>
      <c r="K632" s="58">
        <f>'Fashring Assumptions'!$M$5*'Fashring Assumptions'!$M$7*'Fashring Forecast'!E632</f>
        <v>293.74475759445363</v>
      </c>
      <c r="L632" s="58">
        <f t="shared" si="69"/>
        <v>293.74475759445363</v>
      </c>
    </row>
    <row r="633" spans="1:12" x14ac:dyDescent="0.3">
      <c r="A633" s="60">
        <v>44827</v>
      </c>
      <c r="B633" s="15">
        <f t="shared" si="70"/>
        <v>2022</v>
      </c>
      <c r="C633" s="15">
        <f t="shared" si="71"/>
        <v>9</v>
      </c>
      <c r="D633" s="15">
        <f t="shared" si="72"/>
        <v>23</v>
      </c>
      <c r="E633" s="15">
        <f t="shared" si="66"/>
        <v>3825.2501421298148</v>
      </c>
      <c r="F633" s="15">
        <f>IF(E632&gt;'Fashring Assumptions'!$Q$15,0,'Fashring Assumptions'!$Q$14)</f>
        <v>0</v>
      </c>
      <c r="G633" s="15">
        <v>874.66597938144332</v>
      </c>
      <c r="H633" s="15">
        <f t="shared" si="67"/>
        <v>0</v>
      </c>
      <c r="I633" s="15">
        <f t="shared" si="68"/>
        <v>0</v>
      </c>
      <c r="J633" s="58">
        <f>'Fashring Assumptions'!$M$7*'Fashring Forecast'!F633</f>
        <v>0</v>
      </c>
      <c r="K633" s="58">
        <f>'Fashring Assumptions'!$M$5*'Fashring Assumptions'!$M$7*'Fashring Forecast'!E633</f>
        <v>239.07813388311342</v>
      </c>
      <c r="L633" s="58">
        <f t="shared" si="69"/>
        <v>239.07813388311342</v>
      </c>
    </row>
    <row r="634" spans="1:12" x14ac:dyDescent="0.3">
      <c r="A634" s="60">
        <v>44828</v>
      </c>
      <c r="B634" s="15">
        <f t="shared" si="70"/>
        <v>2022</v>
      </c>
      <c r="C634" s="15">
        <f t="shared" si="71"/>
        <v>9</v>
      </c>
      <c r="D634" s="15">
        <f t="shared" si="72"/>
        <v>24</v>
      </c>
      <c r="E634" s="15">
        <f t="shared" si="66"/>
        <v>2950.5841627483715</v>
      </c>
      <c r="F634" s="15">
        <f>IF(E633&gt;'Fashring Assumptions'!$Q$15,0,'Fashring Assumptions'!$Q$14)</f>
        <v>0</v>
      </c>
      <c r="G634" s="15">
        <v>874.66597938144332</v>
      </c>
      <c r="H634" s="15">
        <f t="shared" si="67"/>
        <v>0</v>
      </c>
      <c r="I634" s="15">
        <f t="shared" si="68"/>
        <v>0</v>
      </c>
      <c r="J634" s="58">
        <f>'Fashring Assumptions'!$M$7*'Fashring Forecast'!F634</f>
        <v>0</v>
      </c>
      <c r="K634" s="58">
        <f>'Fashring Assumptions'!$M$5*'Fashring Assumptions'!$M$7*'Fashring Forecast'!E634</f>
        <v>184.41151017177322</v>
      </c>
      <c r="L634" s="58">
        <f t="shared" si="69"/>
        <v>184.41151017177322</v>
      </c>
    </row>
    <row r="635" spans="1:12" x14ac:dyDescent="0.3">
      <c r="A635" s="60">
        <v>44829</v>
      </c>
      <c r="B635" s="15">
        <f t="shared" si="70"/>
        <v>2022</v>
      </c>
      <c r="C635" s="15">
        <f t="shared" si="71"/>
        <v>9</v>
      </c>
      <c r="D635" s="15">
        <f t="shared" si="72"/>
        <v>25</v>
      </c>
      <c r="E635" s="15">
        <f t="shared" si="66"/>
        <v>2374.8794161675187</v>
      </c>
      <c r="F635" s="15">
        <f>IF(E634&gt;'Fashring Assumptions'!$Q$13,0,'Fashring Assumptions'!$Q$12)</f>
        <v>0</v>
      </c>
      <c r="G635" s="15">
        <v>575.70474658085277</v>
      </c>
      <c r="H635" s="15">
        <f t="shared" si="67"/>
        <v>0</v>
      </c>
      <c r="I635" s="15">
        <f t="shared" si="68"/>
        <v>0</v>
      </c>
      <c r="J635" s="58">
        <f>'Fashring Assumptions'!$M$7*'Fashring Forecast'!F635</f>
        <v>0</v>
      </c>
      <c r="K635" s="58">
        <f>'Fashring Assumptions'!$M$5*'Fashring Assumptions'!$M$7*'Fashring Forecast'!E635</f>
        <v>148.42996351046992</v>
      </c>
      <c r="L635" s="58">
        <f t="shared" si="69"/>
        <v>148.42996351046992</v>
      </c>
    </row>
    <row r="636" spans="1:12" x14ac:dyDescent="0.3">
      <c r="A636" s="60">
        <v>44830</v>
      </c>
      <c r="B636" s="15">
        <f t="shared" si="70"/>
        <v>2022</v>
      </c>
      <c r="C636" s="15">
        <f t="shared" si="71"/>
        <v>9</v>
      </c>
      <c r="D636" s="15">
        <f t="shared" si="72"/>
        <v>26</v>
      </c>
      <c r="E636" s="15">
        <f t="shared" si="66"/>
        <v>1799.1746695866659</v>
      </c>
      <c r="F636" s="15">
        <f>IF(E635&gt;'Fashring Assumptions'!$Q$13,0,'Fashring Assumptions'!$Q$12)</f>
        <v>0</v>
      </c>
      <c r="G636" s="15">
        <v>575.70474658085277</v>
      </c>
      <c r="H636" s="15">
        <f t="shared" si="67"/>
        <v>0</v>
      </c>
      <c r="I636" s="15">
        <f t="shared" si="68"/>
        <v>0</v>
      </c>
      <c r="J636" s="58">
        <f>'Fashring Assumptions'!$M$7*'Fashring Forecast'!F636</f>
        <v>0</v>
      </c>
      <c r="K636" s="58">
        <f>'Fashring Assumptions'!$M$5*'Fashring Assumptions'!$M$7*'Fashring Forecast'!E636</f>
        <v>112.44841684916662</v>
      </c>
      <c r="L636" s="58">
        <f t="shared" si="69"/>
        <v>112.44841684916662</v>
      </c>
    </row>
    <row r="637" spans="1:12" x14ac:dyDescent="0.3">
      <c r="A637" s="60">
        <v>44831</v>
      </c>
      <c r="B637" s="15">
        <f t="shared" si="70"/>
        <v>2022</v>
      </c>
      <c r="C637" s="15">
        <f t="shared" si="71"/>
        <v>9</v>
      </c>
      <c r="D637" s="15">
        <f t="shared" si="72"/>
        <v>27</v>
      </c>
      <c r="E637" s="15">
        <f t="shared" si="66"/>
        <v>1223.4699230058131</v>
      </c>
      <c r="F637" s="15">
        <f>IF(E636&gt;'Fashring Assumptions'!$Q$13,0,'Fashring Assumptions'!$Q$12)</f>
        <v>0</v>
      </c>
      <c r="G637" s="15">
        <v>575.70474658085277</v>
      </c>
      <c r="H637" s="15">
        <f t="shared" si="67"/>
        <v>0</v>
      </c>
      <c r="I637" s="15">
        <f t="shared" si="68"/>
        <v>0</v>
      </c>
      <c r="J637" s="58">
        <f>'Fashring Assumptions'!$M$7*'Fashring Forecast'!F637</f>
        <v>0</v>
      </c>
      <c r="K637" s="58">
        <f>'Fashring Assumptions'!$M$5*'Fashring Assumptions'!$M$7*'Fashring Forecast'!E637</f>
        <v>76.466870187863321</v>
      </c>
      <c r="L637" s="58">
        <f t="shared" si="69"/>
        <v>76.466870187863321</v>
      </c>
    </row>
    <row r="638" spans="1:12" x14ac:dyDescent="0.3">
      <c r="A638" s="60">
        <v>44832</v>
      </c>
      <c r="B638" s="15">
        <f t="shared" si="70"/>
        <v>2022</v>
      </c>
      <c r="C638" s="15">
        <f t="shared" si="71"/>
        <v>9</v>
      </c>
      <c r="D638" s="15">
        <f t="shared" si="72"/>
        <v>28</v>
      </c>
      <c r="E638" s="15">
        <f t="shared" si="66"/>
        <v>4939.9152076549135</v>
      </c>
      <c r="F638" s="15">
        <f>IF(E637&gt;'Fashring Assumptions'!$Q$13,0,'Fashring Assumptions'!$Q$12)</f>
        <v>4292.1500312299531</v>
      </c>
      <c r="G638" s="15">
        <v>575.70474658085277</v>
      </c>
      <c r="H638" s="15">
        <f t="shared" si="67"/>
        <v>1</v>
      </c>
      <c r="I638" s="15">
        <f t="shared" si="68"/>
        <v>1000</v>
      </c>
      <c r="J638" s="58">
        <f>'Fashring Assumptions'!$M$7*'Fashring Forecast'!F638</f>
        <v>10730.375078074883</v>
      </c>
      <c r="K638" s="58">
        <f>'Fashring Assumptions'!$M$5*'Fashring Assumptions'!$M$7*'Fashring Forecast'!E638</f>
        <v>308.74470047843209</v>
      </c>
      <c r="L638" s="58">
        <f t="shared" si="69"/>
        <v>12039.119778553315</v>
      </c>
    </row>
    <row r="639" spans="1:12" x14ac:dyDescent="0.3">
      <c r="A639" s="60">
        <v>44833</v>
      </c>
      <c r="B639" s="15">
        <f t="shared" si="70"/>
        <v>2022</v>
      </c>
      <c r="C639" s="15">
        <f t="shared" si="71"/>
        <v>9</v>
      </c>
      <c r="D639" s="15">
        <f t="shared" si="72"/>
        <v>29</v>
      </c>
      <c r="E639" s="15">
        <f t="shared" si="66"/>
        <v>4364.2104610740607</v>
      </c>
      <c r="F639" s="15">
        <f>IF(E638&gt;'Fashring Assumptions'!$Q$13,0,'Fashring Assumptions'!$Q$12)</f>
        <v>0</v>
      </c>
      <c r="G639" s="15">
        <v>575.70474658085277</v>
      </c>
      <c r="H639" s="15">
        <f t="shared" si="67"/>
        <v>0</v>
      </c>
      <c r="I639" s="15">
        <f t="shared" si="68"/>
        <v>0</v>
      </c>
      <c r="J639" s="58">
        <f>'Fashring Assumptions'!$M$7*'Fashring Forecast'!F639</f>
        <v>0</v>
      </c>
      <c r="K639" s="58">
        <f>'Fashring Assumptions'!$M$5*'Fashring Assumptions'!$M$7*'Fashring Forecast'!E639</f>
        <v>272.7631538171288</v>
      </c>
      <c r="L639" s="58">
        <f t="shared" si="69"/>
        <v>272.7631538171288</v>
      </c>
    </row>
    <row r="640" spans="1:12" x14ac:dyDescent="0.3">
      <c r="A640" s="60">
        <v>44834</v>
      </c>
      <c r="B640" s="15">
        <f t="shared" si="70"/>
        <v>2022</v>
      </c>
      <c r="C640" s="15">
        <f t="shared" si="71"/>
        <v>9</v>
      </c>
      <c r="D640" s="15">
        <f t="shared" si="72"/>
        <v>30</v>
      </c>
      <c r="E640" s="15">
        <f t="shared" si="66"/>
        <v>3788.505714493208</v>
      </c>
      <c r="F640" s="15">
        <f>IF(E639&gt;'Fashring Assumptions'!$Q$13,0,'Fashring Assumptions'!$Q$12)</f>
        <v>0</v>
      </c>
      <c r="G640" s="15">
        <v>575.70474658085277</v>
      </c>
      <c r="H640" s="15">
        <f t="shared" si="67"/>
        <v>0</v>
      </c>
      <c r="I640" s="15">
        <f t="shared" si="68"/>
        <v>0</v>
      </c>
      <c r="J640" s="58">
        <f>'Fashring Assumptions'!$M$7*'Fashring Forecast'!F640</f>
        <v>0</v>
      </c>
      <c r="K640" s="58">
        <f>'Fashring Assumptions'!$M$5*'Fashring Assumptions'!$M$7*'Fashring Forecast'!E640</f>
        <v>236.7816071558255</v>
      </c>
      <c r="L640" s="58">
        <f t="shared" si="69"/>
        <v>236.7816071558255</v>
      </c>
    </row>
    <row r="641" spans="1:12" x14ac:dyDescent="0.3">
      <c r="A641" s="60">
        <v>44835</v>
      </c>
      <c r="B641" s="15">
        <f t="shared" si="70"/>
        <v>2022</v>
      </c>
      <c r="C641" s="15">
        <f t="shared" si="71"/>
        <v>10</v>
      </c>
      <c r="D641" s="15">
        <f t="shared" si="72"/>
        <v>1</v>
      </c>
      <c r="E641" s="15">
        <f t="shared" si="66"/>
        <v>3212.8009679123552</v>
      </c>
      <c r="F641" s="15">
        <f>IF(E640&gt;'Fashring Assumptions'!$Q$13,0,'Fashring Assumptions'!$Q$12)</f>
        <v>0</v>
      </c>
      <c r="G641" s="15">
        <v>575.70474658085277</v>
      </c>
      <c r="H641" s="15">
        <f t="shared" si="67"/>
        <v>0</v>
      </c>
      <c r="I641" s="15">
        <f t="shared" si="68"/>
        <v>0</v>
      </c>
      <c r="J641" s="58">
        <f>'Fashring Assumptions'!$M$7*'Fashring Forecast'!F641</f>
        <v>0</v>
      </c>
      <c r="K641" s="58">
        <f>'Fashring Assumptions'!$M$5*'Fashring Assumptions'!$M$7*'Fashring Forecast'!E641</f>
        <v>200.8000604945222</v>
      </c>
      <c r="L641" s="58">
        <f t="shared" si="69"/>
        <v>200.8000604945222</v>
      </c>
    </row>
    <row r="642" spans="1:12" x14ac:dyDescent="0.3">
      <c r="A642" s="60">
        <v>44836</v>
      </c>
      <c r="B642" s="15">
        <f t="shared" si="70"/>
        <v>2022</v>
      </c>
      <c r="C642" s="15">
        <f t="shared" si="71"/>
        <v>10</v>
      </c>
      <c r="D642" s="15">
        <f t="shared" si="72"/>
        <v>2</v>
      </c>
      <c r="E642" s="15">
        <f t="shared" si="66"/>
        <v>2637.0962213315024</v>
      </c>
      <c r="F642" s="15">
        <f>IF(E641&gt;'Fashring Assumptions'!$Q$13,0,'Fashring Assumptions'!$Q$12)</f>
        <v>0</v>
      </c>
      <c r="G642" s="15">
        <v>575.70474658085277</v>
      </c>
      <c r="H642" s="15">
        <f t="shared" si="67"/>
        <v>0</v>
      </c>
      <c r="I642" s="15">
        <f t="shared" si="68"/>
        <v>0</v>
      </c>
      <c r="J642" s="58">
        <f>'Fashring Assumptions'!$M$7*'Fashring Forecast'!F642</f>
        <v>0</v>
      </c>
      <c r="K642" s="58">
        <f>'Fashring Assumptions'!$M$5*'Fashring Assumptions'!$M$7*'Fashring Forecast'!E642</f>
        <v>164.8185138332189</v>
      </c>
      <c r="L642" s="58">
        <f t="shared" si="69"/>
        <v>164.8185138332189</v>
      </c>
    </row>
    <row r="643" spans="1:12" x14ac:dyDescent="0.3">
      <c r="A643" s="60">
        <v>44837</v>
      </c>
      <c r="B643" s="15">
        <f t="shared" si="70"/>
        <v>2022</v>
      </c>
      <c r="C643" s="15">
        <f t="shared" si="71"/>
        <v>10</v>
      </c>
      <c r="D643" s="15">
        <f t="shared" si="72"/>
        <v>3</v>
      </c>
      <c r="E643" s="15">
        <f t="shared" ref="E643:E706" si="73">E642-G643+F643</f>
        <v>2061.3914747506496</v>
      </c>
      <c r="F643" s="15">
        <f>IF(E642&gt;'Fashring Assumptions'!$Q$13,0,'Fashring Assumptions'!$Q$12)</f>
        <v>0</v>
      </c>
      <c r="G643" s="15">
        <v>575.70474658085277</v>
      </c>
      <c r="H643" s="15">
        <f t="shared" ref="H643:H706" si="74">IF(F643&gt;0,1,0)</f>
        <v>0</v>
      </c>
      <c r="I643" s="15">
        <f t="shared" ref="I643:I706" si="75">1000*H643</f>
        <v>0</v>
      </c>
      <c r="J643" s="58">
        <f>'Fashring Assumptions'!$M$7*'Fashring Forecast'!F643</f>
        <v>0</v>
      </c>
      <c r="K643" s="58">
        <f>'Fashring Assumptions'!$M$5*'Fashring Assumptions'!$M$7*'Fashring Forecast'!E643</f>
        <v>128.8369671719156</v>
      </c>
      <c r="L643" s="58">
        <f t="shared" ref="L643:L706" si="76">SUM(I643:K643)</f>
        <v>128.8369671719156</v>
      </c>
    </row>
    <row r="644" spans="1:12" x14ac:dyDescent="0.3">
      <c r="A644" s="60">
        <v>44838</v>
      </c>
      <c r="B644" s="15">
        <f t="shared" si="70"/>
        <v>2022</v>
      </c>
      <c r="C644" s="15">
        <f t="shared" si="71"/>
        <v>10</v>
      </c>
      <c r="D644" s="15">
        <f t="shared" si="72"/>
        <v>4</v>
      </c>
      <c r="E644" s="15">
        <f t="shared" si="73"/>
        <v>1485.6867281697969</v>
      </c>
      <c r="F644" s="15">
        <f>IF(E643&gt;'Fashring Assumptions'!$Q$13,0,'Fashring Assumptions'!$Q$12)</f>
        <v>0</v>
      </c>
      <c r="G644" s="15">
        <v>575.70474658085277</v>
      </c>
      <c r="H644" s="15">
        <f t="shared" si="74"/>
        <v>0</v>
      </c>
      <c r="I644" s="15">
        <f t="shared" si="75"/>
        <v>0</v>
      </c>
      <c r="J644" s="58">
        <f>'Fashring Assumptions'!$M$7*'Fashring Forecast'!F644</f>
        <v>0</v>
      </c>
      <c r="K644" s="58">
        <f>'Fashring Assumptions'!$M$5*'Fashring Assumptions'!$M$7*'Fashring Forecast'!E644</f>
        <v>92.855420510612305</v>
      </c>
      <c r="L644" s="58">
        <f t="shared" si="76"/>
        <v>92.855420510612305</v>
      </c>
    </row>
    <row r="645" spans="1:12" x14ac:dyDescent="0.3">
      <c r="A645" s="60">
        <v>44839</v>
      </c>
      <c r="B645" s="15">
        <f t="shared" si="70"/>
        <v>2022</v>
      </c>
      <c r="C645" s="15">
        <f t="shared" si="71"/>
        <v>10</v>
      </c>
      <c r="D645" s="15">
        <f t="shared" si="72"/>
        <v>5</v>
      </c>
      <c r="E645" s="15">
        <f t="shared" si="73"/>
        <v>909.98198158894411</v>
      </c>
      <c r="F645" s="15">
        <f>IF(E644&gt;'Fashring Assumptions'!$Q$13,0,'Fashring Assumptions'!$Q$12)</f>
        <v>0</v>
      </c>
      <c r="G645" s="15">
        <v>575.70474658085277</v>
      </c>
      <c r="H645" s="15">
        <f t="shared" si="74"/>
        <v>0</v>
      </c>
      <c r="I645" s="15">
        <f t="shared" si="75"/>
        <v>0</v>
      </c>
      <c r="J645" s="58">
        <f>'Fashring Assumptions'!$M$7*'Fashring Forecast'!F645</f>
        <v>0</v>
      </c>
      <c r="K645" s="58">
        <f>'Fashring Assumptions'!$M$5*'Fashring Assumptions'!$M$7*'Fashring Forecast'!E645</f>
        <v>56.873873849309007</v>
      </c>
      <c r="L645" s="58">
        <f t="shared" si="76"/>
        <v>56.873873849309007</v>
      </c>
    </row>
    <row r="646" spans="1:12" x14ac:dyDescent="0.3">
      <c r="A646" s="60">
        <v>44840</v>
      </c>
      <c r="B646" s="15">
        <f t="shared" si="70"/>
        <v>2022</v>
      </c>
      <c r="C646" s="15">
        <f t="shared" si="71"/>
        <v>10</v>
      </c>
      <c r="D646" s="15">
        <f t="shared" si="72"/>
        <v>6</v>
      </c>
      <c r="E646" s="15">
        <f t="shared" si="73"/>
        <v>4626.4272662380445</v>
      </c>
      <c r="F646" s="15">
        <f>IF(E645&gt;'Fashring Assumptions'!$Q$13,0,'Fashring Assumptions'!$Q$12)</f>
        <v>4292.1500312299531</v>
      </c>
      <c r="G646" s="15">
        <v>575.70474658085277</v>
      </c>
      <c r="H646" s="15">
        <f t="shared" si="74"/>
        <v>1</v>
      </c>
      <c r="I646" s="15">
        <f t="shared" si="75"/>
        <v>1000</v>
      </c>
      <c r="J646" s="58">
        <f>'Fashring Assumptions'!$M$7*'Fashring Forecast'!F646</f>
        <v>10730.375078074883</v>
      </c>
      <c r="K646" s="58">
        <f>'Fashring Assumptions'!$M$5*'Fashring Assumptions'!$M$7*'Fashring Forecast'!E646</f>
        <v>289.15170413987778</v>
      </c>
      <c r="L646" s="58">
        <f t="shared" si="76"/>
        <v>12019.526782214762</v>
      </c>
    </row>
    <row r="647" spans="1:12" x14ac:dyDescent="0.3">
      <c r="A647" s="60">
        <v>44841</v>
      </c>
      <c r="B647" s="15">
        <f t="shared" si="70"/>
        <v>2022</v>
      </c>
      <c r="C647" s="15">
        <f t="shared" si="71"/>
        <v>10</v>
      </c>
      <c r="D647" s="15">
        <f t="shared" si="72"/>
        <v>7</v>
      </c>
      <c r="E647" s="15">
        <f t="shared" si="73"/>
        <v>4050.7225196571917</v>
      </c>
      <c r="F647" s="15">
        <f>IF(E646&gt;'Fashring Assumptions'!$Q$13,0,'Fashring Assumptions'!$Q$12)</f>
        <v>0</v>
      </c>
      <c r="G647" s="15">
        <v>575.70474658085277</v>
      </c>
      <c r="H647" s="15">
        <f t="shared" si="74"/>
        <v>0</v>
      </c>
      <c r="I647" s="15">
        <f t="shared" si="75"/>
        <v>0</v>
      </c>
      <c r="J647" s="58">
        <f>'Fashring Assumptions'!$M$7*'Fashring Forecast'!F647</f>
        <v>0</v>
      </c>
      <c r="K647" s="58">
        <f>'Fashring Assumptions'!$M$5*'Fashring Assumptions'!$M$7*'Fashring Forecast'!E647</f>
        <v>253.17015747857448</v>
      </c>
      <c r="L647" s="58">
        <f t="shared" si="76"/>
        <v>253.17015747857448</v>
      </c>
    </row>
    <row r="648" spans="1:12" x14ac:dyDescent="0.3">
      <c r="A648" s="60">
        <v>44842</v>
      </c>
      <c r="B648" s="15">
        <f t="shared" si="70"/>
        <v>2022</v>
      </c>
      <c r="C648" s="15">
        <f t="shared" si="71"/>
        <v>10</v>
      </c>
      <c r="D648" s="15">
        <f t="shared" si="72"/>
        <v>8</v>
      </c>
      <c r="E648" s="15">
        <f t="shared" si="73"/>
        <v>3475.0177730763389</v>
      </c>
      <c r="F648" s="15">
        <f>IF(E647&gt;'Fashring Assumptions'!$Q$13,0,'Fashring Assumptions'!$Q$12)</f>
        <v>0</v>
      </c>
      <c r="G648" s="15">
        <v>575.70474658085277</v>
      </c>
      <c r="H648" s="15">
        <f t="shared" si="74"/>
        <v>0</v>
      </c>
      <c r="I648" s="15">
        <f t="shared" si="75"/>
        <v>0</v>
      </c>
      <c r="J648" s="58">
        <f>'Fashring Assumptions'!$M$7*'Fashring Forecast'!F648</f>
        <v>0</v>
      </c>
      <c r="K648" s="58">
        <f>'Fashring Assumptions'!$M$5*'Fashring Assumptions'!$M$7*'Fashring Forecast'!E648</f>
        <v>217.18861081727118</v>
      </c>
      <c r="L648" s="58">
        <f t="shared" si="76"/>
        <v>217.18861081727118</v>
      </c>
    </row>
    <row r="649" spans="1:12" x14ac:dyDescent="0.3">
      <c r="A649" s="60">
        <v>44843</v>
      </c>
      <c r="B649" s="15">
        <f t="shared" si="70"/>
        <v>2022</v>
      </c>
      <c r="C649" s="15">
        <f t="shared" si="71"/>
        <v>10</v>
      </c>
      <c r="D649" s="15">
        <f t="shared" si="72"/>
        <v>9</v>
      </c>
      <c r="E649" s="15">
        <f t="shared" si="73"/>
        <v>2899.3130264954862</v>
      </c>
      <c r="F649" s="15">
        <f>IF(E648&gt;'Fashring Assumptions'!$Q$13,0,'Fashring Assumptions'!$Q$12)</f>
        <v>0</v>
      </c>
      <c r="G649" s="15">
        <v>575.70474658085277</v>
      </c>
      <c r="H649" s="15">
        <f t="shared" si="74"/>
        <v>0</v>
      </c>
      <c r="I649" s="15">
        <f t="shared" si="75"/>
        <v>0</v>
      </c>
      <c r="J649" s="58">
        <f>'Fashring Assumptions'!$M$7*'Fashring Forecast'!F649</f>
        <v>0</v>
      </c>
      <c r="K649" s="58">
        <f>'Fashring Assumptions'!$M$5*'Fashring Assumptions'!$M$7*'Fashring Forecast'!E649</f>
        <v>181.20706415596788</v>
      </c>
      <c r="L649" s="58">
        <f t="shared" si="76"/>
        <v>181.20706415596788</v>
      </c>
    </row>
    <row r="650" spans="1:12" x14ac:dyDescent="0.3">
      <c r="A650" s="60">
        <v>44844</v>
      </c>
      <c r="B650" s="15">
        <f t="shared" si="70"/>
        <v>2022</v>
      </c>
      <c r="C650" s="15">
        <f t="shared" si="71"/>
        <v>10</v>
      </c>
      <c r="D650" s="15">
        <f t="shared" si="72"/>
        <v>10</v>
      </c>
      <c r="E650" s="15">
        <f t="shared" si="73"/>
        <v>2323.6082799146334</v>
      </c>
      <c r="F650" s="15">
        <f>IF(E649&gt;'Fashring Assumptions'!$Q$13,0,'Fashring Assumptions'!$Q$12)</f>
        <v>0</v>
      </c>
      <c r="G650" s="15">
        <v>575.70474658085277</v>
      </c>
      <c r="H650" s="15">
        <f t="shared" si="74"/>
        <v>0</v>
      </c>
      <c r="I650" s="15">
        <f t="shared" si="75"/>
        <v>0</v>
      </c>
      <c r="J650" s="58">
        <f>'Fashring Assumptions'!$M$7*'Fashring Forecast'!F650</f>
        <v>0</v>
      </c>
      <c r="K650" s="58">
        <f>'Fashring Assumptions'!$M$5*'Fashring Assumptions'!$M$7*'Fashring Forecast'!E650</f>
        <v>145.22551749466459</v>
      </c>
      <c r="L650" s="58">
        <f t="shared" si="76"/>
        <v>145.22551749466459</v>
      </c>
    </row>
    <row r="651" spans="1:12" x14ac:dyDescent="0.3">
      <c r="A651" s="60">
        <v>44845</v>
      </c>
      <c r="B651" s="15">
        <f t="shared" si="70"/>
        <v>2022</v>
      </c>
      <c r="C651" s="15">
        <f t="shared" si="71"/>
        <v>10</v>
      </c>
      <c r="D651" s="15">
        <f t="shared" si="72"/>
        <v>11</v>
      </c>
      <c r="E651" s="15">
        <f t="shared" si="73"/>
        <v>1747.9035333337806</v>
      </c>
      <c r="F651" s="15">
        <f>IF(E650&gt;'Fashring Assumptions'!$Q$13,0,'Fashring Assumptions'!$Q$12)</f>
        <v>0</v>
      </c>
      <c r="G651" s="15">
        <v>575.70474658085277</v>
      </c>
      <c r="H651" s="15">
        <f t="shared" si="74"/>
        <v>0</v>
      </c>
      <c r="I651" s="15">
        <f t="shared" si="75"/>
        <v>0</v>
      </c>
      <c r="J651" s="58">
        <f>'Fashring Assumptions'!$M$7*'Fashring Forecast'!F651</f>
        <v>0</v>
      </c>
      <c r="K651" s="58">
        <f>'Fashring Assumptions'!$M$5*'Fashring Assumptions'!$M$7*'Fashring Forecast'!E651</f>
        <v>109.24397083336129</v>
      </c>
      <c r="L651" s="58">
        <f t="shared" si="76"/>
        <v>109.24397083336129</v>
      </c>
    </row>
    <row r="652" spans="1:12" x14ac:dyDescent="0.3">
      <c r="A652" s="60">
        <v>44846</v>
      </c>
      <c r="B652" s="15">
        <f t="shared" si="70"/>
        <v>2022</v>
      </c>
      <c r="C652" s="15">
        <f t="shared" si="71"/>
        <v>10</v>
      </c>
      <c r="D652" s="15">
        <f t="shared" si="72"/>
        <v>12</v>
      </c>
      <c r="E652" s="15">
        <f t="shared" si="73"/>
        <v>1172.1987867529278</v>
      </c>
      <c r="F652" s="15">
        <f>IF(E651&gt;'Fashring Assumptions'!$Q$13,0,'Fashring Assumptions'!$Q$12)</f>
        <v>0</v>
      </c>
      <c r="G652" s="15">
        <v>575.70474658085277</v>
      </c>
      <c r="H652" s="15">
        <f t="shared" si="74"/>
        <v>0</v>
      </c>
      <c r="I652" s="15">
        <f t="shared" si="75"/>
        <v>0</v>
      </c>
      <c r="J652" s="58">
        <f>'Fashring Assumptions'!$M$7*'Fashring Forecast'!F652</f>
        <v>0</v>
      </c>
      <c r="K652" s="58">
        <f>'Fashring Assumptions'!$M$5*'Fashring Assumptions'!$M$7*'Fashring Forecast'!E652</f>
        <v>73.26242417205799</v>
      </c>
      <c r="L652" s="58">
        <f t="shared" si="76"/>
        <v>73.26242417205799</v>
      </c>
    </row>
    <row r="653" spans="1:12" x14ac:dyDescent="0.3">
      <c r="A653" s="60">
        <v>44847</v>
      </c>
      <c r="B653" s="15">
        <f t="shared" si="70"/>
        <v>2022</v>
      </c>
      <c r="C653" s="15">
        <f t="shared" si="71"/>
        <v>10</v>
      </c>
      <c r="D653" s="15">
        <f t="shared" si="72"/>
        <v>13</v>
      </c>
      <c r="E653" s="15">
        <f t="shared" si="73"/>
        <v>4888.6440714020282</v>
      </c>
      <c r="F653" s="15">
        <f>IF(E652&gt;'Fashring Assumptions'!$Q$13,0,'Fashring Assumptions'!$Q$12)</f>
        <v>4292.1500312299531</v>
      </c>
      <c r="G653" s="15">
        <v>575.70474658085277</v>
      </c>
      <c r="H653" s="15">
        <f t="shared" si="74"/>
        <v>1</v>
      </c>
      <c r="I653" s="15">
        <f t="shared" si="75"/>
        <v>1000</v>
      </c>
      <c r="J653" s="58">
        <f>'Fashring Assumptions'!$M$7*'Fashring Forecast'!F653</f>
        <v>10730.375078074883</v>
      </c>
      <c r="K653" s="58">
        <f>'Fashring Assumptions'!$M$5*'Fashring Assumptions'!$M$7*'Fashring Forecast'!E653</f>
        <v>305.54025446262676</v>
      </c>
      <c r="L653" s="58">
        <f t="shared" si="76"/>
        <v>12035.91533253751</v>
      </c>
    </row>
    <row r="654" spans="1:12" x14ac:dyDescent="0.3">
      <c r="A654" s="60">
        <v>44848</v>
      </c>
      <c r="B654" s="15">
        <f t="shared" si="70"/>
        <v>2022</v>
      </c>
      <c r="C654" s="15">
        <f t="shared" si="71"/>
        <v>10</v>
      </c>
      <c r="D654" s="15">
        <f t="shared" si="72"/>
        <v>14</v>
      </c>
      <c r="E654" s="15">
        <f t="shared" si="73"/>
        <v>4312.9393248211754</v>
      </c>
      <c r="F654" s="15">
        <f>IF(E653&gt;'Fashring Assumptions'!$Q$13,0,'Fashring Assumptions'!$Q$12)</f>
        <v>0</v>
      </c>
      <c r="G654" s="15">
        <v>575.70474658085277</v>
      </c>
      <c r="H654" s="15">
        <f t="shared" si="74"/>
        <v>0</v>
      </c>
      <c r="I654" s="15">
        <f t="shared" si="75"/>
        <v>0</v>
      </c>
      <c r="J654" s="58">
        <f>'Fashring Assumptions'!$M$7*'Fashring Forecast'!F654</f>
        <v>0</v>
      </c>
      <c r="K654" s="58">
        <f>'Fashring Assumptions'!$M$5*'Fashring Assumptions'!$M$7*'Fashring Forecast'!E654</f>
        <v>269.55870780132346</v>
      </c>
      <c r="L654" s="58">
        <f t="shared" si="76"/>
        <v>269.55870780132346</v>
      </c>
    </row>
    <row r="655" spans="1:12" x14ac:dyDescent="0.3">
      <c r="A655" s="60">
        <v>44849</v>
      </c>
      <c r="B655" s="15">
        <f t="shared" si="70"/>
        <v>2022</v>
      </c>
      <c r="C655" s="15">
        <f t="shared" si="71"/>
        <v>10</v>
      </c>
      <c r="D655" s="15">
        <f t="shared" si="72"/>
        <v>15</v>
      </c>
      <c r="E655" s="15">
        <f t="shared" si="73"/>
        <v>3737.2345782403227</v>
      </c>
      <c r="F655" s="15">
        <f>IF(E654&gt;'Fashring Assumptions'!$Q$13,0,'Fashring Assumptions'!$Q$12)</f>
        <v>0</v>
      </c>
      <c r="G655" s="15">
        <v>575.70474658085277</v>
      </c>
      <c r="H655" s="15">
        <f t="shared" si="74"/>
        <v>0</v>
      </c>
      <c r="I655" s="15">
        <f t="shared" si="75"/>
        <v>0</v>
      </c>
      <c r="J655" s="58">
        <f>'Fashring Assumptions'!$M$7*'Fashring Forecast'!F655</f>
        <v>0</v>
      </c>
      <c r="K655" s="58">
        <f>'Fashring Assumptions'!$M$5*'Fashring Assumptions'!$M$7*'Fashring Forecast'!E655</f>
        <v>233.57716114002017</v>
      </c>
      <c r="L655" s="58">
        <f t="shared" si="76"/>
        <v>233.57716114002017</v>
      </c>
    </row>
    <row r="656" spans="1:12" x14ac:dyDescent="0.3">
      <c r="A656" s="60">
        <v>44850</v>
      </c>
      <c r="B656" s="15">
        <f t="shared" si="70"/>
        <v>2022</v>
      </c>
      <c r="C656" s="15">
        <f t="shared" si="71"/>
        <v>10</v>
      </c>
      <c r="D656" s="15">
        <f t="shared" si="72"/>
        <v>16</v>
      </c>
      <c r="E656" s="15">
        <f t="shared" si="73"/>
        <v>3161.5298316594699</v>
      </c>
      <c r="F656" s="15">
        <f>IF(E655&gt;'Fashring Assumptions'!$Q$13,0,'Fashring Assumptions'!$Q$12)</f>
        <v>0</v>
      </c>
      <c r="G656" s="15">
        <v>575.70474658085277</v>
      </c>
      <c r="H656" s="15">
        <f t="shared" si="74"/>
        <v>0</v>
      </c>
      <c r="I656" s="15">
        <f t="shared" si="75"/>
        <v>0</v>
      </c>
      <c r="J656" s="58">
        <f>'Fashring Assumptions'!$M$7*'Fashring Forecast'!F656</f>
        <v>0</v>
      </c>
      <c r="K656" s="58">
        <f>'Fashring Assumptions'!$M$5*'Fashring Assumptions'!$M$7*'Fashring Forecast'!E656</f>
        <v>197.59561447871687</v>
      </c>
      <c r="L656" s="58">
        <f t="shared" si="76"/>
        <v>197.59561447871687</v>
      </c>
    </row>
    <row r="657" spans="1:12" x14ac:dyDescent="0.3">
      <c r="A657" s="60">
        <v>44851</v>
      </c>
      <c r="B657" s="15">
        <f t="shared" si="70"/>
        <v>2022</v>
      </c>
      <c r="C657" s="15">
        <f t="shared" si="71"/>
        <v>10</v>
      </c>
      <c r="D657" s="15">
        <f t="shared" si="72"/>
        <v>17</v>
      </c>
      <c r="E657" s="15">
        <f t="shared" si="73"/>
        <v>2585.8250850786171</v>
      </c>
      <c r="F657" s="15">
        <f>IF(E656&gt;'Fashring Assumptions'!$Q$13,0,'Fashring Assumptions'!$Q$12)</f>
        <v>0</v>
      </c>
      <c r="G657" s="15">
        <v>575.70474658085277</v>
      </c>
      <c r="H657" s="15">
        <f t="shared" si="74"/>
        <v>0</v>
      </c>
      <c r="I657" s="15">
        <f t="shared" si="75"/>
        <v>0</v>
      </c>
      <c r="J657" s="58">
        <f>'Fashring Assumptions'!$M$7*'Fashring Forecast'!F657</f>
        <v>0</v>
      </c>
      <c r="K657" s="58">
        <f>'Fashring Assumptions'!$M$5*'Fashring Assumptions'!$M$7*'Fashring Forecast'!E657</f>
        <v>161.61406781741357</v>
      </c>
      <c r="L657" s="58">
        <f t="shared" si="76"/>
        <v>161.61406781741357</v>
      </c>
    </row>
    <row r="658" spans="1:12" x14ac:dyDescent="0.3">
      <c r="A658" s="60">
        <v>44852</v>
      </c>
      <c r="B658" s="15">
        <f t="shared" si="70"/>
        <v>2022</v>
      </c>
      <c r="C658" s="15">
        <f t="shared" si="71"/>
        <v>10</v>
      </c>
      <c r="D658" s="15">
        <f t="shared" si="72"/>
        <v>18</v>
      </c>
      <c r="E658" s="15">
        <f t="shared" si="73"/>
        <v>2010.1203384977644</v>
      </c>
      <c r="F658" s="15">
        <f>IF(E657&gt;'Fashring Assumptions'!$Q$13,0,'Fashring Assumptions'!$Q$12)</f>
        <v>0</v>
      </c>
      <c r="G658" s="15">
        <v>575.70474658085277</v>
      </c>
      <c r="H658" s="15">
        <f t="shared" si="74"/>
        <v>0</v>
      </c>
      <c r="I658" s="15">
        <f t="shared" si="75"/>
        <v>0</v>
      </c>
      <c r="J658" s="58">
        <f>'Fashring Assumptions'!$M$7*'Fashring Forecast'!F658</f>
        <v>0</v>
      </c>
      <c r="K658" s="58">
        <f>'Fashring Assumptions'!$M$5*'Fashring Assumptions'!$M$7*'Fashring Forecast'!E658</f>
        <v>125.63252115611027</v>
      </c>
      <c r="L658" s="58">
        <f t="shared" si="76"/>
        <v>125.63252115611027</v>
      </c>
    </row>
    <row r="659" spans="1:12" x14ac:dyDescent="0.3">
      <c r="A659" s="60">
        <v>44853</v>
      </c>
      <c r="B659" s="15">
        <f t="shared" si="70"/>
        <v>2022</v>
      </c>
      <c r="C659" s="15">
        <f t="shared" si="71"/>
        <v>10</v>
      </c>
      <c r="D659" s="15">
        <f t="shared" si="72"/>
        <v>19</v>
      </c>
      <c r="E659" s="15">
        <f t="shared" si="73"/>
        <v>1434.4155919169116</v>
      </c>
      <c r="F659" s="15">
        <f>IF(E658&gt;'Fashring Assumptions'!$Q$13,0,'Fashring Assumptions'!$Q$12)</f>
        <v>0</v>
      </c>
      <c r="G659" s="15">
        <v>575.70474658085277</v>
      </c>
      <c r="H659" s="15">
        <f t="shared" si="74"/>
        <v>0</v>
      </c>
      <c r="I659" s="15">
        <f t="shared" si="75"/>
        <v>0</v>
      </c>
      <c r="J659" s="58">
        <f>'Fashring Assumptions'!$M$7*'Fashring Forecast'!F659</f>
        <v>0</v>
      </c>
      <c r="K659" s="58">
        <f>'Fashring Assumptions'!$M$5*'Fashring Assumptions'!$M$7*'Fashring Forecast'!E659</f>
        <v>89.650974494806974</v>
      </c>
      <c r="L659" s="58">
        <f t="shared" si="76"/>
        <v>89.650974494806974</v>
      </c>
    </row>
    <row r="660" spans="1:12" x14ac:dyDescent="0.3">
      <c r="A660" s="60">
        <v>44854</v>
      </c>
      <c r="B660" s="15">
        <f t="shared" si="70"/>
        <v>2022</v>
      </c>
      <c r="C660" s="15">
        <f t="shared" si="71"/>
        <v>10</v>
      </c>
      <c r="D660" s="15">
        <f t="shared" si="72"/>
        <v>20</v>
      </c>
      <c r="E660" s="15">
        <f t="shared" si="73"/>
        <v>858.71084533605881</v>
      </c>
      <c r="F660" s="15">
        <f>IF(E659&gt;'Fashring Assumptions'!$Q$13,0,'Fashring Assumptions'!$Q$12)</f>
        <v>0</v>
      </c>
      <c r="G660" s="15">
        <v>575.70474658085277</v>
      </c>
      <c r="H660" s="15">
        <f t="shared" si="74"/>
        <v>0</v>
      </c>
      <c r="I660" s="15">
        <f t="shared" si="75"/>
        <v>0</v>
      </c>
      <c r="J660" s="58">
        <f>'Fashring Assumptions'!$M$7*'Fashring Forecast'!F660</f>
        <v>0</v>
      </c>
      <c r="K660" s="58">
        <f>'Fashring Assumptions'!$M$5*'Fashring Assumptions'!$M$7*'Fashring Forecast'!E660</f>
        <v>53.669427833503676</v>
      </c>
      <c r="L660" s="58">
        <f t="shared" si="76"/>
        <v>53.669427833503676</v>
      </c>
    </row>
    <row r="661" spans="1:12" x14ac:dyDescent="0.3">
      <c r="A661" s="60">
        <v>44855</v>
      </c>
      <c r="B661" s="15">
        <f t="shared" si="70"/>
        <v>2022</v>
      </c>
      <c r="C661" s="15">
        <f t="shared" si="71"/>
        <v>10</v>
      </c>
      <c r="D661" s="15">
        <f t="shared" si="72"/>
        <v>21</v>
      </c>
      <c r="E661" s="15">
        <f t="shared" si="73"/>
        <v>4575.1561299851592</v>
      </c>
      <c r="F661" s="15">
        <f>IF(E660&gt;'Fashring Assumptions'!$Q$13,0,'Fashring Assumptions'!$Q$12)</f>
        <v>4292.1500312299531</v>
      </c>
      <c r="G661" s="15">
        <v>575.70474658085277</v>
      </c>
      <c r="H661" s="15">
        <f t="shared" si="74"/>
        <v>1</v>
      </c>
      <c r="I661" s="15">
        <f t="shared" si="75"/>
        <v>1000</v>
      </c>
      <c r="J661" s="58">
        <f>'Fashring Assumptions'!$M$7*'Fashring Forecast'!F661</f>
        <v>10730.375078074883</v>
      </c>
      <c r="K661" s="58">
        <f>'Fashring Assumptions'!$M$5*'Fashring Assumptions'!$M$7*'Fashring Forecast'!E661</f>
        <v>285.94725812407245</v>
      </c>
      <c r="L661" s="58">
        <f t="shared" si="76"/>
        <v>12016.322336198955</v>
      </c>
    </row>
    <row r="662" spans="1:12" x14ac:dyDescent="0.3">
      <c r="A662" s="60">
        <v>44856</v>
      </c>
      <c r="B662" s="15">
        <f t="shared" si="70"/>
        <v>2022</v>
      </c>
      <c r="C662" s="15">
        <f t="shared" si="71"/>
        <v>10</v>
      </c>
      <c r="D662" s="15">
        <f t="shared" si="72"/>
        <v>22</v>
      </c>
      <c r="E662" s="15">
        <f t="shared" si="73"/>
        <v>3999.4513834043064</v>
      </c>
      <c r="F662" s="15">
        <f>IF(E661&gt;'Fashring Assumptions'!$Q$13,0,'Fashring Assumptions'!$Q$12)</f>
        <v>0</v>
      </c>
      <c r="G662" s="15">
        <v>575.70474658085277</v>
      </c>
      <c r="H662" s="15">
        <f t="shared" si="74"/>
        <v>0</v>
      </c>
      <c r="I662" s="15">
        <f t="shared" si="75"/>
        <v>0</v>
      </c>
      <c r="J662" s="58">
        <f>'Fashring Assumptions'!$M$7*'Fashring Forecast'!F662</f>
        <v>0</v>
      </c>
      <c r="K662" s="58">
        <f>'Fashring Assumptions'!$M$5*'Fashring Assumptions'!$M$7*'Fashring Forecast'!E662</f>
        <v>249.96571146276915</v>
      </c>
      <c r="L662" s="58">
        <f t="shared" si="76"/>
        <v>249.96571146276915</v>
      </c>
    </row>
    <row r="663" spans="1:12" x14ac:dyDescent="0.3">
      <c r="A663" s="60">
        <v>44857</v>
      </c>
      <c r="B663" s="15">
        <f t="shared" si="70"/>
        <v>2022</v>
      </c>
      <c r="C663" s="15">
        <f t="shared" si="71"/>
        <v>10</v>
      </c>
      <c r="D663" s="15">
        <f t="shared" si="72"/>
        <v>23</v>
      </c>
      <c r="E663" s="15">
        <f t="shared" si="73"/>
        <v>3423.7466368234536</v>
      </c>
      <c r="F663" s="15">
        <f>IF(E662&gt;'Fashring Assumptions'!$Q$13,0,'Fashring Assumptions'!$Q$12)</f>
        <v>0</v>
      </c>
      <c r="G663" s="15">
        <v>575.70474658085277</v>
      </c>
      <c r="H663" s="15">
        <f t="shared" si="74"/>
        <v>0</v>
      </c>
      <c r="I663" s="15">
        <f t="shared" si="75"/>
        <v>0</v>
      </c>
      <c r="J663" s="58">
        <f>'Fashring Assumptions'!$M$7*'Fashring Forecast'!F663</f>
        <v>0</v>
      </c>
      <c r="K663" s="58">
        <f>'Fashring Assumptions'!$M$5*'Fashring Assumptions'!$M$7*'Fashring Forecast'!E663</f>
        <v>213.98416480146585</v>
      </c>
      <c r="L663" s="58">
        <f t="shared" si="76"/>
        <v>213.98416480146585</v>
      </c>
    </row>
    <row r="664" spans="1:12" x14ac:dyDescent="0.3">
      <c r="A664" s="60">
        <v>44858</v>
      </c>
      <c r="B664" s="15">
        <f t="shared" si="70"/>
        <v>2022</v>
      </c>
      <c r="C664" s="15">
        <f t="shared" si="71"/>
        <v>10</v>
      </c>
      <c r="D664" s="15">
        <f t="shared" si="72"/>
        <v>24</v>
      </c>
      <c r="E664" s="15">
        <f t="shared" si="73"/>
        <v>2848.0418902426009</v>
      </c>
      <c r="F664" s="15">
        <f>IF(E663&gt;'Fashring Assumptions'!$Q$13,0,'Fashring Assumptions'!$Q$12)</f>
        <v>0</v>
      </c>
      <c r="G664" s="15">
        <v>575.70474658085277</v>
      </c>
      <c r="H664" s="15">
        <f t="shared" si="74"/>
        <v>0</v>
      </c>
      <c r="I664" s="15">
        <f t="shared" si="75"/>
        <v>0</v>
      </c>
      <c r="J664" s="58">
        <f>'Fashring Assumptions'!$M$7*'Fashring Forecast'!F664</f>
        <v>0</v>
      </c>
      <c r="K664" s="58">
        <f>'Fashring Assumptions'!$M$5*'Fashring Assumptions'!$M$7*'Fashring Forecast'!E664</f>
        <v>178.00261814016255</v>
      </c>
      <c r="L664" s="58">
        <f t="shared" si="76"/>
        <v>178.00261814016255</v>
      </c>
    </row>
    <row r="665" spans="1:12" x14ac:dyDescent="0.3">
      <c r="A665" s="60">
        <v>44859</v>
      </c>
      <c r="B665" s="15">
        <f t="shared" si="70"/>
        <v>2022</v>
      </c>
      <c r="C665" s="15">
        <f t="shared" si="71"/>
        <v>10</v>
      </c>
      <c r="D665" s="15">
        <f t="shared" si="72"/>
        <v>25</v>
      </c>
      <c r="E665" s="15">
        <f t="shared" si="73"/>
        <v>2272.3371436617481</v>
      </c>
      <c r="F665" s="15">
        <f>IF(E664&gt;'Fashring Assumptions'!$Q$13,0,'Fashring Assumptions'!$Q$12)</f>
        <v>0</v>
      </c>
      <c r="G665" s="15">
        <v>575.70474658085277</v>
      </c>
      <c r="H665" s="15">
        <f t="shared" si="74"/>
        <v>0</v>
      </c>
      <c r="I665" s="15">
        <f t="shared" si="75"/>
        <v>0</v>
      </c>
      <c r="J665" s="58">
        <f>'Fashring Assumptions'!$M$7*'Fashring Forecast'!F665</f>
        <v>0</v>
      </c>
      <c r="K665" s="58">
        <f>'Fashring Assumptions'!$M$5*'Fashring Assumptions'!$M$7*'Fashring Forecast'!E665</f>
        <v>142.02107147885926</v>
      </c>
      <c r="L665" s="58">
        <f t="shared" si="76"/>
        <v>142.02107147885926</v>
      </c>
    </row>
    <row r="666" spans="1:12" x14ac:dyDescent="0.3">
      <c r="A666" s="60">
        <v>44860</v>
      </c>
      <c r="B666" s="15">
        <f t="shared" si="70"/>
        <v>2022</v>
      </c>
      <c r="C666" s="15">
        <f t="shared" si="71"/>
        <v>10</v>
      </c>
      <c r="D666" s="15">
        <f t="shared" si="72"/>
        <v>26</v>
      </c>
      <c r="E666" s="15">
        <f t="shared" si="73"/>
        <v>1696.6323970808953</v>
      </c>
      <c r="F666" s="15">
        <f>IF(E665&gt;'Fashring Assumptions'!$Q$13,0,'Fashring Assumptions'!$Q$12)</f>
        <v>0</v>
      </c>
      <c r="G666" s="15">
        <v>575.70474658085277</v>
      </c>
      <c r="H666" s="15">
        <f t="shared" si="74"/>
        <v>0</v>
      </c>
      <c r="I666" s="15">
        <f t="shared" si="75"/>
        <v>0</v>
      </c>
      <c r="J666" s="58">
        <f>'Fashring Assumptions'!$M$7*'Fashring Forecast'!F666</f>
        <v>0</v>
      </c>
      <c r="K666" s="58">
        <f>'Fashring Assumptions'!$M$5*'Fashring Assumptions'!$M$7*'Fashring Forecast'!E666</f>
        <v>106.03952481755596</v>
      </c>
      <c r="L666" s="58">
        <f t="shared" si="76"/>
        <v>106.03952481755596</v>
      </c>
    </row>
    <row r="667" spans="1:12" x14ac:dyDescent="0.3">
      <c r="A667" s="60">
        <v>44861</v>
      </c>
      <c r="B667" s="15">
        <f t="shared" si="70"/>
        <v>2022</v>
      </c>
      <c r="C667" s="15">
        <f t="shared" si="71"/>
        <v>10</v>
      </c>
      <c r="D667" s="15">
        <f t="shared" si="72"/>
        <v>27</v>
      </c>
      <c r="E667" s="15">
        <f t="shared" si="73"/>
        <v>1120.9276505000425</v>
      </c>
      <c r="F667" s="15">
        <f>IF(E666&gt;'Fashring Assumptions'!$Q$13,0,'Fashring Assumptions'!$Q$12)</f>
        <v>0</v>
      </c>
      <c r="G667" s="15">
        <v>575.70474658085277</v>
      </c>
      <c r="H667" s="15">
        <f t="shared" si="74"/>
        <v>0</v>
      </c>
      <c r="I667" s="15">
        <f t="shared" si="75"/>
        <v>0</v>
      </c>
      <c r="J667" s="58">
        <f>'Fashring Assumptions'!$M$7*'Fashring Forecast'!F667</f>
        <v>0</v>
      </c>
      <c r="K667" s="58">
        <f>'Fashring Assumptions'!$M$5*'Fashring Assumptions'!$M$7*'Fashring Forecast'!E667</f>
        <v>70.057978156252659</v>
      </c>
      <c r="L667" s="58">
        <f t="shared" si="76"/>
        <v>70.057978156252659</v>
      </c>
    </row>
    <row r="668" spans="1:12" x14ac:dyDescent="0.3">
      <c r="A668" s="60">
        <v>44862</v>
      </c>
      <c r="B668" s="15">
        <f t="shared" si="70"/>
        <v>2022</v>
      </c>
      <c r="C668" s="15">
        <f t="shared" si="71"/>
        <v>10</v>
      </c>
      <c r="D668" s="15">
        <f t="shared" si="72"/>
        <v>28</v>
      </c>
      <c r="E668" s="15">
        <f t="shared" si="73"/>
        <v>4837.3729351491429</v>
      </c>
      <c r="F668" s="15">
        <f>IF(E667&gt;'Fashring Assumptions'!$Q$13,0,'Fashring Assumptions'!$Q$12)</f>
        <v>4292.1500312299531</v>
      </c>
      <c r="G668" s="15">
        <v>575.70474658085277</v>
      </c>
      <c r="H668" s="15">
        <f t="shared" si="74"/>
        <v>1</v>
      </c>
      <c r="I668" s="15">
        <f t="shared" si="75"/>
        <v>1000</v>
      </c>
      <c r="J668" s="58">
        <f>'Fashring Assumptions'!$M$7*'Fashring Forecast'!F668</f>
        <v>10730.375078074883</v>
      </c>
      <c r="K668" s="58">
        <f>'Fashring Assumptions'!$M$5*'Fashring Assumptions'!$M$7*'Fashring Forecast'!E668</f>
        <v>302.33580844682143</v>
      </c>
      <c r="L668" s="58">
        <f t="shared" si="76"/>
        <v>12032.710886521705</v>
      </c>
    </row>
    <row r="669" spans="1:12" x14ac:dyDescent="0.3">
      <c r="A669" s="60">
        <v>44863</v>
      </c>
      <c r="B669" s="15">
        <f t="shared" si="70"/>
        <v>2022</v>
      </c>
      <c r="C669" s="15">
        <f t="shared" si="71"/>
        <v>10</v>
      </c>
      <c r="D669" s="15">
        <f t="shared" si="72"/>
        <v>29</v>
      </c>
      <c r="E669" s="15">
        <f t="shared" si="73"/>
        <v>4261.6681885682901</v>
      </c>
      <c r="F669" s="15">
        <f>IF(E668&gt;'Fashring Assumptions'!$Q$13,0,'Fashring Assumptions'!$Q$12)</f>
        <v>0</v>
      </c>
      <c r="G669" s="15">
        <v>575.70474658085277</v>
      </c>
      <c r="H669" s="15">
        <f t="shared" si="74"/>
        <v>0</v>
      </c>
      <c r="I669" s="15">
        <f t="shared" si="75"/>
        <v>0</v>
      </c>
      <c r="J669" s="58">
        <f>'Fashring Assumptions'!$M$7*'Fashring Forecast'!F669</f>
        <v>0</v>
      </c>
      <c r="K669" s="58">
        <f>'Fashring Assumptions'!$M$5*'Fashring Assumptions'!$M$7*'Fashring Forecast'!E669</f>
        <v>266.35426178551813</v>
      </c>
      <c r="L669" s="58">
        <f t="shared" si="76"/>
        <v>266.35426178551813</v>
      </c>
    </row>
    <row r="670" spans="1:12" x14ac:dyDescent="0.3">
      <c r="A670" s="60">
        <v>44864</v>
      </c>
      <c r="B670" s="15">
        <f t="shared" si="70"/>
        <v>2022</v>
      </c>
      <c r="C670" s="15">
        <f t="shared" si="71"/>
        <v>10</v>
      </c>
      <c r="D670" s="15">
        <f t="shared" si="72"/>
        <v>30</v>
      </c>
      <c r="E670" s="15">
        <f t="shared" si="73"/>
        <v>3685.9634419874374</v>
      </c>
      <c r="F670" s="15">
        <f>IF(E669&gt;'Fashring Assumptions'!$Q$13,0,'Fashring Assumptions'!$Q$12)</f>
        <v>0</v>
      </c>
      <c r="G670" s="15">
        <v>575.70474658085277</v>
      </c>
      <c r="H670" s="15">
        <f t="shared" si="74"/>
        <v>0</v>
      </c>
      <c r="I670" s="15">
        <f t="shared" si="75"/>
        <v>0</v>
      </c>
      <c r="J670" s="58">
        <f>'Fashring Assumptions'!$M$7*'Fashring Forecast'!F670</f>
        <v>0</v>
      </c>
      <c r="K670" s="58">
        <f>'Fashring Assumptions'!$M$5*'Fashring Assumptions'!$M$7*'Fashring Forecast'!E670</f>
        <v>230.37271512421484</v>
      </c>
      <c r="L670" s="58">
        <f t="shared" si="76"/>
        <v>230.37271512421484</v>
      </c>
    </row>
    <row r="671" spans="1:12" x14ac:dyDescent="0.3">
      <c r="A671" s="60">
        <v>44865</v>
      </c>
      <c r="B671" s="15">
        <f t="shared" si="70"/>
        <v>2022</v>
      </c>
      <c r="C671" s="15">
        <f t="shared" si="71"/>
        <v>10</v>
      </c>
      <c r="D671" s="15">
        <f t="shared" si="72"/>
        <v>31</v>
      </c>
      <c r="E671" s="15">
        <f t="shared" si="73"/>
        <v>3110.2586954065846</v>
      </c>
      <c r="F671" s="15">
        <f>IF(E670&gt;'Fashring Assumptions'!$Q$13,0,'Fashring Assumptions'!$Q$12)</f>
        <v>0</v>
      </c>
      <c r="G671" s="15">
        <v>575.70474658085277</v>
      </c>
      <c r="H671" s="15">
        <f t="shared" si="74"/>
        <v>0</v>
      </c>
      <c r="I671" s="15">
        <f t="shared" si="75"/>
        <v>0</v>
      </c>
      <c r="J671" s="58">
        <f>'Fashring Assumptions'!$M$7*'Fashring Forecast'!F671</f>
        <v>0</v>
      </c>
      <c r="K671" s="58">
        <f>'Fashring Assumptions'!$M$5*'Fashring Assumptions'!$M$7*'Fashring Forecast'!E671</f>
        <v>194.39116846291154</v>
      </c>
      <c r="L671" s="58">
        <f t="shared" si="76"/>
        <v>194.39116846291154</v>
      </c>
    </row>
    <row r="672" spans="1:12" x14ac:dyDescent="0.3">
      <c r="A672" s="60">
        <v>44866</v>
      </c>
      <c r="B672" s="15">
        <f t="shared" si="70"/>
        <v>2022</v>
      </c>
      <c r="C672" s="15">
        <f t="shared" si="71"/>
        <v>11</v>
      </c>
      <c r="D672" s="15">
        <f t="shared" si="72"/>
        <v>1</v>
      </c>
      <c r="E672" s="15">
        <f t="shared" si="73"/>
        <v>2534.5539488257318</v>
      </c>
      <c r="F672" s="15">
        <f>IF(E671&gt;'Fashring Assumptions'!$Q$13,0,'Fashring Assumptions'!$Q$12)</f>
        <v>0</v>
      </c>
      <c r="G672" s="15">
        <v>575.70474658085277</v>
      </c>
      <c r="H672" s="15">
        <f t="shared" si="74"/>
        <v>0</v>
      </c>
      <c r="I672" s="15">
        <f t="shared" si="75"/>
        <v>0</v>
      </c>
      <c r="J672" s="58">
        <f>'Fashring Assumptions'!$M$7*'Fashring Forecast'!F672</f>
        <v>0</v>
      </c>
      <c r="K672" s="58">
        <f>'Fashring Assumptions'!$M$5*'Fashring Assumptions'!$M$7*'Fashring Forecast'!E672</f>
        <v>158.40962180160824</v>
      </c>
      <c r="L672" s="58">
        <f t="shared" si="76"/>
        <v>158.40962180160824</v>
      </c>
    </row>
    <row r="673" spans="1:12" x14ac:dyDescent="0.3">
      <c r="A673" s="60">
        <v>44867</v>
      </c>
      <c r="B673" s="15">
        <f t="shared" ref="B673:B732" si="77">YEAR(A673)</f>
        <v>2022</v>
      </c>
      <c r="C673" s="15">
        <f t="shared" ref="C673:C732" si="78">MONTH(A673)</f>
        <v>11</v>
      </c>
      <c r="D673" s="15">
        <f t="shared" ref="D673:D732" si="79">DAY(A673)</f>
        <v>2</v>
      </c>
      <c r="E673" s="15">
        <f t="shared" si="73"/>
        <v>1958.8492022448791</v>
      </c>
      <c r="F673" s="15">
        <f>IF(E672&gt;'Fashring Assumptions'!$Q$13,0,'Fashring Assumptions'!$Q$12)</f>
        <v>0</v>
      </c>
      <c r="G673" s="15">
        <v>575.70474658085277</v>
      </c>
      <c r="H673" s="15">
        <f t="shared" si="74"/>
        <v>0</v>
      </c>
      <c r="I673" s="15">
        <f t="shared" si="75"/>
        <v>0</v>
      </c>
      <c r="J673" s="58">
        <f>'Fashring Assumptions'!$M$7*'Fashring Forecast'!F673</f>
        <v>0</v>
      </c>
      <c r="K673" s="58">
        <f>'Fashring Assumptions'!$M$5*'Fashring Assumptions'!$M$7*'Fashring Forecast'!E673</f>
        <v>122.42807514030494</v>
      </c>
      <c r="L673" s="58">
        <f t="shared" si="76"/>
        <v>122.42807514030494</v>
      </c>
    </row>
    <row r="674" spans="1:12" x14ac:dyDescent="0.3">
      <c r="A674" s="60">
        <v>44868</v>
      </c>
      <c r="B674" s="15">
        <f t="shared" si="77"/>
        <v>2022</v>
      </c>
      <c r="C674" s="15">
        <f t="shared" si="78"/>
        <v>11</v>
      </c>
      <c r="D674" s="15">
        <f t="shared" si="79"/>
        <v>3</v>
      </c>
      <c r="E674" s="15">
        <f t="shared" si="73"/>
        <v>1383.1444556640263</v>
      </c>
      <c r="F674" s="15">
        <f>IF(E673&gt;'Fashring Assumptions'!$Q$13,0,'Fashring Assumptions'!$Q$12)</f>
        <v>0</v>
      </c>
      <c r="G674" s="15">
        <v>575.70474658085277</v>
      </c>
      <c r="H674" s="15">
        <f t="shared" si="74"/>
        <v>0</v>
      </c>
      <c r="I674" s="15">
        <f t="shared" si="75"/>
        <v>0</v>
      </c>
      <c r="J674" s="58">
        <f>'Fashring Assumptions'!$M$7*'Fashring Forecast'!F674</f>
        <v>0</v>
      </c>
      <c r="K674" s="58">
        <f>'Fashring Assumptions'!$M$5*'Fashring Assumptions'!$M$7*'Fashring Forecast'!E674</f>
        <v>86.446528479001643</v>
      </c>
      <c r="L674" s="58">
        <f t="shared" si="76"/>
        <v>86.446528479001643</v>
      </c>
    </row>
    <row r="675" spans="1:12" x14ac:dyDescent="0.3">
      <c r="A675" s="60">
        <v>44869</v>
      </c>
      <c r="B675" s="15">
        <f t="shared" si="77"/>
        <v>2022</v>
      </c>
      <c r="C675" s="15">
        <f t="shared" si="78"/>
        <v>11</v>
      </c>
      <c r="D675" s="15">
        <f t="shared" si="79"/>
        <v>4</v>
      </c>
      <c r="E675" s="15">
        <f t="shared" si="73"/>
        <v>807.43970908317351</v>
      </c>
      <c r="F675" s="15">
        <f>IF(E674&gt;'Fashring Assumptions'!$Q$13,0,'Fashring Assumptions'!$Q$12)</f>
        <v>0</v>
      </c>
      <c r="G675" s="15">
        <v>575.70474658085277</v>
      </c>
      <c r="H675" s="15">
        <f t="shared" si="74"/>
        <v>0</v>
      </c>
      <c r="I675" s="15">
        <f t="shared" si="75"/>
        <v>0</v>
      </c>
      <c r="J675" s="58">
        <f>'Fashring Assumptions'!$M$7*'Fashring Forecast'!F675</f>
        <v>0</v>
      </c>
      <c r="K675" s="58">
        <f>'Fashring Assumptions'!$M$5*'Fashring Assumptions'!$M$7*'Fashring Forecast'!E675</f>
        <v>50.464981817698344</v>
      </c>
      <c r="L675" s="58">
        <f t="shared" si="76"/>
        <v>50.464981817698344</v>
      </c>
    </row>
    <row r="676" spans="1:12" x14ac:dyDescent="0.3">
      <c r="A676" s="60">
        <v>44870</v>
      </c>
      <c r="B676" s="15">
        <f t="shared" si="77"/>
        <v>2022</v>
      </c>
      <c r="C676" s="15">
        <f t="shared" si="78"/>
        <v>11</v>
      </c>
      <c r="D676" s="15">
        <f t="shared" si="79"/>
        <v>5</v>
      </c>
      <c r="E676" s="15">
        <f t="shared" si="73"/>
        <v>4523.8849937322739</v>
      </c>
      <c r="F676" s="15">
        <f>IF(E675&gt;'Fashring Assumptions'!$Q$13,0,'Fashring Assumptions'!$Q$12)</f>
        <v>4292.1500312299531</v>
      </c>
      <c r="G676" s="15">
        <v>575.70474658085277</v>
      </c>
      <c r="H676" s="15">
        <f t="shared" si="74"/>
        <v>1</v>
      </c>
      <c r="I676" s="15">
        <f t="shared" si="75"/>
        <v>1000</v>
      </c>
      <c r="J676" s="58">
        <f>'Fashring Assumptions'!$M$7*'Fashring Forecast'!F676</f>
        <v>10730.375078074883</v>
      </c>
      <c r="K676" s="58">
        <f>'Fashring Assumptions'!$M$5*'Fashring Assumptions'!$M$7*'Fashring Forecast'!E676</f>
        <v>282.74281210826712</v>
      </c>
      <c r="L676" s="58">
        <f t="shared" si="76"/>
        <v>12013.11789018315</v>
      </c>
    </row>
    <row r="677" spans="1:12" x14ac:dyDescent="0.3">
      <c r="A677" s="60">
        <v>44871</v>
      </c>
      <c r="B677" s="15">
        <f t="shared" si="77"/>
        <v>2022</v>
      </c>
      <c r="C677" s="15">
        <f t="shared" si="78"/>
        <v>11</v>
      </c>
      <c r="D677" s="15">
        <f t="shared" si="79"/>
        <v>6</v>
      </c>
      <c r="E677" s="15">
        <f t="shared" si="73"/>
        <v>3948.1802471514211</v>
      </c>
      <c r="F677" s="15">
        <f>IF(E676&gt;'Fashring Assumptions'!$Q$13,0,'Fashring Assumptions'!$Q$12)</f>
        <v>0</v>
      </c>
      <c r="G677" s="15">
        <v>575.70474658085277</v>
      </c>
      <c r="H677" s="15">
        <f t="shared" si="74"/>
        <v>0</v>
      </c>
      <c r="I677" s="15">
        <f t="shared" si="75"/>
        <v>0</v>
      </c>
      <c r="J677" s="58">
        <f>'Fashring Assumptions'!$M$7*'Fashring Forecast'!F677</f>
        <v>0</v>
      </c>
      <c r="K677" s="58">
        <f>'Fashring Assumptions'!$M$5*'Fashring Assumptions'!$M$7*'Fashring Forecast'!E677</f>
        <v>246.76126544696382</v>
      </c>
      <c r="L677" s="58">
        <f t="shared" si="76"/>
        <v>246.76126544696382</v>
      </c>
    </row>
    <row r="678" spans="1:12" x14ac:dyDescent="0.3">
      <c r="A678" s="60">
        <v>44872</v>
      </c>
      <c r="B678" s="15">
        <f t="shared" si="77"/>
        <v>2022</v>
      </c>
      <c r="C678" s="15">
        <f t="shared" si="78"/>
        <v>11</v>
      </c>
      <c r="D678" s="15">
        <f t="shared" si="79"/>
        <v>7</v>
      </c>
      <c r="E678" s="15">
        <f t="shared" si="73"/>
        <v>3372.4755005705683</v>
      </c>
      <c r="F678" s="15">
        <f>IF(E677&gt;'Fashring Assumptions'!$Q$13,0,'Fashring Assumptions'!$Q$12)</f>
        <v>0</v>
      </c>
      <c r="G678" s="15">
        <v>575.70474658085277</v>
      </c>
      <c r="H678" s="15">
        <f t="shared" si="74"/>
        <v>0</v>
      </c>
      <c r="I678" s="15">
        <f t="shared" si="75"/>
        <v>0</v>
      </c>
      <c r="J678" s="58">
        <f>'Fashring Assumptions'!$M$7*'Fashring Forecast'!F678</f>
        <v>0</v>
      </c>
      <c r="K678" s="58">
        <f>'Fashring Assumptions'!$M$5*'Fashring Assumptions'!$M$7*'Fashring Forecast'!E678</f>
        <v>210.77971878566052</v>
      </c>
      <c r="L678" s="58">
        <f t="shared" si="76"/>
        <v>210.77971878566052</v>
      </c>
    </row>
    <row r="679" spans="1:12" x14ac:dyDescent="0.3">
      <c r="A679" s="60">
        <v>44873</v>
      </c>
      <c r="B679" s="15">
        <f t="shared" si="77"/>
        <v>2022</v>
      </c>
      <c r="C679" s="15">
        <f t="shared" si="78"/>
        <v>11</v>
      </c>
      <c r="D679" s="15">
        <f t="shared" si="79"/>
        <v>8</v>
      </c>
      <c r="E679" s="15">
        <f t="shared" si="73"/>
        <v>2796.7707539897156</v>
      </c>
      <c r="F679" s="15">
        <f>IF(E678&gt;'Fashring Assumptions'!$Q$13,0,'Fashring Assumptions'!$Q$12)</f>
        <v>0</v>
      </c>
      <c r="G679" s="15">
        <v>575.70474658085277</v>
      </c>
      <c r="H679" s="15">
        <f t="shared" si="74"/>
        <v>0</v>
      </c>
      <c r="I679" s="15">
        <f t="shared" si="75"/>
        <v>0</v>
      </c>
      <c r="J679" s="58">
        <f>'Fashring Assumptions'!$M$7*'Fashring Forecast'!F679</f>
        <v>0</v>
      </c>
      <c r="K679" s="58">
        <f>'Fashring Assumptions'!$M$5*'Fashring Assumptions'!$M$7*'Fashring Forecast'!E679</f>
        <v>174.79817212435722</v>
      </c>
      <c r="L679" s="58">
        <f t="shared" si="76"/>
        <v>174.79817212435722</v>
      </c>
    </row>
    <row r="680" spans="1:12" x14ac:dyDescent="0.3">
      <c r="A680" s="60">
        <v>44874</v>
      </c>
      <c r="B680" s="15">
        <f t="shared" si="77"/>
        <v>2022</v>
      </c>
      <c r="C680" s="15">
        <f t="shared" si="78"/>
        <v>11</v>
      </c>
      <c r="D680" s="15">
        <f t="shared" si="79"/>
        <v>9</v>
      </c>
      <c r="E680" s="15">
        <f t="shared" si="73"/>
        <v>2221.0660074088628</v>
      </c>
      <c r="F680" s="15">
        <f>IF(E679&gt;'Fashring Assumptions'!$Q$13,0,'Fashring Assumptions'!$Q$12)</f>
        <v>0</v>
      </c>
      <c r="G680" s="15">
        <v>575.70474658085277</v>
      </c>
      <c r="H680" s="15">
        <f t="shared" si="74"/>
        <v>0</v>
      </c>
      <c r="I680" s="15">
        <f t="shared" si="75"/>
        <v>0</v>
      </c>
      <c r="J680" s="58">
        <f>'Fashring Assumptions'!$M$7*'Fashring Forecast'!F680</f>
        <v>0</v>
      </c>
      <c r="K680" s="58">
        <f>'Fashring Assumptions'!$M$5*'Fashring Assumptions'!$M$7*'Fashring Forecast'!E680</f>
        <v>138.81662546305392</v>
      </c>
      <c r="L680" s="58">
        <f t="shared" si="76"/>
        <v>138.81662546305392</v>
      </c>
    </row>
    <row r="681" spans="1:12" x14ac:dyDescent="0.3">
      <c r="A681" s="60">
        <v>44875</v>
      </c>
      <c r="B681" s="15">
        <f t="shared" si="77"/>
        <v>2022</v>
      </c>
      <c r="C681" s="15">
        <f t="shared" si="78"/>
        <v>11</v>
      </c>
      <c r="D681" s="15">
        <f t="shared" si="79"/>
        <v>10</v>
      </c>
      <c r="E681" s="15">
        <f t="shared" si="73"/>
        <v>1645.36126082801</v>
      </c>
      <c r="F681" s="15">
        <f>IF(E680&gt;'Fashring Assumptions'!$Q$13,0,'Fashring Assumptions'!$Q$12)</f>
        <v>0</v>
      </c>
      <c r="G681" s="15">
        <v>575.70474658085277</v>
      </c>
      <c r="H681" s="15">
        <f t="shared" si="74"/>
        <v>0</v>
      </c>
      <c r="I681" s="15">
        <f t="shared" si="75"/>
        <v>0</v>
      </c>
      <c r="J681" s="58">
        <f>'Fashring Assumptions'!$M$7*'Fashring Forecast'!F681</f>
        <v>0</v>
      </c>
      <c r="K681" s="58">
        <f>'Fashring Assumptions'!$M$5*'Fashring Assumptions'!$M$7*'Fashring Forecast'!E681</f>
        <v>102.83507880175063</v>
      </c>
      <c r="L681" s="58">
        <f t="shared" si="76"/>
        <v>102.83507880175063</v>
      </c>
    </row>
    <row r="682" spans="1:12" x14ac:dyDescent="0.3">
      <c r="A682" s="60">
        <v>44876</v>
      </c>
      <c r="B682" s="15">
        <f t="shared" si="77"/>
        <v>2022</v>
      </c>
      <c r="C682" s="15">
        <f t="shared" si="78"/>
        <v>11</v>
      </c>
      <c r="D682" s="15">
        <f t="shared" si="79"/>
        <v>11</v>
      </c>
      <c r="E682" s="15">
        <f t="shared" si="73"/>
        <v>1069.6565142471572</v>
      </c>
      <c r="F682" s="15">
        <f>IF(E681&gt;'Fashring Assumptions'!$Q$13,0,'Fashring Assumptions'!$Q$12)</f>
        <v>0</v>
      </c>
      <c r="G682" s="15">
        <v>575.70474658085277</v>
      </c>
      <c r="H682" s="15">
        <f t="shared" si="74"/>
        <v>0</v>
      </c>
      <c r="I682" s="15">
        <f t="shared" si="75"/>
        <v>0</v>
      </c>
      <c r="J682" s="58">
        <f>'Fashring Assumptions'!$M$7*'Fashring Forecast'!F682</f>
        <v>0</v>
      </c>
      <c r="K682" s="58">
        <f>'Fashring Assumptions'!$M$5*'Fashring Assumptions'!$M$7*'Fashring Forecast'!E682</f>
        <v>66.853532140447328</v>
      </c>
      <c r="L682" s="58">
        <f t="shared" si="76"/>
        <v>66.853532140447328</v>
      </c>
    </row>
    <row r="683" spans="1:12" x14ac:dyDescent="0.3">
      <c r="A683" s="60">
        <v>44877</v>
      </c>
      <c r="B683" s="15">
        <f t="shared" si="77"/>
        <v>2022</v>
      </c>
      <c r="C683" s="15">
        <f t="shared" si="78"/>
        <v>11</v>
      </c>
      <c r="D683" s="15">
        <f t="shared" si="79"/>
        <v>12</v>
      </c>
      <c r="E683" s="15">
        <f t="shared" si="73"/>
        <v>4786.1017988962576</v>
      </c>
      <c r="F683" s="15">
        <f>IF(E682&gt;'Fashring Assumptions'!$Q$13,0,'Fashring Assumptions'!$Q$12)</f>
        <v>4292.1500312299531</v>
      </c>
      <c r="G683" s="15">
        <v>575.70474658085277</v>
      </c>
      <c r="H683" s="15">
        <f t="shared" si="74"/>
        <v>1</v>
      </c>
      <c r="I683" s="15">
        <f t="shared" si="75"/>
        <v>1000</v>
      </c>
      <c r="J683" s="58">
        <f>'Fashring Assumptions'!$M$7*'Fashring Forecast'!F683</f>
        <v>10730.375078074883</v>
      </c>
      <c r="K683" s="58">
        <f>'Fashring Assumptions'!$M$5*'Fashring Assumptions'!$M$7*'Fashring Forecast'!E683</f>
        <v>299.1313624310161</v>
      </c>
      <c r="L683" s="58">
        <f t="shared" si="76"/>
        <v>12029.5064405059</v>
      </c>
    </row>
    <row r="684" spans="1:12" x14ac:dyDescent="0.3">
      <c r="A684" s="60">
        <v>44878</v>
      </c>
      <c r="B684" s="15">
        <f t="shared" si="77"/>
        <v>2022</v>
      </c>
      <c r="C684" s="15">
        <f t="shared" si="78"/>
        <v>11</v>
      </c>
      <c r="D684" s="15">
        <f t="shared" si="79"/>
        <v>13</v>
      </c>
      <c r="E684" s="15">
        <f t="shared" si="73"/>
        <v>4210.3970523154048</v>
      </c>
      <c r="F684" s="15">
        <f>IF(E683&gt;'Fashring Assumptions'!$Q$13,0,'Fashring Assumptions'!$Q$12)</f>
        <v>0</v>
      </c>
      <c r="G684" s="15">
        <v>575.70474658085277</v>
      </c>
      <c r="H684" s="15">
        <f t="shared" si="74"/>
        <v>0</v>
      </c>
      <c r="I684" s="15">
        <f t="shared" si="75"/>
        <v>0</v>
      </c>
      <c r="J684" s="58">
        <f>'Fashring Assumptions'!$M$7*'Fashring Forecast'!F684</f>
        <v>0</v>
      </c>
      <c r="K684" s="58">
        <f>'Fashring Assumptions'!$M$5*'Fashring Assumptions'!$M$7*'Fashring Forecast'!E684</f>
        <v>263.1498157697128</v>
      </c>
      <c r="L684" s="58">
        <f t="shared" si="76"/>
        <v>263.1498157697128</v>
      </c>
    </row>
    <row r="685" spans="1:12" x14ac:dyDescent="0.3">
      <c r="A685" s="60">
        <v>44879</v>
      </c>
      <c r="B685" s="15">
        <f t="shared" si="77"/>
        <v>2022</v>
      </c>
      <c r="C685" s="15">
        <f t="shared" si="78"/>
        <v>11</v>
      </c>
      <c r="D685" s="15">
        <f t="shared" si="79"/>
        <v>14</v>
      </c>
      <c r="E685" s="15">
        <f t="shared" si="73"/>
        <v>3634.6923057345521</v>
      </c>
      <c r="F685" s="15">
        <f>IF(E684&gt;'Fashring Assumptions'!$Q$13,0,'Fashring Assumptions'!$Q$12)</f>
        <v>0</v>
      </c>
      <c r="G685" s="15">
        <v>575.70474658085277</v>
      </c>
      <c r="H685" s="15">
        <f t="shared" si="74"/>
        <v>0</v>
      </c>
      <c r="I685" s="15">
        <f t="shared" si="75"/>
        <v>0</v>
      </c>
      <c r="J685" s="58">
        <f>'Fashring Assumptions'!$M$7*'Fashring Forecast'!F685</f>
        <v>0</v>
      </c>
      <c r="K685" s="58">
        <f>'Fashring Assumptions'!$M$5*'Fashring Assumptions'!$M$7*'Fashring Forecast'!E685</f>
        <v>227.1682691084095</v>
      </c>
      <c r="L685" s="58">
        <f t="shared" si="76"/>
        <v>227.1682691084095</v>
      </c>
    </row>
    <row r="686" spans="1:12" x14ac:dyDescent="0.3">
      <c r="A686" s="60">
        <v>44880</v>
      </c>
      <c r="B686" s="15">
        <f t="shared" si="77"/>
        <v>2022</v>
      </c>
      <c r="C686" s="15">
        <f t="shared" si="78"/>
        <v>11</v>
      </c>
      <c r="D686" s="15">
        <f t="shared" si="79"/>
        <v>15</v>
      </c>
      <c r="E686" s="15">
        <f t="shared" si="73"/>
        <v>3058.9875591536993</v>
      </c>
      <c r="F686" s="15">
        <f>IF(E685&gt;'Fashring Assumptions'!$Q$13,0,'Fashring Assumptions'!$Q$12)</f>
        <v>0</v>
      </c>
      <c r="G686" s="15">
        <v>575.70474658085277</v>
      </c>
      <c r="H686" s="15">
        <f t="shared" si="74"/>
        <v>0</v>
      </c>
      <c r="I686" s="15">
        <f t="shared" si="75"/>
        <v>0</v>
      </c>
      <c r="J686" s="58">
        <f>'Fashring Assumptions'!$M$7*'Fashring Forecast'!F686</f>
        <v>0</v>
      </c>
      <c r="K686" s="58">
        <f>'Fashring Assumptions'!$M$5*'Fashring Assumptions'!$M$7*'Fashring Forecast'!E686</f>
        <v>191.18672244710621</v>
      </c>
      <c r="L686" s="58">
        <f t="shared" si="76"/>
        <v>191.18672244710621</v>
      </c>
    </row>
    <row r="687" spans="1:12" x14ac:dyDescent="0.3">
      <c r="A687" s="60">
        <v>44881</v>
      </c>
      <c r="B687" s="15">
        <f t="shared" si="77"/>
        <v>2022</v>
      </c>
      <c r="C687" s="15">
        <f t="shared" si="78"/>
        <v>11</v>
      </c>
      <c r="D687" s="15">
        <f t="shared" si="79"/>
        <v>16</v>
      </c>
      <c r="E687" s="15">
        <f t="shared" si="73"/>
        <v>2483.2828125728465</v>
      </c>
      <c r="F687" s="15">
        <f>IF(E686&gt;'Fashring Assumptions'!$Q$13,0,'Fashring Assumptions'!$Q$12)</f>
        <v>0</v>
      </c>
      <c r="G687" s="15">
        <v>575.70474658085277</v>
      </c>
      <c r="H687" s="15">
        <f t="shared" si="74"/>
        <v>0</v>
      </c>
      <c r="I687" s="15">
        <f t="shared" si="75"/>
        <v>0</v>
      </c>
      <c r="J687" s="58">
        <f>'Fashring Assumptions'!$M$7*'Fashring Forecast'!F687</f>
        <v>0</v>
      </c>
      <c r="K687" s="58">
        <f>'Fashring Assumptions'!$M$5*'Fashring Assumptions'!$M$7*'Fashring Forecast'!E687</f>
        <v>155.20517578580291</v>
      </c>
      <c r="L687" s="58">
        <f t="shared" si="76"/>
        <v>155.20517578580291</v>
      </c>
    </row>
    <row r="688" spans="1:12" x14ac:dyDescent="0.3">
      <c r="A688" s="60">
        <v>44882</v>
      </c>
      <c r="B688" s="15">
        <f t="shared" si="77"/>
        <v>2022</v>
      </c>
      <c r="C688" s="15">
        <f t="shared" si="78"/>
        <v>11</v>
      </c>
      <c r="D688" s="15">
        <f t="shared" si="79"/>
        <v>17</v>
      </c>
      <c r="E688" s="15">
        <f t="shared" si="73"/>
        <v>1907.5780659919938</v>
      </c>
      <c r="F688" s="15">
        <f>IF(E687&gt;'Fashring Assumptions'!$Q$13,0,'Fashring Assumptions'!$Q$12)</f>
        <v>0</v>
      </c>
      <c r="G688" s="15">
        <v>575.70474658085277</v>
      </c>
      <c r="H688" s="15">
        <f t="shared" si="74"/>
        <v>0</v>
      </c>
      <c r="I688" s="15">
        <f t="shared" si="75"/>
        <v>0</v>
      </c>
      <c r="J688" s="58">
        <f>'Fashring Assumptions'!$M$7*'Fashring Forecast'!F688</f>
        <v>0</v>
      </c>
      <c r="K688" s="58">
        <f>'Fashring Assumptions'!$M$5*'Fashring Assumptions'!$M$7*'Fashring Forecast'!E688</f>
        <v>119.22362912449961</v>
      </c>
      <c r="L688" s="58">
        <f t="shared" si="76"/>
        <v>119.22362912449961</v>
      </c>
    </row>
    <row r="689" spans="1:12" x14ac:dyDescent="0.3">
      <c r="A689" s="60">
        <v>44883</v>
      </c>
      <c r="B689" s="15">
        <f t="shared" si="77"/>
        <v>2022</v>
      </c>
      <c r="C689" s="15">
        <f t="shared" si="78"/>
        <v>11</v>
      </c>
      <c r="D689" s="15">
        <f t="shared" si="79"/>
        <v>18</v>
      </c>
      <c r="E689" s="15">
        <f t="shared" si="73"/>
        <v>1331.873319411141</v>
      </c>
      <c r="F689" s="15">
        <f>IF(E688&gt;'Fashring Assumptions'!$Q$13,0,'Fashring Assumptions'!$Q$12)</f>
        <v>0</v>
      </c>
      <c r="G689" s="15">
        <v>575.70474658085277</v>
      </c>
      <c r="H689" s="15">
        <f t="shared" si="74"/>
        <v>0</v>
      </c>
      <c r="I689" s="15">
        <f t="shared" si="75"/>
        <v>0</v>
      </c>
      <c r="J689" s="58">
        <f>'Fashring Assumptions'!$M$7*'Fashring Forecast'!F689</f>
        <v>0</v>
      </c>
      <c r="K689" s="58">
        <f>'Fashring Assumptions'!$M$5*'Fashring Assumptions'!$M$7*'Fashring Forecast'!E689</f>
        <v>83.242082463196311</v>
      </c>
      <c r="L689" s="58">
        <f t="shared" si="76"/>
        <v>83.242082463196311</v>
      </c>
    </row>
    <row r="690" spans="1:12" x14ac:dyDescent="0.3">
      <c r="A690" s="60">
        <v>44884</v>
      </c>
      <c r="B690" s="15">
        <f t="shared" si="77"/>
        <v>2022</v>
      </c>
      <c r="C690" s="15">
        <f t="shared" si="78"/>
        <v>11</v>
      </c>
      <c r="D690" s="15">
        <f t="shared" si="79"/>
        <v>19</v>
      </c>
      <c r="E690" s="15">
        <f t="shared" si="73"/>
        <v>756.16857283028821</v>
      </c>
      <c r="F690" s="15">
        <f>IF(E689&gt;'Fashring Assumptions'!$Q$13,0,'Fashring Assumptions'!$Q$12)</f>
        <v>0</v>
      </c>
      <c r="G690" s="15">
        <v>575.70474658085277</v>
      </c>
      <c r="H690" s="15">
        <f t="shared" si="74"/>
        <v>0</v>
      </c>
      <c r="I690" s="15">
        <f t="shared" si="75"/>
        <v>0</v>
      </c>
      <c r="J690" s="58">
        <f>'Fashring Assumptions'!$M$7*'Fashring Forecast'!F690</f>
        <v>0</v>
      </c>
      <c r="K690" s="58">
        <f>'Fashring Assumptions'!$M$5*'Fashring Assumptions'!$M$7*'Fashring Forecast'!E690</f>
        <v>47.260535801893013</v>
      </c>
      <c r="L690" s="58">
        <f t="shared" si="76"/>
        <v>47.260535801893013</v>
      </c>
    </row>
    <row r="691" spans="1:12" x14ac:dyDescent="0.3">
      <c r="A691" s="60">
        <v>44885</v>
      </c>
      <c r="B691" s="15">
        <f t="shared" si="77"/>
        <v>2022</v>
      </c>
      <c r="C691" s="15">
        <f t="shared" si="78"/>
        <v>11</v>
      </c>
      <c r="D691" s="15">
        <f t="shared" si="79"/>
        <v>20</v>
      </c>
      <c r="E691" s="15">
        <f t="shared" si="73"/>
        <v>4472.6138574793886</v>
      </c>
      <c r="F691" s="15">
        <f>IF(E690&gt;'Fashring Assumptions'!$Q$13,0,'Fashring Assumptions'!$Q$12)</f>
        <v>4292.1500312299531</v>
      </c>
      <c r="G691" s="15">
        <v>575.70474658085277</v>
      </c>
      <c r="H691" s="15">
        <f t="shared" si="74"/>
        <v>1</v>
      </c>
      <c r="I691" s="15">
        <f t="shared" si="75"/>
        <v>1000</v>
      </c>
      <c r="J691" s="58">
        <f>'Fashring Assumptions'!$M$7*'Fashring Forecast'!F691</f>
        <v>10730.375078074883</v>
      </c>
      <c r="K691" s="58">
        <f>'Fashring Assumptions'!$M$5*'Fashring Assumptions'!$M$7*'Fashring Forecast'!E691</f>
        <v>279.53836609246179</v>
      </c>
      <c r="L691" s="58">
        <f t="shared" si="76"/>
        <v>12009.913444167345</v>
      </c>
    </row>
    <row r="692" spans="1:12" x14ac:dyDescent="0.3">
      <c r="A692" s="60">
        <v>44886</v>
      </c>
      <c r="B692" s="15">
        <f t="shared" si="77"/>
        <v>2022</v>
      </c>
      <c r="C692" s="15">
        <f t="shared" si="78"/>
        <v>11</v>
      </c>
      <c r="D692" s="15">
        <f t="shared" si="79"/>
        <v>21</v>
      </c>
      <c r="E692" s="15">
        <f t="shared" si="73"/>
        <v>3896.9091108985358</v>
      </c>
      <c r="F692" s="15">
        <f>IF(E691&gt;'Fashring Assumptions'!$Q$13,0,'Fashring Assumptions'!$Q$12)</f>
        <v>0</v>
      </c>
      <c r="G692" s="15">
        <v>575.70474658085277</v>
      </c>
      <c r="H692" s="15">
        <f t="shared" si="74"/>
        <v>0</v>
      </c>
      <c r="I692" s="15">
        <f t="shared" si="75"/>
        <v>0</v>
      </c>
      <c r="J692" s="58">
        <f>'Fashring Assumptions'!$M$7*'Fashring Forecast'!F692</f>
        <v>0</v>
      </c>
      <c r="K692" s="58">
        <f>'Fashring Assumptions'!$M$5*'Fashring Assumptions'!$M$7*'Fashring Forecast'!E692</f>
        <v>243.55681943115849</v>
      </c>
      <c r="L692" s="58">
        <f t="shared" si="76"/>
        <v>243.55681943115849</v>
      </c>
    </row>
    <row r="693" spans="1:12" x14ac:dyDescent="0.3">
      <c r="A693" s="60">
        <v>44887</v>
      </c>
      <c r="B693" s="15">
        <f t="shared" si="77"/>
        <v>2022</v>
      </c>
      <c r="C693" s="15">
        <f t="shared" si="78"/>
        <v>11</v>
      </c>
      <c r="D693" s="15">
        <f t="shared" si="79"/>
        <v>22</v>
      </c>
      <c r="E693" s="15">
        <f t="shared" si="73"/>
        <v>3321.204364317683</v>
      </c>
      <c r="F693" s="15">
        <f>IF(E692&gt;'Fashring Assumptions'!$Q$13,0,'Fashring Assumptions'!$Q$12)</f>
        <v>0</v>
      </c>
      <c r="G693" s="15">
        <v>575.70474658085277</v>
      </c>
      <c r="H693" s="15">
        <f t="shared" si="74"/>
        <v>0</v>
      </c>
      <c r="I693" s="15">
        <f t="shared" si="75"/>
        <v>0</v>
      </c>
      <c r="J693" s="58">
        <f>'Fashring Assumptions'!$M$7*'Fashring Forecast'!F693</f>
        <v>0</v>
      </c>
      <c r="K693" s="58">
        <f>'Fashring Assumptions'!$M$5*'Fashring Assumptions'!$M$7*'Fashring Forecast'!E693</f>
        <v>207.57527276985519</v>
      </c>
      <c r="L693" s="58">
        <f t="shared" si="76"/>
        <v>207.57527276985519</v>
      </c>
    </row>
    <row r="694" spans="1:12" x14ac:dyDescent="0.3">
      <c r="A694" s="60">
        <v>44888</v>
      </c>
      <c r="B694" s="15">
        <f t="shared" si="77"/>
        <v>2022</v>
      </c>
      <c r="C694" s="15">
        <f t="shared" si="78"/>
        <v>11</v>
      </c>
      <c r="D694" s="15">
        <f t="shared" si="79"/>
        <v>23</v>
      </c>
      <c r="E694" s="15">
        <f t="shared" si="73"/>
        <v>2745.4996177368303</v>
      </c>
      <c r="F694" s="15">
        <f>IF(E693&gt;'Fashring Assumptions'!$Q$13,0,'Fashring Assumptions'!$Q$12)</f>
        <v>0</v>
      </c>
      <c r="G694" s="15">
        <v>575.70474658085277</v>
      </c>
      <c r="H694" s="15">
        <f t="shared" si="74"/>
        <v>0</v>
      </c>
      <c r="I694" s="15">
        <f t="shared" si="75"/>
        <v>0</v>
      </c>
      <c r="J694" s="58">
        <f>'Fashring Assumptions'!$M$7*'Fashring Forecast'!F694</f>
        <v>0</v>
      </c>
      <c r="K694" s="58">
        <f>'Fashring Assumptions'!$M$5*'Fashring Assumptions'!$M$7*'Fashring Forecast'!E694</f>
        <v>171.59372610855189</v>
      </c>
      <c r="L694" s="58">
        <f t="shared" si="76"/>
        <v>171.59372610855189</v>
      </c>
    </row>
    <row r="695" spans="1:12" x14ac:dyDescent="0.3">
      <c r="A695" s="60">
        <v>44889</v>
      </c>
      <c r="B695" s="15">
        <f t="shared" si="77"/>
        <v>2022</v>
      </c>
      <c r="C695" s="15">
        <f t="shared" si="78"/>
        <v>11</v>
      </c>
      <c r="D695" s="15">
        <f t="shared" si="79"/>
        <v>24</v>
      </c>
      <c r="E695" s="15">
        <f t="shared" si="73"/>
        <v>2169.7948711559775</v>
      </c>
      <c r="F695" s="15">
        <f>IF(E694&gt;'Fashring Assumptions'!$Q$13,0,'Fashring Assumptions'!$Q$12)</f>
        <v>0</v>
      </c>
      <c r="G695" s="15">
        <v>575.70474658085277</v>
      </c>
      <c r="H695" s="15">
        <f t="shared" si="74"/>
        <v>0</v>
      </c>
      <c r="I695" s="15">
        <f t="shared" si="75"/>
        <v>0</v>
      </c>
      <c r="J695" s="58">
        <f>'Fashring Assumptions'!$M$7*'Fashring Forecast'!F695</f>
        <v>0</v>
      </c>
      <c r="K695" s="58">
        <f>'Fashring Assumptions'!$M$5*'Fashring Assumptions'!$M$7*'Fashring Forecast'!E695</f>
        <v>135.61217944724859</v>
      </c>
      <c r="L695" s="58">
        <f t="shared" si="76"/>
        <v>135.61217944724859</v>
      </c>
    </row>
    <row r="696" spans="1:12" x14ac:dyDescent="0.3">
      <c r="A696" s="60">
        <v>44890</v>
      </c>
      <c r="B696" s="15">
        <f t="shared" si="77"/>
        <v>2022</v>
      </c>
      <c r="C696" s="15">
        <f t="shared" si="78"/>
        <v>11</v>
      </c>
      <c r="D696" s="15">
        <f t="shared" si="79"/>
        <v>25</v>
      </c>
      <c r="E696" s="15">
        <f t="shared" si="73"/>
        <v>1594.0901245751247</v>
      </c>
      <c r="F696" s="15">
        <f>IF(E695&gt;'Fashring Assumptions'!$Q$13,0,'Fashring Assumptions'!$Q$12)</f>
        <v>0</v>
      </c>
      <c r="G696" s="15">
        <v>575.70474658085277</v>
      </c>
      <c r="H696" s="15">
        <f t="shared" si="74"/>
        <v>0</v>
      </c>
      <c r="I696" s="15">
        <f t="shared" si="75"/>
        <v>0</v>
      </c>
      <c r="J696" s="58">
        <f>'Fashring Assumptions'!$M$7*'Fashring Forecast'!F696</f>
        <v>0</v>
      </c>
      <c r="K696" s="58">
        <f>'Fashring Assumptions'!$M$5*'Fashring Assumptions'!$M$7*'Fashring Forecast'!E696</f>
        <v>99.630632785945295</v>
      </c>
      <c r="L696" s="58">
        <f t="shared" si="76"/>
        <v>99.630632785945295</v>
      </c>
    </row>
    <row r="697" spans="1:12" x14ac:dyDescent="0.3">
      <c r="A697" s="60">
        <v>44891</v>
      </c>
      <c r="B697" s="15">
        <f t="shared" si="77"/>
        <v>2022</v>
      </c>
      <c r="C697" s="15">
        <f t="shared" si="78"/>
        <v>11</v>
      </c>
      <c r="D697" s="15">
        <f t="shared" si="79"/>
        <v>26</v>
      </c>
      <c r="E697" s="15">
        <f t="shared" si="73"/>
        <v>1018.3853779942719</v>
      </c>
      <c r="F697" s="15">
        <f>IF(E696&gt;'Fashring Assumptions'!$Q$13,0,'Fashring Assumptions'!$Q$12)</f>
        <v>0</v>
      </c>
      <c r="G697" s="15">
        <v>575.70474658085277</v>
      </c>
      <c r="H697" s="15">
        <f t="shared" si="74"/>
        <v>0</v>
      </c>
      <c r="I697" s="15">
        <f t="shared" si="75"/>
        <v>0</v>
      </c>
      <c r="J697" s="58">
        <f>'Fashring Assumptions'!$M$7*'Fashring Forecast'!F697</f>
        <v>0</v>
      </c>
      <c r="K697" s="58">
        <f>'Fashring Assumptions'!$M$5*'Fashring Assumptions'!$M$7*'Fashring Forecast'!E697</f>
        <v>63.649086124641997</v>
      </c>
      <c r="L697" s="58">
        <f t="shared" si="76"/>
        <v>63.649086124641997</v>
      </c>
    </row>
    <row r="698" spans="1:12" x14ac:dyDescent="0.3">
      <c r="A698" s="60">
        <v>44892</v>
      </c>
      <c r="B698" s="15">
        <f t="shared" si="77"/>
        <v>2022</v>
      </c>
      <c r="C698" s="15">
        <f t="shared" si="78"/>
        <v>11</v>
      </c>
      <c r="D698" s="15">
        <f t="shared" si="79"/>
        <v>27</v>
      </c>
      <c r="E698" s="15">
        <f t="shared" si="73"/>
        <v>4734.8306626433723</v>
      </c>
      <c r="F698" s="15">
        <f>IF(E697&gt;'Fashring Assumptions'!$Q$13,0,'Fashring Assumptions'!$Q$12)</f>
        <v>4292.1500312299531</v>
      </c>
      <c r="G698" s="15">
        <v>575.70474658085277</v>
      </c>
      <c r="H698" s="15">
        <f t="shared" si="74"/>
        <v>1</v>
      </c>
      <c r="I698" s="15">
        <f t="shared" si="75"/>
        <v>1000</v>
      </c>
      <c r="J698" s="58">
        <f>'Fashring Assumptions'!$M$7*'Fashring Forecast'!F698</f>
        <v>10730.375078074883</v>
      </c>
      <c r="K698" s="58">
        <f>'Fashring Assumptions'!$M$5*'Fashring Assumptions'!$M$7*'Fashring Forecast'!E698</f>
        <v>295.92691641521077</v>
      </c>
      <c r="L698" s="58">
        <f t="shared" si="76"/>
        <v>12026.301994490093</v>
      </c>
    </row>
    <row r="699" spans="1:12" x14ac:dyDescent="0.3">
      <c r="A699" s="60">
        <v>44893</v>
      </c>
      <c r="B699" s="15">
        <f t="shared" si="77"/>
        <v>2022</v>
      </c>
      <c r="C699" s="15">
        <f t="shared" si="78"/>
        <v>11</v>
      </c>
      <c r="D699" s="15">
        <f t="shared" si="79"/>
        <v>28</v>
      </c>
      <c r="E699" s="15">
        <f t="shared" si="73"/>
        <v>4159.1259160625195</v>
      </c>
      <c r="F699" s="15">
        <f>IF(E698&gt;'Fashring Assumptions'!$Q$13,0,'Fashring Assumptions'!$Q$12)</f>
        <v>0</v>
      </c>
      <c r="G699" s="15">
        <v>575.70474658085277</v>
      </c>
      <c r="H699" s="15">
        <f t="shared" si="74"/>
        <v>0</v>
      </c>
      <c r="I699" s="15">
        <f t="shared" si="75"/>
        <v>0</v>
      </c>
      <c r="J699" s="58">
        <f>'Fashring Assumptions'!$M$7*'Fashring Forecast'!F699</f>
        <v>0</v>
      </c>
      <c r="K699" s="58">
        <f>'Fashring Assumptions'!$M$5*'Fashring Assumptions'!$M$7*'Fashring Forecast'!E699</f>
        <v>259.94536975390747</v>
      </c>
      <c r="L699" s="58">
        <f t="shared" si="76"/>
        <v>259.94536975390747</v>
      </c>
    </row>
    <row r="700" spans="1:12" x14ac:dyDescent="0.3">
      <c r="A700" s="60">
        <v>44894</v>
      </c>
      <c r="B700" s="15">
        <f t="shared" si="77"/>
        <v>2022</v>
      </c>
      <c r="C700" s="15">
        <f t="shared" si="78"/>
        <v>11</v>
      </c>
      <c r="D700" s="15">
        <f t="shared" si="79"/>
        <v>29</v>
      </c>
      <c r="E700" s="15">
        <f t="shared" si="73"/>
        <v>3583.4211694816668</v>
      </c>
      <c r="F700" s="15">
        <f>IF(E699&gt;'Fashring Assumptions'!$Q$13,0,'Fashring Assumptions'!$Q$12)</f>
        <v>0</v>
      </c>
      <c r="G700" s="15">
        <v>575.70474658085277</v>
      </c>
      <c r="H700" s="15">
        <f t="shared" si="74"/>
        <v>0</v>
      </c>
      <c r="I700" s="15">
        <f t="shared" si="75"/>
        <v>0</v>
      </c>
      <c r="J700" s="58">
        <f>'Fashring Assumptions'!$M$7*'Fashring Forecast'!F700</f>
        <v>0</v>
      </c>
      <c r="K700" s="58">
        <f>'Fashring Assumptions'!$M$5*'Fashring Assumptions'!$M$7*'Fashring Forecast'!E700</f>
        <v>223.96382309260417</v>
      </c>
      <c r="L700" s="58">
        <f t="shared" si="76"/>
        <v>223.96382309260417</v>
      </c>
    </row>
    <row r="701" spans="1:12" x14ac:dyDescent="0.3">
      <c r="A701" s="60">
        <v>44895</v>
      </c>
      <c r="B701" s="15">
        <f t="shared" si="77"/>
        <v>2022</v>
      </c>
      <c r="C701" s="15">
        <f t="shared" si="78"/>
        <v>11</v>
      </c>
      <c r="D701" s="15">
        <f t="shared" si="79"/>
        <v>30</v>
      </c>
      <c r="E701" s="15">
        <f t="shared" si="73"/>
        <v>3007.716422900814</v>
      </c>
      <c r="F701" s="15">
        <f>IF(E700&gt;'Fashring Assumptions'!$Q$13,0,'Fashring Assumptions'!$Q$12)</f>
        <v>0</v>
      </c>
      <c r="G701" s="15">
        <v>575.70474658085277</v>
      </c>
      <c r="H701" s="15">
        <f t="shared" si="74"/>
        <v>0</v>
      </c>
      <c r="I701" s="15">
        <f t="shared" si="75"/>
        <v>0</v>
      </c>
      <c r="J701" s="58">
        <f>'Fashring Assumptions'!$M$7*'Fashring Forecast'!F701</f>
        <v>0</v>
      </c>
      <c r="K701" s="58">
        <f>'Fashring Assumptions'!$M$5*'Fashring Assumptions'!$M$7*'Fashring Forecast'!E701</f>
        <v>187.98227643130087</v>
      </c>
      <c r="L701" s="58">
        <f t="shared" si="76"/>
        <v>187.98227643130087</v>
      </c>
    </row>
    <row r="702" spans="1:12" x14ac:dyDescent="0.3">
      <c r="A702" s="60">
        <v>44896</v>
      </c>
      <c r="B702" s="15">
        <f t="shared" si="77"/>
        <v>2022</v>
      </c>
      <c r="C702" s="15">
        <f t="shared" si="78"/>
        <v>12</v>
      </c>
      <c r="D702" s="15">
        <f t="shared" si="79"/>
        <v>1</v>
      </c>
      <c r="E702" s="15">
        <f t="shared" si="73"/>
        <v>2432.0116763199612</v>
      </c>
      <c r="F702" s="15">
        <f>IF(E701&gt;'Fashring Assumptions'!$Q$13,0,'Fashring Assumptions'!$Q$12)</f>
        <v>0</v>
      </c>
      <c r="G702" s="15">
        <v>575.70474658085277</v>
      </c>
      <c r="H702" s="15">
        <f t="shared" si="74"/>
        <v>0</v>
      </c>
      <c r="I702" s="15">
        <f t="shared" si="75"/>
        <v>0</v>
      </c>
      <c r="J702" s="58">
        <f>'Fashring Assumptions'!$M$7*'Fashring Forecast'!F702</f>
        <v>0</v>
      </c>
      <c r="K702" s="58">
        <f>'Fashring Assumptions'!$M$5*'Fashring Assumptions'!$M$7*'Fashring Forecast'!E702</f>
        <v>152.00072976999758</v>
      </c>
      <c r="L702" s="58">
        <f t="shared" si="76"/>
        <v>152.00072976999758</v>
      </c>
    </row>
    <row r="703" spans="1:12" x14ac:dyDescent="0.3">
      <c r="A703" s="60">
        <v>44897</v>
      </c>
      <c r="B703" s="15">
        <f t="shared" si="77"/>
        <v>2022</v>
      </c>
      <c r="C703" s="15">
        <f t="shared" si="78"/>
        <v>12</v>
      </c>
      <c r="D703" s="15">
        <f t="shared" si="79"/>
        <v>2</v>
      </c>
      <c r="E703" s="15">
        <f t="shared" si="73"/>
        <v>1856.3069297391085</v>
      </c>
      <c r="F703" s="15">
        <f>IF(E702&gt;'Fashring Assumptions'!$Q$13,0,'Fashring Assumptions'!$Q$12)</f>
        <v>0</v>
      </c>
      <c r="G703" s="15">
        <v>575.70474658085277</v>
      </c>
      <c r="H703" s="15">
        <f t="shared" si="74"/>
        <v>0</v>
      </c>
      <c r="I703" s="15">
        <f t="shared" si="75"/>
        <v>0</v>
      </c>
      <c r="J703" s="58">
        <f>'Fashring Assumptions'!$M$7*'Fashring Forecast'!F703</f>
        <v>0</v>
      </c>
      <c r="K703" s="58">
        <f>'Fashring Assumptions'!$M$5*'Fashring Assumptions'!$M$7*'Fashring Forecast'!E703</f>
        <v>116.01918310869428</v>
      </c>
      <c r="L703" s="58">
        <f t="shared" si="76"/>
        <v>116.01918310869428</v>
      </c>
    </row>
    <row r="704" spans="1:12" x14ac:dyDescent="0.3">
      <c r="A704" s="60">
        <v>44898</v>
      </c>
      <c r="B704" s="15">
        <f t="shared" si="77"/>
        <v>2022</v>
      </c>
      <c r="C704" s="15">
        <f t="shared" si="78"/>
        <v>12</v>
      </c>
      <c r="D704" s="15">
        <f t="shared" si="79"/>
        <v>3</v>
      </c>
      <c r="E704" s="15">
        <f t="shared" si="73"/>
        <v>1280.6021831582557</v>
      </c>
      <c r="F704" s="15">
        <f>IF(E703&gt;'Fashring Assumptions'!$Q$13,0,'Fashring Assumptions'!$Q$12)</f>
        <v>0</v>
      </c>
      <c r="G704" s="15">
        <v>575.70474658085277</v>
      </c>
      <c r="H704" s="15">
        <f t="shared" si="74"/>
        <v>0</v>
      </c>
      <c r="I704" s="15">
        <f t="shared" si="75"/>
        <v>0</v>
      </c>
      <c r="J704" s="58">
        <f>'Fashring Assumptions'!$M$7*'Fashring Forecast'!F704</f>
        <v>0</v>
      </c>
      <c r="K704" s="58">
        <f>'Fashring Assumptions'!$M$5*'Fashring Assumptions'!$M$7*'Fashring Forecast'!E704</f>
        <v>80.03763644739098</v>
      </c>
      <c r="L704" s="58">
        <f t="shared" si="76"/>
        <v>80.03763644739098</v>
      </c>
    </row>
    <row r="705" spans="1:12" x14ac:dyDescent="0.3">
      <c r="A705" s="60">
        <v>44899</v>
      </c>
      <c r="B705" s="15">
        <f t="shared" si="77"/>
        <v>2022</v>
      </c>
      <c r="C705" s="15">
        <f t="shared" si="78"/>
        <v>12</v>
      </c>
      <c r="D705" s="15">
        <f t="shared" si="79"/>
        <v>4</v>
      </c>
      <c r="E705" s="15">
        <f t="shared" si="73"/>
        <v>4997.047467807356</v>
      </c>
      <c r="F705" s="15">
        <f>IF(E704&gt;'Fashring Assumptions'!$Q$13,0,'Fashring Assumptions'!$Q$12)</f>
        <v>4292.1500312299531</v>
      </c>
      <c r="G705" s="15">
        <v>575.70474658085277</v>
      </c>
      <c r="H705" s="15">
        <f t="shared" si="74"/>
        <v>1</v>
      </c>
      <c r="I705" s="15">
        <f t="shared" si="75"/>
        <v>1000</v>
      </c>
      <c r="J705" s="58">
        <f>'Fashring Assumptions'!$M$7*'Fashring Forecast'!F705</f>
        <v>10730.375078074883</v>
      </c>
      <c r="K705" s="58">
        <f>'Fashring Assumptions'!$M$5*'Fashring Assumptions'!$M$7*'Fashring Forecast'!E705</f>
        <v>312.31546673795975</v>
      </c>
      <c r="L705" s="58">
        <f t="shared" si="76"/>
        <v>12042.690544812844</v>
      </c>
    </row>
    <row r="706" spans="1:12" x14ac:dyDescent="0.3">
      <c r="A706" s="60">
        <v>44900</v>
      </c>
      <c r="B706" s="15">
        <f t="shared" si="77"/>
        <v>2022</v>
      </c>
      <c r="C706" s="15">
        <f t="shared" si="78"/>
        <v>12</v>
      </c>
      <c r="D706" s="15">
        <f t="shared" si="79"/>
        <v>5</v>
      </c>
      <c r="E706" s="15">
        <f t="shared" si="73"/>
        <v>4421.3427212265033</v>
      </c>
      <c r="F706" s="15">
        <f>IF(E705&gt;'Fashring Assumptions'!$Q$13,0,'Fashring Assumptions'!$Q$12)</f>
        <v>0</v>
      </c>
      <c r="G706" s="15">
        <v>575.70474658085277</v>
      </c>
      <c r="H706" s="15">
        <f t="shared" si="74"/>
        <v>0</v>
      </c>
      <c r="I706" s="15">
        <f t="shared" si="75"/>
        <v>0</v>
      </c>
      <c r="J706" s="58">
        <f>'Fashring Assumptions'!$M$7*'Fashring Forecast'!F706</f>
        <v>0</v>
      </c>
      <c r="K706" s="58">
        <f>'Fashring Assumptions'!$M$5*'Fashring Assumptions'!$M$7*'Fashring Forecast'!E706</f>
        <v>276.33392007665645</v>
      </c>
      <c r="L706" s="58">
        <f t="shared" si="76"/>
        <v>276.33392007665645</v>
      </c>
    </row>
    <row r="707" spans="1:12" x14ac:dyDescent="0.3">
      <c r="A707" s="60">
        <v>44901</v>
      </c>
      <c r="B707" s="15">
        <f t="shared" si="77"/>
        <v>2022</v>
      </c>
      <c r="C707" s="15">
        <f t="shared" si="78"/>
        <v>12</v>
      </c>
      <c r="D707" s="15">
        <f t="shared" si="79"/>
        <v>6</v>
      </c>
      <c r="E707" s="15">
        <f t="shared" ref="E707:E770" si="80">E706-G707+F707</f>
        <v>3845.6379746456505</v>
      </c>
      <c r="F707" s="15">
        <f>IF(E706&gt;'Fashring Assumptions'!$Q$13,0,'Fashring Assumptions'!$Q$12)</f>
        <v>0</v>
      </c>
      <c r="G707" s="15">
        <v>575.70474658085277</v>
      </c>
      <c r="H707" s="15">
        <f t="shared" ref="H707:H732" si="81">IF(F707&gt;0,1,0)</f>
        <v>0</v>
      </c>
      <c r="I707" s="15">
        <f t="shared" ref="I707:I732" si="82">1000*H707</f>
        <v>0</v>
      </c>
      <c r="J707" s="58">
        <f>'Fashring Assumptions'!$M$7*'Fashring Forecast'!F707</f>
        <v>0</v>
      </c>
      <c r="K707" s="58">
        <f>'Fashring Assumptions'!$M$5*'Fashring Assumptions'!$M$7*'Fashring Forecast'!E707</f>
        <v>240.35237341535316</v>
      </c>
      <c r="L707" s="58">
        <f t="shared" ref="L707:L732" si="83">SUM(I707:K707)</f>
        <v>240.35237341535316</v>
      </c>
    </row>
    <row r="708" spans="1:12" x14ac:dyDescent="0.3">
      <c r="A708" s="60">
        <v>44902</v>
      </c>
      <c r="B708" s="15">
        <f t="shared" si="77"/>
        <v>2022</v>
      </c>
      <c r="C708" s="15">
        <f t="shared" si="78"/>
        <v>12</v>
      </c>
      <c r="D708" s="15">
        <f t="shared" si="79"/>
        <v>7</v>
      </c>
      <c r="E708" s="15">
        <f t="shared" si="80"/>
        <v>3269.9332280647977</v>
      </c>
      <c r="F708" s="15">
        <f>IF(E707&gt;'Fashring Assumptions'!$Q$13,0,'Fashring Assumptions'!$Q$12)</f>
        <v>0</v>
      </c>
      <c r="G708" s="15">
        <v>575.70474658085277</v>
      </c>
      <c r="H708" s="15">
        <f t="shared" si="81"/>
        <v>0</v>
      </c>
      <c r="I708" s="15">
        <f t="shared" si="82"/>
        <v>0</v>
      </c>
      <c r="J708" s="58">
        <f>'Fashring Assumptions'!$M$7*'Fashring Forecast'!F708</f>
        <v>0</v>
      </c>
      <c r="K708" s="58">
        <f>'Fashring Assumptions'!$M$5*'Fashring Assumptions'!$M$7*'Fashring Forecast'!E708</f>
        <v>204.37082675404986</v>
      </c>
      <c r="L708" s="58">
        <f t="shared" si="83"/>
        <v>204.37082675404986</v>
      </c>
    </row>
    <row r="709" spans="1:12" x14ac:dyDescent="0.3">
      <c r="A709" s="60">
        <v>44903</v>
      </c>
      <c r="B709" s="15">
        <f t="shared" si="77"/>
        <v>2022</v>
      </c>
      <c r="C709" s="15">
        <f t="shared" si="78"/>
        <v>12</v>
      </c>
      <c r="D709" s="15">
        <f t="shared" si="79"/>
        <v>8</v>
      </c>
      <c r="E709" s="15">
        <f t="shared" si="80"/>
        <v>2694.228481483945</v>
      </c>
      <c r="F709" s="15">
        <f>IF(E708&gt;'Fashring Assumptions'!$Q$13,0,'Fashring Assumptions'!$Q$12)</f>
        <v>0</v>
      </c>
      <c r="G709" s="15">
        <v>575.70474658085277</v>
      </c>
      <c r="H709" s="15">
        <f t="shared" si="81"/>
        <v>0</v>
      </c>
      <c r="I709" s="15">
        <f t="shared" si="82"/>
        <v>0</v>
      </c>
      <c r="J709" s="58">
        <f>'Fashring Assumptions'!$M$7*'Fashring Forecast'!F709</f>
        <v>0</v>
      </c>
      <c r="K709" s="58">
        <f>'Fashring Assumptions'!$M$5*'Fashring Assumptions'!$M$7*'Fashring Forecast'!E709</f>
        <v>168.38928009274656</v>
      </c>
      <c r="L709" s="58">
        <f t="shared" si="83"/>
        <v>168.38928009274656</v>
      </c>
    </row>
    <row r="710" spans="1:12" x14ac:dyDescent="0.3">
      <c r="A710" s="60">
        <v>44904</v>
      </c>
      <c r="B710" s="15">
        <f t="shared" si="77"/>
        <v>2022</v>
      </c>
      <c r="C710" s="15">
        <f t="shared" si="78"/>
        <v>12</v>
      </c>
      <c r="D710" s="15">
        <f t="shared" si="79"/>
        <v>9</v>
      </c>
      <c r="E710" s="15">
        <f t="shared" si="80"/>
        <v>2118.5237349030922</v>
      </c>
      <c r="F710" s="15">
        <f>IF(E709&gt;'Fashring Assumptions'!$Q$13,0,'Fashring Assumptions'!$Q$12)</f>
        <v>0</v>
      </c>
      <c r="G710" s="15">
        <v>575.70474658085277</v>
      </c>
      <c r="H710" s="15">
        <f t="shared" si="81"/>
        <v>0</v>
      </c>
      <c r="I710" s="15">
        <f t="shared" si="82"/>
        <v>0</v>
      </c>
      <c r="J710" s="58">
        <f>'Fashring Assumptions'!$M$7*'Fashring Forecast'!F710</f>
        <v>0</v>
      </c>
      <c r="K710" s="58">
        <f>'Fashring Assumptions'!$M$5*'Fashring Assumptions'!$M$7*'Fashring Forecast'!E710</f>
        <v>132.40773343144326</v>
      </c>
      <c r="L710" s="58">
        <f t="shared" si="83"/>
        <v>132.40773343144326</v>
      </c>
    </row>
    <row r="711" spans="1:12" x14ac:dyDescent="0.3">
      <c r="A711" s="60">
        <v>44905</v>
      </c>
      <c r="B711" s="15">
        <f t="shared" si="77"/>
        <v>2022</v>
      </c>
      <c r="C711" s="15">
        <f t="shared" si="78"/>
        <v>12</v>
      </c>
      <c r="D711" s="15">
        <f t="shared" si="79"/>
        <v>10</v>
      </c>
      <c r="E711" s="15">
        <f t="shared" si="80"/>
        <v>1542.8189883222394</v>
      </c>
      <c r="F711" s="15">
        <f>IF(E710&gt;'Fashring Assumptions'!$Q$13,0,'Fashring Assumptions'!$Q$12)</f>
        <v>0</v>
      </c>
      <c r="G711" s="15">
        <v>575.70474658085277</v>
      </c>
      <c r="H711" s="15">
        <f t="shared" si="81"/>
        <v>0</v>
      </c>
      <c r="I711" s="15">
        <f t="shared" si="82"/>
        <v>0</v>
      </c>
      <c r="J711" s="58">
        <f>'Fashring Assumptions'!$M$7*'Fashring Forecast'!F711</f>
        <v>0</v>
      </c>
      <c r="K711" s="58">
        <f>'Fashring Assumptions'!$M$5*'Fashring Assumptions'!$M$7*'Fashring Forecast'!E711</f>
        <v>96.426186770139964</v>
      </c>
      <c r="L711" s="58">
        <f t="shared" si="83"/>
        <v>96.426186770139964</v>
      </c>
    </row>
    <row r="712" spans="1:12" x14ac:dyDescent="0.3">
      <c r="A712" s="60">
        <v>44906</v>
      </c>
      <c r="B712" s="15">
        <f t="shared" si="77"/>
        <v>2022</v>
      </c>
      <c r="C712" s="15">
        <f t="shared" si="78"/>
        <v>12</v>
      </c>
      <c r="D712" s="15">
        <f t="shared" si="79"/>
        <v>11</v>
      </c>
      <c r="E712" s="15">
        <f t="shared" si="80"/>
        <v>967.11424174138665</v>
      </c>
      <c r="F712" s="15">
        <f>IF(E711&gt;'Fashring Assumptions'!$Q$13,0,'Fashring Assumptions'!$Q$12)</f>
        <v>0</v>
      </c>
      <c r="G712" s="15">
        <v>575.70474658085277</v>
      </c>
      <c r="H712" s="15">
        <f t="shared" si="81"/>
        <v>0</v>
      </c>
      <c r="I712" s="15">
        <f t="shared" si="82"/>
        <v>0</v>
      </c>
      <c r="J712" s="58">
        <f>'Fashring Assumptions'!$M$7*'Fashring Forecast'!F712</f>
        <v>0</v>
      </c>
      <c r="K712" s="58">
        <f>'Fashring Assumptions'!$M$5*'Fashring Assumptions'!$M$7*'Fashring Forecast'!E712</f>
        <v>60.444640108836666</v>
      </c>
      <c r="L712" s="58">
        <f t="shared" si="83"/>
        <v>60.444640108836666</v>
      </c>
    </row>
    <row r="713" spans="1:12" x14ac:dyDescent="0.3">
      <c r="A713" s="60">
        <v>44907</v>
      </c>
      <c r="B713" s="15">
        <f t="shared" si="77"/>
        <v>2022</v>
      </c>
      <c r="C713" s="15">
        <f t="shared" si="78"/>
        <v>12</v>
      </c>
      <c r="D713" s="15">
        <f t="shared" si="79"/>
        <v>12</v>
      </c>
      <c r="E713" s="15">
        <f t="shared" si="80"/>
        <v>4683.559526390487</v>
      </c>
      <c r="F713" s="15">
        <f>IF(E712&gt;'Fashring Assumptions'!$Q$13,0,'Fashring Assumptions'!$Q$12)</f>
        <v>4292.1500312299531</v>
      </c>
      <c r="G713" s="15">
        <v>575.70474658085277</v>
      </c>
      <c r="H713" s="15">
        <f t="shared" si="81"/>
        <v>1</v>
      </c>
      <c r="I713" s="15">
        <f t="shared" si="82"/>
        <v>1000</v>
      </c>
      <c r="J713" s="58">
        <f>'Fashring Assumptions'!$M$7*'Fashring Forecast'!F713</f>
        <v>10730.375078074883</v>
      </c>
      <c r="K713" s="58">
        <f>'Fashring Assumptions'!$M$5*'Fashring Assumptions'!$M$7*'Fashring Forecast'!E713</f>
        <v>292.72247039940544</v>
      </c>
      <c r="L713" s="58">
        <f t="shared" si="83"/>
        <v>12023.097548474288</v>
      </c>
    </row>
    <row r="714" spans="1:12" x14ac:dyDescent="0.3">
      <c r="A714" s="60">
        <v>44908</v>
      </c>
      <c r="B714" s="15">
        <f t="shared" si="77"/>
        <v>2022</v>
      </c>
      <c r="C714" s="15">
        <f t="shared" si="78"/>
        <v>12</v>
      </c>
      <c r="D714" s="15">
        <f t="shared" si="79"/>
        <v>13</v>
      </c>
      <c r="E714" s="15">
        <f t="shared" si="80"/>
        <v>4107.8547798096342</v>
      </c>
      <c r="F714" s="15">
        <f>IF(E713&gt;'Fashring Assumptions'!$Q$13,0,'Fashring Assumptions'!$Q$12)</f>
        <v>0</v>
      </c>
      <c r="G714" s="15">
        <v>575.70474658085277</v>
      </c>
      <c r="H714" s="15">
        <f t="shared" si="81"/>
        <v>0</v>
      </c>
      <c r="I714" s="15">
        <f t="shared" si="82"/>
        <v>0</v>
      </c>
      <c r="J714" s="58">
        <f>'Fashring Assumptions'!$M$7*'Fashring Forecast'!F714</f>
        <v>0</v>
      </c>
      <c r="K714" s="58">
        <f>'Fashring Assumptions'!$M$5*'Fashring Assumptions'!$M$7*'Fashring Forecast'!E714</f>
        <v>256.74092373810214</v>
      </c>
      <c r="L714" s="58">
        <f t="shared" si="83"/>
        <v>256.74092373810214</v>
      </c>
    </row>
    <row r="715" spans="1:12" x14ac:dyDescent="0.3">
      <c r="A715" s="60">
        <v>44909</v>
      </c>
      <c r="B715" s="15">
        <f t="shared" si="77"/>
        <v>2022</v>
      </c>
      <c r="C715" s="15">
        <f t="shared" si="78"/>
        <v>12</v>
      </c>
      <c r="D715" s="15">
        <f t="shared" si="79"/>
        <v>14</v>
      </c>
      <c r="E715" s="15">
        <f t="shared" si="80"/>
        <v>3532.1500332287815</v>
      </c>
      <c r="F715" s="15">
        <f>IF(E714&gt;'Fashring Assumptions'!$Q$13,0,'Fashring Assumptions'!$Q$12)</f>
        <v>0</v>
      </c>
      <c r="G715" s="15">
        <v>575.70474658085277</v>
      </c>
      <c r="H715" s="15">
        <f t="shared" si="81"/>
        <v>0</v>
      </c>
      <c r="I715" s="15">
        <f t="shared" si="82"/>
        <v>0</v>
      </c>
      <c r="J715" s="58">
        <f>'Fashring Assumptions'!$M$7*'Fashring Forecast'!F715</f>
        <v>0</v>
      </c>
      <c r="K715" s="58">
        <f>'Fashring Assumptions'!$M$5*'Fashring Assumptions'!$M$7*'Fashring Forecast'!E715</f>
        <v>220.75937707679884</v>
      </c>
      <c r="L715" s="58">
        <f t="shared" si="83"/>
        <v>220.75937707679884</v>
      </c>
    </row>
    <row r="716" spans="1:12" x14ac:dyDescent="0.3">
      <c r="A716" s="60">
        <v>44910</v>
      </c>
      <c r="B716" s="15">
        <f t="shared" si="77"/>
        <v>2022</v>
      </c>
      <c r="C716" s="15">
        <f t="shared" si="78"/>
        <v>12</v>
      </c>
      <c r="D716" s="15">
        <f t="shared" si="79"/>
        <v>15</v>
      </c>
      <c r="E716" s="15">
        <f t="shared" si="80"/>
        <v>2956.4452866479287</v>
      </c>
      <c r="F716" s="15">
        <f>IF(E715&gt;'Fashring Assumptions'!$Q$13,0,'Fashring Assumptions'!$Q$12)</f>
        <v>0</v>
      </c>
      <c r="G716" s="15">
        <v>575.70474658085277</v>
      </c>
      <c r="H716" s="15">
        <f t="shared" si="81"/>
        <v>0</v>
      </c>
      <c r="I716" s="15">
        <f t="shared" si="82"/>
        <v>0</v>
      </c>
      <c r="J716" s="58">
        <f>'Fashring Assumptions'!$M$7*'Fashring Forecast'!F716</f>
        <v>0</v>
      </c>
      <c r="K716" s="58">
        <f>'Fashring Assumptions'!$M$5*'Fashring Assumptions'!$M$7*'Fashring Forecast'!E716</f>
        <v>184.77783041549554</v>
      </c>
      <c r="L716" s="58">
        <f t="shared" si="83"/>
        <v>184.77783041549554</v>
      </c>
    </row>
    <row r="717" spans="1:12" x14ac:dyDescent="0.3">
      <c r="A717" s="60">
        <v>44911</v>
      </c>
      <c r="B717" s="15">
        <f t="shared" si="77"/>
        <v>2022</v>
      </c>
      <c r="C717" s="15">
        <f t="shared" si="78"/>
        <v>12</v>
      </c>
      <c r="D717" s="15">
        <f t="shared" si="79"/>
        <v>16</v>
      </c>
      <c r="E717" s="15">
        <f t="shared" si="80"/>
        <v>2380.7405400670759</v>
      </c>
      <c r="F717" s="15">
        <f>IF(E716&gt;'Fashring Assumptions'!$Q$13,0,'Fashring Assumptions'!$Q$12)</f>
        <v>0</v>
      </c>
      <c r="G717" s="15">
        <v>575.70474658085277</v>
      </c>
      <c r="H717" s="15">
        <f t="shared" si="81"/>
        <v>0</v>
      </c>
      <c r="I717" s="15">
        <f t="shared" si="82"/>
        <v>0</v>
      </c>
      <c r="J717" s="58">
        <f>'Fashring Assumptions'!$M$7*'Fashring Forecast'!F717</f>
        <v>0</v>
      </c>
      <c r="K717" s="58">
        <f>'Fashring Assumptions'!$M$5*'Fashring Assumptions'!$M$7*'Fashring Forecast'!E717</f>
        <v>148.79628375419225</v>
      </c>
      <c r="L717" s="58">
        <f t="shared" si="83"/>
        <v>148.79628375419225</v>
      </c>
    </row>
    <row r="718" spans="1:12" x14ac:dyDescent="0.3">
      <c r="A718" s="60">
        <v>44912</v>
      </c>
      <c r="B718" s="15">
        <f t="shared" si="77"/>
        <v>2022</v>
      </c>
      <c r="C718" s="15">
        <f t="shared" si="78"/>
        <v>12</v>
      </c>
      <c r="D718" s="15">
        <f t="shared" si="79"/>
        <v>17</v>
      </c>
      <c r="E718" s="15">
        <f t="shared" si="80"/>
        <v>1805.0357934862232</v>
      </c>
      <c r="F718" s="15">
        <f>IF(E717&gt;'Fashring Assumptions'!$Q$13,0,'Fashring Assumptions'!$Q$12)</f>
        <v>0</v>
      </c>
      <c r="G718" s="15">
        <v>575.70474658085277</v>
      </c>
      <c r="H718" s="15">
        <f t="shared" si="81"/>
        <v>0</v>
      </c>
      <c r="I718" s="15">
        <f t="shared" si="82"/>
        <v>0</v>
      </c>
      <c r="J718" s="58">
        <f>'Fashring Assumptions'!$M$7*'Fashring Forecast'!F718</f>
        <v>0</v>
      </c>
      <c r="K718" s="58">
        <f>'Fashring Assumptions'!$M$5*'Fashring Assumptions'!$M$7*'Fashring Forecast'!E718</f>
        <v>112.81473709288895</v>
      </c>
      <c r="L718" s="58">
        <f t="shared" si="83"/>
        <v>112.81473709288895</v>
      </c>
    </row>
    <row r="719" spans="1:12" x14ac:dyDescent="0.3">
      <c r="A719" s="60">
        <v>44913</v>
      </c>
      <c r="B719" s="15">
        <f t="shared" si="77"/>
        <v>2022</v>
      </c>
      <c r="C719" s="15">
        <f t="shared" si="78"/>
        <v>12</v>
      </c>
      <c r="D719" s="15">
        <f t="shared" si="79"/>
        <v>18</v>
      </c>
      <c r="E719" s="15">
        <f t="shared" si="80"/>
        <v>1229.3310469053704</v>
      </c>
      <c r="F719" s="15">
        <f>IF(E718&gt;'Fashring Assumptions'!$Q$13,0,'Fashring Assumptions'!$Q$12)</f>
        <v>0</v>
      </c>
      <c r="G719" s="15">
        <v>575.70474658085277</v>
      </c>
      <c r="H719" s="15">
        <f t="shared" si="81"/>
        <v>0</v>
      </c>
      <c r="I719" s="15">
        <f t="shared" si="82"/>
        <v>0</v>
      </c>
      <c r="J719" s="58">
        <f>'Fashring Assumptions'!$M$7*'Fashring Forecast'!F719</f>
        <v>0</v>
      </c>
      <c r="K719" s="58">
        <f>'Fashring Assumptions'!$M$5*'Fashring Assumptions'!$M$7*'Fashring Forecast'!E719</f>
        <v>76.833190431585649</v>
      </c>
      <c r="L719" s="58">
        <f t="shared" si="83"/>
        <v>76.833190431585649</v>
      </c>
    </row>
    <row r="720" spans="1:12" x14ac:dyDescent="0.3">
      <c r="A720" s="60">
        <v>44914</v>
      </c>
      <c r="B720" s="15">
        <f t="shared" si="77"/>
        <v>2022</v>
      </c>
      <c r="C720" s="15">
        <f t="shared" si="78"/>
        <v>12</v>
      </c>
      <c r="D720" s="15">
        <f t="shared" si="79"/>
        <v>19</v>
      </c>
      <c r="E720" s="15">
        <f t="shared" si="80"/>
        <v>4945.7763315544707</v>
      </c>
      <c r="F720" s="15">
        <f>IF(E719&gt;'Fashring Assumptions'!$Q$13,0,'Fashring Assumptions'!$Q$12)</f>
        <v>4292.1500312299531</v>
      </c>
      <c r="G720" s="15">
        <v>575.70474658085277</v>
      </c>
      <c r="H720" s="15">
        <f t="shared" si="81"/>
        <v>1</v>
      </c>
      <c r="I720" s="15">
        <f t="shared" si="82"/>
        <v>1000</v>
      </c>
      <c r="J720" s="58">
        <f>'Fashring Assumptions'!$M$7*'Fashring Forecast'!F720</f>
        <v>10730.375078074883</v>
      </c>
      <c r="K720" s="58">
        <f>'Fashring Assumptions'!$M$5*'Fashring Assumptions'!$M$7*'Fashring Forecast'!E720</f>
        <v>309.11102072215442</v>
      </c>
      <c r="L720" s="58">
        <f t="shared" si="83"/>
        <v>12039.486098797037</v>
      </c>
    </row>
    <row r="721" spans="1:12" x14ac:dyDescent="0.3">
      <c r="A721" s="60">
        <v>44915</v>
      </c>
      <c r="B721" s="15">
        <f t="shared" si="77"/>
        <v>2022</v>
      </c>
      <c r="C721" s="15">
        <f t="shared" si="78"/>
        <v>12</v>
      </c>
      <c r="D721" s="15">
        <f t="shared" si="79"/>
        <v>20</v>
      </c>
      <c r="E721" s="15">
        <f t="shared" si="80"/>
        <v>4370.071584973618</v>
      </c>
      <c r="F721" s="15">
        <f>IF(E720&gt;'Fashring Assumptions'!$Q$13,0,'Fashring Assumptions'!$Q$12)</f>
        <v>0</v>
      </c>
      <c r="G721" s="15">
        <v>575.70474658085277</v>
      </c>
      <c r="H721" s="15">
        <f t="shared" si="81"/>
        <v>0</v>
      </c>
      <c r="I721" s="15">
        <f t="shared" si="82"/>
        <v>0</v>
      </c>
      <c r="J721" s="58">
        <f>'Fashring Assumptions'!$M$7*'Fashring Forecast'!F721</f>
        <v>0</v>
      </c>
      <c r="K721" s="58">
        <f>'Fashring Assumptions'!$M$5*'Fashring Assumptions'!$M$7*'Fashring Forecast'!E721</f>
        <v>273.12947406085112</v>
      </c>
      <c r="L721" s="58">
        <f t="shared" si="83"/>
        <v>273.12947406085112</v>
      </c>
    </row>
    <row r="722" spans="1:12" x14ac:dyDescent="0.3">
      <c r="A722" s="60">
        <v>44916</v>
      </c>
      <c r="B722" s="15">
        <f t="shared" si="77"/>
        <v>2022</v>
      </c>
      <c r="C722" s="15">
        <f t="shared" si="78"/>
        <v>12</v>
      </c>
      <c r="D722" s="15">
        <f t="shared" si="79"/>
        <v>21</v>
      </c>
      <c r="E722" s="15">
        <f t="shared" si="80"/>
        <v>3794.3668383927652</v>
      </c>
      <c r="F722" s="15">
        <f>IF(E721&gt;'Fashring Assumptions'!$Q$13,0,'Fashring Assumptions'!$Q$12)</f>
        <v>0</v>
      </c>
      <c r="G722" s="15">
        <v>575.70474658085277</v>
      </c>
      <c r="H722" s="15">
        <f t="shared" si="81"/>
        <v>0</v>
      </c>
      <c r="I722" s="15">
        <f t="shared" si="82"/>
        <v>0</v>
      </c>
      <c r="J722" s="58">
        <f>'Fashring Assumptions'!$M$7*'Fashring Forecast'!F722</f>
        <v>0</v>
      </c>
      <c r="K722" s="58">
        <f>'Fashring Assumptions'!$M$5*'Fashring Assumptions'!$M$7*'Fashring Forecast'!E722</f>
        <v>237.14792739954783</v>
      </c>
      <c r="L722" s="58">
        <f t="shared" si="83"/>
        <v>237.14792739954783</v>
      </c>
    </row>
    <row r="723" spans="1:12" x14ac:dyDescent="0.3">
      <c r="A723" s="60">
        <v>44917</v>
      </c>
      <c r="B723" s="15">
        <f t="shared" si="77"/>
        <v>2022</v>
      </c>
      <c r="C723" s="15">
        <f t="shared" si="78"/>
        <v>12</v>
      </c>
      <c r="D723" s="15">
        <f t="shared" si="79"/>
        <v>22</v>
      </c>
      <c r="E723" s="15">
        <f t="shared" si="80"/>
        <v>3218.6620918119124</v>
      </c>
      <c r="F723" s="15">
        <f>IF(E722&gt;'Fashring Assumptions'!$Q$13,0,'Fashring Assumptions'!$Q$12)</f>
        <v>0</v>
      </c>
      <c r="G723" s="15">
        <v>575.70474658085277</v>
      </c>
      <c r="H723" s="15">
        <f t="shared" si="81"/>
        <v>0</v>
      </c>
      <c r="I723" s="15">
        <f t="shared" si="82"/>
        <v>0</v>
      </c>
      <c r="J723" s="58">
        <f>'Fashring Assumptions'!$M$7*'Fashring Forecast'!F723</f>
        <v>0</v>
      </c>
      <c r="K723" s="58">
        <f>'Fashring Assumptions'!$M$5*'Fashring Assumptions'!$M$7*'Fashring Forecast'!E723</f>
        <v>201.16638073824453</v>
      </c>
      <c r="L723" s="58">
        <f t="shared" si="83"/>
        <v>201.16638073824453</v>
      </c>
    </row>
    <row r="724" spans="1:12" x14ac:dyDescent="0.3">
      <c r="A724" s="60">
        <v>44918</v>
      </c>
      <c r="B724" s="15">
        <f t="shared" si="77"/>
        <v>2022</v>
      </c>
      <c r="C724" s="15">
        <f t="shared" si="78"/>
        <v>12</v>
      </c>
      <c r="D724" s="15">
        <f t="shared" si="79"/>
        <v>23</v>
      </c>
      <c r="E724" s="15">
        <f t="shared" si="80"/>
        <v>2642.9573452310597</v>
      </c>
      <c r="F724" s="15">
        <f>IF(E723&gt;'Fashring Assumptions'!$Q$13,0,'Fashring Assumptions'!$Q$12)</f>
        <v>0</v>
      </c>
      <c r="G724" s="15">
        <v>575.70474658085277</v>
      </c>
      <c r="H724" s="15">
        <f t="shared" si="81"/>
        <v>0</v>
      </c>
      <c r="I724" s="15">
        <f t="shared" si="82"/>
        <v>0</v>
      </c>
      <c r="J724" s="58">
        <f>'Fashring Assumptions'!$M$7*'Fashring Forecast'!F724</f>
        <v>0</v>
      </c>
      <c r="K724" s="58">
        <f>'Fashring Assumptions'!$M$5*'Fashring Assumptions'!$M$7*'Fashring Forecast'!E724</f>
        <v>165.18483407694123</v>
      </c>
      <c r="L724" s="58">
        <f t="shared" si="83"/>
        <v>165.18483407694123</v>
      </c>
    </row>
    <row r="725" spans="1:12" x14ac:dyDescent="0.3">
      <c r="A725" s="60">
        <v>44919</v>
      </c>
      <c r="B725" s="15">
        <f t="shared" si="77"/>
        <v>2022</v>
      </c>
      <c r="C725" s="15">
        <f t="shared" si="78"/>
        <v>12</v>
      </c>
      <c r="D725" s="15">
        <f t="shared" si="79"/>
        <v>24</v>
      </c>
      <c r="E725" s="15">
        <f t="shared" si="80"/>
        <v>2067.2525986502069</v>
      </c>
      <c r="F725" s="15">
        <f>IF(E724&gt;'Fashring Assumptions'!$Q$13,0,'Fashring Assumptions'!$Q$12)</f>
        <v>0</v>
      </c>
      <c r="G725" s="15">
        <v>575.70474658085277</v>
      </c>
      <c r="H725" s="15">
        <f t="shared" si="81"/>
        <v>0</v>
      </c>
      <c r="I725" s="15">
        <f t="shared" si="82"/>
        <v>0</v>
      </c>
      <c r="J725" s="58">
        <f>'Fashring Assumptions'!$M$7*'Fashring Forecast'!F725</f>
        <v>0</v>
      </c>
      <c r="K725" s="58">
        <f>'Fashring Assumptions'!$M$5*'Fashring Assumptions'!$M$7*'Fashring Forecast'!E725</f>
        <v>129.20328741563793</v>
      </c>
      <c r="L725" s="58">
        <f t="shared" si="83"/>
        <v>129.20328741563793</v>
      </c>
    </row>
    <row r="726" spans="1:12" x14ac:dyDescent="0.3">
      <c r="A726" s="60">
        <v>44920</v>
      </c>
      <c r="B726" s="15">
        <f t="shared" si="77"/>
        <v>2022</v>
      </c>
      <c r="C726" s="15">
        <f t="shared" si="78"/>
        <v>12</v>
      </c>
      <c r="D726" s="15">
        <f t="shared" si="79"/>
        <v>25</v>
      </c>
      <c r="E726" s="15">
        <f t="shared" si="80"/>
        <v>1491.5478520693541</v>
      </c>
      <c r="F726" s="15">
        <f>IF(E725&gt;'Fashring Assumptions'!$Q$13,0,'Fashring Assumptions'!$Q$12)</f>
        <v>0</v>
      </c>
      <c r="G726" s="15">
        <v>575.70474658085277</v>
      </c>
      <c r="H726" s="15">
        <f t="shared" si="81"/>
        <v>0</v>
      </c>
      <c r="I726" s="15">
        <f t="shared" si="82"/>
        <v>0</v>
      </c>
      <c r="J726" s="58">
        <f>'Fashring Assumptions'!$M$7*'Fashring Forecast'!F726</f>
        <v>0</v>
      </c>
      <c r="K726" s="58">
        <f>'Fashring Assumptions'!$M$5*'Fashring Assumptions'!$M$7*'Fashring Forecast'!E726</f>
        <v>93.221740754334633</v>
      </c>
      <c r="L726" s="58">
        <f t="shared" si="83"/>
        <v>93.221740754334633</v>
      </c>
    </row>
    <row r="727" spans="1:12" x14ac:dyDescent="0.3">
      <c r="A727" s="60">
        <v>44921</v>
      </c>
      <c r="B727" s="15">
        <f t="shared" si="77"/>
        <v>2022</v>
      </c>
      <c r="C727" s="15">
        <f t="shared" si="78"/>
        <v>12</v>
      </c>
      <c r="D727" s="15">
        <f t="shared" si="79"/>
        <v>26</v>
      </c>
      <c r="E727" s="15">
        <f t="shared" si="80"/>
        <v>915.84310548850135</v>
      </c>
      <c r="F727" s="15">
        <f>IF(E726&gt;'Fashring Assumptions'!$Q$13,0,'Fashring Assumptions'!$Q$12)</f>
        <v>0</v>
      </c>
      <c r="G727" s="15">
        <v>575.70474658085277</v>
      </c>
      <c r="H727" s="15">
        <f t="shared" si="81"/>
        <v>0</v>
      </c>
      <c r="I727" s="15">
        <f t="shared" si="82"/>
        <v>0</v>
      </c>
      <c r="J727" s="58">
        <f>'Fashring Assumptions'!$M$7*'Fashring Forecast'!F727</f>
        <v>0</v>
      </c>
      <c r="K727" s="58">
        <f>'Fashring Assumptions'!$M$5*'Fashring Assumptions'!$M$7*'Fashring Forecast'!E727</f>
        <v>57.240194093031334</v>
      </c>
      <c r="L727" s="58">
        <f t="shared" si="83"/>
        <v>57.240194093031334</v>
      </c>
    </row>
    <row r="728" spans="1:12" x14ac:dyDescent="0.3">
      <c r="A728" s="60">
        <v>44922</v>
      </c>
      <c r="B728" s="15">
        <f t="shared" si="77"/>
        <v>2022</v>
      </c>
      <c r="C728" s="15">
        <f t="shared" si="78"/>
        <v>12</v>
      </c>
      <c r="D728" s="15">
        <f t="shared" si="79"/>
        <v>27</v>
      </c>
      <c r="E728" s="15">
        <f t="shared" si="80"/>
        <v>4632.2883901376017</v>
      </c>
      <c r="F728" s="15">
        <f>IF(E727&gt;'Fashring Assumptions'!$Q$13,0,'Fashring Assumptions'!$Q$12)</f>
        <v>4292.1500312299531</v>
      </c>
      <c r="G728" s="15">
        <v>575.70474658085277</v>
      </c>
      <c r="H728" s="15">
        <f t="shared" si="81"/>
        <v>1</v>
      </c>
      <c r="I728" s="15">
        <f t="shared" si="82"/>
        <v>1000</v>
      </c>
      <c r="J728" s="58">
        <f>'Fashring Assumptions'!$M$7*'Fashring Forecast'!F728</f>
        <v>10730.375078074883</v>
      </c>
      <c r="K728" s="58">
        <f>'Fashring Assumptions'!$M$5*'Fashring Assumptions'!$M$7*'Fashring Forecast'!E728</f>
        <v>289.51802438360011</v>
      </c>
      <c r="L728" s="58">
        <f t="shared" si="83"/>
        <v>12019.893102458484</v>
      </c>
    </row>
    <row r="729" spans="1:12" x14ac:dyDescent="0.3">
      <c r="A729" s="60">
        <v>44923</v>
      </c>
      <c r="B729" s="15">
        <f t="shared" si="77"/>
        <v>2022</v>
      </c>
      <c r="C729" s="15">
        <f t="shared" si="78"/>
        <v>12</v>
      </c>
      <c r="D729" s="15">
        <f t="shared" si="79"/>
        <v>28</v>
      </c>
      <c r="E729" s="15">
        <f t="shared" si="80"/>
        <v>4056.5836435567489</v>
      </c>
      <c r="F729" s="15">
        <f>IF(E728&gt;'Fashring Assumptions'!$Q$13,0,'Fashring Assumptions'!$Q$12)</f>
        <v>0</v>
      </c>
      <c r="G729" s="15">
        <v>575.70474658085277</v>
      </c>
      <c r="H729" s="15">
        <f t="shared" si="81"/>
        <v>0</v>
      </c>
      <c r="I729" s="15">
        <f t="shared" si="82"/>
        <v>0</v>
      </c>
      <c r="J729" s="58">
        <f>'Fashring Assumptions'!$M$7*'Fashring Forecast'!F729</f>
        <v>0</v>
      </c>
      <c r="K729" s="58">
        <f>'Fashring Assumptions'!$M$5*'Fashring Assumptions'!$M$7*'Fashring Forecast'!E729</f>
        <v>253.53647772229681</v>
      </c>
      <c r="L729" s="58">
        <f t="shared" si="83"/>
        <v>253.53647772229681</v>
      </c>
    </row>
    <row r="730" spans="1:12" x14ac:dyDescent="0.3">
      <c r="A730" s="60">
        <v>44924</v>
      </c>
      <c r="B730" s="15">
        <f t="shared" si="77"/>
        <v>2022</v>
      </c>
      <c r="C730" s="15">
        <f t="shared" si="78"/>
        <v>12</v>
      </c>
      <c r="D730" s="15">
        <f t="shared" si="79"/>
        <v>29</v>
      </c>
      <c r="E730" s="15">
        <f t="shared" si="80"/>
        <v>3480.8788969758962</v>
      </c>
      <c r="F730" s="15">
        <f>IF(E729&gt;'Fashring Assumptions'!$Q$13,0,'Fashring Assumptions'!$Q$12)</f>
        <v>0</v>
      </c>
      <c r="G730" s="15">
        <v>575.70474658085277</v>
      </c>
      <c r="H730" s="15">
        <f t="shared" si="81"/>
        <v>0</v>
      </c>
      <c r="I730" s="15">
        <f t="shared" si="82"/>
        <v>0</v>
      </c>
      <c r="J730" s="58">
        <f>'Fashring Assumptions'!$M$7*'Fashring Forecast'!F730</f>
        <v>0</v>
      </c>
      <c r="K730" s="58">
        <f>'Fashring Assumptions'!$M$5*'Fashring Assumptions'!$M$7*'Fashring Forecast'!E730</f>
        <v>217.55493106099351</v>
      </c>
      <c r="L730" s="58">
        <f t="shared" si="83"/>
        <v>217.55493106099351</v>
      </c>
    </row>
    <row r="731" spans="1:12" x14ac:dyDescent="0.3">
      <c r="A731" s="60">
        <v>44925</v>
      </c>
      <c r="B731" s="15">
        <f t="shared" si="77"/>
        <v>2022</v>
      </c>
      <c r="C731" s="15">
        <f t="shared" si="78"/>
        <v>12</v>
      </c>
      <c r="D731" s="15">
        <f t="shared" si="79"/>
        <v>30</v>
      </c>
      <c r="E731" s="15">
        <f t="shared" si="80"/>
        <v>2905.1741503950434</v>
      </c>
      <c r="F731" s="15">
        <f>IF(E730&gt;'Fashring Assumptions'!$Q$13,0,'Fashring Assumptions'!$Q$12)</f>
        <v>0</v>
      </c>
      <c r="G731" s="15">
        <v>575.70474658085277</v>
      </c>
      <c r="H731" s="15">
        <f t="shared" si="81"/>
        <v>0</v>
      </c>
      <c r="I731" s="15">
        <f t="shared" si="82"/>
        <v>0</v>
      </c>
      <c r="J731" s="58">
        <f>'Fashring Assumptions'!$M$7*'Fashring Forecast'!F731</f>
        <v>0</v>
      </c>
      <c r="K731" s="58">
        <f>'Fashring Assumptions'!$M$5*'Fashring Assumptions'!$M$7*'Fashring Forecast'!E731</f>
        <v>181.57338439969021</v>
      </c>
      <c r="L731" s="58">
        <f t="shared" si="83"/>
        <v>181.57338439969021</v>
      </c>
    </row>
    <row r="732" spans="1:12" x14ac:dyDescent="0.3">
      <c r="A732" s="60">
        <v>44926</v>
      </c>
      <c r="B732" s="15">
        <f t="shared" si="77"/>
        <v>2022</v>
      </c>
      <c r="C732" s="15">
        <f t="shared" si="78"/>
        <v>12</v>
      </c>
      <c r="D732" s="15">
        <f t="shared" si="79"/>
        <v>31</v>
      </c>
      <c r="E732" s="15">
        <f t="shared" si="80"/>
        <v>2329.4694038141906</v>
      </c>
      <c r="F732" s="15">
        <f>IF(E731&gt;'Fashring Assumptions'!$Q$13,0,'Fashring Assumptions'!$Q$12)</f>
        <v>0</v>
      </c>
      <c r="G732" s="15">
        <v>575.70474658085277</v>
      </c>
      <c r="H732" s="15">
        <f t="shared" si="81"/>
        <v>0</v>
      </c>
      <c r="I732" s="15">
        <f t="shared" si="82"/>
        <v>0</v>
      </c>
      <c r="J732" s="58">
        <f>'Fashring Assumptions'!$M$7*'Fashring Forecast'!F732</f>
        <v>0</v>
      </c>
      <c r="K732" s="58">
        <f>'Fashring Assumptions'!$M$5*'Fashring Assumptions'!$M$7*'Fashring Forecast'!E732</f>
        <v>145.59183773838691</v>
      </c>
      <c r="L732" s="58">
        <f t="shared" si="83"/>
        <v>145.59183773838691</v>
      </c>
    </row>
  </sheetData>
  <autoFilter ref="A1:M1" xr:uid="{00000000-0009-0000-0000-000003000000}"/>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M1828"/>
  <sheetViews>
    <sheetView showGridLines="0" workbookViewId="0">
      <pane ySplit="1" topLeftCell="A2" activePane="bottomLeft" state="frozen"/>
      <selection pane="bottomLeft" activeCell="I9" sqref="I9"/>
    </sheetView>
  </sheetViews>
  <sheetFormatPr defaultRowHeight="14.4" x14ac:dyDescent="0.3"/>
  <cols>
    <col min="1" max="1" width="10.5546875" style="60" bestFit="1" customWidth="1"/>
    <col min="2" max="2" width="7.109375" style="15" bestFit="1" customWidth="1"/>
    <col min="3" max="3" width="9" style="15" bestFit="1" customWidth="1"/>
    <col min="4" max="4" width="6.44140625" style="15" bestFit="1" customWidth="1"/>
    <col min="5" max="5" width="16.6640625" style="15" bestFit="1" customWidth="1"/>
    <col min="6" max="6" width="18.21875" style="15" bestFit="1" customWidth="1"/>
    <col min="7" max="7" width="8.21875" style="15" bestFit="1" customWidth="1"/>
    <col min="8" max="8" width="12.33203125" style="15" bestFit="1" customWidth="1"/>
    <col min="9" max="10" width="15.5546875" style="58" bestFit="1" customWidth="1"/>
    <col min="11" max="11" width="13" style="58" bestFit="1" customWidth="1"/>
    <col min="12" max="12" width="20.5546875" style="58" customWidth="1"/>
    <col min="13" max="13" width="13.6640625" bestFit="1" customWidth="1"/>
  </cols>
  <sheetData>
    <row r="1" spans="1:13" x14ac:dyDescent="0.3">
      <c r="A1" s="61" t="s">
        <v>0</v>
      </c>
      <c r="B1" s="7" t="s">
        <v>6</v>
      </c>
      <c r="C1" s="7" t="s">
        <v>4</v>
      </c>
      <c r="D1" s="7" t="s">
        <v>0</v>
      </c>
      <c r="E1" s="7" t="s">
        <v>1</v>
      </c>
      <c r="F1" s="7" t="s">
        <v>2</v>
      </c>
      <c r="G1" s="7" t="s">
        <v>15</v>
      </c>
      <c r="H1" s="7" t="s">
        <v>16</v>
      </c>
      <c r="I1" s="59" t="s">
        <v>18</v>
      </c>
      <c r="J1" s="59" t="s">
        <v>17</v>
      </c>
      <c r="K1" s="59" t="s">
        <v>19</v>
      </c>
      <c r="L1" s="59" t="s">
        <v>32</v>
      </c>
    </row>
    <row r="2" spans="1:13" x14ac:dyDescent="0.3">
      <c r="A2" s="60">
        <v>42370</v>
      </c>
      <c r="B2" s="15">
        <f>YEAR(A2)</f>
        <v>2016</v>
      </c>
      <c r="C2" s="15">
        <f>MONTH(A2)</f>
        <v>1</v>
      </c>
      <c r="D2" s="15">
        <f>DAY(A2)</f>
        <v>1</v>
      </c>
      <c r="E2" s="15">
        <v>14017</v>
      </c>
      <c r="F2" s="15">
        <v>14621</v>
      </c>
      <c r="G2" s="15">
        <f>IF(F2&gt;0,1,0)</f>
        <v>1</v>
      </c>
      <c r="H2" s="15">
        <f>1000*G2</f>
        <v>1000</v>
      </c>
      <c r="I2" s="58">
        <f>'Fashring Assumptions'!$M$7*F2</f>
        <v>36552.5</v>
      </c>
      <c r="J2" s="58">
        <f>'Fashring Assumptions'!$M$5*'Fashring Assumptions'!$M$7*E2</f>
        <v>876.0625</v>
      </c>
      <c r="K2" s="58">
        <f>SUM(H2:J2)</f>
        <v>38428.5625</v>
      </c>
      <c r="L2" s="58">
        <f>SUM(K3:K1828)</f>
        <v>4352950.8125</v>
      </c>
      <c r="M2" s="53"/>
    </row>
    <row r="3" spans="1:13" x14ac:dyDescent="0.3">
      <c r="A3" s="60">
        <v>42371</v>
      </c>
      <c r="B3" s="15">
        <f t="shared" ref="B3:B66" si="0">YEAR(A3)</f>
        <v>2016</v>
      </c>
      <c r="C3" s="15">
        <f t="shared" ref="C3:C66" si="1">MONTH(A3)</f>
        <v>1</v>
      </c>
      <c r="D3" s="15">
        <f t="shared" ref="D3:D66" si="2">DAY(A3)</f>
        <v>2</v>
      </c>
      <c r="E3" s="15">
        <v>13417</v>
      </c>
      <c r="F3" s="15">
        <v>0</v>
      </c>
      <c r="G3" s="15">
        <f t="shared" ref="G3:G66" si="3">IF(F3&gt;0,1,0)</f>
        <v>0</v>
      </c>
      <c r="H3" s="15">
        <f t="shared" ref="H3:H66" si="4">1000*G3</f>
        <v>0</v>
      </c>
      <c r="I3" s="58">
        <f>'Fashring Assumptions'!$M$7*F3</f>
        <v>0</v>
      </c>
      <c r="J3" s="58">
        <f>'Fashring Assumptions'!$M$5*'Fashring Assumptions'!$M$7*E3</f>
        <v>838.5625</v>
      </c>
      <c r="K3" s="58">
        <f t="shared" ref="K3:K66" si="5">SUM(H3:J3)</f>
        <v>838.5625</v>
      </c>
    </row>
    <row r="4" spans="1:13" x14ac:dyDescent="0.3">
      <c r="A4" s="60">
        <v>42372</v>
      </c>
      <c r="B4" s="15">
        <f t="shared" si="0"/>
        <v>2016</v>
      </c>
      <c r="C4" s="15">
        <f t="shared" si="1"/>
        <v>1</v>
      </c>
      <c r="D4" s="15">
        <f t="shared" si="2"/>
        <v>3</v>
      </c>
      <c r="E4" s="15">
        <v>12822</v>
      </c>
      <c r="F4" s="15">
        <v>0</v>
      </c>
      <c r="G4" s="15">
        <f t="shared" si="3"/>
        <v>0</v>
      </c>
      <c r="H4" s="15">
        <f t="shared" si="4"/>
        <v>0</v>
      </c>
      <c r="I4" s="58">
        <f>'Fashring Assumptions'!$M$7*F4</f>
        <v>0</v>
      </c>
      <c r="J4" s="58">
        <f>'Fashring Assumptions'!$M$5*'Fashring Assumptions'!$M$7*E4</f>
        <v>801.375</v>
      </c>
      <c r="K4" s="58">
        <f t="shared" si="5"/>
        <v>801.375</v>
      </c>
    </row>
    <row r="5" spans="1:13" x14ac:dyDescent="0.3">
      <c r="A5" s="60">
        <v>42373</v>
      </c>
      <c r="B5" s="15">
        <f t="shared" si="0"/>
        <v>2016</v>
      </c>
      <c r="C5" s="15">
        <f t="shared" si="1"/>
        <v>1</v>
      </c>
      <c r="D5" s="15">
        <f t="shared" si="2"/>
        <v>4</v>
      </c>
      <c r="E5" s="15">
        <v>12278</v>
      </c>
      <c r="F5" s="15">
        <v>0</v>
      </c>
      <c r="G5" s="15">
        <f t="shared" si="3"/>
        <v>0</v>
      </c>
      <c r="H5" s="15">
        <f t="shared" si="4"/>
        <v>0</v>
      </c>
      <c r="I5" s="58">
        <f>'Fashring Assumptions'!$M$7*F5</f>
        <v>0</v>
      </c>
      <c r="J5" s="58">
        <f>'Fashring Assumptions'!$M$5*'Fashring Assumptions'!$M$7*E5</f>
        <v>767.375</v>
      </c>
      <c r="K5" s="58">
        <f t="shared" si="5"/>
        <v>767.375</v>
      </c>
    </row>
    <row r="6" spans="1:13" x14ac:dyDescent="0.3">
      <c r="A6" s="60">
        <v>42374</v>
      </c>
      <c r="B6" s="15">
        <f t="shared" si="0"/>
        <v>2016</v>
      </c>
      <c r="C6" s="15">
        <f t="shared" si="1"/>
        <v>1</v>
      </c>
      <c r="D6" s="15">
        <f t="shared" si="2"/>
        <v>5</v>
      </c>
      <c r="E6" s="15">
        <v>11749</v>
      </c>
      <c r="F6" s="15">
        <v>0</v>
      </c>
      <c r="G6" s="15">
        <f t="shared" si="3"/>
        <v>0</v>
      </c>
      <c r="H6" s="15">
        <f t="shared" si="4"/>
        <v>0</v>
      </c>
      <c r="I6" s="58">
        <f>'Fashring Assumptions'!$M$7*F6</f>
        <v>0</v>
      </c>
      <c r="J6" s="58">
        <f>'Fashring Assumptions'!$M$5*'Fashring Assumptions'!$M$7*E6</f>
        <v>734.3125</v>
      </c>
      <c r="K6" s="58">
        <f t="shared" si="5"/>
        <v>734.3125</v>
      </c>
    </row>
    <row r="7" spans="1:13" x14ac:dyDescent="0.3">
      <c r="A7" s="60">
        <v>42375</v>
      </c>
      <c r="B7" s="15">
        <f t="shared" si="0"/>
        <v>2016</v>
      </c>
      <c r="C7" s="15">
        <f t="shared" si="1"/>
        <v>1</v>
      </c>
      <c r="D7" s="15">
        <f t="shared" si="2"/>
        <v>6</v>
      </c>
      <c r="E7" s="15">
        <v>11200</v>
      </c>
      <c r="F7" s="15">
        <v>0</v>
      </c>
      <c r="G7" s="15">
        <f t="shared" si="3"/>
        <v>0</v>
      </c>
      <c r="H7" s="15">
        <f t="shared" si="4"/>
        <v>0</v>
      </c>
      <c r="I7" s="58">
        <f>'Fashring Assumptions'!$M$7*F7</f>
        <v>0</v>
      </c>
      <c r="J7" s="58">
        <f>'Fashring Assumptions'!$M$5*'Fashring Assumptions'!$M$7*E7</f>
        <v>700</v>
      </c>
      <c r="K7" s="58">
        <f t="shared" si="5"/>
        <v>700</v>
      </c>
    </row>
    <row r="8" spans="1:13" x14ac:dyDescent="0.3">
      <c r="A8" s="60">
        <v>42376</v>
      </c>
      <c r="B8" s="15">
        <f t="shared" si="0"/>
        <v>2016</v>
      </c>
      <c r="C8" s="15">
        <f t="shared" si="1"/>
        <v>1</v>
      </c>
      <c r="D8" s="15">
        <f t="shared" si="2"/>
        <v>7</v>
      </c>
      <c r="E8" s="15">
        <v>10689</v>
      </c>
      <c r="F8" s="15">
        <v>0</v>
      </c>
      <c r="G8" s="15">
        <f t="shared" si="3"/>
        <v>0</v>
      </c>
      <c r="H8" s="15">
        <f t="shared" si="4"/>
        <v>0</v>
      </c>
      <c r="I8" s="58">
        <f>'Fashring Assumptions'!$M$7*F8</f>
        <v>0</v>
      </c>
      <c r="J8" s="58">
        <f>'Fashring Assumptions'!$M$5*'Fashring Assumptions'!$M$7*E8</f>
        <v>668.0625</v>
      </c>
      <c r="K8" s="58">
        <f t="shared" si="5"/>
        <v>668.0625</v>
      </c>
    </row>
    <row r="9" spans="1:13" x14ac:dyDescent="0.3">
      <c r="A9" s="60">
        <v>42377</v>
      </c>
      <c r="B9" s="15">
        <f t="shared" si="0"/>
        <v>2016</v>
      </c>
      <c r="C9" s="15">
        <f t="shared" si="1"/>
        <v>1</v>
      </c>
      <c r="D9" s="15">
        <f t="shared" si="2"/>
        <v>8</v>
      </c>
      <c r="E9" s="15">
        <v>10105</v>
      </c>
      <c r="F9" s="15">
        <v>0</v>
      </c>
      <c r="G9" s="15">
        <f t="shared" si="3"/>
        <v>0</v>
      </c>
      <c r="H9" s="15">
        <f t="shared" si="4"/>
        <v>0</v>
      </c>
      <c r="I9" s="58">
        <f>'Fashring Assumptions'!$M$7*F9</f>
        <v>0</v>
      </c>
      <c r="J9" s="58">
        <f>'Fashring Assumptions'!$M$5*'Fashring Assumptions'!$M$7*E9</f>
        <v>631.5625</v>
      </c>
      <c r="K9" s="58">
        <f t="shared" si="5"/>
        <v>631.5625</v>
      </c>
    </row>
    <row r="10" spans="1:13" x14ac:dyDescent="0.3">
      <c r="A10" s="60">
        <v>42378</v>
      </c>
      <c r="B10" s="15">
        <f t="shared" si="0"/>
        <v>2016</v>
      </c>
      <c r="C10" s="15">
        <f t="shared" si="1"/>
        <v>1</v>
      </c>
      <c r="D10" s="15">
        <f t="shared" si="2"/>
        <v>9</v>
      </c>
      <c r="E10" s="15">
        <v>9493</v>
      </c>
      <c r="F10" s="15">
        <v>0</v>
      </c>
      <c r="G10" s="15">
        <f t="shared" si="3"/>
        <v>0</v>
      </c>
      <c r="H10" s="15">
        <f t="shared" si="4"/>
        <v>0</v>
      </c>
      <c r="I10" s="58">
        <f>'Fashring Assumptions'!$M$7*F10</f>
        <v>0</v>
      </c>
      <c r="J10" s="58">
        <f>'Fashring Assumptions'!$M$5*'Fashring Assumptions'!$M$7*E10</f>
        <v>593.3125</v>
      </c>
      <c r="K10" s="58">
        <f t="shared" si="5"/>
        <v>593.3125</v>
      </c>
    </row>
    <row r="11" spans="1:13" x14ac:dyDescent="0.3">
      <c r="A11" s="60">
        <v>42379</v>
      </c>
      <c r="B11" s="15">
        <f t="shared" si="0"/>
        <v>2016</v>
      </c>
      <c r="C11" s="15">
        <f t="shared" si="1"/>
        <v>1</v>
      </c>
      <c r="D11" s="15">
        <f t="shared" si="2"/>
        <v>10</v>
      </c>
      <c r="E11" s="15">
        <v>8917</v>
      </c>
      <c r="F11" s="15">
        <v>0</v>
      </c>
      <c r="G11" s="15">
        <f t="shared" si="3"/>
        <v>0</v>
      </c>
      <c r="H11" s="15">
        <f t="shared" si="4"/>
        <v>0</v>
      </c>
      <c r="I11" s="58">
        <f>'Fashring Assumptions'!$M$7*F11</f>
        <v>0</v>
      </c>
      <c r="J11" s="58">
        <f>'Fashring Assumptions'!$M$5*'Fashring Assumptions'!$M$7*E11</f>
        <v>557.3125</v>
      </c>
      <c r="K11" s="58">
        <f t="shared" si="5"/>
        <v>557.3125</v>
      </c>
    </row>
    <row r="12" spans="1:13" x14ac:dyDescent="0.3">
      <c r="A12" s="60">
        <v>42380</v>
      </c>
      <c r="B12" s="15">
        <f t="shared" si="0"/>
        <v>2016</v>
      </c>
      <c r="C12" s="15">
        <f t="shared" si="1"/>
        <v>1</v>
      </c>
      <c r="D12" s="15">
        <f t="shared" si="2"/>
        <v>11</v>
      </c>
      <c r="E12" s="15">
        <v>8332</v>
      </c>
      <c r="F12" s="15">
        <v>0</v>
      </c>
      <c r="G12" s="15">
        <f t="shared" si="3"/>
        <v>0</v>
      </c>
      <c r="H12" s="15">
        <f t="shared" si="4"/>
        <v>0</v>
      </c>
      <c r="I12" s="58">
        <f>'Fashring Assumptions'!$M$7*F12</f>
        <v>0</v>
      </c>
      <c r="J12" s="58">
        <f>'Fashring Assumptions'!$M$5*'Fashring Assumptions'!$M$7*E12</f>
        <v>520.75</v>
      </c>
      <c r="K12" s="58">
        <f t="shared" si="5"/>
        <v>520.75</v>
      </c>
    </row>
    <row r="13" spans="1:13" x14ac:dyDescent="0.3">
      <c r="A13" s="60">
        <v>42381</v>
      </c>
      <c r="B13" s="15">
        <f t="shared" si="0"/>
        <v>2016</v>
      </c>
      <c r="C13" s="15">
        <f t="shared" si="1"/>
        <v>1</v>
      </c>
      <c r="D13" s="15">
        <f t="shared" si="2"/>
        <v>12</v>
      </c>
      <c r="E13" s="15">
        <v>7783</v>
      </c>
      <c r="F13" s="15">
        <v>0</v>
      </c>
      <c r="G13" s="15">
        <f t="shared" si="3"/>
        <v>0</v>
      </c>
      <c r="H13" s="15">
        <f t="shared" si="4"/>
        <v>0</v>
      </c>
      <c r="I13" s="58">
        <f>'Fashring Assumptions'!$M$7*F13</f>
        <v>0</v>
      </c>
      <c r="J13" s="58">
        <f>'Fashring Assumptions'!$M$5*'Fashring Assumptions'!$M$7*E13</f>
        <v>486.4375</v>
      </c>
      <c r="K13" s="58">
        <f t="shared" si="5"/>
        <v>486.4375</v>
      </c>
    </row>
    <row r="14" spans="1:13" x14ac:dyDescent="0.3">
      <c r="A14" s="60">
        <v>42382</v>
      </c>
      <c r="B14" s="15">
        <f t="shared" si="0"/>
        <v>2016</v>
      </c>
      <c r="C14" s="15">
        <f t="shared" si="1"/>
        <v>1</v>
      </c>
      <c r="D14" s="15">
        <f t="shared" si="2"/>
        <v>13</v>
      </c>
      <c r="E14" s="15">
        <v>7254</v>
      </c>
      <c r="F14" s="15">
        <v>0</v>
      </c>
      <c r="G14" s="15">
        <f t="shared" si="3"/>
        <v>0</v>
      </c>
      <c r="H14" s="15">
        <f t="shared" si="4"/>
        <v>0</v>
      </c>
      <c r="I14" s="58">
        <f>'Fashring Assumptions'!$M$7*F14</f>
        <v>0</v>
      </c>
      <c r="J14" s="58">
        <f>'Fashring Assumptions'!$M$5*'Fashring Assumptions'!$M$7*E14</f>
        <v>453.375</v>
      </c>
      <c r="K14" s="58">
        <f t="shared" si="5"/>
        <v>453.375</v>
      </c>
    </row>
    <row r="15" spans="1:13" x14ac:dyDescent="0.3">
      <c r="A15" s="60">
        <v>42383</v>
      </c>
      <c r="B15" s="15">
        <f t="shared" si="0"/>
        <v>2016</v>
      </c>
      <c r="C15" s="15">
        <f t="shared" si="1"/>
        <v>1</v>
      </c>
      <c r="D15" s="15">
        <f t="shared" si="2"/>
        <v>14</v>
      </c>
      <c r="E15" s="15">
        <v>6608</v>
      </c>
      <c r="F15" s="15">
        <v>0</v>
      </c>
      <c r="G15" s="15">
        <f t="shared" si="3"/>
        <v>0</v>
      </c>
      <c r="H15" s="15">
        <f t="shared" si="4"/>
        <v>0</v>
      </c>
      <c r="I15" s="58">
        <f>'Fashring Assumptions'!$M$7*F15</f>
        <v>0</v>
      </c>
      <c r="J15" s="58">
        <f>'Fashring Assumptions'!$M$5*'Fashring Assumptions'!$M$7*E15</f>
        <v>413</v>
      </c>
      <c r="K15" s="58">
        <f t="shared" si="5"/>
        <v>413</v>
      </c>
    </row>
    <row r="16" spans="1:13" x14ac:dyDescent="0.3">
      <c r="A16" s="60">
        <v>42384</v>
      </c>
      <c r="B16" s="15">
        <f t="shared" si="0"/>
        <v>2016</v>
      </c>
      <c r="C16" s="15">
        <f t="shared" si="1"/>
        <v>1</v>
      </c>
      <c r="D16" s="15">
        <f t="shared" si="2"/>
        <v>15</v>
      </c>
      <c r="E16" s="15">
        <v>6081</v>
      </c>
      <c r="F16" s="15">
        <v>0</v>
      </c>
      <c r="G16" s="15">
        <f t="shared" si="3"/>
        <v>0</v>
      </c>
      <c r="H16" s="15">
        <f t="shared" si="4"/>
        <v>0</v>
      </c>
      <c r="I16" s="58">
        <f>'Fashring Assumptions'!$M$7*F16</f>
        <v>0</v>
      </c>
      <c r="J16" s="58">
        <f>'Fashring Assumptions'!$M$5*'Fashring Assumptions'!$M$7*E16</f>
        <v>380.0625</v>
      </c>
      <c r="K16" s="58">
        <f t="shared" si="5"/>
        <v>380.0625</v>
      </c>
    </row>
    <row r="17" spans="1:11" x14ac:dyDescent="0.3">
      <c r="A17" s="60">
        <v>42385</v>
      </c>
      <c r="B17" s="15">
        <f t="shared" si="0"/>
        <v>2016</v>
      </c>
      <c r="C17" s="15">
        <f t="shared" si="1"/>
        <v>1</v>
      </c>
      <c r="D17" s="15">
        <f t="shared" si="2"/>
        <v>16</v>
      </c>
      <c r="E17" s="15">
        <v>5486</v>
      </c>
      <c r="F17" s="15">
        <v>0</v>
      </c>
      <c r="G17" s="15">
        <f t="shared" si="3"/>
        <v>0</v>
      </c>
      <c r="H17" s="15">
        <f t="shared" si="4"/>
        <v>0</v>
      </c>
      <c r="I17" s="58">
        <f>'Fashring Assumptions'!$M$7*F17</f>
        <v>0</v>
      </c>
      <c r="J17" s="58">
        <f>'Fashring Assumptions'!$M$5*'Fashring Assumptions'!$M$7*E17</f>
        <v>342.875</v>
      </c>
      <c r="K17" s="58">
        <f t="shared" si="5"/>
        <v>342.875</v>
      </c>
    </row>
    <row r="18" spans="1:11" x14ac:dyDescent="0.3">
      <c r="A18" s="60">
        <v>42386</v>
      </c>
      <c r="B18" s="15">
        <f t="shared" si="0"/>
        <v>2016</v>
      </c>
      <c r="C18" s="15">
        <f t="shared" si="1"/>
        <v>1</v>
      </c>
      <c r="D18" s="15">
        <f t="shared" si="2"/>
        <v>17</v>
      </c>
      <c r="E18" s="15">
        <v>17249</v>
      </c>
      <c r="F18" s="15">
        <v>12346</v>
      </c>
      <c r="G18" s="15">
        <f t="shared" si="3"/>
        <v>1</v>
      </c>
      <c r="H18" s="15">
        <f t="shared" si="4"/>
        <v>1000</v>
      </c>
      <c r="I18" s="58">
        <f>'Fashring Assumptions'!$M$7*F18</f>
        <v>30865</v>
      </c>
      <c r="J18" s="58">
        <f>'Fashring Assumptions'!$M$5*'Fashring Assumptions'!$M$7*E18</f>
        <v>1078.0625</v>
      </c>
      <c r="K18" s="58">
        <f t="shared" si="5"/>
        <v>32943.0625</v>
      </c>
    </row>
    <row r="19" spans="1:11" x14ac:dyDescent="0.3">
      <c r="A19" s="60">
        <v>42387</v>
      </c>
      <c r="B19" s="15">
        <f t="shared" si="0"/>
        <v>2016</v>
      </c>
      <c r="C19" s="15">
        <f t="shared" si="1"/>
        <v>1</v>
      </c>
      <c r="D19" s="15">
        <f t="shared" si="2"/>
        <v>18</v>
      </c>
      <c r="E19" s="15">
        <v>16622</v>
      </c>
      <c r="F19" s="15">
        <v>0</v>
      </c>
      <c r="G19" s="15">
        <f t="shared" si="3"/>
        <v>0</v>
      </c>
      <c r="H19" s="15">
        <f t="shared" si="4"/>
        <v>0</v>
      </c>
      <c r="I19" s="58">
        <f>'Fashring Assumptions'!$M$7*F19</f>
        <v>0</v>
      </c>
      <c r="J19" s="58">
        <f>'Fashring Assumptions'!$M$5*'Fashring Assumptions'!$M$7*E19</f>
        <v>1038.875</v>
      </c>
      <c r="K19" s="58">
        <f t="shared" si="5"/>
        <v>1038.875</v>
      </c>
    </row>
    <row r="20" spans="1:11" x14ac:dyDescent="0.3">
      <c r="A20" s="60">
        <v>42388</v>
      </c>
      <c r="B20" s="15">
        <f t="shared" si="0"/>
        <v>2016</v>
      </c>
      <c r="C20" s="15">
        <f t="shared" si="1"/>
        <v>1</v>
      </c>
      <c r="D20" s="15">
        <f t="shared" si="2"/>
        <v>19</v>
      </c>
      <c r="E20" s="15">
        <v>16022</v>
      </c>
      <c r="F20" s="15">
        <v>0</v>
      </c>
      <c r="G20" s="15">
        <f t="shared" si="3"/>
        <v>0</v>
      </c>
      <c r="H20" s="15">
        <f t="shared" si="4"/>
        <v>0</v>
      </c>
      <c r="I20" s="58">
        <f>'Fashring Assumptions'!$M$7*F20</f>
        <v>0</v>
      </c>
      <c r="J20" s="58">
        <f>'Fashring Assumptions'!$M$5*'Fashring Assumptions'!$M$7*E20</f>
        <v>1001.375</v>
      </c>
      <c r="K20" s="58">
        <f t="shared" si="5"/>
        <v>1001.375</v>
      </c>
    </row>
    <row r="21" spans="1:11" x14ac:dyDescent="0.3">
      <c r="A21" s="60">
        <v>42389</v>
      </c>
      <c r="B21" s="15">
        <f t="shared" si="0"/>
        <v>2016</v>
      </c>
      <c r="C21" s="15">
        <f t="shared" si="1"/>
        <v>1</v>
      </c>
      <c r="D21" s="15">
        <f t="shared" si="2"/>
        <v>20</v>
      </c>
      <c r="E21" s="15">
        <v>15438</v>
      </c>
      <c r="F21" s="15">
        <v>0</v>
      </c>
      <c r="G21" s="15">
        <f t="shared" si="3"/>
        <v>0</v>
      </c>
      <c r="H21" s="15">
        <f t="shared" si="4"/>
        <v>0</v>
      </c>
      <c r="I21" s="58">
        <f>'Fashring Assumptions'!$M$7*F21</f>
        <v>0</v>
      </c>
      <c r="J21" s="58">
        <f>'Fashring Assumptions'!$M$5*'Fashring Assumptions'!$M$7*E21</f>
        <v>964.875</v>
      </c>
      <c r="K21" s="58">
        <f t="shared" si="5"/>
        <v>964.875</v>
      </c>
    </row>
    <row r="22" spans="1:11" x14ac:dyDescent="0.3">
      <c r="A22" s="60">
        <v>42390</v>
      </c>
      <c r="B22" s="15">
        <f t="shared" si="0"/>
        <v>2016</v>
      </c>
      <c r="C22" s="15">
        <f t="shared" si="1"/>
        <v>1</v>
      </c>
      <c r="D22" s="15">
        <f t="shared" si="2"/>
        <v>21</v>
      </c>
      <c r="E22" s="15">
        <v>14821</v>
      </c>
      <c r="F22" s="15">
        <v>0</v>
      </c>
      <c r="G22" s="15">
        <f t="shared" si="3"/>
        <v>0</v>
      </c>
      <c r="H22" s="15">
        <f t="shared" si="4"/>
        <v>0</v>
      </c>
      <c r="I22" s="58">
        <f>'Fashring Assumptions'!$M$7*F22</f>
        <v>0</v>
      </c>
      <c r="J22" s="58">
        <f>'Fashring Assumptions'!$M$5*'Fashring Assumptions'!$M$7*E22</f>
        <v>926.3125</v>
      </c>
      <c r="K22" s="58">
        <f t="shared" si="5"/>
        <v>926.3125</v>
      </c>
    </row>
    <row r="23" spans="1:11" x14ac:dyDescent="0.3">
      <c r="A23" s="60">
        <v>42391</v>
      </c>
      <c r="B23" s="15">
        <f t="shared" si="0"/>
        <v>2016</v>
      </c>
      <c r="C23" s="15">
        <f t="shared" si="1"/>
        <v>1</v>
      </c>
      <c r="D23" s="15">
        <f t="shared" si="2"/>
        <v>22</v>
      </c>
      <c r="E23" s="15">
        <v>14201</v>
      </c>
      <c r="F23" s="15">
        <v>0</v>
      </c>
      <c r="G23" s="15">
        <f t="shared" si="3"/>
        <v>0</v>
      </c>
      <c r="H23" s="15">
        <f t="shared" si="4"/>
        <v>0</v>
      </c>
      <c r="I23" s="58">
        <f>'Fashring Assumptions'!$M$7*F23</f>
        <v>0</v>
      </c>
      <c r="J23" s="58">
        <f>'Fashring Assumptions'!$M$5*'Fashring Assumptions'!$M$7*E23</f>
        <v>887.5625</v>
      </c>
      <c r="K23" s="58">
        <f t="shared" si="5"/>
        <v>887.5625</v>
      </c>
    </row>
    <row r="24" spans="1:11" x14ac:dyDescent="0.3">
      <c r="A24" s="60">
        <v>42392</v>
      </c>
      <c r="B24" s="15">
        <f t="shared" si="0"/>
        <v>2016</v>
      </c>
      <c r="C24" s="15">
        <f t="shared" si="1"/>
        <v>1</v>
      </c>
      <c r="D24" s="15">
        <f t="shared" si="2"/>
        <v>23</v>
      </c>
      <c r="E24" s="15">
        <v>13616</v>
      </c>
      <c r="F24" s="15">
        <v>0</v>
      </c>
      <c r="G24" s="15">
        <f t="shared" si="3"/>
        <v>0</v>
      </c>
      <c r="H24" s="15">
        <f t="shared" si="4"/>
        <v>0</v>
      </c>
      <c r="I24" s="58">
        <f>'Fashring Assumptions'!$M$7*F24</f>
        <v>0</v>
      </c>
      <c r="J24" s="58">
        <f>'Fashring Assumptions'!$M$5*'Fashring Assumptions'!$M$7*E24</f>
        <v>851</v>
      </c>
      <c r="K24" s="58">
        <f t="shared" si="5"/>
        <v>851</v>
      </c>
    </row>
    <row r="25" spans="1:11" x14ac:dyDescent="0.3">
      <c r="A25" s="60">
        <v>42393</v>
      </c>
      <c r="B25" s="15">
        <f t="shared" si="0"/>
        <v>2016</v>
      </c>
      <c r="C25" s="15">
        <f t="shared" si="1"/>
        <v>1</v>
      </c>
      <c r="D25" s="15">
        <f t="shared" si="2"/>
        <v>24</v>
      </c>
      <c r="E25" s="15">
        <v>13059</v>
      </c>
      <c r="F25" s="15">
        <v>0</v>
      </c>
      <c r="G25" s="15">
        <f t="shared" si="3"/>
        <v>0</v>
      </c>
      <c r="H25" s="15">
        <f t="shared" si="4"/>
        <v>0</v>
      </c>
      <c r="I25" s="58">
        <f>'Fashring Assumptions'!$M$7*F25</f>
        <v>0</v>
      </c>
      <c r="J25" s="58">
        <f>'Fashring Assumptions'!$M$5*'Fashring Assumptions'!$M$7*E25</f>
        <v>816.1875</v>
      </c>
      <c r="K25" s="58">
        <f t="shared" si="5"/>
        <v>816.1875</v>
      </c>
    </row>
    <row r="26" spans="1:11" x14ac:dyDescent="0.3">
      <c r="A26" s="60">
        <v>42394</v>
      </c>
      <c r="B26" s="15">
        <f t="shared" si="0"/>
        <v>2016</v>
      </c>
      <c r="C26" s="15">
        <f t="shared" si="1"/>
        <v>1</v>
      </c>
      <c r="D26" s="15">
        <f t="shared" si="2"/>
        <v>25</v>
      </c>
      <c r="E26" s="15">
        <v>12459</v>
      </c>
      <c r="F26" s="15">
        <v>0</v>
      </c>
      <c r="G26" s="15">
        <f t="shared" si="3"/>
        <v>0</v>
      </c>
      <c r="H26" s="15">
        <f t="shared" si="4"/>
        <v>0</v>
      </c>
      <c r="I26" s="58">
        <f>'Fashring Assumptions'!$M$7*F26</f>
        <v>0</v>
      </c>
      <c r="J26" s="58">
        <f>'Fashring Assumptions'!$M$5*'Fashring Assumptions'!$M$7*E26</f>
        <v>778.6875</v>
      </c>
      <c r="K26" s="58">
        <f t="shared" si="5"/>
        <v>778.6875</v>
      </c>
    </row>
    <row r="27" spans="1:11" x14ac:dyDescent="0.3">
      <c r="A27" s="60">
        <v>42395</v>
      </c>
      <c r="B27" s="15">
        <f t="shared" si="0"/>
        <v>2016</v>
      </c>
      <c r="C27" s="15">
        <f t="shared" si="1"/>
        <v>1</v>
      </c>
      <c r="D27" s="15">
        <f t="shared" si="2"/>
        <v>26</v>
      </c>
      <c r="E27" s="15">
        <v>11865</v>
      </c>
      <c r="F27" s="15">
        <v>0</v>
      </c>
      <c r="G27" s="15">
        <f t="shared" si="3"/>
        <v>0</v>
      </c>
      <c r="H27" s="15">
        <f t="shared" si="4"/>
        <v>0</v>
      </c>
      <c r="I27" s="58">
        <f>'Fashring Assumptions'!$M$7*F27</f>
        <v>0</v>
      </c>
      <c r="J27" s="58">
        <f>'Fashring Assumptions'!$M$5*'Fashring Assumptions'!$M$7*E27</f>
        <v>741.5625</v>
      </c>
      <c r="K27" s="58">
        <f t="shared" si="5"/>
        <v>741.5625</v>
      </c>
    </row>
    <row r="28" spans="1:11" x14ac:dyDescent="0.3">
      <c r="A28" s="60">
        <v>42396</v>
      </c>
      <c r="B28" s="15">
        <f t="shared" si="0"/>
        <v>2016</v>
      </c>
      <c r="C28" s="15">
        <f t="shared" si="1"/>
        <v>1</v>
      </c>
      <c r="D28" s="15">
        <f t="shared" si="2"/>
        <v>27</v>
      </c>
      <c r="E28" s="15">
        <v>11251</v>
      </c>
      <c r="F28" s="15">
        <v>0</v>
      </c>
      <c r="G28" s="15">
        <f t="shared" si="3"/>
        <v>0</v>
      </c>
      <c r="H28" s="15">
        <f t="shared" si="4"/>
        <v>0</v>
      </c>
      <c r="I28" s="58">
        <f>'Fashring Assumptions'!$M$7*F28</f>
        <v>0</v>
      </c>
      <c r="J28" s="58">
        <f>'Fashring Assumptions'!$M$5*'Fashring Assumptions'!$M$7*E28</f>
        <v>703.1875</v>
      </c>
      <c r="K28" s="58">
        <f t="shared" si="5"/>
        <v>703.1875</v>
      </c>
    </row>
    <row r="29" spans="1:11" x14ac:dyDescent="0.3">
      <c r="A29" s="60">
        <v>42397</v>
      </c>
      <c r="B29" s="15">
        <f t="shared" si="0"/>
        <v>2016</v>
      </c>
      <c r="C29" s="15">
        <f t="shared" si="1"/>
        <v>1</v>
      </c>
      <c r="D29" s="15">
        <f t="shared" si="2"/>
        <v>28</v>
      </c>
      <c r="E29" s="15">
        <v>10713</v>
      </c>
      <c r="F29" s="15">
        <v>0</v>
      </c>
      <c r="G29" s="15">
        <f t="shared" si="3"/>
        <v>0</v>
      </c>
      <c r="H29" s="15">
        <f t="shared" si="4"/>
        <v>0</v>
      </c>
      <c r="I29" s="58">
        <f>'Fashring Assumptions'!$M$7*F29</f>
        <v>0</v>
      </c>
      <c r="J29" s="58">
        <f>'Fashring Assumptions'!$M$5*'Fashring Assumptions'!$M$7*E29</f>
        <v>669.5625</v>
      </c>
      <c r="K29" s="58">
        <f t="shared" si="5"/>
        <v>669.5625</v>
      </c>
    </row>
    <row r="30" spans="1:11" x14ac:dyDescent="0.3">
      <c r="A30" s="60">
        <v>42398</v>
      </c>
      <c r="B30" s="15">
        <f t="shared" si="0"/>
        <v>2016</v>
      </c>
      <c r="C30" s="15">
        <f t="shared" si="1"/>
        <v>1</v>
      </c>
      <c r="D30" s="15">
        <f t="shared" si="2"/>
        <v>29</v>
      </c>
      <c r="E30" s="15">
        <v>10062</v>
      </c>
      <c r="F30" s="15">
        <v>0</v>
      </c>
      <c r="G30" s="15">
        <f t="shared" si="3"/>
        <v>0</v>
      </c>
      <c r="H30" s="15">
        <f t="shared" si="4"/>
        <v>0</v>
      </c>
      <c r="I30" s="58">
        <f>'Fashring Assumptions'!$M$7*F30</f>
        <v>0</v>
      </c>
      <c r="J30" s="58">
        <f>'Fashring Assumptions'!$M$5*'Fashring Assumptions'!$M$7*E30</f>
        <v>628.875</v>
      </c>
      <c r="K30" s="58">
        <f t="shared" si="5"/>
        <v>628.875</v>
      </c>
    </row>
    <row r="31" spans="1:11" x14ac:dyDescent="0.3">
      <c r="A31" s="60">
        <v>42399</v>
      </c>
      <c r="B31" s="15">
        <f t="shared" si="0"/>
        <v>2016</v>
      </c>
      <c r="C31" s="15">
        <f t="shared" si="1"/>
        <v>1</v>
      </c>
      <c r="D31" s="15">
        <f t="shared" si="2"/>
        <v>30</v>
      </c>
      <c r="E31" s="15">
        <v>9488</v>
      </c>
      <c r="F31" s="15">
        <v>0</v>
      </c>
      <c r="G31" s="15">
        <f t="shared" si="3"/>
        <v>0</v>
      </c>
      <c r="H31" s="15">
        <f t="shared" si="4"/>
        <v>0</v>
      </c>
      <c r="I31" s="58">
        <f>'Fashring Assumptions'!$M$7*F31</f>
        <v>0</v>
      </c>
      <c r="J31" s="58">
        <f>'Fashring Assumptions'!$M$5*'Fashring Assumptions'!$M$7*E31</f>
        <v>593</v>
      </c>
      <c r="K31" s="58">
        <f t="shared" si="5"/>
        <v>593</v>
      </c>
    </row>
    <row r="32" spans="1:11" x14ac:dyDescent="0.3">
      <c r="A32" s="60">
        <v>42400</v>
      </c>
      <c r="B32" s="15">
        <f t="shared" si="0"/>
        <v>2016</v>
      </c>
      <c r="C32" s="15">
        <f t="shared" si="1"/>
        <v>1</v>
      </c>
      <c r="D32" s="15">
        <f t="shared" si="2"/>
        <v>31</v>
      </c>
      <c r="E32" s="15">
        <v>8880</v>
      </c>
      <c r="F32" s="15">
        <v>0</v>
      </c>
      <c r="G32" s="15">
        <f t="shared" si="3"/>
        <v>0</v>
      </c>
      <c r="H32" s="15">
        <f t="shared" si="4"/>
        <v>0</v>
      </c>
      <c r="I32" s="58">
        <f>'Fashring Assumptions'!$M$7*F32</f>
        <v>0</v>
      </c>
      <c r="J32" s="58">
        <f>'Fashring Assumptions'!$M$5*'Fashring Assumptions'!$M$7*E32</f>
        <v>555</v>
      </c>
      <c r="K32" s="58">
        <f t="shared" si="5"/>
        <v>555</v>
      </c>
    </row>
    <row r="33" spans="1:11" x14ac:dyDescent="0.3">
      <c r="A33" s="60">
        <v>42401</v>
      </c>
      <c r="B33" s="15">
        <f t="shared" si="0"/>
        <v>2016</v>
      </c>
      <c r="C33" s="15">
        <f t="shared" si="1"/>
        <v>2</v>
      </c>
      <c r="D33" s="15">
        <f t="shared" si="2"/>
        <v>1</v>
      </c>
      <c r="E33" s="15">
        <v>8265</v>
      </c>
      <c r="F33" s="15">
        <v>0</v>
      </c>
      <c r="G33" s="15">
        <f t="shared" si="3"/>
        <v>0</v>
      </c>
      <c r="H33" s="15">
        <f t="shared" si="4"/>
        <v>0</v>
      </c>
      <c r="I33" s="58">
        <f>'Fashring Assumptions'!$M$7*F33</f>
        <v>0</v>
      </c>
      <c r="J33" s="58">
        <f>'Fashring Assumptions'!$M$5*'Fashring Assumptions'!$M$7*E33</f>
        <v>516.5625</v>
      </c>
      <c r="K33" s="58">
        <f t="shared" si="5"/>
        <v>516.5625</v>
      </c>
    </row>
    <row r="34" spans="1:11" x14ac:dyDescent="0.3">
      <c r="A34" s="60">
        <v>42402</v>
      </c>
      <c r="B34" s="15">
        <f t="shared" si="0"/>
        <v>2016</v>
      </c>
      <c r="C34" s="15">
        <f t="shared" si="1"/>
        <v>2</v>
      </c>
      <c r="D34" s="15">
        <f t="shared" si="2"/>
        <v>2</v>
      </c>
      <c r="E34" s="15">
        <v>7729</v>
      </c>
      <c r="F34" s="15">
        <v>0</v>
      </c>
      <c r="G34" s="15">
        <f t="shared" si="3"/>
        <v>0</v>
      </c>
      <c r="H34" s="15">
        <f t="shared" si="4"/>
        <v>0</v>
      </c>
      <c r="I34" s="58">
        <f>'Fashring Assumptions'!$M$7*F34</f>
        <v>0</v>
      </c>
      <c r="J34" s="58">
        <f>'Fashring Assumptions'!$M$5*'Fashring Assumptions'!$M$7*E34</f>
        <v>483.0625</v>
      </c>
      <c r="K34" s="58">
        <f t="shared" si="5"/>
        <v>483.0625</v>
      </c>
    </row>
    <row r="35" spans="1:11" x14ac:dyDescent="0.3">
      <c r="A35" s="60">
        <v>42403</v>
      </c>
      <c r="B35" s="15">
        <f t="shared" si="0"/>
        <v>2016</v>
      </c>
      <c r="C35" s="15">
        <f t="shared" si="1"/>
        <v>2</v>
      </c>
      <c r="D35" s="15">
        <f t="shared" si="2"/>
        <v>3</v>
      </c>
      <c r="E35" s="15">
        <v>7110</v>
      </c>
      <c r="F35" s="15">
        <v>0</v>
      </c>
      <c r="G35" s="15">
        <f t="shared" si="3"/>
        <v>0</v>
      </c>
      <c r="H35" s="15">
        <f t="shared" si="4"/>
        <v>0</v>
      </c>
      <c r="I35" s="58">
        <f>'Fashring Assumptions'!$M$7*F35</f>
        <v>0</v>
      </c>
      <c r="J35" s="58">
        <f>'Fashring Assumptions'!$M$5*'Fashring Assumptions'!$M$7*E35</f>
        <v>444.375</v>
      </c>
      <c r="K35" s="58">
        <f t="shared" si="5"/>
        <v>444.375</v>
      </c>
    </row>
    <row r="36" spans="1:11" x14ac:dyDescent="0.3">
      <c r="A36" s="60">
        <v>42404</v>
      </c>
      <c r="B36" s="15">
        <f t="shared" si="0"/>
        <v>2016</v>
      </c>
      <c r="C36" s="15">
        <f t="shared" si="1"/>
        <v>2</v>
      </c>
      <c r="D36" s="15">
        <f t="shared" si="2"/>
        <v>4</v>
      </c>
      <c r="E36" s="15">
        <v>6455</v>
      </c>
      <c r="F36" s="15">
        <v>0</v>
      </c>
      <c r="G36" s="15">
        <f t="shared" si="3"/>
        <v>0</v>
      </c>
      <c r="H36" s="15">
        <f t="shared" si="4"/>
        <v>0</v>
      </c>
      <c r="I36" s="58">
        <f>'Fashring Assumptions'!$M$7*F36</f>
        <v>0</v>
      </c>
      <c r="J36" s="58">
        <f>'Fashring Assumptions'!$M$5*'Fashring Assumptions'!$M$7*E36</f>
        <v>403.4375</v>
      </c>
      <c r="K36" s="58">
        <f t="shared" si="5"/>
        <v>403.4375</v>
      </c>
    </row>
    <row r="37" spans="1:11" x14ac:dyDescent="0.3">
      <c r="A37" s="60">
        <v>42405</v>
      </c>
      <c r="B37" s="15">
        <f t="shared" si="0"/>
        <v>2016</v>
      </c>
      <c r="C37" s="15">
        <f t="shared" si="1"/>
        <v>2</v>
      </c>
      <c r="D37" s="15">
        <f t="shared" si="2"/>
        <v>5</v>
      </c>
      <c r="E37" s="15">
        <v>5866</v>
      </c>
      <c r="F37" s="15">
        <v>0</v>
      </c>
      <c r="G37" s="15">
        <f t="shared" si="3"/>
        <v>0</v>
      </c>
      <c r="H37" s="15">
        <f t="shared" si="4"/>
        <v>0</v>
      </c>
      <c r="I37" s="58">
        <f>'Fashring Assumptions'!$M$7*F37</f>
        <v>0</v>
      </c>
      <c r="J37" s="58">
        <f>'Fashring Assumptions'!$M$5*'Fashring Assumptions'!$M$7*E37</f>
        <v>366.625</v>
      </c>
      <c r="K37" s="58">
        <f t="shared" si="5"/>
        <v>366.625</v>
      </c>
    </row>
    <row r="38" spans="1:11" x14ac:dyDescent="0.3">
      <c r="A38" s="60">
        <v>42406</v>
      </c>
      <c r="B38" s="15">
        <f t="shared" si="0"/>
        <v>2016</v>
      </c>
      <c r="C38" s="15">
        <f t="shared" si="1"/>
        <v>2</v>
      </c>
      <c r="D38" s="15">
        <f t="shared" si="2"/>
        <v>6</v>
      </c>
      <c r="E38" s="15">
        <v>5326</v>
      </c>
      <c r="F38" s="15">
        <v>0</v>
      </c>
      <c r="G38" s="15">
        <f t="shared" si="3"/>
        <v>0</v>
      </c>
      <c r="H38" s="15">
        <f t="shared" si="4"/>
        <v>0</v>
      </c>
      <c r="I38" s="58">
        <f>'Fashring Assumptions'!$M$7*F38</f>
        <v>0</v>
      </c>
      <c r="J38" s="58">
        <f>'Fashring Assumptions'!$M$5*'Fashring Assumptions'!$M$7*E38</f>
        <v>332.875</v>
      </c>
      <c r="K38" s="58">
        <f t="shared" si="5"/>
        <v>332.875</v>
      </c>
    </row>
    <row r="39" spans="1:11" x14ac:dyDescent="0.3">
      <c r="A39" s="60">
        <v>42407</v>
      </c>
      <c r="B39" s="15">
        <f t="shared" si="0"/>
        <v>2016</v>
      </c>
      <c r="C39" s="15">
        <f t="shared" si="1"/>
        <v>2</v>
      </c>
      <c r="D39" s="15">
        <f t="shared" si="2"/>
        <v>7</v>
      </c>
      <c r="E39" s="15">
        <v>15263</v>
      </c>
      <c r="F39" s="15">
        <v>10536</v>
      </c>
      <c r="G39" s="15">
        <f t="shared" si="3"/>
        <v>1</v>
      </c>
      <c r="H39" s="15">
        <f t="shared" si="4"/>
        <v>1000</v>
      </c>
      <c r="I39" s="58">
        <f>'Fashring Assumptions'!$M$7*F39</f>
        <v>26340</v>
      </c>
      <c r="J39" s="58">
        <f>'Fashring Assumptions'!$M$5*'Fashring Assumptions'!$M$7*E39</f>
        <v>953.9375</v>
      </c>
      <c r="K39" s="58">
        <f t="shared" si="5"/>
        <v>28293.9375</v>
      </c>
    </row>
    <row r="40" spans="1:11" x14ac:dyDescent="0.3">
      <c r="A40" s="60">
        <v>42408</v>
      </c>
      <c r="B40" s="15">
        <f t="shared" si="0"/>
        <v>2016</v>
      </c>
      <c r="C40" s="15">
        <f t="shared" si="1"/>
        <v>2</v>
      </c>
      <c r="D40" s="15">
        <f t="shared" si="2"/>
        <v>8</v>
      </c>
      <c r="E40" s="15">
        <v>14654</v>
      </c>
      <c r="F40" s="15">
        <v>0</v>
      </c>
      <c r="G40" s="15">
        <f t="shared" si="3"/>
        <v>0</v>
      </c>
      <c r="H40" s="15">
        <f t="shared" si="4"/>
        <v>0</v>
      </c>
      <c r="I40" s="58">
        <f>'Fashring Assumptions'!$M$7*F40</f>
        <v>0</v>
      </c>
      <c r="J40" s="58">
        <f>'Fashring Assumptions'!$M$5*'Fashring Assumptions'!$M$7*E40</f>
        <v>915.875</v>
      </c>
      <c r="K40" s="58">
        <f t="shared" si="5"/>
        <v>915.875</v>
      </c>
    </row>
    <row r="41" spans="1:11" x14ac:dyDescent="0.3">
      <c r="A41" s="60">
        <v>42409</v>
      </c>
      <c r="B41" s="15">
        <f t="shared" si="0"/>
        <v>2016</v>
      </c>
      <c r="C41" s="15">
        <f t="shared" si="1"/>
        <v>2</v>
      </c>
      <c r="D41" s="15">
        <f t="shared" si="2"/>
        <v>9</v>
      </c>
      <c r="E41" s="15">
        <v>14060</v>
      </c>
      <c r="F41" s="15">
        <v>0</v>
      </c>
      <c r="G41" s="15">
        <f t="shared" si="3"/>
        <v>0</v>
      </c>
      <c r="H41" s="15">
        <f t="shared" si="4"/>
        <v>0</v>
      </c>
      <c r="I41" s="58">
        <f>'Fashring Assumptions'!$M$7*F41</f>
        <v>0</v>
      </c>
      <c r="J41" s="58">
        <f>'Fashring Assumptions'!$M$5*'Fashring Assumptions'!$M$7*E41</f>
        <v>878.75</v>
      </c>
      <c r="K41" s="58">
        <f t="shared" si="5"/>
        <v>878.75</v>
      </c>
    </row>
    <row r="42" spans="1:11" x14ac:dyDescent="0.3">
      <c r="A42" s="60">
        <v>42410</v>
      </c>
      <c r="B42" s="15">
        <f t="shared" si="0"/>
        <v>2016</v>
      </c>
      <c r="C42" s="15">
        <f t="shared" si="1"/>
        <v>2</v>
      </c>
      <c r="D42" s="15">
        <f t="shared" si="2"/>
        <v>10</v>
      </c>
      <c r="E42" s="15">
        <v>13549</v>
      </c>
      <c r="F42" s="15">
        <v>0</v>
      </c>
      <c r="G42" s="15">
        <f t="shared" si="3"/>
        <v>0</v>
      </c>
      <c r="H42" s="15">
        <f t="shared" si="4"/>
        <v>0</v>
      </c>
      <c r="I42" s="58">
        <f>'Fashring Assumptions'!$M$7*F42</f>
        <v>0</v>
      </c>
      <c r="J42" s="58">
        <f>'Fashring Assumptions'!$M$5*'Fashring Assumptions'!$M$7*E42</f>
        <v>846.8125</v>
      </c>
      <c r="K42" s="58">
        <f t="shared" si="5"/>
        <v>846.8125</v>
      </c>
    </row>
    <row r="43" spans="1:11" x14ac:dyDescent="0.3">
      <c r="A43" s="60">
        <v>42411</v>
      </c>
      <c r="B43" s="15">
        <f t="shared" si="0"/>
        <v>2016</v>
      </c>
      <c r="C43" s="15">
        <f t="shared" si="1"/>
        <v>2</v>
      </c>
      <c r="D43" s="15">
        <f t="shared" si="2"/>
        <v>11</v>
      </c>
      <c r="E43" s="15">
        <v>12991</v>
      </c>
      <c r="F43" s="15">
        <v>0</v>
      </c>
      <c r="G43" s="15">
        <f t="shared" si="3"/>
        <v>0</v>
      </c>
      <c r="H43" s="15">
        <f t="shared" si="4"/>
        <v>0</v>
      </c>
      <c r="I43" s="58">
        <f>'Fashring Assumptions'!$M$7*F43</f>
        <v>0</v>
      </c>
      <c r="J43" s="58">
        <f>'Fashring Assumptions'!$M$5*'Fashring Assumptions'!$M$7*E43</f>
        <v>811.9375</v>
      </c>
      <c r="K43" s="58">
        <f t="shared" si="5"/>
        <v>811.9375</v>
      </c>
    </row>
    <row r="44" spans="1:11" x14ac:dyDescent="0.3">
      <c r="A44" s="60">
        <v>42412</v>
      </c>
      <c r="B44" s="15">
        <f t="shared" si="0"/>
        <v>2016</v>
      </c>
      <c r="C44" s="15">
        <f t="shared" si="1"/>
        <v>2</v>
      </c>
      <c r="D44" s="15">
        <f t="shared" si="2"/>
        <v>12</v>
      </c>
      <c r="E44" s="15">
        <v>12386</v>
      </c>
      <c r="F44" s="15">
        <v>0</v>
      </c>
      <c r="G44" s="15">
        <f t="shared" si="3"/>
        <v>0</v>
      </c>
      <c r="H44" s="15">
        <f t="shared" si="4"/>
        <v>0</v>
      </c>
      <c r="I44" s="58">
        <f>'Fashring Assumptions'!$M$7*F44</f>
        <v>0</v>
      </c>
      <c r="J44" s="58">
        <f>'Fashring Assumptions'!$M$5*'Fashring Assumptions'!$M$7*E44</f>
        <v>774.125</v>
      </c>
      <c r="K44" s="58">
        <f t="shared" si="5"/>
        <v>774.125</v>
      </c>
    </row>
    <row r="45" spans="1:11" x14ac:dyDescent="0.3">
      <c r="A45" s="60">
        <v>42413</v>
      </c>
      <c r="B45" s="15">
        <f t="shared" si="0"/>
        <v>2016</v>
      </c>
      <c r="C45" s="15">
        <f t="shared" si="1"/>
        <v>2</v>
      </c>
      <c r="D45" s="15">
        <f t="shared" si="2"/>
        <v>13</v>
      </c>
      <c r="E45" s="15">
        <v>11812</v>
      </c>
      <c r="F45" s="15">
        <v>0</v>
      </c>
      <c r="G45" s="15">
        <f t="shared" si="3"/>
        <v>0</v>
      </c>
      <c r="H45" s="15">
        <f t="shared" si="4"/>
        <v>0</v>
      </c>
      <c r="I45" s="58">
        <f>'Fashring Assumptions'!$M$7*F45</f>
        <v>0</v>
      </c>
      <c r="J45" s="58">
        <f>'Fashring Assumptions'!$M$5*'Fashring Assumptions'!$M$7*E45</f>
        <v>738.25</v>
      </c>
      <c r="K45" s="58">
        <f t="shared" si="5"/>
        <v>738.25</v>
      </c>
    </row>
    <row r="46" spans="1:11" x14ac:dyDescent="0.3">
      <c r="A46" s="60">
        <v>42414</v>
      </c>
      <c r="B46" s="15">
        <f t="shared" si="0"/>
        <v>2016</v>
      </c>
      <c r="C46" s="15">
        <f t="shared" si="1"/>
        <v>2</v>
      </c>
      <c r="D46" s="15">
        <f t="shared" si="2"/>
        <v>14</v>
      </c>
      <c r="E46" s="15">
        <v>11175</v>
      </c>
      <c r="F46" s="15">
        <v>0</v>
      </c>
      <c r="G46" s="15">
        <f t="shared" si="3"/>
        <v>0</v>
      </c>
      <c r="H46" s="15">
        <f t="shared" si="4"/>
        <v>0</v>
      </c>
      <c r="I46" s="58">
        <f>'Fashring Assumptions'!$M$7*F46</f>
        <v>0</v>
      </c>
      <c r="J46" s="58">
        <f>'Fashring Assumptions'!$M$5*'Fashring Assumptions'!$M$7*E46</f>
        <v>698.4375</v>
      </c>
      <c r="K46" s="58">
        <f t="shared" si="5"/>
        <v>698.4375</v>
      </c>
    </row>
    <row r="47" spans="1:11" x14ac:dyDescent="0.3">
      <c r="A47" s="60">
        <v>42415</v>
      </c>
      <c r="B47" s="15">
        <f t="shared" si="0"/>
        <v>2016</v>
      </c>
      <c r="C47" s="15">
        <f t="shared" si="1"/>
        <v>2</v>
      </c>
      <c r="D47" s="15">
        <f t="shared" si="2"/>
        <v>15</v>
      </c>
      <c r="E47" s="15">
        <v>10568</v>
      </c>
      <c r="F47" s="15">
        <v>0</v>
      </c>
      <c r="G47" s="15">
        <f t="shared" si="3"/>
        <v>0</v>
      </c>
      <c r="H47" s="15">
        <f t="shared" si="4"/>
        <v>0</v>
      </c>
      <c r="I47" s="58">
        <f>'Fashring Assumptions'!$M$7*F47</f>
        <v>0</v>
      </c>
      <c r="J47" s="58">
        <f>'Fashring Assumptions'!$M$5*'Fashring Assumptions'!$M$7*E47</f>
        <v>660.5</v>
      </c>
      <c r="K47" s="58">
        <f t="shared" si="5"/>
        <v>660.5</v>
      </c>
    </row>
    <row r="48" spans="1:11" x14ac:dyDescent="0.3">
      <c r="A48" s="60">
        <v>42416</v>
      </c>
      <c r="B48" s="15">
        <f t="shared" si="0"/>
        <v>2016</v>
      </c>
      <c r="C48" s="15">
        <f t="shared" si="1"/>
        <v>2</v>
      </c>
      <c r="D48" s="15">
        <f t="shared" si="2"/>
        <v>16</v>
      </c>
      <c r="E48" s="15">
        <v>9941</v>
      </c>
      <c r="F48" s="15">
        <v>0</v>
      </c>
      <c r="G48" s="15">
        <f t="shared" si="3"/>
        <v>0</v>
      </c>
      <c r="H48" s="15">
        <f t="shared" si="4"/>
        <v>0</v>
      </c>
      <c r="I48" s="58">
        <f>'Fashring Assumptions'!$M$7*F48</f>
        <v>0</v>
      </c>
      <c r="J48" s="58">
        <f>'Fashring Assumptions'!$M$5*'Fashring Assumptions'!$M$7*E48</f>
        <v>621.3125</v>
      </c>
      <c r="K48" s="58">
        <f t="shared" si="5"/>
        <v>621.3125</v>
      </c>
    </row>
    <row r="49" spans="1:11" x14ac:dyDescent="0.3">
      <c r="A49" s="60">
        <v>42417</v>
      </c>
      <c r="B49" s="15">
        <f t="shared" si="0"/>
        <v>2016</v>
      </c>
      <c r="C49" s="15">
        <f t="shared" si="1"/>
        <v>2</v>
      </c>
      <c r="D49" s="15">
        <f t="shared" si="2"/>
        <v>17</v>
      </c>
      <c r="E49" s="15">
        <v>9364</v>
      </c>
      <c r="F49" s="15">
        <v>0</v>
      </c>
      <c r="G49" s="15">
        <f t="shared" si="3"/>
        <v>0</v>
      </c>
      <c r="H49" s="15">
        <f t="shared" si="4"/>
        <v>0</v>
      </c>
      <c r="I49" s="58">
        <f>'Fashring Assumptions'!$M$7*F49</f>
        <v>0</v>
      </c>
      <c r="J49" s="58">
        <f>'Fashring Assumptions'!$M$5*'Fashring Assumptions'!$M$7*E49</f>
        <v>585.25</v>
      </c>
      <c r="K49" s="58">
        <f t="shared" si="5"/>
        <v>585.25</v>
      </c>
    </row>
    <row r="50" spans="1:11" x14ac:dyDescent="0.3">
      <c r="A50" s="60">
        <v>42418</v>
      </c>
      <c r="B50" s="15">
        <f t="shared" si="0"/>
        <v>2016</v>
      </c>
      <c r="C50" s="15">
        <f t="shared" si="1"/>
        <v>2</v>
      </c>
      <c r="D50" s="15">
        <f t="shared" si="2"/>
        <v>18</v>
      </c>
      <c r="E50" s="15">
        <v>8782</v>
      </c>
      <c r="F50" s="15">
        <v>0</v>
      </c>
      <c r="G50" s="15">
        <f t="shared" si="3"/>
        <v>0</v>
      </c>
      <c r="H50" s="15">
        <f t="shared" si="4"/>
        <v>0</v>
      </c>
      <c r="I50" s="58">
        <f>'Fashring Assumptions'!$M$7*F50</f>
        <v>0</v>
      </c>
      <c r="J50" s="58">
        <f>'Fashring Assumptions'!$M$5*'Fashring Assumptions'!$M$7*E50</f>
        <v>548.875</v>
      </c>
      <c r="K50" s="58">
        <f t="shared" si="5"/>
        <v>548.875</v>
      </c>
    </row>
    <row r="51" spans="1:11" x14ac:dyDescent="0.3">
      <c r="A51" s="60">
        <v>42419</v>
      </c>
      <c r="B51" s="15">
        <f t="shared" si="0"/>
        <v>2016</v>
      </c>
      <c r="C51" s="15">
        <f t="shared" si="1"/>
        <v>2</v>
      </c>
      <c r="D51" s="15">
        <f t="shared" si="2"/>
        <v>19</v>
      </c>
      <c r="E51" s="15">
        <v>8246</v>
      </c>
      <c r="F51" s="15">
        <v>0</v>
      </c>
      <c r="G51" s="15">
        <f t="shared" si="3"/>
        <v>0</v>
      </c>
      <c r="H51" s="15">
        <f t="shared" si="4"/>
        <v>0</v>
      </c>
      <c r="I51" s="58">
        <f>'Fashring Assumptions'!$M$7*F51</f>
        <v>0</v>
      </c>
      <c r="J51" s="58">
        <f>'Fashring Assumptions'!$M$5*'Fashring Assumptions'!$M$7*E51</f>
        <v>515.375</v>
      </c>
      <c r="K51" s="58">
        <f t="shared" si="5"/>
        <v>515.375</v>
      </c>
    </row>
    <row r="52" spans="1:11" x14ac:dyDescent="0.3">
      <c r="A52" s="60">
        <v>42420</v>
      </c>
      <c r="B52" s="15">
        <f t="shared" si="0"/>
        <v>2016</v>
      </c>
      <c r="C52" s="15">
        <f t="shared" si="1"/>
        <v>2</v>
      </c>
      <c r="D52" s="15">
        <f t="shared" si="2"/>
        <v>20</v>
      </c>
      <c r="E52" s="15">
        <v>7702</v>
      </c>
      <c r="F52" s="15">
        <v>0</v>
      </c>
      <c r="G52" s="15">
        <f t="shared" si="3"/>
        <v>0</v>
      </c>
      <c r="H52" s="15">
        <f t="shared" si="4"/>
        <v>0</v>
      </c>
      <c r="I52" s="58">
        <f>'Fashring Assumptions'!$M$7*F52</f>
        <v>0</v>
      </c>
      <c r="J52" s="58">
        <f>'Fashring Assumptions'!$M$5*'Fashring Assumptions'!$M$7*E52</f>
        <v>481.375</v>
      </c>
      <c r="K52" s="58">
        <f t="shared" si="5"/>
        <v>481.375</v>
      </c>
    </row>
    <row r="53" spans="1:11" x14ac:dyDescent="0.3">
      <c r="A53" s="60">
        <v>42421</v>
      </c>
      <c r="B53" s="15">
        <f t="shared" si="0"/>
        <v>2016</v>
      </c>
      <c r="C53" s="15">
        <f t="shared" si="1"/>
        <v>2</v>
      </c>
      <c r="D53" s="15">
        <f t="shared" si="2"/>
        <v>21</v>
      </c>
      <c r="E53" s="15">
        <v>7200</v>
      </c>
      <c r="F53" s="15">
        <v>0</v>
      </c>
      <c r="G53" s="15">
        <f t="shared" si="3"/>
        <v>0</v>
      </c>
      <c r="H53" s="15">
        <f t="shared" si="4"/>
        <v>0</v>
      </c>
      <c r="I53" s="58">
        <f>'Fashring Assumptions'!$M$7*F53</f>
        <v>0</v>
      </c>
      <c r="J53" s="58">
        <f>'Fashring Assumptions'!$M$5*'Fashring Assumptions'!$M$7*E53</f>
        <v>450</v>
      </c>
      <c r="K53" s="58">
        <f t="shared" si="5"/>
        <v>450</v>
      </c>
    </row>
    <row r="54" spans="1:11" x14ac:dyDescent="0.3">
      <c r="A54" s="60">
        <v>42422</v>
      </c>
      <c r="B54" s="15">
        <f t="shared" si="0"/>
        <v>2016</v>
      </c>
      <c r="C54" s="15">
        <f t="shared" si="1"/>
        <v>2</v>
      </c>
      <c r="D54" s="15">
        <f t="shared" si="2"/>
        <v>22</v>
      </c>
      <c r="E54" s="15">
        <v>6557</v>
      </c>
      <c r="F54" s="15">
        <v>0</v>
      </c>
      <c r="G54" s="15">
        <f t="shared" si="3"/>
        <v>0</v>
      </c>
      <c r="H54" s="15">
        <f t="shared" si="4"/>
        <v>0</v>
      </c>
      <c r="I54" s="58">
        <f>'Fashring Assumptions'!$M$7*F54</f>
        <v>0</v>
      </c>
      <c r="J54" s="58">
        <f>'Fashring Assumptions'!$M$5*'Fashring Assumptions'!$M$7*E54</f>
        <v>409.8125</v>
      </c>
      <c r="K54" s="58">
        <f t="shared" si="5"/>
        <v>409.8125</v>
      </c>
    </row>
    <row r="55" spans="1:11" x14ac:dyDescent="0.3">
      <c r="A55" s="60">
        <v>42423</v>
      </c>
      <c r="B55" s="15">
        <f t="shared" si="0"/>
        <v>2016</v>
      </c>
      <c r="C55" s="15">
        <f t="shared" si="1"/>
        <v>2</v>
      </c>
      <c r="D55" s="15">
        <f t="shared" si="2"/>
        <v>23</v>
      </c>
      <c r="E55" s="15">
        <v>5945</v>
      </c>
      <c r="F55" s="15">
        <v>0</v>
      </c>
      <c r="G55" s="15">
        <f t="shared" si="3"/>
        <v>0</v>
      </c>
      <c r="H55" s="15">
        <f t="shared" si="4"/>
        <v>0</v>
      </c>
      <c r="I55" s="58">
        <f>'Fashring Assumptions'!$M$7*F55</f>
        <v>0</v>
      </c>
      <c r="J55" s="58">
        <f>'Fashring Assumptions'!$M$5*'Fashring Assumptions'!$M$7*E55</f>
        <v>371.5625</v>
      </c>
      <c r="K55" s="58">
        <f t="shared" si="5"/>
        <v>371.5625</v>
      </c>
    </row>
    <row r="56" spans="1:11" x14ac:dyDescent="0.3">
      <c r="A56" s="60">
        <v>42424</v>
      </c>
      <c r="B56" s="15">
        <f t="shared" si="0"/>
        <v>2016</v>
      </c>
      <c r="C56" s="15">
        <f t="shared" si="1"/>
        <v>2</v>
      </c>
      <c r="D56" s="15">
        <f t="shared" si="2"/>
        <v>24</v>
      </c>
      <c r="E56" s="15">
        <v>5407</v>
      </c>
      <c r="F56" s="15">
        <v>0</v>
      </c>
      <c r="G56" s="15">
        <f t="shared" si="3"/>
        <v>0</v>
      </c>
      <c r="H56" s="15">
        <f t="shared" si="4"/>
        <v>0</v>
      </c>
      <c r="I56" s="58">
        <f>'Fashring Assumptions'!$M$7*F56</f>
        <v>0</v>
      </c>
      <c r="J56" s="58">
        <f>'Fashring Assumptions'!$M$5*'Fashring Assumptions'!$M$7*E56</f>
        <v>337.9375</v>
      </c>
      <c r="K56" s="58">
        <f t="shared" si="5"/>
        <v>337.9375</v>
      </c>
    </row>
    <row r="57" spans="1:11" x14ac:dyDescent="0.3">
      <c r="A57" s="60">
        <v>42425</v>
      </c>
      <c r="B57" s="15">
        <f t="shared" si="0"/>
        <v>2016</v>
      </c>
      <c r="C57" s="15">
        <f t="shared" si="1"/>
        <v>2</v>
      </c>
      <c r="D57" s="15">
        <f t="shared" si="2"/>
        <v>25</v>
      </c>
      <c r="E57" s="15">
        <v>17181</v>
      </c>
      <c r="F57" s="15">
        <v>12377</v>
      </c>
      <c r="G57" s="15">
        <f t="shared" si="3"/>
        <v>1</v>
      </c>
      <c r="H57" s="15">
        <f t="shared" si="4"/>
        <v>1000</v>
      </c>
      <c r="I57" s="58">
        <f>'Fashring Assumptions'!$M$7*F57</f>
        <v>30942.5</v>
      </c>
      <c r="J57" s="58">
        <f>'Fashring Assumptions'!$M$5*'Fashring Assumptions'!$M$7*E57</f>
        <v>1073.8125</v>
      </c>
      <c r="K57" s="58">
        <f t="shared" si="5"/>
        <v>33016.3125</v>
      </c>
    </row>
    <row r="58" spans="1:11" x14ac:dyDescent="0.3">
      <c r="A58" s="60">
        <v>42426</v>
      </c>
      <c r="B58" s="15">
        <f t="shared" si="0"/>
        <v>2016</v>
      </c>
      <c r="C58" s="15">
        <f t="shared" si="1"/>
        <v>2</v>
      </c>
      <c r="D58" s="15">
        <f t="shared" si="2"/>
        <v>26</v>
      </c>
      <c r="E58" s="15">
        <v>16586</v>
      </c>
      <c r="F58" s="15">
        <v>0</v>
      </c>
      <c r="G58" s="15">
        <f t="shared" si="3"/>
        <v>0</v>
      </c>
      <c r="H58" s="15">
        <f t="shared" si="4"/>
        <v>0</v>
      </c>
      <c r="I58" s="58">
        <f>'Fashring Assumptions'!$M$7*F58</f>
        <v>0</v>
      </c>
      <c r="J58" s="58">
        <f>'Fashring Assumptions'!$M$5*'Fashring Assumptions'!$M$7*E58</f>
        <v>1036.625</v>
      </c>
      <c r="K58" s="58">
        <f t="shared" si="5"/>
        <v>1036.625</v>
      </c>
    </row>
    <row r="59" spans="1:11" x14ac:dyDescent="0.3">
      <c r="A59" s="60">
        <v>42427</v>
      </c>
      <c r="B59" s="15">
        <f t="shared" si="0"/>
        <v>2016</v>
      </c>
      <c r="C59" s="15">
        <f t="shared" si="1"/>
        <v>2</v>
      </c>
      <c r="D59" s="15">
        <f t="shared" si="2"/>
        <v>27</v>
      </c>
      <c r="E59" s="15">
        <v>16029</v>
      </c>
      <c r="F59" s="15">
        <v>0</v>
      </c>
      <c r="G59" s="15">
        <f t="shared" si="3"/>
        <v>0</v>
      </c>
      <c r="H59" s="15">
        <f t="shared" si="4"/>
        <v>0</v>
      </c>
      <c r="I59" s="58">
        <f>'Fashring Assumptions'!$M$7*F59</f>
        <v>0</v>
      </c>
      <c r="J59" s="58">
        <f>'Fashring Assumptions'!$M$5*'Fashring Assumptions'!$M$7*E59</f>
        <v>1001.8125</v>
      </c>
      <c r="K59" s="58">
        <f t="shared" si="5"/>
        <v>1001.8125</v>
      </c>
    </row>
    <row r="60" spans="1:11" x14ac:dyDescent="0.3">
      <c r="A60" s="60">
        <v>42428</v>
      </c>
      <c r="B60" s="15">
        <f t="shared" si="0"/>
        <v>2016</v>
      </c>
      <c r="C60" s="15">
        <f t="shared" si="1"/>
        <v>2</v>
      </c>
      <c r="D60" s="15">
        <f t="shared" si="2"/>
        <v>28</v>
      </c>
      <c r="E60" s="15">
        <v>15478</v>
      </c>
      <c r="F60" s="15">
        <v>0</v>
      </c>
      <c r="G60" s="15">
        <f t="shared" si="3"/>
        <v>0</v>
      </c>
      <c r="H60" s="15">
        <f t="shared" si="4"/>
        <v>0</v>
      </c>
      <c r="I60" s="58">
        <f>'Fashring Assumptions'!$M$7*F60</f>
        <v>0</v>
      </c>
      <c r="J60" s="58">
        <f>'Fashring Assumptions'!$M$5*'Fashring Assumptions'!$M$7*E60</f>
        <v>967.375</v>
      </c>
      <c r="K60" s="58">
        <f t="shared" si="5"/>
        <v>967.375</v>
      </c>
    </row>
    <row r="61" spans="1:11" x14ac:dyDescent="0.3">
      <c r="A61" s="60">
        <v>42429</v>
      </c>
      <c r="B61" s="15">
        <f t="shared" si="0"/>
        <v>2016</v>
      </c>
      <c r="C61" s="15">
        <f t="shared" si="1"/>
        <v>2</v>
      </c>
      <c r="D61" s="15">
        <f t="shared" si="2"/>
        <v>29</v>
      </c>
      <c r="E61" s="15">
        <v>14924</v>
      </c>
      <c r="F61" s="15">
        <v>0</v>
      </c>
      <c r="G61" s="15">
        <f t="shared" si="3"/>
        <v>0</v>
      </c>
      <c r="H61" s="15">
        <f t="shared" si="4"/>
        <v>0</v>
      </c>
      <c r="I61" s="58">
        <f>'Fashring Assumptions'!$M$7*F61</f>
        <v>0</v>
      </c>
      <c r="J61" s="58">
        <f>'Fashring Assumptions'!$M$5*'Fashring Assumptions'!$M$7*E61</f>
        <v>932.75</v>
      </c>
      <c r="K61" s="58">
        <f t="shared" si="5"/>
        <v>932.75</v>
      </c>
    </row>
    <row r="62" spans="1:11" x14ac:dyDescent="0.3">
      <c r="A62" s="60">
        <v>42430</v>
      </c>
      <c r="B62" s="15">
        <f t="shared" si="0"/>
        <v>2016</v>
      </c>
      <c r="C62" s="15">
        <f t="shared" si="1"/>
        <v>3</v>
      </c>
      <c r="D62" s="15">
        <f t="shared" si="2"/>
        <v>1</v>
      </c>
      <c r="E62" s="15">
        <v>14374</v>
      </c>
      <c r="F62" s="15">
        <v>0</v>
      </c>
      <c r="G62" s="15">
        <f t="shared" si="3"/>
        <v>0</v>
      </c>
      <c r="H62" s="15">
        <f t="shared" si="4"/>
        <v>0</v>
      </c>
      <c r="I62" s="58">
        <f>'Fashring Assumptions'!$M$7*F62</f>
        <v>0</v>
      </c>
      <c r="J62" s="58">
        <f>'Fashring Assumptions'!$M$5*'Fashring Assumptions'!$M$7*E62</f>
        <v>898.375</v>
      </c>
      <c r="K62" s="58">
        <f t="shared" si="5"/>
        <v>898.375</v>
      </c>
    </row>
    <row r="63" spans="1:11" x14ac:dyDescent="0.3">
      <c r="A63" s="60">
        <v>42431</v>
      </c>
      <c r="B63" s="15">
        <f t="shared" si="0"/>
        <v>2016</v>
      </c>
      <c r="C63" s="15">
        <f t="shared" si="1"/>
        <v>3</v>
      </c>
      <c r="D63" s="15">
        <f t="shared" si="2"/>
        <v>2</v>
      </c>
      <c r="E63" s="15">
        <v>13769</v>
      </c>
      <c r="F63" s="15">
        <v>0</v>
      </c>
      <c r="G63" s="15">
        <f t="shared" si="3"/>
        <v>0</v>
      </c>
      <c r="H63" s="15">
        <f t="shared" si="4"/>
        <v>0</v>
      </c>
      <c r="I63" s="58">
        <f>'Fashring Assumptions'!$M$7*F63</f>
        <v>0</v>
      </c>
      <c r="J63" s="58">
        <f>'Fashring Assumptions'!$M$5*'Fashring Assumptions'!$M$7*E63</f>
        <v>860.5625</v>
      </c>
      <c r="K63" s="58">
        <f t="shared" si="5"/>
        <v>860.5625</v>
      </c>
    </row>
    <row r="64" spans="1:11" x14ac:dyDescent="0.3">
      <c r="A64" s="60">
        <v>42432</v>
      </c>
      <c r="B64" s="15">
        <f t="shared" si="0"/>
        <v>2016</v>
      </c>
      <c r="C64" s="15">
        <f t="shared" si="1"/>
        <v>3</v>
      </c>
      <c r="D64" s="15">
        <f t="shared" si="2"/>
        <v>3</v>
      </c>
      <c r="E64" s="15">
        <v>13164</v>
      </c>
      <c r="F64" s="15">
        <v>0</v>
      </c>
      <c r="G64" s="15">
        <f t="shared" si="3"/>
        <v>0</v>
      </c>
      <c r="H64" s="15">
        <f t="shared" si="4"/>
        <v>0</v>
      </c>
      <c r="I64" s="58">
        <f>'Fashring Assumptions'!$M$7*F64</f>
        <v>0</v>
      </c>
      <c r="J64" s="58">
        <f>'Fashring Assumptions'!$M$5*'Fashring Assumptions'!$M$7*E64</f>
        <v>822.75</v>
      </c>
      <c r="K64" s="58">
        <f t="shared" si="5"/>
        <v>822.75</v>
      </c>
    </row>
    <row r="65" spans="1:11" x14ac:dyDescent="0.3">
      <c r="A65" s="60">
        <v>42433</v>
      </c>
      <c r="B65" s="15">
        <f t="shared" si="0"/>
        <v>2016</v>
      </c>
      <c r="C65" s="15">
        <f t="shared" si="1"/>
        <v>3</v>
      </c>
      <c r="D65" s="15">
        <f t="shared" si="2"/>
        <v>4</v>
      </c>
      <c r="E65" s="15">
        <v>12564</v>
      </c>
      <c r="F65" s="15">
        <v>0</v>
      </c>
      <c r="G65" s="15">
        <f t="shared" si="3"/>
        <v>0</v>
      </c>
      <c r="H65" s="15">
        <f t="shared" si="4"/>
        <v>0</v>
      </c>
      <c r="I65" s="58">
        <f>'Fashring Assumptions'!$M$7*F65</f>
        <v>0</v>
      </c>
      <c r="J65" s="58">
        <f>'Fashring Assumptions'!$M$5*'Fashring Assumptions'!$M$7*E65</f>
        <v>785.25</v>
      </c>
      <c r="K65" s="58">
        <f t="shared" si="5"/>
        <v>785.25</v>
      </c>
    </row>
    <row r="66" spans="1:11" x14ac:dyDescent="0.3">
      <c r="A66" s="60">
        <v>42434</v>
      </c>
      <c r="B66" s="15">
        <f t="shared" si="0"/>
        <v>2016</v>
      </c>
      <c r="C66" s="15">
        <f t="shared" si="1"/>
        <v>3</v>
      </c>
      <c r="D66" s="15">
        <f t="shared" si="2"/>
        <v>5</v>
      </c>
      <c r="E66" s="15">
        <v>12012</v>
      </c>
      <c r="F66" s="15">
        <v>0</v>
      </c>
      <c r="G66" s="15">
        <f t="shared" si="3"/>
        <v>0</v>
      </c>
      <c r="H66" s="15">
        <f t="shared" si="4"/>
        <v>0</v>
      </c>
      <c r="I66" s="58">
        <f>'Fashring Assumptions'!$M$7*F66</f>
        <v>0</v>
      </c>
      <c r="J66" s="58">
        <f>'Fashring Assumptions'!$M$5*'Fashring Assumptions'!$M$7*E66</f>
        <v>750.75</v>
      </c>
      <c r="K66" s="58">
        <f t="shared" si="5"/>
        <v>750.75</v>
      </c>
    </row>
    <row r="67" spans="1:11" x14ac:dyDescent="0.3">
      <c r="A67" s="60">
        <v>42435</v>
      </c>
      <c r="B67" s="15">
        <f t="shared" ref="B67:B130" si="6">YEAR(A67)</f>
        <v>2016</v>
      </c>
      <c r="C67" s="15">
        <f t="shared" ref="C67:C130" si="7">MONTH(A67)</f>
        <v>3</v>
      </c>
      <c r="D67" s="15">
        <f t="shared" ref="D67:D130" si="8">DAY(A67)</f>
        <v>6</v>
      </c>
      <c r="E67" s="15">
        <v>11414</v>
      </c>
      <c r="F67" s="15">
        <v>0</v>
      </c>
      <c r="G67" s="15">
        <f t="shared" ref="G67:G130" si="9">IF(F67&gt;0,1,0)</f>
        <v>0</v>
      </c>
      <c r="H67" s="15">
        <f t="shared" ref="H67:H130" si="10">1000*G67</f>
        <v>0</v>
      </c>
      <c r="I67" s="58">
        <f>'Fashring Assumptions'!$M$7*F67</f>
        <v>0</v>
      </c>
      <c r="J67" s="58">
        <f>'Fashring Assumptions'!$M$5*'Fashring Assumptions'!$M$7*E67</f>
        <v>713.375</v>
      </c>
      <c r="K67" s="58">
        <f t="shared" ref="K67:K130" si="11">SUM(H67:J67)</f>
        <v>713.375</v>
      </c>
    </row>
    <row r="68" spans="1:11" x14ac:dyDescent="0.3">
      <c r="A68" s="60">
        <v>42436</v>
      </c>
      <c r="B68" s="15">
        <f t="shared" si="6"/>
        <v>2016</v>
      </c>
      <c r="C68" s="15">
        <f t="shared" si="7"/>
        <v>3</v>
      </c>
      <c r="D68" s="15">
        <f t="shared" si="8"/>
        <v>7</v>
      </c>
      <c r="E68" s="15">
        <v>10815</v>
      </c>
      <c r="F68" s="15">
        <v>0</v>
      </c>
      <c r="G68" s="15">
        <f t="shared" si="9"/>
        <v>0</v>
      </c>
      <c r="H68" s="15">
        <f t="shared" si="10"/>
        <v>0</v>
      </c>
      <c r="I68" s="58">
        <f>'Fashring Assumptions'!$M$7*F68</f>
        <v>0</v>
      </c>
      <c r="J68" s="58">
        <f>'Fashring Assumptions'!$M$5*'Fashring Assumptions'!$M$7*E68</f>
        <v>675.9375</v>
      </c>
      <c r="K68" s="58">
        <f t="shared" si="11"/>
        <v>675.9375</v>
      </c>
    </row>
    <row r="69" spans="1:11" x14ac:dyDescent="0.3">
      <c r="A69" s="60">
        <v>42437</v>
      </c>
      <c r="B69" s="15">
        <f t="shared" si="6"/>
        <v>2016</v>
      </c>
      <c r="C69" s="15">
        <f t="shared" si="7"/>
        <v>3</v>
      </c>
      <c r="D69" s="15">
        <f t="shared" si="8"/>
        <v>8</v>
      </c>
      <c r="E69" s="15">
        <v>10277</v>
      </c>
      <c r="F69" s="15">
        <v>0</v>
      </c>
      <c r="G69" s="15">
        <f t="shared" si="9"/>
        <v>0</v>
      </c>
      <c r="H69" s="15">
        <f t="shared" si="10"/>
        <v>0</v>
      </c>
      <c r="I69" s="58">
        <f>'Fashring Assumptions'!$M$7*F69</f>
        <v>0</v>
      </c>
      <c r="J69" s="58">
        <f>'Fashring Assumptions'!$M$5*'Fashring Assumptions'!$M$7*E69</f>
        <v>642.3125</v>
      </c>
      <c r="K69" s="58">
        <f t="shared" si="11"/>
        <v>642.3125</v>
      </c>
    </row>
    <row r="70" spans="1:11" x14ac:dyDescent="0.3">
      <c r="A70" s="60">
        <v>42438</v>
      </c>
      <c r="B70" s="15">
        <f t="shared" si="6"/>
        <v>2016</v>
      </c>
      <c r="C70" s="15">
        <f t="shared" si="7"/>
        <v>3</v>
      </c>
      <c r="D70" s="15">
        <f t="shared" si="8"/>
        <v>9</v>
      </c>
      <c r="E70" s="15">
        <v>9715</v>
      </c>
      <c r="F70" s="15">
        <v>0</v>
      </c>
      <c r="G70" s="15">
        <f t="shared" si="9"/>
        <v>0</v>
      </c>
      <c r="H70" s="15">
        <f t="shared" si="10"/>
        <v>0</v>
      </c>
      <c r="I70" s="58">
        <f>'Fashring Assumptions'!$M$7*F70</f>
        <v>0</v>
      </c>
      <c r="J70" s="58">
        <f>'Fashring Assumptions'!$M$5*'Fashring Assumptions'!$M$7*E70</f>
        <v>607.1875</v>
      </c>
      <c r="K70" s="58">
        <f t="shared" si="11"/>
        <v>607.1875</v>
      </c>
    </row>
    <row r="71" spans="1:11" x14ac:dyDescent="0.3">
      <c r="A71" s="60">
        <v>42439</v>
      </c>
      <c r="B71" s="15">
        <f t="shared" si="6"/>
        <v>2016</v>
      </c>
      <c r="C71" s="15">
        <f t="shared" si="7"/>
        <v>3</v>
      </c>
      <c r="D71" s="15">
        <f t="shared" si="8"/>
        <v>10</v>
      </c>
      <c r="E71" s="15">
        <v>9194</v>
      </c>
      <c r="F71" s="15">
        <v>0</v>
      </c>
      <c r="G71" s="15">
        <f t="shared" si="9"/>
        <v>0</v>
      </c>
      <c r="H71" s="15">
        <f t="shared" si="10"/>
        <v>0</v>
      </c>
      <c r="I71" s="58">
        <f>'Fashring Assumptions'!$M$7*F71</f>
        <v>0</v>
      </c>
      <c r="J71" s="58">
        <f>'Fashring Assumptions'!$M$5*'Fashring Assumptions'!$M$7*E71</f>
        <v>574.625</v>
      </c>
      <c r="K71" s="58">
        <f t="shared" si="11"/>
        <v>574.625</v>
      </c>
    </row>
    <row r="72" spans="1:11" x14ac:dyDescent="0.3">
      <c r="A72" s="60">
        <v>42440</v>
      </c>
      <c r="B72" s="15">
        <f t="shared" si="6"/>
        <v>2016</v>
      </c>
      <c r="C72" s="15">
        <f t="shared" si="7"/>
        <v>3</v>
      </c>
      <c r="D72" s="15">
        <f t="shared" si="8"/>
        <v>11</v>
      </c>
      <c r="E72" s="15">
        <v>8606</v>
      </c>
      <c r="F72" s="15">
        <v>0</v>
      </c>
      <c r="G72" s="15">
        <f t="shared" si="9"/>
        <v>0</v>
      </c>
      <c r="H72" s="15">
        <f t="shared" si="10"/>
        <v>0</v>
      </c>
      <c r="I72" s="58">
        <f>'Fashring Assumptions'!$M$7*F72</f>
        <v>0</v>
      </c>
      <c r="J72" s="58">
        <f>'Fashring Assumptions'!$M$5*'Fashring Assumptions'!$M$7*E72</f>
        <v>537.875</v>
      </c>
      <c r="K72" s="58">
        <f t="shared" si="11"/>
        <v>537.875</v>
      </c>
    </row>
    <row r="73" spans="1:11" x14ac:dyDescent="0.3">
      <c r="A73" s="60">
        <v>42441</v>
      </c>
      <c r="B73" s="15">
        <f t="shared" si="6"/>
        <v>2016</v>
      </c>
      <c r="C73" s="15">
        <f t="shared" si="7"/>
        <v>3</v>
      </c>
      <c r="D73" s="15">
        <f t="shared" si="8"/>
        <v>12</v>
      </c>
      <c r="E73" s="15">
        <v>8039</v>
      </c>
      <c r="F73" s="15">
        <v>0</v>
      </c>
      <c r="G73" s="15">
        <f t="shared" si="9"/>
        <v>0</v>
      </c>
      <c r="H73" s="15">
        <f t="shared" si="10"/>
        <v>0</v>
      </c>
      <c r="I73" s="58">
        <f>'Fashring Assumptions'!$M$7*F73</f>
        <v>0</v>
      </c>
      <c r="J73" s="58">
        <f>'Fashring Assumptions'!$M$5*'Fashring Assumptions'!$M$7*E73</f>
        <v>502.4375</v>
      </c>
      <c r="K73" s="58">
        <f t="shared" si="11"/>
        <v>502.4375</v>
      </c>
    </row>
    <row r="74" spans="1:11" x14ac:dyDescent="0.3">
      <c r="A74" s="60">
        <v>42442</v>
      </c>
      <c r="B74" s="15">
        <f t="shared" si="6"/>
        <v>2016</v>
      </c>
      <c r="C74" s="15">
        <f t="shared" si="7"/>
        <v>3</v>
      </c>
      <c r="D74" s="15">
        <f t="shared" si="8"/>
        <v>13</v>
      </c>
      <c r="E74" s="15">
        <v>7500</v>
      </c>
      <c r="F74" s="15">
        <v>0</v>
      </c>
      <c r="G74" s="15">
        <f t="shared" si="9"/>
        <v>0</v>
      </c>
      <c r="H74" s="15">
        <f t="shared" si="10"/>
        <v>0</v>
      </c>
      <c r="I74" s="58">
        <f>'Fashring Assumptions'!$M$7*F74</f>
        <v>0</v>
      </c>
      <c r="J74" s="58">
        <f>'Fashring Assumptions'!$M$5*'Fashring Assumptions'!$M$7*E74</f>
        <v>468.75</v>
      </c>
      <c r="K74" s="58">
        <f t="shared" si="11"/>
        <v>468.75</v>
      </c>
    </row>
    <row r="75" spans="1:11" x14ac:dyDescent="0.3">
      <c r="A75" s="60">
        <v>42443</v>
      </c>
      <c r="B75" s="15">
        <f t="shared" si="6"/>
        <v>2016</v>
      </c>
      <c r="C75" s="15">
        <f t="shared" si="7"/>
        <v>3</v>
      </c>
      <c r="D75" s="15">
        <f t="shared" si="8"/>
        <v>14</v>
      </c>
      <c r="E75" s="15">
        <v>6900</v>
      </c>
      <c r="F75" s="15">
        <v>0</v>
      </c>
      <c r="G75" s="15">
        <f t="shared" si="9"/>
        <v>0</v>
      </c>
      <c r="H75" s="15">
        <f t="shared" si="10"/>
        <v>0</v>
      </c>
      <c r="I75" s="58">
        <f>'Fashring Assumptions'!$M$7*F75</f>
        <v>0</v>
      </c>
      <c r="J75" s="58">
        <f>'Fashring Assumptions'!$M$5*'Fashring Assumptions'!$M$7*E75</f>
        <v>431.25</v>
      </c>
      <c r="K75" s="58">
        <f t="shared" si="11"/>
        <v>431.25</v>
      </c>
    </row>
    <row r="76" spans="1:11" x14ac:dyDescent="0.3">
      <c r="A76" s="60">
        <v>42444</v>
      </c>
      <c r="B76" s="15">
        <f t="shared" si="6"/>
        <v>2016</v>
      </c>
      <c r="C76" s="15">
        <f t="shared" si="7"/>
        <v>3</v>
      </c>
      <c r="D76" s="15">
        <f t="shared" si="8"/>
        <v>15</v>
      </c>
      <c r="E76" s="15">
        <v>6337</v>
      </c>
      <c r="F76" s="15">
        <v>0</v>
      </c>
      <c r="G76" s="15">
        <f t="shared" si="9"/>
        <v>0</v>
      </c>
      <c r="H76" s="15">
        <f t="shared" si="10"/>
        <v>0</v>
      </c>
      <c r="I76" s="58">
        <f>'Fashring Assumptions'!$M$7*F76</f>
        <v>0</v>
      </c>
      <c r="J76" s="58">
        <f>'Fashring Assumptions'!$M$5*'Fashring Assumptions'!$M$7*E76</f>
        <v>396.0625</v>
      </c>
      <c r="K76" s="58">
        <f t="shared" si="11"/>
        <v>396.0625</v>
      </c>
    </row>
    <row r="77" spans="1:11" x14ac:dyDescent="0.3">
      <c r="A77" s="60">
        <v>42445</v>
      </c>
      <c r="B77" s="15">
        <f t="shared" si="6"/>
        <v>2016</v>
      </c>
      <c r="C77" s="15">
        <f t="shared" si="7"/>
        <v>3</v>
      </c>
      <c r="D77" s="15">
        <f t="shared" si="8"/>
        <v>16</v>
      </c>
      <c r="E77" s="15">
        <v>5695</v>
      </c>
      <c r="F77" s="15">
        <v>0</v>
      </c>
      <c r="G77" s="15">
        <f t="shared" si="9"/>
        <v>0</v>
      </c>
      <c r="H77" s="15">
        <f t="shared" si="10"/>
        <v>0</v>
      </c>
      <c r="I77" s="58">
        <f>'Fashring Assumptions'!$M$7*F77</f>
        <v>0</v>
      </c>
      <c r="J77" s="58">
        <f>'Fashring Assumptions'!$M$5*'Fashring Assumptions'!$M$7*E77</f>
        <v>355.9375</v>
      </c>
      <c r="K77" s="58">
        <f t="shared" si="11"/>
        <v>355.9375</v>
      </c>
    </row>
    <row r="78" spans="1:11" x14ac:dyDescent="0.3">
      <c r="A78" s="60">
        <v>42446</v>
      </c>
      <c r="B78" s="15">
        <f t="shared" si="6"/>
        <v>2016</v>
      </c>
      <c r="C78" s="15">
        <f t="shared" si="7"/>
        <v>3</v>
      </c>
      <c r="D78" s="15">
        <f t="shared" si="8"/>
        <v>17</v>
      </c>
      <c r="E78" s="15">
        <v>5094</v>
      </c>
      <c r="F78" s="15">
        <v>0</v>
      </c>
      <c r="G78" s="15">
        <f t="shared" si="9"/>
        <v>0</v>
      </c>
      <c r="H78" s="15">
        <f t="shared" si="10"/>
        <v>0</v>
      </c>
      <c r="I78" s="58">
        <f>'Fashring Assumptions'!$M$7*F78</f>
        <v>0</v>
      </c>
      <c r="J78" s="58">
        <f>'Fashring Assumptions'!$M$5*'Fashring Assumptions'!$M$7*E78</f>
        <v>318.375</v>
      </c>
      <c r="K78" s="58">
        <f t="shared" si="11"/>
        <v>318.375</v>
      </c>
    </row>
    <row r="79" spans="1:11" x14ac:dyDescent="0.3">
      <c r="A79" s="60">
        <v>42447</v>
      </c>
      <c r="B79" s="15">
        <f t="shared" si="6"/>
        <v>2016</v>
      </c>
      <c r="C79" s="15">
        <f t="shared" si="7"/>
        <v>3</v>
      </c>
      <c r="D79" s="15">
        <f t="shared" si="8"/>
        <v>18</v>
      </c>
      <c r="E79" s="15">
        <v>18794</v>
      </c>
      <c r="F79" s="15">
        <v>14242</v>
      </c>
      <c r="G79" s="15">
        <f t="shared" si="9"/>
        <v>1</v>
      </c>
      <c r="H79" s="15">
        <f t="shared" si="10"/>
        <v>1000</v>
      </c>
      <c r="I79" s="58">
        <f>'Fashring Assumptions'!$M$7*F79</f>
        <v>35605</v>
      </c>
      <c r="J79" s="58">
        <f>'Fashring Assumptions'!$M$5*'Fashring Assumptions'!$M$7*E79</f>
        <v>1174.625</v>
      </c>
      <c r="K79" s="58">
        <f t="shared" si="11"/>
        <v>37779.625</v>
      </c>
    </row>
    <row r="80" spans="1:11" x14ac:dyDescent="0.3">
      <c r="A80" s="60">
        <v>42448</v>
      </c>
      <c r="B80" s="15">
        <f t="shared" si="6"/>
        <v>2016</v>
      </c>
      <c r="C80" s="15">
        <f t="shared" si="7"/>
        <v>3</v>
      </c>
      <c r="D80" s="15">
        <f t="shared" si="8"/>
        <v>19</v>
      </c>
      <c r="E80" s="15">
        <v>18208</v>
      </c>
      <c r="F80" s="15">
        <v>0</v>
      </c>
      <c r="G80" s="15">
        <f t="shared" si="9"/>
        <v>0</v>
      </c>
      <c r="H80" s="15">
        <f t="shared" si="10"/>
        <v>0</v>
      </c>
      <c r="I80" s="58">
        <f>'Fashring Assumptions'!$M$7*F80</f>
        <v>0</v>
      </c>
      <c r="J80" s="58">
        <f>'Fashring Assumptions'!$M$5*'Fashring Assumptions'!$M$7*E80</f>
        <v>1138</v>
      </c>
      <c r="K80" s="58">
        <f t="shared" si="11"/>
        <v>1138</v>
      </c>
    </row>
    <row r="81" spans="1:11" x14ac:dyDescent="0.3">
      <c r="A81" s="60">
        <v>42449</v>
      </c>
      <c r="B81" s="15">
        <f t="shared" si="6"/>
        <v>2016</v>
      </c>
      <c r="C81" s="15">
        <f t="shared" si="7"/>
        <v>3</v>
      </c>
      <c r="D81" s="15">
        <f t="shared" si="8"/>
        <v>20</v>
      </c>
      <c r="E81" s="15">
        <v>17625</v>
      </c>
      <c r="F81" s="15">
        <v>0</v>
      </c>
      <c r="G81" s="15">
        <f t="shared" si="9"/>
        <v>0</v>
      </c>
      <c r="H81" s="15">
        <f t="shared" si="10"/>
        <v>0</v>
      </c>
      <c r="I81" s="58">
        <f>'Fashring Assumptions'!$M$7*F81</f>
        <v>0</v>
      </c>
      <c r="J81" s="58">
        <f>'Fashring Assumptions'!$M$5*'Fashring Assumptions'!$M$7*E81</f>
        <v>1101.5625</v>
      </c>
      <c r="K81" s="58">
        <f t="shared" si="11"/>
        <v>1101.5625</v>
      </c>
    </row>
    <row r="82" spans="1:11" x14ac:dyDescent="0.3">
      <c r="A82" s="60">
        <v>42450</v>
      </c>
      <c r="B82" s="15">
        <f t="shared" si="6"/>
        <v>2016</v>
      </c>
      <c r="C82" s="15">
        <f t="shared" si="7"/>
        <v>3</v>
      </c>
      <c r="D82" s="15">
        <f t="shared" si="8"/>
        <v>21</v>
      </c>
      <c r="E82" s="15">
        <v>17035</v>
      </c>
      <c r="F82" s="15">
        <v>0</v>
      </c>
      <c r="G82" s="15">
        <f t="shared" si="9"/>
        <v>0</v>
      </c>
      <c r="H82" s="15">
        <f t="shared" si="10"/>
        <v>0</v>
      </c>
      <c r="I82" s="58">
        <f>'Fashring Assumptions'!$M$7*F82</f>
        <v>0</v>
      </c>
      <c r="J82" s="58">
        <f>'Fashring Assumptions'!$M$5*'Fashring Assumptions'!$M$7*E82</f>
        <v>1064.6875</v>
      </c>
      <c r="K82" s="58">
        <f t="shared" si="11"/>
        <v>1064.6875</v>
      </c>
    </row>
    <row r="83" spans="1:11" x14ac:dyDescent="0.3">
      <c r="A83" s="60">
        <v>42451</v>
      </c>
      <c r="B83" s="15">
        <f t="shared" si="6"/>
        <v>2016</v>
      </c>
      <c r="C83" s="15">
        <f t="shared" si="7"/>
        <v>3</v>
      </c>
      <c r="D83" s="15">
        <f t="shared" si="8"/>
        <v>22</v>
      </c>
      <c r="E83" s="15">
        <v>16475</v>
      </c>
      <c r="F83" s="15">
        <v>0</v>
      </c>
      <c r="G83" s="15">
        <f t="shared" si="9"/>
        <v>0</v>
      </c>
      <c r="H83" s="15">
        <f t="shared" si="10"/>
        <v>0</v>
      </c>
      <c r="I83" s="58">
        <f>'Fashring Assumptions'!$M$7*F83</f>
        <v>0</v>
      </c>
      <c r="J83" s="58">
        <f>'Fashring Assumptions'!$M$5*'Fashring Assumptions'!$M$7*E83</f>
        <v>1029.6875</v>
      </c>
      <c r="K83" s="58">
        <f t="shared" si="11"/>
        <v>1029.6875</v>
      </c>
    </row>
    <row r="84" spans="1:11" x14ac:dyDescent="0.3">
      <c r="A84" s="60">
        <v>42452</v>
      </c>
      <c r="B84" s="15">
        <f t="shared" si="6"/>
        <v>2016</v>
      </c>
      <c r="C84" s="15">
        <f t="shared" si="7"/>
        <v>3</v>
      </c>
      <c r="D84" s="15">
        <f t="shared" si="8"/>
        <v>23</v>
      </c>
      <c r="E84" s="15">
        <v>15884</v>
      </c>
      <c r="F84" s="15">
        <v>0</v>
      </c>
      <c r="G84" s="15">
        <f t="shared" si="9"/>
        <v>0</v>
      </c>
      <c r="H84" s="15">
        <f t="shared" si="10"/>
        <v>0</v>
      </c>
      <c r="I84" s="58">
        <f>'Fashring Assumptions'!$M$7*F84</f>
        <v>0</v>
      </c>
      <c r="J84" s="58">
        <f>'Fashring Assumptions'!$M$5*'Fashring Assumptions'!$M$7*E84</f>
        <v>992.75</v>
      </c>
      <c r="K84" s="58">
        <f t="shared" si="11"/>
        <v>992.75</v>
      </c>
    </row>
    <row r="85" spans="1:11" x14ac:dyDescent="0.3">
      <c r="A85" s="60">
        <v>42453</v>
      </c>
      <c r="B85" s="15">
        <f t="shared" si="6"/>
        <v>2016</v>
      </c>
      <c r="C85" s="15">
        <f t="shared" si="7"/>
        <v>3</v>
      </c>
      <c r="D85" s="15">
        <f t="shared" si="8"/>
        <v>24</v>
      </c>
      <c r="E85" s="15">
        <v>15352</v>
      </c>
      <c r="F85" s="15">
        <v>0</v>
      </c>
      <c r="G85" s="15">
        <f t="shared" si="9"/>
        <v>0</v>
      </c>
      <c r="H85" s="15">
        <f t="shared" si="10"/>
        <v>0</v>
      </c>
      <c r="I85" s="58">
        <f>'Fashring Assumptions'!$M$7*F85</f>
        <v>0</v>
      </c>
      <c r="J85" s="58">
        <f>'Fashring Assumptions'!$M$5*'Fashring Assumptions'!$M$7*E85</f>
        <v>959.5</v>
      </c>
      <c r="K85" s="58">
        <f t="shared" si="11"/>
        <v>959.5</v>
      </c>
    </row>
    <row r="86" spans="1:11" x14ac:dyDescent="0.3">
      <c r="A86" s="60">
        <v>42454</v>
      </c>
      <c r="B86" s="15">
        <f t="shared" si="6"/>
        <v>2016</v>
      </c>
      <c r="C86" s="15">
        <f t="shared" si="7"/>
        <v>3</v>
      </c>
      <c r="D86" s="15">
        <f t="shared" si="8"/>
        <v>25</v>
      </c>
      <c r="E86" s="15">
        <v>14734</v>
      </c>
      <c r="F86" s="15">
        <v>0</v>
      </c>
      <c r="G86" s="15">
        <f t="shared" si="9"/>
        <v>0</v>
      </c>
      <c r="H86" s="15">
        <f t="shared" si="10"/>
        <v>0</v>
      </c>
      <c r="I86" s="58">
        <f>'Fashring Assumptions'!$M$7*F86</f>
        <v>0</v>
      </c>
      <c r="J86" s="58">
        <f>'Fashring Assumptions'!$M$5*'Fashring Assumptions'!$M$7*E86</f>
        <v>920.875</v>
      </c>
      <c r="K86" s="58">
        <f t="shared" si="11"/>
        <v>920.875</v>
      </c>
    </row>
    <row r="87" spans="1:11" x14ac:dyDescent="0.3">
      <c r="A87" s="60">
        <v>42455</v>
      </c>
      <c r="B87" s="15">
        <f t="shared" si="6"/>
        <v>2016</v>
      </c>
      <c r="C87" s="15">
        <f t="shared" si="7"/>
        <v>3</v>
      </c>
      <c r="D87" s="15">
        <f t="shared" si="8"/>
        <v>26</v>
      </c>
      <c r="E87" s="15">
        <v>14174</v>
      </c>
      <c r="F87" s="15">
        <v>0</v>
      </c>
      <c r="G87" s="15">
        <f t="shared" si="9"/>
        <v>0</v>
      </c>
      <c r="H87" s="15">
        <f t="shared" si="10"/>
        <v>0</v>
      </c>
      <c r="I87" s="58">
        <f>'Fashring Assumptions'!$M$7*F87</f>
        <v>0</v>
      </c>
      <c r="J87" s="58">
        <f>'Fashring Assumptions'!$M$5*'Fashring Assumptions'!$M$7*E87</f>
        <v>885.875</v>
      </c>
      <c r="K87" s="58">
        <f t="shared" si="11"/>
        <v>885.875</v>
      </c>
    </row>
    <row r="88" spans="1:11" x14ac:dyDescent="0.3">
      <c r="A88" s="60">
        <v>42456</v>
      </c>
      <c r="B88" s="15">
        <f t="shared" si="6"/>
        <v>2016</v>
      </c>
      <c r="C88" s="15">
        <f t="shared" si="7"/>
        <v>3</v>
      </c>
      <c r="D88" s="15">
        <f t="shared" si="8"/>
        <v>27</v>
      </c>
      <c r="E88" s="15">
        <v>13607</v>
      </c>
      <c r="F88" s="15">
        <v>0</v>
      </c>
      <c r="G88" s="15">
        <f t="shared" si="9"/>
        <v>0</v>
      </c>
      <c r="H88" s="15">
        <f t="shared" si="10"/>
        <v>0</v>
      </c>
      <c r="I88" s="58">
        <f>'Fashring Assumptions'!$M$7*F88</f>
        <v>0</v>
      </c>
      <c r="J88" s="58">
        <f>'Fashring Assumptions'!$M$5*'Fashring Assumptions'!$M$7*E88</f>
        <v>850.4375</v>
      </c>
      <c r="K88" s="58">
        <f t="shared" si="11"/>
        <v>850.4375</v>
      </c>
    </row>
    <row r="89" spans="1:11" x14ac:dyDescent="0.3">
      <c r="A89" s="60">
        <v>42457</v>
      </c>
      <c r="B89" s="15">
        <f t="shared" si="6"/>
        <v>2016</v>
      </c>
      <c r="C89" s="15">
        <f t="shared" si="7"/>
        <v>3</v>
      </c>
      <c r="D89" s="15">
        <f t="shared" si="8"/>
        <v>28</v>
      </c>
      <c r="E89" s="15">
        <v>12981</v>
      </c>
      <c r="F89" s="15">
        <v>0</v>
      </c>
      <c r="G89" s="15">
        <f t="shared" si="9"/>
        <v>0</v>
      </c>
      <c r="H89" s="15">
        <f t="shared" si="10"/>
        <v>0</v>
      </c>
      <c r="I89" s="58">
        <f>'Fashring Assumptions'!$M$7*F89</f>
        <v>0</v>
      </c>
      <c r="J89" s="58">
        <f>'Fashring Assumptions'!$M$5*'Fashring Assumptions'!$M$7*E89</f>
        <v>811.3125</v>
      </c>
      <c r="K89" s="58">
        <f t="shared" si="11"/>
        <v>811.3125</v>
      </c>
    </row>
    <row r="90" spans="1:11" x14ac:dyDescent="0.3">
      <c r="A90" s="60">
        <v>42458</v>
      </c>
      <c r="B90" s="15">
        <f t="shared" si="6"/>
        <v>2016</v>
      </c>
      <c r="C90" s="15">
        <f t="shared" si="7"/>
        <v>3</v>
      </c>
      <c r="D90" s="15">
        <f t="shared" si="8"/>
        <v>29</v>
      </c>
      <c r="E90" s="15">
        <v>12421</v>
      </c>
      <c r="F90" s="15">
        <v>0</v>
      </c>
      <c r="G90" s="15">
        <f t="shared" si="9"/>
        <v>0</v>
      </c>
      <c r="H90" s="15">
        <f t="shared" si="10"/>
        <v>0</v>
      </c>
      <c r="I90" s="58">
        <f>'Fashring Assumptions'!$M$7*F90</f>
        <v>0</v>
      </c>
      <c r="J90" s="58">
        <f>'Fashring Assumptions'!$M$5*'Fashring Assumptions'!$M$7*E90</f>
        <v>776.3125</v>
      </c>
      <c r="K90" s="58">
        <f t="shared" si="11"/>
        <v>776.3125</v>
      </c>
    </row>
    <row r="91" spans="1:11" x14ac:dyDescent="0.3">
      <c r="A91" s="60">
        <v>42459</v>
      </c>
      <c r="B91" s="15">
        <f t="shared" si="6"/>
        <v>2016</v>
      </c>
      <c r="C91" s="15">
        <f t="shared" si="7"/>
        <v>3</v>
      </c>
      <c r="D91" s="15">
        <f t="shared" si="8"/>
        <v>30</v>
      </c>
      <c r="E91" s="15">
        <v>11852</v>
      </c>
      <c r="F91" s="15">
        <v>0</v>
      </c>
      <c r="G91" s="15">
        <f t="shared" si="9"/>
        <v>0</v>
      </c>
      <c r="H91" s="15">
        <f t="shared" si="10"/>
        <v>0</v>
      </c>
      <c r="I91" s="58">
        <f>'Fashring Assumptions'!$M$7*F91</f>
        <v>0</v>
      </c>
      <c r="J91" s="58">
        <f>'Fashring Assumptions'!$M$5*'Fashring Assumptions'!$M$7*E91</f>
        <v>740.75</v>
      </c>
      <c r="K91" s="58">
        <f t="shared" si="11"/>
        <v>740.75</v>
      </c>
    </row>
    <row r="92" spans="1:11" x14ac:dyDescent="0.3">
      <c r="A92" s="60">
        <v>42460</v>
      </c>
      <c r="B92" s="15">
        <f t="shared" si="6"/>
        <v>2016</v>
      </c>
      <c r="C92" s="15">
        <f t="shared" si="7"/>
        <v>3</v>
      </c>
      <c r="D92" s="15">
        <f t="shared" si="8"/>
        <v>31</v>
      </c>
      <c r="E92" s="15">
        <v>11249</v>
      </c>
      <c r="F92" s="15">
        <v>0</v>
      </c>
      <c r="G92" s="15">
        <f t="shared" si="9"/>
        <v>0</v>
      </c>
      <c r="H92" s="15">
        <f t="shared" si="10"/>
        <v>0</v>
      </c>
      <c r="I92" s="58">
        <f>'Fashring Assumptions'!$M$7*F92</f>
        <v>0</v>
      </c>
      <c r="J92" s="58">
        <f>'Fashring Assumptions'!$M$5*'Fashring Assumptions'!$M$7*E92</f>
        <v>703.0625</v>
      </c>
      <c r="K92" s="58">
        <f t="shared" si="11"/>
        <v>703.0625</v>
      </c>
    </row>
    <row r="93" spans="1:11" x14ac:dyDescent="0.3">
      <c r="A93" s="60">
        <v>42461</v>
      </c>
      <c r="B93" s="15">
        <f t="shared" si="6"/>
        <v>2016</v>
      </c>
      <c r="C93" s="15">
        <f t="shared" si="7"/>
        <v>4</v>
      </c>
      <c r="D93" s="15">
        <f t="shared" si="8"/>
        <v>1</v>
      </c>
      <c r="E93" s="15">
        <v>10688</v>
      </c>
      <c r="F93" s="15">
        <v>0</v>
      </c>
      <c r="G93" s="15">
        <f t="shared" si="9"/>
        <v>0</v>
      </c>
      <c r="H93" s="15">
        <f t="shared" si="10"/>
        <v>0</v>
      </c>
      <c r="I93" s="58">
        <f>'Fashring Assumptions'!$M$7*F93</f>
        <v>0</v>
      </c>
      <c r="J93" s="58">
        <f>'Fashring Assumptions'!$M$5*'Fashring Assumptions'!$M$7*E93</f>
        <v>668</v>
      </c>
      <c r="K93" s="58">
        <f t="shared" si="11"/>
        <v>668</v>
      </c>
    </row>
    <row r="94" spans="1:11" x14ac:dyDescent="0.3">
      <c r="A94" s="60">
        <v>42462</v>
      </c>
      <c r="B94" s="15">
        <f t="shared" si="6"/>
        <v>2016</v>
      </c>
      <c r="C94" s="15">
        <f t="shared" si="7"/>
        <v>4</v>
      </c>
      <c r="D94" s="15">
        <f t="shared" si="8"/>
        <v>2</v>
      </c>
      <c r="E94" s="15">
        <v>10126</v>
      </c>
      <c r="F94" s="15">
        <v>0</v>
      </c>
      <c r="G94" s="15">
        <f t="shared" si="9"/>
        <v>0</v>
      </c>
      <c r="H94" s="15">
        <f t="shared" si="10"/>
        <v>0</v>
      </c>
      <c r="I94" s="58">
        <f>'Fashring Assumptions'!$M$7*F94</f>
        <v>0</v>
      </c>
      <c r="J94" s="58">
        <f>'Fashring Assumptions'!$M$5*'Fashring Assumptions'!$M$7*E94</f>
        <v>632.875</v>
      </c>
      <c r="K94" s="58">
        <f t="shared" si="11"/>
        <v>632.875</v>
      </c>
    </row>
    <row r="95" spans="1:11" x14ac:dyDescent="0.3">
      <c r="A95" s="60">
        <v>42463</v>
      </c>
      <c r="B95" s="15">
        <f t="shared" si="6"/>
        <v>2016</v>
      </c>
      <c r="C95" s="15">
        <f t="shared" si="7"/>
        <v>4</v>
      </c>
      <c r="D95" s="15">
        <f t="shared" si="8"/>
        <v>3</v>
      </c>
      <c r="E95" s="15">
        <v>9627</v>
      </c>
      <c r="F95" s="15">
        <v>0</v>
      </c>
      <c r="G95" s="15">
        <f t="shared" si="9"/>
        <v>0</v>
      </c>
      <c r="H95" s="15">
        <f t="shared" si="10"/>
        <v>0</v>
      </c>
      <c r="I95" s="58">
        <f>'Fashring Assumptions'!$M$7*F95</f>
        <v>0</v>
      </c>
      <c r="J95" s="58">
        <f>'Fashring Assumptions'!$M$5*'Fashring Assumptions'!$M$7*E95</f>
        <v>601.6875</v>
      </c>
      <c r="K95" s="58">
        <f t="shared" si="11"/>
        <v>601.6875</v>
      </c>
    </row>
    <row r="96" spans="1:11" x14ac:dyDescent="0.3">
      <c r="A96" s="60">
        <v>42464</v>
      </c>
      <c r="B96" s="15">
        <f t="shared" si="6"/>
        <v>2016</v>
      </c>
      <c r="C96" s="15">
        <f t="shared" si="7"/>
        <v>4</v>
      </c>
      <c r="D96" s="15">
        <f t="shared" si="8"/>
        <v>4</v>
      </c>
      <c r="E96" s="15">
        <v>9034</v>
      </c>
      <c r="F96" s="15">
        <v>0</v>
      </c>
      <c r="G96" s="15">
        <f t="shared" si="9"/>
        <v>0</v>
      </c>
      <c r="H96" s="15">
        <f t="shared" si="10"/>
        <v>0</v>
      </c>
      <c r="I96" s="58">
        <f>'Fashring Assumptions'!$M$7*F96</f>
        <v>0</v>
      </c>
      <c r="J96" s="58">
        <f>'Fashring Assumptions'!$M$5*'Fashring Assumptions'!$M$7*E96</f>
        <v>564.625</v>
      </c>
      <c r="K96" s="58">
        <f t="shared" si="11"/>
        <v>564.625</v>
      </c>
    </row>
    <row r="97" spans="1:11" x14ac:dyDescent="0.3">
      <c r="A97" s="60">
        <v>42465</v>
      </c>
      <c r="B97" s="15">
        <f t="shared" si="6"/>
        <v>2016</v>
      </c>
      <c r="C97" s="15">
        <f t="shared" si="7"/>
        <v>4</v>
      </c>
      <c r="D97" s="15">
        <f t="shared" si="8"/>
        <v>5</v>
      </c>
      <c r="E97" s="15">
        <v>8471</v>
      </c>
      <c r="F97" s="15">
        <v>0</v>
      </c>
      <c r="G97" s="15">
        <f t="shared" si="9"/>
        <v>0</v>
      </c>
      <c r="H97" s="15">
        <f t="shared" si="10"/>
        <v>0</v>
      </c>
      <c r="I97" s="58">
        <f>'Fashring Assumptions'!$M$7*F97</f>
        <v>0</v>
      </c>
      <c r="J97" s="58">
        <f>'Fashring Assumptions'!$M$5*'Fashring Assumptions'!$M$7*E97</f>
        <v>529.4375</v>
      </c>
      <c r="K97" s="58">
        <f t="shared" si="11"/>
        <v>529.4375</v>
      </c>
    </row>
    <row r="98" spans="1:11" x14ac:dyDescent="0.3">
      <c r="A98" s="60">
        <v>42466</v>
      </c>
      <c r="B98" s="15">
        <f t="shared" si="6"/>
        <v>2016</v>
      </c>
      <c r="C98" s="15">
        <f t="shared" si="7"/>
        <v>4</v>
      </c>
      <c r="D98" s="15">
        <f t="shared" si="8"/>
        <v>6</v>
      </c>
      <c r="E98" s="15">
        <v>7869</v>
      </c>
      <c r="F98" s="15">
        <v>0</v>
      </c>
      <c r="G98" s="15">
        <f t="shared" si="9"/>
        <v>0</v>
      </c>
      <c r="H98" s="15">
        <f t="shared" si="10"/>
        <v>0</v>
      </c>
      <c r="I98" s="58">
        <f>'Fashring Assumptions'!$M$7*F98</f>
        <v>0</v>
      </c>
      <c r="J98" s="58">
        <f>'Fashring Assumptions'!$M$5*'Fashring Assumptions'!$M$7*E98</f>
        <v>491.8125</v>
      </c>
      <c r="K98" s="58">
        <f t="shared" si="11"/>
        <v>491.8125</v>
      </c>
    </row>
    <row r="99" spans="1:11" x14ac:dyDescent="0.3">
      <c r="A99" s="60">
        <v>42467</v>
      </c>
      <c r="B99" s="15">
        <f t="shared" si="6"/>
        <v>2016</v>
      </c>
      <c r="C99" s="15">
        <f t="shared" si="7"/>
        <v>4</v>
      </c>
      <c r="D99" s="15">
        <f t="shared" si="8"/>
        <v>7</v>
      </c>
      <c r="E99" s="15">
        <v>7237</v>
      </c>
      <c r="F99" s="15">
        <v>0</v>
      </c>
      <c r="G99" s="15">
        <f t="shared" si="9"/>
        <v>0</v>
      </c>
      <c r="H99" s="15">
        <f t="shared" si="10"/>
        <v>0</v>
      </c>
      <c r="I99" s="58">
        <f>'Fashring Assumptions'!$M$7*F99</f>
        <v>0</v>
      </c>
      <c r="J99" s="58">
        <f>'Fashring Assumptions'!$M$5*'Fashring Assumptions'!$M$7*E99</f>
        <v>452.3125</v>
      </c>
      <c r="K99" s="58">
        <f t="shared" si="11"/>
        <v>452.3125</v>
      </c>
    </row>
    <row r="100" spans="1:11" x14ac:dyDescent="0.3">
      <c r="A100" s="60">
        <v>42468</v>
      </c>
      <c r="B100" s="15">
        <f t="shared" si="6"/>
        <v>2016</v>
      </c>
      <c r="C100" s="15">
        <f t="shared" si="7"/>
        <v>4</v>
      </c>
      <c r="D100" s="15">
        <f t="shared" si="8"/>
        <v>8</v>
      </c>
      <c r="E100" s="15">
        <v>6575</v>
      </c>
      <c r="F100" s="15">
        <v>0</v>
      </c>
      <c r="G100" s="15">
        <f t="shared" si="9"/>
        <v>0</v>
      </c>
      <c r="H100" s="15">
        <f t="shared" si="10"/>
        <v>0</v>
      </c>
      <c r="I100" s="58">
        <f>'Fashring Assumptions'!$M$7*F100</f>
        <v>0</v>
      </c>
      <c r="J100" s="58">
        <f>'Fashring Assumptions'!$M$5*'Fashring Assumptions'!$M$7*E100</f>
        <v>410.9375</v>
      </c>
      <c r="K100" s="58">
        <f t="shared" si="11"/>
        <v>410.9375</v>
      </c>
    </row>
    <row r="101" spans="1:11" x14ac:dyDescent="0.3">
      <c r="A101" s="60">
        <v>42469</v>
      </c>
      <c r="B101" s="15">
        <f t="shared" si="6"/>
        <v>2016</v>
      </c>
      <c r="C101" s="15">
        <f t="shared" si="7"/>
        <v>4</v>
      </c>
      <c r="D101" s="15">
        <f t="shared" si="8"/>
        <v>9</v>
      </c>
      <c r="E101" s="15">
        <v>5965</v>
      </c>
      <c r="F101" s="15">
        <v>0</v>
      </c>
      <c r="G101" s="15">
        <f t="shared" si="9"/>
        <v>0</v>
      </c>
      <c r="H101" s="15">
        <f t="shared" si="10"/>
        <v>0</v>
      </c>
      <c r="I101" s="58">
        <f>'Fashring Assumptions'!$M$7*F101</f>
        <v>0</v>
      </c>
      <c r="J101" s="58">
        <f>'Fashring Assumptions'!$M$5*'Fashring Assumptions'!$M$7*E101</f>
        <v>372.8125</v>
      </c>
      <c r="K101" s="58">
        <f t="shared" si="11"/>
        <v>372.8125</v>
      </c>
    </row>
    <row r="102" spans="1:11" x14ac:dyDescent="0.3">
      <c r="A102" s="60">
        <v>42470</v>
      </c>
      <c r="B102" s="15">
        <f t="shared" si="6"/>
        <v>2016</v>
      </c>
      <c r="C102" s="15">
        <f t="shared" si="7"/>
        <v>4</v>
      </c>
      <c r="D102" s="15">
        <f t="shared" si="8"/>
        <v>10</v>
      </c>
      <c r="E102" s="15">
        <v>5414</v>
      </c>
      <c r="F102" s="15">
        <v>0</v>
      </c>
      <c r="G102" s="15">
        <f t="shared" si="9"/>
        <v>0</v>
      </c>
      <c r="H102" s="15">
        <f t="shared" si="10"/>
        <v>0</v>
      </c>
      <c r="I102" s="58">
        <f>'Fashring Assumptions'!$M$7*F102</f>
        <v>0</v>
      </c>
      <c r="J102" s="58">
        <f>'Fashring Assumptions'!$M$5*'Fashring Assumptions'!$M$7*E102</f>
        <v>338.375</v>
      </c>
      <c r="K102" s="58">
        <f t="shared" si="11"/>
        <v>338.375</v>
      </c>
    </row>
    <row r="103" spans="1:11" x14ac:dyDescent="0.3">
      <c r="A103" s="60">
        <v>42471</v>
      </c>
      <c r="B103" s="15">
        <f t="shared" si="6"/>
        <v>2016</v>
      </c>
      <c r="C103" s="15">
        <f t="shared" si="7"/>
        <v>4</v>
      </c>
      <c r="D103" s="15">
        <f t="shared" si="8"/>
        <v>11</v>
      </c>
      <c r="E103" s="15">
        <v>17756</v>
      </c>
      <c r="F103" s="15">
        <v>12856</v>
      </c>
      <c r="G103" s="15">
        <f t="shared" si="9"/>
        <v>1</v>
      </c>
      <c r="H103" s="15">
        <f t="shared" si="10"/>
        <v>1000</v>
      </c>
      <c r="I103" s="58">
        <f>'Fashring Assumptions'!$M$7*F103</f>
        <v>32140</v>
      </c>
      <c r="J103" s="58">
        <f>'Fashring Assumptions'!$M$5*'Fashring Assumptions'!$M$7*E103</f>
        <v>1109.75</v>
      </c>
      <c r="K103" s="58">
        <f t="shared" si="11"/>
        <v>34249.75</v>
      </c>
    </row>
    <row r="104" spans="1:11" x14ac:dyDescent="0.3">
      <c r="A104" s="60">
        <v>42472</v>
      </c>
      <c r="B104" s="15">
        <f t="shared" si="6"/>
        <v>2016</v>
      </c>
      <c r="C104" s="15">
        <f t="shared" si="7"/>
        <v>4</v>
      </c>
      <c r="D104" s="15">
        <f t="shared" si="8"/>
        <v>12</v>
      </c>
      <c r="E104" s="15">
        <v>17251</v>
      </c>
      <c r="F104" s="15">
        <v>0</v>
      </c>
      <c r="G104" s="15">
        <f t="shared" si="9"/>
        <v>0</v>
      </c>
      <c r="H104" s="15">
        <f t="shared" si="10"/>
        <v>0</v>
      </c>
      <c r="I104" s="58">
        <f>'Fashring Assumptions'!$M$7*F104</f>
        <v>0</v>
      </c>
      <c r="J104" s="58">
        <f>'Fashring Assumptions'!$M$5*'Fashring Assumptions'!$M$7*E104</f>
        <v>1078.1875</v>
      </c>
      <c r="K104" s="58">
        <f t="shared" si="11"/>
        <v>1078.1875</v>
      </c>
    </row>
    <row r="105" spans="1:11" x14ac:dyDescent="0.3">
      <c r="A105" s="60">
        <v>42473</v>
      </c>
      <c r="B105" s="15">
        <f t="shared" si="6"/>
        <v>2016</v>
      </c>
      <c r="C105" s="15">
        <f t="shared" si="7"/>
        <v>4</v>
      </c>
      <c r="D105" s="15">
        <f t="shared" si="8"/>
        <v>13</v>
      </c>
      <c r="E105" s="15">
        <v>16569</v>
      </c>
      <c r="F105" s="15">
        <v>0</v>
      </c>
      <c r="G105" s="15">
        <f t="shared" si="9"/>
        <v>0</v>
      </c>
      <c r="H105" s="15">
        <f t="shared" si="10"/>
        <v>0</v>
      </c>
      <c r="I105" s="58">
        <f>'Fashring Assumptions'!$M$7*F105</f>
        <v>0</v>
      </c>
      <c r="J105" s="58">
        <f>'Fashring Assumptions'!$M$5*'Fashring Assumptions'!$M$7*E105</f>
        <v>1035.5625</v>
      </c>
      <c r="K105" s="58">
        <f t="shared" si="11"/>
        <v>1035.5625</v>
      </c>
    </row>
    <row r="106" spans="1:11" x14ac:dyDescent="0.3">
      <c r="A106" s="60">
        <v>42474</v>
      </c>
      <c r="B106" s="15">
        <f t="shared" si="6"/>
        <v>2016</v>
      </c>
      <c r="C106" s="15">
        <f t="shared" si="7"/>
        <v>4</v>
      </c>
      <c r="D106" s="15">
        <f t="shared" si="8"/>
        <v>14</v>
      </c>
      <c r="E106" s="15">
        <v>16088</v>
      </c>
      <c r="F106" s="15">
        <v>0</v>
      </c>
      <c r="G106" s="15">
        <f t="shared" si="9"/>
        <v>0</v>
      </c>
      <c r="H106" s="15">
        <f t="shared" si="10"/>
        <v>0</v>
      </c>
      <c r="I106" s="58">
        <f>'Fashring Assumptions'!$M$7*F106</f>
        <v>0</v>
      </c>
      <c r="J106" s="58">
        <f>'Fashring Assumptions'!$M$5*'Fashring Assumptions'!$M$7*E106</f>
        <v>1005.5</v>
      </c>
      <c r="K106" s="58">
        <f t="shared" si="11"/>
        <v>1005.5</v>
      </c>
    </row>
    <row r="107" spans="1:11" x14ac:dyDescent="0.3">
      <c r="A107" s="60">
        <v>42475</v>
      </c>
      <c r="B107" s="15">
        <f t="shared" si="6"/>
        <v>2016</v>
      </c>
      <c r="C107" s="15">
        <f t="shared" si="7"/>
        <v>4</v>
      </c>
      <c r="D107" s="15">
        <f t="shared" si="8"/>
        <v>15</v>
      </c>
      <c r="E107" s="15">
        <v>15523</v>
      </c>
      <c r="F107" s="15">
        <v>0</v>
      </c>
      <c r="G107" s="15">
        <f t="shared" si="9"/>
        <v>0</v>
      </c>
      <c r="H107" s="15">
        <f t="shared" si="10"/>
        <v>0</v>
      </c>
      <c r="I107" s="58">
        <f>'Fashring Assumptions'!$M$7*F107</f>
        <v>0</v>
      </c>
      <c r="J107" s="58">
        <f>'Fashring Assumptions'!$M$5*'Fashring Assumptions'!$M$7*E107</f>
        <v>970.1875</v>
      </c>
      <c r="K107" s="58">
        <f t="shared" si="11"/>
        <v>970.1875</v>
      </c>
    </row>
    <row r="108" spans="1:11" x14ac:dyDescent="0.3">
      <c r="A108" s="60">
        <v>42476</v>
      </c>
      <c r="B108" s="15">
        <f t="shared" si="6"/>
        <v>2016</v>
      </c>
      <c r="C108" s="15">
        <f t="shared" si="7"/>
        <v>4</v>
      </c>
      <c r="D108" s="15">
        <f t="shared" si="8"/>
        <v>16</v>
      </c>
      <c r="E108" s="15">
        <v>14910</v>
      </c>
      <c r="F108" s="15">
        <v>0</v>
      </c>
      <c r="G108" s="15">
        <f t="shared" si="9"/>
        <v>0</v>
      </c>
      <c r="H108" s="15">
        <f t="shared" si="10"/>
        <v>0</v>
      </c>
      <c r="I108" s="58">
        <f>'Fashring Assumptions'!$M$7*F108</f>
        <v>0</v>
      </c>
      <c r="J108" s="58">
        <f>'Fashring Assumptions'!$M$5*'Fashring Assumptions'!$M$7*E108</f>
        <v>931.875</v>
      </c>
      <c r="K108" s="58">
        <f t="shared" si="11"/>
        <v>931.875</v>
      </c>
    </row>
    <row r="109" spans="1:11" x14ac:dyDescent="0.3">
      <c r="A109" s="60">
        <v>42477</v>
      </c>
      <c r="B109" s="15">
        <f t="shared" si="6"/>
        <v>2016</v>
      </c>
      <c r="C109" s="15">
        <f t="shared" si="7"/>
        <v>4</v>
      </c>
      <c r="D109" s="15">
        <f t="shared" si="8"/>
        <v>17</v>
      </c>
      <c r="E109" s="15">
        <v>14318</v>
      </c>
      <c r="F109" s="15">
        <v>0</v>
      </c>
      <c r="G109" s="15">
        <f t="shared" si="9"/>
        <v>0</v>
      </c>
      <c r="H109" s="15">
        <f t="shared" si="10"/>
        <v>0</v>
      </c>
      <c r="I109" s="58">
        <f>'Fashring Assumptions'!$M$7*F109</f>
        <v>0</v>
      </c>
      <c r="J109" s="58">
        <f>'Fashring Assumptions'!$M$5*'Fashring Assumptions'!$M$7*E109</f>
        <v>894.875</v>
      </c>
      <c r="K109" s="58">
        <f t="shared" si="11"/>
        <v>894.875</v>
      </c>
    </row>
    <row r="110" spans="1:11" x14ac:dyDescent="0.3">
      <c r="A110" s="60">
        <v>42478</v>
      </c>
      <c r="B110" s="15">
        <f t="shared" si="6"/>
        <v>2016</v>
      </c>
      <c r="C110" s="15">
        <f t="shared" si="7"/>
        <v>4</v>
      </c>
      <c r="D110" s="15">
        <f t="shared" si="8"/>
        <v>18</v>
      </c>
      <c r="E110" s="15">
        <v>13777</v>
      </c>
      <c r="F110" s="15">
        <v>0</v>
      </c>
      <c r="G110" s="15">
        <f t="shared" si="9"/>
        <v>0</v>
      </c>
      <c r="H110" s="15">
        <f t="shared" si="10"/>
        <v>0</v>
      </c>
      <c r="I110" s="58">
        <f>'Fashring Assumptions'!$M$7*F110</f>
        <v>0</v>
      </c>
      <c r="J110" s="58">
        <f>'Fashring Assumptions'!$M$5*'Fashring Assumptions'!$M$7*E110</f>
        <v>861.0625</v>
      </c>
      <c r="K110" s="58">
        <f t="shared" si="11"/>
        <v>861.0625</v>
      </c>
    </row>
    <row r="111" spans="1:11" x14ac:dyDescent="0.3">
      <c r="A111" s="60">
        <v>42479</v>
      </c>
      <c r="B111" s="15">
        <f t="shared" si="6"/>
        <v>2016</v>
      </c>
      <c r="C111" s="15">
        <f t="shared" si="7"/>
        <v>4</v>
      </c>
      <c r="D111" s="15">
        <f t="shared" si="8"/>
        <v>19</v>
      </c>
      <c r="E111" s="15">
        <v>13183</v>
      </c>
      <c r="F111" s="15">
        <v>0</v>
      </c>
      <c r="G111" s="15">
        <f t="shared" si="9"/>
        <v>0</v>
      </c>
      <c r="H111" s="15">
        <f t="shared" si="10"/>
        <v>0</v>
      </c>
      <c r="I111" s="58">
        <f>'Fashring Assumptions'!$M$7*F111</f>
        <v>0</v>
      </c>
      <c r="J111" s="58">
        <f>'Fashring Assumptions'!$M$5*'Fashring Assumptions'!$M$7*E111</f>
        <v>823.9375</v>
      </c>
      <c r="K111" s="58">
        <f t="shared" si="11"/>
        <v>823.9375</v>
      </c>
    </row>
    <row r="112" spans="1:11" x14ac:dyDescent="0.3">
      <c r="A112" s="60">
        <v>42480</v>
      </c>
      <c r="B112" s="15">
        <f t="shared" si="6"/>
        <v>2016</v>
      </c>
      <c r="C112" s="15">
        <f t="shared" si="7"/>
        <v>4</v>
      </c>
      <c r="D112" s="15">
        <f t="shared" si="8"/>
        <v>20</v>
      </c>
      <c r="E112" s="15">
        <v>12558</v>
      </c>
      <c r="F112" s="15">
        <v>0</v>
      </c>
      <c r="G112" s="15">
        <f t="shared" si="9"/>
        <v>0</v>
      </c>
      <c r="H112" s="15">
        <f t="shared" si="10"/>
        <v>0</v>
      </c>
      <c r="I112" s="58">
        <f>'Fashring Assumptions'!$M$7*F112</f>
        <v>0</v>
      </c>
      <c r="J112" s="58">
        <f>'Fashring Assumptions'!$M$5*'Fashring Assumptions'!$M$7*E112</f>
        <v>784.875</v>
      </c>
      <c r="K112" s="58">
        <f t="shared" si="11"/>
        <v>784.875</v>
      </c>
    </row>
    <row r="113" spans="1:11" x14ac:dyDescent="0.3">
      <c r="A113" s="60">
        <v>42481</v>
      </c>
      <c r="B113" s="15">
        <f t="shared" si="6"/>
        <v>2016</v>
      </c>
      <c r="C113" s="15">
        <f t="shared" si="7"/>
        <v>4</v>
      </c>
      <c r="D113" s="15">
        <f t="shared" si="8"/>
        <v>21</v>
      </c>
      <c r="E113" s="15">
        <v>11956</v>
      </c>
      <c r="F113" s="15">
        <v>0</v>
      </c>
      <c r="G113" s="15">
        <f t="shared" si="9"/>
        <v>0</v>
      </c>
      <c r="H113" s="15">
        <f t="shared" si="10"/>
        <v>0</v>
      </c>
      <c r="I113" s="58">
        <f>'Fashring Assumptions'!$M$7*F113</f>
        <v>0</v>
      </c>
      <c r="J113" s="58">
        <f>'Fashring Assumptions'!$M$5*'Fashring Assumptions'!$M$7*E113</f>
        <v>747.25</v>
      </c>
      <c r="K113" s="58">
        <f t="shared" si="11"/>
        <v>747.25</v>
      </c>
    </row>
    <row r="114" spans="1:11" x14ac:dyDescent="0.3">
      <c r="A114" s="60">
        <v>42482</v>
      </c>
      <c r="B114" s="15">
        <f t="shared" si="6"/>
        <v>2016</v>
      </c>
      <c r="C114" s="15">
        <f t="shared" si="7"/>
        <v>4</v>
      </c>
      <c r="D114" s="15">
        <f t="shared" si="8"/>
        <v>22</v>
      </c>
      <c r="E114" s="15">
        <v>11419</v>
      </c>
      <c r="F114" s="15">
        <v>0</v>
      </c>
      <c r="G114" s="15">
        <f t="shared" si="9"/>
        <v>0</v>
      </c>
      <c r="H114" s="15">
        <f t="shared" si="10"/>
        <v>0</v>
      </c>
      <c r="I114" s="58">
        <f>'Fashring Assumptions'!$M$7*F114</f>
        <v>0</v>
      </c>
      <c r="J114" s="58">
        <f>'Fashring Assumptions'!$M$5*'Fashring Assumptions'!$M$7*E114</f>
        <v>713.6875</v>
      </c>
      <c r="K114" s="58">
        <f t="shared" si="11"/>
        <v>713.6875</v>
      </c>
    </row>
    <row r="115" spans="1:11" x14ac:dyDescent="0.3">
      <c r="A115" s="60">
        <v>42483</v>
      </c>
      <c r="B115" s="15">
        <f t="shared" si="6"/>
        <v>2016</v>
      </c>
      <c r="C115" s="15">
        <f t="shared" si="7"/>
        <v>4</v>
      </c>
      <c r="D115" s="15">
        <f t="shared" si="8"/>
        <v>23</v>
      </c>
      <c r="E115" s="15">
        <v>10873</v>
      </c>
      <c r="F115" s="15">
        <v>0</v>
      </c>
      <c r="G115" s="15">
        <f t="shared" si="9"/>
        <v>0</v>
      </c>
      <c r="H115" s="15">
        <f t="shared" si="10"/>
        <v>0</v>
      </c>
      <c r="I115" s="58">
        <f>'Fashring Assumptions'!$M$7*F115</f>
        <v>0</v>
      </c>
      <c r="J115" s="58">
        <f>'Fashring Assumptions'!$M$5*'Fashring Assumptions'!$M$7*E115</f>
        <v>679.5625</v>
      </c>
      <c r="K115" s="58">
        <f t="shared" si="11"/>
        <v>679.5625</v>
      </c>
    </row>
    <row r="116" spans="1:11" x14ac:dyDescent="0.3">
      <c r="A116" s="60">
        <v>42484</v>
      </c>
      <c r="B116" s="15">
        <f t="shared" si="6"/>
        <v>2016</v>
      </c>
      <c r="C116" s="15">
        <f t="shared" si="7"/>
        <v>4</v>
      </c>
      <c r="D116" s="15">
        <f t="shared" si="8"/>
        <v>24</v>
      </c>
      <c r="E116" s="15">
        <v>10285</v>
      </c>
      <c r="F116" s="15">
        <v>0</v>
      </c>
      <c r="G116" s="15">
        <f t="shared" si="9"/>
        <v>0</v>
      </c>
      <c r="H116" s="15">
        <f t="shared" si="10"/>
        <v>0</v>
      </c>
      <c r="I116" s="58">
        <f>'Fashring Assumptions'!$M$7*F116</f>
        <v>0</v>
      </c>
      <c r="J116" s="58">
        <f>'Fashring Assumptions'!$M$5*'Fashring Assumptions'!$M$7*E116</f>
        <v>642.8125</v>
      </c>
      <c r="K116" s="58">
        <f t="shared" si="11"/>
        <v>642.8125</v>
      </c>
    </row>
    <row r="117" spans="1:11" x14ac:dyDescent="0.3">
      <c r="A117" s="60">
        <v>42485</v>
      </c>
      <c r="B117" s="15">
        <f t="shared" si="6"/>
        <v>2016</v>
      </c>
      <c r="C117" s="15">
        <f t="shared" si="7"/>
        <v>4</v>
      </c>
      <c r="D117" s="15">
        <f t="shared" si="8"/>
        <v>25</v>
      </c>
      <c r="E117" s="15">
        <v>9686</v>
      </c>
      <c r="F117" s="15">
        <v>0</v>
      </c>
      <c r="G117" s="15">
        <f t="shared" si="9"/>
        <v>0</v>
      </c>
      <c r="H117" s="15">
        <f t="shared" si="10"/>
        <v>0</v>
      </c>
      <c r="I117" s="58">
        <f>'Fashring Assumptions'!$M$7*F117</f>
        <v>0</v>
      </c>
      <c r="J117" s="58">
        <f>'Fashring Assumptions'!$M$5*'Fashring Assumptions'!$M$7*E117</f>
        <v>605.375</v>
      </c>
      <c r="K117" s="58">
        <f t="shared" si="11"/>
        <v>605.375</v>
      </c>
    </row>
    <row r="118" spans="1:11" x14ac:dyDescent="0.3">
      <c r="A118" s="60">
        <v>42486</v>
      </c>
      <c r="B118" s="15">
        <f t="shared" si="6"/>
        <v>2016</v>
      </c>
      <c r="C118" s="15">
        <f t="shared" si="7"/>
        <v>4</v>
      </c>
      <c r="D118" s="15">
        <f t="shared" si="8"/>
        <v>26</v>
      </c>
      <c r="E118" s="15">
        <v>9146</v>
      </c>
      <c r="F118" s="15">
        <v>0</v>
      </c>
      <c r="G118" s="15">
        <f t="shared" si="9"/>
        <v>0</v>
      </c>
      <c r="H118" s="15">
        <f t="shared" si="10"/>
        <v>0</v>
      </c>
      <c r="I118" s="58">
        <f>'Fashring Assumptions'!$M$7*F118</f>
        <v>0</v>
      </c>
      <c r="J118" s="58">
        <f>'Fashring Assumptions'!$M$5*'Fashring Assumptions'!$M$7*E118</f>
        <v>571.625</v>
      </c>
      <c r="K118" s="58">
        <f t="shared" si="11"/>
        <v>571.625</v>
      </c>
    </row>
    <row r="119" spans="1:11" x14ac:dyDescent="0.3">
      <c r="A119" s="60">
        <v>42487</v>
      </c>
      <c r="B119" s="15">
        <f t="shared" si="6"/>
        <v>2016</v>
      </c>
      <c r="C119" s="15">
        <f t="shared" si="7"/>
        <v>4</v>
      </c>
      <c r="D119" s="15">
        <f t="shared" si="8"/>
        <v>27</v>
      </c>
      <c r="E119" s="15">
        <v>8618</v>
      </c>
      <c r="F119" s="15">
        <v>0</v>
      </c>
      <c r="G119" s="15">
        <f t="shared" si="9"/>
        <v>0</v>
      </c>
      <c r="H119" s="15">
        <f t="shared" si="10"/>
        <v>0</v>
      </c>
      <c r="I119" s="58">
        <f>'Fashring Assumptions'!$M$7*F119</f>
        <v>0</v>
      </c>
      <c r="J119" s="58">
        <f>'Fashring Assumptions'!$M$5*'Fashring Assumptions'!$M$7*E119</f>
        <v>538.625</v>
      </c>
      <c r="K119" s="58">
        <f t="shared" si="11"/>
        <v>538.625</v>
      </c>
    </row>
    <row r="120" spans="1:11" x14ac:dyDescent="0.3">
      <c r="A120" s="60">
        <v>42488</v>
      </c>
      <c r="B120" s="15">
        <f t="shared" si="6"/>
        <v>2016</v>
      </c>
      <c r="C120" s="15">
        <f t="shared" si="7"/>
        <v>4</v>
      </c>
      <c r="D120" s="15">
        <f t="shared" si="8"/>
        <v>28</v>
      </c>
      <c r="E120" s="15">
        <v>8089</v>
      </c>
      <c r="F120" s="15">
        <v>0</v>
      </c>
      <c r="G120" s="15">
        <f t="shared" si="9"/>
        <v>0</v>
      </c>
      <c r="H120" s="15">
        <f t="shared" si="10"/>
        <v>0</v>
      </c>
      <c r="I120" s="58">
        <f>'Fashring Assumptions'!$M$7*F120</f>
        <v>0</v>
      </c>
      <c r="J120" s="58">
        <f>'Fashring Assumptions'!$M$5*'Fashring Assumptions'!$M$7*E120</f>
        <v>505.5625</v>
      </c>
      <c r="K120" s="58">
        <f t="shared" si="11"/>
        <v>505.5625</v>
      </c>
    </row>
    <row r="121" spans="1:11" x14ac:dyDescent="0.3">
      <c r="A121" s="60">
        <v>42489</v>
      </c>
      <c r="B121" s="15">
        <f t="shared" si="6"/>
        <v>2016</v>
      </c>
      <c r="C121" s="15">
        <f t="shared" si="7"/>
        <v>4</v>
      </c>
      <c r="D121" s="15">
        <f t="shared" si="8"/>
        <v>29</v>
      </c>
      <c r="E121" s="15">
        <v>7505</v>
      </c>
      <c r="F121" s="15">
        <v>0</v>
      </c>
      <c r="G121" s="15">
        <f t="shared" si="9"/>
        <v>0</v>
      </c>
      <c r="H121" s="15">
        <f t="shared" si="10"/>
        <v>0</v>
      </c>
      <c r="I121" s="58">
        <f>'Fashring Assumptions'!$M$7*F121</f>
        <v>0</v>
      </c>
      <c r="J121" s="58">
        <f>'Fashring Assumptions'!$M$5*'Fashring Assumptions'!$M$7*E121</f>
        <v>469.0625</v>
      </c>
      <c r="K121" s="58">
        <f t="shared" si="11"/>
        <v>469.0625</v>
      </c>
    </row>
    <row r="122" spans="1:11" x14ac:dyDescent="0.3">
      <c r="A122" s="60">
        <v>42490</v>
      </c>
      <c r="B122" s="15">
        <f t="shared" si="6"/>
        <v>2016</v>
      </c>
      <c r="C122" s="15">
        <f t="shared" si="7"/>
        <v>4</v>
      </c>
      <c r="D122" s="15">
        <f t="shared" si="8"/>
        <v>30</v>
      </c>
      <c r="E122" s="15">
        <v>6887</v>
      </c>
      <c r="F122" s="15">
        <v>0</v>
      </c>
      <c r="G122" s="15">
        <f t="shared" si="9"/>
        <v>0</v>
      </c>
      <c r="H122" s="15">
        <f t="shared" si="10"/>
        <v>0</v>
      </c>
      <c r="I122" s="58">
        <f>'Fashring Assumptions'!$M$7*F122</f>
        <v>0</v>
      </c>
      <c r="J122" s="58">
        <f>'Fashring Assumptions'!$M$5*'Fashring Assumptions'!$M$7*E122</f>
        <v>430.4375</v>
      </c>
      <c r="K122" s="58">
        <f t="shared" si="11"/>
        <v>430.4375</v>
      </c>
    </row>
    <row r="123" spans="1:11" x14ac:dyDescent="0.3">
      <c r="A123" s="60">
        <v>42491</v>
      </c>
      <c r="B123" s="15">
        <f t="shared" si="6"/>
        <v>2016</v>
      </c>
      <c r="C123" s="15">
        <f t="shared" si="7"/>
        <v>5</v>
      </c>
      <c r="D123" s="15">
        <f t="shared" si="8"/>
        <v>1</v>
      </c>
      <c r="E123" s="15">
        <v>6314</v>
      </c>
      <c r="F123" s="15">
        <v>0</v>
      </c>
      <c r="G123" s="15">
        <f t="shared" si="9"/>
        <v>0</v>
      </c>
      <c r="H123" s="15">
        <f t="shared" si="10"/>
        <v>0</v>
      </c>
      <c r="I123" s="58">
        <f>'Fashring Assumptions'!$M$7*F123</f>
        <v>0</v>
      </c>
      <c r="J123" s="58">
        <f>'Fashring Assumptions'!$M$5*'Fashring Assumptions'!$M$7*E123</f>
        <v>394.625</v>
      </c>
      <c r="K123" s="58">
        <f t="shared" si="11"/>
        <v>394.625</v>
      </c>
    </row>
    <row r="124" spans="1:11" x14ac:dyDescent="0.3">
      <c r="A124" s="60">
        <v>42492</v>
      </c>
      <c r="B124" s="15">
        <f t="shared" si="6"/>
        <v>2016</v>
      </c>
      <c r="C124" s="15">
        <f t="shared" si="7"/>
        <v>5</v>
      </c>
      <c r="D124" s="15">
        <f t="shared" si="8"/>
        <v>2</v>
      </c>
      <c r="E124" s="15">
        <v>5768</v>
      </c>
      <c r="F124" s="15">
        <v>0</v>
      </c>
      <c r="G124" s="15">
        <f t="shared" si="9"/>
        <v>0</v>
      </c>
      <c r="H124" s="15">
        <f t="shared" si="10"/>
        <v>0</v>
      </c>
      <c r="I124" s="58">
        <f>'Fashring Assumptions'!$M$7*F124</f>
        <v>0</v>
      </c>
      <c r="J124" s="58">
        <f>'Fashring Assumptions'!$M$5*'Fashring Assumptions'!$M$7*E124</f>
        <v>360.5</v>
      </c>
      <c r="K124" s="58">
        <f t="shared" si="11"/>
        <v>360.5</v>
      </c>
    </row>
    <row r="125" spans="1:11" x14ac:dyDescent="0.3">
      <c r="A125" s="60">
        <v>42493</v>
      </c>
      <c r="B125" s="15">
        <f t="shared" si="6"/>
        <v>2016</v>
      </c>
      <c r="C125" s="15">
        <f t="shared" si="7"/>
        <v>5</v>
      </c>
      <c r="D125" s="15">
        <f t="shared" si="8"/>
        <v>3</v>
      </c>
      <c r="E125" s="15">
        <v>5121</v>
      </c>
      <c r="F125" s="15">
        <v>0</v>
      </c>
      <c r="G125" s="15">
        <f t="shared" si="9"/>
        <v>0</v>
      </c>
      <c r="H125" s="15">
        <f t="shared" si="10"/>
        <v>0</v>
      </c>
      <c r="I125" s="58">
        <f>'Fashring Assumptions'!$M$7*F125</f>
        <v>0</v>
      </c>
      <c r="J125" s="58">
        <f>'Fashring Assumptions'!$M$5*'Fashring Assumptions'!$M$7*E125</f>
        <v>320.0625</v>
      </c>
      <c r="K125" s="58">
        <f t="shared" si="11"/>
        <v>320.0625</v>
      </c>
    </row>
    <row r="126" spans="1:11" x14ac:dyDescent="0.3">
      <c r="A126" s="60">
        <v>42494</v>
      </c>
      <c r="B126" s="15">
        <f t="shared" si="6"/>
        <v>2016</v>
      </c>
      <c r="C126" s="15">
        <f t="shared" si="7"/>
        <v>5</v>
      </c>
      <c r="D126" s="15">
        <f t="shared" si="8"/>
        <v>4</v>
      </c>
      <c r="E126" s="15">
        <v>17450</v>
      </c>
      <c r="F126" s="15">
        <v>12835</v>
      </c>
      <c r="G126" s="15">
        <f t="shared" si="9"/>
        <v>1</v>
      </c>
      <c r="H126" s="15">
        <f t="shared" si="10"/>
        <v>1000</v>
      </c>
      <c r="I126" s="58">
        <f>'Fashring Assumptions'!$M$7*F126</f>
        <v>32087.5</v>
      </c>
      <c r="J126" s="58">
        <f>'Fashring Assumptions'!$M$5*'Fashring Assumptions'!$M$7*E126</f>
        <v>1090.625</v>
      </c>
      <c r="K126" s="58">
        <f t="shared" si="11"/>
        <v>34178.125</v>
      </c>
    </row>
    <row r="127" spans="1:11" x14ac:dyDescent="0.3">
      <c r="A127" s="60">
        <v>42495</v>
      </c>
      <c r="B127" s="15">
        <f t="shared" si="6"/>
        <v>2016</v>
      </c>
      <c r="C127" s="15">
        <f t="shared" si="7"/>
        <v>5</v>
      </c>
      <c r="D127" s="15">
        <f t="shared" si="8"/>
        <v>5</v>
      </c>
      <c r="E127" s="15">
        <v>16889</v>
      </c>
      <c r="F127" s="15">
        <v>0</v>
      </c>
      <c r="G127" s="15">
        <f t="shared" si="9"/>
        <v>0</v>
      </c>
      <c r="H127" s="15">
        <f t="shared" si="10"/>
        <v>0</v>
      </c>
      <c r="I127" s="58">
        <f>'Fashring Assumptions'!$M$7*F127</f>
        <v>0</v>
      </c>
      <c r="J127" s="58">
        <f>'Fashring Assumptions'!$M$5*'Fashring Assumptions'!$M$7*E127</f>
        <v>1055.5625</v>
      </c>
      <c r="K127" s="58">
        <f t="shared" si="11"/>
        <v>1055.5625</v>
      </c>
    </row>
    <row r="128" spans="1:11" x14ac:dyDescent="0.3">
      <c r="A128" s="60">
        <v>42496</v>
      </c>
      <c r="B128" s="15">
        <f t="shared" si="6"/>
        <v>2016</v>
      </c>
      <c r="C128" s="15">
        <f t="shared" si="7"/>
        <v>5</v>
      </c>
      <c r="D128" s="15">
        <f t="shared" si="8"/>
        <v>6</v>
      </c>
      <c r="E128" s="15">
        <v>16333</v>
      </c>
      <c r="F128" s="15">
        <v>0</v>
      </c>
      <c r="G128" s="15">
        <f t="shared" si="9"/>
        <v>0</v>
      </c>
      <c r="H128" s="15">
        <f t="shared" si="10"/>
        <v>0</v>
      </c>
      <c r="I128" s="58">
        <f>'Fashring Assumptions'!$M$7*F128</f>
        <v>0</v>
      </c>
      <c r="J128" s="58">
        <f>'Fashring Assumptions'!$M$5*'Fashring Assumptions'!$M$7*E128</f>
        <v>1020.8125</v>
      </c>
      <c r="K128" s="58">
        <f t="shared" si="11"/>
        <v>1020.8125</v>
      </c>
    </row>
    <row r="129" spans="1:11" x14ac:dyDescent="0.3">
      <c r="A129" s="60">
        <v>42497</v>
      </c>
      <c r="B129" s="15">
        <f t="shared" si="6"/>
        <v>2016</v>
      </c>
      <c r="C129" s="15">
        <f t="shared" si="7"/>
        <v>5</v>
      </c>
      <c r="D129" s="15">
        <f t="shared" si="8"/>
        <v>7</v>
      </c>
      <c r="E129" s="15">
        <v>15752</v>
      </c>
      <c r="F129" s="15">
        <v>0</v>
      </c>
      <c r="G129" s="15">
        <f t="shared" si="9"/>
        <v>0</v>
      </c>
      <c r="H129" s="15">
        <f t="shared" si="10"/>
        <v>0</v>
      </c>
      <c r="I129" s="58">
        <f>'Fashring Assumptions'!$M$7*F129</f>
        <v>0</v>
      </c>
      <c r="J129" s="58">
        <f>'Fashring Assumptions'!$M$5*'Fashring Assumptions'!$M$7*E129</f>
        <v>984.5</v>
      </c>
      <c r="K129" s="58">
        <f t="shared" si="11"/>
        <v>984.5</v>
      </c>
    </row>
    <row r="130" spans="1:11" x14ac:dyDescent="0.3">
      <c r="A130" s="60">
        <v>42498</v>
      </c>
      <c r="B130" s="15">
        <f t="shared" si="6"/>
        <v>2016</v>
      </c>
      <c r="C130" s="15">
        <f t="shared" si="7"/>
        <v>5</v>
      </c>
      <c r="D130" s="15">
        <f t="shared" si="8"/>
        <v>8</v>
      </c>
      <c r="E130" s="15">
        <v>15146</v>
      </c>
      <c r="F130" s="15">
        <v>0</v>
      </c>
      <c r="G130" s="15">
        <f t="shared" si="9"/>
        <v>0</v>
      </c>
      <c r="H130" s="15">
        <f t="shared" si="10"/>
        <v>0</v>
      </c>
      <c r="I130" s="58">
        <f>'Fashring Assumptions'!$M$7*F130</f>
        <v>0</v>
      </c>
      <c r="J130" s="58">
        <f>'Fashring Assumptions'!$M$5*'Fashring Assumptions'!$M$7*E130</f>
        <v>946.625</v>
      </c>
      <c r="K130" s="58">
        <f t="shared" si="11"/>
        <v>946.625</v>
      </c>
    </row>
    <row r="131" spans="1:11" x14ac:dyDescent="0.3">
      <c r="A131" s="60">
        <v>42499</v>
      </c>
      <c r="B131" s="15">
        <f t="shared" ref="B131:B194" si="12">YEAR(A131)</f>
        <v>2016</v>
      </c>
      <c r="C131" s="15">
        <f t="shared" ref="C131:C194" si="13">MONTH(A131)</f>
        <v>5</v>
      </c>
      <c r="D131" s="15">
        <f t="shared" ref="D131:D194" si="14">DAY(A131)</f>
        <v>9</v>
      </c>
      <c r="E131" s="15">
        <v>14612</v>
      </c>
      <c r="F131" s="15">
        <v>0</v>
      </c>
      <c r="G131" s="15">
        <f t="shared" ref="G131:G194" si="15">IF(F131&gt;0,1,0)</f>
        <v>0</v>
      </c>
      <c r="H131" s="15">
        <f t="shared" ref="H131:H194" si="16">1000*G131</f>
        <v>0</v>
      </c>
      <c r="I131" s="58">
        <f>'Fashring Assumptions'!$M$7*F131</f>
        <v>0</v>
      </c>
      <c r="J131" s="58">
        <f>'Fashring Assumptions'!$M$5*'Fashring Assumptions'!$M$7*E131</f>
        <v>913.25</v>
      </c>
      <c r="K131" s="58">
        <f t="shared" ref="K131:K194" si="17">SUM(H131:J131)</f>
        <v>913.25</v>
      </c>
    </row>
    <row r="132" spans="1:11" x14ac:dyDescent="0.3">
      <c r="A132" s="60">
        <v>42500</v>
      </c>
      <c r="B132" s="15">
        <f t="shared" si="12"/>
        <v>2016</v>
      </c>
      <c r="C132" s="15">
        <f t="shared" si="13"/>
        <v>5</v>
      </c>
      <c r="D132" s="15">
        <f t="shared" si="14"/>
        <v>10</v>
      </c>
      <c r="E132" s="15">
        <v>14036</v>
      </c>
      <c r="F132" s="15">
        <v>0</v>
      </c>
      <c r="G132" s="15">
        <f t="shared" si="15"/>
        <v>0</v>
      </c>
      <c r="H132" s="15">
        <f t="shared" si="16"/>
        <v>0</v>
      </c>
      <c r="I132" s="58">
        <f>'Fashring Assumptions'!$M$7*F132</f>
        <v>0</v>
      </c>
      <c r="J132" s="58">
        <f>'Fashring Assumptions'!$M$5*'Fashring Assumptions'!$M$7*E132</f>
        <v>877.25</v>
      </c>
      <c r="K132" s="58">
        <f t="shared" si="17"/>
        <v>877.25</v>
      </c>
    </row>
    <row r="133" spans="1:11" x14ac:dyDescent="0.3">
      <c r="A133" s="60">
        <v>42501</v>
      </c>
      <c r="B133" s="15">
        <f t="shared" si="12"/>
        <v>2016</v>
      </c>
      <c r="C133" s="15">
        <f t="shared" si="13"/>
        <v>5</v>
      </c>
      <c r="D133" s="15">
        <f t="shared" si="14"/>
        <v>11</v>
      </c>
      <c r="E133" s="15">
        <v>13483</v>
      </c>
      <c r="F133" s="15">
        <v>0</v>
      </c>
      <c r="G133" s="15">
        <f t="shared" si="15"/>
        <v>0</v>
      </c>
      <c r="H133" s="15">
        <f t="shared" si="16"/>
        <v>0</v>
      </c>
      <c r="I133" s="58">
        <f>'Fashring Assumptions'!$M$7*F133</f>
        <v>0</v>
      </c>
      <c r="J133" s="58">
        <f>'Fashring Assumptions'!$M$5*'Fashring Assumptions'!$M$7*E133</f>
        <v>842.6875</v>
      </c>
      <c r="K133" s="58">
        <f t="shared" si="17"/>
        <v>842.6875</v>
      </c>
    </row>
    <row r="134" spans="1:11" x14ac:dyDescent="0.3">
      <c r="A134" s="60">
        <v>42502</v>
      </c>
      <c r="B134" s="15">
        <f t="shared" si="12"/>
        <v>2016</v>
      </c>
      <c r="C134" s="15">
        <f t="shared" si="13"/>
        <v>5</v>
      </c>
      <c r="D134" s="15">
        <f t="shared" si="14"/>
        <v>12</v>
      </c>
      <c r="E134" s="15">
        <v>12930</v>
      </c>
      <c r="F134" s="15">
        <v>0</v>
      </c>
      <c r="G134" s="15">
        <f t="shared" si="15"/>
        <v>0</v>
      </c>
      <c r="H134" s="15">
        <f t="shared" si="16"/>
        <v>0</v>
      </c>
      <c r="I134" s="58">
        <f>'Fashring Assumptions'!$M$7*F134</f>
        <v>0</v>
      </c>
      <c r="J134" s="58">
        <f>'Fashring Assumptions'!$M$5*'Fashring Assumptions'!$M$7*E134</f>
        <v>808.125</v>
      </c>
      <c r="K134" s="58">
        <f t="shared" si="17"/>
        <v>808.125</v>
      </c>
    </row>
    <row r="135" spans="1:11" x14ac:dyDescent="0.3">
      <c r="A135" s="60">
        <v>42503</v>
      </c>
      <c r="B135" s="15">
        <f t="shared" si="12"/>
        <v>2016</v>
      </c>
      <c r="C135" s="15">
        <f t="shared" si="13"/>
        <v>5</v>
      </c>
      <c r="D135" s="15">
        <f t="shared" si="14"/>
        <v>13</v>
      </c>
      <c r="E135" s="15">
        <v>12300</v>
      </c>
      <c r="F135" s="15">
        <v>0</v>
      </c>
      <c r="G135" s="15">
        <f t="shared" si="15"/>
        <v>0</v>
      </c>
      <c r="H135" s="15">
        <f t="shared" si="16"/>
        <v>0</v>
      </c>
      <c r="I135" s="58">
        <f>'Fashring Assumptions'!$M$7*F135</f>
        <v>0</v>
      </c>
      <c r="J135" s="58">
        <f>'Fashring Assumptions'!$M$5*'Fashring Assumptions'!$M$7*E135</f>
        <v>768.75</v>
      </c>
      <c r="K135" s="58">
        <f t="shared" si="17"/>
        <v>768.75</v>
      </c>
    </row>
    <row r="136" spans="1:11" x14ac:dyDescent="0.3">
      <c r="A136" s="60">
        <v>42504</v>
      </c>
      <c r="B136" s="15">
        <f t="shared" si="12"/>
        <v>2016</v>
      </c>
      <c r="C136" s="15">
        <f t="shared" si="13"/>
        <v>5</v>
      </c>
      <c r="D136" s="15">
        <f t="shared" si="14"/>
        <v>14</v>
      </c>
      <c r="E136" s="15">
        <v>11673</v>
      </c>
      <c r="F136" s="15">
        <v>0</v>
      </c>
      <c r="G136" s="15">
        <f t="shared" si="15"/>
        <v>0</v>
      </c>
      <c r="H136" s="15">
        <f t="shared" si="16"/>
        <v>0</v>
      </c>
      <c r="I136" s="58">
        <f>'Fashring Assumptions'!$M$7*F136</f>
        <v>0</v>
      </c>
      <c r="J136" s="58">
        <f>'Fashring Assumptions'!$M$5*'Fashring Assumptions'!$M$7*E136</f>
        <v>729.5625</v>
      </c>
      <c r="K136" s="58">
        <f t="shared" si="17"/>
        <v>729.5625</v>
      </c>
    </row>
    <row r="137" spans="1:11" x14ac:dyDescent="0.3">
      <c r="A137" s="60">
        <v>42505</v>
      </c>
      <c r="B137" s="15">
        <f t="shared" si="12"/>
        <v>2016</v>
      </c>
      <c r="C137" s="15">
        <f t="shared" si="13"/>
        <v>5</v>
      </c>
      <c r="D137" s="15">
        <f t="shared" si="14"/>
        <v>15</v>
      </c>
      <c r="E137" s="15">
        <v>11068</v>
      </c>
      <c r="F137" s="15">
        <v>0</v>
      </c>
      <c r="G137" s="15">
        <f t="shared" si="15"/>
        <v>0</v>
      </c>
      <c r="H137" s="15">
        <f t="shared" si="16"/>
        <v>0</v>
      </c>
      <c r="I137" s="58">
        <f>'Fashring Assumptions'!$M$7*F137</f>
        <v>0</v>
      </c>
      <c r="J137" s="58">
        <f>'Fashring Assumptions'!$M$5*'Fashring Assumptions'!$M$7*E137</f>
        <v>691.75</v>
      </c>
      <c r="K137" s="58">
        <f t="shared" si="17"/>
        <v>691.75</v>
      </c>
    </row>
    <row r="138" spans="1:11" x14ac:dyDescent="0.3">
      <c r="A138" s="60">
        <v>42506</v>
      </c>
      <c r="B138" s="15">
        <f t="shared" si="12"/>
        <v>2016</v>
      </c>
      <c r="C138" s="15">
        <f t="shared" si="13"/>
        <v>5</v>
      </c>
      <c r="D138" s="15">
        <f t="shared" si="14"/>
        <v>16</v>
      </c>
      <c r="E138" s="15">
        <v>10526</v>
      </c>
      <c r="F138" s="15">
        <v>0</v>
      </c>
      <c r="G138" s="15">
        <f t="shared" si="15"/>
        <v>0</v>
      </c>
      <c r="H138" s="15">
        <f t="shared" si="16"/>
        <v>0</v>
      </c>
      <c r="I138" s="58">
        <f>'Fashring Assumptions'!$M$7*F138</f>
        <v>0</v>
      </c>
      <c r="J138" s="58">
        <f>'Fashring Assumptions'!$M$5*'Fashring Assumptions'!$M$7*E138</f>
        <v>657.875</v>
      </c>
      <c r="K138" s="58">
        <f t="shared" si="17"/>
        <v>657.875</v>
      </c>
    </row>
    <row r="139" spans="1:11" x14ac:dyDescent="0.3">
      <c r="A139" s="60">
        <v>42507</v>
      </c>
      <c r="B139" s="15">
        <f t="shared" si="12"/>
        <v>2016</v>
      </c>
      <c r="C139" s="15">
        <f t="shared" si="13"/>
        <v>5</v>
      </c>
      <c r="D139" s="15">
        <f t="shared" si="14"/>
        <v>17</v>
      </c>
      <c r="E139" s="15">
        <v>9835</v>
      </c>
      <c r="F139" s="15">
        <v>0</v>
      </c>
      <c r="G139" s="15">
        <f t="shared" si="15"/>
        <v>0</v>
      </c>
      <c r="H139" s="15">
        <f t="shared" si="16"/>
        <v>0</v>
      </c>
      <c r="I139" s="58">
        <f>'Fashring Assumptions'!$M$7*F139</f>
        <v>0</v>
      </c>
      <c r="J139" s="58">
        <f>'Fashring Assumptions'!$M$5*'Fashring Assumptions'!$M$7*E139</f>
        <v>614.6875</v>
      </c>
      <c r="K139" s="58">
        <f t="shared" si="17"/>
        <v>614.6875</v>
      </c>
    </row>
    <row r="140" spans="1:11" x14ac:dyDescent="0.3">
      <c r="A140" s="60">
        <v>42508</v>
      </c>
      <c r="B140" s="15">
        <f t="shared" si="12"/>
        <v>2016</v>
      </c>
      <c r="C140" s="15">
        <f t="shared" si="13"/>
        <v>5</v>
      </c>
      <c r="D140" s="15">
        <f t="shared" si="14"/>
        <v>18</v>
      </c>
      <c r="E140" s="15">
        <v>9392</v>
      </c>
      <c r="F140" s="15">
        <v>0</v>
      </c>
      <c r="G140" s="15">
        <f t="shared" si="15"/>
        <v>0</v>
      </c>
      <c r="H140" s="15">
        <f t="shared" si="16"/>
        <v>0</v>
      </c>
      <c r="I140" s="58">
        <f>'Fashring Assumptions'!$M$7*F140</f>
        <v>0</v>
      </c>
      <c r="J140" s="58">
        <f>'Fashring Assumptions'!$M$5*'Fashring Assumptions'!$M$7*E140</f>
        <v>587</v>
      </c>
      <c r="K140" s="58">
        <f t="shared" si="17"/>
        <v>587</v>
      </c>
    </row>
    <row r="141" spans="1:11" x14ac:dyDescent="0.3">
      <c r="A141" s="60">
        <v>42509</v>
      </c>
      <c r="B141" s="15">
        <f t="shared" si="12"/>
        <v>2016</v>
      </c>
      <c r="C141" s="15">
        <f t="shared" si="13"/>
        <v>5</v>
      </c>
      <c r="D141" s="15">
        <f t="shared" si="14"/>
        <v>19</v>
      </c>
      <c r="E141" s="15">
        <v>8853</v>
      </c>
      <c r="F141" s="15">
        <v>0</v>
      </c>
      <c r="G141" s="15">
        <f t="shared" si="15"/>
        <v>0</v>
      </c>
      <c r="H141" s="15">
        <f t="shared" si="16"/>
        <v>0</v>
      </c>
      <c r="I141" s="58">
        <f>'Fashring Assumptions'!$M$7*F141</f>
        <v>0</v>
      </c>
      <c r="J141" s="58">
        <f>'Fashring Assumptions'!$M$5*'Fashring Assumptions'!$M$7*E141</f>
        <v>553.3125</v>
      </c>
      <c r="K141" s="58">
        <f t="shared" si="17"/>
        <v>553.3125</v>
      </c>
    </row>
    <row r="142" spans="1:11" x14ac:dyDescent="0.3">
      <c r="A142" s="60">
        <v>42510</v>
      </c>
      <c r="B142" s="15">
        <f t="shared" si="12"/>
        <v>2016</v>
      </c>
      <c r="C142" s="15">
        <f t="shared" si="13"/>
        <v>5</v>
      </c>
      <c r="D142" s="15">
        <f t="shared" si="14"/>
        <v>20</v>
      </c>
      <c r="E142" s="15">
        <v>8309</v>
      </c>
      <c r="F142" s="15">
        <v>0</v>
      </c>
      <c r="G142" s="15">
        <f t="shared" si="15"/>
        <v>0</v>
      </c>
      <c r="H142" s="15">
        <f t="shared" si="16"/>
        <v>0</v>
      </c>
      <c r="I142" s="58">
        <f>'Fashring Assumptions'!$M$7*F142</f>
        <v>0</v>
      </c>
      <c r="J142" s="58">
        <f>'Fashring Assumptions'!$M$5*'Fashring Assumptions'!$M$7*E142</f>
        <v>519.3125</v>
      </c>
      <c r="K142" s="58">
        <f t="shared" si="17"/>
        <v>519.3125</v>
      </c>
    </row>
    <row r="143" spans="1:11" x14ac:dyDescent="0.3">
      <c r="A143" s="60">
        <v>42511</v>
      </c>
      <c r="B143" s="15">
        <f t="shared" si="12"/>
        <v>2016</v>
      </c>
      <c r="C143" s="15">
        <f t="shared" si="13"/>
        <v>5</v>
      </c>
      <c r="D143" s="15">
        <f t="shared" si="14"/>
        <v>21</v>
      </c>
      <c r="E143" s="15">
        <v>7764</v>
      </c>
      <c r="F143" s="15">
        <v>0</v>
      </c>
      <c r="G143" s="15">
        <f t="shared" si="15"/>
        <v>0</v>
      </c>
      <c r="H143" s="15">
        <f t="shared" si="16"/>
        <v>0</v>
      </c>
      <c r="I143" s="58">
        <f>'Fashring Assumptions'!$M$7*F143</f>
        <v>0</v>
      </c>
      <c r="J143" s="58">
        <f>'Fashring Assumptions'!$M$5*'Fashring Assumptions'!$M$7*E143</f>
        <v>485.25</v>
      </c>
      <c r="K143" s="58">
        <f t="shared" si="17"/>
        <v>485.25</v>
      </c>
    </row>
    <row r="144" spans="1:11" x14ac:dyDescent="0.3">
      <c r="A144" s="60">
        <v>42512</v>
      </c>
      <c r="B144" s="15">
        <f t="shared" si="12"/>
        <v>2016</v>
      </c>
      <c r="C144" s="15">
        <f t="shared" si="13"/>
        <v>5</v>
      </c>
      <c r="D144" s="15">
        <f t="shared" si="14"/>
        <v>22</v>
      </c>
      <c r="E144" s="15">
        <v>7154</v>
      </c>
      <c r="F144" s="15">
        <v>0</v>
      </c>
      <c r="G144" s="15">
        <f t="shared" si="15"/>
        <v>0</v>
      </c>
      <c r="H144" s="15">
        <f t="shared" si="16"/>
        <v>0</v>
      </c>
      <c r="I144" s="58">
        <f>'Fashring Assumptions'!$M$7*F144</f>
        <v>0</v>
      </c>
      <c r="J144" s="58">
        <f>'Fashring Assumptions'!$M$5*'Fashring Assumptions'!$M$7*E144</f>
        <v>447.125</v>
      </c>
      <c r="K144" s="58">
        <f t="shared" si="17"/>
        <v>447.125</v>
      </c>
    </row>
    <row r="145" spans="1:11" x14ac:dyDescent="0.3">
      <c r="A145" s="60">
        <v>42513</v>
      </c>
      <c r="B145" s="15">
        <f t="shared" si="12"/>
        <v>2016</v>
      </c>
      <c r="C145" s="15">
        <f t="shared" si="13"/>
        <v>5</v>
      </c>
      <c r="D145" s="15">
        <f t="shared" si="14"/>
        <v>23</v>
      </c>
      <c r="E145" s="15">
        <v>6589</v>
      </c>
      <c r="F145" s="15">
        <v>0</v>
      </c>
      <c r="G145" s="15">
        <f t="shared" si="15"/>
        <v>0</v>
      </c>
      <c r="H145" s="15">
        <f t="shared" si="16"/>
        <v>0</v>
      </c>
      <c r="I145" s="58">
        <f>'Fashring Assumptions'!$M$7*F145</f>
        <v>0</v>
      </c>
      <c r="J145" s="58">
        <f>'Fashring Assumptions'!$M$5*'Fashring Assumptions'!$M$7*E145</f>
        <v>411.8125</v>
      </c>
      <c r="K145" s="58">
        <f t="shared" si="17"/>
        <v>411.8125</v>
      </c>
    </row>
    <row r="146" spans="1:11" x14ac:dyDescent="0.3">
      <c r="A146" s="60">
        <v>42514</v>
      </c>
      <c r="B146" s="15">
        <f t="shared" si="12"/>
        <v>2016</v>
      </c>
      <c r="C146" s="15">
        <f t="shared" si="13"/>
        <v>5</v>
      </c>
      <c r="D146" s="15">
        <f t="shared" si="14"/>
        <v>24</v>
      </c>
      <c r="E146" s="15">
        <v>5956</v>
      </c>
      <c r="F146" s="15">
        <v>0</v>
      </c>
      <c r="G146" s="15">
        <f t="shared" si="15"/>
        <v>0</v>
      </c>
      <c r="H146" s="15">
        <f t="shared" si="16"/>
        <v>0</v>
      </c>
      <c r="I146" s="58">
        <f>'Fashring Assumptions'!$M$7*F146</f>
        <v>0</v>
      </c>
      <c r="J146" s="58">
        <f>'Fashring Assumptions'!$M$5*'Fashring Assumptions'!$M$7*E146</f>
        <v>372.25</v>
      </c>
      <c r="K146" s="58">
        <f t="shared" si="17"/>
        <v>372.25</v>
      </c>
    </row>
    <row r="147" spans="1:11" x14ac:dyDescent="0.3">
      <c r="A147" s="60">
        <v>42515</v>
      </c>
      <c r="B147" s="15">
        <f t="shared" si="12"/>
        <v>2016</v>
      </c>
      <c r="C147" s="15">
        <f t="shared" si="13"/>
        <v>5</v>
      </c>
      <c r="D147" s="15">
        <f t="shared" si="14"/>
        <v>25</v>
      </c>
      <c r="E147" s="15">
        <v>5359</v>
      </c>
      <c r="F147" s="15">
        <v>0</v>
      </c>
      <c r="G147" s="15">
        <f t="shared" si="15"/>
        <v>0</v>
      </c>
      <c r="H147" s="15">
        <f t="shared" si="16"/>
        <v>0</v>
      </c>
      <c r="I147" s="58">
        <f>'Fashring Assumptions'!$M$7*F147</f>
        <v>0</v>
      </c>
      <c r="J147" s="58">
        <f>'Fashring Assumptions'!$M$5*'Fashring Assumptions'!$M$7*E147</f>
        <v>334.9375</v>
      </c>
      <c r="K147" s="58">
        <f t="shared" si="17"/>
        <v>334.9375</v>
      </c>
    </row>
    <row r="148" spans="1:11" x14ac:dyDescent="0.3">
      <c r="A148" s="60">
        <v>42516</v>
      </c>
      <c r="B148" s="15">
        <f t="shared" si="12"/>
        <v>2016</v>
      </c>
      <c r="C148" s="15">
        <f t="shared" si="13"/>
        <v>5</v>
      </c>
      <c r="D148" s="15">
        <f t="shared" si="14"/>
        <v>26</v>
      </c>
      <c r="E148" s="15">
        <v>15371</v>
      </c>
      <c r="F148" s="15">
        <v>10550</v>
      </c>
      <c r="G148" s="15">
        <f t="shared" si="15"/>
        <v>1</v>
      </c>
      <c r="H148" s="15">
        <f t="shared" si="16"/>
        <v>1000</v>
      </c>
      <c r="I148" s="58">
        <f>'Fashring Assumptions'!$M$7*F148</f>
        <v>26375</v>
      </c>
      <c r="J148" s="58">
        <f>'Fashring Assumptions'!$M$5*'Fashring Assumptions'!$M$7*E148</f>
        <v>960.6875</v>
      </c>
      <c r="K148" s="58">
        <f t="shared" si="17"/>
        <v>28335.6875</v>
      </c>
    </row>
    <row r="149" spans="1:11" x14ac:dyDescent="0.3">
      <c r="A149" s="60">
        <v>42517</v>
      </c>
      <c r="B149" s="15">
        <f t="shared" si="12"/>
        <v>2016</v>
      </c>
      <c r="C149" s="15">
        <f t="shared" si="13"/>
        <v>5</v>
      </c>
      <c r="D149" s="15">
        <f t="shared" si="14"/>
        <v>27</v>
      </c>
      <c r="E149" s="15">
        <v>14794</v>
      </c>
      <c r="F149" s="15">
        <v>0</v>
      </c>
      <c r="G149" s="15">
        <f t="shared" si="15"/>
        <v>0</v>
      </c>
      <c r="H149" s="15">
        <f t="shared" si="16"/>
        <v>0</v>
      </c>
      <c r="I149" s="58">
        <f>'Fashring Assumptions'!$M$7*F149</f>
        <v>0</v>
      </c>
      <c r="J149" s="58">
        <f>'Fashring Assumptions'!$M$5*'Fashring Assumptions'!$M$7*E149</f>
        <v>924.625</v>
      </c>
      <c r="K149" s="58">
        <f t="shared" si="17"/>
        <v>924.625</v>
      </c>
    </row>
    <row r="150" spans="1:11" x14ac:dyDescent="0.3">
      <c r="A150" s="60">
        <v>42518</v>
      </c>
      <c r="B150" s="15">
        <f t="shared" si="12"/>
        <v>2016</v>
      </c>
      <c r="C150" s="15">
        <f t="shared" si="13"/>
        <v>5</v>
      </c>
      <c r="D150" s="15">
        <f t="shared" si="14"/>
        <v>28</v>
      </c>
      <c r="E150" s="15">
        <v>14148</v>
      </c>
      <c r="F150" s="15">
        <v>0</v>
      </c>
      <c r="G150" s="15">
        <f t="shared" si="15"/>
        <v>0</v>
      </c>
      <c r="H150" s="15">
        <f t="shared" si="16"/>
        <v>0</v>
      </c>
      <c r="I150" s="58">
        <f>'Fashring Assumptions'!$M$7*F150</f>
        <v>0</v>
      </c>
      <c r="J150" s="58">
        <f>'Fashring Assumptions'!$M$5*'Fashring Assumptions'!$M$7*E150</f>
        <v>884.25</v>
      </c>
      <c r="K150" s="58">
        <f t="shared" si="17"/>
        <v>884.25</v>
      </c>
    </row>
    <row r="151" spans="1:11" x14ac:dyDescent="0.3">
      <c r="A151" s="60">
        <v>42519</v>
      </c>
      <c r="B151" s="15">
        <f t="shared" si="12"/>
        <v>2016</v>
      </c>
      <c r="C151" s="15">
        <f t="shared" si="13"/>
        <v>5</v>
      </c>
      <c r="D151" s="15">
        <f t="shared" si="14"/>
        <v>29</v>
      </c>
      <c r="E151" s="15">
        <v>13615</v>
      </c>
      <c r="F151" s="15">
        <v>0</v>
      </c>
      <c r="G151" s="15">
        <f t="shared" si="15"/>
        <v>0</v>
      </c>
      <c r="H151" s="15">
        <f t="shared" si="16"/>
        <v>0</v>
      </c>
      <c r="I151" s="58">
        <f>'Fashring Assumptions'!$M$7*F151</f>
        <v>0</v>
      </c>
      <c r="J151" s="58">
        <f>'Fashring Assumptions'!$M$5*'Fashring Assumptions'!$M$7*E151</f>
        <v>850.9375</v>
      </c>
      <c r="K151" s="58">
        <f t="shared" si="17"/>
        <v>850.9375</v>
      </c>
    </row>
    <row r="152" spans="1:11" x14ac:dyDescent="0.3">
      <c r="A152" s="60">
        <v>42520</v>
      </c>
      <c r="B152" s="15">
        <f t="shared" si="12"/>
        <v>2016</v>
      </c>
      <c r="C152" s="15">
        <f t="shared" si="13"/>
        <v>5</v>
      </c>
      <c r="D152" s="15">
        <f t="shared" si="14"/>
        <v>30</v>
      </c>
      <c r="E152" s="15">
        <v>13078</v>
      </c>
      <c r="F152" s="15">
        <v>0</v>
      </c>
      <c r="G152" s="15">
        <f t="shared" si="15"/>
        <v>0</v>
      </c>
      <c r="H152" s="15">
        <f t="shared" si="16"/>
        <v>0</v>
      </c>
      <c r="I152" s="58">
        <f>'Fashring Assumptions'!$M$7*F152</f>
        <v>0</v>
      </c>
      <c r="J152" s="58">
        <f>'Fashring Assumptions'!$M$5*'Fashring Assumptions'!$M$7*E152</f>
        <v>817.375</v>
      </c>
      <c r="K152" s="58">
        <f t="shared" si="17"/>
        <v>817.375</v>
      </c>
    </row>
    <row r="153" spans="1:11" x14ac:dyDescent="0.3">
      <c r="A153" s="60">
        <v>42521</v>
      </c>
      <c r="B153" s="15">
        <f t="shared" si="12"/>
        <v>2016</v>
      </c>
      <c r="C153" s="15">
        <f t="shared" si="13"/>
        <v>5</v>
      </c>
      <c r="D153" s="15">
        <f t="shared" si="14"/>
        <v>31</v>
      </c>
      <c r="E153" s="15">
        <v>12557</v>
      </c>
      <c r="F153" s="15">
        <v>0</v>
      </c>
      <c r="G153" s="15">
        <f t="shared" si="15"/>
        <v>0</v>
      </c>
      <c r="H153" s="15">
        <f t="shared" si="16"/>
        <v>0</v>
      </c>
      <c r="I153" s="58">
        <f>'Fashring Assumptions'!$M$7*F153</f>
        <v>0</v>
      </c>
      <c r="J153" s="58">
        <f>'Fashring Assumptions'!$M$5*'Fashring Assumptions'!$M$7*E153</f>
        <v>784.8125</v>
      </c>
      <c r="K153" s="58">
        <f t="shared" si="17"/>
        <v>784.8125</v>
      </c>
    </row>
    <row r="154" spans="1:11" x14ac:dyDescent="0.3">
      <c r="A154" s="60">
        <v>42522</v>
      </c>
      <c r="B154" s="15">
        <f t="shared" si="12"/>
        <v>2016</v>
      </c>
      <c r="C154" s="15">
        <f t="shared" si="13"/>
        <v>6</v>
      </c>
      <c r="D154" s="15">
        <f t="shared" si="14"/>
        <v>1</v>
      </c>
      <c r="E154" s="15">
        <v>11953</v>
      </c>
      <c r="F154" s="15">
        <v>0</v>
      </c>
      <c r="G154" s="15">
        <f t="shared" si="15"/>
        <v>0</v>
      </c>
      <c r="H154" s="15">
        <f t="shared" si="16"/>
        <v>0</v>
      </c>
      <c r="I154" s="58">
        <f>'Fashring Assumptions'!$M$7*F154</f>
        <v>0</v>
      </c>
      <c r="J154" s="58">
        <f>'Fashring Assumptions'!$M$5*'Fashring Assumptions'!$M$7*E154</f>
        <v>747.0625</v>
      </c>
      <c r="K154" s="58">
        <f t="shared" si="17"/>
        <v>747.0625</v>
      </c>
    </row>
    <row r="155" spans="1:11" x14ac:dyDescent="0.3">
      <c r="A155" s="60">
        <v>42523</v>
      </c>
      <c r="B155" s="15">
        <f t="shared" si="12"/>
        <v>2016</v>
      </c>
      <c r="C155" s="15">
        <f t="shared" si="13"/>
        <v>6</v>
      </c>
      <c r="D155" s="15">
        <f t="shared" si="14"/>
        <v>2</v>
      </c>
      <c r="E155" s="15">
        <v>11417</v>
      </c>
      <c r="F155" s="15">
        <v>0</v>
      </c>
      <c r="G155" s="15">
        <f t="shared" si="15"/>
        <v>0</v>
      </c>
      <c r="H155" s="15">
        <f t="shared" si="16"/>
        <v>0</v>
      </c>
      <c r="I155" s="58">
        <f>'Fashring Assumptions'!$M$7*F155</f>
        <v>0</v>
      </c>
      <c r="J155" s="58">
        <f>'Fashring Assumptions'!$M$5*'Fashring Assumptions'!$M$7*E155</f>
        <v>713.5625</v>
      </c>
      <c r="K155" s="58">
        <f t="shared" si="17"/>
        <v>713.5625</v>
      </c>
    </row>
    <row r="156" spans="1:11" x14ac:dyDescent="0.3">
      <c r="A156" s="60">
        <v>42524</v>
      </c>
      <c r="B156" s="15">
        <f t="shared" si="12"/>
        <v>2016</v>
      </c>
      <c r="C156" s="15">
        <f t="shared" si="13"/>
        <v>6</v>
      </c>
      <c r="D156" s="15">
        <f t="shared" si="14"/>
        <v>3</v>
      </c>
      <c r="E156" s="15">
        <v>10877</v>
      </c>
      <c r="F156" s="15">
        <v>0</v>
      </c>
      <c r="G156" s="15">
        <f t="shared" si="15"/>
        <v>0</v>
      </c>
      <c r="H156" s="15">
        <f t="shared" si="16"/>
        <v>0</v>
      </c>
      <c r="I156" s="58">
        <f>'Fashring Assumptions'!$M$7*F156</f>
        <v>0</v>
      </c>
      <c r="J156" s="58">
        <f>'Fashring Assumptions'!$M$5*'Fashring Assumptions'!$M$7*E156</f>
        <v>679.8125</v>
      </c>
      <c r="K156" s="58">
        <f t="shared" si="17"/>
        <v>679.8125</v>
      </c>
    </row>
    <row r="157" spans="1:11" x14ac:dyDescent="0.3">
      <c r="A157" s="60">
        <v>42525</v>
      </c>
      <c r="B157" s="15">
        <f t="shared" si="12"/>
        <v>2016</v>
      </c>
      <c r="C157" s="15">
        <f t="shared" si="13"/>
        <v>6</v>
      </c>
      <c r="D157" s="15">
        <f t="shared" si="14"/>
        <v>4</v>
      </c>
      <c r="E157" s="15">
        <v>10266</v>
      </c>
      <c r="F157" s="15">
        <v>0</v>
      </c>
      <c r="G157" s="15">
        <f t="shared" si="15"/>
        <v>0</v>
      </c>
      <c r="H157" s="15">
        <f t="shared" si="16"/>
        <v>0</v>
      </c>
      <c r="I157" s="58">
        <f>'Fashring Assumptions'!$M$7*F157</f>
        <v>0</v>
      </c>
      <c r="J157" s="58">
        <f>'Fashring Assumptions'!$M$5*'Fashring Assumptions'!$M$7*E157</f>
        <v>641.625</v>
      </c>
      <c r="K157" s="58">
        <f t="shared" si="17"/>
        <v>641.625</v>
      </c>
    </row>
    <row r="158" spans="1:11" x14ac:dyDescent="0.3">
      <c r="A158" s="60">
        <v>42526</v>
      </c>
      <c r="B158" s="15">
        <f t="shared" si="12"/>
        <v>2016</v>
      </c>
      <c r="C158" s="15">
        <f t="shared" si="13"/>
        <v>6</v>
      </c>
      <c r="D158" s="15">
        <f t="shared" si="14"/>
        <v>5</v>
      </c>
      <c r="E158" s="15">
        <v>9690</v>
      </c>
      <c r="F158" s="15">
        <v>0</v>
      </c>
      <c r="G158" s="15">
        <f t="shared" si="15"/>
        <v>0</v>
      </c>
      <c r="H158" s="15">
        <f t="shared" si="16"/>
        <v>0</v>
      </c>
      <c r="I158" s="58">
        <f>'Fashring Assumptions'!$M$7*F158</f>
        <v>0</v>
      </c>
      <c r="J158" s="58">
        <f>'Fashring Assumptions'!$M$5*'Fashring Assumptions'!$M$7*E158</f>
        <v>605.625</v>
      </c>
      <c r="K158" s="58">
        <f t="shared" si="17"/>
        <v>605.625</v>
      </c>
    </row>
    <row r="159" spans="1:11" x14ac:dyDescent="0.3">
      <c r="A159" s="60">
        <v>42527</v>
      </c>
      <c r="B159" s="15">
        <f t="shared" si="12"/>
        <v>2016</v>
      </c>
      <c r="C159" s="15">
        <f t="shared" si="13"/>
        <v>6</v>
      </c>
      <c r="D159" s="15">
        <f t="shared" si="14"/>
        <v>6</v>
      </c>
      <c r="E159" s="15">
        <v>9128</v>
      </c>
      <c r="F159" s="15">
        <v>0</v>
      </c>
      <c r="G159" s="15">
        <f t="shared" si="15"/>
        <v>0</v>
      </c>
      <c r="H159" s="15">
        <f t="shared" si="16"/>
        <v>0</v>
      </c>
      <c r="I159" s="58">
        <f>'Fashring Assumptions'!$M$7*F159</f>
        <v>0</v>
      </c>
      <c r="J159" s="58">
        <f>'Fashring Assumptions'!$M$5*'Fashring Assumptions'!$M$7*E159</f>
        <v>570.5</v>
      </c>
      <c r="K159" s="58">
        <f t="shared" si="17"/>
        <v>570.5</v>
      </c>
    </row>
    <row r="160" spans="1:11" x14ac:dyDescent="0.3">
      <c r="A160" s="60">
        <v>42528</v>
      </c>
      <c r="B160" s="15">
        <f t="shared" si="12"/>
        <v>2016</v>
      </c>
      <c r="C160" s="15">
        <f t="shared" si="13"/>
        <v>6</v>
      </c>
      <c r="D160" s="15">
        <f t="shared" si="14"/>
        <v>7</v>
      </c>
      <c r="E160" s="15">
        <v>8541</v>
      </c>
      <c r="F160" s="15">
        <v>0</v>
      </c>
      <c r="G160" s="15">
        <f t="shared" si="15"/>
        <v>0</v>
      </c>
      <c r="H160" s="15">
        <f t="shared" si="16"/>
        <v>0</v>
      </c>
      <c r="I160" s="58">
        <f>'Fashring Assumptions'!$M$7*F160</f>
        <v>0</v>
      </c>
      <c r="J160" s="58">
        <f>'Fashring Assumptions'!$M$5*'Fashring Assumptions'!$M$7*E160</f>
        <v>533.8125</v>
      </c>
      <c r="K160" s="58">
        <f t="shared" si="17"/>
        <v>533.8125</v>
      </c>
    </row>
    <row r="161" spans="1:11" x14ac:dyDescent="0.3">
      <c r="A161" s="60">
        <v>42529</v>
      </c>
      <c r="B161" s="15">
        <f t="shared" si="12"/>
        <v>2016</v>
      </c>
      <c r="C161" s="15">
        <f t="shared" si="13"/>
        <v>6</v>
      </c>
      <c r="D161" s="15">
        <f t="shared" si="14"/>
        <v>8</v>
      </c>
      <c r="E161" s="15">
        <v>8038</v>
      </c>
      <c r="F161" s="15">
        <v>0</v>
      </c>
      <c r="G161" s="15">
        <f t="shared" si="15"/>
        <v>0</v>
      </c>
      <c r="H161" s="15">
        <f t="shared" si="16"/>
        <v>0</v>
      </c>
      <c r="I161" s="58">
        <f>'Fashring Assumptions'!$M$7*F161</f>
        <v>0</v>
      </c>
      <c r="J161" s="58">
        <f>'Fashring Assumptions'!$M$5*'Fashring Assumptions'!$M$7*E161</f>
        <v>502.375</v>
      </c>
      <c r="K161" s="58">
        <f t="shared" si="17"/>
        <v>502.375</v>
      </c>
    </row>
    <row r="162" spans="1:11" x14ac:dyDescent="0.3">
      <c r="A162" s="60">
        <v>42530</v>
      </c>
      <c r="B162" s="15">
        <f t="shared" si="12"/>
        <v>2016</v>
      </c>
      <c r="C162" s="15">
        <f t="shared" si="13"/>
        <v>6</v>
      </c>
      <c r="D162" s="15">
        <f t="shared" si="14"/>
        <v>9</v>
      </c>
      <c r="E162" s="15">
        <v>7467</v>
      </c>
      <c r="F162" s="15">
        <v>0</v>
      </c>
      <c r="G162" s="15">
        <f t="shared" si="15"/>
        <v>0</v>
      </c>
      <c r="H162" s="15">
        <f t="shared" si="16"/>
        <v>0</v>
      </c>
      <c r="I162" s="58">
        <f>'Fashring Assumptions'!$M$7*F162</f>
        <v>0</v>
      </c>
      <c r="J162" s="58">
        <f>'Fashring Assumptions'!$M$5*'Fashring Assumptions'!$M$7*E162</f>
        <v>466.6875</v>
      </c>
      <c r="K162" s="58">
        <f t="shared" si="17"/>
        <v>466.6875</v>
      </c>
    </row>
    <row r="163" spans="1:11" x14ac:dyDescent="0.3">
      <c r="A163" s="60">
        <v>42531</v>
      </c>
      <c r="B163" s="15">
        <f t="shared" si="12"/>
        <v>2016</v>
      </c>
      <c r="C163" s="15">
        <f t="shared" si="13"/>
        <v>6</v>
      </c>
      <c r="D163" s="15">
        <f t="shared" si="14"/>
        <v>10</v>
      </c>
      <c r="E163" s="15">
        <v>6916</v>
      </c>
      <c r="F163" s="15">
        <v>0</v>
      </c>
      <c r="G163" s="15">
        <f t="shared" si="15"/>
        <v>0</v>
      </c>
      <c r="H163" s="15">
        <f t="shared" si="16"/>
        <v>0</v>
      </c>
      <c r="I163" s="58">
        <f>'Fashring Assumptions'!$M$7*F163</f>
        <v>0</v>
      </c>
      <c r="J163" s="58">
        <f>'Fashring Assumptions'!$M$5*'Fashring Assumptions'!$M$7*E163</f>
        <v>432.25</v>
      </c>
      <c r="K163" s="58">
        <f t="shared" si="17"/>
        <v>432.25</v>
      </c>
    </row>
    <row r="164" spans="1:11" x14ac:dyDescent="0.3">
      <c r="A164" s="60">
        <v>42532</v>
      </c>
      <c r="B164" s="15">
        <f t="shared" si="12"/>
        <v>2016</v>
      </c>
      <c r="C164" s="15">
        <f t="shared" si="13"/>
        <v>6</v>
      </c>
      <c r="D164" s="15">
        <f t="shared" si="14"/>
        <v>11</v>
      </c>
      <c r="E164" s="15">
        <v>6321</v>
      </c>
      <c r="F164" s="15">
        <v>0</v>
      </c>
      <c r="G164" s="15">
        <f t="shared" si="15"/>
        <v>0</v>
      </c>
      <c r="H164" s="15">
        <f t="shared" si="16"/>
        <v>0</v>
      </c>
      <c r="I164" s="58">
        <f>'Fashring Assumptions'!$M$7*F164</f>
        <v>0</v>
      </c>
      <c r="J164" s="58">
        <f>'Fashring Assumptions'!$M$5*'Fashring Assumptions'!$M$7*E164</f>
        <v>395.0625</v>
      </c>
      <c r="K164" s="58">
        <f t="shared" si="17"/>
        <v>395.0625</v>
      </c>
    </row>
    <row r="165" spans="1:11" x14ac:dyDescent="0.3">
      <c r="A165" s="60">
        <v>42533</v>
      </c>
      <c r="B165" s="15">
        <f t="shared" si="12"/>
        <v>2016</v>
      </c>
      <c r="C165" s="15">
        <f t="shared" si="13"/>
        <v>6</v>
      </c>
      <c r="D165" s="15">
        <f t="shared" si="14"/>
        <v>12</v>
      </c>
      <c r="E165" s="15">
        <v>5777</v>
      </c>
      <c r="F165" s="15">
        <v>0</v>
      </c>
      <c r="G165" s="15">
        <f t="shared" si="15"/>
        <v>0</v>
      </c>
      <c r="H165" s="15">
        <f t="shared" si="16"/>
        <v>0</v>
      </c>
      <c r="I165" s="58">
        <f>'Fashring Assumptions'!$M$7*F165</f>
        <v>0</v>
      </c>
      <c r="J165" s="58">
        <f>'Fashring Assumptions'!$M$5*'Fashring Assumptions'!$M$7*E165</f>
        <v>361.0625</v>
      </c>
      <c r="K165" s="58">
        <f t="shared" si="17"/>
        <v>361.0625</v>
      </c>
    </row>
    <row r="166" spans="1:11" x14ac:dyDescent="0.3">
      <c r="A166" s="60">
        <v>42534</v>
      </c>
      <c r="B166" s="15">
        <f t="shared" si="12"/>
        <v>2016</v>
      </c>
      <c r="C166" s="15">
        <f t="shared" si="13"/>
        <v>6</v>
      </c>
      <c r="D166" s="15">
        <f t="shared" si="14"/>
        <v>13</v>
      </c>
      <c r="E166" s="15">
        <v>5197</v>
      </c>
      <c r="F166" s="15">
        <v>0</v>
      </c>
      <c r="G166" s="15">
        <f t="shared" si="15"/>
        <v>0</v>
      </c>
      <c r="H166" s="15">
        <f t="shared" si="16"/>
        <v>0</v>
      </c>
      <c r="I166" s="58">
        <f>'Fashring Assumptions'!$M$7*F166</f>
        <v>0</v>
      </c>
      <c r="J166" s="58">
        <f>'Fashring Assumptions'!$M$5*'Fashring Assumptions'!$M$7*E166</f>
        <v>324.8125</v>
      </c>
      <c r="K166" s="58">
        <f t="shared" si="17"/>
        <v>324.8125</v>
      </c>
    </row>
    <row r="167" spans="1:11" x14ac:dyDescent="0.3">
      <c r="A167" s="60">
        <v>42535</v>
      </c>
      <c r="B167" s="15">
        <f t="shared" si="12"/>
        <v>2016</v>
      </c>
      <c r="C167" s="15">
        <f t="shared" si="13"/>
        <v>6</v>
      </c>
      <c r="D167" s="15">
        <f t="shared" si="14"/>
        <v>14</v>
      </c>
      <c r="E167" s="15">
        <v>17940</v>
      </c>
      <c r="F167" s="15">
        <v>13324</v>
      </c>
      <c r="G167" s="15">
        <f t="shared" si="15"/>
        <v>1</v>
      </c>
      <c r="H167" s="15">
        <f t="shared" si="16"/>
        <v>1000</v>
      </c>
      <c r="I167" s="58">
        <f>'Fashring Assumptions'!$M$7*F167</f>
        <v>33310</v>
      </c>
      <c r="J167" s="58">
        <f>'Fashring Assumptions'!$M$5*'Fashring Assumptions'!$M$7*E167</f>
        <v>1121.25</v>
      </c>
      <c r="K167" s="58">
        <f t="shared" si="17"/>
        <v>35431.25</v>
      </c>
    </row>
    <row r="168" spans="1:11" x14ac:dyDescent="0.3">
      <c r="A168" s="60">
        <v>42536</v>
      </c>
      <c r="B168" s="15">
        <f t="shared" si="12"/>
        <v>2016</v>
      </c>
      <c r="C168" s="15">
        <f t="shared" si="13"/>
        <v>6</v>
      </c>
      <c r="D168" s="15">
        <f t="shared" si="14"/>
        <v>15</v>
      </c>
      <c r="E168" s="15">
        <v>17435</v>
      </c>
      <c r="F168" s="15">
        <v>0</v>
      </c>
      <c r="G168" s="15">
        <f t="shared" si="15"/>
        <v>0</v>
      </c>
      <c r="H168" s="15">
        <f t="shared" si="16"/>
        <v>0</v>
      </c>
      <c r="I168" s="58">
        <f>'Fashring Assumptions'!$M$7*F168</f>
        <v>0</v>
      </c>
      <c r="J168" s="58">
        <f>'Fashring Assumptions'!$M$5*'Fashring Assumptions'!$M$7*E168</f>
        <v>1089.6875</v>
      </c>
      <c r="K168" s="58">
        <f t="shared" si="17"/>
        <v>1089.6875</v>
      </c>
    </row>
    <row r="169" spans="1:11" x14ac:dyDescent="0.3">
      <c r="A169" s="60">
        <v>42537</v>
      </c>
      <c r="B169" s="15">
        <f t="shared" si="12"/>
        <v>2016</v>
      </c>
      <c r="C169" s="15">
        <f t="shared" si="13"/>
        <v>6</v>
      </c>
      <c r="D169" s="15">
        <f t="shared" si="14"/>
        <v>16</v>
      </c>
      <c r="E169" s="15">
        <v>16894</v>
      </c>
      <c r="F169" s="15">
        <v>0</v>
      </c>
      <c r="G169" s="15">
        <f t="shared" si="15"/>
        <v>0</v>
      </c>
      <c r="H169" s="15">
        <f t="shared" si="16"/>
        <v>0</v>
      </c>
      <c r="I169" s="58">
        <f>'Fashring Assumptions'!$M$7*F169</f>
        <v>0</v>
      </c>
      <c r="J169" s="58">
        <f>'Fashring Assumptions'!$M$5*'Fashring Assumptions'!$M$7*E169</f>
        <v>1055.875</v>
      </c>
      <c r="K169" s="58">
        <f t="shared" si="17"/>
        <v>1055.875</v>
      </c>
    </row>
    <row r="170" spans="1:11" x14ac:dyDescent="0.3">
      <c r="A170" s="60">
        <v>42538</v>
      </c>
      <c r="B170" s="15">
        <f t="shared" si="12"/>
        <v>2016</v>
      </c>
      <c r="C170" s="15">
        <f t="shared" si="13"/>
        <v>6</v>
      </c>
      <c r="D170" s="15">
        <f t="shared" si="14"/>
        <v>17</v>
      </c>
      <c r="E170" s="15">
        <v>16281</v>
      </c>
      <c r="F170" s="15">
        <v>0</v>
      </c>
      <c r="G170" s="15">
        <f t="shared" si="15"/>
        <v>0</v>
      </c>
      <c r="H170" s="15">
        <f t="shared" si="16"/>
        <v>0</v>
      </c>
      <c r="I170" s="58">
        <f>'Fashring Assumptions'!$M$7*F170</f>
        <v>0</v>
      </c>
      <c r="J170" s="58">
        <f>'Fashring Assumptions'!$M$5*'Fashring Assumptions'!$M$7*E170</f>
        <v>1017.5625</v>
      </c>
      <c r="K170" s="58">
        <f t="shared" si="17"/>
        <v>1017.5625</v>
      </c>
    </row>
    <row r="171" spans="1:11" x14ac:dyDescent="0.3">
      <c r="A171" s="60">
        <v>42539</v>
      </c>
      <c r="B171" s="15">
        <f t="shared" si="12"/>
        <v>2016</v>
      </c>
      <c r="C171" s="15">
        <f t="shared" si="13"/>
        <v>6</v>
      </c>
      <c r="D171" s="15">
        <f t="shared" si="14"/>
        <v>18</v>
      </c>
      <c r="E171" s="15">
        <v>15730</v>
      </c>
      <c r="F171" s="15">
        <v>0</v>
      </c>
      <c r="G171" s="15">
        <f t="shared" si="15"/>
        <v>0</v>
      </c>
      <c r="H171" s="15">
        <f t="shared" si="16"/>
        <v>0</v>
      </c>
      <c r="I171" s="58">
        <f>'Fashring Assumptions'!$M$7*F171</f>
        <v>0</v>
      </c>
      <c r="J171" s="58">
        <f>'Fashring Assumptions'!$M$5*'Fashring Assumptions'!$M$7*E171</f>
        <v>983.125</v>
      </c>
      <c r="K171" s="58">
        <f t="shared" si="17"/>
        <v>983.125</v>
      </c>
    </row>
    <row r="172" spans="1:11" x14ac:dyDescent="0.3">
      <c r="A172" s="60">
        <v>42540</v>
      </c>
      <c r="B172" s="15">
        <f t="shared" si="12"/>
        <v>2016</v>
      </c>
      <c r="C172" s="15">
        <f t="shared" si="13"/>
        <v>6</v>
      </c>
      <c r="D172" s="15">
        <f t="shared" si="14"/>
        <v>19</v>
      </c>
      <c r="E172" s="15">
        <v>15203</v>
      </c>
      <c r="F172" s="15">
        <v>0</v>
      </c>
      <c r="G172" s="15">
        <f t="shared" si="15"/>
        <v>0</v>
      </c>
      <c r="H172" s="15">
        <f t="shared" si="16"/>
        <v>0</v>
      </c>
      <c r="I172" s="58">
        <f>'Fashring Assumptions'!$M$7*F172</f>
        <v>0</v>
      </c>
      <c r="J172" s="58">
        <f>'Fashring Assumptions'!$M$5*'Fashring Assumptions'!$M$7*E172</f>
        <v>950.1875</v>
      </c>
      <c r="K172" s="58">
        <f t="shared" si="17"/>
        <v>950.1875</v>
      </c>
    </row>
    <row r="173" spans="1:11" x14ac:dyDescent="0.3">
      <c r="A173" s="60">
        <v>42541</v>
      </c>
      <c r="B173" s="15">
        <f t="shared" si="12"/>
        <v>2016</v>
      </c>
      <c r="C173" s="15">
        <f t="shared" si="13"/>
        <v>6</v>
      </c>
      <c r="D173" s="15">
        <f t="shared" si="14"/>
        <v>20</v>
      </c>
      <c r="E173" s="15">
        <v>14353</v>
      </c>
      <c r="F173" s="15">
        <v>0</v>
      </c>
      <c r="G173" s="15">
        <f t="shared" si="15"/>
        <v>0</v>
      </c>
      <c r="H173" s="15">
        <f t="shared" si="16"/>
        <v>0</v>
      </c>
      <c r="I173" s="58">
        <f>'Fashring Assumptions'!$M$7*F173</f>
        <v>0</v>
      </c>
      <c r="J173" s="58">
        <f>'Fashring Assumptions'!$M$5*'Fashring Assumptions'!$M$7*E173</f>
        <v>897.0625</v>
      </c>
      <c r="K173" s="58">
        <f t="shared" si="17"/>
        <v>897.0625</v>
      </c>
    </row>
    <row r="174" spans="1:11" x14ac:dyDescent="0.3">
      <c r="A174" s="60">
        <v>42542</v>
      </c>
      <c r="B174" s="15">
        <f t="shared" si="12"/>
        <v>2016</v>
      </c>
      <c r="C174" s="15">
        <f t="shared" si="13"/>
        <v>6</v>
      </c>
      <c r="D174" s="15">
        <f t="shared" si="14"/>
        <v>21</v>
      </c>
      <c r="E174" s="15">
        <v>13566</v>
      </c>
      <c r="F174" s="15">
        <v>0</v>
      </c>
      <c r="G174" s="15">
        <f t="shared" si="15"/>
        <v>0</v>
      </c>
      <c r="H174" s="15">
        <f t="shared" si="16"/>
        <v>0</v>
      </c>
      <c r="I174" s="58">
        <f>'Fashring Assumptions'!$M$7*F174</f>
        <v>0</v>
      </c>
      <c r="J174" s="58">
        <f>'Fashring Assumptions'!$M$5*'Fashring Assumptions'!$M$7*E174</f>
        <v>847.875</v>
      </c>
      <c r="K174" s="58">
        <f t="shared" si="17"/>
        <v>847.875</v>
      </c>
    </row>
    <row r="175" spans="1:11" x14ac:dyDescent="0.3">
      <c r="A175" s="60">
        <v>42543</v>
      </c>
      <c r="B175" s="15">
        <f t="shared" si="12"/>
        <v>2016</v>
      </c>
      <c r="C175" s="15">
        <f t="shared" si="13"/>
        <v>6</v>
      </c>
      <c r="D175" s="15">
        <f t="shared" si="14"/>
        <v>22</v>
      </c>
      <c r="E175" s="15">
        <v>12691</v>
      </c>
      <c r="F175" s="15">
        <v>0</v>
      </c>
      <c r="G175" s="15">
        <f t="shared" si="15"/>
        <v>0</v>
      </c>
      <c r="H175" s="15">
        <f t="shared" si="16"/>
        <v>0</v>
      </c>
      <c r="I175" s="58">
        <f>'Fashring Assumptions'!$M$7*F175</f>
        <v>0</v>
      </c>
      <c r="J175" s="58">
        <f>'Fashring Assumptions'!$M$5*'Fashring Assumptions'!$M$7*E175</f>
        <v>793.1875</v>
      </c>
      <c r="K175" s="58">
        <f t="shared" si="17"/>
        <v>793.1875</v>
      </c>
    </row>
    <row r="176" spans="1:11" x14ac:dyDescent="0.3">
      <c r="A176" s="60">
        <v>42544</v>
      </c>
      <c r="B176" s="15">
        <f t="shared" si="12"/>
        <v>2016</v>
      </c>
      <c r="C176" s="15">
        <f t="shared" si="13"/>
        <v>6</v>
      </c>
      <c r="D176" s="15">
        <f t="shared" si="14"/>
        <v>23</v>
      </c>
      <c r="E176" s="15">
        <v>11811</v>
      </c>
      <c r="F176" s="15">
        <v>0</v>
      </c>
      <c r="G176" s="15">
        <f t="shared" si="15"/>
        <v>0</v>
      </c>
      <c r="H176" s="15">
        <f t="shared" si="16"/>
        <v>0</v>
      </c>
      <c r="I176" s="58">
        <f>'Fashring Assumptions'!$M$7*F176</f>
        <v>0</v>
      </c>
      <c r="J176" s="58">
        <f>'Fashring Assumptions'!$M$5*'Fashring Assumptions'!$M$7*E176</f>
        <v>738.1875</v>
      </c>
      <c r="K176" s="58">
        <f t="shared" si="17"/>
        <v>738.1875</v>
      </c>
    </row>
    <row r="177" spans="1:11" x14ac:dyDescent="0.3">
      <c r="A177" s="60">
        <v>42545</v>
      </c>
      <c r="B177" s="15">
        <f t="shared" si="12"/>
        <v>2016</v>
      </c>
      <c r="C177" s="15">
        <f t="shared" si="13"/>
        <v>6</v>
      </c>
      <c r="D177" s="15">
        <f t="shared" si="14"/>
        <v>24</v>
      </c>
      <c r="E177" s="15">
        <v>10901</v>
      </c>
      <c r="F177" s="15">
        <v>0</v>
      </c>
      <c r="G177" s="15">
        <f t="shared" si="15"/>
        <v>0</v>
      </c>
      <c r="H177" s="15">
        <f t="shared" si="16"/>
        <v>0</v>
      </c>
      <c r="I177" s="58">
        <f>'Fashring Assumptions'!$M$7*F177</f>
        <v>0</v>
      </c>
      <c r="J177" s="58">
        <f>'Fashring Assumptions'!$M$5*'Fashring Assumptions'!$M$7*E177</f>
        <v>681.3125</v>
      </c>
      <c r="K177" s="58">
        <f t="shared" si="17"/>
        <v>681.3125</v>
      </c>
    </row>
    <row r="178" spans="1:11" x14ac:dyDescent="0.3">
      <c r="A178" s="60">
        <v>42546</v>
      </c>
      <c r="B178" s="15">
        <f t="shared" si="12"/>
        <v>2016</v>
      </c>
      <c r="C178" s="15">
        <f t="shared" si="13"/>
        <v>6</v>
      </c>
      <c r="D178" s="15">
        <f t="shared" si="14"/>
        <v>25</v>
      </c>
      <c r="E178" s="15">
        <v>10044</v>
      </c>
      <c r="F178" s="15">
        <v>0</v>
      </c>
      <c r="G178" s="15">
        <f t="shared" si="15"/>
        <v>0</v>
      </c>
      <c r="H178" s="15">
        <f t="shared" si="16"/>
        <v>0</v>
      </c>
      <c r="I178" s="58">
        <f>'Fashring Assumptions'!$M$7*F178</f>
        <v>0</v>
      </c>
      <c r="J178" s="58">
        <f>'Fashring Assumptions'!$M$5*'Fashring Assumptions'!$M$7*E178</f>
        <v>627.75</v>
      </c>
      <c r="K178" s="58">
        <f t="shared" si="17"/>
        <v>627.75</v>
      </c>
    </row>
    <row r="179" spans="1:11" x14ac:dyDescent="0.3">
      <c r="A179" s="60">
        <v>42547</v>
      </c>
      <c r="B179" s="15">
        <f t="shared" si="12"/>
        <v>2016</v>
      </c>
      <c r="C179" s="15">
        <f t="shared" si="13"/>
        <v>6</v>
      </c>
      <c r="D179" s="15">
        <f t="shared" si="14"/>
        <v>26</v>
      </c>
      <c r="E179" s="15">
        <v>9165</v>
      </c>
      <c r="F179" s="15">
        <v>0</v>
      </c>
      <c r="G179" s="15">
        <f t="shared" si="15"/>
        <v>0</v>
      </c>
      <c r="H179" s="15">
        <f t="shared" si="16"/>
        <v>0</v>
      </c>
      <c r="I179" s="58">
        <f>'Fashring Assumptions'!$M$7*F179</f>
        <v>0</v>
      </c>
      <c r="J179" s="58">
        <f>'Fashring Assumptions'!$M$5*'Fashring Assumptions'!$M$7*E179</f>
        <v>572.8125</v>
      </c>
      <c r="K179" s="58">
        <f t="shared" si="17"/>
        <v>572.8125</v>
      </c>
    </row>
    <row r="180" spans="1:11" x14ac:dyDescent="0.3">
      <c r="A180" s="60">
        <v>42548</v>
      </c>
      <c r="B180" s="15">
        <f t="shared" si="12"/>
        <v>2016</v>
      </c>
      <c r="C180" s="15">
        <f t="shared" si="13"/>
        <v>6</v>
      </c>
      <c r="D180" s="15">
        <f t="shared" si="14"/>
        <v>27</v>
      </c>
      <c r="E180" s="15">
        <v>8251</v>
      </c>
      <c r="F180" s="15">
        <v>0</v>
      </c>
      <c r="G180" s="15">
        <f t="shared" si="15"/>
        <v>0</v>
      </c>
      <c r="H180" s="15">
        <f t="shared" si="16"/>
        <v>0</v>
      </c>
      <c r="I180" s="58">
        <f>'Fashring Assumptions'!$M$7*F180</f>
        <v>0</v>
      </c>
      <c r="J180" s="58">
        <f>'Fashring Assumptions'!$M$5*'Fashring Assumptions'!$M$7*E180</f>
        <v>515.6875</v>
      </c>
      <c r="K180" s="58">
        <f t="shared" si="17"/>
        <v>515.6875</v>
      </c>
    </row>
    <row r="181" spans="1:11" x14ac:dyDescent="0.3">
      <c r="A181" s="60">
        <v>42549</v>
      </c>
      <c r="B181" s="15">
        <f t="shared" si="12"/>
        <v>2016</v>
      </c>
      <c r="C181" s="15">
        <f t="shared" si="13"/>
        <v>6</v>
      </c>
      <c r="D181" s="15">
        <f t="shared" si="14"/>
        <v>28</v>
      </c>
      <c r="E181" s="15">
        <v>7388</v>
      </c>
      <c r="F181" s="15">
        <v>0</v>
      </c>
      <c r="G181" s="15">
        <f t="shared" si="15"/>
        <v>0</v>
      </c>
      <c r="H181" s="15">
        <f t="shared" si="16"/>
        <v>0</v>
      </c>
      <c r="I181" s="58">
        <f>'Fashring Assumptions'!$M$7*F181</f>
        <v>0</v>
      </c>
      <c r="J181" s="58">
        <f>'Fashring Assumptions'!$M$5*'Fashring Assumptions'!$M$7*E181</f>
        <v>461.75</v>
      </c>
      <c r="K181" s="58">
        <f t="shared" si="17"/>
        <v>461.75</v>
      </c>
    </row>
    <row r="182" spans="1:11" x14ac:dyDescent="0.3">
      <c r="A182" s="60">
        <v>42550</v>
      </c>
      <c r="B182" s="15">
        <f t="shared" si="12"/>
        <v>2016</v>
      </c>
      <c r="C182" s="15">
        <f t="shared" si="13"/>
        <v>6</v>
      </c>
      <c r="D182" s="15">
        <f t="shared" si="14"/>
        <v>29</v>
      </c>
      <c r="E182" s="15">
        <v>6574</v>
      </c>
      <c r="F182" s="15">
        <v>0</v>
      </c>
      <c r="G182" s="15">
        <f t="shared" si="15"/>
        <v>0</v>
      </c>
      <c r="H182" s="15">
        <f t="shared" si="16"/>
        <v>0</v>
      </c>
      <c r="I182" s="58">
        <f>'Fashring Assumptions'!$M$7*F182</f>
        <v>0</v>
      </c>
      <c r="J182" s="58">
        <f>'Fashring Assumptions'!$M$5*'Fashring Assumptions'!$M$7*E182</f>
        <v>410.875</v>
      </c>
      <c r="K182" s="58">
        <f t="shared" si="17"/>
        <v>410.875</v>
      </c>
    </row>
    <row r="183" spans="1:11" x14ac:dyDescent="0.3">
      <c r="A183" s="60">
        <v>42551</v>
      </c>
      <c r="B183" s="15">
        <f t="shared" si="12"/>
        <v>2016</v>
      </c>
      <c r="C183" s="15">
        <f t="shared" si="13"/>
        <v>6</v>
      </c>
      <c r="D183" s="15">
        <f t="shared" si="14"/>
        <v>30</v>
      </c>
      <c r="E183" s="15">
        <v>5688</v>
      </c>
      <c r="F183" s="15">
        <v>0</v>
      </c>
      <c r="G183" s="15">
        <f t="shared" si="15"/>
        <v>0</v>
      </c>
      <c r="H183" s="15">
        <f t="shared" si="16"/>
        <v>0</v>
      </c>
      <c r="I183" s="58">
        <f>'Fashring Assumptions'!$M$7*F183</f>
        <v>0</v>
      </c>
      <c r="J183" s="58">
        <f>'Fashring Assumptions'!$M$5*'Fashring Assumptions'!$M$7*E183</f>
        <v>355.5</v>
      </c>
      <c r="K183" s="58">
        <f t="shared" si="17"/>
        <v>355.5</v>
      </c>
    </row>
    <row r="184" spans="1:11" x14ac:dyDescent="0.3">
      <c r="A184" s="60">
        <v>42552</v>
      </c>
      <c r="B184" s="15">
        <f t="shared" si="12"/>
        <v>2016</v>
      </c>
      <c r="C184" s="15">
        <f t="shared" si="13"/>
        <v>7</v>
      </c>
      <c r="D184" s="15">
        <f t="shared" si="14"/>
        <v>1</v>
      </c>
      <c r="E184" s="15">
        <v>17970</v>
      </c>
      <c r="F184" s="15">
        <v>13142</v>
      </c>
      <c r="G184" s="15">
        <f t="shared" si="15"/>
        <v>1</v>
      </c>
      <c r="H184" s="15">
        <f t="shared" si="16"/>
        <v>1000</v>
      </c>
      <c r="I184" s="58">
        <f>'Fashring Assumptions'!$M$7*F184</f>
        <v>32855</v>
      </c>
      <c r="J184" s="58">
        <f>'Fashring Assumptions'!$M$5*'Fashring Assumptions'!$M$7*E184</f>
        <v>1123.125</v>
      </c>
      <c r="K184" s="58">
        <f t="shared" si="17"/>
        <v>34978.125</v>
      </c>
    </row>
    <row r="185" spans="1:11" x14ac:dyDescent="0.3">
      <c r="A185" s="60">
        <v>42553</v>
      </c>
      <c r="B185" s="15">
        <f t="shared" si="12"/>
        <v>2016</v>
      </c>
      <c r="C185" s="15">
        <f t="shared" si="13"/>
        <v>7</v>
      </c>
      <c r="D185" s="15">
        <f t="shared" si="14"/>
        <v>2</v>
      </c>
      <c r="E185" s="15">
        <v>17055</v>
      </c>
      <c r="F185" s="15">
        <v>0</v>
      </c>
      <c r="G185" s="15">
        <f t="shared" si="15"/>
        <v>0</v>
      </c>
      <c r="H185" s="15">
        <f t="shared" si="16"/>
        <v>0</v>
      </c>
      <c r="I185" s="58">
        <f>'Fashring Assumptions'!$M$7*F185</f>
        <v>0</v>
      </c>
      <c r="J185" s="58">
        <f>'Fashring Assumptions'!$M$5*'Fashring Assumptions'!$M$7*E185</f>
        <v>1065.9375</v>
      </c>
      <c r="K185" s="58">
        <f t="shared" si="17"/>
        <v>1065.9375</v>
      </c>
    </row>
    <row r="186" spans="1:11" x14ac:dyDescent="0.3">
      <c r="A186" s="60">
        <v>42554</v>
      </c>
      <c r="B186" s="15">
        <f t="shared" si="12"/>
        <v>2016</v>
      </c>
      <c r="C186" s="15">
        <f t="shared" si="13"/>
        <v>7</v>
      </c>
      <c r="D186" s="15">
        <f t="shared" si="14"/>
        <v>3</v>
      </c>
      <c r="E186" s="15">
        <v>16165</v>
      </c>
      <c r="F186" s="15">
        <v>0</v>
      </c>
      <c r="G186" s="15">
        <f t="shared" si="15"/>
        <v>0</v>
      </c>
      <c r="H186" s="15">
        <f t="shared" si="16"/>
        <v>0</v>
      </c>
      <c r="I186" s="58">
        <f>'Fashring Assumptions'!$M$7*F186</f>
        <v>0</v>
      </c>
      <c r="J186" s="58">
        <f>'Fashring Assumptions'!$M$5*'Fashring Assumptions'!$M$7*E186</f>
        <v>1010.3125</v>
      </c>
      <c r="K186" s="58">
        <f t="shared" si="17"/>
        <v>1010.3125</v>
      </c>
    </row>
    <row r="187" spans="1:11" x14ac:dyDescent="0.3">
      <c r="A187" s="60">
        <v>42555</v>
      </c>
      <c r="B187" s="15">
        <f t="shared" si="12"/>
        <v>2016</v>
      </c>
      <c r="C187" s="15">
        <f t="shared" si="13"/>
        <v>7</v>
      </c>
      <c r="D187" s="15">
        <f t="shared" si="14"/>
        <v>4</v>
      </c>
      <c r="E187" s="15">
        <v>15293</v>
      </c>
      <c r="F187" s="15">
        <v>0</v>
      </c>
      <c r="G187" s="15">
        <f t="shared" si="15"/>
        <v>0</v>
      </c>
      <c r="H187" s="15">
        <f t="shared" si="16"/>
        <v>0</v>
      </c>
      <c r="I187" s="58">
        <f>'Fashring Assumptions'!$M$7*F187</f>
        <v>0</v>
      </c>
      <c r="J187" s="58">
        <f>'Fashring Assumptions'!$M$5*'Fashring Assumptions'!$M$7*E187</f>
        <v>955.8125</v>
      </c>
      <c r="K187" s="58">
        <f t="shared" si="17"/>
        <v>955.8125</v>
      </c>
    </row>
    <row r="188" spans="1:11" x14ac:dyDescent="0.3">
      <c r="A188" s="60">
        <v>42556</v>
      </c>
      <c r="B188" s="15">
        <f t="shared" si="12"/>
        <v>2016</v>
      </c>
      <c r="C188" s="15">
        <f t="shared" si="13"/>
        <v>7</v>
      </c>
      <c r="D188" s="15">
        <f t="shared" si="14"/>
        <v>5</v>
      </c>
      <c r="E188" s="15">
        <v>14398</v>
      </c>
      <c r="F188" s="15">
        <v>0</v>
      </c>
      <c r="G188" s="15">
        <f t="shared" si="15"/>
        <v>0</v>
      </c>
      <c r="H188" s="15">
        <f t="shared" si="16"/>
        <v>0</v>
      </c>
      <c r="I188" s="58">
        <f>'Fashring Assumptions'!$M$7*F188</f>
        <v>0</v>
      </c>
      <c r="J188" s="58">
        <f>'Fashring Assumptions'!$M$5*'Fashring Assumptions'!$M$7*E188</f>
        <v>899.875</v>
      </c>
      <c r="K188" s="58">
        <f t="shared" si="17"/>
        <v>899.875</v>
      </c>
    </row>
    <row r="189" spans="1:11" x14ac:dyDescent="0.3">
      <c r="A189" s="60">
        <v>42557</v>
      </c>
      <c r="B189" s="15">
        <f t="shared" si="12"/>
        <v>2016</v>
      </c>
      <c r="C189" s="15">
        <f t="shared" si="13"/>
        <v>7</v>
      </c>
      <c r="D189" s="15">
        <f t="shared" si="14"/>
        <v>6</v>
      </c>
      <c r="E189" s="15">
        <v>13480</v>
      </c>
      <c r="F189" s="15">
        <v>0</v>
      </c>
      <c r="G189" s="15">
        <f t="shared" si="15"/>
        <v>0</v>
      </c>
      <c r="H189" s="15">
        <f t="shared" si="16"/>
        <v>0</v>
      </c>
      <c r="I189" s="58">
        <f>'Fashring Assumptions'!$M$7*F189</f>
        <v>0</v>
      </c>
      <c r="J189" s="58">
        <f>'Fashring Assumptions'!$M$5*'Fashring Assumptions'!$M$7*E189</f>
        <v>842.5</v>
      </c>
      <c r="K189" s="58">
        <f t="shared" si="17"/>
        <v>842.5</v>
      </c>
    </row>
    <row r="190" spans="1:11" x14ac:dyDescent="0.3">
      <c r="A190" s="60">
        <v>42558</v>
      </c>
      <c r="B190" s="15">
        <f t="shared" si="12"/>
        <v>2016</v>
      </c>
      <c r="C190" s="15">
        <f t="shared" si="13"/>
        <v>7</v>
      </c>
      <c r="D190" s="15">
        <f t="shared" si="14"/>
        <v>7</v>
      </c>
      <c r="E190" s="15">
        <v>12543</v>
      </c>
      <c r="F190" s="15">
        <v>0</v>
      </c>
      <c r="G190" s="15">
        <f t="shared" si="15"/>
        <v>0</v>
      </c>
      <c r="H190" s="15">
        <f t="shared" si="16"/>
        <v>0</v>
      </c>
      <c r="I190" s="58">
        <f>'Fashring Assumptions'!$M$7*F190</f>
        <v>0</v>
      </c>
      <c r="J190" s="58">
        <f>'Fashring Assumptions'!$M$5*'Fashring Assumptions'!$M$7*E190</f>
        <v>783.9375</v>
      </c>
      <c r="K190" s="58">
        <f t="shared" si="17"/>
        <v>783.9375</v>
      </c>
    </row>
    <row r="191" spans="1:11" x14ac:dyDescent="0.3">
      <c r="A191" s="60">
        <v>42559</v>
      </c>
      <c r="B191" s="15">
        <f t="shared" si="12"/>
        <v>2016</v>
      </c>
      <c r="C191" s="15">
        <f t="shared" si="13"/>
        <v>7</v>
      </c>
      <c r="D191" s="15">
        <f t="shared" si="14"/>
        <v>8</v>
      </c>
      <c r="E191" s="15">
        <v>11656</v>
      </c>
      <c r="F191" s="15">
        <v>0</v>
      </c>
      <c r="G191" s="15">
        <f t="shared" si="15"/>
        <v>0</v>
      </c>
      <c r="H191" s="15">
        <f t="shared" si="16"/>
        <v>0</v>
      </c>
      <c r="I191" s="58">
        <f>'Fashring Assumptions'!$M$7*F191</f>
        <v>0</v>
      </c>
      <c r="J191" s="58">
        <f>'Fashring Assumptions'!$M$5*'Fashring Assumptions'!$M$7*E191</f>
        <v>728.5</v>
      </c>
      <c r="K191" s="58">
        <f t="shared" si="17"/>
        <v>728.5</v>
      </c>
    </row>
    <row r="192" spans="1:11" x14ac:dyDescent="0.3">
      <c r="A192" s="60">
        <v>42560</v>
      </c>
      <c r="B192" s="15">
        <f t="shared" si="12"/>
        <v>2016</v>
      </c>
      <c r="C192" s="15">
        <f t="shared" si="13"/>
        <v>7</v>
      </c>
      <c r="D192" s="15">
        <f t="shared" si="14"/>
        <v>9</v>
      </c>
      <c r="E192" s="15">
        <v>10779</v>
      </c>
      <c r="F192" s="15">
        <v>0</v>
      </c>
      <c r="G192" s="15">
        <f t="shared" si="15"/>
        <v>0</v>
      </c>
      <c r="H192" s="15">
        <f t="shared" si="16"/>
        <v>0</v>
      </c>
      <c r="I192" s="58">
        <f>'Fashring Assumptions'!$M$7*F192</f>
        <v>0</v>
      </c>
      <c r="J192" s="58">
        <f>'Fashring Assumptions'!$M$5*'Fashring Assumptions'!$M$7*E192</f>
        <v>673.6875</v>
      </c>
      <c r="K192" s="58">
        <f t="shared" si="17"/>
        <v>673.6875</v>
      </c>
    </row>
    <row r="193" spans="1:11" x14ac:dyDescent="0.3">
      <c r="A193" s="60">
        <v>42561</v>
      </c>
      <c r="B193" s="15">
        <f t="shared" si="12"/>
        <v>2016</v>
      </c>
      <c r="C193" s="15">
        <f t="shared" si="13"/>
        <v>7</v>
      </c>
      <c r="D193" s="15">
        <f t="shared" si="14"/>
        <v>10</v>
      </c>
      <c r="E193" s="15">
        <v>9926</v>
      </c>
      <c r="F193" s="15">
        <v>0</v>
      </c>
      <c r="G193" s="15">
        <f t="shared" si="15"/>
        <v>0</v>
      </c>
      <c r="H193" s="15">
        <f t="shared" si="16"/>
        <v>0</v>
      </c>
      <c r="I193" s="58">
        <f>'Fashring Assumptions'!$M$7*F193</f>
        <v>0</v>
      </c>
      <c r="J193" s="58">
        <f>'Fashring Assumptions'!$M$5*'Fashring Assumptions'!$M$7*E193</f>
        <v>620.375</v>
      </c>
      <c r="K193" s="58">
        <f t="shared" si="17"/>
        <v>620.375</v>
      </c>
    </row>
    <row r="194" spans="1:11" x14ac:dyDescent="0.3">
      <c r="A194" s="60">
        <v>42562</v>
      </c>
      <c r="B194" s="15">
        <f t="shared" si="12"/>
        <v>2016</v>
      </c>
      <c r="C194" s="15">
        <f t="shared" si="13"/>
        <v>7</v>
      </c>
      <c r="D194" s="15">
        <f t="shared" si="14"/>
        <v>11</v>
      </c>
      <c r="E194" s="15">
        <v>9026</v>
      </c>
      <c r="F194" s="15">
        <v>0</v>
      </c>
      <c r="G194" s="15">
        <f t="shared" si="15"/>
        <v>0</v>
      </c>
      <c r="H194" s="15">
        <f t="shared" si="16"/>
        <v>0</v>
      </c>
      <c r="I194" s="58">
        <f>'Fashring Assumptions'!$M$7*F194</f>
        <v>0</v>
      </c>
      <c r="J194" s="58">
        <f>'Fashring Assumptions'!$M$5*'Fashring Assumptions'!$M$7*E194</f>
        <v>564.125</v>
      </c>
      <c r="K194" s="58">
        <f t="shared" si="17"/>
        <v>564.125</v>
      </c>
    </row>
    <row r="195" spans="1:11" x14ac:dyDescent="0.3">
      <c r="A195" s="60">
        <v>42563</v>
      </c>
      <c r="B195" s="15">
        <f t="shared" ref="B195:B258" si="18">YEAR(A195)</f>
        <v>2016</v>
      </c>
      <c r="C195" s="15">
        <f t="shared" ref="C195:C258" si="19">MONTH(A195)</f>
        <v>7</v>
      </c>
      <c r="D195" s="15">
        <f t="shared" ref="D195:D258" si="20">DAY(A195)</f>
        <v>12</v>
      </c>
      <c r="E195" s="15">
        <v>8124</v>
      </c>
      <c r="F195" s="15">
        <v>0</v>
      </c>
      <c r="G195" s="15">
        <f t="shared" ref="G195:G258" si="21">IF(F195&gt;0,1,0)</f>
        <v>0</v>
      </c>
      <c r="H195" s="15">
        <f t="shared" ref="H195:H258" si="22">1000*G195</f>
        <v>0</v>
      </c>
      <c r="I195" s="58">
        <f>'Fashring Assumptions'!$M$7*F195</f>
        <v>0</v>
      </c>
      <c r="J195" s="58">
        <f>'Fashring Assumptions'!$M$5*'Fashring Assumptions'!$M$7*E195</f>
        <v>507.75</v>
      </c>
      <c r="K195" s="58">
        <f t="shared" ref="K195:K258" si="23">SUM(H195:J195)</f>
        <v>507.75</v>
      </c>
    </row>
    <row r="196" spans="1:11" x14ac:dyDescent="0.3">
      <c r="A196" s="60">
        <v>42564</v>
      </c>
      <c r="B196" s="15">
        <f t="shared" si="18"/>
        <v>2016</v>
      </c>
      <c r="C196" s="15">
        <f t="shared" si="19"/>
        <v>7</v>
      </c>
      <c r="D196" s="15">
        <f t="shared" si="20"/>
        <v>13</v>
      </c>
      <c r="E196" s="15">
        <v>7269</v>
      </c>
      <c r="F196" s="15">
        <v>0</v>
      </c>
      <c r="G196" s="15">
        <f t="shared" si="21"/>
        <v>0</v>
      </c>
      <c r="H196" s="15">
        <f t="shared" si="22"/>
        <v>0</v>
      </c>
      <c r="I196" s="58">
        <f>'Fashring Assumptions'!$M$7*F196</f>
        <v>0</v>
      </c>
      <c r="J196" s="58">
        <f>'Fashring Assumptions'!$M$5*'Fashring Assumptions'!$M$7*E196</f>
        <v>454.3125</v>
      </c>
      <c r="K196" s="58">
        <f t="shared" si="23"/>
        <v>454.3125</v>
      </c>
    </row>
    <row r="197" spans="1:11" x14ac:dyDescent="0.3">
      <c r="A197" s="60">
        <v>42565</v>
      </c>
      <c r="B197" s="15">
        <f t="shared" si="18"/>
        <v>2016</v>
      </c>
      <c r="C197" s="15">
        <f t="shared" si="19"/>
        <v>7</v>
      </c>
      <c r="D197" s="15">
        <f t="shared" si="20"/>
        <v>14</v>
      </c>
      <c r="E197" s="15">
        <v>6382</v>
      </c>
      <c r="F197" s="15">
        <v>0</v>
      </c>
      <c r="G197" s="15">
        <f t="shared" si="21"/>
        <v>0</v>
      </c>
      <c r="H197" s="15">
        <f t="shared" si="22"/>
        <v>0</v>
      </c>
      <c r="I197" s="58">
        <f>'Fashring Assumptions'!$M$7*F197</f>
        <v>0</v>
      </c>
      <c r="J197" s="58">
        <f>'Fashring Assumptions'!$M$5*'Fashring Assumptions'!$M$7*E197</f>
        <v>398.875</v>
      </c>
      <c r="K197" s="58">
        <f t="shared" si="23"/>
        <v>398.875</v>
      </c>
    </row>
    <row r="198" spans="1:11" x14ac:dyDescent="0.3">
      <c r="A198" s="60">
        <v>42566</v>
      </c>
      <c r="B198" s="15">
        <f t="shared" si="18"/>
        <v>2016</v>
      </c>
      <c r="C198" s="15">
        <f t="shared" si="19"/>
        <v>7</v>
      </c>
      <c r="D198" s="15">
        <f t="shared" si="20"/>
        <v>15</v>
      </c>
      <c r="E198" s="15">
        <v>5538</v>
      </c>
      <c r="F198" s="15">
        <v>0</v>
      </c>
      <c r="G198" s="15">
        <f t="shared" si="21"/>
        <v>0</v>
      </c>
      <c r="H198" s="15">
        <f t="shared" si="22"/>
        <v>0</v>
      </c>
      <c r="I198" s="58">
        <f>'Fashring Assumptions'!$M$7*F198</f>
        <v>0</v>
      </c>
      <c r="J198" s="58">
        <f>'Fashring Assumptions'!$M$5*'Fashring Assumptions'!$M$7*E198</f>
        <v>346.125</v>
      </c>
      <c r="K198" s="58">
        <f t="shared" si="23"/>
        <v>346.125</v>
      </c>
    </row>
    <row r="199" spans="1:11" x14ac:dyDescent="0.3">
      <c r="A199" s="60">
        <v>42567</v>
      </c>
      <c r="B199" s="15">
        <f t="shared" si="18"/>
        <v>2016</v>
      </c>
      <c r="C199" s="15">
        <f t="shared" si="19"/>
        <v>7</v>
      </c>
      <c r="D199" s="15">
        <f t="shared" si="20"/>
        <v>16</v>
      </c>
      <c r="E199" s="15">
        <v>15144</v>
      </c>
      <c r="F199" s="15">
        <v>10469</v>
      </c>
      <c r="G199" s="15">
        <f t="shared" si="21"/>
        <v>1</v>
      </c>
      <c r="H199" s="15">
        <f t="shared" si="22"/>
        <v>1000</v>
      </c>
      <c r="I199" s="58">
        <f>'Fashring Assumptions'!$M$7*F199</f>
        <v>26172.5</v>
      </c>
      <c r="J199" s="58">
        <f>'Fashring Assumptions'!$M$5*'Fashring Assumptions'!$M$7*E199</f>
        <v>946.5</v>
      </c>
      <c r="K199" s="58">
        <f t="shared" si="23"/>
        <v>28119</v>
      </c>
    </row>
    <row r="200" spans="1:11" x14ac:dyDescent="0.3">
      <c r="A200" s="60">
        <v>42568</v>
      </c>
      <c r="B200" s="15">
        <f t="shared" si="18"/>
        <v>2016</v>
      </c>
      <c r="C200" s="15">
        <f t="shared" si="19"/>
        <v>7</v>
      </c>
      <c r="D200" s="15">
        <f t="shared" si="20"/>
        <v>17</v>
      </c>
      <c r="E200" s="15">
        <v>14291</v>
      </c>
      <c r="F200" s="15">
        <v>0</v>
      </c>
      <c r="G200" s="15">
        <f t="shared" si="21"/>
        <v>0</v>
      </c>
      <c r="H200" s="15">
        <f t="shared" si="22"/>
        <v>0</v>
      </c>
      <c r="I200" s="58">
        <f>'Fashring Assumptions'!$M$7*F200</f>
        <v>0</v>
      </c>
      <c r="J200" s="58">
        <f>'Fashring Assumptions'!$M$5*'Fashring Assumptions'!$M$7*E200</f>
        <v>893.1875</v>
      </c>
      <c r="K200" s="58">
        <f t="shared" si="23"/>
        <v>893.1875</v>
      </c>
    </row>
    <row r="201" spans="1:11" x14ac:dyDescent="0.3">
      <c r="A201" s="60">
        <v>42569</v>
      </c>
      <c r="B201" s="15">
        <f t="shared" si="18"/>
        <v>2016</v>
      </c>
      <c r="C201" s="15">
        <f t="shared" si="19"/>
        <v>7</v>
      </c>
      <c r="D201" s="15">
        <f t="shared" si="20"/>
        <v>18</v>
      </c>
      <c r="E201" s="15">
        <v>13479</v>
      </c>
      <c r="F201" s="15">
        <v>0</v>
      </c>
      <c r="G201" s="15">
        <f t="shared" si="21"/>
        <v>0</v>
      </c>
      <c r="H201" s="15">
        <f t="shared" si="22"/>
        <v>0</v>
      </c>
      <c r="I201" s="58">
        <f>'Fashring Assumptions'!$M$7*F201</f>
        <v>0</v>
      </c>
      <c r="J201" s="58">
        <f>'Fashring Assumptions'!$M$5*'Fashring Assumptions'!$M$7*E201</f>
        <v>842.4375</v>
      </c>
      <c r="K201" s="58">
        <f t="shared" si="23"/>
        <v>842.4375</v>
      </c>
    </row>
    <row r="202" spans="1:11" x14ac:dyDescent="0.3">
      <c r="A202" s="60">
        <v>42570</v>
      </c>
      <c r="B202" s="15">
        <f t="shared" si="18"/>
        <v>2016</v>
      </c>
      <c r="C202" s="15">
        <f t="shared" si="19"/>
        <v>7</v>
      </c>
      <c r="D202" s="15">
        <f t="shared" si="20"/>
        <v>19</v>
      </c>
      <c r="E202" s="15">
        <v>12580</v>
      </c>
      <c r="F202" s="15">
        <v>0</v>
      </c>
      <c r="G202" s="15">
        <f t="shared" si="21"/>
        <v>0</v>
      </c>
      <c r="H202" s="15">
        <f t="shared" si="22"/>
        <v>0</v>
      </c>
      <c r="I202" s="58">
        <f>'Fashring Assumptions'!$M$7*F202</f>
        <v>0</v>
      </c>
      <c r="J202" s="58">
        <f>'Fashring Assumptions'!$M$5*'Fashring Assumptions'!$M$7*E202</f>
        <v>786.25</v>
      </c>
      <c r="K202" s="58">
        <f t="shared" si="23"/>
        <v>786.25</v>
      </c>
    </row>
    <row r="203" spans="1:11" x14ac:dyDescent="0.3">
      <c r="A203" s="60">
        <v>42571</v>
      </c>
      <c r="B203" s="15">
        <f t="shared" si="18"/>
        <v>2016</v>
      </c>
      <c r="C203" s="15">
        <f t="shared" si="19"/>
        <v>7</v>
      </c>
      <c r="D203" s="15">
        <f t="shared" si="20"/>
        <v>20</v>
      </c>
      <c r="E203" s="15">
        <v>11701</v>
      </c>
      <c r="F203" s="15">
        <v>0</v>
      </c>
      <c r="G203" s="15">
        <f t="shared" si="21"/>
        <v>0</v>
      </c>
      <c r="H203" s="15">
        <f t="shared" si="22"/>
        <v>0</v>
      </c>
      <c r="I203" s="58">
        <f>'Fashring Assumptions'!$M$7*F203</f>
        <v>0</v>
      </c>
      <c r="J203" s="58">
        <f>'Fashring Assumptions'!$M$5*'Fashring Assumptions'!$M$7*E203</f>
        <v>731.3125</v>
      </c>
      <c r="K203" s="58">
        <f t="shared" si="23"/>
        <v>731.3125</v>
      </c>
    </row>
    <row r="204" spans="1:11" x14ac:dyDescent="0.3">
      <c r="A204" s="60">
        <v>42572</v>
      </c>
      <c r="B204" s="15">
        <f t="shared" si="18"/>
        <v>2016</v>
      </c>
      <c r="C204" s="15">
        <f t="shared" si="19"/>
        <v>7</v>
      </c>
      <c r="D204" s="15">
        <f t="shared" si="20"/>
        <v>21</v>
      </c>
      <c r="E204" s="15">
        <v>10870</v>
      </c>
      <c r="F204" s="15">
        <v>0</v>
      </c>
      <c r="G204" s="15">
        <f t="shared" si="21"/>
        <v>0</v>
      </c>
      <c r="H204" s="15">
        <f t="shared" si="22"/>
        <v>0</v>
      </c>
      <c r="I204" s="58">
        <f>'Fashring Assumptions'!$M$7*F204</f>
        <v>0</v>
      </c>
      <c r="J204" s="58">
        <f>'Fashring Assumptions'!$M$5*'Fashring Assumptions'!$M$7*E204</f>
        <v>679.375</v>
      </c>
      <c r="K204" s="58">
        <f t="shared" si="23"/>
        <v>679.375</v>
      </c>
    </row>
    <row r="205" spans="1:11" x14ac:dyDescent="0.3">
      <c r="A205" s="60">
        <v>42573</v>
      </c>
      <c r="B205" s="15">
        <f t="shared" si="18"/>
        <v>2016</v>
      </c>
      <c r="C205" s="15">
        <f t="shared" si="19"/>
        <v>7</v>
      </c>
      <c r="D205" s="15">
        <f t="shared" si="20"/>
        <v>22</v>
      </c>
      <c r="E205" s="15">
        <v>9980</v>
      </c>
      <c r="F205" s="15">
        <v>0</v>
      </c>
      <c r="G205" s="15">
        <f t="shared" si="21"/>
        <v>0</v>
      </c>
      <c r="H205" s="15">
        <f t="shared" si="22"/>
        <v>0</v>
      </c>
      <c r="I205" s="58">
        <f>'Fashring Assumptions'!$M$7*F205</f>
        <v>0</v>
      </c>
      <c r="J205" s="58">
        <f>'Fashring Assumptions'!$M$5*'Fashring Assumptions'!$M$7*E205</f>
        <v>623.75</v>
      </c>
      <c r="K205" s="58">
        <f t="shared" si="23"/>
        <v>623.75</v>
      </c>
    </row>
    <row r="206" spans="1:11" x14ac:dyDescent="0.3">
      <c r="A206" s="60">
        <v>42574</v>
      </c>
      <c r="B206" s="15">
        <f t="shared" si="18"/>
        <v>2016</v>
      </c>
      <c r="C206" s="15">
        <f t="shared" si="19"/>
        <v>7</v>
      </c>
      <c r="D206" s="15">
        <f t="shared" si="20"/>
        <v>23</v>
      </c>
      <c r="E206" s="15">
        <v>9098</v>
      </c>
      <c r="F206" s="15">
        <v>0</v>
      </c>
      <c r="G206" s="15">
        <f t="shared" si="21"/>
        <v>0</v>
      </c>
      <c r="H206" s="15">
        <f t="shared" si="22"/>
        <v>0</v>
      </c>
      <c r="I206" s="58">
        <f>'Fashring Assumptions'!$M$7*F206</f>
        <v>0</v>
      </c>
      <c r="J206" s="58">
        <f>'Fashring Assumptions'!$M$5*'Fashring Assumptions'!$M$7*E206</f>
        <v>568.625</v>
      </c>
      <c r="K206" s="58">
        <f t="shared" si="23"/>
        <v>568.625</v>
      </c>
    </row>
    <row r="207" spans="1:11" x14ac:dyDescent="0.3">
      <c r="A207" s="60">
        <v>42575</v>
      </c>
      <c r="B207" s="15">
        <f t="shared" si="18"/>
        <v>2016</v>
      </c>
      <c r="C207" s="15">
        <f t="shared" si="19"/>
        <v>7</v>
      </c>
      <c r="D207" s="15">
        <f t="shared" si="20"/>
        <v>24</v>
      </c>
      <c r="E207" s="15">
        <v>8247</v>
      </c>
      <c r="F207" s="15">
        <v>0</v>
      </c>
      <c r="G207" s="15">
        <f t="shared" si="21"/>
        <v>0</v>
      </c>
      <c r="H207" s="15">
        <f t="shared" si="22"/>
        <v>0</v>
      </c>
      <c r="I207" s="58">
        <f>'Fashring Assumptions'!$M$7*F207</f>
        <v>0</v>
      </c>
      <c r="J207" s="58">
        <f>'Fashring Assumptions'!$M$5*'Fashring Assumptions'!$M$7*E207</f>
        <v>515.4375</v>
      </c>
      <c r="K207" s="58">
        <f t="shared" si="23"/>
        <v>515.4375</v>
      </c>
    </row>
    <row r="208" spans="1:11" x14ac:dyDescent="0.3">
      <c r="A208" s="60">
        <v>42576</v>
      </c>
      <c r="B208" s="15">
        <f t="shared" si="18"/>
        <v>2016</v>
      </c>
      <c r="C208" s="15">
        <f t="shared" si="19"/>
        <v>7</v>
      </c>
      <c r="D208" s="15">
        <f t="shared" si="20"/>
        <v>25</v>
      </c>
      <c r="E208" s="15">
        <v>7274</v>
      </c>
      <c r="F208" s="15">
        <v>0</v>
      </c>
      <c r="G208" s="15">
        <f t="shared" si="21"/>
        <v>0</v>
      </c>
      <c r="H208" s="15">
        <f t="shared" si="22"/>
        <v>0</v>
      </c>
      <c r="I208" s="58">
        <f>'Fashring Assumptions'!$M$7*F208</f>
        <v>0</v>
      </c>
      <c r="J208" s="58">
        <f>'Fashring Assumptions'!$M$5*'Fashring Assumptions'!$M$7*E208</f>
        <v>454.625</v>
      </c>
      <c r="K208" s="58">
        <f t="shared" si="23"/>
        <v>454.625</v>
      </c>
    </row>
    <row r="209" spans="1:11" x14ac:dyDescent="0.3">
      <c r="A209" s="60">
        <v>42577</v>
      </c>
      <c r="B209" s="15">
        <f t="shared" si="18"/>
        <v>2016</v>
      </c>
      <c r="C209" s="15">
        <f t="shared" si="19"/>
        <v>7</v>
      </c>
      <c r="D209" s="15">
        <f t="shared" si="20"/>
        <v>26</v>
      </c>
      <c r="E209" s="15">
        <v>6377</v>
      </c>
      <c r="F209" s="15">
        <v>0</v>
      </c>
      <c r="G209" s="15">
        <f t="shared" si="21"/>
        <v>0</v>
      </c>
      <c r="H209" s="15">
        <f t="shared" si="22"/>
        <v>0</v>
      </c>
      <c r="I209" s="58">
        <f>'Fashring Assumptions'!$M$7*F209</f>
        <v>0</v>
      </c>
      <c r="J209" s="58">
        <f>'Fashring Assumptions'!$M$5*'Fashring Assumptions'!$M$7*E209</f>
        <v>398.5625</v>
      </c>
      <c r="K209" s="58">
        <f t="shared" si="23"/>
        <v>398.5625</v>
      </c>
    </row>
    <row r="210" spans="1:11" x14ac:dyDescent="0.3">
      <c r="A210" s="60">
        <v>42578</v>
      </c>
      <c r="B210" s="15">
        <f t="shared" si="18"/>
        <v>2016</v>
      </c>
      <c r="C210" s="15">
        <f t="shared" si="19"/>
        <v>7</v>
      </c>
      <c r="D210" s="15">
        <f t="shared" si="20"/>
        <v>27</v>
      </c>
      <c r="E210" s="15">
        <v>5446</v>
      </c>
      <c r="F210" s="15">
        <v>0</v>
      </c>
      <c r="G210" s="15">
        <f t="shared" si="21"/>
        <v>0</v>
      </c>
      <c r="H210" s="15">
        <f t="shared" si="22"/>
        <v>0</v>
      </c>
      <c r="I210" s="58">
        <f>'Fashring Assumptions'!$M$7*F210</f>
        <v>0</v>
      </c>
      <c r="J210" s="58">
        <f>'Fashring Assumptions'!$M$5*'Fashring Assumptions'!$M$7*E210</f>
        <v>340.375</v>
      </c>
      <c r="K210" s="58">
        <f t="shared" si="23"/>
        <v>340.375</v>
      </c>
    </row>
    <row r="211" spans="1:11" x14ac:dyDescent="0.3">
      <c r="A211" s="60">
        <v>42579</v>
      </c>
      <c r="B211" s="15">
        <f t="shared" si="18"/>
        <v>2016</v>
      </c>
      <c r="C211" s="15">
        <f t="shared" si="19"/>
        <v>7</v>
      </c>
      <c r="D211" s="15">
        <f t="shared" si="20"/>
        <v>28</v>
      </c>
      <c r="E211" s="15">
        <v>15257</v>
      </c>
      <c r="F211" s="15">
        <v>10692</v>
      </c>
      <c r="G211" s="15">
        <f t="shared" si="21"/>
        <v>1</v>
      </c>
      <c r="H211" s="15">
        <f t="shared" si="22"/>
        <v>1000</v>
      </c>
      <c r="I211" s="58">
        <f>'Fashring Assumptions'!$M$7*F211</f>
        <v>26730</v>
      </c>
      <c r="J211" s="58">
        <f>'Fashring Assumptions'!$M$5*'Fashring Assumptions'!$M$7*E211</f>
        <v>953.5625</v>
      </c>
      <c r="K211" s="58">
        <f t="shared" si="23"/>
        <v>28683.5625</v>
      </c>
    </row>
    <row r="212" spans="1:11" x14ac:dyDescent="0.3">
      <c r="A212" s="60">
        <v>42580</v>
      </c>
      <c r="B212" s="15">
        <f t="shared" si="18"/>
        <v>2016</v>
      </c>
      <c r="C212" s="15">
        <f t="shared" si="19"/>
        <v>7</v>
      </c>
      <c r="D212" s="15">
        <f t="shared" si="20"/>
        <v>29</v>
      </c>
      <c r="E212" s="15">
        <v>14366</v>
      </c>
      <c r="F212" s="15">
        <v>0</v>
      </c>
      <c r="G212" s="15">
        <f t="shared" si="21"/>
        <v>0</v>
      </c>
      <c r="H212" s="15">
        <f t="shared" si="22"/>
        <v>0</v>
      </c>
      <c r="I212" s="58">
        <f>'Fashring Assumptions'!$M$7*F212</f>
        <v>0</v>
      </c>
      <c r="J212" s="58">
        <f>'Fashring Assumptions'!$M$5*'Fashring Assumptions'!$M$7*E212</f>
        <v>897.875</v>
      </c>
      <c r="K212" s="58">
        <f t="shared" si="23"/>
        <v>897.875</v>
      </c>
    </row>
    <row r="213" spans="1:11" x14ac:dyDescent="0.3">
      <c r="A213" s="60">
        <v>42581</v>
      </c>
      <c r="B213" s="15">
        <f t="shared" si="18"/>
        <v>2016</v>
      </c>
      <c r="C213" s="15">
        <f t="shared" si="19"/>
        <v>7</v>
      </c>
      <c r="D213" s="15">
        <f t="shared" si="20"/>
        <v>30</v>
      </c>
      <c r="E213" s="15">
        <v>13498</v>
      </c>
      <c r="F213" s="15">
        <v>0</v>
      </c>
      <c r="G213" s="15">
        <f t="shared" si="21"/>
        <v>0</v>
      </c>
      <c r="H213" s="15">
        <f t="shared" si="22"/>
        <v>0</v>
      </c>
      <c r="I213" s="58">
        <f>'Fashring Assumptions'!$M$7*F213</f>
        <v>0</v>
      </c>
      <c r="J213" s="58">
        <f>'Fashring Assumptions'!$M$5*'Fashring Assumptions'!$M$7*E213</f>
        <v>843.625</v>
      </c>
      <c r="K213" s="58">
        <f t="shared" si="23"/>
        <v>843.625</v>
      </c>
    </row>
    <row r="214" spans="1:11" x14ac:dyDescent="0.3">
      <c r="A214" s="60">
        <v>42582</v>
      </c>
      <c r="B214" s="15">
        <f t="shared" si="18"/>
        <v>2016</v>
      </c>
      <c r="C214" s="15">
        <f t="shared" si="19"/>
        <v>7</v>
      </c>
      <c r="D214" s="15">
        <f t="shared" si="20"/>
        <v>31</v>
      </c>
      <c r="E214" s="15">
        <v>12620</v>
      </c>
      <c r="F214" s="15">
        <v>0</v>
      </c>
      <c r="G214" s="15">
        <f t="shared" si="21"/>
        <v>0</v>
      </c>
      <c r="H214" s="15">
        <f t="shared" si="22"/>
        <v>0</v>
      </c>
      <c r="I214" s="58">
        <f>'Fashring Assumptions'!$M$7*F214</f>
        <v>0</v>
      </c>
      <c r="J214" s="58">
        <f>'Fashring Assumptions'!$M$5*'Fashring Assumptions'!$M$7*E214</f>
        <v>788.75</v>
      </c>
      <c r="K214" s="58">
        <f t="shared" si="23"/>
        <v>788.75</v>
      </c>
    </row>
    <row r="215" spans="1:11" x14ac:dyDescent="0.3">
      <c r="A215" s="60">
        <v>42583</v>
      </c>
      <c r="B215" s="15">
        <f t="shared" si="18"/>
        <v>2016</v>
      </c>
      <c r="C215" s="15">
        <f t="shared" si="19"/>
        <v>8</v>
      </c>
      <c r="D215" s="15">
        <f t="shared" si="20"/>
        <v>1</v>
      </c>
      <c r="E215" s="15">
        <v>11750</v>
      </c>
      <c r="F215" s="15">
        <v>0</v>
      </c>
      <c r="G215" s="15">
        <f t="shared" si="21"/>
        <v>0</v>
      </c>
      <c r="H215" s="15">
        <f t="shared" si="22"/>
        <v>0</v>
      </c>
      <c r="I215" s="58">
        <f>'Fashring Assumptions'!$M$7*F215</f>
        <v>0</v>
      </c>
      <c r="J215" s="58">
        <f>'Fashring Assumptions'!$M$5*'Fashring Assumptions'!$M$7*E215</f>
        <v>734.375</v>
      </c>
      <c r="K215" s="58">
        <f t="shared" si="23"/>
        <v>734.375</v>
      </c>
    </row>
    <row r="216" spans="1:11" x14ac:dyDescent="0.3">
      <c r="A216" s="60">
        <v>42584</v>
      </c>
      <c r="B216" s="15">
        <f t="shared" si="18"/>
        <v>2016</v>
      </c>
      <c r="C216" s="15">
        <f t="shared" si="19"/>
        <v>8</v>
      </c>
      <c r="D216" s="15">
        <f t="shared" si="20"/>
        <v>2</v>
      </c>
      <c r="E216" s="15">
        <v>10907</v>
      </c>
      <c r="F216" s="15">
        <v>0</v>
      </c>
      <c r="G216" s="15">
        <f t="shared" si="21"/>
        <v>0</v>
      </c>
      <c r="H216" s="15">
        <f t="shared" si="22"/>
        <v>0</v>
      </c>
      <c r="I216" s="58">
        <f>'Fashring Assumptions'!$M$7*F216</f>
        <v>0</v>
      </c>
      <c r="J216" s="58">
        <f>'Fashring Assumptions'!$M$5*'Fashring Assumptions'!$M$7*E216</f>
        <v>681.6875</v>
      </c>
      <c r="K216" s="58">
        <f t="shared" si="23"/>
        <v>681.6875</v>
      </c>
    </row>
    <row r="217" spans="1:11" x14ac:dyDescent="0.3">
      <c r="A217" s="60">
        <v>42585</v>
      </c>
      <c r="B217" s="15">
        <f t="shared" si="18"/>
        <v>2016</v>
      </c>
      <c r="C217" s="15">
        <f t="shared" si="19"/>
        <v>8</v>
      </c>
      <c r="D217" s="15">
        <f t="shared" si="20"/>
        <v>3</v>
      </c>
      <c r="E217" s="15">
        <v>10036</v>
      </c>
      <c r="F217" s="15">
        <v>0</v>
      </c>
      <c r="G217" s="15">
        <f t="shared" si="21"/>
        <v>0</v>
      </c>
      <c r="H217" s="15">
        <f t="shared" si="22"/>
        <v>0</v>
      </c>
      <c r="I217" s="58">
        <f>'Fashring Assumptions'!$M$7*F217</f>
        <v>0</v>
      </c>
      <c r="J217" s="58">
        <f>'Fashring Assumptions'!$M$5*'Fashring Assumptions'!$M$7*E217</f>
        <v>627.25</v>
      </c>
      <c r="K217" s="58">
        <f t="shared" si="23"/>
        <v>627.25</v>
      </c>
    </row>
    <row r="218" spans="1:11" x14ac:dyDescent="0.3">
      <c r="A218" s="60">
        <v>42586</v>
      </c>
      <c r="B218" s="15">
        <f t="shared" si="18"/>
        <v>2016</v>
      </c>
      <c r="C218" s="15">
        <f t="shared" si="19"/>
        <v>8</v>
      </c>
      <c r="D218" s="15">
        <f t="shared" si="20"/>
        <v>4</v>
      </c>
      <c r="E218" s="15">
        <v>9182</v>
      </c>
      <c r="F218" s="15">
        <v>0</v>
      </c>
      <c r="G218" s="15">
        <f t="shared" si="21"/>
        <v>0</v>
      </c>
      <c r="H218" s="15">
        <f t="shared" si="22"/>
        <v>0</v>
      </c>
      <c r="I218" s="58">
        <f>'Fashring Assumptions'!$M$7*F218</f>
        <v>0</v>
      </c>
      <c r="J218" s="58">
        <f>'Fashring Assumptions'!$M$5*'Fashring Assumptions'!$M$7*E218</f>
        <v>573.875</v>
      </c>
      <c r="K218" s="58">
        <f t="shared" si="23"/>
        <v>573.875</v>
      </c>
    </row>
    <row r="219" spans="1:11" x14ac:dyDescent="0.3">
      <c r="A219" s="60">
        <v>42587</v>
      </c>
      <c r="B219" s="15">
        <f t="shared" si="18"/>
        <v>2016</v>
      </c>
      <c r="C219" s="15">
        <f t="shared" si="19"/>
        <v>8</v>
      </c>
      <c r="D219" s="15">
        <f t="shared" si="20"/>
        <v>5</v>
      </c>
      <c r="E219" s="15">
        <v>8300</v>
      </c>
      <c r="F219" s="15">
        <v>0</v>
      </c>
      <c r="G219" s="15">
        <f t="shared" si="21"/>
        <v>0</v>
      </c>
      <c r="H219" s="15">
        <f t="shared" si="22"/>
        <v>0</v>
      </c>
      <c r="I219" s="58">
        <f>'Fashring Assumptions'!$M$7*F219</f>
        <v>0</v>
      </c>
      <c r="J219" s="58">
        <f>'Fashring Assumptions'!$M$5*'Fashring Assumptions'!$M$7*E219</f>
        <v>518.75</v>
      </c>
      <c r="K219" s="58">
        <f t="shared" si="23"/>
        <v>518.75</v>
      </c>
    </row>
    <row r="220" spans="1:11" x14ac:dyDescent="0.3">
      <c r="A220" s="60">
        <v>42588</v>
      </c>
      <c r="B220" s="15">
        <f t="shared" si="18"/>
        <v>2016</v>
      </c>
      <c r="C220" s="15">
        <f t="shared" si="19"/>
        <v>8</v>
      </c>
      <c r="D220" s="15">
        <f t="shared" si="20"/>
        <v>6</v>
      </c>
      <c r="E220" s="15">
        <v>7416</v>
      </c>
      <c r="F220" s="15">
        <v>0</v>
      </c>
      <c r="G220" s="15">
        <f t="shared" si="21"/>
        <v>0</v>
      </c>
      <c r="H220" s="15">
        <f t="shared" si="22"/>
        <v>0</v>
      </c>
      <c r="I220" s="58">
        <f>'Fashring Assumptions'!$M$7*F220</f>
        <v>0</v>
      </c>
      <c r="J220" s="58">
        <f>'Fashring Assumptions'!$M$5*'Fashring Assumptions'!$M$7*E220</f>
        <v>463.5</v>
      </c>
      <c r="K220" s="58">
        <f t="shared" si="23"/>
        <v>463.5</v>
      </c>
    </row>
    <row r="221" spans="1:11" x14ac:dyDescent="0.3">
      <c r="A221" s="60">
        <v>42589</v>
      </c>
      <c r="B221" s="15">
        <f t="shared" si="18"/>
        <v>2016</v>
      </c>
      <c r="C221" s="15">
        <f t="shared" si="19"/>
        <v>8</v>
      </c>
      <c r="D221" s="15">
        <f t="shared" si="20"/>
        <v>7</v>
      </c>
      <c r="E221" s="15">
        <v>6513</v>
      </c>
      <c r="F221" s="15">
        <v>0</v>
      </c>
      <c r="G221" s="15">
        <f t="shared" si="21"/>
        <v>0</v>
      </c>
      <c r="H221" s="15">
        <f t="shared" si="22"/>
        <v>0</v>
      </c>
      <c r="I221" s="58">
        <f>'Fashring Assumptions'!$M$7*F221</f>
        <v>0</v>
      </c>
      <c r="J221" s="58">
        <f>'Fashring Assumptions'!$M$5*'Fashring Assumptions'!$M$7*E221</f>
        <v>407.0625</v>
      </c>
      <c r="K221" s="58">
        <f t="shared" si="23"/>
        <v>407.0625</v>
      </c>
    </row>
    <row r="222" spans="1:11" x14ac:dyDescent="0.3">
      <c r="A222" s="60">
        <v>42590</v>
      </c>
      <c r="B222" s="15">
        <f t="shared" si="18"/>
        <v>2016</v>
      </c>
      <c r="C222" s="15">
        <f t="shared" si="19"/>
        <v>8</v>
      </c>
      <c r="D222" s="15">
        <f t="shared" si="20"/>
        <v>8</v>
      </c>
      <c r="E222" s="15">
        <v>5642</v>
      </c>
      <c r="F222" s="15">
        <v>0</v>
      </c>
      <c r="G222" s="15">
        <f t="shared" si="21"/>
        <v>0</v>
      </c>
      <c r="H222" s="15">
        <f t="shared" si="22"/>
        <v>0</v>
      </c>
      <c r="I222" s="58">
        <f>'Fashring Assumptions'!$M$7*F222</f>
        <v>0</v>
      </c>
      <c r="J222" s="58">
        <f>'Fashring Assumptions'!$M$5*'Fashring Assumptions'!$M$7*E222</f>
        <v>352.625</v>
      </c>
      <c r="K222" s="58">
        <f t="shared" si="23"/>
        <v>352.625</v>
      </c>
    </row>
    <row r="223" spans="1:11" x14ac:dyDescent="0.3">
      <c r="A223" s="60">
        <v>42591</v>
      </c>
      <c r="B223" s="15">
        <f t="shared" si="18"/>
        <v>2016</v>
      </c>
      <c r="C223" s="15">
        <f t="shared" si="19"/>
        <v>8</v>
      </c>
      <c r="D223" s="15">
        <f t="shared" si="20"/>
        <v>9</v>
      </c>
      <c r="E223" s="15">
        <v>15998</v>
      </c>
      <c r="F223" s="15">
        <v>11247</v>
      </c>
      <c r="G223" s="15">
        <f t="shared" si="21"/>
        <v>1</v>
      </c>
      <c r="H223" s="15">
        <f t="shared" si="22"/>
        <v>1000</v>
      </c>
      <c r="I223" s="58">
        <f>'Fashring Assumptions'!$M$7*F223</f>
        <v>28117.5</v>
      </c>
      <c r="J223" s="58">
        <f>'Fashring Assumptions'!$M$5*'Fashring Assumptions'!$M$7*E223</f>
        <v>999.875</v>
      </c>
      <c r="K223" s="58">
        <f t="shared" si="23"/>
        <v>30117.375</v>
      </c>
    </row>
    <row r="224" spans="1:11" x14ac:dyDescent="0.3">
      <c r="A224" s="60">
        <v>42592</v>
      </c>
      <c r="B224" s="15">
        <f t="shared" si="18"/>
        <v>2016</v>
      </c>
      <c r="C224" s="15">
        <f t="shared" si="19"/>
        <v>8</v>
      </c>
      <c r="D224" s="15">
        <f t="shared" si="20"/>
        <v>10</v>
      </c>
      <c r="E224" s="15">
        <v>15084</v>
      </c>
      <c r="F224" s="15">
        <v>0</v>
      </c>
      <c r="G224" s="15">
        <f t="shared" si="21"/>
        <v>0</v>
      </c>
      <c r="H224" s="15">
        <f t="shared" si="22"/>
        <v>0</v>
      </c>
      <c r="I224" s="58">
        <f>'Fashring Assumptions'!$M$7*F224</f>
        <v>0</v>
      </c>
      <c r="J224" s="58">
        <f>'Fashring Assumptions'!$M$5*'Fashring Assumptions'!$M$7*E224</f>
        <v>942.75</v>
      </c>
      <c r="K224" s="58">
        <f t="shared" si="23"/>
        <v>942.75</v>
      </c>
    </row>
    <row r="225" spans="1:11" x14ac:dyDescent="0.3">
      <c r="A225" s="60">
        <v>42593</v>
      </c>
      <c r="B225" s="15">
        <f t="shared" si="18"/>
        <v>2016</v>
      </c>
      <c r="C225" s="15">
        <f t="shared" si="19"/>
        <v>8</v>
      </c>
      <c r="D225" s="15">
        <f t="shared" si="20"/>
        <v>11</v>
      </c>
      <c r="E225" s="15">
        <v>14170</v>
      </c>
      <c r="F225" s="15">
        <v>0</v>
      </c>
      <c r="G225" s="15">
        <f t="shared" si="21"/>
        <v>0</v>
      </c>
      <c r="H225" s="15">
        <f t="shared" si="22"/>
        <v>0</v>
      </c>
      <c r="I225" s="58">
        <f>'Fashring Assumptions'!$M$7*F225</f>
        <v>0</v>
      </c>
      <c r="J225" s="58">
        <f>'Fashring Assumptions'!$M$5*'Fashring Assumptions'!$M$7*E225</f>
        <v>885.625</v>
      </c>
      <c r="K225" s="58">
        <f t="shared" si="23"/>
        <v>885.625</v>
      </c>
    </row>
    <row r="226" spans="1:11" x14ac:dyDescent="0.3">
      <c r="A226" s="60">
        <v>42594</v>
      </c>
      <c r="B226" s="15">
        <f t="shared" si="18"/>
        <v>2016</v>
      </c>
      <c r="C226" s="15">
        <f t="shared" si="19"/>
        <v>8</v>
      </c>
      <c r="D226" s="15">
        <f t="shared" si="20"/>
        <v>12</v>
      </c>
      <c r="E226" s="15">
        <v>13254</v>
      </c>
      <c r="F226" s="15">
        <v>0</v>
      </c>
      <c r="G226" s="15">
        <f t="shared" si="21"/>
        <v>0</v>
      </c>
      <c r="H226" s="15">
        <f t="shared" si="22"/>
        <v>0</v>
      </c>
      <c r="I226" s="58">
        <f>'Fashring Assumptions'!$M$7*F226</f>
        <v>0</v>
      </c>
      <c r="J226" s="58">
        <f>'Fashring Assumptions'!$M$5*'Fashring Assumptions'!$M$7*E226</f>
        <v>828.375</v>
      </c>
      <c r="K226" s="58">
        <f t="shared" si="23"/>
        <v>828.375</v>
      </c>
    </row>
    <row r="227" spans="1:11" x14ac:dyDescent="0.3">
      <c r="A227" s="60">
        <v>42595</v>
      </c>
      <c r="B227" s="15">
        <f t="shared" si="18"/>
        <v>2016</v>
      </c>
      <c r="C227" s="15">
        <f t="shared" si="19"/>
        <v>8</v>
      </c>
      <c r="D227" s="15">
        <f t="shared" si="20"/>
        <v>13</v>
      </c>
      <c r="E227" s="15">
        <v>12380</v>
      </c>
      <c r="F227" s="15">
        <v>0</v>
      </c>
      <c r="G227" s="15">
        <f t="shared" si="21"/>
        <v>0</v>
      </c>
      <c r="H227" s="15">
        <f t="shared" si="22"/>
        <v>0</v>
      </c>
      <c r="I227" s="58">
        <f>'Fashring Assumptions'!$M$7*F227</f>
        <v>0</v>
      </c>
      <c r="J227" s="58">
        <f>'Fashring Assumptions'!$M$5*'Fashring Assumptions'!$M$7*E227</f>
        <v>773.75</v>
      </c>
      <c r="K227" s="58">
        <f t="shared" si="23"/>
        <v>773.75</v>
      </c>
    </row>
    <row r="228" spans="1:11" x14ac:dyDescent="0.3">
      <c r="A228" s="60">
        <v>42596</v>
      </c>
      <c r="B228" s="15">
        <f t="shared" si="18"/>
        <v>2016</v>
      </c>
      <c r="C228" s="15">
        <f t="shared" si="19"/>
        <v>8</v>
      </c>
      <c r="D228" s="15">
        <f t="shared" si="20"/>
        <v>14</v>
      </c>
      <c r="E228" s="15">
        <v>11509</v>
      </c>
      <c r="F228" s="15">
        <v>0</v>
      </c>
      <c r="G228" s="15">
        <f t="shared" si="21"/>
        <v>0</v>
      </c>
      <c r="H228" s="15">
        <f t="shared" si="22"/>
        <v>0</v>
      </c>
      <c r="I228" s="58">
        <f>'Fashring Assumptions'!$M$7*F228</f>
        <v>0</v>
      </c>
      <c r="J228" s="58">
        <f>'Fashring Assumptions'!$M$5*'Fashring Assumptions'!$M$7*E228</f>
        <v>719.3125</v>
      </c>
      <c r="K228" s="58">
        <f t="shared" si="23"/>
        <v>719.3125</v>
      </c>
    </row>
    <row r="229" spans="1:11" x14ac:dyDescent="0.3">
      <c r="A229" s="60">
        <v>42597</v>
      </c>
      <c r="B229" s="15">
        <f t="shared" si="18"/>
        <v>2016</v>
      </c>
      <c r="C229" s="15">
        <f t="shared" si="19"/>
        <v>8</v>
      </c>
      <c r="D229" s="15">
        <f t="shared" si="20"/>
        <v>15</v>
      </c>
      <c r="E229" s="15">
        <v>10642</v>
      </c>
      <c r="F229" s="15">
        <v>0</v>
      </c>
      <c r="G229" s="15">
        <f t="shared" si="21"/>
        <v>0</v>
      </c>
      <c r="H229" s="15">
        <f t="shared" si="22"/>
        <v>0</v>
      </c>
      <c r="I229" s="58">
        <f>'Fashring Assumptions'!$M$7*F229</f>
        <v>0</v>
      </c>
      <c r="J229" s="58">
        <f>'Fashring Assumptions'!$M$5*'Fashring Assumptions'!$M$7*E229</f>
        <v>665.125</v>
      </c>
      <c r="K229" s="58">
        <f t="shared" si="23"/>
        <v>665.125</v>
      </c>
    </row>
    <row r="230" spans="1:11" x14ac:dyDescent="0.3">
      <c r="A230" s="60">
        <v>42598</v>
      </c>
      <c r="B230" s="15">
        <f t="shared" si="18"/>
        <v>2016</v>
      </c>
      <c r="C230" s="15">
        <f t="shared" si="19"/>
        <v>8</v>
      </c>
      <c r="D230" s="15">
        <f t="shared" si="20"/>
        <v>16</v>
      </c>
      <c r="E230" s="15">
        <v>9766</v>
      </c>
      <c r="F230" s="15">
        <v>0</v>
      </c>
      <c r="G230" s="15">
        <f t="shared" si="21"/>
        <v>0</v>
      </c>
      <c r="H230" s="15">
        <f t="shared" si="22"/>
        <v>0</v>
      </c>
      <c r="I230" s="58">
        <f>'Fashring Assumptions'!$M$7*F230</f>
        <v>0</v>
      </c>
      <c r="J230" s="58">
        <f>'Fashring Assumptions'!$M$5*'Fashring Assumptions'!$M$7*E230</f>
        <v>610.375</v>
      </c>
      <c r="K230" s="58">
        <f t="shared" si="23"/>
        <v>610.375</v>
      </c>
    </row>
    <row r="231" spans="1:11" x14ac:dyDescent="0.3">
      <c r="A231" s="60">
        <v>42599</v>
      </c>
      <c r="B231" s="15">
        <f t="shared" si="18"/>
        <v>2016</v>
      </c>
      <c r="C231" s="15">
        <f t="shared" si="19"/>
        <v>8</v>
      </c>
      <c r="D231" s="15">
        <f t="shared" si="20"/>
        <v>17</v>
      </c>
      <c r="E231" s="15">
        <v>8901</v>
      </c>
      <c r="F231" s="15">
        <v>0</v>
      </c>
      <c r="G231" s="15">
        <f t="shared" si="21"/>
        <v>0</v>
      </c>
      <c r="H231" s="15">
        <f t="shared" si="22"/>
        <v>0</v>
      </c>
      <c r="I231" s="58">
        <f>'Fashring Assumptions'!$M$7*F231</f>
        <v>0</v>
      </c>
      <c r="J231" s="58">
        <f>'Fashring Assumptions'!$M$5*'Fashring Assumptions'!$M$7*E231</f>
        <v>556.3125</v>
      </c>
      <c r="K231" s="58">
        <f t="shared" si="23"/>
        <v>556.3125</v>
      </c>
    </row>
    <row r="232" spans="1:11" x14ac:dyDescent="0.3">
      <c r="A232" s="60">
        <v>42600</v>
      </c>
      <c r="B232" s="15">
        <f t="shared" si="18"/>
        <v>2016</v>
      </c>
      <c r="C232" s="15">
        <f t="shared" si="19"/>
        <v>8</v>
      </c>
      <c r="D232" s="15">
        <f t="shared" si="20"/>
        <v>18</v>
      </c>
      <c r="E232" s="15">
        <v>8104</v>
      </c>
      <c r="F232" s="15">
        <v>0</v>
      </c>
      <c r="G232" s="15">
        <f t="shared" si="21"/>
        <v>0</v>
      </c>
      <c r="H232" s="15">
        <f t="shared" si="22"/>
        <v>0</v>
      </c>
      <c r="I232" s="58">
        <f>'Fashring Assumptions'!$M$7*F232</f>
        <v>0</v>
      </c>
      <c r="J232" s="58">
        <f>'Fashring Assumptions'!$M$5*'Fashring Assumptions'!$M$7*E232</f>
        <v>506.5</v>
      </c>
      <c r="K232" s="58">
        <f t="shared" si="23"/>
        <v>506.5</v>
      </c>
    </row>
    <row r="233" spans="1:11" x14ac:dyDescent="0.3">
      <c r="A233" s="60">
        <v>42601</v>
      </c>
      <c r="B233" s="15">
        <f t="shared" si="18"/>
        <v>2016</v>
      </c>
      <c r="C233" s="15">
        <f t="shared" si="19"/>
        <v>8</v>
      </c>
      <c r="D233" s="15">
        <f t="shared" si="20"/>
        <v>19</v>
      </c>
      <c r="E233" s="15">
        <v>7221</v>
      </c>
      <c r="F233" s="15">
        <v>0</v>
      </c>
      <c r="G233" s="15">
        <f t="shared" si="21"/>
        <v>0</v>
      </c>
      <c r="H233" s="15">
        <f t="shared" si="22"/>
        <v>0</v>
      </c>
      <c r="I233" s="58">
        <f>'Fashring Assumptions'!$M$7*F233</f>
        <v>0</v>
      </c>
      <c r="J233" s="58">
        <f>'Fashring Assumptions'!$M$5*'Fashring Assumptions'!$M$7*E233</f>
        <v>451.3125</v>
      </c>
      <c r="K233" s="58">
        <f t="shared" si="23"/>
        <v>451.3125</v>
      </c>
    </row>
    <row r="234" spans="1:11" x14ac:dyDescent="0.3">
      <c r="A234" s="60">
        <v>42602</v>
      </c>
      <c r="B234" s="15">
        <f t="shared" si="18"/>
        <v>2016</v>
      </c>
      <c r="C234" s="15">
        <f t="shared" si="19"/>
        <v>8</v>
      </c>
      <c r="D234" s="15">
        <f t="shared" si="20"/>
        <v>20</v>
      </c>
      <c r="E234" s="15">
        <v>6399</v>
      </c>
      <c r="F234" s="15">
        <v>0</v>
      </c>
      <c r="G234" s="15">
        <f t="shared" si="21"/>
        <v>0</v>
      </c>
      <c r="H234" s="15">
        <f t="shared" si="22"/>
        <v>0</v>
      </c>
      <c r="I234" s="58">
        <f>'Fashring Assumptions'!$M$7*F234</f>
        <v>0</v>
      </c>
      <c r="J234" s="58">
        <f>'Fashring Assumptions'!$M$5*'Fashring Assumptions'!$M$7*E234</f>
        <v>399.9375</v>
      </c>
      <c r="K234" s="58">
        <f t="shared" si="23"/>
        <v>399.9375</v>
      </c>
    </row>
    <row r="235" spans="1:11" x14ac:dyDescent="0.3">
      <c r="A235" s="60">
        <v>42603</v>
      </c>
      <c r="B235" s="15">
        <f t="shared" si="18"/>
        <v>2016</v>
      </c>
      <c r="C235" s="15">
        <f t="shared" si="19"/>
        <v>8</v>
      </c>
      <c r="D235" s="15">
        <f t="shared" si="20"/>
        <v>21</v>
      </c>
      <c r="E235" s="15">
        <v>5545</v>
      </c>
      <c r="F235" s="15">
        <v>0</v>
      </c>
      <c r="G235" s="15">
        <f t="shared" si="21"/>
        <v>0</v>
      </c>
      <c r="H235" s="15">
        <f t="shared" si="22"/>
        <v>0</v>
      </c>
      <c r="I235" s="58">
        <f>'Fashring Assumptions'!$M$7*F235</f>
        <v>0</v>
      </c>
      <c r="J235" s="58">
        <f>'Fashring Assumptions'!$M$5*'Fashring Assumptions'!$M$7*E235</f>
        <v>346.5625</v>
      </c>
      <c r="K235" s="58">
        <f t="shared" si="23"/>
        <v>346.5625</v>
      </c>
    </row>
    <row r="236" spans="1:11" x14ac:dyDescent="0.3">
      <c r="A236" s="60">
        <v>42604</v>
      </c>
      <c r="B236" s="15">
        <f t="shared" si="18"/>
        <v>2016</v>
      </c>
      <c r="C236" s="15">
        <f t="shared" si="19"/>
        <v>8</v>
      </c>
      <c r="D236" s="15">
        <f t="shared" si="20"/>
        <v>22</v>
      </c>
      <c r="E236" s="15">
        <v>18021</v>
      </c>
      <c r="F236" s="15">
        <v>13294</v>
      </c>
      <c r="G236" s="15">
        <f t="shared" si="21"/>
        <v>1</v>
      </c>
      <c r="H236" s="15">
        <f t="shared" si="22"/>
        <v>1000</v>
      </c>
      <c r="I236" s="58">
        <f>'Fashring Assumptions'!$M$7*F236</f>
        <v>33235</v>
      </c>
      <c r="J236" s="58">
        <f>'Fashring Assumptions'!$M$5*'Fashring Assumptions'!$M$7*E236</f>
        <v>1126.3125</v>
      </c>
      <c r="K236" s="58">
        <f t="shared" si="23"/>
        <v>35361.3125</v>
      </c>
    </row>
    <row r="237" spans="1:11" x14ac:dyDescent="0.3">
      <c r="A237" s="60">
        <v>42605</v>
      </c>
      <c r="B237" s="15">
        <f t="shared" si="18"/>
        <v>2016</v>
      </c>
      <c r="C237" s="15">
        <f t="shared" si="19"/>
        <v>8</v>
      </c>
      <c r="D237" s="15">
        <f t="shared" si="20"/>
        <v>23</v>
      </c>
      <c r="E237" s="15">
        <v>17130</v>
      </c>
      <c r="F237" s="15">
        <v>0</v>
      </c>
      <c r="G237" s="15">
        <f t="shared" si="21"/>
        <v>0</v>
      </c>
      <c r="H237" s="15">
        <f t="shared" si="22"/>
        <v>0</v>
      </c>
      <c r="I237" s="58">
        <f>'Fashring Assumptions'!$M$7*F237</f>
        <v>0</v>
      </c>
      <c r="J237" s="58">
        <f>'Fashring Assumptions'!$M$5*'Fashring Assumptions'!$M$7*E237</f>
        <v>1070.625</v>
      </c>
      <c r="K237" s="58">
        <f t="shared" si="23"/>
        <v>1070.625</v>
      </c>
    </row>
    <row r="238" spans="1:11" x14ac:dyDescent="0.3">
      <c r="A238" s="60">
        <v>42606</v>
      </c>
      <c r="B238" s="15">
        <f t="shared" si="18"/>
        <v>2016</v>
      </c>
      <c r="C238" s="15">
        <f t="shared" si="19"/>
        <v>8</v>
      </c>
      <c r="D238" s="15">
        <f t="shared" si="20"/>
        <v>24</v>
      </c>
      <c r="E238" s="15">
        <v>16276</v>
      </c>
      <c r="F238" s="15">
        <v>0</v>
      </c>
      <c r="G238" s="15">
        <f t="shared" si="21"/>
        <v>0</v>
      </c>
      <c r="H238" s="15">
        <f t="shared" si="22"/>
        <v>0</v>
      </c>
      <c r="I238" s="58">
        <f>'Fashring Assumptions'!$M$7*F238</f>
        <v>0</v>
      </c>
      <c r="J238" s="58">
        <f>'Fashring Assumptions'!$M$5*'Fashring Assumptions'!$M$7*E238</f>
        <v>1017.25</v>
      </c>
      <c r="K238" s="58">
        <f t="shared" si="23"/>
        <v>1017.25</v>
      </c>
    </row>
    <row r="239" spans="1:11" x14ac:dyDescent="0.3">
      <c r="A239" s="60">
        <v>42607</v>
      </c>
      <c r="B239" s="15">
        <f t="shared" si="18"/>
        <v>2016</v>
      </c>
      <c r="C239" s="15">
        <f t="shared" si="19"/>
        <v>8</v>
      </c>
      <c r="D239" s="15">
        <f t="shared" si="20"/>
        <v>25</v>
      </c>
      <c r="E239" s="15">
        <v>15391</v>
      </c>
      <c r="F239" s="15">
        <v>0</v>
      </c>
      <c r="G239" s="15">
        <f t="shared" si="21"/>
        <v>0</v>
      </c>
      <c r="H239" s="15">
        <f t="shared" si="22"/>
        <v>0</v>
      </c>
      <c r="I239" s="58">
        <f>'Fashring Assumptions'!$M$7*F239</f>
        <v>0</v>
      </c>
      <c r="J239" s="58">
        <f>'Fashring Assumptions'!$M$5*'Fashring Assumptions'!$M$7*E239</f>
        <v>961.9375</v>
      </c>
      <c r="K239" s="58">
        <f t="shared" si="23"/>
        <v>961.9375</v>
      </c>
    </row>
    <row r="240" spans="1:11" x14ac:dyDescent="0.3">
      <c r="A240" s="60">
        <v>42608</v>
      </c>
      <c r="B240" s="15">
        <f t="shared" si="18"/>
        <v>2016</v>
      </c>
      <c r="C240" s="15">
        <f t="shared" si="19"/>
        <v>8</v>
      </c>
      <c r="D240" s="15">
        <f t="shared" si="20"/>
        <v>26</v>
      </c>
      <c r="E240" s="15">
        <v>14507</v>
      </c>
      <c r="F240" s="15">
        <v>0</v>
      </c>
      <c r="G240" s="15">
        <f t="shared" si="21"/>
        <v>0</v>
      </c>
      <c r="H240" s="15">
        <f t="shared" si="22"/>
        <v>0</v>
      </c>
      <c r="I240" s="58">
        <f>'Fashring Assumptions'!$M$7*F240</f>
        <v>0</v>
      </c>
      <c r="J240" s="58">
        <f>'Fashring Assumptions'!$M$5*'Fashring Assumptions'!$M$7*E240</f>
        <v>906.6875</v>
      </c>
      <c r="K240" s="58">
        <f t="shared" si="23"/>
        <v>906.6875</v>
      </c>
    </row>
    <row r="241" spans="1:11" x14ac:dyDescent="0.3">
      <c r="A241" s="60">
        <v>42609</v>
      </c>
      <c r="B241" s="15">
        <f t="shared" si="18"/>
        <v>2016</v>
      </c>
      <c r="C241" s="15">
        <f t="shared" si="19"/>
        <v>8</v>
      </c>
      <c r="D241" s="15">
        <f t="shared" si="20"/>
        <v>27</v>
      </c>
      <c r="E241" s="15">
        <v>13601</v>
      </c>
      <c r="F241" s="15">
        <v>0</v>
      </c>
      <c r="G241" s="15">
        <f t="shared" si="21"/>
        <v>0</v>
      </c>
      <c r="H241" s="15">
        <f t="shared" si="22"/>
        <v>0</v>
      </c>
      <c r="I241" s="58">
        <f>'Fashring Assumptions'!$M$7*F241</f>
        <v>0</v>
      </c>
      <c r="J241" s="58">
        <f>'Fashring Assumptions'!$M$5*'Fashring Assumptions'!$M$7*E241</f>
        <v>850.0625</v>
      </c>
      <c r="K241" s="58">
        <f t="shared" si="23"/>
        <v>850.0625</v>
      </c>
    </row>
    <row r="242" spans="1:11" x14ac:dyDescent="0.3">
      <c r="A242" s="60">
        <v>42610</v>
      </c>
      <c r="B242" s="15">
        <f t="shared" si="18"/>
        <v>2016</v>
      </c>
      <c r="C242" s="15">
        <f t="shared" si="19"/>
        <v>8</v>
      </c>
      <c r="D242" s="15">
        <f t="shared" si="20"/>
        <v>28</v>
      </c>
      <c r="E242" s="15">
        <v>12707</v>
      </c>
      <c r="F242" s="15">
        <v>0</v>
      </c>
      <c r="G242" s="15">
        <f t="shared" si="21"/>
        <v>0</v>
      </c>
      <c r="H242" s="15">
        <f t="shared" si="22"/>
        <v>0</v>
      </c>
      <c r="I242" s="58">
        <f>'Fashring Assumptions'!$M$7*F242</f>
        <v>0</v>
      </c>
      <c r="J242" s="58">
        <f>'Fashring Assumptions'!$M$5*'Fashring Assumptions'!$M$7*E242</f>
        <v>794.1875</v>
      </c>
      <c r="K242" s="58">
        <f t="shared" si="23"/>
        <v>794.1875</v>
      </c>
    </row>
    <row r="243" spans="1:11" x14ac:dyDescent="0.3">
      <c r="A243" s="60">
        <v>42611</v>
      </c>
      <c r="B243" s="15">
        <f t="shared" si="18"/>
        <v>2016</v>
      </c>
      <c r="C243" s="15">
        <f t="shared" si="19"/>
        <v>8</v>
      </c>
      <c r="D243" s="15">
        <f t="shared" si="20"/>
        <v>29</v>
      </c>
      <c r="E243" s="15">
        <v>11843</v>
      </c>
      <c r="F243" s="15">
        <v>0</v>
      </c>
      <c r="G243" s="15">
        <f t="shared" si="21"/>
        <v>0</v>
      </c>
      <c r="H243" s="15">
        <f t="shared" si="22"/>
        <v>0</v>
      </c>
      <c r="I243" s="58">
        <f>'Fashring Assumptions'!$M$7*F243</f>
        <v>0</v>
      </c>
      <c r="J243" s="58">
        <f>'Fashring Assumptions'!$M$5*'Fashring Assumptions'!$M$7*E243</f>
        <v>740.1875</v>
      </c>
      <c r="K243" s="58">
        <f t="shared" si="23"/>
        <v>740.1875</v>
      </c>
    </row>
    <row r="244" spans="1:11" x14ac:dyDescent="0.3">
      <c r="A244" s="60">
        <v>42612</v>
      </c>
      <c r="B244" s="15">
        <f t="shared" si="18"/>
        <v>2016</v>
      </c>
      <c r="C244" s="15">
        <f t="shared" si="19"/>
        <v>8</v>
      </c>
      <c r="D244" s="15">
        <f t="shared" si="20"/>
        <v>30</v>
      </c>
      <c r="E244" s="15">
        <v>10979</v>
      </c>
      <c r="F244" s="15">
        <v>0</v>
      </c>
      <c r="G244" s="15">
        <f t="shared" si="21"/>
        <v>0</v>
      </c>
      <c r="H244" s="15">
        <f t="shared" si="22"/>
        <v>0</v>
      </c>
      <c r="I244" s="58">
        <f>'Fashring Assumptions'!$M$7*F244</f>
        <v>0</v>
      </c>
      <c r="J244" s="58">
        <f>'Fashring Assumptions'!$M$5*'Fashring Assumptions'!$M$7*E244</f>
        <v>686.1875</v>
      </c>
      <c r="K244" s="58">
        <f t="shared" si="23"/>
        <v>686.1875</v>
      </c>
    </row>
    <row r="245" spans="1:11" x14ac:dyDescent="0.3">
      <c r="A245" s="60">
        <v>42613</v>
      </c>
      <c r="B245" s="15">
        <f t="shared" si="18"/>
        <v>2016</v>
      </c>
      <c r="C245" s="15">
        <f t="shared" si="19"/>
        <v>8</v>
      </c>
      <c r="D245" s="15">
        <f t="shared" si="20"/>
        <v>31</v>
      </c>
      <c r="E245" s="15">
        <v>10131</v>
      </c>
      <c r="F245" s="15">
        <v>0</v>
      </c>
      <c r="G245" s="15">
        <f t="shared" si="21"/>
        <v>0</v>
      </c>
      <c r="H245" s="15">
        <f t="shared" si="22"/>
        <v>0</v>
      </c>
      <c r="I245" s="58">
        <f>'Fashring Assumptions'!$M$7*F245</f>
        <v>0</v>
      </c>
      <c r="J245" s="58">
        <f>'Fashring Assumptions'!$M$5*'Fashring Assumptions'!$M$7*E245</f>
        <v>633.1875</v>
      </c>
      <c r="K245" s="58">
        <f t="shared" si="23"/>
        <v>633.1875</v>
      </c>
    </row>
    <row r="246" spans="1:11" x14ac:dyDescent="0.3">
      <c r="A246" s="60">
        <v>42614</v>
      </c>
      <c r="B246" s="15">
        <f t="shared" si="18"/>
        <v>2016</v>
      </c>
      <c r="C246" s="15">
        <f t="shared" si="19"/>
        <v>9</v>
      </c>
      <c r="D246" s="15">
        <f t="shared" si="20"/>
        <v>1</v>
      </c>
      <c r="E246" s="15">
        <v>9274</v>
      </c>
      <c r="F246" s="15">
        <v>0</v>
      </c>
      <c r="G246" s="15">
        <f t="shared" si="21"/>
        <v>0</v>
      </c>
      <c r="H246" s="15">
        <f t="shared" si="22"/>
        <v>0</v>
      </c>
      <c r="I246" s="58">
        <f>'Fashring Assumptions'!$M$7*F246</f>
        <v>0</v>
      </c>
      <c r="J246" s="58">
        <f>'Fashring Assumptions'!$M$5*'Fashring Assumptions'!$M$7*E246</f>
        <v>579.625</v>
      </c>
      <c r="K246" s="58">
        <f t="shared" si="23"/>
        <v>579.625</v>
      </c>
    </row>
    <row r="247" spans="1:11" x14ac:dyDescent="0.3">
      <c r="A247" s="60">
        <v>42615</v>
      </c>
      <c r="B247" s="15">
        <f t="shared" si="18"/>
        <v>2016</v>
      </c>
      <c r="C247" s="15">
        <f t="shared" si="19"/>
        <v>9</v>
      </c>
      <c r="D247" s="15">
        <f t="shared" si="20"/>
        <v>2</v>
      </c>
      <c r="E247" s="15">
        <v>8374</v>
      </c>
      <c r="F247" s="15">
        <v>0</v>
      </c>
      <c r="G247" s="15">
        <f t="shared" si="21"/>
        <v>0</v>
      </c>
      <c r="H247" s="15">
        <f t="shared" si="22"/>
        <v>0</v>
      </c>
      <c r="I247" s="58">
        <f>'Fashring Assumptions'!$M$7*F247</f>
        <v>0</v>
      </c>
      <c r="J247" s="58">
        <f>'Fashring Assumptions'!$M$5*'Fashring Assumptions'!$M$7*E247</f>
        <v>523.375</v>
      </c>
      <c r="K247" s="58">
        <f t="shared" si="23"/>
        <v>523.375</v>
      </c>
    </row>
    <row r="248" spans="1:11" x14ac:dyDescent="0.3">
      <c r="A248" s="60">
        <v>42616</v>
      </c>
      <c r="B248" s="15">
        <f t="shared" si="18"/>
        <v>2016</v>
      </c>
      <c r="C248" s="15">
        <f t="shared" si="19"/>
        <v>9</v>
      </c>
      <c r="D248" s="15">
        <f t="shared" si="20"/>
        <v>3</v>
      </c>
      <c r="E248" s="15">
        <v>7575</v>
      </c>
      <c r="F248" s="15">
        <v>0</v>
      </c>
      <c r="G248" s="15">
        <f t="shared" si="21"/>
        <v>0</v>
      </c>
      <c r="H248" s="15">
        <f t="shared" si="22"/>
        <v>0</v>
      </c>
      <c r="I248" s="58">
        <f>'Fashring Assumptions'!$M$7*F248</f>
        <v>0</v>
      </c>
      <c r="J248" s="58">
        <f>'Fashring Assumptions'!$M$5*'Fashring Assumptions'!$M$7*E248</f>
        <v>473.4375</v>
      </c>
      <c r="K248" s="58">
        <f t="shared" si="23"/>
        <v>473.4375</v>
      </c>
    </row>
    <row r="249" spans="1:11" x14ac:dyDescent="0.3">
      <c r="A249" s="60">
        <v>42617</v>
      </c>
      <c r="B249" s="15">
        <f t="shared" si="18"/>
        <v>2016</v>
      </c>
      <c r="C249" s="15">
        <f t="shared" si="19"/>
        <v>9</v>
      </c>
      <c r="D249" s="15">
        <f t="shared" si="20"/>
        <v>4</v>
      </c>
      <c r="E249" s="15">
        <v>6660</v>
      </c>
      <c r="F249" s="15">
        <v>0</v>
      </c>
      <c r="G249" s="15">
        <f t="shared" si="21"/>
        <v>0</v>
      </c>
      <c r="H249" s="15">
        <f t="shared" si="22"/>
        <v>0</v>
      </c>
      <c r="I249" s="58">
        <f>'Fashring Assumptions'!$M$7*F249</f>
        <v>0</v>
      </c>
      <c r="J249" s="58">
        <f>'Fashring Assumptions'!$M$5*'Fashring Assumptions'!$M$7*E249</f>
        <v>416.25</v>
      </c>
      <c r="K249" s="58">
        <f t="shared" si="23"/>
        <v>416.25</v>
      </c>
    </row>
    <row r="250" spans="1:11" x14ac:dyDescent="0.3">
      <c r="A250" s="60">
        <v>42618</v>
      </c>
      <c r="B250" s="15">
        <f t="shared" si="18"/>
        <v>2016</v>
      </c>
      <c r="C250" s="15">
        <f t="shared" si="19"/>
        <v>9</v>
      </c>
      <c r="D250" s="15">
        <f t="shared" si="20"/>
        <v>5</v>
      </c>
      <c r="E250" s="15">
        <v>5790</v>
      </c>
      <c r="F250" s="15">
        <v>0</v>
      </c>
      <c r="G250" s="15">
        <f t="shared" si="21"/>
        <v>0</v>
      </c>
      <c r="H250" s="15">
        <f t="shared" si="22"/>
        <v>0</v>
      </c>
      <c r="I250" s="58">
        <f>'Fashring Assumptions'!$M$7*F250</f>
        <v>0</v>
      </c>
      <c r="J250" s="58">
        <f>'Fashring Assumptions'!$M$5*'Fashring Assumptions'!$M$7*E250</f>
        <v>361.875</v>
      </c>
      <c r="K250" s="58">
        <f t="shared" si="23"/>
        <v>361.875</v>
      </c>
    </row>
    <row r="251" spans="1:11" x14ac:dyDescent="0.3">
      <c r="A251" s="60">
        <v>42619</v>
      </c>
      <c r="B251" s="15">
        <f t="shared" si="18"/>
        <v>2016</v>
      </c>
      <c r="C251" s="15">
        <f t="shared" si="19"/>
        <v>9</v>
      </c>
      <c r="D251" s="15">
        <f t="shared" si="20"/>
        <v>6</v>
      </c>
      <c r="E251" s="15">
        <v>17549</v>
      </c>
      <c r="F251" s="15">
        <v>12656</v>
      </c>
      <c r="G251" s="15">
        <f t="shared" si="21"/>
        <v>1</v>
      </c>
      <c r="H251" s="15">
        <f t="shared" si="22"/>
        <v>1000</v>
      </c>
      <c r="I251" s="58">
        <f>'Fashring Assumptions'!$M$7*F251</f>
        <v>31640</v>
      </c>
      <c r="J251" s="58">
        <f>'Fashring Assumptions'!$M$5*'Fashring Assumptions'!$M$7*E251</f>
        <v>1096.8125</v>
      </c>
      <c r="K251" s="58">
        <f t="shared" si="23"/>
        <v>33736.8125</v>
      </c>
    </row>
    <row r="252" spans="1:11" x14ac:dyDescent="0.3">
      <c r="A252" s="60">
        <v>42620</v>
      </c>
      <c r="B252" s="15">
        <f t="shared" si="18"/>
        <v>2016</v>
      </c>
      <c r="C252" s="15">
        <f t="shared" si="19"/>
        <v>9</v>
      </c>
      <c r="D252" s="15">
        <f t="shared" si="20"/>
        <v>7</v>
      </c>
      <c r="E252" s="15">
        <v>16607</v>
      </c>
      <c r="F252" s="15">
        <v>0</v>
      </c>
      <c r="G252" s="15">
        <f t="shared" si="21"/>
        <v>0</v>
      </c>
      <c r="H252" s="15">
        <f t="shared" si="22"/>
        <v>0</v>
      </c>
      <c r="I252" s="58">
        <f>'Fashring Assumptions'!$M$7*F252</f>
        <v>0</v>
      </c>
      <c r="J252" s="58">
        <f>'Fashring Assumptions'!$M$5*'Fashring Assumptions'!$M$7*E252</f>
        <v>1037.9375</v>
      </c>
      <c r="K252" s="58">
        <f t="shared" si="23"/>
        <v>1037.9375</v>
      </c>
    </row>
    <row r="253" spans="1:11" x14ac:dyDescent="0.3">
      <c r="A253" s="60">
        <v>42621</v>
      </c>
      <c r="B253" s="15">
        <f t="shared" si="18"/>
        <v>2016</v>
      </c>
      <c r="C253" s="15">
        <f t="shared" si="19"/>
        <v>9</v>
      </c>
      <c r="D253" s="15">
        <f t="shared" si="20"/>
        <v>8</v>
      </c>
      <c r="E253" s="15">
        <v>15732</v>
      </c>
      <c r="F253" s="15">
        <v>0</v>
      </c>
      <c r="G253" s="15">
        <f t="shared" si="21"/>
        <v>0</v>
      </c>
      <c r="H253" s="15">
        <f t="shared" si="22"/>
        <v>0</v>
      </c>
      <c r="I253" s="58">
        <f>'Fashring Assumptions'!$M$7*F253</f>
        <v>0</v>
      </c>
      <c r="J253" s="58">
        <f>'Fashring Assumptions'!$M$5*'Fashring Assumptions'!$M$7*E253</f>
        <v>983.25</v>
      </c>
      <c r="K253" s="58">
        <f t="shared" si="23"/>
        <v>983.25</v>
      </c>
    </row>
    <row r="254" spans="1:11" x14ac:dyDescent="0.3">
      <c r="A254" s="60">
        <v>42622</v>
      </c>
      <c r="B254" s="15">
        <f t="shared" si="18"/>
        <v>2016</v>
      </c>
      <c r="C254" s="15">
        <f t="shared" si="19"/>
        <v>9</v>
      </c>
      <c r="D254" s="15">
        <f t="shared" si="20"/>
        <v>9</v>
      </c>
      <c r="E254" s="15">
        <v>14881</v>
      </c>
      <c r="F254" s="15">
        <v>0</v>
      </c>
      <c r="G254" s="15">
        <f t="shared" si="21"/>
        <v>0</v>
      </c>
      <c r="H254" s="15">
        <f t="shared" si="22"/>
        <v>0</v>
      </c>
      <c r="I254" s="58">
        <f>'Fashring Assumptions'!$M$7*F254</f>
        <v>0</v>
      </c>
      <c r="J254" s="58">
        <f>'Fashring Assumptions'!$M$5*'Fashring Assumptions'!$M$7*E254</f>
        <v>930.0625</v>
      </c>
      <c r="K254" s="58">
        <f t="shared" si="23"/>
        <v>930.0625</v>
      </c>
    </row>
    <row r="255" spans="1:11" x14ac:dyDescent="0.3">
      <c r="A255" s="60">
        <v>42623</v>
      </c>
      <c r="B255" s="15">
        <f t="shared" si="18"/>
        <v>2016</v>
      </c>
      <c r="C255" s="15">
        <f t="shared" si="19"/>
        <v>9</v>
      </c>
      <c r="D255" s="15">
        <f t="shared" si="20"/>
        <v>10</v>
      </c>
      <c r="E255" s="15">
        <v>14022</v>
      </c>
      <c r="F255" s="15">
        <v>0</v>
      </c>
      <c r="G255" s="15">
        <f t="shared" si="21"/>
        <v>0</v>
      </c>
      <c r="H255" s="15">
        <f t="shared" si="22"/>
        <v>0</v>
      </c>
      <c r="I255" s="58">
        <f>'Fashring Assumptions'!$M$7*F255</f>
        <v>0</v>
      </c>
      <c r="J255" s="58">
        <f>'Fashring Assumptions'!$M$5*'Fashring Assumptions'!$M$7*E255</f>
        <v>876.375</v>
      </c>
      <c r="K255" s="58">
        <f t="shared" si="23"/>
        <v>876.375</v>
      </c>
    </row>
    <row r="256" spans="1:11" x14ac:dyDescent="0.3">
      <c r="A256" s="60">
        <v>42624</v>
      </c>
      <c r="B256" s="15">
        <f t="shared" si="18"/>
        <v>2016</v>
      </c>
      <c r="C256" s="15">
        <f t="shared" si="19"/>
        <v>9</v>
      </c>
      <c r="D256" s="15">
        <f t="shared" si="20"/>
        <v>11</v>
      </c>
      <c r="E256" s="15">
        <v>13127</v>
      </c>
      <c r="F256" s="15">
        <v>0</v>
      </c>
      <c r="G256" s="15">
        <f t="shared" si="21"/>
        <v>0</v>
      </c>
      <c r="H256" s="15">
        <f t="shared" si="22"/>
        <v>0</v>
      </c>
      <c r="I256" s="58">
        <f>'Fashring Assumptions'!$M$7*F256</f>
        <v>0</v>
      </c>
      <c r="J256" s="58">
        <f>'Fashring Assumptions'!$M$5*'Fashring Assumptions'!$M$7*E256</f>
        <v>820.4375</v>
      </c>
      <c r="K256" s="58">
        <f t="shared" si="23"/>
        <v>820.4375</v>
      </c>
    </row>
    <row r="257" spans="1:11" x14ac:dyDescent="0.3">
      <c r="A257" s="60">
        <v>42625</v>
      </c>
      <c r="B257" s="15">
        <f t="shared" si="18"/>
        <v>2016</v>
      </c>
      <c r="C257" s="15">
        <f t="shared" si="19"/>
        <v>9</v>
      </c>
      <c r="D257" s="15">
        <f t="shared" si="20"/>
        <v>12</v>
      </c>
      <c r="E257" s="15">
        <v>12303</v>
      </c>
      <c r="F257" s="15">
        <v>0</v>
      </c>
      <c r="G257" s="15">
        <f t="shared" si="21"/>
        <v>0</v>
      </c>
      <c r="H257" s="15">
        <f t="shared" si="22"/>
        <v>0</v>
      </c>
      <c r="I257" s="58">
        <f>'Fashring Assumptions'!$M$7*F257</f>
        <v>0</v>
      </c>
      <c r="J257" s="58">
        <f>'Fashring Assumptions'!$M$5*'Fashring Assumptions'!$M$7*E257</f>
        <v>768.9375</v>
      </c>
      <c r="K257" s="58">
        <f t="shared" si="23"/>
        <v>768.9375</v>
      </c>
    </row>
    <row r="258" spans="1:11" x14ac:dyDescent="0.3">
      <c r="A258" s="60">
        <v>42626</v>
      </c>
      <c r="B258" s="15">
        <f t="shared" si="18"/>
        <v>2016</v>
      </c>
      <c r="C258" s="15">
        <f t="shared" si="19"/>
        <v>9</v>
      </c>
      <c r="D258" s="15">
        <f t="shared" si="20"/>
        <v>13</v>
      </c>
      <c r="E258" s="15">
        <v>11451</v>
      </c>
      <c r="F258" s="15">
        <v>0</v>
      </c>
      <c r="G258" s="15">
        <f t="shared" si="21"/>
        <v>0</v>
      </c>
      <c r="H258" s="15">
        <f t="shared" si="22"/>
        <v>0</v>
      </c>
      <c r="I258" s="58">
        <f>'Fashring Assumptions'!$M$7*F258</f>
        <v>0</v>
      </c>
      <c r="J258" s="58">
        <f>'Fashring Assumptions'!$M$5*'Fashring Assumptions'!$M$7*E258</f>
        <v>715.6875</v>
      </c>
      <c r="K258" s="58">
        <f t="shared" si="23"/>
        <v>715.6875</v>
      </c>
    </row>
    <row r="259" spans="1:11" x14ac:dyDescent="0.3">
      <c r="A259" s="60">
        <v>42627</v>
      </c>
      <c r="B259" s="15">
        <f t="shared" ref="B259:B322" si="24">YEAR(A259)</f>
        <v>2016</v>
      </c>
      <c r="C259" s="15">
        <f t="shared" ref="C259:C322" si="25">MONTH(A259)</f>
        <v>9</v>
      </c>
      <c r="D259" s="15">
        <f t="shared" ref="D259:D322" si="26">DAY(A259)</f>
        <v>14</v>
      </c>
      <c r="E259" s="15">
        <v>10562</v>
      </c>
      <c r="F259" s="15">
        <v>0</v>
      </c>
      <c r="G259" s="15">
        <f t="shared" ref="G259:G322" si="27">IF(F259&gt;0,1,0)</f>
        <v>0</v>
      </c>
      <c r="H259" s="15">
        <f t="shared" ref="H259:H322" si="28">1000*G259</f>
        <v>0</v>
      </c>
      <c r="I259" s="58">
        <f>'Fashring Assumptions'!$M$7*F259</f>
        <v>0</v>
      </c>
      <c r="J259" s="58">
        <f>'Fashring Assumptions'!$M$5*'Fashring Assumptions'!$M$7*E259</f>
        <v>660.125</v>
      </c>
      <c r="K259" s="58">
        <f t="shared" ref="K259:K322" si="29">SUM(H259:J259)</f>
        <v>660.125</v>
      </c>
    </row>
    <row r="260" spans="1:11" x14ac:dyDescent="0.3">
      <c r="A260" s="60">
        <v>42628</v>
      </c>
      <c r="B260" s="15">
        <f t="shared" si="24"/>
        <v>2016</v>
      </c>
      <c r="C260" s="15">
        <f t="shared" si="25"/>
        <v>9</v>
      </c>
      <c r="D260" s="15">
        <f t="shared" si="26"/>
        <v>15</v>
      </c>
      <c r="E260" s="15">
        <v>9707</v>
      </c>
      <c r="F260" s="15">
        <v>0</v>
      </c>
      <c r="G260" s="15">
        <f t="shared" si="27"/>
        <v>0</v>
      </c>
      <c r="H260" s="15">
        <f t="shared" si="28"/>
        <v>0</v>
      </c>
      <c r="I260" s="58">
        <f>'Fashring Assumptions'!$M$7*F260</f>
        <v>0</v>
      </c>
      <c r="J260" s="58">
        <f>'Fashring Assumptions'!$M$5*'Fashring Assumptions'!$M$7*E260</f>
        <v>606.6875</v>
      </c>
      <c r="K260" s="58">
        <f t="shared" si="29"/>
        <v>606.6875</v>
      </c>
    </row>
    <row r="261" spans="1:11" x14ac:dyDescent="0.3">
      <c r="A261" s="60">
        <v>42629</v>
      </c>
      <c r="B261" s="15">
        <f t="shared" si="24"/>
        <v>2016</v>
      </c>
      <c r="C261" s="15">
        <f t="shared" si="25"/>
        <v>9</v>
      </c>
      <c r="D261" s="15">
        <f t="shared" si="26"/>
        <v>16</v>
      </c>
      <c r="E261" s="15">
        <v>8799</v>
      </c>
      <c r="F261" s="15">
        <v>0</v>
      </c>
      <c r="G261" s="15">
        <f t="shared" si="27"/>
        <v>0</v>
      </c>
      <c r="H261" s="15">
        <f t="shared" si="28"/>
        <v>0</v>
      </c>
      <c r="I261" s="58">
        <f>'Fashring Assumptions'!$M$7*F261</f>
        <v>0</v>
      </c>
      <c r="J261" s="58">
        <f>'Fashring Assumptions'!$M$5*'Fashring Assumptions'!$M$7*E261</f>
        <v>549.9375</v>
      </c>
      <c r="K261" s="58">
        <f t="shared" si="29"/>
        <v>549.9375</v>
      </c>
    </row>
    <row r="262" spans="1:11" x14ac:dyDescent="0.3">
      <c r="A262" s="60">
        <v>42630</v>
      </c>
      <c r="B262" s="15">
        <f t="shared" si="24"/>
        <v>2016</v>
      </c>
      <c r="C262" s="15">
        <f t="shared" si="25"/>
        <v>9</v>
      </c>
      <c r="D262" s="15">
        <f t="shared" si="26"/>
        <v>17</v>
      </c>
      <c r="E262" s="15">
        <v>7979</v>
      </c>
      <c r="F262" s="15">
        <v>0</v>
      </c>
      <c r="G262" s="15">
        <f t="shared" si="27"/>
        <v>0</v>
      </c>
      <c r="H262" s="15">
        <f t="shared" si="28"/>
        <v>0</v>
      </c>
      <c r="I262" s="58">
        <f>'Fashring Assumptions'!$M$7*F262</f>
        <v>0</v>
      </c>
      <c r="J262" s="58">
        <f>'Fashring Assumptions'!$M$5*'Fashring Assumptions'!$M$7*E262</f>
        <v>498.6875</v>
      </c>
      <c r="K262" s="58">
        <f t="shared" si="29"/>
        <v>498.6875</v>
      </c>
    </row>
    <row r="263" spans="1:11" x14ac:dyDescent="0.3">
      <c r="A263" s="60">
        <v>42631</v>
      </c>
      <c r="B263" s="15">
        <f t="shared" si="24"/>
        <v>2016</v>
      </c>
      <c r="C263" s="15">
        <f t="shared" si="25"/>
        <v>9</v>
      </c>
      <c r="D263" s="15">
        <f t="shared" si="26"/>
        <v>18</v>
      </c>
      <c r="E263" s="15">
        <v>7024</v>
      </c>
      <c r="F263" s="15">
        <v>0</v>
      </c>
      <c r="G263" s="15">
        <f t="shared" si="27"/>
        <v>0</v>
      </c>
      <c r="H263" s="15">
        <f t="shared" si="28"/>
        <v>0</v>
      </c>
      <c r="I263" s="58">
        <f>'Fashring Assumptions'!$M$7*F263</f>
        <v>0</v>
      </c>
      <c r="J263" s="58">
        <f>'Fashring Assumptions'!$M$5*'Fashring Assumptions'!$M$7*E263</f>
        <v>439</v>
      </c>
      <c r="K263" s="58">
        <f t="shared" si="29"/>
        <v>439</v>
      </c>
    </row>
    <row r="264" spans="1:11" x14ac:dyDescent="0.3">
      <c r="A264" s="60">
        <v>42632</v>
      </c>
      <c r="B264" s="15">
        <f t="shared" si="24"/>
        <v>2016</v>
      </c>
      <c r="C264" s="15">
        <f t="shared" si="25"/>
        <v>9</v>
      </c>
      <c r="D264" s="15">
        <f t="shared" si="26"/>
        <v>19</v>
      </c>
      <c r="E264" s="15">
        <v>6186</v>
      </c>
      <c r="F264" s="15">
        <v>0</v>
      </c>
      <c r="G264" s="15">
        <f t="shared" si="27"/>
        <v>0</v>
      </c>
      <c r="H264" s="15">
        <f t="shared" si="28"/>
        <v>0</v>
      </c>
      <c r="I264" s="58">
        <f>'Fashring Assumptions'!$M$7*F264</f>
        <v>0</v>
      </c>
      <c r="J264" s="58">
        <f>'Fashring Assumptions'!$M$5*'Fashring Assumptions'!$M$7*E264</f>
        <v>386.625</v>
      </c>
      <c r="K264" s="58">
        <f t="shared" si="29"/>
        <v>386.625</v>
      </c>
    </row>
    <row r="265" spans="1:11" x14ac:dyDescent="0.3">
      <c r="A265" s="60">
        <v>42633</v>
      </c>
      <c r="B265" s="15">
        <f t="shared" si="24"/>
        <v>2016</v>
      </c>
      <c r="C265" s="15">
        <f t="shared" si="25"/>
        <v>9</v>
      </c>
      <c r="D265" s="15">
        <f t="shared" si="26"/>
        <v>20</v>
      </c>
      <c r="E265" s="15">
        <v>5310</v>
      </c>
      <c r="F265" s="15">
        <v>0</v>
      </c>
      <c r="G265" s="15">
        <f t="shared" si="27"/>
        <v>0</v>
      </c>
      <c r="H265" s="15">
        <f t="shared" si="28"/>
        <v>0</v>
      </c>
      <c r="I265" s="58">
        <f>'Fashring Assumptions'!$M$7*F265</f>
        <v>0</v>
      </c>
      <c r="J265" s="58">
        <f>'Fashring Assumptions'!$M$5*'Fashring Assumptions'!$M$7*E265</f>
        <v>331.875</v>
      </c>
      <c r="K265" s="58">
        <f t="shared" si="29"/>
        <v>331.875</v>
      </c>
    </row>
    <row r="266" spans="1:11" x14ac:dyDescent="0.3">
      <c r="A266" s="60">
        <v>42634</v>
      </c>
      <c r="B266" s="15">
        <f t="shared" si="24"/>
        <v>2016</v>
      </c>
      <c r="C266" s="15">
        <f t="shared" si="25"/>
        <v>9</v>
      </c>
      <c r="D266" s="15">
        <f t="shared" si="26"/>
        <v>21</v>
      </c>
      <c r="E266" s="15">
        <v>17940</v>
      </c>
      <c r="F266" s="15">
        <v>13508</v>
      </c>
      <c r="G266" s="15">
        <f t="shared" si="27"/>
        <v>1</v>
      </c>
      <c r="H266" s="15">
        <f t="shared" si="28"/>
        <v>1000</v>
      </c>
      <c r="I266" s="58">
        <f>'Fashring Assumptions'!$M$7*F266</f>
        <v>33770</v>
      </c>
      <c r="J266" s="58">
        <f>'Fashring Assumptions'!$M$5*'Fashring Assumptions'!$M$7*E266</f>
        <v>1121.25</v>
      </c>
      <c r="K266" s="58">
        <f t="shared" si="29"/>
        <v>35891.25</v>
      </c>
    </row>
    <row r="267" spans="1:11" x14ac:dyDescent="0.3">
      <c r="A267" s="60">
        <v>42635</v>
      </c>
      <c r="B267" s="15">
        <f t="shared" si="24"/>
        <v>2016</v>
      </c>
      <c r="C267" s="15">
        <f t="shared" si="25"/>
        <v>9</v>
      </c>
      <c r="D267" s="15">
        <f t="shared" si="26"/>
        <v>22</v>
      </c>
      <c r="E267" s="15">
        <v>17110</v>
      </c>
      <c r="F267" s="15">
        <v>0</v>
      </c>
      <c r="G267" s="15">
        <f t="shared" si="27"/>
        <v>0</v>
      </c>
      <c r="H267" s="15">
        <f t="shared" si="28"/>
        <v>0</v>
      </c>
      <c r="I267" s="58">
        <f>'Fashring Assumptions'!$M$7*F267</f>
        <v>0</v>
      </c>
      <c r="J267" s="58">
        <f>'Fashring Assumptions'!$M$5*'Fashring Assumptions'!$M$7*E267</f>
        <v>1069.375</v>
      </c>
      <c r="K267" s="58">
        <f t="shared" si="29"/>
        <v>1069.375</v>
      </c>
    </row>
    <row r="268" spans="1:11" x14ac:dyDescent="0.3">
      <c r="A268" s="60">
        <v>42636</v>
      </c>
      <c r="B268" s="15">
        <f t="shared" si="24"/>
        <v>2016</v>
      </c>
      <c r="C268" s="15">
        <f t="shared" si="25"/>
        <v>9</v>
      </c>
      <c r="D268" s="15">
        <f t="shared" si="26"/>
        <v>23</v>
      </c>
      <c r="E268" s="15">
        <v>16225</v>
      </c>
      <c r="F268" s="15">
        <v>0</v>
      </c>
      <c r="G268" s="15">
        <f t="shared" si="27"/>
        <v>0</v>
      </c>
      <c r="H268" s="15">
        <f t="shared" si="28"/>
        <v>0</v>
      </c>
      <c r="I268" s="58">
        <f>'Fashring Assumptions'!$M$7*F268</f>
        <v>0</v>
      </c>
      <c r="J268" s="58">
        <f>'Fashring Assumptions'!$M$5*'Fashring Assumptions'!$M$7*E268</f>
        <v>1014.0625</v>
      </c>
      <c r="K268" s="58">
        <f t="shared" si="29"/>
        <v>1014.0625</v>
      </c>
    </row>
    <row r="269" spans="1:11" x14ac:dyDescent="0.3">
      <c r="A269" s="60">
        <v>42637</v>
      </c>
      <c r="B269" s="15">
        <f t="shared" si="24"/>
        <v>2016</v>
      </c>
      <c r="C269" s="15">
        <f t="shared" si="25"/>
        <v>9</v>
      </c>
      <c r="D269" s="15">
        <f t="shared" si="26"/>
        <v>24</v>
      </c>
      <c r="E269" s="15">
        <v>15364</v>
      </c>
      <c r="F269" s="15">
        <v>0</v>
      </c>
      <c r="G269" s="15">
        <f t="shared" si="27"/>
        <v>0</v>
      </c>
      <c r="H269" s="15">
        <f t="shared" si="28"/>
        <v>0</v>
      </c>
      <c r="I269" s="58">
        <f>'Fashring Assumptions'!$M$7*F269</f>
        <v>0</v>
      </c>
      <c r="J269" s="58">
        <f>'Fashring Assumptions'!$M$5*'Fashring Assumptions'!$M$7*E269</f>
        <v>960.25</v>
      </c>
      <c r="K269" s="58">
        <f t="shared" si="29"/>
        <v>960.25</v>
      </c>
    </row>
    <row r="270" spans="1:11" x14ac:dyDescent="0.3">
      <c r="A270" s="60">
        <v>42638</v>
      </c>
      <c r="B270" s="15">
        <f t="shared" si="24"/>
        <v>2016</v>
      </c>
      <c r="C270" s="15">
        <f t="shared" si="25"/>
        <v>9</v>
      </c>
      <c r="D270" s="15">
        <f t="shared" si="26"/>
        <v>25</v>
      </c>
      <c r="E270" s="15">
        <v>14741</v>
      </c>
      <c r="F270" s="15">
        <v>0</v>
      </c>
      <c r="G270" s="15">
        <f t="shared" si="27"/>
        <v>0</v>
      </c>
      <c r="H270" s="15">
        <f t="shared" si="28"/>
        <v>0</v>
      </c>
      <c r="I270" s="58">
        <f>'Fashring Assumptions'!$M$7*F270</f>
        <v>0</v>
      </c>
      <c r="J270" s="58">
        <f>'Fashring Assumptions'!$M$5*'Fashring Assumptions'!$M$7*E270</f>
        <v>921.3125</v>
      </c>
      <c r="K270" s="58">
        <f t="shared" si="29"/>
        <v>921.3125</v>
      </c>
    </row>
    <row r="271" spans="1:11" x14ac:dyDescent="0.3">
      <c r="A271" s="60">
        <v>42639</v>
      </c>
      <c r="B271" s="15">
        <f t="shared" si="24"/>
        <v>2016</v>
      </c>
      <c r="C271" s="15">
        <f t="shared" si="25"/>
        <v>9</v>
      </c>
      <c r="D271" s="15">
        <f t="shared" si="26"/>
        <v>26</v>
      </c>
      <c r="E271" s="15">
        <v>14200</v>
      </c>
      <c r="F271" s="15">
        <v>0</v>
      </c>
      <c r="G271" s="15">
        <f t="shared" si="27"/>
        <v>0</v>
      </c>
      <c r="H271" s="15">
        <f t="shared" si="28"/>
        <v>0</v>
      </c>
      <c r="I271" s="58">
        <f>'Fashring Assumptions'!$M$7*F271</f>
        <v>0</v>
      </c>
      <c r="J271" s="58">
        <f>'Fashring Assumptions'!$M$5*'Fashring Assumptions'!$M$7*E271</f>
        <v>887.5</v>
      </c>
      <c r="K271" s="58">
        <f t="shared" si="29"/>
        <v>887.5</v>
      </c>
    </row>
    <row r="272" spans="1:11" x14ac:dyDescent="0.3">
      <c r="A272" s="60">
        <v>42640</v>
      </c>
      <c r="B272" s="15">
        <f t="shared" si="24"/>
        <v>2016</v>
      </c>
      <c r="C272" s="15">
        <f t="shared" si="25"/>
        <v>9</v>
      </c>
      <c r="D272" s="15">
        <f t="shared" si="26"/>
        <v>27</v>
      </c>
      <c r="E272" s="15">
        <v>13629</v>
      </c>
      <c r="F272" s="15">
        <v>0</v>
      </c>
      <c r="G272" s="15">
        <f t="shared" si="27"/>
        <v>0</v>
      </c>
      <c r="H272" s="15">
        <f t="shared" si="28"/>
        <v>0</v>
      </c>
      <c r="I272" s="58">
        <f>'Fashring Assumptions'!$M$7*F272</f>
        <v>0</v>
      </c>
      <c r="J272" s="58">
        <f>'Fashring Assumptions'!$M$5*'Fashring Assumptions'!$M$7*E272</f>
        <v>851.8125</v>
      </c>
      <c r="K272" s="58">
        <f t="shared" si="29"/>
        <v>851.8125</v>
      </c>
    </row>
    <row r="273" spans="1:11" x14ac:dyDescent="0.3">
      <c r="A273" s="60">
        <v>42641</v>
      </c>
      <c r="B273" s="15">
        <f t="shared" si="24"/>
        <v>2016</v>
      </c>
      <c r="C273" s="15">
        <f t="shared" si="25"/>
        <v>9</v>
      </c>
      <c r="D273" s="15">
        <f t="shared" si="26"/>
        <v>28</v>
      </c>
      <c r="E273" s="15">
        <v>12992</v>
      </c>
      <c r="F273" s="15">
        <v>0</v>
      </c>
      <c r="G273" s="15">
        <f t="shared" si="27"/>
        <v>0</v>
      </c>
      <c r="H273" s="15">
        <f t="shared" si="28"/>
        <v>0</v>
      </c>
      <c r="I273" s="58">
        <f>'Fashring Assumptions'!$M$7*F273</f>
        <v>0</v>
      </c>
      <c r="J273" s="58">
        <f>'Fashring Assumptions'!$M$5*'Fashring Assumptions'!$M$7*E273</f>
        <v>812</v>
      </c>
      <c r="K273" s="58">
        <f t="shared" si="29"/>
        <v>812</v>
      </c>
    </row>
    <row r="274" spans="1:11" x14ac:dyDescent="0.3">
      <c r="A274" s="60">
        <v>42642</v>
      </c>
      <c r="B274" s="15">
        <f t="shared" si="24"/>
        <v>2016</v>
      </c>
      <c r="C274" s="15">
        <f t="shared" si="25"/>
        <v>9</v>
      </c>
      <c r="D274" s="15">
        <f t="shared" si="26"/>
        <v>29</v>
      </c>
      <c r="E274" s="15">
        <v>12485</v>
      </c>
      <c r="F274" s="15">
        <v>0</v>
      </c>
      <c r="G274" s="15">
        <f t="shared" si="27"/>
        <v>0</v>
      </c>
      <c r="H274" s="15">
        <f t="shared" si="28"/>
        <v>0</v>
      </c>
      <c r="I274" s="58">
        <f>'Fashring Assumptions'!$M$7*F274</f>
        <v>0</v>
      </c>
      <c r="J274" s="58">
        <f>'Fashring Assumptions'!$M$5*'Fashring Assumptions'!$M$7*E274</f>
        <v>780.3125</v>
      </c>
      <c r="K274" s="58">
        <f t="shared" si="29"/>
        <v>780.3125</v>
      </c>
    </row>
    <row r="275" spans="1:11" x14ac:dyDescent="0.3">
      <c r="A275" s="60">
        <v>42643</v>
      </c>
      <c r="B275" s="15">
        <f t="shared" si="24"/>
        <v>2016</v>
      </c>
      <c r="C275" s="15">
        <f t="shared" si="25"/>
        <v>9</v>
      </c>
      <c r="D275" s="15">
        <f t="shared" si="26"/>
        <v>30</v>
      </c>
      <c r="E275" s="15">
        <v>11945</v>
      </c>
      <c r="F275" s="15">
        <v>0</v>
      </c>
      <c r="G275" s="15">
        <f t="shared" si="27"/>
        <v>0</v>
      </c>
      <c r="H275" s="15">
        <f t="shared" si="28"/>
        <v>0</v>
      </c>
      <c r="I275" s="58">
        <f>'Fashring Assumptions'!$M$7*F275</f>
        <v>0</v>
      </c>
      <c r="J275" s="58">
        <f>'Fashring Assumptions'!$M$5*'Fashring Assumptions'!$M$7*E275</f>
        <v>746.5625</v>
      </c>
      <c r="K275" s="58">
        <f t="shared" si="29"/>
        <v>746.5625</v>
      </c>
    </row>
    <row r="276" spans="1:11" x14ac:dyDescent="0.3">
      <c r="A276" s="60">
        <v>42644</v>
      </c>
      <c r="B276" s="15">
        <f t="shared" si="24"/>
        <v>2016</v>
      </c>
      <c r="C276" s="15">
        <f t="shared" si="25"/>
        <v>10</v>
      </c>
      <c r="D276" s="15">
        <f t="shared" si="26"/>
        <v>1</v>
      </c>
      <c r="E276" s="15">
        <v>11440</v>
      </c>
      <c r="F276" s="15">
        <v>0</v>
      </c>
      <c r="G276" s="15">
        <f t="shared" si="27"/>
        <v>0</v>
      </c>
      <c r="H276" s="15">
        <f t="shared" si="28"/>
        <v>0</v>
      </c>
      <c r="I276" s="58">
        <f>'Fashring Assumptions'!$M$7*F276</f>
        <v>0</v>
      </c>
      <c r="J276" s="58">
        <f>'Fashring Assumptions'!$M$5*'Fashring Assumptions'!$M$7*E276</f>
        <v>715</v>
      </c>
      <c r="K276" s="58">
        <f t="shared" si="29"/>
        <v>715</v>
      </c>
    </row>
    <row r="277" spans="1:11" x14ac:dyDescent="0.3">
      <c r="A277" s="60">
        <v>42645</v>
      </c>
      <c r="B277" s="15">
        <f t="shared" si="24"/>
        <v>2016</v>
      </c>
      <c r="C277" s="15">
        <f t="shared" si="25"/>
        <v>10</v>
      </c>
      <c r="D277" s="15">
        <f t="shared" si="26"/>
        <v>2</v>
      </c>
      <c r="E277" s="15">
        <v>10899</v>
      </c>
      <c r="F277" s="15">
        <v>0</v>
      </c>
      <c r="G277" s="15">
        <f t="shared" si="27"/>
        <v>0</v>
      </c>
      <c r="H277" s="15">
        <f t="shared" si="28"/>
        <v>0</v>
      </c>
      <c r="I277" s="58">
        <f>'Fashring Assumptions'!$M$7*F277</f>
        <v>0</v>
      </c>
      <c r="J277" s="58">
        <f>'Fashring Assumptions'!$M$5*'Fashring Assumptions'!$M$7*E277</f>
        <v>681.1875</v>
      </c>
      <c r="K277" s="58">
        <f t="shared" si="29"/>
        <v>681.1875</v>
      </c>
    </row>
    <row r="278" spans="1:11" x14ac:dyDescent="0.3">
      <c r="A278" s="60">
        <v>42646</v>
      </c>
      <c r="B278" s="15">
        <f t="shared" si="24"/>
        <v>2016</v>
      </c>
      <c r="C278" s="15">
        <f t="shared" si="25"/>
        <v>10</v>
      </c>
      <c r="D278" s="15">
        <f t="shared" si="26"/>
        <v>3</v>
      </c>
      <c r="E278" s="15">
        <v>10369</v>
      </c>
      <c r="F278" s="15">
        <v>0</v>
      </c>
      <c r="G278" s="15">
        <f t="shared" si="27"/>
        <v>0</v>
      </c>
      <c r="H278" s="15">
        <f t="shared" si="28"/>
        <v>0</v>
      </c>
      <c r="I278" s="58">
        <f>'Fashring Assumptions'!$M$7*F278</f>
        <v>0</v>
      </c>
      <c r="J278" s="58">
        <f>'Fashring Assumptions'!$M$5*'Fashring Assumptions'!$M$7*E278</f>
        <v>648.0625</v>
      </c>
      <c r="K278" s="58">
        <f t="shared" si="29"/>
        <v>648.0625</v>
      </c>
    </row>
    <row r="279" spans="1:11" x14ac:dyDescent="0.3">
      <c r="A279" s="60">
        <v>42647</v>
      </c>
      <c r="B279" s="15">
        <f t="shared" si="24"/>
        <v>2016</v>
      </c>
      <c r="C279" s="15">
        <f t="shared" si="25"/>
        <v>10</v>
      </c>
      <c r="D279" s="15">
        <f t="shared" si="26"/>
        <v>4</v>
      </c>
      <c r="E279" s="15">
        <v>9735</v>
      </c>
      <c r="F279" s="15">
        <v>0</v>
      </c>
      <c r="G279" s="15">
        <f t="shared" si="27"/>
        <v>0</v>
      </c>
      <c r="H279" s="15">
        <f t="shared" si="28"/>
        <v>0</v>
      </c>
      <c r="I279" s="58">
        <f>'Fashring Assumptions'!$M$7*F279</f>
        <v>0</v>
      </c>
      <c r="J279" s="58">
        <f>'Fashring Assumptions'!$M$5*'Fashring Assumptions'!$M$7*E279</f>
        <v>608.4375</v>
      </c>
      <c r="K279" s="58">
        <f t="shared" si="29"/>
        <v>608.4375</v>
      </c>
    </row>
    <row r="280" spans="1:11" x14ac:dyDescent="0.3">
      <c r="A280" s="60">
        <v>42648</v>
      </c>
      <c r="B280" s="15">
        <f t="shared" si="24"/>
        <v>2016</v>
      </c>
      <c r="C280" s="15">
        <f t="shared" si="25"/>
        <v>10</v>
      </c>
      <c r="D280" s="15">
        <f t="shared" si="26"/>
        <v>5</v>
      </c>
      <c r="E280" s="15">
        <v>9167</v>
      </c>
      <c r="F280" s="15">
        <v>0</v>
      </c>
      <c r="G280" s="15">
        <f t="shared" si="27"/>
        <v>0</v>
      </c>
      <c r="H280" s="15">
        <f t="shared" si="28"/>
        <v>0</v>
      </c>
      <c r="I280" s="58">
        <f>'Fashring Assumptions'!$M$7*F280</f>
        <v>0</v>
      </c>
      <c r="J280" s="58">
        <f>'Fashring Assumptions'!$M$5*'Fashring Assumptions'!$M$7*E280</f>
        <v>572.9375</v>
      </c>
      <c r="K280" s="58">
        <f t="shared" si="29"/>
        <v>572.9375</v>
      </c>
    </row>
    <row r="281" spans="1:11" x14ac:dyDescent="0.3">
      <c r="A281" s="60">
        <v>42649</v>
      </c>
      <c r="B281" s="15">
        <f t="shared" si="24"/>
        <v>2016</v>
      </c>
      <c r="C281" s="15">
        <f t="shared" si="25"/>
        <v>10</v>
      </c>
      <c r="D281" s="15">
        <f t="shared" si="26"/>
        <v>6</v>
      </c>
      <c r="E281" s="15">
        <v>8594</v>
      </c>
      <c r="F281" s="15">
        <v>0</v>
      </c>
      <c r="G281" s="15">
        <f t="shared" si="27"/>
        <v>0</v>
      </c>
      <c r="H281" s="15">
        <f t="shared" si="28"/>
        <v>0</v>
      </c>
      <c r="I281" s="58">
        <f>'Fashring Assumptions'!$M$7*F281</f>
        <v>0</v>
      </c>
      <c r="J281" s="58">
        <f>'Fashring Assumptions'!$M$5*'Fashring Assumptions'!$M$7*E281</f>
        <v>537.125</v>
      </c>
      <c r="K281" s="58">
        <f t="shared" si="29"/>
        <v>537.125</v>
      </c>
    </row>
    <row r="282" spans="1:11" x14ac:dyDescent="0.3">
      <c r="A282" s="60">
        <v>42650</v>
      </c>
      <c r="B282" s="15">
        <f t="shared" si="24"/>
        <v>2016</v>
      </c>
      <c r="C282" s="15">
        <f t="shared" si="25"/>
        <v>10</v>
      </c>
      <c r="D282" s="15">
        <f t="shared" si="26"/>
        <v>7</v>
      </c>
      <c r="E282" s="15">
        <v>8028</v>
      </c>
      <c r="F282" s="15">
        <v>0</v>
      </c>
      <c r="G282" s="15">
        <f t="shared" si="27"/>
        <v>0</v>
      </c>
      <c r="H282" s="15">
        <f t="shared" si="28"/>
        <v>0</v>
      </c>
      <c r="I282" s="58">
        <f>'Fashring Assumptions'!$M$7*F282</f>
        <v>0</v>
      </c>
      <c r="J282" s="58">
        <f>'Fashring Assumptions'!$M$5*'Fashring Assumptions'!$M$7*E282</f>
        <v>501.75</v>
      </c>
      <c r="K282" s="58">
        <f t="shared" si="29"/>
        <v>501.75</v>
      </c>
    </row>
    <row r="283" spans="1:11" x14ac:dyDescent="0.3">
      <c r="A283" s="60">
        <v>42651</v>
      </c>
      <c r="B283" s="15">
        <f t="shared" si="24"/>
        <v>2016</v>
      </c>
      <c r="C283" s="15">
        <f t="shared" si="25"/>
        <v>10</v>
      </c>
      <c r="D283" s="15">
        <f t="shared" si="26"/>
        <v>8</v>
      </c>
      <c r="E283" s="15">
        <v>7474</v>
      </c>
      <c r="F283" s="15">
        <v>0</v>
      </c>
      <c r="G283" s="15">
        <f t="shared" si="27"/>
        <v>0</v>
      </c>
      <c r="H283" s="15">
        <f t="shared" si="28"/>
        <v>0</v>
      </c>
      <c r="I283" s="58">
        <f>'Fashring Assumptions'!$M$7*F283</f>
        <v>0</v>
      </c>
      <c r="J283" s="58">
        <f>'Fashring Assumptions'!$M$5*'Fashring Assumptions'!$M$7*E283</f>
        <v>467.125</v>
      </c>
      <c r="K283" s="58">
        <f t="shared" si="29"/>
        <v>467.125</v>
      </c>
    </row>
    <row r="284" spans="1:11" x14ac:dyDescent="0.3">
      <c r="A284" s="60">
        <v>42652</v>
      </c>
      <c r="B284" s="15">
        <f t="shared" si="24"/>
        <v>2016</v>
      </c>
      <c r="C284" s="15">
        <f t="shared" si="25"/>
        <v>10</v>
      </c>
      <c r="D284" s="15">
        <f t="shared" si="26"/>
        <v>9</v>
      </c>
      <c r="E284" s="15">
        <v>6883</v>
      </c>
      <c r="F284" s="15">
        <v>0</v>
      </c>
      <c r="G284" s="15">
        <f t="shared" si="27"/>
        <v>0</v>
      </c>
      <c r="H284" s="15">
        <f t="shared" si="28"/>
        <v>0</v>
      </c>
      <c r="I284" s="58">
        <f>'Fashring Assumptions'!$M$7*F284</f>
        <v>0</v>
      </c>
      <c r="J284" s="58">
        <f>'Fashring Assumptions'!$M$5*'Fashring Assumptions'!$M$7*E284</f>
        <v>430.1875</v>
      </c>
      <c r="K284" s="58">
        <f t="shared" si="29"/>
        <v>430.1875</v>
      </c>
    </row>
    <row r="285" spans="1:11" x14ac:dyDescent="0.3">
      <c r="A285" s="60">
        <v>42653</v>
      </c>
      <c r="B285" s="15">
        <f t="shared" si="24"/>
        <v>2016</v>
      </c>
      <c r="C285" s="15">
        <f t="shared" si="25"/>
        <v>10</v>
      </c>
      <c r="D285" s="15">
        <f t="shared" si="26"/>
        <v>10</v>
      </c>
      <c r="E285" s="15">
        <v>6329</v>
      </c>
      <c r="F285" s="15">
        <v>0</v>
      </c>
      <c r="G285" s="15">
        <f t="shared" si="27"/>
        <v>0</v>
      </c>
      <c r="H285" s="15">
        <f t="shared" si="28"/>
        <v>0</v>
      </c>
      <c r="I285" s="58">
        <f>'Fashring Assumptions'!$M$7*F285</f>
        <v>0</v>
      </c>
      <c r="J285" s="58">
        <f>'Fashring Assumptions'!$M$5*'Fashring Assumptions'!$M$7*E285</f>
        <v>395.5625</v>
      </c>
      <c r="K285" s="58">
        <f t="shared" si="29"/>
        <v>395.5625</v>
      </c>
    </row>
    <row r="286" spans="1:11" x14ac:dyDescent="0.3">
      <c r="A286" s="60">
        <v>42654</v>
      </c>
      <c r="B286" s="15">
        <f t="shared" si="24"/>
        <v>2016</v>
      </c>
      <c r="C286" s="15">
        <f t="shared" si="25"/>
        <v>10</v>
      </c>
      <c r="D286" s="15">
        <f t="shared" si="26"/>
        <v>11</v>
      </c>
      <c r="E286" s="15">
        <v>5813</v>
      </c>
      <c r="F286" s="15">
        <v>0</v>
      </c>
      <c r="G286" s="15">
        <f t="shared" si="27"/>
        <v>0</v>
      </c>
      <c r="H286" s="15">
        <f t="shared" si="28"/>
        <v>0</v>
      </c>
      <c r="I286" s="58">
        <f>'Fashring Assumptions'!$M$7*F286</f>
        <v>0</v>
      </c>
      <c r="J286" s="58">
        <f>'Fashring Assumptions'!$M$5*'Fashring Assumptions'!$M$7*E286</f>
        <v>363.3125</v>
      </c>
      <c r="K286" s="58">
        <f t="shared" si="29"/>
        <v>363.3125</v>
      </c>
    </row>
    <row r="287" spans="1:11" x14ac:dyDescent="0.3">
      <c r="A287" s="60">
        <v>42655</v>
      </c>
      <c r="B287" s="15">
        <f t="shared" si="24"/>
        <v>2016</v>
      </c>
      <c r="C287" s="15">
        <f t="shared" si="25"/>
        <v>10</v>
      </c>
      <c r="D287" s="15">
        <f t="shared" si="26"/>
        <v>12</v>
      </c>
      <c r="E287" s="15">
        <v>5268</v>
      </c>
      <c r="F287" s="15">
        <v>0</v>
      </c>
      <c r="G287" s="15">
        <f t="shared" si="27"/>
        <v>0</v>
      </c>
      <c r="H287" s="15">
        <f t="shared" si="28"/>
        <v>0</v>
      </c>
      <c r="I287" s="58">
        <f>'Fashring Assumptions'!$M$7*F287</f>
        <v>0</v>
      </c>
      <c r="J287" s="58">
        <f>'Fashring Assumptions'!$M$5*'Fashring Assumptions'!$M$7*E287</f>
        <v>329.25</v>
      </c>
      <c r="K287" s="58">
        <f t="shared" si="29"/>
        <v>329.25</v>
      </c>
    </row>
    <row r="288" spans="1:11" x14ac:dyDescent="0.3">
      <c r="A288" s="60">
        <v>42656</v>
      </c>
      <c r="B288" s="15">
        <f t="shared" si="24"/>
        <v>2016</v>
      </c>
      <c r="C288" s="15">
        <f t="shared" si="25"/>
        <v>10</v>
      </c>
      <c r="D288" s="15">
        <f t="shared" si="26"/>
        <v>13</v>
      </c>
      <c r="E288" s="15">
        <v>14916</v>
      </c>
      <c r="F288" s="15">
        <v>10296</v>
      </c>
      <c r="G288" s="15">
        <f t="shared" si="27"/>
        <v>1</v>
      </c>
      <c r="H288" s="15">
        <f t="shared" si="28"/>
        <v>1000</v>
      </c>
      <c r="I288" s="58">
        <f>'Fashring Assumptions'!$M$7*F288</f>
        <v>25740</v>
      </c>
      <c r="J288" s="58">
        <f>'Fashring Assumptions'!$M$5*'Fashring Assumptions'!$M$7*E288</f>
        <v>932.25</v>
      </c>
      <c r="K288" s="58">
        <f t="shared" si="29"/>
        <v>27672.25</v>
      </c>
    </row>
    <row r="289" spans="1:11" x14ac:dyDescent="0.3">
      <c r="A289" s="60">
        <v>42657</v>
      </c>
      <c r="B289" s="15">
        <f t="shared" si="24"/>
        <v>2016</v>
      </c>
      <c r="C289" s="15">
        <f t="shared" si="25"/>
        <v>10</v>
      </c>
      <c r="D289" s="15">
        <f t="shared" si="26"/>
        <v>14</v>
      </c>
      <c r="E289" s="15">
        <v>14287</v>
      </c>
      <c r="F289" s="15">
        <v>0</v>
      </c>
      <c r="G289" s="15">
        <f t="shared" si="27"/>
        <v>0</v>
      </c>
      <c r="H289" s="15">
        <f t="shared" si="28"/>
        <v>0</v>
      </c>
      <c r="I289" s="58">
        <f>'Fashring Assumptions'!$M$7*F289</f>
        <v>0</v>
      </c>
      <c r="J289" s="58">
        <f>'Fashring Assumptions'!$M$5*'Fashring Assumptions'!$M$7*E289</f>
        <v>892.9375</v>
      </c>
      <c r="K289" s="58">
        <f t="shared" si="29"/>
        <v>892.9375</v>
      </c>
    </row>
    <row r="290" spans="1:11" x14ac:dyDescent="0.3">
      <c r="A290" s="60">
        <v>42658</v>
      </c>
      <c r="B290" s="15">
        <f t="shared" si="24"/>
        <v>2016</v>
      </c>
      <c r="C290" s="15">
        <f t="shared" si="25"/>
        <v>10</v>
      </c>
      <c r="D290" s="15">
        <f t="shared" si="26"/>
        <v>15</v>
      </c>
      <c r="E290" s="15">
        <v>13822</v>
      </c>
      <c r="F290" s="15">
        <v>0</v>
      </c>
      <c r="G290" s="15">
        <f t="shared" si="27"/>
        <v>0</v>
      </c>
      <c r="H290" s="15">
        <f t="shared" si="28"/>
        <v>0</v>
      </c>
      <c r="I290" s="58">
        <f>'Fashring Assumptions'!$M$7*F290</f>
        <v>0</v>
      </c>
      <c r="J290" s="58">
        <f>'Fashring Assumptions'!$M$5*'Fashring Assumptions'!$M$7*E290</f>
        <v>863.875</v>
      </c>
      <c r="K290" s="58">
        <f t="shared" si="29"/>
        <v>863.875</v>
      </c>
    </row>
    <row r="291" spans="1:11" x14ac:dyDescent="0.3">
      <c r="A291" s="60">
        <v>42659</v>
      </c>
      <c r="B291" s="15">
        <f t="shared" si="24"/>
        <v>2016</v>
      </c>
      <c r="C291" s="15">
        <f t="shared" si="25"/>
        <v>10</v>
      </c>
      <c r="D291" s="15">
        <f t="shared" si="26"/>
        <v>16</v>
      </c>
      <c r="E291" s="15">
        <v>13255</v>
      </c>
      <c r="F291" s="15">
        <v>0</v>
      </c>
      <c r="G291" s="15">
        <f t="shared" si="27"/>
        <v>0</v>
      </c>
      <c r="H291" s="15">
        <f t="shared" si="28"/>
        <v>0</v>
      </c>
      <c r="I291" s="58">
        <f>'Fashring Assumptions'!$M$7*F291</f>
        <v>0</v>
      </c>
      <c r="J291" s="58">
        <f>'Fashring Assumptions'!$M$5*'Fashring Assumptions'!$M$7*E291</f>
        <v>828.4375</v>
      </c>
      <c r="K291" s="58">
        <f t="shared" si="29"/>
        <v>828.4375</v>
      </c>
    </row>
    <row r="292" spans="1:11" x14ac:dyDescent="0.3">
      <c r="A292" s="60">
        <v>42660</v>
      </c>
      <c r="B292" s="15">
        <f t="shared" si="24"/>
        <v>2016</v>
      </c>
      <c r="C292" s="15">
        <f t="shared" si="25"/>
        <v>10</v>
      </c>
      <c r="D292" s="15">
        <f t="shared" si="26"/>
        <v>17</v>
      </c>
      <c r="E292" s="15">
        <v>12690</v>
      </c>
      <c r="F292" s="15">
        <v>0</v>
      </c>
      <c r="G292" s="15">
        <f t="shared" si="27"/>
        <v>0</v>
      </c>
      <c r="H292" s="15">
        <f t="shared" si="28"/>
        <v>0</v>
      </c>
      <c r="I292" s="58">
        <f>'Fashring Assumptions'!$M$7*F292</f>
        <v>0</v>
      </c>
      <c r="J292" s="58">
        <f>'Fashring Assumptions'!$M$5*'Fashring Assumptions'!$M$7*E292</f>
        <v>793.125</v>
      </c>
      <c r="K292" s="58">
        <f t="shared" si="29"/>
        <v>793.125</v>
      </c>
    </row>
    <row r="293" spans="1:11" x14ac:dyDescent="0.3">
      <c r="A293" s="60">
        <v>42661</v>
      </c>
      <c r="B293" s="15">
        <f t="shared" si="24"/>
        <v>2016</v>
      </c>
      <c r="C293" s="15">
        <f t="shared" si="25"/>
        <v>10</v>
      </c>
      <c r="D293" s="15">
        <f t="shared" si="26"/>
        <v>18</v>
      </c>
      <c r="E293" s="15">
        <v>12105</v>
      </c>
      <c r="F293" s="15">
        <v>0</v>
      </c>
      <c r="G293" s="15">
        <f t="shared" si="27"/>
        <v>0</v>
      </c>
      <c r="H293" s="15">
        <f t="shared" si="28"/>
        <v>0</v>
      </c>
      <c r="I293" s="58">
        <f>'Fashring Assumptions'!$M$7*F293</f>
        <v>0</v>
      </c>
      <c r="J293" s="58">
        <f>'Fashring Assumptions'!$M$5*'Fashring Assumptions'!$M$7*E293</f>
        <v>756.5625</v>
      </c>
      <c r="K293" s="58">
        <f t="shared" si="29"/>
        <v>756.5625</v>
      </c>
    </row>
    <row r="294" spans="1:11" x14ac:dyDescent="0.3">
      <c r="A294" s="60">
        <v>42662</v>
      </c>
      <c r="B294" s="15">
        <f t="shared" si="24"/>
        <v>2016</v>
      </c>
      <c r="C294" s="15">
        <f t="shared" si="25"/>
        <v>10</v>
      </c>
      <c r="D294" s="15">
        <f t="shared" si="26"/>
        <v>19</v>
      </c>
      <c r="E294" s="15">
        <v>11556</v>
      </c>
      <c r="F294" s="15">
        <v>0</v>
      </c>
      <c r="G294" s="15">
        <f t="shared" si="27"/>
        <v>0</v>
      </c>
      <c r="H294" s="15">
        <f t="shared" si="28"/>
        <v>0</v>
      </c>
      <c r="I294" s="58">
        <f>'Fashring Assumptions'!$M$7*F294</f>
        <v>0</v>
      </c>
      <c r="J294" s="58">
        <f>'Fashring Assumptions'!$M$5*'Fashring Assumptions'!$M$7*E294</f>
        <v>722.25</v>
      </c>
      <c r="K294" s="58">
        <f t="shared" si="29"/>
        <v>722.25</v>
      </c>
    </row>
    <row r="295" spans="1:11" x14ac:dyDescent="0.3">
      <c r="A295" s="60">
        <v>42663</v>
      </c>
      <c r="B295" s="15">
        <f t="shared" si="24"/>
        <v>2016</v>
      </c>
      <c r="C295" s="15">
        <f t="shared" si="25"/>
        <v>10</v>
      </c>
      <c r="D295" s="15">
        <f t="shared" si="26"/>
        <v>20</v>
      </c>
      <c r="E295" s="15">
        <v>10994</v>
      </c>
      <c r="F295" s="15">
        <v>0</v>
      </c>
      <c r="G295" s="15">
        <f t="shared" si="27"/>
        <v>0</v>
      </c>
      <c r="H295" s="15">
        <f t="shared" si="28"/>
        <v>0</v>
      </c>
      <c r="I295" s="58">
        <f>'Fashring Assumptions'!$M$7*F295</f>
        <v>0</v>
      </c>
      <c r="J295" s="58">
        <f>'Fashring Assumptions'!$M$5*'Fashring Assumptions'!$M$7*E295</f>
        <v>687.125</v>
      </c>
      <c r="K295" s="58">
        <f t="shared" si="29"/>
        <v>687.125</v>
      </c>
    </row>
    <row r="296" spans="1:11" x14ac:dyDescent="0.3">
      <c r="A296" s="60">
        <v>42664</v>
      </c>
      <c r="B296" s="15">
        <f t="shared" si="24"/>
        <v>2016</v>
      </c>
      <c r="C296" s="15">
        <f t="shared" si="25"/>
        <v>10</v>
      </c>
      <c r="D296" s="15">
        <f t="shared" si="26"/>
        <v>21</v>
      </c>
      <c r="E296" s="15">
        <v>10382</v>
      </c>
      <c r="F296" s="15">
        <v>0</v>
      </c>
      <c r="G296" s="15">
        <f t="shared" si="27"/>
        <v>0</v>
      </c>
      <c r="H296" s="15">
        <f t="shared" si="28"/>
        <v>0</v>
      </c>
      <c r="I296" s="58">
        <f>'Fashring Assumptions'!$M$7*F296</f>
        <v>0</v>
      </c>
      <c r="J296" s="58">
        <f>'Fashring Assumptions'!$M$5*'Fashring Assumptions'!$M$7*E296</f>
        <v>648.875</v>
      </c>
      <c r="K296" s="58">
        <f t="shared" si="29"/>
        <v>648.875</v>
      </c>
    </row>
    <row r="297" spans="1:11" x14ac:dyDescent="0.3">
      <c r="A297" s="60">
        <v>42665</v>
      </c>
      <c r="B297" s="15">
        <f t="shared" si="24"/>
        <v>2016</v>
      </c>
      <c r="C297" s="15">
        <f t="shared" si="25"/>
        <v>10</v>
      </c>
      <c r="D297" s="15">
        <f t="shared" si="26"/>
        <v>22</v>
      </c>
      <c r="E297" s="15">
        <v>9857</v>
      </c>
      <c r="F297" s="15">
        <v>0</v>
      </c>
      <c r="G297" s="15">
        <f t="shared" si="27"/>
        <v>0</v>
      </c>
      <c r="H297" s="15">
        <f t="shared" si="28"/>
        <v>0</v>
      </c>
      <c r="I297" s="58">
        <f>'Fashring Assumptions'!$M$7*F297</f>
        <v>0</v>
      </c>
      <c r="J297" s="58">
        <f>'Fashring Assumptions'!$M$5*'Fashring Assumptions'!$M$7*E297</f>
        <v>616.0625</v>
      </c>
      <c r="K297" s="58">
        <f t="shared" si="29"/>
        <v>616.0625</v>
      </c>
    </row>
    <row r="298" spans="1:11" x14ac:dyDescent="0.3">
      <c r="A298" s="60">
        <v>42666</v>
      </c>
      <c r="B298" s="15">
        <f t="shared" si="24"/>
        <v>2016</v>
      </c>
      <c r="C298" s="15">
        <f t="shared" si="25"/>
        <v>10</v>
      </c>
      <c r="D298" s="15">
        <f t="shared" si="26"/>
        <v>23</v>
      </c>
      <c r="E298" s="15">
        <v>9261</v>
      </c>
      <c r="F298" s="15">
        <v>0</v>
      </c>
      <c r="G298" s="15">
        <f t="shared" si="27"/>
        <v>0</v>
      </c>
      <c r="H298" s="15">
        <f t="shared" si="28"/>
        <v>0</v>
      </c>
      <c r="I298" s="58">
        <f>'Fashring Assumptions'!$M$7*F298</f>
        <v>0</v>
      </c>
      <c r="J298" s="58">
        <f>'Fashring Assumptions'!$M$5*'Fashring Assumptions'!$M$7*E298</f>
        <v>578.8125</v>
      </c>
      <c r="K298" s="58">
        <f t="shared" si="29"/>
        <v>578.8125</v>
      </c>
    </row>
    <row r="299" spans="1:11" x14ac:dyDescent="0.3">
      <c r="A299" s="60">
        <v>42667</v>
      </c>
      <c r="B299" s="15">
        <f t="shared" si="24"/>
        <v>2016</v>
      </c>
      <c r="C299" s="15">
        <f t="shared" si="25"/>
        <v>10</v>
      </c>
      <c r="D299" s="15">
        <f t="shared" si="26"/>
        <v>24</v>
      </c>
      <c r="E299" s="15">
        <v>8668</v>
      </c>
      <c r="F299" s="15">
        <v>0</v>
      </c>
      <c r="G299" s="15">
        <f t="shared" si="27"/>
        <v>0</v>
      </c>
      <c r="H299" s="15">
        <f t="shared" si="28"/>
        <v>0</v>
      </c>
      <c r="I299" s="58">
        <f>'Fashring Assumptions'!$M$7*F299</f>
        <v>0</v>
      </c>
      <c r="J299" s="58">
        <f>'Fashring Assumptions'!$M$5*'Fashring Assumptions'!$M$7*E299</f>
        <v>541.75</v>
      </c>
      <c r="K299" s="58">
        <f t="shared" si="29"/>
        <v>541.75</v>
      </c>
    </row>
    <row r="300" spans="1:11" x14ac:dyDescent="0.3">
      <c r="A300" s="60">
        <v>42668</v>
      </c>
      <c r="B300" s="15">
        <f t="shared" si="24"/>
        <v>2016</v>
      </c>
      <c r="C300" s="15">
        <f t="shared" si="25"/>
        <v>10</v>
      </c>
      <c r="D300" s="15">
        <f t="shared" si="26"/>
        <v>25</v>
      </c>
      <c r="E300" s="15">
        <v>8008</v>
      </c>
      <c r="F300" s="15">
        <v>0</v>
      </c>
      <c r="G300" s="15">
        <f t="shared" si="27"/>
        <v>0</v>
      </c>
      <c r="H300" s="15">
        <f t="shared" si="28"/>
        <v>0</v>
      </c>
      <c r="I300" s="58">
        <f>'Fashring Assumptions'!$M$7*F300</f>
        <v>0</v>
      </c>
      <c r="J300" s="58">
        <f>'Fashring Assumptions'!$M$5*'Fashring Assumptions'!$M$7*E300</f>
        <v>500.5</v>
      </c>
      <c r="K300" s="58">
        <f t="shared" si="29"/>
        <v>500.5</v>
      </c>
    </row>
    <row r="301" spans="1:11" x14ac:dyDescent="0.3">
      <c r="A301" s="60">
        <v>42669</v>
      </c>
      <c r="B301" s="15">
        <f t="shared" si="24"/>
        <v>2016</v>
      </c>
      <c r="C301" s="15">
        <f t="shared" si="25"/>
        <v>10</v>
      </c>
      <c r="D301" s="15">
        <f t="shared" si="26"/>
        <v>26</v>
      </c>
      <c r="E301" s="15">
        <v>7445</v>
      </c>
      <c r="F301" s="15">
        <v>0</v>
      </c>
      <c r="G301" s="15">
        <f t="shared" si="27"/>
        <v>0</v>
      </c>
      <c r="H301" s="15">
        <f t="shared" si="28"/>
        <v>0</v>
      </c>
      <c r="I301" s="58">
        <f>'Fashring Assumptions'!$M$7*F301</f>
        <v>0</v>
      </c>
      <c r="J301" s="58">
        <f>'Fashring Assumptions'!$M$5*'Fashring Assumptions'!$M$7*E301</f>
        <v>465.3125</v>
      </c>
      <c r="K301" s="58">
        <f t="shared" si="29"/>
        <v>465.3125</v>
      </c>
    </row>
    <row r="302" spans="1:11" x14ac:dyDescent="0.3">
      <c r="A302" s="60">
        <v>42670</v>
      </c>
      <c r="B302" s="15">
        <f t="shared" si="24"/>
        <v>2016</v>
      </c>
      <c r="C302" s="15">
        <f t="shared" si="25"/>
        <v>10</v>
      </c>
      <c r="D302" s="15">
        <f t="shared" si="26"/>
        <v>27</v>
      </c>
      <c r="E302" s="15">
        <v>6880</v>
      </c>
      <c r="F302" s="15">
        <v>0</v>
      </c>
      <c r="G302" s="15">
        <f t="shared" si="27"/>
        <v>0</v>
      </c>
      <c r="H302" s="15">
        <f t="shared" si="28"/>
        <v>0</v>
      </c>
      <c r="I302" s="58">
        <f>'Fashring Assumptions'!$M$7*F302</f>
        <v>0</v>
      </c>
      <c r="J302" s="58">
        <f>'Fashring Assumptions'!$M$5*'Fashring Assumptions'!$M$7*E302</f>
        <v>430</v>
      </c>
      <c r="K302" s="58">
        <f t="shared" si="29"/>
        <v>430</v>
      </c>
    </row>
    <row r="303" spans="1:11" x14ac:dyDescent="0.3">
      <c r="A303" s="60">
        <v>42671</v>
      </c>
      <c r="B303" s="15">
        <f t="shared" si="24"/>
        <v>2016</v>
      </c>
      <c r="C303" s="15">
        <f t="shared" si="25"/>
        <v>10</v>
      </c>
      <c r="D303" s="15">
        <f t="shared" si="26"/>
        <v>28</v>
      </c>
      <c r="E303" s="15">
        <v>6335</v>
      </c>
      <c r="F303" s="15">
        <v>0</v>
      </c>
      <c r="G303" s="15">
        <f t="shared" si="27"/>
        <v>0</v>
      </c>
      <c r="H303" s="15">
        <f t="shared" si="28"/>
        <v>0</v>
      </c>
      <c r="I303" s="58">
        <f>'Fashring Assumptions'!$M$7*F303</f>
        <v>0</v>
      </c>
      <c r="J303" s="58">
        <f>'Fashring Assumptions'!$M$5*'Fashring Assumptions'!$M$7*E303</f>
        <v>395.9375</v>
      </c>
      <c r="K303" s="58">
        <f t="shared" si="29"/>
        <v>395.9375</v>
      </c>
    </row>
    <row r="304" spans="1:11" x14ac:dyDescent="0.3">
      <c r="A304" s="60">
        <v>42672</v>
      </c>
      <c r="B304" s="15">
        <f t="shared" si="24"/>
        <v>2016</v>
      </c>
      <c r="C304" s="15">
        <f t="shared" si="25"/>
        <v>10</v>
      </c>
      <c r="D304" s="15">
        <f t="shared" si="26"/>
        <v>29</v>
      </c>
      <c r="E304" s="15">
        <v>5773</v>
      </c>
      <c r="F304" s="15">
        <v>0</v>
      </c>
      <c r="G304" s="15">
        <f t="shared" si="27"/>
        <v>0</v>
      </c>
      <c r="H304" s="15">
        <f t="shared" si="28"/>
        <v>0</v>
      </c>
      <c r="I304" s="58">
        <f>'Fashring Assumptions'!$M$7*F304</f>
        <v>0</v>
      </c>
      <c r="J304" s="58">
        <f>'Fashring Assumptions'!$M$5*'Fashring Assumptions'!$M$7*E304</f>
        <v>360.8125</v>
      </c>
      <c r="K304" s="58">
        <f t="shared" si="29"/>
        <v>360.8125</v>
      </c>
    </row>
    <row r="305" spans="1:11" x14ac:dyDescent="0.3">
      <c r="A305" s="60">
        <v>42673</v>
      </c>
      <c r="B305" s="15">
        <f t="shared" si="24"/>
        <v>2016</v>
      </c>
      <c r="C305" s="15">
        <f t="shared" si="25"/>
        <v>10</v>
      </c>
      <c r="D305" s="15">
        <f t="shared" si="26"/>
        <v>30</v>
      </c>
      <c r="E305" s="15">
        <v>5216</v>
      </c>
      <c r="F305" s="15">
        <v>0</v>
      </c>
      <c r="G305" s="15">
        <f t="shared" si="27"/>
        <v>0</v>
      </c>
      <c r="H305" s="15">
        <f t="shared" si="28"/>
        <v>0</v>
      </c>
      <c r="I305" s="58">
        <f>'Fashring Assumptions'!$M$7*F305</f>
        <v>0</v>
      </c>
      <c r="J305" s="58">
        <f>'Fashring Assumptions'!$M$5*'Fashring Assumptions'!$M$7*E305</f>
        <v>326</v>
      </c>
      <c r="K305" s="58">
        <f t="shared" si="29"/>
        <v>326</v>
      </c>
    </row>
    <row r="306" spans="1:11" x14ac:dyDescent="0.3">
      <c r="A306" s="60">
        <v>42674</v>
      </c>
      <c r="B306" s="15">
        <f t="shared" si="24"/>
        <v>2016</v>
      </c>
      <c r="C306" s="15">
        <f t="shared" si="25"/>
        <v>10</v>
      </c>
      <c r="D306" s="15">
        <f t="shared" si="26"/>
        <v>31</v>
      </c>
      <c r="E306" s="15">
        <v>17795</v>
      </c>
      <c r="F306" s="15">
        <v>13088</v>
      </c>
      <c r="G306" s="15">
        <f t="shared" si="27"/>
        <v>1</v>
      </c>
      <c r="H306" s="15">
        <f t="shared" si="28"/>
        <v>1000</v>
      </c>
      <c r="I306" s="58">
        <f>'Fashring Assumptions'!$M$7*F306</f>
        <v>32720</v>
      </c>
      <c r="J306" s="58">
        <f>'Fashring Assumptions'!$M$5*'Fashring Assumptions'!$M$7*E306</f>
        <v>1112.1875</v>
      </c>
      <c r="K306" s="58">
        <f t="shared" si="29"/>
        <v>34832.1875</v>
      </c>
    </row>
    <row r="307" spans="1:11" x14ac:dyDescent="0.3">
      <c r="A307" s="60">
        <v>42675</v>
      </c>
      <c r="B307" s="15">
        <f t="shared" si="24"/>
        <v>2016</v>
      </c>
      <c r="C307" s="15">
        <f t="shared" si="25"/>
        <v>11</v>
      </c>
      <c r="D307" s="15">
        <f t="shared" si="26"/>
        <v>1</v>
      </c>
      <c r="E307" s="15">
        <v>17211</v>
      </c>
      <c r="F307" s="15">
        <v>0</v>
      </c>
      <c r="G307" s="15">
        <f t="shared" si="27"/>
        <v>0</v>
      </c>
      <c r="H307" s="15">
        <f t="shared" si="28"/>
        <v>0</v>
      </c>
      <c r="I307" s="58">
        <f>'Fashring Assumptions'!$M$7*F307</f>
        <v>0</v>
      </c>
      <c r="J307" s="58">
        <f>'Fashring Assumptions'!$M$5*'Fashring Assumptions'!$M$7*E307</f>
        <v>1075.6875</v>
      </c>
      <c r="K307" s="58">
        <f t="shared" si="29"/>
        <v>1075.6875</v>
      </c>
    </row>
    <row r="308" spans="1:11" x14ac:dyDescent="0.3">
      <c r="A308" s="60">
        <v>42676</v>
      </c>
      <c r="B308" s="15">
        <f t="shared" si="24"/>
        <v>2016</v>
      </c>
      <c r="C308" s="15">
        <f t="shared" si="25"/>
        <v>11</v>
      </c>
      <c r="D308" s="15">
        <f t="shared" si="26"/>
        <v>2</v>
      </c>
      <c r="E308" s="15">
        <v>16599</v>
      </c>
      <c r="F308" s="15">
        <v>0</v>
      </c>
      <c r="G308" s="15">
        <f t="shared" si="27"/>
        <v>0</v>
      </c>
      <c r="H308" s="15">
        <f t="shared" si="28"/>
        <v>0</v>
      </c>
      <c r="I308" s="58">
        <f>'Fashring Assumptions'!$M$7*F308</f>
        <v>0</v>
      </c>
      <c r="J308" s="58">
        <f>'Fashring Assumptions'!$M$5*'Fashring Assumptions'!$M$7*E308</f>
        <v>1037.4375</v>
      </c>
      <c r="K308" s="58">
        <f t="shared" si="29"/>
        <v>1037.4375</v>
      </c>
    </row>
    <row r="309" spans="1:11" x14ac:dyDescent="0.3">
      <c r="A309" s="60">
        <v>42677</v>
      </c>
      <c r="B309" s="15">
        <f t="shared" si="24"/>
        <v>2016</v>
      </c>
      <c r="C309" s="15">
        <f t="shared" si="25"/>
        <v>11</v>
      </c>
      <c r="D309" s="15">
        <f t="shared" si="26"/>
        <v>3</v>
      </c>
      <c r="E309" s="15">
        <v>16051</v>
      </c>
      <c r="F309" s="15">
        <v>0</v>
      </c>
      <c r="G309" s="15">
        <f t="shared" si="27"/>
        <v>0</v>
      </c>
      <c r="H309" s="15">
        <f t="shared" si="28"/>
        <v>0</v>
      </c>
      <c r="I309" s="58">
        <f>'Fashring Assumptions'!$M$7*F309</f>
        <v>0</v>
      </c>
      <c r="J309" s="58">
        <f>'Fashring Assumptions'!$M$5*'Fashring Assumptions'!$M$7*E309</f>
        <v>1003.1875</v>
      </c>
      <c r="K309" s="58">
        <f t="shared" si="29"/>
        <v>1003.1875</v>
      </c>
    </row>
    <row r="310" spans="1:11" x14ac:dyDescent="0.3">
      <c r="A310" s="60">
        <v>42678</v>
      </c>
      <c r="B310" s="15">
        <f t="shared" si="24"/>
        <v>2016</v>
      </c>
      <c r="C310" s="15">
        <f t="shared" si="25"/>
        <v>11</v>
      </c>
      <c r="D310" s="15">
        <f t="shared" si="26"/>
        <v>4</v>
      </c>
      <c r="E310" s="15">
        <v>15393</v>
      </c>
      <c r="F310" s="15">
        <v>0</v>
      </c>
      <c r="G310" s="15">
        <f t="shared" si="27"/>
        <v>0</v>
      </c>
      <c r="H310" s="15">
        <f t="shared" si="28"/>
        <v>0</v>
      </c>
      <c r="I310" s="58">
        <f>'Fashring Assumptions'!$M$7*F310</f>
        <v>0</v>
      </c>
      <c r="J310" s="58">
        <f>'Fashring Assumptions'!$M$5*'Fashring Assumptions'!$M$7*E310</f>
        <v>962.0625</v>
      </c>
      <c r="K310" s="58">
        <f t="shared" si="29"/>
        <v>962.0625</v>
      </c>
    </row>
    <row r="311" spans="1:11" x14ac:dyDescent="0.3">
      <c r="A311" s="60">
        <v>42679</v>
      </c>
      <c r="B311" s="15">
        <f t="shared" si="24"/>
        <v>2016</v>
      </c>
      <c r="C311" s="15">
        <f t="shared" si="25"/>
        <v>11</v>
      </c>
      <c r="D311" s="15">
        <f t="shared" si="26"/>
        <v>5</v>
      </c>
      <c r="E311" s="15">
        <v>14757</v>
      </c>
      <c r="F311" s="15">
        <v>0</v>
      </c>
      <c r="G311" s="15">
        <f t="shared" si="27"/>
        <v>0</v>
      </c>
      <c r="H311" s="15">
        <f t="shared" si="28"/>
        <v>0</v>
      </c>
      <c r="I311" s="58">
        <f>'Fashring Assumptions'!$M$7*F311</f>
        <v>0</v>
      </c>
      <c r="J311" s="58">
        <f>'Fashring Assumptions'!$M$5*'Fashring Assumptions'!$M$7*E311</f>
        <v>922.3125</v>
      </c>
      <c r="K311" s="58">
        <f t="shared" si="29"/>
        <v>922.3125</v>
      </c>
    </row>
    <row r="312" spans="1:11" x14ac:dyDescent="0.3">
      <c r="A312" s="60">
        <v>42680</v>
      </c>
      <c r="B312" s="15">
        <f t="shared" si="24"/>
        <v>2016</v>
      </c>
      <c r="C312" s="15">
        <f t="shared" si="25"/>
        <v>11</v>
      </c>
      <c r="D312" s="15">
        <f t="shared" si="26"/>
        <v>6</v>
      </c>
      <c r="E312" s="15">
        <v>14202</v>
      </c>
      <c r="F312" s="15">
        <v>0</v>
      </c>
      <c r="G312" s="15">
        <f t="shared" si="27"/>
        <v>0</v>
      </c>
      <c r="H312" s="15">
        <f t="shared" si="28"/>
        <v>0</v>
      </c>
      <c r="I312" s="58">
        <f>'Fashring Assumptions'!$M$7*F312</f>
        <v>0</v>
      </c>
      <c r="J312" s="58">
        <f>'Fashring Assumptions'!$M$5*'Fashring Assumptions'!$M$7*E312</f>
        <v>887.625</v>
      </c>
      <c r="K312" s="58">
        <f t="shared" si="29"/>
        <v>887.625</v>
      </c>
    </row>
    <row r="313" spans="1:11" x14ac:dyDescent="0.3">
      <c r="A313" s="60">
        <v>42681</v>
      </c>
      <c r="B313" s="15">
        <f t="shared" si="24"/>
        <v>2016</v>
      </c>
      <c r="C313" s="15">
        <f t="shared" si="25"/>
        <v>11</v>
      </c>
      <c r="D313" s="15">
        <f t="shared" si="26"/>
        <v>7</v>
      </c>
      <c r="E313" s="15">
        <v>13693</v>
      </c>
      <c r="F313" s="15">
        <v>0</v>
      </c>
      <c r="G313" s="15">
        <f t="shared" si="27"/>
        <v>0</v>
      </c>
      <c r="H313" s="15">
        <f t="shared" si="28"/>
        <v>0</v>
      </c>
      <c r="I313" s="58">
        <f>'Fashring Assumptions'!$M$7*F313</f>
        <v>0</v>
      </c>
      <c r="J313" s="58">
        <f>'Fashring Assumptions'!$M$5*'Fashring Assumptions'!$M$7*E313</f>
        <v>855.8125</v>
      </c>
      <c r="K313" s="58">
        <f t="shared" si="29"/>
        <v>855.8125</v>
      </c>
    </row>
    <row r="314" spans="1:11" x14ac:dyDescent="0.3">
      <c r="A314" s="60">
        <v>42682</v>
      </c>
      <c r="B314" s="15">
        <f t="shared" si="24"/>
        <v>2016</v>
      </c>
      <c r="C314" s="15">
        <f t="shared" si="25"/>
        <v>11</v>
      </c>
      <c r="D314" s="15">
        <f t="shared" si="26"/>
        <v>8</v>
      </c>
      <c r="E314" s="15">
        <v>13107</v>
      </c>
      <c r="F314" s="15">
        <v>0</v>
      </c>
      <c r="G314" s="15">
        <f t="shared" si="27"/>
        <v>0</v>
      </c>
      <c r="H314" s="15">
        <f t="shared" si="28"/>
        <v>0</v>
      </c>
      <c r="I314" s="58">
        <f>'Fashring Assumptions'!$M$7*F314</f>
        <v>0</v>
      </c>
      <c r="J314" s="58">
        <f>'Fashring Assumptions'!$M$5*'Fashring Assumptions'!$M$7*E314</f>
        <v>819.1875</v>
      </c>
      <c r="K314" s="58">
        <f t="shared" si="29"/>
        <v>819.1875</v>
      </c>
    </row>
    <row r="315" spans="1:11" x14ac:dyDescent="0.3">
      <c r="A315" s="60">
        <v>42683</v>
      </c>
      <c r="B315" s="15">
        <f t="shared" si="24"/>
        <v>2016</v>
      </c>
      <c r="C315" s="15">
        <f t="shared" si="25"/>
        <v>11</v>
      </c>
      <c r="D315" s="15">
        <f t="shared" si="26"/>
        <v>9</v>
      </c>
      <c r="E315" s="15">
        <v>12516</v>
      </c>
      <c r="F315" s="15">
        <v>0</v>
      </c>
      <c r="G315" s="15">
        <f t="shared" si="27"/>
        <v>0</v>
      </c>
      <c r="H315" s="15">
        <f t="shared" si="28"/>
        <v>0</v>
      </c>
      <c r="I315" s="58">
        <f>'Fashring Assumptions'!$M$7*F315</f>
        <v>0</v>
      </c>
      <c r="J315" s="58">
        <f>'Fashring Assumptions'!$M$5*'Fashring Assumptions'!$M$7*E315</f>
        <v>782.25</v>
      </c>
      <c r="K315" s="58">
        <f t="shared" si="29"/>
        <v>782.25</v>
      </c>
    </row>
    <row r="316" spans="1:11" x14ac:dyDescent="0.3">
      <c r="A316" s="60">
        <v>42684</v>
      </c>
      <c r="B316" s="15">
        <f t="shared" si="24"/>
        <v>2016</v>
      </c>
      <c r="C316" s="15">
        <f t="shared" si="25"/>
        <v>11</v>
      </c>
      <c r="D316" s="15">
        <f t="shared" si="26"/>
        <v>10</v>
      </c>
      <c r="E316" s="15">
        <v>12018</v>
      </c>
      <c r="F316" s="15">
        <v>0</v>
      </c>
      <c r="G316" s="15">
        <f t="shared" si="27"/>
        <v>0</v>
      </c>
      <c r="H316" s="15">
        <f t="shared" si="28"/>
        <v>0</v>
      </c>
      <c r="I316" s="58">
        <f>'Fashring Assumptions'!$M$7*F316</f>
        <v>0</v>
      </c>
      <c r="J316" s="58">
        <f>'Fashring Assumptions'!$M$5*'Fashring Assumptions'!$M$7*E316</f>
        <v>751.125</v>
      </c>
      <c r="K316" s="58">
        <f t="shared" si="29"/>
        <v>751.125</v>
      </c>
    </row>
    <row r="317" spans="1:11" x14ac:dyDescent="0.3">
      <c r="A317" s="60">
        <v>42685</v>
      </c>
      <c r="B317" s="15">
        <f t="shared" si="24"/>
        <v>2016</v>
      </c>
      <c r="C317" s="15">
        <f t="shared" si="25"/>
        <v>11</v>
      </c>
      <c r="D317" s="15">
        <f t="shared" si="26"/>
        <v>11</v>
      </c>
      <c r="E317" s="15">
        <v>11483</v>
      </c>
      <c r="F317" s="15">
        <v>0</v>
      </c>
      <c r="G317" s="15">
        <f t="shared" si="27"/>
        <v>0</v>
      </c>
      <c r="H317" s="15">
        <f t="shared" si="28"/>
        <v>0</v>
      </c>
      <c r="I317" s="58">
        <f>'Fashring Assumptions'!$M$7*F317</f>
        <v>0</v>
      </c>
      <c r="J317" s="58">
        <f>'Fashring Assumptions'!$M$5*'Fashring Assumptions'!$M$7*E317</f>
        <v>717.6875</v>
      </c>
      <c r="K317" s="58">
        <f t="shared" si="29"/>
        <v>717.6875</v>
      </c>
    </row>
    <row r="318" spans="1:11" x14ac:dyDescent="0.3">
      <c r="A318" s="60">
        <v>42686</v>
      </c>
      <c r="B318" s="15">
        <f t="shared" si="24"/>
        <v>2016</v>
      </c>
      <c r="C318" s="15">
        <f t="shared" si="25"/>
        <v>11</v>
      </c>
      <c r="D318" s="15">
        <f t="shared" si="26"/>
        <v>12</v>
      </c>
      <c r="E318" s="15">
        <v>10913</v>
      </c>
      <c r="F318" s="15">
        <v>0</v>
      </c>
      <c r="G318" s="15">
        <f t="shared" si="27"/>
        <v>0</v>
      </c>
      <c r="H318" s="15">
        <f t="shared" si="28"/>
        <v>0</v>
      </c>
      <c r="I318" s="58">
        <f>'Fashring Assumptions'!$M$7*F318</f>
        <v>0</v>
      </c>
      <c r="J318" s="58">
        <f>'Fashring Assumptions'!$M$5*'Fashring Assumptions'!$M$7*E318</f>
        <v>682.0625</v>
      </c>
      <c r="K318" s="58">
        <f t="shared" si="29"/>
        <v>682.0625</v>
      </c>
    </row>
    <row r="319" spans="1:11" x14ac:dyDescent="0.3">
      <c r="A319" s="60">
        <v>42687</v>
      </c>
      <c r="B319" s="15">
        <f t="shared" si="24"/>
        <v>2016</v>
      </c>
      <c r="C319" s="15">
        <f t="shared" si="25"/>
        <v>11</v>
      </c>
      <c r="D319" s="15">
        <f t="shared" si="26"/>
        <v>13</v>
      </c>
      <c r="E319" s="15">
        <v>10323</v>
      </c>
      <c r="F319" s="15">
        <v>0</v>
      </c>
      <c r="G319" s="15">
        <f t="shared" si="27"/>
        <v>0</v>
      </c>
      <c r="H319" s="15">
        <f t="shared" si="28"/>
        <v>0</v>
      </c>
      <c r="I319" s="58">
        <f>'Fashring Assumptions'!$M$7*F319</f>
        <v>0</v>
      </c>
      <c r="J319" s="58">
        <f>'Fashring Assumptions'!$M$5*'Fashring Assumptions'!$M$7*E319</f>
        <v>645.1875</v>
      </c>
      <c r="K319" s="58">
        <f t="shared" si="29"/>
        <v>645.1875</v>
      </c>
    </row>
    <row r="320" spans="1:11" x14ac:dyDescent="0.3">
      <c r="A320" s="60">
        <v>42688</v>
      </c>
      <c r="B320" s="15">
        <f t="shared" si="24"/>
        <v>2016</v>
      </c>
      <c r="C320" s="15">
        <f t="shared" si="25"/>
        <v>11</v>
      </c>
      <c r="D320" s="15">
        <f t="shared" si="26"/>
        <v>14</v>
      </c>
      <c r="E320" s="15">
        <v>9712</v>
      </c>
      <c r="F320" s="15">
        <v>0</v>
      </c>
      <c r="G320" s="15">
        <f t="shared" si="27"/>
        <v>0</v>
      </c>
      <c r="H320" s="15">
        <f t="shared" si="28"/>
        <v>0</v>
      </c>
      <c r="I320" s="58">
        <f>'Fashring Assumptions'!$M$7*F320</f>
        <v>0</v>
      </c>
      <c r="J320" s="58">
        <f>'Fashring Assumptions'!$M$5*'Fashring Assumptions'!$M$7*E320</f>
        <v>607</v>
      </c>
      <c r="K320" s="58">
        <f t="shared" si="29"/>
        <v>607</v>
      </c>
    </row>
    <row r="321" spans="1:11" x14ac:dyDescent="0.3">
      <c r="A321" s="60">
        <v>42689</v>
      </c>
      <c r="B321" s="15">
        <f t="shared" si="24"/>
        <v>2016</v>
      </c>
      <c r="C321" s="15">
        <f t="shared" si="25"/>
        <v>11</v>
      </c>
      <c r="D321" s="15">
        <f t="shared" si="26"/>
        <v>15</v>
      </c>
      <c r="E321" s="15">
        <v>9150</v>
      </c>
      <c r="F321" s="15">
        <v>0</v>
      </c>
      <c r="G321" s="15">
        <f t="shared" si="27"/>
        <v>0</v>
      </c>
      <c r="H321" s="15">
        <f t="shared" si="28"/>
        <v>0</v>
      </c>
      <c r="I321" s="58">
        <f>'Fashring Assumptions'!$M$7*F321</f>
        <v>0</v>
      </c>
      <c r="J321" s="58">
        <f>'Fashring Assumptions'!$M$5*'Fashring Assumptions'!$M$7*E321</f>
        <v>571.875</v>
      </c>
      <c r="K321" s="58">
        <f t="shared" si="29"/>
        <v>571.875</v>
      </c>
    </row>
    <row r="322" spans="1:11" x14ac:dyDescent="0.3">
      <c r="A322" s="60">
        <v>42690</v>
      </c>
      <c r="B322" s="15">
        <f t="shared" si="24"/>
        <v>2016</v>
      </c>
      <c r="C322" s="15">
        <f t="shared" si="25"/>
        <v>11</v>
      </c>
      <c r="D322" s="15">
        <f t="shared" si="26"/>
        <v>16</v>
      </c>
      <c r="E322" s="15">
        <v>8595</v>
      </c>
      <c r="F322" s="15">
        <v>0</v>
      </c>
      <c r="G322" s="15">
        <f t="shared" si="27"/>
        <v>0</v>
      </c>
      <c r="H322" s="15">
        <f t="shared" si="28"/>
        <v>0</v>
      </c>
      <c r="I322" s="58">
        <f>'Fashring Assumptions'!$M$7*F322</f>
        <v>0</v>
      </c>
      <c r="J322" s="58">
        <f>'Fashring Assumptions'!$M$5*'Fashring Assumptions'!$M$7*E322</f>
        <v>537.1875</v>
      </c>
      <c r="K322" s="58">
        <f t="shared" si="29"/>
        <v>537.1875</v>
      </c>
    </row>
    <row r="323" spans="1:11" x14ac:dyDescent="0.3">
      <c r="A323" s="60">
        <v>42691</v>
      </c>
      <c r="B323" s="15">
        <f t="shared" ref="B323:B386" si="30">YEAR(A323)</f>
        <v>2016</v>
      </c>
      <c r="C323" s="15">
        <f t="shared" ref="C323:C386" si="31">MONTH(A323)</f>
        <v>11</v>
      </c>
      <c r="D323" s="15">
        <f t="shared" ref="D323:D386" si="32">DAY(A323)</f>
        <v>17</v>
      </c>
      <c r="E323" s="15">
        <v>8007</v>
      </c>
      <c r="F323" s="15">
        <v>0</v>
      </c>
      <c r="G323" s="15">
        <f t="shared" ref="G323:G386" si="33">IF(F323&gt;0,1,0)</f>
        <v>0</v>
      </c>
      <c r="H323" s="15">
        <f t="shared" ref="H323:H386" si="34">1000*G323</f>
        <v>0</v>
      </c>
      <c r="I323" s="58">
        <f>'Fashring Assumptions'!$M$7*F323</f>
        <v>0</v>
      </c>
      <c r="J323" s="58">
        <f>'Fashring Assumptions'!$M$5*'Fashring Assumptions'!$M$7*E323</f>
        <v>500.4375</v>
      </c>
      <c r="K323" s="58">
        <f t="shared" ref="K323:K386" si="35">SUM(H323:J323)</f>
        <v>500.4375</v>
      </c>
    </row>
    <row r="324" spans="1:11" x14ac:dyDescent="0.3">
      <c r="A324" s="60">
        <v>42692</v>
      </c>
      <c r="B324" s="15">
        <f t="shared" si="30"/>
        <v>2016</v>
      </c>
      <c r="C324" s="15">
        <f t="shared" si="31"/>
        <v>11</v>
      </c>
      <c r="D324" s="15">
        <f t="shared" si="32"/>
        <v>18</v>
      </c>
      <c r="E324" s="15">
        <v>7393</v>
      </c>
      <c r="F324" s="15">
        <v>0</v>
      </c>
      <c r="G324" s="15">
        <f t="shared" si="33"/>
        <v>0</v>
      </c>
      <c r="H324" s="15">
        <f t="shared" si="34"/>
        <v>0</v>
      </c>
      <c r="I324" s="58">
        <f>'Fashring Assumptions'!$M$7*F324</f>
        <v>0</v>
      </c>
      <c r="J324" s="58">
        <f>'Fashring Assumptions'!$M$5*'Fashring Assumptions'!$M$7*E324</f>
        <v>462.0625</v>
      </c>
      <c r="K324" s="58">
        <f t="shared" si="35"/>
        <v>462.0625</v>
      </c>
    </row>
    <row r="325" spans="1:11" x14ac:dyDescent="0.3">
      <c r="A325" s="60">
        <v>42693</v>
      </c>
      <c r="B325" s="15">
        <f t="shared" si="30"/>
        <v>2016</v>
      </c>
      <c r="C325" s="15">
        <f t="shared" si="31"/>
        <v>11</v>
      </c>
      <c r="D325" s="15">
        <f t="shared" si="32"/>
        <v>19</v>
      </c>
      <c r="E325" s="15">
        <v>6819</v>
      </c>
      <c r="F325" s="15">
        <v>0</v>
      </c>
      <c r="G325" s="15">
        <f t="shared" si="33"/>
        <v>0</v>
      </c>
      <c r="H325" s="15">
        <f t="shared" si="34"/>
        <v>0</v>
      </c>
      <c r="I325" s="58">
        <f>'Fashring Assumptions'!$M$7*F325</f>
        <v>0</v>
      </c>
      <c r="J325" s="58">
        <f>'Fashring Assumptions'!$M$5*'Fashring Assumptions'!$M$7*E325</f>
        <v>426.1875</v>
      </c>
      <c r="K325" s="58">
        <f t="shared" si="35"/>
        <v>426.1875</v>
      </c>
    </row>
    <row r="326" spans="1:11" x14ac:dyDescent="0.3">
      <c r="A326" s="60">
        <v>42694</v>
      </c>
      <c r="B326" s="15">
        <f t="shared" si="30"/>
        <v>2016</v>
      </c>
      <c r="C326" s="15">
        <f t="shared" si="31"/>
        <v>11</v>
      </c>
      <c r="D326" s="15">
        <f t="shared" si="32"/>
        <v>20</v>
      </c>
      <c r="E326" s="15">
        <v>6242</v>
      </c>
      <c r="F326" s="15">
        <v>0</v>
      </c>
      <c r="G326" s="15">
        <f t="shared" si="33"/>
        <v>0</v>
      </c>
      <c r="H326" s="15">
        <f t="shared" si="34"/>
        <v>0</v>
      </c>
      <c r="I326" s="58">
        <f>'Fashring Assumptions'!$M$7*F326</f>
        <v>0</v>
      </c>
      <c r="J326" s="58">
        <f>'Fashring Assumptions'!$M$5*'Fashring Assumptions'!$M$7*E326</f>
        <v>390.125</v>
      </c>
      <c r="K326" s="58">
        <f t="shared" si="35"/>
        <v>390.125</v>
      </c>
    </row>
    <row r="327" spans="1:11" x14ac:dyDescent="0.3">
      <c r="A327" s="60">
        <v>42695</v>
      </c>
      <c r="B327" s="15">
        <f t="shared" si="30"/>
        <v>2016</v>
      </c>
      <c r="C327" s="15">
        <f t="shared" si="31"/>
        <v>11</v>
      </c>
      <c r="D327" s="15">
        <f t="shared" si="32"/>
        <v>21</v>
      </c>
      <c r="E327" s="15">
        <v>5652</v>
      </c>
      <c r="F327" s="15">
        <v>0</v>
      </c>
      <c r="G327" s="15">
        <f t="shared" si="33"/>
        <v>0</v>
      </c>
      <c r="H327" s="15">
        <f t="shared" si="34"/>
        <v>0</v>
      </c>
      <c r="I327" s="58">
        <f>'Fashring Assumptions'!$M$7*F327</f>
        <v>0</v>
      </c>
      <c r="J327" s="58">
        <f>'Fashring Assumptions'!$M$5*'Fashring Assumptions'!$M$7*E327</f>
        <v>353.25</v>
      </c>
      <c r="K327" s="58">
        <f t="shared" si="35"/>
        <v>353.25</v>
      </c>
    </row>
    <row r="328" spans="1:11" x14ac:dyDescent="0.3">
      <c r="A328" s="60">
        <v>42696</v>
      </c>
      <c r="B328" s="15">
        <f t="shared" si="30"/>
        <v>2016</v>
      </c>
      <c r="C328" s="15">
        <f t="shared" si="31"/>
        <v>11</v>
      </c>
      <c r="D328" s="15">
        <f t="shared" si="32"/>
        <v>22</v>
      </c>
      <c r="E328" s="15">
        <v>5089</v>
      </c>
      <c r="F328" s="15">
        <v>0</v>
      </c>
      <c r="G328" s="15">
        <f t="shared" si="33"/>
        <v>0</v>
      </c>
      <c r="H328" s="15">
        <f t="shared" si="34"/>
        <v>0</v>
      </c>
      <c r="I328" s="58">
        <f>'Fashring Assumptions'!$M$7*F328</f>
        <v>0</v>
      </c>
      <c r="J328" s="58">
        <f>'Fashring Assumptions'!$M$5*'Fashring Assumptions'!$M$7*E328</f>
        <v>318.0625</v>
      </c>
      <c r="K328" s="58">
        <f t="shared" si="35"/>
        <v>318.0625</v>
      </c>
    </row>
    <row r="329" spans="1:11" x14ac:dyDescent="0.3">
      <c r="A329" s="60">
        <v>42697</v>
      </c>
      <c r="B329" s="15">
        <f t="shared" si="30"/>
        <v>2016</v>
      </c>
      <c r="C329" s="15">
        <f t="shared" si="31"/>
        <v>11</v>
      </c>
      <c r="D329" s="15">
        <f t="shared" si="32"/>
        <v>23</v>
      </c>
      <c r="E329" s="15">
        <v>16638</v>
      </c>
      <c r="F329" s="15">
        <v>12163</v>
      </c>
      <c r="G329" s="15">
        <f t="shared" si="33"/>
        <v>1</v>
      </c>
      <c r="H329" s="15">
        <f t="shared" si="34"/>
        <v>1000</v>
      </c>
      <c r="I329" s="58">
        <f>'Fashring Assumptions'!$M$7*F329</f>
        <v>30407.5</v>
      </c>
      <c r="J329" s="58">
        <f>'Fashring Assumptions'!$M$5*'Fashring Assumptions'!$M$7*E329</f>
        <v>1039.875</v>
      </c>
      <c r="K329" s="58">
        <f t="shared" si="35"/>
        <v>32447.375</v>
      </c>
    </row>
    <row r="330" spans="1:11" x14ac:dyDescent="0.3">
      <c r="A330" s="60">
        <v>42698</v>
      </c>
      <c r="B330" s="15">
        <f t="shared" si="30"/>
        <v>2016</v>
      </c>
      <c r="C330" s="15">
        <f t="shared" si="31"/>
        <v>11</v>
      </c>
      <c r="D330" s="15">
        <f t="shared" si="32"/>
        <v>24</v>
      </c>
      <c r="E330" s="15">
        <v>16049</v>
      </c>
      <c r="F330" s="15">
        <v>0</v>
      </c>
      <c r="G330" s="15">
        <f t="shared" si="33"/>
        <v>0</v>
      </c>
      <c r="H330" s="15">
        <f t="shared" si="34"/>
        <v>0</v>
      </c>
      <c r="I330" s="58">
        <f>'Fashring Assumptions'!$M$7*F330</f>
        <v>0</v>
      </c>
      <c r="J330" s="58">
        <f>'Fashring Assumptions'!$M$5*'Fashring Assumptions'!$M$7*E330</f>
        <v>1003.0625</v>
      </c>
      <c r="K330" s="58">
        <f t="shared" si="35"/>
        <v>1003.0625</v>
      </c>
    </row>
    <row r="331" spans="1:11" x14ac:dyDescent="0.3">
      <c r="A331" s="60">
        <v>42699</v>
      </c>
      <c r="B331" s="15">
        <f t="shared" si="30"/>
        <v>2016</v>
      </c>
      <c r="C331" s="15">
        <f t="shared" si="31"/>
        <v>11</v>
      </c>
      <c r="D331" s="15">
        <f t="shared" si="32"/>
        <v>25</v>
      </c>
      <c r="E331" s="15">
        <v>15491</v>
      </c>
      <c r="F331" s="15">
        <v>0</v>
      </c>
      <c r="G331" s="15">
        <f t="shared" si="33"/>
        <v>0</v>
      </c>
      <c r="H331" s="15">
        <f t="shared" si="34"/>
        <v>0</v>
      </c>
      <c r="I331" s="58">
        <f>'Fashring Assumptions'!$M$7*F331</f>
        <v>0</v>
      </c>
      <c r="J331" s="58">
        <f>'Fashring Assumptions'!$M$5*'Fashring Assumptions'!$M$7*E331</f>
        <v>968.1875</v>
      </c>
      <c r="K331" s="58">
        <f t="shared" si="35"/>
        <v>968.1875</v>
      </c>
    </row>
    <row r="332" spans="1:11" x14ac:dyDescent="0.3">
      <c r="A332" s="60">
        <v>42700</v>
      </c>
      <c r="B332" s="15">
        <f t="shared" si="30"/>
        <v>2016</v>
      </c>
      <c r="C332" s="15">
        <f t="shared" si="31"/>
        <v>11</v>
      </c>
      <c r="D332" s="15">
        <f t="shared" si="32"/>
        <v>26</v>
      </c>
      <c r="E332" s="15">
        <v>14930</v>
      </c>
      <c r="F332" s="15">
        <v>0</v>
      </c>
      <c r="G332" s="15">
        <f t="shared" si="33"/>
        <v>0</v>
      </c>
      <c r="H332" s="15">
        <f t="shared" si="34"/>
        <v>0</v>
      </c>
      <c r="I332" s="58">
        <f>'Fashring Assumptions'!$M$7*F332</f>
        <v>0</v>
      </c>
      <c r="J332" s="58">
        <f>'Fashring Assumptions'!$M$5*'Fashring Assumptions'!$M$7*E332</f>
        <v>933.125</v>
      </c>
      <c r="K332" s="58">
        <f t="shared" si="35"/>
        <v>933.125</v>
      </c>
    </row>
    <row r="333" spans="1:11" x14ac:dyDescent="0.3">
      <c r="A333" s="60">
        <v>42701</v>
      </c>
      <c r="B333" s="15">
        <f t="shared" si="30"/>
        <v>2016</v>
      </c>
      <c r="C333" s="15">
        <f t="shared" si="31"/>
        <v>11</v>
      </c>
      <c r="D333" s="15">
        <f t="shared" si="32"/>
        <v>27</v>
      </c>
      <c r="E333" s="15">
        <v>14439</v>
      </c>
      <c r="F333" s="15">
        <v>0</v>
      </c>
      <c r="G333" s="15">
        <f t="shared" si="33"/>
        <v>0</v>
      </c>
      <c r="H333" s="15">
        <f t="shared" si="34"/>
        <v>0</v>
      </c>
      <c r="I333" s="58">
        <f>'Fashring Assumptions'!$M$7*F333</f>
        <v>0</v>
      </c>
      <c r="J333" s="58">
        <f>'Fashring Assumptions'!$M$5*'Fashring Assumptions'!$M$7*E333</f>
        <v>902.4375</v>
      </c>
      <c r="K333" s="58">
        <f t="shared" si="35"/>
        <v>902.4375</v>
      </c>
    </row>
    <row r="334" spans="1:11" x14ac:dyDescent="0.3">
      <c r="A334" s="60">
        <v>42702</v>
      </c>
      <c r="B334" s="15">
        <f t="shared" si="30"/>
        <v>2016</v>
      </c>
      <c r="C334" s="15">
        <f t="shared" si="31"/>
        <v>11</v>
      </c>
      <c r="D334" s="15">
        <f t="shared" si="32"/>
        <v>28</v>
      </c>
      <c r="E334" s="15">
        <v>13844</v>
      </c>
      <c r="F334" s="15">
        <v>0</v>
      </c>
      <c r="G334" s="15">
        <f t="shared" si="33"/>
        <v>0</v>
      </c>
      <c r="H334" s="15">
        <f t="shared" si="34"/>
        <v>0</v>
      </c>
      <c r="I334" s="58">
        <f>'Fashring Assumptions'!$M$7*F334</f>
        <v>0</v>
      </c>
      <c r="J334" s="58">
        <f>'Fashring Assumptions'!$M$5*'Fashring Assumptions'!$M$7*E334</f>
        <v>865.25</v>
      </c>
      <c r="K334" s="58">
        <f t="shared" si="35"/>
        <v>865.25</v>
      </c>
    </row>
    <row r="335" spans="1:11" x14ac:dyDescent="0.3">
      <c r="A335" s="60">
        <v>42703</v>
      </c>
      <c r="B335" s="15">
        <f t="shared" si="30"/>
        <v>2016</v>
      </c>
      <c r="C335" s="15">
        <f t="shared" si="31"/>
        <v>11</v>
      </c>
      <c r="D335" s="15">
        <f t="shared" si="32"/>
        <v>29</v>
      </c>
      <c r="E335" s="15">
        <v>13274</v>
      </c>
      <c r="F335" s="15">
        <v>0</v>
      </c>
      <c r="G335" s="15">
        <f t="shared" si="33"/>
        <v>0</v>
      </c>
      <c r="H335" s="15">
        <f t="shared" si="34"/>
        <v>0</v>
      </c>
      <c r="I335" s="58">
        <f>'Fashring Assumptions'!$M$7*F335</f>
        <v>0</v>
      </c>
      <c r="J335" s="58">
        <f>'Fashring Assumptions'!$M$5*'Fashring Assumptions'!$M$7*E335</f>
        <v>829.625</v>
      </c>
      <c r="K335" s="58">
        <f t="shared" si="35"/>
        <v>829.625</v>
      </c>
    </row>
    <row r="336" spans="1:11" x14ac:dyDescent="0.3">
      <c r="A336" s="60">
        <v>42704</v>
      </c>
      <c r="B336" s="15">
        <f t="shared" si="30"/>
        <v>2016</v>
      </c>
      <c r="C336" s="15">
        <f t="shared" si="31"/>
        <v>11</v>
      </c>
      <c r="D336" s="15">
        <f t="shared" si="32"/>
        <v>30</v>
      </c>
      <c r="E336" s="15">
        <v>12684</v>
      </c>
      <c r="F336" s="15">
        <v>0</v>
      </c>
      <c r="G336" s="15">
        <f t="shared" si="33"/>
        <v>0</v>
      </c>
      <c r="H336" s="15">
        <f t="shared" si="34"/>
        <v>0</v>
      </c>
      <c r="I336" s="58">
        <f>'Fashring Assumptions'!$M$7*F336</f>
        <v>0</v>
      </c>
      <c r="J336" s="58">
        <f>'Fashring Assumptions'!$M$5*'Fashring Assumptions'!$M$7*E336</f>
        <v>792.75</v>
      </c>
      <c r="K336" s="58">
        <f t="shared" si="35"/>
        <v>792.75</v>
      </c>
    </row>
    <row r="337" spans="1:11" x14ac:dyDescent="0.3">
      <c r="A337" s="60">
        <v>42705</v>
      </c>
      <c r="B337" s="15">
        <f t="shared" si="30"/>
        <v>2016</v>
      </c>
      <c r="C337" s="15">
        <f t="shared" si="31"/>
        <v>12</v>
      </c>
      <c r="D337" s="15">
        <f t="shared" si="32"/>
        <v>1</v>
      </c>
      <c r="E337" s="15">
        <v>12058</v>
      </c>
      <c r="F337" s="15">
        <v>0</v>
      </c>
      <c r="G337" s="15">
        <f t="shared" si="33"/>
        <v>0</v>
      </c>
      <c r="H337" s="15">
        <f t="shared" si="34"/>
        <v>0</v>
      </c>
      <c r="I337" s="58">
        <f>'Fashring Assumptions'!$M$7*F337</f>
        <v>0</v>
      </c>
      <c r="J337" s="58">
        <f>'Fashring Assumptions'!$M$5*'Fashring Assumptions'!$M$7*E337</f>
        <v>753.625</v>
      </c>
      <c r="K337" s="58">
        <f t="shared" si="35"/>
        <v>753.625</v>
      </c>
    </row>
    <row r="338" spans="1:11" x14ac:dyDescent="0.3">
      <c r="A338" s="60">
        <v>42706</v>
      </c>
      <c r="B338" s="15">
        <f t="shared" si="30"/>
        <v>2016</v>
      </c>
      <c r="C338" s="15">
        <f t="shared" si="31"/>
        <v>12</v>
      </c>
      <c r="D338" s="15">
        <f t="shared" si="32"/>
        <v>2</v>
      </c>
      <c r="E338" s="15">
        <v>11490</v>
      </c>
      <c r="F338" s="15">
        <v>0</v>
      </c>
      <c r="G338" s="15">
        <f t="shared" si="33"/>
        <v>0</v>
      </c>
      <c r="H338" s="15">
        <f t="shared" si="34"/>
        <v>0</v>
      </c>
      <c r="I338" s="58">
        <f>'Fashring Assumptions'!$M$7*F338</f>
        <v>0</v>
      </c>
      <c r="J338" s="58">
        <f>'Fashring Assumptions'!$M$5*'Fashring Assumptions'!$M$7*E338</f>
        <v>718.125</v>
      </c>
      <c r="K338" s="58">
        <f t="shared" si="35"/>
        <v>718.125</v>
      </c>
    </row>
    <row r="339" spans="1:11" x14ac:dyDescent="0.3">
      <c r="A339" s="60">
        <v>42707</v>
      </c>
      <c r="B339" s="15">
        <f t="shared" si="30"/>
        <v>2016</v>
      </c>
      <c r="C339" s="15">
        <f t="shared" si="31"/>
        <v>12</v>
      </c>
      <c r="D339" s="15">
        <f t="shared" si="32"/>
        <v>3</v>
      </c>
      <c r="E339" s="15">
        <v>10926</v>
      </c>
      <c r="F339" s="15">
        <v>0</v>
      </c>
      <c r="G339" s="15">
        <f t="shared" si="33"/>
        <v>0</v>
      </c>
      <c r="H339" s="15">
        <f t="shared" si="34"/>
        <v>0</v>
      </c>
      <c r="I339" s="58">
        <f>'Fashring Assumptions'!$M$7*F339</f>
        <v>0</v>
      </c>
      <c r="J339" s="58">
        <f>'Fashring Assumptions'!$M$5*'Fashring Assumptions'!$M$7*E339</f>
        <v>682.875</v>
      </c>
      <c r="K339" s="58">
        <f t="shared" si="35"/>
        <v>682.875</v>
      </c>
    </row>
    <row r="340" spans="1:11" x14ac:dyDescent="0.3">
      <c r="A340" s="60">
        <v>42708</v>
      </c>
      <c r="B340" s="15">
        <f t="shared" si="30"/>
        <v>2016</v>
      </c>
      <c r="C340" s="15">
        <f t="shared" si="31"/>
        <v>12</v>
      </c>
      <c r="D340" s="15">
        <f t="shared" si="32"/>
        <v>4</v>
      </c>
      <c r="E340" s="15">
        <v>10398</v>
      </c>
      <c r="F340" s="15">
        <v>0</v>
      </c>
      <c r="G340" s="15">
        <f t="shared" si="33"/>
        <v>0</v>
      </c>
      <c r="H340" s="15">
        <f t="shared" si="34"/>
        <v>0</v>
      </c>
      <c r="I340" s="58">
        <f>'Fashring Assumptions'!$M$7*F340</f>
        <v>0</v>
      </c>
      <c r="J340" s="58">
        <f>'Fashring Assumptions'!$M$5*'Fashring Assumptions'!$M$7*E340</f>
        <v>649.875</v>
      </c>
      <c r="K340" s="58">
        <f t="shared" si="35"/>
        <v>649.875</v>
      </c>
    </row>
    <row r="341" spans="1:11" x14ac:dyDescent="0.3">
      <c r="A341" s="60">
        <v>42709</v>
      </c>
      <c r="B341" s="15">
        <f t="shared" si="30"/>
        <v>2016</v>
      </c>
      <c r="C341" s="15">
        <f t="shared" si="31"/>
        <v>12</v>
      </c>
      <c r="D341" s="15">
        <f t="shared" si="32"/>
        <v>5</v>
      </c>
      <c r="E341" s="15">
        <v>9818</v>
      </c>
      <c r="F341" s="15">
        <v>0</v>
      </c>
      <c r="G341" s="15">
        <f t="shared" si="33"/>
        <v>0</v>
      </c>
      <c r="H341" s="15">
        <f t="shared" si="34"/>
        <v>0</v>
      </c>
      <c r="I341" s="58">
        <f>'Fashring Assumptions'!$M$7*F341</f>
        <v>0</v>
      </c>
      <c r="J341" s="58">
        <f>'Fashring Assumptions'!$M$5*'Fashring Assumptions'!$M$7*E341</f>
        <v>613.625</v>
      </c>
      <c r="K341" s="58">
        <f t="shared" si="35"/>
        <v>613.625</v>
      </c>
    </row>
    <row r="342" spans="1:11" x14ac:dyDescent="0.3">
      <c r="A342" s="60">
        <v>42710</v>
      </c>
      <c r="B342" s="15">
        <f t="shared" si="30"/>
        <v>2016</v>
      </c>
      <c r="C342" s="15">
        <f t="shared" si="31"/>
        <v>12</v>
      </c>
      <c r="D342" s="15">
        <f t="shared" si="32"/>
        <v>6</v>
      </c>
      <c r="E342" s="15">
        <v>9237</v>
      </c>
      <c r="F342" s="15">
        <v>0</v>
      </c>
      <c r="G342" s="15">
        <f t="shared" si="33"/>
        <v>0</v>
      </c>
      <c r="H342" s="15">
        <f t="shared" si="34"/>
        <v>0</v>
      </c>
      <c r="I342" s="58">
        <f>'Fashring Assumptions'!$M$7*F342</f>
        <v>0</v>
      </c>
      <c r="J342" s="58">
        <f>'Fashring Assumptions'!$M$5*'Fashring Assumptions'!$M$7*E342</f>
        <v>577.3125</v>
      </c>
      <c r="K342" s="58">
        <f t="shared" si="35"/>
        <v>577.3125</v>
      </c>
    </row>
    <row r="343" spans="1:11" x14ac:dyDescent="0.3">
      <c r="A343" s="60">
        <v>42711</v>
      </c>
      <c r="B343" s="15">
        <f t="shared" si="30"/>
        <v>2016</v>
      </c>
      <c r="C343" s="15">
        <f t="shared" si="31"/>
        <v>12</v>
      </c>
      <c r="D343" s="15">
        <f t="shared" si="32"/>
        <v>7</v>
      </c>
      <c r="E343" s="15">
        <v>8671</v>
      </c>
      <c r="F343" s="15">
        <v>0</v>
      </c>
      <c r="G343" s="15">
        <f t="shared" si="33"/>
        <v>0</v>
      </c>
      <c r="H343" s="15">
        <f t="shared" si="34"/>
        <v>0</v>
      </c>
      <c r="I343" s="58">
        <f>'Fashring Assumptions'!$M$7*F343</f>
        <v>0</v>
      </c>
      <c r="J343" s="58">
        <f>'Fashring Assumptions'!$M$5*'Fashring Assumptions'!$M$7*E343</f>
        <v>541.9375</v>
      </c>
      <c r="K343" s="58">
        <f t="shared" si="35"/>
        <v>541.9375</v>
      </c>
    </row>
    <row r="344" spans="1:11" x14ac:dyDescent="0.3">
      <c r="A344" s="60">
        <v>42712</v>
      </c>
      <c r="B344" s="15">
        <f t="shared" si="30"/>
        <v>2016</v>
      </c>
      <c r="C344" s="15">
        <f t="shared" si="31"/>
        <v>12</v>
      </c>
      <c r="D344" s="15">
        <f t="shared" si="32"/>
        <v>8</v>
      </c>
      <c r="E344" s="15">
        <v>8100</v>
      </c>
      <c r="F344" s="15">
        <v>0</v>
      </c>
      <c r="G344" s="15">
        <f t="shared" si="33"/>
        <v>0</v>
      </c>
      <c r="H344" s="15">
        <f t="shared" si="34"/>
        <v>0</v>
      </c>
      <c r="I344" s="58">
        <f>'Fashring Assumptions'!$M$7*F344</f>
        <v>0</v>
      </c>
      <c r="J344" s="58">
        <f>'Fashring Assumptions'!$M$5*'Fashring Assumptions'!$M$7*E344</f>
        <v>506.25</v>
      </c>
      <c r="K344" s="58">
        <f t="shared" si="35"/>
        <v>506.25</v>
      </c>
    </row>
    <row r="345" spans="1:11" x14ac:dyDescent="0.3">
      <c r="A345" s="60">
        <v>42713</v>
      </c>
      <c r="B345" s="15">
        <f t="shared" si="30"/>
        <v>2016</v>
      </c>
      <c r="C345" s="15">
        <f t="shared" si="31"/>
        <v>12</v>
      </c>
      <c r="D345" s="15">
        <f t="shared" si="32"/>
        <v>9</v>
      </c>
      <c r="E345" s="15">
        <v>7527</v>
      </c>
      <c r="F345" s="15">
        <v>0</v>
      </c>
      <c r="G345" s="15">
        <f t="shared" si="33"/>
        <v>0</v>
      </c>
      <c r="H345" s="15">
        <f t="shared" si="34"/>
        <v>0</v>
      </c>
      <c r="I345" s="58">
        <f>'Fashring Assumptions'!$M$7*F345</f>
        <v>0</v>
      </c>
      <c r="J345" s="58">
        <f>'Fashring Assumptions'!$M$5*'Fashring Assumptions'!$M$7*E345</f>
        <v>470.4375</v>
      </c>
      <c r="K345" s="58">
        <f t="shared" si="35"/>
        <v>470.4375</v>
      </c>
    </row>
    <row r="346" spans="1:11" x14ac:dyDescent="0.3">
      <c r="A346" s="60">
        <v>42714</v>
      </c>
      <c r="B346" s="15">
        <f t="shared" si="30"/>
        <v>2016</v>
      </c>
      <c r="C346" s="15">
        <f t="shared" si="31"/>
        <v>12</v>
      </c>
      <c r="D346" s="15">
        <f t="shared" si="32"/>
        <v>10</v>
      </c>
      <c r="E346" s="15">
        <v>6997</v>
      </c>
      <c r="F346" s="15">
        <v>0</v>
      </c>
      <c r="G346" s="15">
        <f t="shared" si="33"/>
        <v>0</v>
      </c>
      <c r="H346" s="15">
        <f t="shared" si="34"/>
        <v>0</v>
      </c>
      <c r="I346" s="58">
        <f>'Fashring Assumptions'!$M$7*F346</f>
        <v>0</v>
      </c>
      <c r="J346" s="58">
        <f>'Fashring Assumptions'!$M$5*'Fashring Assumptions'!$M$7*E346</f>
        <v>437.3125</v>
      </c>
      <c r="K346" s="58">
        <f t="shared" si="35"/>
        <v>437.3125</v>
      </c>
    </row>
    <row r="347" spans="1:11" x14ac:dyDescent="0.3">
      <c r="A347" s="60">
        <v>42715</v>
      </c>
      <c r="B347" s="15">
        <f t="shared" si="30"/>
        <v>2016</v>
      </c>
      <c r="C347" s="15">
        <f t="shared" si="31"/>
        <v>12</v>
      </c>
      <c r="D347" s="15">
        <f t="shared" si="32"/>
        <v>11</v>
      </c>
      <c r="E347" s="15">
        <v>6421</v>
      </c>
      <c r="F347" s="15">
        <v>0</v>
      </c>
      <c r="G347" s="15">
        <f t="shared" si="33"/>
        <v>0</v>
      </c>
      <c r="H347" s="15">
        <f t="shared" si="34"/>
        <v>0</v>
      </c>
      <c r="I347" s="58">
        <f>'Fashring Assumptions'!$M$7*F347</f>
        <v>0</v>
      </c>
      <c r="J347" s="58">
        <f>'Fashring Assumptions'!$M$5*'Fashring Assumptions'!$M$7*E347</f>
        <v>401.3125</v>
      </c>
      <c r="K347" s="58">
        <f t="shared" si="35"/>
        <v>401.3125</v>
      </c>
    </row>
    <row r="348" spans="1:11" x14ac:dyDescent="0.3">
      <c r="A348" s="60">
        <v>42716</v>
      </c>
      <c r="B348" s="15">
        <f t="shared" si="30"/>
        <v>2016</v>
      </c>
      <c r="C348" s="15">
        <f t="shared" si="31"/>
        <v>12</v>
      </c>
      <c r="D348" s="15">
        <f t="shared" si="32"/>
        <v>12</v>
      </c>
      <c r="E348" s="15">
        <v>5834</v>
      </c>
      <c r="F348" s="15">
        <v>0</v>
      </c>
      <c r="G348" s="15">
        <f t="shared" si="33"/>
        <v>0</v>
      </c>
      <c r="H348" s="15">
        <f t="shared" si="34"/>
        <v>0</v>
      </c>
      <c r="I348" s="58">
        <f>'Fashring Assumptions'!$M$7*F348</f>
        <v>0</v>
      </c>
      <c r="J348" s="58">
        <f>'Fashring Assumptions'!$M$5*'Fashring Assumptions'!$M$7*E348</f>
        <v>364.625</v>
      </c>
      <c r="K348" s="58">
        <f t="shared" si="35"/>
        <v>364.625</v>
      </c>
    </row>
    <row r="349" spans="1:11" x14ac:dyDescent="0.3">
      <c r="A349" s="60">
        <v>42717</v>
      </c>
      <c r="B349" s="15">
        <f t="shared" si="30"/>
        <v>2016</v>
      </c>
      <c r="C349" s="15">
        <f t="shared" si="31"/>
        <v>12</v>
      </c>
      <c r="D349" s="15">
        <f t="shared" si="32"/>
        <v>13</v>
      </c>
      <c r="E349" s="15">
        <v>5333</v>
      </c>
      <c r="F349" s="15">
        <v>0</v>
      </c>
      <c r="G349" s="15">
        <f t="shared" si="33"/>
        <v>0</v>
      </c>
      <c r="H349" s="15">
        <f t="shared" si="34"/>
        <v>0</v>
      </c>
      <c r="I349" s="58">
        <f>'Fashring Assumptions'!$M$7*F349</f>
        <v>0</v>
      </c>
      <c r="J349" s="58">
        <f>'Fashring Assumptions'!$M$5*'Fashring Assumptions'!$M$7*E349</f>
        <v>333.3125</v>
      </c>
      <c r="K349" s="58">
        <f t="shared" si="35"/>
        <v>333.3125</v>
      </c>
    </row>
    <row r="350" spans="1:11" x14ac:dyDescent="0.3">
      <c r="A350" s="60">
        <v>42718</v>
      </c>
      <c r="B350" s="15">
        <f t="shared" si="30"/>
        <v>2016</v>
      </c>
      <c r="C350" s="15">
        <f t="shared" si="31"/>
        <v>12</v>
      </c>
      <c r="D350" s="15">
        <f t="shared" si="32"/>
        <v>14</v>
      </c>
      <c r="E350" s="15">
        <v>17888</v>
      </c>
      <c r="F350" s="15">
        <v>13095</v>
      </c>
      <c r="G350" s="15">
        <f t="shared" si="33"/>
        <v>1</v>
      </c>
      <c r="H350" s="15">
        <f t="shared" si="34"/>
        <v>1000</v>
      </c>
      <c r="I350" s="58">
        <f>'Fashring Assumptions'!$M$7*F350</f>
        <v>32737.5</v>
      </c>
      <c r="J350" s="58">
        <f>'Fashring Assumptions'!$M$5*'Fashring Assumptions'!$M$7*E350</f>
        <v>1118</v>
      </c>
      <c r="K350" s="58">
        <f t="shared" si="35"/>
        <v>34855.5</v>
      </c>
    </row>
    <row r="351" spans="1:11" x14ac:dyDescent="0.3">
      <c r="A351" s="60">
        <v>42719</v>
      </c>
      <c r="B351" s="15">
        <f t="shared" si="30"/>
        <v>2016</v>
      </c>
      <c r="C351" s="15">
        <f t="shared" si="31"/>
        <v>12</v>
      </c>
      <c r="D351" s="15">
        <f t="shared" si="32"/>
        <v>15</v>
      </c>
      <c r="E351" s="15">
        <v>17256</v>
      </c>
      <c r="F351" s="15">
        <v>0</v>
      </c>
      <c r="G351" s="15">
        <f t="shared" si="33"/>
        <v>0</v>
      </c>
      <c r="H351" s="15">
        <f t="shared" si="34"/>
        <v>0</v>
      </c>
      <c r="I351" s="58">
        <f>'Fashring Assumptions'!$M$7*F351</f>
        <v>0</v>
      </c>
      <c r="J351" s="58">
        <f>'Fashring Assumptions'!$M$5*'Fashring Assumptions'!$M$7*E351</f>
        <v>1078.5</v>
      </c>
      <c r="K351" s="58">
        <f t="shared" si="35"/>
        <v>1078.5</v>
      </c>
    </row>
    <row r="352" spans="1:11" x14ac:dyDescent="0.3">
      <c r="A352" s="60">
        <v>42720</v>
      </c>
      <c r="B352" s="15">
        <f t="shared" si="30"/>
        <v>2016</v>
      </c>
      <c r="C352" s="15">
        <f t="shared" si="31"/>
        <v>12</v>
      </c>
      <c r="D352" s="15">
        <f t="shared" si="32"/>
        <v>16</v>
      </c>
      <c r="E352" s="15">
        <v>16658</v>
      </c>
      <c r="F352" s="15">
        <v>0</v>
      </c>
      <c r="G352" s="15">
        <f t="shared" si="33"/>
        <v>0</v>
      </c>
      <c r="H352" s="15">
        <f t="shared" si="34"/>
        <v>0</v>
      </c>
      <c r="I352" s="58">
        <f>'Fashring Assumptions'!$M$7*F352</f>
        <v>0</v>
      </c>
      <c r="J352" s="58">
        <f>'Fashring Assumptions'!$M$5*'Fashring Assumptions'!$M$7*E352</f>
        <v>1041.125</v>
      </c>
      <c r="K352" s="58">
        <f t="shared" si="35"/>
        <v>1041.125</v>
      </c>
    </row>
    <row r="353" spans="1:11" x14ac:dyDescent="0.3">
      <c r="A353" s="60">
        <v>42721</v>
      </c>
      <c r="B353" s="15">
        <f t="shared" si="30"/>
        <v>2016</v>
      </c>
      <c r="C353" s="15">
        <f t="shared" si="31"/>
        <v>12</v>
      </c>
      <c r="D353" s="15">
        <f t="shared" si="32"/>
        <v>17</v>
      </c>
      <c r="E353" s="15">
        <v>16036</v>
      </c>
      <c r="F353" s="15">
        <v>0</v>
      </c>
      <c r="G353" s="15">
        <f t="shared" si="33"/>
        <v>0</v>
      </c>
      <c r="H353" s="15">
        <f t="shared" si="34"/>
        <v>0</v>
      </c>
      <c r="I353" s="58">
        <f>'Fashring Assumptions'!$M$7*F353</f>
        <v>0</v>
      </c>
      <c r="J353" s="58">
        <f>'Fashring Assumptions'!$M$5*'Fashring Assumptions'!$M$7*E353</f>
        <v>1002.25</v>
      </c>
      <c r="K353" s="58">
        <f t="shared" si="35"/>
        <v>1002.25</v>
      </c>
    </row>
    <row r="354" spans="1:11" x14ac:dyDescent="0.3">
      <c r="A354" s="60">
        <v>42722</v>
      </c>
      <c r="B354" s="15">
        <f t="shared" si="30"/>
        <v>2016</v>
      </c>
      <c r="C354" s="15">
        <f t="shared" si="31"/>
        <v>12</v>
      </c>
      <c r="D354" s="15">
        <f t="shared" si="32"/>
        <v>18</v>
      </c>
      <c r="E354" s="15">
        <v>15462</v>
      </c>
      <c r="F354" s="15">
        <v>0</v>
      </c>
      <c r="G354" s="15">
        <f t="shared" si="33"/>
        <v>0</v>
      </c>
      <c r="H354" s="15">
        <f t="shared" si="34"/>
        <v>0</v>
      </c>
      <c r="I354" s="58">
        <f>'Fashring Assumptions'!$M$7*F354</f>
        <v>0</v>
      </c>
      <c r="J354" s="58">
        <f>'Fashring Assumptions'!$M$5*'Fashring Assumptions'!$M$7*E354</f>
        <v>966.375</v>
      </c>
      <c r="K354" s="58">
        <f t="shared" si="35"/>
        <v>966.375</v>
      </c>
    </row>
    <row r="355" spans="1:11" x14ac:dyDescent="0.3">
      <c r="A355" s="60">
        <v>42723</v>
      </c>
      <c r="B355" s="15">
        <f t="shared" si="30"/>
        <v>2016</v>
      </c>
      <c r="C355" s="15">
        <f t="shared" si="31"/>
        <v>12</v>
      </c>
      <c r="D355" s="15">
        <f t="shared" si="32"/>
        <v>19</v>
      </c>
      <c r="E355" s="15">
        <v>14861</v>
      </c>
      <c r="F355" s="15">
        <v>0</v>
      </c>
      <c r="G355" s="15">
        <f t="shared" si="33"/>
        <v>0</v>
      </c>
      <c r="H355" s="15">
        <f t="shared" si="34"/>
        <v>0</v>
      </c>
      <c r="I355" s="58">
        <f>'Fashring Assumptions'!$M$7*F355</f>
        <v>0</v>
      </c>
      <c r="J355" s="58">
        <f>'Fashring Assumptions'!$M$5*'Fashring Assumptions'!$M$7*E355</f>
        <v>928.8125</v>
      </c>
      <c r="K355" s="58">
        <f t="shared" si="35"/>
        <v>928.8125</v>
      </c>
    </row>
    <row r="356" spans="1:11" x14ac:dyDescent="0.3">
      <c r="A356" s="60">
        <v>42724</v>
      </c>
      <c r="B356" s="15">
        <f t="shared" si="30"/>
        <v>2016</v>
      </c>
      <c r="C356" s="15">
        <f t="shared" si="31"/>
        <v>12</v>
      </c>
      <c r="D356" s="15">
        <f t="shared" si="32"/>
        <v>20</v>
      </c>
      <c r="E356" s="15">
        <v>14256</v>
      </c>
      <c r="F356" s="15">
        <v>0</v>
      </c>
      <c r="G356" s="15">
        <f t="shared" si="33"/>
        <v>0</v>
      </c>
      <c r="H356" s="15">
        <f t="shared" si="34"/>
        <v>0</v>
      </c>
      <c r="I356" s="58">
        <f>'Fashring Assumptions'!$M$7*F356</f>
        <v>0</v>
      </c>
      <c r="J356" s="58">
        <f>'Fashring Assumptions'!$M$5*'Fashring Assumptions'!$M$7*E356</f>
        <v>891</v>
      </c>
      <c r="K356" s="58">
        <f t="shared" si="35"/>
        <v>891</v>
      </c>
    </row>
    <row r="357" spans="1:11" x14ac:dyDescent="0.3">
      <c r="A357" s="60">
        <v>42725</v>
      </c>
      <c r="B357" s="15">
        <f t="shared" si="30"/>
        <v>2016</v>
      </c>
      <c r="C357" s="15">
        <f t="shared" si="31"/>
        <v>12</v>
      </c>
      <c r="D357" s="15">
        <f t="shared" si="32"/>
        <v>21</v>
      </c>
      <c r="E357" s="15">
        <v>13681</v>
      </c>
      <c r="F357" s="15">
        <v>0</v>
      </c>
      <c r="G357" s="15">
        <f t="shared" si="33"/>
        <v>0</v>
      </c>
      <c r="H357" s="15">
        <f t="shared" si="34"/>
        <v>0</v>
      </c>
      <c r="I357" s="58">
        <f>'Fashring Assumptions'!$M$7*F357</f>
        <v>0</v>
      </c>
      <c r="J357" s="58">
        <f>'Fashring Assumptions'!$M$5*'Fashring Assumptions'!$M$7*E357</f>
        <v>855.0625</v>
      </c>
      <c r="K357" s="58">
        <f t="shared" si="35"/>
        <v>855.0625</v>
      </c>
    </row>
    <row r="358" spans="1:11" x14ac:dyDescent="0.3">
      <c r="A358" s="60">
        <v>42726</v>
      </c>
      <c r="B358" s="15">
        <f t="shared" si="30"/>
        <v>2016</v>
      </c>
      <c r="C358" s="15">
        <f t="shared" si="31"/>
        <v>12</v>
      </c>
      <c r="D358" s="15">
        <f t="shared" si="32"/>
        <v>22</v>
      </c>
      <c r="E358" s="15">
        <v>13106</v>
      </c>
      <c r="F358" s="15">
        <v>0</v>
      </c>
      <c r="G358" s="15">
        <f t="shared" si="33"/>
        <v>0</v>
      </c>
      <c r="H358" s="15">
        <f t="shared" si="34"/>
        <v>0</v>
      </c>
      <c r="I358" s="58">
        <f>'Fashring Assumptions'!$M$7*F358</f>
        <v>0</v>
      </c>
      <c r="J358" s="58">
        <f>'Fashring Assumptions'!$M$5*'Fashring Assumptions'!$M$7*E358</f>
        <v>819.125</v>
      </c>
      <c r="K358" s="58">
        <f t="shared" si="35"/>
        <v>819.125</v>
      </c>
    </row>
    <row r="359" spans="1:11" x14ac:dyDescent="0.3">
      <c r="A359" s="60">
        <v>42727</v>
      </c>
      <c r="B359" s="15">
        <f t="shared" si="30"/>
        <v>2016</v>
      </c>
      <c r="C359" s="15">
        <f t="shared" si="31"/>
        <v>12</v>
      </c>
      <c r="D359" s="15">
        <f t="shared" si="32"/>
        <v>23</v>
      </c>
      <c r="E359" s="15">
        <v>12547</v>
      </c>
      <c r="F359" s="15">
        <v>0</v>
      </c>
      <c r="G359" s="15">
        <f t="shared" si="33"/>
        <v>0</v>
      </c>
      <c r="H359" s="15">
        <f t="shared" si="34"/>
        <v>0</v>
      </c>
      <c r="I359" s="58">
        <f>'Fashring Assumptions'!$M$7*F359</f>
        <v>0</v>
      </c>
      <c r="J359" s="58">
        <f>'Fashring Assumptions'!$M$5*'Fashring Assumptions'!$M$7*E359</f>
        <v>784.1875</v>
      </c>
      <c r="K359" s="58">
        <f t="shared" si="35"/>
        <v>784.1875</v>
      </c>
    </row>
    <row r="360" spans="1:11" x14ac:dyDescent="0.3">
      <c r="A360" s="60">
        <v>42728</v>
      </c>
      <c r="B360" s="15">
        <f t="shared" si="30"/>
        <v>2016</v>
      </c>
      <c r="C360" s="15">
        <f t="shared" si="31"/>
        <v>12</v>
      </c>
      <c r="D360" s="15">
        <f t="shared" si="32"/>
        <v>24</v>
      </c>
      <c r="E360" s="15">
        <v>11905</v>
      </c>
      <c r="F360" s="15">
        <v>0</v>
      </c>
      <c r="G360" s="15">
        <f t="shared" si="33"/>
        <v>0</v>
      </c>
      <c r="H360" s="15">
        <f t="shared" si="34"/>
        <v>0</v>
      </c>
      <c r="I360" s="58">
        <f>'Fashring Assumptions'!$M$7*F360</f>
        <v>0</v>
      </c>
      <c r="J360" s="58">
        <f>'Fashring Assumptions'!$M$5*'Fashring Assumptions'!$M$7*E360</f>
        <v>744.0625</v>
      </c>
      <c r="K360" s="58">
        <f t="shared" si="35"/>
        <v>744.0625</v>
      </c>
    </row>
    <row r="361" spans="1:11" x14ac:dyDescent="0.3">
      <c r="A361" s="60">
        <v>42729</v>
      </c>
      <c r="B361" s="15">
        <f t="shared" si="30"/>
        <v>2016</v>
      </c>
      <c r="C361" s="15">
        <f t="shared" si="31"/>
        <v>12</v>
      </c>
      <c r="D361" s="15">
        <f t="shared" si="32"/>
        <v>25</v>
      </c>
      <c r="E361" s="15">
        <v>11336</v>
      </c>
      <c r="F361" s="15">
        <v>0</v>
      </c>
      <c r="G361" s="15">
        <f t="shared" si="33"/>
        <v>0</v>
      </c>
      <c r="H361" s="15">
        <f t="shared" si="34"/>
        <v>0</v>
      </c>
      <c r="I361" s="58">
        <f>'Fashring Assumptions'!$M$7*F361</f>
        <v>0</v>
      </c>
      <c r="J361" s="58">
        <f>'Fashring Assumptions'!$M$5*'Fashring Assumptions'!$M$7*E361</f>
        <v>708.5</v>
      </c>
      <c r="K361" s="58">
        <f t="shared" si="35"/>
        <v>708.5</v>
      </c>
    </row>
    <row r="362" spans="1:11" x14ac:dyDescent="0.3">
      <c r="A362" s="60">
        <v>42730</v>
      </c>
      <c r="B362" s="15">
        <f t="shared" si="30"/>
        <v>2016</v>
      </c>
      <c r="C362" s="15">
        <f t="shared" si="31"/>
        <v>12</v>
      </c>
      <c r="D362" s="15">
        <f t="shared" si="32"/>
        <v>26</v>
      </c>
      <c r="E362" s="15">
        <v>10704</v>
      </c>
      <c r="F362" s="15">
        <v>0</v>
      </c>
      <c r="G362" s="15">
        <f t="shared" si="33"/>
        <v>0</v>
      </c>
      <c r="H362" s="15">
        <f t="shared" si="34"/>
        <v>0</v>
      </c>
      <c r="I362" s="58">
        <f>'Fashring Assumptions'!$M$7*F362</f>
        <v>0</v>
      </c>
      <c r="J362" s="58">
        <f>'Fashring Assumptions'!$M$5*'Fashring Assumptions'!$M$7*E362</f>
        <v>669</v>
      </c>
      <c r="K362" s="58">
        <f t="shared" si="35"/>
        <v>669</v>
      </c>
    </row>
    <row r="363" spans="1:11" x14ac:dyDescent="0.3">
      <c r="A363" s="60">
        <v>42731</v>
      </c>
      <c r="B363" s="15">
        <f t="shared" si="30"/>
        <v>2016</v>
      </c>
      <c r="C363" s="15">
        <f t="shared" si="31"/>
        <v>12</v>
      </c>
      <c r="D363" s="15">
        <f t="shared" si="32"/>
        <v>27</v>
      </c>
      <c r="E363" s="15">
        <v>10148</v>
      </c>
      <c r="F363" s="15">
        <v>0</v>
      </c>
      <c r="G363" s="15">
        <f t="shared" si="33"/>
        <v>0</v>
      </c>
      <c r="H363" s="15">
        <f t="shared" si="34"/>
        <v>0</v>
      </c>
      <c r="I363" s="58">
        <f>'Fashring Assumptions'!$M$7*F363</f>
        <v>0</v>
      </c>
      <c r="J363" s="58">
        <f>'Fashring Assumptions'!$M$5*'Fashring Assumptions'!$M$7*E363</f>
        <v>634.25</v>
      </c>
      <c r="K363" s="58">
        <f t="shared" si="35"/>
        <v>634.25</v>
      </c>
    </row>
    <row r="364" spans="1:11" x14ac:dyDescent="0.3">
      <c r="A364" s="60">
        <v>42732</v>
      </c>
      <c r="B364" s="15">
        <f t="shared" si="30"/>
        <v>2016</v>
      </c>
      <c r="C364" s="15">
        <f t="shared" si="31"/>
        <v>12</v>
      </c>
      <c r="D364" s="15">
        <f t="shared" si="32"/>
        <v>28</v>
      </c>
      <c r="E364" s="15">
        <v>9520</v>
      </c>
      <c r="F364" s="15">
        <v>0</v>
      </c>
      <c r="G364" s="15">
        <f t="shared" si="33"/>
        <v>0</v>
      </c>
      <c r="H364" s="15">
        <f t="shared" si="34"/>
        <v>0</v>
      </c>
      <c r="I364" s="58">
        <f>'Fashring Assumptions'!$M$7*F364</f>
        <v>0</v>
      </c>
      <c r="J364" s="58">
        <f>'Fashring Assumptions'!$M$5*'Fashring Assumptions'!$M$7*E364</f>
        <v>595</v>
      </c>
      <c r="K364" s="58">
        <f t="shared" si="35"/>
        <v>595</v>
      </c>
    </row>
    <row r="365" spans="1:11" x14ac:dyDescent="0.3">
      <c r="A365" s="60">
        <v>42733</v>
      </c>
      <c r="B365" s="15">
        <f t="shared" si="30"/>
        <v>2016</v>
      </c>
      <c r="C365" s="15">
        <f t="shared" si="31"/>
        <v>12</v>
      </c>
      <c r="D365" s="15">
        <f t="shared" si="32"/>
        <v>29</v>
      </c>
      <c r="E365" s="15">
        <v>8928</v>
      </c>
      <c r="F365" s="15">
        <v>0</v>
      </c>
      <c r="G365" s="15">
        <f t="shared" si="33"/>
        <v>0</v>
      </c>
      <c r="H365" s="15">
        <f t="shared" si="34"/>
        <v>0</v>
      </c>
      <c r="I365" s="58">
        <f>'Fashring Assumptions'!$M$7*F365</f>
        <v>0</v>
      </c>
      <c r="J365" s="58">
        <f>'Fashring Assumptions'!$M$5*'Fashring Assumptions'!$M$7*E365</f>
        <v>558</v>
      </c>
      <c r="K365" s="58">
        <f t="shared" si="35"/>
        <v>558</v>
      </c>
    </row>
    <row r="366" spans="1:11" x14ac:dyDescent="0.3">
      <c r="A366" s="60">
        <v>42734</v>
      </c>
      <c r="B366" s="15">
        <f t="shared" si="30"/>
        <v>2016</v>
      </c>
      <c r="C366" s="15">
        <f t="shared" si="31"/>
        <v>12</v>
      </c>
      <c r="D366" s="15">
        <f t="shared" si="32"/>
        <v>30</v>
      </c>
      <c r="E366" s="15">
        <v>8401</v>
      </c>
      <c r="F366" s="15">
        <v>0</v>
      </c>
      <c r="G366" s="15">
        <f t="shared" si="33"/>
        <v>0</v>
      </c>
      <c r="H366" s="15">
        <f t="shared" si="34"/>
        <v>0</v>
      </c>
      <c r="I366" s="58">
        <f>'Fashring Assumptions'!$M$7*F366</f>
        <v>0</v>
      </c>
      <c r="J366" s="58">
        <f>'Fashring Assumptions'!$M$5*'Fashring Assumptions'!$M$7*E366</f>
        <v>525.0625</v>
      </c>
      <c r="K366" s="58">
        <f t="shared" si="35"/>
        <v>525.0625</v>
      </c>
    </row>
    <row r="367" spans="1:11" x14ac:dyDescent="0.3">
      <c r="A367" s="60">
        <v>42735</v>
      </c>
      <c r="B367" s="15">
        <f t="shared" si="30"/>
        <v>2016</v>
      </c>
      <c r="C367" s="15">
        <f t="shared" si="31"/>
        <v>12</v>
      </c>
      <c r="D367" s="15">
        <f t="shared" si="32"/>
        <v>31</v>
      </c>
      <c r="E367" s="15">
        <v>7888</v>
      </c>
      <c r="F367" s="15">
        <v>0</v>
      </c>
      <c r="G367" s="15">
        <f t="shared" si="33"/>
        <v>0</v>
      </c>
      <c r="H367" s="15">
        <f t="shared" si="34"/>
        <v>0</v>
      </c>
      <c r="I367" s="58">
        <f>'Fashring Assumptions'!$M$7*F367</f>
        <v>0</v>
      </c>
      <c r="J367" s="58">
        <f>'Fashring Assumptions'!$M$5*'Fashring Assumptions'!$M$7*E367</f>
        <v>493</v>
      </c>
      <c r="K367" s="58">
        <f t="shared" si="35"/>
        <v>493</v>
      </c>
    </row>
    <row r="368" spans="1:11" x14ac:dyDescent="0.3">
      <c r="A368" s="60">
        <v>42736</v>
      </c>
      <c r="B368" s="15">
        <f t="shared" si="30"/>
        <v>2017</v>
      </c>
      <c r="C368" s="15">
        <f t="shared" si="31"/>
        <v>1</v>
      </c>
      <c r="D368" s="15">
        <f t="shared" si="32"/>
        <v>1</v>
      </c>
      <c r="E368" s="15">
        <v>7299</v>
      </c>
      <c r="F368" s="15">
        <v>0</v>
      </c>
      <c r="G368" s="15">
        <f t="shared" si="33"/>
        <v>0</v>
      </c>
      <c r="H368" s="15">
        <f t="shared" si="34"/>
        <v>0</v>
      </c>
      <c r="I368" s="58">
        <f>'Fashring Assumptions'!$M$7*F368</f>
        <v>0</v>
      </c>
      <c r="J368" s="58">
        <f>'Fashring Assumptions'!$M$5*'Fashring Assumptions'!$M$7*E368</f>
        <v>456.1875</v>
      </c>
      <c r="K368" s="58">
        <f t="shared" si="35"/>
        <v>456.1875</v>
      </c>
    </row>
    <row r="369" spans="1:11" x14ac:dyDescent="0.3">
      <c r="A369" s="60">
        <v>42737</v>
      </c>
      <c r="B369" s="15">
        <f t="shared" si="30"/>
        <v>2017</v>
      </c>
      <c r="C369" s="15">
        <f t="shared" si="31"/>
        <v>1</v>
      </c>
      <c r="D369" s="15">
        <f t="shared" si="32"/>
        <v>2</v>
      </c>
      <c r="E369" s="15">
        <v>6629</v>
      </c>
      <c r="F369" s="15">
        <v>0</v>
      </c>
      <c r="G369" s="15">
        <f t="shared" si="33"/>
        <v>0</v>
      </c>
      <c r="H369" s="15">
        <f t="shared" si="34"/>
        <v>0</v>
      </c>
      <c r="I369" s="58">
        <f>'Fashring Assumptions'!$M$7*F369</f>
        <v>0</v>
      </c>
      <c r="J369" s="58">
        <f>'Fashring Assumptions'!$M$5*'Fashring Assumptions'!$M$7*E369</f>
        <v>414.3125</v>
      </c>
      <c r="K369" s="58">
        <f t="shared" si="35"/>
        <v>414.3125</v>
      </c>
    </row>
    <row r="370" spans="1:11" x14ac:dyDescent="0.3">
      <c r="A370" s="60">
        <v>42738</v>
      </c>
      <c r="B370" s="15">
        <f t="shared" si="30"/>
        <v>2017</v>
      </c>
      <c r="C370" s="15">
        <f t="shared" si="31"/>
        <v>1</v>
      </c>
      <c r="D370" s="15">
        <f t="shared" si="32"/>
        <v>3</v>
      </c>
      <c r="E370" s="15">
        <v>6045</v>
      </c>
      <c r="F370" s="15">
        <v>0</v>
      </c>
      <c r="G370" s="15">
        <f t="shared" si="33"/>
        <v>0</v>
      </c>
      <c r="H370" s="15">
        <f t="shared" si="34"/>
        <v>0</v>
      </c>
      <c r="I370" s="58">
        <f>'Fashring Assumptions'!$M$7*F370</f>
        <v>0</v>
      </c>
      <c r="J370" s="58">
        <f>'Fashring Assumptions'!$M$5*'Fashring Assumptions'!$M$7*E370</f>
        <v>377.8125</v>
      </c>
      <c r="K370" s="58">
        <f t="shared" si="35"/>
        <v>377.8125</v>
      </c>
    </row>
    <row r="371" spans="1:11" x14ac:dyDescent="0.3">
      <c r="A371" s="60">
        <v>42739</v>
      </c>
      <c r="B371" s="15">
        <f t="shared" si="30"/>
        <v>2017</v>
      </c>
      <c r="C371" s="15">
        <f t="shared" si="31"/>
        <v>1</v>
      </c>
      <c r="D371" s="15">
        <f t="shared" si="32"/>
        <v>4</v>
      </c>
      <c r="E371" s="15">
        <v>5448</v>
      </c>
      <c r="F371" s="15">
        <v>0</v>
      </c>
      <c r="G371" s="15">
        <f t="shared" si="33"/>
        <v>0</v>
      </c>
      <c r="H371" s="15">
        <f t="shared" si="34"/>
        <v>0</v>
      </c>
      <c r="I371" s="58">
        <f>'Fashring Assumptions'!$M$7*F371</f>
        <v>0</v>
      </c>
      <c r="J371" s="58">
        <f>'Fashring Assumptions'!$M$5*'Fashring Assumptions'!$M$7*E371</f>
        <v>340.5</v>
      </c>
      <c r="K371" s="58">
        <f t="shared" si="35"/>
        <v>340.5</v>
      </c>
    </row>
    <row r="372" spans="1:11" x14ac:dyDescent="0.3">
      <c r="A372" s="60">
        <v>42740</v>
      </c>
      <c r="B372" s="15">
        <f t="shared" si="30"/>
        <v>2017</v>
      </c>
      <c r="C372" s="15">
        <f t="shared" si="31"/>
        <v>1</v>
      </c>
      <c r="D372" s="15">
        <f t="shared" si="32"/>
        <v>5</v>
      </c>
      <c r="E372" s="15">
        <v>17484</v>
      </c>
      <c r="F372" s="15">
        <v>12591</v>
      </c>
      <c r="G372" s="15">
        <f t="shared" si="33"/>
        <v>1</v>
      </c>
      <c r="H372" s="15">
        <f t="shared" si="34"/>
        <v>1000</v>
      </c>
      <c r="I372" s="58">
        <f>'Fashring Assumptions'!$M$7*F372</f>
        <v>31477.5</v>
      </c>
      <c r="J372" s="58">
        <f>'Fashring Assumptions'!$M$5*'Fashring Assumptions'!$M$7*E372</f>
        <v>1092.75</v>
      </c>
      <c r="K372" s="58">
        <f t="shared" si="35"/>
        <v>33570.25</v>
      </c>
    </row>
    <row r="373" spans="1:11" x14ac:dyDescent="0.3">
      <c r="A373" s="60">
        <v>42741</v>
      </c>
      <c r="B373" s="15">
        <f t="shared" si="30"/>
        <v>2017</v>
      </c>
      <c r="C373" s="15">
        <f t="shared" si="31"/>
        <v>1</v>
      </c>
      <c r="D373" s="15">
        <f t="shared" si="32"/>
        <v>6</v>
      </c>
      <c r="E373" s="15">
        <v>16844</v>
      </c>
      <c r="F373" s="15">
        <v>0</v>
      </c>
      <c r="G373" s="15">
        <f t="shared" si="33"/>
        <v>0</v>
      </c>
      <c r="H373" s="15">
        <f t="shared" si="34"/>
        <v>0</v>
      </c>
      <c r="I373" s="58">
        <f>'Fashring Assumptions'!$M$7*F373</f>
        <v>0</v>
      </c>
      <c r="J373" s="58">
        <f>'Fashring Assumptions'!$M$5*'Fashring Assumptions'!$M$7*E373</f>
        <v>1052.75</v>
      </c>
      <c r="K373" s="58">
        <f t="shared" si="35"/>
        <v>1052.75</v>
      </c>
    </row>
    <row r="374" spans="1:11" x14ac:dyDescent="0.3">
      <c r="A374" s="60">
        <v>42742</v>
      </c>
      <c r="B374" s="15">
        <f t="shared" si="30"/>
        <v>2017</v>
      </c>
      <c r="C374" s="15">
        <f t="shared" si="31"/>
        <v>1</v>
      </c>
      <c r="D374" s="15">
        <f t="shared" si="32"/>
        <v>7</v>
      </c>
      <c r="E374" s="15">
        <v>16278</v>
      </c>
      <c r="F374" s="15">
        <v>0</v>
      </c>
      <c r="G374" s="15">
        <f t="shared" si="33"/>
        <v>0</v>
      </c>
      <c r="H374" s="15">
        <f t="shared" si="34"/>
        <v>0</v>
      </c>
      <c r="I374" s="58">
        <f>'Fashring Assumptions'!$M$7*F374</f>
        <v>0</v>
      </c>
      <c r="J374" s="58">
        <f>'Fashring Assumptions'!$M$5*'Fashring Assumptions'!$M$7*E374</f>
        <v>1017.375</v>
      </c>
      <c r="K374" s="58">
        <f t="shared" si="35"/>
        <v>1017.375</v>
      </c>
    </row>
    <row r="375" spans="1:11" x14ac:dyDescent="0.3">
      <c r="A375" s="60">
        <v>42743</v>
      </c>
      <c r="B375" s="15">
        <f t="shared" si="30"/>
        <v>2017</v>
      </c>
      <c r="C375" s="15">
        <f t="shared" si="31"/>
        <v>1</v>
      </c>
      <c r="D375" s="15">
        <f t="shared" si="32"/>
        <v>8</v>
      </c>
      <c r="E375" s="15">
        <v>15713</v>
      </c>
      <c r="F375" s="15">
        <v>0</v>
      </c>
      <c r="G375" s="15">
        <f t="shared" si="33"/>
        <v>0</v>
      </c>
      <c r="H375" s="15">
        <f t="shared" si="34"/>
        <v>0</v>
      </c>
      <c r="I375" s="58">
        <f>'Fashring Assumptions'!$M$7*F375</f>
        <v>0</v>
      </c>
      <c r="J375" s="58">
        <f>'Fashring Assumptions'!$M$5*'Fashring Assumptions'!$M$7*E375</f>
        <v>982.0625</v>
      </c>
      <c r="K375" s="58">
        <f t="shared" si="35"/>
        <v>982.0625</v>
      </c>
    </row>
    <row r="376" spans="1:11" x14ac:dyDescent="0.3">
      <c r="A376" s="60">
        <v>42744</v>
      </c>
      <c r="B376" s="15">
        <f t="shared" si="30"/>
        <v>2017</v>
      </c>
      <c r="C376" s="15">
        <f t="shared" si="31"/>
        <v>1</v>
      </c>
      <c r="D376" s="15">
        <f t="shared" si="32"/>
        <v>9</v>
      </c>
      <c r="E376" s="15">
        <v>15133</v>
      </c>
      <c r="F376" s="15">
        <v>0</v>
      </c>
      <c r="G376" s="15">
        <f t="shared" si="33"/>
        <v>0</v>
      </c>
      <c r="H376" s="15">
        <f t="shared" si="34"/>
        <v>0</v>
      </c>
      <c r="I376" s="58">
        <f>'Fashring Assumptions'!$M$7*F376</f>
        <v>0</v>
      </c>
      <c r="J376" s="58">
        <f>'Fashring Assumptions'!$M$5*'Fashring Assumptions'!$M$7*E376</f>
        <v>945.8125</v>
      </c>
      <c r="K376" s="58">
        <f t="shared" si="35"/>
        <v>945.8125</v>
      </c>
    </row>
    <row r="377" spans="1:11" x14ac:dyDescent="0.3">
      <c r="A377" s="60">
        <v>42745</v>
      </c>
      <c r="B377" s="15">
        <f t="shared" si="30"/>
        <v>2017</v>
      </c>
      <c r="C377" s="15">
        <f t="shared" si="31"/>
        <v>1</v>
      </c>
      <c r="D377" s="15">
        <f t="shared" si="32"/>
        <v>10</v>
      </c>
      <c r="E377" s="15">
        <v>14511</v>
      </c>
      <c r="F377" s="15">
        <v>0</v>
      </c>
      <c r="G377" s="15">
        <f t="shared" si="33"/>
        <v>0</v>
      </c>
      <c r="H377" s="15">
        <f t="shared" si="34"/>
        <v>0</v>
      </c>
      <c r="I377" s="58">
        <f>'Fashring Assumptions'!$M$7*F377</f>
        <v>0</v>
      </c>
      <c r="J377" s="58">
        <f>'Fashring Assumptions'!$M$5*'Fashring Assumptions'!$M$7*E377</f>
        <v>906.9375</v>
      </c>
      <c r="K377" s="58">
        <f t="shared" si="35"/>
        <v>906.9375</v>
      </c>
    </row>
    <row r="378" spans="1:11" x14ac:dyDescent="0.3">
      <c r="A378" s="60">
        <v>42746</v>
      </c>
      <c r="B378" s="15">
        <f t="shared" si="30"/>
        <v>2017</v>
      </c>
      <c r="C378" s="15">
        <f t="shared" si="31"/>
        <v>1</v>
      </c>
      <c r="D378" s="15">
        <f t="shared" si="32"/>
        <v>11</v>
      </c>
      <c r="E378" s="15">
        <v>13936</v>
      </c>
      <c r="F378" s="15">
        <v>0</v>
      </c>
      <c r="G378" s="15">
        <f t="shared" si="33"/>
        <v>0</v>
      </c>
      <c r="H378" s="15">
        <f t="shared" si="34"/>
        <v>0</v>
      </c>
      <c r="I378" s="58">
        <f>'Fashring Assumptions'!$M$7*F378</f>
        <v>0</v>
      </c>
      <c r="J378" s="58">
        <f>'Fashring Assumptions'!$M$5*'Fashring Assumptions'!$M$7*E378</f>
        <v>871</v>
      </c>
      <c r="K378" s="58">
        <f t="shared" si="35"/>
        <v>871</v>
      </c>
    </row>
    <row r="379" spans="1:11" x14ac:dyDescent="0.3">
      <c r="A379" s="60">
        <v>42747</v>
      </c>
      <c r="B379" s="15">
        <f t="shared" si="30"/>
        <v>2017</v>
      </c>
      <c r="C379" s="15">
        <f t="shared" si="31"/>
        <v>1</v>
      </c>
      <c r="D379" s="15">
        <f t="shared" si="32"/>
        <v>12</v>
      </c>
      <c r="E379" s="15">
        <v>13411</v>
      </c>
      <c r="F379" s="15">
        <v>0</v>
      </c>
      <c r="G379" s="15">
        <f t="shared" si="33"/>
        <v>0</v>
      </c>
      <c r="H379" s="15">
        <f t="shared" si="34"/>
        <v>0</v>
      </c>
      <c r="I379" s="58">
        <f>'Fashring Assumptions'!$M$7*F379</f>
        <v>0</v>
      </c>
      <c r="J379" s="58">
        <f>'Fashring Assumptions'!$M$5*'Fashring Assumptions'!$M$7*E379</f>
        <v>838.1875</v>
      </c>
      <c r="K379" s="58">
        <f t="shared" si="35"/>
        <v>838.1875</v>
      </c>
    </row>
    <row r="380" spans="1:11" x14ac:dyDescent="0.3">
      <c r="A380" s="60">
        <v>42748</v>
      </c>
      <c r="B380" s="15">
        <f t="shared" si="30"/>
        <v>2017</v>
      </c>
      <c r="C380" s="15">
        <f t="shared" si="31"/>
        <v>1</v>
      </c>
      <c r="D380" s="15">
        <f t="shared" si="32"/>
        <v>13</v>
      </c>
      <c r="E380" s="15">
        <v>12845</v>
      </c>
      <c r="F380" s="15">
        <v>0</v>
      </c>
      <c r="G380" s="15">
        <f t="shared" si="33"/>
        <v>0</v>
      </c>
      <c r="H380" s="15">
        <f t="shared" si="34"/>
        <v>0</v>
      </c>
      <c r="I380" s="58">
        <f>'Fashring Assumptions'!$M$7*F380</f>
        <v>0</v>
      </c>
      <c r="J380" s="58">
        <f>'Fashring Assumptions'!$M$5*'Fashring Assumptions'!$M$7*E380</f>
        <v>802.8125</v>
      </c>
      <c r="K380" s="58">
        <f t="shared" si="35"/>
        <v>802.8125</v>
      </c>
    </row>
    <row r="381" spans="1:11" x14ac:dyDescent="0.3">
      <c r="A381" s="60">
        <v>42749</v>
      </c>
      <c r="B381" s="15">
        <f t="shared" si="30"/>
        <v>2017</v>
      </c>
      <c r="C381" s="15">
        <f t="shared" si="31"/>
        <v>1</v>
      </c>
      <c r="D381" s="15">
        <f t="shared" si="32"/>
        <v>14</v>
      </c>
      <c r="E381" s="15">
        <v>12253</v>
      </c>
      <c r="F381" s="15">
        <v>0</v>
      </c>
      <c r="G381" s="15">
        <f t="shared" si="33"/>
        <v>0</v>
      </c>
      <c r="H381" s="15">
        <f t="shared" si="34"/>
        <v>0</v>
      </c>
      <c r="I381" s="58">
        <f>'Fashring Assumptions'!$M$7*F381</f>
        <v>0</v>
      </c>
      <c r="J381" s="58">
        <f>'Fashring Assumptions'!$M$5*'Fashring Assumptions'!$M$7*E381</f>
        <v>765.8125</v>
      </c>
      <c r="K381" s="58">
        <f t="shared" si="35"/>
        <v>765.8125</v>
      </c>
    </row>
    <row r="382" spans="1:11" x14ac:dyDescent="0.3">
      <c r="A382" s="60">
        <v>42750</v>
      </c>
      <c r="B382" s="15">
        <f t="shared" si="30"/>
        <v>2017</v>
      </c>
      <c r="C382" s="15">
        <f t="shared" si="31"/>
        <v>1</v>
      </c>
      <c r="D382" s="15">
        <f t="shared" si="32"/>
        <v>15</v>
      </c>
      <c r="E382" s="15">
        <v>11667</v>
      </c>
      <c r="F382" s="15">
        <v>0</v>
      </c>
      <c r="G382" s="15">
        <f t="shared" si="33"/>
        <v>0</v>
      </c>
      <c r="H382" s="15">
        <f t="shared" si="34"/>
        <v>0</v>
      </c>
      <c r="I382" s="58">
        <f>'Fashring Assumptions'!$M$7*F382</f>
        <v>0</v>
      </c>
      <c r="J382" s="58">
        <f>'Fashring Assumptions'!$M$5*'Fashring Assumptions'!$M$7*E382</f>
        <v>729.1875</v>
      </c>
      <c r="K382" s="58">
        <f t="shared" si="35"/>
        <v>729.1875</v>
      </c>
    </row>
    <row r="383" spans="1:11" x14ac:dyDescent="0.3">
      <c r="A383" s="60">
        <v>42751</v>
      </c>
      <c r="B383" s="15">
        <f t="shared" si="30"/>
        <v>2017</v>
      </c>
      <c r="C383" s="15">
        <f t="shared" si="31"/>
        <v>1</v>
      </c>
      <c r="D383" s="15">
        <f t="shared" si="32"/>
        <v>16</v>
      </c>
      <c r="E383" s="15">
        <v>11015</v>
      </c>
      <c r="F383" s="15">
        <v>0</v>
      </c>
      <c r="G383" s="15">
        <f t="shared" si="33"/>
        <v>0</v>
      </c>
      <c r="H383" s="15">
        <f t="shared" si="34"/>
        <v>0</v>
      </c>
      <c r="I383" s="58">
        <f>'Fashring Assumptions'!$M$7*F383</f>
        <v>0</v>
      </c>
      <c r="J383" s="58">
        <f>'Fashring Assumptions'!$M$5*'Fashring Assumptions'!$M$7*E383</f>
        <v>688.4375</v>
      </c>
      <c r="K383" s="58">
        <f t="shared" si="35"/>
        <v>688.4375</v>
      </c>
    </row>
    <row r="384" spans="1:11" x14ac:dyDescent="0.3">
      <c r="A384" s="60">
        <v>42752</v>
      </c>
      <c r="B384" s="15">
        <f t="shared" si="30"/>
        <v>2017</v>
      </c>
      <c r="C384" s="15">
        <f t="shared" si="31"/>
        <v>1</v>
      </c>
      <c r="D384" s="15">
        <f t="shared" si="32"/>
        <v>17</v>
      </c>
      <c r="E384" s="15">
        <v>10430</v>
      </c>
      <c r="F384" s="15">
        <v>0</v>
      </c>
      <c r="G384" s="15">
        <f t="shared" si="33"/>
        <v>0</v>
      </c>
      <c r="H384" s="15">
        <f t="shared" si="34"/>
        <v>0</v>
      </c>
      <c r="I384" s="58">
        <f>'Fashring Assumptions'!$M$7*F384</f>
        <v>0</v>
      </c>
      <c r="J384" s="58">
        <f>'Fashring Assumptions'!$M$5*'Fashring Assumptions'!$M$7*E384</f>
        <v>651.875</v>
      </c>
      <c r="K384" s="58">
        <f t="shared" si="35"/>
        <v>651.875</v>
      </c>
    </row>
    <row r="385" spans="1:11" x14ac:dyDescent="0.3">
      <c r="A385" s="60">
        <v>42753</v>
      </c>
      <c r="B385" s="15">
        <f t="shared" si="30"/>
        <v>2017</v>
      </c>
      <c r="C385" s="15">
        <f t="shared" si="31"/>
        <v>1</v>
      </c>
      <c r="D385" s="15">
        <f t="shared" si="32"/>
        <v>18</v>
      </c>
      <c r="E385" s="15">
        <v>9834</v>
      </c>
      <c r="F385" s="15">
        <v>0</v>
      </c>
      <c r="G385" s="15">
        <f t="shared" si="33"/>
        <v>0</v>
      </c>
      <c r="H385" s="15">
        <f t="shared" si="34"/>
        <v>0</v>
      </c>
      <c r="I385" s="58">
        <f>'Fashring Assumptions'!$M$7*F385</f>
        <v>0</v>
      </c>
      <c r="J385" s="58">
        <f>'Fashring Assumptions'!$M$5*'Fashring Assumptions'!$M$7*E385</f>
        <v>614.625</v>
      </c>
      <c r="K385" s="58">
        <f t="shared" si="35"/>
        <v>614.625</v>
      </c>
    </row>
    <row r="386" spans="1:11" x14ac:dyDescent="0.3">
      <c r="A386" s="60">
        <v>42754</v>
      </c>
      <c r="B386" s="15">
        <f t="shared" si="30"/>
        <v>2017</v>
      </c>
      <c r="C386" s="15">
        <f t="shared" si="31"/>
        <v>1</v>
      </c>
      <c r="D386" s="15">
        <f t="shared" si="32"/>
        <v>19</v>
      </c>
      <c r="E386" s="15">
        <v>9333</v>
      </c>
      <c r="F386" s="15">
        <v>0</v>
      </c>
      <c r="G386" s="15">
        <f t="shared" si="33"/>
        <v>0</v>
      </c>
      <c r="H386" s="15">
        <f t="shared" si="34"/>
        <v>0</v>
      </c>
      <c r="I386" s="58">
        <f>'Fashring Assumptions'!$M$7*F386</f>
        <v>0</v>
      </c>
      <c r="J386" s="58">
        <f>'Fashring Assumptions'!$M$5*'Fashring Assumptions'!$M$7*E386</f>
        <v>583.3125</v>
      </c>
      <c r="K386" s="58">
        <f t="shared" si="35"/>
        <v>583.3125</v>
      </c>
    </row>
    <row r="387" spans="1:11" x14ac:dyDescent="0.3">
      <c r="A387" s="60">
        <v>42755</v>
      </c>
      <c r="B387" s="15">
        <f t="shared" ref="B387:B450" si="36">YEAR(A387)</f>
        <v>2017</v>
      </c>
      <c r="C387" s="15">
        <f t="shared" ref="C387:C450" si="37">MONTH(A387)</f>
        <v>1</v>
      </c>
      <c r="D387" s="15">
        <f t="shared" ref="D387:D450" si="38">DAY(A387)</f>
        <v>20</v>
      </c>
      <c r="E387" s="15">
        <v>8651</v>
      </c>
      <c r="F387" s="15">
        <v>0</v>
      </c>
      <c r="G387" s="15">
        <f t="shared" ref="G387:G450" si="39">IF(F387&gt;0,1,0)</f>
        <v>0</v>
      </c>
      <c r="H387" s="15">
        <f t="shared" ref="H387:H450" si="40">1000*G387</f>
        <v>0</v>
      </c>
      <c r="I387" s="58">
        <f>'Fashring Assumptions'!$M$7*F387</f>
        <v>0</v>
      </c>
      <c r="J387" s="58">
        <f>'Fashring Assumptions'!$M$5*'Fashring Assumptions'!$M$7*E387</f>
        <v>540.6875</v>
      </c>
      <c r="K387" s="58">
        <f t="shared" ref="K387:K450" si="41">SUM(H387:J387)</f>
        <v>540.6875</v>
      </c>
    </row>
    <row r="388" spans="1:11" x14ac:dyDescent="0.3">
      <c r="A388" s="60">
        <v>42756</v>
      </c>
      <c r="B388" s="15">
        <f t="shared" si="36"/>
        <v>2017</v>
      </c>
      <c r="C388" s="15">
        <f t="shared" si="37"/>
        <v>1</v>
      </c>
      <c r="D388" s="15">
        <f t="shared" si="38"/>
        <v>21</v>
      </c>
      <c r="E388" s="15">
        <v>8046</v>
      </c>
      <c r="F388" s="15">
        <v>0</v>
      </c>
      <c r="G388" s="15">
        <f t="shared" si="39"/>
        <v>0</v>
      </c>
      <c r="H388" s="15">
        <f t="shared" si="40"/>
        <v>0</v>
      </c>
      <c r="I388" s="58">
        <f>'Fashring Assumptions'!$M$7*F388</f>
        <v>0</v>
      </c>
      <c r="J388" s="58">
        <f>'Fashring Assumptions'!$M$5*'Fashring Assumptions'!$M$7*E388</f>
        <v>502.875</v>
      </c>
      <c r="K388" s="58">
        <f t="shared" si="41"/>
        <v>502.875</v>
      </c>
    </row>
    <row r="389" spans="1:11" x14ac:dyDescent="0.3">
      <c r="A389" s="60">
        <v>42757</v>
      </c>
      <c r="B389" s="15">
        <f t="shared" si="36"/>
        <v>2017</v>
      </c>
      <c r="C389" s="15">
        <f t="shared" si="37"/>
        <v>1</v>
      </c>
      <c r="D389" s="15">
        <f t="shared" si="38"/>
        <v>22</v>
      </c>
      <c r="E389" s="15">
        <v>7485</v>
      </c>
      <c r="F389" s="15">
        <v>0</v>
      </c>
      <c r="G389" s="15">
        <f t="shared" si="39"/>
        <v>0</v>
      </c>
      <c r="H389" s="15">
        <f t="shared" si="40"/>
        <v>0</v>
      </c>
      <c r="I389" s="58">
        <f>'Fashring Assumptions'!$M$7*F389</f>
        <v>0</v>
      </c>
      <c r="J389" s="58">
        <f>'Fashring Assumptions'!$M$5*'Fashring Assumptions'!$M$7*E389</f>
        <v>467.8125</v>
      </c>
      <c r="K389" s="58">
        <f t="shared" si="41"/>
        <v>467.8125</v>
      </c>
    </row>
    <row r="390" spans="1:11" x14ac:dyDescent="0.3">
      <c r="A390" s="60">
        <v>42758</v>
      </c>
      <c r="B390" s="15">
        <f t="shared" si="36"/>
        <v>2017</v>
      </c>
      <c r="C390" s="15">
        <f t="shared" si="37"/>
        <v>1</v>
      </c>
      <c r="D390" s="15">
        <f t="shared" si="38"/>
        <v>23</v>
      </c>
      <c r="E390" s="15">
        <v>6913</v>
      </c>
      <c r="F390" s="15">
        <v>0</v>
      </c>
      <c r="G390" s="15">
        <f t="shared" si="39"/>
        <v>0</v>
      </c>
      <c r="H390" s="15">
        <f t="shared" si="40"/>
        <v>0</v>
      </c>
      <c r="I390" s="58">
        <f>'Fashring Assumptions'!$M$7*F390</f>
        <v>0</v>
      </c>
      <c r="J390" s="58">
        <f>'Fashring Assumptions'!$M$5*'Fashring Assumptions'!$M$7*E390</f>
        <v>432.0625</v>
      </c>
      <c r="K390" s="58">
        <f t="shared" si="41"/>
        <v>432.0625</v>
      </c>
    </row>
    <row r="391" spans="1:11" x14ac:dyDescent="0.3">
      <c r="A391" s="60">
        <v>42759</v>
      </c>
      <c r="B391" s="15">
        <f t="shared" si="36"/>
        <v>2017</v>
      </c>
      <c r="C391" s="15">
        <f t="shared" si="37"/>
        <v>1</v>
      </c>
      <c r="D391" s="15">
        <f t="shared" si="38"/>
        <v>24</v>
      </c>
      <c r="E391" s="15">
        <v>6388</v>
      </c>
      <c r="F391" s="15">
        <v>0</v>
      </c>
      <c r="G391" s="15">
        <f t="shared" si="39"/>
        <v>0</v>
      </c>
      <c r="H391" s="15">
        <f t="shared" si="40"/>
        <v>0</v>
      </c>
      <c r="I391" s="58">
        <f>'Fashring Assumptions'!$M$7*F391</f>
        <v>0</v>
      </c>
      <c r="J391" s="58">
        <f>'Fashring Assumptions'!$M$5*'Fashring Assumptions'!$M$7*E391</f>
        <v>399.25</v>
      </c>
      <c r="K391" s="58">
        <f t="shared" si="41"/>
        <v>399.25</v>
      </c>
    </row>
    <row r="392" spans="1:11" x14ac:dyDescent="0.3">
      <c r="A392" s="60">
        <v>42760</v>
      </c>
      <c r="B392" s="15">
        <f t="shared" si="36"/>
        <v>2017</v>
      </c>
      <c r="C392" s="15">
        <f t="shared" si="37"/>
        <v>1</v>
      </c>
      <c r="D392" s="15">
        <f t="shared" si="38"/>
        <v>25</v>
      </c>
      <c r="E392" s="15">
        <v>5746</v>
      </c>
      <c r="F392" s="15">
        <v>0</v>
      </c>
      <c r="G392" s="15">
        <f t="shared" si="39"/>
        <v>0</v>
      </c>
      <c r="H392" s="15">
        <f t="shared" si="40"/>
        <v>0</v>
      </c>
      <c r="I392" s="58">
        <f>'Fashring Assumptions'!$M$7*F392</f>
        <v>0</v>
      </c>
      <c r="J392" s="58">
        <f>'Fashring Assumptions'!$M$5*'Fashring Assumptions'!$M$7*E392</f>
        <v>359.125</v>
      </c>
      <c r="K392" s="58">
        <f t="shared" si="41"/>
        <v>359.125</v>
      </c>
    </row>
    <row r="393" spans="1:11" x14ac:dyDescent="0.3">
      <c r="A393" s="60">
        <v>42761</v>
      </c>
      <c r="B393" s="15">
        <f t="shared" si="36"/>
        <v>2017</v>
      </c>
      <c r="C393" s="15">
        <f t="shared" si="37"/>
        <v>1</v>
      </c>
      <c r="D393" s="15">
        <f t="shared" si="38"/>
        <v>26</v>
      </c>
      <c r="E393" s="15">
        <v>5191</v>
      </c>
      <c r="F393" s="15">
        <v>0</v>
      </c>
      <c r="G393" s="15">
        <f t="shared" si="39"/>
        <v>0</v>
      </c>
      <c r="H393" s="15">
        <f t="shared" si="40"/>
        <v>0</v>
      </c>
      <c r="I393" s="58">
        <f>'Fashring Assumptions'!$M$7*F393</f>
        <v>0</v>
      </c>
      <c r="J393" s="58">
        <f>'Fashring Assumptions'!$M$5*'Fashring Assumptions'!$M$7*E393</f>
        <v>324.4375</v>
      </c>
      <c r="K393" s="58">
        <f t="shared" si="41"/>
        <v>324.4375</v>
      </c>
    </row>
    <row r="394" spans="1:11" x14ac:dyDescent="0.3">
      <c r="A394" s="60">
        <v>42762</v>
      </c>
      <c r="B394" s="15">
        <f t="shared" si="36"/>
        <v>2017</v>
      </c>
      <c r="C394" s="15">
        <f t="shared" si="37"/>
        <v>1</v>
      </c>
      <c r="D394" s="15">
        <f t="shared" si="38"/>
        <v>27</v>
      </c>
      <c r="E394" s="15">
        <v>18709</v>
      </c>
      <c r="F394" s="15">
        <v>14101</v>
      </c>
      <c r="G394" s="15">
        <f t="shared" si="39"/>
        <v>1</v>
      </c>
      <c r="H394" s="15">
        <f t="shared" si="40"/>
        <v>1000</v>
      </c>
      <c r="I394" s="58">
        <f>'Fashring Assumptions'!$M$7*F394</f>
        <v>35252.5</v>
      </c>
      <c r="J394" s="58">
        <f>'Fashring Assumptions'!$M$5*'Fashring Assumptions'!$M$7*E394</f>
        <v>1169.3125</v>
      </c>
      <c r="K394" s="58">
        <f t="shared" si="41"/>
        <v>37421.8125</v>
      </c>
    </row>
    <row r="395" spans="1:11" x14ac:dyDescent="0.3">
      <c r="A395" s="60">
        <v>42763</v>
      </c>
      <c r="B395" s="15">
        <f t="shared" si="36"/>
        <v>2017</v>
      </c>
      <c r="C395" s="15">
        <f t="shared" si="37"/>
        <v>1</v>
      </c>
      <c r="D395" s="15">
        <f t="shared" si="38"/>
        <v>28</v>
      </c>
      <c r="E395" s="15">
        <v>18134</v>
      </c>
      <c r="F395" s="15">
        <v>0</v>
      </c>
      <c r="G395" s="15">
        <f t="shared" si="39"/>
        <v>0</v>
      </c>
      <c r="H395" s="15">
        <f t="shared" si="40"/>
        <v>0</v>
      </c>
      <c r="I395" s="58">
        <f>'Fashring Assumptions'!$M$7*F395</f>
        <v>0</v>
      </c>
      <c r="J395" s="58">
        <f>'Fashring Assumptions'!$M$5*'Fashring Assumptions'!$M$7*E395</f>
        <v>1133.375</v>
      </c>
      <c r="K395" s="58">
        <f t="shared" si="41"/>
        <v>1133.375</v>
      </c>
    </row>
    <row r="396" spans="1:11" x14ac:dyDescent="0.3">
      <c r="A396" s="60">
        <v>42764</v>
      </c>
      <c r="B396" s="15">
        <f t="shared" si="36"/>
        <v>2017</v>
      </c>
      <c r="C396" s="15">
        <f t="shared" si="37"/>
        <v>1</v>
      </c>
      <c r="D396" s="15">
        <f t="shared" si="38"/>
        <v>29</v>
      </c>
      <c r="E396" s="15">
        <v>17555</v>
      </c>
      <c r="F396" s="15">
        <v>0</v>
      </c>
      <c r="G396" s="15">
        <f t="shared" si="39"/>
        <v>0</v>
      </c>
      <c r="H396" s="15">
        <f t="shared" si="40"/>
        <v>0</v>
      </c>
      <c r="I396" s="58">
        <f>'Fashring Assumptions'!$M$7*F396</f>
        <v>0</v>
      </c>
      <c r="J396" s="58">
        <f>'Fashring Assumptions'!$M$5*'Fashring Assumptions'!$M$7*E396</f>
        <v>1097.1875</v>
      </c>
      <c r="K396" s="58">
        <f t="shared" si="41"/>
        <v>1097.1875</v>
      </c>
    </row>
    <row r="397" spans="1:11" x14ac:dyDescent="0.3">
      <c r="A397" s="60">
        <v>42765</v>
      </c>
      <c r="B397" s="15">
        <f t="shared" si="36"/>
        <v>2017</v>
      </c>
      <c r="C397" s="15">
        <f t="shared" si="37"/>
        <v>1</v>
      </c>
      <c r="D397" s="15">
        <f t="shared" si="38"/>
        <v>30</v>
      </c>
      <c r="E397" s="15">
        <v>16929</v>
      </c>
      <c r="F397" s="15">
        <v>0</v>
      </c>
      <c r="G397" s="15">
        <f t="shared" si="39"/>
        <v>0</v>
      </c>
      <c r="H397" s="15">
        <f t="shared" si="40"/>
        <v>0</v>
      </c>
      <c r="I397" s="58">
        <f>'Fashring Assumptions'!$M$7*F397</f>
        <v>0</v>
      </c>
      <c r="J397" s="58">
        <f>'Fashring Assumptions'!$M$5*'Fashring Assumptions'!$M$7*E397</f>
        <v>1058.0625</v>
      </c>
      <c r="K397" s="58">
        <f t="shared" si="41"/>
        <v>1058.0625</v>
      </c>
    </row>
    <row r="398" spans="1:11" x14ac:dyDescent="0.3">
      <c r="A398" s="60">
        <v>42766</v>
      </c>
      <c r="B398" s="15">
        <f t="shared" si="36"/>
        <v>2017</v>
      </c>
      <c r="C398" s="15">
        <f t="shared" si="37"/>
        <v>1</v>
      </c>
      <c r="D398" s="15">
        <f t="shared" si="38"/>
        <v>31</v>
      </c>
      <c r="E398" s="15">
        <v>16308</v>
      </c>
      <c r="F398" s="15">
        <v>0</v>
      </c>
      <c r="G398" s="15">
        <f t="shared" si="39"/>
        <v>0</v>
      </c>
      <c r="H398" s="15">
        <f t="shared" si="40"/>
        <v>0</v>
      </c>
      <c r="I398" s="58">
        <f>'Fashring Assumptions'!$M$7*F398</f>
        <v>0</v>
      </c>
      <c r="J398" s="58">
        <f>'Fashring Assumptions'!$M$5*'Fashring Assumptions'!$M$7*E398</f>
        <v>1019.25</v>
      </c>
      <c r="K398" s="58">
        <f t="shared" si="41"/>
        <v>1019.25</v>
      </c>
    </row>
    <row r="399" spans="1:11" x14ac:dyDescent="0.3">
      <c r="A399" s="60">
        <v>42767</v>
      </c>
      <c r="B399" s="15">
        <f t="shared" si="36"/>
        <v>2017</v>
      </c>
      <c r="C399" s="15">
        <f t="shared" si="37"/>
        <v>2</v>
      </c>
      <c r="D399" s="15">
        <f t="shared" si="38"/>
        <v>1</v>
      </c>
      <c r="E399" s="15">
        <v>15745</v>
      </c>
      <c r="F399" s="15">
        <v>0</v>
      </c>
      <c r="G399" s="15">
        <f t="shared" si="39"/>
        <v>0</v>
      </c>
      <c r="H399" s="15">
        <f t="shared" si="40"/>
        <v>0</v>
      </c>
      <c r="I399" s="58">
        <f>'Fashring Assumptions'!$M$7*F399</f>
        <v>0</v>
      </c>
      <c r="J399" s="58">
        <f>'Fashring Assumptions'!$M$5*'Fashring Assumptions'!$M$7*E399</f>
        <v>984.0625</v>
      </c>
      <c r="K399" s="58">
        <f t="shared" si="41"/>
        <v>984.0625</v>
      </c>
    </row>
    <row r="400" spans="1:11" x14ac:dyDescent="0.3">
      <c r="A400" s="60">
        <v>42768</v>
      </c>
      <c r="B400" s="15">
        <f t="shared" si="36"/>
        <v>2017</v>
      </c>
      <c r="C400" s="15">
        <f t="shared" si="37"/>
        <v>2</v>
      </c>
      <c r="D400" s="15">
        <f t="shared" si="38"/>
        <v>2</v>
      </c>
      <c r="E400" s="15">
        <v>15205</v>
      </c>
      <c r="F400" s="15">
        <v>0</v>
      </c>
      <c r="G400" s="15">
        <f t="shared" si="39"/>
        <v>0</v>
      </c>
      <c r="H400" s="15">
        <f t="shared" si="40"/>
        <v>0</v>
      </c>
      <c r="I400" s="58">
        <f>'Fashring Assumptions'!$M$7*F400</f>
        <v>0</v>
      </c>
      <c r="J400" s="58">
        <f>'Fashring Assumptions'!$M$5*'Fashring Assumptions'!$M$7*E400</f>
        <v>950.3125</v>
      </c>
      <c r="K400" s="58">
        <f t="shared" si="41"/>
        <v>950.3125</v>
      </c>
    </row>
    <row r="401" spans="1:11" x14ac:dyDescent="0.3">
      <c r="A401" s="60">
        <v>42769</v>
      </c>
      <c r="B401" s="15">
        <f t="shared" si="36"/>
        <v>2017</v>
      </c>
      <c r="C401" s="15">
        <f t="shared" si="37"/>
        <v>2</v>
      </c>
      <c r="D401" s="15">
        <f t="shared" si="38"/>
        <v>3</v>
      </c>
      <c r="E401" s="15">
        <v>14573</v>
      </c>
      <c r="F401" s="15">
        <v>0</v>
      </c>
      <c r="G401" s="15">
        <f t="shared" si="39"/>
        <v>0</v>
      </c>
      <c r="H401" s="15">
        <f t="shared" si="40"/>
        <v>0</v>
      </c>
      <c r="I401" s="58">
        <f>'Fashring Assumptions'!$M$7*F401</f>
        <v>0</v>
      </c>
      <c r="J401" s="58">
        <f>'Fashring Assumptions'!$M$5*'Fashring Assumptions'!$M$7*E401</f>
        <v>910.8125</v>
      </c>
      <c r="K401" s="58">
        <f t="shared" si="41"/>
        <v>910.8125</v>
      </c>
    </row>
    <row r="402" spans="1:11" x14ac:dyDescent="0.3">
      <c r="A402" s="60">
        <v>42770</v>
      </c>
      <c r="B402" s="15">
        <f t="shared" si="36"/>
        <v>2017</v>
      </c>
      <c r="C402" s="15">
        <f t="shared" si="37"/>
        <v>2</v>
      </c>
      <c r="D402" s="15">
        <f t="shared" si="38"/>
        <v>4</v>
      </c>
      <c r="E402" s="15">
        <v>13949</v>
      </c>
      <c r="F402" s="15">
        <v>0</v>
      </c>
      <c r="G402" s="15">
        <f t="shared" si="39"/>
        <v>0</v>
      </c>
      <c r="H402" s="15">
        <f t="shared" si="40"/>
        <v>0</v>
      </c>
      <c r="I402" s="58">
        <f>'Fashring Assumptions'!$M$7*F402</f>
        <v>0</v>
      </c>
      <c r="J402" s="58">
        <f>'Fashring Assumptions'!$M$5*'Fashring Assumptions'!$M$7*E402</f>
        <v>871.8125</v>
      </c>
      <c r="K402" s="58">
        <f t="shared" si="41"/>
        <v>871.8125</v>
      </c>
    </row>
    <row r="403" spans="1:11" x14ac:dyDescent="0.3">
      <c r="A403" s="60">
        <v>42771</v>
      </c>
      <c r="B403" s="15">
        <f t="shared" si="36"/>
        <v>2017</v>
      </c>
      <c r="C403" s="15">
        <f t="shared" si="37"/>
        <v>2</v>
      </c>
      <c r="D403" s="15">
        <f t="shared" si="38"/>
        <v>5</v>
      </c>
      <c r="E403" s="15">
        <v>13374</v>
      </c>
      <c r="F403" s="15">
        <v>0</v>
      </c>
      <c r="G403" s="15">
        <f t="shared" si="39"/>
        <v>0</v>
      </c>
      <c r="H403" s="15">
        <f t="shared" si="40"/>
        <v>0</v>
      </c>
      <c r="I403" s="58">
        <f>'Fashring Assumptions'!$M$7*F403</f>
        <v>0</v>
      </c>
      <c r="J403" s="58">
        <f>'Fashring Assumptions'!$M$5*'Fashring Assumptions'!$M$7*E403</f>
        <v>835.875</v>
      </c>
      <c r="K403" s="58">
        <f t="shared" si="41"/>
        <v>835.875</v>
      </c>
    </row>
    <row r="404" spans="1:11" x14ac:dyDescent="0.3">
      <c r="A404" s="60">
        <v>42772</v>
      </c>
      <c r="B404" s="15">
        <f t="shared" si="36"/>
        <v>2017</v>
      </c>
      <c r="C404" s="15">
        <f t="shared" si="37"/>
        <v>2</v>
      </c>
      <c r="D404" s="15">
        <f t="shared" si="38"/>
        <v>6</v>
      </c>
      <c r="E404" s="15">
        <v>12759</v>
      </c>
      <c r="F404" s="15">
        <v>0</v>
      </c>
      <c r="G404" s="15">
        <f t="shared" si="39"/>
        <v>0</v>
      </c>
      <c r="H404" s="15">
        <f t="shared" si="40"/>
        <v>0</v>
      </c>
      <c r="I404" s="58">
        <f>'Fashring Assumptions'!$M$7*F404</f>
        <v>0</v>
      </c>
      <c r="J404" s="58">
        <f>'Fashring Assumptions'!$M$5*'Fashring Assumptions'!$M$7*E404</f>
        <v>797.4375</v>
      </c>
      <c r="K404" s="58">
        <f t="shared" si="41"/>
        <v>797.4375</v>
      </c>
    </row>
    <row r="405" spans="1:11" x14ac:dyDescent="0.3">
      <c r="A405" s="60">
        <v>42773</v>
      </c>
      <c r="B405" s="15">
        <f t="shared" si="36"/>
        <v>2017</v>
      </c>
      <c r="C405" s="15">
        <f t="shared" si="37"/>
        <v>2</v>
      </c>
      <c r="D405" s="15">
        <f t="shared" si="38"/>
        <v>7</v>
      </c>
      <c r="E405" s="15">
        <v>12266</v>
      </c>
      <c r="F405" s="15">
        <v>0</v>
      </c>
      <c r="G405" s="15">
        <f t="shared" si="39"/>
        <v>0</v>
      </c>
      <c r="H405" s="15">
        <f t="shared" si="40"/>
        <v>0</v>
      </c>
      <c r="I405" s="58">
        <f>'Fashring Assumptions'!$M$7*F405</f>
        <v>0</v>
      </c>
      <c r="J405" s="58">
        <f>'Fashring Assumptions'!$M$5*'Fashring Assumptions'!$M$7*E405</f>
        <v>766.625</v>
      </c>
      <c r="K405" s="58">
        <f t="shared" si="41"/>
        <v>766.625</v>
      </c>
    </row>
    <row r="406" spans="1:11" x14ac:dyDescent="0.3">
      <c r="A406" s="60">
        <v>42774</v>
      </c>
      <c r="B406" s="15">
        <f t="shared" si="36"/>
        <v>2017</v>
      </c>
      <c r="C406" s="15">
        <f t="shared" si="37"/>
        <v>2</v>
      </c>
      <c r="D406" s="15">
        <f t="shared" si="38"/>
        <v>8</v>
      </c>
      <c r="E406" s="15">
        <v>11689</v>
      </c>
      <c r="F406" s="15">
        <v>0</v>
      </c>
      <c r="G406" s="15">
        <f t="shared" si="39"/>
        <v>0</v>
      </c>
      <c r="H406" s="15">
        <f t="shared" si="40"/>
        <v>0</v>
      </c>
      <c r="I406" s="58">
        <f>'Fashring Assumptions'!$M$7*F406</f>
        <v>0</v>
      </c>
      <c r="J406" s="58">
        <f>'Fashring Assumptions'!$M$5*'Fashring Assumptions'!$M$7*E406</f>
        <v>730.5625</v>
      </c>
      <c r="K406" s="58">
        <f t="shared" si="41"/>
        <v>730.5625</v>
      </c>
    </row>
    <row r="407" spans="1:11" x14ac:dyDescent="0.3">
      <c r="A407" s="60">
        <v>42775</v>
      </c>
      <c r="B407" s="15">
        <f t="shared" si="36"/>
        <v>2017</v>
      </c>
      <c r="C407" s="15">
        <f t="shared" si="37"/>
        <v>2</v>
      </c>
      <c r="D407" s="15">
        <f t="shared" si="38"/>
        <v>9</v>
      </c>
      <c r="E407" s="15">
        <v>11102</v>
      </c>
      <c r="F407" s="15">
        <v>0</v>
      </c>
      <c r="G407" s="15">
        <f t="shared" si="39"/>
        <v>0</v>
      </c>
      <c r="H407" s="15">
        <f t="shared" si="40"/>
        <v>0</v>
      </c>
      <c r="I407" s="58">
        <f>'Fashring Assumptions'!$M$7*F407</f>
        <v>0</v>
      </c>
      <c r="J407" s="58">
        <f>'Fashring Assumptions'!$M$5*'Fashring Assumptions'!$M$7*E407</f>
        <v>693.875</v>
      </c>
      <c r="K407" s="58">
        <f t="shared" si="41"/>
        <v>693.875</v>
      </c>
    </row>
    <row r="408" spans="1:11" x14ac:dyDescent="0.3">
      <c r="A408" s="60">
        <v>42776</v>
      </c>
      <c r="B408" s="15">
        <f t="shared" si="36"/>
        <v>2017</v>
      </c>
      <c r="C408" s="15">
        <f t="shared" si="37"/>
        <v>2</v>
      </c>
      <c r="D408" s="15">
        <f t="shared" si="38"/>
        <v>10</v>
      </c>
      <c r="E408" s="15">
        <v>10523</v>
      </c>
      <c r="F408" s="15">
        <v>0</v>
      </c>
      <c r="G408" s="15">
        <f t="shared" si="39"/>
        <v>0</v>
      </c>
      <c r="H408" s="15">
        <f t="shared" si="40"/>
        <v>0</v>
      </c>
      <c r="I408" s="58">
        <f>'Fashring Assumptions'!$M$7*F408</f>
        <v>0</v>
      </c>
      <c r="J408" s="58">
        <f>'Fashring Assumptions'!$M$5*'Fashring Assumptions'!$M$7*E408</f>
        <v>657.6875</v>
      </c>
      <c r="K408" s="58">
        <f t="shared" si="41"/>
        <v>657.6875</v>
      </c>
    </row>
    <row r="409" spans="1:11" x14ac:dyDescent="0.3">
      <c r="A409" s="60">
        <v>42777</v>
      </c>
      <c r="B409" s="15">
        <f t="shared" si="36"/>
        <v>2017</v>
      </c>
      <c r="C409" s="15">
        <f t="shared" si="37"/>
        <v>2</v>
      </c>
      <c r="D409" s="15">
        <f t="shared" si="38"/>
        <v>11</v>
      </c>
      <c r="E409" s="15">
        <v>9942</v>
      </c>
      <c r="F409" s="15">
        <v>0</v>
      </c>
      <c r="G409" s="15">
        <f t="shared" si="39"/>
        <v>0</v>
      </c>
      <c r="H409" s="15">
        <f t="shared" si="40"/>
        <v>0</v>
      </c>
      <c r="I409" s="58">
        <f>'Fashring Assumptions'!$M$7*F409</f>
        <v>0</v>
      </c>
      <c r="J409" s="58">
        <f>'Fashring Assumptions'!$M$5*'Fashring Assumptions'!$M$7*E409</f>
        <v>621.375</v>
      </c>
      <c r="K409" s="58">
        <f t="shared" si="41"/>
        <v>621.375</v>
      </c>
    </row>
    <row r="410" spans="1:11" x14ac:dyDescent="0.3">
      <c r="A410" s="60">
        <v>42778</v>
      </c>
      <c r="B410" s="15">
        <f t="shared" si="36"/>
        <v>2017</v>
      </c>
      <c r="C410" s="15">
        <f t="shared" si="37"/>
        <v>2</v>
      </c>
      <c r="D410" s="15">
        <f t="shared" si="38"/>
        <v>12</v>
      </c>
      <c r="E410" s="15">
        <v>9329</v>
      </c>
      <c r="F410" s="15">
        <v>0</v>
      </c>
      <c r="G410" s="15">
        <f t="shared" si="39"/>
        <v>0</v>
      </c>
      <c r="H410" s="15">
        <f t="shared" si="40"/>
        <v>0</v>
      </c>
      <c r="I410" s="58">
        <f>'Fashring Assumptions'!$M$7*F410</f>
        <v>0</v>
      </c>
      <c r="J410" s="58">
        <f>'Fashring Assumptions'!$M$5*'Fashring Assumptions'!$M$7*E410</f>
        <v>583.0625</v>
      </c>
      <c r="K410" s="58">
        <f t="shared" si="41"/>
        <v>583.0625</v>
      </c>
    </row>
    <row r="411" spans="1:11" x14ac:dyDescent="0.3">
      <c r="A411" s="60">
        <v>42779</v>
      </c>
      <c r="B411" s="15">
        <f t="shared" si="36"/>
        <v>2017</v>
      </c>
      <c r="C411" s="15">
        <f t="shared" si="37"/>
        <v>2</v>
      </c>
      <c r="D411" s="15">
        <f t="shared" si="38"/>
        <v>13</v>
      </c>
      <c r="E411" s="15">
        <v>8789</v>
      </c>
      <c r="F411" s="15">
        <v>0</v>
      </c>
      <c r="G411" s="15">
        <f t="shared" si="39"/>
        <v>0</v>
      </c>
      <c r="H411" s="15">
        <f t="shared" si="40"/>
        <v>0</v>
      </c>
      <c r="I411" s="58">
        <f>'Fashring Assumptions'!$M$7*F411</f>
        <v>0</v>
      </c>
      <c r="J411" s="58">
        <f>'Fashring Assumptions'!$M$5*'Fashring Assumptions'!$M$7*E411</f>
        <v>549.3125</v>
      </c>
      <c r="K411" s="58">
        <f t="shared" si="41"/>
        <v>549.3125</v>
      </c>
    </row>
    <row r="412" spans="1:11" x14ac:dyDescent="0.3">
      <c r="A412" s="60">
        <v>42780</v>
      </c>
      <c r="B412" s="15">
        <f t="shared" si="36"/>
        <v>2017</v>
      </c>
      <c r="C412" s="15">
        <f t="shared" si="37"/>
        <v>2</v>
      </c>
      <c r="D412" s="15">
        <f t="shared" si="38"/>
        <v>14</v>
      </c>
      <c r="E412" s="15">
        <v>8186</v>
      </c>
      <c r="F412" s="15">
        <v>0</v>
      </c>
      <c r="G412" s="15">
        <f t="shared" si="39"/>
        <v>0</v>
      </c>
      <c r="H412" s="15">
        <f t="shared" si="40"/>
        <v>0</v>
      </c>
      <c r="I412" s="58">
        <f>'Fashring Assumptions'!$M$7*F412</f>
        <v>0</v>
      </c>
      <c r="J412" s="58">
        <f>'Fashring Assumptions'!$M$5*'Fashring Assumptions'!$M$7*E412</f>
        <v>511.625</v>
      </c>
      <c r="K412" s="58">
        <f t="shared" si="41"/>
        <v>511.625</v>
      </c>
    </row>
    <row r="413" spans="1:11" x14ac:dyDescent="0.3">
      <c r="A413" s="60">
        <v>42781</v>
      </c>
      <c r="B413" s="15">
        <f t="shared" si="36"/>
        <v>2017</v>
      </c>
      <c r="C413" s="15">
        <f t="shared" si="37"/>
        <v>2</v>
      </c>
      <c r="D413" s="15">
        <f t="shared" si="38"/>
        <v>15</v>
      </c>
      <c r="E413" s="15">
        <v>7622</v>
      </c>
      <c r="F413" s="15">
        <v>0</v>
      </c>
      <c r="G413" s="15">
        <f t="shared" si="39"/>
        <v>0</v>
      </c>
      <c r="H413" s="15">
        <f t="shared" si="40"/>
        <v>0</v>
      </c>
      <c r="I413" s="58">
        <f>'Fashring Assumptions'!$M$7*F413</f>
        <v>0</v>
      </c>
      <c r="J413" s="58">
        <f>'Fashring Assumptions'!$M$5*'Fashring Assumptions'!$M$7*E413</f>
        <v>476.375</v>
      </c>
      <c r="K413" s="58">
        <f t="shared" si="41"/>
        <v>476.375</v>
      </c>
    </row>
    <row r="414" spans="1:11" x14ac:dyDescent="0.3">
      <c r="A414" s="60">
        <v>42782</v>
      </c>
      <c r="B414" s="15">
        <f t="shared" si="36"/>
        <v>2017</v>
      </c>
      <c r="C414" s="15">
        <f t="shared" si="37"/>
        <v>2</v>
      </c>
      <c r="D414" s="15">
        <f t="shared" si="38"/>
        <v>16</v>
      </c>
      <c r="E414" s="15">
        <v>7113</v>
      </c>
      <c r="F414" s="15">
        <v>0</v>
      </c>
      <c r="G414" s="15">
        <f t="shared" si="39"/>
        <v>0</v>
      </c>
      <c r="H414" s="15">
        <f t="shared" si="40"/>
        <v>0</v>
      </c>
      <c r="I414" s="58">
        <f>'Fashring Assumptions'!$M$7*F414</f>
        <v>0</v>
      </c>
      <c r="J414" s="58">
        <f>'Fashring Assumptions'!$M$5*'Fashring Assumptions'!$M$7*E414</f>
        <v>444.5625</v>
      </c>
      <c r="K414" s="58">
        <f t="shared" si="41"/>
        <v>444.5625</v>
      </c>
    </row>
    <row r="415" spans="1:11" x14ac:dyDescent="0.3">
      <c r="A415" s="60">
        <v>42783</v>
      </c>
      <c r="B415" s="15">
        <f t="shared" si="36"/>
        <v>2017</v>
      </c>
      <c r="C415" s="15">
        <f t="shared" si="37"/>
        <v>2</v>
      </c>
      <c r="D415" s="15">
        <f t="shared" si="38"/>
        <v>17</v>
      </c>
      <c r="E415" s="15">
        <v>6545</v>
      </c>
      <c r="F415" s="15">
        <v>0</v>
      </c>
      <c r="G415" s="15">
        <f t="shared" si="39"/>
        <v>0</v>
      </c>
      <c r="H415" s="15">
        <f t="shared" si="40"/>
        <v>0</v>
      </c>
      <c r="I415" s="58">
        <f>'Fashring Assumptions'!$M$7*F415</f>
        <v>0</v>
      </c>
      <c r="J415" s="58">
        <f>'Fashring Assumptions'!$M$5*'Fashring Assumptions'!$M$7*E415</f>
        <v>409.0625</v>
      </c>
      <c r="K415" s="58">
        <f t="shared" si="41"/>
        <v>409.0625</v>
      </c>
    </row>
    <row r="416" spans="1:11" x14ac:dyDescent="0.3">
      <c r="A416" s="60">
        <v>42784</v>
      </c>
      <c r="B416" s="15">
        <f t="shared" si="36"/>
        <v>2017</v>
      </c>
      <c r="C416" s="15">
        <f t="shared" si="37"/>
        <v>2</v>
      </c>
      <c r="D416" s="15">
        <f t="shared" si="38"/>
        <v>18</v>
      </c>
      <c r="E416" s="15">
        <v>5903</v>
      </c>
      <c r="F416" s="15">
        <v>0</v>
      </c>
      <c r="G416" s="15">
        <f t="shared" si="39"/>
        <v>0</v>
      </c>
      <c r="H416" s="15">
        <f t="shared" si="40"/>
        <v>0</v>
      </c>
      <c r="I416" s="58">
        <f>'Fashring Assumptions'!$M$7*F416</f>
        <v>0</v>
      </c>
      <c r="J416" s="58">
        <f>'Fashring Assumptions'!$M$5*'Fashring Assumptions'!$M$7*E416</f>
        <v>368.9375</v>
      </c>
      <c r="K416" s="58">
        <f t="shared" si="41"/>
        <v>368.9375</v>
      </c>
    </row>
    <row r="417" spans="1:11" x14ac:dyDescent="0.3">
      <c r="A417" s="60">
        <v>42785</v>
      </c>
      <c r="B417" s="15">
        <f t="shared" si="36"/>
        <v>2017</v>
      </c>
      <c r="C417" s="15">
        <f t="shared" si="37"/>
        <v>2</v>
      </c>
      <c r="D417" s="15">
        <f t="shared" si="38"/>
        <v>19</v>
      </c>
      <c r="E417" s="15">
        <v>5395</v>
      </c>
      <c r="F417" s="15">
        <v>0</v>
      </c>
      <c r="G417" s="15">
        <f t="shared" si="39"/>
        <v>0</v>
      </c>
      <c r="H417" s="15">
        <f t="shared" si="40"/>
        <v>0</v>
      </c>
      <c r="I417" s="58">
        <f>'Fashring Assumptions'!$M$7*F417</f>
        <v>0</v>
      </c>
      <c r="J417" s="58">
        <f>'Fashring Assumptions'!$M$5*'Fashring Assumptions'!$M$7*E417</f>
        <v>337.1875</v>
      </c>
      <c r="K417" s="58">
        <f t="shared" si="41"/>
        <v>337.1875</v>
      </c>
    </row>
    <row r="418" spans="1:11" x14ac:dyDescent="0.3">
      <c r="A418" s="60">
        <v>42786</v>
      </c>
      <c r="B418" s="15">
        <f t="shared" si="36"/>
        <v>2017</v>
      </c>
      <c r="C418" s="15">
        <f t="shared" si="37"/>
        <v>2</v>
      </c>
      <c r="D418" s="15">
        <f t="shared" si="38"/>
        <v>20</v>
      </c>
      <c r="E418" s="15">
        <v>15581</v>
      </c>
      <c r="F418" s="15">
        <v>10778</v>
      </c>
      <c r="G418" s="15">
        <f t="shared" si="39"/>
        <v>1</v>
      </c>
      <c r="H418" s="15">
        <f t="shared" si="40"/>
        <v>1000</v>
      </c>
      <c r="I418" s="58">
        <f>'Fashring Assumptions'!$M$7*F418</f>
        <v>26945</v>
      </c>
      <c r="J418" s="58">
        <f>'Fashring Assumptions'!$M$5*'Fashring Assumptions'!$M$7*E418</f>
        <v>973.8125</v>
      </c>
      <c r="K418" s="58">
        <f t="shared" si="41"/>
        <v>28918.8125</v>
      </c>
    </row>
    <row r="419" spans="1:11" x14ac:dyDescent="0.3">
      <c r="A419" s="60">
        <v>42787</v>
      </c>
      <c r="B419" s="15">
        <f t="shared" si="36"/>
        <v>2017</v>
      </c>
      <c r="C419" s="15">
        <f t="shared" si="37"/>
        <v>2</v>
      </c>
      <c r="D419" s="15">
        <f t="shared" si="38"/>
        <v>21</v>
      </c>
      <c r="E419" s="15">
        <v>14994</v>
      </c>
      <c r="F419" s="15">
        <v>0</v>
      </c>
      <c r="G419" s="15">
        <f t="shared" si="39"/>
        <v>0</v>
      </c>
      <c r="H419" s="15">
        <f t="shared" si="40"/>
        <v>0</v>
      </c>
      <c r="I419" s="58">
        <f>'Fashring Assumptions'!$M$7*F419</f>
        <v>0</v>
      </c>
      <c r="J419" s="58">
        <f>'Fashring Assumptions'!$M$5*'Fashring Assumptions'!$M$7*E419</f>
        <v>937.125</v>
      </c>
      <c r="K419" s="58">
        <f t="shared" si="41"/>
        <v>937.125</v>
      </c>
    </row>
    <row r="420" spans="1:11" x14ac:dyDescent="0.3">
      <c r="A420" s="60">
        <v>42788</v>
      </c>
      <c r="B420" s="15">
        <f t="shared" si="36"/>
        <v>2017</v>
      </c>
      <c r="C420" s="15">
        <f t="shared" si="37"/>
        <v>2</v>
      </c>
      <c r="D420" s="15">
        <f t="shared" si="38"/>
        <v>22</v>
      </c>
      <c r="E420" s="15">
        <v>14489</v>
      </c>
      <c r="F420" s="15">
        <v>0</v>
      </c>
      <c r="G420" s="15">
        <f t="shared" si="39"/>
        <v>0</v>
      </c>
      <c r="H420" s="15">
        <f t="shared" si="40"/>
        <v>0</v>
      </c>
      <c r="I420" s="58">
        <f>'Fashring Assumptions'!$M$7*F420</f>
        <v>0</v>
      </c>
      <c r="J420" s="58">
        <f>'Fashring Assumptions'!$M$5*'Fashring Assumptions'!$M$7*E420</f>
        <v>905.5625</v>
      </c>
      <c r="K420" s="58">
        <f t="shared" si="41"/>
        <v>905.5625</v>
      </c>
    </row>
    <row r="421" spans="1:11" x14ac:dyDescent="0.3">
      <c r="A421" s="60">
        <v>42789</v>
      </c>
      <c r="B421" s="15">
        <f t="shared" si="36"/>
        <v>2017</v>
      </c>
      <c r="C421" s="15">
        <f t="shared" si="37"/>
        <v>2</v>
      </c>
      <c r="D421" s="15">
        <f t="shared" si="38"/>
        <v>23</v>
      </c>
      <c r="E421" s="15">
        <v>13877</v>
      </c>
      <c r="F421" s="15">
        <v>0</v>
      </c>
      <c r="G421" s="15">
        <f t="shared" si="39"/>
        <v>0</v>
      </c>
      <c r="H421" s="15">
        <f t="shared" si="40"/>
        <v>0</v>
      </c>
      <c r="I421" s="58">
        <f>'Fashring Assumptions'!$M$7*F421</f>
        <v>0</v>
      </c>
      <c r="J421" s="58">
        <f>'Fashring Assumptions'!$M$5*'Fashring Assumptions'!$M$7*E421</f>
        <v>867.3125</v>
      </c>
      <c r="K421" s="58">
        <f t="shared" si="41"/>
        <v>867.3125</v>
      </c>
    </row>
    <row r="422" spans="1:11" x14ac:dyDescent="0.3">
      <c r="A422" s="60">
        <v>42790</v>
      </c>
      <c r="B422" s="15">
        <f t="shared" si="36"/>
        <v>2017</v>
      </c>
      <c r="C422" s="15">
        <f t="shared" si="37"/>
        <v>2</v>
      </c>
      <c r="D422" s="15">
        <f t="shared" si="38"/>
        <v>24</v>
      </c>
      <c r="E422" s="15">
        <v>13322</v>
      </c>
      <c r="F422" s="15">
        <v>0</v>
      </c>
      <c r="G422" s="15">
        <f t="shared" si="39"/>
        <v>0</v>
      </c>
      <c r="H422" s="15">
        <f t="shared" si="40"/>
        <v>0</v>
      </c>
      <c r="I422" s="58">
        <f>'Fashring Assumptions'!$M$7*F422</f>
        <v>0</v>
      </c>
      <c r="J422" s="58">
        <f>'Fashring Assumptions'!$M$5*'Fashring Assumptions'!$M$7*E422</f>
        <v>832.625</v>
      </c>
      <c r="K422" s="58">
        <f t="shared" si="41"/>
        <v>832.625</v>
      </c>
    </row>
    <row r="423" spans="1:11" x14ac:dyDescent="0.3">
      <c r="A423" s="60">
        <v>42791</v>
      </c>
      <c r="B423" s="15">
        <f t="shared" si="36"/>
        <v>2017</v>
      </c>
      <c r="C423" s="15">
        <f t="shared" si="37"/>
        <v>2</v>
      </c>
      <c r="D423" s="15">
        <f t="shared" si="38"/>
        <v>25</v>
      </c>
      <c r="E423" s="15">
        <v>12753</v>
      </c>
      <c r="F423" s="15">
        <v>0</v>
      </c>
      <c r="G423" s="15">
        <f t="shared" si="39"/>
        <v>0</v>
      </c>
      <c r="H423" s="15">
        <f t="shared" si="40"/>
        <v>0</v>
      </c>
      <c r="I423" s="58">
        <f>'Fashring Assumptions'!$M$7*F423</f>
        <v>0</v>
      </c>
      <c r="J423" s="58">
        <f>'Fashring Assumptions'!$M$5*'Fashring Assumptions'!$M$7*E423</f>
        <v>797.0625</v>
      </c>
      <c r="K423" s="58">
        <f t="shared" si="41"/>
        <v>797.0625</v>
      </c>
    </row>
    <row r="424" spans="1:11" x14ac:dyDescent="0.3">
      <c r="A424" s="60">
        <v>42792</v>
      </c>
      <c r="B424" s="15">
        <f t="shared" si="36"/>
        <v>2017</v>
      </c>
      <c r="C424" s="15">
        <f t="shared" si="37"/>
        <v>2</v>
      </c>
      <c r="D424" s="15">
        <f t="shared" si="38"/>
        <v>26</v>
      </c>
      <c r="E424" s="15">
        <v>12204</v>
      </c>
      <c r="F424" s="15">
        <v>0</v>
      </c>
      <c r="G424" s="15">
        <f t="shared" si="39"/>
        <v>0</v>
      </c>
      <c r="H424" s="15">
        <f t="shared" si="40"/>
        <v>0</v>
      </c>
      <c r="I424" s="58">
        <f>'Fashring Assumptions'!$M$7*F424</f>
        <v>0</v>
      </c>
      <c r="J424" s="58">
        <f>'Fashring Assumptions'!$M$5*'Fashring Assumptions'!$M$7*E424</f>
        <v>762.75</v>
      </c>
      <c r="K424" s="58">
        <f t="shared" si="41"/>
        <v>762.75</v>
      </c>
    </row>
    <row r="425" spans="1:11" x14ac:dyDescent="0.3">
      <c r="A425" s="60">
        <v>42793</v>
      </c>
      <c r="B425" s="15">
        <f t="shared" si="36"/>
        <v>2017</v>
      </c>
      <c r="C425" s="15">
        <f t="shared" si="37"/>
        <v>2</v>
      </c>
      <c r="D425" s="15">
        <f t="shared" si="38"/>
        <v>27</v>
      </c>
      <c r="E425" s="15">
        <v>11567</v>
      </c>
      <c r="F425" s="15">
        <v>0</v>
      </c>
      <c r="G425" s="15">
        <f t="shared" si="39"/>
        <v>0</v>
      </c>
      <c r="H425" s="15">
        <f t="shared" si="40"/>
        <v>0</v>
      </c>
      <c r="I425" s="58">
        <f>'Fashring Assumptions'!$M$7*F425</f>
        <v>0</v>
      </c>
      <c r="J425" s="58">
        <f>'Fashring Assumptions'!$M$5*'Fashring Assumptions'!$M$7*E425</f>
        <v>722.9375</v>
      </c>
      <c r="K425" s="58">
        <f t="shared" si="41"/>
        <v>722.9375</v>
      </c>
    </row>
    <row r="426" spans="1:11" x14ac:dyDescent="0.3">
      <c r="A426" s="60">
        <v>42794</v>
      </c>
      <c r="B426" s="15">
        <f t="shared" si="36"/>
        <v>2017</v>
      </c>
      <c r="C426" s="15">
        <f t="shared" si="37"/>
        <v>2</v>
      </c>
      <c r="D426" s="15">
        <f t="shared" si="38"/>
        <v>28</v>
      </c>
      <c r="E426" s="15">
        <v>10989</v>
      </c>
      <c r="F426" s="15">
        <v>0</v>
      </c>
      <c r="G426" s="15">
        <f t="shared" si="39"/>
        <v>0</v>
      </c>
      <c r="H426" s="15">
        <f t="shared" si="40"/>
        <v>0</v>
      </c>
      <c r="I426" s="58">
        <f>'Fashring Assumptions'!$M$7*F426</f>
        <v>0</v>
      </c>
      <c r="J426" s="58">
        <f>'Fashring Assumptions'!$M$5*'Fashring Assumptions'!$M$7*E426</f>
        <v>686.8125</v>
      </c>
      <c r="K426" s="58">
        <f t="shared" si="41"/>
        <v>686.8125</v>
      </c>
    </row>
    <row r="427" spans="1:11" x14ac:dyDescent="0.3">
      <c r="A427" s="60">
        <v>42795</v>
      </c>
      <c r="B427" s="15">
        <f t="shared" si="36"/>
        <v>2017</v>
      </c>
      <c r="C427" s="15">
        <f t="shared" si="37"/>
        <v>3</v>
      </c>
      <c r="D427" s="15">
        <f t="shared" si="38"/>
        <v>1</v>
      </c>
      <c r="E427" s="15">
        <v>10488</v>
      </c>
      <c r="F427" s="15">
        <v>0</v>
      </c>
      <c r="G427" s="15">
        <f t="shared" si="39"/>
        <v>0</v>
      </c>
      <c r="H427" s="15">
        <f t="shared" si="40"/>
        <v>0</v>
      </c>
      <c r="I427" s="58">
        <f>'Fashring Assumptions'!$M$7*F427</f>
        <v>0</v>
      </c>
      <c r="J427" s="58">
        <f>'Fashring Assumptions'!$M$5*'Fashring Assumptions'!$M$7*E427</f>
        <v>655.5</v>
      </c>
      <c r="K427" s="58">
        <f t="shared" si="41"/>
        <v>655.5</v>
      </c>
    </row>
    <row r="428" spans="1:11" x14ac:dyDescent="0.3">
      <c r="A428" s="60">
        <v>42796</v>
      </c>
      <c r="B428" s="15">
        <f t="shared" si="36"/>
        <v>2017</v>
      </c>
      <c r="C428" s="15">
        <f t="shared" si="37"/>
        <v>3</v>
      </c>
      <c r="D428" s="15">
        <f t="shared" si="38"/>
        <v>2</v>
      </c>
      <c r="E428" s="15">
        <v>9907</v>
      </c>
      <c r="F428" s="15">
        <v>0</v>
      </c>
      <c r="G428" s="15">
        <f t="shared" si="39"/>
        <v>0</v>
      </c>
      <c r="H428" s="15">
        <f t="shared" si="40"/>
        <v>0</v>
      </c>
      <c r="I428" s="58">
        <f>'Fashring Assumptions'!$M$7*F428</f>
        <v>0</v>
      </c>
      <c r="J428" s="58">
        <f>'Fashring Assumptions'!$M$5*'Fashring Assumptions'!$M$7*E428</f>
        <v>619.1875</v>
      </c>
      <c r="K428" s="58">
        <f t="shared" si="41"/>
        <v>619.1875</v>
      </c>
    </row>
    <row r="429" spans="1:11" x14ac:dyDescent="0.3">
      <c r="A429" s="60">
        <v>42797</v>
      </c>
      <c r="B429" s="15">
        <f t="shared" si="36"/>
        <v>2017</v>
      </c>
      <c r="C429" s="15">
        <f t="shared" si="37"/>
        <v>3</v>
      </c>
      <c r="D429" s="15">
        <f t="shared" si="38"/>
        <v>3</v>
      </c>
      <c r="E429" s="15">
        <v>9327</v>
      </c>
      <c r="F429" s="15">
        <v>0</v>
      </c>
      <c r="G429" s="15">
        <f t="shared" si="39"/>
        <v>0</v>
      </c>
      <c r="H429" s="15">
        <f t="shared" si="40"/>
        <v>0</v>
      </c>
      <c r="I429" s="58">
        <f>'Fashring Assumptions'!$M$7*F429</f>
        <v>0</v>
      </c>
      <c r="J429" s="58">
        <f>'Fashring Assumptions'!$M$5*'Fashring Assumptions'!$M$7*E429</f>
        <v>582.9375</v>
      </c>
      <c r="K429" s="58">
        <f t="shared" si="41"/>
        <v>582.9375</v>
      </c>
    </row>
    <row r="430" spans="1:11" x14ac:dyDescent="0.3">
      <c r="A430" s="60">
        <v>42798</v>
      </c>
      <c r="B430" s="15">
        <f t="shared" si="36"/>
        <v>2017</v>
      </c>
      <c r="C430" s="15">
        <f t="shared" si="37"/>
        <v>3</v>
      </c>
      <c r="D430" s="15">
        <f t="shared" si="38"/>
        <v>4</v>
      </c>
      <c r="E430" s="15">
        <v>8776</v>
      </c>
      <c r="F430" s="15">
        <v>0</v>
      </c>
      <c r="G430" s="15">
        <f t="shared" si="39"/>
        <v>0</v>
      </c>
      <c r="H430" s="15">
        <f t="shared" si="40"/>
        <v>0</v>
      </c>
      <c r="I430" s="58">
        <f>'Fashring Assumptions'!$M$7*F430</f>
        <v>0</v>
      </c>
      <c r="J430" s="58">
        <f>'Fashring Assumptions'!$M$5*'Fashring Assumptions'!$M$7*E430</f>
        <v>548.5</v>
      </c>
      <c r="K430" s="58">
        <f t="shared" si="41"/>
        <v>548.5</v>
      </c>
    </row>
    <row r="431" spans="1:11" x14ac:dyDescent="0.3">
      <c r="A431" s="60">
        <v>42799</v>
      </c>
      <c r="B431" s="15">
        <f t="shared" si="36"/>
        <v>2017</v>
      </c>
      <c r="C431" s="15">
        <f t="shared" si="37"/>
        <v>3</v>
      </c>
      <c r="D431" s="15">
        <f t="shared" si="38"/>
        <v>5</v>
      </c>
      <c r="E431" s="15">
        <v>8184</v>
      </c>
      <c r="F431" s="15">
        <v>0</v>
      </c>
      <c r="G431" s="15">
        <f t="shared" si="39"/>
        <v>0</v>
      </c>
      <c r="H431" s="15">
        <f t="shared" si="40"/>
        <v>0</v>
      </c>
      <c r="I431" s="58">
        <f>'Fashring Assumptions'!$M$7*F431</f>
        <v>0</v>
      </c>
      <c r="J431" s="58">
        <f>'Fashring Assumptions'!$M$5*'Fashring Assumptions'!$M$7*E431</f>
        <v>511.5</v>
      </c>
      <c r="K431" s="58">
        <f t="shared" si="41"/>
        <v>511.5</v>
      </c>
    </row>
    <row r="432" spans="1:11" x14ac:dyDescent="0.3">
      <c r="A432" s="60">
        <v>42800</v>
      </c>
      <c r="B432" s="15">
        <f t="shared" si="36"/>
        <v>2017</v>
      </c>
      <c r="C432" s="15">
        <f t="shared" si="37"/>
        <v>3</v>
      </c>
      <c r="D432" s="15">
        <f t="shared" si="38"/>
        <v>6</v>
      </c>
      <c r="E432" s="15">
        <v>7616</v>
      </c>
      <c r="F432" s="15">
        <v>0</v>
      </c>
      <c r="G432" s="15">
        <f t="shared" si="39"/>
        <v>0</v>
      </c>
      <c r="H432" s="15">
        <f t="shared" si="40"/>
        <v>0</v>
      </c>
      <c r="I432" s="58">
        <f>'Fashring Assumptions'!$M$7*F432</f>
        <v>0</v>
      </c>
      <c r="J432" s="58">
        <f>'Fashring Assumptions'!$M$5*'Fashring Assumptions'!$M$7*E432</f>
        <v>476</v>
      </c>
      <c r="K432" s="58">
        <f t="shared" si="41"/>
        <v>476</v>
      </c>
    </row>
    <row r="433" spans="1:11" x14ac:dyDescent="0.3">
      <c r="A433" s="60">
        <v>42801</v>
      </c>
      <c r="B433" s="15">
        <f t="shared" si="36"/>
        <v>2017</v>
      </c>
      <c r="C433" s="15">
        <f t="shared" si="37"/>
        <v>3</v>
      </c>
      <c r="D433" s="15">
        <f t="shared" si="38"/>
        <v>7</v>
      </c>
      <c r="E433" s="15">
        <v>7089</v>
      </c>
      <c r="F433" s="15">
        <v>0</v>
      </c>
      <c r="G433" s="15">
        <f t="shared" si="39"/>
        <v>0</v>
      </c>
      <c r="H433" s="15">
        <f t="shared" si="40"/>
        <v>0</v>
      </c>
      <c r="I433" s="58">
        <f>'Fashring Assumptions'!$M$7*F433</f>
        <v>0</v>
      </c>
      <c r="J433" s="58">
        <f>'Fashring Assumptions'!$M$5*'Fashring Assumptions'!$M$7*E433</f>
        <v>443.0625</v>
      </c>
      <c r="K433" s="58">
        <f t="shared" si="41"/>
        <v>443.0625</v>
      </c>
    </row>
    <row r="434" spans="1:11" x14ac:dyDescent="0.3">
      <c r="A434" s="60">
        <v>42802</v>
      </c>
      <c r="B434" s="15">
        <f t="shared" si="36"/>
        <v>2017</v>
      </c>
      <c r="C434" s="15">
        <f t="shared" si="37"/>
        <v>3</v>
      </c>
      <c r="D434" s="15">
        <f t="shared" si="38"/>
        <v>8</v>
      </c>
      <c r="E434" s="15">
        <v>6479</v>
      </c>
      <c r="F434" s="15">
        <v>0</v>
      </c>
      <c r="G434" s="15">
        <f t="shared" si="39"/>
        <v>0</v>
      </c>
      <c r="H434" s="15">
        <f t="shared" si="40"/>
        <v>0</v>
      </c>
      <c r="I434" s="58">
        <f>'Fashring Assumptions'!$M$7*F434</f>
        <v>0</v>
      </c>
      <c r="J434" s="58">
        <f>'Fashring Assumptions'!$M$5*'Fashring Assumptions'!$M$7*E434</f>
        <v>404.9375</v>
      </c>
      <c r="K434" s="58">
        <f t="shared" si="41"/>
        <v>404.9375</v>
      </c>
    </row>
    <row r="435" spans="1:11" x14ac:dyDescent="0.3">
      <c r="A435" s="60">
        <v>42803</v>
      </c>
      <c r="B435" s="15">
        <f t="shared" si="36"/>
        <v>2017</v>
      </c>
      <c r="C435" s="15">
        <f t="shared" si="37"/>
        <v>3</v>
      </c>
      <c r="D435" s="15">
        <f t="shared" si="38"/>
        <v>9</v>
      </c>
      <c r="E435" s="15">
        <v>5869</v>
      </c>
      <c r="F435" s="15">
        <v>0</v>
      </c>
      <c r="G435" s="15">
        <f t="shared" si="39"/>
        <v>0</v>
      </c>
      <c r="H435" s="15">
        <f t="shared" si="40"/>
        <v>0</v>
      </c>
      <c r="I435" s="58">
        <f>'Fashring Assumptions'!$M$7*F435</f>
        <v>0</v>
      </c>
      <c r="J435" s="58">
        <f>'Fashring Assumptions'!$M$5*'Fashring Assumptions'!$M$7*E435</f>
        <v>366.8125</v>
      </c>
      <c r="K435" s="58">
        <f t="shared" si="41"/>
        <v>366.8125</v>
      </c>
    </row>
    <row r="436" spans="1:11" x14ac:dyDescent="0.3">
      <c r="A436" s="60">
        <v>42804</v>
      </c>
      <c r="B436" s="15">
        <f t="shared" si="36"/>
        <v>2017</v>
      </c>
      <c r="C436" s="15">
        <f t="shared" si="37"/>
        <v>3</v>
      </c>
      <c r="D436" s="15">
        <f t="shared" si="38"/>
        <v>10</v>
      </c>
      <c r="E436" s="15">
        <v>5262</v>
      </c>
      <c r="F436" s="15">
        <v>0</v>
      </c>
      <c r="G436" s="15">
        <f t="shared" si="39"/>
        <v>0</v>
      </c>
      <c r="H436" s="15">
        <f t="shared" si="40"/>
        <v>0</v>
      </c>
      <c r="I436" s="58">
        <f>'Fashring Assumptions'!$M$7*F436</f>
        <v>0</v>
      </c>
      <c r="J436" s="58">
        <f>'Fashring Assumptions'!$M$5*'Fashring Assumptions'!$M$7*E436</f>
        <v>328.875</v>
      </c>
      <c r="K436" s="58">
        <f t="shared" si="41"/>
        <v>328.875</v>
      </c>
    </row>
    <row r="437" spans="1:11" x14ac:dyDescent="0.3">
      <c r="A437" s="60">
        <v>42805</v>
      </c>
      <c r="B437" s="15">
        <f t="shared" si="36"/>
        <v>2017</v>
      </c>
      <c r="C437" s="15">
        <f t="shared" si="37"/>
        <v>3</v>
      </c>
      <c r="D437" s="15">
        <f t="shared" si="38"/>
        <v>11</v>
      </c>
      <c r="E437" s="15">
        <v>14940</v>
      </c>
      <c r="F437" s="15">
        <v>10289</v>
      </c>
      <c r="G437" s="15">
        <f t="shared" si="39"/>
        <v>1</v>
      </c>
      <c r="H437" s="15">
        <f t="shared" si="40"/>
        <v>1000</v>
      </c>
      <c r="I437" s="58">
        <f>'Fashring Assumptions'!$M$7*F437</f>
        <v>25722.5</v>
      </c>
      <c r="J437" s="58">
        <f>'Fashring Assumptions'!$M$5*'Fashring Assumptions'!$M$7*E437</f>
        <v>933.75</v>
      </c>
      <c r="K437" s="58">
        <f t="shared" si="41"/>
        <v>27656.25</v>
      </c>
    </row>
    <row r="438" spans="1:11" x14ac:dyDescent="0.3">
      <c r="A438" s="60">
        <v>42806</v>
      </c>
      <c r="B438" s="15">
        <f t="shared" si="36"/>
        <v>2017</v>
      </c>
      <c r="C438" s="15">
        <f t="shared" si="37"/>
        <v>3</v>
      </c>
      <c r="D438" s="15">
        <f t="shared" si="38"/>
        <v>12</v>
      </c>
      <c r="E438" s="15">
        <v>14362</v>
      </c>
      <c r="F438" s="15">
        <v>0</v>
      </c>
      <c r="G438" s="15">
        <f t="shared" si="39"/>
        <v>0</v>
      </c>
      <c r="H438" s="15">
        <f t="shared" si="40"/>
        <v>0</v>
      </c>
      <c r="I438" s="58">
        <f>'Fashring Assumptions'!$M$7*F438</f>
        <v>0</v>
      </c>
      <c r="J438" s="58">
        <f>'Fashring Assumptions'!$M$5*'Fashring Assumptions'!$M$7*E438</f>
        <v>897.625</v>
      </c>
      <c r="K438" s="58">
        <f t="shared" si="41"/>
        <v>897.625</v>
      </c>
    </row>
    <row r="439" spans="1:11" x14ac:dyDescent="0.3">
      <c r="A439" s="60">
        <v>42807</v>
      </c>
      <c r="B439" s="15">
        <f t="shared" si="36"/>
        <v>2017</v>
      </c>
      <c r="C439" s="15">
        <f t="shared" si="37"/>
        <v>3</v>
      </c>
      <c r="D439" s="15">
        <f t="shared" si="38"/>
        <v>13</v>
      </c>
      <c r="E439" s="15">
        <v>13817</v>
      </c>
      <c r="F439" s="15">
        <v>0</v>
      </c>
      <c r="G439" s="15">
        <f t="shared" si="39"/>
        <v>0</v>
      </c>
      <c r="H439" s="15">
        <f t="shared" si="40"/>
        <v>0</v>
      </c>
      <c r="I439" s="58">
        <f>'Fashring Assumptions'!$M$7*F439</f>
        <v>0</v>
      </c>
      <c r="J439" s="58">
        <f>'Fashring Assumptions'!$M$5*'Fashring Assumptions'!$M$7*E439</f>
        <v>863.5625</v>
      </c>
      <c r="K439" s="58">
        <f t="shared" si="41"/>
        <v>863.5625</v>
      </c>
    </row>
    <row r="440" spans="1:11" x14ac:dyDescent="0.3">
      <c r="A440" s="60">
        <v>42808</v>
      </c>
      <c r="B440" s="15">
        <f t="shared" si="36"/>
        <v>2017</v>
      </c>
      <c r="C440" s="15">
        <f t="shared" si="37"/>
        <v>3</v>
      </c>
      <c r="D440" s="15">
        <f t="shared" si="38"/>
        <v>14</v>
      </c>
      <c r="E440" s="15">
        <v>13263</v>
      </c>
      <c r="F440" s="15">
        <v>0</v>
      </c>
      <c r="G440" s="15">
        <f t="shared" si="39"/>
        <v>0</v>
      </c>
      <c r="H440" s="15">
        <f t="shared" si="40"/>
        <v>0</v>
      </c>
      <c r="I440" s="58">
        <f>'Fashring Assumptions'!$M$7*F440</f>
        <v>0</v>
      </c>
      <c r="J440" s="58">
        <f>'Fashring Assumptions'!$M$5*'Fashring Assumptions'!$M$7*E440</f>
        <v>828.9375</v>
      </c>
      <c r="K440" s="58">
        <f t="shared" si="41"/>
        <v>828.9375</v>
      </c>
    </row>
    <row r="441" spans="1:11" x14ac:dyDescent="0.3">
      <c r="A441" s="60">
        <v>42809</v>
      </c>
      <c r="B441" s="15">
        <f t="shared" si="36"/>
        <v>2017</v>
      </c>
      <c r="C441" s="15">
        <f t="shared" si="37"/>
        <v>3</v>
      </c>
      <c r="D441" s="15">
        <f t="shared" si="38"/>
        <v>15</v>
      </c>
      <c r="E441" s="15">
        <v>12679</v>
      </c>
      <c r="F441" s="15">
        <v>0</v>
      </c>
      <c r="G441" s="15">
        <f t="shared" si="39"/>
        <v>0</v>
      </c>
      <c r="H441" s="15">
        <f t="shared" si="40"/>
        <v>0</v>
      </c>
      <c r="I441" s="58">
        <f>'Fashring Assumptions'!$M$7*F441</f>
        <v>0</v>
      </c>
      <c r="J441" s="58">
        <f>'Fashring Assumptions'!$M$5*'Fashring Assumptions'!$M$7*E441</f>
        <v>792.4375</v>
      </c>
      <c r="K441" s="58">
        <f t="shared" si="41"/>
        <v>792.4375</v>
      </c>
    </row>
    <row r="442" spans="1:11" x14ac:dyDescent="0.3">
      <c r="A442" s="60">
        <v>42810</v>
      </c>
      <c r="B442" s="15">
        <f t="shared" si="36"/>
        <v>2017</v>
      </c>
      <c r="C442" s="15">
        <f t="shared" si="37"/>
        <v>3</v>
      </c>
      <c r="D442" s="15">
        <f t="shared" si="38"/>
        <v>16</v>
      </c>
      <c r="E442" s="15">
        <v>12036</v>
      </c>
      <c r="F442" s="15">
        <v>0</v>
      </c>
      <c r="G442" s="15">
        <f t="shared" si="39"/>
        <v>0</v>
      </c>
      <c r="H442" s="15">
        <f t="shared" si="40"/>
        <v>0</v>
      </c>
      <c r="I442" s="58">
        <f>'Fashring Assumptions'!$M$7*F442</f>
        <v>0</v>
      </c>
      <c r="J442" s="58">
        <f>'Fashring Assumptions'!$M$5*'Fashring Assumptions'!$M$7*E442</f>
        <v>752.25</v>
      </c>
      <c r="K442" s="58">
        <f t="shared" si="41"/>
        <v>752.25</v>
      </c>
    </row>
    <row r="443" spans="1:11" x14ac:dyDescent="0.3">
      <c r="A443" s="60">
        <v>42811</v>
      </c>
      <c r="B443" s="15">
        <f t="shared" si="36"/>
        <v>2017</v>
      </c>
      <c r="C443" s="15">
        <f t="shared" si="37"/>
        <v>3</v>
      </c>
      <c r="D443" s="15">
        <f t="shared" si="38"/>
        <v>17</v>
      </c>
      <c r="E443" s="15">
        <v>11440</v>
      </c>
      <c r="F443" s="15">
        <v>0</v>
      </c>
      <c r="G443" s="15">
        <f t="shared" si="39"/>
        <v>0</v>
      </c>
      <c r="H443" s="15">
        <f t="shared" si="40"/>
        <v>0</v>
      </c>
      <c r="I443" s="58">
        <f>'Fashring Assumptions'!$M$7*F443</f>
        <v>0</v>
      </c>
      <c r="J443" s="58">
        <f>'Fashring Assumptions'!$M$5*'Fashring Assumptions'!$M$7*E443</f>
        <v>715</v>
      </c>
      <c r="K443" s="58">
        <f t="shared" si="41"/>
        <v>715</v>
      </c>
    </row>
    <row r="444" spans="1:11" x14ac:dyDescent="0.3">
      <c r="A444" s="60">
        <v>42812</v>
      </c>
      <c r="B444" s="15">
        <f t="shared" si="36"/>
        <v>2017</v>
      </c>
      <c r="C444" s="15">
        <f t="shared" si="37"/>
        <v>3</v>
      </c>
      <c r="D444" s="15">
        <f t="shared" si="38"/>
        <v>18</v>
      </c>
      <c r="E444" s="15">
        <v>10855</v>
      </c>
      <c r="F444" s="15">
        <v>0</v>
      </c>
      <c r="G444" s="15">
        <f t="shared" si="39"/>
        <v>0</v>
      </c>
      <c r="H444" s="15">
        <f t="shared" si="40"/>
        <v>0</v>
      </c>
      <c r="I444" s="58">
        <f>'Fashring Assumptions'!$M$7*F444</f>
        <v>0</v>
      </c>
      <c r="J444" s="58">
        <f>'Fashring Assumptions'!$M$5*'Fashring Assumptions'!$M$7*E444</f>
        <v>678.4375</v>
      </c>
      <c r="K444" s="58">
        <f t="shared" si="41"/>
        <v>678.4375</v>
      </c>
    </row>
    <row r="445" spans="1:11" x14ac:dyDescent="0.3">
      <c r="A445" s="60">
        <v>42813</v>
      </c>
      <c r="B445" s="15">
        <f t="shared" si="36"/>
        <v>2017</v>
      </c>
      <c r="C445" s="15">
        <f t="shared" si="37"/>
        <v>3</v>
      </c>
      <c r="D445" s="15">
        <f t="shared" si="38"/>
        <v>19</v>
      </c>
      <c r="E445" s="15">
        <v>10308</v>
      </c>
      <c r="F445" s="15">
        <v>0</v>
      </c>
      <c r="G445" s="15">
        <f t="shared" si="39"/>
        <v>0</v>
      </c>
      <c r="H445" s="15">
        <f t="shared" si="40"/>
        <v>0</v>
      </c>
      <c r="I445" s="58">
        <f>'Fashring Assumptions'!$M$7*F445</f>
        <v>0</v>
      </c>
      <c r="J445" s="58">
        <f>'Fashring Assumptions'!$M$5*'Fashring Assumptions'!$M$7*E445</f>
        <v>644.25</v>
      </c>
      <c r="K445" s="58">
        <f t="shared" si="41"/>
        <v>644.25</v>
      </c>
    </row>
    <row r="446" spans="1:11" x14ac:dyDescent="0.3">
      <c r="A446" s="60">
        <v>42814</v>
      </c>
      <c r="B446" s="15">
        <f t="shared" si="36"/>
        <v>2017</v>
      </c>
      <c r="C446" s="15">
        <f t="shared" si="37"/>
        <v>3</v>
      </c>
      <c r="D446" s="15">
        <f t="shared" si="38"/>
        <v>20</v>
      </c>
      <c r="E446" s="15">
        <v>9822</v>
      </c>
      <c r="F446" s="15">
        <v>0</v>
      </c>
      <c r="G446" s="15">
        <f t="shared" si="39"/>
        <v>0</v>
      </c>
      <c r="H446" s="15">
        <f t="shared" si="40"/>
        <v>0</v>
      </c>
      <c r="I446" s="58">
        <f>'Fashring Assumptions'!$M$7*F446</f>
        <v>0</v>
      </c>
      <c r="J446" s="58">
        <f>'Fashring Assumptions'!$M$5*'Fashring Assumptions'!$M$7*E446</f>
        <v>613.875</v>
      </c>
      <c r="K446" s="58">
        <f t="shared" si="41"/>
        <v>613.875</v>
      </c>
    </row>
    <row r="447" spans="1:11" x14ac:dyDescent="0.3">
      <c r="A447" s="60">
        <v>42815</v>
      </c>
      <c r="B447" s="15">
        <f t="shared" si="36"/>
        <v>2017</v>
      </c>
      <c r="C447" s="15">
        <f t="shared" si="37"/>
        <v>3</v>
      </c>
      <c r="D447" s="15">
        <f t="shared" si="38"/>
        <v>21</v>
      </c>
      <c r="E447" s="15">
        <v>9364</v>
      </c>
      <c r="F447" s="15">
        <v>0</v>
      </c>
      <c r="G447" s="15">
        <f t="shared" si="39"/>
        <v>0</v>
      </c>
      <c r="H447" s="15">
        <f t="shared" si="40"/>
        <v>0</v>
      </c>
      <c r="I447" s="58">
        <f>'Fashring Assumptions'!$M$7*F447</f>
        <v>0</v>
      </c>
      <c r="J447" s="58">
        <f>'Fashring Assumptions'!$M$5*'Fashring Assumptions'!$M$7*E447</f>
        <v>585.25</v>
      </c>
      <c r="K447" s="58">
        <f t="shared" si="41"/>
        <v>585.25</v>
      </c>
    </row>
    <row r="448" spans="1:11" x14ac:dyDescent="0.3">
      <c r="A448" s="60">
        <v>42816</v>
      </c>
      <c r="B448" s="15">
        <f t="shared" si="36"/>
        <v>2017</v>
      </c>
      <c r="C448" s="15">
        <f t="shared" si="37"/>
        <v>3</v>
      </c>
      <c r="D448" s="15">
        <f t="shared" si="38"/>
        <v>22</v>
      </c>
      <c r="E448" s="15">
        <v>8819</v>
      </c>
      <c r="F448" s="15">
        <v>0</v>
      </c>
      <c r="G448" s="15">
        <f t="shared" si="39"/>
        <v>0</v>
      </c>
      <c r="H448" s="15">
        <f t="shared" si="40"/>
        <v>0</v>
      </c>
      <c r="I448" s="58">
        <f>'Fashring Assumptions'!$M$7*F448</f>
        <v>0</v>
      </c>
      <c r="J448" s="58">
        <f>'Fashring Assumptions'!$M$5*'Fashring Assumptions'!$M$7*E448</f>
        <v>551.1875</v>
      </c>
      <c r="K448" s="58">
        <f t="shared" si="41"/>
        <v>551.1875</v>
      </c>
    </row>
    <row r="449" spans="1:11" x14ac:dyDescent="0.3">
      <c r="A449" s="60">
        <v>42817</v>
      </c>
      <c r="B449" s="15">
        <f t="shared" si="36"/>
        <v>2017</v>
      </c>
      <c r="C449" s="15">
        <f t="shared" si="37"/>
        <v>3</v>
      </c>
      <c r="D449" s="15">
        <f t="shared" si="38"/>
        <v>23</v>
      </c>
      <c r="E449" s="15">
        <v>8229</v>
      </c>
      <c r="F449" s="15">
        <v>0</v>
      </c>
      <c r="G449" s="15">
        <f t="shared" si="39"/>
        <v>0</v>
      </c>
      <c r="H449" s="15">
        <f t="shared" si="40"/>
        <v>0</v>
      </c>
      <c r="I449" s="58">
        <f>'Fashring Assumptions'!$M$7*F449</f>
        <v>0</v>
      </c>
      <c r="J449" s="58">
        <f>'Fashring Assumptions'!$M$5*'Fashring Assumptions'!$M$7*E449</f>
        <v>514.3125</v>
      </c>
      <c r="K449" s="58">
        <f t="shared" si="41"/>
        <v>514.3125</v>
      </c>
    </row>
    <row r="450" spans="1:11" x14ac:dyDescent="0.3">
      <c r="A450" s="60">
        <v>42818</v>
      </c>
      <c r="B450" s="15">
        <f t="shared" si="36"/>
        <v>2017</v>
      </c>
      <c r="C450" s="15">
        <f t="shared" si="37"/>
        <v>3</v>
      </c>
      <c r="D450" s="15">
        <f t="shared" si="38"/>
        <v>24</v>
      </c>
      <c r="E450" s="15">
        <v>7684</v>
      </c>
      <c r="F450" s="15">
        <v>0</v>
      </c>
      <c r="G450" s="15">
        <f t="shared" si="39"/>
        <v>0</v>
      </c>
      <c r="H450" s="15">
        <f t="shared" si="40"/>
        <v>0</v>
      </c>
      <c r="I450" s="58">
        <f>'Fashring Assumptions'!$M$7*F450</f>
        <v>0</v>
      </c>
      <c r="J450" s="58">
        <f>'Fashring Assumptions'!$M$5*'Fashring Assumptions'!$M$7*E450</f>
        <v>480.25</v>
      </c>
      <c r="K450" s="58">
        <f t="shared" si="41"/>
        <v>480.25</v>
      </c>
    </row>
    <row r="451" spans="1:11" x14ac:dyDescent="0.3">
      <c r="A451" s="60">
        <v>42819</v>
      </c>
      <c r="B451" s="15">
        <f t="shared" ref="B451:B514" si="42">YEAR(A451)</f>
        <v>2017</v>
      </c>
      <c r="C451" s="15">
        <f t="shared" ref="C451:C514" si="43">MONTH(A451)</f>
        <v>3</v>
      </c>
      <c r="D451" s="15">
        <f t="shared" ref="D451:D514" si="44">DAY(A451)</f>
        <v>25</v>
      </c>
      <c r="E451" s="15">
        <v>7142</v>
      </c>
      <c r="F451" s="15">
        <v>0</v>
      </c>
      <c r="G451" s="15">
        <f t="shared" ref="G451:G514" si="45">IF(F451&gt;0,1,0)</f>
        <v>0</v>
      </c>
      <c r="H451" s="15">
        <f t="shared" ref="H451:H514" si="46">1000*G451</f>
        <v>0</v>
      </c>
      <c r="I451" s="58">
        <f>'Fashring Assumptions'!$M$7*F451</f>
        <v>0</v>
      </c>
      <c r="J451" s="58">
        <f>'Fashring Assumptions'!$M$5*'Fashring Assumptions'!$M$7*E451</f>
        <v>446.375</v>
      </c>
      <c r="K451" s="58">
        <f t="shared" ref="K451:K514" si="47">SUM(H451:J451)</f>
        <v>446.375</v>
      </c>
    </row>
    <row r="452" spans="1:11" x14ac:dyDescent="0.3">
      <c r="A452" s="60">
        <v>42820</v>
      </c>
      <c r="B452" s="15">
        <f t="shared" si="42"/>
        <v>2017</v>
      </c>
      <c r="C452" s="15">
        <f t="shared" si="43"/>
        <v>3</v>
      </c>
      <c r="D452" s="15">
        <f t="shared" si="44"/>
        <v>26</v>
      </c>
      <c r="E452" s="15">
        <v>6564</v>
      </c>
      <c r="F452" s="15">
        <v>0</v>
      </c>
      <c r="G452" s="15">
        <f t="shared" si="45"/>
        <v>0</v>
      </c>
      <c r="H452" s="15">
        <f t="shared" si="46"/>
        <v>0</v>
      </c>
      <c r="I452" s="58">
        <f>'Fashring Assumptions'!$M$7*F452</f>
        <v>0</v>
      </c>
      <c r="J452" s="58">
        <f>'Fashring Assumptions'!$M$5*'Fashring Assumptions'!$M$7*E452</f>
        <v>410.25</v>
      </c>
      <c r="K452" s="58">
        <f t="shared" si="47"/>
        <v>410.25</v>
      </c>
    </row>
    <row r="453" spans="1:11" x14ac:dyDescent="0.3">
      <c r="A453" s="60">
        <v>42821</v>
      </c>
      <c r="B453" s="15">
        <f t="shared" si="42"/>
        <v>2017</v>
      </c>
      <c r="C453" s="15">
        <f t="shared" si="43"/>
        <v>3</v>
      </c>
      <c r="D453" s="15">
        <f t="shared" si="44"/>
        <v>27</v>
      </c>
      <c r="E453" s="15">
        <v>5971</v>
      </c>
      <c r="F453" s="15">
        <v>0</v>
      </c>
      <c r="G453" s="15">
        <f t="shared" si="45"/>
        <v>0</v>
      </c>
      <c r="H453" s="15">
        <f t="shared" si="46"/>
        <v>0</v>
      </c>
      <c r="I453" s="58">
        <f>'Fashring Assumptions'!$M$7*F453</f>
        <v>0</v>
      </c>
      <c r="J453" s="58">
        <f>'Fashring Assumptions'!$M$5*'Fashring Assumptions'!$M$7*E453</f>
        <v>373.1875</v>
      </c>
      <c r="K453" s="58">
        <f t="shared" si="47"/>
        <v>373.1875</v>
      </c>
    </row>
    <row r="454" spans="1:11" x14ac:dyDescent="0.3">
      <c r="A454" s="60">
        <v>42822</v>
      </c>
      <c r="B454" s="15">
        <f t="shared" si="42"/>
        <v>2017</v>
      </c>
      <c r="C454" s="15">
        <f t="shared" si="43"/>
        <v>3</v>
      </c>
      <c r="D454" s="15">
        <f t="shared" si="44"/>
        <v>28</v>
      </c>
      <c r="E454" s="15">
        <v>5394</v>
      </c>
      <c r="F454" s="15">
        <v>0</v>
      </c>
      <c r="G454" s="15">
        <f t="shared" si="45"/>
        <v>0</v>
      </c>
      <c r="H454" s="15">
        <f t="shared" si="46"/>
        <v>0</v>
      </c>
      <c r="I454" s="58">
        <f>'Fashring Assumptions'!$M$7*F454</f>
        <v>0</v>
      </c>
      <c r="J454" s="58">
        <f>'Fashring Assumptions'!$M$5*'Fashring Assumptions'!$M$7*E454</f>
        <v>337.125</v>
      </c>
      <c r="K454" s="58">
        <f t="shared" si="47"/>
        <v>337.125</v>
      </c>
    </row>
    <row r="455" spans="1:11" x14ac:dyDescent="0.3">
      <c r="A455" s="60">
        <v>42823</v>
      </c>
      <c r="B455" s="15">
        <f t="shared" si="42"/>
        <v>2017</v>
      </c>
      <c r="C455" s="15">
        <f t="shared" si="43"/>
        <v>3</v>
      </c>
      <c r="D455" s="15">
        <f t="shared" si="44"/>
        <v>29</v>
      </c>
      <c r="E455" s="15">
        <v>16807</v>
      </c>
      <c r="F455" s="15">
        <v>11918</v>
      </c>
      <c r="G455" s="15">
        <f t="shared" si="45"/>
        <v>1</v>
      </c>
      <c r="H455" s="15">
        <f t="shared" si="46"/>
        <v>1000</v>
      </c>
      <c r="I455" s="58">
        <f>'Fashring Assumptions'!$M$7*F455</f>
        <v>29795</v>
      </c>
      <c r="J455" s="58">
        <f>'Fashring Assumptions'!$M$5*'Fashring Assumptions'!$M$7*E455</f>
        <v>1050.4375</v>
      </c>
      <c r="K455" s="58">
        <f t="shared" si="47"/>
        <v>31845.4375</v>
      </c>
    </row>
    <row r="456" spans="1:11" x14ac:dyDescent="0.3">
      <c r="A456" s="60">
        <v>42824</v>
      </c>
      <c r="B456" s="15">
        <f t="shared" si="42"/>
        <v>2017</v>
      </c>
      <c r="C456" s="15">
        <f t="shared" si="43"/>
        <v>3</v>
      </c>
      <c r="D456" s="15">
        <f t="shared" si="44"/>
        <v>30</v>
      </c>
      <c r="E456" s="15">
        <v>16267</v>
      </c>
      <c r="F456" s="15">
        <v>0</v>
      </c>
      <c r="G456" s="15">
        <f t="shared" si="45"/>
        <v>0</v>
      </c>
      <c r="H456" s="15">
        <f t="shared" si="46"/>
        <v>0</v>
      </c>
      <c r="I456" s="58">
        <f>'Fashring Assumptions'!$M$7*F456</f>
        <v>0</v>
      </c>
      <c r="J456" s="58">
        <f>'Fashring Assumptions'!$M$5*'Fashring Assumptions'!$M$7*E456</f>
        <v>1016.6875</v>
      </c>
      <c r="K456" s="58">
        <f t="shared" si="47"/>
        <v>1016.6875</v>
      </c>
    </row>
    <row r="457" spans="1:11" x14ac:dyDescent="0.3">
      <c r="A457" s="60">
        <v>42825</v>
      </c>
      <c r="B457" s="15">
        <f t="shared" si="42"/>
        <v>2017</v>
      </c>
      <c r="C457" s="15">
        <f t="shared" si="43"/>
        <v>3</v>
      </c>
      <c r="D457" s="15">
        <f t="shared" si="44"/>
        <v>31</v>
      </c>
      <c r="E457" s="15">
        <v>15673</v>
      </c>
      <c r="F457" s="15">
        <v>0</v>
      </c>
      <c r="G457" s="15">
        <f t="shared" si="45"/>
        <v>0</v>
      </c>
      <c r="H457" s="15">
        <f t="shared" si="46"/>
        <v>0</v>
      </c>
      <c r="I457" s="58">
        <f>'Fashring Assumptions'!$M$7*F457</f>
        <v>0</v>
      </c>
      <c r="J457" s="58">
        <f>'Fashring Assumptions'!$M$5*'Fashring Assumptions'!$M$7*E457</f>
        <v>979.5625</v>
      </c>
      <c r="K457" s="58">
        <f t="shared" si="47"/>
        <v>979.5625</v>
      </c>
    </row>
    <row r="458" spans="1:11" x14ac:dyDescent="0.3">
      <c r="A458" s="60">
        <v>42826</v>
      </c>
      <c r="B458" s="15">
        <f t="shared" si="42"/>
        <v>2017</v>
      </c>
      <c r="C458" s="15">
        <f t="shared" si="43"/>
        <v>4</v>
      </c>
      <c r="D458" s="15">
        <f t="shared" si="44"/>
        <v>1</v>
      </c>
      <c r="E458" s="15">
        <v>15137</v>
      </c>
      <c r="F458" s="15">
        <v>0</v>
      </c>
      <c r="G458" s="15">
        <f t="shared" si="45"/>
        <v>0</v>
      </c>
      <c r="H458" s="15">
        <f t="shared" si="46"/>
        <v>0</v>
      </c>
      <c r="I458" s="58">
        <f>'Fashring Assumptions'!$M$7*F458</f>
        <v>0</v>
      </c>
      <c r="J458" s="58">
        <f>'Fashring Assumptions'!$M$5*'Fashring Assumptions'!$M$7*E458</f>
        <v>946.0625</v>
      </c>
      <c r="K458" s="58">
        <f t="shared" si="47"/>
        <v>946.0625</v>
      </c>
    </row>
    <row r="459" spans="1:11" x14ac:dyDescent="0.3">
      <c r="A459" s="60">
        <v>42827</v>
      </c>
      <c r="B459" s="15">
        <f t="shared" si="42"/>
        <v>2017</v>
      </c>
      <c r="C459" s="15">
        <f t="shared" si="43"/>
        <v>4</v>
      </c>
      <c r="D459" s="15">
        <f t="shared" si="44"/>
        <v>2</v>
      </c>
      <c r="E459" s="15">
        <v>14584</v>
      </c>
      <c r="F459" s="15">
        <v>0</v>
      </c>
      <c r="G459" s="15">
        <f t="shared" si="45"/>
        <v>0</v>
      </c>
      <c r="H459" s="15">
        <f t="shared" si="46"/>
        <v>0</v>
      </c>
      <c r="I459" s="58">
        <f>'Fashring Assumptions'!$M$7*F459</f>
        <v>0</v>
      </c>
      <c r="J459" s="58">
        <f>'Fashring Assumptions'!$M$5*'Fashring Assumptions'!$M$7*E459</f>
        <v>911.5</v>
      </c>
      <c r="K459" s="58">
        <f t="shared" si="47"/>
        <v>911.5</v>
      </c>
    </row>
    <row r="460" spans="1:11" x14ac:dyDescent="0.3">
      <c r="A460" s="60">
        <v>42828</v>
      </c>
      <c r="B460" s="15">
        <f t="shared" si="42"/>
        <v>2017</v>
      </c>
      <c r="C460" s="15">
        <f t="shared" si="43"/>
        <v>4</v>
      </c>
      <c r="D460" s="15">
        <f t="shared" si="44"/>
        <v>3</v>
      </c>
      <c r="E460" s="15">
        <v>13972</v>
      </c>
      <c r="F460" s="15">
        <v>0</v>
      </c>
      <c r="G460" s="15">
        <f t="shared" si="45"/>
        <v>0</v>
      </c>
      <c r="H460" s="15">
        <f t="shared" si="46"/>
        <v>0</v>
      </c>
      <c r="I460" s="58">
        <f>'Fashring Assumptions'!$M$7*F460</f>
        <v>0</v>
      </c>
      <c r="J460" s="58">
        <f>'Fashring Assumptions'!$M$5*'Fashring Assumptions'!$M$7*E460</f>
        <v>873.25</v>
      </c>
      <c r="K460" s="58">
        <f t="shared" si="47"/>
        <v>873.25</v>
      </c>
    </row>
    <row r="461" spans="1:11" x14ac:dyDescent="0.3">
      <c r="A461" s="60">
        <v>42829</v>
      </c>
      <c r="B461" s="15">
        <f t="shared" si="42"/>
        <v>2017</v>
      </c>
      <c r="C461" s="15">
        <f t="shared" si="43"/>
        <v>4</v>
      </c>
      <c r="D461" s="15">
        <f t="shared" si="44"/>
        <v>4</v>
      </c>
      <c r="E461" s="15">
        <v>13381</v>
      </c>
      <c r="F461" s="15">
        <v>0</v>
      </c>
      <c r="G461" s="15">
        <f t="shared" si="45"/>
        <v>0</v>
      </c>
      <c r="H461" s="15">
        <f t="shared" si="46"/>
        <v>0</v>
      </c>
      <c r="I461" s="58">
        <f>'Fashring Assumptions'!$M$7*F461</f>
        <v>0</v>
      </c>
      <c r="J461" s="58">
        <f>'Fashring Assumptions'!$M$5*'Fashring Assumptions'!$M$7*E461</f>
        <v>836.3125</v>
      </c>
      <c r="K461" s="58">
        <f t="shared" si="47"/>
        <v>836.3125</v>
      </c>
    </row>
    <row r="462" spans="1:11" x14ac:dyDescent="0.3">
      <c r="A462" s="60">
        <v>42830</v>
      </c>
      <c r="B462" s="15">
        <f t="shared" si="42"/>
        <v>2017</v>
      </c>
      <c r="C462" s="15">
        <f t="shared" si="43"/>
        <v>4</v>
      </c>
      <c r="D462" s="15">
        <f t="shared" si="44"/>
        <v>5</v>
      </c>
      <c r="E462" s="15">
        <v>12782</v>
      </c>
      <c r="F462" s="15">
        <v>0</v>
      </c>
      <c r="G462" s="15">
        <f t="shared" si="45"/>
        <v>0</v>
      </c>
      <c r="H462" s="15">
        <f t="shared" si="46"/>
        <v>0</v>
      </c>
      <c r="I462" s="58">
        <f>'Fashring Assumptions'!$M$7*F462</f>
        <v>0</v>
      </c>
      <c r="J462" s="58">
        <f>'Fashring Assumptions'!$M$5*'Fashring Assumptions'!$M$7*E462</f>
        <v>798.875</v>
      </c>
      <c r="K462" s="58">
        <f t="shared" si="47"/>
        <v>798.875</v>
      </c>
    </row>
    <row r="463" spans="1:11" x14ac:dyDescent="0.3">
      <c r="A463" s="60">
        <v>42831</v>
      </c>
      <c r="B463" s="15">
        <f t="shared" si="42"/>
        <v>2017</v>
      </c>
      <c r="C463" s="15">
        <f t="shared" si="43"/>
        <v>4</v>
      </c>
      <c r="D463" s="15">
        <f t="shared" si="44"/>
        <v>6</v>
      </c>
      <c r="E463" s="15">
        <v>12158</v>
      </c>
      <c r="F463" s="15">
        <v>0</v>
      </c>
      <c r="G463" s="15">
        <f t="shared" si="45"/>
        <v>0</v>
      </c>
      <c r="H463" s="15">
        <f t="shared" si="46"/>
        <v>0</v>
      </c>
      <c r="I463" s="58">
        <f>'Fashring Assumptions'!$M$7*F463</f>
        <v>0</v>
      </c>
      <c r="J463" s="58">
        <f>'Fashring Assumptions'!$M$5*'Fashring Assumptions'!$M$7*E463</f>
        <v>759.875</v>
      </c>
      <c r="K463" s="58">
        <f t="shared" si="47"/>
        <v>759.875</v>
      </c>
    </row>
    <row r="464" spans="1:11" x14ac:dyDescent="0.3">
      <c r="A464" s="60">
        <v>42832</v>
      </c>
      <c r="B464" s="15">
        <f t="shared" si="42"/>
        <v>2017</v>
      </c>
      <c r="C464" s="15">
        <f t="shared" si="43"/>
        <v>4</v>
      </c>
      <c r="D464" s="15">
        <f t="shared" si="44"/>
        <v>7</v>
      </c>
      <c r="E464" s="15">
        <v>11513</v>
      </c>
      <c r="F464" s="15">
        <v>0</v>
      </c>
      <c r="G464" s="15">
        <f t="shared" si="45"/>
        <v>0</v>
      </c>
      <c r="H464" s="15">
        <f t="shared" si="46"/>
        <v>0</v>
      </c>
      <c r="I464" s="58">
        <f>'Fashring Assumptions'!$M$7*F464</f>
        <v>0</v>
      </c>
      <c r="J464" s="58">
        <f>'Fashring Assumptions'!$M$5*'Fashring Assumptions'!$M$7*E464</f>
        <v>719.5625</v>
      </c>
      <c r="K464" s="58">
        <f t="shared" si="47"/>
        <v>719.5625</v>
      </c>
    </row>
    <row r="465" spans="1:11" x14ac:dyDescent="0.3">
      <c r="A465" s="60">
        <v>42833</v>
      </c>
      <c r="B465" s="15">
        <f t="shared" si="42"/>
        <v>2017</v>
      </c>
      <c r="C465" s="15">
        <f t="shared" si="43"/>
        <v>4</v>
      </c>
      <c r="D465" s="15">
        <f t="shared" si="44"/>
        <v>8</v>
      </c>
      <c r="E465" s="15">
        <v>10905</v>
      </c>
      <c r="F465" s="15">
        <v>0</v>
      </c>
      <c r="G465" s="15">
        <f t="shared" si="45"/>
        <v>0</v>
      </c>
      <c r="H465" s="15">
        <f t="shared" si="46"/>
        <v>0</v>
      </c>
      <c r="I465" s="58">
        <f>'Fashring Assumptions'!$M$7*F465</f>
        <v>0</v>
      </c>
      <c r="J465" s="58">
        <f>'Fashring Assumptions'!$M$5*'Fashring Assumptions'!$M$7*E465</f>
        <v>681.5625</v>
      </c>
      <c r="K465" s="58">
        <f t="shared" si="47"/>
        <v>681.5625</v>
      </c>
    </row>
    <row r="466" spans="1:11" x14ac:dyDescent="0.3">
      <c r="A466" s="60">
        <v>42834</v>
      </c>
      <c r="B466" s="15">
        <f t="shared" si="42"/>
        <v>2017</v>
      </c>
      <c r="C466" s="15">
        <f t="shared" si="43"/>
        <v>4</v>
      </c>
      <c r="D466" s="15">
        <f t="shared" si="44"/>
        <v>9</v>
      </c>
      <c r="E466" s="15">
        <v>10347</v>
      </c>
      <c r="F466" s="15">
        <v>0</v>
      </c>
      <c r="G466" s="15">
        <f t="shared" si="45"/>
        <v>0</v>
      </c>
      <c r="H466" s="15">
        <f t="shared" si="46"/>
        <v>0</v>
      </c>
      <c r="I466" s="58">
        <f>'Fashring Assumptions'!$M$7*F466</f>
        <v>0</v>
      </c>
      <c r="J466" s="58">
        <f>'Fashring Assumptions'!$M$5*'Fashring Assumptions'!$M$7*E466</f>
        <v>646.6875</v>
      </c>
      <c r="K466" s="58">
        <f t="shared" si="47"/>
        <v>646.6875</v>
      </c>
    </row>
    <row r="467" spans="1:11" x14ac:dyDescent="0.3">
      <c r="A467" s="60">
        <v>42835</v>
      </c>
      <c r="B467" s="15">
        <f t="shared" si="42"/>
        <v>2017</v>
      </c>
      <c r="C467" s="15">
        <f t="shared" si="43"/>
        <v>4</v>
      </c>
      <c r="D467" s="15">
        <f t="shared" si="44"/>
        <v>10</v>
      </c>
      <c r="E467" s="15">
        <v>9799</v>
      </c>
      <c r="F467" s="15">
        <v>0</v>
      </c>
      <c r="G467" s="15">
        <f t="shared" si="45"/>
        <v>0</v>
      </c>
      <c r="H467" s="15">
        <f t="shared" si="46"/>
        <v>0</v>
      </c>
      <c r="I467" s="58">
        <f>'Fashring Assumptions'!$M$7*F467</f>
        <v>0</v>
      </c>
      <c r="J467" s="58">
        <f>'Fashring Assumptions'!$M$5*'Fashring Assumptions'!$M$7*E467</f>
        <v>612.4375</v>
      </c>
      <c r="K467" s="58">
        <f t="shared" si="47"/>
        <v>612.4375</v>
      </c>
    </row>
    <row r="468" spans="1:11" x14ac:dyDescent="0.3">
      <c r="A468" s="60">
        <v>42836</v>
      </c>
      <c r="B468" s="15">
        <f t="shared" si="42"/>
        <v>2017</v>
      </c>
      <c r="C468" s="15">
        <f t="shared" si="43"/>
        <v>4</v>
      </c>
      <c r="D468" s="15">
        <f t="shared" si="44"/>
        <v>11</v>
      </c>
      <c r="E468" s="15">
        <v>9247</v>
      </c>
      <c r="F468" s="15">
        <v>0</v>
      </c>
      <c r="G468" s="15">
        <f t="shared" si="45"/>
        <v>0</v>
      </c>
      <c r="H468" s="15">
        <f t="shared" si="46"/>
        <v>0</v>
      </c>
      <c r="I468" s="58">
        <f>'Fashring Assumptions'!$M$7*F468</f>
        <v>0</v>
      </c>
      <c r="J468" s="58">
        <f>'Fashring Assumptions'!$M$5*'Fashring Assumptions'!$M$7*E468</f>
        <v>577.9375</v>
      </c>
      <c r="K468" s="58">
        <f t="shared" si="47"/>
        <v>577.9375</v>
      </c>
    </row>
    <row r="469" spans="1:11" x14ac:dyDescent="0.3">
      <c r="A469" s="60">
        <v>42837</v>
      </c>
      <c r="B469" s="15">
        <f t="shared" si="42"/>
        <v>2017</v>
      </c>
      <c r="C469" s="15">
        <f t="shared" si="43"/>
        <v>4</v>
      </c>
      <c r="D469" s="15">
        <f t="shared" si="44"/>
        <v>12</v>
      </c>
      <c r="E469" s="15">
        <v>8668</v>
      </c>
      <c r="F469" s="15">
        <v>0</v>
      </c>
      <c r="G469" s="15">
        <f t="shared" si="45"/>
        <v>0</v>
      </c>
      <c r="H469" s="15">
        <f t="shared" si="46"/>
        <v>0</v>
      </c>
      <c r="I469" s="58">
        <f>'Fashring Assumptions'!$M$7*F469</f>
        <v>0</v>
      </c>
      <c r="J469" s="58">
        <f>'Fashring Assumptions'!$M$5*'Fashring Assumptions'!$M$7*E469</f>
        <v>541.75</v>
      </c>
      <c r="K469" s="58">
        <f t="shared" si="47"/>
        <v>541.75</v>
      </c>
    </row>
    <row r="470" spans="1:11" x14ac:dyDescent="0.3">
      <c r="A470" s="60">
        <v>42838</v>
      </c>
      <c r="B470" s="15">
        <f t="shared" si="42"/>
        <v>2017</v>
      </c>
      <c r="C470" s="15">
        <f t="shared" si="43"/>
        <v>4</v>
      </c>
      <c r="D470" s="15">
        <f t="shared" si="44"/>
        <v>13</v>
      </c>
      <c r="E470" s="15">
        <v>8059</v>
      </c>
      <c r="F470" s="15">
        <v>0</v>
      </c>
      <c r="G470" s="15">
        <f t="shared" si="45"/>
        <v>0</v>
      </c>
      <c r="H470" s="15">
        <f t="shared" si="46"/>
        <v>0</v>
      </c>
      <c r="I470" s="58">
        <f>'Fashring Assumptions'!$M$7*F470</f>
        <v>0</v>
      </c>
      <c r="J470" s="58">
        <f>'Fashring Assumptions'!$M$5*'Fashring Assumptions'!$M$7*E470</f>
        <v>503.6875</v>
      </c>
      <c r="K470" s="58">
        <f t="shared" si="47"/>
        <v>503.6875</v>
      </c>
    </row>
    <row r="471" spans="1:11" x14ac:dyDescent="0.3">
      <c r="A471" s="60">
        <v>42839</v>
      </c>
      <c r="B471" s="15">
        <f t="shared" si="42"/>
        <v>2017</v>
      </c>
      <c r="C471" s="15">
        <f t="shared" si="43"/>
        <v>4</v>
      </c>
      <c r="D471" s="15">
        <f t="shared" si="44"/>
        <v>14</v>
      </c>
      <c r="E471" s="15">
        <v>7432</v>
      </c>
      <c r="F471" s="15">
        <v>0</v>
      </c>
      <c r="G471" s="15">
        <f t="shared" si="45"/>
        <v>0</v>
      </c>
      <c r="H471" s="15">
        <f t="shared" si="46"/>
        <v>0</v>
      </c>
      <c r="I471" s="58">
        <f>'Fashring Assumptions'!$M$7*F471</f>
        <v>0</v>
      </c>
      <c r="J471" s="58">
        <f>'Fashring Assumptions'!$M$5*'Fashring Assumptions'!$M$7*E471</f>
        <v>464.5</v>
      </c>
      <c r="K471" s="58">
        <f t="shared" si="47"/>
        <v>464.5</v>
      </c>
    </row>
    <row r="472" spans="1:11" x14ac:dyDescent="0.3">
      <c r="A472" s="60">
        <v>42840</v>
      </c>
      <c r="B472" s="15">
        <f t="shared" si="42"/>
        <v>2017</v>
      </c>
      <c r="C472" s="15">
        <f t="shared" si="43"/>
        <v>4</v>
      </c>
      <c r="D472" s="15">
        <f t="shared" si="44"/>
        <v>15</v>
      </c>
      <c r="E472" s="15">
        <v>6833</v>
      </c>
      <c r="F472" s="15">
        <v>0</v>
      </c>
      <c r="G472" s="15">
        <f t="shared" si="45"/>
        <v>0</v>
      </c>
      <c r="H472" s="15">
        <f t="shared" si="46"/>
        <v>0</v>
      </c>
      <c r="I472" s="58">
        <f>'Fashring Assumptions'!$M$7*F472</f>
        <v>0</v>
      </c>
      <c r="J472" s="58">
        <f>'Fashring Assumptions'!$M$5*'Fashring Assumptions'!$M$7*E472</f>
        <v>427.0625</v>
      </c>
      <c r="K472" s="58">
        <f t="shared" si="47"/>
        <v>427.0625</v>
      </c>
    </row>
    <row r="473" spans="1:11" x14ac:dyDescent="0.3">
      <c r="A473" s="60">
        <v>42841</v>
      </c>
      <c r="B473" s="15">
        <f t="shared" si="42"/>
        <v>2017</v>
      </c>
      <c r="C473" s="15">
        <f t="shared" si="43"/>
        <v>4</v>
      </c>
      <c r="D473" s="15">
        <f t="shared" si="44"/>
        <v>16</v>
      </c>
      <c r="E473" s="15">
        <v>6300</v>
      </c>
      <c r="F473" s="15">
        <v>0</v>
      </c>
      <c r="G473" s="15">
        <f t="shared" si="45"/>
        <v>0</v>
      </c>
      <c r="H473" s="15">
        <f t="shared" si="46"/>
        <v>0</v>
      </c>
      <c r="I473" s="58">
        <f>'Fashring Assumptions'!$M$7*F473</f>
        <v>0</v>
      </c>
      <c r="J473" s="58">
        <f>'Fashring Assumptions'!$M$5*'Fashring Assumptions'!$M$7*E473</f>
        <v>393.75</v>
      </c>
      <c r="K473" s="58">
        <f t="shared" si="47"/>
        <v>393.75</v>
      </c>
    </row>
    <row r="474" spans="1:11" x14ac:dyDescent="0.3">
      <c r="A474" s="60">
        <v>42842</v>
      </c>
      <c r="B474" s="15">
        <f t="shared" si="42"/>
        <v>2017</v>
      </c>
      <c r="C474" s="15">
        <f t="shared" si="43"/>
        <v>4</v>
      </c>
      <c r="D474" s="15">
        <f t="shared" si="44"/>
        <v>17</v>
      </c>
      <c r="E474" s="15">
        <v>5754</v>
      </c>
      <c r="F474" s="15">
        <v>0</v>
      </c>
      <c r="G474" s="15">
        <f t="shared" si="45"/>
        <v>0</v>
      </c>
      <c r="H474" s="15">
        <f t="shared" si="46"/>
        <v>0</v>
      </c>
      <c r="I474" s="58">
        <f>'Fashring Assumptions'!$M$7*F474</f>
        <v>0</v>
      </c>
      <c r="J474" s="58">
        <f>'Fashring Assumptions'!$M$5*'Fashring Assumptions'!$M$7*E474</f>
        <v>359.625</v>
      </c>
      <c r="K474" s="58">
        <f t="shared" si="47"/>
        <v>359.625</v>
      </c>
    </row>
    <row r="475" spans="1:11" x14ac:dyDescent="0.3">
      <c r="A475" s="60">
        <v>42843</v>
      </c>
      <c r="B475" s="15">
        <f t="shared" si="42"/>
        <v>2017</v>
      </c>
      <c r="C475" s="15">
        <f t="shared" si="43"/>
        <v>4</v>
      </c>
      <c r="D475" s="15">
        <f t="shared" si="44"/>
        <v>18</v>
      </c>
      <c r="E475" s="15">
        <v>5243</v>
      </c>
      <c r="F475" s="15">
        <v>0</v>
      </c>
      <c r="G475" s="15">
        <f t="shared" si="45"/>
        <v>0</v>
      </c>
      <c r="H475" s="15">
        <f t="shared" si="46"/>
        <v>0</v>
      </c>
      <c r="I475" s="58">
        <f>'Fashring Assumptions'!$M$7*F475</f>
        <v>0</v>
      </c>
      <c r="J475" s="58">
        <f>'Fashring Assumptions'!$M$5*'Fashring Assumptions'!$M$7*E475</f>
        <v>327.6875</v>
      </c>
      <c r="K475" s="58">
        <f t="shared" si="47"/>
        <v>327.6875</v>
      </c>
    </row>
    <row r="476" spans="1:11" x14ac:dyDescent="0.3">
      <c r="A476" s="60">
        <v>42844</v>
      </c>
      <c r="B476" s="15">
        <f t="shared" si="42"/>
        <v>2017</v>
      </c>
      <c r="C476" s="15">
        <f t="shared" si="43"/>
        <v>4</v>
      </c>
      <c r="D476" s="15">
        <f t="shared" si="44"/>
        <v>19</v>
      </c>
      <c r="E476" s="15">
        <v>17522</v>
      </c>
      <c r="F476" s="15">
        <v>12861</v>
      </c>
      <c r="G476" s="15">
        <f t="shared" si="45"/>
        <v>1</v>
      </c>
      <c r="H476" s="15">
        <f t="shared" si="46"/>
        <v>1000</v>
      </c>
      <c r="I476" s="58">
        <f>'Fashring Assumptions'!$M$7*F476</f>
        <v>32152.5</v>
      </c>
      <c r="J476" s="58">
        <f>'Fashring Assumptions'!$M$5*'Fashring Assumptions'!$M$7*E476</f>
        <v>1095.125</v>
      </c>
      <c r="K476" s="58">
        <f t="shared" si="47"/>
        <v>34247.625</v>
      </c>
    </row>
    <row r="477" spans="1:11" x14ac:dyDescent="0.3">
      <c r="A477" s="60">
        <v>42845</v>
      </c>
      <c r="B477" s="15">
        <f t="shared" si="42"/>
        <v>2017</v>
      </c>
      <c r="C477" s="15">
        <f t="shared" si="43"/>
        <v>4</v>
      </c>
      <c r="D477" s="15">
        <f t="shared" si="44"/>
        <v>20</v>
      </c>
      <c r="E477" s="15">
        <v>16893</v>
      </c>
      <c r="F477" s="15">
        <v>0</v>
      </c>
      <c r="G477" s="15">
        <f t="shared" si="45"/>
        <v>0</v>
      </c>
      <c r="H477" s="15">
        <f t="shared" si="46"/>
        <v>0</v>
      </c>
      <c r="I477" s="58">
        <f>'Fashring Assumptions'!$M$7*F477</f>
        <v>0</v>
      </c>
      <c r="J477" s="58">
        <f>'Fashring Assumptions'!$M$5*'Fashring Assumptions'!$M$7*E477</f>
        <v>1055.8125</v>
      </c>
      <c r="K477" s="58">
        <f t="shared" si="47"/>
        <v>1055.8125</v>
      </c>
    </row>
    <row r="478" spans="1:11" x14ac:dyDescent="0.3">
      <c r="A478" s="60">
        <v>42846</v>
      </c>
      <c r="B478" s="15">
        <f t="shared" si="42"/>
        <v>2017</v>
      </c>
      <c r="C478" s="15">
        <f t="shared" si="43"/>
        <v>4</v>
      </c>
      <c r="D478" s="15">
        <f t="shared" si="44"/>
        <v>21</v>
      </c>
      <c r="E478" s="15">
        <v>16326</v>
      </c>
      <c r="F478" s="15">
        <v>0</v>
      </c>
      <c r="G478" s="15">
        <f t="shared" si="45"/>
        <v>0</v>
      </c>
      <c r="H478" s="15">
        <f t="shared" si="46"/>
        <v>0</v>
      </c>
      <c r="I478" s="58">
        <f>'Fashring Assumptions'!$M$7*F478</f>
        <v>0</v>
      </c>
      <c r="J478" s="58">
        <f>'Fashring Assumptions'!$M$5*'Fashring Assumptions'!$M$7*E478</f>
        <v>1020.375</v>
      </c>
      <c r="K478" s="58">
        <f t="shared" si="47"/>
        <v>1020.375</v>
      </c>
    </row>
    <row r="479" spans="1:11" x14ac:dyDescent="0.3">
      <c r="A479" s="60">
        <v>42847</v>
      </c>
      <c r="B479" s="15">
        <f t="shared" si="42"/>
        <v>2017</v>
      </c>
      <c r="C479" s="15">
        <f t="shared" si="43"/>
        <v>4</v>
      </c>
      <c r="D479" s="15">
        <f t="shared" si="44"/>
        <v>22</v>
      </c>
      <c r="E479" s="15">
        <v>15788</v>
      </c>
      <c r="F479" s="15">
        <v>0</v>
      </c>
      <c r="G479" s="15">
        <f t="shared" si="45"/>
        <v>0</v>
      </c>
      <c r="H479" s="15">
        <f t="shared" si="46"/>
        <v>0</v>
      </c>
      <c r="I479" s="58">
        <f>'Fashring Assumptions'!$M$7*F479</f>
        <v>0</v>
      </c>
      <c r="J479" s="58">
        <f>'Fashring Assumptions'!$M$5*'Fashring Assumptions'!$M$7*E479</f>
        <v>986.75</v>
      </c>
      <c r="K479" s="58">
        <f t="shared" si="47"/>
        <v>986.75</v>
      </c>
    </row>
    <row r="480" spans="1:11" x14ac:dyDescent="0.3">
      <c r="A480" s="60">
        <v>42848</v>
      </c>
      <c r="B480" s="15">
        <f t="shared" si="42"/>
        <v>2017</v>
      </c>
      <c r="C480" s="15">
        <f t="shared" si="43"/>
        <v>4</v>
      </c>
      <c r="D480" s="15">
        <f t="shared" si="44"/>
        <v>23</v>
      </c>
      <c r="E480" s="15">
        <v>15217</v>
      </c>
      <c r="F480" s="15">
        <v>0</v>
      </c>
      <c r="G480" s="15">
        <f t="shared" si="45"/>
        <v>0</v>
      </c>
      <c r="H480" s="15">
        <f t="shared" si="46"/>
        <v>0</v>
      </c>
      <c r="I480" s="58">
        <f>'Fashring Assumptions'!$M$7*F480</f>
        <v>0</v>
      </c>
      <c r="J480" s="58">
        <f>'Fashring Assumptions'!$M$5*'Fashring Assumptions'!$M$7*E480</f>
        <v>951.0625</v>
      </c>
      <c r="K480" s="58">
        <f t="shared" si="47"/>
        <v>951.0625</v>
      </c>
    </row>
    <row r="481" spans="1:11" x14ac:dyDescent="0.3">
      <c r="A481" s="60">
        <v>42849</v>
      </c>
      <c r="B481" s="15">
        <f t="shared" si="42"/>
        <v>2017</v>
      </c>
      <c r="C481" s="15">
        <f t="shared" si="43"/>
        <v>4</v>
      </c>
      <c r="D481" s="15">
        <f t="shared" si="44"/>
        <v>24</v>
      </c>
      <c r="E481" s="15">
        <v>14616</v>
      </c>
      <c r="F481" s="15">
        <v>0</v>
      </c>
      <c r="G481" s="15">
        <f t="shared" si="45"/>
        <v>0</v>
      </c>
      <c r="H481" s="15">
        <f t="shared" si="46"/>
        <v>0</v>
      </c>
      <c r="I481" s="58">
        <f>'Fashring Assumptions'!$M$7*F481</f>
        <v>0</v>
      </c>
      <c r="J481" s="58">
        <f>'Fashring Assumptions'!$M$5*'Fashring Assumptions'!$M$7*E481</f>
        <v>913.5</v>
      </c>
      <c r="K481" s="58">
        <f t="shared" si="47"/>
        <v>913.5</v>
      </c>
    </row>
    <row r="482" spans="1:11" x14ac:dyDescent="0.3">
      <c r="A482" s="60">
        <v>42850</v>
      </c>
      <c r="B482" s="15">
        <f t="shared" si="42"/>
        <v>2017</v>
      </c>
      <c r="C482" s="15">
        <f t="shared" si="43"/>
        <v>4</v>
      </c>
      <c r="D482" s="15">
        <f t="shared" si="44"/>
        <v>25</v>
      </c>
      <c r="E482" s="15">
        <v>14006</v>
      </c>
      <c r="F482" s="15">
        <v>0</v>
      </c>
      <c r="G482" s="15">
        <f t="shared" si="45"/>
        <v>0</v>
      </c>
      <c r="H482" s="15">
        <f t="shared" si="46"/>
        <v>0</v>
      </c>
      <c r="I482" s="58">
        <f>'Fashring Assumptions'!$M$7*F482</f>
        <v>0</v>
      </c>
      <c r="J482" s="58">
        <f>'Fashring Assumptions'!$M$5*'Fashring Assumptions'!$M$7*E482</f>
        <v>875.375</v>
      </c>
      <c r="K482" s="58">
        <f t="shared" si="47"/>
        <v>875.375</v>
      </c>
    </row>
    <row r="483" spans="1:11" x14ac:dyDescent="0.3">
      <c r="A483" s="60">
        <v>42851</v>
      </c>
      <c r="B483" s="15">
        <f t="shared" si="42"/>
        <v>2017</v>
      </c>
      <c r="C483" s="15">
        <f t="shared" si="43"/>
        <v>4</v>
      </c>
      <c r="D483" s="15">
        <f t="shared" si="44"/>
        <v>26</v>
      </c>
      <c r="E483" s="15">
        <v>13445</v>
      </c>
      <c r="F483" s="15">
        <v>0</v>
      </c>
      <c r="G483" s="15">
        <f t="shared" si="45"/>
        <v>0</v>
      </c>
      <c r="H483" s="15">
        <f t="shared" si="46"/>
        <v>0</v>
      </c>
      <c r="I483" s="58">
        <f>'Fashring Assumptions'!$M$7*F483</f>
        <v>0</v>
      </c>
      <c r="J483" s="58">
        <f>'Fashring Assumptions'!$M$5*'Fashring Assumptions'!$M$7*E483</f>
        <v>840.3125</v>
      </c>
      <c r="K483" s="58">
        <f t="shared" si="47"/>
        <v>840.3125</v>
      </c>
    </row>
    <row r="484" spans="1:11" x14ac:dyDescent="0.3">
      <c r="A484" s="60">
        <v>42852</v>
      </c>
      <c r="B484" s="15">
        <f t="shared" si="42"/>
        <v>2017</v>
      </c>
      <c r="C484" s="15">
        <f t="shared" si="43"/>
        <v>4</v>
      </c>
      <c r="D484" s="15">
        <f t="shared" si="44"/>
        <v>27</v>
      </c>
      <c r="E484" s="15">
        <v>12900</v>
      </c>
      <c r="F484" s="15">
        <v>0</v>
      </c>
      <c r="G484" s="15">
        <f t="shared" si="45"/>
        <v>0</v>
      </c>
      <c r="H484" s="15">
        <f t="shared" si="46"/>
        <v>0</v>
      </c>
      <c r="I484" s="58">
        <f>'Fashring Assumptions'!$M$7*F484</f>
        <v>0</v>
      </c>
      <c r="J484" s="58">
        <f>'Fashring Assumptions'!$M$5*'Fashring Assumptions'!$M$7*E484</f>
        <v>806.25</v>
      </c>
      <c r="K484" s="58">
        <f t="shared" si="47"/>
        <v>806.25</v>
      </c>
    </row>
    <row r="485" spans="1:11" x14ac:dyDescent="0.3">
      <c r="A485" s="60">
        <v>42853</v>
      </c>
      <c r="B485" s="15">
        <f t="shared" si="42"/>
        <v>2017</v>
      </c>
      <c r="C485" s="15">
        <f t="shared" si="43"/>
        <v>4</v>
      </c>
      <c r="D485" s="15">
        <f t="shared" si="44"/>
        <v>28</v>
      </c>
      <c r="E485" s="15">
        <v>12330</v>
      </c>
      <c r="F485" s="15">
        <v>0</v>
      </c>
      <c r="G485" s="15">
        <f t="shared" si="45"/>
        <v>0</v>
      </c>
      <c r="H485" s="15">
        <f t="shared" si="46"/>
        <v>0</v>
      </c>
      <c r="I485" s="58">
        <f>'Fashring Assumptions'!$M$7*F485</f>
        <v>0</v>
      </c>
      <c r="J485" s="58">
        <f>'Fashring Assumptions'!$M$5*'Fashring Assumptions'!$M$7*E485</f>
        <v>770.625</v>
      </c>
      <c r="K485" s="58">
        <f t="shared" si="47"/>
        <v>770.625</v>
      </c>
    </row>
    <row r="486" spans="1:11" x14ac:dyDescent="0.3">
      <c r="A486" s="60">
        <v>42854</v>
      </c>
      <c r="B486" s="15">
        <f t="shared" si="42"/>
        <v>2017</v>
      </c>
      <c r="C486" s="15">
        <f t="shared" si="43"/>
        <v>4</v>
      </c>
      <c r="D486" s="15">
        <f t="shared" si="44"/>
        <v>29</v>
      </c>
      <c r="E486" s="15">
        <v>11810</v>
      </c>
      <c r="F486" s="15">
        <v>0</v>
      </c>
      <c r="G486" s="15">
        <f t="shared" si="45"/>
        <v>0</v>
      </c>
      <c r="H486" s="15">
        <f t="shared" si="46"/>
        <v>0</v>
      </c>
      <c r="I486" s="58">
        <f>'Fashring Assumptions'!$M$7*F486</f>
        <v>0</v>
      </c>
      <c r="J486" s="58">
        <f>'Fashring Assumptions'!$M$5*'Fashring Assumptions'!$M$7*E486</f>
        <v>738.125</v>
      </c>
      <c r="K486" s="58">
        <f t="shared" si="47"/>
        <v>738.125</v>
      </c>
    </row>
    <row r="487" spans="1:11" x14ac:dyDescent="0.3">
      <c r="A487" s="60">
        <v>42855</v>
      </c>
      <c r="B487" s="15">
        <f t="shared" si="42"/>
        <v>2017</v>
      </c>
      <c r="C487" s="15">
        <f t="shared" si="43"/>
        <v>4</v>
      </c>
      <c r="D487" s="15">
        <f t="shared" si="44"/>
        <v>30</v>
      </c>
      <c r="E487" s="15">
        <v>11259</v>
      </c>
      <c r="F487" s="15">
        <v>0</v>
      </c>
      <c r="G487" s="15">
        <f t="shared" si="45"/>
        <v>0</v>
      </c>
      <c r="H487" s="15">
        <f t="shared" si="46"/>
        <v>0</v>
      </c>
      <c r="I487" s="58">
        <f>'Fashring Assumptions'!$M$7*F487</f>
        <v>0</v>
      </c>
      <c r="J487" s="58">
        <f>'Fashring Assumptions'!$M$5*'Fashring Assumptions'!$M$7*E487</f>
        <v>703.6875</v>
      </c>
      <c r="K487" s="58">
        <f t="shared" si="47"/>
        <v>703.6875</v>
      </c>
    </row>
    <row r="488" spans="1:11" x14ac:dyDescent="0.3">
      <c r="A488" s="60">
        <v>42856</v>
      </c>
      <c r="B488" s="15">
        <f t="shared" si="42"/>
        <v>2017</v>
      </c>
      <c r="C488" s="15">
        <f t="shared" si="43"/>
        <v>5</v>
      </c>
      <c r="D488" s="15">
        <f t="shared" si="44"/>
        <v>1</v>
      </c>
      <c r="E488" s="15">
        <v>10634</v>
      </c>
      <c r="F488" s="15">
        <v>0</v>
      </c>
      <c r="G488" s="15">
        <f t="shared" si="45"/>
        <v>0</v>
      </c>
      <c r="H488" s="15">
        <f t="shared" si="46"/>
        <v>0</v>
      </c>
      <c r="I488" s="58">
        <f>'Fashring Assumptions'!$M$7*F488</f>
        <v>0</v>
      </c>
      <c r="J488" s="58">
        <f>'Fashring Assumptions'!$M$5*'Fashring Assumptions'!$M$7*E488</f>
        <v>664.625</v>
      </c>
      <c r="K488" s="58">
        <f t="shared" si="47"/>
        <v>664.625</v>
      </c>
    </row>
    <row r="489" spans="1:11" x14ac:dyDescent="0.3">
      <c r="A489" s="60">
        <v>42857</v>
      </c>
      <c r="B489" s="15">
        <f t="shared" si="42"/>
        <v>2017</v>
      </c>
      <c r="C489" s="15">
        <f t="shared" si="43"/>
        <v>5</v>
      </c>
      <c r="D489" s="15">
        <f t="shared" si="44"/>
        <v>2</v>
      </c>
      <c r="E489" s="15">
        <v>10155</v>
      </c>
      <c r="F489" s="15">
        <v>0</v>
      </c>
      <c r="G489" s="15">
        <f t="shared" si="45"/>
        <v>0</v>
      </c>
      <c r="H489" s="15">
        <f t="shared" si="46"/>
        <v>0</v>
      </c>
      <c r="I489" s="58">
        <f>'Fashring Assumptions'!$M$7*F489</f>
        <v>0</v>
      </c>
      <c r="J489" s="58">
        <f>'Fashring Assumptions'!$M$5*'Fashring Assumptions'!$M$7*E489</f>
        <v>634.6875</v>
      </c>
      <c r="K489" s="58">
        <f t="shared" si="47"/>
        <v>634.6875</v>
      </c>
    </row>
    <row r="490" spans="1:11" x14ac:dyDescent="0.3">
      <c r="A490" s="60">
        <v>42858</v>
      </c>
      <c r="B490" s="15">
        <f t="shared" si="42"/>
        <v>2017</v>
      </c>
      <c r="C490" s="15">
        <f t="shared" si="43"/>
        <v>5</v>
      </c>
      <c r="D490" s="15">
        <f t="shared" si="44"/>
        <v>3</v>
      </c>
      <c r="E490" s="15">
        <v>9614</v>
      </c>
      <c r="F490" s="15">
        <v>0</v>
      </c>
      <c r="G490" s="15">
        <f t="shared" si="45"/>
        <v>0</v>
      </c>
      <c r="H490" s="15">
        <f t="shared" si="46"/>
        <v>0</v>
      </c>
      <c r="I490" s="58">
        <f>'Fashring Assumptions'!$M$7*F490</f>
        <v>0</v>
      </c>
      <c r="J490" s="58">
        <f>'Fashring Assumptions'!$M$5*'Fashring Assumptions'!$M$7*E490</f>
        <v>600.875</v>
      </c>
      <c r="K490" s="58">
        <f t="shared" si="47"/>
        <v>600.875</v>
      </c>
    </row>
    <row r="491" spans="1:11" x14ac:dyDescent="0.3">
      <c r="A491" s="60">
        <v>42859</v>
      </c>
      <c r="B491" s="15">
        <f t="shared" si="42"/>
        <v>2017</v>
      </c>
      <c r="C491" s="15">
        <f t="shared" si="43"/>
        <v>5</v>
      </c>
      <c r="D491" s="15">
        <f t="shared" si="44"/>
        <v>4</v>
      </c>
      <c r="E491" s="15">
        <v>8985</v>
      </c>
      <c r="F491" s="15">
        <v>0</v>
      </c>
      <c r="G491" s="15">
        <f t="shared" si="45"/>
        <v>0</v>
      </c>
      <c r="H491" s="15">
        <f t="shared" si="46"/>
        <v>0</v>
      </c>
      <c r="I491" s="58">
        <f>'Fashring Assumptions'!$M$7*F491</f>
        <v>0</v>
      </c>
      <c r="J491" s="58">
        <f>'Fashring Assumptions'!$M$5*'Fashring Assumptions'!$M$7*E491</f>
        <v>561.5625</v>
      </c>
      <c r="K491" s="58">
        <f t="shared" si="47"/>
        <v>561.5625</v>
      </c>
    </row>
    <row r="492" spans="1:11" x14ac:dyDescent="0.3">
      <c r="A492" s="60">
        <v>42860</v>
      </c>
      <c r="B492" s="15">
        <f t="shared" si="42"/>
        <v>2017</v>
      </c>
      <c r="C492" s="15">
        <f t="shared" si="43"/>
        <v>5</v>
      </c>
      <c r="D492" s="15">
        <f t="shared" si="44"/>
        <v>5</v>
      </c>
      <c r="E492" s="15">
        <v>8417</v>
      </c>
      <c r="F492" s="15">
        <v>0</v>
      </c>
      <c r="G492" s="15">
        <f t="shared" si="45"/>
        <v>0</v>
      </c>
      <c r="H492" s="15">
        <f t="shared" si="46"/>
        <v>0</v>
      </c>
      <c r="I492" s="58">
        <f>'Fashring Assumptions'!$M$7*F492</f>
        <v>0</v>
      </c>
      <c r="J492" s="58">
        <f>'Fashring Assumptions'!$M$5*'Fashring Assumptions'!$M$7*E492</f>
        <v>526.0625</v>
      </c>
      <c r="K492" s="58">
        <f t="shared" si="47"/>
        <v>526.0625</v>
      </c>
    </row>
    <row r="493" spans="1:11" x14ac:dyDescent="0.3">
      <c r="A493" s="60">
        <v>42861</v>
      </c>
      <c r="B493" s="15">
        <f t="shared" si="42"/>
        <v>2017</v>
      </c>
      <c r="C493" s="15">
        <f t="shared" si="43"/>
        <v>5</v>
      </c>
      <c r="D493" s="15">
        <f t="shared" si="44"/>
        <v>6</v>
      </c>
      <c r="E493" s="15">
        <v>7769</v>
      </c>
      <c r="F493" s="15">
        <v>0</v>
      </c>
      <c r="G493" s="15">
        <f t="shared" si="45"/>
        <v>0</v>
      </c>
      <c r="H493" s="15">
        <f t="shared" si="46"/>
        <v>0</v>
      </c>
      <c r="I493" s="58">
        <f>'Fashring Assumptions'!$M$7*F493</f>
        <v>0</v>
      </c>
      <c r="J493" s="58">
        <f>'Fashring Assumptions'!$M$5*'Fashring Assumptions'!$M$7*E493</f>
        <v>485.5625</v>
      </c>
      <c r="K493" s="58">
        <f t="shared" si="47"/>
        <v>485.5625</v>
      </c>
    </row>
    <row r="494" spans="1:11" x14ac:dyDescent="0.3">
      <c r="A494" s="60">
        <v>42862</v>
      </c>
      <c r="B494" s="15">
        <f t="shared" si="42"/>
        <v>2017</v>
      </c>
      <c r="C494" s="15">
        <f t="shared" si="43"/>
        <v>5</v>
      </c>
      <c r="D494" s="15">
        <f t="shared" si="44"/>
        <v>7</v>
      </c>
      <c r="E494" s="15">
        <v>7172</v>
      </c>
      <c r="F494" s="15">
        <v>0</v>
      </c>
      <c r="G494" s="15">
        <f t="shared" si="45"/>
        <v>0</v>
      </c>
      <c r="H494" s="15">
        <f t="shared" si="46"/>
        <v>0</v>
      </c>
      <c r="I494" s="58">
        <f>'Fashring Assumptions'!$M$7*F494</f>
        <v>0</v>
      </c>
      <c r="J494" s="58">
        <f>'Fashring Assumptions'!$M$5*'Fashring Assumptions'!$M$7*E494</f>
        <v>448.25</v>
      </c>
      <c r="K494" s="58">
        <f t="shared" si="47"/>
        <v>448.25</v>
      </c>
    </row>
    <row r="495" spans="1:11" x14ac:dyDescent="0.3">
      <c r="A495" s="60">
        <v>42863</v>
      </c>
      <c r="B495" s="15">
        <f t="shared" si="42"/>
        <v>2017</v>
      </c>
      <c r="C495" s="15">
        <f t="shared" si="43"/>
        <v>5</v>
      </c>
      <c r="D495" s="15">
        <f t="shared" si="44"/>
        <v>8</v>
      </c>
      <c r="E495" s="15">
        <v>6615</v>
      </c>
      <c r="F495" s="15">
        <v>0</v>
      </c>
      <c r="G495" s="15">
        <f t="shared" si="45"/>
        <v>0</v>
      </c>
      <c r="H495" s="15">
        <f t="shared" si="46"/>
        <v>0</v>
      </c>
      <c r="I495" s="58">
        <f>'Fashring Assumptions'!$M$7*F495</f>
        <v>0</v>
      </c>
      <c r="J495" s="58">
        <f>'Fashring Assumptions'!$M$5*'Fashring Assumptions'!$M$7*E495</f>
        <v>413.4375</v>
      </c>
      <c r="K495" s="58">
        <f t="shared" si="47"/>
        <v>413.4375</v>
      </c>
    </row>
    <row r="496" spans="1:11" x14ac:dyDescent="0.3">
      <c r="A496" s="60">
        <v>42864</v>
      </c>
      <c r="B496" s="15">
        <f t="shared" si="42"/>
        <v>2017</v>
      </c>
      <c r="C496" s="15">
        <f t="shared" si="43"/>
        <v>5</v>
      </c>
      <c r="D496" s="15">
        <f t="shared" si="44"/>
        <v>9</v>
      </c>
      <c r="E496" s="15">
        <v>6032</v>
      </c>
      <c r="F496" s="15">
        <v>0</v>
      </c>
      <c r="G496" s="15">
        <f t="shared" si="45"/>
        <v>0</v>
      </c>
      <c r="H496" s="15">
        <f t="shared" si="46"/>
        <v>0</v>
      </c>
      <c r="I496" s="58">
        <f>'Fashring Assumptions'!$M$7*F496</f>
        <v>0</v>
      </c>
      <c r="J496" s="58">
        <f>'Fashring Assumptions'!$M$5*'Fashring Assumptions'!$M$7*E496</f>
        <v>377</v>
      </c>
      <c r="K496" s="58">
        <f t="shared" si="47"/>
        <v>377</v>
      </c>
    </row>
    <row r="497" spans="1:11" x14ac:dyDescent="0.3">
      <c r="A497" s="60">
        <v>42865</v>
      </c>
      <c r="B497" s="15">
        <f t="shared" si="42"/>
        <v>2017</v>
      </c>
      <c r="C497" s="15">
        <f t="shared" si="43"/>
        <v>5</v>
      </c>
      <c r="D497" s="15">
        <f t="shared" si="44"/>
        <v>10</v>
      </c>
      <c r="E497" s="15">
        <v>5417</v>
      </c>
      <c r="F497" s="15">
        <v>0</v>
      </c>
      <c r="G497" s="15">
        <f t="shared" si="45"/>
        <v>0</v>
      </c>
      <c r="H497" s="15">
        <f t="shared" si="46"/>
        <v>0</v>
      </c>
      <c r="I497" s="58">
        <f>'Fashring Assumptions'!$M$7*F497</f>
        <v>0</v>
      </c>
      <c r="J497" s="58">
        <f>'Fashring Assumptions'!$M$5*'Fashring Assumptions'!$M$7*E497</f>
        <v>338.5625</v>
      </c>
      <c r="K497" s="58">
        <f t="shared" si="47"/>
        <v>338.5625</v>
      </c>
    </row>
    <row r="498" spans="1:11" x14ac:dyDescent="0.3">
      <c r="A498" s="60">
        <v>42866</v>
      </c>
      <c r="B498" s="15">
        <f t="shared" si="42"/>
        <v>2017</v>
      </c>
      <c r="C498" s="15">
        <f t="shared" si="43"/>
        <v>5</v>
      </c>
      <c r="D498" s="15">
        <f t="shared" si="44"/>
        <v>11</v>
      </c>
      <c r="E498" s="15">
        <v>16850</v>
      </c>
      <c r="F498" s="15">
        <v>12048</v>
      </c>
      <c r="G498" s="15">
        <f t="shared" si="45"/>
        <v>1</v>
      </c>
      <c r="H498" s="15">
        <f t="shared" si="46"/>
        <v>1000</v>
      </c>
      <c r="I498" s="58">
        <f>'Fashring Assumptions'!$M$7*F498</f>
        <v>30120</v>
      </c>
      <c r="J498" s="58">
        <f>'Fashring Assumptions'!$M$5*'Fashring Assumptions'!$M$7*E498</f>
        <v>1053.125</v>
      </c>
      <c r="K498" s="58">
        <f t="shared" si="47"/>
        <v>32173.125</v>
      </c>
    </row>
    <row r="499" spans="1:11" x14ac:dyDescent="0.3">
      <c r="A499" s="60">
        <v>42867</v>
      </c>
      <c r="B499" s="15">
        <f t="shared" si="42"/>
        <v>2017</v>
      </c>
      <c r="C499" s="15">
        <f t="shared" si="43"/>
        <v>5</v>
      </c>
      <c r="D499" s="15">
        <f t="shared" si="44"/>
        <v>12</v>
      </c>
      <c r="E499" s="15">
        <v>16251</v>
      </c>
      <c r="F499" s="15">
        <v>0</v>
      </c>
      <c r="G499" s="15">
        <f t="shared" si="45"/>
        <v>0</v>
      </c>
      <c r="H499" s="15">
        <f t="shared" si="46"/>
        <v>0</v>
      </c>
      <c r="I499" s="58">
        <f>'Fashring Assumptions'!$M$7*F499</f>
        <v>0</v>
      </c>
      <c r="J499" s="58">
        <f>'Fashring Assumptions'!$M$5*'Fashring Assumptions'!$M$7*E499</f>
        <v>1015.6875</v>
      </c>
      <c r="K499" s="58">
        <f t="shared" si="47"/>
        <v>1015.6875</v>
      </c>
    </row>
    <row r="500" spans="1:11" x14ac:dyDescent="0.3">
      <c r="A500" s="60">
        <v>42868</v>
      </c>
      <c r="B500" s="15">
        <f t="shared" si="42"/>
        <v>2017</v>
      </c>
      <c r="C500" s="15">
        <f t="shared" si="43"/>
        <v>5</v>
      </c>
      <c r="D500" s="15">
        <f t="shared" si="44"/>
        <v>13</v>
      </c>
      <c r="E500" s="15">
        <v>15705</v>
      </c>
      <c r="F500" s="15">
        <v>0</v>
      </c>
      <c r="G500" s="15">
        <f t="shared" si="45"/>
        <v>0</v>
      </c>
      <c r="H500" s="15">
        <f t="shared" si="46"/>
        <v>0</v>
      </c>
      <c r="I500" s="58">
        <f>'Fashring Assumptions'!$M$7*F500</f>
        <v>0</v>
      </c>
      <c r="J500" s="58">
        <f>'Fashring Assumptions'!$M$5*'Fashring Assumptions'!$M$7*E500</f>
        <v>981.5625</v>
      </c>
      <c r="K500" s="58">
        <f t="shared" si="47"/>
        <v>981.5625</v>
      </c>
    </row>
    <row r="501" spans="1:11" x14ac:dyDescent="0.3">
      <c r="A501" s="60">
        <v>42869</v>
      </c>
      <c r="B501" s="15">
        <f t="shared" si="42"/>
        <v>2017</v>
      </c>
      <c r="C501" s="15">
        <f t="shared" si="43"/>
        <v>5</v>
      </c>
      <c r="D501" s="15">
        <f t="shared" si="44"/>
        <v>14</v>
      </c>
      <c r="E501" s="15">
        <v>15229</v>
      </c>
      <c r="F501" s="15">
        <v>0</v>
      </c>
      <c r="G501" s="15">
        <f t="shared" si="45"/>
        <v>0</v>
      </c>
      <c r="H501" s="15">
        <f t="shared" si="46"/>
        <v>0</v>
      </c>
      <c r="I501" s="58">
        <f>'Fashring Assumptions'!$M$7*F501</f>
        <v>0</v>
      </c>
      <c r="J501" s="58">
        <f>'Fashring Assumptions'!$M$5*'Fashring Assumptions'!$M$7*E501</f>
        <v>951.8125</v>
      </c>
      <c r="K501" s="58">
        <f t="shared" si="47"/>
        <v>951.8125</v>
      </c>
    </row>
    <row r="502" spans="1:11" x14ac:dyDescent="0.3">
      <c r="A502" s="60">
        <v>42870</v>
      </c>
      <c r="B502" s="15">
        <f t="shared" si="42"/>
        <v>2017</v>
      </c>
      <c r="C502" s="15">
        <f t="shared" si="43"/>
        <v>5</v>
      </c>
      <c r="D502" s="15">
        <f t="shared" si="44"/>
        <v>15</v>
      </c>
      <c r="E502" s="15">
        <v>14621</v>
      </c>
      <c r="F502" s="15">
        <v>0</v>
      </c>
      <c r="G502" s="15">
        <f t="shared" si="45"/>
        <v>0</v>
      </c>
      <c r="H502" s="15">
        <f t="shared" si="46"/>
        <v>0</v>
      </c>
      <c r="I502" s="58">
        <f>'Fashring Assumptions'!$M$7*F502</f>
        <v>0</v>
      </c>
      <c r="J502" s="58">
        <f>'Fashring Assumptions'!$M$5*'Fashring Assumptions'!$M$7*E502</f>
        <v>913.8125</v>
      </c>
      <c r="K502" s="58">
        <f t="shared" si="47"/>
        <v>913.8125</v>
      </c>
    </row>
    <row r="503" spans="1:11" x14ac:dyDescent="0.3">
      <c r="A503" s="60">
        <v>42871</v>
      </c>
      <c r="B503" s="15">
        <f t="shared" si="42"/>
        <v>2017</v>
      </c>
      <c r="C503" s="15">
        <f t="shared" si="43"/>
        <v>5</v>
      </c>
      <c r="D503" s="15">
        <f t="shared" si="44"/>
        <v>16</v>
      </c>
      <c r="E503" s="15">
        <v>14006</v>
      </c>
      <c r="F503" s="15">
        <v>0</v>
      </c>
      <c r="G503" s="15">
        <f t="shared" si="45"/>
        <v>0</v>
      </c>
      <c r="H503" s="15">
        <f t="shared" si="46"/>
        <v>0</v>
      </c>
      <c r="I503" s="58">
        <f>'Fashring Assumptions'!$M$7*F503</f>
        <v>0</v>
      </c>
      <c r="J503" s="58">
        <f>'Fashring Assumptions'!$M$5*'Fashring Assumptions'!$M$7*E503</f>
        <v>875.375</v>
      </c>
      <c r="K503" s="58">
        <f t="shared" si="47"/>
        <v>875.375</v>
      </c>
    </row>
    <row r="504" spans="1:11" x14ac:dyDescent="0.3">
      <c r="A504" s="60">
        <v>42872</v>
      </c>
      <c r="B504" s="15">
        <f t="shared" si="42"/>
        <v>2017</v>
      </c>
      <c r="C504" s="15">
        <f t="shared" si="43"/>
        <v>5</v>
      </c>
      <c r="D504" s="15">
        <f t="shared" si="44"/>
        <v>17</v>
      </c>
      <c r="E504" s="15">
        <v>13485</v>
      </c>
      <c r="F504" s="15">
        <v>0</v>
      </c>
      <c r="G504" s="15">
        <f t="shared" si="45"/>
        <v>0</v>
      </c>
      <c r="H504" s="15">
        <f t="shared" si="46"/>
        <v>0</v>
      </c>
      <c r="I504" s="58">
        <f>'Fashring Assumptions'!$M$7*F504</f>
        <v>0</v>
      </c>
      <c r="J504" s="58">
        <f>'Fashring Assumptions'!$M$5*'Fashring Assumptions'!$M$7*E504</f>
        <v>842.8125</v>
      </c>
      <c r="K504" s="58">
        <f t="shared" si="47"/>
        <v>842.8125</v>
      </c>
    </row>
    <row r="505" spans="1:11" x14ac:dyDescent="0.3">
      <c r="A505" s="60">
        <v>42873</v>
      </c>
      <c r="B505" s="15">
        <f t="shared" si="42"/>
        <v>2017</v>
      </c>
      <c r="C505" s="15">
        <f t="shared" si="43"/>
        <v>5</v>
      </c>
      <c r="D505" s="15">
        <f t="shared" si="44"/>
        <v>18</v>
      </c>
      <c r="E505" s="15">
        <v>12971</v>
      </c>
      <c r="F505" s="15">
        <v>0</v>
      </c>
      <c r="G505" s="15">
        <f t="shared" si="45"/>
        <v>0</v>
      </c>
      <c r="H505" s="15">
        <f t="shared" si="46"/>
        <v>0</v>
      </c>
      <c r="I505" s="58">
        <f>'Fashring Assumptions'!$M$7*F505</f>
        <v>0</v>
      </c>
      <c r="J505" s="58">
        <f>'Fashring Assumptions'!$M$5*'Fashring Assumptions'!$M$7*E505</f>
        <v>810.6875</v>
      </c>
      <c r="K505" s="58">
        <f t="shared" si="47"/>
        <v>810.6875</v>
      </c>
    </row>
    <row r="506" spans="1:11" x14ac:dyDescent="0.3">
      <c r="A506" s="60">
        <v>42874</v>
      </c>
      <c r="B506" s="15">
        <f t="shared" si="42"/>
        <v>2017</v>
      </c>
      <c r="C506" s="15">
        <f t="shared" si="43"/>
        <v>5</v>
      </c>
      <c r="D506" s="15">
        <f t="shared" si="44"/>
        <v>19</v>
      </c>
      <c r="E506" s="15">
        <v>12429</v>
      </c>
      <c r="F506" s="15">
        <v>0</v>
      </c>
      <c r="G506" s="15">
        <f t="shared" si="45"/>
        <v>0</v>
      </c>
      <c r="H506" s="15">
        <f t="shared" si="46"/>
        <v>0</v>
      </c>
      <c r="I506" s="58">
        <f>'Fashring Assumptions'!$M$7*F506</f>
        <v>0</v>
      </c>
      <c r="J506" s="58">
        <f>'Fashring Assumptions'!$M$5*'Fashring Assumptions'!$M$7*E506</f>
        <v>776.8125</v>
      </c>
      <c r="K506" s="58">
        <f t="shared" si="47"/>
        <v>776.8125</v>
      </c>
    </row>
    <row r="507" spans="1:11" x14ac:dyDescent="0.3">
      <c r="A507" s="60">
        <v>42875</v>
      </c>
      <c r="B507" s="15">
        <f t="shared" si="42"/>
        <v>2017</v>
      </c>
      <c r="C507" s="15">
        <f t="shared" si="43"/>
        <v>5</v>
      </c>
      <c r="D507" s="15">
        <f t="shared" si="44"/>
        <v>20</v>
      </c>
      <c r="E507" s="15">
        <v>11870</v>
      </c>
      <c r="F507" s="15">
        <v>0</v>
      </c>
      <c r="G507" s="15">
        <f t="shared" si="45"/>
        <v>0</v>
      </c>
      <c r="H507" s="15">
        <f t="shared" si="46"/>
        <v>0</v>
      </c>
      <c r="I507" s="58">
        <f>'Fashring Assumptions'!$M$7*F507</f>
        <v>0</v>
      </c>
      <c r="J507" s="58">
        <f>'Fashring Assumptions'!$M$5*'Fashring Assumptions'!$M$7*E507</f>
        <v>741.875</v>
      </c>
      <c r="K507" s="58">
        <f t="shared" si="47"/>
        <v>741.875</v>
      </c>
    </row>
    <row r="508" spans="1:11" x14ac:dyDescent="0.3">
      <c r="A508" s="60">
        <v>42876</v>
      </c>
      <c r="B508" s="15">
        <f t="shared" si="42"/>
        <v>2017</v>
      </c>
      <c r="C508" s="15">
        <f t="shared" si="43"/>
        <v>5</v>
      </c>
      <c r="D508" s="15">
        <f t="shared" si="44"/>
        <v>21</v>
      </c>
      <c r="E508" s="15">
        <v>11289</v>
      </c>
      <c r="F508" s="15">
        <v>0</v>
      </c>
      <c r="G508" s="15">
        <f t="shared" si="45"/>
        <v>0</v>
      </c>
      <c r="H508" s="15">
        <f t="shared" si="46"/>
        <v>0</v>
      </c>
      <c r="I508" s="58">
        <f>'Fashring Assumptions'!$M$7*F508</f>
        <v>0</v>
      </c>
      <c r="J508" s="58">
        <f>'Fashring Assumptions'!$M$5*'Fashring Assumptions'!$M$7*E508</f>
        <v>705.5625</v>
      </c>
      <c r="K508" s="58">
        <f t="shared" si="47"/>
        <v>705.5625</v>
      </c>
    </row>
    <row r="509" spans="1:11" x14ac:dyDescent="0.3">
      <c r="A509" s="60">
        <v>42877</v>
      </c>
      <c r="B509" s="15">
        <f t="shared" si="42"/>
        <v>2017</v>
      </c>
      <c r="C509" s="15">
        <f t="shared" si="43"/>
        <v>5</v>
      </c>
      <c r="D509" s="15">
        <f t="shared" si="44"/>
        <v>22</v>
      </c>
      <c r="E509" s="15">
        <v>10717</v>
      </c>
      <c r="F509" s="15">
        <v>0</v>
      </c>
      <c r="G509" s="15">
        <f t="shared" si="45"/>
        <v>0</v>
      </c>
      <c r="H509" s="15">
        <f t="shared" si="46"/>
        <v>0</v>
      </c>
      <c r="I509" s="58">
        <f>'Fashring Assumptions'!$M$7*F509</f>
        <v>0</v>
      </c>
      <c r="J509" s="58">
        <f>'Fashring Assumptions'!$M$5*'Fashring Assumptions'!$M$7*E509</f>
        <v>669.8125</v>
      </c>
      <c r="K509" s="58">
        <f t="shared" si="47"/>
        <v>669.8125</v>
      </c>
    </row>
    <row r="510" spans="1:11" x14ac:dyDescent="0.3">
      <c r="A510" s="60">
        <v>42878</v>
      </c>
      <c r="B510" s="15">
        <f t="shared" si="42"/>
        <v>2017</v>
      </c>
      <c r="C510" s="15">
        <f t="shared" si="43"/>
        <v>5</v>
      </c>
      <c r="D510" s="15">
        <f t="shared" si="44"/>
        <v>23</v>
      </c>
      <c r="E510" s="15">
        <v>10157</v>
      </c>
      <c r="F510" s="15">
        <v>0</v>
      </c>
      <c r="G510" s="15">
        <f t="shared" si="45"/>
        <v>0</v>
      </c>
      <c r="H510" s="15">
        <f t="shared" si="46"/>
        <v>0</v>
      </c>
      <c r="I510" s="58">
        <f>'Fashring Assumptions'!$M$7*F510</f>
        <v>0</v>
      </c>
      <c r="J510" s="58">
        <f>'Fashring Assumptions'!$M$5*'Fashring Assumptions'!$M$7*E510</f>
        <v>634.8125</v>
      </c>
      <c r="K510" s="58">
        <f t="shared" si="47"/>
        <v>634.8125</v>
      </c>
    </row>
    <row r="511" spans="1:11" x14ac:dyDescent="0.3">
      <c r="A511" s="60">
        <v>42879</v>
      </c>
      <c r="B511" s="15">
        <f t="shared" si="42"/>
        <v>2017</v>
      </c>
      <c r="C511" s="15">
        <f t="shared" si="43"/>
        <v>5</v>
      </c>
      <c r="D511" s="15">
        <f t="shared" si="44"/>
        <v>24</v>
      </c>
      <c r="E511" s="15">
        <v>9597</v>
      </c>
      <c r="F511" s="15">
        <v>0</v>
      </c>
      <c r="G511" s="15">
        <f t="shared" si="45"/>
        <v>0</v>
      </c>
      <c r="H511" s="15">
        <f t="shared" si="46"/>
        <v>0</v>
      </c>
      <c r="I511" s="58">
        <f>'Fashring Assumptions'!$M$7*F511</f>
        <v>0</v>
      </c>
      <c r="J511" s="58">
        <f>'Fashring Assumptions'!$M$5*'Fashring Assumptions'!$M$7*E511</f>
        <v>599.8125</v>
      </c>
      <c r="K511" s="58">
        <f t="shared" si="47"/>
        <v>599.8125</v>
      </c>
    </row>
    <row r="512" spans="1:11" x14ac:dyDescent="0.3">
      <c r="A512" s="60">
        <v>42880</v>
      </c>
      <c r="B512" s="15">
        <f t="shared" si="42"/>
        <v>2017</v>
      </c>
      <c r="C512" s="15">
        <f t="shared" si="43"/>
        <v>5</v>
      </c>
      <c r="D512" s="15">
        <f t="shared" si="44"/>
        <v>25</v>
      </c>
      <c r="E512" s="15">
        <v>9057</v>
      </c>
      <c r="F512" s="15">
        <v>0</v>
      </c>
      <c r="G512" s="15">
        <f t="shared" si="45"/>
        <v>0</v>
      </c>
      <c r="H512" s="15">
        <f t="shared" si="46"/>
        <v>0</v>
      </c>
      <c r="I512" s="58">
        <f>'Fashring Assumptions'!$M$7*F512</f>
        <v>0</v>
      </c>
      <c r="J512" s="58">
        <f>'Fashring Assumptions'!$M$5*'Fashring Assumptions'!$M$7*E512</f>
        <v>566.0625</v>
      </c>
      <c r="K512" s="58">
        <f t="shared" si="47"/>
        <v>566.0625</v>
      </c>
    </row>
    <row r="513" spans="1:11" x14ac:dyDescent="0.3">
      <c r="A513" s="60">
        <v>42881</v>
      </c>
      <c r="B513" s="15">
        <f t="shared" si="42"/>
        <v>2017</v>
      </c>
      <c r="C513" s="15">
        <f t="shared" si="43"/>
        <v>5</v>
      </c>
      <c r="D513" s="15">
        <f t="shared" si="44"/>
        <v>26</v>
      </c>
      <c r="E513" s="15">
        <v>8453</v>
      </c>
      <c r="F513" s="15">
        <v>0</v>
      </c>
      <c r="G513" s="15">
        <f t="shared" si="45"/>
        <v>0</v>
      </c>
      <c r="H513" s="15">
        <f t="shared" si="46"/>
        <v>0</v>
      </c>
      <c r="I513" s="58">
        <f>'Fashring Assumptions'!$M$7*F513</f>
        <v>0</v>
      </c>
      <c r="J513" s="58">
        <f>'Fashring Assumptions'!$M$5*'Fashring Assumptions'!$M$7*E513</f>
        <v>528.3125</v>
      </c>
      <c r="K513" s="58">
        <f t="shared" si="47"/>
        <v>528.3125</v>
      </c>
    </row>
    <row r="514" spans="1:11" x14ac:dyDescent="0.3">
      <c r="A514" s="60">
        <v>42882</v>
      </c>
      <c r="B514" s="15">
        <f t="shared" si="42"/>
        <v>2017</v>
      </c>
      <c r="C514" s="15">
        <f t="shared" si="43"/>
        <v>5</v>
      </c>
      <c r="D514" s="15">
        <f t="shared" si="44"/>
        <v>27</v>
      </c>
      <c r="E514" s="15">
        <v>7909</v>
      </c>
      <c r="F514" s="15">
        <v>0</v>
      </c>
      <c r="G514" s="15">
        <f t="shared" si="45"/>
        <v>0</v>
      </c>
      <c r="H514" s="15">
        <f t="shared" si="46"/>
        <v>0</v>
      </c>
      <c r="I514" s="58">
        <f>'Fashring Assumptions'!$M$7*F514</f>
        <v>0</v>
      </c>
      <c r="J514" s="58">
        <f>'Fashring Assumptions'!$M$5*'Fashring Assumptions'!$M$7*E514</f>
        <v>494.3125</v>
      </c>
      <c r="K514" s="58">
        <f t="shared" si="47"/>
        <v>494.3125</v>
      </c>
    </row>
    <row r="515" spans="1:11" x14ac:dyDescent="0.3">
      <c r="A515" s="60">
        <v>42883</v>
      </c>
      <c r="B515" s="15">
        <f t="shared" ref="B515:B578" si="48">YEAR(A515)</f>
        <v>2017</v>
      </c>
      <c r="C515" s="15">
        <f t="shared" ref="C515:C578" si="49">MONTH(A515)</f>
        <v>5</v>
      </c>
      <c r="D515" s="15">
        <f t="shared" ref="D515:D578" si="50">DAY(A515)</f>
        <v>28</v>
      </c>
      <c r="E515" s="15">
        <v>7305</v>
      </c>
      <c r="F515" s="15">
        <v>0</v>
      </c>
      <c r="G515" s="15">
        <f t="shared" ref="G515:G578" si="51">IF(F515&gt;0,1,0)</f>
        <v>0</v>
      </c>
      <c r="H515" s="15">
        <f t="shared" ref="H515:H578" si="52">1000*G515</f>
        <v>0</v>
      </c>
      <c r="I515" s="58">
        <f>'Fashring Assumptions'!$M$7*F515</f>
        <v>0</v>
      </c>
      <c r="J515" s="58">
        <f>'Fashring Assumptions'!$M$5*'Fashring Assumptions'!$M$7*E515</f>
        <v>456.5625</v>
      </c>
      <c r="K515" s="58">
        <f t="shared" ref="K515:K578" si="53">SUM(H515:J515)</f>
        <v>456.5625</v>
      </c>
    </row>
    <row r="516" spans="1:11" x14ac:dyDescent="0.3">
      <c r="A516" s="60">
        <v>42884</v>
      </c>
      <c r="B516" s="15">
        <f t="shared" si="48"/>
        <v>2017</v>
      </c>
      <c r="C516" s="15">
        <f t="shared" si="49"/>
        <v>5</v>
      </c>
      <c r="D516" s="15">
        <f t="shared" si="50"/>
        <v>29</v>
      </c>
      <c r="E516" s="15">
        <v>6675</v>
      </c>
      <c r="F516" s="15">
        <v>0</v>
      </c>
      <c r="G516" s="15">
        <f t="shared" si="51"/>
        <v>0</v>
      </c>
      <c r="H516" s="15">
        <f t="shared" si="52"/>
        <v>0</v>
      </c>
      <c r="I516" s="58">
        <f>'Fashring Assumptions'!$M$7*F516</f>
        <v>0</v>
      </c>
      <c r="J516" s="58">
        <f>'Fashring Assumptions'!$M$5*'Fashring Assumptions'!$M$7*E516</f>
        <v>417.1875</v>
      </c>
      <c r="K516" s="58">
        <f t="shared" si="53"/>
        <v>417.1875</v>
      </c>
    </row>
    <row r="517" spans="1:11" x14ac:dyDescent="0.3">
      <c r="A517" s="60">
        <v>42885</v>
      </c>
      <c r="B517" s="15">
        <f t="shared" si="48"/>
        <v>2017</v>
      </c>
      <c r="C517" s="15">
        <f t="shared" si="49"/>
        <v>5</v>
      </c>
      <c r="D517" s="15">
        <f t="shared" si="50"/>
        <v>30</v>
      </c>
      <c r="E517" s="15">
        <v>6172</v>
      </c>
      <c r="F517" s="15">
        <v>0</v>
      </c>
      <c r="G517" s="15">
        <f t="shared" si="51"/>
        <v>0</v>
      </c>
      <c r="H517" s="15">
        <f t="shared" si="52"/>
        <v>0</v>
      </c>
      <c r="I517" s="58">
        <f>'Fashring Assumptions'!$M$7*F517</f>
        <v>0</v>
      </c>
      <c r="J517" s="58">
        <f>'Fashring Assumptions'!$M$5*'Fashring Assumptions'!$M$7*E517</f>
        <v>385.75</v>
      </c>
      <c r="K517" s="58">
        <f t="shared" si="53"/>
        <v>385.75</v>
      </c>
    </row>
    <row r="518" spans="1:11" x14ac:dyDescent="0.3">
      <c r="A518" s="60">
        <v>42886</v>
      </c>
      <c r="B518" s="15">
        <f t="shared" si="48"/>
        <v>2017</v>
      </c>
      <c r="C518" s="15">
        <f t="shared" si="49"/>
        <v>5</v>
      </c>
      <c r="D518" s="15">
        <f t="shared" si="50"/>
        <v>31</v>
      </c>
      <c r="E518" s="15">
        <v>5589</v>
      </c>
      <c r="F518" s="15">
        <v>0</v>
      </c>
      <c r="G518" s="15">
        <f t="shared" si="51"/>
        <v>0</v>
      </c>
      <c r="H518" s="15">
        <f t="shared" si="52"/>
        <v>0</v>
      </c>
      <c r="I518" s="58">
        <f>'Fashring Assumptions'!$M$7*F518</f>
        <v>0</v>
      </c>
      <c r="J518" s="58">
        <f>'Fashring Assumptions'!$M$5*'Fashring Assumptions'!$M$7*E518</f>
        <v>349.3125</v>
      </c>
      <c r="K518" s="58">
        <f t="shared" si="53"/>
        <v>349.3125</v>
      </c>
    </row>
    <row r="519" spans="1:11" x14ac:dyDescent="0.3">
      <c r="A519" s="60">
        <v>42887</v>
      </c>
      <c r="B519" s="15">
        <f t="shared" si="48"/>
        <v>2017</v>
      </c>
      <c r="C519" s="15">
        <f t="shared" si="49"/>
        <v>6</v>
      </c>
      <c r="D519" s="15">
        <f t="shared" si="50"/>
        <v>1</v>
      </c>
      <c r="E519" s="15">
        <v>5078</v>
      </c>
      <c r="F519" s="15">
        <v>0</v>
      </c>
      <c r="G519" s="15">
        <f t="shared" si="51"/>
        <v>0</v>
      </c>
      <c r="H519" s="15">
        <f t="shared" si="52"/>
        <v>0</v>
      </c>
      <c r="I519" s="58">
        <f>'Fashring Assumptions'!$M$7*F519</f>
        <v>0</v>
      </c>
      <c r="J519" s="58">
        <f>'Fashring Assumptions'!$M$5*'Fashring Assumptions'!$M$7*E519</f>
        <v>317.375</v>
      </c>
      <c r="K519" s="58">
        <f t="shared" si="53"/>
        <v>317.375</v>
      </c>
    </row>
    <row r="520" spans="1:11" x14ac:dyDescent="0.3">
      <c r="A520" s="60">
        <v>42888</v>
      </c>
      <c r="B520" s="15">
        <f t="shared" si="48"/>
        <v>2017</v>
      </c>
      <c r="C520" s="15">
        <f t="shared" si="49"/>
        <v>6</v>
      </c>
      <c r="D520" s="15">
        <f t="shared" si="50"/>
        <v>2</v>
      </c>
      <c r="E520" s="15">
        <v>19306</v>
      </c>
      <c r="F520" s="15">
        <v>14784</v>
      </c>
      <c r="G520" s="15">
        <f t="shared" si="51"/>
        <v>1</v>
      </c>
      <c r="H520" s="15">
        <f t="shared" si="52"/>
        <v>1000</v>
      </c>
      <c r="I520" s="58">
        <f>'Fashring Assumptions'!$M$7*F520</f>
        <v>36960</v>
      </c>
      <c r="J520" s="58">
        <f>'Fashring Assumptions'!$M$5*'Fashring Assumptions'!$M$7*E520</f>
        <v>1206.625</v>
      </c>
      <c r="K520" s="58">
        <f t="shared" si="53"/>
        <v>39166.625</v>
      </c>
    </row>
    <row r="521" spans="1:11" x14ac:dyDescent="0.3">
      <c r="A521" s="60">
        <v>42889</v>
      </c>
      <c r="B521" s="15">
        <f t="shared" si="48"/>
        <v>2017</v>
      </c>
      <c r="C521" s="15">
        <f t="shared" si="49"/>
        <v>6</v>
      </c>
      <c r="D521" s="15">
        <f t="shared" si="50"/>
        <v>3</v>
      </c>
      <c r="E521" s="15">
        <v>18733</v>
      </c>
      <c r="F521" s="15">
        <v>0</v>
      </c>
      <c r="G521" s="15">
        <f t="shared" si="51"/>
        <v>0</v>
      </c>
      <c r="H521" s="15">
        <f t="shared" si="52"/>
        <v>0</v>
      </c>
      <c r="I521" s="58">
        <f>'Fashring Assumptions'!$M$7*F521</f>
        <v>0</v>
      </c>
      <c r="J521" s="58">
        <f>'Fashring Assumptions'!$M$5*'Fashring Assumptions'!$M$7*E521</f>
        <v>1170.8125</v>
      </c>
      <c r="K521" s="58">
        <f t="shared" si="53"/>
        <v>1170.8125</v>
      </c>
    </row>
    <row r="522" spans="1:11" x14ac:dyDescent="0.3">
      <c r="A522" s="60">
        <v>42890</v>
      </c>
      <c r="B522" s="15">
        <f t="shared" si="48"/>
        <v>2017</v>
      </c>
      <c r="C522" s="15">
        <f t="shared" si="49"/>
        <v>6</v>
      </c>
      <c r="D522" s="15">
        <f t="shared" si="50"/>
        <v>4</v>
      </c>
      <c r="E522" s="15">
        <v>18242</v>
      </c>
      <c r="F522" s="15">
        <v>0</v>
      </c>
      <c r="G522" s="15">
        <f t="shared" si="51"/>
        <v>0</v>
      </c>
      <c r="H522" s="15">
        <f t="shared" si="52"/>
        <v>0</v>
      </c>
      <c r="I522" s="58">
        <f>'Fashring Assumptions'!$M$7*F522</f>
        <v>0</v>
      </c>
      <c r="J522" s="58">
        <f>'Fashring Assumptions'!$M$5*'Fashring Assumptions'!$M$7*E522</f>
        <v>1140.125</v>
      </c>
      <c r="K522" s="58">
        <f t="shared" si="53"/>
        <v>1140.125</v>
      </c>
    </row>
    <row r="523" spans="1:11" x14ac:dyDescent="0.3">
      <c r="A523" s="60">
        <v>42891</v>
      </c>
      <c r="B523" s="15">
        <f t="shared" si="48"/>
        <v>2017</v>
      </c>
      <c r="C523" s="15">
        <f t="shared" si="49"/>
        <v>6</v>
      </c>
      <c r="D523" s="15">
        <f t="shared" si="50"/>
        <v>5</v>
      </c>
      <c r="E523" s="15">
        <v>17693</v>
      </c>
      <c r="F523" s="15">
        <v>0</v>
      </c>
      <c r="G523" s="15">
        <f t="shared" si="51"/>
        <v>0</v>
      </c>
      <c r="H523" s="15">
        <f t="shared" si="52"/>
        <v>0</v>
      </c>
      <c r="I523" s="58">
        <f>'Fashring Assumptions'!$M$7*F523</f>
        <v>0</v>
      </c>
      <c r="J523" s="58">
        <f>'Fashring Assumptions'!$M$5*'Fashring Assumptions'!$M$7*E523</f>
        <v>1105.8125</v>
      </c>
      <c r="K523" s="58">
        <f t="shared" si="53"/>
        <v>1105.8125</v>
      </c>
    </row>
    <row r="524" spans="1:11" x14ac:dyDescent="0.3">
      <c r="A524" s="60">
        <v>42892</v>
      </c>
      <c r="B524" s="15">
        <f t="shared" si="48"/>
        <v>2017</v>
      </c>
      <c r="C524" s="15">
        <f t="shared" si="49"/>
        <v>6</v>
      </c>
      <c r="D524" s="15">
        <f t="shared" si="50"/>
        <v>6</v>
      </c>
      <c r="E524" s="15">
        <v>17177</v>
      </c>
      <c r="F524" s="15">
        <v>0</v>
      </c>
      <c r="G524" s="15">
        <f t="shared" si="51"/>
        <v>0</v>
      </c>
      <c r="H524" s="15">
        <f t="shared" si="52"/>
        <v>0</v>
      </c>
      <c r="I524" s="58">
        <f>'Fashring Assumptions'!$M$7*F524</f>
        <v>0</v>
      </c>
      <c r="J524" s="58">
        <f>'Fashring Assumptions'!$M$5*'Fashring Assumptions'!$M$7*E524</f>
        <v>1073.5625</v>
      </c>
      <c r="K524" s="58">
        <f t="shared" si="53"/>
        <v>1073.5625</v>
      </c>
    </row>
    <row r="525" spans="1:11" x14ac:dyDescent="0.3">
      <c r="A525" s="60">
        <v>42893</v>
      </c>
      <c r="B525" s="15">
        <f t="shared" si="48"/>
        <v>2017</v>
      </c>
      <c r="C525" s="15">
        <f t="shared" si="49"/>
        <v>6</v>
      </c>
      <c r="D525" s="15">
        <f t="shared" si="50"/>
        <v>7</v>
      </c>
      <c r="E525" s="15">
        <v>16607</v>
      </c>
      <c r="F525" s="15">
        <v>0</v>
      </c>
      <c r="G525" s="15">
        <f t="shared" si="51"/>
        <v>0</v>
      </c>
      <c r="H525" s="15">
        <f t="shared" si="52"/>
        <v>0</v>
      </c>
      <c r="I525" s="58">
        <f>'Fashring Assumptions'!$M$7*F525</f>
        <v>0</v>
      </c>
      <c r="J525" s="58">
        <f>'Fashring Assumptions'!$M$5*'Fashring Assumptions'!$M$7*E525</f>
        <v>1037.9375</v>
      </c>
      <c r="K525" s="58">
        <f t="shared" si="53"/>
        <v>1037.9375</v>
      </c>
    </row>
    <row r="526" spans="1:11" x14ac:dyDescent="0.3">
      <c r="A526" s="60">
        <v>42894</v>
      </c>
      <c r="B526" s="15">
        <f t="shared" si="48"/>
        <v>2017</v>
      </c>
      <c r="C526" s="15">
        <f t="shared" si="49"/>
        <v>6</v>
      </c>
      <c r="D526" s="15">
        <f t="shared" si="50"/>
        <v>8</v>
      </c>
      <c r="E526" s="15">
        <v>16019</v>
      </c>
      <c r="F526" s="15">
        <v>0</v>
      </c>
      <c r="G526" s="15">
        <f t="shared" si="51"/>
        <v>0</v>
      </c>
      <c r="H526" s="15">
        <f t="shared" si="52"/>
        <v>0</v>
      </c>
      <c r="I526" s="58">
        <f>'Fashring Assumptions'!$M$7*F526</f>
        <v>0</v>
      </c>
      <c r="J526" s="58">
        <f>'Fashring Assumptions'!$M$5*'Fashring Assumptions'!$M$7*E526</f>
        <v>1001.1875</v>
      </c>
      <c r="K526" s="58">
        <f t="shared" si="53"/>
        <v>1001.1875</v>
      </c>
    </row>
    <row r="527" spans="1:11" x14ac:dyDescent="0.3">
      <c r="A527" s="60">
        <v>42895</v>
      </c>
      <c r="B527" s="15">
        <f t="shared" si="48"/>
        <v>2017</v>
      </c>
      <c r="C527" s="15">
        <f t="shared" si="49"/>
        <v>6</v>
      </c>
      <c r="D527" s="15">
        <f t="shared" si="50"/>
        <v>9</v>
      </c>
      <c r="E527" s="15">
        <v>15509</v>
      </c>
      <c r="F527" s="15">
        <v>0</v>
      </c>
      <c r="G527" s="15">
        <f t="shared" si="51"/>
        <v>0</v>
      </c>
      <c r="H527" s="15">
        <f t="shared" si="52"/>
        <v>0</v>
      </c>
      <c r="I527" s="58">
        <f>'Fashring Assumptions'!$M$7*F527</f>
        <v>0</v>
      </c>
      <c r="J527" s="58">
        <f>'Fashring Assumptions'!$M$5*'Fashring Assumptions'!$M$7*E527</f>
        <v>969.3125</v>
      </c>
      <c r="K527" s="58">
        <f t="shared" si="53"/>
        <v>969.3125</v>
      </c>
    </row>
    <row r="528" spans="1:11" x14ac:dyDescent="0.3">
      <c r="A528" s="60">
        <v>42896</v>
      </c>
      <c r="B528" s="15">
        <f t="shared" si="48"/>
        <v>2017</v>
      </c>
      <c r="C528" s="15">
        <f t="shared" si="49"/>
        <v>6</v>
      </c>
      <c r="D528" s="15">
        <f t="shared" si="50"/>
        <v>10</v>
      </c>
      <c r="E528" s="15">
        <v>14882</v>
      </c>
      <c r="F528" s="15">
        <v>0</v>
      </c>
      <c r="G528" s="15">
        <f t="shared" si="51"/>
        <v>0</v>
      </c>
      <c r="H528" s="15">
        <f t="shared" si="52"/>
        <v>0</v>
      </c>
      <c r="I528" s="58">
        <f>'Fashring Assumptions'!$M$7*F528</f>
        <v>0</v>
      </c>
      <c r="J528" s="58">
        <f>'Fashring Assumptions'!$M$5*'Fashring Assumptions'!$M$7*E528</f>
        <v>930.125</v>
      </c>
      <c r="K528" s="58">
        <f t="shared" si="53"/>
        <v>930.125</v>
      </c>
    </row>
    <row r="529" spans="1:11" x14ac:dyDescent="0.3">
      <c r="A529" s="60">
        <v>42897</v>
      </c>
      <c r="B529" s="15">
        <f t="shared" si="48"/>
        <v>2017</v>
      </c>
      <c r="C529" s="15">
        <f t="shared" si="49"/>
        <v>6</v>
      </c>
      <c r="D529" s="15">
        <f t="shared" si="50"/>
        <v>11</v>
      </c>
      <c r="E529" s="15">
        <v>14314</v>
      </c>
      <c r="F529" s="15">
        <v>0</v>
      </c>
      <c r="G529" s="15">
        <f t="shared" si="51"/>
        <v>0</v>
      </c>
      <c r="H529" s="15">
        <f t="shared" si="52"/>
        <v>0</v>
      </c>
      <c r="I529" s="58">
        <f>'Fashring Assumptions'!$M$7*F529</f>
        <v>0</v>
      </c>
      <c r="J529" s="58">
        <f>'Fashring Assumptions'!$M$5*'Fashring Assumptions'!$M$7*E529</f>
        <v>894.625</v>
      </c>
      <c r="K529" s="58">
        <f t="shared" si="53"/>
        <v>894.625</v>
      </c>
    </row>
    <row r="530" spans="1:11" x14ac:dyDescent="0.3">
      <c r="A530" s="60">
        <v>42898</v>
      </c>
      <c r="B530" s="15">
        <f t="shared" si="48"/>
        <v>2017</v>
      </c>
      <c r="C530" s="15">
        <f t="shared" si="49"/>
        <v>6</v>
      </c>
      <c r="D530" s="15">
        <f t="shared" si="50"/>
        <v>12</v>
      </c>
      <c r="E530" s="15">
        <v>13792</v>
      </c>
      <c r="F530" s="15">
        <v>0</v>
      </c>
      <c r="G530" s="15">
        <f t="shared" si="51"/>
        <v>0</v>
      </c>
      <c r="H530" s="15">
        <f t="shared" si="52"/>
        <v>0</v>
      </c>
      <c r="I530" s="58">
        <f>'Fashring Assumptions'!$M$7*F530</f>
        <v>0</v>
      </c>
      <c r="J530" s="58">
        <f>'Fashring Assumptions'!$M$5*'Fashring Assumptions'!$M$7*E530</f>
        <v>862</v>
      </c>
      <c r="K530" s="58">
        <f t="shared" si="53"/>
        <v>862</v>
      </c>
    </row>
    <row r="531" spans="1:11" x14ac:dyDescent="0.3">
      <c r="A531" s="60">
        <v>42899</v>
      </c>
      <c r="B531" s="15">
        <f t="shared" si="48"/>
        <v>2017</v>
      </c>
      <c r="C531" s="15">
        <f t="shared" si="49"/>
        <v>6</v>
      </c>
      <c r="D531" s="15">
        <f t="shared" si="50"/>
        <v>13</v>
      </c>
      <c r="E531" s="15">
        <v>13164</v>
      </c>
      <c r="F531" s="15">
        <v>0</v>
      </c>
      <c r="G531" s="15">
        <f t="shared" si="51"/>
        <v>0</v>
      </c>
      <c r="H531" s="15">
        <f t="shared" si="52"/>
        <v>0</v>
      </c>
      <c r="I531" s="58">
        <f>'Fashring Assumptions'!$M$7*F531</f>
        <v>0</v>
      </c>
      <c r="J531" s="58">
        <f>'Fashring Assumptions'!$M$5*'Fashring Assumptions'!$M$7*E531</f>
        <v>822.75</v>
      </c>
      <c r="K531" s="58">
        <f t="shared" si="53"/>
        <v>822.75</v>
      </c>
    </row>
    <row r="532" spans="1:11" x14ac:dyDescent="0.3">
      <c r="A532" s="60">
        <v>42900</v>
      </c>
      <c r="B532" s="15">
        <f t="shared" si="48"/>
        <v>2017</v>
      </c>
      <c r="C532" s="15">
        <f t="shared" si="49"/>
        <v>6</v>
      </c>
      <c r="D532" s="15">
        <f t="shared" si="50"/>
        <v>14</v>
      </c>
      <c r="E532" s="15">
        <v>12594</v>
      </c>
      <c r="F532" s="15">
        <v>0</v>
      </c>
      <c r="G532" s="15">
        <f t="shared" si="51"/>
        <v>0</v>
      </c>
      <c r="H532" s="15">
        <f t="shared" si="52"/>
        <v>0</v>
      </c>
      <c r="I532" s="58">
        <f>'Fashring Assumptions'!$M$7*F532</f>
        <v>0</v>
      </c>
      <c r="J532" s="58">
        <f>'Fashring Assumptions'!$M$5*'Fashring Assumptions'!$M$7*E532</f>
        <v>787.125</v>
      </c>
      <c r="K532" s="58">
        <f t="shared" si="53"/>
        <v>787.125</v>
      </c>
    </row>
    <row r="533" spans="1:11" x14ac:dyDescent="0.3">
      <c r="A533" s="60">
        <v>42901</v>
      </c>
      <c r="B533" s="15">
        <f t="shared" si="48"/>
        <v>2017</v>
      </c>
      <c r="C533" s="15">
        <f t="shared" si="49"/>
        <v>6</v>
      </c>
      <c r="D533" s="15">
        <f t="shared" si="50"/>
        <v>15</v>
      </c>
      <c r="E533" s="15">
        <v>11989</v>
      </c>
      <c r="F533" s="15">
        <v>0</v>
      </c>
      <c r="G533" s="15">
        <f t="shared" si="51"/>
        <v>0</v>
      </c>
      <c r="H533" s="15">
        <f t="shared" si="52"/>
        <v>0</v>
      </c>
      <c r="I533" s="58">
        <f>'Fashring Assumptions'!$M$7*F533</f>
        <v>0</v>
      </c>
      <c r="J533" s="58">
        <f>'Fashring Assumptions'!$M$5*'Fashring Assumptions'!$M$7*E533</f>
        <v>749.3125</v>
      </c>
      <c r="K533" s="58">
        <f t="shared" si="53"/>
        <v>749.3125</v>
      </c>
    </row>
    <row r="534" spans="1:11" x14ac:dyDescent="0.3">
      <c r="A534" s="60">
        <v>42902</v>
      </c>
      <c r="B534" s="15">
        <f t="shared" si="48"/>
        <v>2017</v>
      </c>
      <c r="C534" s="15">
        <f t="shared" si="49"/>
        <v>6</v>
      </c>
      <c r="D534" s="15">
        <f t="shared" si="50"/>
        <v>16</v>
      </c>
      <c r="E534" s="15">
        <v>11361</v>
      </c>
      <c r="F534" s="15">
        <v>0</v>
      </c>
      <c r="G534" s="15">
        <f t="shared" si="51"/>
        <v>0</v>
      </c>
      <c r="H534" s="15">
        <f t="shared" si="52"/>
        <v>0</v>
      </c>
      <c r="I534" s="58">
        <f>'Fashring Assumptions'!$M$7*F534</f>
        <v>0</v>
      </c>
      <c r="J534" s="58">
        <f>'Fashring Assumptions'!$M$5*'Fashring Assumptions'!$M$7*E534</f>
        <v>710.0625</v>
      </c>
      <c r="K534" s="58">
        <f t="shared" si="53"/>
        <v>710.0625</v>
      </c>
    </row>
    <row r="535" spans="1:11" x14ac:dyDescent="0.3">
      <c r="A535" s="60">
        <v>42903</v>
      </c>
      <c r="B535" s="15">
        <f t="shared" si="48"/>
        <v>2017</v>
      </c>
      <c r="C535" s="15">
        <f t="shared" si="49"/>
        <v>6</v>
      </c>
      <c r="D535" s="15">
        <f t="shared" si="50"/>
        <v>17</v>
      </c>
      <c r="E535" s="15">
        <v>10764</v>
      </c>
      <c r="F535" s="15">
        <v>0</v>
      </c>
      <c r="G535" s="15">
        <f t="shared" si="51"/>
        <v>0</v>
      </c>
      <c r="H535" s="15">
        <f t="shared" si="52"/>
        <v>0</v>
      </c>
      <c r="I535" s="58">
        <f>'Fashring Assumptions'!$M$7*F535</f>
        <v>0</v>
      </c>
      <c r="J535" s="58">
        <f>'Fashring Assumptions'!$M$5*'Fashring Assumptions'!$M$7*E535</f>
        <v>672.75</v>
      </c>
      <c r="K535" s="58">
        <f t="shared" si="53"/>
        <v>672.75</v>
      </c>
    </row>
    <row r="536" spans="1:11" x14ac:dyDescent="0.3">
      <c r="A536" s="60">
        <v>42904</v>
      </c>
      <c r="B536" s="15">
        <f t="shared" si="48"/>
        <v>2017</v>
      </c>
      <c r="C536" s="15">
        <f t="shared" si="49"/>
        <v>6</v>
      </c>
      <c r="D536" s="15">
        <f t="shared" si="50"/>
        <v>18</v>
      </c>
      <c r="E536" s="15">
        <v>10239</v>
      </c>
      <c r="F536" s="15">
        <v>0</v>
      </c>
      <c r="G536" s="15">
        <f t="shared" si="51"/>
        <v>0</v>
      </c>
      <c r="H536" s="15">
        <f t="shared" si="52"/>
        <v>0</v>
      </c>
      <c r="I536" s="58">
        <f>'Fashring Assumptions'!$M$7*F536</f>
        <v>0</v>
      </c>
      <c r="J536" s="58">
        <f>'Fashring Assumptions'!$M$5*'Fashring Assumptions'!$M$7*E536</f>
        <v>639.9375</v>
      </c>
      <c r="K536" s="58">
        <f t="shared" si="53"/>
        <v>639.9375</v>
      </c>
    </row>
    <row r="537" spans="1:11" x14ac:dyDescent="0.3">
      <c r="A537" s="60">
        <v>42905</v>
      </c>
      <c r="B537" s="15">
        <f t="shared" si="48"/>
        <v>2017</v>
      </c>
      <c r="C537" s="15">
        <f t="shared" si="49"/>
        <v>6</v>
      </c>
      <c r="D537" s="15">
        <f t="shared" si="50"/>
        <v>19</v>
      </c>
      <c r="E537" s="15">
        <v>9657</v>
      </c>
      <c r="F537" s="15">
        <v>0</v>
      </c>
      <c r="G537" s="15">
        <f t="shared" si="51"/>
        <v>0</v>
      </c>
      <c r="H537" s="15">
        <f t="shared" si="52"/>
        <v>0</v>
      </c>
      <c r="I537" s="58">
        <f>'Fashring Assumptions'!$M$7*F537</f>
        <v>0</v>
      </c>
      <c r="J537" s="58">
        <f>'Fashring Assumptions'!$M$5*'Fashring Assumptions'!$M$7*E537</f>
        <v>603.5625</v>
      </c>
      <c r="K537" s="58">
        <f t="shared" si="53"/>
        <v>603.5625</v>
      </c>
    </row>
    <row r="538" spans="1:11" x14ac:dyDescent="0.3">
      <c r="A538" s="60">
        <v>42906</v>
      </c>
      <c r="B538" s="15">
        <f t="shared" si="48"/>
        <v>2017</v>
      </c>
      <c r="C538" s="15">
        <f t="shared" si="49"/>
        <v>6</v>
      </c>
      <c r="D538" s="15">
        <f t="shared" si="50"/>
        <v>20</v>
      </c>
      <c r="E538" s="15">
        <v>8774</v>
      </c>
      <c r="F538" s="15">
        <v>0</v>
      </c>
      <c r="G538" s="15">
        <f t="shared" si="51"/>
        <v>0</v>
      </c>
      <c r="H538" s="15">
        <f t="shared" si="52"/>
        <v>0</v>
      </c>
      <c r="I538" s="58">
        <f>'Fashring Assumptions'!$M$7*F538</f>
        <v>0</v>
      </c>
      <c r="J538" s="58">
        <f>'Fashring Assumptions'!$M$5*'Fashring Assumptions'!$M$7*E538</f>
        <v>548.375</v>
      </c>
      <c r="K538" s="58">
        <f t="shared" si="53"/>
        <v>548.375</v>
      </c>
    </row>
    <row r="539" spans="1:11" x14ac:dyDescent="0.3">
      <c r="A539" s="60">
        <v>42907</v>
      </c>
      <c r="B539" s="15">
        <f t="shared" si="48"/>
        <v>2017</v>
      </c>
      <c r="C539" s="15">
        <f t="shared" si="49"/>
        <v>6</v>
      </c>
      <c r="D539" s="15">
        <f t="shared" si="50"/>
        <v>21</v>
      </c>
      <c r="E539" s="15">
        <v>7925</v>
      </c>
      <c r="F539" s="15">
        <v>0</v>
      </c>
      <c r="G539" s="15">
        <f t="shared" si="51"/>
        <v>0</v>
      </c>
      <c r="H539" s="15">
        <f t="shared" si="52"/>
        <v>0</v>
      </c>
      <c r="I539" s="58">
        <f>'Fashring Assumptions'!$M$7*F539</f>
        <v>0</v>
      </c>
      <c r="J539" s="58">
        <f>'Fashring Assumptions'!$M$5*'Fashring Assumptions'!$M$7*E539</f>
        <v>495.3125</v>
      </c>
      <c r="K539" s="58">
        <f t="shared" si="53"/>
        <v>495.3125</v>
      </c>
    </row>
    <row r="540" spans="1:11" x14ac:dyDescent="0.3">
      <c r="A540" s="60">
        <v>42908</v>
      </c>
      <c r="B540" s="15">
        <f t="shared" si="48"/>
        <v>2017</v>
      </c>
      <c r="C540" s="15">
        <f t="shared" si="49"/>
        <v>6</v>
      </c>
      <c r="D540" s="15">
        <f t="shared" si="50"/>
        <v>22</v>
      </c>
      <c r="E540" s="15">
        <v>7020</v>
      </c>
      <c r="F540" s="15">
        <v>0</v>
      </c>
      <c r="G540" s="15">
        <f t="shared" si="51"/>
        <v>0</v>
      </c>
      <c r="H540" s="15">
        <f t="shared" si="52"/>
        <v>0</v>
      </c>
      <c r="I540" s="58">
        <f>'Fashring Assumptions'!$M$7*F540</f>
        <v>0</v>
      </c>
      <c r="J540" s="58">
        <f>'Fashring Assumptions'!$M$5*'Fashring Assumptions'!$M$7*E540</f>
        <v>438.75</v>
      </c>
      <c r="K540" s="58">
        <f t="shared" si="53"/>
        <v>438.75</v>
      </c>
    </row>
    <row r="541" spans="1:11" x14ac:dyDescent="0.3">
      <c r="A541" s="60">
        <v>42909</v>
      </c>
      <c r="B541" s="15">
        <f t="shared" si="48"/>
        <v>2017</v>
      </c>
      <c r="C541" s="15">
        <f t="shared" si="49"/>
        <v>6</v>
      </c>
      <c r="D541" s="15">
        <f t="shared" si="50"/>
        <v>23</v>
      </c>
      <c r="E541" s="15">
        <v>6133</v>
      </c>
      <c r="F541" s="15">
        <v>0</v>
      </c>
      <c r="G541" s="15">
        <f t="shared" si="51"/>
        <v>0</v>
      </c>
      <c r="H541" s="15">
        <f t="shared" si="52"/>
        <v>0</v>
      </c>
      <c r="I541" s="58">
        <f>'Fashring Assumptions'!$M$7*F541</f>
        <v>0</v>
      </c>
      <c r="J541" s="58">
        <f>'Fashring Assumptions'!$M$5*'Fashring Assumptions'!$M$7*E541</f>
        <v>383.3125</v>
      </c>
      <c r="K541" s="58">
        <f t="shared" si="53"/>
        <v>383.3125</v>
      </c>
    </row>
    <row r="542" spans="1:11" x14ac:dyDescent="0.3">
      <c r="A542" s="60">
        <v>42910</v>
      </c>
      <c r="B542" s="15">
        <f t="shared" si="48"/>
        <v>2017</v>
      </c>
      <c r="C542" s="15">
        <f t="shared" si="49"/>
        <v>6</v>
      </c>
      <c r="D542" s="15">
        <f t="shared" si="50"/>
        <v>24</v>
      </c>
      <c r="E542" s="15">
        <v>5264</v>
      </c>
      <c r="F542" s="15">
        <v>0</v>
      </c>
      <c r="G542" s="15">
        <f t="shared" si="51"/>
        <v>0</v>
      </c>
      <c r="H542" s="15">
        <f t="shared" si="52"/>
        <v>0</v>
      </c>
      <c r="I542" s="58">
        <f>'Fashring Assumptions'!$M$7*F542</f>
        <v>0</v>
      </c>
      <c r="J542" s="58">
        <f>'Fashring Assumptions'!$M$5*'Fashring Assumptions'!$M$7*E542</f>
        <v>329</v>
      </c>
      <c r="K542" s="58">
        <f t="shared" si="53"/>
        <v>329</v>
      </c>
    </row>
    <row r="543" spans="1:11" x14ac:dyDescent="0.3">
      <c r="A543" s="60">
        <v>42911</v>
      </c>
      <c r="B543" s="15">
        <f t="shared" si="48"/>
        <v>2017</v>
      </c>
      <c r="C543" s="15">
        <f t="shared" si="49"/>
        <v>6</v>
      </c>
      <c r="D543" s="15">
        <f t="shared" si="50"/>
        <v>25</v>
      </c>
      <c r="E543" s="15">
        <v>16344</v>
      </c>
      <c r="F543" s="15">
        <v>11923</v>
      </c>
      <c r="G543" s="15">
        <f t="shared" si="51"/>
        <v>1</v>
      </c>
      <c r="H543" s="15">
        <f t="shared" si="52"/>
        <v>1000</v>
      </c>
      <c r="I543" s="58">
        <f>'Fashring Assumptions'!$M$7*F543</f>
        <v>29807.5</v>
      </c>
      <c r="J543" s="58">
        <f>'Fashring Assumptions'!$M$5*'Fashring Assumptions'!$M$7*E543</f>
        <v>1021.5</v>
      </c>
      <c r="K543" s="58">
        <f t="shared" si="53"/>
        <v>31829</v>
      </c>
    </row>
    <row r="544" spans="1:11" x14ac:dyDescent="0.3">
      <c r="A544" s="60">
        <v>42912</v>
      </c>
      <c r="B544" s="15">
        <f t="shared" si="48"/>
        <v>2017</v>
      </c>
      <c r="C544" s="15">
        <f t="shared" si="49"/>
        <v>6</v>
      </c>
      <c r="D544" s="15">
        <f t="shared" si="50"/>
        <v>26</v>
      </c>
      <c r="E544" s="15">
        <v>15473</v>
      </c>
      <c r="F544" s="15">
        <v>0</v>
      </c>
      <c r="G544" s="15">
        <f t="shared" si="51"/>
        <v>0</v>
      </c>
      <c r="H544" s="15">
        <f t="shared" si="52"/>
        <v>0</v>
      </c>
      <c r="I544" s="58">
        <f>'Fashring Assumptions'!$M$7*F544</f>
        <v>0</v>
      </c>
      <c r="J544" s="58">
        <f>'Fashring Assumptions'!$M$5*'Fashring Assumptions'!$M$7*E544</f>
        <v>967.0625</v>
      </c>
      <c r="K544" s="58">
        <f t="shared" si="53"/>
        <v>967.0625</v>
      </c>
    </row>
    <row r="545" spans="1:11" x14ac:dyDescent="0.3">
      <c r="A545" s="60">
        <v>42913</v>
      </c>
      <c r="B545" s="15">
        <f t="shared" si="48"/>
        <v>2017</v>
      </c>
      <c r="C545" s="15">
        <f t="shared" si="49"/>
        <v>6</v>
      </c>
      <c r="D545" s="15">
        <f t="shared" si="50"/>
        <v>27</v>
      </c>
      <c r="E545" s="15">
        <v>14590</v>
      </c>
      <c r="F545" s="15">
        <v>0</v>
      </c>
      <c r="G545" s="15">
        <f t="shared" si="51"/>
        <v>0</v>
      </c>
      <c r="H545" s="15">
        <f t="shared" si="52"/>
        <v>0</v>
      </c>
      <c r="I545" s="58">
        <f>'Fashring Assumptions'!$M$7*F545</f>
        <v>0</v>
      </c>
      <c r="J545" s="58">
        <f>'Fashring Assumptions'!$M$5*'Fashring Assumptions'!$M$7*E545</f>
        <v>911.875</v>
      </c>
      <c r="K545" s="58">
        <f t="shared" si="53"/>
        <v>911.875</v>
      </c>
    </row>
    <row r="546" spans="1:11" x14ac:dyDescent="0.3">
      <c r="A546" s="60">
        <v>42914</v>
      </c>
      <c r="B546" s="15">
        <f t="shared" si="48"/>
        <v>2017</v>
      </c>
      <c r="C546" s="15">
        <f t="shared" si="49"/>
        <v>6</v>
      </c>
      <c r="D546" s="15">
        <f t="shared" si="50"/>
        <v>28</v>
      </c>
      <c r="E546" s="15">
        <v>13772</v>
      </c>
      <c r="F546" s="15">
        <v>0</v>
      </c>
      <c r="G546" s="15">
        <f t="shared" si="51"/>
        <v>0</v>
      </c>
      <c r="H546" s="15">
        <f t="shared" si="52"/>
        <v>0</v>
      </c>
      <c r="I546" s="58">
        <f>'Fashring Assumptions'!$M$7*F546</f>
        <v>0</v>
      </c>
      <c r="J546" s="58">
        <f>'Fashring Assumptions'!$M$5*'Fashring Assumptions'!$M$7*E546</f>
        <v>860.75</v>
      </c>
      <c r="K546" s="58">
        <f t="shared" si="53"/>
        <v>860.75</v>
      </c>
    </row>
    <row r="547" spans="1:11" x14ac:dyDescent="0.3">
      <c r="A547" s="60">
        <v>42915</v>
      </c>
      <c r="B547" s="15">
        <f t="shared" si="48"/>
        <v>2017</v>
      </c>
      <c r="C547" s="15">
        <f t="shared" si="49"/>
        <v>6</v>
      </c>
      <c r="D547" s="15">
        <f t="shared" si="50"/>
        <v>29</v>
      </c>
      <c r="E547" s="15">
        <v>12849</v>
      </c>
      <c r="F547" s="15">
        <v>0</v>
      </c>
      <c r="G547" s="15">
        <f t="shared" si="51"/>
        <v>0</v>
      </c>
      <c r="H547" s="15">
        <f t="shared" si="52"/>
        <v>0</v>
      </c>
      <c r="I547" s="58">
        <f>'Fashring Assumptions'!$M$7*F547</f>
        <v>0</v>
      </c>
      <c r="J547" s="58">
        <f>'Fashring Assumptions'!$M$5*'Fashring Assumptions'!$M$7*E547</f>
        <v>803.0625</v>
      </c>
      <c r="K547" s="58">
        <f t="shared" si="53"/>
        <v>803.0625</v>
      </c>
    </row>
    <row r="548" spans="1:11" x14ac:dyDescent="0.3">
      <c r="A548" s="60">
        <v>42916</v>
      </c>
      <c r="B548" s="15">
        <f t="shared" si="48"/>
        <v>2017</v>
      </c>
      <c r="C548" s="15">
        <f t="shared" si="49"/>
        <v>6</v>
      </c>
      <c r="D548" s="15">
        <f t="shared" si="50"/>
        <v>30</v>
      </c>
      <c r="E548" s="15">
        <v>12052</v>
      </c>
      <c r="F548" s="15">
        <v>0</v>
      </c>
      <c r="G548" s="15">
        <f t="shared" si="51"/>
        <v>0</v>
      </c>
      <c r="H548" s="15">
        <f t="shared" si="52"/>
        <v>0</v>
      </c>
      <c r="I548" s="58">
        <f>'Fashring Assumptions'!$M$7*F548</f>
        <v>0</v>
      </c>
      <c r="J548" s="58">
        <f>'Fashring Assumptions'!$M$5*'Fashring Assumptions'!$M$7*E548</f>
        <v>753.25</v>
      </c>
      <c r="K548" s="58">
        <f t="shared" si="53"/>
        <v>753.25</v>
      </c>
    </row>
    <row r="549" spans="1:11" x14ac:dyDescent="0.3">
      <c r="A549" s="60">
        <v>42917</v>
      </c>
      <c r="B549" s="15">
        <f t="shared" si="48"/>
        <v>2017</v>
      </c>
      <c r="C549" s="15">
        <f t="shared" si="49"/>
        <v>7</v>
      </c>
      <c r="D549" s="15">
        <f t="shared" si="50"/>
        <v>1</v>
      </c>
      <c r="E549" s="15">
        <v>11206</v>
      </c>
      <c r="F549" s="15">
        <v>0</v>
      </c>
      <c r="G549" s="15">
        <f t="shared" si="51"/>
        <v>0</v>
      </c>
      <c r="H549" s="15">
        <f t="shared" si="52"/>
        <v>0</v>
      </c>
      <c r="I549" s="58">
        <f>'Fashring Assumptions'!$M$7*F549</f>
        <v>0</v>
      </c>
      <c r="J549" s="58">
        <f>'Fashring Assumptions'!$M$5*'Fashring Assumptions'!$M$7*E549</f>
        <v>700.375</v>
      </c>
      <c r="K549" s="58">
        <f t="shared" si="53"/>
        <v>700.375</v>
      </c>
    </row>
    <row r="550" spans="1:11" x14ac:dyDescent="0.3">
      <c r="A550" s="60">
        <v>42918</v>
      </c>
      <c r="B550" s="15">
        <f t="shared" si="48"/>
        <v>2017</v>
      </c>
      <c r="C550" s="15">
        <f t="shared" si="49"/>
        <v>7</v>
      </c>
      <c r="D550" s="15">
        <f t="shared" si="50"/>
        <v>2</v>
      </c>
      <c r="E550" s="15">
        <v>10332</v>
      </c>
      <c r="F550" s="15">
        <v>0</v>
      </c>
      <c r="G550" s="15">
        <f t="shared" si="51"/>
        <v>0</v>
      </c>
      <c r="H550" s="15">
        <f t="shared" si="52"/>
        <v>0</v>
      </c>
      <c r="I550" s="58">
        <f>'Fashring Assumptions'!$M$7*F550</f>
        <v>0</v>
      </c>
      <c r="J550" s="58">
        <f>'Fashring Assumptions'!$M$5*'Fashring Assumptions'!$M$7*E550</f>
        <v>645.75</v>
      </c>
      <c r="K550" s="58">
        <f t="shared" si="53"/>
        <v>645.75</v>
      </c>
    </row>
    <row r="551" spans="1:11" x14ac:dyDescent="0.3">
      <c r="A551" s="60">
        <v>42919</v>
      </c>
      <c r="B551" s="15">
        <f t="shared" si="48"/>
        <v>2017</v>
      </c>
      <c r="C551" s="15">
        <f t="shared" si="49"/>
        <v>7</v>
      </c>
      <c r="D551" s="15">
        <f t="shared" si="50"/>
        <v>3</v>
      </c>
      <c r="E551" s="15">
        <v>9448</v>
      </c>
      <c r="F551" s="15">
        <v>0</v>
      </c>
      <c r="G551" s="15">
        <f t="shared" si="51"/>
        <v>0</v>
      </c>
      <c r="H551" s="15">
        <f t="shared" si="52"/>
        <v>0</v>
      </c>
      <c r="I551" s="58">
        <f>'Fashring Assumptions'!$M$7*F551</f>
        <v>0</v>
      </c>
      <c r="J551" s="58">
        <f>'Fashring Assumptions'!$M$5*'Fashring Assumptions'!$M$7*E551</f>
        <v>590.5</v>
      </c>
      <c r="K551" s="58">
        <f t="shared" si="53"/>
        <v>590.5</v>
      </c>
    </row>
    <row r="552" spans="1:11" x14ac:dyDescent="0.3">
      <c r="A552" s="60">
        <v>42920</v>
      </c>
      <c r="B552" s="15">
        <f t="shared" si="48"/>
        <v>2017</v>
      </c>
      <c r="C552" s="15">
        <f t="shared" si="49"/>
        <v>7</v>
      </c>
      <c r="D552" s="15">
        <f t="shared" si="50"/>
        <v>4</v>
      </c>
      <c r="E552" s="15">
        <v>8576</v>
      </c>
      <c r="F552" s="15">
        <v>0</v>
      </c>
      <c r="G552" s="15">
        <f t="shared" si="51"/>
        <v>0</v>
      </c>
      <c r="H552" s="15">
        <f t="shared" si="52"/>
        <v>0</v>
      </c>
      <c r="I552" s="58">
        <f>'Fashring Assumptions'!$M$7*F552</f>
        <v>0</v>
      </c>
      <c r="J552" s="58">
        <f>'Fashring Assumptions'!$M$5*'Fashring Assumptions'!$M$7*E552</f>
        <v>536</v>
      </c>
      <c r="K552" s="58">
        <f t="shared" si="53"/>
        <v>536</v>
      </c>
    </row>
    <row r="553" spans="1:11" x14ac:dyDescent="0.3">
      <c r="A553" s="60">
        <v>42921</v>
      </c>
      <c r="B553" s="15">
        <f t="shared" si="48"/>
        <v>2017</v>
      </c>
      <c r="C553" s="15">
        <f t="shared" si="49"/>
        <v>7</v>
      </c>
      <c r="D553" s="15">
        <f t="shared" si="50"/>
        <v>5</v>
      </c>
      <c r="E553" s="15">
        <v>7711</v>
      </c>
      <c r="F553" s="15">
        <v>0</v>
      </c>
      <c r="G553" s="15">
        <f t="shared" si="51"/>
        <v>0</v>
      </c>
      <c r="H553" s="15">
        <f t="shared" si="52"/>
        <v>0</v>
      </c>
      <c r="I553" s="58">
        <f>'Fashring Assumptions'!$M$7*F553</f>
        <v>0</v>
      </c>
      <c r="J553" s="58">
        <f>'Fashring Assumptions'!$M$5*'Fashring Assumptions'!$M$7*E553</f>
        <v>481.9375</v>
      </c>
      <c r="K553" s="58">
        <f t="shared" si="53"/>
        <v>481.9375</v>
      </c>
    </row>
    <row r="554" spans="1:11" x14ac:dyDescent="0.3">
      <c r="A554" s="60">
        <v>42922</v>
      </c>
      <c r="B554" s="15">
        <f t="shared" si="48"/>
        <v>2017</v>
      </c>
      <c r="C554" s="15">
        <f t="shared" si="49"/>
        <v>7</v>
      </c>
      <c r="D554" s="15">
        <f t="shared" si="50"/>
        <v>6</v>
      </c>
      <c r="E554" s="15">
        <v>6833</v>
      </c>
      <c r="F554" s="15">
        <v>0</v>
      </c>
      <c r="G554" s="15">
        <f t="shared" si="51"/>
        <v>0</v>
      </c>
      <c r="H554" s="15">
        <f t="shared" si="52"/>
        <v>0</v>
      </c>
      <c r="I554" s="58">
        <f>'Fashring Assumptions'!$M$7*F554</f>
        <v>0</v>
      </c>
      <c r="J554" s="58">
        <f>'Fashring Assumptions'!$M$5*'Fashring Assumptions'!$M$7*E554</f>
        <v>427.0625</v>
      </c>
      <c r="K554" s="58">
        <f t="shared" si="53"/>
        <v>427.0625</v>
      </c>
    </row>
    <row r="555" spans="1:11" x14ac:dyDescent="0.3">
      <c r="A555" s="60">
        <v>42923</v>
      </c>
      <c r="B555" s="15">
        <f t="shared" si="48"/>
        <v>2017</v>
      </c>
      <c r="C555" s="15">
        <f t="shared" si="49"/>
        <v>7</v>
      </c>
      <c r="D555" s="15">
        <f t="shared" si="50"/>
        <v>7</v>
      </c>
      <c r="E555" s="15">
        <v>5949</v>
      </c>
      <c r="F555" s="15">
        <v>0</v>
      </c>
      <c r="G555" s="15">
        <f t="shared" si="51"/>
        <v>0</v>
      </c>
      <c r="H555" s="15">
        <f t="shared" si="52"/>
        <v>0</v>
      </c>
      <c r="I555" s="58">
        <f>'Fashring Assumptions'!$M$7*F555</f>
        <v>0</v>
      </c>
      <c r="J555" s="58">
        <f>'Fashring Assumptions'!$M$5*'Fashring Assumptions'!$M$7*E555</f>
        <v>371.8125</v>
      </c>
      <c r="K555" s="58">
        <f t="shared" si="53"/>
        <v>371.8125</v>
      </c>
    </row>
    <row r="556" spans="1:11" x14ac:dyDescent="0.3">
      <c r="A556" s="60">
        <v>42924</v>
      </c>
      <c r="B556" s="15">
        <f t="shared" si="48"/>
        <v>2017</v>
      </c>
      <c r="C556" s="15">
        <f t="shared" si="49"/>
        <v>7</v>
      </c>
      <c r="D556" s="15">
        <f t="shared" si="50"/>
        <v>8</v>
      </c>
      <c r="E556" s="15">
        <v>5023</v>
      </c>
      <c r="F556" s="15">
        <v>0</v>
      </c>
      <c r="G556" s="15">
        <f t="shared" si="51"/>
        <v>0</v>
      </c>
      <c r="H556" s="15">
        <f t="shared" si="52"/>
        <v>0</v>
      </c>
      <c r="I556" s="58">
        <f>'Fashring Assumptions'!$M$7*F556</f>
        <v>0</v>
      </c>
      <c r="J556" s="58">
        <f>'Fashring Assumptions'!$M$5*'Fashring Assumptions'!$M$7*E556</f>
        <v>313.9375</v>
      </c>
      <c r="K556" s="58">
        <f t="shared" si="53"/>
        <v>313.9375</v>
      </c>
    </row>
    <row r="557" spans="1:11" x14ac:dyDescent="0.3">
      <c r="A557" s="60">
        <v>42925</v>
      </c>
      <c r="B557" s="15">
        <f t="shared" si="48"/>
        <v>2017</v>
      </c>
      <c r="C557" s="15">
        <f t="shared" si="49"/>
        <v>7</v>
      </c>
      <c r="D557" s="15">
        <f t="shared" si="50"/>
        <v>9</v>
      </c>
      <c r="E557" s="15">
        <v>18315</v>
      </c>
      <c r="F557" s="15">
        <v>14168</v>
      </c>
      <c r="G557" s="15">
        <f t="shared" si="51"/>
        <v>1</v>
      </c>
      <c r="H557" s="15">
        <f t="shared" si="52"/>
        <v>1000</v>
      </c>
      <c r="I557" s="58">
        <f>'Fashring Assumptions'!$M$7*F557</f>
        <v>35420</v>
      </c>
      <c r="J557" s="58">
        <f>'Fashring Assumptions'!$M$5*'Fashring Assumptions'!$M$7*E557</f>
        <v>1144.6875</v>
      </c>
      <c r="K557" s="58">
        <f t="shared" si="53"/>
        <v>37564.6875</v>
      </c>
    </row>
    <row r="558" spans="1:11" x14ac:dyDescent="0.3">
      <c r="A558" s="60">
        <v>42926</v>
      </c>
      <c r="B558" s="15">
        <f t="shared" si="48"/>
        <v>2017</v>
      </c>
      <c r="C558" s="15">
        <f t="shared" si="49"/>
        <v>7</v>
      </c>
      <c r="D558" s="15">
        <f t="shared" si="50"/>
        <v>10</v>
      </c>
      <c r="E558" s="15">
        <v>17437</v>
      </c>
      <c r="F558" s="15">
        <v>0</v>
      </c>
      <c r="G558" s="15">
        <f t="shared" si="51"/>
        <v>0</v>
      </c>
      <c r="H558" s="15">
        <f t="shared" si="52"/>
        <v>0</v>
      </c>
      <c r="I558" s="58">
        <f>'Fashring Assumptions'!$M$7*F558</f>
        <v>0</v>
      </c>
      <c r="J558" s="58">
        <f>'Fashring Assumptions'!$M$5*'Fashring Assumptions'!$M$7*E558</f>
        <v>1089.8125</v>
      </c>
      <c r="K558" s="58">
        <f t="shared" si="53"/>
        <v>1089.8125</v>
      </c>
    </row>
    <row r="559" spans="1:11" x14ac:dyDescent="0.3">
      <c r="A559" s="60">
        <v>42927</v>
      </c>
      <c r="B559" s="15">
        <f t="shared" si="48"/>
        <v>2017</v>
      </c>
      <c r="C559" s="15">
        <f t="shared" si="49"/>
        <v>7</v>
      </c>
      <c r="D559" s="15">
        <f t="shared" si="50"/>
        <v>11</v>
      </c>
      <c r="E559" s="15">
        <v>16501</v>
      </c>
      <c r="F559" s="15">
        <v>0</v>
      </c>
      <c r="G559" s="15">
        <f t="shared" si="51"/>
        <v>0</v>
      </c>
      <c r="H559" s="15">
        <f t="shared" si="52"/>
        <v>0</v>
      </c>
      <c r="I559" s="58">
        <f>'Fashring Assumptions'!$M$7*F559</f>
        <v>0</v>
      </c>
      <c r="J559" s="58">
        <f>'Fashring Assumptions'!$M$5*'Fashring Assumptions'!$M$7*E559</f>
        <v>1031.3125</v>
      </c>
      <c r="K559" s="58">
        <f t="shared" si="53"/>
        <v>1031.3125</v>
      </c>
    </row>
    <row r="560" spans="1:11" x14ac:dyDescent="0.3">
      <c r="A560" s="60">
        <v>42928</v>
      </c>
      <c r="B560" s="15">
        <f t="shared" si="48"/>
        <v>2017</v>
      </c>
      <c r="C560" s="15">
        <f t="shared" si="49"/>
        <v>7</v>
      </c>
      <c r="D560" s="15">
        <f t="shared" si="50"/>
        <v>12</v>
      </c>
      <c r="E560" s="15">
        <v>15620</v>
      </c>
      <c r="F560" s="15">
        <v>0</v>
      </c>
      <c r="G560" s="15">
        <f t="shared" si="51"/>
        <v>0</v>
      </c>
      <c r="H560" s="15">
        <f t="shared" si="52"/>
        <v>0</v>
      </c>
      <c r="I560" s="58">
        <f>'Fashring Assumptions'!$M$7*F560</f>
        <v>0</v>
      </c>
      <c r="J560" s="58">
        <f>'Fashring Assumptions'!$M$5*'Fashring Assumptions'!$M$7*E560</f>
        <v>976.25</v>
      </c>
      <c r="K560" s="58">
        <f t="shared" si="53"/>
        <v>976.25</v>
      </c>
    </row>
    <row r="561" spans="1:11" x14ac:dyDescent="0.3">
      <c r="A561" s="60">
        <v>42929</v>
      </c>
      <c r="B561" s="15">
        <f t="shared" si="48"/>
        <v>2017</v>
      </c>
      <c r="C561" s="15">
        <f t="shared" si="49"/>
        <v>7</v>
      </c>
      <c r="D561" s="15">
        <f t="shared" si="50"/>
        <v>13</v>
      </c>
      <c r="E561" s="15">
        <v>14739</v>
      </c>
      <c r="F561" s="15">
        <v>0</v>
      </c>
      <c r="G561" s="15">
        <f t="shared" si="51"/>
        <v>0</v>
      </c>
      <c r="H561" s="15">
        <f t="shared" si="52"/>
        <v>0</v>
      </c>
      <c r="I561" s="58">
        <f>'Fashring Assumptions'!$M$7*F561</f>
        <v>0</v>
      </c>
      <c r="J561" s="58">
        <f>'Fashring Assumptions'!$M$5*'Fashring Assumptions'!$M$7*E561</f>
        <v>921.1875</v>
      </c>
      <c r="K561" s="58">
        <f t="shared" si="53"/>
        <v>921.1875</v>
      </c>
    </row>
    <row r="562" spans="1:11" x14ac:dyDescent="0.3">
      <c r="A562" s="60">
        <v>42930</v>
      </c>
      <c r="B562" s="15">
        <f t="shared" si="48"/>
        <v>2017</v>
      </c>
      <c r="C562" s="15">
        <f t="shared" si="49"/>
        <v>7</v>
      </c>
      <c r="D562" s="15">
        <f t="shared" si="50"/>
        <v>14</v>
      </c>
      <c r="E562" s="15">
        <v>13888</v>
      </c>
      <c r="F562" s="15">
        <v>0</v>
      </c>
      <c r="G562" s="15">
        <f t="shared" si="51"/>
        <v>0</v>
      </c>
      <c r="H562" s="15">
        <f t="shared" si="52"/>
        <v>0</v>
      </c>
      <c r="I562" s="58">
        <f>'Fashring Assumptions'!$M$7*F562</f>
        <v>0</v>
      </c>
      <c r="J562" s="58">
        <f>'Fashring Assumptions'!$M$5*'Fashring Assumptions'!$M$7*E562</f>
        <v>868</v>
      </c>
      <c r="K562" s="58">
        <f t="shared" si="53"/>
        <v>868</v>
      </c>
    </row>
    <row r="563" spans="1:11" x14ac:dyDescent="0.3">
      <c r="A563" s="60">
        <v>42931</v>
      </c>
      <c r="B563" s="15">
        <f t="shared" si="48"/>
        <v>2017</v>
      </c>
      <c r="C563" s="15">
        <f t="shared" si="49"/>
        <v>7</v>
      </c>
      <c r="D563" s="15">
        <f t="shared" si="50"/>
        <v>15</v>
      </c>
      <c r="E563" s="15">
        <v>13004</v>
      </c>
      <c r="F563" s="15">
        <v>0</v>
      </c>
      <c r="G563" s="15">
        <f t="shared" si="51"/>
        <v>0</v>
      </c>
      <c r="H563" s="15">
        <f t="shared" si="52"/>
        <v>0</v>
      </c>
      <c r="I563" s="58">
        <f>'Fashring Assumptions'!$M$7*F563</f>
        <v>0</v>
      </c>
      <c r="J563" s="58">
        <f>'Fashring Assumptions'!$M$5*'Fashring Assumptions'!$M$7*E563</f>
        <v>812.75</v>
      </c>
      <c r="K563" s="58">
        <f t="shared" si="53"/>
        <v>812.75</v>
      </c>
    </row>
    <row r="564" spans="1:11" x14ac:dyDescent="0.3">
      <c r="A564" s="60">
        <v>42932</v>
      </c>
      <c r="B564" s="15">
        <f t="shared" si="48"/>
        <v>2017</v>
      </c>
      <c r="C564" s="15">
        <f t="shared" si="49"/>
        <v>7</v>
      </c>
      <c r="D564" s="15">
        <f t="shared" si="50"/>
        <v>16</v>
      </c>
      <c r="E564" s="15">
        <v>12106</v>
      </c>
      <c r="F564" s="15">
        <v>0</v>
      </c>
      <c r="G564" s="15">
        <f t="shared" si="51"/>
        <v>0</v>
      </c>
      <c r="H564" s="15">
        <f t="shared" si="52"/>
        <v>0</v>
      </c>
      <c r="I564" s="58">
        <f>'Fashring Assumptions'!$M$7*F564</f>
        <v>0</v>
      </c>
      <c r="J564" s="58">
        <f>'Fashring Assumptions'!$M$5*'Fashring Assumptions'!$M$7*E564</f>
        <v>756.625</v>
      </c>
      <c r="K564" s="58">
        <f t="shared" si="53"/>
        <v>756.625</v>
      </c>
    </row>
    <row r="565" spans="1:11" x14ac:dyDescent="0.3">
      <c r="A565" s="60">
        <v>42933</v>
      </c>
      <c r="B565" s="15">
        <f t="shared" si="48"/>
        <v>2017</v>
      </c>
      <c r="C565" s="15">
        <f t="shared" si="49"/>
        <v>7</v>
      </c>
      <c r="D565" s="15">
        <f t="shared" si="50"/>
        <v>17</v>
      </c>
      <c r="E565" s="15">
        <v>11231</v>
      </c>
      <c r="F565" s="15">
        <v>0</v>
      </c>
      <c r="G565" s="15">
        <f t="shared" si="51"/>
        <v>0</v>
      </c>
      <c r="H565" s="15">
        <f t="shared" si="52"/>
        <v>0</v>
      </c>
      <c r="I565" s="58">
        <f>'Fashring Assumptions'!$M$7*F565</f>
        <v>0</v>
      </c>
      <c r="J565" s="58">
        <f>'Fashring Assumptions'!$M$5*'Fashring Assumptions'!$M$7*E565</f>
        <v>701.9375</v>
      </c>
      <c r="K565" s="58">
        <f t="shared" si="53"/>
        <v>701.9375</v>
      </c>
    </row>
    <row r="566" spans="1:11" x14ac:dyDescent="0.3">
      <c r="A566" s="60">
        <v>42934</v>
      </c>
      <c r="B566" s="15">
        <f t="shared" si="48"/>
        <v>2017</v>
      </c>
      <c r="C566" s="15">
        <f t="shared" si="49"/>
        <v>7</v>
      </c>
      <c r="D566" s="15">
        <f t="shared" si="50"/>
        <v>18</v>
      </c>
      <c r="E566" s="15">
        <v>10366</v>
      </c>
      <c r="F566" s="15">
        <v>0</v>
      </c>
      <c r="G566" s="15">
        <f t="shared" si="51"/>
        <v>0</v>
      </c>
      <c r="H566" s="15">
        <f t="shared" si="52"/>
        <v>0</v>
      </c>
      <c r="I566" s="58">
        <f>'Fashring Assumptions'!$M$7*F566</f>
        <v>0</v>
      </c>
      <c r="J566" s="58">
        <f>'Fashring Assumptions'!$M$5*'Fashring Assumptions'!$M$7*E566</f>
        <v>647.875</v>
      </c>
      <c r="K566" s="58">
        <f t="shared" si="53"/>
        <v>647.875</v>
      </c>
    </row>
    <row r="567" spans="1:11" x14ac:dyDescent="0.3">
      <c r="A567" s="60">
        <v>42935</v>
      </c>
      <c r="B567" s="15">
        <f t="shared" si="48"/>
        <v>2017</v>
      </c>
      <c r="C567" s="15">
        <f t="shared" si="49"/>
        <v>7</v>
      </c>
      <c r="D567" s="15">
        <f t="shared" si="50"/>
        <v>19</v>
      </c>
      <c r="E567" s="15">
        <v>9487</v>
      </c>
      <c r="F567" s="15">
        <v>0</v>
      </c>
      <c r="G567" s="15">
        <f t="shared" si="51"/>
        <v>0</v>
      </c>
      <c r="H567" s="15">
        <f t="shared" si="52"/>
        <v>0</v>
      </c>
      <c r="I567" s="58">
        <f>'Fashring Assumptions'!$M$7*F567</f>
        <v>0</v>
      </c>
      <c r="J567" s="58">
        <f>'Fashring Assumptions'!$M$5*'Fashring Assumptions'!$M$7*E567</f>
        <v>592.9375</v>
      </c>
      <c r="K567" s="58">
        <f t="shared" si="53"/>
        <v>592.9375</v>
      </c>
    </row>
    <row r="568" spans="1:11" x14ac:dyDescent="0.3">
      <c r="A568" s="60">
        <v>42936</v>
      </c>
      <c r="B568" s="15">
        <f t="shared" si="48"/>
        <v>2017</v>
      </c>
      <c r="C568" s="15">
        <f t="shared" si="49"/>
        <v>7</v>
      </c>
      <c r="D568" s="15">
        <f t="shared" si="50"/>
        <v>20</v>
      </c>
      <c r="E568" s="15">
        <v>8599</v>
      </c>
      <c r="F568" s="15">
        <v>0</v>
      </c>
      <c r="G568" s="15">
        <f t="shared" si="51"/>
        <v>0</v>
      </c>
      <c r="H568" s="15">
        <f t="shared" si="52"/>
        <v>0</v>
      </c>
      <c r="I568" s="58">
        <f>'Fashring Assumptions'!$M$7*F568</f>
        <v>0</v>
      </c>
      <c r="J568" s="58">
        <f>'Fashring Assumptions'!$M$5*'Fashring Assumptions'!$M$7*E568</f>
        <v>537.4375</v>
      </c>
      <c r="K568" s="58">
        <f t="shared" si="53"/>
        <v>537.4375</v>
      </c>
    </row>
    <row r="569" spans="1:11" x14ac:dyDescent="0.3">
      <c r="A569" s="60">
        <v>42937</v>
      </c>
      <c r="B569" s="15">
        <f t="shared" si="48"/>
        <v>2017</v>
      </c>
      <c r="C569" s="15">
        <f t="shared" si="49"/>
        <v>7</v>
      </c>
      <c r="D569" s="15">
        <f t="shared" si="50"/>
        <v>21</v>
      </c>
      <c r="E569" s="15">
        <v>7714</v>
      </c>
      <c r="F569" s="15">
        <v>0</v>
      </c>
      <c r="G569" s="15">
        <f t="shared" si="51"/>
        <v>0</v>
      </c>
      <c r="H569" s="15">
        <f t="shared" si="52"/>
        <v>0</v>
      </c>
      <c r="I569" s="58">
        <f>'Fashring Assumptions'!$M$7*F569</f>
        <v>0</v>
      </c>
      <c r="J569" s="58">
        <f>'Fashring Assumptions'!$M$5*'Fashring Assumptions'!$M$7*E569</f>
        <v>482.125</v>
      </c>
      <c r="K569" s="58">
        <f t="shared" si="53"/>
        <v>482.125</v>
      </c>
    </row>
    <row r="570" spans="1:11" x14ac:dyDescent="0.3">
      <c r="A570" s="60">
        <v>42938</v>
      </c>
      <c r="B570" s="15">
        <f t="shared" si="48"/>
        <v>2017</v>
      </c>
      <c r="C570" s="15">
        <f t="shared" si="49"/>
        <v>7</v>
      </c>
      <c r="D570" s="15">
        <f t="shared" si="50"/>
        <v>22</v>
      </c>
      <c r="E570" s="15">
        <v>6835</v>
      </c>
      <c r="F570" s="15">
        <v>0</v>
      </c>
      <c r="G570" s="15">
        <f t="shared" si="51"/>
        <v>0</v>
      </c>
      <c r="H570" s="15">
        <f t="shared" si="52"/>
        <v>0</v>
      </c>
      <c r="I570" s="58">
        <f>'Fashring Assumptions'!$M$7*F570</f>
        <v>0</v>
      </c>
      <c r="J570" s="58">
        <f>'Fashring Assumptions'!$M$5*'Fashring Assumptions'!$M$7*E570</f>
        <v>427.1875</v>
      </c>
      <c r="K570" s="58">
        <f t="shared" si="53"/>
        <v>427.1875</v>
      </c>
    </row>
    <row r="571" spans="1:11" x14ac:dyDescent="0.3">
      <c r="A571" s="60">
        <v>42939</v>
      </c>
      <c r="B571" s="15">
        <f t="shared" si="48"/>
        <v>2017</v>
      </c>
      <c r="C571" s="15">
        <f t="shared" si="49"/>
        <v>7</v>
      </c>
      <c r="D571" s="15">
        <f t="shared" si="50"/>
        <v>23</v>
      </c>
      <c r="E571" s="15">
        <v>5962</v>
      </c>
      <c r="F571" s="15">
        <v>0</v>
      </c>
      <c r="G571" s="15">
        <f t="shared" si="51"/>
        <v>0</v>
      </c>
      <c r="H571" s="15">
        <f t="shared" si="52"/>
        <v>0</v>
      </c>
      <c r="I571" s="58">
        <f>'Fashring Assumptions'!$M$7*F571</f>
        <v>0</v>
      </c>
      <c r="J571" s="58">
        <f>'Fashring Assumptions'!$M$5*'Fashring Assumptions'!$M$7*E571</f>
        <v>372.625</v>
      </c>
      <c r="K571" s="58">
        <f t="shared" si="53"/>
        <v>372.625</v>
      </c>
    </row>
    <row r="572" spans="1:11" x14ac:dyDescent="0.3">
      <c r="A572" s="60">
        <v>42940</v>
      </c>
      <c r="B572" s="15">
        <f t="shared" si="48"/>
        <v>2017</v>
      </c>
      <c r="C572" s="15">
        <f t="shared" si="49"/>
        <v>7</v>
      </c>
      <c r="D572" s="15">
        <f t="shared" si="50"/>
        <v>24</v>
      </c>
      <c r="E572" s="15">
        <v>5052</v>
      </c>
      <c r="F572" s="15">
        <v>0</v>
      </c>
      <c r="G572" s="15">
        <f t="shared" si="51"/>
        <v>0</v>
      </c>
      <c r="H572" s="15">
        <f t="shared" si="52"/>
        <v>0</v>
      </c>
      <c r="I572" s="58">
        <f>'Fashring Assumptions'!$M$7*F572</f>
        <v>0</v>
      </c>
      <c r="J572" s="58">
        <f>'Fashring Assumptions'!$M$5*'Fashring Assumptions'!$M$7*E572</f>
        <v>315.75</v>
      </c>
      <c r="K572" s="58">
        <f t="shared" si="53"/>
        <v>315.75</v>
      </c>
    </row>
    <row r="573" spans="1:11" x14ac:dyDescent="0.3">
      <c r="A573" s="60">
        <v>42941</v>
      </c>
      <c r="B573" s="15">
        <f t="shared" si="48"/>
        <v>2017</v>
      </c>
      <c r="C573" s="15">
        <f t="shared" si="49"/>
        <v>7</v>
      </c>
      <c r="D573" s="15">
        <f t="shared" si="50"/>
        <v>25</v>
      </c>
      <c r="E573" s="15">
        <v>15681</v>
      </c>
      <c r="F573" s="15">
        <v>11550</v>
      </c>
      <c r="G573" s="15">
        <f t="shared" si="51"/>
        <v>1</v>
      </c>
      <c r="H573" s="15">
        <f t="shared" si="52"/>
        <v>1000</v>
      </c>
      <c r="I573" s="58">
        <f>'Fashring Assumptions'!$M$7*F573</f>
        <v>28875</v>
      </c>
      <c r="J573" s="58">
        <f>'Fashring Assumptions'!$M$5*'Fashring Assumptions'!$M$7*E573</f>
        <v>980.0625</v>
      </c>
      <c r="K573" s="58">
        <f t="shared" si="53"/>
        <v>30855.0625</v>
      </c>
    </row>
    <row r="574" spans="1:11" x14ac:dyDescent="0.3">
      <c r="A574" s="60">
        <v>42942</v>
      </c>
      <c r="B574" s="15">
        <f t="shared" si="48"/>
        <v>2017</v>
      </c>
      <c r="C574" s="15">
        <f t="shared" si="49"/>
        <v>7</v>
      </c>
      <c r="D574" s="15">
        <f t="shared" si="50"/>
        <v>26</v>
      </c>
      <c r="E574" s="15">
        <v>14820</v>
      </c>
      <c r="F574" s="15">
        <v>0</v>
      </c>
      <c r="G574" s="15">
        <f t="shared" si="51"/>
        <v>0</v>
      </c>
      <c r="H574" s="15">
        <f t="shared" si="52"/>
        <v>0</v>
      </c>
      <c r="I574" s="58">
        <f>'Fashring Assumptions'!$M$7*F574</f>
        <v>0</v>
      </c>
      <c r="J574" s="58">
        <f>'Fashring Assumptions'!$M$5*'Fashring Assumptions'!$M$7*E574</f>
        <v>926.25</v>
      </c>
      <c r="K574" s="58">
        <f t="shared" si="53"/>
        <v>926.25</v>
      </c>
    </row>
    <row r="575" spans="1:11" x14ac:dyDescent="0.3">
      <c r="A575" s="60">
        <v>42943</v>
      </c>
      <c r="B575" s="15">
        <f t="shared" si="48"/>
        <v>2017</v>
      </c>
      <c r="C575" s="15">
        <f t="shared" si="49"/>
        <v>7</v>
      </c>
      <c r="D575" s="15">
        <f t="shared" si="50"/>
        <v>27</v>
      </c>
      <c r="E575" s="15">
        <v>13944</v>
      </c>
      <c r="F575" s="15">
        <v>0</v>
      </c>
      <c r="G575" s="15">
        <f t="shared" si="51"/>
        <v>0</v>
      </c>
      <c r="H575" s="15">
        <f t="shared" si="52"/>
        <v>0</v>
      </c>
      <c r="I575" s="58">
        <f>'Fashring Assumptions'!$M$7*F575</f>
        <v>0</v>
      </c>
      <c r="J575" s="58">
        <f>'Fashring Assumptions'!$M$5*'Fashring Assumptions'!$M$7*E575</f>
        <v>871.5</v>
      </c>
      <c r="K575" s="58">
        <f t="shared" si="53"/>
        <v>871.5</v>
      </c>
    </row>
    <row r="576" spans="1:11" x14ac:dyDescent="0.3">
      <c r="A576" s="60">
        <v>42944</v>
      </c>
      <c r="B576" s="15">
        <f t="shared" si="48"/>
        <v>2017</v>
      </c>
      <c r="C576" s="15">
        <f t="shared" si="49"/>
        <v>7</v>
      </c>
      <c r="D576" s="15">
        <f t="shared" si="50"/>
        <v>28</v>
      </c>
      <c r="E576" s="15">
        <v>13083</v>
      </c>
      <c r="F576" s="15">
        <v>0</v>
      </c>
      <c r="G576" s="15">
        <f t="shared" si="51"/>
        <v>0</v>
      </c>
      <c r="H576" s="15">
        <f t="shared" si="52"/>
        <v>0</v>
      </c>
      <c r="I576" s="58">
        <f>'Fashring Assumptions'!$M$7*F576</f>
        <v>0</v>
      </c>
      <c r="J576" s="58">
        <f>'Fashring Assumptions'!$M$5*'Fashring Assumptions'!$M$7*E576</f>
        <v>817.6875</v>
      </c>
      <c r="K576" s="58">
        <f t="shared" si="53"/>
        <v>817.6875</v>
      </c>
    </row>
    <row r="577" spans="1:11" x14ac:dyDescent="0.3">
      <c r="A577" s="60">
        <v>42945</v>
      </c>
      <c r="B577" s="15">
        <f t="shared" si="48"/>
        <v>2017</v>
      </c>
      <c r="C577" s="15">
        <f t="shared" si="49"/>
        <v>7</v>
      </c>
      <c r="D577" s="15">
        <f t="shared" si="50"/>
        <v>29</v>
      </c>
      <c r="E577" s="15">
        <v>12258</v>
      </c>
      <c r="F577" s="15">
        <v>0</v>
      </c>
      <c r="G577" s="15">
        <f t="shared" si="51"/>
        <v>0</v>
      </c>
      <c r="H577" s="15">
        <f t="shared" si="52"/>
        <v>0</v>
      </c>
      <c r="I577" s="58">
        <f>'Fashring Assumptions'!$M$7*F577</f>
        <v>0</v>
      </c>
      <c r="J577" s="58">
        <f>'Fashring Assumptions'!$M$5*'Fashring Assumptions'!$M$7*E577</f>
        <v>766.125</v>
      </c>
      <c r="K577" s="58">
        <f t="shared" si="53"/>
        <v>766.125</v>
      </c>
    </row>
    <row r="578" spans="1:11" x14ac:dyDescent="0.3">
      <c r="A578" s="60">
        <v>42946</v>
      </c>
      <c r="B578" s="15">
        <f t="shared" si="48"/>
        <v>2017</v>
      </c>
      <c r="C578" s="15">
        <f t="shared" si="49"/>
        <v>7</v>
      </c>
      <c r="D578" s="15">
        <f t="shared" si="50"/>
        <v>30</v>
      </c>
      <c r="E578" s="15">
        <v>11426</v>
      </c>
      <c r="F578" s="15">
        <v>0</v>
      </c>
      <c r="G578" s="15">
        <f t="shared" si="51"/>
        <v>0</v>
      </c>
      <c r="H578" s="15">
        <f t="shared" si="52"/>
        <v>0</v>
      </c>
      <c r="I578" s="58">
        <f>'Fashring Assumptions'!$M$7*F578</f>
        <v>0</v>
      </c>
      <c r="J578" s="58">
        <f>'Fashring Assumptions'!$M$5*'Fashring Assumptions'!$M$7*E578</f>
        <v>714.125</v>
      </c>
      <c r="K578" s="58">
        <f t="shared" si="53"/>
        <v>714.125</v>
      </c>
    </row>
    <row r="579" spans="1:11" x14ac:dyDescent="0.3">
      <c r="A579" s="60">
        <v>42947</v>
      </c>
      <c r="B579" s="15">
        <f t="shared" ref="B579:B642" si="54">YEAR(A579)</f>
        <v>2017</v>
      </c>
      <c r="C579" s="15">
        <f t="shared" ref="C579:C642" si="55">MONTH(A579)</f>
        <v>7</v>
      </c>
      <c r="D579" s="15">
        <f t="shared" ref="D579:D642" si="56">DAY(A579)</f>
        <v>31</v>
      </c>
      <c r="E579" s="15">
        <v>10566</v>
      </c>
      <c r="F579" s="15">
        <v>0</v>
      </c>
      <c r="G579" s="15">
        <f t="shared" ref="G579:G642" si="57">IF(F579&gt;0,1,0)</f>
        <v>0</v>
      </c>
      <c r="H579" s="15">
        <f t="shared" ref="H579:H642" si="58">1000*G579</f>
        <v>0</v>
      </c>
      <c r="I579" s="58">
        <f>'Fashring Assumptions'!$M$7*F579</f>
        <v>0</v>
      </c>
      <c r="J579" s="58">
        <f>'Fashring Assumptions'!$M$5*'Fashring Assumptions'!$M$7*E579</f>
        <v>660.375</v>
      </c>
      <c r="K579" s="58">
        <f t="shared" ref="K579:K642" si="59">SUM(H579:J579)</f>
        <v>660.375</v>
      </c>
    </row>
    <row r="580" spans="1:11" x14ac:dyDescent="0.3">
      <c r="A580" s="60">
        <v>42948</v>
      </c>
      <c r="B580" s="15">
        <f t="shared" si="54"/>
        <v>2017</v>
      </c>
      <c r="C580" s="15">
        <f t="shared" si="55"/>
        <v>8</v>
      </c>
      <c r="D580" s="15">
        <f t="shared" si="56"/>
        <v>1</v>
      </c>
      <c r="E580" s="15">
        <v>9700</v>
      </c>
      <c r="F580" s="15">
        <v>0</v>
      </c>
      <c r="G580" s="15">
        <f t="shared" si="57"/>
        <v>0</v>
      </c>
      <c r="H580" s="15">
        <f t="shared" si="58"/>
        <v>0</v>
      </c>
      <c r="I580" s="58">
        <f>'Fashring Assumptions'!$M$7*F580</f>
        <v>0</v>
      </c>
      <c r="J580" s="58">
        <f>'Fashring Assumptions'!$M$5*'Fashring Assumptions'!$M$7*E580</f>
        <v>606.25</v>
      </c>
      <c r="K580" s="58">
        <f t="shared" si="59"/>
        <v>606.25</v>
      </c>
    </row>
    <row r="581" spans="1:11" x14ac:dyDescent="0.3">
      <c r="A581" s="60">
        <v>42949</v>
      </c>
      <c r="B581" s="15">
        <f t="shared" si="54"/>
        <v>2017</v>
      </c>
      <c r="C581" s="15">
        <f t="shared" si="55"/>
        <v>8</v>
      </c>
      <c r="D581" s="15">
        <f t="shared" si="56"/>
        <v>2</v>
      </c>
      <c r="E581" s="15">
        <v>8829</v>
      </c>
      <c r="F581" s="15">
        <v>0</v>
      </c>
      <c r="G581" s="15">
        <f t="shared" si="57"/>
        <v>0</v>
      </c>
      <c r="H581" s="15">
        <f t="shared" si="58"/>
        <v>0</v>
      </c>
      <c r="I581" s="58">
        <f>'Fashring Assumptions'!$M$7*F581</f>
        <v>0</v>
      </c>
      <c r="J581" s="58">
        <f>'Fashring Assumptions'!$M$5*'Fashring Assumptions'!$M$7*E581</f>
        <v>551.8125</v>
      </c>
      <c r="K581" s="58">
        <f t="shared" si="59"/>
        <v>551.8125</v>
      </c>
    </row>
    <row r="582" spans="1:11" x14ac:dyDescent="0.3">
      <c r="A582" s="60">
        <v>42950</v>
      </c>
      <c r="B582" s="15">
        <f t="shared" si="54"/>
        <v>2017</v>
      </c>
      <c r="C582" s="15">
        <f t="shared" si="55"/>
        <v>8</v>
      </c>
      <c r="D582" s="15">
        <f t="shared" si="56"/>
        <v>3</v>
      </c>
      <c r="E582" s="15">
        <v>7962</v>
      </c>
      <c r="F582" s="15">
        <v>0</v>
      </c>
      <c r="G582" s="15">
        <f t="shared" si="57"/>
        <v>0</v>
      </c>
      <c r="H582" s="15">
        <f t="shared" si="58"/>
        <v>0</v>
      </c>
      <c r="I582" s="58">
        <f>'Fashring Assumptions'!$M$7*F582</f>
        <v>0</v>
      </c>
      <c r="J582" s="58">
        <f>'Fashring Assumptions'!$M$5*'Fashring Assumptions'!$M$7*E582</f>
        <v>497.625</v>
      </c>
      <c r="K582" s="58">
        <f t="shared" si="59"/>
        <v>497.625</v>
      </c>
    </row>
    <row r="583" spans="1:11" x14ac:dyDescent="0.3">
      <c r="A583" s="60">
        <v>42951</v>
      </c>
      <c r="B583" s="15">
        <f t="shared" si="54"/>
        <v>2017</v>
      </c>
      <c r="C583" s="15">
        <f t="shared" si="55"/>
        <v>8</v>
      </c>
      <c r="D583" s="15">
        <f t="shared" si="56"/>
        <v>4</v>
      </c>
      <c r="E583" s="15">
        <v>7069</v>
      </c>
      <c r="F583" s="15">
        <v>0</v>
      </c>
      <c r="G583" s="15">
        <f t="shared" si="57"/>
        <v>0</v>
      </c>
      <c r="H583" s="15">
        <f t="shared" si="58"/>
        <v>0</v>
      </c>
      <c r="I583" s="58">
        <f>'Fashring Assumptions'!$M$7*F583</f>
        <v>0</v>
      </c>
      <c r="J583" s="58">
        <f>'Fashring Assumptions'!$M$5*'Fashring Assumptions'!$M$7*E583</f>
        <v>441.8125</v>
      </c>
      <c r="K583" s="58">
        <f t="shared" si="59"/>
        <v>441.8125</v>
      </c>
    </row>
    <row r="584" spans="1:11" x14ac:dyDescent="0.3">
      <c r="A584" s="60">
        <v>42952</v>
      </c>
      <c r="B584" s="15">
        <f t="shared" si="54"/>
        <v>2017</v>
      </c>
      <c r="C584" s="15">
        <f t="shared" si="55"/>
        <v>8</v>
      </c>
      <c r="D584" s="15">
        <f t="shared" si="56"/>
        <v>5</v>
      </c>
      <c r="E584" s="15">
        <v>6221</v>
      </c>
      <c r="F584" s="15">
        <v>0</v>
      </c>
      <c r="G584" s="15">
        <f t="shared" si="57"/>
        <v>0</v>
      </c>
      <c r="H584" s="15">
        <f t="shared" si="58"/>
        <v>0</v>
      </c>
      <c r="I584" s="58">
        <f>'Fashring Assumptions'!$M$7*F584</f>
        <v>0</v>
      </c>
      <c r="J584" s="58">
        <f>'Fashring Assumptions'!$M$5*'Fashring Assumptions'!$M$7*E584</f>
        <v>388.8125</v>
      </c>
      <c r="K584" s="58">
        <f t="shared" si="59"/>
        <v>388.8125</v>
      </c>
    </row>
    <row r="585" spans="1:11" x14ac:dyDescent="0.3">
      <c r="A585" s="60">
        <v>42953</v>
      </c>
      <c r="B585" s="15">
        <f t="shared" si="54"/>
        <v>2017</v>
      </c>
      <c r="C585" s="15">
        <f t="shared" si="55"/>
        <v>8</v>
      </c>
      <c r="D585" s="15">
        <f t="shared" si="56"/>
        <v>6</v>
      </c>
      <c r="E585" s="15">
        <v>5408</v>
      </c>
      <c r="F585" s="15">
        <v>0</v>
      </c>
      <c r="G585" s="15">
        <f t="shared" si="57"/>
        <v>0</v>
      </c>
      <c r="H585" s="15">
        <f t="shared" si="58"/>
        <v>0</v>
      </c>
      <c r="I585" s="58">
        <f>'Fashring Assumptions'!$M$7*F585</f>
        <v>0</v>
      </c>
      <c r="J585" s="58">
        <f>'Fashring Assumptions'!$M$5*'Fashring Assumptions'!$M$7*E585</f>
        <v>338</v>
      </c>
      <c r="K585" s="58">
        <f t="shared" si="59"/>
        <v>338</v>
      </c>
    </row>
    <row r="586" spans="1:11" x14ac:dyDescent="0.3">
      <c r="A586" s="60">
        <v>42954</v>
      </c>
      <c r="B586" s="15">
        <f t="shared" si="54"/>
        <v>2017</v>
      </c>
      <c r="C586" s="15">
        <f t="shared" si="55"/>
        <v>8</v>
      </c>
      <c r="D586" s="15">
        <f t="shared" si="56"/>
        <v>7</v>
      </c>
      <c r="E586" s="15">
        <v>15055</v>
      </c>
      <c r="F586" s="15">
        <v>10551</v>
      </c>
      <c r="G586" s="15">
        <f t="shared" si="57"/>
        <v>1</v>
      </c>
      <c r="H586" s="15">
        <f t="shared" si="58"/>
        <v>1000</v>
      </c>
      <c r="I586" s="58">
        <f>'Fashring Assumptions'!$M$7*F586</f>
        <v>26377.5</v>
      </c>
      <c r="J586" s="58">
        <f>'Fashring Assumptions'!$M$5*'Fashring Assumptions'!$M$7*E586</f>
        <v>940.9375</v>
      </c>
      <c r="K586" s="58">
        <f t="shared" si="59"/>
        <v>28318.4375</v>
      </c>
    </row>
    <row r="587" spans="1:11" x14ac:dyDescent="0.3">
      <c r="A587" s="60">
        <v>42955</v>
      </c>
      <c r="B587" s="15">
        <f t="shared" si="54"/>
        <v>2017</v>
      </c>
      <c r="C587" s="15">
        <f t="shared" si="55"/>
        <v>8</v>
      </c>
      <c r="D587" s="15">
        <f t="shared" si="56"/>
        <v>8</v>
      </c>
      <c r="E587" s="15">
        <v>14116</v>
      </c>
      <c r="F587" s="15">
        <v>0</v>
      </c>
      <c r="G587" s="15">
        <f t="shared" si="57"/>
        <v>0</v>
      </c>
      <c r="H587" s="15">
        <f t="shared" si="58"/>
        <v>0</v>
      </c>
      <c r="I587" s="58">
        <f>'Fashring Assumptions'!$M$7*F587</f>
        <v>0</v>
      </c>
      <c r="J587" s="58">
        <f>'Fashring Assumptions'!$M$5*'Fashring Assumptions'!$M$7*E587</f>
        <v>882.25</v>
      </c>
      <c r="K587" s="58">
        <f t="shared" si="59"/>
        <v>882.25</v>
      </c>
    </row>
    <row r="588" spans="1:11" x14ac:dyDescent="0.3">
      <c r="A588" s="60">
        <v>42956</v>
      </c>
      <c r="B588" s="15">
        <f t="shared" si="54"/>
        <v>2017</v>
      </c>
      <c r="C588" s="15">
        <f t="shared" si="55"/>
        <v>8</v>
      </c>
      <c r="D588" s="15">
        <f t="shared" si="56"/>
        <v>9</v>
      </c>
      <c r="E588" s="15">
        <v>13207</v>
      </c>
      <c r="F588" s="15">
        <v>0</v>
      </c>
      <c r="G588" s="15">
        <f t="shared" si="57"/>
        <v>0</v>
      </c>
      <c r="H588" s="15">
        <f t="shared" si="58"/>
        <v>0</v>
      </c>
      <c r="I588" s="58">
        <f>'Fashring Assumptions'!$M$7*F588</f>
        <v>0</v>
      </c>
      <c r="J588" s="58">
        <f>'Fashring Assumptions'!$M$5*'Fashring Assumptions'!$M$7*E588</f>
        <v>825.4375</v>
      </c>
      <c r="K588" s="58">
        <f t="shared" si="59"/>
        <v>825.4375</v>
      </c>
    </row>
    <row r="589" spans="1:11" x14ac:dyDescent="0.3">
      <c r="A589" s="60">
        <v>42957</v>
      </c>
      <c r="B589" s="15">
        <f t="shared" si="54"/>
        <v>2017</v>
      </c>
      <c r="C589" s="15">
        <f t="shared" si="55"/>
        <v>8</v>
      </c>
      <c r="D589" s="15">
        <f t="shared" si="56"/>
        <v>10</v>
      </c>
      <c r="E589" s="15">
        <v>12294</v>
      </c>
      <c r="F589" s="15">
        <v>0</v>
      </c>
      <c r="G589" s="15">
        <f t="shared" si="57"/>
        <v>0</v>
      </c>
      <c r="H589" s="15">
        <f t="shared" si="58"/>
        <v>0</v>
      </c>
      <c r="I589" s="58">
        <f>'Fashring Assumptions'!$M$7*F589</f>
        <v>0</v>
      </c>
      <c r="J589" s="58">
        <f>'Fashring Assumptions'!$M$5*'Fashring Assumptions'!$M$7*E589</f>
        <v>768.375</v>
      </c>
      <c r="K589" s="58">
        <f t="shared" si="59"/>
        <v>768.375</v>
      </c>
    </row>
    <row r="590" spans="1:11" x14ac:dyDescent="0.3">
      <c r="A590" s="60">
        <v>42958</v>
      </c>
      <c r="B590" s="15">
        <f t="shared" si="54"/>
        <v>2017</v>
      </c>
      <c r="C590" s="15">
        <f t="shared" si="55"/>
        <v>8</v>
      </c>
      <c r="D590" s="15">
        <f t="shared" si="56"/>
        <v>11</v>
      </c>
      <c r="E590" s="15">
        <v>11363</v>
      </c>
      <c r="F590" s="15">
        <v>0</v>
      </c>
      <c r="G590" s="15">
        <f t="shared" si="57"/>
        <v>0</v>
      </c>
      <c r="H590" s="15">
        <f t="shared" si="58"/>
        <v>0</v>
      </c>
      <c r="I590" s="58">
        <f>'Fashring Assumptions'!$M$7*F590</f>
        <v>0</v>
      </c>
      <c r="J590" s="58">
        <f>'Fashring Assumptions'!$M$5*'Fashring Assumptions'!$M$7*E590</f>
        <v>710.1875</v>
      </c>
      <c r="K590" s="58">
        <f t="shared" si="59"/>
        <v>710.1875</v>
      </c>
    </row>
    <row r="591" spans="1:11" x14ac:dyDescent="0.3">
      <c r="A591" s="60">
        <v>42959</v>
      </c>
      <c r="B591" s="15">
        <f t="shared" si="54"/>
        <v>2017</v>
      </c>
      <c r="C591" s="15">
        <f t="shared" si="55"/>
        <v>8</v>
      </c>
      <c r="D591" s="15">
        <f t="shared" si="56"/>
        <v>12</v>
      </c>
      <c r="E591" s="15">
        <v>10516</v>
      </c>
      <c r="F591" s="15">
        <v>0</v>
      </c>
      <c r="G591" s="15">
        <f t="shared" si="57"/>
        <v>0</v>
      </c>
      <c r="H591" s="15">
        <f t="shared" si="58"/>
        <v>0</v>
      </c>
      <c r="I591" s="58">
        <f>'Fashring Assumptions'!$M$7*F591</f>
        <v>0</v>
      </c>
      <c r="J591" s="58">
        <f>'Fashring Assumptions'!$M$5*'Fashring Assumptions'!$M$7*E591</f>
        <v>657.25</v>
      </c>
      <c r="K591" s="58">
        <f t="shared" si="59"/>
        <v>657.25</v>
      </c>
    </row>
    <row r="592" spans="1:11" x14ac:dyDescent="0.3">
      <c r="A592" s="60">
        <v>42960</v>
      </c>
      <c r="B592" s="15">
        <f t="shared" si="54"/>
        <v>2017</v>
      </c>
      <c r="C592" s="15">
        <f t="shared" si="55"/>
        <v>8</v>
      </c>
      <c r="D592" s="15">
        <f t="shared" si="56"/>
        <v>13</v>
      </c>
      <c r="E592" s="15">
        <v>9618</v>
      </c>
      <c r="F592" s="15">
        <v>0</v>
      </c>
      <c r="G592" s="15">
        <f t="shared" si="57"/>
        <v>0</v>
      </c>
      <c r="H592" s="15">
        <f t="shared" si="58"/>
        <v>0</v>
      </c>
      <c r="I592" s="58">
        <f>'Fashring Assumptions'!$M$7*F592</f>
        <v>0</v>
      </c>
      <c r="J592" s="58">
        <f>'Fashring Assumptions'!$M$5*'Fashring Assumptions'!$M$7*E592</f>
        <v>601.125</v>
      </c>
      <c r="K592" s="58">
        <f t="shared" si="59"/>
        <v>601.125</v>
      </c>
    </row>
    <row r="593" spans="1:11" x14ac:dyDescent="0.3">
      <c r="A593" s="60">
        <v>42961</v>
      </c>
      <c r="B593" s="15">
        <f t="shared" si="54"/>
        <v>2017</v>
      </c>
      <c r="C593" s="15">
        <f t="shared" si="55"/>
        <v>8</v>
      </c>
      <c r="D593" s="15">
        <f t="shared" si="56"/>
        <v>14</v>
      </c>
      <c r="E593" s="15">
        <v>8763</v>
      </c>
      <c r="F593" s="15">
        <v>0</v>
      </c>
      <c r="G593" s="15">
        <f t="shared" si="57"/>
        <v>0</v>
      </c>
      <c r="H593" s="15">
        <f t="shared" si="58"/>
        <v>0</v>
      </c>
      <c r="I593" s="58">
        <f>'Fashring Assumptions'!$M$7*F593</f>
        <v>0</v>
      </c>
      <c r="J593" s="58">
        <f>'Fashring Assumptions'!$M$5*'Fashring Assumptions'!$M$7*E593</f>
        <v>547.6875</v>
      </c>
      <c r="K593" s="58">
        <f t="shared" si="59"/>
        <v>547.6875</v>
      </c>
    </row>
    <row r="594" spans="1:11" x14ac:dyDescent="0.3">
      <c r="A594" s="60">
        <v>42962</v>
      </c>
      <c r="B594" s="15">
        <f t="shared" si="54"/>
        <v>2017</v>
      </c>
      <c r="C594" s="15">
        <f t="shared" si="55"/>
        <v>8</v>
      </c>
      <c r="D594" s="15">
        <f t="shared" si="56"/>
        <v>15</v>
      </c>
      <c r="E594" s="15">
        <v>7914</v>
      </c>
      <c r="F594" s="15">
        <v>0</v>
      </c>
      <c r="G594" s="15">
        <f t="shared" si="57"/>
        <v>0</v>
      </c>
      <c r="H594" s="15">
        <f t="shared" si="58"/>
        <v>0</v>
      </c>
      <c r="I594" s="58">
        <f>'Fashring Assumptions'!$M$7*F594</f>
        <v>0</v>
      </c>
      <c r="J594" s="58">
        <f>'Fashring Assumptions'!$M$5*'Fashring Assumptions'!$M$7*E594</f>
        <v>494.625</v>
      </c>
      <c r="K594" s="58">
        <f t="shared" si="59"/>
        <v>494.625</v>
      </c>
    </row>
    <row r="595" spans="1:11" x14ac:dyDescent="0.3">
      <c r="A595" s="60">
        <v>42963</v>
      </c>
      <c r="B595" s="15">
        <f t="shared" si="54"/>
        <v>2017</v>
      </c>
      <c r="C595" s="15">
        <f t="shared" si="55"/>
        <v>8</v>
      </c>
      <c r="D595" s="15">
        <f t="shared" si="56"/>
        <v>16</v>
      </c>
      <c r="E595" s="15">
        <v>7039</v>
      </c>
      <c r="F595" s="15">
        <v>0</v>
      </c>
      <c r="G595" s="15">
        <f t="shared" si="57"/>
        <v>0</v>
      </c>
      <c r="H595" s="15">
        <f t="shared" si="58"/>
        <v>0</v>
      </c>
      <c r="I595" s="58">
        <f>'Fashring Assumptions'!$M$7*F595</f>
        <v>0</v>
      </c>
      <c r="J595" s="58">
        <f>'Fashring Assumptions'!$M$5*'Fashring Assumptions'!$M$7*E595</f>
        <v>439.9375</v>
      </c>
      <c r="K595" s="58">
        <f t="shared" si="59"/>
        <v>439.9375</v>
      </c>
    </row>
    <row r="596" spans="1:11" x14ac:dyDescent="0.3">
      <c r="A596" s="60">
        <v>42964</v>
      </c>
      <c r="B596" s="15">
        <f t="shared" si="54"/>
        <v>2017</v>
      </c>
      <c r="C596" s="15">
        <f t="shared" si="55"/>
        <v>8</v>
      </c>
      <c r="D596" s="15">
        <f t="shared" si="56"/>
        <v>17</v>
      </c>
      <c r="E596" s="15">
        <v>6162</v>
      </c>
      <c r="F596" s="15">
        <v>0</v>
      </c>
      <c r="G596" s="15">
        <f t="shared" si="57"/>
        <v>0</v>
      </c>
      <c r="H596" s="15">
        <f t="shared" si="58"/>
        <v>0</v>
      </c>
      <c r="I596" s="58">
        <f>'Fashring Assumptions'!$M$7*F596</f>
        <v>0</v>
      </c>
      <c r="J596" s="58">
        <f>'Fashring Assumptions'!$M$5*'Fashring Assumptions'!$M$7*E596</f>
        <v>385.125</v>
      </c>
      <c r="K596" s="58">
        <f t="shared" si="59"/>
        <v>385.125</v>
      </c>
    </row>
    <row r="597" spans="1:11" x14ac:dyDescent="0.3">
      <c r="A597" s="60">
        <v>42965</v>
      </c>
      <c r="B597" s="15">
        <f t="shared" si="54"/>
        <v>2017</v>
      </c>
      <c r="C597" s="15">
        <f t="shared" si="55"/>
        <v>8</v>
      </c>
      <c r="D597" s="15">
        <f t="shared" si="56"/>
        <v>18</v>
      </c>
      <c r="E597" s="15">
        <v>5308</v>
      </c>
      <c r="F597" s="15">
        <v>0</v>
      </c>
      <c r="G597" s="15">
        <f t="shared" si="57"/>
        <v>0</v>
      </c>
      <c r="H597" s="15">
        <f t="shared" si="58"/>
        <v>0</v>
      </c>
      <c r="I597" s="58">
        <f>'Fashring Assumptions'!$M$7*F597</f>
        <v>0</v>
      </c>
      <c r="J597" s="58">
        <f>'Fashring Assumptions'!$M$5*'Fashring Assumptions'!$M$7*E597</f>
        <v>331.75</v>
      </c>
      <c r="K597" s="58">
        <f t="shared" si="59"/>
        <v>331.75</v>
      </c>
    </row>
    <row r="598" spans="1:11" x14ac:dyDescent="0.3">
      <c r="A598" s="60">
        <v>42966</v>
      </c>
      <c r="B598" s="15">
        <f t="shared" si="54"/>
        <v>2017</v>
      </c>
      <c r="C598" s="15">
        <f t="shared" si="55"/>
        <v>8</v>
      </c>
      <c r="D598" s="15">
        <f t="shared" si="56"/>
        <v>19</v>
      </c>
      <c r="E598" s="15">
        <v>18780</v>
      </c>
      <c r="F598" s="15">
        <v>14400</v>
      </c>
      <c r="G598" s="15">
        <f t="shared" si="57"/>
        <v>1</v>
      </c>
      <c r="H598" s="15">
        <f t="shared" si="58"/>
        <v>1000</v>
      </c>
      <c r="I598" s="58">
        <f>'Fashring Assumptions'!$M$7*F598</f>
        <v>36000</v>
      </c>
      <c r="J598" s="58">
        <f>'Fashring Assumptions'!$M$5*'Fashring Assumptions'!$M$7*E598</f>
        <v>1173.75</v>
      </c>
      <c r="K598" s="58">
        <f t="shared" si="59"/>
        <v>38173.75</v>
      </c>
    </row>
    <row r="599" spans="1:11" x14ac:dyDescent="0.3">
      <c r="A599" s="60">
        <v>42967</v>
      </c>
      <c r="B599" s="15">
        <f t="shared" si="54"/>
        <v>2017</v>
      </c>
      <c r="C599" s="15">
        <f t="shared" si="55"/>
        <v>8</v>
      </c>
      <c r="D599" s="15">
        <f t="shared" si="56"/>
        <v>20</v>
      </c>
      <c r="E599" s="15">
        <v>17905</v>
      </c>
      <c r="F599" s="15">
        <v>0</v>
      </c>
      <c r="G599" s="15">
        <f t="shared" si="57"/>
        <v>0</v>
      </c>
      <c r="H599" s="15">
        <f t="shared" si="58"/>
        <v>0</v>
      </c>
      <c r="I599" s="58">
        <f>'Fashring Assumptions'!$M$7*F599</f>
        <v>0</v>
      </c>
      <c r="J599" s="58">
        <f>'Fashring Assumptions'!$M$5*'Fashring Assumptions'!$M$7*E599</f>
        <v>1119.0625</v>
      </c>
      <c r="K599" s="58">
        <f t="shared" si="59"/>
        <v>1119.0625</v>
      </c>
    </row>
    <row r="600" spans="1:11" x14ac:dyDescent="0.3">
      <c r="A600" s="60">
        <v>42968</v>
      </c>
      <c r="B600" s="15">
        <f t="shared" si="54"/>
        <v>2017</v>
      </c>
      <c r="C600" s="15">
        <f t="shared" si="55"/>
        <v>8</v>
      </c>
      <c r="D600" s="15">
        <f t="shared" si="56"/>
        <v>21</v>
      </c>
      <c r="E600" s="15">
        <v>16996</v>
      </c>
      <c r="F600" s="15">
        <v>0</v>
      </c>
      <c r="G600" s="15">
        <f t="shared" si="57"/>
        <v>0</v>
      </c>
      <c r="H600" s="15">
        <f t="shared" si="58"/>
        <v>0</v>
      </c>
      <c r="I600" s="58">
        <f>'Fashring Assumptions'!$M$7*F600</f>
        <v>0</v>
      </c>
      <c r="J600" s="58">
        <f>'Fashring Assumptions'!$M$5*'Fashring Assumptions'!$M$7*E600</f>
        <v>1062.25</v>
      </c>
      <c r="K600" s="58">
        <f t="shared" si="59"/>
        <v>1062.25</v>
      </c>
    </row>
    <row r="601" spans="1:11" x14ac:dyDescent="0.3">
      <c r="A601" s="60">
        <v>42969</v>
      </c>
      <c r="B601" s="15">
        <f t="shared" si="54"/>
        <v>2017</v>
      </c>
      <c r="C601" s="15">
        <f t="shared" si="55"/>
        <v>8</v>
      </c>
      <c r="D601" s="15">
        <f t="shared" si="56"/>
        <v>22</v>
      </c>
      <c r="E601" s="15">
        <v>16122</v>
      </c>
      <c r="F601" s="15">
        <v>0</v>
      </c>
      <c r="G601" s="15">
        <f t="shared" si="57"/>
        <v>0</v>
      </c>
      <c r="H601" s="15">
        <f t="shared" si="58"/>
        <v>0</v>
      </c>
      <c r="I601" s="58">
        <f>'Fashring Assumptions'!$M$7*F601</f>
        <v>0</v>
      </c>
      <c r="J601" s="58">
        <f>'Fashring Assumptions'!$M$5*'Fashring Assumptions'!$M$7*E601</f>
        <v>1007.625</v>
      </c>
      <c r="K601" s="58">
        <f t="shared" si="59"/>
        <v>1007.625</v>
      </c>
    </row>
    <row r="602" spans="1:11" x14ac:dyDescent="0.3">
      <c r="A602" s="60">
        <v>42970</v>
      </c>
      <c r="B602" s="15">
        <f t="shared" si="54"/>
        <v>2017</v>
      </c>
      <c r="C602" s="15">
        <f t="shared" si="55"/>
        <v>8</v>
      </c>
      <c r="D602" s="15">
        <f t="shared" si="56"/>
        <v>23</v>
      </c>
      <c r="E602" s="15">
        <v>15243</v>
      </c>
      <c r="F602" s="15">
        <v>0</v>
      </c>
      <c r="G602" s="15">
        <f t="shared" si="57"/>
        <v>0</v>
      </c>
      <c r="H602" s="15">
        <f t="shared" si="58"/>
        <v>0</v>
      </c>
      <c r="I602" s="58">
        <f>'Fashring Assumptions'!$M$7*F602</f>
        <v>0</v>
      </c>
      <c r="J602" s="58">
        <f>'Fashring Assumptions'!$M$5*'Fashring Assumptions'!$M$7*E602</f>
        <v>952.6875</v>
      </c>
      <c r="K602" s="58">
        <f t="shared" si="59"/>
        <v>952.6875</v>
      </c>
    </row>
    <row r="603" spans="1:11" x14ac:dyDescent="0.3">
      <c r="A603" s="60">
        <v>42971</v>
      </c>
      <c r="B603" s="15">
        <f t="shared" si="54"/>
        <v>2017</v>
      </c>
      <c r="C603" s="15">
        <f t="shared" si="55"/>
        <v>8</v>
      </c>
      <c r="D603" s="15">
        <f t="shared" si="56"/>
        <v>24</v>
      </c>
      <c r="E603" s="15">
        <v>14382</v>
      </c>
      <c r="F603" s="15">
        <v>0</v>
      </c>
      <c r="G603" s="15">
        <f t="shared" si="57"/>
        <v>0</v>
      </c>
      <c r="H603" s="15">
        <f t="shared" si="58"/>
        <v>0</v>
      </c>
      <c r="I603" s="58">
        <f>'Fashring Assumptions'!$M$7*F603</f>
        <v>0</v>
      </c>
      <c r="J603" s="58">
        <f>'Fashring Assumptions'!$M$5*'Fashring Assumptions'!$M$7*E603</f>
        <v>898.875</v>
      </c>
      <c r="K603" s="58">
        <f t="shared" si="59"/>
        <v>898.875</v>
      </c>
    </row>
    <row r="604" spans="1:11" x14ac:dyDescent="0.3">
      <c r="A604" s="60">
        <v>42972</v>
      </c>
      <c r="B604" s="15">
        <f t="shared" si="54"/>
        <v>2017</v>
      </c>
      <c r="C604" s="15">
        <f t="shared" si="55"/>
        <v>8</v>
      </c>
      <c r="D604" s="15">
        <f t="shared" si="56"/>
        <v>25</v>
      </c>
      <c r="E604" s="15">
        <v>13527</v>
      </c>
      <c r="F604" s="15">
        <v>0</v>
      </c>
      <c r="G604" s="15">
        <f t="shared" si="57"/>
        <v>0</v>
      </c>
      <c r="H604" s="15">
        <f t="shared" si="58"/>
        <v>0</v>
      </c>
      <c r="I604" s="58">
        <f>'Fashring Assumptions'!$M$7*F604</f>
        <v>0</v>
      </c>
      <c r="J604" s="58">
        <f>'Fashring Assumptions'!$M$5*'Fashring Assumptions'!$M$7*E604</f>
        <v>845.4375</v>
      </c>
      <c r="K604" s="58">
        <f t="shared" si="59"/>
        <v>845.4375</v>
      </c>
    </row>
    <row r="605" spans="1:11" x14ac:dyDescent="0.3">
      <c r="A605" s="60">
        <v>42973</v>
      </c>
      <c r="B605" s="15">
        <f t="shared" si="54"/>
        <v>2017</v>
      </c>
      <c r="C605" s="15">
        <f t="shared" si="55"/>
        <v>8</v>
      </c>
      <c r="D605" s="15">
        <f t="shared" si="56"/>
        <v>26</v>
      </c>
      <c r="E605" s="15">
        <v>12663</v>
      </c>
      <c r="F605" s="15">
        <v>0</v>
      </c>
      <c r="G605" s="15">
        <f t="shared" si="57"/>
        <v>0</v>
      </c>
      <c r="H605" s="15">
        <f t="shared" si="58"/>
        <v>0</v>
      </c>
      <c r="I605" s="58">
        <f>'Fashring Assumptions'!$M$7*F605</f>
        <v>0</v>
      </c>
      <c r="J605" s="58">
        <f>'Fashring Assumptions'!$M$5*'Fashring Assumptions'!$M$7*E605</f>
        <v>791.4375</v>
      </c>
      <c r="K605" s="58">
        <f t="shared" si="59"/>
        <v>791.4375</v>
      </c>
    </row>
    <row r="606" spans="1:11" x14ac:dyDescent="0.3">
      <c r="A606" s="60">
        <v>42974</v>
      </c>
      <c r="B606" s="15">
        <f t="shared" si="54"/>
        <v>2017</v>
      </c>
      <c r="C606" s="15">
        <f t="shared" si="55"/>
        <v>8</v>
      </c>
      <c r="D606" s="15">
        <f t="shared" si="56"/>
        <v>27</v>
      </c>
      <c r="E606" s="15">
        <v>11759</v>
      </c>
      <c r="F606" s="15">
        <v>0</v>
      </c>
      <c r="G606" s="15">
        <f t="shared" si="57"/>
        <v>0</v>
      </c>
      <c r="H606" s="15">
        <f t="shared" si="58"/>
        <v>0</v>
      </c>
      <c r="I606" s="58">
        <f>'Fashring Assumptions'!$M$7*F606</f>
        <v>0</v>
      </c>
      <c r="J606" s="58">
        <f>'Fashring Assumptions'!$M$5*'Fashring Assumptions'!$M$7*E606</f>
        <v>734.9375</v>
      </c>
      <c r="K606" s="58">
        <f t="shared" si="59"/>
        <v>734.9375</v>
      </c>
    </row>
    <row r="607" spans="1:11" x14ac:dyDescent="0.3">
      <c r="A607" s="60">
        <v>42975</v>
      </c>
      <c r="B607" s="15">
        <f t="shared" si="54"/>
        <v>2017</v>
      </c>
      <c r="C607" s="15">
        <f t="shared" si="55"/>
        <v>8</v>
      </c>
      <c r="D607" s="15">
        <f t="shared" si="56"/>
        <v>28</v>
      </c>
      <c r="E607" s="15">
        <v>10946</v>
      </c>
      <c r="F607" s="15">
        <v>0</v>
      </c>
      <c r="G607" s="15">
        <f t="shared" si="57"/>
        <v>0</v>
      </c>
      <c r="H607" s="15">
        <f t="shared" si="58"/>
        <v>0</v>
      </c>
      <c r="I607" s="58">
        <f>'Fashring Assumptions'!$M$7*F607</f>
        <v>0</v>
      </c>
      <c r="J607" s="58">
        <f>'Fashring Assumptions'!$M$5*'Fashring Assumptions'!$M$7*E607</f>
        <v>684.125</v>
      </c>
      <c r="K607" s="58">
        <f t="shared" si="59"/>
        <v>684.125</v>
      </c>
    </row>
    <row r="608" spans="1:11" x14ac:dyDescent="0.3">
      <c r="A608" s="60">
        <v>42976</v>
      </c>
      <c r="B608" s="15">
        <f t="shared" si="54"/>
        <v>2017</v>
      </c>
      <c r="C608" s="15">
        <f t="shared" si="55"/>
        <v>8</v>
      </c>
      <c r="D608" s="15">
        <f t="shared" si="56"/>
        <v>29</v>
      </c>
      <c r="E608" s="15">
        <v>10010</v>
      </c>
      <c r="F608" s="15">
        <v>0</v>
      </c>
      <c r="G608" s="15">
        <f t="shared" si="57"/>
        <v>0</v>
      </c>
      <c r="H608" s="15">
        <f t="shared" si="58"/>
        <v>0</v>
      </c>
      <c r="I608" s="58">
        <f>'Fashring Assumptions'!$M$7*F608</f>
        <v>0</v>
      </c>
      <c r="J608" s="58">
        <f>'Fashring Assumptions'!$M$5*'Fashring Assumptions'!$M$7*E608</f>
        <v>625.625</v>
      </c>
      <c r="K608" s="58">
        <f t="shared" si="59"/>
        <v>625.625</v>
      </c>
    </row>
    <row r="609" spans="1:11" x14ac:dyDescent="0.3">
      <c r="A609" s="60">
        <v>42977</v>
      </c>
      <c r="B609" s="15">
        <f t="shared" si="54"/>
        <v>2017</v>
      </c>
      <c r="C609" s="15">
        <f t="shared" si="55"/>
        <v>8</v>
      </c>
      <c r="D609" s="15">
        <f t="shared" si="56"/>
        <v>30</v>
      </c>
      <c r="E609" s="15">
        <v>9098</v>
      </c>
      <c r="F609" s="15">
        <v>0</v>
      </c>
      <c r="G609" s="15">
        <f t="shared" si="57"/>
        <v>0</v>
      </c>
      <c r="H609" s="15">
        <f t="shared" si="58"/>
        <v>0</v>
      </c>
      <c r="I609" s="58">
        <f>'Fashring Assumptions'!$M$7*F609</f>
        <v>0</v>
      </c>
      <c r="J609" s="58">
        <f>'Fashring Assumptions'!$M$5*'Fashring Assumptions'!$M$7*E609</f>
        <v>568.625</v>
      </c>
      <c r="K609" s="58">
        <f t="shared" si="59"/>
        <v>568.625</v>
      </c>
    </row>
    <row r="610" spans="1:11" x14ac:dyDescent="0.3">
      <c r="A610" s="60">
        <v>42978</v>
      </c>
      <c r="B610" s="15">
        <f t="shared" si="54"/>
        <v>2017</v>
      </c>
      <c r="C610" s="15">
        <f t="shared" si="55"/>
        <v>8</v>
      </c>
      <c r="D610" s="15">
        <f t="shared" si="56"/>
        <v>31</v>
      </c>
      <c r="E610" s="15">
        <v>8256</v>
      </c>
      <c r="F610" s="15">
        <v>0</v>
      </c>
      <c r="G610" s="15">
        <f t="shared" si="57"/>
        <v>0</v>
      </c>
      <c r="H610" s="15">
        <f t="shared" si="58"/>
        <v>0</v>
      </c>
      <c r="I610" s="58">
        <f>'Fashring Assumptions'!$M$7*F610</f>
        <v>0</v>
      </c>
      <c r="J610" s="58">
        <f>'Fashring Assumptions'!$M$5*'Fashring Assumptions'!$M$7*E610</f>
        <v>516</v>
      </c>
      <c r="K610" s="58">
        <f t="shared" si="59"/>
        <v>516</v>
      </c>
    </row>
    <row r="611" spans="1:11" x14ac:dyDescent="0.3">
      <c r="A611" s="60">
        <v>42979</v>
      </c>
      <c r="B611" s="15">
        <f t="shared" si="54"/>
        <v>2017</v>
      </c>
      <c r="C611" s="15">
        <f t="shared" si="55"/>
        <v>9</v>
      </c>
      <c r="D611" s="15">
        <f t="shared" si="56"/>
        <v>1</v>
      </c>
      <c r="E611" s="15">
        <v>7323</v>
      </c>
      <c r="F611" s="15">
        <v>0</v>
      </c>
      <c r="G611" s="15">
        <f t="shared" si="57"/>
        <v>0</v>
      </c>
      <c r="H611" s="15">
        <f t="shared" si="58"/>
        <v>0</v>
      </c>
      <c r="I611" s="58">
        <f>'Fashring Assumptions'!$M$7*F611</f>
        <v>0</v>
      </c>
      <c r="J611" s="58">
        <f>'Fashring Assumptions'!$M$5*'Fashring Assumptions'!$M$7*E611</f>
        <v>457.6875</v>
      </c>
      <c r="K611" s="58">
        <f t="shared" si="59"/>
        <v>457.6875</v>
      </c>
    </row>
    <row r="612" spans="1:11" x14ac:dyDescent="0.3">
      <c r="A612" s="60">
        <v>42980</v>
      </c>
      <c r="B612" s="15">
        <f t="shared" si="54"/>
        <v>2017</v>
      </c>
      <c r="C612" s="15">
        <f t="shared" si="55"/>
        <v>9</v>
      </c>
      <c r="D612" s="15">
        <f t="shared" si="56"/>
        <v>2</v>
      </c>
      <c r="E612" s="15">
        <v>6415</v>
      </c>
      <c r="F612" s="15">
        <v>0</v>
      </c>
      <c r="G612" s="15">
        <f t="shared" si="57"/>
        <v>0</v>
      </c>
      <c r="H612" s="15">
        <f t="shared" si="58"/>
        <v>0</v>
      </c>
      <c r="I612" s="58">
        <f>'Fashring Assumptions'!$M$7*F612</f>
        <v>0</v>
      </c>
      <c r="J612" s="58">
        <f>'Fashring Assumptions'!$M$5*'Fashring Assumptions'!$M$7*E612</f>
        <v>400.9375</v>
      </c>
      <c r="K612" s="58">
        <f t="shared" si="59"/>
        <v>400.9375</v>
      </c>
    </row>
    <row r="613" spans="1:11" x14ac:dyDescent="0.3">
      <c r="A613" s="60">
        <v>42981</v>
      </c>
      <c r="B613" s="15">
        <f t="shared" si="54"/>
        <v>2017</v>
      </c>
      <c r="C613" s="15">
        <f t="shared" si="55"/>
        <v>9</v>
      </c>
      <c r="D613" s="15">
        <f t="shared" si="56"/>
        <v>3</v>
      </c>
      <c r="E613" s="15">
        <v>5551</v>
      </c>
      <c r="F613" s="15">
        <v>0</v>
      </c>
      <c r="G613" s="15">
        <f t="shared" si="57"/>
        <v>0</v>
      </c>
      <c r="H613" s="15">
        <f t="shared" si="58"/>
        <v>0</v>
      </c>
      <c r="I613" s="58">
        <f>'Fashring Assumptions'!$M$7*F613</f>
        <v>0</v>
      </c>
      <c r="J613" s="58">
        <f>'Fashring Assumptions'!$M$5*'Fashring Assumptions'!$M$7*E613</f>
        <v>346.9375</v>
      </c>
      <c r="K613" s="58">
        <f t="shared" si="59"/>
        <v>346.9375</v>
      </c>
    </row>
    <row r="614" spans="1:11" x14ac:dyDescent="0.3">
      <c r="A614" s="60">
        <v>42982</v>
      </c>
      <c r="B614" s="15">
        <f t="shared" si="54"/>
        <v>2017</v>
      </c>
      <c r="C614" s="15">
        <f t="shared" si="55"/>
        <v>9</v>
      </c>
      <c r="D614" s="15">
        <f t="shared" si="56"/>
        <v>4</v>
      </c>
      <c r="E614" s="15">
        <v>18277</v>
      </c>
      <c r="F614" s="15">
        <v>13544</v>
      </c>
      <c r="G614" s="15">
        <f t="shared" si="57"/>
        <v>1</v>
      </c>
      <c r="H614" s="15">
        <f t="shared" si="58"/>
        <v>1000</v>
      </c>
      <c r="I614" s="58">
        <f>'Fashring Assumptions'!$M$7*F614</f>
        <v>33860</v>
      </c>
      <c r="J614" s="58">
        <f>'Fashring Assumptions'!$M$5*'Fashring Assumptions'!$M$7*E614</f>
        <v>1142.3125</v>
      </c>
      <c r="K614" s="58">
        <f t="shared" si="59"/>
        <v>36002.3125</v>
      </c>
    </row>
    <row r="615" spans="1:11" x14ac:dyDescent="0.3">
      <c r="A615" s="60">
        <v>42983</v>
      </c>
      <c r="B615" s="15">
        <f t="shared" si="54"/>
        <v>2017</v>
      </c>
      <c r="C615" s="15">
        <f t="shared" si="55"/>
        <v>9</v>
      </c>
      <c r="D615" s="15">
        <f t="shared" si="56"/>
        <v>5</v>
      </c>
      <c r="E615" s="15">
        <v>17428</v>
      </c>
      <c r="F615" s="15">
        <v>0</v>
      </c>
      <c r="G615" s="15">
        <f t="shared" si="57"/>
        <v>0</v>
      </c>
      <c r="H615" s="15">
        <f t="shared" si="58"/>
        <v>0</v>
      </c>
      <c r="I615" s="58">
        <f>'Fashring Assumptions'!$M$7*F615</f>
        <v>0</v>
      </c>
      <c r="J615" s="58">
        <f>'Fashring Assumptions'!$M$5*'Fashring Assumptions'!$M$7*E615</f>
        <v>1089.25</v>
      </c>
      <c r="K615" s="58">
        <f t="shared" si="59"/>
        <v>1089.25</v>
      </c>
    </row>
    <row r="616" spans="1:11" x14ac:dyDescent="0.3">
      <c r="A616" s="60">
        <v>42984</v>
      </c>
      <c r="B616" s="15">
        <f t="shared" si="54"/>
        <v>2017</v>
      </c>
      <c r="C616" s="15">
        <f t="shared" si="55"/>
        <v>9</v>
      </c>
      <c r="D616" s="15">
        <f t="shared" si="56"/>
        <v>6</v>
      </c>
      <c r="E616" s="15">
        <v>16553</v>
      </c>
      <c r="F616" s="15">
        <v>0</v>
      </c>
      <c r="G616" s="15">
        <f t="shared" si="57"/>
        <v>0</v>
      </c>
      <c r="H616" s="15">
        <f t="shared" si="58"/>
        <v>0</v>
      </c>
      <c r="I616" s="58">
        <f>'Fashring Assumptions'!$M$7*F616</f>
        <v>0</v>
      </c>
      <c r="J616" s="58">
        <f>'Fashring Assumptions'!$M$5*'Fashring Assumptions'!$M$7*E616</f>
        <v>1034.5625</v>
      </c>
      <c r="K616" s="58">
        <f t="shared" si="59"/>
        <v>1034.5625</v>
      </c>
    </row>
    <row r="617" spans="1:11" x14ac:dyDescent="0.3">
      <c r="A617" s="60">
        <v>42985</v>
      </c>
      <c r="B617" s="15">
        <f t="shared" si="54"/>
        <v>2017</v>
      </c>
      <c r="C617" s="15">
        <f t="shared" si="55"/>
        <v>9</v>
      </c>
      <c r="D617" s="15">
        <f t="shared" si="56"/>
        <v>7</v>
      </c>
      <c r="E617" s="15">
        <v>15676</v>
      </c>
      <c r="F617" s="15">
        <v>0</v>
      </c>
      <c r="G617" s="15">
        <f t="shared" si="57"/>
        <v>0</v>
      </c>
      <c r="H617" s="15">
        <f t="shared" si="58"/>
        <v>0</v>
      </c>
      <c r="I617" s="58">
        <f>'Fashring Assumptions'!$M$7*F617</f>
        <v>0</v>
      </c>
      <c r="J617" s="58">
        <f>'Fashring Assumptions'!$M$5*'Fashring Assumptions'!$M$7*E617</f>
        <v>979.75</v>
      </c>
      <c r="K617" s="58">
        <f t="shared" si="59"/>
        <v>979.75</v>
      </c>
    </row>
    <row r="618" spans="1:11" x14ac:dyDescent="0.3">
      <c r="A618" s="60">
        <v>42986</v>
      </c>
      <c r="B618" s="15">
        <f t="shared" si="54"/>
        <v>2017</v>
      </c>
      <c r="C618" s="15">
        <f t="shared" si="55"/>
        <v>9</v>
      </c>
      <c r="D618" s="15">
        <f t="shared" si="56"/>
        <v>8</v>
      </c>
      <c r="E618" s="15">
        <v>14810</v>
      </c>
      <c r="F618" s="15">
        <v>0</v>
      </c>
      <c r="G618" s="15">
        <f t="shared" si="57"/>
        <v>0</v>
      </c>
      <c r="H618" s="15">
        <f t="shared" si="58"/>
        <v>0</v>
      </c>
      <c r="I618" s="58">
        <f>'Fashring Assumptions'!$M$7*F618</f>
        <v>0</v>
      </c>
      <c r="J618" s="58">
        <f>'Fashring Assumptions'!$M$5*'Fashring Assumptions'!$M$7*E618</f>
        <v>925.625</v>
      </c>
      <c r="K618" s="58">
        <f t="shared" si="59"/>
        <v>925.625</v>
      </c>
    </row>
    <row r="619" spans="1:11" x14ac:dyDescent="0.3">
      <c r="A619" s="60">
        <v>42987</v>
      </c>
      <c r="B619" s="15">
        <f t="shared" si="54"/>
        <v>2017</v>
      </c>
      <c r="C619" s="15">
        <f t="shared" si="55"/>
        <v>9</v>
      </c>
      <c r="D619" s="15">
        <f t="shared" si="56"/>
        <v>9</v>
      </c>
      <c r="E619" s="15">
        <v>13916</v>
      </c>
      <c r="F619" s="15">
        <v>0</v>
      </c>
      <c r="G619" s="15">
        <f t="shared" si="57"/>
        <v>0</v>
      </c>
      <c r="H619" s="15">
        <f t="shared" si="58"/>
        <v>0</v>
      </c>
      <c r="I619" s="58">
        <f>'Fashring Assumptions'!$M$7*F619</f>
        <v>0</v>
      </c>
      <c r="J619" s="58">
        <f>'Fashring Assumptions'!$M$5*'Fashring Assumptions'!$M$7*E619</f>
        <v>869.75</v>
      </c>
      <c r="K619" s="58">
        <f t="shared" si="59"/>
        <v>869.75</v>
      </c>
    </row>
    <row r="620" spans="1:11" x14ac:dyDescent="0.3">
      <c r="A620" s="60">
        <v>42988</v>
      </c>
      <c r="B620" s="15">
        <f t="shared" si="54"/>
        <v>2017</v>
      </c>
      <c r="C620" s="15">
        <f t="shared" si="55"/>
        <v>9</v>
      </c>
      <c r="D620" s="15">
        <f t="shared" si="56"/>
        <v>10</v>
      </c>
      <c r="E620" s="15">
        <v>13067</v>
      </c>
      <c r="F620" s="15">
        <v>0</v>
      </c>
      <c r="G620" s="15">
        <f t="shared" si="57"/>
        <v>0</v>
      </c>
      <c r="H620" s="15">
        <f t="shared" si="58"/>
        <v>0</v>
      </c>
      <c r="I620" s="58">
        <f>'Fashring Assumptions'!$M$7*F620</f>
        <v>0</v>
      </c>
      <c r="J620" s="58">
        <f>'Fashring Assumptions'!$M$5*'Fashring Assumptions'!$M$7*E620</f>
        <v>816.6875</v>
      </c>
      <c r="K620" s="58">
        <f t="shared" si="59"/>
        <v>816.6875</v>
      </c>
    </row>
    <row r="621" spans="1:11" x14ac:dyDescent="0.3">
      <c r="A621" s="60">
        <v>42989</v>
      </c>
      <c r="B621" s="15">
        <f t="shared" si="54"/>
        <v>2017</v>
      </c>
      <c r="C621" s="15">
        <f t="shared" si="55"/>
        <v>9</v>
      </c>
      <c r="D621" s="15">
        <f t="shared" si="56"/>
        <v>11</v>
      </c>
      <c r="E621" s="15">
        <v>12163</v>
      </c>
      <c r="F621" s="15">
        <v>0</v>
      </c>
      <c r="G621" s="15">
        <f t="shared" si="57"/>
        <v>0</v>
      </c>
      <c r="H621" s="15">
        <f t="shared" si="58"/>
        <v>0</v>
      </c>
      <c r="I621" s="58">
        <f>'Fashring Assumptions'!$M$7*F621</f>
        <v>0</v>
      </c>
      <c r="J621" s="58">
        <f>'Fashring Assumptions'!$M$5*'Fashring Assumptions'!$M$7*E621</f>
        <v>760.1875</v>
      </c>
      <c r="K621" s="58">
        <f t="shared" si="59"/>
        <v>760.1875</v>
      </c>
    </row>
    <row r="622" spans="1:11" x14ac:dyDescent="0.3">
      <c r="A622" s="60">
        <v>42990</v>
      </c>
      <c r="B622" s="15">
        <f t="shared" si="54"/>
        <v>2017</v>
      </c>
      <c r="C622" s="15">
        <f t="shared" si="55"/>
        <v>9</v>
      </c>
      <c r="D622" s="15">
        <f t="shared" si="56"/>
        <v>12</v>
      </c>
      <c r="E622" s="15">
        <v>11265</v>
      </c>
      <c r="F622" s="15">
        <v>0</v>
      </c>
      <c r="G622" s="15">
        <f t="shared" si="57"/>
        <v>0</v>
      </c>
      <c r="H622" s="15">
        <f t="shared" si="58"/>
        <v>0</v>
      </c>
      <c r="I622" s="58">
        <f>'Fashring Assumptions'!$M$7*F622</f>
        <v>0</v>
      </c>
      <c r="J622" s="58">
        <f>'Fashring Assumptions'!$M$5*'Fashring Assumptions'!$M$7*E622</f>
        <v>704.0625</v>
      </c>
      <c r="K622" s="58">
        <f t="shared" si="59"/>
        <v>704.0625</v>
      </c>
    </row>
    <row r="623" spans="1:11" x14ac:dyDescent="0.3">
      <c r="A623" s="60">
        <v>42991</v>
      </c>
      <c r="B623" s="15">
        <f t="shared" si="54"/>
        <v>2017</v>
      </c>
      <c r="C623" s="15">
        <f t="shared" si="55"/>
        <v>9</v>
      </c>
      <c r="D623" s="15">
        <f t="shared" si="56"/>
        <v>13</v>
      </c>
      <c r="E623" s="15">
        <v>10414</v>
      </c>
      <c r="F623" s="15">
        <v>0</v>
      </c>
      <c r="G623" s="15">
        <f t="shared" si="57"/>
        <v>0</v>
      </c>
      <c r="H623" s="15">
        <f t="shared" si="58"/>
        <v>0</v>
      </c>
      <c r="I623" s="58">
        <f>'Fashring Assumptions'!$M$7*F623</f>
        <v>0</v>
      </c>
      <c r="J623" s="58">
        <f>'Fashring Assumptions'!$M$5*'Fashring Assumptions'!$M$7*E623</f>
        <v>650.875</v>
      </c>
      <c r="K623" s="58">
        <f t="shared" si="59"/>
        <v>650.875</v>
      </c>
    </row>
    <row r="624" spans="1:11" x14ac:dyDescent="0.3">
      <c r="A624" s="60">
        <v>42992</v>
      </c>
      <c r="B624" s="15">
        <f t="shared" si="54"/>
        <v>2017</v>
      </c>
      <c r="C624" s="15">
        <f t="shared" si="55"/>
        <v>9</v>
      </c>
      <c r="D624" s="15">
        <f t="shared" si="56"/>
        <v>14</v>
      </c>
      <c r="E624" s="15">
        <v>9577</v>
      </c>
      <c r="F624" s="15">
        <v>0</v>
      </c>
      <c r="G624" s="15">
        <f t="shared" si="57"/>
        <v>0</v>
      </c>
      <c r="H624" s="15">
        <f t="shared" si="58"/>
        <v>0</v>
      </c>
      <c r="I624" s="58">
        <f>'Fashring Assumptions'!$M$7*F624</f>
        <v>0</v>
      </c>
      <c r="J624" s="58">
        <f>'Fashring Assumptions'!$M$5*'Fashring Assumptions'!$M$7*E624</f>
        <v>598.5625</v>
      </c>
      <c r="K624" s="58">
        <f t="shared" si="59"/>
        <v>598.5625</v>
      </c>
    </row>
    <row r="625" spans="1:11" x14ac:dyDescent="0.3">
      <c r="A625" s="60">
        <v>42993</v>
      </c>
      <c r="B625" s="15">
        <f t="shared" si="54"/>
        <v>2017</v>
      </c>
      <c r="C625" s="15">
        <f t="shared" si="55"/>
        <v>9</v>
      </c>
      <c r="D625" s="15">
        <f t="shared" si="56"/>
        <v>15</v>
      </c>
      <c r="E625" s="15">
        <v>8672</v>
      </c>
      <c r="F625" s="15">
        <v>0</v>
      </c>
      <c r="G625" s="15">
        <f t="shared" si="57"/>
        <v>0</v>
      </c>
      <c r="H625" s="15">
        <f t="shared" si="58"/>
        <v>0</v>
      </c>
      <c r="I625" s="58">
        <f>'Fashring Assumptions'!$M$7*F625</f>
        <v>0</v>
      </c>
      <c r="J625" s="58">
        <f>'Fashring Assumptions'!$M$5*'Fashring Assumptions'!$M$7*E625</f>
        <v>542</v>
      </c>
      <c r="K625" s="58">
        <f t="shared" si="59"/>
        <v>542</v>
      </c>
    </row>
    <row r="626" spans="1:11" x14ac:dyDescent="0.3">
      <c r="A626" s="60">
        <v>42994</v>
      </c>
      <c r="B626" s="15">
        <f t="shared" si="54"/>
        <v>2017</v>
      </c>
      <c r="C626" s="15">
        <f t="shared" si="55"/>
        <v>9</v>
      </c>
      <c r="D626" s="15">
        <f t="shared" si="56"/>
        <v>16</v>
      </c>
      <c r="E626" s="15">
        <v>7813</v>
      </c>
      <c r="F626" s="15">
        <v>0</v>
      </c>
      <c r="G626" s="15">
        <f t="shared" si="57"/>
        <v>0</v>
      </c>
      <c r="H626" s="15">
        <f t="shared" si="58"/>
        <v>0</v>
      </c>
      <c r="I626" s="58">
        <f>'Fashring Assumptions'!$M$7*F626</f>
        <v>0</v>
      </c>
      <c r="J626" s="58">
        <f>'Fashring Assumptions'!$M$5*'Fashring Assumptions'!$M$7*E626</f>
        <v>488.3125</v>
      </c>
      <c r="K626" s="58">
        <f t="shared" si="59"/>
        <v>488.3125</v>
      </c>
    </row>
    <row r="627" spans="1:11" x14ac:dyDescent="0.3">
      <c r="A627" s="60">
        <v>42995</v>
      </c>
      <c r="B627" s="15">
        <f t="shared" si="54"/>
        <v>2017</v>
      </c>
      <c r="C627" s="15">
        <f t="shared" si="55"/>
        <v>9</v>
      </c>
      <c r="D627" s="15">
        <f t="shared" si="56"/>
        <v>17</v>
      </c>
      <c r="E627" s="15">
        <v>6929</v>
      </c>
      <c r="F627" s="15">
        <v>0</v>
      </c>
      <c r="G627" s="15">
        <f t="shared" si="57"/>
        <v>0</v>
      </c>
      <c r="H627" s="15">
        <f t="shared" si="58"/>
        <v>0</v>
      </c>
      <c r="I627" s="58">
        <f>'Fashring Assumptions'!$M$7*F627</f>
        <v>0</v>
      </c>
      <c r="J627" s="58">
        <f>'Fashring Assumptions'!$M$5*'Fashring Assumptions'!$M$7*E627</f>
        <v>433.0625</v>
      </c>
      <c r="K627" s="58">
        <f t="shared" si="59"/>
        <v>433.0625</v>
      </c>
    </row>
    <row r="628" spans="1:11" x14ac:dyDescent="0.3">
      <c r="A628" s="60">
        <v>42996</v>
      </c>
      <c r="B628" s="15">
        <f t="shared" si="54"/>
        <v>2017</v>
      </c>
      <c r="C628" s="15">
        <f t="shared" si="55"/>
        <v>9</v>
      </c>
      <c r="D628" s="15">
        <f t="shared" si="56"/>
        <v>18</v>
      </c>
      <c r="E628" s="15">
        <v>6067</v>
      </c>
      <c r="F628" s="15">
        <v>0</v>
      </c>
      <c r="G628" s="15">
        <f t="shared" si="57"/>
        <v>0</v>
      </c>
      <c r="H628" s="15">
        <f t="shared" si="58"/>
        <v>0</v>
      </c>
      <c r="I628" s="58">
        <f>'Fashring Assumptions'!$M$7*F628</f>
        <v>0</v>
      </c>
      <c r="J628" s="58">
        <f>'Fashring Assumptions'!$M$5*'Fashring Assumptions'!$M$7*E628</f>
        <v>379.1875</v>
      </c>
      <c r="K628" s="58">
        <f t="shared" si="59"/>
        <v>379.1875</v>
      </c>
    </row>
    <row r="629" spans="1:11" x14ac:dyDescent="0.3">
      <c r="A629" s="60">
        <v>42997</v>
      </c>
      <c r="B629" s="15">
        <f t="shared" si="54"/>
        <v>2017</v>
      </c>
      <c r="C629" s="15">
        <f t="shared" si="55"/>
        <v>9</v>
      </c>
      <c r="D629" s="15">
        <f t="shared" si="56"/>
        <v>19</v>
      </c>
      <c r="E629" s="15">
        <v>5244</v>
      </c>
      <c r="F629" s="15">
        <v>0</v>
      </c>
      <c r="G629" s="15">
        <f t="shared" si="57"/>
        <v>0</v>
      </c>
      <c r="H629" s="15">
        <f t="shared" si="58"/>
        <v>0</v>
      </c>
      <c r="I629" s="58">
        <f>'Fashring Assumptions'!$M$7*F629</f>
        <v>0</v>
      </c>
      <c r="J629" s="58">
        <f>'Fashring Assumptions'!$M$5*'Fashring Assumptions'!$M$7*E629</f>
        <v>327.75</v>
      </c>
      <c r="K629" s="58">
        <f t="shared" si="59"/>
        <v>327.75</v>
      </c>
    </row>
    <row r="630" spans="1:11" x14ac:dyDescent="0.3">
      <c r="A630" s="60">
        <v>42998</v>
      </c>
      <c r="B630" s="15">
        <f t="shared" si="54"/>
        <v>2017</v>
      </c>
      <c r="C630" s="15">
        <f t="shared" si="55"/>
        <v>9</v>
      </c>
      <c r="D630" s="15">
        <f t="shared" si="56"/>
        <v>20</v>
      </c>
      <c r="E630" s="15">
        <v>15751</v>
      </c>
      <c r="F630" s="15">
        <v>11341</v>
      </c>
      <c r="G630" s="15">
        <f t="shared" si="57"/>
        <v>1</v>
      </c>
      <c r="H630" s="15">
        <f t="shared" si="58"/>
        <v>1000</v>
      </c>
      <c r="I630" s="58">
        <f>'Fashring Assumptions'!$M$7*F630</f>
        <v>28352.5</v>
      </c>
      <c r="J630" s="58">
        <f>'Fashring Assumptions'!$M$5*'Fashring Assumptions'!$M$7*E630</f>
        <v>984.4375</v>
      </c>
      <c r="K630" s="58">
        <f t="shared" si="59"/>
        <v>30336.9375</v>
      </c>
    </row>
    <row r="631" spans="1:11" x14ac:dyDescent="0.3">
      <c r="A631" s="60">
        <v>42999</v>
      </c>
      <c r="B631" s="15">
        <f t="shared" si="54"/>
        <v>2017</v>
      </c>
      <c r="C631" s="15">
        <f t="shared" si="55"/>
        <v>9</v>
      </c>
      <c r="D631" s="15">
        <f t="shared" si="56"/>
        <v>21</v>
      </c>
      <c r="E631" s="15">
        <v>14842</v>
      </c>
      <c r="F631" s="15">
        <v>0</v>
      </c>
      <c r="G631" s="15">
        <f t="shared" si="57"/>
        <v>0</v>
      </c>
      <c r="H631" s="15">
        <f t="shared" si="58"/>
        <v>0</v>
      </c>
      <c r="I631" s="58">
        <f>'Fashring Assumptions'!$M$7*F631</f>
        <v>0</v>
      </c>
      <c r="J631" s="58">
        <f>'Fashring Assumptions'!$M$5*'Fashring Assumptions'!$M$7*E631</f>
        <v>927.625</v>
      </c>
      <c r="K631" s="58">
        <f t="shared" si="59"/>
        <v>927.625</v>
      </c>
    </row>
    <row r="632" spans="1:11" x14ac:dyDescent="0.3">
      <c r="A632" s="60">
        <v>43000</v>
      </c>
      <c r="B632" s="15">
        <f t="shared" si="54"/>
        <v>2017</v>
      </c>
      <c r="C632" s="15">
        <f t="shared" si="55"/>
        <v>9</v>
      </c>
      <c r="D632" s="15">
        <f t="shared" si="56"/>
        <v>22</v>
      </c>
      <c r="E632" s="15">
        <v>13977</v>
      </c>
      <c r="F632" s="15">
        <v>0</v>
      </c>
      <c r="G632" s="15">
        <f t="shared" si="57"/>
        <v>0</v>
      </c>
      <c r="H632" s="15">
        <f t="shared" si="58"/>
        <v>0</v>
      </c>
      <c r="I632" s="58">
        <f>'Fashring Assumptions'!$M$7*F632</f>
        <v>0</v>
      </c>
      <c r="J632" s="58">
        <f>'Fashring Assumptions'!$M$5*'Fashring Assumptions'!$M$7*E632</f>
        <v>873.5625</v>
      </c>
      <c r="K632" s="58">
        <f t="shared" si="59"/>
        <v>873.5625</v>
      </c>
    </row>
    <row r="633" spans="1:11" x14ac:dyDescent="0.3">
      <c r="A633" s="60">
        <v>43001</v>
      </c>
      <c r="B633" s="15">
        <f t="shared" si="54"/>
        <v>2017</v>
      </c>
      <c r="C633" s="15">
        <f t="shared" si="55"/>
        <v>9</v>
      </c>
      <c r="D633" s="15">
        <f t="shared" si="56"/>
        <v>23</v>
      </c>
      <c r="E633" s="15">
        <v>13102</v>
      </c>
      <c r="F633" s="15">
        <v>0</v>
      </c>
      <c r="G633" s="15">
        <f t="shared" si="57"/>
        <v>0</v>
      </c>
      <c r="H633" s="15">
        <f t="shared" si="58"/>
        <v>0</v>
      </c>
      <c r="I633" s="58">
        <f>'Fashring Assumptions'!$M$7*F633</f>
        <v>0</v>
      </c>
      <c r="J633" s="58">
        <f>'Fashring Assumptions'!$M$5*'Fashring Assumptions'!$M$7*E633</f>
        <v>818.875</v>
      </c>
      <c r="K633" s="58">
        <f t="shared" si="59"/>
        <v>818.875</v>
      </c>
    </row>
    <row r="634" spans="1:11" x14ac:dyDescent="0.3">
      <c r="A634" s="60">
        <v>43002</v>
      </c>
      <c r="B634" s="15">
        <f t="shared" si="54"/>
        <v>2017</v>
      </c>
      <c r="C634" s="15">
        <f t="shared" si="55"/>
        <v>9</v>
      </c>
      <c r="D634" s="15">
        <f t="shared" si="56"/>
        <v>24</v>
      </c>
      <c r="E634" s="15">
        <v>12231</v>
      </c>
      <c r="F634" s="15">
        <v>0</v>
      </c>
      <c r="G634" s="15">
        <f t="shared" si="57"/>
        <v>0</v>
      </c>
      <c r="H634" s="15">
        <f t="shared" si="58"/>
        <v>0</v>
      </c>
      <c r="I634" s="58">
        <f>'Fashring Assumptions'!$M$7*F634</f>
        <v>0</v>
      </c>
      <c r="J634" s="58">
        <f>'Fashring Assumptions'!$M$5*'Fashring Assumptions'!$M$7*E634</f>
        <v>764.4375</v>
      </c>
      <c r="K634" s="58">
        <f t="shared" si="59"/>
        <v>764.4375</v>
      </c>
    </row>
    <row r="635" spans="1:11" x14ac:dyDescent="0.3">
      <c r="A635" s="60">
        <v>43003</v>
      </c>
      <c r="B635" s="15">
        <f t="shared" si="54"/>
        <v>2017</v>
      </c>
      <c r="C635" s="15">
        <f t="shared" si="55"/>
        <v>9</v>
      </c>
      <c r="D635" s="15">
        <f t="shared" si="56"/>
        <v>25</v>
      </c>
      <c r="E635" s="15">
        <v>11696</v>
      </c>
      <c r="F635" s="15">
        <v>0</v>
      </c>
      <c r="G635" s="15">
        <f t="shared" si="57"/>
        <v>0</v>
      </c>
      <c r="H635" s="15">
        <f t="shared" si="58"/>
        <v>0</v>
      </c>
      <c r="I635" s="58">
        <f>'Fashring Assumptions'!$M$7*F635</f>
        <v>0</v>
      </c>
      <c r="J635" s="58">
        <f>'Fashring Assumptions'!$M$5*'Fashring Assumptions'!$M$7*E635</f>
        <v>731</v>
      </c>
      <c r="K635" s="58">
        <f t="shared" si="59"/>
        <v>731</v>
      </c>
    </row>
    <row r="636" spans="1:11" x14ac:dyDescent="0.3">
      <c r="A636" s="60">
        <v>43004</v>
      </c>
      <c r="B636" s="15">
        <f t="shared" si="54"/>
        <v>2017</v>
      </c>
      <c r="C636" s="15">
        <f t="shared" si="55"/>
        <v>9</v>
      </c>
      <c r="D636" s="15">
        <f t="shared" si="56"/>
        <v>26</v>
      </c>
      <c r="E636" s="15">
        <v>11078</v>
      </c>
      <c r="F636" s="15">
        <v>0</v>
      </c>
      <c r="G636" s="15">
        <f t="shared" si="57"/>
        <v>0</v>
      </c>
      <c r="H636" s="15">
        <f t="shared" si="58"/>
        <v>0</v>
      </c>
      <c r="I636" s="58">
        <f>'Fashring Assumptions'!$M$7*F636</f>
        <v>0</v>
      </c>
      <c r="J636" s="58">
        <f>'Fashring Assumptions'!$M$5*'Fashring Assumptions'!$M$7*E636</f>
        <v>692.375</v>
      </c>
      <c r="K636" s="58">
        <f t="shared" si="59"/>
        <v>692.375</v>
      </c>
    </row>
    <row r="637" spans="1:11" x14ac:dyDescent="0.3">
      <c r="A637" s="60">
        <v>43005</v>
      </c>
      <c r="B637" s="15">
        <f t="shared" si="54"/>
        <v>2017</v>
      </c>
      <c r="C637" s="15">
        <f t="shared" si="55"/>
        <v>9</v>
      </c>
      <c r="D637" s="15">
        <f t="shared" si="56"/>
        <v>27</v>
      </c>
      <c r="E637" s="15">
        <v>10496</v>
      </c>
      <c r="F637" s="15">
        <v>0</v>
      </c>
      <c r="G637" s="15">
        <f t="shared" si="57"/>
        <v>0</v>
      </c>
      <c r="H637" s="15">
        <f t="shared" si="58"/>
        <v>0</v>
      </c>
      <c r="I637" s="58">
        <f>'Fashring Assumptions'!$M$7*F637</f>
        <v>0</v>
      </c>
      <c r="J637" s="58">
        <f>'Fashring Assumptions'!$M$5*'Fashring Assumptions'!$M$7*E637</f>
        <v>656</v>
      </c>
      <c r="K637" s="58">
        <f t="shared" si="59"/>
        <v>656</v>
      </c>
    </row>
    <row r="638" spans="1:11" x14ac:dyDescent="0.3">
      <c r="A638" s="60">
        <v>43006</v>
      </c>
      <c r="B638" s="15">
        <f t="shared" si="54"/>
        <v>2017</v>
      </c>
      <c r="C638" s="15">
        <f t="shared" si="55"/>
        <v>9</v>
      </c>
      <c r="D638" s="15">
        <f t="shared" si="56"/>
        <v>28</v>
      </c>
      <c r="E638" s="15">
        <v>9970</v>
      </c>
      <c r="F638" s="15">
        <v>0</v>
      </c>
      <c r="G638" s="15">
        <f t="shared" si="57"/>
        <v>0</v>
      </c>
      <c r="H638" s="15">
        <f t="shared" si="58"/>
        <v>0</v>
      </c>
      <c r="I638" s="58">
        <f>'Fashring Assumptions'!$M$7*F638</f>
        <v>0</v>
      </c>
      <c r="J638" s="58">
        <f>'Fashring Assumptions'!$M$5*'Fashring Assumptions'!$M$7*E638</f>
        <v>623.125</v>
      </c>
      <c r="K638" s="58">
        <f t="shared" si="59"/>
        <v>623.125</v>
      </c>
    </row>
    <row r="639" spans="1:11" x14ac:dyDescent="0.3">
      <c r="A639" s="60">
        <v>43007</v>
      </c>
      <c r="B639" s="15">
        <f t="shared" si="54"/>
        <v>2017</v>
      </c>
      <c r="C639" s="15">
        <f t="shared" si="55"/>
        <v>9</v>
      </c>
      <c r="D639" s="15">
        <f t="shared" si="56"/>
        <v>29</v>
      </c>
      <c r="E639" s="15">
        <v>9431</v>
      </c>
      <c r="F639" s="15">
        <v>0</v>
      </c>
      <c r="G639" s="15">
        <f t="shared" si="57"/>
        <v>0</v>
      </c>
      <c r="H639" s="15">
        <f t="shared" si="58"/>
        <v>0</v>
      </c>
      <c r="I639" s="58">
        <f>'Fashring Assumptions'!$M$7*F639</f>
        <v>0</v>
      </c>
      <c r="J639" s="58">
        <f>'Fashring Assumptions'!$M$5*'Fashring Assumptions'!$M$7*E639</f>
        <v>589.4375</v>
      </c>
      <c r="K639" s="58">
        <f t="shared" si="59"/>
        <v>589.4375</v>
      </c>
    </row>
    <row r="640" spans="1:11" x14ac:dyDescent="0.3">
      <c r="A640" s="60">
        <v>43008</v>
      </c>
      <c r="B640" s="15">
        <f t="shared" si="54"/>
        <v>2017</v>
      </c>
      <c r="C640" s="15">
        <f t="shared" si="55"/>
        <v>9</v>
      </c>
      <c r="D640" s="15">
        <f t="shared" si="56"/>
        <v>30</v>
      </c>
      <c r="E640" s="15">
        <v>8846</v>
      </c>
      <c r="F640" s="15">
        <v>0</v>
      </c>
      <c r="G640" s="15">
        <f t="shared" si="57"/>
        <v>0</v>
      </c>
      <c r="H640" s="15">
        <f t="shared" si="58"/>
        <v>0</v>
      </c>
      <c r="I640" s="58">
        <f>'Fashring Assumptions'!$M$7*F640</f>
        <v>0</v>
      </c>
      <c r="J640" s="58">
        <f>'Fashring Assumptions'!$M$5*'Fashring Assumptions'!$M$7*E640</f>
        <v>552.875</v>
      </c>
      <c r="K640" s="58">
        <f t="shared" si="59"/>
        <v>552.875</v>
      </c>
    </row>
    <row r="641" spans="1:11" x14ac:dyDescent="0.3">
      <c r="A641" s="60">
        <v>43009</v>
      </c>
      <c r="B641" s="15">
        <f t="shared" si="54"/>
        <v>2017</v>
      </c>
      <c r="C641" s="15">
        <f t="shared" si="55"/>
        <v>10</v>
      </c>
      <c r="D641" s="15">
        <f t="shared" si="56"/>
        <v>1</v>
      </c>
      <c r="E641" s="15">
        <v>8240</v>
      </c>
      <c r="F641" s="15">
        <v>0</v>
      </c>
      <c r="G641" s="15">
        <f t="shared" si="57"/>
        <v>0</v>
      </c>
      <c r="H641" s="15">
        <f t="shared" si="58"/>
        <v>0</v>
      </c>
      <c r="I641" s="58">
        <f>'Fashring Assumptions'!$M$7*F641</f>
        <v>0</v>
      </c>
      <c r="J641" s="58">
        <f>'Fashring Assumptions'!$M$5*'Fashring Assumptions'!$M$7*E641</f>
        <v>515</v>
      </c>
      <c r="K641" s="58">
        <f t="shared" si="59"/>
        <v>515</v>
      </c>
    </row>
    <row r="642" spans="1:11" x14ac:dyDescent="0.3">
      <c r="A642" s="60">
        <v>43010</v>
      </c>
      <c r="B642" s="15">
        <f t="shared" si="54"/>
        <v>2017</v>
      </c>
      <c r="C642" s="15">
        <f t="shared" si="55"/>
        <v>10</v>
      </c>
      <c r="D642" s="15">
        <f t="shared" si="56"/>
        <v>2</v>
      </c>
      <c r="E642" s="15">
        <v>7616</v>
      </c>
      <c r="F642" s="15">
        <v>0</v>
      </c>
      <c r="G642" s="15">
        <f t="shared" si="57"/>
        <v>0</v>
      </c>
      <c r="H642" s="15">
        <f t="shared" si="58"/>
        <v>0</v>
      </c>
      <c r="I642" s="58">
        <f>'Fashring Assumptions'!$M$7*F642</f>
        <v>0</v>
      </c>
      <c r="J642" s="58">
        <f>'Fashring Assumptions'!$M$5*'Fashring Assumptions'!$M$7*E642</f>
        <v>476</v>
      </c>
      <c r="K642" s="58">
        <f t="shared" si="59"/>
        <v>476</v>
      </c>
    </row>
    <row r="643" spans="1:11" x14ac:dyDescent="0.3">
      <c r="A643" s="60">
        <v>43011</v>
      </c>
      <c r="B643" s="15">
        <f t="shared" ref="B643:B706" si="60">YEAR(A643)</f>
        <v>2017</v>
      </c>
      <c r="C643" s="15">
        <f t="shared" ref="C643:C706" si="61">MONTH(A643)</f>
        <v>10</v>
      </c>
      <c r="D643" s="15">
        <f t="shared" ref="D643:D706" si="62">DAY(A643)</f>
        <v>3</v>
      </c>
      <c r="E643" s="15">
        <v>7161</v>
      </c>
      <c r="F643" s="15">
        <v>0</v>
      </c>
      <c r="G643" s="15">
        <f t="shared" ref="G643:G706" si="63">IF(F643&gt;0,1,0)</f>
        <v>0</v>
      </c>
      <c r="H643" s="15">
        <f t="shared" ref="H643:H706" si="64">1000*G643</f>
        <v>0</v>
      </c>
      <c r="I643" s="58">
        <f>'Fashring Assumptions'!$M$7*F643</f>
        <v>0</v>
      </c>
      <c r="J643" s="58">
        <f>'Fashring Assumptions'!$M$5*'Fashring Assumptions'!$M$7*E643</f>
        <v>447.5625</v>
      </c>
      <c r="K643" s="58">
        <f t="shared" ref="K643:K706" si="65">SUM(H643:J643)</f>
        <v>447.5625</v>
      </c>
    </row>
    <row r="644" spans="1:11" x14ac:dyDescent="0.3">
      <c r="A644" s="60">
        <v>43012</v>
      </c>
      <c r="B644" s="15">
        <f t="shared" si="60"/>
        <v>2017</v>
      </c>
      <c r="C644" s="15">
        <f t="shared" si="61"/>
        <v>10</v>
      </c>
      <c r="D644" s="15">
        <f t="shared" si="62"/>
        <v>4</v>
      </c>
      <c r="E644" s="15">
        <v>6579</v>
      </c>
      <c r="F644" s="15">
        <v>0</v>
      </c>
      <c r="G644" s="15">
        <f t="shared" si="63"/>
        <v>0</v>
      </c>
      <c r="H644" s="15">
        <f t="shared" si="64"/>
        <v>0</v>
      </c>
      <c r="I644" s="58">
        <f>'Fashring Assumptions'!$M$7*F644</f>
        <v>0</v>
      </c>
      <c r="J644" s="58">
        <f>'Fashring Assumptions'!$M$5*'Fashring Assumptions'!$M$7*E644</f>
        <v>411.1875</v>
      </c>
      <c r="K644" s="58">
        <f t="shared" si="65"/>
        <v>411.1875</v>
      </c>
    </row>
    <row r="645" spans="1:11" x14ac:dyDescent="0.3">
      <c r="A645" s="60">
        <v>43013</v>
      </c>
      <c r="B645" s="15">
        <f t="shared" si="60"/>
        <v>2017</v>
      </c>
      <c r="C645" s="15">
        <f t="shared" si="61"/>
        <v>10</v>
      </c>
      <c r="D645" s="15">
        <f t="shared" si="62"/>
        <v>5</v>
      </c>
      <c r="E645" s="15">
        <v>5946</v>
      </c>
      <c r="F645" s="15">
        <v>0</v>
      </c>
      <c r="G645" s="15">
        <f t="shared" si="63"/>
        <v>0</v>
      </c>
      <c r="H645" s="15">
        <f t="shared" si="64"/>
        <v>0</v>
      </c>
      <c r="I645" s="58">
        <f>'Fashring Assumptions'!$M$7*F645</f>
        <v>0</v>
      </c>
      <c r="J645" s="58">
        <f>'Fashring Assumptions'!$M$5*'Fashring Assumptions'!$M$7*E645</f>
        <v>371.625</v>
      </c>
      <c r="K645" s="58">
        <f t="shared" si="65"/>
        <v>371.625</v>
      </c>
    </row>
    <row r="646" spans="1:11" x14ac:dyDescent="0.3">
      <c r="A646" s="60">
        <v>43014</v>
      </c>
      <c r="B646" s="15">
        <f t="shared" si="60"/>
        <v>2017</v>
      </c>
      <c r="C646" s="15">
        <f t="shared" si="61"/>
        <v>10</v>
      </c>
      <c r="D646" s="15">
        <f t="shared" si="62"/>
        <v>6</v>
      </c>
      <c r="E646" s="15">
        <v>5341</v>
      </c>
      <c r="F646" s="15">
        <v>0</v>
      </c>
      <c r="G646" s="15">
        <f t="shared" si="63"/>
        <v>0</v>
      </c>
      <c r="H646" s="15">
        <f t="shared" si="64"/>
        <v>0</v>
      </c>
      <c r="I646" s="58">
        <f>'Fashring Assumptions'!$M$7*F646</f>
        <v>0</v>
      </c>
      <c r="J646" s="58">
        <f>'Fashring Assumptions'!$M$5*'Fashring Assumptions'!$M$7*E646</f>
        <v>333.8125</v>
      </c>
      <c r="K646" s="58">
        <f t="shared" si="65"/>
        <v>333.8125</v>
      </c>
    </row>
    <row r="647" spans="1:11" x14ac:dyDescent="0.3">
      <c r="A647" s="60">
        <v>43015</v>
      </c>
      <c r="B647" s="15">
        <f t="shared" si="60"/>
        <v>2017</v>
      </c>
      <c r="C647" s="15">
        <f t="shared" si="61"/>
        <v>10</v>
      </c>
      <c r="D647" s="15">
        <f t="shared" si="62"/>
        <v>7</v>
      </c>
      <c r="E647" s="15">
        <v>19443</v>
      </c>
      <c r="F647" s="15">
        <v>14739</v>
      </c>
      <c r="G647" s="15">
        <f t="shared" si="63"/>
        <v>1</v>
      </c>
      <c r="H647" s="15">
        <f t="shared" si="64"/>
        <v>1000</v>
      </c>
      <c r="I647" s="58">
        <f>'Fashring Assumptions'!$M$7*F647</f>
        <v>36847.5</v>
      </c>
      <c r="J647" s="58">
        <f>'Fashring Assumptions'!$M$5*'Fashring Assumptions'!$M$7*E647</f>
        <v>1215.1875</v>
      </c>
      <c r="K647" s="58">
        <f t="shared" si="65"/>
        <v>39062.6875</v>
      </c>
    </row>
    <row r="648" spans="1:11" x14ac:dyDescent="0.3">
      <c r="A648" s="60">
        <v>43016</v>
      </c>
      <c r="B648" s="15">
        <f t="shared" si="60"/>
        <v>2017</v>
      </c>
      <c r="C648" s="15">
        <f t="shared" si="61"/>
        <v>10</v>
      </c>
      <c r="D648" s="15">
        <f t="shared" si="62"/>
        <v>8</v>
      </c>
      <c r="E648" s="15">
        <v>18853</v>
      </c>
      <c r="F648" s="15">
        <v>0</v>
      </c>
      <c r="G648" s="15">
        <f t="shared" si="63"/>
        <v>0</v>
      </c>
      <c r="H648" s="15">
        <f t="shared" si="64"/>
        <v>0</v>
      </c>
      <c r="I648" s="58">
        <f>'Fashring Assumptions'!$M$7*F648</f>
        <v>0</v>
      </c>
      <c r="J648" s="58">
        <f>'Fashring Assumptions'!$M$5*'Fashring Assumptions'!$M$7*E648</f>
        <v>1178.3125</v>
      </c>
      <c r="K648" s="58">
        <f t="shared" si="65"/>
        <v>1178.3125</v>
      </c>
    </row>
    <row r="649" spans="1:11" x14ac:dyDescent="0.3">
      <c r="A649" s="60">
        <v>43017</v>
      </c>
      <c r="B649" s="15">
        <f t="shared" si="60"/>
        <v>2017</v>
      </c>
      <c r="C649" s="15">
        <f t="shared" si="61"/>
        <v>10</v>
      </c>
      <c r="D649" s="15">
        <f t="shared" si="62"/>
        <v>9</v>
      </c>
      <c r="E649" s="15">
        <v>18276</v>
      </c>
      <c r="F649" s="15">
        <v>0</v>
      </c>
      <c r="G649" s="15">
        <f t="shared" si="63"/>
        <v>0</v>
      </c>
      <c r="H649" s="15">
        <f t="shared" si="64"/>
        <v>0</v>
      </c>
      <c r="I649" s="58">
        <f>'Fashring Assumptions'!$M$7*F649</f>
        <v>0</v>
      </c>
      <c r="J649" s="58">
        <f>'Fashring Assumptions'!$M$5*'Fashring Assumptions'!$M$7*E649</f>
        <v>1142.25</v>
      </c>
      <c r="K649" s="58">
        <f t="shared" si="65"/>
        <v>1142.25</v>
      </c>
    </row>
    <row r="650" spans="1:11" x14ac:dyDescent="0.3">
      <c r="A650" s="60">
        <v>43018</v>
      </c>
      <c r="B650" s="15">
        <f t="shared" si="60"/>
        <v>2017</v>
      </c>
      <c r="C650" s="15">
        <f t="shared" si="61"/>
        <v>10</v>
      </c>
      <c r="D650" s="15">
        <f t="shared" si="62"/>
        <v>10</v>
      </c>
      <c r="E650" s="15">
        <v>17728</v>
      </c>
      <c r="F650" s="15">
        <v>0</v>
      </c>
      <c r="G650" s="15">
        <f t="shared" si="63"/>
        <v>0</v>
      </c>
      <c r="H650" s="15">
        <f t="shared" si="64"/>
        <v>0</v>
      </c>
      <c r="I650" s="58">
        <f>'Fashring Assumptions'!$M$7*F650</f>
        <v>0</v>
      </c>
      <c r="J650" s="58">
        <f>'Fashring Assumptions'!$M$5*'Fashring Assumptions'!$M$7*E650</f>
        <v>1108</v>
      </c>
      <c r="K650" s="58">
        <f t="shared" si="65"/>
        <v>1108</v>
      </c>
    </row>
    <row r="651" spans="1:11" x14ac:dyDescent="0.3">
      <c r="A651" s="60">
        <v>43019</v>
      </c>
      <c r="B651" s="15">
        <f t="shared" si="60"/>
        <v>2017</v>
      </c>
      <c r="C651" s="15">
        <f t="shared" si="61"/>
        <v>10</v>
      </c>
      <c r="D651" s="15">
        <f t="shared" si="62"/>
        <v>11</v>
      </c>
      <c r="E651" s="15">
        <v>17114</v>
      </c>
      <c r="F651" s="15">
        <v>0</v>
      </c>
      <c r="G651" s="15">
        <f t="shared" si="63"/>
        <v>0</v>
      </c>
      <c r="H651" s="15">
        <f t="shared" si="64"/>
        <v>0</v>
      </c>
      <c r="I651" s="58">
        <f>'Fashring Assumptions'!$M$7*F651</f>
        <v>0</v>
      </c>
      <c r="J651" s="58">
        <f>'Fashring Assumptions'!$M$5*'Fashring Assumptions'!$M$7*E651</f>
        <v>1069.625</v>
      </c>
      <c r="K651" s="58">
        <f t="shared" si="65"/>
        <v>1069.625</v>
      </c>
    </row>
    <row r="652" spans="1:11" x14ac:dyDescent="0.3">
      <c r="A652" s="60">
        <v>43020</v>
      </c>
      <c r="B652" s="15">
        <f t="shared" si="60"/>
        <v>2017</v>
      </c>
      <c r="C652" s="15">
        <f t="shared" si="61"/>
        <v>10</v>
      </c>
      <c r="D652" s="15">
        <f t="shared" si="62"/>
        <v>12</v>
      </c>
      <c r="E652" s="15">
        <v>16530</v>
      </c>
      <c r="F652" s="15">
        <v>0</v>
      </c>
      <c r="G652" s="15">
        <f t="shared" si="63"/>
        <v>0</v>
      </c>
      <c r="H652" s="15">
        <f t="shared" si="64"/>
        <v>0</v>
      </c>
      <c r="I652" s="58">
        <f>'Fashring Assumptions'!$M$7*F652</f>
        <v>0</v>
      </c>
      <c r="J652" s="58">
        <f>'Fashring Assumptions'!$M$5*'Fashring Assumptions'!$M$7*E652</f>
        <v>1033.125</v>
      </c>
      <c r="K652" s="58">
        <f t="shared" si="65"/>
        <v>1033.125</v>
      </c>
    </row>
    <row r="653" spans="1:11" x14ac:dyDescent="0.3">
      <c r="A653" s="60">
        <v>43021</v>
      </c>
      <c r="B653" s="15">
        <f t="shared" si="60"/>
        <v>2017</v>
      </c>
      <c r="C653" s="15">
        <f t="shared" si="61"/>
        <v>10</v>
      </c>
      <c r="D653" s="15">
        <f t="shared" si="62"/>
        <v>13</v>
      </c>
      <c r="E653" s="15">
        <v>15904</v>
      </c>
      <c r="F653" s="15">
        <v>0</v>
      </c>
      <c r="G653" s="15">
        <f t="shared" si="63"/>
        <v>0</v>
      </c>
      <c r="H653" s="15">
        <f t="shared" si="64"/>
        <v>0</v>
      </c>
      <c r="I653" s="58">
        <f>'Fashring Assumptions'!$M$7*F653</f>
        <v>0</v>
      </c>
      <c r="J653" s="58">
        <f>'Fashring Assumptions'!$M$5*'Fashring Assumptions'!$M$7*E653</f>
        <v>994</v>
      </c>
      <c r="K653" s="58">
        <f t="shared" si="65"/>
        <v>994</v>
      </c>
    </row>
    <row r="654" spans="1:11" x14ac:dyDescent="0.3">
      <c r="A654" s="60">
        <v>43022</v>
      </c>
      <c r="B654" s="15">
        <f t="shared" si="60"/>
        <v>2017</v>
      </c>
      <c r="C654" s="15">
        <f t="shared" si="61"/>
        <v>10</v>
      </c>
      <c r="D654" s="15">
        <f t="shared" si="62"/>
        <v>14</v>
      </c>
      <c r="E654" s="15">
        <v>15293</v>
      </c>
      <c r="F654" s="15">
        <v>0</v>
      </c>
      <c r="G654" s="15">
        <f t="shared" si="63"/>
        <v>0</v>
      </c>
      <c r="H654" s="15">
        <f t="shared" si="64"/>
        <v>0</v>
      </c>
      <c r="I654" s="58">
        <f>'Fashring Assumptions'!$M$7*F654</f>
        <v>0</v>
      </c>
      <c r="J654" s="58">
        <f>'Fashring Assumptions'!$M$5*'Fashring Assumptions'!$M$7*E654</f>
        <v>955.8125</v>
      </c>
      <c r="K654" s="58">
        <f t="shared" si="65"/>
        <v>955.8125</v>
      </c>
    </row>
    <row r="655" spans="1:11" x14ac:dyDescent="0.3">
      <c r="A655" s="60">
        <v>43023</v>
      </c>
      <c r="B655" s="15">
        <f t="shared" si="60"/>
        <v>2017</v>
      </c>
      <c r="C655" s="15">
        <f t="shared" si="61"/>
        <v>10</v>
      </c>
      <c r="D655" s="15">
        <f t="shared" si="62"/>
        <v>15</v>
      </c>
      <c r="E655" s="15">
        <v>14671</v>
      </c>
      <c r="F655" s="15">
        <v>0</v>
      </c>
      <c r="G655" s="15">
        <f t="shared" si="63"/>
        <v>0</v>
      </c>
      <c r="H655" s="15">
        <f t="shared" si="64"/>
        <v>0</v>
      </c>
      <c r="I655" s="58">
        <f>'Fashring Assumptions'!$M$7*F655</f>
        <v>0</v>
      </c>
      <c r="J655" s="58">
        <f>'Fashring Assumptions'!$M$5*'Fashring Assumptions'!$M$7*E655</f>
        <v>916.9375</v>
      </c>
      <c r="K655" s="58">
        <f t="shared" si="65"/>
        <v>916.9375</v>
      </c>
    </row>
    <row r="656" spans="1:11" x14ac:dyDescent="0.3">
      <c r="A656" s="60">
        <v>43024</v>
      </c>
      <c r="B656" s="15">
        <f t="shared" si="60"/>
        <v>2017</v>
      </c>
      <c r="C656" s="15">
        <f t="shared" si="61"/>
        <v>10</v>
      </c>
      <c r="D656" s="15">
        <f t="shared" si="62"/>
        <v>16</v>
      </c>
      <c r="E656" s="15">
        <v>14162</v>
      </c>
      <c r="F656" s="15">
        <v>0</v>
      </c>
      <c r="G656" s="15">
        <f t="shared" si="63"/>
        <v>0</v>
      </c>
      <c r="H656" s="15">
        <f t="shared" si="64"/>
        <v>0</v>
      </c>
      <c r="I656" s="58">
        <f>'Fashring Assumptions'!$M$7*F656</f>
        <v>0</v>
      </c>
      <c r="J656" s="58">
        <f>'Fashring Assumptions'!$M$5*'Fashring Assumptions'!$M$7*E656</f>
        <v>885.125</v>
      </c>
      <c r="K656" s="58">
        <f t="shared" si="65"/>
        <v>885.125</v>
      </c>
    </row>
    <row r="657" spans="1:11" x14ac:dyDescent="0.3">
      <c r="A657" s="60">
        <v>43025</v>
      </c>
      <c r="B657" s="15">
        <f t="shared" si="60"/>
        <v>2017</v>
      </c>
      <c r="C657" s="15">
        <f t="shared" si="61"/>
        <v>10</v>
      </c>
      <c r="D657" s="15">
        <f t="shared" si="62"/>
        <v>17</v>
      </c>
      <c r="E657" s="15">
        <v>13565</v>
      </c>
      <c r="F657" s="15">
        <v>0</v>
      </c>
      <c r="G657" s="15">
        <f t="shared" si="63"/>
        <v>0</v>
      </c>
      <c r="H657" s="15">
        <f t="shared" si="64"/>
        <v>0</v>
      </c>
      <c r="I657" s="58">
        <f>'Fashring Assumptions'!$M$7*F657</f>
        <v>0</v>
      </c>
      <c r="J657" s="58">
        <f>'Fashring Assumptions'!$M$5*'Fashring Assumptions'!$M$7*E657</f>
        <v>847.8125</v>
      </c>
      <c r="K657" s="58">
        <f t="shared" si="65"/>
        <v>847.8125</v>
      </c>
    </row>
    <row r="658" spans="1:11" x14ac:dyDescent="0.3">
      <c r="A658" s="60">
        <v>43026</v>
      </c>
      <c r="B658" s="15">
        <f t="shared" si="60"/>
        <v>2017</v>
      </c>
      <c r="C658" s="15">
        <f t="shared" si="61"/>
        <v>10</v>
      </c>
      <c r="D658" s="15">
        <f t="shared" si="62"/>
        <v>18</v>
      </c>
      <c r="E658" s="15">
        <v>13029</v>
      </c>
      <c r="F658" s="15">
        <v>0</v>
      </c>
      <c r="G658" s="15">
        <f t="shared" si="63"/>
        <v>0</v>
      </c>
      <c r="H658" s="15">
        <f t="shared" si="64"/>
        <v>0</v>
      </c>
      <c r="I658" s="58">
        <f>'Fashring Assumptions'!$M$7*F658</f>
        <v>0</v>
      </c>
      <c r="J658" s="58">
        <f>'Fashring Assumptions'!$M$5*'Fashring Assumptions'!$M$7*E658</f>
        <v>814.3125</v>
      </c>
      <c r="K658" s="58">
        <f t="shared" si="65"/>
        <v>814.3125</v>
      </c>
    </row>
    <row r="659" spans="1:11" x14ac:dyDescent="0.3">
      <c r="A659" s="60">
        <v>43027</v>
      </c>
      <c r="B659" s="15">
        <f t="shared" si="60"/>
        <v>2017</v>
      </c>
      <c r="C659" s="15">
        <f t="shared" si="61"/>
        <v>10</v>
      </c>
      <c r="D659" s="15">
        <f t="shared" si="62"/>
        <v>19</v>
      </c>
      <c r="E659" s="15">
        <v>12495</v>
      </c>
      <c r="F659" s="15">
        <v>0</v>
      </c>
      <c r="G659" s="15">
        <f t="shared" si="63"/>
        <v>0</v>
      </c>
      <c r="H659" s="15">
        <f t="shared" si="64"/>
        <v>0</v>
      </c>
      <c r="I659" s="58">
        <f>'Fashring Assumptions'!$M$7*F659</f>
        <v>0</v>
      </c>
      <c r="J659" s="58">
        <f>'Fashring Assumptions'!$M$5*'Fashring Assumptions'!$M$7*E659</f>
        <v>780.9375</v>
      </c>
      <c r="K659" s="58">
        <f t="shared" si="65"/>
        <v>780.9375</v>
      </c>
    </row>
    <row r="660" spans="1:11" x14ac:dyDescent="0.3">
      <c r="A660" s="60">
        <v>43028</v>
      </c>
      <c r="B660" s="15">
        <f t="shared" si="60"/>
        <v>2017</v>
      </c>
      <c r="C660" s="15">
        <f t="shared" si="61"/>
        <v>10</v>
      </c>
      <c r="D660" s="15">
        <f t="shared" si="62"/>
        <v>20</v>
      </c>
      <c r="E660" s="15">
        <v>11977</v>
      </c>
      <c r="F660" s="15">
        <v>0</v>
      </c>
      <c r="G660" s="15">
        <f t="shared" si="63"/>
        <v>0</v>
      </c>
      <c r="H660" s="15">
        <f t="shared" si="64"/>
        <v>0</v>
      </c>
      <c r="I660" s="58">
        <f>'Fashring Assumptions'!$M$7*F660</f>
        <v>0</v>
      </c>
      <c r="J660" s="58">
        <f>'Fashring Assumptions'!$M$5*'Fashring Assumptions'!$M$7*E660</f>
        <v>748.5625</v>
      </c>
      <c r="K660" s="58">
        <f t="shared" si="65"/>
        <v>748.5625</v>
      </c>
    </row>
    <row r="661" spans="1:11" x14ac:dyDescent="0.3">
      <c r="A661" s="60">
        <v>43029</v>
      </c>
      <c r="B661" s="15">
        <f t="shared" si="60"/>
        <v>2017</v>
      </c>
      <c r="C661" s="15">
        <f t="shared" si="61"/>
        <v>10</v>
      </c>
      <c r="D661" s="15">
        <f t="shared" si="62"/>
        <v>21</v>
      </c>
      <c r="E661" s="15">
        <v>11365</v>
      </c>
      <c r="F661" s="15">
        <v>0</v>
      </c>
      <c r="G661" s="15">
        <f t="shared" si="63"/>
        <v>0</v>
      </c>
      <c r="H661" s="15">
        <f t="shared" si="64"/>
        <v>0</v>
      </c>
      <c r="I661" s="58">
        <f>'Fashring Assumptions'!$M$7*F661</f>
        <v>0</v>
      </c>
      <c r="J661" s="58">
        <f>'Fashring Assumptions'!$M$5*'Fashring Assumptions'!$M$7*E661</f>
        <v>710.3125</v>
      </c>
      <c r="K661" s="58">
        <f t="shared" si="65"/>
        <v>710.3125</v>
      </c>
    </row>
    <row r="662" spans="1:11" x14ac:dyDescent="0.3">
      <c r="A662" s="60">
        <v>43030</v>
      </c>
      <c r="B662" s="15">
        <f t="shared" si="60"/>
        <v>2017</v>
      </c>
      <c r="C662" s="15">
        <f t="shared" si="61"/>
        <v>10</v>
      </c>
      <c r="D662" s="15">
        <f t="shared" si="62"/>
        <v>22</v>
      </c>
      <c r="E662" s="15">
        <v>10802</v>
      </c>
      <c r="F662" s="15">
        <v>0</v>
      </c>
      <c r="G662" s="15">
        <f t="shared" si="63"/>
        <v>0</v>
      </c>
      <c r="H662" s="15">
        <f t="shared" si="64"/>
        <v>0</v>
      </c>
      <c r="I662" s="58">
        <f>'Fashring Assumptions'!$M$7*F662</f>
        <v>0</v>
      </c>
      <c r="J662" s="58">
        <f>'Fashring Assumptions'!$M$5*'Fashring Assumptions'!$M$7*E662</f>
        <v>675.125</v>
      </c>
      <c r="K662" s="58">
        <f t="shared" si="65"/>
        <v>675.125</v>
      </c>
    </row>
    <row r="663" spans="1:11" x14ac:dyDescent="0.3">
      <c r="A663" s="60">
        <v>43031</v>
      </c>
      <c r="B663" s="15">
        <f t="shared" si="60"/>
        <v>2017</v>
      </c>
      <c r="C663" s="15">
        <f t="shared" si="61"/>
        <v>10</v>
      </c>
      <c r="D663" s="15">
        <f t="shared" si="62"/>
        <v>23</v>
      </c>
      <c r="E663" s="15">
        <v>10262</v>
      </c>
      <c r="F663" s="15">
        <v>0</v>
      </c>
      <c r="G663" s="15">
        <f t="shared" si="63"/>
        <v>0</v>
      </c>
      <c r="H663" s="15">
        <f t="shared" si="64"/>
        <v>0</v>
      </c>
      <c r="I663" s="58">
        <f>'Fashring Assumptions'!$M$7*F663</f>
        <v>0</v>
      </c>
      <c r="J663" s="58">
        <f>'Fashring Assumptions'!$M$5*'Fashring Assumptions'!$M$7*E663</f>
        <v>641.375</v>
      </c>
      <c r="K663" s="58">
        <f t="shared" si="65"/>
        <v>641.375</v>
      </c>
    </row>
    <row r="664" spans="1:11" x14ac:dyDescent="0.3">
      <c r="A664" s="60">
        <v>43032</v>
      </c>
      <c r="B664" s="15">
        <f t="shared" si="60"/>
        <v>2017</v>
      </c>
      <c r="C664" s="15">
        <f t="shared" si="61"/>
        <v>10</v>
      </c>
      <c r="D664" s="15">
        <f t="shared" si="62"/>
        <v>24</v>
      </c>
      <c r="E664" s="15">
        <v>9718</v>
      </c>
      <c r="F664" s="15">
        <v>0</v>
      </c>
      <c r="G664" s="15">
        <f t="shared" si="63"/>
        <v>0</v>
      </c>
      <c r="H664" s="15">
        <f t="shared" si="64"/>
        <v>0</v>
      </c>
      <c r="I664" s="58">
        <f>'Fashring Assumptions'!$M$7*F664</f>
        <v>0</v>
      </c>
      <c r="J664" s="58">
        <f>'Fashring Assumptions'!$M$5*'Fashring Assumptions'!$M$7*E664</f>
        <v>607.375</v>
      </c>
      <c r="K664" s="58">
        <f t="shared" si="65"/>
        <v>607.375</v>
      </c>
    </row>
    <row r="665" spans="1:11" x14ac:dyDescent="0.3">
      <c r="A665" s="60">
        <v>43033</v>
      </c>
      <c r="B665" s="15">
        <f t="shared" si="60"/>
        <v>2017</v>
      </c>
      <c r="C665" s="15">
        <f t="shared" si="61"/>
        <v>10</v>
      </c>
      <c r="D665" s="15">
        <f t="shared" si="62"/>
        <v>25</v>
      </c>
      <c r="E665" s="15">
        <v>9198</v>
      </c>
      <c r="F665" s="15">
        <v>0</v>
      </c>
      <c r="G665" s="15">
        <f t="shared" si="63"/>
        <v>0</v>
      </c>
      <c r="H665" s="15">
        <f t="shared" si="64"/>
        <v>0</v>
      </c>
      <c r="I665" s="58">
        <f>'Fashring Assumptions'!$M$7*F665</f>
        <v>0</v>
      </c>
      <c r="J665" s="58">
        <f>'Fashring Assumptions'!$M$5*'Fashring Assumptions'!$M$7*E665</f>
        <v>574.875</v>
      </c>
      <c r="K665" s="58">
        <f t="shared" si="65"/>
        <v>574.875</v>
      </c>
    </row>
    <row r="666" spans="1:11" x14ac:dyDescent="0.3">
      <c r="A666" s="60">
        <v>43034</v>
      </c>
      <c r="B666" s="15">
        <f t="shared" si="60"/>
        <v>2017</v>
      </c>
      <c r="C666" s="15">
        <f t="shared" si="61"/>
        <v>10</v>
      </c>
      <c r="D666" s="15">
        <f t="shared" si="62"/>
        <v>26</v>
      </c>
      <c r="E666" s="15">
        <v>8637</v>
      </c>
      <c r="F666" s="15">
        <v>0</v>
      </c>
      <c r="G666" s="15">
        <f t="shared" si="63"/>
        <v>0</v>
      </c>
      <c r="H666" s="15">
        <f t="shared" si="64"/>
        <v>0</v>
      </c>
      <c r="I666" s="58">
        <f>'Fashring Assumptions'!$M$7*F666</f>
        <v>0</v>
      </c>
      <c r="J666" s="58">
        <f>'Fashring Assumptions'!$M$5*'Fashring Assumptions'!$M$7*E666</f>
        <v>539.8125</v>
      </c>
      <c r="K666" s="58">
        <f t="shared" si="65"/>
        <v>539.8125</v>
      </c>
    </row>
    <row r="667" spans="1:11" x14ac:dyDescent="0.3">
      <c r="A667" s="60">
        <v>43035</v>
      </c>
      <c r="B667" s="15">
        <f t="shared" si="60"/>
        <v>2017</v>
      </c>
      <c r="C667" s="15">
        <f t="shared" si="61"/>
        <v>10</v>
      </c>
      <c r="D667" s="15">
        <f t="shared" si="62"/>
        <v>27</v>
      </c>
      <c r="E667" s="15">
        <v>8100</v>
      </c>
      <c r="F667" s="15">
        <v>0</v>
      </c>
      <c r="G667" s="15">
        <f t="shared" si="63"/>
        <v>0</v>
      </c>
      <c r="H667" s="15">
        <f t="shared" si="64"/>
        <v>0</v>
      </c>
      <c r="I667" s="58">
        <f>'Fashring Assumptions'!$M$7*F667</f>
        <v>0</v>
      </c>
      <c r="J667" s="58">
        <f>'Fashring Assumptions'!$M$5*'Fashring Assumptions'!$M$7*E667</f>
        <v>506.25</v>
      </c>
      <c r="K667" s="58">
        <f t="shared" si="65"/>
        <v>506.25</v>
      </c>
    </row>
    <row r="668" spans="1:11" x14ac:dyDescent="0.3">
      <c r="A668" s="60">
        <v>43036</v>
      </c>
      <c r="B668" s="15">
        <f t="shared" si="60"/>
        <v>2017</v>
      </c>
      <c r="C668" s="15">
        <f t="shared" si="61"/>
        <v>10</v>
      </c>
      <c r="D668" s="15">
        <f t="shared" si="62"/>
        <v>28</v>
      </c>
      <c r="E668" s="15">
        <v>7483</v>
      </c>
      <c r="F668" s="15">
        <v>0</v>
      </c>
      <c r="G668" s="15">
        <f t="shared" si="63"/>
        <v>0</v>
      </c>
      <c r="H668" s="15">
        <f t="shared" si="64"/>
        <v>0</v>
      </c>
      <c r="I668" s="58">
        <f>'Fashring Assumptions'!$M$7*F668</f>
        <v>0</v>
      </c>
      <c r="J668" s="58">
        <f>'Fashring Assumptions'!$M$5*'Fashring Assumptions'!$M$7*E668</f>
        <v>467.6875</v>
      </c>
      <c r="K668" s="58">
        <f t="shared" si="65"/>
        <v>467.6875</v>
      </c>
    </row>
    <row r="669" spans="1:11" x14ac:dyDescent="0.3">
      <c r="A669" s="60">
        <v>43037</v>
      </c>
      <c r="B669" s="15">
        <f t="shared" si="60"/>
        <v>2017</v>
      </c>
      <c r="C669" s="15">
        <f t="shared" si="61"/>
        <v>10</v>
      </c>
      <c r="D669" s="15">
        <f t="shared" si="62"/>
        <v>29</v>
      </c>
      <c r="E669" s="15">
        <v>6992</v>
      </c>
      <c r="F669" s="15">
        <v>0</v>
      </c>
      <c r="G669" s="15">
        <f t="shared" si="63"/>
        <v>0</v>
      </c>
      <c r="H669" s="15">
        <f t="shared" si="64"/>
        <v>0</v>
      </c>
      <c r="I669" s="58">
        <f>'Fashring Assumptions'!$M$7*F669</f>
        <v>0</v>
      </c>
      <c r="J669" s="58">
        <f>'Fashring Assumptions'!$M$5*'Fashring Assumptions'!$M$7*E669</f>
        <v>437</v>
      </c>
      <c r="K669" s="58">
        <f t="shared" si="65"/>
        <v>437</v>
      </c>
    </row>
    <row r="670" spans="1:11" x14ac:dyDescent="0.3">
      <c r="A670" s="60">
        <v>43038</v>
      </c>
      <c r="B670" s="15">
        <f t="shared" si="60"/>
        <v>2017</v>
      </c>
      <c r="C670" s="15">
        <f t="shared" si="61"/>
        <v>10</v>
      </c>
      <c r="D670" s="15">
        <f t="shared" si="62"/>
        <v>30</v>
      </c>
      <c r="E670" s="15">
        <v>6346</v>
      </c>
      <c r="F670" s="15">
        <v>0</v>
      </c>
      <c r="G670" s="15">
        <f t="shared" si="63"/>
        <v>0</v>
      </c>
      <c r="H670" s="15">
        <f t="shared" si="64"/>
        <v>0</v>
      </c>
      <c r="I670" s="58">
        <f>'Fashring Assumptions'!$M$7*F670</f>
        <v>0</v>
      </c>
      <c r="J670" s="58">
        <f>'Fashring Assumptions'!$M$5*'Fashring Assumptions'!$M$7*E670</f>
        <v>396.625</v>
      </c>
      <c r="K670" s="58">
        <f t="shared" si="65"/>
        <v>396.625</v>
      </c>
    </row>
    <row r="671" spans="1:11" x14ac:dyDescent="0.3">
      <c r="A671" s="60">
        <v>43039</v>
      </c>
      <c r="B671" s="15">
        <f t="shared" si="60"/>
        <v>2017</v>
      </c>
      <c r="C671" s="15">
        <f t="shared" si="61"/>
        <v>10</v>
      </c>
      <c r="D671" s="15">
        <f t="shared" si="62"/>
        <v>31</v>
      </c>
      <c r="E671" s="15">
        <v>5780</v>
      </c>
      <c r="F671" s="15">
        <v>0</v>
      </c>
      <c r="G671" s="15">
        <f t="shared" si="63"/>
        <v>0</v>
      </c>
      <c r="H671" s="15">
        <f t="shared" si="64"/>
        <v>0</v>
      </c>
      <c r="I671" s="58">
        <f>'Fashring Assumptions'!$M$7*F671</f>
        <v>0</v>
      </c>
      <c r="J671" s="58">
        <f>'Fashring Assumptions'!$M$5*'Fashring Assumptions'!$M$7*E671</f>
        <v>361.25</v>
      </c>
      <c r="K671" s="58">
        <f t="shared" si="65"/>
        <v>361.25</v>
      </c>
    </row>
    <row r="672" spans="1:11" x14ac:dyDescent="0.3">
      <c r="A672" s="60">
        <v>43040</v>
      </c>
      <c r="B672" s="15">
        <f t="shared" si="60"/>
        <v>2017</v>
      </c>
      <c r="C672" s="15">
        <f t="shared" si="61"/>
        <v>11</v>
      </c>
      <c r="D672" s="15">
        <f t="shared" si="62"/>
        <v>1</v>
      </c>
      <c r="E672" s="15">
        <v>5250</v>
      </c>
      <c r="F672" s="15">
        <v>0</v>
      </c>
      <c r="G672" s="15">
        <f t="shared" si="63"/>
        <v>0</v>
      </c>
      <c r="H672" s="15">
        <f t="shared" si="64"/>
        <v>0</v>
      </c>
      <c r="I672" s="58">
        <f>'Fashring Assumptions'!$M$7*F672</f>
        <v>0</v>
      </c>
      <c r="J672" s="58">
        <f>'Fashring Assumptions'!$M$5*'Fashring Assumptions'!$M$7*E672</f>
        <v>328.125</v>
      </c>
      <c r="K672" s="58">
        <f t="shared" si="65"/>
        <v>328.125</v>
      </c>
    </row>
    <row r="673" spans="1:11" x14ac:dyDescent="0.3">
      <c r="A673" s="60">
        <v>43041</v>
      </c>
      <c r="B673" s="15">
        <f t="shared" si="60"/>
        <v>2017</v>
      </c>
      <c r="C673" s="15">
        <f t="shared" si="61"/>
        <v>11</v>
      </c>
      <c r="D673" s="15">
        <f t="shared" si="62"/>
        <v>2</v>
      </c>
      <c r="E673" s="15">
        <v>18277</v>
      </c>
      <c r="F673" s="15">
        <v>13635</v>
      </c>
      <c r="G673" s="15">
        <f t="shared" si="63"/>
        <v>1</v>
      </c>
      <c r="H673" s="15">
        <f t="shared" si="64"/>
        <v>1000</v>
      </c>
      <c r="I673" s="58">
        <f>'Fashring Assumptions'!$M$7*F673</f>
        <v>34087.5</v>
      </c>
      <c r="J673" s="58">
        <f>'Fashring Assumptions'!$M$5*'Fashring Assumptions'!$M$7*E673</f>
        <v>1142.3125</v>
      </c>
      <c r="K673" s="58">
        <f t="shared" si="65"/>
        <v>36229.8125</v>
      </c>
    </row>
    <row r="674" spans="1:11" x14ac:dyDescent="0.3">
      <c r="A674" s="60">
        <v>43042</v>
      </c>
      <c r="B674" s="15">
        <f t="shared" si="60"/>
        <v>2017</v>
      </c>
      <c r="C674" s="15">
        <f t="shared" si="61"/>
        <v>11</v>
      </c>
      <c r="D674" s="15">
        <f t="shared" si="62"/>
        <v>3</v>
      </c>
      <c r="E674" s="15">
        <v>17724</v>
      </c>
      <c r="F674" s="15">
        <v>0</v>
      </c>
      <c r="G674" s="15">
        <f t="shared" si="63"/>
        <v>0</v>
      </c>
      <c r="H674" s="15">
        <f t="shared" si="64"/>
        <v>0</v>
      </c>
      <c r="I674" s="58">
        <f>'Fashring Assumptions'!$M$7*F674</f>
        <v>0</v>
      </c>
      <c r="J674" s="58">
        <f>'Fashring Assumptions'!$M$5*'Fashring Assumptions'!$M$7*E674</f>
        <v>1107.75</v>
      </c>
      <c r="K674" s="58">
        <f t="shared" si="65"/>
        <v>1107.75</v>
      </c>
    </row>
    <row r="675" spans="1:11" x14ac:dyDescent="0.3">
      <c r="A675" s="60">
        <v>43043</v>
      </c>
      <c r="B675" s="15">
        <f t="shared" si="60"/>
        <v>2017</v>
      </c>
      <c r="C675" s="15">
        <f t="shared" si="61"/>
        <v>11</v>
      </c>
      <c r="D675" s="15">
        <f t="shared" si="62"/>
        <v>4</v>
      </c>
      <c r="E675" s="15">
        <v>17164</v>
      </c>
      <c r="F675" s="15">
        <v>0</v>
      </c>
      <c r="G675" s="15">
        <f t="shared" si="63"/>
        <v>0</v>
      </c>
      <c r="H675" s="15">
        <f t="shared" si="64"/>
        <v>0</v>
      </c>
      <c r="I675" s="58">
        <f>'Fashring Assumptions'!$M$7*F675</f>
        <v>0</v>
      </c>
      <c r="J675" s="58">
        <f>'Fashring Assumptions'!$M$5*'Fashring Assumptions'!$M$7*E675</f>
        <v>1072.75</v>
      </c>
      <c r="K675" s="58">
        <f t="shared" si="65"/>
        <v>1072.75</v>
      </c>
    </row>
    <row r="676" spans="1:11" x14ac:dyDescent="0.3">
      <c r="A676" s="60">
        <v>43044</v>
      </c>
      <c r="B676" s="15">
        <f t="shared" si="60"/>
        <v>2017</v>
      </c>
      <c r="C676" s="15">
        <f t="shared" si="61"/>
        <v>11</v>
      </c>
      <c r="D676" s="15">
        <f t="shared" si="62"/>
        <v>5</v>
      </c>
      <c r="E676" s="15">
        <v>16639</v>
      </c>
      <c r="F676" s="15">
        <v>0</v>
      </c>
      <c r="G676" s="15">
        <f t="shared" si="63"/>
        <v>0</v>
      </c>
      <c r="H676" s="15">
        <f t="shared" si="64"/>
        <v>0</v>
      </c>
      <c r="I676" s="58">
        <f>'Fashring Assumptions'!$M$7*F676</f>
        <v>0</v>
      </c>
      <c r="J676" s="58">
        <f>'Fashring Assumptions'!$M$5*'Fashring Assumptions'!$M$7*E676</f>
        <v>1039.9375</v>
      </c>
      <c r="K676" s="58">
        <f t="shared" si="65"/>
        <v>1039.9375</v>
      </c>
    </row>
    <row r="677" spans="1:11" x14ac:dyDescent="0.3">
      <c r="A677" s="60">
        <v>43045</v>
      </c>
      <c r="B677" s="15">
        <f t="shared" si="60"/>
        <v>2017</v>
      </c>
      <c r="C677" s="15">
        <f t="shared" si="61"/>
        <v>11</v>
      </c>
      <c r="D677" s="15">
        <f t="shared" si="62"/>
        <v>6</v>
      </c>
      <c r="E677" s="15">
        <v>16083</v>
      </c>
      <c r="F677" s="15">
        <v>0</v>
      </c>
      <c r="G677" s="15">
        <f t="shared" si="63"/>
        <v>0</v>
      </c>
      <c r="H677" s="15">
        <f t="shared" si="64"/>
        <v>0</v>
      </c>
      <c r="I677" s="58">
        <f>'Fashring Assumptions'!$M$7*F677</f>
        <v>0</v>
      </c>
      <c r="J677" s="58">
        <f>'Fashring Assumptions'!$M$5*'Fashring Assumptions'!$M$7*E677</f>
        <v>1005.1875</v>
      </c>
      <c r="K677" s="58">
        <f t="shared" si="65"/>
        <v>1005.1875</v>
      </c>
    </row>
    <row r="678" spans="1:11" x14ac:dyDescent="0.3">
      <c r="A678" s="60">
        <v>43046</v>
      </c>
      <c r="B678" s="15">
        <f t="shared" si="60"/>
        <v>2017</v>
      </c>
      <c r="C678" s="15">
        <f t="shared" si="61"/>
        <v>11</v>
      </c>
      <c r="D678" s="15">
        <f t="shared" si="62"/>
        <v>7</v>
      </c>
      <c r="E678" s="15">
        <v>15522</v>
      </c>
      <c r="F678" s="15">
        <v>0</v>
      </c>
      <c r="G678" s="15">
        <f t="shared" si="63"/>
        <v>0</v>
      </c>
      <c r="H678" s="15">
        <f t="shared" si="64"/>
        <v>0</v>
      </c>
      <c r="I678" s="58">
        <f>'Fashring Assumptions'!$M$7*F678</f>
        <v>0</v>
      </c>
      <c r="J678" s="58">
        <f>'Fashring Assumptions'!$M$5*'Fashring Assumptions'!$M$7*E678</f>
        <v>970.125</v>
      </c>
      <c r="K678" s="58">
        <f t="shared" si="65"/>
        <v>970.125</v>
      </c>
    </row>
    <row r="679" spans="1:11" x14ac:dyDescent="0.3">
      <c r="A679" s="60">
        <v>43047</v>
      </c>
      <c r="B679" s="15">
        <f t="shared" si="60"/>
        <v>2017</v>
      </c>
      <c r="C679" s="15">
        <f t="shared" si="61"/>
        <v>11</v>
      </c>
      <c r="D679" s="15">
        <f t="shared" si="62"/>
        <v>8</v>
      </c>
      <c r="E679" s="15">
        <v>14947</v>
      </c>
      <c r="F679" s="15">
        <v>0</v>
      </c>
      <c r="G679" s="15">
        <f t="shared" si="63"/>
        <v>0</v>
      </c>
      <c r="H679" s="15">
        <f t="shared" si="64"/>
        <v>0</v>
      </c>
      <c r="I679" s="58">
        <f>'Fashring Assumptions'!$M$7*F679</f>
        <v>0</v>
      </c>
      <c r="J679" s="58">
        <f>'Fashring Assumptions'!$M$5*'Fashring Assumptions'!$M$7*E679</f>
        <v>934.1875</v>
      </c>
      <c r="K679" s="58">
        <f t="shared" si="65"/>
        <v>934.1875</v>
      </c>
    </row>
    <row r="680" spans="1:11" x14ac:dyDescent="0.3">
      <c r="A680" s="60">
        <v>43048</v>
      </c>
      <c r="B680" s="15">
        <f t="shared" si="60"/>
        <v>2017</v>
      </c>
      <c r="C680" s="15">
        <f t="shared" si="61"/>
        <v>11</v>
      </c>
      <c r="D680" s="15">
        <f t="shared" si="62"/>
        <v>9</v>
      </c>
      <c r="E680" s="15">
        <v>14351</v>
      </c>
      <c r="F680" s="15">
        <v>0</v>
      </c>
      <c r="G680" s="15">
        <f t="shared" si="63"/>
        <v>0</v>
      </c>
      <c r="H680" s="15">
        <f t="shared" si="64"/>
        <v>0</v>
      </c>
      <c r="I680" s="58">
        <f>'Fashring Assumptions'!$M$7*F680</f>
        <v>0</v>
      </c>
      <c r="J680" s="58">
        <f>'Fashring Assumptions'!$M$5*'Fashring Assumptions'!$M$7*E680</f>
        <v>896.9375</v>
      </c>
      <c r="K680" s="58">
        <f t="shared" si="65"/>
        <v>896.9375</v>
      </c>
    </row>
    <row r="681" spans="1:11" x14ac:dyDescent="0.3">
      <c r="A681" s="60">
        <v>43049</v>
      </c>
      <c r="B681" s="15">
        <f t="shared" si="60"/>
        <v>2017</v>
      </c>
      <c r="C681" s="15">
        <f t="shared" si="61"/>
        <v>11</v>
      </c>
      <c r="D681" s="15">
        <f t="shared" si="62"/>
        <v>10</v>
      </c>
      <c r="E681" s="15">
        <v>13756</v>
      </c>
      <c r="F681" s="15">
        <v>0</v>
      </c>
      <c r="G681" s="15">
        <f t="shared" si="63"/>
        <v>0</v>
      </c>
      <c r="H681" s="15">
        <f t="shared" si="64"/>
        <v>0</v>
      </c>
      <c r="I681" s="58">
        <f>'Fashring Assumptions'!$M$7*F681</f>
        <v>0</v>
      </c>
      <c r="J681" s="58">
        <f>'Fashring Assumptions'!$M$5*'Fashring Assumptions'!$M$7*E681</f>
        <v>859.75</v>
      </c>
      <c r="K681" s="58">
        <f t="shared" si="65"/>
        <v>859.75</v>
      </c>
    </row>
    <row r="682" spans="1:11" x14ac:dyDescent="0.3">
      <c r="A682" s="60">
        <v>43050</v>
      </c>
      <c r="B682" s="15">
        <f t="shared" si="60"/>
        <v>2017</v>
      </c>
      <c r="C682" s="15">
        <f t="shared" si="61"/>
        <v>11</v>
      </c>
      <c r="D682" s="15">
        <f t="shared" si="62"/>
        <v>11</v>
      </c>
      <c r="E682" s="15">
        <v>13154</v>
      </c>
      <c r="F682" s="15">
        <v>0</v>
      </c>
      <c r="G682" s="15">
        <f t="shared" si="63"/>
        <v>0</v>
      </c>
      <c r="H682" s="15">
        <f t="shared" si="64"/>
        <v>0</v>
      </c>
      <c r="I682" s="58">
        <f>'Fashring Assumptions'!$M$7*F682</f>
        <v>0</v>
      </c>
      <c r="J682" s="58">
        <f>'Fashring Assumptions'!$M$5*'Fashring Assumptions'!$M$7*E682</f>
        <v>822.125</v>
      </c>
      <c r="K682" s="58">
        <f t="shared" si="65"/>
        <v>822.125</v>
      </c>
    </row>
    <row r="683" spans="1:11" x14ac:dyDescent="0.3">
      <c r="A683" s="60">
        <v>43051</v>
      </c>
      <c r="B683" s="15">
        <f t="shared" si="60"/>
        <v>2017</v>
      </c>
      <c r="C683" s="15">
        <f t="shared" si="61"/>
        <v>11</v>
      </c>
      <c r="D683" s="15">
        <f t="shared" si="62"/>
        <v>12</v>
      </c>
      <c r="E683" s="15">
        <v>12640</v>
      </c>
      <c r="F683" s="15">
        <v>0</v>
      </c>
      <c r="G683" s="15">
        <f t="shared" si="63"/>
        <v>0</v>
      </c>
      <c r="H683" s="15">
        <f t="shared" si="64"/>
        <v>0</v>
      </c>
      <c r="I683" s="58">
        <f>'Fashring Assumptions'!$M$7*F683</f>
        <v>0</v>
      </c>
      <c r="J683" s="58">
        <f>'Fashring Assumptions'!$M$5*'Fashring Assumptions'!$M$7*E683</f>
        <v>790</v>
      </c>
      <c r="K683" s="58">
        <f t="shared" si="65"/>
        <v>790</v>
      </c>
    </row>
    <row r="684" spans="1:11" x14ac:dyDescent="0.3">
      <c r="A684" s="60">
        <v>43052</v>
      </c>
      <c r="B684" s="15">
        <f t="shared" si="60"/>
        <v>2017</v>
      </c>
      <c r="C684" s="15">
        <f t="shared" si="61"/>
        <v>11</v>
      </c>
      <c r="D684" s="15">
        <f t="shared" si="62"/>
        <v>13</v>
      </c>
      <c r="E684" s="15">
        <v>12059</v>
      </c>
      <c r="F684" s="15">
        <v>0</v>
      </c>
      <c r="G684" s="15">
        <f t="shared" si="63"/>
        <v>0</v>
      </c>
      <c r="H684" s="15">
        <f t="shared" si="64"/>
        <v>0</v>
      </c>
      <c r="I684" s="58">
        <f>'Fashring Assumptions'!$M$7*F684</f>
        <v>0</v>
      </c>
      <c r="J684" s="58">
        <f>'Fashring Assumptions'!$M$5*'Fashring Assumptions'!$M$7*E684</f>
        <v>753.6875</v>
      </c>
      <c r="K684" s="58">
        <f t="shared" si="65"/>
        <v>753.6875</v>
      </c>
    </row>
    <row r="685" spans="1:11" x14ac:dyDescent="0.3">
      <c r="A685" s="60">
        <v>43053</v>
      </c>
      <c r="B685" s="15">
        <f t="shared" si="60"/>
        <v>2017</v>
      </c>
      <c r="C685" s="15">
        <f t="shared" si="61"/>
        <v>11</v>
      </c>
      <c r="D685" s="15">
        <f t="shared" si="62"/>
        <v>14</v>
      </c>
      <c r="E685" s="15">
        <v>11506</v>
      </c>
      <c r="F685" s="15">
        <v>0</v>
      </c>
      <c r="G685" s="15">
        <f t="shared" si="63"/>
        <v>0</v>
      </c>
      <c r="H685" s="15">
        <f t="shared" si="64"/>
        <v>0</v>
      </c>
      <c r="I685" s="58">
        <f>'Fashring Assumptions'!$M$7*F685</f>
        <v>0</v>
      </c>
      <c r="J685" s="58">
        <f>'Fashring Assumptions'!$M$5*'Fashring Assumptions'!$M$7*E685</f>
        <v>719.125</v>
      </c>
      <c r="K685" s="58">
        <f t="shared" si="65"/>
        <v>719.125</v>
      </c>
    </row>
    <row r="686" spans="1:11" x14ac:dyDescent="0.3">
      <c r="A686" s="60">
        <v>43054</v>
      </c>
      <c r="B686" s="15">
        <f t="shared" si="60"/>
        <v>2017</v>
      </c>
      <c r="C686" s="15">
        <f t="shared" si="61"/>
        <v>11</v>
      </c>
      <c r="D686" s="15">
        <f t="shared" si="62"/>
        <v>15</v>
      </c>
      <c r="E686" s="15">
        <v>10924</v>
      </c>
      <c r="F686" s="15">
        <v>0</v>
      </c>
      <c r="G686" s="15">
        <f t="shared" si="63"/>
        <v>0</v>
      </c>
      <c r="H686" s="15">
        <f t="shared" si="64"/>
        <v>0</v>
      </c>
      <c r="I686" s="58">
        <f>'Fashring Assumptions'!$M$7*F686</f>
        <v>0</v>
      </c>
      <c r="J686" s="58">
        <f>'Fashring Assumptions'!$M$5*'Fashring Assumptions'!$M$7*E686</f>
        <v>682.75</v>
      </c>
      <c r="K686" s="58">
        <f t="shared" si="65"/>
        <v>682.75</v>
      </c>
    </row>
    <row r="687" spans="1:11" x14ac:dyDescent="0.3">
      <c r="A687" s="60">
        <v>43055</v>
      </c>
      <c r="B687" s="15">
        <f t="shared" si="60"/>
        <v>2017</v>
      </c>
      <c r="C687" s="15">
        <f t="shared" si="61"/>
        <v>11</v>
      </c>
      <c r="D687" s="15">
        <f t="shared" si="62"/>
        <v>16</v>
      </c>
      <c r="E687" s="15">
        <v>10320</v>
      </c>
      <c r="F687" s="15">
        <v>0</v>
      </c>
      <c r="G687" s="15">
        <f t="shared" si="63"/>
        <v>0</v>
      </c>
      <c r="H687" s="15">
        <f t="shared" si="64"/>
        <v>0</v>
      </c>
      <c r="I687" s="58">
        <f>'Fashring Assumptions'!$M$7*F687</f>
        <v>0</v>
      </c>
      <c r="J687" s="58">
        <f>'Fashring Assumptions'!$M$5*'Fashring Assumptions'!$M$7*E687</f>
        <v>645</v>
      </c>
      <c r="K687" s="58">
        <f t="shared" si="65"/>
        <v>645</v>
      </c>
    </row>
    <row r="688" spans="1:11" x14ac:dyDescent="0.3">
      <c r="A688" s="60">
        <v>43056</v>
      </c>
      <c r="B688" s="15">
        <f t="shared" si="60"/>
        <v>2017</v>
      </c>
      <c r="C688" s="15">
        <f t="shared" si="61"/>
        <v>11</v>
      </c>
      <c r="D688" s="15">
        <f t="shared" si="62"/>
        <v>17</v>
      </c>
      <c r="E688" s="15">
        <v>9680</v>
      </c>
      <c r="F688" s="15">
        <v>0</v>
      </c>
      <c r="G688" s="15">
        <f t="shared" si="63"/>
        <v>0</v>
      </c>
      <c r="H688" s="15">
        <f t="shared" si="64"/>
        <v>0</v>
      </c>
      <c r="I688" s="58">
        <f>'Fashring Assumptions'!$M$7*F688</f>
        <v>0</v>
      </c>
      <c r="J688" s="58">
        <f>'Fashring Assumptions'!$M$5*'Fashring Assumptions'!$M$7*E688</f>
        <v>605</v>
      </c>
      <c r="K688" s="58">
        <f t="shared" si="65"/>
        <v>605</v>
      </c>
    </row>
    <row r="689" spans="1:11" x14ac:dyDescent="0.3">
      <c r="A689" s="60">
        <v>43057</v>
      </c>
      <c r="B689" s="15">
        <f t="shared" si="60"/>
        <v>2017</v>
      </c>
      <c r="C689" s="15">
        <f t="shared" si="61"/>
        <v>11</v>
      </c>
      <c r="D689" s="15">
        <f t="shared" si="62"/>
        <v>18</v>
      </c>
      <c r="E689" s="15">
        <v>9123</v>
      </c>
      <c r="F689" s="15">
        <v>0</v>
      </c>
      <c r="G689" s="15">
        <f t="shared" si="63"/>
        <v>0</v>
      </c>
      <c r="H689" s="15">
        <f t="shared" si="64"/>
        <v>0</v>
      </c>
      <c r="I689" s="58">
        <f>'Fashring Assumptions'!$M$7*F689</f>
        <v>0</v>
      </c>
      <c r="J689" s="58">
        <f>'Fashring Assumptions'!$M$5*'Fashring Assumptions'!$M$7*E689</f>
        <v>570.1875</v>
      </c>
      <c r="K689" s="58">
        <f t="shared" si="65"/>
        <v>570.1875</v>
      </c>
    </row>
    <row r="690" spans="1:11" x14ac:dyDescent="0.3">
      <c r="A690" s="60">
        <v>43058</v>
      </c>
      <c r="B690" s="15">
        <f t="shared" si="60"/>
        <v>2017</v>
      </c>
      <c r="C690" s="15">
        <f t="shared" si="61"/>
        <v>11</v>
      </c>
      <c r="D690" s="15">
        <f t="shared" si="62"/>
        <v>19</v>
      </c>
      <c r="E690" s="15">
        <v>8559</v>
      </c>
      <c r="F690" s="15">
        <v>0</v>
      </c>
      <c r="G690" s="15">
        <f t="shared" si="63"/>
        <v>0</v>
      </c>
      <c r="H690" s="15">
        <f t="shared" si="64"/>
        <v>0</v>
      </c>
      <c r="I690" s="58">
        <f>'Fashring Assumptions'!$M$7*F690</f>
        <v>0</v>
      </c>
      <c r="J690" s="58">
        <f>'Fashring Assumptions'!$M$5*'Fashring Assumptions'!$M$7*E690</f>
        <v>534.9375</v>
      </c>
      <c r="K690" s="58">
        <f t="shared" si="65"/>
        <v>534.9375</v>
      </c>
    </row>
    <row r="691" spans="1:11" x14ac:dyDescent="0.3">
      <c r="A691" s="60">
        <v>43059</v>
      </c>
      <c r="B691" s="15">
        <f t="shared" si="60"/>
        <v>2017</v>
      </c>
      <c r="C691" s="15">
        <f t="shared" si="61"/>
        <v>11</v>
      </c>
      <c r="D691" s="15">
        <f t="shared" si="62"/>
        <v>20</v>
      </c>
      <c r="E691" s="15">
        <v>8024</v>
      </c>
      <c r="F691" s="15">
        <v>0</v>
      </c>
      <c r="G691" s="15">
        <f t="shared" si="63"/>
        <v>0</v>
      </c>
      <c r="H691" s="15">
        <f t="shared" si="64"/>
        <v>0</v>
      </c>
      <c r="I691" s="58">
        <f>'Fashring Assumptions'!$M$7*F691</f>
        <v>0</v>
      </c>
      <c r="J691" s="58">
        <f>'Fashring Assumptions'!$M$5*'Fashring Assumptions'!$M$7*E691</f>
        <v>501.5</v>
      </c>
      <c r="K691" s="58">
        <f t="shared" si="65"/>
        <v>501.5</v>
      </c>
    </row>
    <row r="692" spans="1:11" x14ac:dyDescent="0.3">
      <c r="A692" s="60">
        <v>43060</v>
      </c>
      <c r="B692" s="15">
        <f t="shared" si="60"/>
        <v>2017</v>
      </c>
      <c r="C692" s="15">
        <f t="shared" si="61"/>
        <v>11</v>
      </c>
      <c r="D692" s="15">
        <f t="shared" si="62"/>
        <v>21</v>
      </c>
      <c r="E692" s="15">
        <v>7435</v>
      </c>
      <c r="F692" s="15">
        <v>0</v>
      </c>
      <c r="G692" s="15">
        <f t="shared" si="63"/>
        <v>0</v>
      </c>
      <c r="H692" s="15">
        <f t="shared" si="64"/>
        <v>0</v>
      </c>
      <c r="I692" s="58">
        <f>'Fashring Assumptions'!$M$7*F692</f>
        <v>0</v>
      </c>
      <c r="J692" s="58">
        <f>'Fashring Assumptions'!$M$5*'Fashring Assumptions'!$M$7*E692</f>
        <v>464.6875</v>
      </c>
      <c r="K692" s="58">
        <f t="shared" si="65"/>
        <v>464.6875</v>
      </c>
    </row>
    <row r="693" spans="1:11" x14ac:dyDescent="0.3">
      <c r="A693" s="60">
        <v>43061</v>
      </c>
      <c r="B693" s="15">
        <f t="shared" si="60"/>
        <v>2017</v>
      </c>
      <c r="C693" s="15">
        <f t="shared" si="61"/>
        <v>11</v>
      </c>
      <c r="D693" s="15">
        <f t="shared" si="62"/>
        <v>22</v>
      </c>
      <c r="E693" s="15">
        <v>6862</v>
      </c>
      <c r="F693" s="15">
        <v>0</v>
      </c>
      <c r="G693" s="15">
        <f t="shared" si="63"/>
        <v>0</v>
      </c>
      <c r="H693" s="15">
        <f t="shared" si="64"/>
        <v>0</v>
      </c>
      <c r="I693" s="58">
        <f>'Fashring Assumptions'!$M$7*F693</f>
        <v>0</v>
      </c>
      <c r="J693" s="58">
        <f>'Fashring Assumptions'!$M$5*'Fashring Assumptions'!$M$7*E693</f>
        <v>428.875</v>
      </c>
      <c r="K693" s="58">
        <f t="shared" si="65"/>
        <v>428.875</v>
      </c>
    </row>
    <row r="694" spans="1:11" x14ac:dyDescent="0.3">
      <c r="A694" s="60">
        <v>43062</v>
      </c>
      <c r="B694" s="15">
        <f t="shared" si="60"/>
        <v>2017</v>
      </c>
      <c r="C694" s="15">
        <f t="shared" si="61"/>
        <v>11</v>
      </c>
      <c r="D694" s="15">
        <f t="shared" si="62"/>
        <v>23</v>
      </c>
      <c r="E694" s="15">
        <v>6351</v>
      </c>
      <c r="F694" s="15">
        <v>0</v>
      </c>
      <c r="G694" s="15">
        <f t="shared" si="63"/>
        <v>0</v>
      </c>
      <c r="H694" s="15">
        <f t="shared" si="64"/>
        <v>0</v>
      </c>
      <c r="I694" s="58">
        <f>'Fashring Assumptions'!$M$7*F694</f>
        <v>0</v>
      </c>
      <c r="J694" s="58">
        <f>'Fashring Assumptions'!$M$5*'Fashring Assumptions'!$M$7*E694</f>
        <v>396.9375</v>
      </c>
      <c r="K694" s="58">
        <f t="shared" si="65"/>
        <v>396.9375</v>
      </c>
    </row>
    <row r="695" spans="1:11" x14ac:dyDescent="0.3">
      <c r="A695" s="60">
        <v>43063</v>
      </c>
      <c r="B695" s="15">
        <f t="shared" si="60"/>
        <v>2017</v>
      </c>
      <c r="C695" s="15">
        <f t="shared" si="61"/>
        <v>11</v>
      </c>
      <c r="D695" s="15">
        <f t="shared" si="62"/>
        <v>24</v>
      </c>
      <c r="E695" s="15">
        <v>5817</v>
      </c>
      <c r="F695" s="15">
        <v>0</v>
      </c>
      <c r="G695" s="15">
        <f t="shared" si="63"/>
        <v>0</v>
      </c>
      <c r="H695" s="15">
        <f t="shared" si="64"/>
        <v>0</v>
      </c>
      <c r="I695" s="58">
        <f>'Fashring Assumptions'!$M$7*F695</f>
        <v>0</v>
      </c>
      <c r="J695" s="58">
        <f>'Fashring Assumptions'!$M$5*'Fashring Assumptions'!$M$7*E695</f>
        <v>363.5625</v>
      </c>
      <c r="K695" s="58">
        <f t="shared" si="65"/>
        <v>363.5625</v>
      </c>
    </row>
    <row r="696" spans="1:11" x14ac:dyDescent="0.3">
      <c r="A696" s="60">
        <v>43064</v>
      </c>
      <c r="B696" s="15">
        <f t="shared" si="60"/>
        <v>2017</v>
      </c>
      <c r="C696" s="15">
        <f t="shared" si="61"/>
        <v>11</v>
      </c>
      <c r="D696" s="15">
        <f t="shared" si="62"/>
        <v>25</v>
      </c>
      <c r="E696" s="15">
        <v>5295</v>
      </c>
      <c r="F696" s="15">
        <v>0</v>
      </c>
      <c r="G696" s="15">
        <f t="shared" si="63"/>
        <v>0</v>
      </c>
      <c r="H696" s="15">
        <f t="shared" si="64"/>
        <v>0</v>
      </c>
      <c r="I696" s="58">
        <f>'Fashring Assumptions'!$M$7*F696</f>
        <v>0</v>
      </c>
      <c r="J696" s="58">
        <f>'Fashring Assumptions'!$M$5*'Fashring Assumptions'!$M$7*E696</f>
        <v>330.9375</v>
      </c>
      <c r="K696" s="58">
        <f t="shared" si="65"/>
        <v>330.9375</v>
      </c>
    </row>
    <row r="697" spans="1:11" x14ac:dyDescent="0.3">
      <c r="A697" s="60">
        <v>43065</v>
      </c>
      <c r="B697" s="15">
        <f t="shared" si="60"/>
        <v>2017</v>
      </c>
      <c r="C697" s="15">
        <f t="shared" si="61"/>
        <v>11</v>
      </c>
      <c r="D697" s="15">
        <f t="shared" si="62"/>
        <v>26</v>
      </c>
      <c r="E697" s="15">
        <v>14933</v>
      </c>
      <c r="F697" s="15">
        <v>10164</v>
      </c>
      <c r="G697" s="15">
        <f t="shared" si="63"/>
        <v>1</v>
      </c>
      <c r="H697" s="15">
        <f t="shared" si="64"/>
        <v>1000</v>
      </c>
      <c r="I697" s="58">
        <f>'Fashring Assumptions'!$M$7*F697</f>
        <v>25410</v>
      </c>
      <c r="J697" s="58">
        <f>'Fashring Assumptions'!$M$5*'Fashring Assumptions'!$M$7*E697</f>
        <v>933.3125</v>
      </c>
      <c r="K697" s="58">
        <f t="shared" si="65"/>
        <v>27343.3125</v>
      </c>
    </row>
    <row r="698" spans="1:11" x14ac:dyDescent="0.3">
      <c r="A698" s="60">
        <v>43066</v>
      </c>
      <c r="B698" s="15">
        <f t="shared" si="60"/>
        <v>2017</v>
      </c>
      <c r="C698" s="15">
        <f t="shared" si="61"/>
        <v>11</v>
      </c>
      <c r="D698" s="15">
        <f t="shared" si="62"/>
        <v>27</v>
      </c>
      <c r="E698" s="15">
        <v>14430</v>
      </c>
      <c r="F698" s="15">
        <v>0</v>
      </c>
      <c r="G698" s="15">
        <f t="shared" si="63"/>
        <v>0</v>
      </c>
      <c r="H698" s="15">
        <f t="shared" si="64"/>
        <v>0</v>
      </c>
      <c r="I698" s="58">
        <f>'Fashring Assumptions'!$M$7*F698</f>
        <v>0</v>
      </c>
      <c r="J698" s="58">
        <f>'Fashring Assumptions'!$M$5*'Fashring Assumptions'!$M$7*E698</f>
        <v>901.875</v>
      </c>
      <c r="K698" s="58">
        <f t="shared" si="65"/>
        <v>901.875</v>
      </c>
    </row>
    <row r="699" spans="1:11" x14ac:dyDescent="0.3">
      <c r="A699" s="60">
        <v>43067</v>
      </c>
      <c r="B699" s="15">
        <f t="shared" si="60"/>
        <v>2017</v>
      </c>
      <c r="C699" s="15">
        <f t="shared" si="61"/>
        <v>11</v>
      </c>
      <c r="D699" s="15">
        <f t="shared" si="62"/>
        <v>28</v>
      </c>
      <c r="E699" s="15">
        <v>13859</v>
      </c>
      <c r="F699" s="15">
        <v>0</v>
      </c>
      <c r="G699" s="15">
        <f t="shared" si="63"/>
        <v>0</v>
      </c>
      <c r="H699" s="15">
        <f t="shared" si="64"/>
        <v>0</v>
      </c>
      <c r="I699" s="58">
        <f>'Fashring Assumptions'!$M$7*F699</f>
        <v>0</v>
      </c>
      <c r="J699" s="58">
        <f>'Fashring Assumptions'!$M$5*'Fashring Assumptions'!$M$7*E699</f>
        <v>866.1875</v>
      </c>
      <c r="K699" s="58">
        <f t="shared" si="65"/>
        <v>866.1875</v>
      </c>
    </row>
    <row r="700" spans="1:11" x14ac:dyDescent="0.3">
      <c r="A700" s="60">
        <v>43068</v>
      </c>
      <c r="B700" s="15">
        <f t="shared" si="60"/>
        <v>2017</v>
      </c>
      <c r="C700" s="15">
        <f t="shared" si="61"/>
        <v>11</v>
      </c>
      <c r="D700" s="15">
        <f t="shared" si="62"/>
        <v>29</v>
      </c>
      <c r="E700" s="15">
        <v>13279</v>
      </c>
      <c r="F700" s="15">
        <v>0</v>
      </c>
      <c r="G700" s="15">
        <f t="shared" si="63"/>
        <v>0</v>
      </c>
      <c r="H700" s="15">
        <f t="shared" si="64"/>
        <v>0</v>
      </c>
      <c r="I700" s="58">
        <f>'Fashring Assumptions'!$M$7*F700</f>
        <v>0</v>
      </c>
      <c r="J700" s="58">
        <f>'Fashring Assumptions'!$M$5*'Fashring Assumptions'!$M$7*E700</f>
        <v>829.9375</v>
      </c>
      <c r="K700" s="58">
        <f t="shared" si="65"/>
        <v>829.9375</v>
      </c>
    </row>
    <row r="701" spans="1:11" x14ac:dyDescent="0.3">
      <c r="A701" s="60">
        <v>43069</v>
      </c>
      <c r="B701" s="15">
        <f t="shared" si="60"/>
        <v>2017</v>
      </c>
      <c r="C701" s="15">
        <f t="shared" si="61"/>
        <v>11</v>
      </c>
      <c r="D701" s="15">
        <f t="shared" si="62"/>
        <v>30</v>
      </c>
      <c r="E701" s="15">
        <v>12705</v>
      </c>
      <c r="F701" s="15">
        <v>0</v>
      </c>
      <c r="G701" s="15">
        <f t="shared" si="63"/>
        <v>0</v>
      </c>
      <c r="H701" s="15">
        <f t="shared" si="64"/>
        <v>0</v>
      </c>
      <c r="I701" s="58">
        <f>'Fashring Assumptions'!$M$7*F701</f>
        <v>0</v>
      </c>
      <c r="J701" s="58">
        <f>'Fashring Assumptions'!$M$5*'Fashring Assumptions'!$M$7*E701</f>
        <v>794.0625</v>
      </c>
      <c r="K701" s="58">
        <f t="shared" si="65"/>
        <v>794.0625</v>
      </c>
    </row>
    <row r="702" spans="1:11" x14ac:dyDescent="0.3">
      <c r="A702" s="60">
        <v>43070</v>
      </c>
      <c r="B702" s="15">
        <f t="shared" si="60"/>
        <v>2017</v>
      </c>
      <c r="C702" s="15">
        <f t="shared" si="61"/>
        <v>12</v>
      </c>
      <c r="D702" s="15">
        <f t="shared" si="62"/>
        <v>1</v>
      </c>
      <c r="E702" s="15">
        <v>12087</v>
      </c>
      <c r="F702" s="15">
        <v>0</v>
      </c>
      <c r="G702" s="15">
        <f t="shared" si="63"/>
        <v>0</v>
      </c>
      <c r="H702" s="15">
        <f t="shared" si="64"/>
        <v>0</v>
      </c>
      <c r="I702" s="58">
        <f>'Fashring Assumptions'!$M$7*F702</f>
        <v>0</v>
      </c>
      <c r="J702" s="58">
        <f>'Fashring Assumptions'!$M$5*'Fashring Assumptions'!$M$7*E702</f>
        <v>755.4375</v>
      </c>
      <c r="K702" s="58">
        <f t="shared" si="65"/>
        <v>755.4375</v>
      </c>
    </row>
    <row r="703" spans="1:11" x14ac:dyDescent="0.3">
      <c r="A703" s="60">
        <v>43071</v>
      </c>
      <c r="B703" s="15">
        <f t="shared" si="60"/>
        <v>2017</v>
      </c>
      <c r="C703" s="15">
        <f t="shared" si="61"/>
        <v>12</v>
      </c>
      <c r="D703" s="15">
        <f t="shared" si="62"/>
        <v>2</v>
      </c>
      <c r="E703" s="15">
        <v>11561</v>
      </c>
      <c r="F703" s="15">
        <v>0</v>
      </c>
      <c r="G703" s="15">
        <f t="shared" si="63"/>
        <v>0</v>
      </c>
      <c r="H703" s="15">
        <f t="shared" si="64"/>
        <v>0</v>
      </c>
      <c r="I703" s="58">
        <f>'Fashring Assumptions'!$M$7*F703</f>
        <v>0</v>
      </c>
      <c r="J703" s="58">
        <f>'Fashring Assumptions'!$M$5*'Fashring Assumptions'!$M$7*E703</f>
        <v>722.5625</v>
      </c>
      <c r="K703" s="58">
        <f t="shared" si="65"/>
        <v>722.5625</v>
      </c>
    </row>
    <row r="704" spans="1:11" x14ac:dyDescent="0.3">
      <c r="A704" s="60">
        <v>43072</v>
      </c>
      <c r="B704" s="15">
        <f t="shared" si="60"/>
        <v>2017</v>
      </c>
      <c r="C704" s="15">
        <f t="shared" si="61"/>
        <v>12</v>
      </c>
      <c r="D704" s="15">
        <f t="shared" si="62"/>
        <v>3</v>
      </c>
      <c r="E704" s="15">
        <v>11016</v>
      </c>
      <c r="F704" s="15">
        <v>0</v>
      </c>
      <c r="G704" s="15">
        <f t="shared" si="63"/>
        <v>0</v>
      </c>
      <c r="H704" s="15">
        <f t="shared" si="64"/>
        <v>0</v>
      </c>
      <c r="I704" s="58">
        <f>'Fashring Assumptions'!$M$7*F704</f>
        <v>0</v>
      </c>
      <c r="J704" s="58">
        <f>'Fashring Assumptions'!$M$5*'Fashring Assumptions'!$M$7*E704</f>
        <v>688.5</v>
      </c>
      <c r="K704" s="58">
        <f t="shared" si="65"/>
        <v>688.5</v>
      </c>
    </row>
    <row r="705" spans="1:11" x14ac:dyDescent="0.3">
      <c r="A705" s="60">
        <v>43073</v>
      </c>
      <c r="B705" s="15">
        <f t="shared" si="60"/>
        <v>2017</v>
      </c>
      <c r="C705" s="15">
        <f t="shared" si="61"/>
        <v>12</v>
      </c>
      <c r="D705" s="15">
        <f t="shared" si="62"/>
        <v>4</v>
      </c>
      <c r="E705" s="15">
        <v>10455</v>
      </c>
      <c r="F705" s="15">
        <v>0</v>
      </c>
      <c r="G705" s="15">
        <f t="shared" si="63"/>
        <v>0</v>
      </c>
      <c r="H705" s="15">
        <f t="shared" si="64"/>
        <v>0</v>
      </c>
      <c r="I705" s="58">
        <f>'Fashring Assumptions'!$M$7*F705</f>
        <v>0</v>
      </c>
      <c r="J705" s="58">
        <f>'Fashring Assumptions'!$M$5*'Fashring Assumptions'!$M$7*E705</f>
        <v>653.4375</v>
      </c>
      <c r="K705" s="58">
        <f t="shared" si="65"/>
        <v>653.4375</v>
      </c>
    </row>
    <row r="706" spans="1:11" x14ac:dyDescent="0.3">
      <c r="A706" s="60">
        <v>43074</v>
      </c>
      <c r="B706" s="15">
        <f t="shared" si="60"/>
        <v>2017</v>
      </c>
      <c r="C706" s="15">
        <f t="shared" si="61"/>
        <v>12</v>
      </c>
      <c r="D706" s="15">
        <f t="shared" si="62"/>
        <v>5</v>
      </c>
      <c r="E706" s="15">
        <v>9879</v>
      </c>
      <c r="F706" s="15">
        <v>0</v>
      </c>
      <c r="G706" s="15">
        <f t="shared" si="63"/>
        <v>0</v>
      </c>
      <c r="H706" s="15">
        <f t="shared" si="64"/>
        <v>0</v>
      </c>
      <c r="I706" s="58">
        <f>'Fashring Assumptions'!$M$7*F706</f>
        <v>0</v>
      </c>
      <c r="J706" s="58">
        <f>'Fashring Assumptions'!$M$5*'Fashring Assumptions'!$M$7*E706</f>
        <v>617.4375</v>
      </c>
      <c r="K706" s="58">
        <f t="shared" si="65"/>
        <v>617.4375</v>
      </c>
    </row>
    <row r="707" spans="1:11" x14ac:dyDescent="0.3">
      <c r="A707" s="60">
        <v>43075</v>
      </c>
      <c r="B707" s="15">
        <f t="shared" ref="B707:B770" si="66">YEAR(A707)</f>
        <v>2017</v>
      </c>
      <c r="C707" s="15">
        <f t="shared" ref="C707:C770" si="67">MONTH(A707)</f>
        <v>12</v>
      </c>
      <c r="D707" s="15">
        <f t="shared" ref="D707:D770" si="68">DAY(A707)</f>
        <v>6</v>
      </c>
      <c r="E707" s="15">
        <v>9298</v>
      </c>
      <c r="F707" s="15">
        <v>0</v>
      </c>
      <c r="G707" s="15">
        <f t="shared" ref="G707:G770" si="69">IF(F707&gt;0,1,0)</f>
        <v>0</v>
      </c>
      <c r="H707" s="15">
        <f t="shared" ref="H707:H770" si="70">1000*G707</f>
        <v>0</v>
      </c>
      <c r="I707" s="58">
        <f>'Fashring Assumptions'!$M$7*F707</f>
        <v>0</v>
      </c>
      <c r="J707" s="58">
        <f>'Fashring Assumptions'!$M$5*'Fashring Assumptions'!$M$7*E707</f>
        <v>581.125</v>
      </c>
      <c r="K707" s="58">
        <f t="shared" ref="K707:K770" si="71">SUM(H707:J707)</f>
        <v>581.125</v>
      </c>
    </row>
    <row r="708" spans="1:11" x14ac:dyDescent="0.3">
      <c r="A708" s="60">
        <v>43076</v>
      </c>
      <c r="B708" s="15">
        <f t="shared" si="66"/>
        <v>2017</v>
      </c>
      <c r="C708" s="15">
        <f t="shared" si="67"/>
        <v>12</v>
      </c>
      <c r="D708" s="15">
        <f t="shared" si="68"/>
        <v>7</v>
      </c>
      <c r="E708" s="15">
        <v>8734</v>
      </c>
      <c r="F708" s="15">
        <v>0</v>
      </c>
      <c r="G708" s="15">
        <f t="shared" si="69"/>
        <v>0</v>
      </c>
      <c r="H708" s="15">
        <f t="shared" si="70"/>
        <v>0</v>
      </c>
      <c r="I708" s="58">
        <f>'Fashring Assumptions'!$M$7*F708</f>
        <v>0</v>
      </c>
      <c r="J708" s="58">
        <f>'Fashring Assumptions'!$M$5*'Fashring Assumptions'!$M$7*E708</f>
        <v>545.875</v>
      </c>
      <c r="K708" s="58">
        <f t="shared" si="71"/>
        <v>545.875</v>
      </c>
    </row>
    <row r="709" spans="1:11" x14ac:dyDescent="0.3">
      <c r="A709" s="60">
        <v>43077</v>
      </c>
      <c r="B709" s="15">
        <f t="shared" si="66"/>
        <v>2017</v>
      </c>
      <c r="C709" s="15">
        <f t="shared" si="67"/>
        <v>12</v>
      </c>
      <c r="D709" s="15">
        <f t="shared" si="68"/>
        <v>8</v>
      </c>
      <c r="E709" s="15">
        <v>8183</v>
      </c>
      <c r="F709" s="15">
        <v>0</v>
      </c>
      <c r="G709" s="15">
        <f t="shared" si="69"/>
        <v>0</v>
      </c>
      <c r="H709" s="15">
        <f t="shared" si="70"/>
        <v>0</v>
      </c>
      <c r="I709" s="58">
        <f>'Fashring Assumptions'!$M$7*F709</f>
        <v>0</v>
      </c>
      <c r="J709" s="58">
        <f>'Fashring Assumptions'!$M$5*'Fashring Assumptions'!$M$7*E709</f>
        <v>511.4375</v>
      </c>
      <c r="K709" s="58">
        <f t="shared" si="71"/>
        <v>511.4375</v>
      </c>
    </row>
    <row r="710" spans="1:11" x14ac:dyDescent="0.3">
      <c r="A710" s="60">
        <v>43078</v>
      </c>
      <c r="B710" s="15">
        <f t="shared" si="66"/>
        <v>2017</v>
      </c>
      <c r="C710" s="15">
        <f t="shared" si="67"/>
        <v>12</v>
      </c>
      <c r="D710" s="15">
        <f t="shared" si="68"/>
        <v>9</v>
      </c>
      <c r="E710" s="15">
        <v>7605</v>
      </c>
      <c r="F710" s="15">
        <v>0</v>
      </c>
      <c r="G710" s="15">
        <f t="shared" si="69"/>
        <v>0</v>
      </c>
      <c r="H710" s="15">
        <f t="shared" si="70"/>
        <v>0</v>
      </c>
      <c r="I710" s="58">
        <f>'Fashring Assumptions'!$M$7*F710</f>
        <v>0</v>
      </c>
      <c r="J710" s="58">
        <f>'Fashring Assumptions'!$M$5*'Fashring Assumptions'!$M$7*E710</f>
        <v>475.3125</v>
      </c>
      <c r="K710" s="58">
        <f t="shared" si="71"/>
        <v>475.3125</v>
      </c>
    </row>
    <row r="711" spans="1:11" x14ac:dyDescent="0.3">
      <c r="A711" s="60">
        <v>43079</v>
      </c>
      <c r="B711" s="15">
        <f t="shared" si="66"/>
        <v>2017</v>
      </c>
      <c r="C711" s="15">
        <f t="shared" si="67"/>
        <v>12</v>
      </c>
      <c r="D711" s="15">
        <f t="shared" si="68"/>
        <v>10</v>
      </c>
      <c r="E711" s="15">
        <v>6958</v>
      </c>
      <c r="F711" s="15">
        <v>0</v>
      </c>
      <c r="G711" s="15">
        <f t="shared" si="69"/>
        <v>0</v>
      </c>
      <c r="H711" s="15">
        <f t="shared" si="70"/>
        <v>0</v>
      </c>
      <c r="I711" s="58">
        <f>'Fashring Assumptions'!$M$7*F711</f>
        <v>0</v>
      </c>
      <c r="J711" s="58">
        <f>'Fashring Assumptions'!$M$5*'Fashring Assumptions'!$M$7*E711</f>
        <v>434.875</v>
      </c>
      <c r="K711" s="58">
        <f t="shared" si="71"/>
        <v>434.875</v>
      </c>
    </row>
    <row r="712" spans="1:11" x14ac:dyDescent="0.3">
      <c r="A712" s="60">
        <v>43080</v>
      </c>
      <c r="B712" s="15">
        <f t="shared" si="66"/>
        <v>2017</v>
      </c>
      <c r="C712" s="15">
        <f t="shared" si="67"/>
        <v>12</v>
      </c>
      <c r="D712" s="15">
        <f t="shared" si="68"/>
        <v>11</v>
      </c>
      <c r="E712" s="15">
        <v>6343</v>
      </c>
      <c r="F712" s="15">
        <v>0</v>
      </c>
      <c r="G712" s="15">
        <f t="shared" si="69"/>
        <v>0</v>
      </c>
      <c r="H712" s="15">
        <f t="shared" si="70"/>
        <v>0</v>
      </c>
      <c r="I712" s="58">
        <f>'Fashring Assumptions'!$M$7*F712</f>
        <v>0</v>
      </c>
      <c r="J712" s="58">
        <f>'Fashring Assumptions'!$M$5*'Fashring Assumptions'!$M$7*E712</f>
        <v>396.4375</v>
      </c>
      <c r="K712" s="58">
        <f t="shared" si="71"/>
        <v>396.4375</v>
      </c>
    </row>
    <row r="713" spans="1:11" x14ac:dyDescent="0.3">
      <c r="A713" s="60">
        <v>43081</v>
      </c>
      <c r="B713" s="15">
        <f t="shared" si="66"/>
        <v>2017</v>
      </c>
      <c r="C713" s="15">
        <f t="shared" si="67"/>
        <v>12</v>
      </c>
      <c r="D713" s="15">
        <f t="shared" si="68"/>
        <v>12</v>
      </c>
      <c r="E713" s="15">
        <v>5783</v>
      </c>
      <c r="F713" s="15">
        <v>0</v>
      </c>
      <c r="G713" s="15">
        <f t="shared" si="69"/>
        <v>0</v>
      </c>
      <c r="H713" s="15">
        <f t="shared" si="70"/>
        <v>0</v>
      </c>
      <c r="I713" s="58">
        <f>'Fashring Assumptions'!$M$7*F713</f>
        <v>0</v>
      </c>
      <c r="J713" s="58">
        <f>'Fashring Assumptions'!$M$5*'Fashring Assumptions'!$M$7*E713</f>
        <v>361.4375</v>
      </c>
      <c r="K713" s="58">
        <f t="shared" si="71"/>
        <v>361.4375</v>
      </c>
    </row>
    <row r="714" spans="1:11" x14ac:dyDescent="0.3">
      <c r="A714" s="60">
        <v>43082</v>
      </c>
      <c r="B714" s="15">
        <f t="shared" si="66"/>
        <v>2017</v>
      </c>
      <c r="C714" s="15">
        <f t="shared" si="67"/>
        <v>12</v>
      </c>
      <c r="D714" s="15">
        <f t="shared" si="68"/>
        <v>13</v>
      </c>
      <c r="E714" s="15">
        <v>5164</v>
      </c>
      <c r="F714" s="15">
        <v>0</v>
      </c>
      <c r="G714" s="15">
        <f t="shared" si="69"/>
        <v>0</v>
      </c>
      <c r="H714" s="15">
        <f t="shared" si="70"/>
        <v>0</v>
      </c>
      <c r="I714" s="58">
        <f>'Fashring Assumptions'!$M$7*F714</f>
        <v>0</v>
      </c>
      <c r="J714" s="58">
        <f>'Fashring Assumptions'!$M$5*'Fashring Assumptions'!$M$7*E714</f>
        <v>322.75</v>
      </c>
      <c r="K714" s="58">
        <f t="shared" si="71"/>
        <v>322.75</v>
      </c>
    </row>
    <row r="715" spans="1:11" x14ac:dyDescent="0.3">
      <c r="A715" s="60">
        <v>43083</v>
      </c>
      <c r="B715" s="15">
        <f t="shared" si="66"/>
        <v>2017</v>
      </c>
      <c r="C715" s="15">
        <f t="shared" si="67"/>
        <v>12</v>
      </c>
      <c r="D715" s="15">
        <f t="shared" si="68"/>
        <v>14</v>
      </c>
      <c r="E715" s="15">
        <v>17823</v>
      </c>
      <c r="F715" s="15">
        <v>13243</v>
      </c>
      <c r="G715" s="15">
        <f t="shared" si="69"/>
        <v>1</v>
      </c>
      <c r="H715" s="15">
        <f t="shared" si="70"/>
        <v>1000</v>
      </c>
      <c r="I715" s="58">
        <f>'Fashring Assumptions'!$M$7*F715</f>
        <v>33107.5</v>
      </c>
      <c r="J715" s="58">
        <f>'Fashring Assumptions'!$M$5*'Fashring Assumptions'!$M$7*E715</f>
        <v>1113.9375</v>
      </c>
      <c r="K715" s="58">
        <f t="shared" si="71"/>
        <v>35221.4375</v>
      </c>
    </row>
    <row r="716" spans="1:11" x14ac:dyDescent="0.3">
      <c r="A716" s="60">
        <v>43084</v>
      </c>
      <c r="B716" s="15">
        <f t="shared" si="66"/>
        <v>2017</v>
      </c>
      <c r="C716" s="15">
        <f t="shared" si="67"/>
        <v>12</v>
      </c>
      <c r="D716" s="15">
        <f t="shared" si="68"/>
        <v>15</v>
      </c>
      <c r="E716" s="15">
        <v>17238</v>
      </c>
      <c r="F716" s="15">
        <v>0</v>
      </c>
      <c r="G716" s="15">
        <f t="shared" si="69"/>
        <v>0</v>
      </c>
      <c r="H716" s="15">
        <f t="shared" si="70"/>
        <v>0</v>
      </c>
      <c r="I716" s="58">
        <f>'Fashring Assumptions'!$M$7*F716</f>
        <v>0</v>
      </c>
      <c r="J716" s="58">
        <f>'Fashring Assumptions'!$M$5*'Fashring Assumptions'!$M$7*E716</f>
        <v>1077.375</v>
      </c>
      <c r="K716" s="58">
        <f t="shared" si="71"/>
        <v>1077.375</v>
      </c>
    </row>
    <row r="717" spans="1:11" x14ac:dyDescent="0.3">
      <c r="A717" s="60">
        <v>43085</v>
      </c>
      <c r="B717" s="15">
        <f t="shared" si="66"/>
        <v>2017</v>
      </c>
      <c r="C717" s="15">
        <f t="shared" si="67"/>
        <v>12</v>
      </c>
      <c r="D717" s="15">
        <f t="shared" si="68"/>
        <v>16</v>
      </c>
      <c r="E717" s="15">
        <v>16671</v>
      </c>
      <c r="F717" s="15">
        <v>0</v>
      </c>
      <c r="G717" s="15">
        <f t="shared" si="69"/>
        <v>0</v>
      </c>
      <c r="H717" s="15">
        <f t="shared" si="70"/>
        <v>0</v>
      </c>
      <c r="I717" s="58">
        <f>'Fashring Assumptions'!$M$7*F717</f>
        <v>0</v>
      </c>
      <c r="J717" s="58">
        <f>'Fashring Assumptions'!$M$5*'Fashring Assumptions'!$M$7*E717</f>
        <v>1041.9375</v>
      </c>
      <c r="K717" s="58">
        <f t="shared" si="71"/>
        <v>1041.9375</v>
      </c>
    </row>
    <row r="718" spans="1:11" x14ac:dyDescent="0.3">
      <c r="A718" s="60">
        <v>43086</v>
      </c>
      <c r="B718" s="15">
        <f t="shared" si="66"/>
        <v>2017</v>
      </c>
      <c r="C718" s="15">
        <f t="shared" si="67"/>
        <v>12</v>
      </c>
      <c r="D718" s="15">
        <f t="shared" si="68"/>
        <v>17</v>
      </c>
      <c r="E718" s="15">
        <v>16139</v>
      </c>
      <c r="F718" s="15">
        <v>0</v>
      </c>
      <c r="G718" s="15">
        <f t="shared" si="69"/>
        <v>0</v>
      </c>
      <c r="H718" s="15">
        <f t="shared" si="70"/>
        <v>0</v>
      </c>
      <c r="I718" s="58">
        <f>'Fashring Assumptions'!$M$7*F718</f>
        <v>0</v>
      </c>
      <c r="J718" s="58">
        <f>'Fashring Assumptions'!$M$5*'Fashring Assumptions'!$M$7*E718</f>
        <v>1008.6875</v>
      </c>
      <c r="K718" s="58">
        <f t="shared" si="71"/>
        <v>1008.6875</v>
      </c>
    </row>
    <row r="719" spans="1:11" x14ac:dyDescent="0.3">
      <c r="A719" s="60">
        <v>43087</v>
      </c>
      <c r="B719" s="15">
        <f t="shared" si="66"/>
        <v>2017</v>
      </c>
      <c r="C719" s="15">
        <f t="shared" si="67"/>
        <v>12</v>
      </c>
      <c r="D719" s="15">
        <f t="shared" si="68"/>
        <v>18</v>
      </c>
      <c r="E719" s="15">
        <v>15542</v>
      </c>
      <c r="F719" s="15">
        <v>0</v>
      </c>
      <c r="G719" s="15">
        <f t="shared" si="69"/>
        <v>0</v>
      </c>
      <c r="H719" s="15">
        <f t="shared" si="70"/>
        <v>0</v>
      </c>
      <c r="I719" s="58">
        <f>'Fashring Assumptions'!$M$7*F719</f>
        <v>0</v>
      </c>
      <c r="J719" s="58">
        <f>'Fashring Assumptions'!$M$5*'Fashring Assumptions'!$M$7*E719</f>
        <v>971.375</v>
      </c>
      <c r="K719" s="58">
        <f t="shared" si="71"/>
        <v>971.375</v>
      </c>
    </row>
    <row r="720" spans="1:11" x14ac:dyDescent="0.3">
      <c r="A720" s="60">
        <v>43088</v>
      </c>
      <c r="B720" s="15">
        <f t="shared" si="66"/>
        <v>2017</v>
      </c>
      <c r="C720" s="15">
        <f t="shared" si="67"/>
        <v>12</v>
      </c>
      <c r="D720" s="15">
        <f t="shared" si="68"/>
        <v>19</v>
      </c>
      <c r="E720" s="15">
        <v>14984</v>
      </c>
      <c r="F720" s="15">
        <v>0</v>
      </c>
      <c r="G720" s="15">
        <f t="shared" si="69"/>
        <v>0</v>
      </c>
      <c r="H720" s="15">
        <f t="shared" si="70"/>
        <v>0</v>
      </c>
      <c r="I720" s="58">
        <f>'Fashring Assumptions'!$M$7*F720</f>
        <v>0</v>
      </c>
      <c r="J720" s="58">
        <f>'Fashring Assumptions'!$M$5*'Fashring Assumptions'!$M$7*E720</f>
        <v>936.5</v>
      </c>
      <c r="K720" s="58">
        <f t="shared" si="71"/>
        <v>936.5</v>
      </c>
    </row>
    <row r="721" spans="1:11" x14ac:dyDescent="0.3">
      <c r="A721" s="60">
        <v>43089</v>
      </c>
      <c r="B721" s="15">
        <f t="shared" si="66"/>
        <v>2017</v>
      </c>
      <c r="C721" s="15">
        <f t="shared" si="67"/>
        <v>12</v>
      </c>
      <c r="D721" s="15">
        <f t="shared" si="68"/>
        <v>20</v>
      </c>
      <c r="E721" s="15">
        <v>14331</v>
      </c>
      <c r="F721" s="15">
        <v>0</v>
      </c>
      <c r="G721" s="15">
        <f t="shared" si="69"/>
        <v>0</v>
      </c>
      <c r="H721" s="15">
        <f t="shared" si="70"/>
        <v>0</v>
      </c>
      <c r="I721" s="58">
        <f>'Fashring Assumptions'!$M$7*F721</f>
        <v>0</v>
      </c>
      <c r="J721" s="58">
        <f>'Fashring Assumptions'!$M$5*'Fashring Assumptions'!$M$7*E721</f>
        <v>895.6875</v>
      </c>
      <c r="K721" s="58">
        <f t="shared" si="71"/>
        <v>895.6875</v>
      </c>
    </row>
    <row r="722" spans="1:11" x14ac:dyDescent="0.3">
      <c r="A722" s="60">
        <v>43090</v>
      </c>
      <c r="B722" s="15">
        <f t="shared" si="66"/>
        <v>2017</v>
      </c>
      <c r="C722" s="15">
        <f t="shared" si="67"/>
        <v>12</v>
      </c>
      <c r="D722" s="15">
        <f t="shared" si="68"/>
        <v>21</v>
      </c>
      <c r="E722" s="15">
        <v>13768</v>
      </c>
      <c r="F722" s="15">
        <v>0</v>
      </c>
      <c r="G722" s="15">
        <f t="shared" si="69"/>
        <v>0</v>
      </c>
      <c r="H722" s="15">
        <f t="shared" si="70"/>
        <v>0</v>
      </c>
      <c r="I722" s="58">
        <f>'Fashring Assumptions'!$M$7*F722</f>
        <v>0</v>
      </c>
      <c r="J722" s="58">
        <f>'Fashring Assumptions'!$M$5*'Fashring Assumptions'!$M$7*E722</f>
        <v>860.5</v>
      </c>
      <c r="K722" s="58">
        <f t="shared" si="71"/>
        <v>860.5</v>
      </c>
    </row>
    <row r="723" spans="1:11" x14ac:dyDescent="0.3">
      <c r="A723" s="60">
        <v>43091</v>
      </c>
      <c r="B723" s="15">
        <f t="shared" si="66"/>
        <v>2017</v>
      </c>
      <c r="C723" s="15">
        <f t="shared" si="67"/>
        <v>12</v>
      </c>
      <c r="D723" s="15">
        <f t="shared" si="68"/>
        <v>22</v>
      </c>
      <c r="E723" s="15">
        <v>13174</v>
      </c>
      <c r="F723" s="15">
        <v>0</v>
      </c>
      <c r="G723" s="15">
        <f t="shared" si="69"/>
        <v>0</v>
      </c>
      <c r="H723" s="15">
        <f t="shared" si="70"/>
        <v>0</v>
      </c>
      <c r="I723" s="58">
        <f>'Fashring Assumptions'!$M$7*F723</f>
        <v>0</v>
      </c>
      <c r="J723" s="58">
        <f>'Fashring Assumptions'!$M$5*'Fashring Assumptions'!$M$7*E723</f>
        <v>823.375</v>
      </c>
      <c r="K723" s="58">
        <f t="shared" si="71"/>
        <v>823.375</v>
      </c>
    </row>
    <row r="724" spans="1:11" x14ac:dyDescent="0.3">
      <c r="A724" s="60">
        <v>43092</v>
      </c>
      <c r="B724" s="15">
        <f t="shared" si="66"/>
        <v>2017</v>
      </c>
      <c r="C724" s="15">
        <f t="shared" si="67"/>
        <v>12</v>
      </c>
      <c r="D724" s="15">
        <f t="shared" si="68"/>
        <v>23</v>
      </c>
      <c r="E724" s="15">
        <v>12590</v>
      </c>
      <c r="F724" s="15">
        <v>0</v>
      </c>
      <c r="G724" s="15">
        <f t="shared" si="69"/>
        <v>0</v>
      </c>
      <c r="H724" s="15">
        <f t="shared" si="70"/>
        <v>0</v>
      </c>
      <c r="I724" s="58">
        <f>'Fashring Assumptions'!$M$7*F724</f>
        <v>0</v>
      </c>
      <c r="J724" s="58">
        <f>'Fashring Assumptions'!$M$5*'Fashring Assumptions'!$M$7*E724</f>
        <v>786.875</v>
      </c>
      <c r="K724" s="58">
        <f t="shared" si="71"/>
        <v>786.875</v>
      </c>
    </row>
    <row r="725" spans="1:11" x14ac:dyDescent="0.3">
      <c r="A725" s="60">
        <v>43093</v>
      </c>
      <c r="B725" s="15">
        <f t="shared" si="66"/>
        <v>2017</v>
      </c>
      <c r="C725" s="15">
        <f t="shared" si="67"/>
        <v>12</v>
      </c>
      <c r="D725" s="15">
        <f t="shared" si="68"/>
        <v>24</v>
      </c>
      <c r="E725" s="15">
        <v>11991</v>
      </c>
      <c r="F725" s="15">
        <v>0</v>
      </c>
      <c r="G725" s="15">
        <f t="shared" si="69"/>
        <v>0</v>
      </c>
      <c r="H725" s="15">
        <f t="shared" si="70"/>
        <v>0</v>
      </c>
      <c r="I725" s="58">
        <f>'Fashring Assumptions'!$M$7*F725</f>
        <v>0</v>
      </c>
      <c r="J725" s="58">
        <f>'Fashring Assumptions'!$M$5*'Fashring Assumptions'!$M$7*E725</f>
        <v>749.4375</v>
      </c>
      <c r="K725" s="58">
        <f t="shared" si="71"/>
        <v>749.4375</v>
      </c>
    </row>
    <row r="726" spans="1:11" x14ac:dyDescent="0.3">
      <c r="A726" s="60">
        <v>43094</v>
      </c>
      <c r="B726" s="15">
        <f t="shared" si="66"/>
        <v>2017</v>
      </c>
      <c r="C726" s="15">
        <f t="shared" si="67"/>
        <v>12</v>
      </c>
      <c r="D726" s="15">
        <f t="shared" si="68"/>
        <v>25</v>
      </c>
      <c r="E726" s="15">
        <v>11400</v>
      </c>
      <c r="F726" s="15">
        <v>0</v>
      </c>
      <c r="G726" s="15">
        <f t="shared" si="69"/>
        <v>0</v>
      </c>
      <c r="H726" s="15">
        <f t="shared" si="70"/>
        <v>0</v>
      </c>
      <c r="I726" s="58">
        <f>'Fashring Assumptions'!$M$7*F726</f>
        <v>0</v>
      </c>
      <c r="J726" s="58">
        <f>'Fashring Assumptions'!$M$5*'Fashring Assumptions'!$M$7*E726</f>
        <v>712.5</v>
      </c>
      <c r="K726" s="58">
        <f t="shared" si="71"/>
        <v>712.5</v>
      </c>
    </row>
    <row r="727" spans="1:11" x14ac:dyDescent="0.3">
      <c r="A727" s="60">
        <v>43095</v>
      </c>
      <c r="B727" s="15">
        <f t="shared" si="66"/>
        <v>2017</v>
      </c>
      <c r="C727" s="15">
        <f t="shared" si="67"/>
        <v>12</v>
      </c>
      <c r="D727" s="15">
        <f t="shared" si="68"/>
        <v>26</v>
      </c>
      <c r="E727" s="15">
        <v>10797</v>
      </c>
      <c r="F727" s="15">
        <v>0</v>
      </c>
      <c r="G727" s="15">
        <f t="shared" si="69"/>
        <v>0</v>
      </c>
      <c r="H727" s="15">
        <f t="shared" si="70"/>
        <v>0</v>
      </c>
      <c r="I727" s="58">
        <f>'Fashring Assumptions'!$M$7*F727</f>
        <v>0</v>
      </c>
      <c r="J727" s="58">
        <f>'Fashring Assumptions'!$M$5*'Fashring Assumptions'!$M$7*E727</f>
        <v>674.8125</v>
      </c>
      <c r="K727" s="58">
        <f t="shared" si="71"/>
        <v>674.8125</v>
      </c>
    </row>
    <row r="728" spans="1:11" x14ac:dyDescent="0.3">
      <c r="A728" s="60">
        <v>43096</v>
      </c>
      <c r="B728" s="15">
        <f t="shared" si="66"/>
        <v>2017</v>
      </c>
      <c r="C728" s="15">
        <f t="shared" si="67"/>
        <v>12</v>
      </c>
      <c r="D728" s="15">
        <f t="shared" si="68"/>
        <v>27</v>
      </c>
      <c r="E728" s="15">
        <v>10172</v>
      </c>
      <c r="F728" s="15">
        <v>0</v>
      </c>
      <c r="G728" s="15">
        <f t="shared" si="69"/>
        <v>0</v>
      </c>
      <c r="H728" s="15">
        <f t="shared" si="70"/>
        <v>0</v>
      </c>
      <c r="I728" s="58">
        <f>'Fashring Assumptions'!$M$7*F728</f>
        <v>0</v>
      </c>
      <c r="J728" s="58">
        <f>'Fashring Assumptions'!$M$5*'Fashring Assumptions'!$M$7*E728</f>
        <v>635.75</v>
      </c>
      <c r="K728" s="58">
        <f t="shared" si="71"/>
        <v>635.75</v>
      </c>
    </row>
    <row r="729" spans="1:11" x14ac:dyDescent="0.3">
      <c r="A729" s="60">
        <v>43097</v>
      </c>
      <c r="B729" s="15">
        <f t="shared" si="66"/>
        <v>2017</v>
      </c>
      <c r="C729" s="15">
        <f t="shared" si="67"/>
        <v>12</v>
      </c>
      <c r="D729" s="15">
        <f t="shared" si="68"/>
        <v>28</v>
      </c>
      <c r="E729" s="15">
        <v>9557</v>
      </c>
      <c r="F729" s="15">
        <v>0</v>
      </c>
      <c r="G729" s="15">
        <f t="shared" si="69"/>
        <v>0</v>
      </c>
      <c r="H729" s="15">
        <f t="shared" si="70"/>
        <v>0</v>
      </c>
      <c r="I729" s="58">
        <f>'Fashring Assumptions'!$M$7*F729</f>
        <v>0</v>
      </c>
      <c r="J729" s="58">
        <f>'Fashring Assumptions'!$M$5*'Fashring Assumptions'!$M$7*E729</f>
        <v>597.3125</v>
      </c>
      <c r="K729" s="58">
        <f t="shared" si="71"/>
        <v>597.3125</v>
      </c>
    </row>
    <row r="730" spans="1:11" x14ac:dyDescent="0.3">
      <c r="A730" s="60">
        <v>43098</v>
      </c>
      <c r="B730" s="15">
        <f t="shared" si="66"/>
        <v>2017</v>
      </c>
      <c r="C730" s="15">
        <f t="shared" si="67"/>
        <v>12</v>
      </c>
      <c r="D730" s="15">
        <f t="shared" si="68"/>
        <v>29</v>
      </c>
      <c r="E730" s="15">
        <v>8952</v>
      </c>
      <c r="F730" s="15">
        <v>0</v>
      </c>
      <c r="G730" s="15">
        <f t="shared" si="69"/>
        <v>0</v>
      </c>
      <c r="H730" s="15">
        <f t="shared" si="70"/>
        <v>0</v>
      </c>
      <c r="I730" s="58">
        <f>'Fashring Assumptions'!$M$7*F730</f>
        <v>0</v>
      </c>
      <c r="J730" s="58">
        <f>'Fashring Assumptions'!$M$5*'Fashring Assumptions'!$M$7*E730</f>
        <v>559.5</v>
      </c>
      <c r="K730" s="58">
        <f t="shared" si="71"/>
        <v>559.5</v>
      </c>
    </row>
    <row r="731" spans="1:11" x14ac:dyDescent="0.3">
      <c r="A731" s="60">
        <v>43099</v>
      </c>
      <c r="B731" s="15">
        <f t="shared" si="66"/>
        <v>2017</v>
      </c>
      <c r="C731" s="15">
        <f t="shared" si="67"/>
        <v>12</v>
      </c>
      <c r="D731" s="15">
        <f t="shared" si="68"/>
        <v>30</v>
      </c>
      <c r="E731" s="15">
        <v>8381</v>
      </c>
      <c r="F731" s="15">
        <v>0</v>
      </c>
      <c r="G731" s="15">
        <f t="shared" si="69"/>
        <v>0</v>
      </c>
      <c r="H731" s="15">
        <f t="shared" si="70"/>
        <v>0</v>
      </c>
      <c r="I731" s="58">
        <f>'Fashring Assumptions'!$M$7*F731</f>
        <v>0</v>
      </c>
      <c r="J731" s="58">
        <f>'Fashring Assumptions'!$M$5*'Fashring Assumptions'!$M$7*E731</f>
        <v>523.8125</v>
      </c>
      <c r="K731" s="58">
        <f t="shared" si="71"/>
        <v>523.8125</v>
      </c>
    </row>
    <row r="732" spans="1:11" x14ac:dyDescent="0.3">
      <c r="A732" s="60">
        <v>43100</v>
      </c>
      <c r="B732" s="15">
        <f t="shared" si="66"/>
        <v>2017</v>
      </c>
      <c r="C732" s="15">
        <f t="shared" si="67"/>
        <v>12</v>
      </c>
      <c r="D732" s="15">
        <f t="shared" si="68"/>
        <v>31</v>
      </c>
      <c r="E732" s="15">
        <v>7815</v>
      </c>
      <c r="F732" s="15">
        <v>0</v>
      </c>
      <c r="G732" s="15">
        <f t="shared" si="69"/>
        <v>0</v>
      </c>
      <c r="H732" s="15">
        <f t="shared" si="70"/>
        <v>0</v>
      </c>
      <c r="I732" s="58">
        <f>'Fashring Assumptions'!$M$7*F732</f>
        <v>0</v>
      </c>
      <c r="J732" s="58">
        <f>'Fashring Assumptions'!$M$5*'Fashring Assumptions'!$M$7*E732</f>
        <v>488.4375</v>
      </c>
      <c r="K732" s="58">
        <f t="shared" si="71"/>
        <v>488.4375</v>
      </c>
    </row>
    <row r="733" spans="1:11" x14ac:dyDescent="0.3">
      <c r="A733" s="60">
        <v>43101</v>
      </c>
      <c r="B733" s="15">
        <f t="shared" si="66"/>
        <v>2018</v>
      </c>
      <c r="C733" s="15">
        <f t="shared" si="67"/>
        <v>1</v>
      </c>
      <c r="D733" s="15">
        <f t="shared" si="68"/>
        <v>1</v>
      </c>
      <c r="E733" s="15">
        <v>7265</v>
      </c>
      <c r="F733" s="15">
        <v>0</v>
      </c>
      <c r="G733" s="15">
        <f t="shared" si="69"/>
        <v>0</v>
      </c>
      <c r="H733" s="15">
        <f t="shared" si="70"/>
        <v>0</v>
      </c>
      <c r="I733" s="58">
        <f>'Fashring Assumptions'!$M$7*F733</f>
        <v>0</v>
      </c>
      <c r="J733" s="58">
        <f>'Fashring Assumptions'!$M$5*'Fashring Assumptions'!$M$7*E733</f>
        <v>454.0625</v>
      </c>
      <c r="K733" s="58">
        <f t="shared" si="71"/>
        <v>454.0625</v>
      </c>
    </row>
    <row r="734" spans="1:11" x14ac:dyDescent="0.3">
      <c r="A734" s="60">
        <v>43102</v>
      </c>
      <c r="B734" s="15">
        <f t="shared" si="66"/>
        <v>2018</v>
      </c>
      <c r="C734" s="15">
        <f t="shared" si="67"/>
        <v>1</v>
      </c>
      <c r="D734" s="15">
        <f t="shared" si="68"/>
        <v>2</v>
      </c>
      <c r="E734" s="15">
        <v>6637</v>
      </c>
      <c r="F734" s="15">
        <v>0</v>
      </c>
      <c r="G734" s="15">
        <f t="shared" si="69"/>
        <v>0</v>
      </c>
      <c r="H734" s="15">
        <f t="shared" si="70"/>
        <v>0</v>
      </c>
      <c r="I734" s="58">
        <f>'Fashring Assumptions'!$M$7*F734</f>
        <v>0</v>
      </c>
      <c r="J734" s="58">
        <f>'Fashring Assumptions'!$M$5*'Fashring Assumptions'!$M$7*E734</f>
        <v>414.8125</v>
      </c>
      <c r="K734" s="58">
        <f t="shared" si="71"/>
        <v>414.8125</v>
      </c>
    </row>
    <row r="735" spans="1:11" x14ac:dyDescent="0.3">
      <c r="A735" s="60">
        <v>43103</v>
      </c>
      <c r="B735" s="15">
        <f t="shared" si="66"/>
        <v>2018</v>
      </c>
      <c r="C735" s="15">
        <f t="shared" si="67"/>
        <v>1</v>
      </c>
      <c r="D735" s="15">
        <f t="shared" si="68"/>
        <v>3</v>
      </c>
      <c r="E735" s="15">
        <v>6079</v>
      </c>
      <c r="F735" s="15">
        <v>0</v>
      </c>
      <c r="G735" s="15">
        <f t="shared" si="69"/>
        <v>0</v>
      </c>
      <c r="H735" s="15">
        <f t="shared" si="70"/>
        <v>0</v>
      </c>
      <c r="I735" s="58">
        <f>'Fashring Assumptions'!$M$7*F735</f>
        <v>0</v>
      </c>
      <c r="J735" s="58">
        <f>'Fashring Assumptions'!$M$5*'Fashring Assumptions'!$M$7*E735</f>
        <v>379.9375</v>
      </c>
      <c r="K735" s="58">
        <f t="shared" si="71"/>
        <v>379.9375</v>
      </c>
    </row>
    <row r="736" spans="1:11" x14ac:dyDescent="0.3">
      <c r="A736" s="60">
        <v>43104</v>
      </c>
      <c r="B736" s="15">
        <f t="shared" si="66"/>
        <v>2018</v>
      </c>
      <c r="C736" s="15">
        <f t="shared" si="67"/>
        <v>1</v>
      </c>
      <c r="D736" s="15">
        <f t="shared" si="68"/>
        <v>4</v>
      </c>
      <c r="E736" s="15">
        <v>5530</v>
      </c>
      <c r="F736" s="15">
        <v>0</v>
      </c>
      <c r="G736" s="15">
        <f t="shared" si="69"/>
        <v>0</v>
      </c>
      <c r="H736" s="15">
        <f t="shared" si="70"/>
        <v>0</v>
      </c>
      <c r="I736" s="58">
        <f>'Fashring Assumptions'!$M$7*F736</f>
        <v>0</v>
      </c>
      <c r="J736" s="58">
        <f>'Fashring Assumptions'!$M$5*'Fashring Assumptions'!$M$7*E736</f>
        <v>345.625</v>
      </c>
      <c r="K736" s="58">
        <f t="shared" si="71"/>
        <v>345.625</v>
      </c>
    </row>
    <row r="737" spans="1:11" x14ac:dyDescent="0.3">
      <c r="A737" s="60">
        <v>43105</v>
      </c>
      <c r="B737" s="15">
        <f t="shared" si="66"/>
        <v>2018</v>
      </c>
      <c r="C737" s="15">
        <f t="shared" si="67"/>
        <v>1</v>
      </c>
      <c r="D737" s="15">
        <f t="shared" si="68"/>
        <v>5</v>
      </c>
      <c r="E737" s="15">
        <v>17968</v>
      </c>
      <c r="F737" s="15">
        <v>13068</v>
      </c>
      <c r="G737" s="15">
        <f t="shared" si="69"/>
        <v>1</v>
      </c>
      <c r="H737" s="15">
        <f t="shared" si="70"/>
        <v>1000</v>
      </c>
      <c r="I737" s="58">
        <f>'Fashring Assumptions'!$M$7*F737</f>
        <v>32670</v>
      </c>
      <c r="J737" s="58">
        <f>'Fashring Assumptions'!$M$5*'Fashring Assumptions'!$M$7*E737</f>
        <v>1123</v>
      </c>
      <c r="K737" s="58">
        <f t="shared" si="71"/>
        <v>34793</v>
      </c>
    </row>
    <row r="738" spans="1:11" x14ac:dyDescent="0.3">
      <c r="A738" s="60">
        <v>43106</v>
      </c>
      <c r="B738" s="15">
        <f t="shared" si="66"/>
        <v>2018</v>
      </c>
      <c r="C738" s="15">
        <f t="shared" si="67"/>
        <v>1</v>
      </c>
      <c r="D738" s="15">
        <f t="shared" si="68"/>
        <v>6</v>
      </c>
      <c r="E738" s="15">
        <v>17440</v>
      </c>
      <c r="F738" s="15">
        <v>0</v>
      </c>
      <c r="G738" s="15">
        <f t="shared" si="69"/>
        <v>0</v>
      </c>
      <c r="H738" s="15">
        <f t="shared" si="70"/>
        <v>0</v>
      </c>
      <c r="I738" s="58">
        <f>'Fashring Assumptions'!$M$7*F738</f>
        <v>0</v>
      </c>
      <c r="J738" s="58">
        <f>'Fashring Assumptions'!$M$5*'Fashring Assumptions'!$M$7*E738</f>
        <v>1090</v>
      </c>
      <c r="K738" s="58">
        <f t="shared" si="71"/>
        <v>1090</v>
      </c>
    </row>
    <row r="739" spans="1:11" x14ac:dyDescent="0.3">
      <c r="A739" s="60">
        <v>43107</v>
      </c>
      <c r="B739" s="15">
        <f t="shared" si="66"/>
        <v>2018</v>
      </c>
      <c r="C739" s="15">
        <f t="shared" si="67"/>
        <v>1</v>
      </c>
      <c r="D739" s="15">
        <f t="shared" si="68"/>
        <v>7</v>
      </c>
      <c r="E739" s="15">
        <v>16797</v>
      </c>
      <c r="F739" s="15">
        <v>0</v>
      </c>
      <c r="G739" s="15">
        <f t="shared" si="69"/>
        <v>0</v>
      </c>
      <c r="H739" s="15">
        <f t="shared" si="70"/>
        <v>0</v>
      </c>
      <c r="I739" s="58">
        <f>'Fashring Assumptions'!$M$7*F739</f>
        <v>0</v>
      </c>
      <c r="J739" s="58">
        <f>'Fashring Assumptions'!$M$5*'Fashring Assumptions'!$M$7*E739</f>
        <v>1049.8125</v>
      </c>
      <c r="K739" s="58">
        <f t="shared" si="71"/>
        <v>1049.8125</v>
      </c>
    </row>
    <row r="740" spans="1:11" x14ac:dyDescent="0.3">
      <c r="A740" s="60">
        <v>43108</v>
      </c>
      <c r="B740" s="15">
        <f t="shared" si="66"/>
        <v>2018</v>
      </c>
      <c r="C740" s="15">
        <f t="shared" si="67"/>
        <v>1</v>
      </c>
      <c r="D740" s="15">
        <f t="shared" si="68"/>
        <v>8</v>
      </c>
      <c r="E740" s="15">
        <v>16212</v>
      </c>
      <c r="F740" s="15">
        <v>0</v>
      </c>
      <c r="G740" s="15">
        <f t="shared" si="69"/>
        <v>0</v>
      </c>
      <c r="H740" s="15">
        <f t="shared" si="70"/>
        <v>0</v>
      </c>
      <c r="I740" s="58">
        <f>'Fashring Assumptions'!$M$7*F740</f>
        <v>0</v>
      </c>
      <c r="J740" s="58">
        <f>'Fashring Assumptions'!$M$5*'Fashring Assumptions'!$M$7*E740</f>
        <v>1013.25</v>
      </c>
      <c r="K740" s="58">
        <f t="shared" si="71"/>
        <v>1013.25</v>
      </c>
    </row>
    <row r="741" spans="1:11" x14ac:dyDescent="0.3">
      <c r="A741" s="60">
        <v>43109</v>
      </c>
      <c r="B741" s="15">
        <f t="shared" si="66"/>
        <v>2018</v>
      </c>
      <c r="C741" s="15">
        <f t="shared" si="67"/>
        <v>1</v>
      </c>
      <c r="D741" s="15">
        <f t="shared" si="68"/>
        <v>9</v>
      </c>
      <c r="E741" s="15">
        <v>15570</v>
      </c>
      <c r="F741" s="15">
        <v>0</v>
      </c>
      <c r="G741" s="15">
        <f t="shared" si="69"/>
        <v>0</v>
      </c>
      <c r="H741" s="15">
        <f t="shared" si="70"/>
        <v>0</v>
      </c>
      <c r="I741" s="58">
        <f>'Fashring Assumptions'!$M$7*F741</f>
        <v>0</v>
      </c>
      <c r="J741" s="58">
        <f>'Fashring Assumptions'!$M$5*'Fashring Assumptions'!$M$7*E741</f>
        <v>973.125</v>
      </c>
      <c r="K741" s="58">
        <f t="shared" si="71"/>
        <v>973.125</v>
      </c>
    </row>
    <row r="742" spans="1:11" x14ac:dyDescent="0.3">
      <c r="A742" s="60">
        <v>43110</v>
      </c>
      <c r="B742" s="15">
        <f t="shared" si="66"/>
        <v>2018</v>
      </c>
      <c r="C742" s="15">
        <f t="shared" si="67"/>
        <v>1</v>
      </c>
      <c r="D742" s="15">
        <f t="shared" si="68"/>
        <v>10</v>
      </c>
      <c r="E742" s="15">
        <v>14975</v>
      </c>
      <c r="F742" s="15">
        <v>0</v>
      </c>
      <c r="G742" s="15">
        <f t="shared" si="69"/>
        <v>0</v>
      </c>
      <c r="H742" s="15">
        <f t="shared" si="70"/>
        <v>0</v>
      </c>
      <c r="I742" s="58">
        <f>'Fashring Assumptions'!$M$7*F742</f>
        <v>0</v>
      </c>
      <c r="J742" s="58">
        <f>'Fashring Assumptions'!$M$5*'Fashring Assumptions'!$M$7*E742</f>
        <v>935.9375</v>
      </c>
      <c r="K742" s="58">
        <f t="shared" si="71"/>
        <v>935.9375</v>
      </c>
    </row>
    <row r="743" spans="1:11" x14ac:dyDescent="0.3">
      <c r="A743" s="60">
        <v>43111</v>
      </c>
      <c r="B743" s="15">
        <f t="shared" si="66"/>
        <v>2018</v>
      </c>
      <c r="C743" s="15">
        <f t="shared" si="67"/>
        <v>1</v>
      </c>
      <c r="D743" s="15">
        <f t="shared" si="68"/>
        <v>11</v>
      </c>
      <c r="E743" s="15">
        <v>14377</v>
      </c>
      <c r="F743" s="15">
        <v>0</v>
      </c>
      <c r="G743" s="15">
        <f t="shared" si="69"/>
        <v>0</v>
      </c>
      <c r="H743" s="15">
        <f t="shared" si="70"/>
        <v>0</v>
      </c>
      <c r="I743" s="58">
        <f>'Fashring Assumptions'!$M$7*F743</f>
        <v>0</v>
      </c>
      <c r="J743" s="58">
        <f>'Fashring Assumptions'!$M$5*'Fashring Assumptions'!$M$7*E743</f>
        <v>898.5625</v>
      </c>
      <c r="K743" s="58">
        <f t="shared" si="71"/>
        <v>898.5625</v>
      </c>
    </row>
    <row r="744" spans="1:11" x14ac:dyDescent="0.3">
      <c r="A744" s="60">
        <v>43112</v>
      </c>
      <c r="B744" s="15">
        <f t="shared" si="66"/>
        <v>2018</v>
      </c>
      <c r="C744" s="15">
        <f t="shared" si="67"/>
        <v>1</v>
      </c>
      <c r="D744" s="15">
        <f t="shared" si="68"/>
        <v>12</v>
      </c>
      <c r="E744" s="15">
        <v>13802</v>
      </c>
      <c r="F744" s="15">
        <v>0</v>
      </c>
      <c r="G744" s="15">
        <f t="shared" si="69"/>
        <v>0</v>
      </c>
      <c r="H744" s="15">
        <f t="shared" si="70"/>
        <v>0</v>
      </c>
      <c r="I744" s="58">
        <f>'Fashring Assumptions'!$M$7*F744</f>
        <v>0</v>
      </c>
      <c r="J744" s="58">
        <f>'Fashring Assumptions'!$M$5*'Fashring Assumptions'!$M$7*E744</f>
        <v>862.625</v>
      </c>
      <c r="K744" s="58">
        <f t="shared" si="71"/>
        <v>862.625</v>
      </c>
    </row>
    <row r="745" spans="1:11" x14ac:dyDescent="0.3">
      <c r="A745" s="60">
        <v>43113</v>
      </c>
      <c r="B745" s="15">
        <f t="shared" si="66"/>
        <v>2018</v>
      </c>
      <c r="C745" s="15">
        <f t="shared" si="67"/>
        <v>1</v>
      </c>
      <c r="D745" s="15">
        <f t="shared" si="68"/>
        <v>13</v>
      </c>
      <c r="E745" s="15">
        <v>13211</v>
      </c>
      <c r="F745" s="15">
        <v>0</v>
      </c>
      <c r="G745" s="15">
        <f t="shared" si="69"/>
        <v>0</v>
      </c>
      <c r="H745" s="15">
        <f t="shared" si="70"/>
        <v>0</v>
      </c>
      <c r="I745" s="58">
        <f>'Fashring Assumptions'!$M$7*F745</f>
        <v>0</v>
      </c>
      <c r="J745" s="58">
        <f>'Fashring Assumptions'!$M$5*'Fashring Assumptions'!$M$7*E745</f>
        <v>825.6875</v>
      </c>
      <c r="K745" s="58">
        <f t="shared" si="71"/>
        <v>825.6875</v>
      </c>
    </row>
    <row r="746" spans="1:11" x14ac:dyDescent="0.3">
      <c r="A746" s="60">
        <v>43114</v>
      </c>
      <c r="B746" s="15">
        <f t="shared" si="66"/>
        <v>2018</v>
      </c>
      <c r="C746" s="15">
        <f t="shared" si="67"/>
        <v>1</v>
      </c>
      <c r="D746" s="15">
        <f t="shared" si="68"/>
        <v>14</v>
      </c>
      <c r="E746" s="15">
        <v>12663</v>
      </c>
      <c r="F746" s="15">
        <v>0</v>
      </c>
      <c r="G746" s="15">
        <f t="shared" si="69"/>
        <v>0</v>
      </c>
      <c r="H746" s="15">
        <f t="shared" si="70"/>
        <v>0</v>
      </c>
      <c r="I746" s="58">
        <f>'Fashring Assumptions'!$M$7*F746</f>
        <v>0</v>
      </c>
      <c r="J746" s="58">
        <f>'Fashring Assumptions'!$M$5*'Fashring Assumptions'!$M$7*E746</f>
        <v>791.4375</v>
      </c>
      <c r="K746" s="58">
        <f t="shared" si="71"/>
        <v>791.4375</v>
      </c>
    </row>
    <row r="747" spans="1:11" x14ac:dyDescent="0.3">
      <c r="A747" s="60">
        <v>43115</v>
      </c>
      <c r="B747" s="15">
        <f t="shared" si="66"/>
        <v>2018</v>
      </c>
      <c r="C747" s="15">
        <f t="shared" si="67"/>
        <v>1</v>
      </c>
      <c r="D747" s="15">
        <f t="shared" si="68"/>
        <v>15</v>
      </c>
      <c r="E747" s="15">
        <v>12104</v>
      </c>
      <c r="F747" s="15">
        <v>0</v>
      </c>
      <c r="G747" s="15">
        <f t="shared" si="69"/>
        <v>0</v>
      </c>
      <c r="H747" s="15">
        <f t="shared" si="70"/>
        <v>0</v>
      </c>
      <c r="I747" s="58">
        <f>'Fashring Assumptions'!$M$7*F747</f>
        <v>0</v>
      </c>
      <c r="J747" s="58">
        <f>'Fashring Assumptions'!$M$5*'Fashring Assumptions'!$M$7*E747</f>
        <v>756.5</v>
      </c>
      <c r="K747" s="58">
        <f t="shared" si="71"/>
        <v>756.5</v>
      </c>
    </row>
    <row r="748" spans="1:11" x14ac:dyDescent="0.3">
      <c r="A748" s="60">
        <v>43116</v>
      </c>
      <c r="B748" s="15">
        <f t="shared" si="66"/>
        <v>2018</v>
      </c>
      <c r="C748" s="15">
        <f t="shared" si="67"/>
        <v>1</v>
      </c>
      <c r="D748" s="15">
        <f t="shared" si="68"/>
        <v>16</v>
      </c>
      <c r="E748" s="15">
        <v>11537</v>
      </c>
      <c r="F748" s="15">
        <v>0</v>
      </c>
      <c r="G748" s="15">
        <f t="shared" si="69"/>
        <v>0</v>
      </c>
      <c r="H748" s="15">
        <f t="shared" si="70"/>
        <v>0</v>
      </c>
      <c r="I748" s="58">
        <f>'Fashring Assumptions'!$M$7*F748</f>
        <v>0</v>
      </c>
      <c r="J748" s="58">
        <f>'Fashring Assumptions'!$M$5*'Fashring Assumptions'!$M$7*E748</f>
        <v>721.0625</v>
      </c>
      <c r="K748" s="58">
        <f t="shared" si="71"/>
        <v>721.0625</v>
      </c>
    </row>
    <row r="749" spans="1:11" x14ac:dyDescent="0.3">
      <c r="A749" s="60">
        <v>43117</v>
      </c>
      <c r="B749" s="15">
        <f t="shared" si="66"/>
        <v>2018</v>
      </c>
      <c r="C749" s="15">
        <f t="shared" si="67"/>
        <v>1</v>
      </c>
      <c r="D749" s="15">
        <f t="shared" si="68"/>
        <v>17</v>
      </c>
      <c r="E749" s="15">
        <v>10954</v>
      </c>
      <c r="F749" s="15">
        <v>0</v>
      </c>
      <c r="G749" s="15">
        <f t="shared" si="69"/>
        <v>0</v>
      </c>
      <c r="H749" s="15">
        <f t="shared" si="70"/>
        <v>0</v>
      </c>
      <c r="I749" s="58">
        <f>'Fashring Assumptions'!$M$7*F749</f>
        <v>0</v>
      </c>
      <c r="J749" s="58">
        <f>'Fashring Assumptions'!$M$5*'Fashring Assumptions'!$M$7*E749</f>
        <v>684.625</v>
      </c>
      <c r="K749" s="58">
        <f t="shared" si="71"/>
        <v>684.625</v>
      </c>
    </row>
    <row r="750" spans="1:11" x14ac:dyDescent="0.3">
      <c r="A750" s="60">
        <v>43118</v>
      </c>
      <c r="B750" s="15">
        <f t="shared" si="66"/>
        <v>2018</v>
      </c>
      <c r="C750" s="15">
        <f t="shared" si="67"/>
        <v>1</v>
      </c>
      <c r="D750" s="15">
        <f t="shared" si="68"/>
        <v>18</v>
      </c>
      <c r="E750" s="15">
        <v>10361</v>
      </c>
      <c r="F750" s="15">
        <v>0</v>
      </c>
      <c r="G750" s="15">
        <f t="shared" si="69"/>
        <v>0</v>
      </c>
      <c r="H750" s="15">
        <f t="shared" si="70"/>
        <v>0</v>
      </c>
      <c r="I750" s="58">
        <f>'Fashring Assumptions'!$M$7*F750</f>
        <v>0</v>
      </c>
      <c r="J750" s="58">
        <f>'Fashring Assumptions'!$M$5*'Fashring Assumptions'!$M$7*E750</f>
        <v>647.5625</v>
      </c>
      <c r="K750" s="58">
        <f t="shared" si="71"/>
        <v>647.5625</v>
      </c>
    </row>
    <row r="751" spans="1:11" x14ac:dyDescent="0.3">
      <c r="A751" s="60">
        <v>43119</v>
      </c>
      <c r="B751" s="15">
        <f t="shared" si="66"/>
        <v>2018</v>
      </c>
      <c r="C751" s="15">
        <f t="shared" si="67"/>
        <v>1</v>
      </c>
      <c r="D751" s="15">
        <f t="shared" si="68"/>
        <v>19</v>
      </c>
      <c r="E751" s="15">
        <v>9777</v>
      </c>
      <c r="F751" s="15">
        <v>0</v>
      </c>
      <c r="G751" s="15">
        <f t="shared" si="69"/>
        <v>0</v>
      </c>
      <c r="H751" s="15">
        <f t="shared" si="70"/>
        <v>0</v>
      </c>
      <c r="I751" s="58">
        <f>'Fashring Assumptions'!$M$7*F751</f>
        <v>0</v>
      </c>
      <c r="J751" s="58">
        <f>'Fashring Assumptions'!$M$5*'Fashring Assumptions'!$M$7*E751</f>
        <v>611.0625</v>
      </c>
      <c r="K751" s="58">
        <f t="shared" si="71"/>
        <v>611.0625</v>
      </c>
    </row>
    <row r="752" spans="1:11" x14ac:dyDescent="0.3">
      <c r="A752" s="60">
        <v>43120</v>
      </c>
      <c r="B752" s="15">
        <f t="shared" si="66"/>
        <v>2018</v>
      </c>
      <c r="C752" s="15">
        <f t="shared" si="67"/>
        <v>1</v>
      </c>
      <c r="D752" s="15">
        <f t="shared" si="68"/>
        <v>20</v>
      </c>
      <c r="E752" s="15">
        <v>9172</v>
      </c>
      <c r="F752" s="15">
        <v>0</v>
      </c>
      <c r="G752" s="15">
        <f t="shared" si="69"/>
        <v>0</v>
      </c>
      <c r="H752" s="15">
        <f t="shared" si="70"/>
        <v>0</v>
      </c>
      <c r="I752" s="58">
        <f>'Fashring Assumptions'!$M$7*F752</f>
        <v>0</v>
      </c>
      <c r="J752" s="58">
        <f>'Fashring Assumptions'!$M$5*'Fashring Assumptions'!$M$7*E752</f>
        <v>573.25</v>
      </c>
      <c r="K752" s="58">
        <f t="shared" si="71"/>
        <v>573.25</v>
      </c>
    </row>
    <row r="753" spans="1:11" x14ac:dyDescent="0.3">
      <c r="A753" s="60">
        <v>43121</v>
      </c>
      <c r="B753" s="15">
        <f t="shared" si="66"/>
        <v>2018</v>
      </c>
      <c r="C753" s="15">
        <f t="shared" si="67"/>
        <v>1</v>
      </c>
      <c r="D753" s="15">
        <f t="shared" si="68"/>
        <v>21</v>
      </c>
      <c r="E753" s="15">
        <v>8628</v>
      </c>
      <c r="F753" s="15">
        <v>0</v>
      </c>
      <c r="G753" s="15">
        <f t="shared" si="69"/>
        <v>0</v>
      </c>
      <c r="H753" s="15">
        <f t="shared" si="70"/>
        <v>0</v>
      </c>
      <c r="I753" s="58">
        <f>'Fashring Assumptions'!$M$7*F753</f>
        <v>0</v>
      </c>
      <c r="J753" s="58">
        <f>'Fashring Assumptions'!$M$5*'Fashring Assumptions'!$M$7*E753</f>
        <v>539.25</v>
      </c>
      <c r="K753" s="58">
        <f t="shared" si="71"/>
        <v>539.25</v>
      </c>
    </row>
    <row r="754" spans="1:11" x14ac:dyDescent="0.3">
      <c r="A754" s="60">
        <v>43122</v>
      </c>
      <c r="B754" s="15">
        <f t="shared" si="66"/>
        <v>2018</v>
      </c>
      <c r="C754" s="15">
        <f t="shared" si="67"/>
        <v>1</v>
      </c>
      <c r="D754" s="15">
        <f t="shared" si="68"/>
        <v>22</v>
      </c>
      <c r="E754" s="15">
        <v>8042</v>
      </c>
      <c r="F754" s="15">
        <v>0</v>
      </c>
      <c r="G754" s="15">
        <f t="shared" si="69"/>
        <v>0</v>
      </c>
      <c r="H754" s="15">
        <f t="shared" si="70"/>
        <v>0</v>
      </c>
      <c r="I754" s="58">
        <f>'Fashring Assumptions'!$M$7*F754</f>
        <v>0</v>
      </c>
      <c r="J754" s="58">
        <f>'Fashring Assumptions'!$M$5*'Fashring Assumptions'!$M$7*E754</f>
        <v>502.625</v>
      </c>
      <c r="K754" s="58">
        <f t="shared" si="71"/>
        <v>502.625</v>
      </c>
    </row>
    <row r="755" spans="1:11" x14ac:dyDescent="0.3">
      <c r="A755" s="60">
        <v>43123</v>
      </c>
      <c r="B755" s="15">
        <f t="shared" si="66"/>
        <v>2018</v>
      </c>
      <c r="C755" s="15">
        <f t="shared" si="67"/>
        <v>1</v>
      </c>
      <c r="D755" s="15">
        <f t="shared" si="68"/>
        <v>23</v>
      </c>
      <c r="E755" s="15">
        <v>7490</v>
      </c>
      <c r="F755" s="15">
        <v>0</v>
      </c>
      <c r="G755" s="15">
        <f t="shared" si="69"/>
        <v>0</v>
      </c>
      <c r="H755" s="15">
        <f t="shared" si="70"/>
        <v>0</v>
      </c>
      <c r="I755" s="58">
        <f>'Fashring Assumptions'!$M$7*F755</f>
        <v>0</v>
      </c>
      <c r="J755" s="58">
        <f>'Fashring Assumptions'!$M$5*'Fashring Assumptions'!$M$7*E755</f>
        <v>468.125</v>
      </c>
      <c r="K755" s="58">
        <f t="shared" si="71"/>
        <v>468.125</v>
      </c>
    </row>
    <row r="756" spans="1:11" x14ac:dyDescent="0.3">
      <c r="A756" s="60">
        <v>43124</v>
      </c>
      <c r="B756" s="15">
        <f t="shared" si="66"/>
        <v>2018</v>
      </c>
      <c r="C756" s="15">
        <f t="shared" si="67"/>
        <v>1</v>
      </c>
      <c r="D756" s="15">
        <f t="shared" si="68"/>
        <v>24</v>
      </c>
      <c r="E756" s="15">
        <v>6902</v>
      </c>
      <c r="F756" s="15">
        <v>0</v>
      </c>
      <c r="G756" s="15">
        <f t="shared" si="69"/>
        <v>0</v>
      </c>
      <c r="H756" s="15">
        <f t="shared" si="70"/>
        <v>0</v>
      </c>
      <c r="I756" s="58">
        <f>'Fashring Assumptions'!$M$7*F756</f>
        <v>0</v>
      </c>
      <c r="J756" s="58">
        <f>'Fashring Assumptions'!$M$5*'Fashring Assumptions'!$M$7*E756</f>
        <v>431.375</v>
      </c>
      <c r="K756" s="58">
        <f t="shared" si="71"/>
        <v>431.375</v>
      </c>
    </row>
    <row r="757" spans="1:11" x14ac:dyDescent="0.3">
      <c r="A757" s="60">
        <v>43125</v>
      </c>
      <c r="B757" s="15">
        <f t="shared" si="66"/>
        <v>2018</v>
      </c>
      <c r="C757" s="15">
        <f t="shared" si="67"/>
        <v>1</v>
      </c>
      <c r="D757" s="15">
        <f t="shared" si="68"/>
        <v>25</v>
      </c>
      <c r="E757" s="15">
        <v>6312</v>
      </c>
      <c r="F757" s="15">
        <v>0</v>
      </c>
      <c r="G757" s="15">
        <f t="shared" si="69"/>
        <v>0</v>
      </c>
      <c r="H757" s="15">
        <f t="shared" si="70"/>
        <v>0</v>
      </c>
      <c r="I757" s="58">
        <f>'Fashring Assumptions'!$M$7*F757</f>
        <v>0</v>
      </c>
      <c r="J757" s="58">
        <f>'Fashring Assumptions'!$M$5*'Fashring Assumptions'!$M$7*E757</f>
        <v>394.5</v>
      </c>
      <c r="K757" s="58">
        <f t="shared" si="71"/>
        <v>394.5</v>
      </c>
    </row>
    <row r="758" spans="1:11" x14ac:dyDescent="0.3">
      <c r="A758" s="60">
        <v>43126</v>
      </c>
      <c r="B758" s="15">
        <f t="shared" si="66"/>
        <v>2018</v>
      </c>
      <c r="C758" s="15">
        <f t="shared" si="67"/>
        <v>1</v>
      </c>
      <c r="D758" s="15">
        <f t="shared" si="68"/>
        <v>26</v>
      </c>
      <c r="E758" s="15">
        <v>5783</v>
      </c>
      <c r="F758" s="15">
        <v>0</v>
      </c>
      <c r="G758" s="15">
        <f t="shared" si="69"/>
        <v>0</v>
      </c>
      <c r="H758" s="15">
        <f t="shared" si="70"/>
        <v>0</v>
      </c>
      <c r="I758" s="58">
        <f>'Fashring Assumptions'!$M$7*F758</f>
        <v>0</v>
      </c>
      <c r="J758" s="58">
        <f>'Fashring Assumptions'!$M$5*'Fashring Assumptions'!$M$7*E758</f>
        <v>361.4375</v>
      </c>
      <c r="K758" s="58">
        <f t="shared" si="71"/>
        <v>361.4375</v>
      </c>
    </row>
    <row r="759" spans="1:11" x14ac:dyDescent="0.3">
      <c r="A759" s="60">
        <v>43127</v>
      </c>
      <c r="B759" s="15">
        <f t="shared" si="66"/>
        <v>2018</v>
      </c>
      <c r="C759" s="15">
        <f t="shared" si="67"/>
        <v>1</v>
      </c>
      <c r="D759" s="15">
        <f t="shared" si="68"/>
        <v>27</v>
      </c>
      <c r="E759" s="15">
        <v>5269</v>
      </c>
      <c r="F759" s="15">
        <v>0</v>
      </c>
      <c r="G759" s="15">
        <f t="shared" si="69"/>
        <v>0</v>
      </c>
      <c r="H759" s="15">
        <f t="shared" si="70"/>
        <v>0</v>
      </c>
      <c r="I759" s="58">
        <f>'Fashring Assumptions'!$M$7*F759</f>
        <v>0</v>
      </c>
      <c r="J759" s="58">
        <f>'Fashring Assumptions'!$M$5*'Fashring Assumptions'!$M$7*E759</f>
        <v>329.3125</v>
      </c>
      <c r="K759" s="58">
        <f t="shared" si="71"/>
        <v>329.3125</v>
      </c>
    </row>
    <row r="760" spans="1:11" x14ac:dyDescent="0.3">
      <c r="A760" s="60">
        <v>43128</v>
      </c>
      <c r="B760" s="15">
        <f t="shared" si="66"/>
        <v>2018</v>
      </c>
      <c r="C760" s="15">
        <f t="shared" si="67"/>
        <v>1</v>
      </c>
      <c r="D760" s="15">
        <f t="shared" si="68"/>
        <v>28</v>
      </c>
      <c r="E760" s="15">
        <v>17193</v>
      </c>
      <c r="F760" s="15">
        <v>12537</v>
      </c>
      <c r="G760" s="15">
        <f t="shared" si="69"/>
        <v>1</v>
      </c>
      <c r="H760" s="15">
        <f t="shared" si="70"/>
        <v>1000</v>
      </c>
      <c r="I760" s="58">
        <f>'Fashring Assumptions'!$M$7*F760</f>
        <v>31342.5</v>
      </c>
      <c r="J760" s="58">
        <f>'Fashring Assumptions'!$M$5*'Fashring Assumptions'!$M$7*E760</f>
        <v>1074.5625</v>
      </c>
      <c r="K760" s="58">
        <f t="shared" si="71"/>
        <v>33417.0625</v>
      </c>
    </row>
    <row r="761" spans="1:11" x14ac:dyDescent="0.3">
      <c r="A761" s="60">
        <v>43129</v>
      </c>
      <c r="B761" s="15">
        <f t="shared" si="66"/>
        <v>2018</v>
      </c>
      <c r="C761" s="15">
        <f t="shared" si="67"/>
        <v>1</v>
      </c>
      <c r="D761" s="15">
        <f t="shared" si="68"/>
        <v>29</v>
      </c>
      <c r="E761" s="15">
        <v>16593</v>
      </c>
      <c r="F761" s="15">
        <v>0</v>
      </c>
      <c r="G761" s="15">
        <f t="shared" si="69"/>
        <v>0</v>
      </c>
      <c r="H761" s="15">
        <f t="shared" si="70"/>
        <v>0</v>
      </c>
      <c r="I761" s="58">
        <f>'Fashring Assumptions'!$M$7*F761</f>
        <v>0</v>
      </c>
      <c r="J761" s="58">
        <f>'Fashring Assumptions'!$M$5*'Fashring Assumptions'!$M$7*E761</f>
        <v>1037.0625</v>
      </c>
      <c r="K761" s="58">
        <f t="shared" si="71"/>
        <v>1037.0625</v>
      </c>
    </row>
    <row r="762" spans="1:11" x14ac:dyDescent="0.3">
      <c r="A762" s="60">
        <v>43130</v>
      </c>
      <c r="B762" s="15">
        <f t="shared" si="66"/>
        <v>2018</v>
      </c>
      <c r="C762" s="15">
        <f t="shared" si="67"/>
        <v>1</v>
      </c>
      <c r="D762" s="15">
        <f t="shared" si="68"/>
        <v>30</v>
      </c>
      <c r="E762" s="15">
        <v>16031</v>
      </c>
      <c r="F762" s="15">
        <v>0</v>
      </c>
      <c r="G762" s="15">
        <f t="shared" si="69"/>
        <v>0</v>
      </c>
      <c r="H762" s="15">
        <f t="shared" si="70"/>
        <v>0</v>
      </c>
      <c r="I762" s="58">
        <f>'Fashring Assumptions'!$M$7*F762</f>
        <v>0</v>
      </c>
      <c r="J762" s="58">
        <f>'Fashring Assumptions'!$M$5*'Fashring Assumptions'!$M$7*E762</f>
        <v>1001.9375</v>
      </c>
      <c r="K762" s="58">
        <f t="shared" si="71"/>
        <v>1001.9375</v>
      </c>
    </row>
    <row r="763" spans="1:11" x14ac:dyDescent="0.3">
      <c r="A763" s="60">
        <v>43131</v>
      </c>
      <c r="B763" s="15">
        <f t="shared" si="66"/>
        <v>2018</v>
      </c>
      <c r="C763" s="15">
        <f t="shared" si="67"/>
        <v>1</v>
      </c>
      <c r="D763" s="15">
        <f t="shared" si="68"/>
        <v>31</v>
      </c>
      <c r="E763" s="15">
        <v>15454</v>
      </c>
      <c r="F763" s="15">
        <v>0</v>
      </c>
      <c r="G763" s="15">
        <f t="shared" si="69"/>
        <v>0</v>
      </c>
      <c r="H763" s="15">
        <f t="shared" si="70"/>
        <v>0</v>
      </c>
      <c r="I763" s="58">
        <f>'Fashring Assumptions'!$M$7*F763</f>
        <v>0</v>
      </c>
      <c r="J763" s="58">
        <f>'Fashring Assumptions'!$M$5*'Fashring Assumptions'!$M$7*E763</f>
        <v>965.875</v>
      </c>
      <c r="K763" s="58">
        <f t="shared" si="71"/>
        <v>965.875</v>
      </c>
    </row>
    <row r="764" spans="1:11" x14ac:dyDescent="0.3">
      <c r="A764" s="60">
        <v>43132</v>
      </c>
      <c r="B764" s="15">
        <f t="shared" si="66"/>
        <v>2018</v>
      </c>
      <c r="C764" s="15">
        <f t="shared" si="67"/>
        <v>2</v>
      </c>
      <c r="D764" s="15">
        <f t="shared" si="68"/>
        <v>1</v>
      </c>
      <c r="E764" s="15">
        <v>14882</v>
      </c>
      <c r="F764" s="15">
        <v>0</v>
      </c>
      <c r="G764" s="15">
        <f t="shared" si="69"/>
        <v>0</v>
      </c>
      <c r="H764" s="15">
        <f t="shared" si="70"/>
        <v>0</v>
      </c>
      <c r="I764" s="58">
        <f>'Fashring Assumptions'!$M$7*F764</f>
        <v>0</v>
      </c>
      <c r="J764" s="58">
        <f>'Fashring Assumptions'!$M$5*'Fashring Assumptions'!$M$7*E764</f>
        <v>930.125</v>
      </c>
      <c r="K764" s="58">
        <f t="shared" si="71"/>
        <v>930.125</v>
      </c>
    </row>
    <row r="765" spans="1:11" x14ac:dyDescent="0.3">
      <c r="A765" s="60">
        <v>43133</v>
      </c>
      <c r="B765" s="15">
        <f t="shared" si="66"/>
        <v>2018</v>
      </c>
      <c r="C765" s="15">
        <f t="shared" si="67"/>
        <v>2</v>
      </c>
      <c r="D765" s="15">
        <f t="shared" si="68"/>
        <v>2</v>
      </c>
      <c r="E765" s="15">
        <v>14251</v>
      </c>
      <c r="F765" s="15">
        <v>0</v>
      </c>
      <c r="G765" s="15">
        <f t="shared" si="69"/>
        <v>0</v>
      </c>
      <c r="H765" s="15">
        <f t="shared" si="70"/>
        <v>0</v>
      </c>
      <c r="I765" s="58">
        <f>'Fashring Assumptions'!$M$7*F765</f>
        <v>0</v>
      </c>
      <c r="J765" s="58">
        <f>'Fashring Assumptions'!$M$5*'Fashring Assumptions'!$M$7*E765</f>
        <v>890.6875</v>
      </c>
      <c r="K765" s="58">
        <f t="shared" si="71"/>
        <v>890.6875</v>
      </c>
    </row>
    <row r="766" spans="1:11" x14ac:dyDescent="0.3">
      <c r="A766" s="60">
        <v>43134</v>
      </c>
      <c r="B766" s="15">
        <f t="shared" si="66"/>
        <v>2018</v>
      </c>
      <c r="C766" s="15">
        <f t="shared" si="67"/>
        <v>2</v>
      </c>
      <c r="D766" s="15">
        <f t="shared" si="68"/>
        <v>3</v>
      </c>
      <c r="E766" s="15">
        <v>13734</v>
      </c>
      <c r="F766" s="15">
        <v>0</v>
      </c>
      <c r="G766" s="15">
        <f t="shared" si="69"/>
        <v>0</v>
      </c>
      <c r="H766" s="15">
        <f t="shared" si="70"/>
        <v>0</v>
      </c>
      <c r="I766" s="58">
        <f>'Fashring Assumptions'!$M$7*F766</f>
        <v>0</v>
      </c>
      <c r="J766" s="58">
        <f>'Fashring Assumptions'!$M$5*'Fashring Assumptions'!$M$7*E766</f>
        <v>858.375</v>
      </c>
      <c r="K766" s="58">
        <f t="shared" si="71"/>
        <v>858.375</v>
      </c>
    </row>
    <row r="767" spans="1:11" x14ac:dyDescent="0.3">
      <c r="A767" s="60">
        <v>43135</v>
      </c>
      <c r="B767" s="15">
        <f t="shared" si="66"/>
        <v>2018</v>
      </c>
      <c r="C767" s="15">
        <f t="shared" si="67"/>
        <v>2</v>
      </c>
      <c r="D767" s="15">
        <f t="shared" si="68"/>
        <v>4</v>
      </c>
      <c r="E767" s="15">
        <v>13174</v>
      </c>
      <c r="F767" s="15">
        <v>0</v>
      </c>
      <c r="G767" s="15">
        <f t="shared" si="69"/>
        <v>0</v>
      </c>
      <c r="H767" s="15">
        <f t="shared" si="70"/>
        <v>0</v>
      </c>
      <c r="I767" s="58">
        <f>'Fashring Assumptions'!$M$7*F767</f>
        <v>0</v>
      </c>
      <c r="J767" s="58">
        <f>'Fashring Assumptions'!$M$5*'Fashring Assumptions'!$M$7*E767</f>
        <v>823.375</v>
      </c>
      <c r="K767" s="58">
        <f t="shared" si="71"/>
        <v>823.375</v>
      </c>
    </row>
    <row r="768" spans="1:11" x14ac:dyDescent="0.3">
      <c r="A768" s="60">
        <v>43136</v>
      </c>
      <c r="B768" s="15">
        <f t="shared" si="66"/>
        <v>2018</v>
      </c>
      <c r="C768" s="15">
        <f t="shared" si="67"/>
        <v>2</v>
      </c>
      <c r="D768" s="15">
        <f t="shared" si="68"/>
        <v>5</v>
      </c>
      <c r="E768" s="15">
        <v>12609</v>
      </c>
      <c r="F768" s="15">
        <v>0</v>
      </c>
      <c r="G768" s="15">
        <f t="shared" si="69"/>
        <v>0</v>
      </c>
      <c r="H768" s="15">
        <f t="shared" si="70"/>
        <v>0</v>
      </c>
      <c r="I768" s="58">
        <f>'Fashring Assumptions'!$M$7*F768</f>
        <v>0</v>
      </c>
      <c r="J768" s="58">
        <f>'Fashring Assumptions'!$M$5*'Fashring Assumptions'!$M$7*E768</f>
        <v>788.0625</v>
      </c>
      <c r="K768" s="58">
        <f t="shared" si="71"/>
        <v>788.0625</v>
      </c>
    </row>
    <row r="769" spans="1:11" x14ac:dyDescent="0.3">
      <c r="A769" s="60">
        <v>43137</v>
      </c>
      <c r="B769" s="15">
        <f t="shared" si="66"/>
        <v>2018</v>
      </c>
      <c r="C769" s="15">
        <f t="shared" si="67"/>
        <v>2</v>
      </c>
      <c r="D769" s="15">
        <f t="shared" si="68"/>
        <v>6</v>
      </c>
      <c r="E769" s="15">
        <v>12056</v>
      </c>
      <c r="F769" s="15">
        <v>0</v>
      </c>
      <c r="G769" s="15">
        <f t="shared" si="69"/>
        <v>0</v>
      </c>
      <c r="H769" s="15">
        <f t="shared" si="70"/>
        <v>0</v>
      </c>
      <c r="I769" s="58">
        <f>'Fashring Assumptions'!$M$7*F769</f>
        <v>0</v>
      </c>
      <c r="J769" s="58">
        <f>'Fashring Assumptions'!$M$5*'Fashring Assumptions'!$M$7*E769</f>
        <v>753.5</v>
      </c>
      <c r="K769" s="58">
        <f t="shared" si="71"/>
        <v>753.5</v>
      </c>
    </row>
    <row r="770" spans="1:11" x14ac:dyDescent="0.3">
      <c r="A770" s="60">
        <v>43138</v>
      </c>
      <c r="B770" s="15">
        <f t="shared" si="66"/>
        <v>2018</v>
      </c>
      <c r="C770" s="15">
        <f t="shared" si="67"/>
        <v>2</v>
      </c>
      <c r="D770" s="15">
        <f t="shared" si="68"/>
        <v>7</v>
      </c>
      <c r="E770" s="15">
        <v>11521</v>
      </c>
      <c r="F770" s="15">
        <v>0</v>
      </c>
      <c r="G770" s="15">
        <f t="shared" si="69"/>
        <v>0</v>
      </c>
      <c r="H770" s="15">
        <f t="shared" si="70"/>
        <v>0</v>
      </c>
      <c r="I770" s="58">
        <f>'Fashring Assumptions'!$M$7*F770</f>
        <v>0</v>
      </c>
      <c r="J770" s="58">
        <f>'Fashring Assumptions'!$M$5*'Fashring Assumptions'!$M$7*E770</f>
        <v>720.0625</v>
      </c>
      <c r="K770" s="58">
        <f t="shared" si="71"/>
        <v>720.0625</v>
      </c>
    </row>
    <row r="771" spans="1:11" x14ac:dyDescent="0.3">
      <c r="A771" s="60">
        <v>43139</v>
      </c>
      <c r="B771" s="15">
        <f t="shared" ref="B771:B834" si="72">YEAR(A771)</f>
        <v>2018</v>
      </c>
      <c r="C771" s="15">
        <f t="shared" ref="C771:C834" si="73">MONTH(A771)</f>
        <v>2</v>
      </c>
      <c r="D771" s="15">
        <f t="shared" ref="D771:D834" si="74">DAY(A771)</f>
        <v>8</v>
      </c>
      <c r="E771" s="15">
        <v>10952</v>
      </c>
      <c r="F771" s="15">
        <v>0</v>
      </c>
      <c r="G771" s="15">
        <f t="shared" ref="G771:G834" si="75">IF(F771&gt;0,1,0)</f>
        <v>0</v>
      </c>
      <c r="H771" s="15">
        <f t="shared" ref="H771:H834" si="76">1000*G771</f>
        <v>0</v>
      </c>
      <c r="I771" s="58">
        <f>'Fashring Assumptions'!$M$7*F771</f>
        <v>0</v>
      </c>
      <c r="J771" s="58">
        <f>'Fashring Assumptions'!$M$5*'Fashring Assumptions'!$M$7*E771</f>
        <v>684.5</v>
      </c>
      <c r="K771" s="58">
        <f t="shared" ref="K771:K834" si="77">SUM(H771:J771)</f>
        <v>684.5</v>
      </c>
    </row>
    <row r="772" spans="1:11" x14ac:dyDescent="0.3">
      <c r="A772" s="60">
        <v>43140</v>
      </c>
      <c r="B772" s="15">
        <f t="shared" si="72"/>
        <v>2018</v>
      </c>
      <c r="C772" s="15">
        <f t="shared" si="73"/>
        <v>2</v>
      </c>
      <c r="D772" s="15">
        <f t="shared" si="74"/>
        <v>9</v>
      </c>
      <c r="E772" s="15">
        <v>10407</v>
      </c>
      <c r="F772" s="15">
        <v>0</v>
      </c>
      <c r="G772" s="15">
        <f t="shared" si="75"/>
        <v>0</v>
      </c>
      <c r="H772" s="15">
        <f t="shared" si="76"/>
        <v>0</v>
      </c>
      <c r="I772" s="58">
        <f>'Fashring Assumptions'!$M$7*F772</f>
        <v>0</v>
      </c>
      <c r="J772" s="58">
        <f>'Fashring Assumptions'!$M$5*'Fashring Assumptions'!$M$7*E772</f>
        <v>650.4375</v>
      </c>
      <c r="K772" s="58">
        <f t="shared" si="77"/>
        <v>650.4375</v>
      </c>
    </row>
    <row r="773" spans="1:11" x14ac:dyDescent="0.3">
      <c r="A773" s="60">
        <v>43141</v>
      </c>
      <c r="B773" s="15">
        <f t="shared" si="72"/>
        <v>2018</v>
      </c>
      <c r="C773" s="15">
        <f t="shared" si="73"/>
        <v>2</v>
      </c>
      <c r="D773" s="15">
        <f t="shared" si="74"/>
        <v>10</v>
      </c>
      <c r="E773" s="15">
        <v>9790</v>
      </c>
      <c r="F773" s="15">
        <v>0</v>
      </c>
      <c r="G773" s="15">
        <f t="shared" si="75"/>
        <v>0</v>
      </c>
      <c r="H773" s="15">
        <f t="shared" si="76"/>
        <v>0</v>
      </c>
      <c r="I773" s="58">
        <f>'Fashring Assumptions'!$M$7*F773</f>
        <v>0</v>
      </c>
      <c r="J773" s="58">
        <f>'Fashring Assumptions'!$M$5*'Fashring Assumptions'!$M$7*E773</f>
        <v>611.875</v>
      </c>
      <c r="K773" s="58">
        <f t="shared" si="77"/>
        <v>611.875</v>
      </c>
    </row>
    <row r="774" spans="1:11" x14ac:dyDescent="0.3">
      <c r="A774" s="60">
        <v>43142</v>
      </c>
      <c r="B774" s="15">
        <f t="shared" si="72"/>
        <v>2018</v>
      </c>
      <c r="C774" s="15">
        <f t="shared" si="73"/>
        <v>2</v>
      </c>
      <c r="D774" s="15">
        <f t="shared" si="74"/>
        <v>11</v>
      </c>
      <c r="E774" s="15">
        <v>9255</v>
      </c>
      <c r="F774" s="15">
        <v>0</v>
      </c>
      <c r="G774" s="15">
        <f t="shared" si="75"/>
        <v>0</v>
      </c>
      <c r="H774" s="15">
        <f t="shared" si="76"/>
        <v>0</v>
      </c>
      <c r="I774" s="58">
        <f>'Fashring Assumptions'!$M$7*F774</f>
        <v>0</v>
      </c>
      <c r="J774" s="58">
        <f>'Fashring Assumptions'!$M$5*'Fashring Assumptions'!$M$7*E774</f>
        <v>578.4375</v>
      </c>
      <c r="K774" s="58">
        <f t="shared" si="77"/>
        <v>578.4375</v>
      </c>
    </row>
    <row r="775" spans="1:11" x14ac:dyDescent="0.3">
      <c r="A775" s="60">
        <v>43143</v>
      </c>
      <c r="B775" s="15">
        <f t="shared" si="72"/>
        <v>2018</v>
      </c>
      <c r="C775" s="15">
        <f t="shared" si="73"/>
        <v>2</v>
      </c>
      <c r="D775" s="15">
        <f t="shared" si="74"/>
        <v>12</v>
      </c>
      <c r="E775" s="15">
        <v>8646</v>
      </c>
      <c r="F775" s="15">
        <v>0</v>
      </c>
      <c r="G775" s="15">
        <f t="shared" si="75"/>
        <v>0</v>
      </c>
      <c r="H775" s="15">
        <f t="shared" si="76"/>
        <v>0</v>
      </c>
      <c r="I775" s="58">
        <f>'Fashring Assumptions'!$M$7*F775</f>
        <v>0</v>
      </c>
      <c r="J775" s="58">
        <f>'Fashring Assumptions'!$M$5*'Fashring Assumptions'!$M$7*E775</f>
        <v>540.375</v>
      </c>
      <c r="K775" s="58">
        <f t="shared" si="77"/>
        <v>540.375</v>
      </c>
    </row>
    <row r="776" spans="1:11" x14ac:dyDescent="0.3">
      <c r="A776" s="60">
        <v>43144</v>
      </c>
      <c r="B776" s="15">
        <f t="shared" si="72"/>
        <v>2018</v>
      </c>
      <c r="C776" s="15">
        <f t="shared" si="73"/>
        <v>2</v>
      </c>
      <c r="D776" s="15">
        <f t="shared" si="74"/>
        <v>13</v>
      </c>
      <c r="E776" s="15">
        <v>7997</v>
      </c>
      <c r="F776" s="15">
        <v>0</v>
      </c>
      <c r="G776" s="15">
        <f t="shared" si="75"/>
        <v>0</v>
      </c>
      <c r="H776" s="15">
        <f t="shared" si="76"/>
        <v>0</v>
      </c>
      <c r="I776" s="58">
        <f>'Fashring Assumptions'!$M$7*F776</f>
        <v>0</v>
      </c>
      <c r="J776" s="58">
        <f>'Fashring Assumptions'!$M$5*'Fashring Assumptions'!$M$7*E776</f>
        <v>499.8125</v>
      </c>
      <c r="K776" s="58">
        <f t="shared" si="77"/>
        <v>499.8125</v>
      </c>
    </row>
    <row r="777" spans="1:11" x14ac:dyDescent="0.3">
      <c r="A777" s="60">
        <v>43145</v>
      </c>
      <c r="B777" s="15">
        <f t="shared" si="72"/>
        <v>2018</v>
      </c>
      <c r="C777" s="15">
        <f t="shared" si="73"/>
        <v>2</v>
      </c>
      <c r="D777" s="15">
        <f t="shared" si="74"/>
        <v>14</v>
      </c>
      <c r="E777" s="15">
        <v>7450</v>
      </c>
      <c r="F777" s="15">
        <v>0</v>
      </c>
      <c r="G777" s="15">
        <f t="shared" si="75"/>
        <v>0</v>
      </c>
      <c r="H777" s="15">
        <f t="shared" si="76"/>
        <v>0</v>
      </c>
      <c r="I777" s="58">
        <f>'Fashring Assumptions'!$M$7*F777</f>
        <v>0</v>
      </c>
      <c r="J777" s="58">
        <f>'Fashring Assumptions'!$M$5*'Fashring Assumptions'!$M$7*E777</f>
        <v>465.625</v>
      </c>
      <c r="K777" s="58">
        <f t="shared" si="77"/>
        <v>465.625</v>
      </c>
    </row>
    <row r="778" spans="1:11" x14ac:dyDescent="0.3">
      <c r="A778" s="60">
        <v>43146</v>
      </c>
      <c r="B778" s="15">
        <f t="shared" si="72"/>
        <v>2018</v>
      </c>
      <c r="C778" s="15">
        <f t="shared" si="73"/>
        <v>2</v>
      </c>
      <c r="D778" s="15">
        <f t="shared" si="74"/>
        <v>15</v>
      </c>
      <c r="E778" s="15">
        <v>6776</v>
      </c>
      <c r="F778" s="15">
        <v>0</v>
      </c>
      <c r="G778" s="15">
        <f t="shared" si="75"/>
        <v>0</v>
      </c>
      <c r="H778" s="15">
        <f t="shared" si="76"/>
        <v>0</v>
      </c>
      <c r="I778" s="58">
        <f>'Fashring Assumptions'!$M$7*F778</f>
        <v>0</v>
      </c>
      <c r="J778" s="58">
        <f>'Fashring Assumptions'!$M$5*'Fashring Assumptions'!$M$7*E778</f>
        <v>423.5</v>
      </c>
      <c r="K778" s="58">
        <f t="shared" si="77"/>
        <v>423.5</v>
      </c>
    </row>
    <row r="779" spans="1:11" x14ac:dyDescent="0.3">
      <c r="A779" s="60">
        <v>43147</v>
      </c>
      <c r="B779" s="15">
        <f t="shared" si="72"/>
        <v>2018</v>
      </c>
      <c r="C779" s="15">
        <f t="shared" si="73"/>
        <v>2</v>
      </c>
      <c r="D779" s="15">
        <f t="shared" si="74"/>
        <v>16</v>
      </c>
      <c r="E779" s="15">
        <v>6180</v>
      </c>
      <c r="F779" s="15">
        <v>0</v>
      </c>
      <c r="G779" s="15">
        <f t="shared" si="75"/>
        <v>0</v>
      </c>
      <c r="H779" s="15">
        <f t="shared" si="76"/>
        <v>0</v>
      </c>
      <c r="I779" s="58">
        <f>'Fashring Assumptions'!$M$7*F779</f>
        <v>0</v>
      </c>
      <c r="J779" s="58">
        <f>'Fashring Assumptions'!$M$5*'Fashring Assumptions'!$M$7*E779</f>
        <v>386.25</v>
      </c>
      <c r="K779" s="58">
        <f t="shared" si="77"/>
        <v>386.25</v>
      </c>
    </row>
    <row r="780" spans="1:11" x14ac:dyDescent="0.3">
      <c r="A780" s="60">
        <v>43148</v>
      </c>
      <c r="B780" s="15">
        <f t="shared" si="72"/>
        <v>2018</v>
      </c>
      <c r="C780" s="15">
        <f t="shared" si="73"/>
        <v>2</v>
      </c>
      <c r="D780" s="15">
        <f t="shared" si="74"/>
        <v>17</v>
      </c>
      <c r="E780" s="15">
        <v>5606</v>
      </c>
      <c r="F780" s="15">
        <v>0</v>
      </c>
      <c r="G780" s="15">
        <f t="shared" si="75"/>
        <v>0</v>
      </c>
      <c r="H780" s="15">
        <f t="shared" si="76"/>
        <v>0</v>
      </c>
      <c r="I780" s="58">
        <f>'Fashring Assumptions'!$M$7*F780</f>
        <v>0</v>
      </c>
      <c r="J780" s="58">
        <f>'Fashring Assumptions'!$M$5*'Fashring Assumptions'!$M$7*E780</f>
        <v>350.375</v>
      </c>
      <c r="K780" s="58">
        <f t="shared" si="77"/>
        <v>350.375</v>
      </c>
    </row>
    <row r="781" spans="1:11" x14ac:dyDescent="0.3">
      <c r="A781" s="60">
        <v>43149</v>
      </c>
      <c r="B781" s="15">
        <f t="shared" si="72"/>
        <v>2018</v>
      </c>
      <c r="C781" s="15">
        <f t="shared" si="73"/>
        <v>2</v>
      </c>
      <c r="D781" s="15">
        <f t="shared" si="74"/>
        <v>18</v>
      </c>
      <c r="E781" s="15">
        <v>5003</v>
      </c>
      <c r="F781" s="15">
        <v>0</v>
      </c>
      <c r="G781" s="15">
        <f t="shared" si="75"/>
        <v>0</v>
      </c>
      <c r="H781" s="15">
        <f t="shared" si="76"/>
        <v>0</v>
      </c>
      <c r="I781" s="58">
        <f>'Fashring Assumptions'!$M$7*F781</f>
        <v>0</v>
      </c>
      <c r="J781" s="58">
        <f>'Fashring Assumptions'!$M$5*'Fashring Assumptions'!$M$7*E781</f>
        <v>312.6875</v>
      </c>
      <c r="K781" s="58">
        <f t="shared" si="77"/>
        <v>312.6875</v>
      </c>
    </row>
    <row r="782" spans="1:11" x14ac:dyDescent="0.3">
      <c r="A782" s="60">
        <v>43150</v>
      </c>
      <c r="B782" s="15">
        <f t="shared" si="72"/>
        <v>2018</v>
      </c>
      <c r="C782" s="15">
        <f t="shared" si="73"/>
        <v>2</v>
      </c>
      <c r="D782" s="15">
        <f t="shared" si="74"/>
        <v>19</v>
      </c>
      <c r="E782" s="15">
        <v>16995</v>
      </c>
      <c r="F782" s="15">
        <v>12649</v>
      </c>
      <c r="G782" s="15">
        <f t="shared" si="75"/>
        <v>1</v>
      </c>
      <c r="H782" s="15">
        <f t="shared" si="76"/>
        <v>1000</v>
      </c>
      <c r="I782" s="58">
        <f>'Fashring Assumptions'!$M$7*F782</f>
        <v>31622.5</v>
      </c>
      <c r="J782" s="58">
        <f>'Fashring Assumptions'!$M$5*'Fashring Assumptions'!$M$7*E782</f>
        <v>1062.1875</v>
      </c>
      <c r="K782" s="58">
        <f t="shared" si="77"/>
        <v>33684.6875</v>
      </c>
    </row>
    <row r="783" spans="1:11" x14ac:dyDescent="0.3">
      <c r="A783" s="60">
        <v>43151</v>
      </c>
      <c r="B783" s="15">
        <f t="shared" si="72"/>
        <v>2018</v>
      </c>
      <c r="C783" s="15">
        <f t="shared" si="73"/>
        <v>2</v>
      </c>
      <c r="D783" s="15">
        <f t="shared" si="74"/>
        <v>20</v>
      </c>
      <c r="E783" s="15">
        <v>16354</v>
      </c>
      <c r="F783" s="15">
        <v>0</v>
      </c>
      <c r="G783" s="15">
        <f t="shared" si="75"/>
        <v>0</v>
      </c>
      <c r="H783" s="15">
        <f t="shared" si="76"/>
        <v>0</v>
      </c>
      <c r="I783" s="58">
        <f>'Fashring Assumptions'!$M$7*F783</f>
        <v>0</v>
      </c>
      <c r="J783" s="58">
        <f>'Fashring Assumptions'!$M$5*'Fashring Assumptions'!$M$7*E783</f>
        <v>1022.125</v>
      </c>
      <c r="K783" s="58">
        <f t="shared" si="77"/>
        <v>1022.125</v>
      </c>
    </row>
    <row r="784" spans="1:11" x14ac:dyDescent="0.3">
      <c r="A784" s="60">
        <v>43152</v>
      </c>
      <c r="B784" s="15">
        <f t="shared" si="72"/>
        <v>2018</v>
      </c>
      <c r="C784" s="15">
        <f t="shared" si="73"/>
        <v>2</v>
      </c>
      <c r="D784" s="15">
        <f t="shared" si="74"/>
        <v>21</v>
      </c>
      <c r="E784" s="15">
        <v>15830</v>
      </c>
      <c r="F784" s="15">
        <v>0</v>
      </c>
      <c r="G784" s="15">
        <f t="shared" si="75"/>
        <v>0</v>
      </c>
      <c r="H784" s="15">
        <f t="shared" si="76"/>
        <v>0</v>
      </c>
      <c r="I784" s="58">
        <f>'Fashring Assumptions'!$M$7*F784</f>
        <v>0</v>
      </c>
      <c r="J784" s="58">
        <f>'Fashring Assumptions'!$M$5*'Fashring Assumptions'!$M$7*E784</f>
        <v>989.375</v>
      </c>
      <c r="K784" s="58">
        <f t="shared" si="77"/>
        <v>989.375</v>
      </c>
    </row>
    <row r="785" spans="1:11" x14ac:dyDescent="0.3">
      <c r="A785" s="60">
        <v>43153</v>
      </c>
      <c r="B785" s="15">
        <f t="shared" si="72"/>
        <v>2018</v>
      </c>
      <c r="C785" s="15">
        <f t="shared" si="73"/>
        <v>2</v>
      </c>
      <c r="D785" s="15">
        <f t="shared" si="74"/>
        <v>22</v>
      </c>
      <c r="E785" s="15">
        <v>15240</v>
      </c>
      <c r="F785" s="15">
        <v>0</v>
      </c>
      <c r="G785" s="15">
        <f t="shared" si="75"/>
        <v>0</v>
      </c>
      <c r="H785" s="15">
        <f t="shared" si="76"/>
        <v>0</v>
      </c>
      <c r="I785" s="58">
        <f>'Fashring Assumptions'!$M$7*F785</f>
        <v>0</v>
      </c>
      <c r="J785" s="58">
        <f>'Fashring Assumptions'!$M$5*'Fashring Assumptions'!$M$7*E785</f>
        <v>952.5</v>
      </c>
      <c r="K785" s="58">
        <f t="shared" si="77"/>
        <v>952.5</v>
      </c>
    </row>
    <row r="786" spans="1:11" x14ac:dyDescent="0.3">
      <c r="A786" s="60">
        <v>43154</v>
      </c>
      <c r="B786" s="15">
        <f t="shared" si="72"/>
        <v>2018</v>
      </c>
      <c r="C786" s="15">
        <f t="shared" si="73"/>
        <v>2</v>
      </c>
      <c r="D786" s="15">
        <f t="shared" si="74"/>
        <v>23</v>
      </c>
      <c r="E786" s="15">
        <v>14649</v>
      </c>
      <c r="F786" s="15">
        <v>0</v>
      </c>
      <c r="G786" s="15">
        <f t="shared" si="75"/>
        <v>0</v>
      </c>
      <c r="H786" s="15">
        <f t="shared" si="76"/>
        <v>0</v>
      </c>
      <c r="I786" s="58">
        <f>'Fashring Assumptions'!$M$7*F786</f>
        <v>0</v>
      </c>
      <c r="J786" s="58">
        <f>'Fashring Assumptions'!$M$5*'Fashring Assumptions'!$M$7*E786</f>
        <v>915.5625</v>
      </c>
      <c r="K786" s="58">
        <f t="shared" si="77"/>
        <v>915.5625</v>
      </c>
    </row>
    <row r="787" spans="1:11" x14ac:dyDescent="0.3">
      <c r="A787" s="60">
        <v>43155</v>
      </c>
      <c r="B787" s="15">
        <f t="shared" si="72"/>
        <v>2018</v>
      </c>
      <c r="C787" s="15">
        <f t="shared" si="73"/>
        <v>2</v>
      </c>
      <c r="D787" s="15">
        <f t="shared" si="74"/>
        <v>24</v>
      </c>
      <c r="E787" s="15">
        <v>14076</v>
      </c>
      <c r="F787" s="15">
        <v>0</v>
      </c>
      <c r="G787" s="15">
        <f t="shared" si="75"/>
        <v>0</v>
      </c>
      <c r="H787" s="15">
        <f t="shared" si="76"/>
        <v>0</v>
      </c>
      <c r="I787" s="58">
        <f>'Fashring Assumptions'!$M$7*F787</f>
        <v>0</v>
      </c>
      <c r="J787" s="58">
        <f>'Fashring Assumptions'!$M$5*'Fashring Assumptions'!$M$7*E787</f>
        <v>879.75</v>
      </c>
      <c r="K787" s="58">
        <f t="shared" si="77"/>
        <v>879.75</v>
      </c>
    </row>
    <row r="788" spans="1:11" x14ac:dyDescent="0.3">
      <c r="A788" s="60">
        <v>43156</v>
      </c>
      <c r="B788" s="15">
        <f t="shared" si="72"/>
        <v>2018</v>
      </c>
      <c r="C788" s="15">
        <f t="shared" si="73"/>
        <v>2</v>
      </c>
      <c r="D788" s="15">
        <f t="shared" si="74"/>
        <v>25</v>
      </c>
      <c r="E788" s="15">
        <v>13470</v>
      </c>
      <c r="F788" s="15">
        <v>0</v>
      </c>
      <c r="G788" s="15">
        <f t="shared" si="75"/>
        <v>0</v>
      </c>
      <c r="H788" s="15">
        <f t="shared" si="76"/>
        <v>0</v>
      </c>
      <c r="I788" s="58">
        <f>'Fashring Assumptions'!$M$7*F788</f>
        <v>0</v>
      </c>
      <c r="J788" s="58">
        <f>'Fashring Assumptions'!$M$5*'Fashring Assumptions'!$M$7*E788</f>
        <v>841.875</v>
      </c>
      <c r="K788" s="58">
        <f t="shared" si="77"/>
        <v>841.875</v>
      </c>
    </row>
    <row r="789" spans="1:11" x14ac:dyDescent="0.3">
      <c r="A789" s="60">
        <v>43157</v>
      </c>
      <c r="B789" s="15">
        <f t="shared" si="72"/>
        <v>2018</v>
      </c>
      <c r="C789" s="15">
        <f t="shared" si="73"/>
        <v>2</v>
      </c>
      <c r="D789" s="15">
        <f t="shared" si="74"/>
        <v>26</v>
      </c>
      <c r="E789" s="15">
        <v>12925</v>
      </c>
      <c r="F789" s="15">
        <v>0</v>
      </c>
      <c r="G789" s="15">
        <f t="shared" si="75"/>
        <v>0</v>
      </c>
      <c r="H789" s="15">
        <f t="shared" si="76"/>
        <v>0</v>
      </c>
      <c r="I789" s="58">
        <f>'Fashring Assumptions'!$M$7*F789</f>
        <v>0</v>
      </c>
      <c r="J789" s="58">
        <f>'Fashring Assumptions'!$M$5*'Fashring Assumptions'!$M$7*E789</f>
        <v>807.8125</v>
      </c>
      <c r="K789" s="58">
        <f t="shared" si="77"/>
        <v>807.8125</v>
      </c>
    </row>
    <row r="790" spans="1:11" x14ac:dyDescent="0.3">
      <c r="A790" s="60">
        <v>43158</v>
      </c>
      <c r="B790" s="15">
        <f t="shared" si="72"/>
        <v>2018</v>
      </c>
      <c r="C790" s="15">
        <f t="shared" si="73"/>
        <v>2</v>
      </c>
      <c r="D790" s="15">
        <f t="shared" si="74"/>
        <v>27</v>
      </c>
      <c r="E790" s="15">
        <v>12354</v>
      </c>
      <c r="F790" s="15">
        <v>0</v>
      </c>
      <c r="G790" s="15">
        <f t="shared" si="75"/>
        <v>0</v>
      </c>
      <c r="H790" s="15">
        <f t="shared" si="76"/>
        <v>0</v>
      </c>
      <c r="I790" s="58">
        <f>'Fashring Assumptions'!$M$7*F790</f>
        <v>0</v>
      </c>
      <c r="J790" s="58">
        <f>'Fashring Assumptions'!$M$5*'Fashring Assumptions'!$M$7*E790</f>
        <v>772.125</v>
      </c>
      <c r="K790" s="58">
        <f t="shared" si="77"/>
        <v>772.125</v>
      </c>
    </row>
    <row r="791" spans="1:11" x14ac:dyDescent="0.3">
      <c r="A791" s="60">
        <v>43159</v>
      </c>
      <c r="B791" s="15">
        <f t="shared" si="72"/>
        <v>2018</v>
      </c>
      <c r="C791" s="15">
        <f t="shared" si="73"/>
        <v>2</v>
      </c>
      <c r="D791" s="15">
        <f t="shared" si="74"/>
        <v>28</v>
      </c>
      <c r="E791" s="15">
        <v>11698</v>
      </c>
      <c r="F791" s="15">
        <v>0</v>
      </c>
      <c r="G791" s="15">
        <f t="shared" si="75"/>
        <v>0</v>
      </c>
      <c r="H791" s="15">
        <f t="shared" si="76"/>
        <v>0</v>
      </c>
      <c r="I791" s="58">
        <f>'Fashring Assumptions'!$M$7*F791</f>
        <v>0</v>
      </c>
      <c r="J791" s="58">
        <f>'Fashring Assumptions'!$M$5*'Fashring Assumptions'!$M$7*E791</f>
        <v>731.125</v>
      </c>
      <c r="K791" s="58">
        <f t="shared" si="77"/>
        <v>731.125</v>
      </c>
    </row>
    <row r="792" spans="1:11" x14ac:dyDescent="0.3">
      <c r="A792" s="60">
        <v>43160</v>
      </c>
      <c r="B792" s="15">
        <f t="shared" si="72"/>
        <v>2018</v>
      </c>
      <c r="C792" s="15">
        <f t="shared" si="73"/>
        <v>3</v>
      </c>
      <c r="D792" s="15">
        <f t="shared" si="74"/>
        <v>1</v>
      </c>
      <c r="E792" s="15">
        <v>11140</v>
      </c>
      <c r="F792" s="15">
        <v>0</v>
      </c>
      <c r="G792" s="15">
        <f t="shared" si="75"/>
        <v>0</v>
      </c>
      <c r="H792" s="15">
        <f t="shared" si="76"/>
        <v>0</v>
      </c>
      <c r="I792" s="58">
        <f>'Fashring Assumptions'!$M$7*F792</f>
        <v>0</v>
      </c>
      <c r="J792" s="58">
        <f>'Fashring Assumptions'!$M$5*'Fashring Assumptions'!$M$7*E792</f>
        <v>696.25</v>
      </c>
      <c r="K792" s="58">
        <f t="shared" si="77"/>
        <v>696.25</v>
      </c>
    </row>
    <row r="793" spans="1:11" x14ac:dyDescent="0.3">
      <c r="A793" s="60">
        <v>43161</v>
      </c>
      <c r="B793" s="15">
        <f t="shared" si="72"/>
        <v>2018</v>
      </c>
      <c r="C793" s="15">
        <f t="shared" si="73"/>
        <v>3</v>
      </c>
      <c r="D793" s="15">
        <f t="shared" si="74"/>
        <v>2</v>
      </c>
      <c r="E793" s="15">
        <v>10523</v>
      </c>
      <c r="F793" s="15">
        <v>0</v>
      </c>
      <c r="G793" s="15">
        <f t="shared" si="75"/>
        <v>0</v>
      </c>
      <c r="H793" s="15">
        <f t="shared" si="76"/>
        <v>0</v>
      </c>
      <c r="I793" s="58">
        <f>'Fashring Assumptions'!$M$7*F793</f>
        <v>0</v>
      </c>
      <c r="J793" s="58">
        <f>'Fashring Assumptions'!$M$5*'Fashring Assumptions'!$M$7*E793</f>
        <v>657.6875</v>
      </c>
      <c r="K793" s="58">
        <f t="shared" si="77"/>
        <v>657.6875</v>
      </c>
    </row>
    <row r="794" spans="1:11" x14ac:dyDescent="0.3">
      <c r="A794" s="60">
        <v>43162</v>
      </c>
      <c r="B794" s="15">
        <f t="shared" si="72"/>
        <v>2018</v>
      </c>
      <c r="C794" s="15">
        <f t="shared" si="73"/>
        <v>3</v>
      </c>
      <c r="D794" s="15">
        <f t="shared" si="74"/>
        <v>3</v>
      </c>
      <c r="E794" s="15">
        <v>10011</v>
      </c>
      <c r="F794" s="15">
        <v>0</v>
      </c>
      <c r="G794" s="15">
        <f t="shared" si="75"/>
        <v>0</v>
      </c>
      <c r="H794" s="15">
        <f t="shared" si="76"/>
        <v>0</v>
      </c>
      <c r="I794" s="58">
        <f>'Fashring Assumptions'!$M$7*F794</f>
        <v>0</v>
      </c>
      <c r="J794" s="58">
        <f>'Fashring Assumptions'!$M$5*'Fashring Assumptions'!$M$7*E794</f>
        <v>625.6875</v>
      </c>
      <c r="K794" s="58">
        <f t="shared" si="77"/>
        <v>625.6875</v>
      </c>
    </row>
    <row r="795" spans="1:11" x14ac:dyDescent="0.3">
      <c r="A795" s="60">
        <v>43163</v>
      </c>
      <c r="B795" s="15">
        <f t="shared" si="72"/>
        <v>2018</v>
      </c>
      <c r="C795" s="15">
        <f t="shared" si="73"/>
        <v>3</v>
      </c>
      <c r="D795" s="15">
        <f t="shared" si="74"/>
        <v>4</v>
      </c>
      <c r="E795" s="15">
        <v>9460</v>
      </c>
      <c r="F795" s="15">
        <v>0</v>
      </c>
      <c r="G795" s="15">
        <f t="shared" si="75"/>
        <v>0</v>
      </c>
      <c r="H795" s="15">
        <f t="shared" si="76"/>
        <v>0</v>
      </c>
      <c r="I795" s="58">
        <f>'Fashring Assumptions'!$M$7*F795</f>
        <v>0</v>
      </c>
      <c r="J795" s="58">
        <f>'Fashring Assumptions'!$M$5*'Fashring Assumptions'!$M$7*E795</f>
        <v>591.25</v>
      </c>
      <c r="K795" s="58">
        <f t="shared" si="77"/>
        <v>591.25</v>
      </c>
    </row>
    <row r="796" spans="1:11" x14ac:dyDescent="0.3">
      <c r="A796" s="60">
        <v>43164</v>
      </c>
      <c r="B796" s="15">
        <f t="shared" si="72"/>
        <v>2018</v>
      </c>
      <c r="C796" s="15">
        <f t="shared" si="73"/>
        <v>3</v>
      </c>
      <c r="D796" s="15">
        <f t="shared" si="74"/>
        <v>5</v>
      </c>
      <c r="E796" s="15">
        <v>8866</v>
      </c>
      <c r="F796" s="15">
        <v>0</v>
      </c>
      <c r="G796" s="15">
        <f t="shared" si="75"/>
        <v>0</v>
      </c>
      <c r="H796" s="15">
        <f t="shared" si="76"/>
        <v>0</v>
      </c>
      <c r="I796" s="58">
        <f>'Fashring Assumptions'!$M$7*F796</f>
        <v>0</v>
      </c>
      <c r="J796" s="58">
        <f>'Fashring Assumptions'!$M$5*'Fashring Assumptions'!$M$7*E796</f>
        <v>554.125</v>
      </c>
      <c r="K796" s="58">
        <f t="shared" si="77"/>
        <v>554.125</v>
      </c>
    </row>
    <row r="797" spans="1:11" x14ac:dyDescent="0.3">
      <c r="A797" s="60">
        <v>43165</v>
      </c>
      <c r="B797" s="15">
        <f t="shared" si="72"/>
        <v>2018</v>
      </c>
      <c r="C797" s="15">
        <f t="shared" si="73"/>
        <v>3</v>
      </c>
      <c r="D797" s="15">
        <f t="shared" si="74"/>
        <v>6</v>
      </c>
      <c r="E797" s="15">
        <v>8391</v>
      </c>
      <c r="F797" s="15">
        <v>0</v>
      </c>
      <c r="G797" s="15">
        <f t="shared" si="75"/>
        <v>0</v>
      </c>
      <c r="H797" s="15">
        <f t="shared" si="76"/>
        <v>0</v>
      </c>
      <c r="I797" s="58">
        <f>'Fashring Assumptions'!$M$7*F797</f>
        <v>0</v>
      </c>
      <c r="J797" s="58">
        <f>'Fashring Assumptions'!$M$5*'Fashring Assumptions'!$M$7*E797</f>
        <v>524.4375</v>
      </c>
      <c r="K797" s="58">
        <f t="shared" si="77"/>
        <v>524.4375</v>
      </c>
    </row>
    <row r="798" spans="1:11" x14ac:dyDescent="0.3">
      <c r="A798" s="60">
        <v>43166</v>
      </c>
      <c r="B798" s="15">
        <f t="shared" si="72"/>
        <v>2018</v>
      </c>
      <c r="C798" s="15">
        <f t="shared" si="73"/>
        <v>3</v>
      </c>
      <c r="D798" s="15">
        <f t="shared" si="74"/>
        <v>7</v>
      </c>
      <c r="E798" s="15">
        <v>7804</v>
      </c>
      <c r="F798" s="15">
        <v>0</v>
      </c>
      <c r="G798" s="15">
        <f t="shared" si="75"/>
        <v>0</v>
      </c>
      <c r="H798" s="15">
        <f t="shared" si="76"/>
        <v>0</v>
      </c>
      <c r="I798" s="58">
        <f>'Fashring Assumptions'!$M$7*F798</f>
        <v>0</v>
      </c>
      <c r="J798" s="58">
        <f>'Fashring Assumptions'!$M$5*'Fashring Assumptions'!$M$7*E798</f>
        <v>487.75</v>
      </c>
      <c r="K798" s="58">
        <f t="shared" si="77"/>
        <v>487.75</v>
      </c>
    </row>
    <row r="799" spans="1:11" x14ac:dyDescent="0.3">
      <c r="A799" s="60">
        <v>43167</v>
      </c>
      <c r="B799" s="15">
        <f t="shared" si="72"/>
        <v>2018</v>
      </c>
      <c r="C799" s="15">
        <f t="shared" si="73"/>
        <v>3</v>
      </c>
      <c r="D799" s="15">
        <f t="shared" si="74"/>
        <v>8</v>
      </c>
      <c r="E799" s="15">
        <v>7252</v>
      </c>
      <c r="F799" s="15">
        <v>0</v>
      </c>
      <c r="G799" s="15">
        <f t="shared" si="75"/>
        <v>0</v>
      </c>
      <c r="H799" s="15">
        <f t="shared" si="76"/>
        <v>0</v>
      </c>
      <c r="I799" s="58">
        <f>'Fashring Assumptions'!$M$7*F799</f>
        <v>0</v>
      </c>
      <c r="J799" s="58">
        <f>'Fashring Assumptions'!$M$5*'Fashring Assumptions'!$M$7*E799</f>
        <v>453.25</v>
      </c>
      <c r="K799" s="58">
        <f t="shared" si="77"/>
        <v>453.25</v>
      </c>
    </row>
    <row r="800" spans="1:11" x14ac:dyDescent="0.3">
      <c r="A800" s="60">
        <v>43168</v>
      </c>
      <c r="B800" s="15">
        <f t="shared" si="72"/>
        <v>2018</v>
      </c>
      <c r="C800" s="15">
        <f t="shared" si="73"/>
        <v>3</v>
      </c>
      <c r="D800" s="15">
        <f t="shared" si="74"/>
        <v>9</v>
      </c>
      <c r="E800" s="15">
        <v>6639</v>
      </c>
      <c r="F800" s="15">
        <v>0</v>
      </c>
      <c r="G800" s="15">
        <f t="shared" si="75"/>
        <v>0</v>
      </c>
      <c r="H800" s="15">
        <f t="shared" si="76"/>
        <v>0</v>
      </c>
      <c r="I800" s="58">
        <f>'Fashring Assumptions'!$M$7*F800</f>
        <v>0</v>
      </c>
      <c r="J800" s="58">
        <f>'Fashring Assumptions'!$M$5*'Fashring Assumptions'!$M$7*E800</f>
        <v>414.9375</v>
      </c>
      <c r="K800" s="58">
        <f t="shared" si="77"/>
        <v>414.9375</v>
      </c>
    </row>
    <row r="801" spans="1:11" x14ac:dyDescent="0.3">
      <c r="A801" s="60">
        <v>43169</v>
      </c>
      <c r="B801" s="15">
        <f t="shared" si="72"/>
        <v>2018</v>
      </c>
      <c r="C801" s="15">
        <f t="shared" si="73"/>
        <v>3</v>
      </c>
      <c r="D801" s="15">
        <f t="shared" si="74"/>
        <v>10</v>
      </c>
      <c r="E801" s="15">
        <v>5987</v>
      </c>
      <c r="F801" s="15">
        <v>0</v>
      </c>
      <c r="G801" s="15">
        <f t="shared" si="75"/>
        <v>0</v>
      </c>
      <c r="H801" s="15">
        <f t="shared" si="76"/>
        <v>0</v>
      </c>
      <c r="I801" s="58">
        <f>'Fashring Assumptions'!$M$7*F801</f>
        <v>0</v>
      </c>
      <c r="J801" s="58">
        <f>'Fashring Assumptions'!$M$5*'Fashring Assumptions'!$M$7*E801</f>
        <v>374.1875</v>
      </c>
      <c r="K801" s="58">
        <f t="shared" si="77"/>
        <v>374.1875</v>
      </c>
    </row>
    <row r="802" spans="1:11" x14ac:dyDescent="0.3">
      <c r="A802" s="60">
        <v>43170</v>
      </c>
      <c r="B802" s="15">
        <f t="shared" si="72"/>
        <v>2018</v>
      </c>
      <c r="C802" s="15">
        <f t="shared" si="73"/>
        <v>3</v>
      </c>
      <c r="D802" s="15">
        <f t="shared" si="74"/>
        <v>11</v>
      </c>
      <c r="E802" s="15">
        <v>5332</v>
      </c>
      <c r="F802" s="15">
        <v>0</v>
      </c>
      <c r="G802" s="15">
        <f t="shared" si="75"/>
        <v>0</v>
      </c>
      <c r="H802" s="15">
        <f t="shared" si="76"/>
        <v>0</v>
      </c>
      <c r="I802" s="58">
        <f>'Fashring Assumptions'!$M$7*F802</f>
        <v>0</v>
      </c>
      <c r="J802" s="58">
        <f>'Fashring Assumptions'!$M$5*'Fashring Assumptions'!$M$7*E802</f>
        <v>333.25</v>
      </c>
      <c r="K802" s="58">
        <f t="shared" si="77"/>
        <v>333.25</v>
      </c>
    </row>
    <row r="803" spans="1:11" x14ac:dyDescent="0.3">
      <c r="A803" s="60">
        <v>43171</v>
      </c>
      <c r="B803" s="15">
        <f t="shared" si="72"/>
        <v>2018</v>
      </c>
      <c r="C803" s="15">
        <f t="shared" si="73"/>
        <v>3</v>
      </c>
      <c r="D803" s="15">
        <f t="shared" si="74"/>
        <v>12</v>
      </c>
      <c r="E803" s="15">
        <v>15176</v>
      </c>
      <c r="F803" s="15">
        <v>10416</v>
      </c>
      <c r="G803" s="15">
        <f t="shared" si="75"/>
        <v>1</v>
      </c>
      <c r="H803" s="15">
        <f t="shared" si="76"/>
        <v>1000</v>
      </c>
      <c r="I803" s="58">
        <f>'Fashring Assumptions'!$M$7*F803</f>
        <v>26040</v>
      </c>
      <c r="J803" s="58">
        <f>'Fashring Assumptions'!$M$5*'Fashring Assumptions'!$M$7*E803</f>
        <v>948.5</v>
      </c>
      <c r="K803" s="58">
        <f t="shared" si="77"/>
        <v>27988.5</v>
      </c>
    </row>
    <row r="804" spans="1:11" x14ac:dyDescent="0.3">
      <c r="A804" s="60">
        <v>43172</v>
      </c>
      <c r="B804" s="15">
        <f t="shared" si="72"/>
        <v>2018</v>
      </c>
      <c r="C804" s="15">
        <f t="shared" si="73"/>
        <v>3</v>
      </c>
      <c r="D804" s="15">
        <f t="shared" si="74"/>
        <v>13</v>
      </c>
      <c r="E804" s="15">
        <v>14566</v>
      </c>
      <c r="F804" s="15">
        <v>0</v>
      </c>
      <c r="G804" s="15">
        <f t="shared" si="75"/>
        <v>0</v>
      </c>
      <c r="H804" s="15">
        <f t="shared" si="76"/>
        <v>0</v>
      </c>
      <c r="I804" s="58">
        <f>'Fashring Assumptions'!$M$7*F804</f>
        <v>0</v>
      </c>
      <c r="J804" s="58">
        <f>'Fashring Assumptions'!$M$5*'Fashring Assumptions'!$M$7*E804</f>
        <v>910.375</v>
      </c>
      <c r="K804" s="58">
        <f t="shared" si="77"/>
        <v>910.375</v>
      </c>
    </row>
    <row r="805" spans="1:11" x14ac:dyDescent="0.3">
      <c r="A805" s="60">
        <v>43173</v>
      </c>
      <c r="B805" s="15">
        <f t="shared" si="72"/>
        <v>2018</v>
      </c>
      <c r="C805" s="15">
        <f t="shared" si="73"/>
        <v>3</v>
      </c>
      <c r="D805" s="15">
        <f t="shared" si="74"/>
        <v>14</v>
      </c>
      <c r="E805" s="15">
        <v>13991</v>
      </c>
      <c r="F805" s="15">
        <v>0</v>
      </c>
      <c r="G805" s="15">
        <f t="shared" si="75"/>
        <v>0</v>
      </c>
      <c r="H805" s="15">
        <f t="shared" si="76"/>
        <v>0</v>
      </c>
      <c r="I805" s="58">
        <f>'Fashring Assumptions'!$M$7*F805</f>
        <v>0</v>
      </c>
      <c r="J805" s="58">
        <f>'Fashring Assumptions'!$M$5*'Fashring Assumptions'!$M$7*E805</f>
        <v>874.4375</v>
      </c>
      <c r="K805" s="58">
        <f t="shared" si="77"/>
        <v>874.4375</v>
      </c>
    </row>
    <row r="806" spans="1:11" x14ac:dyDescent="0.3">
      <c r="A806" s="60">
        <v>43174</v>
      </c>
      <c r="B806" s="15">
        <f t="shared" si="72"/>
        <v>2018</v>
      </c>
      <c r="C806" s="15">
        <f t="shared" si="73"/>
        <v>3</v>
      </c>
      <c r="D806" s="15">
        <f t="shared" si="74"/>
        <v>15</v>
      </c>
      <c r="E806" s="15">
        <v>13422</v>
      </c>
      <c r="F806" s="15">
        <v>0</v>
      </c>
      <c r="G806" s="15">
        <f t="shared" si="75"/>
        <v>0</v>
      </c>
      <c r="H806" s="15">
        <f t="shared" si="76"/>
        <v>0</v>
      </c>
      <c r="I806" s="58">
        <f>'Fashring Assumptions'!$M$7*F806</f>
        <v>0</v>
      </c>
      <c r="J806" s="58">
        <f>'Fashring Assumptions'!$M$5*'Fashring Assumptions'!$M$7*E806</f>
        <v>838.875</v>
      </c>
      <c r="K806" s="58">
        <f t="shared" si="77"/>
        <v>838.875</v>
      </c>
    </row>
    <row r="807" spans="1:11" x14ac:dyDescent="0.3">
      <c r="A807" s="60">
        <v>43175</v>
      </c>
      <c r="B807" s="15">
        <f t="shared" si="72"/>
        <v>2018</v>
      </c>
      <c r="C807" s="15">
        <f t="shared" si="73"/>
        <v>3</v>
      </c>
      <c r="D807" s="15">
        <f t="shared" si="74"/>
        <v>16</v>
      </c>
      <c r="E807" s="15">
        <v>12825</v>
      </c>
      <c r="F807" s="15">
        <v>0</v>
      </c>
      <c r="G807" s="15">
        <f t="shared" si="75"/>
        <v>0</v>
      </c>
      <c r="H807" s="15">
        <f t="shared" si="76"/>
        <v>0</v>
      </c>
      <c r="I807" s="58">
        <f>'Fashring Assumptions'!$M$7*F807</f>
        <v>0</v>
      </c>
      <c r="J807" s="58">
        <f>'Fashring Assumptions'!$M$5*'Fashring Assumptions'!$M$7*E807</f>
        <v>801.5625</v>
      </c>
      <c r="K807" s="58">
        <f t="shared" si="77"/>
        <v>801.5625</v>
      </c>
    </row>
    <row r="808" spans="1:11" x14ac:dyDescent="0.3">
      <c r="A808" s="60">
        <v>43176</v>
      </c>
      <c r="B808" s="15">
        <f t="shared" si="72"/>
        <v>2018</v>
      </c>
      <c r="C808" s="15">
        <f t="shared" si="73"/>
        <v>3</v>
      </c>
      <c r="D808" s="15">
        <f t="shared" si="74"/>
        <v>17</v>
      </c>
      <c r="E808" s="15">
        <v>12219</v>
      </c>
      <c r="F808" s="15">
        <v>0</v>
      </c>
      <c r="G808" s="15">
        <f t="shared" si="75"/>
        <v>0</v>
      </c>
      <c r="H808" s="15">
        <f t="shared" si="76"/>
        <v>0</v>
      </c>
      <c r="I808" s="58">
        <f>'Fashring Assumptions'!$M$7*F808</f>
        <v>0</v>
      </c>
      <c r="J808" s="58">
        <f>'Fashring Assumptions'!$M$5*'Fashring Assumptions'!$M$7*E808</f>
        <v>763.6875</v>
      </c>
      <c r="K808" s="58">
        <f t="shared" si="77"/>
        <v>763.6875</v>
      </c>
    </row>
    <row r="809" spans="1:11" x14ac:dyDescent="0.3">
      <c r="A809" s="60">
        <v>43177</v>
      </c>
      <c r="B809" s="15">
        <f t="shared" si="72"/>
        <v>2018</v>
      </c>
      <c r="C809" s="15">
        <f t="shared" si="73"/>
        <v>3</v>
      </c>
      <c r="D809" s="15">
        <f t="shared" si="74"/>
        <v>18</v>
      </c>
      <c r="E809" s="15">
        <v>11670</v>
      </c>
      <c r="F809" s="15">
        <v>0</v>
      </c>
      <c r="G809" s="15">
        <f t="shared" si="75"/>
        <v>0</v>
      </c>
      <c r="H809" s="15">
        <f t="shared" si="76"/>
        <v>0</v>
      </c>
      <c r="I809" s="58">
        <f>'Fashring Assumptions'!$M$7*F809</f>
        <v>0</v>
      </c>
      <c r="J809" s="58">
        <f>'Fashring Assumptions'!$M$5*'Fashring Assumptions'!$M$7*E809</f>
        <v>729.375</v>
      </c>
      <c r="K809" s="58">
        <f t="shared" si="77"/>
        <v>729.375</v>
      </c>
    </row>
    <row r="810" spans="1:11" x14ac:dyDescent="0.3">
      <c r="A810" s="60">
        <v>43178</v>
      </c>
      <c r="B810" s="15">
        <f t="shared" si="72"/>
        <v>2018</v>
      </c>
      <c r="C810" s="15">
        <f t="shared" si="73"/>
        <v>3</v>
      </c>
      <c r="D810" s="15">
        <f t="shared" si="74"/>
        <v>19</v>
      </c>
      <c r="E810" s="15">
        <v>11114</v>
      </c>
      <c r="F810" s="15">
        <v>0</v>
      </c>
      <c r="G810" s="15">
        <f t="shared" si="75"/>
        <v>0</v>
      </c>
      <c r="H810" s="15">
        <f t="shared" si="76"/>
        <v>0</v>
      </c>
      <c r="I810" s="58">
        <f>'Fashring Assumptions'!$M$7*F810</f>
        <v>0</v>
      </c>
      <c r="J810" s="58">
        <f>'Fashring Assumptions'!$M$5*'Fashring Assumptions'!$M$7*E810</f>
        <v>694.625</v>
      </c>
      <c r="K810" s="58">
        <f t="shared" si="77"/>
        <v>694.625</v>
      </c>
    </row>
    <row r="811" spans="1:11" x14ac:dyDescent="0.3">
      <c r="A811" s="60">
        <v>43179</v>
      </c>
      <c r="B811" s="15">
        <f t="shared" si="72"/>
        <v>2018</v>
      </c>
      <c r="C811" s="15">
        <f t="shared" si="73"/>
        <v>3</v>
      </c>
      <c r="D811" s="15">
        <f t="shared" si="74"/>
        <v>20</v>
      </c>
      <c r="E811" s="15">
        <v>10530</v>
      </c>
      <c r="F811" s="15">
        <v>0</v>
      </c>
      <c r="G811" s="15">
        <f t="shared" si="75"/>
        <v>0</v>
      </c>
      <c r="H811" s="15">
        <f t="shared" si="76"/>
        <v>0</v>
      </c>
      <c r="I811" s="58">
        <f>'Fashring Assumptions'!$M$7*F811</f>
        <v>0</v>
      </c>
      <c r="J811" s="58">
        <f>'Fashring Assumptions'!$M$5*'Fashring Assumptions'!$M$7*E811</f>
        <v>658.125</v>
      </c>
      <c r="K811" s="58">
        <f t="shared" si="77"/>
        <v>658.125</v>
      </c>
    </row>
    <row r="812" spans="1:11" x14ac:dyDescent="0.3">
      <c r="A812" s="60">
        <v>43180</v>
      </c>
      <c r="B812" s="15">
        <f t="shared" si="72"/>
        <v>2018</v>
      </c>
      <c r="C812" s="15">
        <f t="shared" si="73"/>
        <v>3</v>
      </c>
      <c r="D812" s="15">
        <f t="shared" si="74"/>
        <v>21</v>
      </c>
      <c r="E812" s="15">
        <v>9931</v>
      </c>
      <c r="F812" s="15">
        <v>0</v>
      </c>
      <c r="G812" s="15">
        <f t="shared" si="75"/>
        <v>0</v>
      </c>
      <c r="H812" s="15">
        <f t="shared" si="76"/>
        <v>0</v>
      </c>
      <c r="I812" s="58">
        <f>'Fashring Assumptions'!$M$7*F812</f>
        <v>0</v>
      </c>
      <c r="J812" s="58">
        <f>'Fashring Assumptions'!$M$5*'Fashring Assumptions'!$M$7*E812</f>
        <v>620.6875</v>
      </c>
      <c r="K812" s="58">
        <f t="shared" si="77"/>
        <v>620.6875</v>
      </c>
    </row>
    <row r="813" spans="1:11" x14ac:dyDescent="0.3">
      <c r="A813" s="60">
        <v>43181</v>
      </c>
      <c r="B813" s="15">
        <f t="shared" si="72"/>
        <v>2018</v>
      </c>
      <c r="C813" s="15">
        <f t="shared" si="73"/>
        <v>3</v>
      </c>
      <c r="D813" s="15">
        <f t="shared" si="74"/>
        <v>22</v>
      </c>
      <c r="E813" s="15">
        <v>9361</v>
      </c>
      <c r="F813" s="15">
        <v>0</v>
      </c>
      <c r="G813" s="15">
        <f t="shared" si="75"/>
        <v>0</v>
      </c>
      <c r="H813" s="15">
        <f t="shared" si="76"/>
        <v>0</v>
      </c>
      <c r="I813" s="58">
        <f>'Fashring Assumptions'!$M$7*F813</f>
        <v>0</v>
      </c>
      <c r="J813" s="58">
        <f>'Fashring Assumptions'!$M$5*'Fashring Assumptions'!$M$7*E813</f>
        <v>585.0625</v>
      </c>
      <c r="K813" s="58">
        <f t="shared" si="77"/>
        <v>585.0625</v>
      </c>
    </row>
    <row r="814" spans="1:11" x14ac:dyDescent="0.3">
      <c r="A814" s="60">
        <v>43182</v>
      </c>
      <c r="B814" s="15">
        <f t="shared" si="72"/>
        <v>2018</v>
      </c>
      <c r="C814" s="15">
        <f t="shared" si="73"/>
        <v>3</v>
      </c>
      <c r="D814" s="15">
        <f t="shared" si="74"/>
        <v>23</v>
      </c>
      <c r="E814" s="15">
        <v>8767</v>
      </c>
      <c r="F814" s="15">
        <v>0</v>
      </c>
      <c r="G814" s="15">
        <f t="shared" si="75"/>
        <v>0</v>
      </c>
      <c r="H814" s="15">
        <f t="shared" si="76"/>
        <v>0</v>
      </c>
      <c r="I814" s="58">
        <f>'Fashring Assumptions'!$M$7*F814</f>
        <v>0</v>
      </c>
      <c r="J814" s="58">
        <f>'Fashring Assumptions'!$M$5*'Fashring Assumptions'!$M$7*E814</f>
        <v>547.9375</v>
      </c>
      <c r="K814" s="58">
        <f t="shared" si="77"/>
        <v>547.9375</v>
      </c>
    </row>
    <row r="815" spans="1:11" x14ac:dyDescent="0.3">
      <c r="A815" s="60">
        <v>43183</v>
      </c>
      <c r="B815" s="15">
        <f t="shared" si="72"/>
        <v>2018</v>
      </c>
      <c r="C815" s="15">
        <f t="shared" si="73"/>
        <v>3</v>
      </c>
      <c r="D815" s="15">
        <f t="shared" si="74"/>
        <v>24</v>
      </c>
      <c r="E815" s="15">
        <v>8211</v>
      </c>
      <c r="F815" s="15">
        <v>0</v>
      </c>
      <c r="G815" s="15">
        <f t="shared" si="75"/>
        <v>0</v>
      </c>
      <c r="H815" s="15">
        <f t="shared" si="76"/>
        <v>0</v>
      </c>
      <c r="I815" s="58">
        <f>'Fashring Assumptions'!$M$7*F815</f>
        <v>0</v>
      </c>
      <c r="J815" s="58">
        <f>'Fashring Assumptions'!$M$5*'Fashring Assumptions'!$M$7*E815</f>
        <v>513.1875</v>
      </c>
      <c r="K815" s="58">
        <f t="shared" si="77"/>
        <v>513.1875</v>
      </c>
    </row>
    <row r="816" spans="1:11" x14ac:dyDescent="0.3">
      <c r="A816" s="60">
        <v>43184</v>
      </c>
      <c r="B816" s="15">
        <f t="shared" si="72"/>
        <v>2018</v>
      </c>
      <c r="C816" s="15">
        <f t="shared" si="73"/>
        <v>3</v>
      </c>
      <c r="D816" s="15">
        <f t="shared" si="74"/>
        <v>25</v>
      </c>
      <c r="E816" s="15">
        <v>7576</v>
      </c>
      <c r="F816" s="15">
        <v>0</v>
      </c>
      <c r="G816" s="15">
        <f t="shared" si="75"/>
        <v>0</v>
      </c>
      <c r="H816" s="15">
        <f t="shared" si="76"/>
        <v>0</v>
      </c>
      <c r="I816" s="58">
        <f>'Fashring Assumptions'!$M$7*F816</f>
        <v>0</v>
      </c>
      <c r="J816" s="58">
        <f>'Fashring Assumptions'!$M$5*'Fashring Assumptions'!$M$7*E816</f>
        <v>473.5</v>
      </c>
      <c r="K816" s="58">
        <f t="shared" si="77"/>
        <v>473.5</v>
      </c>
    </row>
    <row r="817" spans="1:11" x14ac:dyDescent="0.3">
      <c r="A817" s="60">
        <v>43185</v>
      </c>
      <c r="B817" s="15">
        <f t="shared" si="72"/>
        <v>2018</v>
      </c>
      <c r="C817" s="15">
        <f t="shared" si="73"/>
        <v>3</v>
      </c>
      <c r="D817" s="15">
        <f t="shared" si="74"/>
        <v>26</v>
      </c>
      <c r="E817" s="15">
        <v>7025</v>
      </c>
      <c r="F817" s="15">
        <v>0</v>
      </c>
      <c r="G817" s="15">
        <f t="shared" si="75"/>
        <v>0</v>
      </c>
      <c r="H817" s="15">
        <f t="shared" si="76"/>
        <v>0</v>
      </c>
      <c r="I817" s="58">
        <f>'Fashring Assumptions'!$M$7*F817</f>
        <v>0</v>
      </c>
      <c r="J817" s="58">
        <f>'Fashring Assumptions'!$M$5*'Fashring Assumptions'!$M$7*E817</f>
        <v>439.0625</v>
      </c>
      <c r="K817" s="58">
        <f t="shared" si="77"/>
        <v>439.0625</v>
      </c>
    </row>
    <row r="818" spans="1:11" x14ac:dyDescent="0.3">
      <c r="A818" s="60">
        <v>43186</v>
      </c>
      <c r="B818" s="15">
        <f t="shared" si="72"/>
        <v>2018</v>
      </c>
      <c r="C818" s="15">
        <f t="shared" si="73"/>
        <v>3</v>
      </c>
      <c r="D818" s="15">
        <f t="shared" si="74"/>
        <v>27</v>
      </c>
      <c r="E818" s="15">
        <v>6456</v>
      </c>
      <c r="F818" s="15">
        <v>0</v>
      </c>
      <c r="G818" s="15">
        <f t="shared" si="75"/>
        <v>0</v>
      </c>
      <c r="H818" s="15">
        <f t="shared" si="76"/>
        <v>0</v>
      </c>
      <c r="I818" s="58">
        <f>'Fashring Assumptions'!$M$7*F818</f>
        <v>0</v>
      </c>
      <c r="J818" s="58">
        <f>'Fashring Assumptions'!$M$5*'Fashring Assumptions'!$M$7*E818</f>
        <v>403.5</v>
      </c>
      <c r="K818" s="58">
        <f t="shared" si="77"/>
        <v>403.5</v>
      </c>
    </row>
    <row r="819" spans="1:11" x14ac:dyDescent="0.3">
      <c r="A819" s="60">
        <v>43187</v>
      </c>
      <c r="B819" s="15">
        <f t="shared" si="72"/>
        <v>2018</v>
      </c>
      <c r="C819" s="15">
        <f t="shared" si="73"/>
        <v>3</v>
      </c>
      <c r="D819" s="15">
        <f t="shared" si="74"/>
        <v>28</v>
      </c>
      <c r="E819" s="15">
        <v>5907</v>
      </c>
      <c r="F819" s="15">
        <v>0</v>
      </c>
      <c r="G819" s="15">
        <f t="shared" si="75"/>
        <v>0</v>
      </c>
      <c r="H819" s="15">
        <f t="shared" si="76"/>
        <v>0</v>
      </c>
      <c r="I819" s="58">
        <f>'Fashring Assumptions'!$M$7*F819</f>
        <v>0</v>
      </c>
      <c r="J819" s="58">
        <f>'Fashring Assumptions'!$M$5*'Fashring Assumptions'!$M$7*E819</f>
        <v>369.1875</v>
      </c>
      <c r="K819" s="58">
        <f t="shared" si="77"/>
        <v>369.1875</v>
      </c>
    </row>
    <row r="820" spans="1:11" x14ac:dyDescent="0.3">
      <c r="A820" s="60">
        <v>43188</v>
      </c>
      <c r="B820" s="15">
        <f t="shared" si="72"/>
        <v>2018</v>
      </c>
      <c r="C820" s="15">
        <f t="shared" si="73"/>
        <v>3</v>
      </c>
      <c r="D820" s="15">
        <f t="shared" si="74"/>
        <v>29</v>
      </c>
      <c r="E820" s="15">
        <v>5294</v>
      </c>
      <c r="F820" s="15">
        <v>0</v>
      </c>
      <c r="G820" s="15">
        <f t="shared" si="75"/>
        <v>0</v>
      </c>
      <c r="H820" s="15">
        <f t="shared" si="76"/>
        <v>0</v>
      </c>
      <c r="I820" s="58">
        <f>'Fashring Assumptions'!$M$7*F820</f>
        <v>0</v>
      </c>
      <c r="J820" s="58">
        <f>'Fashring Assumptions'!$M$5*'Fashring Assumptions'!$M$7*E820</f>
        <v>330.875</v>
      </c>
      <c r="K820" s="58">
        <f t="shared" si="77"/>
        <v>330.875</v>
      </c>
    </row>
    <row r="821" spans="1:11" x14ac:dyDescent="0.3">
      <c r="A821" s="60">
        <v>43189</v>
      </c>
      <c r="B821" s="15">
        <f t="shared" si="72"/>
        <v>2018</v>
      </c>
      <c r="C821" s="15">
        <f t="shared" si="73"/>
        <v>3</v>
      </c>
      <c r="D821" s="15">
        <f t="shared" si="74"/>
        <v>30</v>
      </c>
      <c r="E821" s="15">
        <v>16211</v>
      </c>
      <c r="F821" s="15">
        <v>11453</v>
      </c>
      <c r="G821" s="15">
        <f t="shared" si="75"/>
        <v>1</v>
      </c>
      <c r="H821" s="15">
        <f t="shared" si="76"/>
        <v>1000</v>
      </c>
      <c r="I821" s="58">
        <f>'Fashring Assumptions'!$M$7*F821</f>
        <v>28632.5</v>
      </c>
      <c r="J821" s="58">
        <f>'Fashring Assumptions'!$M$5*'Fashring Assumptions'!$M$7*E821</f>
        <v>1013.1875</v>
      </c>
      <c r="K821" s="58">
        <f t="shared" si="77"/>
        <v>30645.6875</v>
      </c>
    </row>
    <row r="822" spans="1:11" x14ac:dyDescent="0.3">
      <c r="A822" s="60">
        <v>43190</v>
      </c>
      <c r="B822" s="15">
        <f t="shared" si="72"/>
        <v>2018</v>
      </c>
      <c r="C822" s="15">
        <f t="shared" si="73"/>
        <v>3</v>
      </c>
      <c r="D822" s="15">
        <f t="shared" si="74"/>
        <v>31</v>
      </c>
      <c r="E822" s="15">
        <v>15637</v>
      </c>
      <c r="F822" s="15">
        <v>0</v>
      </c>
      <c r="G822" s="15">
        <f t="shared" si="75"/>
        <v>0</v>
      </c>
      <c r="H822" s="15">
        <f t="shared" si="76"/>
        <v>0</v>
      </c>
      <c r="I822" s="58">
        <f>'Fashring Assumptions'!$M$7*F822</f>
        <v>0</v>
      </c>
      <c r="J822" s="58">
        <f>'Fashring Assumptions'!$M$5*'Fashring Assumptions'!$M$7*E822</f>
        <v>977.3125</v>
      </c>
      <c r="K822" s="58">
        <f t="shared" si="77"/>
        <v>977.3125</v>
      </c>
    </row>
    <row r="823" spans="1:11" x14ac:dyDescent="0.3">
      <c r="A823" s="60">
        <v>43191</v>
      </c>
      <c r="B823" s="15">
        <f t="shared" si="72"/>
        <v>2018</v>
      </c>
      <c r="C823" s="15">
        <f t="shared" si="73"/>
        <v>4</v>
      </c>
      <c r="D823" s="15">
        <f t="shared" si="74"/>
        <v>1</v>
      </c>
      <c r="E823" s="15">
        <v>15126</v>
      </c>
      <c r="F823" s="15">
        <v>0</v>
      </c>
      <c r="G823" s="15">
        <f t="shared" si="75"/>
        <v>0</v>
      </c>
      <c r="H823" s="15">
        <f t="shared" si="76"/>
        <v>0</v>
      </c>
      <c r="I823" s="58">
        <f>'Fashring Assumptions'!$M$7*F823</f>
        <v>0</v>
      </c>
      <c r="J823" s="58">
        <f>'Fashring Assumptions'!$M$5*'Fashring Assumptions'!$M$7*E823</f>
        <v>945.375</v>
      </c>
      <c r="K823" s="58">
        <f t="shared" si="77"/>
        <v>945.375</v>
      </c>
    </row>
    <row r="824" spans="1:11" x14ac:dyDescent="0.3">
      <c r="A824" s="60">
        <v>43192</v>
      </c>
      <c r="B824" s="15">
        <f t="shared" si="72"/>
        <v>2018</v>
      </c>
      <c r="C824" s="15">
        <f t="shared" si="73"/>
        <v>4</v>
      </c>
      <c r="D824" s="15">
        <f t="shared" si="74"/>
        <v>2</v>
      </c>
      <c r="E824" s="15">
        <v>14584</v>
      </c>
      <c r="F824" s="15">
        <v>0</v>
      </c>
      <c r="G824" s="15">
        <f t="shared" si="75"/>
        <v>0</v>
      </c>
      <c r="H824" s="15">
        <f t="shared" si="76"/>
        <v>0</v>
      </c>
      <c r="I824" s="58">
        <f>'Fashring Assumptions'!$M$7*F824</f>
        <v>0</v>
      </c>
      <c r="J824" s="58">
        <f>'Fashring Assumptions'!$M$5*'Fashring Assumptions'!$M$7*E824</f>
        <v>911.5</v>
      </c>
      <c r="K824" s="58">
        <f t="shared" si="77"/>
        <v>911.5</v>
      </c>
    </row>
    <row r="825" spans="1:11" x14ac:dyDescent="0.3">
      <c r="A825" s="60">
        <v>43193</v>
      </c>
      <c r="B825" s="15">
        <f t="shared" si="72"/>
        <v>2018</v>
      </c>
      <c r="C825" s="15">
        <f t="shared" si="73"/>
        <v>4</v>
      </c>
      <c r="D825" s="15">
        <f t="shared" si="74"/>
        <v>3</v>
      </c>
      <c r="E825" s="15">
        <v>13990</v>
      </c>
      <c r="F825" s="15">
        <v>0</v>
      </c>
      <c r="G825" s="15">
        <f t="shared" si="75"/>
        <v>0</v>
      </c>
      <c r="H825" s="15">
        <f t="shared" si="76"/>
        <v>0</v>
      </c>
      <c r="I825" s="58">
        <f>'Fashring Assumptions'!$M$7*F825</f>
        <v>0</v>
      </c>
      <c r="J825" s="58">
        <f>'Fashring Assumptions'!$M$5*'Fashring Assumptions'!$M$7*E825</f>
        <v>874.375</v>
      </c>
      <c r="K825" s="58">
        <f t="shared" si="77"/>
        <v>874.375</v>
      </c>
    </row>
    <row r="826" spans="1:11" x14ac:dyDescent="0.3">
      <c r="A826" s="60">
        <v>43194</v>
      </c>
      <c r="B826" s="15">
        <f t="shared" si="72"/>
        <v>2018</v>
      </c>
      <c r="C826" s="15">
        <f t="shared" si="73"/>
        <v>4</v>
      </c>
      <c r="D826" s="15">
        <f t="shared" si="74"/>
        <v>4</v>
      </c>
      <c r="E826" s="15">
        <v>13385</v>
      </c>
      <c r="F826" s="15">
        <v>0</v>
      </c>
      <c r="G826" s="15">
        <f t="shared" si="75"/>
        <v>0</v>
      </c>
      <c r="H826" s="15">
        <f t="shared" si="76"/>
        <v>0</v>
      </c>
      <c r="I826" s="58">
        <f>'Fashring Assumptions'!$M$7*F826</f>
        <v>0</v>
      </c>
      <c r="J826" s="58">
        <f>'Fashring Assumptions'!$M$5*'Fashring Assumptions'!$M$7*E826</f>
        <v>836.5625</v>
      </c>
      <c r="K826" s="58">
        <f t="shared" si="77"/>
        <v>836.5625</v>
      </c>
    </row>
    <row r="827" spans="1:11" x14ac:dyDescent="0.3">
      <c r="A827" s="60">
        <v>43195</v>
      </c>
      <c r="B827" s="15">
        <f t="shared" si="72"/>
        <v>2018</v>
      </c>
      <c r="C827" s="15">
        <f t="shared" si="73"/>
        <v>4</v>
      </c>
      <c r="D827" s="15">
        <f t="shared" si="74"/>
        <v>5</v>
      </c>
      <c r="E827" s="15">
        <v>12831</v>
      </c>
      <c r="F827" s="15">
        <v>0</v>
      </c>
      <c r="G827" s="15">
        <f t="shared" si="75"/>
        <v>0</v>
      </c>
      <c r="H827" s="15">
        <f t="shared" si="76"/>
        <v>0</v>
      </c>
      <c r="I827" s="58">
        <f>'Fashring Assumptions'!$M$7*F827</f>
        <v>0</v>
      </c>
      <c r="J827" s="58">
        <f>'Fashring Assumptions'!$M$5*'Fashring Assumptions'!$M$7*E827</f>
        <v>801.9375</v>
      </c>
      <c r="K827" s="58">
        <f t="shared" si="77"/>
        <v>801.9375</v>
      </c>
    </row>
    <row r="828" spans="1:11" x14ac:dyDescent="0.3">
      <c r="A828" s="60">
        <v>43196</v>
      </c>
      <c r="B828" s="15">
        <f t="shared" si="72"/>
        <v>2018</v>
      </c>
      <c r="C828" s="15">
        <f t="shared" si="73"/>
        <v>4</v>
      </c>
      <c r="D828" s="15">
        <f t="shared" si="74"/>
        <v>6</v>
      </c>
      <c r="E828" s="15">
        <v>12207</v>
      </c>
      <c r="F828" s="15">
        <v>0</v>
      </c>
      <c r="G828" s="15">
        <f t="shared" si="75"/>
        <v>0</v>
      </c>
      <c r="H828" s="15">
        <f t="shared" si="76"/>
        <v>0</v>
      </c>
      <c r="I828" s="58">
        <f>'Fashring Assumptions'!$M$7*F828</f>
        <v>0</v>
      </c>
      <c r="J828" s="58">
        <f>'Fashring Assumptions'!$M$5*'Fashring Assumptions'!$M$7*E828</f>
        <v>762.9375</v>
      </c>
      <c r="K828" s="58">
        <f t="shared" si="77"/>
        <v>762.9375</v>
      </c>
    </row>
    <row r="829" spans="1:11" x14ac:dyDescent="0.3">
      <c r="A829" s="60">
        <v>43197</v>
      </c>
      <c r="B829" s="15">
        <f t="shared" si="72"/>
        <v>2018</v>
      </c>
      <c r="C829" s="15">
        <f t="shared" si="73"/>
        <v>4</v>
      </c>
      <c r="D829" s="15">
        <f t="shared" si="74"/>
        <v>7</v>
      </c>
      <c r="E829" s="15">
        <v>11576</v>
      </c>
      <c r="F829" s="15">
        <v>0</v>
      </c>
      <c r="G829" s="15">
        <f t="shared" si="75"/>
        <v>0</v>
      </c>
      <c r="H829" s="15">
        <f t="shared" si="76"/>
        <v>0</v>
      </c>
      <c r="I829" s="58">
        <f>'Fashring Assumptions'!$M$7*F829</f>
        <v>0</v>
      </c>
      <c r="J829" s="58">
        <f>'Fashring Assumptions'!$M$5*'Fashring Assumptions'!$M$7*E829</f>
        <v>723.5</v>
      </c>
      <c r="K829" s="58">
        <f t="shared" si="77"/>
        <v>723.5</v>
      </c>
    </row>
    <row r="830" spans="1:11" x14ac:dyDescent="0.3">
      <c r="A830" s="60">
        <v>43198</v>
      </c>
      <c r="B830" s="15">
        <f t="shared" si="72"/>
        <v>2018</v>
      </c>
      <c r="C830" s="15">
        <f t="shared" si="73"/>
        <v>4</v>
      </c>
      <c r="D830" s="15">
        <f t="shared" si="74"/>
        <v>8</v>
      </c>
      <c r="E830" s="15">
        <v>10914</v>
      </c>
      <c r="F830" s="15">
        <v>0</v>
      </c>
      <c r="G830" s="15">
        <f t="shared" si="75"/>
        <v>0</v>
      </c>
      <c r="H830" s="15">
        <f t="shared" si="76"/>
        <v>0</v>
      </c>
      <c r="I830" s="58">
        <f>'Fashring Assumptions'!$M$7*F830</f>
        <v>0</v>
      </c>
      <c r="J830" s="58">
        <f>'Fashring Assumptions'!$M$5*'Fashring Assumptions'!$M$7*E830</f>
        <v>682.125</v>
      </c>
      <c r="K830" s="58">
        <f t="shared" si="77"/>
        <v>682.125</v>
      </c>
    </row>
    <row r="831" spans="1:11" x14ac:dyDescent="0.3">
      <c r="A831" s="60">
        <v>43199</v>
      </c>
      <c r="B831" s="15">
        <f t="shared" si="72"/>
        <v>2018</v>
      </c>
      <c r="C831" s="15">
        <f t="shared" si="73"/>
        <v>4</v>
      </c>
      <c r="D831" s="15">
        <f t="shared" si="74"/>
        <v>9</v>
      </c>
      <c r="E831" s="15">
        <v>10323</v>
      </c>
      <c r="F831" s="15">
        <v>0</v>
      </c>
      <c r="G831" s="15">
        <f t="shared" si="75"/>
        <v>0</v>
      </c>
      <c r="H831" s="15">
        <f t="shared" si="76"/>
        <v>0</v>
      </c>
      <c r="I831" s="58">
        <f>'Fashring Assumptions'!$M$7*F831</f>
        <v>0</v>
      </c>
      <c r="J831" s="58">
        <f>'Fashring Assumptions'!$M$5*'Fashring Assumptions'!$M$7*E831</f>
        <v>645.1875</v>
      </c>
      <c r="K831" s="58">
        <f t="shared" si="77"/>
        <v>645.1875</v>
      </c>
    </row>
    <row r="832" spans="1:11" x14ac:dyDescent="0.3">
      <c r="A832" s="60">
        <v>43200</v>
      </c>
      <c r="B832" s="15">
        <f t="shared" si="72"/>
        <v>2018</v>
      </c>
      <c r="C832" s="15">
        <f t="shared" si="73"/>
        <v>4</v>
      </c>
      <c r="D832" s="15">
        <f t="shared" si="74"/>
        <v>10</v>
      </c>
      <c r="E832" s="15">
        <v>9756</v>
      </c>
      <c r="F832" s="15">
        <v>0</v>
      </c>
      <c r="G832" s="15">
        <f t="shared" si="75"/>
        <v>0</v>
      </c>
      <c r="H832" s="15">
        <f t="shared" si="76"/>
        <v>0</v>
      </c>
      <c r="I832" s="58">
        <f>'Fashring Assumptions'!$M$7*F832</f>
        <v>0</v>
      </c>
      <c r="J832" s="58">
        <f>'Fashring Assumptions'!$M$5*'Fashring Assumptions'!$M$7*E832</f>
        <v>609.75</v>
      </c>
      <c r="K832" s="58">
        <f t="shared" si="77"/>
        <v>609.75</v>
      </c>
    </row>
    <row r="833" spans="1:11" x14ac:dyDescent="0.3">
      <c r="A833" s="60">
        <v>43201</v>
      </c>
      <c r="B833" s="15">
        <f t="shared" si="72"/>
        <v>2018</v>
      </c>
      <c r="C833" s="15">
        <f t="shared" si="73"/>
        <v>4</v>
      </c>
      <c r="D833" s="15">
        <f t="shared" si="74"/>
        <v>11</v>
      </c>
      <c r="E833" s="15">
        <v>9222</v>
      </c>
      <c r="F833" s="15">
        <v>0</v>
      </c>
      <c r="G833" s="15">
        <f t="shared" si="75"/>
        <v>0</v>
      </c>
      <c r="H833" s="15">
        <f t="shared" si="76"/>
        <v>0</v>
      </c>
      <c r="I833" s="58">
        <f>'Fashring Assumptions'!$M$7*F833</f>
        <v>0</v>
      </c>
      <c r="J833" s="58">
        <f>'Fashring Assumptions'!$M$5*'Fashring Assumptions'!$M$7*E833</f>
        <v>576.375</v>
      </c>
      <c r="K833" s="58">
        <f t="shared" si="77"/>
        <v>576.375</v>
      </c>
    </row>
    <row r="834" spans="1:11" x14ac:dyDescent="0.3">
      <c r="A834" s="60">
        <v>43202</v>
      </c>
      <c r="B834" s="15">
        <f t="shared" si="72"/>
        <v>2018</v>
      </c>
      <c r="C834" s="15">
        <f t="shared" si="73"/>
        <v>4</v>
      </c>
      <c r="D834" s="15">
        <f t="shared" si="74"/>
        <v>12</v>
      </c>
      <c r="E834" s="15">
        <v>8612</v>
      </c>
      <c r="F834" s="15">
        <v>0</v>
      </c>
      <c r="G834" s="15">
        <f t="shared" si="75"/>
        <v>0</v>
      </c>
      <c r="H834" s="15">
        <f t="shared" si="76"/>
        <v>0</v>
      </c>
      <c r="I834" s="58">
        <f>'Fashring Assumptions'!$M$7*F834</f>
        <v>0</v>
      </c>
      <c r="J834" s="58">
        <f>'Fashring Assumptions'!$M$5*'Fashring Assumptions'!$M$7*E834</f>
        <v>538.25</v>
      </c>
      <c r="K834" s="58">
        <f t="shared" si="77"/>
        <v>538.25</v>
      </c>
    </row>
    <row r="835" spans="1:11" x14ac:dyDescent="0.3">
      <c r="A835" s="60">
        <v>43203</v>
      </c>
      <c r="B835" s="15">
        <f t="shared" ref="B835:B898" si="78">YEAR(A835)</f>
        <v>2018</v>
      </c>
      <c r="C835" s="15">
        <f t="shared" ref="C835:C898" si="79">MONTH(A835)</f>
        <v>4</v>
      </c>
      <c r="D835" s="15">
        <f t="shared" ref="D835:D898" si="80">DAY(A835)</f>
        <v>13</v>
      </c>
      <c r="E835" s="15">
        <v>7972</v>
      </c>
      <c r="F835" s="15">
        <v>0</v>
      </c>
      <c r="G835" s="15">
        <f t="shared" ref="G835:G898" si="81">IF(F835&gt;0,1,0)</f>
        <v>0</v>
      </c>
      <c r="H835" s="15">
        <f t="shared" ref="H835:H898" si="82">1000*G835</f>
        <v>0</v>
      </c>
      <c r="I835" s="58">
        <f>'Fashring Assumptions'!$M$7*F835</f>
        <v>0</v>
      </c>
      <c r="J835" s="58">
        <f>'Fashring Assumptions'!$M$5*'Fashring Assumptions'!$M$7*E835</f>
        <v>498.25</v>
      </c>
      <c r="K835" s="58">
        <f t="shared" ref="K835:K898" si="83">SUM(H835:J835)</f>
        <v>498.25</v>
      </c>
    </row>
    <row r="836" spans="1:11" x14ac:dyDescent="0.3">
      <c r="A836" s="60">
        <v>43204</v>
      </c>
      <c r="B836" s="15">
        <f t="shared" si="78"/>
        <v>2018</v>
      </c>
      <c r="C836" s="15">
        <f t="shared" si="79"/>
        <v>4</v>
      </c>
      <c r="D836" s="15">
        <f t="shared" si="80"/>
        <v>14</v>
      </c>
      <c r="E836" s="15">
        <v>7458</v>
      </c>
      <c r="F836" s="15">
        <v>0</v>
      </c>
      <c r="G836" s="15">
        <f t="shared" si="81"/>
        <v>0</v>
      </c>
      <c r="H836" s="15">
        <f t="shared" si="82"/>
        <v>0</v>
      </c>
      <c r="I836" s="58">
        <f>'Fashring Assumptions'!$M$7*F836</f>
        <v>0</v>
      </c>
      <c r="J836" s="58">
        <f>'Fashring Assumptions'!$M$5*'Fashring Assumptions'!$M$7*E836</f>
        <v>466.125</v>
      </c>
      <c r="K836" s="58">
        <f t="shared" si="83"/>
        <v>466.125</v>
      </c>
    </row>
    <row r="837" spans="1:11" x14ac:dyDescent="0.3">
      <c r="A837" s="60">
        <v>43205</v>
      </c>
      <c r="B837" s="15">
        <f t="shared" si="78"/>
        <v>2018</v>
      </c>
      <c r="C837" s="15">
        <f t="shared" si="79"/>
        <v>4</v>
      </c>
      <c r="D837" s="15">
        <f t="shared" si="80"/>
        <v>15</v>
      </c>
      <c r="E837" s="15">
        <v>6919</v>
      </c>
      <c r="F837" s="15">
        <v>0</v>
      </c>
      <c r="G837" s="15">
        <f t="shared" si="81"/>
        <v>0</v>
      </c>
      <c r="H837" s="15">
        <f t="shared" si="82"/>
        <v>0</v>
      </c>
      <c r="I837" s="58">
        <f>'Fashring Assumptions'!$M$7*F837</f>
        <v>0</v>
      </c>
      <c r="J837" s="58">
        <f>'Fashring Assumptions'!$M$5*'Fashring Assumptions'!$M$7*E837</f>
        <v>432.4375</v>
      </c>
      <c r="K837" s="58">
        <f t="shared" si="83"/>
        <v>432.4375</v>
      </c>
    </row>
    <row r="838" spans="1:11" x14ac:dyDescent="0.3">
      <c r="A838" s="60">
        <v>43206</v>
      </c>
      <c r="B838" s="15">
        <f t="shared" si="78"/>
        <v>2018</v>
      </c>
      <c r="C838" s="15">
        <f t="shared" si="79"/>
        <v>4</v>
      </c>
      <c r="D838" s="15">
        <f t="shared" si="80"/>
        <v>16</v>
      </c>
      <c r="E838" s="15">
        <v>6301</v>
      </c>
      <c r="F838" s="15">
        <v>0</v>
      </c>
      <c r="G838" s="15">
        <f t="shared" si="81"/>
        <v>0</v>
      </c>
      <c r="H838" s="15">
        <f t="shared" si="82"/>
        <v>0</v>
      </c>
      <c r="I838" s="58">
        <f>'Fashring Assumptions'!$M$7*F838</f>
        <v>0</v>
      </c>
      <c r="J838" s="58">
        <f>'Fashring Assumptions'!$M$5*'Fashring Assumptions'!$M$7*E838</f>
        <v>393.8125</v>
      </c>
      <c r="K838" s="58">
        <f t="shared" si="83"/>
        <v>393.8125</v>
      </c>
    </row>
    <row r="839" spans="1:11" x14ac:dyDescent="0.3">
      <c r="A839" s="60">
        <v>43207</v>
      </c>
      <c r="B839" s="15">
        <f t="shared" si="78"/>
        <v>2018</v>
      </c>
      <c r="C839" s="15">
        <f t="shared" si="79"/>
        <v>4</v>
      </c>
      <c r="D839" s="15">
        <f t="shared" si="80"/>
        <v>17</v>
      </c>
      <c r="E839" s="15">
        <v>5710</v>
      </c>
      <c r="F839" s="15">
        <v>0</v>
      </c>
      <c r="G839" s="15">
        <f t="shared" si="81"/>
        <v>0</v>
      </c>
      <c r="H839" s="15">
        <f t="shared" si="82"/>
        <v>0</v>
      </c>
      <c r="I839" s="58">
        <f>'Fashring Assumptions'!$M$7*F839</f>
        <v>0</v>
      </c>
      <c r="J839" s="58">
        <f>'Fashring Assumptions'!$M$5*'Fashring Assumptions'!$M$7*E839</f>
        <v>356.875</v>
      </c>
      <c r="K839" s="58">
        <f t="shared" si="83"/>
        <v>356.875</v>
      </c>
    </row>
    <row r="840" spans="1:11" x14ac:dyDescent="0.3">
      <c r="A840" s="60">
        <v>43208</v>
      </c>
      <c r="B840" s="15">
        <f t="shared" si="78"/>
        <v>2018</v>
      </c>
      <c r="C840" s="15">
        <f t="shared" si="79"/>
        <v>4</v>
      </c>
      <c r="D840" s="15">
        <f t="shared" si="80"/>
        <v>18</v>
      </c>
      <c r="E840" s="15">
        <v>5132</v>
      </c>
      <c r="F840" s="15">
        <v>0</v>
      </c>
      <c r="G840" s="15">
        <f t="shared" si="81"/>
        <v>0</v>
      </c>
      <c r="H840" s="15">
        <f t="shared" si="82"/>
        <v>0</v>
      </c>
      <c r="I840" s="58">
        <f>'Fashring Assumptions'!$M$7*F840</f>
        <v>0</v>
      </c>
      <c r="J840" s="58">
        <f>'Fashring Assumptions'!$M$5*'Fashring Assumptions'!$M$7*E840</f>
        <v>320.75</v>
      </c>
      <c r="K840" s="58">
        <f t="shared" si="83"/>
        <v>320.75</v>
      </c>
    </row>
    <row r="841" spans="1:11" x14ac:dyDescent="0.3">
      <c r="A841" s="60">
        <v>43209</v>
      </c>
      <c r="B841" s="15">
        <f t="shared" si="78"/>
        <v>2018</v>
      </c>
      <c r="C841" s="15">
        <f t="shared" si="79"/>
        <v>4</v>
      </c>
      <c r="D841" s="15">
        <f t="shared" si="80"/>
        <v>19</v>
      </c>
      <c r="E841" s="15">
        <v>15496</v>
      </c>
      <c r="F841" s="15">
        <v>10975</v>
      </c>
      <c r="G841" s="15">
        <f t="shared" si="81"/>
        <v>1</v>
      </c>
      <c r="H841" s="15">
        <f t="shared" si="82"/>
        <v>1000</v>
      </c>
      <c r="I841" s="58">
        <f>'Fashring Assumptions'!$M$7*F841</f>
        <v>27437.5</v>
      </c>
      <c r="J841" s="58">
        <f>'Fashring Assumptions'!$M$5*'Fashring Assumptions'!$M$7*E841</f>
        <v>968.5</v>
      </c>
      <c r="K841" s="58">
        <f t="shared" si="83"/>
        <v>29406</v>
      </c>
    </row>
    <row r="842" spans="1:11" x14ac:dyDescent="0.3">
      <c r="A842" s="60">
        <v>43210</v>
      </c>
      <c r="B842" s="15">
        <f t="shared" si="78"/>
        <v>2018</v>
      </c>
      <c r="C842" s="15">
        <f t="shared" si="79"/>
        <v>4</v>
      </c>
      <c r="D842" s="15">
        <f t="shared" si="80"/>
        <v>20</v>
      </c>
      <c r="E842" s="15">
        <v>14955</v>
      </c>
      <c r="F842" s="15">
        <v>0</v>
      </c>
      <c r="G842" s="15">
        <f t="shared" si="81"/>
        <v>0</v>
      </c>
      <c r="H842" s="15">
        <f t="shared" si="82"/>
        <v>0</v>
      </c>
      <c r="I842" s="58">
        <f>'Fashring Assumptions'!$M$7*F842</f>
        <v>0</v>
      </c>
      <c r="J842" s="58">
        <f>'Fashring Assumptions'!$M$5*'Fashring Assumptions'!$M$7*E842</f>
        <v>934.6875</v>
      </c>
      <c r="K842" s="58">
        <f t="shared" si="83"/>
        <v>934.6875</v>
      </c>
    </row>
    <row r="843" spans="1:11" x14ac:dyDescent="0.3">
      <c r="A843" s="60">
        <v>43211</v>
      </c>
      <c r="B843" s="15">
        <f t="shared" si="78"/>
        <v>2018</v>
      </c>
      <c r="C843" s="15">
        <f t="shared" si="79"/>
        <v>4</v>
      </c>
      <c r="D843" s="15">
        <f t="shared" si="80"/>
        <v>21</v>
      </c>
      <c r="E843" s="15">
        <v>14328</v>
      </c>
      <c r="F843" s="15">
        <v>0</v>
      </c>
      <c r="G843" s="15">
        <f t="shared" si="81"/>
        <v>0</v>
      </c>
      <c r="H843" s="15">
        <f t="shared" si="82"/>
        <v>0</v>
      </c>
      <c r="I843" s="58">
        <f>'Fashring Assumptions'!$M$7*F843</f>
        <v>0</v>
      </c>
      <c r="J843" s="58">
        <f>'Fashring Assumptions'!$M$5*'Fashring Assumptions'!$M$7*E843</f>
        <v>895.5</v>
      </c>
      <c r="K843" s="58">
        <f t="shared" si="83"/>
        <v>895.5</v>
      </c>
    </row>
    <row r="844" spans="1:11" x14ac:dyDescent="0.3">
      <c r="A844" s="60">
        <v>43212</v>
      </c>
      <c r="B844" s="15">
        <f t="shared" si="78"/>
        <v>2018</v>
      </c>
      <c r="C844" s="15">
        <f t="shared" si="79"/>
        <v>4</v>
      </c>
      <c r="D844" s="15">
        <f t="shared" si="80"/>
        <v>22</v>
      </c>
      <c r="E844" s="15">
        <v>13733</v>
      </c>
      <c r="F844" s="15">
        <v>0</v>
      </c>
      <c r="G844" s="15">
        <f t="shared" si="81"/>
        <v>0</v>
      </c>
      <c r="H844" s="15">
        <f t="shared" si="82"/>
        <v>0</v>
      </c>
      <c r="I844" s="58">
        <f>'Fashring Assumptions'!$M$7*F844</f>
        <v>0</v>
      </c>
      <c r="J844" s="58">
        <f>'Fashring Assumptions'!$M$5*'Fashring Assumptions'!$M$7*E844</f>
        <v>858.3125</v>
      </c>
      <c r="K844" s="58">
        <f t="shared" si="83"/>
        <v>858.3125</v>
      </c>
    </row>
    <row r="845" spans="1:11" x14ac:dyDescent="0.3">
      <c r="A845" s="60">
        <v>43213</v>
      </c>
      <c r="B845" s="15">
        <f t="shared" si="78"/>
        <v>2018</v>
      </c>
      <c r="C845" s="15">
        <f t="shared" si="79"/>
        <v>4</v>
      </c>
      <c r="D845" s="15">
        <f t="shared" si="80"/>
        <v>23</v>
      </c>
      <c r="E845" s="15">
        <v>13084</v>
      </c>
      <c r="F845" s="15">
        <v>0</v>
      </c>
      <c r="G845" s="15">
        <f t="shared" si="81"/>
        <v>0</v>
      </c>
      <c r="H845" s="15">
        <f t="shared" si="82"/>
        <v>0</v>
      </c>
      <c r="I845" s="58">
        <f>'Fashring Assumptions'!$M$7*F845</f>
        <v>0</v>
      </c>
      <c r="J845" s="58">
        <f>'Fashring Assumptions'!$M$5*'Fashring Assumptions'!$M$7*E845</f>
        <v>817.75</v>
      </c>
      <c r="K845" s="58">
        <f t="shared" si="83"/>
        <v>817.75</v>
      </c>
    </row>
    <row r="846" spans="1:11" x14ac:dyDescent="0.3">
      <c r="A846" s="60">
        <v>43214</v>
      </c>
      <c r="B846" s="15">
        <f t="shared" si="78"/>
        <v>2018</v>
      </c>
      <c r="C846" s="15">
        <f t="shared" si="79"/>
        <v>4</v>
      </c>
      <c r="D846" s="15">
        <f t="shared" si="80"/>
        <v>24</v>
      </c>
      <c r="E846" s="15">
        <v>12555</v>
      </c>
      <c r="F846" s="15">
        <v>0</v>
      </c>
      <c r="G846" s="15">
        <f t="shared" si="81"/>
        <v>0</v>
      </c>
      <c r="H846" s="15">
        <f t="shared" si="82"/>
        <v>0</v>
      </c>
      <c r="I846" s="58">
        <f>'Fashring Assumptions'!$M$7*F846</f>
        <v>0</v>
      </c>
      <c r="J846" s="58">
        <f>'Fashring Assumptions'!$M$5*'Fashring Assumptions'!$M$7*E846</f>
        <v>784.6875</v>
      </c>
      <c r="K846" s="58">
        <f t="shared" si="83"/>
        <v>784.6875</v>
      </c>
    </row>
    <row r="847" spans="1:11" x14ac:dyDescent="0.3">
      <c r="A847" s="60">
        <v>43215</v>
      </c>
      <c r="B847" s="15">
        <f t="shared" si="78"/>
        <v>2018</v>
      </c>
      <c r="C847" s="15">
        <f t="shared" si="79"/>
        <v>4</v>
      </c>
      <c r="D847" s="15">
        <f t="shared" si="80"/>
        <v>25</v>
      </c>
      <c r="E847" s="15">
        <v>11954</v>
      </c>
      <c r="F847" s="15">
        <v>0</v>
      </c>
      <c r="G847" s="15">
        <f t="shared" si="81"/>
        <v>0</v>
      </c>
      <c r="H847" s="15">
        <f t="shared" si="82"/>
        <v>0</v>
      </c>
      <c r="I847" s="58">
        <f>'Fashring Assumptions'!$M$7*F847</f>
        <v>0</v>
      </c>
      <c r="J847" s="58">
        <f>'Fashring Assumptions'!$M$5*'Fashring Assumptions'!$M$7*E847</f>
        <v>747.125</v>
      </c>
      <c r="K847" s="58">
        <f t="shared" si="83"/>
        <v>747.125</v>
      </c>
    </row>
    <row r="848" spans="1:11" x14ac:dyDescent="0.3">
      <c r="A848" s="60">
        <v>43216</v>
      </c>
      <c r="B848" s="15">
        <f t="shared" si="78"/>
        <v>2018</v>
      </c>
      <c r="C848" s="15">
        <f t="shared" si="79"/>
        <v>4</v>
      </c>
      <c r="D848" s="15">
        <f t="shared" si="80"/>
        <v>26</v>
      </c>
      <c r="E848" s="15">
        <v>11348</v>
      </c>
      <c r="F848" s="15">
        <v>0</v>
      </c>
      <c r="G848" s="15">
        <f t="shared" si="81"/>
        <v>0</v>
      </c>
      <c r="H848" s="15">
        <f t="shared" si="82"/>
        <v>0</v>
      </c>
      <c r="I848" s="58">
        <f>'Fashring Assumptions'!$M$7*F848</f>
        <v>0</v>
      </c>
      <c r="J848" s="58">
        <f>'Fashring Assumptions'!$M$5*'Fashring Assumptions'!$M$7*E848</f>
        <v>709.25</v>
      </c>
      <c r="K848" s="58">
        <f t="shared" si="83"/>
        <v>709.25</v>
      </c>
    </row>
    <row r="849" spans="1:11" x14ac:dyDescent="0.3">
      <c r="A849" s="60">
        <v>43217</v>
      </c>
      <c r="B849" s="15">
        <f t="shared" si="78"/>
        <v>2018</v>
      </c>
      <c r="C849" s="15">
        <f t="shared" si="79"/>
        <v>4</v>
      </c>
      <c r="D849" s="15">
        <f t="shared" si="80"/>
        <v>27</v>
      </c>
      <c r="E849" s="15">
        <v>10836</v>
      </c>
      <c r="F849" s="15">
        <v>0</v>
      </c>
      <c r="G849" s="15">
        <f t="shared" si="81"/>
        <v>0</v>
      </c>
      <c r="H849" s="15">
        <f t="shared" si="82"/>
        <v>0</v>
      </c>
      <c r="I849" s="58">
        <f>'Fashring Assumptions'!$M$7*F849</f>
        <v>0</v>
      </c>
      <c r="J849" s="58">
        <f>'Fashring Assumptions'!$M$5*'Fashring Assumptions'!$M$7*E849</f>
        <v>677.25</v>
      </c>
      <c r="K849" s="58">
        <f t="shared" si="83"/>
        <v>677.25</v>
      </c>
    </row>
    <row r="850" spans="1:11" x14ac:dyDescent="0.3">
      <c r="A850" s="60">
        <v>43218</v>
      </c>
      <c r="B850" s="15">
        <f t="shared" si="78"/>
        <v>2018</v>
      </c>
      <c r="C850" s="15">
        <f t="shared" si="79"/>
        <v>4</v>
      </c>
      <c r="D850" s="15">
        <f t="shared" si="80"/>
        <v>28</v>
      </c>
      <c r="E850" s="15">
        <v>10278</v>
      </c>
      <c r="F850" s="15">
        <v>0</v>
      </c>
      <c r="G850" s="15">
        <f t="shared" si="81"/>
        <v>0</v>
      </c>
      <c r="H850" s="15">
        <f t="shared" si="82"/>
        <v>0</v>
      </c>
      <c r="I850" s="58">
        <f>'Fashring Assumptions'!$M$7*F850</f>
        <v>0</v>
      </c>
      <c r="J850" s="58">
        <f>'Fashring Assumptions'!$M$5*'Fashring Assumptions'!$M$7*E850</f>
        <v>642.375</v>
      </c>
      <c r="K850" s="58">
        <f t="shared" si="83"/>
        <v>642.375</v>
      </c>
    </row>
    <row r="851" spans="1:11" x14ac:dyDescent="0.3">
      <c r="A851" s="60">
        <v>43219</v>
      </c>
      <c r="B851" s="15">
        <f t="shared" si="78"/>
        <v>2018</v>
      </c>
      <c r="C851" s="15">
        <f t="shared" si="79"/>
        <v>4</v>
      </c>
      <c r="D851" s="15">
        <f t="shared" si="80"/>
        <v>29</v>
      </c>
      <c r="E851" s="15">
        <v>9653</v>
      </c>
      <c r="F851" s="15">
        <v>0</v>
      </c>
      <c r="G851" s="15">
        <f t="shared" si="81"/>
        <v>0</v>
      </c>
      <c r="H851" s="15">
        <f t="shared" si="82"/>
        <v>0</v>
      </c>
      <c r="I851" s="58">
        <f>'Fashring Assumptions'!$M$7*F851</f>
        <v>0</v>
      </c>
      <c r="J851" s="58">
        <f>'Fashring Assumptions'!$M$5*'Fashring Assumptions'!$M$7*E851</f>
        <v>603.3125</v>
      </c>
      <c r="K851" s="58">
        <f t="shared" si="83"/>
        <v>603.3125</v>
      </c>
    </row>
    <row r="852" spans="1:11" x14ac:dyDescent="0.3">
      <c r="A852" s="60">
        <v>43220</v>
      </c>
      <c r="B852" s="15">
        <f t="shared" si="78"/>
        <v>2018</v>
      </c>
      <c r="C852" s="15">
        <f t="shared" si="79"/>
        <v>4</v>
      </c>
      <c r="D852" s="15">
        <f t="shared" si="80"/>
        <v>30</v>
      </c>
      <c r="E852" s="15">
        <v>9057</v>
      </c>
      <c r="F852" s="15">
        <v>0</v>
      </c>
      <c r="G852" s="15">
        <f t="shared" si="81"/>
        <v>0</v>
      </c>
      <c r="H852" s="15">
        <f t="shared" si="82"/>
        <v>0</v>
      </c>
      <c r="I852" s="58">
        <f>'Fashring Assumptions'!$M$7*F852</f>
        <v>0</v>
      </c>
      <c r="J852" s="58">
        <f>'Fashring Assumptions'!$M$5*'Fashring Assumptions'!$M$7*E852</f>
        <v>566.0625</v>
      </c>
      <c r="K852" s="58">
        <f t="shared" si="83"/>
        <v>566.0625</v>
      </c>
    </row>
    <row r="853" spans="1:11" x14ac:dyDescent="0.3">
      <c r="A853" s="60">
        <v>43221</v>
      </c>
      <c r="B853" s="15">
        <f t="shared" si="78"/>
        <v>2018</v>
      </c>
      <c r="C853" s="15">
        <f t="shared" si="79"/>
        <v>5</v>
      </c>
      <c r="D853" s="15">
        <f t="shared" si="80"/>
        <v>1</v>
      </c>
      <c r="E853" s="15">
        <v>8495</v>
      </c>
      <c r="F853" s="15">
        <v>0</v>
      </c>
      <c r="G853" s="15">
        <f t="shared" si="81"/>
        <v>0</v>
      </c>
      <c r="H853" s="15">
        <f t="shared" si="82"/>
        <v>0</v>
      </c>
      <c r="I853" s="58">
        <f>'Fashring Assumptions'!$M$7*F853</f>
        <v>0</v>
      </c>
      <c r="J853" s="58">
        <f>'Fashring Assumptions'!$M$5*'Fashring Assumptions'!$M$7*E853</f>
        <v>530.9375</v>
      </c>
      <c r="K853" s="58">
        <f t="shared" si="83"/>
        <v>530.9375</v>
      </c>
    </row>
    <row r="854" spans="1:11" x14ac:dyDescent="0.3">
      <c r="A854" s="60">
        <v>43222</v>
      </c>
      <c r="B854" s="15">
        <f t="shared" si="78"/>
        <v>2018</v>
      </c>
      <c r="C854" s="15">
        <f t="shared" si="79"/>
        <v>5</v>
      </c>
      <c r="D854" s="15">
        <f t="shared" si="80"/>
        <v>2</v>
      </c>
      <c r="E854" s="15">
        <v>7891</v>
      </c>
      <c r="F854" s="15">
        <v>0</v>
      </c>
      <c r="G854" s="15">
        <f t="shared" si="81"/>
        <v>0</v>
      </c>
      <c r="H854" s="15">
        <f t="shared" si="82"/>
        <v>0</v>
      </c>
      <c r="I854" s="58">
        <f>'Fashring Assumptions'!$M$7*F854</f>
        <v>0</v>
      </c>
      <c r="J854" s="58">
        <f>'Fashring Assumptions'!$M$5*'Fashring Assumptions'!$M$7*E854</f>
        <v>493.1875</v>
      </c>
      <c r="K854" s="58">
        <f t="shared" si="83"/>
        <v>493.1875</v>
      </c>
    </row>
    <row r="855" spans="1:11" x14ac:dyDescent="0.3">
      <c r="A855" s="60">
        <v>43223</v>
      </c>
      <c r="B855" s="15">
        <f t="shared" si="78"/>
        <v>2018</v>
      </c>
      <c r="C855" s="15">
        <f t="shared" si="79"/>
        <v>5</v>
      </c>
      <c r="D855" s="15">
        <f t="shared" si="80"/>
        <v>3</v>
      </c>
      <c r="E855" s="15">
        <v>7371</v>
      </c>
      <c r="F855" s="15">
        <v>0</v>
      </c>
      <c r="G855" s="15">
        <f t="shared" si="81"/>
        <v>0</v>
      </c>
      <c r="H855" s="15">
        <f t="shared" si="82"/>
        <v>0</v>
      </c>
      <c r="I855" s="58">
        <f>'Fashring Assumptions'!$M$7*F855</f>
        <v>0</v>
      </c>
      <c r="J855" s="58">
        <f>'Fashring Assumptions'!$M$5*'Fashring Assumptions'!$M$7*E855</f>
        <v>460.6875</v>
      </c>
      <c r="K855" s="58">
        <f t="shared" si="83"/>
        <v>460.6875</v>
      </c>
    </row>
    <row r="856" spans="1:11" x14ac:dyDescent="0.3">
      <c r="A856" s="60">
        <v>43224</v>
      </c>
      <c r="B856" s="15">
        <f t="shared" si="78"/>
        <v>2018</v>
      </c>
      <c r="C856" s="15">
        <f t="shared" si="79"/>
        <v>5</v>
      </c>
      <c r="D856" s="15">
        <f t="shared" si="80"/>
        <v>4</v>
      </c>
      <c r="E856" s="15">
        <v>6759</v>
      </c>
      <c r="F856" s="15">
        <v>0</v>
      </c>
      <c r="G856" s="15">
        <f t="shared" si="81"/>
        <v>0</v>
      </c>
      <c r="H856" s="15">
        <f t="shared" si="82"/>
        <v>0</v>
      </c>
      <c r="I856" s="58">
        <f>'Fashring Assumptions'!$M$7*F856</f>
        <v>0</v>
      </c>
      <c r="J856" s="58">
        <f>'Fashring Assumptions'!$M$5*'Fashring Assumptions'!$M$7*E856</f>
        <v>422.4375</v>
      </c>
      <c r="K856" s="58">
        <f t="shared" si="83"/>
        <v>422.4375</v>
      </c>
    </row>
    <row r="857" spans="1:11" x14ac:dyDescent="0.3">
      <c r="A857" s="60">
        <v>43225</v>
      </c>
      <c r="B857" s="15">
        <f t="shared" si="78"/>
        <v>2018</v>
      </c>
      <c r="C857" s="15">
        <f t="shared" si="79"/>
        <v>5</v>
      </c>
      <c r="D857" s="15">
        <f t="shared" si="80"/>
        <v>5</v>
      </c>
      <c r="E857" s="15">
        <v>6175</v>
      </c>
      <c r="F857" s="15">
        <v>0</v>
      </c>
      <c r="G857" s="15">
        <f t="shared" si="81"/>
        <v>0</v>
      </c>
      <c r="H857" s="15">
        <f t="shared" si="82"/>
        <v>0</v>
      </c>
      <c r="I857" s="58">
        <f>'Fashring Assumptions'!$M$7*F857</f>
        <v>0</v>
      </c>
      <c r="J857" s="58">
        <f>'Fashring Assumptions'!$M$5*'Fashring Assumptions'!$M$7*E857</f>
        <v>385.9375</v>
      </c>
      <c r="K857" s="58">
        <f t="shared" si="83"/>
        <v>385.9375</v>
      </c>
    </row>
    <row r="858" spans="1:11" x14ac:dyDescent="0.3">
      <c r="A858" s="60">
        <v>43226</v>
      </c>
      <c r="B858" s="15">
        <f t="shared" si="78"/>
        <v>2018</v>
      </c>
      <c r="C858" s="15">
        <f t="shared" si="79"/>
        <v>5</v>
      </c>
      <c r="D858" s="15">
        <f t="shared" si="80"/>
        <v>6</v>
      </c>
      <c r="E858" s="15">
        <v>5612</v>
      </c>
      <c r="F858" s="15">
        <v>0</v>
      </c>
      <c r="G858" s="15">
        <f t="shared" si="81"/>
        <v>0</v>
      </c>
      <c r="H858" s="15">
        <f t="shared" si="82"/>
        <v>0</v>
      </c>
      <c r="I858" s="58">
        <f>'Fashring Assumptions'!$M$7*F858</f>
        <v>0</v>
      </c>
      <c r="J858" s="58">
        <f>'Fashring Assumptions'!$M$5*'Fashring Assumptions'!$M$7*E858</f>
        <v>350.75</v>
      </c>
      <c r="K858" s="58">
        <f t="shared" si="83"/>
        <v>350.75</v>
      </c>
    </row>
    <row r="859" spans="1:11" x14ac:dyDescent="0.3">
      <c r="A859" s="60">
        <v>43227</v>
      </c>
      <c r="B859" s="15">
        <f t="shared" si="78"/>
        <v>2018</v>
      </c>
      <c r="C859" s="15">
        <f t="shared" si="79"/>
        <v>5</v>
      </c>
      <c r="D859" s="15">
        <f t="shared" si="80"/>
        <v>7</v>
      </c>
      <c r="E859" s="15">
        <v>5065</v>
      </c>
      <c r="F859" s="15">
        <v>0</v>
      </c>
      <c r="G859" s="15">
        <f t="shared" si="81"/>
        <v>0</v>
      </c>
      <c r="H859" s="15">
        <f t="shared" si="82"/>
        <v>0</v>
      </c>
      <c r="I859" s="58">
        <f>'Fashring Assumptions'!$M$7*F859</f>
        <v>0</v>
      </c>
      <c r="J859" s="58">
        <f>'Fashring Assumptions'!$M$5*'Fashring Assumptions'!$M$7*E859</f>
        <v>316.5625</v>
      </c>
      <c r="K859" s="58">
        <f t="shared" si="83"/>
        <v>316.5625</v>
      </c>
    </row>
    <row r="860" spans="1:11" x14ac:dyDescent="0.3">
      <c r="A860" s="60">
        <v>43228</v>
      </c>
      <c r="B860" s="15">
        <f t="shared" si="78"/>
        <v>2018</v>
      </c>
      <c r="C860" s="15">
        <f t="shared" si="79"/>
        <v>5</v>
      </c>
      <c r="D860" s="15">
        <f t="shared" si="80"/>
        <v>8</v>
      </c>
      <c r="E860" s="15">
        <v>15856</v>
      </c>
      <c r="F860" s="15">
        <v>11364</v>
      </c>
      <c r="G860" s="15">
        <f t="shared" si="81"/>
        <v>1</v>
      </c>
      <c r="H860" s="15">
        <f t="shared" si="82"/>
        <v>1000</v>
      </c>
      <c r="I860" s="58">
        <f>'Fashring Assumptions'!$M$7*F860</f>
        <v>28410</v>
      </c>
      <c r="J860" s="58">
        <f>'Fashring Assumptions'!$M$5*'Fashring Assumptions'!$M$7*E860</f>
        <v>991</v>
      </c>
      <c r="K860" s="58">
        <f t="shared" si="83"/>
        <v>30401</v>
      </c>
    </row>
    <row r="861" spans="1:11" x14ac:dyDescent="0.3">
      <c r="A861" s="60">
        <v>43229</v>
      </c>
      <c r="B861" s="15">
        <f t="shared" si="78"/>
        <v>2018</v>
      </c>
      <c r="C861" s="15">
        <f t="shared" si="79"/>
        <v>5</v>
      </c>
      <c r="D861" s="15">
        <f t="shared" si="80"/>
        <v>9</v>
      </c>
      <c r="E861" s="15">
        <v>15260</v>
      </c>
      <c r="F861" s="15">
        <v>0</v>
      </c>
      <c r="G861" s="15">
        <f t="shared" si="81"/>
        <v>0</v>
      </c>
      <c r="H861" s="15">
        <f t="shared" si="82"/>
        <v>0</v>
      </c>
      <c r="I861" s="58">
        <f>'Fashring Assumptions'!$M$7*F861</f>
        <v>0</v>
      </c>
      <c r="J861" s="58">
        <f>'Fashring Assumptions'!$M$5*'Fashring Assumptions'!$M$7*E861</f>
        <v>953.75</v>
      </c>
      <c r="K861" s="58">
        <f t="shared" si="83"/>
        <v>953.75</v>
      </c>
    </row>
    <row r="862" spans="1:11" x14ac:dyDescent="0.3">
      <c r="A862" s="60">
        <v>43230</v>
      </c>
      <c r="B862" s="15">
        <f t="shared" si="78"/>
        <v>2018</v>
      </c>
      <c r="C862" s="15">
        <f t="shared" si="79"/>
        <v>5</v>
      </c>
      <c r="D862" s="15">
        <f t="shared" si="80"/>
        <v>10</v>
      </c>
      <c r="E862" s="15">
        <v>14681</v>
      </c>
      <c r="F862" s="15">
        <v>0</v>
      </c>
      <c r="G862" s="15">
        <f t="shared" si="81"/>
        <v>0</v>
      </c>
      <c r="H862" s="15">
        <f t="shared" si="82"/>
        <v>0</v>
      </c>
      <c r="I862" s="58">
        <f>'Fashring Assumptions'!$M$7*F862</f>
        <v>0</v>
      </c>
      <c r="J862" s="58">
        <f>'Fashring Assumptions'!$M$5*'Fashring Assumptions'!$M$7*E862</f>
        <v>917.5625</v>
      </c>
      <c r="K862" s="58">
        <f t="shared" si="83"/>
        <v>917.5625</v>
      </c>
    </row>
    <row r="863" spans="1:11" x14ac:dyDescent="0.3">
      <c r="A863" s="60">
        <v>43231</v>
      </c>
      <c r="B863" s="15">
        <f t="shared" si="78"/>
        <v>2018</v>
      </c>
      <c r="C863" s="15">
        <f t="shared" si="79"/>
        <v>5</v>
      </c>
      <c r="D863" s="15">
        <f t="shared" si="80"/>
        <v>11</v>
      </c>
      <c r="E863" s="15">
        <v>14174</v>
      </c>
      <c r="F863" s="15">
        <v>0</v>
      </c>
      <c r="G863" s="15">
        <f t="shared" si="81"/>
        <v>0</v>
      </c>
      <c r="H863" s="15">
        <f t="shared" si="82"/>
        <v>0</v>
      </c>
      <c r="I863" s="58">
        <f>'Fashring Assumptions'!$M$7*F863</f>
        <v>0</v>
      </c>
      <c r="J863" s="58">
        <f>'Fashring Assumptions'!$M$5*'Fashring Assumptions'!$M$7*E863</f>
        <v>885.875</v>
      </c>
      <c r="K863" s="58">
        <f t="shared" si="83"/>
        <v>885.875</v>
      </c>
    </row>
    <row r="864" spans="1:11" x14ac:dyDescent="0.3">
      <c r="A864" s="60">
        <v>43232</v>
      </c>
      <c r="B864" s="15">
        <f t="shared" si="78"/>
        <v>2018</v>
      </c>
      <c r="C864" s="15">
        <f t="shared" si="79"/>
        <v>5</v>
      </c>
      <c r="D864" s="15">
        <f t="shared" si="80"/>
        <v>12</v>
      </c>
      <c r="E864" s="15">
        <v>13573</v>
      </c>
      <c r="F864" s="15">
        <v>0</v>
      </c>
      <c r="G864" s="15">
        <f t="shared" si="81"/>
        <v>0</v>
      </c>
      <c r="H864" s="15">
        <f t="shared" si="82"/>
        <v>0</v>
      </c>
      <c r="I864" s="58">
        <f>'Fashring Assumptions'!$M$7*F864</f>
        <v>0</v>
      </c>
      <c r="J864" s="58">
        <f>'Fashring Assumptions'!$M$5*'Fashring Assumptions'!$M$7*E864</f>
        <v>848.3125</v>
      </c>
      <c r="K864" s="58">
        <f t="shared" si="83"/>
        <v>848.3125</v>
      </c>
    </row>
    <row r="865" spans="1:11" x14ac:dyDescent="0.3">
      <c r="A865" s="60">
        <v>43233</v>
      </c>
      <c r="B865" s="15">
        <f t="shared" si="78"/>
        <v>2018</v>
      </c>
      <c r="C865" s="15">
        <f t="shared" si="79"/>
        <v>5</v>
      </c>
      <c r="D865" s="15">
        <f t="shared" si="80"/>
        <v>13</v>
      </c>
      <c r="E865" s="15">
        <v>12996</v>
      </c>
      <c r="F865" s="15">
        <v>0</v>
      </c>
      <c r="G865" s="15">
        <f t="shared" si="81"/>
        <v>0</v>
      </c>
      <c r="H865" s="15">
        <f t="shared" si="82"/>
        <v>0</v>
      </c>
      <c r="I865" s="58">
        <f>'Fashring Assumptions'!$M$7*F865</f>
        <v>0</v>
      </c>
      <c r="J865" s="58">
        <f>'Fashring Assumptions'!$M$5*'Fashring Assumptions'!$M$7*E865</f>
        <v>812.25</v>
      </c>
      <c r="K865" s="58">
        <f t="shared" si="83"/>
        <v>812.25</v>
      </c>
    </row>
    <row r="866" spans="1:11" x14ac:dyDescent="0.3">
      <c r="A866" s="60">
        <v>43234</v>
      </c>
      <c r="B866" s="15">
        <f t="shared" si="78"/>
        <v>2018</v>
      </c>
      <c r="C866" s="15">
        <f t="shared" si="79"/>
        <v>5</v>
      </c>
      <c r="D866" s="15">
        <f t="shared" si="80"/>
        <v>14</v>
      </c>
      <c r="E866" s="15">
        <v>12436</v>
      </c>
      <c r="F866" s="15">
        <v>0</v>
      </c>
      <c r="G866" s="15">
        <f t="shared" si="81"/>
        <v>0</v>
      </c>
      <c r="H866" s="15">
        <f t="shared" si="82"/>
        <v>0</v>
      </c>
      <c r="I866" s="58">
        <f>'Fashring Assumptions'!$M$7*F866</f>
        <v>0</v>
      </c>
      <c r="J866" s="58">
        <f>'Fashring Assumptions'!$M$5*'Fashring Assumptions'!$M$7*E866</f>
        <v>777.25</v>
      </c>
      <c r="K866" s="58">
        <f t="shared" si="83"/>
        <v>777.25</v>
      </c>
    </row>
    <row r="867" spans="1:11" x14ac:dyDescent="0.3">
      <c r="A867" s="60">
        <v>43235</v>
      </c>
      <c r="B867" s="15">
        <f t="shared" si="78"/>
        <v>2018</v>
      </c>
      <c r="C867" s="15">
        <f t="shared" si="79"/>
        <v>5</v>
      </c>
      <c r="D867" s="15">
        <f t="shared" si="80"/>
        <v>15</v>
      </c>
      <c r="E867" s="15">
        <v>11905</v>
      </c>
      <c r="F867" s="15">
        <v>0</v>
      </c>
      <c r="G867" s="15">
        <f t="shared" si="81"/>
        <v>0</v>
      </c>
      <c r="H867" s="15">
        <f t="shared" si="82"/>
        <v>0</v>
      </c>
      <c r="I867" s="58">
        <f>'Fashring Assumptions'!$M$7*F867</f>
        <v>0</v>
      </c>
      <c r="J867" s="58">
        <f>'Fashring Assumptions'!$M$5*'Fashring Assumptions'!$M$7*E867</f>
        <v>744.0625</v>
      </c>
      <c r="K867" s="58">
        <f t="shared" si="83"/>
        <v>744.0625</v>
      </c>
    </row>
    <row r="868" spans="1:11" x14ac:dyDescent="0.3">
      <c r="A868" s="60">
        <v>43236</v>
      </c>
      <c r="B868" s="15">
        <f t="shared" si="78"/>
        <v>2018</v>
      </c>
      <c r="C868" s="15">
        <f t="shared" si="79"/>
        <v>5</v>
      </c>
      <c r="D868" s="15">
        <f t="shared" si="80"/>
        <v>16</v>
      </c>
      <c r="E868" s="15">
        <v>11243</v>
      </c>
      <c r="F868" s="15">
        <v>0</v>
      </c>
      <c r="G868" s="15">
        <f t="shared" si="81"/>
        <v>0</v>
      </c>
      <c r="H868" s="15">
        <f t="shared" si="82"/>
        <v>0</v>
      </c>
      <c r="I868" s="58">
        <f>'Fashring Assumptions'!$M$7*F868</f>
        <v>0</v>
      </c>
      <c r="J868" s="58">
        <f>'Fashring Assumptions'!$M$5*'Fashring Assumptions'!$M$7*E868</f>
        <v>702.6875</v>
      </c>
      <c r="K868" s="58">
        <f t="shared" si="83"/>
        <v>702.6875</v>
      </c>
    </row>
    <row r="869" spans="1:11" x14ac:dyDescent="0.3">
      <c r="A869" s="60">
        <v>43237</v>
      </c>
      <c r="B869" s="15">
        <f t="shared" si="78"/>
        <v>2018</v>
      </c>
      <c r="C869" s="15">
        <f t="shared" si="79"/>
        <v>5</v>
      </c>
      <c r="D869" s="15">
        <f t="shared" si="80"/>
        <v>17</v>
      </c>
      <c r="E869" s="15">
        <v>10711</v>
      </c>
      <c r="F869" s="15">
        <v>0</v>
      </c>
      <c r="G869" s="15">
        <f t="shared" si="81"/>
        <v>0</v>
      </c>
      <c r="H869" s="15">
        <f t="shared" si="82"/>
        <v>0</v>
      </c>
      <c r="I869" s="58">
        <f>'Fashring Assumptions'!$M$7*F869</f>
        <v>0</v>
      </c>
      <c r="J869" s="58">
        <f>'Fashring Assumptions'!$M$5*'Fashring Assumptions'!$M$7*E869</f>
        <v>669.4375</v>
      </c>
      <c r="K869" s="58">
        <f t="shared" si="83"/>
        <v>669.4375</v>
      </c>
    </row>
    <row r="870" spans="1:11" x14ac:dyDescent="0.3">
      <c r="A870" s="60">
        <v>43238</v>
      </c>
      <c r="B870" s="15">
        <f t="shared" si="78"/>
        <v>2018</v>
      </c>
      <c r="C870" s="15">
        <f t="shared" si="79"/>
        <v>5</v>
      </c>
      <c r="D870" s="15">
        <f t="shared" si="80"/>
        <v>18</v>
      </c>
      <c r="E870" s="15">
        <v>10201</v>
      </c>
      <c r="F870" s="15">
        <v>0</v>
      </c>
      <c r="G870" s="15">
        <f t="shared" si="81"/>
        <v>0</v>
      </c>
      <c r="H870" s="15">
        <f t="shared" si="82"/>
        <v>0</v>
      </c>
      <c r="I870" s="58">
        <f>'Fashring Assumptions'!$M$7*F870</f>
        <v>0</v>
      </c>
      <c r="J870" s="58">
        <f>'Fashring Assumptions'!$M$5*'Fashring Assumptions'!$M$7*E870</f>
        <v>637.5625</v>
      </c>
      <c r="K870" s="58">
        <f t="shared" si="83"/>
        <v>637.5625</v>
      </c>
    </row>
    <row r="871" spans="1:11" x14ac:dyDescent="0.3">
      <c r="A871" s="60">
        <v>43239</v>
      </c>
      <c r="B871" s="15">
        <f t="shared" si="78"/>
        <v>2018</v>
      </c>
      <c r="C871" s="15">
        <f t="shared" si="79"/>
        <v>5</v>
      </c>
      <c r="D871" s="15">
        <f t="shared" si="80"/>
        <v>19</v>
      </c>
      <c r="E871" s="15">
        <v>9662</v>
      </c>
      <c r="F871" s="15">
        <v>0</v>
      </c>
      <c r="G871" s="15">
        <f t="shared" si="81"/>
        <v>0</v>
      </c>
      <c r="H871" s="15">
        <f t="shared" si="82"/>
        <v>0</v>
      </c>
      <c r="I871" s="58">
        <f>'Fashring Assumptions'!$M$7*F871</f>
        <v>0</v>
      </c>
      <c r="J871" s="58">
        <f>'Fashring Assumptions'!$M$5*'Fashring Assumptions'!$M$7*E871</f>
        <v>603.875</v>
      </c>
      <c r="K871" s="58">
        <f t="shared" si="83"/>
        <v>603.875</v>
      </c>
    </row>
    <row r="872" spans="1:11" x14ac:dyDescent="0.3">
      <c r="A872" s="60">
        <v>43240</v>
      </c>
      <c r="B872" s="15">
        <f t="shared" si="78"/>
        <v>2018</v>
      </c>
      <c r="C872" s="15">
        <f t="shared" si="79"/>
        <v>5</v>
      </c>
      <c r="D872" s="15">
        <f t="shared" si="80"/>
        <v>20</v>
      </c>
      <c r="E872" s="15">
        <v>9037</v>
      </c>
      <c r="F872" s="15">
        <v>0</v>
      </c>
      <c r="G872" s="15">
        <f t="shared" si="81"/>
        <v>0</v>
      </c>
      <c r="H872" s="15">
        <f t="shared" si="82"/>
        <v>0</v>
      </c>
      <c r="I872" s="58">
        <f>'Fashring Assumptions'!$M$7*F872</f>
        <v>0</v>
      </c>
      <c r="J872" s="58">
        <f>'Fashring Assumptions'!$M$5*'Fashring Assumptions'!$M$7*E872</f>
        <v>564.8125</v>
      </c>
      <c r="K872" s="58">
        <f t="shared" si="83"/>
        <v>564.8125</v>
      </c>
    </row>
    <row r="873" spans="1:11" x14ac:dyDescent="0.3">
      <c r="A873" s="60">
        <v>43241</v>
      </c>
      <c r="B873" s="15">
        <f t="shared" si="78"/>
        <v>2018</v>
      </c>
      <c r="C873" s="15">
        <f t="shared" si="79"/>
        <v>5</v>
      </c>
      <c r="D873" s="15">
        <f t="shared" si="80"/>
        <v>21</v>
      </c>
      <c r="E873" s="15">
        <v>8507</v>
      </c>
      <c r="F873" s="15">
        <v>0</v>
      </c>
      <c r="G873" s="15">
        <f t="shared" si="81"/>
        <v>0</v>
      </c>
      <c r="H873" s="15">
        <f t="shared" si="82"/>
        <v>0</v>
      </c>
      <c r="I873" s="58">
        <f>'Fashring Assumptions'!$M$7*F873</f>
        <v>0</v>
      </c>
      <c r="J873" s="58">
        <f>'Fashring Assumptions'!$M$5*'Fashring Assumptions'!$M$7*E873</f>
        <v>531.6875</v>
      </c>
      <c r="K873" s="58">
        <f t="shared" si="83"/>
        <v>531.6875</v>
      </c>
    </row>
    <row r="874" spans="1:11" x14ac:dyDescent="0.3">
      <c r="A874" s="60">
        <v>43242</v>
      </c>
      <c r="B874" s="15">
        <f t="shared" si="78"/>
        <v>2018</v>
      </c>
      <c r="C874" s="15">
        <f t="shared" si="79"/>
        <v>5</v>
      </c>
      <c r="D874" s="15">
        <f t="shared" si="80"/>
        <v>22</v>
      </c>
      <c r="E874" s="15">
        <v>7834</v>
      </c>
      <c r="F874" s="15">
        <v>0</v>
      </c>
      <c r="G874" s="15">
        <f t="shared" si="81"/>
        <v>0</v>
      </c>
      <c r="H874" s="15">
        <f t="shared" si="82"/>
        <v>0</v>
      </c>
      <c r="I874" s="58">
        <f>'Fashring Assumptions'!$M$7*F874</f>
        <v>0</v>
      </c>
      <c r="J874" s="58">
        <f>'Fashring Assumptions'!$M$5*'Fashring Assumptions'!$M$7*E874</f>
        <v>489.625</v>
      </c>
      <c r="K874" s="58">
        <f t="shared" si="83"/>
        <v>489.625</v>
      </c>
    </row>
    <row r="875" spans="1:11" x14ac:dyDescent="0.3">
      <c r="A875" s="60">
        <v>43243</v>
      </c>
      <c r="B875" s="15">
        <f t="shared" si="78"/>
        <v>2018</v>
      </c>
      <c r="C875" s="15">
        <f t="shared" si="79"/>
        <v>5</v>
      </c>
      <c r="D875" s="15">
        <f t="shared" si="80"/>
        <v>23</v>
      </c>
      <c r="E875" s="15">
        <v>7221</v>
      </c>
      <c r="F875" s="15">
        <v>0</v>
      </c>
      <c r="G875" s="15">
        <f t="shared" si="81"/>
        <v>0</v>
      </c>
      <c r="H875" s="15">
        <f t="shared" si="82"/>
        <v>0</v>
      </c>
      <c r="I875" s="58">
        <f>'Fashring Assumptions'!$M$7*F875</f>
        <v>0</v>
      </c>
      <c r="J875" s="58">
        <f>'Fashring Assumptions'!$M$5*'Fashring Assumptions'!$M$7*E875</f>
        <v>451.3125</v>
      </c>
      <c r="K875" s="58">
        <f t="shared" si="83"/>
        <v>451.3125</v>
      </c>
    </row>
    <row r="876" spans="1:11" x14ac:dyDescent="0.3">
      <c r="A876" s="60">
        <v>43244</v>
      </c>
      <c r="B876" s="15">
        <f t="shared" si="78"/>
        <v>2018</v>
      </c>
      <c r="C876" s="15">
        <f t="shared" si="79"/>
        <v>5</v>
      </c>
      <c r="D876" s="15">
        <f t="shared" si="80"/>
        <v>24</v>
      </c>
      <c r="E876" s="15">
        <v>6641</v>
      </c>
      <c r="F876" s="15">
        <v>0</v>
      </c>
      <c r="G876" s="15">
        <f t="shared" si="81"/>
        <v>0</v>
      </c>
      <c r="H876" s="15">
        <f t="shared" si="82"/>
        <v>0</v>
      </c>
      <c r="I876" s="58">
        <f>'Fashring Assumptions'!$M$7*F876</f>
        <v>0</v>
      </c>
      <c r="J876" s="58">
        <f>'Fashring Assumptions'!$M$5*'Fashring Assumptions'!$M$7*E876</f>
        <v>415.0625</v>
      </c>
      <c r="K876" s="58">
        <f t="shared" si="83"/>
        <v>415.0625</v>
      </c>
    </row>
    <row r="877" spans="1:11" x14ac:dyDescent="0.3">
      <c r="A877" s="60">
        <v>43245</v>
      </c>
      <c r="B877" s="15">
        <f t="shared" si="78"/>
        <v>2018</v>
      </c>
      <c r="C877" s="15">
        <f t="shared" si="79"/>
        <v>5</v>
      </c>
      <c r="D877" s="15">
        <f t="shared" si="80"/>
        <v>25</v>
      </c>
      <c r="E877" s="15">
        <v>6109</v>
      </c>
      <c r="F877" s="15">
        <v>0</v>
      </c>
      <c r="G877" s="15">
        <f t="shared" si="81"/>
        <v>0</v>
      </c>
      <c r="H877" s="15">
        <f t="shared" si="82"/>
        <v>0</v>
      </c>
      <c r="I877" s="58">
        <f>'Fashring Assumptions'!$M$7*F877</f>
        <v>0</v>
      </c>
      <c r="J877" s="58">
        <f>'Fashring Assumptions'!$M$5*'Fashring Assumptions'!$M$7*E877</f>
        <v>381.8125</v>
      </c>
      <c r="K877" s="58">
        <f t="shared" si="83"/>
        <v>381.8125</v>
      </c>
    </row>
    <row r="878" spans="1:11" x14ac:dyDescent="0.3">
      <c r="A878" s="60">
        <v>43246</v>
      </c>
      <c r="B878" s="15">
        <f t="shared" si="78"/>
        <v>2018</v>
      </c>
      <c r="C878" s="15">
        <f t="shared" si="79"/>
        <v>5</v>
      </c>
      <c r="D878" s="15">
        <f t="shared" si="80"/>
        <v>26</v>
      </c>
      <c r="E878" s="15">
        <v>5532</v>
      </c>
      <c r="F878" s="15">
        <v>0</v>
      </c>
      <c r="G878" s="15">
        <f t="shared" si="81"/>
        <v>0</v>
      </c>
      <c r="H878" s="15">
        <f t="shared" si="82"/>
        <v>0</v>
      </c>
      <c r="I878" s="58">
        <f>'Fashring Assumptions'!$M$7*F878</f>
        <v>0</v>
      </c>
      <c r="J878" s="58">
        <f>'Fashring Assumptions'!$M$5*'Fashring Assumptions'!$M$7*E878</f>
        <v>345.75</v>
      </c>
      <c r="K878" s="58">
        <f t="shared" si="83"/>
        <v>345.75</v>
      </c>
    </row>
    <row r="879" spans="1:11" x14ac:dyDescent="0.3">
      <c r="A879" s="60">
        <v>43247</v>
      </c>
      <c r="B879" s="15">
        <f t="shared" si="78"/>
        <v>2018</v>
      </c>
      <c r="C879" s="15">
        <f t="shared" si="79"/>
        <v>5</v>
      </c>
      <c r="D879" s="15">
        <f t="shared" si="80"/>
        <v>27</v>
      </c>
      <c r="E879" s="15">
        <v>19114</v>
      </c>
      <c r="F879" s="15">
        <v>14163</v>
      </c>
      <c r="G879" s="15">
        <f t="shared" si="81"/>
        <v>1</v>
      </c>
      <c r="H879" s="15">
        <f t="shared" si="82"/>
        <v>1000</v>
      </c>
      <c r="I879" s="58">
        <f>'Fashring Assumptions'!$M$7*F879</f>
        <v>35407.5</v>
      </c>
      <c r="J879" s="58">
        <f>'Fashring Assumptions'!$M$5*'Fashring Assumptions'!$M$7*E879</f>
        <v>1194.625</v>
      </c>
      <c r="K879" s="58">
        <f t="shared" si="83"/>
        <v>37602.125</v>
      </c>
    </row>
    <row r="880" spans="1:11" x14ac:dyDescent="0.3">
      <c r="A880" s="60">
        <v>43248</v>
      </c>
      <c r="B880" s="15">
        <f t="shared" si="78"/>
        <v>2018</v>
      </c>
      <c r="C880" s="15">
        <f t="shared" si="79"/>
        <v>5</v>
      </c>
      <c r="D880" s="15">
        <f t="shared" si="80"/>
        <v>28</v>
      </c>
      <c r="E880" s="15">
        <v>18549</v>
      </c>
      <c r="F880" s="15">
        <v>0</v>
      </c>
      <c r="G880" s="15">
        <f t="shared" si="81"/>
        <v>0</v>
      </c>
      <c r="H880" s="15">
        <f t="shared" si="82"/>
        <v>0</v>
      </c>
      <c r="I880" s="58">
        <f>'Fashring Assumptions'!$M$7*F880</f>
        <v>0</v>
      </c>
      <c r="J880" s="58">
        <f>'Fashring Assumptions'!$M$5*'Fashring Assumptions'!$M$7*E880</f>
        <v>1159.3125</v>
      </c>
      <c r="K880" s="58">
        <f t="shared" si="83"/>
        <v>1159.3125</v>
      </c>
    </row>
    <row r="881" spans="1:11" x14ac:dyDescent="0.3">
      <c r="A881" s="60">
        <v>43249</v>
      </c>
      <c r="B881" s="15">
        <f t="shared" si="78"/>
        <v>2018</v>
      </c>
      <c r="C881" s="15">
        <f t="shared" si="79"/>
        <v>5</v>
      </c>
      <c r="D881" s="15">
        <f t="shared" si="80"/>
        <v>29</v>
      </c>
      <c r="E881" s="15">
        <v>17907</v>
      </c>
      <c r="F881" s="15">
        <v>0</v>
      </c>
      <c r="G881" s="15">
        <f t="shared" si="81"/>
        <v>0</v>
      </c>
      <c r="H881" s="15">
        <f t="shared" si="82"/>
        <v>0</v>
      </c>
      <c r="I881" s="58">
        <f>'Fashring Assumptions'!$M$7*F881</f>
        <v>0</v>
      </c>
      <c r="J881" s="58">
        <f>'Fashring Assumptions'!$M$5*'Fashring Assumptions'!$M$7*E881</f>
        <v>1119.1875</v>
      </c>
      <c r="K881" s="58">
        <f t="shared" si="83"/>
        <v>1119.1875</v>
      </c>
    </row>
    <row r="882" spans="1:11" x14ac:dyDescent="0.3">
      <c r="A882" s="60">
        <v>43250</v>
      </c>
      <c r="B882" s="15">
        <f t="shared" si="78"/>
        <v>2018</v>
      </c>
      <c r="C882" s="15">
        <f t="shared" si="79"/>
        <v>5</v>
      </c>
      <c r="D882" s="15">
        <f t="shared" si="80"/>
        <v>30</v>
      </c>
      <c r="E882" s="15">
        <v>17310</v>
      </c>
      <c r="F882" s="15">
        <v>0</v>
      </c>
      <c r="G882" s="15">
        <f t="shared" si="81"/>
        <v>0</v>
      </c>
      <c r="H882" s="15">
        <f t="shared" si="82"/>
        <v>0</v>
      </c>
      <c r="I882" s="58">
        <f>'Fashring Assumptions'!$M$7*F882</f>
        <v>0</v>
      </c>
      <c r="J882" s="58">
        <f>'Fashring Assumptions'!$M$5*'Fashring Assumptions'!$M$7*E882</f>
        <v>1081.875</v>
      </c>
      <c r="K882" s="58">
        <f t="shared" si="83"/>
        <v>1081.875</v>
      </c>
    </row>
    <row r="883" spans="1:11" x14ac:dyDescent="0.3">
      <c r="A883" s="60">
        <v>43251</v>
      </c>
      <c r="B883" s="15">
        <f t="shared" si="78"/>
        <v>2018</v>
      </c>
      <c r="C883" s="15">
        <f t="shared" si="79"/>
        <v>5</v>
      </c>
      <c r="D883" s="15">
        <f t="shared" si="80"/>
        <v>31</v>
      </c>
      <c r="E883" s="15">
        <v>16758</v>
      </c>
      <c r="F883" s="15">
        <v>0</v>
      </c>
      <c r="G883" s="15">
        <f t="shared" si="81"/>
        <v>0</v>
      </c>
      <c r="H883" s="15">
        <f t="shared" si="82"/>
        <v>0</v>
      </c>
      <c r="I883" s="58">
        <f>'Fashring Assumptions'!$M$7*F883</f>
        <v>0</v>
      </c>
      <c r="J883" s="58">
        <f>'Fashring Assumptions'!$M$5*'Fashring Assumptions'!$M$7*E883</f>
        <v>1047.375</v>
      </c>
      <c r="K883" s="58">
        <f t="shared" si="83"/>
        <v>1047.375</v>
      </c>
    </row>
    <row r="884" spans="1:11" x14ac:dyDescent="0.3">
      <c r="A884" s="60">
        <v>43252</v>
      </c>
      <c r="B884" s="15">
        <f t="shared" si="78"/>
        <v>2018</v>
      </c>
      <c r="C884" s="15">
        <f t="shared" si="79"/>
        <v>6</v>
      </c>
      <c r="D884" s="15">
        <f t="shared" si="80"/>
        <v>1</v>
      </c>
      <c r="E884" s="15">
        <v>16163</v>
      </c>
      <c r="F884" s="15">
        <v>0</v>
      </c>
      <c r="G884" s="15">
        <f t="shared" si="81"/>
        <v>0</v>
      </c>
      <c r="H884" s="15">
        <f t="shared" si="82"/>
        <v>0</v>
      </c>
      <c r="I884" s="58">
        <f>'Fashring Assumptions'!$M$7*F884</f>
        <v>0</v>
      </c>
      <c r="J884" s="58">
        <f>'Fashring Assumptions'!$M$5*'Fashring Assumptions'!$M$7*E884</f>
        <v>1010.1875</v>
      </c>
      <c r="K884" s="58">
        <f t="shared" si="83"/>
        <v>1010.1875</v>
      </c>
    </row>
    <row r="885" spans="1:11" x14ac:dyDescent="0.3">
      <c r="A885" s="60">
        <v>43253</v>
      </c>
      <c r="B885" s="15">
        <f t="shared" si="78"/>
        <v>2018</v>
      </c>
      <c r="C885" s="15">
        <f t="shared" si="79"/>
        <v>6</v>
      </c>
      <c r="D885" s="15">
        <f t="shared" si="80"/>
        <v>2</v>
      </c>
      <c r="E885" s="15">
        <v>15582</v>
      </c>
      <c r="F885" s="15">
        <v>0</v>
      </c>
      <c r="G885" s="15">
        <f t="shared" si="81"/>
        <v>0</v>
      </c>
      <c r="H885" s="15">
        <f t="shared" si="82"/>
        <v>0</v>
      </c>
      <c r="I885" s="58">
        <f>'Fashring Assumptions'!$M$7*F885</f>
        <v>0</v>
      </c>
      <c r="J885" s="58">
        <f>'Fashring Assumptions'!$M$5*'Fashring Assumptions'!$M$7*E885</f>
        <v>973.875</v>
      </c>
      <c r="K885" s="58">
        <f t="shared" si="83"/>
        <v>973.875</v>
      </c>
    </row>
    <row r="886" spans="1:11" x14ac:dyDescent="0.3">
      <c r="A886" s="60">
        <v>43254</v>
      </c>
      <c r="B886" s="15">
        <f t="shared" si="78"/>
        <v>2018</v>
      </c>
      <c r="C886" s="15">
        <f t="shared" si="79"/>
        <v>6</v>
      </c>
      <c r="D886" s="15">
        <f t="shared" si="80"/>
        <v>3</v>
      </c>
      <c r="E886" s="15">
        <v>14958</v>
      </c>
      <c r="F886" s="15">
        <v>0</v>
      </c>
      <c r="G886" s="15">
        <f t="shared" si="81"/>
        <v>0</v>
      </c>
      <c r="H886" s="15">
        <f t="shared" si="82"/>
        <v>0</v>
      </c>
      <c r="I886" s="58">
        <f>'Fashring Assumptions'!$M$7*F886</f>
        <v>0</v>
      </c>
      <c r="J886" s="58">
        <f>'Fashring Assumptions'!$M$5*'Fashring Assumptions'!$M$7*E886</f>
        <v>934.875</v>
      </c>
      <c r="K886" s="58">
        <f t="shared" si="83"/>
        <v>934.875</v>
      </c>
    </row>
    <row r="887" spans="1:11" x14ac:dyDescent="0.3">
      <c r="A887" s="60">
        <v>43255</v>
      </c>
      <c r="B887" s="15">
        <f t="shared" si="78"/>
        <v>2018</v>
      </c>
      <c r="C887" s="15">
        <f t="shared" si="79"/>
        <v>6</v>
      </c>
      <c r="D887" s="15">
        <f t="shared" si="80"/>
        <v>4</v>
      </c>
      <c r="E887" s="15">
        <v>14390</v>
      </c>
      <c r="F887" s="15">
        <v>0</v>
      </c>
      <c r="G887" s="15">
        <f t="shared" si="81"/>
        <v>0</v>
      </c>
      <c r="H887" s="15">
        <f t="shared" si="82"/>
        <v>0</v>
      </c>
      <c r="I887" s="58">
        <f>'Fashring Assumptions'!$M$7*F887</f>
        <v>0</v>
      </c>
      <c r="J887" s="58">
        <f>'Fashring Assumptions'!$M$5*'Fashring Assumptions'!$M$7*E887</f>
        <v>899.375</v>
      </c>
      <c r="K887" s="58">
        <f t="shared" si="83"/>
        <v>899.375</v>
      </c>
    </row>
    <row r="888" spans="1:11" x14ac:dyDescent="0.3">
      <c r="A888" s="60">
        <v>43256</v>
      </c>
      <c r="B888" s="15">
        <f t="shared" si="78"/>
        <v>2018</v>
      </c>
      <c r="C888" s="15">
        <f t="shared" si="79"/>
        <v>6</v>
      </c>
      <c r="D888" s="15">
        <f t="shared" si="80"/>
        <v>5</v>
      </c>
      <c r="E888" s="15">
        <v>13892</v>
      </c>
      <c r="F888" s="15">
        <v>0</v>
      </c>
      <c r="G888" s="15">
        <f t="shared" si="81"/>
        <v>0</v>
      </c>
      <c r="H888" s="15">
        <f t="shared" si="82"/>
        <v>0</v>
      </c>
      <c r="I888" s="58">
        <f>'Fashring Assumptions'!$M$7*F888</f>
        <v>0</v>
      </c>
      <c r="J888" s="58">
        <f>'Fashring Assumptions'!$M$5*'Fashring Assumptions'!$M$7*E888</f>
        <v>868.25</v>
      </c>
      <c r="K888" s="58">
        <f t="shared" si="83"/>
        <v>868.25</v>
      </c>
    </row>
    <row r="889" spans="1:11" x14ac:dyDescent="0.3">
      <c r="A889" s="60">
        <v>43257</v>
      </c>
      <c r="B889" s="15">
        <f t="shared" si="78"/>
        <v>2018</v>
      </c>
      <c r="C889" s="15">
        <f t="shared" si="79"/>
        <v>6</v>
      </c>
      <c r="D889" s="15">
        <f t="shared" si="80"/>
        <v>6</v>
      </c>
      <c r="E889" s="15">
        <v>13417</v>
      </c>
      <c r="F889" s="15">
        <v>0</v>
      </c>
      <c r="G889" s="15">
        <f t="shared" si="81"/>
        <v>0</v>
      </c>
      <c r="H889" s="15">
        <f t="shared" si="82"/>
        <v>0</v>
      </c>
      <c r="I889" s="58">
        <f>'Fashring Assumptions'!$M$7*F889</f>
        <v>0</v>
      </c>
      <c r="J889" s="58">
        <f>'Fashring Assumptions'!$M$5*'Fashring Assumptions'!$M$7*E889</f>
        <v>838.5625</v>
      </c>
      <c r="K889" s="58">
        <f t="shared" si="83"/>
        <v>838.5625</v>
      </c>
    </row>
    <row r="890" spans="1:11" x14ac:dyDescent="0.3">
      <c r="A890" s="60">
        <v>43258</v>
      </c>
      <c r="B890" s="15">
        <f t="shared" si="78"/>
        <v>2018</v>
      </c>
      <c r="C890" s="15">
        <f t="shared" si="79"/>
        <v>6</v>
      </c>
      <c r="D890" s="15">
        <f t="shared" si="80"/>
        <v>7</v>
      </c>
      <c r="E890" s="15">
        <v>12854</v>
      </c>
      <c r="F890" s="15">
        <v>0</v>
      </c>
      <c r="G890" s="15">
        <f t="shared" si="81"/>
        <v>0</v>
      </c>
      <c r="H890" s="15">
        <f t="shared" si="82"/>
        <v>0</v>
      </c>
      <c r="I890" s="58">
        <f>'Fashring Assumptions'!$M$7*F890</f>
        <v>0</v>
      </c>
      <c r="J890" s="58">
        <f>'Fashring Assumptions'!$M$5*'Fashring Assumptions'!$M$7*E890</f>
        <v>803.375</v>
      </c>
      <c r="K890" s="58">
        <f t="shared" si="83"/>
        <v>803.375</v>
      </c>
    </row>
    <row r="891" spans="1:11" x14ac:dyDescent="0.3">
      <c r="A891" s="60">
        <v>43259</v>
      </c>
      <c r="B891" s="15">
        <f t="shared" si="78"/>
        <v>2018</v>
      </c>
      <c r="C891" s="15">
        <f t="shared" si="79"/>
        <v>6</v>
      </c>
      <c r="D891" s="15">
        <f t="shared" si="80"/>
        <v>8</v>
      </c>
      <c r="E891" s="15">
        <v>12295</v>
      </c>
      <c r="F891" s="15">
        <v>0</v>
      </c>
      <c r="G891" s="15">
        <f t="shared" si="81"/>
        <v>0</v>
      </c>
      <c r="H891" s="15">
        <f t="shared" si="82"/>
        <v>0</v>
      </c>
      <c r="I891" s="58">
        <f>'Fashring Assumptions'!$M$7*F891</f>
        <v>0</v>
      </c>
      <c r="J891" s="58">
        <f>'Fashring Assumptions'!$M$5*'Fashring Assumptions'!$M$7*E891</f>
        <v>768.4375</v>
      </c>
      <c r="K891" s="58">
        <f t="shared" si="83"/>
        <v>768.4375</v>
      </c>
    </row>
    <row r="892" spans="1:11" x14ac:dyDescent="0.3">
      <c r="A892" s="60">
        <v>43260</v>
      </c>
      <c r="B892" s="15">
        <f t="shared" si="78"/>
        <v>2018</v>
      </c>
      <c r="C892" s="15">
        <f t="shared" si="79"/>
        <v>6</v>
      </c>
      <c r="D892" s="15">
        <f t="shared" si="80"/>
        <v>9</v>
      </c>
      <c r="E892" s="15">
        <v>11687</v>
      </c>
      <c r="F892" s="15">
        <v>0</v>
      </c>
      <c r="G892" s="15">
        <f t="shared" si="81"/>
        <v>0</v>
      </c>
      <c r="H892" s="15">
        <f t="shared" si="82"/>
        <v>0</v>
      </c>
      <c r="I892" s="58">
        <f>'Fashring Assumptions'!$M$7*F892</f>
        <v>0</v>
      </c>
      <c r="J892" s="58">
        <f>'Fashring Assumptions'!$M$5*'Fashring Assumptions'!$M$7*E892</f>
        <v>730.4375</v>
      </c>
      <c r="K892" s="58">
        <f t="shared" si="83"/>
        <v>730.4375</v>
      </c>
    </row>
    <row r="893" spans="1:11" x14ac:dyDescent="0.3">
      <c r="A893" s="60">
        <v>43261</v>
      </c>
      <c r="B893" s="15">
        <f t="shared" si="78"/>
        <v>2018</v>
      </c>
      <c r="C893" s="15">
        <f t="shared" si="79"/>
        <v>6</v>
      </c>
      <c r="D893" s="15">
        <f t="shared" si="80"/>
        <v>10</v>
      </c>
      <c r="E893" s="15">
        <v>11133</v>
      </c>
      <c r="F893" s="15">
        <v>0</v>
      </c>
      <c r="G893" s="15">
        <f t="shared" si="81"/>
        <v>0</v>
      </c>
      <c r="H893" s="15">
        <f t="shared" si="82"/>
        <v>0</v>
      </c>
      <c r="I893" s="58">
        <f>'Fashring Assumptions'!$M$7*F893</f>
        <v>0</v>
      </c>
      <c r="J893" s="58">
        <f>'Fashring Assumptions'!$M$5*'Fashring Assumptions'!$M$7*E893</f>
        <v>695.8125</v>
      </c>
      <c r="K893" s="58">
        <f t="shared" si="83"/>
        <v>695.8125</v>
      </c>
    </row>
    <row r="894" spans="1:11" x14ac:dyDescent="0.3">
      <c r="A894" s="60">
        <v>43262</v>
      </c>
      <c r="B894" s="15">
        <f t="shared" si="78"/>
        <v>2018</v>
      </c>
      <c r="C894" s="15">
        <f t="shared" si="79"/>
        <v>6</v>
      </c>
      <c r="D894" s="15">
        <f t="shared" si="80"/>
        <v>11</v>
      </c>
      <c r="E894" s="15">
        <v>10598</v>
      </c>
      <c r="F894" s="15">
        <v>0</v>
      </c>
      <c r="G894" s="15">
        <f t="shared" si="81"/>
        <v>0</v>
      </c>
      <c r="H894" s="15">
        <f t="shared" si="82"/>
        <v>0</v>
      </c>
      <c r="I894" s="58">
        <f>'Fashring Assumptions'!$M$7*F894</f>
        <v>0</v>
      </c>
      <c r="J894" s="58">
        <f>'Fashring Assumptions'!$M$5*'Fashring Assumptions'!$M$7*E894</f>
        <v>662.375</v>
      </c>
      <c r="K894" s="58">
        <f t="shared" si="83"/>
        <v>662.375</v>
      </c>
    </row>
    <row r="895" spans="1:11" x14ac:dyDescent="0.3">
      <c r="A895" s="60">
        <v>43263</v>
      </c>
      <c r="B895" s="15">
        <f t="shared" si="78"/>
        <v>2018</v>
      </c>
      <c r="C895" s="15">
        <f t="shared" si="79"/>
        <v>6</v>
      </c>
      <c r="D895" s="15">
        <f t="shared" si="80"/>
        <v>12</v>
      </c>
      <c r="E895" s="15">
        <v>10023</v>
      </c>
      <c r="F895" s="15">
        <v>0</v>
      </c>
      <c r="G895" s="15">
        <f t="shared" si="81"/>
        <v>0</v>
      </c>
      <c r="H895" s="15">
        <f t="shared" si="82"/>
        <v>0</v>
      </c>
      <c r="I895" s="58">
        <f>'Fashring Assumptions'!$M$7*F895</f>
        <v>0</v>
      </c>
      <c r="J895" s="58">
        <f>'Fashring Assumptions'!$M$5*'Fashring Assumptions'!$M$7*E895</f>
        <v>626.4375</v>
      </c>
      <c r="K895" s="58">
        <f t="shared" si="83"/>
        <v>626.4375</v>
      </c>
    </row>
    <row r="896" spans="1:11" x14ac:dyDescent="0.3">
      <c r="A896" s="60">
        <v>43264</v>
      </c>
      <c r="B896" s="15">
        <f t="shared" si="78"/>
        <v>2018</v>
      </c>
      <c r="C896" s="15">
        <f t="shared" si="79"/>
        <v>6</v>
      </c>
      <c r="D896" s="15">
        <f t="shared" si="80"/>
        <v>13</v>
      </c>
      <c r="E896" s="15">
        <v>9493</v>
      </c>
      <c r="F896" s="15">
        <v>0</v>
      </c>
      <c r="G896" s="15">
        <f t="shared" si="81"/>
        <v>0</v>
      </c>
      <c r="H896" s="15">
        <f t="shared" si="82"/>
        <v>0</v>
      </c>
      <c r="I896" s="58">
        <f>'Fashring Assumptions'!$M$7*F896</f>
        <v>0</v>
      </c>
      <c r="J896" s="58">
        <f>'Fashring Assumptions'!$M$5*'Fashring Assumptions'!$M$7*E896</f>
        <v>593.3125</v>
      </c>
      <c r="K896" s="58">
        <f t="shared" si="83"/>
        <v>593.3125</v>
      </c>
    </row>
    <row r="897" spans="1:11" x14ac:dyDescent="0.3">
      <c r="A897" s="60">
        <v>43265</v>
      </c>
      <c r="B897" s="15">
        <f t="shared" si="78"/>
        <v>2018</v>
      </c>
      <c r="C897" s="15">
        <f t="shared" si="79"/>
        <v>6</v>
      </c>
      <c r="D897" s="15">
        <f t="shared" si="80"/>
        <v>14</v>
      </c>
      <c r="E897" s="15">
        <v>9006</v>
      </c>
      <c r="F897" s="15">
        <v>0</v>
      </c>
      <c r="G897" s="15">
        <f t="shared" si="81"/>
        <v>0</v>
      </c>
      <c r="H897" s="15">
        <f t="shared" si="82"/>
        <v>0</v>
      </c>
      <c r="I897" s="58">
        <f>'Fashring Assumptions'!$M$7*F897</f>
        <v>0</v>
      </c>
      <c r="J897" s="58">
        <f>'Fashring Assumptions'!$M$5*'Fashring Assumptions'!$M$7*E897</f>
        <v>562.875</v>
      </c>
      <c r="K897" s="58">
        <f t="shared" si="83"/>
        <v>562.875</v>
      </c>
    </row>
    <row r="898" spans="1:11" x14ac:dyDescent="0.3">
      <c r="A898" s="60">
        <v>43266</v>
      </c>
      <c r="B898" s="15">
        <f t="shared" si="78"/>
        <v>2018</v>
      </c>
      <c r="C898" s="15">
        <f t="shared" si="79"/>
        <v>6</v>
      </c>
      <c r="D898" s="15">
        <f t="shared" si="80"/>
        <v>15</v>
      </c>
      <c r="E898" s="15">
        <v>8420</v>
      </c>
      <c r="F898" s="15">
        <v>0</v>
      </c>
      <c r="G898" s="15">
        <f t="shared" si="81"/>
        <v>0</v>
      </c>
      <c r="H898" s="15">
        <f t="shared" si="82"/>
        <v>0</v>
      </c>
      <c r="I898" s="58">
        <f>'Fashring Assumptions'!$M$7*F898</f>
        <v>0</v>
      </c>
      <c r="J898" s="58">
        <f>'Fashring Assumptions'!$M$5*'Fashring Assumptions'!$M$7*E898</f>
        <v>526.25</v>
      </c>
      <c r="K898" s="58">
        <f t="shared" si="83"/>
        <v>526.25</v>
      </c>
    </row>
    <row r="899" spans="1:11" x14ac:dyDescent="0.3">
      <c r="A899" s="60">
        <v>43267</v>
      </c>
      <c r="B899" s="15">
        <f t="shared" ref="B899:B962" si="84">YEAR(A899)</f>
        <v>2018</v>
      </c>
      <c r="C899" s="15">
        <f t="shared" ref="C899:C962" si="85">MONTH(A899)</f>
        <v>6</v>
      </c>
      <c r="D899" s="15">
        <f t="shared" ref="D899:D962" si="86">DAY(A899)</f>
        <v>16</v>
      </c>
      <c r="E899" s="15">
        <v>7769</v>
      </c>
      <c r="F899" s="15">
        <v>0</v>
      </c>
      <c r="G899" s="15">
        <f t="shared" ref="G899:G962" si="87">IF(F899&gt;0,1,0)</f>
        <v>0</v>
      </c>
      <c r="H899" s="15">
        <f t="shared" ref="H899:H962" si="88">1000*G899</f>
        <v>0</v>
      </c>
      <c r="I899" s="58">
        <f>'Fashring Assumptions'!$M$7*F899</f>
        <v>0</v>
      </c>
      <c r="J899" s="58">
        <f>'Fashring Assumptions'!$M$5*'Fashring Assumptions'!$M$7*E899</f>
        <v>485.5625</v>
      </c>
      <c r="K899" s="58">
        <f t="shared" ref="K899:K962" si="89">SUM(H899:J899)</f>
        <v>485.5625</v>
      </c>
    </row>
    <row r="900" spans="1:11" x14ac:dyDescent="0.3">
      <c r="A900" s="60">
        <v>43268</v>
      </c>
      <c r="B900" s="15">
        <f t="shared" si="84"/>
        <v>2018</v>
      </c>
      <c r="C900" s="15">
        <f t="shared" si="85"/>
        <v>6</v>
      </c>
      <c r="D900" s="15">
        <f t="shared" si="86"/>
        <v>17</v>
      </c>
      <c r="E900" s="15">
        <v>7230</v>
      </c>
      <c r="F900" s="15">
        <v>0</v>
      </c>
      <c r="G900" s="15">
        <f t="shared" si="87"/>
        <v>0</v>
      </c>
      <c r="H900" s="15">
        <f t="shared" si="88"/>
        <v>0</v>
      </c>
      <c r="I900" s="58">
        <f>'Fashring Assumptions'!$M$7*F900</f>
        <v>0</v>
      </c>
      <c r="J900" s="58">
        <f>'Fashring Assumptions'!$M$5*'Fashring Assumptions'!$M$7*E900</f>
        <v>451.875</v>
      </c>
      <c r="K900" s="58">
        <f t="shared" si="89"/>
        <v>451.875</v>
      </c>
    </row>
    <row r="901" spans="1:11" x14ac:dyDescent="0.3">
      <c r="A901" s="60">
        <v>43269</v>
      </c>
      <c r="B901" s="15">
        <f t="shared" si="84"/>
        <v>2018</v>
      </c>
      <c r="C901" s="15">
        <f t="shared" si="85"/>
        <v>6</v>
      </c>
      <c r="D901" s="15">
        <f t="shared" si="86"/>
        <v>18</v>
      </c>
      <c r="E901" s="15">
        <v>6677</v>
      </c>
      <c r="F901" s="15">
        <v>0</v>
      </c>
      <c r="G901" s="15">
        <f t="shared" si="87"/>
        <v>0</v>
      </c>
      <c r="H901" s="15">
        <f t="shared" si="88"/>
        <v>0</v>
      </c>
      <c r="I901" s="58">
        <f>'Fashring Assumptions'!$M$7*F901</f>
        <v>0</v>
      </c>
      <c r="J901" s="58">
        <f>'Fashring Assumptions'!$M$5*'Fashring Assumptions'!$M$7*E901</f>
        <v>417.3125</v>
      </c>
      <c r="K901" s="58">
        <f t="shared" si="89"/>
        <v>417.3125</v>
      </c>
    </row>
    <row r="902" spans="1:11" x14ac:dyDescent="0.3">
      <c r="A902" s="60">
        <v>43270</v>
      </c>
      <c r="B902" s="15">
        <f t="shared" si="84"/>
        <v>2018</v>
      </c>
      <c r="C902" s="15">
        <f t="shared" si="85"/>
        <v>6</v>
      </c>
      <c r="D902" s="15">
        <f t="shared" si="86"/>
        <v>19</v>
      </c>
      <c r="E902" s="15">
        <v>6101</v>
      </c>
      <c r="F902" s="15">
        <v>0</v>
      </c>
      <c r="G902" s="15">
        <f t="shared" si="87"/>
        <v>0</v>
      </c>
      <c r="H902" s="15">
        <f t="shared" si="88"/>
        <v>0</v>
      </c>
      <c r="I902" s="58">
        <f>'Fashring Assumptions'!$M$7*F902</f>
        <v>0</v>
      </c>
      <c r="J902" s="58">
        <f>'Fashring Assumptions'!$M$5*'Fashring Assumptions'!$M$7*E902</f>
        <v>381.3125</v>
      </c>
      <c r="K902" s="58">
        <f t="shared" si="89"/>
        <v>381.3125</v>
      </c>
    </row>
    <row r="903" spans="1:11" x14ac:dyDescent="0.3">
      <c r="A903" s="60">
        <v>43271</v>
      </c>
      <c r="B903" s="15">
        <f t="shared" si="84"/>
        <v>2018</v>
      </c>
      <c r="C903" s="15">
        <f t="shared" si="85"/>
        <v>6</v>
      </c>
      <c r="D903" s="15">
        <f t="shared" si="86"/>
        <v>20</v>
      </c>
      <c r="E903" s="15">
        <v>5239</v>
      </c>
      <c r="F903" s="15">
        <v>0</v>
      </c>
      <c r="G903" s="15">
        <f t="shared" si="87"/>
        <v>0</v>
      </c>
      <c r="H903" s="15">
        <f t="shared" si="88"/>
        <v>0</v>
      </c>
      <c r="I903" s="58">
        <f>'Fashring Assumptions'!$M$7*F903</f>
        <v>0</v>
      </c>
      <c r="J903" s="58">
        <f>'Fashring Assumptions'!$M$5*'Fashring Assumptions'!$M$7*E903</f>
        <v>327.4375</v>
      </c>
      <c r="K903" s="58">
        <f t="shared" si="89"/>
        <v>327.4375</v>
      </c>
    </row>
    <row r="904" spans="1:11" x14ac:dyDescent="0.3">
      <c r="A904" s="60">
        <v>43272</v>
      </c>
      <c r="B904" s="15">
        <f t="shared" si="84"/>
        <v>2018</v>
      </c>
      <c r="C904" s="15">
        <f t="shared" si="85"/>
        <v>6</v>
      </c>
      <c r="D904" s="15">
        <f t="shared" si="86"/>
        <v>21</v>
      </c>
      <c r="E904" s="15">
        <v>14494</v>
      </c>
      <c r="F904" s="15">
        <v>10149</v>
      </c>
      <c r="G904" s="15">
        <f t="shared" si="87"/>
        <v>1</v>
      </c>
      <c r="H904" s="15">
        <f t="shared" si="88"/>
        <v>1000</v>
      </c>
      <c r="I904" s="58">
        <f>'Fashring Assumptions'!$M$7*F904</f>
        <v>25372.5</v>
      </c>
      <c r="J904" s="58">
        <f>'Fashring Assumptions'!$M$5*'Fashring Assumptions'!$M$7*E904</f>
        <v>905.875</v>
      </c>
      <c r="K904" s="58">
        <f t="shared" si="89"/>
        <v>27278.375</v>
      </c>
    </row>
    <row r="905" spans="1:11" x14ac:dyDescent="0.3">
      <c r="A905" s="60">
        <v>43273</v>
      </c>
      <c r="B905" s="15">
        <f t="shared" si="84"/>
        <v>2018</v>
      </c>
      <c r="C905" s="15">
        <f t="shared" si="85"/>
        <v>6</v>
      </c>
      <c r="D905" s="15">
        <f t="shared" si="86"/>
        <v>22</v>
      </c>
      <c r="E905" s="15">
        <v>13612</v>
      </c>
      <c r="F905" s="15">
        <v>0</v>
      </c>
      <c r="G905" s="15">
        <f t="shared" si="87"/>
        <v>0</v>
      </c>
      <c r="H905" s="15">
        <f t="shared" si="88"/>
        <v>0</v>
      </c>
      <c r="I905" s="58">
        <f>'Fashring Assumptions'!$M$7*F905</f>
        <v>0</v>
      </c>
      <c r="J905" s="58">
        <f>'Fashring Assumptions'!$M$5*'Fashring Assumptions'!$M$7*E905</f>
        <v>850.75</v>
      </c>
      <c r="K905" s="58">
        <f t="shared" si="89"/>
        <v>850.75</v>
      </c>
    </row>
    <row r="906" spans="1:11" x14ac:dyDescent="0.3">
      <c r="A906" s="60">
        <v>43274</v>
      </c>
      <c r="B906" s="15">
        <f t="shared" si="84"/>
        <v>2018</v>
      </c>
      <c r="C906" s="15">
        <f t="shared" si="85"/>
        <v>6</v>
      </c>
      <c r="D906" s="15">
        <f t="shared" si="86"/>
        <v>23</v>
      </c>
      <c r="E906" s="15">
        <v>12685</v>
      </c>
      <c r="F906" s="15">
        <v>0</v>
      </c>
      <c r="G906" s="15">
        <f t="shared" si="87"/>
        <v>0</v>
      </c>
      <c r="H906" s="15">
        <f t="shared" si="88"/>
        <v>0</v>
      </c>
      <c r="I906" s="58">
        <f>'Fashring Assumptions'!$M$7*F906</f>
        <v>0</v>
      </c>
      <c r="J906" s="58">
        <f>'Fashring Assumptions'!$M$5*'Fashring Assumptions'!$M$7*E906</f>
        <v>792.8125</v>
      </c>
      <c r="K906" s="58">
        <f t="shared" si="89"/>
        <v>792.8125</v>
      </c>
    </row>
    <row r="907" spans="1:11" x14ac:dyDescent="0.3">
      <c r="A907" s="60">
        <v>43275</v>
      </c>
      <c r="B907" s="15">
        <f t="shared" si="84"/>
        <v>2018</v>
      </c>
      <c r="C907" s="15">
        <f t="shared" si="85"/>
        <v>6</v>
      </c>
      <c r="D907" s="15">
        <f t="shared" si="86"/>
        <v>24</v>
      </c>
      <c r="E907" s="15">
        <v>11819</v>
      </c>
      <c r="F907" s="15">
        <v>0</v>
      </c>
      <c r="G907" s="15">
        <f t="shared" si="87"/>
        <v>0</v>
      </c>
      <c r="H907" s="15">
        <f t="shared" si="88"/>
        <v>0</v>
      </c>
      <c r="I907" s="58">
        <f>'Fashring Assumptions'!$M$7*F907</f>
        <v>0</v>
      </c>
      <c r="J907" s="58">
        <f>'Fashring Assumptions'!$M$5*'Fashring Assumptions'!$M$7*E907</f>
        <v>738.6875</v>
      </c>
      <c r="K907" s="58">
        <f t="shared" si="89"/>
        <v>738.6875</v>
      </c>
    </row>
    <row r="908" spans="1:11" x14ac:dyDescent="0.3">
      <c r="A908" s="60">
        <v>43276</v>
      </c>
      <c r="B908" s="15">
        <f t="shared" si="84"/>
        <v>2018</v>
      </c>
      <c r="C908" s="15">
        <f t="shared" si="85"/>
        <v>6</v>
      </c>
      <c r="D908" s="15">
        <f t="shared" si="86"/>
        <v>25</v>
      </c>
      <c r="E908" s="15">
        <v>10967</v>
      </c>
      <c r="F908" s="15">
        <v>0</v>
      </c>
      <c r="G908" s="15">
        <f t="shared" si="87"/>
        <v>0</v>
      </c>
      <c r="H908" s="15">
        <f t="shared" si="88"/>
        <v>0</v>
      </c>
      <c r="I908" s="58">
        <f>'Fashring Assumptions'!$M$7*F908</f>
        <v>0</v>
      </c>
      <c r="J908" s="58">
        <f>'Fashring Assumptions'!$M$5*'Fashring Assumptions'!$M$7*E908</f>
        <v>685.4375</v>
      </c>
      <c r="K908" s="58">
        <f t="shared" si="89"/>
        <v>685.4375</v>
      </c>
    </row>
    <row r="909" spans="1:11" x14ac:dyDescent="0.3">
      <c r="A909" s="60">
        <v>43277</v>
      </c>
      <c r="B909" s="15">
        <f t="shared" si="84"/>
        <v>2018</v>
      </c>
      <c r="C909" s="15">
        <f t="shared" si="85"/>
        <v>6</v>
      </c>
      <c r="D909" s="15">
        <f t="shared" si="86"/>
        <v>26</v>
      </c>
      <c r="E909" s="15">
        <v>10074</v>
      </c>
      <c r="F909" s="15">
        <v>0</v>
      </c>
      <c r="G909" s="15">
        <f t="shared" si="87"/>
        <v>0</v>
      </c>
      <c r="H909" s="15">
        <f t="shared" si="88"/>
        <v>0</v>
      </c>
      <c r="I909" s="58">
        <f>'Fashring Assumptions'!$M$7*F909</f>
        <v>0</v>
      </c>
      <c r="J909" s="58">
        <f>'Fashring Assumptions'!$M$5*'Fashring Assumptions'!$M$7*E909</f>
        <v>629.625</v>
      </c>
      <c r="K909" s="58">
        <f t="shared" si="89"/>
        <v>629.625</v>
      </c>
    </row>
    <row r="910" spans="1:11" x14ac:dyDescent="0.3">
      <c r="A910" s="60">
        <v>43278</v>
      </c>
      <c r="B910" s="15">
        <f t="shared" si="84"/>
        <v>2018</v>
      </c>
      <c r="C910" s="15">
        <f t="shared" si="85"/>
        <v>6</v>
      </c>
      <c r="D910" s="15">
        <f t="shared" si="86"/>
        <v>27</v>
      </c>
      <c r="E910" s="15">
        <v>9206</v>
      </c>
      <c r="F910" s="15">
        <v>0</v>
      </c>
      <c r="G910" s="15">
        <f t="shared" si="87"/>
        <v>0</v>
      </c>
      <c r="H910" s="15">
        <f t="shared" si="88"/>
        <v>0</v>
      </c>
      <c r="I910" s="58">
        <f>'Fashring Assumptions'!$M$7*F910</f>
        <v>0</v>
      </c>
      <c r="J910" s="58">
        <f>'Fashring Assumptions'!$M$5*'Fashring Assumptions'!$M$7*E910</f>
        <v>575.375</v>
      </c>
      <c r="K910" s="58">
        <f t="shared" si="89"/>
        <v>575.375</v>
      </c>
    </row>
    <row r="911" spans="1:11" x14ac:dyDescent="0.3">
      <c r="A911" s="60">
        <v>43279</v>
      </c>
      <c r="B911" s="15">
        <f t="shared" si="84"/>
        <v>2018</v>
      </c>
      <c r="C911" s="15">
        <f t="shared" si="85"/>
        <v>6</v>
      </c>
      <c r="D911" s="15">
        <f t="shared" si="86"/>
        <v>28</v>
      </c>
      <c r="E911" s="15">
        <v>8342</v>
      </c>
      <c r="F911" s="15">
        <v>0</v>
      </c>
      <c r="G911" s="15">
        <f t="shared" si="87"/>
        <v>0</v>
      </c>
      <c r="H911" s="15">
        <f t="shared" si="88"/>
        <v>0</v>
      </c>
      <c r="I911" s="58">
        <f>'Fashring Assumptions'!$M$7*F911</f>
        <v>0</v>
      </c>
      <c r="J911" s="58">
        <f>'Fashring Assumptions'!$M$5*'Fashring Assumptions'!$M$7*E911</f>
        <v>521.375</v>
      </c>
      <c r="K911" s="58">
        <f t="shared" si="89"/>
        <v>521.375</v>
      </c>
    </row>
    <row r="912" spans="1:11" x14ac:dyDescent="0.3">
      <c r="A912" s="60">
        <v>43280</v>
      </c>
      <c r="B912" s="15">
        <f t="shared" si="84"/>
        <v>2018</v>
      </c>
      <c r="C912" s="15">
        <f t="shared" si="85"/>
        <v>6</v>
      </c>
      <c r="D912" s="15">
        <f t="shared" si="86"/>
        <v>29</v>
      </c>
      <c r="E912" s="15">
        <v>7478</v>
      </c>
      <c r="F912" s="15">
        <v>0</v>
      </c>
      <c r="G912" s="15">
        <f t="shared" si="87"/>
        <v>0</v>
      </c>
      <c r="H912" s="15">
        <f t="shared" si="88"/>
        <v>0</v>
      </c>
      <c r="I912" s="58">
        <f>'Fashring Assumptions'!$M$7*F912</f>
        <v>0</v>
      </c>
      <c r="J912" s="58">
        <f>'Fashring Assumptions'!$M$5*'Fashring Assumptions'!$M$7*E912</f>
        <v>467.375</v>
      </c>
      <c r="K912" s="58">
        <f t="shared" si="89"/>
        <v>467.375</v>
      </c>
    </row>
    <row r="913" spans="1:11" x14ac:dyDescent="0.3">
      <c r="A913" s="60">
        <v>43281</v>
      </c>
      <c r="B913" s="15">
        <f t="shared" si="84"/>
        <v>2018</v>
      </c>
      <c r="C913" s="15">
        <f t="shared" si="85"/>
        <v>6</v>
      </c>
      <c r="D913" s="15">
        <f t="shared" si="86"/>
        <v>30</v>
      </c>
      <c r="E913" s="15">
        <v>6592</v>
      </c>
      <c r="F913" s="15">
        <v>0</v>
      </c>
      <c r="G913" s="15">
        <f t="shared" si="87"/>
        <v>0</v>
      </c>
      <c r="H913" s="15">
        <f t="shared" si="88"/>
        <v>0</v>
      </c>
      <c r="I913" s="58">
        <f>'Fashring Assumptions'!$M$7*F913</f>
        <v>0</v>
      </c>
      <c r="J913" s="58">
        <f>'Fashring Assumptions'!$M$5*'Fashring Assumptions'!$M$7*E913</f>
        <v>412</v>
      </c>
      <c r="K913" s="58">
        <f t="shared" si="89"/>
        <v>412</v>
      </c>
    </row>
    <row r="914" spans="1:11" x14ac:dyDescent="0.3">
      <c r="A914" s="60">
        <v>43282</v>
      </c>
      <c r="B914" s="15">
        <f t="shared" si="84"/>
        <v>2018</v>
      </c>
      <c r="C914" s="15">
        <f t="shared" si="85"/>
        <v>7</v>
      </c>
      <c r="D914" s="15">
        <f t="shared" si="86"/>
        <v>1</v>
      </c>
      <c r="E914" s="15">
        <v>5702</v>
      </c>
      <c r="F914" s="15">
        <v>0</v>
      </c>
      <c r="G914" s="15">
        <f t="shared" si="87"/>
        <v>0</v>
      </c>
      <c r="H914" s="15">
        <f t="shared" si="88"/>
        <v>0</v>
      </c>
      <c r="I914" s="58">
        <f>'Fashring Assumptions'!$M$7*F914</f>
        <v>0</v>
      </c>
      <c r="J914" s="58">
        <f>'Fashring Assumptions'!$M$5*'Fashring Assumptions'!$M$7*E914</f>
        <v>356.375</v>
      </c>
      <c r="K914" s="58">
        <f t="shared" si="89"/>
        <v>356.375</v>
      </c>
    </row>
    <row r="915" spans="1:11" x14ac:dyDescent="0.3">
      <c r="A915" s="60">
        <v>43283</v>
      </c>
      <c r="B915" s="15">
        <f t="shared" si="84"/>
        <v>2018</v>
      </c>
      <c r="C915" s="15">
        <f t="shared" si="85"/>
        <v>7</v>
      </c>
      <c r="D915" s="15">
        <f t="shared" si="86"/>
        <v>2</v>
      </c>
      <c r="E915" s="15">
        <v>15518</v>
      </c>
      <c r="F915" s="15">
        <v>10681</v>
      </c>
      <c r="G915" s="15">
        <f t="shared" si="87"/>
        <v>1</v>
      </c>
      <c r="H915" s="15">
        <f t="shared" si="88"/>
        <v>1000</v>
      </c>
      <c r="I915" s="58">
        <f>'Fashring Assumptions'!$M$7*F915</f>
        <v>26702.5</v>
      </c>
      <c r="J915" s="58">
        <f>'Fashring Assumptions'!$M$5*'Fashring Assumptions'!$M$7*E915</f>
        <v>969.875</v>
      </c>
      <c r="K915" s="58">
        <f t="shared" si="89"/>
        <v>28672.375</v>
      </c>
    </row>
    <row r="916" spans="1:11" x14ac:dyDescent="0.3">
      <c r="A916" s="60">
        <v>43284</v>
      </c>
      <c r="B916" s="15">
        <f t="shared" si="84"/>
        <v>2018</v>
      </c>
      <c r="C916" s="15">
        <f t="shared" si="85"/>
        <v>7</v>
      </c>
      <c r="D916" s="15">
        <f t="shared" si="86"/>
        <v>3</v>
      </c>
      <c r="E916" s="15">
        <v>14642</v>
      </c>
      <c r="F916" s="15">
        <v>0</v>
      </c>
      <c r="G916" s="15">
        <f t="shared" si="87"/>
        <v>0</v>
      </c>
      <c r="H916" s="15">
        <f t="shared" si="88"/>
        <v>0</v>
      </c>
      <c r="I916" s="58">
        <f>'Fashring Assumptions'!$M$7*F916</f>
        <v>0</v>
      </c>
      <c r="J916" s="58">
        <f>'Fashring Assumptions'!$M$5*'Fashring Assumptions'!$M$7*E916</f>
        <v>915.125</v>
      </c>
      <c r="K916" s="58">
        <f t="shared" si="89"/>
        <v>915.125</v>
      </c>
    </row>
    <row r="917" spans="1:11" x14ac:dyDescent="0.3">
      <c r="A917" s="60">
        <v>43285</v>
      </c>
      <c r="B917" s="15">
        <f t="shared" si="84"/>
        <v>2018</v>
      </c>
      <c r="C917" s="15">
        <f t="shared" si="85"/>
        <v>7</v>
      </c>
      <c r="D917" s="15">
        <f t="shared" si="86"/>
        <v>4</v>
      </c>
      <c r="E917" s="15">
        <v>13747</v>
      </c>
      <c r="F917" s="15">
        <v>0</v>
      </c>
      <c r="G917" s="15">
        <f t="shared" si="87"/>
        <v>0</v>
      </c>
      <c r="H917" s="15">
        <f t="shared" si="88"/>
        <v>0</v>
      </c>
      <c r="I917" s="58">
        <f>'Fashring Assumptions'!$M$7*F917</f>
        <v>0</v>
      </c>
      <c r="J917" s="58">
        <f>'Fashring Assumptions'!$M$5*'Fashring Assumptions'!$M$7*E917</f>
        <v>859.1875</v>
      </c>
      <c r="K917" s="58">
        <f t="shared" si="89"/>
        <v>859.1875</v>
      </c>
    </row>
    <row r="918" spans="1:11" x14ac:dyDescent="0.3">
      <c r="A918" s="60">
        <v>43286</v>
      </c>
      <c r="B918" s="15">
        <f t="shared" si="84"/>
        <v>2018</v>
      </c>
      <c r="C918" s="15">
        <f t="shared" si="85"/>
        <v>7</v>
      </c>
      <c r="D918" s="15">
        <f t="shared" si="86"/>
        <v>5</v>
      </c>
      <c r="E918" s="15">
        <v>12861</v>
      </c>
      <c r="F918" s="15">
        <v>0</v>
      </c>
      <c r="G918" s="15">
        <f t="shared" si="87"/>
        <v>0</v>
      </c>
      <c r="H918" s="15">
        <f t="shared" si="88"/>
        <v>0</v>
      </c>
      <c r="I918" s="58">
        <f>'Fashring Assumptions'!$M$7*F918</f>
        <v>0</v>
      </c>
      <c r="J918" s="58">
        <f>'Fashring Assumptions'!$M$5*'Fashring Assumptions'!$M$7*E918</f>
        <v>803.8125</v>
      </c>
      <c r="K918" s="58">
        <f t="shared" si="89"/>
        <v>803.8125</v>
      </c>
    </row>
    <row r="919" spans="1:11" x14ac:dyDescent="0.3">
      <c r="A919" s="60">
        <v>43287</v>
      </c>
      <c r="B919" s="15">
        <f t="shared" si="84"/>
        <v>2018</v>
      </c>
      <c r="C919" s="15">
        <f t="shared" si="85"/>
        <v>7</v>
      </c>
      <c r="D919" s="15">
        <f t="shared" si="86"/>
        <v>6</v>
      </c>
      <c r="E919" s="15">
        <v>11968</v>
      </c>
      <c r="F919" s="15">
        <v>0</v>
      </c>
      <c r="G919" s="15">
        <f t="shared" si="87"/>
        <v>0</v>
      </c>
      <c r="H919" s="15">
        <f t="shared" si="88"/>
        <v>0</v>
      </c>
      <c r="I919" s="58">
        <f>'Fashring Assumptions'!$M$7*F919</f>
        <v>0</v>
      </c>
      <c r="J919" s="58">
        <f>'Fashring Assumptions'!$M$5*'Fashring Assumptions'!$M$7*E919</f>
        <v>748</v>
      </c>
      <c r="K919" s="58">
        <f t="shared" si="89"/>
        <v>748</v>
      </c>
    </row>
    <row r="920" spans="1:11" x14ac:dyDescent="0.3">
      <c r="A920" s="60">
        <v>43288</v>
      </c>
      <c r="B920" s="15">
        <f t="shared" si="84"/>
        <v>2018</v>
      </c>
      <c r="C920" s="15">
        <f t="shared" si="85"/>
        <v>7</v>
      </c>
      <c r="D920" s="15">
        <f t="shared" si="86"/>
        <v>7</v>
      </c>
      <c r="E920" s="15">
        <v>11129</v>
      </c>
      <c r="F920" s="15">
        <v>0</v>
      </c>
      <c r="G920" s="15">
        <f t="shared" si="87"/>
        <v>0</v>
      </c>
      <c r="H920" s="15">
        <f t="shared" si="88"/>
        <v>0</v>
      </c>
      <c r="I920" s="58">
        <f>'Fashring Assumptions'!$M$7*F920</f>
        <v>0</v>
      </c>
      <c r="J920" s="58">
        <f>'Fashring Assumptions'!$M$5*'Fashring Assumptions'!$M$7*E920</f>
        <v>695.5625</v>
      </c>
      <c r="K920" s="58">
        <f t="shared" si="89"/>
        <v>695.5625</v>
      </c>
    </row>
    <row r="921" spans="1:11" x14ac:dyDescent="0.3">
      <c r="A921" s="60">
        <v>43289</v>
      </c>
      <c r="B921" s="15">
        <f t="shared" si="84"/>
        <v>2018</v>
      </c>
      <c r="C921" s="15">
        <f t="shared" si="85"/>
        <v>7</v>
      </c>
      <c r="D921" s="15">
        <f t="shared" si="86"/>
        <v>8</v>
      </c>
      <c r="E921" s="15">
        <v>10265</v>
      </c>
      <c r="F921" s="15">
        <v>0</v>
      </c>
      <c r="G921" s="15">
        <f t="shared" si="87"/>
        <v>0</v>
      </c>
      <c r="H921" s="15">
        <f t="shared" si="88"/>
        <v>0</v>
      </c>
      <c r="I921" s="58">
        <f>'Fashring Assumptions'!$M$7*F921</f>
        <v>0</v>
      </c>
      <c r="J921" s="58">
        <f>'Fashring Assumptions'!$M$5*'Fashring Assumptions'!$M$7*E921</f>
        <v>641.5625</v>
      </c>
      <c r="K921" s="58">
        <f t="shared" si="89"/>
        <v>641.5625</v>
      </c>
    </row>
    <row r="922" spans="1:11" x14ac:dyDescent="0.3">
      <c r="A922" s="60">
        <v>43290</v>
      </c>
      <c r="B922" s="15">
        <f t="shared" si="84"/>
        <v>2018</v>
      </c>
      <c r="C922" s="15">
        <f t="shared" si="85"/>
        <v>7</v>
      </c>
      <c r="D922" s="15">
        <f t="shared" si="86"/>
        <v>9</v>
      </c>
      <c r="E922" s="15">
        <v>9376</v>
      </c>
      <c r="F922" s="15">
        <v>0</v>
      </c>
      <c r="G922" s="15">
        <f t="shared" si="87"/>
        <v>0</v>
      </c>
      <c r="H922" s="15">
        <f t="shared" si="88"/>
        <v>0</v>
      </c>
      <c r="I922" s="58">
        <f>'Fashring Assumptions'!$M$7*F922</f>
        <v>0</v>
      </c>
      <c r="J922" s="58">
        <f>'Fashring Assumptions'!$M$5*'Fashring Assumptions'!$M$7*E922</f>
        <v>586</v>
      </c>
      <c r="K922" s="58">
        <f t="shared" si="89"/>
        <v>586</v>
      </c>
    </row>
    <row r="923" spans="1:11" x14ac:dyDescent="0.3">
      <c r="A923" s="60">
        <v>43291</v>
      </c>
      <c r="B923" s="15">
        <f t="shared" si="84"/>
        <v>2018</v>
      </c>
      <c r="C923" s="15">
        <f t="shared" si="85"/>
        <v>7</v>
      </c>
      <c r="D923" s="15">
        <f t="shared" si="86"/>
        <v>10</v>
      </c>
      <c r="E923" s="15">
        <v>8483</v>
      </c>
      <c r="F923" s="15">
        <v>0</v>
      </c>
      <c r="G923" s="15">
        <f t="shared" si="87"/>
        <v>0</v>
      </c>
      <c r="H923" s="15">
        <f t="shared" si="88"/>
        <v>0</v>
      </c>
      <c r="I923" s="58">
        <f>'Fashring Assumptions'!$M$7*F923</f>
        <v>0</v>
      </c>
      <c r="J923" s="58">
        <f>'Fashring Assumptions'!$M$5*'Fashring Assumptions'!$M$7*E923</f>
        <v>530.1875</v>
      </c>
      <c r="K923" s="58">
        <f t="shared" si="89"/>
        <v>530.1875</v>
      </c>
    </row>
    <row r="924" spans="1:11" x14ac:dyDescent="0.3">
      <c r="A924" s="60">
        <v>43292</v>
      </c>
      <c r="B924" s="15">
        <f t="shared" si="84"/>
        <v>2018</v>
      </c>
      <c r="C924" s="15">
        <f t="shared" si="85"/>
        <v>7</v>
      </c>
      <c r="D924" s="15">
        <f t="shared" si="86"/>
        <v>11</v>
      </c>
      <c r="E924" s="15">
        <v>7594</v>
      </c>
      <c r="F924" s="15">
        <v>0</v>
      </c>
      <c r="G924" s="15">
        <f t="shared" si="87"/>
        <v>0</v>
      </c>
      <c r="H924" s="15">
        <f t="shared" si="88"/>
        <v>0</v>
      </c>
      <c r="I924" s="58">
        <f>'Fashring Assumptions'!$M$7*F924</f>
        <v>0</v>
      </c>
      <c r="J924" s="58">
        <f>'Fashring Assumptions'!$M$5*'Fashring Assumptions'!$M$7*E924</f>
        <v>474.625</v>
      </c>
      <c r="K924" s="58">
        <f t="shared" si="89"/>
        <v>474.625</v>
      </c>
    </row>
    <row r="925" spans="1:11" x14ac:dyDescent="0.3">
      <c r="A925" s="60">
        <v>43293</v>
      </c>
      <c r="B925" s="15">
        <f t="shared" si="84"/>
        <v>2018</v>
      </c>
      <c r="C925" s="15">
        <f t="shared" si="85"/>
        <v>7</v>
      </c>
      <c r="D925" s="15">
        <f t="shared" si="86"/>
        <v>12</v>
      </c>
      <c r="E925" s="15">
        <v>6728</v>
      </c>
      <c r="F925" s="15">
        <v>0</v>
      </c>
      <c r="G925" s="15">
        <f t="shared" si="87"/>
        <v>0</v>
      </c>
      <c r="H925" s="15">
        <f t="shared" si="88"/>
        <v>0</v>
      </c>
      <c r="I925" s="58">
        <f>'Fashring Assumptions'!$M$7*F925</f>
        <v>0</v>
      </c>
      <c r="J925" s="58">
        <f>'Fashring Assumptions'!$M$5*'Fashring Assumptions'!$M$7*E925</f>
        <v>420.5</v>
      </c>
      <c r="K925" s="58">
        <f t="shared" si="89"/>
        <v>420.5</v>
      </c>
    </row>
    <row r="926" spans="1:11" x14ac:dyDescent="0.3">
      <c r="A926" s="60">
        <v>43294</v>
      </c>
      <c r="B926" s="15">
        <f t="shared" si="84"/>
        <v>2018</v>
      </c>
      <c r="C926" s="15">
        <f t="shared" si="85"/>
        <v>7</v>
      </c>
      <c r="D926" s="15">
        <f t="shared" si="86"/>
        <v>13</v>
      </c>
      <c r="E926" s="15">
        <v>5861</v>
      </c>
      <c r="F926" s="15">
        <v>0</v>
      </c>
      <c r="G926" s="15">
        <f t="shared" si="87"/>
        <v>0</v>
      </c>
      <c r="H926" s="15">
        <f t="shared" si="88"/>
        <v>0</v>
      </c>
      <c r="I926" s="58">
        <f>'Fashring Assumptions'!$M$7*F926</f>
        <v>0</v>
      </c>
      <c r="J926" s="58">
        <f>'Fashring Assumptions'!$M$5*'Fashring Assumptions'!$M$7*E926</f>
        <v>366.3125</v>
      </c>
      <c r="K926" s="58">
        <f t="shared" si="89"/>
        <v>366.3125</v>
      </c>
    </row>
    <row r="927" spans="1:11" x14ac:dyDescent="0.3">
      <c r="A927" s="60">
        <v>43295</v>
      </c>
      <c r="B927" s="15">
        <f t="shared" si="84"/>
        <v>2018</v>
      </c>
      <c r="C927" s="15">
        <f t="shared" si="85"/>
        <v>7</v>
      </c>
      <c r="D927" s="15">
        <f t="shared" si="86"/>
        <v>14</v>
      </c>
      <c r="E927" s="15">
        <v>5011</v>
      </c>
      <c r="F927" s="15">
        <v>0</v>
      </c>
      <c r="G927" s="15">
        <f t="shared" si="87"/>
        <v>0</v>
      </c>
      <c r="H927" s="15">
        <f t="shared" si="88"/>
        <v>0</v>
      </c>
      <c r="I927" s="58">
        <f>'Fashring Assumptions'!$M$7*F927</f>
        <v>0</v>
      </c>
      <c r="J927" s="58">
        <f>'Fashring Assumptions'!$M$5*'Fashring Assumptions'!$M$7*E927</f>
        <v>313.1875</v>
      </c>
      <c r="K927" s="58">
        <f t="shared" si="89"/>
        <v>313.1875</v>
      </c>
    </row>
    <row r="928" spans="1:11" x14ac:dyDescent="0.3">
      <c r="A928" s="60">
        <v>43296</v>
      </c>
      <c r="B928" s="15">
        <f t="shared" si="84"/>
        <v>2018</v>
      </c>
      <c r="C928" s="15">
        <f t="shared" si="85"/>
        <v>7</v>
      </c>
      <c r="D928" s="15">
        <f t="shared" si="86"/>
        <v>15</v>
      </c>
      <c r="E928" s="15">
        <v>17682</v>
      </c>
      <c r="F928" s="15">
        <v>13556</v>
      </c>
      <c r="G928" s="15">
        <f t="shared" si="87"/>
        <v>1</v>
      </c>
      <c r="H928" s="15">
        <f t="shared" si="88"/>
        <v>1000</v>
      </c>
      <c r="I928" s="58">
        <f>'Fashring Assumptions'!$M$7*F928</f>
        <v>33890</v>
      </c>
      <c r="J928" s="58">
        <f>'Fashring Assumptions'!$M$5*'Fashring Assumptions'!$M$7*E928</f>
        <v>1105.125</v>
      </c>
      <c r="K928" s="58">
        <f t="shared" si="89"/>
        <v>35995.125</v>
      </c>
    </row>
    <row r="929" spans="1:11" x14ac:dyDescent="0.3">
      <c r="A929" s="60">
        <v>43297</v>
      </c>
      <c r="B929" s="15">
        <f t="shared" si="84"/>
        <v>2018</v>
      </c>
      <c r="C929" s="15">
        <f t="shared" si="85"/>
        <v>7</v>
      </c>
      <c r="D929" s="15">
        <f t="shared" si="86"/>
        <v>16</v>
      </c>
      <c r="E929" s="15">
        <v>16846</v>
      </c>
      <c r="F929" s="15">
        <v>0</v>
      </c>
      <c r="G929" s="15">
        <f t="shared" si="87"/>
        <v>0</v>
      </c>
      <c r="H929" s="15">
        <f t="shared" si="88"/>
        <v>0</v>
      </c>
      <c r="I929" s="58">
        <f>'Fashring Assumptions'!$M$7*F929</f>
        <v>0</v>
      </c>
      <c r="J929" s="58">
        <f>'Fashring Assumptions'!$M$5*'Fashring Assumptions'!$M$7*E929</f>
        <v>1052.875</v>
      </c>
      <c r="K929" s="58">
        <f t="shared" si="89"/>
        <v>1052.875</v>
      </c>
    </row>
    <row r="930" spans="1:11" x14ac:dyDescent="0.3">
      <c r="A930" s="60">
        <v>43298</v>
      </c>
      <c r="B930" s="15">
        <f t="shared" si="84"/>
        <v>2018</v>
      </c>
      <c r="C930" s="15">
        <f t="shared" si="85"/>
        <v>7</v>
      </c>
      <c r="D930" s="15">
        <f t="shared" si="86"/>
        <v>17</v>
      </c>
      <c r="E930" s="15">
        <v>15964</v>
      </c>
      <c r="F930" s="15">
        <v>0</v>
      </c>
      <c r="G930" s="15">
        <f t="shared" si="87"/>
        <v>0</v>
      </c>
      <c r="H930" s="15">
        <f t="shared" si="88"/>
        <v>0</v>
      </c>
      <c r="I930" s="58">
        <f>'Fashring Assumptions'!$M$7*F930</f>
        <v>0</v>
      </c>
      <c r="J930" s="58">
        <f>'Fashring Assumptions'!$M$5*'Fashring Assumptions'!$M$7*E930</f>
        <v>997.75</v>
      </c>
      <c r="K930" s="58">
        <f t="shared" si="89"/>
        <v>997.75</v>
      </c>
    </row>
    <row r="931" spans="1:11" x14ac:dyDescent="0.3">
      <c r="A931" s="60">
        <v>43299</v>
      </c>
      <c r="B931" s="15">
        <f t="shared" si="84"/>
        <v>2018</v>
      </c>
      <c r="C931" s="15">
        <f t="shared" si="85"/>
        <v>7</v>
      </c>
      <c r="D931" s="15">
        <f t="shared" si="86"/>
        <v>18</v>
      </c>
      <c r="E931" s="15">
        <v>15125</v>
      </c>
      <c r="F931" s="15">
        <v>0</v>
      </c>
      <c r="G931" s="15">
        <f t="shared" si="87"/>
        <v>0</v>
      </c>
      <c r="H931" s="15">
        <f t="shared" si="88"/>
        <v>0</v>
      </c>
      <c r="I931" s="58">
        <f>'Fashring Assumptions'!$M$7*F931</f>
        <v>0</v>
      </c>
      <c r="J931" s="58">
        <f>'Fashring Assumptions'!$M$5*'Fashring Assumptions'!$M$7*E931</f>
        <v>945.3125</v>
      </c>
      <c r="K931" s="58">
        <f t="shared" si="89"/>
        <v>945.3125</v>
      </c>
    </row>
    <row r="932" spans="1:11" x14ac:dyDescent="0.3">
      <c r="A932" s="60">
        <v>43300</v>
      </c>
      <c r="B932" s="15">
        <f t="shared" si="84"/>
        <v>2018</v>
      </c>
      <c r="C932" s="15">
        <f t="shared" si="85"/>
        <v>7</v>
      </c>
      <c r="D932" s="15">
        <f t="shared" si="86"/>
        <v>19</v>
      </c>
      <c r="E932" s="15">
        <v>14307</v>
      </c>
      <c r="F932" s="15">
        <v>0</v>
      </c>
      <c r="G932" s="15">
        <f t="shared" si="87"/>
        <v>0</v>
      </c>
      <c r="H932" s="15">
        <f t="shared" si="88"/>
        <v>0</v>
      </c>
      <c r="I932" s="58">
        <f>'Fashring Assumptions'!$M$7*F932</f>
        <v>0</v>
      </c>
      <c r="J932" s="58">
        <f>'Fashring Assumptions'!$M$5*'Fashring Assumptions'!$M$7*E932</f>
        <v>894.1875</v>
      </c>
      <c r="K932" s="58">
        <f t="shared" si="89"/>
        <v>894.1875</v>
      </c>
    </row>
    <row r="933" spans="1:11" x14ac:dyDescent="0.3">
      <c r="A933" s="60">
        <v>43301</v>
      </c>
      <c r="B933" s="15">
        <f t="shared" si="84"/>
        <v>2018</v>
      </c>
      <c r="C933" s="15">
        <f t="shared" si="85"/>
        <v>7</v>
      </c>
      <c r="D933" s="15">
        <f t="shared" si="86"/>
        <v>20</v>
      </c>
      <c r="E933" s="15">
        <v>13437</v>
      </c>
      <c r="F933" s="15">
        <v>0</v>
      </c>
      <c r="G933" s="15">
        <f t="shared" si="87"/>
        <v>0</v>
      </c>
      <c r="H933" s="15">
        <f t="shared" si="88"/>
        <v>0</v>
      </c>
      <c r="I933" s="58">
        <f>'Fashring Assumptions'!$M$7*F933</f>
        <v>0</v>
      </c>
      <c r="J933" s="58">
        <f>'Fashring Assumptions'!$M$5*'Fashring Assumptions'!$M$7*E933</f>
        <v>839.8125</v>
      </c>
      <c r="K933" s="58">
        <f t="shared" si="89"/>
        <v>839.8125</v>
      </c>
    </row>
    <row r="934" spans="1:11" x14ac:dyDescent="0.3">
      <c r="A934" s="60">
        <v>43302</v>
      </c>
      <c r="B934" s="15">
        <f t="shared" si="84"/>
        <v>2018</v>
      </c>
      <c r="C934" s="15">
        <f t="shared" si="85"/>
        <v>7</v>
      </c>
      <c r="D934" s="15">
        <f t="shared" si="86"/>
        <v>21</v>
      </c>
      <c r="E934" s="15">
        <v>12576</v>
      </c>
      <c r="F934" s="15">
        <v>0</v>
      </c>
      <c r="G934" s="15">
        <f t="shared" si="87"/>
        <v>0</v>
      </c>
      <c r="H934" s="15">
        <f t="shared" si="88"/>
        <v>0</v>
      </c>
      <c r="I934" s="58">
        <f>'Fashring Assumptions'!$M$7*F934</f>
        <v>0</v>
      </c>
      <c r="J934" s="58">
        <f>'Fashring Assumptions'!$M$5*'Fashring Assumptions'!$M$7*E934</f>
        <v>786</v>
      </c>
      <c r="K934" s="58">
        <f t="shared" si="89"/>
        <v>786</v>
      </c>
    </row>
    <row r="935" spans="1:11" x14ac:dyDescent="0.3">
      <c r="A935" s="60">
        <v>43303</v>
      </c>
      <c r="B935" s="15">
        <f t="shared" si="84"/>
        <v>2018</v>
      </c>
      <c r="C935" s="15">
        <f t="shared" si="85"/>
        <v>7</v>
      </c>
      <c r="D935" s="15">
        <f t="shared" si="86"/>
        <v>22</v>
      </c>
      <c r="E935" s="15">
        <v>11736</v>
      </c>
      <c r="F935" s="15">
        <v>0</v>
      </c>
      <c r="G935" s="15">
        <f t="shared" si="87"/>
        <v>0</v>
      </c>
      <c r="H935" s="15">
        <f t="shared" si="88"/>
        <v>0</v>
      </c>
      <c r="I935" s="58">
        <f>'Fashring Assumptions'!$M$7*F935</f>
        <v>0</v>
      </c>
      <c r="J935" s="58">
        <f>'Fashring Assumptions'!$M$5*'Fashring Assumptions'!$M$7*E935</f>
        <v>733.5</v>
      </c>
      <c r="K935" s="58">
        <f t="shared" si="89"/>
        <v>733.5</v>
      </c>
    </row>
    <row r="936" spans="1:11" x14ac:dyDescent="0.3">
      <c r="A936" s="60">
        <v>43304</v>
      </c>
      <c r="B936" s="15">
        <f t="shared" si="84"/>
        <v>2018</v>
      </c>
      <c r="C936" s="15">
        <f t="shared" si="85"/>
        <v>7</v>
      </c>
      <c r="D936" s="15">
        <f t="shared" si="86"/>
        <v>23</v>
      </c>
      <c r="E936" s="15">
        <v>10853</v>
      </c>
      <c r="F936" s="15">
        <v>0</v>
      </c>
      <c r="G936" s="15">
        <f t="shared" si="87"/>
        <v>0</v>
      </c>
      <c r="H936" s="15">
        <f t="shared" si="88"/>
        <v>0</v>
      </c>
      <c r="I936" s="58">
        <f>'Fashring Assumptions'!$M$7*F936</f>
        <v>0</v>
      </c>
      <c r="J936" s="58">
        <f>'Fashring Assumptions'!$M$5*'Fashring Assumptions'!$M$7*E936</f>
        <v>678.3125</v>
      </c>
      <c r="K936" s="58">
        <f t="shared" si="89"/>
        <v>678.3125</v>
      </c>
    </row>
    <row r="937" spans="1:11" x14ac:dyDescent="0.3">
      <c r="A937" s="60">
        <v>43305</v>
      </c>
      <c r="B937" s="15">
        <f t="shared" si="84"/>
        <v>2018</v>
      </c>
      <c r="C937" s="15">
        <f t="shared" si="85"/>
        <v>7</v>
      </c>
      <c r="D937" s="15">
        <f t="shared" si="86"/>
        <v>24</v>
      </c>
      <c r="E937" s="15">
        <v>9973</v>
      </c>
      <c r="F937" s="15">
        <v>0</v>
      </c>
      <c r="G937" s="15">
        <f t="shared" si="87"/>
        <v>0</v>
      </c>
      <c r="H937" s="15">
        <f t="shared" si="88"/>
        <v>0</v>
      </c>
      <c r="I937" s="58">
        <f>'Fashring Assumptions'!$M$7*F937</f>
        <v>0</v>
      </c>
      <c r="J937" s="58">
        <f>'Fashring Assumptions'!$M$5*'Fashring Assumptions'!$M$7*E937</f>
        <v>623.3125</v>
      </c>
      <c r="K937" s="58">
        <f t="shared" si="89"/>
        <v>623.3125</v>
      </c>
    </row>
    <row r="938" spans="1:11" x14ac:dyDescent="0.3">
      <c r="A938" s="60">
        <v>43306</v>
      </c>
      <c r="B938" s="15">
        <f t="shared" si="84"/>
        <v>2018</v>
      </c>
      <c r="C938" s="15">
        <f t="shared" si="85"/>
        <v>7</v>
      </c>
      <c r="D938" s="15">
        <f t="shared" si="86"/>
        <v>25</v>
      </c>
      <c r="E938" s="15">
        <v>9128</v>
      </c>
      <c r="F938" s="15">
        <v>0</v>
      </c>
      <c r="G938" s="15">
        <f t="shared" si="87"/>
        <v>0</v>
      </c>
      <c r="H938" s="15">
        <f t="shared" si="88"/>
        <v>0</v>
      </c>
      <c r="I938" s="58">
        <f>'Fashring Assumptions'!$M$7*F938</f>
        <v>0</v>
      </c>
      <c r="J938" s="58">
        <f>'Fashring Assumptions'!$M$5*'Fashring Assumptions'!$M$7*E938</f>
        <v>570.5</v>
      </c>
      <c r="K938" s="58">
        <f t="shared" si="89"/>
        <v>570.5</v>
      </c>
    </row>
    <row r="939" spans="1:11" x14ac:dyDescent="0.3">
      <c r="A939" s="60">
        <v>43307</v>
      </c>
      <c r="B939" s="15">
        <f t="shared" si="84"/>
        <v>2018</v>
      </c>
      <c r="C939" s="15">
        <f t="shared" si="85"/>
        <v>7</v>
      </c>
      <c r="D939" s="15">
        <f t="shared" si="86"/>
        <v>26</v>
      </c>
      <c r="E939" s="15">
        <v>8223</v>
      </c>
      <c r="F939" s="15">
        <v>0</v>
      </c>
      <c r="G939" s="15">
        <f t="shared" si="87"/>
        <v>0</v>
      </c>
      <c r="H939" s="15">
        <f t="shared" si="88"/>
        <v>0</v>
      </c>
      <c r="I939" s="58">
        <f>'Fashring Assumptions'!$M$7*F939</f>
        <v>0</v>
      </c>
      <c r="J939" s="58">
        <f>'Fashring Assumptions'!$M$5*'Fashring Assumptions'!$M$7*E939</f>
        <v>513.9375</v>
      </c>
      <c r="K939" s="58">
        <f t="shared" si="89"/>
        <v>513.9375</v>
      </c>
    </row>
    <row r="940" spans="1:11" x14ac:dyDescent="0.3">
      <c r="A940" s="60">
        <v>43308</v>
      </c>
      <c r="B940" s="15">
        <f t="shared" si="84"/>
        <v>2018</v>
      </c>
      <c r="C940" s="15">
        <f t="shared" si="85"/>
        <v>7</v>
      </c>
      <c r="D940" s="15">
        <f t="shared" si="86"/>
        <v>27</v>
      </c>
      <c r="E940" s="15">
        <v>7302</v>
      </c>
      <c r="F940" s="15">
        <v>0</v>
      </c>
      <c r="G940" s="15">
        <f t="shared" si="87"/>
        <v>0</v>
      </c>
      <c r="H940" s="15">
        <f t="shared" si="88"/>
        <v>0</v>
      </c>
      <c r="I940" s="58">
        <f>'Fashring Assumptions'!$M$7*F940</f>
        <v>0</v>
      </c>
      <c r="J940" s="58">
        <f>'Fashring Assumptions'!$M$5*'Fashring Assumptions'!$M$7*E940</f>
        <v>456.375</v>
      </c>
      <c r="K940" s="58">
        <f t="shared" si="89"/>
        <v>456.375</v>
      </c>
    </row>
    <row r="941" spans="1:11" x14ac:dyDescent="0.3">
      <c r="A941" s="60">
        <v>43309</v>
      </c>
      <c r="B941" s="15">
        <f t="shared" si="84"/>
        <v>2018</v>
      </c>
      <c r="C941" s="15">
        <f t="shared" si="85"/>
        <v>7</v>
      </c>
      <c r="D941" s="15">
        <f t="shared" si="86"/>
        <v>28</v>
      </c>
      <c r="E941" s="15">
        <v>6381</v>
      </c>
      <c r="F941" s="15">
        <v>0</v>
      </c>
      <c r="G941" s="15">
        <f t="shared" si="87"/>
        <v>0</v>
      </c>
      <c r="H941" s="15">
        <f t="shared" si="88"/>
        <v>0</v>
      </c>
      <c r="I941" s="58">
        <f>'Fashring Assumptions'!$M$7*F941</f>
        <v>0</v>
      </c>
      <c r="J941" s="58">
        <f>'Fashring Assumptions'!$M$5*'Fashring Assumptions'!$M$7*E941</f>
        <v>398.8125</v>
      </c>
      <c r="K941" s="58">
        <f t="shared" si="89"/>
        <v>398.8125</v>
      </c>
    </row>
    <row r="942" spans="1:11" x14ac:dyDescent="0.3">
      <c r="A942" s="60">
        <v>43310</v>
      </c>
      <c r="B942" s="15">
        <f t="shared" si="84"/>
        <v>2018</v>
      </c>
      <c r="C942" s="15">
        <f t="shared" si="85"/>
        <v>7</v>
      </c>
      <c r="D942" s="15">
        <f t="shared" si="86"/>
        <v>29</v>
      </c>
      <c r="E942" s="15">
        <v>5532</v>
      </c>
      <c r="F942" s="15">
        <v>0</v>
      </c>
      <c r="G942" s="15">
        <f t="shared" si="87"/>
        <v>0</v>
      </c>
      <c r="H942" s="15">
        <f t="shared" si="88"/>
        <v>0</v>
      </c>
      <c r="I942" s="58">
        <f>'Fashring Assumptions'!$M$7*F942</f>
        <v>0</v>
      </c>
      <c r="J942" s="58">
        <f>'Fashring Assumptions'!$M$5*'Fashring Assumptions'!$M$7*E942</f>
        <v>345.75</v>
      </c>
      <c r="K942" s="58">
        <f t="shared" si="89"/>
        <v>345.75</v>
      </c>
    </row>
    <row r="943" spans="1:11" x14ac:dyDescent="0.3">
      <c r="A943" s="60">
        <v>43311</v>
      </c>
      <c r="B943" s="15">
        <f t="shared" si="84"/>
        <v>2018</v>
      </c>
      <c r="C943" s="15">
        <f t="shared" si="85"/>
        <v>7</v>
      </c>
      <c r="D943" s="15">
        <f t="shared" si="86"/>
        <v>30</v>
      </c>
      <c r="E943" s="15">
        <v>14706</v>
      </c>
      <c r="F943" s="15">
        <v>10062</v>
      </c>
      <c r="G943" s="15">
        <f t="shared" si="87"/>
        <v>1</v>
      </c>
      <c r="H943" s="15">
        <f t="shared" si="88"/>
        <v>1000</v>
      </c>
      <c r="I943" s="58">
        <f>'Fashring Assumptions'!$M$7*F943</f>
        <v>25155</v>
      </c>
      <c r="J943" s="58">
        <f>'Fashring Assumptions'!$M$5*'Fashring Assumptions'!$M$7*E943</f>
        <v>919.125</v>
      </c>
      <c r="K943" s="58">
        <f t="shared" si="89"/>
        <v>27074.125</v>
      </c>
    </row>
    <row r="944" spans="1:11" x14ac:dyDescent="0.3">
      <c r="A944" s="60">
        <v>43312</v>
      </c>
      <c r="B944" s="15">
        <f t="shared" si="84"/>
        <v>2018</v>
      </c>
      <c r="C944" s="15">
        <f t="shared" si="85"/>
        <v>7</v>
      </c>
      <c r="D944" s="15">
        <f t="shared" si="86"/>
        <v>31</v>
      </c>
      <c r="E944" s="15">
        <v>13812</v>
      </c>
      <c r="F944" s="15">
        <v>0</v>
      </c>
      <c r="G944" s="15">
        <f t="shared" si="87"/>
        <v>0</v>
      </c>
      <c r="H944" s="15">
        <f t="shared" si="88"/>
        <v>0</v>
      </c>
      <c r="I944" s="58">
        <f>'Fashring Assumptions'!$M$7*F944</f>
        <v>0</v>
      </c>
      <c r="J944" s="58">
        <f>'Fashring Assumptions'!$M$5*'Fashring Assumptions'!$M$7*E944</f>
        <v>863.25</v>
      </c>
      <c r="K944" s="58">
        <f t="shared" si="89"/>
        <v>863.25</v>
      </c>
    </row>
    <row r="945" spans="1:11" x14ac:dyDescent="0.3">
      <c r="A945" s="60">
        <v>43313</v>
      </c>
      <c r="B945" s="15">
        <f t="shared" si="84"/>
        <v>2018</v>
      </c>
      <c r="C945" s="15">
        <f t="shared" si="85"/>
        <v>8</v>
      </c>
      <c r="D945" s="15">
        <f t="shared" si="86"/>
        <v>1</v>
      </c>
      <c r="E945" s="15">
        <v>12963</v>
      </c>
      <c r="F945" s="15">
        <v>0</v>
      </c>
      <c r="G945" s="15">
        <f t="shared" si="87"/>
        <v>0</v>
      </c>
      <c r="H945" s="15">
        <f t="shared" si="88"/>
        <v>0</v>
      </c>
      <c r="I945" s="58">
        <f>'Fashring Assumptions'!$M$7*F945</f>
        <v>0</v>
      </c>
      <c r="J945" s="58">
        <f>'Fashring Assumptions'!$M$5*'Fashring Assumptions'!$M$7*E945</f>
        <v>810.1875</v>
      </c>
      <c r="K945" s="58">
        <f t="shared" si="89"/>
        <v>810.1875</v>
      </c>
    </row>
    <row r="946" spans="1:11" x14ac:dyDescent="0.3">
      <c r="A946" s="60">
        <v>43314</v>
      </c>
      <c r="B946" s="15">
        <f t="shared" si="84"/>
        <v>2018</v>
      </c>
      <c r="C946" s="15">
        <f t="shared" si="85"/>
        <v>8</v>
      </c>
      <c r="D946" s="15">
        <f t="shared" si="86"/>
        <v>2</v>
      </c>
      <c r="E946" s="15">
        <v>12119</v>
      </c>
      <c r="F946" s="15">
        <v>0</v>
      </c>
      <c r="G946" s="15">
        <f t="shared" si="87"/>
        <v>0</v>
      </c>
      <c r="H946" s="15">
        <f t="shared" si="88"/>
        <v>0</v>
      </c>
      <c r="I946" s="58">
        <f>'Fashring Assumptions'!$M$7*F946</f>
        <v>0</v>
      </c>
      <c r="J946" s="58">
        <f>'Fashring Assumptions'!$M$5*'Fashring Assumptions'!$M$7*E946</f>
        <v>757.4375</v>
      </c>
      <c r="K946" s="58">
        <f t="shared" si="89"/>
        <v>757.4375</v>
      </c>
    </row>
    <row r="947" spans="1:11" x14ac:dyDescent="0.3">
      <c r="A947" s="60">
        <v>43315</v>
      </c>
      <c r="B947" s="15">
        <f t="shared" si="84"/>
        <v>2018</v>
      </c>
      <c r="C947" s="15">
        <f t="shared" si="85"/>
        <v>8</v>
      </c>
      <c r="D947" s="15">
        <f t="shared" si="86"/>
        <v>3</v>
      </c>
      <c r="E947" s="15">
        <v>11288</v>
      </c>
      <c r="F947" s="15">
        <v>0</v>
      </c>
      <c r="G947" s="15">
        <f t="shared" si="87"/>
        <v>0</v>
      </c>
      <c r="H947" s="15">
        <f t="shared" si="88"/>
        <v>0</v>
      </c>
      <c r="I947" s="58">
        <f>'Fashring Assumptions'!$M$7*F947</f>
        <v>0</v>
      </c>
      <c r="J947" s="58">
        <f>'Fashring Assumptions'!$M$5*'Fashring Assumptions'!$M$7*E947</f>
        <v>705.5</v>
      </c>
      <c r="K947" s="58">
        <f t="shared" si="89"/>
        <v>705.5</v>
      </c>
    </row>
    <row r="948" spans="1:11" x14ac:dyDescent="0.3">
      <c r="A948" s="60">
        <v>43316</v>
      </c>
      <c r="B948" s="15">
        <f t="shared" si="84"/>
        <v>2018</v>
      </c>
      <c r="C948" s="15">
        <f t="shared" si="85"/>
        <v>8</v>
      </c>
      <c r="D948" s="15">
        <f t="shared" si="86"/>
        <v>4</v>
      </c>
      <c r="E948" s="15">
        <v>10459</v>
      </c>
      <c r="F948" s="15">
        <v>0</v>
      </c>
      <c r="G948" s="15">
        <f t="shared" si="87"/>
        <v>0</v>
      </c>
      <c r="H948" s="15">
        <f t="shared" si="88"/>
        <v>0</v>
      </c>
      <c r="I948" s="58">
        <f>'Fashring Assumptions'!$M$7*F948</f>
        <v>0</v>
      </c>
      <c r="J948" s="58">
        <f>'Fashring Assumptions'!$M$5*'Fashring Assumptions'!$M$7*E948</f>
        <v>653.6875</v>
      </c>
      <c r="K948" s="58">
        <f t="shared" si="89"/>
        <v>653.6875</v>
      </c>
    </row>
    <row r="949" spans="1:11" x14ac:dyDescent="0.3">
      <c r="A949" s="60">
        <v>43317</v>
      </c>
      <c r="B949" s="15">
        <f t="shared" si="84"/>
        <v>2018</v>
      </c>
      <c r="C949" s="15">
        <f t="shared" si="85"/>
        <v>8</v>
      </c>
      <c r="D949" s="15">
        <f t="shared" si="86"/>
        <v>5</v>
      </c>
      <c r="E949" s="15">
        <v>9548</v>
      </c>
      <c r="F949" s="15">
        <v>0</v>
      </c>
      <c r="G949" s="15">
        <f t="shared" si="87"/>
        <v>0</v>
      </c>
      <c r="H949" s="15">
        <f t="shared" si="88"/>
        <v>0</v>
      </c>
      <c r="I949" s="58">
        <f>'Fashring Assumptions'!$M$7*F949</f>
        <v>0</v>
      </c>
      <c r="J949" s="58">
        <f>'Fashring Assumptions'!$M$5*'Fashring Assumptions'!$M$7*E949</f>
        <v>596.75</v>
      </c>
      <c r="K949" s="58">
        <f t="shared" si="89"/>
        <v>596.75</v>
      </c>
    </row>
    <row r="950" spans="1:11" x14ac:dyDescent="0.3">
      <c r="A950" s="60">
        <v>43318</v>
      </c>
      <c r="B950" s="15">
        <f t="shared" si="84"/>
        <v>2018</v>
      </c>
      <c r="C950" s="15">
        <f t="shared" si="85"/>
        <v>8</v>
      </c>
      <c r="D950" s="15">
        <f t="shared" si="86"/>
        <v>6</v>
      </c>
      <c r="E950" s="15">
        <v>8698</v>
      </c>
      <c r="F950" s="15">
        <v>0</v>
      </c>
      <c r="G950" s="15">
        <f t="shared" si="87"/>
        <v>0</v>
      </c>
      <c r="H950" s="15">
        <f t="shared" si="88"/>
        <v>0</v>
      </c>
      <c r="I950" s="58">
        <f>'Fashring Assumptions'!$M$7*F950</f>
        <v>0</v>
      </c>
      <c r="J950" s="58">
        <f>'Fashring Assumptions'!$M$5*'Fashring Assumptions'!$M$7*E950</f>
        <v>543.625</v>
      </c>
      <c r="K950" s="58">
        <f t="shared" si="89"/>
        <v>543.625</v>
      </c>
    </row>
    <row r="951" spans="1:11" x14ac:dyDescent="0.3">
      <c r="A951" s="60">
        <v>43319</v>
      </c>
      <c r="B951" s="15">
        <f t="shared" si="84"/>
        <v>2018</v>
      </c>
      <c r="C951" s="15">
        <f t="shared" si="85"/>
        <v>8</v>
      </c>
      <c r="D951" s="15">
        <f t="shared" si="86"/>
        <v>7</v>
      </c>
      <c r="E951" s="15">
        <v>7827</v>
      </c>
      <c r="F951" s="15">
        <v>0</v>
      </c>
      <c r="G951" s="15">
        <f t="shared" si="87"/>
        <v>0</v>
      </c>
      <c r="H951" s="15">
        <f t="shared" si="88"/>
        <v>0</v>
      </c>
      <c r="I951" s="58">
        <f>'Fashring Assumptions'!$M$7*F951</f>
        <v>0</v>
      </c>
      <c r="J951" s="58">
        <f>'Fashring Assumptions'!$M$5*'Fashring Assumptions'!$M$7*E951</f>
        <v>489.1875</v>
      </c>
      <c r="K951" s="58">
        <f t="shared" si="89"/>
        <v>489.1875</v>
      </c>
    </row>
    <row r="952" spans="1:11" x14ac:dyDescent="0.3">
      <c r="A952" s="60">
        <v>43320</v>
      </c>
      <c r="B952" s="15">
        <f t="shared" si="84"/>
        <v>2018</v>
      </c>
      <c r="C952" s="15">
        <f t="shared" si="85"/>
        <v>8</v>
      </c>
      <c r="D952" s="15">
        <f t="shared" si="86"/>
        <v>8</v>
      </c>
      <c r="E952" s="15">
        <v>6984</v>
      </c>
      <c r="F952" s="15">
        <v>0</v>
      </c>
      <c r="G952" s="15">
        <f t="shared" si="87"/>
        <v>0</v>
      </c>
      <c r="H952" s="15">
        <f t="shared" si="88"/>
        <v>0</v>
      </c>
      <c r="I952" s="58">
        <f>'Fashring Assumptions'!$M$7*F952</f>
        <v>0</v>
      </c>
      <c r="J952" s="58">
        <f>'Fashring Assumptions'!$M$5*'Fashring Assumptions'!$M$7*E952</f>
        <v>436.5</v>
      </c>
      <c r="K952" s="58">
        <f t="shared" si="89"/>
        <v>436.5</v>
      </c>
    </row>
    <row r="953" spans="1:11" x14ac:dyDescent="0.3">
      <c r="A953" s="60">
        <v>43321</v>
      </c>
      <c r="B953" s="15">
        <f t="shared" si="84"/>
        <v>2018</v>
      </c>
      <c r="C953" s="15">
        <f t="shared" si="85"/>
        <v>8</v>
      </c>
      <c r="D953" s="15">
        <f t="shared" si="86"/>
        <v>9</v>
      </c>
      <c r="E953" s="15">
        <v>6125</v>
      </c>
      <c r="F953" s="15">
        <v>0</v>
      </c>
      <c r="G953" s="15">
        <f t="shared" si="87"/>
        <v>0</v>
      </c>
      <c r="H953" s="15">
        <f t="shared" si="88"/>
        <v>0</v>
      </c>
      <c r="I953" s="58">
        <f>'Fashring Assumptions'!$M$7*F953</f>
        <v>0</v>
      </c>
      <c r="J953" s="58">
        <f>'Fashring Assumptions'!$M$5*'Fashring Assumptions'!$M$7*E953</f>
        <v>382.8125</v>
      </c>
      <c r="K953" s="58">
        <f t="shared" si="89"/>
        <v>382.8125</v>
      </c>
    </row>
    <row r="954" spans="1:11" x14ac:dyDescent="0.3">
      <c r="A954" s="60">
        <v>43322</v>
      </c>
      <c r="B954" s="15">
        <f t="shared" si="84"/>
        <v>2018</v>
      </c>
      <c r="C954" s="15">
        <f t="shared" si="85"/>
        <v>8</v>
      </c>
      <c r="D954" s="15">
        <f t="shared" si="86"/>
        <v>10</v>
      </c>
      <c r="E954" s="15">
        <v>5219</v>
      </c>
      <c r="F954" s="15">
        <v>0</v>
      </c>
      <c r="G954" s="15">
        <f t="shared" si="87"/>
        <v>0</v>
      </c>
      <c r="H954" s="15">
        <f t="shared" si="88"/>
        <v>0</v>
      </c>
      <c r="I954" s="58">
        <f>'Fashring Assumptions'!$M$7*F954</f>
        <v>0</v>
      </c>
      <c r="J954" s="58">
        <f>'Fashring Assumptions'!$M$5*'Fashring Assumptions'!$M$7*E954</f>
        <v>326.1875</v>
      </c>
      <c r="K954" s="58">
        <f t="shared" si="89"/>
        <v>326.1875</v>
      </c>
    </row>
    <row r="955" spans="1:11" x14ac:dyDescent="0.3">
      <c r="A955" s="60">
        <v>43323</v>
      </c>
      <c r="B955" s="15">
        <f t="shared" si="84"/>
        <v>2018</v>
      </c>
      <c r="C955" s="15">
        <f t="shared" si="85"/>
        <v>8</v>
      </c>
      <c r="D955" s="15">
        <f t="shared" si="86"/>
        <v>11</v>
      </c>
      <c r="E955" s="15">
        <v>14794</v>
      </c>
      <c r="F955" s="15">
        <v>10425</v>
      </c>
      <c r="G955" s="15">
        <f t="shared" si="87"/>
        <v>1</v>
      </c>
      <c r="H955" s="15">
        <f t="shared" si="88"/>
        <v>1000</v>
      </c>
      <c r="I955" s="58">
        <f>'Fashring Assumptions'!$M$7*F955</f>
        <v>26062.5</v>
      </c>
      <c r="J955" s="58">
        <f>'Fashring Assumptions'!$M$5*'Fashring Assumptions'!$M$7*E955</f>
        <v>924.625</v>
      </c>
      <c r="K955" s="58">
        <f t="shared" si="89"/>
        <v>27987.125</v>
      </c>
    </row>
    <row r="956" spans="1:11" x14ac:dyDescent="0.3">
      <c r="A956" s="60">
        <v>43324</v>
      </c>
      <c r="B956" s="15">
        <f t="shared" si="84"/>
        <v>2018</v>
      </c>
      <c r="C956" s="15">
        <f t="shared" si="85"/>
        <v>8</v>
      </c>
      <c r="D956" s="15">
        <f t="shared" si="86"/>
        <v>12</v>
      </c>
      <c r="E956" s="15">
        <v>13908</v>
      </c>
      <c r="F956" s="15">
        <v>0</v>
      </c>
      <c r="G956" s="15">
        <f t="shared" si="87"/>
        <v>0</v>
      </c>
      <c r="H956" s="15">
        <f t="shared" si="88"/>
        <v>0</v>
      </c>
      <c r="I956" s="58">
        <f>'Fashring Assumptions'!$M$7*F956</f>
        <v>0</v>
      </c>
      <c r="J956" s="58">
        <f>'Fashring Assumptions'!$M$5*'Fashring Assumptions'!$M$7*E956</f>
        <v>869.25</v>
      </c>
      <c r="K956" s="58">
        <f t="shared" si="89"/>
        <v>869.25</v>
      </c>
    </row>
    <row r="957" spans="1:11" x14ac:dyDescent="0.3">
      <c r="A957" s="60">
        <v>43325</v>
      </c>
      <c r="B957" s="15">
        <f t="shared" si="84"/>
        <v>2018</v>
      </c>
      <c r="C957" s="15">
        <f t="shared" si="85"/>
        <v>8</v>
      </c>
      <c r="D957" s="15">
        <f t="shared" si="86"/>
        <v>13</v>
      </c>
      <c r="E957" s="15">
        <v>13096</v>
      </c>
      <c r="F957" s="15">
        <v>0</v>
      </c>
      <c r="G957" s="15">
        <f t="shared" si="87"/>
        <v>0</v>
      </c>
      <c r="H957" s="15">
        <f t="shared" si="88"/>
        <v>0</v>
      </c>
      <c r="I957" s="58">
        <f>'Fashring Assumptions'!$M$7*F957</f>
        <v>0</v>
      </c>
      <c r="J957" s="58">
        <f>'Fashring Assumptions'!$M$5*'Fashring Assumptions'!$M$7*E957</f>
        <v>818.5</v>
      </c>
      <c r="K957" s="58">
        <f t="shared" si="89"/>
        <v>818.5</v>
      </c>
    </row>
    <row r="958" spans="1:11" x14ac:dyDescent="0.3">
      <c r="A958" s="60">
        <v>43326</v>
      </c>
      <c r="B958" s="15">
        <f t="shared" si="84"/>
        <v>2018</v>
      </c>
      <c r="C958" s="15">
        <f t="shared" si="85"/>
        <v>8</v>
      </c>
      <c r="D958" s="15">
        <f t="shared" si="86"/>
        <v>14</v>
      </c>
      <c r="E958" s="15">
        <v>12194</v>
      </c>
      <c r="F958" s="15">
        <v>0</v>
      </c>
      <c r="G958" s="15">
        <f t="shared" si="87"/>
        <v>0</v>
      </c>
      <c r="H958" s="15">
        <f t="shared" si="88"/>
        <v>0</v>
      </c>
      <c r="I958" s="58">
        <f>'Fashring Assumptions'!$M$7*F958</f>
        <v>0</v>
      </c>
      <c r="J958" s="58">
        <f>'Fashring Assumptions'!$M$5*'Fashring Assumptions'!$M$7*E958</f>
        <v>762.125</v>
      </c>
      <c r="K958" s="58">
        <f t="shared" si="89"/>
        <v>762.125</v>
      </c>
    </row>
    <row r="959" spans="1:11" x14ac:dyDescent="0.3">
      <c r="A959" s="60">
        <v>43327</v>
      </c>
      <c r="B959" s="15">
        <f t="shared" si="84"/>
        <v>2018</v>
      </c>
      <c r="C959" s="15">
        <f t="shared" si="85"/>
        <v>8</v>
      </c>
      <c r="D959" s="15">
        <f t="shared" si="86"/>
        <v>15</v>
      </c>
      <c r="E959" s="15">
        <v>11297</v>
      </c>
      <c r="F959" s="15">
        <v>0</v>
      </c>
      <c r="G959" s="15">
        <f t="shared" si="87"/>
        <v>0</v>
      </c>
      <c r="H959" s="15">
        <f t="shared" si="88"/>
        <v>0</v>
      </c>
      <c r="I959" s="58">
        <f>'Fashring Assumptions'!$M$7*F959</f>
        <v>0</v>
      </c>
      <c r="J959" s="58">
        <f>'Fashring Assumptions'!$M$5*'Fashring Assumptions'!$M$7*E959</f>
        <v>706.0625</v>
      </c>
      <c r="K959" s="58">
        <f t="shared" si="89"/>
        <v>706.0625</v>
      </c>
    </row>
    <row r="960" spans="1:11" x14ac:dyDescent="0.3">
      <c r="A960" s="60">
        <v>43328</v>
      </c>
      <c r="B960" s="15">
        <f t="shared" si="84"/>
        <v>2018</v>
      </c>
      <c r="C960" s="15">
        <f t="shared" si="85"/>
        <v>8</v>
      </c>
      <c r="D960" s="15">
        <f t="shared" si="86"/>
        <v>16</v>
      </c>
      <c r="E960" s="15">
        <v>10426</v>
      </c>
      <c r="F960" s="15">
        <v>0</v>
      </c>
      <c r="G960" s="15">
        <f t="shared" si="87"/>
        <v>0</v>
      </c>
      <c r="H960" s="15">
        <f t="shared" si="88"/>
        <v>0</v>
      </c>
      <c r="I960" s="58">
        <f>'Fashring Assumptions'!$M$7*F960</f>
        <v>0</v>
      </c>
      <c r="J960" s="58">
        <f>'Fashring Assumptions'!$M$5*'Fashring Assumptions'!$M$7*E960</f>
        <v>651.625</v>
      </c>
      <c r="K960" s="58">
        <f t="shared" si="89"/>
        <v>651.625</v>
      </c>
    </row>
    <row r="961" spans="1:11" x14ac:dyDescent="0.3">
      <c r="A961" s="60">
        <v>43329</v>
      </c>
      <c r="B961" s="15">
        <f t="shared" si="84"/>
        <v>2018</v>
      </c>
      <c r="C961" s="15">
        <f t="shared" si="85"/>
        <v>8</v>
      </c>
      <c r="D961" s="15">
        <f t="shared" si="86"/>
        <v>17</v>
      </c>
      <c r="E961" s="15">
        <v>9566</v>
      </c>
      <c r="F961" s="15">
        <v>0</v>
      </c>
      <c r="G961" s="15">
        <f t="shared" si="87"/>
        <v>0</v>
      </c>
      <c r="H961" s="15">
        <f t="shared" si="88"/>
        <v>0</v>
      </c>
      <c r="I961" s="58">
        <f>'Fashring Assumptions'!$M$7*F961</f>
        <v>0</v>
      </c>
      <c r="J961" s="58">
        <f>'Fashring Assumptions'!$M$5*'Fashring Assumptions'!$M$7*E961</f>
        <v>597.875</v>
      </c>
      <c r="K961" s="58">
        <f t="shared" si="89"/>
        <v>597.875</v>
      </c>
    </row>
    <row r="962" spans="1:11" x14ac:dyDescent="0.3">
      <c r="A962" s="60">
        <v>43330</v>
      </c>
      <c r="B962" s="15">
        <f t="shared" si="84"/>
        <v>2018</v>
      </c>
      <c r="C962" s="15">
        <f t="shared" si="85"/>
        <v>8</v>
      </c>
      <c r="D962" s="15">
        <f t="shared" si="86"/>
        <v>18</v>
      </c>
      <c r="E962" s="15">
        <v>8746</v>
      </c>
      <c r="F962" s="15">
        <v>0</v>
      </c>
      <c r="G962" s="15">
        <f t="shared" si="87"/>
        <v>0</v>
      </c>
      <c r="H962" s="15">
        <f t="shared" si="88"/>
        <v>0</v>
      </c>
      <c r="I962" s="58">
        <f>'Fashring Assumptions'!$M$7*F962</f>
        <v>0</v>
      </c>
      <c r="J962" s="58">
        <f>'Fashring Assumptions'!$M$5*'Fashring Assumptions'!$M$7*E962</f>
        <v>546.625</v>
      </c>
      <c r="K962" s="58">
        <f t="shared" si="89"/>
        <v>546.625</v>
      </c>
    </row>
    <row r="963" spans="1:11" x14ac:dyDescent="0.3">
      <c r="A963" s="60">
        <v>43331</v>
      </c>
      <c r="B963" s="15">
        <f t="shared" ref="B963:B1026" si="90">YEAR(A963)</f>
        <v>2018</v>
      </c>
      <c r="C963" s="15">
        <f t="shared" ref="C963:C1026" si="91">MONTH(A963)</f>
        <v>8</v>
      </c>
      <c r="D963" s="15">
        <f t="shared" ref="D963:D1026" si="92">DAY(A963)</f>
        <v>19</v>
      </c>
      <c r="E963" s="15">
        <v>7873</v>
      </c>
      <c r="F963" s="15">
        <v>0</v>
      </c>
      <c r="G963" s="15">
        <f t="shared" ref="G963:G1026" si="93">IF(F963&gt;0,1,0)</f>
        <v>0</v>
      </c>
      <c r="H963" s="15">
        <f t="shared" ref="H963:H1026" si="94">1000*G963</f>
        <v>0</v>
      </c>
      <c r="I963" s="58">
        <f>'Fashring Assumptions'!$M$7*F963</f>
        <v>0</v>
      </c>
      <c r="J963" s="58">
        <f>'Fashring Assumptions'!$M$5*'Fashring Assumptions'!$M$7*E963</f>
        <v>492.0625</v>
      </c>
      <c r="K963" s="58">
        <f t="shared" ref="K963:K1026" si="95">SUM(H963:J963)</f>
        <v>492.0625</v>
      </c>
    </row>
    <row r="964" spans="1:11" x14ac:dyDescent="0.3">
      <c r="A964" s="60">
        <v>43332</v>
      </c>
      <c r="B964" s="15">
        <f t="shared" si="90"/>
        <v>2018</v>
      </c>
      <c r="C964" s="15">
        <f t="shared" si="91"/>
        <v>8</v>
      </c>
      <c r="D964" s="15">
        <f t="shared" si="92"/>
        <v>20</v>
      </c>
      <c r="E964" s="15">
        <v>7002</v>
      </c>
      <c r="F964" s="15">
        <v>0</v>
      </c>
      <c r="G964" s="15">
        <f t="shared" si="93"/>
        <v>0</v>
      </c>
      <c r="H964" s="15">
        <f t="shared" si="94"/>
        <v>0</v>
      </c>
      <c r="I964" s="58">
        <f>'Fashring Assumptions'!$M$7*F964</f>
        <v>0</v>
      </c>
      <c r="J964" s="58">
        <f>'Fashring Assumptions'!$M$5*'Fashring Assumptions'!$M$7*E964</f>
        <v>437.625</v>
      </c>
      <c r="K964" s="58">
        <f t="shared" si="95"/>
        <v>437.625</v>
      </c>
    </row>
    <row r="965" spans="1:11" x14ac:dyDescent="0.3">
      <c r="A965" s="60">
        <v>43333</v>
      </c>
      <c r="B965" s="15">
        <f t="shared" si="90"/>
        <v>2018</v>
      </c>
      <c r="C965" s="15">
        <f t="shared" si="91"/>
        <v>8</v>
      </c>
      <c r="D965" s="15">
        <f t="shared" si="92"/>
        <v>21</v>
      </c>
      <c r="E965" s="15">
        <v>6071</v>
      </c>
      <c r="F965" s="15">
        <v>0</v>
      </c>
      <c r="G965" s="15">
        <f t="shared" si="93"/>
        <v>0</v>
      </c>
      <c r="H965" s="15">
        <f t="shared" si="94"/>
        <v>0</v>
      </c>
      <c r="I965" s="58">
        <f>'Fashring Assumptions'!$M$7*F965</f>
        <v>0</v>
      </c>
      <c r="J965" s="58">
        <f>'Fashring Assumptions'!$M$5*'Fashring Assumptions'!$M$7*E965</f>
        <v>379.4375</v>
      </c>
      <c r="K965" s="58">
        <f t="shared" si="95"/>
        <v>379.4375</v>
      </c>
    </row>
    <row r="966" spans="1:11" x14ac:dyDescent="0.3">
      <c r="A966" s="60">
        <v>43334</v>
      </c>
      <c r="B966" s="15">
        <f t="shared" si="90"/>
        <v>2018</v>
      </c>
      <c r="C966" s="15">
        <f t="shared" si="91"/>
        <v>8</v>
      </c>
      <c r="D966" s="15">
        <f t="shared" si="92"/>
        <v>22</v>
      </c>
      <c r="E966" s="15">
        <v>5203</v>
      </c>
      <c r="F966" s="15">
        <v>0</v>
      </c>
      <c r="G966" s="15">
        <f t="shared" si="93"/>
        <v>0</v>
      </c>
      <c r="H966" s="15">
        <f t="shared" si="94"/>
        <v>0</v>
      </c>
      <c r="I966" s="58">
        <f>'Fashring Assumptions'!$M$7*F966</f>
        <v>0</v>
      </c>
      <c r="J966" s="58">
        <f>'Fashring Assumptions'!$M$5*'Fashring Assumptions'!$M$7*E966</f>
        <v>325.1875</v>
      </c>
      <c r="K966" s="58">
        <f t="shared" si="95"/>
        <v>325.1875</v>
      </c>
    </row>
    <row r="967" spans="1:11" x14ac:dyDescent="0.3">
      <c r="A967" s="60">
        <v>43335</v>
      </c>
      <c r="B967" s="15">
        <f t="shared" si="90"/>
        <v>2018</v>
      </c>
      <c r="C967" s="15">
        <f t="shared" si="91"/>
        <v>8</v>
      </c>
      <c r="D967" s="15">
        <f t="shared" si="92"/>
        <v>23</v>
      </c>
      <c r="E967" s="15">
        <v>14940</v>
      </c>
      <c r="F967" s="15">
        <v>10603</v>
      </c>
      <c r="G967" s="15">
        <f t="shared" si="93"/>
        <v>1</v>
      </c>
      <c r="H967" s="15">
        <f t="shared" si="94"/>
        <v>1000</v>
      </c>
      <c r="I967" s="58">
        <f>'Fashring Assumptions'!$M$7*F967</f>
        <v>26507.5</v>
      </c>
      <c r="J967" s="58">
        <f>'Fashring Assumptions'!$M$5*'Fashring Assumptions'!$M$7*E967</f>
        <v>933.75</v>
      </c>
      <c r="K967" s="58">
        <f t="shared" si="95"/>
        <v>28441.25</v>
      </c>
    </row>
    <row r="968" spans="1:11" x14ac:dyDescent="0.3">
      <c r="A968" s="60">
        <v>43336</v>
      </c>
      <c r="B968" s="15">
        <f t="shared" si="90"/>
        <v>2018</v>
      </c>
      <c r="C968" s="15">
        <f t="shared" si="91"/>
        <v>8</v>
      </c>
      <c r="D968" s="15">
        <f t="shared" si="92"/>
        <v>24</v>
      </c>
      <c r="E968" s="15">
        <v>14084</v>
      </c>
      <c r="F968" s="15">
        <v>0</v>
      </c>
      <c r="G968" s="15">
        <f t="shared" si="93"/>
        <v>0</v>
      </c>
      <c r="H968" s="15">
        <f t="shared" si="94"/>
        <v>0</v>
      </c>
      <c r="I968" s="58">
        <f>'Fashring Assumptions'!$M$7*F968</f>
        <v>0</v>
      </c>
      <c r="J968" s="58">
        <f>'Fashring Assumptions'!$M$5*'Fashring Assumptions'!$M$7*E968</f>
        <v>880.25</v>
      </c>
      <c r="K968" s="58">
        <f t="shared" si="95"/>
        <v>880.25</v>
      </c>
    </row>
    <row r="969" spans="1:11" x14ac:dyDescent="0.3">
      <c r="A969" s="60">
        <v>43337</v>
      </c>
      <c r="B969" s="15">
        <f t="shared" si="90"/>
        <v>2018</v>
      </c>
      <c r="C969" s="15">
        <f t="shared" si="91"/>
        <v>8</v>
      </c>
      <c r="D969" s="15">
        <f t="shared" si="92"/>
        <v>25</v>
      </c>
      <c r="E969" s="15">
        <v>13194</v>
      </c>
      <c r="F969" s="15">
        <v>0</v>
      </c>
      <c r="G969" s="15">
        <f t="shared" si="93"/>
        <v>0</v>
      </c>
      <c r="H969" s="15">
        <f t="shared" si="94"/>
        <v>0</v>
      </c>
      <c r="I969" s="58">
        <f>'Fashring Assumptions'!$M$7*F969</f>
        <v>0</v>
      </c>
      <c r="J969" s="58">
        <f>'Fashring Assumptions'!$M$5*'Fashring Assumptions'!$M$7*E969</f>
        <v>824.625</v>
      </c>
      <c r="K969" s="58">
        <f t="shared" si="95"/>
        <v>824.625</v>
      </c>
    </row>
    <row r="970" spans="1:11" x14ac:dyDescent="0.3">
      <c r="A970" s="60">
        <v>43338</v>
      </c>
      <c r="B970" s="15">
        <f t="shared" si="90"/>
        <v>2018</v>
      </c>
      <c r="C970" s="15">
        <f t="shared" si="91"/>
        <v>8</v>
      </c>
      <c r="D970" s="15">
        <f t="shared" si="92"/>
        <v>26</v>
      </c>
      <c r="E970" s="15">
        <v>12344</v>
      </c>
      <c r="F970" s="15">
        <v>0</v>
      </c>
      <c r="G970" s="15">
        <f t="shared" si="93"/>
        <v>0</v>
      </c>
      <c r="H970" s="15">
        <f t="shared" si="94"/>
        <v>0</v>
      </c>
      <c r="I970" s="58">
        <f>'Fashring Assumptions'!$M$7*F970</f>
        <v>0</v>
      </c>
      <c r="J970" s="58">
        <f>'Fashring Assumptions'!$M$5*'Fashring Assumptions'!$M$7*E970</f>
        <v>771.5</v>
      </c>
      <c r="K970" s="58">
        <f t="shared" si="95"/>
        <v>771.5</v>
      </c>
    </row>
    <row r="971" spans="1:11" x14ac:dyDescent="0.3">
      <c r="A971" s="60">
        <v>43339</v>
      </c>
      <c r="B971" s="15">
        <f t="shared" si="90"/>
        <v>2018</v>
      </c>
      <c r="C971" s="15">
        <f t="shared" si="91"/>
        <v>8</v>
      </c>
      <c r="D971" s="15">
        <f t="shared" si="92"/>
        <v>27</v>
      </c>
      <c r="E971" s="15">
        <v>11476</v>
      </c>
      <c r="F971" s="15">
        <v>0</v>
      </c>
      <c r="G971" s="15">
        <f t="shared" si="93"/>
        <v>0</v>
      </c>
      <c r="H971" s="15">
        <f t="shared" si="94"/>
        <v>0</v>
      </c>
      <c r="I971" s="58">
        <f>'Fashring Assumptions'!$M$7*F971</f>
        <v>0</v>
      </c>
      <c r="J971" s="58">
        <f>'Fashring Assumptions'!$M$5*'Fashring Assumptions'!$M$7*E971</f>
        <v>717.25</v>
      </c>
      <c r="K971" s="58">
        <f t="shared" si="95"/>
        <v>717.25</v>
      </c>
    </row>
    <row r="972" spans="1:11" x14ac:dyDescent="0.3">
      <c r="A972" s="60">
        <v>43340</v>
      </c>
      <c r="B972" s="15">
        <f t="shared" si="90"/>
        <v>2018</v>
      </c>
      <c r="C972" s="15">
        <f t="shared" si="91"/>
        <v>8</v>
      </c>
      <c r="D972" s="15">
        <f t="shared" si="92"/>
        <v>28</v>
      </c>
      <c r="E972" s="15">
        <v>10548</v>
      </c>
      <c r="F972" s="15">
        <v>0</v>
      </c>
      <c r="G972" s="15">
        <f t="shared" si="93"/>
        <v>0</v>
      </c>
      <c r="H972" s="15">
        <f t="shared" si="94"/>
        <v>0</v>
      </c>
      <c r="I972" s="58">
        <f>'Fashring Assumptions'!$M$7*F972</f>
        <v>0</v>
      </c>
      <c r="J972" s="58">
        <f>'Fashring Assumptions'!$M$5*'Fashring Assumptions'!$M$7*E972</f>
        <v>659.25</v>
      </c>
      <c r="K972" s="58">
        <f t="shared" si="95"/>
        <v>659.25</v>
      </c>
    </row>
    <row r="973" spans="1:11" x14ac:dyDescent="0.3">
      <c r="A973" s="60">
        <v>43341</v>
      </c>
      <c r="B973" s="15">
        <f t="shared" si="90"/>
        <v>2018</v>
      </c>
      <c r="C973" s="15">
        <f t="shared" si="91"/>
        <v>8</v>
      </c>
      <c r="D973" s="15">
        <f t="shared" si="92"/>
        <v>29</v>
      </c>
      <c r="E973" s="15">
        <v>9700</v>
      </c>
      <c r="F973" s="15">
        <v>0</v>
      </c>
      <c r="G973" s="15">
        <f t="shared" si="93"/>
        <v>0</v>
      </c>
      <c r="H973" s="15">
        <f t="shared" si="94"/>
        <v>0</v>
      </c>
      <c r="I973" s="58">
        <f>'Fashring Assumptions'!$M$7*F973</f>
        <v>0</v>
      </c>
      <c r="J973" s="58">
        <f>'Fashring Assumptions'!$M$5*'Fashring Assumptions'!$M$7*E973</f>
        <v>606.25</v>
      </c>
      <c r="K973" s="58">
        <f t="shared" si="95"/>
        <v>606.25</v>
      </c>
    </row>
    <row r="974" spans="1:11" x14ac:dyDescent="0.3">
      <c r="A974" s="60">
        <v>43342</v>
      </c>
      <c r="B974" s="15">
        <f t="shared" si="90"/>
        <v>2018</v>
      </c>
      <c r="C974" s="15">
        <f t="shared" si="91"/>
        <v>8</v>
      </c>
      <c r="D974" s="15">
        <f t="shared" si="92"/>
        <v>30</v>
      </c>
      <c r="E974" s="15">
        <v>8844</v>
      </c>
      <c r="F974" s="15">
        <v>0</v>
      </c>
      <c r="G974" s="15">
        <f t="shared" si="93"/>
        <v>0</v>
      </c>
      <c r="H974" s="15">
        <f t="shared" si="94"/>
        <v>0</v>
      </c>
      <c r="I974" s="58">
        <f>'Fashring Assumptions'!$M$7*F974</f>
        <v>0</v>
      </c>
      <c r="J974" s="58">
        <f>'Fashring Assumptions'!$M$5*'Fashring Assumptions'!$M$7*E974</f>
        <v>552.75</v>
      </c>
      <c r="K974" s="58">
        <f t="shared" si="95"/>
        <v>552.75</v>
      </c>
    </row>
    <row r="975" spans="1:11" x14ac:dyDescent="0.3">
      <c r="A975" s="60">
        <v>43343</v>
      </c>
      <c r="B975" s="15">
        <f t="shared" si="90"/>
        <v>2018</v>
      </c>
      <c r="C975" s="15">
        <f t="shared" si="91"/>
        <v>8</v>
      </c>
      <c r="D975" s="15">
        <f t="shared" si="92"/>
        <v>31</v>
      </c>
      <c r="E975" s="15">
        <v>7974</v>
      </c>
      <c r="F975" s="15">
        <v>0</v>
      </c>
      <c r="G975" s="15">
        <f t="shared" si="93"/>
        <v>0</v>
      </c>
      <c r="H975" s="15">
        <f t="shared" si="94"/>
        <v>0</v>
      </c>
      <c r="I975" s="58">
        <f>'Fashring Assumptions'!$M$7*F975</f>
        <v>0</v>
      </c>
      <c r="J975" s="58">
        <f>'Fashring Assumptions'!$M$5*'Fashring Assumptions'!$M$7*E975</f>
        <v>498.375</v>
      </c>
      <c r="K975" s="58">
        <f t="shared" si="95"/>
        <v>498.375</v>
      </c>
    </row>
    <row r="976" spans="1:11" x14ac:dyDescent="0.3">
      <c r="A976" s="60">
        <v>43344</v>
      </c>
      <c r="B976" s="15">
        <f t="shared" si="90"/>
        <v>2018</v>
      </c>
      <c r="C976" s="15">
        <f t="shared" si="91"/>
        <v>9</v>
      </c>
      <c r="D976" s="15">
        <f t="shared" si="92"/>
        <v>1</v>
      </c>
      <c r="E976" s="15">
        <v>7121</v>
      </c>
      <c r="F976" s="15">
        <v>0</v>
      </c>
      <c r="G976" s="15">
        <f t="shared" si="93"/>
        <v>0</v>
      </c>
      <c r="H976" s="15">
        <f t="shared" si="94"/>
        <v>0</v>
      </c>
      <c r="I976" s="58">
        <f>'Fashring Assumptions'!$M$7*F976</f>
        <v>0</v>
      </c>
      <c r="J976" s="58">
        <f>'Fashring Assumptions'!$M$5*'Fashring Assumptions'!$M$7*E976</f>
        <v>445.0625</v>
      </c>
      <c r="K976" s="58">
        <f t="shared" si="95"/>
        <v>445.0625</v>
      </c>
    </row>
    <row r="977" spans="1:11" x14ac:dyDescent="0.3">
      <c r="A977" s="60">
        <v>43345</v>
      </c>
      <c r="B977" s="15">
        <f t="shared" si="90"/>
        <v>2018</v>
      </c>
      <c r="C977" s="15">
        <f t="shared" si="91"/>
        <v>9</v>
      </c>
      <c r="D977" s="15">
        <f t="shared" si="92"/>
        <v>2</v>
      </c>
      <c r="E977" s="15">
        <v>6279</v>
      </c>
      <c r="F977" s="15">
        <v>0</v>
      </c>
      <c r="G977" s="15">
        <f t="shared" si="93"/>
        <v>0</v>
      </c>
      <c r="H977" s="15">
        <f t="shared" si="94"/>
        <v>0</v>
      </c>
      <c r="I977" s="58">
        <f>'Fashring Assumptions'!$M$7*F977</f>
        <v>0</v>
      </c>
      <c r="J977" s="58">
        <f>'Fashring Assumptions'!$M$5*'Fashring Assumptions'!$M$7*E977</f>
        <v>392.4375</v>
      </c>
      <c r="K977" s="58">
        <f t="shared" si="95"/>
        <v>392.4375</v>
      </c>
    </row>
    <row r="978" spans="1:11" x14ac:dyDescent="0.3">
      <c r="A978" s="60">
        <v>43346</v>
      </c>
      <c r="B978" s="15">
        <f t="shared" si="90"/>
        <v>2018</v>
      </c>
      <c r="C978" s="15">
        <f t="shared" si="91"/>
        <v>9</v>
      </c>
      <c r="D978" s="15">
        <f t="shared" si="92"/>
        <v>3</v>
      </c>
      <c r="E978" s="15">
        <v>5432</v>
      </c>
      <c r="F978" s="15">
        <v>0</v>
      </c>
      <c r="G978" s="15">
        <f t="shared" si="93"/>
        <v>0</v>
      </c>
      <c r="H978" s="15">
        <f t="shared" si="94"/>
        <v>0</v>
      </c>
      <c r="I978" s="58">
        <f>'Fashring Assumptions'!$M$7*F978</f>
        <v>0</v>
      </c>
      <c r="J978" s="58">
        <f>'Fashring Assumptions'!$M$5*'Fashring Assumptions'!$M$7*E978</f>
        <v>339.5</v>
      </c>
      <c r="K978" s="58">
        <f t="shared" si="95"/>
        <v>339.5</v>
      </c>
    </row>
    <row r="979" spans="1:11" x14ac:dyDescent="0.3">
      <c r="A979" s="60">
        <v>43347</v>
      </c>
      <c r="B979" s="15">
        <f t="shared" si="90"/>
        <v>2018</v>
      </c>
      <c r="C979" s="15">
        <f t="shared" si="91"/>
        <v>9</v>
      </c>
      <c r="D979" s="15">
        <f t="shared" si="92"/>
        <v>4</v>
      </c>
      <c r="E979" s="15">
        <v>18720</v>
      </c>
      <c r="F979" s="15">
        <v>14138</v>
      </c>
      <c r="G979" s="15">
        <f t="shared" si="93"/>
        <v>1</v>
      </c>
      <c r="H979" s="15">
        <f t="shared" si="94"/>
        <v>1000</v>
      </c>
      <c r="I979" s="58">
        <f>'Fashring Assumptions'!$M$7*F979</f>
        <v>35345</v>
      </c>
      <c r="J979" s="58">
        <f>'Fashring Assumptions'!$M$5*'Fashring Assumptions'!$M$7*E979</f>
        <v>1170</v>
      </c>
      <c r="K979" s="58">
        <f t="shared" si="95"/>
        <v>37515</v>
      </c>
    </row>
    <row r="980" spans="1:11" x14ac:dyDescent="0.3">
      <c r="A980" s="60">
        <v>43348</v>
      </c>
      <c r="B980" s="15">
        <f t="shared" si="90"/>
        <v>2018</v>
      </c>
      <c r="C980" s="15">
        <f t="shared" si="91"/>
        <v>9</v>
      </c>
      <c r="D980" s="15">
        <f t="shared" si="92"/>
        <v>5</v>
      </c>
      <c r="E980" s="15">
        <v>17836</v>
      </c>
      <c r="F980" s="15">
        <v>0</v>
      </c>
      <c r="G980" s="15">
        <f t="shared" si="93"/>
        <v>0</v>
      </c>
      <c r="H980" s="15">
        <f t="shared" si="94"/>
        <v>0</v>
      </c>
      <c r="I980" s="58">
        <f>'Fashring Assumptions'!$M$7*F980</f>
        <v>0</v>
      </c>
      <c r="J980" s="58">
        <f>'Fashring Assumptions'!$M$5*'Fashring Assumptions'!$M$7*E980</f>
        <v>1114.75</v>
      </c>
      <c r="K980" s="58">
        <f t="shared" si="95"/>
        <v>1114.75</v>
      </c>
    </row>
    <row r="981" spans="1:11" x14ac:dyDescent="0.3">
      <c r="A981" s="60">
        <v>43349</v>
      </c>
      <c r="B981" s="15">
        <f t="shared" si="90"/>
        <v>2018</v>
      </c>
      <c r="C981" s="15">
        <f t="shared" si="91"/>
        <v>9</v>
      </c>
      <c r="D981" s="15">
        <f t="shared" si="92"/>
        <v>6</v>
      </c>
      <c r="E981" s="15">
        <v>16978</v>
      </c>
      <c r="F981" s="15">
        <v>0</v>
      </c>
      <c r="G981" s="15">
        <f t="shared" si="93"/>
        <v>0</v>
      </c>
      <c r="H981" s="15">
        <f t="shared" si="94"/>
        <v>0</v>
      </c>
      <c r="I981" s="58">
        <f>'Fashring Assumptions'!$M$7*F981</f>
        <v>0</v>
      </c>
      <c r="J981" s="58">
        <f>'Fashring Assumptions'!$M$5*'Fashring Assumptions'!$M$7*E981</f>
        <v>1061.125</v>
      </c>
      <c r="K981" s="58">
        <f t="shared" si="95"/>
        <v>1061.125</v>
      </c>
    </row>
    <row r="982" spans="1:11" x14ac:dyDescent="0.3">
      <c r="A982" s="60">
        <v>43350</v>
      </c>
      <c r="B982" s="15">
        <f t="shared" si="90"/>
        <v>2018</v>
      </c>
      <c r="C982" s="15">
        <f t="shared" si="91"/>
        <v>9</v>
      </c>
      <c r="D982" s="15">
        <f t="shared" si="92"/>
        <v>7</v>
      </c>
      <c r="E982" s="15">
        <v>16109</v>
      </c>
      <c r="F982" s="15">
        <v>0</v>
      </c>
      <c r="G982" s="15">
        <f t="shared" si="93"/>
        <v>0</v>
      </c>
      <c r="H982" s="15">
        <f t="shared" si="94"/>
        <v>0</v>
      </c>
      <c r="I982" s="58">
        <f>'Fashring Assumptions'!$M$7*F982</f>
        <v>0</v>
      </c>
      <c r="J982" s="58">
        <f>'Fashring Assumptions'!$M$5*'Fashring Assumptions'!$M$7*E982</f>
        <v>1006.8125</v>
      </c>
      <c r="K982" s="58">
        <f t="shared" si="95"/>
        <v>1006.8125</v>
      </c>
    </row>
    <row r="983" spans="1:11" x14ac:dyDescent="0.3">
      <c r="A983" s="60">
        <v>43351</v>
      </c>
      <c r="B983" s="15">
        <f t="shared" si="90"/>
        <v>2018</v>
      </c>
      <c r="C983" s="15">
        <f t="shared" si="91"/>
        <v>9</v>
      </c>
      <c r="D983" s="15">
        <f t="shared" si="92"/>
        <v>8</v>
      </c>
      <c r="E983" s="15">
        <v>15292</v>
      </c>
      <c r="F983" s="15">
        <v>0</v>
      </c>
      <c r="G983" s="15">
        <f t="shared" si="93"/>
        <v>0</v>
      </c>
      <c r="H983" s="15">
        <f t="shared" si="94"/>
        <v>0</v>
      </c>
      <c r="I983" s="58">
        <f>'Fashring Assumptions'!$M$7*F983</f>
        <v>0</v>
      </c>
      <c r="J983" s="58">
        <f>'Fashring Assumptions'!$M$5*'Fashring Assumptions'!$M$7*E983</f>
        <v>955.75</v>
      </c>
      <c r="K983" s="58">
        <f t="shared" si="95"/>
        <v>955.75</v>
      </c>
    </row>
    <row r="984" spans="1:11" x14ac:dyDescent="0.3">
      <c r="A984" s="60">
        <v>43352</v>
      </c>
      <c r="B984" s="15">
        <f t="shared" si="90"/>
        <v>2018</v>
      </c>
      <c r="C984" s="15">
        <f t="shared" si="91"/>
        <v>9</v>
      </c>
      <c r="D984" s="15">
        <f t="shared" si="92"/>
        <v>9</v>
      </c>
      <c r="E984" s="15">
        <v>14426</v>
      </c>
      <c r="F984" s="15">
        <v>0</v>
      </c>
      <c r="G984" s="15">
        <f t="shared" si="93"/>
        <v>0</v>
      </c>
      <c r="H984" s="15">
        <f t="shared" si="94"/>
        <v>0</v>
      </c>
      <c r="I984" s="58">
        <f>'Fashring Assumptions'!$M$7*F984</f>
        <v>0</v>
      </c>
      <c r="J984" s="58">
        <f>'Fashring Assumptions'!$M$5*'Fashring Assumptions'!$M$7*E984</f>
        <v>901.625</v>
      </c>
      <c r="K984" s="58">
        <f t="shared" si="95"/>
        <v>901.625</v>
      </c>
    </row>
    <row r="985" spans="1:11" x14ac:dyDescent="0.3">
      <c r="A985" s="60">
        <v>43353</v>
      </c>
      <c r="B985" s="15">
        <f t="shared" si="90"/>
        <v>2018</v>
      </c>
      <c r="C985" s="15">
        <f t="shared" si="91"/>
        <v>9</v>
      </c>
      <c r="D985" s="15">
        <f t="shared" si="92"/>
        <v>10</v>
      </c>
      <c r="E985" s="15">
        <v>13595</v>
      </c>
      <c r="F985" s="15">
        <v>0</v>
      </c>
      <c r="G985" s="15">
        <f t="shared" si="93"/>
        <v>0</v>
      </c>
      <c r="H985" s="15">
        <f t="shared" si="94"/>
        <v>0</v>
      </c>
      <c r="I985" s="58">
        <f>'Fashring Assumptions'!$M$7*F985</f>
        <v>0</v>
      </c>
      <c r="J985" s="58">
        <f>'Fashring Assumptions'!$M$5*'Fashring Assumptions'!$M$7*E985</f>
        <v>849.6875</v>
      </c>
      <c r="K985" s="58">
        <f t="shared" si="95"/>
        <v>849.6875</v>
      </c>
    </row>
    <row r="986" spans="1:11" x14ac:dyDescent="0.3">
      <c r="A986" s="60">
        <v>43354</v>
      </c>
      <c r="B986" s="15">
        <f t="shared" si="90"/>
        <v>2018</v>
      </c>
      <c r="C986" s="15">
        <f t="shared" si="91"/>
        <v>9</v>
      </c>
      <c r="D986" s="15">
        <f t="shared" si="92"/>
        <v>11</v>
      </c>
      <c r="E986" s="15">
        <v>12723</v>
      </c>
      <c r="F986" s="15">
        <v>0</v>
      </c>
      <c r="G986" s="15">
        <f t="shared" si="93"/>
        <v>0</v>
      </c>
      <c r="H986" s="15">
        <f t="shared" si="94"/>
        <v>0</v>
      </c>
      <c r="I986" s="58">
        <f>'Fashring Assumptions'!$M$7*F986</f>
        <v>0</v>
      </c>
      <c r="J986" s="58">
        <f>'Fashring Assumptions'!$M$5*'Fashring Assumptions'!$M$7*E986</f>
        <v>795.1875</v>
      </c>
      <c r="K986" s="58">
        <f t="shared" si="95"/>
        <v>795.1875</v>
      </c>
    </row>
    <row r="987" spans="1:11" x14ac:dyDescent="0.3">
      <c r="A987" s="60">
        <v>43355</v>
      </c>
      <c r="B987" s="15">
        <f t="shared" si="90"/>
        <v>2018</v>
      </c>
      <c r="C987" s="15">
        <f t="shared" si="91"/>
        <v>9</v>
      </c>
      <c r="D987" s="15">
        <f t="shared" si="92"/>
        <v>12</v>
      </c>
      <c r="E987" s="15">
        <v>11868</v>
      </c>
      <c r="F987" s="15">
        <v>0</v>
      </c>
      <c r="G987" s="15">
        <f t="shared" si="93"/>
        <v>0</v>
      </c>
      <c r="H987" s="15">
        <f t="shared" si="94"/>
        <v>0</v>
      </c>
      <c r="I987" s="58">
        <f>'Fashring Assumptions'!$M$7*F987</f>
        <v>0</v>
      </c>
      <c r="J987" s="58">
        <f>'Fashring Assumptions'!$M$5*'Fashring Assumptions'!$M$7*E987</f>
        <v>741.75</v>
      </c>
      <c r="K987" s="58">
        <f t="shared" si="95"/>
        <v>741.75</v>
      </c>
    </row>
    <row r="988" spans="1:11" x14ac:dyDescent="0.3">
      <c r="A988" s="60">
        <v>43356</v>
      </c>
      <c r="B988" s="15">
        <f t="shared" si="90"/>
        <v>2018</v>
      </c>
      <c r="C988" s="15">
        <f t="shared" si="91"/>
        <v>9</v>
      </c>
      <c r="D988" s="15">
        <f t="shared" si="92"/>
        <v>13</v>
      </c>
      <c r="E988" s="15">
        <v>11010</v>
      </c>
      <c r="F988" s="15">
        <v>0</v>
      </c>
      <c r="G988" s="15">
        <f t="shared" si="93"/>
        <v>0</v>
      </c>
      <c r="H988" s="15">
        <f t="shared" si="94"/>
        <v>0</v>
      </c>
      <c r="I988" s="58">
        <f>'Fashring Assumptions'!$M$7*F988</f>
        <v>0</v>
      </c>
      <c r="J988" s="58">
        <f>'Fashring Assumptions'!$M$5*'Fashring Assumptions'!$M$7*E988</f>
        <v>688.125</v>
      </c>
      <c r="K988" s="58">
        <f t="shared" si="95"/>
        <v>688.125</v>
      </c>
    </row>
    <row r="989" spans="1:11" x14ac:dyDescent="0.3">
      <c r="A989" s="60">
        <v>43357</v>
      </c>
      <c r="B989" s="15">
        <f t="shared" si="90"/>
        <v>2018</v>
      </c>
      <c r="C989" s="15">
        <f t="shared" si="91"/>
        <v>9</v>
      </c>
      <c r="D989" s="15">
        <f t="shared" si="92"/>
        <v>14</v>
      </c>
      <c r="E989" s="15">
        <v>10148</v>
      </c>
      <c r="F989" s="15">
        <v>0</v>
      </c>
      <c r="G989" s="15">
        <f t="shared" si="93"/>
        <v>0</v>
      </c>
      <c r="H989" s="15">
        <f t="shared" si="94"/>
        <v>0</v>
      </c>
      <c r="I989" s="58">
        <f>'Fashring Assumptions'!$M$7*F989</f>
        <v>0</v>
      </c>
      <c r="J989" s="58">
        <f>'Fashring Assumptions'!$M$5*'Fashring Assumptions'!$M$7*E989</f>
        <v>634.25</v>
      </c>
      <c r="K989" s="58">
        <f t="shared" si="95"/>
        <v>634.25</v>
      </c>
    </row>
    <row r="990" spans="1:11" x14ac:dyDescent="0.3">
      <c r="A990" s="60">
        <v>43358</v>
      </c>
      <c r="B990" s="15">
        <f t="shared" si="90"/>
        <v>2018</v>
      </c>
      <c r="C990" s="15">
        <f t="shared" si="91"/>
        <v>9</v>
      </c>
      <c r="D990" s="15">
        <f t="shared" si="92"/>
        <v>15</v>
      </c>
      <c r="E990" s="15">
        <v>9256</v>
      </c>
      <c r="F990" s="15">
        <v>0</v>
      </c>
      <c r="G990" s="15">
        <f t="shared" si="93"/>
        <v>0</v>
      </c>
      <c r="H990" s="15">
        <f t="shared" si="94"/>
        <v>0</v>
      </c>
      <c r="I990" s="58">
        <f>'Fashring Assumptions'!$M$7*F990</f>
        <v>0</v>
      </c>
      <c r="J990" s="58">
        <f>'Fashring Assumptions'!$M$5*'Fashring Assumptions'!$M$7*E990</f>
        <v>578.5</v>
      </c>
      <c r="K990" s="58">
        <f t="shared" si="95"/>
        <v>578.5</v>
      </c>
    </row>
    <row r="991" spans="1:11" x14ac:dyDescent="0.3">
      <c r="A991" s="60">
        <v>43359</v>
      </c>
      <c r="B991" s="15">
        <f t="shared" si="90"/>
        <v>2018</v>
      </c>
      <c r="C991" s="15">
        <f t="shared" si="91"/>
        <v>9</v>
      </c>
      <c r="D991" s="15">
        <f t="shared" si="92"/>
        <v>16</v>
      </c>
      <c r="E991" s="15">
        <v>8423</v>
      </c>
      <c r="F991" s="15">
        <v>0</v>
      </c>
      <c r="G991" s="15">
        <f t="shared" si="93"/>
        <v>0</v>
      </c>
      <c r="H991" s="15">
        <f t="shared" si="94"/>
        <v>0</v>
      </c>
      <c r="I991" s="58">
        <f>'Fashring Assumptions'!$M$7*F991</f>
        <v>0</v>
      </c>
      <c r="J991" s="58">
        <f>'Fashring Assumptions'!$M$5*'Fashring Assumptions'!$M$7*E991</f>
        <v>526.4375</v>
      </c>
      <c r="K991" s="58">
        <f t="shared" si="95"/>
        <v>526.4375</v>
      </c>
    </row>
    <row r="992" spans="1:11" x14ac:dyDescent="0.3">
      <c r="A992" s="60">
        <v>43360</v>
      </c>
      <c r="B992" s="15">
        <f t="shared" si="90"/>
        <v>2018</v>
      </c>
      <c r="C992" s="15">
        <f t="shared" si="91"/>
        <v>9</v>
      </c>
      <c r="D992" s="15">
        <f t="shared" si="92"/>
        <v>17</v>
      </c>
      <c r="E992" s="15">
        <v>7520</v>
      </c>
      <c r="F992" s="15">
        <v>0</v>
      </c>
      <c r="G992" s="15">
        <f t="shared" si="93"/>
        <v>0</v>
      </c>
      <c r="H992" s="15">
        <f t="shared" si="94"/>
        <v>0</v>
      </c>
      <c r="I992" s="58">
        <f>'Fashring Assumptions'!$M$7*F992</f>
        <v>0</v>
      </c>
      <c r="J992" s="58">
        <f>'Fashring Assumptions'!$M$5*'Fashring Assumptions'!$M$7*E992</f>
        <v>470</v>
      </c>
      <c r="K992" s="58">
        <f t="shared" si="95"/>
        <v>470</v>
      </c>
    </row>
    <row r="993" spans="1:11" x14ac:dyDescent="0.3">
      <c r="A993" s="60">
        <v>43361</v>
      </c>
      <c r="B993" s="15">
        <f t="shared" si="90"/>
        <v>2018</v>
      </c>
      <c r="C993" s="15">
        <f t="shared" si="91"/>
        <v>9</v>
      </c>
      <c r="D993" s="15">
        <f t="shared" si="92"/>
        <v>18</v>
      </c>
      <c r="E993" s="15">
        <v>6606</v>
      </c>
      <c r="F993" s="15">
        <v>0</v>
      </c>
      <c r="G993" s="15">
        <f t="shared" si="93"/>
        <v>0</v>
      </c>
      <c r="H993" s="15">
        <f t="shared" si="94"/>
        <v>0</v>
      </c>
      <c r="I993" s="58">
        <f>'Fashring Assumptions'!$M$7*F993</f>
        <v>0</v>
      </c>
      <c r="J993" s="58">
        <f>'Fashring Assumptions'!$M$5*'Fashring Assumptions'!$M$7*E993</f>
        <v>412.875</v>
      </c>
      <c r="K993" s="58">
        <f t="shared" si="95"/>
        <v>412.875</v>
      </c>
    </row>
    <row r="994" spans="1:11" x14ac:dyDescent="0.3">
      <c r="A994" s="60">
        <v>43362</v>
      </c>
      <c r="B994" s="15">
        <f t="shared" si="90"/>
        <v>2018</v>
      </c>
      <c r="C994" s="15">
        <f t="shared" si="91"/>
        <v>9</v>
      </c>
      <c r="D994" s="15">
        <f t="shared" si="92"/>
        <v>19</v>
      </c>
      <c r="E994" s="15">
        <v>5722</v>
      </c>
      <c r="F994" s="15">
        <v>0</v>
      </c>
      <c r="G994" s="15">
        <f t="shared" si="93"/>
        <v>0</v>
      </c>
      <c r="H994" s="15">
        <f t="shared" si="94"/>
        <v>0</v>
      </c>
      <c r="I994" s="58">
        <f>'Fashring Assumptions'!$M$7*F994</f>
        <v>0</v>
      </c>
      <c r="J994" s="58">
        <f>'Fashring Assumptions'!$M$5*'Fashring Assumptions'!$M$7*E994</f>
        <v>357.625</v>
      </c>
      <c r="K994" s="58">
        <f t="shared" si="95"/>
        <v>357.625</v>
      </c>
    </row>
    <row r="995" spans="1:11" x14ac:dyDescent="0.3">
      <c r="A995" s="60">
        <v>43363</v>
      </c>
      <c r="B995" s="15">
        <f t="shared" si="90"/>
        <v>2018</v>
      </c>
      <c r="C995" s="15">
        <f t="shared" si="91"/>
        <v>9</v>
      </c>
      <c r="D995" s="15">
        <f t="shared" si="92"/>
        <v>20</v>
      </c>
      <c r="E995" s="15">
        <v>17081</v>
      </c>
      <c r="F995" s="15">
        <v>12265</v>
      </c>
      <c r="G995" s="15">
        <f t="shared" si="93"/>
        <v>1</v>
      </c>
      <c r="H995" s="15">
        <f t="shared" si="94"/>
        <v>1000</v>
      </c>
      <c r="I995" s="58">
        <f>'Fashring Assumptions'!$M$7*F995</f>
        <v>30662.5</v>
      </c>
      <c r="J995" s="58">
        <f>'Fashring Assumptions'!$M$5*'Fashring Assumptions'!$M$7*E995</f>
        <v>1067.5625</v>
      </c>
      <c r="K995" s="58">
        <f t="shared" si="95"/>
        <v>32730.0625</v>
      </c>
    </row>
    <row r="996" spans="1:11" x14ac:dyDescent="0.3">
      <c r="A996" s="60">
        <v>43364</v>
      </c>
      <c r="B996" s="15">
        <f t="shared" si="90"/>
        <v>2018</v>
      </c>
      <c r="C996" s="15">
        <f t="shared" si="91"/>
        <v>9</v>
      </c>
      <c r="D996" s="15">
        <f t="shared" si="92"/>
        <v>21</v>
      </c>
      <c r="E996" s="15">
        <v>16237</v>
      </c>
      <c r="F996" s="15">
        <v>0</v>
      </c>
      <c r="G996" s="15">
        <f t="shared" si="93"/>
        <v>0</v>
      </c>
      <c r="H996" s="15">
        <f t="shared" si="94"/>
        <v>0</v>
      </c>
      <c r="I996" s="58">
        <f>'Fashring Assumptions'!$M$7*F996</f>
        <v>0</v>
      </c>
      <c r="J996" s="58">
        <f>'Fashring Assumptions'!$M$5*'Fashring Assumptions'!$M$7*E996</f>
        <v>1014.8125</v>
      </c>
      <c r="K996" s="58">
        <f t="shared" si="95"/>
        <v>1014.8125</v>
      </c>
    </row>
    <row r="997" spans="1:11" x14ac:dyDescent="0.3">
      <c r="A997" s="60">
        <v>43365</v>
      </c>
      <c r="B997" s="15">
        <f t="shared" si="90"/>
        <v>2018</v>
      </c>
      <c r="C997" s="15">
        <f t="shared" si="91"/>
        <v>9</v>
      </c>
      <c r="D997" s="15">
        <f t="shared" si="92"/>
        <v>22</v>
      </c>
      <c r="E997" s="15">
        <v>15399</v>
      </c>
      <c r="F997" s="15">
        <v>0</v>
      </c>
      <c r="G997" s="15">
        <f t="shared" si="93"/>
        <v>0</v>
      </c>
      <c r="H997" s="15">
        <f t="shared" si="94"/>
        <v>0</v>
      </c>
      <c r="I997" s="58">
        <f>'Fashring Assumptions'!$M$7*F997</f>
        <v>0</v>
      </c>
      <c r="J997" s="58">
        <f>'Fashring Assumptions'!$M$5*'Fashring Assumptions'!$M$7*E997</f>
        <v>962.4375</v>
      </c>
      <c r="K997" s="58">
        <f t="shared" si="95"/>
        <v>962.4375</v>
      </c>
    </row>
    <row r="998" spans="1:11" x14ac:dyDescent="0.3">
      <c r="A998" s="60">
        <v>43366</v>
      </c>
      <c r="B998" s="15">
        <f t="shared" si="90"/>
        <v>2018</v>
      </c>
      <c r="C998" s="15">
        <f t="shared" si="91"/>
        <v>9</v>
      </c>
      <c r="D998" s="15">
        <f t="shared" si="92"/>
        <v>23</v>
      </c>
      <c r="E998" s="15">
        <v>14557</v>
      </c>
      <c r="F998" s="15">
        <v>0</v>
      </c>
      <c r="G998" s="15">
        <f t="shared" si="93"/>
        <v>0</v>
      </c>
      <c r="H998" s="15">
        <f t="shared" si="94"/>
        <v>0</v>
      </c>
      <c r="I998" s="58">
        <f>'Fashring Assumptions'!$M$7*F998</f>
        <v>0</v>
      </c>
      <c r="J998" s="58">
        <f>'Fashring Assumptions'!$M$5*'Fashring Assumptions'!$M$7*E998</f>
        <v>909.8125</v>
      </c>
      <c r="K998" s="58">
        <f t="shared" si="95"/>
        <v>909.8125</v>
      </c>
    </row>
    <row r="999" spans="1:11" x14ac:dyDescent="0.3">
      <c r="A999" s="60">
        <v>43367</v>
      </c>
      <c r="B999" s="15">
        <f t="shared" si="90"/>
        <v>2018</v>
      </c>
      <c r="C999" s="15">
        <f t="shared" si="91"/>
        <v>9</v>
      </c>
      <c r="D999" s="15">
        <f t="shared" si="92"/>
        <v>24</v>
      </c>
      <c r="E999" s="15">
        <v>13644</v>
      </c>
      <c r="F999" s="15">
        <v>0</v>
      </c>
      <c r="G999" s="15">
        <f t="shared" si="93"/>
        <v>0</v>
      </c>
      <c r="H999" s="15">
        <f t="shared" si="94"/>
        <v>0</v>
      </c>
      <c r="I999" s="58">
        <f>'Fashring Assumptions'!$M$7*F999</f>
        <v>0</v>
      </c>
      <c r="J999" s="58">
        <f>'Fashring Assumptions'!$M$5*'Fashring Assumptions'!$M$7*E999</f>
        <v>852.75</v>
      </c>
      <c r="K999" s="58">
        <f t="shared" si="95"/>
        <v>852.75</v>
      </c>
    </row>
    <row r="1000" spans="1:11" x14ac:dyDescent="0.3">
      <c r="A1000" s="60">
        <v>43368</v>
      </c>
      <c r="B1000" s="15">
        <f t="shared" si="90"/>
        <v>2018</v>
      </c>
      <c r="C1000" s="15">
        <f t="shared" si="91"/>
        <v>9</v>
      </c>
      <c r="D1000" s="15">
        <f t="shared" si="92"/>
        <v>25</v>
      </c>
      <c r="E1000" s="15">
        <v>13062</v>
      </c>
      <c r="F1000" s="15">
        <v>0</v>
      </c>
      <c r="G1000" s="15">
        <f t="shared" si="93"/>
        <v>0</v>
      </c>
      <c r="H1000" s="15">
        <f t="shared" si="94"/>
        <v>0</v>
      </c>
      <c r="I1000" s="58">
        <f>'Fashring Assumptions'!$M$7*F1000</f>
        <v>0</v>
      </c>
      <c r="J1000" s="58">
        <f>'Fashring Assumptions'!$M$5*'Fashring Assumptions'!$M$7*E1000</f>
        <v>816.375</v>
      </c>
      <c r="K1000" s="58">
        <f t="shared" si="95"/>
        <v>816.375</v>
      </c>
    </row>
    <row r="1001" spans="1:11" x14ac:dyDescent="0.3">
      <c r="A1001" s="60">
        <v>43369</v>
      </c>
      <c r="B1001" s="15">
        <f t="shared" si="90"/>
        <v>2018</v>
      </c>
      <c r="C1001" s="15">
        <f t="shared" si="91"/>
        <v>9</v>
      </c>
      <c r="D1001" s="15">
        <f t="shared" si="92"/>
        <v>26</v>
      </c>
      <c r="E1001" s="15">
        <v>12453</v>
      </c>
      <c r="F1001" s="15">
        <v>0</v>
      </c>
      <c r="G1001" s="15">
        <f t="shared" si="93"/>
        <v>0</v>
      </c>
      <c r="H1001" s="15">
        <f t="shared" si="94"/>
        <v>0</v>
      </c>
      <c r="I1001" s="58">
        <f>'Fashring Assumptions'!$M$7*F1001</f>
        <v>0</v>
      </c>
      <c r="J1001" s="58">
        <f>'Fashring Assumptions'!$M$5*'Fashring Assumptions'!$M$7*E1001</f>
        <v>778.3125</v>
      </c>
      <c r="K1001" s="58">
        <f t="shared" si="95"/>
        <v>778.3125</v>
      </c>
    </row>
    <row r="1002" spans="1:11" x14ac:dyDescent="0.3">
      <c r="A1002" s="60">
        <v>43370</v>
      </c>
      <c r="B1002" s="15">
        <f t="shared" si="90"/>
        <v>2018</v>
      </c>
      <c r="C1002" s="15">
        <f t="shared" si="91"/>
        <v>9</v>
      </c>
      <c r="D1002" s="15">
        <f t="shared" si="92"/>
        <v>27</v>
      </c>
      <c r="E1002" s="15">
        <v>11831</v>
      </c>
      <c r="F1002" s="15">
        <v>0</v>
      </c>
      <c r="G1002" s="15">
        <f t="shared" si="93"/>
        <v>0</v>
      </c>
      <c r="H1002" s="15">
        <f t="shared" si="94"/>
        <v>0</v>
      </c>
      <c r="I1002" s="58">
        <f>'Fashring Assumptions'!$M$7*F1002</f>
        <v>0</v>
      </c>
      <c r="J1002" s="58">
        <f>'Fashring Assumptions'!$M$5*'Fashring Assumptions'!$M$7*E1002</f>
        <v>739.4375</v>
      </c>
      <c r="K1002" s="58">
        <f t="shared" si="95"/>
        <v>739.4375</v>
      </c>
    </row>
    <row r="1003" spans="1:11" x14ac:dyDescent="0.3">
      <c r="A1003" s="60">
        <v>43371</v>
      </c>
      <c r="B1003" s="15">
        <f t="shared" si="90"/>
        <v>2018</v>
      </c>
      <c r="C1003" s="15">
        <f t="shared" si="91"/>
        <v>9</v>
      </c>
      <c r="D1003" s="15">
        <f t="shared" si="92"/>
        <v>28</v>
      </c>
      <c r="E1003" s="15">
        <v>11253</v>
      </c>
      <c r="F1003" s="15">
        <v>0</v>
      </c>
      <c r="G1003" s="15">
        <f t="shared" si="93"/>
        <v>0</v>
      </c>
      <c r="H1003" s="15">
        <f t="shared" si="94"/>
        <v>0</v>
      </c>
      <c r="I1003" s="58">
        <f>'Fashring Assumptions'!$M$7*F1003</f>
        <v>0</v>
      </c>
      <c r="J1003" s="58">
        <f>'Fashring Assumptions'!$M$5*'Fashring Assumptions'!$M$7*E1003</f>
        <v>703.3125</v>
      </c>
      <c r="K1003" s="58">
        <f t="shared" si="95"/>
        <v>703.3125</v>
      </c>
    </row>
    <row r="1004" spans="1:11" x14ac:dyDescent="0.3">
      <c r="A1004" s="60">
        <v>43372</v>
      </c>
      <c r="B1004" s="15">
        <f t="shared" si="90"/>
        <v>2018</v>
      </c>
      <c r="C1004" s="15">
        <f t="shared" si="91"/>
        <v>9</v>
      </c>
      <c r="D1004" s="15">
        <f t="shared" si="92"/>
        <v>29</v>
      </c>
      <c r="E1004" s="15">
        <v>10734</v>
      </c>
      <c r="F1004" s="15">
        <v>0</v>
      </c>
      <c r="G1004" s="15">
        <f t="shared" si="93"/>
        <v>0</v>
      </c>
      <c r="H1004" s="15">
        <f t="shared" si="94"/>
        <v>0</v>
      </c>
      <c r="I1004" s="58">
        <f>'Fashring Assumptions'!$M$7*F1004</f>
        <v>0</v>
      </c>
      <c r="J1004" s="58">
        <f>'Fashring Assumptions'!$M$5*'Fashring Assumptions'!$M$7*E1004</f>
        <v>670.875</v>
      </c>
      <c r="K1004" s="58">
        <f t="shared" si="95"/>
        <v>670.875</v>
      </c>
    </row>
    <row r="1005" spans="1:11" x14ac:dyDescent="0.3">
      <c r="A1005" s="60">
        <v>43373</v>
      </c>
      <c r="B1005" s="15">
        <f t="shared" si="90"/>
        <v>2018</v>
      </c>
      <c r="C1005" s="15">
        <f t="shared" si="91"/>
        <v>9</v>
      </c>
      <c r="D1005" s="15">
        <f t="shared" si="92"/>
        <v>30</v>
      </c>
      <c r="E1005" s="15">
        <v>10140</v>
      </c>
      <c r="F1005" s="15">
        <v>0</v>
      </c>
      <c r="G1005" s="15">
        <f t="shared" si="93"/>
        <v>0</v>
      </c>
      <c r="H1005" s="15">
        <f t="shared" si="94"/>
        <v>0</v>
      </c>
      <c r="I1005" s="58">
        <f>'Fashring Assumptions'!$M$7*F1005</f>
        <v>0</v>
      </c>
      <c r="J1005" s="58">
        <f>'Fashring Assumptions'!$M$5*'Fashring Assumptions'!$M$7*E1005</f>
        <v>633.75</v>
      </c>
      <c r="K1005" s="58">
        <f t="shared" si="95"/>
        <v>633.75</v>
      </c>
    </row>
    <row r="1006" spans="1:11" x14ac:dyDescent="0.3">
      <c r="A1006" s="60">
        <v>43374</v>
      </c>
      <c r="B1006" s="15">
        <f t="shared" si="90"/>
        <v>2018</v>
      </c>
      <c r="C1006" s="15">
        <f t="shared" si="91"/>
        <v>10</v>
      </c>
      <c r="D1006" s="15">
        <f t="shared" si="92"/>
        <v>1</v>
      </c>
      <c r="E1006" s="15">
        <v>9558</v>
      </c>
      <c r="F1006" s="15">
        <v>0</v>
      </c>
      <c r="G1006" s="15">
        <f t="shared" si="93"/>
        <v>0</v>
      </c>
      <c r="H1006" s="15">
        <f t="shared" si="94"/>
        <v>0</v>
      </c>
      <c r="I1006" s="58">
        <f>'Fashring Assumptions'!$M$7*F1006</f>
        <v>0</v>
      </c>
      <c r="J1006" s="58">
        <f>'Fashring Assumptions'!$M$5*'Fashring Assumptions'!$M$7*E1006</f>
        <v>597.375</v>
      </c>
      <c r="K1006" s="58">
        <f t="shared" si="95"/>
        <v>597.375</v>
      </c>
    </row>
    <row r="1007" spans="1:11" x14ac:dyDescent="0.3">
      <c r="A1007" s="60">
        <v>43375</v>
      </c>
      <c r="B1007" s="15">
        <f t="shared" si="90"/>
        <v>2018</v>
      </c>
      <c r="C1007" s="15">
        <f t="shared" si="91"/>
        <v>10</v>
      </c>
      <c r="D1007" s="15">
        <f t="shared" si="92"/>
        <v>2</v>
      </c>
      <c r="E1007" s="15">
        <v>8938</v>
      </c>
      <c r="F1007" s="15">
        <v>0</v>
      </c>
      <c r="G1007" s="15">
        <f t="shared" si="93"/>
        <v>0</v>
      </c>
      <c r="H1007" s="15">
        <f t="shared" si="94"/>
        <v>0</v>
      </c>
      <c r="I1007" s="58">
        <f>'Fashring Assumptions'!$M$7*F1007</f>
        <v>0</v>
      </c>
      <c r="J1007" s="58">
        <f>'Fashring Assumptions'!$M$5*'Fashring Assumptions'!$M$7*E1007</f>
        <v>558.625</v>
      </c>
      <c r="K1007" s="58">
        <f t="shared" si="95"/>
        <v>558.625</v>
      </c>
    </row>
    <row r="1008" spans="1:11" x14ac:dyDescent="0.3">
      <c r="A1008" s="60">
        <v>43376</v>
      </c>
      <c r="B1008" s="15">
        <f t="shared" si="90"/>
        <v>2018</v>
      </c>
      <c r="C1008" s="15">
        <f t="shared" si="91"/>
        <v>10</v>
      </c>
      <c r="D1008" s="15">
        <f t="shared" si="92"/>
        <v>3</v>
      </c>
      <c r="E1008" s="15">
        <v>8368</v>
      </c>
      <c r="F1008" s="15">
        <v>0</v>
      </c>
      <c r="G1008" s="15">
        <f t="shared" si="93"/>
        <v>0</v>
      </c>
      <c r="H1008" s="15">
        <f t="shared" si="94"/>
        <v>0</v>
      </c>
      <c r="I1008" s="58">
        <f>'Fashring Assumptions'!$M$7*F1008</f>
        <v>0</v>
      </c>
      <c r="J1008" s="58">
        <f>'Fashring Assumptions'!$M$5*'Fashring Assumptions'!$M$7*E1008</f>
        <v>523</v>
      </c>
      <c r="K1008" s="58">
        <f t="shared" si="95"/>
        <v>523</v>
      </c>
    </row>
    <row r="1009" spans="1:11" x14ac:dyDescent="0.3">
      <c r="A1009" s="60">
        <v>43377</v>
      </c>
      <c r="B1009" s="15">
        <f t="shared" si="90"/>
        <v>2018</v>
      </c>
      <c r="C1009" s="15">
        <f t="shared" si="91"/>
        <v>10</v>
      </c>
      <c r="D1009" s="15">
        <f t="shared" si="92"/>
        <v>4</v>
      </c>
      <c r="E1009" s="15">
        <v>7865</v>
      </c>
      <c r="F1009" s="15">
        <v>0</v>
      </c>
      <c r="G1009" s="15">
        <f t="shared" si="93"/>
        <v>0</v>
      </c>
      <c r="H1009" s="15">
        <f t="shared" si="94"/>
        <v>0</v>
      </c>
      <c r="I1009" s="58">
        <f>'Fashring Assumptions'!$M$7*F1009</f>
        <v>0</v>
      </c>
      <c r="J1009" s="58">
        <f>'Fashring Assumptions'!$M$5*'Fashring Assumptions'!$M$7*E1009</f>
        <v>491.5625</v>
      </c>
      <c r="K1009" s="58">
        <f t="shared" si="95"/>
        <v>491.5625</v>
      </c>
    </row>
    <row r="1010" spans="1:11" x14ac:dyDescent="0.3">
      <c r="A1010" s="60">
        <v>43378</v>
      </c>
      <c r="B1010" s="15">
        <f t="shared" si="90"/>
        <v>2018</v>
      </c>
      <c r="C1010" s="15">
        <f t="shared" si="91"/>
        <v>10</v>
      </c>
      <c r="D1010" s="15">
        <f t="shared" si="92"/>
        <v>5</v>
      </c>
      <c r="E1010" s="15">
        <v>7233</v>
      </c>
      <c r="F1010" s="15">
        <v>0</v>
      </c>
      <c r="G1010" s="15">
        <f t="shared" si="93"/>
        <v>0</v>
      </c>
      <c r="H1010" s="15">
        <f t="shared" si="94"/>
        <v>0</v>
      </c>
      <c r="I1010" s="58">
        <f>'Fashring Assumptions'!$M$7*F1010</f>
        <v>0</v>
      </c>
      <c r="J1010" s="58">
        <f>'Fashring Assumptions'!$M$5*'Fashring Assumptions'!$M$7*E1010</f>
        <v>452.0625</v>
      </c>
      <c r="K1010" s="58">
        <f t="shared" si="95"/>
        <v>452.0625</v>
      </c>
    </row>
    <row r="1011" spans="1:11" x14ac:dyDescent="0.3">
      <c r="A1011" s="60">
        <v>43379</v>
      </c>
      <c r="B1011" s="15">
        <f t="shared" si="90"/>
        <v>2018</v>
      </c>
      <c r="C1011" s="15">
        <f t="shared" si="91"/>
        <v>10</v>
      </c>
      <c r="D1011" s="15">
        <f t="shared" si="92"/>
        <v>6</v>
      </c>
      <c r="E1011" s="15">
        <v>6651</v>
      </c>
      <c r="F1011" s="15">
        <v>0</v>
      </c>
      <c r="G1011" s="15">
        <f t="shared" si="93"/>
        <v>0</v>
      </c>
      <c r="H1011" s="15">
        <f t="shared" si="94"/>
        <v>0</v>
      </c>
      <c r="I1011" s="58">
        <f>'Fashring Assumptions'!$M$7*F1011</f>
        <v>0</v>
      </c>
      <c r="J1011" s="58">
        <f>'Fashring Assumptions'!$M$5*'Fashring Assumptions'!$M$7*E1011</f>
        <v>415.6875</v>
      </c>
      <c r="K1011" s="58">
        <f t="shared" si="95"/>
        <v>415.6875</v>
      </c>
    </row>
    <row r="1012" spans="1:11" x14ac:dyDescent="0.3">
      <c r="A1012" s="60">
        <v>43380</v>
      </c>
      <c r="B1012" s="15">
        <f t="shared" si="90"/>
        <v>2018</v>
      </c>
      <c r="C1012" s="15">
        <f t="shared" si="91"/>
        <v>10</v>
      </c>
      <c r="D1012" s="15">
        <f t="shared" si="92"/>
        <v>7</v>
      </c>
      <c r="E1012" s="15">
        <v>6065</v>
      </c>
      <c r="F1012" s="15">
        <v>0</v>
      </c>
      <c r="G1012" s="15">
        <f t="shared" si="93"/>
        <v>0</v>
      </c>
      <c r="H1012" s="15">
        <f t="shared" si="94"/>
        <v>0</v>
      </c>
      <c r="I1012" s="58">
        <f>'Fashring Assumptions'!$M$7*F1012</f>
        <v>0</v>
      </c>
      <c r="J1012" s="58">
        <f>'Fashring Assumptions'!$M$5*'Fashring Assumptions'!$M$7*E1012</f>
        <v>379.0625</v>
      </c>
      <c r="K1012" s="58">
        <f t="shared" si="95"/>
        <v>379.0625</v>
      </c>
    </row>
    <row r="1013" spans="1:11" x14ac:dyDescent="0.3">
      <c r="A1013" s="60">
        <v>43381</v>
      </c>
      <c r="B1013" s="15">
        <f t="shared" si="90"/>
        <v>2018</v>
      </c>
      <c r="C1013" s="15">
        <f t="shared" si="91"/>
        <v>10</v>
      </c>
      <c r="D1013" s="15">
        <f t="shared" si="92"/>
        <v>8</v>
      </c>
      <c r="E1013" s="15">
        <v>5439</v>
      </c>
      <c r="F1013" s="15">
        <v>0</v>
      </c>
      <c r="G1013" s="15">
        <f t="shared" si="93"/>
        <v>0</v>
      </c>
      <c r="H1013" s="15">
        <f t="shared" si="94"/>
        <v>0</v>
      </c>
      <c r="I1013" s="58">
        <f>'Fashring Assumptions'!$M$7*F1013</f>
        <v>0</v>
      </c>
      <c r="J1013" s="58">
        <f>'Fashring Assumptions'!$M$5*'Fashring Assumptions'!$M$7*E1013</f>
        <v>339.9375</v>
      </c>
      <c r="K1013" s="58">
        <f t="shared" si="95"/>
        <v>339.9375</v>
      </c>
    </row>
    <row r="1014" spans="1:11" x14ac:dyDescent="0.3">
      <c r="A1014" s="60">
        <v>43382</v>
      </c>
      <c r="B1014" s="15">
        <f t="shared" si="90"/>
        <v>2018</v>
      </c>
      <c r="C1014" s="15">
        <f t="shared" si="91"/>
        <v>10</v>
      </c>
      <c r="D1014" s="15">
        <f t="shared" si="92"/>
        <v>9</v>
      </c>
      <c r="E1014" s="15">
        <v>17339</v>
      </c>
      <c r="F1014" s="15">
        <v>12506</v>
      </c>
      <c r="G1014" s="15">
        <f t="shared" si="93"/>
        <v>1</v>
      </c>
      <c r="H1014" s="15">
        <f t="shared" si="94"/>
        <v>1000</v>
      </c>
      <c r="I1014" s="58">
        <f>'Fashring Assumptions'!$M$7*F1014</f>
        <v>31265</v>
      </c>
      <c r="J1014" s="58">
        <f>'Fashring Assumptions'!$M$5*'Fashring Assumptions'!$M$7*E1014</f>
        <v>1083.6875</v>
      </c>
      <c r="K1014" s="58">
        <f t="shared" si="95"/>
        <v>33348.6875</v>
      </c>
    </row>
    <row r="1015" spans="1:11" x14ac:dyDescent="0.3">
      <c r="A1015" s="60">
        <v>43383</v>
      </c>
      <c r="B1015" s="15">
        <f t="shared" si="90"/>
        <v>2018</v>
      </c>
      <c r="C1015" s="15">
        <f t="shared" si="91"/>
        <v>10</v>
      </c>
      <c r="D1015" s="15">
        <f t="shared" si="92"/>
        <v>10</v>
      </c>
      <c r="E1015" s="15">
        <v>16808</v>
      </c>
      <c r="F1015" s="15">
        <v>0</v>
      </c>
      <c r="G1015" s="15">
        <f t="shared" si="93"/>
        <v>0</v>
      </c>
      <c r="H1015" s="15">
        <f t="shared" si="94"/>
        <v>0</v>
      </c>
      <c r="I1015" s="58">
        <f>'Fashring Assumptions'!$M$7*F1015</f>
        <v>0</v>
      </c>
      <c r="J1015" s="58">
        <f>'Fashring Assumptions'!$M$5*'Fashring Assumptions'!$M$7*E1015</f>
        <v>1050.5</v>
      </c>
      <c r="K1015" s="58">
        <f t="shared" si="95"/>
        <v>1050.5</v>
      </c>
    </row>
    <row r="1016" spans="1:11" x14ac:dyDescent="0.3">
      <c r="A1016" s="60">
        <v>43384</v>
      </c>
      <c r="B1016" s="15">
        <f t="shared" si="90"/>
        <v>2018</v>
      </c>
      <c r="C1016" s="15">
        <f t="shared" si="91"/>
        <v>10</v>
      </c>
      <c r="D1016" s="15">
        <f t="shared" si="92"/>
        <v>11</v>
      </c>
      <c r="E1016" s="15">
        <v>16244</v>
      </c>
      <c r="F1016" s="15">
        <v>0</v>
      </c>
      <c r="G1016" s="15">
        <f t="shared" si="93"/>
        <v>0</v>
      </c>
      <c r="H1016" s="15">
        <f t="shared" si="94"/>
        <v>0</v>
      </c>
      <c r="I1016" s="58">
        <f>'Fashring Assumptions'!$M$7*F1016</f>
        <v>0</v>
      </c>
      <c r="J1016" s="58">
        <f>'Fashring Assumptions'!$M$5*'Fashring Assumptions'!$M$7*E1016</f>
        <v>1015.25</v>
      </c>
      <c r="K1016" s="58">
        <f t="shared" si="95"/>
        <v>1015.25</v>
      </c>
    </row>
    <row r="1017" spans="1:11" x14ac:dyDescent="0.3">
      <c r="A1017" s="60">
        <v>43385</v>
      </c>
      <c r="B1017" s="15">
        <f t="shared" si="90"/>
        <v>2018</v>
      </c>
      <c r="C1017" s="15">
        <f t="shared" si="91"/>
        <v>10</v>
      </c>
      <c r="D1017" s="15">
        <f t="shared" si="92"/>
        <v>12</v>
      </c>
      <c r="E1017" s="15">
        <v>15626</v>
      </c>
      <c r="F1017" s="15">
        <v>0</v>
      </c>
      <c r="G1017" s="15">
        <f t="shared" si="93"/>
        <v>0</v>
      </c>
      <c r="H1017" s="15">
        <f t="shared" si="94"/>
        <v>0</v>
      </c>
      <c r="I1017" s="58">
        <f>'Fashring Assumptions'!$M$7*F1017</f>
        <v>0</v>
      </c>
      <c r="J1017" s="58">
        <f>'Fashring Assumptions'!$M$5*'Fashring Assumptions'!$M$7*E1017</f>
        <v>976.625</v>
      </c>
      <c r="K1017" s="58">
        <f t="shared" si="95"/>
        <v>976.625</v>
      </c>
    </row>
    <row r="1018" spans="1:11" x14ac:dyDescent="0.3">
      <c r="A1018" s="60">
        <v>43386</v>
      </c>
      <c r="B1018" s="15">
        <f t="shared" si="90"/>
        <v>2018</v>
      </c>
      <c r="C1018" s="15">
        <f t="shared" si="91"/>
        <v>10</v>
      </c>
      <c r="D1018" s="15">
        <f t="shared" si="92"/>
        <v>13</v>
      </c>
      <c r="E1018" s="15">
        <v>15083</v>
      </c>
      <c r="F1018" s="15">
        <v>0</v>
      </c>
      <c r="G1018" s="15">
        <f t="shared" si="93"/>
        <v>0</v>
      </c>
      <c r="H1018" s="15">
        <f t="shared" si="94"/>
        <v>0</v>
      </c>
      <c r="I1018" s="58">
        <f>'Fashring Assumptions'!$M$7*F1018</f>
        <v>0</v>
      </c>
      <c r="J1018" s="58">
        <f>'Fashring Assumptions'!$M$5*'Fashring Assumptions'!$M$7*E1018</f>
        <v>942.6875</v>
      </c>
      <c r="K1018" s="58">
        <f t="shared" si="95"/>
        <v>942.6875</v>
      </c>
    </row>
    <row r="1019" spans="1:11" x14ac:dyDescent="0.3">
      <c r="A1019" s="60">
        <v>43387</v>
      </c>
      <c r="B1019" s="15">
        <f t="shared" si="90"/>
        <v>2018</v>
      </c>
      <c r="C1019" s="15">
        <f t="shared" si="91"/>
        <v>10</v>
      </c>
      <c r="D1019" s="15">
        <f t="shared" si="92"/>
        <v>14</v>
      </c>
      <c r="E1019" s="15">
        <v>14498</v>
      </c>
      <c r="F1019" s="15">
        <v>0</v>
      </c>
      <c r="G1019" s="15">
        <f t="shared" si="93"/>
        <v>0</v>
      </c>
      <c r="H1019" s="15">
        <f t="shared" si="94"/>
        <v>0</v>
      </c>
      <c r="I1019" s="58">
        <f>'Fashring Assumptions'!$M$7*F1019</f>
        <v>0</v>
      </c>
      <c r="J1019" s="58">
        <f>'Fashring Assumptions'!$M$5*'Fashring Assumptions'!$M$7*E1019</f>
        <v>906.125</v>
      </c>
      <c r="K1019" s="58">
        <f t="shared" si="95"/>
        <v>906.125</v>
      </c>
    </row>
    <row r="1020" spans="1:11" x14ac:dyDescent="0.3">
      <c r="A1020" s="60">
        <v>43388</v>
      </c>
      <c r="B1020" s="15">
        <f t="shared" si="90"/>
        <v>2018</v>
      </c>
      <c r="C1020" s="15">
        <f t="shared" si="91"/>
        <v>10</v>
      </c>
      <c r="D1020" s="15">
        <f t="shared" si="92"/>
        <v>15</v>
      </c>
      <c r="E1020" s="15">
        <v>13971</v>
      </c>
      <c r="F1020" s="15">
        <v>0</v>
      </c>
      <c r="G1020" s="15">
        <f t="shared" si="93"/>
        <v>0</v>
      </c>
      <c r="H1020" s="15">
        <f t="shared" si="94"/>
        <v>0</v>
      </c>
      <c r="I1020" s="58">
        <f>'Fashring Assumptions'!$M$7*F1020</f>
        <v>0</v>
      </c>
      <c r="J1020" s="58">
        <f>'Fashring Assumptions'!$M$5*'Fashring Assumptions'!$M$7*E1020</f>
        <v>873.1875</v>
      </c>
      <c r="K1020" s="58">
        <f t="shared" si="95"/>
        <v>873.1875</v>
      </c>
    </row>
    <row r="1021" spans="1:11" x14ac:dyDescent="0.3">
      <c r="A1021" s="60">
        <v>43389</v>
      </c>
      <c r="B1021" s="15">
        <f t="shared" si="90"/>
        <v>2018</v>
      </c>
      <c r="C1021" s="15">
        <f t="shared" si="91"/>
        <v>10</v>
      </c>
      <c r="D1021" s="15">
        <f t="shared" si="92"/>
        <v>16</v>
      </c>
      <c r="E1021" s="15">
        <v>13305</v>
      </c>
      <c r="F1021" s="15">
        <v>0</v>
      </c>
      <c r="G1021" s="15">
        <f t="shared" si="93"/>
        <v>0</v>
      </c>
      <c r="H1021" s="15">
        <f t="shared" si="94"/>
        <v>0</v>
      </c>
      <c r="I1021" s="58">
        <f>'Fashring Assumptions'!$M$7*F1021</f>
        <v>0</v>
      </c>
      <c r="J1021" s="58">
        <f>'Fashring Assumptions'!$M$5*'Fashring Assumptions'!$M$7*E1021</f>
        <v>831.5625</v>
      </c>
      <c r="K1021" s="58">
        <f t="shared" si="95"/>
        <v>831.5625</v>
      </c>
    </row>
    <row r="1022" spans="1:11" x14ac:dyDescent="0.3">
      <c r="A1022" s="60">
        <v>43390</v>
      </c>
      <c r="B1022" s="15">
        <f t="shared" si="90"/>
        <v>2018</v>
      </c>
      <c r="C1022" s="15">
        <f t="shared" si="91"/>
        <v>10</v>
      </c>
      <c r="D1022" s="15">
        <f t="shared" si="92"/>
        <v>17</v>
      </c>
      <c r="E1022" s="15">
        <v>12741</v>
      </c>
      <c r="F1022" s="15">
        <v>0</v>
      </c>
      <c r="G1022" s="15">
        <f t="shared" si="93"/>
        <v>0</v>
      </c>
      <c r="H1022" s="15">
        <f t="shared" si="94"/>
        <v>0</v>
      </c>
      <c r="I1022" s="58">
        <f>'Fashring Assumptions'!$M$7*F1022</f>
        <v>0</v>
      </c>
      <c r="J1022" s="58">
        <f>'Fashring Assumptions'!$M$5*'Fashring Assumptions'!$M$7*E1022</f>
        <v>796.3125</v>
      </c>
      <c r="K1022" s="58">
        <f t="shared" si="95"/>
        <v>796.3125</v>
      </c>
    </row>
    <row r="1023" spans="1:11" x14ac:dyDescent="0.3">
      <c r="A1023" s="60">
        <v>43391</v>
      </c>
      <c r="B1023" s="15">
        <f t="shared" si="90"/>
        <v>2018</v>
      </c>
      <c r="C1023" s="15">
        <f t="shared" si="91"/>
        <v>10</v>
      </c>
      <c r="D1023" s="15">
        <f t="shared" si="92"/>
        <v>18</v>
      </c>
      <c r="E1023" s="15">
        <v>12145</v>
      </c>
      <c r="F1023" s="15">
        <v>0</v>
      </c>
      <c r="G1023" s="15">
        <f t="shared" si="93"/>
        <v>0</v>
      </c>
      <c r="H1023" s="15">
        <f t="shared" si="94"/>
        <v>0</v>
      </c>
      <c r="I1023" s="58">
        <f>'Fashring Assumptions'!$M$7*F1023</f>
        <v>0</v>
      </c>
      <c r="J1023" s="58">
        <f>'Fashring Assumptions'!$M$5*'Fashring Assumptions'!$M$7*E1023</f>
        <v>759.0625</v>
      </c>
      <c r="K1023" s="58">
        <f t="shared" si="95"/>
        <v>759.0625</v>
      </c>
    </row>
    <row r="1024" spans="1:11" x14ac:dyDescent="0.3">
      <c r="A1024" s="60">
        <v>43392</v>
      </c>
      <c r="B1024" s="15">
        <f t="shared" si="90"/>
        <v>2018</v>
      </c>
      <c r="C1024" s="15">
        <f t="shared" si="91"/>
        <v>10</v>
      </c>
      <c r="D1024" s="15">
        <f t="shared" si="92"/>
        <v>19</v>
      </c>
      <c r="E1024" s="15">
        <v>11540</v>
      </c>
      <c r="F1024" s="15">
        <v>0</v>
      </c>
      <c r="G1024" s="15">
        <f t="shared" si="93"/>
        <v>0</v>
      </c>
      <c r="H1024" s="15">
        <f t="shared" si="94"/>
        <v>0</v>
      </c>
      <c r="I1024" s="58">
        <f>'Fashring Assumptions'!$M$7*F1024</f>
        <v>0</v>
      </c>
      <c r="J1024" s="58">
        <f>'Fashring Assumptions'!$M$5*'Fashring Assumptions'!$M$7*E1024</f>
        <v>721.25</v>
      </c>
      <c r="K1024" s="58">
        <f t="shared" si="95"/>
        <v>721.25</v>
      </c>
    </row>
    <row r="1025" spans="1:11" x14ac:dyDescent="0.3">
      <c r="A1025" s="60">
        <v>43393</v>
      </c>
      <c r="B1025" s="15">
        <f t="shared" si="90"/>
        <v>2018</v>
      </c>
      <c r="C1025" s="15">
        <f t="shared" si="91"/>
        <v>10</v>
      </c>
      <c r="D1025" s="15">
        <f t="shared" si="92"/>
        <v>20</v>
      </c>
      <c r="E1025" s="15">
        <v>11008</v>
      </c>
      <c r="F1025" s="15">
        <v>0</v>
      </c>
      <c r="G1025" s="15">
        <f t="shared" si="93"/>
        <v>0</v>
      </c>
      <c r="H1025" s="15">
        <f t="shared" si="94"/>
        <v>0</v>
      </c>
      <c r="I1025" s="58">
        <f>'Fashring Assumptions'!$M$7*F1025</f>
        <v>0</v>
      </c>
      <c r="J1025" s="58">
        <f>'Fashring Assumptions'!$M$5*'Fashring Assumptions'!$M$7*E1025</f>
        <v>688</v>
      </c>
      <c r="K1025" s="58">
        <f t="shared" si="95"/>
        <v>688</v>
      </c>
    </row>
    <row r="1026" spans="1:11" x14ac:dyDescent="0.3">
      <c r="A1026" s="60">
        <v>43394</v>
      </c>
      <c r="B1026" s="15">
        <f t="shared" si="90"/>
        <v>2018</v>
      </c>
      <c r="C1026" s="15">
        <f t="shared" si="91"/>
        <v>10</v>
      </c>
      <c r="D1026" s="15">
        <f t="shared" si="92"/>
        <v>21</v>
      </c>
      <c r="E1026" s="15">
        <v>10398</v>
      </c>
      <c r="F1026" s="15">
        <v>0</v>
      </c>
      <c r="G1026" s="15">
        <f t="shared" si="93"/>
        <v>0</v>
      </c>
      <c r="H1026" s="15">
        <f t="shared" si="94"/>
        <v>0</v>
      </c>
      <c r="I1026" s="58">
        <f>'Fashring Assumptions'!$M$7*F1026</f>
        <v>0</v>
      </c>
      <c r="J1026" s="58">
        <f>'Fashring Assumptions'!$M$5*'Fashring Assumptions'!$M$7*E1026</f>
        <v>649.875</v>
      </c>
      <c r="K1026" s="58">
        <f t="shared" si="95"/>
        <v>649.875</v>
      </c>
    </row>
    <row r="1027" spans="1:11" x14ac:dyDescent="0.3">
      <c r="A1027" s="60">
        <v>43395</v>
      </c>
      <c r="B1027" s="15">
        <f t="shared" ref="B1027:B1090" si="96">YEAR(A1027)</f>
        <v>2018</v>
      </c>
      <c r="C1027" s="15">
        <f t="shared" ref="C1027:C1090" si="97">MONTH(A1027)</f>
        <v>10</v>
      </c>
      <c r="D1027" s="15">
        <f t="shared" ref="D1027:D1090" si="98">DAY(A1027)</f>
        <v>22</v>
      </c>
      <c r="E1027" s="15">
        <v>9819</v>
      </c>
      <c r="F1027" s="15">
        <v>0</v>
      </c>
      <c r="G1027" s="15">
        <f t="shared" ref="G1027:G1090" si="99">IF(F1027&gt;0,1,0)</f>
        <v>0</v>
      </c>
      <c r="H1027" s="15">
        <f t="shared" ref="H1027:H1090" si="100">1000*G1027</f>
        <v>0</v>
      </c>
      <c r="I1027" s="58">
        <f>'Fashring Assumptions'!$M$7*F1027</f>
        <v>0</v>
      </c>
      <c r="J1027" s="58">
        <f>'Fashring Assumptions'!$M$5*'Fashring Assumptions'!$M$7*E1027</f>
        <v>613.6875</v>
      </c>
      <c r="K1027" s="58">
        <f t="shared" ref="K1027:K1090" si="101">SUM(H1027:J1027)</f>
        <v>613.6875</v>
      </c>
    </row>
    <row r="1028" spans="1:11" x14ac:dyDescent="0.3">
      <c r="A1028" s="60">
        <v>43396</v>
      </c>
      <c r="B1028" s="15">
        <f t="shared" si="96"/>
        <v>2018</v>
      </c>
      <c r="C1028" s="15">
        <f t="shared" si="97"/>
        <v>10</v>
      </c>
      <c r="D1028" s="15">
        <f t="shared" si="98"/>
        <v>23</v>
      </c>
      <c r="E1028" s="15">
        <v>9231</v>
      </c>
      <c r="F1028" s="15">
        <v>0</v>
      </c>
      <c r="G1028" s="15">
        <f t="shared" si="99"/>
        <v>0</v>
      </c>
      <c r="H1028" s="15">
        <f t="shared" si="100"/>
        <v>0</v>
      </c>
      <c r="I1028" s="58">
        <f>'Fashring Assumptions'!$M$7*F1028</f>
        <v>0</v>
      </c>
      <c r="J1028" s="58">
        <f>'Fashring Assumptions'!$M$5*'Fashring Assumptions'!$M$7*E1028</f>
        <v>576.9375</v>
      </c>
      <c r="K1028" s="58">
        <f t="shared" si="101"/>
        <v>576.9375</v>
      </c>
    </row>
    <row r="1029" spans="1:11" x14ac:dyDescent="0.3">
      <c r="A1029" s="60">
        <v>43397</v>
      </c>
      <c r="B1029" s="15">
        <f t="shared" si="96"/>
        <v>2018</v>
      </c>
      <c r="C1029" s="15">
        <f t="shared" si="97"/>
        <v>10</v>
      </c>
      <c r="D1029" s="15">
        <f t="shared" si="98"/>
        <v>24</v>
      </c>
      <c r="E1029" s="15">
        <v>8633</v>
      </c>
      <c r="F1029" s="15">
        <v>0</v>
      </c>
      <c r="G1029" s="15">
        <f t="shared" si="99"/>
        <v>0</v>
      </c>
      <c r="H1029" s="15">
        <f t="shared" si="100"/>
        <v>0</v>
      </c>
      <c r="I1029" s="58">
        <f>'Fashring Assumptions'!$M$7*F1029</f>
        <v>0</v>
      </c>
      <c r="J1029" s="58">
        <f>'Fashring Assumptions'!$M$5*'Fashring Assumptions'!$M$7*E1029</f>
        <v>539.5625</v>
      </c>
      <c r="K1029" s="58">
        <f t="shared" si="101"/>
        <v>539.5625</v>
      </c>
    </row>
    <row r="1030" spans="1:11" x14ac:dyDescent="0.3">
      <c r="A1030" s="60">
        <v>43398</v>
      </c>
      <c r="B1030" s="15">
        <f t="shared" si="96"/>
        <v>2018</v>
      </c>
      <c r="C1030" s="15">
        <f t="shared" si="97"/>
        <v>10</v>
      </c>
      <c r="D1030" s="15">
        <f t="shared" si="98"/>
        <v>25</v>
      </c>
      <c r="E1030" s="15">
        <v>7993</v>
      </c>
      <c r="F1030" s="15">
        <v>0</v>
      </c>
      <c r="G1030" s="15">
        <f t="shared" si="99"/>
        <v>0</v>
      </c>
      <c r="H1030" s="15">
        <f t="shared" si="100"/>
        <v>0</v>
      </c>
      <c r="I1030" s="58">
        <f>'Fashring Assumptions'!$M$7*F1030</f>
        <v>0</v>
      </c>
      <c r="J1030" s="58">
        <f>'Fashring Assumptions'!$M$5*'Fashring Assumptions'!$M$7*E1030</f>
        <v>499.5625</v>
      </c>
      <c r="K1030" s="58">
        <f t="shared" si="101"/>
        <v>499.5625</v>
      </c>
    </row>
    <row r="1031" spans="1:11" x14ac:dyDescent="0.3">
      <c r="A1031" s="60">
        <v>43399</v>
      </c>
      <c r="B1031" s="15">
        <f t="shared" si="96"/>
        <v>2018</v>
      </c>
      <c r="C1031" s="15">
        <f t="shared" si="97"/>
        <v>10</v>
      </c>
      <c r="D1031" s="15">
        <f t="shared" si="98"/>
        <v>26</v>
      </c>
      <c r="E1031" s="15">
        <v>7425</v>
      </c>
      <c r="F1031" s="15">
        <v>0</v>
      </c>
      <c r="G1031" s="15">
        <f t="shared" si="99"/>
        <v>0</v>
      </c>
      <c r="H1031" s="15">
        <f t="shared" si="100"/>
        <v>0</v>
      </c>
      <c r="I1031" s="58">
        <f>'Fashring Assumptions'!$M$7*F1031</f>
        <v>0</v>
      </c>
      <c r="J1031" s="58">
        <f>'Fashring Assumptions'!$M$5*'Fashring Assumptions'!$M$7*E1031</f>
        <v>464.0625</v>
      </c>
      <c r="K1031" s="58">
        <f t="shared" si="101"/>
        <v>464.0625</v>
      </c>
    </row>
    <row r="1032" spans="1:11" x14ac:dyDescent="0.3">
      <c r="A1032" s="60">
        <v>43400</v>
      </c>
      <c r="B1032" s="15">
        <f t="shared" si="96"/>
        <v>2018</v>
      </c>
      <c r="C1032" s="15">
        <f t="shared" si="97"/>
        <v>10</v>
      </c>
      <c r="D1032" s="15">
        <f t="shared" si="98"/>
        <v>27</v>
      </c>
      <c r="E1032" s="15">
        <v>6846</v>
      </c>
      <c r="F1032" s="15">
        <v>0</v>
      </c>
      <c r="G1032" s="15">
        <f t="shared" si="99"/>
        <v>0</v>
      </c>
      <c r="H1032" s="15">
        <f t="shared" si="100"/>
        <v>0</v>
      </c>
      <c r="I1032" s="58">
        <f>'Fashring Assumptions'!$M$7*F1032</f>
        <v>0</v>
      </c>
      <c r="J1032" s="58">
        <f>'Fashring Assumptions'!$M$5*'Fashring Assumptions'!$M$7*E1032</f>
        <v>427.875</v>
      </c>
      <c r="K1032" s="58">
        <f t="shared" si="101"/>
        <v>427.875</v>
      </c>
    </row>
    <row r="1033" spans="1:11" x14ac:dyDescent="0.3">
      <c r="A1033" s="60">
        <v>43401</v>
      </c>
      <c r="B1033" s="15">
        <f t="shared" si="96"/>
        <v>2018</v>
      </c>
      <c r="C1033" s="15">
        <f t="shared" si="97"/>
        <v>10</v>
      </c>
      <c r="D1033" s="15">
        <f t="shared" si="98"/>
        <v>28</v>
      </c>
      <c r="E1033" s="15">
        <v>6232</v>
      </c>
      <c r="F1033" s="15">
        <v>0</v>
      </c>
      <c r="G1033" s="15">
        <f t="shared" si="99"/>
        <v>0</v>
      </c>
      <c r="H1033" s="15">
        <f t="shared" si="100"/>
        <v>0</v>
      </c>
      <c r="I1033" s="58">
        <f>'Fashring Assumptions'!$M$7*F1033</f>
        <v>0</v>
      </c>
      <c r="J1033" s="58">
        <f>'Fashring Assumptions'!$M$5*'Fashring Assumptions'!$M$7*E1033</f>
        <v>389.5</v>
      </c>
      <c r="K1033" s="58">
        <f t="shared" si="101"/>
        <v>389.5</v>
      </c>
    </row>
    <row r="1034" spans="1:11" x14ac:dyDescent="0.3">
      <c r="A1034" s="60">
        <v>43402</v>
      </c>
      <c r="B1034" s="15">
        <f t="shared" si="96"/>
        <v>2018</v>
      </c>
      <c r="C1034" s="15">
        <f t="shared" si="97"/>
        <v>10</v>
      </c>
      <c r="D1034" s="15">
        <f t="shared" si="98"/>
        <v>29</v>
      </c>
      <c r="E1034" s="15">
        <v>5683</v>
      </c>
      <c r="F1034" s="15">
        <v>0</v>
      </c>
      <c r="G1034" s="15">
        <f t="shared" si="99"/>
        <v>0</v>
      </c>
      <c r="H1034" s="15">
        <f t="shared" si="100"/>
        <v>0</v>
      </c>
      <c r="I1034" s="58">
        <f>'Fashring Assumptions'!$M$7*F1034</f>
        <v>0</v>
      </c>
      <c r="J1034" s="58">
        <f>'Fashring Assumptions'!$M$5*'Fashring Assumptions'!$M$7*E1034</f>
        <v>355.1875</v>
      </c>
      <c r="K1034" s="58">
        <f t="shared" si="101"/>
        <v>355.1875</v>
      </c>
    </row>
    <row r="1035" spans="1:11" x14ac:dyDescent="0.3">
      <c r="A1035" s="60">
        <v>43403</v>
      </c>
      <c r="B1035" s="15">
        <f t="shared" si="96"/>
        <v>2018</v>
      </c>
      <c r="C1035" s="15">
        <f t="shared" si="97"/>
        <v>10</v>
      </c>
      <c r="D1035" s="15">
        <f t="shared" si="98"/>
        <v>30</v>
      </c>
      <c r="E1035" s="15">
        <v>5104</v>
      </c>
      <c r="F1035" s="15">
        <v>0</v>
      </c>
      <c r="G1035" s="15">
        <f t="shared" si="99"/>
        <v>0</v>
      </c>
      <c r="H1035" s="15">
        <f t="shared" si="100"/>
        <v>0</v>
      </c>
      <c r="I1035" s="58">
        <f>'Fashring Assumptions'!$M$7*F1035</f>
        <v>0</v>
      </c>
      <c r="J1035" s="58">
        <f>'Fashring Assumptions'!$M$5*'Fashring Assumptions'!$M$7*E1035</f>
        <v>319</v>
      </c>
      <c r="K1035" s="58">
        <f t="shared" si="101"/>
        <v>319</v>
      </c>
    </row>
    <row r="1036" spans="1:11" x14ac:dyDescent="0.3">
      <c r="A1036" s="60">
        <v>43404</v>
      </c>
      <c r="B1036" s="15">
        <f t="shared" si="96"/>
        <v>2018</v>
      </c>
      <c r="C1036" s="15">
        <f t="shared" si="97"/>
        <v>10</v>
      </c>
      <c r="D1036" s="15">
        <f t="shared" si="98"/>
        <v>31</v>
      </c>
      <c r="E1036" s="15">
        <v>17146</v>
      </c>
      <c r="F1036" s="15">
        <v>12641</v>
      </c>
      <c r="G1036" s="15">
        <f t="shared" si="99"/>
        <v>1</v>
      </c>
      <c r="H1036" s="15">
        <f t="shared" si="100"/>
        <v>1000</v>
      </c>
      <c r="I1036" s="58">
        <f>'Fashring Assumptions'!$M$7*F1036</f>
        <v>31602.5</v>
      </c>
      <c r="J1036" s="58">
        <f>'Fashring Assumptions'!$M$5*'Fashring Assumptions'!$M$7*E1036</f>
        <v>1071.625</v>
      </c>
      <c r="K1036" s="58">
        <f t="shared" si="101"/>
        <v>33674.125</v>
      </c>
    </row>
    <row r="1037" spans="1:11" x14ac:dyDescent="0.3">
      <c r="A1037" s="60">
        <v>43405</v>
      </c>
      <c r="B1037" s="15">
        <f t="shared" si="96"/>
        <v>2018</v>
      </c>
      <c r="C1037" s="15">
        <f t="shared" si="97"/>
        <v>11</v>
      </c>
      <c r="D1037" s="15">
        <f t="shared" si="98"/>
        <v>1</v>
      </c>
      <c r="E1037" s="15">
        <v>16555</v>
      </c>
      <c r="F1037" s="15">
        <v>0</v>
      </c>
      <c r="G1037" s="15">
        <f t="shared" si="99"/>
        <v>0</v>
      </c>
      <c r="H1037" s="15">
        <f t="shared" si="100"/>
        <v>0</v>
      </c>
      <c r="I1037" s="58">
        <f>'Fashring Assumptions'!$M$7*F1037</f>
        <v>0</v>
      </c>
      <c r="J1037" s="58">
        <f>'Fashring Assumptions'!$M$5*'Fashring Assumptions'!$M$7*E1037</f>
        <v>1034.6875</v>
      </c>
      <c r="K1037" s="58">
        <f t="shared" si="101"/>
        <v>1034.6875</v>
      </c>
    </row>
    <row r="1038" spans="1:11" x14ac:dyDescent="0.3">
      <c r="A1038" s="60">
        <v>43406</v>
      </c>
      <c r="B1038" s="15">
        <f t="shared" si="96"/>
        <v>2018</v>
      </c>
      <c r="C1038" s="15">
        <f t="shared" si="97"/>
        <v>11</v>
      </c>
      <c r="D1038" s="15">
        <f t="shared" si="98"/>
        <v>2</v>
      </c>
      <c r="E1038" s="15">
        <v>16016</v>
      </c>
      <c r="F1038" s="15">
        <v>0</v>
      </c>
      <c r="G1038" s="15">
        <f t="shared" si="99"/>
        <v>0</v>
      </c>
      <c r="H1038" s="15">
        <f t="shared" si="100"/>
        <v>0</v>
      </c>
      <c r="I1038" s="58">
        <f>'Fashring Assumptions'!$M$7*F1038</f>
        <v>0</v>
      </c>
      <c r="J1038" s="58">
        <f>'Fashring Assumptions'!$M$5*'Fashring Assumptions'!$M$7*E1038</f>
        <v>1001</v>
      </c>
      <c r="K1038" s="58">
        <f t="shared" si="101"/>
        <v>1001</v>
      </c>
    </row>
    <row r="1039" spans="1:11" x14ac:dyDescent="0.3">
      <c r="A1039" s="60">
        <v>43407</v>
      </c>
      <c r="B1039" s="15">
        <f t="shared" si="96"/>
        <v>2018</v>
      </c>
      <c r="C1039" s="15">
        <f t="shared" si="97"/>
        <v>11</v>
      </c>
      <c r="D1039" s="15">
        <f t="shared" si="98"/>
        <v>3</v>
      </c>
      <c r="E1039" s="15">
        <v>15391</v>
      </c>
      <c r="F1039" s="15">
        <v>0</v>
      </c>
      <c r="G1039" s="15">
        <f t="shared" si="99"/>
        <v>0</v>
      </c>
      <c r="H1039" s="15">
        <f t="shared" si="100"/>
        <v>0</v>
      </c>
      <c r="I1039" s="58">
        <f>'Fashring Assumptions'!$M$7*F1039</f>
        <v>0</v>
      </c>
      <c r="J1039" s="58">
        <f>'Fashring Assumptions'!$M$5*'Fashring Assumptions'!$M$7*E1039</f>
        <v>961.9375</v>
      </c>
      <c r="K1039" s="58">
        <f t="shared" si="101"/>
        <v>961.9375</v>
      </c>
    </row>
    <row r="1040" spans="1:11" x14ac:dyDescent="0.3">
      <c r="A1040" s="60">
        <v>43408</v>
      </c>
      <c r="B1040" s="15">
        <f t="shared" si="96"/>
        <v>2018</v>
      </c>
      <c r="C1040" s="15">
        <f t="shared" si="97"/>
        <v>11</v>
      </c>
      <c r="D1040" s="15">
        <f t="shared" si="98"/>
        <v>4</v>
      </c>
      <c r="E1040" s="15">
        <v>14818</v>
      </c>
      <c r="F1040" s="15">
        <v>0</v>
      </c>
      <c r="G1040" s="15">
        <f t="shared" si="99"/>
        <v>0</v>
      </c>
      <c r="H1040" s="15">
        <f t="shared" si="100"/>
        <v>0</v>
      </c>
      <c r="I1040" s="58">
        <f>'Fashring Assumptions'!$M$7*F1040</f>
        <v>0</v>
      </c>
      <c r="J1040" s="58">
        <f>'Fashring Assumptions'!$M$5*'Fashring Assumptions'!$M$7*E1040</f>
        <v>926.125</v>
      </c>
      <c r="K1040" s="58">
        <f t="shared" si="101"/>
        <v>926.125</v>
      </c>
    </row>
    <row r="1041" spans="1:11" x14ac:dyDescent="0.3">
      <c r="A1041" s="60">
        <v>43409</v>
      </c>
      <c r="B1041" s="15">
        <f t="shared" si="96"/>
        <v>2018</v>
      </c>
      <c r="C1041" s="15">
        <f t="shared" si="97"/>
        <v>11</v>
      </c>
      <c r="D1041" s="15">
        <f t="shared" si="98"/>
        <v>5</v>
      </c>
      <c r="E1041" s="15">
        <v>14147</v>
      </c>
      <c r="F1041" s="15">
        <v>0</v>
      </c>
      <c r="G1041" s="15">
        <f t="shared" si="99"/>
        <v>0</v>
      </c>
      <c r="H1041" s="15">
        <f t="shared" si="100"/>
        <v>0</v>
      </c>
      <c r="I1041" s="58">
        <f>'Fashring Assumptions'!$M$7*F1041</f>
        <v>0</v>
      </c>
      <c r="J1041" s="58">
        <f>'Fashring Assumptions'!$M$5*'Fashring Assumptions'!$M$7*E1041</f>
        <v>884.1875</v>
      </c>
      <c r="K1041" s="58">
        <f t="shared" si="101"/>
        <v>884.1875</v>
      </c>
    </row>
    <row r="1042" spans="1:11" x14ac:dyDescent="0.3">
      <c r="A1042" s="60">
        <v>43410</v>
      </c>
      <c r="B1042" s="15">
        <f t="shared" si="96"/>
        <v>2018</v>
      </c>
      <c r="C1042" s="15">
        <f t="shared" si="97"/>
        <v>11</v>
      </c>
      <c r="D1042" s="15">
        <f t="shared" si="98"/>
        <v>6</v>
      </c>
      <c r="E1042" s="15">
        <v>13615</v>
      </c>
      <c r="F1042" s="15">
        <v>0</v>
      </c>
      <c r="G1042" s="15">
        <f t="shared" si="99"/>
        <v>0</v>
      </c>
      <c r="H1042" s="15">
        <f t="shared" si="100"/>
        <v>0</v>
      </c>
      <c r="I1042" s="58">
        <f>'Fashring Assumptions'!$M$7*F1042</f>
        <v>0</v>
      </c>
      <c r="J1042" s="58">
        <f>'Fashring Assumptions'!$M$5*'Fashring Assumptions'!$M$7*E1042</f>
        <v>850.9375</v>
      </c>
      <c r="K1042" s="58">
        <f t="shared" si="101"/>
        <v>850.9375</v>
      </c>
    </row>
    <row r="1043" spans="1:11" x14ac:dyDescent="0.3">
      <c r="A1043" s="60">
        <v>43411</v>
      </c>
      <c r="B1043" s="15">
        <f t="shared" si="96"/>
        <v>2018</v>
      </c>
      <c r="C1043" s="15">
        <f t="shared" si="97"/>
        <v>11</v>
      </c>
      <c r="D1043" s="15">
        <f t="shared" si="98"/>
        <v>7</v>
      </c>
      <c r="E1043" s="15">
        <v>13072</v>
      </c>
      <c r="F1043" s="15">
        <v>0</v>
      </c>
      <c r="G1043" s="15">
        <f t="shared" si="99"/>
        <v>0</v>
      </c>
      <c r="H1043" s="15">
        <f t="shared" si="100"/>
        <v>0</v>
      </c>
      <c r="I1043" s="58">
        <f>'Fashring Assumptions'!$M$7*F1043</f>
        <v>0</v>
      </c>
      <c r="J1043" s="58">
        <f>'Fashring Assumptions'!$M$5*'Fashring Assumptions'!$M$7*E1043</f>
        <v>817</v>
      </c>
      <c r="K1043" s="58">
        <f t="shared" si="101"/>
        <v>817</v>
      </c>
    </row>
    <row r="1044" spans="1:11" x14ac:dyDescent="0.3">
      <c r="A1044" s="60">
        <v>43412</v>
      </c>
      <c r="B1044" s="15">
        <f t="shared" si="96"/>
        <v>2018</v>
      </c>
      <c r="C1044" s="15">
        <f t="shared" si="97"/>
        <v>11</v>
      </c>
      <c r="D1044" s="15">
        <f t="shared" si="98"/>
        <v>8</v>
      </c>
      <c r="E1044" s="15">
        <v>12478</v>
      </c>
      <c r="F1044" s="15">
        <v>0</v>
      </c>
      <c r="G1044" s="15">
        <f t="shared" si="99"/>
        <v>0</v>
      </c>
      <c r="H1044" s="15">
        <f t="shared" si="100"/>
        <v>0</v>
      </c>
      <c r="I1044" s="58">
        <f>'Fashring Assumptions'!$M$7*F1044</f>
        <v>0</v>
      </c>
      <c r="J1044" s="58">
        <f>'Fashring Assumptions'!$M$5*'Fashring Assumptions'!$M$7*E1044</f>
        <v>779.875</v>
      </c>
      <c r="K1044" s="58">
        <f t="shared" si="101"/>
        <v>779.875</v>
      </c>
    </row>
    <row r="1045" spans="1:11" x14ac:dyDescent="0.3">
      <c r="A1045" s="60">
        <v>43413</v>
      </c>
      <c r="B1045" s="15">
        <f t="shared" si="96"/>
        <v>2018</v>
      </c>
      <c r="C1045" s="15">
        <f t="shared" si="97"/>
        <v>11</v>
      </c>
      <c r="D1045" s="15">
        <f t="shared" si="98"/>
        <v>9</v>
      </c>
      <c r="E1045" s="15">
        <v>11966</v>
      </c>
      <c r="F1045" s="15">
        <v>0</v>
      </c>
      <c r="G1045" s="15">
        <f t="shared" si="99"/>
        <v>0</v>
      </c>
      <c r="H1045" s="15">
        <f t="shared" si="100"/>
        <v>0</v>
      </c>
      <c r="I1045" s="58">
        <f>'Fashring Assumptions'!$M$7*F1045</f>
        <v>0</v>
      </c>
      <c r="J1045" s="58">
        <f>'Fashring Assumptions'!$M$5*'Fashring Assumptions'!$M$7*E1045</f>
        <v>747.875</v>
      </c>
      <c r="K1045" s="58">
        <f t="shared" si="101"/>
        <v>747.875</v>
      </c>
    </row>
    <row r="1046" spans="1:11" x14ac:dyDescent="0.3">
      <c r="A1046" s="60">
        <v>43414</v>
      </c>
      <c r="B1046" s="15">
        <f t="shared" si="96"/>
        <v>2018</v>
      </c>
      <c r="C1046" s="15">
        <f t="shared" si="97"/>
        <v>11</v>
      </c>
      <c r="D1046" s="15">
        <f t="shared" si="98"/>
        <v>10</v>
      </c>
      <c r="E1046" s="15">
        <v>11381</v>
      </c>
      <c r="F1046" s="15">
        <v>0</v>
      </c>
      <c r="G1046" s="15">
        <f t="shared" si="99"/>
        <v>0</v>
      </c>
      <c r="H1046" s="15">
        <f t="shared" si="100"/>
        <v>0</v>
      </c>
      <c r="I1046" s="58">
        <f>'Fashring Assumptions'!$M$7*F1046</f>
        <v>0</v>
      </c>
      <c r="J1046" s="58">
        <f>'Fashring Assumptions'!$M$5*'Fashring Assumptions'!$M$7*E1046</f>
        <v>711.3125</v>
      </c>
      <c r="K1046" s="58">
        <f t="shared" si="101"/>
        <v>711.3125</v>
      </c>
    </row>
    <row r="1047" spans="1:11" x14ac:dyDescent="0.3">
      <c r="A1047" s="60">
        <v>43415</v>
      </c>
      <c r="B1047" s="15">
        <f t="shared" si="96"/>
        <v>2018</v>
      </c>
      <c r="C1047" s="15">
        <f t="shared" si="97"/>
        <v>11</v>
      </c>
      <c r="D1047" s="15">
        <f t="shared" si="98"/>
        <v>11</v>
      </c>
      <c r="E1047" s="15">
        <v>10868</v>
      </c>
      <c r="F1047" s="15">
        <v>0</v>
      </c>
      <c r="G1047" s="15">
        <f t="shared" si="99"/>
        <v>0</v>
      </c>
      <c r="H1047" s="15">
        <f t="shared" si="100"/>
        <v>0</v>
      </c>
      <c r="I1047" s="58">
        <f>'Fashring Assumptions'!$M$7*F1047</f>
        <v>0</v>
      </c>
      <c r="J1047" s="58">
        <f>'Fashring Assumptions'!$M$5*'Fashring Assumptions'!$M$7*E1047</f>
        <v>679.25</v>
      </c>
      <c r="K1047" s="58">
        <f t="shared" si="101"/>
        <v>679.25</v>
      </c>
    </row>
    <row r="1048" spans="1:11" x14ac:dyDescent="0.3">
      <c r="A1048" s="60">
        <v>43416</v>
      </c>
      <c r="B1048" s="15">
        <f t="shared" si="96"/>
        <v>2018</v>
      </c>
      <c r="C1048" s="15">
        <f t="shared" si="97"/>
        <v>11</v>
      </c>
      <c r="D1048" s="15">
        <f t="shared" si="98"/>
        <v>12</v>
      </c>
      <c r="E1048" s="15">
        <v>10328</v>
      </c>
      <c r="F1048" s="15">
        <v>0</v>
      </c>
      <c r="G1048" s="15">
        <f t="shared" si="99"/>
        <v>0</v>
      </c>
      <c r="H1048" s="15">
        <f t="shared" si="100"/>
        <v>0</v>
      </c>
      <c r="I1048" s="58">
        <f>'Fashring Assumptions'!$M$7*F1048</f>
        <v>0</v>
      </c>
      <c r="J1048" s="58">
        <f>'Fashring Assumptions'!$M$5*'Fashring Assumptions'!$M$7*E1048</f>
        <v>645.5</v>
      </c>
      <c r="K1048" s="58">
        <f t="shared" si="101"/>
        <v>645.5</v>
      </c>
    </row>
    <row r="1049" spans="1:11" x14ac:dyDescent="0.3">
      <c r="A1049" s="60">
        <v>43417</v>
      </c>
      <c r="B1049" s="15">
        <f t="shared" si="96"/>
        <v>2018</v>
      </c>
      <c r="C1049" s="15">
        <f t="shared" si="97"/>
        <v>11</v>
      </c>
      <c r="D1049" s="15">
        <f t="shared" si="98"/>
        <v>13</v>
      </c>
      <c r="E1049" s="15">
        <v>9768</v>
      </c>
      <c r="F1049" s="15">
        <v>0</v>
      </c>
      <c r="G1049" s="15">
        <f t="shared" si="99"/>
        <v>0</v>
      </c>
      <c r="H1049" s="15">
        <f t="shared" si="100"/>
        <v>0</v>
      </c>
      <c r="I1049" s="58">
        <f>'Fashring Assumptions'!$M$7*F1049</f>
        <v>0</v>
      </c>
      <c r="J1049" s="58">
        <f>'Fashring Assumptions'!$M$5*'Fashring Assumptions'!$M$7*E1049</f>
        <v>610.5</v>
      </c>
      <c r="K1049" s="58">
        <f t="shared" si="101"/>
        <v>610.5</v>
      </c>
    </row>
    <row r="1050" spans="1:11" x14ac:dyDescent="0.3">
      <c r="A1050" s="60">
        <v>43418</v>
      </c>
      <c r="B1050" s="15">
        <f t="shared" si="96"/>
        <v>2018</v>
      </c>
      <c r="C1050" s="15">
        <f t="shared" si="97"/>
        <v>11</v>
      </c>
      <c r="D1050" s="15">
        <f t="shared" si="98"/>
        <v>14</v>
      </c>
      <c r="E1050" s="15">
        <v>9160</v>
      </c>
      <c r="F1050" s="15">
        <v>0</v>
      </c>
      <c r="G1050" s="15">
        <f t="shared" si="99"/>
        <v>0</v>
      </c>
      <c r="H1050" s="15">
        <f t="shared" si="100"/>
        <v>0</v>
      </c>
      <c r="I1050" s="58">
        <f>'Fashring Assumptions'!$M$7*F1050</f>
        <v>0</v>
      </c>
      <c r="J1050" s="58">
        <f>'Fashring Assumptions'!$M$5*'Fashring Assumptions'!$M$7*E1050</f>
        <v>572.5</v>
      </c>
      <c r="K1050" s="58">
        <f t="shared" si="101"/>
        <v>572.5</v>
      </c>
    </row>
    <row r="1051" spans="1:11" x14ac:dyDescent="0.3">
      <c r="A1051" s="60">
        <v>43419</v>
      </c>
      <c r="B1051" s="15">
        <f t="shared" si="96"/>
        <v>2018</v>
      </c>
      <c r="C1051" s="15">
        <f t="shared" si="97"/>
        <v>11</v>
      </c>
      <c r="D1051" s="15">
        <f t="shared" si="98"/>
        <v>15</v>
      </c>
      <c r="E1051" s="15">
        <v>8603</v>
      </c>
      <c r="F1051" s="15">
        <v>0</v>
      </c>
      <c r="G1051" s="15">
        <f t="shared" si="99"/>
        <v>0</v>
      </c>
      <c r="H1051" s="15">
        <f t="shared" si="100"/>
        <v>0</v>
      </c>
      <c r="I1051" s="58">
        <f>'Fashring Assumptions'!$M$7*F1051</f>
        <v>0</v>
      </c>
      <c r="J1051" s="58">
        <f>'Fashring Assumptions'!$M$5*'Fashring Assumptions'!$M$7*E1051</f>
        <v>537.6875</v>
      </c>
      <c r="K1051" s="58">
        <f t="shared" si="101"/>
        <v>537.6875</v>
      </c>
    </row>
    <row r="1052" spans="1:11" x14ac:dyDescent="0.3">
      <c r="A1052" s="60">
        <v>43420</v>
      </c>
      <c r="B1052" s="15">
        <f t="shared" si="96"/>
        <v>2018</v>
      </c>
      <c r="C1052" s="15">
        <f t="shared" si="97"/>
        <v>11</v>
      </c>
      <c r="D1052" s="15">
        <f t="shared" si="98"/>
        <v>16</v>
      </c>
      <c r="E1052" s="15">
        <v>7979</v>
      </c>
      <c r="F1052" s="15">
        <v>0</v>
      </c>
      <c r="G1052" s="15">
        <f t="shared" si="99"/>
        <v>0</v>
      </c>
      <c r="H1052" s="15">
        <f t="shared" si="100"/>
        <v>0</v>
      </c>
      <c r="I1052" s="58">
        <f>'Fashring Assumptions'!$M$7*F1052</f>
        <v>0</v>
      </c>
      <c r="J1052" s="58">
        <f>'Fashring Assumptions'!$M$5*'Fashring Assumptions'!$M$7*E1052</f>
        <v>498.6875</v>
      </c>
      <c r="K1052" s="58">
        <f t="shared" si="101"/>
        <v>498.6875</v>
      </c>
    </row>
    <row r="1053" spans="1:11" x14ac:dyDescent="0.3">
      <c r="A1053" s="60">
        <v>43421</v>
      </c>
      <c r="B1053" s="15">
        <f t="shared" si="96"/>
        <v>2018</v>
      </c>
      <c r="C1053" s="15">
        <f t="shared" si="97"/>
        <v>11</v>
      </c>
      <c r="D1053" s="15">
        <f t="shared" si="98"/>
        <v>17</v>
      </c>
      <c r="E1053" s="15">
        <v>7374</v>
      </c>
      <c r="F1053" s="15">
        <v>0</v>
      </c>
      <c r="G1053" s="15">
        <f t="shared" si="99"/>
        <v>0</v>
      </c>
      <c r="H1053" s="15">
        <f t="shared" si="100"/>
        <v>0</v>
      </c>
      <c r="I1053" s="58">
        <f>'Fashring Assumptions'!$M$7*F1053</f>
        <v>0</v>
      </c>
      <c r="J1053" s="58">
        <f>'Fashring Assumptions'!$M$5*'Fashring Assumptions'!$M$7*E1053</f>
        <v>460.875</v>
      </c>
      <c r="K1053" s="58">
        <f t="shared" si="101"/>
        <v>460.875</v>
      </c>
    </row>
    <row r="1054" spans="1:11" x14ac:dyDescent="0.3">
      <c r="A1054" s="60">
        <v>43422</v>
      </c>
      <c r="B1054" s="15">
        <f t="shared" si="96"/>
        <v>2018</v>
      </c>
      <c r="C1054" s="15">
        <f t="shared" si="97"/>
        <v>11</v>
      </c>
      <c r="D1054" s="15">
        <f t="shared" si="98"/>
        <v>18</v>
      </c>
      <c r="E1054" s="15">
        <v>6807</v>
      </c>
      <c r="F1054" s="15">
        <v>0</v>
      </c>
      <c r="G1054" s="15">
        <f t="shared" si="99"/>
        <v>0</v>
      </c>
      <c r="H1054" s="15">
        <f t="shared" si="100"/>
        <v>0</v>
      </c>
      <c r="I1054" s="58">
        <f>'Fashring Assumptions'!$M$7*F1054</f>
        <v>0</v>
      </c>
      <c r="J1054" s="58">
        <f>'Fashring Assumptions'!$M$5*'Fashring Assumptions'!$M$7*E1054</f>
        <v>425.4375</v>
      </c>
      <c r="K1054" s="58">
        <f t="shared" si="101"/>
        <v>425.4375</v>
      </c>
    </row>
    <row r="1055" spans="1:11" x14ac:dyDescent="0.3">
      <c r="A1055" s="60">
        <v>43423</v>
      </c>
      <c r="B1055" s="15">
        <f t="shared" si="96"/>
        <v>2018</v>
      </c>
      <c r="C1055" s="15">
        <f t="shared" si="97"/>
        <v>11</v>
      </c>
      <c r="D1055" s="15">
        <f t="shared" si="98"/>
        <v>19</v>
      </c>
      <c r="E1055" s="15">
        <v>6250</v>
      </c>
      <c r="F1055" s="15">
        <v>0</v>
      </c>
      <c r="G1055" s="15">
        <f t="shared" si="99"/>
        <v>0</v>
      </c>
      <c r="H1055" s="15">
        <f t="shared" si="100"/>
        <v>0</v>
      </c>
      <c r="I1055" s="58">
        <f>'Fashring Assumptions'!$M$7*F1055</f>
        <v>0</v>
      </c>
      <c r="J1055" s="58">
        <f>'Fashring Assumptions'!$M$5*'Fashring Assumptions'!$M$7*E1055</f>
        <v>390.625</v>
      </c>
      <c r="K1055" s="58">
        <f t="shared" si="101"/>
        <v>390.625</v>
      </c>
    </row>
    <row r="1056" spans="1:11" x14ac:dyDescent="0.3">
      <c r="A1056" s="60">
        <v>43424</v>
      </c>
      <c r="B1056" s="15">
        <f t="shared" si="96"/>
        <v>2018</v>
      </c>
      <c r="C1056" s="15">
        <f t="shared" si="97"/>
        <v>11</v>
      </c>
      <c r="D1056" s="15">
        <f t="shared" si="98"/>
        <v>20</v>
      </c>
      <c r="E1056" s="15">
        <v>5620</v>
      </c>
      <c r="F1056" s="15">
        <v>0</v>
      </c>
      <c r="G1056" s="15">
        <f t="shared" si="99"/>
        <v>0</v>
      </c>
      <c r="H1056" s="15">
        <f t="shared" si="100"/>
        <v>0</v>
      </c>
      <c r="I1056" s="58">
        <f>'Fashring Assumptions'!$M$7*F1056</f>
        <v>0</v>
      </c>
      <c r="J1056" s="58">
        <f>'Fashring Assumptions'!$M$5*'Fashring Assumptions'!$M$7*E1056</f>
        <v>351.25</v>
      </c>
      <c r="K1056" s="58">
        <f t="shared" si="101"/>
        <v>351.25</v>
      </c>
    </row>
    <row r="1057" spans="1:11" x14ac:dyDescent="0.3">
      <c r="A1057" s="60">
        <v>43425</v>
      </c>
      <c r="B1057" s="15">
        <f t="shared" si="96"/>
        <v>2018</v>
      </c>
      <c r="C1057" s="15">
        <f t="shared" si="97"/>
        <v>11</v>
      </c>
      <c r="D1057" s="15">
        <f t="shared" si="98"/>
        <v>21</v>
      </c>
      <c r="E1057" s="15">
        <v>5103</v>
      </c>
      <c r="F1057" s="15">
        <v>0</v>
      </c>
      <c r="G1057" s="15">
        <f t="shared" si="99"/>
        <v>0</v>
      </c>
      <c r="H1057" s="15">
        <f t="shared" si="100"/>
        <v>0</v>
      </c>
      <c r="I1057" s="58">
        <f>'Fashring Assumptions'!$M$7*F1057</f>
        <v>0</v>
      </c>
      <c r="J1057" s="58">
        <f>'Fashring Assumptions'!$M$5*'Fashring Assumptions'!$M$7*E1057</f>
        <v>318.9375</v>
      </c>
      <c r="K1057" s="58">
        <f t="shared" si="101"/>
        <v>318.9375</v>
      </c>
    </row>
    <row r="1058" spans="1:11" x14ac:dyDescent="0.3">
      <c r="A1058" s="60">
        <v>43426</v>
      </c>
      <c r="B1058" s="15">
        <f t="shared" si="96"/>
        <v>2018</v>
      </c>
      <c r="C1058" s="15">
        <f t="shared" si="97"/>
        <v>11</v>
      </c>
      <c r="D1058" s="15">
        <f t="shared" si="98"/>
        <v>22</v>
      </c>
      <c r="E1058" s="15">
        <v>14710</v>
      </c>
      <c r="F1058" s="15">
        <v>10230</v>
      </c>
      <c r="G1058" s="15">
        <f t="shared" si="99"/>
        <v>1</v>
      </c>
      <c r="H1058" s="15">
        <f t="shared" si="100"/>
        <v>1000</v>
      </c>
      <c r="I1058" s="58">
        <f>'Fashring Assumptions'!$M$7*F1058</f>
        <v>25575</v>
      </c>
      <c r="J1058" s="58">
        <f>'Fashring Assumptions'!$M$5*'Fashring Assumptions'!$M$7*E1058</f>
        <v>919.375</v>
      </c>
      <c r="K1058" s="58">
        <f t="shared" si="101"/>
        <v>27494.375</v>
      </c>
    </row>
    <row r="1059" spans="1:11" x14ac:dyDescent="0.3">
      <c r="A1059" s="60">
        <v>43427</v>
      </c>
      <c r="B1059" s="15">
        <f t="shared" si="96"/>
        <v>2018</v>
      </c>
      <c r="C1059" s="15">
        <f t="shared" si="97"/>
        <v>11</v>
      </c>
      <c r="D1059" s="15">
        <f t="shared" si="98"/>
        <v>23</v>
      </c>
      <c r="E1059" s="15">
        <v>14096</v>
      </c>
      <c r="F1059" s="15">
        <v>0</v>
      </c>
      <c r="G1059" s="15">
        <f t="shared" si="99"/>
        <v>0</v>
      </c>
      <c r="H1059" s="15">
        <f t="shared" si="100"/>
        <v>0</v>
      </c>
      <c r="I1059" s="58">
        <f>'Fashring Assumptions'!$M$7*F1059</f>
        <v>0</v>
      </c>
      <c r="J1059" s="58">
        <f>'Fashring Assumptions'!$M$5*'Fashring Assumptions'!$M$7*E1059</f>
        <v>881</v>
      </c>
      <c r="K1059" s="58">
        <f t="shared" si="101"/>
        <v>881</v>
      </c>
    </row>
    <row r="1060" spans="1:11" x14ac:dyDescent="0.3">
      <c r="A1060" s="60">
        <v>43428</v>
      </c>
      <c r="B1060" s="15">
        <f t="shared" si="96"/>
        <v>2018</v>
      </c>
      <c r="C1060" s="15">
        <f t="shared" si="97"/>
        <v>11</v>
      </c>
      <c r="D1060" s="15">
        <f t="shared" si="98"/>
        <v>24</v>
      </c>
      <c r="E1060" s="15">
        <v>13553</v>
      </c>
      <c r="F1060" s="15">
        <v>0</v>
      </c>
      <c r="G1060" s="15">
        <f t="shared" si="99"/>
        <v>0</v>
      </c>
      <c r="H1060" s="15">
        <f t="shared" si="100"/>
        <v>0</v>
      </c>
      <c r="I1060" s="58">
        <f>'Fashring Assumptions'!$M$7*F1060</f>
        <v>0</v>
      </c>
      <c r="J1060" s="58">
        <f>'Fashring Assumptions'!$M$5*'Fashring Assumptions'!$M$7*E1060</f>
        <v>847.0625</v>
      </c>
      <c r="K1060" s="58">
        <f t="shared" si="101"/>
        <v>847.0625</v>
      </c>
    </row>
    <row r="1061" spans="1:11" x14ac:dyDescent="0.3">
      <c r="A1061" s="60">
        <v>43429</v>
      </c>
      <c r="B1061" s="15">
        <f t="shared" si="96"/>
        <v>2018</v>
      </c>
      <c r="C1061" s="15">
        <f t="shared" si="97"/>
        <v>11</v>
      </c>
      <c r="D1061" s="15">
        <f t="shared" si="98"/>
        <v>25</v>
      </c>
      <c r="E1061" s="15">
        <v>12966</v>
      </c>
      <c r="F1061" s="15">
        <v>0</v>
      </c>
      <c r="G1061" s="15">
        <f t="shared" si="99"/>
        <v>0</v>
      </c>
      <c r="H1061" s="15">
        <f t="shared" si="100"/>
        <v>0</v>
      </c>
      <c r="I1061" s="58">
        <f>'Fashring Assumptions'!$M$7*F1061</f>
        <v>0</v>
      </c>
      <c r="J1061" s="58">
        <f>'Fashring Assumptions'!$M$5*'Fashring Assumptions'!$M$7*E1061</f>
        <v>810.375</v>
      </c>
      <c r="K1061" s="58">
        <f t="shared" si="101"/>
        <v>810.375</v>
      </c>
    </row>
    <row r="1062" spans="1:11" x14ac:dyDescent="0.3">
      <c r="A1062" s="60">
        <v>43430</v>
      </c>
      <c r="B1062" s="15">
        <f t="shared" si="96"/>
        <v>2018</v>
      </c>
      <c r="C1062" s="15">
        <f t="shared" si="97"/>
        <v>11</v>
      </c>
      <c r="D1062" s="15">
        <f t="shared" si="98"/>
        <v>26</v>
      </c>
      <c r="E1062" s="15">
        <v>12491</v>
      </c>
      <c r="F1062" s="15">
        <v>0</v>
      </c>
      <c r="G1062" s="15">
        <f t="shared" si="99"/>
        <v>0</v>
      </c>
      <c r="H1062" s="15">
        <f t="shared" si="100"/>
        <v>0</v>
      </c>
      <c r="I1062" s="58">
        <f>'Fashring Assumptions'!$M$7*F1062</f>
        <v>0</v>
      </c>
      <c r="J1062" s="58">
        <f>'Fashring Assumptions'!$M$5*'Fashring Assumptions'!$M$7*E1062</f>
        <v>780.6875</v>
      </c>
      <c r="K1062" s="58">
        <f t="shared" si="101"/>
        <v>780.6875</v>
      </c>
    </row>
    <row r="1063" spans="1:11" x14ac:dyDescent="0.3">
      <c r="A1063" s="60">
        <v>43431</v>
      </c>
      <c r="B1063" s="15">
        <f t="shared" si="96"/>
        <v>2018</v>
      </c>
      <c r="C1063" s="15">
        <f t="shared" si="97"/>
        <v>11</v>
      </c>
      <c r="D1063" s="15">
        <f t="shared" si="98"/>
        <v>27</v>
      </c>
      <c r="E1063" s="15">
        <v>11912</v>
      </c>
      <c r="F1063" s="15">
        <v>0</v>
      </c>
      <c r="G1063" s="15">
        <f t="shared" si="99"/>
        <v>0</v>
      </c>
      <c r="H1063" s="15">
        <f t="shared" si="100"/>
        <v>0</v>
      </c>
      <c r="I1063" s="58">
        <f>'Fashring Assumptions'!$M$7*F1063</f>
        <v>0</v>
      </c>
      <c r="J1063" s="58">
        <f>'Fashring Assumptions'!$M$5*'Fashring Assumptions'!$M$7*E1063</f>
        <v>744.5</v>
      </c>
      <c r="K1063" s="58">
        <f t="shared" si="101"/>
        <v>744.5</v>
      </c>
    </row>
    <row r="1064" spans="1:11" x14ac:dyDescent="0.3">
      <c r="A1064" s="60">
        <v>43432</v>
      </c>
      <c r="B1064" s="15">
        <f t="shared" si="96"/>
        <v>2018</v>
      </c>
      <c r="C1064" s="15">
        <f t="shared" si="97"/>
        <v>11</v>
      </c>
      <c r="D1064" s="15">
        <f t="shared" si="98"/>
        <v>28</v>
      </c>
      <c r="E1064" s="15">
        <v>11308</v>
      </c>
      <c r="F1064" s="15">
        <v>0</v>
      </c>
      <c r="G1064" s="15">
        <f t="shared" si="99"/>
        <v>0</v>
      </c>
      <c r="H1064" s="15">
        <f t="shared" si="100"/>
        <v>0</v>
      </c>
      <c r="I1064" s="58">
        <f>'Fashring Assumptions'!$M$7*F1064</f>
        <v>0</v>
      </c>
      <c r="J1064" s="58">
        <f>'Fashring Assumptions'!$M$5*'Fashring Assumptions'!$M$7*E1064</f>
        <v>706.75</v>
      </c>
      <c r="K1064" s="58">
        <f t="shared" si="101"/>
        <v>706.75</v>
      </c>
    </row>
    <row r="1065" spans="1:11" x14ac:dyDescent="0.3">
      <c r="A1065" s="60">
        <v>43433</v>
      </c>
      <c r="B1065" s="15">
        <f t="shared" si="96"/>
        <v>2018</v>
      </c>
      <c r="C1065" s="15">
        <f t="shared" si="97"/>
        <v>11</v>
      </c>
      <c r="D1065" s="15">
        <f t="shared" si="98"/>
        <v>29</v>
      </c>
      <c r="E1065" s="15">
        <v>10759</v>
      </c>
      <c r="F1065" s="15">
        <v>0</v>
      </c>
      <c r="G1065" s="15">
        <f t="shared" si="99"/>
        <v>0</v>
      </c>
      <c r="H1065" s="15">
        <f t="shared" si="100"/>
        <v>0</v>
      </c>
      <c r="I1065" s="58">
        <f>'Fashring Assumptions'!$M$7*F1065</f>
        <v>0</v>
      </c>
      <c r="J1065" s="58">
        <f>'Fashring Assumptions'!$M$5*'Fashring Assumptions'!$M$7*E1065</f>
        <v>672.4375</v>
      </c>
      <c r="K1065" s="58">
        <f t="shared" si="101"/>
        <v>672.4375</v>
      </c>
    </row>
    <row r="1066" spans="1:11" x14ac:dyDescent="0.3">
      <c r="A1066" s="60">
        <v>43434</v>
      </c>
      <c r="B1066" s="15">
        <f t="shared" si="96"/>
        <v>2018</v>
      </c>
      <c r="C1066" s="15">
        <f t="shared" si="97"/>
        <v>11</v>
      </c>
      <c r="D1066" s="15">
        <f t="shared" si="98"/>
        <v>30</v>
      </c>
      <c r="E1066" s="15">
        <v>10194</v>
      </c>
      <c r="F1066" s="15">
        <v>0</v>
      </c>
      <c r="G1066" s="15">
        <f t="shared" si="99"/>
        <v>0</v>
      </c>
      <c r="H1066" s="15">
        <f t="shared" si="100"/>
        <v>0</v>
      </c>
      <c r="I1066" s="58">
        <f>'Fashring Assumptions'!$M$7*F1066</f>
        <v>0</v>
      </c>
      <c r="J1066" s="58">
        <f>'Fashring Assumptions'!$M$5*'Fashring Assumptions'!$M$7*E1066</f>
        <v>637.125</v>
      </c>
      <c r="K1066" s="58">
        <f t="shared" si="101"/>
        <v>637.125</v>
      </c>
    </row>
    <row r="1067" spans="1:11" x14ac:dyDescent="0.3">
      <c r="A1067" s="60">
        <v>43435</v>
      </c>
      <c r="B1067" s="15">
        <f t="shared" si="96"/>
        <v>2018</v>
      </c>
      <c r="C1067" s="15">
        <f t="shared" si="97"/>
        <v>12</v>
      </c>
      <c r="D1067" s="15">
        <f t="shared" si="98"/>
        <v>1</v>
      </c>
      <c r="E1067" s="15">
        <v>9572</v>
      </c>
      <c r="F1067" s="15">
        <v>0</v>
      </c>
      <c r="G1067" s="15">
        <f t="shared" si="99"/>
        <v>0</v>
      </c>
      <c r="H1067" s="15">
        <f t="shared" si="100"/>
        <v>0</v>
      </c>
      <c r="I1067" s="58">
        <f>'Fashring Assumptions'!$M$7*F1067</f>
        <v>0</v>
      </c>
      <c r="J1067" s="58">
        <f>'Fashring Assumptions'!$M$5*'Fashring Assumptions'!$M$7*E1067</f>
        <v>598.25</v>
      </c>
      <c r="K1067" s="58">
        <f t="shared" si="101"/>
        <v>598.25</v>
      </c>
    </row>
    <row r="1068" spans="1:11" x14ac:dyDescent="0.3">
      <c r="A1068" s="60">
        <v>43436</v>
      </c>
      <c r="B1068" s="15">
        <f t="shared" si="96"/>
        <v>2018</v>
      </c>
      <c r="C1068" s="15">
        <f t="shared" si="97"/>
        <v>12</v>
      </c>
      <c r="D1068" s="15">
        <f t="shared" si="98"/>
        <v>2</v>
      </c>
      <c r="E1068" s="15">
        <v>9071</v>
      </c>
      <c r="F1068" s="15">
        <v>0</v>
      </c>
      <c r="G1068" s="15">
        <f t="shared" si="99"/>
        <v>0</v>
      </c>
      <c r="H1068" s="15">
        <f t="shared" si="100"/>
        <v>0</v>
      </c>
      <c r="I1068" s="58">
        <f>'Fashring Assumptions'!$M$7*F1068</f>
        <v>0</v>
      </c>
      <c r="J1068" s="58">
        <f>'Fashring Assumptions'!$M$5*'Fashring Assumptions'!$M$7*E1068</f>
        <v>566.9375</v>
      </c>
      <c r="K1068" s="58">
        <f t="shared" si="101"/>
        <v>566.9375</v>
      </c>
    </row>
    <row r="1069" spans="1:11" x14ac:dyDescent="0.3">
      <c r="A1069" s="60">
        <v>43437</v>
      </c>
      <c r="B1069" s="15">
        <f t="shared" si="96"/>
        <v>2018</v>
      </c>
      <c r="C1069" s="15">
        <f t="shared" si="97"/>
        <v>12</v>
      </c>
      <c r="D1069" s="15">
        <f t="shared" si="98"/>
        <v>3</v>
      </c>
      <c r="E1069" s="15">
        <v>8554</v>
      </c>
      <c r="F1069" s="15">
        <v>0</v>
      </c>
      <c r="G1069" s="15">
        <f t="shared" si="99"/>
        <v>0</v>
      </c>
      <c r="H1069" s="15">
        <f t="shared" si="100"/>
        <v>0</v>
      </c>
      <c r="I1069" s="58">
        <f>'Fashring Assumptions'!$M$7*F1069</f>
        <v>0</v>
      </c>
      <c r="J1069" s="58">
        <f>'Fashring Assumptions'!$M$5*'Fashring Assumptions'!$M$7*E1069</f>
        <v>534.625</v>
      </c>
      <c r="K1069" s="58">
        <f t="shared" si="101"/>
        <v>534.625</v>
      </c>
    </row>
    <row r="1070" spans="1:11" x14ac:dyDescent="0.3">
      <c r="A1070" s="60">
        <v>43438</v>
      </c>
      <c r="B1070" s="15">
        <f t="shared" si="96"/>
        <v>2018</v>
      </c>
      <c r="C1070" s="15">
        <f t="shared" si="97"/>
        <v>12</v>
      </c>
      <c r="D1070" s="15">
        <f t="shared" si="98"/>
        <v>4</v>
      </c>
      <c r="E1070" s="15">
        <v>7985</v>
      </c>
      <c r="F1070" s="15">
        <v>0</v>
      </c>
      <c r="G1070" s="15">
        <f t="shared" si="99"/>
        <v>0</v>
      </c>
      <c r="H1070" s="15">
        <f t="shared" si="100"/>
        <v>0</v>
      </c>
      <c r="I1070" s="58">
        <f>'Fashring Assumptions'!$M$7*F1070</f>
        <v>0</v>
      </c>
      <c r="J1070" s="58">
        <f>'Fashring Assumptions'!$M$5*'Fashring Assumptions'!$M$7*E1070</f>
        <v>499.0625</v>
      </c>
      <c r="K1070" s="58">
        <f t="shared" si="101"/>
        <v>499.0625</v>
      </c>
    </row>
    <row r="1071" spans="1:11" x14ac:dyDescent="0.3">
      <c r="A1071" s="60">
        <v>43439</v>
      </c>
      <c r="B1071" s="15">
        <f t="shared" si="96"/>
        <v>2018</v>
      </c>
      <c r="C1071" s="15">
        <f t="shared" si="97"/>
        <v>12</v>
      </c>
      <c r="D1071" s="15">
        <f t="shared" si="98"/>
        <v>5</v>
      </c>
      <c r="E1071" s="15">
        <v>7442</v>
      </c>
      <c r="F1071" s="15">
        <v>0</v>
      </c>
      <c r="G1071" s="15">
        <f t="shared" si="99"/>
        <v>0</v>
      </c>
      <c r="H1071" s="15">
        <f t="shared" si="100"/>
        <v>0</v>
      </c>
      <c r="I1071" s="58">
        <f>'Fashring Assumptions'!$M$7*F1071</f>
        <v>0</v>
      </c>
      <c r="J1071" s="58">
        <f>'Fashring Assumptions'!$M$5*'Fashring Assumptions'!$M$7*E1071</f>
        <v>465.125</v>
      </c>
      <c r="K1071" s="58">
        <f t="shared" si="101"/>
        <v>465.125</v>
      </c>
    </row>
    <row r="1072" spans="1:11" x14ac:dyDescent="0.3">
      <c r="A1072" s="60">
        <v>43440</v>
      </c>
      <c r="B1072" s="15">
        <f t="shared" si="96"/>
        <v>2018</v>
      </c>
      <c r="C1072" s="15">
        <f t="shared" si="97"/>
        <v>12</v>
      </c>
      <c r="D1072" s="15">
        <f t="shared" si="98"/>
        <v>6</v>
      </c>
      <c r="E1072" s="15">
        <v>6908</v>
      </c>
      <c r="F1072" s="15">
        <v>0</v>
      </c>
      <c r="G1072" s="15">
        <f t="shared" si="99"/>
        <v>0</v>
      </c>
      <c r="H1072" s="15">
        <f t="shared" si="100"/>
        <v>0</v>
      </c>
      <c r="I1072" s="58">
        <f>'Fashring Assumptions'!$M$7*F1072</f>
        <v>0</v>
      </c>
      <c r="J1072" s="58">
        <f>'Fashring Assumptions'!$M$5*'Fashring Assumptions'!$M$7*E1072</f>
        <v>431.75</v>
      </c>
      <c r="K1072" s="58">
        <f t="shared" si="101"/>
        <v>431.75</v>
      </c>
    </row>
    <row r="1073" spans="1:11" x14ac:dyDescent="0.3">
      <c r="A1073" s="60">
        <v>43441</v>
      </c>
      <c r="B1073" s="15">
        <f t="shared" si="96"/>
        <v>2018</v>
      </c>
      <c r="C1073" s="15">
        <f t="shared" si="97"/>
        <v>12</v>
      </c>
      <c r="D1073" s="15">
        <f t="shared" si="98"/>
        <v>7</v>
      </c>
      <c r="E1073" s="15">
        <v>6371</v>
      </c>
      <c r="F1073" s="15">
        <v>0</v>
      </c>
      <c r="G1073" s="15">
        <f t="shared" si="99"/>
        <v>0</v>
      </c>
      <c r="H1073" s="15">
        <f t="shared" si="100"/>
        <v>0</v>
      </c>
      <c r="I1073" s="58">
        <f>'Fashring Assumptions'!$M$7*F1073</f>
        <v>0</v>
      </c>
      <c r="J1073" s="58">
        <f>'Fashring Assumptions'!$M$5*'Fashring Assumptions'!$M$7*E1073</f>
        <v>398.1875</v>
      </c>
      <c r="K1073" s="58">
        <f t="shared" si="101"/>
        <v>398.1875</v>
      </c>
    </row>
    <row r="1074" spans="1:11" x14ac:dyDescent="0.3">
      <c r="A1074" s="60">
        <v>43442</v>
      </c>
      <c r="B1074" s="15">
        <f t="shared" si="96"/>
        <v>2018</v>
      </c>
      <c r="C1074" s="15">
        <f t="shared" si="97"/>
        <v>12</v>
      </c>
      <c r="D1074" s="15">
        <f t="shared" si="98"/>
        <v>8</v>
      </c>
      <c r="E1074" s="15">
        <v>5783</v>
      </c>
      <c r="F1074" s="15">
        <v>0</v>
      </c>
      <c r="G1074" s="15">
        <f t="shared" si="99"/>
        <v>0</v>
      </c>
      <c r="H1074" s="15">
        <f t="shared" si="100"/>
        <v>0</v>
      </c>
      <c r="I1074" s="58">
        <f>'Fashring Assumptions'!$M$7*F1074</f>
        <v>0</v>
      </c>
      <c r="J1074" s="58">
        <f>'Fashring Assumptions'!$M$5*'Fashring Assumptions'!$M$7*E1074</f>
        <v>361.4375</v>
      </c>
      <c r="K1074" s="58">
        <f t="shared" si="101"/>
        <v>361.4375</v>
      </c>
    </row>
    <row r="1075" spans="1:11" x14ac:dyDescent="0.3">
      <c r="A1075" s="60">
        <v>43443</v>
      </c>
      <c r="B1075" s="15">
        <f t="shared" si="96"/>
        <v>2018</v>
      </c>
      <c r="C1075" s="15">
        <f t="shared" si="97"/>
        <v>12</v>
      </c>
      <c r="D1075" s="15">
        <f t="shared" si="98"/>
        <v>9</v>
      </c>
      <c r="E1075" s="15">
        <v>5259</v>
      </c>
      <c r="F1075" s="15">
        <v>0</v>
      </c>
      <c r="G1075" s="15">
        <f t="shared" si="99"/>
        <v>0</v>
      </c>
      <c r="H1075" s="15">
        <f t="shared" si="100"/>
        <v>0</v>
      </c>
      <c r="I1075" s="58">
        <f>'Fashring Assumptions'!$M$7*F1075</f>
        <v>0</v>
      </c>
      <c r="J1075" s="58">
        <f>'Fashring Assumptions'!$M$5*'Fashring Assumptions'!$M$7*E1075</f>
        <v>328.6875</v>
      </c>
      <c r="K1075" s="58">
        <f t="shared" si="101"/>
        <v>328.6875</v>
      </c>
    </row>
    <row r="1076" spans="1:11" x14ac:dyDescent="0.3">
      <c r="A1076" s="60">
        <v>43444</v>
      </c>
      <c r="B1076" s="15">
        <f t="shared" si="96"/>
        <v>2018</v>
      </c>
      <c r="C1076" s="15">
        <f t="shared" si="97"/>
        <v>12</v>
      </c>
      <c r="D1076" s="15">
        <f t="shared" si="98"/>
        <v>10</v>
      </c>
      <c r="E1076" s="15">
        <v>18173</v>
      </c>
      <c r="F1076" s="15">
        <v>13463</v>
      </c>
      <c r="G1076" s="15">
        <f t="shared" si="99"/>
        <v>1</v>
      </c>
      <c r="H1076" s="15">
        <f t="shared" si="100"/>
        <v>1000</v>
      </c>
      <c r="I1076" s="58">
        <f>'Fashring Assumptions'!$M$7*F1076</f>
        <v>33657.5</v>
      </c>
      <c r="J1076" s="58">
        <f>'Fashring Assumptions'!$M$5*'Fashring Assumptions'!$M$7*E1076</f>
        <v>1135.8125</v>
      </c>
      <c r="K1076" s="58">
        <f t="shared" si="101"/>
        <v>35793.3125</v>
      </c>
    </row>
    <row r="1077" spans="1:11" x14ac:dyDescent="0.3">
      <c r="A1077" s="60">
        <v>43445</v>
      </c>
      <c r="B1077" s="15">
        <f t="shared" si="96"/>
        <v>2018</v>
      </c>
      <c r="C1077" s="15">
        <f t="shared" si="97"/>
        <v>12</v>
      </c>
      <c r="D1077" s="15">
        <f t="shared" si="98"/>
        <v>11</v>
      </c>
      <c r="E1077" s="15">
        <v>17645</v>
      </c>
      <c r="F1077" s="15">
        <v>0</v>
      </c>
      <c r="G1077" s="15">
        <f t="shared" si="99"/>
        <v>0</v>
      </c>
      <c r="H1077" s="15">
        <f t="shared" si="100"/>
        <v>0</v>
      </c>
      <c r="I1077" s="58">
        <f>'Fashring Assumptions'!$M$7*F1077</f>
        <v>0</v>
      </c>
      <c r="J1077" s="58">
        <f>'Fashring Assumptions'!$M$5*'Fashring Assumptions'!$M$7*E1077</f>
        <v>1102.8125</v>
      </c>
      <c r="K1077" s="58">
        <f t="shared" si="101"/>
        <v>1102.8125</v>
      </c>
    </row>
    <row r="1078" spans="1:11" x14ac:dyDescent="0.3">
      <c r="A1078" s="60">
        <v>43446</v>
      </c>
      <c r="B1078" s="15">
        <f t="shared" si="96"/>
        <v>2018</v>
      </c>
      <c r="C1078" s="15">
        <f t="shared" si="97"/>
        <v>12</v>
      </c>
      <c r="D1078" s="15">
        <f t="shared" si="98"/>
        <v>12</v>
      </c>
      <c r="E1078" s="15">
        <v>17098</v>
      </c>
      <c r="F1078" s="15">
        <v>0</v>
      </c>
      <c r="G1078" s="15">
        <f t="shared" si="99"/>
        <v>0</v>
      </c>
      <c r="H1078" s="15">
        <f t="shared" si="100"/>
        <v>0</v>
      </c>
      <c r="I1078" s="58">
        <f>'Fashring Assumptions'!$M$7*F1078</f>
        <v>0</v>
      </c>
      <c r="J1078" s="58">
        <f>'Fashring Assumptions'!$M$5*'Fashring Assumptions'!$M$7*E1078</f>
        <v>1068.625</v>
      </c>
      <c r="K1078" s="58">
        <f t="shared" si="101"/>
        <v>1068.625</v>
      </c>
    </row>
    <row r="1079" spans="1:11" x14ac:dyDescent="0.3">
      <c r="A1079" s="60">
        <v>43447</v>
      </c>
      <c r="B1079" s="15">
        <f t="shared" si="96"/>
        <v>2018</v>
      </c>
      <c r="C1079" s="15">
        <f t="shared" si="97"/>
        <v>12</v>
      </c>
      <c r="D1079" s="15">
        <f t="shared" si="98"/>
        <v>13</v>
      </c>
      <c r="E1079" s="15">
        <v>16604</v>
      </c>
      <c r="F1079" s="15">
        <v>0</v>
      </c>
      <c r="G1079" s="15">
        <f t="shared" si="99"/>
        <v>0</v>
      </c>
      <c r="H1079" s="15">
        <f t="shared" si="100"/>
        <v>0</v>
      </c>
      <c r="I1079" s="58">
        <f>'Fashring Assumptions'!$M$7*F1079</f>
        <v>0</v>
      </c>
      <c r="J1079" s="58">
        <f>'Fashring Assumptions'!$M$5*'Fashring Assumptions'!$M$7*E1079</f>
        <v>1037.75</v>
      </c>
      <c r="K1079" s="58">
        <f t="shared" si="101"/>
        <v>1037.75</v>
      </c>
    </row>
    <row r="1080" spans="1:11" x14ac:dyDescent="0.3">
      <c r="A1080" s="60">
        <v>43448</v>
      </c>
      <c r="B1080" s="15">
        <f t="shared" si="96"/>
        <v>2018</v>
      </c>
      <c r="C1080" s="15">
        <f t="shared" si="97"/>
        <v>12</v>
      </c>
      <c r="D1080" s="15">
        <f t="shared" si="98"/>
        <v>14</v>
      </c>
      <c r="E1080" s="15">
        <v>15931</v>
      </c>
      <c r="F1080" s="15">
        <v>0</v>
      </c>
      <c r="G1080" s="15">
        <f t="shared" si="99"/>
        <v>0</v>
      </c>
      <c r="H1080" s="15">
        <f t="shared" si="100"/>
        <v>0</v>
      </c>
      <c r="I1080" s="58">
        <f>'Fashring Assumptions'!$M$7*F1080</f>
        <v>0</v>
      </c>
      <c r="J1080" s="58">
        <f>'Fashring Assumptions'!$M$5*'Fashring Assumptions'!$M$7*E1080</f>
        <v>995.6875</v>
      </c>
      <c r="K1080" s="58">
        <f t="shared" si="101"/>
        <v>995.6875</v>
      </c>
    </row>
    <row r="1081" spans="1:11" x14ac:dyDescent="0.3">
      <c r="A1081" s="60">
        <v>43449</v>
      </c>
      <c r="B1081" s="15">
        <f t="shared" si="96"/>
        <v>2018</v>
      </c>
      <c r="C1081" s="15">
        <f t="shared" si="97"/>
        <v>12</v>
      </c>
      <c r="D1081" s="15">
        <f t="shared" si="98"/>
        <v>15</v>
      </c>
      <c r="E1081" s="15">
        <v>15348</v>
      </c>
      <c r="F1081" s="15">
        <v>0</v>
      </c>
      <c r="G1081" s="15">
        <f t="shared" si="99"/>
        <v>0</v>
      </c>
      <c r="H1081" s="15">
        <f t="shared" si="100"/>
        <v>0</v>
      </c>
      <c r="I1081" s="58">
        <f>'Fashring Assumptions'!$M$7*F1081</f>
        <v>0</v>
      </c>
      <c r="J1081" s="58">
        <f>'Fashring Assumptions'!$M$5*'Fashring Assumptions'!$M$7*E1081</f>
        <v>959.25</v>
      </c>
      <c r="K1081" s="58">
        <f t="shared" si="101"/>
        <v>959.25</v>
      </c>
    </row>
    <row r="1082" spans="1:11" x14ac:dyDescent="0.3">
      <c r="A1082" s="60">
        <v>43450</v>
      </c>
      <c r="B1082" s="15">
        <f t="shared" si="96"/>
        <v>2018</v>
      </c>
      <c r="C1082" s="15">
        <f t="shared" si="97"/>
        <v>12</v>
      </c>
      <c r="D1082" s="15">
        <f t="shared" si="98"/>
        <v>16</v>
      </c>
      <c r="E1082" s="15">
        <v>14789</v>
      </c>
      <c r="F1082" s="15">
        <v>0</v>
      </c>
      <c r="G1082" s="15">
        <f t="shared" si="99"/>
        <v>0</v>
      </c>
      <c r="H1082" s="15">
        <f t="shared" si="100"/>
        <v>0</v>
      </c>
      <c r="I1082" s="58">
        <f>'Fashring Assumptions'!$M$7*F1082</f>
        <v>0</v>
      </c>
      <c r="J1082" s="58">
        <f>'Fashring Assumptions'!$M$5*'Fashring Assumptions'!$M$7*E1082</f>
        <v>924.3125</v>
      </c>
      <c r="K1082" s="58">
        <f t="shared" si="101"/>
        <v>924.3125</v>
      </c>
    </row>
    <row r="1083" spans="1:11" x14ac:dyDescent="0.3">
      <c r="A1083" s="60">
        <v>43451</v>
      </c>
      <c r="B1083" s="15">
        <f t="shared" si="96"/>
        <v>2018</v>
      </c>
      <c r="C1083" s="15">
        <f t="shared" si="97"/>
        <v>12</v>
      </c>
      <c r="D1083" s="15">
        <f t="shared" si="98"/>
        <v>17</v>
      </c>
      <c r="E1083" s="15">
        <v>14181</v>
      </c>
      <c r="F1083" s="15">
        <v>0</v>
      </c>
      <c r="G1083" s="15">
        <f t="shared" si="99"/>
        <v>0</v>
      </c>
      <c r="H1083" s="15">
        <f t="shared" si="100"/>
        <v>0</v>
      </c>
      <c r="I1083" s="58">
        <f>'Fashring Assumptions'!$M$7*F1083</f>
        <v>0</v>
      </c>
      <c r="J1083" s="58">
        <f>'Fashring Assumptions'!$M$5*'Fashring Assumptions'!$M$7*E1083</f>
        <v>886.3125</v>
      </c>
      <c r="K1083" s="58">
        <f t="shared" si="101"/>
        <v>886.3125</v>
      </c>
    </row>
    <row r="1084" spans="1:11" x14ac:dyDescent="0.3">
      <c r="A1084" s="60">
        <v>43452</v>
      </c>
      <c r="B1084" s="15">
        <f t="shared" si="96"/>
        <v>2018</v>
      </c>
      <c r="C1084" s="15">
        <f t="shared" si="97"/>
        <v>12</v>
      </c>
      <c r="D1084" s="15">
        <f t="shared" si="98"/>
        <v>18</v>
      </c>
      <c r="E1084" s="15">
        <v>13560</v>
      </c>
      <c r="F1084" s="15">
        <v>0</v>
      </c>
      <c r="G1084" s="15">
        <f t="shared" si="99"/>
        <v>0</v>
      </c>
      <c r="H1084" s="15">
        <f t="shared" si="100"/>
        <v>0</v>
      </c>
      <c r="I1084" s="58">
        <f>'Fashring Assumptions'!$M$7*F1084</f>
        <v>0</v>
      </c>
      <c r="J1084" s="58">
        <f>'Fashring Assumptions'!$M$5*'Fashring Assumptions'!$M$7*E1084</f>
        <v>847.5</v>
      </c>
      <c r="K1084" s="58">
        <f t="shared" si="101"/>
        <v>847.5</v>
      </c>
    </row>
    <row r="1085" spans="1:11" x14ac:dyDescent="0.3">
      <c r="A1085" s="60">
        <v>43453</v>
      </c>
      <c r="B1085" s="15">
        <f t="shared" si="96"/>
        <v>2018</v>
      </c>
      <c r="C1085" s="15">
        <f t="shared" si="97"/>
        <v>12</v>
      </c>
      <c r="D1085" s="15">
        <f t="shared" si="98"/>
        <v>19</v>
      </c>
      <c r="E1085" s="15">
        <v>12950</v>
      </c>
      <c r="F1085" s="15">
        <v>0</v>
      </c>
      <c r="G1085" s="15">
        <f t="shared" si="99"/>
        <v>0</v>
      </c>
      <c r="H1085" s="15">
        <f t="shared" si="100"/>
        <v>0</v>
      </c>
      <c r="I1085" s="58">
        <f>'Fashring Assumptions'!$M$7*F1085</f>
        <v>0</v>
      </c>
      <c r="J1085" s="58">
        <f>'Fashring Assumptions'!$M$5*'Fashring Assumptions'!$M$7*E1085</f>
        <v>809.375</v>
      </c>
      <c r="K1085" s="58">
        <f t="shared" si="101"/>
        <v>809.375</v>
      </c>
    </row>
    <row r="1086" spans="1:11" x14ac:dyDescent="0.3">
      <c r="A1086" s="60">
        <v>43454</v>
      </c>
      <c r="B1086" s="15">
        <f t="shared" si="96"/>
        <v>2018</v>
      </c>
      <c r="C1086" s="15">
        <f t="shared" si="97"/>
        <v>12</v>
      </c>
      <c r="D1086" s="15">
        <f t="shared" si="98"/>
        <v>20</v>
      </c>
      <c r="E1086" s="15">
        <v>12375</v>
      </c>
      <c r="F1086" s="15">
        <v>0</v>
      </c>
      <c r="G1086" s="15">
        <f t="shared" si="99"/>
        <v>0</v>
      </c>
      <c r="H1086" s="15">
        <f t="shared" si="100"/>
        <v>0</v>
      </c>
      <c r="I1086" s="58">
        <f>'Fashring Assumptions'!$M$7*F1086</f>
        <v>0</v>
      </c>
      <c r="J1086" s="58">
        <f>'Fashring Assumptions'!$M$5*'Fashring Assumptions'!$M$7*E1086</f>
        <v>773.4375</v>
      </c>
      <c r="K1086" s="58">
        <f t="shared" si="101"/>
        <v>773.4375</v>
      </c>
    </row>
    <row r="1087" spans="1:11" x14ac:dyDescent="0.3">
      <c r="A1087" s="60">
        <v>43455</v>
      </c>
      <c r="B1087" s="15">
        <f t="shared" si="96"/>
        <v>2018</v>
      </c>
      <c r="C1087" s="15">
        <f t="shared" si="97"/>
        <v>12</v>
      </c>
      <c r="D1087" s="15">
        <f t="shared" si="98"/>
        <v>21</v>
      </c>
      <c r="E1087" s="15">
        <v>11788</v>
      </c>
      <c r="F1087" s="15">
        <v>0</v>
      </c>
      <c r="G1087" s="15">
        <f t="shared" si="99"/>
        <v>0</v>
      </c>
      <c r="H1087" s="15">
        <f t="shared" si="100"/>
        <v>0</v>
      </c>
      <c r="I1087" s="58">
        <f>'Fashring Assumptions'!$M$7*F1087</f>
        <v>0</v>
      </c>
      <c r="J1087" s="58">
        <f>'Fashring Assumptions'!$M$5*'Fashring Assumptions'!$M$7*E1087</f>
        <v>736.75</v>
      </c>
      <c r="K1087" s="58">
        <f t="shared" si="101"/>
        <v>736.75</v>
      </c>
    </row>
    <row r="1088" spans="1:11" x14ac:dyDescent="0.3">
      <c r="A1088" s="60">
        <v>43456</v>
      </c>
      <c r="B1088" s="15">
        <f t="shared" si="96"/>
        <v>2018</v>
      </c>
      <c r="C1088" s="15">
        <f t="shared" si="97"/>
        <v>12</v>
      </c>
      <c r="D1088" s="15">
        <f t="shared" si="98"/>
        <v>22</v>
      </c>
      <c r="E1088" s="15">
        <v>11185</v>
      </c>
      <c r="F1088" s="15">
        <v>0</v>
      </c>
      <c r="G1088" s="15">
        <f t="shared" si="99"/>
        <v>0</v>
      </c>
      <c r="H1088" s="15">
        <f t="shared" si="100"/>
        <v>0</v>
      </c>
      <c r="I1088" s="58">
        <f>'Fashring Assumptions'!$M$7*F1088</f>
        <v>0</v>
      </c>
      <c r="J1088" s="58">
        <f>'Fashring Assumptions'!$M$5*'Fashring Assumptions'!$M$7*E1088</f>
        <v>699.0625</v>
      </c>
      <c r="K1088" s="58">
        <f t="shared" si="101"/>
        <v>699.0625</v>
      </c>
    </row>
    <row r="1089" spans="1:11" x14ac:dyDescent="0.3">
      <c r="A1089" s="60">
        <v>43457</v>
      </c>
      <c r="B1089" s="15">
        <f t="shared" si="96"/>
        <v>2018</v>
      </c>
      <c r="C1089" s="15">
        <f t="shared" si="97"/>
        <v>12</v>
      </c>
      <c r="D1089" s="15">
        <f t="shared" si="98"/>
        <v>23</v>
      </c>
      <c r="E1089" s="15">
        <v>10648</v>
      </c>
      <c r="F1089" s="15">
        <v>0</v>
      </c>
      <c r="G1089" s="15">
        <f t="shared" si="99"/>
        <v>0</v>
      </c>
      <c r="H1089" s="15">
        <f t="shared" si="100"/>
        <v>0</v>
      </c>
      <c r="I1089" s="58">
        <f>'Fashring Assumptions'!$M$7*F1089</f>
        <v>0</v>
      </c>
      <c r="J1089" s="58">
        <f>'Fashring Assumptions'!$M$5*'Fashring Assumptions'!$M$7*E1089</f>
        <v>665.5</v>
      </c>
      <c r="K1089" s="58">
        <f t="shared" si="101"/>
        <v>665.5</v>
      </c>
    </row>
    <row r="1090" spans="1:11" x14ac:dyDescent="0.3">
      <c r="A1090" s="60">
        <v>43458</v>
      </c>
      <c r="B1090" s="15">
        <f t="shared" si="96"/>
        <v>2018</v>
      </c>
      <c r="C1090" s="15">
        <f t="shared" si="97"/>
        <v>12</v>
      </c>
      <c r="D1090" s="15">
        <f t="shared" si="98"/>
        <v>24</v>
      </c>
      <c r="E1090" s="15">
        <v>10116</v>
      </c>
      <c r="F1090" s="15">
        <v>0</v>
      </c>
      <c r="G1090" s="15">
        <f t="shared" si="99"/>
        <v>0</v>
      </c>
      <c r="H1090" s="15">
        <f t="shared" si="100"/>
        <v>0</v>
      </c>
      <c r="I1090" s="58">
        <f>'Fashring Assumptions'!$M$7*F1090</f>
        <v>0</v>
      </c>
      <c r="J1090" s="58">
        <f>'Fashring Assumptions'!$M$5*'Fashring Assumptions'!$M$7*E1090</f>
        <v>632.25</v>
      </c>
      <c r="K1090" s="58">
        <f t="shared" si="101"/>
        <v>632.25</v>
      </c>
    </row>
    <row r="1091" spans="1:11" x14ac:dyDescent="0.3">
      <c r="A1091" s="60">
        <v>43459</v>
      </c>
      <c r="B1091" s="15">
        <f t="shared" ref="B1091:B1154" si="102">YEAR(A1091)</f>
        <v>2018</v>
      </c>
      <c r="C1091" s="15">
        <f t="shared" ref="C1091:C1154" si="103">MONTH(A1091)</f>
        <v>12</v>
      </c>
      <c r="D1091" s="15">
        <f t="shared" ref="D1091:D1154" si="104">DAY(A1091)</f>
        <v>25</v>
      </c>
      <c r="E1091" s="15">
        <v>9519</v>
      </c>
      <c r="F1091" s="15">
        <v>0</v>
      </c>
      <c r="G1091" s="15">
        <f t="shared" ref="G1091:G1154" si="105">IF(F1091&gt;0,1,0)</f>
        <v>0</v>
      </c>
      <c r="H1091" s="15">
        <f t="shared" ref="H1091:H1154" si="106">1000*G1091</f>
        <v>0</v>
      </c>
      <c r="I1091" s="58">
        <f>'Fashring Assumptions'!$M$7*F1091</f>
        <v>0</v>
      </c>
      <c r="J1091" s="58">
        <f>'Fashring Assumptions'!$M$5*'Fashring Assumptions'!$M$7*E1091</f>
        <v>594.9375</v>
      </c>
      <c r="K1091" s="58">
        <f t="shared" ref="K1091:K1154" si="107">SUM(H1091:J1091)</f>
        <v>594.9375</v>
      </c>
    </row>
    <row r="1092" spans="1:11" x14ac:dyDescent="0.3">
      <c r="A1092" s="60">
        <v>43460</v>
      </c>
      <c r="B1092" s="15">
        <f t="shared" si="102"/>
        <v>2018</v>
      </c>
      <c r="C1092" s="15">
        <f t="shared" si="103"/>
        <v>12</v>
      </c>
      <c r="D1092" s="15">
        <f t="shared" si="104"/>
        <v>26</v>
      </c>
      <c r="E1092" s="15">
        <v>8969</v>
      </c>
      <c r="F1092" s="15">
        <v>0</v>
      </c>
      <c r="G1092" s="15">
        <f t="shared" si="105"/>
        <v>0</v>
      </c>
      <c r="H1092" s="15">
        <f t="shared" si="106"/>
        <v>0</v>
      </c>
      <c r="I1092" s="58">
        <f>'Fashring Assumptions'!$M$7*F1092</f>
        <v>0</v>
      </c>
      <c r="J1092" s="58">
        <f>'Fashring Assumptions'!$M$5*'Fashring Assumptions'!$M$7*E1092</f>
        <v>560.5625</v>
      </c>
      <c r="K1092" s="58">
        <f t="shared" si="107"/>
        <v>560.5625</v>
      </c>
    </row>
    <row r="1093" spans="1:11" x14ac:dyDescent="0.3">
      <c r="A1093" s="60">
        <v>43461</v>
      </c>
      <c r="B1093" s="15">
        <f t="shared" si="102"/>
        <v>2018</v>
      </c>
      <c r="C1093" s="15">
        <f t="shared" si="103"/>
        <v>12</v>
      </c>
      <c r="D1093" s="15">
        <f t="shared" si="104"/>
        <v>27</v>
      </c>
      <c r="E1093" s="15">
        <v>8440</v>
      </c>
      <c r="F1093" s="15">
        <v>0</v>
      </c>
      <c r="G1093" s="15">
        <f t="shared" si="105"/>
        <v>0</v>
      </c>
      <c r="H1093" s="15">
        <f t="shared" si="106"/>
        <v>0</v>
      </c>
      <c r="I1093" s="58">
        <f>'Fashring Assumptions'!$M$7*F1093</f>
        <v>0</v>
      </c>
      <c r="J1093" s="58">
        <f>'Fashring Assumptions'!$M$5*'Fashring Assumptions'!$M$7*E1093</f>
        <v>527.5</v>
      </c>
      <c r="K1093" s="58">
        <f t="shared" si="107"/>
        <v>527.5</v>
      </c>
    </row>
    <row r="1094" spans="1:11" x14ac:dyDescent="0.3">
      <c r="A1094" s="60">
        <v>43462</v>
      </c>
      <c r="B1094" s="15">
        <f t="shared" si="102"/>
        <v>2018</v>
      </c>
      <c r="C1094" s="15">
        <f t="shared" si="103"/>
        <v>12</v>
      </c>
      <c r="D1094" s="15">
        <f t="shared" si="104"/>
        <v>28</v>
      </c>
      <c r="E1094" s="15">
        <v>7924</v>
      </c>
      <c r="F1094" s="15">
        <v>0</v>
      </c>
      <c r="G1094" s="15">
        <f t="shared" si="105"/>
        <v>0</v>
      </c>
      <c r="H1094" s="15">
        <f t="shared" si="106"/>
        <v>0</v>
      </c>
      <c r="I1094" s="58">
        <f>'Fashring Assumptions'!$M$7*F1094</f>
        <v>0</v>
      </c>
      <c r="J1094" s="58">
        <f>'Fashring Assumptions'!$M$5*'Fashring Assumptions'!$M$7*E1094</f>
        <v>495.25</v>
      </c>
      <c r="K1094" s="58">
        <f t="shared" si="107"/>
        <v>495.25</v>
      </c>
    </row>
    <row r="1095" spans="1:11" x14ac:dyDescent="0.3">
      <c r="A1095" s="60">
        <v>43463</v>
      </c>
      <c r="B1095" s="15">
        <f t="shared" si="102"/>
        <v>2018</v>
      </c>
      <c r="C1095" s="15">
        <f t="shared" si="103"/>
        <v>12</v>
      </c>
      <c r="D1095" s="15">
        <f t="shared" si="104"/>
        <v>29</v>
      </c>
      <c r="E1095" s="15">
        <v>7387</v>
      </c>
      <c r="F1095" s="15">
        <v>0</v>
      </c>
      <c r="G1095" s="15">
        <f t="shared" si="105"/>
        <v>0</v>
      </c>
      <c r="H1095" s="15">
        <f t="shared" si="106"/>
        <v>0</v>
      </c>
      <c r="I1095" s="58">
        <f>'Fashring Assumptions'!$M$7*F1095</f>
        <v>0</v>
      </c>
      <c r="J1095" s="58">
        <f>'Fashring Assumptions'!$M$5*'Fashring Assumptions'!$M$7*E1095</f>
        <v>461.6875</v>
      </c>
      <c r="K1095" s="58">
        <f t="shared" si="107"/>
        <v>461.6875</v>
      </c>
    </row>
    <row r="1096" spans="1:11" x14ac:dyDescent="0.3">
      <c r="A1096" s="60">
        <v>43464</v>
      </c>
      <c r="B1096" s="15">
        <f t="shared" si="102"/>
        <v>2018</v>
      </c>
      <c r="C1096" s="15">
        <f t="shared" si="103"/>
        <v>12</v>
      </c>
      <c r="D1096" s="15">
        <f t="shared" si="104"/>
        <v>30</v>
      </c>
      <c r="E1096" s="15">
        <v>6860</v>
      </c>
      <c r="F1096" s="15">
        <v>0</v>
      </c>
      <c r="G1096" s="15">
        <f t="shared" si="105"/>
        <v>0</v>
      </c>
      <c r="H1096" s="15">
        <f t="shared" si="106"/>
        <v>0</v>
      </c>
      <c r="I1096" s="58">
        <f>'Fashring Assumptions'!$M$7*F1096</f>
        <v>0</v>
      </c>
      <c r="J1096" s="58">
        <f>'Fashring Assumptions'!$M$5*'Fashring Assumptions'!$M$7*E1096</f>
        <v>428.75</v>
      </c>
      <c r="K1096" s="58">
        <f t="shared" si="107"/>
        <v>428.75</v>
      </c>
    </row>
    <row r="1097" spans="1:11" x14ac:dyDescent="0.3">
      <c r="A1097" s="60">
        <v>43465</v>
      </c>
      <c r="B1097" s="15">
        <f t="shared" si="102"/>
        <v>2018</v>
      </c>
      <c r="C1097" s="15">
        <f t="shared" si="103"/>
        <v>12</v>
      </c>
      <c r="D1097" s="15">
        <f t="shared" si="104"/>
        <v>31</v>
      </c>
      <c r="E1097" s="15">
        <v>6294</v>
      </c>
      <c r="F1097" s="15">
        <v>0</v>
      </c>
      <c r="G1097" s="15">
        <f t="shared" si="105"/>
        <v>0</v>
      </c>
      <c r="H1097" s="15">
        <f t="shared" si="106"/>
        <v>0</v>
      </c>
      <c r="I1097" s="58">
        <f>'Fashring Assumptions'!$M$7*F1097</f>
        <v>0</v>
      </c>
      <c r="J1097" s="58">
        <f>'Fashring Assumptions'!$M$5*'Fashring Assumptions'!$M$7*E1097</f>
        <v>393.375</v>
      </c>
      <c r="K1097" s="58">
        <f t="shared" si="107"/>
        <v>393.375</v>
      </c>
    </row>
    <row r="1098" spans="1:11" x14ac:dyDescent="0.3">
      <c r="A1098" s="60">
        <v>43466</v>
      </c>
      <c r="B1098" s="15">
        <f t="shared" si="102"/>
        <v>2019</v>
      </c>
      <c r="C1098" s="15">
        <f t="shared" si="103"/>
        <v>1</v>
      </c>
      <c r="D1098" s="15">
        <f t="shared" si="104"/>
        <v>1</v>
      </c>
      <c r="E1098" s="15">
        <v>5742</v>
      </c>
      <c r="F1098" s="15">
        <v>0</v>
      </c>
      <c r="G1098" s="15">
        <f t="shared" si="105"/>
        <v>0</v>
      </c>
      <c r="H1098" s="15">
        <f t="shared" si="106"/>
        <v>0</v>
      </c>
      <c r="I1098" s="58">
        <f>'Fashring Assumptions'!$M$7*F1098</f>
        <v>0</v>
      </c>
      <c r="J1098" s="58">
        <f>'Fashring Assumptions'!$M$5*'Fashring Assumptions'!$M$7*E1098</f>
        <v>358.875</v>
      </c>
      <c r="K1098" s="58">
        <f t="shared" si="107"/>
        <v>358.875</v>
      </c>
    </row>
    <row r="1099" spans="1:11" x14ac:dyDescent="0.3">
      <c r="A1099" s="60">
        <v>43467</v>
      </c>
      <c r="B1099" s="15">
        <f t="shared" si="102"/>
        <v>2019</v>
      </c>
      <c r="C1099" s="15">
        <f t="shared" si="103"/>
        <v>1</v>
      </c>
      <c r="D1099" s="15">
        <f t="shared" si="104"/>
        <v>2</v>
      </c>
      <c r="E1099" s="15">
        <v>5169</v>
      </c>
      <c r="F1099" s="15">
        <v>0</v>
      </c>
      <c r="G1099" s="15">
        <f t="shared" si="105"/>
        <v>0</v>
      </c>
      <c r="H1099" s="15">
        <f t="shared" si="106"/>
        <v>0</v>
      </c>
      <c r="I1099" s="58">
        <f>'Fashring Assumptions'!$M$7*F1099</f>
        <v>0</v>
      </c>
      <c r="J1099" s="58">
        <f>'Fashring Assumptions'!$M$5*'Fashring Assumptions'!$M$7*E1099</f>
        <v>323.0625</v>
      </c>
      <c r="K1099" s="58">
        <f t="shared" si="107"/>
        <v>323.0625</v>
      </c>
    </row>
    <row r="1100" spans="1:11" x14ac:dyDescent="0.3">
      <c r="A1100" s="60">
        <v>43468</v>
      </c>
      <c r="B1100" s="15">
        <f t="shared" si="102"/>
        <v>2019</v>
      </c>
      <c r="C1100" s="15">
        <f t="shared" si="103"/>
        <v>1</v>
      </c>
      <c r="D1100" s="15">
        <f t="shared" si="104"/>
        <v>3</v>
      </c>
      <c r="E1100" s="15">
        <v>17167</v>
      </c>
      <c r="F1100" s="15">
        <v>12635</v>
      </c>
      <c r="G1100" s="15">
        <f t="shared" si="105"/>
        <v>1</v>
      </c>
      <c r="H1100" s="15">
        <f t="shared" si="106"/>
        <v>1000</v>
      </c>
      <c r="I1100" s="58">
        <f>'Fashring Assumptions'!$M$7*F1100</f>
        <v>31587.5</v>
      </c>
      <c r="J1100" s="58">
        <f>'Fashring Assumptions'!$M$5*'Fashring Assumptions'!$M$7*E1100</f>
        <v>1072.9375</v>
      </c>
      <c r="K1100" s="58">
        <f t="shared" si="107"/>
        <v>33660.4375</v>
      </c>
    </row>
    <row r="1101" spans="1:11" x14ac:dyDescent="0.3">
      <c r="A1101" s="60">
        <v>43469</v>
      </c>
      <c r="B1101" s="15">
        <f t="shared" si="102"/>
        <v>2019</v>
      </c>
      <c r="C1101" s="15">
        <f t="shared" si="103"/>
        <v>1</v>
      </c>
      <c r="D1101" s="15">
        <f t="shared" si="104"/>
        <v>4</v>
      </c>
      <c r="E1101" s="15">
        <v>16583</v>
      </c>
      <c r="F1101" s="15">
        <v>0</v>
      </c>
      <c r="G1101" s="15">
        <f t="shared" si="105"/>
        <v>0</v>
      </c>
      <c r="H1101" s="15">
        <f t="shared" si="106"/>
        <v>0</v>
      </c>
      <c r="I1101" s="58">
        <f>'Fashring Assumptions'!$M$7*F1101</f>
        <v>0</v>
      </c>
      <c r="J1101" s="58">
        <f>'Fashring Assumptions'!$M$5*'Fashring Assumptions'!$M$7*E1101</f>
        <v>1036.4375</v>
      </c>
      <c r="K1101" s="58">
        <f t="shared" si="107"/>
        <v>1036.4375</v>
      </c>
    </row>
    <row r="1102" spans="1:11" x14ac:dyDescent="0.3">
      <c r="A1102" s="60">
        <v>43470</v>
      </c>
      <c r="B1102" s="15">
        <f t="shared" si="102"/>
        <v>2019</v>
      </c>
      <c r="C1102" s="15">
        <f t="shared" si="103"/>
        <v>1</v>
      </c>
      <c r="D1102" s="15">
        <f t="shared" si="104"/>
        <v>5</v>
      </c>
      <c r="E1102" s="15">
        <v>15995</v>
      </c>
      <c r="F1102" s="15">
        <v>0</v>
      </c>
      <c r="G1102" s="15">
        <f t="shared" si="105"/>
        <v>0</v>
      </c>
      <c r="H1102" s="15">
        <f t="shared" si="106"/>
        <v>0</v>
      </c>
      <c r="I1102" s="58">
        <f>'Fashring Assumptions'!$M$7*F1102</f>
        <v>0</v>
      </c>
      <c r="J1102" s="58">
        <f>'Fashring Assumptions'!$M$5*'Fashring Assumptions'!$M$7*E1102</f>
        <v>999.6875</v>
      </c>
      <c r="K1102" s="58">
        <f t="shared" si="107"/>
        <v>999.6875</v>
      </c>
    </row>
    <row r="1103" spans="1:11" x14ac:dyDescent="0.3">
      <c r="A1103" s="60">
        <v>43471</v>
      </c>
      <c r="B1103" s="15">
        <f t="shared" si="102"/>
        <v>2019</v>
      </c>
      <c r="C1103" s="15">
        <f t="shared" si="103"/>
        <v>1</v>
      </c>
      <c r="D1103" s="15">
        <f t="shared" si="104"/>
        <v>6</v>
      </c>
      <c r="E1103" s="15">
        <v>15389</v>
      </c>
      <c r="F1103" s="15">
        <v>0</v>
      </c>
      <c r="G1103" s="15">
        <f t="shared" si="105"/>
        <v>0</v>
      </c>
      <c r="H1103" s="15">
        <f t="shared" si="106"/>
        <v>0</v>
      </c>
      <c r="I1103" s="58">
        <f>'Fashring Assumptions'!$M$7*F1103</f>
        <v>0</v>
      </c>
      <c r="J1103" s="58">
        <f>'Fashring Assumptions'!$M$5*'Fashring Assumptions'!$M$7*E1103</f>
        <v>961.8125</v>
      </c>
      <c r="K1103" s="58">
        <f t="shared" si="107"/>
        <v>961.8125</v>
      </c>
    </row>
    <row r="1104" spans="1:11" x14ac:dyDescent="0.3">
      <c r="A1104" s="60">
        <v>43472</v>
      </c>
      <c r="B1104" s="15">
        <f t="shared" si="102"/>
        <v>2019</v>
      </c>
      <c r="C1104" s="15">
        <f t="shared" si="103"/>
        <v>1</v>
      </c>
      <c r="D1104" s="15">
        <f t="shared" si="104"/>
        <v>7</v>
      </c>
      <c r="E1104" s="15">
        <v>14805</v>
      </c>
      <c r="F1104" s="15">
        <v>0</v>
      </c>
      <c r="G1104" s="15">
        <f t="shared" si="105"/>
        <v>0</v>
      </c>
      <c r="H1104" s="15">
        <f t="shared" si="106"/>
        <v>0</v>
      </c>
      <c r="I1104" s="58">
        <f>'Fashring Assumptions'!$M$7*F1104</f>
        <v>0</v>
      </c>
      <c r="J1104" s="58">
        <f>'Fashring Assumptions'!$M$5*'Fashring Assumptions'!$M$7*E1104</f>
        <v>925.3125</v>
      </c>
      <c r="K1104" s="58">
        <f t="shared" si="107"/>
        <v>925.3125</v>
      </c>
    </row>
    <row r="1105" spans="1:11" x14ac:dyDescent="0.3">
      <c r="A1105" s="60">
        <v>43473</v>
      </c>
      <c r="B1105" s="15">
        <f t="shared" si="102"/>
        <v>2019</v>
      </c>
      <c r="C1105" s="15">
        <f t="shared" si="103"/>
        <v>1</v>
      </c>
      <c r="D1105" s="15">
        <f t="shared" si="104"/>
        <v>8</v>
      </c>
      <c r="E1105" s="15">
        <v>14182</v>
      </c>
      <c r="F1105" s="15">
        <v>0</v>
      </c>
      <c r="G1105" s="15">
        <f t="shared" si="105"/>
        <v>0</v>
      </c>
      <c r="H1105" s="15">
        <f t="shared" si="106"/>
        <v>0</v>
      </c>
      <c r="I1105" s="58">
        <f>'Fashring Assumptions'!$M$7*F1105</f>
        <v>0</v>
      </c>
      <c r="J1105" s="58">
        <f>'Fashring Assumptions'!$M$5*'Fashring Assumptions'!$M$7*E1105</f>
        <v>886.375</v>
      </c>
      <c r="K1105" s="58">
        <f t="shared" si="107"/>
        <v>886.375</v>
      </c>
    </row>
    <row r="1106" spans="1:11" x14ac:dyDescent="0.3">
      <c r="A1106" s="60">
        <v>43474</v>
      </c>
      <c r="B1106" s="15">
        <f t="shared" si="102"/>
        <v>2019</v>
      </c>
      <c r="C1106" s="15">
        <f t="shared" si="103"/>
        <v>1</v>
      </c>
      <c r="D1106" s="15">
        <f t="shared" si="104"/>
        <v>9</v>
      </c>
      <c r="E1106" s="15">
        <v>13576</v>
      </c>
      <c r="F1106" s="15">
        <v>0</v>
      </c>
      <c r="G1106" s="15">
        <f t="shared" si="105"/>
        <v>0</v>
      </c>
      <c r="H1106" s="15">
        <f t="shared" si="106"/>
        <v>0</v>
      </c>
      <c r="I1106" s="58">
        <f>'Fashring Assumptions'!$M$7*F1106</f>
        <v>0</v>
      </c>
      <c r="J1106" s="58">
        <f>'Fashring Assumptions'!$M$5*'Fashring Assumptions'!$M$7*E1106</f>
        <v>848.5</v>
      </c>
      <c r="K1106" s="58">
        <f t="shared" si="107"/>
        <v>848.5</v>
      </c>
    </row>
    <row r="1107" spans="1:11" x14ac:dyDescent="0.3">
      <c r="A1107" s="60">
        <v>43475</v>
      </c>
      <c r="B1107" s="15">
        <f t="shared" si="102"/>
        <v>2019</v>
      </c>
      <c r="C1107" s="15">
        <f t="shared" si="103"/>
        <v>1</v>
      </c>
      <c r="D1107" s="15">
        <f t="shared" si="104"/>
        <v>10</v>
      </c>
      <c r="E1107" s="15">
        <v>12991</v>
      </c>
      <c r="F1107" s="15">
        <v>0</v>
      </c>
      <c r="G1107" s="15">
        <f t="shared" si="105"/>
        <v>0</v>
      </c>
      <c r="H1107" s="15">
        <f t="shared" si="106"/>
        <v>0</v>
      </c>
      <c r="I1107" s="58">
        <f>'Fashring Assumptions'!$M$7*F1107</f>
        <v>0</v>
      </c>
      <c r="J1107" s="58">
        <f>'Fashring Assumptions'!$M$5*'Fashring Assumptions'!$M$7*E1107</f>
        <v>811.9375</v>
      </c>
      <c r="K1107" s="58">
        <f t="shared" si="107"/>
        <v>811.9375</v>
      </c>
    </row>
    <row r="1108" spans="1:11" x14ac:dyDescent="0.3">
      <c r="A1108" s="60">
        <v>43476</v>
      </c>
      <c r="B1108" s="15">
        <f t="shared" si="102"/>
        <v>2019</v>
      </c>
      <c r="C1108" s="15">
        <f t="shared" si="103"/>
        <v>1</v>
      </c>
      <c r="D1108" s="15">
        <f t="shared" si="104"/>
        <v>11</v>
      </c>
      <c r="E1108" s="15">
        <v>12385</v>
      </c>
      <c r="F1108" s="15">
        <v>0</v>
      </c>
      <c r="G1108" s="15">
        <f t="shared" si="105"/>
        <v>0</v>
      </c>
      <c r="H1108" s="15">
        <f t="shared" si="106"/>
        <v>0</v>
      </c>
      <c r="I1108" s="58">
        <f>'Fashring Assumptions'!$M$7*F1108</f>
        <v>0</v>
      </c>
      <c r="J1108" s="58">
        <f>'Fashring Assumptions'!$M$5*'Fashring Assumptions'!$M$7*E1108</f>
        <v>774.0625</v>
      </c>
      <c r="K1108" s="58">
        <f t="shared" si="107"/>
        <v>774.0625</v>
      </c>
    </row>
    <row r="1109" spans="1:11" x14ac:dyDescent="0.3">
      <c r="A1109" s="60">
        <v>43477</v>
      </c>
      <c r="B1109" s="15">
        <f t="shared" si="102"/>
        <v>2019</v>
      </c>
      <c r="C1109" s="15">
        <f t="shared" si="103"/>
        <v>1</v>
      </c>
      <c r="D1109" s="15">
        <f t="shared" si="104"/>
        <v>12</v>
      </c>
      <c r="E1109" s="15">
        <v>11795</v>
      </c>
      <c r="F1109" s="15">
        <v>0</v>
      </c>
      <c r="G1109" s="15">
        <f t="shared" si="105"/>
        <v>0</v>
      </c>
      <c r="H1109" s="15">
        <f t="shared" si="106"/>
        <v>0</v>
      </c>
      <c r="I1109" s="58">
        <f>'Fashring Assumptions'!$M$7*F1109</f>
        <v>0</v>
      </c>
      <c r="J1109" s="58">
        <f>'Fashring Assumptions'!$M$5*'Fashring Assumptions'!$M$7*E1109</f>
        <v>737.1875</v>
      </c>
      <c r="K1109" s="58">
        <f t="shared" si="107"/>
        <v>737.1875</v>
      </c>
    </row>
    <row r="1110" spans="1:11" x14ac:dyDescent="0.3">
      <c r="A1110" s="60">
        <v>43478</v>
      </c>
      <c r="B1110" s="15">
        <f t="shared" si="102"/>
        <v>2019</v>
      </c>
      <c r="C1110" s="15">
        <f t="shared" si="103"/>
        <v>1</v>
      </c>
      <c r="D1110" s="15">
        <f t="shared" si="104"/>
        <v>13</v>
      </c>
      <c r="E1110" s="15">
        <v>11171</v>
      </c>
      <c r="F1110" s="15">
        <v>0</v>
      </c>
      <c r="G1110" s="15">
        <f t="shared" si="105"/>
        <v>0</v>
      </c>
      <c r="H1110" s="15">
        <f t="shared" si="106"/>
        <v>0</v>
      </c>
      <c r="I1110" s="58">
        <f>'Fashring Assumptions'!$M$7*F1110</f>
        <v>0</v>
      </c>
      <c r="J1110" s="58">
        <f>'Fashring Assumptions'!$M$5*'Fashring Assumptions'!$M$7*E1110</f>
        <v>698.1875</v>
      </c>
      <c r="K1110" s="58">
        <f t="shared" si="107"/>
        <v>698.1875</v>
      </c>
    </row>
    <row r="1111" spans="1:11" x14ac:dyDescent="0.3">
      <c r="A1111" s="60">
        <v>43479</v>
      </c>
      <c r="B1111" s="15">
        <f t="shared" si="102"/>
        <v>2019</v>
      </c>
      <c r="C1111" s="15">
        <f t="shared" si="103"/>
        <v>1</v>
      </c>
      <c r="D1111" s="15">
        <f t="shared" si="104"/>
        <v>14</v>
      </c>
      <c r="E1111" s="15">
        <v>10514</v>
      </c>
      <c r="F1111" s="15">
        <v>0</v>
      </c>
      <c r="G1111" s="15">
        <f t="shared" si="105"/>
        <v>0</v>
      </c>
      <c r="H1111" s="15">
        <f t="shared" si="106"/>
        <v>0</v>
      </c>
      <c r="I1111" s="58">
        <f>'Fashring Assumptions'!$M$7*F1111</f>
        <v>0</v>
      </c>
      <c r="J1111" s="58">
        <f>'Fashring Assumptions'!$M$5*'Fashring Assumptions'!$M$7*E1111</f>
        <v>657.125</v>
      </c>
      <c r="K1111" s="58">
        <f t="shared" si="107"/>
        <v>657.125</v>
      </c>
    </row>
    <row r="1112" spans="1:11" x14ac:dyDescent="0.3">
      <c r="A1112" s="60">
        <v>43480</v>
      </c>
      <c r="B1112" s="15">
        <f t="shared" si="102"/>
        <v>2019</v>
      </c>
      <c r="C1112" s="15">
        <f t="shared" si="103"/>
        <v>1</v>
      </c>
      <c r="D1112" s="15">
        <f t="shared" si="104"/>
        <v>15</v>
      </c>
      <c r="E1112" s="15">
        <v>10026</v>
      </c>
      <c r="F1112" s="15">
        <v>0</v>
      </c>
      <c r="G1112" s="15">
        <f t="shared" si="105"/>
        <v>0</v>
      </c>
      <c r="H1112" s="15">
        <f t="shared" si="106"/>
        <v>0</v>
      </c>
      <c r="I1112" s="58">
        <f>'Fashring Assumptions'!$M$7*F1112</f>
        <v>0</v>
      </c>
      <c r="J1112" s="58">
        <f>'Fashring Assumptions'!$M$5*'Fashring Assumptions'!$M$7*E1112</f>
        <v>626.625</v>
      </c>
      <c r="K1112" s="58">
        <f t="shared" si="107"/>
        <v>626.625</v>
      </c>
    </row>
    <row r="1113" spans="1:11" x14ac:dyDescent="0.3">
      <c r="A1113" s="60">
        <v>43481</v>
      </c>
      <c r="B1113" s="15">
        <f t="shared" si="102"/>
        <v>2019</v>
      </c>
      <c r="C1113" s="15">
        <f t="shared" si="103"/>
        <v>1</v>
      </c>
      <c r="D1113" s="15">
        <f t="shared" si="104"/>
        <v>16</v>
      </c>
      <c r="E1113" s="15">
        <v>9492</v>
      </c>
      <c r="F1113" s="15">
        <v>0</v>
      </c>
      <c r="G1113" s="15">
        <f t="shared" si="105"/>
        <v>0</v>
      </c>
      <c r="H1113" s="15">
        <f t="shared" si="106"/>
        <v>0</v>
      </c>
      <c r="I1113" s="58">
        <f>'Fashring Assumptions'!$M$7*F1113</f>
        <v>0</v>
      </c>
      <c r="J1113" s="58">
        <f>'Fashring Assumptions'!$M$5*'Fashring Assumptions'!$M$7*E1113</f>
        <v>593.25</v>
      </c>
      <c r="K1113" s="58">
        <f t="shared" si="107"/>
        <v>593.25</v>
      </c>
    </row>
    <row r="1114" spans="1:11" x14ac:dyDescent="0.3">
      <c r="A1114" s="60">
        <v>43482</v>
      </c>
      <c r="B1114" s="15">
        <f t="shared" si="102"/>
        <v>2019</v>
      </c>
      <c r="C1114" s="15">
        <f t="shared" si="103"/>
        <v>1</v>
      </c>
      <c r="D1114" s="15">
        <f t="shared" si="104"/>
        <v>17</v>
      </c>
      <c r="E1114" s="15">
        <v>8832</v>
      </c>
      <c r="F1114" s="15">
        <v>0</v>
      </c>
      <c r="G1114" s="15">
        <f t="shared" si="105"/>
        <v>0</v>
      </c>
      <c r="H1114" s="15">
        <f t="shared" si="106"/>
        <v>0</v>
      </c>
      <c r="I1114" s="58">
        <f>'Fashring Assumptions'!$M$7*F1114</f>
        <v>0</v>
      </c>
      <c r="J1114" s="58">
        <f>'Fashring Assumptions'!$M$5*'Fashring Assumptions'!$M$7*E1114</f>
        <v>552</v>
      </c>
      <c r="K1114" s="58">
        <f t="shared" si="107"/>
        <v>552</v>
      </c>
    </row>
    <row r="1115" spans="1:11" x14ac:dyDescent="0.3">
      <c r="A1115" s="60">
        <v>43483</v>
      </c>
      <c r="B1115" s="15">
        <f t="shared" si="102"/>
        <v>2019</v>
      </c>
      <c r="C1115" s="15">
        <f t="shared" si="103"/>
        <v>1</v>
      </c>
      <c r="D1115" s="15">
        <f t="shared" si="104"/>
        <v>18</v>
      </c>
      <c r="E1115" s="15">
        <v>8196</v>
      </c>
      <c r="F1115" s="15">
        <v>0</v>
      </c>
      <c r="G1115" s="15">
        <f t="shared" si="105"/>
        <v>0</v>
      </c>
      <c r="H1115" s="15">
        <f t="shared" si="106"/>
        <v>0</v>
      </c>
      <c r="I1115" s="58">
        <f>'Fashring Assumptions'!$M$7*F1115</f>
        <v>0</v>
      </c>
      <c r="J1115" s="58">
        <f>'Fashring Assumptions'!$M$5*'Fashring Assumptions'!$M$7*E1115</f>
        <v>512.25</v>
      </c>
      <c r="K1115" s="58">
        <f t="shared" si="107"/>
        <v>512.25</v>
      </c>
    </row>
    <row r="1116" spans="1:11" x14ac:dyDescent="0.3">
      <c r="A1116" s="60">
        <v>43484</v>
      </c>
      <c r="B1116" s="15">
        <f t="shared" si="102"/>
        <v>2019</v>
      </c>
      <c r="C1116" s="15">
        <f t="shared" si="103"/>
        <v>1</v>
      </c>
      <c r="D1116" s="15">
        <f t="shared" si="104"/>
        <v>19</v>
      </c>
      <c r="E1116" s="15">
        <v>7539</v>
      </c>
      <c r="F1116" s="15">
        <v>0</v>
      </c>
      <c r="G1116" s="15">
        <f t="shared" si="105"/>
        <v>0</v>
      </c>
      <c r="H1116" s="15">
        <f t="shared" si="106"/>
        <v>0</v>
      </c>
      <c r="I1116" s="58">
        <f>'Fashring Assumptions'!$M$7*F1116</f>
        <v>0</v>
      </c>
      <c r="J1116" s="58">
        <f>'Fashring Assumptions'!$M$5*'Fashring Assumptions'!$M$7*E1116</f>
        <v>471.1875</v>
      </c>
      <c r="K1116" s="58">
        <f t="shared" si="107"/>
        <v>471.1875</v>
      </c>
    </row>
    <row r="1117" spans="1:11" x14ac:dyDescent="0.3">
      <c r="A1117" s="60">
        <v>43485</v>
      </c>
      <c r="B1117" s="15">
        <f t="shared" si="102"/>
        <v>2019</v>
      </c>
      <c r="C1117" s="15">
        <f t="shared" si="103"/>
        <v>1</v>
      </c>
      <c r="D1117" s="15">
        <f t="shared" si="104"/>
        <v>20</v>
      </c>
      <c r="E1117" s="15">
        <v>6915</v>
      </c>
      <c r="F1117" s="15">
        <v>0</v>
      </c>
      <c r="G1117" s="15">
        <f t="shared" si="105"/>
        <v>0</v>
      </c>
      <c r="H1117" s="15">
        <f t="shared" si="106"/>
        <v>0</v>
      </c>
      <c r="I1117" s="58">
        <f>'Fashring Assumptions'!$M$7*F1117</f>
        <v>0</v>
      </c>
      <c r="J1117" s="58">
        <f>'Fashring Assumptions'!$M$5*'Fashring Assumptions'!$M$7*E1117</f>
        <v>432.1875</v>
      </c>
      <c r="K1117" s="58">
        <f t="shared" si="107"/>
        <v>432.1875</v>
      </c>
    </row>
    <row r="1118" spans="1:11" x14ac:dyDescent="0.3">
      <c r="A1118" s="60">
        <v>43486</v>
      </c>
      <c r="B1118" s="15">
        <f t="shared" si="102"/>
        <v>2019</v>
      </c>
      <c r="C1118" s="15">
        <f t="shared" si="103"/>
        <v>1</v>
      </c>
      <c r="D1118" s="15">
        <f t="shared" si="104"/>
        <v>21</v>
      </c>
      <c r="E1118" s="15">
        <v>6284</v>
      </c>
      <c r="F1118" s="15">
        <v>0</v>
      </c>
      <c r="G1118" s="15">
        <f t="shared" si="105"/>
        <v>0</v>
      </c>
      <c r="H1118" s="15">
        <f t="shared" si="106"/>
        <v>0</v>
      </c>
      <c r="I1118" s="58">
        <f>'Fashring Assumptions'!$M$7*F1118</f>
        <v>0</v>
      </c>
      <c r="J1118" s="58">
        <f>'Fashring Assumptions'!$M$5*'Fashring Assumptions'!$M$7*E1118</f>
        <v>392.75</v>
      </c>
      <c r="K1118" s="58">
        <f t="shared" si="107"/>
        <v>392.75</v>
      </c>
    </row>
    <row r="1119" spans="1:11" x14ac:dyDescent="0.3">
      <c r="A1119" s="60">
        <v>43487</v>
      </c>
      <c r="B1119" s="15">
        <f t="shared" si="102"/>
        <v>2019</v>
      </c>
      <c r="C1119" s="15">
        <f t="shared" si="103"/>
        <v>1</v>
      </c>
      <c r="D1119" s="15">
        <f t="shared" si="104"/>
        <v>22</v>
      </c>
      <c r="E1119" s="15">
        <v>5663</v>
      </c>
      <c r="F1119" s="15">
        <v>0</v>
      </c>
      <c r="G1119" s="15">
        <f t="shared" si="105"/>
        <v>0</v>
      </c>
      <c r="H1119" s="15">
        <f t="shared" si="106"/>
        <v>0</v>
      </c>
      <c r="I1119" s="58">
        <f>'Fashring Assumptions'!$M$7*F1119</f>
        <v>0</v>
      </c>
      <c r="J1119" s="58">
        <f>'Fashring Assumptions'!$M$5*'Fashring Assumptions'!$M$7*E1119</f>
        <v>353.9375</v>
      </c>
      <c r="K1119" s="58">
        <f t="shared" si="107"/>
        <v>353.9375</v>
      </c>
    </row>
    <row r="1120" spans="1:11" x14ac:dyDescent="0.3">
      <c r="A1120" s="60">
        <v>43488</v>
      </c>
      <c r="B1120" s="15">
        <f t="shared" si="102"/>
        <v>2019</v>
      </c>
      <c r="C1120" s="15">
        <f t="shared" si="103"/>
        <v>1</v>
      </c>
      <c r="D1120" s="15">
        <f t="shared" si="104"/>
        <v>23</v>
      </c>
      <c r="E1120" s="15">
        <v>5060</v>
      </c>
      <c r="F1120" s="15">
        <v>0</v>
      </c>
      <c r="G1120" s="15">
        <f t="shared" si="105"/>
        <v>0</v>
      </c>
      <c r="H1120" s="15">
        <f t="shared" si="106"/>
        <v>0</v>
      </c>
      <c r="I1120" s="58">
        <f>'Fashring Assumptions'!$M$7*F1120</f>
        <v>0</v>
      </c>
      <c r="J1120" s="58">
        <f>'Fashring Assumptions'!$M$5*'Fashring Assumptions'!$M$7*E1120</f>
        <v>316.25</v>
      </c>
      <c r="K1120" s="58">
        <f t="shared" si="107"/>
        <v>316.25</v>
      </c>
    </row>
    <row r="1121" spans="1:11" x14ac:dyDescent="0.3">
      <c r="A1121" s="60">
        <v>43489</v>
      </c>
      <c r="B1121" s="15">
        <f t="shared" si="102"/>
        <v>2019</v>
      </c>
      <c r="C1121" s="15">
        <f t="shared" si="103"/>
        <v>1</v>
      </c>
      <c r="D1121" s="15">
        <f t="shared" si="104"/>
        <v>24</v>
      </c>
      <c r="E1121" s="15">
        <v>16956</v>
      </c>
      <c r="F1121" s="15">
        <v>12500</v>
      </c>
      <c r="G1121" s="15">
        <f t="shared" si="105"/>
        <v>1</v>
      </c>
      <c r="H1121" s="15">
        <f t="shared" si="106"/>
        <v>1000</v>
      </c>
      <c r="I1121" s="58">
        <f>'Fashring Assumptions'!$M$7*F1121</f>
        <v>31250</v>
      </c>
      <c r="J1121" s="58">
        <f>'Fashring Assumptions'!$M$5*'Fashring Assumptions'!$M$7*E1121</f>
        <v>1059.75</v>
      </c>
      <c r="K1121" s="58">
        <f t="shared" si="107"/>
        <v>33309.75</v>
      </c>
    </row>
    <row r="1122" spans="1:11" x14ac:dyDescent="0.3">
      <c r="A1122" s="60">
        <v>43490</v>
      </c>
      <c r="B1122" s="15">
        <f t="shared" si="102"/>
        <v>2019</v>
      </c>
      <c r="C1122" s="15">
        <f t="shared" si="103"/>
        <v>1</v>
      </c>
      <c r="D1122" s="15">
        <f t="shared" si="104"/>
        <v>25</v>
      </c>
      <c r="E1122" s="15">
        <v>16435</v>
      </c>
      <c r="F1122" s="15">
        <v>0</v>
      </c>
      <c r="G1122" s="15">
        <f t="shared" si="105"/>
        <v>0</v>
      </c>
      <c r="H1122" s="15">
        <f t="shared" si="106"/>
        <v>0</v>
      </c>
      <c r="I1122" s="58">
        <f>'Fashring Assumptions'!$M$7*F1122</f>
        <v>0</v>
      </c>
      <c r="J1122" s="58">
        <f>'Fashring Assumptions'!$M$5*'Fashring Assumptions'!$M$7*E1122</f>
        <v>1027.1875</v>
      </c>
      <c r="K1122" s="58">
        <f t="shared" si="107"/>
        <v>1027.1875</v>
      </c>
    </row>
    <row r="1123" spans="1:11" x14ac:dyDescent="0.3">
      <c r="A1123" s="60">
        <v>43491</v>
      </c>
      <c r="B1123" s="15">
        <f t="shared" si="102"/>
        <v>2019</v>
      </c>
      <c r="C1123" s="15">
        <f t="shared" si="103"/>
        <v>1</v>
      </c>
      <c r="D1123" s="15">
        <f t="shared" si="104"/>
        <v>26</v>
      </c>
      <c r="E1123" s="15">
        <v>15871</v>
      </c>
      <c r="F1123" s="15">
        <v>0</v>
      </c>
      <c r="G1123" s="15">
        <f t="shared" si="105"/>
        <v>0</v>
      </c>
      <c r="H1123" s="15">
        <f t="shared" si="106"/>
        <v>0</v>
      </c>
      <c r="I1123" s="58">
        <f>'Fashring Assumptions'!$M$7*F1123</f>
        <v>0</v>
      </c>
      <c r="J1123" s="58">
        <f>'Fashring Assumptions'!$M$5*'Fashring Assumptions'!$M$7*E1123</f>
        <v>991.9375</v>
      </c>
      <c r="K1123" s="58">
        <f t="shared" si="107"/>
        <v>991.9375</v>
      </c>
    </row>
    <row r="1124" spans="1:11" x14ac:dyDescent="0.3">
      <c r="A1124" s="60">
        <v>43492</v>
      </c>
      <c r="B1124" s="15">
        <f t="shared" si="102"/>
        <v>2019</v>
      </c>
      <c r="C1124" s="15">
        <f t="shared" si="103"/>
        <v>1</v>
      </c>
      <c r="D1124" s="15">
        <f t="shared" si="104"/>
        <v>27</v>
      </c>
      <c r="E1124" s="15">
        <v>15204</v>
      </c>
      <c r="F1124" s="15">
        <v>0</v>
      </c>
      <c r="G1124" s="15">
        <f t="shared" si="105"/>
        <v>0</v>
      </c>
      <c r="H1124" s="15">
        <f t="shared" si="106"/>
        <v>0</v>
      </c>
      <c r="I1124" s="58">
        <f>'Fashring Assumptions'!$M$7*F1124</f>
        <v>0</v>
      </c>
      <c r="J1124" s="58">
        <f>'Fashring Assumptions'!$M$5*'Fashring Assumptions'!$M$7*E1124</f>
        <v>950.25</v>
      </c>
      <c r="K1124" s="58">
        <f t="shared" si="107"/>
        <v>950.25</v>
      </c>
    </row>
    <row r="1125" spans="1:11" x14ac:dyDescent="0.3">
      <c r="A1125" s="60">
        <v>43493</v>
      </c>
      <c r="B1125" s="15">
        <f t="shared" si="102"/>
        <v>2019</v>
      </c>
      <c r="C1125" s="15">
        <f t="shared" si="103"/>
        <v>1</v>
      </c>
      <c r="D1125" s="15">
        <f t="shared" si="104"/>
        <v>28</v>
      </c>
      <c r="E1125" s="15">
        <v>14639</v>
      </c>
      <c r="F1125" s="15">
        <v>0</v>
      </c>
      <c r="G1125" s="15">
        <f t="shared" si="105"/>
        <v>0</v>
      </c>
      <c r="H1125" s="15">
        <f t="shared" si="106"/>
        <v>0</v>
      </c>
      <c r="I1125" s="58">
        <f>'Fashring Assumptions'!$M$7*F1125</f>
        <v>0</v>
      </c>
      <c r="J1125" s="58">
        <f>'Fashring Assumptions'!$M$5*'Fashring Assumptions'!$M$7*E1125</f>
        <v>914.9375</v>
      </c>
      <c r="K1125" s="58">
        <f t="shared" si="107"/>
        <v>914.9375</v>
      </c>
    </row>
    <row r="1126" spans="1:11" x14ac:dyDescent="0.3">
      <c r="A1126" s="60">
        <v>43494</v>
      </c>
      <c r="B1126" s="15">
        <f t="shared" si="102"/>
        <v>2019</v>
      </c>
      <c r="C1126" s="15">
        <f t="shared" si="103"/>
        <v>1</v>
      </c>
      <c r="D1126" s="15">
        <f t="shared" si="104"/>
        <v>29</v>
      </c>
      <c r="E1126" s="15">
        <v>14047</v>
      </c>
      <c r="F1126" s="15">
        <v>0</v>
      </c>
      <c r="G1126" s="15">
        <f t="shared" si="105"/>
        <v>0</v>
      </c>
      <c r="H1126" s="15">
        <f t="shared" si="106"/>
        <v>0</v>
      </c>
      <c r="I1126" s="58">
        <f>'Fashring Assumptions'!$M$7*F1126</f>
        <v>0</v>
      </c>
      <c r="J1126" s="58">
        <f>'Fashring Assumptions'!$M$5*'Fashring Assumptions'!$M$7*E1126</f>
        <v>877.9375</v>
      </c>
      <c r="K1126" s="58">
        <f t="shared" si="107"/>
        <v>877.9375</v>
      </c>
    </row>
    <row r="1127" spans="1:11" x14ac:dyDescent="0.3">
      <c r="A1127" s="60">
        <v>43495</v>
      </c>
      <c r="B1127" s="15">
        <f t="shared" si="102"/>
        <v>2019</v>
      </c>
      <c r="C1127" s="15">
        <f t="shared" si="103"/>
        <v>1</v>
      </c>
      <c r="D1127" s="15">
        <f t="shared" si="104"/>
        <v>30</v>
      </c>
      <c r="E1127" s="15">
        <v>13433</v>
      </c>
      <c r="F1127" s="15">
        <v>0</v>
      </c>
      <c r="G1127" s="15">
        <f t="shared" si="105"/>
        <v>0</v>
      </c>
      <c r="H1127" s="15">
        <f t="shared" si="106"/>
        <v>0</v>
      </c>
      <c r="I1127" s="58">
        <f>'Fashring Assumptions'!$M$7*F1127</f>
        <v>0</v>
      </c>
      <c r="J1127" s="58">
        <f>'Fashring Assumptions'!$M$5*'Fashring Assumptions'!$M$7*E1127</f>
        <v>839.5625</v>
      </c>
      <c r="K1127" s="58">
        <f t="shared" si="107"/>
        <v>839.5625</v>
      </c>
    </row>
    <row r="1128" spans="1:11" x14ac:dyDescent="0.3">
      <c r="A1128" s="60">
        <v>43496</v>
      </c>
      <c r="B1128" s="15">
        <f t="shared" si="102"/>
        <v>2019</v>
      </c>
      <c r="C1128" s="15">
        <f t="shared" si="103"/>
        <v>1</v>
      </c>
      <c r="D1128" s="15">
        <f t="shared" si="104"/>
        <v>31</v>
      </c>
      <c r="E1128" s="15">
        <v>12858</v>
      </c>
      <c r="F1128" s="15">
        <v>0</v>
      </c>
      <c r="G1128" s="15">
        <f t="shared" si="105"/>
        <v>0</v>
      </c>
      <c r="H1128" s="15">
        <f t="shared" si="106"/>
        <v>0</v>
      </c>
      <c r="I1128" s="58">
        <f>'Fashring Assumptions'!$M$7*F1128</f>
        <v>0</v>
      </c>
      <c r="J1128" s="58">
        <f>'Fashring Assumptions'!$M$5*'Fashring Assumptions'!$M$7*E1128</f>
        <v>803.625</v>
      </c>
      <c r="K1128" s="58">
        <f t="shared" si="107"/>
        <v>803.625</v>
      </c>
    </row>
    <row r="1129" spans="1:11" x14ac:dyDescent="0.3">
      <c r="A1129" s="60">
        <v>43497</v>
      </c>
      <c r="B1129" s="15">
        <f t="shared" si="102"/>
        <v>2019</v>
      </c>
      <c r="C1129" s="15">
        <f t="shared" si="103"/>
        <v>2</v>
      </c>
      <c r="D1129" s="15">
        <f t="shared" si="104"/>
        <v>1</v>
      </c>
      <c r="E1129" s="15">
        <v>12228</v>
      </c>
      <c r="F1129" s="15">
        <v>0</v>
      </c>
      <c r="G1129" s="15">
        <f t="shared" si="105"/>
        <v>0</v>
      </c>
      <c r="H1129" s="15">
        <f t="shared" si="106"/>
        <v>0</v>
      </c>
      <c r="I1129" s="58">
        <f>'Fashring Assumptions'!$M$7*F1129</f>
        <v>0</v>
      </c>
      <c r="J1129" s="58">
        <f>'Fashring Assumptions'!$M$5*'Fashring Assumptions'!$M$7*E1129</f>
        <v>764.25</v>
      </c>
      <c r="K1129" s="58">
        <f t="shared" si="107"/>
        <v>764.25</v>
      </c>
    </row>
    <row r="1130" spans="1:11" x14ac:dyDescent="0.3">
      <c r="A1130" s="60">
        <v>43498</v>
      </c>
      <c r="B1130" s="15">
        <f t="shared" si="102"/>
        <v>2019</v>
      </c>
      <c r="C1130" s="15">
        <f t="shared" si="103"/>
        <v>2</v>
      </c>
      <c r="D1130" s="15">
        <f t="shared" si="104"/>
        <v>2</v>
      </c>
      <c r="E1130" s="15">
        <v>11653</v>
      </c>
      <c r="F1130" s="15">
        <v>0</v>
      </c>
      <c r="G1130" s="15">
        <f t="shared" si="105"/>
        <v>0</v>
      </c>
      <c r="H1130" s="15">
        <f t="shared" si="106"/>
        <v>0</v>
      </c>
      <c r="I1130" s="58">
        <f>'Fashring Assumptions'!$M$7*F1130</f>
        <v>0</v>
      </c>
      <c r="J1130" s="58">
        <f>'Fashring Assumptions'!$M$5*'Fashring Assumptions'!$M$7*E1130</f>
        <v>728.3125</v>
      </c>
      <c r="K1130" s="58">
        <f t="shared" si="107"/>
        <v>728.3125</v>
      </c>
    </row>
    <row r="1131" spans="1:11" x14ac:dyDescent="0.3">
      <c r="A1131" s="60">
        <v>43499</v>
      </c>
      <c r="B1131" s="15">
        <f t="shared" si="102"/>
        <v>2019</v>
      </c>
      <c r="C1131" s="15">
        <f t="shared" si="103"/>
        <v>2</v>
      </c>
      <c r="D1131" s="15">
        <f t="shared" si="104"/>
        <v>3</v>
      </c>
      <c r="E1131" s="15">
        <v>11093</v>
      </c>
      <c r="F1131" s="15">
        <v>0</v>
      </c>
      <c r="G1131" s="15">
        <f t="shared" si="105"/>
        <v>0</v>
      </c>
      <c r="H1131" s="15">
        <f t="shared" si="106"/>
        <v>0</v>
      </c>
      <c r="I1131" s="58">
        <f>'Fashring Assumptions'!$M$7*F1131</f>
        <v>0</v>
      </c>
      <c r="J1131" s="58">
        <f>'Fashring Assumptions'!$M$5*'Fashring Assumptions'!$M$7*E1131</f>
        <v>693.3125</v>
      </c>
      <c r="K1131" s="58">
        <f t="shared" si="107"/>
        <v>693.3125</v>
      </c>
    </row>
    <row r="1132" spans="1:11" x14ac:dyDescent="0.3">
      <c r="A1132" s="60">
        <v>43500</v>
      </c>
      <c r="B1132" s="15">
        <f t="shared" si="102"/>
        <v>2019</v>
      </c>
      <c r="C1132" s="15">
        <f t="shared" si="103"/>
        <v>2</v>
      </c>
      <c r="D1132" s="15">
        <f t="shared" si="104"/>
        <v>4</v>
      </c>
      <c r="E1132" s="15">
        <v>10519</v>
      </c>
      <c r="F1132" s="15">
        <v>0</v>
      </c>
      <c r="G1132" s="15">
        <f t="shared" si="105"/>
        <v>0</v>
      </c>
      <c r="H1132" s="15">
        <f t="shared" si="106"/>
        <v>0</v>
      </c>
      <c r="I1132" s="58">
        <f>'Fashring Assumptions'!$M$7*F1132</f>
        <v>0</v>
      </c>
      <c r="J1132" s="58">
        <f>'Fashring Assumptions'!$M$5*'Fashring Assumptions'!$M$7*E1132</f>
        <v>657.4375</v>
      </c>
      <c r="K1132" s="58">
        <f t="shared" si="107"/>
        <v>657.4375</v>
      </c>
    </row>
    <row r="1133" spans="1:11" x14ac:dyDescent="0.3">
      <c r="A1133" s="60">
        <v>43501</v>
      </c>
      <c r="B1133" s="15">
        <f t="shared" si="102"/>
        <v>2019</v>
      </c>
      <c r="C1133" s="15">
        <f t="shared" si="103"/>
        <v>2</v>
      </c>
      <c r="D1133" s="15">
        <f t="shared" si="104"/>
        <v>5</v>
      </c>
      <c r="E1133" s="15">
        <v>10011</v>
      </c>
      <c r="F1133" s="15">
        <v>0</v>
      </c>
      <c r="G1133" s="15">
        <f t="shared" si="105"/>
        <v>0</v>
      </c>
      <c r="H1133" s="15">
        <f t="shared" si="106"/>
        <v>0</v>
      </c>
      <c r="I1133" s="58">
        <f>'Fashring Assumptions'!$M$7*F1133</f>
        <v>0</v>
      </c>
      <c r="J1133" s="58">
        <f>'Fashring Assumptions'!$M$5*'Fashring Assumptions'!$M$7*E1133</f>
        <v>625.6875</v>
      </c>
      <c r="K1133" s="58">
        <f t="shared" si="107"/>
        <v>625.6875</v>
      </c>
    </row>
    <row r="1134" spans="1:11" x14ac:dyDescent="0.3">
      <c r="A1134" s="60">
        <v>43502</v>
      </c>
      <c r="B1134" s="15">
        <f t="shared" si="102"/>
        <v>2019</v>
      </c>
      <c r="C1134" s="15">
        <f t="shared" si="103"/>
        <v>2</v>
      </c>
      <c r="D1134" s="15">
        <f t="shared" si="104"/>
        <v>6</v>
      </c>
      <c r="E1134" s="15">
        <v>9482</v>
      </c>
      <c r="F1134" s="15">
        <v>0</v>
      </c>
      <c r="G1134" s="15">
        <f t="shared" si="105"/>
        <v>0</v>
      </c>
      <c r="H1134" s="15">
        <f t="shared" si="106"/>
        <v>0</v>
      </c>
      <c r="I1134" s="58">
        <f>'Fashring Assumptions'!$M$7*F1134</f>
        <v>0</v>
      </c>
      <c r="J1134" s="58">
        <f>'Fashring Assumptions'!$M$5*'Fashring Assumptions'!$M$7*E1134</f>
        <v>592.625</v>
      </c>
      <c r="K1134" s="58">
        <f t="shared" si="107"/>
        <v>592.625</v>
      </c>
    </row>
    <row r="1135" spans="1:11" x14ac:dyDescent="0.3">
      <c r="A1135" s="60">
        <v>43503</v>
      </c>
      <c r="B1135" s="15">
        <f t="shared" si="102"/>
        <v>2019</v>
      </c>
      <c r="C1135" s="15">
        <f t="shared" si="103"/>
        <v>2</v>
      </c>
      <c r="D1135" s="15">
        <f t="shared" si="104"/>
        <v>7</v>
      </c>
      <c r="E1135" s="15">
        <v>8882</v>
      </c>
      <c r="F1135" s="15">
        <v>0</v>
      </c>
      <c r="G1135" s="15">
        <f t="shared" si="105"/>
        <v>0</v>
      </c>
      <c r="H1135" s="15">
        <f t="shared" si="106"/>
        <v>0</v>
      </c>
      <c r="I1135" s="58">
        <f>'Fashring Assumptions'!$M$7*F1135</f>
        <v>0</v>
      </c>
      <c r="J1135" s="58">
        <f>'Fashring Assumptions'!$M$5*'Fashring Assumptions'!$M$7*E1135</f>
        <v>555.125</v>
      </c>
      <c r="K1135" s="58">
        <f t="shared" si="107"/>
        <v>555.125</v>
      </c>
    </row>
    <row r="1136" spans="1:11" x14ac:dyDescent="0.3">
      <c r="A1136" s="60">
        <v>43504</v>
      </c>
      <c r="B1136" s="15">
        <f t="shared" si="102"/>
        <v>2019</v>
      </c>
      <c r="C1136" s="15">
        <f t="shared" si="103"/>
        <v>2</v>
      </c>
      <c r="D1136" s="15">
        <f t="shared" si="104"/>
        <v>8</v>
      </c>
      <c r="E1136" s="15">
        <v>8273</v>
      </c>
      <c r="F1136" s="15">
        <v>0</v>
      </c>
      <c r="G1136" s="15">
        <f t="shared" si="105"/>
        <v>0</v>
      </c>
      <c r="H1136" s="15">
        <f t="shared" si="106"/>
        <v>0</v>
      </c>
      <c r="I1136" s="58">
        <f>'Fashring Assumptions'!$M$7*F1136</f>
        <v>0</v>
      </c>
      <c r="J1136" s="58">
        <f>'Fashring Assumptions'!$M$5*'Fashring Assumptions'!$M$7*E1136</f>
        <v>517.0625</v>
      </c>
      <c r="K1136" s="58">
        <f t="shared" si="107"/>
        <v>517.0625</v>
      </c>
    </row>
    <row r="1137" spans="1:11" x14ac:dyDescent="0.3">
      <c r="A1137" s="60">
        <v>43505</v>
      </c>
      <c r="B1137" s="15">
        <f t="shared" si="102"/>
        <v>2019</v>
      </c>
      <c r="C1137" s="15">
        <f t="shared" si="103"/>
        <v>2</v>
      </c>
      <c r="D1137" s="15">
        <f t="shared" si="104"/>
        <v>9</v>
      </c>
      <c r="E1137" s="15">
        <v>7827</v>
      </c>
      <c r="F1137" s="15">
        <v>0</v>
      </c>
      <c r="G1137" s="15">
        <f t="shared" si="105"/>
        <v>0</v>
      </c>
      <c r="H1137" s="15">
        <f t="shared" si="106"/>
        <v>0</v>
      </c>
      <c r="I1137" s="58">
        <f>'Fashring Assumptions'!$M$7*F1137</f>
        <v>0</v>
      </c>
      <c r="J1137" s="58">
        <f>'Fashring Assumptions'!$M$5*'Fashring Assumptions'!$M$7*E1137</f>
        <v>489.1875</v>
      </c>
      <c r="K1137" s="58">
        <f t="shared" si="107"/>
        <v>489.1875</v>
      </c>
    </row>
    <row r="1138" spans="1:11" x14ac:dyDescent="0.3">
      <c r="A1138" s="60">
        <v>43506</v>
      </c>
      <c r="B1138" s="15">
        <f t="shared" si="102"/>
        <v>2019</v>
      </c>
      <c r="C1138" s="15">
        <f t="shared" si="103"/>
        <v>2</v>
      </c>
      <c r="D1138" s="15">
        <f t="shared" si="104"/>
        <v>10</v>
      </c>
      <c r="E1138" s="15">
        <v>7232</v>
      </c>
      <c r="F1138" s="15">
        <v>0</v>
      </c>
      <c r="G1138" s="15">
        <f t="shared" si="105"/>
        <v>0</v>
      </c>
      <c r="H1138" s="15">
        <f t="shared" si="106"/>
        <v>0</v>
      </c>
      <c r="I1138" s="58">
        <f>'Fashring Assumptions'!$M$7*F1138</f>
        <v>0</v>
      </c>
      <c r="J1138" s="58">
        <f>'Fashring Assumptions'!$M$5*'Fashring Assumptions'!$M$7*E1138</f>
        <v>452</v>
      </c>
      <c r="K1138" s="58">
        <f t="shared" si="107"/>
        <v>452</v>
      </c>
    </row>
    <row r="1139" spans="1:11" x14ac:dyDescent="0.3">
      <c r="A1139" s="60">
        <v>43507</v>
      </c>
      <c r="B1139" s="15">
        <f t="shared" si="102"/>
        <v>2019</v>
      </c>
      <c r="C1139" s="15">
        <f t="shared" si="103"/>
        <v>2</v>
      </c>
      <c r="D1139" s="15">
        <f t="shared" si="104"/>
        <v>11</v>
      </c>
      <c r="E1139" s="15">
        <v>6634</v>
      </c>
      <c r="F1139" s="15">
        <v>0</v>
      </c>
      <c r="G1139" s="15">
        <f t="shared" si="105"/>
        <v>0</v>
      </c>
      <c r="H1139" s="15">
        <f t="shared" si="106"/>
        <v>0</v>
      </c>
      <c r="I1139" s="58">
        <f>'Fashring Assumptions'!$M$7*F1139</f>
        <v>0</v>
      </c>
      <c r="J1139" s="58">
        <f>'Fashring Assumptions'!$M$5*'Fashring Assumptions'!$M$7*E1139</f>
        <v>414.625</v>
      </c>
      <c r="K1139" s="58">
        <f t="shared" si="107"/>
        <v>414.625</v>
      </c>
    </row>
    <row r="1140" spans="1:11" x14ac:dyDescent="0.3">
      <c r="A1140" s="60">
        <v>43508</v>
      </c>
      <c r="B1140" s="15">
        <f t="shared" si="102"/>
        <v>2019</v>
      </c>
      <c r="C1140" s="15">
        <f t="shared" si="103"/>
        <v>2</v>
      </c>
      <c r="D1140" s="15">
        <f t="shared" si="104"/>
        <v>12</v>
      </c>
      <c r="E1140" s="15">
        <v>6046</v>
      </c>
      <c r="F1140" s="15">
        <v>0</v>
      </c>
      <c r="G1140" s="15">
        <f t="shared" si="105"/>
        <v>0</v>
      </c>
      <c r="H1140" s="15">
        <f t="shared" si="106"/>
        <v>0</v>
      </c>
      <c r="I1140" s="58">
        <f>'Fashring Assumptions'!$M$7*F1140</f>
        <v>0</v>
      </c>
      <c r="J1140" s="58">
        <f>'Fashring Assumptions'!$M$5*'Fashring Assumptions'!$M$7*E1140</f>
        <v>377.875</v>
      </c>
      <c r="K1140" s="58">
        <f t="shared" si="107"/>
        <v>377.875</v>
      </c>
    </row>
    <row r="1141" spans="1:11" x14ac:dyDescent="0.3">
      <c r="A1141" s="60">
        <v>43509</v>
      </c>
      <c r="B1141" s="15">
        <f t="shared" si="102"/>
        <v>2019</v>
      </c>
      <c r="C1141" s="15">
        <f t="shared" si="103"/>
        <v>2</v>
      </c>
      <c r="D1141" s="15">
        <f t="shared" si="104"/>
        <v>13</v>
      </c>
      <c r="E1141" s="15">
        <v>5421</v>
      </c>
      <c r="F1141" s="15">
        <v>0</v>
      </c>
      <c r="G1141" s="15">
        <f t="shared" si="105"/>
        <v>0</v>
      </c>
      <c r="H1141" s="15">
        <f t="shared" si="106"/>
        <v>0</v>
      </c>
      <c r="I1141" s="58">
        <f>'Fashring Assumptions'!$M$7*F1141</f>
        <v>0</v>
      </c>
      <c r="J1141" s="58">
        <f>'Fashring Assumptions'!$M$5*'Fashring Assumptions'!$M$7*E1141</f>
        <v>338.8125</v>
      </c>
      <c r="K1141" s="58">
        <f t="shared" si="107"/>
        <v>338.8125</v>
      </c>
    </row>
    <row r="1142" spans="1:11" x14ac:dyDescent="0.3">
      <c r="A1142" s="60">
        <v>43510</v>
      </c>
      <c r="B1142" s="15">
        <f t="shared" si="102"/>
        <v>2019</v>
      </c>
      <c r="C1142" s="15">
        <f t="shared" si="103"/>
        <v>2</v>
      </c>
      <c r="D1142" s="15">
        <f t="shared" si="104"/>
        <v>14</v>
      </c>
      <c r="E1142" s="15">
        <v>17177</v>
      </c>
      <c r="F1142" s="15">
        <v>12375</v>
      </c>
      <c r="G1142" s="15">
        <f t="shared" si="105"/>
        <v>1</v>
      </c>
      <c r="H1142" s="15">
        <f t="shared" si="106"/>
        <v>1000</v>
      </c>
      <c r="I1142" s="58">
        <f>'Fashring Assumptions'!$M$7*F1142</f>
        <v>30937.5</v>
      </c>
      <c r="J1142" s="58">
        <f>'Fashring Assumptions'!$M$5*'Fashring Assumptions'!$M$7*E1142</f>
        <v>1073.5625</v>
      </c>
      <c r="K1142" s="58">
        <f t="shared" si="107"/>
        <v>33011.0625</v>
      </c>
    </row>
    <row r="1143" spans="1:11" x14ac:dyDescent="0.3">
      <c r="A1143" s="60">
        <v>43511</v>
      </c>
      <c r="B1143" s="15">
        <f t="shared" si="102"/>
        <v>2019</v>
      </c>
      <c r="C1143" s="15">
        <f t="shared" si="103"/>
        <v>2</v>
      </c>
      <c r="D1143" s="15">
        <f t="shared" si="104"/>
        <v>15</v>
      </c>
      <c r="E1143" s="15">
        <v>16578</v>
      </c>
      <c r="F1143" s="15">
        <v>0</v>
      </c>
      <c r="G1143" s="15">
        <f t="shared" si="105"/>
        <v>0</v>
      </c>
      <c r="H1143" s="15">
        <f t="shared" si="106"/>
        <v>0</v>
      </c>
      <c r="I1143" s="58">
        <f>'Fashring Assumptions'!$M$7*F1143</f>
        <v>0</v>
      </c>
      <c r="J1143" s="58">
        <f>'Fashring Assumptions'!$M$5*'Fashring Assumptions'!$M$7*E1143</f>
        <v>1036.125</v>
      </c>
      <c r="K1143" s="58">
        <f t="shared" si="107"/>
        <v>1036.125</v>
      </c>
    </row>
    <row r="1144" spans="1:11" x14ac:dyDescent="0.3">
      <c r="A1144" s="60">
        <v>43512</v>
      </c>
      <c r="B1144" s="15">
        <f t="shared" si="102"/>
        <v>2019</v>
      </c>
      <c r="C1144" s="15">
        <f t="shared" si="103"/>
        <v>2</v>
      </c>
      <c r="D1144" s="15">
        <f t="shared" si="104"/>
        <v>16</v>
      </c>
      <c r="E1144" s="15">
        <v>15944</v>
      </c>
      <c r="F1144" s="15">
        <v>0</v>
      </c>
      <c r="G1144" s="15">
        <f t="shared" si="105"/>
        <v>0</v>
      </c>
      <c r="H1144" s="15">
        <f t="shared" si="106"/>
        <v>0</v>
      </c>
      <c r="I1144" s="58">
        <f>'Fashring Assumptions'!$M$7*F1144</f>
        <v>0</v>
      </c>
      <c r="J1144" s="58">
        <f>'Fashring Assumptions'!$M$5*'Fashring Assumptions'!$M$7*E1144</f>
        <v>996.5</v>
      </c>
      <c r="K1144" s="58">
        <f t="shared" si="107"/>
        <v>996.5</v>
      </c>
    </row>
    <row r="1145" spans="1:11" x14ac:dyDescent="0.3">
      <c r="A1145" s="60">
        <v>43513</v>
      </c>
      <c r="B1145" s="15">
        <f t="shared" si="102"/>
        <v>2019</v>
      </c>
      <c r="C1145" s="15">
        <f t="shared" si="103"/>
        <v>2</v>
      </c>
      <c r="D1145" s="15">
        <f t="shared" si="104"/>
        <v>17</v>
      </c>
      <c r="E1145" s="15">
        <v>15281</v>
      </c>
      <c r="F1145" s="15">
        <v>0</v>
      </c>
      <c r="G1145" s="15">
        <f t="shared" si="105"/>
        <v>0</v>
      </c>
      <c r="H1145" s="15">
        <f t="shared" si="106"/>
        <v>0</v>
      </c>
      <c r="I1145" s="58">
        <f>'Fashring Assumptions'!$M$7*F1145</f>
        <v>0</v>
      </c>
      <c r="J1145" s="58">
        <f>'Fashring Assumptions'!$M$5*'Fashring Assumptions'!$M$7*E1145</f>
        <v>955.0625</v>
      </c>
      <c r="K1145" s="58">
        <f t="shared" si="107"/>
        <v>955.0625</v>
      </c>
    </row>
    <row r="1146" spans="1:11" x14ac:dyDescent="0.3">
      <c r="A1146" s="60">
        <v>43514</v>
      </c>
      <c r="B1146" s="15">
        <f t="shared" si="102"/>
        <v>2019</v>
      </c>
      <c r="C1146" s="15">
        <f t="shared" si="103"/>
        <v>2</v>
      </c>
      <c r="D1146" s="15">
        <f t="shared" si="104"/>
        <v>18</v>
      </c>
      <c r="E1146" s="15">
        <v>14730</v>
      </c>
      <c r="F1146" s="15">
        <v>0</v>
      </c>
      <c r="G1146" s="15">
        <f t="shared" si="105"/>
        <v>0</v>
      </c>
      <c r="H1146" s="15">
        <f t="shared" si="106"/>
        <v>0</v>
      </c>
      <c r="I1146" s="58">
        <f>'Fashring Assumptions'!$M$7*F1146</f>
        <v>0</v>
      </c>
      <c r="J1146" s="58">
        <f>'Fashring Assumptions'!$M$5*'Fashring Assumptions'!$M$7*E1146</f>
        <v>920.625</v>
      </c>
      <c r="K1146" s="58">
        <f t="shared" si="107"/>
        <v>920.625</v>
      </c>
    </row>
    <row r="1147" spans="1:11" x14ac:dyDescent="0.3">
      <c r="A1147" s="60">
        <v>43515</v>
      </c>
      <c r="B1147" s="15">
        <f t="shared" si="102"/>
        <v>2019</v>
      </c>
      <c r="C1147" s="15">
        <f t="shared" si="103"/>
        <v>2</v>
      </c>
      <c r="D1147" s="15">
        <f t="shared" si="104"/>
        <v>19</v>
      </c>
      <c r="E1147" s="15">
        <v>14179</v>
      </c>
      <c r="F1147" s="15">
        <v>0</v>
      </c>
      <c r="G1147" s="15">
        <f t="shared" si="105"/>
        <v>0</v>
      </c>
      <c r="H1147" s="15">
        <f t="shared" si="106"/>
        <v>0</v>
      </c>
      <c r="I1147" s="58">
        <f>'Fashring Assumptions'!$M$7*F1147</f>
        <v>0</v>
      </c>
      <c r="J1147" s="58">
        <f>'Fashring Assumptions'!$M$5*'Fashring Assumptions'!$M$7*E1147</f>
        <v>886.1875</v>
      </c>
      <c r="K1147" s="58">
        <f t="shared" si="107"/>
        <v>886.1875</v>
      </c>
    </row>
    <row r="1148" spans="1:11" x14ac:dyDescent="0.3">
      <c r="A1148" s="60">
        <v>43516</v>
      </c>
      <c r="B1148" s="15">
        <f t="shared" si="102"/>
        <v>2019</v>
      </c>
      <c r="C1148" s="15">
        <f t="shared" si="103"/>
        <v>2</v>
      </c>
      <c r="D1148" s="15">
        <f t="shared" si="104"/>
        <v>20</v>
      </c>
      <c r="E1148" s="15">
        <v>13597</v>
      </c>
      <c r="F1148" s="15">
        <v>0</v>
      </c>
      <c r="G1148" s="15">
        <f t="shared" si="105"/>
        <v>0</v>
      </c>
      <c r="H1148" s="15">
        <f t="shared" si="106"/>
        <v>0</v>
      </c>
      <c r="I1148" s="58">
        <f>'Fashring Assumptions'!$M$7*F1148</f>
        <v>0</v>
      </c>
      <c r="J1148" s="58">
        <f>'Fashring Assumptions'!$M$5*'Fashring Assumptions'!$M$7*E1148</f>
        <v>849.8125</v>
      </c>
      <c r="K1148" s="58">
        <f t="shared" si="107"/>
        <v>849.8125</v>
      </c>
    </row>
    <row r="1149" spans="1:11" x14ac:dyDescent="0.3">
      <c r="A1149" s="60">
        <v>43517</v>
      </c>
      <c r="B1149" s="15">
        <f t="shared" si="102"/>
        <v>2019</v>
      </c>
      <c r="C1149" s="15">
        <f t="shared" si="103"/>
        <v>2</v>
      </c>
      <c r="D1149" s="15">
        <f t="shared" si="104"/>
        <v>21</v>
      </c>
      <c r="E1149" s="15">
        <v>12974</v>
      </c>
      <c r="F1149" s="15">
        <v>0</v>
      </c>
      <c r="G1149" s="15">
        <f t="shared" si="105"/>
        <v>0</v>
      </c>
      <c r="H1149" s="15">
        <f t="shared" si="106"/>
        <v>0</v>
      </c>
      <c r="I1149" s="58">
        <f>'Fashring Assumptions'!$M$7*F1149</f>
        <v>0</v>
      </c>
      <c r="J1149" s="58">
        <f>'Fashring Assumptions'!$M$5*'Fashring Assumptions'!$M$7*E1149</f>
        <v>810.875</v>
      </c>
      <c r="K1149" s="58">
        <f t="shared" si="107"/>
        <v>810.875</v>
      </c>
    </row>
    <row r="1150" spans="1:11" x14ac:dyDescent="0.3">
      <c r="A1150" s="60">
        <v>43518</v>
      </c>
      <c r="B1150" s="15">
        <f t="shared" si="102"/>
        <v>2019</v>
      </c>
      <c r="C1150" s="15">
        <f t="shared" si="103"/>
        <v>2</v>
      </c>
      <c r="D1150" s="15">
        <f t="shared" si="104"/>
        <v>22</v>
      </c>
      <c r="E1150" s="15">
        <v>12351</v>
      </c>
      <c r="F1150" s="15">
        <v>0</v>
      </c>
      <c r="G1150" s="15">
        <f t="shared" si="105"/>
        <v>0</v>
      </c>
      <c r="H1150" s="15">
        <f t="shared" si="106"/>
        <v>0</v>
      </c>
      <c r="I1150" s="58">
        <f>'Fashring Assumptions'!$M$7*F1150</f>
        <v>0</v>
      </c>
      <c r="J1150" s="58">
        <f>'Fashring Assumptions'!$M$5*'Fashring Assumptions'!$M$7*E1150</f>
        <v>771.9375</v>
      </c>
      <c r="K1150" s="58">
        <f t="shared" si="107"/>
        <v>771.9375</v>
      </c>
    </row>
    <row r="1151" spans="1:11" x14ac:dyDescent="0.3">
      <c r="A1151" s="60">
        <v>43519</v>
      </c>
      <c r="B1151" s="15">
        <f t="shared" si="102"/>
        <v>2019</v>
      </c>
      <c r="C1151" s="15">
        <f t="shared" si="103"/>
        <v>2</v>
      </c>
      <c r="D1151" s="15">
        <f t="shared" si="104"/>
        <v>23</v>
      </c>
      <c r="E1151" s="15">
        <v>11756</v>
      </c>
      <c r="F1151" s="15">
        <v>0</v>
      </c>
      <c r="G1151" s="15">
        <f t="shared" si="105"/>
        <v>0</v>
      </c>
      <c r="H1151" s="15">
        <f t="shared" si="106"/>
        <v>0</v>
      </c>
      <c r="I1151" s="58">
        <f>'Fashring Assumptions'!$M$7*F1151</f>
        <v>0</v>
      </c>
      <c r="J1151" s="58">
        <f>'Fashring Assumptions'!$M$5*'Fashring Assumptions'!$M$7*E1151</f>
        <v>734.75</v>
      </c>
      <c r="K1151" s="58">
        <f t="shared" si="107"/>
        <v>734.75</v>
      </c>
    </row>
    <row r="1152" spans="1:11" x14ac:dyDescent="0.3">
      <c r="A1152" s="60">
        <v>43520</v>
      </c>
      <c r="B1152" s="15">
        <f t="shared" si="102"/>
        <v>2019</v>
      </c>
      <c r="C1152" s="15">
        <f t="shared" si="103"/>
        <v>2</v>
      </c>
      <c r="D1152" s="15">
        <f t="shared" si="104"/>
        <v>24</v>
      </c>
      <c r="E1152" s="15">
        <v>11221</v>
      </c>
      <c r="F1152" s="15">
        <v>0</v>
      </c>
      <c r="G1152" s="15">
        <f t="shared" si="105"/>
        <v>0</v>
      </c>
      <c r="H1152" s="15">
        <f t="shared" si="106"/>
        <v>0</v>
      </c>
      <c r="I1152" s="58">
        <f>'Fashring Assumptions'!$M$7*F1152</f>
        <v>0</v>
      </c>
      <c r="J1152" s="58">
        <f>'Fashring Assumptions'!$M$5*'Fashring Assumptions'!$M$7*E1152</f>
        <v>701.3125</v>
      </c>
      <c r="K1152" s="58">
        <f t="shared" si="107"/>
        <v>701.3125</v>
      </c>
    </row>
    <row r="1153" spans="1:11" x14ac:dyDescent="0.3">
      <c r="A1153" s="60">
        <v>43521</v>
      </c>
      <c r="B1153" s="15">
        <f t="shared" si="102"/>
        <v>2019</v>
      </c>
      <c r="C1153" s="15">
        <f t="shared" si="103"/>
        <v>2</v>
      </c>
      <c r="D1153" s="15">
        <f t="shared" si="104"/>
        <v>25</v>
      </c>
      <c r="E1153" s="15">
        <v>10584</v>
      </c>
      <c r="F1153" s="15">
        <v>0</v>
      </c>
      <c r="G1153" s="15">
        <f t="shared" si="105"/>
        <v>0</v>
      </c>
      <c r="H1153" s="15">
        <f t="shared" si="106"/>
        <v>0</v>
      </c>
      <c r="I1153" s="58">
        <f>'Fashring Assumptions'!$M$7*F1153</f>
        <v>0</v>
      </c>
      <c r="J1153" s="58">
        <f>'Fashring Assumptions'!$M$5*'Fashring Assumptions'!$M$7*E1153</f>
        <v>661.5</v>
      </c>
      <c r="K1153" s="58">
        <f t="shared" si="107"/>
        <v>661.5</v>
      </c>
    </row>
    <row r="1154" spans="1:11" x14ac:dyDescent="0.3">
      <c r="A1154" s="60">
        <v>43522</v>
      </c>
      <c r="B1154" s="15">
        <f t="shared" si="102"/>
        <v>2019</v>
      </c>
      <c r="C1154" s="15">
        <f t="shared" si="103"/>
        <v>2</v>
      </c>
      <c r="D1154" s="15">
        <f t="shared" si="104"/>
        <v>26</v>
      </c>
      <c r="E1154" s="15">
        <v>10032</v>
      </c>
      <c r="F1154" s="15">
        <v>0</v>
      </c>
      <c r="G1154" s="15">
        <f t="shared" si="105"/>
        <v>0</v>
      </c>
      <c r="H1154" s="15">
        <f t="shared" si="106"/>
        <v>0</v>
      </c>
      <c r="I1154" s="58">
        <f>'Fashring Assumptions'!$M$7*F1154</f>
        <v>0</v>
      </c>
      <c r="J1154" s="58">
        <f>'Fashring Assumptions'!$M$5*'Fashring Assumptions'!$M$7*E1154</f>
        <v>627</v>
      </c>
      <c r="K1154" s="58">
        <f t="shared" si="107"/>
        <v>627</v>
      </c>
    </row>
    <row r="1155" spans="1:11" x14ac:dyDescent="0.3">
      <c r="A1155" s="60">
        <v>43523</v>
      </c>
      <c r="B1155" s="15">
        <f t="shared" ref="B1155:B1218" si="108">YEAR(A1155)</f>
        <v>2019</v>
      </c>
      <c r="C1155" s="15">
        <f t="shared" ref="C1155:C1218" si="109">MONTH(A1155)</f>
        <v>2</v>
      </c>
      <c r="D1155" s="15">
        <f t="shared" ref="D1155:D1218" si="110">DAY(A1155)</f>
        <v>27</v>
      </c>
      <c r="E1155" s="15">
        <v>9519</v>
      </c>
      <c r="F1155" s="15">
        <v>0</v>
      </c>
      <c r="G1155" s="15">
        <f t="shared" ref="G1155:G1218" si="111">IF(F1155&gt;0,1,0)</f>
        <v>0</v>
      </c>
      <c r="H1155" s="15">
        <f t="shared" ref="H1155:H1218" si="112">1000*G1155</f>
        <v>0</v>
      </c>
      <c r="I1155" s="58">
        <f>'Fashring Assumptions'!$M$7*F1155</f>
        <v>0</v>
      </c>
      <c r="J1155" s="58">
        <f>'Fashring Assumptions'!$M$5*'Fashring Assumptions'!$M$7*E1155</f>
        <v>594.9375</v>
      </c>
      <c r="K1155" s="58">
        <f t="shared" ref="K1155:K1218" si="113">SUM(H1155:J1155)</f>
        <v>594.9375</v>
      </c>
    </row>
    <row r="1156" spans="1:11" x14ac:dyDescent="0.3">
      <c r="A1156" s="60">
        <v>43524</v>
      </c>
      <c r="B1156" s="15">
        <f t="shared" si="108"/>
        <v>2019</v>
      </c>
      <c r="C1156" s="15">
        <f t="shared" si="109"/>
        <v>2</v>
      </c>
      <c r="D1156" s="15">
        <f t="shared" si="110"/>
        <v>28</v>
      </c>
      <c r="E1156" s="15">
        <v>8918</v>
      </c>
      <c r="F1156" s="15">
        <v>0</v>
      </c>
      <c r="G1156" s="15">
        <f t="shared" si="111"/>
        <v>0</v>
      </c>
      <c r="H1156" s="15">
        <f t="shared" si="112"/>
        <v>0</v>
      </c>
      <c r="I1156" s="58">
        <f>'Fashring Assumptions'!$M$7*F1156</f>
        <v>0</v>
      </c>
      <c r="J1156" s="58">
        <f>'Fashring Assumptions'!$M$5*'Fashring Assumptions'!$M$7*E1156</f>
        <v>557.375</v>
      </c>
      <c r="K1156" s="58">
        <f t="shared" si="113"/>
        <v>557.375</v>
      </c>
    </row>
    <row r="1157" spans="1:11" x14ac:dyDescent="0.3">
      <c r="A1157" s="60">
        <v>43525</v>
      </c>
      <c r="B1157" s="15">
        <f t="shared" si="108"/>
        <v>2019</v>
      </c>
      <c r="C1157" s="15">
        <f t="shared" si="109"/>
        <v>3</v>
      </c>
      <c r="D1157" s="15">
        <f t="shared" si="110"/>
        <v>1</v>
      </c>
      <c r="E1157" s="15">
        <v>8357</v>
      </c>
      <c r="F1157" s="15">
        <v>0</v>
      </c>
      <c r="G1157" s="15">
        <f t="shared" si="111"/>
        <v>0</v>
      </c>
      <c r="H1157" s="15">
        <f t="shared" si="112"/>
        <v>0</v>
      </c>
      <c r="I1157" s="58">
        <f>'Fashring Assumptions'!$M$7*F1157</f>
        <v>0</v>
      </c>
      <c r="J1157" s="58">
        <f>'Fashring Assumptions'!$M$5*'Fashring Assumptions'!$M$7*E1157</f>
        <v>522.3125</v>
      </c>
      <c r="K1157" s="58">
        <f t="shared" si="113"/>
        <v>522.3125</v>
      </c>
    </row>
    <row r="1158" spans="1:11" x14ac:dyDescent="0.3">
      <c r="A1158" s="60">
        <v>43526</v>
      </c>
      <c r="B1158" s="15">
        <f t="shared" si="108"/>
        <v>2019</v>
      </c>
      <c r="C1158" s="15">
        <f t="shared" si="109"/>
        <v>3</v>
      </c>
      <c r="D1158" s="15">
        <f t="shared" si="110"/>
        <v>2</v>
      </c>
      <c r="E1158" s="15">
        <v>7789</v>
      </c>
      <c r="F1158" s="15">
        <v>0</v>
      </c>
      <c r="G1158" s="15">
        <f t="shared" si="111"/>
        <v>0</v>
      </c>
      <c r="H1158" s="15">
        <f t="shared" si="112"/>
        <v>0</v>
      </c>
      <c r="I1158" s="58">
        <f>'Fashring Assumptions'!$M$7*F1158</f>
        <v>0</v>
      </c>
      <c r="J1158" s="58">
        <f>'Fashring Assumptions'!$M$5*'Fashring Assumptions'!$M$7*E1158</f>
        <v>486.8125</v>
      </c>
      <c r="K1158" s="58">
        <f t="shared" si="113"/>
        <v>486.8125</v>
      </c>
    </row>
    <row r="1159" spans="1:11" x14ac:dyDescent="0.3">
      <c r="A1159" s="60">
        <v>43527</v>
      </c>
      <c r="B1159" s="15">
        <f t="shared" si="108"/>
        <v>2019</v>
      </c>
      <c r="C1159" s="15">
        <f t="shared" si="109"/>
        <v>3</v>
      </c>
      <c r="D1159" s="15">
        <f t="shared" si="110"/>
        <v>3</v>
      </c>
      <c r="E1159" s="15">
        <v>7129</v>
      </c>
      <c r="F1159" s="15">
        <v>0</v>
      </c>
      <c r="G1159" s="15">
        <f t="shared" si="111"/>
        <v>0</v>
      </c>
      <c r="H1159" s="15">
        <f t="shared" si="112"/>
        <v>0</v>
      </c>
      <c r="I1159" s="58">
        <f>'Fashring Assumptions'!$M$7*F1159</f>
        <v>0</v>
      </c>
      <c r="J1159" s="58">
        <f>'Fashring Assumptions'!$M$5*'Fashring Assumptions'!$M$7*E1159</f>
        <v>445.5625</v>
      </c>
      <c r="K1159" s="58">
        <f t="shared" si="113"/>
        <v>445.5625</v>
      </c>
    </row>
    <row r="1160" spans="1:11" x14ac:dyDescent="0.3">
      <c r="A1160" s="60">
        <v>43528</v>
      </c>
      <c r="B1160" s="15">
        <f t="shared" si="108"/>
        <v>2019</v>
      </c>
      <c r="C1160" s="15">
        <f t="shared" si="109"/>
        <v>3</v>
      </c>
      <c r="D1160" s="15">
        <f t="shared" si="110"/>
        <v>4</v>
      </c>
      <c r="E1160" s="15">
        <v>6601</v>
      </c>
      <c r="F1160" s="15">
        <v>0</v>
      </c>
      <c r="G1160" s="15">
        <f t="shared" si="111"/>
        <v>0</v>
      </c>
      <c r="H1160" s="15">
        <f t="shared" si="112"/>
        <v>0</v>
      </c>
      <c r="I1160" s="58">
        <f>'Fashring Assumptions'!$M$7*F1160</f>
        <v>0</v>
      </c>
      <c r="J1160" s="58">
        <f>'Fashring Assumptions'!$M$5*'Fashring Assumptions'!$M$7*E1160</f>
        <v>412.5625</v>
      </c>
      <c r="K1160" s="58">
        <f t="shared" si="113"/>
        <v>412.5625</v>
      </c>
    </row>
    <row r="1161" spans="1:11" x14ac:dyDescent="0.3">
      <c r="A1161" s="60">
        <v>43529</v>
      </c>
      <c r="B1161" s="15">
        <f t="shared" si="108"/>
        <v>2019</v>
      </c>
      <c r="C1161" s="15">
        <f t="shared" si="109"/>
        <v>3</v>
      </c>
      <c r="D1161" s="15">
        <f t="shared" si="110"/>
        <v>5</v>
      </c>
      <c r="E1161" s="15">
        <v>5974</v>
      </c>
      <c r="F1161" s="15">
        <v>0</v>
      </c>
      <c r="G1161" s="15">
        <f t="shared" si="111"/>
        <v>0</v>
      </c>
      <c r="H1161" s="15">
        <f t="shared" si="112"/>
        <v>0</v>
      </c>
      <c r="I1161" s="58">
        <f>'Fashring Assumptions'!$M$7*F1161</f>
        <v>0</v>
      </c>
      <c r="J1161" s="58">
        <f>'Fashring Assumptions'!$M$5*'Fashring Assumptions'!$M$7*E1161</f>
        <v>373.375</v>
      </c>
      <c r="K1161" s="58">
        <f t="shared" si="113"/>
        <v>373.375</v>
      </c>
    </row>
    <row r="1162" spans="1:11" x14ac:dyDescent="0.3">
      <c r="A1162" s="60">
        <v>43530</v>
      </c>
      <c r="B1162" s="15">
        <f t="shared" si="108"/>
        <v>2019</v>
      </c>
      <c r="C1162" s="15">
        <f t="shared" si="109"/>
        <v>3</v>
      </c>
      <c r="D1162" s="15">
        <f t="shared" si="110"/>
        <v>6</v>
      </c>
      <c r="E1162" s="15">
        <v>5439</v>
      </c>
      <c r="F1162" s="15">
        <v>0</v>
      </c>
      <c r="G1162" s="15">
        <f t="shared" si="111"/>
        <v>0</v>
      </c>
      <c r="H1162" s="15">
        <f t="shared" si="112"/>
        <v>0</v>
      </c>
      <c r="I1162" s="58">
        <f>'Fashring Assumptions'!$M$7*F1162</f>
        <v>0</v>
      </c>
      <c r="J1162" s="58">
        <f>'Fashring Assumptions'!$M$5*'Fashring Assumptions'!$M$7*E1162</f>
        <v>339.9375</v>
      </c>
      <c r="K1162" s="58">
        <f t="shared" si="113"/>
        <v>339.9375</v>
      </c>
    </row>
    <row r="1163" spans="1:11" x14ac:dyDescent="0.3">
      <c r="A1163" s="60">
        <v>43531</v>
      </c>
      <c r="B1163" s="15">
        <f t="shared" si="108"/>
        <v>2019</v>
      </c>
      <c r="C1163" s="15">
        <f t="shared" si="109"/>
        <v>3</v>
      </c>
      <c r="D1163" s="15">
        <f t="shared" si="110"/>
        <v>7</v>
      </c>
      <c r="E1163" s="15">
        <v>15411</v>
      </c>
      <c r="F1163" s="15">
        <v>10538</v>
      </c>
      <c r="G1163" s="15">
        <f t="shared" si="111"/>
        <v>1</v>
      </c>
      <c r="H1163" s="15">
        <f t="shared" si="112"/>
        <v>1000</v>
      </c>
      <c r="I1163" s="58">
        <f>'Fashring Assumptions'!$M$7*F1163</f>
        <v>26345</v>
      </c>
      <c r="J1163" s="58">
        <f>'Fashring Assumptions'!$M$5*'Fashring Assumptions'!$M$7*E1163</f>
        <v>963.1875</v>
      </c>
      <c r="K1163" s="58">
        <f t="shared" si="113"/>
        <v>28308.1875</v>
      </c>
    </row>
    <row r="1164" spans="1:11" x14ac:dyDescent="0.3">
      <c r="A1164" s="60">
        <v>43532</v>
      </c>
      <c r="B1164" s="15">
        <f t="shared" si="108"/>
        <v>2019</v>
      </c>
      <c r="C1164" s="15">
        <f t="shared" si="109"/>
        <v>3</v>
      </c>
      <c r="D1164" s="15">
        <f t="shared" si="110"/>
        <v>8</v>
      </c>
      <c r="E1164" s="15">
        <v>14802</v>
      </c>
      <c r="F1164" s="15">
        <v>0</v>
      </c>
      <c r="G1164" s="15">
        <f t="shared" si="111"/>
        <v>0</v>
      </c>
      <c r="H1164" s="15">
        <f t="shared" si="112"/>
        <v>0</v>
      </c>
      <c r="I1164" s="58">
        <f>'Fashring Assumptions'!$M$7*F1164</f>
        <v>0</v>
      </c>
      <c r="J1164" s="58">
        <f>'Fashring Assumptions'!$M$5*'Fashring Assumptions'!$M$7*E1164</f>
        <v>925.125</v>
      </c>
      <c r="K1164" s="58">
        <f t="shared" si="113"/>
        <v>925.125</v>
      </c>
    </row>
    <row r="1165" spans="1:11" x14ac:dyDescent="0.3">
      <c r="A1165" s="60">
        <v>43533</v>
      </c>
      <c r="B1165" s="15">
        <f t="shared" si="108"/>
        <v>2019</v>
      </c>
      <c r="C1165" s="15">
        <f t="shared" si="109"/>
        <v>3</v>
      </c>
      <c r="D1165" s="15">
        <f t="shared" si="110"/>
        <v>9</v>
      </c>
      <c r="E1165" s="15">
        <v>14263</v>
      </c>
      <c r="F1165" s="15">
        <v>0</v>
      </c>
      <c r="G1165" s="15">
        <f t="shared" si="111"/>
        <v>0</v>
      </c>
      <c r="H1165" s="15">
        <f t="shared" si="112"/>
        <v>0</v>
      </c>
      <c r="I1165" s="58">
        <f>'Fashring Assumptions'!$M$7*F1165</f>
        <v>0</v>
      </c>
      <c r="J1165" s="58">
        <f>'Fashring Assumptions'!$M$5*'Fashring Assumptions'!$M$7*E1165</f>
        <v>891.4375</v>
      </c>
      <c r="K1165" s="58">
        <f t="shared" si="113"/>
        <v>891.4375</v>
      </c>
    </row>
    <row r="1166" spans="1:11" x14ac:dyDescent="0.3">
      <c r="A1166" s="60">
        <v>43534</v>
      </c>
      <c r="B1166" s="15">
        <f t="shared" si="108"/>
        <v>2019</v>
      </c>
      <c r="C1166" s="15">
        <f t="shared" si="109"/>
        <v>3</v>
      </c>
      <c r="D1166" s="15">
        <f t="shared" si="110"/>
        <v>10</v>
      </c>
      <c r="E1166" s="15">
        <v>13682</v>
      </c>
      <c r="F1166" s="15">
        <v>0</v>
      </c>
      <c r="G1166" s="15">
        <f t="shared" si="111"/>
        <v>0</v>
      </c>
      <c r="H1166" s="15">
        <f t="shared" si="112"/>
        <v>0</v>
      </c>
      <c r="I1166" s="58">
        <f>'Fashring Assumptions'!$M$7*F1166</f>
        <v>0</v>
      </c>
      <c r="J1166" s="58">
        <f>'Fashring Assumptions'!$M$5*'Fashring Assumptions'!$M$7*E1166</f>
        <v>855.125</v>
      </c>
      <c r="K1166" s="58">
        <f t="shared" si="113"/>
        <v>855.125</v>
      </c>
    </row>
    <row r="1167" spans="1:11" x14ac:dyDescent="0.3">
      <c r="A1167" s="60">
        <v>43535</v>
      </c>
      <c r="B1167" s="15">
        <f t="shared" si="108"/>
        <v>2019</v>
      </c>
      <c r="C1167" s="15">
        <f t="shared" si="109"/>
        <v>3</v>
      </c>
      <c r="D1167" s="15">
        <f t="shared" si="110"/>
        <v>11</v>
      </c>
      <c r="E1167" s="15">
        <v>13139</v>
      </c>
      <c r="F1167" s="15">
        <v>0</v>
      </c>
      <c r="G1167" s="15">
        <f t="shared" si="111"/>
        <v>0</v>
      </c>
      <c r="H1167" s="15">
        <f t="shared" si="112"/>
        <v>0</v>
      </c>
      <c r="I1167" s="58">
        <f>'Fashring Assumptions'!$M$7*F1167</f>
        <v>0</v>
      </c>
      <c r="J1167" s="58">
        <f>'Fashring Assumptions'!$M$5*'Fashring Assumptions'!$M$7*E1167</f>
        <v>821.1875</v>
      </c>
      <c r="K1167" s="58">
        <f t="shared" si="113"/>
        <v>821.1875</v>
      </c>
    </row>
    <row r="1168" spans="1:11" x14ac:dyDescent="0.3">
      <c r="A1168" s="60">
        <v>43536</v>
      </c>
      <c r="B1168" s="15">
        <f t="shared" si="108"/>
        <v>2019</v>
      </c>
      <c r="C1168" s="15">
        <f t="shared" si="109"/>
        <v>3</v>
      </c>
      <c r="D1168" s="15">
        <f t="shared" si="110"/>
        <v>12</v>
      </c>
      <c r="E1168" s="15">
        <v>12524</v>
      </c>
      <c r="F1168" s="15">
        <v>0</v>
      </c>
      <c r="G1168" s="15">
        <f t="shared" si="111"/>
        <v>0</v>
      </c>
      <c r="H1168" s="15">
        <f t="shared" si="112"/>
        <v>0</v>
      </c>
      <c r="I1168" s="58">
        <f>'Fashring Assumptions'!$M$7*F1168</f>
        <v>0</v>
      </c>
      <c r="J1168" s="58">
        <f>'Fashring Assumptions'!$M$5*'Fashring Assumptions'!$M$7*E1168</f>
        <v>782.75</v>
      </c>
      <c r="K1168" s="58">
        <f t="shared" si="113"/>
        <v>782.75</v>
      </c>
    </row>
    <row r="1169" spans="1:11" x14ac:dyDescent="0.3">
      <c r="A1169" s="60">
        <v>43537</v>
      </c>
      <c r="B1169" s="15">
        <f t="shared" si="108"/>
        <v>2019</v>
      </c>
      <c r="C1169" s="15">
        <f t="shared" si="109"/>
        <v>3</v>
      </c>
      <c r="D1169" s="15">
        <f t="shared" si="110"/>
        <v>13</v>
      </c>
      <c r="E1169" s="15">
        <v>11991</v>
      </c>
      <c r="F1169" s="15">
        <v>0</v>
      </c>
      <c r="G1169" s="15">
        <f t="shared" si="111"/>
        <v>0</v>
      </c>
      <c r="H1169" s="15">
        <f t="shared" si="112"/>
        <v>0</v>
      </c>
      <c r="I1169" s="58">
        <f>'Fashring Assumptions'!$M$7*F1169</f>
        <v>0</v>
      </c>
      <c r="J1169" s="58">
        <f>'Fashring Assumptions'!$M$5*'Fashring Assumptions'!$M$7*E1169</f>
        <v>749.4375</v>
      </c>
      <c r="K1169" s="58">
        <f t="shared" si="113"/>
        <v>749.4375</v>
      </c>
    </row>
    <row r="1170" spans="1:11" x14ac:dyDescent="0.3">
      <c r="A1170" s="60">
        <v>43538</v>
      </c>
      <c r="B1170" s="15">
        <f t="shared" si="108"/>
        <v>2019</v>
      </c>
      <c r="C1170" s="15">
        <f t="shared" si="109"/>
        <v>3</v>
      </c>
      <c r="D1170" s="15">
        <f t="shared" si="110"/>
        <v>14</v>
      </c>
      <c r="E1170" s="15">
        <v>11432</v>
      </c>
      <c r="F1170" s="15">
        <v>0</v>
      </c>
      <c r="G1170" s="15">
        <f t="shared" si="111"/>
        <v>0</v>
      </c>
      <c r="H1170" s="15">
        <f t="shared" si="112"/>
        <v>0</v>
      </c>
      <c r="I1170" s="58">
        <f>'Fashring Assumptions'!$M$7*F1170</f>
        <v>0</v>
      </c>
      <c r="J1170" s="58">
        <f>'Fashring Assumptions'!$M$5*'Fashring Assumptions'!$M$7*E1170</f>
        <v>714.5</v>
      </c>
      <c r="K1170" s="58">
        <f t="shared" si="113"/>
        <v>714.5</v>
      </c>
    </row>
    <row r="1171" spans="1:11" x14ac:dyDescent="0.3">
      <c r="A1171" s="60">
        <v>43539</v>
      </c>
      <c r="B1171" s="15">
        <f t="shared" si="108"/>
        <v>2019</v>
      </c>
      <c r="C1171" s="15">
        <f t="shared" si="109"/>
        <v>3</v>
      </c>
      <c r="D1171" s="15">
        <f t="shared" si="110"/>
        <v>15</v>
      </c>
      <c r="E1171" s="15">
        <v>10812</v>
      </c>
      <c r="F1171" s="15">
        <v>0</v>
      </c>
      <c r="G1171" s="15">
        <f t="shared" si="111"/>
        <v>0</v>
      </c>
      <c r="H1171" s="15">
        <f t="shared" si="112"/>
        <v>0</v>
      </c>
      <c r="I1171" s="58">
        <f>'Fashring Assumptions'!$M$7*F1171</f>
        <v>0</v>
      </c>
      <c r="J1171" s="58">
        <f>'Fashring Assumptions'!$M$5*'Fashring Assumptions'!$M$7*E1171</f>
        <v>675.75</v>
      </c>
      <c r="K1171" s="58">
        <f t="shared" si="113"/>
        <v>675.75</v>
      </c>
    </row>
    <row r="1172" spans="1:11" x14ac:dyDescent="0.3">
      <c r="A1172" s="60">
        <v>43540</v>
      </c>
      <c r="B1172" s="15">
        <f t="shared" si="108"/>
        <v>2019</v>
      </c>
      <c r="C1172" s="15">
        <f t="shared" si="109"/>
        <v>3</v>
      </c>
      <c r="D1172" s="15">
        <f t="shared" si="110"/>
        <v>16</v>
      </c>
      <c r="E1172" s="15">
        <v>10256</v>
      </c>
      <c r="F1172" s="15">
        <v>0</v>
      </c>
      <c r="G1172" s="15">
        <f t="shared" si="111"/>
        <v>0</v>
      </c>
      <c r="H1172" s="15">
        <f t="shared" si="112"/>
        <v>0</v>
      </c>
      <c r="I1172" s="58">
        <f>'Fashring Assumptions'!$M$7*F1172</f>
        <v>0</v>
      </c>
      <c r="J1172" s="58">
        <f>'Fashring Assumptions'!$M$5*'Fashring Assumptions'!$M$7*E1172</f>
        <v>641</v>
      </c>
      <c r="K1172" s="58">
        <f t="shared" si="113"/>
        <v>641</v>
      </c>
    </row>
    <row r="1173" spans="1:11" x14ac:dyDescent="0.3">
      <c r="A1173" s="60">
        <v>43541</v>
      </c>
      <c r="B1173" s="15">
        <f t="shared" si="108"/>
        <v>2019</v>
      </c>
      <c r="C1173" s="15">
        <f t="shared" si="109"/>
        <v>3</v>
      </c>
      <c r="D1173" s="15">
        <f t="shared" si="110"/>
        <v>17</v>
      </c>
      <c r="E1173" s="15">
        <v>9639</v>
      </c>
      <c r="F1173" s="15">
        <v>0</v>
      </c>
      <c r="G1173" s="15">
        <f t="shared" si="111"/>
        <v>0</v>
      </c>
      <c r="H1173" s="15">
        <f t="shared" si="112"/>
        <v>0</v>
      </c>
      <c r="I1173" s="58">
        <f>'Fashring Assumptions'!$M$7*F1173</f>
        <v>0</v>
      </c>
      <c r="J1173" s="58">
        <f>'Fashring Assumptions'!$M$5*'Fashring Assumptions'!$M$7*E1173</f>
        <v>602.4375</v>
      </c>
      <c r="K1173" s="58">
        <f t="shared" si="113"/>
        <v>602.4375</v>
      </c>
    </row>
    <row r="1174" spans="1:11" x14ac:dyDescent="0.3">
      <c r="A1174" s="60">
        <v>43542</v>
      </c>
      <c r="B1174" s="15">
        <f t="shared" si="108"/>
        <v>2019</v>
      </c>
      <c r="C1174" s="15">
        <f t="shared" si="109"/>
        <v>3</v>
      </c>
      <c r="D1174" s="15">
        <f t="shared" si="110"/>
        <v>18</v>
      </c>
      <c r="E1174" s="15">
        <v>9019</v>
      </c>
      <c r="F1174" s="15">
        <v>0</v>
      </c>
      <c r="G1174" s="15">
        <f t="shared" si="111"/>
        <v>0</v>
      </c>
      <c r="H1174" s="15">
        <f t="shared" si="112"/>
        <v>0</v>
      </c>
      <c r="I1174" s="58">
        <f>'Fashring Assumptions'!$M$7*F1174</f>
        <v>0</v>
      </c>
      <c r="J1174" s="58">
        <f>'Fashring Assumptions'!$M$5*'Fashring Assumptions'!$M$7*E1174</f>
        <v>563.6875</v>
      </c>
      <c r="K1174" s="58">
        <f t="shared" si="113"/>
        <v>563.6875</v>
      </c>
    </row>
    <row r="1175" spans="1:11" x14ac:dyDescent="0.3">
      <c r="A1175" s="60">
        <v>43543</v>
      </c>
      <c r="B1175" s="15">
        <f t="shared" si="108"/>
        <v>2019</v>
      </c>
      <c r="C1175" s="15">
        <f t="shared" si="109"/>
        <v>3</v>
      </c>
      <c r="D1175" s="15">
        <f t="shared" si="110"/>
        <v>19</v>
      </c>
      <c r="E1175" s="15">
        <v>8428</v>
      </c>
      <c r="F1175" s="15">
        <v>0</v>
      </c>
      <c r="G1175" s="15">
        <f t="shared" si="111"/>
        <v>0</v>
      </c>
      <c r="H1175" s="15">
        <f t="shared" si="112"/>
        <v>0</v>
      </c>
      <c r="I1175" s="58">
        <f>'Fashring Assumptions'!$M$7*F1175</f>
        <v>0</v>
      </c>
      <c r="J1175" s="58">
        <f>'Fashring Assumptions'!$M$5*'Fashring Assumptions'!$M$7*E1175</f>
        <v>526.75</v>
      </c>
      <c r="K1175" s="58">
        <f t="shared" si="113"/>
        <v>526.75</v>
      </c>
    </row>
    <row r="1176" spans="1:11" x14ac:dyDescent="0.3">
      <c r="A1176" s="60">
        <v>43544</v>
      </c>
      <c r="B1176" s="15">
        <f t="shared" si="108"/>
        <v>2019</v>
      </c>
      <c r="C1176" s="15">
        <f t="shared" si="109"/>
        <v>3</v>
      </c>
      <c r="D1176" s="15">
        <f t="shared" si="110"/>
        <v>20</v>
      </c>
      <c r="E1176" s="15">
        <v>7841</v>
      </c>
      <c r="F1176" s="15">
        <v>0</v>
      </c>
      <c r="G1176" s="15">
        <f t="shared" si="111"/>
        <v>0</v>
      </c>
      <c r="H1176" s="15">
        <f t="shared" si="112"/>
        <v>0</v>
      </c>
      <c r="I1176" s="58">
        <f>'Fashring Assumptions'!$M$7*F1176</f>
        <v>0</v>
      </c>
      <c r="J1176" s="58">
        <f>'Fashring Assumptions'!$M$5*'Fashring Assumptions'!$M$7*E1176</f>
        <v>490.0625</v>
      </c>
      <c r="K1176" s="58">
        <f t="shared" si="113"/>
        <v>490.0625</v>
      </c>
    </row>
    <row r="1177" spans="1:11" x14ac:dyDescent="0.3">
      <c r="A1177" s="60">
        <v>43545</v>
      </c>
      <c r="B1177" s="15">
        <f t="shared" si="108"/>
        <v>2019</v>
      </c>
      <c r="C1177" s="15">
        <f t="shared" si="109"/>
        <v>3</v>
      </c>
      <c r="D1177" s="15">
        <f t="shared" si="110"/>
        <v>21</v>
      </c>
      <c r="E1177" s="15">
        <v>7287</v>
      </c>
      <c r="F1177" s="15">
        <v>0</v>
      </c>
      <c r="G1177" s="15">
        <f t="shared" si="111"/>
        <v>0</v>
      </c>
      <c r="H1177" s="15">
        <f t="shared" si="112"/>
        <v>0</v>
      </c>
      <c r="I1177" s="58">
        <f>'Fashring Assumptions'!$M$7*F1177</f>
        <v>0</v>
      </c>
      <c r="J1177" s="58">
        <f>'Fashring Assumptions'!$M$5*'Fashring Assumptions'!$M$7*E1177</f>
        <v>455.4375</v>
      </c>
      <c r="K1177" s="58">
        <f t="shared" si="113"/>
        <v>455.4375</v>
      </c>
    </row>
    <row r="1178" spans="1:11" x14ac:dyDescent="0.3">
      <c r="A1178" s="60">
        <v>43546</v>
      </c>
      <c r="B1178" s="15">
        <f t="shared" si="108"/>
        <v>2019</v>
      </c>
      <c r="C1178" s="15">
        <f t="shared" si="109"/>
        <v>3</v>
      </c>
      <c r="D1178" s="15">
        <f t="shared" si="110"/>
        <v>22</v>
      </c>
      <c r="E1178" s="15">
        <v>6674</v>
      </c>
      <c r="F1178" s="15">
        <v>0</v>
      </c>
      <c r="G1178" s="15">
        <f t="shared" si="111"/>
        <v>0</v>
      </c>
      <c r="H1178" s="15">
        <f t="shared" si="112"/>
        <v>0</v>
      </c>
      <c r="I1178" s="58">
        <f>'Fashring Assumptions'!$M$7*F1178</f>
        <v>0</v>
      </c>
      <c r="J1178" s="58">
        <f>'Fashring Assumptions'!$M$5*'Fashring Assumptions'!$M$7*E1178</f>
        <v>417.125</v>
      </c>
      <c r="K1178" s="58">
        <f t="shared" si="113"/>
        <v>417.125</v>
      </c>
    </row>
    <row r="1179" spans="1:11" x14ac:dyDescent="0.3">
      <c r="A1179" s="60">
        <v>43547</v>
      </c>
      <c r="B1179" s="15">
        <f t="shared" si="108"/>
        <v>2019</v>
      </c>
      <c r="C1179" s="15">
        <f t="shared" si="109"/>
        <v>3</v>
      </c>
      <c r="D1179" s="15">
        <f t="shared" si="110"/>
        <v>23</v>
      </c>
      <c r="E1179" s="15">
        <v>6116</v>
      </c>
      <c r="F1179" s="15">
        <v>0</v>
      </c>
      <c r="G1179" s="15">
        <f t="shared" si="111"/>
        <v>0</v>
      </c>
      <c r="H1179" s="15">
        <f t="shared" si="112"/>
        <v>0</v>
      </c>
      <c r="I1179" s="58">
        <f>'Fashring Assumptions'!$M$7*F1179</f>
        <v>0</v>
      </c>
      <c r="J1179" s="58">
        <f>'Fashring Assumptions'!$M$5*'Fashring Assumptions'!$M$7*E1179</f>
        <v>382.25</v>
      </c>
      <c r="K1179" s="58">
        <f t="shared" si="113"/>
        <v>382.25</v>
      </c>
    </row>
    <row r="1180" spans="1:11" x14ac:dyDescent="0.3">
      <c r="A1180" s="60">
        <v>43548</v>
      </c>
      <c r="B1180" s="15">
        <f t="shared" si="108"/>
        <v>2019</v>
      </c>
      <c r="C1180" s="15">
        <f t="shared" si="109"/>
        <v>3</v>
      </c>
      <c r="D1180" s="15">
        <f t="shared" si="110"/>
        <v>24</v>
      </c>
      <c r="E1180" s="15">
        <v>5537</v>
      </c>
      <c r="F1180" s="15">
        <v>0</v>
      </c>
      <c r="G1180" s="15">
        <f t="shared" si="111"/>
        <v>0</v>
      </c>
      <c r="H1180" s="15">
        <f t="shared" si="112"/>
        <v>0</v>
      </c>
      <c r="I1180" s="58">
        <f>'Fashring Assumptions'!$M$7*F1180</f>
        <v>0</v>
      </c>
      <c r="J1180" s="58">
        <f>'Fashring Assumptions'!$M$5*'Fashring Assumptions'!$M$7*E1180</f>
        <v>346.0625</v>
      </c>
      <c r="K1180" s="58">
        <f t="shared" si="113"/>
        <v>346.0625</v>
      </c>
    </row>
    <row r="1181" spans="1:11" x14ac:dyDescent="0.3">
      <c r="A1181" s="60">
        <v>43549</v>
      </c>
      <c r="B1181" s="15">
        <f t="shared" si="108"/>
        <v>2019</v>
      </c>
      <c r="C1181" s="15">
        <f t="shared" si="109"/>
        <v>3</v>
      </c>
      <c r="D1181" s="15">
        <f t="shared" si="110"/>
        <v>25</v>
      </c>
      <c r="E1181" s="15">
        <v>19359</v>
      </c>
      <c r="F1181" s="15">
        <v>14407</v>
      </c>
      <c r="G1181" s="15">
        <f t="shared" si="111"/>
        <v>1</v>
      </c>
      <c r="H1181" s="15">
        <f t="shared" si="112"/>
        <v>1000</v>
      </c>
      <c r="I1181" s="58">
        <f>'Fashring Assumptions'!$M$7*F1181</f>
        <v>36017.5</v>
      </c>
      <c r="J1181" s="58">
        <f>'Fashring Assumptions'!$M$5*'Fashring Assumptions'!$M$7*E1181</f>
        <v>1209.9375</v>
      </c>
      <c r="K1181" s="58">
        <f t="shared" si="113"/>
        <v>38227.4375</v>
      </c>
    </row>
    <row r="1182" spans="1:11" x14ac:dyDescent="0.3">
      <c r="A1182" s="60">
        <v>43550</v>
      </c>
      <c r="B1182" s="15">
        <f t="shared" si="108"/>
        <v>2019</v>
      </c>
      <c r="C1182" s="15">
        <f t="shared" si="109"/>
        <v>3</v>
      </c>
      <c r="D1182" s="15">
        <f t="shared" si="110"/>
        <v>26</v>
      </c>
      <c r="E1182" s="15">
        <v>18699</v>
      </c>
      <c r="F1182" s="15">
        <v>0</v>
      </c>
      <c r="G1182" s="15">
        <f t="shared" si="111"/>
        <v>0</v>
      </c>
      <c r="H1182" s="15">
        <f t="shared" si="112"/>
        <v>0</v>
      </c>
      <c r="I1182" s="58">
        <f>'Fashring Assumptions'!$M$7*F1182</f>
        <v>0</v>
      </c>
      <c r="J1182" s="58">
        <f>'Fashring Assumptions'!$M$5*'Fashring Assumptions'!$M$7*E1182</f>
        <v>1168.6875</v>
      </c>
      <c r="K1182" s="58">
        <f t="shared" si="113"/>
        <v>1168.6875</v>
      </c>
    </row>
    <row r="1183" spans="1:11" x14ac:dyDescent="0.3">
      <c r="A1183" s="60">
        <v>43551</v>
      </c>
      <c r="B1183" s="15">
        <f t="shared" si="108"/>
        <v>2019</v>
      </c>
      <c r="C1183" s="15">
        <f t="shared" si="109"/>
        <v>3</v>
      </c>
      <c r="D1183" s="15">
        <f t="shared" si="110"/>
        <v>27</v>
      </c>
      <c r="E1183" s="15">
        <v>18065</v>
      </c>
      <c r="F1183" s="15">
        <v>0</v>
      </c>
      <c r="G1183" s="15">
        <f t="shared" si="111"/>
        <v>0</v>
      </c>
      <c r="H1183" s="15">
        <f t="shared" si="112"/>
        <v>0</v>
      </c>
      <c r="I1183" s="58">
        <f>'Fashring Assumptions'!$M$7*F1183</f>
        <v>0</v>
      </c>
      <c r="J1183" s="58">
        <f>'Fashring Assumptions'!$M$5*'Fashring Assumptions'!$M$7*E1183</f>
        <v>1129.0625</v>
      </c>
      <c r="K1183" s="58">
        <f t="shared" si="113"/>
        <v>1129.0625</v>
      </c>
    </row>
    <row r="1184" spans="1:11" x14ac:dyDescent="0.3">
      <c r="A1184" s="60">
        <v>43552</v>
      </c>
      <c r="B1184" s="15">
        <f t="shared" si="108"/>
        <v>2019</v>
      </c>
      <c r="C1184" s="15">
        <f t="shared" si="109"/>
        <v>3</v>
      </c>
      <c r="D1184" s="15">
        <f t="shared" si="110"/>
        <v>28</v>
      </c>
      <c r="E1184" s="15">
        <v>17522</v>
      </c>
      <c r="F1184" s="15">
        <v>0</v>
      </c>
      <c r="G1184" s="15">
        <f t="shared" si="111"/>
        <v>0</v>
      </c>
      <c r="H1184" s="15">
        <f t="shared" si="112"/>
        <v>0</v>
      </c>
      <c r="I1184" s="58">
        <f>'Fashring Assumptions'!$M$7*F1184</f>
        <v>0</v>
      </c>
      <c r="J1184" s="58">
        <f>'Fashring Assumptions'!$M$5*'Fashring Assumptions'!$M$7*E1184</f>
        <v>1095.125</v>
      </c>
      <c r="K1184" s="58">
        <f t="shared" si="113"/>
        <v>1095.125</v>
      </c>
    </row>
    <row r="1185" spans="1:11" x14ac:dyDescent="0.3">
      <c r="A1185" s="60">
        <v>43553</v>
      </c>
      <c r="B1185" s="15">
        <f t="shared" si="108"/>
        <v>2019</v>
      </c>
      <c r="C1185" s="15">
        <f t="shared" si="109"/>
        <v>3</v>
      </c>
      <c r="D1185" s="15">
        <f t="shared" si="110"/>
        <v>29</v>
      </c>
      <c r="E1185" s="15">
        <v>16963</v>
      </c>
      <c r="F1185" s="15">
        <v>0</v>
      </c>
      <c r="G1185" s="15">
        <f t="shared" si="111"/>
        <v>0</v>
      </c>
      <c r="H1185" s="15">
        <f t="shared" si="112"/>
        <v>0</v>
      </c>
      <c r="I1185" s="58">
        <f>'Fashring Assumptions'!$M$7*F1185</f>
        <v>0</v>
      </c>
      <c r="J1185" s="58">
        <f>'Fashring Assumptions'!$M$5*'Fashring Assumptions'!$M$7*E1185</f>
        <v>1060.1875</v>
      </c>
      <c r="K1185" s="58">
        <f t="shared" si="113"/>
        <v>1060.1875</v>
      </c>
    </row>
    <row r="1186" spans="1:11" x14ac:dyDescent="0.3">
      <c r="A1186" s="60">
        <v>43554</v>
      </c>
      <c r="B1186" s="15">
        <f t="shared" si="108"/>
        <v>2019</v>
      </c>
      <c r="C1186" s="15">
        <f t="shared" si="109"/>
        <v>3</v>
      </c>
      <c r="D1186" s="15">
        <f t="shared" si="110"/>
        <v>30</v>
      </c>
      <c r="E1186" s="15">
        <v>16376</v>
      </c>
      <c r="F1186" s="15">
        <v>0</v>
      </c>
      <c r="G1186" s="15">
        <f t="shared" si="111"/>
        <v>0</v>
      </c>
      <c r="H1186" s="15">
        <f t="shared" si="112"/>
        <v>0</v>
      </c>
      <c r="I1186" s="58">
        <f>'Fashring Assumptions'!$M$7*F1186</f>
        <v>0</v>
      </c>
      <c r="J1186" s="58">
        <f>'Fashring Assumptions'!$M$5*'Fashring Assumptions'!$M$7*E1186</f>
        <v>1023.5</v>
      </c>
      <c r="K1186" s="58">
        <f t="shared" si="113"/>
        <v>1023.5</v>
      </c>
    </row>
    <row r="1187" spans="1:11" x14ac:dyDescent="0.3">
      <c r="A1187" s="60">
        <v>43555</v>
      </c>
      <c r="B1187" s="15">
        <f t="shared" si="108"/>
        <v>2019</v>
      </c>
      <c r="C1187" s="15">
        <f t="shared" si="109"/>
        <v>3</v>
      </c>
      <c r="D1187" s="15">
        <f t="shared" si="110"/>
        <v>31</v>
      </c>
      <c r="E1187" s="15">
        <v>15834</v>
      </c>
      <c r="F1187" s="15">
        <v>0</v>
      </c>
      <c r="G1187" s="15">
        <f t="shared" si="111"/>
        <v>0</v>
      </c>
      <c r="H1187" s="15">
        <f t="shared" si="112"/>
        <v>0</v>
      </c>
      <c r="I1187" s="58">
        <f>'Fashring Assumptions'!$M$7*F1187</f>
        <v>0</v>
      </c>
      <c r="J1187" s="58">
        <f>'Fashring Assumptions'!$M$5*'Fashring Assumptions'!$M$7*E1187</f>
        <v>989.625</v>
      </c>
      <c r="K1187" s="58">
        <f t="shared" si="113"/>
        <v>989.625</v>
      </c>
    </row>
    <row r="1188" spans="1:11" x14ac:dyDescent="0.3">
      <c r="A1188" s="60">
        <v>43556</v>
      </c>
      <c r="B1188" s="15">
        <f t="shared" si="108"/>
        <v>2019</v>
      </c>
      <c r="C1188" s="15">
        <f t="shared" si="109"/>
        <v>4</v>
      </c>
      <c r="D1188" s="15">
        <f t="shared" si="110"/>
        <v>1</v>
      </c>
      <c r="E1188" s="15">
        <v>15282</v>
      </c>
      <c r="F1188" s="15">
        <v>0</v>
      </c>
      <c r="G1188" s="15">
        <f t="shared" si="111"/>
        <v>0</v>
      </c>
      <c r="H1188" s="15">
        <f t="shared" si="112"/>
        <v>0</v>
      </c>
      <c r="I1188" s="58">
        <f>'Fashring Assumptions'!$M$7*F1188</f>
        <v>0</v>
      </c>
      <c r="J1188" s="58">
        <f>'Fashring Assumptions'!$M$5*'Fashring Assumptions'!$M$7*E1188</f>
        <v>955.125</v>
      </c>
      <c r="K1188" s="58">
        <f t="shared" si="113"/>
        <v>955.125</v>
      </c>
    </row>
    <row r="1189" spans="1:11" x14ac:dyDescent="0.3">
      <c r="A1189" s="60">
        <v>43557</v>
      </c>
      <c r="B1189" s="15">
        <f t="shared" si="108"/>
        <v>2019</v>
      </c>
      <c r="C1189" s="15">
        <f t="shared" si="109"/>
        <v>4</v>
      </c>
      <c r="D1189" s="15">
        <f t="shared" si="110"/>
        <v>2</v>
      </c>
      <c r="E1189" s="15">
        <v>14723</v>
      </c>
      <c r="F1189" s="15">
        <v>0</v>
      </c>
      <c r="G1189" s="15">
        <f t="shared" si="111"/>
        <v>0</v>
      </c>
      <c r="H1189" s="15">
        <f t="shared" si="112"/>
        <v>0</v>
      </c>
      <c r="I1189" s="58">
        <f>'Fashring Assumptions'!$M$7*F1189</f>
        <v>0</v>
      </c>
      <c r="J1189" s="58">
        <f>'Fashring Assumptions'!$M$5*'Fashring Assumptions'!$M$7*E1189</f>
        <v>920.1875</v>
      </c>
      <c r="K1189" s="58">
        <f t="shared" si="113"/>
        <v>920.1875</v>
      </c>
    </row>
    <row r="1190" spans="1:11" x14ac:dyDescent="0.3">
      <c r="A1190" s="60">
        <v>43558</v>
      </c>
      <c r="B1190" s="15">
        <f t="shared" si="108"/>
        <v>2019</v>
      </c>
      <c r="C1190" s="15">
        <f t="shared" si="109"/>
        <v>4</v>
      </c>
      <c r="D1190" s="15">
        <f t="shared" si="110"/>
        <v>3</v>
      </c>
      <c r="E1190" s="15">
        <v>14176</v>
      </c>
      <c r="F1190" s="15">
        <v>0</v>
      </c>
      <c r="G1190" s="15">
        <f t="shared" si="111"/>
        <v>0</v>
      </c>
      <c r="H1190" s="15">
        <f t="shared" si="112"/>
        <v>0</v>
      </c>
      <c r="I1190" s="58">
        <f>'Fashring Assumptions'!$M$7*F1190</f>
        <v>0</v>
      </c>
      <c r="J1190" s="58">
        <f>'Fashring Assumptions'!$M$5*'Fashring Assumptions'!$M$7*E1190</f>
        <v>886</v>
      </c>
      <c r="K1190" s="58">
        <f t="shared" si="113"/>
        <v>886</v>
      </c>
    </row>
    <row r="1191" spans="1:11" x14ac:dyDescent="0.3">
      <c r="A1191" s="60">
        <v>43559</v>
      </c>
      <c r="B1191" s="15">
        <f t="shared" si="108"/>
        <v>2019</v>
      </c>
      <c r="C1191" s="15">
        <f t="shared" si="109"/>
        <v>4</v>
      </c>
      <c r="D1191" s="15">
        <f t="shared" si="110"/>
        <v>4</v>
      </c>
      <c r="E1191" s="15">
        <v>13578</v>
      </c>
      <c r="F1191" s="15">
        <v>0</v>
      </c>
      <c r="G1191" s="15">
        <f t="shared" si="111"/>
        <v>0</v>
      </c>
      <c r="H1191" s="15">
        <f t="shared" si="112"/>
        <v>0</v>
      </c>
      <c r="I1191" s="58">
        <f>'Fashring Assumptions'!$M$7*F1191</f>
        <v>0</v>
      </c>
      <c r="J1191" s="58">
        <f>'Fashring Assumptions'!$M$5*'Fashring Assumptions'!$M$7*E1191</f>
        <v>848.625</v>
      </c>
      <c r="K1191" s="58">
        <f t="shared" si="113"/>
        <v>848.625</v>
      </c>
    </row>
    <row r="1192" spans="1:11" x14ac:dyDescent="0.3">
      <c r="A1192" s="60">
        <v>43560</v>
      </c>
      <c r="B1192" s="15">
        <f t="shared" si="108"/>
        <v>2019</v>
      </c>
      <c r="C1192" s="15">
        <f t="shared" si="109"/>
        <v>4</v>
      </c>
      <c r="D1192" s="15">
        <f t="shared" si="110"/>
        <v>5</v>
      </c>
      <c r="E1192" s="15">
        <v>12983</v>
      </c>
      <c r="F1192" s="15">
        <v>0</v>
      </c>
      <c r="G1192" s="15">
        <f t="shared" si="111"/>
        <v>0</v>
      </c>
      <c r="H1192" s="15">
        <f t="shared" si="112"/>
        <v>0</v>
      </c>
      <c r="I1192" s="58">
        <f>'Fashring Assumptions'!$M$7*F1192</f>
        <v>0</v>
      </c>
      <c r="J1192" s="58">
        <f>'Fashring Assumptions'!$M$5*'Fashring Assumptions'!$M$7*E1192</f>
        <v>811.4375</v>
      </c>
      <c r="K1192" s="58">
        <f t="shared" si="113"/>
        <v>811.4375</v>
      </c>
    </row>
    <row r="1193" spans="1:11" x14ac:dyDescent="0.3">
      <c r="A1193" s="60">
        <v>43561</v>
      </c>
      <c r="B1193" s="15">
        <f t="shared" si="108"/>
        <v>2019</v>
      </c>
      <c r="C1193" s="15">
        <f t="shared" si="109"/>
        <v>4</v>
      </c>
      <c r="D1193" s="15">
        <f t="shared" si="110"/>
        <v>6</v>
      </c>
      <c r="E1193" s="15">
        <v>12465</v>
      </c>
      <c r="F1193" s="15">
        <v>0</v>
      </c>
      <c r="G1193" s="15">
        <f t="shared" si="111"/>
        <v>0</v>
      </c>
      <c r="H1193" s="15">
        <f t="shared" si="112"/>
        <v>0</v>
      </c>
      <c r="I1193" s="58">
        <f>'Fashring Assumptions'!$M$7*F1193</f>
        <v>0</v>
      </c>
      <c r="J1193" s="58">
        <f>'Fashring Assumptions'!$M$5*'Fashring Assumptions'!$M$7*E1193</f>
        <v>779.0625</v>
      </c>
      <c r="K1193" s="58">
        <f t="shared" si="113"/>
        <v>779.0625</v>
      </c>
    </row>
    <row r="1194" spans="1:11" x14ac:dyDescent="0.3">
      <c r="A1194" s="60">
        <v>43562</v>
      </c>
      <c r="B1194" s="15">
        <f t="shared" si="108"/>
        <v>2019</v>
      </c>
      <c r="C1194" s="15">
        <f t="shared" si="109"/>
        <v>4</v>
      </c>
      <c r="D1194" s="15">
        <f t="shared" si="110"/>
        <v>7</v>
      </c>
      <c r="E1194" s="15">
        <v>11851</v>
      </c>
      <c r="F1194" s="15">
        <v>0</v>
      </c>
      <c r="G1194" s="15">
        <f t="shared" si="111"/>
        <v>0</v>
      </c>
      <c r="H1194" s="15">
        <f t="shared" si="112"/>
        <v>0</v>
      </c>
      <c r="I1194" s="58">
        <f>'Fashring Assumptions'!$M$7*F1194</f>
        <v>0</v>
      </c>
      <c r="J1194" s="58">
        <f>'Fashring Assumptions'!$M$5*'Fashring Assumptions'!$M$7*E1194</f>
        <v>740.6875</v>
      </c>
      <c r="K1194" s="58">
        <f t="shared" si="113"/>
        <v>740.6875</v>
      </c>
    </row>
    <row r="1195" spans="1:11" x14ac:dyDescent="0.3">
      <c r="A1195" s="60">
        <v>43563</v>
      </c>
      <c r="B1195" s="15">
        <f t="shared" si="108"/>
        <v>2019</v>
      </c>
      <c r="C1195" s="15">
        <f t="shared" si="109"/>
        <v>4</v>
      </c>
      <c r="D1195" s="15">
        <f t="shared" si="110"/>
        <v>8</v>
      </c>
      <c r="E1195" s="15">
        <v>11281</v>
      </c>
      <c r="F1195" s="15">
        <v>0</v>
      </c>
      <c r="G1195" s="15">
        <f t="shared" si="111"/>
        <v>0</v>
      </c>
      <c r="H1195" s="15">
        <f t="shared" si="112"/>
        <v>0</v>
      </c>
      <c r="I1195" s="58">
        <f>'Fashring Assumptions'!$M$7*F1195</f>
        <v>0</v>
      </c>
      <c r="J1195" s="58">
        <f>'Fashring Assumptions'!$M$5*'Fashring Assumptions'!$M$7*E1195</f>
        <v>705.0625</v>
      </c>
      <c r="K1195" s="58">
        <f t="shared" si="113"/>
        <v>705.0625</v>
      </c>
    </row>
    <row r="1196" spans="1:11" x14ac:dyDescent="0.3">
      <c r="A1196" s="60">
        <v>43564</v>
      </c>
      <c r="B1196" s="15">
        <f t="shared" si="108"/>
        <v>2019</v>
      </c>
      <c r="C1196" s="15">
        <f t="shared" si="109"/>
        <v>4</v>
      </c>
      <c r="D1196" s="15">
        <f t="shared" si="110"/>
        <v>9</v>
      </c>
      <c r="E1196" s="15">
        <v>10647</v>
      </c>
      <c r="F1196" s="15">
        <v>0</v>
      </c>
      <c r="G1196" s="15">
        <f t="shared" si="111"/>
        <v>0</v>
      </c>
      <c r="H1196" s="15">
        <f t="shared" si="112"/>
        <v>0</v>
      </c>
      <c r="I1196" s="58">
        <f>'Fashring Assumptions'!$M$7*F1196</f>
        <v>0</v>
      </c>
      <c r="J1196" s="58">
        <f>'Fashring Assumptions'!$M$5*'Fashring Assumptions'!$M$7*E1196</f>
        <v>665.4375</v>
      </c>
      <c r="K1196" s="58">
        <f t="shared" si="113"/>
        <v>665.4375</v>
      </c>
    </row>
    <row r="1197" spans="1:11" x14ac:dyDescent="0.3">
      <c r="A1197" s="60">
        <v>43565</v>
      </c>
      <c r="B1197" s="15">
        <f t="shared" si="108"/>
        <v>2019</v>
      </c>
      <c r="C1197" s="15">
        <f t="shared" si="109"/>
        <v>4</v>
      </c>
      <c r="D1197" s="15">
        <f t="shared" si="110"/>
        <v>10</v>
      </c>
      <c r="E1197" s="15">
        <v>10076</v>
      </c>
      <c r="F1197" s="15">
        <v>0</v>
      </c>
      <c r="G1197" s="15">
        <f t="shared" si="111"/>
        <v>0</v>
      </c>
      <c r="H1197" s="15">
        <f t="shared" si="112"/>
        <v>0</v>
      </c>
      <c r="I1197" s="58">
        <f>'Fashring Assumptions'!$M$7*F1197</f>
        <v>0</v>
      </c>
      <c r="J1197" s="58">
        <f>'Fashring Assumptions'!$M$5*'Fashring Assumptions'!$M$7*E1197</f>
        <v>629.75</v>
      </c>
      <c r="K1197" s="58">
        <f t="shared" si="113"/>
        <v>629.75</v>
      </c>
    </row>
    <row r="1198" spans="1:11" x14ac:dyDescent="0.3">
      <c r="A1198" s="60">
        <v>43566</v>
      </c>
      <c r="B1198" s="15">
        <f t="shared" si="108"/>
        <v>2019</v>
      </c>
      <c r="C1198" s="15">
        <f t="shared" si="109"/>
        <v>4</v>
      </c>
      <c r="D1198" s="15">
        <f t="shared" si="110"/>
        <v>11</v>
      </c>
      <c r="E1198" s="15">
        <v>9517</v>
      </c>
      <c r="F1198" s="15">
        <v>0</v>
      </c>
      <c r="G1198" s="15">
        <f t="shared" si="111"/>
        <v>0</v>
      </c>
      <c r="H1198" s="15">
        <f t="shared" si="112"/>
        <v>0</v>
      </c>
      <c r="I1198" s="58">
        <f>'Fashring Assumptions'!$M$7*F1198</f>
        <v>0</v>
      </c>
      <c r="J1198" s="58">
        <f>'Fashring Assumptions'!$M$5*'Fashring Assumptions'!$M$7*E1198</f>
        <v>594.8125</v>
      </c>
      <c r="K1198" s="58">
        <f t="shared" si="113"/>
        <v>594.8125</v>
      </c>
    </row>
    <row r="1199" spans="1:11" x14ac:dyDescent="0.3">
      <c r="A1199" s="60">
        <v>43567</v>
      </c>
      <c r="B1199" s="15">
        <f t="shared" si="108"/>
        <v>2019</v>
      </c>
      <c r="C1199" s="15">
        <f t="shared" si="109"/>
        <v>4</v>
      </c>
      <c r="D1199" s="15">
        <f t="shared" si="110"/>
        <v>12</v>
      </c>
      <c r="E1199" s="15">
        <v>8918</v>
      </c>
      <c r="F1199" s="15">
        <v>0</v>
      </c>
      <c r="G1199" s="15">
        <f t="shared" si="111"/>
        <v>0</v>
      </c>
      <c r="H1199" s="15">
        <f t="shared" si="112"/>
        <v>0</v>
      </c>
      <c r="I1199" s="58">
        <f>'Fashring Assumptions'!$M$7*F1199</f>
        <v>0</v>
      </c>
      <c r="J1199" s="58">
        <f>'Fashring Assumptions'!$M$5*'Fashring Assumptions'!$M$7*E1199</f>
        <v>557.375</v>
      </c>
      <c r="K1199" s="58">
        <f t="shared" si="113"/>
        <v>557.375</v>
      </c>
    </row>
    <row r="1200" spans="1:11" x14ac:dyDescent="0.3">
      <c r="A1200" s="60">
        <v>43568</v>
      </c>
      <c r="B1200" s="15">
        <f t="shared" si="108"/>
        <v>2019</v>
      </c>
      <c r="C1200" s="15">
        <f t="shared" si="109"/>
        <v>4</v>
      </c>
      <c r="D1200" s="15">
        <f t="shared" si="110"/>
        <v>13</v>
      </c>
      <c r="E1200" s="15">
        <v>8358</v>
      </c>
      <c r="F1200" s="15">
        <v>0</v>
      </c>
      <c r="G1200" s="15">
        <f t="shared" si="111"/>
        <v>0</v>
      </c>
      <c r="H1200" s="15">
        <f t="shared" si="112"/>
        <v>0</v>
      </c>
      <c r="I1200" s="58">
        <f>'Fashring Assumptions'!$M$7*F1200</f>
        <v>0</v>
      </c>
      <c r="J1200" s="58">
        <f>'Fashring Assumptions'!$M$5*'Fashring Assumptions'!$M$7*E1200</f>
        <v>522.375</v>
      </c>
      <c r="K1200" s="58">
        <f t="shared" si="113"/>
        <v>522.375</v>
      </c>
    </row>
    <row r="1201" spans="1:11" x14ac:dyDescent="0.3">
      <c r="A1201" s="60">
        <v>43569</v>
      </c>
      <c r="B1201" s="15">
        <f t="shared" si="108"/>
        <v>2019</v>
      </c>
      <c r="C1201" s="15">
        <f t="shared" si="109"/>
        <v>4</v>
      </c>
      <c r="D1201" s="15">
        <f t="shared" si="110"/>
        <v>14</v>
      </c>
      <c r="E1201" s="15">
        <v>7799</v>
      </c>
      <c r="F1201" s="15">
        <v>0</v>
      </c>
      <c r="G1201" s="15">
        <f t="shared" si="111"/>
        <v>0</v>
      </c>
      <c r="H1201" s="15">
        <f t="shared" si="112"/>
        <v>0</v>
      </c>
      <c r="I1201" s="58">
        <f>'Fashring Assumptions'!$M$7*F1201</f>
        <v>0</v>
      </c>
      <c r="J1201" s="58">
        <f>'Fashring Assumptions'!$M$5*'Fashring Assumptions'!$M$7*E1201</f>
        <v>487.4375</v>
      </c>
      <c r="K1201" s="58">
        <f t="shared" si="113"/>
        <v>487.4375</v>
      </c>
    </row>
    <row r="1202" spans="1:11" x14ac:dyDescent="0.3">
      <c r="A1202" s="60">
        <v>43570</v>
      </c>
      <c r="B1202" s="15">
        <f t="shared" si="108"/>
        <v>2019</v>
      </c>
      <c r="C1202" s="15">
        <f t="shared" si="109"/>
        <v>4</v>
      </c>
      <c r="D1202" s="15">
        <f t="shared" si="110"/>
        <v>15</v>
      </c>
      <c r="E1202" s="15">
        <v>7194</v>
      </c>
      <c r="F1202" s="15">
        <v>0</v>
      </c>
      <c r="G1202" s="15">
        <f t="shared" si="111"/>
        <v>0</v>
      </c>
      <c r="H1202" s="15">
        <f t="shared" si="112"/>
        <v>0</v>
      </c>
      <c r="I1202" s="58">
        <f>'Fashring Assumptions'!$M$7*F1202</f>
        <v>0</v>
      </c>
      <c r="J1202" s="58">
        <f>'Fashring Assumptions'!$M$5*'Fashring Assumptions'!$M$7*E1202</f>
        <v>449.625</v>
      </c>
      <c r="K1202" s="58">
        <f t="shared" si="113"/>
        <v>449.625</v>
      </c>
    </row>
    <row r="1203" spans="1:11" x14ac:dyDescent="0.3">
      <c r="A1203" s="60">
        <v>43571</v>
      </c>
      <c r="B1203" s="15">
        <f t="shared" si="108"/>
        <v>2019</v>
      </c>
      <c r="C1203" s="15">
        <f t="shared" si="109"/>
        <v>4</v>
      </c>
      <c r="D1203" s="15">
        <f t="shared" si="110"/>
        <v>16</v>
      </c>
      <c r="E1203" s="15">
        <v>6563</v>
      </c>
      <c r="F1203" s="15">
        <v>0</v>
      </c>
      <c r="G1203" s="15">
        <f t="shared" si="111"/>
        <v>0</v>
      </c>
      <c r="H1203" s="15">
        <f t="shared" si="112"/>
        <v>0</v>
      </c>
      <c r="I1203" s="58">
        <f>'Fashring Assumptions'!$M$7*F1203</f>
        <v>0</v>
      </c>
      <c r="J1203" s="58">
        <f>'Fashring Assumptions'!$M$5*'Fashring Assumptions'!$M$7*E1203</f>
        <v>410.1875</v>
      </c>
      <c r="K1203" s="58">
        <f t="shared" si="113"/>
        <v>410.1875</v>
      </c>
    </row>
    <row r="1204" spans="1:11" x14ac:dyDescent="0.3">
      <c r="A1204" s="60">
        <v>43572</v>
      </c>
      <c r="B1204" s="15">
        <f t="shared" si="108"/>
        <v>2019</v>
      </c>
      <c r="C1204" s="15">
        <f t="shared" si="109"/>
        <v>4</v>
      </c>
      <c r="D1204" s="15">
        <f t="shared" si="110"/>
        <v>17</v>
      </c>
      <c r="E1204" s="15">
        <v>5992</v>
      </c>
      <c r="F1204" s="15">
        <v>0</v>
      </c>
      <c r="G1204" s="15">
        <f t="shared" si="111"/>
        <v>0</v>
      </c>
      <c r="H1204" s="15">
        <f t="shared" si="112"/>
        <v>0</v>
      </c>
      <c r="I1204" s="58">
        <f>'Fashring Assumptions'!$M$7*F1204</f>
        <v>0</v>
      </c>
      <c r="J1204" s="58">
        <f>'Fashring Assumptions'!$M$5*'Fashring Assumptions'!$M$7*E1204</f>
        <v>374.5</v>
      </c>
      <c r="K1204" s="58">
        <f t="shared" si="113"/>
        <v>374.5</v>
      </c>
    </row>
    <row r="1205" spans="1:11" x14ac:dyDescent="0.3">
      <c r="A1205" s="60">
        <v>43573</v>
      </c>
      <c r="B1205" s="15">
        <f t="shared" si="108"/>
        <v>2019</v>
      </c>
      <c r="C1205" s="15">
        <f t="shared" si="109"/>
        <v>4</v>
      </c>
      <c r="D1205" s="15">
        <f t="shared" si="110"/>
        <v>18</v>
      </c>
      <c r="E1205" s="15">
        <v>5384</v>
      </c>
      <c r="F1205" s="15">
        <v>0</v>
      </c>
      <c r="G1205" s="15">
        <f t="shared" si="111"/>
        <v>0</v>
      </c>
      <c r="H1205" s="15">
        <f t="shared" si="112"/>
        <v>0</v>
      </c>
      <c r="I1205" s="58">
        <f>'Fashring Assumptions'!$M$7*F1205</f>
        <v>0</v>
      </c>
      <c r="J1205" s="58">
        <f>'Fashring Assumptions'!$M$5*'Fashring Assumptions'!$M$7*E1205</f>
        <v>336.5</v>
      </c>
      <c r="K1205" s="58">
        <f t="shared" si="113"/>
        <v>336.5</v>
      </c>
    </row>
    <row r="1206" spans="1:11" x14ac:dyDescent="0.3">
      <c r="A1206" s="60">
        <v>43574</v>
      </c>
      <c r="B1206" s="15">
        <f t="shared" si="108"/>
        <v>2019</v>
      </c>
      <c r="C1206" s="15">
        <f t="shared" si="109"/>
        <v>4</v>
      </c>
      <c r="D1206" s="15">
        <f t="shared" si="110"/>
        <v>19</v>
      </c>
      <c r="E1206" s="15">
        <v>18496</v>
      </c>
      <c r="F1206" s="15">
        <v>13639</v>
      </c>
      <c r="G1206" s="15">
        <f t="shared" si="111"/>
        <v>1</v>
      </c>
      <c r="H1206" s="15">
        <f t="shared" si="112"/>
        <v>1000</v>
      </c>
      <c r="I1206" s="58">
        <f>'Fashring Assumptions'!$M$7*F1206</f>
        <v>34097.5</v>
      </c>
      <c r="J1206" s="58">
        <f>'Fashring Assumptions'!$M$5*'Fashring Assumptions'!$M$7*E1206</f>
        <v>1156</v>
      </c>
      <c r="K1206" s="58">
        <f t="shared" si="113"/>
        <v>36253.5</v>
      </c>
    </row>
    <row r="1207" spans="1:11" x14ac:dyDescent="0.3">
      <c r="A1207" s="60">
        <v>43575</v>
      </c>
      <c r="B1207" s="15">
        <f t="shared" si="108"/>
        <v>2019</v>
      </c>
      <c r="C1207" s="15">
        <f t="shared" si="109"/>
        <v>4</v>
      </c>
      <c r="D1207" s="15">
        <f t="shared" si="110"/>
        <v>20</v>
      </c>
      <c r="E1207" s="15">
        <v>17951</v>
      </c>
      <c r="F1207" s="15">
        <v>0</v>
      </c>
      <c r="G1207" s="15">
        <f t="shared" si="111"/>
        <v>0</v>
      </c>
      <c r="H1207" s="15">
        <f t="shared" si="112"/>
        <v>0</v>
      </c>
      <c r="I1207" s="58">
        <f>'Fashring Assumptions'!$M$7*F1207</f>
        <v>0</v>
      </c>
      <c r="J1207" s="58">
        <f>'Fashring Assumptions'!$M$5*'Fashring Assumptions'!$M$7*E1207</f>
        <v>1121.9375</v>
      </c>
      <c r="K1207" s="58">
        <f t="shared" si="113"/>
        <v>1121.9375</v>
      </c>
    </row>
    <row r="1208" spans="1:11" x14ac:dyDescent="0.3">
      <c r="A1208" s="60">
        <v>43576</v>
      </c>
      <c r="B1208" s="15">
        <f t="shared" si="108"/>
        <v>2019</v>
      </c>
      <c r="C1208" s="15">
        <f t="shared" si="109"/>
        <v>4</v>
      </c>
      <c r="D1208" s="15">
        <f t="shared" si="110"/>
        <v>21</v>
      </c>
      <c r="E1208" s="15">
        <v>17384</v>
      </c>
      <c r="F1208" s="15">
        <v>0</v>
      </c>
      <c r="G1208" s="15">
        <f t="shared" si="111"/>
        <v>0</v>
      </c>
      <c r="H1208" s="15">
        <f t="shared" si="112"/>
        <v>0</v>
      </c>
      <c r="I1208" s="58">
        <f>'Fashring Assumptions'!$M$7*F1208</f>
        <v>0</v>
      </c>
      <c r="J1208" s="58">
        <f>'Fashring Assumptions'!$M$5*'Fashring Assumptions'!$M$7*E1208</f>
        <v>1086.5</v>
      </c>
      <c r="K1208" s="58">
        <f t="shared" si="113"/>
        <v>1086.5</v>
      </c>
    </row>
    <row r="1209" spans="1:11" x14ac:dyDescent="0.3">
      <c r="A1209" s="60">
        <v>43577</v>
      </c>
      <c r="B1209" s="15">
        <f t="shared" si="108"/>
        <v>2019</v>
      </c>
      <c r="C1209" s="15">
        <f t="shared" si="109"/>
        <v>4</v>
      </c>
      <c r="D1209" s="15">
        <f t="shared" si="110"/>
        <v>22</v>
      </c>
      <c r="E1209" s="15">
        <v>16804</v>
      </c>
      <c r="F1209" s="15">
        <v>0</v>
      </c>
      <c r="G1209" s="15">
        <f t="shared" si="111"/>
        <v>0</v>
      </c>
      <c r="H1209" s="15">
        <f t="shared" si="112"/>
        <v>0</v>
      </c>
      <c r="I1209" s="58">
        <f>'Fashring Assumptions'!$M$7*F1209</f>
        <v>0</v>
      </c>
      <c r="J1209" s="58">
        <f>'Fashring Assumptions'!$M$5*'Fashring Assumptions'!$M$7*E1209</f>
        <v>1050.25</v>
      </c>
      <c r="K1209" s="58">
        <f t="shared" si="113"/>
        <v>1050.25</v>
      </c>
    </row>
    <row r="1210" spans="1:11" x14ac:dyDescent="0.3">
      <c r="A1210" s="60">
        <v>43578</v>
      </c>
      <c r="B1210" s="15">
        <f t="shared" si="108"/>
        <v>2019</v>
      </c>
      <c r="C1210" s="15">
        <f t="shared" si="109"/>
        <v>4</v>
      </c>
      <c r="D1210" s="15">
        <f t="shared" si="110"/>
        <v>23</v>
      </c>
      <c r="E1210" s="15">
        <v>16227</v>
      </c>
      <c r="F1210" s="15">
        <v>0</v>
      </c>
      <c r="G1210" s="15">
        <f t="shared" si="111"/>
        <v>0</v>
      </c>
      <c r="H1210" s="15">
        <f t="shared" si="112"/>
        <v>0</v>
      </c>
      <c r="I1210" s="58">
        <f>'Fashring Assumptions'!$M$7*F1210</f>
        <v>0</v>
      </c>
      <c r="J1210" s="58">
        <f>'Fashring Assumptions'!$M$5*'Fashring Assumptions'!$M$7*E1210</f>
        <v>1014.1875</v>
      </c>
      <c r="K1210" s="58">
        <f t="shared" si="113"/>
        <v>1014.1875</v>
      </c>
    </row>
    <row r="1211" spans="1:11" x14ac:dyDescent="0.3">
      <c r="A1211" s="60">
        <v>43579</v>
      </c>
      <c r="B1211" s="15">
        <f t="shared" si="108"/>
        <v>2019</v>
      </c>
      <c r="C1211" s="15">
        <f t="shared" si="109"/>
        <v>4</v>
      </c>
      <c r="D1211" s="15">
        <f t="shared" si="110"/>
        <v>24</v>
      </c>
      <c r="E1211" s="15">
        <v>15714</v>
      </c>
      <c r="F1211" s="15">
        <v>0</v>
      </c>
      <c r="G1211" s="15">
        <f t="shared" si="111"/>
        <v>0</v>
      </c>
      <c r="H1211" s="15">
        <f t="shared" si="112"/>
        <v>0</v>
      </c>
      <c r="I1211" s="58">
        <f>'Fashring Assumptions'!$M$7*F1211</f>
        <v>0</v>
      </c>
      <c r="J1211" s="58">
        <f>'Fashring Assumptions'!$M$5*'Fashring Assumptions'!$M$7*E1211</f>
        <v>982.125</v>
      </c>
      <c r="K1211" s="58">
        <f t="shared" si="113"/>
        <v>982.125</v>
      </c>
    </row>
    <row r="1212" spans="1:11" x14ac:dyDescent="0.3">
      <c r="A1212" s="60">
        <v>43580</v>
      </c>
      <c r="B1212" s="15">
        <f t="shared" si="108"/>
        <v>2019</v>
      </c>
      <c r="C1212" s="15">
        <f t="shared" si="109"/>
        <v>4</v>
      </c>
      <c r="D1212" s="15">
        <f t="shared" si="110"/>
        <v>25</v>
      </c>
      <c r="E1212" s="15">
        <v>15168</v>
      </c>
      <c r="F1212" s="15">
        <v>0</v>
      </c>
      <c r="G1212" s="15">
        <f t="shared" si="111"/>
        <v>0</v>
      </c>
      <c r="H1212" s="15">
        <f t="shared" si="112"/>
        <v>0</v>
      </c>
      <c r="I1212" s="58">
        <f>'Fashring Assumptions'!$M$7*F1212</f>
        <v>0</v>
      </c>
      <c r="J1212" s="58">
        <f>'Fashring Assumptions'!$M$5*'Fashring Assumptions'!$M$7*E1212</f>
        <v>948</v>
      </c>
      <c r="K1212" s="58">
        <f t="shared" si="113"/>
        <v>948</v>
      </c>
    </row>
    <row r="1213" spans="1:11" x14ac:dyDescent="0.3">
      <c r="A1213" s="60">
        <v>43581</v>
      </c>
      <c r="B1213" s="15">
        <f t="shared" si="108"/>
        <v>2019</v>
      </c>
      <c r="C1213" s="15">
        <f t="shared" si="109"/>
        <v>4</v>
      </c>
      <c r="D1213" s="15">
        <f t="shared" si="110"/>
        <v>26</v>
      </c>
      <c r="E1213" s="15">
        <v>14621</v>
      </c>
      <c r="F1213" s="15">
        <v>0</v>
      </c>
      <c r="G1213" s="15">
        <f t="shared" si="111"/>
        <v>0</v>
      </c>
      <c r="H1213" s="15">
        <f t="shared" si="112"/>
        <v>0</v>
      </c>
      <c r="I1213" s="58">
        <f>'Fashring Assumptions'!$M$7*F1213</f>
        <v>0</v>
      </c>
      <c r="J1213" s="58">
        <f>'Fashring Assumptions'!$M$5*'Fashring Assumptions'!$M$7*E1213</f>
        <v>913.8125</v>
      </c>
      <c r="K1213" s="58">
        <f t="shared" si="113"/>
        <v>913.8125</v>
      </c>
    </row>
    <row r="1214" spans="1:11" x14ac:dyDescent="0.3">
      <c r="A1214" s="60">
        <v>43582</v>
      </c>
      <c r="B1214" s="15">
        <f t="shared" si="108"/>
        <v>2019</v>
      </c>
      <c r="C1214" s="15">
        <f t="shared" si="109"/>
        <v>4</v>
      </c>
      <c r="D1214" s="15">
        <f t="shared" si="110"/>
        <v>27</v>
      </c>
      <c r="E1214" s="15">
        <v>14047</v>
      </c>
      <c r="F1214" s="15">
        <v>0</v>
      </c>
      <c r="G1214" s="15">
        <f t="shared" si="111"/>
        <v>0</v>
      </c>
      <c r="H1214" s="15">
        <f t="shared" si="112"/>
        <v>0</v>
      </c>
      <c r="I1214" s="58">
        <f>'Fashring Assumptions'!$M$7*F1214</f>
        <v>0</v>
      </c>
      <c r="J1214" s="58">
        <f>'Fashring Assumptions'!$M$5*'Fashring Assumptions'!$M$7*E1214</f>
        <v>877.9375</v>
      </c>
      <c r="K1214" s="58">
        <f t="shared" si="113"/>
        <v>877.9375</v>
      </c>
    </row>
    <row r="1215" spans="1:11" x14ac:dyDescent="0.3">
      <c r="A1215" s="60">
        <v>43583</v>
      </c>
      <c r="B1215" s="15">
        <f t="shared" si="108"/>
        <v>2019</v>
      </c>
      <c r="C1215" s="15">
        <f t="shared" si="109"/>
        <v>4</v>
      </c>
      <c r="D1215" s="15">
        <f t="shared" si="110"/>
        <v>28</v>
      </c>
      <c r="E1215" s="15">
        <v>13413</v>
      </c>
      <c r="F1215" s="15">
        <v>0</v>
      </c>
      <c r="G1215" s="15">
        <f t="shared" si="111"/>
        <v>0</v>
      </c>
      <c r="H1215" s="15">
        <f t="shared" si="112"/>
        <v>0</v>
      </c>
      <c r="I1215" s="58">
        <f>'Fashring Assumptions'!$M$7*F1215</f>
        <v>0</v>
      </c>
      <c r="J1215" s="58">
        <f>'Fashring Assumptions'!$M$5*'Fashring Assumptions'!$M$7*E1215</f>
        <v>838.3125</v>
      </c>
      <c r="K1215" s="58">
        <f t="shared" si="113"/>
        <v>838.3125</v>
      </c>
    </row>
    <row r="1216" spans="1:11" x14ac:dyDescent="0.3">
      <c r="A1216" s="60">
        <v>43584</v>
      </c>
      <c r="B1216" s="15">
        <f t="shared" si="108"/>
        <v>2019</v>
      </c>
      <c r="C1216" s="15">
        <f t="shared" si="109"/>
        <v>4</v>
      </c>
      <c r="D1216" s="15">
        <f t="shared" si="110"/>
        <v>29</v>
      </c>
      <c r="E1216" s="15">
        <v>12806</v>
      </c>
      <c r="F1216" s="15">
        <v>0</v>
      </c>
      <c r="G1216" s="15">
        <f t="shared" si="111"/>
        <v>0</v>
      </c>
      <c r="H1216" s="15">
        <f t="shared" si="112"/>
        <v>0</v>
      </c>
      <c r="I1216" s="58">
        <f>'Fashring Assumptions'!$M$7*F1216</f>
        <v>0</v>
      </c>
      <c r="J1216" s="58">
        <f>'Fashring Assumptions'!$M$5*'Fashring Assumptions'!$M$7*E1216</f>
        <v>800.375</v>
      </c>
      <c r="K1216" s="58">
        <f t="shared" si="113"/>
        <v>800.375</v>
      </c>
    </row>
    <row r="1217" spans="1:11" x14ac:dyDescent="0.3">
      <c r="A1217" s="60">
        <v>43585</v>
      </c>
      <c r="B1217" s="15">
        <f t="shared" si="108"/>
        <v>2019</v>
      </c>
      <c r="C1217" s="15">
        <f t="shared" si="109"/>
        <v>4</v>
      </c>
      <c r="D1217" s="15">
        <f t="shared" si="110"/>
        <v>30</v>
      </c>
      <c r="E1217" s="15">
        <v>12234</v>
      </c>
      <c r="F1217" s="15">
        <v>0</v>
      </c>
      <c r="G1217" s="15">
        <f t="shared" si="111"/>
        <v>0</v>
      </c>
      <c r="H1217" s="15">
        <f t="shared" si="112"/>
        <v>0</v>
      </c>
      <c r="I1217" s="58">
        <f>'Fashring Assumptions'!$M$7*F1217</f>
        <v>0</v>
      </c>
      <c r="J1217" s="58">
        <f>'Fashring Assumptions'!$M$5*'Fashring Assumptions'!$M$7*E1217</f>
        <v>764.625</v>
      </c>
      <c r="K1217" s="58">
        <f t="shared" si="113"/>
        <v>764.625</v>
      </c>
    </row>
    <row r="1218" spans="1:11" x14ac:dyDescent="0.3">
      <c r="A1218" s="60">
        <v>43586</v>
      </c>
      <c r="B1218" s="15">
        <f t="shared" si="108"/>
        <v>2019</v>
      </c>
      <c r="C1218" s="15">
        <f t="shared" si="109"/>
        <v>5</v>
      </c>
      <c r="D1218" s="15">
        <f t="shared" si="110"/>
        <v>1</v>
      </c>
      <c r="E1218" s="15">
        <v>11654</v>
      </c>
      <c r="F1218" s="15">
        <v>0</v>
      </c>
      <c r="G1218" s="15">
        <f t="shared" si="111"/>
        <v>0</v>
      </c>
      <c r="H1218" s="15">
        <f t="shared" si="112"/>
        <v>0</v>
      </c>
      <c r="I1218" s="58">
        <f>'Fashring Assumptions'!$M$7*F1218</f>
        <v>0</v>
      </c>
      <c r="J1218" s="58">
        <f>'Fashring Assumptions'!$M$5*'Fashring Assumptions'!$M$7*E1218</f>
        <v>728.375</v>
      </c>
      <c r="K1218" s="58">
        <f t="shared" si="113"/>
        <v>728.375</v>
      </c>
    </row>
    <row r="1219" spans="1:11" x14ac:dyDescent="0.3">
      <c r="A1219" s="60">
        <v>43587</v>
      </c>
      <c r="B1219" s="15">
        <f t="shared" ref="B1219:B1282" si="114">YEAR(A1219)</f>
        <v>2019</v>
      </c>
      <c r="C1219" s="15">
        <f t="shared" ref="C1219:C1282" si="115">MONTH(A1219)</f>
        <v>5</v>
      </c>
      <c r="D1219" s="15">
        <f t="shared" ref="D1219:D1282" si="116">DAY(A1219)</f>
        <v>2</v>
      </c>
      <c r="E1219" s="15">
        <v>11051</v>
      </c>
      <c r="F1219" s="15">
        <v>0</v>
      </c>
      <c r="G1219" s="15">
        <f t="shared" ref="G1219:G1282" si="117">IF(F1219&gt;0,1,0)</f>
        <v>0</v>
      </c>
      <c r="H1219" s="15">
        <f t="shared" ref="H1219:H1282" si="118">1000*G1219</f>
        <v>0</v>
      </c>
      <c r="I1219" s="58">
        <f>'Fashring Assumptions'!$M$7*F1219</f>
        <v>0</v>
      </c>
      <c r="J1219" s="58">
        <f>'Fashring Assumptions'!$M$5*'Fashring Assumptions'!$M$7*E1219</f>
        <v>690.6875</v>
      </c>
      <c r="K1219" s="58">
        <f t="shared" ref="K1219:K1282" si="119">SUM(H1219:J1219)</f>
        <v>690.6875</v>
      </c>
    </row>
    <row r="1220" spans="1:11" x14ac:dyDescent="0.3">
      <c r="A1220" s="60">
        <v>43588</v>
      </c>
      <c r="B1220" s="15">
        <f t="shared" si="114"/>
        <v>2019</v>
      </c>
      <c r="C1220" s="15">
        <f t="shared" si="115"/>
        <v>5</v>
      </c>
      <c r="D1220" s="15">
        <f t="shared" si="116"/>
        <v>3</v>
      </c>
      <c r="E1220" s="15">
        <v>10495</v>
      </c>
      <c r="F1220" s="15">
        <v>0</v>
      </c>
      <c r="G1220" s="15">
        <f t="shared" si="117"/>
        <v>0</v>
      </c>
      <c r="H1220" s="15">
        <f t="shared" si="118"/>
        <v>0</v>
      </c>
      <c r="I1220" s="58">
        <f>'Fashring Assumptions'!$M$7*F1220</f>
        <v>0</v>
      </c>
      <c r="J1220" s="58">
        <f>'Fashring Assumptions'!$M$5*'Fashring Assumptions'!$M$7*E1220</f>
        <v>655.9375</v>
      </c>
      <c r="K1220" s="58">
        <f t="shared" si="119"/>
        <v>655.9375</v>
      </c>
    </row>
    <row r="1221" spans="1:11" x14ac:dyDescent="0.3">
      <c r="A1221" s="60">
        <v>43589</v>
      </c>
      <c r="B1221" s="15">
        <f t="shared" si="114"/>
        <v>2019</v>
      </c>
      <c r="C1221" s="15">
        <f t="shared" si="115"/>
        <v>5</v>
      </c>
      <c r="D1221" s="15">
        <f t="shared" si="116"/>
        <v>4</v>
      </c>
      <c r="E1221" s="15">
        <v>9906</v>
      </c>
      <c r="F1221" s="15">
        <v>0</v>
      </c>
      <c r="G1221" s="15">
        <f t="shared" si="117"/>
        <v>0</v>
      </c>
      <c r="H1221" s="15">
        <f t="shared" si="118"/>
        <v>0</v>
      </c>
      <c r="I1221" s="58">
        <f>'Fashring Assumptions'!$M$7*F1221</f>
        <v>0</v>
      </c>
      <c r="J1221" s="58">
        <f>'Fashring Assumptions'!$M$5*'Fashring Assumptions'!$M$7*E1221</f>
        <v>619.125</v>
      </c>
      <c r="K1221" s="58">
        <f t="shared" si="119"/>
        <v>619.125</v>
      </c>
    </row>
    <row r="1222" spans="1:11" x14ac:dyDescent="0.3">
      <c r="A1222" s="60">
        <v>43590</v>
      </c>
      <c r="B1222" s="15">
        <f t="shared" si="114"/>
        <v>2019</v>
      </c>
      <c r="C1222" s="15">
        <f t="shared" si="115"/>
        <v>5</v>
      </c>
      <c r="D1222" s="15">
        <f t="shared" si="116"/>
        <v>5</v>
      </c>
      <c r="E1222" s="15">
        <v>9279</v>
      </c>
      <c r="F1222" s="15">
        <v>0</v>
      </c>
      <c r="G1222" s="15">
        <f t="shared" si="117"/>
        <v>0</v>
      </c>
      <c r="H1222" s="15">
        <f t="shared" si="118"/>
        <v>0</v>
      </c>
      <c r="I1222" s="58">
        <f>'Fashring Assumptions'!$M$7*F1222</f>
        <v>0</v>
      </c>
      <c r="J1222" s="58">
        <f>'Fashring Assumptions'!$M$5*'Fashring Assumptions'!$M$7*E1222</f>
        <v>579.9375</v>
      </c>
      <c r="K1222" s="58">
        <f t="shared" si="119"/>
        <v>579.9375</v>
      </c>
    </row>
    <row r="1223" spans="1:11" x14ac:dyDescent="0.3">
      <c r="A1223" s="60">
        <v>43591</v>
      </c>
      <c r="B1223" s="15">
        <f t="shared" si="114"/>
        <v>2019</v>
      </c>
      <c r="C1223" s="15">
        <f t="shared" si="115"/>
        <v>5</v>
      </c>
      <c r="D1223" s="15">
        <f t="shared" si="116"/>
        <v>6</v>
      </c>
      <c r="E1223" s="15">
        <v>8762</v>
      </c>
      <c r="F1223" s="15">
        <v>0</v>
      </c>
      <c r="G1223" s="15">
        <f t="shared" si="117"/>
        <v>0</v>
      </c>
      <c r="H1223" s="15">
        <f t="shared" si="118"/>
        <v>0</v>
      </c>
      <c r="I1223" s="58">
        <f>'Fashring Assumptions'!$M$7*F1223</f>
        <v>0</v>
      </c>
      <c r="J1223" s="58">
        <f>'Fashring Assumptions'!$M$5*'Fashring Assumptions'!$M$7*E1223</f>
        <v>547.625</v>
      </c>
      <c r="K1223" s="58">
        <f t="shared" si="119"/>
        <v>547.625</v>
      </c>
    </row>
    <row r="1224" spans="1:11" x14ac:dyDescent="0.3">
      <c r="A1224" s="60">
        <v>43592</v>
      </c>
      <c r="B1224" s="15">
        <f t="shared" si="114"/>
        <v>2019</v>
      </c>
      <c r="C1224" s="15">
        <f t="shared" si="115"/>
        <v>5</v>
      </c>
      <c r="D1224" s="15">
        <f t="shared" si="116"/>
        <v>7</v>
      </c>
      <c r="E1224" s="15">
        <v>8168</v>
      </c>
      <c r="F1224" s="15">
        <v>0</v>
      </c>
      <c r="G1224" s="15">
        <f t="shared" si="117"/>
        <v>0</v>
      </c>
      <c r="H1224" s="15">
        <f t="shared" si="118"/>
        <v>0</v>
      </c>
      <c r="I1224" s="58">
        <f>'Fashring Assumptions'!$M$7*F1224</f>
        <v>0</v>
      </c>
      <c r="J1224" s="58">
        <f>'Fashring Assumptions'!$M$5*'Fashring Assumptions'!$M$7*E1224</f>
        <v>510.5</v>
      </c>
      <c r="K1224" s="58">
        <f t="shared" si="119"/>
        <v>510.5</v>
      </c>
    </row>
    <row r="1225" spans="1:11" x14ac:dyDescent="0.3">
      <c r="A1225" s="60">
        <v>43593</v>
      </c>
      <c r="B1225" s="15">
        <f t="shared" si="114"/>
        <v>2019</v>
      </c>
      <c r="C1225" s="15">
        <f t="shared" si="115"/>
        <v>5</v>
      </c>
      <c r="D1225" s="15">
        <f t="shared" si="116"/>
        <v>8</v>
      </c>
      <c r="E1225" s="15">
        <v>7663</v>
      </c>
      <c r="F1225" s="15">
        <v>0</v>
      </c>
      <c r="G1225" s="15">
        <f t="shared" si="117"/>
        <v>0</v>
      </c>
      <c r="H1225" s="15">
        <f t="shared" si="118"/>
        <v>0</v>
      </c>
      <c r="I1225" s="58">
        <f>'Fashring Assumptions'!$M$7*F1225</f>
        <v>0</v>
      </c>
      <c r="J1225" s="58">
        <f>'Fashring Assumptions'!$M$5*'Fashring Assumptions'!$M$7*E1225</f>
        <v>478.9375</v>
      </c>
      <c r="K1225" s="58">
        <f t="shared" si="119"/>
        <v>478.9375</v>
      </c>
    </row>
    <row r="1226" spans="1:11" x14ac:dyDescent="0.3">
      <c r="A1226" s="60">
        <v>43594</v>
      </c>
      <c r="B1226" s="15">
        <f t="shared" si="114"/>
        <v>2019</v>
      </c>
      <c r="C1226" s="15">
        <f t="shared" si="115"/>
        <v>5</v>
      </c>
      <c r="D1226" s="15">
        <f t="shared" si="116"/>
        <v>9</v>
      </c>
      <c r="E1226" s="15">
        <v>7091</v>
      </c>
      <c r="F1226" s="15">
        <v>0</v>
      </c>
      <c r="G1226" s="15">
        <f t="shared" si="117"/>
        <v>0</v>
      </c>
      <c r="H1226" s="15">
        <f t="shared" si="118"/>
        <v>0</v>
      </c>
      <c r="I1226" s="58">
        <f>'Fashring Assumptions'!$M$7*F1226</f>
        <v>0</v>
      </c>
      <c r="J1226" s="58">
        <f>'Fashring Assumptions'!$M$5*'Fashring Assumptions'!$M$7*E1226</f>
        <v>443.1875</v>
      </c>
      <c r="K1226" s="58">
        <f t="shared" si="119"/>
        <v>443.1875</v>
      </c>
    </row>
    <row r="1227" spans="1:11" x14ac:dyDescent="0.3">
      <c r="A1227" s="60">
        <v>43595</v>
      </c>
      <c r="B1227" s="15">
        <f t="shared" si="114"/>
        <v>2019</v>
      </c>
      <c r="C1227" s="15">
        <f t="shared" si="115"/>
        <v>5</v>
      </c>
      <c r="D1227" s="15">
        <f t="shared" si="116"/>
        <v>10</v>
      </c>
      <c r="E1227" s="15">
        <v>6509</v>
      </c>
      <c r="F1227" s="15">
        <v>0</v>
      </c>
      <c r="G1227" s="15">
        <f t="shared" si="117"/>
        <v>0</v>
      </c>
      <c r="H1227" s="15">
        <f t="shared" si="118"/>
        <v>0</v>
      </c>
      <c r="I1227" s="58">
        <f>'Fashring Assumptions'!$M$7*F1227</f>
        <v>0</v>
      </c>
      <c r="J1227" s="58">
        <f>'Fashring Assumptions'!$M$5*'Fashring Assumptions'!$M$7*E1227</f>
        <v>406.8125</v>
      </c>
      <c r="K1227" s="58">
        <f t="shared" si="119"/>
        <v>406.8125</v>
      </c>
    </row>
    <row r="1228" spans="1:11" x14ac:dyDescent="0.3">
      <c r="A1228" s="60">
        <v>43596</v>
      </c>
      <c r="B1228" s="15">
        <f t="shared" si="114"/>
        <v>2019</v>
      </c>
      <c r="C1228" s="15">
        <f t="shared" si="115"/>
        <v>5</v>
      </c>
      <c r="D1228" s="15">
        <f t="shared" si="116"/>
        <v>11</v>
      </c>
      <c r="E1228" s="15">
        <v>5987</v>
      </c>
      <c r="F1228" s="15">
        <v>0</v>
      </c>
      <c r="G1228" s="15">
        <f t="shared" si="117"/>
        <v>0</v>
      </c>
      <c r="H1228" s="15">
        <f t="shared" si="118"/>
        <v>0</v>
      </c>
      <c r="I1228" s="58">
        <f>'Fashring Assumptions'!$M$7*F1228</f>
        <v>0</v>
      </c>
      <c r="J1228" s="58">
        <f>'Fashring Assumptions'!$M$5*'Fashring Assumptions'!$M$7*E1228</f>
        <v>374.1875</v>
      </c>
      <c r="K1228" s="58">
        <f t="shared" si="119"/>
        <v>374.1875</v>
      </c>
    </row>
    <row r="1229" spans="1:11" x14ac:dyDescent="0.3">
      <c r="A1229" s="60">
        <v>43597</v>
      </c>
      <c r="B1229" s="15">
        <f t="shared" si="114"/>
        <v>2019</v>
      </c>
      <c r="C1229" s="15">
        <f t="shared" si="115"/>
        <v>5</v>
      </c>
      <c r="D1229" s="15">
        <f t="shared" si="116"/>
        <v>12</v>
      </c>
      <c r="E1229" s="15">
        <v>5435</v>
      </c>
      <c r="F1229" s="15">
        <v>0</v>
      </c>
      <c r="G1229" s="15">
        <f t="shared" si="117"/>
        <v>0</v>
      </c>
      <c r="H1229" s="15">
        <f t="shared" si="118"/>
        <v>0</v>
      </c>
      <c r="I1229" s="58">
        <f>'Fashring Assumptions'!$M$7*F1229</f>
        <v>0</v>
      </c>
      <c r="J1229" s="58">
        <f>'Fashring Assumptions'!$M$5*'Fashring Assumptions'!$M$7*E1229</f>
        <v>339.6875</v>
      </c>
      <c r="K1229" s="58">
        <f t="shared" si="119"/>
        <v>339.6875</v>
      </c>
    </row>
    <row r="1230" spans="1:11" x14ac:dyDescent="0.3">
      <c r="A1230" s="60">
        <v>43598</v>
      </c>
      <c r="B1230" s="15">
        <f t="shared" si="114"/>
        <v>2019</v>
      </c>
      <c r="C1230" s="15">
        <f t="shared" si="115"/>
        <v>5</v>
      </c>
      <c r="D1230" s="15">
        <f t="shared" si="116"/>
        <v>13</v>
      </c>
      <c r="E1230" s="15">
        <v>16289</v>
      </c>
      <c r="F1230" s="15">
        <v>11420</v>
      </c>
      <c r="G1230" s="15">
        <f t="shared" si="117"/>
        <v>1</v>
      </c>
      <c r="H1230" s="15">
        <f t="shared" si="118"/>
        <v>1000</v>
      </c>
      <c r="I1230" s="58">
        <f>'Fashring Assumptions'!$M$7*F1230</f>
        <v>28550</v>
      </c>
      <c r="J1230" s="58">
        <f>'Fashring Assumptions'!$M$5*'Fashring Assumptions'!$M$7*E1230</f>
        <v>1018.0625</v>
      </c>
      <c r="K1230" s="58">
        <f t="shared" si="119"/>
        <v>30568.0625</v>
      </c>
    </row>
    <row r="1231" spans="1:11" x14ac:dyDescent="0.3">
      <c r="A1231" s="60">
        <v>43599</v>
      </c>
      <c r="B1231" s="15">
        <f t="shared" si="114"/>
        <v>2019</v>
      </c>
      <c r="C1231" s="15">
        <f t="shared" si="115"/>
        <v>5</v>
      </c>
      <c r="D1231" s="15">
        <f t="shared" si="116"/>
        <v>14</v>
      </c>
      <c r="E1231" s="15">
        <v>15683</v>
      </c>
      <c r="F1231" s="15">
        <v>0</v>
      </c>
      <c r="G1231" s="15">
        <f t="shared" si="117"/>
        <v>0</v>
      </c>
      <c r="H1231" s="15">
        <f t="shared" si="118"/>
        <v>0</v>
      </c>
      <c r="I1231" s="58">
        <f>'Fashring Assumptions'!$M$7*F1231</f>
        <v>0</v>
      </c>
      <c r="J1231" s="58">
        <f>'Fashring Assumptions'!$M$5*'Fashring Assumptions'!$M$7*E1231</f>
        <v>980.1875</v>
      </c>
      <c r="K1231" s="58">
        <f t="shared" si="119"/>
        <v>980.1875</v>
      </c>
    </row>
    <row r="1232" spans="1:11" x14ac:dyDescent="0.3">
      <c r="A1232" s="60">
        <v>43600</v>
      </c>
      <c r="B1232" s="15">
        <f t="shared" si="114"/>
        <v>2019</v>
      </c>
      <c r="C1232" s="15">
        <f t="shared" si="115"/>
        <v>5</v>
      </c>
      <c r="D1232" s="15">
        <f t="shared" si="116"/>
        <v>15</v>
      </c>
      <c r="E1232" s="15">
        <v>15089</v>
      </c>
      <c r="F1232" s="15">
        <v>0</v>
      </c>
      <c r="G1232" s="15">
        <f t="shared" si="117"/>
        <v>0</v>
      </c>
      <c r="H1232" s="15">
        <f t="shared" si="118"/>
        <v>0</v>
      </c>
      <c r="I1232" s="58">
        <f>'Fashring Assumptions'!$M$7*F1232</f>
        <v>0</v>
      </c>
      <c r="J1232" s="58">
        <f>'Fashring Assumptions'!$M$5*'Fashring Assumptions'!$M$7*E1232</f>
        <v>943.0625</v>
      </c>
      <c r="K1232" s="58">
        <f t="shared" si="119"/>
        <v>943.0625</v>
      </c>
    </row>
    <row r="1233" spans="1:11" x14ac:dyDescent="0.3">
      <c r="A1233" s="60">
        <v>43601</v>
      </c>
      <c r="B1233" s="15">
        <f t="shared" si="114"/>
        <v>2019</v>
      </c>
      <c r="C1233" s="15">
        <f t="shared" si="115"/>
        <v>5</v>
      </c>
      <c r="D1233" s="15">
        <f t="shared" si="116"/>
        <v>16</v>
      </c>
      <c r="E1233" s="15">
        <v>14565</v>
      </c>
      <c r="F1233" s="15">
        <v>0</v>
      </c>
      <c r="G1233" s="15">
        <f t="shared" si="117"/>
        <v>0</v>
      </c>
      <c r="H1233" s="15">
        <f t="shared" si="118"/>
        <v>0</v>
      </c>
      <c r="I1233" s="58">
        <f>'Fashring Assumptions'!$M$7*F1233</f>
        <v>0</v>
      </c>
      <c r="J1233" s="58">
        <f>'Fashring Assumptions'!$M$5*'Fashring Assumptions'!$M$7*E1233</f>
        <v>910.3125</v>
      </c>
      <c r="K1233" s="58">
        <f t="shared" si="119"/>
        <v>910.3125</v>
      </c>
    </row>
    <row r="1234" spans="1:11" x14ac:dyDescent="0.3">
      <c r="A1234" s="60">
        <v>43602</v>
      </c>
      <c r="B1234" s="15">
        <f t="shared" si="114"/>
        <v>2019</v>
      </c>
      <c r="C1234" s="15">
        <f t="shared" si="115"/>
        <v>5</v>
      </c>
      <c r="D1234" s="15">
        <f t="shared" si="116"/>
        <v>17</v>
      </c>
      <c r="E1234" s="15">
        <v>13974</v>
      </c>
      <c r="F1234" s="15">
        <v>0</v>
      </c>
      <c r="G1234" s="15">
        <f t="shared" si="117"/>
        <v>0</v>
      </c>
      <c r="H1234" s="15">
        <f t="shared" si="118"/>
        <v>0</v>
      </c>
      <c r="I1234" s="58">
        <f>'Fashring Assumptions'!$M$7*F1234</f>
        <v>0</v>
      </c>
      <c r="J1234" s="58">
        <f>'Fashring Assumptions'!$M$5*'Fashring Assumptions'!$M$7*E1234</f>
        <v>873.375</v>
      </c>
      <c r="K1234" s="58">
        <f t="shared" si="119"/>
        <v>873.375</v>
      </c>
    </row>
    <row r="1235" spans="1:11" x14ac:dyDescent="0.3">
      <c r="A1235" s="60">
        <v>43603</v>
      </c>
      <c r="B1235" s="15">
        <f t="shared" si="114"/>
        <v>2019</v>
      </c>
      <c r="C1235" s="15">
        <f t="shared" si="115"/>
        <v>5</v>
      </c>
      <c r="D1235" s="15">
        <f t="shared" si="116"/>
        <v>18</v>
      </c>
      <c r="E1235" s="15">
        <v>13342</v>
      </c>
      <c r="F1235" s="15">
        <v>0</v>
      </c>
      <c r="G1235" s="15">
        <f t="shared" si="117"/>
        <v>0</v>
      </c>
      <c r="H1235" s="15">
        <f t="shared" si="118"/>
        <v>0</v>
      </c>
      <c r="I1235" s="58">
        <f>'Fashring Assumptions'!$M$7*F1235</f>
        <v>0</v>
      </c>
      <c r="J1235" s="58">
        <f>'Fashring Assumptions'!$M$5*'Fashring Assumptions'!$M$7*E1235</f>
        <v>833.875</v>
      </c>
      <c r="K1235" s="58">
        <f t="shared" si="119"/>
        <v>833.875</v>
      </c>
    </row>
    <row r="1236" spans="1:11" x14ac:dyDescent="0.3">
      <c r="A1236" s="60">
        <v>43604</v>
      </c>
      <c r="B1236" s="15">
        <f t="shared" si="114"/>
        <v>2019</v>
      </c>
      <c r="C1236" s="15">
        <f t="shared" si="115"/>
        <v>5</v>
      </c>
      <c r="D1236" s="15">
        <f t="shared" si="116"/>
        <v>19</v>
      </c>
      <c r="E1236" s="15">
        <v>12789</v>
      </c>
      <c r="F1236" s="15">
        <v>0</v>
      </c>
      <c r="G1236" s="15">
        <f t="shared" si="117"/>
        <v>0</v>
      </c>
      <c r="H1236" s="15">
        <f t="shared" si="118"/>
        <v>0</v>
      </c>
      <c r="I1236" s="58">
        <f>'Fashring Assumptions'!$M$7*F1236</f>
        <v>0</v>
      </c>
      <c r="J1236" s="58">
        <f>'Fashring Assumptions'!$M$5*'Fashring Assumptions'!$M$7*E1236</f>
        <v>799.3125</v>
      </c>
      <c r="K1236" s="58">
        <f t="shared" si="119"/>
        <v>799.3125</v>
      </c>
    </row>
    <row r="1237" spans="1:11" x14ac:dyDescent="0.3">
      <c r="A1237" s="60">
        <v>43605</v>
      </c>
      <c r="B1237" s="15">
        <f t="shared" si="114"/>
        <v>2019</v>
      </c>
      <c r="C1237" s="15">
        <f t="shared" si="115"/>
        <v>5</v>
      </c>
      <c r="D1237" s="15">
        <f t="shared" si="116"/>
        <v>20</v>
      </c>
      <c r="E1237" s="15">
        <v>12163</v>
      </c>
      <c r="F1237" s="15">
        <v>0</v>
      </c>
      <c r="G1237" s="15">
        <f t="shared" si="117"/>
        <v>0</v>
      </c>
      <c r="H1237" s="15">
        <f t="shared" si="118"/>
        <v>0</v>
      </c>
      <c r="I1237" s="58">
        <f>'Fashring Assumptions'!$M$7*F1237</f>
        <v>0</v>
      </c>
      <c r="J1237" s="58">
        <f>'Fashring Assumptions'!$M$5*'Fashring Assumptions'!$M$7*E1237</f>
        <v>760.1875</v>
      </c>
      <c r="K1237" s="58">
        <f t="shared" si="119"/>
        <v>760.1875</v>
      </c>
    </row>
    <row r="1238" spans="1:11" x14ac:dyDescent="0.3">
      <c r="A1238" s="60">
        <v>43606</v>
      </c>
      <c r="B1238" s="15">
        <f t="shared" si="114"/>
        <v>2019</v>
      </c>
      <c r="C1238" s="15">
        <f t="shared" si="115"/>
        <v>5</v>
      </c>
      <c r="D1238" s="15">
        <f t="shared" si="116"/>
        <v>21</v>
      </c>
      <c r="E1238" s="15">
        <v>11527</v>
      </c>
      <c r="F1238" s="15">
        <v>0</v>
      </c>
      <c r="G1238" s="15">
        <f t="shared" si="117"/>
        <v>0</v>
      </c>
      <c r="H1238" s="15">
        <f t="shared" si="118"/>
        <v>0</v>
      </c>
      <c r="I1238" s="58">
        <f>'Fashring Assumptions'!$M$7*F1238</f>
        <v>0</v>
      </c>
      <c r="J1238" s="58">
        <f>'Fashring Assumptions'!$M$5*'Fashring Assumptions'!$M$7*E1238</f>
        <v>720.4375</v>
      </c>
      <c r="K1238" s="58">
        <f t="shared" si="119"/>
        <v>720.4375</v>
      </c>
    </row>
    <row r="1239" spans="1:11" x14ac:dyDescent="0.3">
      <c r="A1239" s="60">
        <v>43607</v>
      </c>
      <c r="B1239" s="15">
        <f t="shared" si="114"/>
        <v>2019</v>
      </c>
      <c r="C1239" s="15">
        <f t="shared" si="115"/>
        <v>5</v>
      </c>
      <c r="D1239" s="15">
        <f t="shared" si="116"/>
        <v>22</v>
      </c>
      <c r="E1239" s="15">
        <v>11011</v>
      </c>
      <c r="F1239" s="15">
        <v>0</v>
      </c>
      <c r="G1239" s="15">
        <f t="shared" si="117"/>
        <v>0</v>
      </c>
      <c r="H1239" s="15">
        <f t="shared" si="118"/>
        <v>0</v>
      </c>
      <c r="I1239" s="58">
        <f>'Fashring Assumptions'!$M$7*F1239</f>
        <v>0</v>
      </c>
      <c r="J1239" s="58">
        <f>'Fashring Assumptions'!$M$5*'Fashring Assumptions'!$M$7*E1239</f>
        <v>688.1875</v>
      </c>
      <c r="K1239" s="58">
        <f t="shared" si="119"/>
        <v>688.1875</v>
      </c>
    </row>
    <row r="1240" spans="1:11" x14ac:dyDescent="0.3">
      <c r="A1240" s="60">
        <v>43608</v>
      </c>
      <c r="B1240" s="15">
        <f t="shared" si="114"/>
        <v>2019</v>
      </c>
      <c r="C1240" s="15">
        <f t="shared" si="115"/>
        <v>5</v>
      </c>
      <c r="D1240" s="15">
        <f t="shared" si="116"/>
        <v>23</v>
      </c>
      <c r="E1240" s="15">
        <v>10384</v>
      </c>
      <c r="F1240" s="15">
        <v>0</v>
      </c>
      <c r="G1240" s="15">
        <f t="shared" si="117"/>
        <v>0</v>
      </c>
      <c r="H1240" s="15">
        <f t="shared" si="118"/>
        <v>0</v>
      </c>
      <c r="I1240" s="58">
        <f>'Fashring Assumptions'!$M$7*F1240</f>
        <v>0</v>
      </c>
      <c r="J1240" s="58">
        <f>'Fashring Assumptions'!$M$5*'Fashring Assumptions'!$M$7*E1240</f>
        <v>649</v>
      </c>
      <c r="K1240" s="58">
        <f t="shared" si="119"/>
        <v>649</v>
      </c>
    </row>
    <row r="1241" spans="1:11" x14ac:dyDescent="0.3">
      <c r="A1241" s="60">
        <v>43609</v>
      </c>
      <c r="B1241" s="15">
        <f t="shared" si="114"/>
        <v>2019</v>
      </c>
      <c r="C1241" s="15">
        <f t="shared" si="115"/>
        <v>5</v>
      </c>
      <c r="D1241" s="15">
        <f t="shared" si="116"/>
        <v>24</v>
      </c>
      <c r="E1241" s="15">
        <v>9793</v>
      </c>
      <c r="F1241" s="15">
        <v>0</v>
      </c>
      <c r="G1241" s="15">
        <f t="shared" si="117"/>
        <v>0</v>
      </c>
      <c r="H1241" s="15">
        <f t="shared" si="118"/>
        <v>0</v>
      </c>
      <c r="I1241" s="58">
        <f>'Fashring Assumptions'!$M$7*F1241</f>
        <v>0</v>
      </c>
      <c r="J1241" s="58">
        <f>'Fashring Assumptions'!$M$5*'Fashring Assumptions'!$M$7*E1241</f>
        <v>612.0625</v>
      </c>
      <c r="K1241" s="58">
        <f t="shared" si="119"/>
        <v>612.0625</v>
      </c>
    </row>
    <row r="1242" spans="1:11" x14ac:dyDescent="0.3">
      <c r="A1242" s="60">
        <v>43610</v>
      </c>
      <c r="B1242" s="15">
        <f t="shared" si="114"/>
        <v>2019</v>
      </c>
      <c r="C1242" s="15">
        <f t="shared" si="115"/>
        <v>5</v>
      </c>
      <c r="D1242" s="15">
        <f t="shared" si="116"/>
        <v>25</v>
      </c>
      <c r="E1242" s="15">
        <v>9260</v>
      </c>
      <c r="F1242" s="15">
        <v>0</v>
      </c>
      <c r="G1242" s="15">
        <f t="shared" si="117"/>
        <v>0</v>
      </c>
      <c r="H1242" s="15">
        <f t="shared" si="118"/>
        <v>0</v>
      </c>
      <c r="I1242" s="58">
        <f>'Fashring Assumptions'!$M$7*F1242</f>
        <v>0</v>
      </c>
      <c r="J1242" s="58">
        <f>'Fashring Assumptions'!$M$5*'Fashring Assumptions'!$M$7*E1242</f>
        <v>578.75</v>
      </c>
      <c r="K1242" s="58">
        <f t="shared" si="119"/>
        <v>578.75</v>
      </c>
    </row>
    <row r="1243" spans="1:11" x14ac:dyDescent="0.3">
      <c r="A1243" s="60">
        <v>43611</v>
      </c>
      <c r="B1243" s="15">
        <f t="shared" si="114"/>
        <v>2019</v>
      </c>
      <c r="C1243" s="15">
        <f t="shared" si="115"/>
        <v>5</v>
      </c>
      <c r="D1243" s="15">
        <f t="shared" si="116"/>
        <v>26</v>
      </c>
      <c r="E1243" s="15">
        <v>8692</v>
      </c>
      <c r="F1243" s="15">
        <v>0</v>
      </c>
      <c r="G1243" s="15">
        <f t="shared" si="117"/>
        <v>0</v>
      </c>
      <c r="H1243" s="15">
        <f t="shared" si="118"/>
        <v>0</v>
      </c>
      <c r="I1243" s="58">
        <f>'Fashring Assumptions'!$M$7*F1243</f>
        <v>0</v>
      </c>
      <c r="J1243" s="58">
        <f>'Fashring Assumptions'!$M$5*'Fashring Assumptions'!$M$7*E1243</f>
        <v>543.25</v>
      </c>
      <c r="K1243" s="58">
        <f t="shared" si="119"/>
        <v>543.25</v>
      </c>
    </row>
    <row r="1244" spans="1:11" x14ac:dyDescent="0.3">
      <c r="A1244" s="60">
        <v>43612</v>
      </c>
      <c r="B1244" s="15">
        <f t="shared" si="114"/>
        <v>2019</v>
      </c>
      <c r="C1244" s="15">
        <f t="shared" si="115"/>
        <v>5</v>
      </c>
      <c r="D1244" s="15">
        <f t="shared" si="116"/>
        <v>27</v>
      </c>
      <c r="E1244" s="15">
        <v>8097</v>
      </c>
      <c r="F1244" s="15">
        <v>0</v>
      </c>
      <c r="G1244" s="15">
        <f t="shared" si="117"/>
        <v>0</v>
      </c>
      <c r="H1244" s="15">
        <f t="shared" si="118"/>
        <v>0</v>
      </c>
      <c r="I1244" s="58">
        <f>'Fashring Assumptions'!$M$7*F1244</f>
        <v>0</v>
      </c>
      <c r="J1244" s="58">
        <f>'Fashring Assumptions'!$M$5*'Fashring Assumptions'!$M$7*E1244</f>
        <v>506.0625</v>
      </c>
      <c r="K1244" s="58">
        <f t="shared" si="119"/>
        <v>506.0625</v>
      </c>
    </row>
    <row r="1245" spans="1:11" x14ac:dyDescent="0.3">
      <c r="A1245" s="60">
        <v>43613</v>
      </c>
      <c r="B1245" s="15">
        <f t="shared" si="114"/>
        <v>2019</v>
      </c>
      <c r="C1245" s="15">
        <f t="shared" si="115"/>
        <v>5</v>
      </c>
      <c r="D1245" s="15">
        <f t="shared" si="116"/>
        <v>28</v>
      </c>
      <c r="E1245" s="15">
        <v>7555</v>
      </c>
      <c r="F1245" s="15">
        <v>0</v>
      </c>
      <c r="G1245" s="15">
        <f t="shared" si="117"/>
        <v>0</v>
      </c>
      <c r="H1245" s="15">
        <f t="shared" si="118"/>
        <v>0</v>
      </c>
      <c r="I1245" s="58">
        <f>'Fashring Assumptions'!$M$7*F1245</f>
        <v>0</v>
      </c>
      <c r="J1245" s="58">
        <f>'Fashring Assumptions'!$M$5*'Fashring Assumptions'!$M$7*E1245</f>
        <v>472.1875</v>
      </c>
      <c r="K1245" s="58">
        <f t="shared" si="119"/>
        <v>472.1875</v>
      </c>
    </row>
    <row r="1246" spans="1:11" x14ac:dyDescent="0.3">
      <c r="A1246" s="60">
        <v>43614</v>
      </c>
      <c r="B1246" s="15">
        <f t="shared" si="114"/>
        <v>2019</v>
      </c>
      <c r="C1246" s="15">
        <f t="shared" si="115"/>
        <v>5</v>
      </c>
      <c r="D1246" s="15">
        <f t="shared" si="116"/>
        <v>29</v>
      </c>
      <c r="E1246" s="15">
        <v>7018</v>
      </c>
      <c r="F1246" s="15">
        <v>0</v>
      </c>
      <c r="G1246" s="15">
        <f t="shared" si="117"/>
        <v>0</v>
      </c>
      <c r="H1246" s="15">
        <f t="shared" si="118"/>
        <v>0</v>
      </c>
      <c r="I1246" s="58">
        <f>'Fashring Assumptions'!$M$7*F1246</f>
        <v>0</v>
      </c>
      <c r="J1246" s="58">
        <f>'Fashring Assumptions'!$M$5*'Fashring Assumptions'!$M$7*E1246</f>
        <v>438.625</v>
      </c>
      <c r="K1246" s="58">
        <f t="shared" si="119"/>
        <v>438.625</v>
      </c>
    </row>
    <row r="1247" spans="1:11" x14ac:dyDescent="0.3">
      <c r="A1247" s="60">
        <v>43615</v>
      </c>
      <c r="B1247" s="15">
        <f t="shared" si="114"/>
        <v>2019</v>
      </c>
      <c r="C1247" s="15">
        <f t="shared" si="115"/>
        <v>5</v>
      </c>
      <c r="D1247" s="15">
        <f t="shared" si="116"/>
        <v>30</v>
      </c>
      <c r="E1247" s="15">
        <v>6402</v>
      </c>
      <c r="F1247" s="15">
        <v>0</v>
      </c>
      <c r="G1247" s="15">
        <f t="shared" si="117"/>
        <v>0</v>
      </c>
      <c r="H1247" s="15">
        <f t="shared" si="118"/>
        <v>0</v>
      </c>
      <c r="I1247" s="58">
        <f>'Fashring Assumptions'!$M$7*F1247</f>
        <v>0</v>
      </c>
      <c r="J1247" s="58">
        <f>'Fashring Assumptions'!$M$5*'Fashring Assumptions'!$M$7*E1247</f>
        <v>400.125</v>
      </c>
      <c r="K1247" s="58">
        <f t="shared" si="119"/>
        <v>400.125</v>
      </c>
    </row>
    <row r="1248" spans="1:11" x14ac:dyDescent="0.3">
      <c r="A1248" s="60">
        <v>43616</v>
      </c>
      <c r="B1248" s="15">
        <f t="shared" si="114"/>
        <v>2019</v>
      </c>
      <c r="C1248" s="15">
        <f t="shared" si="115"/>
        <v>5</v>
      </c>
      <c r="D1248" s="15">
        <f t="shared" si="116"/>
        <v>31</v>
      </c>
      <c r="E1248" s="15">
        <v>5844</v>
      </c>
      <c r="F1248" s="15">
        <v>0</v>
      </c>
      <c r="G1248" s="15">
        <f t="shared" si="117"/>
        <v>0</v>
      </c>
      <c r="H1248" s="15">
        <f t="shared" si="118"/>
        <v>0</v>
      </c>
      <c r="I1248" s="58">
        <f>'Fashring Assumptions'!$M$7*F1248</f>
        <v>0</v>
      </c>
      <c r="J1248" s="58">
        <f>'Fashring Assumptions'!$M$5*'Fashring Assumptions'!$M$7*E1248</f>
        <v>365.25</v>
      </c>
      <c r="K1248" s="58">
        <f t="shared" si="119"/>
        <v>365.25</v>
      </c>
    </row>
    <row r="1249" spans="1:11" x14ac:dyDescent="0.3">
      <c r="A1249" s="60">
        <v>43617</v>
      </c>
      <c r="B1249" s="15">
        <f t="shared" si="114"/>
        <v>2019</v>
      </c>
      <c r="C1249" s="15">
        <f t="shared" si="115"/>
        <v>6</v>
      </c>
      <c r="D1249" s="15">
        <f t="shared" si="116"/>
        <v>1</v>
      </c>
      <c r="E1249" s="15">
        <v>5250</v>
      </c>
      <c r="F1249" s="15">
        <v>0</v>
      </c>
      <c r="G1249" s="15">
        <f t="shared" si="117"/>
        <v>0</v>
      </c>
      <c r="H1249" s="15">
        <f t="shared" si="118"/>
        <v>0</v>
      </c>
      <c r="I1249" s="58">
        <f>'Fashring Assumptions'!$M$7*F1249</f>
        <v>0</v>
      </c>
      <c r="J1249" s="58">
        <f>'Fashring Assumptions'!$M$5*'Fashring Assumptions'!$M$7*E1249</f>
        <v>328.125</v>
      </c>
      <c r="K1249" s="58">
        <f t="shared" si="119"/>
        <v>328.125</v>
      </c>
    </row>
    <row r="1250" spans="1:11" x14ac:dyDescent="0.3">
      <c r="A1250" s="60">
        <v>43618</v>
      </c>
      <c r="B1250" s="15">
        <f t="shared" si="114"/>
        <v>2019</v>
      </c>
      <c r="C1250" s="15">
        <f t="shared" si="115"/>
        <v>6</v>
      </c>
      <c r="D1250" s="15">
        <f t="shared" si="116"/>
        <v>2</v>
      </c>
      <c r="E1250" s="15">
        <v>19397</v>
      </c>
      <c r="F1250" s="15">
        <v>14789</v>
      </c>
      <c r="G1250" s="15">
        <f t="shared" si="117"/>
        <v>1</v>
      </c>
      <c r="H1250" s="15">
        <f t="shared" si="118"/>
        <v>1000</v>
      </c>
      <c r="I1250" s="58">
        <f>'Fashring Assumptions'!$M$7*F1250</f>
        <v>36972.5</v>
      </c>
      <c r="J1250" s="58">
        <f>'Fashring Assumptions'!$M$5*'Fashring Assumptions'!$M$7*E1250</f>
        <v>1212.3125</v>
      </c>
      <c r="K1250" s="58">
        <f t="shared" si="119"/>
        <v>39184.8125</v>
      </c>
    </row>
    <row r="1251" spans="1:11" x14ac:dyDescent="0.3">
      <c r="A1251" s="60">
        <v>43619</v>
      </c>
      <c r="B1251" s="15">
        <f t="shared" si="114"/>
        <v>2019</v>
      </c>
      <c r="C1251" s="15">
        <f t="shared" si="115"/>
        <v>6</v>
      </c>
      <c r="D1251" s="15">
        <f t="shared" si="116"/>
        <v>3</v>
      </c>
      <c r="E1251" s="15">
        <v>18831</v>
      </c>
      <c r="F1251" s="15">
        <v>0</v>
      </c>
      <c r="G1251" s="15">
        <f t="shared" si="117"/>
        <v>0</v>
      </c>
      <c r="H1251" s="15">
        <f t="shared" si="118"/>
        <v>0</v>
      </c>
      <c r="I1251" s="58">
        <f>'Fashring Assumptions'!$M$7*F1251</f>
        <v>0</v>
      </c>
      <c r="J1251" s="58">
        <f>'Fashring Assumptions'!$M$5*'Fashring Assumptions'!$M$7*E1251</f>
        <v>1176.9375</v>
      </c>
      <c r="K1251" s="58">
        <f t="shared" si="119"/>
        <v>1176.9375</v>
      </c>
    </row>
    <row r="1252" spans="1:11" x14ac:dyDescent="0.3">
      <c r="A1252" s="60">
        <v>43620</v>
      </c>
      <c r="B1252" s="15">
        <f t="shared" si="114"/>
        <v>2019</v>
      </c>
      <c r="C1252" s="15">
        <f t="shared" si="115"/>
        <v>6</v>
      </c>
      <c r="D1252" s="15">
        <f t="shared" si="116"/>
        <v>4</v>
      </c>
      <c r="E1252" s="15">
        <v>18222</v>
      </c>
      <c r="F1252" s="15">
        <v>0</v>
      </c>
      <c r="G1252" s="15">
        <f t="shared" si="117"/>
        <v>0</v>
      </c>
      <c r="H1252" s="15">
        <f t="shared" si="118"/>
        <v>0</v>
      </c>
      <c r="I1252" s="58">
        <f>'Fashring Assumptions'!$M$7*F1252</f>
        <v>0</v>
      </c>
      <c r="J1252" s="58">
        <f>'Fashring Assumptions'!$M$5*'Fashring Assumptions'!$M$7*E1252</f>
        <v>1138.875</v>
      </c>
      <c r="K1252" s="58">
        <f t="shared" si="119"/>
        <v>1138.875</v>
      </c>
    </row>
    <row r="1253" spans="1:11" x14ac:dyDescent="0.3">
      <c r="A1253" s="60">
        <v>43621</v>
      </c>
      <c r="B1253" s="15">
        <f t="shared" si="114"/>
        <v>2019</v>
      </c>
      <c r="C1253" s="15">
        <f t="shared" si="115"/>
        <v>6</v>
      </c>
      <c r="D1253" s="15">
        <f t="shared" si="116"/>
        <v>5</v>
      </c>
      <c r="E1253" s="15">
        <v>17668</v>
      </c>
      <c r="F1253" s="15">
        <v>0</v>
      </c>
      <c r="G1253" s="15">
        <f t="shared" si="117"/>
        <v>0</v>
      </c>
      <c r="H1253" s="15">
        <f t="shared" si="118"/>
        <v>0</v>
      </c>
      <c r="I1253" s="58">
        <f>'Fashring Assumptions'!$M$7*F1253</f>
        <v>0</v>
      </c>
      <c r="J1253" s="58">
        <f>'Fashring Assumptions'!$M$5*'Fashring Assumptions'!$M$7*E1253</f>
        <v>1104.25</v>
      </c>
      <c r="K1253" s="58">
        <f t="shared" si="119"/>
        <v>1104.25</v>
      </c>
    </row>
    <row r="1254" spans="1:11" x14ac:dyDescent="0.3">
      <c r="A1254" s="60">
        <v>43622</v>
      </c>
      <c r="B1254" s="15">
        <f t="shared" si="114"/>
        <v>2019</v>
      </c>
      <c r="C1254" s="15">
        <f t="shared" si="115"/>
        <v>6</v>
      </c>
      <c r="D1254" s="15">
        <f t="shared" si="116"/>
        <v>6</v>
      </c>
      <c r="E1254" s="15">
        <v>17041</v>
      </c>
      <c r="F1254" s="15">
        <v>0</v>
      </c>
      <c r="G1254" s="15">
        <f t="shared" si="117"/>
        <v>0</v>
      </c>
      <c r="H1254" s="15">
        <f t="shared" si="118"/>
        <v>0</v>
      </c>
      <c r="I1254" s="58">
        <f>'Fashring Assumptions'!$M$7*F1254</f>
        <v>0</v>
      </c>
      <c r="J1254" s="58">
        <f>'Fashring Assumptions'!$M$5*'Fashring Assumptions'!$M$7*E1254</f>
        <v>1065.0625</v>
      </c>
      <c r="K1254" s="58">
        <f t="shared" si="119"/>
        <v>1065.0625</v>
      </c>
    </row>
    <row r="1255" spans="1:11" x14ac:dyDescent="0.3">
      <c r="A1255" s="60">
        <v>43623</v>
      </c>
      <c r="B1255" s="15">
        <f t="shared" si="114"/>
        <v>2019</v>
      </c>
      <c r="C1255" s="15">
        <f t="shared" si="115"/>
        <v>6</v>
      </c>
      <c r="D1255" s="15">
        <f t="shared" si="116"/>
        <v>7</v>
      </c>
      <c r="E1255" s="15">
        <v>16433</v>
      </c>
      <c r="F1255" s="15">
        <v>0</v>
      </c>
      <c r="G1255" s="15">
        <f t="shared" si="117"/>
        <v>0</v>
      </c>
      <c r="H1255" s="15">
        <f t="shared" si="118"/>
        <v>0</v>
      </c>
      <c r="I1255" s="58">
        <f>'Fashring Assumptions'!$M$7*F1255</f>
        <v>0</v>
      </c>
      <c r="J1255" s="58">
        <f>'Fashring Assumptions'!$M$5*'Fashring Assumptions'!$M$7*E1255</f>
        <v>1027.0625</v>
      </c>
      <c r="K1255" s="58">
        <f t="shared" si="119"/>
        <v>1027.0625</v>
      </c>
    </row>
    <row r="1256" spans="1:11" x14ac:dyDescent="0.3">
      <c r="A1256" s="60">
        <v>43624</v>
      </c>
      <c r="B1256" s="15">
        <f t="shared" si="114"/>
        <v>2019</v>
      </c>
      <c r="C1256" s="15">
        <f t="shared" si="115"/>
        <v>6</v>
      </c>
      <c r="D1256" s="15">
        <f t="shared" si="116"/>
        <v>8</v>
      </c>
      <c r="E1256" s="15">
        <v>15855</v>
      </c>
      <c r="F1256" s="15">
        <v>0</v>
      </c>
      <c r="G1256" s="15">
        <f t="shared" si="117"/>
        <v>0</v>
      </c>
      <c r="H1256" s="15">
        <f t="shared" si="118"/>
        <v>0</v>
      </c>
      <c r="I1256" s="58">
        <f>'Fashring Assumptions'!$M$7*F1256</f>
        <v>0</v>
      </c>
      <c r="J1256" s="58">
        <f>'Fashring Assumptions'!$M$5*'Fashring Assumptions'!$M$7*E1256</f>
        <v>990.9375</v>
      </c>
      <c r="K1256" s="58">
        <f t="shared" si="119"/>
        <v>990.9375</v>
      </c>
    </row>
    <row r="1257" spans="1:11" x14ac:dyDescent="0.3">
      <c r="A1257" s="60">
        <v>43625</v>
      </c>
      <c r="B1257" s="15">
        <f t="shared" si="114"/>
        <v>2019</v>
      </c>
      <c r="C1257" s="15">
        <f t="shared" si="115"/>
        <v>6</v>
      </c>
      <c r="D1257" s="15">
        <f t="shared" si="116"/>
        <v>9</v>
      </c>
      <c r="E1257" s="15">
        <v>15325</v>
      </c>
      <c r="F1257" s="15">
        <v>0</v>
      </c>
      <c r="G1257" s="15">
        <f t="shared" si="117"/>
        <v>0</v>
      </c>
      <c r="H1257" s="15">
        <f t="shared" si="118"/>
        <v>0</v>
      </c>
      <c r="I1257" s="58">
        <f>'Fashring Assumptions'!$M$7*F1257</f>
        <v>0</v>
      </c>
      <c r="J1257" s="58">
        <f>'Fashring Assumptions'!$M$5*'Fashring Assumptions'!$M$7*E1257</f>
        <v>957.8125</v>
      </c>
      <c r="K1257" s="58">
        <f t="shared" si="119"/>
        <v>957.8125</v>
      </c>
    </row>
    <row r="1258" spans="1:11" x14ac:dyDescent="0.3">
      <c r="A1258" s="60">
        <v>43626</v>
      </c>
      <c r="B1258" s="15">
        <f t="shared" si="114"/>
        <v>2019</v>
      </c>
      <c r="C1258" s="15">
        <f t="shared" si="115"/>
        <v>6</v>
      </c>
      <c r="D1258" s="15">
        <f t="shared" si="116"/>
        <v>10</v>
      </c>
      <c r="E1258" s="15">
        <v>14717</v>
      </c>
      <c r="F1258" s="15">
        <v>0</v>
      </c>
      <c r="G1258" s="15">
        <f t="shared" si="117"/>
        <v>0</v>
      </c>
      <c r="H1258" s="15">
        <f t="shared" si="118"/>
        <v>0</v>
      </c>
      <c r="I1258" s="58">
        <f>'Fashring Assumptions'!$M$7*F1258</f>
        <v>0</v>
      </c>
      <c r="J1258" s="58">
        <f>'Fashring Assumptions'!$M$5*'Fashring Assumptions'!$M$7*E1258</f>
        <v>919.8125</v>
      </c>
      <c r="K1258" s="58">
        <f t="shared" si="119"/>
        <v>919.8125</v>
      </c>
    </row>
    <row r="1259" spans="1:11" x14ac:dyDescent="0.3">
      <c r="A1259" s="60">
        <v>43627</v>
      </c>
      <c r="B1259" s="15">
        <f t="shared" si="114"/>
        <v>2019</v>
      </c>
      <c r="C1259" s="15">
        <f t="shared" si="115"/>
        <v>6</v>
      </c>
      <c r="D1259" s="15">
        <f t="shared" si="116"/>
        <v>11</v>
      </c>
      <c r="E1259" s="15">
        <v>14105</v>
      </c>
      <c r="F1259" s="15">
        <v>0</v>
      </c>
      <c r="G1259" s="15">
        <f t="shared" si="117"/>
        <v>0</v>
      </c>
      <c r="H1259" s="15">
        <f t="shared" si="118"/>
        <v>0</v>
      </c>
      <c r="I1259" s="58">
        <f>'Fashring Assumptions'!$M$7*F1259</f>
        <v>0</v>
      </c>
      <c r="J1259" s="58">
        <f>'Fashring Assumptions'!$M$5*'Fashring Assumptions'!$M$7*E1259</f>
        <v>881.5625</v>
      </c>
      <c r="K1259" s="58">
        <f t="shared" si="119"/>
        <v>881.5625</v>
      </c>
    </row>
    <row r="1260" spans="1:11" x14ac:dyDescent="0.3">
      <c r="A1260" s="60">
        <v>43628</v>
      </c>
      <c r="B1260" s="15">
        <f t="shared" si="114"/>
        <v>2019</v>
      </c>
      <c r="C1260" s="15">
        <f t="shared" si="115"/>
        <v>6</v>
      </c>
      <c r="D1260" s="15">
        <f t="shared" si="116"/>
        <v>12</v>
      </c>
      <c r="E1260" s="15">
        <v>13449</v>
      </c>
      <c r="F1260" s="15">
        <v>0</v>
      </c>
      <c r="G1260" s="15">
        <f t="shared" si="117"/>
        <v>0</v>
      </c>
      <c r="H1260" s="15">
        <f t="shared" si="118"/>
        <v>0</v>
      </c>
      <c r="I1260" s="58">
        <f>'Fashring Assumptions'!$M$7*F1260</f>
        <v>0</v>
      </c>
      <c r="J1260" s="58">
        <f>'Fashring Assumptions'!$M$5*'Fashring Assumptions'!$M$7*E1260</f>
        <v>840.5625</v>
      </c>
      <c r="K1260" s="58">
        <f t="shared" si="119"/>
        <v>840.5625</v>
      </c>
    </row>
    <row r="1261" spans="1:11" x14ac:dyDescent="0.3">
      <c r="A1261" s="60">
        <v>43629</v>
      </c>
      <c r="B1261" s="15">
        <f t="shared" si="114"/>
        <v>2019</v>
      </c>
      <c r="C1261" s="15">
        <f t="shared" si="115"/>
        <v>6</v>
      </c>
      <c r="D1261" s="15">
        <f t="shared" si="116"/>
        <v>13</v>
      </c>
      <c r="E1261" s="15">
        <v>12918</v>
      </c>
      <c r="F1261" s="15">
        <v>0</v>
      </c>
      <c r="G1261" s="15">
        <f t="shared" si="117"/>
        <v>0</v>
      </c>
      <c r="H1261" s="15">
        <f t="shared" si="118"/>
        <v>0</v>
      </c>
      <c r="I1261" s="58">
        <f>'Fashring Assumptions'!$M$7*F1261</f>
        <v>0</v>
      </c>
      <c r="J1261" s="58">
        <f>'Fashring Assumptions'!$M$5*'Fashring Assumptions'!$M$7*E1261</f>
        <v>807.375</v>
      </c>
      <c r="K1261" s="58">
        <f t="shared" si="119"/>
        <v>807.375</v>
      </c>
    </row>
    <row r="1262" spans="1:11" x14ac:dyDescent="0.3">
      <c r="A1262" s="60">
        <v>43630</v>
      </c>
      <c r="B1262" s="15">
        <f t="shared" si="114"/>
        <v>2019</v>
      </c>
      <c r="C1262" s="15">
        <f t="shared" si="115"/>
        <v>6</v>
      </c>
      <c r="D1262" s="15">
        <f t="shared" si="116"/>
        <v>14</v>
      </c>
      <c r="E1262" s="15">
        <v>12369</v>
      </c>
      <c r="F1262" s="15">
        <v>0</v>
      </c>
      <c r="G1262" s="15">
        <f t="shared" si="117"/>
        <v>0</v>
      </c>
      <c r="H1262" s="15">
        <f t="shared" si="118"/>
        <v>0</v>
      </c>
      <c r="I1262" s="58">
        <f>'Fashring Assumptions'!$M$7*F1262</f>
        <v>0</v>
      </c>
      <c r="J1262" s="58">
        <f>'Fashring Assumptions'!$M$5*'Fashring Assumptions'!$M$7*E1262</f>
        <v>773.0625</v>
      </c>
      <c r="K1262" s="58">
        <f t="shared" si="119"/>
        <v>773.0625</v>
      </c>
    </row>
    <row r="1263" spans="1:11" x14ac:dyDescent="0.3">
      <c r="A1263" s="60">
        <v>43631</v>
      </c>
      <c r="B1263" s="15">
        <f t="shared" si="114"/>
        <v>2019</v>
      </c>
      <c r="C1263" s="15">
        <f t="shared" si="115"/>
        <v>6</v>
      </c>
      <c r="D1263" s="15">
        <f t="shared" si="116"/>
        <v>15</v>
      </c>
      <c r="E1263" s="15">
        <v>11698</v>
      </c>
      <c r="F1263" s="15">
        <v>0</v>
      </c>
      <c r="G1263" s="15">
        <f t="shared" si="117"/>
        <v>0</v>
      </c>
      <c r="H1263" s="15">
        <f t="shared" si="118"/>
        <v>0</v>
      </c>
      <c r="I1263" s="58">
        <f>'Fashring Assumptions'!$M$7*F1263</f>
        <v>0</v>
      </c>
      <c r="J1263" s="58">
        <f>'Fashring Assumptions'!$M$5*'Fashring Assumptions'!$M$7*E1263</f>
        <v>731.125</v>
      </c>
      <c r="K1263" s="58">
        <f t="shared" si="119"/>
        <v>731.125</v>
      </c>
    </row>
    <row r="1264" spans="1:11" x14ac:dyDescent="0.3">
      <c r="A1264" s="60">
        <v>43632</v>
      </c>
      <c r="B1264" s="15">
        <f t="shared" si="114"/>
        <v>2019</v>
      </c>
      <c r="C1264" s="15">
        <f t="shared" si="115"/>
        <v>6</v>
      </c>
      <c r="D1264" s="15">
        <f t="shared" si="116"/>
        <v>16</v>
      </c>
      <c r="E1264" s="15">
        <v>11174</v>
      </c>
      <c r="F1264" s="15">
        <v>0</v>
      </c>
      <c r="G1264" s="15">
        <f t="shared" si="117"/>
        <v>0</v>
      </c>
      <c r="H1264" s="15">
        <f t="shared" si="118"/>
        <v>0</v>
      </c>
      <c r="I1264" s="58">
        <f>'Fashring Assumptions'!$M$7*F1264</f>
        <v>0</v>
      </c>
      <c r="J1264" s="58">
        <f>'Fashring Assumptions'!$M$5*'Fashring Assumptions'!$M$7*E1264</f>
        <v>698.375</v>
      </c>
      <c r="K1264" s="58">
        <f t="shared" si="119"/>
        <v>698.375</v>
      </c>
    </row>
    <row r="1265" spans="1:11" x14ac:dyDescent="0.3">
      <c r="A1265" s="60">
        <v>43633</v>
      </c>
      <c r="B1265" s="15">
        <f t="shared" si="114"/>
        <v>2019</v>
      </c>
      <c r="C1265" s="15">
        <f t="shared" si="115"/>
        <v>6</v>
      </c>
      <c r="D1265" s="15">
        <f t="shared" si="116"/>
        <v>17</v>
      </c>
      <c r="E1265" s="15">
        <v>10538</v>
      </c>
      <c r="F1265" s="15">
        <v>0</v>
      </c>
      <c r="G1265" s="15">
        <f t="shared" si="117"/>
        <v>0</v>
      </c>
      <c r="H1265" s="15">
        <f t="shared" si="118"/>
        <v>0</v>
      </c>
      <c r="I1265" s="58">
        <f>'Fashring Assumptions'!$M$7*F1265</f>
        <v>0</v>
      </c>
      <c r="J1265" s="58">
        <f>'Fashring Assumptions'!$M$5*'Fashring Assumptions'!$M$7*E1265</f>
        <v>658.625</v>
      </c>
      <c r="K1265" s="58">
        <f t="shared" si="119"/>
        <v>658.625</v>
      </c>
    </row>
    <row r="1266" spans="1:11" x14ac:dyDescent="0.3">
      <c r="A1266" s="60">
        <v>43634</v>
      </c>
      <c r="B1266" s="15">
        <f t="shared" si="114"/>
        <v>2019</v>
      </c>
      <c r="C1266" s="15">
        <f t="shared" si="115"/>
        <v>6</v>
      </c>
      <c r="D1266" s="15">
        <f t="shared" si="116"/>
        <v>18</v>
      </c>
      <c r="E1266" s="15">
        <v>9979</v>
      </c>
      <c r="F1266" s="15">
        <v>0</v>
      </c>
      <c r="G1266" s="15">
        <f t="shared" si="117"/>
        <v>0</v>
      </c>
      <c r="H1266" s="15">
        <f t="shared" si="118"/>
        <v>0</v>
      </c>
      <c r="I1266" s="58">
        <f>'Fashring Assumptions'!$M$7*F1266</f>
        <v>0</v>
      </c>
      <c r="J1266" s="58">
        <f>'Fashring Assumptions'!$M$5*'Fashring Assumptions'!$M$7*E1266</f>
        <v>623.6875</v>
      </c>
      <c r="K1266" s="58">
        <f t="shared" si="119"/>
        <v>623.6875</v>
      </c>
    </row>
    <row r="1267" spans="1:11" x14ac:dyDescent="0.3">
      <c r="A1267" s="60">
        <v>43635</v>
      </c>
      <c r="B1267" s="15">
        <f t="shared" si="114"/>
        <v>2019</v>
      </c>
      <c r="C1267" s="15">
        <f t="shared" si="115"/>
        <v>6</v>
      </c>
      <c r="D1267" s="15">
        <f t="shared" si="116"/>
        <v>19</v>
      </c>
      <c r="E1267" s="15">
        <v>9409</v>
      </c>
      <c r="F1267" s="15">
        <v>0</v>
      </c>
      <c r="G1267" s="15">
        <f t="shared" si="117"/>
        <v>0</v>
      </c>
      <c r="H1267" s="15">
        <f t="shared" si="118"/>
        <v>0</v>
      </c>
      <c r="I1267" s="58">
        <f>'Fashring Assumptions'!$M$7*F1267</f>
        <v>0</v>
      </c>
      <c r="J1267" s="58">
        <f>'Fashring Assumptions'!$M$5*'Fashring Assumptions'!$M$7*E1267</f>
        <v>588.0625</v>
      </c>
      <c r="K1267" s="58">
        <f t="shared" si="119"/>
        <v>588.0625</v>
      </c>
    </row>
    <row r="1268" spans="1:11" x14ac:dyDescent="0.3">
      <c r="A1268" s="60">
        <v>43636</v>
      </c>
      <c r="B1268" s="15">
        <f t="shared" si="114"/>
        <v>2019</v>
      </c>
      <c r="C1268" s="15">
        <f t="shared" si="115"/>
        <v>6</v>
      </c>
      <c r="D1268" s="15">
        <f t="shared" si="116"/>
        <v>20</v>
      </c>
      <c r="E1268" s="15">
        <v>8523</v>
      </c>
      <c r="F1268" s="15">
        <v>0</v>
      </c>
      <c r="G1268" s="15">
        <f t="shared" si="117"/>
        <v>0</v>
      </c>
      <c r="H1268" s="15">
        <f t="shared" si="118"/>
        <v>0</v>
      </c>
      <c r="I1268" s="58">
        <f>'Fashring Assumptions'!$M$7*F1268</f>
        <v>0</v>
      </c>
      <c r="J1268" s="58">
        <f>'Fashring Assumptions'!$M$5*'Fashring Assumptions'!$M$7*E1268</f>
        <v>532.6875</v>
      </c>
      <c r="K1268" s="58">
        <f t="shared" si="119"/>
        <v>532.6875</v>
      </c>
    </row>
    <row r="1269" spans="1:11" x14ac:dyDescent="0.3">
      <c r="A1269" s="60">
        <v>43637</v>
      </c>
      <c r="B1269" s="15">
        <f t="shared" si="114"/>
        <v>2019</v>
      </c>
      <c r="C1269" s="15">
        <f t="shared" si="115"/>
        <v>6</v>
      </c>
      <c r="D1269" s="15">
        <f t="shared" si="116"/>
        <v>21</v>
      </c>
      <c r="E1269" s="15">
        <v>7583</v>
      </c>
      <c r="F1269" s="15">
        <v>0</v>
      </c>
      <c r="G1269" s="15">
        <f t="shared" si="117"/>
        <v>0</v>
      </c>
      <c r="H1269" s="15">
        <f t="shared" si="118"/>
        <v>0</v>
      </c>
      <c r="I1269" s="58">
        <f>'Fashring Assumptions'!$M$7*F1269</f>
        <v>0</v>
      </c>
      <c r="J1269" s="58">
        <f>'Fashring Assumptions'!$M$5*'Fashring Assumptions'!$M$7*E1269</f>
        <v>473.9375</v>
      </c>
      <c r="K1269" s="58">
        <f t="shared" si="119"/>
        <v>473.9375</v>
      </c>
    </row>
    <row r="1270" spans="1:11" x14ac:dyDescent="0.3">
      <c r="A1270" s="60">
        <v>43638</v>
      </c>
      <c r="B1270" s="15">
        <f t="shared" si="114"/>
        <v>2019</v>
      </c>
      <c r="C1270" s="15">
        <f t="shared" si="115"/>
        <v>6</v>
      </c>
      <c r="D1270" s="15">
        <f t="shared" si="116"/>
        <v>22</v>
      </c>
      <c r="E1270" s="15">
        <v>6718</v>
      </c>
      <c r="F1270" s="15">
        <v>0</v>
      </c>
      <c r="G1270" s="15">
        <f t="shared" si="117"/>
        <v>0</v>
      </c>
      <c r="H1270" s="15">
        <f t="shared" si="118"/>
        <v>0</v>
      </c>
      <c r="I1270" s="58">
        <f>'Fashring Assumptions'!$M$7*F1270</f>
        <v>0</v>
      </c>
      <c r="J1270" s="58">
        <f>'Fashring Assumptions'!$M$5*'Fashring Assumptions'!$M$7*E1270</f>
        <v>419.875</v>
      </c>
      <c r="K1270" s="58">
        <f t="shared" si="119"/>
        <v>419.875</v>
      </c>
    </row>
    <row r="1271" spans="1:11" x14ac:dyDescent="0.3">
      <c r="A1271" s="60">
        <v>43639</v>
      </c>
      <c r="B1271" s="15">
        <f t="shared" si="114"/>
        <v>2019</v>
      </c>
      <c r="C1271" s="15">
        <f t="shared" si="115"/>
        <v>6</v>
      </c>
      <c r="D1271" s="15">
        <f t="shared" si="116"/>
        <v>23</v>
      </c>
      <c r="E1271" s="15">
        <v>5848</v>
      </c>
      <c r="F1271" s="15">
        <v>0</v>
      </c>
      <c r="G1271" s="15">
        <f t="shared" si="117"/>
        <v>0</v>
      </c>
      <c r="H1271" s="15">
        <f t="shared" si="118"/>
        <v>0</v>
      </c>
      <c r="I1271" s="58">
        <f>'Fashring Assumptions'!$M$7*F1271</f>
        <v>0</v>
      </c>
      <c r="J1271" s="58">
        <f>'Fashring Assumptions'!$M$5*'Fashring Assumptions'!$M$7*E1271</f>
        <v>365.5</v>
      </c>
      <c r="K1271" s="58">
        <f t="shared" si="119"/>
        <v>365.5</v>
      </c>
    </row>
    <row r="1272" spans="1:11" x14ac:dyDescent="0.3">
      <c r="A1272" s="60">
        <v>43640</v>
      </c>
      <c r="B1272" s="15">
        <f t="shared" si="114"/>
        <v>2019</v>
      </c>
      <c r="C1272" s="15">
        <f t="shared" si="115"/>
        <v>6</v>
      </c>
      <c r="D1272" s="15">
        <f t="shared" si="116"/>
        <v>24</v>
      </c>
      <c r="E1272" s="15">
        <v>17502</v>
      </c>
      <c r="F1272" s="15">
        <v>12518</v>
      </c>
      <c r="G1272" s="15">
        <f t="shared" si="117"/>
        <v>1</v>
      </c>
      <c r="H1272" s="15">
        <f t="shared" si="118"/>
        <v>1000</v>
      </c>
      <c r="I1272" s="58">
        <f>'Fashring Assumptions'!$M$7*F1272</f>
        <v>31295</v>
      </c>
      <c r="J1272" s="58">
        <f>'Fashring Assumptions'!$M$5*'Fashring Assumptions'!$M$7*E1272</f>
        <v>1093.875</v>
      </c>
      <c r="K1272" s="58">
        <f t="shared" si="119"/>
        <v>33388.875</v>
      </c>
    </row>
    <row r="1273" spans="1:11" x14ac:dyDescent="0.3">
      <c r="A1273" s="60">
        <v>43641</v>
      </c>
      <c r="B1273" s="15">
        <f t="shared" si="114"/>
        <v>2019</v>
      </c>
      <c r="C1273" s="15">
        <f t="shared" si="115"/>
        <v>6</v>
      </c>
      <c r="D1273" s="15">
        <f t="shared" si="116"/>
        <v>25</v>
      </c>
      <c r="E1273" s="15">
        <v>16588</v>
      </c>
      <c r="F1273" s="15">
        <v>0</v>
      </c>
      <c r="G1273" s="15">
        <f t="shared" si="117"/>
        <v>0</v>
      </c>
      <c r="H1273" s="15">
        <f t="shared" si="118"/>
        <v>0</v>
      </c>
      <c r="I1273" s="58">
        <f>'Fashring Assumptions'!$M$7*F1273</f>
        <v>0</v>
      </c>
      <c r="J1273" s="58">
        <f>'Fashring Assumptions'!$M$5*'Fashring Assumptions'!$M$7*E1273</f>
        <v>1036.75</v>
      </c>
      <c r="K1273" s="58">
        <f t="shared" si="119"/>
        <v>1036.75</v>
      </c>
    </row>
    <row r="1274" spans="1:11" x14ac:dyDescent="0.3">
      <c r="A1274" s="60">
        <v>43642</v>
      </c>
      <c r="B1274" s="15">
        <f t="shared" si="114"/>
        <v>2019</v>
      </c>
      <c r="C1274" s="15">
        <f t="shared" si="115"/>
        <v>6</v>
      </c>
      <c r="D1274" s="15">
        <f t="shared" si="116"/>
        <v>26</v>
      </c>
      <c r="E1274" s="15">
        <v>15665</v>
      </c>
      <c r="F1274" s="15">
        <v>0</v>
      </c>
      <c r="G1274" s="15">
        <f t="shared" si="117"/>
        <v>0</v>
      </c>
      <c r="H1274" s="15">
        <f t="shared" si="118"/>
        <v>0</v>
      </c>
      <c r="I1274" s="58">
        <f>'Fashring Assumptions'!$M$7*F1274</f>
        <v>0</v>
      </c>
      <c r="J1274" s="58">
        <f>'Fashring Assumptions'!$M$5*'Fashring Assumptions'!$M$7*E1274</f>
        <v>979.0625</v>
      </c>
      <c r="K1274" s="58">
        <f t="shared" si="119"/>
        <v>979.0625</v>
      </c>
    </row>
    <row r="1275" spans="1:11" x14ac:dyDescent="0.3">
      <c r="A1275" s="60">
        <v>43643</v>
      </c>
      <c r="B1275" s="15">
        <f t="shared" si="114"/>
        <v>2019</v>
      </c>
      <c r="C1275" s="15">
        <f t="shared" si="115"/>
        <v>6</v>
      </c>
      <c r="D1275" s="15">
        <f t="shared" si="116"/>
        <v>27</v>
      </c>
      <c r="E1275" s="15">
        <v>14819</v>
      </c>
      <c r="F1275" s="15">
        <v>0</v>
      </c>
      <c r="G1275" s="15">
        <f t="shared" si="117"/>
        <v>0</v>
      </c>
      <c r="H1275" s="15">
        <f t="shared" si="118"/>
        <v>0</v>
      </c>
      <c r="I1275" s="58">
        <f>'Fashring Assumptions'!$M$7*F1275</f>
        <v>0</v>
      </c>
      <c r="J1275" s="58">
        <f>'Fashring Assumptions'!$M$5*'Fashring Assumptions'!$M$7*E1275</f>
        <v>926.1875</v>
      </c>
      <c r="K1275" s="58">
        <f t="shared" si="119"/>
        <v>926.1875</v>
      </c>
    </row>
    <row r="1276" spans="1:11" x14ac:dyDescent="0.3">
      <c r="A1276" s="60">
        <v>43644</v>
      </c>
      <c r="B1276" s="15">
        <f t="shared" si="114"/>
        <v>2019</v>
      </c>
      <c r="C1276" s="15">
        <f t="shared" si="115"/>
        <v>6</v>
      </c>
      <c r="D1276" s="15">
        <f t="shared" si="116"/>
        <v>28</v>
      </c>
      <c r="E1276" s="15">
        <v>13993</v>
      </c>
      <c r="F1276" s="15">
        <v>0</v>
      </c>
      <c r="G1276" s="15">
        <f t="shared" si="117"/>
        <v>0</v>
      </c>
      <c r="H1276" s="15">
        <f t="shared" si="118"/>
        <v>0</v>
      </c>
      <c r="I1276" s="58">
        <f>'Fashring Assumptions'!$M$7*F1276</f>
        <v>0</v>
      </c>
      <c r="J1276" s="58">
        <f>'Fashring Assumptions'!$M$5*'Fashring Assumptions'!$M$7*E1276</f>
        <v>874.5625</v>
      </c>
      <c r="K1276" s="58">
        <f t="shared" si="119"/>
        <v>874.5625</v>
      </c>
    </row>
    <row r="1277" spans="1:11" x14ac:dyDescent="0.3">
      <c r="A1277" s="60">
        <v>43645</v>
      </c>
      <c r="B1277" s="15">
        <f t="shared" si="114"/>
        <v>2019</v>
      </c>
      <c r="C1277" s="15">
        <f t="shared" si="115"/>
        <v>6</v>
      </c>
      <c r="D1277" s="15">
        <f t="shared" si="116"/>
        <v>29</v>
      </c>
      <c r="E1277" s="15">
        <v>13135</v>
      </c>
      <c r="F1277" s="15">
        <v>0</v>
      </c>
      <c r="G1277" s="15">
        <f t="shared" si="117"/>
        <v>0</v>
      </c>
      <c r="H1277" s="15">
        <f t="shared" si="118"/>
        <v>0</v>
      </c>
      <c r="I1277" s="58">
        <f>'Fashring Assumptions'!$M$7*F1277</f>
        <v>0</v>
      </c>
      <c r="J1277" s="58">
        <f>'Fashring Assumptions'!$M$5*'Fashring Assumptions'!$M$7*E1277</f>
        <v>820.9375</v>
      </c>
      <c r="K1277" s="58">
        <f t="shared" si="119"/>
        <v>820.9375</v>
      </c>
    </row>
    <row r="1278" spans="1:11" x14ac:dyDescent="0.3">
      <c r="A1278" s="60">
        <v>43646</v>
      </c>
      <c r="B1278" s="15">
        <f t="shared" si="114"/>
        <v>2019</v>
      </c>
      <c r="C1278" s="15">
        <f t="shared" si="115"/>
        <v>6</v>
      </c>
      <c r="D1278" s="15">
        <f t="shared" si="116"/>
        <v>30</v>
      </c>
      <c r="E1278" s="15">
        <v>12292</v>
      </c>
      <c r="F1278" s="15">
        <v>0</v>
      </c>
      <c r="G1278" s="15">
        <f t="shared" si="117"/>
        <v>0</v>
      </c>
      <c r="H1278" s="15">
        <f t="shared" si="118"/>
        <v>0</v>
      </c>
      <c r="I1278" s="58">
        <f>'Fashring Assumptions'!$M$7*F1278</f>
        <v>0</v>
      </c>
      <c r="J1278" s="58">
        <f>'Fashring Assumptions'!$M$5*'Fashring Assumptions'!$M$7*E1278</f>
        <v>768.25</v>
      </c>
      <c r="K1278" s="58">
        <f t="shared" si="119"/>
        <v>768.25</v>
      </c>
    </row>
    <row r="1279" spans="1:11" x14ac:dyDescent="0.3">
      <c r="A1279" s="60">
        <v>43647</v>
      </c>
      <c r="B1279" s="15">
        <f t="shared" si="114"/>
        <v>2019</v>
      </c>
      <c r="C1279" s="15">
        <f t="shared" si="115"/>
        <v>7</v>
      </c>
      <c r="D1279" s="15">
        <f t="shared" si="116"/>
        <v>1</v>
      </c>
      <c r="E1279" s="15">
        <v>11437</v>
      </c>
      <c r="F1279" s="15">
        <v>0</v>
      </c>
      <c r="G1279" s="15">
        <f t="shared" si="117"/>
        <v>0</v>
      </c>
      <c r="H1279" s="15">
        <f t="shared" si="118"/>
        <v>0</v>
      </c>
      <c r="I1279" s="58">
        <f>'Fashring Assumptions'!$M$7*F1279</f>
        <v>0</v>
      </c>
      <c r="J1279" s="58">
        <f>'Fashring Assumptions'!$M$5*'Fashring Assumptions'!$M$7*E1279</f>
        <v>714.8125</v>
      </c>
      <c r="K1279" s="58">
        <f t="shared" si="119"/>
        <v>714.8125</v>
      </c>
    </row>
    <row r="1280" spans="1:11" x14ac:dyDescent="0.3">
      <c r="A1280" s="60">
        <v>43648</v>
      </c>
      <c r="B1280" s="15">
        <f t="shared" si="114"/>
        <v>2019</v>
      </c>
      <c r="C1280" s="15">
        <f t="shared" si="115"/>
        <v>7</v>
      </c>
      <c r="D1280" s="15">
        <f t="shared" si="116"/>
        <v>2</v>
      </c>
      <c r="E1280" s="15">
        <v>10607</v>
      </c>
      <c r="F1280" s="15">
        <v>0</v>
      </c>
      <c r="G1280" s="15">
        <f t="shared" si="117"/>
        <v>0</v>
      </c>
      <c r="H1280" s="15">
        <f t="shared" si="118"/>
        <v>0</v>
      </c>
      <c r="I1280" s="58">
        <f>'Fashring Assumptions'!$M$7*F1280</f>
        <v>0</v>
      </c>
      <c r="J1280" s="58">
        <f>'Fashring Assumptions'!$M$5*'Fashring Assumptions'!$M$7*E1280</f>
        <v>662.9375</v>
      </c>
      <c r="K1280" s="58">
        <f t="shared" si="119"/>
        <v>662.9375</v>
      </c>
    </row>
    <row r="1281" spans="1:11" x14ac:dyDescent="0.3">
      <c r="A1281" s="60">
        <v>43649</v>
      </c>
      <c r="B1281" s="15">
        <f t="shared" si="114"/>
        <v>2019</v>
      </c>
      <c r="C1281" s="15">
        <f t="shared" si="115"/>
        <v>7</v>
      </c>
      <c r="D1281" s="15">
        <f t="shared" si="116"/>
        <v>3</v>
      </c>
      <c r="E1281" s="15">
        <v>9741</v>
      </c>
      <c r="F1281" s="15">
        <v>0</v>
      </c>
      <c r="G1281" s="15">
        <f t="shared" si="117"/>
        <v>0</v>
      </c>
      <c r="H1281" s="15">
        <f t="shared" si="118"/>
        <v>0</v>
      </c>
      <c r="I1281" s="58">
        <f>'Fashring Assumptions'!$M$7*F1281</f>
        <v>0</v>
      </c>
      <c r="J1281" s="58">
        <f>'Fashring Assumptions'!$M$5*'Fashring Assumptions'!$M$7*E1281</f>
        <v>608.8125</v>
      </c>
      <c r="K1281" s="58">
        <f t="shared" si="119"/>
        <v>608.8125</v>
      </c>
    </row>
    <row r="1282" spans="1:11" x14ac:dyDescent="0.3">
      <c r="A1282" s="60">
        <v>43650</v>
      </c>
      <c r="B1282" s="15">
        <f t="shared" si="114"/>
        <v>2019</v>
      </c>
      <c r="C1282" s="15">
        <f t="shared" si="115"/>
        <v>7</v>
      </c>
      <c r="D1282" s="15">
        <f t="shared" si="116"/>
        <v>4</v>
      </c>
      <c r="E1282" s="15">
        <v>8843</v>
      </c>
      <c r="F1282" s="15">
        <v>0</v>
      </c>
      <c r="G1282" s="15">
        <f t="shared" si="117"/>
        <v>0</v>
      </c>
      <c r="H1282" s="15">
        <f t="shared" si="118"/>
        <v>0</v>
      </c>
      <c r="I1282" s="58">
        <f>'Fashring Assumptions'!$M$7*F1282</f>
        <v>0</v>
      </c>
      <c r="J1282" s="58">
        <f>'Fashring Assumptions'!$M$5*'Fashring Assumptions'!$M$7*E1282</f>
        <v>552.6875</v>
      </c>
      <c r="K1282" s="58">
        <f t="shared" si="119"/>
        <v>552.6875</v>
      </c>
    </row>
    <row r="1283" spans="1:11" x14ac:dyDescent="0.3">
      <c r="A1283" s="60">
        <v>43651</v>
      </c>
      <c r="B1283" s="15">
        <f t="shared" ref="B1283:B1346" si="120">YEAR(A1283)</f>
        <v>2019</v>
      </c>
      <c r="C1283" s="15">
        <f t="shared" ref="C1283:C1346" si="121">MONTH(A1283)</f>
        <v>7</v>
      </c>
      <c r="D1283" s="15">
        <f t="shared" ref="D1283:D1346" si="122">DAY(A1283)</f>
        <v>5</v>
      </c>
      <c r="E1283" s="15">
        <v>7972</v>
      </c>
      <c r="F1283" s="15">
        <v>0</v>
      </c>
      <c r="G1283" s="15">
        <f t="shared" ref="G1283:G1346" si="123">IF(F1283&gt;0,1,0)</f>
        <v>0</v>
      </c>
      <c r="H1283" s="15">
        <f t="shared" ref="H1283:H1346" si="124">1000*G1283</f>
        <v>0</v>
      </c>
      <c r="I1283" s="58">
        <f>'Fashring Assumptions'!$M$7*F1283</f>
        <v>0</v>
      </c>
      <c r="J1283" s="58">
        <f>'Fashring Assumptions'!$M$5*'Fashring Assumptions'!$M$7*E1283</f>
        <v>498.25</v>
      </c>
      <c r="K1283" s="58">
        <f t="shared" ref="K1283:K1346" si="125">SUM(H1283:J1283)</f>
        <v>498.25</v>
      </c>
    </row>
    <row r="1284" spans="1:11" x14ac:dyDescent="0.3">
      <c r="A1284" s="60">
        <v>43652</v>
      </c>
      <c r="B1284" s="15">
        <f t="shared" si="120"/>
        <v>2019</v>
      </c>
      <c r="C1284" s="15">
        <f t="shared" si="121"/>
        <v>7</v>
      </c>
      <c r="D1284" s="15">
        <f t="shared" si="122"/>
        <v>6</v>
      </c>
      <c r="E1284" s="15">
        <v>7114</v>
      </c>
      <c r="F1284" s="15">
        <v>0</v>
      </c>
      <c r="G1284" s="15">
        <f t="shared" si="123"/>
        <v>0</v>
      </c>
      <c r="H1284" s="15">
        <f t="shared" si="124"/>
        <v>0</v>
      </c>
      <c r="I1284" s="58">
        <f>'Fashring Assumptions'!$M$7*F1284</f>
        <v>0</v>
      </c>
      <c r="J1284" s="58">
        <f>'Fashring Assumptions'!$M$5*'Fashring Assumptions'!$M$7*E1284</f>
        <v>444.625</v>
      </c>
      <c r="K1284" s="58">
        <f t="shared" si="125"/>
        <v>444.625</v>
      </c>
    </row>
    <row r="1285" spans="1:11" x14ac:dyDescent="0.3">
      <c r="A1285" s="60">
        <v>43653</v>
      </c>
      <c r="B1285" s="15">
        <f t="shared" si="120"/>
        <v>2019</v>
      </c>
      <c r="C1285" s="15">
        <f t="shared" si="121"/>
        <v>7</v>
      </c>
      <c r="D1285" s="15">
        <f t="shared" si="122"/>
        <v>7</v>
      </c>
      <c r="E1285" s="15">
        <v>6193</v>
      </c>
      <c r="F1285" s="15">
        <v>0</v>
      </c>
      <c r="G1285" s="15">
        <f t="shared" si="123"/>
        <v>0</v>
      </c>
      <c r="H1285" s="15">
        <f t="shared" si="124"/>
        <v>0</v>
      </c>
      <c r="I1285" s="58">
        <f>'Fashring Assumptions'!$M$7*F1285</f>
        <v>0</v>
      </c>
      <c r="J1285" s="58">
        <f>'Fashring Assumptions'!$M$5*'Fashring Assumptions'!$M$7*E1285</f>
        <v>387.0625</v>
      </c>
      <c r="K1285" s="58">
        <f t="shared" si="125"/>
        <v>387.0625</v>
      </c>
    </row>
    <row r="1286" spans="1:11" x14ac:dyDescent="0.3">
      <c r="A1286" s="60">
        <v>43654</v>
      </c>
      <c r="B1286" s="15">
        <f t="shared" si="120"/>
        <v>2019</v>
      </c>
      <c r="C1286" s="15">
        <f t="shared" si="121"/>
        <v>7</v>
      </c>
      <c r="D1286" s="15">
        <f t="shared" si="122"/>
        <v>8</v>
      </c>
      <c r="E1286" s="15">
        <v>5284</v>
      </c>
      <c r="F1286" s="15">
        <v>0</v>
      </c>
      <c r="G1286" s="15">
        <f t="shared" si="123"/>
        <v>0</v>
      </c>
      <c r="H1286" s="15">
        <f t="shared" si="124"/>
        <v>0</v>
      </c>
      <c r="I1286" s="58">
        <f>'Fashring Assumptions'!$M$7*F1286</f>
        <v>0</v>
      </c>
      <c r="J1286" s="58">
        <f>'Fashring Assumptions'!$M$5*'Fashring Assumptions'!$M$7*E1286</f>
        <v>330.25</v>
      </c>
      <c r="K1286" s="58">
        <f t="shared" si="125"/>
        <v>330.25</v>
      </c>
    </row>
    <row r="1287" spans="1:11" x14ac:dyDescent="0.3">
      <c r="A1287" s="60">
        <v>43655</v>
      </c>
      <c r="B1287" s="15">
        <f t="shared" si="120"/>
        <v>2019</v>
      </c>
      <c r="C1287" s="15">
        <f t="shared" si="121"/>
        <v>7</v>
      </c>
      <c r="D1287" s="15">
        <f t="shared" si="122"/>
        <v>9</v>
      </c>
      <c r="E1287" s="15">
        <v>15201</v>
      </c>
      <c r="F1287" s="15">
        <v>10778</v>
      </c>
      <c r="G1287" s="15">
        <f t="shared" si="123"/>
        <v>1</v>
      </c>
      <c r="H1287" s="15">
        <f t="shared" si="124"/>
        <v>1000</v>
      </c>
      <c r="I1287" s="58">
        <f>'Fashring Assumptions'!$M$7*F1287</f>
        <v>26945</v>
      </c>
      <c r="J1287" s="58">
        <f>'Fashring Assumptions'!$M$5*'Fashring Assumptions'!$M$7*E1287</f>
        <v>950.0625</v>
      </c>
      <c r="K1287" s="58">
        <f t="shared" si="125"/>
        <v>28895.0625</v>
      </c>
    </row>
    <row r="1288" spans="1:11" x14ac:dyDescent="0.3">
      <c r="A1288" s="60">
        <v>43656</v>
      </c>
      <c r="B1288" s="15">
        <f t="shared" si="120"/>
        <v>2019</v>
      </c>
      <c r="C1288" s="15">
        <f t="shared" si="121"/>
        <v>7</v>
      </c>
      <c r="D1288" s="15">
        <f t="shared" si="122"/>
        <v>10</v>
      </c>
      <c r="E1288" s="15">
        <v>14343</v>
      </c>
      <c r="F1288" s="15">
        <v>0</v>
      </c>
      <c r="G1288" s="15">
        <f t="shared" si="123"/>
        <v>0</v>
      </c>
      <c r="H1288" s="15">
        <f t="shared" si="124"/>
        <v>0</v>
      </c>
      <c r="I1288" s="58">
        <f>'Fashring Assumptions'!$M$7*F1288</f>
        <v>0</v>
      </c>
      <c r="J1288" s="58">
        <f>'Fashring Assumptions'!$M$5*'Fashring Assumptions'!$M$7*E1288</f>
        <v>896.4375</v>
      </c>
      <c r="K1288" s="58">
        <f t="shared" si="125"/>
        <v>896.4375</v>
      </c>
    </row>
    <row r="1289" spans="1:11" x14ac:dyDescent="0.3">
      <c r="A1289" s="60">
        <v>43657</v>
      </c>
      <c r="B1289" s="15">
        <f t="shared" si="120"/>
        <v>2019</v>
      </c>
      <c r="C1289" s="15">
        <f t="shared" si="121"/>
        <v>7</v>
      </c>
      <c r="D1289" s="15">
        <f t="shared" si="122"/>
        <v>11</v>
      </c>
      <c r="E1289" s="15">
        <v>13493</v>
      </c>
      <c r="F1289" s="15">
        <v>0</v>
      </c>
      <c r="G1289" s="15">
        <f t="shared" si="123"/>
        <v>0</v>
      </c>
      <c r="H1289" s="15">
        <f t="shared" si="124"/>
        <v>0</v>
      </c>
      <c r="I1289" s="58">
        <f>'Fashring Assumptions'!$M$7*F1289</f>
        <v>0</v>
      </c>
      <c r="J1289" s="58">
        <f>'Fashring Assumptions'!$M$5*'Fashring Assumptions'!$M$7*E1289</f>
        <v>843.3125</v>
      </c>
      <c r="K1289" s="58">
        <f t="shared" si="125"/>
        <v>843.3125</v>
      </c>
    </row>
    <row r="1290" spans="1:11" x14ac:dyDescent="0.3">
      <c r="A1290" s="60">
        <v>43658</v>
      </c>
      <c r="B1290" s="15">
        <f t="shared" si="120"/>
        <v>2019</v>
      </c>
      <c r="C1290" s="15">
        <f t="shared" si="121"/>
        <v>7</v>
      </c>
      <c r="D1290" s="15">
        <f t="shared" si="122"/>
        <v>12</v>
      </c>
      <c r="E1290" s="15">
        <v>12603</v>
      </c>
      <c r="F1290" s="15">
        <v>0</v>
      </c>
      <c r="G1290" s="15">
        <f t="shared" si="123"/>
        <v>0</v>
      </c>
      <c r="H1290" s="15">
        <f t="shared" si="124"/>
        <v>0</v>
      </c>
      <c r="I1290" s="58">
        <f>'Fashring Assumptions'!$M$7*F1290</f>
        <v>0</v>
      </c>
      <c r="J1290" s="58">
        <f>'Fashring Assumptions'!$M$5*'Fashring Assumptions'!$M$7*E1290</f>
        <v>787.6875</v>
      </c>
      <c r="K1290" s="58">
        <f t="shared" si="125"/>
        <v>787.6875</v>
      </c>
    </row>
    <row r="1291" spans="1:11" x14ac:dyDescent="0.3">
      <c r="A1291" s="60">
        <v>43659</v>
      </c>
      <c r="B1291" s="15">
        <f t="shared" si="120"/>
        <v>2019</v>
      </c>
      <c r="C1291" s="15">
        <f t="shared" si="121"/>
        <v>7</v>
      </c>
      <c r="D1291" s="15">
        <f t="shared" si="122"/>
        <v>13</v>
      </c>
      <c r="E1291" s="15">
        <v>11746</v>
      </c>
      <c r="F1291" s="15">
        <v>0</v>
      </c>
      <c r="G1291" s="15">
        <f t="shared" si="123"/>
        <v>0</v>
      </c>
      <c r="H1291" s="15">
        <f t="shared" si="124"/>
        <v>0</v>
      </c>
      <c r="I1291" s="58">
        <f>'Fashring Assumptions'!$M$7*F1291</f>
        <v>0</v>
      </c>
      <c r="J1291" s="58">
        <f>'Fashring Assumptions'!$M$5*'Fashring Assumptions'!$M$7*E1291</f>
        <v>734.125</v>
      </c>
      <c r="K1291" s="58">
        <f t="shared" si="125"/>
        <v>734.125</v>
      </c>
    </row>
    <row r="1292" spans="1:11" x14ac:dyDescent="0.3">
      <c r="A1292" s="60">
        <v>43660</v>
      </c>
      <c r="B1292" s="15">
        <f t="shared" si="120"/>
        <v>2019</v>
      </c>
      <c r="C1292" s="15">
        <f t="shared" si="121"/>
        <v>7</v>
      </c>
      <c r="D1292" s="15">
        <f t="shared" si="122"/>
        <v>14</v>
      </c>
      <c r="E1292" s="15">
        <v>10821</v>
      </c>
      <c r="F1292" s="15">
        <v>0</v>
      </c>
      <c r="G1292" s="15">
        <f t="shared" si="123"/>
        <v>0</v>
      </c>
      <c r="H1292" s="15">
        <f t="shared" si="124"/>
        <v>0</v>
      </c>
      <c r="I1292" s="58">
        <f>'Fashring Assumptions'!$M$7*F1292</f>
        <v>0</v>
      </c>
      <c r="J1292" s="58">
        <f>'Fashring Assumptions'!$M$5*'Fashring Assumptions'!$M$7*E1292</f>
        <v>676.3125</v>
      </c>
      <c r="K1292" s="58">
        <f t="shared" si="125"/>
        <v>676.3125</v>
      </c>
    </row>
    <row r="1293" spans="1:11" x14ac:dyDescent="0.3">
      <c r="A1293" s="60">
        <v>43661</v>
      </c>
      <c r="B1293" s="15">
        <f t="shared" si="120"/>
        <v>2019</v>
      </c>
      <c r="C1293" s="15">
        <f t="shared" si="121"/>
        <v>7</v>
      </c>
      <c r="D1293" s="15">
        <f t="shared" si="122"/>
        <v>15</v>
      </c>
      <c r="E1293" s="15">
        <v>9987</v>
      </c>
      <c r="F1293" s="15">
        <v>0</v>
      </c>
      <c r="G1293" s="15">
        <f t="shared" si="123"/>
        <v>0</v>
      </c>
      <c r="H1293" s="15">
        <f t="shared" si="124"/>
        <v>0</v>
      </c>
      <c r="I1293" s="58">
        <f>'Fashring Assumptions'!$M$7*F1293</f>
        <v>0</v>
      </c>
      <c r="J1293" s="58">
        <f>'Fashring Assumptions'!$M$5*'Fashring Assumptions'!$M$7*E1293</f>
        <v>624.1875</v>
      </c>
      <c r="K1293" s="58">
        <f t="shared" si="125"/>
        <v>624.1875</v>
      </c>
    </row>
    <row r="1294" spans="1:11" x14ac:dyDescent="0.3">
      <c r="A1294" s="60">
        <v>43662</v>
      </c>
      <c r="B1294" s="15">
        <f t="shared" si="120"/>
        <v>2019</v>
      </c>
      <c r="C1294" s="15">
        <f t="shared" si="121"/>
        <v>7</v>
      </c>
      <c r="D1294" s="15">
        <f t="shared" si="122"/>
        <v>16</v>
      </c>
      <c r="E1294" s="15">
        <v>9109</v>
      </c>
      <c r="F1294" s="15">
        <v>0</v>
      </c>
      <c r="G1294" s="15">
        <f t="shared" si="123"/>
        <v>0</v>
      </c>
      <c r="H1294" s="15">
        <f t="shared" si="124"/>
        <v>0</v>
      </c>
      <c r="I1294" s="58">
        <f>'Fashring Assumptions'!$M$7*F1294</f>
        <v>0</v>
      </c>
      <c r="J1294" s="58">
        <f>'Fashring Assumptions'!$M$5*'Fashring Assumptions'!$M$7*E1294</f>
        <v>569.3125</v>
      </c>
      <c r="K1294" s="58">
        <f t="shared" si="125"/>
        <v>569.3125</v>
      </c>
    </row>
    <row r="1295" spans="1:11" x14ac:dyDescent="0.3">
      <c r="A1295" s="60">
        <v>43663</v>
      </c>
      <c r="B1295" s="15">
        <f t="shared" si="120"/>
        <v>2019</v>
      </c>
      <c r="C1295" s="15">
        <f t="shared" si="121"/>
        <v>7</v>
      </c>
      <c r="D1295" s="15">
        <f t="shared" si="122"/>
        <v>17</v>
      </c>
      <c r="E1295" s="15">
        <v>8226</v>
      </c>
      <c r="F1295" s="15">
        <v>0</v>
      </c>
      <c r="G1295" s="15">
        <f t="shared" si="123"/>
        <v>0</v>
      </c>
      <c r="H1295" s="15">
        <f t="shared" si="124"/>
        <v>0</v>
      </c>
      <c r="I1295" s="58">
        <f>'Fashring Assumptions'!$M$7*F1295</f>
        <v>0</v>
      </c>
      <c r="J1295" s="58">
        <f>'Fashring Assumptions'!$M$5*'Fashring Assumptions'!$M$7*E1295</f>
        <v>514.125</v>
      </c>
      <c r="K1295" s="58">
        <f t="shared" si="125"/>
        <v>514.125</v>
      </c>
    </row>
    <row r="1296" spans="1:11" x14ac:dyDescent="0.3">
      <c r="A1296" s="60">
        <v>43664</v>
      </c>
      <c r="B1296" s="15">
        <f t="shared" si="120"/>
        <v>2019</v>
      </c>
      <c r="C1296" s="15">
        <f t="shared" si="121"/>
        <v>7</v>
      </c>
      <c r="D1296" s="15">
        <f t="shared" si="122"/>
        <v>18</v>
      </c>
      <c r="E1296" s="15">
        <v>7349</v>
      </c>
      <c r="F1296" s="15">
        <v>0</v>
      </c>
      <c r="G1296" s="15">
        <f t="shared" si="123"/>
        <v>0</v>
      </c>
      <c r="H1296" s="15">
        <f t="shared" si="124"/>
        <v>0</v>
      </c>
      <c r="I1296" s="58">
        <f>'Fashring Assumptions'!$M$7*F1296</f>
        <v>0</v>
      </c>
      <c r="J1296" s="58">
        <f>'Fashring Assumptions'!$M$5*'Fashring Assumptions'!$M$7*E1296</f>
        <v>459.3125</v>
      </c>
      <c r="K1296" s="58">
        <f t="shared" si="125"/>
        <v>459.3125</v>
      </c>
    </row>
    <row r="1297" spans="1:11" x14ac:dyDescent="0.3">
      <c r="A1297" s="60">
        <v>43665</v>
      </c>
      <c r="B1297" s="15">
        <f t="shared" si="120"/>
        <v>2019</v>
      </c>
      <c r="C1297" s="15">
        <f t="shared" si="121"/>
        <v>7</v>
      </c>
      <c r="D1297" s="15">
        <f t="shared" si="122"/>
        <v>19</v>
      </c>
      <c r="E1297" s="15">
        <v>6514</v>
      </c>
      <c r="F1297" s="15">
        <v>0</v>
      </c>
      <c r="G1297" s="15">
        <f t="shared" si="123"/>
        <v>0</v>
      </c>
      <c r="H1297" s="15">
        <f t="shared" si="124"/>
        <v>0</v>
      </c>
      <c r="I1297" s="58">
        <f>'Fashring Assumptions'!$M$7*F1297</f>
        <v>0</v>
      </c>
      <c r="J1297" s="58">
        <f>'Fashring Assumptions'!$M$5*'Fashring Assumptions'!$M$7*E1297</f>
        <v>407.125</v>
      </c>
      <c r="K1297" s="58">
        <f t="shared" si="125"/>
        <v>407.125</v>
      </c>
    </row>
    <row r="1298" spans="1:11" x14ac:dyDescent="0.3">
      <c r="A1298" s="60">
        <v>43666</v>
      </c>
      <c r="B1298" s="15">
        <f t="shared" si="120"/>
        <v>2019</v>
      </c>
      <c r="C1298" s="15">
        <f t="shared" si="121"/>
        <v>7</v>
      </c>
      <c r="D1298" s="15">
        <f t="shared" si="122"/>
        <v>20</v>
      </c>
      <c r="E1298" s="15">
        <v>5665</v>
      </c>
      <c r="F1298" s="15">
        <v>0</v>
      </c>
      <c r="G1298" s="15">
        <f t="shared" si="123"/>
        <v>0</v>
      </c>
      <c r="H1298" s="15">
        <f t="shared" si="124"/>
        <v>0</v>
      </c>
      <c r="I1298" s="58">
        <f>'Fashring Assumptions'!$M$7*F1298</f>
        <v>0</v>
      </c>
      <c r="J1298" s="58">
        <f>'Fashring Assumptions'!$M$5*'Fashring Assumptions'!$M$7*E1298</f>
        <v>354.0625</v>
      </c>
      <c r="K1298" s="58">
        <f t="shared" si="125"/>
        <v>354.0625</v>
      </c>
    </row>
    <row r="1299" spans="1:11" x14ac:dyDescent="0.3">
      <c r="A1299" s="60">
        <v>43667</v>
      </c>
      <c r="B1299" s="15">
        <f t="shared" si="120"/>
        <v>2019</v>
      </c>
      <c r="C1299" s="15">
        <f t="shared" si="121"/>
        <v>7</v>
      </c>
      <c r="D1299" s="15">
        <f t="shared" si="122"/>
        <v>21</v>
      </c>
      <c r="E1299" s="15">
        <v>19667</v>
      </c>
      <c r="F1299" s="15">
        <v>14880</v>
      </c>
      <c r="G1299" s="15">
        <f t="shared" si="123"/>
        <v>1</v>
      </c>
      <c r="H1299" s="15">
        <f t="shared" si="124"/>
        <v>1000</v>
      </c>
      <c r="I1299" s="58">
        <f>'Fashring Assumptions'!$M$7*F1299</f>
        <v>37200</v>
      </c>
      <c r="J1299" s="58">
        <f>'Fashring Assumptions'!$M$5*'Fashring Assumptions'!$M$7*E1299</f>
        <v>1229.1875</v>
      </c>
      <c r="K1299" s="58">
        <f t="shared" si="125"/>
        <v>39429.1875</v>
      </c>
    </row>
    <row r="1300" spans="1:11" x14ac:dyDescent="0.3">
      <c r="A1300" s="60">
        <v>43668</v>
      </c>
      <c r="B1300" s="15">
        <f t="shared" si="120"/>
        <v>2019</v>
      </c>
      <c r="C1300" s="15">
        <f t="shared" si="121"/>
        <v>7</v>
      </c>
      <c r="D1300" s="15">
        <f t="shared" si="122"/>
        <v>22</v>
      </c>
      <c r="E1300" s="15">
        <v>18806</v>
      </c>
      <c r="F1300" s="15">
        <v>0</v>
      </c>
      <c r="G1300" s="15">
        <f t="shared" si="123"/>
        <v>0</v>
      </c>
      <c r="H1300" s="15">
        <f t="shared" si="124"/>
        <v>0</v>
      </c>
      <c r="I1300" s="58">
        <f>'Fashring Assumptions'!$M$7*F1300</f>
        <v>0</v>
      </c>
      <c r="J1300" s="58">
        <f>'Fashring Assumptions'!$M$5*'Fashring Assumptions'!$M$7*E1300</f>
        <v>1175.375</v>
      </c>
      <c r="K1300" s="58">
        <f t="shared" si="125"/>
        <v>1175.375</v>
      </c>
    </row>
    <row r="1301" spans="1:11" x14ac:dyDescent="0.3">
      <c r="A1301" s="60">
        <v>43669</v>
      </c>
      <c r="B1301" s="15">
        <f t="shared" si="120"/>
        <v>2019</v>
      </c>
      <c r="C1301" s="15">
        <f t="shared" si="121"/>
        <v>7</v>
      </c>
      <c r="D1301" s="15">
        <f t="shared" si="122"/>
        <v>23</v>
      </c>
      <c r="E1301" s="15">
        <v>17886</v>
      </c>
      <c r="F1301" s="15">
        <v>0</v>
      </c>
      <c r="G1301" s="15">
        <f t="shared" si="123"/>
        <v>0</v>
      </c>
      <c r="H1301" s="15">
        <f t="shared" si="124"/>
        <v>0</v>
      </c>
      <c r="I1301" s="58">
        <f>'Fashring Assumptions'!$M$7*F1301</f>
        <v>0</v>
      </c>
      <c r="J1301" s="58">
        <f>'Fashring Assumptions'!$M$5*'Fashring Assumptions'!$M$7*E1301</f>
        <v>1117.875</v>
      </c>
      <c r="K1301" s="58">
        <f t="shared" si="125"/>
        <v>1117.875</v>
      </c>
    </row>
    <row r="1302" spans="1:11" x14ac:dyDescent="0.3">
      <c r="A1302" s="60">
        <v>43670</v>
      </c>
      <c r="B1302" s="15">
        <f t="shared" si="120"/>
        <v>2019</v>
      </c>
      <c r="C1302" s="15">
        <f t="shared" si="121"/>
        <v>7</v>
      </c>
      <c r="D1302" s="15">
        <f t="shared" si="122"/>
        <v>24</v>
      </c>
      <c r="E1302" s="15">
        <v>16973</v>
      </c>
      <c r="F1302" s="15">
        <v>0</v>
      </c>
      <c r="G1302" s="15">
        <f t="shared" si="123"/>
        <v>0</v>
      </c>
      <c r="H1302" s="15">
        <f t="shared" si="124"/>
        <v>0</v>
      </c>
      <c r="I1302" s="58">
        <f>'Fashring Assumptions'!$M$7*F1302</f>
        <v>0</v>
      </c>
      <c r="J1302" s="58">
        <f>'Fashring Assumptions'!$M$5*'Fashring Assumptions'!$M$7*E1302</f>
        <v>1060.8125</v>
      </c>
      <c r="K1302" s="58">
        <f t="shared" si="125"/>
        <v>1060.8125</v>
      </c>
    </row>
    <row r="1303" spans="1:11" x14ac:dyDescent="0.3">
      <c r="A1303" s="60">
        <v>43671</v>
      </c>
      <c r="B1303" s="15">
        <f t="shared" si="120"/>
        <v>2019</v>
      </c>
      <c r="C1303" s="15">
        <f t="shared" si="121"/>
        <v>7</v>
      </c>
      <c r="D1303" s="15">
        <f t="shared" si="122"/>
        <v>25</v>
      </c>
      <c r="E1303" s="15">
        <v>16098</v>
      </c>
      <c r="F1303" s="15">
        <v>0</v>
      </c>
      <c r="G1303" s="15">
        <f t="shared" si="123"/>
        <v>0</v>
      </c>
      <c r="H1303" s="15">
        <f t="shared" si="124"/>
        <v>0</v>
      </c>
      <c r="I1303" s="58">
        <f>'Fashring Assumptions'!$M$7*F1303</f>
        <v>0</v>
      </c>
      <c r="J1303" s="58">
        <f>'Fashring Assumptions'!$M$5*'Fashring Assumptions'!$M$7*E1303</f>
        <v>1006.125</v>
      </c>
      <c r="K1303" s="58">
        <f t="shared" si="125"/>
        <v>1006.125</v>
      </c>
    </row>
    <row r="1304" spans="1:11" x14ac:dyDescent="0.3">
      <c r="A1304" s="60">
        <v>43672</v>
      </c>
      <c r="B1304" s="15">
        <f t="shared" si="120"/>
        <v>2019</v>
      </c>
      <c r="C1304" s="15">
        <f t="shared" si="121"/>
        <v>7</v>
      </c>
      <c r="D1304" s="15">
        <f t="shared" si="122"/>
        <v>26</v>
      </c>
      <c r="E1304" s="15">
        <v>15237</v>
      </c>
      <c r="F1304" s="15">
        <v>0</v>
      </c>
      <c r="G1304" s="15">
        <f t="shared" si="123"/>
        <v>0</v>
      </c>
      <c r="H1304" s="15">
        <f t="shared" si="124"/>
        <v>0</v>
      </c>
      <c r="I1304" s="58">
        <f>'Fashring Assumptions'!$M$7*F1304</f>
        <v>0</v>
      </c>
      <c r="J1304" s="58">
        <f>'Fashring Assumptions'!$M$5*'Fashring Assumptions'!$M$7*E1304</f>
        <v>952.3125</v>
      </c>
      <c r="K1304" s="58">
        <f t="shared" si="125"/>
        <v>952.3125</v>
      </c>
    </row>
    <row r="1305" spans="1:11" x14ac:dyDescent="0.3">
      <c r="A1305" s="60">
        <v>43673</v>
      </c>
      <c r="B1305" s="15">
        <f t="shared" si="120"/>
        <v>2019</v>
      </c>
      <c r="C1305" s="15">
        <f t="shared" si="121"/>
        <v>7</v>
      </c>
      <c r="D1305" s="15">
        <f t="shared" si="122"/>
        <v>27</v>
      </c>
      <c r="E1305" s="15">
        <v>14319</v>
      </c>
      <c r="F1305" s="15">
        <v>0</v>
      </c>
      <c r="G1305" s="15">
        <f t="shared" si="123"/>
        <v>0</v>
      </c>
      <c r="H1305" s="15">
        <f t="shared" si="124"/>
        <v>0</v>
      </c>
      <c r="I1305" s="58">
        <f>'Fashring Assumptions'!$M$7*F1305</f>
        <v>0</v>
      </c>
      <c r="J1305" s="58">
        <f>'Fashring Assumptions'!$M$5*'Fashring Assumptions'!$M$7*E1305</f>
        <v>894.9375</v>
      </c>
      <c r="K1305" s="58">
        <f t="shared" si="125"/>
        <v>894.9375</v>
      </c>
    </row>
    <row r="1306" spans="1:11" x14ac:dyDescent="0.3">
      <c r="A1306" s="60">
        <v>43674</v>
      </c>
      <c r="B1306" s="15">
        <f t="shared" si="120"/>
        <v>2019</v>
      </c>
      <c r="C1306" s="15">
        <f t="shared" si="121"/>
        <v>7</v>
      </c>
      <c r="D1306" s="15">
        <f t="shared" si="122"/>
        <v>28</v>
      </c>
      <c r="E1306" s="15">
        <v>13419</v>
      </c>
      <c r="F1306" s="15">
        <v>0</v>
      </c>
      <c r="G1306" s="15">
        <f t="shared" si="123"/>
        <v>0</v>
      </c>
      <c r="H1306" s="15">
        <f t="shared" si="124"/>
        <v>0</v>
      </c>
      <c r="I1306" s="58">
        <f>'Fashring Assumptions'!$M$7*F1306</f>
        <v>0</v>
      </c>
      <c r="J1306" s="58">
        <f>'Fashring Assumptions'!$M$5*'Fashring Assumptions'!$M$7*E1306</f>
        <v>838.6875</v>
      </c>
      <c r="K1306" s="58">
        <f t="shared" si="125"/>
        <v>838.6875</v>
      </c>
    </row>
    <row r="1307" spans="1:11" x14ac:dyDescent="0.3">
      <c r="A1307" s="60">
        <v>43675</v>
      </c>
      <c r="B1307" s="15">
        <f t="shared" si="120"/>
        <v>2019</v>
      </c>
      <c r="C1307" s="15">
        <f t="shared" si="121"/>
        <v>7</v>
      </c>
      <c r="D1307" s="15">
        <f t="shared" si="122"/>
        <v>29</v>
      </c>
      <c r="E1307" s="15">
        <v>12532</v>
      </c>
      <c r="F1307" s="15">
        <v>0</v>
      </c>
      <c r="G1307" s="15">
        <f t="shared" si="123"/>
        <v>0</v>
      </c>
      <c r="H1307" s="15">
        <f t="shared" si="124"/>
        <v>0</v>
      </c>
      <c r="I1307" s="58">
        <f>'Fashring Assumptions'!$M$7*F1307</f>
        <v>0</v>
      </c>
      <c r="J1307" s="58">
        <f>'Fashring Assumptions'!$M$5*'Fashring Assumptions'!$M$7*E1307</f>
        <v>783.25</v>
      </c>
      <c r="K1307" s="58">
        <f t="shared" si="125"/>
        <v>783.25</v>
      </c>
    </row>
    <row r="1308" spans="1:11" x14ac:dyDescent="0.3">
      <c r="A1308" s="60">
        <v>43676</v>
      </c>
      <c r="B1308" s="15">
        <f t="shared" si="120"/>
        <v>2019</v>
      </c>
      <c r="C1308" s="15">
        <f t="shared" si="121"/>
        <v>7</v>
      </c>
      <c r="D1308" s="15">
        <f t="shared" si="122"/>
        <v>30</v>
      </c>
      <c r="E1308" s="15">
        <v>11653</v>
      </c>
      <c r="F1308" s="15">
        <v>0</v>
      </c>
      <c r="G1308" s="15">
        <f t="shared" si="123"/>
        <v>0</v>
      </c>
      <c r="H1308" s="15">
        <f t="shared" si="124"/>
        <v>0</v>
      </c>
      <c r="I1308" s="58">
        <f>'Fashring Assumptions'!$M$7*F1308</f>
        <v>0</v>
      </c>
      <c r="J1308" s="58">
        <f>'Fashring Assumptions'!$M$5*'Fashring Assumptions'!$M$7*E1308</f>
        <v>728.3125</v>
      </c>
      <c r="K1308" s="58">
        <f t="shared" si="125"/>
        <v>728.3125</v>
      </c>
    </row>
    <row r="1309" spans="1:11" x14ac:dyDescent="0.3">
      <c r="A1309" s="60">
        <v>43677</v>
      </c>
      <c r="B1309" s="15">
        <f t="shared" si="120"/>
        <v>2019</v>
      </c>
      <c r="C1309" s="15">
        <f t="shared" si="121"/>
        <v>7</v>
      </c>
      <c r="D1309" s="15">
        <f t="shared" si="122"/>
        <v>31</v>
      </c>
      <c r="E1309" s="15">
        <v>10828</v>
      </c>
      <c r="F1309" s="15">
        <v>0</v>
      </c>
      <c r="G1309" s="15">
        <f t="shared" si="123"/>
        <v>0</v>
      </c>
      <c r="H1309" s="15">
        <f t="shared" si="124"/>
        <v>0</v>
      </c>
      <c r="I1309" s="58">
        <f>'Fashring Assumptions'!$M$7*F1309</f>
        <v>0</v>
      </c>
      <c r="J1309" s="58">
        <f>'Fashring Assumptions'!$M$5*'Fashring Assumptions'!$M$7*E1309</f>
        <v>676.75</v>
      </c>
      <c r="K1309" s="58">
        <f t="shared" si="125"/>
        <v>676.75</v>
      </c>
    </row>
    <row r="1310" spans="1:11" x14ac:dyDescent="0.3">
      <c r="A1310" s="60">
        <v>43678</v>
      </c>
      <c r="B1310" s="15">
        <f t="shared" si="120"/>
        <v>2019</v>
      </c>
      <c r="C1310" s="15">
        <f t="shared" si="121"/>
        <v>8</v>
      </c>
      <c r="D1310" s="15">
        <f t="shared" si="122"/>
        <v>1</v>
      </c>
      <c r="E1310" s="15">
        <v>9913</v>
      </c>
      <c r="F1310" s="15">
        <v>0</v>
      </c>
      <c r="G1310" s="15">
        <f t="shared" si="123"/>
        <v>0</v>
      </c>
      <c r="H1310" s="15">
        <f t="shared" si="124"/>
        <v>0</v>
      </c>
      <c r="I1310" s="58">
        <f>'Fashring Assumptions'!$M$7*F1310</f>
        <v>0</v>
      </c>
      <c r="J1310" s="58">
        <f>'Fashring Assumptions'!$M$5*'Fashring Assumptions'!$M$7*E1310</f>
        <v>619.5625</v>
      </c>
      <c r="K1310" s="58">
        <f t="shared" si="125"/>
        <v>619.5625</v>
      </c>
    </row>
    <row r="1311" spans="1:11" x14ac:dyDescent="0.3">
      <c r="A1311" s="60">
        <v>43679</v>
      </c>
      <c r="B1311" s="15">
        <f t="shared" si="120"/>
        <v>2019</v>
      </c>
      <c r="C1311" s="15">
        <f t="shared" si="121"/>
        <v>8</v>
      </c>
      <c r="D1311" s="15">
        <f t="shared" si="122"/>
        <v>2</v>
      </c>
      <c r="E1311" s="15">
        <v>9036</v>
      </c>
      <c r="F1311" s="15">
        <v>0</v>
      </c>
      <c r="G1311" s="15">
        <f t="shared" si="123"/>
        <v>0</v>
      </c>
      <c r="H1311" s="15">
        <f t="shared" si="124"/>
        <v>0</v>
      </c>
      <c r="I1311" s="58">
        <f>'Fashring Assumptions'!$M$7*F1311</f>
        <v>0</v>
      </c>
      <c r="J1311" s="58">
        <f>'Fashring Assumptions'!$M$5*'Fashring Assumptions'!$M$7*E1311</f>
        <v>564.75</v>
      </c>
      <c r="K1311" s="58">
        <f t="shared" si="125"/>
        <v>564.75</v>
      </c>
    </row>
    <row r="1312" spans="1:11" x14ac:dyDescent="0.3">
      <c r="A1312" s="60">
        <v>43680</v>
      </c>
      <c r="B1312" s="15">
        <f t="shared" si="120"/>
        <v>2019</v>
      </c>
      <c r="C1312" s="15">
        <f t="shared" si="121"/>
        <v>8</v>
      </c>
      <c r="D1312" s="15">
        <f t="shared" si="122"/>
        <v>3</v>
      </c>
      <c r="E1312" s="15">
        <v>8207</v>
      </c>
      <c r="F1312" s="15">
        <v>0</v>
      </c>
      <c r="G1312" s="15">
        <f t="shared" si="123"/>
        <v>0</v>
      </c>
      <c r="H1312" s="15">
        <f t="shared" si="124"/>
        <v>0</v>
      </c>
      <c r="I1312" s="58">
        <f>'Fashring Assumptions'!$M$7*F1312</f>
        <v>0</v>
      </c>
      <c r="J1312" s="58">
        <f>'Fashring Assumptions'!$M$5*'Fashring Assumptions'!$M$7*E1312</f>
        <v>512.9375</v>
      </c>
      <c r="K1312" s="58">
        <f t="shared" si="125"/>
        <v>512.9375</v>
      </c>
    </row>
    <row r="1313" spans="1:11" x14ac:dyDescent="0.3">
      <c r="A1313" s="60">
        <v>43681</v>
      </c>
      <c r="B1313" s="15">
        <f t="shared" si="120"/>
        <v>2019</v>
      </c>
      <c r="C1313" s="15">
        <f t="shared" si="121"/>
        <v>8</v>
      </c>
      <c r="D1313" s="15">
        <f t="shared" si="122"/>
        <v>4</v>
      </c>
      <c r="E1313" s="15">
        <v>7331</v>
      </c>
      <c r="F1313" s="15">
        <v>0</v>
      </c>
      <c r="G1313" s="15">
        <f t="shared" si="123"/>
        <v>0</v>
      </c>
      <c r="H1313" s="15">
        <f t="shared" si="124"/>
        <v>0</v>
      </c>
      <c r="I1313" s="58">
        <f>'Fashring Assumptions'!$M$7*F1313</f>
        <v>0</v>
      </c>
      <c r="J1313" s="58">
        <f>'Fashring Assumptions'!$M$5*'Fashring Assumptions'!$M$7*E1313</f>
        <v>458.1875</v>
      </c>
      <c r="K1313" s="58">
        <f t="shared" si="125"/>
        <v>458.1875</v>
      </c>
    </row>
    <row r="1314" spans="1:11" x14ac:dyDescent="0.3">
      <c r="A1314" s="60">
        <v>43682</v>
      </c>
      <c r="B1314" s="15">
        <f t="shared" si="120"/>
        <v>2019</v>
      </c>
      <c r="C1314" s="15">
        <f t="shared" si="121"/>
        <v>8</v>
      </c>
      <c r="D1314" s="15">
        <f t="shared" si="122"/>
        <v>5</v>
      </c>
      <c r="E1314" s="15">
        <v>6472</v>
      </c>
      <c r="F1314" s="15">
        <v>0</v>
      </c>
      <c r="G1314" s="15">
        <f t="shared" si="123"/>
        <v>0</v>
      </c>
      <c r="H1314" s="15">
        <f t="shared" si="124"/>
        <v>0</v>
      </c>
      <c r="I1314" s="58">
        <f>'Fashring Assumptions'!$M$7*F1314</f>
        <v>0</v>
      </c>
      <c r="J1314" s="58">
        <f>'Fashring Assumptions'!$M$5*'Fashring Assumptions'!$M$7*E1314</f>
        <v>404.5</v>
      </c>
      <c r="K1314" s="58">
        <f t="shared" si="125"/>
        <v>404.5</v>
      </c>
    </row>
    <row r="1315" spans="1:11" x14ac:dyDescent="0.3">
      <c r="A1315" s="60">
        <v>43683</v>
      </c>
      <c r="B1315" s="15">
        <f t="shared" si="120"/>
        <v>2019</v>
      </c>
      <c r="C1315" s="15">
        <f t="shared" si="121"/>
        <v>8</v>
      </c>
      <c r="D1315" s="15">
        <f t="shared" si="122"/>
        <v>6</v>
      </c>
      <c r="E1315" s="15">
        <v>5602</v>
      </c>
      <c r="F1315" s="15">
        <v>0</v>
      </c>
      <c r="G1315" s="15">
        <f t="shared" si="123"/>
        <v>0</v>
      </c>
      <c r="H1315" s="15">
        <f t="shared" si="124"/>
        <v>0</v>
      </c>
      <c r="I1315" s="58">
        <f>'Fashring Assumptions'!$M$7*F1315</f>
        <v>0</v>
      </c>
      <c r="J1315" s="58">
        <f>'Fashring Assumptions'!$M$5*'Fashring Assumptions'!$M$7*E1315</f>
        <v>350.125</v>
      </c>
      <c r="K1315" s="58">
        <f t="shared" si="125"/>
        <v>350.125</v>
      </c>
    </row>
    <row r="1316" spans="1:11" x14ac:dyDescent="0.3">
      <c r="A1316" s="60">
        <v>43684</v>
      </c>
      <c r="B1316" s="15">
        <f t="shared" si="120"/>
        <v>2019</v>
      </c>
      <c r="C1316" s="15">
        <f t="shared" si="121"/>
        <v>8</v>
      </c>
      <c r="D1316" s="15">
        <f t="shared" si="122"/>
        <v>7</v>
      </c>
      <c r="E1316" s="15">
        <v>18917</v>
      </c>
      <c r="F1316" s="15">
        <v>14208</v>
      </c>
      <c r="G1316" s="15">
        <f t="shared" si="123"/>
        <v>1</v>
      </c>
      <c r="H1316" s="15">
        <f t="shared" si="124"/>
        <v>1000</v>
      </c>
      <c r="I1316" s="58">
        <f>'Fashring Assumptions'!$M$7*F1316</f>
        <v>35520</v>
      </c>
      <c r="J1316" s="58">
        <f>'Fashring Assumptions'!$M$5*'Fashring Assumptions'!$M$7*E1316</f>
        <v>1182.3125</v>
      </c>
      <c r="K1316" s="58">
        <f t="shared" si="125"/>
        <v>37702.3125</v>
      </c>
    </row>
    <row r="1317" spans="1:11" x14ac:dyDescent="0.3">
      <c r="A1317" s="60">
        <v>43685</v>
      </c>
      <c r="B1317" s="15">
        <f t="shared" si="120"/>
        <v>2019</v>
      </c>
      <c r="C1317" s="15">
        <f t="shared" si="121"/>
        <v>8</v>
      </c>
      <c r="D1317" s="15">
        <f t="shared" si="122"/>
        <v>8</v>
      </c>
      <c r="E1317" s="15">
        <v>18037</v>
      </c>
      <c r="F1317" s="15">
        <v>0</v>
      </c>
      <c r="G1317" s="15">
        <f t="shared" si="123"/>
        <v>0</v>
      </c>
      <c r="H1317" s="15">
        <f t="shared" si="124"/>
        <v>0</v>
      </c>
      <c r="I1317" s="58">
        <f>'Fashring Assumptions'!$M$7*F1317</f>
        <v>0</v>
      </c>
      <c r="J1317" s="58">
        <f>'Fashring Assumptions'!$M$5*'Fashring Assumptions'!$M$7*E1317</f>
        <v>1127.3125</v>
      </c>
      <c r="K1317" s="58">
        <f t="shared" si="125"/>
        <v>1127.3125</v>
      </c>
    </row>
    <row r="1318" spans="1:11" x14ac:dyDescent="0.3">
      <c r="A1318" s="60">
        <v>43686</v>
      </c>
      <c r="B1318" s="15">
        <f t="shared" si="120"/>
        <v>2019</v>
      </c>
      <c r="C1318" s="15">
        <f t="shared" si="121"/>
        <v>8</v>
      </c>
      <c r="D1318" s="15">
        <f t="shared" si="122"/>
        <v>9</v>
      </c>
      <c r="E1318" s="15">
        <v>17135</v>
      </c>
      <c r="F1318" s="15">
        <v>0</v>
      </c>
      <c r="G1318" s="15">
        <f t="shared" si="123"/>
        <v>0</v>
      </c>
      <c r="H1318" s="15">
        <f t="shared" si="124"/>
        <v>0</v>
      </c>
      <c r="I1318" s="58">
        <f>'Fashring Assumptions'!$M$7*F1318</f>
        <v>0</v>
      </c>
      <c r="J1318" s="58">
        <f>'Fashring Assumptions'!$M$5*'Fashring Assumptions'!$M$7*E1318</f>
        <v>1070.9375</v>
      </c>
      <c r="K1318" s="58">
        <f t="shared" si="125"/>
        <v>1070.9375</v>
      </c>
    </row>
    <row r="1319" spans="1:11" x14ac:dyDescent="0.3">
      <c r="A1319" s="60">
        <v>43687</v>
      </c>
      <c r="B1319" s="15">
        <f t="shared" si="120"/>
        <v>2019</v>
      </c>
      <c r="C1319" s="15">
        <f t="shared" si="121"/>
        <v>8</v>
      </c>
      <c r="D1319" s="15">
        <f t="shared" si="122"/>
        <v>10</v>
      </c>
      <c r="E1319" s="15">
        <v>16248</v>
      </c>
      <c r="F1319" s="15">
        <v>0</v>
      </c>
      <c r="G1319" s="15">
        <f t="shared" si="123"/>
        <v>0</v>
      </c>
      <c r="H1319" s="15">
        <f t="shared" si="124"/>
        <v>0</v>
      </c>
      <c r="I1319" s="58">
        <f>'Fashring Assumptions'!$M$7*F1319</f>
        <v>0</v>
      </c>
      <c r="J1319" s="58">
        <f>'Fashring Assumptions'!$M$5*'Fashring Assumptions'!$M$7*E1319</f>
        <v>1015.5</v>
      </c>
      <c r="K1319" s="58">
        <f t="shared" si="125"/>
        <v>1015.5</v>
      </c>
    </row>
    <row r="1320" spans="1:11" x14ac:dyDescent="0.3">
      <c r="A1320" s="60">
        <v>43688</v>
      </c>
      <c r="B1320" s="15">
        <f t="shared" si="120"/>
        <v>2019</v>
      </c>
      <c r="C1320" s="15">
        <f t="shared" si="121"/>
        <v>8</v>
      </c>
      <c r="D1320" s="15">
        <f t="shared" si="122"/>
        <v>11</v>
      </c>
      <c r="E1320" s="15">
        <v>15392</v>
      </c>
      <c r="F1320" s="15">
        <v>0</v>
      </c>
      <c r="G1320" s="15">
        <f t="shared" si="123"/>
        <v>0</v>
      </c>
      <c r="H1320" s="15">
        <f t="shared" si="124"/>
        <v>0</v>
      </c>
      <c r="I1320" s="58">
        <f>'Fashring Assumptions'!$M$7*F1320</f>
        <v>0</v>
      </c>
      <c r="J1320" s="58">
        <f>'Fashring Assumptions'!$M$5*'Fashring Assumptions'!$M$7*E1320</f>
        <v>962</v>
      </c>
      <c r="K1320" s="58">
        <f t="shared" si="125"/>
        <v>962</v>
      </c>
    </row>
    <row r="1321" spans="1:11" x14ac:dyDescent="0.3">
      <c r="A1321" s="60">
        <v>43689</v>
      </c>
      <c r="B1321" s="15">
        <f t="shared" si="120"/>
        <v>2019</v>
      </c>
      <c r="C1321" s="15">
        <f t="shared" si="121"/>
        <v>8</v>
      </c>
      <c r="D1321" s="15">
        <f t="shared" si="122"/>
        <v>12</v>
      </c>
      <c r="E1321" s="15">
        <v>14510</v>
      </c>
      <c r="F1321" s="15">
        <v>0</v>
      </c>
      <c r="G1321" s="15">
        <f t="shared" si="123"/>
        <v>0</v>
      </c>
      <c r="H1321" s="15">
        <f t="shared" si="124"/>
        <v>0</v>
      </c>
      <c r="I1321" s="58">
        <f>'Fashring Assumptions'!$M$7*F1321</f>
        <v>0</v>
      </c>
      <c r="J1321" s="58">
        <f>'Fashring Assumptions'!$M$5*'Fashring Assumptions'!$M$7*E1321</f>
        <v>906.875</v>
      </c>
      <c r="K1321" s="58">
        <f t="shared" si="125"/>
        <v>906.875</v>
      </c>
    </row>
    <row r="1322" spans="1:11" x14ac:dyDescent="0.3">
      <c r="A1322" s="60">
        <v>43690</v>
      </c>
      <c r="B1322" s="15">
        <f t="shared" si="120"/>
        <v>2019</v>
      </c>
      <c r="C1322" s="15">
        <f t="shared" si="121"/>
        <v>8</v>
      </c>
      <c r="D1322" s="15">
        <f t="shared" si="122"/>
        <v>13</v>
      </c>
      <c r="E1322" s="15">
        <v>13657</v>
      </c>
      <c r="F1322" s="15">
        <v>0</v>
      </c>
      <c r="G1322" s="15">
        <f t="shared" si="123"/>
        <v>0</v>
      </c>
      <c r="H1322" s="15">
        <f t="shared" si="124"/>
        <v>0</v>
      </c>
      <c r="I1322" s="58">
        <f>'Fashring Assumptions'!$M$7*F1322</f>
        <v>0</v>
      </c>
      <c r="J1322" s="58">
        <f>'Fashring Assumptions'!$M$5*'Fashring Assumptions'!$M$7*E1322</f>
        <v>853.5625</v>
      </c>
      <c r="K1322" s="58">
        <f t="shared" si="125"/>
        <v>853.5625</v>
      </c>
    </row>
    <row r="1323" spans="1:11" x14ac:dyDescent="0.3">
      <c r="A1323" s="60">
        <v>43691</v>
      </c>
      <c r="B1323" s="15">
        <f t="shared" si="120"/>
        <v>2019</v>
      </c>
      <c r="C1323" s="15">
        <f t="shared" si="121"/>
        <v>8</v>
      </c>
      <c r="D1323" s="15">
        <f t="shared" si="122"/>
        <v>14</v>
      </c>
      <c r="E1323" s="15">
        <v>12782</v>
      </c>
      <c r="F1323" s="15">
        <v>0</v>
      </c>
      <c r="G1323" s="15">
        <f t="shared" si="123"/>
        <v>0</v>
      </c>
      <c r="H1323" s="15">
        <f t="shared" si="124"/>
        <v>0</v>
      </c>
      <c r="I1323" s="58">
        <f>'Fashring Assumptions'!$M$7*F1323</f>
        <v>0</v>
      </c>
      <c r="J1323" s="58">
        <f>'Fashring Assumptions'!$M$5*'Fashring Assumptions'!$M$7*E1323</f>
        <v>798.875</v>
      </c>
      <c r="K1323" s="58">
        <f t="shared" si="125"/>
        <v>798.875</v>
      </c>
    </row>
    <row r="1324" spans="1:11" x14ac:dyDescent="0.3">
      <c r="A1324" s="60">
        <v>43692</v>
      </c>
      <c r="B1324" s="15">
        <f t="shared" si="120"/>
        <v>2019</v>
      </c>
      <c r="C1324" s="15">
        <f t="shared" si="121"/>
        <v>8</v>
      </c>
      <c r="D1324" s="15">
        <f t="shared" si="122"/>
        <v>15</v>
      </c>
      <c r="E1324" s="15">
        <v>11975</v>
      </c>
      <c r="F1324" s="15">
        <v>0</v>
      </c>
      <c r="G1324" s="15">
        <f t="shared" si="123"/>
        <v>0</v>
      </c>
      <c r="H1324" s="15">
        <f t="shared" si="124"/>
        <v>0</v>
      </c>
      <c r="I1324" s="58">
        <f>'Fashring Assumptions'!$M$7*F1324</f>
        <v>0</v>
      </c>
      <c r="J1324" s="58">
        <f>'Fashring Assumptions'!$M$5*'Fashring Assumptions'!$M$7*E1324</f>
        <v>748.4375</v>
      </c>
      <c r="K1324" s="58">
        <f t="shared" si="125"/>
        <v>748.4375</v>
      </c>
    </row>
    <row r="1325" spans="1:11" x14ac:dyDescent="0.3">
      <c r="A1325" s="60">
        <v>43693</v>
      </c>
      <c r="B1325" s="15">
        <f t="shared" si="120"/>
        <v>2019</v>
      </c>
      <c r="C1325" s="15">
        <f t="shared" si="121"/>
        <v>8</v>
      </c>
      <c r="D1325" s="15">
        <f t="shared" si="122"/>
        <v>16</v>
      </c>
      <c r="E1325" s="15">
        <v>11107</v>
      </c>
      <c r="F1325" s="15">
        <v>0</v>
      </c>
      <c r="G1325" s="15">
        <f t="shared" si="123"/>
        <v>0</v>
      </c>
      <c r="H1325" s="15">
        <f t="shared" si="124"/>
        <v>0</v>
      </c>
      <c r="I1325" s="58">
        <f>'Fashring Assumptions'!$M$7*F1325</f>
        <v>0</v>
      </c>
      <c r="J1325" s="58">
        <f>'Fashring Assumptions'!$M$5*'Fashring Assumptions'!$M$7*E1325</f>
        <v>694.1875</v>
      </c>
      <c r="K1325" s="58">
        <f t="shared" si="125"/>
        <v>694.1875</v>
      </c>
    </row>
    <row r="1326" spans="1:11" x14ac:dyDescent="0.3">
      <c r="A1326" s="60">
        <v>43694</v>
      </c>
      <c r="B1326" s="15">
        <f t="shared" si="120"/>
        <v>2019</v>
      </c>
      <c r="C1326" s="15">
        <f t="shared" si="121"/>
        <v>8</v>
      </c>
      <c r="D1326" s="15">
        <f t="shared" si="122"/>
        <v>17</v>
      </c>
      <c r="E1326" s="15">
        <v>10273</v>
      </c>
      <c r="F1326" s="15">
        <v>0</v>
      </c>
      <c r="G1326" s="15">
        <f t="shared" si="123"/>
        <v>0</v>
      </c>
      <c r="H1326" s="15">
        <f t="shared" si="124"/>
        <v>0</v>
      </c>
      <c r="I1326" s="58">
        <f>'Fashring Assumptions'!$M$7*F1326</f>
        <v>0</v>
      </c>
      <c r="J1326" s="58">
        <f>'Fashring Assumptions'!$M$5*'Fashring Assumptions'!$M$7*E1326</f>
        <v>642.0625</v>
      </c>
      <c r="K1326" s="58">
        <f t="shared" si="125"/>
        <v>642.0625</v>
      </c>
    </row>
    <row r="1327" spans="1:11" x14ac:dyDescent="0.3">
      <c r="A1327" s="60">
        <v>43695</v>
      </c>
      <c r="B1327" s="15">
        <f t="shared" si="120"/>
        <v>2019</v>
      </c>
      <c r="C1327" s="15">
        <f t="shared" si="121"/>
        <v>8</v>
      </c>
      <c r="D1327" s="15">
        <f t="shared" si="122"/>
        <v>18</v>
      </c>
      <c r="E1327" s="15">
        <v>9450</v>
      </c>
      <c r="F1327" s="15">
        <v>0</v>
      </c>
      <c r="G1327" s="15">
        <f t="shared" si="123"/>
        <v>0</v>
      </c>
      <c r="H1327" s="15">
        <f t="shared" si="124"/>
        <v>0</v>
      </c>
      <c r="I1327" s="58">
        <f>'Fashring Assumptions'!$M$7*F1327</f>
        <v>0</v>
      </c>
      <c r="J1327" s="58">
        <f>'Fashring Assumptions'!$M$5*'Fashring Assumptions'!$M$7*E1327</f>
        <v>590.625</v>
      </c>
      <c r="K1327" s="58">
        <f t="shared" si="125"/>
        <v>590.625</v>
      </c>
    </row>
    <row r="1328" spans="1:11" x14ac:dyDescent="0.3">
      <c r="A1328" s="60">
        <v>43696</v>
      </c>
      <c r="B1328" s="15">
        <f t="shared" si="120"/>
        <v>2019</v>
      </c>
      <c r="C1328" s="15">
        <f t="shared" si="121"/>
        <v>8</v>
      </c>
      <c r="D1328" s="15">
        <f t="shared" si="122"/>
        <v>19</v>
      </c>
      <c r="E1328" s="15">
        <v>8566</v>
      </c>
      <c r="F1328" s="15">
        <v>0</v>
      </c>
      <c r="G1328" s="15">
        <f t="shared" si="123"/>
        <v>0</v>
      </c>
      <c r="H1328" s="15">
        <f t="shared" si="124"/>
        <v>0</v>
      </c>
      <c r="I1328" s="58">
        <f>'Fashring Assumptions'!$M$7*F1328</f>
        <v>0</v>
      </c>
      <c r="J1328" s="58">
        <f>'Fashring Assumptions'!$M$5*'Fashring Assumptions'!$M$7*E1328</f>
        <v>535.375</v>
      </c>
      <c r="K1328" s="58">
        <f t="shared" si="125"/>
        <v>535.375</v>
      </c>
    </row>
    <row r="1329" spans="1:11" x14ac:dyDescent="0.3">
      <c r="A1329" s="60">
        <v>43697</v>
      </c>
      <c r="B1329" s="15">
        <f t="shared" si="120"/>
        <v>2019</v>
      </c>
      <c r="C1329" s="15">
        <f t="shared" si="121"/>
        <v>8</v>
      </c>
      <c r="D1329" s="15">
        <f t="shared" si="122"/>
        <v>20</v>
      </c>
      <c r="E1329" s="15">
        <v>7679</v>
      </c>
      <c r="F1329" s="15">
        <v>0</v>
      </c>
      <c r="G1329" s="15">
        <f t="shared" si="123"/>
        <v>0</v>
      </c>
      <c r="H1329" s="15">
        <f t="shared" si="124"/>
        <v>0</v>
      </c>
      <c r="I1329" s="58">
        <f>'Fashring Assumptions'!$M$7*F1329</f>
        <v>0</v>
      </c>
      <c r="J1329" s="58">
        <f>'Fashring Assumptions'!$M$5*'Fashring Assumptions'!$M$7*E1329</f>
        <v>479.9375</v>
      </c>
      <c r="K1329" s="58">
        <f t="shared" si="125"/>
        <v>479.9375</v>
      </c>
    </row>
    <row r="1330" spans="1:11" x14ac:dyDescent="0.3">
      <c r="A1330" s="60">
        <v>43698</v>
      </c>
      <c r="B1330" s="15">
        <f t="shared" si="120"/>
        <v>2019</v>
      </c>
      <c r="C1330" s="15">
        <f t="shared" si="121"/>
        <v>8</v>
      </c>
      <c r="D1330" s="15">
        <f t="shared" si="122"/>
        <v>21</v>
      </c>
      <c r="E1330" s="15">
        <v>6817</v>
      </c>
      <c r="F1330" s="15">
        <v>0</v>
      </c>
      <c r="G1330" s="15">
        <f t="shared" si="123"/>
        <v>0</v>
      </c>
      <c r="H1330" s="15">
        <f t="shared" si="124"/>
        <v>0</v>
      </c>
      <c r="I1330" s="58">
        <f>'Fashring Assumptions'!$M$7*F1330</f>
        <v>0</v>
      </c>
      <c r="J1330" s="58">
        <f>'Fashring Assumptions'!$M$5*'Fashring Assumptions'!$M$7*E1330</f>
        <v>426.0625</v>
      </c>
      <c r="K1330" s="58">
        <f t="shared" si="125"/>
        <v>426.0625</v>
      </c>
    </row>
    <row r="1331" spans="1:11" x14ac:dyDescent="0.3">
      <c r="A1331" s="60">
        <v>43699</v>
      </c>
      <c r="B1331" s="15">
        <f t="shared" si="120"/>
        <v>2019</v>
      </c>
      <c r="C1331" s="15">
        <f t="shared" si="121"/>
        <v>8</v>
      </c>
      <c r="D1331" s="15">
        <f t="shared" si="122"/>
        <v>22</v>
      </c>
      <c r="E1331" s="15">
        <v>5902</v>
      </c>
      <c r="F1331" s="15">
        <v>0</v>
      </c>
      <c r="G1331" s="15">
        <f t="shared" si="123"/>
        <v>0</v>
      </c>
      <c r="H1331" s="15">
        <f t="shared" si="124"/>
        <v>0</v>
      </c>
      <c r="I1331" s="58">
        <f>'Fashring Assumptions'!$M$7*F1331</f>
        <v>0</v>
      </c>
      <c r="J1331" s="58">
        <f>'Fashring Assumptions'!$M$5*'Fashring Assumptions'!$M$7*E1331</f>
        <v>368.875</v>
      </c>
      <c r="K1331" s="58">
        <f t="shared" si="125"/>
        <v>368.875</v>
      </c>
    </row>
    <row r="1332" spans="1:11" x14ac:dyDescent="0.3">
      <c r="A1332" s="60">
        <v>43700</v>
      </c>
      <c r="B1332" s="15">
        <f t="shared" si="120"/>
        <v>2019</v>
      </c>
      <c r="C1332" s="15">
        <f t="shared" si="121"/>
        <v>8</v>
      </c>
      <c r="D1332" s="15">
        <f t="shared" si="122"/>
        <v>23</v>
      </c>
      <c r="E1332" s="15">
        <v>15605</v>
      </c>
      <c r="F1332" s="15">
        <v>10606</v>
      </c>
      <c r="G1332" s="15">
        <f t="shared" si="123"/>
        <v>1</v>
      </c>
      <c r="H1332" s="15">
        <f t="shared" si="124"/>
        <v>1000</v>
      </c>
      <c r="I1332" s="58">
        <f>'Fashring Assumptions'!$M$7*F1332</f>
        <v>26515</v>
      </c>
      <c r="J1332" s="58">
        <f>'Fashring Assumptions'!$M$5*'Fashring Assumptions'!$M$7*E1332</f>
        <v>975.3125</v>
      </c>
      <c r="K1332" s="58">
        <f t="shared" si="125"/>
        <v>28490.3125</v>
      </c>
    </row>
    <row r="1333" spans="1:11" x14ac:dyDescent="0.3">
      <c r="A1333" s="60">
        <v>43701</v>
      </c>
      <c r="B1333" s="15">
        <f t="shared" si="120"/>
        <v>2019</v>
      </c>
      <c r="C1333" s="15">
        <f t="shared" si="121"/>
        <v>8</v>
      </c>
      <c r="D1333" s="15">
        <f t="shared" si="122"/>
        <v>24</v>
      </c>
      <c r="E1333" s="15">
        <v>14739</v>
      </c>
      <c r="F1333" s="15">
        <v>0</v>
      </c>
      <c r="G1333" s="15">
        <f t="shared" si="123"/>
        <v>0</v>
      </c>
      <c r="H1333" s="15">
        <f t="shared" si="124"/>
        <v>0</v>
      </c>
      <c r="I1333" s="58">
        <f>'Fashring Assumptions'!$M$7*F1333</f>
        <v>0</v>
      </c>
      <c r="J1333" s="58">
        <f>'Fashring Assumptions'!$M$5*'Fashring Assumptions'!$M$7*E1333</f>
        <v>921.1875</v>
      </c>
      <c r="K1333" s="58">
        <f t="shared" si="125"/>
        <v>921.1875</v>
      </c>
    </row>
    <row r="1334" spans="1:11" x14ac:dyDescent="0.3">
      <c r="A1334" s="60">
        <v>43702</v>
      </c>
      <c r="B1334" s="15">
        <f t="shared" si="120"/>
        <v>2019</v>
      </c>
      <c r="C1334" s="15">
        <f t="shared" si="121"/>
        <v>8</v>
      </c>
      <c r="D1334" s="15">
        <f t="shared" si="122"/>
        <v>25</v>
      </c>
      <c r="E1334" s="15">
        <v>13891</v>
      </c>
      <c r="F1334" s="15">
        <v>0</v>
      </c>
      <c r="G1334" s="15">
        <f t="shared" si="123"/>
        <v>0</v>
      </c>
      <c r="H1334" s="15">
        <f t="shared" si="124"/>
        <v>0</v>
      </c>
      <c r="I1334" s="58">
        <f>'Fashring Assumptions'!$M$7*F1334</f>
        <v>0</v>
      </c>
      <c r="J1334" s="58">
        <f>'Fashring Assumptions'!$M$5*'Fashring Assumptions'!$M$7*E1334</f>
        <v>868.1875</v>
      </c>
      <c r="K1334" s="58">
        <f t="shared" si="125"/>
        <v>868.1875</v>
      </c>
    </row>
    <row r="1335" spans="1:11" x14ac:dyDescent="0.3">
      <c r="A1335" s="60">
        <v>43703</v>
      </c>
      <c r="B1335" s="15">
        <f t="shared" si="120"/>
        <v>2019</v>
      </c>
      <c r="C1335" s="15">
        <f t="shared" si="121"/>
        <v>8</v>
      </c>
      <c r="D1335" s="15">
        <f t="shared" si="122"/>
        <v>26</v>
      </c>
      <c r="E1335" s="15">
        <v>13016</v>
      </c>
      <c r="F1335" s="15">
        <v>0</v>
      </c>
      <c r="G1335" s="15">
        <f t="shared" si="123"/>
        <v>0</v>
      </c>
      <c r="H1335" s="15">
        <f t="shared" si="124"/>
        <v>0</v>
      </c>
      <c r="I1335" s="58">
        <f>'Fashring Assumptions'!$M$7*F1335</f>
        <v>0</v>
      </c>
      <c r="J1335" s="58">
        <f>'Fashring Assumptions'!$M$5*'Fashring Assumptions'!$M$7*E1335</f>
        <v>813.5</v>
      </c>
      <c r="K1335" s="58">
        <f t="shared" si="125"/>
        <v>813.5</v>
      </c>
    </row>
    <row r="1336" spans="1:11" x14ac:dyDescent="0.3">
      <c r="A1336" s="60">
        <v>43704</v>
      </c>
      <c r="B1336" s="15">
        <f t="shared" si="120"/>
        <v>2019</v>
      </c>
      <c r="C1336" s="15">
        <f t="shared" si="121"/>
        <v>8</v>
      </c>
      <c r="D1336" s="15">
        <f t="shared" si="122"/>
        <v>27</v>
      </c>
      <c r="E1336" s="15">
        <v>12132</v>
      </c>
      <c r="F1336" s="15">
        <v>0</v>
      </c>
      <c r="G1336" s="15">
        <f t="shared" si="123"/>
        <v>0</v>
      </c>
      <c r="H1336" s="15">
        <f t="shared" si="124"/>
        <v>0</v>
      </c>
      <c r="I1336" s="58">
        <f>'Fashring Assumptions'!$M$7*F1336</f>
        <v>0</v>
      </c>
      <c r="J1336" s="58">
        <f>'Fashring Assumptions'!$M$5*'Fashring Assumptions'!$M$7*E1336</f>
        <v>758.25</v>
      </c>
      <c r="K1336" s="58">
        <f t="shared" si="125"/>
        <v>758.25</v>
      </c>
    </row>
    <row r="1337" spans="1:11" x14ac:dyDescent="0.3">
      <c r="A1337" s="60">
        <v>43705</v>
      </c>
      <c r="B1337" s="15">
        <f t="shared" si="120"/>
        <v>2019</v>
      </c>
      <c r="C1337" s="15">
        <f t="shared" si="121"/>
        <v>8</v>
      </c>
      <c r="D1337" s="15">
        <f t="shared" si="122"/>
        <v>28</v>
      </c>
      <c r="E1337" s="15">
        <v>11274</v>
      </c>
      <c r="F1337" s="15">
        <v>0</v>
      </c>
      <c r="G1337" s="15">
        <f t="shared" si="123"/>
        <v>0</v>
      </c>
      <c r="H1337" s="15">
        <f t="shared" si="124"/>
        <v>0</v>
      </c>
      <c r="I1337" s="58">
        <f>'Fashring Assumptions'!$M$7*F1337</f>
        <v>0</v>
      </c>
      <c r="J1337" s="58">
        <f>'Fashring Assumptions'!$M$5*'Fashring Assumptions'!$M$7*E1337</f>
        <v>704.625</v>
      </c>
      <c r="K1337" s="58">
        <f t="shared" si="125"/>
        <v>704.625</v>
      </c>
    </row>
    <row r="1338" spans="1:11" x14ac:dyDescent="0.3">
      <c r="A1338" s="60">
        <v>43706</v>
      </c>
      <c r="B1338" s="15">
        <f t="shared" si="120"/>
        <v>2019</v>
      </c>
      <c r="C1338" s="15">
        <f t="shared" si="121"/>
        <v>8</v>
      </c>
      <c r="D1338" s="15">
        <f t="shared" si="122"/>
        <v>29</v>
      </c>
      <c r="E1338" s="15">
        <v>10395</v>
      </c>
      <c r="F1338" s="15">
        <v>0</v>
      </c>
      <c r="G1338" s="15">
        <f t="shared" si="123"/>
        <v>0</v>
      </c>
      <c r="H1338" s="15">
        <f t="shared" si="124"/>
        <v>0</v>
      </c>
      <c r="I1338" s="58">
        <f>'Fashring Assumptions'!$M$7*F1338</f>
        <v>0</v>
      </c>
      <c r="J1338" s="58">
        <f>'Fashring Assumptions'!$M$5*'Fashring Assumptions'!$M$7*E1338</f>
        <v>649.6875</v>
      </c>
      <c r="K1338" s="58">
        <f t="shared" si="125"/>
        <v>649.6875</v>
      </c>
    </row>
    <row r="1339" spans="1:11" x14ac:dyDescent="0.3">
      <c r="A1339" s="60">
        <v>43707</v>
      </c>
      <c r="B1339" s="15">
        <f t="shared" si="120"/>
        <v>2019</v>
      </c>
      <c r="C1339" s="15">
        <f t="shared" si="121"/>
        <v>8</v>
      </c>
      <c r="D1339" s="15">
        <f t="shared" si="122"/>
        <v>30</v>
      </c>
      <c r="E1339" s="15">
        <v>9551</v>
      </c>
      <c r="F1339" s="15">
        <v>0</v>
      </c>
      <c r="G1339" s="15">
        <f t="shared" si="123"/>
        <v>0</v>
      </c>
      <c r="H1339" s="15">
        <f t="shared" si="124"/>
        <v>0</v>
      </c>
      <c r="I1339" s="58">
        <f>'Fashring Assumptions'!$M$7*F1339</f>
        <v>0</v>
      </c>
      <c r="J1339" s="58">
        <f>'Fashring Assumptions'!$M$5*'Fashring Assumptions'!$M$7*E1339</f>
        <v>596.9375</v>
      </c>
      <c r="K1339" s="58">
        <f t="shared" si="125"/>
        <v>596.9375</v>
      </c>
    </row>
    <row r="1340" spans="1:11" x14ac:dyDescent="0.3">
      <c r="A1340" s="60">
        <v>43708</v>
      </c>
      <c r="B1340" s="15">
        <f t="shared" si="120"/>
        <v>2019</v>
      </c>
      <c r="C1340" s="15">
        <f t="shared" si="121"/>
        <v>8</v>
      </c>
      <c r="D1340" s="15">
        <f t="shared" si="122"/>
        <v>31</v>
      </c>
      <c r="E1340" s="15">
        <v>8619</v>
      </c>
      <c r="F1340" s="15">
        <v>0</v>
      </c>
      <c r="G1340" s="15">
        <f t="shared" si="123"/>
        <v>0</v>
      </c>
      <c r="H1340" s="15">
        <f t="shared" si="124"/>
        <v>0</v>
      </c>
      <c r="I1340" s="58">
        <f>'Fashring Assumptions'!$M$7*F1340</f>
        <v>0</v>
      </c>
      <c r="J1340" s="58">
        <f>'Fashring Assumptions'!$M$5*'Fashring Assumptions'!$M$7*E1340</f>
        <v>538.6875</v>
      </c>
      <c r="K1340" s="58">
        <f t="shared" si="125"/>
        <v>538.6875</v>
      </c>
    </row>
    <row r="1341" spans="1:11" x14ac:dyDescent="0.3">
      <c r="A1341" s="60">
        <v>43709</v>
      </c>
      <c r="B1341" s="15">
        <f t="shared" si="120"/>
        <v>2019</v>
      </c>
      <c r="C1341" s="15">
        <f t="shared" si="121"/>
        <v>9</v>
      </c>
      <c r="D1341" s="15">
        <f t="shared" si="122"/>
        <v>1</v>
      </c>
      <c r="E1341" s="15">
        <v>7756</v>
      </c>
      <c r="F1341" s="15">
        <v>0</v>
      </c>
      <c r="G1341" s="15">
        <f t="shared" si="123"/>
        <v>0</v>
      </c>
      <c r="H1341" s="15">
        <f t="shared" si="124"/>
        <v>0</v>
      </c>
      <c r="I1341" s="58">
        <f>'Fashring Assumptions'!$M$7*F1341</f>
        <v>0</v>
      </c>
      <c r="J1341" s="58">
        <f>'Fashring Assumptions'!$M$5*'Fashring Assumptions'!$M$7*E1341</f>
        <v>484.75</v>
      </c>
      <c r="K1341" s="58">
        <f t="shared" si="125"/>
        <v>484.75</v>
      </c>
    </row>
    <row r="1342" spans="1:11" x14ac:dyDescent="0.3">
      <c r="A1342" s="60">
        <v>43710</v>
      </c>
      <c r="B1342" s="15">
        <f t="shared" si="120"/>
        <v>2019</v>
      </c>
      <c r="C1342" s="15">
        <f t="shared" si="121"/>
        <v>9</v>
      </c>
      <c r="D1342" s="15">
        <f t="shared" si="122"/>
        <v>2</v>
      </c>
      <c r="E1342" s="15">
        <v>6887</v>
      </c>
      <c r="F1342" s="15">
        <v>0</v>
      </c>
      <c r="G1342" s="15">
        <f t="shared" si="123"/>
        <v>0</v>
      </c>
      <c r="H1342" s="15">
        <f t="shared" si="124"/>
        <v>0</v>
      </c>
      <c r="I1342" s="58">
        <f>'Fashring Assumptions'!$M$7*F1342</f>
        <v>0</v>
      </c>
      <c r="J1342" s="58">
        <f>'Fashring Assumptions'!$M$5*'Fashring Assumptions'!$M$7*E1342</f>
        <v>430.4375</v>
      </c>
      <c r="K1342" s="58">
        <f t="shared" si="125"/>
        <v>430.4375</v>
      </c>
    </row>
    <row r="1343" spans="1:11" x14ac:dyDescent="0.3">
      <c r="A1343" s="60">
        <v>43711</v>
      </c>
      <c r="B1343" s="15">
        <f t="shared" si="120"/>
        <v>2019</v>
      </c>
      <c r="C1343" s="15">
        <f t="shared" si="121"/>
        <v>9</v>
      </c>
      <c r="D1343" s="15">
        <f t="shared" si="122"/>
        <v>3</v>
      </c>
      <c r="E1343" s="15">
        <v>6026</v>
      </c>
      <c r="F1343" s="15">
        <v>0</v>
      </c>
      <c r="G1343" s="15">
        <f t="shared" si="123"/>
        <v>0</v>
      </c>
      <c r="H1343" s="15">
        <f t="shared" si="124"/>
        <v>0</v>
      </c>
      <c r="I1343" s="58">
        <f>'Fashring Assumptions'!$M$7*F1343</f>
        <v>0</v>
      </c>
      <c r="J1343" s="58">
        <f>'Fashring Assumptions'!$M$5*'Fashring Assumptions'!$M$7*E1343</f>
        <v>376.625</v>
      </c>
      <c r="K1343" s="58">
        <f t="shared" si="125"/>
        <v>376.625</v>
      </c>
    </row>
    <row r="1344" spans="1:11" x14ac:dyDescent="0.3">
      <c r="A1344" s="60">
        <v>43712</v>
      </c>
      <c r="B1344" s="15">
        <f t="shared" si="120"/>
        <v>2019</v>
      </c>
      <c r="C1344" s="15">
        <f t="shared" si="121"/>
        <v>9</v>
      </c>
      <c r="D1344" s="15">
        <f t="shared" si="122"/>
        <v>4</v>
      </c>
      <c r="E1344" s="15">
        <v>5168</v>
      </c>
      <c r="F1344" s="15">
        <v>0</v>
      </c>
      <c r="G1344" s="15">
        <f t="shared" si="123"/>
        <v>0</v>
      </c>
      <c r="H1344" s="15">
        <f t="shared" si="124"/>
        <v>0</v>
      </c>
      <c r="I1344" s="58">
        <f>'Fashring Assumptions'!$M$7*F1344</f>
        <v>0</v>
      </c>
      <c r="J1344" s="58">
        <f>'Fashring Assumptions'!$M$5*'Fashring Assumptions'!$M$7*E1344</f>
        <v>323</v>
      </c>
      <c r="K1344" s="58">
        <f t="shared" si="125"/>
        <v>323</v>
      </c>
    </row>
    <row r="1345" spans="1:11" x14ac:dyDescent="0.3">
      <c r="A1345" s="60">
        <v>43713</v>
      </c>
      <c r="B1345" s="15">
        <f t="shared" si="120"/>
        <v>2019</v>
      </c>
      <c r="C1345" s="15">
        <f t="shared" si="121"/>
        <v>9</v>
      </c>
      <c r="D1345" s="15">
        <f t="shared" si="122"/>
        <v>5</v>
      </c>
      <c r="E1345" s="15">
        <v>18853</v>
      </c>
      <c r="F1345" s="15">
        <v>14580</v>
      </c>
      <c r="G1345" s="15">
        <f t="shared" si="123"/>
        <v>1</v>
      </c>
      <c r="H1345" s="15">
        <f t="shared" si="124"/>
        <v>1000</v>
      </c>
      <c r="I1345" s="58">
        <f>'Fashring Assumptions'!$M$7*F1345</f>
        <v>36450</v>
      </c>
      <c r="J1345" s="58">
        <f>'Fashring Assumptions'!$M$5*'Fashring Assumptions'!$M$7*E1345</f>
        <v>1178.3125</v>
      </c>
      <c r="K1345" s="58">
        <f t="shared" si="125"/>
        <v>38628.3125</v>
      </c>
    </row>
    <row r="1346" spans="1:11" x14ac:dyDescent="0.3">
      <c r="A1346" s="60">
        <v>43714</v>
      </c>
      <c r="B1346" s="15">
        <f t="shared" si="120"/>
        <v>2019</v>
      </c>
      <c r="C1346" s="15">
        <f t="shared" si="121"/>
        <v>9</v>
      </c>
      <c r="D1346" s="15">
        <f t="shared" si="122"/>
        <v>6</v>
      </c>
      <c r="E1346" s="15">
        <v>17989</v>
      </c>
      <c r="F1346" s="15">
        <v>0</v>
      </c>
      <c r="G1346" s="15">
        <f t="shared" si="123"/>
        <v>0</v>
      </c>
      <c r="H1346" s="15">
        <f t="shared" si="124"/>
        <v>0</v>
      </c>
      <c r="I1346" s="58">
        <f>'Fashring Assumptions'!$M$7*F1346</f>
        <v>0</v>
      </c>
      <c r="J1346" s="58">
        <f>'Fashring Assumptions'!$M$5*'Fashring Assumptions'!$M$7*E1346</f>
        <v>1124.3125</v>
      </c>
      <c r="K1346" s="58">
        <f t="shared" si="125"/>
        <v>1124.3125</v>
      </c>
    </row>
    <row r="1347" spans="1:11" x14ac:dyDescent="0.3">
      <c r="A1347" s="60">
        <v>43715</v>
      </c>
      <c r="B1347" s="15">
        <f t="shared" ref="B1347:B1410" si="126">YEAR(A1347)</f>
        <v>2019</v>
      </c>
      <c r="C1347" s="15">
        <f t="shared" ref="C1347:C1410" si="127">MONTH(A1347)</f>
        <v>9</v>
      </c>
      <c r="D1347" s="15">
        <f t="shared" ref="D1347:D1410" si="128">DAY(A1347)</f>
        <v>7</v>
      </c>
      <c r="E1347" s="15">
        <v>17103</v>
      </c>
      <c r="F1347" s="15">
        <v>0</v>
      </c>
      <c r="G1347" s="15">
        <f t="shared" ref="G1347:G1410" si="129">IF(F1347&gt;0,1,0)</f>
        <v>0</v>
      </c>
      <c r="H1347" s="15">
        <f t="shared" ref="H1347:H1410" si="130">1000*G1347</f>
        <v>0</v>
      </c>
      <c r="I1347" s="58">
        <f>'Fashring Assumptions'!$M$7*F1347</f>
        <v>0</v>
      </c>
      <c r="J1347" s="58">
        <f>'Fashring Assumptions'!$M$5*'Fashring Assumptions'!$M$7*E1347</f>
        <v>1068.9375</v>
      </c>
      <c r="K1347" s="58">
        <f t="shared" ref="K1347:K1410" si="131">SUM(H1347:J1347)</f>
        <v>1068.9375</v>
      </c>
    </row>
    <row r="1348" spans="1:11" x14ac:dyDescent="0.3">
      <c r="A1348" s="60">
        <v>43716</v>
      </c>
      <c r="B1348" s="15">
        <f t="shared" si="126"/>
        <v>2019</v>
      </c>
      <c r="C1348" s="15">
        <f t="shared" si="127"/>
        <v>9</v>
      </c>
      <c r="D1348" s="15">
        <f t="shared" si="128"/>
        <v>8</v>
      </c>
      <c r="E1348" s="15">
        <v>16220</v>
      </c>
      <c r="F1348" s="15">
        <v>0</v>
      </c>
      <c r="G1348" s="15">
        <f t="shared" si="129"/>
        <v>0</v>
      </c>
      <c r="H1348" s="15">
        <f t="shared" si="130"/>
        <v>0</v>
      </c>
      <c r="I1348" s="58">
        <f>'Fashring Assumptions'!$M$7*F1348</f>
        <v>0</v>
      </c>
      <c r="J1348" s="58">
        <f>'Fashring Assumptions'!$M$5*'Fashring Assumptions'!$M$7*E1348</f>
        <v>1013.75</v>
      </c>
      <c r="K1348" s="58">
        <f t="shared" si="131"/>
        <v>1013.75</v>
      </c>
    </row>
    <row r="1349" spans="1:11" x14ac:dyDescent="0.3">
      <c r="A1349" s="60">
        <v>43717</v>
      </c>
      <c r="B1349" s="15">
        <f t="shared" si="126"/>
        <v>2019</v>
      </c>
      <c r="C1349" s="15">
        <f t="shared" si="127"/>
        <v>9</v>
      </c>
      <c r="D1349" s="15">
        <f t="shared" si="128"/>
        <v>9</v>
      </c>
      <c r="E1349" s="15">
        <v>15302</v>
      </c>
      <c r="F1349" s="15">
        <v>0</v>
      </c>
      <c r="G1349" s="15">
        <f t="shared" si="129"/>
        <v>0</v>
      </c>
      <c r="H1349" s="15">
        <f t="shared" si="130"/>
        <v>0</v>
      </c>
      <c r="I1349" s="58">
        <f>'Fashring Assumptions'!$M$7*F1349</f>
        <v>0</v>
      </c>
      <c r="J1349" s="58">
        <f>'Fashring Assumptions'!$M$5*'Fashring Assumptions'!$M$7*E1349</f>
        <v>956.375</v>
      </c>
      <c r="K1349" s="58">
        <f t="shared" si="131"/>
        <v>956.375</v>
      </c>
    </row>
    <row r="1350" spans="1:11" x14ac:dyDescent="0.3">
      <c r="A1350" s="60">
        <v>43718</v>
      </c>
      <c r="B1350" s="15">
        <f t="shared" si="126"/>
        <v>2019</v>
      </c>
      <c r="C1350" s="15">
        <f t="shared" si="127"/>
        <v>9</v>
      </c>
      <c r="D1350" s="15">
        <f t="shared" si="128"/>
        <v>10</v>
      </c>
      <c r="E1350" s="15">
        <v>14404</v>
      </c>
      <c r="F1350" s="15">
        <v>0</v>
      </c>
      <c r="G1350" s="15">
        <f t="shared" si="129"/>
        <v>0</v>
      </c>
      <c r="H1350" s="15">
        <f t="shared" si="130"/>
        <v>0</v>
      </c>
      <c r="I1350" s="58">
        <f>'Fashring Assumptions'!$M$7*F1350</f>
        <v>0</v>
      </c>
      <c r="J1350" s="58">
        <f>'Fashring Assumptions'!$M$5*'Fashring Assumptions'!$M$7*E1350</f>
        <v>900.25</v>
      </c>
      <c r="K1350" s="58">
        <f t="shared" si="131"/>
        <v>900.25</v>
      </c>
    </row>
    <row r="1351" spans="1:11" x14ac:dyDescent="0.3">
      <c r="A1351" s="60">
        <v>43719</v>
      </c>
      <c r="B1351" s="15">
        <f t="shared" si="126"/>
        <v>2019</v>
      </c>
      <c r="C1351" s="15">
        <f t="shared" si="127"/>
        <v>9</v>
      </c>
      <c r="D1351" s="15">
        <f t="shared" si="128"/>
        <v>11</v>
      </c>
      <c r="E1351" s="15">
        <v>13539</v>
      </c>
      <c r="F1351" s="15">
        <v>0</v>
      </c>
      <c r="G1351" s="15">
        <f t="shared" si="129"/>
        <v>0</v>
      </c>
      <c r="H1351" s="15">
        <f t="shared" si="130"/>
        <v>0</v>
      </c>
      <c r="I1351" s="58">
        <f>'Fashring Assumptions'!$M$7*F1351</f>
        <v>0</v>
      </c>
      <c r="J1351" s="58">
        <f>'Fashring Assumptions'!$M$5*'Fashring Assumptions'!$M$7*E1351</f>
        <v>846.1875</v>
      </c>
      <c r="K1351" s="58">
        <f t="shared" si="131"/>
        <v>846.1875</v>
      </c>
    </row>
    <row r="1352" spans="1:11" x14ac:dyDescent="0.3">
      <c r="A1352" s="60">
        <v>43720</v>
      </c>
      <c r="B1352" s="15">
        <f t="shared" si="126"/>
        <v>2019</v>
      </c>
      <c r="C1352" s="15">
        <f t="shared" si="127"/>
        <v>9</v>
      </c>
      <c r="D1352" s="15">
        <f t="shared" si="128"/>
        <v>12</v>
      </c>
      <c r="E1352" s="15">
        <v>12638</v>
      </c>
      <c r="F1352" s="15">
        <v>0</v>
      </c>
      <c r="G1352" s="15">
        <f t="shared" si="129"/>
        <v>0</v>
      </c>
      <c r="H1352" s="15">
        <f t="shared" si="130"/>
        <v>0</v>
      </c>
      <c r="I1352" s="58">
        <f>'Fashring Assumptions'!$M$7*F1352</f>
        <v>0</v>
      </c>
      <c r="J1352" s="58">
        <f>'Fashring Assumptions'!$M$5*'Fashring Assumptions'!$M$7*E1352</f>
        <v>789.875</v>
      </c>
      <c r="K1352" s="58">
        <f t="shared" si="131"/>
        <v>789.875</v>
      </c>
    </row>
    <row r="1353" spans="1:11" x14ac:dyDescent="0.3">
      <c r="A1353" s="60">
        <v>43721</v>
      </c>
      <c r="B1353" s="15">
        <f t="shared" si="126"/>
        <v>2019</v>
      </c>
      <c r="C1353" s="15">
        <f t="shared" si="127"/>
        <v>9</v>
      </c>
      <c r="D1353" s="15">
        <f t="shared" si="128"/>
        <v>13</v>
      </c>
      <c r="E1353" s="15">
        <v>11749</v>
      </c>
      <c r="F1353" s="15">
        <v>0</v>
      </c>
      <c r="G1353" s="15">
        <f t="shared" si="129"/>
        <v>0</v>
      </c>
      <c r="H1353" s="15">
        <f t="shared" si="130"/>
        <v>0</v>
      </c>
      <c r="I1353" s="58">
        <f>'Fashring Assumptions'!$M$7*F1353</f>
        <v>0</v>
      </c>
      <c r="J1353" s="58">
        <f>'Fashring Assumptions'!$M$5*'Fashring Assumptions'!$M$7*E1353</f>
        <v>734.3125</v>
      </c>
      <c r="K1353" s="58">
        <f t="shared" si="131"/>
        <v>734.3125</v>
      </c>
    </row>
    <row r="1354" spans="1:11" x14ac:dyDescent="0.3">
      <c r="A1354" s="60">
        <v>43722</v>
      </c>
      <c r="B1354" s="15">
        <f t="shared" si="126"/>
        <v>2019</v>
      </c>
      <c r="C1354" s="15">
        <f t="shared" si="127"/>
        <v>9</v>
      </c>
      <c r="D1354" s="15">
        <f t="shared" si="128"/>
        <v>14</v>
      </c>
      <c r="E1354" s="15">
        <v>10848</v>
      </c>
      <c r="F1354" s="15">
        <v>0</v>
      </c>
      <c r="G1354" s="15">
        <f t="shared" si="129"/>
        <v>0</v>
      </c>
      <c r="H1354" s="15">
        <f t="shared" si="130"/>
        <v>0</v>
      </c>
      <c r="I1354" s="58">
        <f>'Fashring Assumptions'!$M$7*F1354</f>
        <v>0</v>
      </c>
      <c r="J1354" s="58">
        <f>'Fashring Assumptions'!$M$5*'Fashring Assumptions'!$M$7*E1354</f>
        <v>678</v>
      </c>
      <c r="K1354" s="58">
        <f t="shared" si="131"/>
        <v>678</v>
      </c>
    </row>
    <row r="1355" spans="1:11" x14ac:dyDescent="0.3">
      <c r="A1355" s="60">
        <v>43723</v>
      </c>
      <c r="B1355" s="15">
        <f t="shared" si="126"/>
        <v>2019</v>
      </c>
      <c r="C1355" s="15">
        <f t="shared" si="127"/>
        <v>9</v>
      </c>
      <c r="D1355" s="15">
        <f t="shared" si="128"/>
        <v>15</v>
      </c>
      <c r="E1355" s="15">
        <v>9926</v>
      </c>
      <c r="F1355" s="15">
        <v>0</v>
      </c>
      <c r="G1355" s="15">
        <f t="shared" si="129"/>
        <v>0</v>
      </c>
      <c r="H1355" s="15">
        <f t="shared" si="130"/>
        <v>0</v>
      </c>
      <c r="I1355" s="58">
        <f>'Fashring Assumptions'!$M$7*F1355</f>
        <v>0</v>
      </c>
      <c r="J1355" s="58">
        <f>'Fashring Assumptions'!$M$5*'Fashring Assumptions'!$M$7*E1355</f>
        <v>620.375</v>
      </c>
      <c r="K1355" s="58">
        <f t="shared" si="131"/>
        <v>620.375</v>
      </c>
    </row>
    <row r="1356" spans="1:11" x14ac:dyDescent="0.3">
      <c r="A1356" s="60">
        <v>43724</v>
      </c>
      <c r="B1356" s="15">
        <f t="shared" si="126"/>
        <v>2019</v>
      </c>
      <c r="C1356" s="15">
        <f t="shared" si="127"/>
        <v>9</v>
      </c>
      <c r="D1356" s="15">
        <f t="shared" si="128"/>
        <v>16</v>
      </c>
      <c r="E1356" s="15">
        <v>9053</v>
      </c>
      <c r="F1356" s="15">
        <v>0</v>
      </c>
      <c r="G1356" s="15">
        <f t="shared" si="129"/>
        <v>0</v>
      </c>
      <c r="H1356" s="15">
        <f t="shared" si="130"/>
        <v>0</v>
      </c>
      <c r="I1356" s="58">
        <f>'Fashring Assumptions'!$M$7*F1356</f>
        <v>0</v>
      </c>
      <c r="J1356" s="58">
        <f>'Fashring Assumptions'!$M$5*'Fashring Assumptions'!$M$7*E1356</f>
        <v>565.8125</v>
      </c>
      <c r="K1356" s="58">
        <f t="shared" si="131"/>
        <v>565.8125</v>
      </c>
    </row>
    <row r="1357" spans="1:11" x14ac:dyDescent="0.3">
      <c r="A1357" s="60">
        <v>43725</v>
      </c>
      <c r="B1357" s="15">
        <f t="shared" si="126"/>
        <v>2019</v>
      </c>
      <c r="C1357" s="15">
        <f t="shared" si="127"/>
        <v>9</v>
      </c>
      <c r="D1357" s="15">
        <f t="shared" si="128"/>
        <v>17</v>
      </c>
      <c r="E1357" s="15">
        <v>8186</v>
      </c>
      <c r="F1357" s="15">
        <v>0</v>
      </c>
      <c r="G1357" s="15">
        <f t="shared" si="129"/>
        <v>0</v>
      </c>
      <c r="H1357" s="15">
        <f t="shared" si="130"/>
        <v>0</v>
      </c>
      <c r="I1357" s="58">
        <f>'Fashring Assumptions'!$M$7*F1357</f>
        <v>0</v>
      </c>
      <c r="J1357" s="58">
        <f>'Fashring Assumptions'!$M$5*'Fashring Assumptions'!$M$7*E1357</f>
        <v>511.625</v>
      </c>
      <c r="K1357" s="58">
        <f t="shared" si="131"/>
        <v>511.625</v>
      </c>
    </row>
    <row r="1358" spans="1:11" x14ac:dyDescent="0.3">
      <c r="A1358" s="60">
        <v>43726</v>
      </c>
      <c r="B1358" s="15">
        <f t="shared" si="126"/>
        <v>2019</v>
      </c>
      <c r="C1358" s="15">
        <f t="shared" si="127"/>
        <v>9</v>
      </c>
      <c r="D1358" s="15">
        <f t="shared" si="128"/>
        <v>18</v>
      </c>
      <c r="E1358" s="15">
        <v>7320</v>
      </c>
      <c r="F1358" s="15">
        <v>0</v>
      </c>
      <c r="G1358" s="15">
        <f t="shared" si="129"/>
        <v>0</v>
      </c>
      <c r="H1358" s="15">
        <f t="shared" si="130"/>
        <v>0</v>
      </c>
      <c r="I1358" s="58">
        <f>'Fashring Assumptions'!$M$7*F1358</f>
        <v>0</v>
      </c>
      <c r="J1358" s="58">
        <f>'Fashring Assumptions'!$M$5*'Fashring Assumptions'!$M$7*E1358</f>
        <v>457.5</v>
      </c>
      <c r="K1358" s="58">
        <f t="shared" si="131"/>
        <v>457.5</v>
      </c>
    </row>
    <row r="1359" spans="1:11" x14ac:dyDescent="0.3">
      <c r="A1359" s="60">
        <v>43727</v>
      </c>
      <c r="B1359" s="15">
        <f t="shared" si="126"/>
        <v>2019</v>
      </c>
      <c r="C1359" s="15">
        <f t="shared" si="127"/>
        <v>9</v>
      </c>
      <c r="D1359" s="15">
        <f t="shared" si="128"/>
        <v>19</v>
      </c>
      <c r="E1359" s="15">
        <v>6481</v>
      </c>
      <c r="F1359" s="15">
        <v>0</v>
      </c>
      <c r="G1359" s="15">
        <f t="shared" si="129"/>
        <v>0</v>
      </c>
      <c r="H1359" s="15">
        <f t="shared" si="130"/>
        <v>0</v>
      </c>
      <c r="I1359" s="58">
        <f>'Fashring Assumptions'!$M$7*F1359</f>
        <v>0</v>
      </c>
      <c r="J1359" s="58">
        <f>'Fashring Assumptions'!$M$5*'Fashring Assumptions'!$M$7*E1359</f>
        <v>405.0625</v>
      </c>
      <c r="K1359" s="58">
        <f t="shared" si="131"/>
        <v>405.0625</v>
      </c>
    </row>
    <row r="1360" spans="1:11" x14ac:dyDescent="0.3">
      <c r="A1360" s="60">
        <v>43728</v>
      </c>
      <c r="B1360" s="15">
        <f t="shared" si="126"/>
        <v>2019</v>
      </c>
      <c r="C1360" s="15">
        <f t="shared" si="127"/>
        <v>9</v>
      </c>
      <c r="D1360" s="15">
        <f t="shared" si="128"/>
        <v>20</v>
      </c>
      <c r="E1360" s="15">
        <v>5600</v>
      </c>
      <c r="F1360" s="15">
        <v>0</v>
      </c>
      <c r="G1360" s="15">
        <f t="shared" si="129"/>
        <v>0</v>
      </c>
      <c r="H1360" s="15">
        <f t="shared" si="130"/>
        <v>0</v>
      </c>
      <c r="I1360" s="58">
        <f>'Fashring Assumptions'!$M$7*F1360</f>
        <v>0</v>
      </c>
      <c r="J1360" s="58">
        <f>'Fashring Assumptions'!$M$5*'Fashring Assumptions'!$M$7*E1360</f>
        <v>350</v>
      </c>
      <c r="K1360" s="58">
        <f t="shared" si="131"/>
        <v>350</v>
      </c>
    </row>
    <row r="1361" spans="1:11" x14ac:dyDescent="0.3">
      <c r="A1361" s="60">
        <v>43729</v>
      </c>
      <c r="B1361" s="15">
        <f t="shared" si="126"/>
        <v>2019</v>
      </c>
      <c r="C1361" s="15">
        <f t="shared" si="127"/>
        <v>9</v>
      </c>
      <c r="D1361" s="15">
        <f t="shared" si="128"/>
        <v>21</v>
      </c>
      <c r="E1361" s="15">
        <v>19544</v>
      </c>
      <c r="F1361" s="15">
        <v>14824</v>
      </c>
      <c r="G1361" s="15">
        <f t="shared" si="129"/>
        <v>1</v>
      </c>
      <c r="H1361" s="15">
        <f t="shared" si="130"/>
        <v>1000</v>
      </c>
      <c r="I1361" s="58">
        <f>'Fashring Assumptions'!$M$7*F1361</f>
        <v>37060</v>
      </c>
      <c r="J1361" s="58">
        <f>'Fashring Assumptions'!$M$5*'Fashring Assumptions'!$M$7*E1361</f>
        <v>1221.5</v>
      </c>
      <c r="K1361" s="58">
        <f t="shared" si="131"/>
        <v>39281.5</v>
      </c>
    </row>
    <row r="1362" spans="1:11" x14ac:dyDescent="0.3">
      <c r="A1362" s="60">
        <v>43730</v>
      </c>
      <c r="B1362" s="15">
        <f t="shared" si="126"/>
        <v>2019</v>
      </c>
      <c r="C1362" s="15">
        <f t="shared" si="127"/>
        <v>9</v>
      </c>
      <c r="D1362" s="15">
        <f t="shared" si="128"/>
        <v>22</v>
      </c>
      <c r="E1362" s="15">
        <v>18622</v>
      </c>
      <c r="F1362" s="15">
        <v>0</v>
      </c>
      <c r="G1362" s="15">
        <f t="shared" si="129"/>
        <v>0</v>
      </c>
      <c r="H1362" s="15">
        <f t="shared" si="130"/>
        <v>0</v>
      </c>
      <c r="I1362" s="58">
        <f>'Fashring Assumptions'!$M$7*F1362</f>
        <v>0</v>
      </c>
      <c r="J1362" s="58">
        <f>'Fashring Assumptions'!$M$5*'Fashring Assumptions'!$M$7*E1362</f>
        <v>1163.875</v>
      </c>
      <c r="K1362" s="58">
        <f t="shared" si="131"/>
        <v>1163.875</v>
      </c>
    </row>
    <row r="1363" spans="1:11" x14ac:dyDescent="0.3">
      <c r="A1363" s="60">
        <v>43731</v>
      </c>
      <c r="B1363" s="15">
        <f t="shared" si="126"/>
        <v>2019</v>
      </c>
      <c r="C1363" s="15">
        <f t="shared" si="127"/>
        <v>9</v>
      </c>
      <c r="D1363" s="15">
        <f t="shared" si="128"/>
        <v>23</v>
      </c>
      <c r="E1363" s="15">
        <v>17743</v>
      </c>
      <c r="F1363" s="15">
        <v>0</v>
      </c>
      <c r="G1363" s="15">
        <f t="shared" si="129"/>
        <v>0</v>
      </c>
      <c r="H1363" s="15">
        <f t="shared" si="130"/>
        <v>0</v>
      </c>
      <c r="I1363" s="58">
        <f>'Fashring Assumptions'!$M$7*F1363</f>
        <v>0</v>
      </c>
      <c r="J1363" s="58">
        <f>'Fashring Assumptions'!$M$5*'Fashring Assumptions'!$M$7*E1363</f>
        <v>1108.9375</v>
      </c>
      <c r="K1363" s="58">
        <f t="shared" si="131"/>
        <v>1108.9375</v>
      </c>
    </row>
    <row r="1364" spans="1:11" x14ac:dyDescent="0.3">
      <c r="A1364" s="60">
        <v>43732</v>
      </c>
      <c r="B1364" s="15">
        <f t="shared" si="126"/>
        <v>2019</v>
      </c>
      <c r="C1364" s="15">
        <f t="shared" si="127"/>
        <v>9</v>
      </c>
      <c r="D1364" s="15">
        <f t="shared" si="128"/>
        <v>24</v>
      </c>
      <c r="E1364" s="15">
        <v>16853</v>
      </c>
      <c r="F1364" s="15">
        <v>0</v>
      </c>
      <c r="G1364" s="15">
        <f t="shared" si="129"/>
        <v>0</v>
      </c>
      <c r="H1364" s="15">
        <f t="shared" si="130"/>
        <v>0</v>
      </c>
      <c r="I1364" s="58">
        <f>'Fashring Assumptions'!$M$7*F1364</f>
        <v>0</v>
      </c>
      <c r="J1364" s="58">
        <f>'Fashring Assumptions'!$M$5*'Fashring Assumptions'!$M$7*E1364</f>
        <v>1053.3125</v>
      </c>
      <c r="K1364" s="58">
        <f t="shared" si="131"/>
        <v>1053.3125</v>
      </c>
    </row>
    <row r="1365" spans="1:11" x14ac:dyDescent="0.3">
      <c r="A1365" s="60">
        <v>43733</v>
      </c>
      <c r="B1365" s="15">
        <f t="shared" si="126"/>
        <v>2019</v>
      </c>
      <c r="C1365" s="15">
        <f t="shared" si="127"/>
        <v>9</v>
      </c>
      <c r="D1365" s="15">
        <f t="shared" si="128"/>
        <v>25</v>
      </c>
      <c r="E1365" s="15">
        <v>16253</v>
      </c>
      <c r="F1365" s="15">
        <v>0</v>
      </c>
      <c r="G1365" s="15">
        <f t="shared" si="129"/>
        <v>0</v>
      </c>
      <c r="H1365" s="15">
        <f t="shared" si="130"/>
        <v>0</v>
      </c>
      <c r="I1365" s="58">
        <f>'Fashring Assumptions'!$M$7*F1365</f>
        <v>0</v>
      </c>
      <c r="J1365" s="58">
        <f>'Fashring Assumptions'!$M$5*'Fashring Assumptions'!$M$7*E1365</f>
        <v>1015.8125</v>
      </c>
      <c r="K1365" s="58">
        <f t="shared" si="131"/>
        <v>1015.8125</v>
      </c>
    </row>
    <row r="1366" spans="1:11" x14ac:dyDescent="0.3">
      <c r="A1366" s="60">
        <v>43734</v>
      </c>
      <c r="B1366" s="15">
        <f t="shared" si="126"/>
        <v>2019</v>
      </c>
      <c r="C1366" s="15">
        <f t="shared" si="127"/>
        <v>9</v>
      </c>
      <c r="D1366" s="15">
        <f t="shared" si="128"/>
        <v>26</v>
      </c>
      <c r="E1366" s="15">
        <v>15678</v>
      </c>
      <c r="F1366" s="15">
        <v>0</v>
      </c>
      <c r="G1366" s="15">
        <f t="shared" si="129"/>
        <v>0</v>
      </c>
      <c r="H1366" s="15">
        <f t="shared" si="130"/>
        <v>0</v>
      </c>
      <c r="I1366" s="58">
        <f>'Fashring Assumptions'!$M$7*F1366</f>
        <v>0</v>
      </c>
      <c r="J1366" s="58">
        <f>'Fashring Assumptions'!$M$5*'Fashring Assumptions'!$M$7*E1366</f>
        <v>979.875</v>
      </c>
      <c r="K1366" s="58">
        <f t="shared" si="131"/>
        <v>979.875</v>
      </c>
    </row>
    <row r="1367" spans="1:11" x14ac:dyDescent="0.3">
      <c r="A1367" s="60">
        <v>43735</v>
      </c>
      <c r="B1367" s="15">
        <f t="shared" si="126"/>
        <v>2019</v>
      </c>
      <c r="C1367" s="15">
        <f t="shared" si="127"/>
        <v>9</v>
      </c>
      <c r="D1367" s="15">
        <f t="shared" si="128"/>
        <v>27</v>
      </c>
      <c r="E1367" s="15">
        <v>15096</v>
      </c>
      <c r="F1367" s="15">
        <v>0</v>
      </c>
      <c r="G1367" s="15">
        <f t="shared" si="129"/>
        <v>0</v>
      </c>
      <c r="H1367" s="15">
        <f t="shared" si="130"/>
        <v>0</v>
      </c>
      <c r="I1367" s="58">
        <f>'Fashring Assumptions'!$M$7*F1367</f>
        <v>0</v>
      </c>
      <c r="J1367" s="58">
        <f>'Fashring Assumptions'!$M$5*'Fashring Assumptions'!$M$7*E1367</f>
        <v>943.5</v>
      </c>
      <c r="K1367" s="58">
        <f t="shared" si="131"/>
        <v>943.5</v>
      </c>
    </row>
    <row r="1368" spans="1:11" x14ac:dyDescent="0.3">
      <c r="A1368" s="60">
        <v>43736</v>
      </c>
      <c r="B1368" s="15">
        <f t="shared" si="126"/>
        <v>2019</v>
      </c>
      <c r="C1368" s="15">
        <f t="shared" si="127"/>
        <v>9</v>
      </c>
      <c r="D1368" s="15">
        <f t="shared" si="128"/>
        <v>28</v>
      </c>
      <c r="E1368" s="15">
        <v>14562</v>
      </c>
      <c r="F1368" s="15">
        <v>0</v>
      </c>
      <c r="G1368" s="15">
        <f t="shared" si="129"/>
        <v>0</v>
      </c>
      <c r="H1368" s="15">
        <f t="shared" si="130"/>
        <v>0</v>
      </c>
      <c r="I1368" s="58">
        <f>'Fashring Assumptions'!$M$7*F1368</f>
        <v>0</v>
      </c>
      <c r="J1368" s="58">
        <f>'Fashring Assumptions'!$M$5*'Fashring Assumptions'!$M$7*E1368</f>
        <v>910.125</v>
      </c>
      <c r="K1368" s="58">
        <f t="shared" si="131"/>
        <v>910.125</v>
      </c>
    </row>
    <row r="1369" spans="1:11" x14ac:dyDescent="0.3">
      <c r="A1369" s="60">
        <v>43737</v>
      </c>
      <c r="B1369" s="15">
        <f t="shared" si="126"/>
        <v>2019</v>
      </c>
      <c r="C1369" s="15">
        <f t="shared" si="127"/>
        <v>9</v>
      </c>
      <c r="D1369" s="15">
        <f t="shared" si="128"/>
        <v>29</v>
      </c>
      <c r="E1369" s="15">
        <v>14029</v>
      </c>
      <c r="F1369" s="15">
        <v>0</v>
      </c>
      <c r="G1369" s="15">
        <f t="shared" si="129"/>
        <v>0</v>
      </c>
      <c r="H1369" s="15">
        <f t="shared" si="130"/>
        <v>0</v>
      </c>
      <c r="I1369" s="58">
        <f>'Fashring Assumptions'!$M$7*F1369</f>
        <v>0</v>
      </c>
      <c r="J1369" s="58">
        <f>'Fashring Assumptions'!$M$5*'Fashring Assumptions'!$M$7*E1369</f>
        <v>876.8125</v>
      </c>
      <c r="K1369" s="58">
        <f t="shared" si="131"/>
        <v>876.8125</v>
      </c>
    </row>
    <row r="1370" spans="1:11" x14ac:dyDescent="0.3">
      <c r="A1370" s="60">
        <v>43738</v>
      </c>
      <c r="B1370" s="15">
        <f t="shared" si="126"/>
        <v>2019</v>
      </c>
      <c r="C1370" s="15">
        <f t="shared" si="127"/>
        <v>9</v>
      </c>
      <c r="D1370" s="15">
        <f t="shared" si="128"/>
        <v>30</v>
      </c>
      <c r="E1370" s="15">
        <v>13469</v>
      </c>
      <c r="F1370" s="15">
        <v>0</v>
      </c>
      <c r="G1370" s="15">
        <f t="shared" si="129"/>
        <v>0</v>
      </c>
      <c r="H1370" s="15">
        <f t="shared" si="130"/>
        <v>0</v>
      </c>
      <c r="I1370" s="58">
        <f>'Fashring Assumptions'!$M$7*F1370</f>
        <v>0</v>
      </c>
      <c r="J1370" s="58">
        <f>'Fashring Assumptions'!$M$5*'Fashring Assumptions'!$M$7*E1370</f>
        <v>841.8125</v>
      </c>
      <c r="K1370" s="58">
        <f t="shared" si="131"/>
        <v>841.8125</v>
      </c>
    </row>
    <row r="1371" spans="1:11" x14ac:dyDescent="0.3">
      <c r="A1371" s="60">
        <v>43739</v>
      </c>
      <c r="B1371" s="15">
        <f t="shared" si="126"/>
        <v>2019</v>
      </c>
      <c r="C1371" s="15">
        <f t="shared" si="127"/>
        <v>10</v>
      </c>
      <c r="D1371" s="15">
        <f t="shared" si="128"/>
        <v>1</v>
      </c>
      <c r="E1371" s="15">
        <v>12879</v>
      </c>
      <c r="F1371" s="15">
        <v>0</v>
      </c>
      <c r="G1371" s="15">
        <f t="shared" si="129"/>
        <v>0</v>
      </c>
      <c r="H1371" s="15">
        <f t="shared" si="130"/>
        <v>0</v>
      </c>
      <c r="I1371" s="58">
        <f>'Fashring Assumptions'!$M$7*F1371</f>
        <v>0</v>
      </c>
      <c r="J1371" s="58">
        <f>'Fashring Assumptions'!$M$5*'Fashring Assumptions'!$M$7*E1371</f>
        <v>804.9375</v>
      </c>
      <c r="K1371" s="58">
        <f t="shared" si="131"/>
        <v>804.9375</v>
      </c>
    </row>
    <row r="1372" spans="1:11" x14ac:dyDescent="0.3">
      <c r="A1372" s="60">
        <v>43740</v>
      </c>
      <c r="B1372" s="15">
        <f t="shared" si="126"/>
        <v>2019</v>
      </c>
      <c r="C1372" s="15">
        <f t="shared" si="127"/>
        <v>10</v>
      </c>
      <c r="D1372" s="15">
        <f t="shared" si="128"/>
        <v>2</v>
      </c>
      <c r="E1372" s="15">
        <v>12320</v>
      </c>
      <c r="F1372" s="15">
        <v>0</v>
      </c>
      <c r="G1372" s="15">
        <f t="shared" si="129"/>
        <v>0</v>
      </c>
      <c r="H1372" s="15">
        <f t="shared" si="130"/>
        <v>0</v>
      </c>
      <c r="I1372" s="58">
        <f>'Fashring Assumptions'!$M$7*F1372</f>
        <v>0</v>
      </c>
      <c r="J1372" s="58">
        <f>'Fashring Assumptions'!$M$5*'Fashring Assumptions'!$M$7*E1372</f>
        <v>770</v>
      </c>
      <c r="K1372" s="58">
        <f t="shared" si="131"/>
        <v>770</v>
      </c>
    </row>
    <row r="1373" spans="1:11" x14ac:dyDescent="0.3">
      <c r="A1373" s="60">
        <v>43741</v>
      </c>
      <c r="B1373" s="15">
        <f t="shared" si="126"/>
        <v>2019</v>
      </c>
      <c r="C1373" s="15">
        <f t="shared" si="127"/>
        <v>10</v>
      </c>
      <c r="D1373" s="15">
        <f t="shared" si="128"/>
        <v>3</v>
      </c>
      <c r="E1373" s="15">
        <v>11772</v>
      </c>
      <c r="F1373" s="15">
        <v>0</v>
      </c>
      <c r="G1373" s="15">
        <f t="shared" si="129"/>
        <v>0</v>
      </c>
      <c r="H1373" s="15">
        <f t="shared" si="130"/>
        <v>0</v>
      </c>
      <c r="I1373" s="58">
        <f>'Fashring Assumptions'!$M$7*F1373</f>
        <v>0</v>
      </c>
      <c r="J1373" s="58">
        <f>'Fashring Assumptions'!$M$5*'Fashring Assumptions'!$M$7*E1373</f>
        <v>735.75</v>
      </c>
      <c r="K1373" s="58">
        <f t="shared" si="131"/>
        <v>735.75</v>
      </c>
    </row>
    <row r="1374" spans="1:11" x14ac:dyDescent="0.3">
      <c r="A1374" s="60">
        <v>43742</v>
      </c>
      <c r="B1374" s="15">
        <f t="shared" si="126"/>
        <v>2019</v>
      </c>
      <c r="C1374" s="15">
        <f t="shared" si="127"/>
        <v>10</v>
      </c>
      <c r="D1374" s="15">
        <f t="shared" si="128"/>
        <v>4</v>
      </c>
      <c r="E1374" s="15">
        <v>11178</v>
      </c>
      <c r="F1374" s="15">
        <v>0</v>
      </c>
      <c r="G1374" s="15">
        <f t="shared" si="129"/>
        <v>0</v>
      </c>
      <c r="H1374" s="15">
        <f t="shared" si="130"/>
        <v>0</v>
      </c>
      <c r="I1374" s="58">
        <f>'Fashring Assumptions'!$M$7*F1374</f>
        <v>0</v>
      </c>
      <c r="J1374" s="58">
        <f>'Fashring Assumptions'!$M$5*'Fashring Assumptions'!$M$7*E1374</f>
        <v>698.625</v>
      </c>
      <c r="K1374" s="58">
        <f t="shared" si="131"/>
        <v>698.625</v>
      </c>
    </row>
    <row r="1375" spans="1:11" x14ac:dyDescent="0.3">
      <c r="A1375" s="60">
        <v>43743</v>
      </c>
      <c r="B1375" s="15">
        <f t="shared" si="126"/>
        <v>2019</v>
      </c>
      <c r="C1375" s="15">
        <f t="shared" si="127"/>
        <v>10</v>
      </c>
      <c r="D1375" s="15">
        <f t="shared" si="128"/>
        <v>5</v>
      </c>
      <c r="E1375" s="15">
        <v>10614</v>
      </c>
      <c r="F1375" s="15">
        <v>0</v>
      </c>
      <c r="G1375" s="15">
        <f t="shared" si="129"/>
        <v>0</v>
      </c>
      <c r="H1375" s="15">
        <f t="shared" si="130"/>
        <v>0</v>
      </c>
      <c r="I1375" s="58">
        <f>'Fashring Assumptions'!$M$7*F1375</f>
        <v>0</v>
      </c>
      <c r="J1375" s="58">
        <f>'Fashring Assumptions'!$M$5*'Fashring Assumptions'!$M$7*E1375</f>
        <v>663.375</v>
      </c>
      <c r="K1375" s="58">
        <f t="shared" si="131"/>
        <v>663.375</v>
      </c>
    </row>
    <row r="1376" spans="1:11" x14ac:dyDescent="0.3">
      <c r="A1376" s="60">
        <v>43744</v>
      </c>
      <c r="B1376" s="15">
        <f t="shared" si="126"/>
        <v>2019</v>
      </c>
      <c r="C1376" s="15">
        <f t="shared" si="127"/>
        <v>10</v>
      </c>
      <c r="D1376" s="15">
        <f t="shared" si="128"/>
        <v>6</v>
      </c>
      <c r="E1376" s="15">
        <v>10067</v>
      </c>
      <c r="F1376" s="15">
        <v>0</v>
      </c>
      <c r="G1376" s="15">
        <f t="shared" si="129"/>
        <v>0</v>
      </c>
      <c r="H1376" s="15">
        <f t="shared" si="130"/>
        <v>0</v>
      </c>
      <c r="I1376" s="58">
        <f>'Fashring Assumptions'!$M$7*F1376</f>
        <v>0</v>
      </c>
      <c r="J1376" s="58">
        <f>'Fashring Assumptions'!$M$5*'Fashring Assumptions'!$M$7*E1376</f>
        <v>629.1875</v>
      </c>
      <c r="K1376" s="58">
        <f t="shared" si="131"/>
        <v>629.1875</v>
      </c>
    </row>
    <row r="1377" spans="1:11" x14ac:dyDescent="0.3">
      <c r="A1377" s="60">
        <v>43745</v>
      </c>
      <c r="B1377" s="15">
        <f t="shared" si="126"/>
        <v>2019</v>
      </c>
      <c r="C1377" s="15">
        <f t="shared" si="127"/>
        <v>10</v>
      </c>
      <c r="D1377" s="15">
        <f t="shared" si="128"/>
        <v>7</v>
      </c>
      <c r="E1377" s="15">
        <v>9477</v>
      </c>
      <c r="F1377" s="15">
        <v>0</v>
      </c>
      <c r="G1377" s="15">
        <f t="shared" si="129"/>
        <v>0</v>
      </c>
      <c r="H1377" s="15">
        <f t="shared" si="130"/>
        <v>0</v>
      </c>
      <c r="I1377" s="58">
        <f>'Fashring Assumptions'!$M$7*F1377</f>
        <v>0</v>
      </c>
      <c r="J1377" s="58">
        <f>'Fashring Assumptions'!$M$5*'Fashring Assumptions'!$M$7*E1377</f>
        <v>592.3125</v>
      </c>
      <c r="K1377" s="58">
        <f t="shared" si="131"/>
        <v>592.3125</v>
      </c>
    </row>
    <row r="1378" spans="1:11" x14ac:dyDescent="0.3">
      <c r="A1378" s="60">
        <v>43746</v>
      </c>
      <c r="B1378" s="15">
        <f t="shared" si="126"/>
        <v>2019</v>
      </c>
      <c r="C1378" s="15">
        <f t="shared" si="127"/>
        <v>10</v>
      </c>
      <c r="D1378" s="15">
        <f t="shared" si="128"/>
        <v>8</v>
      </c>
      <c r="E1378" s="15">
        <v>8897</v>
      </c>
      <c r="F1378" s="15">
        <v>0</v>
      </c>
      <c r="G1378" s="15">
        <f t="shared" si="129"/>
        <v>0</v>
      </c>
      <c r="H1378" s="15">
        <f t="shared" si="130"/>
        <v>0</v>
      </c>
      <c r="I1378" s="58">
        <f>'Fashring Assumptions'!$M$7*F1378</f>
        <v>0</v>
      </c>
      <c r="J1378" s="58">
        <f>'Fashring Assumptions'!$M$5*'Fashring Assumptions'!$M$7*E1378</f>
        <v>556.0625</v>
      </c>
      <c r="K1378" s="58">
        <f t="shared" si="131"/>
        <v>556.0625</v>
      </c>
    </row>
    <row r="1379" spans="1:11" x14ac:dyDescent="0.3">
      <c r="A1379" s="60">
        <v>43747</v>
      </c>
      <c r="B1379" s="15">
        <f t="shared" si="126"/>
        <v>2019</v>
      </c>
      <c r="C1379" s="15">
        <f t="shared" si="127"/>
        <v>10</v>
      </c>
      <c r="D1379" s="15">
        <f t="shared" si="128"/>
        <v>9</v>
      </c>
      <c r="E1379" s="15">
        <v>8309</v>
      </c>
      <c r="F1379" s="15">
        <v>0</v>
      </c>
      <c r="G1379" s="15">
        <f t="shared" si="129"/>
        <v>0</v>
      </c>
      <c r="H1379" s="15">
        <f t="shared" si="130"/>
        <v>0</v>
      </c>
      <c r="I1379" s="58">
        <f>'Fashring Assumptions'!$M$7*F1379</f>
        <v>0</v>
      </c>
      <c r="J1379" s="58">
        <f>'Fashring Assumptions'!$M$5*'Fashring Assumptions'!$M$7*E1379</f>
        <v>519.3125</v>
      </c>
      <c r="K1379" s="58">
        <f t="shared" si="131"/>
        <v>519.3125</v>
      </c>
    </row>
    <row r="1380" spans="1:11" x14ac:dyDescent="0.3">
      <c r="A1380" s="60">
        <v>43748</v>
      </c>
      <c r="B1380" s="15">
        <f t="shared" si="126"/>
        <v>2019</v>
      </c>
      <c r="C1380" s="15">
        <f t="shared" si="127"/>
        <v>10</v>
      </c>
      <c r="D1380" s="15">
        <f t="shared" si="128"/>
        <v>10</v>
      </c>
      <c r="E1380" s="15">
        <v>7763</v>
      </c>
      <c r="F1380" s="15">
        <v>0</v>
      </c>
      <c r="G1380" s="15">
        <f t="shared" si="129"/>
        <v>0</v>
      </c>
      <c r="H1380" s="15">
        <f t="shared" si="130"/>
        <v>0</v>
      </c>
      <c r="I1380" s="58">
        <f>'Fashring Assumptions'!$M$7*F1380</f>
        <v>0</v>
      </c>
      <c r="J1380" s="58">
        <f>'Fashring Assumptions'!$M$5*'Fashring Assumptions'!$M$7*E1380</f>
        <v>485.1875</v>
      </c>
      <c r="K1380" s="58">
        <f t="shared" si="131"/>
        <v>485.1875</v>
      </c>
    </row>
    <row r="1381" spans="1:11" x14ac:dyDescent="0.3">
      <c r="A1381" s="60">
        <v>43749</v>
      </c>
      <c r="B1381" s="15">
        <f t="shared" si="126"/>
        <v>2019</v>
      </c>
      <c r="C1381" s="15">
        <f t="shared" si="127"/>
        <v>10</v>
      </c>
      <c r="D1381" s="15">
        <f t="shared" si="128"/>
        <v>11</v>
      </c>
      <c r="E1381" s="15">
        <v>7179</v>
      </c>
      <c r="F1381" s="15">
        <v>0</v>
      </c>
      <c r="G1381" s="15">
        <f t="shared" si="129"/>
        <v>0</v>
      </c>
      <c r="H1381" s="15">
        <f t="shared" si="130"/>
        <v>0</v>
      </c>
      <c r="I1381" s="58">
        <f>'Fashring Assumptions'!$M$7*F1381</f>
        <v>0</v>
      </c>
      <c r="J1381" s="58">
        <f>'Fashring Assumptions'!$M$5*'Fashring Assumptions'!$M$7*E1381</f>
        <v>448.6875</v>
      </c>
      <c r="K1381" s="58">
        <f t="shared" si="131"/>
        <v>448.6875</v>
      </c>
    </row>
    <row r="1382" spans="1:11" x14ac:dyDescent="0.3">
      <c r="A1382" s="60">
        <v>43750</v>
      </c>
      <c r="B1382" s="15">
        <f t="shared" si="126"/>
        <v>2019</v>
      </c>
      <c r="C1382" s="15">
        <f t="shared" si="127"/>
        <v>10</v>
      </c>
      <c r="D1382" s="15">
        <f t="shared" si="128"/>
        <v>12</v>
      </c>
      <c r="E1382" s="15">
        <v>6600</v>
      </c>
      <c r="F1382" s="15">
        <v>0</v>
      </c>
      <c r="G1382" s="15">
        <f t="shared" si="129"/>
        <v>0</v>
      </c>
      <c r="H1382" s="15">
        <f t="shared" si="130"/>
        <v>0</v>
      </c>
      <c r="I1382" s="58">
        <f>'Fashring Assumptions'!$M$7*F1382</f>
        <v>0</v>
      </c>
      <c r="J1382" s="58">
        <f>'Fashring Assumptions'!$M$5*'Fashring Assumptions'!$M$7*E1382</f>
        <v>412.5</v>
      </c>
      <c r="K1382" s="58">
        <f t="shared" si="131"/>
        <v>412.5</v>
      </c>
    </row>
    <row r="1383" spans="1:11" x14ac:dyDescent="0.3">
      <c r="A1383" s="60">
        <v>43751</v>
      </c>
      <c r="B1383" s="15">
        <f t="shared" si="126"/>
        <v>2019</v>
      </c>
      <c r="C1383" s="15">
        <f t="shared" si="127"/>
        <v>10</v>
      </c>
      <c r="D1383" s="15">
        <f t="shared" si="128"/>
        <v>13</v>
      </c>
      <c r="E1383" s="15">
        <v>6025</v>
      </c>
      <c r="F1383" s="15">
        <v>0</v>
      </c>
      <c r="G1383" s="15">
        <f t="shared" si="129"/>
        <v>0</v>
      </c>
      <c r="H1383" s="15">
        <f t="shared" si="130"/>
        <v>0</v>
      </c>
      <c r="I1383" s="58">
        <f>'Fashring Assumptions'!$M$7*F1383</f>
        <v>0</v>
      </c>
      <c r="J1383" s="58">
        <f>'Fashring Assumptions'!$M$5*'Fashring Assumptions'!$M$7*E1383</f>
        <v>376.5625</v>
      </c>
      <c r="K1383" s="58">
        <f t="shared" si="131"/>
        <v>376.5625</v>
      </c>
    </row>
    <row r="1384" spans="1:11" x14ac:dyDescent="0.3">
      <c r="A1384" s="60">
        <v>43752</v>
      </c>
      <c r="B1384" s="15">
        <f t="shared" si="126"/>
        <v>2019</v>
      </c>
      <c r="C1384" s="15">
        <f t="shared" si="127"/>
        <v>10</v>
      </c>
      <c r="D1384" s="15">
        <f t="shared" si="128"/>
        <v>14</v>
      </c>
      <c r="E1384" s="15">
        <v>5396</v>
      </c>
      <c r="F1384" s="15">
        <v>0</v>
      </c>
      <c r="G1384" s="15">
        <f t="shared" si="129"/>
        <v>0</v>
      </c>
      <c r="H1384" s="15">
        <f t="shared" si="130"/>
        <v>0</v>
      </c>
      <c r="I1384" s="58">
        <f>'Fashring Assumptions'!$M$7*F1384</f>
        <v>0</v>
      </c>
      <c r="J1384" s="58">
        <f>'Fashring Assumptions'!$M$5*'Fashring Assumptions'!$M$7*E1384</f>
        <v>337.25</v>
      </c>
      <c r="K1384" s="58">
        <f t="shared" si="131"/>
        <v>337.25</v>
      </c>
    </row>
    <row r="1385" spans="1:11" x14ac:dyDescent="0.3">
      <c r="A1385" s="60">
        <v>43753</v>
      </c>
      <c r="B1385" s="15">
        <f t="shared" si="126"/>
        <v>2019</v>
      </c>
      <c r="C1385" s="15">
        <f t="shared" si="127"/>
        <v>10</v>
      </c>
      <c r="D1385" s="15">
        <f t="shared" si="128"/>
        <v>15</v>
      </c>
      <c r="E1385" s="15">
        <v>19307</v>
      </c>
      <c r="F1385" s="15">
        <v>14539</v>
      </c>
      <c r="G1385" s="15">
        <f t="shared" si="129"/>
        <v>1</v>
      </c>
      <c r="H1385" s="15">
        <f t="shared" si="130"/>
        <v>1000</v>
      </c>
      <c r="I1385" s="58">
        <f>'Fashring Assumptions'!$M$7*F1385</f>
        <v>36347.5</v>
      </c>
      <c r="J1385" s="58">
        <f>'Fashring Assumptions'!$M$5*'Fashring Assumptions'!$M$7*E1385</f>
        <v>1206.6875</v>
      </c>
      <c r="K1385" s="58">
        <f t="shared" si="131"/>
        <v>38554.1875</v>
      </c>
    </row>
    <row r="1386" spans="1:11" x14ac:dyDescent="0.3">
      <c r="A1386" s="60">
        <v>43754</v>
      </c>
      <c r="B1386" s="15">
        <f t="shared" si="126"/>
        <v>2019</v>
      </c>
      <c r="C1386" s="15">
        <f t="shared" si="127"/>
        <v>10</v>
      </c>
      <c r="D1386" s="15">
        <f t="shared" si="128"/>
        <v>16</v>
      </c>
      <c r="E1386" s="15">
        <v>18760</v>
      </c>
      <c r="F1386" s="15">
        <v>0</v>
      </c>
      <c r="G1386" s="15">
        <f t="shared" si="129"/>
        <v>0</v>
      </c>
      <c r="H1386" s="15">
        <f t="shared" si="130"/>
        <v>0</v>
      </c>
      <c r="I1386" s="58">
        <f>'Fashring Assumptions'!$M$7*F1386</f>
        <v>0</v>
      </c>
      <c r="J1386" s="58">
        <f>'Fashring Assumptions'!$M$5*'Fashring Assumptions'!$M$7*E1386</f>
        <v>1172.5</v>
      </c>
      <c r="K1386" s="58">
        <f t="shared" si="131"/>
        <v>1172.5</v>
      </c>
    </row>
    <row r="1387" spans="1:11" x14ac:dyDescent="0.3">
      <c r="A1387" s="60">
        <v>43755</v>
      </c>
      <c r="B1387" s="15">
        <f t="shared" si="126"/>
        <v>2019</v>
      </c>
      <c r="C1387" s="15">
        <f t="shared" si="127"/>
        <v>10</v>
      </c>
      <c r="D1387" s="15">
        <f t="shared" si="128"/>
        <v>17</v>
      </c>
      <c r="E1387" s="15">
        <v>18219</v>
      </c>
      <c r="F1387" s="15">
        <v>0</v>
      </c>
      <c r="G1387" s="15">
        <f t="shared" si="129"/>
        <v>0</v>
      </c>
      <c r="H1387" s="15">
        <f t="shared" si="130"/>
        <v>0</v>
      </c>
      <c r="I1387" s="58">
        <f>'Fashring Assumptions'!$M$7*F1387</f>
        <v>0</v>
      </c>
      <c r="J1387" s="58">
        <f>'Fashring Assumptions'!$M$5*'Fashring Assumptions'!$M$7*E1387</f>
        <v>1138.6875</v>
      </c>
      <c r="K1387" s="58">
        <f t="shared" si="131"/>
        <v>1138.6875</v>
      </c>
    </row>
    <row r="1388" spans="1:11" x14ac:dyDescent="0.3">
      <c r="A1388" s="60">
        <v>43756</v>
      </c>
      <c r="B1388" s="15">
        <f t="shared" si="126"/>
        <v>2019</v>
      </c>
      <c r="C1388" s="15">
        <f t="shared" si="127"/>
        <v>10</v>
      </c>
      <c r="D1388" s="15">
        <f t="shared" si="128"/>
        <v>18</v>
      </c>
      <c r="E1388" s="15">
        <v>17627</v>
      </c>
      <c r="F1388" s="15">
        <v>0</v>
      </c>
      <c r="G1388" s="15">
        <f t="shared" si="129"/>
        <v>0</v>
      </c>
      <c r="H1388" s="15">
        <f t="shared" si="130"/>
        <v>0</v>
      </c>
      <c r="I1388" s="58">
        <f>'Fashring Assumptions'!$M$7*F1388</f>
        <v>0</v>
      </c>
      <c r="J1388" s="58">
        <f>'Fashring Assumptions'!$M$5*'Fashring Assumptions'!$M$7*E1388</f>
        <v>1101.6875</v>
      </c>
      <c r="K1388" s="58">
        <f t="shared" si="131"/>
        <v>1101.6875</v>
      </c>
    </row>
    <row r="1389" spans="1:11" x14ac:dyDescent="0.3">
      <c r="A1389" s="60">
        <v>43757</v>
      </c>
      <c r="B1389" s="15">
        <f t="shared" si="126"/>
        <v>2019</v>
      </c>
      <c r="C1389" s="15">
        <f t="shared" si="127"/>
        <v>10</v>
      </c>
      <c r="D1389" s="15">
        <f t="shared" si="128"/>
        <v>19</v>
      </c>
      <c r="E1389" s="15">
        <v>17080</v>
      </c>
      <c r="F1389" s="15">
        <v>0</v>
      </c>
      <c r="G1389" s="15">
        <f t="shared" si="129"/>
        <v>0</v>
      </c>
      <c r="H1389" s="15">
        <f t="shared" si="130"/>
        <v>0</v>
      </c>
      <c r="I1389" s="58">
        <f>'Fashring Assumptions'!$M$7*F1389</f>
        <v>0</v>
      </c>
      <c r="J1389" s="58">
        <f>'Fashring Assumptions'!$M$5*'Fashring Assumptions'!$M$7*E1389</f>
        <v>1067.5</v>
      </c>
      <c r="K1389" s="58">
        <f t="shared" si="131"/>
        <v>1067.5</v>
      </c>
    </row>
    <row r="1390" spans="1:11" x14ac:dyDescent="0.3">
      <c r="A1390" s="60">
        <v>43758</v>
      </c>
      <c r="B1390" s="15">
        <f t="shared" si="126"/>
        <v>2019</v>
      </c>
      <c r="C1390" s="15">
        <f t="shared" si="127"/>
        <v>10</v>
      </c>
      <c r="D1390" s="15">
        <f t="shared" si="128"/>
        <v>20</v>
      </c>
      <c r="E1390" s="15">
        <v>16472</v>
      </c>
      <c r="F1390" s="15">
        <v>0</v>
      </c>
      <c r="G1390" s="15">
        <f t="shared" si="129"/>
        <v>0</v>
      </c>
      <c r="H1390" s="15">
        <f t="shared" si="130"/>
        <v>0</v>
      </c>
      <c r="I1390" s="58">
        <f>'Fashring Assumptions'!$M$7*F1390</f>
        <v>0</v>
      </c>
      <c r="J1390" s="58">
        <f>'Fashring Assumptions'!$M$5*'Fashring Assumptions'!$M$7*E1390</f>
        <v>1029.5</v>
      </c>
      <c r="K1390" s="58">
        <f t="shared" si="131"/>
        <v>1029.5</v>
      </c>
    </row>
    <row r="1391" spans="1:11" x14ac:dyDescent="0.3">
      <c r="A1391" s="60">
        <v>43759</v>
      </c>
      <c r="B1391" s="15">
        <f t="shared" si="126"/>
        <v>2019</v>
      </c>
      <c r="C1391" s="15">
        <f t="shared" si="127"/>
        <v>10</v>
      </c>
      <c r="D1391" s="15">
        <f t="shared" si="128"/>
        <v>21</v>
      </c>
      <c r="E1391" s="15">
        <v>15905</v>
      </c>
      <c r="F1391" s="15">
        <v>0</v>
      </c>
      <c r="G1391" s="15">
        <f t="shared" si="129"/>
        <v>0</v>
      </c>
      <c r="H1391" s="15">
        <f t="shared" si="130"/>
        <v>0</v>
      </c>
      <c r="I1391" s="58">
        <f>'Fashring Assumptions'!$M$7*F1391</f>
        <v>0</v>
      </c>
      <c r="J1391" s="58">
        <f>'Fashring Assumptions'!$M$5*'Fashring Assumptions'!$M$7*E1391</f>
        <v>994.0625</v>
      </c>
      <c r="K1391" s="58">
        <f t="shared" si="131"/>
        <v>994.0625</v>
      </c>
    </row>
    <row r="1392" spans="1:11" x14ac:dyDescent="0.3">
      <c r="A1392" s="60">
        <v>43760</v>
      </c>
      <c r="B1392" s="15">
        <f t="shared" si="126"/>
        <v>2019</v>
      </c>
      <c r="C1392" s="15">
        <f t="shared" si="127"/>
        <v>10</v>
      </c>
      <c r="D1392" s="15">
        <f t="shared" si="128"/>
        <v>22</v>
      </c>
      <c r="E1392" s="15">
        <v>15339</v>
      </c>
      <c r="F1392" s="15">
        <v>0</v>
      </c>
      <c r="G1392" s="15">
        <f t="shared" si="129"/>
        <v>0</v>
      </c>
      <c r="H1392" s="15">
        <f t="shared" si="130"/>
        <v>0</v>
      </c>
      <c r="I1392" s="58">
        <f>'Fashring Assumptions'!$M$7*F1392</f>
        <v>0</v>
      </c>
      <c r="J1392" s="58">
        <f>'Fashring Assumptions'!$M$5*'Fashring Assumptions'!$M$7*E1392</f>
        <v>958.6875</v>
      </c>
      <c r="K1392" s="58">
        <f t="shared" si="131"/>
        <v>958.6875</v>
      </c>
    </row>
    <row r="1393" spans="1:11" x14ac:dyDescent="0.3">
      <c r="A1393" s="60">
        <v>43761</v>
      </c>
      <c r="B1393" s="15">
        <f t="shared" si="126"/>
        <v>2019</v>
      </c>
      <c r="C1393" s="15">
        <f t="shared" si="127"/>
        <v>10</v>
      </c>
      <c r="D1393" s="15">
        <f t="shared" si="128"/>
        <v>23</v>
      </c>
      <c r="E1393" s="15">
        <v>14734</v>
      </c>
      <c r="F1393" s="15">
        <v>0</v>
      </c>
      <c r="G1393" s="15">
        <f t="shared" si="129"/>
        <v>0</v>
      </c>
      <c r="H1393" s="15">
        <f t="shared" si="130"/>
        <v>0</v>
      </c>
      <c r="I1393" s="58">
        <f>'Fashring Assumptions'!$M$7*F1393</f>
        <v>0</v>
      </c>
      <c r="J1393" s="58">
        <f>'Fashring Assumptions'!$M$5*'Fashring Assumptions'!$M$7*E1393</f>
        <v>920.875</v>
      </c>
      <c r="K1393" s="58">
        <f t="shared" si="131"/>
        <v>920.875</v>
      </c>
    </row>
    <row r="1394" spans="1:11" x14ac:dyDescent="0.3">
      <c r="A1394" s="60">
        <v>43762</v>
      </c>
      <c r="B1394" s="15">
        <f t="shared" si="126"/>
        <v>2019</v>
      </c>
      <c r="C1394" s="15">
        <f t="shared" si="127"/>
        <v>10</v>
      </c>
      <c r="D1394" s="15">
        <f t="shared" si="128"/>
        <v>24</v>
      </c>
      <c r="E1394" s="15">
        <v>14157</v>
      </c>
      <c r="F1394" s="15">
        <v>0</v>
      </c>
      <c r="G1394" s="15">
        <f t="shared" si="129"/>
        <v>0</v>
      </c>
      <c r="H1394" s="15">
        <f t="shared" si="130"/>
        <v>0</v>
      </c>
      <c r="I1394" s="58">
        <f>'Fashring Assumptions'!$M$7*F1394</f>
        <v>0</v>
      </c>
      <c r="J1394" s="58">
        <f>'Fashring Assumptions'!$M$5*'Fashring Assumptions'!$M$7*E1394</f>
        <v>884.8125</v>
      </c>
      <c r="K1394" s="58">
        <f t="shared" si="131"/>
        <v>884.8125</v>
      </c>
    </row>
    <row r="1395" spans="1:11" x14ac:dyDescent="0.3">
      <c r="A1395" s="60">
        <v>43763</v>
      </c>
      <c r="B1395" s="15">
        <f t="shared" si="126"/>
        <v>2019</v>
      </c>
      <c r="C1395" s="15">
        <f t="shared" si="127"/>
        <v>10</v>
      </c>
      <c r="D1395" s="15">
        <f t="shared" si="128"/>
        <v>25</v>
      </c>
      <c r="E1395" s="15">
        <v>13644</v>
      </c>
      <c r="F1395" s="15">
        <v>0</v>
      </c>
      <c r="G1395" s="15">
        <f t="shared" si="129"/>
        <v>0</v>
      </c>
      <c r="H1395" s="15">
        <f t="shared" si="130"/>
        <v>0</v>
      </c>
      <c r="I1395" s="58">
        <f>'Fashring Assumptions'!$M$7*F1395</f>
        <v>0</v>
      </c>
      <c r="J1395" s="58">
        <f>'Fashring Assumptions'!$M$5*'Fashring Assumptions'!$M$7*E1395</f>
        <v>852.75</v>
      </c>
      <c r="K1395" s="58">
        <f t="shared" si="131"/>
        <v>852.75</v>
      </c>
    </row>
    <row r="1396" spans="1:11" x14ac:dyDescent="0.3">
      <c r="A1396" s="60">
        <v>43764</v>
      </c>
      <c r="B1396" s="15">
        <f t="shared" si="126"/>
        <v>2019</v>
      </c>
      <c r="C1396" s="15">
        <f t="shared" si="127"/>
        <v>10</v>
      </c>
      <c r="D1396" s="15">
        <f t="shared" si="128"/>
        <v>26</v>
      </c>
      <c r="E1396" s="15">
        <v>13079</v>
      </c>
      <c r="F1396" s="15">
        <v>0</v>
      </c>
      <c r="G1396" s="15">
        <f t="shared" si="129"/>
        <v>0</v>
      </c>
      <c r="H1396" s="15">
        <f t="shared" si="130"/>
        <v>0</v>
      </c>
      <c r="I1396" s="58">
        <f>'Fashring Assumptions'!$M$7*F1396</f>
        <v>0</v>
      </c>
      <c r="J1396" s="58">
        <f>'Fashring Assumptions'!$M$5*'Fashring Assumptions'!$M$7*E1396</f>
        <v>817.4375</v>
      </c>
      <c r="K1396" s="58">
        <f t="shared" si="131"/>
        <v>817.4375</v>
      </c>
    </row>
    <row r="1397" spans="1:11" x14ac:dyDescent="0.3">
      <c r="A1397" s="60">
        <v>43765</v>
      </c>
      <c r="B1397" s="15">
        <f t="shared" si="126"/>
        <v>2019</v>
      </c>
      <c r="C1397" s="15">
        <f t="shared" si="127"/>
        <v>10</v>
      </c>
      <c r="D1397" s="15">
        <f t="shared" si="128"/>
        <v>27</v>
      </c>
      <c r="E1397" s="15">
        <v>12433</v>
      </c>
      <c r="F1397" s="15">
        <v>0</v>
      </c>
      <c r="G1397" s="15">
        <f t="shared" si="129"/>
        <v>0</v>
      </c>
      <c r="H1397" s="15">
        <f t="shared" si="130"/>
        <v>0</v>
      </c>
      <c r="I1397" s="58">
        <f>'Fashring Assumptions'!$M$7*F1397</f>
        <v>0</v>
      </c>
      <c r="J1397" s="58">
        <f>'Fashring Assumptions'!$M$5*'Fashring Assumptions'!$M$7*E1397</f>
        <v>777.0625</v>
      </c>
      <c r="K1397" s="58">
        <f t="shared" si="131"/>
        <v>777.0625</v>
      </c>
    </row>
    <row r="1398" spans="1:11" x14ac:dyDescent="0.3">
      <c r="A1398" s="60">
        <v>43766</v>
      </c>
      <c r="B1398" s="15">
        <f t="shared" si="126"/>
        <v>2019</v>
      </c>
      <c r="C1398" s="15">
        <f t="shared" si="127"/>
        <v>10</v>
      </c>
      <c r="D1398" s="15">
        <f t="shared" si="128"/>
        <v>28</v>
      </c>
      <c r="E1398" s="15">
        <v>11823</v>
      </c>
      <c r="F1398" s="15">
        <v>0</v>
      </c>
      <c r="G1398" s="15">
        <f t="shared" si="129"/>
        <v>0</v>
      </c>
      <c r="H1398" s="15">
        <f t="shared" si="130"/>
        <v>0</v>
      </c>
      <c r="I1398" s="58">
        <f>'Fashring Assumptions'!$M$7*F1398</f>
        <v>0</v>
      </c>
      <c r="J1398" s="58">
        <f>'Fashring Assumptions'!$M$5*'Fashring Assumptions'!$M$7*E1398</f>
        <v>738.9375</v>
      </c>
      <c r="K1398" s="58">
        <f t="shared" si="131"/>
        <v>738.9375</v>
      </c>
    </row>
    <row r="1399" spans="1:11" x14ac:dyDescent="0.3">
      <c r="A1399" s="60">
        <v>43767</v>
      </c>
      <c r="B1399" s="15">
        <f t="shared" si="126"/>
        <v>2019</v>
      </c>
      <c r="C1399" s="15">
        <f t="shared" si="127"/>
        <v>10</v>
      </c>
      <c r="D1399" s="15">
        <f t="shared" si="128"/>
        <v>29</v>
      </c>
      <c r="E1399" s="15">
        <v>11330</v>
      </c>
      <c r="F1399" s="15">
        <v>0</v>
      </c>
      <c r="G1399" s="15">
        <f t="shared" si="129"/>
        <v>0</v>
      </c>
      <c r="H1399" s="15">
        <f t="shared" si="130"/>
        <v>0</v>
      </c>
      <c r="I1399" s="58">
        <f>'Fashring Assumptions'!$M$7*F1399</f>
        <v>0</v>
      </c>
      <c r="J1399" s="58">
        <f>'Fashring Assumptions'!$M$5*'Fashring Assumptions'!$M$7*E1399</f>
        <v>708.125</v>
      </c>
      <c r="K1399" s="58">
        <f t="shared" si="131"/>
        <v>708.125</v>
      </c>
    </row>
    <row r="1400" spans="1:11" x14ac:dyDescent="0.3">
      <c r="A1400" s="60">
        <v>43768</v>
      </c>
      <c r="B1400" s="15">
        <f t="shared" si="126"/>
        <v>2019</v>
      </c>
      <c r="C1400" s="15">
        <f t="shared" si="127"/>
        <v>10</v>
      </c>
      <c r="D1400" s="15">
        <f t="shared" si="128"/>
        <v>30</v>
      </c>
      <c r="E1400" s="15">
        <v>10696</v>
      </c>
      <c r="F1400" s="15">
        <v>0</v>
      </c>
      <c r="G1400" s="15">
        <f t="shared" si="129"/>
        <v>0</v>
      </c>
      <c r="H1400" s="15">
        <f t="shared" si="130"/>
        <v>0</v>
      </c>
      <c r="I1400" s="58">
        <f>'Fashring Assumptions'!$M$7*F1400</f>
        <v>0</v>
      </c>
      <c r="J1400" s="58">
        <f>'Fashring Assumptions'!$M$5*'Fashring Assumptions'!$M$7*E1400</f>
        <v>668.5</v>
      </c>
      <c r="K1400" s="58">
        <f t="shared" si="131"/>
        <v>668.5</v>
      </c>
    </row>
    <row r="1401" spans="1:11" x14ac:dyDescent="0.3">
      <c r="A1401" s="60">
        <v>43769</v>
      </c>
      <c r="B1401" s="15">
        <f t="shared" si="126"/>
        <v>2019</v>
      </c>
      <c r="C1401" s="15">
        <f t="shared" si="127"/>
        <v>10</v>
      </c>
      <c r="D1401" s="15">
        <f t="shared" si="128"/>
        <v>31</v>
      </c>
      <c r="E1401" s="15">
        <v>10212</v>
      </c>
      <c r="F1401" s="15">
        <v>0</v>
      </c>
      <c r="G1401" s="15">
        <f t="shared" si="129"/>
        <v>0</v>
      </c>
      <c r="H1401" s="15">
        <f t="shared" si="130"/>
        <v>0</v>
      </c>
      <c r="I1401" s="58">
        <f>'Fashring Assumptions'!$M$7*F1401</f>
        <v>0</v>
      </c>
      <c r="J1401" s="58">
        <f>'Fashring Assumptions'!$M$5*'Fashring Assumptions'!$M$7*E1401</f>
        <v>638.25</v>
      </c>
      <c r="K1401" s="58">
        <f t="shared" si="131"/>
        <v>638.25</v>
      </c>
    </row>
    <row r="1402" spans="1:11" x14ac:dyDescent="0.3">
      <c r="A1402" s="60">
        <v>43770</v>
      </c>
      <c r="B1402" s="15">
        <f t="shared" si="126"/>
        <v>2019</v>
      </c>
      <c r="C1402" s="15">
        <f t="shared" si="127"/>
        <v>11</v>
      </c>
      <c r="D1402" s="15">
        <f t="shared" si="128"/>
        <v>1</v>
      </c>
      <c r="E1402" s="15">
        <v>9661</v>
      </c>
      <c r="F1402" s="15">
        <v>0</v>
      </c>
      <c r="G1402" s="15">
        <f t="shared" si="129"/>
        <v>0</v>
      </c>
      <c r="H1402" s="15">
        <f t="shared" si="130"/>
        <v>0</v>
      </c>
      <c r="I1402" s="58">
        <f>'Fashring Assumptions'!$M$7*F1402</f>
        <v>0</v>
      </c>
      <c r="J1402" s="58">
        <f>'Fashring Assumptions'!$M$5*'Fashring Assumptions'!$M$7*E1402</f>
        <v>603.8125</v>
      </c>
      <c r="K1402" s="58">
        <f t="shared" si="131"/>
        <v>603.8125</v>
      </c>
    </row>
    <row r="1403" spans="1:11" x14ac:dyDescent="0.3">
      <c r="A1403" s="60">
        <v>43771</v>
      </c>
      <c r="B1403" s="15">
        <f t="shared" si="126"/>
        <v>2019</v>
      </c>
      <c r="C1403" s="15">
        <f t="shared" si="127"/>
        <v>11</v>
      </c>
      <c r="D1403" s="15">
        <f t="shared" si="128"/>
        <v>2</v>
      </c>
      <c r="E1403" s="15">
        <v>9037</v>
      </c>
      <c r="F1403" s="15">
        <v>0</v>
      </c>
      <c r="G1403" s="15">
        <f t="shared" si="129"/>
        <v>0</v>
      </c>
      <c r="H1403" s="15">
        <f t="shared" si="130"/>
        <v>0</v>
      </c>
      <c r="I1403" s="58">
        <f>'Fashring Assumptions'!$M$7*F1403</f>
        <v>0</v>
      </c>
      <c r="J1403" s="58">
        <f>'Fashring Assumptions'!$M$5*'Fashring Assumptions'!$M$7*E1403</f>
        <v>564.8125</v>
      </c>
      <c r="K1403" s="58">
        <f t="shared" si="131"/>
        <v>564.8125</v>
      </c>
    </row>
    <row r="1404" spans="1:11" x14ac:dyDescent="0.3">
      <c r="A1404" s="60">
        <v>43772</v>
      </c>
      <c r="B1404" s="15">
        <f t="shared" si="126"/>
        <v>2019</v>
      </c>
      <c r="C1404" s="15">
        <f t="shared" si="127"/>
        <v>11</v>
      </c>
      <c r="D1404" s="15">
        <f t="shared" si="128"/>
        <v>3</v>
      </c>
      <c r="E1404" s="15">
        <v>8382</v>
      </c>
      <c r="F1404" s="15">
        <v>0</v>
      </c>
      <c r="G1404" s="15">
        <f t="shared" si="129"/>
        <v>0</v>
      </c>
      <c r="H1404" s="15">
        <f t="shared" si="130"/>
        <v>0</v>
      </c>
      <c r="I1404" s="58">
        <f>'Fashring Assumptions'!$M$7*F1404</f>
        <v>0</v>
      </c>
      <c r="J1404" s="58">
        <f>'Fashring Assumptions'!$M$5*'Fashring Assumptions'!$M$7*E1404</f>
        <v>523.875</v>
      </c>
      <c r="K1404" s="58">
        <f t="shared" si="131"/>
        <v>523.875</v>
      </c>
    </row>
    <row r="1405" spans="1:11" x14ac:dyDescent="0.3">
      <c r="A1405" s="60">
        <v>43773</v>
      </c>
      <c r="B1405" s="15">
        <f t="shared" si="126"/>
        <v>2019</v>
      </c>
      <c r="C1405" s="15">
        <f t="shared" si="127"/>
        <v>11</v>
      </c>
      <c r="D1405" s="15">
        <f t="shared" si="128"/>
        <v>4</v>
      </c>
      <c r="E1405" s="15">
        <v>7793</v>
      </c>
      <c r="F1405" s="15">
        <v>0</v>
      </c>
      <c r="G1405" s="15">
        <f t="shared" si="129"/>
        <v>0</v>
      </c>
      <c r="H1405" s="15">
        <f t="shared" si="130"/>
        <v>0</v>
      </c>
      <c r="I1405" s="58">
        <f>'Fashring Assumptions'!$M$7*F1405</f>
        <v>0</v>
      </c>
      <c r="J1405" s="58">
        <f>'Fashring Assumptions'!$M$5*'Fashring Assumptions'!$M$7*E1405</f>
        <v>487.0625</v>
      </c>
      <c r="K1405" s="58">
        <f t="shared" si="131"/>
        <v>487.0625</v>
      </c>
    </row>
    <row r="1406" spans="1:11" x14ac:dyDescent="0.3">
      <c r="A1406" s="60">
        <v>43774</v>
      </c>
      <c r="B1406" s="15">
        <f t="shared" si="126"/>
        <v>2019</v>
      </c>
      <c r="C1406" s="15">
        <f t="shared" si="127"/>
        <v>11</v>
      </c>
      <c r="D1406" s="15">
        <f t="shared" si="128"/>
        <v>5</v>
      </c>
      <c r="E1406" s="15">
        <v>7198</v>
      </c>
      <c r="F1406" s="15">
        <v>0</v>
      </c>
      <c r="G1406" s="15">
        <f t="shared" si="129"/>
        <v>0</v>
      </c>
      <c r="H1406" s="15">
        <f t="shared" si="130"/>
        <v>0</v>
      </c>
      <c r="I1406" s="58">
        <f>'Fashring Assumptions'!$M$7*F1406</f>
        <v>0</v>
      </c>
      <c r="J1406" s="58">
        <f>'Fashring Assumptions'!$M$5*'Fashring Assumptions'!$M$7*E1406</f>
        <v>449.875</v>
      </c>
      <c r="K1406" s="58">
        <f t="shared" si="131"/>
        <v>449.875</v>
      </c>
    </row>
    <row r="1407" spans="1:11" x14ac:dyDescent="0.3">
      <c r="A1407" s="60">
        <v>43775</v>
      </c>
      <c r="B1407" s="15">
        <f t="shared" si="126"/>
        <v>2019</v>
      </c>
      <c r="C1407" s="15">
        <f t="shared" si="127"/>
        <v>11</v>
      </c>
      <c r="D1407" s="15">
        <f t="shared" si="128"/>
        <v>6</v>
      </c>
      <c r="E1407" s="15">
        <v>6616</v>
      </c>
      <c r="F1407" s="15">
        <v>0</v>
      </c>
      <c r="G1407" s="15">
        <f t="shared" si="129"/>
        <v>0</v>
      </c>
      <c r="H1407" s="15">
        <f t="shared" si="130"/>
        <v>0</v>
      </c>
      <c r="I1407" s="58">
        <f>'Fashring Assumptions'!$M$7*F1407</f>
        <v>0</v>
      </c>
      <c r="J1407" s="58">
        <f>'Fashring Assumptions'!$M$5*'Fashring Assumptions'!$M$7*E1407</f>
        <v>413.5</v>
      </c>
      <c r="K1407" s="58">
        <f t="shared" si="131"/>
        <v>413.5</v>
      </c>
    </row>
    <row r="1408" spans="1:11" x14ac:dyDescent="0.3">
      <c r="A1408" s="60">
        <v>43776</v>
      </c>
      <c r="B1408" s="15">
        <f t="shared" si="126"/>
        <v>2019</v>
      </c>
      <c r="C1408" s="15">
        <f t="shared" si="127"/>
        <v>11</v>
      </c>
      <c r="D1408" s="15">
        <f t="shared" si="128"/>
        <v>7</v>
      </c>
      <c r="E1408" s="15">
        <v>6057</v>
      </c>
      <c r="F1408" s="15">
        <v>0</v>
      </c>
      <c r="G1408" s="15">
        <f t="shared" si="129"/>
        <v>0</v>
      </c>
      <c r="H1408" s="15">
        <f t="shared" si="130"/>
        <v>0</v>
      </c>
      <c r="I1408" s="58">
        <f>'Fashring Assumptions'!$M$7*F1408</f>
        <v>0</v>
      </c>
      <c r="J1408" s="58">
        <f>'Fashring Assumptions'!$M$5*'Fashring Assumptions'!$M$7*E1408</f>
        <v>378.5625</v>
      </c>
      <c r="K1408" s="58">
        <f t="shared" si="131"/>
        <v>378.5625</v>
      </c>
    </row>
    <row r="1409" spans="1:11" x14ac:dyDescent="0.3">
      <c r="A1409" s="60">
        <v>43777</v>
      </c>
      <c r="B1409" s="15">
        <f t="shared" si="126"/>
        <v>2019</v>
      </c>
      <c r="C1409" s="15">
        <f t="shared" si="127"/>
        <v>11</v>
      </c>
      <c r="D1409" s="15">
        <f t="shared" si="128"/>
        <v>8</v>
      </c>
      <c r="E1409" s="15">
        <v>5510</v>
      </c>
      <c r="F1409" s="15">
        <v>0</v>
      </c>
      <c r="G1409" s="15">
        <f t="shared" si="129"/>
        <v>0</v>
      </c>
      <c r="H1409" s="15">
        <f t="shared" si="130"/>
        <v>0</v>
      </c>
      <c r="I1409" s="58">
        <f>'Fashring Assumptions'!$M$7*F1409</f>
        <v>0</v>
      </c>
      <c r="J1409" s="58">
        <f>'Fashring Assumptions'!$M$5*'Fashring Assumptions'!$M$7*E1409</f>
        <v>344.375</v>
      </c>
      <c r="K1409" s="58">
        <f t="shared" si="131"/>
        <v>344.375</v>
      </c>
    </row>
    <row r="1410" spans="1:11" x14ac:dyDescent="0.3">
      <c r="A1410" s="60">
        <v>43778</v>
      </c>
      <c r="B1410" s="15">
        <f t="shared" si="126"/>
        <v>2019</v>
      </c>
      <c r="C1410" s="15">
        <f t="shared" si="127"/>
        <v>11</v>
      </c>
      <c r="D1410" s="15">
        <f t="shared" si="128"/>
        <v>9</v>
      </c>
      <c r="E1410" s="15">
        <v>19105</v>
      </c>
      <c r="F1410" s="15">
        <v>14241</v>
      </c>
      <c r="G1410" s="15">
        <f t="shared" si="129"/>
        <v>1</v>
      </c>
      <c r="H1410" s="15">
        <f t="shared" si="130"/>
        <v>1000</v>
      </c>
      <c r="I1410" s="58">
        <f>'Fashring Assumptions'!$M$7*F1410</f>
        <v>35602.5</v>
      </c>
      <c r="J1410" s="58">
        <f>'Fashring Assumptions'!$M$5*'Fashring Assumptions'!$M$7*E1410</f>
        <v>1194.0625</v>
      </c>
      <c r="K1410" s="58">
        <f t="shared" si="131"/>
        <v>37796.5625</v>
      </c>
    </row>
    <row r="1411" spans="1:11" x14ac:dyDescent="0.3">
      <c r="A1411" s="60">
        <v>43779</v>
      </c>
      <c r="B1411" s="15">
        <f t="shared" ref="B1411:B1474" si="132">YEAR(A1411)</f>
        <v>2019</v>
      </c>
      <c r="C1411" s="15">
        <f t="shared" ref="C1411:C1474" si="133">MONTH(A1411)</f>
        <v>11</v>
      </c>
      <c r="D1411" s="15">
        <f t="shared" ref="D1411:D1474" si="134">DAY(A1411)</f>
        <v>10</v>
      </c>
      <c r="E1411" s="15">
        <v>18519</v>
      </c>
      <c r="F1411" s="15">
        <v>0</v>
      </c>
      <c r="G1411" s="15">
        <f t="shared" ref="G1411:G1474" si="135">IF(F1411&gt;0,1,0)</f>
        <v>0</v>
      </c>
      <c r="H1411" s="15">
        <f t="shared" ref="H1411:H1474" si="136">1000*G1411</f>
        <v>0</v>
      </c>
      <c r="I1411" s="58">
        <f>'Fashring Assumptions'!$M$7*F1411</f>
        <v>0</v>
      </c>
      <c r="J1411" s="58">
        <f>'Fashring Assumptions'!$M$5*'Fashring Assumptions'!$M$7*E1411</f>
        <v>1157.4375</v>
      </c>
      <c r="K1411" s="58">
        <f t="shared" ref="K1411:K1474" si="137">SUM(H1411:J1411)</f>
        <v>1157.4375</v>
      </c>
    </row>
    <row r="1412" spans="1:11" x14ac:dyDescent="0.3">
      <c r="A1412" s="60">
        <v>43780</v>
      </c>
      <c r="B1412" s="15">
        <f t="shared" si="132"/>
        <v>2019</v>
      </c>
      <c r="C1412" s="15">
        <f t="shared" si="133"/>
        <v>11</v>
      </c>
      <c r="D1412" s="15">
        <f t="shared" si="134"/>
        <v>11</v>
      </c>
      <c r="E1412" s="15">
        <v>17985</v>
      </c>
      <c r="F1412" s="15">
        <v>0</v>
      </c>
      <c r="G1412" s="15">
        <f t="shared" si="135"/>
        <v>0</v>
      </c>
      <c r="H1412" s="15">
        <f t="shared" si="136"/>
        <v>0</v>
      </c>
      <c r="I1412" s="58">
        <f>'Fashring Assumptions'!$M$7*F1412</f>
        <v>0</v>
      </c>
      <c r="J1412" s="58">
        <f>'Fashring Assumptions'!$M$5*'Fashring Assumptions'!$M$7*E1412</f>
        <v>1124.0625</v>
      </c>
      <c r="K1412" s="58">
        <f t="shared" si="137"/>
        <v>1124.0625</v>
      </c>
    </row>
    <row r="1413" spans="1:11" x14ac:dyDescent="0.3">
      <c r="A1413" s="60">
        <v>43781</v>
      </c>
      <c r="B1413" s="15">
        <f t="shared" si="132"/>
        <v>2019</v>
      </c>
      <c r="C1413" s="15">
        <f t="shared" si="133"/>
        <v>11</v>
      </c>
      <c r="D1413" s="15">
        <f t="shared" si="134"/>
        <v>12</v>
      </c>
      <c r="E1413" s="15">
        <v>17465</v>
      </c>
      <c r="F1413" s="15">
        <v>0</v>
      </c>
      <c r="G1413" s="15">
        <f t="shared" si="135"/>
        <v>0</v>
      </c>
      <c r="H1413" s="15">
        <f t="shared" si="136"/>
        <v>0</v>
      </c>
      <c r="I1413" s="58">
        <f>'Fashring Assumptions'!$M$7*F1413</f>
        <v>0</v>
      </c>
      <c r="J1413" s="58">
        <f>'Fashring Assumptions'!$M$5*'Fashring Assumptions'!$M$7*E1413</f>
        <v>1091.5625</v>
      </c>
      <c r="K1413" s="58">
        <f t="shared" si="137"/>
        <v>1091.5625</v>
      </c>
    </row>
    <row r="1414" spans="1:11" x14ac:dyDescent="0.3">
      <c r="A1414" s="60">
        <v>43782</v>
      </c>
      <c r="B1414" s="15">
        <f t="shared" si="132"/>
        <v>2019</v>
      </c>
      <c r="C1414" s="15">
        <f t="shared" si="133"/>
        <v>11</v>
      </c>
      <c r="D1414" s="15">
        <f t="shared" si="134"/>
        <v>13</v>
      </c>
      <c r="E1414" s="15">
        <v>16916</v>
      </c>
      <c r="F1414" s="15">
        <v>0</v>
      </c>
      <c r="G1414" s="15">
        <f t="shared" si="135"/>
        <v>0</v>
      </c>
      <c r="H1414" s="15">
        <f t="shared" si="136"/>
        <v>0</v>
      </c>
      <c r="I1414" s="58">
        <f>'Fashring Assumptions'!$M$7*F1414</f>
        <v>0</v>
      </c>
      <c r="J1414" s="58">
        <f>'Fashring Assumptions'!$M$5*'Fashring Assumptions'!$M$7*E1414</f>
        <v>1057.25</v>
      </c>
      <c r="K1414" s="58">
        <f t="shared" si="137"/>
        <v>1057.25</v>
      </c>
    </row>
    <row r="1415" spans="1:11" x14ac:dyDescent="0.3">
      <c r="A1415" s="60">
        <v>43783</v>
      </c>
      <c r="B1415" s="15">
        <f t="shared" si="132"/>
        <v>2019</v>
      </c>
      <c r="C1415" s="15">
        <f t="shared" si="133"/>
        <v>11</v>
      </c>
      <c r="D1415" s="15">
        <f t="shared" si="134"/>
        <v>14</v>
      </c>
      <c r="E1415" s="15">
        <v>16395</v>
      </c>
      <c r="F1415" s="15">
        <v>0</v>
      </c>
      <c r="G1415" s="15">
        <f t="shared" si="135"/>
        <v>0</v>
      </c>
      <c r="H1415" s="15">
        <f t="shared" si="136"/>
        <v>0</v>
      </c>
      <c r="I1415" s="58">
        <f>'Fashring Assumptions'!$M$7*F1415</f>
        <v>0</v>
      </c>
      <c r="J1415" s="58">
        <f>'Fashring Assumptions'!$M$5*'Fashring Assumptions'!$M$7*E1415</f>
        <v>1024.6875</v>
      </c>
      <c r="K1415" s="58">
        <f t="shared" si="137"/>
        <v>1024.6875</v>
      </c>
    </row>
    <row r="1416" spans="1:11" x14ac:dyDescent="0.3">
      <c r="A1416" s="60">
        <v>43784</v>
      </c>
      <c r="B1416" s="15">
        <f t="shared" si="132"/>
        <v>2019</v>
      </c>
      <c r="C1416" s="15">
        <f t="shared" si="133"/>
        <v>11</v>
      </c>
      <c r="D1416" s="15">
        <f t="shared" si="134"/>
        <v>15</v>
      </c>
      <c r="E1416" s="15">
        <v>15850</v>
      </c>
      <c r="F1416" s="15">
        <v>0</v>
      </c>
      <c r="G1416" s="15">
        <f t="shared" si="135"/>
        <v>0</v>
      </c>
      <c r="H1416" s="15">
        <f t="shared" si="136"/>
        <v>0</v>
      </c>
      <c r="I1416" s="58">
        <f>'Fashring Assumptions'!$M$7*F1416</f>
        <v>0</v>
      </c>
      <c r="J1416" s="58">
        <f>'Fashring Assumptions'!$M$5*'Fashring Assumptions'!$M$7*E1416</f>
        <v>990.625</v>
      </c>
      <c r="K1416" s="58">
        <f t="shared" si="137"/>
        <v>990.625</v>
      </c>
    </row>
    <row r="1417" spans="1:11" x14ac:dyDescent="0.3">
      <c r="A1417" s="60">
        <v>43785</v>
      </c>
      <c r="B1417" s="15">
        <f t="shared" si="132"/>
        <v>2019</v>
      </c>
      <c r="C1417" s="15">
        <f t="shared" si="133"/>
        <v>11</v>
      </c>
      <c r="D1417" s="15">
        <f t="shared" si="134"/>
        <v>16</v>
      </c>
      <c r="E1417" s="15">
        <v>15252</v>
      </c>
      <c r="F1417" s="15">
        <v>0</v>
      </c>
      <c r="G1417" s="15">
        <f t="shared" si="135"/>
        <v>0</v>
      </c>
      <c r="H1417" s="15">
        <f t="shared" si="136"/>
        <v>0</v>
      </c>
      <c r="I1417" s="58">
        <f>'Fashring Assumptions'!$M$7*F1417</f>
        <v>0</v>
      </c>
      <c r="J1417" s="58">
        <f>'Fashring Assumptions'!$M$5*'Fashring Assumptions'!$M$7*E1417</f>
        <v>953.25</v>
      </c>
      <c r="K1417" s="58">
        <f t="shared" si="137"/>
        <v>953.25</v>
      </c>
    </row>
    <row r="1418" spans="1:11" x14ac:dyDescent="0.3">
      <c r="A1418" s="60">
        <v>43786</v>
      </c>
      <c r="B1418" s="15">
        <f t="shared" si="132"/>
        <v>2019</v>
      </c>
      <c r="C1418" s="15">
        <f t="shared" si="133"/>
        <v>11</v>
      </c>
      <c r="D1418" s="15">
        <f t="shared" si="134"/>
        <v>17</v>
      </c>
      <c r="E1418" s="15">
        <v>14777</v>
      </c>
      <c r="F1418" s="15">
        <v>0</v>
      </c>
      <c r="G1418" s="15">
        <f t="shared" si="135"/>
        <v>0</v>
      </c>
      <c r="H1418" s="15">
        <f t="shared" si="136"/>
        <v>0</v>
      </c>
      <c r="I1418" s="58">
        <f>'Fashring Assumptions'!$M$7*F1418</f>
        <v>0</v>
      </c>
      <c r="J1418" s="58">
        <f>'Fashring Assumptions'!$M$5*'Fashring Assumptions'!$M$7*E1418</f>
        <v>923.5625</v>
      </c>
      <c r="K1418" s="58">
        <f t="shared" si="137"/>
        <v>923.5625</v>
      </c>
    </row>
    <row r="1419" spans="1:11" x14ac:dyDescent="0.3">
      <c r="A1419" s="60">
        <v>43787</v>
      </c>
      <c r="B1419" s="15">
        <f t="shared" si="132"/>
        <v>2019</v>
      </c>
      <c r="C1419" s="15">
        <f t="shared" si="133"/>
        <v>11</v>
      </c>
      <c r="D1419" s="15">
        <f t="shared" si="134"/>
        <v>18</v>
      </c>
      <c r="E1419" s="15">
        <v>14159</v>
      </c>
      <c r="F1419" s="15">
        <v>0</v>
      </c>
      <c r="G1419" s="15">
        <f t="shared" si="135"/>
        <v>0</v>
      </c>
      <c r="H1419" s="15">
        <f t="shared" si="136"/>
        <v>0</v>
      </c>
      <c r="I1419" s="58">
        <f>'Fashring Assumptions'!$M$7*F1419</f>
        <v>0</v>
      </c>
      <c r="J1419" s="58">
        <f>'Fashring Assumptions'!$M$5*'Fashring Assumptions'!$M$7*E1419</f>
        <v>884.9375</v>
      </c>
      <c r="K1419" s="58">
        <f t="shared" si="137"/>
        <v>884.9375</v>
      </c>
    </row>
    <row r="1420" spans="1:11" x14ac:dyDescent="0.3">
      <c r="A1420" s="60">
        <v>43788</v>
      </c>
      <c r="B1420" s="15">
        <f t="shared" si="132"/>
        <v>2019</v>
      </c>
      <c r="C1420" s="15">
        <f t="shared" si="133"/>
        <v>11</v>
      </c>
      <c r="D1420" s="15">
        <f t="shared" si="134"/>
        <v>19</v>
      </c>
      <c r="E1420" s="15">
        <v>13609</v>
      </c>
      <c r="F1420" s="15">
        <v>0</v>
      </c>
      <c r="G1420" s="15">
        <f t="shared" si="135"/>
        <v>0</v>
      </c>
      <c r="H1420" s="15">
        <f t="shared" si="136"/>
        <v>0</v>
      </c>
      <c r="I1420" s="58">
        <f>'Fashring Assumptions'!$M$7*F1420</f>
        <v>0</v>
      </c>
      <c r="J1420" s="58">
        <f>'Fashring Assumptions'!$M$5*'Fashring Assumptions'!$M$7*E1420</f>
        <v>850.5625</v>
      </c>
      <c r="K1420" s="58">
        <f t="shared" si="137"/>
        <v>850.5625</v>
      </c>
    </row>
    <row r="1421" spans="1:11" x14ac:dyDescent="0.3">
      <c r="A1421" s="60">
        <v>43789</v>
      </c>
      <c r="B1421" s="15">
        <f t="shared" si="132"/>
        <v>2019</v>
      </c>
      <c r="C1421" s="15">
        <f t="shared" si="133"/>
        <v>11</v>
      </c>
      <c r="D1421" s="15">
        <f t="shared" si="134"/>
        <v>20</v>
      </c>
      <c r="E1421" s="15">
        <v>13078</v>
      </c>
      <c r="F1421" s="15">
        <v>0</v>
      </c>
      <c r="G1421" s="15">
        <f t="shared" si="135"/>
        <v>0</v>
      </c>
      <c r="H1421" s="15">
        <f t="shared" si="136"/>
        <v>0</v>
      </c>
      <c r="I1421" s="58">
        <f>'Fashring Assumptions'!$M$7*F1421</f>
        <v>0</v>
      </c>
      <c r="J1421" s="58">
        <f>'Fashring Assumptions'!$M$5*'Fashring Assumptions'!$M$7*E1421</f>
        <v>817.375</v>
      </c>
      <c r="K1421" s="58">
        <f t="shared" si="137"/>
        <v>817.375</v>
      </c>
    </row>
    <row r="1422" spans="1:11" x14ac:dyDescent="0.3">
      <c r="A1422" s="60">
        <v>43790</v>
      </c>
      <c r="B1422" s="15">
        <f t="shared" si="132"/>
        <v>2019</v>
      </c>
      <c r="C1422" s="15">
        <f t="shared" si="133"/>
        <v>11</v>
      </c>
      <c r="D1422" s="15">
        <f t="shared" si="134"/>
        <v>21</v>
      </c>
      <c r="E1422" s="15">
        <v>12507</v>
      </c>
      <c r="F1422" s="15">
        <v>0</v>
      </c>
      <c r="G1422" s="15">
        <f t="shared" si="135"/>
        <v>0</v>
      </c>
      <c r="H1422" s="15">
        <f t="shared" si="136"/>
        <v>0</v>
      </c>
      <c r="I1422" s="58">
        <f>'Fashring Assumptions'!$M$7*F1422</f>
        <v>0</v>
      </c>
      <c r="J1422" s="58">
        <f>'Fashring Assumptions'!$M$5*'Fashring Assumptions'!$M$7*E1422</f>
        <v>781.6875</v>
      </c>
      <c r="K1422" s="58">
        <f t="shared" si="137"/>
        <v>781.6875</v>
      </c>
    </row>
    <row r="1423" spans="1:11" x14ac:dyDescent="0.3">
      <c r="A1423" s="60">
        <v>43791</v>
      </c>
      <c r="B1423" s="15">
        <f t="shared" si="132"/>
        <v>2019</v>
      </c>
      <c r="C1423" s="15">
        <f t="shared" si="133"/>
        <v>11</v>
      </c>
      <c r="D1423" s="15">
        <f t="shared" si="134"/>
        <v>22</v>
      </c>
      <c r="E1423" s="15">
        <v>11986</v>
      </c>
      <c r="F1423" s="15">
        <v>0</v>
      </c>
      <c r="G1423" s="15">
        <f t="shared" si="135"/>
        <v>0</v>
      </c>
      <c r="H1423" s="15">
        <f t="shared" si="136"/>
        <v>0</v>
      </c>
      <c r="I1423" s="58">
        <f>'Fashring Assumptions'!$M$7*F1423</f>
        <v>0</v>
      </c>
      <c r="J1423" s="58">
        <f>'Fashring Assumptions'!$M$5*'Fashring Assumptions'!$M$7*E1423</f>
        <v>749.125</v>
      </c>
      <c r="K1423" s="58">
        <f t="shared" si="137"/>
        <v>749.125</v>
      </c>
    </row>
    <row r="1424" spans="1:11" x14ac:dyDescent="0.3">
      <c r="A1424" s="60">
        <v>43792</v>
      </c>
      <c r="B1424" s="15">
        <f t="shared" si="132"/>
        <v>2019</v>
      </c>
      <c r="C1424" s="15">
        <f t="shared" si="133"/>
        <v>11</v>
      </c>
      <c r="D1424" s="15">
        <f t="shared" si="134"/>
        <v>23</v>
      </c>
      <c r="E1424" s="15">
        <v>11427</v>
      </c>
      <c r="F1424" s="15">
        <v>0</v>
      </c>
      <c r="G1424" s="15">
        <f t="shared" si="135"/>
        <v>0</v>
      </c>
      <c r="H1424" s="15">
        <f t="shared" si="136"/>
        <v>0</v>
      </c>
      <c r="I1424" s="58">
        <f>'Fashring Assumptions'!$M$7*F1424</f>
        <v>0</v>
      </c>
      <c r="J1424" s="58">
        <f>'Fashring Assumptions'!$M$5*'Fashring Assumptions'!$M$7*E1424</f>
        <v>714.1875</v>
      </c>
      <c r="K1424" s="58">
        <f t="shared" si="137"/>
        <v>714.1875</v>
      </c>
    </row>
    <row r="1425" spans="1:11" x14ac:dyDescent="0.3">
      <c r="A1425" s="60">
        <v>43793</v>
      </c>
      <c r="B1425" s="15">
        <f t="shared" si="132"/>
        <v>2019</v>
      </c>
      <c r="C1425" s="15">
        <f t="shared" si="133"/>
        <v>11</v>
      </c>
      <c r="D1425" s="15">
        <f t="shared" si="134"/>
        <v>24</v>
      </c>
      <c r="E1425" s="15">
        <v>10903</v>
      </c>
      <c r="F1425" s="15">
        <v>0</v>
      </c>
      <c r="G1425" s="15">
        <f t="shared" si="135"/>
        <v>0</v>
      </c>
      <c r="H1425" s="15">
        <f t="shared" si="136"/>
        <v>0</v>
      </c>
      <c r="I1425" s="58">
        <f>'Fashring Assumptions'!$M$7*F1425</f>
        <v>0</v>
      </c>
      <c r="J1425" s="58">
        <f>'Fashring Assumptions'!$M$5*'Fashring Assumptions'!$M$7*E1425</f>
        <v>681.4375</v>
      </c>
      <c r="K1425" s="58">
        <f t="shared" si="137"/>
        <v>681.4375</v>
      </c>
    </row>
    <row r="1426" spans="1:11" x14ac:dyDescent="0.3">
      <c r="A1426" s="60">
        <v>43794</v>
      </c>
      <c r="B1426" s="15">
        <f t="shared" si="132"/>
        <v>2019</v>
      </c>
      <c r="C1426" s="15">
        <f t="shared" si="133"/>
        <v>11</v>
      </c>
      <c r="D1426" s="15">
        <f t="shared" si="134"/>
        <v>25</v>
      </c>
      <c r="E1426" s="15">
        <v>10284</v>
      </c>
      <c r="F1426" s="15">
        <v>0</v>
      </c>
      <c r="G1426" s="15">
        <f t="shared" si="135"/>
        <v>0</v>
      </c>
      <c r="H1426" s="15">
        <f t="shared" si="136"/>
        <v>0</v>
      </c>
      <c r="I1426" s="58">
        <f>'Fashring Assumptions'!$M$7*F1426</f>
        <v>0</v>
      </c>
      <c r="J1426" s="58">
        <f>'Fashring Assumptions'!$M$5*'Fashring Assumptions'!$M$7*E1426</f>
        <v>642.75</v>
      </c>
      <c r="K1426" s="58">
        <f t="shared" si="137"/>
        <v>642.75</v>
      </c>
    </row>
    <row r="1427" spans="1:11" x14ac:dyDescent="0.3">
      <c r="A1427" s="60">
        <v>43795</v>
      </c>
      <c r="B1427" s="15">
        <f t="shared" si="132"/>
        <v>2019</v>
      </c>
      <c r="C1427" s="15">
        <f t="shared" si="133"/>
        <v>11</v>
      </c>
      <c r="D1427" s="15">
        <f t="shared" si="134"/>
        <v>26</v>
      </c>
      <c r="E1427" s="15">
        <v>9662</v>
      </c>
      <c r="F1427" s="15">
        <v>0</v>
      </c>
      <c r="G1427" s="15">
        <f t="shared" si="135"/>
        <v>0</v>
      </c>
      <c r="H1427" s="15">
        <f t="shared" si="136"/>
        <v>0</v>
      </c>
      <c r="I1427" s="58">
        <f>'Fashring Assumptions'!$M$7*F1427</f>
        <v>0</v>
      </c>
      <c r="J1427" s="58">
        <f>'Fashring Assumptions'!$M$5*'Fashring Assumptions'!$M$7*E1427</f>
        <v>603.875</v>
      </c>
      <c r="K1427" s="58">
        <f t="shared" si="137"/>
        <v>603.875</v>
      </c>
    </row>
    <row r="1428" spans="1:11" x14ac:dyDescent="0.3">
      <c r="A1428" s="60">
        <v>43796</v>
      </c>
      <c r="B1428" s="15">
        <f t="shared" si="132"/>
        <v>2019</v>
      </c>
      <c r="C1428" s="15">
        <f t="shared" si="133"/>
        <v>11</v>
      </c>
      <c r="D1428" s="15">
        <f t="shared" si="134"/>
        <v>27</v>
      </c>
      <c r="E1428" s="15">
        <v>9077</v>
      </c>
      <c r="F1428" s="15">
        <v>0</v>
      </c>
      <c r="G1428" s="15">
        <f t="shared" si="135"/>
        <v>0</v>
      </c>
      <c r="H1428" s="15">
        <f t="shared" si="136"/>
        <v>0</v>
      </c>
      <c r="I1428" s="58">
        <f>'Fashring Assumptions'!$M$7*F1428</f>
        <v>0</v>
      </c>
      <c r="J1428" s="58">
        <f>'Fashring Assumptions'!$M$5*'Fashring Assumptions'!$M$7*E1428</f>
        <v>567.3125</v>
      </c>
      <c r="K1428" s="58">
        <f t="shared" si="137"/>
        <v>567.3125</v>
      </c>
    </row>
    <row r="1429" spans="1:11" x14ac:dyDescent="0.3">
      <c r="A1429" s="60">
        <v>43797</v>
      </c>
      <c r="B1429" s="15">
        <f t="shared" si="132"/>
        <v>2019</v>
      </c>
      <c r="C1429" s="15">
        <f t="shared" si="133"/>
        <v>11</v>
      </c>
      <c r="D1429" s="15">
        <f t="shared" si="134"/>
        <v>28</v>
      </c>
      <c r="E1429" s="15">
        <v>8491</v>
      </c>
      <c r="F1429" s="15">
        <v>0</v>
      </c>
      <c r="G1429" s="15">
        <f t="shared" si="135"/>
        <v>0</v>
      </c>
      <c r="H1429" s="15">
        <f t="shared" si="136"/>
        <v>0</v>
      </c>
      <c r="I1429" s="58">
        <f>'Fashring Assumptions'!$M$7*F1429</f>
        <v>0</v>
      </c>
      <c r="J1429" s="58">
        <f>'Fashring Assumptions'!$M$5*'Fashring Assumptions'!$M$7*E1429</f>
        <v>530.6875</v>
      </c>
      <c r="K1429" s="58">
        <f t="shared" si="137"/>
        <v>530.6875</v>
      </c>
    </row>
    <row r="1430" spans="1:11" x14ac:dyDescent="0.3">
      <c r="A1430" s="60">
        <v>43798</v>
      </c>
      <c r="B1430" s="15">
        <f t="shared" si="132"/>
        <v>2019</v>
      </c>
      <c r="C1430" s="15">
        <f t="shared" si="133"/>
        <v>11</v>
      </c>
      <c r="D1430" s="15">
        <f t="shared" si="134"/>
        <v>29</v>
      </c>
      <c r="E1430" s="15">
        <v>7894</v>
      </c>
      <c r="F1430" s="15">
        <v>0</v>
      </c>
      <c r="G1430" s="15">
        <f t="shared" si="135"/>
        <v>0</v>
      </c>
      <c r="H1430" s="15">
        <f t="shared" si="136"/>
        <v>0</v>
      </c>
      <c r="I1430" s="58">
        <f>'Fashring Assumptions'!$M$7*F1430</f>
        <v>0</v>
      </c>
      <c r="J1430" s="58">
        <f>'Fashring Assumptions'!$M$5*'Fashring Assumptions'!$M$7*E1430</f>
        <v>493.375</v>
      </c>
      <c r="K1430" s="58">
        <f t="shared" si="137"/>
        <v>493.375</v>
      </c>
    </row>
    <row r="1431" spans="1:11" x14ac:dyDescent="0.3">
      <c r="A1431" s="60">
        <v>43799</v>
      </c>
      <c r="B1431" s="15">
        <f t="shared" si="132"/>
        <v>2019</v>
      </c>
      <c r="C1431" s="15">
        <f t="shared" si="133"/>
        <v>11</v>
      </c>
      <c r="D1431" s="15">
        <f t="shared" si="134"/>
        <v>30</v>
      </c>
      <c r="E1431" s="15">
        <v>7354</v>
      </c>
      <c r="F1431" s="15">
        <v>0</v>
      </c>
      <c r="G1431" s="15">
        <f t="shared" si="135"/>
        <v>0</v>
      </c>
      <c r="H1431" s="15">
        <f t="shared" si="136"/>
        <v>0</v>
      </c>
      <c r="I1431" s="58">
        <f>'Fashring Assumptions'!$M$7*F1431</f>
        <v>0</v>
      </c>
      <c r="J1431" s="58">
        <f>'Fashring Assumptions'!$M$5*'Fashring Assumptions'!$M$7*E1431</f>
        <v>459.625</v>
      </c>
      <c r="K1431" s="58">
        <f t="shared" si="137"/>
        <v>459.625</v>
      </c>
    </row>
    <row r="1432" spans="1:11" x14ac:dyDescent="0.3">
      <c r="A1432" s="60">
        <v>43800</v>
      </c>
      <c r="B1432" s="15">
        <f t="shared" si="132"/>
        <v>2019</v>
      </c>
      <c r="C1432" s="15">
        <f t="shared" si="133"/>
        <v>12</v>
      </c>
      <c r="D1432" s="15">
        <f t="shared" si="134"/>
        <v>1</v>
      </c>
      <c r="E1432" s="15">
        <v>6826</v>
      </c>
      <c r="F1432" s="15">
        <v>0</v>
      </c>
      <c r="G1432" s="15">
        <f t="shared" si="135"/>
        <v>0</v>
      </c>
      <c r="H1432" s="15">
        <f t="shared" si="136"/>
        <v>0</v>
      </c>
      <c r="I1432" s="58">
        <f>'Fashring Assumptions'!$M$7*F1432</f>
        <v>0</v>
      </c>
      <c r="J1432" s="58">
        <f>'Fashring Assumptions'!$M$5*'Fashring Assumptions'!$M$7*E1432</f>
        <v>426.625</v>
      </c>
      <c r="K1432" s="58">
        <f t="shared" si="137"/>
        <v>426.625</v>
      </c>
    </row>
    <row r="1433" spans="1:11" x14ac:dyDescent="0.3">
      <c r="A1433" s="60">
        <v>43801</v>
      </c>
      <c r="B1433" s="15">
        <f t="shared" si="132"/>
        <v>2019</v>
      </c>
      <c r="C1433" s="15">
        <f t="shared" si="133"/>
        <v>12</v>
      </c>
      <c r="D1433" s="15">
        <f t="shared" si="134"/>
        <v>2</v>
      </c>
      <c r="E1433" s="15">
        <v>6249</v>
      </c>
      <c r="F1433" s="15">
        <v>0</v>
      </c>
      <c r="G1433" s="15">
        <f t="shared" si="135"/>
        <v>0</v>
      </c>
      <c r="H1433" s="15">
        <f t="shared" si="136"/>
        <v>0</v>
      </c>
      <c r="I1433" s="58">
        <f>'Fashring Assumptions'!$M$7*F1433</f>
        <v>0</v>
      </c>
      <c r="J1433" s="58">
        <f>'Fashring Assumptions'!$M$5*'Fashring Assumptions'!$M$7*E1433</f>
        <v>390.5625</v>
      </c>
      <c r="K1433" s="58">
        <f t="shared" si="137"/>
        <v>390.5625</v>
      </c>
    </row>
    <row r="1434" spans="1:11" x14ac:dyDescent="0.3">
      <c r="A1434" s="60">
        <v>43802</v>
      </c>
      <c r="B1434" s="15">
        <f t="shared" si="132"/>
        <v>2019</v>
      </c>
      <c r="C1434" s="15">
        <f t="shared" si="133"/>
        <v>12</v>
      </c>
      <c r="D1434" s="15">
        <f t="shared" si="134"/>
        <v>3</v>
      </c>
      <c r="E1434" s="15">
        <v>5706</v>
      </c>
      <c r="F1434" s="15">
        <v>0</v>
      </c>
      <c r="G1434" s="15">
        <f t="shared" si="135"/>
        <v>0</v>
      </c>
      <c r="H1434" s="15">
        <f t="shared" si="136"/>
        <v>0</v>
      </c>
      <c r="I1434" s="58">
        <f>'Fashring Assumptions'!$M$7*F1434</f>
        <v>0</v>
      </c>
      <c r="J1434" s="58">
        <f>'Fashring Assumptions'!$M$5*'Fashring Assumptions'!$M$7*E1434</f>
        <v>356.625</v>
      </c>
      <c r="K1434" s="58">
        <f t="shared" si="137"/>
        <v>356.625</v>
      </c>
    </row>
    <row r="1435" spans="1:11" x14ac:dyDescent="0.3">
      <c r="A1435" s="60">
        <v>43803</v>
      </c>
      <c r="B1435" s="15">
        <f t="shared" si="132"/>
        <v>2019</v>
      </c>
      <c r="C1435" s="15">
        <f t="shared" si="133"/>
        <v>12</v>
      </c>
      <c r="D1435" s="15">
        <f t="shared" si="134"/>
        <v>4</v>
      </c>
      <c r="E1435" s="15">
        <v>5072</v>
      </c>
      <c r="F1435" s="15">
        <v>0</v>
      </c>
      <c r="G1435" s="15">
        <f t="shared" si="135"/>
        <v>0</v>
      </c>
      <c r="H1435" s="15">
        <f t="shared" si="136"/>
        <v>0</v>
      </c>
      <c r="I1435" s="58">
        <f>'Fashring Assumptions'!$M$7*F1435</f>
        <v>0</v>
      </c>
      <c r="J1435" s="58">
        <f>'Fashring Assumptions'!$M$5*'Fashring Assumptions'!$M$7*E1435</f>
        <v>317</v>
      </c>
      <c r="K1435" s="58">
        <f t="shared" si="137"/>
        <v>317</v>
      </c>
    </row>
    <row r="1436" spans="1:11" x14ac:dyDescent="0.3">
      <c r="A1436" s="60">
        <v>43804</v>
      </c>
      <c r="B1436" s="15">
        <f t="shared" si="132"/>
        <v>2019</v>
      </c>
      <c r="C1436" s="15">
        <f t="shared" si="133"/>
        <v>12</v>
      </c>
      <c r="D1436" s="15">
        <f t="shared" si="134"/>
        <v>5</v>
      </c>
      <c r="E1436" s="15">
        <v>14942</v>
      </c>
      <c r="F1436" s="15">
        <v>10452</v>
      </c>
      <c r="G1436" s="15">
        <f t="shared" si="135"/>
        <v>1</v>
      </c>
      <c r="H1436" s="15">
        <f t="shared" si="136"/>
        <v>1000</v>
      </c>
      <c r="I1436" s="58">
        <f>'Fashring Assumptions'!$M$7*F1436</f>
        <v>26130</v>
      </c>
      <c r="J1436" s="58">
        <f>'Fashring Assumptions'!$M$5*'Fashring Assumptions'!$M$7*E1436</f>
        <v>933.875</v>
      </c>
      <c r="K1436" s="58">
        <f t="shared" si="137"/>
        <v>28063.875</v>
      </c>
    </row>
    <row r="1437" spans="1:11" x14ac:dyDescent="0.3">
      <c r="A1437" s="60">
        <v>43805</v>
      </c>
      <c r="B1437" s="15">
        <f t="shared" si="132"/>
        <v>2019</v>
      </c>
      <c r="C1437" s="15">
        <f t="shared" si="133"/>
        <v>12</v>
      </c>
      <c r="D1437" s="15">
        <f t="shared" si="134"/>
        <v>6</v>
      </c>
      <c r="E1437" s="15">
        <v>14423</v>
      </c>
      <c r="F1437" s="15">
        <v>0</v>
      </c>
      <c r="G1437" s="15">
        <f t="shared" si="135"/>
        <v>0</v>
      </c>
      <c r="H1437" s="15">
        <f t="shared" si="136"/>
        <v>0</v>
      </c>
      <c r="I1437" s="58">
        <f>'Fashring Assumptions'!$M$7*F1437</f>
        <v>0</v>
      </c>
      <c r="J1437" s="58">
        <f>'Fashring Assumptions'!$M$5*'Fashring Assumptions'!$M$7*E1437</f>
        <v>901.4375</v>
      </c>
      <c r="K1437" s="58">
        <f t="shared" si="137"/>
        <v>901.4375</v>
      </c>
    </row>
    <row r="1438" spans="1:11" x14ac:dyDescent="0.3">
      <c r="A1438" s="60">
        <v>43806</v>
      </c>
      <c r="B1438" s="15">
        <f t="shared" si="132"/>
        <v>2019</v>
      </c>
      <c r="C1438" s="15">
        <f t="shared" si="133"/>
        <v>12</v>
      </c>
      <c r="D1438" s="15">
        <f t="shared" si="134"/>
        <v>7</v>
      </c>
      <c r="E1438" s="15">
        <v>13841</v>
      </c>
      <c r="F1438" s="15">
        <v>0</v>
      </c>
      <c r="G1438" s="15">
        <f t="shared" si="135"/>
        <v>0</v>
      </c>
      <c r="H1438" s="15">
        <f t="shared" si="136"/>
        <v>0</v>
      </c>
      <c r="I1438" s="58">
        <f>'Fashring Assumptions'!$M$7*F1438</f>
        <v>0</v>
      </c>
      <c r="J1438" s="58">
        <f>'Fashring Assumptions'!$M$5*'Fashring Assumptions'!$M$7*E1438</f>
        <v>865.0625</v>
      </c>
      <c r="K1438" s="58">
        <f t="shared" si="137"/>
        <v>865.0625</v>
      </c>
    </row>
    <row r="1439" spans="1:11" x14ac:dyDescent="0.3">
      <c r="A1439" s="60">
        <v>43807</v>
      </c>
      <c r="B1439" s="15">
        <f t="shared" si="132"/>
        <v>2019</v>
      </c>
      <c r="C1439" s="15">
        <f t="shared" si="133"/>
        <v>12</v>
      </c>
      <c r="D1439" s="15">
        <f t="shared" si="134"/>
        <v>8</v>
      </c>
      <c r="E1439" s="15">
        <v>13243</v>
      </c>
      <c r="F1439" s="15">
        <v>0</v>
      </c>
      <c r="G1439" s="15">
        <f t="shared" si="135"/>
        <v>0</v>
      </c>
      <c r="H1439" s="15">
        <f t="shared" si="136"/>
        <v>0</v>
      </c>
      <c r="I1439" s="58">
        <f>'Fashring Assumptions'!$M$7*F1439</f>
        <v>0</v>
      </c>
      <c r="J1439" s="58">
        <f>'Fashring Assumptions'!$M$5*'Fashring Assumptions'!$M$7*E1439</f>
        <v>827.6875</v>
      </c>
      <c r="K1439" s="58">
        <f t="shared" si="137"/>
        <v>827.6875</v>
      </c>
    </row>
    <row r="1440" spans="1:11" x14ac:dyDescent="0.3">
      <c r="A1440" s="60">
        <v>43808</v>
      </c>
      <c r="B1440" s="15">
        <f t="shared" si="132"/>
        <v>2019</v>
      </c>
      <c r="C1440" s="15">
        <f t="shared" si="133"/>
        <v>12</v>
      </c>
      <c r="D1440" s="15">
        <f t="shared" si="134"/>
        <v>9</v>
      </c>
      <c r="E1440" s="15">
        <v>12634</v>
      </c>
      <c r="F1440" s="15">
        <v>0</v>
      </c>
      <c r="G1440" s="15">
        <f t="shared" si="135"/>
        <v>0</v>
      </c>
      <c r="H1440" s="15">
        <f t="shared" si="136"/>
        <v>0</v>
      </c>
      <c r="I1440" s="58">
        <f>'Fashring Assumptions'!$M$7*F1440</f>
        <v>0</v>
      </c>
      <c r="J1440" s="58">
        <f>'Fashring Assumptions'!$M$5*'Fashring Assumptions'!$M$7*E1440</f>
        <v>789.625</v>
      </c>
      <c r="K1440" s="58">
        <f t="shared" si="137"/>
        <v>789.625</v>
      </c>
    </row>
    <row r="1441" spans="1:11" x14ac:dyDescent="0.3">
      <c r="A1441" s="60">
        <v>43809</v>
      </c>
      <c r="B1441" s="15">
        <f t="shared" si="132"/>
        <v>2019</v>
      </c>
      <c r="C1441" s="15">
        <f t="shared" si="133"/>
        <v>12</v>
      </c>
      <c r="D1441" s="15">
        <f t="shared" si="134"/>
        <v>10</v>
      </c>
      <c r="E1441" s="15">
        <v>12104</v>
      </c>
      <c r="F1441" s="15">
        <v>0</v>
      </c>
      <c r="G1441" s="15">
        <f t="shared" si="135"/>
        <v>0</v>
      </c>
      <c r="H1441" s="15">
        <f t="shared" si="136"/>
        <v>0</v>
      </c>
      <c r="I1441" s="58">
        <f>'Fashring Assumptions'!$M$7*F1441</f>
        <v>0</v>
      </c>
      <c r="J1441" s="58">
        <f>'Fashring Assumptions'!$M$5*'Fashring Assumptions'!$M$7*E1441</f>
        <v>756.5</v>
      </c>
      <c r="K1441" s="58">
        <f t="shared" si="137"/>
        <v>756.5</v>
      </c>
    </row>
    <row r="1442" spans="1:11" x14ac:dyDescent="0.3">
      <c r="A1442" s="60">
        <v>43810</v>
      </c>
      <c r="B1442" s="15">
        <f t="shared" si="132"/>
        <v>2019</v>
      </c>
      <c r="C1442" s="15">
        <f t="shared" si="133"/>
        <v>12</v>
      </c>
      <c r="D1442" s="15">
        <f t="shared" si="134"/>
        <v>11</v>
      </c>
      <c r="E1442" s="15">
        <v>11508</v>
      </c>
      <c r="F1442" s="15">
        <v>0</v>
      </c>
      <c r="G1442" s="15">
        <f t="shared" si="135"/>
        <v>0</v>
      </c>
      <c r="H1442" s="15">
        <f t="shared" si="136"/>
        <v>0</v>
      </c>
      <c r="I1442" s="58">
        <f>'Fashring Assumptions'!$M$7*F1442</f>
        <v>0</v>
      </c>
      <c r="J1442" s="58">
        <f>'Fashring Assumptions'!$M$5*'Fashring Assumptions'!$M$7*E1442</f>
        <v>719.25</v>
      </c>
      <c r="K1442" s="58">
        <f t="shared" si="137"/>
        <v>719.25</v>
      </c>
    </row>
    <row r="1443" spans="1:11" x14ac:dyDescent="0.3">
      <c r="A1443" s="60">
        <v>43811</v>
      </c>
      <c r="B1443" s="15">
        <f t="shared" si="132"/>
        <v>2019</v>
      </c>
      <c r="C1443" s="15">
        <f t="shared" si="133"/>
        <v>12</v>
      </c>
      <c r="D1443" s="15">
        <f t="shared" si="134"/>
        <v>12</v>
      </c>
      <c r="E1443" s="15">
        <v>10975</v>
      </c>
      <c r="F1443" s="15">
        <v>0</v>
      </c>
      <c r="G1443" s="15">
        <f t="shared" si="135"/>
        <v>0</v>
      </c>
      <c r="H1443" s="15">
        <f t="shared" si="136"/>
        <v>0</v>
      </c>
      <c r="I1443" s="58">
        <f>'Fashring Assumptions'!$M$7*F1443</f>
        <v>0</v>
      </c>
      <c r="J1443" s="58">
        <f>'Fashring Assumptions'!$M$5*'Fashring Assumptions'!$M$7*E1443</f>
        <v>685.9375</v>
      </c>
      <c r="K1443" s="58">
        <f t="shared" si="137"/>
        <v>685.9375</v>
      </c>
    </row>
    <row r="1444" spans="1:11" x14ac:dyDescent="0.3">
      <c r="A1444" s="60">
        <v>43812</v>
      </c>
      <c r="B1444" s="15">
        <f t="shared" si="132"/>
        <v>2019</v>
      </c>
      <c r="C1444" s="15">
        <f t="shared" si="133"/>
        <v>12</v>
      </c>
      <c r="D1444" s="15">
        <f t="shared" si="134"/>
        <v>13</v>
      </c>
      <c r="E1444" s="15">
        <v>10389</v>
      </c>
      <c r="F1444" s="15">
        <v>0</v>
      </c>
      <c r="G1444" s="15">
        <f t="shared" si="135"/>
        <v>0</v>
      </c>
      <c r="H1444" s="15">
        <f t="shared" si="136"/>
        <v>0</v>
      </c>
      <c r="I1444" s="58">
        <f>'Fashring Assumptions'!$M$7*F1444</f>
        <v>0</v>
      </c>
      <c r="J1444" s="58">
        <f>'Fashring Assumptions'!$M$5*'Fashring Assumptions'!$M$7*E1444</f>
        <v>649.3125</v>
      </c>
      <c r="K1444" s="58">
        <f t="shared" si="137"/>
        <v>649.3125</v>
      </c>
    </row>
    <row r="1445" spans="1:11" x14ac:dyDescent="0.3">
      <c r="A1445" s="60">
        <v>43813</v>
      </c>
      <c r="B1445" s="15">
        <f t="shared" si="132"/>
        <v>2019</v>
      </c>
      <c r="C1445" s="15">
        <f t="shared" si="133"/>
        <v>12</v>
      </c>
      <c r="D1445" s="15">
        <f t="shared" si="134"/>
        <v>14</v>
      </c>
      <c r="E1445" s="15">
        <v>9860</v>
      </c>
      <c r="F1445" s="15">
        <v>0</v>
      </c>
      <c r="G1445" s="15">
        <f t="shared" si="135"/>
        <v>0</v>
      </c>
      <c r="H1445" s="15">
        <f t="shared" si="136"/>
        <v>0</v>
      </c>
      <c r="I1445" s="58">
        <f>'Fashring Assumptions'!$M$7*F1445</f>
        <v>0</v>
      </c>
      <c r="J1445" s="58">
        <f>'Fashring Assumptions'!$M$5*'Fashring Assumptions'!$M$7*E1445</f>
        <v>616.25</v>
      </c>
      <c r="K1445" s="58">
        <f t="shared" si="137"/>
        <v>616.25</v>
      </c>
    </row>
    <row r="1446" spans="1:11" x14ac:dyDescent="0.3">
      <c r="A1446" s="60">
        <v>43814</v>
      </c>
      <c r="B1446" s="15">
        <f t="shared" si="132"/>
        <v>2019</v>
      </c>
      <c r="C1446" s="15">
        <f t="shared" si="133"/>
        <v>12</v>
      </c>
      <c r="D1446" s="15">
        <f t="shared" si="134"/>
        <v>15</v>
      </c>
      <c r="E1446" s="15">
        <v>9282</v>
      </c>
      <c r="F1446" s="15">
        <v>0</v>
      </c>
      <c r="G1446" s="15">
        <f t="shared" si="135"/>
        <v>0</v>
      </c>
      <c r="H1446" s="15">
        <f t="shared" si="136"/>
        <v>0</v>
      </c>
      <c r="I1446" s="58">
        <f>'Fashring Assumptions'!$M$7*F1446</f>
        <v>0</v>
      </c>
      <c r="J1446" s="58">
        <f>'Fashring Assumptions'!$M$5*'Fashring Assumptions'!$M$7*E1446</f>
        <v>580.125</v>
      </c>
      <c r="K1446" s="58">
        <f t="shared" si="137"/>
        <v>580.125</v>
      </c>
    </row>
    <row r="1447" spans="1:11" x14ac:dyDescent="0.3">
      <c r="A1447" s="60">
        <v>43815</v>
      </c>
      <c r="B1447" s="15">
        <f t="shared" si="132"/>
        <v>2019</v>
      </c>
      <c r="C1447" s="15">
        <f t="shared" si="133"/>
        <v>12</v>
      </c>
      <c r="D1447" s="15">
        <f t="shared" si="134"/>
        <v>16</v>
      </c>
      <c r="E1447" s="15">
        <v>8677</v>
      </c>
      <c r="F1447" s="15">
        <v>0</v>
      </c>
      <c r="G1447" s="15">
        <f t="shared" si="135"/>
        <v>0</v>
      </c>
      <c r="H1447" s="15">
        <f t="shared" si="136"/>
        <v>0</v>
      </c>
      <c r="I1447" s="58">
        <f>'Fashring Assumptions'!$M$7*F1447</f>
        <v>0</v>
      </c>
      <c r="J1447" s="58">
        <f>'Fashring Assumptions'!$M$5*'Fashring Assumptions'!$M$7*E1447</f>
        <v>542.3125</v>
      </c>
      <c r="K1447" s="58">
        <f t="shared" si="137"/>
        <v>542.3125</v>
      </c>
    </row>
    <row r="1448" spans="1:11" x14ac:dyDescent="0.3">
      <c r="A1448" s="60">
        <v>43816</v>
      </c>
      <c r="B1448" s="15">
        <f t="shared" si="132"/>
        <v>2019</v>
      </c>
      <c r="C1448" s="15">
        <f t="shared" si="133"/>
        <v>12</v>
      </c>
      <c r="D1448" s="15">
        <f t="shared" si="134"/>
        <v>17</v>
      </c>
      <c r="E1448" s="15">
        <v>8099</v>
      </c>
      <c r="F1448" s="15">
        <v>0</v>
      </c>
      <c r="G1448" s="15">
        <f t="shared" si="135"/>
        <v>0</v>
      </c>
      <c r="H1448" s="15">
        <f t="shared" si="136"/>
        <v>0</v>
      </c>
      <c r="I1448" s="58">
        <f>'Fashring Assumptions'!$M$7*F1448</f>
        <v>0</v>
      </c>
      <c r="J1448" s="58">
        <f>'Fashring Assumptions'!$M$5*'Fashring Assumptions'!$M$7*E1448</f>
        <v>506.1875</v>
      </c>
      <c r="K1448" s="58">
        <f t="shared" si="137"/>
        <v>506.1875</v>
      </c>
    </row>
    <row r="1449" spans="1:11" x14ac:dyDescent="0.3">
      <c r="A1449" s="60">
        <v>43817</v>
      </c>
      <c r="B1449" s="15">
        <f t="shared" si="132"/>
        <v>2019</v>
      </c>
      <c r="C1449" s="15">
        <f t="shared" si="133"/>
        <v>12</v>
      </c>
      <c r="D1449" s="15">
        <f t="shared" si="134"/>
        <v>18</v>
      </c>
      <c r="E1449" s="15">
        <v>7500</v>
      </c>
      <c r="F1449" s="15">
        <v>0</v>
      </c>
      <c r="G1449" s="15">
        <f t="shared" si="135"/>
        <v>0</v>
      </c>
      <c r="H1449" s="15">
        <f t="shared" si="136"/>
        <v>0</v>
      </c>
      <c r="I1449" s="58">
        <f>'Fashring Assumptions'!$M$7*F1449</f>
        <v>0</v>
      </c>
      <c r="J1449" s="58">
        <f>'Fashring Assumptions'!$M$5*'Fashring Assumptions'!$M$7*E1449</f>
        <v>468.75</v>
      </c>
      <c r="K1449" s="58">
        <f t="shared" si="137"/>
        <v>468.75</v>
      </c>
    </row>
    <row r="1450" spans="1:11" x14ac:dyDescent="0.3">
      <c r="A1450" s="60">
        <v>43818</v>
      </c>
      <c r="B1450" s="15">
        <f t="shared" si="132"/>
        <v>2019</v>
      </c>
      <c r="C1450" s="15">
        <f t="shared" si="133"/>
        <v>12</v>
      </c>
      <c r="D1450" s="15">
        <f t="shared" si="134"/>
        <v>19</v>
      </c>
      <c r="E1450" s="15">
        <v>6898</v>
      </c>
      <c r="F1450" s="15">
        <v>0</v>
      </c>
      <c r="G1450" s="15">
        <f t="shared" si="135"/>
        <v>0</v>
      </c>
      <c r="H1450" s="15">
        <f t="shared" si="136"/>
        <v>0</v>
      </c>
      <c r="I1450" s="58">
        <f>'Fashring Assumptions'!$M$7*F1450</f>
        <v>0</v>
      </c>
      <c r="J1450" s="58">
        <f>'Fashring Assumptions'!$M$5*'Fashring Assumptions'!$M$7*E1450</f>
        <v>431.125</v>
      </c>
      <c r="K1450" s="58">
        <f t="shared" si="137"/>
        <v>431.125</v>
      </c>
    </row>
    <row r="1451" spans="1:11" x14ac:dyDescent="0.3">
      <c r="A1451" s="60">
        <v>43819</v>
      </c>
      <c r="B1451" s="15">
        <f t="shared" si="132"/>
        <v>2019</v>
      </c>
      <c r="C1451" s="15">
        <f t="shared" si="133"/>
        <v>12</v>
      </c>
      <c r="D1451" s="15">
        <f t="shared" si="134"/>
        <v>20</v>
      </c>
      <c r="E1451" s="15">
        <v>6296</v>
      </c>
      <c r="F1451" s="15">
        <v>0</v>
      </c>
      <c r="G1451" s="15">
        <f t="shared" si="135"/>
        <v>0</v>
      </c>
      <c r="H1451" s="15">
        <f t="shared" si="136"/>
        <v>0</v>
      </c>
      <c r="I1451" s="58">
        <f>'Fashring Assumptions'!$M$7*F1451</f>
        <v>0</v>
      </c>
      <c r="J1451" s="58">
        <f>'Fashring Assumptions'!$M$5*'Fashring Assumptions'!$M$7*E1451</f>
        <v>393.5</v>
      </c>
      <c r="K1451" s="58">
        <f t="shared" si="137"/>
        <v>393.5</v>
      </c>
    </row>
    <row r="1452" spans="1:11" x14ac:dyDescent="0.3">
      <c r="A1452" s="60">
        <v>43820</v>
      </c>
      <c r="B1452" s="15">
        <f t="shared" si="132"/>
        <v>2019</v>
      </c>
      <c r="C1452" s="15">
        <f t="shared" si="133"/>
        <v>12</v>
      </c>
      <c r="D1452" s="15">
        <f t="shared" si="134"/>
        <v>21</v>
      </c>
      <c r="E1452" s="15">
        <v>5728</v>
      </c>
      <c r="F1452" s="15">
        <v>0</v>
      </c>
      <c r="G1452" s="15">
        <f t="shared" si="135"/>
        <v>0</v>
      </c>
      <c r="H1452" s="15">
        <f t="shared" si="136"/>
        <v>0</v>
      </c>
      <c r="I1452" s="58">
        <f>'Fashring Assumptions'!$M$7*F1452</f>
        <v>0</v>
      </c>
      <c r="J1452" s="58">
        <f>'Fashring Assumptions'!$M$5*'Fashring Assumptions'!$M$7*E1452</f>
        <v>358</v>
      </c>
      <c r="K1452" s="58">
        <f t="shared" si="137"/>
        <v>358</v>
      </c>
    </row>
    <row r="1453" spans="1:11" x14ac:dyDescent="0.3">
      <c r="A1453" s="60">
        <v>43821</v>
      </c>
      <c r="B1453" s="15">
        <f t="shared" si="132"/>
        <v>2019</v>
      </c>
      <c r="C1453" s="15">
        <f t="shared" si="133"/>
        <v>12</v>
      </c>
      <c r="D1453" s="15">
        <f t="shared" si="134"/>
        <v>22</v>
      </c>
      <c r="E1453" s="15">
        <v>5172</v>
      </c>
      <c r="F1453" s="15">
        <v>0</v>
      </c>
      <c r="G1453" s="15">
        <f t="shared" si="135"/>
        <v>0</v>
      </c>
      <c r="H1453" s="15">
        <f t="shared" si="136"/>
        <v>0</v>
      </c>
      <c r="I1453" s="58">
        <f>'Fashring Assumptions'!$M$7*F1453</f>
        <v>0</v>
      </c>
      <c r="J1453" s="58">
        <f>'Fashring Assumptions'!$M$5*'Fashring Assumptions'!$M$7*E1453</f>
        <v>323.25</v>
      </c>
      <c r="K1453" s="58">
        <f t="shared" si="137"/>
        <v>323.25</v>
      </c>
    </row>
    <row r="1454" spans="1:11" x14ac:dyDescent="0.3">
      <c r="A1454" s="60">
        <v>43822</v>
      </c>
      <c r="B1454" s="15">
        <f t="shared" si="132"/>
        <v>2019</v>
      </c>
      <c r="C1454" s="15">
        <f t="shared" si="133"/>
        <v>12</v>
      </c>
      <c r="D1454" s="15">
        <f t="shared" si="134"/>
        <v>23</v>
      </c>
      <c r="E1454" s="15">
        <v>18450</v>
      </c>
      <c r="F1454" s="15">
        <v>13875</v>
      </c>
      <c r="G1454" s="15">
        <f t="shared" si="135"/>
        <v>1</v>
      </c>
      <c r="H1454" s="15">
        <f t="shared" si="136"/>
        <v>1000</v>
      </c>
      <c r="I1454" s="58">
        <f>'Fashring Assumptions'!$M$7*F1454</f>
        <v>34687.5</v>
      </c>
      <c r="J1454" s="58">
        <f>'Fashring Assumptions'!$M$5*'Fashring Assumptions'!$M$7*E1454</f>
        <v>1153.125</v>
      </c>
      <c r="K1454" s="58">
        <f t="shared" si="137"/>
        <v>36840.625</v>
      </c>
    </row>
    <row r="1455" spans="1:11" x14ac:dyDescent="0.3">
      <c r="A1455" s="60">
        <v>43823</v>
      </c>
      <c r="B1455" s="15">
        <f t="shared" si="132"/>
        <v>2019</v>
      </c>
      <c r="C1455" s="15">
        <f t="shared" si="133"/>
        <v>12</v>
      </c>
      <c r="D1455" s="15">
        <f t="shared" si="134"/>
        <v>24</v>
      </c>
      <c r="E1455" s="15">
        <v>17863</v>
      </c>
      <c r="F1455" s="15">
        <v>0</v>
      </c>
      <c r="G1455" s="15">
        <f t="shared" si="135"/>
        <v>0</v>
      </c>
      <c r="H1455" s="15">
        <f t="shared" si="136"/>
        <v>0</v>
      </c>
      <c r="I1455" s="58">
        <f>'Fashring Assumptions'!$M$7*F1455</f>
        <v>0</v>
      </c>
      <c r="J1455" s="58">
        <f>'Fashring Assumptions'!$M$5*'Fashring Assumptions'!$M$7*E1455</f>
        <v>1116.4375</v>
      </c>
      <c r="K1455" s="58">
        <f t="shared" si="137"/>
        <v>1116.4375</v>
      </c>
    </row>
    <row r="1456" spans="1:11" x14ac:dyDescent="0.3">
      <c r="A1456" s="60">
        <v>43824</v>
      </c>
      <c r="B1456" s="15">
        <f t="shared" si="132"/>
        <v>2019</v>
      </c>
      <c r="C1456" s="15">
        <f t="shared" si="133"/>
        <v>12</v>
      </c>
      <c r="D1456" s="15">
        <f t="shared" si="134"/>
        <v>25</v>
      </c>
      <c r="E1456" s="15">
        <v>17352</v>
      </c>
      <c r="F1456" s="15">
        <v>0</v>
      </c>
      <c r="G1456" s="15">
        <f t="shared" si="135"/>
        <v>0</v>
      </c>
      <c r="H1456" s="15">
        <f t="shared" si="136"/>
        <v>0</v>
      </c>
      <c r="I1456" s="58">
        <f>'Fashring Assumptions'!$M$7*F1456</f>
        <v>0</v>
      </c>
      <c r="J1456" s="58">
        <f>'Fashring Assumptions'!$M$5*'Fashring Assumptions'!$M$7*E1456</f>
        <v>1084.5</v>
      </c>
      <c r="K1456" s="58">
        <f t="shared" si="137"/>
        <v>1084.5</v>
      </c>
    </row>
    <row r="1457" spans="1:11" x14ac:dyDescent="0.3">
      <c r="A1457" s="60">
        <v>43825</v>
      </c>
      <c r="B1457" s="15">
        <f t="shared" si="132"/>
        <v>2019</v>
      </c>
      <c r="C1457" s="15">
        <f t="shared" si="133"/>
        <v>12</v>
      </c>
      <c r="D1457" s="15">
        <f t="shared" si="134"/>
        <v>26</v>
      </c>
      <c r="E1457" s="15">
        <v>16797</v>
      </c>
      <c r="F1457" s="15">
        <v>0</v>
      </c>
      <c r="G1457" s="15">
        <f t="shared" si="135"/>
        <v>0</v>
      </c>
      <c r="H1457" s="15">
        <f t="shared" si="136"/>
        <v>0</v>
      </c>
      <c r="I1457" s="58">
        <f>'Fashring Assumptions'!$M$7*F1457</f>
        <v>0</v>
      </c>
      <c r="J1457" s="58">
        <f>'Fashring Assumptions'!$M$5*'Fashring Assumptions'!$M$7*E1457</f>
        <v>1049.8125</v>
      </c>
      <c r="K1457" s="58">
        <f t="shared" si="137"/>
        <v>1049.8125</v>
      </c>
    </row>
    <row r="1458" spans="1:11" x14ac:dyDescent="0.3">
      <c r="A1458" s="60">
        <v>43826</v>
      </c>
      <c r="B1458" s="15">
        <f t="shared" si="132"/>
        <v>2019</v>
      </c>
      <c r="C1458" s="15">
        <f t="shared" si="133"/>
        <v>12</v>
      </c>
      <c r="D1458" s="15">
        <f t="shared" si="134"/>
        <v>27</v>
      </c>
      <c r="E1458" s="15">
        <v>16202</v>
      </c>
      <c r="F1458" s="15">
        <v>0</v>
      </c>
      <c r="G1458" s="15">
        <f t="shared" si="135"/>
        <v>0</v>
      </c>
      <c r="H1458" s="15">
        <f t="shared" si="136"/>
        <v>0</v>
      </c>
      <c r="I1458" s="58">
        <f>'Fashring Assumptions'!$M$7*F1458</f>
        <v>0</v>
      </c>
      <c r="J1458" s="58">
        <f>'Fashring Assumptions'!$M$5*'Fashring Assumptions'!$M$7*E1458</f>
        <v>1012.625</v>
      </c>
      <c r="K1458" s="58">
        <f t="shared" si="137"/>
        <v>1012.625</v>
      </c>
    </row>
    <row r="1459" spans="1:11" x14ac:dyDescent="0.3">
      <c r="A1459" s="60">
        <v>43827</v>
      </c>
      <c r="B1459" s="15">
        <f t="shared" si="132"/>
        <v>2019</v>
      </c>
      <c r="C1459" s="15">
        <f t="shared" si="133"/>
        <v>12</v>
      </c>
      <c r="D1459" s="15">
        <f t="shared" si="134"/>
        <v>28</v>
      </c>
      <c r="E1459" s="15">
        <v>15722</v>
      </c>
      <c r="F1459" s="15">
        <v>0</v>
      </c>
      <c r="G1459" s="15">
        <f t="shared" si="135"/>
        <v>0</v>
      </c>
      <c r="H1459" s="15">
        <f t="shared" si="136"/>
        <v>0</v>
      </c>
      <c r="I1459" s="58">
        <f>'Fashring Assumptions'!$M$7*F1459</f>
        <v>0</v>
      </c>
      <c r="J1459" s="58">
        <f>'Fashring Assumptions'!$M$5*'Fashring Assumptions'!$M$7*E1459</f>
        <v>982.625</v>
      </c>
      <c r="K1459" s="58">
        <f t="shared" si="137"/>
        <v>982.625</v>
      </c>
    </row>
    <row r="1460" spans="1:11" x14ac:dyDescent="0.3">
      <c r="A1460" s="60">
        <v>43828</v>
      </c>
      <c r="B1460" s="15">
        <f t="shared" si="132"/>
        <v>2019</v>
      </c>
      <c r="C1460" s="15">
        <f t="shared" si="133"/>
        <v>12</v>
      </c>
      <c r="D1460" s="15">
        <f t="shared" si="134"/>
        <v>29</v>
      </c>
      <c r="E1460" s="15">
        <v>15171</v>
      </c>
      <c r="F1460" s="15">
        <v>0</v>
      </c>
      <c r="G1460" s="15">
        <f t="shared" si="135"/>
        <v>0</v>
      </c>
      <c r="H1460" s="15">
        <f t="shared" si="136"/>
        <v>0</v>
      </c>
      <c r="I1460" s="58">
        <f>'Fashring Assumptions'!$M$7*F1460</f>
        <v>0</v>
      </c>
      <c r="J1460" s="58">
        <f>'Fashring Assumptions'!$M$5*'Fashring Assumptions'!$M$7*E1460</f>
        <v>948.1875</v>
      </c>
      <c r="K1460" s="58">
        <f t="shared" si="137"/>
        <v>948.1875</v>
      </c>
    </row>
    <row r="1461" spans="1:11" x14ac:dyDescent="0.3">
      <c r="A1461" s="60">
        <v>43829</v>
      </c>
      <c r="B1461" s="15">
        <f t="shared" si="132"/>
        <v>2019</v>
      </c>
      <c r="C1461" s="15">
        <f t="shared" si="133"/>
        <v>12</v>
      </c>
      <c r="D1461" s="15">
        <f t="shared" si="134"/>
        <v>30</v>
      </c>
      <c r="E1461" s="15">
        <v>14623</v>
      </c>
      <c r="F1461" s="15">
        <v>0</v>
      </c>
      <c r="G1461" s="15">
        <f t="shared" si="135"/>
        <v>0</v>
      </c>
      <c r="H1461" s="15">
        <f t="shared" si="136"/>
        <v>0</v>
      </c>
      <c r="I1461" s="58">
        <f>'Fashring Assumptions'!$M$7*F1461</f>
        <v>0</v>
      </c>
      <c r="J1461" s="58">
        <f>'Fashring Assumptions'!$M$5*'Fashring Assumptions'!$M$7*E1461</f>
        <v>913.9375</v>
      </c>
      <c r="K1461" s="58">
        <f t="shared" si="137"/>
        <v>913.9375</v>
      </c>
    </row>
    <row r="1462" spans="1:11" x14ac:dyDescent="0.3">
      <c r="A1462" s="60">
        <v>43830</v>
      </c>
      <c r="B1462" s="15">
        <f t="shared" si="132"/>
        <v>2019</v>
      </c>
      <c r="C1462" s="15">
        <f t="shared" si="133"/>
        <v>12</v>
      </c>
      <c r="D1462" s="15">
        <f t="shared" si="134"/>
        <v>31</v>
      </c>
      <c r="E1462" s="15">
        <v>14050</v>
      </c>
      <c r="F1462" s="15">
        <v>0</v>
      </c>
      <c r="G1462" s="15">
        <f t="shared" si="135"/>
        <v>0</v>
      </c>
      <c r="H1462" s="15">
        <f t="shared" si="136"/>
        <v>0</v>
      </c>
      <c r="I1462" s="58">
        <f>'Fashring Assumptions'!$M$7*F1462</f>
        <v>0</v>
      </c>
      <c r="J1462" s="58">
        <f>'Fashring Assumptions'!$M$5*'Fashring Assumptions'!$M$7*E1462</f>
        <v>878.125</v>
      </c>
      <c r="K1462" s="58">
        <f t="shared" si="137"/>
        <v>878.125</v>
      </c>
    </row>
    <row r="1463" spans="1:11" x14ac:dyDescent="0.3">
      <c r="A1463" s="60">
        <v>43831</v>
      </c>
      <c r="B1463" s="15">
        <f t="shared" si="132"/>
        <v>2020</v>
      </c>
      <c r="C1463" s="15">
        <f t="shared" si="133"/>
        <v>1</v>
      </c>
      <c r="D1463" s="15">
        <f t="shared" si="134"/>
        <v>1</v>
      </c>
      <c r="E1463" s="15">
        <v>13423</v>
      </c>
      <c r="F1463" s="15">
        <v>0</v>
      </c>
      <c r="G1463" s="15">
        <f t="shared" si="135"/>
        <v>0</v>
      </c>
      <c r="H1463" s="15">
        <f t="shared" si="136"/>
        <v>0</v>
      </c>
      <c r="I1463" s="58">
        <f>'Fashring Assumptions'!$M$7*F1463</f>
        <v>0</v>
      </c>
      <c r="J1463" s="58">
        <f>'Fashring Assumptions'!$M$5*'Fashring Assumptions'!$M$7*E1463</f>
        <v>838.9375</v>
      </c>
      <c r="K1463" s="58">
        <f t="shared" si="137"/>
        <v>838.9375</v>
      </c>
    </row>
    <row r="1464" spans="1:11" x14ac:dyDescent="0.3">
      <c r="A1464" s="60">
        <v>43832</v>
      </c>
      <c r="B1464" s="15">
        <f t="shared" si="132"/>
        <v>2020</v>
      </c>
      <c r="C1464" s="15">
        <f t="shared" si="133"/>
        <v>1</v>
      </c>
      <c r="D1464" s="15">
        <f t="shared" si="134"/>
        <v>2</v>
      </c>
      <c r="E1464" s="15">
        <v>12783</v>
      </c>
      <c r="F1464" s="15">
        <v>0</v>
      </c>
      <c r="G1464" s="15">
        <f t="shared" si="135"/>
        <v>0</v>
      </c>
      <c r="H1464" s="15">
        <f t="shared" si="136"/>
        <v>0</v>
      </c>
      <c r="I1464" s="58">
        <f>'Fashring Assumptions'!$M$7*F1464</f>
        <v>0</v>
      </c>
      <c r="J1464" s="58">
        <f>'Fashring Assumptions'!$M$5*'Fashring Assumptions'!$M$7*E1464</f>
        <v>798.9375</v>
      </c>
      <c r="K1464" s="58">
        <f t="shared" si="137"/>
        <v>798.9375</v>
      </c>
    </row>
    <row r="1465" spans="1:11" x14ac:dyDescent="0.3">
      <c r="A1465" s="60">
        <v>43833</v>
      </c>
      <c r="B1465" s="15">
        <f t="shared" si="132"/>
        <v>2020</v>
      </c>
      <c r="C1465" s="15">
        <f t="shared" si="133"/>
        <v>1</v>
      </c>
      <c r="D1465" s="15">
        <f t="shared" si="134"/>
        <v>3</v>
      </c>
      <c r="E1465" s="15">
        <v>12201</v>
      </c>
      <c r="F1465" s="15">
        <v>0</v>
      </c>
      <c r="G1465" s="15">
        <f t="shared" si="135"/>
        <v>0</v>
      </c>
      <c r="H1465" s="15">
        <f t="shared" si="136"/>
        <v>0</v>
      </c>
      <c r="I1465" s="58">
        <f>'Fashring Assumptions'!$M$7*F1465</f>
        <v>0</v>
      </c>
      <c r="J1465" s="58">
        <f>'Fashring Assumptions'!$M$5*'Fashring Assumptions'!$M$7*E1465</f>
        <v>762.5625</v>
      </c>
      <c r="K1465" s="58">
        <f t="shared" si="137"/>
        <v>762.5625</v>
      </c>
    </row>
    <row r="1466" spans="1:11" x14ac:dyDescent="0.3">
      <c r="A1466" s="60">
        <v>43834</v>
      </c>
      <c r="B1466" s="15">
        <f t="shared" si="132"/>
        <v>2020</v>
      </c>
      <c r="C1466" s="15">
        <f t="shared" si="133"/>
        <v>1</v>
      </c>
      <c r="D1466" s="15">
        <f t="shared" si="134"/>
        <v>4</v>
      </c>
      <c r="E1466" s="15">
        <v>11575</v>
      </c>
      <c r="F1466" s="15">
        <v>0</v>
      </c>
      <c r="G1466" s="15">
        <f t="shared" si="135"/>
        <v>0</v>
      </c>
      <c r="H1466" s="15">
        <f t="shared" si="136"/>
        <v>0</v>
      </c>
      <c r="I1466" s="58">
        <f>'Fashring Assumptions'!$M$7*F1466</f>
        <v>0</v>
      </c>
      <c r="J1466" s="58">
        <f>'Fashring Assumptions'!$M$5*'Fashring Assumptions'!$M$7*E1466</f>
        <v>723.4375</v>
      </c>
      <c r="K1466" s="58">
        <f t="shared" si="137"/>
        <v>723.4375</v>
      </c>
    </row>
    <row r="1467" spans="1:11" x14ac:dyDescent="0.3">
      <c r="A1467" s="60">
        <v>43835</v>
      </c>
      <c r="B1467" s="15">
        <f t="shared" si="132"/>
        <v>2020</v>
      </c>
      <c r="C1467" s="15">
        <f t="shared" si="133"/>
        <v>1</v>
      </c>
      <c r="D1467" s="15">
        <f t="shared" si="134"/>
        <v>5</v>
      </c>
      <c r="E1467" s="15">
        <v>11048</v>
      </c>
      <c r="F1467" s="15">
        <v>0</v>
      </c>
      <c r="G1467" s="15">
        <f t="shared" si="135"/>
        <v>0</v>
      </c>
      <c r="H1467" s="15">
        <f t="shared" si="136"/>
        <v>0</v>
      </c>
      <c r="I1467" s="58">
        <f>'Fashring Assumptions'!$M$7*F1467</f>
        <v>0</v>
      </c>
      <c r="J1467" s="58">
        <f>'Fashring Assumptions'!$M$5*'Fashring Assumptions'!$M$7*E1467</f>
        <v>690.5</v>
      </c>
      <c r="K1467" s="58">
        <f t="shared" si="137"/>
        <v>690.5</v>
      </c>
    </row>
    <row r="1468" spans="1:11" x14ac:dyDescent="0.3">
      <c r="A1468" s="60">
        <v>43836</v>
      </c>
      <c r="B1468" s="15">
        <f t="shared" si="132"/>
        <v>2020</v>
      </c>
      <c r="C1468" s="15">
        <f t="shared" si="133"/>
        <v>1</v>
      </c>
      <c r="D1468" s="15">
        <f t="shared" si="134"/>
        <v>6</v>
      </c>
      <c r="E1468" s="15">
        <v>10449</v>
      </c>
      <c r="F1468" s="15">
        <v>0</v>
      </c>
      <c r="G1468" s="15">
        <f t="shared" si="135"/>
        <v>0</v>
      </c>
      <c r="H1468" s="15">
        <f t="shared" si="136"/>
        <v>0</v>
      </c>
      <c r="I1468" s="58">
        <f>'Fashring Assumptions'!$M$7*F1468</f>
        <v>0</v>
      </c>
      <c r="J1468" s="58">
        <f>'Fashring Assumptions'!$M$5*'Fashring Assumptions'!$M$7*E1468</f>
        <v>653.0625</v>
      </c>
      <c r="K1468" s="58">
        <f t="shared" si="137"/>
        <v>653.0625</v>
      </c>
    </row>
    <row r="1469" spans="1:11" x14ac:dyDescent="0.3">
      <c r="A1469" s="60">
        <v>43837</v>
      </c>
      <c r="B1469" s="15">
        <f t="shared" si="132"/>
        <v>2020</v>
      </c>
      <c r="C1469" s="15">
        <f t="shared" si="133"/>
        <v>1</v>
      </c>
      <c r="D1469" s="15">
        <f t="shared" si="134"/>
        <v>7</v>
      </c>
      <c r="E1469" s="15">
        <v>9912</v>
      </c>
      <c r="F1469" s="15">
        <v>0</v>
      </c>
      <c r="G1469" s="15">
        <f t="shared" si="135"/>
        <v>0</v>
      </c>
      <c r="H1469" s="15">
        <f t="shared" si="136"/>
        <v>0</v>
      </c>
      <c r="I1469" s="58">
        <f>'Fashring Assumptions'!$M$7*F1469</f>
        <v>0</v>
      </c>
      <c r="J1469" s="58">
        <f>'Fashring Assumptions'!$M$5*'Fashring Assumptions'!$M$7*E1469</f>
        <v>619.5</v>
      </c>
      <c r="K1469" s="58">
        <f t="shared" si="137"/>
        <v>619.5</v>
      </c>
    </row>
    <row r="1470" spans="1:11" x14ac:dyDescent="0.3">
      <c r="A1470" s="60">
        <v>43838</v>
      </c>
      <c r="B1470" s="15">
        <f t="shared" si="132"/>
        <v>2020</v>
      </c>
      <c r="C1470" s="15">
        <f t="shared" si="133"/>
        <v>1</v>
      </c>
      <c r="D1470" s="15">
        <f t="shared" si="134"/>
        <v>8</v>
      </c>
      <c r="E1470" s="15">
        <v>9387</v>
      </c>
      <c r="F1470" s="15">
        <v>0</v>
      </c>
      <c r="G1470" s="15">
        <f t="shared" si="135"/>
        <v>0</v>
      </c>
      <c r="H1470" s="15">
        <f t="shared" si="136"/>
        <v>0</v>
      </c>
      <c r="I1470" s="58">
        <f>'Fashring Assumptions'!$M$7*F1470</f>
        <v>0</v>
      </c>
      <c r="J1470" s="58">
        <f>'Fashring Assumptions'!$M$5*'Fashring Assumptions'!$M$7*E1470</f>
        <v>586.6875</v>
      </c>
      <c r="K1470" s="58">
        <f t="shared" si="137"/>
        <v>586.6875</v>
      </c>
    </row>
    <row r="1471" spans="1:11" x14ac:dyDescent="0.3">
      <c r="A1471" s="60">
        <v>43839</v>
      </c>
      <c r="B1471" s="15">
        <f t="shared" si="132"/>
        <v>2020</v>
      </c>
      <c r="C1471" s="15">
        <f t="shared" si="133"/>
        <v>1</v>
      </c>
      <c r="D1471" s="15">
        <f t="shared" si="134"/>
        <v>9</v>
      </c>
      <c r="E1471" s="15">
        <v>8836</v>
      </c>
      <c r="F1471" s="15">
        <v>0</v>
      </c>
      <c r="G1471" s="15">
        <f t="shared" si="135"/>
        <v>0</v>
      </c>
      <c r="H1471" s="15">
        <f t="shared" si="136"/>
        <v>0</v>
      </c>
      <c r="I1471" s="58">
        <f>'Fashring Assumptions'!$M$7*F1471</f>
        <v>0</v>
      </c>
      <c r="J1471" s="58">
        <f>'Fashring Assumptions'!$M$5*'Fashring Assumptions'!$M$7*E1471</f>
        <v>552.25</v>
      </c>
      <c r="K1471" s="58">
        <f t="shared" si="137"/>
        <v>552.25</v>
      </c>
    </row>
    <row r="1472" spans="1:11" x14ac:dyDescent="0.3">
      <c r="A1472" s="60">
        <v>43840</v>
      </c>
      <c r="B1472" s="15">
        <f t="shared" si="132"/>
        <v>2020</v>
      </c>
      <c r="C1472" s="15">
        <f t="shared" si="133"/>
        <v>1</v>
      </c>
      <c r="D1472" s="15">
        <f t="shared" si="134"/>
        <v>10</v>
      </c>
      <c r="E1472" s="15">
        <v>8337</v>
      </c>
      <c r="F1472" s="15">
        <v>0</v>
      </c>
      <c r="G1472" s="15">
        <f t="shared" si="135"/>
        <v>0</v>
      </c>
      <c r="H1472" s="15">
        <f t="shared" si="136"/>
        <v>0</v>
      </c>
      <c r="I1472" s="58">
        <f>'Fashring Assumptions'!$M$7*F1472</f>
        <v>0</v>
      </c>
      <c r="J1472" s="58">
        <f>'Fashring Assumptions'!$M$5*'Fashring Assumptions'!$M$7*E1472</f>
        <v>521.0625</v>
      </c>
      <c r="K1472" s="58">
        <f t="shared" si="137"/>
        <v>521.0625</v>
      </c>
    </row>
    <row r="1473" spans="1:11" x14ac:dyDescent="0.3">
      <c r="A1473" s="60">
        <v>43841</v>
      </c>
      <c r="B1473" s="15">
        <f t="shared" si="132"/>
        <v>2020</v>
      </c>
      <c r="C1473" s="15">
        <f t="shared" si="133"/>
        <v>1</v>
      </c>
      <c r="D1473" s="15">
        <f t="shared" si="134"/>
        <v>11</v>
      </c>
      <c r="E1473" s="15">
        <v>7700</v>
      </c>
      <c r="F1473" s="15">
        <v>0</v>
      </c>
      <c r="G1473" s="15">
        <f t="shared" si="135"/>
        <v>0</v>
      </c>
      <c r="H1473" s="15">
        <f t="shared" si="136"/>
        <v>0</v>
      </c>
      <c r="I1473" s="58">
        <f>'Fashring Assumptions'!$M$7*F1473</f>
        <v>0</v>
      </c>
      <c r="J1473" s="58">
        <f>'Fashring Assumptions'!$M$5*'Fashring Assumptions'!$M$7*E1473</f>
        <v>481.25</v>
      </c>
      <c r="K1473" s="58">
        <f t="shared" si="137"/>
        <v>481.25</v>
      </c>
    </row>
    <row r="1474" spans="1:11" x14ac:dyDescent="0.3">
      <c r="A1474" s="60">
        <v>43842</v>
      </c>
      <c r="B1474" s="15">
        <f t="shared" si="132"/>
        <v>2020</v>
      </c>
      <c r="C1474" s="15">
        <f t="shared" si="133"/>
        <v>1</v>
      </c>
      <c r="D1474" s="15">
        <f t="shared" si="134"/>
        <v>12</v>
      </c>
      <c r="E1474" s="15">
        <v>7108</v>
      </c>
      <c r="F1474" s="15">
        <v>0</v>
      </c>
      <c r="G1474" s="15">
        <f t="shared" si="135"/>
        <v>0</v>
      </c>
      <c r="H1474" s="15">
        <f t="shared" si="136"/>
        <v>0</v>
      </c>
      <c r="I1474" s="58">
        <f>'Fashring Assumptions'!$M$7*F1474</f>
        <v>0</v>
      </c>
      <c r="J1474" s="58">
        <f>'Fashring Assumptions'!$M$5*'Fashring Assumptions'!$M$7*E1474</f>
        <v>444.25</v>
      </c>
      <c r="K1474" s="58">
        <f t="shared" si="137"/>
        <v>444.25</v>
      </c>
    </row>
    <row r="1475" spans="1:11" x14ac:dyDescent="0.3">
      <c r="A1475" s="60">
        <v>43843</v>
      </c>
      <c r="B1475" s="15">
        <f t="shared" ref="B1475:B1538" si="138">YEAR(A1475)</f>
        <v>2020</v>
      </c>
      <c r="C1475" s="15">
        <f t="shared" ref="C1475:C1538" si="139">MONTH(A1475)</f>
        <v>1</v>
      </c>
      <c r="D1475" s="15">
        <f t="shared" ref="D1475:D1538" si="140">DAY(A1475)</f>
        <v>13</v>
      </c>
      <c r="E1475" s="15">
        <v>6523</v>
      </c>
      <c r="F1475" s="15">
        <v>0</v>
      </c>
      <c r="G1475" s="15">
        <f t="shared" ref="G1475:G1538" si="141">IF(F1475&gt;0,1,0)</f>
        <v>0</v>
      </c>
      <c r="H1475" s="15">
        <f t="shared" ref="H1475:H1538" si="142">1000*G1475</f>
        <v>0</v>
      </c>
      <c r="I1475" s="58">
        <f>'Fashring Assumptions'!$M$7*F1475</f>
        <v>0</v>
      </c>
      <c r="J1475" s="58">
        <f>'Fashring Assumptions'!$M$5*'Fashring Assumptions'!$M$7*E1475</f>
        <v>407.6875</v>
      </c>
      <c r="K1475" s="58">
        <f t="shared" ref="K1475:K1538" si="143">SUM(H1475:J1475)</f>
        <v>407.6875</v>
      </c>
    </row>
    <row r="1476" spans="1:11" x14ac:dyDescent="0.3">
      <c r="A1476" s="60">
        <v>43844</v>
      </c>
      <c r="B1476" s="15">
        <f t="shared" si="138"/>
        <v>2020</v>
      </c>
      <c r="C1476" s="15">
        <f t="shared" si="139"/>
        <v>1</v>
      </c>
      <c r="D1476" s="15">
        <f t="shared" si="140"/>
        <v>14</v>
      </c>
      <c r="E1476" s="15">
        <v>5986</v>
      </c>
      <c r="F1476" s="15">
        <v>0</v>
      </c>
      <c r="G1476" s="15">
        <f t="shared" si="141"/>
        <v>0</v>
      </c>
      <c r="H1476" s="15">
        <f t="shared" si="142"/>
        <v>0</v>
      </c>
      <c r="I1476" s="58">
        <f>'Fashring Assumptions'!$M$7*F1476</f>
        <v>0</v>
      </c>
      <c r="J1476" s="58">
        <f>'Fashring Assumptions'!$M$5*'Fashring Assumptions'!$M$7*E1476</f>
        <v>374.125</v>
      </c>
      <c r="K1476" s="58">
        <f t="shared" si="143"/>
        <v>374.125</v>
      </c>
    </row>
    <row r="1477" spans="1:11" x14ac:dyDescent="0.3">
      <c r="A1477" s="60">
        <v>43845</v>
      </c>
      <c r="B1477" s="15">
        <f t="shared" si="138"/>
        <v>2020</v>
      </c>
      <c r="C1477" s="15">
        <f t="shared" si="139"/>
        <v>1</v>
      </c>
      <c r="D1477" s="15">
        <f t="shared" si="140"/>
        <v>15</v>
      </c>
      <c r="E1477" s="15">
        <v>5403</v>
      </c>
      <c r="F1477" s="15">
        <v>0</v>
      </c>
      <c r="G1477" s="15">
        <f t="shared" si="141"/>
        <v>0</v>
      </c>
      <c r="H1477" s="15">
        <f t="shared" si="142"/>
        <v>0</v>
      </c>
      <c r="I1477" s="58">
        <f>'Fashring Assumptions'!$M$7*F1477</f>
        <v>0</v>
      </c>
      <c r="J1477" s="58">
        <f>'Fashring Assumptions'!$M$5*'Fashring Assumptions'!$M$7*E1477</f>
        <v>337.6875</v>
      </c>
      <c r="K1477" s="58">
        <f t="shared" si="143"/>
        <v>337.6875</v>
      </c>
    </row>
    <row r="1478" spans="1:11" x14ac:dyDescent="0.3">
      <c r="A1478" s="60">
        <v>43846</v>
      </c>
      <c r="B1478" s="15">
        <f t="shared" si="138"/>
        <v>2020</v>
      </c>
      <c r="C1478" s="15">
        <f t="shared" si="139"/>
        <v>1</v>
      </c>
      <c r="D1478" s="15">
        <f t="shared" si="140"/>
        <v>16</v>
      </c>
      <c r="E1478" s="15">
        <v>16242</v>
      </c>
      <c r="F1478" s="15">
        <v>11391</v>
      </c>
      <c r="G1478" s="15">
        <f t="shared" si="141"/>
        <v>1</v>
      </c>
      <c r="H1478" s="15">
        <f t="shared" si="142"/>
        <v>1000</v>
      </c>
      <c r="I1478" s="58">
        <f>'Fashring Assumptions'!$M$7*F1478</f>
        <v>28477.5</v>
      </c>
      <c r="J1478" s="58">
        <f>'Fashring Assumptions'!$M$5*'Fashring Assumptions'!$M$7*E1478</f>
        <v>1015.125</v>
      </c>
      <c r="K1478" s="58">
        <f t="shared" si="143"/>
        <v>30492.625</v>
      </c>
    </row>
    <row r="1479" spans="1:11" x14ac:dyDescent="0.3">
      <c r="A1479" s="60">
        <v>43847</v>
      </c>
      <c r="B1479" s="15">
        <f t="shared" si="138"/>
        <v>2020</v>
      </c>
      <c r="C1479" s="15">
        <f t="shared" si="139"/>
        <v>1</v>
      </c>
      <c r="D1479" s="15">
        <f t="shared" si="140"/>
        <v>17</v>
      </c>
      <c r="E1479" s="15">
        <v>15588</v>
      </c>
      <c r="F1479" s="15">
        <v>0</v>
      </c>
      <c r="G1479" s="15">
        <f t="shared" si="141"/>
        <v>0</v>
      </c>
      <c r="H1479" s="15">
        <f t="shared" si="142"/>
        <v>0</v>
      </c>
      <c r="I1479" s="58">
        <f>'Fashring Assumptions'!$M$7*F1479</f>
        <v>0</v>
      </c>
      <c r="J1479" s="58">
        <f>'Fashring Assumptions'!$M$5*'Fashring Assumptions'!$M$7*E1479</f>
        <v>974.25</v>
      </c>
      <c r="K1479" s="58">
        <f t="shared" si="143"/>
        <v>974.25</v>
      </c>
    </row>
    <row r="1480" spans="1:11" x14ac:dyDescent="0.3">
      <c r="A1480" s="60">
        <v>43848</v>
      </c>
      <c r="B1480" s="15">
        <f t="shared" si="138"/>
        <v>2020</v>
      </c>
      <c r="C1480" s="15">
        <f t="shared" si="139"/>
        <v>1</v>
      </c>
      <c r="D1480" s="15">
        <f t="shared" si="140"/>
        <v>18</v>
      </c>
      <c r="E1480" s="15">
        <v>14929</v>
      </c>
      <c r="F1480" s="15">
        <v>0</v>
      </c>
      <c r="G1480" s="15">
        <f t="shared" si="141"/>
        <v>0</v>
      </c>
      <c r="H1480" s="15">
        <f t="shared" si="142"/>
        <v>0</v>
      </c>
      <c r="I1480" s="58">
        <f>'Fashring Assumptions'!$M$7*F1480</f>
        <v>0</v>
      </c>
      <c r="J1480" s="58">
        <f>'Fashring Assumptions'!$M$5*'Fashring Assumptions'!$M$7*E1480</f>
        <v>933.0625</v>
      </c>
      <c r="K1480" s="58">
        <f t="shared" si="143"/>
        <v>933.0625</v>
      </c>
    </row>
    <row r="1481" spans="1:11" x14ac:dyDescent="0.3">
      <c r="A1481" s="60">
        <v>43849</v>
      </c>
      <c r="B1481" s="15">
        <f t="shared" si="138"/>
        <v>2020</v>
      </c>
      <c r="C1481" s="15">
        <f t="shared" si="139"/>
        <v>1</v>
      </c>
      <c r="D1481" s="15">
        <f t="shared" si="140"/>
        <v>19</v>
      </c>
      <c r="E1481" s="15">
        <v>14344</v>
      </c>
      <c r="F1481" s="15">
        <v>0</v>
      </c>
      <c r="G1481" s="15">
        <f t="shared" si="141"/>
        <v>0</v>
      </c>
      <c r="H1481" s="15">
        <f t="shared" si="142"/>
        <v>0</v>
      </c>
      <c r="I1481" s="58">
        <f>'Fashring Assumptions'!$M$7*F1481</f>
        <v>0</v>
      </c>
      <c r="J1481" s="58">
        <f>'Fashring Assumptions'!$M$5*'Fashring Assumptions'!$M$7*E1481</f>
        <v>896.5</v>
      </c>
      <c r="K1481" s="58">
        <f t="shared" si="143"/>
        <v>896.5</v>
      </c>
    </row>
    <row r="1482" spans="1:11" x14ac:dyDescent="0.3">
      <c r="A1482" s="60">
        <v>43850</v>
      </c>
      <c r="B1482" s="15">
        <f t="shared" si="138"/>
        <v>2020</v>
      </c>
      <c r="C1482" s="15">
        <f t="shared" si="139"/>
        <v>1</v>
      </c>
      <c r="D1482" s="15">
        <f t="shared" si="140"/>
        <v>20</v>
      </c>
      <c r="E1482" s="15">
        <v>13726</v>
      </c>
      <c r="F1482" s="15">
        <v>0</v>
      </c>
      <c r="G1482" s="15">
        <f t="shared" si="141"/>
        <v>0</v>
      </c>
      <c r="H1482" s="15">
        <f t="shared" si="142"/>
        <v>0</v>
      </c>
      <c r="I1482" s="58">
        <f>'Fashring Assumptions'!$M$7*F1482</f>
        <v>0</v>
      </c>
      <c r="J1482" s="58">
        <f>'Fashring Assumptions'!$M$5*'Fashring Assumptions'!$M$7*E1482</f>
        <v>857.875</v>
      </c>
      <c r="K1482" s="58">
        <f t="shared" si="143"/>
        <v>857.875</v>
      </c>
    </row>
    <row r="1483" spans="1:11" x14ac:dyDescent="0.3">
      <c r="A1483" s="60">
        <v>43851</v>
      </c>
      <c r="B1483" s="15">
        <f t="shared" si="138"/>
        <v>2020</v>
      </c>
      <c r="C1483" s="15">
        <f t="shared" si="139"/>
        <v>1</v>
      </c>
      <c r="D1483" s="15">
        <f t="shared" si="140"/>
        <v>21</v>
      </c>
      <c r="E1483" s="15">
        <v>13197</v>
      </c>
      <c r="F1483" s="15">
        <v>0</v>
      </c>
      <c r="G1483" s="15">
        <f t="shared" si="141"/>
        <v>0</v>
      </c>
      <c r="H1483" s="15">
        <f t="shared" si="142"/>
        <v>0</v>
      </c>
      <c r="I1483" s="58">
        <f>'Fashring Assumptions'!$M$7*F1483</f>
        <v>0</v>
      </c>
      <c r="J1483" s="58">
        <f>'Fashring Assumptions'!$M$5*'Fashring Assumptions'!$M$7*E1483</f>
        <v>824.8125</v>
      </c>
      <c r="K1483" s="58">
        <f t="shared" si="143"/>
        <v>824.8125</v>
      </c>
    </row>
    <row r="1484" spans="1:11" x14ac:dyDescent="0.3">
      <c r="A1484" s="60">
        <v>43852</v>
      </c>
      <c r="B1484" s="15">
        <f t="shared" si="138"/>
        <v>2020</v>
      </c>
      <c r="C1484" s="15">
        <f t="shared" si="139"/>
        <v>1</v>
      </c>
      <c r="D1484" s="15">
        <f t="shared" si="140"/>
        <v>22</v>
      </c>
      <c r="E1484" s="15">
        <v>12623</v>
      </c>
      <c r="F1484" s="15">
        <v>0</v>
      </c>
      <c r="G1484" s="15">
        <f t="shared" si="141"/>
        <v>0</v>
      </c>
      <c r="H1484" s="15">
        <f t="shared" si="142"/>
        <v>0</v>
      </c>
      <c r="I1484" s="58">
        <f>'Fashring Assumptions'!$M$7*F1484</f>
        <v>0</v>
      </c>
      <c r="J1484" s="58">
        <f>'Fashring Assumptions'!$M$5*'Fashring Assumptions'!$M$7*E1484</f>
        <v>788.9375</v>
      </c>
      <c r="K1484" s="58">
        <f t="shared" si="143"/>
        <v>788.9375</v>
      </c>
    </row>
    <row r="1485" spans="1:11" x14ac:dyDescent="0.3">
      <c r="A1485" s="60">
        <v>43853</v>
      </c>
      <c r="B1485" s="15">
        <f t="shared" si="138"/>
        <v>2020</v>
      </c>
      <c r="C1485" s="15">
        <f t="shared" si="139"/>
        <v>1</v>
      </c>
      <c r="D1485" s="15">
        <f t="shared" si="140"/>
        <v>23</v>
      </c>
      <c r="E1485" s="15">
        <v>12066</v>
      </c>
      <c r="F1485" s="15">
        <v>0</v>
      </c>
      <c r="G1485" s="15">
        <f t="shared" si="141"/>
        <v>0</v>
      </c>
      <c r="H1485" s="15">
        <f t="shared" si="142"/>
        <v>0</v>
      </c>
      <c r="I1485" s="58">
        <f>'Fashring Assumptions'!$M$7*F1485</f>
        <v>0</v>
      </c>
      <c r="J1485" s="58">
        <f>'Fashring Assumptions'!$M$5*'Fashring Assumptions'!$M$7*E1485</f>
        <v>754.125</v>
      </c>
      <c r="K1485" s="58">
        <f t="shared" si="143"/>
        <v>754.125</v>
      </c>
    </row>
    <row r="1486" spans="1:11" x14ac:dyDescent="0.3">
      <c r="A1486" s="60">
        <v>43854</v>
      </c>
      <c r="B1486" s="15">
        <f t="shared" si="138"/>
        <v>2020</v>
      </c>
      <c r="C1486" s="15">
        <f t="shared" si="139"/>
        <v>1</v>
      </c>
      <c r="D1486" s="15">
        <f t="shared" si="140"/>
        <v>24</v>
      </c>
      <c r="E1486" s="15">
        <v>11471</v>
      </c>
      <c r="F1486" s="15">
        <v>0</v>
      </c>
      <c r="G1486" s="15">
        <f t="shared" si="141"/>
        <v>0</v>
      </c>
      <c r="H1486" s="15">
        <f t="shared" si="142"/>
        <v>0</v>
      </c>
      <c r="I1486" s="58">
        <f>'Fashring Assumptions'!$M$7*F1486</f>
        <v>0</v>
      </c>
      <c r="J1486" s="58">
        <f>'Fashring Assumptions'!$M$5*'Fashring Assumptions'!$M$7*E1486</f>
        <v>716.9375</v>
      </c>
      <c r="K1486" s="58">
        <f t="shared" si="143"/>
        <v>716.9375</v>
      </c>
    </row>
    <row r="1487" spans="1:11" x14ac:dyDescent="0.3">
      <c r="A1487" s="60">
        <v>43855</v>
      </c>
      <c r="B1487" s="15">
        <f t="shared" si="138"/>
        <v>2020</v>
      </c>
      <c r="C1487" s="15">
        <f t="shared" si="139"/>
        <v>1</v>
      </c>
      <c r="D1487" s="15">
        <f t="shared" si="140"/>
        <v>25</v>
      </c>
      <c r="E1487" s="15">
        <v>10871</v>
      </c>
      <c r="F1487" s="15">
        <v>0</v>
      </c>
      <c r="G1487" s="15">
        <f t="shared" si="141"/>
        <v>0</v>
      </c>
      <c r="H1487" s="15">
        <f t="shared" si="142"/>
        <v>0</v>
      </c>
      <c r="I1487" s="58">
        <f>'Fashring Assumptions'!$M$7*F1487</f>
        <v>0</v>
      </c>
      <c r="J1487" s="58">
        <f>'Fashring Assumptions'!$M$5*'Fashring Assumptions'!$M$7*E1487</f>
        <v>679.4375</v>
      </c>
      <c r="K1487" s="58">
        <f t="shared" si="143"/>
        <v>679.4375</v>
      </c>
    </row>
    <row r="1488" spans="1:11" x14ac:dyDescent="0.3">
      <c r="A1488" s="60">
        <v>43856</v>
      </c>
      <c r="B1488" s="15">
        <f t="shared" si="138"/>
        <v>2020</v>
      </c>
      <c r="C1488" s="15">
        <f t="shared" si="139"/>
        <v>1</v>
      </c>
      <c r="D1488" s="15">
        <f t="shared" si="140"/>
        <v>26</v>
      </c>
      <c r="E1488" s="15">
        <v>10327</v>
      </c>
      <c r="F1488" s="15">
        <v>0</v>
      </c>
      <c r="G1488" s="15">
        <f t="shared" si="141"/>
        <v>0</v>
      </c>
      <c r="H1488" s="15">
        <f t="shared" si="142"/>
        <v>0</v>
      </c>
      <c r="I1488" s="58">
        <f>'Fashring Assumptions'!$M$7*F1488</f>
        <v>0</v>
      </c>
      <c r="J1488" s="58">
        <f>'Fashring Assumptions'!$M$5*'Fashring Assumptions'!$M$7*E1488</f>
        <v>645.4375</v>
      </c>
      <c r="K1488" s="58">
        <f t="shared" si="143"/>
        <v>645.4375</v>
      </c>
    </row>
    <row r="1489" spans="1:11" x14ac:dyDescent="0.3">
      <c r="A1489" s="60">
        <v>43857</v>
      </c>
      <c r="B1489" s="15">
        <f t="shared" si="138"/>
        <v>2020</v>
      </c>
      <c r="C1489" s="15">
        <f t="shared" si="139"/>
        <v>1</v>
      </c>
      <c r="D1489" s="15">
        <f t="shared" si="140"/>
        <v>27</v>
      </c>
      <c r="E1489" s="15">
        <v>9821</v>
      </c>
      <c r="F1489" s="15">
        <v>0</v>
      </c>
      <c r="G1489" s="15">
        <f t="shared" si="141"/>
        <v>0</v>
      </c>
      <c r="H1489" s="15">
        <f t="shared" si="142"/>
        <v>0</v>
      </c>
      <c r="I1489" s="58">
        <f>'Fashring Assumptions'!$M$7*F1489</f>
        <v>0</v>
      </c>
      <c r="J1489" s="58">
        <f>'Fashring Assumptions'!$M$5*'Fashring Assumptions'!$M$7*E1489</f>
        <v>613.8125</v>
      </c>
      <c r="K1489" s="58">
        <f t="shared" si="143"/>
        <v>613.8125</v>
      </c>
    </row>
    <row r="1490" spans="1:11" x14ac:dyDescent="0.3">
      <c r="A1490" s="60">
        <v>43858</v>
      </c>
      <c r="B1490" s="15">
        <f t="shared" si="138"/>
        <v>2020</v>
      </c>
      <c r="C1490" s="15">
        <f t="shared" si="139"/>
        <v>1</v>
      </c>
      <c r="D1490" s="15">
        <f t="shared" si="140"/>
        <v>28</v>
      </c>
      <c r="E1490" s="15">
        <v>9261</v>
      </c>
      <c r="F1490" s="15">
        <v>0</v>
      </c>
      <c r="G1490" s="15">
        <f t="shared" si="141"/>
        <v>0</v>
      </c>
      <c r="H1490" s="15">
        <f t="shared" si="142"/>
        <v>0</v>
      </c>
      <c r="I1490" s="58">
        <f>'Fashring Assumptions'!$M$7*F1490</f>
        <v>0</v>
      </c>
      <c r="J1490" s="58">
        <f>'Fashring Assumptions'!$M$5*'Fashring Assumptions'!$M$7*E1490</f>
        <v>578.8125</v>
      </c>
      <c r="K1490" s="58">
        <f t="shared" si="143"/>
        <v>578.8125</v>
      </c>
    </row>
    <row r="1491" spans="1:11" x14ac:dyDescent="0.3">
      <c r="A1491" s="60">
        <v>43859</v>
      </c>
      <c r="B1491" s="15">
        <f t="shared" si="138"/>
        <v>2020</v>
      </c>
      <c r="C1491" s="15">
        <f t="shared" si="139"/>
        <v>1</v>
      </c>
      <c r="D1491" s="15">
        <f t="shared" si="140"/>
        <v>29</v>
      </c>
      <c r="E1491" s="15">
        <v>8700</v>
      </c>
      <c r="F1491" s="15">
        <v>0</v>
      </c>
      <c r="G1491" s="15">
        <f t="shared" si="141"/>
        <v>0</v>
      </c>
      <c r="H1491" s="15">
        <f t="shared" si="142"/>
        <v>0</v>
      </c>
      <c r="I1491" s="58">
        <f>'Fashring Assumptions'!$M$7*F1491</f>
        <v>0</v>
      </c>
      <c r="J1491" s="58">
        <f>'Fashring Assumptions'!$M$5*'Fashring Assumptions'!$M$7*E1491</f>
        <v>543.75</v>
      </c>
      <c r="K1491" s="58">
        <f t="shared" si="143"/>
        <v>543.75</v>
      </c>
    </row>
    <row r="1492" spans="1:11" x14ac:dyDescent="0.3">
      <c r="A1492" s="60">
        <v>43860</v>
      </c>
      <c r="B1492" s="15">
        <f t="shared" si="138"/>
        <v>2020</v>
      </c>
      <c r="C1492" s="15">
        <f t="shared" si="139"/>
        <v>1</v>
      </c>
      <c r="D1492" s="15">
        <f t="shared" si="140"/>
        <v>30</v>
      </c>
      <c r="E1492" s="15">
        <v>8127</v>
      </c>
      <c r="F1492" s="15">
        <v>0</v>
      </c>
      <c r="G1492" s="15">
        <f t="shared" si="141"/>
        <v>0</v>
      </c>
      <c r="H1492" s="15">
        <f t="shared" si="142"/>
        <v>0</v>
      </c>
      <c r="I1492" s="58">
        <f>'Fashring Assumptions'!$M$7*F1492</f>
        <v>0</v>
      </c>
      <c r="J1492" s="58">
        <f>'Fashring Assumptions'!$M$5*'Fashring Assumptions'!$M$7*E1492</f>
        <v>507.9375</v>
      </c>
      <c r="K1492" s="58">
        <f t="shared" si="143"/>
        <v>507.9375</v>
      </c>
    </row>
    <row r="1493" spans="1:11" x14ac:dyDescent="0.3">
      <c r="A1493" s="60">
        <v>43861</v>
      </c>
      <c r="B1493" s="15">
        <f t="shared" si="138"/>
        <v>2020</v>
      </c>
      <c r="C1493" s="15">
        <f t="shared" si="139"/>
        <v>1</v>
      </c>
      <c r="D1493" s="15">
        <f t="shared" si="140"/>
        <v>31</v>
      </c>
      <c r="E1493" s="15">
        <v>7594</v>
      </c>
      <c r="F1493" s="15">
        <v>0</v>
      </c>
      <c r="G1493" s="15">
        <f t="shared" si="141"/>
        <v>0</v>
      </c>
      <c r="H1493" s="15">
        <f t="shared" si="142"/>
        <v>0</v>
      </c>
      <c r="I1493" s="58">
        <f>'Fashring Assumptions'!$M$7*F1493</f>
        <v>0</v>
      </c>
      <c r="J1493" s="58">
        <f>'Fashring Assumptions'!$M$5*'Fashring Assumptions'!$M$7*E1493</f>
        <v>474.625</v>
      </c>
      <c r="K1493" s="58">
        <f t="shared" si="143"/>
        <v>474.625</v>
      </c>
    </row>
    <row r="1494" spans="1:11" x14ac:dyDescent="0.3">
      <c r="A1494" s="60">
        <v>43862</v>
      </c>
      <c r="B1494" s="15">
        <f t="shared" si="138"/>
        <v>2020</v>
      </c>
      <c r="C1494" s="15">
        <f t="shared" si="139"/>
        <v>2</v>
      </c>
      <c r="D1494" s="15">
        <f t="shared" si="140"/>
        <v>1</v>
      </c>
      <c r="E1494" s="15">
        <v>7048</v>
      </c>
      <c r="F1494" s="15">
        <v>0</v>
      </c>
      <c r="G1494" s="15">
        <f t="shared" si="141"/>
        <v>0</v>
      </c>
      <c r="H1494" s="15">
        <f t="shared" si="142"/>
        <v>0</v>
      </c>
      <c r="I1494" s="58">
        <f>'Fashring Assumptions'!$M$7*F1494</f>
        <v>0</v>
      </c>
      <c r="J1494" s="58">
        <f>'Fashring Assumptions'!$M$5*'Fashring Assumptions'!$M$7*E1494</f>
        <v>440.5</v>
      </c>
      <c r="K1494" s="58">
        <f t="shared" si="143"/>
        <v>440.5</v>
      </c>
    </row>
    <row r="1495" spans="1:11" x14ac:dyDescent="0.3">
      <c r="A1495" s="60">
        <v>43863</v>
      </c>
      <c r="B1495" s="15">
        <f t="shared" si="138"/>
        <v>2020</v>
      </c>
      <c r="C1495" s="15">
        <f t="shared" si="139"/>
        <v>2</v>
      </c>
      <c r="D1495" s="15">
        <f t="shared" si="140"/>
        <v>2</v>
      </c>
      <c r="E1495" s="15">
        <v>6435</v>
      </c>
      <c r="F1495" s="15">
        <v>0</v>
      </c>
      <c r="G1495" s="15">
        <f t="shared" si="141"/>
        <v>0</v>
      </c>
      <c r="H1495" s="15">
        <f t="shared" si="142"/>
        <v>0</v>
      </c>
      <c r="I1495" s="58">
        <f>'Fashring Assumptions'!$M$7*F1495</f>
        <v>0</v>
      </c>
      <c r="J1495" s="58">
        <f>'Fashring Assumptions'!$M$5*'Fashring Assumptions'!$M$7*E1495</f>
        <v>402.1875</v>
      </c>
      <c r="K1495" s="58">
        <f t="shared" si="143"/>
        <v>402.1875</v>
      </c>
    </row>
    <row r="1496" spans="1:11" x14ac:dyDescent="0.3">
      <c r="A1496" s="60">
        <v>43864</v>
      </c>
      <c r="B1496" s="15">
        <f t="shared" si="138"/>
        <v>2020</v>
      </c>
      <c r="C1496" s="15">
        <f t="shared" si="139"/>
        <v>2</v>
      </c>
      <c r="D1496" s="15">
        <f t="shared" si="140"/>
        <v>3</v>
      </c>
      <c r="E1496" s="15">
        <v>5845</v>
      </c>
      <c r="F1496" s="15">
        <v>0</v>
      </c>
      <c r="G1496" s="15">
        <f t="shared" si="141"/>
        <v>0</v>
      </c>
      <c r="H1496" s="15">
        <f t="shared" si="142"/>
        <v>0</v>
      </c>
      <c r="I1496" s="58">
        <f>'Fashring Assumptions'!$M$7*F1496</f>
        <v>0</v>
      </c>
      <c r="J1496" s="58">
        <f>'Fashring Assumptions'!$M$5*'Fashring Assumptions'!$M$7*E1496</f>
        <v>365.3125</v>
      </c>
      <c r="K1496" s="58">
        <f t="shared" si="143"/>
        <v>365.3125</v>
      </c>
    </row>
    <row r="1497" spans="1:11" x14ac:dyDescent="0.3">
      <c r="A1497" s="60">
        <v>43865</v>
      </c>
      <c r="B1497" s="15">
        <f t="shared" si="138"/>
        <v>2020</v>
      </c>
      <c r="C1497" s="15">
        <f t="shared" si="139"/>
        <v>2</v>
      </c>
      <c r="D1497" s="15">
        <f t="shared" si="140"/>
        <v>4</v>
      </c>
      <c r="E1497" s="15">
        <v>5327</v>
      </c>
      <c r="F1497" s="15">
        <v>0</v>
      </c>
      <c r="G1497" s="15">
        <f t="shared" si="141"/>
        <v>0</v>
      </c>
      <c r="H1497" s="15">
        <f t="shared" si="142"/>
        <v>0</v>
      </c>
      <c r="I1497" s="58">
        <f>'Fashring Assumptions'!$M$7*F1497</f>
        <v>0</v>
      </c>
      <c r="J1497" s="58">
        <f>'Fashring Assumptions'!$M$5*'Fashring Assumptions'!$M$7*E1497</f>
        <v>332.9375</v>
      </c>
      <c r="K1497" s="58">
        <f t="shared" si="143"/>
        <v>332.9375</v>
      </c>
    </row>
    <row r="1498" spans="1:11" x14ac:dyDescent="0.3">
      <c r="A1498" s="60">
        <v>43866</v>
      </c>
      <c r="B1498" s="15">
        <f t="shared" si="138"/>
        <v>2020</v>
      </c>
      <c r="C1498" s="15">
        <f t="shared" si="139"/>
        <v>2</v>
      </c>
      <c r="D1498" s="15">
        <f t="shared" si="140"/>
        <v>5</v>
      </c>
      <c r="E1498" s="15">
        <v>17023</v>
      </c>
      <c r="F1498" s="15">
        <v>12301</v>
      </c>
      <c r="G1498" s="15">
        <f t="shared" si="141"/>
        <v>1</v>
      </c>
      <c r="H1498" s="15">
        <f t="shared" si="142"/>
        <v>1000</v>
      </c>
      <c r="I1498" s="58">
        <f>'Fashring Assumptions'!$M$7*F1498</f>
        <v>30752.5</v>
      </c>
      <c r="J1498" s="58">
        <f>'Fashring Assumptions'!$M$5*'Fashring Assumptions'!$M$7*E1498</f>
        <v>1063.9375</v>
      </c>
      <c r="K1498" s="58">
        <f t="shared" si="143"/>
        <v>32816.4375</v>
      </c>
    </row>
    <row r="1499" spans="1:11" x14ac:dyDescent="0.3">
      <c r="A1499" s="60">
        <v>43867</v>
      </c>
      <c r="B1499" s="15">
        <f t="shared" si="138"/>
        <v>2020</v>
      </c>
      <c r="C1499" s="15">
        <f t="shared" si="139"/>
        <v>2</v>
      </c>
      <c r="D1499" s="15">
        <f t="shared" si="140"/>
        <v>6</v>
      </c>
      <c r="E1499" s="15">
        <v>16474</v>
      </c>
      <c r="F1499" s="15">
        <v>0</v>
      </c>
      <c r="G1499" s="15">
        <f t="shared" si="141"/>
        <v>0</v>
      </c>
      <c r="H1499" s="15">
        <f t="shared" si="142"/>
        <v>0</v>
      </c>
      <c r="I1499" s="58">
        <f>'Fashring Assumptions'!$M$7*F1499</f>
        <v>0</v>
      </c>
      <c r="J1499" s="58">
        <f>'Fashring Assumptions'!$M$5*'Fashring Assumptions'!$M$7*E1499</f>
        <v>1029.625</v>
      </c>
      <c r="K1499" s="58">
        <f t="shared" si="143"/>
        <v>1029.625</v>
      </c>
    </row>
    <row r="1500" spans="1:11" x14ac:dyDescent="0.3">
      <c r="A1500" s="60">
        <v>43868</v>
      </c>
      <c r="B1500" s="15">
        <f t="shared" si="138"/>
        <v>2020</v>
      </c>
      <c r="C1500" s="15">
        <f t="shared" si="139"/>
        <v>2</v>
      </c>
      <c r="D1500" s="15">
        <f t="shared" si="140"/>
        <v>7</v>
      </c>
      <c r="E1500" s="15">
        <v>15946</v>
      </c>
      <c r="F1500" s="15">
        <v>0</v>
      </c>
      <c r="G1500" s="15">
        <f t="shared" si="141"/>
        <v>0</v>
      </c>
      <c r="H1500" s="15">
        <f t="shared" si="142"/>
        <v>0</v>
      </c>
      <c r="I1500" s="58">
        <f>'Fashring Assumptions'!$M$7*F1500</f>
        <v>0</v>
      </c>
      <c r="J1500" s="58">
        <f>'Fashring Assumptions'!$M$5*'Fashring Assumptions'!$M$7*E1500</f>
        <v>996.625</v>
      </c>
      <c r="K1500" s="58">
        <f t="shared" si="143"/>
        <v>996.625</v>
      </c>
    </row>
    <row r="1501" spans="1:11" x14ac:dyDescent="0.3">
      <c r="A1501" s="60">
        <v>43869</v>
      </c>
      <c r="B1501" s="15">
        <f t="shared" si="138"/>
        <v>2020</v>
      </c>
      <c r="C1501" s="15">
        <f t="shared" si="139"/>
        <v>2</v>
      </c>
      <c r="D1501" s="15">
        <f t="shared" si="140"/>
        <v>8</v>
      </c>
      <c r="E1501" s="15">
        <v>15350</v>
      </c>
      <c r="F1501" s="15">
        <v>0</v>
      </c>
      <c r="G1501" s="15">
        <f t="shared" si="141"/>
        <v>0</v>
      </c>
      <c r="H1501" s="15">
        <f t="shared" si="142"/>
        <v>0</v>
      </c>
      <c r="I1501" s="58">
        <f>'Fashring Assumptions'!$M$7*F1501</f>
        <v>0</v>
      </c>
      <c r="J1501" s="58">
        <f>'Fashring Assumptions'!$M$5*'Fashring Assumptions'!$M$7*E1501</f>
        <v>959.375</v>
      </c>
      <c r="K1501" s="58">
        <f t="shared" si="143"/>
        <v>959.375</v>
      </c>
    </row>
    <row r="1502" spans="1:11" x14ac:dyDescent="0.3">
      <c r="A1502" s="60">
        <v>43870</v>
      </c>
      <c r="B1502" s="15">
        <f t="shared" si="138"/>
        <v>2020</v>
      </c>
      <c r="C1502" s="15">
        <f t="shared" si="139"/>
        <v>2</v>
      </c>
      <c r="D1502" s="15">
        <f t="shared" si="140"/>
        <v>9</v>
      </c>
      <c r="E1502" s="15">
        <v>14775</v>
      </c>
      <c r="F1502" s="15">
        <v>0</v>
      </c>
      <c r="G1502" s="15">
        <f t="shared" si="141"/>
        <v>0</v>
      </c>
      <c r="H1502" s="15">
        <f t="shared" si="142"/>
        <v>0</v>
      </c>
      <c r="I1502" s="58">
        <f>'Fashring Assumptions'!$M$7*F1502</f>
        <v>0</v>
      </c>
      <c r="J1502" s="58">
        <f>'Fashring Assumptions'!$M$5*'Fashring Assumptions'!$M$7*E1502</f>
        <v>923.4375</v>
      </c>
      <c r="K1502" s="58">
        <f t="shared" si="143"/>
        <v>923.4375</v>
      </c>
    </row>
    <row r="1503" spans="1:11" x14ac:dyDescent="0.3">
      <c r="A1503" s="60">
        <v>43871</v>
      </c>
      <c r="B1503" s="15">
        <f t="shared" si="138"/>
        <v>2020</v>
      </c>
      <c r="C1503" s="15">
        <f t="shared" si="139"/>
        <v>2</v>
      </c>
      <c r="D1503" s="15">
        <f t="shared" si="140"/>
        <v>10</v>
      </c>
      <c r="E1503" s="15">
        <v>14191</v>
      </c>
      <c r="F1503" s="15">
        <v>0</v>
      </c>
      <c r="G1503" s="15">
        <f t="shared" si="141"/>
        <v>0</v>
      </c>
      <c r="H1503" s="15">
        <f t="shared" si="142"/>
        <v>0</v>
      </c>
      <c r="I1503" s="58">
        <f>'Fashring Assumptions'!$M$7*F1503</f>
        <v>0</v>
      </c>
      <c r="J1503" s="58">
        <f>'Fashring Assumptions'!$M$5*'Fashring Assumptions'!$M$7*E1503</f>
        <v>886.9375</v>
      </c>
      <c r="K1503" s="58">
        <f t="shared" si="143"/>
        <v>886.9375</v>
      </c>
    </row>
    <row r="1504" spans="1:11" x14ac:dyDescent="0.3">
      <c r="A1504" s="60">
        <v>43872</v>
      </c>
      <c r="B1504" s="15">
        <f t="shared" si="138"/>
        <v>2020</v>
      </c>
      <c r="C1504" s="15">
        <f t="shared" si="139"/>
        <v>2</v>
      </c>
      <c r="D1504" s="15">
        <f t="shared" si="140"/>
        <v>11</v>
      </c>
      <c r="E1504" s="15">
        <v>13656</v>
      </c>
      <c r="F1504" s="15">
        <v>0</v>
      </c>
      <c r="G1504" s="15">
        <f t="shared" si="141"/>
        <v>0</v>
      </c>
      <c r="H1504" s="15">
        <f t="shared" si="142"/>
        <v>0</v>
      </c>
      <c r="I1504" s="58">
        <f>'Fashring Assumptions'!$M$7*F1504</f>
        <v>0</v>
      </c>
      <c r="J1504" s="58">
        <f>'Fashring Assumptions'!$M$5*'Fashring Assumptions'!$M$7*E1504</f>
        <v>853.5</v>
      </c>
      <c r="K1504" s="58">
        <f t="shared" si="143"/>
        <v>853.5</v>
      </c>
    </row>
    <row r="1505" spans="1:11" x14ac:dyDescent="0.3">
      <c r="A1505" s="60">
        <v>43873</v>
      </c>
      <c r="B1505" s="15">
        <f t="shared" si="138"/>
        <v>2020</v>
      </c>
      <c r="C1505" s="15">
        <f t="shared" si="139"/>
        <v>2</v>
      </c>
      <c r="D1505" s="15">
        <f t="shared" si="140"/>
        <v>12</v>
      </c>
      <c r="E1505" s="15">
        <v>13059</v>
      </c>
      <c r="F1505" s="15">
        <v>0</v>
      </c>
      <c r="G1505" s="15">
        <f t="shared" si="141"/>
        <v>0</v>
      </c>
      <c r="H1505" s="15">
        <f t="shared" si="142"/>
        <v>0</v>
      </c>
      <c r="I1505" s="58">
        <f>'Fashring Assumptions'!$M$7*F1505</f>
        <v>0</v>
      </c>
      <c r="J1505" s="58">
        <f>'Fashring Assumptions'!$M$5*'Fashring Assumptions'!$M$7*E1505</f>
        <v>816.1875</v>
      </c>
      <c r="K1505" s="58">
        <f t="shared" si="143"/>
        <v>816.1875</v>
      </c>
    </row>
    <row r="1506" spans="1:11" x14ac:dyDescent="0.3">
      <c r="A1506" s="60">
        <v>43874</v>
      </c>
      <c r="B1506" s="15">
        <f t="shared" si="138"/>
        <v>2020</v>
      </c>
      <c r="C1506" s="15">
        <f t="shared" si="139"/>
        <v>2</v>
      </c>
      <c r="D1506" s="15">
        <f t="shared" si="140"/>
        <v>13</v>
      </c>
      <c r="E1506" s="15">
        <v>12484</v>
      </c>
      <c r="F1506" s="15">
        <v>0</v>
      </c>
      <c r="G1506" s="15">
        <f t="shared" si="141"/>
        <v>0</v>
      </c>
      <c r="H1506" s="15">
        <f t="shared" si="142"/>
        <v>0</v>
      </c>
      <c r="I1506" s="58">
        <f>'Fashring Assumptions'!$M$7*F1506</f>
        <v>0</v>
      </c>
      <c r="J1506" s="58">
        <f>'Fashring Assumptions'!$M$5*'Fashring Assumptions'!$M$7*E1506</f>
        <v>780.25</v>
      </c>
      <c r="K1506" s="58">
        <f t="shared" si="143"/>
        <v>780.25</v>
      </c>
    </row>
    <row r="1507" spans="1:11" x14ac:dyDescent="0.3">
      <c r="A1507" s="60">
        <v>43875</v>
      </c>
      <c r="B1507" s="15">
        <f t="shared" si="138"/>
        <v>2020</v>
      </c>
      <c r="C1507" s="15">
        <f t="shared" si="139"/>
        <v>2</v>
      </c>
      <c r="D1507" s="15">
        <f t="shared" si="140"/>
        <v>14</v>
      </c>
      <c r="E1507" s="15">
        <v>11842</v>
      </c>
      <c r="F1507" s="15">
        <v>0</v>
      </c>
      <c r="G1507" s="15">
        <f t="shared" si="141"/>
        <v>0</v>
      </c>
      <c r="H1507" s="15">
        <f t="shared" si="142"/>
        <v>0</v>
      </c>
      <c r="I1507" s="58">
        <f>'Fashring Assumptions'!$M$7*F1507</f>
        <v>0</v>
      </c>
      <c r="J1507" s="58">
        <f>'Fashring Assumptions'!$M$5*'Fashring Assumptions'!$M$7*E1507</f>
        <v>740.125</v>
      </c>
      <c r="K1507" s="58">
        <f t="shared" si="143"/>
        <v>740.125</v>
      </c>
    </row>
    <row r="1508" spans="1:11" x14ac:dyDescent="0.3">
      <c r="A1508" s="60">
        <v>43876</v>
      </c>
      <c r="B1508" s="15">
        <f t="shared" si="138"/>
        <v>2020</v>
      </c>
      <c r="C1508" s="15">
        <f t="shared" si="139"/>
        <v>2</v>
      </c>
      <c r="D1508" s="15">
        <f t="shared" si="140"/>
        <v>15</v>
      </c>
      <c r="E1508" s="15">
        <v>11257</v>
      </c>
      <c r="F1508" s="15">
        <v>0</v>
      </c>
      <c r="G1508" s="15">
        <f t="shared" si="141"/>
        <v>0</v>
      </c>
      <c r="H1508" s="15">
        <f t="shared" si="142"/>
        <v>0</v>
      </c>
      <c r="I1508" s="58">
        <f>'Fashring Assumptions'!$M$7*F1508</f>
        <v>0</v>
      </c>
      <c r="J1508" s="58">
        <f>'Fashring Assumptions'!$M$5*'Fashring Assumptions'!$M$7*E1508</f>
        <v>703.5625</v>
      </c>
      <c r="K1508" s="58">
        <f t="shared" si="143"/>
        <v>703.5625</v>
      </c>
    </row>
    <row r="1509" spans="1:11" x14ac:dyDescent="0.3">
      <c r="A1509" s="60">
        <v>43877</v>
      </c>
      <c r="B1509" s="15">
        <f t="shared" si="138"/>
        <v>2020</v>
      </c>
      <c r="C1509" s="15">
        <f t="shared" si="139"/>
        <v>2</v>
      </c>
      <c r="D1509" s="15">
        <f t="shared" si="140"/>
        <v>16</v>
      </c>
      <c r="E1509" s="15">
        <v>10669</v>
      </c>
      <c r="F1509" s="15">
        <v>0</v>
      </c>
      <c r="G1509" s="15">
        <f t="shared" si="141"/>
        <v>0</v>
      </c>
      <c r="H1509" s="15">
        <f t="shared" si="142"/>
        <v>0</v>
      </c>
      <c r="I1509" s="58">
        <f>'Fashring Assumptions'!$M$7*F1509</f>
        <v>0</v>
      </c>
      <c r="J1509" s="58">
        <f>'Fashring Assumptions'!$M$5*'Fashring Assumptions'!$M$7*E1509</f>
        <v>666.8125</v>
      </c>
      <c r="K1509" s="58">
        <f t="shared" si="143"/>
        <v>666.8125</v>
      </c>
    </row>
    <row r="1510" spans="1:11" x14ac:dyDescent="0.3">
      <c r="A1510" s="60">
        <v>43878</v>
      </c>
      <c r="B1510" s="15">
        <f t="shared" si="138"/>
        <v>2020</v>
      </c>
      <c r="C1510" s="15">
        <f t="shared" si="139"/>
        <v>2</v>
      </c>
      <c r="D1510" s="15">
        <f t="shared" si="140"/>
        <v>17</v>
      </c>
      <c r="E1510" s="15">
        <v>10081</v>
      </c>
      <c r="F1510" s="15">
        <v>0</v>
      </c>
      <c r="G1510" s="15">
        <f t="shared" si="141"/>
        <v>0</v>
      </c>
      <c r="H1510" s="15">
        <f t="shared" si="142"/>
        <v>0</v>
      </c>
      <c r="I1510" s="58">
        <f>'Fashring Assumptions'!$M$7*F1510</f>
        <v>0</v>
      </c>
      <c r="J1510" s="58">
        <f>'Fashring Assumptions'!$M$5*'Fashring Assumptions'!$M$7*E1510</f>
        <v>630.0625</v>
      </c>
      <c r="K1510" s="58">
        <f t="shared" si="143"/>
        <v>630.0625</v>
      </c>
    </row>
    <row r="1511" spans="1:11" x14ac:dyDescent="0.3">
      <c r="A1511" s="60">
        <v>43879</v>
      </c>
      <c r="B1511" s="15">
        <f t="shared" si="138"/>
        <v>2020</v>
      </c>
      <c r="C1511" s="15">
        <f t="shared" si="139"/>
        <v>2</v>
      </c>
      <c r="D1511" s="15">
        <f t="shared" si="140"/>
        <v>18</v>
      </c>
      <c r="E1511" s="15">
        <v>9494</v>
      </c>
      <c r="F1511" s="15">
        <v>0</v>
      </c>
      <c r="G1511" s="15">
        <f t="shared" si="141"/>
        <v>0</v>
      </c>
      <c r="H1511" s="15">
        <f t="shared" si="142"/>
        <v>0</v>
      </c>
      <c r="I1511" s="58">
        <f>'Fashring Assumptions'!$M$7*F1511</f>
        <v>0</v>
      </c>
      <c r="J1511" s="58">
        <f>'Fashring Assumptions'!$M$5*'Fashring Assumptions'!$M$7*E1511</f>
        <v>593.375</v>
      </c>
      <c r="K1511" s="58">
        <f t="shared" si="143"/>
        <v>593.375</v>
      </c>
    </row>
    <row r="1512" spans="1:11" x14ac:dyDescent="0.3">
      <c r="A1512" s="60">
        <v>43880</v>
      </c>
      <c r="B1512" s="15">
        <f t="shared" si="138"/>
        <v>2020</v>
      </c>
      <c r="C1512" s="15">
        <f t="shared" si="139"/>
        <v>2</v>
      </c>
      <c r="D1512" s="15">
        <f t="shared" si="140"/>
        <v>19</v>
      </c>
      <c r="E1512" s="15">
        <v>8929</v>
      </c>
      <c r="F1512" s="15">
        <v>0</v>
      </c>
      <c r="G1512" s="15">
        <f t="shared" si="141"/>
        <v>0</v>
      </c>
      <c r="H1512" s="15">
        <f t="shared" si="142"/>
        <v>0</v>
      </c>
      <c r="I1512" s="58">
        <f>'Fashring Assumptions'!$M$7*F1512</f>
        <v>0</v>
      </c>
      <c r="J1512" s="58">
        <f>'Fashring Assumptions'!$M$5*'Fashring Assumptions'!$M$7*E1512</f>
        <v>558.0625</v>
      </c>
      <c r="K1512" s="58">
        <f t="shared" si="143"/>
        <v>558.0625</v>
      </c>
    </row>
    <row r="1513" spans="1:11" x14ac:dyDescent="0.3">
      <c r="A1513" s="60">
        <v>43881</v>
      </c>
      <c r="B1513" s="15">
        <f t="shared" si="138"/>
        <v>2020</v>
      </c>
      <c r="C1513" s="15">
        <f t="shared" si="139"/>
        <v>2</v>
      </c>
      <c r="D1513" s="15">
        <f t="shared" si="140"/>
        <v>20</v>
      </c>
      <c r="E1513" s="15">
        <v>8342</v>
      </c>
      <c r="F1513" s="15">
        <v>0</v>
      </c>
      <c r="G1513" s="15">
        <f t="shared" si="141"/>
        <v>0</v>
      </c>
      <c r="H1513" s="15">
        <f t="shared" si="142"/>
        <v>0</v>
      </c>
      <c r="I1513" s="58">
        <f>'Fashring Assumptions'!$M$7*F1513</f>
        <v>0</v>
      </c>
      <c r="J1513" s="58">
        <f>'Fashring Assumptions'!$M$5*'Fashring Assumptions'!$M$7*E1513</f>
        <v>521.375</v>
      </c>
      <c r="K1513" s="58">
        <f t="shared" si="143"/>
        <v>521.375</v>
      </c>
    </row>
    <row r="1514" spans="1:11" x14ac:dyDescent="0.3">
      <c r="A1514" s="60">
        <v>43882</v>
      </c>
      <c r="B1514" s="15">
        <f t="shared" si="138"/>
        <v>2020</v>
      </c>
      <c r="C1514" s="15">
        <f t="shared" si="139"/>
        <v>2</v>
      </c>
      <c r="D1514" s="15">
        <f t="shared" si="140"/>
        <v>21</v>
      </c>
      <c r="E1514" s="15">
        <v>7751</v>
      </c>
      <c r="F1514" s="15">
        <v>0</v>
      </c>
      <c r="G1514" s="15">
        <f t="shared" si="141"/>
        <v>0</v>
      </c>
      <c r="H1514" s="15">
        <f t="shared" si="142"/>
        <v>0</v>
      </c>
      <c r="I1514" s="58">
        <f>'Fashring Assumptions'!$M$7*F1514</f>
        <v>0</v>
      </c>
      <c r="J1514" s="58">
        <f>'Fashring Assumptions'!$M$5*'Fashring Assumptions'!$M$7*E1514</f>
        <v>484.4375</v>
      </c>
      <c r="K1514" s="58">
        <f t="shared" si="143"/>
        <v>484.4375</v>
      </c>
    </row>
    <row r="1515" spans="1:11" x14ac:dyDescent="0.3">
      <c r="A1515" s="60">
        <v>43883</v>
      </c>
      <c r="B1515" s="15">
        <f t="shared" si="138"/>
        <v>2020</v>
      </c>
      <c r="C1515" s="15">
        <f t="shared" si="139"/>
        <v>2</v>
      </c>
      <c r="D1515" s="15">
        <f t="shared" si="140"/>
        <v>22</v>
      </c>
      <c r="E1515" s="15">
        <v>7158</v>
      </c>
      <c r="F1515" s="15">
        <v>0</v>
      </c>
      <c r="G1515" s="15">
        <f t="shared" si="141"/>
        <v>0</v>
      </c>
      <c r="H1515" s="15">
        <f t="shared" si="142"/>
        <v>0</v>
      </c>
      <c r="I1515" s="58">
        <f>'Fashring Assumptions'!$M$7*F1515</f>
        <v>0</v>
      </c>
      <c r="J1515" s="58">
        <f>'Fashring Assumptions'!$M$5*'Fashring Assumptions'!$M$7*E1515</f>
        <v>447.375</v>
      </c>
      <c r="K1515" s="58">
        <f t="shared" si="143"/>
        <v>447.375</v>
      </c>
    </row>
    <row r="1516" spans="1:11" x14ac:dyDescent="0.3">
      <c r="A1516" s="60">
        <v>43884</v>
      </c>
      <c r="B1516" s="15">
        <f t="shared" si="138"/>
        <v>2020</v>
      </c>
      <c r="C1516" s="15">
        <f t="shared" si="139"/>
        <v>2</v>
      </c>
      <c r="D1516" s="15">
        <f t="shared" si="140"/>
        <v>23</v>
      </c>
      <c r="E1516" s="15">
        <v>6602</v>
      </c>
      <c r="F1516" s="15">
        <v>0</v>
      </c>
      <c r="G1516" s="15">
        <f t="shared" si="141"/>
        <v>0</v>
      </c>
      <c r="H1516" s="15">
        <f t="shared" si="142"/>
        <v>0</v>
      </c>
      <c r="I1516" s="58">
        <f>'Fashring Assumptions'!$M$7*F1516</f>
        <v>0</v>
      </c>
      <c r="J1516" s="58">
        <f>'Fashring Assumptions'!$M$5*'Fashring Assumptions'!$M$7*E1516</f>
        <v>412.625</v>
      </c>
      <c r="K1516" s="58">
        <f t="shared" si="143"/>
        <v>412.625</v>
      </c>
    </row>
    <row r="1517" spans="1:11" x14ac:dyDescent="0.3">
      <c r="A1517" s="60">
        <v>43885</v>
      </c>
      <c r="B1517" s="15">
        <f t="shared" si="138"/>
        <v>2020</v>
      </c>
      <c r="C1517" s="15">
        <f t="shared" si="139"/>
        <v>2</v>
      </c>
      <c r="D1517" s="15">
        <f t="shared" si="140"/>
        <v>24</v>
      </c>
      <c r="E1517" s="15">
        <v>6001</v>
      </c>
      <c r="F1517" s="15">
        <v>0</v>
      </c>
      <c r="G1517" s="15">
        <f t="shared" si="141"/>
        <v>0</v>
      </c>
      <c r="H1517" s="15">
        <f t="shared" si="142"/>
        <v>0</v>
      </c>
      <c r="I1517" s="58">
        <f>'Fashring Assumptions'!$M$7*F1517</f>
        <v>0</v>
      </c>
      <c r="J1517" s="58">
        <f>'Fashring Assumptions'!$M$5*'Fashring Assumptions'!$M$7*E1517</f>
        <v>375.0625</v>
      </c>
      <c r="K1517" s="58">
        <f t="shared" si="143"/>
        <v>375.0625</v>
      </c>
    </row>
    <row r="1518" spans="1:11" x14ac:dyDescent="0.3">
      <c r="A1518" s="60">
        <v>43886</v>
      </c>
      <c r="B1518" s="15">
        <f t="shared" si="138"/>
        <v>2020</v>
      </c>
      <c r="C1518" s="15">
        <f t="shared" si="139"/>
        <v>2</v>
      </c>
      <c r="D1518" s="15">
        <f t="shared" si="140"/>
        <v>25</v>
      </c>
      <c r="E1518" s="15">
        <v>5491</v>
      </c>
      <c r="F1518" s="15">
        <v>0</v>
      </c>
      <c r="G1518" s="15">
        <f t="shared" si="141"/>
        <v>0</v>
      </c>
      <c r="H1518" s="15">
        <f t="shared" si="142"/>
        <v>0</v>
      </c>
      <c r="I1518" s="58">
        <f>'Fashring Assumptions'!$M$7*F1518</f>
        <v>0</v>
      </c>
      <c r="J1518" s="58">
        <f>'Fashring Assumptions'!$M$5*'Fashring Assumptions'!$M$7*E1518</f>
        <v>343.1875</v>
      </c>
      <c r="K1518" s="58">
        <f t="shared" si="143"/>
        <v>343.1875</v>
      </c>
    </row>
    <row r="1519" spans="1:11" x14ac:dyDescent="0.3">
      <c r="A1519" s="60">
        <v>43887</v>
      </c>
      <c r="B1519" s="15">
        <f t="shared" si="138"/>
        <v>2020</v>
      </c>
      <c r="C1519" s="15">
        <f t="shared" si="139"/>
        <v>2</v>
      </c>
      <c r="D1519" s="15">
        <f t="shared" si="140"/>
        <v>26</v>
      </c>
      <c r="E1519" s="15">
        <v>17148</v>
      </c>
      <c r="F1519" s="15">
        <v>12239</v>
      </c>
      <c r="G1519" s="15">
        <f t="shared" si="141"/>
        <v>1</v>
      </c>
      <c r="H1519" s="15">
        <f t="shared" si="142"/>
        <v>1000</v>
      </c>
      <c r="I1519" s="58">
        <f>'Fashring Assumptions'!$M$7*F1519</f>
        <v>30597.5</v>
      </c>
      <c r="J1519" s="58">
        <f>'Fashring Assumptions'!$M$5*'Fashring Assumptions'!$M$7*E1519</f>
        <v>1071.75</v>
      </c>
      <c r="K1519" s="58">
        <f t="shared" si="143"/>
        <v>32669.25</v>
      </c>
    </row>
    <row r="1520" spans="1:11" x14ac:dyDescent="0.3">
      <c r="A1520" s="60">
        <v>43888</v>
      </c>
      <c r="B1520" s="15">
        <f t="shared" si="138"/>
        <v>2020</v>
      </c>
      <c r="C1520" s="15">
        <f t="shared" si="139"/>
        <v>2</v>
      </c>
      <c r="D1520" s="15">
        <f t="shared" si="140"/>
        <v>27</v>
      </c>
      <c r="E1520" s="15">
        <v>16588</v>
      </c>
      <c r="F1520" s="15">
        <v>0</v>
      </c>
      <c r="G1520" s="15">
        <f t="shared" si="141"/>
        <v>0</v>
      </c>
      <c r="H1520" s="15">
        <f t="shared" si="142"/>
        <v>0</v>
      </c>
      <c r="I1520" s="58">
        <f>'Fashring Assumptions'!$M$7*F1520</f>
        <v>0</v>
      </c>
      <c r="J1520" s="58">
        <f>'Fashring Assumptions'!$M$5*'Fashring Assumptions'!$M$7*E1520</f>
        <v>1036.75</v>
      </c>
      <c r="K1520" s="58">
        <f t="shared" si="143"/>
        <v>1036.75</v>
      </c>
    </row>
    <row r="1521" spans="1:11" x14ac:dyDescent="0.3">
      <c r="A1521" s="60">
        <v>43889</v>
      </c>
      <c r="B1521" s="15">
        <f t="shared" si="138"/>
        <v>2020</v>
      </c>
      <c r="C1521" s="15">
        <f t="shared" si="139"/>
        <v>2</v>
      </c>
      <c r="D1521" s="15">
        <f t="shared" si="140"/>
        <v>28</v>
      </c>
      <c r="E1521" s="15">
        <v>15944</v>
      </c>
      <c r="F1521" s="15">
        <v>0</v>
      </c>
      <c r="G1521" s="15">
        <f t="shared" si="141"/>
        <v>0</v>
      </c>
      <c r="H1521" s="15">
        <f t="shared" si="142"/>
        <v>0</v>
      </c>
      <c r="I1521" s="58">
        <f>'Fashring Assumptions'!$M$7*F1521</f>
        <v>0</v>
      </c>
      <c r="J1521" s="58">
        <f>'Fashring Assumptions'!$M$5*'Fashring Assumptions'!$M$7*E1521</f>
        <v>996.5</v>
      </c>
      <c r="K1521" s="58">
        <f t="shared" si="143"/>
        <v>996.5</v>
      </c>
    </row>
    <row r="1522" spans="1:11" x14ac:dyDescent="0.3">
      <c r="A1522" s="60">
        <v>43890</v>
      </c>
      <c r="B1522" s="15">
        <f t="shared" si="138"/>
        <v>2020</v>
      </c>
      <c r="C1522" s="15">
        <f t="shared" si="139"/>
        <v>2</v>
      </c>
      <c r="D1522" s="15">
        <f t="shared" si="140"/>
        <v>29</v>
      </c>
      <c r="E1522" s="15">
        <v>15398</v>
      </c>
      <c r="F1522" s="15">
        <v>0</v>
      </c>
      <c r="G1522" s="15">
        <f t="shared" si="141"/>
        <v>0</v>
      </c>
      <c r="H1522" s="15">
        <f t="shared" si="142"/>
        <v>0</v>
      </c>
      <c r="I1522" s="58">
        <f>'Fashring Assumptions'!$M$7*F1522</f>
        <v>0</v>
      </c>
      <c r="J1522" s="58">
        <f>'Fashring Assumptions'!$M$5*'Fashring Assumptions'!$M$7*E1522</f>
        <v>962.375</v>
      </c>
      <c r="K1522" s="58">
        <f t="shared" si="143"/>
        <v>962.375</v>
      </c>
    </row>
    <row r="1523" spans="1:11" x14ac:dyDescent="0.3">
      <c r="A1523" s="60">
        <v>43891</v>
      </c>
      <c r="B1523" s="15">
        <f t="shared" si="138"/>
        <v>2020</v>
      </c>
      <c r="C1523" s="15">
        <f t="shared" si="139"/>
        <v>3</v>
      </c>
      <c r="D1523" s="15">
        <f t="shared" si="140"/>
        <v>1</v>
      </c>
      <c r="E1523" s="15">
        <v>14814</v>
      </c>
      <c r="F1523" s="15">
        <v>0</v>
      </c>
      <c r="G1523" s="15">
        <f t="shared" si="141"/>
        <v>0</v>
      </c>
      <c r="H1523" s="15">
        <f t="shared" si="142"/>
        <v>0</v>
      </c>
      <c r="I1523" s="58">
        <f>'Fashring Assumptions'!$M$7*F1523</f>
        <v>0</v>
      </c>
      <c r="J1523" s="58">
        <f>'Fashring Assumptions'!$M$5*'Fashring Assumptions'!$M$7*E1523</f>
        <v>925.875</v>
      </c>
      <c r="K1523" s="58">
        <f t="shared" si="143"/>
        <v>925.875</v>
      </c>
    </row>
    <row r="1524" spans="1:11" x14ac:dyDescent="0.3">
      <c r="A1524" s="60">
        <v>43892</v>
      </c>
      <c r="B1524" s="15">
        <f t="shared" si="138"/>
        <v>2020</v>
      </c>
      <c r="C1524" s="15">
        <f t="shared" si="139"/>
        <v>3</v>
      </c>
      <c r="D1524" s="15">
        <f t="shared" si="140"/>
        <v>2</v>
      </c>
      <c r="E1524" s="15">
        <v>14242</v>
      </c>
      <c r="F1524" s="15">
        <v>0</v>
      </c>
      <c r="G1524" s="15">
        <f t="shared" si="141"/>
        <v>0</v>
      </c>
      <c r="H1524" s="15">
        <f t="shared" si="142"/>
        <v>0</v>
      </c>
      <c r="I1524" s="58">
        <f>'Fashring Assumptions'!$M$7*F1524</f>
        <v>0</v>
      </c>
      <c r="J1524" s="58">
        <f>'Fashring Assumptions'!$M$5*'Fashring Assumptions'!$M$7*E1524</f>
        <v>890.125</v>
      </c>
      <c r="K1524" s="58">
        <f t="shared" si="143"/>
        <v>890.125</v>
      </c>
    </row>
    <row r="1525" spans="1:11" x14ac:dyDescent="0.3">
      <c r="A1525" s="60">
        <v>43893</v>
      </c>
      <c r="B1525" s="15">
        <f t="shared" si="138"/>
        <v>2020</v>
      </c>
      <c r="C1525" s="15">
        <f t="shared" si="139"/>
        <v>3</v>
      </c>
      <c r="D1525" s="15">
        <f t="shared" si="140"/>
        <v>3</v>
      </c>
      <c r="E1525" s="15">
        <v>13628</v>
      </c>
      <c r="F1525" s="15">
        <v>0</v>
      </c>
      <c r="G1525" s="15">
        <f t="shared" si="141"/>
        <v>0</v>
      </c>
      <c r="H1525" s="15">
        <f t="shared" si="142"/>
        <v>0</v>
      </c>
      <c r="I1525" s="58">
        <f>'Fashring Assumptions'!$M$7*F1525</f>
        <v>0</v>
      </c>
      <c r="J1525" s="58">
        <f>'Fashring Assumptions'!$M$5*'Fashring Assumptions'!$M$7*E1525</f>
        <v>851.75</v>
      </c>
      <c r="K1525" s="58">
        <f t="shared" si="143"/>
        <v>851.75</v>
      </c>
    </row>
    <row r="1526" spans="1:11" x14ac:dyDescent="0.3">
      <c r="A1526" s="60">
        <v>43894</v>
      </c>
      <c r="B1526" s="15">
        <f t="shared" si="138"/>
        <v>2020</v>
      </c>
      <c r="C1526" s="15">
        <f t="shared" si="139"/>
        <v>3</v>
      </c>
      <c r="D1526" s="15">
        <f t="shared" si="140"/>
        <v>4</v>
      </c>
      <c r="E1526" s="15">
        <v>13082</v>
      </c>
      <c r="F1526" s="15">
        <v>0</v>
      </c>
      <c r="G1526" s="15">
        <f t="shared" si="141"/>
        <v>0</v>
      </c>
      <c r="H1526" s="15">
        <f t="shared" si="142"/>
        <v>0</v>
      </c>
      <c r="I1526" s="58">
        <f>'Fashring Assumptions'!$M$7*F1526</f>
        <v>0</v>
      </c>
      <c r="J1526" s="58">
        <f>'Fashring Assumptions'!$M$5*'Fashring Assumptions'!$M$7*E1526</f>
        <v>817.625</v>
      </c>
      <c r="K1526" s="58">
        <f t="shared" si="143"/>
        <v>817.625</v>
      </c>
    </row>
    <row r="1527" spans="1:11" x14ac:dyDescent="0.3">
      <c r="A1527" s="60">
        <v>43895</v>
      </c>
      <c r="B1527" s="15">
        <f t="shared" si="138"/>
        <v>2020</v>
      </c>
      <c r="C1527" s="15">
        <f t="shared" si="139"/>
        <v>3</v>
      </c>
      <c r="D1527" s="15">
        <f t="shared" si="140"/>
        <v>5</v>
      </c>
      <c r="E1527" s="15">
        <v>12459</v>
      </c>
      <c r="F1527" s="15">
        <v>0</v>
      </c>
      <c r="G1527" s="15">
        <f t="shared" si="141"/>
        <v>0</v>
      </c>
      <c r="H1527" s="15">
        <f t="shared" si="142"/>
        <v>0</v>
      </c>
      <c r="I1527" s="58">
        <f>'Fashring Assumptions'!$M$7*F1527</f>
        <v>0</v>
      </c>
      <c r="J1527" s="58">
        <f>'Fashring Assumptions'!$M$5*'Fashring Assumptions'!$M$7*E1527</f>
        <v>778.6875</v>
      </c>
      <c r="K1527" s="58">
        <f t="shared" si="143"/>
        <v>778.6875</v>
      </c>
    </row>
    <row r="1528" spans="1:11" x14ac:dyDescent="0.3">
      <c r="A1528" s="60">
        <v>43896</v>
      </c>
      <c r="B1528" s="15">
        <f t="shared" si="138"/>
        <v>2020</v>
      </c>
      <c r="C1528" s="15">
        <f t="shared" si="139"/>
        <v>3</v>
      </c>
      <c r="D1528" s="15">
        <f t="shared" si="140"/>
        <v>6</v>
      </c>
      <c r="E1528" s="15">
        <v>11909</v>
      </c>
      <c r="F1528" s="15">
        <v>0</v>
      </c>
      <c r="G1528" s="15">
        <f t="shared" si="141"/>
        <v>0</v>
      </c>
      <c r="H1528" s="15">
        <f t="shared" si="142"/>
        <v>0</v>
      </c>
      <c r="I1528" s="58">
        <f>'Fashring Assumptions'!$M$7*F1528</f>
        <v>0</v>
      </c>
      <c r="J1528" s="58">
        <f>'Fashring Assumptions'!$M$5*'Fashring Assumptions'!$M$7*E1528</f>
        <v>744.3125</v>
      </c>
      <c r="K1528" s="58">
        <f t="shared" si="143"/>
        <v>744.3125</v>
      </c>
    </row>
    <row r="1529" spans="1:11" x14ac:dyDescent="0.3">
      <c r="A1529" s="60">
        <v>43897</v>
      </c>
      <c r="B1529" s="15">
        <f t="shared" si="138"/>
        <v>2020</v>
      </c>
      <c r="C1529" s="15">
        <f t="shared" si="139"/>
        <v>3</v>
      </c>
      <c r="D1529" s="15">
        <f t="shared" si="140"/>
        <v>7</v>
      </c>
      <c r="E1529" s="15">
        <v>11356</v>
      </c>
      <c r="F1529" s="15">
        <v>0</v>
      </c>
      <c r="G1529" s="15">
        <f t="shared" si="141"/>
        <v>0</v>
      </c>
      <c r="H1529" s="15">
        <f t="shared" si="142"/>
        <v>0</v>
      </c>
      <c r="I1529" s="58">
        <f>'Fashring Assumptions'!$M$7*F1529</f>
        <v>0</v>
      </c>
      <c r="J1529" s="58">
        <f>'Fashring Assumptions'!$M$5*'Fashring Assumptions'!$M$7*E1529</f>
        <v>709.75</v>
      </c>
      <c r="K1529" s="58">
        <f t="shared" si="143"/>
        <v>709.75</v>
      </c>
    </row>
    <row r="1530" spans="1:11" x14ac:dyDescent="0.3">
      <c r="A1530" s="60">
        <v>43898</v>
      </c>
      <c r="B1530" s="15">
        <f t="shared" si="138"/>
        <v>2020</v>
      </c>
      <c r="C1530" s="15">
        <f t="shared" si="139"/>
        <v>3</v>
      </c>
      <c r="D1530" s="15">
        <f t="shared" si="140"/>
        <v>8</v>
      </c>
      <c r="E1530" s="15">
        <v>10774</v>
      </c>
      <c r="F1530" s="15">
        <v>0</v>
      </c>
      <c r="G1530" s="15">
        <f t="shared" si="141"/>
        <v>0</v>
      </c>
      <c r="H1530" s="15">
        <f t="shared" si="142"/>
        <v>0</v>
      </c>
      <c r="I1530" s="58">
        <f>'Fashring Assumptions'!$M$7*F1530</f>
        <v>0</v>
      </c>
      <c r="J1530" s="58">
        <f>'Fashring Assumptions'!$M$5*'Fashring Assumptions'!$M$7*E1530</f>
        <v>673.375</v>
      </c>
      <c r="K1530" s="58">
        <f t="shared" si="143"/>
        <v>673.375</v>
      </c>
    </row>
    <row r="1531" spans="1:11" x14ac:dyDescent="0.3">
      <c r="A1531" s="60">
        <v>43899</v>
      </c>
      <c r="B1531" s="15">
        <f t="shared" si="138"/>
        <v>2020</v>
      </c>
      <c r="C1531" s="15">
        <f t="shared" si="139"/>
        <v>3</v>
      </c>
      <c r="D1531" s="15">
        <f t="shared" si="140"/>
        <v>9</v>
      </c>
      <c r="E1531" s="15">
        <v>10220</v>
      </c>
      <c r="F1531" s="15">
        <v>0</v>
      </c>
      <c r="G1531" s="15">
        <f t="shared" si="141"/>
        <v>0</v>
      </c>
      <c r="H1531" s="15">
        <f t="shared" si="142"/>
        <v>0</v>
      </c>
      <c r="I1531" s="58">
        <f>'Fashring Assumptions'!$M$7*F1531</f>
        <v>0</v>
      </c>
      <c r="J1531" s="58">
        <f>'Fashring Assumptions'!$M$5*'Fashring Assumptions'!$M$7*E1531</f>
        <v>638.75</v>
      </c>
      <c r="K1531" s="58">
        <f t="shared" si="143"/>
        <v>638.75</v>
      </c>
    </row>
    <row r="1532" spans="1:11" x14ac:dyDescent="0.3">
      <c r="A1532" s="60">
        <v>43900</v>
      </c>
      <c r="B1532" s="15">
        <f t="shared" si="138"/>
        <v>2020</v>
      </c>
      <c r="C1532" s="15">
        <f t="shared" si="139"/>
        <v>3</v>
      </c>
      <c r="D1532" s="15">
        <f t="shared" si="140"/>
        <v>10</v>
      </c>
      <c r="E1532" s="15">
        <v>9698</v>
      </c>
      <c r="F1532" s="15">
        <v>0</v>
      </c>
      <c r="G1532" s="15">
        <f t="shared" si="141"/>
        <v>0</v>
      </c>
      <c r="H1532" s="15">
        <f t="shared" si="142"/>
        <v>0</v>
      </c>
      <c r="I1532" s="58">
        <f>'Fashring Assumptions'!$M$7*F1532</f>
        <v>0</v>
      </c>
      <c r="J1532" s="58">
        <f>'Fashring Assumptions'!$M$5*'Fashring Assumptions'!$M$7*E1532</f>
        <v>606.125</v>
      </c>
      <c r="K1532" s="58">
        <f t="shared" si="143"/>
        <v>606.125</v>
      </c>
    </row>
    <row r="1533" spans="1:11" x14ac:dyDescent="0.3">
      <c r="A1533" s="60">
        <v>43901</v>
      </c>
      <c r="B1533" s="15">
        <f t="shared" si="138"/>
        <v>2020</v>
      </c>
      <c r="C1533" s="15">
        <f t="shared" si="139"/>
        <v>3</v>
      </c>
      <c r="D1533" s="15">
        <f t="shared" si="140"/>
        <v>11</v>
      </c>
      <c r="E1533" s="15">
        <v>9245</v>
      </c>
      <c r="F1533" s="15">
        <v>0</v>
      </c>
      <c r="G1533" s="15">
        <f t="shared" si="141"/>
        <v>0</v>
      </c>
      <c r="H1533" s="15">
        <f t="shared" si="142"/>
        <v>0</v>
      </c>
      <c r="I1533" s="58">
        <f>'Fashring Assumptions'!$M$7*F1533</f>
        <v>0</v>
      </c>
      <c r="J1533" s="58">
        <f>'Fashring Assumptions'!$M$5*'Fashring Assumptions'!$M$7*E1533</f>
        <v>577.8125</v>
      </c>
      <c r="K1533" s="58">
        <f t="shared" si="143"/>
        <v>577.8125</v>
      </c>
    </row>
    <row r="1534" spans="1:11" x14ac:dyDescent="0.3">
      <c r="A1534" s="60">
        <v>43902</v>
      </c>
      <c r="B1534" s="15">
        <f t="shared" si="138"/>
        <v>2020</v>
      </c>
      <c r="C1534" s="15">
        <f t="shared" si="139"/>
        <v>3</v>
      </c>
      <c r="D1534" s="15">
        <f t="shared" si="140"/>
        <v>12</v>
      </c>
      <c r="E1534" s="15">
        <v>8741</v>
      </c>
      <c r="F1534" s="15">
        <v>0</v>
      </c>
      <c r="G1534" s="15">
        <f t="shared" si="141"/>
        <v>0</v>
      </c>
      <c r="H1534" s="15">
        <f t="shared" si="142"/>
        <v>0</v>
      </c>
      <c r="I1534" s="58">
        <f>'Fashring Assumptions'!$M$7*F1534</f>
        <v>0</v>
      </c>
      <c r="J1534" s="58">
        <f>'Fashring Assumptions'!$M$5*'Fashring Assumptions'!$M$7*E1534</f>
        <v>546.3125</v>
      </c>
      <c r="K1534" s="58">
        <f t="shared" si="143"/>
        <v>546.3125</v>
      </c>
    </row>
    <row r="1535" spans="1:11" x14ac:dyDescent="0.3">
      <c r="A1535" s="60">
        <v>43903</v>
      </c>
      <c r="B1535" s="15">
        <f t="shared" si="138"/>
        <v>2020</v>
      </c>
      <c r="C1535" s="15">
        <f t="shared" si="139"/>
        <v>3</v>
      </c>
      <c r="D1535" s="15">
        <f t="shared" si="140"/>
        <v>13</v>
      </c>
      <c r="E1535" s="15">
        <v>8139</v>
      </c>
      <c r="F1535" s="15">
        <v>0</v>
      </c>
      <c r="G1535" s="15">
        <f t="shared" si="141"/>
        <v>0</v>
      </c>
      <c r="H1535" s="15">
        <f t="shared" si="142"/>
        <v>0</v>
      </c>
      <c r="I1535" s="58">
        <f>'Fashring Assumptions'!$M$7*F1535</f>
        <v>0</v>
      </c>
      <c r="J1535" s="58">
        <f>'Fashring Assumptions'!$M$5*'Fashring Assumptions'!$M$7*E1535</f>
        <v>508.6875</v>
      </c>
      <c r="K1535" s="58">
        <f t="shared" si="143"/>
        <v>508.6875</v>
      </c>
    </row>
    <row r="1536" spans="1:11" x14ac:dyDescent="0.3">
      <c r="A1536" s="60">
        <v>43904</v>
      </c>
      <c r="B1536" s="15">
        <f t="shared" si="138"/>
        <v>2020</v>
      </c>
      <c r="C1536" s="15">
        <f t="shared" si="139"/>
        <v>3</v>
      </c>
      <c r="D1536" s="15">
        <f t="shared" si="140"/>
        <v>14</v>
      </c>
      <c r="E1536" s="15">
        <v>7546</v>
      </c>
      <c r="F1536" s="15">
        <v>0</v>
      </c>
      <c r="G1536" s="15">
        <f t="shared" si="141"/>
        <v>0</v>
      </c>
      <c r="H1536" s="15">
        <f t="shared" si="142"/>
        <v>0</v>
      </c>
      <c r="I1536" s="58">
        <f>'Fashring Assumptions'!$M$7*F1536</f>
        <v>0</v>
      </c>
      <c r="J1536" s="58">
        <f>'Fashring Assumptions'!$M$5*'Fashring Assumptions'!$M$7*E1536</f>
        <v>471.625</v>
      </c>
      <c r="K1536" s="58">
        <f t="shared" si="143"/>
        <v>471.625</v>
      </c>
    </row>
    <row r="1537" spans="1:11" x14ac:dyDescent="0.3">
      <c r="A1537" s="60">
        <v>43905</v>
      </c>
      <c r="B1537" s="15">
        <f t="shared" si="138"/>
        <v>2020</v>
      </c>
      <c r="C1537" s="15">
        <f t="shared" si="139"/>
        <v>3</v>
      </c>
      <c r="D1537" s="15">
        <f t="shared" si="140"/>
        <v>15</v>
      </c>
      <c r="E1537" s="15">
        <v>7037</v>
      </c>
      <c r="F1537" s="15">
        <v>0</v>
      </c>
      <c r="G1537" s="15">
        <f t="shared" si="141"/>
        <v>0</v>
      </c>
      <c r="H1537" s="15">
        <f t="shared" si="142"/>
        <v>0</v>
      </c>
      <c r="I1537" s="58">
        <f>'Fashring Assumptions'!$M$7*F1537</f>
        <v>0</v>
      </c>
      <c r="J1537" s="58">
        <f>'Fashring Assumptions'!$M$5*'Fashring Assumptions'!$M$7*E1537</f>
        <v>439.8125</v>
      </c>
      <c r="K1537" s="58">
        <f t="shared" si="143"/>
        <v>439.8125</v>
      </c>
    </row>
    <row r="1538" spans="1:11" x14ac:dyDescent="0.3">
      <c r="A1538" s="60">
        <v>43906</v>
      </c>
      <c r="B1538" s="15">
        <f t="shared" si="138"/>
        <v>2020</v>
      </c>
      <c r="C1538" s="15">
        <f t="shared" si="139"/>
        <v>3</v>
      </c>
      <c r="D1538" s="15">
        <f t="shared" si="140"/>
        <v>16</v>
      </c>
      <c r="E1538" s="15">
        <v>6468</v>
      </c>
      <c r="F1538" s="15">
        <v>0</v>
      </c>
      <c r="G1538" s="15">
        <f t="shared" si="141"/>
        <v>0</v>
      </c>
      <c r="H1538" s="15">
        <f t="shared" si="142"/>
        <v>0</v>
      </c>
      <c r="I1538" s="58">
        <f>'Fashring Assumptions'!$M$7*F1538</f>
        <v>0</v>
      </c>
      <c r="J1538" s="58">
        <f>'Fashring Assumptions'!$M$5*'Fashring Assumptions'!$M$7*E1538</f>
        <v>404.25</v>
      </c>
      <c r="K1538" s="58">
        <f t="shared" si="143"/>
        <v>404.25</v>
      </c>
    </row>
    <row r="1539" spans="1:11" x14ac:dyDescent="0.3">
      <c r="A1539" s="60">
        <v>43907</v>
      </c>
      <c r="B1539" s="15">
        <f t="shared" ref="B1539:B1602" si="144">YEAR(A1539)</f>
        <v>2020</v>
      </c>
      <c r="C1539" s="15">
        <f t="shared" ref="C1539:C1602" si="145">MONTH(A1539)</f>
        <v>3</v>
      </c>
      <c r="D1539" s="15">
        <f t="shared" ref="D1539:D1602" si="146">DAY(A1539)</f>
        <v>17</v>
      </c>
      <c r="E1539" s="15">
        <v>5861</v>
      </c>
      <c r="F1539" s="15">
        <v>0</v>
      </c>
      <c r="G1539" s="15">
        <f t="shared" ref="G1539:G1602" si="147">IF(F1539&gt;0,1,0)</f>
        <v>0</v>
      </c>
      <c r="H1539" s="15">
        <f t="shared" ref="H1539:H1602" si="148">1000*G1539</f>
        <v>0</v>
      </c>
      <c r="I1539" s="58">
        <f>'Fashring Assumptions'!$M$7*F1539</f>
        <v>0</v>
      </c>
      <c r="J1539" s="58">
        <f>'Fashring Assumptions'!$M$5*'Fashring Assumptions'!$M$7*E1539</f>
        <v>366.3125</v>
      </c>
      <c r="K1539" s="58">
        <f t="shared" ref="K1539:K1602" si="149">SUM(H1539:J1539)</f>
        <v>366.3125</v>
      </c>
    </row>
    <row r="1540" spans="1:11" x14ac:dyDescent="0.3">
      <c r="A1540" s="60">
        <v>43908</v>
      </c>
      <c r="B1540" s="15">
        <f t="shared" si="144"/>
        <v>2020</v>
      </c>
      <c r="C1540" s="15">
        <f t="shared" si="145"/>
        <v>3</v>
      </c>
      <c r="D1540" s="15">
        <f t="shared" si="146"/>
        <v>18</v>
      </c>
      <c r="E1540" s="15">
        <v>5249</v>
      </c>
      <c r="F1540" s="15">
        <v>0</v>
      </c>
      <c r="G1540" s="15">
        <f t="shared" si="147"/>
        <v>0</v>
      </c>
      <c r="H1540" s="15">
        <f t="shared" si="148"/>
        <v>0</v>
      </c>
      <c r="I1540" s="58">
        <f>'Fashring Assumptions'!$M$7*F1540</f>
        <v>0</v>
      </c>
      <c r="J1540" s="58">
        <f>'Fashring Assumptions'!$M$5*'Fashring Assumptions'!$M$7*E1540</f>
        <v>328.0625</v>
      </c>
      <c r="K1540" s="58">
        <f t="shared" si="149"/>
        <v>328.0625</v>
      </c>
    </row>
    <row r="1541" spans="1:11" x14ac:dyDescent="0.3">
      <c r="A1541" s="60">
        <v>43909</v>
      </c>
      <c r="B1541" s="15">
        <f t="shared" si="144"/>
        <v>2020</v>
      </c>
      <c r="C1541" s="15">
        <f t="shared" si="145"/>
        <v>3</v>
      </c>
      <c r="D1541" s="15">
        <f t="shared" si="146"/>
        <v>19</v>
      </c>
      <c r="E1541" s="15">
        <v>16667</v>
      </c>
      <c r="F1541" s="15">
        <v>11921</v>
      </c>
      <c r="G1541" s="15">
        <f t="shared" si="147"/>
        <v>1</v>
      </c>
      <c r="H1541" s="15">
        <f t="shared" si="148"/>
        <v>1000</v>
      </c>
      <c r="I1541" s="58">
        <f>'Fashring Assumptions'!$M$7*F1541</f>
        <v>29802.5</v>
      </c>
      <c r="J1541" s="58">
        <f>'Fashring Assumptions'!$M$5*'Fashring Assumptions'!$M$7*E1541</f>
        <v>1041.6875</v>
      </c>
      <c r="K1541" s="58">
        <f t="shared" si="149"/>
        <v>31844.1875</v>
      </c>
    </row>
    <row r="1542" spans="1:11" x14ac:dyDescent="0.3">
      <c r="A1542" s="60">
        <v>43910</v>
      </c>
      <c r="B1542" s="15">
        <f t="shared" si="144"/>
        <v>2020</v>
      </c>
      <c r="C1542" s="15">
        <f t="shared" si="145"/>
        <v>3</v>
      </c>
      <c r="D1542" s="15">
        <f t="shared" si="146"/>
        <v>20</v>
      </c>
      <c r="E1542" s="15">
        <v>16079</v>
      </c>
      <c r="F1542" s="15">
        <v>0</v>
      </c>
      <c r="G1542" s="15">
        <f t="shared" si="147"/>
        <v>0</v>
      </c>
      <c r="H1542" s="15">
        <f t="shared" si="148"/>
        <v>0</v>
      </c>
      <c r="I1542" s="58">
        <f>'Fashring Assumptions'!$M$7*F1542</f>
        <v>0</v>
      </c>
      <c r="J1542" s="58">
        <f>'Fashring Assumptions'!$M$5*'Fashring Assumptions'!$M$7*E1542</f>
        <v>1004.9375</v>
      </c>
      <c r="K1542" s="58">
        <f t="shared" si="149"/>
        <v>1004.9375</v>
      </c>
    </row>
    <row r="1543" spans="1:11" x14ac:dyDescent="0.3">
      <c r="A1543" s="60">
        <v>43911</v>
      </c>
      <c r="B1543" s="15">
        <f t="shared" si="144"/>
        <v>2020</v>
      </c>
      <c r="C1543" s="15">
        <f t="shared" si="145"/>
        <v>3</v>
      </c>
      <c r="D1543" s="15">
        <f t="shared" si="146"/>
        <v>21</v>
      </c>
      <c r="E1543" s="15">
        <v>15508</v>
      </c>
      <c r="F1543" s="15">
        <v>0</v>
      </c>
      <c r="G1543" s="15">
        <f t="shared" si="147"/>
        <v>0</v>
      </c>
      <c r="H1543" s="15">
        <f t="shared" si="148"/>
        <v>0</v>
      </c>
      <c r="I1543" s="58">
        <f>'Fashring Assumptions'!$M$7*F1543</f>
        <v>0</v>
      </c>
      <c r="J1543" s="58">
        <f>'Fashring Assumptions'!$M$5*'Fashring Assumptions'!$M$7*E1543</f>
        <v>969.25</v>
      </c>
      <c r="K1543" s="58">
        <f t="shared" si="149"/>
        <v>969.25</v>
      </c>
    </row>
    <row r="1544" spans="1:11" x14ac:dyDescent="0.3">
      <c r="A1544" s="60">
        <v>43912</v>
      </c>
      <c r="B1544" s="15">
        <f t="shared" si="144"/>
        <v>2020</v>
      </c>
      <c r="C1544" s="15">
        <f t="shared" si="145"/>
        <v>3</v>
      </c>
      <c r="D1544" s="15">
        <f t="shared" si="146"/>
        <v>22</v>
      </c>
      <c r="E1544" s="15">
        <v>15010</v>
      </c>
      <c r="F1544" s="15">
        <v>0</v>
      </c>
      <c r="G1544" s="15">
        <f t="shared" si="147"/>
        <v>0</v>
      </c>
      <c r="H1544" s="15">
        <f t="shared" si="148"/>
        <v>0</v>
      </c>
      <c r="I1544" s="58">
        <f>'Fashring Assumptions'!$M$7*F1544</f>
        <v>0</v>
      </c>
      <c r="J1544" s="58">
        <f>'Fashring Assumptions'!$M$5*'Fashring Assumptions'!$M$7*E1544</f>
        <v>938.125</v>
      </c>
      <c r="K1544" s="58">
        <f t="shared" si="149"/>
        <v>938.125</v>
      </c>
    </row>
    <row r="1545" spans="1:11" x14ac:dyDescent="0.3">
      <c r="A1545" s="60">
        <v>43913</v>
      </c>
      <c r="B1545" s="15">
        <f t="shared" si="144"/>
        <v>2020</v>
      </c>
      <c r="C1545" s="15">
        <f t="shared" si="145"/>
        <v>3</v>
      </c>
      <c r="D1545" s="15">
        <f t="shared" si="146"/>
        <v>23</v>
      </c>
      <c r="E1545" s="15">
        <v>14362</v>
      </c>
      <c r="F1545" s="15">
        <v>0</v>
      </c>
      <c r="G1545" s="15">
        <f t="shared" si="147"/>
        <v>0</v>
      </c>
      <c r="H1545" s="15">
        <f t="shared" si="148"/>
        <v>0</v>
      </c>
      <c r="I1545" s="58">
        <f>'Fashring Assumptions'!$M$7*F1545</f>
        <v>0</v>
      </c>
      <c r="J1545" s="58">
        <f>'Fashring Assumptions'!$M$5*'Fashring Assumptions'!$M$7*E1545</f>
        <v>897.625</v>
      </c>
      <c r="K1545" s="58">
        <f t="shared" si="149"/>
        <v>897.625</v>
      </c>
    </row>
    <row r="1546" spans="1:11" x14ac:dyDescent="0.3">
      <c r="A1546" s="60">
        <v>43914</v>
      </c>
      <c r="B1546" s="15">
        <f t="shared" si="144"/>
        <v>2020</v>
      </c>
      <c r="C1546" s="15">
        <f t="shared" si="145"/>
        <v>3</v>
      </c>
      <c r="D1546" s="15">
        <f t="shared" si="146"/>
        <v>24</v>
      </c>
      <c r="E1546" s="15">
        <v>13832</v>
      </c>
      <c r="F1546" s="15">
        <v>0</v>
      </c>
      <c r="G1546" s="15">
        <f t="shared" si="147"/>
        <v>0</v>
      </c>
      <c r="H1546" s="15">
        <f t="shared" si="148"/>
        <v>0</v>
      </c>
      <c r="I1546" s="58">
        <f>'Fashring Assumptions'!$M$7*F1546</f>
        <v>0</v>
      </c>
      <c r="J1546" s="58">
        <f>'Fashring Assumptions'!$M$5*'Fashring Assumptions'!$M$7*E1546</f>
        <v>864.5</v>
      </c>
      <c r="K1546" s="58">
        <f t="shared" si="149"/>
        <v>864.5</v>
      </c>
    </row>
    <row r="1547" spans="1:11" x14ac:dyDescent="0.3">
      <c r="A1547" s="60">
        <v>43915</v>
      </c>
      <c r="B1547" s="15">
        <f t="shared" si="144"/>
        <v>2020</v>
      </c>
      <c r="C1547" s="15">
        <f t="shared" si="145"/>
        <v>3</v>
      </c>
      <c r="D1547" s="15">
        <f t="shared" si="146"/>
        <v>25</v>
      </c>
      <c r="E1547" s="15">
        <v>13188</v>
      </c>
      <c r="F1547" s="15">
        <v>0</v>
      </c>
      <c r="G1547" s="15">
        <f t="shared" si="147"/>
        <v>0</v>
      </c>
      <c r="H1547" s="15">
        <f t="shared" si="148"/>
        <v>0</v>
      </c>
      <c r="I1547" s="58">
        <f>'Fashring Assumptions'!$M$7*F1547</f>
        <v>0</v>
      </c>
      <c r="J1547" s="58">
        <f>'Fashring Assumptions'!$M$5*'Fashring Assumptions'!$M$7*E1547</f>
        <v>824.25</v>
      </c>
      <c r="K1547" s="58">
        <f t="shared" si="149"/>
        <v>824.25</v>
      </c>
    </row>
    <row r="1548" spans="1:11" x14ac:dyDescent="0.3">
      <c r="A1548" s="60">
        <v>43916</v>
      </c>
      <c r="B1548" s="15">
        <f t="shared" si="144"/>
        <v>2020</v>
      </c>
      <c r="C1548" s="15">
        <f t="shared" si="145"/>
        <v>3</v>
      </c>
      <c r="D1548" s="15">
        <f t="shared" si="146"/>
        <v>26</v>
      </c>
      <c r="E1548" s="15">
        <v>12648</v>
      </c>
      <c r="F1548" s="15">
        <v>0</v>
      </c>
      <c r="G1548" s="15">
        <f t="shared" si="147"/>
        <v>0</v>
      </c>
      <c r="H1548" s="15">
        <f t="shared" si="148"/>
        <v>0</v>
      </c>
      <c r="I1548" s="58">
        <f>'Fashring Assumptions'!$M$7*F1548</f>
        <v>0</v>
      </c>
      <c r="J1548" s="58">
        <f>'Fashring Assumptions'!$M$5*'Fashring Assumptions'!$M$7*E1548</f>
        <v>790.5</v>
      </c>
      <c r="K1548" s="58">
        <f t="shared" si="149"/>
        <v>790.5</v>
      </c>
    </row>
    <row r="1549" spans="1:11" x14ac:dyDescent="0.3">
      <c r="A1549" s="60">
        <v>43917</v>
      </c>
      <c r="B1549" s="15">
        <f t="shared" si="144"/>
        <v>2020</v>
      </c>
      <c r="C1549" s="15">
        <f t="shared" si="145"/>
        <v>3</v>
      </c>
      <c r="D1549" s="15">
        <f t="shared" si="146"/>
        <v>27</v>
      </c>
      <c r="E1549" s="15">
        <v>12046</v>
      </c>
      <c r="F1549" s="15">
        <v>0</v>
      </c>
      <c r="G1549" s="15">
        <f t="shared" si="147"/>
        <v>0</v>
      </c>
      <c r="H1549" s="15">
        <f t="shared" si="148"/>
        <v>0</v>
      </c>
      <c r="I1549" s="58">
        <f>'Fashring Assumptions'!$M$7*F1549</f>
        <v>0</v>
      </c>
      <c r="J1549" s="58">
        <f>'Fashring Assumptions'!$M$5*'Fashring Assumptions'!$M$7*E1549</f>
        <v>752.875</v>
      </c>
      <c r="K1549" s="58">
        <f t="shared" si="149"/>
        <v>752.875</v>
      </c>
    </row>
    <row r="1550" spans="1:11" x14ac:dyDescent="0.3">
      <c r="A1550" s="60">
        <v>43918</v>
      </c>
      <c r="B1550" s="15">
        <f t="shared" si="144"/>
        <v>2020</v>
      </c>
      <c r="C1550" s="15">
        <f t="shared" si="145"/>
        <v>3</v>
      </c>
      <c r="D1550" s="15">
        <f t="shared" si="146"/>
        <v>28</v>
      </c>
      <c r="E1550" s="15">
        <v>11500</v>
      </c>
      <c r="F1550" s="15">
        <v>0</v>
      </c>
      <c r="G1550" s="15">
        <f t="shared" si="147"/>
        <v>0</v>
      </c>
      <c r="H1550" s="15">
        <f t="shared" si="148"/>
        <v>0</v>
      </c>
      <c r="I1550" s="58">
        <f>'Fashring Assumptions'!$M$7*F1550</f>
        <v>0</v>
      </c>
      <c r="J1550" s="58">
        <f>'Fashring Assumptions'!$M$5*'Fashring Assumptions'!$M$7*E1550</f>
        <v>718.75</v>
      </c>
      <c r="K1550" s="58">
        <f t="shared" si="149"/>
        <v>718.75</v>
      </c>
    </row>
    <row r="1551" spans="1:11" x14ac:dyDescent="0.3">
      <c r="A1551" s="60">
        <v>43919</v>
      </c>
      <c r="B1551" s="15">
        <f t="shared" si="144"/>
        <v>2020</v>
      </c>
      <c r="C1551" s="15">
        <f t="shared" si="145"/>
        <v>3</v>
      </c>
      <c r="D1551" s="15">
        <f t="shared" si="146"/>
        <v>29</v>
      </c>
      <c r="E1551" s="15">
        <v>11070</v>
      </c>
      <c r="F1551" s="15">
        <v>0</v>
      </c>
      <c r="G1551" s="15">
        <f t="shared" si="147"/>
        <v>0</v>
      </c>
      <c r="H1551" s="15">
        <f t="shared" si="148"/>
        <v>0</v>
      </c>
      <c r="I1551" s="58">
        <f>'Fashring Assumptions'!$M$7*F1551</f>
        <v>0</v>
      </c>
      <c r="J1551" s="58">
        <f>'Fashring Assumptions'!$M$5*'Fashring Assumptions'!$M$7*E1551</f>
        <v>691.875</v>
      </c>
      <c r="K1551" s="58">
        <f t="shared" si="149"/>
        <v>691.875</v>
      </c>
    </row>
    <row r="1552" spans="1:11" x14ac:dyDescent="0.3">
      <c r="A1552" s="60">
        <v>43920</v>
      </c>
      <c r="B1552" s="15">
        <f t="shared" si="144"/>
        <v>2020</v>
      </c>
      <c r="C1552" s="15">
        <f t="shared" si="145"/>
        <v>3</v>
      </c>
      <c r="D1552" s="15">
        <f t="shared" si="146"/>
        <v>30</v>
      </c>
      <c r="E1552" s="15">
        <v>10556</v>
      </c>
      <c r="F1552" s="15">
        <v>0</v>
      </c>
      <c r="G1552" s="15">
        <f t="shared" si="147"/>
        <v>0</v>
      </c>
      <c r="H1552" s="15">
        <f t="shared" si="148"/>
        <v>0</v>
      </c>
      <c r="I1552" s="58">
        <f>'Fashring Assumptions'!$M$7*F1552</f>
        <v>0</v>
      </c>
      <c r="J1552" s="58">
        <f>'Fashring Assumptions'!$M$5*'Fashring Assumptions'!$M$7*E1552</f>
        <v>659.75</v>
      </c>
      <c r="K1552" s="58">
        <f t="shared" si="149"/>
        <v>659.75</v>
      </c>
    </row>
    <row r="1553" spans="1:11" x14ac:dyDescent="0.3">
      <c r="A1553" s="60">
        <v>43921</v>
      </c>
      <c r="B1553" s="15">
        <f t="shared" si="144"/>
        <v>2020</v>
      </c>
      <c r="C1553" s="15">
        <f t="shared" si="145"/>
        <v>3</v>
      </c>
      <c r="D1553" s="15">
        <f t="shared" si="146"/>
        <v>31</v>
      </c>
      <c r="E1553" s="15">
        <v>10026</v>
      </c>
      <c r="F1553" s="15">
        <v>0</v>
      </c>
      <c r="G1553" s="15">
        <f t="shared" si="147"/>
        <v>0</v>
      </c>
      <c r="H1553" s="15">
        <f t="shared" si="148"/>
        <v>0</v>
      </c>
      <c r="I1553" s="58">
        <f>'Fashring Assumptions'!$M$7*F1553</f>
        <v>0</v>
      </c>
      <c r="J1553" s="58">
        <f>'Fashring Assumptions'!$M$5*'Fashring Assumptions'!$M$7*E1553</f>
        <v>626.625</v>
      </c>
      <c r="K1553" s="58">
        <f t="shared" si="149"/>
        <v>626.625</v>
      </c>
    </row>
    <row r="1554" spans="1:11" x14ac:dyDescent="0.3">
      <c r="A1554" s="60">
        <v>43922</v>
      </c>
      <c r="B1554" s="15">
        <f t="shared" si="144"/>
        <v>2020</v>
      </c>
      <c r="C1554" s="15">
        <f t="shared" si="145"/>
        <v>4</v>
      </c>
      <c r="D1554" s="15">
        <f t="shared" si="146"/>
        <v>1</v>
      </c>
      <c r="E1554" s="15">
        <v>9416</v>
      </c>
      <c r="F1554" s="15">
        <v>0</v>
      </c>
      <c r="G1554" s="15">
        <f t="shared" si="147"/>
        <v>0</v>
      </c>
      <c r="H1554" s="15">
        <f t="shared" si="148"/>
        <v>0</v>
      </c>
      <c r="I1554" s="58">
        <f>'Fashring Assumptions'!$M$7*F1554</f>
        <v>0</v>
      </c>
      <c r="J1554" s="58">
        <f>'Fashring Assumptions'!$M$5*'Fashring Assumptions'!$M$7*E1554</f>
        <v>588.5</v>
      </c>
      <c r="K1554" s="58">
        <f t="shared" si="149"/>
        <v>588.5</v>
      </c>
    </row>
    <row r="1555" spans="1:11" x14ac:dyDescent="0.3">
      <c r="A1555" s="60">
        <v>43923</v>
      </c>
      <c r="B1555" s="15">
        <f t="shared" si="144"/>
        <v>2020</v>
      </c>
      <c r="C1555" s="15">
        <f t="shared" si="145"/>
        <v>4</v>
      </c>
      <c r="D1555" s="15">
        <f t="shared" si="146"/>
        <v>2</v>
      </c>
      <c r="E1555" s="15">
        <v>8785</v>
      </c>
      <c r="F1555" s="15">
        <v>0</v>
      </c>
      <c r="G1555" s="15">
        <f t="shared" si="147"/>
        <v>0</v>
      </c>
      <c r="H1555" s="15">
        <f t="shared" si="148"/>
        <v>0</v>
      </c>
      <c r="I1555" s="58">
        <f>'Fashring Assumptions'!$M$7*F1555</f>
        <v>0</v>
      </c>
      <c r="J1555" s="58">
        <f>'Fashring Assumptions'!$M$5*'Fashring Assumptions'!$M$7*E1555</f>
        <v>549.0625</v>
      </c>
      <c r="K1555" s="58">
        <f t="shared" si="149"/>
        <v>549.0625</v>
      </c>
    </row>
    <row r="1556" spans="1:11" x14ac:dyDescent="0.3">
      <c r="A1556" s="60">
        <v>43924</v>
      </c>
      <c r="B1556" s="15">
        <f t="shared" si="144"/>
        <v>2020</v>
      </c>
      <c r="C1556" s="15">
        <f t="shared" si="145"/>
        <v>4</v>
      </c>
      <c r="D1556" s="15">
        <f t="shared" si="146"/>
        <v>3</v>
      </c>
      <c r="E1556" s="15">
        <v>8196</v>
      </c>
      <c r="F1556" s="15">
        <v>0</v>
      </c>
      <c r="G1556" s="15">
        <f t="shared" si="147"/>
        <v>0</v>
      </c>
      <c r="H1556" s="15">
        <f t="shared" si="148"/>
        <v>0</v>
      </c>
      <c r="I1556" s="58">
        <f>'Fashring Assumptions'!$M$7*F1556</f>
        <v>0</v>
      </c>
      <c r="J1556" s="58">
        <f>'Fashring Assumptions'!$M$5*'Fashring Assumptions'!$M$7*E1556</f>
        <v>512.25</v>
      </c>
      <c r="K1556" s="58">
        <f t="shared" si="149"/>
        <v>512.25</v>
      </c>
    </row>
    <row r="1557" spans="1:11" x14ac:dyDescent="0.3">
      <c r="A1557" s="60">
        <v>43925</v>
      </c>
      <c r="B1557" s="15">
        <f t="shared" si="144"/>
        <v>2020</v>
      </c>
      <c r="C1557" s="15">
        <f t="shared" si="145"/>
        <v>4</v>
      </c>
      <c r="D1557" s="15">
        <f t="shared" si="146"/>
        <v>4</v>
      </c>
      <c r="E1557" s="15">
        <v>7630</v>
      </c>
      <c r="F1557" s="15">
        <v>0</v>
      </c>
      <c r="G1557" s="15">
        <f t="shared" si="147"/>
        <v>0</v>
      </c>
      <c r="H1557" s="15">
        <f t="shared" si="148"/>
        <v>0</v>
      </c>
      <c r="I1557" s="58">
        <f>'Fashring Assumptions'!$M$7*F1557</f>
        <v>0</v>
      </c>
      <c r="J1557" s="58">
        <f>'Fashring Assumptions'!$M$5*'Fashring Assumptions'!$M$7*E1557</f>
        <v>476.875</v>
      </c>
      <c r="K1557" s="58">
        <f t="shared" si="149"/>
        <v>476.875</v>
      </c>
    </row>
    <row r="1558" spans="1:11" x14ac:dyDescent="0.3">
      <c r="A1558" s="60">
        <v>43926</v>
      </c>
      <c r="B1558" s="15">
        <f t="shared" si="144"/>
        <v>2020</v>
      </c>
      <c r="C1558" s="15">
        <f t="shared" si="145"/>
        <v>4</v>
      </c>
      <c r="D1558" s="15">
        <f t="shared" si="146"/>
        <v>5</v>
      </c>
      <c r="E1558" s="15">
        <v>7003</v>
      </c>
      <c r="F1558" s="15">
        <v>0</v>
      </c>
      <c r="G1558" s="15">
        <f t="shared" si="147"/>
        <v>0</v>
      </c>
      <c r="H1558" s="15">
        <f t="shared" si="148"/>
        <v>0</v>
      </c>
      <c r="I1558" s="58">
        <f>'Fashring Assumptions'!$M$7*F1558</f>
        <v>0</v>
      </c>
      <c r="J1558" s="58">
        <f>'Fashring Assumptions'!$M$5*'Fashring Assumptions'!$M$7*E1558</f>
        <v>437.6875</v>
      </c>
      <c r="K1558" s="58">
        <f t="shared" si="149"/>
        <v>437.6875</v>
      </c>
    </row>
    <row r="1559" spans="1:11" x14ac:dyDescent="0.3">
      <c r="A1559" s="60">
        <v>43927</v>
      </c>
      <c r="B1559" s="15">
        <f t="shared" si="144"/>
        <v>2020</v>
      </c>
      <c r="C1559" s="15">
        <f t="shared" si="145"/>
        <v>4</v>
      </c>
      <c r="D1559" s="15">
        <f t="shared" si="146"/>
        <v>6</v>
      </c>
      <c r="E1559" s="15">
        <v>6441</v>
      </c>
      <c r="F1559" s="15">
        <v>0</v>
      </c>
      <c r="G1559" s="15">
        <f t="shared" si="147"/>
        <v>0</v>
      </c>
      <c r="H1559" s="15">
        <f t="shared" si="148"/>
        <v>0</v>
      </c>
      <c r="I1559" s="58">
        <f>'Fashring Assumptions'!$M$7*F1559</f>
        <v>0</v>
      </c>
      <c r="J1559" s="58">
        <f>'Fashring Assumptions'!$M$5*'Fashring Assumptions'!$M$7*E1559</f>
        <v>402.5625</v>
      </c>
      <c r="K1559" s="58">
        <f t="shared" si="149"/>
        <v>402.5625</v>
      </c>
    </row>
    <row r="1560" spans="1:11" x14ac:dyDescent="0.3">
      <c r="A1560" s="60">
        <v>43928</v>
      </c>
      <c r="B1560" s="15">
        <f t="shared" si="144"/>
        <v>2020</v>
      </c>
      <c r="C1560" s="15">
        <f t="shared" si="145"/>
        <v>4</v>
      </c>
      <c r="D1560" s="15">
        <f t="shared" si="146"/>
        <v>7</v>
      </c>
      <c r="E1560" s="15">
        <v>5842</v>
      </c>
      <c r="F1560" s="15">
        <v>0</v>
      </c>
      <c r="G1560" s="15">
        <f t="shared" si="147"/>
        <v>0</v>
      </c>
      <c r="H1560" s="15">
        <f t="shared" si="148"/>
        <v>0</v>
      </c>
      <c r="I1560" s="58">
        <f>'Fashring Assumptions'!$M$7*F1560</f>
        <v>0</v>
      </c>
      <c r="J1560" s="58">
        <f>'Fashring Assumptions'!$M$5*'Fashring Assumptions'!$M$7*E1560</f>
        <v>365.125</v>
      </c>
      <c r="K1560" s="58">
        <f t="shared" si="149"/>
        <v>365.125</v>
      </c>
    </row>
    <row r="1561" spans="1:11" x14ac:dyDescent="0.3">
      <c r="A1561" s="60">
        <v>43929</v>
      </c>
      <c r="B1561" s="15">
        <f t="shared" si="144"/>
        <v>2020</v>
      </c>
      <c r="C1561" s="15">
        <f t="shared" si="145"/>
        <v>4</v>
      </c>
      <c r="D1561" s="15">
        <f t="shared" si="146"/>
        <v>8</v>
      </c>
      <c r="E1561" s="15">
        <v>5301</v>
      </c>
      <c r="F1561" s="15">
        <v>0</v>
      </c>
      <c r="G1561" s="15">
        <f t="shared" si="147"/>
        <v>0</v>
      </c>
      <c r="H1561" s="15">
        <f t="shared" si="148"/>
        <v>0</v>
      </c>
      <c r="I1561" s="58">
        <f>'Fashring Assumptions'!$M$7*F1561</f>
        <v>0</v>
      </c>
      <c r="J1561" s="58">
        <f>'Fashring Assumptions'!$M$5*'Fashring Assumptions'!$M$7*E1561</f>
        <v>331.3125</v>
      </c>
      <c r="K1561" s="58">
        <f t="shared" si="149"/>
        <v>331.3125</v>
      </c>
    </row>
    <row r="1562" spans="1:11" x14ac:dyDescent="0.3">
      <c r="A1562" s="60">
        <v>43930</v>
      </c>
      <c r="B1562" s="15">
        <f t="shared" si="144"/>
        <v>2020</v>
      </c>
      <c r="C1562" s="15">
        <f t="shared" si="145"/>
        <v>4</v>
      </c>
      <c r="D1562" s="15">
        <f t="shared" si="146"/>
        <v>9</v>
      </c>
      <c r="E1562" s="15">
        <v>15350</v>
      </c>
      <c r="F1562" s="15">
        <v>10641</v>
      </c>
      <c r="G1562" s="15">
        <f t="shared" si="147"/>
        <v>1</v>
      </c>
      <c r="H1562" s="15">
        <f t="shared" si="148"/>
        <v>1000</v>
      </c>
      <c r="I1562" s="58">
        <f>'Fashring Assumptions'!$M$7*F1562</f>
        <v>26602.5</v>
      </c>
      <c r="J1562" s="58">
        <f>'Fashring Assumptions'!$M$5*'Fashring Assumptions'!$M$7*E1562</f>
        <v>959.375</v>
      </c>
      <c r="K1562" s="58">
        <f t="shared" si="149"/>
        <v>28561.875</v>
      </c>
    </row>
    <row r="1563" spans="1:11" x14ac:dyDescent="0.3">
      <c r="A1563" s="60">
        <v>43931</v>
      </c>
      <c r="B1563" s="15">
        <f t="shared" si="144"/>
        <v>2020</v>
      </c>
      <c r="C1563" s="15">
        <f t="shared" si="145"/>
        <v>4</v>
      </c>
      <c r="D1563" s="15">
        <f t="shared" si="146"/>
        <v>10</v>
      </c>
      <c r="E1563" s="15">
        <v>14770</v>
      </c>
      <c r="F1563" s="15">
        <v>0</v>
      </c>
      <c r="G1563" s="15">
        <f t="shared" si="147"/>
        <v>0</v>
      </c>
      <c r="H1563" s="15">
        <f t="shared" si="148"/>
        <v>0</v>
      </c>
      <c r="I1563" s="58">
        <f>'Fashring Assumptions'!$M$7*F1563</f>
        <v>0</v>
      </c>
      <c r="J1563" s="58">
        <f>'Fashring Assumptions'!$M$5*'Fashring Assumptions'!$M$7*E1563</f>
        <v>923.125</v>
      </c>
      <c r="K1563" s="58">
        <f t="shared" si="149"/>
        <v>923.125</v>
      </c>
    </row>
    <row r="1564" spans="1:11" x14ac:dyDescent="0.3">
      <c r="A1564" s="60">
        <v>43932</v>
      </c>
      <c r="B1564" s="15">
        <f t="shared" si="144"/>
        <v>2020</v>
      </c>
      <c r="C1564" s="15">
        <f t="shared" si="145"/>
        <v>4</v>
      </c>
      <c r="D1564" s="15">
        <f t="shared" si="146"/>
        <v>11</v>
      </c>
      <c r="E1564" s="15">
        <v>14216</v>
      </c>
      <c r="F1564" s="15">
        <v>0</v>
      </c>
      <c r="G1564" s="15">
        <f t="shared" si="147"/>
        <v>0</v>
      </c>
      <c r="H1564" s="15">
        <f t="shared" si="148"/>
        <v>0</v>
      </c>
      <c r="I1564" s="58">
        <f>'Fashring Assumptions'!$M$7*F1564</f>
        <v>0</v>
      </c>
      <c r="J1564" s="58">
        <f>'Fashring Assumptions'!$M$5*'Fashring Assumptions'!$M$7*E1564</f>
        <v>888.5</v>
      </c>
      <c r="K1564" s="58">
        <f t="shared" si="149"/>
        <v>888.5</v>
      </c>
    </row>
    <row r="1565" spans="1:11" x14ac:dyDescent="0.3">
      <c r="A1565" s="60">
        <v>43933</v>
      </c>
      <c r="B1565" s="15">
        <f t="shared" si="144"/>
        <v>2020</v>
      </c>
      <c r="C1565" s="15">
        <f t="shared" si="145"/>
        <v>4</v>
      </c>
      <c r="D1565" s="15">
        <f t="shared" si="146"/>
        <v>12</v>
      </c>
      <c r="E1565" s="15">
        <v>13659</v>
      </c>
      <c r="F1565" s="15">
        <v>0</v>
      </c>
      <c r="G1565" s="15">
        <f t="shared" si="147"/>
        <v>0</v>
      </c>
      <c r="H1565" s="15">
        <f t="shared" si="148"/>
        <v>0</v>
      </c>
      <c r="I1565" s="58">
        <f>'Fashring Assumptions'!$M$7*F1565</f>
        <v>0</v>
      </c>
      <c r="J1565" s="58">
        <f>'Fashring Assumptions'!$M$5*'Fashring Assumptions'!$M$7*E1565</f>
        <v>853.6875</v>
      </c>
      <c r="K1565" s="58">
        <f t="shared" si="149"/>
        <v>853.6875</v>
      </c>
    </row>
    <row r="1566" spans="1:11" x14ac:dyDescent="0.3">
      <c r="A1566" s="60">
        <v>43934</v>
      </c>
      <c r="B1566" s="15">
        <f t="shared" si="144"/>
        <v>2020</v>
      </c>
      <c r="C1566" s="15">
        <f t="shared" si="145"/>
        <v>4</v>
      </c>
      <c r="D1566" s="15">
        <f t="shared" si="146"/>
        <v>13</v>
      </c>
      <c r="E1566" s="15">
        <v>13084</v>
      </c>
      <c r="F1566" s="15">
        <v>0</v>
      </c>
      <c r="G1566" s="15">
        <f t="shared" si="147"/>
        <v>0</v>
      </c>
      <c r="H1566" s="15">
        <f t="shared" si="148"/>
        <v>0</v>
      </c>
      <c r="I1566" s="58">
        <f>'Fashring Assumptions'!$M$7*F1566</f>
        <v>0</v>
      </c>
      <c r="J1566" s="58">
        <f>'Fashring Assumptions'!$M$5*'Fashring Assumptions'!$M$7*E1566</f>
        <v>817.75</v>
      </c>
      <c r="K1566" s="58">
        <f t="shared" si="149"/>
        <v>817.75</v>
      </c>
    </row>
    <row r="1567" spans="1:11" x14ac:dyDescent="0.3">
      <c r="A1567" s="60">
        <v>43935</v>
      </c>
      <c r="B1567" s="15">
        <f t="shared" si="144"/>
        <v>2020</v>
      </c>
      <c r="C1567" s="15">
        <f t="shared" si="145"/>
        <v>4</v>
      </c>
      <c r="D1567" s="15">
        <f t="shared" si="146"/>
        <v>14</v>
      </c>
      <c r="E1567" s="15">
        <v>12562</v>
      </c>
      <c r="F1567" s="15">
        <v>0</v>
      </c>
      <c r="G1567" s="15">
        <f t="shared" si="147"/>
        <v>0</v>
      </c>
      <c r="H1567" s="15">
        <f t="shared" si="148"/>
        <v>0</v>
      </c>
      <c r="I1567" s="58">
        <f>'Fashring Assumptions'!$M$7*F1567</f>
        <v>0</v>
      </c>
      <c r="J1567" s="58">
        <f>'Fashring Assumptions'!$M$5*'Fashring Assumptions'!$M$7*E1567</f>
        <v>785.125</v>
      </c>
      <c r="K1567" s="58">
        <f t="shared" si="149"/>
        <v>785.125</v>
      </c>
    </row>
    <row r="1568" spans="1:11" x14ac:dyDescent="0.3">
      <c r="A1568" s="60">
        <v>43936</v>
      </c>
      <c r="B1568" s="15">
        <f t="shared" si="144"/>
        <v>2020</v>
      </c>
      <c r="C1568" s="15">
        <f t="shared" si="145"/>
        <v>4</v>
      </c>
      <c r="D1568" s="15">
        <f t="shared" si="146"/>
        <v>15</v>
      </c>
      <c r="E1568" s="15">
        <v>11990</v>
      </c>
      <c r="F1568" s="15">
        <v>0</v>
      </c>
      <c r="G1568" s="15">
        <f t="shared" si="147"/>
        <v>0</v>
      </c>
      <c r="H1568" s="15">
        <f t="shared" si="148"/>
        <v>0</v>
      </c>
      <c r="I1568" s="58">
        <f>'Fashring Assumptions'!$M$7*F1568</f>
        <v>0</v>
      </c>
      <c r="J1568" s="58">
        <f>'Fashring Assumptions'!$M$5*'Fashring Assumptions'!$M$7*E1568</f>
        <v>749.375</v>
      </c>
      <c r="K1568" s="58">
        <f t="shared" si="149"/>
        <v>749.375</v>
      </c>
    </row>
    <row r="1569" spans="1:11" x14ac:dyDescent="0.3">
      <c r="A1569" s="60">
        <v>43937</v>
      </c>
      <c r="B1569" s="15">
        <f t="shared" si="144"/>
        <v>2020</v>
      </c>
      <c r="C1569" s="15">
        <f t="shared" si="145"/>
        <v>4</v>
      </c>
      <c r="D1569" s="15">
        <f t="shared" si="146"/>
        <v>16</v>
      </c>
      <c r="E1569" s="15">
        <v>11419</v>
      </c>
      <c r="F1569" s="15">
        <v>0</v>
      </c>
      <c r="G1569" s="15">
        <f t="shared" si="147"/>
        <v>0</v>
      </c>
      <c r="H1569" s="15">
        <f t="shared" si="148"/>
        <v>0</v>
      </c>
      <c r="I1569" s="58">
        <f>'Fashring Assumptions'!$M$7*F1569</f>
        <v>0</v>
      </c>
      <c r="J1569" s="58">
        <f>'Fashring Assumptions'!$M$5*'Fashring Assumptions'!$M$7*E1569</f>
        <v>713.6875</v>
      </c>
      <c r="K1569" s="58">
        <f t="shared" si="149"/>
        <v>713.6875</v>
      </c>
    </row>
    <row r="1570" spans="1:11" x14ac:dyDescent="0.3">
      <c r="A1570" s="60">
        <v>43938</v>
      </c>
      <c r="B1570" s="15">
        <f t="shared" si="144"/>
        <v>2020</v>
      </c>
      <c r="C1570" s="15">
        <f t="shared" si="145"/>
        <v>4</v>
      </c>
      <c r="D1570" s="15">
        <f t="shared" si="146"/>
        <v>17</v>
      </c>
      <c r="E1570" s="15">
        <v>10869</v>
      </c>
      <c r="F1570" s="15">
        <v>0</v>
      </c>
      <c r="G1570" s="15">
        <f t="shared" si="147"/>
        <v>0</v>
      </c>
      <c r="H1570" s="15">
        <f t="shared" si="148"/>
        <v>0</v>
      </c>
      <c r="I1570" s="58">
        <f>'Fashring Assumptions'!$M$7*F1570</f>
        <v>0</v>
      </c>
      <c r="J1570" s="58">
        <f>'Fashring Assumptions'!$M$5*'Fashring Assumptions'!$M$7*E1570</f>
        <v>679.3125</v>
      </c>
      <c r="K1570" s="58">
        <f t="shared" si="149"/>
        <v>679.3125</v>
      </c>
    </row>
    <row r="1571" spans="1:11" x14ac:dyDescent="0.3">
      <c r="A1571" s="60">
        <v>43939</v>
      </c>
      <c r="B1571" s="15">
        <f t="shared" si="144"/>
        <v>2020</v>
      </c>
      <c r="C1571" s="15">
        <f t="shared" si="145"/>
        <v>4</v>
      </c>
      <c r="D1571" s="15">
        <f t="shared" si="146"/>
        <v>18</v>
      </c>
      <c r="E1571" s="15">
        <v>10326</v>
      </c>
      <c r="F1571" s="15">
        <v>0</v>
      </c>
      <c r="G1571" s="15">
        <f t="shared" si="147"/>
        <v>0</v>
      </c>
      <c r="H1571" s="15">
        <f t="shared" si="148"/>
        <v>0</v>
      </c>
      <c r="I1571" s="58">
        <f>'Fashring Assumptions'!$M$7*F1571</f>
        <v>0</v>
      </c>
      <c r="J1571" s="58">
        <f>'Fashring Assumptions'!$M$5*'Fashring Assumptions'!$M$7*E1571</f>
        <v>645.375</v>
      </c>
      <c r="K1571" s="58">
        <f t="shared" si="149"/>
        <v>645.375</v>
      </c>
    </row>
    <row r="1572" spans="1:11" x14ac:dyDescent="0.3">
      <c r="A1572" s="60">
        <v>43940</v>
      </c>
      <c r="B1572" s="15">
        <f t="shared" si="144"/>
        <v>2020</v>
      </c>
      <c r="C1572" s="15">
        <f t="shared" si="145"/>
        <v>4</v>
      </c>
      <c r="D1572" s="15">
        <f t="shared" si="146"/>
        <v>19</v>
      </c>
      <c r="E1572" s="15">
        <v>9744</v>
      </c>
      <c r="F1572" s="15">
        <v>0</v>
      </c>
      <c r="G1572" s="15">
        <f t="shared" si="147"/>
        <v>0</v>
      </c>
      <c r="H1572" s="15">
        <f t="shared" si="148"/>
        <v>0</v>
      </c>
      <c r="I1572" s="58">
        <f>'Fashring Assumptions'!$M$7*F1572</f>
        <v>0</v>
      </c>
      <c r="J1572" s="58">
        <f>'Fashring Assumptions'!$M$5*'Fashring Assumptions'!$M$7*E1572</f>
        <v>609</v>
      </c>
      <c r="K1572" s="58">
        <f t="shared" si="149"/>
        <v>609</v>
      </c>
    </row>
    <row r="1573" spans="1:11" x14ac:dyDescent="0.3">
      <c r="A1573" s="60">
        <v>43941</v>
      </c>
      <c r="B1573" s="15">
        <f t="shared" si="144"/>
        <v>2020</v>
      </c>
      <c r="C1573" s="15">
        <f t="shared" si="145"/>
        <v>4</v>
      </c>
      <c r="D1573" s="15">
        <f t="shared" si="146"/>
        <v>20</v>
      </c>
      <c r="E1573" s="15">
        <v>9202</v>
      </c>
      <c r="F1573" s="15">
        <v>0</v>
      </c>
      <c r="G1573" s="15">
        <f t="shared" si="147"/>
        <v>0</v>
      </c>
      <c r="H1573" s="15">
        <f t="shared" si="148"/>
        <v>0</v>
      </c>
      <c r="I1573" s="58">
        <f>'Fashring Assumptions'!$M$7*F1573</f>
        <v>0</v>
      </c>
      <c r="J1573" s="58">
        <f>'Fashring Assumptions'!$M$5*'Fashring Assumptions'!$M$7*E1573</f>
        <v>575.125</v>
      </c>
      <c r="K1573" s="58">
        <f t="shared" si="149"/>
        <v>575.125</v>
      </c>
    </row>
    <row r="1574" spans="1:11" x14ac:dyDescent="0.3">
      <c r="A1574" s="60">
        <v>43942</v>
      </c>
      <c r="B1574" s="15">
        <f t="shared" si="144"/>
        <v>2020</v>
      </c>
      <c r="C1574" s="15">
        <f t="shared" si="145"/>
        <v>4</v>
      </c>
      <c r="D1574" s="15">
        <f t="shared" si="146"/>
        <v>21</v>
      </c>
      <c r="E1574" s="15">
        <v>8572</v>
      </c>
      <c r="F1574" s="15">
        <v>0</v>
      </c>
      <c r="G1574" s="15">
        <f t="shared" si="147"/>
        <v>0</v>
      </c>
      <c r="H1574" s="15">
        <f t="shared" si="148"/>
        <v>0</v>
      </c>
      <c r="I1574" s="58">
        <f>'Fashring Assumptions'!$M$7*F1574</f>
        <v>0</v>
      </c>
      <c r="J1574" s="58">
        <f>'Fashring Assumptions'!$M$5*'Fashring Assumptions'!$M$7*E1574</f>
        <v>535.75</v>
      </c>
      <c r="K1574" s="58">
        <f t="shared" si="149"/>
        <v>535.75</v>
      </c>
    </row>
    <row r="1575" spans="1:11" x14ac:dyDescent="0.3">
      <c r="A1575" s="60">
        <v>43943</v>
      </c>
      <c r="B1575" s="15">
        <f t="shared" si="144"/>
        <v>2020</v>
      </c>
      <c r="C1575" s="15">
        <f t="shared" si="145"/>
        <v>4</v>
      </c>
      <c r="D1575" s="15">
        <f t="shared" si="146"/>
        <v>22</v>
      </c>
      <c r="E1575" s="15">
        <v>8096</v>
      </c>
      <c r="F1575" s="15">
        <v>0</v>
      </c>
      <c r="G1575" s="15">
        <f t="shared" si="147"/>
        <v>0</v>
      </c>
      <c r="H1575" s="15">
        <f t="shared" si="148"/>
        <v>0</v>
      </c>
      <c r="I1575" s="58">
        <f>'Fashring Assumptions'!$M$7*F1575</f>
        <v>0</v>
      </c>
      <c r="J1575" s="58">
        <f>'Fashring Assumptions'!$M$5*'Fashring Assumptions'!$M$7*E1575</f>
        <v>506</v>
      </c>
      <c r="K1575" s="58">
        <f t="shared" si="149"/>
        <v>506</v>
      </c>
    </row>
    <row r="1576" spans="1:11" x14ac:dyDescent="0.3">
      <c r="A1576" s="60">
        <v>43944</v>
      </c>
      <c r="B1576" s="15">
        <f t="shared" si="144"/>
        <v>2020</v>
      </c>
      <c r="C1576" s="15">
        <f t="shared" si="145"/>
        <v>4</v>
      </c>
      <c r="D1576" s="15">
        <f t="shared" si="146"/>
        <v>23</v>
      </c>
      <c r="E1576" s="15">
        <v>7573</v>
      </c>
      <c r="F1576" s="15">
        <v>0</v>
      </c>
      <c r="G1576" s="15">
        <f t="shared" si="147"/>
        <v>0</v>
      </c>
      <c r="H1576" s="15">
        <f t="shared" si="148"/>
        <v>0</v>
      </c>
      <c r="I1576" s="58">
        <f>'Fashring Assumptions'!$M$7*F1576</f>
        <v>0</v>
      </c>
      <c r="J1576" s="58">
        <f>'Fashring Assumptions'!$M$5*'Fashring Assumptions'!$M$7*E1576</f>
        <v>473.3125</v>
      </c>
      <c r="K1576" s="58">
        <f t="shared" si="149"/>
        <v>473.3125</v>
      </c>
    </row>
    <row r="1577" spans="1:11" x14ac:dyDescent="0.3">
      <c r="A1577" s="60">
        <v>43945</v>
      </c>
      <c r="B1577" s="15">
        <f t="shared" si="144"/>
        <v>2020</v>
      </c>
      <c r="C1577" s="15">
        <f t="shared" si="145"/>
        <v>4</v>
      </c>
      <c r="D1577" s="15">
        <f t="shared" si="146"/>
        <v>24</v>
      </c>
      <c r="E1577" s="15">
        <v>6960</v>
      </c>
      <c r="F1577" s="15">
        <v>0</v>
      </c>
      <c r="G1577" s="15">
        <f t="shared" si="147"/>
        <v>0</v>
      </c>
      <c r="H1577" s="15">
        <f t="shared" si="148"/>
        <v>0</v>
      </c>
      <c r="I1577" s="58">
        <f>'Fashring Assumptions'!$M$7*F1577</f>
        <v>0</v>
      </c>
      <c r="J1577" s="58">
        <f>'Fashring Assumptions'!$M$5*'Fashring Assumptions'!$M$7*E1577</f>
        <v>435</v>
      </c>
      <c r="K1577" s="58">
        <f t="shared" si="149"/>
        <v>435</v>
      </c>
    </row>
    <row r="1578" spans="1:11" x14ac:dyDescent="0.3">
      <c r="A1578" s="60">
        <v>43946</v>
      </c>
      <c r="B1578" s="15">
        <f t="shared" si="144"/>
        <v>2020</v>
      </c>
      <c r="C1578" s="15">
        <f t="shared" si="145"/>
        <v>4</v>
      </c>
      <c r="D1578" s="15">
        <f t="shared" si="146"/>
        <v>25</v>
      </c>
      <c r="E1578" s="15">
        <v>6450</v>
      </c>
      <c r="F1578" s="15">
        <v>0</v>
      </c>
      <c r="G1578" s="15">
        <f t="shared" si="147"/>
        <v>0</v>
      </c>
      <c r="H1578" s="15">
        <f t="shared" si="148"/>
        <v>0</v>
      </c>
      <c r="I1578" s="58">
        <f>'Fashring Assumptions'!$M$7*F1578</f>
        <v>0</v>
      </c>
      <c r="J1578" s="58">
        <f>'Fashring Assumptions'!$M$5*'Fashring Assumptions'!$M$7*E1578</f>
        <v>403.125</v>
      </c>
      <c r="K1578" s="58">
        <f t="shared" si="149"/>
        <v>403.125</v>
      </c>
    </row>
    <row r="1579" spans="1:11" x14ac:dyDescent="0.3">
      <c r="A1579" s="60">
        <v>43947</v>
      </c>
      <c r="B1579" s="15">
        <f t="shared" si="144"/>
        <v>2020</v>
      </c>
      <c r="C1579" s="15">
        <f t="shared" si="145"/>
        <v>4</v>
      </c>
      <c r="D1579" s="15">
        <f t="shared" si="146"/>
        <v>26</v>
      </c>
      <c r="E1579" s="15">
        <v>5819</v>
      </c>
      <c r="F1579" s="15">
        <v>0</v>
      </c>
      <c r="G1579" s="15">
        <f t="shared" si="147"/>
        <v>0</v>
      </c>
      <c r="H1579" s="15">
        <f t="shared" si="148"/>
        <v>0</v>
      </c>
      <c r="I1579" s="58">
        <f>'Fashring Assumptions'!$M$7*F1579</f>
        <v>0</v>
      </c>
      <c r="J1579" s="58">
        <f>'Fashring Assumptions'!$M$5*'Fashring Assumptions'!$M$7*E1579</f>
        <v>363.6875</v>
      </c>
      <c r="K1579" s="58">
        <f t="shared" si="149"/>
        <v>363.6875</v>
      </c>
    </row>
    <row r="1580" spans="1:11" x14ac:dyDescent="0.3">
      <c r="A1580" s="60">
        <v>43948</v>
      </c>
      <c r="B1580" s="15">
        <f t="shared" si="144"/>
        <v>2020</v>
      </c>
      <c r="C1580" s="15">
        <f t="shared" si="145"/>
        <v>4</v>
      </c>
      <c r="D1580" s="15">
        <f t="shared" si="146"/>
        <v>27</v>
      </c>
      <c r="E1580" s="15">
        <v>5233</v>
      </c>
      <c r="F1580" s="15">
        <v>0</v>
      </c>
      <c r="G1580" s="15">
        <f t="shared" si="147"/>
        <v>0</v>
      </c>
      <c r="H1580" s="15">
        <f t="shared" si="148"/>
        <v>0</v>
      </c>
      <c r="I1580" s="58">
        <f>'Fashring Assumptions'!$M$7*F1580</f>
        <v>0</v>
      </c>
      <c r="J1580" s="58">
        <f>'Fashring Assumptions'!$M$5*'Fashring Assumptions'!$M$7*E1580</f>
        <v>327.0625</v>
      </c>
      <c r="K1580" s="58">
        <f t="shared" si="149"/>
        <v>327.0625</v>
      </c>
    </row>
    <row r="1581" spans="1:11" x14ac:dyDescent="0.3">
      <c r="A1581" s="60">
        <v>43949</v>
      </c>
      <c r="B1581" s="15">
        <f t="shared" si="144"/>
        <v>2020</v>
      </c>
      <c r="C1581" s="15">
        <f t="shared" si="145"/>
        <v>4</v>
      </c>
      <c r="D1581" s="15">
        <f t="shared" si="146"/>
        <v>28</v>
      </c>
      <c r="E1581" s="15">
        <v>19462</v>
      </c>
      <c r="F1581" s="15">
        <v>14839</v>
      </c>
      <c r="G1581" s="15">
        <f t="shared" si="147"/>
        <v>1</v>
      </c>
      <c r="H1581" s="15">
        <f t="shared" si="148"/>
        <v>1000</v>
      </c>
      <c r="I1581" s="58">
        <f>'Fashring Assumptions'!$M$7*F1581</f>
        <v>37097.5</v>
      </c>
      <c r="J1581" s="58">
        <f>'Fashring Assumptions'!$M$5*'Fashring Assumptions'!$M$7*E1581</f>
        <v>1216.375</v>
      </c>
      <c r="K1581" s="58">
        <f t="shared" si="149"/>
        <v>39313.875</v>
      </c>
    </row>
    <row r="1582" spans="1:11" x14ac:dyDescent="0.3">
      <c r="A1582" s="60">
        <v>43950</v>
      </c>
      <c r="B1582" s="15">
        <f t="shared" si="144"/>
        <v>2020</v>
      </c>
      <c r="C1582" s="15">
        <f t="shared" si="145"/>
        <v>4</v>
      </c>
      <c r="D1582" s="15">
        <f t="shared" si="146"/>
        <v>29</v>
      </c>
      <c r="E1582" s="15">
        <v>18899</v>
      </c>
      <c r="F1582" s="15">
        <v>0</v>
      </c>
      <c r="G1582" s="15">
        <f t="shared" si="147"/>
        <v>0</v>
      </c>
      <c r="H1582" s="15">
        <f t="shared" si="148"/>
        <v>0</v>
      </c>
      <c r="I1582" s="58">
        <f>'Fashring Assumptions'!$M$7*F1582</f>
        <v>0</v>
      </c>
      <c r="J1582" s="58">
        <f>'Fashring Assumptions'!$M$5*'Fashring Assumptions'!$M$7*E1582</f>
        <v>1181.1875</v>
      </c>
      <c r="K1582" s="58">
        <f t="shared" si="149"/>
        <v>1181.1875</v>
      </c>
    </row>
    <row r="1583" spans="1:11" x14ac:dyDescent="0.3">
      <c r="A1583" s="60">
        <v>43951</v>
      </c>
      <c r="B1583" s="15">
        <f t="shared" si="144"/>
        <v>2020</v>
      </c>
      <c r="C1583" s="15">
        <f t="shared" si="145"/>
        <v>4</v>
      </c>
      <c r="D1583" s="15">
        <f t="shared" si="146"/>
        <v>30</v>
      </c>
      <c r="E1583" s="15">
        <v>18325</v>
      </c>
      <c r="F1583" s="15">
        <v>0</v>
      </c>
      <c r="G1583" s="15">
        <f t="shared" si="147"/>
        <v>0</v>
      </c>
      <c r="H1583" s="15">
        <f t="shared" si="148"/>
        <v>0</v>
      </c>
      <c r="I1583" s="58">
        <f>'Fashring Assumptions'!$M$7*F1583</f>
        <v>0</v>
      </c>
      <c r="J1583" s="58">
        <f>'Fashring Assumptions'!$M$5*'Fashring Assumptions'!$M$7*E1583</f>
        <v>1145.3125</v>
      </c>
      <c r="K1583" s="58">
        <f t="shared" si="149"/>
        <v>1145.3125</v>
      </c>
    </row>
    <row r="1584" spans="1:11" x14ac:dyDescent="0.3">
      <c r="A1584" s="60">
        <v>43952</v>
      </c>
      <c r="B1584" s="15">
        <f t="shared" si="144"/>
        <v>2020</v>
      </c>
      <c r="C1584" s="15">
        <f t="shared" si="145"/>
        <v>5</v>
      </c>
      <c r="D1584" s="15">
        <f t="shared" si="146"/>
        <v>1</v>
      </c>
      <c r="E1584" s="15">
        <v>17758</v>
      </c>
      <c r="F1584" s="15">
        <v>0</v>
      </c>
      <c r="G1584" s="15">
        <f t="shared" si="147"/>
        <v>0</v>
      </c>
      <c r="H1584" s="15">
        <f t="shared" si="148"/>
        <v>0</v>
      </c>
      <c r="I1584" s="58">
        <f>'Fashring Assumptions'!$M$7*F1584</f>
        <v>0</v>
      </c>
      <c r="J1584" s="58">
        <f>'Fashring Assumptions'!$M$5*'Fashring Assumptions'!$M$7*E1584</f>
        <v>1109.875</v>
      </c>
      <c r="K1584" s="58">
        <f t="shared" si="149"/>
        <v>1109.875</v>
      </c>
    </row>
    <row r="1585" spans="1:11" x14ac:dyDescent="0.3">
      <c r="A1585" s="60">
        <v>43953</v>
      </c>
      <c r="B1585" s="15">
        <f t="shared" si="144"/>
        <v>2020</v>
      </c>
      <c r="C1585" s="15">
        <f t="shared" si="145"/>
        <v>5</v>
      </c>
      <c r="D1585" s="15">
        <f t="shared" si="146"/>
        <v>2</v>
      </c>
      <c r="E1585" s="15">
        <v>17189</v>
      </c>
      <c r="F1585" s="15">
        <v>0</v>
      </c>
      <c r="G1585" s="15">
        <f t="shared" si="147"/>
        <v>0</v>
      </c>
      <c r="H1585" s="15">
        <f t="shared" si="148"/>
        <v>0</v>
      </c>
      <c r="I1585" s="58">
        <f>'Fashring Assumptions'!$M$7*F1585</f>
        <v>0</v>
      </c>
      <c r="J1585" s="58">
        <f>'Fashring Assumptions'!$M$5*'Fashring Assumptions'!$M$7*E1585</f>
        <v>1074.3125</v>
      </c>
      <c r="K1585" s="58">
        <f t="shared" si="149"/>
        <v>1074.3125</v>
      </c>
    </row>
    <row r="1586" spans="1:11" x14ac:dyDescent="0.3">
      <c r="A1586" s="60">
        <v>43954</v>
      </c>
      <c r="B1586" s="15">
        <f t="shared" si="144"/>
        <v>2020</v>
      </c>
      <c r="C1586" s="15">
        <f t="shared" si="145"/>
        <v>5</v>
      </c>
      <c r="D1586" s="15">
        <f t="shared" si="146"/>
        <v>3</v>
      </c>
      <c r="E1586" s="15">
        <v>16638</v>
      </c>
      <c r="F1586" s="15">
        <v>0</v>
      </c>
      <c r="G1586" s="15">
        <f t="shared" si="147"/>
        <v>0</v>
      </c>
      <c r="H1586" s="15">
        <f t="shared" si="148"/>
        <v>0</v>
      </c>
      <c r="I1586" s="58">
        <f>'Fashring Assumptions'!$M$7*F1586</f>
        <v>0</v>
      </c>
      <c r="J1586" s="58">
        <f>'Fashring Assumptions'!$M$5*'Fashring Assumptions'!$M$7*E1586</f>
        <v>1039.875</v>
      </c>
      <c r="K1586" s="58">
        <f t="shared" si="149"/>
        <v>1039.875</v>
      </c>
    </row>
    <row r="1587" spans="1:11" x14ac:dyDescent="0.3">
      <c r="A1587" s="60">
        <v>43955</v>
      </c>
      <c r="B1587" s="15">
        <f t="shared" si="144"/>
        <v>2020</v>
      </c>
      <c r="C1587" s="15">
        <f t="shared" si="145"/>
        <v>5</v>
      </c>
      <c r="D1587" s="15">
        <f t="shared" si="146"/>
        <v>4</v>
      </c>
      <c r="E1587" s="15">
        <v>16082</v>
      </c>
      <c r="F1587" s="15">
        <v>0</v>
      </c>
      <c r="G1587" s="15">
        <f t="shared" si="147"/>
        <v>0</v>
      </c>
      <c r="H1587" s="15">
        <f t="shared" si="148"/>
        <v>0</v>
      </c>
      <c r="I1587" s="58">
        <f>'Fashring Assumptions'!$M$7*F1587</f>
        <v>0</v>
      </c>
      <c r="J1587" s="58">
        <f>'Fashring Assumptions'!$M$5*'Fashring Assumptions'!$M$7*E1587</f>
        <v>1005.125</v>
      </c>
      <c r="K1587" s="58">
        <f t="shared" si="149"/>
        <v>1005.125</v>
      </c>
    </row>
    <row r="1588" spans="1:11" x14ac:dyDescent="0.3">
      <c r="A1588" s="60">
        <v>43956</v>
      </c>
      <c r="B1588" s="15">
        <f t="shared" si="144"/>
        <v>2020</v>
      </c>
      <c r="C1588" s="15">
        <f t="shared" si="145"/>
        <v>5</v>
      </c>
      <c r="D1588" s="15">
        <f t="shared" si="146"/>
        <v>5</v>
      </c>
      <c r="E1588" s="15">
        <v>15462</v>
      </c>
      <c r="F1588" s="15">
        <v>0</v>
      </c>
      <c r="G1588" s="15">
        <f t="shared" si="147"/>
        <v>0</v>
      </c>
      <c r="H1588" s="15">
        <f t="shared" si="148"/>
        <v>0</v>
      </c>
      <c r="I1588" s="58">
        <f>'Fashring Assumptions'!$M$7*F1588</f>
        <v>0</v>
      </c>
      <c r="J1588" s="58">
        <f>'Fashring Assumptions'!$M$5*'Fashring Assumptions'!$M$7*E1588</f>
        <v>966.375</v>
      </c>
      <c r="K1588" s="58">
        <f t="shared" si="149"/>
        <v>966.375</v>
      </c>
    </row>
    <row r="1589" spans="1:11" x14ac:dyDescent="0.3">
      <c r="A1589" s="60">
        <v>43957</v>
      </c>
      <c r="B1589" s="15">
        <f t="shared" si="144"/>
        <v>2020</v>
      </c>
      <c r="C1589" s="15">
        <f t="shared" si="145"/>
        <v>5</v>
      </c>
      <c r="D1589" s="15">
        <f t="shared" si="146"/>
        <v>6</v>
      </c>
      <c r="E1589" s="15">
        <v>14875</v>
      </c>
      <c r="F1589" s="15">
        <v>0</v>
      </c>
      <c r="G1589" s="15">
        <f t="shared" si="147"/>
        <v>0</v>
      </c>
      <c r="H1589" s="15">
        <f t="shared" si="148"/>
        <v>0</v>
      </c>
      <c r="I1589" s="58">
        <f>'Fashring Assumptions'!$M$7*F1589</f>
        <v>0</v>
      </c>
      <c r="J1589" s="58">
        <f>'Fashring Assumptions'!$M$5*'Fashring Assumptions'!$M$7*E1589</f>
        <v>929.6875</v>
      </c>
      <c r="K1589" s="58">
        <f t="shared" si="149"/>
        <v>929.6875</v>
      </c>
    </row>
    <row r="1590" spans="1:11" x14ac:dyDescent="0.3">
      <c r="A1590" s="60">
        <v>43958</v>
      </c>
      <c r="B1590" s="15">
        <f t="shared" si="144"/>
        <v>2020</v>
      </c>
      <c r="C1590" s="15">
        <f t="shared" si="145"/>
        <v>5</v>
      </c>
      <c r="D1590" s="15">
        <f t="shared" si="146"/>
        <v>7</v>
      </c>
      <c r="E1590" s="15">
        <v>14339</v>
      </c>
      <c r="F1590" s="15">
        <v>0</v>
      </c>
      <c r="G1590" s="15">
        <f t="shared" si="147"/>
        <v>0</v>
      </c>
      <c r="H1590" s="15">
        <f t="shared" si="148"/>
        <v>0</v>
      </c>
      <c r="I1590" s="58">
        <f>'Fashring Assumptions'!$M$7*F1590</f>
        <v>0</v>
      </c>
      <c r="J1590" s="58">
        <f>'Fashring Assumptions'!$M$5*'Fashring Assumptions'!$M$7*E1590</f>
        <v>896.1875</v>
      </c>
      <c r="K1590" s="58">
        <f t="shared" si="149"/>
        <v>896.1875</v>
      </c>
    </row>
    <row r="1591" spans="1:11" x14ac:dyDescent="0.3">
      <c r="A1591" s="60">
        <v>43959</v>
      </c>
      <c r="B1591" s="15">
        <f t="shared" si="144"/>
        <v>2020</v>
      </c>
      <c r="C1591" s="15">
        <f t="shared" si="145"/>
        <v>5</v>
      </c>
      <c r="D1591" s="15">
        <f t="shared" si="146"/>
        <v>8</v>
      </c>
      <c r="E1591" s="15">
        <v>13829</v>
      </c>
      <c r="F1591" s="15">
        <v>0</v>
      </c>
      <c r="G1591" s="15">
        <f t="shared" si="147"/>
        <v>0</v>
      </c>
      <c r="H1591" s="15">
        <f t="shared" si="148"/>
        <v>0</v>
      </c>
      <c r="I1591" s="58">
        <f>'Fashring Assumptions'!$M$7*F1591</f>
        <v>0</v>
      </c>
      <c r="J1591" s="58">
        <f>'Fashring Assumptions'!$M$5*'Fashring Assumptions'!$M$7*E1591</f>
        <v>864.3125</v>
      </c>
      <c r="K1591" s="58">
        <f t="shared" si="149"/>
        <v>864.3125</v>
      </c>
    </row>
    <row r="1592" spans="1:11" x14ac:dyDescent="0.3">
      <c r="A1592" s="60">
        <v>43960</v>
      </c>
      <c r="B1592" s="15">
        <f t="shared" si="144"/>
        <v>2020</v>
      </c>
      <c r="C1592" s="15">
        <f t="shared" si="145"/>
        <v>5</v>
      </c>
      <c r="D1592" s="15">
        <f t="shared" si="146"/>
        <v>9</v>
      </c>
      <c r="E1592" s="15">
        <v>13278</v>
      </c>
      <c r="F1592" s="15">
        <v>0</v>
      </c>
      <c r="G1592" s="15">
        <f t="shared" si="147"/>
        <v>0</v>
      </c>
      <c r="H1592" s="15">
        <f t="shared" si="148"/>
        <v>0</v>
      </c>
      <c r="I1592" s="58">
        <f>'Fashring Assumptions'!$M$7*F1592</f>
        <v>0</v>
      </c>
      <c r="J1592" s="58">
        <f>'Fashring Assumptions'!$M$5*'Fashring Assumptions'!$M$7*E1592</f>
        <v>829.875</v>
      </c>
      <c r="K1592" s="58">
        <f t="shared" si="149"/>
        <v>829.875</v>
      </c>
    </row>
    <row r="1593" spans="1:11" x14ac:dyDescent="0.3">
      <c r="A1593" s="60">
        <v>43961</v>
      </c>
      <c r="B1593" s="15">
        <f t="shared" si="144"/>
        <v>2020</v>
      </c>
      <c r="C1593" s="15">
        <f t="shared" si="145"/>
        <v>5</v>
      </c>
      <c r="D1593" s="15">
        <f t="shared" si="146"/>
        <v>10</v>
      </c>
      <c r="E1593" s="15">
        <v>12668</v>
      </c>
      <c r="F1593" s="15">
        <v>0</v>
      </c>
      <c r="G1593" s="15">
        <f t="shared" si="147"/>
        <v>0</v>
      </c>
      <c r="H1593" s="15">
        <f t="shared" si="148"/>
        <v>0</v>
      </c>
      <c r="I1593" s="58">
        <f>'Fashring Assumptions'!$M$7*F1593</f>
        <v>0</v>
      </c>
      <c r="J1593" s="58">
        <f>'Fashring Assumptions'!$M$5*'Fashring Assumptions'!$M$7*E1593</f>
        <v>791.75</v>
      </c>
      <c r="K1593" s="58">
        <f t="shared" si="149"/>
        <v>791.75</v>
      </c>
    </row>
    <row r="1594" spans="1:11" x14ac:dyDescent="0.3">
      <c r="A1594" s="60">
        <v>43962</v>
      </c>
      <c r="B1594" s="15">
        <f t="shared" si="144"/>
        <v>2020</v>
      </c>
      <c r="C1594" s="15">
        <f t="shared" si="145"/>
        <v>5</v>
      </c>
      <c r="D1594" s="15">
        <f t="shared" si="146"/>
        <v>11</v>
      </c>
      <c r="E1594" s="15">
        <v>12118</v>
      </c>
      <c r="F1594" s="15">
        <v>0</v>
      </c>
      <c r="G1594" s="15">
        <f t="shared" si="147"/>
        <v>0</v>
      </c>
      <c r="H1594" s="15">
        <f t="shared" si="148"/>
        <v>0</v>
      </c>
      <c r="I1594" s="58">
        <f>'Fashring Assumptions'!$M$7*F1594</f>
        <v>0</v>
      </c>
      <c r="J1594" s="58">
        <f>'Fashring Assumptions'!$M$5*'Fashring Assumptions'!$M$7*E1594</f>
        <v>757.375</v>
      </c>
      <c r="K1594" s="58">
        <f t="shared" si="149"/>
        <v>757.375</v>
      </c>
    </row>
    <row r="1595" spans="1:11" x14ac:dyDescent="0.3">
      <c r="A1595" s="60">
        <v>43963</v>
      </c>
      <c r="B1595" s="15">
        <f t="shared" si="144"/>
        <v>2020</v>
      </c>
      <c r="C1595" s="15">
        <f t="shared" si="145"/>
        <v>5</v>
      </c>
      <c r="D1595" s="15">
        <f t="shared" si="146"/>
        <v>12</v>
      </c>
      <c r="E1595" s="15">
        <v>11526</v>
      </c>
      <c r="F1595" s="15">
        <v>0</v>
      </c>
      <c r="G1595" s="15">
        <f t="shared" si="147"/>
        <v>0</v>
      </c>
      <c r="H1595" s="15">
        <f t="shared" si="148"/>
        <v>0</v>
      </c>
      <c r="I1595" s="58">
        <f>'Fashring Assumptions'!$M$7*F1595</f>
        <v>0</v>
      </c>
      <c r="J1595" s="58">
        <f>'Fashring Assumptions'!$M$5*'Fashring Assumptions'!$M$7*E1595</f>
        <v>720.375</v>
      </c>
      <c r="K1595" s="58">
        <f t="shared" si="149"/>
        <v>720.375</v>
      </c>
    </row>
    <row r="1596" spans="1:11" x14ac:dyDescent="0.3">
      <c r="A1596" s="60">
        <v>43964</v>
      </c>
      <c r="B1596" s="15">
        <f t="shared" si="144"/>
        <v>2020</v>
      </c>
      <c r="C1596" s="15">
        <f t="shared" si="145"/>
        <v>5</v>
      </c>
      <c r="D1596" s="15">
        <f t="shared" si="146"/>
        <v>13</v>
      </c>
      <c r="E1596" s="15">
        <v>10893</v>
      </c>
      <c r="F1596" s="15">
        <v>0</v>
      </c>
      <c r="G1596" s="15">
        <f t="shared" si="147"/>
        <v>0</v>
      </c>
      <c r="H1596" s="15">
        <f t="shared" si="148"/>
        <v>0</v>
      </c>
      <c r="I1596" s="58">
        <f>'Fashring Assumptions'!$M$7*F1596</f>
        <v>0</v>
      </c>
      <c r="J1596" s="58">
        <f>'Fashring Assumptions'!$M$5*'Fashring Assumptions'!$M$7*E1596</f>
        <v>680.8125</v>
      </c>
      <c r="K1596" s="58">
        <f t="shared" si="149"/>
        <v>680.8125</v>
      </c>
    </row>
    <row r="1597" spans="1:11" x14ac:dyDescent="0.3">
      <c r="A1597" s="60">
        <v>43965</v>
      </c>
      <c r="B1597" s="15">
        <f t="shared" si="144"/>
        <v>2020</v>
      </c>
      <c r="C1597" s="15">
        <f t="shared" si="145"/>
        <v>5</v>
      </c>
      <c r="D1597" s="15">
        <f t="shared" si="146"/>
        <v>14</v>
      </c>
      <c r="E1597" s="15">
        <v>10287</v>
      </c>
      <c r="F1597" s="15">
        <v>0</v>
      </c>
      <c r="G1597" s="15">
        <f t="shared" si="147"/>
        <v>0</v>
      </c>
      <c r="H1597" s="15">
        <f t="shared" si="148"/>
        <v>0</v>
      </c>
      <c r="I1597" s="58">
        <f>'Fashring Assumptions'!$M$7*F1597</f>
        <v>0</v>
      </c>
      <c r="J1597" s="58">
        <f>'Fashring Assumptions'!$M$5*'Fashring Assumptions'!$M$7*E1597</f>
        <v>642.9375</v>
      </c>
      <c r="K1597" s="58">
        <f t="shared" si="149"/>
        <v>642.9375</v>
      </c>
    </row>
    <row r="1598" spans="1:11" x14ac:dyDescent="0.3">
      <c r="A1598" s="60">
        <v>43966</v>
      </c>
      <c r="B1598" s="15">
        <f t="shared" si="144"/>
        <v>2020</v>
      </c>
      <c r="C1598" s="15">
        <f t="shared" si="145"/>
        <v>5</v>
      </c>
      <c r="D1598" s="15">
        <f t="shared" si="146"/>
        <v>15</v>
      </c>
      <c r="E1598" s="15">
        <v>9706</v>
      </c>
      <c r="F1598" s="15">
        <v>0</v>
      </c>
      <c r="G1598" s="15">
        <f t="shared" si="147"/>
        <v>0</v>
      </c>
      <c r="H1598" s="15">
        <f t="shared" si="148"/>
        <v>0</v>
      </c>
      <c r="I1598" s="58">
        <f>'Fashring Assumptions'!$M$7*F1598</f>
        <v>0</v>
      </c>
      <c r="J1598" s="58">
        <f>'Fashring Assumptions'!$M$5*'Fashring Assumptions'!$M$7*E1598</f>
        <v>606.625</v>
      </c>
      <c r="K1598" s="58">
        <f t="shared" si="149"/>
        <v>606.625</v>
      </c>
    </row>
    <row r="1599" spans="1:11" x14ac:dyDescent="0.3">
      <c r="A1599" s="60">
        <v>43967</v>
      </c>
      <c r="B1599" s="15">
        <f t="shared" si="144"/>
        <v>2020</v>
      </c>
      <c r="C1599" s="15">
        <f t="shared" si="145"/>
        <v>5</v>
      </c>
      <c r="D1599" s="15">
        <f t="shared" si="146"/>
        <v>16</v>
      </c>
      <c r="E1599" s="15">
        <v>9110</v>
      </c>
      <c r="F1599" s="15">
        <v>0</v>
      </c>
      <c r="G1599" s="15">
        <f t="shared" si="147"/>
        <v>0</v>
      </c>
      <c r="H1599" s="15">
        <f t="shared" si="148"/>
        <v>0</v>
      </c>
      <c r="I1599" s="58">
        <f>'Fashring Assumptions'!$M$7*F1599</f>
        <v>0</v>
      </c>
      <c r="J1599" s="58">
        <f>'Fashring Assumptions'!$M$5*'Fashring Assumptions'!$M$7*E1599</f>
        <v>569.375</v>
      </c>
      <c r="K1599" s="58">
        <f t="shared" si="149"/>
        <v>569.375</v>
      </c>
    </row>
    <row r="1600" spans="1:11" x14ac:dyDescent="0.3">
      <c r="A1600" s="60">
        <v>43968</v>
      </c>
      <c r="B1600" s="15">
        <f t="shared" si="144"/>
        <v>2020</v>
      </c>
      <c r="C1600" s="15">
        <f t="shared" si="145"/>
        <v>5</v>
      </c>
      <c r="D1600" s="15">
        <f t="shared" si="146"/>
        <v>17</v>
      </c>
      <c r="E1600" s="15">
        <v>8520</v>
      </c>
      <c r="F1600" s="15">
        <v>0</v>
      </c>
      <c r="G1600" s="15">
        <f t="shared" si="147"/>
        <v>0</v>
      </c>
      <c r="H1600" s="15">
        <f t="shared" si="148"/>
        <v>0</v>
      </c>
      <c r="I1600" s="58">
        <f>'Fashring Assumptions'!$M$7*F1600</f>
        <v>0</v>
      </c>
      <c r="J1600" s="58">
        <f>'Fashring Assumptions'!$M$5*'Fashring Assumptions'!$M$7*E1600</f>
        <v>532.5</v>
      </c>
      <c r="K1600" s="58">
        <f t="shared" si="149"/>
        <v>532.5</v>
      </c>
    </row>
    <row r="1601" spans="1:11" x14ac:dyDescent="0.3">
      <c r="A1601" s="60">
        <v>43969</v>
      </c>
      <c r="B1601" s="15">
        <f t="shared" si="144"/>
        <v>2020</v>
      </c>
      <c r="C1601" s="15">
        <f t="shared" si="145"/>
        <v>5</v>
      </c>
      <c r="D1601" s="15">
        <f t="shared" si="146"/>
        <v>18</v>
      </c>
      <c r="E1601" s="15">
        <v>7968</v>
      </c>
      <c r="F1601" s="15">
        <v>0</v>
      </c>
      <c r="G1601" s="15">
        <f t="shared" si="147"/>
        <v>0</v>
      </c>
      <c r="H1601" s="15">
        <f t="shared" si="148"/>
        <v>0</v>
      </c>
      <c r="I1601" s="58">
        <f>'Fashring Assumptions'!$M$7*F1601</f>
        <v>0</v>
      </c>
      <c r="J1601" s="58">
        <f>'Fashring Assumptions'!$M$5*'Fashring Assumptions'!$M$7*E1601</f>
        <v>498</v>
      </c>
      <c r="K1601" s="58">
        <f t="shared" si="149"/>
        <v>498</v>
      </c>
    </row>
    <row r="1602" spans="1:11" x14ac:dyDescent="0.3">
      <c r="A1602" s="60">
        <v>43970</v>
      </c>
      <c r="B1602" s="15">
        <f t="shared" si="144"/>
        <v>2020</v>
      </c>
      <c r="C1602" s="15">
        <f t="shared" si="145"/>
        <v>5</v>
      </c>
      <c r="D1602" s="15">
        <f t="shared" si="146"/>
        <v>19</v>
      </c>
      <c r="E1602" s="15">
        <v>7381</v>
      </c>
      <c r="F1602" s="15">
        <v>0</v>
      </c>
      <c r="G1602" s="15">
        <f t="shared" si="147"/>
        <v>0</v>
      </c>
      <c r="H1602" s="15">
        <f t="shared" si="148"/>
        <v>0</v>
      </c>
      <c r="I1602" s="58">
        <f>'Fashring Assumptions'!$M$7*F1602</f>
        <v>0</v>
      </c>
      <c r="J1602" s="58">
        <f>'Fashring Assumptions'!$M$5*'Fashring Assumptions'!$M$7*E1602</f>
        <v>461.3125</v>
      </c>
      <c r="K1602" s="58">
        <f t="shared" si="149"/>
        <v>461.3125</v>
      </c>
    </row>
    <row r="1603" spans="1:11" x14ac:dyDescent="0.3">
      <c r="A1603" s="60">
        <v>43971</v>
      </c>
      <c r="B1603" s="15">
        <f t="shared" ref="B1603:B1666" si="150">YEAR(A1603)</f>
        <v>2020</v>
      </c>
      <c r="C1603" s="15">
        <f t="shared" ref="C1603:C1666" si="151">MONTH(A1603)</f>
        <v>5</v>
      </c>
      <c r="D1603" s="15">
        <f t="shared" ref="D1603:D1666" si="152">DAY(A1603)</f>
        <v>20</v>
      </c>
      <c r="E1603" s="15">
        <v>6803</v>
      </c>
      <c r="F1603" s="15">
        <v>0</v>
      </c>
      <c r="G1603" s="15">
        <f t="shared" ref="G1603:G1666" si="153">IF(F1603&gt;0,1,0)</f>
        <v>0</v>
      </c>
      <c r="H1603" s="15">
        <f t="shared" ref="H1603:H1666" si="154">1000*G1603</f>
        <v>0</v>
      </c>
      <c r="I1603" s="58">
        <f>'Fashring Assumptions'!$M$7*F1603</f>
        <v>0</v>
      </c>
      <c r="J1603" s="58">
        <f>'Fashring Assumptions'!$M$5*'Fashring Assumptions'!$M$7*E1603</f>
        <v>425.1875</v>
      </c>
      <c r="K1603" s="58">
        <f t="shared" ref="K1603:K1666" si="155">SUM(H1603:J1603)</f>
        <v>425.1875</v>
      </c>
    </row>
    <row r="1604" spans="1:11" x14ac:dyDescent="0.3">
      <c r="A1604" s="60">
        <v>43972</v>
      </c>
      <c r="B1604" s="15">
        <f t="shared" si="150"/>
        <v>2020</v>
      </c>
      <c r="C1604" s="15">
        <f t="shared" si="151"/>
        <v>5</v>
      </c>
      <c r="D1604" s="15">
        <f t="shared" si="152"/>
        <v>21</v>
      </c>
      <c r="E1604" s="15">
        <v>6285</v>
      </c>
      <c r="F1604" s="15">
        <v>0</v>
      </c>
      <c r="G1604" s="15">
        <f t="shared" si="153"/>
        <v>0</v>
      </c>
      <c r="H1604" s="15">
        <f t="shared" si="154"/>
        <v>0</v>
      </c>
      <c r="I1604" s="58">
        <f>'Fashring Assumptions'!$M$7*F1604</f>
        <v>0</v>
      </c>
      <c r="J1604" s="58">
        <f>'Fashring Assumptions'!$M$5*'Fashring Assumptions'!$M$7*E1604</f>
        <v>392.8125</v>
      </c>
      <c r="K1604" s="58">
        <f t="shared" si="155"/>
        <v>392.8125</v>
      </c>
    </row>
    <row r="1605" spans="1:11" x14ac:dyDescent="0.3">
      <c r="A1605" s="60">
        <v>43973</v>
      </c>
      <c r="B1605" s="15">
        <f t="shared" si="150"/>
        <v>2020</v>
      </c>
      <c r="C1605" s="15">
        <f t="shared" si="151"/>
        <v>5</v>
      </c>
      <c r="D1605" s="15">
        <f t="shared" si="152"/>
        <v>22</v>
      </c>
      <c r="E1605" s="15">
        <v>5660</v>
      </c>
      <c r="F1605" s="15">
        <v>0</v>
      </c>
      <c r="G1605" s="15">
        <f t="shared" si="153"/>
        <v>0</v>
      </c>
      <c r="H1605" s="15">
        <f t="shared" si="154"/>
        <v>0</v>
      </c>
      <c r="I1605" s="58">
        <f>'Fashring Assumptions'!$M$7*F1605</f>
        <v>0</v>
      </c>
      <c r="J1605" s="58">
        <f>'Fashring Assumptions'!$M$5*'Fashring Assumptions'!$M$7*E1605</f>
        <v>353.75</v>
      </c>
      <c r="K1605" s="58">
        <f t="shared" si="155"/>
        <v>353.75</v>
      </c>
    </row>
    <row r="1606" spans="1:11" x14ac:dyDescent="0.3">
      <c r="A1606" s="60">
        <v>43974</v>
      </c>
      <c r="B1606" s="15">
        <f t="shared" si="150"/>
        <v>2020</v>
      </c>
      <c r="C1606" s="15">
        <f t="shared" si="151"/>
        <v>5</v>
      </c>
      <c r="D1606" s="15">
        <f t="shared" si="152"/>
        <v>23</v>
      </c>
      <c r="E1606" s="15">
        <v>5087</v>
      </c>
      <c r="F1606" s="15">
        <v>0</v>
      </c>
      <c r="G1606" s="15">
        <f t="shared" si="153"/>
        <v>0</v>
      </c>
      <c r="H1606" s="15">
        <f t="shared" si="154"/>
        <v>0</v>
      </c>
      <c r="I1606" s="58">
        <f>'Fashring Assumptions'!$M$7*F1606</f>
        <v>0</v>
      </c>
      <c r="J1606" s="58">
        <f>'Fashring Assumptions'!$M$5*'Fashring Assumptions'!$M$7*E1606</f>
        <v>317.9375</v>
      </c>
      <c r="K1606" s="58">
        <f t="shared" si="155"/>
        <v>317.9375</v>
      </c>
    </row>
    <row r="1607" spans="1:11" x14ac:dyDescent="0.3">
      <c r="A1607" s="60">
        <v>43975</v>
      </c>
      <c r="B1607" s="15">
        <f t="shared" si="150"/>
        <v>2020</v>
      </c>
      <c r="C1607" s="15">
        <f t="shared" si="151"/>
        <v>5</v>
      </c>
      <c r="D1607" s="15">
        <f t="shared" si="152"/>
        <v>24</v>
      </c>
      <c r="E1607" s="15">
        <v>16885</v>
      </c>
      <c r="F1607" s="15">
        <v>12402</v>
      </c>
      <c r="G1607" s="15">
        <f t="shared" si="153"/>
        <v>1</v>
      </c>
      <c r="H1607" s="15">
        <f t="shared" si="154"/>
        <v>1000</v>
      </c>
      <c r="I1607" s="58">
        <f>'Fashring Assumptions'!$M$7*F1607</f>
        <v>31005</v>
      </c>
      <c r="J1607" s="58">
        <f>'Fashring Assumptions'!$M$5*'Fashring Assumptions'!$M$7*E1607</f>
        <v>1055.3125</v>
      </c>
      <c r="K1607" s="58">
        <f t="shared" si="155"/>
        <v>33060.3125</v>
      </c>
    </row>
    <row r="1608" spans="1:11" x14ac:dyDescent="0.3">
      <c r="A1608" s="60">
        <v>43976</v>
      </c>
      <c r="B1608" s="15">
        <f t="shared" si="150"/>
        <v>2020</v>
      </c>
      <c r="C1608" s="15">
        <f t="shared" si="151"/>
        <v>5</v>
      </c>
      <c r="D1608" s="15">
        <f t="shared" si="152"/>
        <v>25</v>
      </c>
      <c r="E1608" s="15">
        <v>16328</v>
      </c>
      <c r="F1608" s="15">
        <v>0</v>
      </c>
      <c r="G1608" s="15">
        <f t="shared" si="153"/>
        <v>0</v>
      </c>
      <c r="H1608" s="15">
        <f t="shared" si="154"/>
        <v>0</v>
      </c>
      <c r="I1608" s="58">
        <f>'Fashring Assumptions'!$M$7*F1608</f>
        <v>0</v>
      </c>
      <c r="J1608" s="58">
        <f>'Fashring Assumptions'!$M$5*'Fashring Assumptions'!$M$7*E1608</f>
        <v>1020.5</v>
      </c>
      <c r="K1608" s="58">
        <f t="shared" si="155"/>
        <v>1020.5</v>
      </c>
    </row>
    <row r="1609" spans="1:11" x14ac:dyDescent="0.3">
      <c r="A1609" s="60">
        <v>43977</v>
      </c>
      <c r="B1609" s="15">
        <f t="shared" si="150"/>
        <v>2020</v>
      </c>
      <c r="C1609" s="15">
        <f t="shared" si="151"/>
        <v>5</v>
      </c>
      <c r="D1609" s="15">
        <f t="shared" si="152"/>
        <v>26</v>
      </c>
      <c r="E1609" s="15">
        <v>15709</v>
      </c>
      <c r="F1609" s="15">
        <v>0</v>
      </c>
      <c r="G1609" s="15">
        <f t="shared" si="153"/>
        <v>0</v>
      </c>
      <c r="H1609" s="15">
        <f t="shared" si="154"/>
        <v>0</v>
      </c>
      <c r="I1609" s="58">
        <f>'Fashring Assumptions'!$M$7*F1609</f>
        <v>0</v>
      </c>
      <c r="J1609" s="58">
        <f>'Fashring Assumptions'!$M$5*'Fashring Assumptions'!$M$7*E1609</f>
        <v>981.8125</v>
      </c>
      <c r="K1609" s="58">
        <f t="shared" si="155"/>
        <v>981.8125</v>
      </c>
    </row>
    <row r="1610" spans="1:11" x14ac:dyDescent="0.3">
      <c r="A1610" s="60">
        <v>43978</v>
      </c>
      <c r="B1610" s="15">
        <f t="shared" si="150"/>
        <v>2020</v>
      </c>
      <c r="C1610" s="15">
        <f t="shared" si="151"/>
        <v>5</v>
      </c>
      <c r="D1610" s="15">
        <f t="shared" si="152"/>
        <v>27</v>
      </c>
      <c r="E1610" s="15">
        <v>15171</v>
      </c>
      <c r="F1610" s="15">
        <v>0</v>
      </c>
      <c r="G1610" s="15">
        <f t="shared" si="153"/>
        <v>0</v>
      </c>
      <c r="H1610" s="15">
        <f t="shared" si="154"/>
        <v>0</v>
      </c>
      <c r="I1610" s="58">
        <f>'Fashring Assumptions'!$M$7*F1610</f>
        <v>0</v>
      </c>
      <c r="J1610" s="58">
        <f>'Fashring Assumptions'!$M$5*'Fashring Assumptions'!$M$7*E1610</f>
        <v>948.1875</v>
      </c>
      <c r="K1610" s="58">
        <f t="shared" si="155"/>
        <v>948.1875</v>
      </c>
    </row>
    <row r="1611" spans="1:11" x14ac:dyDescent="0.3">
      <c r="A1611" s="60">
        <v>43979</v>
      </c>
      <c r="B1611" s="15">
        <f t="shared" si="150"/>
        <v>2020</v>
      </c>
      <c r="C1611" s="15">
        <f t="shared" si="151"/>
        <v>5</v>
      </c>
      <c r="D1611" s="15">
        <f t="shared" si="152"/>
        <v>28</v>
      </c>
      <c r="E1611" s="15">
        <v>14604</v>
      </c>
      <c r="F1611" s="15">
        <v>0</v>
      </c>
      <c r="G1611" s="15">
        <f t="shared" si="153"/>
        <v>0</v>
      </c>
      <c r="H1611" s="15">
        <f t="shared" si="154"/>
        <v>0</v>
      </c>
      <c r="I1611" s="58">
        <f>'Fashring Assumptions'!$M$7*F1611</f>
        <v>0</v>
      </c>
      <c r="J1611" s="58">
        <f>'Fashring Assumptions'!$M$5*'Fashring Assumptions'!$M$7*E1611</f>
        <v>912.75</v>
      </c>
      <c r="K1611" s="58">
        <f t="shared" si="155"/>
        <v>912.75</v>
      </c>
    </row>
    <row r="1612" spans="1:11" x14ac:dyDescent="0.3">
      <c r="A1612" s="60">
        <v>43980</v>
      </c>
      <c r="B1612" s="15">
        <f t="shared" si="150"/>
        <v>2020</v>
      </c>
      <c r="C1612" s="15">
        <f t="shared" si="151"/>
        <v>5</v>
      </c>
      <c r="D1612" s="15">
        <f t="shared" si="152"/>
        <v>29</v>
      </c>
      <c r="E1612" s="15">
        <v>14026</v>
      </c>
      <c r="F1612" s="15">
        <v>0</v>
      </c>
      <c r="G1612" s="15">
        <f t="shared" si="153"/>
        <v>0</v>
      </c>
      <c r="H1612" s="15">
        <f t="shared" si="154"/>
        <v>0</v>
      </c>
      <c r="I1612" s="58">
        <f>'Fashring Assumptions'!$M$7*F1612</f>
        <v>0</v>
      </c>
      <c r="J1612" s="58">
        <f>'Fashring Assumptions'!$M$5*'Fashring Assumptions'!$M$7*E1612</f>
        <v>876.625</v>
      </c>
      <c r="K1612" s="58">
        <f t="shared" si="155"/>
        <v>876.625</v>
      </c>
    </row>
    <row r="1613" spans="1:11" x14ac:dyDescent="0.3">
      <c r="A1613" s="60">
        <v>43981</v>
      </c>
      <c r="B1613" s="15">
        <f t="shared" si="150"/>
        <v>2020</v>
      </c>
      <c r="C1613" s="15">
        <f t="shared" si="151"/>
        <v>5</v>
      </c>
      <c r="D1613" s="15">
        <f t="shared" si="152"/>
        <v>30</v>
      </c>
      <c r="E1613" s="15">
        <v>13488</v>
      </c>
      <c r="F1613" s="15">
        <v>0</v>
      </c>
      <c r="G1613" s="15">
        <f t="shared" si="153"/>
        <v>0</v>
      </c>
      <c r="H1613" s="15">
        <f t="shared" si="154"/>
        <v>0</v>
      </c>
      <c r="I1613" s="58">
        <f>'Fashring Assumptions'!$M$7*F1613</f>
        <v>0</v>
      </c>
      <c r="J1613" s="58">
        <f>'Fashring Assumptions'!$M$5*'Fashring Assumptions'!$M$7*E1613</f>
        <v>843</v>
      </c>
      <c r="K1613" s="58">
        <f t="shared" si="155"/>
        <v>843</v>
      </c>
    </row>
    <row r="1614" spans="1:11" x14ac:dyDescent="0.3">
      <c r="A1614" s="60">
        <v>43982</v>
      </c>
      <c r="B1614" s="15">
        <f t="shared" si="150"/>
        <v>2020</v>
      </c>
      <c r="C1614" s="15">
        <f t="shared" si="151"/>
        <v>5</v>
      </c>
      <c r="D1614" s="15">
        <f t="shared" si="152"/>
        <v>31</v>
      </c>
      <c r="E1614" s="15">
        <v>12847</v>
      </c>
      <c r="F1614" s="15">
        <v>0</v>
      </c>
      <c r="G1614" s="15">
        <f t="shared" si="153"/>
        <v>0</v>
      </c>
      <c r="H1614" s="15">
        <f t="shared" si="154"/>
        <v>0</v>
      </c>
      <c r="I1614" s="58">
        <f>'Fashring Assumptions'!$M$7*F1614</f>
        <v>0</v>
      </c>
      <c r="J1614" s="58">
        <f>'Fashring Assumptions'!$M$5*'Fashring Assumptions'!$M$7*E1614</f>
        <v>802.9375</v>
      </c>
      <c r="K1614" s="58">
        <f t="shared" si="155"/>
        <v>802.9375</v>
      </c>
    </row>
    <row r="1615" spans="1:11" x14ac:dyDescent="0.3">
      <c r="A1615" s="60">
        <v>43983</v>
      </c>
      <c r="B1615" s="15">
        <f t="shared" si="150"/>
        <v>2020</v>
      </c>
      <c r="C1615" s="15">
        <f t="shared" si="151"/>
        <v>6</v>
      </c>
      <c r="D1615" s="15">
        <f t="shared" si="152"/>
        <v>1</v>
      </c>
      <c r="E1615" s="15">
        <v>12249</v>
      </c>
      <c r="F1615" s="15">
        <v>0</v>
      </c>
      <c r="G1615" s="15">
        <f t="shared" si="153"/>
        <v>0</v>
      </c>
      <c r="H1615" s="15">
        <f t="shared" si="154"/>
        <v>0</v>
      </c>
      <c r="I1615" s="58">
        <f>'Fashring Assumptions'!$M$7*F1615</f>
        <v>0</v>
      </c>
      <c r="J1615" s="58">
        <f>'Fashring Assumptions'!$M$5*'Fashring Assumptions'!$M$7*E1615</f>
        <v>765.5625</v>
      </c>
      <c r="K1615" s="58">
        <f t="shared" si="155"/>
        <v>765.5625</v>
      </c>
    </row>
    <row r="1616" spans="1:11" x14ac:dyDescent="0.3">
      <c r="A1616" s="60">
        <v>43984</v>
      </c>
      <c r="B1616" s="15">
        <f t="shared" si="150"/>
        <v>2020</v>
      </c>
      <c r="C1616" s="15">
        <f t="shared" si="151"/>
        <v>6</v>
      </c>
      <c r="D1616" s="15">
        <f t="shared" si="152"/>
        <v>2</v>
      </c>
      <c r="E1616" s="15">
        <v>11669</v>
      </c>
      <c r="F1616" s="15">
        <v>0</v>
      </c>
      <c r="G1616" s="15">
        <f t="shared" si="153"/>
        <v>0</v>
      </c>
      <c r="H1616" s="15">
        <f t="shared" si="154"/>
        <v>0</v>
      </c>
      <c r="I1616" s="58">
        <f>'Fashring Assumptions'!$M$7*F1616</f>
        <v>0</v>
      </c>
      <c r="J1616" s="58">
        <f>'Fashring Assumptions'!$M$5*'Fashring Assumptions'!$M$7*E1616</f>
        <v>729.3125</v>
      </c>
      <c r="K1616" s="58">
        <f t="shared" si="155"/>
        <v>729.3125</v>
      </c>
    </row>
    <row r="1617" spans="1:11" x14ac:dyDescent="0.3">
      <c r="A1617" s="60">
        <v>43985</v>
      </c>
      <c r="B1617" s="15">
        <f t="shared" si="150"/>
        <v>2020</v>
      </c>
      <c r="C1617" s="15">
        <f t="shared" si="151"/>
        <v>6</v>
      </c>
      <c r="D1617" s="15">
        <f t="shared" si="152"/>
        <v>3</v>
      </c>
      <c r="E1617" s="15">
        <v>11007</v>
      </c>
      <c r="F1617" s="15">
        <v>0</v>
      </c>
      <c r="G1617" s="15">
        <f t="shared" si="153"/>
        <v>0</v>
      </c>
      <c r="H1617" s="15">
        <f t="shared" si="154"/>
        <v>0</v>
      </c>
      <c r="I1617" s="58">
        <f>'Fashring Assumptions'!$M$7*F1617</f>
        <v>0</v>
      </c>
      <c r="J1617" s="58">
        <f>'Fashring Assumptions'!$M$5*'Fashring Assumptions'!$M$7*E1617</f>
        <v>687.9375</v>
      </c>
      <c r="K1617" s="58">
        <f t="shared" si="155"/>
        <v>687.9375</v>
      </c>
    </row>
    <row r="1618" spans="1:11" x14ac:dyDescent="0.3">
      <c r="A1618" s="60">
        <v>43986</v>
      </c>
      <c r="B1618" s="15">
        <f t="shared" si="150"/>
        <v>2020</v>
      </c>
      <c r="C1618" s="15">
        <f t="shared" si="151"/>
        <v>6</v>
      </c>
      <c r="D1618" s="15">
        <f t="shared" si="152"/>
        <v>4</v>
      </c>
      <c r="E1618" s="15">
        <v>10414</v>
      </c>
      <c r="F1618" s="15">
        <v>0</v>
      </c>
      <c r="G1618" s="15">
        <f t="shared" si="153"/>
        <v>0</v>
      </c>
      <c r="H1618" s="15">
        <f t="shared" si="154"/>
        <v>0</v>
      </c>
      <c r="I1618" s="58">
        <f>'Fashring Assumptions'!$M$7*F1618</f>
        <v>0</v>
      </c>
      <c r="J1618" s="58">
        <f>'Fashring Assumptions'!$M$5*'Fashring Assumptions'!$M$7*E1618</f>
        <v>650.875</v>
      </c>
      <c r="K1618" s="58">
        <f t="shared" si="155"/>
        <v>650.875</v>
      </c>
    </row>
    <row r="1619" spans="1:11" x14ac:dyDescent="0.3">
      <c r="A1619" s="60">
        <v>43987</v>
      </c>
      <c r="B1619" s="15">
        <f t="shared" si="150"/>
        <v>2020</v>
      </c>
      <c r="C1619" s="15">
        <f t="shared" si="151"/>
        <v>6</v>
      </c>
      <c r="D1619" s="15">
        <f t="shared" si="152"/>
        <v>5</v>
      </c>
      <c r="E1619" s="15">
        <v>9870</v>
      </c>
      <c r="F1619" s="15">
        <v>0</v>
      </c>
      <c r="G1619" s="15">
        <f t="shared" si="153"/>
        <v>0</v>
      </c>
      <c r="H1619" s="15">
        <f t="shared" si="154"/>
        <v>0</v>
      </c>
      <c r="I1619" s="58">
        <f>'Fashring Assumptions'!$M$7*F1619</f>
        <v>0</v>
      </c>
      <c r="J1619" s="58">
        <f>'Fashring Assumptions'!$M$5*'Fashring Assumptions'!$M$7*E1619</f>
        <v>616.875</v>
      </c>
      <c r="K1619" s="58">
        <f t="shared" si="155"/>
        <v>616.875</v>
      </c>
    </row>
    <row r="1620" spans="1:11" x14ac:dyDescent="0.3">
      <c r="A1620" s="60">
        <v>43988</v>
      </c>
      <c r="B1620" s="15">
        <f t="shared" si="150"/>
        <v>2020</v>
      </c>
      <c r="C1620" s="15">
        <f t="shared" si="151"/>
        <v>6</v>
      </c>
      <c r="D1620" s="15">
        <f t="shared" si="152"/>
        <v>6</v>
      </c>
      <c r="E1620" s="15">
        <v>9274</v>
      </c>
      <c r="F1620" s="15">
        <v>0</v>
      </c>
      <c r="G1620" s="15">
        <f t="shared" si="153"/>
        <v>0</v>
      </c>
      <c r="H1620" s="15">
        <f t="shared" si="154"/>
        <v>0</v>
      </c>
      <c r="I1620" s="58">
        <f>'Fashring Assumptions'!$M$7*F1620</f>
        <v>0</v>
      </c>
      <c r="J1620" s="58">
        <f>'Fashring Assumptions'!$M$5*'Fashring Assumptions'!$M$7*E1620</f>
        <v>579.625</v>
      </c>
      <c r="K1620" s="58">
        <f t="shared" si="155"/>
        <v>579.625</v>
      </c>
    </row>
    <row r="1621" spans="1:11" x14ac:dyDescent="0.3">
      <c r="A1621" s="60">
        <v>43989</v>
      </c>
      <c r="B1621" s="15">
        <f t="shared" si="150"/>
        <v>2020</v>
      </c>
      <c r="C1621" s="15">
        <f t="shared" si="151"/>
        <v>6</v>
      </c>
      <c r="D1621" s="15">
        <f t="shared" si="152"/>
        <v>7</v>
      </c>
      <c r="E1621" s="15">
        <v>8632</v>
      </c>
      <c r="F1621" s="15">
        <v>0</v>
      </c>
      <c r="G1621" s="15">
        <f t="shared" si="153"/>
        <v>0</v>
      </c>
      <c r="H1621" s="15">
        <f t="shared" si="154"/>
        <v>0</v>
      </c>
      <c r="I1621" s="58">
        <f>'Fashring Assumptions'!$M$7*F1621</f>
        <v>0</v>
      </c>
      <c r="J1621" s="58">
        <f>'Fashring Assumptions'!$M$5*'Fashring Assumptions'!$M$7*E1621</f>
        <v>539.5</v>
      </c>
      <c r="K1621" s="58">
        <f t="shared" si="155"/>
        <v>539.5</v>
      </c>
    </row>
    <row r="1622" spans="1:11" x14ac:dyDescent="0.3">
      <c r="A1622" s="60">
        <v>43990</v>
      </c>
      <c r="B1622" s="15">
        <f t="shared" si="150"/>
        <v>2020</v>
      </c>
      <c r="C1622" s="15">
        <f t="shared" si="151"/>
        <v>6</v>
      </c>
      <c r="D1622" s="15">
        <f t="shared" si="152"/>
        <v>8</v>
      </c>
      <c r="E1622" s="15">
        <v>8036</v>
      </c>
      <c r="F1622" s="15">
        <v>0</v>
      </c>
      <c r="G1622" s="15">
        <f t="shared" si="153"/>
        <v>0</v>
      </c>
      <c r="H1622" s="15">
        <f t="shared" si="154"/>
        <v>0</v>
      </c>
      <c r="I1622" s="58">
        <f>'Fashring Assumptions'!$M$7*F1622</f>
        <v>0</v>
      </c>
      <c r="J1622" s="58">
        <f>'Fashring Assumptions'!$M$5*'Fashring Assumptions'!$M$7*E1622</f>
        <v>502.25</v>
      </c>
      <c r="K1622" s="58">
        <f t="shared" si="155"/>
        <v>502.25</v>
      </c>
    </row>
    <row r="1623" spans="1:11" x14ac:dyDescent="0.3">
      <c r="A1623" s="60">
        <v>43991</v>
      </c>
      <c r="B1623" s="15">
        <f t="shared" si="150"/>
        <v>2020</v>
      </c>
      <c r="C1623" s="15">
        <f t="shared" si="151"/>
        <v>6</v>
      </c>
      <c r="D1623" s="15">
        <f t="shared" si="152"/>
        <v>9</v>
      </c>
      <c r="E1623" s="15">
        <v>7475</v>
      </c>
      <c r="F1623" s="15">
        <v>0</v>
      </c>
      <c r="G1623" s="15">
        <f t="shared" si="153"/>
        <v>0</v>
      </c>
      <c r="H1623" s="15">
        <f t="shared" si="154"/>
        <v>0</v>
      </c>
      <c r="I1623" s="58">
        <f>'Fashring Assumptions'!$M$7*F1623</f>
        <v>0</v>
      </c>
      <c r="J1623" s="58">
        <f>'Fashring Assumptions'!$M$5*'Fashring Assumptions'!$M$7*E1623</f>
        <v>467.1875</v>
      </c>
      <c r="K1623" s="58">
        <f t="shared" si="155"/>
        <v>467.1875</v>
      </c>
    </row>
    <row r="1624" spans="1:11" x14ac:dyDescent="0.3">
      <c r="A1624" s="60">
        <v>43992</v>
      </c>
      <c r="B1624" s="15">
        <f t="shared" si="150"/>
        <v>2020</v>
      </c>
      <c r="C1624" s="15">
        <f t="shared" si="151"/>
        <v>6</v>
      </c>
      <c r="D1624" s="15">
        <f t="shared" si="152"/>
        <v>10</v>
      </c>
      <c r="E1624" s="15">
        <v>6850</v>
      </c>
      <c r="F1624" s="15">
        <v>0</v>
      </c>
      <c r="G1624" s="15">
        <f t="shared" si="153"/>
        <v>0</v>
      </c>
      <c r="H1624" s="15">
        <f t="shared" si="154"/>
        <v>0</v>
      </c>
      <c r="I1624" s="58">
        <f>'Fashring Assumptions'!$M$7*F1624</f>
        <v>0</v>
      </c>
      <c r="J1624" s="58">
        <f>'Fashring Assumptions'!$M$5*'Fashring Assumptions'!$M$7*E1624</f>
        <v>428.125</v>
      </c>
      <c r="K1624" s="58">
        <f t="shared" si="155"/>
        <v>428.125</v>
      </c>
    </row>
    <row r="1625" spans="1:11" x14ac:dyDescent="0.3">
      <c r="A1625" s="60">
        <v>43993</v>
      </c>
      <c r="B1625" s="15">
        <f t="shared" si="150"/>
        <v>2020</v>
      </c>
      <c r="C1625" s="15">
        <f t="shared" si="151"/>
        <v>6</v>
      </c>
      <c r="D1625" s="15">
        <f t="shared" si="152"/>
        <v>11</v>
      </c>
      <c r="E1625" s="15">
        <v>6251</v>
      </c>
      <c r="F1625" s="15">
        <v>0</v>
      </c>
      <c r="G1625" s="15">
        <f t="shared" si="153"/>
        <v>0</v>
      </c>
      <c r="H1625" s="15">
        <f t="shared" si="154"/>
        <v>0</v>
      </c>
      <c r="I1625" s="58">
        <f>'Fashring Assumptions'!$M$7*F1625</f>
        <v>0</v>
      </c>
      <c r="J1625" s="58">
        <f>'Fashring Assumptions'!$M$5*'Fashring Assumptions'!$M$7*E1625</f>
        <v>390.6875</v>
      </c>
      <c r="K1625" s="58">
        <f t="shared" si="155"/>
        <v>390.6875</v>
      </c>
    </row>
    <row r="1626" spans="1:11" x14ac:dyDescent="0.3">
      <c r="A1626" s="60">
        <v>43994</v>
      </c>
      <c r="B1626" s="15">
        <f t="shared" si="150"/>
        <v>2020</v>
      </c>
      <c r="C1626" s="15">
        <f t="shared" si="151"/>
        <v>6</v>
      </c>
      <c r="D1626" s="15">
        <f t="shared" si="152"/>
        <v>12</v>
      </c>
      <c r="E1626" s="15">
        <v>5657</v>
      </c>
      <c r="F1626" s="15">
        <v>0</v>
      </c>
      <c r="G1626" s="15">
        <f t="shared" si="153"/>
        <v>0</v>
      </c>
      <c r="H1626" s="15">
        <f t="shared" si="154"/>
        <v>0</v>
      </c>
      <c r="I1626" s="58">
        <f>'Fashring Assumptions'!$M$7*F1626</f>
        <v>0</v>
      </c>
      <c r="J1626" s="58">
        <f>'Fashring Assumptions'!$M$5*'Fashring Assumptions'!$M$7*E1626</f>
        <v>353.5625</v>
      </c>
      <c r="K1626" s="58">
        <f t="shared" si="155"/>
        <v>353.5625</v>
      </c>
    </row>
    <row r="1627" spans="1:11" x14ac:dyDescent="0.3">
      <c r="A1627" s="60">
        <v>43995</v>
      </c>
      <c r="B1627" s="15">
        <f t="shared" si="150"/>
        <v>2020</v>
      </c>
      <c r="C1627" s="15">
        <f t="shared" si="151"/>
        <v>6</v>
      </c>
      <c r="D1627" s="15">
        <f t="shared" si="152"/>
        <v>13</v>
      </c>
      <c r="E1627" s="15">
        <v>5119</v>
      </c>
      <c r="F1627" s="15">
        <v>0</v>
      </c>
      <c r="G1627" s="15">
        <f t="shared" si="153"/>
        <v>0</v>
      </c>
      <c r="H1627" s="15">
        <f t="shared" si="154"/>
        <v>0</v>
      </c>
      <c r="I1627" s="58">
        <f>'Fashring Assumptions'!$M$7*F1627</f>
        <v>0</v>
      </c>
      <c r="J1627" s="58">
        <f>'Fashring Assumptions'!$M$5*'Fashring Assumptions'!$M$7*E1627</f>
        <v>319.9375</v>
      </c>
      <c r="K1627" s="58">
        <f t="shared" si="155"/>
        <v>319.9375</v>
      </c>
    </row>
    <row r="1628" spans="1:11" x14ac:dyDescent="0.3">
      <c r="A1628" s="60">
        <v>43996</v>
      </c>
      <c r="B1628" s="15">
        <f t="shared" si="150"/>
        <v>2020</v>
      </c>
      <c r="C1628" s="15">
        <f t="shared" si="151"/>
        <v>6</v>
      </c>
      <c r="D1628" s="15">
        <f t="shared" si="152"/>
        <v>14</v>
      </c>
      <c r="E1628" s="15">
        <v>19098</v>
      </c>
      <c r="F1628" s="15">
        <v>14527</v>
      </c>
      <c r="G1628" s="15">
        <f t="shared" si="153"/>
        <v>1</v>
      </c>
      <c r="H1628" s="15">
        <f t="shared" si="154"/>
        <v>1000</v>
      </c>
      <c r="I1628" s="58">
        <f>'Fashring Assumptions'!$M$7*F1628</f>
        <v>36317.5</v>
      </c>
      <c r="J1628" s="58">
        <f>'Fashring Assumptions'!$M$5*'Fashring Assumptions'!$M$7*E1628</f>
        <v>1193.625</v>
      </c>
      <c r="K1628" s="58">
        <f t="shared" si="155"/>
        <v>38511.125</v>
      </c>
    </row>
    <row r="1629" spans="1:11" x14ac:dyDescent="0.3">
      <c r="A1629" s="60">
        <v>43997</v>
      </c>
      <c r="B1629" s="15">
        <f t="shared" si="150"/>
        <v>2020</v>
      </c>
      <c r="C1629" s="15">
        <f t="shared" si="151"/>
        <v>6</v>
      </c>
      <c r="D1629" s="15">
        <f t="shared" si="152"/>
        <v>15</v>
      </c>
      <c r="E1629" s="15">
        <v>18466</v>
      </c>
      <c r="F1629" s="15">
        <v>0</v>
      </c>
      <c r="G1629" s="15">
        <f t="shared" si="153"/>
        <v>0</v>
      </c>
      <c r="H1629" s="15">
        <f t="shared" si="154"/>
        <v>0</v>
      </c>
      <c r="I1629" s="58">
        <f>'Fashring Assumptions'!$M$7*F1629</f>
        <v>0</v>
      </c>
      <c r="J1629" s="58">
        <f>'Fashring Assumptions'!$M$5*'Fashring Assumptions'!$M$7*E1629</f>
        <v>1154.125</v>
      </c>
      <c r="K1629" s="58">
        <f t="shared" si="155"/>
        <v>1154.125</v>
      </c>
    </row>
    <row r="1630" spans="1:11" x14ac:dyDescent="0.3">
      <c r="A1630" s="60">
        <v>43998</v>
      </c>
      <c r="B1630" s="15">
        <f t="shared" si="150"/>
        <v>2020</v>
      </c>
      <c r="C1630" s="15">
        <f t="shared" si="151"/>
        <v>6</v>
      </c>
      <c r="D1630" s="15">
        <f t="shared" si="152"/>
        <v>16</v>
      </c>
      <c r="E1630" s="15">
        <v>17916</v>
      </c>
      <c r="F1630" s="15">
        <v>0</v>
      </c>
      <c r="G1630" s="15">
        <f t="shared" si="153"/>
        <v>0</v>
      </c>
      <c r="H1630" s="15">
        <f t="shared" si="154"/>
        <v>0</v>
      </c>
      <c r="I1630" s="58">
        <f>'Fashring Assumptions'!$M$7*F1630</f>
        <v>0</v>
      </c>
      <c r="J1630" s="58">
        <f>'Fashring Assumptions'!$M$5*'Fashring Assumptions'!$M$7*E1630</f>
        <v>1119.75</v>
      </c>
      <c r="K1630" s="58">
        <f t="shared" si="155"/>
        <v>1119.75</v>
      </c>
    </row>
    <row r="1631" spans="1:11" x14ac:dyDescent="0.3">
      <c r="A1631" s="60">
        <v>43999</v>
      </c>
      <c r="B1631" s="15">
        <f t="shared" si="150"/>
        <v>2020</v>
      </c>
      <c r="C1631" s="15">
        <f t="shared" si="151"/>
        <v>6</v>
      </c>
      <c r="D1631" s="15">
        <f t="shared" si="152"/>
        <v>17</v>
      </c>
      <c r="E1631" s="15">
        <v>17273</v>
      </c>
      <c r="F1631" s="15">
        <v>0</v>
      </c>
      <c r="G1631" s="15">
        <f t="shared" si="153"/>
        <v>0</v>
      </c>
      <c r="H1631" s="15">
        <f t="shared" si="154"/>
        <v>0</v>
      </c>
      <c r="I1631" s="58">
        <f>'Fashring Assumptions'!$M$7*F1631</f>
        <v>0</v>
      </c>
      <c r="J1631" s="58">
        <f>'Fashring Assumptions'!$M$5*'Fashring Assumptions'!$M$7*E1631</f>
        <v>1079.5625</v>
      </c>
      <c r="K1631" s="58">
        <f t="shared" si="155"/>
        <v>1079.5625</v>
      </c>
    </row>
    <row r="1632" spans="1:11" x14ac:dyDescent="0.3">
      <c r="A1632" s="60">
        <v>44000</v>
      </c>
      <c r="B1632" s="15">
        <f t="shared" si="150"/>
        <v>2020</v>
      </c>
      <c r="C1632" s="15">
        <f t="shared" si="151"/>
        <v>6</v>
      </c>
      <c r="D1632" s="15">
        <f t="shared" si="152"/>
        <v>18</v>
      </c>
      <c r="E1632" s="15">
        <v>16648</v>
      </c>
      <c r="F1632" s="15">
        <v>0</v>
      </c>
      <c r="G1632" s="15">
        <f t="shared" si="153"/>
        <v>0</v>
      </c>
      <c r="H1632" s="15">
        <f t="shared" si="154"/>
        <v>0</v>
      </c>
      <c r="I1632" s="58">
        <f>'Fashring Assumptions'!$M$7*F1632</f>
        <v>0</v>
      </c>
      <c r="J1632" s="58">
        <f>'Fashring Assumptions'!$M$5*'Fashring Assumptions'!$M$7*E1632</f>
        <v>1040.5</v>
      </c>
      <c r="K1632" s="58">
        <f t="shared" si="155"/>
        <v>1040.5</v>
      </c>
    </row>
    <row r="1633" spans="1:11" x14ac:dyDescent="0.3">
      <c r="A1633" s="60">
        <v>44001</v>
      </c>
      <c r="B1633" s="15">
        <f t="shared" si="150"/>
        <v>2020</v>
      </c>
      <c r="C1633" s="15">
        <f t="shared" si="151"/>
        <v>6</v>
      </c>
      <c r="D1633" s="15">
        <f t="shared" si="152"/>
        <v>19</v>
      </c>
      <c r="E1633" s="15">
        <v>16133</v>
      </c>
      <c r="F1633" s="15">
        <v>0</v>
      </c>
      <c r="G1633" s="15">
        <f t="shared" si="153"/>
        <v>0</v>
      </c>
      <c r="H1633" s="15">
        <f t="shared" si="154"/>
        <v>0</v>
      </c>
      <c r="I1633" s="58">
        <f>'Fashring Assumptions'!$M$7*F1633</f>
        <v>0</v>
      </c>
      <c r="J1633" s="58">
        <f>'Fashring Assumptions'!$M$5*'Fashring Assumptions'!$M$7*E1633</f>
        <v>1008.3125</v>
      </c>
      <c r="K1633" s="58">
        <f t="shared" si="155"/>
        <v>1008.3125</v>
      </c>
    </row>
    <row r="1634" spans="1:11" x14ac:dyDescent="0.3">
      <c r="A1634" s="60">
        <v>44002</v>
      </c>
      <c r="B1634" s="15">
        <f t="shared" si="150"/>
        <v>2020</v>
      </c>
      <c r="C1634" s="15">
        <f t="shared" si="151"/>
        <v>6</v>
      </c>
      <c r="D1634" s="15">
        <f t="shared" si="152"/>
        <v>20</v>
      </c>
      <c r="E1634" s="15">
        <v>15277</v>
      </c>
      <c r="F1634" s="15">
        <v>0</v>
      </c>
      <c r="G1634" s="15">
        <f t="shared" si="153"/>
        <v>0</v>
      </c>
      <c r="H1634" s="15">
        <f t="shared" si="154"/>
        <v>0</v>
      </c>
      <c r="I1634" s="58">
        <f>'Fashring Assumptions'!$M$7*F1634</f>
        <v>0</v>
      </c>
      <c r="J1634" s="58">
        <f>'Fashring Assumptions'!$M$5*'Fashring Assumptions'!$M$7*E1634</f>
        <v>954.8125</v>
      </c>
      <c r="K1634" s="58">
        <f t="shared" si="155"/>
        <v>954.8125</v>
      </c>
    </row>
    <row r="1635" spans="1:11" x14ac:dyDescent="0.3">
      <c r="A1635" s="60">
        <v>44003</v>
      </c>
      <c r="B1635" s="15">
        <f t="shared" si="150"/>
        <v>2020</v>
      </c>
      <c r="C1635" s="15">
        <f t="shared" si="151"/>
        <v>6</v>
      </c>
      <c r="D1635" s="15">
        <f t="shared" si="152"/>
        <v>21</v>
      </c>
      <c r="E1635" s="15">
        <v>14373</v>
      </c>
      <c r="F1635" s="15">
        <v>0</v>
      </c>
      <c r="G1635" s="15">
        <f t="shared" si="153"/>
        <v>0</v>
      </c>
      <c r="H1635" s="15">
        <f t="shared" si="154"/>
        <v>0</v>
      </c>
      <c r="I1635" s="58">
        <f>'Fashring Assumptions'!$M$7*F1635</f>
        <v>0</v>
      </c>
      <c r="J1635" s="58">
        <f>'Fashring Assumptions'!$M$5*'Fashring Assumptions'!$M$7*E1635</f>
        <v>898.3125</v>
      </c>
      <c r="K1635" s="58">
        <f t="shared" si="155"/>
        <v>898.3125</v>
      </c>
    </row>
    <row r="1636" spans="1:11" x14ac:dyDescent="0.3">
      <c r="A1636" s="60">
        <v>44004</v>
      </c>
      <c r="B1636" s="15">
        <f t="shared" si="150"/>
        <v>2020</v>
      </c>
      <c r="C1636" s="15">
        <f t="shared" si="151"/>
        <v>6</v>
      </c>
      <c r="D1636" s="15">
        <f t="shared" si="152"/>
        <v>22</v>
      </c>
      <c r="E1636" s="15">
        <v>13571</v>
      </c>
      <c r="F1636" s="15">
        <v>0</v>
      </c>
      <c r="G1636" s="15">
        <f t="shared" si="153"/>
        <v>0</v>
      </c>
      <c r="H1636" s="15">
        <f t="shared" si="154"/>
        <v>0</v>
      </c>
      <c r="I1636" s="58">
        <f>'Fashring Assumptions'!$M$7*F1636</f>
        <v>0</v>
      </c>
      <c r="J1636" s="58">
        <f>'Fashring Assumptions'!$M$5*'Fashring Assumptions'!$M$7*E1636</f>
        <v>848.1875</v>
      </c>
      <c r="K1636" s="58">
        <f t="shared" si="155"/>
        <v>848.1875</v>
      </c>
    </row>
    <row r="1637" spans="1:11" x14ac:dyDescent="0.3">
      <c r="A1637" s="60">
        <v>44005</v>
      </c>
      <c r="B1637" s="15">
        <f t="shared" si="150"/>
        <v>2020</v>
      </c>
      <c r="C1637" s="15">
        <f t="shared" si="151"/>
        <v>6</v>
      </c>
      <c r="D1637" s="15">
        <f t="shared" si="152"/>
        <v>23</v>
      </c>
      <c r="E1637" s="15">
        <v>12697</v>
      </c>
      <c r="F1637" s="15">
        <v>0</v>
      </c>
      <c r="G1637" s="15">
        <f t="shared" si="153"/>
        <v>0</v>
      </c>
      <c r="H1637" s="15">
        <f t="shared" si="154"/>
        <v>0</v>
      </c>
      <c r="I1637" s="58">
        <f>'Fashring Assumptions'!$M$7*F1637</f>
        <v>0</v>
      </c>
      <c r="J1637" s="58">
        <f>'Fashring Assumptions'!$M$5*'Fashring Assumptions'!$M$7*E1637</f>
        <v>793.5625</v>
      </c>
      <c r="K1637" s="58">
        <f t="shared" si="155"/>
        <v>793.5625</v>
      </c>
    </row>
    <row r="1638" spans="1:11" x14ac:dyDescent="0.3">
      <c r="A1638" s="60">
        <v>44006</v>
      </c>
      <c r="B1638" s="15">
        <f t="shared" si="150"/>
        <v>2020</v>
      </c>
      <c r="C1638" s="15">
        <f t="shared" si="151"/>
        <v>6</v>
      </c>
      <c r="D1638" s="15">
        <f t="shared" si="152"/>
        <v>24</v>
      </c>
      <c r="E1638" s="15">
        <v>11791</v>
      </c>
      <c r="F1638" s="15">
        <v>0</v>
      </c>
      <c r="G1638" s="15">
        <f t="shared" si="153"/>
        <v>0</v>
      </c>
      <c r="H1638" s="15">
        <f t="shared" si="154"/>
        <v>0</v>
      </c>
      <c r="I1638" s="58">
        <f>'Fashring Assumptions'!$M$7*F1638</f>
        <v>0</v>
      </c>
      <c r="J1638" s="58">
        <f>'Fashring Assumptions'!$M$5*'Fashring Assumptions'!$M$7*E1638</f>
        <v>736.9375</v>
      </c>
      <c r="K1638" s="58">
        <f t="shared" si="155"/>
        <v>736.9375</v>
      </c>
    </row>
    <row r="1639" spans="1:11" x14ac:dyDescent="0.3">
      <c r="A1639" s="60">
        <v>44007</v>
      </c>
      <c r="B1639" s="15">
        <f t="shared" si="150"/>
        <v>2020</v>
      </c>
      <c r="C1639" s="15">
        <f t="shared" si="151"/>
        <v>6</v>
      </c>
      <c r="D1639" s="15">
        <f t="shared" si="152"/>
        <v>25</v>
      </c>
      <c r="E1639" s="15">
        <v>10911</v>
      </c>
      <c r="F1639" s="15">
        <v>0</v>
      </c>
      <c r="G1639" s="15">
        <f t="shared" si="153"/>
        <v>0</v>
      </c>
      <c r="H1639" s="15">
        <f t="shared" si="154"/>
        <v>0</v>
      </c>
      <c r="I1639" s="58">
        <f>'Fashring Assumptions'!$M$7*F1639</f>
        <v>0</v>
      </c>
      <c r="J1639" s="58">
        <f>'Fashring Assumptions'!$M$5*'Fashring Assumptions'!$M$7*E1639</f>
        <v>681.9375</v>
      </c>
      <c r="K1639" s="58">
        <f t="shared" si="155"/>
        <v>681.9375</v>
      </c>
    </row>
    <row r="1640" spans="1:11" x14ac:dyDescent="0.3">
      <c r="A1640" s="60">
        <v>44008</v>
      </c>
      <c r="B1640" s="15">
        <f t="shared" si="150"/>
        <v>2020</v>
      </c>
      <c r="C1640" s="15">
        <f t="shared" si="151"/>
        <v>6</v>
      </c>
      <c r="D1640" s="15">
        <f t="shared" si="152"/>
        <v>26</v>
      </c>
      <c r="E1640" s="15">
        <v>10057</v>
      </c>
      <c r="F1640" s="15">
        <v>0</v>
      </c>
      <c r="G1640" s="15">
        <f t="shared" si="153"/>
        <v>0</v>
      </c>
      <c r="H1640" s="15">
        <f t="shared" si="154"/>
        <v>0</v>
      </c>
      <c r="I1640" s="58">
        <f>'Fashring Assumptions'!$M$7*F1640</f>
        <v>0</v>
      </c>
      <c r="J1640" s="58">
        <f>'Fashring Assumptions'!$M$5*'Fashring Assumptions'!$M$7*E1640</f>
        <v>628.5625</v>
      </c>
      <c r="K1640" s="58">
        <f t="shared" si="155"/>
        <v>628.5625</v>
      </c>
    </row>
    <row r="1641" spans="1:11" x14ac:dyDescent="0.3">
      <c r="A1641" s="60">
        <v>44009</v>
      </c>
      <c r="B1641" s="15">
        <f t="shared" si="150"/>
        <v>2020</v>
      </c>
      <c r="C1641" s="15">
        <f t="shared" si="151"/>
        <v>6</v>
      </c>
      <c r="D1641" s="15">
        <f t="shared" si="152"/>
        <v>27</v>
      </c>
      <c r="E1641" s="15">
        <v>9197</v>
      </c>
      <c r="F1641" s="15">
        <v>0</v>
      </c>
      <c r="G1641" s="15">
        <f t="shared" si="153"/>
        <v>0</v>
      </c>
      <c r="H1641" s="15">
        <f t="shared" si="154"/>
        <v>0</v>
      </c>
      <c r="I1641" s="58">
        <f>'Fashring Assumptions'!$M$7*F1641</f>
        <v>0</v>
      </c>
      <c r="J1641" s="58">
        <f>'Fashring Assumptions'!$M$5*'Fashring Assumptions'!$M$7*E1641</f>
        <v>574.8125</v>
      </c>
      <c r="K1641" s="58">
        <f t="shared" si="155"/>
        <v>574.8125</v>
      </c>
    </row>
    <row r="1642" spans="1:11" x14ac:dyDescent="0.3">
      <c r="A1642" s="60">
        <v>44010</v>
      </c>
      <c r="B1642" s="15">
        <f t="shared" si="150"/>
        <v>2020</v>
      </c>
      <c r="C1642" s="15">
        <f t="shared" si="151"/>
        <v>6</v>
      </c>
      <c r="D1642" s="15">
        <f t="shared" si="152"/>
        <v>28</v>
      </c>
      <c r="E1642" s="15">
        <v>8339</v>
      </c>
      <c r="F1642" s="15">
        <v>0</v>
      </c>
      <c r="G1642" s="15">
        <f t="shared" si="153"/>
        <v>0</v>
      </c>
      <c r="H1642" s="15">
        <f t="shared" si="154"/>
        <v>0</v>
      </c>
      <c r="I1642" s="58">
        <f>'Fashring Assumptions'!$M$7*F1642</f>
        <v>0</v>
      </c>
      <c r="J1642" s="58">
        <f>'Fashring Assumptions'!$M$5*'Fashring Assumptions'!$M$7*E1642</f>
        <v>521.1875</v>
      </c>
      <c r="K1642" s="58">
        <f t="shared" si="155"/>
        <v>521.1875</v>
      </c>
    </row>
    <row r="1643" spans="1:11" x14ac:dyDescent="0.3">
      <c r="A1643" s="60">
        <v>44011</v>
      </c>
      <c r="B1643" s="15">
        <f t="shared" si="150"/>
        <v>2020</v>
      </c>
      <c r="C1643" s="15">
        <f t="shared" si="151"/>
        <v>6</v>
      </c>
      <c r="D1643" s="15">
        <f t="shared" si="152"/>
        <v>29</v>
      </c>
      <c r="E1643" s="15">
        <v>7453</v>
      </c>
      <c r="F1643" s="15">
        <v>0</v>
      </c>
      <c r="G1643" s="15">
        <f t="shared" si="153"/>
        <v>0</v>
      </c>
      <c r="H1643" s="15">
        <f t="shared" si="154"/>
        <v>0</v>
      </c>
      <c r="I1643" s="58">
        <f>'Fashring Assumptions'!$M$7*F1643</f>
        <v>0</v>
      </c>
      <c r="J1643" s="58">
        <f>'Fashring Assumptions'!$M$5*'Fashring Assumptions'!$M$7*E1643</f>
        <v>465.8125</v>
      </c>
      <c r="K1643" s="58">
        <f t="shared" si="155"/>
        <v>465.8125</v>
      </c>
    </row>
    <row r="1644" spans="1:11" x14ac:dyDescent="0.3">
      <c r="A1644" s="60">
        <v>44012</v>
      </c>
      <c r="B1644" s="15">
        <f t="shared" si="150"/>
        <v>2020</v>
      </c>
      <c r="C1644" s="15">
        <f t="shared" si="151"/>
        <v>6</v>
      </c>
      <c r="D1644" s="15">
        <f t="shared" si="152"/>
        <v>30</v>
      </c>
      <c r="E1644" s="15">
        <v>6538</v>
      </c>
      <c r="F1644" s="15">
        <v>0</v>
      </c>
      <c r="G1644" s="15">
        <f t="shared" si="153"/>
        <v>0</v>
      </c>
      <c r="H1644" s="15">
        <f t="shared" si="154"/>
        <v>0</v>
      </c>
      <c r="I1644" s="58">
        <f>'Fashring Assumptions'!$M$7*F1644</f>
        <v>0</v>
      </c>
      <c r="J1644" s="58">
        <f>'Fashring Assumptions'!$M$5*'Fashring Assumptions'!$M$7*E1644</f>
        <v>408.625</v>
      </c>
      <c r="K1644" s="58">
        <f t="shared" si="155"/>
        <v>408.625</v>
      </c>
    </row>
    <row r="1645" spans="1:11" x14ac:dyDescent="0.3">
      <c r="A1645" s="60">
        <v>44013</v>
      </c>
      <c r="B1645" s="15">
        <f t="shared" si="150"/>
        <v>2020</v>
      </c>
      <c r="C1645" s="15">
        <f t="shared" si="151"/>
        <v>7</v>
      </c>
      <c r="D1645" s="15">
        <f t="shared" si="152"/>
        <v>1</v>
      </c>
      <c r="E1645" s="15">
        <v>5675</v>
      </c>
      <c r="F1645" s="15">
        <v>0</v>
      </c>
      <c r="G1645" s="15">
        <f t="shared" si="153"/>
        <v>0</v>
      </c>
      <c r="H1645" s="15">
        <f t="shared" si="154"/>
        <v>0</v>
      </c>
      <c r="I1645" s="58">
        <f>'Fashring Assumptions'!$M$7*F1645</f>
        <v>0</v>
      </c>
      <c r="J1645" s="58">
        <f>'Fashring Assumptions'!$M$5*'Fashring Assumptions'!$M$7*E1645</f>
        <v>354.6875</v>
      </c>
      <c r="K1645" s="58">
        <f t="shared" si="155"/>
        <v>354.6875</v>
      </c>
    </row>
    <row r="1646" spans="1:11" x14ac:dyDescent="0.3">
      <c r="A1646" s="60">
        <v>44014</v>
      </c>
      <c r="B1646" s="15">
        <f t="shared" si="150"/>
        <v>2020</v>
      </c>
      <c r="C1646" s="15">
        <f t="shared" si="151"/>
        <v>7</v>
      </c>
      <c r="D1646" s="15">
        <f t="shared" si="152"/>
        <v>2</v>
      </c>
      <c r="E1646" s="15">
        <v>15094</v>
      </c>
      <c r="F1646" s="15">
        <v>10302</v>
      </c>
      <c r="G1646" s="15">
        <f t="shared" si="153"/>
        <v>1</v>
      </c>
      <c r="H1646" s="15">
        <f t="shared" si="154"/>
        <v>1000</v>
      </c>
      <c r="I1646" s="58">
        <f>'Fashring Assumptions'!$M$7*F1646</f>
        <v>25755</v>
      </c>
      <c r="J1646" s="58">
        <f>'Fashring Assumptions'!$M$5*'Fashring Assumptions'!$M$7*E1646</f>
        <v>943.375</v>
      </c>
      <c r="K1646" s="58">
        <f t="shared" si="155"/>
        <v>27698.375</v>
      </c>
    </row>
    <row r="1647" spans="1:11" x14ac:dyDescent="0.3">
      <c r="A1647" s="60">
        <v>44015</v>
      </c>
      <c r="B1647" s="15">
        <f t="shared" si="150"/>
        <v>2020</v>
      </c>
      <c r="C1647" s="15">
        <f t="shared" si="151"/>
        <v>7</v>
      </c>
      <c r="D1647" s="15">
        <f t="shared" si="152"/>
        <v>3</v>
      </c>
      <c r="E1647" s="15">
        <v>14153</v>
      </c>
      <c r="F1647" s="15">
        <v>0</v>
      </c>
      <c r="G1647" s="15">
        <f t="shared" si="153"/>
        <v>0</v>
      </c>
      <c r="H1647" s="15">
        <f t="shared" si="154"/>
        <v>0</v>
      </c>
      <c r="I1647" s="58">
        <f>'Fashring Assumptions'!$M$7*F1647</f>
        <v>0</v>
      </c>
      <c r="J1647" s="58">
        <f>'Fashring Assumptions'!$M$5*'Fashring Assumptions'!$M$7*E1647</f>
        <v>884.5625</v>
      </c>
      <c r="K1647" s="58">
        <f t="shared" si="155"/>
        <v>884.5625</v>
      </c>
    </row>
    <row r="1648" spans="1:11" x14ac:dyDescent="0.3">
      <c r="A1648" s="60">
        <v>44016</v>
      </c>
      <c r="B1648" s="15">
        <f t="shared" si="150"/>
        <v>2020</v>
      </c>
      <c r="C1648" s="15">
        <f t="shared" si="151"/>
        <v>7</v>
      </c>
      <c r="D1648" s="15">
        <f t="shared" si="152"/>
        <v>4</v>
      </c>
      <c r="E1648" s="15">
        <v>13300</v>
      </c>
      <c r="F1648" s="15">
        <v>0</v>
      </c>
      <c r="G1648" s="15">
        <f t="shared" si="153"/>
        <v>0</v>
      </c>
      <c r="H1648" s="15">
        <f t="shared" si="154"/>
        <v>0</v>
      </c>
      <c r="I1648" s="58">
        <f>'Fashring Assumptions'!$M$7*F1648</f>
        <v>0</v>
      </c>
      <c r="J1648" s="58">
        <f>'Fashring Assumptions'!$M$5*'Fashring Assumptions'!$M$7*E1648</f>
        <v>831.25</v>
      </c>
      <c r="K1648" s="58">
        <f t="shared" si="155"/>
        <v>831.25</v>
      </c>
    </row>
    <row r="1649" spans="1:11" x14ac:dyDescent="0.3">
      <c r="A1649" s="60">
        <v>44017</v>
      </c>
      <c r="B1649" s="15">
        <f t="shared" si="150"/>
        <v>2020</v>
      </c>
      <c r="C1649" s="15">
        <f t="shared" si="151"/>
        <v>7</v>
      </c>
      <c r="D1649" s="15">
        <f t="shared" si="152"/>
        <v>5</v>
      </c>
      <c r="E1649" s="15">
        <v>12471</v>
      </c>
      <c r="F1649" s="15">
        <v>0</v>
      </c>
      <c r="G1649" s="15">
        <f t="shared" si="153"/>
        <v>0</v>
      </c>
      <c r="H1649" s="15">
        <f t="shared" si="154"/>
        <v>0</v>
      </c>
      <c r="I1649" s="58">
        <f>'Fashring Assumptions'!$M$7*F1649</f>
        <v>0</v>
      </c>
      <c r="J1649" s="58">
        <f>'Fashring Assumptions'!$M$5*'Fashring Assumptions'!$M$7*E1649</f>
        <v>779.4375</v>
      </c>
      <c r="K1649" s="58">
        <f t="shared" si="155"/>
        <v>779.4375</v>
      </c>
    </row>
    <row r="1650" spans="1:11" x14ac:dyDescent="0.3">
      <c r="A1650" s="60">
        <v>44018</v>
      </c>
      <c r="B1650" s="15">
        <f t="shared" si="150"/>
        <v>2020</v>
      </c>
      <c r="C1650" s="15">
        <f t="shared" si="151"/>
        <v>7</v>
      </c>
      <c r="D1650" s="15">
        <f t="shared" si="152"/>
        <v>6</v>
      </c>
      <c r="E1650" s="15">
        <v>11608</v>
      </c>
      <c r="F1650" s="15">
        <v>0</v>
      </c>
      <c r="G1650" s="15">
        <f t="shared" si="153"/>
        <v>0</v>
      </c>
      <c r="H1650" s="15">
        <f t="shared" si="154"/>
        <v>0</v>
      </c>
      <c r="I1650" s="58">
        <f>'Fashring Assumptions'!$M$7*F1650</f>
        <v>0</v>
      </c>
      <c r="J1650" s="58">
        <f>'Fashring Assumptions'!$M$5*'Fashring Assumptions'!$M$7*E1650</f>
        <v>725.5</v>
      </c>
      <c r="K1650" s="58">
        <f t="shared" si="155"/>
        <v>725.5</v>
      </c>
    </row>
    <row r="1651" spans="1:11" x14ac:dyDescent="0.3">
      <c r="A1651" s="60">
        <v>44019</v>
      </c>
      <c r="B1651" s="15">
        <f t="shared" si="150"/>
        <v>2020</v>
      </c>
      <c r="C1651" s="15">
        <f t="shared" si="151"/>
        <v>7</v>
      </c>
      <c r="D1651" s="15">
        <f t="shared" si="152"/>
        <v>7</v>
      </c>
      <c r="E1651" s="15">
        <v>10730</v>
      </c>
      <c r="F1651" s="15">
        <v>0</v>
      </c>
      <c r="G1651" s="15">
        <f t="shared" si="153"/>
        <v>0</v>
      </c>
      <c r="H1651" s="15">
        <f t="shared" si="154"/>
        <v>0</v>
      </c>
      <c r="I1651" s="58">
        <f>'Fashring Assumptions'!$M$7*F1651</f>
        <v>0</v>
      </c>
      <c r="J1651" s="58">
        <f>'Fashring Assumptions'!$M$5*'Fashring Assumptions'!$M$7*E1651</f>
        <v>670.625</v>
      </c>
      <c r="K1651" s="58">
        <f t="shared" si="155"/>
        <v>670.625</v>
      </c>
    </row>
    <row r="1652" spans="1:11" x14ac:dyDescent="0.3">
      <c r="A1652" s="60">
        <v>44020</v>
      </c>
      <c r="B1652" s="15">
        <f t="shared" si="150"/>
        <v>2020</v>
      </c>
      <c r="C1652" s="15">
        <f t="shared" si="151"/>
        <v>7</v>
      </c>
      <c r="D1652" s="15">
        <f t="shared" si="152"/>
        <v>8</v>
      </c>
      <c r="E1652" s="15">
        <v>9833</v>
      </c>
      <c r="F1652" s="15">
        <v>0</v>
      </c>
      <c r="G1652" s="15">
        <f t="shared" si="153"/>
        <v>0</v>
      </c>
      <c r="H1652" s="15">
        <f t="shared" si="154"/>
        <v>0</v>
      </c>
      <c r="I1652" s="58">
        <f>'Fashring Assumptions'!$M$7*F1652</f>
        <v>0</v>
      </c>
      <c r="J1652" s="58">
        <f>'Fashring Assumptions'!$M$5*'Fashring Assumptions'!$M$7*E1652</f>
        <v>614.5625</v>
      </c>
      <c r="K1652" s="58">
        <f t="shared" si="155"/>
        <v>614.5625</v>
      </c>
    </row>
    <row r="1653" spans="1:11" x14ac:dyDescent="0.3">
      <c r="A1653" s="60">
        <v>44021</v>
      </c>
      <c r="B1653" s="15">
        <f t="shared" si="150"/>
        <v>2020</v>
      </c>
      <c r="C1653" s="15">
        <f t="shared" si="151"/>
        <v>7</v>
      </c>
      <c r="D1653" s="15">
        <f t="shared" si="152"/>
        <v>9</v>
      </c>
      <c r="E1653" s="15">
        <v>8971</v>
      </c>
      <c r="F1653" s="15">
        <v>0</v>
      </c>
      <c r="G1653" s="15">
        <f t="shared" si="153"/>
        <v>0</v>
      </c>
      <c r="H1653" s="15">
        <f t="shared" si="154"/>
        <v>0</v>
      </c>
      <c r="I1653" s="58">
        <f>'Fashring Assumptions'!$M$7*F1653</f>
        <v>0</v>
      </c>
      <c r="J1653" s="58">
        <f>'Fashring Assumptions'!$M$5*'Fashring Assumptions'!$M$7*E1653</f>
        <v>560.6875</v>
      </c>
      <c r="K1653" s="58">
        <f t="shared" si="155"/>
        <v>560.6875</v>
      </c>
    </row>
    <row r="1654" spans="1:11" x14ac:dyDescent="0.3">
      <c r="A1654" s="60">
        <v>44022</v>
      </c>
      <c r="B1654" s="15">
        <f t="shared" si="150"/>
        <v>2020</v>
      </c>
      <c r="C1654" s="15">
        <f t="shared" si="151"/>
        <v>7</v>
      </c>
      <c r="D1654" s="15">
        <f t="shared" si="152"/>
        <v>10</v>
      </c>
      <c r="E1654" s="15">
        <v>8078</v>
      </c>
      <c r="F1654" s="15">
        <v>0</v>
      </c>
      <c r="G1654" s="15">
        <f t="shared" si="153"/>
        <v>0</v>
      </c>
      <c r="H1654" s="15">
        <f t="shared" si="154"/>
        <v>0</v>
      </c>
      <c r="I1654" s="58">
        <f>'Fashring Assumptions'!$M$7*F1654</f>
        <v>0</v>
      </c>
      <c r="J1654" s="58">
        <f>'Fashring Assumptions'!$M$5*'Fashring Assumptions'!$M$7*E1654</f>
        <v>504.875</v>
      </c>
      <c r="K1654" s="58">
        <f t="shared" si="155"/>
        <v>504.875</v>
      </c>
    </row>
    <row r="1655" spans="1:11" x14ac:dyDescent="0.3">
      <c r="A1655" s="60">
        <v>44023</v>
      </c>
      <c r="B1655" s="15">
        <f t="shared" si="150"/>
        <v>2020</v>
      </c>
      <c r="C1655" s="15">
        <f t="shared" si="151"/>
        <v>7</v>
      </c>
      <c r="D1655" s="15">
        <f t="shared" si="152"/>
        <v>11</v>
      </c>
      <c r="E1655" s="15">
        <v>7174</v>
      </c>
      <c r="F1655" s="15">
        <v>0</v>
      </c>
      <c r="G1655" s="15">
        <f t="shared" si="153"/>
        <v>0</v>
      </c>
      <c r="H1655" s="15">
        <f t="shared" si="154"/>
        <v>0</v>
      </c>
      <c r="I1655" s="58">
        <f>'Fashring Assumptions'!$M$7*F1655</f>
        <v>0</v>
      </c>
      <c r="J1655" s="58">
        <f>'Fashring Assumptions'!$M$5*'Fashring Assumptions'!$M$7*E1655</f>
        <v>448.375</v>
      </c>
      <c r="K1655" s="58">
        <f t="shared" si="155"/>
        <v>448.375</v>
      </c>
    </row>
    <row r="1656" spans="1:11" x14ac:dyDescent="0.3">
      <c r="A1656" s="60">
        <v>44024</v>
      </c>
      <c r="B1656" s="15">
        <f t="shared" si="150"/>
        <v>2020</v>
      </c>
      <c r="C1656" s="15">
        <f t="shared" si="151"/>
        <v>7</v>
      </c>
      <c r="D1656" s="15">
        <f t="shared" si="152"/>
        <v>12</v>
      </c>
      <c r="E1656" s="15">
        <v>6266</v>
      </c>
      <c r="F1656" s="15">
        <v>0</v>
      </c>
      <c r="G1656" s="15">
        <f t="shared" si="153"/>
        <v>0</v>
      </c>
      <c r="H1656" s="15">
        <f t="shared" si="154"/>
        <v>0</v>
      </c>
      <c r="I1656" s="58">
        <f>'Fashring Assumptions'!$M$7*F1656</f>
        <v>0</v>
      </c>
      <c r="J1656" s="58">
        <f>'Fashring Assumptions'!$M$5*'Fashring Assumptions'!$M$7*E1656</f>
        <v>391.625</v>
      </c>
      <c r="K1656" s="58">
        <f t="shared" si="155"/>
        <v>391.625</v>
      </c>
    </row>
    <row r="1657" spans="1:11" x14ac:dyDescent="0.3">
      <c r="A1657" s="60">
        <v>44025</v>
      </c>
      <c r="B1657" s="15">
        <f t="shared" si="150"/>
        <v>2020</v>
      </c>
      <c r="C1657" s="15">
        <f t="shared" si="151"/>
        <v>7</v>
      </c>
      <c r="D1657" s="15">
        <f t="shared" si="152"/>
        <v>13</v>
      </c>
      <c r="E1657" s="15">
        <v>5361</v>
      </c>
      <c r="F1657" s="15">
        <v>0</v>
      </c>
      <c r="G1657" s="15">
        <f t="shared" si="153"/>
        <v>0</v>
      </c>
      <c r="H1657" s="15">
        <f t="shared" si="154"/>
        <v>0</v>
      </c>
      <c r="I1657" s="58">
        <f>'Fashring Assumptions'!$M$7*F1657</f>
        <v>0</v>
      </c>
      <c r="J1657" s="58">
        <f>'Fashring Assumptions'!$M$5*'Fashring Assumptions'!$M$7*E1657</f>
        <v>335.0625</v>
      </c>
      <c r="K1657" s="58">
        <f t="shared" si="155"/>
        <v>335.0625</v>
      </c>
    </row>
    <row r="1658" spans="1:11" x14ac:dyDescent="0.3">
      <c r="A1658" s="60">
        <v>44026</v>
      </c>
      <c r="B1658" s="15">
        <f t="shared" si="150"/>
        <v>2020</v>
      </c>
      <c r="C1658" s="15">
        <f t="shared" si="151"/>
        <v>7</v>
      </c>
      <c r="D1658" s="15">
        <f t="shared" si="152"/>
        <v>14</v>
      </c>
      <c r="E1658" s="15">
        <v>18071</v>
      </c>
      <c r="F1658" s="15">
        <v>13550</v>
      </c>
      <c r="G1658" s="15">
        <f t="shared" si="153"/>
        <v>1</v>
      </c>
      <c r="H1658" s="15">
        <f t="shared" si="154"/>
        <v>1000</v>
      </c>
      <c r="I1658" s="58">
        <f>'Fashring Assumptions'!$M$7*F1658</f>
        <v>33875</v>
      </c>
      <c r="J1658" s="58">
        <f>'Fashring Assumptions'!$M$5*'Fashring Assumptions'!$M$7*E1658</f>
        <v>1129.4375</v>
      </c>
      <c r="K1658" s="58">
        <f t="shared" si="155"/>
        <v>36004.4375</v>
      </c>
    </row>
    <row r="1659" spans="1:11" x14ac:dyDescent="0.3">
      <c r="A1659" s="60">
        <v>44027</v>
      </c>
      <c r="B1659" s="15">
        <f t="shared" si="150"/>
        <v>2020</v>
      </c>
      <c r="C1659" s="15">
        <f t="shared" si="151"/>
        <v>7</v>
      </c>
      <c r="D1659" s="15">
        <f t="shared" si="152"/>
        <v>15</v>
      </c>
      <c r="E1659" s="15">
        <v>17227</v>
      </c>
      <c r="F1659" s="15">
        <v>0</v>
      </c>
      <c r="G1659" s="15">
        <f t="shared" si="153"/>
        <v>0</v>
      </c>
      <c r="H1659" s="15">
        <f t="shared" si="154"/>
        <v>0</v>
      </c>
      <c r="I1659" s="58">
        <f>'Fashring Assumptions'!$M$7*F1659</f>
        <v>0</v>
      </c>
      <c r="J1659" s="58">
        <f>'Fashring Assumptions'!$M$5*'Fashring Assumptions'!$M$7*E1659</f>
        <v>1076.6875</v>
      </c>
      <c r="K1659" s="58">
        <f t="shared" si="155"/>
        <v>1076.6875</v>
      </c>
    </row>
    <row r="1660" spans="1:11" x14ac:dyDescent="0.3">
      <c r="A1660" s="60">
        <v>44028</v>
      </c>
      <c r="B1660" s="15">
        <f t="shared" si="150"/>
        <v>2020</v>
      </c>
      <c r="C1660" s="15">
        <f t="shared" si="151"/>
        <v>7</v>
      </c>
      <c r="D1660" s="15">
        <f t="shared" si="152"/>
        <v>16</v>
      </c>
      <c r="E1660" s="15">
        <v>16372</v>
      </c>
      <c r="F1660" s="15">
        <v>0</v>
      </c>
      <c r="G1660" s="15">
        <f t="shared" si="153"/>
        <v>0</v>
      </c>
      <c r="H1660" s="15">
        <f t="shared" si="154"/>
        <v>0</v>
      </c>
      <c r="I1660" s="58">
        <f>'Fashring Assumptions'!$M$7*F1660</f>
        <v>0</v>
      </c>
      <c r="J1660" s="58">
        <f>'Fashring Assumptions'!$M$5*'Fashring Assumptions'!$M$7*E1660</f>
        <v>1023.25</v>
      </c>
      <c r="K1660" s="58">
        <f t="shared" si="155"/>
        <v>1023.25</v>
      </c>
    </row>
    <row r="1661" spans="1:11" x14ac:dyDescent="0.3">
      <c r="A1661" s="60">
        <v>44029</v>
      </c>
      <c r="B1661" s="15">
        <f t="shared" si="150"/>
        <v>2020</v>
      </c>
      <c r="C1661" s="15">
        <f t="shared" si="151"/>
        <v>7</v>
      </c>
      <c r="D1661" s="15">
        <f t="shared" si="152"/>
        <v>17</v>
      </c>
      <c r="E1661" s="15">
        <v>15534</v>
      </c>
      <c r="F1661" s="15">
        <v>0</v>
      </c>
      <c r="G1661" s="15">
        <f t="shared" si="153"/>
        <v>0</v>
      </c>
      <c r="H1661" s="15">
        <f t="shared" si="154"/>
        <v>0</v>
      </c>
      <c r="I1661" s="58">
        <f>'Fashring Assumptions'!$M$7*F1661</f>
        <v>0</v>
      </c>
      <c r="J1661" s="58">
        <f>'Fashring Assumptions'!$M$5*'Fashring Assumptions'!$M$7*E1661</f>
        <v>970.875</v>
      </c>
      <c r="K1661" s="58">
        <f t="shared" si="155"/>
        <v>970.875</v>
      </c>
    </row>
    <row r="1662" spans="1:11" x14ac:dyDescent="0.3">
      <c r="A1662" s="60">
        <v>44030</v>
      </c>
      <c r="B1662" s="15">
        <f t="shared" si="150"/>
        <v>2020</v>
      </c>
      <c r="C1662" s="15">
        <f t="shared" si="151"/>
        <v>7</v>
      </c>
      <c r="D1662" s="15">
        <f t="shared" si="152"/>
        <v>18</v>
      </c>
      <c r="E1662" s="15">
        <v>14657</v>
      </c>
      <c r="F1662" s="15">
        <v>0</v>
      </c>
      <c r="G1662" s="15">
        <f t="shared" si="153"/>
        <v>0</v>
      </c>
      <c r="H1662" s="15">
        <f t="shared" si="154"/>
        <v>0</v>
      </c>
      <c r="I1662" s="58">
        <f>'Fashring Assumptions'!$M$7*F1662</f>
        <v>0</v>
      </c>
      <c r="J1662" s="58">
        <f>'Fashring Assumptions'!$M$5*'Fashring Assumptions'!$M$7*E1662</f>
        <v>916.0625</v>
      </c>
      <c r="K1662" s="58">
        <f t="shared" si="155"/>
        <v>916.0625</v>
      </c>
    </row>
    <row r="1663" spans="1:11" x14ac:dyDescent="0.3">
      <c r="A1663" s="60">
        <v>44031</v>
      </c>
      <c r="B1663" s="15">
        <f t="shared" si="150"/>
        <v>2020</v>
      </c>
      <c r="C1663" s="15">
        <f t="shared" si="151"/>
        <v>7</v>
      </c>
      <c r="D1663" s="15">
        <f t="shared" si="152"/>
        <v>19</v>
      </c>
      <c r="E1663" s="15">
        <v>13854</v>
      </c>
      <c r="F1663" s="15">
        <v>0</v>
      </c>
      <c r="G1663" s="15">
        <f t="shared" si="153"/>
        <v>0</v>
      </c>
      <c r="H1663" s="15">
        <f t="shared" si="154"/>
        <v>0</v>
      </c>
      <c r="I1663" s="58">
        <f>'Fashring Assumptions'!$M$7*F1663</f>
        <v>0</v>
      </c>
      <c r="J1663" s="58">
        <f>'Fashring Assumptions'!$M$5*'Fashring Assumptions'!$M$7*E1663</f>
        <v>865.875</v>
      </c>
      <c r="K1663" s="58">
        <f t="shared" si="155"/>
        <v>865.875</v>
      </c>
    </row>
    <row r="1664" spans="1:11" x14ac:dyDescent="0.3">
      <c r="A1664" s="60">
        <v>44032</v>
      </c>
      <c r="B1664" s="15">
        <f t="shared" si="150"/>
        <v>2020</v>
      </c>
      <c r="C1664" s="15">
        <f t="shared" si="151"/>
        <v>7</v>
      </c>
      <c r="D1664" s="15">
        <f t="shared" si="152"/>
        <v>20</v>
      </c>
      <c r="E1664" s="15">
        <v>12982</v>
      </c>
      <c r="F1664" s="15">
        <v>0</v>
      </c>
      <c r="G1664" s="15">
        <f t="shared" si="153"/>
        <v>0</v>
      </c>
      <c r="H1664" s="15">
        <f t="shared" si="154"/>
        <v>0</v>
      </c>
      <c r="I1664" s="58">
        <f>'Fashring Assumptions'!$M$7*F1664</f>
        <v>0</v>
      </c>
      <c r="J1664" s="58">
        <f>'Fashring Assumptions'!$M$5*'Fashring Assumptions'!$M$7*E1664</f>
        <v>811.375</v>
      </c>
      <c r="K1664" s="58">
        <f t="shared" si="155"/>
        <v>811.375</v>
      </c>
    </row>
    <row r="1665" spans="1:11" x14ac:dyDescent="0.3">
      <c r="A1665" s="60">
        <v>44033</v>
      </c>
      <c r="B1665" s="15">
        <f t="shared" si="150"/>
        <v>2020</v>
      </c>
      <c r="C1665" s="15">
        <f t="shared" si="151"/>
        <v>7</v>
      </c>
      <c r="D1665" s="15">
        <f t="shared" si="152"/>
        <v>21</v>
      </c>
      <c r="E1665" s="15">
        <v>12082</v>
      </c>
      <c r="F1665" s="15">
        <v>0</v>
      </c>
      <c r="G1665" s="15">
        <f t="shared" si="153"/>
        <v>0</v>
      </c>
      <c r="H1665" s="15">
        <f t="shared" si="154"/>
        <v>0</v>
      </c>
      <c r="I1665" s="58">
        <f>'Fashring Assumptions'!$M$7*F1665</f>
        <v>0</v>
      </c>
      <c r="J1665" s="58">
        <f>'Fashring Assumptions'!$M$5*'Fashring Assumptions'!$M$7*E1665</f>
        <v>755.125</v>
      </c>
      <c r="K1665" s="58">
        <f t="shared" si="155"/>
        <v>755.125</v>
      </c>
    </row>
    <row r="1666" spans="1:11" x14ac:dyDescent="0.3">
      <c r="A1666" s="60">
        <v>44034</v>
      </c>
      <c r="B1666" s="15">
        <f t="shared" si="150"/>
        <v>2020</v>
      </c>
      <c r="C1666" s="15">
        <f t="shared" si="151"/>
        <v>7</v>
      </c>
      <c r="D1666" s="15">
        <f t="shared" si="152"/>
        <v>22</v>
      </c>
      <c r="E1666" s="15">
        <v>11200</v>
      </c>
      <c r="F1666" s="15">
        <v>0</v>
      </c>
      <c r="G1666" s="15">
        <f t="shared" si="153"/>
        <v>0</v>
      </c>
      <c r="H1666" s="15">
        <f t="shared" si="154"/>
        <v>0</v>
      </c>
      <c r="I1666" s="58">
        <f>'Fashring Assumptions'!$M$7*F1666</f>
        <v>0</v>
      </c>
      <c r="J1666" s="58">
        <f>'Fashring Assumptions'!$M$5*'Fashring Assumptions'!$M$7*E1666</f>
        <v>700</v>
      </c>
      <c r="K1666" s="58">
        <f t="shared" si="155"/>
        <v>700</v>
      </c>
    </row>
    <row r="1667" spans="1:11" x14ac:dyDescent="0.3">
      <c r="A1667" s="60">
        <v>44035</v>
      </c>
      <c r="B1667" s="15">
        <f t="shared" ref="B1667:B1730" si="156">YEAR(A1667)</f>
        <v>2020</v>
      </c>
      <c r="C1667" s="15">
        <f t="shared" ref="C1667:C1730" si="157">MONTH(A1667)</f>
        <v>7</v>
      </c>
      <c r="D1667" s="15">
        <f t="shared" ref="D1667:D1730" si="158">DAY(A1667)</f>
        <v>23</v>
      </c>
      <c r="E1667" s="15">
        <v>10301</v>
      </c>
      <c r="F1667" s="15">
        <v>0</v>
      </c>
      <c r="G1667" s="15">
        <f t="shared" ref="G1667:G1730" si="159">IF(F1667&gt;0,1,0)</f>
        <v>0</v>
      </c>
      <c r="H1667" s="15">
        <f t="shared" ref="H1667:H1730" si="160">1000*G1667</f>
        <v>0</v>
      </c>
      <c r="I1667" s="58">
        <f>'Fashring Assumptions'!$M$7*F1667</f>
        <v>0</v>
      </c>
      <c r="J1667" s="58">
        <f>'Fashring Assumptions'!$M$5*'Fashring Assumptions'!$M$7*E1667</f>
        <v>643.8125</v>
      </c>
      <c r="K1667" s="58">
        <f t="shared" ref="K1667:K1730" si="161">SUM(H1667:J1667)</f>
        <v>643.8125</v>
      </c>
    </row>
    <row r="1668" spans="1:11" x14ac:dyDescent="0.3">
      <c r="A1668" s="60">
        <v>44036</v>
      </c>
      <c r="B1668" s="15">
        <f t="shared" si="156"/>
        <v>2020</v>
      </c>
      <c r="C1668" s="15">
        <f t="shared" si="157"/>
        <v>7</v>
      </c>
      <c r="D1668" s="15">
        <f t="shared" si="158"/>
        <v>24</v>
      </c>
      <c r="E1668" s="15">
        <v>9343</v>
      </c>
      <c r="F1668" s="15">
        <v>0</v>
      </c>
      <c r="G1668" s="15">
        <f t="shared" si="159"/>
        <v>0</v>
      </c>
      <c r="H1668" s="15">
        <f t="shared" si="160"/>
        <v>0</v>
      </c>
      <c r="I1668" s="58">
        <f>'Fashring Assumptions'!$M$7*F1668</f>
        <v>0</v>
      </c>
      <c r="J1668" s="58">
        <f>'Fashring Assumptions'!$M$5*'Fashring Assumptions'!$M$7*E1668</f>
        <v>583.9375</v>
      </c>
      <c r="K1668" s="58">
        <f t="shared" si="161"/>
        <v>583.9375</v>
      </c>
    </row>
    <row r="1669" spans="1:11" x14ac:dyDescent="0.3">
      <c r="A1669" s="60">
        <v>44037</v>
      </c>
      <c r="B1669" s="15">
        <f t="shared" si="156"/>
        <v>2020</v>
      </c>
      <c r="C1669" s="15">
        <f t="shared" si="157"/>
        <v>7</v>
      </c>
      <c r="D1669" s="15">
        <f t="shared" si="158"/>
        <v>25</v>
      </c>
      <c r="E1669" s="15">
        <v>8457</v>
      </c>
      <c r="F1669" s="15">
        <v>0</v>
      </c>
      <c r="G1669" s="15">
        <f t="shared" si="159"/>
        <v>0</v>
      </c>
      <c r="H1669" s="15">
        <f t="shared" si="160"/>
        <v>0</v>
      </c>
      <c r="I1669" s="58">
        <f>'Fashring Assumptions'!$M$7*F1669</f>
        <v>0</v>
      </c>
      <c r="J1669" s="58">
        <f>'Fashring Assumptions'!$M$5*'Fashring Assumptions'!$M$7*E1669</f>
        <v>528.5625</v>
      </c>
      <c r="K1669" s="58">
        <f t="shared" si="161"/>
        <v>528.5625</v>
      </c>
    </row>
    <row r="1670" spans="1:11" x14ac:dyDescent="0.3">
      <c r="A1670" s="60">
        <v>44038</v>
      </c>
      <c r="B1670" s="15">
        <f t="shared" si="156"/>
        <v>2020</v>
      </c>
      <c r="C1670" s="15">
        <f t="shared" si="157"/>
        <v>7</v>
      </c>
      <c r="D1670" s="15">
        <f t="shared" si="158"/>
        <v>26</v>
      </c>
      <c r="E1670" s="15">
        <v>7599</v>
      </c>
      <c r="F1670" s="15">
        <v>0</v>
      </c>
      <c r="G1670" s="15">
        <f t="shared" si="159"/>
        <v>0</v>
      </c>
      <c r="H1670" s="15">
        <f t="shared" si="160"/>
        <v>0</v>
      </c>
      <c r="I1670" s="58">
        <f>'Fashring Assumptions'!$M$7*F1670</f>
        <v>0</v>
      </c>
      <c r="J1670" s="58">
        <f>'Fashring Assumptions'!$M$5*'Fashring Assumptions'!$M$7*E1670</f>
        <v>474.9375</v>
      </c>
      <c r="K1670" s="58">
        <f t="shared" si="161"/>
        <v>474.9375</v>
      </c>
    </row>
    <row r="1671" spans="1:11" x14ac:dyDescent="0.3">
      <c r="A1671" s="60">
        <v>44039</v>
      </c>
      <c r="B1671" s="15">
        <f t="shared" si="156"/>
        <v>2020</v>
      </c>
      <c r="C1671" s="15">
        <f t="shared" si="157"/>
        <v>7</v>
      </c>
      <c r="D1671" s="15">
        <f t="shared" si="158"/>
        <v>27</v>
      </c>
      <c r="E1671" s="15">
        <v>6710</v>
      </c>
      <c r="F1671" s="15">
        <v>0</v>
      </c>
      <c r="G1671" s="15">
        <f t="shared" si="159"/>
        <v>0</v>
      </c>
      <c r="H1671" s="15">
        <f t="shared" si="160"/>
        <v>0</v>
      </c>
      <c r="I1671" s="58">
        <f>'Fashring Assumptions'!$M$7*F1671</f>
        <v>0</v>
      </c>
      <c r="J1671" s="58">
        <f>'Fashring Assumptions'!$M$5*'Fashring Assumptions'!$M$7*E1671</f>
        <v>419.375</v>
      </c>
      <c r="K1671" s="58">
        <f t="shared" si="161"/>
        <v>419.375</v>
      </c>
    </row>
    <row r="1672" spans="1:11" x14ac:dyDescent="0.3">
      <c r="A1672" s="60">
        <v>44040</v>
      </c>
      <c r="B1672" s="15">
        <f t="shared" si="156"/>
        <v>2020</v>
      </c>
      <c r="C1672" s="15">
        <f t="shared" si="157"/>
        <v>7</v>
      </c>
      <c r="D1672" s="15">
        <f t="shared" si="158"/>
        <v>28</v>
      </c>
      <c r="E1672" s="15">
        <v>5841</v>
      </c>
      <c r="F1672" s="15">
        <v>0</v>
      </c>
      <c r="G1672" s="15">
        <f t="shared" si="159"/>
        <v>0</v>
      </c>
      <c r="H1672" s="15">
        <f t="shared" si="160"/>
        <v>0</v>
      </c>
      <c r="I1672" s="58">
        <f>'Fashring Assumptions'!$M$7*F1672</f>
        <v>0</v>
      </c>
      <c r="J1672" s="58">
        <f>'Fashring Assumptions'!$M$5*'Fashring Assumptions'!$M$7*E1672</f>
        <v>365.0625</v>
      </c>
      <c r="K1672" s="58">
        <f t="shared" si="161"/>
        <v>365.0625</v>
      </c>
    </row>
    <row r="1673" spans="1:11" x14ac:dyDescent="0.3">
      <c r="A1673" s="60">
        <v>44041</v>
      </c>
      <c r="B1673" s="15">
        <f t="shared" si="156"/>
        <v>2020</v>
      </c>
      <c r="C1673" s="15">
        <f t="shared" si="157"/>
        <v>7</v>
      </c>
      <c r="D1673" s="15">
        <f t="shared" si="158"/>
        <v>29</v>
      </c>
      <c r="E1673" s="15">
        <v>19444</v>
      </c>
      <c r="F1673" s="15">
        <v>14519</v>
      </c>
      <c r="G1673" s="15">
        <f t="shared" si="159"/>
        <v>1</v>
      </c>
      <c r="H1673" s="15">
        <f t="shared" si="160"/>
        <v>1000</v>
      </c>
      <c r="I1673" s="58">
        <f>'Fashring Assumptions'!$M$7*F1673</f>
        <v>36297.5</v>
      </c>
      <c r="J1673" s="58">
        <f>'Fashring Assumptions'!$M$5*'Fashring Assumptions'!$M$7*E1673</f>
        <v>1215.25</v>
      </c>
      <c r="K1673" s="58">
        <f t="shared" si="161"/>
        <v>38512.75</v>
      </c>
    </row>
    <row r="1674" spans="1:11" x14ac:dyDescent="0.3">
      <c r="A1674" s="60">
        <v>44042</v>
      </c>
      <c r="B1674" s="15">
        <f t="shared" si="156"/>
        <v>2020</v>
      </c>
      <c r="C1674" s="15">
        <f t="shared" si="157"/>
        <v>7</v>
      </c>
      <c r="D1674" s="15">
        <f t="shared" si="158"/>
        <v>30</v>
      </c>
      <c r="E1674" s="15">
        <v>18557</v>
      </c>
      <c r="F1674" s="15">
        <v>0</v>
      </c>
      <c r="G1674" s="15">
        <f t="shared" si="159"/>
        <v>0</v>
      </c>
      <c r="H1674" s="15">
        <f t="shared" si="160"/>
        <v>0</v>
      </c>
      <c r="I1674" s="58">
        <f>'Fashring Assumptions'!$M$7*F1674</f>
        <v>0</v>
      </c>
      <c r="J1674" s="58">
        <f>'Fashring Assumptions'!$M$5*'Fashring Assumptions'!$M$7*E1674</f>
        <v>1159.8125</v>
      </c>
      <c r="K1674" s="58">
        <f t="shared" si="161"/>
        <v>1159.8125</v>
      </c>
    </row>
    <row r="1675" spans="1:11" x14ac:dyDescent="0.3">
      <c r="A1675" s="60">
        <v>44043</v>
      </c>
      <c r="B1675" s="15">
        <f t="shared" si="156"/>
        <v>2020</v>
      </c>
      <c r="C1675" s="15">
        <f t="shared" si="157"/>
        <v>7</v>
      </c>
      <c r="D1675" s="15">
        <f t="shared" si="158"/>
        <v>31</v>
      </c>
      <c r="E1675" s="15">
        <v>17642</v>
      </c>
      <c r="F1675" s="15">
        <v>0</v>
      </c>
      <c r="G1675" s="15">
        <f t="shared" si="159"/>
        <v>0</v>
      </c>
      <c r="H1675" s="15">
        <f t="shared" si="160"/>
        <v>0</v>
      </c>
      <c r="I1675" s="58">
        <f>'Fashring Assumptions'!$M$7*F1675</f>
        <v>0</v>
      </c>
      <c r="J1675" s="58">
        <f>'Fashring Assumptions'!$M$5*'Fashring Assumptions'!$M$7*E1675</f>
        <v>1102.625</v>
      </c>
      <c r="K1675" s="58">
        <f t="shared" si="161"/>
        <v>1102.625</v>
      </c>
    </row>
    <row r="1676" spans="1:11" x14ac:dyDescent="0.3">
      <c r="A1676" s="60">
        <v>44044</v>
      </c>
      <c r="B1676" s="15">
        <f t="shared" si="156"/>
        <v>2020</v>
      </c>
      <c r="C1676" s="15">
        <f t="shared" si="157"/>
        <v>8</v>
      </c>
      <c r="D1676" s="15">
        <f t="shared" si="158"/>
        <v>1</v>
      </c>
      <c r="E1676" s="15">
        <v>16778</v>
      </c>
      <c r="F1676" s="15">
        <v>0</v>
      </c>
      <c r="G1676" s="15">
        <f t="shared" si="159"/>
        <v>0</v>
      </c>
      <c r="H1676" s="15">
        <f t="shared" si="160"/>
        <v>0</v>
      </c>
      <c r="I1676" s="58">
        <f>'Fashring Assumptions'!$M$7*F1676</f>
        <v>0</v>
      </c>
      <c r="J1676" s="58">
        <f>'Fashring Assumptions'!$M$5*'Fashring Assumptions'!$M$7*E1676</f>
        <v>1048.625</v>
      </c>
      <c r="K1676" s="58">
        <f t="shared" si="161"/>
        <v>1048.625</v>
      </c>
    </row>
    <row r="1677" spans="1:11" x14ac:dyDescent="0.3">
      <c r="A1677" s="60">
        <v>44045</v>
      </c>
      <c r="B1677" s="15">
        <f t="shared" si="156"/>
        <v>2020</v>
      </c>
      <c r="C1677" s="15">
        <f t="shared" si="157"/>
        <v>8</v>
      </c>
      <c r="D1677" s="15">
        <f t="shared" si="158"/>
        <v>2</v>
      </c>
      <c r="E1677" s="15">
        <v>15924</v>
      </c>
      <c r="F1677" s="15">
        <v>0</v>
      </c>
      <c r="G1677" s="15">
        <f t="shared" si="159"/>
        <v>0</v>
      </c>
      <c r="H1677" s="15">
        <f t="shared" si="160"/>
        <v>0</v>
      </c>
      <c r="I1677" s="58">
        <f>'Fashring Assumptions'!$M$7*F1677</f>
        <v>0</v>
      </c>
      <c r="J1677" s="58">
        <f>'Fashring Assumptions'!$M$5*'Fashring Assumptions'!$M$7*E1677</f>
        <v>995.25</v>
      </c>
      <c r="K1677" s="58">
        <f t="shared" si="161"/>
        <v>995.25</v>
      </c>
    </row>
    <row r="1678" spans="1:11" x14ac:dyDescent="0.3">
      <c r="A1678" s="60">
        <v>44046</v>
      </c>
      <c r="B1678" s="15">
        <f t="shared" si="156"/>
        <v>2020</v>
      </c>
      <c r="C1678" s="15">
        <f t="shared" si="157"/>
        <v>8</v>
      </c>
      <c r="D1678" s="15">
        <f t="shared" si="158"/>
        <v>3</v>
      </c>
      <c r="E1678" s="15">
        <v>15074</v>
      </c>
      <c r="F1678" s="15">
        <v>0</v>
      </c>
      <c r="G1678" s="15">
        <f t="shared" si="159"/>
        <v>0</v>
      </c>
      <c r="H1678" s="15">
        <f t="shared" si="160"/>
        <v>0</v>
      </c>
      <c r="I1678" s="58">
        <f>'Fashring Assumptions'!$M$7*F1678</f>
        <v>0</v>
      </c>
      <c r="J1678" s="58">
        <f>'Fashring Assumptions'!$M$5*'Fashring Assumptions'!$M$7*E1678</f>
        <v>942.125</v>
      </c>
      <c r="K1678" s="58">
        <f t="shared" si="161"/>
        <v>942.125</v>
      </c>
    </row>
    <row r="1679" spans="1:11" x14ac:dyDescent="0.3">
      <c r="A1679" s="60">
        <v>44047</v>
      </c>
      <c r="B1679" s="15">
        <f t="shared" si="156"/>
        <v>2020</v>
      </c>
      <c r="C1679" s="15">
        <f t="shared" si="157"/>
        <v>8</v>
      </c>
      <c r="D1679" s="15">
        <f t="shared" si="158"/>
        <v>4</v>
      </c>
      <c r="E1679" s="15">
        <v>14207</v>
      </c>
      <c r="F1679" s="15">
        <v>0</v>
      </c>
      <c r="G1679" s="15">
        <f t="shared" si="159"/>
        <v>0</v>
      </c>
      <c r="H1679" s="15">
        <f t="shared" si="160"/>
        <v>0</v>
      </c>
      <c r="I1679" s="58">
        <f>'Fashring Assumptions'!$M$7*F1679</f>
        <v>0</v>
      </c>
      <c r="J1679" s="58">
        <f>'Fashring Assumptions'!$M$5*'Fashring Assumptions'!$M$7*E1679</f>
        <v>887.9375</v>
      </c>
      <c r="K1679" s="58">
        <f t="shared" si="161"/>
        <v>887.9375</v>
      </c>
    </row>
    <row r="1680" spans="1:11" x14ac:dyDescent="0.3">
      <c r="A1680" s="60">
        <v>44048</v>
      </c>
      <c r="B1680" s="15">
        <f t="shared" si="156"/>
        <v>2020</v>
      </c>
      <c r="C1680" s="15">
        <f t="shared" si="157"/>
        <v>8</v>
      </c>
      <c r="D1680" s="15">
        <f t="shared" si="158"/>
        <v>5</v>
      </c>
      <c r="E1680" s="15">
        <v>13333</v>
      </c>
      <c r="F1680" s="15">
        <v>0</v>
      </c>
      <c r="G1680" s="15">
        <f t="shared" si="159"/>
        <v>0</v>
      </c>
      <c r="H1680" s="15">
        <f t="shared" si="160"/>
        <v>0</v>
      </c>
      <c r="I1680" s="58">
        <f>'Fashring Assumptions'!$M$7*F1680</f>
        <v>0</v>
      </c>
      <c r="J1680" s="58">
        <f>'Fashring Assumptions'!$M$5*'Fashring Assumptions'!$M$7*E1680</f>
        <v>833.3125</v>
      </c>
      <c r="K1680" s="58">
        <f t="shared" si="161"/>
        <v>833.3125</v>
      </c>
    </row>
    <row r="1681" spans="1:11" x14ac:dyDescent="0.3">
      <c r="A1681" s="60">
        <v>44049</v>
      </c>
      <c r="B1681" s="15">
        <f t="shared" si="156"/>
        <v>2020</v>
      </c>
      <c r="C1681" s="15">
        <f t="shared" si="157"/>
        <v>8</v>
      </c>
      <c r="D1681" s="15">
        <f t="shared" si="158"/>
        <v>6</v>
      </c>
      <c r="E1681" s="15">
        <v>12446</v>
      </c>
      <c r="F1681" s="15">
        <v>0</v>
      </c>
      <c r="G1681" s="15">
        <f t="shared" si="159"/>
        <v>0</v>
      </c>
      <c r="H1681" s="15">
        <f t="shared" si="160"/>
        <v>0</v>
      </c>
      <c r="I1681" s="58">
        <f>'Fashring Assumptions'!$M$7*F1681</f>
        <v>0</v>
      </c>
      <c r="J1681" s="58">
        <f>'Fashring Assumptions'!$M$5*'Fashring Assumptions'!$M$7*E1681</f>
        <v>777.875</v>
      </c>
      <c r="K1681" s="58">
        <f t="shared" si="161"/>
        <v>777.875</v>
      </c>
    </row>
    <row r="1682" spans="1:11" x14ac:dyDescent="0.3">
      <c r="A1682" s="60">
        <v>44050</v>
      </c>
      <c r="B1682" s="15">
        <f t="shared" si="156"/>
        <v>2020</v>
      </c>
      <c r="C1682" s="15">
        <f t="shared" si="157"/>
        <v>8</v>
      </c>
      <c r="D1682" s="15">
        <f t="shared" si="158"/>
        <v>7</v>
      </c>
      <c r="E1682" s="15">
        <v>11581</v>
      </c>
      <c r="F1682" s="15">
        <v>0</v>
      </c>
      <c r="G1682" s="15">
        <f t="shared" si="159"/>
        <v>0</v>
      </c>
      <c r="H1682" s="15">
        <f t="shared" si="160"/>
        <v>0</v>
      </c>
      <c r="I1682" s="58">
        <f>'Fashring Assumptions'!$M$7*F1682</f>
        <v>0</v>
      </c>
      <c r="J1682" s="58">
        <f>'Fashring Assumptions'!$M$5*'Fashring Assumptions'!$M$7*E1682</f>
        <v>723.8125</v>
      </c>
      <c r="K1682" s="58">
        <f t="shared" si="161"/>
        <v>723.8125</v>
      </c>
    </row>
    <row r="1683" spans="1:11" x14ac:dyDescent="0.3">
      <c r="A1683" s="60">
        <v>44051</v>
      </c>
      <c r="B1683" s="15">
        <f t="shared" si="156"/>
        <v>2020</v>
      </c>
      <c r="C1683" s="15">
        <f t="shared" si="157"/>
        <v>8</v>
      </c>
      <c r="D1683" s="15">
        <f t="shared" si="158"/>
        <v>8</v>
      </c>
      <c r="E1683" s="15">
        <v>10671</v>
      </c>
      <c r="F1683" s="15">
        <v>0</v>
      </c>
      <c r="G1683" s="15">
        <f t="shared" si="159"/>
        <v>0</v>
      </c>
      <c r="H1683" s="15">
        <f t="shared" si="160"/>
        <v>0</v>
      </c>
      <c r="I1683" s="58">
        <f>'Fashring Assumptions'!$M$7*F1683</f>
        <v>0</v>
      </c>
      <c r="J1683" s="58">
        <f>'Fashring Assumptions'!$M$5*'Fashring Assumptions'!$M$7*E1683</f>
        <v>666.9375</v>
      </c>
      <c r="K1683" s="58">
        <f t="shared" si="161"/>
        <v>666.9375</v>
      </c>
    </row>
    <row r="1684" spans="1:11" x14ac:dyDescent="0.3">
      <c r="A1684" s="60">
        <v>44052</v>
      </c>
      <c r="B1684" s="15">
        <f t="shared" si="156"/>
        <v>2020</v>
      </c>
      <c r="C1684" s="15">
        <f t="shared" si="157"/>
        <v>8</v>
      </c>
      <c r="D1684" s="15">
        <f t="shared" si="158"/>
        <v>9</v>
      </c>
      <c r="E1684" s="15">
        <v>9774</v>
      </c>
      <c r="F1684" s="15">
        <v>0</v>
      </c>
      <c r="G1684" s="15">
        <f t="shared" si="159"/>
        <v>0</v>
      </c>
      <c r="H1684" s="15">
        <f t="shared" si="160"/>
        <v>0</v>
      </c>
      <c r="I1684" s="58">
        <f>'Fashring Assumptions'!$M$7*F1684</f>
        <v>0</v>
      </c>
      <c r="J1684" s="58">
        <f>'Fashring Assumptions'!$M$5*'Fashring Assumptions'!$M$7*E1684</f>
        <v>610.875</v>
      </c>
      <c r="K1684" s="58">
        <f t="shared" si="161"/>
        <v>610.875</v>
      </c>
    </row>
    <row r="1685" spans="1:11" x14ac:dyDescent="0.3">
      <c r="A1685" s="60">
        <v>44053</v>
      </c>
      <c r="B1685" s="15">
        <f t="shared" si="156"/>
        <v>2020</v>
      </c>
      <c r="C1685" s="15">
        <f t="shared" si="157"/>
        <v>8</v>
      </c>
      <c r="D1685" s="15">
        <f t="shared" si="158"/>
        <v>10</v>
      </c>
      <c r="E1685" s="15">
        <v>8918</v>
      </c>
      <c r="F1685" s="15">
        <v>0</v>
      </c>
      <c r="G1685" s="15">
        <f t="shared" si="159"/>
        <v>0</v>
      </c>
      <c r="H1685" s="15">
        <f t="shared" si="160"/>
        <v>0</v>
      </c>
      <c r="I1685" s="58">
        <f>'Fashring Assumptions'!$M$7*F1685</f>
        <v>0</v>
      </c>
      <c r="J1685" s="58">
        <f>'Fashring Assumptions'!$M$5*'Fashring Assumptions'!$M$7*E1685</f>
        <v>557.375</v>
      </c>
      <c r="K1685" s="58">
        <f t="shared" si="161"/>
        <v>557.375</v>
      </c>
    </row>
    <row r="1686" spans="1:11" x14ac:dyDescent="0.3">
      <c r="A1686" s="60">
        <v>44054</v>
      </c>
      <c r="B1686" s="15">
        <f t="shared" si="156"/>
        <v>2020</v>
      </c>
      <c r="C1686" s="15">
        <f t="shared" si="157"/>
        <v>8</v>
      </c>
      <c r="D1686" s="15">
        <f t="shared" si="158"/>
        <v>11</v>
      </c>
      <c r="E1686" s="15">
        <v>8055</v>
      </c>
      <c r="F1686" s="15">
        <v>0</v>
      </c>
      <c r="G1686" s="15">
        <f t="shared" si="159"/>
        <v>0</v>
      </c>
      <c r="H1686" s="15">
        <f t="shared" si="160"/>
        <v>0</v>
      </c>
      <c r="I1686" s="58">
        <f>'Fashring Assumptions'!$M$7*F1686</f>
        <v>0</v>
      </c>
      <c r="J1686" s="58">
        <f>'Fashring Assumptions'!$M$5*'Fashring Assumptions'!$M$7*E1686</f>
        <v>503.4375</v>
      </c>
      <c r="K1686" s="58">
        <f t="shared" si="161"/>
        <v>503.4375</v>
      </c>
    </row>
    <row r="1687" spans="1:11" x14ac:dyDescent="0.3">
      <c r="A1687" s="60">
        <v>44055</v>
      </c>
      <c r="B1687" s="15">
        <f t="shared" si="156"/>
        <v>2020</v>
      </c>
      <c r="C1687" s="15">
        <f t="shared" si="157"/>
        <v>8</v>
      </c>
      <c r="D1687" s="15">
        <f t="shared" si="158"/>
        <v>12</v>
      </c>
      <c r="E1687" s="15">
        <v>7141</v>
      </c>
      <c r="F1687" s="15">
        <v>0</v>
      </c>
      <c r="G1687" s="15">
        <f t="shared" si="159"/>
        <v>0</v>
      </c>
      <c r="H1687" s="15">
        <f t="shared" si="160"/>
        <v>0</v>
      </c>
      <c r="I1687" s="58">
        <f>'Fashring Assumptions'!$M$7*F1687</f>
        <v>0</v>
      </c>
      <c r="J1687" s="58">
        <f>'Fashring Assumptions'!$M$5*'Fashring Assumptions'!$M$7*E1687</f>
        <v>446.3125</v>
      </c>
      <c r="K1687" s="58">
        <f t="shared" si="161"/>
        <v>446.3125</v>
      </c>
    </row>
    <row r="1688" spans="1:11" x14ac:dyDescent="0.3">
      <c r="A1688" s="60">
        <v>44056</v>
      </c>
      <c r="B1688" s="15">
        <f t="shared" si="156"/>
        <v>2020</v>
      </c>
      <c r="C1688" s="15">
        <f t="shared" si="157"/>
        <v>8</v>
      </c>
      <c r="D1688" s="15">
        <f t="shared" si="158"/>
        <v>13</v>
      </c>
      <c r="E1688" s="15">
        <v>6275</v>
      </c>
      <c r="F1688" s="15">
        <v>0</v>
      </c>
      <c r="G1688" s="15">
        <f t="shared" si="159"/>
        <v>0</v>
      </c>
      <c r="H1688" s="15">
        <f t="shared" si="160"/>
        <v>0</v>
      </c>
      <c r="I1688" s="58">
        <f>'Fashring Assumptions'!$M$7*F1688</f>
        <v>0</v>
      </c>
      <c r="J1688" s="58">
        <f>'Fashring Assumptions'!$M$5*'Fashring Assumptions'!$M$7*E1688</f>
        <v>392.1875</v>
      </c>
      <c r="K1688" s="58">
        <f t="shared" si="161"/>
        <v>392.1875</v>
      </c>
    </row>
    <row r="1689" spans="1:11" x14ac:dyDescent="0.3">
      <c r="A1689" s="60">
        <v>44057</v>
      </c>
      <c r="B1689" s="15">
        <f t="shared" si="156"/>
        <v>2020</v>
      </c>
      <c r="C1689" s="15">
        <f t="shared" si="157"/>
        <v>8</v>
      </c>
      <c r="D1689" s="15">
        <f t="shared" si="158"/>
        <v>14</v>
      </c>
      <c r="E1689" s="15">
        <v>5416</v>
      </c>
      <c r="F1689" s="15">
        <v>0</v>
      </c>
      <c r="G1689" s="15">
        <f t="shared" si="159"/>
        <v>0</v>
      </c>
      <c r="H1689" s="15">
        <f t="shared" si="160"/>
        <v>0</v>
      </c>
      <c r="I1689" s="58">
        <f>'Fashring Assumptions'!$M$7*F1689</f>
        <v>0</v>
      </c>
      <c r="J1689" s="58">
        <f>'Fashring Assumptions'!$M$5*'Fashring Assumptions'!$M$7*E1689</f>
        <v>338.5</v>
      </c>
      <c r="K1689" s="58">
        <f t="shared" si="161"/>
        <v>338.5</v>
      </c>
    </row>
    <row r="1690" spans="1:11" x14ac:dyDescent="0.3">
      <c r="A1690" s="60">
        <v>44058</v>
      </c>
      <c r="B1690" s="15">
        <f t="shared" si="156"/>
        <v>2020</v>
      </c>
      <c r="C1690" s="15">
        <f t="shared" si="157"/>
        <v>8</v>
      </c>
      <c r="D1690" s="15">
        <f t="shared" si="158"/>
        <v>15</v>
      </c>
      <c r="E1690" s="15">
        <v>17851</v>
      </c>
      <c r="F1690" s="15">
        <v>13317</v>
      </c>
      <c r="G1690" s="15">
        <f t="shared" si="159"/>
        <v>1</v>
      </c>
      <c r="H1690" s="15">
        <f t="shared" si="160"/>
        <v>1000</v>
      </c>
      <c r="I1690" s="58">
        <f>'Fashring Assumptions'!$M$7*F1690</f>
        <v>33292.5</v>
      </c>
      <c r="J1690" s="58">
        <f>'Fashring Assumptions'!$M$5*'Fashring Assumptions'!$M$7*E1690</f>
        <v>1115.6875</v>
      </c>
      <c r="K1690" s="58">
        <f t="shared" si="161"/>
        <v>35408.1875</v>
      </c>
    </row>
    <row r="1691" spans="1:11" x14ac:dyDescent="0.3">
      <c r="A1691" s="60">
        <v>44059</v>
      </c>
      <c r="B1691" s="15">
        <f t="shared" si="156"/>
        <v>2020</v>
      </c>
      <c r="C1691" s="15">
        <f t="shared" si="157"/>
        <v>8</v>
      </c>
      <c r="D1691" s="15">
        <f t="shared" si="158"/>
        <v>16</v>
      </c>
      <c r="E1691" s="15">
        <v>16986</v>
      </c>
      <c r="F1691" s="15">
        <v>0</v>
      </c>
      <c r="G1691" s="15">
        <f t="shared" si="159"/>
        <v>0</v>
      </c>
      <c r="H1691" s="15">
        <f t="shared" si="160"/>
        <v>0</v>
      </c>
      <c r="I1691" s="58">
        <f>'Fashring Assumptions'!$M$7*F1691</f>
        <v>0</v>
      </c>
      <c r="J1691" s="58">
        <f>'Fashring Assumptions'!$M$5*'Fashring Assumptions'!$M$7*E1691</f>
        <v>1061.625</v>
      </c>
      <c r="K1691" s="58">
        <f t="shared" si="161"/>
        <v>1061.625</v>
      </c>
    </row>
    <row r="1692" spans="1:11" x14ac:dyDescent="0.3">
      <c r="A1692" s="60">
        <v>44060</v>
      </c>
      <c r="B1692" s="15">
        <f t="shared" si="156"/>
        <v>2020</v>
      </c>
      <c r="C1692" s="15">
        <f t="shared" si="157"/>
        <v>8</v>
      </c>
      <c r="D1692" s="15">
        <f t="shared" si="158"/>
        <v>17</v>
      </c>
      <c r="E1692" s="15">
        <v>16105</v>
      </c>
      <c r="F1692" s="15">
        <v>0</v>
      </c>
      <c r="G1692" s="15">
        <f t="shared" si="159"/>
        <v>0</v>
      </c>
      <c r="H1692" s="15">
        <f t="shared" si="160"/>
        <v>0</v>
      </c>
      <c r="I1692" s="58">
        <f>'Fashring Assumptions'!$M$7*F1692</f>
        <v>0</v>
      </c>
      <c r="J1692" s="58">
        <f>'Fashring Assumptions'!$M$5*'Fashring Assumptions'!$M$7*E1692</f>
        <v>1006.5625</v>
      </c>
      <c r="K1692" s="58">
        <f t="shared" si="161"/>
        <v>1006.5625</v>
      </c>
    </row>
    <row r="1693" spans="1:11" x14ac:dyDescent="0.3">
      <c r="A1693" s="60">
        <v>44061</v>
      </c>
      <c r="B1693" s="15">
        <f t="shared" si="156"/>
        <v>2020</v>
      </c>
      <c r="C1693" s="15">
        <f t="shared" si="157"/>
        <v>8</v>
      </c>
      <c r="D1693" s="15">
        <f t="shared" si="158"/>
        <v>18</v>
      </c>
      <c r="E1693" s="15">
        <v>15222</v>
      </c>
      <c r="F1693" s="15">
        <v>0</v>
      </c>
      <c r="G1693" s="15">
        <f t="shared" si="159"/>
        <v>0</v>
      </c>
      <c r="H1693" s="15">
        <f t="shared" si="160"/>
        <v>0</v>
      </c>
      <c r="I1693" s="58">
        <f>'Fashring Assumptions'!$M$7*F1693</f>
        <v>0</v>
      </c>
      <c r="J1693" s="58">
        <f>'Fashring Assumptions'!$M$5*'Fashring Assumptions'!$M$7*E1693</f>
        <v>951.375</v>
      </c>
      <c r="K1693" s="58">
        <f t="shared" si="161"/>
        <v>951.375</v>
      </c>
    </row>
    <row r="1694" spans="1:11" x14ac:dyDescent="0.3">
      <c r="A1694" s="60">
        <v>44062</v>
      </c>
      <c r="B1694" s="15">
        <f t="shared" si="156"/>
        <v>2020</v>
      </c>
      <c r="C1694" s="15">
        <f t="shared" si="157"/>
        <v>8</v>
      </c>
      <c r="D1694" s="15">
        <f t="shared" si="158"/>
        <v>19</v>
      </c>
      <c r="E1694" s="15">
        <v>14368</v>
      </c>
      <c r="F1694" s="15">
        <v>0</v>
      </c>
      <c r="G1694" s="15">
        <f t="shared" si="159"/>
        <v>0</v>
      </c>
      <c r="H1694" s="15">
        <f t="shared" si="160"/>
        <v>0</v>
      </c>
      <c r="I1694" s="58">
        <f>'Fashring Assumptions'!$M$7*F1694</f>
        <v>0</v>
      </c>
      <c r="J1694" s="58">
        <f>'Fashring Assumptions'!$M$5*'Fashring Assumptions'!$M$7*E1694</f>
        <v>898</v>
      </c>
      <c r="K1694" s="58">
        <f t="shared" si="161"/>
        <v>898</v>
      </c>
    </row>
    <row r="1695" spans="1:11" x14ac:dyDescent="0.3">
      <c r="A1695" s="60">
        <v>44063</v>
      </c>
      <c r="B1695" s="15">
        <f t="shared" si="156"/>
        <v>2020</v>
      </c>
      <c r="C1695" s="15">
        <f t="shared" si="157"/>
        <v>8</v>
      </c>
      <c r="D1695" s="15">
        <f t="shared" si="158"/>
        <v>20</v>
      </c>
      <c r="E1695" s="15">
        <v>13490</v>
      </c>
      <c r="F1695" s="15">
        <v>0</v>
      </c>
      <c r="G1695" s="15">
        <f t="shared" si="159"/>
        <v>0</v>
      </c>
      <c r="H1695" s="15">
        <f t="shared" si="160"/>
        <v>0</v>
      </c>
      <c r="I1695" s="58">
        <f>'Fashring Assumptions'!$M$7*F1695</f>
        <v>0</v>
      </c>
      <c r="J1695" s="58">
        <f>'Fashring Assumptions'!$M$5*'Fashring Assumptions'!$M$7*E1695</f>
        <v>843.125</v>
      </c>
      <c r="K1695" s="58">
        <f t="shared" si="161"/>
        <v>843.125</v>
      </c>
    </row>
    <row r="1696" spans="1:11" x14ac:dyDescent="0.3">
      <c r="A1696" s="60">
        <v>44064</v>
      </c>
      <c r="B1696" s="15">
        <f t="shared" si="156"/>
        <v>2020</v>
      </c>
      <c r="C1696" s="15">
        <f t="shared" si="157"/>
        <v>8</v>
      </c>
      <c r="D1696" s="15">
        <f t="shared" si="158"/>
        <v>21</v>
      </c>
      <c r="E1696" s="15">
        <v>12607</v>
      </c>
      <c r="F1696" s="15">
        <v>0</v>
      </c>
      <c r="G1696" s="15">
        <f t="shared" si="159"/>
        <v>0</v>
      </c>
      <c r="H1696" s="15">
        <f t="shared" si="160"/>
        <v>0</v>
      </c>
      <c r="I1696" s="58">
        <f>'Fashring Assumptions'!$M$7*F1696</f>
        <v>0</v>
      </c>
      <c r="J1696" s="58">
        <f>'Fashring Assumptions'!$M$5*'Fashring Assumptions'!$M$7*E1696</f>
        <v>787.9375</v>
      </c>
      <c r="K1696" s="58">
        <f t="shared" si="161"/>
        <v>787.9375</v>
      </c>
    </row>
    <row r="1697" spans="1:11" x14ac:dyDescent="0.3">
      <c r="A1697" s="60">
        <v>44065</v>
      </c>
      <c r="B1697" s="15">
        <f t="shared" si="156"/>
        <v>2020</v>
      </c>
      <c r="C1697" s="15">
        <f t="shared" si="157"/>
        <v>8</v>
      </c>
      <c r="D1697" s="15">
        <f t="shared" si="158"/>
        <v>22</v>
      </c>
      <c r="E1697" s="15">
        <v>11757</v>
      </c>
      <c r="F1697" s="15">
        <v>0</v>
      </c>
      <c r="G1697" s="15">
        <f t="shared" si="159"/>
        <v>0</v>
      </c>
      <c r="H1697" s="15">
        <f t="shared" si="160"/>
        <v>0</v>
      </c>
      <c r="I1697" s="58">
        <f>'Fashring Assumptions'!$M$7*F1697</f>
        <v>0</v>
      </c>
      <c r="J1697" s="58">
        <f>'Fashring Assumptions'!$M$5*'Fashring Assumptions'!$M$7*E1697</f>
        <v>734.8125</v>
      </c>
      <c r="K1697" s="58">
        <f t="shared" si="161"/>
        <v>734.8125</v>
      </c>
    </row>
    <row r="1698" spans="1:11" x14ac:dyDescent="0.3">
      <c r="A1698" s="60">
        <v>44066</v>
      </c>
      <c r="B1698" s="15">
        <f t="shared" si="156"/>
        <v>2020</v>
      </c>
      <c r="C1698" s="15">
        <f t="shared" si="157"/>
        <v>8</v>
      </c>
      <c r="D1698" s="15">
        <f t="shared" si="158"/>
        <v>23</v>
      </c>
      <c r="E1698" s="15">
        <v>10870</v>
      </c>
      <c r="F1698" s="15">
        <v>0</v>
      </c>
      <c r="G1698" s="15">
        <f t="shared" si="159"/>
        <v>0</v>
      </c>
      <c r="H1698" s="15">
        <f t="shared" si="160"/>
        <v>0</v>
      </c>
      <c r="I1698" s="58">
        <f>'Fashring Assumptions'!$M$7*F1698</f>
        <v>0</v>
      </c>
      <c r="J1698" s="58">
        <f>'Fashring Assumptions'!$M$5*'Fashring Assumptions'!$M$7*E1698</f>
        <v>679.375</v>
      </c>
      <c r="K1698" s="58">
        <f t="shared" si="161"/>
        <v>679.375</v>
      </c>
    </row>
    <row r="1699" spans="1:11" x14ac:dyDescent="0.3">
      <c r="A1699" s="60">
        <v>44067</v>
      </c>
      <c r="B1699" s="15">
        <f t="shared" si="156"/>
        <v>2020</v>
      </c>
      <c r="C1699" s="15">
        <f t="shared" si="157"/>
        <v>8</v>
      </c>
      <c r="D1699" s="15">
        <f t="shared" si="158"/>
        <v>24</v>
      </c>
      <c r="E1699" s="15">
        <v>10005</v>
      </c>
      <c r="F1699" s="15">
        <v>0</v>
      </c>
      <c r="G1699" s="15">
        <f t="shared" si="159"/>
        <v>0</v>
      </c>
      <c r="H1699" s="15">
        <f t="shared" si="160"/>
        <v>0</v>
      </c>
      <c r="I1699" s="58">
        <f>'Fashring Assumptions'!$M$7*F1699</f>
        <v>0</v>
      </c>
      <c r="J1699" s="58">
        <f>'Fashring Assumptions'!$M$5*'Fashring Assumptions'!$M$7*E1699</f>
        <v>625.3125</v>
      </c>
      <c r="K1699" s="58">
        <f t="shared" si="161"/>
        <v>625.3125</v>
      </c>
    </row>
    <row r="1700" spans="1:11" x14ac:dyDescent="0.3">
      <c r="A1700" s="60">
        <v>44068</v>
      </c>
      <c r="B1700" s="15">
        <f t="shared" si="156"/>
        <v>2020</v>
      </c>
      <c r="C1700" s="15">
        <f t="shared" si="157"/>
        <v>8</v>
      </c>
      <c r="D1700" s="15">
        <f t="shared" si="158"/>
        <v>25</v>
      </c>
      <c r="E1700" s="15">
        <v>9137</v>
      </c>
      <c r="F1700" s="15">
        <v>0</v>
      </c>
      <c r="G1700" s="15">
        <f t="shared" si="159"/>
        <v>0</v>
      </c>
      <c r="H1700" s="15">
        <f t="shared" si="160"/>
        <v>0</v>
      </c>
      <c r="I1700" s="58">
        <f>'Fashring Assumptions'!$M$7*F1700</f>
        <v>0</v>
      </c>
      <c r="J1700" s="58">
        <f>'Fashring Assumptions'!$M$5*'Fashring Assumptions'!$M$7*E1700</f>
        <v>571.0625</v>
      </c>
      <c r="K1700" s="58">
        <f t="shared" si="161"/>
        <v>571.0625</v>
      </c>
    </row>
    <row r="1701" spans="1:11" x14ac:dyDescent="0.3">
      <c r="A1701" s="60">
        <v>44069</v>
      </c>
      <c r="B1701" s="15">
        <f t="shared" si="156"/>
        <v>2020</v>
      </c>
      <c r="C1701" s="15">
        <f t="shared" si="157"/>
        <v>8</v>
      </c>
      <c r="D1701" s="15">
        <f t="shared" si="158"/>
        <v>26</v>
      </c>
      <c r="E1701" s="15">
        <v>8209</v>
      </c>
      <c r="F1701" s="15">
        <v>0</v>
      </c>
      <c r="G1701" s="15">
        <f t="shared" si="159"/>
        <v>0</v>
      </c>
      <c r="H1701" s="15">
        <f t="shared" si="160"/>
        <v>0</v>
      </c>
      <c r="I1701" s="58">
        <f>'Fashring Assumptions'!$M$7*F1701</f>
        <v>0</v>
      </c>
      <c r="J1701" s="58">
        <f>'Fashring Assumptions'!$M$5*'Fashring Assumptions'!$M$7*E1701</f>
        <v>513.0625</v>
      </c>
      <c r="K1701" s="58">
        <f t="shared" si="161"/>
        <v>513.0625</v>
      </c>
    </row>
    <row r="1702" spans="1:11" x14ac:dyDescent="0.3">
      <c r="A1702" s="60">
        <v>44070</v>
      </c>
      <c r="B1702" s="15">
        <f t="shared" si="156"/>
        <v>2020</v>
      </c>
      <c r="C1702" s="15">
        <f t="shared" si="157"/>
        <v>8</v>
      </c>
      <c r="D1702" s="15">
        <f t="shared" si="158"/>
        <v>27</v>
      </c>
      <c r="E1702" s="15">
        <v>7375</v>
      </c>
      <c r="F1702" s="15">
        <v>0</v>
      </c>
      <c r="G1702" s="15">
        <f t="shared" si="159"/>
        <v>0</v>
      </c>
      <c r="H1702" s="15">
        <f t="shared" si="160"/>
        <v>0</v>
      </c>
      <c r="I1702" s="58">
        <f>'Fashring Assumptions'!$M$7*F1702</f>
        <v>0</v>
      </c>
      <c r="J1702" s="58">
        <f>'Fashring Assumptions'!$M$5*'Fashring Assumptions'!$M$7*E1702</f>
        <v>460.9375</v>
      </c>
      <c r="K1702" s="58">
        <f t="shared" si="161"/>
        <v>460.9375</v>
      </c>
    </row>
    <row r="1703" spans="1:11" x14ac:dyDescent="0.3">
      <c r="A1703" s="60">
        <v>44071</v>
      </c>
      <c r="B1703" s="15">
        <f t="shared" si="156"/>
        <v>2020</v>
      </c>
      <c r="C1703" s="15">
        <f t="shared" si="157"/>
        <v>8</v>
      </c>
      <c r="D1703" s="15">
        <f t="shared" si="158"/>
        <v>28</v>
      </c>
      <c r="E1703" s="15">
        <v>6475</v>
      </c>
      <c r="F1703" s="15">
        <v>0</v>
      </c>
      <c r="G1703" s="15">
        <f t="shared" si="159"/>
        <v>0</v>
      </c>
      <c r="H1703" s="15">
        <f t="shared" si="160"/>
        <v>0</v>
      </c>
      <c r="I1703" s="58">
        <f>'Fashring Assumptions'!$M$7*F1703</f>
        <v>0</v>
      </c>
      <c r="J1703" s="58">
        <f>'Fashring Assumptions'!$M$5*'Fashring Assumptions'!$M$7*E1703</f>
        <v>404.6875</v>
      </c>
      <c r="K1703" s="58">
        <f t="shared" si="161"/>
        <v>404.6875</v>
      </c>
    </row>
    <row r="1704" spans="1:11" x14ac:dyDescent="0.3">
      <c r="A1704" s="60">
        <v>44072</v>
      </c>
      <c r="B1704" s="15">
        <f t="shared" si="156"/>
        <v>2020</v>
      </c>
      <c r="C1704" s="15">
        <f t="shared" si="157"/>
        <v>8</v>
      </c>
      <c r="D1704" s="15">
        <f t="shared" si="158"/>
        <v>29</v>
      </c>
      <c r="E1704" s="15">
        <v>5585</v>
      </c>
      <c r="F1704" s="15">
        <v>0</v>
      </c>
      <c r="G1704" s="15">
        <f t="shared" si="159"/>
        <v>0</v>
      </c>
      <c r="H1704" s="15">
        <f t="shared" si="160"/>
        <v>0</v>
      </c>
      <c r="I1704" s="58">
        <f>'Fashring Assumptions'!$M$7*F1704</f>
        <v>0</v>
      </c>
      <c r="J1704" s="58">
        <f>'Fashring Assumptions'!$M$5*'Fashring Assumptions'!$M$7*E1704</f>
        <v>349.0625</v>
      </c>
      <c r="K1704" s="58">
        <f t="shared" si="161"/>
        <v>349.0625</v>
      </c>
    </row>
    <row r="1705" spans="1:11" x14ac:dyDescent="0.3">
      <c r="A1705" s="60">
        <v>44073</v>
      </c>
      <c r="B1705" s="15">
        <f t="shared" si="156"/>
        <v>2020</v>
      </c>
      <c r="C1705" s="15">
        <f t="shared" si="157"/>
        <v>8</v>
      </c>
      <c r="D1705" s="15">
        <f t="shared" si="158"/>
        <v>30</v>
      </c>
      <c r="E1705" s="15">
        <v>15500</v>
      </c>
      <c r="F1705" s="15">
        <v>10794</v>
      </c>
      <c r="G1705" s="15">
        <f t="shared" si="159"/>
        <v>1</v>
      </c>
      <c r="H1705" s="15">
        <f t="shared" si="160"/>
        <v>1000</v>
      </c>
      <c r="I1705" s="58">
        <f>'Fashring Assumptions'!$M$7*F1705</f>
        <v>26985</v>
      </c>
      <c r="J1705" s="58">
        <f>'Fashring Assumptions'!$M$5*'Fashring Assumptions'!$M$7*E1705</f>
        <v>968.75</v>
      </c>
      <c r="K1705" s="58">
        <f t="shared" si="161"/>
        <v>28953.75</v>
      </c>
    </row>
    <row r="1706" spans="1:11" x14ac:dyDescent="0.3">
      <c r="A1706" s="60">
        <v>44074</v>
      </c>
      <c r="B1706" s="15">
        <f t="shared" si="156"/>
        <v>2020</v>
      </c>
      <c r="C1706" s="15">
        <f t="shared" si="157"/>
        <v>8</v>
      </c>
      <c r="D1706" s="15">
        <f t="shared" si="158"/>
        <v>31</v>
      </c>
      <c r="E1706" s="15">
        <v>14604</v>
      </c>
      <c r="F1706" s="15">
        <v>0</v>
      </c>
      <c r="G1706" s="15">
        <f t="shared" si="159"/>
        <v>0</v>
      </c>
      <c r="H1706" s="15">
        <f t="shared" si="160"/>
        <v>0</v>
      </c>
      <c r="I1706" s="58">
        <f>'Fashring Assumptions'!$M$7*F1706</f>
        <v>0</v>
      </c>
      <c r="J1706" s="58">
        <f>'Fashring Assumptions'!$M$5*'Fashring Assumptions'!$M$7*E1706</f>
        <v>912.75</v>
      </c>
      <c r="K1706" s="58">
        <f t="shared" si="161"/>
        <v>912.75</v>
      </c>
    </row>
    <row r="1707" spans="1:11" x14ac:dyDescent="0.3">
      <c r="A1707" s="60">
        <v>44075</v>
      </c>
      <c r="B1707" s="15">
        <f t="shared" si="156"/>
        <v>2020</v>
      </c>
      <c r="C1707" s="15">
        <f t="shared" si="157"/>
        <v>9</v>
      </c>
      <c r="D1707" s="15">
        <f t="shared" si="158"/>
        <v>1</v>
      </c>
      <c r="E1707" s="15">
        <v>13730</v>
      </c>
      <c r="F1707" s="15">
        <v>0</v>
      </c>
      <c r="G1707" s="15">
        <f t="shared" si="159"/>
        <v>0</v>
      </c>
      <c r="H1707" s="15">
        <f t="shared" si="160"/>
        <v>0</v>
      </c>
      <c r="I1707" s="58">
        <f>'Fashring Assumptions'!$M$7*F1707</f>
        <v>0</v>
      </c>
      <c r="J1707" s="58">
        <f>'Fashring Assumptions'!$M$5*'Fashring Assumptions'!$M$7*E1707</f>
        <v>858.125</v>
      </c>
      <c r="K1707" s="58">
        <f t="shared" si="161"/>
        <v>858.125</v>
      </c>
    </row>
    <row r="1708" spans="1:11" x14ac:dyDescent="0.3">
      <c r="A1708" s="60">
        <v>44076</v>
      </c>
      <c r="B1708" s="15">
        <f t="shared" si="156"/>
        <v>2020</v>
      </c>
      <c r="C1708" s="15">
        <f t="shared" si="157"/>
        <v>9</v>
      </c>
      <c r="D1708" s="15">
        <f t="shared" si="158"/>
        <v>2</v>
      </c>
      <c r="E1708" s="15">
        <v>12817</v>
      </c>
      <c r="F1708" s="15">
        <v>0</v>
      </c>
      <c r="G1708" s="15">
        <f t="shared" si="159"/>
        <v>0</v>
      </c>
      <c r="H1708" s="15">
        <f t="shared" si="160"/>
        <v>0</v>
      </c>
      <c r="I1708" s="58">
        <f>'Fashring Assumptions'!$M$7*F1708</f>
        <v>0</v>
      </c>
      <c r="J1708" s="58">
        <f>'Fashring Assumptions'!$M$5*'Fashring Assumptions'!$M$7*E1708</f>
        <v>801.0625</v>
      </c>
      <c r="K1708" s="58">
        <f t="shared" si="161"/>
        <v>801.0625</v>
      </c>
    </row>
    <row r="1709" spans="1:11" x14ac:dyDescent="0.3">
      <c r="A1709" s="60">
        <v>44077</v>
      </c>
      <c r="B1709" s="15">
        <f t="shared" si="156"/>
        <v>2020</v>
      </c>
      <c r="C1709" s="15">
        <f t="shared" si="157"/>
        <v>9</v>
      </c>
      <c r="D1709" s="15">
        <f t="shared" si="158"/>
        <v>3</v>
      </c>
      <c r="E1709" s="15">
        <v>11950</v>
      </c>
      <c r="F1709" s="15">
        <v>0</v>
      </c>
      <c r="G1709" s="15">
        <f t="shared" si="159"/>
        <v>0</v>
      </c>
      <c r="H1709" s="15">
        <f t="shared" si="160"/>
        <v>0</v>
      </c>
      <c r="I1709" s="58">
        <f>'Fashring Assumptions'!$M$7*F1709</f>
        <v>0</v>
      </c>
      <c r="J1709" s="58">
        <f>'Fashring Assumptions'!$M$5*'Fashring Assumptions'!$M$7*E1709</f>
        <v>746.875</v>
      </c>
      <c r="K1709" s="58">
        <f t="shared" si="161"/>
        <v>746.875</v>
      </c>
    </row>
    <row r="1710" spans="1:11" x14ac:dyDescent="0.3">
      <c r="A1710" s="60">
        <v>44078</v>
      </c>
      <c r="B1710" s="15">
        <f t="shared" si="156"/>
        <v>2020</v>
      </c>
      <c r="C1710" s="15">
        <f t="shared" si="157"/>
        <v>9</v>
      </c>
      <c r="D1710" s="15">
        <f t="shared" si="158"/>
        <v>4</v>
      </c>
      <c r="E1710" s="15">
        <v>11024</v>
      </c>
      <c r="F1710" s="15">
        <v>0</v>
      </c>
      <c r="G1710" s="15">
        <f t="shared" si="159"/>
        <v>0</v>
      </c>
      <c r="H1710" s="15">
        <f t="shared" si="160"/>
        <v>0</v>
      </c>
      <c r="I1710" s="58">
        <f>'Fashring Assumptions'!$M$7*F1710</f>
        <v>0</v>
      </c>
      <c r="J1710" s="58">
        <f>'Fashring Assumptions'!$M$5*'Fashring Assumptions'!$M$7*E1710</f>
        <v>689</v>
      </c>
      <c r="K1710" s="58">
        <f t="shared" si="161"/>
        <v>689</v>
      </c>
    </row>
    <row r="1711" spans="1:11" x14ac:dyDescent="0.3">
      <c r="A1711" s="60">
        <v>44079</v>
      </c>
      <c r="B1711" s="15">
        <f t="shared" si="156"/>
        <v>2020</v>
      </c>
      <c r="C1711" s="15">
        <f t="shared" si="157"/>
        <v>9</v>
      </c>
      <c r="D1711" s="15">
        <f t="shared" si="158"/>
        <v>5</v>
      </c>
      <c r="E1711" s="15">
        <v>10165</v>
      </c>
      <c r="F1711" s="15">
        <v>0</v>
      </c>
      <c r="G1711" s="15">
        <f t="shared" si="159"/>
        <v>0</v>
      </c>
      <c r="H1711" s="15">
        <f t="shared" si="160"/>
        <v>0</v>
      </c>
      <c r="I1711" s="58">
        <f>'Fashring Assumptions'!$M$7*F1711</f>
        <v>0</v>
      </c>
      <c r="J1711" s="58">
        <f>'Fashring Assumptions'!$M$5*'Fashring Assumptions'!$M$7*E1711</f>
        <v>635.3125</v>
      </c>
      <c r="K1711" s="58">
        <f t="shared" si="161"/>
        <v>635.3125</v>
      </c>
    </row>
    <row r="1712" spans="1:11" x14ac:dyDescent="0.3">
      <c r="A1712" s="60">
        <v>44080</v>
      </c>
      <c r="B1712" s="15">
        <f t="shared" si="156"/>
        <v>2020</v>
      </c>
      <c r="C1712" s="15">
        <f t="shared" si="157"/>
        <v>9</v>
      </c>
      <c r="D1712" s="15">
        <f t="shared" si="158"/>
        <v>6</v>
      </c>
      <c r="E1712" s="15">
        <v>9302</v>
      </c>
      <c r="F1712" s="15">
        <v>0</v>
      </c>
      <c r="G1712" s="15">
        <f t="shared" si="159"/>
        <v>0</v>
      </c>
      <c r="H1712" s="15">
        <f t="shared" si="160"/>
        <v>0</v>
      </c>
      <c r="I1712" s="58">
        <f>'Fashring Assumptions'!$M$7*F1712</f>
        <v>0</v>
      </c>
      <c r="J1712" s="58">
        <f>'Fashring Assumptions'!$M$5*'Fashring Assumptions'!$M$7*E1712</f>
        <v>581.375</v>
      </c>
      <c r="K1712" s="58">
        <f t="shared" si="161"/>
        <v>581.375</v>
      </c>
    </row>
    <row r="1713" spans="1:11" x14ac:dyDescent="0.3">
      <c r="A1713" s="60">
        <v>44081</v>
      </c>
      <c r="B1713" s="15">
        <f t="shared" si="156"/>
        <v>2020</v>
      </c>
      <c r="C1713" s="15">
        <f t="shared" si="157"/>
        <v>9</v>
      </c>
      <c r="D1713" s="15">
        <f t="shared" si="158"/>
        <v>7</v>
      </c>
      <c r="E1713" s="15">
        <v>8409</v>
      </c>
      <c r="F1713" s="15">
        <v>0</v>
      </c>
      <c r="G1713" s="15">
        <f t="shared" si="159"/>
        <v>0</v>
      </c>
      <c r="H1713" s="15">
        <f t="shared" si="160"/>
        <v>0</v>
      </c>
      <c r="I1713" s="58">
        <f>'Fashring Assumptions'!$M$7*F1713</f>
        <v>0</v>
      </c>
      <c r="J1713" s="58">
        <f>'Fashring Assumptions'!$M$5*'Fashring Assumptions'!$M$7*E1713</f>
        <v>525.5625</v>
      </c>
      <c r="K1713" s="58">
        <f t="shared" si="161"/>
        <v>525.5625</v>
      </c>
    </row>
    <row r="1714" spans="1:11" x14ac:dyDescent="0.3">
      <c r="A1714" s="60">
        <v>44082</v>
      </c>
      <c r="B1714" s="15">
        <f t="shared" si="156"/>
        <v>2020</v>
      </c>
      <c r="C1714" s="15">
        <f t="shared" si="157"/>
        <v>9</v>
      </c>
      <c r="D1714" s="15">
        <f t="shared" si="158"/>
        <v>8</v>
      </c>
      <c r="E1714" s="15">
        <v>7557</v>
      </c>
      <c r="F1714" s="15">
        <v>0</v>
      </c>
      <c r="G1714" s="15">
        <f t="shared" si="159"/>
        <v>0</v>
      </c>
      <c r="H1714" s="15">
        <f t="shared" si="160"/>
        <v>0</v>
      </c>
      <c r="I1714" s="58">
        <f>'Fashring Assumptions'!$M$7*F1714</f>
        <v>0</v>
      </c>
      <c r="J1714" s="58">
        <f>'Fashring Assumptions'!$M$5*'Fashring Assumptions'!$M$7*E1714</f>
        <v>472.3125</v>
      </c>
      <c r="K1714" s="58">
        <f t="shared" si="161"/>
        <v>472.3125</v>
      </c>
    </row>
    <row r="1715" spans="1:11" x14ac:dyDescent="0.3">
      <c r="A1715" s="60">
        <v>44083</v>
      </c>
      <c r="B1715" s="15">
        <f t="shared" si="156"/>
        <v>2020</v>
      </c>
      <c r="C1715" s="15">
        <f t="shared" si="157"/>
        <v>9</v>
      </c>
      <c r="D1715" s="15">
        <f t="shared" si="158"/>
        <v>9</v>
      </c>
      <c r="E1715" s="15">
        <v>6740</v>
      </c>
      <c r="F1715" s="15">
        <v>0</v>
      </c>
      <c r="G1715" s="15">
        <f t="shared" si="159"/>
        <v>0</v>
      </c>
      <c r="H1715" s="15">
        <f t="shared" si="160"/>
        <v>0</v>
      </c>
      <c r="I1715" s="58">
        <f>'Fashring Assumptions'!$M$7*F1715</f>
        <v>0</v>
      </c>
      <c r="J1715" s="58">
        <f>'Fashring Assumptions'!$M$5*'Fashring Assumptions'!$M$7*E1715</f>
        <v>421.25</v>
      </c>
      <c r="K1715" s="58">
        <f t="shared" si="161"/>
        <v>421.25</v>
      </c>
    </row>
    <row r="1716" spans="1:11" x14ac:dyDescent="0.3">
      <c r="A1716" s="60">
        <v>44084</v>
      </c>
      <c r="B1716" s="15">
        <f t="shared" si="156"/>
        <v>2020</v>
      </c>
      <c r="C1716" s="15">
        <f t="shared" si="157"/>
        <v>9</v>
      </c>
      <c r="D1716" s="15">
        <f t="shared" si="158"/>
        <v>10</v>
      </c>
      <c r="E1716" s="15">
        <v>5815</v>
      </c>
      <c r="F1716" s="15">
        <v>0</v>
      </c>
      <c r="G1716" s="15">
        <f t="shared" si="159"/>
        <v>0</v>
      </c>
      <c r="H1716" s="15">
        <f t="shared" si="160"/>
        <v>0</v>
      </c>
      <c r="I1716" s="58">
        <f>'Fashring Assumptions'!$M$7*F1716</f>
        <v>0</v>
      </c>
      <c r="J1716" s="58">
        <f>'Fashring Assumptions'!$M$5*'Fashring Assumptions'!$M$7*E1716</f>
        <v>363.4375</v>
      </c>
      <c r="K1716" s="58">
        <f t="shared" si="161"/>
        <v>363.4375</v>
      </c>
    </row>
    <row r="1717" spans="1:11" x14ac:dyDescent="0.3">
      <c r="A1717" s="60">
        <v>44085</v>
      </c>
      <c r="B1717" s="15">
        <f t="shared" si="156"/>
        <v>2020</v>
      </c>
      <c r="C1717" s="15">
        <f t="shared" si="157"/>
        <v>9</v>
      </c>
      <c r="D1717" s="15">
        <f t="shared" si="158"/>
        <v>11</v>
      </c>
      <c r="E1717" s="15">
        <v>15834</v>
      </c>
      <c r="F1717" s="15">
        <v>10961</v>
      </c>
      <c r="G1717" s="15">
        <f t="shared" si="159"/>
        <v>1</v>
      </c>
      <c r="H1717" s="15">
        <f t="shared" si="160"/>
        <v>1000</v>
      </c>
      <c r="I1717" s="58">
        <f>'Fashring Assumptions'!$M$7*F1717</f>
        <v>27402.5</v>
      </c>
      <c r="J1717" s="58">
        <f>'Fashring Assumptions'!$M$5*'Fashring Assumptions'!$M$7*E1717</f>
        <v>989.625</v>
      </c>
      <c r="K1717" s="58">
        <f t="shared" si="161"/>
        <v>29392.125</v>
      </c>
    </row>
    <row r="1718" spans="1:11" x14ac:dyDescent="0.3">
      <c r="A1718" s="60">
        <v>44086</v>
      </c>
      <c r="B1718" s="15">
        <f t="shared" si="156"/>
        <v>2020</v>
      </c>
      <c r="C1718" s="15">
        <f t="shared" si="157"/>
        <v>9</v>
      </c>
      <c r="D1718" s="15">
        <f t="shared" si="158"/>
        <v>12</v>
      </c>
      <c r="E1718" s="15">
        <v>14953</v>
      </c>
      <c r="F1718" s="15">
        <v>0</v>
      </c>
      <c r="G1718" s="15">
        <f t="shared" si="159"/>
        <v>0</v>
      </c>
      <c r="H1718" s="15">
        <f t="shared" si="160"/>
        <v>0</v>
      </c>
      <c r="I1718" s="58">
        <f>'Fashring Assumptions'!$M$7*F1718</f>
        <v>0</v>
      </c>
      <c r="J1718" s="58">
        <f>'Fashring Assumptions'!$M$5*'Fashring Assumptions'!$M$7*E1718</f>
        <v>934.5625</v>
      </c>
      <c r="K1718" s="58">
        <f t="shared" si="161"/>
        <v>934.5625</v>
      </c>
    </row>
    <row r="1719" spans="1:11" x14ac:dyDescent="0.3">
      <c r="A1719" s="60">
        <v>44087</v>
      </c>
      <c r="B1719" s="15">
        <f t="shared" si="156"/>
        <v>2020</v>
      </c>
      <c r="C1719" s="15">
        <f t="shared" si="157"/>
        <v>9</v>
      </c>
      <c r="D1719" s="15">
        <f t="shared" si="158"/>
        <v>13</v>
      </c>
      <c r="E1719" s="15">
        <v>14090</v>
      </c>
      <c r="F1719" s="15">
        <v>0</v>
      </c>
      <c r="G1719" s="15">
        <f t="shared" si="159"/>
        <v>0</v>
      </c>
      <c r="H1719" s="15">
        <f t="shared" si="160"/>
        <v>0</v>
      </c>
      <c r="I1719" s="58">
        <f>'Fashring Assumptions'!$M$7*F1719</f>
        <v>0</v>
      </c>
      <c r="J1719" s="58">
        <f>'Fashring Assumptions'!$M$5*'Fashring Assumptions'!$M$7*E1719</f>
        <v>880.625</v>
      </c>
      <c r="K1719" s="58">
        <f t="shared" si="161"/>
        <v>880.625</v>
      </c>
    </row>
    <row r="1720" spans="1:11" x14ac:dyDescent="0.3">
      <c r="A1720" s="60">
        <v>44088</v>
      </c>
      <c r="B1720" s="15">
        <f t="shared" si="156"/>
        <v>2020</v>
      </c>
      <c r="C1720" s="15">
        <f t="shared" si="157"/>
        <v>9</v>
      </c>
      <c r="D1720" s="15">
        <f t="shared" si="158"/>
        <v>14</v>
      </c>
      <c r="E1720" s="15">
        <v>13212</v>
      </c>
      <c r="F1720" s="15">
        <v>0</v>
      </c>
      <c r="G1720" s="15">
        <f t="shared" si="159"/>
        <v>0</v>
      </c>
      <c r="H1720" s="15">
        <f t="shared" si="160"/>
        <v>0</v>
      </c>
      <c r="I1720" s="58">
        <f>'Fashring Assumptions'!$M$7*F1720</f>
        <v>0</v>
      </c>
      <c r="J1720" s="58">
        <f>'Fashring Assumptions'!$M$5*'Fashring Assumptions'!$M$7*E1720</f>
        <v>825.75</v>
      </c>
      <c r="K1720" s="58">
        <f t="shared" si="161"/>
        <v>825.75</v>
      </c>
    </row>
    <row r="1721" spans="1:11" x14ac:dyDescent="0.3">
      <c r="A1721" s="60">
        <v>44089</v>
      </c>
      <c r="B1721" s="15">
        <f t="shared" si="156"/>
        <v>2020</v>
      </c>
      <c r="C1721" s="15">
        <f t="shared" si="157"/>
        <v>9</v>
      </c>
      <c r="D1721" s="15">
        <f t="shared" si="158"/>
        <v>15</v>
      </c>
      <c r="E1721" s="15">
        <v>12332</v>
      </c>
      <c r="F1721" s="15">
        <v>0</v>
      </c>
      <c r="G1721" s="15">
        <f t="shared" si="159"/>
        <v>0</v>
      </c>
      <c r="H1721" s="15">
        <f t="shared" si="160"/>
        <v>0</v>
      </c>
      <c r="I1721" s="58">
        <f>'Fashring Assumptions'!$M$7*F1721</f>
        <v>0</v>
      </c>
      <c r="J1721" s="58">
        <f>'Fashring Assumptions'!$M$5*'Fashring Assumptions'!$M$7*E1721</f>
        <v>770.75</v>
      </c>
      <c r="K1721" s="58">
        <f t="shared" si="161"/>
        <v>770.75</v>
      </c>
    </row>
    <row r="1722" spans="1:11" x14ac:dyDescent="0.3">
      <c r="A1722" s="60">
        <v>44090</v>
      </c>
      <c r="B1722" s="15">
        <f t="shared" si="156"/>
        <v>2020</v>
      </c>
      <c r="C1722" s="15">
        <f t="shared" si="157"/>
        <v>9</v>
      </c>
      <c r="D1722" s="15">
        <f t="shared" si="158"/>
        <v>16</v>
      </c>
      <c r="E1722" s="15">
        <v>11449</v>
      </c>
      <c r="F1722" s="15">
        <v>0</v>
      </c>
      <c r="G1722" s="15">
        <f t="shared" si="159"/>
        <v>0</v>
      </c>
      <c r="H1722" s="15">
        <f t="shared" si="160"/>
        <v>0</v>
      </c>
      <c r="I1722" s="58">
        <f>'Fashring Assumptions'!$M$7*F1722</f>
        <v>0</v>
      </c>
      <c r="J1722" s="58">
        <f>'Fashring Assumptions'!$M$5*'Fashring Assumptions'!$M$7*E1722</f>
        <v>715.5625</v>
      </c>
      <c r="K1722" s="58">
        <f t="shared" si="161"/>
        <v>715.5625</v>
      </c>
    </row>
    <row r="1723" spans="1:11" x14ac:dyDescent="0.3">
      <c r="A1723" s="60">
        <v>44091</v>
      </c>
      <c r="B1723" s="15">
        <f t="shared" si="156"/>
        <v>2020</v>
      </c>
      <c r="C1723" s="15">
        <f t="shared" si="157"/>
        <v>9</v>
      </c>
      <c r="D1723" s="15">
        <f t="shared" si="158"/>
        <v>17</v>
      </c>
      <c r="E1723" s="15">
        <v>10522</v>
      </c>
      <c r="F1723" s="15">
        <v>0</v>
      </c>
      <c r="G1723" s="15">
        <f t="shared" si="159"/>
        <v>0</v>
      </c>
      <c r="H1723" s="15">
        <f t="shared" si="160"/>
        <v>0</v>
      </c>
      <c r="I1723" s="58">
        <f>'Fashring Assumptions'!$M$7*F1723</f>
        <v>0</v>
      </c>
      <c r="J1723" s="58">
        <f>'Fashring Assumptions'!$M$5*'Fashring Assumptions'!$M$7*E1723</f>
        <v>657.625</v>
      </c>
      <c r="K1723" s="58">
        <f t="shared" si="161"/>
        <v>657.625</v>
      </c>
    </row>
    <row r="1724" spans="1:11" x14ac:dyDescent="0.3">
      <c r="A1724" s="60">
        <v>44092</v>
      </c>
      <c r="B1724" s="15">
        <f t="shared" si="156"/>
        <v>2020</v>
      </c>
      <c r="C1724" s="15">
        <f t="shared" si="157"/>
        <v>9</v>
      </c>
      <c r="D1724" s="15">
        <f t="shared" si="158"/>
        <v>18</v>
      </c>
      <c r="E1724" s="15">
        <v>9676</v>
      </c>
      <c r="F1724" s="15">
        <v>0</v>
      </c>
      <c r="G1724" s="15">
        <f t="shared" si="159"/>
        <v>0</v>
      </c>
      <c r="H1724" s="15">
        <f t="shared" si="160"/>
        <v>0</v>
      </c>
      <c r="I1724" s="58">
        <f>'Fashring Assumptions'!$M$7*F1724</f>
        <v>0</v>
      </c>
      <c r="J1724" s="58">
        <f>'Fashring Assumptions'!$M$5*'Fashring Assumptions'!$M$7*E1724</f>
        <v>604.75</v>
      </c>
      <c r="K1724" s="58">
        <f t="shared" si="161"/>
        <v>604.75</v>
      </c>
    </row>
    <row r="1725" spans="1:11" x14ac:dyDescent="0.3">
      <c r="A1725" s="60">
        <v>44093</v>
      </c>
      <c r="B1725" s="15">
        <f t="shared" si="156"/>
        <v>2020</v>
      </c>
      <c r="C1725" s="15">
        <f t="shared" si="157"/>
        <v>9</v>
      </c>
      <c r="D1725" s="15">
        <f t="shared" si="158"/>
        <v>19</v>
      </c>
      <c r="E1725" s="15">
        <v>8794</v>
      </c>
      <c r="F1725" s="15">
        <v>0</v>
      </c>
      <c r="G1725" s="15">
        <f t="shared" si="159"/>
        <v>0</v>
      </c>
      <c r="H1725" s="15">
        <f t="shared" si="160"/>
        <v>0</v>
      </c>
      <c r="I1725" s="58">
        <f>'Fashring Assumptions'!$M$7*F1725</f>
        <v>0</v>
      </c>
      <c r="J1725" s="58">
        <f>'Fashring Assumptions'!$M$5*'Fashring Assumptions'!$M$7*E1725</f>
        <v>549.625</v>
      </c>
      <c r="K1725" s="58">
        <f t="shared" si="161"/>
        <v>549.625</v>
      </c>
    </row>
    <row r="1726" spans="1:11" x14ac:dyDescent="0.3">
      <c r="A1726" s="60">
        <v>44094</v>
      </c>
      <c r="B1726" s="15">
        <f t="shared" si="156"/>
        <v>2020</v>
      </c>
      <c r="C1726" s="15">
        <f t="shared" si="157"/>
        <v>9</v>
      </c>
      <c r="D1726" s="15">
        <f t="shared" si="158"/>
        <v>20</v>
      </c>
      <c r="E1726" s="15">
        <v>7906</v>
      </c>
      <c r="F1726" s="15">
        <v>0</v>
      </c>
      <c r="G1726" s="15">
        <f t="shared" si="159"/>
        <v>0</v>
      </c>
      <c r="H1726" s="15">
        <f t="shared" si="160"/>
        <v>0</v>
      </c>
      <c r="I1726" s="58">
        <f>'Fashring Assumptions'!$M$7*F1726</f>
        <v>0</v>
      </c>
      <c r="J1726" s="58">
        <f>'Fashring Assumptions'!$M$5*'Fashring Assumptions'!$M$7*E1726</f>
        <v>494.125</v>
      </c>
      <c r="K1726" s="58">
        <f t="shared" si="161"/>
        <v>494.125</v>
      </c>
    </row>
    <row r="1727" spans="1:11" x14ac:dyDescent="0.3">
      <c r="A1727" s="60">
        <v>44095</v>
      </c>
      <c r="B1727" s="15">
        <f t="shared" si="156"/>
        <v>2020</v>
      </c>
      <c r="C1727" s="15">
        <f t="shared" si="157"/>
        <v>9</v>
      </c>
      <c r="D1727" s="15">
        <f t="shared" si="158"/>
        <v>21</v>
      </c>
      <c r="E1727" s="15">
        <v>7020</v>
      </c>
      <c r="F1727" s="15">
        <v>0</v>
      </c>
      <c r="G1727" s="15">
        <f t="shared" si="159"/>
        <v>0</v>
      </c>
      <c r="H1727" s="15">
        <f t="shared" si="160"/>
        <v>0</v>
      </c>
      <c r="I1727" s="58">
        <f>'Fashring Assumptions'!$M$7*F1727</f>
        <v>0</v>
      </c>
      <c r="J1727" s="58">
        <f>'Fashring Assumptions'!$M$5*'Fashring Assumptions'!$M$7*E1727</f>
        <v>438.75</v>
      </c>
      <c r="K1727" s="58">
        <f t="shared" si="161"/>
        <v>438.75</v>
      </c>
    </row>
    <row r="1728" spans="1:11" x14ac:dyDescent="0.3">
      <c r="A1728" s="60">
        <v>44096</v>
      </c>
      <c r="B1728" s="15">
        <f t="shared" si="156"/>
        <v>2020</v>
      </c>
      <c r="C1728" s="15">
        <f t="shared" si="157"/>
        <v>9</v>
      </c>
      <c r="D1728" s="15">
        <f t="shared" si="158"/>
        <v>22</v>
      </c>
      <c r="E1728" s="15">
        <v>6146</v>
      </c>
      <c r="F1728" s="15">
        <v>0</v>
      </c>
      <c r="G1728" s="15">
        <f t="shared" si="159"/>
        <v>0</v>
      </c>
      <c r="H1728" s="15">
        <f t="shared" si="160"/>
        <v>0</v>
      </c>
      <c r="I1728" s="58">
        <f>'Fashring Assumptions'!$M$7*F1728</f>
        <v>0</v>
      </c>
      <c r="J1728" s="58">
        <f>'Fashring Assumptions'!$M$5*'Fashring Assumptions'!$M$7*E1728</f>
        <v>384.125</v>
      </c>
      <c r="K1728" s="58">
        <f t="shared" si="161"/>
        <v>384.125</v>
      </c>
    </row>
    <row r="1729" spans="1:11" x14ac:dyDescent="0.3">
      <c r="A1729" s="60">
        <v>44097</v>
      </c>
      <c r="B1729" s="15">
        <f t="shared" si="156"/>
        <v>2020</v>
      </c>
      <c r="C1729" s="15">
        <f t="shared" si="157"/>
        <v>9</v>
      </c>
      <c r="D1729" s="15">
        <f t="shared" si="158"/>
        <v>23</v>
      </c>
      <c r="E1729" s="15">
        <v>5300</v>
      </c>
      <c r="F1729" s="15">
        <v>0</v>
      </c>
      <c r="G1729" s="15">
        <f t="shared" si="159"/>
        <v>0</v>
      </c>
      <c r="H1729" s="15">
        <f t="shared" si="160"/>
        <v>0</v>
      </c>
      <c r="I1729" s="58">
        <f>'Fashring Assumptions'!$M$7*F1729</f>
        <v>0</v>
      </c>
      <c r="J1729" s="58">
        <f>'Fashring Assumptions'!$M$5*'Fashring Assumptions'!$M$7*E1729</f>
        <v>331.25</v>
      </c>
      <c r="K1729" s="58">
        <f t="shared" si="161"/>
        <v>331.25</v>
      </c>
    </row>
    <row r="1730" spans="1:11" x14ac:dyDescent="0.3">
      <c r="A1730" s="60">
        <v>44098</v>
      </c>
      <c r="B1730" s="15">
        <f t="shared" si="156"/>
        <v>2020</v>
      </c>
      <c r="C1730" s="15">
        <f t="shared" si="157"/>
        <v>9</v>
      </c>
      <c r="D1730" s="15">
        <f t="shared" si="158"/>
        <v>24</v>
      </c>
      <c r="E1730" s="15">
        <v>16108</v>
      </c>
      <c r="F1730" s="15">
        <v>11709</v>
      </c>
      <c r="G1730" s="15">
        <f t="shared" si="159"/>
        <v>1</v>
      </c>
      <c r="H1730" s="15">
        <f t="shared" si="160"/>
        <v>1000</v>
      </c>
      <c r="I1730" s="58">
        <f>'Fashring Assumptions'!$M$7*F1730</f>
        <v>29272.5</v>
      </c>
      <c r="J1730" s="58">
        <f>'Fashring Assumptions'!$M$5*'Fashring Assumptions'!$M$7*E1730</f>
        <v>1006.75</v>
      </c>
      <c r="K1730" s="58">
        <f t="shared" si="161"/>
        <v>31279.25</v>
      </c>
    </row>
    <row r="1731" spans="1:11" x14ac:dyDescent="0.3">
      <c r="A1731" s="60">
        <v>44099</v>
      </c>
      <c r="B1731" s="15">
        <f t="shared" ref="B1731:B1794" si="162">YEAR(A1731)</f>
        <v>2020</v>
      </c>
      <c r="C1731" s="15">
        <f t="shared" ref="C1731:C1794" si="163">MONTH(A1731)</f>
        <v>9</v>
      </c>
      <c r="D1731" s="15">
        <f t="shared" ref="D1731:D1794" si="164">DAY(A1731)</f>
        <v>25</v>
      </c>
      <c r="E1731" s="15">
        <v>15520</v>
      </c>
      <c r="F1731" s="15">
        <v>0</v>
      </c>
      <c r="G1731" s="15">
        <f t="shared" ref="G1731:G1794" si="165">IF(F1731&gt;0,1,0)</f>
        <v>0</v>
      </c>
      <c r="H1731" s="15">
        <f t="shared" ref="H1731:H1794" si="166">1000*G1731</f>
        <v>0</v>
      </c>
      <c r="I1731" s="58">
        <f>'Fashring Assumptions'!$M$7*F1731</f>
        <v>0</v>
      </c>
      <c r="J1731" s="58">
        <f>'Fashring Assumptions'!$M$5*'Fashring Assumptions'!$M$7*E1731</f>
        <v>970</v>
      </c>
      <c r="K1731" s="58">
        <f t="shared" ref="K1731:K1794" si="167">SUM(H1731:J1731)</f>
        <v>970</v>
      </c>
    </row>
    <row r="1732" spans="1:11" x14ac:dyDescent="0.3">
      <c r="A1732" s="60">
        <v>44100</v>
      </c>
      <c r="B1732" s="15">
        <f t="shared" si="162"/>
        <v>2020</v>
      </c>
      <c r="C1732" s="15">
        <f t="shared" si="163"/>
        <v>9</v>
      </c>
      <c r="D1732" s="15">
        <f t="shared" si="164"/>
        <v>26</v>
      </c>
      <c r="E1732" s="15">
        <v>14973</v>
      </c>
      <c r="F1732" s="15">
        <v>0</v>
      </c>
      <c r="G1732" s="15">
        <f t="shared" si="165"/>
        <v>0</v>
      </c>
      <c r="H1732" s="15">
        <f t="shared" si="166"/>
        <v>0</v>
      </c>
      <c r="I1732" s="58">
        <f>'Fashring Assumptions'!$M$7*F1732</f>
        <v>0</v>
      </c>
      <c r="J1732" s="58">
        <f>'Fashring Assumptions'!$M$5*'Fashring Assumptions'!$M$7*E1732</f>
        <v>935.8125</v>
      </c>
      <c r="K1732" s="58">
        <f t="shared" si="167"/>
        <v>935.8125</v>
      </c>
    </row>
    <row r="1733" spans="1:11" x14ac:dyDescent="0.3">
      <c r="A1733" s="60">
        <v>44101</v>
      </c>
      <c r="B1733" s="15">
        <f t="shared" si="162"/>
        <v>2020</v>
      </c>
      <c r="C1733" s="15">
        <f t="shared" si="163"/>
        <v>9</v>
      </c>
      <c r="D1733" s="15">
        <f t="shared" si="164"/>
        <v>27</v>
      </c>
      <c r="E1733" s="15">
        <v>14395</v>
      </c>
      <c r="F1733" s="15">
        <v>0</v>
      </c>
      <c r="G1733" s="15">
        <f t="shared" si="165"/>
        <v>0</v>
      </c>
      <c r="H1733" s="15">
        <f t="shared" si="166"/>
        <v>0</v>
      </c>
      <c r="I1733" s="58">
        <f>'Fashring Assumptions'!$M$7*F1733</f>
        <v>0</v>
      </c>
      <c r="J1733" s="58">
        <f>'Fashring Assumptions'!$M$5*'Fashring Assumptions'!$M$7*E1733</f>
        <v>899.6875</v>
      </c>
      <c r="K1733" s="58">
        <f t="shared" si="167"/>
        <v>899.6875</v>
      </c>
    </row>
    <row r="1734" spans="1:11" x14ac:dyDescent="0.3">
      <c r="A1734" s="60">
        <v>44102</v>
      </c>
      <c r="B1734" s="15">
        <f t="shared" si="162"/>
        <v>2020</v>
      </c>
      <c r="C1734" s="15">
        <f t="shared" si="163"/>
        <v>9</v>
      </c>
      <c r="D1734" s="15">
        <f t="shared" si="164"/>
        <v>28</v>
      </c>
      <c r="E1734" s="15">
        <v>13845</v>
      </c>
      <c r="F1734" s="15">
        <v>0</v>
      </c>
      <c r="G1734" s="15">
        <f t="shared" si="165"/>
        <v>0</v>
      </c>
      <c r="H1734" s="15">
        <f t="shared" si="166"/>
        <v>0</v>
      </c>
      <c r="I1734" s="58">
        <f>'Fashring Assumptions'!$M$7*F1734</f>
        <v>0</v>
      </c>
      <c r="J1734" s="58">
        <f>'Fashring Assumptions'!$M$5*'Fashring Assumptions'!$M$7*E1734</f>
        <v>865.3125</v>
      </c>
      <c r="K1734" s="58">
        <f t="shared" si="167"/>
        <v>865.3125</v>
      </c>
    </row>
    <row r="1735" spans="1:11" x14ac:dyDescent="0.3">
      <c r="A1735" s="60">
        <v>44103</v>
      </c>
      <c r="B1735" s="15">
        <f t="shared" si="162"/>
        <v>2020</v>
      </c>
      <c r="C1735" s="15">
        <f t="shared" si="163"/>
        <v>9</v>
      </c>
      <c r="D1735" s="15">
        <f t="shared" si="164"/>
        <v>29</v>
      </c>
      <c r="E1735" s="15">
        <v>13249</v>
      </c>
      <c r="F1735" s="15">
        <v>0</v>
      </c>
      <c r="G1735" s="15">
        <f t="shared" si="165"/>
        <v>0</v>
      </c>
      <c r="H1735" s="15">
        <f t="shared" si="166"/>
        <v>0</v>
      </c>
      <c r="I1735" s="58">
        <f>'Fashring Assumptions'!$M$7*F1735</f>
        <v>0</v>
      </c>
      <c r="J1735" s="58">
        <f>'Fashring Assumptions'!$M$5*'Fashring Assumptions'!$M$7*E1735</f>
        <v>828.0625</v>
      </c>
      <c r="K1735" s="58">
        <f t="shared" si="167"/>
        <v>828.0625</v>
      </c>
    </row>
    <row r="1736" spans="1:11" x14ac:dyDescent="0.3">
      <c r="A1736" s="60">
        <v>44104</v>
      </c>
      <c r="B1736" s="15">
        <f t="shared" si="162"/>
        <v>2020</v>
      </c>
      <c r="C1736" s="15">
        <f t="shared" si="163"/>
        <v>9</v>
      </c>
      <c r="D1736" s="15">
        <f t="shared" si="164"/>
        <v>30</v>
      </c>
      <c r="E1736" s="15">
        <v>12648</v>
      </c>
      <c r="F1736" s="15">
        <v>0</v>
      </c>
      <c r="G1736" s="15">
        <f t="shared" si="165"/>
        <v>0</v>
      </c>
      <c r="H1736" s="15">
        <f t="shared" si="166"/>
        <v>0</v>
      </c>
      <c r="I1736" s="58">
        <f>'Fashring Assumptions'!$M$7*F1736</f>
        <v>0</v>
      </c>
      <c r="J1736" s="58">
        <f>'Fashring Assumptions'!$M$5*'Fashring Assumptions'!$M$7*E1736</f>
        <v>790.5</v>
      </c>
      <c r="K1736" s="58">
        <f t="shared" si="167"/>
        <v>790.5</v>
      </c>
    </row>
    <row r="1737" spans="1:11" x14ac:dyDescent="0.3">
      <c r="A1737" s="60">
        <v>44105</v>
      </c>
      <c r="B1737" s="15">
        <f t="shared" si="162"/>
        <v>2020</v>
      </c>
      <c r="C1737" s="15">
        <f t="shared" si="163"/>
        <v>10</v>
      </c>
      <c r="D1737" s="15">
        <f t="shared" si="164"/>
        <v>1</v>
      </c>
      <c r="E1737" s="15">
        <v>12081</v>
      </c>
      <c r="F1737" s="15">
        <v>0</v>
      </c>
      <c r="G1737" s="15">
        <f t="shared" si="165"/>
        <v>0</v>
      </c>
      <c r="H1737" s="15">
        <f t="shared" si="166"/>
        <v>0</v>
      </c>
      <c r="I1737" s="58">
        <f>'Fashring Assumptions'!$M$7*F1737</f>
        <v>0</v>
      </c>
      <c r="J1737" s="58">
        <f>'Fashring Assumptions'!$M$5*'Fashring Assumptions'!$M$7*E1737</f>
        <v>755.0625</v>
      </c>
      <c r="K1737" s="58">
        <f t="shared" si="167"/>
        <v>755.0625</v>
      </c>
    </row>
    <row r="1738" spans="1:11" x14ac:dyDescent="0.3">
      <c r="A1738" s="60">
        <v>44106</v>
      </c>
      <c r="B1738" s="15">
        <f t="shared" si="162"/>
        <v>2020</v>
      </c>
      <c r="C1738" s="15">
        <f t="shared" si="163"/>
        <v>10</v>
      </c>
      <c r="D1738" s="15">
        <f t="shared" si="164"/>
        <v>2</v>
      </c>
      <c r="E1738" s="15">
        <v>11420</v>
      </c>
      <c r="F1738" s="15">
        <v>0</v>
      </c>
      <c r="G1738" s="15">
        <f t="shared" si="165"/>
        <v>0</v>
      </c>
      <c r="H1738" s="15">
        <f t="shared" si="166"/>
        <v>0</v>
      </c>
      <c r="I1738" s="58">
        <f>'Fashring Assumptions'!$M$7*F1738</f>
        <v>0</v>
      </c>
      <c r="J1738" s="58">
        <f>'Fashring Assumptions'!$M$5*'Fashring Assumptions'!$M$7*E1738</f>
        <v>713.75</v>
      </c>
      <c r="K1738" s="58">
        <f t="shared" si="167"/>
        <v>713.75</v>
      </c>
    </row>
    <row r="1739" spans="1:11" x14ac:dyDescent="0.3">
      <c r="A1739" s="60">
        <v>44107</v>
      </c>
      <c r="B1739" s="15">
        <f t="shared" si="162"/>
        <v>2020</v>
      </c>
      <c r="C1739" s="15">
        <f t="shared" si="163"/>
        <v>10</v>
      </c>
      <c r="D1739" s="15">
        <f t="shared" si="164"/>
        <v>3</v>
      </c>
      <c r="E1739" s="15">
        <v>10821</v>
      </c>
      <c r="F1739" s="15">
        <v>0</v>
      </c>
      <c r="G1739" s="15">
        <f t="shared" si="165"/>
        <v>0</v>
      </c>
      <c r="H1739" s="15">
        <f t="shared" si="166"/>
        <v>0</v>
      </c>
      <c r="I1739" s="58">
        <f>'Fashring Assumptions'!$M$7*F1739</f>
        <v>0</v>
      </c>
      <c r="J1739" s="58">
        <f>'Fashring Assumptions'!$M$5*'Fashring Assumptions'!$M$7*E1739</f>
        <v>676.3125</v>
      </c>
      <c r="K1739" s="58">
        <f t="shared" si="167"/>
        <v>676.3125</v>
      </c>
    </row>
    <row r="1740" spans="1:11" x14ac:dyDescent="0.3">
      <c r="A1740" s="60">
        <v>44108</v>
      </c>
      <c r="B1740" s="15">
        <f t="shared" si="162"/>
        <v>2020</v>
      </c>
      <c r="C1740" s="15">
        <f t="shared" si="163"/>
        <v>10</v>
      </c>
      <c r="D1740" s="15">
        <f t="shared" si="164"/>
        <v>4</v>
      </c>
      <c r="E1740" s="15">
        <v>10228</v>
      </c>
      <c r="F1740" s="15">
        <v>0</v>
      </c>
      <c r="G1740" s="15">
        <f t="shared" si="165"/>
        <v>0</v>
      </c>
      <c r="H1740" s="15">
        <f t="shared" si="166"/>
        <v>0</v>
      </c>
      <c r="I1740" s="58">
        <f>'Fashring Assumptions'!$M$7*F1740</f>
        <v>0</v>
      </c>
      <c r="J1740" s="58">
        <f>'Fashring Assumptions'!$M$5*'Fashring Assumptions'!$M$7*E1740</f>
        <v>639.25</v>
      </c>
      <c r="K1740" s="58">
        <f t="shared" si="167"/>
        <v>639.25</v>
      </c>
    </row>
    <row r="1741" spans="1:11" x14ac:dyDescent="0.3">
      <c r="A1741" s="60">
        <v>44109</v>
      </c>
      <c r="B1741" s="15">
        <f t="shared" si="162"/>
        <v>2020</v>
      </c>
      <c r="C1741" s="15">
        <f t="shared" si="163"/>
        <v>10</v>
      </c>
      <c r="D1741" s="15">
        <f t="shared" si="164"/>
        <v>5</v>
      </c>
      <c r="E1741" s="15">
        <v>9630</v>
      </c>
      <c r="F1741" s="15">
        <v>0</v>
      </c>
      <c r="G1741" s="15">
        <f t="shared" si="165"/>
        <v>0</v>
      </c>
      <c r="H1741" s="15">
        <f t="shared" si="166"/>
        <v>0</v>
      </c>
      <c r="I1741" s="58">
        <f>'Fashring Assumptions'!$M$7*F1741</f>
        <v>0</v>
      </c>
      <c r="J1741" s="58">
        <f>'Fashring Assumptions'!$M$5*'Fashring Assumptions'!$M$7*E1741</f>
        <v>601.875</v>
      </c>
      <c r="K1741" s="58">
        <f t="shared" si="167"/>
        <v>601.875</v>
      </c>
    </row>
    <row r="1742" spans="1:11" x14ac:dyDescent="0.3">
      <c r="A1742" s="60">
        <v>44110</v>
      </c>
      <c r="B1742" s="15">
        <f t="shared" si="162"/>
        <v>2020</v>
      </c>
      <c r="C1742" s="15">
        <f t="shared" si="163"/>
        <v>10</v>
      </c>
      <c r="D1742" s="15">
        <f t="shared" si="164"/>
        <v>6</v>
      </c>
      <c r="E1742" s="15">
        <v>9108</v>
      </c>
      <c r="F1742" s="15">
        <v>0</v>
      </c>
      <c r="G1742" s="15">
        <f t="shared" si="165"/>
        <v>0</v>
      </c>
      <c r="H1742" s="15">
        <f t="shared" si="166"/>
        <v>0</v>
      </c>
      <c r="I1742" s="58">
        <f>'Fashring Assumptions'!$M$7*F1742</f>
        <v>0</v>
      </c>
      <c r="J1742" s="58">
        <f>'Fashring Assumptions'!$M$5*'Fashring Assumptions'!$M$7*E1742</f>
        <v>569.25</v>
      </c>
      <c r="K1742" s="58">
        <f t="shared" si="167"/>
        <v>569.25</v>
      </c>
    </row>
    <row r="1743" spans="1:11" x14ac:dyDescent="0.3">
      <c r="A1743" s="60">
        <v>44111</v>
      </c>
      <c r="B1743" s="15">
        <f t="shared" si="162"/>
        <v>2020</v>
      </c>
      <c r="C1743" s="15">
        <f t="shared" si="163"/>
        <v>10</v>
      </c>
      <c r="D1743" s="15">
        <f t="shared" si="164"/>
        <v>7</v>
      </c>
      <c r="E1743" s="15">
        <v>8475</v>
      </c>
      <c r="F1743" s="15">
        <v>0</v>
      </c>
      <c r="G1743" s="15">
        <f t="shared" si="165"/>
        <v>0</v>
      </c>
      <c r="H1743" s="15">
        <f t="shared" si="166"/>
        <v>0</v>
      </c>
      <c r="I1743" s="58">
        <f>'Fashring Assumptions'!$M$7*F1743</f>
        <v>0</v>
      </c>
      <c r="J1743" s="58">
        <f>'Fashring Assumptions'!$M$5*'Fashring Assumptions'!$M$7*E1743</f>
        <v>529.6875</v>
      </c>
      <c r="K1743" s="58">
        <f t="shared" si="167"/>
        <v>529.6875</v>
      </c>
    </row>
    <row r="1744" spans="1:11" x14ac:dyDescent="0.3">
      <c r="A1744" s="60">
        <v>44112</v>
      </c>
      <c r="B1744" s="15">
        <f t="shared" si="162"/>
        <v>2020</v>
      </c>
      <c r="C1744" s="15">
        <f t="shared" si="163"/>
        <v>10</v>
      </c>
      <c r="D1744" s="15">
        <f t="shared" si="164"/>
        <v>8</v>
      </c>
      <c r="E1744" s="15">
        <v>7856</v>
      </c>
      <c r="F1744" s="15">
        <v>0</v>
      </c>
      <c r="G1744" s="15">
        <f t="shared" si="165"/>
        <v>0</v>
      </c>
      <c r="H1744" s="15">
        <f t="shared" si="166"/>
        <v>0</v>
      </c>
      <c r="I1744" s="58">
        <f>'Fashring Assumptions'!$M$7*F1744</f>
        <v>0</v>
      </c>
      <c r="J1744" s="58">
        <f>'Fashring Assumptions'!$M$5*'Fashring Assumptions'!$M$7*E1744</f>
        <v>491</v>
      </c>
      <c r="K1744" s="58">
        <f t="shared" si="167"/>
        <v>491</v>
      </c>
    </row>
    <row r="1745" spans="1:11" x14ac:dyDescent="0.3">
      <c r="A1745" s="60">
        <v>44113</v>
      </c>
      <c r="B1745" s="15">
        <f t="shared" si="162"/>
        <v>2020</v>
      </c>
      <c r="C1745" s="15">
        <f t="shared" si="163"/>
        <v>10</v>
      </c>
      <c r="D1745" s="15">
        <f t="shared" si="164"/>
        <v>9</v>
      </c>
      <c r="E1745" s="15">
        <v>7284</v>
      </c>
      <c r="F1745" s="15">
        <v>0</v>
      </c>
      <c r="G1745" s="15">
        <f t="shared" si="165"/>
        <v>0</v>
      </c>
      <c r="H1745" s="15">
        <f t="shared" si="166"/>
        <v>0</v>
      </c>
      <c r="I1745" s="58">
        <f>'Fashring Assumptions'!$M$7*F1745</f>
        <v>0</v>
      </c>
      <c r="J1745" s="58">
        <f>'Fashring Assumptions'!$M$5*'Fashring Assumptions'!$M$7*E1745</f>
        <v>455.25</v>
      </c>
      <c r="K1745" s="58">
        <f t="shared" si="167"/>
        <v>455.25</v>
      </c>
    </row>
    <row r="1746" spans="1:11" x14ac:dyDescent="0.3">
      <c r="A1746" s="60">
        <v>44114</v>
      </c>
      <c r="B1746" s="15">
        <f t="shared" si="162"/>
        <v>2020</v>
      </c>
      <c r="C1746" s="15">
        <f t="shared" si="163"/>
        <v>10</v>
      </c>
      <c r="D1746" s="15">
        <f t="shared" si="164"/>
        <v>10</v>
      </c>
      <c r="E1746" s="15">
        <v>6700</v>
      </c>
      <c r="F1746" s="15">
        <v>0</v>
      </c>
      <c r="G1746" s="15">
        <f t="shared" si="165"/>
        <v>0</v>
      </c>
      <c r="H1746" s="15">
        <f t="shared" si="166"/>
        <v>0</v>
      </c>
      <c r="I1746" s="58">
        <f>'Fashring Assumptions'!$M$7*F1746</f>
        <v>0</v>
      </c>
      <c r="J1746" s="58">
        <f>'Fashring Assumptions'!$M$5*'Fashring Assumptions'!$M$7*E1746</f>
        <v>418.75</v>
      </c>
      <c r="K1746" s="58">
        <f t="shared" si="167"/>
        <v>418.75</v>
      </c>
    </row>
    <row r="1747" spans="1:11" x14ac:dyDescent="0.3">
      <c r="A1747" s="60">
        <v>44115</v>
      </c>
      <c r="B1747" s="15">
        <f t="shared" si="162"/>
        <v>2020</v>
      </c>
      <c r="C1747" s="15">
        <f t="shared" si="163"/>
        <v>10</v>
      </c>
      <c r="D1747" s="15">
        <f t="shared" si="164"/>
        <v>11</v>
      </c>
      <c r="E1747" s="15">
        <v>6146</v>
      </c>
      <c r="F1747" s="15">
        <v>0</v>
      </c>
      <c r="G1747" s="15">
        <f t="shared" si="165"/>
        <v>0</v>
      </c>
      <c r="H1747" s="15">
        <f t="shared" si="166"/>
        <v>0</v>
      </c>
      <c r="I1747" s="58">
        <f>'Fashring Assumptions'!$M$7*F1747</f>
        <v>0</v>
      </c>
      <c r="J1747" s="58">
        <f>'Fashring Assumptions'!$M$5*'Fashring Assumptions'!$M$7*E1747</f>
        <v>384.125</v>
      </c>
      <c r="K1747" s="58">
        <f t="shared" si="167"/>
        <v>384.125</v>
      </c>
    </row>
    <row r="1748" spans="1:11" x14ac:dyDescent="0.3">
      <c r="A1748" s="60">
        <v>44116</v>
      </c>
      <c r="B1748" s="15">
        <f t="shared" si="162"/>
        <v>2020</v>
      </c>
      <c r="C1748" s="15">
        <f t="shared" si="163"/>
        <v>10</v>
      </c>
      <c r="D1748" s="15">
        <f t="shared" si="164"/>
        <v>12</v>
      </c>
      <c r="E1748" s="15">
        <v>5626</v>
      </c>
      <c r="F1748" s="15">
        <v>0</v>
      </c>
      <c r="G1748" s="15">
        <f t="shared" si="165"/>
        <v>0</v>
      </c>
      <c r="H1748" s="15">
        <f t="shared" si="166"/>
        <v>0</v>
      </c>
      <c r="I1748" s="58">
        <f>'Fashring Assumptions'!$M$7*F1748</f>
        <v>0</v>
      </c>
      <c r="J1748" s="58">
        <f>'Fashring Assumptions'!$M$5*'Fashring Assumptions'!$M$7*E1748</f>
        <v>351.625</v>
      </c>
      <c r="K1748" s="58">
        <f t="shared" si="167"/>
        <v>351.625</v>
      </c>
    </row>
    <row r="1749" spans="1:11" x14ac:dyDescent="0.3">
      <c r="A1749" s="60">
        <v>44117</v>
      </c>
      <c r="B1749" s="15">
        <f t="shared" si="162"/>
        <v>2020</v>
      </c>
      <c r="C1749" s="15">
        <f t="shared" si="163"/>
        <v>10</v>
      </c>
      <c r="D1749" s="15">
        <f t="shared" si="164"/>
        <v>13</v>
      </c>
      <c r="E1749" s="15">
        <v>5016</v>
      </c>
      <c r="F1749" s="15">
        <v>0</v>
      </c>
      <c r="G1749" s="15">
        <f t="shared" si="165"/>
        <v>0</v>
      </c>
      <c r="H1749" s="15">
        <f t="shared" si="166"/>
        <v>0</v>
      </c>
      <c r="I1749" s="58">
        <f>'Fashring Assumptions'!$M$7*F1749</f>
        <v>0</v>
      </c>
      <c r="J1749" s="58">
        <f>'Fashring Assumptions'!$M$5*'Fashring Assumptions'!$M$7*E1749</f>
        <v>313.5</v>
      </c>
      <c r="K1749" s="58">
        <f t="shared" si="167"/>
        <v>313.5</v>
      </c>
    </row>
    <row r="1750" spans="1:11" x14ac:dyDescent="0.3">
      <c r="A1750" s="60">
        <v>44118</v>
      </c>
      <c r="B1750" s="15">
        <f t="shared" si="162"/>
        <v>2020</v>
      </c>
      <c r="C1750" s="15">
        <f t="shared" si="163"/>
        <v>10</v>
      </c>
      <c r="D1750" s="15">
        <f t="shared" si="164"/>
        <v>14</v>
      </c>
      <c r="E1750" s="15">
        <v>16363</v>
      </c>
      <c r="F1750" s="15">
        <v>11871</v>
      </c>
      <c r="G1750" s="15">
        <f t="shared" si="165"/>
        <v>1</v>
      </c>
      <c r="H1750" s="15">
        <f t="shared" si="166"/>
        <v>1000</v>
      </c>
      <c r="I1750" s="58">
        <f>'Fashring Assumptions'!$M$7*F1750</f>
        <v>29677.5</v>
      </c>
      <c r="J1750" s="58">
        <f>'Fashring Assumptions'!$M$5*'Fashring Assumptions'!$M$7*E1750</f>
        <v>1022.6875</v>
      </c>
      <c r="K1750" s="58">
        <f t="shared" si="167"/>
        <v>31700.1875</v>
      </c>
    </row>
    <row r="1751" spans="1:11" x14ac:dyDescent="0.3">
      <c r="A1751" s="60">
        <v>44119</v>
      </c>
      <c r="B1751" s="15">
        <f t="shared" si="162"/>
        <v>2020</v>
      </c>
      <c r="C1751" s="15">
        <f t="shared" si="163"/>
        <v>10</v>
      </c>
      <c r="D1751" s="15">
        <f t="shared" si="164"/>
        <v>15</v>
      </c>
      <c r="E1751" s="15">
        <v>15845</v>
      </c>
      <c r="F1751" s="15">
        <v>0</v>
      </c>
      <c r="G1751" s="15">
        <f t="shared" si="165"/>
        <v>0</v>
      </c>
      <c r="H1751" s="15">
        <f t="shared" si="166"/>
        <v>0</v>
      </c>
      <c r="I1751" s="58">
        <f>'Fashring Assumptions'!$M$7*F1751</f>
        <v>0</v>
      </c>
      <c r="J1751" s="58">
        <f>'Fashring Assumptions'!$M$5*'Fashring Assumptions'!$M$7*E1751</f>
        <v>990.3125</v>
      </c>
      <c r="K1751" s="58">
        <f t="shared" si="167"/>
        <v>990.3125</v>
      </c>
    </row>
    <row r="1752" spans="1:11" x14ac:dyDescent="0.3">
      <c r="A1752" s="60">
        <v>44120</v>
      </c>
      <c r="B1752" s="15">
        <f t="shared" si="162"/>
        <v>2020</v>
      </c>
      <c r="C1752" s="15">
        <f t="shared" si="163"/>
        <v>10</v>
      </c>
      <c r="D1752" s="15">
        <f t="shared" si="164"/>
        <v>16</v>
      </c>
      <c r="E1752" s="15">
        <v>15275</v>
      </c>
      <c r="F1752" s="15">
        <v>0</v>
      </c>
      <c r="G1752" s="15">
        <f t="shared" si="165"/>
        <v>0</v>
      </c>
      <c r="H1752" s="15">
        <f t="shared" si="166"/>
        <v>0</v>
      </c>
      <c r="I1752" s="58">
        <f>'Fashring Assumptions'!$M$7*F1752</f>
        <v>0</v>
      </c>
      <c r="J1752" s="58">
        <f>'Fashring Assumptions'!$M$5*'Fashring Assumptions'!$M$7*E1752</f>
        <v>954.6875</v>
      </c>
      <c r="K1752" s="58">
        <f t="shared" si="167"/>
        <v>954.6875</v>
      </c>
    </row>
    <row r="1753" spans="1:11" x14ac:dyDescent="0.3">
      <c r="A1753" s="60">
        <v>44121</v>
      </c>
      <c r="B1753" s="15">
        <f t="shared" si="162"/>
        <v>2020</v>
      </c>
      <c r="C1753" s="15">
        <f t="shared" si="163"/>
        <v>10</v>
      </c>
      <c r="D1753" s="15">
        <f t="shared" si="164"/>
        <v>17</v>
      </c>
      <c r="E1753" s="15">
        <v>14681</v>
      </c>
      <c r="F1753" s="15">
        <v>0</v>
      </c>
      <c r="G1753" s="15">
        <f t="shared" si="165"/>
        <v>0</v>
      </c>
      <c r="H1753" s="15">
        <f t="shared" si="166"/>
        <v>0</v>
      </c>
      <c r="I1753" s="58">
        <f>'Fashring Assumptions'!$M$7*F1753</f>
        <v>0</v>
      </c>
      <c r="J1753" s="58">
        <f>'Fashring Assumptions'!$M$5*'Fashring Assumptions'!$M$7*E1753</f>
        <v>917.5625</v>
      </c>
      <c r="K1753" s="58">
        <f t="shared" si="167"/>
        <v>917.5625</v>
      </c>
    </row>
    <row r="1754" spans="1:11" x14ac:dyDescent="0.3">
      <c r="A1754" s="60">
        <v>44122</v>
      </c>
      <c r="B1754" s="15">
        <f t="shared" si="162"/>
        <v>2020</v>
      </c>
      <c r="C1754" s="15">
        <f t="shared" si="163"/>
        <v>10</v>
      </c>
      <c r="D1754" s="15">
        <f t="shared" si="164"/>
        <v>18</v>
      </c>
      <c r="E1754" s="15">
        <v>14097</v>
      </c>
      <c r="F1754" s="15">
        <v>0</v>
      </c>
      <c r="G1754" s="15">
        <f t="shared" si="165"/>
        <v>0</v>
      </c>
      <c r="H1754" s="15">
        <f t="shared" si="166"/>
        <v>0</v>
      </c>
      <c r="I1754" s="58">
        <f>'Fashring Assumptions'!$M$7*F1754</f>
        <v>0</v>
      </c>
      <c r="J1754" s="58">
        <f>'Fashring Assumptions'!$M$5*'Fashring Assumptions'!$M$7*E1754</f>
        <v>881.0625</v>
      </c>
      <c r="K1754" s="58">
        <f t="shared" si="167"/>
        <v>881.0625</v>
      </c>
    </row>
    <row r="1755" spans="1:11" x14ac:dyDescent="0.3">
      <c r="A1755" s="60">
        <v>44123</v>
      </c>
      <c r="B1755" s="15">
        <f t="shared" si="162"/>
        <v>2020</v>
      </c>
      <c r="C1755" s="15">
        <f t="shared" si="163"/>
        <v>10</v>
      </c>
      <c r="D1755" s="15">
        <f t="shared" si="164"/>
        <v>19</v>
      </c>
      <c r="E1755" s="15">
        <v>13586</v>
      </c>
      <c r="F1755" s="15">
        <v>0</v>
      </c>
      <c r="G1755" s="15">
        <f t="shared" si="165"/>
        <v>0</v>
      </c>
      <c r="H1755" s="15">
        <f t="shared" si="166"/>
        <v>0</v>
      </c>
      <c r="I1755" s="58">
        <f>'Fashring Assumptions'!$M$7*F1755</f>
        <v>0</v>
      </c>
      <c r="J1755" s="58">
        <f>'Fashring Assumptions'!$M$5*'Fashring Assumptions'!$M$7*E1755</f>
        <v>849.125</v>
      </c>
      <c r="K1755" s="58">
        <f t="shared" si="167"/>
        <v>849.125</v>
      </c>
    </row>
    <row r="1756" spans="1:11" x14ac:dyDescent="0.3">
      <c r="A1756" s="60">
        <v>44124</v>
      </c>
      <c r="B1756" s="15">
        <f t="shared" si="162"/>
        <v>2020</v>
      </c>
      <c r="C1756" s="15">
        <f t="shared" si="163"/>
        <v>10</v>
      </c>
      <c r="D1756" s="15">
        <f t="shared" si="164"/>
        <v>20</v>
      </c>
      <c r="E1756" s="15">
        <v>13036</v>
      </c>
      <c r="F1756" s="15">
        <v>0</v>
      </c>
      <c r="G1756" s="15">
        <f t="shared" si="165"/>
        <v>0</v>
      </c>
      <c r="H1756" s="15">
        <f t="shared" si="166"/>
        <v>0</v>
      </c>
      <c r="I1756" s="58">
        <f>'Fashring Assumptions'!$M$7*F1756</f>
        <v>0</v>
      </c>
      <c r="J1756" s="58">
        <f>'Fashring Assumptions'!$M$5*'Fashring Assumptions'!$M$7*E1756</f>
        <v>814.75</v>
      </c>
      <c r="K1756" s="58">
        <f t="shared" si="167"/>
        <v>814.75</v>
      </c>
    </row>
    <row r="1757" spans="1:11" x14ac:dyDescent="0.3">
      <c r="A1757" s="60">
        <v>44125</v>
      </c>
      <c r="B1757" s="15">
        <f t="shared" si="162"/>
        <v>2020</v>
      </c>
      <c r="C1757" s="15">
        <f t="shared" si="163"/>
        <v>10</v>
      </c>
      <c r="D1757" s="15">
        <f t="shared" si="164"/>
        <v>21</v>
      </c>
      <c r="E1757" s="15">
        <v>12453</v>
      </c>
      <c r="F1757" s="15">
        <v>0</v>
      </c>
      <c r="G1757" s="15">
        <f t="shared" si="165"/>
        <v>0</v>
      </c>
      <c r="H1757" s="15">
        <f t="shared" si="166"/>
        <v>0</v>
      </c>
      <c r="I1757" s="58">
        <f>'Fashring Assumptions'!$M$7*F1757</f>
        <v>0</v>
      </c>
      <c r="J1757" s="58">
        <f>'Fashring Assumptions'!$M$5*'Fashring Assumptions'!$M$7*E1757</f>
        <v>778.3125</v>
      </c>
      <c r="K1757" s="58">
        <f t="shared" si="167"/>
        <v>778.3125</v>
      </c>
    </row>
    <row r="1758" spans="1:11" x14ac:dyDescent="0.3">
      <c r="A1758" s="60">
        <v>44126</v>
      </c>
      <c r="B1758" s="15">
        <f t="shared" si="162"/>
        <v>2020</v>
      </c>
      <c r="C1758" s="15">
        <f t="shared" si="163"/>
        <v>10</v>
      </c>
      <c r="D1758" s="15">
        <f t="shared" si="164"/>
        <v>22</v>
      </c>
      <c r="E1758" s="15">
        <v>11875</v>
      </c>
      <c r="F1758" s="15">
        <v>0</v>
      </c>
      <c r="G1758" s="15">
        <f t="shared" si="165"/>
        <v>0</v>
      </c>
      <c r="H1758" s="15">
        <f t="shared" si="166"/>
        <v>0</v>
      </c>
      <c r="I1758" s="58">
        <f>'Fashring Assumptions'!$M$7*F1758</f>
        <v>0</v>
      </c>
      <c r="J1758" s="58">
        <f>'Fashring Assumptions'!$M$5*'Fashring Assumptions'!$M$7*E1758</f>
        <v>742.1875</v>
      </c>
      <c r="K1758" s="58">
        <f t="shared" si="167"/>
        <v>742.1875</v>
      </c>
    </row>
    <row r="1759" spans="1:11" x14ac:dyDescent="0.3">
      <c r="A1759" s="60">
        <v>44127</v>
      </c>
      <c r="B1759" s="15">
        <f t="shared" si="162"/>
        <v>2020</v>
      </c>
      <c r="C1759" s="15">
        <f t="shared" si="163"/>
        <v>10</v>
      </c>
      <c r="D1759" s="15">
        <f t="shared" si="164"/>
        <v>23</v>
      </c>
      <c r="E1759" s="15">
        <v>11259</v>
      </c>
      <c r="F1759" s="15">
        <v>0</v>
      </c>
      <c r="G1759" s="15">
        <f t="shared" si="165"/>
        <v>0</v>
      </c>
      <c r="H1759" s="15">
        <f t="shared" si="166"/>
        <v>0</v>
      </c>
      <c r="I1759" s="58">
        <f>'Fashring Assumptions'!$M$7*F1759</f>
        <v>0</v>
      </c>
      <c r="J1759" s="58">
        <f>'Fashring Assumptions'!$M$5*'Fashring Assumptions'!$M$7*E1759</f>
        <v>703.6875</v>
      </c>
      <c r="K1759" s="58">
        <f t="shared" si="167"/>
        <v>703.6875</v>
      </c>
    </row>
    <row r="1760" spans="1:11" x14ac:dyDescent="0.3">
      <c r="A1760" s="60">
        <v>44128</v>
      </c>
      <c r="B1760" s="15">
        <f t="shared" si="162"/>
        <v>2020</v>
      </c>
      <c r="C1760" s="15">
        <f t="shared" si="163"/>
        <v>10</v>
      </c>
      <c r="D1760" s="15">
        <f t="shared" si="164"/>
        <v>24</v>
      </c>
      <c r="E1760" s="15">
        <v>10757</v>
      </c>
      <c r="F1760" s="15">
        <v>0</v>
      </c>
      <c r="G1760" s="15">
        <f t="shared" si="165"/>
        <v>0</v>
      </c>
      <c r="H1760" s="15">
        <f t="shared" si="166"/>
        <v>0</v>
      </c>
      <c r="I1760" s="58">
        <f>'Fashring Assumptions'!$M$7*F1760</f>
        <v>0</v>
      </c>
      <c r="J1760" s="58">
        <f>'Fashring Assumptions'!$M$5*'Fashring Assumptions'!$M$7*E1760</f>
        <v>672.3125</v>
      </c>
      <c r="K1760" s="58">
        <f t="shared" si="167"/>
        <v>672.3125</v>
      </c>
    </row>
    <row r="1761" spans="1:11" x14ac:dyDescent="0.3">
      <c r="A1761" s="60">
        <v>44129</v>
      </c>
      <c r="B1761" s="15">
        <f t="shared" si="162"/>
        <v>2020</v>
      </c>
      <c r="C1761" s="15">
        <f t="shared" si="163"/>
        <v>10</v>
      </c>
      <c r="D1761" s="15">
        <f t="shared" si="164"/>
        <v>25</v>
      </c>
      <c r="E1761" s="15">
        <v>10223</v>
      </c>
      <c r="F1761" s="15">
        <v>0</v>
      </c>
      <c r="G1761" s="15">
        <f t="shared" si="165"/>
        <v>0</v>
      </c>
      <c r="H1761" s="15">
        <f t="shared" si="166"/>
        <v>0</v>
      </c>
      <c r="I1761" s="58">
        <f>'Fashring Assumptions'!$M$7*F1761</f>
        <v>0</v>
      </c>
      <c r="J1761" s="58">
        <f>'Fashring Assumptions'!$M$5*'Fashring Assumptions'!$M$7*E1761</f>
        <v>638.9375</v>
      </c>
      <c r="K1761" s="58">
        <f t="shared" si="167"/>
        <v>638.9375</v>
      </c>
    </row>
    <row r="1762" spans="1:11" x14ac:dyDescent="0.3">
      <c r="A1762" s="60">
        <v>44130</v>
      </c>
      <c r="B1762" s="15">
        <f t="shared" si="162"/>
        <v>2020</v>
      </c>
      <c r="C1762" s="15">
        <f t="shared" si="163"/>
        <v>10</v>
      </c>
      <c r="D1762" s="15">
        <f t="shared" si="164"/>
        <v>26</v>
      </c>
      <c r="E1762" s="15">
        <v>9640</v>
      </c>
      <c r="F1762" s="15">
        <v>0</v>
      </c>
      <c r="G1762" s="15">
        <f t="shared" si="165"/>
        <v>0</v>
      </c>
      <c r="H1762" s="15">
        <f t="shared" si="166"/>
        <v>0</v>
      </c>
      <c r="I1762" s="58">
        <f>'Fashring Assumptions'!$M$7*F1762</f>
        <v>0</v>
      </c>
      <c r="J1762" s="58">
        <f>'Fashring Assumptions'!$M$5*'Fashring Assumptions'!$M$7*E1762</f>
        <v>602.5</v>
      </c>
      <c r="K1762" s="58">
        <f t="shared" si="167"/>
        <v>602.5</v>
      </c>
    </row>
    <row r="1763" spans="1:11" x14ac:dyDescent="0.3">
      <c r="A1763" s="60">
        <v>44131</v>
      </c>
      <c r="B1763" s="15">
        <f t="shared" si="162"/>
        <v>2020</v>
      </c>
      <c r="C1763" s="15">
        <f t="shared" si="163"/>
        <v>10</v>
      </c>
      <c r="D1763" s="15">
        <f t="shared" si="164"/>
        <v>27</v>
      </c>
      <c r="E1763" s="15">
        <v>9031</v>
      </c>
      <c r="F1763" s="15">
        <v>0</v>
      </c>
      <c r="G1763" s="15">
        <f t="shared" si="165"/>
        <v>0</v>
      </c>
      <c r="H1763" s="15">
        <f t="shared" si="166"/>
        <v>0</v>
      </c>
      <c r="I1763" s="58">
        <f>'Fashring Assumptions'!$M$7*F1763</f>
        <v>0</v>
      </c>
      <c r="J1763" s="58">
        <f>'Fashring Assumptions'!$M$5*'Fashring Assumptions'!$M$7*E1763</f>
        <v>564.4375</v>
      </c>
      <c r="K1763" s="58">
        <f t="shared" si="167"/>
        <v>564.4375</v>
      </c>
    </row>
    <row r="1764" spans="1:11" x14ac:dyDescent="0.3">
      <c r="A1764" s="60">
        <v>44132</v>
      </c>
      <c r="B1764" s="15">
        <f t="shared" si="162"/>
        <v>2020</v>
      </c>
      <c r="C1764" s="15">
        <f t="shared" si="163"/>
        <v>10</v>
      </c>
      <c r="D1764" s="15">
        <f t="shared" si="164"/>
        <v>28</v>
      </c>
      <c r="E1764" s="15">
        <v>8492</v>
      </c>
      <c r="F1764" s="15">
        <v>0</v>
      </c>
      <c r="G1764" s="15">
        <f t="shared" si="165"/>
        <v>0</v>
      </c>
      <c r="H1764" s="15">
        <f t="shared" si="166"/>
        <v>0</v>
      </c>
      <c r="I1764" s="58">
        <f>'Fashring Assumptions'!$M$7*F1764</f>
        <v>0</v>
      </c>
      <c r="J1764" s="58">
        <f>'Fashring Assumptions'!$M$5*'Fashring Assumptions'!$M$7*E1764</f>
        <v>530.75</v>
      </c>
      <c r="K1764" s="58">
        <f t="shared" si="167"/>
        <v>530.75</v>
      </c>
    </row>
    <row r="1765" spans="1:11" x14ac:dyDescent="0.3">
      <c r="A1765" s="60">
        <v>44133</v>
      </c>
      <c r="B1765" s="15">
        <f t="shared" si="162"/>
        <v>2020</v>
      </c>
      <c r="C1765" s="15">
        <f t="shared" si="163"/>
        <v>10</v>
      </c>
      <c r="D1765" s="15">
        <f t="shared" si="164"/>
        <v>29</v>
      </c>
      <c r="E1765" s="15">
        <v>7887</v>
      </c>
      <c r="F1765" s="15">
        <v>0</v>
      </c>
      <c r="G1765" s="15">
        <f t="shared" si="165"/>
        <v>0</v>
      </c>
      <c r="H1765" s="15">
        <f t="shared" si="166"/>
        <v>0</v>
      </c>
      <c r="I1765" s="58">
        <f>'Fashring Assumptions'!$M$7*F1765</f>
        <v>0</v>
      </c>
      <c r="J1765" s="58">
        <f>'Fashring Assumptions'!$M$5*'Fashring Assumptions'!$M$7*E1765</f>
        <v>492.9375</v>
      </c>
      <c r="K1765" s="58">
        <f t="shared" si="167"/>
        <v>492.9375</v>
      </c>
    </row>
    <row r="1766" spans="1:11" x14ac:dyDescent="0.3">
      <c r="A1766" s="60">
        <v>44134</v>
      </c>
      <c r="B1766" s="15">
        <f t="shared" si="162"/>
        <v>2020</v>
      </c>
      <c r="C1766" s="15">
        <f t="shared" si="163"/>
        <v>10</v>
      </c>
      <c r="D1766" s="15">
        <f t="shared" si="164"/>
        <v>30</v>
      </c>
      <c r="E1766" s="15">
        <v>7339</v>
      </c>
      <c r="F1766" s="15">
        <v>0</v>
      </c>
      <c r="G1766" s="15">
        <f t="shared" si="165"/>
        <v>0</v>
      </c>
      <c r="H1766" s="15">
        <f t="shared" si="166"/>
        <v>0</v>
      </c>
      <c r="I1766" s="58">
        <f>'Fashring Assumptions'!$M$7*F1766</f>
        <v>0</v>
      </c>
      <c r="J1766" s="58">
        <f>'Fashring Assumptions'!$M$5*'Fashring Assumptions'!$M$7*E1766</f>
        <v>458.6875</v>
      </c>
      <c r="K1766" s="58">
        <f t="shared" si="167"/>
        <v>458.6875</v>
      </c>
    </row>
    <row r="1767" spans="1:11" x14ac:dyDescent="0.3">
      <c r="A1767" s="60">
        <v>44135</v>
      </c>
      <c r="B1767" s="15">
        <f t="shared" si="162"/>
        <v>2020</v>
      </c>
      <c r="C1767" s="15">
        <f t="shared" si="163"/>
        <v>10</v>
      </c>
      <c r="D1767" s="15">
        <f t="shared" si="164"/>
        <v>31</v>
      </c>
      <c r="E1767" s="15">
        <v>6781</v>
      </c>
      <c r="F1767" s="15">
        <v>0</v>
      </c>
      <c r="G1767" s="15">
        <f t="shared" si="165"/>
        <v>0</v>
      </c>
      <c r="H1767" s="15">
        <f t="shared" si="166"/>
        <v>0</v>
      </c>
      <c r="I1767" s="58">
        <f>'Fashring Assumptions'!$M$7*F1767</f>
        <v>0</v>
      </c>
      <c r="J1767" s="58">
        <f>'Fashring Assumptions'!$M$5*'Fashring Assumptions'!$M$7*E1767</f>
        <v>423.8125</v>
      </c>
      <c r="K1767" s="58">
        <f t="shared" si="167"/>
        <v>423.8125</v>
      </c>
    </row>
    <row r="1768" spans="1:11" x14ac:dyDescent="0.3">
      <c r="A1768" s="60">
        <v>44136</v>
      </c>
      <c r="B1768" s="15">
        <f t="shared" si="162"/>
        <v>2020</v>
      </c>
      <c r="C1768" s="15">
        <f t="shared" si="163"/>
        <v>11</v>
      </c>
      <c r="D1768" s="15">
        <f t="shared" si="164"/>
        <v>1</v>
      </c>
      <c r="E1768" s="15">
        <v>6235</v>
      </c>
      <c r="F1768" s="15">
        <v>0</v>
      </c>
      <c r="G1768" s="15">
        <f t="shared" si="165"/>
        <v>0</v>
      </c>
      <c r="H1768" s="15">
        <f t="shared" si="166"/>
        <v>0</v>
      </c>
      <c r="I1768" s="58">
        <f>'Fashring Assumptions'!$M$7*F1768</f>
        <v>0</v>
      </c>
      <c r="J1768" s="58">
        <f>'Fashring Assumptions'!$M$5*'Fashring Assumptions'!$M$7*E1768</f>
        <v>389.6875</v>
      </c>
      <c r="K1768" s="58">
        <f t="shared" si="167"/>
        <v>389.6875</v>
      </c>
    </row>
    <row r="1769" spans="1:11" x14ac:dyDescent="0.3">
      <c r="A1769" s="60">
        <v>44137</v>
      </c>
      <c r="B1769" s="15">
        <f t="shared" si="162"/>
        <v>2020</v>
      </c>
      <c r="C1769" s="15">
        <f t="shared" si="163"/>
        <v>11</v>
      </c>
      <c r="D1769" s="15">
        <f t="shared" si="164"/>
        <v>2</v>
      </c>
      <c r="E1769" s="15">
        <v>5631</v>
      </c>
      <c r="F1769" s="15">
        <v>0</v>
      </c>
      <c r="G1769" s="15">
        <f t="shared" si="165"/>
        <v>0</v>
      </c>
      <c r="H1769" s="15">
        <f t="shared" si="166"/>
        <v>0</v>
      </c>
      <c r="I1769" s="58">
        <f>'Fashring Assumptions'!$M$7*F1769</f>
        <v>0</v>
      </c>
      <c r="J1769" s="58">
        <f>'Fashring Assumptions'!$M$5*'Fashring Assumptions'!$M$7*E1769</f>
        <v>351.9375</v>
      </c>
      <c r="K1769" s="58">
        <f t="shared" si="167"/>
        <v>351.9375</v>
      </c>
    </row>
    <row r="1770" spans="1:11" x14ac:dyDescent="0.3">
      <c r="A1770" s="60">
        <v>44138</v>
      </c>
      <c r="B1770" s="15">
        <f t="shared" si="162"/>
        <v>2020</v>
      </c>
      <c r="C1770" s="15">
        <f t="shared" si="163"/>
        <v>11</v>
      </c>
      <c r="D1770" s="15">
        <f t="shared" si="164"/>
        <v>3</v>
      </c>
      <c r="E1770" s="15">
        <v>5061</v>
      </c>
      <c r="F1770" s="15">
        <v>0</v>
      </c>
      <c r="G1770" s="15">
        <f t="shared" si="165"/>
        <v>0</v>
      </c>
      <c r="H1770" s="15">
        <f t="shared" si="166"/>
        <v>0</v>
      </c>
      <c r="I1770" s="58">
        <f>'Fashring Assumptions'!$M$7*F1770</f>
        <v>0</v>
      </c>
      <c r="J1770" s="58">
        <f>'Fashring Assumptions'!$M$5*'Fashring Assumptions'!$M$7*E1770</f>
        <v>316.3125</v>
      </c>
      <c r="K1770" s="58">
        <f t="shared" si="167"/>
        <v>316.3125</v>
      </c>
    </row>
    <row r="1771" spans="1:11" x14ac:dyDescent="0.3">
      <c r="A1771" s="60">
        <v>44139</v>
      </c>
      <c r="B1771" s="15">
        <f t="shared" si="162"/>
        <v>2020</v>
      </c>
      <c r="C1771" s="15">
        <f t="shared" si="163"/>
        <v>11</v>
      </c>
      <c r="D1771" s="15">
        <f t="shared" si="164"/>
        <v>4</v>
      </c>
      <c r="E1771" s="15">
        <v>15985</v>
      </c>
      <c r="F1771" s="15">
        <v>11496</v>
      </c>
      <c r="G1771" s="15">
        <f t="shared" si="165"/>
        <v>1</v>
      </c>
      <c r="H1771" s="15">
        <f t="shared" si="166"/>
        <v>1000</v>
      </c>
      <c r="I1771" s="58">
        <f>'Fashring Assumptions'!$M$7*F1771</f>
        <v>28740</v>
      </c>
      <c r="J1771" s="58">
        <f>'Fashring Assumptions'!$M$5*'Fashring Assumptions'!$M$7*E1771</f>
        <v>999.0625</v>
      </c>
      <c r="K1771" s="58">
        <f t="shared" si="167"/>
        <v>30739.0625</v>
      </c>
    </row>
    <row r="1772" spans="1:11" x14ac:dyDescent="0.3">
      <c r="A1772" s="60">
        <v>44140</v>
      </c>
      <c r="B1772" s="15">
        <f t="shared" si="162"/>
        <v>2020</v>
      </c>
      <c r="C1772" s="15">
        <f t="shared" si="163"/>
        <v>11</v>
      </c>
      <c r="D1772" s="15">
        <f t="shared" si="164"/>
        <v>5</v>
      </c>
      <c r="E1772" s="15">
        <v>15413</v>
      </c>
      <c r="F1772" s="15">
        <v>0</v>
      </c>
      <c r="G1772" s="15">
        <f t="shared" si="165"/>
        <v>0</v>
      </c>
      <c r="H1772" s="15">
        <f t="shared" si="166"/>
        <v>0</v>
      </c>
      <c r="I1772" s="58">
        <f>'Fashring Assumptions'!$M$7*F1772</f>
        <v>0</v>
      </c>
      <c r="J1772" s="58">
        <f>'Fashring Assumptions'!$M$5*'Fashring Assumptions'!$M$7*E1772</f>
        <v>963.3125</v>
      </c>
      <c r="K1772" s="58">
        <f t="shared" si="167"/>
        <v>963.3125</v>
      </c>
    </row>
    <row r="1773" spans="1:11" x14ac:dyDescent="0.3">
      <c r="A1773" s="60">
        <v>44141</v>
      </c>
      <c r="B1773" s="15">
        <f t="shared" si="162"/>
        <v>2020</v>
      </c>
      <c r="C1773" s="15">
        <f t="shared" si="163"/>
        <v>11</v>
      </c>
      <c r="D1773" s="15">
        <f t="shared" si="164"/>
        <v>6</v>
      </c>
      <c r="E1773" s="15">
        <v>14779</v>
      </c>
      <c r="F1773" s="15">
        <v>0</v>
      </c>
      <c r="G1773" s="15">
        <f t="shared" si="165"/>
        <v>0</v>
      </c>
      <c r="H1773" s="15">
        <f t="shared" si="166"/>
        <v>0</v>
      </c>
      <c r="I1773" s="58">
        <f>'Fashring Assumptions'!$M$7*F1773</f>
        <v>0</v>
      </c>
      <c r="J1773" s="58">
        <f>'Fashring Assumptions'!$M$5*'Fashring Assumptions'!$M$7*E1773</f>
        <v>923.6875</v>
      </c>
      <c r="K1773" s="58">
        <f t="shared" si="167"/>
        <v>923.6875</v>
      </c>
    </row>
    <row r="1774" spans="1:11" x14ac:dyDescent="0.3">
      <c r="A1774" s="60">
        <v>44142</v>
      </c>
      <c r="B1774" s="15">
        <f t="shared" si="162"/>
        <v>2020</v>
      </c>
      <c r="C1774" s="15">
        <f t="shared" si="163"/>
        <v>11</v>
      </c>
      <c r="D1774" s="15">
        <f t="shared" si="164"/>
        <v>7</v>
      </c>
      <c r="E1774" s="15">
        <v>14241</v>
      </c>
      <c r="F1774" s="15">
        <v>0</v>
      </c>
      <c r="G1774" s="15">
        <f t="shared" si="165"/>
        <v>0</v>
      </c>
      <c r="H1774" s="15">
        <f t="shared" si="166"/>
        <v>0</v>
      </c>
      <c r="I1774" s="58">
        <f>'Fashring Assumptions'!$M$7*F1774</f>
        <v>0</v>
      </c>
      <c r="J1774" s="58">
        <f>'Fashring Assumptions'!$M$5*'Fashring Assumptions'!$M$7*E1774</f>
        <v>890.0625</v>
      </c>
      <c r="K1774" s="58">
        <f t="shared" si="167"/>
        <v>890.0625</v>
      </c>
    </row>
    <row r="1775" spans="1:11" x14ac:dyDescent="0.3">
      <c r="A1775" s="60">
        <v>44143</v>
      </c>
      <c r="B1775" s="15">
        <f t="shared" si="162"/>
        <v>2020</v>
      </c>
      <c r="C1775" s="15">
        <f t="shared" si="163"/>
        <v>11</v>
      </c>
      <c r="D1775" s="15">
        <f t="shared" si="164"/>
        <v>8</v>
      </c>
      <c r="E1775" s="15">
        <v>13713</v>
      </c>
      <c r="F1775" s="15">
        <v>0</v>
      </c>
      <c r="G1775" s="15">
        <f t="shared" si="165"/>
        <v>0</v>
      </c>
      <c r="H1775" s="15">
        <f t="shared" si="166"/>
        <v>0</v>
      </c>
      <c r="I1775" s="58">
        <f>'Fashring Assumptions'!$M$7*F1775</f>
        <v>0</v>
      </c>
      <c r="J1775" s="58">
        <f>'Fashring Assumptions'!$M$5*'Fashring Assumptions'!$M$7*E1775</f>
        <v>857.0625</v>
      </c>
      <c r="K1775" s="58">
        <f t="shared" si="167"/>
        <v>857.0625</v>
      </c>
    </row>
    <row r="1776" spans="1:11" x14ac:dyDescent="0.3">
      <c r="A1776" s="60">
        <v>44144</v>
      </c>
      <c r="B1776" s="15">
        <f t="shared" si="162"/>
        <v>2020</v>
      </c>
      <c r="C1776" s="15">
        <f t="shared" si="163"/>
        <v>11</v>
      </c>
      <c r="D1776" s="15">
        <f t="shared" si="164"/>
        <v>9</v>
      </c>
      <c r="E1776" s="15">
        <v>13159</v>
      </c>
      <c r="F1776" s="15">
        <v>0</v>
      </c>
      <c r="G1776" s="15">
        <f t="shared" si="165"/>
        <v>0</v>
      </c>
      <c r="H1776" s="15">
        <f t="shared" si="166"/>
        <v>0</v>
      </c>
      <c r="I1776" s="58">
        <f>'Fashring Assumptions'!$M$7*F1776</f>
        <v>0</v>
      </c>
      <c r="J1776" s="58">
        <f>'Fashring Assumptions'!$M$5*'Fashring Assumptions'!$M$7*E1776</f>
        <v>822.4375</v>
      </c>
      <c r="K1776" s="58">
        <f t="shared" si="167"/>
        <v>822.4375</v>
      </c>
    </row>
    <row r="1777" spans="1:11" x14ac:dyDescent="0.3">
      <c r="A1777" s="60">
        <v>44145</v>
      </c>
      <c r="B1777" s="15">
        <f t="shared" si="162"/>
        <v>2020</v>
      </c>
      <c r="C1777" s="15">
        <f t="shared" si="163"/>
        <v>11</v>
      </c>
      <c r="D1777" s="15">
        <f t="shared" si="164"/>
        <v>10</v>
      </c>
      <c r="E1777" s="15">
        <v>12552</v>
      </c>
      <c r="F1777" s="15">
        <v>0</v>
      </c>
      <c r="G1777" s="15">
        <f t="shared" si="165"/>
        <v>0</v>
      </c>
      <c r="H1777" s="15">
        <f t="shared" si="166"/>
        <v>0</v>
      </c>
      <c r="I1777" s="58">
        <f>'Fashring Assumptions'!$M$7*F1777</f>
        <v>0</v>
      </c>
      <c r="J1777" s="58">
        <f>'Fashring Assumptions'!$M$5*'Fashring Assumptions'!$M$7*E1777</f>
        <v>784.5</v>
      </c>
      <c r="K1777" s="58">
        <f t="shared" si="167"/>
        <v>784.5</v>
      </c>
    </row>
    <row r="1778" spans="1:11" x14ac:dyDescent="0.3">
      <c r="A1778" s="60">
        <v>44146</v>
      </c>
      <c r="B1778" s="15">
        <f t="shared" si="162"/>
        <v>2020</v>
      </c>
      <c r="C1778" s="15">
        <f t="shared" si="163"/>
        <v>11</v>
      </c>
      <c r="D1778" s="15">
        <f t="shared" si="164"/>
        <v>11</v>
      </c>
      <c r="E1778" s="15">
        <v>11968</v>
      </c>
      <c r="F1778" s="15">
        <v>0</v>
      </c>
      <c r="G1778" s="15">
        <f t="shared" si="165"/>
        <v>0</v>
      </c>
      <c r="H1778" s="15">
        <f t="shared" si="166"/>
        <v>0</v>
      </c>
      <c r="I1778" s="58">
        <f>'Fashring Assumptions'!$M$7*F1778</f>
        <v>0</v>
      </c>
      <c r="J1778" s="58">
        <f>'Fashring Assumptions'!$M$5*'Fashring Assumptions'!$M$7*E1778</f>
        <v>748</v>
      </c>
      <c r="K1778" s="58">
        <f t="shared" si="167"/>
        <v>748</v>
      </c>
    </row>
    <row r="1779" spans="1:11" x14ac:dyDescent="0.3">
      <c r="A1779" s="60">
        <v>44147</v>
      </c>
      <c r="B1779" s="15">
        <f t="shared" si="162"/>
        <v>2020</v>
      </c>
      <c r="C1779" s="15">
        <f t="shared" si="163"/>
        <v>11</v>
      </c>
      <c r="D1779" s="15">
        <f t="shared" si="164"/>
        <v>12</v>
      </c>
      <c r="E1779" s="15">
        <v>11404</v>
      </c>
      <c r="F1779" s="15">
        <v>0</v>
      </c>
      <c r="G1779" s="15">
        <f t="shared" si="165"/>
        <v>0</v>
      </c>
      <c r="H1779" s="15">
        <f t="shared" si="166"/>
        <v>0</v>
      </c>
      <c r="I1779" s="58">
        <f>'Fashring Assumptions'!$M$7*F1779</f>
        <v>0</v>
      </c>
      <c r="J1779" s="58">
        <f>'Fashring Assumptions'!$M$5*'Fashring Assumptions'!$M$7*E1779</f>
        <v>712.75</v>
      </c>
      <c r="K1779" s="58">
        <f t="shared" si="167"/>
        <v>712.75</v>
      </c>
    </row>
    <row r="1780" spans="1:11" x14ac:dyDescent="0.3">
      <c r="A1780" s="60">
        <v>44148</v>
      </c>
      <c r="B1780" s="15">
        <f t="shared" si="162"/>
        <v>2020</v>
      </c>
      <c r="C1780" s="15">
        <f t="shared" si="163"/>
        <v>11</v>
      </c>
      <c r="D1780" s="15">
        <f t="shared" si="164"/>
        <v>13</v>
      </c>
      <c r="E1780" s="15">
        <v>10827</v>
      </c>
      <c r="F1780" s="15">
        <v>0</v>
      </c>
      <c r="G1780" s="15">
        <f t="shared" si="165"/>
        <v>0</v>
      </c>
      <c r="H1780" s="15">
        <f t="shared" si="166"/>
        <v>0</v>
      </c>
      <c r="I1780" s="58">
        <f>'Fashring Assumptions'!$M$7*F1780</f>
        <v>0</v>
      </c>
      <c r="J1780" s="58">
        <f>'Fashring Assumptions'!$M$5*'Fashring Assumptions'!$M$7*E1780</f>
        <v>676.6875</v>
      </c>
      <c r="K1780" s="58">
        <f t="shared" si="167"/>
        <v>676.6875</v>
      </c>
    </row>
    <row r="1781" spans="1:11" x14ac:dyDescent="0.3">
      <c r="A1781" s="60">
        <v>44149</v>
      </c>
      <c r="B1781" s="15">
        <f t="shared" si="162"/>
        <v>2020</v>
      </c>
      <c r="C1781" s="15">
        <f t="shared" si="163"/>
        <v>11</v>
      </c>
      <c r="D1781" s="15">
        <f t="shared" si="164"/>
        <v>14</v>
      </c>
      <c r="E1781" s="15">
        <v>10226</v>
      </c>
      <c r="F1781" s="15">
        <v>0</v>
      </c>
      <c r="G1781" s="15">
        <f t="shared" si="165"/>
        <v>0</v>
      </c>
      <c r="H1781" s="15">
        <f t="shared" si="166"/>
        <v>0</v>
      </c>
      <c r="I1781" s="58">
        <f>'Fashring Assumptions'!$M$7*F1781</f>
        <v>0</v>
      </c>
      <c r="J1781" s="58">
        <f>'Fashring Assumptions'!$M$5*'Fashring Assumptions'!$M$7*E1781</f>
        <v>639.125</v>
      </c>
      <c r="K1781" s="58">
        <f t="shared" si="167"/>
        <v>639.125</v>
      </c>
    </row>
    <row r="1782" spans="1:11" x14ac:dyDescent="0.3">
      <c r="A1782" s="60">
        <v>44150</v>
      </c>
      <c r="B1782" s="15">
        <f t="shared" si="162"/>
        <v>2020</v>
      </c>
      <c r="C1782" s="15">
        <f t="shared" si="163"/>
        <v>11</v>
      </c>
      <c r="D1782" s="15">
        <f t="shared" si="164"/>
        <v>15</v>
      </c>
      <c r="E1782" s="15">
        <v>9608</v>
      </c>
      <c r="F1782" s="15">
        <v>0</v>
      </c>
      <c r="G1782" s="15">
        <f t="shared" si="165"/>
        <v>0</v>
      </c>
      <c r="H1782" s="15">
        <f t="shared" si="166"/>
        <v>0</v>
      </c>
      <c r="I1782" s="58">
        <f>'Fashring Assumptions'!$M$7*F1782</f>
        <v>0</v>
      </c>
      <c r="J1782" s="58">
        <f>'Fashring Assumptions'!$M$5*'Fashring Assumptions'!$M$7*E1782</f>
        <v>600.5</v>
      </c>
      <c r="K1782" s="58">
        <f t="shared" si="167"/>
        <v>600.5</v>
      </c>
    </row>
    <row r="1783" spans="1:11" x14ac:dyDescent="0.3">
      <c r="A1783" s="60">
        <v>44151</v>
      </c>
      <c r="B1783" s="15">
        <f t="shared" si="162"/>
        <v>2020</v>
      </c>
      <c r="C1783" s="15">
        <f t="shared" si="163"/>
        <v>11</v>
      </c>
      <c r="D1783" s="15">
        <f t="shared" si="164"/>
        <v>16</v>
      </c>
      <c r="E1783" s="15">
        <v>9020</v>
      </c>
      <c r="F1783" s="15">
        <v>0</v>
      </c>
      <c r="G1783" s="15">
        <f t="shared" si="165"/>
        <v>0</v>
      </c>
      <c r="H1783" s="15">
        <f t="shared" si="166"/>
        <v>0</v>
      </c>
      <c r="I1783" s="58">
        <f>'Fashring Assumptions'!$M$7*F1783</f>
        <v>0</v>
      </c>
      <c r="J1783" s="58">
        <f>'Fashring Assumptions'!$M$5*'Fashring Assumptions'!$M$7*E1783</f>
        <v>563.75</v>
      </c>
      <c r="K1783" s="58">
        <f t="shared" si="167"/>
        <v>563.75</v>
      </c>
    </row>
    <row r="1784" spans="1:11" x14ac:dyDescent="0.3">
      <c r="A1784" s="60">
        <v>44152</v>
      </c>
      <c r="B1784" s="15">
        <f t="shared" si="162"/>
        <v>2020</v>
      </c>
      <c r="C1784" s="15">
        <f t="shared" si="163"/>
        <v>11</v>
      </c>
      <c r="D1784" s="15">
        <f t="shared" si="164"/>
        <v>17</v>
      </c>
      <c r="E1784" s="15">
        <v>8494</v>
      </c>
      <c r="F1784" s="15">
        <v>0</v>
      </c>
      <c r="G1784" s="15">
        <f t="shared" si="165"/>
        <v>0</v>
      </c>
      <c r="H1784" s="15">
        <f t="shared" si="166"/>
        <v>0</v>
      </c>
      <c r="I1784" s="58">
        <f>'Fashring Assumptions'!$M$7*F1784</f>
        <v>0</v>
      </c>
      <c r="J1784" s="58">
        <f>'Fashring Assumptions'!$M$5*'Fashring Assumptions'!$M$7*E1784</f>
        <v>530.875</v>
      </c>
      <c r="K1784" s="58">
        <f t="shared" si="167"/>
        <v>530.875</v>
      </c>
    </row>
    <row r="1785" spans="1:11" x14ac:dyDescent="0.3">
      <c r="A1785" s="60">
        <v>44153</v>
      </c>
      <c r="B1785" s="15">
        <f t="shared" si="162"/>
        <v>2020</v>
      </c>
      <c r="C1785" s="15">
        <f t="shared" si="163"/>
        <v>11</v>
      </c>
      <c r="D1785" s="15">
        <f t="shared" si="164"/>
        <v>18</v>
      </c>
      <c r="E1785" s="15">
        <v>7943</v>
      </c>
      <c r="F1785" s="15">
        <v>0</v>
      </c>
      <c r="G1785" s="15">
        <f t="shared" si="165"/>
        <v>0</v>
      </c>
      <c r="H1785" s="15">
        <f t="shared" si="166"/>
        <v>0</v>
      </c>
      <c r="I1785" s="58">
        <f>'Fashring Assumptions'!$M$7*F1785</f>
        <v>0</v>
      </c>
      <c r="J1785" s="58">
        <f>'Fashring Assumptions'!$M$5*'Fashring Assumptions'!$M$7*E1785</f>
        <v>496.4375</v>
      </c>
      <c r="K1785" s="58">
        <f t="shared" si="167"/>
        <v>496.4375</v>
      </c>
    </row>
    <row r="1786" spans="1:11" x14ac:dyDescent="0.3">
      <c r="A1786" s="60">
        <v>44154</v>
      </c>
      <c r="B1786" s="15">
        <f t="shared" si="162"/>
        <v>2020</v>
      </c>
      <c r="C1786" s="15">
        <f t="shared" si="163"/>
        <v>11</v>
      </c>
      <c r="D1786" s="15">
        <f t="shared" si="164"/>
        <v>19</v>
      </c>
      <c r="E1786" s="15">
        <v>7363</v>
      </c>
      <c r="F1786" s="15">
        <v>0</v>
      </c>
      <c r="G1786" s="15">
        <f t="shared" si="165"/>
        <v>0</v>
      </c>
      <c r="H1786" s="15">
        <f t="shared" si="166"/>
        <v>0</v>
      </c>
      <c r="I1786" s="58">
        <f>'Fashring Assumptions'!$M$7*F1786</f>
        <v>0</v>
      </c>
      <c r="J1786" s="58">
        <f>'Fashring Assumptions'!$M$5*'Fashring Assumptions'!$M$7*E1786</f>
        <v>460.1875</v>
      </c>
      <c r="K1786" s="58">
        <f t="shared" si="167"/>
        <v>460.1875</v>
      </c>
    </row>
    <row r="1787" spans="1:11" x14ac:dyDescent="0.3">
      <c r="A1787" s="60">
        <v>44155</v>
      </c>
      <c r="B1787" s="15">
        <f t="shared" si="162"/>
        <v>2020</v>
      </c>
      <c r="C1787" s="15">
        <f t="shared" si="163"/>
        <v>11</v>
      </c>
      <c r="D1787" s="15">
        <f t="shared" si="164"/>
        <v>20</v>
      </c>
      <c r="E1787" s="15">
        <v>6814</v>
      </c>
      <c r="F1787" s="15">
        <v>0</v>
      </c>
      <c r="G1787" s="15">
        <f t="shared" si="165"/>
        <v>0</v>
      </c>
      <c r="H1787" s="15">
        <f t="shared" si="166"/>
        <v>0</v>
      </c>
      <c r="I1787" s="58">
        <f>'Fashring Assumptions'!$M$7*F1787</f>
        <v>0</v>
      </c>
      <c r="J1787" s="58">
        <f>'Fashring Assumptions'!$M$5*'Fashring Assumptions'!$M$7*E1787</f>
        <v>425.875</v>
      </c>
      <c r="K1787" s="58">
        <f t="shared" si="167"/>
        <v>425.875</v>
      </c>
    </row>
    <row r="1788" spans="1:11" x14ac:dyDescent="0.3">
      <c r="A1788" s="60">
        <v>44156</v>
      </c>
      <c r="B1788" s="15">
        <f t="shared" si="162"/>
        <v>2020</v>
      </c>
      <c r="C1788" s="15">
        <f t="shared" si="163"/>
        <v>11</v>
      </c>
      <c r="D1788" s="15">
        <f t="shared" si="164"/>
        <v>21</v>
      </c>
      <c r="E1788" s="15">
        <v>6280</v>
      </c>
      <c r="F1788" s="15">
        <v>0</v>
      </c>
      <c r="G1788" s="15">
        <f t="shared" si="165"/>
        <v>0</v>
      </c>
      <c r="H1788" s="15">
        <f t="shared" si="166"/>
        <v>0</v>
      </c>
      <c r="I1788" s="58">
        <f>'Fashring Assumptions'!$M$7*F1788</f>
        <v>0</v>
      </c>
      <c r="J1788" s="58">
        <f>'Fashring Assumptions'!$M$5*'Fashring Assumptions'!$M$7*E1788</f>
        <v>392.5</v>
      </c>
      <c r="K1788" s="58">
        <f t="shared" si="167"/>
        <v>392.5</v>
      </c>
    </row>
    <row r="1789" spans="1:11" x14ac:dyDescent="0.3">
      <c r="A1789" s="60">
        <v>44157</v>
      </c>
      <c r="B1789" s="15">
        <f t="shared" si="162"/>
        <v>2020</v>
      </c>
      <c r="C1789" s="15">
        <f t="shared" si="163"/>
        <v>11</v>
      </c>
      <c r="D1789" s="15">
        <f t="shared" si="164"/>
        <v>22</v>
      </c>
      <c r="E1789" s="15">
        <v>5768</v>
      </c>
      <c r="F1789" s="15">
        <v>0</v>
      </c>
      <c r="G1789" s="15">
        <f t="shared" si="165"/>
        <v>0</v>
      </c>
      <c r="H1789" s="15">
        <f t="shared" si="166"/>
        <v>0</v>
      </c>
      <c r="I1789" s="58">
        <f>'Fashring Assumptions'!$M$7*F1789</f>
        <v>0</v>
      </c>
      <c r="J1789" s="58">
        <f>'Fashring Assumptions'!$M$5*'Fashring Assumptions'!$M$7*E1789</f>
        <v>360.5</v>
      </c>
      <c r="K1789" s="58">
        <f t="shared" si="167"/>
        <v>360.5</v>
      </c>
    </row>
    <row r="1790" spans="1:11" x14ac:dyDescent="0.3">
      <c r="A1790" s="60">
        <v>44158</v>
      </c>
      <c r="B1790" s="15">
        <f t="shared" si="162"/>
        <v>2020</v>
      </c>
      <c r="C1790" s="15">
        <f t="shared" si="163"/>
        <v>11</v>
      </c>
      <c r="D1790" s="15">
        <f t="shared" si="164"/>
        <v>23</v>
      </c>
      <c r="E1790" s="15">
        <v>5197</v>
      </c>
      <c r="F1790" s="15">
        <v>0</v>
      </c>
      <c r="G1790" s="15">
        <f t="shared" si="165"/>
        <v>0</v>
      </c>
      <c r="H1790" s="15">
        <f t="shared" si="166"/>
        <v>0</v>
      </c>
      <c r="I1790" s="58">
        <f>'Fashring Assumptions'!$M$7*F1790</f>
        <v>0</v>
      </c>
      <c r="J1790" s="58">
        <f>'Fashring Assumptions'!$M$5*'Fashring Assumptions'!$M$7*E1790</f>
        <v>324.8125</v>
      </c>
      <c r="K1790" s="58">
        <f t="shared" si="167"/>
        <v>324.8125</v>
      </c>
    </row>
    <row r="1791" spans="1:11" x14ac:dyDescent="0.3">
      <c r="A1791" s="60">
        <v>44159</v>
      </c>
      <c r="B1791" s="15">
        <f t="shared" si="162"/>
        <v>2020</v>
      </c>
      <c r="C1791" s="15">
        <f t="shared" si="163"/>
        <v>11</v>
      </c>
      <c r="D1791" s="15">
        <f t="shared" si="164"/>
        <v>24</v>
      </c>
      <c r="E1791" s="15">
        <v>16409</v>
      </c>
      <c r="F1791" s="15">
        <v>11788</v>
      </c>
      <c r="G1791" s="15">
        <f t="shared" si="165"/>
        <v>1</v>
      </c>
      <c r="H1791" s="15">
        <f t="shared" si="166"/>
        <v>1000</v>
      </c>
      <c r="I1791" s="58">
        <f>'Fashring Assumptions'!$M$7*F1791</f>
        <v>29470</v>
      </c>
      <c r="J1791" s="58">
        <f>'Fashring Assumptions'!$M$5*'Fashring Assumptions'!$M$7*E1791</f>
        <v>1025.5625</v>
      </c>
      <c r="K1791" s="58">
        <f t="shared" si="167"/>
        <v>31495.5625</v>
      </c>
    </row>
    <row r="1792" spans="1:11" x14ac:dyDescent="0.3">
      <c r="A1792" s="60">
        <v>44160</v>
      </c>
      <c r="B1792" s="15">
        <f t="shared" si="162"/>
        <v>2020</v>
      </c>
      <c r="C1792" s="15">
        <f t="shared" si="163"/>
        <v>11</v>
      </c>
      <c r="D1792" s="15">
        <f t="shared" si="164"/>
        <v>25</v>
      </c>
      <c r="E1792" s="15">
        <v>15767</v>
      </c>
      <c r="F1792" s="15">
        <v>0</v>
      </c>
      <c r="G1792" s="15">
        <f t="shared" si="165"/>
        <v>0</v>
      </c>
      <c r="H1792" s="15">
        <f t="shared" si="166"/>
        <v>0</v>
      </c>
      <c r="I1792" s="58">
        <f>'Fashring Assumptions'!$M$7*F1792</f>
        <v>0</v>
      </c>
      <c r="J1792" s="58">
        <f>'Fashring Assumptions'!$M$5*'Fashring Assumptions'!$M$7*E1792</f>
        <v>985.4375</v>
      </c>
      <c r="K1792" s="58">
        <f t="shared" si="167"/>
        <v>985.4375</v>
      </c>
    </row>
    <row r="1793" spans="1:11" x14ac:dyDescent="0.3">
      <c r="A1793" s="60">
        <v>44161</v>
      </c>
      <c r="B1793" s="15">
        <f t="shared" si="162"/>
        <v>2020</v>
      </c>
      <c r="C1793" s="15">
        <f t="shared" si="163"/>
        <v>11</v>
      </c>
      <c r="D1793" s="15">
        <f t="shared" si="164"/>
        <v>26</v>
      </c>
      <c r="E1793" s="15">
        <v>15214</v>
      </c>
      <c r="F1793" s="15">
        <v>0</v>
      </c>
      <c r="G1793" s="15">
        <f t="shared" si="165"/>
        <v>0</v>
      </c>
      <c r="H1793" s="15">
        <f t="shared" si="166"/>
        <v>0</v>
      </c>
      <c r="I1793" s="58">
        <f>'Fashring Assumptions'!$M$7*F1793</f>
        <v>0</v>
      </c>
      <c r="J1793" s="58">
        <f>'Fashring Assumptions'!$M$5*'Fashring Assumptions'!$M$7*E1793</f>
        <v>950.875</v>
      </c>
      <c r="K1793" s="58">
        <f t="shared" si="167"/>
        <v>950.875</v>
      </c>
    </row>
    <row r="1794" spans="1:11" x14ac:dyDescent="0.3">
      <c r="A1794" s="60">
        <v>44162</v>
      </c>
      <c r="B1794" s="15">
        <f t="shared" si="162"/>
        <v>2020</v>
      </c>
      <c r="C1794" s="15">
        <f t="shared" si="163"/>
        <v>11</v>
      </c>
      <c r="D1794" s="15">
        <f t="shared" si="164"/>
        <v>27</v>
      </c>
      <c r="E1794" s="15">
        <v>14701</v>
      </c>
      <c r="F1794" s="15">
        <v>0</v>
      </c>
      <c r="G1794" s="15">
        <f t="shared" si="165"/>
        <v>0</v>
      </c>
      <c r="H1794" s="15">
        <f t="shared" si="166"/>
        <v>0</v>
      </c>
      <c r="I1794" s="58">
        <f>'Fashring Assumptions'!$M$7*F1794</f>
        <v>0</v>
      </c>
      <c r="J1794" s="58">
        <f>'Fashring Assumptions'!$M$5*'Fashring Assumptions'!$M$7*E1794</f>
        <v>918.8125</v>
      </c>
      <c r="K1794" s="58">
        <f t="shared" si="167"/>
        <v>918.8125</v>
      </c>
    </row>
    <row r="1795" spans="1:11" x14ac:dyDescent="0.3">
      <c r="A1795" s="60">
        <v>44163</v>
      </c>
      <c r="B1795" s="15">
        <f t="shared" ref="B1795:B1828" si="168">YEAR(A1795)</f>
        <v>2020</v>
      </c>
      <c r="C1795" s="15">
        <f t="shared" ref="C1795:C1828" si="169">MONTH(A1795)</f>
        <v>11</v>
      </c>
      <c r="D1795" s="15">
        <f t="shared" ref="D1795:D1828" si="170">DAY(A1795)</f>
        <v>28</v>
      </c>
      <c r="E1795" s="15">
        <v>14148</v>
      </c>
      <c r="F1795" s="15">
        <v>0</v>
      </c>
      <c r="G1795" s="15">
        <f t="shared" ref="G1795:G1828" si="171">IF(F1795&gt;0,1,0)</f>
        <v>0</v>
      </c>
      <c r="H1795" s="15">
        <f t="shared" ref="H1795:H1828" si="172">1000*G1795</f>
        <v>0</v>
      </c>
      <c r="I1795" s="58">
        <f>'Fashring Assumptions'!$M$7*F1795</f>
        <v>0</v>
      </c>
      <c r="J1795" s="58">
        <f>'Fashring Assumptions'!$M$5*'Fashring Assumptions'!$M$7*E1795</f>
        <v>884.25</v>
      </c>
      <c r="K1795" s="58">
        <f t="shared" ref="K1795:K1828" si="173">SUM(H1795:J1795)</f>
        <v>884.25</v>
      </c>
    </row>
    <row r="1796" spans="1:11" x14ac:dyDescent="0.3">
      <c r="A1796" s="60">
        <v>44164</v>
      </c>
      <c r="B1796" s="15">
        <f t="shared" si="168"/>
        <v>2020</v>
      </c>
      <c r="C1796" s="15">
        <f t="shared" si="169"/>
        <v>11</v>
      </c>
      <c r="D1796" s="15">
        <f t="shared" si="170"/>
        <v>29</v>
      </c>
      <c r="E1796" s="15">
        <v>13599</v>
      </c>
      <c r="F1796" s="15">
        <v>0</v>
      </c>
      <c r="G1796" s="15">
        <f t="shared" si="171"/>
        <v>0</v>
      </c>
      <c r="H1796" s="15">
        <f t="shared" si="172"/>
        <v>0</v>
      </c>
      <c r="I1796" s="58">
        <f>'Fashring Assumptions'!$M$7*F1796</f>
        <v>0</v>
      </c>
      <c r="J1796" s="58">
        <f>'Fashring Assumptions'!$M$5*'Fashring Assumptions'!$M$7*E1796</f>
        <v>849.9375</v>
      </c>
      <c r="K1796" s="58">
        <f t="shared" si="173"/>
        <v>849.9375</v>
      </c>
    </row>
    <row r="1797" spans="1:11" x14ac:dyDescent="0.3">
      <c r="A1797" s="60">
        <v>44165</v>
      </c>
      <c r="B1797" s="15">
        <f t="shared" si="168"/>
        <v>2020</v>
      </c>
      <c r="C1797" s="15">
        <f t="shared" si="169"/>
        <v>11</v>
      </c>
      <c r="D1797" s="15">
        <f t="shared" si="170"/>
        <v>30</v>
      </c>
      <c r="E1797" s="15">
        <v>13034</v>
      </c>
      <c r="F1797" s="15">
        <v>0</v>
      </c>
      <c r="G1797" s="15">
        <f t="shared" si="171"/>
        <v>0</v>
      </c>
      <c r="H1797" s="15">
        <f t="shared" si="172"/>
        <v>0</v>
      </c>
      <c r="I1797" s="58">
        <f>'Fashring Assumptions'!$M$7*F1797</f>
        <v>0</v>
      </c>
      <c r="J1797" s="58">
        <f>'Fashring Assumptions'!$M$5*'Fashring Assumptions'!$M$7*E1797</f>
        <v>814.625</v>
      </c>
      <c r="K1797" s="58">
        <f t="shared" si="173"/>
        <v>814.625</v>
      </c>
    </row>
    <row r="1798" spans="1:11" x14ac:dyDescent="0.3">
      <c r="A1798" s="60">
        <v>44166</v>
      </c>
      <c r="B1798" s="15">
        <f t="shared" si="168"/>
        <v>2020</v>
      </c>
      <c r="C1798" s="15">
        <f t="shared" si="169"/>
        <v>12</v>
      </c>
      <c r="D1798" s="15">
        <f t="shared" si="170"/>
        <v>1</v>
      </c>
      <c r="E1798" s="15">
        <v>12447</v>
      </c>
      <c r="F1798" s="15">
        <v>0</v>
      </c>
      <c r="G1798" s="15">
        <f t="shared" si="171"/>
        <v>0</v>
      </c>
      <c r="H1798" s="15">
        <f t="shared" si="172"/>
        <v>0</v>
      </c>
      <c r="I1798" s="58">
        <f>'Fashring Assumptions'!$M$7*F1798</f>
        <v>0</v>
      </c>
      <c r="J1798" s="58">
        <f>'Fashring Assumptions'!$M$5*'Fashring Assumptions'!$M$7*E1798</f>
        <v>777.9375</v>
      </c>
      <c r="K1798" s="58">
        <f t="shared" si="173"/>
        <v>777.9375</v>
      </c>
    </row>
    <row r="1799" spans="1:11" x14ac:dyDescent="0.3">
      <c r="A1799" s="60">
        <v>44167</v>
      </c>
      <c r="B1799" s="15">
        <f t="shared" si="168"/>
        <v>2020</v>
      </c>
      <c r="C1799" s="15">
        <f t="shared" si="169"/>
        <v>12</v>
      </c>
      <c r="D1799" s="15">
        <f t="shared" si="170"/>
        <v>2</v>
      </c>
      <c r="E1799" s="15">
        <v>11822</v>
      </c>
      <c r="F1799" s="15">
        <v>0</v>
      </c>
      <c r="G1799" s="15">
        <f t="shared" si="171"/>
        <v>0</v>
      </c>
      <c r="H1799" s="15">
        <f t="shared" si="172"/>
        <v>0</v>
      </c>
      <c r="I1799" s="58">
        <f>'Fashring Assumptions'!$M$7*F1799</f>
        <v>0</v>
      </c>
      <c r="J1799" s="58">
        <f>'Fashring Assumptions'!$M$5*'Fashring Assumptions'!$M$7*E1799</f>
        <v>738.875</v>
      </c>
      <c r="K1799" s="58">
        <f t="shared" si="173"/>
        <v>738.875</v>
      </c>
    </row>
    <row r="1800" spans="1:11" x14ac:dyDescent="0.3">
      <c r="A1800" s="60">
        <v>44168</v>
      </c>
      <c r="B1800" s="15">
        <f t="shared" si="168"/>
        <v>2020</v>
      </c>
      <c r="C1800" s="15">
        <f t="shared" si="169"/>
        <v>12</v>
      </c>
      <c r="D1800" s="15">
        <f t="shared" si="170"/>
        <v>3</v>
      </c>
      <c r="E1800" s="15">
        <v>11258</v>
      </c>
      <c r="F1800" s="15">
        <v>0</v>
      </c>
      <c r="G1800" s="15">
        <f t="shared" si="171"/>
        <v>0</v>
      </c>
      <c r="H1800" s="15">
        <f t="shared" si="172"/>
        <v>0</v>
      </c>
      <c r="I1800" s="58">
        <f>'Fashring Assumptions'!$M$7*F1800</f>
        <v>0</v>
      </c>
      <c r="J1800" s="58">
        <f>'Fashring Assumptions'!$M$5*'Fashring Assumptions'!$M$7*E1800</f>
        <v>703.625</v>
      </c>
      <c r="K1800" s="58">
        <f t="shared" si="173"/>
        <v>703.625</v>
      </c>
    </row>
    <row r="1801" spans="1:11" x14ac:dyDescent="0.3">
      <c r="A1801" s="60">
        <v>44169</v>
      </c>
      <c r="B1801" s="15">
        <f t="shared" si="168"/>
        <v>2020</v>
      </c>
      <c r="C1801" s="15">
        <f t="shared" si="169"/>
        <v>12</v>
      </c>
      <c r="D1801" s="15">
        <f t="shared" si="170"/>
        <v>4</v>
      </c>
      <c r="E1801" s="15">
        <v>10700</v>
      </c>
      <c r="F1801" s="15">
        <v>0</v>
      </c>
      <c r="G1801" s="15">
        <f t="shared" si="171"/>
        <v>0</v>
      </c>
      <c r="H1801" s="15">
        <f t="shared" si="172"/>
        <v>0</v>
      </c>
      <c r="I1801" s="58">
        <f>'Fashring Assumptions'!$M$7*F1801</f>
        <v>0</v>
      </c>
      <c r="J1801" s="58">
        <f>'Fashring Assumptions'!$M$5*'Fashring Assumptions'!$M$7*E1801</f>
        <v>668.75</v>
      </c>
      <c r="K1801" s="58">
        <f t="shared" si="173"/>
        <v>668.75</v>
      </c>
    </row>
    <row r="1802" spans="1:11" x14ac:dyDescent="0.3">
      <c r="A1802" s="60">
        <v>44170</v>
      </c>
      <c r="B1802" s="15">
        <f t="shared" si="168"/>
        <v>2020</v>
      </c>
      <c r="C1802" s="15">
        <f t="shared" si="169"/>
        <v>12</v>
      </c>
      <c r="D1802" s="15">
        <f t="shared" si="170"/>
        <v>5</v>
      </c>
      <c r="E1802" s="15">
        <v>10107</v>
      </c>
      <c r="F1802" s="15">
        <v>0</v>
      </c>
      <c r="G1802" s="15">
        <f t="shared" si="171"/>
        <v>0</v>
      </c>
      <c r="H1802" s="15">
        <f t="shared" si="172"/>
        <v>0</v>
      </c>
      <c r="I1802" s="58">
        <f>'Fashring Assumptions'!$M$7*F1802</f>
        <v>0</v>
      </c>
      <c r="J1802" s="58">
        <f>'Fashring Assumptions'!$M$5*'Fashring Assumptions'!$M$7*E1802</f>
        <v>631.6875</v>
      </c>
      <c r="K1802" s="58">
        <f t="shared" si="173"/>
        <v>631.6875</v>
      </c>
    </row>
    <row r="1803" spans="1:11" x14ac:dyDescent="0.3">
      <c r="A1803" s="60">
        <v>44171</v>
      </c>
      <c r="B1803" s="15">
        <f t="shared" si="168"/>
        <v>2020</v>
      </c>
      <c r="C1803" s="15">
        <f t="shared" si="169"/>
        <v>12</v>
      </c>
      <c r="D1803" s="15">
        <f t="shared" si="170"/>
        <v>6</v>
      </c>
      <c r="E1803" s="15">
        <v>9496</v>
      </c>
      <c r="F1803" s="15">
        <v>0</v>
      </c>
      <c r="G1803" s="15">
        <f t="shared" si="171"/>
        <v>0</v>
      </c>
      <c r="H1803" s="15">
        <f t="shared" si="172"/>
        <v>0</v>
      </c>
      <c r="I1803" s="58">
        <f>'Fashring Assumptions'!$M$7*F1803</f>
        <v>0</v>
      </c>
      <c r="J1803" s="58">
        <f>'Fashring Assumptions'!$M$5*'Fashring Assumptions'!$M$7*E1803</f>
        <v>593.5</v>
      </c>
      <c r="K1803" s="58">
        <f t="shared" si="173"/>
        <v>593.5</v>
      </c>
    </row>
    <row r="1804" spans="1:11" x14ac:dyDescent="0.3">
      <c r="A1804" s="60">
        <v>44172</v>
      </c>
      <c r="B1804" s="15">
        <f t="shared" si="168"/>
        <v>2020</v>
      </c>
      <c r="C1804" s="15">
        <f t="shared" si="169"/>
        <v>12</v>
      </c>
      <c r="D1804" s="15">
        <f t="shared" si="170"/>
        <v>7</v>
      </c>
      <c r="E1804" s="15">
        <v>8911</v>
      </c>
      <c r="F1804" s="15">
        <v>0</v>
      </c>
      <c r="G1804" s="15">
        <f t="shared" si="171"/>
        <v>0</v>
      </c>
      <c r="H1804" s="15">
        <f t="shared" si="172"/>
        <v>0</v>
      </c>
      <c r="I1804" s="58">
        <f>'Fashring Assumptions'!$M$7*F1804</f>
        <v>0</v>
      </c>
      <c r="J1804" s="58">
        <f>'Fashring Assumptions'!$M$5*'Fashring Assumptions'!$M$7*E1804</f>
        <v>556.9375</v>
      </c>
      <c r="K1804" s="58">
        <f t="shared" si="173"/>
        <v>556.9375</v>
      </c>
    </row>
    <row r="1805" spans="1:11" x14ac:dyDescent="0.3">
      <c r="A1805" s="60">
        <v>44173</v>
      </c>
      <c r="B1805" s="15">
        <f t="shared" si="168"/>
        <v>2020</v>
      </c>
      <c r="C1805" s="15">
        <f t="shared" si="169"/>
        <v>12</v>
      </c>
      <c r="D1805" s="15">
        <f t="shared" si="170"/>
        <v>8</v>
      </c>
      <c r="E1805" s="15">
        <v>8317</v>
      </c>
      <c r="F1805" s="15">
        <v>0</v>
      </c>
      <c r="G1805" s="15">
        <f t="shared" si="171"/>
        <v>0</v>
      </c>
      <c r="H1805" s="15">
        <f t="shared" si="172"/>
        <v>0</v>
      </c>
      <c r="I1805" s="58">
        <f>'Fashring Assumptions'!$M$7*F1805</f>
        <v>0</v>
      </c>
      <c r="J1805" s="58">
        <f>'Fashring Assumptions'!$M$5*'Fashring Assumptions'!$M$7*E1805</f>
        <v>519.8125</v>
      </c>
      <c r="K1805" s="58">
        <f t="shared" si="173"/>
        <v>519.8125</v>
      </c>
    </row>
    <row r="1806" spans="1:11" x14ac:dyDescent="0.3">
      <c r="A1806" s="60">
        <v>44174</v>
      </c>
      <c r="B1806" s="15">
        <f t="shared" si="168"/>
        <v>2020</v>
      </c>
      <c r="C1806" s="15">
        <f t="shared" si="169"/>
        <v>12</v>
      </c>
      <c r="D1806" s="15">
        <f t="shared" si="170"/>
        <v>9</v>
      </c>
      <c r="E1806" s="15">
        <v>7790</v>
      </c>
      <c r="F1806" s="15">
        <v>0</v>
      </c>
      <c r="G1806" s="15">
        <f t="shared" si="171"/>
        <v>0</v>
      </c>
      <c r="H1806" s="15">
        <f t="shared" si="172"/>
        <v>0</v>
      </c>
      <c r="I1806" s="58">
        <f>'Fashring Assumptions'!$M$7*F1806</f>
        <v>0</v>
      </c>
      <c r="J1806" s="58">
        <f>'Fashring Assumptions'!$M$5*'Fashring Assumptions'!$M$7*E1806</f>
        <v>486.875</v>
      </c>
      <c r="K1806" s="58">
        <f t="shared" si="173"/>
        <v>486.875</v>
      </c>
    </row>
    <row r="1807" spans="1:11" x14ac:dyDescent="0.3">
      <c r="A1807" s="60">
        <v>44175</v>
      </c>
      <c r="B1807" s="15">
        <f t="shared" si="168"/>
        <v>2020</v>
      </c>
      <c r="C1807" s="15">
        <f t="shared" si="169"/>
        <v>12</v>
      </c>
      <c r="D1807" s="15">
        <f t="shared" si="170"/>
        <v>10</v>
      </c>
      <c r="E1807" s="15">
        <v>7167</v>
      </c>
      <c r="F1807" s="15">
        <v>0</v>
      </c>
      <c r="G1807" s="15">
        <f t="shared" si="171"/>
        <v>0</v>
      </c>
      <c r="H1807" s="15">
        <f t="shared" si="172"/>
        <v>0</v>
      </c>
      <c r="I1807" s="58">
        <f>'Fashring Assumptions'!$M$7*F1807</f>
        <v>0</v>
      </c>
      <c r="J1807" s="58">
        <f>'Fashring Assumptions'!$M$5*'Fashring Assumptions'!$M$7*E1807</f>
        <v>447.9375</v>
      </c>
      <c r="K1807" s="58">
        <f t="shared" si="173"/>
        <v>447.9375</v>
      </c>
    </row>
    <row r="1808" spans="1:11" x14ac:dyDescent="0.3">
      <c r="A1808" s="60">
        <v>44176</v>
      </c>
      <c r="B1808" s="15">
        <f t="shared" si="168"/>
        <v>2020</v>
      </c>
      <c r="C1808" s="15">
        <f t="shared" si="169"/>
        <v>12</v>
      </c>
      <c r="D1808" s="15">
        <f t="shared" si="170"/>
        <v>11</v>
      </c>
      <c r="E1808" s="15">
        <v>6601</v>
      </c>
      <c r="F1808" s="15">
        <v>0</v>
      </c>
      <c r="G1808" s="15">
        <f t="shared" si="171"/>
        <v>0</v>
      </c>
      <c r="H1808" s="15">
        <f t="shared" si="172"/>
        <v>0</v>
      </c>
      <c r="I1808" s="58">
        <f>'Fashring Assumptions'!$M$7*F1808</f>
        <v>0</v>
      </c>
      <c r="J1808" s="58">
        <f>'Fashring Assumptions'!$M$5*'Fashring Assumptions'!$M$7*E1808</f>
        <v>412.5625</v>
      </c>
      <c r="K1808" s="58">
        <f t="shared" si="173"/>
        <v>412.5625</v>
      </c>
    </row>
    <row r="1809" spans="1:11" x14ac:dyDescent="0.3">
      <c r="A1809" s="60">
        <v>44177</v>
      </c>
      <c r="B1809" s="15">
        <f t="shared" si="168"/>
        <v>2020</v>
      </c>
      <c r="C1809" s="15">
        <f t="shared" si="169"/>
        <v>12</v>
      </c>
      <c r="D1809" s="15">
        <f t="shared" si="170"/>
        <v>12</v>
      </c>
      <c r="E1809" s="15">
        <v>6013</v>
      </c>
      <c r="F1809" s="15">
        <v>0</v>
      </c>
      <c r="G1809" s="15">
        <f t="shared" si="171"/>
        <v>0</v>
      </c>
      <c r="H1809" s="15">
        <f t="shared" si="172"/>
        <v>0</v>
      </c>
      <c r="I1809" s="58">
        <f>'Fashring Assumptions'!$M$7*F1809</f>
        <v>0</v>
      </c>
      <c r="J1809" s="58">
        <f>'Fashring Assumptions'!$M$5*'Fashring Assumptions'!$M$7*E1809</f>
        <v>375.8125</v>
      </c>
      <c r="K1809" s="58">
        <f t="shared" si="173"/>
        <v>375.8125</v>
      </c>
    </row>
    <row r="1810" spans="1:11" x14ac:dyDescent="0.3">
      <c r="A1810" s="60">
        <v>44178</v>
      </c>
      <c r="B1810" s="15">
        <f t="shared" si="168"/>
        <v>2020</v>
      </c>
      <c r="C1810" s="15">
        <f t="shared" si="169"/>
        <v>12</v>
      </c>
      <c r="D1810" s="15">
        <f t="shared" si="170"/>
        <v>13</v>
      </c>
      <c r="E1810" s="15">
        <v>5421</v>
      </c>
      <c r="F1810" s="15">
        <v>0</v>
      </c>
      <c r="G1810" s="15">
        <f t="shared" si="171"/>
        <v>0</v>
      </c>
      <c r="H1810" s="15">
        <f t="shared" si="172"/>
        <v>0</v>
      </c>
      <c r="I1810" s="58">
        <f>'Fashring Assumptions'!$M$7*F1810</f>
        <v>0</v>
      </c>
      <c r="J1810" s="58">
        <f>'Fashring Assumptions'!$M$5*'Fashring Assumptions'!$M$7*E1810</f>
        <v>338.8125</v>
      </c>
      <c r="K1810" s="58">
        <f t="shared" si="173"/>
        <v>338.8125</v>
      </c>
    </row>
    <row r="1811" spans="1:11" x14ac:dyDescent="0.3">
      <c r="A1811" s="60">
        <v>44179</v>
      </c>
      <c r="B1811" s="15">
        <f t="shared" si="168"/>
        <v>2020</v>
      </c>
      <c r="C1811" s="15">
        <f t="shared" si="169"/>
        <v>12</v>
      </c>
      <c r="D1811" s="15">
        <f t="shared" si="170"/>
        <v>14</v>
      </c>
      <c r="E1811" s="15">
        <v>16167</v>
      </c>
      <c r="F1811" s="15">
        <v>11298</v>
      </c>
      <c r="G1811" s="15">
        <f t="shared" si="171"/>
        <v>1</v>
      </c>
      <c r="H1811" s="15">
        <f t="shared" si="172"/>
        <v>1000</v>
      </c>
      <c r="I1811" s="58">
        <f>'Fashring Assumptions'!$M$7*F1811</f>
        <v>28245</v>
      </c>
      <c r="J1811" s="58">
        <f>'Fashring Assumptions'!$M$5*'Fashring Assumptions'!$M$7*E1811</f>
        <v>1010.4375</v>
      </c>
      <c r="K1811" s="58">
        <f t="shared" si="173"/>
        <v>30255.4375</v>
      </c>
    </row>
    <row r="1812" spans="1:11" x14ac:dyDescent="0.3">
      <c r="A1812" s="60">
        <v>44180</v>
      </c>
      <c r="B1812" s="15">
        <f t="shared" si="168"/>
        <v>2020</v>
      </c>
      <c r="C1812" s="15">
        <f t="shared" si="169"/>
        <v>12</v>
      </c>
      <c r="D1812" s="15">
        <f t="shared" si="170"/>
        <v>15</v>
      </c>
      <c r="E1812" s="15">
        <v>15659</v>
      </c>
      <c r="F1812" s="15">
        <v>0</v>
      </c>
      <c r="G1812" s="15">
        <f t="shared" si="171"/>
        <v>0</v>
      </c>
      <c r="H1812" s="15">
        <f t="shared" si="172"/>
        <v>0</v>
      </c>
      <c r="I1812" s="58">
        <f>'Fashring Assumptions'!$M$7*F1812</f>
        <v>0</v>
      </c>
      <c r="J1812" s="58">
        <f>'Fashring Assumptions'!$M$5*'Fashring Assumptions'!$M$7*E1812</f>
        <v>978.6875</v>
      </c>
      <c r="K1812" s="58">
        <f t="shared" si="173"/>
        <v>978.6875</v>
      </c>
    </row>
    <row r="1813" spans="1:11" x14ac:dyDescent="0.3">
      <c r="A1813" s="60">
        <v>44181</v>
      </c>
      <c r="B1813" s="15">
        <f t="shared" si="168"/>
        <v>2020</v>
      </c>
      <c r="C1813" s="15">
        <f t="shared" si="169"/>
        <v>12</v>
      </c>
      <c r="D1813" s="15">
        <f t="shared" si="170"/>
        <v>16</v>
      </c>
      <c r="E1813" s="15">
        <v>15070</v>
      </c>
      <c r="F1813" s="15">
        <v>0</v>
      </c>
      <c r="G1813" s="15">
        <f t="shared" si="171"/>
        <v>0</v>
      </c>
      <c r="H1813" s="15">
        <f t="shared" si="172"/>
        <v>0</v>
      </c>
      <c r="I1813" s="58">
        <f>'Fashring Assumptions'!$M$7*F1813</f>
        <v>0</v>
      </c>
      <c r="J1813" s="58">
        <f>'Fashring Assumptions'!$M$5*'Fashring Assumptions'!$M$7*E1813</f>
        <v>941.875</v>
      </c>
      <c r="K1813" s="58">
        <f t="shared" si="173"/>
        <v>941.875</v>
      </c>
    </row>
    <row r="1814" spans="1:11" x14ac:dyDescent="0.3">
      <c r="A1814" s="60">
        <v>44182</v>
      </c>
      <c r="B1814" s="15">
        <f t="shared" si="168"/>
        <v>2020</v>
      </c>
      <c r="C1814" s="15">
        <f t="shared" si="169"/>
        <v>12</v>
      </c>
      <c r="D1814" s="15">
        <f t="shared" si="170"/>
        <v>17</v>
      </c>
      <c r="E1814" s="15">
        <v>14532</v>
      </c>
      <c r="F1814" s="15">
        <v>0</v>
      </c>
      <c r="G1814" s="15">
        <f t="shared" si="171"/>
        <v>0</v>
      </c>
      <c r="H1814" s="15">
        <f t="shared" si="172"/>
        <v>0</v>
      </c>
      <c r="I1814" s="58">
        <f>'Fashring Assumptions'!$M$7*F1814</f>
        <v>0</v>
      </c>
      <c r="J1814" s="58">
        <f>'Fashring Assumptions'!$M$5*'Fashring Assumptions'!$M$7*E1814</f>
        <v>908.25</v>
      </c>
      <c r="K1814" s="58">
        <f t="shared" si="173"/>
        <v>908.25</v>
      </c>
    </row>
    <row r="1815" spans="1:11" x14ac:dyDescent="0.3">
      <c r="A1815" s="60">
        <v>44183</v>
      </c>
      <c r="B1815" s="15">
        <f t="shared" si="168"/>
        <v>2020</v>
      </c>
      <c r="C1815" s="15">
        <f t="shared" si="169"/>
        <v>12</v>
      </c>
      <c r="D1815" s="15">
        <f t="shared" si="170"/>
        <v>18</v>
      </c>
      <c r="E1815" s="15">
        <v>13940</v>
      </c>
      <c r="F1815" s="15">
        <v>0</v>
      </c>
      <c r="G1815" s="15">
        <f t="shared" si="171"/>
        <v>0</v>
      </c>
      <c r="H1815" s="15">
        <f t="shared" si="172"/>
        <v>0</v>
      </c>
      <c r="I1815" s="58">
        <f>'Fashring Assumptions'!$M$7*F1815</f>
        <v>0</v>
      </c>
      <c r="J1815" s="58">
        <f>'Fashring Assumptions'!$M$5*'Fashring Assumptions'!$M$7*E1815</f>
        <v>871.25</v>
      </c>
      <c r="K1815" s="58">
        <f t="shared" si="173"/>
        <v>871.25</v>
      </c>
    </row>
    <row r="1816" spans="1:11" x14ac:dyDescent="0.3">
      <c r="A1816" s="60">
        <v>44184</v>
      </c>
      <c r="B1816" s="15">
        <f t="shared" si="168"/>
        <v>2020</v>
      </c>
      <c r="C1816" s="15">
        <f t="shared" si="169"/>
        <v>12</v>
      </c>
      <c r="D1816" s="15">
        <f t="shared" si="170"/>
        <v>19</v>
      </c>
      <c r="E1816" s="15">
        <v>13375</v>
      </c>
      <c r="F1816" s="15">
        <v>0</v>
      </c>
      <c r="G1816" s="15">
        <f t="shared" si="171"/>
        <v>0</v>
      </c>
      <c r="H1816" s="15">
        <f t="shared" si="172"/>
        <v>0</v>
      </c>
      <c r="I1816" s="58">
        <f>'Fashring Assumptions'!$M$7*F1816</f>
        <v>0</v>
      </c>
      <c r="J1816" s="58">
        <f>'Fashring Assumptions'!$M$5*'Fashring Assumptions'!$M$7*E1816</f>
        <v>835.9375</v>
      </c>
      <c r="K1816" s="58">
        <f t="shared" si="173"/>
        <v>835.9375</v>
      </c>
    </row>
    <row r="1817" spans="1:11" x14ac:dyDescent="0.3">
      <c r="A1817" s="60">
        <v>44185</v>
      </c>
      <c r="B1817" s="15">
        <f t="shared" si="168"/>
        <v>2020</v>
      </c>
      <c r="C1817" s="15">
        <f t="shared" si="169"/>
        <v>12</v>
      </c>
      <c r="D1817" s="15">
        <f t="shared" si="170"/>
        <v>20</v>
      </c>
      <c r="E1817" s="15">
        <v>12833</v>
      </c>
      <c r="F1817" s="15">
        <v>0</v>
      </c>
      <c r="G1817" s="15">
        <f t="shared" si="171"/>
        <v>0</v>
      </c>
      <c r="H1817" s="15">
        <f t="shared" si="172"/>
        <v>0</v>
      </c>
      <c r="I1817" s="58">
        <f>'Fashring Assumptions'!$M$7*F1817</f>
        <v>0</v>
      </c>
      <c r="J1817" s="58">
        <f>'Fashring Assumptions'!$M$5*'Fashring Assumptions'!$M$7*E1817</f>
        <v>802.0625</v>
      </c>
      <c r="K1817" s="58">
        <f t="shared" si="173"/>
        <v>802.0625</v>
      </c>
    </row>
    <row r="1818" spans="1:11" x14ac:dyDescent="0.3">
      <c r="A1818" s="60">
        <v>44186</v>
      </c>
      <c r="B1818" s="15">
        <f t="shared" si="168"/>
        <v>2020</v>
      </c>
      <c r="C1818" s="15">
        <f t="shared" si="169"/>
        <v>12</v>
      </c>
      <c r="D1818" s="15">
        <f t="shared" si="170"/>
        <v>21</v>
      </c>
      <c r="E1818" s="15">
        <v>12296</v>
      </c>
      <c r="F1818" s="15">
        <v>0</v>
      </c>
      <c r="G1818" s="15">
        <f t="shared" si="171"/>
        <v>0</v>
      </c>
      <c r="H1818" s="15">
        <f t="shared" si="172"/>
        <v>0</v>
      </c>
      <c r="I1818" s="58">
        <f>'Fashring Assumptions'!$M$7*F1818</f>
        <v>0</v>
      </c>
      <c r="J1818" s="58">
        <f>'Fashring Assumptions'!$M$5*'Fashring Assumptions'!$M$7*E1818</f>
        <v>768.5</v>
      </c>
      <c r="K1818" s="58">
        <f t="shared" si="173"/>
        <v>768.5</v>
      </c>
    </row>
    <row r="1819" spans="1:11" x14ac:dyDescent="0.3">
      <c r="A1819" s="60">
        <v>44187</v>
      </c>
      <c r="B1819" s="15">
        <f t="shared" si="168"/>
        <v>2020</v>
      </c>
      <c r="C1819" s="15">
        <f t="shared" si="169"/>
        <v>12</v>
      </c>
      <c r="D1819" s="15">
        <f t="shared" si="170"/>
        <v>22</v>
      </c>
      <c r="E1819" s="15">
        <v>11745</v>
      </c>
      <c r="F1819" s="15">
        <v>0</v>
      </c>
      <c r="G1819" s="15">
        <f t="shared" si="171"/>
        <v>0</v>
      </c>
      <c r="H1819" s="15">
        <f t="shared" si="172"/>
        <v>0</v>
      </c>
      <c r="I1819" s="58">
        <f>'Fashring Assumptions'!$M$7*F1819</f>
        <v>0</v>
      </c>
      <c r="J1819" s="58">
        <f>'Fashring Assumptions'!$M$5*'Fashring Assumptions'!$M$7*E1819</f>
        <v>734.0625</v>
      </c>
      <c r="K1819" s="58">
        <f t="shared" si="173"/>
        <v>734.0625</v>
      </c>
    </row>
    <row r="1820" spans="1:11" x14ac:dyDescent="0.3">
      <c r="A1820" s="60">
        <v>44188</v>
      </c>
      <c r="B1820" s="15">
        <f t="shared" si="168"/>
        <v>2020</v>
      </c>
      <c r="C1820" s="15">
        <f t="shared" si="169"/>
        <v>12</v>
      </c>
      <c r="D1820" s="15">
        <f t="shared" si="170"/>
        <v>23</v>
      </c>
      <c r="E1820" s="15">
        <v>11146</v>
      </c>
      <c r="F1820" s="15">
        <v>0</v>
      </c>
      <c r="G1820" s="15">
        <f t="shared" si="171"/>
        <v>0</v>
      </c>
      <c r="H1820" s="15">
        <f t="shared" si="172"/>
        <v>0</v>
      </c>
      <c r="I1820" s="58">
        <f>'Fashring Assumptions'!$M$7*F1820</f>
        <v>0</v>
      </c>
      <c r="J1820" s="58">
        <f>'Fashring Assumptions'!$M$5*'Fashring Assumptions'!$M$7*E1820</f>
        <v>696.625</v>
      </c>
      <c r="K1820" s="58">
        <f t="shared" si="173"/>
        <v>696.625</v>
      </c>
    </row>
    <row r="1821" spans="1:11" x14ac:dyDescent="0.3">
      <c r="A1821" s="60">
        <v>44189</v>
      </c>
      <c r="B1821" s="15">
        <f t="shared" si="168"/>
        <v>2020</v>
      </c>
      <c r="C1821" s="15">
        <f t="shared" si="169"/>
        <v>12</v>
      </c>
      <c r="D1821" s="15">
        <f t="shared" si="170"/>
        <v>24</v>
      </c>
      <c r="E1821" s="15">
        <v>10567</v>
      </c>
      <c r="F1821" s="15">
        <v>0</v>
      </c>
      <c r="G1821" s="15">
        <f t="shared" si="171"/>
        <v>0</v>
      </c>
      <c r="H1821" s="15">
        <f t="shared" si="172"/>
        <v>0</v>
      </c>
      <c r="I1821" s="58">
        <f>'Fashring Assumptions'!$M$7*F1821</f>
        <v>0</v>
      </c>
      <c r="J1821" s="58">
        <f>'Fashring Assumptions'!$M$5*'Fashring Assumptions'!$M$7*E1821</f>
        <v>660.4375</v>
      </c>
      <c r="K1821" s="58">
        <f t="shared" si="173"/>
        <v>660.4375</v>
      </c>
    </row>
    <row r="1822" spans="1:11" x14ac:dyDescent="0.3">
      <c r="A1822" s="60">
        <v>44190</v>
      </c>
      <c r="B1822" s="15">
        <f t="shared" si="168"/>
        <v>2020</v>
      </c>
      <c r="C1822" s="15">
        <f t="shared" si="169"/>
        <v>12</v>
      </c>
      <c r="D1822" s="15">
        <f t="shared" si="170"/>
        <v>25</v>
      </c>
      <c r="E1822" s="15">
        <v>9954</v>
      </c>
      <c r="F1822" s="15">
        <v>0</v>
      </c>
      <c r="G1822" s="15">
        <f t="shared" si="171"/>
        <v>0</v>
      </c>
      <c r="H1822" s="15">
        <f t="shared" si="172"/>
        <v>0</v>
      </c>
      <c r="I1822" s="58">
        <f>'Fashring Assumptions'!$M$7*F1822</f>
        <v>0</v>
      </c>
      <c r="J1822" s="58">
        <f>'Fashring Assumptions'!$M$5*'Fashring Assumptions'!$M$7*E1822</f>
        <v>622.125</v>
      </c>
      <c r="K1822" s="58">
        <f t="shared" si="173"/>
        <v>622.125</v>
      </c>
    </row>
    <row r="1823" spans="1:11" x14ac:dyDescent="0.3">
      <c r="A1823" s="60">
        <v>44191</v>
      </c>
      <c r="B1823" s="15">
        <f t="shared" si="168"/>
        <v>2020</v>
      </c>
      <c r="C1823" s="15">
        <f t="shared" si="169"/>
        <v>12</v>
      </c>
      <c r="D1823" s="15">
        <f t="shared" si="170"/>
        <v>26</v>
      </c>
      <c r="E1823" s="15">
        <v>9347</v>
      </c>
      <c r="F1823" s="15">
        <v>0</v>
      </c>
      <c r="G1823" s="15">
        <f t="shared" si="171"/>
        <v>0</v>
      </c>
      <c r="H1823" s="15">
        <f t="shared" si="172"/>
        <v>0</v>
      </c>
      <c r="I1823" s="58">
        <f>'Fashring Assumptions'!$M$7*F1823</f>
        <v>0</v>
      </c>
      <c r="J1823" s="58">
        <f>'Fashring Assumptions'!$M$5*'Fashring Assumptions'!$M$7*E1823</f>
        <v>584.1875</v>
      </c>
      <c r="K1823" s="58">
        <f t="shared" si="173"/>
        <v>584.1875</v>
      </c>
    </row>
    <row r="1824" spans="1:11" x14ac:dyDescent="0.3">
      <c r="A1824" s="60">
        <v>44192</v>
      </c>
      <c r="B1824" s="15">
        <f t="shared" si="168"/>
        <v>2020</v>
      </c>
      <c r="C1824" s="15">
        <f t="shared" si="169"/>
        <v>12</v>
      </c>
      <c r="D1824" s="15">
        <f t="shared" si="170"/>
        <v>27</v>
      </c>
      <c r="E1824" s="15">
        <v>8744</v>
      </c>
      <c r="F1824" s="15">
        <v>0</v>
      </c>
      <c r="G1824" s="15">
        <f t="shared" si="171"/>
        <v>0</v>
      </c>
      <c r="H1824" s="15">
        <f t="shared" si="172"/>
        <v>0</v>
      </c>
      <c r="I1824" s="58">
        <f>'Fashring Assumptions'!$M$7*F1824</f>
        <v>0</v>
      </c>
      <c r="J1824" s="58">
        <f>'Fashring Assumptions'!$M$5*'Fashring Assumptions'!$M$7*E1824</f>
        <v>546.5</v>
      </c>
      <c r="K1824" s="58">
        <f t="shared" si="173"/>
        <v>546.5</v>
      </c>
    </row>
    <row r="1825" spans="1:11" x14ac:dyDescent="0.3">
      <c r="A1825" s="60">
        <v>44193</v>
      </c>
      <c r="B1825" s="15">
        <f t="shared" si="168"/>
        <v>2020</v>
      </c>
      <c r="C1825" s="15">
        <f t="shared" si="169"/>
        <v>12</v>
      </c>
      <c r="D1825" s="15">
        <f t="shared" si="170"/>
        <v>28</v>
      </c>
      <c r="E1825" s="15">
        <v>8192</v>
      </c>
      <c r="F1825" s="15">
        <v>0</v>
      </c>
      <c r="G1825" s="15">
        <f t="shared" si="171"/>
        <v>0</v>
      </c>
      <c r="H1825" s="15">
        <f t="shared" si="172"/>
        <v>0</v>
      </c>
      <c r="I1825" s="58">
        <f>'Fashring Assumptions'!$M$7*F1825</f>
        <v>0</v>
      </c>
      <c r="J1825" s="58">
        <f>'Fashring Assumptions'!$M$5*'Fashring Assumptions'!$M$7*E1825</f>
        <v>512</v>
      </c>
      <c r="K1825" s="58">
        <f t="shared" si="173"/>
        <v>512</v>
      </c>
    </row>
    <row r="1826" spans="1:11" x14ac:dyDescent="0.3">
      <c r="A1826" s="60">
        <v>44194</v>
      </c>
      <c r="B1826" s="15">
        <f t="shared" si="168"/>
        <v>2020</v>
      </c>
      <c r="C1826" s="15">
        <f t="shared" si="169"/>
        <v>12</v>
      </c>
      <c r="D1826" s="15">
        <f t="shared" si="170"/>
        <v>29</v>
      </c>
      <c r="E1826" s="15">
        <v>7614</v>
      </c>
      <c r="F1826" s="15">
        <v>0</v>
      </c>
      <c r="G1826" s="15">
        <f t="shared" si="171"/>
        <v>0</v>
      </c>
      <c r="H1826" s="15">
        <f t="shared" si="172"/>
        <v>0</v>
      </c>
      <c r="I1826" s="58">
        <f>'Fashring Assumptions'!$M$7*F1826</f>
        <v>0</v>
      </c>
      <c r="J1826" s="58">
        <f>'Fashring Assumptions'!$M$5*'Fashring Assumptions'!$M$7*E1826</f>
        <v>475.875</v>
      </c>
      <c r="K1826" s="58">
        <f t="shared" si="173"/>
        <v>475.875</v>
      </c>
    </row>
    <row r="1827" spans="1:11" x14ac:dyDescent="0.3">
      <c r="A1827" s="60">
        <v>44195</v>
      </c>
      <c r="B1827" s="15">
        <f t="shared" si="168"/>
        <v>2020</v>
      </c>
      <c r="C1827" s="15">
        <f t="shared" si="169"/>
        <v>12</v>
      </c>
      <c r="D1827" s="15">
        <f t="shared" si="170"/>
        <v>30</v>
      </c>
      <c r="E1827" s="15">
        <v>7016</v>
      </c>
      <c r="F1827" s="15">
        <v>0</v>
      </c>
      <c r="G1827" s="15">
        <f t="shared" si="171"/>
        <v>0</v>
      </c>
      <c r="H1827" s="15">
        <f t="shared" si="172"/>
        <v>0</v>
      </c>
      <c r="I1827" s="58">
        <f>'Fashring Assumptions'!$M$7*F1827</f>
        <v>0</v>
      </c>
      <c r="J1827" s="58">
        <f>'Fashring Assumptions'!$M$5*'Fashring Assumptions'!$M$7*E1827</f>
        <v>438.5</v>
      </c>
      <c r="K1827" s="58">
        <f t="shared" si="173"/>
        <v>438.5</v>
      </c>
    </row>
    <row r="1828" spans="1:11" x14ac:dyDescent="0.3">
      <c r="A1828" s="60">
        <v>44196</v>
      </c>
      <c r="B1828" s="15">
        <f t="shared" si="168"/>
        <v>2020</v>
      </c>
      <c r="C1828" s="15">
        <f t="shared" si="169"/>
        <v>12</v>
      </c>
      <c r="D1828" s="15">
        <f t="shared" si="170"/>
        <v>31</v>
      </c>
      <c r="E1828" s="15">
        <v>6554</v>
      </c>
      <c r="F1828" s="15">
        <v>0</v>
      </c>
      <c r="G1828" s="15">
        <f t="shared" si="171"/>
        <v>0</v>
      </c>
      <c r="H1828" s="15">
        <f t="shared" si="172"/>
        <v>0</v>
      </c>
      <c r="I1828" s="58">
        <f>'Fashring Assumptions'!$M$7*F1828</f>
        <v>0</v>
      </c>
      <c r="J1828" s="58">
        <f>'Fashring Assumptions'!$M$5*'Fashring Assumptions'!$M$7*E1828</f>
        <v>409.625</v>
      </c>
      <c r="K1828" s="58">
        <f t="shared" si="173"/>
        <v>409.625</v>
      </c>
    </row>
  </sheetData>
  <autoFilter ref="A1:L1" xr:uid="{00000000-0009-0000-0000-00000400000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N1828"/>
  <sheetViews>
    <sheetView showGridLines="0" zoomScaleNormal="100" workbookViewId="0">
      <pane ySplit="1" topLeftCell="A2" activePane="bottomLeft" state="frozen"/>
      <selection pane="bottomLeft" activeCell="I2" sqref="I2"/>
    </sheetView>
  </sheetViews>
  <sheetFormatPr defaultRowHeight="14.4" x14ac:dyDescent="0.3"/>
  <cols>
    <col min="1" max="1" width="10.5546875" style="60" bestFit="1" customWidth="1"/>
    <col min="2" max="2" width="7.109375" style="15" bestFit="1" customWidth="1"/>
    <col min="3" max="3" width="9" style="15" bestFit="1" customWidth="1"/>
    <col min="4" max="4" width="6.44140625" style="15" bestFit="1" customWidth="1"/>
    <col min="5" max="5" width="16.6640625" style="15" bestFit="1" customWidth="1"/>
    <col min="6" max="6" width="18.21875" style="15" bestFit="1" customWidth="1"/>
    <col min="7" max="7" width="10.44140625" style="15" bestFit="1" customWidth="1"/>
    <col min="8" max="8" width="6" style="15" bestFit="1" customWidth="1"/>
    <col min="9" max="9" width="10.109375" style="15" bestFit="1" customWidth="1"/>
    <col min="10" max="11" width="13.33203125" style="58" bestFit="1" customWidth="1"/>
    <col min="12" max="12" width="11.21875" style="58" bestFit="1" customWidth="1"/>
    <col min="13" max="13" width="18.33203125" style="58" bestFit="1" customWidth="1"/>
    <col min="14" max="14" width="19.109375" style="15" bestFit="1" customWidth="1"/>
  </cols>
  <sheetData>
    <row r="1" spans="1:14" x14ac:dyDescent="0.3">
      <c r="A1" s="61" t="s">
        <v>0</v>
      </c>
      <c r="B1" s="7" t="s">
        <v>6</v>
      </c>
      <c r="C1" s="7" t="s">
        <v>4</v>
      </c>
      <c r="D1" s="7" t="s">
        <v>0</v>
      </c>
      <c r="E1" s="7" t="s">
        <v>1</v>
      </c>
      <c r="F1" s="7" t="s">
        <v>2</v>
      </c>
      <c r="G1" s="7" t="s">
        <v>22</v>
      </c>
      <c r="H1" s="7" t="s">
        <v>15</v>
      </c>
      <c r="I1" s="7" t="s">
        <v>16</v>
      </c>
      <c r="J1" s="59" t="s">
        <v>18</v>
      </c>
      <c r="K1" s="59" t="s">
        <v>17</v>
      </c>
      <c r="L1" s="59" t="s">
        <v>19</v>
      </c>
      <c r="M1" s="59" t="s">
        <v>32</v>
      </c>
      <c r="N1" s="59" t="s">
        <v>69</v>
      </c>
    </row>
    <row r="2" spans="1:14" x14ac:dyDescent="0.3">
      <c r="A2" s="60">
        <v>42370</v>
      </c>
      <c r="B2" s="15">
        <f>YEAR(A2)</f>
        <v>2016</v>
      </c>
      <c r="C2" s="15">
        <f>MONTH(A2)</f>
        <v>1</v>
      </c>
      <c r="D2" s="15">
        <f>DAY(A2)</f>
        <v>1</v>
      </c>
      <c r="E2" s="64">
        <v>14017</v>
      </c>
      <c r="F2" s="15">
        <v>14621</v>
      </c>
      <c r="H2" s="15">
        <f>IF(F2&gt;0,1,0)</f>
        <v>1</v>
      </c>
      <c r="I2" s="15">
        <f>1000*H2</f>
        <v>1000</v>
      </c>
      <c r="J2" s="58">
        <f>'Fashring Assumptions'!$M$7*'Fashring Counterfactual'!F2</f>
        <v>36552.5</v>
      </c>
      <c r="K2" s="58">
        <f>'Fashring Assumptions'!$M$5*'Fashring Assumptions'!$M$7*'Fashring Counterfactual'!E2</f>
        <v>876.0625</v>
      </c>
      <c r="L2" s="58">
        <f>SUM(I2:K2)</f>
        <v>38428.5625</v>
      </c>
      <c r="M2" s="73">
        <f>SUM(L3:L1828)</f>
        <v>3569014.0325924377</v>
      </c>
      <c r="N2" s="74">
        <f>M2/'Fashring Original'!L2-1</f>
        <v>-0.18009318590423706</v>
      </c>
    </row>
    <row r="3" spans="1:14" x14ac:dyDescent="0.3">
      <c r="A3" s="60">
        <v>42371</v>
      </c>
      <c r="B3" s="15">
        <f t="shared" ref="B3:B66" si="0">YEAR(A3)</f>
        <v>2016</v>
      </c>
      <c r="C3" s="15">
        <f t="shared" ref="C3:C66" si="1">MONTH(A3)</f>
        <v>1</v>
      </c>
      <c r="D3" s="15">
        <f t="shared" ref="D3:D66" si="2">DAY(A3)</f>
        <v>2</v>
      </c>
      <c r="E3" s="64">
        <f>E2-G3+F3</f>
        <v>13417</v>
      </c>
      <c r="F3" s="15">
        <f>IF(E2&gt;'Fashring Assumptions'!$Q$13,0,'Fashring Assumptions'!$Q$12)</f>
        <v>0</v>
      </c>
      <c r="G3" s="15">
        <v>600</v>
      </c>
      <c r="H3" s="15">
        <f t="shared" ref="H3:H66" si="3">IF(F3&gt;0,1,0)</f>
        <v>0</v>
      </c>
      <c r="I3" s="15">
        <f t="shared" ref="I3:I66" si="4">1000*H3</f>
        <v>0</v>
      </c>
      <c r="J3" s="58">
        <f>'Fashring Assumptions'!$M$7*'Fashring Counterfactual'!F3</f>
        <v>0</v>
      </c>
      <c r="K3" s="58">
        <f>'Fashring Assumptions'!$M$5*'Fashring Assumptions'!$M$7*'Fashring Counterfactual'!E3</f>
        <v>838.5625</v>
      </c>
      <c r="L3" s="58">
        <f t="shared" ref="L3:L66" si="5">SUM(I3:K3)</f>
        <v>838.5625</v>
      </c>
    </row>
    <row r="4" spans="1:14" x14ac:dyDescent="0.3">
      <c r="A4" s="60">
        <v>42372</v>
      </c>
      <c r="B4" s="15">
        <f t="shared" si="0"/>
        <v>2016</v>
      </c>
      <c r="C4" s="15">
        <f t="shared" si="1"/>
        <v>1</v>
      </c>
      <c r="D4" s="15">
        <f t="shared" si="2"/>
        <v>3</v>
      </c>
      <c r="E4" s="64">
        <f t="shared" ref="E4:E67" si="6">E3-G4+F4</f>
        <v>12822</v>
      </c>
      <c r="F4" s="15">
        <f>IF(E3&gt;'Fashring Assumptions'!$Q$13,0,'Fashring Assumptions'!$Q$12)</f>
        <v>0</v>
      </c>
      <c r="G4" s="15">
        <v>595</v>
      </c>
      <c r="H4" s="15">
        <f t="shared" si="3"/>
        <v>0</v>
      </c>
      <c r="I4" s="15">
        <f t="shared" si="4"/>
        <v>0</v>
      </c>
      <c r="J4" s="58">
        <f>'Fashring Assumptions'!$M$7*'Fashring Counterfactual'!F4</f>
        <v>0</v>
      </c>
      <c r="K4" s="58">
        <f>'Fashring Assumptions'!$M$5*'Fashring Assumptions'!$M$7*'Fashring Counterfactual'!E4</f>
        <v>801.375</v>
      </c>
      <c r="L4" s="58">
        <f t="shared" si="5"/>
        <v>801.375</v>
      </c>
    </row>
    <row r="5" spans="1:14" x14ac:dyDescent="0.3">
      <c r="A5" s="60">
        <v>42373</v>
      </c>
      <c r="B5" s="15">
        <f t="shared" si="0"/>
        <v>2016</v>
      </c>
      <c r="C5" s="15">
        <f t="shared" si="1"/>
        <v>1</v>
      </c>
      <c r="D5" s="15">
        <f t="shared" si="2"/>
        <v>4</v>
      </c>
      <c r="E5" s="64">
        <f t="shared" si="6"/>
        <v>12278</v>
      </c>
      <c r="F5" s="15">
        <f>IF(E4&gt;'Fashring Assumptions'!$Q$13,0,'Fashring Assumptions'!$Q$12)</f>
        <v>0</v>
      </c>
      <c r="G5" s="15">
        <v>544</v>
      </c>
      <c r="H5" s="15">
        <f t="shared" si="3"/>
        <v>0</v>
      </c>
      <c r="I5" s="15">
        <f t="shared" si="4"/>
        <v>0</v>
      </c>
      <c r="J5" s="58">
        <f>'Fashring Assumptions'!$M$7*'Fashring Counterfactual'!F5</f>
        <v>0</v>
      </c>
      <c r="K5" s="58">
        <f>'Fashring Assumptions'!$M$5*'Fashring Assumptions'!$M$7*'Fashring Counterfactual'!E5</f>
        <v>767.375</v>
      </c>
      <c r="L5" s="58">
        <f t="shared" si="5"/>
        <v>767.375</v>
      </c>
    </row>
    <row r="6" spans="1:14" x14ac:dyDescent="0.3">
      <c r="A6" s="60">
        <v>42374</v>
      </c>
      <c r="B6" s="15">
        <f t="shared" si="0"/>
        <v>2016</v>
      </c>
      <c r="C6" s="15">
        <f t="shared" si="1"/>
        <v>1</v>
      </c>
      <c r="D6" s="15">
        <f t="shared" si="2"/>
        <v>5</v>
      </c>
      <c r="E6" s="64">
        <f t="shared" si="6"/>
        <v>11749</v>
      </c>
      <c r="F6" s="15">
        <f>IF(E5&gt;'Fashring Assumptions'!$Q$13,0,'Fashring Assumptions'!$Q$12)</f>
        <v>0</v>
      </c>
      <c r="G6" s="15">
        <v>529</v>
      </c>
      <c r="H6" s="15">
        <f t="shared" si="3"/>
        <v>0</v>
      </c>
      <c r="I6" s="15">
        <f t="shared" si="4"/>
        <v>0</v>
      </c>
      <c r="J6" s="58">
        <f>'Fashring Assumptions'!$M$7*'Fashring Counterfactual'!F6</f>
        <v>0</v>
      </c>
      <c r="K6" s="58">
        <f>'Fashring Assumptions'!$M$5*'Fashring Assumptions'!$M$7*'Fashring Counterfactual'!E6</f>
        <v>734.3125</v>
      </c>
      <c r="L6" s="58">
        <f t="shared" si="5"/>
        <v>734.3125</v>
      </c>
    </row>
    <row r="7" spans="1:14" x14ac:dyDescent="0.3">
      <c r="A7" s="60">
        <v>42375</v>
      </c>
      <c r="B7" s="15">
        <f t="shared" si="0"/>
        <v>2016</v>
      </c>
      <c r="C7" s="15">
        <f t="shared" si="1"/>
        <v>1</v>
      </c>
      <c r="D7" s="15">
        <f t="shared" si="2"/>
        <v>6</v>
      </c>
      <c r="E7" s="64">
        <f t="shared" si="6"/>
        <v>11200</v>
      </c>
      <c r="F7" s="15">
        <f>IF(E6&gt;'Fashring Assumptions'!$Q$13,0,'Fashring Assumptions'!$Q$12)</f>
        <v>0</v>
      </c>
      <c r="G7" s="15">
        <v>549</v>
      </c>
      <c r="H7" s="15">
        <f t="shared" si="3"/>
        <v>0</v>
      </c>
      <c r="I7" s="15">
        <f t="shared" si="4"/>
        <v>0</v>
      </c>
      <c r="J7" s="58">
        <f>'Fashring Assumptions'!$M$7*'Fashring Counterfactual'!F7</f>
        <v>0</v>
      </c>
      <c r="K7" s="58">
        <f>'Fashring Assumptions'!$M$5*'Fashring Assumptions'!$M$7*'Fashring Counterfactual'!E7</f>
        <v>700</v>
      </c>
      <c r="L7" s="58">
        <f t="shared" si="5"/>
        <v>700</v>
      </c>
    </row>
    <row r="8" spans="1:14" x14ac:dyDescent="0.3">
      <c r="A8" s="60">
        <v>42376</v>
      </c>
      <c r="B8" s="15">
        <f t="shared" si="0"/>
        <v>2016</v>
      </c>
      <c r="C8" s="15">
        <f t="shared" si="1"/>
        <v>1</v>
      </c>
      <c r="D8" s="15">
        <f t="shared" si="2"/>
        <v>7</v>
      </c>
      <c r="E8" s="64">
        <f t="shared" si="6"/>
        <v>10689</v>
      </c>
      <c r="F8" s="15">
        <f>IF(E7&gt;'Fashring Assumptions'!$Q$13,0,'Fashring Assumptions'!$Q$12)</f>
        <v>0</v>
      </c>
      <c r="G8" s="15">
        <v>511</v>
      </c>
      <c r="H8" s="15">
        <f t="shared" si="3"/>
        <v>0</v>
      </c>
      <c r="I8" s="15">
        <f t="shared" si="4"/>
        <v>0</v>
      </c>
      <c r="J8" s="58">
        <f>'Fashring Assumptions'!$M$7*'Fashring Counterfactual'!F8</f>
        <v>0</v>
      </c>
      <c r="K8" s="58">
        <f>'Fashring Assumptions'!$M$5*'Fashring Assumptions'!$M$7*'Fashring Counterfactual'!E8</f>
        <v>668.0625</v>
      </c>
      <c r="L8" s="58">
        <f t="shared" si="5"/>
        <v>668.0625</v>
      </c>
    </row>
    <row r="9" spans="1:14" x14ac:dyDescent="0.3">
      <c r="A9" s="60">
        <v>42377</v>
      </c>
      <c r="B9" s="15">
        <f t="shared" si="0"/>
        <v>2016</v>
      </c>
      <c r="C9" s="15">
        <f t="shared" si="1"/>
        <v>1</v>
      </c>
      <c r="D9" s="15">
        <f t="shared" si="2"/>
        <v>8</v>
      </c>
      <c r="E9" s="64">
        <f t="shared" si="6"/>
        <v>10105</v>
      </c>
      <c r="F9" s="15">
        <f>IF(E8&gt;'Fashring Assumptions'!$Q$13,0,'Fashring Assumptions'!$Q$12)</f>
        <v>0</v>
      </c>
      <c r="G9" s="15">
        <v>584</v>
      </c>
      <c r="H9" s="15">
        <f t="shared" si="3"/>
        <v>0</v>
      </c>
      <c r="I9" s="15">
        <f t="shared" si="4"/>
        <v>0</v>
      </c>
      <c r="J9" s="58">
        <f>'Fashring Assumptions'!$M$7*'Fashring Counterfactual'!F9</f>
        <v>0</v>
      </c>
      <c r="K9" s="58">
        <f>'Fashring Assumptions'!$M$5*'Fashring Assumptions'!$M$7*'Fashring Counterfactual'!E9</f>
        <v>631.5625</v>
      </c>
      <c r="L9" s="58">
        <f t="shared" si="5"/>
        <v>631.5625</v>
      </c>
    </row>
    <row r="10" spans="1:14" x14ac:dyDescent="0.3">
      <c r="A10" s="60">
        <v>42378</v>
      </c>
      <c r="B10" s="15">
        <f t="shared" si="0"/>
        <v>2016</v>
      </c>
      <c r="C10" s="15">
        <f t="shared" si="1"/>
        <v>1</v>
      </c>
      <c r="D10" s="15">
        <f t="shared" si="2"/>
        <v>9</v>
      </c>
      <c r="E10" s="64">
        <f t="shared" si="6"/>
        <v>9493</v>
      </c>
      <c r="F10" s="15">
        <f>IF(E9&gt;'Fashring Assumptions'!$Q$13,0,'Fashring Assumptions'!$Q$12)</f>
        <v>0</v>
      </c>
      <c r="G10" s="15">
        <v>612</v>
      </c>
      <c r="H10" s="15">
        <f t="shared" si="3"/>
        <v>0</v>
      </c>
      <c r="I10" s="15">
        <f t="shared" si="4"/>
        <v>0</v>
      </c>
      <c r="J10" s="58">
        <f>'Fashring Assumptions'!$M$7*'Fashring Counterfactual'!F10</f>
        <v>0</v>
      </c>
      <c r="K10" s="58">
        <f>'Fashring Assumptions'!$M$5*'Fashring Assumptions'!$M$7*'Fashring Counterfactual'!E10</f>
        <v>593.3125</v>
      </c>
      <c r="L10" s="58">
        <f t="shared" si="5"/>
        <v>593.3125</v>
      </c>
    </row>
    <row r="11" spans="1:14" x14ac:dyDescent="0.3">
      <c r="A11" s="60">
        <v>42379</v>
      </c>
      <c r="B11" s="15">
        <f t="shared" si="0"/>
        <v>2016</v>
      </c>
      <c r="C11" s="15">
        <f t="shared" si="1"/>
        <v>1</v>
      </c>
      <c r="D11" s="15">
        <f t="shared" si="2"/>
        <v>10</v>
      </c>
      <c r="E11" s="64">
        <f t="shared" si="6"/>
        <v>8917</v>
      </c>
      <c r="F11" s="15">
        <f>IF(E10&gt;'Fashring Assumptions'!$Q$13,0,'Fashring Assumptions'!$Q$12)</f>
        <v>0</v>
      </c>
      <c r="G11" s="15">
        <v>576</v>
      </c>
      <c r="H11" s="15">
        <f t="shared" si="3"/>
        <v>0</v>
      </c>
      <c r="I11" s="15">
        <f t="shared" si="4"/>
        <v>0</v>
      </c>
      <c r="J11" s="58">
        <f>'Fashring Assumptions'!$M$7*'Fashring Counterfactual'!F11</f>
        <v>0</v>
      </c>
      <c r="K11" s="58">
        <f>'Fashring Assumptions'!$M$5*'Fashring Assumptions'!$M$7*'Fashring Counterfactual'!E11</f>
        <v>557.3125</v>
      </c>
      <c r="L11" s="58">
        <f t="shared" si="5"/>
        <v>557.3125</v>
      </c>
    </row>
    <row r="12" spans="1:14" x14ac:dyDescent="0.3">
      <c r="A12" s="60">
        <v>42380</v>
      </c>
      <c r="B12" s="15">
        <f t="shared" si="0"/>
        <v>2016</v>
      </c>
      <c r="C12" s="15">
        <f t="shared" si="1"/>
        <v>1</v>
      </c>
      <c r="D12" s="15">
        <f t="shared" si="2"/>
        <v>11</v>
      </c>
      <c r="E12" s="64">
        <f t="shared" si="6"/>
        <v>8332</v>
      </c>
      <c r="F12" s="15">
        <f>IF(E11&gt;'Fashring Assumptions'!$Q$13,0,'Fashring Assumptions'!$Q$12)</f>
        <v>0</v>
      </c>
      <c r="G12" s="15">
        <v>585</v>
      </c>
      <c r="H12" s="15">
        <f t="shared" si="3"/>
        <v>0</v>
      </c>
      <c r="I12" s="15">
        <f t="shared" si="4"/>
        <v>0</v>
      </c>
      <c r="J12" s="58">
        <f>'Fashring Assumptions'!$M$7*'Fashring Counterfactual'!F12</f>
        <v>0</v>
      </c>
      <c r="K12" s="58">
        <f>'Fashring Assumptions'!$M$5*'Fashring Assumptions'!$M$7*'Fashring Counterfactual'!E12</f>
        <v>520.75</v>
      </c>
      <c r="L12" s="58">
        <f t="shared" si="5"/>
        <v>520.75</v>
      </c>
    </row>
    <row r="13" spans="1:14" x14ac:dyDescent="0.3">
      <c r="A13" s="60">
        <v>42381</v>
      </c>
      <c r="B13" s="15">
        <f t="shared" si="0"/>
        <v>2016</v>
      </c>
      <c r="C13" s="15">
        <f t="shared" si="1"/>
        <v>1</v>
      </c>
      <c r="D13" s="15">
        <f t="shared" si="2"/>
        <v>12</v>
      </c>
      <c r="E13" s="64">
        <f t="shared" si="6"/>
        <v>7783</v>
      </c>
      <c r="F13" s="15">
        <f>IF(E12&gt;'Fashring Assumptions'!$Q$13,0,'Fashring Assumptions'!$Q$12)</f>
        <v>0</v>
      </c>
      <c r="G13" s="15">
        <v>549</v>
      </c>
      <c r="H13" s="15">
        <f t="shared" si="3"/>
        <v>0</v>
      </c>
      <c r="I13" s="15">
        <f t="shared" si="4"/>
        <v>0</v>
      </c>
      <c r="J13" s="58">
        <f>'Fashring Assumptions'!$M$7*'Fashring Counterfactual'!F13</f>
        <v>0</v>
      </c>
      <c r="K13" s="58">
        <f>'Fashring Assumptions'!$M$5*'Fashring Assumptions'!$M$7*'Fashring Counterfactual'!E13</f>
        <v>486.4375</v>
      </c>
      <c r="L13" s="58">
        <f t="shared" si="5"/>
        <v>486.4375</v>
      </c>
    </row>
    <row r="14" spans="1:14" x14ac:dyDescent="0.3">
      <c r="A14" s="60">
        <v>42382</v>
      </c>
      <c r="B14" s="15">
        <f t="shared" si="0"/>
        <v>2016</v>
      </c>
      <c r="C14" s="15">
        <f t="shared" si="1"/>
        <v>1</v>
      </c>
      <c r="D14" s="15">
        <f t="shared" si="2"/>
        <v>13</v>
      </c>
      <c r="E14" s="64">
        <f t="shared" si="6"/>
        <v>7254</v>
      </c>
      <c r="F14" s="15">
        <f>IF(E13&gt;'Fashring Assumptions'!$Q$13,0,'Fashring Assumptions'!$Q$12)</f>
        <v>0</v>
      </c>
      <c r="G14" s="15">
        <v>529</v>
      </c>
      <c r="H14" s="15">
        <f t="shared" si="3"/>
        <v>0</v>
      </c>
      <c r="I14" s="15">
        <f t="shared" si="4"/>
        <v>0</v>
      </c>
      <c r="J14" s="58">
        <f>'Fashring Assumptions'!$M$7*'Fashring Counterfactual'!F14</f>
        <v>0</v>
      </c>
      <c r="K14" s="58">
        <f>'Fashring Assumptions'!$M$5*'Fashring Assumptions'!$M$7*'Fashring Counterfactual'!E14</f>
        <v>453.375</v>
      </c>
      <c r="L14" s="58">
        <f t="shared" si="5"/>
        <v>453.375</v>
      </c>
    </row>
    <row r="15" spans="1:14" x14ac:dyDescent="0.3">
      <c r="A15" s="60">
        <v>42383</v>
      </c>
      <c r="B15" s="15">
        <f t="shared" si="0"/>
        <v>2016</v>
      </c>
      <c r="C15" s="15">
        <f t="shared" si="1"/>
        <v>1</v>
      </c>
      <c r="D15" s="15">
        <f t="shared" si="2"/>
        <v>14</v>
      </c>
      <c r="E15" s="64">
        <f t="shared" si="6"/>
        <v>6608</v>
      </c>
      <c r="F15" s="15">
        <f>IF(E14&gt;'Fashring Assumptions'!$Q$13,0,'Fashring Assumptions'!$Q$12)</f>
        <v>0</v>
      </c>
      <c r="G15" s="15">
        <v>646</v>
      </c>
      <c r="H15" s="15">
        <f t="shared" si="3"/>
        <v>0</v>
      </c>
      <c r="I15" s="15">
        <f t="shared" si="4"/>
        <v>0</v>
      </c>
      <c r="J15" s="58">
        <f>'Fashring Assumptions'!$M$7*'Fashring Counterfactual'!F15</f>
        <v>0</v>
      </c>
      <c r="K15" s="58">
        <f>'Fashring Assumptions'!$M$5*'Fashring Assumptions'!$M$7*'Fashring Counterfactual'!E15</f>
        <v>413</v>
      </c>
      <c r="L15" s="58">
        <f t="shared" si="5"/>
        <v>413</v>
      </c>
    </row>
    <row r="16" spans="1:14" x14ac:dyDescent="0.3">
      <c r="A16" s="60">
        <v>42384</v>
      </c>
      <c r="B16" s="15">
        <f t="shared" si="0"/>
        <v>2016</v>
      </c>
      <c r="C16" s="15">
        <f t="shared" si="1"/>
        <v>1</v>
      </c>
      <c r="D16" s="15">
        <f t="shared" si="2"/>
        <v>15</v>
      </c>
      <c r="E16" s="64">
        <f t="shared" si="6"/>
        <v>6081</v>
      </c>
      <c r="F16" s="15">
        <f>IF(E15&gt;'Fashring Assumptions'!$Q$13,0,'Fashring Assumptions'!$Q$12)</f>
        <v>0</v>
      </c>
      <c r="G16" s="15">
        <v>527</v>
      </c>
      <c r="H16" s="15">
        <f t="shared" si="3"/>
        <v>0</v>
      </c>
      <c r="I16" s="15">
        <f t="shared" si="4"/>
        <v>0</v>
      </c>
      <c r="J16" s="58">
        <f>'Fashring Assumptions'!$M$7*'Fashring Counterfactual'!F16</f>
        <v>0</v>
      </c>
      <c r="K16" s="58">
        <f>'Fashring Assumptions'!$M$5*'Fashring Assumptions'!$M$7*'Fashring Counterfactual'!E16</f>
        <v>380.0625</v>
      </c>
      <c r="L16" s="58">
        <f t="shared" si="5"/>
        <v>380.0625</v>
      </c>
    </row>
    <row r="17" spans="1:12" x14ac:dyDescent="0.3">
      <c r="A17" s="60">
        <v>42385</v>
      </c>
      <c r="B17" s="15">
        <f t="shared" si="0"/>
        <v>2016</v>
      </c>
      <c r="C17" s="15">
        <f t="shared" si="1"/>
        <v>1</v>
      </c>
      <c r="D17" s="15">
        <f t="shared" si="2"/>
        <v>16</v>
      </c>
      <c r="E17" s="64">
        <f t="shared" si="6"/>
        <v>5486</v>
      </c>
      <c r="F17" s="15">
        <f>IF(E16&gt;'Fashring Assumptions'!$Q$13,0,'Fashring Assumptions'!$Q$12)</f>
        <v>0</v>
      </c>
      <c r="G17" s="15">
        <v>595</v>
      </c>
      <c r="H17" s="15">
        <f t="shared" si="3"/>
        <v>0</v>
      </c>
      <c r="I17" s="15">
        <f t="shared" si="4"/>
        <v>0</v>
      </c>
      <c r="J17" s="58">
        <f>'Fashring Assumptions'!$M$7*'Fashring Counterfactual'!F17</f>
        <v>0</v>
      </c>
      <c r="K17" s="58">
        <f>'Fashring Assumptions'!$M$5*'Fashring Assumptions'!$M$7*'Fashring Counterfactual'!E17</f>
        <v>342.875</v>
      </c>
      <c r="L17" s="58">
        <f t="shared" si="5"/>
        <v>342.875</v>
      </c>
    </row>
    <row r="18" spans="1:12" x14ac:dyDescent="0.3">
      <c r="A18" s="60">
        <v>42386</v>
      </c>
      <c r="B18" s="15">
        <f t="shared" si="0"/>
        <v>2016</v>
      </c>
      <c r="C18" s="15">
        <f t="shared" si="1"/>
        <v>1</v>
      </c>
      <c r="D18" s="15">
        <f t="shared" si="2"/>
        <v>17</v>
      </c>
      <c r="E18" s="64">
        <f t="shared" si="6"/>
        <v>4903</v>
      </c>
      <c r="F18" s="15">
        <f>IF(E17&gt;'Fashring Assumptions'!$Q$13,0,'Fashring Assumptions'!$Q$12)</f>
        <v>0</v>
      </c>
      <c r="G18" s="15">
        <v>583</v>
      </c>
      <c r="H18" s="15">
        <f t="shared" si="3"/>
        <v>0</v>
      </c>
      <c r="I18" s="15">
        <f t="shared" si="4"/>
        <v>0</v>
      </c>
      <c r="J18" s="58">
        <f>'Fashring Assumptions'!$M$7*'Fashring Counterfactual'!F18</f>
        <v>0</v>
      </c>
      <c r="K18" s="58">
        <f>'Fashring Assumptions'!$M$5*'Fashring Assumptions'!$M$7*'Fashring Counterfactual'!E18</f>
        <v>306.4375</v>
      </c>
      <c r="L18" s="58">
        <f t="shared" si="5"/>
        <v>306.4375</v>
      </c>
    </row>
    <row r="19" spans="1:12" x14ac:dyDescent="0.3">
      <c r="A19" s="60">
        <v>42387</v>
      </c>
      <c r="B19" s="15">
        <f t="shared" si="0"/>
        <v>2016</v>
      </c>
      <c r="C19" s="15">
        <f t="shared" si="1"/>
        <v>1</v>
      </c>
      <c r="D19" s="15">
        <f t="shared" si="2"/>
        <v>18</v>
      </c>
      <c r="E19" s="64">
        <f t="shared" si="6"/>
        <v>4276</v>
      </c>
      <c r="F19" s="15">
        <f>IF(E18&gt;'Fashring Assumptions'!$Q$13,0,'Fashring Assumptions'!$Q$12)</f>
        <v>0</v>
      </c>
      <c r="G19" s="15">
        <v>627</v>
      </c>
      <c r="H19" s="15">
        <f t="shared" si="3"/>
        <v>0</v>
      </c>
      <c r="I19" s="15">
        <f t="shared" si="4"/>
        <v>0</v>
      </c>
      <c r="J19" s="58">
        <f>'Fashring Assumptions'!$M$7*'Fashring Counterfactual'!F19</f>
        <v>0</v>
      </c>
      <c r="K19" s="58">
        <f>'Fashring Assumptions'!$M$5*'Fashring Assumptions'!$M$7*'Fashring Counterfactual'!E19</f>
        <v>267.25</v>
      </c>
      <c r="L19" s="58">
        <f t="shared" si="5"/>
        <v>267.25</v>
      </c>
    </row>
    <row r="20" spans="1:12" x14ac:dyDescent="0.3">
      <c r="A20" s="60">
        <v>42388</v>
      </c>
      <c r="B20" s="15">
        <f t="shared" si="0"/>
        <v>2016</v>
      </c>
      <c r="C20" s="15">
        <f t="shared" si="1"/>
        <v>1</v>
      </c>
      <c r="D20" s="15">
        <f t="shared" si="2"/>
        <v>19</v>
      </c>
      <c r="E20" s="64">
        <f t="shared" si="6"/>
        <v>3676</v>
      </c>
      <c r="F20" s="15">
        <f>IF(E19&gt;'Fashring Assumptions'!$Q$13,0,'Fashring Assumptions'!$Q$12)</f>
        <v>0</v>
      </c>
      <c r="G20" s="15">
        <v>600</v>
      </c>
      <c r="H20" s="15">
        <f t="shared" si="3"/>
        <v>0</v>
      </c>
      <c r="I20" s="15">
        <f t="shared" si="4"/>
        <v>0</v>
      </c>
      <c r="J20" s="58">
        <f>'Fashring Assumptions'!$M$7*'Fashring Counterfactual'!F20</f>
        <v>0</v>
      </c>
      <c r="K20" s="58">
        <f>'Fashring Assumptions'!$M$5*'Fashring Assumptions'!$M$7*'Fashring Counterfactual'!E20</f>
        <v>229.75</v>
      </c>
      <c r="L20" s="58">
        <f t="shared" si="5"/>
        <v>229.75</v>
      </c>
    </row>
    <row r="21" spans="1:12" x14ac:dyDescent="0.3">
      <c r="A21" s="60">
        <v>42389</v>
      </c>
      <c r="B21" s="15">
        <f t="shared" si="0"/>
        <v>2016</v>
      </c>
      <c r="C21" s="15">
        <f t="shared" si="1"/>
        <v>1</v>
      </c>
      <c r="D21" s="15">
        <f t="shared" si="2"/>
        <v>20</v>
      </c>
      <c r="E21" s="64">
        <f t="shared" si="6"/>
        <v>3092</v>
      </c>
      <c r="F21" s="15">
        <f>IF(E20&gt;'Fashring Assumptions'!$Q$13,0,'Fashring Assumptions'!$Q$12)</f>
        <v>0</v>
      </c>
      <c r="G21" s="15">
        <v>584</v>
      </c>
      <c r="H21" s="15">
        <f t="shared" si="3"/>
        <v>0</v>
      </c>
      <c r="I21" s="15">
        <f t="shared" si="4"/>
        <v>0</v>
      </c>
      <c r="J21" s="58">
        <f>'Fashring Assumptions'!$M$7*'Fashring Counterfactual'!F21</f>
        <v>0</v>
      </c>
      <c r="K21" s="58">
        <f>'Fashring Assumptions'!$M$5*'Fashring Assumptions'!$M$7*'Fashring Counterfactual'!E21</f>
        <v>193.25</v>
      </c>
      <c r="L21" s="58">
        <f t="shared" si="5"/>
        <v>193.25</v>
      </c>
    </row>
    <row r="22" spans="1:12" x14ac:dyDescent="0.3">
      <c r="A22" s="60">
        <v>42390</v>
      </c>
      <c r="B22" s="15">
        <f t="shared" si="0"/>
        <v>2016</v>
      </c>
      <c r="C22" s="15">
        <f t="shared" si="1"/>
        <v>1</v>
      </c>
      <c r="D22" s="15">
        <f t="shared" si="2"/>
        <v>21</v>
      </c>
      <c r="E22" s="64">
        <f t="shared" si="6"/>
        <v>2475</v>
      </c>
      <c r="F22" s="15">
        <f>IF(E21&gt;'Fashring Assumptions'!$Q$13,0,'Fashring Assumptions'!$Q$12)</f>
        <v>0</v>
      </c>
      <c r="G22" s="15">
        <v>617</v>
      </c>
      <c r="H22" s="15">
        <f t="shared" si="3"/>
        <v>0</v>
      </c>
      <c r="I22" s="15">
        <f t="shared" si="4"/>
        <v>0</v>
      </c>
      <c r="J22" s="58">
        <f>'Fashring Assumptions'!$M$7*'Fashring Counterfactual'!F22</f>
        <v>0</v>
      </c>
      <c r="K22" s="58">
        <f>'Fashring Assumptions'!$M$5*'Fashring Assumptions'!$M$7*'Fashring Counterfactual'!E22</f>
        <v>154.6875</v>
      </c>
      <c r="L22" s="58">
        <f t="shared" si="5"/>
        <v>154.6875</v>
      </c>
    </row>
    <row r="23" spans="1:12" x14ac:dyDescent="0.3">
      <c r="A23" s="60">
        <v>42391</v>
      </c>
      <c r="B23" s="15">
        <f t="shared" si="0"/>
        <v>2016</v>
      </c>
      <c r="C23" s="15">
        <f t="shared" si="1"/>
        <v>1</v>
      </c>
      <c r="D23" s="15">
        <f t="shared" si="2"/>
        <v>22</v>
      </c>
      <c r="E23" s="64">
        <f t="shared" si="6"/>
        <v>1855</v>
      </c>
      <c r="F23" s="15">
        <f>IF(E22&gt;'Fashring Assumptions'!$Q$13,0,'Fashring Assumptions'!$Q$12)</f>
        <v>0</v>
      </c>
      <c r="G23" s="15">
        <v>620</v>
      </c>
      <c r="H23" s="15">
        <f t="shared" si="3"/>
        <v>0</v>
      </c>
      <c r="I23" s="15">
        <f t="shared" si="4"/>
        <v>0</v>
      </c>
      <c r="J23" s="58">
        <f>'Fashring Assumptions'!$M$7*'Fashring Counterfactual'!F23</f>
        <v>0</v>
      </c>
      <c r="K23" s="58">
        <f>'Fashring Assumptions'!$M$5*'Fashring Assumptions'!$M$7*'Fashring Counterfactual'!E23</f>
        <v>115.9375</v>
      </c>
      <c r="L23" s="58">
        <f t="shared" si="5"/>
        <v>115.9375</v>
      </c>
    </row>
    <row r="24" spans="1:12" x14ac:dyDescent="0.3">
      <c r="A24" s="60">
        <v>42392</v>
      </c>
      <c r="B24" s="15">
        <f t="shared" si="0"/>
        <v>2016</v>
      </c>
      <c r="C24" s="15">
        <f t="shared" si="1"/>
        <v>1</v>
      </c>
      <c r="D24" s="15">
        <f t="shared" si="2"/>
        <v>23</v>
      </c>
      <c r="E24" s="64">
        <f t="shared" si="6"/>
        <v>1270</v>
      </c>
      <c r="F24" s="15">
        <f>IF(E23&gt;'Fashring Assumptions'!$Q$13,0,'Fashring Assumptions'!$Q$12)</f>
        <v>0</v>
      </c>
      <c r="G24" s="15">
        <v>585</v>
      </c>
      <c r="H24" s="15">
        <f t="shared" si="3"/>
        <v>0</v>
      </c>
      <c r="I24" s="15">
        <f t="shared" si="4"/>
        <v>0</v>
      </c>
      <c r="J24" s="58">
        <f>'Fashring Assumptions'!$M$7*'Fashring Counterfactual'!F24</f>
        <v>0</v>
      </c>
      <c r="K24" s="58">
        <f>'Fashring Assumptions'!$M$5*'Fashring Assumptions'!$M$7*'Fashring Counterfactual'!E24</f>
        <v>79.375</v>
      </c>
      <c r="L24" s="58">
        <f t="shared" si="5"/>
        <v>79.375</v>
      </c>
    </row>
    <row r="25" spans="1:12" x14ac:dyDescent="0.3">
      <c r="A25" s="60">
        <v>42393</v>
      </c>
      <c r="B25" s="15">
        <f t="shared" si="0"/>
        <v>2016</v>
      </c>
      <c r="C25" s="15">
        <f t="shared" si="1"/>
        <v>1</v>
      </c>
      <c r="D25" s="15">
        <f t="shared" si="2"/>
        <v>24</v>
      </c>
      <c r="E25" s="64">
        <f t="shared" si="6"/>
        <v>5005.1500312299531</v>
      </c>
      <c r="F25" s="15">
        <f>IF(E24&gt;'Fashring Assumptions'!$Q$13,0,'Fashring Assumptions'!$Q$12)</f>
        <v>4292.1500312299531</v>
      </c>
      <c r="G25" s="15">
        <v>557</v>
      </c>
      <c r="H25" s="15">
        <f t="shared" si="3"/>
        <v>1</v>
      </c>
      <c r="I25" s="15">
        <f t="shared" si="4"/>
        <v>1000</v>
      </c>
      <c r="J25" s="58">
        <f>'Fashring Assumptions'!$M$7*'Fashring Counterfactual'!F25</f>
        <v>10730.375078074883</v>
      </c>
      <c r="K25" s="58">
        <f>'Fashring Assumptions'!$M$5*'Fashring Assumptions'!$M$7*'Fashring Counterfactual'!E25</f>
        <v>312.82187695187207</v>
      </c>
      <c r="L25" s="58">
        <f t="shared" si="5"/>
        <v>12043.196955026755</v>
      </c>
    </row>
    <row r="26" spans="1:12" x14ac:dyDescent="0.3">
      <c r="A26" s="60">
        <v>42394</v>
      </c>
      <c r="B26" s="15">
        <f t="shared" si="0"/>
        <v>2016</v>
      </c>
      <c r="C26" s="15">
        <f t="shared" si="1"/>
        <v>1</v>
      </c>
      <c r="D26" s="15">
        <f t="shared" si="2"/>
        <v>25</v>
      </c>
      <c r="E26" s="64">
        <f t="shared" si="6"/>
        <v>4405.1500312299531</v>
      </c>
      <c r="F26" s="15">
        <f>IF(E25&gt;'Fashring Assumptions'!$Q$13,0,'Fashring Assumptions'!$Q$12)</f>
        <v>0</v>
      </c>
      <c r="G26" s="15">
        <v>600</v>
      </c>
      <c r="H26" s="15">
        <f t="shared" si="3"/>
        <v>0</v>
      </c>
      <c r="I26" s="15">
        <f t="shared" si="4"/>
        <v>0</v>
      </c>
      <c r="J26" s="58">
        <f>'Fashring Assumptions'!$M$7*'Fashring Counterfactual'!F26</f>
        <v>0</v>
      </c>
      <c r="K26" s="58">
        <f>'Fashring Assumptions'!$M$5*'Fashring Assumptions'!$M$7*'Fashring Counterfactual'!E26</f>
        <v>275.32187695187207</v>
      </c>
      <c r="L26" s="58">
        <f t="shared" si="5"/>
        <v>275.32187695187207</v>
      </c>
    </row>
    <row r="27" spans="1:12" x14ac:dyDescent="0.3">
      <c r="A27" s="60">
        <v>42395</v>
      </c>
      <c r="B27" s="15">
        <f t="shared" si="0"/>
        <v>2016</v>
      </c>
      <c r="C27" s="15">
        <f t="shared" si="1"/>
        <v>1</v>
      </c>
      <c r="D27" s="15">
        <f t="shared" si="2"/>
        <v>26</v>
      </c>
      <c r="E27" s="64">
        <f t="shared" si="6"/>
        <v>3811.1500312299531</v>
      </c>
      <c r="F27" s="15">
        <f>IF(E26&gt;'Fashring Assumptions'!$Q$13,0,'Fashring Assumptions'!$Q$12)</f>
        <v>0</v>
      </c>
      <c r="G27" s="15">
        <v>594</v>
      </c>
      <c r="H27" s="15">
        <f t="shared" si="3"/>
        <v>0</v>
      </c>
      <c r="I27" s="15">
        <f t="shared" si="4"/>
        <v>0</v>
      </c>
      <c r="J27" s="58">
        <f>'Fashring Assumptions'!$M$7*'Fashring Counterfactual'!F27</f>
        <v>0</v>
      </c>
      <c r="K27" s="58">
        <f>'Fashring Assumptions'!$M$5*'Fashring Assumptions'!$M$7*'Fashring Counterfactual'!E27</f>
        <v>238.19687695187207</v>
      </c>
      <c r="L27" s="58">
        <f t="shared" si="5"/>
        <v>238.19687695187207</v>
      </c>
    </row>
    <row r="28" spans="1:12" x14ac:dyDescent="0.3">
      <c r="A28" s="60">
        <v>42396</v>
      </c>
      <c r="B28" s="15">
        <f t="shared" si="0"/>
        <v>2016</v>
      </c>
      <c r="C28" s="15">
        <f t="shared" si="1"/>
        <v>1</v>
      </c>
      <c r="D28" s="15">
        <f t="shared" si="2"/>
        <v>27</v>
      </c>
      <c r="E28" s="64">
        <f t="shared" si="6"/>
        <v>3197.1500312299531</v>
      </c>
      <c r="F28" s="15">
        <f>IF(E27&gt;'Fashring Assumptions'!$Q$13,0,'Fashring Assumptions'!$Q$12)</f>
        <v>0</v>
      </c>
      <c r="G28" s="15">
        <v>614</v>
      </c>
      <c r="H28" s="15">
        <f t="shared" si="3"/>
        <v>0</v>
      </c>
      <c r="I28" s="15">
        <f t="shared" si="4"/>
        <v>0</v>
      </c>
      <c r="J28" s="58">
        <f>'Fashring Assumptions'!$M$7*'Fashring Counterfactual'!F28</f>
        <v>0</v>
      </c>
      <c r="K28" s="58">
        <f>'Fashring Assumptions'!$M$5*'Fashring Assumptions'!$M$7*'Fashring Counterfactual'!E28</f>
        <v>199.82187695187207</v>
      </c>
      <c r="L28" s="58">
        <f t="shared" si="5"/>
        <v>199.82187695187207</v>
      </c>
    </row>
    <row r="29" spans="1:12" x14ac:dyDescent="0.3">
      <c r="A29" s="60">
        <v>42397</v>
      </c>
      <c r="B29" s="15">
        <f t="shared" si="0"/>
        <v>2016</v>
      </c>
      <c r="C29" s="15">
        <f t="shared" si="1"/>
        <v>1</v>
      </c>
      <c r="D29" s="15">
        <f t="shared" si="2"/>
        <v>28</v>
      </c>
      <c r="E29" s="64">
        <f t="shared" si="6"/>
        <v>2659.1500312299531</v>
      </c>
      <c r="F29" s="15">
        <f>IF(E28&gt;'Fashring Assumptions'!$Q$13,0,'Fashring Assumptions'!$Q$12)</f>
        <v>0</v>
      </c>
      <c r="G29" s="15">
        <v>538</v>
      </c>
      <c r="H29" s="15">
        <f t="shared" si="3"/>
        <v>0</v>
      </c>
      <c r="I29" s="15">
        <f t="shared" si="4"/>
        <v>0</v>
      </c>
      <c r="J29" s="58">
        <f>'Fashring Assumptions'!$M$7*'Fashring Counterfactual'!F29</f>
        <v>0</v>
      </c>
      <c r="K29" s="58">
        <f>'Fashring Assumptions'!$M$5*'Fashring Assumptions'!$M$7*'Fashring Counterfactual'!E29</f>
        <v>166.19687695187207</v>
      </c>
      <c r="L29" s="58">
        <f t="shared" si="5"/>
        <v>166.19687695187207</v>
      </c>
    </row>
    <row r="30" spans="1:12" x14ac:dyDescent="0.3">
      <c r="A30" s="60">
        <v>42398</v>
      </c>
      <c r="B30" s="15">
        <f t="shared" si="0"/>
        <v>2016</v>
      </c>
      <c r="C30" s="15">
        <f t="shared" si="1"/>
        <v>1</v>
      </c>
      <c r="D30" s="15">
        <f t="shared" si="2"/>
        <v>29</v>
      </c>
      <c r="E30" s="64">
        <f t="shared" si="6"/>
        <v>2008.1500312299531</v>
      </c>
      <c r="F30" s="15">
        <f>IF(E29&gt;'Fashring Assumptions'!$Q$13,0,'Fashring Assumptions'!$Q$12)</f>
        <v>0</v>
      </c>
      <c r="G30" s="15">
        <v>651</v>
      </c>
      <c r="H30" s="15">
        <f t="shared" si="3"/>
        <v>0</v>
      </c>
      <c r="I30" s="15">
        <f t="shared" si="4"/>
        <v>0</v>
      </c>
      <c r="J30" s="58">
        <f>'Fashring Assumptions'!$M$7*'Fashring Counterfactual'!F30</f>
        <v>0</v>
      </c>
      <c r="K30" s="58">
        <f>'Fashring Assumptions'!$M$5*'Fashring Assumptions'!$M$7*'Fashring Counterfactual'!E30</f>
        <v>125.50937695187207</v>
      </c>
      <c r="L30" s="58">
        <f t="shared" si="5"/>
        <v>125.50937695187207</v>
      </c>
    </row>
    <row r="31" spans="1:12" x14ac:dyDescent="0.3">
      <c r="A31" s="60">
        <v>42399</v>
      </c>
      <c r="B31" s="15">
        <f t="shared" si="0"/>
        <v>2016</v>
      </c>
      <c r="C31" s="15">
        <f t="shared" si="1"/>
        <v>1</v>
      </c>
      <c r="D31" s="15">
        <f t="shared" si="2"/>
        <v>30</v>
      </c>
      <c r="E31" s="64">
        <f t="shared" si="6"/>
        <v>1434.1500312299531</v>
      </c>
      <c r="F31" s="15">
        <f>IF(E30&gt;'Fashring Assumptions'!$Q$13,0,'Fashring Assumptions'!$Q$12)</f>
        <v>0</v>
      </c>
      <c r="G31" s="15">
        <v>574</v>
      </c>
      <c r="H31" s="15">
        <f t="shared" si="3"/>
        <v>0</v>
      </c>
      <c r="I31" s="15">
        <f t="shared" si="4"/>
        <v>0</v>
      </c>
      <c r="J31" s="58">
        <f>'Fashring Assumptions'!$M$7*'Fashring Counterfactual'!F31</f>
        <v>0</v>
      </c>
      <c r="K31" s="58">
        <f>'Fashring Assumptions'!$M$5*'Fashring Assumptions'!$M$7*'Fashring Counterfactual'!E31</f>
        <v>89.634376951872071</v>
      </c>
      <c r="L31" s="58">
        <f t="shared" si="5"/>
        <v>89.634376951872071</v>
      </c>
    </row>
    <row r="32" spans="1:12" x14ac:dyDescent="0.3">
      <c r="A32" s="60">
        <v>42400</v>
      </c>
      <c r="B32" s="15">
        <f t="shared" si="0"/>
        <v>2016</v>
      </c>
      <c r="C32" s="15">
        <f t="shared" si="1"/>
        <v>1</v>
      </c>
      <c r="D32" s="15">
        <f t="shared" si="2"/>
        <v>31</v>
      </c>
      <c r="E32" s="64">
        <f t="shared" si="6"/>
        <v>826.15003122995313</v>
      </c>
      <c r="F32" s="15">
        <f>IF(E31&gt;'Fashring Assumptions'!$Q$13,0,'Fashring Assumptions'!$Q$12)</f>
        <v>0</v>
      </c>
      <c r="G32" s="15">
        <v>608</v>
      </c>
      <c r="H32" s="15">
        <f t="shared" si="3"/>
        <v>0</v>
      </c>
      <c r="I32" s="15">
        <f t="shared" si="4"/>
        <v>0</v>
      </c>
      <c r="J32" s="58">
        <f>'Fashring Assumptions'!$M$7*'Fashring Counterfactual'!F32</f>
        <v>0</v>
      </c>
      <c r="K32" s="58">
        <f>'Fashring Assumptions'!$M$5*'Fashring Assumptions'!$M$7*'Fashring Counterfactual'!E32</f>
        <v>51.634376951872071</v>
      </c>
      <c r="L32" s="58">
        <f t="shared" si="5"/>
        <v>51.634376951872071</v>
      </c>
    </row>
    <row r="33" spans="1:12" x14ac:dyDescent="0.3">
      <c r="A33" s="60">
        <v>42401</v>
      </c>
      <c r="B33" s="15">
        <f t="shared" si="0"/>
        <v>2016</v>
      </c>
      <c r="C33" s="15">
        <f t="shared" si="1"/>
        <v>2</v>
      </c>
      <c r="D33" s="15">
        <f t="shared" si="2"/>
        <v>1</v>
      </c>
      <c r="E33" s="64">
        <f t="shared" si="6"/>
        <v>4503.3000624599063</v>
      </c>
      <c r="F33" s="15">
        <f>IF(E32&gt;'Fashring Assumptions'!$Q$13,0,'Fashring Assumptions'!$Q$12)</f>
        <v>4292.1500312299531</v>
      </c>
      <c r="G33" s="15">
        <v>615</v>
      </c>
      <c r="H33" s="15">
        <f t="shared" si="3"/>
        <v>1</v>
      </c>
      <c r="I33" s="15">
        <f t="shared" si="4"/>
        <v>1000</v>
      </c>
      <c r="J33" s="58">
        <f>'Fashring Assumptions'!$M$7*'Fashring Counterfactual'!F33</f>
        <v>10730.375078074883</v>
      </c>
      <c r="K33" s="58">
        <f>'Fashring Assumptions'!$M$5*'Fashring Assumptions'!$M$7*'Fashring Counterfactual'!E33</f>
        <v>281.45625390374414</v>
      </c>
      <c r="L33" s="58">
        <f t="shared" si="5"/>
        <v>12011.831331978627</v>
      </c>
    </row>
    <row r="34" spans="1:12" x14ac:dyDescent="0.3">
      <c r="A34" s="60">
        <v>42402</v>
      </c>
      <c r="B34" s="15">
        <f t="shared" si="0"/>
        <v>2016</v>
      </c>
      <c r="C34" s="15">
        <f t="shared" si="1"/>
        <v>2</v>
      </c>
      <c r="D34" s="15">
        <f t="shared" si="2"/>
        <v>2</v>
      </c>
      <c r="E34" s="64">
        <f t="shared" si="6"/>
        <v>3967.3000624599063</v>
      </c>
      <c r="F34" s="15">
        <f>IF(E33&gt;'Fashring Assumptions'!$Q$13,0,'Fashring Assumptions'!$Q$12)</f>
        <v>0</v>
      </c>
      <c r="G34" s="15">
        <v>536</v>
      </c>
      <c r="H34" s="15">
        <f t="shared" si="3"/>
        <v>0</v>
      </c>
      <c r="I34" s="15">
        <f t="shared" si="4"/>
        <v>0</v>
      </c>
      <c r="J34" s="58">
        <f>'Fashring Assumptions'!$M$7*'Fashring Counterfactual'!F34</f>
        <v>0</v>
      </c>
      <c r="K34" s="58">
        <f>'Fashring Assumptions'!$M$5*'Fashring Assumptions'!$M$7*'Fashring Counterfactual'!E34</f>
        <v>247.95625390374414</v>
      </c>
      <c r="L34" s="58">
        <f t="shared" si="5"/>
        <v>247.95625390374414</v>
      </c>
    </row>
    <row r="35" spans="1:12" x14ac:dyDescent="0.3">
      <c r="A35" s="60">
        <v>42403</v>
      </c>
      <c r="B35" s="15">
        <f t="shared" si="0"/>
        <v>2016</v>
      </c>
      <c r="C35" s="15">
        <f t="shared" si="1"/>
        <v>2</v>
      </c>
      <c r="D35" s="15">
        <f t="shared" si="2"/>
        <v>3</v>
      </c>
      <c r="E35" s="64">
        <f t="shared" si="6"/>
        <v>3348.3000624599063</v>
      </c>
      <c r="F35" s="15">
        <f>IF(E34&gt;'Fashring Assumptions'!$Q$13,0,'Fashring Assumptions'!$Q$12)</f>
        <v>0</v>
      </c>
      <c r="G35" s="15">
        <v>619</v>
      </c>
      <c r="H35" s="15">
        <f t="shared" si="3"/>
        <v>0</v>
      </c>
      <c r="I35" s="15">
        <f t="shared" si="4"/>
        <v>0</v>
      </c>
      <c r="J35" s="58">
        <f>'Fashring Assumptions'!$M$7*'Fashring Counterfactual'!F35</f>
        <v>0</v>
      </c>
      <c r="K35" s="58">
        <f>'Fashring Assumptions'!$M$5*'Fashring Assumptions'!$M$7*'Fashring Counterfactual'!E35</f>
        <v>209.26875390374414</v>
      </c>
      <c r="L35" s="58">
        <f t="shared" si="5"/>
        <v>209.26875390374414</v>
      </c>
    </row>
    <row r="36" spans="1:12" x14ac:dyDescent="0.3">
      <c r="A36" s="60">
        <v>42404</v>
      </c>
      <c r="B36" s="15">
        <f t="shared" si="0"/>
        <v>2016</v>
      </c>
      <c r="C36" s="15">
        <f t="shared" si="1"/>
        <v>2</v>
      </c>
      <c r="D36" s="15">
        <f t="shared" si="2"/>
        <v>4</v>
      </c>
      <c r="E36" s="64">
        <f t="shared" si="6"/>
        <v>2693.3000624599063</v>
      </c>
      <c r="F36" s="15">
        <f>IF(E35&gt;'Fashring Assumptions'!$Q$13,0,'Fashring Assumptions'!$Q$12)</f>
        <v>0</v>
      </c>
      <c r="G36" s="15">
        <v>655</v>
      </c>
      <c r="H36" s="15">
        <f t="shared" si="3"/>
        <v>0</v>
      </c>
      <c r="I36" s="15">
        <f t="shared" si="4"/>
        <v>0</v>
      </c>
      <c r="J36" s="58">
        <f>'Fashring Assumptions'!$M$7*'Fashring Counterfactual'!F36</f>
        <v>0</v>
      </c>
      <c r="K36" s="58">
        <f>'Fashring Assumptions'!$M$5*'Fashring Assumptions'!$M$7*'Fashring Counterfactual'!E36</f>
        <v>168.33125390374414</v>
      </c>
      <c r="L36" s="58">
        <f t="shared" si="5"/>
        <v>168.33125390374414</v>
      </c>
    </row>
    <row r="37" spans="1:12" x14ac:dyDescent="0.3">
      <c r="A37" s="60">
        <v>42405</v>
      </c>
      <c r="B37" s="15">
        <f t="shared" si="0"/>
        <v>2016</v>
      </c>
      <c r="C37" s="15">
        <f t="shared" si="1"/>
        <v>2</v>
      </c>
      <c r="D37" s="15">
        <f t="shared" si="2"/>
        <v>5</v>
      </c>
      <c r="E37" s="64">
        <f t="shared" si="6"/>
        <v>2104.3000624599063</v>
      </c>
      <c r="F37" s="15">
        <f>IF(E36&gt;'Fashring Assumptions'!$Q$13,0,'Fashring Assumptions'!$Q$12)</f>
        <v>0</v>
      </c>
      <c r="G37" s="15">
        <v>589</v>
      </c>
      <c r="H37" s="15">
        <f t="shared" si="3"/>
        <v>0</v>
      </c>
      <c r="I37" s="15">
        <f t="shared" si="4"/>
        <v>0</v>
      </c>
      <c r="J37" s="58">
        <f>'Fashring Assumptions'!$M$7*'Fashring Counterfactual'!F37</f>
        <v>0</v>
      </c>
      <c r="K37" s="58">
        <f>'Fashring Assumptions'!$M$5*'Fashring Assumptions'!$M$7*'Fashring Counterfactual'!E37</f>
        <v>131.51875390374414</v>
      </c>
      <c r="L37" s="58">
        <f t="shared" si="5"/>
        <v>131.51875390374414</v>
      </c>
    </row>
    <row r="38" spans="1:12" x14ac:dyDescent="0.3">
      <c r="A38" s="60">
        <v>42406</v>
      </c>
      <c r="B38" s="15">
        <f t="shared" si="0"/>
        <v>2016</v>
      </c>
      <c r="C38" s="15">
        <f t="shared" si="1"/>
        <v>2</v>
      </c>
      <c r="D38" s="15">
        <f t="shared" si="2"/>
        <v>6</v>
      </c>
      <c r="E38" s="64">
        <f t="shared" si="6"/>
        <v>1564.3000624599063</v>
      </c>
      <c r="F38" s="15">
        <f>IF(E37&gt;'Fashring Assumptions'!$Q$13,0,'Fashring Assumptions'!$Q$12)</f>
        <v>0</v>
      </c>
      <c r="G38" s="15">
        <v>540</v>
      </c>
      <c r="H38" s="15">
        <f t="shared" si="3"/>
        <v>0</v>
      </c>
      <c r="I38" s="15">
        <f t="shared" si="4"/>
        <v>0</v>
      </c>
      <c r="J38" s="58">
        <f>'Fashring Assumptions'!$M$7*'Fashring Counterfactual'!F38</f>
        <v>0</v>
      </c>
      <c r="K38" s="58">
        <f>'Fashring Assumptions'!$M$5*'Fashring Assumptions'!$M$7*'Fashring Counterfactual'!E38</f>
        <v>97.768753903744141</v>
      </c>
      <c r="L38" s="58">
        <f t="shared" si="5"/>
        <v>97.768753903744141</v>
      </c>
    </row>
    <row r="39" spans="1:12" x14ac:dyDescent="0.3">
      <c r="A39" s="60">
        <v>42407</v>
      </c>
      <c r="B39" s="15">
        <f t="shared" si="0"/>
        <v>2016</v>
      </c>
      <c r="C39" s="15">
        <f t="shared" si="1"/>
        <v>2</v>
      </c>
      <c r="D39" s="15">
        <f t="shared" si="2"/>
        <v>7</v>
      </c>
      <c r="E39" s="64">
        <f t="shared" si="6"/>
        <v>965.30006245990626</v>
      </c>
      <c r="F39" s="15">
        <f>IF(E38&gt;'Fashring Assumptions'!$Q$13,0,'Fashring Assumptions'!$Q$12)</f>
        <v>0</v>
      </c>
      <c r="G39" s="15">
        <v>599</v>
      </c>
      <c r="H39" s="15">
        <f t="shared" si="3"/>
        <v>0</v>
      </c>
      <c r="I39" s="15">
        <f t="shared" si="4"/>
        <v>0</v>
      </c>
      <c r="J39" s="58">
        <f>'Fashring Assumptions'!$M$7*'Fashring Counterfactual'!F39</f>
        <v>0</v>
      </c>
      <c r="K39" s="58">
        <f>'Fashring Assumptions'!$M$5*'Fashring Assumptions'!$M$7*'Fashring Counterfactual'!E39</f>
        <v>60.331253903744141</v>
      </c>
      <c r="L39" s="58">
        <f t="shared" si="5"/>
        <v>60.331253903744141</v>
      </c>
    </row>
    <row r="40" spans="1:12" x14ac:dyDescent="0.3">
      <c r="A40" s="60">
        <v>42408</v>
      </c>
      <c r="B40" s="15">
        <f t="shared" si="0"/>
        <v>2016</v>
      </c>
      <c r="C40" s="15">
        <f t="shared" si="1"/>
        <v>2</v>
      </c>
      <c r="D40" s="15">
        <f t="shared" si="2"/>
        <v>8</v>
      </c>
      <c r="E40" s="64">
        <f t="shared" si="6"/>
        <v>4648.4500936898594</v>
      </c>
      <c r="F40" s="15">
        <f>IF(E39&gt;'Fashring Assumptions'!$Q$13,0,'Fashring Assumptions'!$Q$12)</f>
        <v>4292.1500312299531</v>
      </c>
      <c r="G40" s="15">
        <v>609</v>
      </c>
      <c r="H40" s="15">
        <f t="shared" si="3"/>
        <v>1</v>
      </c>
      <c r="I40" s="15">
        <f t="shared" si="4"/>
        <v>1000</v>
      </c>
      <c r="J40" s="58">
        <f>'Fashring Assumptions'!$M$7*'Fashring Counterfactual'!F40</f>
        <v>10730.375078074883</v>
      </c>
      <c r="K40" s="58">
        <f>'Fashring Assumptions'!$M$5*'Fashring Assumptions'!$M$7*'Fashring Counterfactual'!E40</f>
        <v>290.52813085561621</v>
      </c>
      <c r="L40" s="58">
        <f t="shared" si="5"/>
        <v>12020.9032089305</v>
      </c>
    </row>
    <row r="41" spans="1:12" x14ac:dyDescent="0.3">
      <c r="A41" s="60">
        <v>42409</v>
      </c>
      <c r="B41" s="15">
        <f t="shared" si="0"/>
        <v>2016</v>
      </c>
      <c r="C41" s="15">
        <f t="shared" si="1"/>
        <v>2</v>
      </c>
      <c r="D41" s="15">
        <f t="shared" si="2"/>
        <v>9</v>
      </c>
      <c r="E41" s="64">
        <f t="shared" si="6"/>
        <v>4054.4500936898594</v>
      </c>
      <c r="F41" s="15">
        <f>IF(E40&gt;'Fashring Assumptions'!$Q$13,0,'Fashring Assumptions'!$Q$12)</f>
        <v>0</v>
      </c>
      <c r="G41" s="15">
        <v>594</v>
      </c>
      <c r="H41" s="15">
        <f t="shared" si="3"/>
        <v>0</v>
      </c>
      <c r="I41" s="15">
        <f t="shared" si="4"/>
        <v>0</v>
      </c>
      <c r="J41" s="58">
        <f>'Fashring Assumptions'!$M$7*'Fashring Counterfactual'!F41</f>
        <v>0</v>
      </c>
      <c r="K41" s="58">
        <f>'Fashring Assumptions'!$M$5*'Fashring Assumptions'!$M$7*'Fashring Counterfactual'!E41</f>
        <v>253.40313085561621</v>
      </c>
      <c r="L41" s="58">
        <f t="shared" si="5"/>
        <v>253.40313085561621</v>
      </c>
    </row>
    <row r="42" spans="1:12" x14ac:dyDescent="0.3">
      <c r="A42" s="60">
        <v>42410</v>
      </c>
      <c r="B42" s="15">
        <f t="shared" si="0"/>
        <v>2016</v>
      </c>
      <c r="C42" s="15">
        <f t="shared" si="1"/>
        <v>2</v>
      </c>
      <c r="D42" s="15">
        <f t="shared" si="2"/>
        <v>10</v>
      </c>
      <c r="E42" s="64">
        <f t="shared" si="6"/>
        <v>3543.4500936898594</v>
      </c>
      <c r="F42" s="15">
        <f>IF(E41&gt;'Fashring Assumptions'!$Q$13,0,'Fashring Assumptions'!$Q$12)</f>
        <v>0</v>
      </c>
      <c r="G42" s="15">
        <v>511</v>
      </c>
      <c r="H42" s="15">
        <f t="shared" si="3"/>
        <v>0</v>
      </c>
      <c r="I42" s="15">
        <f t="shared" si="4"/>
        <v>0</v>
      </c>
      <c r="J42" s="58">
        <f>'Fashring Assumptions'!$M$7*'Fashring Counterfactual'!F42</f>
        <v>0</v>
      </c>
      <c r="K42" s="58">
        <f>'Fashring Assumptions'!$M$5*'Fashring Assumptions'!$M$7*'Fashring Counterfactual'!E42</f>
        <v>221.46563085561621</v>
      </c>
      <c r="L42" s="58">
        <f t="shared" si="5"/>
        <v>221.46563085561621</v>
      </c>
    </row>
    <row r="43" spans="1:12" x14ac:dyDescent="0.3">
      <c r="A43" s="60">
        <v>42411</v>
      </c>
      <c r="B43" s="15">
        <f t="shared" si="0"/>
        <v>2016</v>
      </c>
      <c r="C43" s="15">
        <f t="shared" si="1"/>
        <v>2</v>
      </c>
      <c r="D43" s="15">
        <f t="shared" si="2"/>
        <v>11</v>
      </c>
      <c r="E43" s="64">
        <f t="shared" si="6"/>
        <v>2985.4500936898594</v>
      </c>
      <c r="F43" s="15">
        <f>IF(E42&gt;'Fashring Assumptions'!$Q$13,0,'Fashring Assumptions'!$Q$12)</f>
        <v>0</v>
      </c>
      <c r="G43" s="15">
        <v>558</v>
      </c>
      <c r="H43" s="15">
        <f t="shared" si="3"/>
        <v>0</v>
      </c>
      <c r="I43" s="15">
        <f t="shared" si="4"/>
        <v>0</v>
      </c>
      <c r="J43" s="58">
        <f>'Fashring Assumptions'!$M$7*'Fashring Counterfactual'!F43</f>
        <v>0</v>
      </c>
      <c r="K43" s="58">
        <f>'Fashring Assumptions'!$M$5*'Fashring Assumptions'!$M$7*'Fashring Counterfactual'!E43</f>
        <v>186.59063085561621</v>
      </c>
      <c r="L43" s="58">
        <f t="shared" si="5"/>
        <v>186.59063085561621</v>
      </c>
    </row>
    <row r="44" spans="1:12" x14ac:dyDescent="0.3">
      <c r="A44" s="60">
        <v>42412</v>
      </c>
      <c r="B44" s="15">
        <f t="shared" si="0"/>
        <v>2016</v>
      </c>
      <c r="C44" s="15">
        <f t="shared" si="1"/>
        <v>2</v>
      </c>
      <c r="D44" s="15">
        <f t="shared" si="2"/>
        <v>12</v>
      </c>
      <c r="E44" s="64">
        <f t="shared" si="6"/>
        <v>2380.4500936898594</v>
      </c>
      <c r="F44" s="15">
        <f>IF(E43&gt;'Fashring Assumptions'!$Q$13,0,'Fashring Assumptions'!$Q$12)</f>
        <v>0</v>
      </c>
      <c r="G44" s="15">
        <v>605</v>
      </c>
      <c r="H44" s="15">
        <f t="shared" si="3"/>
        <v>0</v>
      </c>
      <c r="I44" s="15">
        <f t="shared" si="4"/>
        <v>0</v>
      </c>
      <c r="J44" s="58">
        <f>'Fashring Assumptions'!$M$7*'Fashring Counterfactual'!F44</f>
        <v>0</v>
      </c>
      <c r="K44" s="58">
        <f>'Fashring Assumptions'!$M$5*'Fashring Assumptions'!$M$7*'Fashring Counterfactual'!E44</f>
        <v>148.77813085561621</v>
      </c>
      <c r="L44" s="58">
        <f t="shared" si="5"/>
        <v>148.77813085561621</v>
      </c>
    </row>
    <row r="45" spans="1:12" x14ac:dyDescent="0.3">
      <c r="A45" s="60">
        <v>42413</v>
      </c>
      <c r="B45" s="15">
        <f t="shared" si="0"/>
        <v>2016</v>
      </c>
      <c r="C45" s="15">
        <f t="shared" si="1"/>
        <v>2</v>
      </c>
      <c r="D45" s="15">
        <f t="shared" si="2"/>
        <v>13</v>
      </c>
      <c r="E45" s="64">
        <f t="shared" si="6"/>
        <v>1806.4500936898594</v>
      </c>
      <c r="F45" s="15">
        <f>IF(E44&gt;'Fashring Assumptions'!$Q$13,0,'Fashring Assumptions'!$Q$12)</f>
        <v>0</v>
      </c>
      <c r="G45" s="15">
        <v>574</v>
      </c>
      <c r="H45" s="15">
        <f t="shared" si="3"/>
        <v>0</v>
      </c>
      <c r="I45" s="15">
        <f t="shared" si="4"/>
        <v>0</v>
      </c>
      <c r="J45" s="58">
        <f>'Fashring Assumptions'!$M$7*'Fashring Counterfactual'!F45</f>
        <v>0</v>
      </c>
      <c r="K45" s="58">
        <f>'Fashring Assumptions'!$M$5*'Fashring Assumptions'!$M$7*'Fashring Counterfactual'!E45</f>
        <v>112.90313085561621</v>
      </c>
      <c r="L45" s="58">
        <f t="shared" si="5"/>
        <v>112.90313085561621</v>
      </c>
    </row>
    <row r="46" spans="1:12" x14ac:dyDescent="0.3">
      <c r="A46" s="60">
        <v>42414</v>
      </c>
      <c r="B46" s="15">
        <f t="shared" si="0"/>
        <v>2016</v>
      </c>
      <c r="C46" s="15">
        <f t="shared" si="1"/>
        <v>2</v>
      </c>
      <c r="D46" s="15">
        <f t="shared" si="2"/>
        <v>14</v>
      </c>
      <c r="E46" s="64">
        <f t="shared" si="6"/>
        <v>1169.4500936898594</v>
      </c>
      <c r="F46" s="15">
        <f>IF(E45&gt;'Fashring Assumptions'!$Q$13,0,'Fashring Assumptions'!$Q$12)</f>
        <v>0</v>
      </c>
      <c r="G46" s="15">
        <v>637</v>
      </c>
      <c r="H46" s="15">
        <f t="shared" si="3"/>
        <v>0</v>
      </c>
      <c r="I46" s="15">
        <f t="shared" si="4"/>
        <v>0</v>
      </c>
      <c r="J46" s="58">
        <f>'Fashring Assumptions'!$M$7*'Fashring Counterfactual'!F46</f>
        <v>0</v>
      </c>
      <c r="K46" s="58">
        <f>'Fashring Assumptions'!$M$5*'Fashring Assumptions'!$M$7*'Fashring Counterfactual'!E46</f>
        <v>73.090630855616212</v>
      </c>
      <c r="L46" s="58">
        <f t="shared" si="5"/>
        <v>73.090630855616212</v>
      </c>
    </row>
    <row r="47" spans="1:12" x14ac:dyDescent="0.3">
      <c r="A47" s="60">
        <v>42415</v>
      </c>
      <c r="B47" s="15">
        <f t="shared" si="0"/>
        <v>2016</v>
      </c>
      <c r="C47" s="15">
        <f t="shared" si="1"/>
        <v>2</v>
      </c>
      <c r="D47" s="15">
        <f t="shared" si="2"/>
        <v>15</v>
      </c>
      <c r="E47" s="64">
        <f t="shared" si="6"/>
        <v>4854.6001249198125</v>
      </c>
      <c r="F47" s="15">
        <f>IF(E46&gt;'Fashring Assumptions'!$Q$13,0,'Fashring Assumptions'!$Q$12)</f>
        <v>4292.1500312299531</v>
      </c>
      <c r="G47" s="15">
        <v>607</v>
      </c>
      <c r="H47" s="15">
        <f t="shared" si="3"/>
        <v>1</v>
      </c>
      <c r="I47" s="15">
        <f t="shared" si="4"/>
        <v>1000</v>
      </c>
      <c r="J47" s="58">
        <f>'Fashring Assumptions'!$M$7*'Fashring Counterfactual'!F47</f>
        <v>10730.375078074883</v>
      </c>
      <c r="K47" s="58">
        <f>'Fashring Assumptions'!$M$5*'Fashring Assumptions'!$M$7*'Fashring Counterfactual'!E47</f>
        <v>303.41250780748828</v>
      </c>
      <c r="L47" s="58">
        <f t="shared" si="5"/>
        <v>12033.787585882372</v>
      </c>
    </row>
    <row r="48" spans="1:12" x14ac:dyDescent="0.3">
      <c r="A48" s="60">
        <v>42416</v>
      </c>
      <c r="B48" s="15">
        <f t="shared" si="0"/>
        <v>2016</v>
      </c>
      <c r="C48" s="15">
        <f t="shared" si="1"/>
        <v>2</v>
      </c>
      <c r="D48" s="15">
        <f t="shared" si="2"/>
        <v>16</v>
      </c>
      <c r="E48" s="64">
        <f t="shared" si="6"/>
        <v>4227.6001249198125</v>
      </c>
      <c r="F48" s="15">
        <f>IF(E47&gt;'Fashring Assumptions'!$Q$13,0,'Fashring Assumptions'!$Q$12)</f>
        <v>0</v>
      </c>
      <c r="G48" s="15">
        <v>627</v>
      </c>
      <c r="H48" s="15">
        <f t="shared" si="3"/>
        <v>0</v>
      </c>
      <c r="I48" s="15">
        <f t="shared" si="4"/>
        <v>0</v>
      </c>
      <c r="J48" s="58">
        <f>'Fashring Assumptions'!$M$7*'Fashring Counterfactual'!F48</f>
        <v>0</v>
      </c>
      <c r="K48" s="58">
        <f>'Fashring Assumptions'!$M$5*'Fashring Assumptions'!$M$7*'Fashring Counterfactual'!E48</f>
        <v>264.22500780748828</v>
      </c>
      <c r="L48" s="58">
        <f t="shared" si="5"/>
        <v>264.22500780748828</v>
      </c>
    </row>
    <row r="49" spans="1:12" x14ac:dyDescent="0.3">
      <c r="A49" s="60">
        <v>42417</v>
      </c>
      <c r="B49" s="15">
        <f t="shared" si="0"/>
        <v>2016</v>
      </c>
      <c r="C49" s="15">
        <f t="shared" si="1"/>
        <v>2</v>
      </c>
      <c r="D49" s="15">
        <f t="shared" si="2"/>
        <v>17</v>
      </c>
      <c r="E49" s="64">
        <f t="shared" si="6"/>
        <v>3650.6001249198125</v>
      </c>
      <c r="F49" s="15">
        <f>IF(E48&gt;'Fashring Assumptions'!$Q$13,0,'Fashring Assumptions'!$Q$12)</f>
        <v>0</v>
      </c>
      <c r="G49" s="15">
        <v>577</v>
      </c>
      <c r="H49" s="15">
        <f t="shared" si="3"/>
        <v>0</v>
      </c>
      <c r="I49" s="15">
        <f t="shared" si="4"/>
        <v>0</v>
      </c>
      <c r="J49" s="58">
        <f>'Fashring Assumptions'!$M$7*'Fashring Counterfactual'!F49</f>
        <v>0</v>
      </c>
      <c r="K49" s="58">
        <f>'Fashring Assumptions'!$M$5*'Fashring Assumptions'!$M$7*'Fashring Counterfactual'!E49</f>
        <v>228.16250780748828</v>
      </c>
      <c r="L49" s="58">
        <f t="shared" si="5"/>
        <v>228.16250780748828</v>
      </c>
    </row>
    <row r="50" spans="1:12" x14ac:dyDescent="0.3">
      <c r="A50" s="60">
        <v>42418</v>
      </c>
      <c r="B50" s="15">
        <f t="shared" si="0"/>
        <v>2016</v>
      </c>
      <c r="C50" s="15">
        <f t="shared" si="1"/>
        <v>2</v>
      </c>
      <c r="D50" s="15">
        <f t="shared" si="2"/>
        <v>18</v>
      </c>
      <c r="E50" s="64">
        <f t="shared" si="6"/>
        <v>3068.6001249198125</v>
      </c>
      <c r="F50" s="15">
        <f>IF(E49&gt;'Fashring Assumptions'!$Q$13,0,'Fashring Assumptions'!$Q$12)</f>
        <v>0</v>
      </c>
      <c r="G50" s="15">
        <v>582</v>
      </c>
      <c r="H50" s="15">
        <f t="shared" si="3"/>
        <v>0</v>
      </c>
      <c r="I50" s="15">
        <f t="shared" si="4"/>
        <v>0</v>
      </c>
      <c r="J50" s="58">
        <f>'Fashring Assumptions'!$M$7*'Fashring Counterfactual'!F50</f>
        <v>0</v>
      </c>
      <c r="K50" s="58">
        <f>'Fashring Assumptions'!$M$5*'Fashring Assumptions'!$M$7*'Fashring Counterfactual'!E50</f>
        <v>191.78750780748828</v>
      </c>
      <c r="L50" s="58">
        <f t="shared" si="5"/>
        <v>191.78750780748828</v>
      </c>
    </row>
    <row r="51" spans="1:12" x14ac:dyDescent="0.3">
      <c r="A51" s="60">
        <v>42419</v>
      </c>
      <c r="B51" s="15">
        <f t="shared" si="0"/>
        <v>2016</v>
      </c>
      <c r="C51" s="15">
        <f t="shared" si="1"/>
        <v>2</v>
      </c>
      <c r="D51" s="15">
        <f t="shared" si="2"/>
        <v>19</v>
      </c>
      <c r="E51" s="64">
        <f t="shared" si="6"/>
        <v>2532.6001249198125</v>
      </c>
      <c r="F51" s="15">
        <f>IF(E50&gt;'Fashring Assumptions'!$Q$13,0,'Fashring Assumptions'!$Q$12)</f>
        <v>0</v>
      </c>
      <c r="G51" s="15">
        <v>536</v>
      </c>
      <c r="H51" s="15">
        <f t="shared" si="3"/>
        <v>0</v>
      </c>
      <c r="I51" s="15">
        <f t="shared" si="4"/>
        <v>0</v>
      </c>
      <c r="J51" s="58">
        <f>'Fashring Assumptions'!$M$7*'Fashring Counterfactual'!F51</f>
        <v>0</v>
      </c>
      <c r="K51" s="58">
        <f>'Fashring Assumptions'!$M$5*'Fashring Assumptions'!$M$7*'Fashring Counterfactual'!E51</f>
        <v>158.28750780748828</v>
      </c>
      <c r="L51" s="58">
        <f t="shared" si="5"/>
        <v>158.28750780748828</v>
      </c>
    </row>
    <row r="52" spans="1:12" x14ac:dyDescent="0.3">
      <c r="A52" s="60">
        <v>42420</v>
      </c>
      <c r="B52" s="15">
        <f t="shared" si="0"/>
        <v>2016</v>
      </c>
      <c r="C52" s="15">
        <f t="shared" si="1"/>
        <v>2</v>
      </c>
      <c r="D52" s="15">
        <f t="shared" si="2"/>
        <v>20</v>
      </c>
      <c r="E52" s="64">
        <f t="shared" si="6"/>
        <v>1988.6001249198125</v>
      </c>
      <c r="F52" s="15">
        <f>IF(E51&gt;'Fashring Assumptions'!$Q$13,0,'Fashring Assumptions'!$Q$12)</f>
        <v>0</v>
      </c>
      <c r="G52" s="15">
        <v>544</v>
      </c>
      <c r="H52" s="15">
        <f t="shared" si="3"/>
        <v>0</v>
      </c>
      <c r="I52" s="15">
        <f t="shared" si="4"/>
        <v>0</v>
      </c>
      <c r="J52" s="58">
        <f>'Fashring Assumptions'!$M$7*'Fashring Counterfactual'!F52</f>
        <v>0</v>
      </c>
      <c r="K52" s="58">
        <f>'Fashring Assumptions'!$M$5*'Fashring Assumptions'!$M$7*'Fashring Counterfactual'!E52</f>
        <v>124.28750780748828</v>
      </c>
      <c r="L52" s="58">
        <f t="shared" si="5"/>
        <v>124.28750780748828</v>
      </c>
    </row>
    <row r="53" spans="1:12" x14ac:dyDescent="0.3">
      <c r="A53" s="60">
        <v>42421</v>
      </c>
      <c r="B53" s="15">
        <f t="shared" si="0"/>
        <v>2016</v>
      </c>
      <c r="C53" s="15">
        <f t="shared" si="1"/>
        <v>2</v>
      </c>
      <c r="D53" s="15">
        <f t="shared" si="2"/>
        <v>21</v>
      </c>
      <c r="E53" s="64">
        <f t="shared" si="6"/>
        <v>1486.6001249198125</v>
      </c>
      <c r="F53" s="15">
        <f>IF(E52&gt;'Fashring Assumptions'!$Q$13,0,'Fashring Assumptions'!$Q$12)</f>
        <v>0</v>
      </c>
      <c r="G53" s="15">
        <v>502</v>
      </c>
      <c r="H53" s="15">
        <f t="shared" si="3"/>
        <v>0</v>
      </c>
      <c r="I53" s="15">
        <f t="shared" si="4"/>
        <v>0</v>
      </c>
      <c r="J53" s="58">
        <f>'Fashring Assumptions'!$M$7*'Fashring Counterfactual'!F53</f>
        <v>0</v>
      </c>
      <c r="K53" s="58">
        <f>'Fashring Assumptions'!$M$5*'Fashring Assumptions'!$M$7*'Fashring Counterfactual'!E53</f>
        <v>92.912507807488282</v>
      </c>
      <c r="L53" s="58">
        <f t="shared" si="5"/>
        <v>92.912507807488282</v>
      </c>
    </row>
    <row r="54" spans="1:12" x14ac:dyDescent="0.3">
      <c r="A54" s="60">
        <v>42422</v>
      </c>
      <c r="B54" s="15">
        <f t="shared" si="0"/>
        <v>2016</v>
      </c>
      <c r="C54" s="15">
        <f t="shared" si="1"/>
        <v>2</v>
      </c>
      <c r="D54" s="15">
        <f t="shared" si="2"/>
        <v>22</v>
      </c>
      <c r="E54" s="64">
        <f t="shared" si="6"/>
        <v>843.60012491981252</v>
      </c>
      <c r="F54" s="15">
        <f>IF(E53&gt;'Fashring Assumptions'!$Q$13,0,'Fashring Assumptions'!$Q$12)</f>
        <v>0</v>
      </c>
      <c r="G54" s="15">
        <v>643</v>
      </c>
      <c r="H54" s="15">
        <f t="shared" si="3"/>
        <v>0</v>
      </c>
      <c r="I54" s="15">
        <f t="shared" si="4"/>
        <v>0</v>
      </c>
      <c r="J54" s="58">
        <f>'Fashring Assumptions'!$M$7*'Fashring Counterfactual'!F54</f>
        <v>0</v>
      </c>
      <c r="K54" s="58">
        <f>'Fashring Assumptions'!$M$5*'Fashring Assumptions'!$M$7*'Fashring Counterfactual'!E54</f>
        <v>52.725007807488282</v>
      </c>
      <c r="L54" s="58">
        <f t="shared" si="5"/>
        <v>52.725007807488282</v>
      </c>
    </row>
    <row r="55" spans="1:12" x14ac:dyDescent="0.3">
      <c r="A55" s="60">
        <v>42423</v>
      </c>
      <c r="B55" s="15">
        <f t="shared" si="0"/>
        <v>2016</v>
      </c>
      <c r="C55" s="15">
        <f t="shared" si="1"/>
        <v>2</v>
      </c>
      <c r="D55" s="15">
        <f t="shared" si="2"/>
        <v>23</v>
      </c>
      <c r="E55" s="64">
        <f t="shared" si="6"/>
        <v>4523.7501561497656</v>
      </c>
      <c r="F55" s="15">
        <f>IF(E54&gt;'Fashring Assumptions'!$Q$13,0,'Fashring Assumptions'!$Q$12)</f>
        <v>4292.1500312299531</v>
      </c>
      <c r="G55" s="15">
        <v>612</v>
      </c>
      <c r="H55" s="15">
        <f t="shared" si="3"/>
        <v>1</v>
      </c>
      <c r="I55" s="15">
        <f t="shared" si="4"/>
        <v>1000</v>
      </c>
      <c r="J55" s="58">
        <f>'Fashring Assumptions'!$M$7*'Fashring Counterfactual'!F55</f>
        <v>10730.375078074883</v>
      </c>
      <c r="K55" s="58">
        <f>'Fashring Assumptions'!$M$5*'Fashring Assumptions'!$M$7*'Fashring Counterfactual'!E55</f>
        <v>282.73438475936035</v>
      </c>
      <c r="L55" s="58">
        <f t="shared" si="5"/>
        <v>12013.109462834243</v>
      </c>
    </row>
    <row r="56" spans="1:12" x14ac:dyDescent="0.3">
      <c r="A56" s="60">
        <v>42424</v>
      </c>
      <c r="B56" s="15">
        <f t="shared" si="0"/>
        <v>2016</v>
      </c>
      <c r="C56" s="15">
        <f t="shared" si="1"/>
        <v>2</v>
      </c>
      <c r="D56" s="15">
        <f t="shared" si="2"/>
        <v>24</v>
      </c>
      <c r="E56" s="64">
        <f t="shared" si="6"/>
        <v>3985.7501561497656</v>
      </c>
      <c r="F56" s="15">
        <f>IF(E55&gt;'Fashring Assumptions'!$Q$13,0,'Fashring Assumptions'!$Q$12)</f>
        <v>0</v>
      </c>
      <c r="G56" s="15">
        <v>538</v>
      </c>
      <c r="H56" s="15">
        <f t="shared" si="3"/>
        <v>0</v>
      </c>
      <c r="I56" s="15">
        <f t="shared" si="4"/>
        <v>0</v>
      </c>
      <c r="J56" s="58">
        <f>'Fashring Assumptions'!$M$7*'Fashring Counterfactual'!F56</f>
        <v>0</v>
      </c>
      <c r="K56" s="58">
        <f>'Fashring Assumptions'!$M$5*'Fashring Assumptions'!$M$7*'Fashring Counterfactual'!E56</f>
        <v>249.10938475936035</v>
      </c>
      <c r="L56" s="58">
        <f t="shared" si="5"/>
        <v>249.10938475936035</v>
      </c>
    </row>
    <row r="57" spans="1:12" x14ac:dyDescent="0.3">
      <c r="A57" s="60">
        <v>42425</v>
      </c>
      <c r="B57" s="15">
        <f t="shared" si="0"/>
        <v>2016</v>
      </c>
      <c r="C57" s="15">
        <f t="shared" si="1"/>
        <v>2</v>
      </c>
      <c r="D57" s="15">
        <f t="shared" si="2"/>
        <v>25</v>
      </c>
      <c r="E57" s="64">
        <f t="shared" si="6"/>
        <v>3382.7501561497656</v>
      </c>
      <c r="F57" s="15">
        <f>IF(E56&gt;'Fashring Assumptions'!$Q$13,0,'Fashring Assumptions'!$Q$12)</f>
        <v>0</v>
      </c>
      <c r="G57" s="15">
        <v>603</v>
      </c>
      <c r="H57" s="15">
        <f t="shared" si="3"/>
        <v>0</v>
      </c>
      <c r="I57" s="15">
        <f t="shared" si="4"/>
        <v>0</v>
      </c>
      <c r="J57" s="58">
        <f>'Fashring Assumptions'!$M$7*'Fashring Counterfactual'!F57</f>
        <v>0</v>
      </c>
      <c r="K57" s="58">
        <f>'Fashring Assumptions'!$M$5*'Fashring Assumptions'!$M$7*'Fashring Counterfactual'!E57</f>
        <v>211.42188475936035</v>
      </c>
      <c r="L57" s="58">
        <f t="shared" si="5"/>
        <v>211.42188475936035</v>
      </c>
    </row>
    <row r="58" spans="1:12" x14ac:dyDescent="0.3">
      <c r="A58" s="60">
        <v>42426</v>
      </c>
      <c r="B58" s="15">
        <f t="shared" si="0"/>
        <v>2016</v>
      </c>
      <c r="C58" s="15">
        <f t="shared" si="1"/>
        <v>2</v>
      </c>
      <c r="D58" s="15">
        <f t="shared" si="2"/>
        <v>26</v>
      </c>
      <c r="E58" s="64">
        <f t="shared" si="6"/>
        <v>2787.7501561497656</v>
      </c>
      <c r="F58" s="15">
        <f>IF(E57&gt;'Fashring Assumptions'!$Q$13,0,'Fashring Assumptions'!$Q$12)</f>
        <v>0</v>
      </c>
      <c r="G58" s="15">
        <v>595</v>
      </c>
      <c r="H58" s="15">
        <f t="shared" si="3"/>
        <v>0</v>
      </c>
      <c r="I58" s="15">
        <f t="shared" si="4"/>
        <v>0</v>
      </c>
      <c r="J58" s="58">
        <f>'Fashring Assumptions'!$M$7*'Fashring Counterfactual'!F58</f>
        <v>0</v>
      </c>
      <c r="K58" s="58">
        <f>'Fashring Assumptions'!$M$5*'Fashring Assumptions'!$M$7*'Fashring Counterfactual'!E58</f>
        <v>174.23438475936035</v>
      </c>
      <c r="L58" s="58">
        <f t="shared" si="5"/>
        <v>174.23438475936035</v>
      </c>
    </row>
    <row r="59" spans="1:12" x14ac:dyDescent="0.3">
      <c r="A59" s="60">
        <v>42427</v>
      </c>
      <c r="B59" s="15">
        <f t="shared" si="0"/>
        <v>2016</v>
      </c>
      <c r="C59" s="15">
        <f t="shared" si="1"/>
        <v>2</v>
      </c>
      <c r="D59" s="15">
        <f t="shared" si="2"/>
        <v>27</v>
      </c>
      <c r="E59" s="64">
        <f t="shared" si="6"/>
        <v>2230.7501561497656</v>
      </c>
      <c r="F59" s="15">
        <f>IF(E58&gt;'Fashring Assumptions'!$Q$13,0,'Fashring Assumptions'!$Q$12)</f>
        <v>0</v>
      </c>
      <c r="G59" s="15">
        <v>557</v>
      </c>
      <c r="H59" s="15">
        <f t="shared" si="3"/>
        <v>0</v>
      </c>
      <c r="I59" s="15">
        <f t="shared" si="4"/>
        <v>0</v>
      </c>
      <c r="J59" s="58">
        <f>'Fashring Assumptions'!$M$7*'Fashring Counterfactual'!F59</f>
        <v>0</v>
      </c>
      <c r="K59" s="58">
        <f>'Fashring Assumptions'!$M$5*'Fashring Assumptions'!$M$7*'Fashring Counterfactual'!E59</f>
        <v>139.42188475936035</v>
      </c>
      <c r="L59" s="58">
        <f t="shared" si="5"/>
        <v>139.42188475936035</v>
      </c>
    </row>
    <row r="60" spans="1:12" x14ac:dyDescent="0.3">
      <c r="A60" s="60">
        <v>42428</v>
      </c>
      <c r="B60" s="15">
        <f t="shared" si="0"/>
        <v>2016</v>
      </c>
      <c r="C60" s="15">
        <f t="shared" si="1"/>
        <v>2</v>
      </c>
      <c r="D60" s="15">
        <f t="shared" si="2"/>
        <v>28</v>
      </c>
      <c r="E60" s="64">
        <f t="shared" si="6"/>
        <v>1679.7501561497656</v>
      </c>
      <c r="F60" s="15">
        <f>IF(E59&gt;'Fashring Assumptions'!$Q$13,0,'Fashring Assumptions'!$Q$12)</f>
        <v>0</v>
      </c>
      <c r="G60" s="15">
        <v>551</v>
      </c>
      <c r="H60" s="15">
        <f t="shared" si="3"/>
        <v>0</v>
      </c>
      <c r="I60" s="15">
        <f t="shared" si="4"/>
        <v>0</v>
      </c>
      <c r="J60" s="58">
        <f>'Fashring Assumptions'!$M$7*'Fashring Counterfactual'!F60</f>
        <v>0</v>
      </c>
      <c r="K60" s="58">
        <f>'Fashring Assumptions'!$M$5*'Fashring Assumptions'!$M$7*'Fashring Counterfactual'!E60</f>
        <v>104.98438475936035</v>
      </c>
      <c r="L60" s="58">
        <f t="shared" si="5"/>
        <v>104.98438475936035</v>
      </c>
    </row>
    <row r="61" spans="1:12" x14ac:dyDescent="0.3">
      <c r="A61" s="60">
        <v>42429</v>
      </c>
      <c r="B61" s="15">
        <f t="shared" si="0"/>
        <v>2016</v>
      </c>
      <c r="C61" s="15">
        <f t="shared" si="1"/>
        <v>2</v>
      </c>
      <c r="D61" s="15">
        <f t="shared" si="2"/>
        <v>29</v>
      </c>
      <c r="E61" s="64">
        <f t="shared" si="6"/>
        <v>1125.7501561497656</v>
      </c>
      <c r="F61" s="15">
        <f>IF(E60&gt;'Fashring Assumptions'!$Q$13,0,'Fashring Assumptions'!$Q$12)</f>
        <v>0</v>
      </c>
      <c r="G61" s="15">
        <v>554</v>
      </c>
      <c r="H61" s="15">
        <f t="shared" si="3"/>
        <v>0</v>
      </c>
      <c r="I61" s="15">
        <f t="shared" si="4"/>
        <v>0</v>
      </c>
      <c r="J61" s="58">
        <f>'Fashring Assumptions'!$M$7*'Fashring Counterfactual'!F61</f>
        <v>0</v>
      </c>
      <c r="K61" s="58">
        <f>'Fashring Assumptions'!$M$5*'Fashring Assumptions'!$M$7*'Fashring Counterfactual'!E61</f>
        <v>70.359384759360353</v>
      </c>
      <c r="L61" s="58">
        <f t="shared" si="5"/>
        <v>70.359384759360353</v>
      </c>
    </row>
    <row r="62" spans="1:12" x14ac:dyDescent="0.3">
      <c r="A62" s="60">
        <v>42430</v>
      </c>
      <c r="B62" s="15">
        <f t="shared" si="0"/>
        <v>2016</v>
      </c>
      <c r="C62" s="15">
        <f t="shared" si="1"/>
        <v>3</v>
      </c>
      <c r="D62" s="15">
        <f t="shared" si="2"/>
        <v>1</v>
      </c>
      <c r="E62" s="64">
        <f t="shared" si="6"/>
        <v>4867.9001873797188</v>
      </c>
      <c r="F62" s="15">
        <f>IF(E61&gt;'Fashring Assumptions'!$Q$13,0,'Fashring Assumptions'!$Q$12)</f>
        <v>4292.1500312299531</v>
      </c>
      <c r="G62" s="15">
        <v>550</v>
      </c>
      <c r="H62" s="15">
        <f t="shared" si="3"/>
        <v>1</v>
      </c>
      <c r="I62" s="15">
        <f t="shared" si="4"/>
        <v>1000</v>
      </c>
      <c r="J62" s="58">
        <f>'Fashring Assumptions'!$M$7*'Fashring Counterfactual'!F62</f>
        <v>10730.375078074883</v>
      </c>
      <c r="K62" s="58">
        <f>'Fashring Assumptions'!$M$5*'Fashring Assumptions'!$M$7*'Fashring Counterfactual'!E62</f>
        <v>304.24376171123242</v>
      </c>
      <c r="L62" s="58">
        <f t="shared" si="5"/>
        <v>12034.618839786115</v>
      </c>
    </row>
    <row r="63" spans="1:12" x14ac:dyDescent="0.3">
      <c r="A63" s="60">
        <v>42431</v>
      </c>
      <c r="B63" s="15">
        <f t="shared" si="0"/>
        <v>2016</v>
      </c>
      <c r="C63" s="15">
        <f t="shared" si="1"/>
        <v>3</v>
      </c>
      <c r="D63" s="15">
        <f t="shared" si="2"/>
        <v>2</v>
      </c>
      <c r="E63" s="64">
        <f t="shared" si="6"/>
        <v>4262.9001873797188</v>
      </c>
      <c r="F63" s="15">
        <f>IF(E62&gt;'Fashring Assumptions'!$Q$13,0,'Fashring Assumptions'!$Q$12)</f>
        <v>0</v>
      </c>
      <c r="G63" s="15">
        <v>605</v>
      </c>
      <c r="H63" s="15">
        <f t="shared" si="3"/>
        <v>0</v>
      </c>
      <c r="I63" s="15">
        <f t="shared" si="4"/>
        <v>0</v>
      </c>
      <c r="J63" s="58">
        <f>'Fashring Assumptions'!$M$7*'Fashring Counterfactual'!F63</f>
        <v>0</v>
      </c>
      <c r="K63" s="58">
        <f>'Fashring Assumptions'!$M$5*'Fashring Assumptions'!$M$7*'Fashring Counterfactual'!E63</f>
        <v>266.43126171123242</v>
      </c>
      <c r="L63" s="58">
        <f t="shared" si="5"/>
        <v>266.43126171123242</v>
      </c>
    </row>
    <row r="64" spans="1:12" x14ac:dyDescent="0.3">
      <c r="A64" s="60">
        <v>42432</v>
      </c>
      <c r="B64" s="15">
        <f t="shared" si="0"/>
        <v>2016</v>
      </c>
      <c r="C64" s="15">
        <f t="shared" si="1"/>
        <v>3</v>
      </c>
      <c r="D64" s="15">
        <f t="shared" si="2"/>
        <v>3</v>
      </c>
      <c r="E64" s="64">
        <f t="shared" si="6"/>
        <v>3657.9001873797188</v>
      </c>
      <c r="F64" s="15">
        <f>IF(E63&gt;'Fashring Assumptions'!$Q$13,0,'Fashring Assumptions'!$Q$12)</f>
        <v>0</v>
      </c>
      <c r="G64" s="15">
        <v>605</v>
      </c>
      <c r="H64" s="15">
        <f t="shared" si="3"/>
        <v>0</v>
      </c>
      <c r="I64" s="15">
        <f t="shared" si="4"/>
        <v>0</v>
      </c>
      <c r="J64" s="58">
        <f>'Fashring Assumptions'!$M$7*'Fashring Counterfactual'!F64</f>
        <v>0</v>
      </c>
      <c r="K64" s="58">
        <f>'Fashring Assumptions'!$M$5*'Fashring Assumptions'!$M$7*'Fashring Counterfactual'!E64</f>
        <v>228.61876171123242</v>
      </c>
      <c r="L64" s="58">
        <f t="shared" si="5"/>
        <v>228.61876171123242</v>
      </c>
    </row>
    <row r="65" spans="1:12" x14ac:dyDescent="0.3">
      <c r="A65" s="60">
        <v>42433</v>
      </c>
      <c r="B65" s="15">
        <f t="shared" si="0"/>
        <v>2016</v>
      </c>
      <c r="C65" s="15">
        <f t="shared" si="1"/>
        <v>3</v>
      </c>
      <c r="D65" s="15">
        <f t="shared" si="2"/>
        <v>4</v>
      </c>
      <c r="E65" s="64">
        <f t="shared" si="6"/>
        <v>3057.9001873797188</v>
      </c>
      <c r="F65" s="15">
        <f>IF(E64&gt;'Fashring Assumptions'!$Q$13,0,'Fashring Assumptions'!$Q$12)</f>
        <v>0</v>
      </c>
      <c r="G65" s="15">
        <v>600</v>
      </c>
      <c r="H65" s="15">
        <f t="shared" si="3"/>
        <v>0</v>
      </c>
      <c r="I65" s="15">
        <f t="shared" si="4"/>
        <v>0</v>
      </c>
      <c r="J65" s="58">
        <f>'Fashring Assumptions'!$M$7*'Fashring Counterfactual'!F65</f>
        <v>0</v>
      </c>
      <c r="K65" s="58">
        <f>'Fashring Assumptions'!$M$5*'Fashring Assumptions'!$M$7*'Fashring Counterfactual'!E65</f>
        <v>191.11876171123242</v>
      </c>
      <c r="L65" s="58">
        <f t="shared" si="5"/>
        <v>191.11876171123242</v>
      </c>
    </row>
    <row r="66" spans="1:12" x14ac:dyDescent="0.3">
      <c r="A66" s="60">
        <v>42434</v>
      </c>
      <c r="B66" s="15">
        <f t="shared" si="0"/>
        <v>2016</v>
      </c>
      <c r="C66" s="15">
        <f t="shared" si="1"/>
        <v>3</v>
      </c>
      <c r="D66" s="15">
        <f t="shared" si="2"/>
        <v>5</v>
      </c>
      <c r="E66" s="64">
        <f t="shared" si="6"/>
        <v>2505.9001873797188</v>
      </c>
      <c r="F66" s="15">
        <f>IF(E65&gt;'Fashring Assumptions'!$Q$13,0,'Fashring Assumptions'!$Q$12)</f>
        <v>0</v>
      </c>
      <c r="G66" s="15">
        <v>552</v>
      </c>
      <c r="H66" s="15">
        <f t="shared" si="3"/>
        <v>0</v>
      </c>
      <c r="I66" s="15">
        <f t="shared" si="4"/>
        <v>0</v>
      </c>
      <c r="J66" s="58">
        <f>'Fashring Assumptions'!$M$7*'Fashring Counterfactual'!F66</f>
        <v>0</v>
      </c>
      <c r="K66" s="58">
        <f>'Fashring Assumptions'!$M$5*'Fashring Assumptions'!$M$7*'Fashring Counterfactual'!E66</f>
        <v>156.61876171123242</v>
      </c>
      <c r="L66" s="58">
        <f t="shared" si="5"/>
        <v>156.61876171123242</v>
      </c>
    </row>
    <row r="67" spans="1:12" x14ac:dyDescent="0.3">
      <c r="A67" s="60">
        <v>42435</v>
      </c>
      <c r="B67" s="15">
        <f t="shared" ref="B67:B130" si="7">YEAR(A67)</f>
        <v>2016</v>
      </c>
      <c r="C67" s="15">
        <f t="shared" ref="C67:C130" si="8">MONTH(A67)</f>
        <v>3</v>
      </c>
      <c r="D67" s="15">
        <f t="shared" ref="D67:D130" si="9">DAY(A67)</f>
        <v>6</v>
      </c>
      <c r="E67" s="64">
        <f t="shared" si="6"/>
        <v>1907.9001873797188</v>
      </c>
      <c r="F67" s="15">
        <f>IF(E66&gt;'Fashring Assumptions'!$Q$13,0,'Fashring Assumptions'!$Q$12)</f>
        <v>0</v>
      </c>
      <c r="G67" s="15">
        <v>598</v>
      </c>
      <c r="H67" s="15">
        <f t="shared" ref="H67:H130" si="10">IF(F67&gt;0,1,0)</f>
        <v>0</v>
      </c>
      <c r="I67" s="15">
        <f t="shared" ref="I67:I130" si="11">1000*H67</f>
        <v>0</v>
      </c>
      <c r="J67" s="58">
        <f>'Fashring Assumptions'!$M$7*'Fashring Counterfactual'!F67</f>
        <v>0</v>
      </c>
      <c r="K67" s="58">
        <f>'Fashring Assumptions'!$M$5*'Fashring Assumptions'!$M$7*'Fashring Counterfactual'!E67</f>
        <v>119.24376171123242</v>
      </c>
      <c r="L67" s="58">
        <f t="shared" ref="L67:L130" si="12">SUM(I67:K67)</f>
        <v>119.24376171123242</v>
      </c>
    </row>
    <row r="68" spans="1:12" x14ac:dyDescent="0.3">
      <c r="A68" s="60">
        <v>42436</v>
      </c>
      <c r="B68" s="15">
        <f t="shared" si="7"/>
        <v>2016</v>
      </c>
      <c r="C68" s="15">
        <f t="shared" si="8"/>
        <v>3</v>
      </c>
      <c r="D68" s="15">
        <f t="shared" si="9"/>
        <v>7</v>
      </c>
      <c r="E68" s="64">
        <f t="shared" ref="E68:E131" si="13">E67-G68+F68</f>
        <v>1308.9001873797188</v>
      </c>
      <c r="F68" s="15">
        <f>IF(E67&gt;'Fashring Assumptions'!$Q$13,0,'Fashring Assumptions'!$Q$12)</f>
        <v>0</v>
      </c>
      <c r="G68" s="15">
        <v>599</v>
      </c>
      <c r="H68" s="15">
        <f t="shared" si="10"/>
        <v>0</v>
      </c>
      <c r="I68" s="15">
        <f t="shared" si="11"/>
        <v>0</v>
      </c>
      <c r="J68" s="58">
        <f>'Fashring Assumptions'!$M$7*'Fashring Counterfactual'!F68</f>
        <v>0</v>
      </c>
      <c r="K68" s="58">
        <f>'Fashring Assumptions'!$M$5*'Fashring Assumptions'!$M$7*'Fashring Counterfactual'!E68</f>
        <v>81.806261711232423</v>
      </c>
      <c r="L68" s="58">
        <f t="shared" si="12"/>
        <v>81.806261711232423</v>
      </c>
    </row>
    <row r="69" spans="1:12" x14ac:dyDescent="0.3">
      <c r="A69" s="60">
        <v>42437</v>
      </c>
      <c r="B69" s="15">
        <f t="shared" si="7"/>
        <v>2016</v>
      </c>
      <c r="C69" s="15">
        <f t="shared" si="8"/>
        <v>3</v>
      </c>
      <c r="D69" s="15">
        <f t="shared" si="9"/>
        <v>8</v>
      </c>
      <c r="E69" s="64">
        <f t="shared" si="13"/>
        <v>770.90018737971877</v>
      </c>
      <c r="F69" s="15">
        <f>IF(E68&gt;'Fashring Assumptions'!$Q$13,0,'Fashring Assumptions'!$Q$12)</f>
        <v>0</v>
      </c>
      <c r="G69" s="15">
        <v>538</v>
      </c>
      <c r="H69" s="15">
        <f t="shared" si="10"/>
        <v>0</v>
      </c>
      <c r="I69" s="15">
        <f t="shared" si="11"/>
        <v>0</v>
      </c>
      <c r="J69" s="58">
        <f>'Fashring Assumptions'!$M$7*'Fashring Counterfactual'!F69</f>
        <v>0</v>
      </c>
      <c r="K69" s="58">
        <f>'Fashring Assumptions'!$M$5*'Fashring Assumptions'!$M$7*'Fashring Counterfactual'!E69</f>
        <v>48.181261711232423</v>
      </c>
      <c r="L69" s="58">
        <f t="shared" si="12"/>
        <v>48.181261711232423</v>
      </c>
    </row>
    <row r="70" spans="1:12" x14ac:dyDescent="0.3">
      <c r="A70" s="60">
        <v>42438</v>
      </c>
      <c r="B70" s="15">
        <f t="shared" si="7"/>
        <v>2016</v>
      </c>
      <c r="C70" s="15">
        <f t="shared" si="8"/>
        <v>3</v>
      </c>
      <c r="D70" s="15">
        <f t="shared" si="9"/>
        <v>9</v>
      </c>
      <c r="E70" s="64">
        <f t="shared" si="13"/>
        <v>4501.0502186096719</v>
      </c>
      <c r="F70" s="15">
        <f>IF(E69&gt;'Fashring Assumptions'!$Q$13,0,'Fashring Assumptions'!$Q$12)</f>
        <v>4292.1500312299531</v>
      </c>
      <c r="G70" s="15">
        <v>562</v>
      </c>
      <c r="H70" s="15">
        <f t="shared" si="10"/>
        <v>1</v>
      </c>
      <c r="I70" s="15">
        <f t="shared" si="11"/>
        <v>1000</v>
      </c>
      <c r="J70" s="58">
        <f>'Fashring Assumptions'!$M$7*'Fashring Counterfactual'!F70</f>
        <v>10730.375078074883</v>
      </c>
      <c r="K70" s="58">
        <f>'Fashring Assumptions'!$M$5*'Fashring Assumptions'!$M$7*'Fashring Counterfactual'!E70</f>
        <v>281.31563866310449</v>
      </c>
      <c r="L70" s="58">
        <f t="shared" si="12"/>
        <v>12011.690716737989</v>
      </c>
    </row>
    <row r="71" spans="1:12" x14ac:dyDescent="0.3">
      <c r="A71" s="60">
        <v>42439</v>
      </c>
      <c r="B71" s="15">
        <f t="shared" si="7"/>
        <v>2016</v>
      </c>
      <c r="C71" s="15">
        <f t="shared" si="8"/>
        <v>3</v>
      </c>
      <c r="D71" s="15">
        <f t="shared" si="9"/>
        <v>10</v>
      </c>
      <c r="E71" s="64">
        <f t="shared" si="13"/>
        <v>3980.0502186096719</v>
      </c>
      <c r="F71" s="15">
        <f>IF(E70&gt;'Fashring Assumptions'!$Q$13,0,'Fashring Assumptions'!$Q$12)</f>
        <v>0</v>
      </c>
      <c r="G71" s="15">
        <v>521</v>
      </c>
      <c r="H71" s="15">
        <f t="shared" si="10"/>
        <v>0</v>
      </c>
      <c r="I71" s="15">
        <f t="shared" si="11"/>
        <v>0</v>
      </c>
      <c r="J71" s="58">
        <f>'Fashring Assumptions'!$M$7*'Fashring Counterfactual'!F71</f>
        <v>0</v>
      </c>
      <c r="K71" s="58">
        <f>'Fashring Assumptions'!$M$5*'Fashring Assumptions'!$M$7*'Fashring Counterfactual'!E71</f>
        <v>248.75313866310449</v>
      </c>
      <c r="L71" s="58">
        <f t="shared" si="12"/>
        <v>248.75313866310449</v>
      </c>
    </row>
    <row r="72" spans="1:12" x14ac:dyDescent="0.3">
      <c r="A72" s="60">
        <v>42440</v>
      </c>
      <c r="B72" s="15">
        <f t="shared" si="7"/>
        <v>2016</v>
      </c>
      <c r="C72" s="15">
        <f t="shared" si="8"/>
        <v>3</v>
      </c>
      <c r="D72" s="15">
        <f t="shared" si="9"/>
        <v>11</v>
      </c>
      <c r="E72" s="64">
        <f t="shared" si="13"/>
        <v>3392.0502186096719</v>
      </c>
      <c r="F72" s="15">
        <f>IF(E71&gt;'Fashring Assumptions'!$Q$13,0,'Fashring Assumptions'!$Q$12)</f>
        <v>0</v>
      </c>
      <c r="G72" s="15">
        <v>588</v>
      </c>
      <c r="H72" s="15">
        <f t="shared" si="10"/>
        <v>0</v>
      </c>
      <c r="I72" s="15">
        <f t="shared" si="11"/>
        <v>0</v>
      </c>
      <c r="J72" s="58">
        <f>'Fashring Assumptions'!$M$7*'Fashring Counterfactual'!F72</f>
        <v>0</v>
      </c>
      <c r="K72" s="58">
        <f>'Fashring Assumptions'!$M$5*'Fashring Assumptions'!$M$7*'Fashring Counterfactual'!E72</f>
        <v>212.00313866310449</v>
      </c>
      <c r="L72" s="58">
        <f t="shared" si="12"/>
        <v>212.00313866310449</v>
      </c>
    </row>
    <row r="73" spans="1:12" x14ac:dyDescent="0.3">
      <c r="A73" s="60">
        <v>42441</v>
      </c>
      <c r="B73" s="15">
        <f t="shared" si="7"/>
        <v>2016</v>
      </c>
      <c r="C73" s="15">
        <f t="shared" si="8"/>
        <v>3</v>
      </c>
      <c r="D73" s="15">
        <f t="shared" si="9"/>
        <v>12</v>
      </c>
      <c r="E73" s="64">
        <f t="shared" si="13"/>
        <v>2825.0502186096719</v>
      </c>
      <c r="F73" s="15">
        <f>IF(E72&gt;'Fashring Assumptions'!$Q$13,0,'Fashring Assumptions'!$Q$12)</f>
        <v>0</v>
      </c>
      <c r="G73" s="15">
        <v>567</v>
      </c>
      <c r="H73" s="15">
        <f t="shared" si="10"/>
        <v>0</v>
      </c>
      <c r="I73" s="15">
        <f t="shared" si="11"/>
        <v>0</v>
      </c>
      <c r="J73" s="58">
        <f>'Fashring Assumptions'!$M$7*'Fashring Counterfactual'!F73</f>
        <v>0</v>
      </c>
      <c r="K73" s="58">
        <f>'Fashring Assumptions'!$M$5*'Fashring Assumptions'!$M$7*'Fashring Counterfactual'!E73</f>
        <v>176.56563866310449</v>
      </c>
      <c r="L73" s="58">
        <f t="shared" si="12"/>
        <v>176.56563866310449</v>
      </c>
    </row>
    <row r="74" spans="1:12" x14ac:dyDescent="0.3">
      <c r="A74" s="60">
        <v>42442</v>
      </c>
      <c r="B74" s="15">
        <f t="shared" si="7"/>
        <v>2016</v>
      </c>
      <c r="C74" s="15">
        <f t="shared" si="8"/>
        <v>3</v>
      </c>
      <c r="D74" s="15">
        <f t="shared" si="9"/>
        <v>13</v>
      </c>
      <c r="E74" s="64">
        <f t="shared" si="13"/>
        <v>2286.0502186096719</v>
      </c>
      <c r="F74" s="15">
        <f>IF(E73&gt;'Fashring Assumptions'!$Q$13,0,'Fashring Assumptions'!$Q$12)</f>
        <v>0</v>
      </c>
      <c r="G74" s="15">
        <v>539</v>
      </c>
      <c r="H74" s="15">
        <f t="shared" si="10"/>
        <v>0</v>
      </c>
      <c r="I74" s="15">
        <f t="shared" si="11"/>
        <v>0</v>
      </c>
      <c r="J74" s="58">
        <f>'Fashring Assumptions'!$M$7*'Fashring Counterfactual'!F74</f>
        <v>0</v>
      </c>
      <c r="K74" s="58">
        <f>'Fashring Assumptions'!$M$5*'Fashring Assumptions'!$M$7*'Fashring Counterfactual'!E74</f>
        <v>142.87813866310449</v>
      </c>
      <c r="L74" s="58">
        <f t="shared" si="12"/>
        <v>142.87813866310449</v>
      </c>
    </row>
    <row r="75" spans="1:12" x14ac:dyDescent="0.3">
      <c r="A75" s="60">
        <v>42443</v>
      </c>
      <c r="B75" s="15">
        <f t="shared" si="7"/>
        <v>2016</v>
      </c>
      <c r="C75" s="15">
        <f t="shared" si="8"/>
        <v>3</v>
      </c>
      <c r="D75" s="15">
        <f t="shared" si="9"/>
        <v>14</v>
      </c>
      <c r="E75" s="64">
        <f t="shared" si="13"/>
        <v>1686.0502186096719</v>
      </c>
      <c r="F75" s="15">
        <f>IF(E74&gt;'Fashring Assumptions'!$Q$13,0,'Fashring Assumptions'!$Q$12)</f>
        <v>0</v>
      </c>
      <c r="G75" s="15">
        <v>600</v>
      </c>
      <c r="H75" s="15">
        <f t="shared" si="10"/>
        <v>0</v>
      </c>
      <c r="I75" s="15">
        <f t="shared" si="11"/>
        <v>0</v>
      </c>
      <c r="J75" s="58">
        <f>'Fashring Assumptions'!$M$7*'Fashring Counterfactual'!F75</f>
        <v>0</v>
      </c>
      <c r="K75" s="58">
        <f>'Fashring Assumptions'!$M$5*'Fashring Assumptions'!$M$7*'Fashring Counterfactual'!E75</f>
        <v>105.37813866310449</v>
      </c>
      <c r="L75" s="58">
        <f t="shared" si="12"/>
        <v>105.37813866310449</v>
      </c>
    </row>
    <row r="76" spans="1:12" x14ac:dyDescent="0.3">
      <c r="A76" s="60">
        <v>42444</v>
      </c>
      <c r="B76" s="15">
        <f t="shared" si="7"/>
        <v>2016</v>
      </c>
      <c r="C76" s="15">
        <f t="shared" si="8"/>
        <v>3</v>
      </c>
      <c r="D76" s="15">
        <f t="shared" si="9"/>
        <v>15</v>
      </c>
      <c r="E76" s="64">
        <f t="shared" si="13"/>
        <v>1123.0502186096719</v>
      </c>
      <c r="F76" s="15">
        <f>IF(E75&gt;'Fashring Assumptions'!$Q$13,0,'Fashring Assumptions'!$Q$12)</f>
        <v>0</v>
      </c>
      <c r="G76" s="15">
        <v>563</v>
      </c>
      <c r="H76" s="15">
        <f t="shared" si="10"/>
        <v>0</v>
      </c>
      <c r="I76" s="15">
        <f t="shared" si="11"/>
        <v>0</v>
      </c>
      <c r="J76" s="58">
        <f>'Fashring Assumptions'!$M$7*'Fashring Counterfactual'!F76</f>
        <v>0</v>
      </c>
      <c r="K76" s="58">
        <f>'Fashring Assumptions'!$M$5*'Fashring Assumptions'!$M$7*'Fashring Counterfactual'!E76</f>
        <v>70.190638663104494</v>
      </c>
      <c r="L76" s="58">
        <f t="shared" si="12"/>
        <v>70.190638663104494</v>
      </c>
    </row>
    <row r="77" spans="1:12" x14ac:dyDescent="0.3">
      <c r="A77" s="60">
        <v>42445</v>
      </c>
      <c r="B77" s="15">
        <f t="shared" si="7"/>
        <v>2016</v>
      </c>
      <c r="C77" s="15">
        <f t="shared" si="8"/>
        <v>3</v>
      </c>
      <c r="D77" s="15">
        <f t="shared" si="9"/>
        <v>16</v>
      </c>
      <c r="E77" s="64">
        <f t="shared" si="13"/>
        <v>4773.200249839625</v>
      </c>
      <c r="F77" s="15">
        <f>IF(E76&gt;'Fashring Assumptions'!$Q$13,0,'Fashring Assumptions'!$Q$12)</f>
        <v>4292.1500312299531</v>
      </c>
      <c r="G77" s="15">
        <v>642</v>
      </c>
      <c r="H77" s="15">
        <f t="shared" si="10"/>
        <v>1</v>
      </c>
      <c r="I77" s="15">
        <f t="shared" si="11"/>
        <v>1000</v>
      </c>
      <c r="J77" s="58">
        <f>'Fashring Assumptions'!$M$7*'Fashring Counterfactual'!F77</f>
        <v>10730.375078074883</v>
      </c>
      <c r="K77" s="58">
        <f>'Fashring Assumptions'!$M$5*'Fashring Assumptions'!$M$7*'Fashring Counterfactual'!E77</f>
        <v>298.32501561497656</v>
      </c>
      <c r="L77" s="58">
        <f t="shared" si="12"/>
        <v>12028.70009368986</v>
      </c>
    </row>
    <row r="78" spans="1:12" x14ac:dyDescent="0.3">
      <c r="A78" s="60">
        <v>42446</v>
      </c>
      <c r="B78" s="15">
        <f t="shared" si="7"/>
        <v>2016</v>
      </c>
      <c r="C78" s="15">
        <f t="shared" si="8"/>
        <v>3</v>
      </c>
      <c r="D78" s="15">
        <f t="shared" si="9"/>
        <v>17</v>
      </c>
      <c r="E78" s="64">
        <f t="shared" si="13"/>
        <v>4172.200249839625</v>
      </c>
      <c r="F78" s="15">
        <f>IF(E77&gt;'Fashring Assumptions'!$Q$13,0,'Fashring Assumptions'!$Q$12)</f>
        <v>0</v>
      </c>
      <c r="G78" s="15">
        <v>601</v>
      </c>
      <c r="H78" s="15">
        <f t="shared" si="10"/>
        <v>0</v>
      </c>
      <c r="I78" s="15">
        <f t="shared" si="11"/>
        <v>0</v>
      </c>
      <c r="J78" s="58">
        <f>'Fashring Assumptions'!$M$7*'Fashring Counterfactual'!F78</f>
        <v>0</v>
      </c>
      <c r="K78" s="58">
        <f>'Fashring Assumptions'!$M$5*'Fashring Assumptions'!$M$7*'Fashring Counterfactual'!E78</f>
        <v>260.76251561497656</v>
      </c>
      <c r="L78" s="58">
        <f t="shared" si="12"/>
        <v>260.76251561497656</v>
      </c>
    </row>
    <row r="79" spans="1:12" x14ac:dyDescent="0.3">
      <c r="A79" s="60">
        <v>42447</v>
      </c>
      <c r="B79" s="15">
        <f t="shared" si="7"/>
        <v>2016</v>
      </c>
      <c r="C79" s="15">
        <f t="shared" si="8"/>
        <v>3</v>
      </c>
      <c r="D79" s="15">
        <f t="shared" si="9"/>
        <v>18</v>
      </c>
      <c r="E79" s="64">
        <f t="shared" si="13"/>
        <v>3630.200249839625</v>
      </c>
      <c r="F79" s="15">
        <f>IF(E78&gt;'Fashring Assumptions'!$Q$13,0,'Fashring Assumptions'!$Q$12)</f>
        <v>0</v>
      </c>
      <c r="G79" s="15">
        <v>542</v>
      </c>
      <c r="H79" s="15">
        <f t="shared" si="10"/>
        <v>0</v>
      </c>
      <c r="I79" s="15">
        <f t="shared" si="11"/>
        <v>0</v>
      </c>
      <c r="J79" s="58">
        <f>'Fashring Assumptions'!$M$7*'Fashring Counterfactual'!F79</f>
        <v>0</v>
      </c>
      <c r="K79" s="58">
        <f>'Fashring Assumptions'!$M$5*'Fashring Assumptions'!$M$7*'Fashring Counterfactual'!E79</f>
        <v>226.88751561497656</v>
      </c>
      <c r="L79" s="58">
        <f t="shared" si="12"/>
        <v>226.88751561497656</v>
      </c>
    </row>
    <row r="80" spans="1:12" x14ac:dyDescent="0.3">
      <c r="A80" s="60">
        <v>42448</v>
      </c>
      <c r="B80" s="15">
        <f t="shared" si="7"/>
        <v>2016</v>
      </c>
      <c r="C80" s="15">
        <f t="shared" si="8"/>
        <v>3</v>
      </c>
      <c r="D80" s="15">
        <f t="shared" si="9"/>
        <v>19</v>
      </c>
      <c r="E80" s="64">
        <f t="shared" si="13"/>
        <v>3044.200249839625</v>
      </c>
      <c r="F80" s="15">
        <f>IF(E79&gt;'Fashring Assumptions'!$Q$13,0,'Fashring Assumptions'!$Q$12)</f>
        <v>0</v>
      </c>
      <c r="G80" s="15">
        <v>586</v>
      </c>
      <c r="H80" s="15">
        <f t="shared" si="10"/>
        <v>0</v>
      </c>
      <c r="I80" s="15">
        <f t="shared" si="11"/>
        <v>0</v>
      </c>
      <c r="J80" s="58">
        <f>'Fashring Assumptions'!$M$7*'Fashring Counterfactual'!F80</f>
        <v>0</v>
      </c>
      <c r="K80" s="58">
        <f>'Fashring Assumptions'!$M$5*'Fashring Assumptions'!$M$7*'Fashring Counterfactual'!E80</f>
        <v>190.26251561497656</v>
      </c>
      <c r="L80" s="58">
        <f t="shared" si="12"/>
        <v>190.26251561497656</v>
      </c>
    </row>
    <row r="81" spans="1:12" x14ac:dyDescent="0.3">
      <c r="A81" s="60">
        <v>42449</v>
      </c>
      <c r="B81" s="15">
        <f t="shared" si="7"/>
        <v>2016</v>
      </c>
      <c r="C81" s="15">
        <f t="shared" si="8"/>
        <v>3</v>
      </c>
      <c r="D81" s="15">
        <f t="shared" si="9"/>
        <v>20</v>
      </c>
      <c r="E81" s="64">
        <f t="shared" si="13"/>
        <v>2461.200249839625</v>
      </c>
      <c r="F81" s="15">
        <f>IF(E80&gt;'Fashring Assumptions'!$Q$13,0,'Fashring Assumptions'!$Q$12)</f>
        <v>0</v>
      </c>
      <c r="G81" s="15">
        <v>583</v>
      </c>
      <c r="H81" s="15">
        <f t="shared" si="10"/>
        <v>0</v>
      </c>
      <c r="I81" s="15">
        <f t="shared" si="11"/>
        <v>0</v>
      </c>
      <c r="J81" s="58">
        <f>'Fashring Assumptions'!$M$7*'Fashring Counterfactual'!F81</f>
        <v>0</v>
      </c>
      <c r="K81" s="58">
        <f>'Fashring Assumptions'!$M$5*'Fashring Assumptions'!$M$7*'Fashring Counterfactual'!E81</f>
        <v>153.82501561497656</v>
      </c>
      <c r="L81" s="58">
        <f t="shared" si="12"/>
        <v>153.82501561497656</v>
      </c>
    </row>
    <row r="82" spans="1:12" x14ac:dyDescent="0.3">
      <c r="A82" s="60">
        <v>42450</v>
      </c>
      <c r="B82" s="15">
        <f t="shared" si="7"/>
        <v>2016</v>
      </c>
      <c r="C82" s="15">
        <f t="shared" si="8"/>
        <v>3</v>
      </c>
      <c r="D82" s="15">
        <f t="shared" si="9"/>
        <v>21</v>
      </c>
      <c r="E82" s="64">
        <f t="shared" si="13"/>
        <v>1871.200249839625</v>
      </c>
      <c r="F82" s="15">
        <f>IF(E81&gt;'Fashring Assumptions'!$Q$13,0,'Fashring Assumptions'!$Q$12)</f>
        <v>0</v>
      </c>
      <c r="G82" s="15">
        <v>590</v>
      </c>
      <c r="H82" s="15">
        <f t="shared" si="10"/>
        <v>0</v>
      </c>
      <c r="I82" s="15">
        <f t="shared" si="11"/>
        <v>0</v>
      </c>
      <c r="J82" s="58">
        <f>'Fashring Assumptions'!$M$7*'Fashring Counterfactual'!F82</f>
        <v>0</v>
      </c>
      <c r="K82" s="58">
        <f>'Fashring Assumptions'!$M$5*'Fashring Assumptions'!$M$7*'Fashring Counterfactual'!E82</f>
        <v>116.95001561497656</v>
      </c>
      <c r="L82" s="58">
        <f t="shared" si="12"/>
        <v>116.95001561497656</v>
      </c>
    </row>
    <row r="83" spans="1:12" x14ac:dyDescent="0.3">
      <c r="A83" s="60">
        <v>42451</v>
      </c>
      <c r="B83" s="15">
        <f t="shared" si="7"/>
        <v>2016</v>
      </c>
      <c r="C83" s="15">
        <f t="shared" si="8"/>
        <v>3</v>
      </c>
      <c r="D83" s="15">
        <f t="shared" si="9"/>
        <v>22</v>
      </c>
      <c r="E83" s="64">
        <f t="shared" si="13"/>
        <v>1311.200249839625</v>
      </c>
      <c r="F83" s="15">
        <f>IF(E82&gt;'Fashring Assumptions'!$Q$13,0,'Fashring Assumptions'!$Q$12)</f>
        <v>0</v>
      </c>
      <c r="G83" s="15">
        <v>560</v>
      </c>
      <c r="H83" s="15">
        <f t="shared" si="10"/>
        <v>0</v>
      </c>
      <c r="I83" s="15">
        <f t="shared" si="11"/>
        <v>0</v>
      </c>
      <c r="J83" s="58">
        <f>'Fashring Assumptions'!$M$7*'Fashring Counterfactual'!F83</f>
        <v>0</v>
      </c>
      <c r="K83" s="58">
        <f>'Fashring Assumptions'!$M$5*'Fashring Assumptions'!$M$7*'Fashring Counterfactual'!E83</f>
        <v>81.950015614976564</v>
      </c>
      <c r="L83" s="58">
        <f t="shared" si="12"/>
        <v>81.950015614976564</v>
      </c>
    </row>
    <row r="84" spans="1:12" x14ac:dyDescent="0.3">
      <c r="A84" s="60">
        <v>42452</v>
      </c>
      <c r="B84" s="15">
        <f t="shared" si="7"/>
        <v>2016</v>
      </c>
      <c r="C84" s="15">
        <f t="shared" si="8"/>
        <v>3</v>
      </c>
      <c r="D84" s="15">
        <f t="shared" si="9"/>
        <v>23</v>
      </c>
      <c r="E84" s="64">
        <f t="shared" si="13"/>
        <v>720.20024983962503</v>
      </c>
      <c r="F84" s="15">
        <f>IF(E83&gt;'Fashring Assumptions'!$Q$13,0,'Fashring Assumptions'!$Q$12)</f>
        <v>0</v>
      </c>
      <c r="G84" s="15">
        <v>591</v>
      </c>
      <c r="H84" s="15">
        <f t="shared" si="10"/>
        <v>0</v>
      </c>
      <c r="I84" s="15">
        <f t="shared" si="11"/>
        <v>0</v>
      </c>
      <c r="J84" s="58">
        <f>'Fashring Assumptions'!$M$7*'Fashring Counterfactual'!F84</f>
        <v>0</v>
      </c>
      <c r="K84" s="58">
        <f>'Fashring Assumptions'!$M$5*'Fashring Assumptions'!$M$7*'Fashring Counterfactual'!E84</f>
        <v>45.012515614976564</v>
      </c>
      <c r="L84" s="58">
        <f t="shared" si="12"/>
        <v>45.012515614976564</v>
      </c>
    </row>
    <row r="85" spans="1:12" x14ac:dyDescent="0.3">
      <c r="A85" s="60">
        <v>42453</v>
      </c>
      <c r="B85" s="15">
        <f t="shared" si="7"/>
        <v>2016</v>
      </c>
      <c r="C85" s="15">
        <f t="shared" si="8"/>
        <v>3</v>
      </c>
      <c r="D85" s="15">
        <f t="shared" si="9"/>
        <v>24</v>
      </c>
      <c r="E85" s="64">
        <f t="shared" si="13"/>
        <v>4480.3502810695782</v>
      </c>
      <c r="F85" s="15">
        <f>IF(E84&gt;'Fashring Assumptions'!$Q$13,0,'Fashring Assumptions'!$Q$12)</f>
        <v>4292.1500312299531</v>
      </c>
      <c r="G85" s="15">
        <v>532</v>
      </c>
      <c r="H85" s="15">
        <f t="shared" si="10"/>
        <v>1</v>
      </c>
      <c r="I85" s="15">
        <f t="shared" si="11"/>
        <v>1000</v>
      </c>
      <c r="J85" s="58">
        <f>'Fashring Assumptions'!$M$7*'Fashring Counterfactual'!F85</f>
        <v>10730.375078074883</v>
      </c>
      <c r="K85" s="58">
        <f>'Fashring Assumptions'!$M$5*'Fashring Assumptions'!$M$7*'Fashring Counterfactual'!E85</f>
        <v>280.02189256684863</v>
      </c>
      <c r="L85" s="58">
        <f t="shared" si="12"/>
        <v>12010.396970641732</v>
      </c>
    </row>
    <row r="86" spans="1:12" x14ac:dyDescent="0.3">
      <c r="A86" s="60">
        <v>42454</v>
      </c>
      <c r="B86" s="15">
        <f t="shared" si="7"/>
        <v>2016</v>
      </c>
      <c r="C86" s="15">
        <f t="shared" si="8"/>
        <v>3</v>
      </c>
      <c r="D86" s="15">
        <f t="shared" si="9"/>
        <v>25</v>
      </c>
      <c r="E86" s="64">
        <f t="shared" si="13"/>
        <v>3862.3502810695782</v>
      </c>
      <c r="F86" s="15">
        <f>IF(E85&gt;'Fashring Assumptions'!$Q$13,0,'Fashring Assumptions'!$Q$12)</f>
        <v>0</v>
      </c>
      <c r="G86" s="15">
        <v>618</v>
      </c>
      <c r="H86" s="15">
        <f t="shared" si="10"/>
        <v>0</v>
      </c>
      <c r="I86" s="15">
        <f t="shared" si="11"/>
        <v>0</v>
      </c>
      <c r="J86" s="58">
        <f>'Fashring Assumptions'!$M$7*'Fashring Counterfactual'!F86</f>
        <v>0</v>
      </c>
      <c r="K86" s="58">
        <f>'Fashring Assumptions'!$M$5*'Fashring Assumptions'!$M$7*'Fashring Counterfactual'!E86</f>
        <v>241.39689256684863</v>
      </c>
      <c r="L86" s="58">
        <f t="shared" si="12"/>
        <v>241.39689256684863</v>
      </c>
    </row>
    <row r="87" spans="1:12" x14ac:dyDescent="0.3">
      <c r="A87" s="60">
        <v>42455</v>
      </c>
      <c r="B87" s="15">
        <f t="shared" si="7"/>
        <v>2016</v>
      </c>
      <c r="C87" s="15">
        <f t="shared" si="8"/>
        <v>3</v>
      </c>
      <c r="D87" s="15">
        <f t="shared" si="9"/>
        <v>26</v>
      </c>
      <c r="E87" s="64">
        <f t="shared" si="13"/>
        <v>3302.3502810695782</v>
      </c>
      <c r="F87" s="15">
        <f>IF(E86&gt;'Fashring Assumptions'!$Q$13,0,'Fashring Assumptions'!$Q$12)</f>
        <v>0</v>
      </c>
      <c r="G87" s="15">
        <v>560</v>
      </c>
      <c r="H87" s="15">
        <f t="shared" si="10"/>
        <v>0</v>
      </c>
      <c r="I87" s="15">
        <f t="shared" si="11"/>
        <v>0</v>
      </c>
      <c r="J87" s="58">
        <f>'Fashring Assumptions'!$M$7*'Fashring Counterfactual'!F87</f>
        <v>0</v>
      </c>
      <c r="K87" s="58">
        <f>'Fashring Assumptions'!$M$5*'Fashring Assumptions'!$M$7*'Fashring Counterfactual'!E87</f>
        <v>206.39689256684863</v>
      </c>
      <c r="L87" s="58">
        <f t="shared" si="12"/>
        <v>206.39689256684863</v>
      </c>
    </row>
    <row r="88" spans="1:12" x14ac:dyDescent="0.3">
      <c r="A88" s="60">
        <v>42456</v>
      </c>
      <c r="B88" s="15">
        <f t="shared" si="7"/>
        <v>2016</v>
      </c>
      <c r="C88" s="15">
        <f t="shared" si="8"/>
        <v>3</v>
      </c>
      <c r="D88" s="15">
        <f t="shared" si="9"/>
        <v>27</v>
      </c>
      <c r="E88" s="64">
        <f t="shared" si="13"/>
        <v>2735.3502810695782</v>
      </c>
      <c r="F88" s="15">
        <f>IF(E87&gt;'Fashring Assumptions'!$Q$13,0,'Fashring Assumptions'!$Q$12)</f>
        <v>0</v>
      </c>
      <c r="G88" s="15">
        <v>567</v>
      </c>
      <c r="H88" s="15">
        <f t="shared" si="10"/>
        <v>0</v>
      </c>
      <c r="I88" s="15">
        <f t="shared" si="11"/>
        <v>0</v>
      </c>
      <c r="J88" s="58">
        <f>'Fashring Assumptions'!$M$7*'Fashring Counterfactual'!F88</f>
        <v>0</v>
      </c>
      <c r="K88" s="58">
        <f>'Fashring Assumptions'!$M$5*'Fashring Assumptions'!$M$7*'Fashring Counterfactual'!E88</f>
        <v>170.95939256684863</v>
      </c>
      <c r="L88" s="58">
        <f t="shared" si="12"/>
        <v>170.95939256684863</v>
      </c>
    </row>
    <row r="89" spans="1:12" x14ac:dyDescent="0.3">
      <c r="A89" s="60">
        <v>42457</v>
      </c>
      <c r="B89" s="15">
        <f t="shared" si="7"/>
        <v>2016</v>
      </c>
      <c r="C89" s="15">
        <f t="shared" si="8"/>
        <v>3</v>
      </c>
      <c r="D89" s="15">
        <f t="shared" si="9"/>
        <v>28</v>
      </c>
      <c r="E89" s="64">
        <f t="shared" si="13"/>
        <v>2109.3502810695782</v>
      </c>
      <c r="F89" s="15">
        <f>IF(E88&gt;'Fashring Assumptions'!$Q$13,0,'Fashring Assumptions'!$Q$12)</f>
        <v>0</v>
      </c>
      <c r="G89" s="15">
        <v>626</v>
      </c>
      <c r="H89" s="15">
        <f t="shared" si="10"/>
        <v>0</v>
      </c>
      <c r="I89" s="15">
        <f t="shared" si="11"/>
        <v>0</v>
      </c>
      <c r="J89" s="58">
        <f>'Fashring Assumptions'!$M$7*'Fashring Counterfactual'!F89</f>
        <v>0</v>
      </c>
      <c r="K89" s="58">
        <f>'Fashring Assumptions'!$M$5*'Fashring Assumptions'!$M$7*'Fashring Counterfactual'!E89</f>
        <v>131.83439256684863</v>
      </c>
      <c r="L89" s="58">
        <f t="shared" si="12"/>
        <v>131.83439256684863</v>
      </c>
    </row>
    <row r="90" spans="1:12" x14ac:dyDescent="0.3">
      <c r="A90" s="60">
        <v>42458</v>
      </c>
      <c r="B90" s="15">
        <f t="shared" si="7"/>
        <v>2016</v>
      </c>
      <c r="C90" s="15">
        <f t="shared" si="8"/>
        <v>3</v>
      </c>
      <c r="D90" s="15">
        <f t="shared" si="9"/>
        <v>29</v>
      </c>
      <c r="E90" s="64">
        <f t="shared" si="13"/>
        <v>1549.3502810695782</v>
      </c>
      <c r="F90" s="15">
        <f>IF(E89&gt;'Fashring Assumptions'!$Q$13,0,'Fashring Assumptions'!$Q$12)</f>
        <v>0</v>
      </c>
      <c r="G90" s="15">
        <v>560</v>
      </c>
      <c r="H90" s="15">
        <f t="shared" si="10"/>
        <v>0</v>
      </c>
      <c r="I90" s="15">
        <f t="shared" si="11"/>
        <v>0</v>
      </c>
      <c r="J90" s="58">
        <f>'Fashring Assumptions'!$M$7*'Fashring Counterfactual'!F90</f>
        <v>0</v>
      </c>
      <c r="K90" s="58">
        <f>'Fashring Assumptions'!$M$5*'Fashring Assumptions'!$M$7*'Fashring Counterfactual'!E90</f>
        <v>96.834392566848635</v>
      </c>
      <c r="L90" s="58">
        <f t="shared" si="12"/>
        <v>96.834392566848635</v>
      </c>
    </row>
    <row r="91" spans="1:12" x14ac:dyDescent="0.3">
      <c r="A91" s="60">
        <v>42459</v>
      </c>
      <c r="B91" s="15">
        <f t="shared" si="7"/>
        <v>2016</v>
      </c>
      <c r="C91" s="15">
        <f t="shared" si="8"/>
        <v>3</v>
      </c>
      <c r="D91" s="15">
        <f t="shared" si="9"/>
        <v>30</v>
      </c>
      <c r="E91" s="64">
        <f t="shared" si="13"/>
        <v>980.35028106957816</v>
      </c>
      <c r="F91" s="15">
        <f>IF(E90&gt;'Fashring Assumptions'!$Q$13,0,'Fashring Assumptions'!$Q$12)</f>
        <v>0</v>
      </c>
      <c r="G91" s="15">
        <v>569</v>
      </c>
      <c r="H91" s="15">
        <f t="shared" si="10"/>
        <v>0</v>
      </c>
      <c r="I91" s="15">
        <f t="shared" si="11"/>
        <v>0</v>
      </c>
      <c r="J91" s="58">
        <f>'Fashring Assumptions'!$M$7*'Fashring Counterfactual'!F91</f>
        <v>0</v>
      </c>
      <c r="K91" s="58">
        <f>'Fashring Assumptions'!$M$5*'Fashring Assumptions'!$M$7*'Fashring Counterfactual'!E91</f>
        <v>61.271892566848635</v>
      </c>
      <c r="L91" s="58">
        <f t="shared" si="12"/>
        <v>61.271892566848635</v>
      </c>
    </row>
    <row r="92" spans="1:12" x14ac:dyDescent="0.3">
      <c r="A92" s="60">
        <v>42460</v>
      </c>
      <c r="B92" s="15">
        <f t="shared" si="7"/>
        <v>2016</v>
      </c>
      <c r="C92" s="15">
        <f t="shared" si="8"/>
        <v>3</v>
      </c>
      <c r="D92" s="15">
        <f t="shared" si="9"/>
        <v>31</v>
      </c>
      <c r="E92" s="64">
        <f t="shared" si="13"/>
        <v>4669.5003122995313</v>
      </c>
      <c r="F92" s="15">
        <f>IF(E91&gt;'Fashring Assumptions'!$Q$13,0,'Fashring Assumptions'!$Q$12)</f>
        <v>4292.1500312299531</v>
      </c>
      <c r="G92" s="15">
        <v>603</v>
      </c>
      <c r="H92" s="15">
        <f t="shared" si="10"/>
        <v>1</v>
      </c>
      <c r="I92" s="15">
        <f t="shared" si="11"/>
        <v>1000</v>
      </c>
      <c r="J92" s="58">
        <f>'Fashring Assumptions'!$M$7*'Fashring Counterfactual'!F92</f>
        <v>10730.375078074883</v>
      </c>
      <c r="K92" s="58">
        <f>'Fashring Assumptions'!$M$5*'Fashring Assumptions'!$M$7*'Fashring Counterfactual'!E92</f>
        <v>291.84376951872071</v>
      </c>
      <c r="L92" s="58">
        <f t="shared" si="12"/>
        <v>12022.218847593604</v>
      </c>
    </row>
    <row r="93" spans="1:12" x14ac:dyDescent="0.3">
      <c r="A93" s="60">
        <v>42461</v>
      </c>
      <c r="B93" s="15">
        <f t="shared" si="7"/>
        <v>2016</v>
      </c>
      <c r="C93" s="15">
        <f t="shared" si="8"/>
        <v>4</v>
      </c>
      <c r="D93" s="15">
        <f t="shared" si="9"/>
        <v>1</v>
      </c>
      <c r="E93" s="64">
        <f t="shared" si="13"/>
        <v>4108.5003122995313</v>
      </c>
      <c r="F93" s="15">
        <f>IF(E92&gt;'Fashring Assumptions'!$Q$13,0,'Fashring Assumptions'!$Q$12)</f>
        <v>0</v>
      </c>
      <c r="G93" s="15">
        <v>561</v>
      </c>
      <c r="H93" s="15">
        <f t="shared" si="10"/>
        <v>0</v>
      </c>
      <c r="I93" s="15">
        <f t="shared" si="11"/>
        <v>0</v>
      </c>
      <c r="J93" s="58">
        <f>'Fashring Assumptions'!$M$7*'Fashring Counterfactual'!F93</f>
        <v>0</v>
      </c>
      <c r="K93" s="58">
        <f>'Fashring Assumptions'!$M$5*'Fashring Assumptions'!$M$7*'Fashring Counterfactual'!E93</f>
        <v>256.78126951872071</v>
      </c>
      <c r="L93" s="58">
        <f t="shared" si="12"/>
        <v>256.78126951872071</v>
      </c>
    </row>
    <row r="94" spans="1:12" x14ac:dyDescent="0.3">
      <c r="A94" s="60">
        <v>42462</v>
      </c>
      <c r="B94" s="15">
        <f t="shared" si="7"/>
        <v>2016</v>
      </c>
      <c r="C94" s="15">
        <f t="shared" si="8"/>
        <v>4</v>
      </c>
      <c r="D94" s="15">
        <f t="shared" si="9"/>
        <v>2</v>
      </c>
      <c r="E94" s="64">
        <f t="shared" si="13"/>
        <v>3546.5003122995313</v>
      </c>
      <c r="F94" s="15">
        <f>IF(E93&gt;'Fashring Assumptions'!$Q$13,0,'Fashring Assumptions'!$Q$12)</f>
        <v>0</v>
      </c>
      <c r="G94" s="15">
        <v>562</v>
      </c>
      <c r="H94" s="15">
        <f t="shared" si="10"/>
        <v>0</v>
      </c>
      <c r="I94" s="15">
        <f t="shared" si="11"/>
        <v>0</v>
      </c>
      <c r="J94" s="58">
        <f>'Fashring Assumptions'!$M$7*'Fashring Counterfactual'!F94</f>
        <v>0</v>
      </c>
      <c r="K94" s="58">
        <f>'Fashring Assumptions'!$M$5*'Fashring Assumptions'!$M$7*'Fashring Counterfactual'!E94</f>
        <v>221.65626951872071</v>
      </c>
      <c r="L94" s="58">
        <f t="shared" si="12"/>
        <v>221.65626951872071</v>
      </c>
    </row>
    <row r="95" spans="1:12" x14ac:dyDescent="0.3">
      <c r="A95" s="60">
        <v>42463</v>
      </c>
      <c r="B95" s="15">
        <f t="shared" si="7"/>
        <v>2016</v>
      </c>
      <c r="C95" s="15">
        <f t="shared" si="8"/>
        <v>4</v>
      </c>
      <c r="D95" s="15">
        <f t="shared" si="9"/>
        <v>3</v>
      </c>
      <c r="E95" s="64">
        <f t="shared" si="13"/>
        <v>3047.5003122995313</v>
      </c>
      <c r="F95" s="15">
        <f>IF(E94&gt;'Fashring Assumptions'!$Q$13,0,'Fashring Assumptions'!$Q$12)</f>
        <v>0</v>
      </c>
      <c r="G95" s="15">
        <v>499</v>
      </c>
      <c r="H95" s="15">
        <f t="shared" si="10"/>
        <v>0</v>
      </c>
      <c r="I95" s="15">
        <f t="shared" si="11"/>
        <v>0</v>
      </c>
      <c r="J95" s="58">
        <f>'Fashring Assumptions'!$M$7*'Fashring Counterfactual'!F95</f>
        <v>0</v>
      </c>
      <c r="K95" s="58">
        <f>'Fashring Assumptions'!$M$5*'Fashring Assumptions'!$M$7*'Fashring Counterfactual'!E95</f>
        <v>190.46876951872071</v>
      </c>
      <c r="L95" s="58">
        <f t="shared" si="12"/>
        <v>190.46876951872071</v>
      </c>
    </row>
    <row r="96" spans="1:12" x14ac:dyDescent="0.3">
      <c r="A96" s="60">
        <v>42464</v>
      </c>
      <c r="B96" s="15">
        <f t="shared" si="7"/>
        <v>2016</v>
      </c>
      <c r="C96" s="15">
        <f t="shared" si="8"/>
        <v>4</v>
      </c>
      <c r="D96" s="15">
        <f t="shared" si="9"/>
        <v>4</v>
      </c>
      <c r="E96" s="64">
        <f t="shared" si="13"/>
        <v>2454.5003122995313</v>
      </c>
      <c r="F96" s="15">
        <f>IF(E95&gt;'Fashring Assumptions'!$Q$13,0,'Fashring Assumptions'!$Q$12)</f>
        <v>0</v>
      </c>
      <c r="G96" s="15">
        <v>593</v>
      </c>
      <c r="H96" s="15">
        <f t="shared" si="10"/>
        <v>0</v>
      </c>
      <c r="I96" s="15">
        <f t="shared" si="11"/>
        <v>0</v>
      </c>
      <c r="J96" s="58">
        <f>'Fashring Assumptions'!$M$7*'Fashring Counterfactual'!F96</f>
        <v>0</v>
      </c>
      <c r="K96" s="58">
        <f>'Fashring Assumptions'!$M$5*'Fashring Assumptions'!$M$7*'Fashring Counterfactual'!E96</f>
        <v>153.40626951872071</v>
      </c>
      <c r="L96" s="58">
        <f t="shared" si="12"/>
        <v>153.40626951872071</v>
      </c>
    </row>
    <row r="97" spans="1:12" x14ac:dyDescent="0.3">
      <c r="A97" s="60">
        <v>42465</v>
      </c>
      <c r="B97" s="15">
        <f t="shared" si="7"/>
        <v>2016</v>
      </c>
      <c r="C97" s="15">
        <f t="shared" si="8"/>
        <v>4</v>
      </c>
      <c r="D97" s="15">
        <f t="shared" si="9"/>
        <v>5</v>
      </c>
      <c r="E97" s="64">
        <f t="shared" si="13"/>
        <v>1891.5003122995313</v>
      </c>
      <c r="F97" s="15">
        <f>IF(E96&gt;'Fashring Assumptions'!$Q$13,0,'Fashring Assumptions'!$Q$12)</f>
        <v>0</v>
      </c>
      <c r="G97" s="15">
        <v>563</v>
      </c>
      <c r="H97" s="15">
        <f t="shared" si="10"/>
        <v>0</v>
      </c>
      <c r="I97" s="15">
        <f t="shared" si="11"/>
        <v>0</v>
      </c>
      <c r="J97" s="58">
        <f>'Fashring Assumptions'!$M$7*'Fashring Counterfactual'!F97</f>
        <v>0</v>
      </c>
      <c r="K97" s="58">
        <f>'Fashring Assumptions'!$M$5*'Fashring Assumptions'!$M$7*'Fashring Counterfactual'!E97</f>
        <v>118.21876951872071</v>
      </c>
      <c r="L97" s="58">
        <f t="shared" si="12"/>
        <v>118.21876951872071</v>
      </c>
    </row>
    <row r="98" spans="1:12" x14ac:dyDescent="0.3">
      <c r="A98" s="60">
        <v>42466</v>
      </c>
      <c r="B98" s="15">
        <f t="shared" si="7"/>
        <v>2016</v>
      </c>
      <c r="C98" s="15">
        <f t="shared" si="8"/>
        <v>4</v>
      </c>
      <c r="D98" s="15">
        <f t="shared" si="9"/>
        <v>6</v>
      </c>
      <c r="E98" s="64">
        <f t="shared" si="13"/>
        <v>1289.5003122995313</v>
      </c>
      <c r="F98" s="15">
        <f>IF(E97&gt;'Fashring Assumptions'!$Q$13,0,'Fashring Assumptions'!$Q$12)</f>
        <v>0</v>
      </c>
      <c r="G98" s="15">
        <v>602</v>
      </c>
      <c r="H98" s="15">
        <f t="shared" si="10"/>
        <v>0</v>
      </c>
      <c r="I98" s="15">
        <f t="shared" si="11"/>
        <v>0</v>
      </c>
      <c r="J98" s="58">
        <f>'Fashring Assumptions'!$M$7*'Fashring Counterfactual'!F98</f>
        <v>0</v>
      </c>
      <c r="K98" s="58">
        <f>'Fashring Assumptions'!$M$5*'Fashring Assumptions'!$M$7*'Fashring Counterfactual'!E98</f>
        <v>80.593769518720705</v>
      </c>
      <c r="L98" s="58">
        <f t="shared" si="12"/>
        <v>80.593769518720705</v>
      </c>
    </row>
    <row r="99" spans="1:12" x14ac:dyDescent="0.3">
      <c r="A99" s="60">
        <v>42467</v>
      </c>
      <c r="B99" s="15">
        <f t="shared" si="7"/>
        <v>2016</v>
      </c>
      <c r="C99" s="15">
        <f t="shared" si="8"/>
        <v>4</v>
      </c>
      <c r="D99" s="15">
        <f t="shared" si="9"/>
        <v>7</v>
      </c>
      <c r="E99" s="64">
        <f t="shared" si="13"/>
        <v>657.50031229953129</v>
      </c>
      <c r="F99" s="15">
        <f>IF(E98&gt;'Fashring Assumptions'!$Q$13,0,'Fashring Assumptions'!$Q$12)</f>
        <v>0</v>
      </c>
      <c r="G99" s="15">
        <v>632</v>
      </c>
      <c r="H99" s="15">
        <f t="shared" si="10"/>
        <v>0</v>
      </c>
      <c r="I99" s="15">
        <f t="shared" si="11"/>
        <v>0</v>
      </c>
      <c r="J99" s="58">
        <f>'Fashring Assumptions'!$M$7*'Fashring Counterfactual'!F99</f>
        <v>0</v>
      </c>
      <c r="K99" s="58">
        <f>'Fashring Assumptions'!$M$5*'Fashring Assumptions'!$M$7*'Fashring Counterfactual'!E99</f>
        <v>41.093769518720705</v>
      </c>
      <c r="L99" s="58">
        <f t="shared" si="12"/>
        <v>41.093769518720705</v>
      </c>
    </row>
    <row r="100" spans="1:12" x14ac:dyDescent="0.3">
      <c r="A100" s="60">
        <v>42468</v>
      </c>
      <c r="B100" s="15">
        <f t="shared" si="7"/>
        <v>2016</v>
      </c>
      <c r="C100" s="15">
        <f t="shared" si="8"/>
        <v>4</v>
      </c>
      <c r="D100" s="15">
        <f t="shared" si="9"/>
        <v>8</v>
      </c>
      <c r="E100" s="64">
        <f t="shared" si="13"/>
        <v>4287.6503435294844</v>
      </c>
      <c r="F100" s="15">
        <f>IF(E99&gt;'Fashring Assumptions'!$Q$13,0,'Fashring Assumptions'!$Q$12)</f>
        <v>4292.1500312299531</v>
      </c>
      <c r="G100" s="15">
        <v>662</v>
      </c>
      <c r="H100" s="15">
        <f t="shared" si="10"/>
        <v>1</v>
      </c>
      <c r="I100" s="15">
        <f t="shared" si="11"/>
        <v>1000</v>
      </c>
      <c r="J100" s="58">
        <f>'Fashring Assumptions'!$M$7*'Fashring Counterfactual'!F100</f>
        <v>10730.375078074883</v>
      </c>
      <c r="K100" s="58">
        <f>'Fashring Assumptions'!$M$5*'Fashring Assumptions'!$M$7*'Fashring Counterfactual'!E100</f>
        <v>267.97814647059278</v>
      </c>
      <c r="L100" s="58">
        <f t="shared" si="12"/>
        <v>11998.353224545475</v>
      </c>
    </row>
    <row r="101" spans="1:12" x14ac:dyDescent="0.3">
      <c r="A101" s="60">
        <v>42469</v>
      </c>
      <c r="B101" s="15">
        <f t="shared" si="7"/>
        <v>2016</v>
      </c>
      <c r="C101" s="15">
        <f t="shared" si="8"/>
        <v>4</v>
      </c>
      <c r="D101" s="15">
        <f t="shared" si="9"/>
        <v>9</v>
      </c>
      <c r="E101" s="64">
        <f t="shared" si="13"/>
        <v>3677.6503435294844</v>
      </c>
      <c r="F101" s="15">
        <f>IF(E100&gt;'Fashring Assumptions'!$Q$13,0,'Fashring Assumptions'!$Q$12)</f>
        <v>0</v>
      </c>
      <c r="G101" s="15">
        <v>610</v>
      </c>
      <c r="H101" s="15">
        <f t="shared" si="10"/>
        <v>0</v>
      </c>
      <c r="I101" s="15">
        <f t="shared" si="11"/>
        <v>0</v>
      </c>
      <c r="J101" s="58">
        <f>'Fashring Assumptions'!$M$7*'Fashring Counterfactual'!F101</f>
        <v>0</v>
      </c>
      <c r="K101" s="58">
        <f>'Fashring Assumptions'!$M$5*'Fashring Assumptions'!$M$7*'Fashring Counterfactual'!E101</f>
        <v>229.85314647059278</v>
      </c>
      <c r="L101" s="58">
        <f t="shared" si="12"/>
        <v>229.85314647059278</v>
      </c>
    </row>
    <row r="102" spans="1:12" x14ac:dyDescent="0.3">
      <c r="A102" s="60">
        <v>42470</v>
      </c>
      <c r="B102" s="15">
        <f t="shared" si="7"/>
        <v>2016</v>
      </c>
      <c r="C102" s="15">
        <f t="shared" si="8"/>
        <v>4</v>
      </c>
      <c r="D102" s="15">
        <f t="shared" si="9"/>
        <v>10</v>
      </c>
      <c r="E102" s="64">
        <f t="shared" si="13"/>
        <v>3126.6503435294844</v>
      </c>
      <c r="F102" s="15">
        <f>IF(E101&gt;'Fashring Assumptions'!$Q$13,0,'Fashring Assumptions'!$Q$12)</f>
        <v>0</v>
      </c>
      <c r="G102" s="15">
        <v>551</v>
      </c>
      <c r="H102" s="15">
        <f t="shared" si="10"/>
        <v>0</v>
      </c>
      <c r="I102" s="15">
        <f t="shared" si="11"/>
        <v>0</v>
      </c>
      <c r="J102" s="58">
        <f>'Fashring Assumptions'!$M$7*'Fashring Counterfactual'!F102</f>
        <v>0</v>
      </c>
      <c r="K102" s="58">
        <f>'Fashring Assumptions'!$M$5*'Fashring Assumptions'!$M$7*'Fashring Counterfactual'!E102</f>
        <v>195.41564647059278</v>
      </c>
      <c r="L102" s="58">
        <f t="shared" si="12"/>
        <v>195.41564647059278</v>
      </c>
    </row>
    <row r="103" spans="1:12" x14ac:dyDescent="0.3">
      <c r="A103" s="60">
        <v>42471</v>
      </c>
      <c r="B103" s="15">
        <f t="shared" si="7"/>
        <v>2016</v>
      </c>
      <c r="C103" s="15">
        <f t="shared" si="8"/>
        <v>4</v>
      </c>
      <c r="D103" s="15">
        <f t="shared" si="9"/>
        <v>11</v>
      </c>
      <c r="E103" s="64">
        <f t="shared" si="13"/>
        <v>2612.6503435294844</v>
      </c>
      <c r="F103" s="15">
        <f>IF(E102&gt;'Fashring Assumptions'!$Q$13,0,'Fashring Assumptions'!$Q$12)</f>
        <v>0</v>
      </c>
      <c r="G103" s="15">
        <v>514</v>
      </c>
      <c r="H103" s="15">
        <f t="shared" si="10"/>
        <v>0</v>
      </c>
      <c r="I103" s="15">
        <f t="shared" si="11"/>
        <v>0</v>
      </c>
      <c r="J103" s="58">
        <f>'Fashring Assumptions'!$M$7*'Fashring Counterfactual'!F103</f>
        <v>0</v>
      </c>
      <c r="K103" s="58">
        <f>'Fashring Assumptions'!$M$5*'Fashring Assumptions'!$M$7*'Fashring Counterfactual'!E103</f>
        <v>163.29064647059278</v>
      </c>
      <c r="L103" s="58">
        <f t="shared" si="12"/>
        <v>163.29064647059278</v>
      </c>
    </row>
    <row r="104" spans="1:12" x14ac:dyDescent="0.3">
      <c r="A104" s="60">
        <v>42472</v>
      </c>
      <c r="B104" s="15">
        <f t="shared" si="7"/>
        <v>2016</v>
      </c>
      <c r="C104" s="15">
        <f t="shared" si="8"/>
        <v>4</v>
      </c>
      <c r="D104" s="15">
        <f t="shared" si="9"/>
        <v>12</v>
      </c>
      <c r="E104" s="64">
        <f t="shared" si="13"/>
        <v>2107.6503435294844</v>
      </c>
      <c r="F104" s="15">
        <f>IF(E103&gt;'Fashring Assumptions'!$Q$13,0,'Fashring Assumptions'!$Q$12)</f>
        <v>0</v>
      </c>
      <c r="G104" s="15">
        <v>505</v>
      </c>
      <c r="H104" s="15">
        <f t="shared" si="10"/>
        <v>0</v>
      </c>
      <c r="I104" s="15">
        <f t="shared" si="11"/>
        <v>0</v>
      </c>
      <c r="J104" s="58">
        <f>'Fashring Assumptions'!$M$7*'Fashring Counterfactual'!F104</f>
        <v>0</v>
      </c>
      <c r="K104" s="58">
        <f>'Fashring Assumptions'!$M$5*'Fashring Assumptions'!$M$7*'Fashring Counterfactual'!E104</f>
        <v>131.72814647059278</v>
      </c>
      <c r="L104" s="58">
        <f t="shared" si="12"/>
        <v>131.72814647059278</v>
      </c>
    </row>
    <row r="105" spans="1:12" x14ac:dyDescent="0.3">
      <c r="A105" s="60">
        <v>42473</v>
      </c>
      <c r="B105" s="15">
        <f t="shared" si="7"/>
        <v>2016</v>
      </c>
      <c r="C105" s="15">
        <f t="shared" si="8"/>
        <v>4</v>
      </c>
      <c r="D105" s="15">
        <f t="shared" si="9"/>
        <v>13</v>
      </c>
      <c r="E105" s="64">
        <f t="shared" si="13"/>
        <v>1425.6503435294844</v>
      </c>
      <c r="F105" s="15">
        <f>IF(E104&gt;'Fashring Assumptions'!$Q$13,0,'Fashring Assumptions'!$Q$12)</f>
        <v>0</v>
      </c>
      <c r="G105" s="15">
        <v>682</v>
      </c>
      <c r="H105" s="15">
        <f t="shared" si="10"/>
        <v>0</v>
      </c>
      <c r="I105" s="15">
        <f t="shared" si="11"/>
        <v>0</v>
      </c>
      <c r="J105" s="58">
        <f>'Fashring Assumptions'!$M$7*'Fashring Counterfactual'!F105</f>
        <v>0</v>
      </c>
      <c r="K105" s="58">
        <f>'Fashring Assumptions'!$M$5*'Fashring Assumptions'!$M$7*'Fashring Counterfactual'!E105</f>
        <v>89.103146470592776</v>
      </c>
      <c r="L105" s="58">
        <f t="shared" si="12"/>
        <v>89.103146470592776</v>
      </c>
    </row>
    <row r="106" spans="1:12" x14ac:dyDescent="0.3">
      <c r="A106" s="60">
        <v>42474</v>
      </c>
      <c r="B106" s="15">
        <f t="shared" si="7"/>
        <v>2016</v>
      </c>
      <c r="C106" s="15">
        <f t="shared" si="8"/>
        <v>4</v>
      </c>
      <c r="D106" s="15">
        <f t="shared" si="9"/>
        <v>14</v>
      </c>
      <c r="E106" s="64">
        <f t="shared" si="13"/>
        <v>944.65034352948442</v>
      </c>
      <c r="F106" s="15">
        <f>IF(E105&gt;'Fashring Assumptions'!$Q$13,0,'Fashring Assumptions'!$Q$12)</f>
        <v>0</v>
      </c>
      <c r="G106" s="15">
        <v>481</v>
      </c>
      <c r="H106" s="15">
        <f t="shared" si="10"/>
        <v>0</v>
      </c>
      <c r="I106" s="15">
        <f t="shared" si="11"/>
        <v>0</v>
      </c>
      <c r="J106" s="58">
        <f>'Fashring Assumptions'!$M$7*'Fashring Counterfactual'!F106</f>
        <v>0</v>
      </c>
      <c r="K106" s="58">
        <f>'Fashring Assumptions'!$M$5*'Fashring Assumptions'!$M$7*'Fashring Counterfactual'!E106</f>
        <v>59.040646470592776</v>
      </c>
      <c r="L106" s="58">
        <f t="shared" si="12"/>
        <v>59.040646470592776</v>
      </c>
    </row>
    <row r="107" spans="1:12" x14ac:dyDescent="0.3">
      <c r="A107" s="60">
        <v>42475</v>
      </c>
      <c r="B107" s="15">
        <f t="shared" si="7"/>
        <v>2016</v>
      </c>
      <c r="C107" s="15">
        <f t="shared" si="8"/>
        <v>4</v>
      </c>
      <c r="D107" s="15">
        <f t="shared" si="9"/>
        <v>15</v>
      </c>
      <c r="E107" s="64">
        <f t="shared" si="13"/>
        <v>4671.8003747594375</v>
      </c>
      <c r="F107" s="15">
        <f>IF(E106&gt;'Fashring Assumptions'!$Q$13,0,'Fashring Assumptions'!$Q$12)</f>
        <v>4292.1500312299531</v>
      </c>
      <c r="G107" s="15">
        <v>565</v>
      </c>
      <c r="H107" s="15">
        <f t="shared" si="10"/>
        <v>1</v>
      </c>
      <c r="I107" s="15">
        <f t="shared" si="11"/>
        <v>1000</v>
      </c>
      <c r="J107" s="58">
        <f>'Fashring Assumptions'!$M$7*'Fashring Counterfactual'!F107</f>
        <v>10730.375078074883</v>
      </c>
      <c r="K107" s="58">
        <f>'Fashring Assumptions'!$M$5*'Fashring Assumptions'!$M$7*'Fashring Counterfactual'!E107</f>
        <v>291.98752342246485</v>
      </c>
      <c r="L107" s="58">
        <f t="shared" si="12"/>
        <v>12022.362601497349</v>
      </c>
    </row>
    <row r="108" spans="1:12" x14ac:dyDescent="0.3">
      <c r="A108" s="60">
        <v>42476</v>
      </c>
      <c r="B108" s="15">
        <f t="shared" si="7"/>
        <v>2016</v>
      </c>
      <c r="C108" s="15">
        <f t="shared" si="8"/>
        <v>4</v>
      </c>
      <c r="D108" s="15">
        <f t="shared" si="9"/>
        <v>16</v>
      </c>
      <c r="E108" s="64">
        <f t="shared" si="13"/>
        <v>4058.8003747594375</v>
      </c>
      <c r="F108" s="15">
        <f>IF(E107&gt;'Fashring Assumptions'!$Q$13,0,'Fashring Assumptions'!$Q$12)</f>
        <v>0</v>
      </c>
      <c r="G108" s="15">
        <v>613</v>
      </c>
      <c r="H108" s="15">
        <f t="shared" si="10"/>
        <v>0</v>
      </c>
      <c r="I108" s="15">
        <f t="shared" si="11"/>
        <v>0</v>
      </c>
      <c r="J108" s="58">
        <f>'Fashring Assumptions'!$M$7*'Fashring Counterfactual'!F108</f>
        <v>0</v>
      </c>
      <c r="K108" s="58">
        <f>'Fashring Assumptions'!$M$5*'Fashring Assumptions'!$M$7*'Fashring Counterfactual'!E108</f>
        <v>253.67502342246485</v>
      </c>
      <c r="L108" s="58">
        <f t="shared" si="12"/>
        <v>253.67502342246485</v>
      </c>
    </row>
    <row r="109" spans="1:12" x14ac:dyDescent="0.3">
      <c r="A109" s="60">
        <v>42477</v>
      </c>
      <c r="B109" s="15">
        <f t="shared" si="7"/>
        <v>2016</v>
      </c>
      <c r="C109" s="15">
        <f t="shared" si="8"/>
        <v>4</v>
      </c>
      <c r="D109" s="15">
        <f t="shared" si="9"/>
        <v>17</v>
      </c>
      <c r="E109" s="64">
        <f t="shared" si="13"/>
        <v>3466.8003747594375</v>
      </c>
      <c r="F109" s="15">
        <f>IF(E108&gt;'Fashring Assumptions'!$Q$13,0,'Fashring Assumptions'!$Q$12)</f>
        <v>0</v>
      </c>
      <c r="G109" s="15">
        <v>592</v>
      </c>
      <c r="H109" s="15">
        <f t="shared" si="10"/>
        <v>0</v>
      </c>
      <c r="I109" s="15">
        <f t="shared" si="11"/>
        <v>0</v>
      </c>
      <c r="J109" s="58">
        <f>'Fashring Assumptions'!$M$7*'Fashring Counterfactual'!F109</f>
        <v>0</v>
      </c>
      <c r="K109" s="58">
        <f>'Fashring Assumptions'!$M$5*'Fashring Assumptions'!$M$7*'Fashring Counterfactual'!E109</f>
        <v>216.67502342246485</v>
      </c>
      <c r="L109" s="58">
        <f t="shared" si="12"/>
        <v>216.67502342246485</v>
      </c>
    </row>
    <row r="110" spans="1:12" x14ac:dyDescent="0.3">
      <c r="A110" s="60">
        <v>42478</v>
      </c>
      <c r="B110" s="15">
        <f t="shared" si="7"/>
        <v>2016</v>
      </c>
      <c r="C110" s="15">
        <f t="shared" si="8"/>
        <v>4</v>
      </c>
      <c r="D110" s="15">
        <f t="shared" si="9"/>
        <v>18</v>
      </c>
      <c r="E110" s="64">
        <f t="shared" si="13"/>
        <v>2925.8003747594375</v>
      </c>
      <c r="F110" s="15">
        <f>IF(E109&gt;'Fashring Assumptions'!$Q$13,0,'Fashring Assumptions'!$Q$12)</f>
        <v>0</v>
      </c>
      <c r="G110" s="15">
        <v>541</v>
      </c>
      <c r="H110" s="15">
        <f t="shared" si="10"/>
        <v>0</v>
      </c>
      <c r="I110" s="15">
        <f t="shared" si="11"/>
        <v>0</v>
      </c>
      <c r="J110" s="58">
        <f>'Fashring Assumptions'!$M$7*'Fashring Counterfactual'!F110</f>
        <v>0</v>
      </c>
      <c r="K110" s="58">
        <f>'Fashring Assumptions'!$M$5*'Fashring Assumptions'!$M$7*'Fashring Counterfactual'!E110</f>
        <v>182.86252342246485</v>
      </c>
      <c r="L110" s="58">
        <f t="shared" si="12"/>
        <v>182.86252342246485</v>
      </c>
    </row>
    <row r="111" spans="1:12" x14ac:dyDescent="0.3">
      <c r="A111" s="60">
        <v>42479</v>
      </c>
      <c r="B111" s="15">
        <f t="shared" si="7"/>
        <v>2016</v>
      </c>
      <c r="C111" s="15">
        <f t="shared" si="8"/>
        <v>4</v>
      </c>
      <c r="D111" s="15">
        <f t="shared" si="9"/>
        <v>19</v>
      </c>
      <c r="E111" s="64">
        <f t="shared" si="13"/>
        <v>2331.8003747594375</v>
      </c>
      <c r="F111" s="15">
        <f>IF(E110&gt;'Fashring Assumptions'!$Q$13,0,'Fashring Assumptions'!$Q$12)</f>
        <v>0</v>
      </c>
      <c r="G111" s="15">
        <v>594</v>
      </c>
      <c r="H111" s="15">
        <f t="shared" si="10"/>
        <v>0</v>
      </c>
      <c r="I111" s="15">
        <f t="shared" si="11"/>
        <v>0</v>
      </c>
      <c r="J111" s="58">
        <f>'Fashring Assumptions'!$M$7*'Fashring Counterfactual'!F111</f>
        <v>0</v>
      </c>
      <c r="K111" s="58">
        <f>'Fashring Assumptions'!$M$5*'Fashring Assumptions'!$M$7*'Fashring Counterfactual'!E111</f>
        <v>145.73752342246485</v>
      </c>
      <c r="L111" s="58">
        <f t="shared" si="12"/>
        <v>145.73752342246485</v>
      </c>
    </row>
    <row r="112" spans="1:12" x14ac:dyDescent="0.3">
      <c r="A112" s="60">
        <v>42480</v>
      </c>
      <c r="B112" s="15">
        <f t="shared" si="7"/>
        <v>2016</v>
      </c>
      <c r="C112" s="15">
        <f t="shared" si="8"/>
        <v>4</v>
      </c>
      <c r="D112" s="15">
        <f t="shared" si="9"/>
        <v>20</v>
      </c>
      <c r="E112" s="64">
        <f t="shared" si="13"/>
        <v>1706.8003747594375</v>
      </c>
      <c r="F112" s="15">
        <f>IF(E111&gt;'Fashring Assumptions'!$Q$13,0,'Fashring Assumptions'!$Q$12)</f>
        <v>0</v>
      </c>
      <c r="G112" s="15">
        <v>625</v>
      </c>
      <c r="H112" s="15">
        <f t="shared" si="10"/>
        <v>0</v>
      </c>
      <c r="I112" s="15">
        <f t="shared" si="11"/>
        <v>0</v>
      </c>
      <c r="J112" s="58">
        <f>'Fashring Assumptions'!$M$7*'Fashring Counterfactual'!F112</f>
        <v>0</v>
      </c>
      <c r="K112" s="58">
        <f>'Fashring Assumptions'!$M$5*'Fashring Assumptions'!$M$7*'Fashring Counterfactual'!E112</f>
        <v>106.67502342246485</v>
      </c>
      <c r="L112" s="58">
        <f t="shared" si="12"/>
        <v>106.67502342246485</v>
      </c>
    </row>
    <row r="113" spans="1:12" x14ac:dyDescent="0.3">
      <c r="A113" s="60">
        <v>42481</v>
      </c>
      <c r="B113" s="15">
        <f t="shared" si="7"/>
        <v>2016</v>
      </c>
      <c r="C113" s="15">
        <f t="shared" si="8"/>
        <v>4</v>
      </c>
      <c r="D113" s="15">
        <f t="shared" si="9"/>
        <v>21</v>
      </c>
      <c r="E113" s="64">
        <f t="shared" si="13"/>
        <v>1104.8003747594375</v>
      </c>
      <c r="F113" s="15">
        <f>IF(E112&gt;'Fashring Assumptions'!$Q$13,0,'Fashring Assumptions'!$Q$12)</f>
        <v>0</v>
      </c>
      <c r="G113" s="15">
        <v>602</v>
      </c>
      <c r="H113" s="15">
        <f t="shared" si="10"/>
        <v>0</v>
      </c>
      <c r="I113" s="15">
        <f t="shared" si="11"/>
        <v>0</v>
      </c>
      <c r="J113" s="58">
        <f>'Fashring Assumptions'!$M$7*'Fashring Counterfactual'!F113</f>
        <v>0</v>
      </c>
      <c r="K113" s="58">
        <f>'Fashring Assumptions'!$M$5*'Fashring Assumptions'!$M$7*'Fashring Counterfactual'!E113</f>
        <v>69.050023422464847</v>
      </c>
      <c r="L113" s="58">
        <f t="shared" si="12"/>
        <v>69.050023422464847</v>
      </c>
    </row>
    <row r="114" spans="1:12" x14ac:dyDescent="0.3">
      <c r="A114" s="60">
        <v>42482</v>
      </c>
      <c r="B114" s="15">
        <f t="shared" si="7"/>
        <v>2016</v>
      </c>
      <c r="C114" s="15">
        <f t="shared" si="8"/>
        <v>4</v>
      </c>
      <c r="D114" s="15">
        <f t="shared" si="9"/>
        <v>22</v>
      </c>
      <c r="E114" s="64">
        <f t="shared" si="13"/>
        <v>4859.9504059893907</v>
      </c>
      <c r="F114" s="15">
        <f>IF(E113&gt;'Fashring Assumptions'!$Q$13,0,'Fashring Assumptions'!$Q$12)</f>
        <v>4292.1500312299531</v>
      </c>
      <c r="G114" s="15">
        <v>537</v>
      </c>
      <c r="H114" s="15">
        <f t="shared" si="10"/>
        <v>1</v>
      </c>
      <c r="I114" s="15">
        <f t="shared" si="11"/>
        <v>1000</v>
      </c>
      <c r="J114" s="58">
        <f>'Fashring Assumptions'!$M$7*'Fashring Counterfactual'!F114</f>
        <v>10730.375078074883</v>
      </c>
      <c r="K114" s="58">
        <f>'Fashring Assumptions'!$M$5*'Fashring Assumptions'!$M$7*'Fashring Counterfactual'!E114</f>
        <v>303.74690037433692</v>
      </c>
      <c r="L114" s="58">
        <f t="shared" si="12"/>
        <v>12034.12197844922</v>
      </c>
    </row>
    <row r="115" spans="1:12" x14ac:dyDescent="0.3">
      <c r="A115" s="60">
        <v>42483</v>
      </c>
      <c r="B115" s="15">
        <f t="shared" si="7"/>
        <v>2016</v>
      </c>
      <c r="C115" s="15">
        <f t="shared" si="8"/>
        <v>4</v>
      </c>
      <c r="D115" s="15">
        <f t="shared" si="9"/>
        <v>23</v>
      </c>
      <c r="E115" s="64">
        <f t="shared" si="13"/>
        <v>4313.9504059893907</v>
      </c>
      <c r="F115" s="15">
        <f>IF(E114&gt;'Fashring Assumptions'!$Q$13,0,'Fashring Assumptions'!$Q$12)</f>
        <v>0</v>
      </c>
      <c r="G115" s="15">
        <v>546</v>
      </c>
      <c r="H115" s="15">
        <f t="shared" si="10"/>
        <v>0</v>
      </c>
      <c r="I115" s="15">
        <f t="shared" si="11"/>
        <v>0</v>
      </c>
      <c r="J115" s="58">
        <f>'Fashring Assumptions'!$M$7*'Fashring Counterfactual'!F115</f>
        <v>0</v>
      </c>
      <c r="K115" s="58">
        <f>'Fashring Assumptions'!$M$5*'Fashring Assumptions'!$M$7*'Fashring Counterfactual'!E115</f>
        <v>269.62190037433692</v>
      </c>
      <c r="L115" s="58">
        <f t="shared" si="12"/>
        <v>269.62190037433692</v>
      </c>
    </row>
    <row r="116" spans="1:12" x14ac:dyDescent="0.3">
      <c r="A116" s="60">
        <v>42484</v>
      </c>
      <c r="B116" s="15">
        <f t="shared" si="7"/>
        <v>2016</v>
      </c>
      <c r="C116" s="15">
        <f t="shared" si="8"/>
        <v>4</v>
      </c>
      <c r="D116" s="15">
        <f t="shared" si="9"/>
        <v>24</v>
      </c>
      <c r="E116" s="64">
        <f t="shared" si="13"/>
        <v>3725.9504059893907</v>
      </c>
      <c r="F116" s="15">
        <f>IF(E115&gt;'Fashring Assumptions'!$Q$13,0,'Fashring Assumptions'!$Q$12)</f>
        <v>0</v>
      </c>
      <c r="G116" s="15">
        <v>588</v>
      </c>
      <c r="H116" s="15">
        <f t="shared" si="10"/>
        <v>0</v>
      </c>
      <c r="I116" s="15">
        <f t="shared" si="11"/>
        <v>0</v>
      </c>
      <c r="J116" s="58">
        <f>'Fashring Assumptions'!$M$7*'Fashring Counterfactual'!F116</f>
        <v>0</v>
      </c>
      <c r="K116" s="58">
        <f>'Fashring Assumptions'!$M$5*'Fashring Assumptions'!$M$7*'Fashring Counterfactual'!E116</f>
        <v>232.87190037433692</v>
      </c>
      <c r="L116" s="58">
        <f t="shared" si="12"/>
        <v>232.87190037433692</v>
      </c>
    </row>
    <row r="117" spans="1:12" x14ac:dyDescent="0.3">
      <c r="A117" s="60">
        <v>42485</v>
      </c>
      <c r="B117" s="15">
        <f t="shared" si="7"/>
        <v>2016</v>
      </c>
      <c r="C117" s="15">
        <f t="shared" si="8"/>
        <v>4</v>
      </c>
      <c r="D117" s="15">
        <f t="shared" si="9"/>
        <v>25</v>
      </c>
      <c r="E117" s="64">
        <f t="shared" si="13"/>
        <v>3126.9504059893907</v>
      </c>
      <c r="F117" s="15">
        <f>IF(E116&gt;'Fashring Assumptions'!$Q$13,0,'Fashring Assumptions'!$Q$12)</f>
        <v>0</v>
      </c>
      <c r="G117" s="15">
        <v>599</v>
      </c>
      <c r="H117" s="15">
        <f t="shared" si="10"/>
        <v>0</v>
      </c>
      <c r="I117" s="15">
        <f t="shared" si="11"/>
        <v>0</v>
      </c>
      <c r="J117" s="58">
        <f>'Fashring Assumptions'!$M$7*'Fashring Counterfactual'!F117</f>
        <v>0</v>
      </c>
      <c r="K117" s="58">
        <f>'Fashring Assumptions'!$M$5*'Fashring Assumptions'!$M$7*'Fashring Counterfactual'!E117</f>
        <v>195.43440037433692</v>
      </c>
      <c r="L117" s="58">
        <f t="shared" si="12"/>
        <v>195.43440037433692</v>
      </c>
    </row>
    <row r="118" spans="1:12" x14ac:dyDescent="0.3">
      <c r="A118" s="60">
        <v>42486</v>
      </c>
      <c r="B118" s="15">
        <f t="shared" si="7"/>
        <v>2016</v>
      </c>
      <c r="C118" s="15">
        <f t="shared" si="8"/>
        <v>4</v>
      </c>
      <c r="D118" s="15">
        <f t="shared" si="9"/>
        <v>26</v>
      </c>
      <c r="E118" s="64">
        <f t="shared" si="13"/>
        <v>2586.9504059893907</v>
      </c>
      <c r="F118" s="15">
        <f>IF(E117&gt;'Fashring Assumptions'!$Q$13,0,'Fashring Assumptions'!$Q$12)</f>
        <v>0</v>
      </c>
      <c r="G118" s="15">
        <v>540</v>
      </c>
      <c r="H118" s="15">
        <f t="shared" si="10"/>
        <v>0</v>
      </c>
      <c r="I118" s="15">
        <f t="shared" si="11"/>
        <v>0</v>
      </c>
      <c r="J118" s="58">
        <f>'Fashring Assumptions'!$M$7*'Fashring Counterfactual'!F118</f>
        <v>0</v>
      </c>
      <c r="K118" s="58">
        <f>'Fashring Assumptions'!$M$5*'Fashring Assumptions'!$M$7*'Fashring Counterfactual'!E118</f>
        <v>161.68440037433692</v>
      </c>
      <c r="L118" s="58">
        <f t="shared" si="12"/>
        <v>161.68440037433692</v>
      </c>
    </row>
    <row r="119" spans="1:12" x14ac:dyDescent="0.3">
      <c r="A119" s="60">
        <v>42487</v>
      </c>
      <c r="B119" s="15">
        <f t="shared" si="7"/>
        <v>2016</v>
      </c>
      <c r="C119" s="15">
        <f t="shared" si="8"/>
        <v>4</v>
      </c>
      <c r="D119" s="15">
        <f t="shared" si="9"/>
        <v>27</v>
      </c>
      <c r="E119" s="64">
        <f t="shared" si="13"/>
        <v>2058.9504059893907</v>
      </c>
      <c r="F119" s="15">
        <f>IF(E118&gt;'Fashring Assumptions'!$Q$13,0,'Fashring Assumptions'!$Q$12)</f>
        <v>0</v>
      </c>
      <c r="G119" s="15">
        <v>528</v>
      </c>
      <c r="H119" s="15">
        <f t="shared" si="10"/>
        <v>0</v>
      </c>
      <c r="I119" s="15">
        <f t="shared" si="11"/>
        <v>0</v>
      </c>
      <c r="J119" s="58">
        <f>'Fashring Assumptions'!$M$7*'Fashring Counterfactual'!F119</f>
        <v>0</v>
      </c>
      <c r="K119" s="58">
        <f>'Fashring Assumptions'!$M$5*'Fashring Assumptions'!$M$7*'Fashring Counterfactual'!E119</f>
        <v>128.68440037433692</v>
      </c>
      <c r="L119" s="58">
        <f t="shared" si="12"/>
        <v>128.68440037433692</v>
      </c>
    </row>
    <row r="120" spans="1:12" x14ac:dyDescent="0.3">
      <c r="A120" s="60">
        <v>42488</v>
      </c>
      <c r="B120" s="15">
        <f t="shared" si="7"/>
        <v>2016</v>
      </c>
      <c r="C120" s="15">
        <f t="shared" si="8"/>
        <v>4</v>
      </c>
      <c r="D120" s="15">
        <f t="shared" si="9"/>
        <v>28</v>
      </c>
      <c r="E120" s="64">
        <f t="shared" si="13"/>
        <v>1529.9504059893907</v>
      </c>
      <c r="F120" s="15">
        <f>IF(E119&gt;'Fashring Assumptions'!$Q$13,0,'Fashring Assumptions'!$Q$12)</f>
        <v>0</v>
      </c>
      <c r="G120" s="15">
        <v>529</v>
      </c>
      <c r="H120" s="15">
        <f t="shared" si="10"/>
        <v>0</v>
      </c>
      <c r="I120" s="15">
        <f t="shared" si="11"/>
        <v>0</v>
      </c>
      <c r="J120" s="58">
        <f>'Fashring Assumptions'!$M$7*'Fashring Counterfactual'!F120</f>
        <v>0</v>
      </c>
      <c r="K120" s="58">
        <f>'Fashring Assumptions'!$M$5*'Fashring Assumptions'!$M$7*'Fashring Counterfactual'!E120</f>
        <v>95.621900374336917</v>
      </c>
      <c r="L120" s="58">
        <f t="shared" si="12"/>
        <v>95.621900374336917</v>
      </c>
    </row>
    <row r="121" spans="1:12" x14ac:dyDescent="0.3">
      <c r="A121" s="60">
        <v>42489</v>
      </c>
      <c r="B121" s="15">
        <f t="shared" si="7"/>
        <v>2016</v>
      </c>
      <c r="C121" s="15">
        <f t="shared" si="8"/>
        <v>4</v>
      </c>
      <c r="D121" s="15">
        <f t="shared" si="9"/>
        <v>29</v>
      </c>
      <c r="E121" s="64">
        <f t="shared" si="13"/>
        <v>945.95040598939067</v>
      </c>
      <c r="F121" s="15">
        <f>IF(E120&gt;'Fashring Assumptions'!$Q$13,0,'Fashring Assumptions'!$Q$12)</f>
        <v>0</v>
      </c>
      <c r="G121" s="15">
        <v>584</v>
      </c>
      <c r="H121" s="15">
        <f t="shared" si="10"/>
        <v>0</v>
      </c>
      <c r="I121" s="15">
        <f t="shared" si="11"/>
        <v>0</v>
      </c>
      <c r="J121" s="58">
        <f>'Fashring Assumptions'!$M$7*'Fashring Counterfactual'!F121</f>
        <v>0</v>
      </c>
      <c r="K121" s="58">
        <f>'Fashring Assumptions'!$M$5*'Fashring Assumptions'!$M$7*'Fashring Counterfactual'!E121</f>
        <v>59.121900374336917</v>
      </c>
      <c r="L121" s="58">
        <f t="shared" si="12"/>
        <v>59.121900374336917</v>
      </c>
    </row>
    <row r="122" spans="1:12" x14ac:dyDescent="0.3">
      <c r="A122" s="60">
        <v>42490</v>
      </c>
      <c r="B122" s="15">
        <f t="shared" si="7"/>
        <v>2016</v>
      </c>
      <c r="C122" s="15">
        <f t="shared" si="8"/>
        <v>4</v>
      </c>
      <c r="D122" s="15">
        <f t="shared" si="9"/>
        <v>30</v>
      </c>
      <c r="E122" s="64">
        <f t="shared" si="13"/>
        <v>4620.1004372193438</v>
      </c>
      <c r="F122" s="15">
        <f>IF(E121&gt;'Fashring Assumptions'!$Q$13,0,'Fashring Assumptions'!$Q$12)</f>
        <v>4292.1500312299531</v>
      </c>
      <c r="G122" s="15">
        <v>618</v>
      </c>
      <c r="H122" s="15">
        <f t="shared" si="10"/>
        <v>1</v>
      </c>
      <c r="I122" s="15">
        <f t="shared" si="11"/>
        <v>1000</v>
      </c>
      <c r="J122" s="58">
        <f>'Fashring Assumptions'!$M$7*'Fashring Counterfactual'!F122</f>
        <v>10730.375078074883</v>
      </c>
      <c r="K122" s="58">
        <f>'Fashring Assumptions'!$M$5*'Fashring Assumptions'!$M$7*'Fashring Counterfactual'!E122</f>
        <v>288.75627732620899</v>
      </c>
      <c r="L122" s="58">
        <f t="shared" si="12"/>
        <v>12019.131355401092</v>
      </c>
    </row>
    <row r="123" spans="1:12" x14ac:dyDescent="0.3">
      <c r="A123" s="60">
        <v>42491</v>
      </c>
      <c r="B123" s="15">
        <f t="shared" si="7"/>
        <v>2016</v>
      </c>
      <c r="C123" s="15">
        <f t="shared" si="8"/>
        <v>5</v>
      </c>
      <c r="D123" s="15">
        <f t="shared" si="9"/>
        <v>1</v>
      </c>
      <c r="E123" s="64">
        <f t="shared" si="13"/>
        <v>4047.1004372193438</v>
      </c>
      <c r="F123" s="15">
        <f>IF(E122&gt;'Fashring Assumptions'!$Q$13,0,'Fashring Assumptions'!$Q$12)</f>
        <v>0</v>
      </c>
      <c r="G123" s="15">
        <v>573</v>
      </c>
      <c r="H123" s="15">
        <f t="shared" si="10"/>
        <v>0</v>
      </c>
      <c r="I123" s="15">
        <f t="shared" si="11"/>
        <v>0</v>
      </c>
      <c r="J123" s="58">
        <f>'Fashring Assumptions'!$M$7*'Fashring Counterfactual'!F123</f>
        <v>0</v>
      </c>
      <c r="K123" s="58">
        <f>'Fashring Assumptions'!$M$5*'Fashring Assumptions'!$M$7*'Fashring Counterfactual'!E123</f>
        <v>252.94377732620899</v>
      </c>
      <c r="L123" s="58">
        <f t="shared" si="12"/>
        <v>252.94377732620899</v>
      </c>
    </row>
    <row r="124" spans="1:12" x14ac:dyDescent="0.3">
      <c r="A124" s="60">
        <v>42492</v>
      </c>
      <c r="B124" s="15">
        <f t="shared" si="7"/>
        <v>2016</v>
      </c>
      <c r="C124" s="15">
        <f t="shared" si="8"/>
        <v>5</v>
      </c>
      <c r="D124" s="15">
        <f t="shared" si="9"/>
        <v>2</v>
      </c>
      <c r="E124" s="64">
        <f t="shared" si="13"/>
        <v>3501.1004372193438</v>
      </c>
      <c r="F124" s="15">
        <f>IF(E123&gt;'Fashring Assumptions'!$Q$13,0,'Fashring Assumptions'!$Q$12)</f>
        <v>0</v>
      </c>
      <c r="G124" s="15">
        <v>546</v>
      </c>
      <c r="H124" s="15">
        <f t="shared" si="10"/>
        <v>0</v>
      </c>
      <c r="I124" s="15">
        <f t="shared" si="11"/>
        <v>0</v>
      </c>
      <c r="J124" s="58">
        <f>'Fashring Assumptions'!$M$7*'Fashring Counterfactual'!F124</f>
        <v>0</v>
      </c>
      <c r="K124" s="58">
        <f>'Fashring Assumptions'!$M$5*'Fashring Assumptions'!$M$7*'Fashring Counterfactual'!E124</f>
        <v>218.81877732620899</v>
      </c>
      <c r="L124" s="58">
        <f t="shared" si="12"/>
        <v>218.81877732620899</v>
      </c>
    </row>
    <row r="125" spans="1:12" x14ac:dyDescent="0.3">
      <c r="A125" s="60">
        <v>42493</v>
      </c>
      <c r="B125" s="15">
        <f t="shared" si="7"/>
        <v>2016</v>
      </c>
      <c r="C125" s="15">
        <f t="shared" si="8"/>
        <v>5</v>
      </c>
      <c r="D125" s="15">
        <f t="shared" si="9"/>
        <v>3</v>
      </c>
      <c r="E125" s="64">
        <f t="shared" si="13"/>
        <v>2854.1004372193438</v>
      </c>
      <c r="F125" s="15">
        <f>IF(E124&gt;'Fashring Assumptions'!$Q$13,0,'Fashring Assumptions'!$Q$12)</f>
        <v>0</v>
      </c>
      <c r="G125" s="15">
        <v>647</v>
      </c>
      <c r="H125" s="15">
        <f t="shared" si="10"/>
        <v>0</v>
      </c>
      <c r="I125" s="15">
        <f t="shared" si="11"/>
        <v>0</v>
      </c>
      <c r="J125" s="58">
        <f>'Fashring Assumptions'!$M$7*'Fashring Counterfactual'!F125</f>
        <v>0</v>
      </c>
      <c r="K125" s="58">
        <f>'Fashring Assumptions'!$M$5*'Fashring Assumptions'!$M$7*'Fashring Counterfactual'!E125</f>
        <v>178.38127732620899</v>
      </c>
      <c r="L125" s="58">
        <f t="shared" si="12"/>
        <v>178.38127732620899</v>
      </c>
    </row>
    <row r="126" spans="1:12" x14ac:dyDescent="0.3">
      <c r="A126" s="60">
        <v>42494</v>
      </c>
      <c r="B126" s="15">
        <f t="shared" si="7"/>
        <v>2016</v>
      </c>
      <c r="C126" s="15">
        <f t="shared" si="8"/>
        <v>5</v>
      </c>
      <c r="D126" s="15">
        <f t="shared" si="9"/>
        <v>4</v>
      </c>
      <c r="E126" s="64">
        <f t="shared" si="13"/>
        <v>2348.1004372193438</v>
      </c>
      <c r="F126" s="15">
        <f>IF(E125&gt;'Fashring Assumptions'!$Q$13,0,'Fashring Assumptions'!$Q$12)</f>
        <v>0</v>
      </c>
      <c r="G126" s="15">
        <v>506</v>
      </c>
      <c r="H126" s="15">
        <f t="shared" si="10"/>
        <v>0</v>
      </c>
      <c r="I126" s="15">
        <f t="shared" si="11"/>
        <v>0</v>
      </c>
      <c r="J126" s="58">
        <f>'Fashring Assumptions'!$M$7*'Fashring Counterfactual'!F126</f>
        <v>0</v>
      </c>
      <c r="K126" s="58">
        <f>'Fashring Assumptions'!$M$5*'Fashring Assumptions'!$M$7*'Fashring Counterfactual'!E126</f>
        <v>146.75627732620899</v>
      </c>
      <c r="L126" s="58">
        <f t="shared" si="12"/>
        <v>146.75627732620899</v>
      </c>
    </row>
    <row r="127" spans="1:12" x14ac:dyDescent="0.3">
      <c r="A127" s="60">
        <v>42495</v>
      </c>
      <c r="B127" s="15">
        <f t="shared" si="7"/>
        <v>2016</v>
      </c>
      <c r="C127" s="15">
        <f t="shared" si="8"/>
        <v>5</v>
      </c>
      <c r="D127" s="15">
        <f t="shared" si="9"/>
        <v>5</v>
      </c>
      <c r="E127" s="64">
        <f t="shared" si="13"/>
        <v>1787.1004372193438</v>
      </c>
      <c r="F127" s="15">
        <f>IF(E126&gt;'Fashring Assumptions'!$Q$13,0,'Fashring Assumptions'!$Q$12)</f>
        <v>0</v>
      </c>
      <c r="G127" s="15">
        <v>561</v>
      </c>
      <c r="H127" s="15">
        <f t="shared" si="10"/>
        <v>0</v>
      </c>
      <c r="I127" s="15">
        <f t="shared" si="11"/>
        <v>0</v>
      </c>
      <c r="J127" s="58">
        <f>'Fashring Assumptions'!$M$7*'Fashring Counterfactual'!F127</f>
        <v>0</v>
      </c>
      <c r="K127" s="58">
        <f>'Fashring Assumptions'!$M$5*'Fashring Assumptions'!$M$7*'Fashring Counterfactual'!E127</f>
        <v>111.69377732620899</v>
      </c>
      <c r="L127" s="58">
        <f t="shared" si="12"/>
        <v>111.69377732620899</v>
      </c>
    </row>
    <row r="128" spans="1:12" x14ac:dyDescent="0.3">
      <c r="A128" s="60">
        <v>42496</v>
      </c>
      <c r="B128" s="15">
        <f t="shared" si="7"/>
        <v>2016</v>
      </c>
      <c r="C128" s="15">
        <f t="shared" si="8"/>
        <v>5</v>
      </c>
      <c r="D128" s="15">
        <f t="shared" si="9"/>
        <v>6</v>
      </c>
      <c r="E128" s="64">
        <f t="shared" si="13"/>
        <v>1231.1004372193438</v>
      </c>
      <c r="F128" s="15">
        <f>IF(E127&gt;'Fashring Assumptions'!$Q$13,0,'Fashring Assumptions'!$Q$12)</f>
        <v>0</v>
      </c>
      <c r="G128" s="15">
        <v>556</v>
      </c>
      <c r="H128" s="15">
        <f t="shared" si="10"/>
        <v>0</v>
      </c>
      <c r="I128" s="15">
        <f t="shared" si="11"/>
        <v>0</v>
      </c>
      <c r="J128" s="58">
        <f>'Fashring Assumptions'!$M$7*'Fashring Counterfactual'!F128</f>
        <v>0</v>
      </c>
      <c r="K128" s="58">
        <f>'Fashring Assumptions'!$M$5*'Fashring Assumptions'!$M$7*'Fashring Counterfactual'!E128</f>
        <v>76.943777326208988</v>
      </c>
      <c r="L128" s="58">
        <f t="shared" si="12"/>
        <v>76.943777326208988</v>
      </c>
    </row>
    <row r="129" spans="1:12" x14ac:dyDescent="0.3">
      <c r="A129" s="60">
        <v>42497</v>
      </c>
      <c r="B129" s="15">
        <f t="shared" si="7"/>
        <v>2016</v>
      </c>
      <c r="C129" s="15">
        <f t="shared" si="8"/>
        <v>5</v>
      </c>
      <c r="D129" s="15">
        <f t="shared" si="9"/>
        <v>7</v>
      </c>
      <c r="E129" s="64">
        <f t="shared" si="13"/>
        <v>4942.2504684492969</v>
      </c>
      <c r="F129" s="15">
        <f>IF(E128&gt;'Fashring Assumptions'!$Q$13,0,'Fashring Assumptions'!$Q$12)</f>
        <v>4292.1500312299531</v>
      </c>
      <c r="G129" s="15">
        <v>581</v>
      </c>
      <c r="H129" s="15">
        <f t="shared" si="10"/>
        <v>1</v>
      </c>
      <c r="I129" s="15">
        <f t="shared" si="11"/>
        <v>1000</v>
      </c>
      <c r="J129" s="58">
        <f>'Fashring Assumptions'!$M$7*'Fashring Counterfactual'!F129</f>
        <v>10730.375078074883</v>
      </c>
      <c r="K129" s="58">
        <f>'Fashring Assumptions'!$M$5*'Fashring Assumptions'!$M$7*'Fashring Counterfactual'!E129</f>
        <v>308.89065427808106</v>
      </c>
      <c r="L129" s="58">
        <f t="shared" si="12"/>
        <v>12039.265732352964</v>
      </c>
    </row>
    <row r="130" spans="1:12" x14ac:dyDescent="0.3">
      <c r="A130" s="60">
        <v>42498</v>
      </c>
      <c r="B130" s="15">
        <f t="shared" si="7"/>
        <v>2016</v>
      </c>
      <c r="C130" s="15">
        <f t="shared" si="8"/>
        <v>5</v>
      </c>
      <c r="D130" s="15">
        <f t="shared" si="9"/>
        <v>8</v>
      </c>
      <c r="E130" s="64">
        <f t="shared" si="13"/>
        <v>4336.2504684492969</v>
      </c>
      <c r="F130" s="15">
        <f>IF(E129&gt;'Fashring Assumptions'!$Q$13,0,'Fashring Assumptions'!$Q$12)</f>
        <v>0</v>
      </c>
      <c r="G130" s="15">
        <v>606</v>
      </c>
      <c r="H130" s="15">
        <f t="shared" si="10"/>
        <v>0</v>
      </c>
      <c r="I130" s="15">
        <f t="shared" si="11"/>
        <v>0</v>
      </c>
      <c r="J130" s="58">
        <f>'Fashring Assumptions'!$M$7*'Fashring Counterfactual'!F130</f>
        <v>0</v>
      </c>
      <c r="K130" s="58">
        <f>'Fashring Assumptions'!$M$5*'Fashring Assumptions'!$M$7*'Fashring Counterfactual'!E130</f>
        <v>271.01565427808106</v>
      </c>
      <c r="L130" s="58">
        <f t="shared" si="12"/>
        <v>271.01565427808106</v>
      </c>
    </row>
    <row r="131" spans="1:12" x14ac:dyDescent="0.3">
      <c r="A131" s="60">
        <v>42499</v>
      </c>
      <c r="B131" s="15">
        <f t="shared" ref="B131:B194" si="14">YEAR(A131)</f>
        <v>2016</v>
      </c>
      <c r="C131" s="15">
        <f t="shared" ref="C131:C194" si="15">MONTH(A131)</f>
        <v>5</v>
      </c>
      <c r="D131" s="15">
        <f t="shared" ref="D131:D194" si="16">DAY(A131)</f>
        <v>9</v>
      </c>
      <c r="E131" s="64">
        <f t="shared" si="13"/>
        <v>3802.2504684492969</v>
      </c>
      <c r="F131" s="15">
        <f>IF(E130&gt;'Fashring Assumptions'!$Q$13,0,'Fashring Assumptions'!$Q$12)</f>
        <v>0</v>
      </c>
      <c r="G131" s="15">
        <v>534</v>
      </c>
      <c r="H131" s="15">
        <f t="shared" ref="H131:H194" si="17">IF(F131&gt;0,1,0)</f>
        <v>0</v>
      </c>
      <c r="I131" s="15">
        <f t="shared" ref="I131:I194" si="18">1000*H131</f>
        <v>0</v>
      </c>
      <c r="J131" s="58">
        <f>'Fashring Assumptions'!$M$7*'Fashring Counterfactual'!F131</f>
        <v>0</v>
      </c>
      <c r="K131" s="58">
        <f>'Fashring Assumptions'!$M$5*'Fashring Assumptions'!$M$7*'Fashring Counterfactual'!E131</f>
        <v>237.64065427808106</v>
      </c>
      <c r="L131" s="58">
        <f t="shared" ref="L131:L194" si="19">SUM(I131:K131)</f>
        <v>237.64065427808106</v>
      </c>
    </row>
    <row r="132" spans="1:12" x14ac:dyDescent="0.3">
      <c r="A132" s="60">
        <v>42500</v>
      </c>
      <c r="B132" s="15">
        <f t="shared" si="14"/>
        <v>2016</v>
      </c>
      <c r="C132" s="15">
        <f t="shared" si="15"/>
        <v>5</v>
      </c>
      <c r="D132" s="15">
        <f t="shared" si="16"/>
        <v>10</v>
      </c>
      <c r="E132" s="64">
        <f t="shared" ref="E132:E195" si="20">E131-G132+F132</f>
        <v>3226.2504684492969</v>
      </c>
      <c r="F132" s="15">
        <f>IF(E131&gt;'Fashring Assumptions'!$Q$13,0,'Fashring Assumptions'!$Q$12)</f>
        <v>0</v>
      </c>
      <c r="G132" s="15">
        <v>576</v>
      </c>
      <c r="H132" s="15">
        <f t="shared" si="17"/>
        <v>0</v>
      </c>
      <c r="I132" s="15">
        <f t="shared" si="18"/>
        <v>0</v>
      </c>
      <c r="J132" s="58">
        <f>'Fashring Assumptions'!$M$7*'Fashring Counterfactual'!F132</f>
        <v>0</v>
      </c>
      <c r="K132" s="58">
        <f>'Fashring Assumptions'!$M$5*'Fashring Assumptions'!$M$7*'Fashring Counterfactual'!E132</f>
        <v>201.64065427808106</v>
      </c>
      <c r="L132" s="58">
        <f t="shared" si="19"/>
        <v>201.64065427808106</v>
      </c>
    </row>
    <row r="133" spans="1:12" x14ac:dyDescent="0.3">
      <c r="A133" s="60">
        <v>42501</v>
      </c>
      <c r="B133" s="15">
        <f t="shared" si="14"/>
        <v>2016</v>
      </c>
      <c r="C133" s="15">
        <f t="shared" si="15"/>
        <v>5</v>
      </c>
      <c r="D133" s="15">
        <f t="shared" si="16"/>
        <v>11</v>
      </c>
      <c r="E133" s="64">
        <f t="shared" si="20"/>
        <v>2673.2504684492969</v>
      </c>
      <c r="F133" s="15">
        <f>IF(E132&gt;'Fashring Assumptions'!$Q$13,0,'Fashring Assumptions'!$Q$12)</f>
        <v>0</v>
      </c>
      <c r="G133" s="15">
        <v>553</v>
      </c>
      <c r="H133" s="15">
        <f t="shared" si="17"/>
        <v>0</v>
      </c>
      <c r="I133" s="15">
        <f t="shared" si="18"/>
        <v>0</v>
      </c>
      <c r="J133" s="58">
        <f>'Fashring Assumptions'!$M$7*'Fashring Counterfactual'!F133</f>
        <v>0</v>
      </c>
      <c r="K133" s="58">
        <f>'Fashring Assumptions'!$M$5*'Fashring Assumptions'!$M$7*'Fashring Counterfactual'!E133</f>
        <v>167.07815427808106</v>
      </c>
      <c r="L133" s="58">
        <f t="shared" si="19"/>
        <v>167.07815427808106</v>
      </c>
    </row>
    <row r="134" spans="1:12" x14ac:dyDescent="0.3">
      <c r="A134" s="60">
        <v>42502</v>
      </c>
      <c r="B134" s="15">
        <f t="shared" si="14"/>
        <v>2016</v>
      </c>
      <c r="C134" s="15">
        <f t="shared" si="15"/>
        <v>5</v>
      </c>
      <c r="D134" s="15">
        <f t="shared" si="16"/>
        <v>12</v>
      </c>
      <c r="E134" s="64">
        <f t="shared" si="20"/>
        <v>2120.2504684492969</v>
      </c>
      <c r="F134" s="15">
        <f>IF(E133&gt;'Fashring Assumptions'!$Q$13,0,'Fashring Assumptions'!$Q$12)</f>
        <v>0</v>
      </c>
      <c r="G134" s="15">
        <v>553</v>
      </c>
      <c r="H134" s="15">
        <f t="shared" si="17"/>
        <v>0</v>
      </c>
      <c r="I134" s="15">
        <f t="shared" si="18"/>
        <v>0</v>
      </c>
      <c r="J134" s="58">
        <f>'Fashring Assumptions'!$M$7*'Fashring Counterfactual'!F134</f>
        <v>0</v>
      </c>
      <c r="K134" s="58">
        <f>'Fashring Assumptions'!$M$5*'Fashring Assumptions'!$M$7*'Fashring Counterfactual'!E134</f>
        <v>132.51565427808106</v>
      </c>
      <c r="L134" s="58">
        <f t="shared" si="19"/>
        <v>132.51565427808106</v>
      </c>
    </row>
    <row r="135" spans="1:12" x14ac:dyDescent="0.3">
      <c r="A135" s="60">
        <v>42503</v>
      </c>
      <c r="B135" s="15">
        <f t="shared" si="14"/>
        <v>2016</v>
      </c>
      <c r="C135" s="15">
        <f t="shared" si="15"/>
        <v>5</v>
      </c>
      <c r="D135" s="15">
        <f t="shared" si="16"/>
        <v>13</v>
      </c>
      <c r="E135" s="64">
        <f t="shared" si="20"/>
        <v>1490.2504684492969</v>
      </c>
      <c r="F135" s="15">
        <f>IF(E134&gt;'Fashring Assumptions'!$Q$13,0,'Fashring Assumptions'!$Q$12)</f>
        <v>0</v>
      </c>
      <c r="G135" s="15">
        <v>630</v>
      </c>
      <c r="H135" s="15">
        <f t="shared" si="17"/>
        <v>0</v>
      </c>
      <c r="I135" s="15">
        <f t="shared" si="18"/>
        <v>0</v>
      </c>
      <c r="J135" s="58">
        <f>'Fashring Assumptions'!$M$7*'Fashring Counterfactual'!F135</f>
        <v>0</v>
      </c>
      <c r="K135" s="58">
        <f>'Fashring Assumptions'!$M$5*'Fashring Assumptions'!$M$7*'Fashring Counterfactual'!E135</f>
        <v>93.140654278081058</v>
      </c>
      <c r="L135" s="58">
        <f t="shared" si="19"/>
        <v>93.140654278081058</v>
      </c>
    </row>
    <row r="136" spans="1:12" x14ac:dyDescent="0.3">
      <c r="A136" s="60">
        <v>42504</v>
      </c>
      <c r="B136" s="15">
        <f t="shared" si="14"/>
        <v>2016</v>
      </c>
      <c r="C136" s="15">
        <f t="shared" si="15"/>
        <v>5</v>
      </c>
      <c r="D136" s="15">
        <f t="shared" si="16"/>
        <v>14</v>
      </c>
      <c r="E136" s="64">
        <f t="shared" si="20"/>
        <v>863.25046844929693</v>
      </c>
      <c r="F136" s="15">
        <f>IF(E135&gt;'Fashring Assumptions'!$Q$13,0,'Fashring Assumptions'!$Q$12)</f>
        <v>0</v>
      </c>
      <c r="G136" s="15">
        <v>627</v>
      </c>
      <c r="H136" s="15">
        <f t="shared" si="17"/>
        <v>0</v>
      </c>
      <c r="I136" s="15">
        <f t="shared" si="18"/>
        <v>0</v>
      </c>
      <c r="J136" s="58">
        <f>'Fashring Assumptions'!$M$7*'Fashring Counterfactual'!F136</f>
        <v>0</v>
      </c>
      <c r="K136" s="58">
        <f>'Fashring Assumptions'!$M$5*'Fashring Assumptions'!$M$7*'Fashring Counterfactual'!E136</f>
        <v>53.953154278081058</v>
      </c>
      <c r="L136" s="58">
        <f t="shared" si="19"/>
        <v>53.953154278081058</v>
      </c>
    </row>
    <row r="137" spans="1:12" x14ac:dyDescent="0.3">
      <c r="A137" s="60">
        <v>42505</v>
      </c>
      <c r="B137" s="15">
        <f t="shared" si="14"/>
        <v>2016</v>
      </c>
      <c r="C137" s="15">
        <f t="shared" si="15"/>
        <v>5</v>
      </c>
      <c r="D137" s="15">
        <f t="shared" si="16"/>
        <v>15</v>
      </c>
      <c r="E137" s="64">
        <f t="shared" si="20"/>
        <v>4550.4004996792501</v>
      </c>
      <c r="F137" s="15">
        <f>IF(E136&gt;'Fashring Assumptions'!$Q$13,0,'Fashring Assumptions'!$Q$12)</f>
        <v>4292.1500312299531</v>
      </c>
      <c r="G137" s="15">
        <v>605</v>
      </c>
      <c r="H137" s="15">
        <f t="shared" si="17"/>
        <v>1</v>
      </c>
      <c r="I137" s="15">
        <f t="shared" si="18"/>
        <v>1000</v>
      </c>
      <c r="J137" s="58">
        <f>'Fashring Assumptions'!$M$7*'Fashring Counterfactual'!F137</f>
        <v>10730.375078074883</v>
      </c>
      <c r="K137" s="58">
        <f>'Fashring Assumptions'!$M$5*'Fashring Assumptions'!$M$7*'Fashring Counterfactual'!E137</f>
        <v>284.40003122995313</v>
      </c>
      <c r="L137" s="58">
        <f t="shared" si="19"/>
        <v>12014.775109304835</v>
      </c>
    </row>
    <row r="138" spans="1:12" x14ac:dyDescent="0.3">
      <c r="A138" s="60">
        <v>42506</v>
      </c>
      <c r="B138" s="15">
        <f t="shared" si="14"/>
        <v>2016</v>
      </c>
      <c r="C138" s="15">
        <f t="shared" si="15"/>
        <v>5</v>
      </c>
      <c r="D138" s="15">
        <f t="shared" si="16"/>
        <v>16</v>
      </c>
      <c r="E138" s="64">
        <f t="shared" si="20"/>
        <v>4008.4004996792501</v>
      </c>
      <c r="F138" s="15">
        <f>IF(E137&gt;'Fashring Assumptions'!$Q$13,0,'Fashring Assumptions'!$Q$12)</f>
        <v>0</v>
      </c>
      <c r="G138" s="15">
        <v>542</v>
      </c>
      <c r="H138" s="15">
        <f t="shared" si="17"/>
        <v>0</v>
      </c>
      <c r="I138" s="15">
        <f t="shared" si="18"/>
        <v>0</v>
      </c>
      <c r="J138" s="58">
        <f>'Fashring Assumptions'!$M$7*'Fashring Counterfactual'!F138</f>
        <v>0</v>
      </c>
      <c r="K138" s="58">
        <f>'Fashring Assumptions'!$M$5*'Fashring Assumptions'!$M$7*'Fashring Counterfactual'!E138</f>
        <v>250.52503122995313</v>
      </c>
      <c r="L138" s="58">
        <f t="shared" si="19"/>
        <v>250.52503122995313</v>
      </c>
    </row>
    <row r="139" spans="1:12" x14ac:dyDescent="0.3">
      <c r="A139" s="60">
        <v>42507</v>
      </c>
      <c r="B139" s="15">
        <f t="shared" si="14"/>
        <v>2016</v>
      </c>
      <c r="C139" s="15">
        <f t="shared" si="15"/>
        <v>5</v>
      </c>
      <c r="D139" s="15">
        <f t="shared" si="16"/>
        <v>17</v>
      </c>
      <c r="E139" s="64">
        <f t="shared" si="20"/>
        <v>3317.4004996792501</v>
      </c>
      <c r="F139" s="15">
        <f>IF(E138&gt;'Fashring Assumptions'!$Q$13,0,'Fashring Assumptions'!$Q$12)</f>
        <v>0</v>
      </c>
      <c r="G139" s="15">
        <v>691</v>
      </c>
      <c r="H139" s="15">
        <f t="shared" si="17"/>
        <v>0</v>
      </c>
      <c r="I139" s="15">
        <f t="shared" si="18"/>
        <v>0</v>
      </c>
      <c r="J139" s="58">
        <f>'Fashring Assumptions'!$M$7*'Fashring Counterfactual'!F139</f>
        <v>0</v>
      </c>
      <c r="K139" s="58">
        <f>'Fashring Assumptions'!$M$5*'Fashring Assumptions'!$M$7*'Fashring Counterfactual'!E139</f>
        <v>207.33753122995313</v>
      </c>
      <c r="L139" s="58">
        <f t="shared" si="19"/>
        <v>207.33753122995313</v>
      </c>
    </row>
    <row r="140" spans="1:12" x14ac:dyDescent="0.3">
      <c r="A140" s="60">
        <v>42508</v>
      </c>
      <c r="B140" s="15">
        <f t="shared" si="14"/>
        <v>2016</v>
      </c>
      <c r="C140" s="15">
        <f t="shared" si="15"/>
        <v>5</v>
      </c>
      <c r="D140" s="15">
        <f t="shared" si="16"/>
        <v>18</v>
      </c>
      <c r="E140" s="64">
        <f t="shared" si="20"/>
        <v>2874.4004996792501</v>
      </c>
      <c r="F140" s="15">
        <f>IF(E139&gt;'Fashring Assumptions'!$Q$13,0,'Fashring Assumptions'!$Q$12)</f>
        <v>0</v>
      </c>
      <c r="G140" s="15">
        <v>443</v>
      </c>
      <c r="H140" s="15">
        <f t="shared" si="17"/>
        <v>0</v>
      </c>
      <c r="I140" s="15">
        <f t="shared" si="18"/>
        <v>0</v>
      </c>
      <c r="J140" s="58">
        <f>'Fashring Assumptions'!$M$7*'Fashring Counterfactual'!F140</f>
        <v>0</v>
      </c>
      <c r="K140" s="58">
        <f>'Fashring Assumptions'!$M$5*'Fashring Assumptions'!$M$7*'Fashring Counterfactual'!E140</f>
        <v>179.65003122995313</v>
      </c>
      <c r="L140" s="58">
        <f t="shared" si="19"/>
        <v>179.65003122995313</v>
      </c>
    </row>
    <row r="141" spans="1:12" x14ac:dyDescent="0.3">
      <c r="A141" s="60">
        <v>42509</v>
      </c>
      <c r="B141" s="15">
        <f t="shared" si="14"/>
        <v>2016</v>
      </c>
      <c r="C141" s="15">
        <f t="shared" si="15"/>
        <v>5</v>
      </c>
      <c r="D141" s="15">
        <f t="shared" si="16"/>
        <v>19</v>
      </c>
      <c r="E141" s="64">
        <f t="shared" si="20"/>
        <v>2335.4004996792501</v>
      </c>
      <c r="F141" s="15">
        <f>IF(E140&gt;'Fashring Assumptions'!$Q$13,0,'Fashring Assumptions'!$Q$12)</f>
        <v>0</v>
      </c>
      <c r="G141" s="15">
        <v>539</v>
      </c>
      <c r="H141" s="15">
        <f t="shared" si="17"/>
        <v>0</v>
      </c>
      <c r="I141" s="15">
        <f t="shared" si="18"/>
        <v>0</v>
      </c>
      <c r="J141" s="58">
        <f>'Fashring Assumptions'!$M$7*'Fashring Counterfactual'!F141</f>
        <v>0</v>
      </c>
      <c r="K141" s="58">
        <f>'Fashring Assumptions'!$M$5*'Fashring Assumptions'!$M$7*'Fashring Counterfactual'!E141</f>
        <v>145.96253122995313</v>
      </c>
      <c r="L141" s="58">
        <f t="shared" si="19"/>
        <v>145.96253122995313</v>
      </c>
    </row>
    <row r="142" spans="1:12" x14ac:dyDescent="0.3">
      <c r="A142" s="60">
        <v>42510</v>
      </c>
      <c r="B142" s="15">
        <f t="shared" si="14"/>
        <v>2016</v>
      </c>
      <c r="C142" s="15">
        <f t="shared" si="15"/>
        <v>5</v>
      </c>
      <c r="D142" s="15">
        <f t="shared" si="16"/>
        <v>20</v>
      </c>
      <c r="E142" s="64">
        <f t="shared" si="20"/>
        <v>1791.4004996792501</v>
      </c>
      <c r="F142" s="15">
        <f>IF(E141&gt;'Fashring Assumptions'!$Q$13,0,'Fashring Assumptions'!$Q$12)</f>
        <v>0</v>
      </c>
      <c r="G142" s="15">
        <v>544</v>
      </c>
      <c r="H142" s="15">
        <f t="shared" si="17"/>
        <v>0</v>
      </c>
      <c r="I142" s="15">
        <f t="shared" si="18"/>
        <v>0</v>
      </c>
      <c r="J142" s="58">
        <f>'Fashring Assumptions'!$M$7*'Fashring Counterfactual'!F142</f>
        <v>0</v>
      </c>
      <c r="K142" s="58">
        <f>'Fashring Assumptions'!$M$5*'Fashring Assumptions'!$M$7*'Fashring Counterfactual'!E142</f>
        <v>111.96253122995313</v>
      </c>
      <c r="L142" s="58">
        <f t="shared" si="19"/>
        <v>111.96253122995313</v>
      </c>
    </row>
    <row r="143" spans="1:12" x14ac:dyDescent="0.3">
      <c r="A143" s="60">
        <v>42511</v>
      </c>
      <c r="B143" s="15">
        <f t="shared" si="14"/>
        <v>2016</v>
      </c>
      <c r="C143" s="15">
        <f t="shared" si="15"/>
        <v>5</v>
      </c>
      <c r="D143" s="15">
        <f t="shared" si="16"/>
        <v>21</v>
      </c>
      <c r="E143" s="64">
        <f t="shared" si="20"/>
        <v>1246.4004996792501</v>
      </c>
      <c r="F143" s="15">
        <f>IF(E142&gt;'Fashring Assumptions'!$Q$13,0,'Fashring Assumptions'!$Q$12)</f>
        <v>0</v>
      </c>
      <c r="G143" s="15">
        <v>545</v>
      </c>
      <c r="H143" s="15">
        <f t="shared" si="17"/>
        <v>0</v>
      </c>
      <c r="I143" s="15">
        <f t="shared" si="18"/>
        <v>0</v>
      </c>
      <c r="J143" s="58">
        <f>'Fashring Assumptions'!$M$7*'Fashring Counterfactual'!F143</f>
        <v>0</v>
      </c>
      <c r="K143" s="58">
        <f>'Fashring Assumptions'!$M$5*'Fashring Assumptions'!$M$7*'Fashring Counterfactual'!E143</f>
        <v>77.900031229953129</v>
      </c>
      <c r="L143" s="58">
        <f t="shared" si="19"/>
        <v>77.900031229953129</v>
      </c>
    </row>
    <row r="144" spans="1:12" x14ac:dyDescent="0.3">
      <c r="A144" s="60">
        <v>42512</v>
      </c>
      <c r="B144" s="15">
        <f t="shared" si="14"/>
        <v>2016</v>
      </c>
      <c r="C144" s="15">
        <f t="shared" si="15"/>
        <v>5</v>
      </c>
      <c r="D144" s="15">
        <f t="shared" si="16"/>
        <v>22</v>
      </c>
      <c r="E144" s="64">
        <f t="shared" si="20"/>
        <v>4928.5505309092032</v>
      </c>
      <c r="F144" s="15">
        <f>IF(E143&gt;'Fashring Assumptions'!$Q$13,0,'Fashring Assumptions'!$Q$12)</f>
        <v>4292.1500312299531</v>
      </c>
      <c r="G144" s="15">
        <v>610</v>
      </c>
      <c r="H144" s="15">
        <f t="shared" si="17"/>
        <v>1</v>
      </c>
      <c r="I144" s="15">
        <f t="shared" si="18"/>
        <v>1000</v>
      </c>
      <c r="J144" s="58">
        <f>'Fashring Assumptions'!$M$7*'Fashring Counterfactual'!F144</f>
        <v>10730.375078074883</v>
      </c>
      <c r="K144" s="58">
        <f>'Fashring Assumptions'!$M$5*'Fashring Assumptions'!$M$7*'Fashring Counterfactual'!E144</f>
        <v>308.0344081818252</v>
      </c>
      <c r="L144" s="58">
        <f t="shared" si="19"/>
        <v>12038.409486256709</v>
      </c>
    </row>
    <row r="145" spans="1:12" x14ac:dyDescent="0.3">
      <c r="A145" s="60">
        <v>42513</v>
      </c>
      <c r="B145" s="15">
        <f t="shared" si="14"/>
        <v>2016</v>
      </c>
      <c r="C145" s="15">
        <f t="shared" si="15"/>
        <v>5</v>
      </c>
      <c r="D145" s="15">
        <f t="shared" si="16"/>
        <v>23</v>
      </c>
      <c r="E145" s="64">
        <f t="shared" si="20"/>
        <v>4363.5505309092032</v>
      </c>
      <c r="F145" s="15">
        <f>IF(E144&gt;'Fashring Assumptions'!$Q$13,0,'Fashring Assumptions'!$Q$12)</f>
        <v>0</v>
      </c>
      <c r="G145" s="15">
        <v>565</v>
      </c>
      <c r="H145" s="15">
        <f t="shared" si="17"/>
        <v>0</v>
      </c>
      <c r="I145" s="15">
        <f t="shared" si="18"/>
        <v>0</v>
      </c>
      <c r="J145" s="58">
        <f>'Fashring Assumptions'!$M$7*'Fashring Counterfactual'!F145</f>
        <v>0</v>
      </c>
      <c r="K145" s="58">
        <f>'Fashring Assumptions'!$M$5*'Fashring Assumptions'!$M$7*'Fashring Counterfactual'!E145</f>
        <v>272.7219081818252</v>
      </c>
      <c r="L145" s="58">
        <f t="shared" si="19"/>
        <v>272.7219081818252</v>
      </c>
    </row>
    <row r="146" spans="1:12" x14ac:dyDescent="0.3">
      <c r="A146" s="60">
        <v>42514</v>
      </c>
      <c r="B146" s="15">
        <f t="shared" si="14"/>
        <v>2016</v>
      </c>
      <c r="C146" s="15">
        <f t="shared" si="15"/>
        <v>5</v>
      </c>
      <c r="D146" s="15">
        <f t="shared" si="16"/>
        <v>24</v>
      </c>
      <c r="E146" s="64">
        <f t="shared" si="20"/>
        <v>3730.5505309092032</v>
      </c>
      <c r="F146" s="15">
        <f>IF(E145&gt;'Fashring Assumptions'!$Q$13,0,'Fashring Assumptions'!$Q$12)</f>
        <v>0</v>
      </c>
      <c r="G146" s="15">
        <v>633</v>
      </c>
      <c r="H146" s="15">
        <f t="shared" si="17"/>
        <v>0</v>
      </c>
      <c r="I146" s="15">
        <f t="shared" si="18"/>
        <v>0</v>
      </c>
      <c r="J146" s="58">
        <f>'Fashring Assumptions'!$M$7*'Fashring Counterfactual'!F146</f>
        <v>0</v>
      </c>
      <c r="K146" s="58">
        <f>'Fashring Assumptions'!$M$5*'Fashring Assumptions'!$M$7*'Fashring Counterfactual'!E146</f>
        <v>233.1594081818252</v>
      </c>
      <c r="L146" s="58">
        <f t="shared" si="19"/>
        <v>233.1594081818252</v>
      </c>
    </row>
    <row r="147" spans="1:12" x14ac:dyDescent="0.3">
      <c r="A147" s="60">
        <v>42515</v>
      </c>
      <c r="B147" s="15">
        <f t="shared" si="14"/>
        <v>2016</v>
      </c>
      <c r="C147" s="15">
        <f t="shared" si="15"/>
        <v>5</v>
      </c>
      <c r="D147" s="15">
        <f t="shared" si="16"/>
        <v>25</v>
      </c>
      <c r="E147" s="64">
        <f t="shared" si="20"/>
        <v>3133.5505309092032</v>
      </c>
      <c r="F147" s="15">
        <f>IF(E146&gt;'Fashring Assumptions'!$Q$13,0,'Fashring Assumptions'!$Q$12)</f>
        <v>0</v>
      </c>
      <c r="G147" s="15">
        <v>597</v>
      </c>
      <c r="H147" s="15">
        <f t="shared" si="17"/>
        <v>0</v>
      </c>
      <c r="I147" s="15">
        <f t="shared" si="18"/>
        <v>0</v>
      </c>
      <c r="J147" s="58">
        <f>'Fashring Assumptions'!$M$7*'Fashring Counterfactual'!F147</f>
        <v>0</v>
      </c>
      <c r="K147" s="58">
        <f>'Fashring Assumptions'!$M$5*'Fashring Assumptions'!$M$7*'Fashring Counterfactual'!E147</f>
        <v>195.8469081818252</v>
      </c>
      <c r="L147" s="58">
        <f t="shared" si="19"/>
        <v>195.8469081818252</v>
      </c>
    </row>
    <row r="148" spans="1:12" x14ac:dyDescent="0.3">
      <c r="A148" s="60">
        <v>42516</v>
      </c>
      <c r="B148" s="15">
        <f t="shared" si="14"/>
        <v>2016</v>
      </c>
      <c r="C148" s="15">
        <f t="shared" si="15"/>
        <v>5</v>
      </c>
      <c r="D148" s="15">
        <f t="shared" si="16"/>
        <v>26</v>
      </c>
      <c r="E148" s="64">
        <f t="shared" si="20"/>
        <v>2595.5505309092032</v>
      </c>
      <c r="F148" s="15">
        <f>IF(E147&gt;'Fashring Assumptions'!$Q$13,0,'Fashring Assumptions'!$Q$12)</f>
        <v>0</v>
      </c>
      <c r="G148" s="15">
        <v>538</v>
      </c>
      <c r="H148" s="15">
        <f t="shared" si="17"/>
        <v>0</v>
      </c>
      <c r="I148" s="15">
        <f t="shared" si="18"/>
        <v>0</v>
      </c>
      <c r="J148" s="58">
        <f>'Fashring Assumptions'!$M$7*'Fashring Counterfactual'!F148</f>
        <v>0</v>
      </c>
      <c r="K148" s="58">
        <f>'Fashring Assumptions'!$M$5*'Fashring Assumptions'!$M$7*'Fashring Counterfactual'!E148</f>
        <v>162.2219081818252</v>
      </c>
      <c r="L148" s="58">
        <f t="shared" si="19"/>
        <v>162.2219081818252</v>
      </c>
    </row>
    <row r="149" spans="1:12" x14ac:dyDescent="0.3">
      <c r="A149" s="60">
        <v>42517</v>
      </c>
      <c r="B149" s="15">
        <f t="shared" si="14"/>
        <v>2016</v>
      </c>
      <c r="C149" s="15">
        <f t="shared" si="15"/>
        <v>5</v>
      </c>
      <c r="D149" s="15">
        <f t="shared" si="16"/>
        <v>27</v>
      </c>
      <c r="E149" s="64">
        <f t="shared" si="20"/>
        <v>2018.5505309092032</v>
      </c>
      <c r="F149" s="15">
        <f>IF(E148&gt;'Fashring Assumptions'!$Q$13,0,'Fashring Assumptions'!$Q$12)</f>
        <v>0</v>
      </c>
      <c r="G149" s="15">
        <v>577</v>
      </c>
      <c r="H149" s="15">
        <f t="shared" si="17"/>
        <v>0</v>
      </c>
      <c r="I149" s="15">
        <f t="shared" si="18"/>
        <v>0</v>
      </c>
      <c r="J149" s="58">
        <f>'Fashring Assumptions'!$M$7*'Fashring Counterfactual'!F149</f>
        <v>0</v>
      </c>
      <c r="K149" s="58">
        <f>'Fashring Assumptions'!$M$5*'Fashring Assumptions'!$M$7*'Fashring Counterfactual'!E149</f>
        <v>126.1594081818252</v>
      </c>
      <c r="L149" s="58">
        <f t="shared" si="19"/>
        <v>126.1594081818252</v>
      </c>
    </row>
    <row r="150" spans="1:12" x14ac:dyDescent="0.3">
      <c r="A150" s="60">
        <v>42518</v>
      </c>
      <c r="B150" s="15">
        <f t="shared" si="14"/>
        <v>2016</v>
      </c>
      <c r="C150" s="15">
        <f t="shared" si="15"/>
        <v>5</v>
      </c>
      <c r="D150" s="15">
        <f t="shared" si="16"/>
        <v>28</v>
      </c>
      <c r="E150" s="64">
        <f t="shared" si="20"/>
        <v>1372.5505309092032</v>
      </c>
      <c r="F150" s="15">
        <f>IF(E149&gt;'Fashring Assumptions'!$Q$13,0,'Fashring Assumptions'!$Q$12)</f>
        <v>0</v>
      </c>
      <c r="G150" s="15">
        <v>646</v>
      </c>
      <c r="H150" s="15">
        <f t="shared" si="17"/>
        <v>0</v>
      </c>
      <c r="I150" s="15">
        <f t="shared" si="18"/>
        <v>0</v>
      </c>
      <c r="J150" s="58">
        <f>'Fashring Assumptions'!$M$7*'Fashring Counterfactual'!F150</f>
        <v>0</v>
      </c>
      <c r="K150" s="58">
        <f>'Fashring Assumptions'!$M$5*'Fashring Assumptions'!$M$7*'Fashring Counterfactual'!E150</f>
        <v>85.784408181825199</v>
      </c>
      <c r="L150" s="58">
        <f t="shared" si="19"/>
        <v>85.784408181825199</v>
      </c>
    </row>
    <row r="151" spans="1:12" x14ac:dyDescent="0.3">
      <c r="A151" s="60">
        <v>42519</v>
      </c>
      <c r="B151" s="15">
        <f t="shared" si="14"/>
        <v>2016</v>
      </c>
      <c r="C151" s="15">
        <f t="shared" si="15"/>
        <v>5</v>
      </c>
      <c r="D151" s="15">
        <f t="shared" si="16"/>
        <v>29</v>
      </c>
      <c r="E151" s="64">
        <f t="shared" si="20"/>
        <v>839.55053090920319</v>
      </c>
      <c r="F151" s="15">
        <f>IF(E150&gt;'Fashring Assumptions'!$Q$13,0,'Fashring Assumptions'!$Q$12)</f>
        <v>0</v>
      </c>
      <c r="G151" s="15">
        <v>533</v>
      </c>
      <c r="H151" s="15">
        <f t="shared" si="17"/>
        <v>0</v>
      </c>
      <c r="I151" s="15">
        <f t="shared" si="18"/>
        <v>0</v>
      </c>
      <c r="J151" s="58">
        <f>'Fashring Assumptions'!$M$7*'Fashring Counterfactual'!F151</f>
        <v>0</v>
      </c>
      <c r="K151" s="58">
        <f>'Fashring Assumptions'!$M$5*'Fashring Assumptions'!$M$7*'Fashring Counterfactual'!E151</f>
        <v>52.471908181825199</v>
      </c>
      <c r="L151" s="58">
        <f t="shared" si="19"/>
        <v>52.471908181825199</v>
      </c>
    </row>
    <row r="152" spans="1:12" x14ac:dyDescent="0.3">
      <c r="A152" s="60">
        <v>42520</v>
      </c>
      <c r="B152" s="15">
        <f t="shared" si="14"/>
        <v>2016</v>
      </c>
      <c r="C152" s="15">
        <f t="shared" si="15"/>
        <v>5</v>
      </c>
      <c r="D152" s="15">
        <f t="shared" si="16"/>
        <v>30</v>
      </c>
      <c r="E152" s="64">
        <f t="shared" si="20"/>
        <v>4594.7005621391563</v>
      </c>
      <c r="F152" s="15">
        <f>IF(E151&gt;'Fashring Assumptions'!$Q$13,0,'Fashring Assumptions'!$Q$12)</f>
        <v>4292.1500312299531</v>
      </c>
      <c r="G152" s="15">
        <v>537</v>
      </c>
      <c r="H152" s="15">
        <f t="shared" si="17"/>
        <v>1</v>
      </c>
      <c r="I152" s="15">
        <f t="shared" si="18"/>
        <v>1000</v>
      </c>
      <c r="J152" s="58">
        <f>'Fashring Assumptions'!$M$7*'Fashring Counterfactual'!F152</f>
        <v>10730.375078074883</v>
      </c>
      <c r="K152" s="58">
        <f>'Fashring Assumptions'!$M$5*'Fashring Assumptions'!$M$7*'Fashring Counterfactual'!E152</f>
        <v>287.16878513369727</v>
      </c>
      <c r="L152" s="58">
        <f t="shared" si="19"/>
        <v>12017.543863208581</v>
      </c>
    </row>
    <row r="153" spans="1:12" x14ac:dyDescent="0.3">
      <c r="A153" s="60">
        <v>42521</v>
      </c>
      <c r="B153" s="15">
        <f t="shared" si="14"/>
        <v>2016</v>
      </c>
      <c r="C153" s="15">
        <f t="shared" si="15"/>
        <v>5</v>
      </c>
      <c r="D153" s="15">
        <f t="shared" si="16"/>
        <v>31</v>
      </c>
      <c r="E153" s="64">
        <f t="shared" si="20"/>
        <v>4073.7005621391563</v>
      </c>
      <c r="F153" s="15">
        <f>IF(E152&gt;'Fashring Assumptions'!$Q$13,0,'Fashring Assumptions'!$Q$12)</f>
        <v>0</v>
      </c>
      <c r="G153" s="15">
        <v>521</v>
      </c>
      <c r="H153" s="15">
        <f t="shared" si="17"/>
        <v>0</v>
      </c>
      <c r="I153" s="15">
        <f t="shared" si="18"/>
        <v>0</v>
      </c>
      <c r="J153" s="58">
        <f>'Fashring Assumptions'!$M$7*'Fashring Counterfactual'!F153</f>
        <v>0</v>
      </c>
      <c r="K153" s="58">
        <f>'Fashring Assumptions'!$M$5*'Fashring Assumptions'!$M$7*'Fashring Counterfactual'!E153</f>
        <v>254.60628513369727</v>
      </c>
      <c r="L153" s="58">
        <f t="shared" si="19"/>
        <v>254.60628513369727</v>
      </c>
    </row>
    <row r="154" spans="1:12" x14ac:dyDescent="0.3">
      <c r="A154" s="60">
        <v>42522</v>
      </c>
      <c r="B154" s="15">
        <f t="shared" si="14"/>
        <v>2016</v>
      </c>
      <c r="C154" s="15">
        <f t="shared" si="15"/>
        <v>6</v>
      </c>
      <c r="D154" s="15">
        <f t="shared" si="16"/>
        <v>1</v>
      </c>
      <c r="E154" s="64">
        <f t="shared" si="20"/>
        <v>3469.7005621391563</v>
      </c>
      <c r="F154" s="15">
        <f>IF(E153&gt;'Fashring Assumptions'!$Q$13,0,'Fashring Assumptions'!$Q$12)</f>
        <v>0</v>
      </c>
      <c r="G154" s="15">
        <v>604</v>
      </c>
      <c r="H154" s="15">
        <f t="shared" si="17"/>
        <v>0</v>
      </c>
      <c r="I154" s="15">
        <f t="shared" si="18"/>
        <v>0</v>
      </c>
      <c r="J154" s="58">
        <f>'Fashring Assumptions'!$M$7*'Fashring Counterfactual'!F154</f>
        <v>0</v>
      </c>
      <c r="K154" s="58">
        <f>'Fashring Assumptions'!$M$5*'Fashring Assumptions'!$M$7*'Fashring Counterfactual'!E154</f>
        <v>216.85628513369727</v>
      </c>
      <c r="L154" s="58">
        <f t="shared" si="19"/>
        <v>216.85628513369727</v>
      </c>
    </row>
    <row r="155" spans="1:12" x14ac:dyDescent="0.3">
      <c r="A155" s="60">
        <v>42523</v>
      </c>
      <c r="B155" s="15">
        <f t="shared" si="14"/>
        <v>2016</v>
      </c>
      <c r="C155" s="15">
        <f t="shared" si="15"/>
        <v>6</v>
      </c>
      <c r="D155" s="15">
        <f t="shared" si="16"/>
        <v>2</v>
      </c>
      <c r="E155" s="64">
        <f t="shared" si="20"/>
        <v>2933.7005621391563</v>
      </c>
      <c r="F155" s="15">
        <f>IF(E154&gt;'Fashring Assumptions'!$Q$13,0,'Fashring Assumptions'!$Q$12)</f>
        <v>0</v>
      </c>
      <c r="G155" s="15">
        <v>536</v>
      </c>
      <c r="H155" s="15">
        <f t="shared" si="17"/>
        <v>0</v>
      </c>
      <c r="I155" s="15">
        <f t="shared" si="18"/>
        <v>0</v>
      </c>
      <c r="J155" s="58">
        <f>'Fashring Assumptions'!$M$7*'Fashring Counterfactual'!F155</f>
        <v>0</v>
      </c>
      <c r="K155" s="58">
        <f>'Fashring Assumptions'!$M$5*'Fashring Assumptions'!$M$7*'Fashring Counterfactual'!E155</f>
        <v>183.35628513369727</v>
      </c>
      <c r="L155" s="58">
        <f t="shared" si="19"/>
        <v>183.35628513369727</v>
      </c>
    </row>
    <row r="156" spans="1:12" x14ac:dyDescent="0.3">
      <c r="A156" s="60">
        <v>42524</v>
      </c>
      <c r="B156" s="15">
        <f t="shared" si="14"/>
        <v>2016</v>
      </c>
      <c r="C156" s="15">
        <f t="shared" si="15"/>
        <v>6</v>
      </c>
      <c r="D156" s="15">
        <f t="shared" si="16"/>
        <v>3</v>
      </c>
      <c r="E156" s="64">
        <f t="shared" si="20"/>
        <v>2393.7005621391563</v>
      </c>
      <c r="F156" s="15">
        <f>IF(E155&gt;'Fashring Assumptions'!$Q$13,0,'Fashring Assumptions'!$Q$12)</f>
        <v>0</v>
      </c>
      <c r="G156" s="15">
        <v>540</v>
      </c>
      <c r="H156" s="15">
        <f t="shared" si="17"/>
        <v>0</v>
      </c>
      <c r="I156" s="15">
        <f t="shared" si="18"/>
        <v>0</v>
      </c>
      <c r="J156" s="58">
        <f>'Fashring Assumptions'!$M$7*'Fashring Counterfactual'!F156</f>
        <v>0</v>
      </c>
      <c r="K156" s="58">
        <f>'Fashring Assumptions'!$M$5*'Fashring Assumptions'!$M$7*'Fashring Counterfactual'!E156</f>
        <v>149.60628513369727</v>
      </c>
      <c r="L156" s="58">
        <f t="shared" si="19"/>
        <v>149.60628513369727</v>
      </c>
    </row>
    <row r="157" spans="1:12" x14ac:dyDescent="0.3">
      <c r="A157" s="60">
        <v>42525</v>
      </c>
      <c r="B157" s="15">
        <f t="shared" si="14"/>
        <v>2016</v>
      </c>
      <c r="C157" s="15">
        <f t="shared" si="15"/>
        <v>6</v>
      </c>
      <c r="D157" s="15">
        <f t="shared" si="16"/>
        <v>4</v>
      </c>
      <c r="E157" s="64">
        <f t="shared" si="20"/>
        <v>1782.7005621391563</v>
      </c>
      <c r="F157" s="15">
        <f>IF(E156&gt;'Fashring Assumptions'!$Q$13,0,'Fashring Assumptions'!$Q$12)</f>
        <v>0</v>
      </c>
      <c r="G157" s="15">
        <v>611</v>
      </c>
      <c r="H157" s="15">
        <f t="shared" si="17"/>
        <v>0</v>
      </c>
      <c r="I157" s="15">
        <f t="shared" si="18"/>
        <v>0</v>
      </c>
      <c r="J157" s="58">
        <f>'Fashring Assumptions'!$M$7*'Fashring Counterfactual'!F157</f>
        <v>0</v>
      </c>
      <c r="K157" s="58">
        <f>'Fashring Assumptions'!$M$5*'Fashring Assumptions'!$M$7*'Fashring Counterfactual'!E157</f>
        <v>111.41878513369727</v>
      </c>
      <c r="L157" s="58">
        <f t="shared" si="19"/>
        <v>111.41878513369727</v>
      </c>
    </row>
    <row r="158" spans="1:12" x14ac:dyDescent="0.3">
      <c r="A158" s="60">
        <v>42526</v>
      </c>
      <c r="B158" s="15">
        <f t="shared" si="14"/>
        <v>2016</v>
      </c>
      <c r="C158" s="15">
        <f t="shared" si="15"/>
        <v>6</v>
      </c>
      <c r="D158" s="15">
        <f t="shared" si="16"/>
        <v>5</v>
      </c>
      <c r="E158" s="64">
        <f t="shared" si="20"/>
        <v>1206.7005621391563</v>
      </c>
      <c r="F158" s="15">
        <f>IF(E157&gt;'Fashring Assumptions'!$Q$13,0,'Fashring Assumptions'!$Q$12)</f>
        <v>0</v>
      </c>
      <c r="G158" s="15">
        <v>576</v>
      </c>
      <c r="H158" s="15">
        <f t="shared" si="17"/>
        <v>0</v>
      </c>
      <c r="I158" s="15">
        <f t="shared" si="18"/>
        <v>0</v>
      </c>
      <c r="J158" s="58">
        <f>'Fashring Assumptions'!$M$7*'Fashring Counterfactual'!F158</f>
        <v>0</v>
      </c>
      <c r="K158" s="58">
        <f>'Fashring Assumptions'!$M$5*'Fashring Assumptions'!$M$7*'Fashring Counterfactual'!E158</f>
        <v>75.41878513369727</v>
      </c>
      <c r="L158" s="58">
        <f t="shared" si="19"/>
        <v>75.41878513369727</v>
      </c>
    </row>
    <row r="159" spans="1:12" x14ac:dyDescent="0.3">
      <c r="A159" s="60">
        <v>42527</v>
      </c>
      <c r="B159" s="15">
        <f t="shared" si="14"/>
        <v>2016</v>
      </c>
      <c r="C159" s="15">
        <f t="shared" si="15"/>
        <v>6</v>
      </c>
      <c r="D159" s="15">
        <f t="shared" si="16"/>
        <v>6</v>
      </c>
      <c r="E159" s="64">
        <f t="shared" si="20"/>
        <v>4936.8505933691094</v>
      </c>
      <c r="F159" s="15">
        <f>IF(E158&gt;'Fashring Assumptions'!$Q$13,0,'Fashring Assumptions'!$Q$12)</f>
        <v>4292.1500312299531</v>
      </c>
      <c r="G159" s="15">
        <v>562</v>
      </c>
      <c r="H159" s="15">
        <f t="shared" si="17"/>
        <v>1</v>
      </c>
      <c r="I159" s="15">
        <f t="shared" si="18"/>
        <v>1000</v>
      </c>
      <c r="J159" s="58">
        <f>'Fashring Assumptions'!$M$7*'Fashring Counterfactual'!F159</f>
        <v>10730.375078074883</v>
      </c>
      <c r="K159" s="58">
        <f>'Fashring Assumptions'!$M$5*'Fashring Assumptions'!$M$7*'Fashring Counterfactual'!E159</f>
        <v>308.55316208556934</v>
      </c>
      <c r="L159" s="58">
        <f t="shared" si="19"/>
        <v>12038.928240160452</v>
      </c>
    </row>
    <row r="160" spans="1:12" x14ac:dyDescent="0.3">
      <c r="A160" s="60">
        <v>42528</v>
      </c>
      <c r="B160" s="15">
        <f t="shared" si="14"/>
        <v>2016</v>
      </c>
      <c r="C160" s="15">
        <f t="shared" si="15"/>
        <v>6</v>
      </c>
      <c r="D160" s="15">
        <f t="shared" si="16"/>
        <v>7</v>
      </c>
      <c r="E160" s="64">
        <f t="shared" si="20"/>
        <v>4349.8505933691094</v>
      </c>
      <c r="F160" s="15">
        <f>IF(E159&gt;'Fashring Assumptions'!$Q$13,0,'Fashring Assumptions'!$Q$12)</f>
        <v>0</v>
      </c>
      <c r="G160" s="15">
        <v>587</v>
      </c>
      <c r="H160" s="15">
        <f t="shared" si="17"/>
        <v>0</v>
      </c>
      <c r="I160" s="15">
        <f t="shared" si="18"/>
        <v>0</v>
      </c>
      <c r="J160" s="58">
        <f>'Fashring Assumptions'!$M$7*'Fashring Counterfactual'!F160</f>
        <v>0</v>
      </c>
      <c r="K160" s="58">
        <f>'Fashring Assumptions'!$M$5*'Fashring Assumptions'!$M$7*'Fashring Counterfactual'!E160</f>
        <v>271.86566208556934</v>
      </c>
      <c r="L160" s="58">
        <f t="shared" si="19"/>
        <v>271.86566208556934</v>
      </c>
    </row>
    <row r="161" spans="1:12" x14ac:dyDescent="0.3">
      <c r="A161" s="60">
        <v>42529</v>
      </c>
      <c r="B161" s="15">
        <f t="shared" si="14"/>
        <v>2016</v>
      </c>
      <c r="C161" s="15">
        <f t="shared" si="15"/>
        <v>6</v>
      </c>
      <c r="D161" s="15">
        <f t="shared" si="16"/>
        <v>8</v>
      </c>
      <c r="E161" s="64">
        <f t="shared" si="20"/>
        <v>3846.8505933691094</v>
      </c>
      <c r="F161" s="15">
        <f>IF(E160&gt;'Fashring Assumptions'!$Q$13,0,'Fashring Assumptions'!$Q$12)</f>
        <v>0</v>
      </c>
      <c r="G161" s="15">
        <v>503</v>
      </c>
      <c r="H161" s="15">
        <f t="shared" si="17"/>
        <v>0</v>
      </c>
      <c r="I161" s="15">
        <f t="shared" si="18"/>
        <v>0</v>
      </c>
      <c r="J161" s="58">
        <f>'Fashring Assumptions'!$M$7*'Fashring Counterfactual'!F161</f>
        <v>0</v>
      </c>
      <c r="K161" s="58">
        <f>'Fashring Assumptions'!$M$5*'Fashring Assumptions'!$M$7*'Fashring Counterfactual'!E161</f>
        <v>240.42816208556934</v>
      </c>
      <c r="L161" s="58">
        <f t="shared" si="19"/>
        <v>240.42816208556934</v>
      </c>
    </row>
    <row r="162" spans="1:12" x14ac:dyDescent="0.3">
      <c r="A162" s="60">
        <v>42530</v>
      </c>
      <c r="B162" s="15">
        <f t="shared" si="14"/>
        <v>2016</v>
      </c>
      <c r="C162" s="15">
        <f t="shared" si="15"/>
        <v>6</v>
      </c>
      <c r="D162" s="15">
        <f t="shared" si="16"/>
        <v>9</v>
      </c>
      <c r="E162" s="64">
        <f t="shared" si="20"/>
        <v>3275.8505933691094</v>
      </c>
      <c r="F162" s="15">
        <f>IF(E161&gt;'Fashring Assumptions'!$Q$13,0,'Fashring Assumptions'!$Q$12)</f>
        <v>0</v>
      </c>
      <c r="G162" s="15">
        <v>571</v>
      </c>
      <c r="H162" s="15">
        <f t="shared" si="17"/>
        <v>0</v>
      </c>
      <c r="I162" s="15">
        <f t="shared" si="18"/>
        <v>0</v>
      </c>
      <c r="J162" s="58">
        <f>'Fashring Assumptions'!$M$7*'Fashring Counterfactual'!F162</f>
        <v>0</v>
      </c>
      <c r="K162" s="58">
        <f>'Fashring Assumptions'!$M$5*'Fashring Assumptions'!$M$7*'Fashring Counterfactual'!E162</f>
        <v>204.74066208556934</v>
      </c>
      <c r="L162" s="58">
        <f t="shared" si="19"/>
        <v>204.74066208556934</v>
      </c>
    </row>
    <row r="163" spans="1:12" x14ac:dyDescent="0.3">
      <c r="A163" s="60">
        <v>42531</v>
      </c>
      <c r="B163" s="15">
        <f t="shared" si="14"/>
        <v>2016</v>
      </c>
      <c r="C163" s="15">
        <f t="shared" si="15"/>
        <v>6</v>
      </c>
      <c r="D163" s="15">
        <f t="shared" si="16"/>
        <v>10</v>
      </c>
      <c r="E163" s="64">
        <f t="shared" si="20"/>
        <v>2724.8505933691094</v>
      </c>
      <c r="F163" s="15">
        <f>IF(E162&gt;'Fashring Assumptions'!$Q$13,0,'Fashring Assumptions'!$Q$12)</f>
        <v>0</v>
      </c>
      <c r="G163" s="15">
        <v>551</v>
      </c>
      <c r="H163" s="15">
        <f t="shared" si="17"/>
        <v>0</v>
      </c>
      <c r="I163" s="15">
        <f t="shared" si="18"/>
        <v>0</v>
      </c>
      <c r="J163" s="58">
        <f>'Fashring Assumptions'!$M$7*'Fashring Counterfactual'!F163</f>
        <v>0</v>
      </c>
      <c r="K163" s="58">
        <f>'Fashring Assumptions'!$M$5*'Fashring Assumptions'!$M$7*'Fashring Counterfactual'!E163</f>
        <v>170.30316208556934</v>
      </c>
      <c r="L163" s="58">
        <f t="shared" si="19"/>
        <v>170.30316208556934</v>
      </c>
    </row>
    <row r="164" spans="1:12" x14ac:dyDescent="0.3">
      <c r="A164" s="60">
        <v>42532</v>
      </c>
      <c r="B164" s="15">
        <f t="shared" si="14"/>
        <v>2016</v>
      </c>
      <c r="C164" s="15">
        <f t="shared" si="15"/>
        <v>6</v>
      </c>
      <c r="D164" s="15">
        <f t="shared" si="16"/>
        <v>11</v>
      </c>
      <c r="E164" s="64">
        <f t="shared" si="20"/>
        <v>2129.8505933691094</v>
      </c>
      <c r="F164" s="15">
        <f>IF(E163&gt;'Fashring Assumptions'!$Q$13,0,'Fashring Assumptions'!$Q$12)</f>
        <v>0</v>
      </c>
      <c r="G164" s="15">
        <v>595</v>
      </c>
      <c r="H164" s="15">
        <f t="shared" si="17"/>
        <v>0</v>
      </c>
      <c r="I164" s="15">
        <f t="shared" si="18"/>
        <v>0</v>
      </c>
      <c r="J164" s="58">
        <f>'Fashring Assumptions'!$M$7*'Fashring Counterfactual'!F164</f>
        <v>0</v>
      </c>
      <c r="K164" s="58">
        <f>'Fashring Assumptions'!$M$5*'Fashring Assumptions'!$M$7*'Fashring Counterfactual'!E164</f>
        <v>133.11566208556934</v>
      </c>
      <c r="L164" s="58">
        <f t="shared" si="19"/>
        <v>133.11566208556934</v>
      </c>
    </row>
    <row r="165" spans="1:12" x14ac:dyDescent="0.3">
      <c r="A165" s="60">
        <v>42533</v>
      </c>
      <c r="B165" s="15">
        <f t="shared" si="14"/>
        <v>2016</v>
      </c>
      <c r="C165" s="15">
        <f t="shared" si="15"/>
        <v>6</v>
      </c>
      <c r="D165" s="15">
        <f t="shared" si="16"/>
        <v>12</v>
      </c>
      <c r="E165" s="64">
        <f t="shared" si="20"/>
        <v>1585.8505933691094</v>
      </c>
      <c r="F165" s="15">
        <f>IF(E164&gt;'Fashring Assumptions'!$Q$13,0,'Fashring Assumptions'!$Q$12)</f>
        <v>0</v>
      </c>
      <c r="G165" s="15">
        <v>544</v>
      </c>
      <c r="H165" s="15">
        <f t="shared" si="17"/>
        <v>0</v>
      </c>
      <c r="I165" s="15">
        <f t="shared" si="18"/>
        <v>0</v>
      </c>
      <c r="J165" s="58">
        <f>'Fashring Assumptions'!$M$7*'Fashring Counterfactual'!F165</f>
        <v>0</v>
      </c>
      <c r="K165" s="58">
        <f>'Fashring Assumptions'!$M$5*'Fashring Assumptions'!$M$7*'Fashring Counterfactual'!E165</f>
        <v>99.11566208556934</v>
      </c>
      <c r="L165" s="58">
        <f t="shared" si="19"/>
        <v>99.11566208556934</v>
      </c>
    </row>
    <row r="166" spans="1:12" x14ac:dyDescent="0.3">
      <c r="A166" s="60">
        <v>42534</v>
      </c>
      <c r="B166" s="15">
        <f t="shared" si="14"/>
        <v>2016</v>
      </c>
      <c r="C166" s="15">
        <f t="shared" si="15"/>
        <v>6</v>
      </c>
      <c r="D166" s="15">
        <f t="shared" si="16"/>
        <v>13</v>
      </c>
      <c r="E166" s="64">
        <f t="shared" si="20"/>
        <v>1005.8505933691094</v>
      </c>
      <c r="F166" s="15">
        <f>IF(E165&gt;'Fashring Assumptions'!$Q$13,0,'Fashring Assumptions'!$Q$12)</f>
        <v>0</v>
      </c>
      <c r="G166" s="15">
        <v>580</v>
      </c>
      <c r="H166" s="15">
        <f t="shared" si="17"/>
        <v>0</v>
      </c>
      <c r="I166" s="15">
        <f t="shared" si="18"/>
        <v>0</v>
      </c>
      <c r="J166" s="58">
        <f>'Fashring Assumptions'!$M$7*'Fashring Counterfactual'!F166</f>
        <v>0</v>
      </c>
      <c r="K166" s="58">
        <f>'Fashring Assumptions'!$M$5*'Fashring Assumptions'!$M$7*'Fashring Counterfactual'!E166</f>
        <v>62.86566208556934</v>
      </c>
      <c r="L166" s="58">
        <f t="shared" si="19"/>
        <v>62.86566208556934</v>
      </c>
    </row>
    <row r="167" spans="1:12" x14ac:dyDescent="0.3">
      <c r="A167" s="60">
        <v>42535</v>
      </c>
      <c r="B167" s="15">
        <f t="shared" si="14"/>
        <v>2016</v>
      </c>
      <c r="C167" s="15">
        <f t="shared" si="15"/>
        <v>6</v>
      </c>
      <c r="D167" s="15">
        <f t="shared" si="16"/>
        <v>14</v>
      </c>
      <c r="E167" s="64">
        <f t="shared" si="20"/>
        <v>4717.0006245990626</v>
      </c>
      <c r="F167" s="15">
        <f>IF(E166&gt;'Fashring Assumptions'!$Q$13,0,'Fashring Assumptions'!$Q$12)</f>
        <v>4292.1500312299531</v>
      </c>
      <c r="G167" s="15">
        <v>581</v>
      </c>
      <c r="H167" s="15">
        <f t="shared" si="17"/>
        <v>1</v>
      </c>
      <c r="I167" s="15">
        <f t="shared" si="18"/>
        <v>1000</v>
      </c>
      <c r="J167" s="58">
        <f>'Fashring Assumptions'!$M$7*'Fashring Counterfactual'!F167</f>
        <v>10730.375078074883</v>
      </c>
      <c r="K167" s="58">
        <f>'Fashring Assumptions'!$M$5*'Fashring Assumptions'!$M$7*'Fashring Counterfactual'!E167</f>
        <v>294.81253903744141</v>
      </c>
      <c r="L167" s="58">
        <f t="shared" si="19"/>
        <v>12025.187617112324</v>
      </c>
    </row>
    <row r="168" spans="1:12" x14ac:dyDescent="0.3">
      <c r="A168" s="60">
        <v>42536</v>
      </c>
      <c r="B168" s="15">
        <f t="shared" si="14"/>
        <v>2016</v>
      </c>
      <c r="C168" s="15">
        <f t="shared" si="15"/>
        <v>6</v>
      </c>
      <c r="D168" s="15">
        <f t="shared" si="16"/>
        <v>15</v>
      </c>
      <c r="E168" s="64">
        <f t="shared" si="20"/>
        <v>4212.0006245990626</v>
      </c>
      <c r="F168" s="15">
        <f>IF(E167&gt;'Fashring Assumptions'!$Q$13,0,'Fashring Assumptions'!$Q$12)</f>
        <v>0</v>
      </c>
      <c r="G168" s="15">
        <v>505</v>
      </c>
      <c r="H168" s="15">
        <f t="shared" si="17"/>
        <v>0</v>
      </c>
      <c r="I168" s="15">
        <f t="shared" si="18"/>
        <v>0</v>
      </c>
      <c r="J168" s="58">
        <f>'Fashring Assumptions'!$M$7*'Fashring Counterfactual'!F168</f>
        <v>0</v>
      </c>
      <c r="K168" s="58">
        <f>'Fashring Assumptions'!$M$5*'Fashring Assumptions'!$M$7*'Fashring Counterfactual'!E168</f>
        <v>263.25003903744141</v>
      </c>
      <c r="L168" s="58">
        <f t="shared" si="19"/>
        <v>263.25003903744141</v>
      </c>
    </row>
    <row r="169" spans="1:12" x14ac:dyDescent="0.3">
      <c r="A169" s="60">
        <v>42537</v>
      </c>
      <c r="B169" s="15">
        <f t="shared" si="14"/>
        <v>2016</v>
      </c>
      <c r="C169" s="15">
        <f t="shared" si="15"/>
        <v>6</v>
      </c>
      <c r="D169" s="15">
        <f t="shared" si="16"/>
        <v>16</v>
      </c>
      <c r="E169" s="64">
        <f t="shared" si="20"/>
        <v>3671.0006245990626</v>
      </c>
      <c r="F169" s="15">
        <f>IF(E168&gt;'Fashring Assumptions'!$Q$13,0,'Fashring Assumptions'!$Q$12)</f>
        <v>0</v>
      </c>
      <c r="G169" s="15">
        <v>541</v>
      </c>
      <c r="H169" s="15">
        <f t="shared" si="17"/>
        <v>0</v>
      </c>
      <c r="I169" s="15">
        <f t="shared" si="18"/>
        <v>0</v>
      </c>
      <c r="J169" s="58">
        <f>'Fashring Assumptions'!$M$7*'Fashring Counterfactual'!F169</f>
        <v>0</v>
      </c>
      <c r="K169" s="58">
        <f>'Fashring Assumptions'!$M$5*'Fashring Assumptions'!$M$7*'Fashring Counterfactual'!E169</f>
        <v>229.43753903744141</v>
      </c>
      <c r="L169" s="58">
        <f t="shared" si="19"/>
        <v>229.43753903744141</v>
      </c>
    </row>
    <row r="170" spans="1:12" x14ac:dyDescent="0.3">
      <c r="A170" s="60">
        <v>42538</v>
      </c>
      <c r="B170" s="15">
        <f t="shared" si="14"/>
        <v>2016</v>
      </c>
      <c r="C170" s="15">
        <f t="shared" si="15"/>
        <v>6</v>
      </c>
      <c r="D170" s="15">
        <f t="shared" si="16"/>
        <v>17</v>
      </c>
      <c r="E170" s="64">
        <f t="shared" si="20"/>
        <v>3058.0006245990626</v>
      </c>
      <c r="F170" s="15">
        <f>IF(E169&gt;'Fashring Assumptions'!$Q$13,0,'Fashring Assumptions'!$Q$12)</f>
        <v>0</v>
      </c>
      <c r="G170" s="15">
        <v>613</v>
      </c>
      <c r="H170" s="15">
        <f t="shared" si="17"/>
        <v>0</v>
      </c>
      <c r="I170" s="15">
        <f t="shared" si="18"/>
        <v>0</v>
      </c>
      <c r="J170" s="58">
        <f>'Fashring Assumptions'!$M$7*'Fashring Counterfactual'!F170</f>
        <v>0</v>
      </c>
      <c r="K170" s="58">
        <f>'Fashring Assumptions'!$M$5*'Fashring Assumptions'!$M$7*'Fashring Counterfactual'!E170</f>
        <v>191.12503903744141</v>
      </c>
      <c r="L170" s="58">
        <f t="shared" si="19"/>
        <v>191.12503903744141</v>
      </c>
    </row>
    <row r="171" spans="1:12" x14ac:dyDescent="0.3">
      <c r="A171" s="60">
        <v>42539</v>
      </c>
      <c r="B171" s="15">
        <f t="shared" si="14"/>
        <v>2016</v>
      </c>
      <c r="C171" s="15">
        <f t="shared" si="15"/>
        <v>6</v>
      </c>
      <c r="D171" s="15">
        <f t="shared" si="16"/>
        <v>18</v>
      </c>
      <c r="E171" s="64">
        <f t="shared" si="20"/>
        <v>2507.0006245990626</v>
      </c>
      <c r="F171" s="15">
        <f>IF(E170&gt;'Fashring Assumptions'!$Q$13,0,'Fashring Assumptions'!$Q$12)</f>
        <v>0</v>
      </c>
      <c r="G171" s="15">
        <v>551</v>
      </c>
      <c r="H171" s="15">
        <f t="shared" si="17"/>
        <v>0</v>
      </c>
      <c r="I171" s="15">
        <f t="shared" si="18"/>
        <v>0</v>
      </c>
      <c r="J171" s="58">
        <f>'Fashring Assumptions'!$M$7*'Fashring Counterfactual'!F171</f>
        <v>0</v>
      </c>
      <c r="K171" s="58">
        <f>'Fashring Assumptions'!$M$5*'Fashring Assumptions'!$M$7*'Fashring Counterfactual'!E171</f>
        <v>156.68753903744141</v>
      </c>
      <c r="L171" s="58">
        <f t="shared" si="19"/>
        <v>156.68753903744141</v>
      </c>
    </row>
    <row r="172" spans="1:12" x14ac:dyDescent="0.3">
      <c r="A172" s="60">
        <v>42540</v>
      </c>
      <c r="B172" s="15">
        <f t="shared" si="14"/>
        <v>2016</v>
      </c>
      <c r="C172" s="15">
        <f t="shared" si="15"/>
        <v>6</v>
      </c>
      <c r="D172" s="15">
        <f t="shared" si="16"/>
        <v>19</v>
      </c>
      <c r="E172" s="64">
        <f t="shared" si="20"/>
        <v>1980.0006245990626</v>
      </c>
      <c r="F172" s="15">
        <f>IF(E171&gt;'Fashring Assumptions'!$Q$13,0,'Fashring Assumptions'!$Q$12)</f>
        <v>0</v>
      </c>
      <c r="G172" s="15">
        <v>527</v>
      </c>
      <c r="H172" s="15">
        <f t="shared" si="17"/>
        <v>0</v>
      </c>
      <c r="I172" s="15">
        <f t="shared" si="18"/>
        <v>0</v>
      </c>
      <c r="J172" s="58">
        <f>'Fashring Assumptions'!$M$7*'Fashring Counterfactual'!F172</f>
        <v>0</v>
      </c>
      <c r="K172" s="58">
        <f>'Fashring Assumptions'!$M$5*'Fashring Assumptions'!$M$7*'Fashring Counterfactual'!E172</f>
        <v>123.75003903744141</v>
      </c>
      <c r="L172" s="58">
        <f t="shared" si="19"/>
        <v>123.75003903744141</v>
      </c>
    </row>
    <row r="173" spans="1:12" x14ac:dyDescent="0.3">
      <c r="A173" s="60">
        <v>42541</v>
      </c>
      <c r="B173" s="15">
        <f t="shared" si="14"/>
        <v>2016</v>
      </c>
      <c r="C173" s="15">
        <f t="shared" si="15"/>
        <v>6</v>
      </c>
      <c r="D173" s="15">
        <f t="shared" si="16"/>
        <v>20</v>
      </c>
      <c r="E173" s="64">
        <f t="shared" si="20"/>
        <v>1130.0006245990626</v>
      </c>
      <c r="F173" s="15">
        <f>IF(E172&gt;'Fashring Assumptions'!$Q$15,0,'Fashring Assumptions'!$Q$14)</f>
        <v>0</v>
      </c>
      <c r="G173" s="15">
        <v>850</v>
      </c>
      <c r="H173" s="15">
        <f t="shared" si="17"/>
        <v>0</v>
      </c>
      <c r="I173" s="15">
        <f t="shared" si="18"/>
        <v>0</v>
      </c>
      <c r="J173" s="58">
        <f>'Fashring Assumptions'!$M$7*'Fashring Counterfactual'!F173</f>
        <v>0</v>
      </c>
      <c r="K173" s="58">
        <f>'Fashring Assumptions'!$M$5*'Fashring Assumptions'!$M$7*'Fashring Counterfactual'!E173</f>
        <v>70.625039037441411</v>
      </c>
      <c r="L173" s="58">
        <f t="shared" si="19"/>
        <v>70.625039037441411</v>
      </c>
    </row>
    <row r="174" spans="1:12" x14ac:dyDescent="0.3">
      <c r="A174" s="60">
        <v>42542</v>
      </c>
      <c r="B174" s="15">
        <f t="shared" si="14"/>
        <v>2016</v>
      </c>
      <c r="C174" s="15">
        <f t="shared" si="15"/>
        <v>6</v>
      </c>
      <c r="D174" s="15">
        <f t="shared" si="16"/>
        <v>21</v>
      </c>
      <c r="E174" s="64">
        <f t="shared" si="20"/>
        <v>5633.4931669060816</v>
      </c>
      <c r="F174" s="15">
        <f>IF(E173&gt;'Fashring Assumptions'!$Q$15,0,'Fashring Assumptions'!$Q$14)</f>
        <v>5290.492542307019</v>
      </c>
      <c r="G174" s="15">
        <v>787</v>
      </c>
      <c r="H174" s="15">
        <f t="shared" si="17"/>
        <v>1</v>
      </c>
      <c r="I174" s="15">
        <f t="shared" si="18"/>
        <v>1000</v>
      </c>
      <c r="J174" s="58">
        <f>'Fashring Assumptions'!$M$7*'Fashring Counterfactual'!F174</f>
        <v>13226.231355767548</v>
      </c>
      <c r="K174" s="58">
        <f>'Fashring Assumptions'!$M$5*'Fashring Assumptions'!$M$7*'Fashring Counterfactual'!E174</f>
        <v>352.0933229316301</v>
      </c>
      <c r="L174" s="58">
        <f t="shared" si="19"/>
        <v>14578.324678699179</v>
      </c>
    </row>
    <row r="175" spans="1:12" x14ac:dyDescent="0.3">
      <c r="A175" s="60">
        <v>42543</v>
      </c>
      <c r="B175" s="15">
        <f t="shared" si="14"/>
        <v>2016</v>
      </c>
      <c r="C175" s="15">
        <f t="shared" si="15"/>
        <v>6</v>
      </c>
      <c r="D175" s="15">
        <f t="shared" si="16"/>
        <v>22</v>
      </c>
      <c r="E175" s="64">
        <f t="shared" si="20"/>
        <v>4758.4931669060816</v>
      </c>
      <c r="F175" s="15">
        <f>IF(E174&gt;'Fashring Assumptions'!$Q$15,0,'Fashring Assumptions'!$Q$14)</f>
        <v>0</v>
      </c>
      <c r="G175" s="15">
        <v>875</v>
      </c>
      <c r="H175" s="15">
        <f t="shared" si="17"/>
        <v>0</v>
      </c>
      <c r="I175" s="15">
        <f t="shared" si="18"/>
        <v>0</v>
      </c>
      <c r="J175" s="58">
        <f>'Fashring Assumptions'!$M$7*'Fashring Counterfactual'!F175</f>
        <v>0</v>
      </c>
      <c r="K175" s="58">
        <f>'Fashring Assumptions'!$M$5*'Fashring Assumptions'!$M$7*'Fashring Counterfactual'!E175</f>
        <v>297.4058229316301</v>
      </c>
      <c r="L175" s="58">
        <f t="shared" si="19"/>
        <v>297.4058229316301</v>
      </c>
    </row>
    <row r="176" spans="1:12" x14ac:dyDescent="0.3">
      <c r="A176" s="60">
        <v>42544</v>
      </c>
      <c r="B176" s="15">
        <f t="shared" si="14"/>
        <v>2016</v>
      </c>
      <c r="C176" s="15">
        <f t="shared" si="15"/>
        <v>6</v>
      </c>
      <c r="D176" s="15">
        <f t="shared" si="16"/>
        <v>23</v>
      </c>
      <c r="E176" s="64">
        <f t="shared" si="20"/>
        <v>3878.4931669060816</v>
      </c>
      <c r="F176" s="15">
        <f>IF(E175&gt;'Fashring Assumptions'!$Q$15,0,'Fashring Assumptions'!$Q$14)</f>
        <v>0</v>
      </c>
      <c r="G176" s="15">
        <v>880</v>
      </c>
      <c r="H176" s="15">
        <f t="shared" si="17"/>
        <v>0</v>
      </c>
      <c r="I176" s="15">
        <f t="shared" si="18"/>
        <v>0</v>
      </c>
      <c r="J176" s="58">
        <f>'Fashring Assumptions'!$M$7*'Fashring Counterfactual'!F176</f>
        <v>0</v>
      </c>
      <c r="K176" s="58">
        <f>'Fashring Assumptions'!$M$5*'Fashring Assumptions'!$M$7*'Fashring Counterfactual'!E176</f>
        <v>242.4058229316301</v>
      </c>
      <c r="L176" s="58">
        <f t="shared" si="19"/>
        <v>242.4058229316301</v>
      </c>
    </row>
    <row r="177" spans="1:12" x14ac:dyDescent="0.3">
      <c r="A177" s="60">
        <v>42545</v>
      </c>
      <c r="B177" s="15">
        <f t="shared" si="14"/>
        <v>2016</v>
      </c>
      <c r="C177" s="15">
        <f t="shared" si="15"/>
        <v>6</v>
      </c>
      <c r="D177" s="15">
        <f t="shared" si="16"/>
        <v>24</v>
      </c>
      <c r="E177" s="64">
        <f t="shared" si="20"/>
        <v>2968.4931669060816</v>
      </c>
      <c r="F177" s="15">
        <f>IF(E176&gt;'Fashring Assumptions'!$Q$15,0,'Fashring Assumptions'!$Q$14)</f>
        <v>0</v>
      </c>
      <c r="G177" s="15">
        <v>910</v>
      </c>
      <c r="H177" s="15">
        <f t="shared" si="17"/>
        <v>0</v>
      </c>
      <c r="I177" s="15">
        <f t="shared" si="18"/>
        <v>0</v>
      </c>
      <c r="J177" s="58">
        <f>'Fashring Assumptions'!$M$7*'Fashring Counterfactual'!F177</f>
        <v>0</v>
      </c>
      <c r="K177" s="58">
        <f>'Fashring Assumptions'!$M$5*'Fashring Assumptions'!$M$7*'Fashring Counterfactual'!E177</f>
        <v>185.5308229316301</v>
      </c>
      <c r="L177" s="58">
        <f t="shared" si="19"/>
        <v>185.5308229316301</v>
      </c>
    </row>
    <row r="178" spans="1:12" x14ac:dyDescent="0.3">
      <c r="A178" s="60">
        <v>42546</v>
      </c>
      <c r="B178" s="15">
        <f t="shared" si="14"/>
        <v>2016</v>
      </c>
      <c r="C178" s="15">
        <f t="shared" si="15"/>
        <v>6</v>
      </c>
      <c r="D178" s="15">
        <f t="shared" si="16"/>
        <v>25</v>
      </c>
      <c r="E178" s="64">
        <f t="shared" si="20"/>
        <v>2111.4931669060816</v>
      </c>
      <c r="F178" s="15">
        <f>IF(E177&gt;'Fashring Assumptions'!$Q$15,0,'Fashring Assumptions'!$Q$14)</f>
        <v>0</v>
      </c>
      <c r="G178" s="15">
        <v>857</v>
      </c>
      <c r="H178" s="15">
        <f t="shared" si="17"/>
        <v>0</v>
      </c>
      <c r="I178" s="15">
        <f t="shared" si="18"/>
        <v>0</v>
      </c>
      <c r="J178" s="58">
        <f>'Fashring Assumptions'!$M$7*'Fashring Counterfactual'!F178</f>
        <v>0</v>
      </c>
      <c r="K178" s="58">
        <f>'Fashring Assumptions'!$M$5*'Fashring Assumptions'!$M$7*'Fashring Counterfactual'!E178</f>
        <v>131.9683229316301</v>
      </c>
      <c r="L178" s="58">
        <f t="shared" si="19"/>
        <v>131.9683229316301</v>
      </c>
    </row>
    <row r="179" spans="1:12" x14ac:dyDescent="0.3">
      <c r="A179" s="60">
        <v>42547</v>
      </c>
      <c r="B179" s="15">
        <f t="shared" si="14"/>
        <v>2016</v>
      </c>
      <c r="C179" s="15">
        <f t="shared" si="15"/>
        <v>6</v>
      </c>
      <c r="D179" s="15">
        <f t="shared" si="16"/>
        <v>26</v>
      </c>
      <c r="E179" s="64">
        <f t="shared" si="20"/>
        <v>1232.4931669060816</v>
      </c>
      <c r="F179" s="15">
        <f>IF(E178&gt;'Fashring Assumptions'!$Q$15,0,'Fashring Assumptions'!$Q$14)</f>
        <v>0</v>
      </c>
      <c r="G179" s="15">
        <v>879</v>
      </c>
      <c r="H179" s="15">
        <f t="shared" si="17"/>
        <v>0</v>
      </c>
      <c r="I179" s="15">
        <f t="shared" si="18"/>
        <v>0</v>
      </c>
      <c r="J179" s="58">
        <f>'Fashring Assumptions'!$M$7*'Fashring Counterfactual'!F179</f>
        <v>0</v>
      </c>
      <c r="K179" s="58">
        <f>'Fashring Assumptions'!$M$5*'Fashring Assumptions'!$M$7*'Fashring Counterfactual'!E179</f>
        <v>77.030822931630098</v>
      </c>
      <c r="L179" s="58">
        <f t="shared" si="19"/>
        <v>77.030822931630098</v>
      </c>
    </row>
    <row r="180" spans="1:12" x14ac:dyDescent="0.3">
      <c r="A180" s="60">
        <v>42548</v>
      </c>
      <c r="B180" s="15">
        <f t="shared" si="14"/>
        <v>2016</v>
      </c>
      <c r="C180" s="15">
        <f t="shared" si="15"/>
        <v>6</v>
      </c>
      <c r="D180" s="15">
        <f t="shared" si="16"/>
        <v>27</v>
      </c>
      <c r="E180" s="64">
        <f t="shared" si="20"/>
        <v>5608.9857092131006</v>
      </c>
      <c r="F180" s="15">
        <f>IF(E179&gt;'Fashring Assumptions'!$Q$15,0,'Fashring Assumptions'!$Q$14)</f>
        <v>5290.492542307019</v>
      </c>
      <c r="G180" s="15">
        <v>914</v>
      </c>
      <c r="H180" s="15">
        <f t="shared" si="17"/>
        <v>1</v>
      </c>
      <c r="I180" s="15">
        <f t="shared" si="18"/>
        <v>1000</v>
      </c>
      <c r="J180" s="58">
        <f>'Fashring Assumptions'!$M$7*'Fashring Counterfactual'!F180</f>
        <v>13226.231355767548</v>
      </c>
      <c r="K180" s="58">
        <f>'Fashring Assumptions'!$M$5*'Fashring Assumptions'!$M$7*'Fashring Counterfactual'!E180</f>
        <v>350.56160682581879</v>
      </c>
      <c r="L180" s="58">
        <f t="shared" si="19"/>
        <v>14576.792962593367</v>
      </c>
    </row>
    <row r="181" spans="1:12" x14ac:dyDescent="0.3">
      <c r="A181" s="60">
        <v>42549</v>
      </c>
      <c r="B181" s="15">
        <f t="shared" si="14"/>
        <v>2016</v>
      </c>
      <c r="C181" s="15">
        <f t="shared" si="15"/>
        <v>6</v>
      </c>
      <c r="D181" s="15">
        <f t="shared" si="16"/>
        <v>28</v>
      </c>
      <c r="E181" s="64">
        <f t="shared" si="20"/>
        <v>4745.9857092131006</v>
      </c>
      <c r="F181" s="15">
        <f>IF(E180&gt;'Fashring Assumptions'!$Q$15,0,'Fashring Assumptions'!$Q$14)</f>
        <v>0</v>
      </c>
      <c r="G181" s="15">
        <v>863</v>
      </c>
      <c r="H181" s="15">
        <f t="shared" si="17"/>
        <v>0</v>
      </c>
      <c r="I181" s="15">
        <f t="shared" si="18"/>
        <v>0</v>
      </c>
      <c r="J181" s="58">
        <f>'Fashring Assumptions'!$M$7*'Fashring Counterfactual'!F181</f>
        <v>0</v>
      </c>
      <c r="K181" s="58">
        <f>'Fashring Assumptions'!$M$5*'Fashring Assumptions'!$M$7*'Fashring Counterfactual'!E181</f>
        <v>296.62410682581879</v>
      </c>
      <c r="L181" s="58">
        <f t="shared" si="19"/>
        <v>296.62410682581879</v>
      </c>
    </row>
    <row r="182" spans="1:12" x14ac:dyDescent="0.3">
      <c r="A182" s="60">
        <v>42550</v>
      </c>
      <c r="B182" s="15">
        <f t="shared" si="14"/>
        <v>2016</v>
      </c>
      <c r="C182" s="15">
        <f t="shared" si="15"/>
        <v>6</v>
      </c>
      <c r="D182" s="15">
        <f t="shared" si="16"/>
        <v>29</v>
      </c>
      <c r="E182" s="64">
        <f t="shared" si="20"/>
        <v>3931.9857092131006</v>
      </c>
      <c r="F182" s="15">
        <f>IF(E181&gt;'Fashring Assumptions'!$Q$15,0,'Fashring Assumptions'!$Q$14)</f>
        <v>0</v>
      </c>
      <c r="G182" s="15">
        <v>814</v>
      </c>
      <c r="H182" s="15">
        <f t="shared" si="17"/>
        <v>0</v>
      </c>
      <c r="I182" s="15">
        <f t="shared" si="18"/>
        <v>0</v>
      </c>
      <c r="J182" s="58">
        <f>'Fashring Assumptions'!$M$7*'Fashring Counterfactual'!F182</f>
        <v>0</v>
      </c>
      <c r="K182" s="58">
        <f>'Fashring Assumptions'!$M$5*'Fashring Assumptions'!$M$7*'Fashring Counterfactual'!E182</f>
        <v>245.74910682581879</v>
      </c>
      <c r="L182" s="58">
        <f t="shared" si="19"/>
        <v>245.74910682581879</v>
      </c>
    </row>
    <row r="183" spans="1:12" x14ac:dyDescent="0.3">
      <c r="A183" s="60">
        <v>42551</v>
      </c>
      <c r="B183" s="15">
        <f t="shared" si="14"/>
        <v>2016</v>
      </c>
      <c r="C183" s="15">
        <f t="shared" si="15"/>
        <v>6</v>
      </c>
      <c r="D183" s="15">
        <f t="shared" si="16"/>
        <v>30</v>
      </c>
      <c r="E183" s="64">
        <f t="shared" si="20"/>
        <v>3045.9857092131006</v>
      </c>
      <c r="F183" s="15">
        <f>IF(E182&gt;'Fashring Assumptions'!$Q$15,0,'Fashring Assumptions'!$Q$14)</f>
        <v>0</v>
      </c>
      <c r="G183" s="15">
        <v>886</v>
      </c>
      <c r="H183" s="15">
        <f t="shared" si="17"/>
        <v>0</v>
      </c>
      <c r="I183" s="15">
        <f t="shared" si="18"/>
        <v>0</v>
      </c>
      <c r="J183" s="58">
        <f>'Fashring Assumptions'!$M$7*'Fashring Counterfactual'!F183</f>
        <v>0</v>
      </c>
      <c r="K183" s="58">
        <f>'Fashring Assumptions'!$M$5*'Fashring Assumptions'!$M$7*'Fashring Counterfactual'!E183</f>
        <v>190.37410682581879</v>
      </c>
      <c r="L183" s="58">
        <f t="shared" si="19"/>
        <v>190.37410682581879</v>
      </c>
    </row>
    <row r="184" spans="1:12" x14ac:dyDescent="0.3">
      <c r="A184" s="60">
        <v>42552</v>
      </c>
      <c r="B184" s="15">
        <f t="shared" si="14"/>
        <v>2016</v>
      </c>
      <c r="C184" s="15">
        <f t="shared" si="15"/>
        <v>7</v>
      </c>
      <c r="D184" s="15">
        <f t="shared" si="16"/>
        <v>1</v>
      </c>
      <c r="E184" s="64">
        <f t="shared" si="20"/>
        <v>2185.9857092131006</v>
      </c>
      <c r="F184" s="15">
        <f>IF(E183&gt;'Fashring Assumptions'!$Q$15,0,'Fashring Assumptions'!$Q$14)</f>
        <v>0</v>
      </c>
      <c r="G184" s="15">
        <v>860</v>
      </c>
      <c r="H184" s="15">
        <f t="shared" si="17"/>
        <v>0</v>
      </c>
      <c r="I184" s="15">
        <f t="shared" si="18"/>
        <v>0</v>
      </c>
      <c r="J184" s="58">
        <f>'Fashring Assumptions'!$M$7*'Fashring Counterfactual'!F184</f>
        <v>0</v>
      </c>
      <c r="K184" s="58">
        <f>'Fashring Assumptions'!$M$5*'Fashring Assumptions'!$M$7*'Fashring Counterfactual'!E184</f>
        <v>136.62410682581879</v>
      </c>
      <c r="L184" s="58">
        <f t="shared" si="19"/>
        <v>136.62410682581879</v>
      </c>
    </row>
    <row r="185" spans="1:12" x14ac:dyDescent="0.3">
      <c r="A185" s="60">
        <v>42553</v>
      </c>
      <c r="B185" s="15">
        <f t="shared" si="14"/>
        <v>2016</v>
      </c>
      <c r="C185" s="15">
        <f t="shared" si="15"/>
        <v>7</v>
      </c>
      <c r="D185" s="15">
        <f t="shared" si="16"/>
        <v>2</v>
      </c>
      <c r="E185" s="64">
        <f t="shared" si="20"/>
        <v>1270.9857092131006</v>
      </c>
      <c r="F185" s="15">
        <f>IF(E184&gt;'Fashring Assumptions'!$Q$15,0,'Fashring Assumptions'!$Q$14)</f>
        <v>0</v>
      </c>
      <c r="G185" s="15">
        <v>915</v>
      </c>
      <c r="H185" s="15">
        <f t="shared" si="17"/>
        <v>0</v>
      </c>
      <c r="I185" s="15">
        <f t="shared" si="18"/>
        <v>0</v>
      </c>
      <c r="J185" s="58">
        <f>'Fashring Assumptions'!$M$7*'Fashring Counterfactual'!F185</f>
        <v>0</v>
      </c>
      <c r="K185" s="58">
        <f>'Fashring Assumptions'!$M$5*'Fashring Assumptions'!$M$7*'Fashring Counterfactual'!E185</f>
        <v>79.436606825818785</v>
      </c>
      <c r="L185" s="58">
        <f t="shared" si="19"/>
        <v>79.436606825818785</v>
      </c>
    </row>
    <row r="186" spans="1:12" x14ac:dyDescent="0.3">
      <c r="A186" s="60">
        <v>42554</v>
      </c>
      <c r="B186" s="15">
        <f t="shared" si="14"/>
        <v>2016</v>
      </c>
      <c r="C186" s="15">
        <f t="shared" si="15"/>
        <v>7</v>
      </c>
      <c r="D186" s="15">
        <f t="shared" si="16"/>
        <v>3</v>
      </c>
      <c r="E186" s="64">
        <f t="shared" si="20"/>
        <v>5671.4782515201196</v>
      </c>
      <c r="F186" s="15">
        <f>IF(E185&gt;'Fashring Assumptions'!$Q$15,0,'Fashring Assumptions'!$Q$14)</f>
        <v>5290.492542307019</v>
      </c>
      <c r="G186" s="15">
        <v>890</v>
      </c>
      <c r="H186" s="15">
        <f t="shared" si="17"/>
        <v>1</v>
      </c>
      <c r="I186" s="15">
        <f t="shared" si="18"/>
        <v>1000</v>
      </c>
      <c r="J186" s="58">
        <f>'Fashring Assumptions'!$M$7*'Fashring Counterfactual'!F186</f>
        <v>13226.231355767548</v>
      </c>
      <c r="K186" s="58">
        <f>'Fashring Assumptions'!$M$5*'Fashring Assumptions'!$M$7*'Fashring Counterfactual'!E186</f>
        <v>354.46739072000747</v>
      </c>
      <c r="L186" s="58">
        <f t="shared" si="19"/>
        <v>14580.698746487555</v>
      </c>
    </row>
    <row r="187" spans="1:12" x14ac:dyDescent="0.3">
      <c r="A187" s="60">
        <v>42555</v>
      </c>
      <c r="B187" s="15">
        <f t="shared" si="14"/>
        <v>2016</v>
      </c>
      <c r="C187" s="15">
        <f t="shared" si="15"/>
        <v>7</v>
      </c>
      <c r="D187" s="15">
        <f t="shared" si="16"/>
        <v>4</v>
      </c>
      <c r="E187" s="64">
        <f t="shared" si="20"/>
        <v>4799.4782515201196</v>
      </c>
      <c r="F187" s="15">
        <f>IF(E186&gt;'Fashring Assumptions'!$Q$15,0,'Fashring Assumptions'!$Q$14)</f>
        <v>0</v>
      </c>
      <c r="G187" s="15">
        <v>872</v>
      </c>
      <c r="H187" s="15">
        <f t="shared" si="17"/>
        <v>0</v>
      </c>
      <c r="I187" s="15">
        <f t="shared" si="18"/>
        <v>0</v>
      </c>
      <c r="J187" s="58">
        <f>'Fashring Assumptions'!$M$7*'Fashring Counterfactual'!F187</f>
        <v>0</v>
      </c>
      <c r="K187" s="58">
        <f>'Fashring Assumptions'!$M$5*'Fashring Assumptions'!$M$7*'Fashring Counterfactual'!E187</f>
        <v>299.96739072000747</v>
      </c>
      <c r="L187" s="58">
        <f t="shared" si="19"/>
        <v>299.96739072000747</v>
      </c>
    </row>
    <row r="188" spans="1:12" x14ac:dyDescent="0.3">
      <c r="A188" s="60">
        <v>42556</v>
      </c>
      <c r="B188" s="15">
        <f t="shared" si="14"/>
        <v>2016</v>
      </c>
      <c r="C188" s="15">
        <f t="shared" si="15"/>
        <v>7</v>
      </c>
      <c r="D188" s="15">
        <f t="shared" si="16"/>
        <v>5</v>
      </c>
      <c r="E188" s="64">
        <f t="shared" si="20"/>
        <v>3904.4782515201196</v>
      </c>
      <c r="F188" s="15">
        <f>IF(E187&gt;'Fashring Assumptions'!$Q$15,0,'Fashring Assumptions'!$Q$14)</f>
        <v>0</v>
      </c>
      <c r="G188" s="15">
        <v>895</v>
      </c>
      <c r="H188" s="15">
        <f t="shared" si="17"/>
        <v>0</v>
      </c>
      <c r="I188" s="15">
        <f t="shared" si="18"/>
        <v>0</v>
      </c>
      <c r="J188" s="58">
        <f>'Fashring Assumptions'!$M$7*'Fashring Counterfactual'!F188</f>
        <v>0</v>
      </c>
      <c r="K188" s="58">
        <f>'Fashring Assumptions'!$M$5*'Fashring Assumptions'!$M$7*'Fashring Counterfactual'!E188</f>
        <v>244.02989072000747</v>
      </c>
      <c r="L188" s="58">
        <f t="shared" si="19"/>
        <v>244.02989072000747</v>
      </c>
    </row>
    <row r="189" spans="1:12" x14ac:dyDescent="0.3">
      <c r="A189" s="60">
        <v>42557</v>
      </c>
      <c r="B189" s="15">
        <f t="shared" si="14"/>
        <v>2016</v>
      </c>
      <c r="C189" s="15">
        <f t="shared" si="15"/>
        <v>7</v>
      </c>
      <c r="D189" s="15">
        <f t="shared" si="16"/>
        <v>6</v>
      </c>
      <c r="E189" s="64">
        <f t="shared" si="20"/>
        <v>2986.4782515201196</v>
      </c>
      <c r="F189" s="15">
        <f>IF(E188&gt;'Fashring Assumptions'!$Q$15,0,'Fashring Assumptions'!$Q$14)</f>
        <v>0</v>
      </c>
      <c r="G189" s="15">
        <v>918</v>
      </c>
      <c r="H189" s="15">
        <f t="shared" si="17"/>
        <v>0</v>
      </c>
      <c r="I189" s="15">
        <f t="shared" si="18"/>
        <v>0</v>
      </c>
      <c r="J189" s="58">
        <f>'Fashring Assumptions'!$M$7*'Fashring Counterfactual'!F189</f>
        <v>0</v>
      </c>
      <c r="K189" s="58">
        <f>'Fashring Assumptions'!$M$5*'Fashring Assumptions'!$M$7*'Fashring Counterfactual'!E189</f>
        <v>186.65489072000747</v>
      </c>
      <c r="L189" s="58">
        <f t="shared" si="19"/>
        <v>186.65489072000747</v>
      </c>
    </row>
    <row r="190" spans="1:12" x14ac:dyDescent="0.3">
      <c r="A190" s="60">
        <v>42558</v>
      </c>
      <c r="B190" s="15">
        <f t="shared" si="14"/>
        <v>2016</v>
      </c>
      <c r="C190" s="15">
        <f t="shared" si="15"/>
        <v>7</v>
      </c>
      <c r="D190" s="15">
        <f t="shared" si="16"/>
        <v>7</v>
      </c>
      <c r="E190" s="64">
        <f t="shared" si="20"/>
        <v>2049.4782515201196</v>
      </c>
      <c r="F190" s="15">
        <f>IF(E189&gt;'Fashring Assumptions'!$Q$15,0,'Fashring Assumptions'!$Q$14)</f>
        <v>0</v>
      </c>
      <c r="G190" s="15">
        <v>937</v>
      </c>
      <c r="H190" s="15">
        <f t="shared" si="17"/>
        <v>0</v>
      </c>
      <c r="I190" s="15">
        <f t="shared" si="18"/>
        <v>0</v>
      </c>
      <c r="J190" s="58">
        <f>'Fashring Assumptions'!$M$7*'Fashring Counterfactual'!F190</f>
        <v>0</v>
      </c>
      <c r="K190" s="58">
        <f>'Fashring Assumptions'!$M$5*'Fashring Assumptions'!$M$7*'Fashring Counterfactual'!E190</f>
        <v>128.09239072000747</v>
      </c>
      <c r="L190" s="58">
        <f t="shared" si="19"/>
        <v>128.09239072000747</v>
      </c>
    </row>
    <row r="191" spans="1:12" x14ac:dyDescent="0.3">
      <c r="A191" s="60">
        <v>42559</v>
      </c>
      <c r="B191" s="15">
        <f t="shared" si="14"/>
        <v>2016</v>
      </c>
      <c r="C191" s="15">
        <f t="shared" si="15"/>
        <v>7</v>
      </c>
      <c r="D191" s="15">
        <f t="shared" si="16"/>
        <v>8</v>
      </c>
      <c r="E191" s="64">
        <f t="shared" si="20"/>
        <v>1162.4782515201196</v>
      </c>
      <c r="F191" s="15">
        <f>IF(E190&gt;'Fashring Assumptions'!$Q$15,0,'Fashring Assumptions'!$Q$14)</f>
        <v>0</v>
      </c>
      <c r="G191" s="15">
        <v>887</v>
      </c>
      <c r="H191" s="15">
        <f t="shared" si="17"/>
        <v>0</v>
      </c>
      <c r="I191" s="15">
        <f t="shared" si="18"/>
        <v>0</v>
      </c>
      <c r="J191" s="58">
        <f>'Fashring Assumptions'!$M$7*'Fashring Counterfactual'!F191</f>
        <v>0</v>
      </c>
      <c r="K191" s="58">
        <f>'Fashring Assumptions'!$M$5*'Fashring Assumptions'!$M$7*'Fashring Counterfactual'!E191</f>
        <v>72.654890720007472</v>
      </c>
      <c r="L191" s="58">
        <f t="shared" si="19"/>
        <v>72.654890720007472</v>
      </c>
    </row>
    <row r="192" spans="1:12" x14ac:dyDescent="0.3">
      <c r="A192" s="60">
        <v>42560</v>
      </c>
      <c r="B192" s="15">
        <f t="shared" si="14"/>
        <v>2016</v>
      </c>
      <c r="C192" s="15">
        <f t="shared" si="15"/>
        <v>7</v>
      </c>
      <c r="D192" s="15">
        <f t="shared" si="16"/>
        <v>9</v>
      </c>
      <c r="E192" s="64">
        <f t="shared" si="20"/>
        <v>5575.9707938271386</v>
      </c>
      <c r="F192" s="15">
        <f>IF(E191&gt;'Fashring Assumptions'!$Q$15,0,'Fashring Assumptions'!$Q$14)</f>
        <v>5290.492542307019</v>
      </c>
      <c r="G192" s="15">
        <v>877</v>
      </c>
      <c r="H192" s="15">
        <f t="shared" si="17"/>
        <v>1</v>
      </c>
      <c r="I192" s="15">
        <f t="shared" si="18"/>
        <v>1000</v>
      </c>
      <c r="J192" s="58">
        <f>'Fashring Assumptions'!$M$7*'Fashring Counterfactual'!F192</f>
        <v>13226.231355767548</v>
      </c>
      <c r="K192" s="58">
        <f>'Fashring Assumptions'!$M$5*'Fashring Assumptions'!$M$7*'Fashring Counterfactual'!E192</f>
        <v>348.49817461419616</v>
      </c>
      <c r="L192" s="58">
        <f t="shared" si="19"/>
        <v>14574.729530381745</v>
      </c>
    </row>
    <row r="193" spans="1:12" x14ac:dyDescent="0.3">
      <c r="A193" s="60">
        <v>42561</v>
      </c>
      <c r="B193" s="15">
        <f t="shared" si="14"/>
        <v>2016</v>
      </c>
      <c r="C193" s="15">
        <f t="shared" si="15"/>
        <v>7</v>
      </c>
      <c r="D193" s="15">
        <f t="shared" si="16"/>
        <v>10</v>
      </c>
      <c r="E193" s="64">
        <f t="shared" si="20"/>
        <v>4722.9707938271386</v>
      </c>
      <c r="F193" s="15">
        <f>IF(E192&gt;'Fashring Assumptions'!$Q$15,0,'Fashring Assumptions'!$Q$14)</f>
        <v>0</v>
      </c>
      <c r="G193" s="15">
        <v>853</v>
      </c>
      <c r="H193" s="15">
        <f t="shared" si="17"/>
        <v>0</v>
      </c>
      <c r="I193" s="15">
        <f t="shared" si="18"/>
        <v>0</v>
      </c>
      <c r="J193" s="58">
        <f>'Fashring Assumptions'!$M$7*'Fashring Counterfactual'!F193</f>
        <v>0</v>
      </c>
      <c r="K193" s="58">
        <f>'Fashring Assumptions'!$M$5*'Fashring Assumptions'!$M$7*'Fashring Counterfactual'!E193</f>
        <v>295.18567461419616</v>
      </c>
      <c r="L193" s="58">
        <f t="shared" si="19"/>
        <v>295.18567461419616</v>
      </c>
    </row>
    <row r="194" spans="1:12" x14ac:dyDescent="0.3">
      <c r="A194" s="60">
        <v>42562</v>
      </c>
      <c r="B194" s="15">
        <f t="shared" si="14"/>
        <v>2016</v>
      </c>
      <c r="C194" s="15">
        <f t="shared" si="15"/>
        <v>7</v>
      </c>
      <c r="D194" s="15">
        <f t="shared" si="16"/>
        <v>11</v>
      </c>
      <c r="E194" s="64">
        <f t="shared" si="20"/>
        <v>3822.9707938271386</v>
      </c>
      <c r="F194" s="15">
        <f>IF(E193&gt;'Fashring Assumptions'!$Q$15,0,'Fashring Assumptions'!$Q$14)</f>
        <v>0</v>
      </c>
      <c r="G194" s="15">
        <v>900</v>
      </c>
      <c r="H194" s="15">
        <f t="shared" si="17"/>
        <v>0</v>
      </c>
      <c r="I194" s="15">
        <f t="shared" si="18"/>
        <v>0</v>
      </c>
      <c r="J194" s="58">
        <f>'Fashring Assumptions'!$M$7*'Fashring Counterfactual'!F194</f>
        <v>0</v>
      </c>
      <c r="K194" s="58">
        <f>'Fashring Assumptions'!$M$5*'Fashring Assumptions'!$M$7*'Fashring Counterfactual'!E194</f>
        <v>238.93567461419616</v>
      </c>
      <c r="L194" s="58">
        <f t="shared" si="19"/>
        <v>238.93567461419616</v>
      </c>
    </row>
    <row r="195" spans="1:12" x14ac:dyDescent="0.3">
      <c r="A195" s="60">
        <v>42563</v>
      </c>
      <c r="B195" s="15">
        <f t="shared" ref="B195:B258" si="21">YEAR(A195)</f>
        <v>2016</v>
      </c>
      <c r="C195" s="15">
        <f t="shared" ref="C195:C258" si="22">MONTH(A195)</f>
        <v>7</v>
      </c>
      <c r="D195" s="15">
        <f t="shared" ref="D195:D258" si="23">DAY(A195)</f>
        <v>12</v>
      </c>
      <c r="E195" s="64">
        <f t="shared" si="20"/>
        <v>2920.9707938271386</v>
      </c>
      <c r="F195" s="15">
        <f>IF(E194&gt;'Fashring Assumptions'!$Q$15,0,'Fashring Assumptions'!$Q$14)</f>
        <v>0</v>
      </c>
      <c r="G195" s="15">
        <v>902</v>
      </c>
      <c r="H195" s="15">
        <f t="shared" ref="H195:H258" si="24">IF(F195&gt;0,1,0)</f>
        <v>0</v>
      </c>
      <c r="I195" s="15">
        <f t="shared" ref="I195:I258" si="25">1000*H195</f>
        <v>0</v>
      </c>
      <c r="J195" s="58">
        <f>'Fashring Assumptions'!$M$7*'Fashring Counterfactual'!F195</f>
        <v>0</v>
      </c>
      <c r="K195" s="58">
        <f>'Fashring Assumptions'!$M$5*'Fashring Assumptions'!$M$7*'Fashring Counterfactual'!E195</f>
        <v>182.56067461419616</v>
      </c>
      <c r="L195" s="58">
        <f t="shared" ref="L195:L258" si="26">SUM(I195:K195)</f>
        <v>182.56067461419616</v>
      </c>
    </row>
    <row r="196" spans="1:12" x14ac:dyDescent="0.3">
      <c r="A196" s="60">
        <v>42564</v>
      </c>
      <c r="B196" s="15">
        <f t="shared" si="21"/>
        <v>2016</v>
      </c>
      <c r="C196" s="15">
        <f t="shared" si="22"/>
        <v>7</v>
      </c>
      <c r="D196" s="15">
        <f t="shared" si="23"/>
        <v>13</v>
      </c>
      <c r="E196" s="64">
        <f t="shared" ref="E196:E259" si="27">E195-G196+F196</f>
        <v>2065.9707938271386</v>
      </c>
      <c r="F196" s="15">
        <f>IF(E195&gt;'Fashring Assumptions'!$Q$15,0,'Fashring Assumptions'!$Q$14)</f>
        <v>0</v>
      </c>
      <c r="G196" s="15">
        <v>855</v>
      </c>
      <c r="H196" s="15">
        <f t="shared" si="24"/>
        <v>0</v>
      </c>
      <c r="I196" s="15">
        <f t="shared" si="25"/>
        <v>0</v>
      </c>
      <c r="J196" s="58">
        <f>'Fashring Assumptions'!$M$7*'Fashring Counterfactual'!F196</f>
        <v>0</v>
      </c>
      <c r="K196" s="58">
        <f>'Fashring Assumptions'!$M$5*'Fashring Assumptions'!$M$7*'Fashring Counterfactual'!E196</f>
        <v>129.12317461419616</v>
      </c>
      <c r="L196" s="58">
        <f t="shared" si="26"/>
        <v>129.12317461419616</v>
      </c>
    </row>
    <row r="197" spans="1:12" x14ac:dyDescent="0.3">
      <c r="A197" s="60">
        <v>42565</v>
      </c>
      <c r="B197" s="15">
        <f t="shared" si="21"/>
        <v>2016</v>
      </c>
      <c r="C197" s="15">
        <f t="shared" si="22"/>
        <v>7</v>
      </c>
      <c r="D197" s="15">
        <f t="shared" si="23"/>
        <v>14</v>
      </c>
      <c r="E197" s="64">
        <f t="shared" si="27"/>
        <v>1178.9707938271386</v>
      </c>
      <c r="F197" s="15">
        <f>IF(E196&gt;'Fashring Assumptions'!$Q$15,0,'Fashring Assumptions'!$Q$14)</f>
        <v>0</v>
      </c>
      <c r="G197" s="15">
        <v>887</v>
      </c>
      <c r="H197" s="15">
        <f t="shared" si="24"/>
        <v>0</v>
      </c>
      <c r="I197" s="15">
        <f t="shared" si="25"/>
        <v>0</v>
      </c>
      <c r="J197" s="58">
        <f>'Fashring Assumptions'!$M$7*'Fashring Counterfactual'!F197</f>
        <v>0</v>
      </c>
      <c r="K197" s="58">
        <f>'Fashring Assumptions'!$M$5*'Fashring Assumptions'!$M$7*'Fashring Counterfactual'!E197</f>
        <v>73.685674614196159</v>
      </c>
      <c r="L197" s="58">
        <f t="shared" si="26"/>
        <v>73.685674614196159</v>
      </c>
    </row>
    <row r="198" spans="1:12" x14ac:dyDescent="0.3">
      <c r="A198" s="60">
        <v>42566</v>
      </c>
      <c r="B198" s="15">
        <f t="shared" si="21"/>
        <v>2016</v>
      </c>
      <c r="C198" s="15">
        <f t="shared" si="22"/>
        <v>7</v>
      </c>
      <c r="D198" s="15">
        <f t="shared" si="23"/>
        <v>15</v>
      </c>
      <c r="E198" s="64">
        <f t="shared" si="27"/>
        <v>5625.4633361341575</v>
      </c>
      <c r="F198" s="15">
        <f>IF(E197&gt;'Fashring Assumptions'!$Q$15,0,'Fashring Assumptions'!$Q$14)</f>
        <v>5290.492542307019</v>
      </c>
      <c r="G198" s="15">
        <v>844</v>
      </c>
      <c r="H198" s="15">
        <f t="shared" si="24"/>
        <v>1</v>
      </c>
      <c r="I198" s="15">
        <f t="shared" si="25"/>
        <v>1000</v>
      </c>
      <c r="J198" s="58">
        <f>'Fashring Assumptions'!$M$7*'Fashring Counterfactual'!F198</f>
        <v>13226.231355767548</v>
      </c>
      <c r="K198" s="58">
        <f>'Fashring Assumptions'!$M$5*'Fashring Assumptions'!$M$7*'Fashring Counterfactual'!E198</f>
        <v>351.59145850838485</v>
      </c>
      <c r="L198" s="58">
        <f t="shared" si="26"/>
        <v>14577.822814275933</v>
      </c>
    </row>
    <row r="199" spans="1:12" x14ac:dyDescent="0.3">
      <c r="A199" s="60">
        <v>42567</v>
      </c>
      <c r="B199" s="15">
        <f t="shared" si="21"/>
        <v>2016</v>
      </c>
      <c r="C199" s="15">
        <f t="shared" si="22"/>
        <v>7</v>
      </c>
      <c r="D199" s="15">
        <f t="shared" si="23"/>
        <v>16</v>
      </c>
      <c r="E199" s="64">
        <f t="shared" si="27"/>
        <v>4762.4633361341575</v>
      </c>
      <c r="F199" s="15">
        <f>IF(E198&gt;'Fashring Assumptions'!$Q$15,0,'Fashring Assumptions'!$Q$14)</f>
        <v>0</v>
      </c>
      <c r="G199" s="15">
        <v>863</v>
      </c>
      <c r="H199" s="15">
        <f t="shared" si="24"/>
        <v>0</v>
      </c>
      <c r="I199" s="15">
        <f t="shared" si="25"/>
        <v>0</v>
      </c>
      <c r="J199" s="58">
        <f>'Fashring Assumptions'!$M$7*'Fashring Counterfactual'!F199</f>
        <v>0</v>
      </c>
      <c r="K199" s="58">
        <f>'Fashring Assumptions'!$M$5*'Fashring Assumptions'!$M$7*'Fashring Counterfactual'!E199</f>
        <v>297.65395850838485</v>
      </c>
      <c r="L199" s="58">
        <f t="shared" si="26"/>
        <v>297.65395850838485</v>
      </c>
    </row>
    <row r="200" spans="1:12" x14ac:dyDescent="0.3">
      <c r="A200" s="60">
        <v>42568</v>
      </c>
      <c r="B200" s="15">
        <f t="shared" si="21"/>
        <v>2016</v>
      </c>
      <c r="C200" s="15">
        <f t="shared" si="22"/>
        <v>7</v>
      </c>
      <c r="D200" s="15">
        <f t="shared" si="23"/>
        <v>17</v>
      </c>
      <c r="E200" s="64">
        <f t="shared" si="27"/>
        <v>3909.4633361341575</v>
      </c>
      <c r="F200" s="15">
        <f>IF(E199&gt;'Fashring Assumptions'!$Q$15,0,'Fashring Assumptions'!$Q$14)</f>
        <v>0</v>
      </c>
      <c r="G200" s="15">
        <v>853</v>
      </c>
      <c r="H200" s="15">
        <f t="shared" si="24"/>
        <v>0</v>
      </c>
      <c r="I200" s="15">
        <f t="shared" si="25"/>
        <v>0</v>
      </c>
      <c r="J200" s="58">
        <f>'Fashring Assumptions'!$M$7*'Fashring Counterfactual'!F200</f>
        <v>0</v>
      </c>
      <c r="K200" s="58">
        <f>'Fashring Assumptions'!$M$5*'Fashring Assumptions'!$M$7*'Fashring Counterfactual'!E200</f>
        <v>244.34145850838485</v>
      </c>
      <c r="L200" s="58">
        <f t="shared" si="26"/>
        <v>244.34145850838485</v>
      </c>
    </row>
    <row r="201" spans="1:12" x14ac:dyDescent="0.3">
      <c r="A201" s="60">
        <v>42569</v>
      </c>
      <c r="B201" s="15">
        <f t="shared" si="21"/>
        <v>2016</v>
      </c>
      <c r="C201" s="15">
        <f t="shared" si="22"/>
        <v>7</v>
      </c>
      <c r="D201" s="15">
        <f t="shared" si="23"/>
        <v>18</v>
      </c>
      <c r="E201" s="64">
        <f t="shared" si="27"/>
        <v>3097.4633361341575</v>
      </c>
      <c r="F201" s="15">
        <f>IF(E200&gt;'Fashring Assumptions'!$Q$15,0,'Fashring Assumptions'!$Q$14)</f>
        <v>0</v>
      </c>
      <c r="G201" s="15">
        <v>812</v>
      </c>
      <c r="H201" s="15">
        <f t="shared" si="24"/>
        <v>0</v>
      </c>
      <c r="I201" s="15">
        <f t="shared" si="25"/>
        <v>0</v>
      </c>
      <c r="J201" s="58">
        <f>'Fashring Assumptions'!$M$7*'Fashring Counterfactual'!F201</f>
        <v>0</v>
      </c>
      <c r="K201" s="58">
        <f>'Fashring Assumptions'!$M$5*'Fashring Assumptions'!$M$7*'Fashring Counterfactual'!E201</f>
        <v>193.59145850838485</v>
      </c>
      <c r="L201" s="58">
        <f t="shared" si="26"/>
        <v>193.59145850838485</v>
      </c>
    </row>
    <row r="202" spans="1:12" x14ac:dyDescent="0.3">
      <c r="A202" s="60">
        <v>42570</v>
      </c>
      <c r="B202" s="15">
        <f t="shared" si="21"/>
        <v>2016</v>
      </c>
      <c r="C202" s="15">
        <f t="shared" si="22"/>
        <v>7</v>
      </c>
      <c r="D202" s="15">
        <f t="shared" si="23"/>
        <v>19</v>
      </c>
      <c r="E202" s="64">
        <f t="shared" si="27"/>
        <v>2198.4633361341575</v>
      </c>
      <c r="F202" s="15">
        <f>IF(E201&gt;'Fashring Assumptions'!$Q$15,0,'Fashring Assumptions'!$Q$14)</f>
        <v>0</v>
      </c>
      <c r="G202" s="15">
        <v>899</v>
      </c>
      <c r="H202" s="15">
        <f t="shared" si="24"/>
        <v>0</v>
      </c>
      <c r="I202" s="15">
        <f t="shared" si="25"/>
        <v>0</v>
      </c>
      <c r="J202" s="58">
        <f>'Fashring Assumptions'!$M$7*'Fashring Counterfactual'!F202</f>
        <v>0</v>
      </c>
      <c r="K202" s="58">
        <f>'Fashring Assumptions'!$M$5*'Fashring Assumptions'!$M$7*'Fashring Counterfactual'!E202</f>
        <v>137.40395850838485</v>
      </c>
      <c r="L202" s="58">
        <f t="shared" si="26"/>
        <v>137.40395850838485</v>
      </c>
    </row>
    <row r="203" spans="1:12" x14ac:dyDescent="0.3">
      <c r="A203" s="60">
        <v>42571</v>
      </c>
      <c r="B203" s="15">
        <f t="shared" si="21"/>
        <v>2016</v>
      </c>
      <c r="C203" s="15">
        <f t="shared" si="22"/>
        <v>7</v>
      </c>
      <c r="D203" s="15">
        <f t="shared" si="23"/>
        <v>20</v>
      </c>
      <c r="E203" s="64">
        <f t="shared" si="27"/>
        <v>1319.4633361341575</v>
      </c>
      <c r="F203" s="15">
        <f>IF(E202&gt;'Fashring Assumptions'!$Q$15,0,'Fashring Assumptions'!$Q$14)</f>
        <v>0</v>
      </c>
      <c r="G203" s="15">
        <v>879</v>
      </c>
      <c r="H203" s="15">
        <f t="shared" si="24"/>
        <v>0</v>
      </c>
      <c r="I203" s="15">
        <f t="shared" si="25"/>
        <v>0</v>
      </c>
      <c r="J203" s="58">
        <f>'Fashring Assumptions'!$M$7*'Fashring Counterfactual'!F203</f>
        <v>0</v>
      </c>
      <c r="K203" s="58">
        <f>'Fashring Assumptions'!$M$5*'Fashring Assumptions'!$M$7*'Fashring Counterfactual'!E203</f>
        <v>82.466458508384846</v>
      </c>
      <c r="L203" s="58">
        <f t="shared" si="26"/>
        <v>82.466458508384846</v>
      </c>
    </row>
    <row r="204" spans="1:12" x14ac:dyDescent="0.3">
      <c r="A204" s="60">
        <v>42572</v>
      </c>
      <c r="B204" s="15">
        <f t="shared" si="21"/>
        <v>2016</v>
      </c>
      <c r="C204" s="15">
        <f t="shared" si="22"/>
        <v>7</v>
      </c>
      <c r="D204" s="15">
        <f t="shared" si="23"/>
        <v>21</v>
      </c>
      <c r="E204" s="64">
        <f t="shared" si="27"/>
        <v>5778.9558784411765</v>
      </c>
      <c r="F204" s="15">
        <f>IF(E203&gt;'Fashring Assumptions'!$Q$15,0,'Fashring Assumptions'!$Q$14)</f>
        <v>5290.492542307019</v>
      </c>
      <c r="G204" s="15">
        <v>831</v>
      </c>
      <c r="H204" s="15">
        <f t="shared" si="24"/>
        <v>1</v>
      </c>
      <c r="I204" s="15">
        <f t="shared" si="25"/>
        <v>1000</v>
      </c>
      <c r="J204" s="58">
        <f>'Fashring Assumptions'!$M$7*'Fashring Counterfactual'!F204</f>
        <v>13226.231355767548</v>
      </c>
      <c r="K204" s="58">
        <f>'Fashring Assumptions'!$M$5*'Fashring Assumptions'!$M$7*'Fashring Counterfactual'!E204</f>
        <v>361.18474240257353</v>
      </c>
      <c r="L204" s="58">
        <f t="shared" si="26"/>
        <v>14587.416098170121</v>
      </c>
    </row>
    <row r="205" spans="1:12" x14ac:dyDescent="0.3">
      <c r="A205" s="60">
        <v>42573</v>
      </c>
      <c r="B205" s="15">
        <f t="shared" si="21"/>
        <v>2016</v>
      </c>
      <c r="C205" s="15">
        <f t="shared" si="22"/>
        <v>7</v>
      </c>
      <c r="D205" s="15">
        <f t="shared" si="23"/>
        <v>22</v>
      </c>
      <c r="E205" s="64">
        <f t="shared" si="27"/>
        <v>4888.9558784411765</v>
      </c>
      <c r="F205" s="15">
        <f>IF(E204&gt;'Fashring Assumptions'!$Q$15,0,'Fashring Assumptions'!$Q$14)</f>
        <v>0</v>
      </c>
      <c r="G205" s="15">
        <v>890</v>
      </c>
      <c r="H205" s="15">
        <f t="shared" si="24"/>
        <v>0</v>
      </c>
      <c r="I205" s="15">
        <f t="shared" si="25"/>
        <v>0</v>
      </c>
      <c r="J205" s="58">
        <f>'Fashring Assumptions'!$M$7*'Fashring Counterfactual'!F205</f>
        <v>0</v>
      </c>
      <c r="K205" s="58">
        <f>'Fashring Assumptions'!$M$5*'Fashring Assumptions'!$M$7*'Fashring Counterfactual'!E205</f>
        <v>305.55974240257353</v>
      </c>
      <c r="L205" s="58">
        <f t="shared" si="26"/>
        <v>305.55974240257353</v>
      </c>
    </row>
    <row r="206" spans="1:12" x14ac:dyDescent="0.3">
      <c r="A206" s="60">
        <v>42574</v>
      </c>
      <c r="B206" s="15">
        <f t="shared" si="21"/>
        <v>2016</v>
      </c>
      <c r="C206" s="15">
        <f t="shared" si="22"/>
        <v>7</v>
      </c>
      <c r="D206" s="15">
        <f t="shared" si="23"/>
        <v>23</v>
      </c>
      <c r="E206" s="64">
        <f t="shared" si="27"/>
        <v>4006.9558784411765</v>
      </c>
      <c r="F206" s="15">
        <f>IF(E205&gt;'Fashring Assumptions'!$Q$15,0,'Fashring Assumptions'!$Q$14)</f>
        <v>0</v>
      </c>
      <c r="G206" s="15">
        <v>882</v>
      </c>
      <c r="H206" s="15">
        <f t="shared" si="24"/>
        <v>0</v>
      </c>
      <c r="I206" s="15">
        <f t="shared" si="25"/>
        <v>0</v>
      </c>
      <c r="J206" s="58">
        <f>'Fashring Assumptions'!$M$7*'Fashring Counterfactual'!F206</f>
        <v>0</v>
      </c>
      <c r="K206" s="58">
        <f>'Fashring Assumptions'!$M$5*'Fashring Assumptions'!$M$7*'Fashring Counterfactual'!E206</f>
        <v>250.43474240257353</v>
      </c>
      <c r="L206" s="58">
        <f t="shared" si="26"/>
        <v>250.43474240257353</v>
      </c>
    </row>
    <row r="207" spans="1:12" x14ac:dyDescent="0.3">
      <c r="A207" s="60">
        <v>42575</v>
      </c>
      <c r="B207" s="15">
        <f t="shared" si="21"/>
        <v>2016</v>
      </c>
      <c r="C207" s="15">
        <f t="shared" si="22"/>
        <v>7</v>
      </c>
      <c r="D207" s="15">
        <f t="shared" si="23"/>
        <v>24</v>
      </c>
      <c r="E207" s="64">
        <f t="shared" si="27"/>
        <v>3155.9558784411765</v>
      </c>
      <c r="F207" s="15">
        <f>IF(E206&gt;'Fashring Assumptions'!$Q$15,0,'Fashring Assumptions'!$Q$14)</f>
        <v>0</v>
      </c>
      <c r="G207" s="15">
        <v>851</v>
      </c>
      <c r="H207" s="15">
        <f t="shared" si="24"/>
        <v>0</v>
      </c>
      <c r="I207" s="15">
        <f t="shared" si="25"/>
        <v>0</v>
      </c>
      <c r="J207" s="58">
        <f>'Fashring Assumptions'!$M$7*'Fashring Counterfactual'!F207</f>
        <v>0</v>
      </c>
      <c r="K207" s="58">
        <f>'Fashring Assumptions'!$M$5*'Fashring Assumptions'!$M$7*'Fashring Counterfactual'!E207</f>
        <v>197.24724240257353</v>
      </c>
      <c r="L207" s="58">
        <f t="shared" si="26"/>
        <v>197.24724240257353</v>
      </c>
    </row>
    <row r="208" spans="1:12" x14ac:dyDescent="0.3">
      <c r="A208" s="60">
        <v>42576</v>
      </c>
      <c r="B208" s="15">
        <f t="shared" si="21"/>
        <v>2016</v>
      </c>
      <c r="C208" s="15">
        <f t="shared" si="22"/>
        <v>7</v>
      </c>
      <c r="D208" s="15">
        <f t="shared" si="23"/>
        <v>25</v>
      </c>
      <c r="E208" s="64">
        <f t="shared" si="27"/>
        <v>2182.9558784411765</v>
      </c>
      <c r="F208" s="15">
        <f>IF(E207&gt;'Fashring Assumptions'!$Q$15,0,'Fashring Assumptions'!$Q$14)</f>
        <v>0</v>
      </c>
      <c r="G208" s="15">
        <v>973</v>
      </c>
      <c r="H208" s="15">
        <f t="shared" si="24"/>
        <v>0</v>
      </c>
      <c r="I208" s="15">
        <f t="shared" si="25"/>
        <v>0</v>
      </c>
      <c r="J208" s="58">
        <f>'Fashring Assumptions'!$M$7*'Fashring Counterfactual'!F208</f>
        <v>0</v>
      </c>
      <c r="K208" s="58">
        <f>'Fashring Assumptions'!$M$5*'Fashring Assumptions'!$M$7*'Fashring Counterfactual'!E208</f>
        <v>136.43474240257353</v>
      </c>
      <c r="L208" s="58">
        <f t="shared" si="26"/>
        <v>136.43474240257353</v>
      </c>
    </row>
    <row r="209" spans="1:12" x14ac:dyDescent="0.3">
      <c r="A209" s="60">
        <v>42577</v>
      </c>
      <c r="B209" s="15">
        <f t="shared" si="21"/>
        <v>2016</v>
      </c>
      <c r="C209" s="15">
        <f t="shared" si="22"/>
        <v>7</v>
      </c>
      <c r="D209" s="15">
        <f t="shared" si="23"/>
        <v>26</v>
      </c>
      <c r="E209" s="64">
        <f t="shared" si="27"/>
        <v>1285.9558784411765</v>
      </c>
      <c r="F209" s="15">
        <f>IF(E208&gt;'Fashring Assumptions'!$Q$15,0,'Fashring Assumptions'!$Q$14)</f>
        <v>0</v>
      </c>
      <c r="G209" s="15">
        <v>897</v>
      </c>
      <c r="H209" s="15">
        <f t="shared" si="24"/>
        <v>0</v>
      </c>
      <c r="I209" s="15">
        <f t="shared" si="25"/>
        <v>0</v>
      </c>
      <c r="J209" s="58">
        <f>'Fashring Assumptions'!$M$7*'Fashring Counterfactual'!F209</f>
        <v>0</v>
      </c>
      <c r="K209" s="58">
        <f>'Fashring Assumptions'!$M$5*'Fashring Assumptions'!$M$7*'Fashring Counterfactual'!E209</f>
        <v>80.372242402573534</v>
      </c>
      <c r="L209" s="58">
        <f t="shared" si="26"/>
        <v>80.372242402573534</v>
      </c>
    </row>
    <row r="210" spans="1:12" x14ac:dyDescent="0.3">
      <c r="A210" s="60">
        <v>42578</v>
      </c>
      <c r="B210" s="15">
        <f t="shared" si="21"/>
        <v>2016</v>
      </c>
      <c r="C210" s="15">
        <f t="shared" si="22"/>
        <v>7</v>
      </c>
      <c r="D210" s="15">
        <f t="shared" si="23"/>
        <v>27</v>
      </c>
      <c r="E210" s="64">
        <f t="shared" si="27"/>
        <v>5645.4484207481955</v>
      </c>
      <c r="F210" s="15">
        <f>IF(E209&gt;'Fashring Assumptions'!$Q$15,0,'Fashring Assumptions'!$Q$14)</f>
        <v>5290.492542307019</v>
      </c>
      <c r="G210" s="15">
        <v>931</v>
      </c>
      <c r="H210" s="15">
        <f t="shared" si="24"/>
        <v>1</v>
      </c>
      <c r="I210" s="15">
        <f t="shared" si="25"/>
        <v>1000</v>
      </c>
      <c r="J210" s="58">
        <f>'Fashring Assumptions'!$M$7*'Fashring Counterfactual'!F210</f>
        <v>13226.231355767548</v>
      </c>
      <c r="K210" s="58">
        <f>'Fashring Assumptions'!$M$5*'Fashring Assumptions'!$M$7*'Fashring Counterfactual'!E210</f>
        <v>352.84052629676222</v>
      </c>
      <c r="L210" s="58">
        <f t="shared" si="26"/>
        <v>14579.071882064311</v>
      </c>
    </row>
    <row r="211" spans="1:12" x14ac:dyDescent="0.3">
      <c r="A211" s="60">
        <v>42579</v>
      </c>
      <c r="B211" s="15">
        <f t="shared" si="21"/>
        <v>2016</v>
      </c>
      <c r="C211" s="15">
        <f t="shared" si="22"/>
        <v>7</v>
      </c>
      <c r="D211" s="15">
        <f t="shared" si="23"/>
        <v>28</v>
      </c>
      <c r="E211" s="64">
        <f t="shared" si="27"/>
        <v>4764.4484207481955</v>
      </c>
      <c r="F211" s="15">
        <f>IF(E210&gt;'Fashring Assumptions'!$Q$15,0,'Fashring Assumptions'!$Q$14)</f>
        <v>0</v>
      </c>
      <c r="G211" s="15">
        <v>881</v>
      </c>
      <c r="H211" s="15">
        <f t="shared" si="24"/>
        <v>0</v>
      </c>
      <c r="I211" s="15">
        <f t="shared" si="25"/>
        <v>0</v>
      </c>
      <c r="J211" s="58">
        <f>'Fashring Assumptions'!$M$7*'Fashring Counterfactual'!F211</f>
        <v>0</v>
      </c>
      <c r="K211" s="58">
        <f>'Fashring Assumptions'!$M$5*'Fashring Assumptions'!$M$7*'Fashring Counterfactual'!E211</f>
        <v>297.77802629676222</v>
      </c>
      <c r="L211" s="58">
        <f t="shared" si="26"/>
        <v>297.77802629676222</v>
      </c>
    </row>
    <row r="212" spans="1:12" x14ac:dyDescent="0.3">
      <c r="A212" s="60">
        <v>42580</v>
      </c>
      <c r="B212" s="15">
        <f t="shared" si="21"/>
        <v>2016</v>
      </c>
      <c r="C212" s="15">
        <f t="shared" si="22"/>
        <v>7</v>
      </c>
      <c r="D212" s="15">
        <f t="shared" si="23"/>
        <v>29</v>
      </c>
      <c r="E212" s="64">
        <f t="shared" si="27"/>
        <v>3873.4484207481955</v>
      </c>
      <c r="F212" s="15">
        <f>IF(E211&gt;'Fashring Assumptions'!$Q$15,0,'Fashring Assumptions'!$Q$14)</f>
        <v>0</v>
      </c>
      <c r="G212" s="15">
        <v>891</v>
      </c>
      <c r="H212" s="15">
        <f t="shared" si="24"/>
        <v>0</v>
      </c>
      <c r="I212" s="15">
        <f t="shared" si="25"/>
        <v>0</v>
      </c>
      <c r="J212" s="58">
        <f>'Fashring Assumptions'!$M$7*'Fashring Counterfactual'!F212</f>
        <v>0</v>
      </c>
      <c r="K212" s="58">
        <f>'Fashring Assumptions'!$M$5*'Fashring Assumptions'!$M$7*'Fashring Counterfactual'!E212</f>
        <v>242.09052629676222</v>
      </c>
      <c r="L212" s="58">
        <f t="shared" si="26"/>
        <v>242.09052629676222</v>
      </c>
    </row>
    <row r="213" spans="1:12" x14ac:dyDescent="0.3">
      <c r="A213" s="60">
        <v>42581</v>
      </c>
      <c r="B213" s="15">
        <f t="shared" si="21"/>
        <v>2016</v>
      </c>
      <c r="C213" s="15">
        <f t="shared" si="22"/>
        <v>7</v>
      </c>
      <c r="D213" s="15">
        <f t="shared" si="23"/>
        <v>30</v>
      </c>
      <c r="E213" s="64">
        <f t="shared" si="27"/>
        <v>3005.4484207481955</v>
      </c>
      <c r="F213" s="15">
        <f>IF(E212&gt;'Fashring Assumptions'!$Q$15,0,'Fashring Assumptions'!$Q$14)</f>
        <v>0</v>
      </c>
      <c r="G213" s="15">
        <v>868</v>
      </c>
      <c r="H213" s="15">
        <f t="shared" si="24"/>
        <v>0</v>
      </c>
      <c r="I213" s="15">
        <f t="shared" si="25"/>
        <v>0</v>
      </c>
      <c r="J213" s="58">
        <f>'Fashring Assumptions'!$M$7*'Fashring Counterfactual'!F213</f>
        <v>0</v>
      </c>
      <c r="K213" s="58">
        <f>'Fashring Assumptions'!$M$5*'Fashring Assumptions'!$M$7*'Fashring Counterfactual'!E213</f>
        <v>187.84052629676222</v>
      </c>
      <c r="L213" s="58">
        <f t="shared" si="26"/>
        <v>187.84052629676222</v>
      </c>
    </row>
    <row r="214" spans="1:12" x14ac:dyDescent="0.3">
      <c r="A214" s="60">
        <v>42582</v>
      </c>
      <c r="B214" s="15">
        <f t="shared" si="21"/>
        <v>2016</v>
      </c>
      <c r="C214" s="15">
        <f t="shared" si="22"/>
        <v>7</v>
      </c>
      <c r="D214" s="15">
        <f t="shared" si="23"/>
        <v>31</v>
      </c>
      <c r="E214" s="64">
        <f t="shared" si="27"/>
        <v>2127.4484207481955</v>
      </c>
      <c r="F214" s="15">
        <f>IF(E213&gt;'Fashring Assumptions'!$Q$15,0,'Fashring Assumptions'!$Q$14)</f>
        <v>0</v>
      </c>
      <c r="G214" s="15">
        <v>878</v>
      </c>
      <c r="H214" s="15">
        <f t="shared" si="24"/>
        <v>0</v>
      </c>
      <c r="I214" s="15">
        <f t="shared" si="25"/>
        <v>0</v>
      </c>
      <c r="J214" s="58">
        <f>'Fashring Assumptions'!$M$7*'Fashring Counterfactual'!F214</f>
        <v>0</v>
      </c>
      <c r="K214" s="58">
        <f>'Fashring Assumptions'!$M$5*'Fashring Assumptions'!$M$7*'Fashring Counterfactual'!E214</f>
        <v>132.96552629676222</v>
      </c>
      <c r="L214" s="58">
        <f t="shared" si="26"/>
        <v>132.96552629676222</v>
      </c>
    </row>
    <row r="215" spans="1:12" x14ac:dyDescent="0.3">
      <c r="A215" s="60">
        <v>42583</v>
      </c>
      <c r="B215" s="15">
        <f t="shared" si="21"/>
        <v>2016</v>
      </c>
      <c r="C215" s="15">
        <f t="shared" si="22"/>
        <v>8</v>
      </c>
      <c r="D215" s="15">
        <f t="shared" si="23"/>
        <v>1</v>
      </c>
      <c r="E215" s="64">
        <f t="shared" si="27"/>
        <v>1257.4484207481955</v>
      </c>
      <c r="F215" s="15">
        <f>IF(E214&gt;'Fashring Assumptions'!$Q$15,0,'Fashring Assumptions'!$Q$14)</f>
        <v>0</v>
      </c>
      <c r="G215" s="15">
        <v>870</v>
      </c>
      <c r="H215" s="15">
        <f t="shared" si="24"/>
        <v>0</v>
      </c>
      <c r="I215" s="15">
        <f t="shared" si="25"/>
        <v>0</v>
      </c>
      <c r="J215" s="58">
        <f>'Fashring Assumptions'!$M$7*'Fashring Counterfactual'!F215</f>
        <v>0</v>
      </c>
      <c r="K215" s="58">
        <f>'Fashring Assumptions'!$M$5*'Fashring Assumptions'!$M$7*'Fashring Counterfactual'!E215</f>
        <v>78.590526296762221</v>
      </c>
      <c r="L215" s="58">
        <f t="shared" si="26"/>
        <v>78.590526296762221</v>
      </c>
    </row>
    <row r="216" spans="1:12" x14ac:dyDescent="0.3">
      <c r="A216" s="60">
        <v>42584</v>
      </c>
      <c r="B216" s="15">
        <f t="shared" si="21"/>
        <v>2016</v>
      </c>
      <c r="C216" s="15">
        <f t="shared" si="22"/>
        <v>8</v>
      </c>
      <c r="D216" s="15">
        <f t="shared" si="23"/>
        <v>2</v>
      </c>
      <c r="E216" s="64">
        <f t="shared" si="27"/>
        <v>5704.9409630552145</v>
      </c>
      <c r="F216" s="15">
        <f>IF(E215&gt;'Fashring Assumptions'!$Q$15,0,'Fashring Assumptions'!$Q$14)</f>
        <v>5290.492542307019</v>
      </c>
      <c r="G216" s="15">
        <v>843</v>
      </c>
      <c r="H216" s="15">
        <f t="shared" si="24"/>
        <v>1</v>
      </c>
      <c r="I216" s="15">
        <f t="shared" si="25"/>
        <v>1000</v>
      </c>
      <c r="J216" s="58">
        <f>'Fashring Assumptions'!$M$7*'Fashring Counterfactual'!F216</f>
        <v>13226.231355767548</v>
      </c>
      <c r="K216" s="58">
        <f>'Fashring Assumptions'!$M$5*'Fashring Assumptions'!$M$7*'Fashring Counterfactual'!E216</f>
        <v>356.55881019095091</v>
      </c>
      <c r="L216" s="58">
        <f t="shared" si="26"/>
        <v>14582.790165958499</v>
      </c>
    </row>
    <row r="217" spans="1:12" x14ac:dyDescent="0.3">
      <c r="A217" s="60">
        <v>42585</v>
      </c>
      <c r="B217" s="15">
        <f t="shared" si="21"/>
        <v>2016</v>
      </c>
      <c r="C217" s="15">
        <f t="shared" si="22"/>
        <v>8</v>
      </c>
      <c r="D217" s="15">
        <f t="shared" si="23"/>
        <v>3</v>
      </c>
      <c r="E217" s="64">
        <f t="shared" si="27"/>
        <v>4833.9409630552145</v>
      </c>
      <c r="F217" s="15">
        <f>IF(E216&gt;'Fashring Assumptions'!$Q$15,0,'Fashring Assumptions'!$Q$14)</f>
        <v>0</v>
      </c>
      <c r="G217" s="15">
        <v>871</v>
      </c>
      <c r="H217" s="15">
        <f t="shared" si="24"/>
        <v>0</v>
      </c>
      <c r="I217" s="15">
        <f t="shared" si="25"/>
        <v>0</v>
      </c>
      <c r="J217" s="58">
        <f>'Fashring Assumptions'!$M$7*'Fashring Counterfactual'!F217</f>
        <v>0</v>
      </c>
      <c r="K217" s="58">
        <f>'Fashring Assumptions'!$M$5*'Fashring Assumptions'!$M$7*'Fashring Counterfactual'!E217</f>
        <v>302.12131019095091</v>
      </c>
      <c r="L217" s="58">
        <f t="shared" si="26"/>
        <v>302.12131019095091</v>
      </c>
    </row>
    <row r="218" spans="1:12" x14ac:dyDescent="0.3">
      <c r="A218" s="60">
        <v>42586</v>
      </c>
      <c r="B218" s="15">
        <f t="shared" si="21"/>
        <v>2016</v>
      </c>
      <c r="C218" s="15">
        <f t="shared" si="22"/>
        <v>8</v>
      </c>
      <c r="D218" s="15">
        <f t="shared" si="23"/>
        <v>4</v>
      </c>
      <c r="E218" s="64">
        <f t="shared" si="27"/>
        <v>3979.9409630552145</v>
      </c>
      <c r="F218" s="15">
        <f>IF(E217&gt;'Fashring Assumptions'!$Q$15,0,'Fashring Assumptions'!$Q$14)</f>
        <v>0</v>
      </c>
      <c r="G218" s="15">
        <v>854</v>
      </c>
      <c r="H218" s="15">
        <f t="shared" si="24"/>
        <v>0</v>
      </c>
      <c r="I218" s="15">
        <f t="shared" si="25"/>
        <v>0</v>
      </c>
      <c r="J218" s="58">
        <f>'Fashring Assumptions'!$M$7*'Fashring Counterfactual'!F218</f>
        <v>0</v>
      </c>
      <c r="K218" s="58">
        <f>'Fashring Assumptions'!$M$5*'Fashring Assumptions'!$M$7*'Fashring Counterfactual'!E218</f>
        <v>248.74631019095091</v>
      </c>
      <c r="L218" s="58">
        <f t="shared" si="26"/>
        <v>248.74631019095091</v>
      </c>
    </row>
    <row r="219" spans="1:12" x14ac:dyDescent="0.3">
      <c r="A219" s="60">
        <v>42587</v>
      </c>
      <c r="B219" s="15">
        <f t="shared" si="21"/>
        <v>2016</v>
      </c>
      <c r="C219" s="15">
        <f t="shared" si="22"/>
        <v>8</v>
      </c>
      <c r="D219" s="15">
        <f t="shared" si="23"/>
        <v>5</v>
      </c>
      <c r="E219" s="64">
        <f t="shared" si="27"/>
        <v>3097.9409630552145</v>
      </c>
      <c r="F219" s="15">
        <f>IF(E218&gt;'Fashring Assumptions'!$Q$15,0,'Fashring Assumptions'!$Q$14)</f>
        <v>0</v>
      </c>
      <c r="G219" s="15">
        <v>882</v>
      </c>
      <c r="H219" s="15">
        <f t="shared" si="24"/>
        <v>0</v>
      </c>
      <c r="I219" s="15">
        <f t="shared" si="25"/>
        <v>0</v>
      </c>
      <c r="J219" s="58">
        <f>'Fashring Assumptions'!$M$7*'Fashring Counterfactual'!F219</f>
        <v>0</v>
      </c>
      <c r="K219" s="58">
        <f>'Fashring Assumptions'!$M$5*'Fashring Assumptions'!$M$7*'Fashring Counterfactual'!E219</f>
        <v>193.62131019095091</v>
      </c>
      <c r="L219" s="58">
        <f t="shared" si="26"/>
        <v>193.62131019095091</v>
      </c>
    </row>
    <row r="220" spans="1:12" x14ac:dyDescent="0.3">
      <c r="A220" s="60">
        <v>42588</v>
      </c>
      <c r="B220" s="15">
        <f t="shared" si="21"/>
        <v>2016</v>
      </c>
      <c r="C220" s="15">
        <f t="shared" si="22"/>
        <v>8</v>
      </c>
      <c r="D220" s="15">
        <f t="shared" si="23"/>
        <v>6</v>
      </c>
      <c r="E220" s="64">
        <f t="shared" si="27"/>
        <v>2213.9409630552145</v>
      </c>
      <c r="F220" s="15">
        <f>IF(E219&gt;'Fashring Assumptions'!$Q$15,0,'Fashring Assumptions'!$Q$14)</f>
        <v>0</v>
      </c>
      <c r="G220" s="15">
        <v>884</v>
      </c>
      <c r="H220" s="15">
        <f t="shared" si="24"/>
        <v>0</v>
      </c>
      <c r="I220" s="15">
        <f t="shared" si="25"/>
        <v>0</v>
      </c>
      <c r="J220" s="58">
        <f>'Fashring Assumptions'!$M$7*'Fashring Counterfactual'!F220</f>
        <v>0</v>
      </c>
      <c r="K220" s="58">
        <f>'Fashring Assumptions'!$M$5*'Fashring Assumptions'!$M$7*'Fashring Counterfactual'!E220</f>
        <v>138.37131019095091</v>
      </c>
      <c r="L220" s="58">
        <f t="shared" si="26"/>
        <v>138.37131019095091</v>
      </c>
    </row>
    <row r="221" spans="1:12" x14ac:dyDescent="0.3">
      <c r="A221" s="60">
        <v>42589</v>
      </c>
      <c r="B221" s="15">
        <f t="shared" si="21"/>
        <v>2016</v>
      </c>
      <c r="C221" s="15">
        <f t="shared" si="22"/>
        <v>8</v>
      </c>
      <c r="D221" s="15">
        <f t="shared" si="23"/>
        <v>7</v>
      </c>
      <c r="E221" s="64">
        <f t="shared" si="27"/>
        <v>1310.9409630552145</v>
      </c>
      <c r="F221" s="15">
        <f>IF(E220&gt;'Fashring Assumptions'!$Q$15,0,'Fashring Assumptions'!$Q$14)</f>
        <v>0</v>
      </c>
      <c r="G221" s="15">
        <v>903</v>
      </c>
      <c r="H221" s="15">
        <f t="shared" si="24"/>
        <v>0</v>
      </c>
      <c r="I221" s="15">
        <f t="shared" si="25"/>
        <v>0</v>
      </c>
      <c r="J221" s="58">
        <f>'Fashring Assumptions'!$M$7*'Fashring Counterfactual'!F221</f>
        <v>0</v>
      </c>
      <c r="K221" s="58">
        <f>'Fashring Assumptions'!$M$5*'Fashring Assumptions'!$M$7*'Fashring Counterfactual'!E221</f>
        <v>81.933810190950908</v>
      </c>
      <c r="L221" s="58">
        <f t="shared" si="26"/>
        <v>81.933810190950908</v>
      </c>
    </row>
    <row r="222" spans="1:12" x14ac:dyDescent="0.3">
      <c r="A222" s="60">
        <v>42590</v>
      </c>
      <c r="B222" s="15">
        <f t="shared" si="21"/>
        <v>2016</v>
      </c>
      <c r="C222" s="15">
        <f t="shared" si="22"/>
        <v>8</v>
      </c>
      <c r="D222" s="15">
        <f t="shared" si="23"/>
        <v>8</v>
      </c>
      <c r="E222" s="64">
        <f t="shared" si="27"/>
        <v>5730.4335053622335</v>
      </c>
      <c r="F222" s="15">
        <f>IF(E221&gt;'Fashring Assumptions'!$Q$15,0,'Fashring Assumptions'!$Q$14)</f>
        <v>5290.492542307019</v>
      </c>
      <c r="G222" s="15">
        <v>871</v>
      </c>
      <c r="H222" s="15">
        <f t="shared" si="24"/>
        <v>1</v>
      </c>
      <c r="I222" s="15">
        <f t="shared" si="25"/>
        <v>1000</v>
      </c>
      <c r="J222" s="58">
        <f>'Fashring Assumptions'!$M$7*'Fashring Counterfactual'!F222</f>
        <v>13226.231355767548</v>
      </c>
      <c r="K222" s="58">
        <f>'Fashring Assumptions'!$M$5*'Fashring Assumptions'!$M$7*'Fashring Counterfactual'!E222</f>
        <v>358.15209408513959</v>
      </c>
      <c r="L222" s="58">
        <f t="shared" si="26"/>
        <v>14584.383449852687</v>
      </c>
    </row>
    <row r="223" spans="1:12" x14ac:dyDescent="0.3">
      <c r="A223" s="60">
        <v>42591</v>
      </c>
      <c r="B223" s="15">
        <f t="shared" si="21"/>
        <v>2016</v>
      </c>
      <c r="C223" s="15">
        <f t="shared" si="22"/>
        <v>8</v>
      </c>
      <c r="D223" s="15">
        <f t="shared" si="23"/>
        <v>9</v>
      </c>
      <c r="E223" s="64">
        <f t="shared" si="27"/>
        <v>4839.4335053622335</v>
      </c>
      <c r="F223" s="15">
        <f>IF(E222&gt;'Fashring Assumptions'!$Q$15,0,'Fashring Assumptions'!$Q$14)</f>
        <v>0</v>
      </c>
      <c r="G223" s="15">
        <v>891</v>
      </c>
      <c r="H223" s="15">
        <f t="shared" si="24"/>
        <v>0</v>
      </c>
      <c r="I223" s="15">
        <f t="shared" si="25"/>
        <v>0</v>
      </c>
      <c r="J223" s="58">
        <f>'Fashring Assumptions'!$M$7*'Fashring Counterfactual'!F223</f>
        <v>0</v>
      </c>
      <c r="K223" s="58">
        <f>'Fashring Assumptions'!$M$5*'Fashring Assumptions'!$M$7*'Fashring Counterfactual'!E223</f>
        <v>302.46459408513959</v>
      </c>
      <c r="L223" s="58">
        <f t="shared" si="26"/>
        <v>302.46459408513959</v>
      </c>
    </row>
    <row r="224" spans="1:12" x14ac:dyDescent="0.3">
      <c r="A224" s="60">
        <v>42592</v>
      </c>
      <c r="B224" s="15">
        <f t="shared" si="21"/>
        <v>2016</v>
      </c>
      <c r="C224" s="15">
        <f t="shared" si="22"/>
        <v>8</v>
      </c>
      <c r="D224" s="15">
        <f t="shared" si="23"/>
        <v>10</v>
      </c>
      <c r="E224" s="64">
        <f t="shared" si="27"/>
        <v>3925.4335053622335</v>
      </c>
      <c r="F224" s="15">
        <f>IF(E223&gt;'Fashring Assumptions'!$Q$15,0,'Fashring Assumptions'!$Q$14)</f>
        <v>0</v>
      </c>
      <c r="G224" s="15">
        <v>914</v>
      </c>
      <c r="H224" s="15">
        <f t="shared" si="24"/>
        <v>0</v>
      </c>
      <c r="I224" s="15">
        <f t="shared" si="25"/>
        <v>0</v>
      </c>
      <c r="J224" s="58">
        <f>'Fashring Assumptions'!$M$7*'Fashring Counterfactual'!F224</f>
        <v>0</v>
      </c>
      <c r="K224" s="58">
        <f>'Fashring Assumptions'!$M$5*'Fashring Assumptions'!$M$7*'Fashring Counterfactual'!E224</f>
        <v>245.33959408513959</v>
      </c>
      <c r="L224" s="58">
        <f t="shared" si="26"/>
        <v>245.33959408513959</v>
      </c>
    </row>
    <row r="225" spans="1:12" x14ac:dyDescent="0.3">
      <c r="A225" s="60">
        <v>42593</v>
      </c>
      <c r="B225" s="15">
        <f t="shared" si="21"/>
        <v>2016</v>
      </c>
      <c r="C225" s="15">
        <f t="shared" si="22"/>
        <v>8</v>
      </c>
      <c r="D225" s="15">
        <f t="shared" si="23"/>
        <v>11</v>
      </c>
      <c r="E225" s="64">
        <f t="shared" si="27"/>
        <v>3011.4335053622335</v>
      </c>
      <c r="F225" s="15">
        <f>IF(E224&gt;'Fashring Assumptions'!$Q$15,0,'Fashring Assumptions'!$Q$14)</f>
        <v>0</v>
      </c>
      <c r="G225" s="15">
        <v>914</v>
      </c>
      <c r="H225" s="15">
        <f t="shared" si="24"/>
        <v>0</v>
      </c>
      <c r="I225" s="15">
        <f t="shared" si="25"/>
        <v>0</v>
      </c>
      <c r="J225" s="58">
        <f>'Fashring Assumptions'!$M$7*'Fashring Counterfactual'!F225</f>
        <v>0</v>
      </c>
      <c r="K225" s="58">
        <f>'Fashring Assumptions'!$M$5*'Fashring Assumptions'!$M$7*'Fashring Counterfactual'!E225</f>
        <v>188.21459408513959</v>
      </c>
      <c r="L225" s="58">
        <f t="shared" si="26"/>
        <v>188.21459408513959</v>
      </c>
    </row>
    <row r="226" spans="1:12" x14ac:dyDescent="0.3">
      <c r="A226" s="60">
        <v>42594</v>
      </c>
      <c r="B226" s="15">
        <f t="shared" si="21"/>
        <v>2016</v>
      </c>
      <c r="C226" s="15">
        <f t="shared" si="22"/>
        <v>8</v>
      </c>
      <c r="D226" s="15">
        <f t="shared" si="23"/>
        <v>12</v>
      </c>
      <c r="E226" s="64">
        <f t="shared" si="27"/>
        <v>2095.4335053622335</v>
      </c>
      <c r="F226" s="15">
        <f>IF(E225&gt;'Fashring Assumptions'!$Q$15,0,'Fashring Assumptions'!$Q$14)</f>
        <v>0</v>
      </c>
      <c r="G226" s="15">
        <v>916</v>
      </c>
      <c r="H226" s="15">
        <f t="shared" si="24"/>
        <v>0</v>
      </c>
      <c r="I226" s="15">
        <f t="shared" si="25"/>
        <v>0</v>
      </c>
      <c r="J226" s="58">
        <f>'Fashring Assumptions'!$M$7*'Fashring Counterfactual'!F226</f>
        <v>0</v>
      </c>
      <c r="K226" s="58">
        <f>'Fashring Assumptions'!$M$5*'Fashring Assumptions'!$M$7*'Fashring Counterfactual'!E226</f>
        <v>130.96459408513959</v>
      </c>
      <c r="L226" s="58">
        <f t="shared" si="26"/>
        <v>130.96459408513959</v>
      </c>
    </row>
    <row r="227" spans="1:12" x14ac:dyDescent="0.3">
      <c r="A227" s="60">
        <v>42595</v>
      </c>
      <c r="B227" s="15">
        <f t="shared" si="21"/>
        <v>2016</v>
      </c>
      <c r="C227" s="15">
        <f t="shared" si="22"/>
        <v>8</v>
      </c>
      <c r="D227" s="15">
        <f t="shared" si="23"/>
        <v>13</v>
      </c>
      <c r="E227" s="64">
        <f t="shared" si="27"/>
        <v>1221.4335053622335</v>
      </c>
      <c r="F227" s="15">
        <f>IF(E226&gt;'Fashring Assumptions'!$Q$15,0,'Fashring Assumptions'!$Q$14)</f>
        <v>0</v>
      </c>
      <c r="G227" s="15">
        <v>874</v>
      </c>
      <c r="H227" s="15">
        <f t="shared" si="24"/>
        <v>0</v>
      </c>
      <c r="I227" s="15">
        <f t="shared" si="25"/>
        <v>0</v>
      </c>
      <c r="J227" s="58">
        <f>'Fashring Assumptions'!$M$7*'Fashring Counterfactual'!F227</f>
        <v>0</v>
      </c>
      <c r="K227" s="58">
        <f>'Fashring Assumptions'!$M$5*'Fashring Assumptions'!$M$7*'Fashring Counterfactual'!E227</f>
        <v>76.339594085139595</v>
      </c>
      <c r="L227" s="58">
        <f t="shared" si="26"/>
        <v>76.339594085139595</v>
      </c>
    </row>
    <row r="228" spans="1:12" x14ac:dyDescent="0.3">
      <c r="A228" s="60">
        <v>42596</v>
      </c>
      <c r="B228" s="15">
        <f t="shared" si="21"/>
        <v>2016</v>
      </c>
      <c r="C228" s="15">
        <f t="shared" si="22"/>
        <v>8</v>
      </c>
      <c r="D228" s="15">
        <f t="shared" si="23"/>
        <v>14</v>
      </c>
      <c r="E228" s="64">
        <f t="shared" si="27"/>
        <v>5640.9260476692525</v>
      </c>
      <c r="F228" s="15">
        <f>IF(E227&gt;'Fashring Assumptions'!$Q$15,0,'Fashring Assumptions'!$Q$14)</f>
        <v>5290.492542307019</v>
      </c>
      <c r="G228" s="15">
        <v>871</v>
      </c>
      <c r="H228" s="15">
        <f t="shared" si="24"/>
        <v>1</v>
      </c>
      <c r="I228" s="15">
        <f t="shared" si="25"/>
        <v>1000</v>
      </c>
      <c r="J228" s="58">
        <f>'Fashring Assumptions'!$M$7*'Fashring Counterfactual'!F228</f>
        <v>13226.231355767548</v>
      </c>
      <c r="K228" s="58">
        <f>'Fashring Assumptions'!$M$5*'Fashring Assumptions'!$M$7*'Fashring Counterfactual'!E228</f>
        <v>352.55787797932828</v>
      </c>
      <c r="L228" s="58">
        <f t="shared" si="26"/>
        <v>14578.789233746877</v>
      </c>
    </row>
    <row r="229" spans="1:12" x14ac:dyDescent="0.3">
      <c r="A229" s="60">
        <v>42597</v>
      </c>
      <c r="B229" s="15">
        <f t="shared" si="21"/>
        <v>2016</v>
      </c>
      <c r="C229" s="15">
        <f t="shared" si="22"/>
        <v>8</v>
      </c>
      <c r="D229" s="15">
        <f t="shared" si="23"/>
        <v>15</v>
      </c>
      <c r="E229" s="64">
        <f t="shared" si="27"/>
        <v>4773.9260476692525</v>
      </c>
      <c r="F229" s="15">
        <f>IF(E228&gt;'Fashring Assumptions'!$Q$15,0,'Fashring Assumptions'!$Q$14)</f>
        <v>0</v>
      </c>
      <c r="G229" s="15">
        <v>867</v>
      </c>
      <c r="H229" s="15">
        <f t="shared" si="24"/>
        <v>0</v>
      </c>
      <c r="I229" s="15">
        <f t="shared" si="25"/>
        <v>0</v>
      </c>
      <c r="J229" s="58">
        <f>'Fashring Assumptions'!$M$7*'Fashring Counterfactual'!F229</f>
        <v>0</v>
      </c>
      <c r="K229" s="58">
        <f>'Fashring Assumptions'!$M$5*'Fashring Assumptions'!$M$7*'Fashring Counterfactual'!E229</f>
        <v>298.37037797932828</v>
      </c>
      <c r="L229" s="58">
        <f t="shared" si="26"/>
        <v>298.37037797932828</v>
      </c>
    </row>
    <row r="230" spans="1:12" x14ac:dyDescent="0.3">
      <c r="A230" s="60">
        <v>42598</v>
      </c>
      <c r="B230" s="15">
        <f t="shared" si="21"/>
        <v>2016</v>
      </c>
      <c r="C230" s="15">
        <f t="shared" si="22"/>
        <v>8</v>
      </c>
      <c r="D230" s="15">
        <f t="shared" si="23"/>
        <v>16</v>
      </c>
      <c r="E230" s="64">
        <f t="shared" si="27"/>
        <v>3897.9260476692525</v>
      </c>
      <c r="F230" s="15">
        <f>IF(E229&gt;'Fashring Assumptions'!$Q$15,0,'Fashring Assumptions'!$Q$14)</f>
        <v>0</v>
      </c>
      <c r="G230" s="15">
        <v>876</v>
      </c>
      <c r="H230" s="15">
        <f t="shared" si="24"/>
        <v>0</v>
      </c>
      <c r="I230" s="15">
        <f t="shared" si="25"/>
        <v>0</v>
      </c>
      <c r="J230" s="58">
        <f>'Fashring Assumptions'!$M$7*'Fashring Counterfactual'!F230</f>
        <v>0</v>
      </c>
      <c r="K230" s="58">
        <f>'Fashring Assumptions'!$M$5*'Fashring Assumptions'!$M$7*'Fashring Counterfactual'!E230</f>
        <v>243.62037797932828</v>
      </c>
      <c r="L230" s="58">
        <f t="shared" si="26"/>
        <v>243.62037797932828</v>
      </c>
    </row>
    <row r="231" spans="1:12" x14ac:dyDescent="0.3">
      <c r="A231" s="60">
        <v>42599</v>
      </c>
      <c r="B231" s="15">
        <f t="shared" si="21"/>
        <v>2016</v>
      </c>
      <c r="C231" s="15">
        <f t="shared" si="22"/>
        <v>8</v>
      </c>
      <c r="D231" s="15">
        <f t="shared" si="23"/>
        <v>17</v>
      </c>
      <c r="E231" s="64">
        <f t="shared" si="27"/>
        <v>3032.9260476692525</v>
      </c>
      <c r="F231" s="15">
        <f>IF(E230&gt;'Fashring Assumptions'!$Q$15,0,'Fashring Assumptions'!$Q$14)</f>
        <v>0</v>
      </c>
      <c r="G231" s="15">
        <v>865</v>
      </c>
      <c r="H231" s="15">
        <f t="shared" si="24"/>
        <v>0</v>
      </c>
      <c r="I231" s="15">
        <f t="shared" si="25"/>
        <v>0</v>
      </c>
      <c r="J231" s="58">
        <f>'Fashring Assumptions'!$M$7*'Fashring Counterfactual'!F231</f>
        <v>0</v>
      </c>
      <c r="K231" s="58">
        <f>'Fashring Assumptions'!$M$5*'Fashring Assumptions'!$M$7*'Fashring Counterfactual'!E231</f>
        <v>189.55787797932828</v>
      </c>
      <c r="L231" s="58">
        <f t="shared" si="26"/>
        <v>189.55787797932828</v>
      </c>
    </row>
    <row r="232" spans="1:12" x14ac:dyDescent="0.3">
      <c r="A232" s="60">
        <v>42600</v>
      </c>
      <c r="B232" s="15">
        <f t="shared" si="21"/>
        <v>2016</v>
      </c>
      <c r="C232" s="15">
        <f t="shared" si="22"/>
        <v>8</v>
      </c>
      <c r="D232" s="15">
        <f t="shared" si="23"/>
        <v>18</v>
      </c>
      <c r="E232" s="64">
        <f t="shared" si="27"/>
        <v>2235.9260476692525</v>
      </c>
      <c r="F232" s="15">
        <f>IF(E231&gt;'Fashring Assumptions'!$Q$15,0,'Fashring Assumptions'!$Q$14)</f>
        <v>0</v>
      </c>
      <c r="G232" s="15">
        <v>797</v>
      </c>
      <c r="H232" s="15">
        <f t="shared" si="24"/>
        <v>0</v>
      </c>
      <c r="I232" s="15">
        <f t="shared" si="25"/>
        <v>0</v>
      </c>
      <c r="J232" s="58">
        <f>'Fashring Assumptions'!$M$7*'Fashring Counterfactual'!F232</f>
        <v>0</v>
      </c>
      <c r="K232" s="58">
        <f>'Fashring Assumptions'!$M$5*'Fashring Assumptions'!$M$7*'Fashring Counterfactual'!E232</f>
        <v>139.74537797932828</v>
      </c>
      <c r="L232" s="58">
        <f t="shared" si="26"/>
        <v>139.74537797932828</v>
      </c>
    </row>
    <row r="233" spans="1:12" x14ac:dyDescent="0.3">
      <c r="A233" s="60">
        <v>42601</v>
      </c>
      <c r="B233" s="15">
        <f t="shared" si="21"/>
        <v>2016</v>
      </c>
      <c r="C233" s="15">
        <f t="shared" si="22"/>
        <v>8</v>
      </c>
      <c r="D233" s="15">
        <f t="shared" si="23"/>
        <v>19</v>
      </c>
      <c r="E233" s="64">
        <f t="shared" si="27"/>
        <v>1352.9260476692525</v>
      </c>
      <c r="F233" s="15">
        <f>IF(E232&gt;'Fashring Assumptions'!$Q$15,0,'Fashring Assumptions'!$Q$14)</f>
        <v>0</v>
      </c>
      <c r="G233" s="15">
        <v>883</v>
      </c>
      <c r="H233" s="15">
        <f t="shared" si="24"/>
        <v>0</v>
      </c>
      <c r="I233" s="15">
        <f t="shared" si="25"/>
        <v>0</v>
      </c>
      <c r="J233" s="58">
        <f>'Fashring Assumptions'!$M$7*'Fashring Counterfactual'!F233</f>
        <v>0</v>
      </c>
      <c r="K233" s="58">
        <f>'Fashring Assumptions'!$M$5*'Fashring Assumptions'!$M$7*'Fashring Counterfactual'!E233</f>
        <v>84.557877979328282</v>
      </c>
      <c r="L233" s="58">
        <f t="shared" si="26"/>
        <v>84.557877979328282</v>
      </c>
    </row>
    <row r="234" spans="1:12" x14ac:dyDescent="0.3">
      <c r="A234" s="60">
        <v>42602</v>
      </c>
      <c r="B234" s="15">
        <f t="shared" si="21"/>
        <v>2016</v>
      </c>
      <c r="C234" s="15">
        <f t="shared" si="22"/>
        <v>8</v>
      </c>
      <c r="D234" s="15">
        <f t="shared" si="23"/>
        <v>20</v>
      </c>
      <c r="E234" s="64">
        <f t="shared" si="27"/>
        <v>5821.4185899762715</v>
      </c>
      <c r="F234" s="15">
        <f>IF(E233&gt;'Fashring Assumptions'!$Q$15,0,'Fashring Assumptions'!$Q$14)</f>
        <v>5290.492542307019</v>
      </c>
      <c r="G234" s="15">
        <v>822</v>
      </c>
      <c r="H234" s="15">
        <f t="shared" si="24"/>
        <v>1</v>
      </c>
      <c r="I234" s="15">
        <f t="shared" si="25"/>
        <v>1000</v>
      </c>
      <c r="J234" s="58">
        <f>'Fashring Assumptions'!$M$7*'Fashring Counterfactual'!F234</f>
        <v>13226.231355767548</v>
      </c>
      <c r="K234" s="58">
        <f>'Fashring Assumptions'!$M$5*'Fashring Assumptions'!$M$7*'Fashring Counterfactual'!E234</f>
        <v>363.83866187351697</v>
      </c>
      <c r="L234" s="58">
        <f t="shared" si="26"/>
        <v>14590.070017641065</v>
      </c>
    </row>
    <row r="235" spans="1:12" x14ac:dyDescent="0.3">
      <c r="A235" s="60">
        <v>42603</v>
      </c>
      <c r="B235" s="15">
        <f t="shared" si="21"/>
        <v>2016</v>
      </c>
      <c r="C235" s="15">
        <f t="shared" si="22"/>
        <v>8</v>
      </c>
      <c r="D235" s="15">
        <f t="shared" si="23"/>
        <v>21</v>
      </c>
      <c r="E235" s="64">
        <f t="shared" si="27"/>
        <v>4967.4185899762715</v>
      </c>
      <c r="F235" s="15">
        <f>IF(E234&gt;'Fashring Assumptions'!$Q$15,0,'Fashring Assumptions'!$Q$14)</f>
        <v>0</v>
      </c>
      <c r="G235" s="15">
        <v>854</v>
      </c>
      <c r="H235" s="15">
        <f t="shared" si="24"/>
        <v>0</v>
      </c>
      <c r="I235" s="15">
        <f t="shared" si="25"/>
        <v>0</v>
      </c>
      <c r="J235" s="58">
        <f>'Fashring Assumptions'!$M$7*'Fashring Counterfactual'!F235</f>
        <v>0</v>
      </c>
      <c r="K235" s="58">
        <f>'Fashring Assumptions'!$M$5*'Fashring Assumptions'!$M$7*'Fashring Counterfactual'!E235</f>
        <v>310.46366187351697</v>
      </c>
      <c r="L235" s="58">
        <f t="shared" si="26"/>
        <v>310.46366187351697</v>
      </c>
    </row>
    <row r="236" spans="1:12" x14ac:dyDescent="0.3">
      <c r="A236" s="60">
        <v>42604</v>
      </c>
      <c r="B236" s="15">
        <f t="shared" si="21"/>
        <v>2016</v>
      </c>
      <c r="C236" s="15">
        <f t="shared" si="22"/>
        <v>8</v>
      </c>
      <c r="D236" s="15">
        <f t="shared" si="23"/>
        <v>22</v>
      </c>
      <c r="E236" s="64">
        <f t="shared" si="27"/>
        <v>4149.4185899762715</v>
      </c>
      <c r="F236" s="15">
        <f>IF(E235&gt;'Fashring Assumptions'!$Q$15,0,'Fashring Assumptions'!$Q$14)</f>
        <v>0</v>
      </c>
      <c r="G236" s="15">
        <v>818</v>
      </c>
      <c r="H236" s="15">
        <f t="shared" si="24"/>
        <v>0</v>
      </c>
      <c r="I236" s="15">
        <f t="shared" si="25"/>
        <v>0</v>
      </c>
      <c r="J236" s="58">
        <f>'Fashring Assumptions'!$M$7*'Fashring Counterfactual'!F236</f>
        <v>0</v>
      </c>
      <c r="K236" s="58">
        <f>'Fashring Assumptions'!$M$5*'Fashring Assumptions'!$M$7*'Fashring Counterfactual'!E236</f>
        <v>259.33866187351697</v>
      </c>
      <c r="L236" s="58">
        <f t="shared" si="26"/>
        <v>259.33866187351697</v>
      </c>
    </row>
    <row r="237" spans="1:12" x14ac:dyDescent="0.3">
      <c r="A237" s="60">
        <v>42605</v>
      </c>
      <c r="B237" s="15">
        <f t="shared" si="21"/>
        <v>2016</v>
      </c>
      <c r="C237" s="15">
        <f t="shared" si="22"/>
        <v>8</v>
      </c>
      <c r="D237" s="15">
        <f t="shared" si="23"/>
        <v>23</v>
      </c>
      <c r="E237" s="64">
        <f t="shared" si="27"/>
        <v>3258.4185899762715</v>
      </c>
      <c r="F237" s="15">
        <f>IF(E236&gt;'Fashring Assumptions'!$Q$15,0,'Fashring Assumptions'!$Q$14)</f>
        <v>0</v>
      </c>
      <c r="G237" s="15">
        <v>891</v>
      </c>
      <c r="H237" s="15">
        <f t="shared" si="24"/>
        <v>0</v>
      </c>
      <c r="I237" s="15">
        <f t="shared" si="25"/>
        <v>0</v>
      </c>
      <c r="J237" s="58">
        <f>'Fashring Assumptions'!$M$7*'Fashring Counterfactual'!F237</f>
        <v>0</v>
      </c>
      <c r="K237" s="58">
        <f>'Fashring Assumptions'!$M$5*'Fashring Assumptions'!$M$7*'Fashring Counterfactual'!E237</f>
        <v>203.65116187351697</v>
      </c>
      <c r="L237" s="58">
        <f t="shared" si="26"/>
        <v>203.65116187351697</v>
      </c>
    </row>
    <row r="238" spans="1:12" x14ac:dyDescent="0.3">
      <c r="A238" s="60">
        <v>42606</v>
      </c>
      <c r="B238" s="15">
        <f t="shared" si="21"/>
        <v>2016</v>
      </c>
      <c r="C238" s="15">
        <f t="shared" si="22"/>
        <v>8</v>
      </c>
      <c r="D238" s="15">
        <f t="shared" si="23"/>
        <v>24</v>
      </c>
      <c r="E238" s="64">
        <f t="shared" si="27"/>
        <v>2404.4185899762715</v>
      </c>
      <c r="F238" s="15">
        <f>IF(E237&gt;'Fashring Assumptions'!$Q$15,0,'Fashring Assumptions'!$Q$14)</f>
        <v>0</v>
      </c>
      <c r="G238" s="15">
        <v>854</v>
      </c>
      <c r="H238" s="15">
        <f t="shared" si="24"/>
        <v>0</v>
      </c>
      <c r="I238" s="15">
        <f t="shared" si="25"/>
        <v>0</v>
      </c>
      <c r="J238" s="58">
        <f>'Fashring Assumptions'!$M$7*'Fashring Counterfactual'!F238</f>
        <v>0</v>
      </c>
      <c r="K238" s="58">
        <f>'Fashring Assumptions'!$M$5*'Fashring Assumptions'!$M$7*'Fashring Counterfactual'!E238</f>
        <v>150.27616187351697</v>
      </c>
      <c r="L238" s="58">
        <f t="shared" si="26"/>
        <v>150.27616187351697</v>
      </c>
    </row>
    <row r="239" spans="1:12" x14ac:dyDescent="0.3">
      <c r="A239" s="60">
        <v>42607</v>
      </c>
      <c r="B239" s="15">
        <f t="shared" si="21"/>
        <v>2016</v>
      </c>
      <c r="C239" s="15">
        <f t="shared" si="22"/>
        <v>8</v>
      </c>
      <c r="D239" s="15">
        <f t="shared" si="23"/>
        <v>25</v>
      </c>
      <c r="E239" s="64">
        <f t="shared" si="27"/>
        <v>1519.4185899762715</v>
      </c>
      <c r="F239" s="15">
        <f>IF(E238&gt;'Fashring Assumptions'!$Q$15,0,'Fashring Assumptions'!$Q$14)</f>
        <v>0</v>
      </c>
      <c r="G239" s="15">
        <v>885</v>
      </c>
      <c r="H239" s="15">
        <f t="shared" si="24"/>
        <v>0</v>
      </c>
      <c r="I239" s="15">
        <f t="shared" si="25"/>
        <v>0</v>
      </c>
      <c r="J239" s="58">
        <f>'Fashring Assumptions'!$M$7*'Fashring Counterfactual'!F239</f>
        <v>0</v>
      </c>
      <c r="K239" s="58">
        <f>'Fashring Assumptions'!$M$5*'Fashring Assumptions'!$M$7*'Fashring Counterfactual'!E239</f>
        <v>94.963661873516969</v>
      </c>
      <c r="L239" s="58">
        <f t="shared" si="26"/>
        <v>94.963661873516969</v>
      </c>
    </row>
    <row r="240" spans="1:12" x14ac:dyDescent="0.3">
      <c r="A240" s="60">
        <v>42608</v>
      </c>
      <c r="B240" s="15">
        <f t="shared" si="21"/>
        <v>2016</v>
      </c>
      <c r="C240" s="15">
        <f t="shared" si="22"/>
        <v>8</v>
      </c>
      <c r="D240" s="15">
        <f t="shared" si="23"/>
        <v>26</v>
      </c>
      <c r="E240" s="64">
        <f t="shared" si="27"/>
        <v>5925.9111322832905</v>
      </c>
      <c r="F240" s="15">
        <f>IF(E239&gt;'Fashring Assumptions'!$Q$15,0,'Fashring Assumptions'!$Q$14)</f>
        <v>5290.492542307019</v>
      </c>
      <c r="G240" s="15">
        <v>884</v>
      </c>
      <c r="H240" s="15">
        <f t="shared" si="24"/>
        <v>1</v>
      </c>
      <c r="I240" s="15">
        <f t="shared" si="25"/>
        <v>1000</v>
      </c>
      <c r="J240" s="58">
        <f>'Fashring Assumptions'!$M$7*'Fashring Counterfactual'!F240</f>
        <v>13226.231355767548</v>
      </c>
      <c r="K240" s="58">
        <f>'Fashring Assumptions'!$M$5*'Fashring Assumptions'!$M$7*'Fashring Counterfactual'!E240</f>
        <v>370.36944576770566</v>
      </c>
      <c r="L240" s="58">
        <f t="shared" si="26"/>
        <v>14596.600801535253</v>
      </c>
    </row>
    <row r="241" spans="1:12" x14ac:dyDescent="0.3">
      <c r="A241" s="60">
        <v>42609</v>
      </c>
      <c r="B241" s="15">
        <f t="shared" si="21"/>
        <v>2016</v>
      </c>
      <c r="C241" s="15">
        <f t="shared" si="22"/>
        <v>8</v>
      </c>
      <c r="D241" s="15">
        <f t="shared" si="23"/>
        <v>27</v>
      </c>
      <c r="E241" s="64">
        <f t="shared" si="27"/>
        <v>5019.9111322832905</v>
      </c>
      <c r="F241" s="15">
        <f>IF(E240&gt;'Fashring Assumptions'!$Q$15,0,'Fashring Assumptions'!$Q$14)</f>
        <v>0</v>
      </c>
      <c r="G241" s="15">
        <v>906</v>
      </c>
      <c r="H241" s="15">
        <f t="shared" si="24"/>
        <v>0</v>
      </c>
      <c r="I241" s="15">
        <f t="shared" si="25"/>
        <v>0</v>
      </c>
      <c r="J241" s="58">
        <f>'Fashring Assumptions'!$M$7*'Fashring Counterfactual'!F241</f>
        <v>0</v>
      </c>
      <c r="K241" s="58">
        <f>'Fashring Assumptions'!$M$5*'Fashring Assumptions'!$M$7*'Fashring Counterfactual'!E241</f>
        <v>313.74444576770566</v>
      </c>
      <c r="L241" s="58">
        <f t="shared" si="26"/>
        <v>313.74444576770566</v>
      </c>
    </row>
    <row r="242" spans="1:12" x14ac:dyDescent="0.3">
      <c r="A242" s="60">
        <v>42610</v>
      </c>
      <c r="B242" s="15">
        <f t="shared" si="21"/>
        <v>2016</v>
      </c>
      <c r="C242" s="15">
        <f t="shared" si="22"/>
        <v>8</v>
      </c>
      <c r="D242" s="15">
        <f t="shared" si="23"/>
        <v>28</v>
      </c>
      <c r="E242" s="64">
        <f t="shared" si="27"/>
        <v>4125.9111322832905</v>
      </c>
      <c r="F242" s="15">
        <f>IF(E241&gt;'Fashring Assumptions'!$Q$15,0,'Fashring Assumptions'!$Q$14)</f>
        <v>0</v>
      </c>
      <c r="G242" s="15">
        <v>894</v>
      </c>
      <c r="H242" s="15">
        <f t="shared" si="24"/>
        <v>0</v>
      </c>
      <c r="I242" s="15">
        <f t="shared" si="25"/>
        <v>0</v>
      </c>
      <c r="J242" s="58">
        <f>'Fashring Assumptions'!$M$7*'Fashring Counterfactual'!F242</f>
        <v>0</v>
      </c>
      <c r="K242" s="58">
        <f>'Fashring Assumptions'!$M$5*'Fashring Assumptions'!$M$7*'Fashring Counterfactual'!E242</f>
        <v>257.86944576770566</v>
      </c>
      <c r="L242" s="58">
        <f t="shared" si="26"/>
        <v>257.86944576770566</v>
      </c>
    </row>
    <row r="243" spans="1:12" x14ac:dyDescent="0.3">
      <c r="A243" s="60">
        <v>42611</v>
      </c>
      <c r="B243" s="15">
        <f t="shared" si="21"/>
        <v>2016</v>
      </c>
      <c r="C243" s="15">
        <f t="shared" si="22"/>
        <v>8</v>
      </c>
      <c r="D243" s="15">
        <f t="shared" si="23"/>
        <v>29</v>
      </c>
      <c r="E243" s="64">
        <f t="shared" si="27"/>
        <v>3261.9111322832905</v>
      </c>
      <c r="F243" s="15">
        <f>IF(E242&gt;'Fashring Assumptions'!$Q$15,0,'Fashring Assumptions'!$Q$14)</f>
        <v>0</v>
      </c>
      <c r="G243" s="15">
        <v>864</v>
      </c>
      <c r="H243" s="15">
        <f t="shared" si="24"/>
        <v>0</v>
      </c>
      <c r="I243" s="15">
        <f t="shared" si="25"/>
        <v>0</v>
      </c>
      <c r="J243" s="58">
        <f>'Fashring Assumptions'!$M$7*'Fashring Counterfactual'!F243</f>
        <v>0</v>
      </c>
      <c r="K243" s="58">
        <f>'Fashring Assumptions'!$M$5*'Fashring Assumptions'!$M$7*'Fashring Counterfactual'!E243</f>
        <v>203.86944576770566</v>
      </c>
      <c r="L243" s="58">
        <f t="shared" si="26"/>
        <v>203.86944576770566</v>
      </c>
    </row>
    <row r="244" spans="1:12" x14ac:dyDescent="0.3">
      <c r="A244" s="60">
        <v>42612</v>
      </c>
      <c r="B244" s="15">
        <f t="shared" si="21"/>
        <v>2016</v>
      </c>
      <c r="C244" s="15">
        <f t="shared" si="22"/>
        <v>8</v>
      </c>
      <c r="D244" s="15">
        <f t="shared" si="23"/>
        <v>30</v>
      </c>
      <c r="E244" s="64">
        <f t="shared" si="27"/>
        <v>2397.9111322832905</v>
      </c>
      <c r="F244" s="15">
        <f>IF(E243&gt;'Fashring Assumptions'!$Q$15,0,'Fashring Assumptions'!$Q$14)</f>
        <v>0</v>
      </c>
      <c r="G244" s="15">
        <v>864</v>
      </c>
      <c r="H244" s="15">
        <f t="shared" si="24"/>
        <v>0</v>
      </c>
      <c r="I244" s="15">
        <f t="shared" si="25"/>
        <v>0</v>
      </c>
      <c r="J244" s="58">
        <f>'Fashring Assumptions'!$M$7*'Fashring Counterfactual'!F244</f>
        <v>0</v>
      </c>
      <c r="K244" s="58">
        <f>'Fashring Assumptions'!$M$5*'Fashring Assumptions'!$M$7*'Fashring Counterfactual'!E244</f>
        <v>149.86944576770566</v>
      </c>
      <c r="L244" s="58">
        <f t="shared" si="26"/>
        <v>149.86944576770566</v>
      </c>
    </row>
    <row r="245" spans="1:12" x14ac:dyDescent="0.3">
      <c r="A245" s="60">
        <v>42613</v>
      </c>
      <c r="B245" s="15">
        <f t="shared" si="21"/>
        <v>2016</v>
      </c>
      <c r="C245" s="15">
        <f t="shared" si="22"/>
        <v>8</v>
      </c>
      <c r="D245" s="15">
        <f t="shared" si="23"/>
        <v>31</v>
      </c>
      <c r="E245" s="64">
        <f t="shared" si="27"/>
        <v>1549.9111322832905</v>
      </c>
      <c r="F245" s="15">
        <f>IF(E244&gt;'Fashring Assumptions'!$Q$15,0,'Fashring Assumptions'!$Q$14)</f>
        <v>0</v>
      </c>
      <c r="G245" s="15">
        <v>848</v>
      </c>
      <c r="H245" s="15">
        <f t="shared" si="24"/>
        <v>0</v>
      </c>
      <c r="I245" s="15">
        <f t="shared" si="25"/>
        <v>0</v>
      </c>
      <c r="J245" s="58">
        <f>'Fashring Assumptions'!$M$7*'Fashring Counterfactual'!F245</f>
        <v>0</v>
      </c>
      <c r="K245" s="58">
        <f>'Fashring Assumptions'!$M$5*'Fashring Assumptions'!$M$7*'Fashring Counterfactual'!E245</f>
        <v>96.869445767705656</v>
      </c>
      <c r="L245" s="58">
        <f t="shared" si="26"/>
        <v>96.869445767705656</v>
      </c>
    </row>
    <row r="246" spans="1:12" x14ac:dyDescent="0.3">
      <c r="A246" s="60">
        <v>42614</v>
      </c>
      <c r="B246" s="15">
        <f t="shared" si="21"/>
        <v>2016</v>
      </c>
      <c r="C246" s="15">
        <f t="shared" si="22"/>
        <v>9</v>
      </c>
      <c r="D246" s="15">
        <f t="shared" si="23"/>
        <v>1</v>
      </c>
      <c r="E246" s="64">
        <f t="shared" si="27"/>
        <v>5983.4036745903095</v>
      </c>
      <c r="F246" s="15">
        <f>IF(E245&gt;'Fashring Assumptions'!$Q$15,0,'Fashring Assumptions'!$Q$14)</f>
        <v>5290.492542307019</v>
      </c>
      <c r="G246" s="15">
        <v>857</v>
      </c>
      <c r="H246" s="15">
        <f t="shared" si="24"/>
        <v>1</v>
      </c>
      <c r="I246" s="15">
        <f t="shared" si="25"/>
        <v>1000</v>
      </c>
      <c r="J246" s="58">
        <f>'Fashring Assumptions'!$M$7*'Fashring Counterfactual'!F246</f>
        <v>13226.231355767548</v>
      </c>
      <c r="K246" s="58">
        <f>'Fashring Assumptions'!$M$5*'Fashring Assumptions'!$M$7*'Fashring Counterfactual'!E246</f>
        <v>373.96272966189434</v>
      </c>
      <c r="L246" s="58">
        <f t="shared" si="26"/>
        <v>14600.194085429443</v>
      </c>
    </row>
    <row r="247" spans="1:12" x14ac:dyDescent="0.3">
      <c r="A247" s="60">
        <v>42615</v>
      </c>
      <c r="B247" s="15">
        <f t="shared" si="21"/>
        <v>2016</v>
      </c>
      <c r="C247" s="15">
        <f t="shared" si="22"/>
        <v>9</v>
      </c>
      <c r="D247" s="15">
        <f t="shared" si="23"/>
        <v>2</v>
      </c>
      <c r="E247" s="64">
        <f t="shared" si="27"/>
        <v>5083.4036745903095</v>
      </c>
      <c r="F247" s="15">
        <f>IF(E246&gt;'Fashring Assumptions'!$Q$15,0,'Fashring Assumptions'!$Q$14)</f>
        <v>0</v>
      </c>
      <c r="G247" s="15">
        <v>900</v>
      </c>
      <c r="H247" s="15">
        <f t="shared" si="24"/>
        <v>0</v>
      </c>
      <c r="I247" s="15">
        <f t="shared" si="25"/>
        <v>0</v>
      </c>
      <c r="J247" s="58">
        <f>'Fashring Assumptions'!$M$7*'Fashring Counterfactual'!F247</f>
        <v>0</v>
      </c>
      <c r="K247" s="58">
        <f>'Fashring Assumptions'!$M$5*'Fashring Assumptions'!$M$7*'Fashring Counterfactual'!E247</f>
        <v>317.71272966189434</v>
      </c>
      <c r="L247" s="58">
        <f t="shared" si="26"/>
        <v>317.71272966189434</v>
      </c>
    </row>
    <row r="248" spans="1:12" x14ac:dyDescent="0.3">
      <c r="A248" s="60">
        <v>42616</v>
      </c>
      <c r="B248" s="15">
        <f t="shared" si="21"/>
        <v>2016</v>
      </c>
      <c r="C248" s="15">
        <f t="shared" si="22"/>
        <v>9</v>
      </c>
      <c r="D248" s="15">
        <f t="shared" si="23"/>
        <v>3</v>
      </c>
      <c r="E248" s="64">
        <f t="shared" si="27"/>
        <v>4284.4036745903095</v>
      </c>
      <c r="F248" s="15">
        <f>IF(E247&gt;'Fashring Assumptions'!$Q$15,0,'Fashring Assumptions'!$Q$14)</f>
        <v>0</v>
      </c>
      <c r="G248" s="15">
        <v>799</v>
      </c>
      <c r="H248" s="15">
        <f t="shared" si="24"/>
        <v>0</v>
      </c>
      <c r="I248" s="15">
        <f t="shared" si="25"/>
        <v>0</v>
      </c>
      <c r="J248" s="58">
        <f>'Fashring Assumptions'!$M$7*'Fashring Counterfactual'!F248</f>
        <v>0</v>
      </c>
      <c r="K248" s="58">
        <f>'Fashring Assumptions'!$M$5*'Fashring Assumptions'!$M$7*'Fashring Counterfactual'!E248</f>
        <v>267.77522966189434</v>
      </c>
      <c r="L248" s="58">
        <f t="shared" si="26"/>
        <v>267.77522966189434</v>
      </c>
    </row>
    <row r="249" spans="1:12" x14ac:dyDescent="0.3">
      <c r="A249" s="60">
        <v>42617</v>
      </c>
      <c r="B249" s="15">
        <f t="shared" si="21"/>
        <v>2016</v>
      </c>
      <c r="C249" s="15">
        <f t="shared" si="22"/>
        <v>9</v>
      </c>
      <c r="D249" s="15">
        <f t="shared" si="23"/>
        <v>4</v>
      </c>
      <c r="E249" s="64">
        <f t="shared" si="27"/>
        <v>3369.4036745903095</v>
      </c>
      <c r="F249" s="15">
        <f>IF(E248&gt;'Fashring Assumptions'!$Q$15,0,'Fashring Assumptions'!$Q$14)</f>
        <v>0</v>
      </c>
      <c r="G249" s="15">
        <v>915</v>
      </c>
      <c r="H249" s="15">
        <f t="shared" si="24"/>
        <v>0</v>
      </c>
      <c r="I249" s="15">
        <f t="shared" si="25"/>
        <v>0</v>
      </c>
      <c r="J249" s="58">
        <f>'Fashring Assumptions'!$M$7*'Fashring Counterfactual'!F249</f>
        <v>0</v>
      </c>
      <c r="K249" s="58">
        <f>'Fashring Assumptions'!$M$5*'Fashring Assumptions'!$M$7*'Fashring Counterfactual'!E249</f>
        <v>210.58772966189434</v>
      </c>
      <c r="L249" s="58">
        <f t="shared" si="26"/>
        <v>210.58772966189434</v>
      </c>
    </row>
    <row r="250" spans="1:12" x14ac:dyDescent="0.3">
      <c r="A250" s="60">
        <v>42618</v>
      </c>
      <c r="B250" s="15">
        <f t="shared" si="21"/>
        <v>2016</v>
      </c>
      <c r="C250" s="15">
        <f t="shared" si="22"/>
        <v>9</v>
      </c>
      <c r="D250" s="15">
        <f t="shared" si="23"/>
        <v>5</v>
      </c>
      <c r="E250" s="64">
        <f t="shared" si="27"/>
        <v>2499.4036745903095</v>
      </c>
      <c r="F250" s="15">
        <f>IF(E249&gt;'Fashring Assumptions'!$Q$15,0,'Fashring Assumptions'!$Q$14)</f>
        <v>0</v>
      </c>
      <c r="G250" s="15">
        <v>870</v>
      </c>
      <c r="H250" s="15">
        <f t="shared" si="24"/>
        <v>0</v>
      </c>
      <c r="I250" s="15">
        <f t="shared" si="25"/>
        <v>0</v>
      </c>
      <c r="J250" s="58">
        <f>'Fashring Assumptions'!$M$7*'Fashring Counterfactual'!F250</f>
        <v>0</v>
      </c>
      <c r="K250" s="58">
        <f>'Fashring Assumptions'!$M$5*'Fashring Assumptions'!$M$7*'Fashring Counterfactual'!E250</f>
        <v>156.21272966189434</v>
      </c>
      <c r="L250" s="58">
        <f t="shared" si="26"/>
        <v>156.21272966189434</v>
      </c>
    </row>
    <row r="251" spans="1:12" x14ac:dyDescent="0.3">
      <c r="A251" s="60">
        <v>42619</v>
      </c>
      <c r="B251" s="15">
        <f t="shared" si="21"/>
        <v>2016</v>
      </c>
      <c r="C251" s="15">
        <f t="shared" si="22"/>
        <v>9</v>
      </c>
      <c r="D251" s="15">
        <f t="shared" si="23"/>
        <v>6</v>
      </c>
      <c r="E251" s="64">
        <f t="shared" si="27"/>
        <v>1602.4036745903095</v>
      </c>
      <c r="F251" s="15">
        <f>IF(E250&gt;'Fashring Assumptions'!$Q$15,0,'Fashring Assumptions'!$Q$14)</f>
        <v>0</v>
      </c>
      <c r="G251" s="15">
        <v>897</v>
      </c>
      <c r="H251" s="15">
        <f t="shared" si="24"/>
        <v>0</v>
      </c>
      <c r="I251" s="15">
        <f t="shared" si="25"/>
        <v>0</v>
      </c>
      <c r="J251" s="58">
        <f>'Fashring Assumptions'!$M$7*'Fashring Counterfactual'!F251</f>
        <v>0</v>
      </c>
      <c r="K251" s="58">
        <f>'Fashring Assumptions'!$M$5*'Fashring Assumptions'!$M$7*'Fashring Counterfactual'!E251</f>
        <v>100.15022966189434</v>
      </c>
      <c r="L251" s="58">
        <f t="shared" si="26"/>
        <v>100.15022966189434</v>
      </c>
    </row>
    <row r="252" spans="1:12" x14ac:dyDescent="0.3">
      <c r="A252" s="60">
        <v>42620</v>
      </c>
      <c r="B252" s="15">
        <f t="shared" si="21"/>
        <v>2016</v>
      </c>
      <c r="C252" s="15">
        <f t="shared" si="22"/>
        <v>9</v>
      </c>
      <c r="D252" s="15">
        <f t="shared" si="23"/>
        <v>7</v>
      </c>
      <c r="E252" s="64">
        <f t="shared" si="27"/>
        <v>5950.8962168973285</v>
      </c>
      <c r="F252" s="15">
        <f>IF(E251&gt;'Fashring Assumptions'!$Q$15,0,'Fashring Assumptions'!$Q$14)</f>
        <v>5290.492542307019</v>
      </c>
      <c r="G252" s="15">
        <v>942</v>
      </c>
      <c r="H252" s="15">
        <f t="shared" si="24"/>
        <v>1</v>
      </c>
      <c r="I252" s="15">
        <f t="shared" si="25"/>
        <v>1000</v>
      </c>
      <c r="J252" s="58">
        <f>'Fashring Assumptions'!$M$7*'Fashring Counterfactual'!F252</f>
        <v>13226.231355767548</v>
      </c>
      <c r="K252" s="58">
        <f>'Fashring Assumptions'!$M$5*'Fashring Assumptions'!$M$7*'Fashring Counterfactual'!E252</f>
        <v>371.93101355608303</v>
      </c>
      <c r="L252" s="58">
        <f t="shared" si="26"/>
        <v>14598.162369323631</v>
      </c>
    </row>
    <row r="253" spans="1:12" x14ac:dyDescent="0.3">
      <c r="A253" s="60">
        <v>42621</v>
      </c>
      <c r="B253" s="15">
        <f t="shared" si="21"/>
        <v>2016</v>
      </c>
      <c r="C253" s="15">
        <f t="shared" si="22"/>
        <v>9</v>
      </c>
      <c r="D253" s="15">
        <f t="shared" si="23"/>
        <v>8</v>
      </c>
      <c r="E253" s="64">
        <f t="shared" si="27"/>
        <v>5075.8962168973285</v>
      </c>
      <c r="F253" s="15">
        <f>IF(E252&gt;'Fashring Assumptions'!$Q$15,0,'Fashring Assumptions'!$Q$14)</f>
        <v>0</v>
      </c>
      <c r="G253" s="15">
        <v>875</v>
      </c>
      <c r="H253" s="15">
        <f t="shared" si="24"/>
        <v>0</v>
      </c>
      <c r="I253" s="15">
        <f t="shared" si="25"/>
        <v>0</v>
      </c>
      <c r="J253" s="58">
        <f>'Fashring Assumptions'!$M$7*'Fashring Counterfactual'!F253</f>
        <v>0</v>
      </c>
      <c r="K253" s="58">
        <f>'Fashring Assumptions'!$M$5*'Fashring Assumptions'!$M$7*'Fashring Counterfactual'!E253</f>
        <v>317.24351355608303</v>
      </c>
      <c r="L253" s="58">
        <f t="shared" si="26"/>
        <v>317.24351355608303</v>
      </c>
    </row>
    <row r="254" spans="1:12" x14ac:dyDescent="0.3">
      <c r="A254" s="60">
        <v>42622</v>
      </c>
      <c r="B254" s="15">
        <f t="shared" si="21"/>
        <v>2016</v>
      </c>
      <c r="C254" s="15">
        <f t="shared" si="22"/>
        <v>9</v>
      </c>
      <c r="D254" s="15">
        <f t="shared" si="23"/>
        <v>9</v>
      </c>
      <c r="E254" s="64">
        <f t="shared" si="27"/>
        <v>4224.8962168973285</v>
      </c>
      <c r="F254" s="15">
        <f>IF(E253&gt;'Fashring Assumptions'!$Q$15,0,'Fashring Assumptions'!$Q$14)</f>
        <v>0</v>
      </c>
      <c r="G254" s="15">
        <v>851</v>
      </c>
      <c r="H254" s="15">
        <f t="shared" si="24"/>
        <v>0</v>
      </c>
      <c r="I254" s="15">
        <f t="shared" si="25"/>
        <v>0</v>
      </c>
      <c r="J254" s="58">
        <f>'Fashring Assumptions'!$M$7*'Fashring Counterfactual'!F254</f>
        <v>0</v>
      </c>
      <c r="K254" s="58">
        <f>'Fashring Assumptions'!$M$5*'Fashring Assumptions'!$M$7*'Fashring Counterfactual'!E254</f>
        <v>264.05601355608303</v>
      </c>
      <c r="L254" s="58">
        <f t="shared" si="26"/>
        <v>264.05601355608303</v>
      </c>
    </row>
    <row r="255" spans="1:12" x14ac:dyDescent="0.3">
      <c r="A255" s="60">
        <v>42623</v>
      </c>
      <c r="B255" s="15">
        <f t="shared" si="21"/>
        <v>2016</v>
      </c>
      <c r="C255" s="15">
        <f t="shared" si="22"/>
        <v>9</v>
      </c>
      <c r="D255" s="15">
        <f t="shared" si="23"/>
        <v>10</v>
      </c>
      <c r="E255" s="64">
        <f t="shared" si="27"/>
        <v>3365.8962168973285</v>
      </c>
      <c r="F255" s="15">
        <f>IF(E254&gt;'Fashring Assumptions'!$Q$15,0,'Fashring Assumptions'!$Q$14)</f>
        <v>0</v>
      </c>
      <c r="G255" s="15">
        <v>859</v>
      </c>
      <c r="H255" s="15">
        <f t="shared" si="24"/>
        <v>0</v>
      </c>
      <c r="I255" s="15">
        <f t="shared" si="25"/>
        <v>0</v>
      </c>
      <c r="J255" s="58">
        <f>'Fashring Assumptions'!$M$7*'Fashring Counterfactual'!F255</f>
        <v>0</v>
      </c>
      <c r="K255" s="58">
        <f>'Fashring Assumptions'!$M$5*'Fashring Assumptions'!$M$7*'Fashring Counterfactual'!E255</f>
        <v>210.36851355608303</v>
      </c>
      <c r="L255" s="58">
        <f t="shared" si="26"/>
        <v>210.36851355608303</v>
      </c>
    </row>
    <row r="256" spans="1:12" x14ac:dyDescent="0.3">
      <c r="A256" s="60">
        <v>42624</v>
      </c>
      <c r="B256" s="15">
        <f t="shared" si="21"/>
        <v>2016</v>
      </c>
      <c r="C256" s="15">
        <f t="shared" si="22"/>
        <v>9</v>
      </c>
      <c r="D256" s="15">
        <f t="shared" si="23"/>
        <v>11</v>
      </c>
      <c r="E256" s="64">
        <f t="shared" si="27"/>
        <v>2470.8962168973285</v>
      </c>
      <c r="F256" s="15">
        <f>IF(E255&gt;'Fashring Assumptions'!$Q$15,0,'Fashring Assumptions'!$Q$14)</f>
        <v>0</v>
      </c>
      <c r="G256" s="15">
        <v>895</v>
      </c>
      <c r="H256" s="15">
        <f t="shared" si="24"/>
        <v>0</v>
      </c>
      <c r="I256" s="15">
        <f t="shared" si="25"/>
        <v>0</v>
      </c>
      <c r="J256" s="58">
        <f>'Fashring Assumptions'!$M$7*'Fashring Counterfactual'!F256</f>
        <v>0</v>
      </c>
      <c r="K256" s="58">
        <f>'Fashring Assumptions'!$M$5*'Fashring Assumptions'!$M$7*'Fashring Counterfactual'!E256</f>
        <v>154.43101355608303</v>
      </c>
      <c r="L256" s="58">
        <f t="shared" si="26"/>
        <v>154.43101355608303</v>
      </c>
    </row>
    <row r="257" spans="1:12" x14ac:dyDescent="0.3">
      <c r="A257" s="60">
        <v>42625</v>
      </c>
      <c r="B257" s="15">
        <f t="shared" si="21"/>
        <v>2016</v>
      </c>
      <c r="C257" s="15">
        <f t="shared" si="22"/>
        <v>9</v>
      </c>
      <c r="D257" s="15">
        <f t="shared" si="23"/>
        <v>12</v>
      </c>
      <c r="E257" s="64">
        <f t="shared" si="27"/>
        <v>1646.8962168973285</v>
      </c>
      <c r="F257" s="15">
        <f>IF(E256&gt;'Fashring Assumptions'!$Q$15,0,'Fashring Assumptions'!$Q$14)</f>
        <v>0</v>
      </c>
      <c r="G257" s="15">
        <v>824</v>
      </c>
      <c r="H257" s="15">
        <f t="shared" si="24"/>
        <v>0</v>
      </c>
      <c r="I257" s="15">
        <f t="shared" si="25"/>
        <v>0</v>
      </c>
      <c r="J257" s="58">
        <f>'Fashring Assumptions'!$M$7*'Fashring Counterfactual'!F257</f>
        <v>0</v>
      </c>
      <c r="K257" s="58">
        <f>'Fashring Assumptions'!$M$5*'Fashring Assumptions'!$M$7*'Fashring Counterfactual'!E257</f>
        <v>102.93101355608303</v>
      </c>
      <c r="L257" s="58">
        <f t="shared" si="26"/>
        <v>102.93101355608303</v>
      </c>
    </row>
    <row r="258" spans="1:12" x14ac:dyDescent="0.3">
      <c r="A258" s="60">
        <v>42626</v>
      </c>
      <c r="B258" s="15">
        <f t="shared" si="21"/>
        <v>2016</v>
      </c>
      <c r="C258" s="15">
        <f t="shared" si="22"/>
        <v>9</v>
      </c>
      <c r="D258" s="15">
        <f t="shared" si="23"/>
        <v>13</v>
      </c>
      <c r="E258" s="64">
        <f t="shared" si="27"/>
        <v>6085.3887592043475</v>
      </c>
      <c r="F258" s="15">
        <f>IF(E257&gt;'Fashring Assumptions'!$Q$15,0,'Fashring Assumptions'!$Q$14)</f>
        <v>5290.492542307019</v>
      </c>
      <c r="G258" s="15">
        <v>852</v>
      </c>
      <c r="H258" s="15">
        <f t="shared" si="24"/>
        <v>1</v>
      </c>
      <c r="I258" s="15">
        <f t="shared" si="25"/>
        <v>1000</v>
      </c>
      <c r="J258" s="58">
        <f>'Fashring Assumptions'!$M$7*'Fashring Counterfactual'!F258</f>
        <v>13226.231355767548</v>
      </c>
      <c r="K258" s="58">
        <f>'Fashring Assumptions'!$M$5*'Fashring Assumptions'!$M$7*'Fashring Counterfactual'!E258</f>
        <v>380.33679745027172</v>
      </c>
      <c r="L258" s="58">
        <f t="shared" si="26"/>
        <v>14606.568153217821</v>
      </c>
    </row>
    <row r="259" spans="1:12" x14ac:dyDescent="0.3">
      <c r="A259" s="60">
        <v>42627</v>
      </c>
      <c r="B259" s="15">
        <f t="shared" ref="B259:B322" si="28">YEAR(A259)</f>
        <v>2016</v>
      </c>
      <c r="C259" s="15">
        <f t="shared" ref="C259:C322" si="29">MONTH(A259)</f>
        <v>9</v>
      </c>
      <c r="D259" s="15">
        <f t="shared" ref="D259:D322" si="30">DAY(A259)</f>
        <v>14</v>
      </c>
      <c r="E259" s="64">
        <f t="shared" si="27"/>
        <v>5196.3887592043475</v>
      </c>
      <c r="F259" s="15">
        <f>IF(E258&gt;'Fashring Assumptions'!$Q$15,0,'Fashring Assumptions'!$Q$14)</f>
        <v>0</v>
      </c>
      <c r="G259" s="15">
        <v>889</v>
      </c>
      <c r="H259" s="15">
        <f t="shared" ref="H259:H322" si="31">IF(F259&gt;0,1,0)</f>
        <v>0</v>
      </c>
      <c r="I259" s="15">
        <f t="shared" ref="I259:I322" si="32">1000*H259</f>
        <v>0</v>
      </c>
      <c r="J259" s="58">
        <f>'Fashring Assumptions'!$M$7*'Fashring Counterfactual'!F259</f>
        <v>0</v>
      </c>
      <c r="K259" s="58">
        <f>'Fashring Assumptions'!$M$5*'Fashring Assumptions'!$M$7*'Fashring Counterfactual'!E259</f>
        <v>324.77429745027172</v>
      </c>
      <c r="L259" s="58">
        <f t="shared" ref="L259:L322" si="33">SUM(I259:K259)</f>
        <v>324.77429745027172</v>
      </c>
    </row>
    <row r="260" spans="1:12" x14ac:dyDescent="0.3">
      <c r="A260" s="60">
        <v>42628</v>
      </c>
      <c r="B260" s="15">
        <f t="shared" si="28"/>
        <v>2016</v>
      </c>
      <c r="C260" s="15">
        <f t="shared" si="29"/>
        <v>9</v>
      </c>
      <c r="D260" s="15">
        <f t="shared" si="30"/>
        <v>15</v>
      </c>
      <c r="E260" s="64">
        <f t="shared" ref="E260:E323" si="34">E259-G260+F260</f>
        <v>4341.3887592043475</v>
      </c>
      <c r="F260" s="15">
        <f>IF(E259&gt;'Fashring Assumptions'!$Q$15,0,'Fashring Assumptions'!$Q$14)</f>
        <v>0</v>
      </c>
      <c r="G260" s="15">
        <v>855</v>
      </c>
      <c r="H260" s="15">
        <f t="shared" si="31"/>
        <v>0</v>
      </c>
      <c r="I260" s="15">
        <f t="shared" si="32"/>
        <v>0</v>
      </c>
      <c r="J260" s="58">
        <f>'Fashring Assumptions'!$M$7*'Fashring Counterfactual'!F260</f>
        <v>0</v>
      </c>
      <c r="K260" s="58">
        <f>'Fashring Assumptions'!$M$5*'Fashring Assumptions'!$M$7*'Fashring Counterfactual'!E260</f>
        <v>271.33679745027172</v>
      </c>
      <c r="L260" s="58">
        <f t="shared" si="33"/>
        <v>271.33679745027172</v>
      </c>
    </row>
    <row r="261" spans="1:12" x14ac:dyDescent="0.3">
      <c r="A261" s="60">
        <v>42629</v>
      </c>
      <c r="B261" s="15">
        <f t="shared" si="28"/>
        <v>2016</v>
      </c>
      <c r="C261" s="15">
        <f t="shared" si="29"/>
        <v>9</v>
      </c>
      <c r="D261" s="15">
        <f t="shared" si="30"/>
        <v>16</v>
      </c>
      <c r="E261" s="64">
        <f t="shared" si="34"/>
        <v>3433.3887592043475</v>
      </c>
      <c r="F261" s="15">
        <f>IF(E260&gt;'Fashring Assumptions'!$Q$15,0,'Fashring Assumptions'!$Q$14)</f>
        <v>0</v>
      </c>
      <c r="G261" s="15">
        <v>908</v>
      </c>
      <c r="H261" s="15">
        <f t="shared" si="31"/>
        <v>0</v>
      </c>
      <c r="I261" s="15">
        <f t="shared" si="32"/>
        <v>0</v>
      </c>
      <c r="J261" s="58">
        <f>'Fashring Assumptions'!$M$7*'Fashring Counterfactual'!F261</f>
        <v>0</v>
      </c>
      <c r="K261" s="58">
        <f>'Fashring Assumptions'!$M$5*'Fashring Assumptions'!$M$7*'Fashring Counterfactual'!E261</f>
        <v>214.58679745027172</v>
      </c>
      <c r="L261" s="58">
        <f t="shared" si="33"/>
        <v>214.58679745027172</v>
      </c>
    </row>
    <row r="262" spans="1:12" x14ac:dyDescent="0.3">
      <c r="A262" s="60">
        <v>42630</v>
      </c>
      <c r="B262" s="15">
        <f t="shared" si="28"/>
        <v>2016</v>
      </c>
      <c r="C262" s="15">
        <f t="shared" si="29"/>
        <v>9</v>
      </c>
      <c r="D262" s="15">
        <f t="shared" si="30"/>
        <v>17</v>
      </c>
      <c r="E262" s="64">
        <f t="shared" si="34"/>
        <v>2613.3887592043475</v>
      </c>
      <c r="F262" s="15">
        <f>IF(E261&gt;'Fashring Assumptions'!$Q$15,0,'Fashring Assumptions'!$Q$14)</f>
        <v>0</v>
      </c>
      <c r="G262" s="15">
        <v>820</v>
      </c>
      <c r="H262" s="15">
        <f t="shared" si="31"/>
        <v>0</v>
      </c>
      <c r="I262" s="15">
        <f t="shared" si="32"/>
        <v>0</v>
      </c>
      <c r="J262" s="58">
        <f>'Fashring Assumptions'!$M$7*'Fashring Counterfactual'!F262</f>
        <v>0</v>
      </c>
      <c r="K262" s="58">
        <f>'Fashring Assumptions'!$M$5*'Fashring Assumptions'!$M$7*'Fashring Counterfactual'!E262</f>
        <v>163.33679745027172</v>
      </c>
      <c r="L262" s="58">
        <f t="shared" si="33"/>
        <v>163.33679745027172</v>
      </c>
    </row>
    <row r="263" spans="1:12" x14ac:dyDescent="0.3">
      <c r="A263" s="60">
        <v>42631</v>
      </c>
      <c r="B263" s="15">
        <f t="shared" si="28"/>
        <v>2016</v>
      </c>
      <c r="C263" s="15">
        <f t="shared" si="29"/>
        <v>9</v>
      </c>
      <c r="D263" s="15">
        <f t="shared" si="30"/>
        <v>18</v>
      </c>
      <c r="E263" s="64">
        <f t="shared" si="34"/>
        <v>1658.3887592043475</v>
      </c>
      <c r="F263" s="15">
        <f>IF(E262&gt;'Fashring Assumptions'!$Q$15,0,'Fashring Assumptions'!$Q$14)</f>
        <v>0</v>
      </c>
      <c r="G263" s="15">
        <v>955</v>
      </c>
      <c r="H263" s="15">
        <f t="shared" si="31"/>
        <v>0</v>
      </c>
      <c r="I263" s="15">
        <f t="shared" si="32"/>
        <v>0</v>
      </c>
      <c r="J263" s="58">
        <f>'Fashring Assumptions'!$M$7*'Fashring Counterfactual'!F263</f>
        <v>0</v>
      </c>
      <c r="K263" s="58">
        <f>'Fashring Assumptions'!$M$5*'Fashring Assumptions'!$M$7*'Fashring Counterfactual'!E263</f>
        <v>103.64929745027172</v>
      </c>
      <c r="L263" s="58">
        <f t="shared" si="33"/>
        <v>103.64929745027172</v>
      </c>
    </row>
    <row r="264" spans="1:12" x14ac:dyDescent="0.3">
      <c r="A264" s="60">
        <v>42632</v>
      </c>
      <c r="B264" s="15">
        <f t="shared" si="28"/>
        <v>2016</v>
      </c>
      <c r="C264" s="15">
        <f t="shared" si="29"/>
        <v>9</v>
      </c>
      <c r="D264" s="15">
        <f t="shared" si="30"/>
        <v>19</v>
      </c>
      <c r="E264" s="64">
        <f t="shared" si="34"/>
        <v>6110.8813015113665</v>
      </c>
      <c r="F264" s="15">
        <f>IF(E263&gt;'Fashring Assumptions'!$Q$15,0,'Fashring Assumptions'!$Q$14)</f>
        <v>5290.492542307019</v>
      </c>
      <c r="G264" s="15">
        <v>838</v>
      </c>
      <c r="H264" s="15">
        <f t="shared" si="31"/>
        <v>1</v>
      </c>
      <c r="I264" s="15">
        <f t="shared" si="32"/>
        <v>1000</v>
      </c>
      <c r="J264" s="58">
        <f>'Fashring Assumptions'!$M$7*'Fashring Counterfactual'!F264</f>
        <v>13226.231355767548</v>
      </c>
      <c r="K264" s="58">
        <f>'Fashring Assumptions'!$M$5*'Fashring Assumptions'!$M$7*'Fashring Counterfactual'!E264</f>
        <v>381.9300813444604</v>
      </c>
      <c r="L264" s="58">
        <f t="shared" si="33"/>
        <v>14608.161437112009</v>
      </c>
    </row>
    <row r="265" spans="1:12" x14ac:dyDescent="0.3">
      <c r="A265" s="60">
        <v>42633</v>
      </c>
      <c r="B265" s="15">
        <f t="shared" si="28"/>
        <v>2016</v>
      </c>
      <c r="C265" s="15">
        <f t="shared" si="29"/>
        <v>9</v>
      </c>
      <c r="D265" s="15">
        <f t="shared" si="30"/>
        <v>20</v>
      </c>
      <c r="E265" s="64">
        <f t="shared" si="34"/>
        <v>5234.8813015113665</v>
      </c>
      <c r="F265" s="15">
        <f>IF(E264&gt;'Fashring Assumptions'!$Q$15,0,'Fashring Assumptions'!$Q$14)</f>
        <v>0</v>
      </c>
      <c r="G265" s="15">
        <v>876</v>
      </c>
      <c r="H265" s="15">
        <f t="shared" si="31"/>
        <v>0</v>
      </c>
      <c r="I265" s="15">
        <f t="shared" si="32"/>
        <v>0</v>
      </c>
      <c r="J265" s="58">
        <f>'Fashring Assumptions'!$M$7*'Fashring Counterfactual'!F265</f>
        <v>0</v>
      </c>
      <c r="K265" s="58">
        <f>'Fashring Assumptions'!$M$5*'Fashring Assumptions'!$M$7*'Fashring Counterfactual'!E265</f>
        <v>327.1800813444604</v>
      </c>
      <c r="L265" s="58">
        <f t="shared" si="33"/>
        <v>327.1800813444604</v>
      </c>
    </row>
    <row r="266" spans="1:12" x14ac:dyDescent="0.3">
      <c r="A266" s="60">
        <v>42634</v>
      </c>
      <c r="B266" s="15">
        <f t="shared" si="28"/>
        <v>2016</v>
      </c>
      <c r="C266" s="15">
        <f t="shared" si="29"/>
        <v>9</v>
      </c>
      <c r="D266" s="15">
        <f t="shared" si="30"/>
        <v>21</v>
      </c>
      <c r="E266" s="64">
        <f t="shared" si="34"/>
        <v>4356.8813015113665</v>
      </c>
      <c r="F266" s="15">
        <f>IF(E265&gt;'Fashring Assumptions'!$Q$15,0,'Fashring Assumptions'!$Q$14)</f>
        <v>0</v>
      </c>
      <c r="G266" s="15">
        <v>878</v>
      </c>
      <c r="H266" s="15">
        <f t="shared" si="31"/>
        <v>0</v>
      </c>
      <c r="I266" s="15">
        <f t="shared" si="32"/>
        <v>0</v>
      </c>
      <c r="J266" s="58">
        <f>'Fashring Assumptions'!$M$7*'Fashring Counterfactual'!F266</f>
        <v>0</v>
      </c>
      <c r="K266" s="58">
        <f>'Fashring Assumptions'!$M$5*'Fashring Assumptions'!$M$7*'Fashring Counterfactual'!E266</f>
        <v>272.3050813444604</v>
      </c>
      <c r="L266" s="58">
        <f t="shared" si="33"/>
        <v>272.3050813444604</v>
      </c>
    </row>
    <row r="267" spans="1:12" x14ac:dyDescent="0.3">
      <c r="A267" s="60">
        <v>42635</v>
      </c>
      <c r="B267" s="15">
        <f t="shared" si="28"/>
        <v>2016</v>
      </c>
      <c r="C267" s="15">
        <f t="shared" si="29"/>
        <v>9</v>
      </c>
      <c r="D267" s="15">
        <f t="shared" si="30"/>
        <v>22</v>
      </c>
      <c r="E267" s="64">
        <f t="shared" si="34"/>
        <v>3526.8813015113665</v>
      </c>
      <c r="F267" s="15">
        <f>IF(E266&gt;'Fashring Assumptions'!$Q$15,0,'Fashring Assumptions'!$Q$14)</f>
        <v>0</v>
      </c>
      <c r="G267" s="15">
        <v>830</v>
      </c>
      <c r="H267" s="15">
        <f t="shared" si="31"/>
        <v>0</v>
      </c>
      <c r="I267" s="15">
        <f t="shared" si="32"/>
        <v>0</v>
      </c>
      <c r="J267" s="58">
        <f>'Fashring Assumptions'!$M$7*'Fashring Counterfactual'!F267</f>
        <v>0</v>
      </c>
      <c r="K267" s="58">
        <f>'Fashring Assumptions'!$M$5*'Fashring Assumptions'!$M$7*'Fashring Counterfactual'!E267</f>
        <v>220.4300813444604</v>
      </c>
      <c r="L267" s="58">
        <f t="shared" si="33"/>
        <v>220.4300813444604</v>
      </c>
    </row>
    <row r="268" spans="1:12" x14ac:dyDescent="0.3">
      <c r="A268" s="60">
        <v>42636</v>
      </c>
      <c r="B268" s="15">
        <f t="shared" si="28"/>
        <v>2016</v>
      </c>
      <c r="C268" s="15">
        <f t="shared" si="29"/>
        <v>9</v>
      </c>
      <c r="D268" s="15">
        <f t="shared" si="30"/>
        <v>23</v>
      </c>
      <c r="E268" s="64">
        <f t="shared" si="34"/>
        <v>2641.8813015113665</v>
      </c>
      <c r="F268" s="15">
        <f>IF(E267&gt;'Fashring Assumptions'!$Q$15,0,'Fashring Assumptions'!$Q$14)</f>
        <v>0</v>
      </c>
      <c r="G268" s="15">
        <v>885</v>
      </c>
      <c r="H268" s="15">
        <f t="shared" si="31"/>
        <v>0</v>
      </c>
      <c r="I268" s="15">
        <f t="shared" si="32"/>
        <v>0</v>
      </c>
      <c r="J268" s="58">
        <f>'Fashring Assumptions'!$M$7*'Fashring Counterfactual'!F268</f>
        <v>0</v>
      </c>
      <c r="K268" s="58">
        <f>'Fashring Assumptions'!$M$5*'Fashring Assumptions'!$M$7*'Fashring Counterfactual'!E268</f>
        <v>165.1175813444604</v>
      </c>
      <c r="L268" s="58">
        <f t="shared" si="33"/>
        <v>165.1175813444604</v>
      </c>
    </row>
    <row r="269" spans="1:12" x14ac:dyDescent="0.3">
      <c r="A269" s="60">
        <v>42637</v>
      </c>
      <c r="B269" s="15">
        <f t="shared" si="28"/>
        <v>2016</v>
      </c>
      <c r="C269" s="15">
        <f t="shared" si="29"/>
        <v>9</v>
      </c>
      <c r="D269" s="15">
        <f t="shared" si="30"/>
        <v>24</v>
      </c>
      <c r="E269" s="64">
        <f t="shared" si="34"/>
        <v>1780.8813015113665</v>
      </c>
      <c r="F269" s="15">
        <f>IF(E268&gt;'Fashring Assumptions'!$Q$15,0,'Fashring Assumptions'!$Q$14)</f>
        <v>0</v>
      </c>
      <c r="G269" s="15">
        <v>861</v>
      </c>
      <c r="H269" s="15">
        <f t="shared" si="31"/>
        <v>0</v>
      </c>
      <c r="I269" s="15">
        <f t="shared" si="32"/>
        <v>0</v>
      </c>
      <c r="J269" s="58">
        <f>'Fashring Assumptions'!$M$7*'Fashring Counterfactual'!F269</f>
        <v>0</v>
      </c>
      <c r="K269" s="58">
        <f>'Fashring Assumptions'!$M$5*'Fashring Assumptions'!$M$7*'Fashring Counterfactual'!E269</f>
        <v>111.3050813444604</v>
      </c>
      <c r="L269" s="58">
        <f t="shared" si="33"/>
        <v>111.3050813444604</v>
      </c>
    </row>
    <row r="270" spans="1:12" x14ac:dyDescent="0.3">
      <c r="A270" s="60">
        <v>42638</v>
      </c>
      <c r="B270" s="15">
        <f t="shared" si="28"/>
        <v>2016</v>
      </c>
      <c r="C270" s="15">
        <f t="shared" si="29"/>
        <v>9</v>
      </c>
      <c r="D270" s="15">
        <f t="shared" si="30"/>
        <v>25</v>
      </c>
      <c r="E270" s="64">
        <f t="shared" si="34"/>
        <v>1157.8813015113665</v>
      </c>
      <c r="F270" s="15">
        <f>IF(E269&gt;'Fashring Assumptions'!$Q$13,0,'Fashring Assumptions'!$Q$12)</f>
        <v>0</v>
      </c>
      <c r="G270" s="15">
        <v>623</v>
      </c>
      <c r="H270" s="15">
        <f t="shared" si="31"/>
        <v>0</v>
      </c>
      <c r="I270" s="15">
        <f t="shared" si="32"/>
        <v>0</v>
      </c>
      <c r="J270" s="58">
        <f>'Fashring Assumptions'!$M$7*'Fashring Counterfactual'!F270</f>
        <v>0</v>
      </c>
      <c r="K270" s="58">
        <f>'Fashring Assumptions'!$M$5*'Fashring Assumptions'!$M$7*'Fashring Counterfactual'!E270</f>
        <v>72.367581344460405</v>
      </c>
      <c r="L270" s="58">
        <f t="shared" si="33"/>
        <v>72.367581344460405</v>
      </c>
    </row>
    <row r="271" spans="1:12" x14ac:dyDescent="0.3">
      <c r="A271" s="60">
        <v>42639</v>
      </c>
      <c r="B271" s="15">
        <f t="shared" si="28"/>
        <v>2016</v>
      </c>
      <c r="C271" s="15">
        <f t="shared" si="29"/>
        <v>9</v>
      </c>
      <c r="D271" s="15">
        <f t="shared" si="30"/>
        <v>26</v>
      </c>
      <c r="E271" s="64">
        <f t="shared" si="34"/>
        <v>4909.0313327413196</v>
      </c>
      <c r="F271" s="15">
        <f>IF(E270&gt;'Fashring Assumptions'!$Q$13,0,'Fashring Assumptions'!$Q$12)</f>
        <v>4292.1500312299531</v>
      </c>
      <c r="G271" s="15">
        <v>541</v>
      </c>
      <c r="H271" s="15">
        <f t="shared" si="31"/>
        <v>1</v>
      </c>
      <c r="I271" s="15">
        <f t="shared" si="32"/>
        <v>1000</v>
      </c>
      <c r="J271" s="58">
        <f>'Fashring Assumptions'!$M$7*'Fashring Counterfactual'!F271</f>
        <v>10730.375078074883</v>
      </c>
      <c r="K271" s="58">
        <f>'Fashring Assumptions'!$M$5*'Fashring Assumptions'!$M$7*'Fashring Counterfactual'!E271</f>
        <v>306.81445829633248</v>
      </c>
      <c r="L271" s="58">
        <f t="shared" si="33"/>
        <v>12037.189536371216</v>
      </c>
    </row>
    <row r="272" spans="1:12" x14ac:dyDescent="0.3">
      <c r="A272" s="60">
        <v>42640</v>
      </c>
      <c r="B272" s="15">
        <f t="shared" si="28"/>
        <v>2016</v>
      </c>
      <c r="C272" s="15">
        <f t="shared" si="29"/>
        <v>9</v>
      </c>
      <c r="D272" s="15">
        <f t="shared" si="30"/>
        <v>27</v>
      </c>
      <c r="E272" s="64">
        <f t="shared" si="34"/>
        <v>4338.0313327413196</v>
      </c>
      <c r="F272" s="15">
        <f>IF(E271&gt;'Fashring Assumptions'!$Q$13,0,'Fashring Assumptions'!$Q$12)</f>
        <v>0</v>
      </c>
      <c r="G272" s="15">
        <v>571</v>
      </c>
      <c r="H272" s="15">
        <f t="shared" si="31"/>
        <v>0</v>
      </c>
      <c r="I272" s="15">
        <f t="shared" si="32"/>
        <v>0</v>
      </c>
      <c r="J272" s="58">
        <f>'Fashring Assumptions'!$M$7*'Fashring Counterfactual'!F272</f>
        <v>0</v>
      </c>
      <c r="K272" s="58">
        <f>'Fashring Assumptions'!$M$5*'Fashring Assumptions'!$M$7*'Fashring Counterfactual'!E272</f>
        <v>271.12695829633248</v>
      </c>
      <c r="L272" s="58">
        <f t="shared" si="33"/>
        <v>271.12695829633248</v>
      </c>
    </row>
    <row r="273" spans="1:12" x14ac:dyDescent="0.3">
      <c r="A273" s="60">
        <v>42641</v>
      </c>
      <c r="B273" s="15">
        <f t="shared" si="28"/>
        <v>2016</v>
      </c>
      <c r="C273" s="15">
        <f t="shared" si="29"/>
        <v>9</v>
      </c>
      <c r="D273" s="15">
        <f t="shared" si="30"/>
        <v>28</v>
      </c>
      <c r="E273" s="64">
        <f t="shared" si="34"/>
        <v>3701.0313327413196</v>
      </c>
      <c r="F273" s="15">
        <f>IF(E272&gt;'Fashring Assumptions'!$Q$13,0,'Fashring Assumptions'!$Q$12)</f>
        <v>0</v>
      </c>
      <c r="G273" s="15">
        <v>637</v>
      </c>
      <c r="H273" s="15">
        <f t="shared" si="31"/>
        <v>0</v>
      </c>
      <c r="I273" s="15">
        <f t="shared" si="32"/>
        <v>0</v>
      </c>
      <c r="J273" s="58">
        <f>'Fashring Assumptions'!$M$7*'Fashring Counterfactual'!F273</f>
        <v>0</v>
      </c>
      <c r="K273" s="58">
        <f>'Fashring Assumptions'!$M$5*'Fashring Assumptions'!$M$7*'Fashring Counterfactual'!E273</f>
        <v>231.31445829633248</v>
      </c>
      <c r="L273" s="58">
        <f t="shared" si="33"/>
        <v>231.31445829633248</v>
      </c>
    </row>
    <row r="274" spans="1:12" x14ac:dyDescent="0.3">
      <c r="A274" s="60">
        <v>42642</v>
      </c>
      <c r="B274" s="15">
        <f t="shared" si="28"/>
        <v>2016</v>
      </c>
      <c r="C274" s="15">
        <f t="shared" si="29"/>
        <v>9</v>
      </c>
      <c r="D274" s="15">
        <f t="shared" si="30"/>
        <v>29</v>
      </c>
      <c r="E274" s="64">
        <f t="shared" si="34"/>
        <v>3194.0313327413196</v>
      </c>
      <c r="F274" s="15">
        <f>IF(E273&gt;'Fashring Assumptions'!$Q$13,0,'Fashring Assumptions'!$Q$12)</f>
        <v>0</v>
      </c>
      <c r="G274" s="15">
        <v>507</v>
      </c>
      <c r="H274" s="15">
        <f t="shared" si="31"/>
        <v>0</v>
      </c>
      <c r="I274" s="15">
        <f t="shared" si="32"/>
        <v>0</v>
      </c>
      <c r="J274" s="58">
        <f>'Fashring Assumptions'!$M$7*'Fashring Counterfactual'!F274</f>
        <v>0</v>
      </c>
      <c r="K274" s="58">
        <f>'Fashring Assumptions'!$M$5*'Fashring Assumptions'!$M$7*'Fashring Counterfactual'!E274</f>
        <v>199.62695829633248</v>
      </c>
      <c r="L274" s="58">
        <f t="shared" si="33"/>
        <v>199.62695829633248</v>
      </c>
    </row>
    <row r="275" spans="1:12" x14ac:dyDescent="0.3">
      <c r="A275" s="60">
        <v>42643</v>
      </c>
      <c r="B275" s="15">
        <f t="shared" si="28"/>
        <v>2016</v>
      </c>
      <c r="C275" s="15">
        <f t="shared" si="29"/>
        <v>9</v>
      </c>
      <c r="D275" s="15">
        <f t="shared" si="30"/>
        <v>30</v>
      </c>
      <c r="E275" s="64">
        <f t="shared" si="34"/>
        <v>2654.0313327413196</v>
      </c>
      <c r="F275" s="15">
        <f>IF(E274&gt;'Fashring Assumptions'!$Q$13,0,'Fashring Assumptions'!$Q$12)</f>
        <v>0</v>
      </c>
      <c r="G275" s="15">
        <v>540</v>
      </c>
      <c r="H275" s="15">
        <f t="shared" si="31"/>
        <v>0</v>
      </c>
      <c r="I275" s="15">
        <f t="shared" si="32"/>
        <v>0</v>
      </c>
      <c r="J275" s="58">
        <f>'Fashring Assumptions'!$M$7*'Fashring Counterfactual'!F275</f>
        <v>0</v>
      </c>
      <c r="K275" s="58">
        <f>'Fashring Assumptions'!$M$5*'Fashring Assumptions'!$M$7*'Fashring Counterfactual'!E275</f>
        <v>165.87695829633248</v>
      </c>
      <c r="L275" s="58">
        <f t="shared" si="33"/>
        <v>165.87695829633248</v>
      </c>
    </row>
    <row r="276" spans="1:12" x14ac:dyDescent="0.3">
      <c r="A276" s="60">
        <v>42644</v>
      </c>
      <c r="B276" s="15">
        <f t="shared" si="28"/>
        <v>2016</v>
      </c>
      <c r="C276" s="15">
        <f t="shared" si="29"/>
        <v>10</v>
      </c>
      <c r="D276" s="15">
        <f t="shared" si="30"/>
        <v>1</v>
      </c>
      <c r="E276" s="64">
        <f t="shared" si="34"/>
        <v>2149.0313327413196</v>
      </c>
      <c r="F276" s="15">
        <f>IF(E275&gt;'Fashring Assumptions'!$Q$13,0,'Fashring Assumptions'!$Q$12)</f>
        <v>0</v>
      </c>
      <c r="G276" s="15">
        <v>505</v>
      </c>
      <c r="H276" s="15">
        <f t="shared" si="31"/>
        <v>0</v>
      </c>
      <c r="I276" s="15">
        <f t="shared" si="32"/>
        <v>0</v>
      </c>
      <c r="J276" s="58">
        <f>'Fashring Assumptions'!$M$7*'Fashring Counterfactual'!F276</f>
        <v>0</v>
      </c>
      <c r="K276" s="58">
        <f>'Fashring Assumptions'!$M$5*'Fashring Assumptions'!$M$7*'Fashring Counterfactual'!E276</f>
        <v>134.31445829633248</v>
      </c>
      <c r="L276" s="58">
        <f t="shared" si="33"/>
        <v>134.31445829633248</v>
      </c>
    </row>
    <row r="277" spans="1:12" x14ac:dyDescent="0.3">
      <c r="A277" s="60">
        <v>42645</v>
      </c>
      <c r="B277" s="15">
        <f t="shared" si="28"/>
        <v>2016</v>
      </c>
      <c r="C277" s="15">
        <f t="shared" si="29"/>
        <v>10</v>
      </c>
      <c r="D277" s="15">
        <f t="shared" si="30"/>
        <v>2</v>
      </c>
      <c r="E277" s="64">
        <f t="shared" si="34"/>
        <v>1608.0313327413196</v>
      </c>
      <c r="F277" s="15">
        <f>IF(E276&gt;'Fashring Assumptions'!$Q$13,0,'Fashring Assumptions'!$Q$12)</f>
        <v>0</v>
      </c>
      <c r="G277" s="15">
        <v>541</v>
      </c>
      <c r="H277" s="15">
        <f t="shared" si="31"/>
        <v>0</v>
      </c>
      <c r="I277" s="15">
        <f t="shared" si="32"/>
        <v>0</v>
      </c>
      <c r="J277" s="58">
        <f>'Fashring Assumptions'!$M$7*'Fashring Counterfactual'!F277</f>
        <v>0</v>
      </c>
      <c r="K277" s="58">
        <f>'Fashring Assumptions'!$M$5*'Fashring Assumptions'!$M$7*'Fashring Counterfactual'!E277</f>
        <v>100.50195829633248</v>
      </c>
      <c r="L277" s="58">
        <f t="shared" si="33"/>
        <v>100.50195829633248</v>
      </c>
    </row>
    <row r="278" spans="1:12" x14ac:dyDescent="0.3">
      <c r="A278" s="60">
        <v>42646</v>
      </c>
      <c r="B278" s="15">
        <f t="shared" si="28"/>
        <v>2016</v>
      </c>
      <c r="C278" s="15">
        <f t="shared" si="29"/>
        <v>10</v>
      </c>
      <c r="D278" s="15">
        <f t="shared" si="30"/>
        <v>3</v>
      </c>
      <c r="E278" s="64">
        <f t="shared" si="34"/>
        <v>1078.0313327413196</v>
      </c>
      <c r="F278" s="15">
        <f>IF(E277&gt;'Fashring Assumptions'!$Q$13,0,'Fashring Assumptions'!$Q$12)</f>
        <v>0</v>
      </c>
      <c r="G278" s="15">
        <v>530</v>
      </c>
      <c r="H278" s="15">
        <f t="shared" si="31"/>
        <v>0</v>
      </c>
      <c r="I278" s="15">
        <f t="shared" si="32"/>
        <v>0</v>
      </c>
      <c r="J278" s="58">
        <f>'Fashring Assumptions'!$M$7*'Fashring Counterfactual'!F278</f>
        <v>0</v>
      </c>
      <c r="K278" s="58">
        <f>'Fashring Assumptions'!$M$5*'Fashring Assumptions'!$M$7*'Fashring Counterfactual'!E278</f>
        <v>67.376958296332475</v>
      </c>
      <c r="L278" s="58">
        <f t="shared" si="33"/>
        <v>67.376958296332475</v>
      </c>
    </row>
    <row r="279" spans="1:12" x14ac:dyDescent="0.3">
      <c r="A279" s="60">
        <v>42647</v>
      </c>
      <c r="B279" s="15">
        <f t="shared" si="28"/>
        <v>2016</v>
      </c>
      <c r="C279" s="15">
        <f t="shared" si="29"/>
        <v>10</v>
      </c>
      <c r="D279" s="15">
        <f t="shared" si="30"/>
        <v>4</v>
      </c>
      <c r="E279" s="64">
        <f t="shared" si="34"/>
        <v>4736.1813639712727</v>
      </c>
      <c r="F279" s="15">
        <f>IF(E278&gt;'Fashring Assumptions'!$Q$13,0,'Fashring Assumptions'!$Q$12)</f>
        <v>4292.1500312299531</v>
      </c>
      <c r="G279" s="15">
        <v>634</v>
      </c>
      <c r="H279" s="15">
        <f t="shared" si="31"/>
        <v>1</v>
      </c>
      <c r="I279" s="15">
        <f t="shared" si="32"/>
        <v>1000</v>
      </c>
      <c r="J279" s="58">
        <f>'Fashring Assumptions'!$M$7*'Fashring Counterfactual'!F279</f>
        <v>10730.375078074883</v>
      </c>
      <c r="K279" s="58">
        <f>'Fashring Assumptions'!$M$5*'Fashring Assumptions'!$M$7*'Fashring Counterfactual'!E279</f>
        <v>296.01133524820455</v>
      </c>
      <c r="L279" s="58">
        <f t="shared" si="33"/>
        <v>12026.386413323087</v>
      </c>
    </row>
    <row r="280" spans="1:12" x14ac:dyDescent="0.3">
      <c r="A280" s="60">
        <v>42648</v>
      </c>
      <c r="B280" s="15">
        <f t="shared" si="28"/>
        <v>2016</v>
      </c>
      <c r="C280" s="15">
        <f t="shared" si="29"/>
        <v>10</v>
      </c>
      <c r="D280" s="15">
        <f t="shared" si="30"/>
        <v>5</v>
      </c>
      <c r="E280" s="64">
        <f t="shared" si="34"/>
        <v>4168.1813639712727</v>
      </c>
      <c r="F280" s="15">
        <f>IF(E279&gt;'Fashring Assumptions'!$Q$13,0,'Fashring Assumptions'!$Q$12)</f>
        <v>0</v>
      </c>
      <c r="G280" s="15">
        <v>568</v>
      </c>
      <c r="H280" s="15">
        <f t="shared" si="31"/>
        <v>0</v>
      </c>
      <c r="I280" s="15">
        <f t="shared" si="32"/>
        <v>0</v>
      </c>
      <c r="J280" s="58">
        <f>'Fashring Assumptions'!$M$7*'Fashring Counterfactual'!F280</f>
        <v>0</v>
      </c>
      <c r="K280" s="58">
        <f>'Fashring Assumptions'!$M$5*'Fashring Assumptions'!$M$7*'Fashring Counterfactual'!E280</f>
        <v>260.51133524820455</v>
      </c>
      <c r="L280" s="58">
        <f t="shared" si="33"/>
        <v>260.51133524820455</v>
      </c>
    </row>
    <row r="281" spans="1:12" x14ac:dyDescent="0.3">
      <c r="A281" s="60">
        <v>42649</v>
      </c>
      <c r="B281" s="15">
        <f t="shared" si="28"/>
        <v>2016</v>
      </c>
      <c r="C281" s="15">
        <f t="shared" si="29"/>
        <v>10</v>
      </c>
      <c r="D281" s="15">
        <f t="shared" si="30"/>
        <v>6</v>
      </c>
      <c r="E281" s="64">
        <f t="shared" si="34"/>
        <v>3595.1813639712727</v>
      </c>
      <c r="F281" s="15">
        <f>IF(E280&gt;'Fashring Assumptions'!$Q$13,0,'Fashring Assumptions'!$Q$12)</f>
        <v>0</v>
      </c>
      <c r="G281" s="15">
        <v>573</v>
      </c>
      <c r="H281" s="15">
        <f t="shared" si="31"/>
        <v>0</v>
      </c>
      <c r="I281" s="15">
        <f t="shared" si="32"/>
        <v>0</v>
      </c>
      <c r="J281" s="58">
        <f>'Fashring Assumptions'!$M$7*'Fashring Counterfactual'!F281</f>
        <v>0</v>
      </c>
      <c r="K281" s="58">
        <f>'Fashring Assumptions'!$M$5*'Fashring Assumptions'!$M$7*'Fashring Counterfactual'!E281</f>
        <v>224.69883524820455</v>
      </c>
      <c r="L281" s="58">
        <f t="shared" si="33"/>
        <v>224.69883524820455</v>
      </c>
    </row>
    <row r="282" spans="1:12" x14ac:dyDescent="0.3">
      <c r="A282" s="60">
        <v>42650</v>
      </c>
      <c r="B282" s="15">
        <f t="shared" si="28"/>
        <v>2016</v>
      </c>
      <c r="C282" s="15">
        <f t="shared" si="29"/>
        <v>10</v>
      </c>
      <c r="D282" s="15">
        <f t="shared" si="30"/>
        <v>7</v>
      </c>
      <c r="E282" s="64">
        <f t="shared" si="34"/>
        <v>3029.1813639712727</v>
      </c>
      <c r="F282" s="15">
        <f>IF(E281&gt;'Fashring Assumptions'!$Q$13,0,'Fashring Assumptions'!$Q$12)</f>
        <v>0</v>
      </c>
      <c r="G282" s="15">
        <v>566</v>
      </c>
      <c r="H282" s="15">
        <f t="shared" si="31"/>
        <v>0</v>
      </c>
      <c r="I282" s="15">
        <f t="shared" si="32"/>
        <v>0</v>
      </c>
      <c r="J282" s="58">
        <f>'Fashring Assumptions'!$M$7*'Fashring Counterfactual'!F282</f>
        <v>0</v>
      </c>
      <c r="K282" s="58">
        <f>'Fashring Assumptions'!$M$5*'Fashring Assumptions'!$M$7*'Fashring Counterfactual'!E282</f>
        <v>189.32383524820455</v>
      </c>
      <c r="L282" s="58">
        <f t="shared" si="33"/>
        <v>189.32383524820455</v>
      </c>
    </row>
    <row r="283" spans="1:12" x14ac:dyDescent="0.3">
      <c r="A283" s="60">
        <v>42651</v>
      </c>
      <c r="B283" s="15">
        <f t="shared" si="28"/>
        <v>2016</v>
      </c>
      <c r="C283" s="15">
        <f t="shared" si="29"/>
        <v>10</v>
      </c>
      <c r="D283" s="15">
        <f t="shared" si="30"/>
        <v>8</v>
      </c>
      <c r="E283" s="64">
        <f t="shared" si="34"/>
        <v>2475.1813639712727</v>
      </c>
      <c r="F283" s="15">
        <f>IF(E282&gt;'Fashring Assumptions'!$Q$13,0,'Fashring Assumptions'!$Q$12)</f>
        <v>0</v>
      </c>
      <c r="G283" s="15">
        <v>554</v>
      </c>
      <c r="H283" s="15">
        <f t="shared" si="31"/>
        <v>0</v>
      </c>
      <c r="I283" s="15">
        <f t="shared" si="32"/>
        <v>0</v>
      </c>
      <c r="J283" s="58">
        <f>'Fashring Assumptions'!$M$7*'Fashring Counterfactual'!F283</f>
        <v>0</v>
      </c>
      <c r="K283" s="58">
        <f>'Fashring Assumptions'!$M$5*'Fashring Assumptions'!$M$7*'Fashring Counterfactual'!E283</f>
        <v>154.69883524820455</v>
      </c>
      <c r="L283" s="58">
        <f t="shared" si="33"/>
        <v>154.69883524820455</v>
      </c>
    </row>
    <row r="284" spans="1:12" x14ac:dyDescent="0.3">
      <c r="A284" s="60">
        <v>42652</v>
      </c>
      <c r="B284" s="15">
        <f t="shared" si="28"/>
        <v>2016</v>
      </c>
      <c r="C284" s="15">
        <f t="shared" si="29"/>
        <v>10</v>
      </c>
      <c r="D284" s="15">
        <f t="shared" si="30"/>
        <v>9</v>
      </c>
      <c r="E284" s="64">
        <f t="shared" si="34"/>
        <v>1884.1813639712727</v>
      </c>
      <c r="F284" s="15">
        <f>IF(E283&gt;'Fashring Assumptions'!$Q$13,0,'Fashring Assumptions'!$Q$12)</f>
        <v>0</v>
      </c>
      <c r="G284" s="15">
        <v>591</v>
      </c>
      <c r="H284" s="15">
        <f t="shared" si="31"/>
        <v>0</v>
      </c>
      <c r="I284" s="15">
        <f t="shared" si="32"/>
        <v>0</v>
      </c>
      <c r="J284" s="58">
        <f>'Fashring Assumptions'!$M$7*'Fashring Counterfactual'!F284</f>
        <v>0</v>
      </c>
      <c r="K284" s="58">
        <f>'Fashring Assumptions'!$M$5*'Fashring Assumptions'!$M$7*'Fashring Counterfactual'!E284</f>
        <v>117.76133524820455</v>
      </c>
      <c r="L284" s="58">
        <f t="shared" si="33"/>
        <v>117.76133524820455</v>
      </c>
    </row>
    <row r="285" spans="1:12" x14ac:dyDescent="0.3">
      <c r="A285" s="60">
        <v>42653</v>
      </c>
      <c r="B285" s="15">
        <f t="shared" si="28"/>
        <v>2016</v>
      </c>
      <c r="C285" s="15">
        <f t="shared" si="29"/>
        <v>10</v>
      </c>
      <c r="D285" s="15">
        <f t="shared" si="30"/>
        <v>10</v>
      </c>
      <c r="E285" s="64">
        <f t="shared" si="34"/>
        <v>1330.1813639712727</v>
      </c>
      <c r="F285" s="15">
        <f>IF(E284&gt;'Fashring Assumptions'!$Q$13,0,'Fashring Assumptions'!$Q$12)</f>
        <v>0</v>
      </c>
      <c r="G285" s="15">
        <v>554</v>
      </c>
      <c r="H285" s="15">
        <f t="shared" si="31"/>
        <v>0</v>
      </c>
      <c r="I285" s="15">
        <f t="shared" si="32"/>
        <v>0</v>
      </c>
      <c r="J285" s="58">
        <f>'Fashring Assumptions'!$M$7*'Fashring Counterfactual'!F285</f>
        <v>0</v>
      </c>
      <c r="K285" s="58">
        <f>'Fashring Assumptions'!$M$5*'Fashring Assumptions'!$M$7*'Fashring Counterfactual'!E285</f>
        <v>83.136335248204546</v>
      </c>
      <c r="L285" s="58">
        <f t="shared" si="33"/>
        <v>83.136335248204546</v>
      </c>
    </row>
    <row r="286" spans="1:12" x14ac:dyDescent="0.3">
      <c r="A286" s="60">
        <v>42654</v>
      </c>
      <c r="B286" s="15">
        <f t="shared" si="28"/>
        <v>2016</v>
      </c>
      <c r="C286" s="15">
        <f t="shared" si="29"/>
        <v>10</v>
      </c>
      <c r="D286" s="15">
        <f t="shared" si="30"/>
        <v>11</v>
      </c>
      <c r="E286" s="64">
        <f t="shared" si="34"/>
        <v>814.18136397127273</v>
      </c>
      <c r="F286" s="15">
        <f>IF(E285&gt;'Fashring Assumptions'!$Q$13,0,'Fashring Assumptions'!$Q$12)</f>
        <v>0</v>
      </c>
      <c r="G286" s="15">
        <v>516</v>
      </c>
      <c r="H286" s="15">
        <f t="shared" si="31"/>
        <v>0</v>
      </c>
      <c r="I286" s="15">
        <f t="shared" si="32"/>
        <v>0</v>
      </c>
      <c r="J286" s="58">
        <f>'Fashring Assumptions'!$M$7*'Fashring Counterfactual'!F286</f>
        <v>0</v>
      </c>
      <c r="K286" s="58">
        <f>'Fashring Assumptions'!$M$5*'Fashring Assumptions'!$M$7*'Fashring Counterfactual'!E286</f>
        <v>50.886335248204546</v>
      </c>
      <c r="L286" s="58">
        <f t="shared" si="33"/>
        <v>50.886335248204546</v>
      </c>
    </row>
    <row r="287" spans="1:12" x14ac:dyDescent="0.3">
      <c r="A287" s="60">
        <v>42655</v>
      </c>
      <c r="B287" s="15">
        <f t="shared" si="28"/>
        <v>2016</v>
      </c>
      <c r="C287" s="15">
        <f t="shared" si="29"/>
        <v>10</v>
      </c>
      <c r="D287" s="15">
        <f t="shared" si="30"/>
        <v>12</v>
      </c>
      <c r="E287" s="64">
        <f t="shared" si="34"/>
        <v>4561.3313952012259</v>
      </c>
      <c r="F287" s="15">
        <f>IF(E286&gt;'Fashring Assumptions'!$Q$13,0,'Fashring Assumptions'!$Q$12)</f>
        <v>4292.1500312299531</v>
      </c>
      <c r="G287" s="15">
        <v>545</v>
      </c>
      <c r="H287" s="15">
        <f t="shared" si="31"/>
        <v>1</v>
      </c>
      <c r="I287" s="15">
        <f t="shared" si="32"/>
        <v>1000</v>
      </c>
      <c r="J287" s="58">
        <f>'Fashring Assumptions'!$M$7*'Fashring Counterfactual'!F287</f>
        <v>10730.375078074883</v>
      </c>
      <c r="K287" s="58">
        <f>'Fashring Assumptions'!$M$5*'Fashring Assumptions'!$M$7*'Fashring Counterfactual'!E287</f>
        <v>285.08321220007662</v>
      </c>
      <c r="L287" s="58">
        <f t="shared" si="33"/>
        <v>12015.458290274961</v>
      </c>
    </row>
    <row r="288" spans="1:12" x14ac:dyDescent="0.3">
      <c r="A288" s="60">
        <v>42656</v>
      </c>
      <c r="B288" s="15">
        <f t="shared" si="28"/>
        <v>2016</v>
      </c>
      <c r="C288" s="15">
        <f t="shared" si="29"/>
        <v>10</v>
      </c>
      <c r="D288" s="15">
        <f t="shared" si="30"/>
        <v>13</v>
      </c>
      <c r="E288" s="64">
        <f t="shared" si="34"/>
        <v>3913.3313952012259</v>
      </c>
      <c r="F288" s="15">
        <f>IF(E287&gt;'Fashring Assumptions'!$Q$13,0,'Fashring Assumptions'!$Q$12)</f>
        <v>0</v>
      </c>
      <c r="G288" s="15">
        <v>648</v>
      </c>
      <c r="H288" s="15">
        <f t="shared" si="31"/>
        <v>0</v>
      </c>
      <c r="I288" s="15">
        <f t="shared" si="32"/>
        <v>0</v>
      </c>
      <c r="J288" s="58">
        <f>'Fashring Assumptions'!$M$7*'Fashring Counterfactual'!F288</f>
        <v>0</v>
      </c>
      <c r="K288" s="58">
        <f>'Fashring Assumptions'!$M$5*'Fashring Assumptions'!$M$7*'Fashring Counterfactual'!E288</f>
        <v>244.58321220007662</v>
      </c>
      <c r="L288" s="58">
        <f t="shared" si="33"/>
        <v>244.58321220007662</v>
      </c>
    </row>
    <row r="289" spans="1:12" x14ac:dyDescent="0.3">
      <c r="A289" s="60">
        <v>42657</v>
      </c>
      <c r="B289" s="15">
        <f t="shared" si="28"/>
        <v>2016</v>
      </c>
      <c r="C289" s="15">
        <f t="shared" si="29"/>
        <v>10</v>
      </c>
      <c r="D289" s="15">
        <f t="shared" si="30"/>
        <v>14</v>
      </c>
      <c r="E289" s="64">
        <f t="shared" si="34"/>
        <v>3284.3313952012259</v>
      </c>
      <c r="F289" s="15">
        <f>IF(E288&gt;'Fashring Assumptions'!$Q$13,0,'Fashring Assumptions'!$Q$12)</f>
        <v>0</v>
      </c>
      <c r="G289" s="15">
        <v>629</v>
      </c>
      <c r="H289" s="15">
        <f t="shared" si="31"/>
        <v>0</v>
      </c>
      <c r="I289" s="15">
        <f t="shared" si="32"/>
        <v>0</v>
      </c>
      <c r="J289" s="58">
        <f>'Fashring Assumptions'!$M$7*'Fashring Counterfactual'!F289</f>
        <v>0</v>
      </c>
      <c r="K289" s="58">
        <f>'Fashring Assumptions'!$M$5*'Fashring Assumptions'!$M$7*'Fashring Counterfactual'!E289</f>
        <v>205.27071220007662</v>
      </c>
      <c r="L289" s="58">
        <f t="shared" si="33"/>
        <v>205.27071220007662</v>
      </c>
    </row>
    <row r="290" spans="1:12" x14ac:dyDescent="0.3">
      <c r="A290" s="60">
        <v>42658</v>
      </c>
      <c r="B290" s="15">
        <f t="shared" si="28"/>
        <v>2016</v>
      </c>
      <c r="C290" s="15">
        <f t="shared" si="29"/>
        <v>10</v>
      </c>
      <c r="D290" s="15">
        <f t="shared" si="30"/>
        <v>15</v>
      </c>
      <c r="E290" s="64">
        <f t="shared" si="34"/>
        <v>2819.3313952012259</v>
      </c>
      <c r="F290" s="15">
        <f>IF(E289&gt;'Fashring Assumptions'!$Q$13,0,'Fashring Assumptions'!$Q$12)</f>
        <v>0</v>
      </c>
      <c r="G290" s="15">
        <v>465</v>
      </c>
      <c r="H290" s="15">
        <f t="shared" si="31"/>
        <v>0</v>
      </c>
      <c r="I290" s="15">
        <f t="shared" si="32"/>
        <v>0</v>
      </c>
      <c r="J290" s="58">
        <f>'Fashring Assumptions'!$M$7*'Fashring Counterfactual'!F290</f>
        <v>0</v>
      </c>
      <c r="K290" s="58">
        <f>'Fashring Assumptions'!$M$5*'Fashring Assumptions'!$M$7*'Fashring Counterfactual'!E290</f>
        <v>176.20821220007662</v>
      </c>
      <c r="L290" s="58">
        <f t="shared" si="33"/>
        <v>176.20821220007662</v>
      </c>
    </row>
    <row r="291" spans="1:12" x14ac:dyDescent="0.3">
      <c r="A291" s="60">
        <v>42659</v>
      </c>
      <c r="B291" s="15">
        <f t="shared" si="28"/>
        <v>2016</v>
      </c>
      <c r="C291" s="15">
        <f t="shared" si="29"/>
        <v>10</v>
      </c>
      <c r="D291" s="15">
        <f t="shared" si="30"/>
        <v>16</v>
      </c>
      <c r="E291" s="64">
        <f t="shared" si="34"/>
        <v>2252.3313952012259</v>
      </c>
      <c r="F291" s="15">
        <f>IF(E290&gt;'Fashring Assumptions'!$Q$13,0,'Fashring Assumptions'!$Q$12)</f>
        <v>0</v>
      </c>
      <c r="G291" s="15">
        <v>567</v>
      </c>
      <c r="H291" s="15">
        <f t="shared" si="31"/>
        <v>0</v>
      </c>
      <c r="I291" s="15">
        <f t="shared" si="32"/>
        <v>0</v>
      </c>
      <c r="J291" s="58">
        <f>'Fashring Assumptions'!$M$7*'Fashring Counterfactual'!F291</f>
        <v>0</v>
      </c>
      <c r="K291" s="58">
        <f>'Fashring Assumptions'!$M$5*'Fashring Assumptions'!$M$7*'Fashring Counterfactual'!E291</f>
        <v>140.77071220007662</v>
      </c>
      <c r="L291" s="58">
        <f t="shared" si="33"/>
        <v>140.77071220007662</v>
      </c>
    </row>
    <row r="292" spans="1:12" x14ac:dyDescent="0.3">
      <c r="A292" s="60">
        <v>42660</v>
      </c>
      <c r="B292" s="15">
        <f t="shared" si="28"/>
        <v>2016</v>
      </c>
      <c r="C292" s="15">
        <f t="shared" si="29"/>
        <v>10</v>
      </c>
      <c r="D292" s="15">
        <f t="shared" si="30"/>
        <v>17</v>
      </c>
      <c r="E292" s="64">
        <f t="shared" si="34"/>
        <v>1687.3313952012259</v>
      </c>
      <c r="F292" s="15">
        <f>IF(E291&gt;'Fashring Assumptions'!$Q$13,0,'Fashring Assumptions'!$Q$12)</f>
        <v>0</v>
      </c>
      <c r="G292" s="15">
        <v>565</v>
      </c>
      <c r="H292" s="15">
        <f t="shared" si="31"/>
        <v>0</v>
      </c>
      <c r="I292" s="15">
        <f t="shared" si="32"/>
        <v>0</v>
      </c>
      <c r="J292" s="58">
        <f>'Fashring Assumptions'!$M$7*'Fashring Counterfactual'!F292</f>
        <v>0</v>
      </c>
      <c r="K292" s="58">
        <f>'Fashring Assumptions'!$M$5*'Fashring Assumptions'!$M$7*'Fashring Counterfactual'!E292</f>
        <v>105.45821220007662</v>
      </c>
      <c r="L292" s="58">
        <f t="shared" si="33"/>
        <v>105.45821220007662</v>
      </c>
    </row>
    <row r="293" spans="1:12" x14ac:dyDescent="0.3">
      <c r="A293" s="60">
        <v>42661</v>
      </c>
      <c r="B293" s="15">
        <f t="shared" si="28"/>
        <v>2016</v>
      </c>
      <c r="C293" s="15">
        <f t="shared" si="29"/>
        <v>10</v>
      </c>
      <c r="D293" s="15">
        <f t="shared" si="30"/>
        <v>18</v>
      </c>
      <c r="E293" s="64">
        <f t="shared" si="34"/>
        <v>1102.3313952012259</v>
      </c>
      <c r="F293" s="15">
        <f>IF(E292&gt;'Fashring Assumptions'!$Q$13,0,'Fashring Assumptions'!$Q$12)</f>
        <v>0</v>
      </c>
      <c r="G293" s="15">
        <v>585</v>
      </c>
      <c r="H293" s="15">
        <f t="shared" si="31"/>
        <v>0</v>
      </c>
      <c r="I293" s="15">
        <f t="shared" si="32"/>
        <v>0</v>
      </c>
      <c r="J293" s="58">
        <f>'Fashring Assumptions'!$M$7*'Fashring Counterfactual'!F293</f>
        <v>0</v>
      </c>
      <c r="K293" s="58">
        <f>'Fashring Assumptions'!$M$5*'Fashring Assumptions'!$M$7*'Fashring Counterfactual'!E293</f>
        <v>68.895712200076616</v>
      </c>
      <c r="L293" s="58">
        <f t="shared" si="33"/>
        <v>68.895712200076616</v>
      </c>
    </row>
    <row r="294" spans="1:12" x14ac:dyDescent="0.3">
      <c r="A294" s="60">
        <v>42662</v>
      </c>
      <c r="B294" s="15">
        <f t="shared" si="28"/>
        <v>2016</v>
      </c>
      <c r="C294" s="15">
        <f t="shared" si="29"/>
        <v>10</v>
      </c>
      <c r="D294" s="15">
        <f t="shared" si="30"/>
        <v>19</v>
      </c>
      <c r="E294" s="64">
        <f t="shared" si="34"/>
        <v>4845.481426431179</v>
      </c>
      <c r="F294" s="15">
        <f>IF(E293&gt;'Fashring Assumptions'!$Q$13,0,'Fashring Assumptions'!$Q$12)</f>
        <v>4292.1500312299531</v>
      </c>
      <c r="G294" s="15">
        <v>549</v>
      </c>
      <c r="H294" s="15">
        <f t="shared" si="31"/>
        <v>1</v>
      </c>
      <c r="I294" s="15">
        <f t="shared" si="32"/>
        <v>1000</v>
      </c>
      <c r="J294" s="58">
        <f>'Fashring Assumptions'!$M$7*'Fashring Counterfactual'!F294</f>
        <v>10730.375078074883</v>
      </c>
      <c r="K294" s="58">
        <f>'Fashring Assumptions'!$M$5*'Fashring Assumptions'!$M$7*'Fashring Counterfactual'!E294</f>
        <v>302.84258915194869</v>
      </c>
      <c r="L294" s="58">
        <f t="shared" si="33"/>
        <v>12033.217667226832</v>
      </c>
    </row>
    <row r="295" spans="1:12" x14ac:dyDescent="0.3">
      <c r="A295" s="60">
        <v>42663</v>
      </c>
      <c r="B295" s="15">
        <f t="shared" si="28"/>
        <v>2016</v>
      </c>
      <c r="C295" s="15">
        <f t="shared" si="29"/>
        <v>10</v>
      </c>
      <c r="D295" s="15">
        <f t="shared" si="30"/>
        <v>20</v>
      </c>
      <c r="E295" s="64">
        <f t="shared" si="34"/>
        <v>4283.481426431179</v>
      </c>
      <c r="F295" s="15">
        <f>IF(E294&gt;'Fashring Assumptions'!$Q$13,0,'Fashring Assumptions'!$Q$12)</f>
        <v>0</v>
      </c>
      <c r="G295" s="15">
        <v>562</v>
      </c>
      <c r="H295" s="15">
        <f t="shared" si="31"/>
        <v>0</v>
      </c>
      <c r="I295" s="15">
        <f t="shared" si="32"/>
        <v>0</v>
      </c>
      <c r="J295" s="58">
        <f>'Fashring Assumptions'!$M$7*'Fashring Counterfactual'!F295</f>
        <v>0</v>
      </c>
      <c r="K295" s="58">
        <f>'Fashring Assumptions'!$M$5*'Fashring Assumptions'!$M$7*'Fashring Counterfactual'!E295</f>
        <v>267.71758915194869</v>
      </c>
      <c r="L295" s="58">
        <f t="shared" si="33"/>
        <v>267.71758915194869</v>
      </c>
    </row>
    <row r="296" spans="1:12" x14ac:dyDescent="0.3">
      <c r="A296" s="60">
        <v>42664</v>
      </c>
      <c r="B296" s="15">
        <f t="shared" si="28"/>
        <v>2016</v>
      </c>
      <c r="C296" s="15">
        <f t="shared" si="29"/>
        <v>10</v>
      </c>
      <c r="D296" s="15">
        <f t="shared" si="30"/>
        <v>21</v>
      </c>
      <c r="E296" s="64">
        <f t="shared" si="34"/>
        <v>3671.481426431179</v>
      </c>
      <c r="F296" s="15">
        <f>IF(E295&gt;'Fashring Assumptions'!$Q$13,0,'Fashring Assumptions'!$Q$12)</f>
        <v>0</v>
      </c>
      <c r="G296" s="15">
        <v>612</v>
      </c>
      <c r="H296" s="15">
        <f t="shared" si="31"/>
        <v>0</v>
      </c>
      <c r="I296" s="15">
        <f t="shared" si="32"/>
        <v>0</v>
      </c>
      <c r="J296" s="58">
        <f>'Fashring Assumptions'!$M$7*'Fashring Counterfactual'!F296</f>
        <v>0</v>
      </c>
      <c r="K296" s="58">
        <f>'Fashring Assumptions'!$M$5*'Fashring Assumptions'!$M$7*'Fashring Counterfactual'!E296</f>
        <v>229.46758915194869</v>
      </c>
      <c r="L296" s="58">
        <f t="shared" si="33"/>
        <v>229.46758915194869</v>
      </c>
    </row>
    <row r="297" spans="1:12" x14ac:dyDescent="0.3">
      <c r="A297" s="60">
        <v>42665</v>
      </c>
      <c r="B297" s="15">
        <f t="shared" si="28"/>
        <v>2016</v>
      </c>
      <c r="C297" s="15">
        <f t="shared" si="29"/>
        <v>10</v>
      </c>
      <c r="D297" s="15">
        <f t="shared" si="30"/>
        <v>22</v>
      </c>
      <c r="E297" s="64">
        <f t="shared" si="34"/>
        <v>3146.481426431179</v>
      </c>
      <c r="F297" s="15">
        <f>IF(E296&gt;'Fashring Assumptions'!$Q$13,0,'Fashring Assumptions'!$Q$12)</f>
        <v>0</v>
      </c>
      <c r="G297" s="15">
        <v>525</v>
      </c>
      <c r="H297" s="15">
        <f t="shared" si="31"/>
        <v>0</v>
      </c>
      <c r="I297" s="15">
        <f t="shared" si="32"/>
        <v>0</v>
      </c>
      <c r="J297" s="58">
        <f>'Fashring Assumptions'!$M$7*'Fashring Counterfactual'!F297</f>
        <v>0</v>
      </c>
      <c r="K297" s="58">
        <f>'Fashring Assumptions'!$M$5*'Fashring Assumptions'!$M$7*'Fashring Counterfactual'!E297</f>
        <v>196.65508915194869</v>
      </c>
      <c r="L297" s="58">
        <f t="shared" si="33"/>
        <v>196.65508915194869</v>
      </c>
    </row>
    <row r="298" spans="1:12" x14ac:dyDescent="0.3">
      <c r="A298" s="60">
        <v>42666</v>
      </c>
      <c r="B298" s="15">
        <f t="shared" si="28"/>
        <v>2016</v>
      </c>
      <c r="C298" s="15">
        <f t="shared" si="29"/>
        <v>10</v>
      </c>
      <c r="D298" s="15">
        <f t="shared" si="30"/>
        <v>23</v>
      </c>
      <c r="E298" s="64">
        <f t="shared" si="34"/>
        <v>2550.481426431179</v>
      </c>
      <c r="F298" s="15">
        <f>IF(E297&gt;'Fashring Assumptions'!$Q$13,0,'Fashring Assumptions'!$Q$12)</f>
        <v>0</v>
      </c>
      <c r="G298" s="15">
        <v>596</v>
      </c>
      <c r="H298" s="15">
        <f t="shared" si="31"/>
        <v>0</v>
      </c>
      <c r="I298" s="15">
        <f t="shared" si="32"/>
        <v>0</v>
      </c>
      <c r="J298" s="58">
        <f>'Fashring Assumptions'!$M$7*'Fashring Counterfactual'!F298</f>
        <v>0</v>
      </c>
      <c r="K298" s="58">
        <f>'Fashring Assumptions'!$M$5*'Fashring Assumptions'!$M$7*'Fashring Counterfactual'!E298</f>
        <v>159.40508915194869</v>
      </c>
      <c r="L298" s="58">
        <f t="shared" si="33"/>
        <v>159.40508915194869</v>
      </c>
    </row>
    <row r="299" spans="1:12" x14ac:dyDescent="0.3">
      <c r="A299" s="60">
        <v>42667</v>
      </c>
      <c r="B299" s="15">
        <f t="shared" si="28"/>
        <v>2016</v>
      </c>
      <c r="C299" s="15">
        <f t="shared" si="29"/>
        <v>10</v>
      </c>
      <c r="D299" s="15">
        <f t="shared" si="30"/>
        <v>24</v>
      </c>
      <c r="E299" s="64">
        <f t="shared" si="34"/>
        <v>1957.481426431179</v>
      </c>
      <c r="F299" s="15">
        <f>IF(E298&gt;'Fashring Assumptions'!$Q$13,0,'Fashring Assumptions'!$Q$12)</f>
        <v>0</v>
      </c>
      <c r="G299" s="15">
        <v>593</v>
      </c>
      <c r="H299" s="15">
        <f t="shared" si="31"/>
        <v>0</v>
      </c>
      <c r="I299" s="15">
        <f t="shared" si="32"/>
        <v>0</v>
      </c>
      <c r="J299" s="58">
        <f>'Fashring Assumptions'!$M$7*'Fashring Counterfactual'!F299</f>
        <v>0</v>
      </c>
      <c r="K299" s="58">
        <f>'Fashring Assumptions'!$M$5*'Fashring Assumptions'!$M$7*'Fashring Counterfactual'!E299</f>
        <v>122.34258915194869</v>
      </c>
      <c r="L299" s="58">
        <f t="shared" si="33"/>
        <v>122.34258915194869</v>
      </c>
    </row>
    <row r="300" spans="1:12" x14ac:dyDescent="0.3">
      <c r="A300" s="60">
        <v>42668</v>
      </c>
      <c r="B300" s="15">
        <f t="shared" si="28"/>
        <v>2016</v>
      </c>
      <c r="C300" s="15">
        <f t="shared" si="29"/>
        <v>10</v>
      </c>
      <c r="D300" s="15">
        <f t="shared" si="30"/>
        <v>25</v>
      </c>
      <c r="E300" s="64">
        <f t="shared" si="34"/>
        <v>1297.481426431179</v>
      </c>
      <c r="F300" s="15">
        <f>IF(E299&gt;'Fashring Assumptions'!$Q$13,0,'Fashring Assumptions'!$Q$12)</f>
        <v>0</v>
      </c>
      <c r="G300" s="15">
        <v>660</v>
      </c>
      <c r="H300" s="15">
        <f t="shared" si="31"/>
        <v>0</v>
      </c>
      <c r="I300" s="15">
        <f t="shared" si="32"/>
        <v>0</v>
      </c>
      <c r="J300" s="58">
        <f>'Fashring Assumptions'!$M$7*'Fashring Counterfactual'!F300</f>
        <v>0</v>
      </c>
      <c r="K300" s="58">
        <f>'Fashring Assumptions'!$M$5*'Fashring Assumptions'!$M$7*'Fashring Counterfactual'!E300</f>
        <v>81.092589151948687</v>
      </c>
      <c r="L300" s="58">
        <f t="shared" si="33"/>
        <v>81.092589151948687</v>
      </c>
    </row>
    <row r="301" spans="1:12" x14ac:dyDescent="0.3">
      <c r="A301" s="60">
        <v>42669</v>
      </c>
      <c r="B301" s="15">
        <f t="shared" si="28"/>
        <v>2016</v>
      </c>
      <c r="C301" s="15">
        <f t="shared" si="29"/>
        <v>10</v>
      </c>
      <c r="D301" s="15">
        <f t="shared" si="30"/>
        <v>26</v>
      </c>
      <c r="E301" s="64">
        <f t="shared" si="34"/>
        <v>734.48142643117899</v>
      </c>
      <c r="F301" s="15">
        <f>IF(E300&gt;'Fashring Assumptions'!$Q$13,0,'Fashring Assumptions'!$Q$12)</f>
        <v>0</v>
      </c>
      <c r="G301" s="15">
        <v>563</v>
      </c>
      <c r="H301" s="15">
        <f t="shared" si="31"/>
        <v>0</v>
      </c>
      <c r="I301" s="15">
        <f t="shared" si="32"/>
        <v>0</v>
      </c>
      <c r="J301" s="58">
        <f>'Fashring Assumptions'!$M$7*'Fashring Counterfactual'!F301</f>
        <v>0</v>
      </c>
      <c r="K301" s="58">
        <f>'Fashring Assumptions'!$M$5*'Fashring Assumptions'!$M$7*'Fashring Counterfactual'!E301</f>
        <v>45.905089151948687</v>
      </c>
      <c r="L301" s="58">
        <f t="shared" si="33"/>
        <v>45.905089151948687</v>
      </c>
    </row>
    <row r="302" spans="1:12" x14ac:dyDescent="0.3">
      <c r="A302" s="60">
        <v>42670</v>
      </c>
      <c r="B302" s="15">
        <f t="shared" si="28"/>
        <v>2016</v>
      </c>
      <c r="C302" s="15">
        <f t="shared" si="29"/>
        <v>10</v>
      </c>
      <c r="D302" s="15">
        <f t="shared" si="30"/>
        <v>27</v>
      </c>
      <c r="E302" s="64">
        <f t="shared" si="34"/>
        <v>4461.6314576611321</v>
      </c>
      <c r="F302" s="15">
        <f>IF(E301&gt;'Fashring Assumptions'!$Q$13,0,'Fashring Assumptions'!$Q$12)</f>
        <v>4292.1500312299531</v>
      </c>
      <c r="G302" s="15">
        <v>565</v>
      </c>
      <c r="H302" s="15">
        <f t="shared" si="31"/>
        <v>1</v>
      </c>
      <c r="I302" s="15">
        <f t="shared" si="32"/>
        <v>1000</v>
      </c>
      <c r="J302" s="58">
        <f>'Fashring Assumptions'!$M$7*'Fashring Counterfactual'!F302</f>
        <v>10730.375078074883</v>
      </c>
      <c r="K302" s="58">
        <f>'Fashring Assumptions'!$M$5*'Fashring Assumptions'!$M$7*'Fashring Counterfactual'!E302</f>
        <v>278.85196610382076</v>
      </c>
      <c r="L302" s="58">
        <f t="shared" si="33"/>
        <v>12009.227044178704</v>
      </c>
    </row>
    <row r="303" spans="1:12" x14ac:dyDescent="0.3">
      <c r="A303" s="60">
        <v>42671</v>
      </c>
      <c r="B303" s="15">
        <f t="shared" si="28"/>
        <v>2016</v>
      </c>
      <c r="C303" s="15">
        <f t="shared" si="29"/>
        <v>10</v>
      </c>
      <c r="D303" s="15">
        <f t="shared" si="30"/>
        <v>28</v>
      </c>
      <c r="E303" s="64">
        <f t="shared" si="34"/>
        <v>3916.6314576611321</v>
      </c>
      <c r="F303" s="15">
        <f>IF(E302&gt;'Fashring Assumptions'!$Q$13,0,'Fashring Assumptions'!$Q$12)</f>
        <v>0</v>
      </c>
      <c r="G303" s="15">
        <v>545</v>
      </c>
      <c r="H303" s="15">
        <f t="shared" si="31"/>
        <v>0</v>
      </c>
      <c r="I303" s="15">
        <f t="shared" si="32"/>
        <v>0</v>
      </c>
      <c r="J303" s="58">
        <f>'Fashring Assumptions'!$M$7*'Fashring Counterfactual'!F303</f>
        <v>0</v>
      </c>
      <c r="K303" s="58">
        <f>'Fashring Assumptions'!$M$5*'Fashring Assumptions'!$M$7*'Fashring Counterfactual'!E303</f>
        <v>244.78946610382076</v>
      </c>
      <c r="L303" s="58">
        <f t="shared" si="33"/>
        <v>244.78946610382076</v>
      </c>
    </row>
    <row r="304" spans="1:12" x14ac:dyDescent="0.3">
      <c r="A304" s="60">
        <v>42672</v>
      </c>
      <c r="B304" s="15">
        <f t="shared" si="28"/>
        <v>2016</v>
      </c>
      <c r="C304" s="15">
        <f t="shared" si="29"/>
        <v>10</v>
      </c>
      <c r="D304" s="15">
        <f t="shared" si="30"/>
        <v>29</v>
      </c>
      <c r="E304" s="64">
        <f t="shared" si="34"/>
        <v>3354.6314576611321</v>
      </c>
      <c r="F304" s="15">
        <f>IF(E303&gt;'Fashring Assumptions'!$Q$13,0,'Fashring Assumptions'!$Q$12)</f>
        <v>0</v>
      </c>
      <c r="G304" s="15">
        <v>562</v>
      </c>
      <c r="H304" s="15">
        <f t="shared" si="31"/>
        <v>0</v>
      </c>
      <c r="I304" s="15">
        <f t="shared" si="32"/>
        <v>0</v>
      </c>
      <c r="J304" s="58">
        <f>'Fashring Assumptions'!$M$7*'Fashring Counterfactual'!F304</f>
        <v>0</v>
      </c>
      <c r="K304" s="58">
        <f>'Fashring Assumptions'!$M$5*'Fashring Assumptions'!$M$7*'Fashring Counterfactual'!E304</f>
        <v>209.66446610382076</v>
      </c>
      <c r="L304" s="58">
        <f t="shared" si="33"/>
        <v>209.66446610382076</v>
      </c>
    </row>
    <row r="305" spans="1:12" x14ac:dyDescent="0.3">
      <c r="A305" s="60">
        <v>42673</v>
      </c>
      <c r="B305" s="15">
        <f t="shared" si="28"/>
        <v>2016</v>
      </c>
      <c r="C305" s="15">
        <f t="shared" si="29"/>
        <v>10</v>
      </c>
      <c r="D305" s="15">
        <f t="shared" si="30"/>
        <v>30</v>
      </c>
      <c r="E305" s="64">
        <f t="shared" si="34"/>
        <v>2797.6314576611321</v>
      </c>
      <c r="F305" s="15">
        <f>IF(E304&gt;'Fashring Assumptions'!$Q$13,0,'Fashring Assumptions'!$Q$12)</f>
        <v>0</v>
      </c>
      <c r="G305" s="15">
        <v>557</v>
      </c>
      <c r="H305" s="15">
        <f t="shared" si="31"/>
        <v>0</v>
      </c>
      <c r="I305" s="15">
        <f t="shared" si="32"/>
        <v>0</v>
      </c>
      <c r="J305" s="58">
        <f>'Fashring Assumptions'!$M$7*'Fashring Counterfactual'!F305</f>
        <v>0</v>
      </c>
      <c r="K305" s="58">
        <f>'Fashring Assumptions'!$M$5*'Fashring Assumptions'!$M$7*'Fashring Counterfactual'!E305</f>
        <v>174.85196610382076</v>
      </c>
      <c r="L305" s="58">
        <f t="shared" si="33"/>
        <v>174.85196610382076</v>
      </c>
    </row>
    <row r="306" spans="1:12" x14ac:dyDescent="0.3">
      <c r="A306" s="60">
        <v>42674</v>
      </c>
      <c r="B306" s="15">
        <f t="shared" si="28"/>
        <v>2016</v>
      </c>
      <c r="C306" s="15">
        <f t="shared" si="29"/>
        <v>10</v>
      </c>
      <c r="D306" s="15">
        <f t="shared" si="30"/>
        <v>31</v>
      </c>
      <c r="E306" s="64">
        <f t="shared" si="34"/>
        <v>2288.6314576611321</v>
      </c>
      <c r="F306" s="15">
        <f>IF(E305&gt;'Fashring Assumptions'!$Q$13,0,'Fashring Assumptions'!$Q$12)</f>
        <v>0</v>
      </c>
      <c r="G306" s="15">
        <v>509</v>
      </c>
      <c r="H306" s="15">
        <f t="shared" si="31"/>
        <v>0</v>
      </c>
      <c r="I306" s="15">
        <f t="shared" si="32"/>
        <v>0</v>
      </c>
      <c r="J306" s="58">
        <f>'Fashring Assumptions'!$M$7*'Fashring Counterfactual'!F306</f>
        <v>0</v>
      </c>
      <c r="K306" s="58">
        <f>'Fashring Assumptions'!$M$5*'Fashring Assumptions'!$M$7*'Fashring Counterfactual'!E306</f>
        <v>143.03946610382076</v>
      </c>
      <c r="L306" s="58">
        <f t="shared" si="33"/>
        <v>143.03946610382076</v>
      </c>
    </row>
    <row r="307" spans="1:12" x14ac:dyDescent="0.3">
      <c r="A307" s="60">
        <v>42675</v>
      </c>
      <c r="B307" s="15">
        <f t="shared" si="28"/>
        <v>2016</v>
      </c>
      <c r="C307" s="15">
        <f t="shared" si="29"/>
        <v>11</v>
      </c>
      <c r="D307" s="15">
        <f t="shared" si="30"/>
        <v>1</v>
      </c>
      <c r="E307" s="64">
        <f t="shared" si="34"/>
        <v>1704.6314576611321</v>
      </c>
      <c r="F307" s="15">
        <f>IF(E306&gt;'Fashring Assumptions'!$Q$13,0,'Fashring Assumptions'!$Q$12)</f>
        <v>0</v>
      </c>
      <c r="G307" s="15">
        <v>584</v>
      </c>
      <c r="H307" s="15">
        <f t="shared" si="31"/>
        <v>0</v>
      </c>
      <c r="I307" s="15">
        <f t="shared" si="32"/>
        <v>0</v>
      </c>
      <c r="J307" s="58">
        <f>'Fashring Assumptions'!$M$7*'Fashring Counterfactual'!F307</f>
        <v>0</v>
      </c>
      <c r="K307" s="58">
        <f>'Fashring Assumptions'!$M$5*'Fashring Assumptions'!$M$7*'Fashring Counterfactual'!E307</f>
        <v>106.53946610382076</v>
      </c>
      <c r="L307" s="58">
        <f t="shared" si="33"/>
        <v>106.53946610382076</v>
      </c>
    </row>
    <row r="308" spans="1:12" x14ac:dyDescent="0.3">
      <c r="A308" s="60">
        <v>42676</v>
      </c>
      <c r="B308" s="15">
        <f t="shared" si="28"/>
        <v>2016</v>
      </c>
      <c r="C308" s="15">
        <f t="shared" si="29"/>
        <v>11</v>
      </c>
      <c r="D308" s="15">
        <f t="shared" si="30"/>
        <v>2</v>
      </c>
      <c r="E308" s="64">
        <f t="shared" si="34"/>
        <v>1092.6314576611321</v>
      </c>
      <c r="F308" s="15">
        <f>IF(E307&gt;'Fashring Assumptions'!$Q$13,0,'Fashring Assumptions'!$Q$12)</f>
        <v>0</v>
      </c>
      <c r="G308" s="15">
        <v>612</v>
      </c>
      <c r="H308" s="15">
        <f t="shared" si="31"/>
        <v>0</v>
      </c>
      <c r="I308" s="15">
        <f t="shared" si="32"/>
        <v>0</v>
      </c>
      <c r="J308" s="58">
        <f>'Fashring Assumptions'!$M$7*'Fashring Counterfactual'!F308</f>
        <v>0</v>
      </c>
      <c r="K308" s="58">
        <f>'Fashring Assumptions'!$M$5*'Fashring Assumptions'!$M$7*'Fashring Counterfactual'!E308</f>
        <v>68.289466103820757</v>
      </c>
      <c r="L308" s="58">
        <f t="shared" si="33"/>
        <v>68.289466103820757</v>
      </c>
    </row>
    <row r="309" spans="1:12" x14ac:dyDescent="0.3">
      <c r="A309" s="60">
        <v>42677</v>
      </c>
      <c r="B309" s="15">
        <f t="shared" si="28"/>
        <v>2016</v>
      </c>
      <c r="C309" s="15">
        <f t="shared" si="29"/>
        <v>11</v>
      </c>
      <c r="D309" s="15">
        <f t="shared" si="30"/>
        <v>3</v>
      </c>
      <c r="E309" s="64">
        <f t="shared" si="34"/>
        <v>4836.7814888910852</v>
      </c>
      <c r="F309" s="15">
        <f>IF(E308&gt;'Fashring Assumptions'!$Q$13,0,'Fashring Assumptions'!$Q$12)</f>
        <v>4292.1500312299531</v>
      </c>
      <c r="G309" s="15">
        <v>548</v>
      </c>
      <c r="H309" s="15">
        <f t="shared" si="31"/>
        <v>1</v>
      </c>
      <c r="I309" s="15">
        <f t="shared" si="32"/>
        <v>1000</v>
      </c>
      <c r="J309" s="58">
        <f>'Fashring Assumptions'!$M$7*'Fashring Counterfactual'!F309</f>
        <v>10730.375078074883</v>
      </c>
      <c r="K309" s="58">
        <f>'Fashring Assumptions'!$M$5*'Fashring Assumptions'!$M$7*'Fashring Counterfactual'!E309</f>
        <v>302.29884305569283</v>
      </c>
      <c r="L309" s="58">
        <f t="shared" si="33"/>
        <v>12032.673921130576</v>
      </c>
    </row>
    <row r="310" spans="1:12" x14ac:dyDescent="0.3">
      <c r="A310" s="60">
        <v>42678</v>
      </c>
      <c r="B310" s="15">
        <f t="shared" si="28"/>
        <v>2016</v>
      </c>
      <c r="C310" s="15">
        <f t="shared" si="29"/>
        <v>11</v>
      </c>
      <c r="D310" s="15">
        <f t="shared" si="30"/>
        <v>4</v>
      </c>
      <c r="E310" s="64">
        <f t="shared" si="34"/>
        <v>4178.7814888910852</v>
      </c>
      <c r="F310" s="15">
        <f>IF(E309&gt;'Fashring Assumptions'!$Q$13,0,'Fashring Assumptions'!$Q$12)</f>
        <v>0</v>
      </c>
      <c r="G310" s="15">
        <v>658</v>
      </c>
      <c r="H310" s="15">
        <f t="shared" si="31"/>
        <v>0</v>
      </c>
      <c r="I310" s="15">
        <f t="shared" si="32"/>
        <v>0</v>
      </c>
      <c r="J310" s="58">
        <f>'Fashring Assumptions'!$M$7*'Fashring Counterfactual'!F310</f>
        <v>0</v>
      </c>
      <c r="K310" s="58">
        <f>'Fashring Assumptions'!$M$5*'Fashring Assumptions'!$M$7*'Fashring Counterfactual'!E310</f>
        <v>261.17384305569283</v>
      </c>
      <c r="L310" s="58">
        <f t="shared" si="33"/>
        <v>261.17384305569283</v>
      </c>
    </row>
    <row r="311" spans="1:12" x14ac:dyDescent="0.3">
      <c r="A311" s="60">
        <v>42679</v>
      </c>
      <c r="B311" s="15">
        <f t="shared" si="28"/>
        <v>2016</v>
      </c>
      <c r="C311" s="15">
        <f t="shared" si="29"/>
        <v>11</v>
      </c>
      <c r="D311" s="15">
        <f t="shared" si="30"/>
        <v>5</v>
      </c>
      <c r="E311" s="64">
        <f t="shared" si="34"/>
        <v>3542.7814888910852</v>
      </c>
      <c r="F311" s="15">
        <f>IF(E310&gt;'Fashring Assumptions'!$Q$13,0,'Fashring Assumptions'!$Q$12)</f>
        <v>0</v>
      </c>
      <c r="G311" s="15">
        <v>636</v>
      </c>
      <c r="H311" s="15">
        <f t="shared" si="31"/>
        <v>0</v>
      </c>
      <c r="I311" s="15">
        <f t="shared" si="32"/>
        <v>0</v>
      </c>
      <c r="J311" s="58">
        <f>'Fashring Assumptions'!$M$7*'Fashring Counterfactual'!F311</f>
        <v>0</v>
      </c>
      <c r="K311" s="58">
        <f>'Fashring Assumptions'!$M$5*'Fashring Assumptions'!$M$7*'Fashring Counterfactual'!E311</f>
        <v>221.42384305569283</v>
      </c>
      <c r="L311" s="58">
        <f t="shared" si="33"/>
        <v>221.42384305569283</v>
      </c>
    </row>
    <row r="312" spans="1:12" x14ac:dyDescent="0.3">
      <c r="A312" s="60">
        <v>42680</v>
      </c>
      <c r="B312" s="15">
        <f t="shared" si="28"/>
        <v>2016</v>
      </c>
      <c r="C312" s="15">
        <f t="shared" si="29"/>
        <v>11</v>
      </c>
      <c r="D312" s="15">
        <f t="shared" si="30"/>
        <v>6</v>
      </c>
      <c r="E312" s="64">
        <f t="shared" si="34"/>
        <v>2987.7814888910852</v>
      </c>
      <c r="F312" s="15">
        <f>IF(E311&gt;'Fashring Assumptions'!$Q$13,0,'Fashring Assumptions'!$Q$12)</f>
        <v>0</v>
      </c>
      <c r="G312" s="15">
        <v>555</v>
      </c>
      <c r="H312" s="15">
        <f t="shared" si="31"/>
        <v>0</v>
      </c>
      <c r="I312" s="15">
        <f t="shared" si="32"/>
        <v>0</v>
      </c>
      <c r="J312" s="58">
        <f>'Fashring Assumptions'!$M$7*'Fashring Counterfactual'!F312</f>
        <v>0</v>
      </c>
      <c r="K312" s="58">
        <f>'Fashring Assumptions'!$M$5*'Fashring Assumptions'!$M$7*'Fashring Counterfactual'!E312</f>
        <v>186.73634305569283</v>
      </c>
      <c r="L312" s="58">
        <f t="shared" si="33"/>
        <v>186.73634305569283</v>
      </c>
    </row>
    <row r="313" spans="1:12" x14ac:dyDescent="0.3">
      <c r="A313" s="60">
        <v>42681</v>
      </c>
      <c r="B313" s="15">
        <f t="shared" si="28"/>
        <v>2016</v>
      </c>
      <c r="C313" s="15">
        <f t="shared" si="29"/>
        <v>11</v>
      </c>
      <c r="D313" s="15">
        <f t="shared" si="30"/>
        <v>7</v>
      </c>
      <c r="E313" s="64">
        <f t="shared" si="34"/>
        <v>2478.7814888910852</v>
      </c>
      <c r="F313" s="15">
        <f>IF(E312&gt;'Fashring Assumptions'!$Q$13,0,'Fashring Assumptions'!$Q$12)</f>
        <v>0</v>
      </c>
      <c r="G313" s="15">
        <v>509</v>
      </c>
      <c r="H313" s="15">
        <f t="shared" si="31"/>
        <v>0</v>
      </c>
      <c r="I313" s="15">
        <f t="shared" si="32"/>
        <v>0</v>
      </c>
      <c r="J313" s="58">
        <f>'Fashring Assumptions'!$M$7*'Fashring Counterfactual'!F313</f>
        <v>0</v>
      </c>
      <c r="K313" s="58">
        <f>'Fashring Assumptions'!$M$5*'Fashring Assumptions'!$M$7*'Fashring Counterfactual'!E313</f>
        <v>154.92384305569283</v>
      </c>
      <c r="L313" s="58">
        <f t="shared" si="33"/>
        <v>154.92384305569283</v>
      </c>
    </row>
    <row r="314" spans="1:12" x14ac:dyDescent="0.3">
      <c r="A314" s="60">
        <v>42682</v>
      </c>
      <c r="B314" s="15">
        <f t="shared" si="28"/>
        <v>2016</v>
      </c>
      <c r="C314" s="15">
        <f t="shared" si="29"/>
        <v>11</v>
      </c>
      <c r="D314" s="15">
        <f t="shared" si="30"/>
        <v>8</v>
      </c>
      <c r="E314" s="64">
        <f t="shared" si="34"/>
        <v>1892.7814888910852</v>
      </c>
      <c r="F314" s="15">
        <f>IF(E313&gt;'Fashring Assumptions'!$Q$13,0,'Fashring Assumptions'!$Q$12)</f>
        <v>0</v>
      </c>
      <c r="G314" s="15">
        <v>586</v>
      </c>
      <c r="H314" s="15">
        <f t="shared" si="31"/>
        <v>0</v>
      </c>
      <c r="I314" s="15">
        <f t="shared" si="32"/>
        <v>0</v>
      </c>
      <c r="J314" s="58">
        <f>'Fashring Assumptions'!$M$7*'Fashring Counterfactual'!F314</f>
        <v>0</v>
      </c>
      <c r="K314" s="58">
        <f>'Fashring Assumptions'!$M$5*'Fashring Assumptions'!$M$7*'Fashring Counterfactual'!E314</f>
        <v>118.29884305569283</v>
      </c>
      <c r="L314" s="58">
        <f t="shared" si="33"/>
        <v>118.29884305569283</v>
      </c>
    </row>
    <row r="315" spans="1:12" x14ac:dyDescent="0.3">
      <c r="A315" s="60">
        <v>42683</v>
      </c>
      <c r="B315" s="15">
        <f t="shared" si="28"/>
        <v>2016</v>
      </c>
      <c r="C315" s="15">
        <f t="shared" si="29"/>
        <v>11</v>
      </c>
      <c r="D315" s="15">
        <f t="shared" si="30"/>
        <v>9</v>
      </c>
      <c r="E315" s="64">
        <f t="shared" si="34"/>
        <v>1301.7814888910852</v>
      </c>
      <c r="F315" s="15">
        <f>IF(E314&gt;'Fashring Assumptions'!$Q$13,0,'Fashring Assumptions'!$Q$12)</f>
        <v>0</v>
      </c>
      <c r="G315" s="15">
        <v>591</v>
      </c>
      <c r="H315" s="15">
        <f t="shared" si="31"/>
        <v>0</v>
      </c>
      <c r="I315" s="15">
        <f t="shared" si="32"/>
        <v>0</v>
      </c>
      <c r="J315" s="58">
        <f>'Fashring Assumptions'!$M$7*'Fashring Counterfactual'!F315</f>
        <v>0</v>
      </c>
      <c r="K315" s="58">
        <f>'Fashring Assumptions'!$M$5*'Fashring Assumptions'!$M$7*'Fashring Counterfactual'!E315</f>
        <v>81.361343055692828</v>
      </c>
      <c r="L315" s="58">
        <f t="shared" si="33"/>
        <v>81.361343055692828</v>
      </c>
    </row>
    <row r="316" spans="1:12" x14ac:dyDescent="0.3">
      <c r="A316" s="60">
        <v>42684</v>
      </c>
      <c r="B316" s="15">
        <f t="shared" si="28"/>
        <v>2016</v>
      </c>
      <c r="C316" s="15">
        <f t="shared" si="29"/>
        <v>11</v>
      </c>
      <c r="D316" s="15">
        <f t="shared" si="30"/>
        <v>10</v>
      </c>
      <c r="E316" s="64">
        <f t="shared" si="34"/>
        <v>803.78148889108525</v>
      </c>
      <c r="F316" s="15">
        <f>IF(E315&gt;'Fashring Assumptions'!$Q$13,0,'Fashring Assumptions'!$Q$12)</f>
        <v>0</v>
      </c>
      <c r="G316" s="15">
        <v>498</v>
      </c>
      <c r="H316" s="15">
        <f t="shared" si="31"/>
        <v>0</v>
      </c>
      <c r="I316" s="15">
        <f t="shared" si="32"/>
        <v>0</v>
      </c>
      <c r="J316" s="58">
        <f>'Fashring Assumptions'!$M$7*'Fashring Counterfactual'!F316</f>
        <v>0</v>
      </c>
      <c r="K316" s="58">
        <f>'Fashring Assumptions'!$M$5*'Fashring Assumptions'!$M$7*'Fashring Counterfactual'!E316</f>
        <v>50.236343055692828</v>
      </c>
      <c r="L316" s="58">
        <f t="shared" si="33"/>
        <v>50.236343055692828</v>
      </c>
    </row>
    <row r="317" spans="1:12" x14ac:dyDescent="0.3">
      <c r="A317" s="60">
        <v>42685</v>
      </c>
      <c r="B317" s="15">
        <f t="shared" si="28"/>
        <v>2016</v>
      </c>
      <c r="C317" s="15">
        <f t="shared" si="29"/>
        <v>11</v>
      </c>
      <c r="D317" s="15">
        <f t="shared" si="30"/>
        <v>11</v>
      </c>
      <c r="E317" s="64">
        <f t="shared" si="34"/>
        <v>4560.9315201210384</v>
      </c>
      <c r="F317" s="15">
        <f>IF(E316&gt;'Fashring Assumptions'!$Q$13,0,'Fashring Assumptions'!$Q$12)</f>
        <v>4292.1500312299531</v>
      </c>
      <c r="G317" s="15">
        <v>535</v>
      </c>
      <c r="H317" s="15">
        <f t="shared" si="31"/>
        <v>1</v>
      </c>
      <c r="I317" s="15">
        <f t="shared" si="32"/>
        <v>1000</v>
      </c>
      <c r="J317" s="58">
        <f>'Fashring Assumptions'!$M$7*'Fashring Counterfactual'!F317</f>
        <v>10730.375078074883</v>
      </c>
      <c r="K317" s="58">
        <f>'Fashring Assumptions'!$M$5*'Fashring Assumptions'!$M$7*'Fashring Counterfactual'!E317</f>
        <v>285.0582200075649</v>
      </c>
      <c r="L317" s="58">
        <f t="shared" si="33"/>
        <v>12015.433298082447</v>
      </c>
    </row>
    <row r="318" spans="1:12" x14ac:dyDescent="0.3">
      <c r="A318" s="60">
        <v>42686</v>
      </c>
      <c r="B318" s="15">
        <f t="shared" si="28"/>
        <v>2016</v>
      </c>
      <c r="C318" s="15">
        <f t="shared" si="29"/>
        <v>11</v>
      </c>
      <c r="D318" s="15">
        <f t="shared" si="30"/>
        <v>12</v>
      </c>
      <c r="E318" s="64">
        <f t="shared" si="34"/>
        <v>3990.9315201210384</v>
      </c>
      <c r="F318" s="15">
        <f>IF(E317&gt;'Fashring Assumptions'!$Q$13,0,'Fashring Assumptions'!$Q$12)</f>
        <v>0</v>
      </c>
      <c r="G318" s="15">
        <v>570</v>
      </c>
      <c r="H318" s="15">
        <f t="shared" si="31"/>
        <v>0</v>
      </c>
      <c r="I318" s="15">
        <f t="shared" si="32"/>
        <v>0</v>
      </c>
      <c r="J318" s="58">
        <f>'Fashring Assumptions'!$M$7*'Fashring Counterfactual'!F318</f>
        <v>0</v>
      </c>
      <c r="K318" s="58">
        <f>'Fashring Assumptions'!$M$5*'Fashring Assumptions'!$M$7*'Fashring Counterfactual'!E318</f>
        <v>249.4332200075649</v>
      </c>
      <c r="L318" s="58">
        <f t="shared" si="33"/>
        <v>249.4332200075649</v>
      </c>
    </row>
    <row r="319" spans="1:12" x14ac:dyDescent="0.3">
      <c r="A319" s="60">
        <v>42687</v>
      </c>
      <c r="B319" s="15">
        <f t="shared" si="28"/>
        <v>2016</v>
      </c>
      <c r="C319" s="15">
        <f t="shared" si="29"/>
        <v>11</v>
      </c>
      <c r="D319" s="15">
        <f t="shared" si="30"/>
        <v>13</v>
      </c>
      <c r="E319" s="64">
        <f t="shared" si="34"/>
        <v>3400.9315201210384</v>
      </c>
      <c r="F319" s="15">
        <f>IF(E318&gt;'Fashring Assumptions'!$Q$13,0,'Fashring Assumptions'!$Q$12)</f>
        <v>0</v>
      </c>
      <c r="G319" s="15">
        <v>590</v>
      </c>
      <c r="H319" s="15">
        <f t="shared" si="31"/>
        <v>0</v>
      </c>
      <c r="I319" s="15">
        <f t="shared" si="32"/>
        <v>0</v>
      </c>
      <c r="J319" s="58">
        <f>'Fashring Assumptions'!$M$7*'Fashring Counterfactual'!F319</f>
        <v>0</v>
      </c>
      <c r="K319" s="58">
        <f>'Fashring Assumptions'!$M$5*'Fashring Assumptions'!$M$7*'Fashring Counterfactual'!E319</f>
        <v>212.5582200075649</v>
      </c>
      <c r="L319" s="58">
        <f t="shared" si="33"/>
        <v>212.5582200075649</v>
      </c>
    </row>
    <row r="320" spans="1:12" x14ac:dyDescent="0.3">
      <c r="A320" s="60">
        <v>42688</v>
      </c>
      <c r="B320" s="15">
        <f t="shared" si="28"/>
        <v>2016</v>
      </c>
      <c r="C320" s="15">
        <f t="shared" si="29"/>
        <v>11</v>
      </c>
      <c r="D320" s="15">
        <f t="shared" si="30"/>
        <v>14</v>
      </c>
      <c r="E320" s="64">
        <f t="shared" si="34"/>
        <v>2789.9315201210384</v>
      </c>
      <c r="F320" s="15">
        <f>IF(E319&gt;'Fashring Assumptions'!$Q$13,0,'Fashring Assumptions'!$Q$12)</f>
        <v>0</v>
      </c>
      <c r="G320" s="15">
        <v>611</v>
      </c>
      <c r="H320" s="15">
        <f t="shared" si="31"/>
        <v>0</v>
      </c>
      <c r="I320" s="15">
        <f t="shared" si="32"/>
        <v>0</v>
      </c>
      <c r="J320" s="58">
        <f>'Fashring Assumptions'!$M$7*'Fashring Counterfactual'!F320</f>
        <v>0</v>
      </c>
      <c r="K320" s="58">
        <f>'Fashring Assumptions'!$M$5*'Fashring Assumptions'!$M$7*'Fashring Counterfactual'!E320</f>
        <v>174.3707200075649</v>
      </c>
      <c r="L320" s="58">
        <f t="shared" si="33"/>
        <v>174.3707200075649</v>
      </c>
    </row>
    <row r="321" spans="1:12" x14ac:dyDescent="0.3">
      <c r="A321" s="60">
        <v>42689</v>
      </c>
      <c r="B321" s="15">
        <f t="shared" si="28"/>
        <v>2016</v>
      </c>
      <c r="C321" s="15">
        <f t="shared" si="29"/>
        <v>11</v>
      </c>
      <c r="D321" s="15">
        <f t="shared" si="30"/>
        <v>15</v>
      </c>
      <c r="E321" s="64">
        <f t="shared" si="34"/>
        <v>2227.9315201210384</v>
      </c>
      <c r="F321" s="15">
        <f>IF(E320&gt;'Fashring Assumptions'!$Q$13,0,'Fashring Assumptions'!$Q$12)</f>
        <v>0</v>
      </c>
      <c r="G321" s="15">
        <v>562</v>
      </c>
      <c r="H321" s="15">
        <f t="shared" si="31"/>
        <v>0</v>
      </c>
      <c r="I321" s="15">
        <f t="shared" si="32"/>
        <v>0</v>
      </c>
      <c r="J321" s="58">
        <f>'Fashring Assumptions'!$M$7*'Fashring Counterfactual'!F321</f>
        <v>0</v>
      </c>
      <c r="K321" s="58">
        <f>'Fashring Assumptions'!$M$5*'Fashring Assumptions'!$M$7*'Fashring Counterfactual'!E321</f>
        <v>139.2457200075649</v>
      </c>
      <c r="L321" s="58">
        <f t="shared" si="33"/>
        <v>139.2457200075649</v>
      </c>
    </row>
    <row r="322" spans="1:12" x14ac:dyDescent="0.3">
      <c r="A322" s="60">
        <v>42690</v>
      </c>
      <c r="B322" s="15">
        <f t="shared" si="28"/>
        <v>2016</v>
      </c>
      <c r="C322" s="15">
        <f t="shared" si="29"/>
        <v>11</v>
      </c>
      <c r="D322" s="15">
        <f t="shared" si="30"/>
        <v>16</v>
      </c>
      <c r="E322" s="64">
        <f t="shared" si="34"/>
        <v>1672.9315201210384</v>
      </c>
      <c r="F322" s="15">
        <f>IF(E321&gt;'Fashring Assumptions'!$Q$13,0,'Fashring Assumptions'!$Q$12)</f>
        <v>0</v>
      </c>
      <c r="G322" s="15">
        <v>555</v>
      </c>
      <c r="H322" s="15">
        <f t="shared" si="31"/>
        <v>0</v>
      </c>
      <c r="I322" s="15">
        <f t="shared" si="32"/>
        <v>0</v>
      </c>
      <c r="J322" s="58">
        <f>'Fashring Assumptions'!$M$7*'Fashring Counterfactual'!F322</f>
        <v>0</v>
      </c>
      <c r="K322" s="58">
        <f>'Fashring Assumptions'!$M$5*'Fashring Assumptions'!$M$7*'Fashring Counterfactual'!E322</f>
        <v>104.5582200075649</v>
      </c>
      <c r="L322" s="58">
        <f t="shared" si="33"/>
        <v>104.5582200075649</v>
      </c>
    </row>
    <row r="323" spans="1:12" x14ac:dyDescent="0.3">
      <c r="A323" s="60">
        <v>42691</v>
      </c>
      <c r="B323" s="15">
        <f t="shared" ref="B323:B386" si="35">YEAR(A323)</f>
        <v>2016</v>
      </c>
      <c r="C323" s="15">
        <f t="shared" ref="C323:C386" si="36">MONTH(A323)</f>
        <v>11</v>
      </c>
      <c r="D323" s="15">
        <f t="shared" ref="D323:D386" si="37">DAY(A323)</f>
        <v>17</v>
      </c>
      <c r="E323" s="64">
        <f t="shared" si="34"/>
        <v>1084.9315201210384</v>
      </c>
      <c r="F323" s="15">
        <f>IF(E322&gt;'Fashring Assumptions'!$Q$13,0,'Fashring Assumptions'!$Q$12)</f>
        <v>0</v>
      </c>
      <c r="G323" s="15">
        <v>588</v>
      </c>
      <c r="H323" s="15">
        <f t="shared" ref="H323:H386" si="38">IF(F323&gt;0,1,0)</f>
        <v>0</v>
      </c>
      <c r="I323" s="15">
        <f t="shared" ref="I323:I386" si="39">1000*H323</f>
        <v>0</v>
      </c>
      <c r="J323" s="58">
        <f>'Fashring Assumptions'!$M$7*'Fashring Counterfactual'!F323</f>
        <v>0</v>
      </c>
      <c r="K323" s="58">
        <f>'Fashring Assumptions'!$M$5*'Fashring Assumptions'!$M$7*'Fashring Counterfactual'!E323</f>
        <v>67.808220007564898</v>
      </c>
      <c r="L323" s="58">
        <f t="shared" ref="L323:L386" si="40">SUM(I323:K323)</f>
        <v>67.808220007564898</v>
      </c>
    </row>
    <row r="324" spans="1:12" x14ac:dyDescent="0.3">
      <c r="A324" s="60">
        <v>42692</v>
      </c>
      <c r="B324" s="15">
        <f t="shared" si="35"/>
        <v>2016</v>
      </c>
      <c r="C324" s="15">
        <f t="shared" si="36"/>
        <v>11</v>
      </c>
      <c r="D324" s="15">
        <f t="shared" si="37"/>
        <v>18</v>
      </c>
      <c r="E324" s="64">
        <f t="shared" ref="E324:E387" si="41">E323-G324+F324</f>
        <v>4763.0815513509915</v>
      </c>
      <c r="F324" s="15">
        <f>IF(E323&gt;'Fashring Assumptions'!$Q$13,0,'Fashring Assumptions'!$Q$12)</f>
        <v>4292.1500312299531</v>
      </c>
      <c r="G324" s="15">
        <v>614</v>
      </c>
      <c r="H324" s="15">
        <f t="shared" si="38"/>
        <v>1</v>
      </c>
      <c r="I324" s="15">
        <f t="shared" si="39"/>
        <v>1000</v>
      </c>
      <c r="J324" s="58">
        <f>'Fashring Assumptions'!$M$7*'Fashring Counterfactual'!F324</f>
        <v>10730.375078074883</v>
      </c>
      <c r="K324" s="58">
        <f>'Fashring Assumptions'!$M$5*'Fashring Assumptions'!$M$7*'Fashring Counterfactual'!E324</f>
        <v>297.69259695943697</v>
      </c>
      <c r="L324" s="58">
        <f t="shared" si="40"/>
        <v>12028.067675034321</v>
      </c>
    </row>
    <row r="325" spans="1:12" x14ac:dyDescent="0.3">
      <c r="A325" s="60">
        <v>42693</v>
      </c>
      <c r="B325" s="15">
        <f t="shared" si="35"/>
        <v>2016</v>
      </c>
      <c r="C325" s="15">
        <f t="shared" si="36"/>
        <v>11</v>
      </c>
      <c r="D325" s="15">
        <f t="shared" si="37"/>
        <v>19</v>
      </c>
      <c r="E325" s="64">
        <f t="shared" si="41"/>
        <v>4189.0815513509915</v>
      </c>
      <c r="F325" s="15">
        <f>IF(E324&gt;'Fashring Assumptions'!$Q$13,0,'Fashring Assumptions'!$Q$12)</f>
        <v>0</v>
      </c>
      <c r="G325" s="15">
        <v>574</v>
      </c>
      <c r="H325" s="15">
        <f t="shared" si="38"/>
        <v>0</v>
      </c>
      <c r="I325" s="15">
        <f t="shared" si="39"/>
        <v>0</v>
      </c>
      <c r="J325" s="58">
        <f>'Fashring Assumptions'!$M$7*'Fashring Counterfactual'!F325</f>
        <v>0</v>
      </c>
      <c r="K325" s="58">
        <f>'Fashring Assumptions'!$M$5*'Fashring Assumptions'!$M$7*'Fashring Counterfactual'!E325</f>
        <v>261.81759695943697</v>
      </c>
      <c r="L325" s="58">
        <f t="shared" si="40"/>
        <v>261.81759695943697</v>
      </c>
    </row>
    <row r="326" spans="1:12" x14ac:dyDescent="0.3">
      <c r="A326" s="60">
        <v>42694</v>
      </c>
      <c r="B326" s="15">
        <f t="shared" si="35"/>
        <v>2016</v>
      </c>
      <c r="C326" s="15">
        <f t="shared" si="36"/>
        <v>11</v>
      </c>
      <c r="D326" s="15">
        <f t="shared" si="37"/>
        <v>20</v>
      </c>
      <c r="E326" s="64">
        <f t="shared" si="41"/>
        <v>3612.0815513509915</v>
      </c>
      <c r="F326" s="15">
        <f>IF(E325&gt;'Fashring Assumptions'!$Q$13,0,'Fashring Assumptions'!$Q$12)</f>
        <v>0</v>
      </c>
      <c r="G326" s="15">
        <v>577</v>
      </c>
      <c r="H326" s="15">
        <f t="shared" si="38"/>
        <v>0</v>
      </c>
      <c r="I326" s="15">
        <f t="shared" si="39"/>
        <v>0</v>
      </c>
      <c r="J326" s="58">
        <f>'Fashring Assumptions'!$M$7*'Fashring Counterfactual'!F326</f>
        <v>0</v>
      </c>
      <c r="K326" s="58">
        <f>'Fashring Assumptions'!$M$5*'Fashring Assumptions'!$M$7*'Fashring Counterfactual'!E326</f>
        <v>225.75509695943697</v>
      </c>
      <c r="L326" s="58">
        <f t="shared" si="40"/>
        <v>225.75509695943697</v>
      </c>
    </row>
    <row r="327" spans="1:12" x14ac:dyDescent="0.3">
      <c r="A327" s="60">
        <v>42695</v>
      </c>
      <c r="B327" s="15">
        <f t="shared" si="35"/>
        <v>2016</v>
      </c>
      <c r="C327" s="15">
        <f t="shared" si="36"/>
        <v>11</v>
      </c>
      <c r="D327" s="15">
        <f t="shared" si="37"/>
        <v>21</v>
      </c>
      <c r="E327" s="64">
        <f t="shared" si="41"/>
        <v>3022.0815513509915</v>
      </c>
      <c r="F327" s="15">
        <f>IF(E326&gt;'Fashring Assumptions'!$Q$13,0,'Fashring Assumptions'!$Q$12)</f>
        <v>0</v>
      </c>
      <c r="G327" s="15">
        <v>590</v>
      </c>
      <c r="H327" s="15">
        <f t="shared" si="38"/>
        <v>0</v>
      </c>
      <c r="I327" s="15">
        <f t="shared" si="39"/>
        <v>0</v>
      </c>
      <c r="J327" s="58">
        <f>'Fashring Assumptions'!$M$7*'Fashring Counterfactual'!F327</f>
        <v>0</v>
      </c>
      <c r="K327" s="58">
        <f>'Fashring Assumptions'!$M$5*'Fashring Assumptions'!$M$7*'Fashring Counterfactual'!E327</f>
        <v>188.88009695943697</v>
      </c>
      <c r="L327" s="58">
        <f t="shared" si="40"/>
        <v>188.88009695943697</v>
      </c>
    </row>
    <row r="328" spans="1:12" x14ac:dyDescent="0.3">
      <c r="A328" s="60">
        <v>42696</v>
      </c>
      <c r="B328" s="15">
        <f t="shared" si="35"/>
        <v>2016</v>
      </c>
      <c r="C328" s="15">
        <f t="shared" si="36"/>
        <v>11</v>
      </c>
      <c r="D328" s="15">
        <f t="shared" si="37"/>
        <v>22</v>
      </c>
      <c r="E328" s="64">
        <f t="shared" si="41"/>
        <v>2459.0815513509915</v>
      </c>
      <c r="F328" s="15">
        <f>IF(E327&gt;'Fashring Assumptions'!$Q$13,0,'Fashring Assumptions'!$Q$12)</f>
        <v>0</v>
      </c>
      <c r="G328" s="15">
        <v>563</v>
      </c>
      <c r="H328" s="15">
        <f t="shared" si="38"/>
        <v>0</v>
      </c>
      <c r="I328" s="15">
        <f t="shared" si="39"/>
        <v>0</v>
      </c>
      <c r="J328" s="58">
        <f>'Fashring Assumptions'!$M$7*'Fashring Counterfactual'!F328</f>
        <v>0</v>
      </c>
      <c r="K328" s="58">
        <f>'Fashring Assumptions'!$M$5*'Fashring Assumptions'!$M$7*'Fashring Counterfactual'!E328</f>
        <v>153.69259695943697</v>
      </c>
      <c r="L328" s="58">
        <f t="shared" si="40"/>
        <v>153.69259695943697</v>
      </c>
    </row>
    <row r="329" spans="1:12" x14ac:dyDescent="0.3">
      <c r="A329" s="60">
        <v>42697</v>
      </c>
      <c r="B329" s="15">
        <f t="shared" si="35"/>
        <v>2016</v>
      </c>
      <c r="C329" s="15">
        <f t="shared" si="36"/>
        <v>11</v>
      </c>
      <c r="D329" s="15">
        <f t="shared" si="37"/>
        <v>23</v>
      </c>
      <c r="E329" s="64">
        <f t="shared" si="41"/>
        <v>1845.0815513509915</v>
      </c>
      <c r="F329" s="15">
        <f>IF(E328&gt;'Fashring Assumptions'!$Q$13,0,'Fashring Assumptions'!$Q$12)</f>
        <v>0</v>
      </c>
      <c r="G329" s="15">
        <v>614</v>
      </c>
      <c r="H329" s="15">
        <f t="shared" si="38"/>
        <v>0</v>
      </c>
      <c r="I329" s="15">
        <f t="shared" si="39"/>
        <v>0</v>
      </c>
      <c r="J329" s="58">
        <f>'Fashring Assumptions'!$M$7*'Fashring Counterfactual'!F329</f>
        <v>0</v>
      </c>
      <c r="K329" s="58">
        <f>'Fashring Assumptions'!$M$5*'Fashring Assumptions'!$M$7*'Fashring Counterfactual'!E329</f>
        <v>115.31759695943697</v>
      </c>
      <c r="L329" s="58">
        <f t="shared" si="40"/>
        <v>115.31759695943697</v>
      </c>
    </row>
    <row r="330" spans="1:12" x14ac:dyDescent="0.3">
      <c r="A330" s="60">
        <v>42698</v>
      </c>
      <c r="B330" s="15">
        <f t="shared" si="35"/>
        <v>2016</v>
      </c>
      <c r="C330" s="15">
        <f t="shared" si="36"/>
        <v>11</v>
      </c>
      <c r="D330" s="15">
        <f t="shared" si="37"/>
        <v>24</v>
      </c>
      <c r="E330" s="64">
        <f t="shared" si="41"/>
        <v>1256.0815513509915</v>
      </c>
      <c r="F330" s="15">
        <f>IF(E329&gt;'Fashring Assumptions'!$Q$13,0,'Fashring Assumptions'!$Q$12)</f>
        <v>0</v>
      </c>
      <c r="G330" s="15">
        <v>589</v>
      </c>
      <c r="H330" s="15">
        <f t="shared" si="38"/>
        <v>0</v>
      </c>
      <c r="I330" s="15">
        <f t="shared" si="39"/>
        <v>0</v>
      </c>
      <c r="J330" s="58">
        <f>'Fashring Assumptions'!$M$7*'Fashring Counterfactual'!F330</f>
        <v>0</v>
      </c>
      <c r="K330" s="58">
        <f>'Fashring Assumptions'!$M$5*'Fashring Assumptions'!$M$7*'Fashring Counterfactual'!E330</f>
        <v>78.505096959436969</v>
      </c>
      <c r="L330" s="58">
        <f t="shared" si="40"/>
        <v>78.505096959436969</v>
      </c>
    </row>
    <row r="331" spans="1:12" x14ac:dyDescent="0.3">
      <c r="A331" s="60">
        <v>42699</v>
      </c>
      <c r="B331" s="15">
        <f t="shared" si="35"/>
        <v>2016</v>
      </c>
      <c r="C331" s="15">
        <f t="shared" si="36"/>
        <v>11</v>
      </c>
      <c r="D331" s="15">
        <f t="shared" si="37"/>
        <v>25</v>
      </c>
      <c r="E331" s="64">
        <f t="shared" si="41"/>
        <v>4990.2315825809446</v>
      </c>
      <c r="F331" s="15">
        <f>IF(E330&gt;'Fashring Assumptions'!$Q$13,0,'Fashring Assumptions'!$Q$12)</f>
        <v>4292.1500312299531</v>
      </c>
      <c r="G331" s="15">
        <v>558</v>
      </c>
      <c r="H331" s="15">
        <f t="shared" si="38"/>
        <v>1</v>
      </c>
      <c r="I331" s="15">
        <f t="shared" si="39"/>
        <v>1000</v>
      </c>
      <c r="J331" s="58">
        <f>'Fashring Assumptions'!$M$7*'Fashring Counterfactual'!F331</f>
        <v>10730.375078074883</v>
      </c>
      <c r="K331" s="58">
        <f>'Fashring Assumptions'!$M$5*'Fashring Assumptions'!$M$7*'Fashring Counterfactual'!E331</f>
        <v>311.88947391130904</v>
      </c>
      <c r="L331" s="58">
        <f t="shared" si="40"/>
        <v>12042.264551986193</v>
      </c>
    </row>
    <row r="332" spans="1:12" x14ac:dyDescent="0.3">
      <c r="A332" s="60">
        <v>42700</v>
      </c>
      <c r="B332" s="15">
        <f t="shared" si="35"/>
        <v>2016</v>
      </c>
      <c r="C332" s="15">
        <f t="shared" si="36"/>
        <v>11</v>
      </c>
      <c r="D332" s="15">
        <f t="shared" si="37"/>
        <v>26</v>
      </c>
      <c r="E332" s="64">
        <f t="shared" si="41"/>
        <v>4429.2315825809446</v>
      </c>
      <c r="F332" s="15">
        <f>IF(E331&gt;'Fashring Assumptions'!$Q$13,0,'Fashring Assumptions'!$Q$12)</f>
        <v>0</v>
      </c>
      <c r="G332" s="15">
        <v>561</v>
      </c>
      <c r="H332" s="15">
        <f t="shared" si="38"/>
        <v>0</v>
      </c>
      <c r="I332" s="15">
        <f t="shared" si="39"/>
        <v>0</v>
      </c>
      <c r="J332" s="58">
        <f>'Fashring Assumptions'!$M$7*'Fashring Counterfactual'!F332</f>
        <v>0</v>
      </c>
      <c r="K332" s="58">
        <f>'Fashring Assumptions'!$M$5*'Fashring Assumptions'!$M$7*'Fashring Counterfactual'!E332</f>
        <v>276.82697391130904</v>
      </c>
      <c r="L332" s="58">
        <f t="shared" si="40"/>
        <v>276.82697391130904</v>
      </c>
    </row>
    <row r="333" spans="1:12" x14ac:dyDescent="0.3">
      <c r="A333" s="60">
        <v>42701</v>
      </c>
      <c r="B333" s="15">
        <f t="shared" si="35"/>
        <v>2016</v>
      </c>
      <c r="C333" s="15">
        <f t="shared" si="36"/>
        <v>11</v>
      </c>
      <c r="D333" s="15">
        <f t="shared" si="37"/>
        <v>27</v>
      </c>
      <c r="E333" s="64">
        <f t="shared" si="41"/>
        <v>3938.2315825809446</v>
      </c>
      <c r="F333" s="15">
        <f>IF(E332&gt;'Fashring Assumptions'!$Q$13,0,'Fashring Assumptions'!$Q$12)</f>
        <v>0</v>
      </c>
      <c r="G333" s="15">
        <v>491</v>
      </c>
      <c r="H333" s="15">
        <f t="shared" si="38"/>
        <v>0</v>
      </c>
      <c r="I333" s="15">
        <f t="shared" si="39"/>
        <v>0</v>
      </c>
      <c r="J333" s="58">
        <f>'Fashring Assumptions'!$M$7*'Fashring Counterfactual'!F333</f>
        <v>0</v>
      </c>
      <c r="K333" s="58">
        <f>'Fashring Assumptions'!$M$5*'Fashring Assumptions'!$M$7*'Fashring Counterfactual'!E333</f>
        <v>246.13947391130904</v>
      </c>
      <c r="L333" s="58">
        <f t="shared" si="40"/>
        <v>246.13947391130904</v>
      </c>
    </row>
    <row r="334" spans="1:12" x14ac:dyDescent="0.3">
      <c r="A334" s="60">
        <v>42702</v>
      </c>
      <c r="B334" s="15">
        <f t="shared" si="35"/>
        <v>2016</v>
      </c>
      <c r="C334" s="15">
        <f t="shared" si="36"/>
        <v>11</v>
      </c>
      <c r="D334" s="15">
        <f t="shared" si="37"/>
        <v>28</v>
      </c>
      <c r="E334" s="64">
        <f t="shared" si="41"/>
        <v>3343.2315825809446</v>
      </c>
      <c r="F334" s="15">
        <f>IF(E333&gt;'Fashring Assumptions'!$Q$13,0,'Fashring Assumptions'!$Q$12)</f>
        <v>0</v>
      </c>
      <c r="G334" s="15">
        <v>595</v>
      </c>
      <c r="H334" s="15">
        <f t="shared" si="38"/>
        <v>0</v>
      </c>
      <c r="I334" s="15">
        <f t="shared" si="39"/>
        <v>0</v>
      </c>
      <c r="J334" s="58">
        <f>'Fashring Assumptions'!$M$7*'Fashring Counterfactual'!F334</f>
        <v>0</v>
      </c>
      <c r="K334" s="58">
        <f>'Fashring Assumptions'!$M$5*'Fashring Assumptions'!$M$7*'Fashring Counterfactual'!E334</f>
        <v>208.95197391130904</v>
      </c>
      <c r="L334" s="58">
        <f t="shared" si="40"/>
        <v>208.95197391130904</v>
      </c>
    </row>
    <row r="335" spans="1:12" x14ac:dyDescent="0.3">
      <c r="A335" s="60">
        <v>42703</v>
      </c>
      <c r="B335" s="15">
        <f t="shared" si="35"/>
        <v>2016</v>
      </c>
      <c r="C335" s="15">
        <f t="shared" si="36"/>
        <v>11</v>
      </c>
      <c r="D335" s="15">
        <f t="shared" si="37"/>
        <v>29</v>
      </c>
      <c r="E335" s="64">
        <f t="shared" si="41"/>
        <v>2773.2315825809446</v>
      </c>
      <c r="F335" s="15">
        <f>IF(E334&gt;'Fashring Assumptions'!$Q$13,0,'Fashring Assumptions'!$Q$12)</f>
        <v>0</v>
      </c>
      <c r="G335" s="15">
        <v>570</v>
      </c>
      <c r="H335" s="15">
        <f t="shared" si="38"/>
        <v>0</v>
      </c>
      <c r="I335" s="15">
        <f t="shared" si="39"/>
        <v>0</v>
      </c>
      <c r="J335" s="58">
        <f>'Fashring Assumptions'!$M$7*'Fashring Counterfactual'!F335</f>
        <v>0</v>
      </c>
      <c r="K335" s="58">
        <f>'Fashring Assumptions'!$M$5*'Fashring Assumptions'!$M$7*'Fashring Counterfactual'!E335</f>
        <v>173.32697391130904</v>
      </c>
      <c r="L335" s="58">
        <f t="shared" si="40"/>
        <v>173.32697391130904</v>
      </c>
    </row>
    <row r="336" spans="1:12" x14ac:dyDescent="0.3">
      <c r="A336" s="60">
        <v>42704</v>
      </c>
      <c r="B336" s="15">
        <f t="shared" si="35"/>
        <v>2016</v>
      </c>
      <c r="C336" s="15">
        <f t="shared" si="36"/>
        <v>11</v>
      </c>
      <c r="D336" s="15">
        <f t="shared" si="37"/>
        <v>30</v>
      </c>
      <c r="E336" s="64">
        <f t="shared" si="41"/>
        <v>2183.2315825809446</v>
      </c>
      <c r="F336" s="15">
        <f>IF(E335&gt;'Fashring Assumptions'!$Q$13,0,'Fashring Assumptions'!$Q$12)</f>
        <v>0</v>
      </c>
      <c r="G336" s="15">
        <v>590</v>
      </c>
      <c r="H336" s="15">
        <f t="shared" si="38"/>
        <v>0</v>
      </c>
      <c r="I336" s="15">
        <f t="shared" si="39"/>
        <v>0</v>
      </c>
      <c r="J336" s="58">
        <f>'Fashring Assumptions'!$M$7*'Fashring Counterfactual'!F336</f>
        <v>0</v>
      </c>
      <c r="K336" s="58">
        <f>'Fashring Assumptions'!$M$5*'Fashring Assumptions'!$M$7*'Fashring Counterfactual'!E336</f>
        <v>136.45197391130904</v>
      </c>
      <c r="L336" s="58">
        <f t="shared" si="40"/>
        <v>136.45197391130904</v>
      </c>
    </row>
    <row r="337" spans="1:12" x14ac:dyDescent="0.3">
      <c r="A337" s="60">
        <v>42705</v>
      </c>
      <c r="B337" s="15">
        <f t="shared" si="35"/>
        <v>2016</v>
      </c>
      <c r="C337" s="15">
        <f t="shared" si="36"/>
        <v>12</v>
      </c>
      <c r="D337" s="15">
        <f t="shared" si="37"/>
        <v>1</v>
      </c>
      <c r="E337" s="64">
        <f t="shared" si="41"/>
        <v>1557.2315825809446</v>
      </c>
      <c r="F337" s="15">
        <f>IF(E336&gt;'Fashring Assumptions'!$Q$13,0,'Fashring Assumptions'!$Q$12)</f>
        <v>0</v>
      </c>
      <c r="G337" s="15">
        <v>626</v>
      </c>
      <c r="H337" s="15">
        <f t="shared" si="38"/>
        <v>0</v>
      </c>
      <c r="I337" s="15">
        <f t="shared" si="39"/>
        <v>0</v>
      </c>
      <c r="J337" s="58">
        <f>'Fashring Assumptions'!$M$7*'Fashring Counterfactual'!F337</f>
        <v>0</v>
      </c>
      <c r="K337" s="58">
        <f>'Fashring Assumptions'!$M$5*'Fashring Assumptions'!$M$7*'Fashring Counterfactual'!E337</f>
        <v>97.32697391130904</v>
      </c>
      <c r="L337" s="58">
        <f t="shared" si="40"/>
        <v>97.32697391130904</v>
      </c>
    </row>
    <row r="338" spans="1:12" x14ac:dyDescent="0.3">
      <c r="A338" s="60">
        <v>42706</v>
      </c>
      <c r="B338" s="15">
        <f t="shared" si="35"/>
        <v>2016</v>
      </c>
      <c r="C338" s="15">
        <f t="shared" si="36"/>
        <v>12</v>
      </c>
      <c r="D338" s="15">
        <f t="shared" si="37"/>
        <v>2</v>
      </c>
      <c r="E338" s="64">
        <f t="shared" si="41"/>
        <v>989.23158258094463</v>
      </c>
      <c r="F338" s="15">
        <f>IF(E337&gt;'Fashring Assumptions'!$Q$13,0,'Fashring Assumptions'!$Q$12)</f>
        <v>0</v>
      </c>
      <c r="G338" s="15">
        <v>568</v>
      </c>
      <c r="H338" s="15">
        <f t="shared" si="38"/>
        <v>0</v>
      </c>
      <c r="I338" s="15">
        <f t="shared" si="39"/>
        <v>0</v>
      </c>
      <c r="J338" s="58">
        <f>'Fashring Assumptions'!$M$7*'Fashring Counterfactual'!F338</f>
        <v>0</v>
      </c>
      <c r="K338" s="58">
        <f>'Fashring Assumptions'!$M$5*'Fashring Assumptions'!$M$7*'Fashring Counterfactual'!E338</f>
        <v>61.82697391130904</v>
      </c>
      <c r="L338" s="58">
        <f t="shared" si="40"/>
        <v>61.82697391130904</v>
      </c>
    </row>
    <row r="339" spans="1:12" x14ac:dyDescent="0.3">
      <c r="A339" s="60">
        <v>42707</v>
      </c>
      <c r="B339" s="15">
        <f t="shared" si="35"/>
        <v>2016</v>
      </c>
      <c r="C339" s="15">
        <f t="shared" si="36"/>
        <v>12</v>
      </c>
      <c r="D339" s="15">
        <f t="shared" si="37"/>
        <v>3</v>
      </c>
      <c r="E339" s="64">
        <f t="shared" si="41"/>
        <v>4717.3816138108978</v>
      </c>
      <c r="F339" s="15">
        <f>IF(E338&gt;'Fashring Assumptions'!$Q$13,0,'Fashring Assumptions'!$Q$12)</f>
        <v>4292.1500312299531</v>
      </c>
      <c r="G339" s="15">
        <v>564</v>
      </c>
      <c r="H339" s="15">
        <f t="shared" si="38"/>
        <v>1</v>
      </c>
      <c r="I339" s="15">
        <f t="shared" si="39"/>
        <v>1000</v>
      </c>
      <c r="J339" s="58">
        <f>'Fashring Assumptions'!$M$7*'Fashring Counterfactual'!F339</f>
        <v>10730.375078074883</v>
      </c>
      <c r="K339" s="58">
        <f>'Fashring Assumptions'!$M$5*'Fashring Assumptions'!$M$7*'Fashring Counterfactual'!E339</f>
        <v>294.83635086318111</v>
      </c>
      <c r="L339" s="58">
        <f t="shared" si="40"/>
        <v>12025.211428938064</v>
      </c>
    </row>
    <row r="340" spans="1:12" x14ac:dyDescent="0.3">
      <c r="A340" s="60">
        <v>42708</v>
      </c>
      <c r="B340" s="15">
        <f t="shared" si="35"/>
        <v>2016</v>
      </c>
      <c r="C340" s="15">
        <f t="shared" si="36"/>
        <v>12</v>
      </c>
      <c r="D340" s="15">
        <f t="shared" si="37"/>
        <v>4</v>
      </c>
      <c r="E340" s="64">
        <f t="shared" si="41"/>
        <v>4189.3816138108978</v>
      </c>
      <c r="F340" s="15">
        <f>IF(E339&gt;'Fashring Assumptions'!$Q$13,0,'Fashring Assumptions'!$Q$12)</f>
        <v>0</v>
      </c>
      <c r="G340" s="15">
        <v>528</v>
      </c>
      <c r="H340" s="15">
        <f t="shared" si="38"/>
        <v>0</v>
      </c>
      <c r="I340" s="15">
        <f t="shared" si="39"/>
        <v>0</v>
      </c>
      <c r="J340" s="58">
        <f>'Fashring Assumptions'!$M$7*'Fashring Counterfactual'!F340</f>
        <v>0</v>
      </c>
      <c r="K340" s="58">
        <f>'Fashring Assumptions'!$M$5*'Fashring Assumptions'!$M$7*'Fashring Counterfactual'!E340</f>
        <v>261.83635086318111</v>
      </c>
      <c r="L340" s="58">
        <f t="shared" si="40"/>
        <v>261.83635086318111</v>
      </c>
    </row>
    <row r="341" spans="1:12" x14ac:dyDescent="0.3">
      <c r="A341" s="60">
        <v>42709</v>
      </c>
      <c r="B341" s="15">
        <f t="shared" si="35"/>
        <v>2016</v>
      </c>
      <c r="C341" s="15">
        <f t="shared" si="36"/>
        <v>12</v>
      </c>
      <c r="D341" s="15">
        <f t="shared" si="37"/>
        <v>5</v>
      </c>
      <c r="E341" s="64">
        <f t="shared" si="41"/>
        <v>3609.3816138108978</v>
      </c>
      <c r="F341" s="15">
        <f>IF(E340&gt;'Fashring Assumptions'!$Q$13,0,'Fashring Assumptions'!$Q$12)</f>
        <v>0</v>
      </c>
      <c r="G341" s="15">
        <v>580</v>
      </c>
      <c r="H341" s="15">
        <f t="shared" si="38"/>
        <v>0</v>
      </c>
      <c r="I341" s="15">
        <f t="shared" si="39"/>
        <v>0</v>
      </c>
      <c r="J341" s="58">
        <f>'Fashring Assumptions'!$M$7*'Fashring Counterfactual'!F341</f>
        <v>0</v>
      </c>
      <c r="K341" s="58">
        <f>'Fashring Assumptions'!$M$5*'Fashring Assumptions'!$M$7*'Fashring Counterfactual'!E341</f>
        <v>225.58635086318111</v>
      </c>
      <c r="L341" s="58">
        <f t="shared" si="40"/>
        <v>225.58635086318111</v>
      </c>
    </row>
    <row r="342" spans="1:12" x14ac:dyDescent="0.3">
      <c r="A342" s="60">
        <v>42710</v>
      </c>
      <c r="B342" s="15">
        <f t="shared" si="35"/>
        <v>2016</v>
      </c>
      <c r="C342" s="15">
        <f t="shared" si="36"/>
        <v>12</v>
      </c>
      <c r="D342" s="15">
        <f t="shared" si="37"/>
        <v>6</v>
      </c>
      <c r="E342" s="64">
        <f t="shared" si="41"/>
        <v>3028.3816138108978</v>
      </c>
      <c r="F342" s="15">
        <f>IF(E341&gt;'Fashring Assumptions'!$Q$13,0,'Fashring Assumptions'!$Q$12)</f>
        <v>0</v>
      </c>
      <c r="G342" s="15">
        <v>581</v>
      </c>
      <c r="H342" s="15">
        <f t="shared" si="38"/>
        <v>0</v>
      </c>
      <c r="I342" s="15">
        <f t="shared" si="39"/>
        <v>0</v>
      </c>
      <c r="J342" s="58">
        <f>'Fashring Assumptions'!$M$7*'Fashring Counterfactual'!F342</f>
        <v>0</v>
      </c>
      <c r="K342" s="58">
        <f>'Fashring Assumptions'!$M$5*'Fashring Assumptions'!$M$7*'Fashring Counterfactual'!E342</f>
        <v>189.27385086318111</v>
      </c>
      <c r="L342" s="58">
        <f t="shared" si="40"/>
        <v>189.27385086318111</v>
      </c>
    </row>
    <row r="343" spans="1:12" x14ac:dyDescent="0.3">
      <c r="A343" s="60">
        <v>42711</v>
      </c>
      <c r="B343" s="15">
        <f t="shared" si="35"/>
        <v>2016</v>
      </c>
      <c r="C343" s="15">
        <f t="shared" si="36"/>
        <v>12</v>
      </c>
      <c r="D343" s="15">
        <f t="shared" si="37"/>
        <v>7</v>
      </c>
      <c r="E343" s="64">
        <f t="shared" si="41"/>
        <v>2462.3816138108978</v>
      </c>
      <c r="F343" s="15">
        <f>IF(E342&gt;'Fashring Assumptions'!$Q$13,0,'Fashring Assumptions'!$Q$12)</f>
        <v>0</v>
      </c>
      <c r="G343" s="15">
        <v>566</v>
      </c>
      <c r="H343" s="15">
        <f t="shared" si="38"/>
        <v>0</v>
      </c>
      <c r="I343" s="15">
        <f t="shared" si="39"/>
        <v>0</v>
      </c>
      <c r="J343" s="58">
        <f>'Fashring Assumptions'!$M$7*'Fashring Counterfactual'!F343</f>
        <v>0</v>
      </c>
      <c r="K343" s="58">
        <f>'Fashring Assumptions'!$M$5*'Fashring Assumptions'!$M$7*'Fashring Counterfactual'!E343</f>
        <v>153.89885086318111</v>
      </c>
      <c r="L343" s="58">
        <f t="shared" si="40"/>
        <v>153.89885086318111</v>
      </c>
    </row>
    <row r="344" spans="1:12" x14ac:dyDescent="0.3">
      <c r="A344" s="60">
        <v>42712</v>
      </c>
      <c r="B344" s="15">
        <f t="shared" si="35"/>
        <v>2016</v>
      </c>
      <c r="C344" s="15">
        <f t="shared" si="36"/>
        <v>12</v>
      </c>
      <c r="D344" s="15">
        <f t="shared" si="37"/>
        <v>8</v>
      </c>
      <c r="E344" s="64">
        <f t="shared" si="41"/>
        <v>1891.3816138108978</v>
      </c>
      <c r="F344" s="15">
        <f>IF(E343&gt;'Fashring Assumptions'!$Q$13,0,'Fashring Assumptions'!$Q$12)</f>
        <v>0</v>
      </c>
      <c r="G344" s="15">
        <v>571</v>
      </c>
      <c r="H344" s="15">
        <f t="shared" si="38"/>
        <v>0</v>
      </c>
      <c r="I344" s="15">
        <f t="shared" si="39"/>
        <v>0</v>
      </c>
      <c r="J344" s="58">
        <f>'Fashring Assumptions'!$M$7*'Fashring Counterfactual'!F344</f>
        <v>0</v>
      </c>
      <c r="K344" s="58">
        <f>'Fashring Assumptions'!$M$5*'Fashring Assumptions'!$M$7*'Fashring Counterfactual'!E344</f>
        <v>118.21135086318111</v>
      </c>
      <c r="L344" s="58">
        <f t="shared" si="40"/>
        <v>118.21135086318111</v>
      </c>
    </row>
    <row r="345" spans="1:12" x14ac:dyDescent="0.3">
      <c r="A345" s="60">
        <v>42713</v>
      </c>
      <c r="B345" s="15">
        <f t="shared" si="35"/>
        <v>2016</v>
      </c>
      <c r="C345" s="15">
        <f t="shared" si="36"/>
        <v>12</v>
      </c>
      <c r="D345" s="15">
        <f t="shared" si="37"/>
        <v>9</v>
      </c>
      <c r="E345" s="64">
        <f t="shared" si="41"/>
        <v>1318.3816138108978</v>
      </c>
      <c r="F345" s="15">
        <f>IF(E344&gt;'Fashring Assumptions'!$Q$13,0,'Fashring Assumptions'!$Q$12)</f>
        <v>0</v>
      </c>
      <c r="G345" s="15">
        <v>573</v>
      </c>
      <c r="H345" s="15">
        <f t="shared" si="38"/>
        <v>0</v>
      </c>
      <c r="I345" s="15">
        <f t="shared" si="39"/>
        <v>0</v>
      </c>
      <c r="J345" s="58">
        <f>'Fashring Assumptions'!$M$7*'Fashring Counterfactual'!F345</f>
        <v>0</v>
      </c>
      <c r="K345" s="58">
        <f>'Fashring Assumptions'!$M$5*'Fashring Assumptions'!$M$7*'Fashring Counterfactual'!E345</f>
        <v>82.39885086318111</v>
      </c>
      <c r="L345" s="58">
        <f t="shared" si="40"/>
        <v>82.39885086318111</v>
      </c>
    </row>
    <row r="346" spans="1:12" x14ac:dyDescent="0.3">
      <c r="A346" s="60">
        <v>42714</v>
      </c>
      <c r="B346" s="15">
        <f t="shared" si="35"/>
        <v>2016</v>
      </c>
      <c r="C346" s="15">
        <f t="shared" si="36"/>
        <v>12</v>
      </c>
      <c r="D346" s="15">
        <f t="shared" si="37"/>
        <v>10</v>
      </c>
      <c r="E346" s="64">
        <f t="shared" si="41"/>
        <v>788.38161381089776</v>
      </c>
      <c r="F346" s="15">
        <f>IF(E345&gt;'Fashring Assumptions'!$Q$13,0,'Fashring Assumptions'!$Q$12)</f>
        <v>0</v>
      </c>
      <c r="G346" s="15">
        <v>530</v>
      </c>
      <c r="H346" s="15">
        <f t="shared" si="38"/>
        <v>0</v>
      </c>
      <c r="I346" s="15">
        <f t="shared" si="39"/>
        <v>0</v>
      </c>
      <c r="J346" s="58">
        <f>'Fashring Assumptions'!$M$7*'Fashring Counterfactual'!F346</f>
        <v>0</v>
      </c>
      <c r="K346" s="58">
        <f>'Fashring Assumptions'!$M$5*'Fashring Assumptions'!$M$7*'Fashring Counterfactual'!E346</f>
        <v>49.27385086318111</v>
      </c>
      <c r="L346" s="58">
        <f t="shared" si="40"/>
        <v>49.27385086318111</v>
      </c>
    </row>
    <row r="347" spans="1:12" x14ac:dyDescent="0.3">
      <c r="A347" s="60">
        <v>42715</v>
      </c>
      <c r="B347" s="15">
        <f t="shared" si="35"/>
        <v>2016</v>
      </c>
      <c r="C347" s="15">
        <f t="shared" si="36"/>
        <v>12</v>
      </c>
      <c r="D347" s="15">
        <f t="shared" si="37"/>
        <v>11</v>
      </c>
      <c r="E347" s="64">
        <f t="shared" si="41"/>
        <v>4504.5316450408509</v>
      </c>
      <c r="F347" s="15">
        <f>IF(E346&gt;'Fashring Assumptions'!$Q$13,0,'Fashring Assumptions'!$Q$12)</f>
        <v>4292.1500312299531</v>
      </c>
      <c r="G347" s="15">
        <v>576</v>
      </c>
      <c r="H347" s="15">
        <f t="shared" si="38"/>
        <v>1</v>
      </c>
      <c r="I347" s="15">
        <f t="shared" si="39"/>
        <v>1000</v>
      </c>
      <c r="J347" s="58">
        <f>'Fashring Assumptions'!$M$7*'Fashring Counterfactual'!F347</f>
        <v>10730.375078074883</v>
      </c>
      <c r="K347" s="58">
        <f>'Fashring Assumptions'!$M$5*'Fashring Assumptions'!$M$7*'Fashring Counterfactual'!E347</f>
        <v>281.53322781505318</v>
      </c>
      <c r="L347" s="58">
        <f t="shared" si="40"/>
        <v>12011.908305889936</v>
      </c>
    </row>
    <row r="348" spans="1:12" x14ac:dyDescent="0.3">
      <c r="A348" s="60">
        <v>42716</v>
      </c>
      <c r="B348" s="15">
        <f t="shared" si="35"/>
        <v>2016</v>
      </c>
      <c r="C348" s="15">
        <f t="shared" si="36"/>
        <v>12</v>
      </c>
      <c r="D348" s="15">
        <f t="shared" si="37"/>
        <v>12</v>
      </c>
      <c r="E348" s="64">
        <f t="shared" si="41"/>
        <v>3917.5316450408509</v>
      </c>
      <c r="F348" s="15">
        <f>IF(E347&gt;'Fashring Assumptions'!$Q$13,0,'Fashring Assumptions'!$Q$12)</f>
        <v>0</v>
      </c>
      <c r="G348" s="15">
        <v>587</v>
      </c>
      <c r="H348" s="15">
        <f t="shared" si="38"/>
        <v>0</v>
      </c>
      <c r="I348" s="15">
        <f t="shared" si="39"/>
        <v>0</v>
      </c>
      <c r="J348" s="58">
        <f>'Fashring Assumptions'!$M$7*'Fashring Counterfactual'!F348</f>
        <v>0</v>
      </c>
      <c r="K348" s="58">
        <f>'Fashring Assumptions'!$M$5*'Fashring Assumptions'!$M$7*'Fashring Counterfactual'!E348</f>
        <v>244.84572781505318</v>
      </c>
      <c r="L348" s="58">
        <f t="shared" si="40"/>
        <v>244.84572781505318</v>
      </c>
    </row>
    <row r="349" spans="1:12" x14ac:dyDescent="0.3">
      <c r="A349" s="60">
        <v>42717</v>
      </c>
      <c r="B349" s="15">
        <f t="shared" si="35"/>
        <v>2016</v>
      </c>
      <c r="C349" s="15">
        <f t="shared" si="36"/>
        <v>12</v>
      </c>
      <c r="D349" s="15">
        <f t="shared" si="37"/>
        <v>13</v>
      </c>
      <c r="E349" s="64">
        <f t="shared" si="41"/>
        <v>3416.5316450408509</v>
      </c>
      <c r="F349" s="15">
        <f>IF(E348&gt;'Fashring Assumptions'!$Q$13,0,'Fashring Assumptions'!$Q$12)</f>
        <v>0</v>
      </c>
      <c r="G349" s="15">
        <v>501</v>
      </c>
      <c r="H349" s="15">
        <f t="shared" si="38"/>
        <v>0</v>
      </c>
      <c r="I349" s="15">
        <f t="shared" si="39"/>
        <v>0</v>
      </c>
      <c r="J349" s="58">
        <f>'Fashring Assumptions'!$M$7*'Fashring Counterfactual'!F349</f>
        <v>0</v>
      </c>
      <c r="K349" s="58">
        <f>'Fashring Assumptions'!$M$5*'Fashring Assumptions'!$M$7*'Fashring Counterfactual'!E349</f>
        <v>213.53322781505318</v>
      </c>
      <c r="L349" s="58">
        <f t="shared" si="40"/>
        <v>213.53322781505318</v>
      </c>
    </row>
    <row r="350" spans="1:12" x14ac:dyDescent="0.3">
      <c r="A350" s="60">
        <v>42718</v>
      </c>
      <c r="B350" s="15">
        <f t="shared" si="35"/>
        <v>2016</v>
      </c>
      <c r="C350" s="15">
        <f t="shared" si="36"/>
        <v>12</v>
      </c>
      <c r="D350" s="15">
        <f t="shared" si="37"/>
        <v>14</v>
      </c>
      <c r="E350" s="64">
        <f t="shared" si="41"/>
        <v>2876.5316450408509</v>
      </c>
      <c r="F350" s="15">
        <f>IF(E349&gt;'Fashring Assumptions'!$Q$13,0,'Fashring Assumptions'!$Q$12)</f>
        <v>0</v>
      </c>
      <c r="G350" s="15">
        <v>540</v>
      </c>
      <c r="H350" s="15">
        <f t="shared" si="38"/>
        <v>0</v>
      </c>
      <c r="I350" s="15">
        <f t="shared" si="39"/>
        <v>0</v>
      </c>
      <c r="J350" s="58">
        <f>'Fashring Assumptions'!$M$7*'Fashring Counterfactual'!F350</f>
        <v>0</v>
      </c>
      <c r="K350" s="58">
        <f>'Fashring Assumptions'!$M$5*'Fashring Assumptions'!$M$7*'Fashring Counterfactual'!E350</f>
        <v>179.78322781505318</v>
      </c>
      <c r="L350" s="58">
        <f t="shared" si="40"/>
        <v>179.78322781505318</v>
      </c>
    </row>
    <row r="351" spans="1:12" x14ac:dyDescent="0.3">
      <c r="A351" s="60">
        <v>42719</v>
      </c>
      <c r="B351" s="15">
        <f t="shared" si="35"/>
        <v>2016</v>
      </c>
      <c r="C351" s="15">
        <f t="shared" si="36"/>
        <v>12</v>
      </c>
      <c r="D351" s="15">
        <f t="shared" si="37"/>
        <v>15</v>
      </c>
      <c r="E351" s="64">
        <f t="shared" si="41"/>
        <v>2244.5316450408509</v>
      </c>
      <c r="F351" s="15">
        <f>IF(E350&gt;'Fashring Assumptions'!$Q$13,0,'Fashring Assumptions'!$Q$12)</f>
        <v>0</v>
      </c>
      <c r="G351" s="15">
        <v>632</v>
      </c>
      <c r="H351" s="15">
        <f t="shared" si="38"/>
        <v>0</v>
      </c>
      <c r="I351" s="15">
        <f t="shared" si="39"/>
        <v>0</v>
      </c>
      <c r="J351" s="58">
        <f>'Fashring Assumptions'!$M$7*'Fashring Counterfactual'!F351</f>
        <v>0</v>
      </c>
      <c r="K351" s="58">
        <f>'Fashring Assumptions'!$M$5*'Fashring Assumptions'!$M$7*'Fashring Counterfactual'!E351</f>
        <v>140.28322781505318</v>
      </c>
      <c r="L351" s="58">
        <f t="shared" si="40"/>
        <v>140.28322781505318</v>
      </c>
    </row>
    <row r="352" spans="1:12" x14ac:dyDescent="0.3">
      <c r="A352" s="60">
        <v>42720</v>
      </c>
      <c r="B352" s="15">
        <f t="shared" si="35"/>
        <v>2016</v>
      </c>
      <c r="C352" s="15">
        <f t="shared" si="36"/>
        <v>12</v>
      </c>
      <c r="D352" s="15">
        <f t="shared" si="37"/>
        <v>16</v>
      </c>
      <c r="E352" s="64">
        <f t="shared" si="41"/>
        <v>1646.5316450408509</v>
      </c>
      <c r="F352" s="15">
        <f>IF(E351&gt;'Fashring Assumptions'!$Q$13,0,'Fashring Assumptions'!$Q$12)</f>
        <v>0</v>
      </c>
      <c r="G352" s="15">
        <v>598</v>
      </c>
      <c r="H352" s="15">
        <f t="shared" si="38"/>
        <v>0</v>
      </c>
      <c r="I352" s="15">
        <f t="shared" si="39"/>
        <v>0</v>
      </c>
      <c r="J352" s="58">
        <f>'Fashring Assumptions'!$M$7*'Fashring Counterfactual'!F352</f>
        <v>0</v>
      </c>
      <c r="K352" s="58">
        <f>'Fashring Assumptions'!$M$5*'Fashring Assumptions'!$M$7*'Fashring Counterfactual'!E352</f>
        <v>102.90822781505318</v>
      </c>
      <c r="L352" s="58">
        <f t="shared" si="40"/>
        <v>102.90822781505318</v>
      </c>
    </row>
    <row r="353" spans="1:12" x14ac:dyDescent="0.3">
      <c r="A353" s="60">
        <v>42721</v>
      </c>
      <c r="B353" s="15">
        <f t="shared" si="35"/>
        <v>2016</v>
      </c>
      <c r="C353" s="15">
        <f t="shared" si="36"/>
        <v>12</v>
      </c>
      <c r="D353" s="15">
        <f t="shared" si="37"/>
        <v>17</v>
      </c>
      <c r="E353" s="64">
        <f t="shared" si="41"/>
        <v>1024.5316450408509</v>
      </c>
      <c r="F353" s="15">
        <f>IF(E352&gt;'Fashring Assumptions'!$Q$13,0,'Fashring Assumptions'!$Q$12)</f>
        <v>0</v>
      </c>
      <c r="G353" s="15">
        <v>622</v>
      </c>
      <c r="H353" s="15">
        <f t="shared" si="38"/>
        <v>0</v>
      </c>
      <c r="I353" s="15">
        <f t="shared" si="39"/>
        <v>0</v>
      </c>
      <c r="J353" s="58">
        <f>'Fashring Assumptions'!$M$7*'Fashring Counterfactual'!F353</f>
        <v>0</v>
      </c>
      <c r="K353" s="58">
        <f>'Fashring Assumptions'!$M$5*'Fashring Assumptions'!$M$7*'Fashring Counterfactual'!E353</f>
        <v>64.033227815053181</v>
      </c>
      <c r="L353" s="58">
        <f t="shared" si="40"/>
        <v>64.033227815053181</v>
      </c>
    </row>
    <row r="354" spans="1:12" x14ac:dyDescent="0.3">
      <c r="A354" s="60">
        <v>42722</v>
      </c>
      <c r="B354" s="15">
        <f t="shared" si="35"/>
        <v>2016</v>
      </c>
      <c r="C354" s="15">
        <f t="shared" si="36"/>
        <v>12</v>
      </c>
      <c r="D354" s="15">
        <f t="shared" si="37"/>
        <v>18</v>
      </c>
      <c r="E354" s="64">
        <f t="shared" si="41"/>
        <v>4742.681676270804</v>
      </c>
      <c r="F354" s="15">
        <f>IF(E353&gt;'Fashring Assumptions'!$Q$13,0,'Fashring Assumptions'!$Q$12)</f>
        <v>4292.1500312299531</v>
      </c>
      <c r="G354" s="15">
        <v>574</v>
      </c>
      <c r="H354" s="15">
        <f t="shared" si="38"/>
        <v>1</v>
      </c>
      <c r="I354" s="15">
        <f t="shared" si="39"/>
        <v>1000</v>
      </c>
      <c r="J354" s="58">
        <f>'Fashring Assumptions'!$M$7*'Fashring Counterfactual'!F354</f>
        <v>10730.375078074883</v>
      </c>
      <c r="K354" s="58">
        <f>'Fashring Assumptions'!$M$5*'Fashring Assumptions'!$M$7*'Fashring Counterfactual'!E354</f>
        <v>296.41760476692525</v>
      </c>
      <c r="L354" s="58">
        <f t="shared" si="40"/>
        <v>12026.792682841809</v>
      </c>
    </row>
    <row r="355" spans="1:12" x14ac:dyDescent="0.3">
      <c r="A355" s="60">
        <v>42723</v>
      </c>
      <c r="B355" s="15">
        <f t="shared" si="35"/>
        <v>2016</v>
      </c>
      <c r="C355" s="15">
        <f t="shared" si="36"/>
        <v>12</v>
      </c>
      <c r="D355" s="15">
        <f t="shared" si="37"/>
        <v>19</v>
      </c>
      <c r="E355" s="64">
        <f t="shared" si="41"/>
        <v>4141.681676270804</v>
      </c>
      <c r="F355" s="15">
        <f>IF(E354&gt;'Fashring Assumptions'!$Q$13,0,'Fashring Assumptions'!$Q$12)</f>
        <v>0</v>
      </c>
      <c r="G355" s="15">
        <v>601</v>
      </c>
      <c r="H355" s="15">
        <f t="shared" si="38"/>
        <v>0</v>
      </c>
      <c r="I355" s="15">
        <f t="shared" si="39"/>
        <v>0</v>
      </c>
      <c r="J355" s="58">
        <f>'Fashring Assumptions'!$M$7*'Fashring Counterfactual'!F355</f>
        <v>0</v>
      </c>
      <c r="K355" s="58">
        <f>'Fashring Assumptions'!$M$5*'Fashring Assumptions'!$M$7*'Fashring Counterfactual'!E355</f>
        <v>258.85510476692525</v>
      </c>
      <c r="L355" s="58">
        <f t="shared" si="40"/>
        <v>258.85510476692525</v>
      </c>
    </row>
    <row r="356" spans="1:12" x14ac:dyDescent="0.3">
      <c r="A356" s="60">
        <v>42724</v>
      </c>
      <c r="B356" s="15">
        <f t="shared" si="35"/>
        <v>2016</v>
      </c>
      <c r="C356" s="15">
        <f t="shared" si="36"/>
        <v>12</v>
      </c>
      <c r="D356" s="15">
        <f t="shared" si="37"/>
        <v>20</v>
      </c>
      <c r="E356" s="64">
        <f t="shared" si="41"/>
        <v>3536.681676270804</v>
      </c>
      <c r="F356" s="15">
        <f>IF(E355&gt;'Fashring Assumptions'!$Q$13,0,'Fashring Assumptions'!$Q$12)</f>
        <v>0</v>
      </c>
      <c r="G356" s="15">
        <v>605</v>
      </c>
      <c r="H356" s="15">
        <f t="shared" si="38"/>
        <v>0</v>
      </c>
      <c r="I356" s="15">
        <f t="shared" si="39"/>
        <v>0</v>
      </c>
      <c r="J356" s="58">
        <f>'Fashring Assumptions'!$M$7*'Fashring Counterfactual'!F356</f>
        <v>0</v>
      </c>
      <c r="K356" s="58">
        <f>'Fashring Assumptions'!$M$5*'Fashring Assumptions'!$M$7*'Fashring Counterfactual'!E356</f>
        <v>221.04260476692525</v>
      </c>
      <c r="L356" s="58">
        <f t="shared" si="40"/>
        <v>221.04260476692525</v>
      </c>
    </row>
    <row r="357" spans="1:12" x14ac:dyDescent="0.3">
      <c r="A357" s="60">
        <v>42725</v>
      </c>
      <c r="B357" s="15">
        <f t="shared" si="35"/>
        <v>2016</v>
      </c>
      <c r="C357" s="15">
        <f t="shared" si="36"/>
        <v>12</v>
      </c>
      <c r="D357" s="15">
        <f t="shared" si="37"/>
        <v>21</v>
      </c>
      <c r="E357" s="64">
        <f t="shared" si="41"/>
        <v>2961.681676270804</v>
      </c>
      <c r="F357" s="15">
        <f>IF(E356&gt;'Fashring Assumptions'!$Q$13,0,'Fashring Assumptions'!$Q$12)</f>
        <v>0</v>
      </c>
      <c r="G357" s="15">
        <v>575</v>
      </c>
      <c r="H357" s="15">
        <f t="shared" si="38"/>
        <v>0</v>
      </c>
      <c r="I357" s="15">
        <f t="shared" si="39"/>
        <v>0</v>
      </c>
      <c r="J357" s="58">
        <f>'Fashring Assumptions'!$M$7*'Fashring Counterfactual'!F357</f>
        <v>0</v>
      </c>
      <c r="K357" s="58">
        <f>'Fashring Assumptions'!$M$5*'Fashring Assumptions'!$M$7*'Fashring Counterfactual'!E357</f>
        <v>185.10510476692525</v>
      </c>
      <c r="L357" s="58">
        <f t="shared" si="40"/>
        <v>185.10510476692525</v>
      </c>
    </row>
    <row r="358" spans="1:12" x14ac:dyDescent="0.3">
      <c r="A358" s="60">
        <v>42726</v>
      </c>
      <c r="B358" s="15">
        <f t="shared" si="35"/>
        <v>2016</v>
      </c>
      <c r="C358" s="15">
        <f t="shared" si="36"/>
        <v>12</v>
      </c>
      <c r="D358" s="15">
        <f t="shared" si="37"/>
        <v>22</v>
      </c>
      <c r="E358" s="64">
        <f t="shared" si="41"/>
        <v>2386.681676270804</v>
      </c>
      <c r="F358" s="15">
        <f>IF(E357&gt;'Fashring Assumptions'!$Q$13,0,'Fashring Assumptions'!$Q$12)</f>
        <v>0</v>
      </c>
      <c r="G358" s="15">
        <v>575</v>
      </c>
      <c r="H358" s="15">
        <f t="shared" si="38"/>
        <v>0</v>
      </c>
      <c r="I358" s="15">
        <f t="shared" si="39"/>
        <v>0</v>
      </c>
      <c r="J358" s="58">
        <f>'Fashring Assumptions'!$M$7*'Fashring Counterfactual'!F358</f>
        <v>0</v>
      </c>
      <c r="K358" s="58">
        <f>'Fashring Assumptions'!$M$5*'Fashring Assumptions'!$M$7*'Fashring Counterfactual'!E358</f>
        <v>149.16760476692525</v>
      </c>
      <c r="L358" s="58">
        <f t="shared" si="40"/>
        <v>149.16760476692525</v>
      </c>
    </row>
    <row r="359" spans="1:12" x14ac:dyDescent="0.3">
      <c r="A359" s="60">
        <v>42727</v>
      </c>
      <c r="B359" s="15">
        <f t="shared" si="35"/>
        <v>2016</v>
      </c>
      <c r="C359" s="15">
        <f t="shared" si="36"/>
        <v>12</v>
      </c>
      <c r="D359" s="15">
        <f t="shared" si="37"/>
        <v>23</v>
      </c>
      <c r="E359" s="64">
        <f t="shared" si="41"/>
        <v>1827.681676270804</v>
      </c>
      <c r="F359" s="15">
        <f>IF(E358&gt;'Fashring Assumptions'!$Q$13,0,'Fashring Assumptions'!$Q$12)</f>
        <v>0</v>
      </c>
      <c r="G359" s="15">
        <v>559</v>
      </c>
      <c r="H359" s="15">
        <f t="shared" si="38"/>
        <v>0</v>
      </c>
      <c r="I359" s="15">
        <f t="shared" si="39"/>
        <v>0</v>
      </c>
      <c r="J359" s="58">
        <f>'Fashring Assumptions'!$M$7*'Fashring Counterfactual'!F359</f>
        <v>0</v>
      </c>
      <c r="K359" s="58">
        <f>'Fashring Assumptions'!$M$5*'Fashring Assumptions'!$M$7*'Fashring Counterfactual'!E359</f>
        <v>114.23010476692525</v>
      </c>
      <c r="L359" s="58">
        <f t="shared" si="40"/>
        <v>114.23010476692525</v>
      </c>
    </row>
    <row r="360" spans="1:12" x14ac:dyDescent="0.3">
      <c r="A360" s="60">
        <v>42728</v>
      </c>
      <c r="B360" s="15">
        <f t="shared" si="35"/>
        <v>2016</v>
      </c>
      <c r="C360" s="15">
        <f t="shared" si="36"/>
        <v>12</v>
      </c>
      <c r="D360" s="15">
        <f t="shared" si="37"/>
        <v>24</v>
      </c>
      <c r="E360" s="64">
        <f t="shared" si="41"/>
        <v>1185.681676270804</v>
      </c>
      <c r="F360" s="15">
        <f>IF(E359&gt;'Fashring Assumptions'!$Q$13,0,'Fashring Assumptions'!$Q$12)</f>
        <v>0</v>
      </c>
      <c r="G360" s="15">
        <v>642</v>
      </c>
      <c r="H360" s="15">
        <f t="shared" si="38"/>
        <v>0</v>
      </c>
      <c r="I360" s="15">
        <f t="shared" si="39"/>
        <v>0</v>
      </c>
      <c r="J360" s="58">
        <f>'Fashring Assumptions'!$M$7*'Fashring Counterfactual'!F360</f>
        <v>0</v>
      </c>
      <c r="K360" s="58">
        <f>'Fashring Assumptions'!$M$5*'Fashring Assumptions'!$M$7*'Fashring Counterfactual'!E360</f>
        <v>74.105104766925251</v>
      </c>
      <c r="L360" s="58">
        <f t="shared" si="40"/>
        <v>74.105104766925251</v>
      </c>
    </row>
    <row r="361" spans="1:12" x14ac:dyDescent="0.3">
      <c r="A361" s="60">
        <v>42729</v>
      </c>
      <c r="B361" s="15">
        <f t="shared" si="35"/>
        <v>2016</v>
      </c>
      <c r="C361" s="15">
        <f t="shared" si="36"/>
        <v>12</v>
      </c>
      <c r="D361" s="15">
        <f t="shared" si="37"/>
        <v>25</v>
      </c>
      <c r="E361" s="64">
        <f t="shared" si="41"/>
        <v>4908.8317075007571</v>
      </c>
      <c r="F361" s="15">
        <f>IF(E360&gt;'Fashring Assumptions'!$Q$13,0,'Fashring Assumptions'!$Q$12)</f>
        <v>4292.1500312299531</v>
      </c>
      <c r="G361" s="15">
        <v>569</v>
      </c>
      <c r="H361" s="15">
        <f t="shared" si="38"/>
        <v>1</v>
      </c>
      <c r="I361" s="15">
        <f t="shared" si="39"/>
        <v>1000</v>
      </c>
      <c r="J361" s="58">
        <f>'Fashring Assumptions'!$M$7*'Fashring Counterfactual'!F361</f>
        <v>10730.375078074883</v>
      </c>
      <c r="K361" s="58">
        <f>'Fashring Assumptions'!$M$5*'Fashring Assumptions'!$M$7*'Fashring Counterfactual'!E361</f>
        <v>306.80198171879732</v>
      </c>
      <c r="L361" s="58">
        <f t="shared" si="40"/>
        <v>12037.177059793681</v>
      </c>
    </row>
    <row r="362" spans="1:12" x14ac:dyDescent="0.3">
      <c r="A362" s="60">
        <v>42730</v>
      </c>
      <c r="B362" s="15">
        <f t="shared" si="35"/>
        <v>2016</v>
      </c>
      <c r="C362" s="15">
        <f t="shared" si="36"/>
        <v>12</v>
      </c>
      <c r="D362" s="15">
        <f t="shared" si="37"/>
        <v>26</v>
      </c>
      <c r="E362" s="64">
        <f t="shared" si="41"/>
        <v>4276.8317075007571</v>
      </c>
      <c r="F362" s="15">
        <f>IF(E361&gt;'Fashring Assumptions'!$Q$13,0,'Fashring Assumptions'!$Q$12)</f>
        <v>0</v>
      </c>
      <c r="G362" s="15">
        <v>632</v>
      </c>
      <c r="H362" s="15">
        <f t="shared" si="38"/>
        <v>0</v>
      </c>
      <c r="I362" s="15">
        <f t="shared" si="39"/>
        <v>0</v>
      </c>
      <c r="J362" s="58">
        <f>'Fashring Assumptions'!$M$7*'Fashring Counterfactual'!F362</f>
        <v>0</v>
      </c>
      <c r="K362" s="58">
        <f>'Fashring Assumptions'!$M$5*'Fashring Assumptions'!$M$7*'Fashring Counterfactual'!E362</f>
        <v>267.30198171879732</v>
      </c>
      <c r="L362" s="58">
        <f t="shared" si="40"/>
        <v>267.30198171879732</v>
      </c>
    </row>
    <row r="363" spans="1:12" x14ac:dyDescent="0.3">
      <c r="A363" s="60">
        <v>42731</v>
      </c>
      <c r="B363" s="15">
        <f t="shared" si="35"/>
        <v>2016</v>
      </c>
      <c r="C363" s="15">
        <f t="shared" si="36"/>
        <v>12</v>
      </c>
      <c r="D363" s="15">
        <f t="shared" si="37"/>
        <v>27</v>
      </c>
      <c r="E363" s="64">
        <f t="shared" si="41"/>
        <v>3720.8317075007571</v>
      </c>
      <c r="F363" s="15">
        <f>IF(E362&gt;'Fashring Assumptions'!$Q$13,0,'Fashring Assumptions'!$Q$12)</f>
        <v>0</v>
      </c>
      <c r="G363" s="15">
        <v>556</v>
      </c>
      <c r="H363" s="15">
        <f t="shared" si="38"/>
        <v>0</v>
      </c>
      <c r="I363" s="15">
        <f t="shared" si="39"/>
        <v>0</v>
      </c>
      <c r="J363" s="58">
        <f>'Fashring Assumptions'!$M$7*'Fashring Counterfactual'!F363</f>
        <v>0</v>
      </c>
      <c r="K363" s="58">
        <f>'Fashring Assumptions'!$M$5*'Fashring Assumptions'!$M$7*'Fashring Counterfactual'!E363</f>
        <v>232.55198171879732</v>
      </c>
      <c r="L363" s="58">
        <f t="shared" si="40"/>
        <v>232.55198171879732</v>
      </c>
    </row>
    <row r="364" spans="1:12" x14ac:dyDescent="0.3">
      <c r="A364" s="60">
        <v>42732</v>
      </c>
      <c r="B364" s="15">
        <f t="shared" si="35"/>
        <v>2016</v>
      </c>
      <c r="C364" s="15">
        <f t="shared" si="36"/>
        <v>12</v>
      </c>
      <c r="D364" s="15">
        <f t="shared" si="37"/>
        <v>28</v>
      </c>
      <c r="E364" s="64">
        <f t="shared" si="41"/>
        <v>3092.8317075007571</v>
      </c>
      <c r="F364" s="15">
        <f>IF(E363&gt;'Fashring Assumptions'!$Q$13,0,'Fashring Assumptions'!$Q$12)</f>
        <v>0</v>
      </c>
      <c r="G364" s="15">
        <v>628</v>
      </c>
      <c r="H364" s="15">
        <f t="shared" si="38"/>
        <v>0</v>
      </c>
      <c r="I364" s="15">
        <f t="shared" si="39"/>
        <v>0</v>
      </c>
      <c r="J364" s="58">
        <f>'Fashring Assumptions'!$M$7*'Fashring Counterfactual'!F364</f>
        <v>0</v>
      </c>
      <c r="K364" s="58">
        <f>'Fashring Assumptions'!$M$5*'Fashring Assumptions'!$M$7*'Fashring Counterfactual'!E364</f>
        <v>193.30198171879732</v>
      </c>
      <c r="L364" s="58">
        <f t="shared" si="40"/>
        <v>193.30198171879732</v>
      </c>
    </row>
    <row r="365" spans="1:12" x14ac:dyDescent="0.3">
      <c r="A365" s="60">
        <v>42733</v>
      </c>
      <c r="B365" s="15">
        <f t="shared" si="35"/>
        <v>2016</v>
      </c>
      <c r="C365" s="15">
        <f t="shared" si="36"/>
        <v>12</v>
      </c>
      <c r="D365" s="15">
        <f t="shared" si="37"/>
        <v>29</v>
      </c>
      <c r="E365" s="64">
        <f t="shared" si="41"/>
        <v>2500.8317075007571</v>
      </c>
      <c r="F365" s="15">
        <f>IF(E364&gt;'Fashring Assumptions'!$Q$13,0,'Fashring Assumptions'!$Q$12)</f>
        <v>0</v>
      </c>
      <c r="G365" s="15">
        <v>592</v>
      </c>
      <c r="H365" s="15">
        <f t="shared" si="38"/>
        <v>0</v>
      </c>
      <c r="I365" s="15">
        <f t="shared" si="39"/>
        <v>0</v>
      </c>
      <c r="J365" s="58">
        <f>'Fashring Assumptions'!$M$7*'Fashring Counterfactual'!F365</f>
        <v>0</v>
      </c>
      <c r="K365" s="58">
        <f>'Fashring Assumptions'!$M$5*'Fashring Assumptions'!$M$7*'Fashring Counterfactual'!E365</f>
        <v>156.30198171879732</v>
      </c>
      <c r="L365" s="58">
        <f t="shared" si="40"/>
        <v>156.30198171879732</v>
      </c>
    </row>
    <row r="366" spans="1:12" x14ac:dyDescent="0.3">
      <c r="A366" s="60">
        <v>42734</v>
      </c>
      <c r="B366" s="15">
        <f t="shared" si="35"/>
        <v>2016</v>
      </c>
      <c r="C366" s="15">
        <f t="shared" si="36"/>
        <v>12</v>
      </c>
      <c r="D366" s="15">
        <f t="shared" si="37"/>
        <v>30</v>
      </c>
      <c r="E366" s="64">
        <f t="shared" si="41"/>
        <v>1973.8317075007571</v>
      </c>
      <c r="F366" s="15">
        <f>IF(E365&gt;'Fashring Assumptions'!$Q$13,0,'Fashring Assumptions'!$Q$12)</f>
        <v>0</v>
      </c>
      <c r="G366" s="15">
        <v>527</v>
      </c>
      <c r="H366" s="15">
        <f t="shared" si="38"/>
        <v>0</v>
      </c>
      <c r="I366" s="15">
        <f t="shared" si="39"/>
        <v>0</v>
      </c>
      <c r="J366" s="58">
        <f>'Fashring Assumptions'!$M$7*'Fashring Counterfactual'!F366</f>
        <v>0</v>
      </c>
      <c r="K366" s="58">
        <f>'Fashring Assumptions'!$M$5*'Fashring Assumptions'!$M$7*'Fashring Counterfactual'!E366</f>
        <v>123.36448171879732</v>
      </c>
      <c r="L366" s="58">
        <f t="shared" si="40"/>
        <v>123.36448171879732</v>
      </c>
    </row>
    <row r="367" spans="1:12" x14ac:dyDescent="0.3">
      <c r="A367" s="60">
        <v>42735</v>
      </c>
      <c r="B367" s="15">
        <f t="shared" si="35"/>
        <v>2016</v>
      </c>
      <c r="C367" s="15">
        <f t="shared" si="36"/>
        <v>12</v>
      </c>
      <c r="D367" s="15">
        <f t="shared" si="37"/>
        <v>31</v>
      </c>
      <c r="E367" s="64">
        <f t="shared" si="41"/>
        <v>1460.8317075007571</v>
      </c>
      <c r="F367" s="15">
        <f>IF(E366&gt;'Fashring Assumptions'!$Q$13,0,'Fashring Assumptions'!$Q$12)</f>
        <v>0</v>
      </c>
      <c r="G367" s="15">
        <v>513</v>
      </c>
      <c r="H367" s="15">
        <f t="shared" si="38"/>
        <v>0</v>
      </c>
      <c r="I367" s="15">
        <f t="shared" si="39"/>
        <v>0</v>
      </c>
      <c r="J367" s="58">
        <f>'Fashring Assumptions'!$M$7*'Fashring Counterfactual'!F367</f>
        <v>0</v>
      </c>
      <c r="K367" s="58">
        <f>'Fashring Assumptions'!$M$5*'Fashring Assumptions'!$M$7*'Fashring Counterfactual'!E367</f>
        <v>91.301981718797322</v>
      </c>
      <c r="L367" s="58">
        <f t="shared" si="40"/>
        <v>91.301981718797322</v>
      </c>
    </row>
    <row r="368" spans="1:12" x14ac:dyDescent="0.3">
      <c r="A368" s="60">
        <v>42736</v>
      </c>
      <c r="B368" s="15">
        <f t="shared" si="35"/>
        <v>2017</v>
      </c>
      <c r="C368" s="15">
        <f t="shared" si="36"/>
        <v>1</v>
      </c>
      <c r="D368" s="15">
        <f t="shared" si="37"/>
        <v>1</v>
      </c>
      <c r="E368" s="64">
        <f t="shared" si="41"/>
        <v>871.83170750075715</v>
      </c>
      <c r="F368" s="15">
        <f>IF(E367&gt;'Fashring Assumptions'!$Q$13,0,'Fashring Assumptions'!$Q$12)</f>
        <v>0</v>
      </c>
      <c r="G368" s="15">
        <v>589</v>
      </c>
      <c r="H368" s="15">
        <f t="shared" si="38"/>
        <v>0</v>
      </c>
      <c r="I368" s="15">
        <f t="shared" si="39"/>
        <v>0</v>
      </c>
      <c r="J368" s="58">
        <f>'Fashring Assumptions'!$M$7*'Fashring Counterfactual'!F368</f>
        <v>0</v>
      </c>
      <c r="K368" s="58">
        <f>'Fashring Assumptions'!$M$5*'Fashring Assumptions'!$M$7*'Fashring Counterfactual'!E368</f>
        <v>54.489481718797322</v>
      </c>
      <c r="L368" s="58">
        <f t="shared" si="40"/>
        <v>54.489481718797322</v>
      </c>
    </row>
    <row r="369" spans="1:12" x14ac:dyDescent="0.3">
      <c r="A369" s="60">
        <v>42737</v>
      </c>
      <c r="B369" s="15">
        <f t="shared" si="35"/>
        <v>2017</v>
      </c>
      <c r="C369" s="15">
        <f t="shared" si="36"/>
        <v>1</v>
      </c>
      <c r="D369" s="15">
        <f t="shared" si="37"/>
        <v>2</v>
      </c>
      <c r="E369" s="64">
        <f t="shared" si="41"/>
        <v>4493.9817387307103</v>
      </c>
      <c r="F369" s="15">
        <f>IF(E368&gt;'Fashring Assumptions'!$Q$13,0,'Fashring Assumptions'!$Q$12)</f>
        <v>4292.1500312299531</v>
      </c>
      <c r="G369" s="15">
        <v>670</v>
      </c>
      <c r="H369" s="15">
        <f t="shared" si="38"/>
        <v>1</v>
      </c>
      <c r="I369" s="15">
        <f t="shared" si="39"/>
        <v>1000</v>
      </c>
      <c r="J369" s="58">
        <f>'Fashring Assumptions'!$M$7*'Fashring Counterfactual'!F369</f>
        <v>10730.375078074883</v>
      </c>
      <c r="K369" s="58">
        <f>'Fashring Assumptions'!$M$5*'Fashring Assumptions'!$M$7*'Fashring Counterfactual'!E369</f>
        <v>280.87385867066939</v>
      </c>
      <c r="L369" s="58">
        <f t="shared" si="40"/>
        <v>12011.248936745553</v>
      </c>
    </row>
    <row r="370" spans="1:12" x14ac:dyDescent="0.3">
      <c r="A370" s="60">
        <v>42738</v>
      </c>
      <c r="B370" s="15">
        <f t="shared" si="35"/>
        <v>2017</v>
      </c>
      <c r="C370" s="15">
        <f t="shared" si="36"/>
        <v>1</v>
      </c>
      <c r="D370" s="15">
        <f t="shared" si="37"/>
        <v>3</v>
      </c>
      <c r="E370" s="64">
        <f t="shared" si="41"/>
        <v>3909.9817387307103</v>
      </c>
      <c r="F370" s="15">
        <f>IF(E369&gt;'Fashring Assumptions'!$Q$13,0,'Fashring Assumptions'!$Q$12)</f>
        <v>0</v>
      </c>
      <c r="G370" s="15">
        <v>584</v>
      </c>
      <c r="H370" s="15">
        <f t="shared" si="38"/>
        <v>0</v>
      </c>
      <c r="I370" s="15">
        <f t="shared" si="39"/>
        <v>0</v>
      </c>
      <c r="J370" s="58">
        <f>'Fashring Assumptions'!$M$7*'Fashring Counterfactual'!F370</f>
        <v>0</v>
      </c>
      <c r="K370" s="58">
        <f>'Fashring Assumptions'!$M$5*'Fashring Assumptions'!$M$7*'Fashring Counterfactual'!E370</f>
        <v>244.37385867066939</v>
      </c>
      <c r="L370" s="58">
        <f t="shared" si="40"/>
        <v>244.37385867066939</v>
      </c>
    </row>
    <row r="371" spans="1:12" x14ac:dyDescent="0.3">
      <c r="A371" s="60">
        <v>42739</v>
      </c>
      <c r="B371" s="15">
        <f t="shared" si="35"/>
        <v>2017</v>
      </c>
      <c r="C371" s="15">
        <f t="shared" si="36"/>
        <v>1</v>
      </c>
      <c r="D371" s="15">
        <f t="shared" si="37"/>
        <v>4</v>
      </c>
      <c r="E371" s="64">
        <f t="shared" si="41"/>
        <v>3312.9817387307103</v>
      </c>
      <c r="F371" s="15">
        <f>IF(E370&gt;'Fashring Assumptions'!$Q$13,0,'Fashring Assumptions'!$Q$12)</f>
        <v>0</v>
      </c>
      <c r="G371" s="15">
        <v>597</v>
      </c>
      <c r="H371" s="15">
        <f t="shared" si="38"/>
        <v>0</v>
      </c>
      <c r="I371" s="15">
        <f t="shared" si="39"/>
        <v>0</v>
      </c>
      <c r="J371" s="58">
        <f>'Fashring Assumptions'!$M$7*'Fashring Counterfactual'!F371</f>
        <v>0</v>
      </c>
      <c r="K371" s="58">
        <f>'Fashring Assumptions'!$M$5*'Fashring Assumptions'!$M$7*'Fashring Counterfactual'!E371</f>
        <v>207.06135867066939</v>
      </c>
      <c r="L371" s="58">
        <f t="shared" si="40"/>
        <v>207.06135867066939</v>
      </c>
    </row>
    <row r="372" spans="1:12" x14ac:dyDescent="0.3">
      <c r="A372" s="60">
        <v>42740</v>
      </c>
      <c r="B372" s="15">
        <f t="shared" si="35"/>
        <v>2017</v>
      </c>
      <c r="C372" s="15">
        <f t="shared" si="36"/>
        <v>1</v>
      </c>
      <c r="D372" s="15">
        <f t="shared" si="37"/>
        <v>5</v>
      </c>
      <c r="E372" s="64">
        <f t="shared" si="41"/>
        <v>2757.9817387307103</v>
      </c>
      <c r="F372" s="15">
        <f>IF(E371&gt;'Fashring Assumptions'!$Q$13,0,'Fashring Assumptions'!$Q$12)</f>
        <v>0</v>
      </c>
      <c r="G372" s="15">
        <v>555</v>
      </c>
      <c r="H372" s="15">
        <f t="shared" si="38"/>
        <v>0</v>
      </c>
      <c r="I372" s="15">
        <f t="shared" si="39"/>
        <v>0</v>
      </c>
      <c r="J372" s="58">
        <f>'Fashring Assumptions'!$M$7*'Fashring Counterfactual'!F372</f>
        <v>0</v>
      </c>
      <c r="K372" s="58">
        <f>'Fashring Assumptions'!$M$5*'Fashring Assumptions'!$M$7*'Fashring Counterfactual'!E372</f>
        <v>172.37385867066939</v>
      </c>
      <c r="L372" s="58">
        <f t="shared" si="40"/>
        <v>172.37385867066939</v>
      </c>
    </row>
    <row r="373" spans="1:12" x14ac:dyDescent="0.3">
      <c r="A373" s="60">
        <v>42741</v>
      </c>
      <c r="B373" s="15">
        <f t="shared" si="35"/>
        <v>2017</v>
      </c>
      <c r="C373" s="15">
        <f t="shared" si="36"/>
        <v>1</v>
      </c>
      <c r="D373" s="15">
        <f t="shared" si="37"/>
        <v>6</v>
      </c>
      <c r="E373" s="64">
        <f t="shared" si="41"/>
        <v>2117.9817387307103</v>
      </c>
      <c r="F373" s="15">
        <f>IF(E372&gt;'Fashring Assumptions'!$Q$13,0,'Fashring Assumptions'!$Q$12)</f>
        <v>0</v>
      </c>
      <c r="G373" s="15">
        <v>640</v>
      </c>
      <c r="H373" s="15">
        <f t="shared" si="38"/>
        <v>0</v>
      </c>
      <c r="I373" s="15">
        <f t="shared" si="39"/>
        <v>0</v>
      </c>
      <c r="J373" s="58">
        <f>'Fashring Assumptions'!$M$7*'Fashring Counterfactual'!F373</f>
        <v>0</v>
      </c>
      <c r="K373" s="58">
        <f>'Fashring Assumptions'!$M$5*'Fashring Assumptions'!$M$7*'Fashring Counterfactual'!E373</f>
        <v>132.37385867066939</v>
      </c>
      <c r="L373" s="58">
        <f t="shared" si="40"/>
        <v>132.37385867066939</v>
      </c>
    </row>
    <row r="374" spans="1:12" x14ac:dyDescent="0.3">
      <c r="A374" s="60">
        <v>42742</v>
      </c>
      <c r="B374" s="15">
        <f t="shared" si="35"/>
        <v>2017</v>
      </c>
      <c r="C374" s="15">
        <f t="shared" si="36"/>
        <v>1</v>
      </c>
      <c r="D374" s="15">
        <f t="shared" si="37"/>
        <v>7</v>
      </c>
      <c r="E374" s="64">
        <f t="shared" si="41"/>
        <v>1551.9817387307103</v>
      </c>
      <c r="F374" s="15">
        <f>IF(E373&gt;'Fashring Assumptions'!$Q$13,0,'Fashring Assumptions'!$Q$12)</f>
        <v>0</v>
      </c>
      <c r="G374" s="15">
        <v>566</v>
      </c>
      <c r="H374" s="15">
        <f t="shared" si="38"/>
        <v>0</v>
      </c>
      <c r="I374" s="15">
        <f t="shared" si="39"/>
        <v>0</v>
      </c>
      <c r="J374" s="58">
        <f>'Fashring Assumptions'!$M$7*'Fashring Counterfactual'!F374</f>
        <v>0</v>
      </c>
      <c r="K374" s="58">
        <f>'Fashring Assumptions'!$M$5*'Fashring Assumptions'!$M$7*'Fashring Counterfactual'!E374</f>
        <v>96.998858670669392</v>
      </c>
      <c r="L374" s="58">
        <f t="shared" si="40"/>
        <v>96.998858670669392</v>
      </c>
    </row>
    <row r="375" spans="1:12" x14ac:dyDescent="0.3">
      <c r="A375" s="60">
        <v>42743</v>
      </c>
      <c r="B375" s="15">
        <f t="shared" si="35"/>
        <v>2017</v>
      </c>
      <c r="C375" s="15">
        <f t="shared" si="36"/>
        <v>1</v>
      </c>
      <c r="D375" s="15">
        <f t="shared" si="37"/>
        <v>8</v>
      </c>
      <c r="E375" s="64">
        <f t="shared" si="41"/>
        <v>986.98173873071028</v>
      </c>
      <c r="F375" s="15">
        <f>IF(E374&gt;'Fashring Assumptions'!$Q$13,0,'Fashring Assumptions'!$Q$12)</f>
        <v>0</v>
      </c>
      <c r="G375" s="15">
        <v>565</v>
      </c>
      <c r="H375" s="15">
        <f t="shared" si="38"/>
        <v>0</v>
      </c>
      <c r="I375" s="15">
        <f t="shared" si="39"/>
        <v>0</v>
      </c>
      <c r="J375" s="58">
        <f>'Fashring Assumptions'!$M$7*'Fashring Counterfactual'!F375</f>
        <v>0</v>
      </c>
      <c r="K375" s="58">
        <f>'Fashring Assumptions'!$M$5*'Fashring Assumptions'!$M$7*'Fashring Counterfactual'!E375</f>
        <v>61.686358670669392</v>
      </c>
      <c r="L375" s="58">
        <f t="shared" si="40"/>
        <v>61.686358670669392</v>
      </c>
    </row>
    <row r="376" spans="1:12" x14ac:dyDescent="0.3">
      <c r="A376" s="60">
        <v>42744</v>
      </c>
      <c r="B376" s="15">
        <f t="shared" si="35"/>
        <v>2017</v>
      </c>
      <c r="C376" s="15">
        <f t="shared" si="36"/>
        <v>1</v>
      </c>
      <c r="D376" s="15">
        <f t="shared" si="37"/>
        <v>9</v>
      </c>
      <c r="E376" s="64">
        <f t="shared" si="41"/>
        <v>4699.1317699606634</v>
      </c>
      <c r="F376" s="15">
        <f>IF(E375&gt;'Fashring Assumptions'!$Q$13,0,'Fashring Assumptions'!$Q$12)</f>
        <v>4292.1500312299531</v>
      </c>
      <c r="G376" s="15">
        <v>580</v>
      </c>
      <c r="H376" s="15">
        <f t="shared" si="38"/>
        <v>1</v>
      </c>
      <c r="I376" s="15">
        <f t="shared" si="39"/>
        <v>1000</v>
      </c>
      <c r="J376" s="58">
        <f>'Fashring Assumptions'!$M$7*'Fashring Counterfactual'!F376</f>
        <v>10730.375078074883</v>
      </c>
      <c r="K376" s="58">
        <f>'Fashring Assumptions'!$M$5*'Fashring Assumptions'!$M$7*'Fashring Counterfactual'!E376</f>
        <v>293.69573562254146</v>
      </c>
      <c r="L376" s="58">
        <f t="shared" si="40"/>
        <v>12024.070813697424</v>
      </c>
    </row>
    <row r="377" spans="1:12" x14ac:dyDescent="0.3">
      <c r="A377" s="60">
        <v>42745</v>
      </c>
      <c r="B377" s="15">
        <f t="shared" si="35"/>
        <v>2017</v>
      </c>
      <c r="C377" s="15">
        <f t="shared" si="36"/>
        <v>1</v>
      </c>
      <c r="D377" s="15">
        <f t="shared" si="37"/>
        <v>10</v>
      </c>
      <c r="E377" s="64">
        <f t="shared" si="41"/>
        <v>4077.1317699606634</v>
      </c>
      <c r="F377" s="15">
        <f>IF(E376&gt;'Fashring Assumptions'!$Q$13,0,'Fashring Assumptions'!$Q$12)</f>
        <v>0</v>
      </c>
      <c r="G377" s="15">
        <v>622</v>
      </c>
      <c r="H377" s="15">
        <f t="shared" si="38"/>
        <v>0</v>
      </c>
      <c r="I377" s="15">
        <f t="shared" si="39"/>
        <v>0</v>
      </c>
      <c r="J377" s="58">
        <f>'Fashring Assumptions'!$M$7*'Fashring Counterfactual'!F377</f>
        <v>0</v>
      </c>
      <c r="K377" s="58">
        <f>'Fashring Assumptions'!$M$5*'Fashring Assumptions'!$M$7*'Fashring Counterfactual'!E377</f>
        <v>254.82073562254146</v>
      </c>
      <c r="L377" s="58">
        <f t="shared" si="40"/>
        <v>254.82073562254146</v>
      </c>
    </row>
    <row r="378" spans="1:12" x14ac:dyDescent="0.3">
      <c r="A378" s="60">
        <v>42746</v>
      </c>
      <c r="B378" s="15">
        <f t="shared" si="35"/>
        <v>2017</v>
      </c>
      <c r="C378" s="15">
        <f t="shared" si="36"/>
        <v>1</v>
      </c>
      <c r="D378" s="15">
        <f t="shared" si="37"/>
        <v>11</v>
      </c>
      <c r="E378" s="64">
        <f t="shared" si="41"/>
        <v>3502.1317699606634</v>
      </c>
      <c r="F378" s="15">
        <f>IF(E377&gt;'Fashring Assumptions'!$Q$13,0,'Fashring Assumptions'!$Q$12)</f>
        <v>0</v>
      </c>
      <c r="G378" s="15">
        <v>575</v>
      </c>
      <c r="H378" s="15">
        <f t="shared" si="38"/>
        <v>0</v>
      </c>
      <c r="I378" s="15">
        <f t="shared" si="39"/>
        <v>0</v>
      </c>
      <c r="J378" s="58">
        <f>'Fashring Assumptions'!$M$7*'Fashring Counterfactual'!F378</f>
        <v>0</v>
      </c>
      <c r="K378" s="58">
        <f>'Fashring Assumptions'!$M$5*'Fashring Assumptions'!$M$7*'Fashring Counterfactual'!E378</f>
        <v>218.88323562254146</v>
      </c>
      <c r="L378" s="58">
        <f t="shared" si="40"/>
        <v>218.88323562254146</v>
      </c>
    </row>
    <row r="379" spans="1:12" x14ac:dyDescent="0.3">
      <c r="A379" s="60">
        <v>42747</v>
      </c>
      <c r="B379" s="15">
        <f t="shared" si="35"/>
        <v>2017</v>
      </c>
      <c r="C379" s="15">
        <f t="shared" si="36"/>
        <v>1</v>
      </c>
      <c r="D379" s="15">
        <f t="shared" si="37"/>
        <v>12</v>
      </c>
      <c r="E379" s="64">
        <f t="shared" si="41"/>
        <v>2977.1317699606634</v>
      </c>
      <c r="F379" s="15">
        <f>IF(E378&gt;'Fashring Assumptions'!$Q$13,0,'Fashring Assumptions'!$Q$12)</f>
        <v>0</v>
      </c>
      <c r="G379" s="15">
        <v>525</v>
      </c>
      <c r="H379" s="15">
        <f t="shared" si="38"/>
        <v>0</v>
      </c>
      <c r="I379" s="15">
        <f t="shared" si="39"/>
        <v>0</v>
      </c>
      <c r="J379" s="58">
        <f>'Fashring Assumptions'!$M$7*'Fashring Counterfactual'!F379</f>
        <v>0</v>
      </c>
      <c r="K379" s="58">
        <f>'Fashring Assumptions'!$M$5*'Fashring Assumptions'!$M$7*'Fashring Counterfactual'!E379</f>
        <v>186.07073562254146</v>
      </c>
      <c r="L379" s="58">
        <f t="shared" si="40"/>
        <v>186.07073562254146</v>
      </c>
    </row>
    <row r="380" spans="1:12" x14ac:dyDescent="0.3">
      <c r="A380" s="60">
        <v>42748</v>
      </c>
      <c r="B380" s="15">
        <f t="shared" si="35"/>
        <v>2017</v>
      </c>
      <c r="C380" s="15">
        <f t="shared" si="36"/>
        <v>1</v>
      </c>
      <c r="D380" s="15">
        <f t="shared" si="37"/>
        <v>13</v>
      </c>
      <c r="E380" s="64">
        <f t="shared" si="41"/>
        <v>2411.1317699606634</v>
      </c>
      <c r="F380" s="15">
        <f>IF(E379&gt;'Fashring Assumptions'!$Q$13,0,'Fashring Assumptions'!$Q$12)</f>
        <v>0</v>
      </c>
      <c r="G380" s="15">
        <v>566</v>
      </c>
      <c r="H380" s="15">
        <f t="shared" si="38"/>
        <v>0</v>
      </c>
      <c r="I380" s="15">
        <f t="shared" si="39"/>
        <v>0</v>
      </c>
      <c r="J380" s="58">
        <f>'Fashring Assumptions'!$M$7*'Fashring Counterfactual'!F380</f>
        <v>0</v>
      </c>
      <c r="K380" s="58">
        <f>'Fashring Assumptions'!$M$5*'Fashring Assumptions'!$M$7*'Fashring Counterfactual'!E380</f>
        <v>150.69573562254146</v>
      </c>
      <c r="L380" s="58">
        <f t="shared" si="40"/>
        <v>150.69573562254146</v>
      </c>
    </row>
    <row r="381" spans="1:12" x14ac:dyDescent="0.3">
      <c r="A381" s="60">
        <v>42749</v>
      </c>
      <c r="B381" s="15">
        <f t="shared" si="35"/>
        <v>2017</v>
      </c>
      <c r="C381" s="15">
        <f t="shared" si="36"/>
        <v>1</v>
      </c>
      <c r="D381" s="15">
        <f t="shared" si="37"/>
        <v>14</v>
      </c>
      <c r="E381" s="64">
        <f t="shared" si="41"/>
        <v>1819.1317699606634</v>
      </c>
      <c r="F381" s="15">
        <f>IF(E380&gt;'Fashring Assumptions'!$Q$13,0,'Fashring Assumptions'!$Q$12)</f>
        <v>0</v>
      </c>
      <c r="G381" s="15">
        <v>592</v>
      </c>
      <c r="H381" s="15">
        <f t="shared" si="38"/>
        <v>0</v>
      </c>
      <c r="I381" s="15">
        <f t="shared" si="39"/>
        <v>0</v>
      </c>
      <c r="J381" s="58">
        <f>'Fashring Assumptions'!$M$7*'Fashring Counterfactual'!F381</f>
        <v>0</v>
      </c>
      <c r="K381" s="58">
        <f>'Fashring Assumptions'!$M$5*'Fashring Assumptions'!$M$7*'Fashring Counterfactual'!E381</f>
        <v>113.69573562254146</v>
      </c>
      <c r="L381" s="58">
        <f t="shared" si="40"/>
        <v>113.69573562254146</v>
      </c>
    </row>
    <row r="382" spans="1:12" x14ac:dyDescent="0.3">
      <c r="A382" s="60">
        <v>42750</v>
      </c>
      <c r="B382" s="15">
        <f t="shared" si="35"/>
        <v>2017</v>
      </c>
      <c r="C382" s="15">
        <f t="shared" si="36"/>
        <v>1</v>
      </c>
      <c r="D382" s="15">
        <f t="shared" si="37"/>
        <v>15</v>
      </c>
      <c r="E382" s="64">
        <f t="shared" si="41"/>
        <v>1233.1317699606634</v>
      </c>
      <c r="F382" s="15">
        <f>IF(E381&gt;'Fashring Assumptions'!$Q$13,0,'Fashring Assumptions'!$Q$12)</f>
        <v>0</v>
      </c>
      <c r="G382" s="15">
        <v>586</v>
      </c>
      <c r="H382" s="15">
        <f t="shared" si="38"/>
        <v>0</v>
      </c>
      <c r="I382" s="15">
        <f t="shared" si="39"/>
        <v>0</v>
      </c>
      <c r="J382" s="58">
        <f>'Fashring Assumptions'!$M$7*'Fashring Counterfactual'!F382</f>
        <v>0</v>
      </c>
      <c r="K382" s="58">
        <f>'Fashring Assumptions'!$M$5*'Fashring Assumptions'!$M$7*'Fashring Counterfactual'!E382</f>
        <v>77.070735622541463</v>
      </c>
      <c r="L382" s="58">
        <f t="shared" si="40"/>
        <v>77.070735622541463</v>
      </c>
    </row>
    <row r="383" spans="1:12" x14ac:dyDescent="0.3">
      <c r="A383" s="60">
        <v>42751</v>
      </c>
      <c r="B383" s="15">
        <f t="shared" si="35"/>
        <v>2017</v>
      </c>
      <c r="C383" s="15">
        <f t="shared" si="36"/>
        <v>1</v>
      </c>
      <c r="D383" s="15">
        <f t="shared" si="37"/>
        <v>16</v>
      </c>
      <c r="E383" s="64">
        <f t="shared" si="41"/>
        <v>4873.2818011906165</v>
      </c>
      <c r="F383" s="15">
        <f>IF(E382&gt;'Fashring Assumptions'!$Q$13,0,'Fashring Assumptions'!$Q$12)</f>
        <v>4292.1500312299531</v>
      </c>
      <c r="G383" s="15">
        <v>652</v>
      </c>
      <c r="H383" s="15">
        <f t="shared" si="38"/>
        <v>1</v>
      </c>
      <c r="I383" s="15">
        <f t="shared" si="39"/>
        <v>1000</v>
      </c>
      <c r="J383" s="58">
        <f>'Fashring Assumptions'!$M$7*'Fashring Counterfactual'!F383</f>
        <v>10730.375078074883</v>
      </c>
      <c r="K383" s="58">
        <f>'Fashring Assumptions'!$M$5*'Fashring Assumptions'!$M$7*'Fashring Counterfactual'!E383</f>
        <v>304.58011257441353</v>
      </c>
      <c r="L383" s="58">
        <f t="shared" si="40"/>
        <v>12034.955190649296</v>
      </c>
    </row>
    <row r="384" spans="1:12" x14ac:dyDescent="0.3">
      <c r="A384" s="60">
        <v>42752</v>
      </c>
      <c r="B384" s="15">
        <f t="shared" si="35"/>
        <v>2017</v>
      </c>
      <c r="C384" s="15">
        <f t="shared" si="36"/>
        <v>1</v>
      </c>
      <c r="D384" s="15">
        <f t="shared" si="37"/>
        <v>17</v>
      </c>
      <c r="E384" s="64">
        <f t="shared" si="41"/>
        <v>4288.2818011906165</v>
      </c>
      <c r="F384" s="15">
        <f>IF(E383&gt;'Fashring Assumptions'!$Q$13,0,'Fashring Assumptions'!$Q$12)</f>
        <v>0</v>
      </c>
      <c r="G384" s="15">
        <v>585</v>
      </c>
      <c r="H384" s="15">
        <f t="shared" si="38"/>
        <v>0</v>
      </c>
      <c r="I384" s="15">
        <f t="shared" si="39"/>
        <v>0</v>
      </c>
      <c r="J384" s="58">
        <f>'Fashring Assumptions'!$M$7*'Fashring Counterfactual'!F384</f>
        <v>0</v>
      </c>
      <c r="K384" s="58">
        <f>'Fashring Assumptions'!$M$5*'Fashring Assumptions'!$M$7*'Fashring Counterfactual'!E384</f>
        <v>268.01761257441353</v>
      </c>
      <c r="L384" s="58">
        <f t="shared" si="40"/>
        <v>268.01761257441353</v>
      </c>
    </row>
    <row r="385" spans="1:12" x14ac:dyDescent="0.3">
      <c r="A385" s="60">
        <v>42753</v>
      </c>
      <c r="B385" s="15">
        <f t="shared" si="35"/>
        <v>2017</v>
      </c>
      <c r="C385" s="15">
        <f t="shared" si="36"/>
        <v>1</v>
      </c>
      <c r="D385" s="15">
        <f t="shared" si="37"/>
        <v>18</v>
      </c>
      <c r="E385" s="64">
        <f t="shared" si="41"/>
        <v>3692.2818011906165</v>
      </c>
      <c r="F385" s="15">
        <f>IF(E384&gt;'Fashring Assumptions'!$Q$13,0,'Fashring Assumptions'!$Q$12)</f>
        <v>0</v>
      </c>
      <c r="G385" s="15">
        <v>596</v>
      </c>
      <c r="H385" s="15">
        <f t="shared" si="38"/>
        <v>0</v>
      </c>
      <c r="I385" s="15">
        <f t="shared" si="39"/>
        <v>0</v>
      </c>
      <c r="J385" s="58">
        <f>'Fashring Assumptions'!$M$7*'Fashring Counterfactual'!F385</f>
        <v>0</v>
      </c>
      <c r="K385" s="58">
        <f>'Fashring Assumptions'!$M$5*'Fashring Assumptions'!$M$7*'Fashring Counterfactual'!E385</f>
        <v>230.76761257441353</v>
      </c>
      <c r="L385" s="58">
        <f t="shared" si="40"/>
        <v>230.76761257441353</v>
      </c>
    </row>
    <row r="386" spans="1:12" x14ac:dyDescent="0.3">
      <c r="A386" s="60">
        <v>42754</v>
      </c>
      <c r="B386" s="15">
        <f t="shared" si="35"/>
        <v>2017</v>
      </c>
      <c r="C386" s="15">
        <f t="shared" si="36"/>
        <v>1</v>
      </c>
      <c r="D386" s="15">
        <f t="shared" si="37"/>
        <v>19</v>
      </c>
      <c r="E386" s="64">
        <f t="shared" si="41"/>
        <v>3191.2818011906165</v>
      </c>
      <c r="F386" s="15">
        <f>IF(E385&gt;'Fashring Assumptions'!$Q$13,0,'Fashring Assumptions'!$Q$12)</f>
        <v>0</v>
      </c>
      <c r="G386" s="15">
        <v>501</v>
      </c>
      <c r="H386" s="15">
        <f t="shared" si="38"/>
        <v>0</v>
      </c>
      <c r="I386" s="15">
        <f t="shared" si="39"/>
        <v>0</v>
      </c>
      <c r="J386" s="58">
        <f>'Fashring Assumptions'!$M$7*'Fashring Counterfactual'!F386</f>
        <v>0</v>
      </c>
      <c r="K386" s="58">
        <f>'Fashring Assumptions'!$M$5*'Fashring Assumptions'!$M$7*'Fashring Counterfactual'!E386</f>
        <v>199.45511257441353</v>
      </c>
      <c r="L386" s="58">
        <f t="shared" si="40"/>
        <v>199.45511257441353</v>
      </c>
    </row>
    <row r="387" spans="1:12" x14ac:dyDescent="0.3">
      <c r="A387" s="60">
        <v>42755</v>
      </c>
      <c r="B387" s="15">
        <f t="shared" ref="B387:B450" si="42">YEAR(A387)</f>
        <v>2017</v>
      </c>
      <c r="C387" s="15">
        <f t="shared" ref="C387:C450" si="43">MONTH(A387)</f>
        <v>1</v>
      </c>
      <c r="D387" s="15">
        <f t="shared" ref="D387:D450" si="44">DAY(A387)</f>
        <v>20</v>
      </c>
      <c r="E387" s="64">
        <f t="shared" si="41"/>
        <v>2509.2818011906165</v>
      </c>
      <c r="F387" s="15">
        <f>IF(E386&gt;'Fashring Assumptions'!$Q$13,0,'Fashring Assumptions'!$Q$12)</f>
        <v>0</v>
      </c>
      <c r="G387" s="15">
        <v>682</v>
      </c>
      <c r="H387" s="15">
        <f t="shared" ref="H387:H450" si="45">IF(F387&gt;0,1,0)</f>
        <v>0</v>
      </c>
      <c r="I387" s="15">
        <f t="shared" ref="I387:I450" si="46">1000*H387</f>
        <v>0</v>
      </c>
      <c r="J387" s="58">
        <f>'Fashring Assumptions'!$M$7*'Fashring Counterfactual'!F387</f>
        <v>0</v>
      </c>
      <c r="K387" s="58">
        <f>'Fashring Assumptions'!$M$5*'Fashring Assumptions'!$M$7*'Fashring Counterfactual'!E387</f>
        <v>156.83011257441353</v>
      </c>
      <c r="L387" s="58">
        <f t="shared" ref="L387:L450" si="47">SUM(I387:K387)</f>
        <v>156.83011257441353</v>
      </c>
    </row>
    <row r="388" spans="1:12" x14ac:dyDescent="0.3">
      <c r="A388" s="60">
        <v>42756</v>
      </c>
      <c r="B388" s="15">
        <f t="shared" si="42"/>
        <v>2017</v>
      </c>
      <c r="C388" s="15">
        <f t="shared" si="43"/>
        <v>1</v>
      </c>
      <c r="D388" s="15">
        <f t="shared" si="44"/>
        <v>21</v>
      </c>
      <c r="E388" s="64">
        <f t="shared" ref="E388:E451" si="48">E387-G388+F388</f>
        <v>1904.2818011906165</v>
      </c>
      <c r="F388" s="15">
        <f>IF(E387&gt;'Fashring Assumptions'!$Q$13,0,'Fashring Assumptions'!$Q$12)</f>
        <v>0</v>
      </c>
      <c r="G388" s="15">
        <v>605</v>
      </c>
      <c r="H388" s="15">
        <f t="shared" si="45"/>
        <v>0</v>
      </c>
      <c r="I388" s="15">
        <f t="shared" si="46"/>
        <v>0</v>
      </c>
      <c r="J388" s="58">
        <f>'Fashring Assumptions'!$M$7*'Fashring Counterfactual'!F388</f>
        <v>0</v>
      </c>
      <c r="K388" s="58">
        <f>'Fashring Assumptions'!$M$5*'Fashring Assumptions'!$M$7*'Fashring Counterfactual'!E388</f>
        <v>119.01761257441353</v>
      </c>
      <c r="L388" s="58">
        <f t="shared" si="47"/>
        <v>119.01761257441353</v>
      </c>
    </row>
    <row r="389" spans="1:12" x14ac:dyDescent="0.3">
      <c r="A389" s="60">
        <v>42757</v>
      </c>
      <c r="B389" s="15">
        <f t="shared" si="42"/>
        <v>2017</v>
      </c>
      <c r="C389" s="15">
        <f t="shared" si="43"/>
        <v>1</v>
      </c>
      <c r="D389" s="15">
        <f t="shared" si="44"/>
        <v>22</v>
      </c>
      <c r="E389" s="64">
        <f t="shared" si="48"/>
        <v>1343.2818011906165</v>
      </c>
      <c r="F389" s="15">
        <f>IF(E388&gt;'Fashring Assumptions'!$Q$13,0,'Fashring Assumptions'!$Q$12)</f>
        <v>0</v>
      </c>
      <c r="G389" s="15">
        <v>561</v>
      </c>
      <c r="H389" s="15">
        <f t="shared" si="45"/>
        <v>0</v>
      </c>
      <c r="I389" s="15">
        <f t="shared" si="46"/>
        <v>0</v>
      </c>
      <c r="J389" s="58">
        <f>'Fashring Assumptions'!$M$7*'Fashring Counterfactual'!F389</f>
        <v>0</v>
      </c>
      <c r="K389" s="58">
        <f>'Fashring Assumptions'!$M$5*'Fashring Assumptions'!$M$7*'Fashring Counterfactual'!E389</f>
        <v>83.955112574413533</v>
      </c>
      <c r="L389" s="58">
        <f t="shared" si="47"/>
        <v>83.955112574413533</v>
      </c>
    </row>
    <row r="390" spans="1:12" x14ac:dyDescent="0.3">
      <c r="A390" s="60">
        <v>42758</v>
      </c>
      <c r="B390" s="15">
        <f t="shared" si="42"/>
        <v>2017</v>
      </c>
      <c r="C390" s="15">
        <f t="shared" si="43"/>
        <v>1</v>
      </c>
      <c r="D390" s="15">
        <f t="shared" si="44"/>
        <v>23</v>
      </c>
      <c r="E390" s="64">
        <f t="shared" si="48"/>
        <v>771.28180119061653</v>
      </c>
      <c r="F390" s="15">
        <f>IF(E389&gt;'Fashring Assumptions'!$Q$13,0,'Fashring Assumptions'!$Q$12)</f>
        <v>0</v>
      </c>
      <c r="G390" s="15">
        <v>572</v>
      </c>
      <c r="H390" s="15">
        <f t="shared" si="45"/>
        <v>0</v>
      </c>
      <c r="I390" s="15">
        <f t="shared" si="46"/>
        <v>0</v>
      </c>
      <c r="J390" s="58">
        <f>'Fashring Assumptions'!$M$7*'Fashring Counterfactual'!F390</f>
        <v>0</v>
      </c>
      <c r="K390" s="58">
        <f>'Fashring Assumptions'!$M$5*'Fashring Assumptions'!$M$7*'Fashring Counterfactual'!E390</f>
        <v>48.205112574413533</v>
      </c>
      <c r="L390" s="58">
        <f t="shared" si="47"/>
        <v>48.205112574413533</v>
      </c>
    </row>
    <row r="391" spans="1:12" x14ac:dyDescent="0.3">
      <c r="A391" s="60">
        <v>42759</v>
      </c>
      <c r="B391" s="15">
        <f t="shared" si="42"/>
        <v>2017</v>
      </c>
      <c r="C391" s="15">
        <f t="shared" si="43"/>
        <v>1</v>
      </c>
      <c r="D391" s="15">
        <f t="shared" si="44"/>
        <v>24</v>
      </c>
      <c r="E391" s="64">
        <f t="shared" si="48"/>
        <v>4538.4318324205697</v>
      </c>
      <c r="F391" s="15">
        <f>IF(E390&gt;'Fashring Assumptions'!$Q$13,0,'Fashring Assumptions'!$Q$12)</f>
        <v>4292.1500312299531</v>
      </c>
      <c r="G391" s="15">
        <v>525</v>
      </c>
      <c r="H391" s="15">
        <f t="shared" si="45"/>
        <v>1</v>
      </c>
      <c r="I391" s="15">
        <f t="shared" si="46"/>
        <v>1000</v>
      </c>
      <c r="J391" s="58">
        <f>'Fashring Assumptions'!$M$7*'Fashring Counterfactual'!F391</f>
        <v>10730.375078074883</v>
      </c>
      <c r="K391" s="58">
        <f>'Fashring Assumptions'!$M$5*'Fashring Assumptions'!$M$7*'Fashring Counterfactual'!E391</f>
        <v>283.6519895262856</v>
      </c>
      <c r="L391" s="58">
        <f t="shared" si="47"/>
        <v>12014.02706760117</v>
      </c>
    </row>
    <row r="392" spans="1:12" x14ac:dyDescent="0.3">
      <c r="A392" s="60">
        <v>42760</v>
      </c>
      <c r="B392" s="15">
        <f t="shared" si="42"/>
        <v>2017</v>
      </c>
      <c r="C392" s="15">
        <f t="shared" si="43"/>
        <v>1</v>
      </c>
      <c r="D392" s="15">
        <f t="shared" si="44"/>
        <v>25</v>
      </c>
      <c r="E392" s="64">
        <f t="shared" si="48"/>
        <v>3896.4318324205697</v>
      </c>
      <c r="F392" s="15">
        <f>IF(E391&gt;'Fashring Assumptions'!$Q$13,0,'Fashring Assumptions'!$Q$12)</f>
        <v>0</v>
      </c>
      <c r="G392" s="15">
        <v>642</v>
      </c>
      <c r="H392" s="15">
        <f t="shared" si="45"/>
        <v>0</v>
      </c>
      <c r="I392" s="15">
        <f t="shared" si="46"/>
        <v>0</v>
      </c>
      <c r="J392" s="58">
        <f>'Fashring Assumptions'!$M$7*'Fashring Counterfactual'!F392</f>
        <v>0</v>
      </c>
      <c r="K392" s="58">
        <f>'Fashring Assumptions'!$M$5*'Fashring Assumptions'!$M$7*'Fashring Counterfactual'!E392</f>
        <v>243.5269895262856</v>
      </c>
      <c r="L392" s="58">
        <f t="shared" si="47"/>
        <v>243.5269895262856</v>
      </c>
    </row>
    <row r="393" spans="1:12" x14ac:dyDescent="0.3">
      <c r="A393" s="60">
        <v>42761</v>
      </c>
      <c r="B393" s="15">
        <f t="shared" si="42"/>
        <v>2017</v>
      </c>
      <c r="C393" s="15">
        <f t="shared" si="43"/>
        <v>1</v>
      </c>
      <c r="D393" s="15">
        <f t="shared" si="44"/>
        <v>26</v>
      </c>
      <c r="E393" s="64">
        <f t="shared" si="48"/>
        <v>3341.4318324205697</v>
      </c>
      <c r="F393" s="15">
        <f>IF(E392&gt;'Fashring Assumptions'!$Q$13,0,'Fashring Assumptions'!$Q$12)</f>
        <v>0</v>
      </c>
      <c r="G393" s="15">
        <v>555</v>
      </c>
      <c r="H393" s="15">
        <f t="shared" si="45"/>
        <v>0</v>
      </c>
      <c r="I393" s="15">
        <f t="shared" si="46"/>
        <v>0</v>
      </c>
      <c r="J393" s="58">
        <f>'Fashring Assumptions'!$M$7*'Fashring Counterfactual'!F393</f>
        <v>0</v>
      </c>
      <c r="K393" s="58">
        <f>'Fashring Assumptions'!$M$5*'Fashring Assumptions'!$M$7*'Fashring Counterfactual'!E393</f>
        <v>208.8394895262856</v>
      </c>
      <c r="L393" s="58">
        <f t="shared" si="47"/>
        <v>208.8394895262856</v>
      </c>
    </row>
    <row r="394" spans="1:12" x14ac:dyDescent="0.3">
      <c r="A394" s="60">
        <v>42762</v>
      </c>
      <c r="B394" s="15">
        <f t="shared" si="42"/>
        <v>2017</v>
      </c>
      <c r="C394" s="15">
        <f t="shared" si="43"/>
        <v>1</v>
      </c>
      <c r="D394" s="15">
        <f t="shared" si="44"/>
        <v>27</v>
      </c>
      <c r="E394" s="64">
        <f t="shared" si="48"/>
        <v>2758.4318324205697</v>
      </c>
      <c r="F394" s="15">
        <f>IF(E393&gt;'Fashring Assumptions'!$Q$13,0,'Fashring Assumptions'!$Q$12)</f>
        <v>0</v>
      </c>
      <c r="G394" s="15">
        <v>583</v>
      </c>
      <c r="H394" s="15">
        <f t="shared" si="45"/>
        <v>0</v>
      </c>
      <c r="I394" s="15">
        <f t="shared" si="46"/>
        <v>0</v>
      </c>
      <c r="J394" s="58">
        <f>'Fashring Assumptions'!$M$7*'Fashring Counterfactual'!F394</f>
        <v>0</v>
      </c>
      <c r="K394" s="58">
        <f>'Fashring Assumptions'!$M$5*'Fashring Assumptions'!$M$7*'Fashring Counterfactual'!E394</f>
        <v>172.4019895262856</v>
      </c>
      <c r="L394" s="58">
        <f t="shared" si="47"/>
        <v>172.4019895262856</v>
      </c>
    </row>
    <row r="395" spans="1:12" x14ac:dyDescent="0.3">
      <c r="A395" s="60">
        <v>42763</v>
      </c>
      <c r="B395" s="15">
        <f t="shared" si="42"/>
        <v>2017</v>
      </c>
      <c r="C395" s="15">
        <f t="shared" si="43"/>
        <v>1</v>
      </c>
      <c r="D395" s="15">
        <f t="shared" si="44"/>
        <v>28</v>
      </c>
      <c r="E395" s="64">
        <f t="shared" si="48"/>
        <v>2183.4318324205697</v>
      </c>
      <c r="F395" s="15">
        <f>IF(E394&gt;'Fashring Assumptions'!$Q$13,0,'Fashring Assumptions'!$Q$12)</f>
        <v>0</v>
      </c>
      <c r="G395" s="15">
        <v>575</v>
      </c>
      <c r="H395" s="15">
        <f t="shared" si="45"/>
        <v>0</v>
      </c>
      <c r="I395" s="15">
        <f t="shared" si="46"/>
        <v>0</v>
      </c>
      <c r="J395" s="58">
        <f>'Fashring Assumptions'!$M$7*'Fashring Counterfactual'!F395</f>
        <v>0</v>
      </c>
      <c r="K395" s="58">
        <f>'Fashring Assumptions'!$M$5*'Fashring Assumptions'!$M$7*'Fashring Counterfactual'!E395</f>
        <v>136.4644895262856</v>
      </c>
      <c r="L395" s="58">
        <f t="shared" si="47"/>
        <v>136.4644895262856</v>
      </c>
    </row>
    <row r="396" spans="1:12" x14ac:dyDescent="0.3">
      <c r="A396" s="60">
        <v>42764</v>
      </c>
      <c r="B396" s="15">
        <f t="shared" si="42"/>
        <v>2017</v>
      </c>
      <c r="C396" s="15">
        <f t="shared" si="43"/>
        <v>1</v>
      </c>
      <c r="D396" s="15">
        <f t="shared" si="44"/>
        <v>29</v>
      </c>
      <c r="E396" s="64">
        <f t="shared" si="48"/>
        <v>1604.4318324205697</v>
      </c>
      <c r="F396" s="15">
        <f>IF(E395&gt;'Fashring Assumptions'!$Q$13,0,'Fashring Assumptions'!$Q$12)</f>
        <v>0</v>
      </c>
      <c r="G396" s="15">
        <v>579</v>
      </c>
      <c r="H396" s="15">
        <f t="shared" si="45"/>
        <v>0</v>
      </c>
      <c r="I396" s="15">
        <f t="shared" si="46"/>
        <v>0</v>
      </c>
      <c r="J396" s="58">
        <f>'Fashring Assumptions'!$M$7*'Fashring Counterfactual'!F396</f>
        <v>0</v>
      </c>
      <c r="K396" s="58">
        <f>'Fashring Assumptions'!$M$5*'Fashring Assumptions'!$M$7*'Fashring Counterfactual'!E396</f>
        <v>100.2769895262856</v>
      </c>
      <c r="L396" s="58">
        <f t="shared" si="47"/>
        <v>100.2769895262856</v>
      </c>
    </row>
    <row r="397" spans="1:12" x14ac:dyDescent="0.3">
      <c r="A397" s="60">
        <v>42765</v>
      </c>
      <c r="B397" s="15">
        <f t="shared" si="42"/>
        <v>2017</v>
      </c>
      <c r="C397" s="15">
        <f t="shared" si="43"/>
        <v>1</v>
      </c>
      <c r="D397" s="15">
        <f t="shared" si="44"/>
        <v>30</v>
      </c>
      <c r="E397" s="64">
        <f t="shared" si="48"/>
        <v>978.43183242056966</v>
      </c>
      <c r="F397" s="15">
        <f>IF(E396&gt;'Fashring Assumptions'!$Q$13,0,'Fashring Assumptions'!$Q$12)</f>
        <v>0</v>
      </c>
      <c r="G397" s="15">
        <v>626</v>
      </c>
      <c r="H397" s="15">
        <f t="shared" si="45"/>
        <v>0</v>
      </c>
      <c r="I397" s="15">
        <f t="shared" si="46"/>
        <v>0</v>
      </c>
      <c r="J397" s="58">
        <f>'Fashring Assumptions'!$M$7*'Fashring Counterfactual'!F397</f>
        <v>0</v>
      </c>
      <c r="K397" s="58">
        <f>'Fashring Assumptions'!$M$5*'Fashring Assumptions'!$M$7*'Fashring Counterfactual'!E397</f>
        <v>61.151989526285604</v>
      </c>
      <c r="L397" s="58">
        <f t="shared" si="47"/>
        <v>61.151989526285604</v>
      </c>
    </row>
    <row r="398" spans="1:12" x14ac:dyDescent="0.3">
      <c r="A398" s="60">
        <v>42766</v>
      </c>
      <c r="B398" s="15">
        <f t="shared" si="42"/>
        <v>2017</v>
      </c>
      <c r="C398" s="15">
        <f t="shared" si="43"/>
        <v>1</v>
      </c>
      <c r="D398" s="15">
        <f t="shared" si="44"/>
        <v>31</v>
      </c>
      <c r="E398" s="64">
        <f t="shared" si="48"/>
        <v>4649.5818636505228</v>
      </c>
      <c r="F398" s="15">
        <f>IF(E397&gt;'Fashring Assumptions'!$Q$13,0,'Fashring Assumptions'!$Q$12)</f>
        <v>4292.1500312299531</v>
      </c>
      <c r="G398" s="15">
        <v>621</v>
      </c>
      <c r="H398" s="15">
        <f t="shared" si="45"/>
        <v>1</v>
      </c>
      <c r="I398" s="15">
        <f t="shared" si="46"/>
        <v>1000</v>
      </c>
      <c r="J398" s="58">
        <f>'Fashring Assumptions'!$M$7*'Fashring Counterfactual'!F398</f>
        <v>10730.375078074883</v>
      </c>
      <c r="K398" s="58">
        <f>'Fashring Assumptions'!$M$5*'Fashring Assumptions'!$M$7*'Fashring Counterfactual'!E398</f>
        <v>290.59886647815767</v>
      </c>
      <c r="L398" s="58">
        <f t="shared" si="47"/>
        <v>12020.973944553041</v>
      </c>
    </row>
    <row r="399" spans="1:12" x14ac:dyDescent="0.3">
      <c r="A399" s="60">
        <v>42767</v>
      </c>
      <c r="B399" s="15">
        <f t="shared" si="42"/>
        <v>2017</v>
      </c>
      <c r="C399" s="15">
        <f t="shared" si="43"/>
        <v>2</v>
      </c>
      <c r="D399" s="15">
        <f t="shared" si="44"/>
        <v>1</v>
      </c>
      <c r="E399" s="64">
        <f t="shared" si="48"/>
        <v>4086.5818636505228</v>
      </c>
      <c r="F399" s="15">
        <f>IF(E398&gt;'Fashring Assumptions'!$Q$13,0,'Fashring Assumptions'!$Q$12)</f>
        <v>0</v>
      </c>
      <c r="G399" s="15">
        <v>563</v>
      </c>
      <c r="H399" s="15">
        <f t="shared" si="45"/>
        <v>0</v>
      </c>
      <c r="I399" s="15">
        <f t="shared" si="46"/>
        <v>0</v>
      </c>
      <c r="J399" s="58">
        <f>'Fashring Assumptions'!$M$7*'Fashring Counterfactual'!F399</f>
        <v>0</v>
      </c>
      <c r="K399" s="58">
        <f>'Fashring Assumptions'!$M$5*'Fashring Assumptions'!$M$7*'Fashring Counterfactual'!E399</f>
        <v>255.41136647815767</v>
      </c>
      <c r="L399" s="58">
        <f t="shared" si="47"/>
        <v>255.41136647815767</v>
      </c>
    </row>
    <row r="400" spans="1:12" x14ac:dyDescent="0.3">
      <c r="A400" s="60">
        <v>42768</v>
      </c>
      <c r="B400" s="15">
        <f t="shared" si="42"/>
        <v>2017</v>
      </c>
      <c r="C400" s="15">
        <f t="shared" si="43"/>
        <v>2</v>
      </c>
      <c r="D400" s="15">
        <f t="shared" si="44"/>
        <v>2</v>
      </c>
      <c r="E400" s="64">
        <f t="shared" si="48"/>
        <v>3546.5818636505228</v>
      </c>
      <c r="F400" s="15">
        <f>IF(E399&gt;'Fashring Assumptions'!$Q$13,0,'Fashring Assumptions'!$Q$12)</f>
        <v>0</v>
      </c>
      <c r="G400" s="15">
        <v>540</v>
      </c>
      <c r="H400" s="15">
        <f t="shared" si="45"/>
        <v>0</v>
      </c>
      <c r="I400" s="15">
        <f t="shared" si="46"/>
        <v>0</v>
      </c>
      <c r="J400" s="58">
        <f>'Fashring Assumptions'!$M$7*'Fashring Counterfactual'!F400</f>
        <v>0</v>
      </c>
      <c r="K400" s="58">
        <f>'Fashring Assumptions'!$M$5*'Fashring Assumptions'!$M$7*'Fashring Counterfactual'!E400</f>
        <v>221.66136647815767</v>
      </c>
      <c r="L400" s="58">
        <f t="shared" si="47"/>
        <v>221.66136647815767</v>
      </c>
    </row>
    <row r="401" spans="1:12" x14ac:dyDescent="0.3">
      <c r="A401" s="60">
        <v>42769</v>
      </c>
      <c r="B401" s="15">
        <f t="shared" si="42"/>
        <v>2017</v>
      </c>
      <c r="C401" s="15">
        <f t="shared" si="43"/>
        <v>2</v>
      </c>
      <c r="D401" s="15">
        <f t="shared" si="44"/>
        <v>3</v>
      </c>
      <c r="E401" s="64">
        <f t="shared" si="48"/>
        <v>2914.5818636505228</v>
      </c>
      <c r="F401" s="15">
        <f>IF(E400&gt;'Fashring Assumptions'!$Q$13,0,'Fashring Assumptions'!$Q$12)</f>
        <v>0</v>
      </c>
      <c r="G401" s="15">
        <v>632</v>
      </c>
      <c r="H401" s="15">
        <f t="shared" si="45"/>
        <v>0</v>
      </c>
      <c r="I401" s="15">
        <f t="shared" si="46"/>
        <v>0</v>
      </c>
      <c r="J401" s="58">
        <f>'Fashring Assumptions'!$M$7*'Fashring Counterfactual'!F401</f>
        <v>0</v>
      </c>
      <c r="K401" s="58">
        <f>'Fashring Assumptions'!$M$5*'Fashring Assumptions'!$M$7*'Fashring Counterfactual'!E401</f>
        <v>182.16136647815767</v>
      </c>
      <c r="L401" s="58">
        <f t="shared" si="47"/>
        <v>182.16136647815767</v>
      </c>
    </row>
    <row r="402" spans="1:12" x14ac:dyDescent="0.3">
      <c r="A402" s="60">
        <v>42770</v>
      </c>
      <c r="B402" s="15">
        <f t="shared" si="42"/>
        <v>2017</v>
      </c>
      <c r="C402" s="15">
        <f t="shared" si="43"/>
        <v>2</v>
      </c>
      <c r="D402" s="15">
        <f t="shared" si="44"/>
        <v>4</v>
      </c>
      <c r="E402" s="64">
        <f t="shared" si="48"/>
        <v>2290.5818636505228</v>
      </c>
      <c r="F402" s="15">
        <f>IF(E401&gt;'Fashring Assumptions'!$Q$13,0,'Fashring Assumptions'!$Q$12)</f>
        <v>0</v>
      </c>
      <c r="G402" s="15">
        <v>624</v>
      </c>
      <c r="H402" s="15">
        <f t="shared" si="45"/>
        <v>0</v>
      </c>
      <c r="I402" s="15">
        <f t="shared" si="46"/>
        <v>0</v>
      </c>
      <c r="J402" s="58">
        <f>'Fashring Assumptions'!$M$7*'Fashring Counterfactual'!F402</f>
        <v>0</v>
      </c>
      <c r="K402" s="58">
        <f>'Fashring Assumptions'!$M$5*'Fashring Assumptions'!$M$7*'Fashring Counterfactual'!E402</f>
        <v>143.16136647815767</v>
      </c>
      <c r="L402" s="58">
        <f t="shared" si="47"/>
        <v>143.16136647815767</v>
      </c>
    </row>
    <row r="403" spans="1:12" x14ac:dyDescent="0.3">
      <c r="A403" s="60">
        <v>42771</v>
      </c>
      <c r="B403" s="15">
        <f t="shared" si="42"/>
        <v>2017</v>
      </c>
      <c r="C403" s="15">
        <f t="shared" si="43"/>
        <v>2</v>
      </c>
      <c r="D403" s="15">
        <f t="shared" si="44"/>
        <v>5</v>
      </c>
      <c r="E403" s="64">
        <f t="shared" si="48"/>
        <v>1715.5818636505228</v>
      </c>
      <c r="F403" s="15">
        <f>IF(E402&gt;'Fashring Assumptions'!$Q$13,0,'Fashring Assumptions'!$Q$12)</f>
        <v>0</v>
      </c>
      <c r="G403" s="15">
        <v>575</v>
      </c>
      <c r="H403" s="15">
        <f t="shared" si="45"/>
        <v>0</v>
      </c>
      <c r="I403" s="15">
        <f t="shared" si="46"/>
        <v>0</v>
      </c>
      <c r="J403" s="58">
        <f>'Fashring Assumptions'!$M$7*'Fashring Counterfactual'!F403</f>
        <v>0</v>
      </c>
      <c r="K403" s="58">
        <f>'Fashring Assumptions'!$M$5*'Fashring Assumptions'!$M$7*'Fashring Counterfactual'!E403</f>
        <v>107.22386647815767</v>
      </c>
      <c r="L403" s="58">
        <f t="shared" si="47"/>
        <v>107.22386647815767</v>
      </c>
    </row>
    <row r="404" spans="1:12" x14ac:dyDescent="0.3">
      <c r="A404" s="60">
        <v>42772</v>
      </c>
      <c r="B404" s="15">
        <f t="shared" si="42"/>
        <v>2017</v>
      </c>
      <c r="C404" s="15">
        <f t="shared" si="43"/>
        <v>2</v>
      </c>
      <c r="D404" s="15">
        <f t="shared" si="44"/>
        <v>6</v>
      </c>
      <c r="E404" s="64">
        <f t="shared" si="48"/>
        <v>1100.5818636505228</v>
      </c>
      <c r="F404" s="15">
        <f>IF(E403&gt;'Fashring Assumptions'!$Q$13,0,'Fashring Assumptions'!$Q$12)</f>
        <v>0</v>
      </c>
      <c r="G404" s="15">
        <v>615</v>
      </c>
      <c r="H404" s="15">
        <f t="shared" si="45"/>
        <v>0</v>
      </c>
      <c r="I404" s="15">
        <f t="shared" si="46"/>
        <v>0</v>
      </c>
      <c r="J404" s="58">
        <f>'Fashring Assumptions'!$M$7*'Fashring Counterfactual'!F404</f>
        <v>0</v>
      </c>
      <c r="K404" s="58">
        <f>'Fashring Assumptions'!$M$5*'Fashring Assumptions'!$M$7*'Fashring Counterfactual'!E404</f>
        <v>68.786366478157674</v>
      </c>
      <c r="L404" s="58">
        <f t="shared" si="47"/>
        <v>68.786366478157674</v>
      </c>
    </row>
    <row r="405" spans="1:12" x14ac:dyDescent="0.3">
      <c r="A405" s="60">
        <v>42773</v>
      </c>
      <c r="B405" s="15">
        <f t="shared" si="42"/>
        <v>2017</v>
      </c>
      <c r="C405" s="15">
        <f t="shared" si="43"/>
        <v>2</v>
      </c>
      <c r="D405" s="15">
        <f t="shared" si="44"/>
        <v>7</v>
      </c>
      <c r="E405" s="64">
        <f t="shared" si="48"/>
        <v>4899.7318948804759</v>
      </c>
      <c r="F405" s="15">
        <f>IF(E404&gt;'Fashring Assumptions'!$Q$13,0,'Fashring Assumptions'!$Q$12)</f>
        <v>4292.1500312299531</v>
      </c>
      <c r="G405" s="15">
        <v>493</v>
      </c>
      <c r="H405" s="15">
        <f t="shared" si="45"/>
        <v>1</v>
      </c>
      <c r="I405" s="15">
        <f t="shared" si="46"/>
        <v>1000</v>
      </c>
      <c r="J405" s="58">
        <f>'Fashring Assumptions'!$M$7*'Fashring Counterfactual'!F405</f>
        <v>10730.375078074883</v>
      </c>
      <c r="K405" s="58">
        <f>'Fashring Assumptions'!$M$5*'Fashring Assumptions'!$M$7*'Fashring Counterfactual'!E405</f>
        <v>306.23324343002975</v>
      </c>
      <c r="L405" s="58">
        <f t="shared" si="47"/>
        <v>12036.608321504913</v>
      </c>
    </row>
    <row r="406" spans="1:12" x14ac:dyDescent="0.3">
      <c r="A406" s="60">
        <v>42774</v>
      </c>
      <c r="B406" s="15">
        <f t="shared" si="42"/>
        <v>2017</v>
      </c>
      <c r="C406" s="15">
        <f t="shared" si="43"/>
        <v>2</v>
      </c>
      <c r="D406" s="15">
        <f t="shared" si="44"/>
        <v>8</v>
      </c>
      <c r="E406" s="64">
        <f t="shared" si="48"/>
        <v>4322.7318948804759</v>
      </c>
      <c r="F406" s="15">
        <f>IF(E405&gt;'Fashring Assumptions'!$Q$13,0,'Fashring Assumptions'!$Q$12)</f>
        <v>0</v>
      </c>
      <c r="G406" s="15">
        <v>577</v>
      </c>
      <c r="H406" s="15">
        <f t="shared" si="45"/>
        <v>0</v>
      </c>
      <c r="I406" s="15">
        <f t="shared" si="46"/>
        <v>0</v>
      </c>
      <c r="J406" s="58">
        <f>'Fashring Assumptions'!$M$7*'Fashring Counterfactual'!F406</f>
        <v>0</v>
      </c>
      <c r="K406" s="58">
        <f>'Fashring Assumptions'!$M$5*'Fashring Assumptions'!$M$7*'Fashring Counterfactual'!E406</f>
        <v>270.17074343002975</v>
      </c>
      <c r="L406" s="58">
        <f t="shared" si="47"/>
        <v>270.17074343002975</v>
      </c>
    </row>
    <row r="407" spans="1:12" x14ac:dyDescent="0.3">
      <c r="A407" s="60">
        <v>42775</v>
      </c>
      <c r="B407" s="15">
        <f t="shared" si="42"/>
        <v>2017</v>
      </c>
      <c r="C407" s="15">
        <f t="shared" si="43"/>
        <v>2</v>
      </c>
      <c r="D407" s="15">
        <f t="shared" si="44"/>
        <v>9</v>
      </c>
      <c r="E407" s="64">
        <f t="shared" si="48"/>
        <v>3735.7318948804759</v>
      </c>
      <c r="F407" s="15">
        <f>IF(E406&gt;'Fashring Assumptions'!$Q$13,0,'Fashring Assumptions'!$Q$12)</f>
        <v>0</v>
      </c>
      <c r="G407" s="15">
        <v>587</v>
      </c>
      <c r="H407" s="15">
        <f t="shared" si="45"/>
        <v>0</v>
      </c>
      <c r="I407" s="15">
        <f t="shared" si="46"/>
        <v>0</v>
      </c>
      <c r="J407" s="58">
        <f>'Fashring Assumptions'!$M$7*'Fashring Counterfactual'!F407</f>
        <v>0</v>
      </c>
      <c r="K407" s="58">
        <f>'Fashring Assumptions'!$M$5*'Fashring Assumptions'!$M$7*'Fashring Counterfactual'!E407</f>
        <v>233.48324343002975</v>
      </c>
      <c r="L407" s="58">
        <f t="shared" si="47"/>
        <v>233.48324343002975</v>
      </c>
    </row>
    <row r="408" spans="1:12" x14ac:dyDescent="0.3">
      <c r="A408" s="60">
        <v>42776</v>
      </c>
      <c r="B408" s="15">
        <f t="shared" si="42"/>
        <v>2017</v>
      </c>
      <c r="C408" s="15">
        <f t="shared" si="43"/>
        <v>2</v>
      </c>
      <c r="D408" s="15">
        <f t="shared" si="44"/>
        <v>10</v>
      </c>
      <c r="E408" s="64">
        <f t="shared" si="48"/>
        <v>3156.7318948804759</v>
      </c>
      <c r="F408" s="15">
        <f>IF(E407&gt;'Fashring Assumptions'!$Q$13,0,'Fashring Assumptions'!$Q$12)</f>
        <v>0</v>
      </c>
      <c r="G408" s="15">
        <v>579</v>
      </c>
      <c r="H408" s="15">
        <f t="shared" si="45"/>
        <v>0</v>
      </c>
      <c r="I408" s="15">
        <f t="shared" si="46"/>
        <v>0</v>
      </c>
      <c r="J408" s="58">
        <f>'Fashring Assumptions'!$M$7*'Fashring Counterfactual'!F408</f>
        <v>0</v>
      </c>
      <c r="K408" s="58">
        <f>'Fashring Assumptions'!$M$5*'Fashring Assumptions'!$M$7*'Fashring Counterfactual'!E408</f>
        <v>197.29574343002975</v>
      </c>
      <c r="L408" s="58">
        <f t="shared" si="47"/>
        <v>197.29574343002975</v>
      </c>
    </row>
    <row r="409" spans="1:12" x14ac:dyDescent="0.3">
      <c r="A409" s="60">
        <v>42777</v>
      </c>
      <c r="B409" s="15">
        <f t="shared" si="42"/>
        <v>2017</v>
      </c>
      <c r="C409" s="15">
        <f t="shared" si="43"/>
        <v>2</v>
      </c>
      <c r="D409" s="15">
        <f t="shared" si="44"/>
        <v>11</v>
      </c>
      <c r="E409" s="64">
        <f t="shared" si="48"/>
        <v>2575.7318948804759</v>
      </c>
      <c r="F409" s="15">
        <f>IF(E408&gt;'Fashring Assumptions'!$Q$13,0,'Fashring Assumptions'!$Q$12)</f>
        <v>0</v>
      </c>
      <c r="G409" s="15">
        <v>581</v>
      </c>
      <c r="H409" s="15">
        <f t="shared" si="45"/>
        <v>0</v>
      </c>
      <c r="I409" s="15">
        <f t="shared" si="46"/>
        <v>0</v>
      </c>
      <c r="J409" s="58">
        <f>'Fashring Assumptions'!$M$7*'Fashring Counterfactual'!F409</f>
        <v>0</v>
      </c>
      <c r="K409" s="58">
        <f>'Fashring Assumptions'!$M$5*'Fashring Assumptions'!$M$7*'Fashring Counterfactual'!E409</f>
        <v>160.98324343002975</v>
      </c>
      <c r="L409" s="58">
        <f t="shared" si="47"/>
        <v>160.98324343002975</v>
      </c>
    </row>
    <row r="410" spans="1:12" x14ac:dyDescent="0.3">
      <c r="A410" s="60">
        <v>42778</v>
      </c>
      <c r="B410" s="15">
        <f t="shared" si="42"/>
        <v>2017</v>
      </c>
      <c r="C410" s="15">
        <f t="shared" si="43"/>
        <v>2</v>
      </c>
      <c r="D410" s="15">
        <f t="shared" si="44"/>
        <v>12</v>
      </c>
      <c r="E410" s="64">
        <f t="shared" si="48"/>
        <v>1962.7318948804759</v>
      </c>
      <c r="F410" s="15">
        <f>IF(E409&gt;'Fashring Assumptions'!$Q$13,0,'Fashring Assumptions'!$Q$12)</f>
        <v>0</v>
      </c>
      <c r="G410" s="15">
        <v>613</v>
      </c>
      <c r="H410" s="15">
        <f t="shared" si="45"/>
        <v>0</v>
      </c>
      <c r="I410" s="15">
        <f t="shared" si="46"/>
        <v>0</v>
      </c>
      <c r="J410" s="58">
        <f>'Fashring Assumptions'!$M$7*'Fashring Counterfactual'!F410</f>
        <v>0</v>
      </c>
      <c r="K410" s="58">
        <f>'Fashring Assumptions'!$M$5*'Fashring Assumptions'!$M$7*'Fashring Counterfactual'!E410</f>
        <v>122.67074343002975</v>
      </c>
      <c r="L410" s="58">
        <f t="shared" si="47"/>
        <v>122.67074343002975</v>
      </c>
    </row>
    <row r="411" spans="1:12" x14ac:dyDescent="0.3">
      <c r="A411" s="60">
        <v>42779</v>
      </c>
      <c r="B411" s="15">
        <f t="shared" si="42"/>
        <v>2017</v>
      </c>
      <c r="C411" s="15">
        <f t="shared" si="43"/>
        <v>2</v>
      </c>
      <c r="D411" s="15">
        <f t="shared" si="44"/>
        <v>13</v>
      </c>
      <c r="E411" s="64">
        <f t="shared" si="48"/>
        <v>1422.7318948804759</v>
      </c>
      <c r="F411" s="15">
        <f>IF(E410&gt;'Fashring Assumptions'!$Q$13,0,'Fashring Assumptions'!$Q$12)</f>
        <v>0</v>
      </c>
      <c r="G411" s="15">
        <v>540</v>
      </c>
      <c r="H411" s="15">
        <f t="shared" si="45"/>
        <v>0</v>
      </c>
      <c r="I411" s="15">
        <f t="shared" si="46"/>
        <v>0</v>
      </c>
      <c r="J411" s="58">
        <f>'Fashring Assumptions'!$M$7*'Fashring Counterfactual'!F411</f>
        <v>0</v>
      </c>
      <c r="K411" s="58">
        <f>'Fashring Assumptions'!$M$5*'Fashring Assumptions'!$M$7*'Fashring Counterfactual'!E411</f>
        <v>88.920743430029745</v>
      </c>
      <c r="L411" s="58">
        <f t="shared" si="47"/>
        <v>88.920743430029745</v>
      </c>
    </row>
    <row r="412" spans="1:12" x14ac:dyDescent="0.3">
      <c r="A412" s="60">
        <v>42780</v>
      </c>
      <c r="B412" s="15">
        <f t="shared" si="42"/>
        <v>2017</v>
      </c>
      <c r="C412" s="15">
        <f t="shared" si="43"/>
        <v>2</v>
      </c>
      <c r="D412" s="15">
        <f t="shared" si="44"/>
        <v>14</v>
      </c>
      <c r="E412" s="64">
        <f t="shared" si="48"/>
        <v>819.73189488047592</v>
      </c>
      <c r="F412" s="15">
        <f>IF(E411&gt;'Fashring Assumptions'!$Q$13,0,'Fashring Assumptions'!$Q$12)</f>
        <v>0</v>
      </c>
      <c r="G412" s="15">
        <v>603</v>
      </c>
      <c r="H412" s="15">
        <f t="shared" si="45"/>
        <v>0</v>
      </c>
      <c r="I412" s="15">
        <f t="shared" si="46"/>
        <v>0</v>
      </c>
      <c r="J412" s="58">
        <f>'Fashring Assumptions'!$M$7*'Fashring Counterfactual'!F412</f>
        <v>0</v>
      </c>
      <c r="K412" s="58">
        <f>'Fashring Assumptions'!$M$5*'Fashring Assumptions'!$M$7*'Fashring Counterfactual'!E412</f>
        <v>51.233243430029745</v>
      </c>
      <c r="L412" s="58">
        <f t="shared" si="47"/>
        <v>51.233243430029745</v>
      </c>
    </row>
    <row r="413" spans="1:12" x14ac:dyDescent="0.3">
      <c r="A413" s="60">
        <v>42781</v>
      </c>
      <c r="B413" s="15">
        <f t="shared" si="42"/>
        <v>2017</v>
      </c>
      <c r="C413" s="15">
        <f t="shared" si="43"/>
        <v>2</v>
      </c>
      <c r="D413" s="15">
        <f t="shared" si="44"/>
        <v>15</v>
      </c>
      <c r="E413" s="64">
        <f t="shared" si="48"/>
        <v>4547.881926110429</v>
      </c>
      <c r="F413" s="15">
        <f>IF(E412&gt;'Fashring Assumptions'!$Q$13,0,'Fashring Assumptions'!$Q$12)</f>
        <v>4292.1500312299531</v>
      </c>
      <c r="G413" s="15">
        <v>564</v>
      </c>
      <c r="H413" s="15">
        <f t="shared" si="45"/>
        <v>1</v>
      </c>
      <c r="I413" s="15">
        <f t="shared" si="46"/>
        <v>1000</v>
      </c>
      <c r="J413" s="58">
        <f>'Fashring Assumptions'!$M$7*'Fashring Counterfactual'!F413</f>
        <v>10730.375078074883</v>
      </c>
      <c r="K413" s="58">
        <f>'Fashring Assumptions'!$M$5*'Fashring Assumptions'!$M$7*'Fashring Counterfactual'!E413</f>
        <v>284.24262038190182</v>
      </c>
      <c r="L413" s="58">
        <f t="shared" si="47"/>
        <v>12014.617698456785</v>
      </c>
    </row>
    <row r="414" spans="1:12" x14ac:dyDescent="0.3">
      <c r="A414" s="60">
        <v>42782</v>
      </c>
      <c r="B414" s="15">
        <f t="shared" si="42"/>
        <v>2017</v>
      </c>
      <c r="C414" s="15">
        <f t="shared" si="43"/>
        <v>2</v>
      </c>
      <c r="D414" s="15">
        <f t="shared" si="44"/>
        <v>16</v>
      </c>
      <c r="E414" s="64">
        <f t="shared" si="48"/>
        <v>4038.881926110429</v>
      </c>
      <c r="F414" s="15">
        <f>IF(E413&gt;'Fashring Assumptions'!$Q$13,0,'Fashring Assumptions'!$Q$12)</f>
        <v>0</v>
      </c>
      <c r="G414" s="15">
        <v>509</v>
      </c>
      <c r="H414" s="15">
        <f t="shared" si="45"/>
        <v>0</v>
      </c>
      <c r="I414" s="15">
        <f t="shared" si="46"/>
        <v>0</v>
      </c>
      <c r="J414" s="58">
        <f>'Fashring Assumptions'!$M$7*'Fashring Counterfactual'!F414</f>
        <v>0</v>
      </c>
      <c r="K414" s="58">
        <f>'Fashring Assumptions'!$M$5*'Fashring Assumptions'!$M$7*'Fashring Counterfactual'!E414</f>
        <v>252.43012038190182</v>
      </c>
      <c r="L414" s="58">
        <f t="shared" si="47"/>
        <v>252.43012038190182</v>
      </c>
    </row>
    <row r="415" spans="1:12" x14ac:dyDescent="0.3">
      <c r="A415" s="60">
        <v>42783</v>
      </c>
      <c r="B415" s="15">
        <f t="shared" si="42"/>
        <v>2017</v>
      </c>
      <c r="C415" s="15">
        <f t="shared" si="43"/>
        <v>2</v>
      </c>
      <c r="D415" s="15">
        <f t="shared" si="44"/>
        <v>17</v>
      </c>
      <c r="E415" s="64">
        <f t="shared" si="48"/>
        <v>3470.881926110429</v>
      </c>
      <c r="F415" s="15">
        <f>IF(E414&gt;'Fashring Assumptions'!$Q$13,0,'Fashring Assumptions'!$Q$12)</f>
        <v>0</v>
      </c>
      <c r="G415" s="15">
        <v>568</v>
      </c>
      <c r="H415" s="15">
        <f t="shared" si="45"/>
        <v>0</v>
      </c>
      <c r="I415" s="15">
        <f t="shared" si="46"/>
        <v>0</v>
      </c>
      <c r="J415" s="58">
        <f>'Fashring Assumptions'!$M$7*'Fashring Counterfactual'!F415</f>
        <v>0</v>
      </c>
      <c r="K415" s="58">
        <f>'Fashring Assumptions'!$M$5*'Fashring Assumptions'!$M$7*'Fashring Counterfactual'!E415</f>
        <v>216.93012038190182</v>
      </c>
      <c r="L415" s="58">
        <f t="shared" si="47"/>
        <v>216.93012038190182</v>
      </c>
    </row>
    <row r="416" spans="1:12" x14ac:dyDescent="0.3">
      <c r="A416" s="60">
        <v>42784</v>
      </c>
      <c r="B416" s="15">
        <f t="shared" si="42"/>
        <v>2017</v>
      </c>
      <c r="C416" s="15">
        <f t="shared" si="43"/>
        <v>2</v>
      </c>
      <c r="D416" s="15">
        <f t="shared" si="44"/>
        <v>18</v>
      </c>
      <c r="E416" s="64">
        <f t="shared" si="48"/>
        <v>2828.881926110429</v>
      </c>
      <c r="F416" s="15">
        <f>IF(E415&gt;'Fashring Assumptions'!$Q$13,0,'Fashring Assumptions'!$Q$12)</f>
        <v>0</v>
      </c>
      <c r="G416" s="15">
        <v>642</v>
      </c>
      <c r="H416" s="15">
        <f t="shared" si="45"/>
        <v>0</v>
      </c>
      <c r="I416" s="15">
        <f t="shared" si="46"/>
        <v>0</v>
      </c>
      <c r="J416" s="58">
        <f>'Fashring Assumptions'!$M$7*'Fashring Counterfactual'!F416</f>
        <v>0</v>
      </c>
      <c r="K416" s="58">
        <f>'Fashring Assumptions'!$M$5*'Fashring Assumptions'!$M$7*'Fashring Counterfactual'!E416</f>
        <v>176.80512038190182</v>
      </c>
      <c r="L416" s="58">
        <f t="shared" si="47"/>
        <v>176.80512038190182</v>
      </c>
    </row>
    <row r="417" spans="1:12" x14ac:dyDescent="0.3">
      <c r="A417" s="60">
        <v>42785</v>
      </c>
      <c r="B417" s="15">
        <f t="shared" si="42"/>
        <v>2017</v>
      </c>
      <c r="C417" s="15">
        <f t="shared" si="43"/>
        <v>2</v>
      </c>
      <c r="D417" s="15">
        <f t="shared" si="44"/>
        <v>19</v>
      </c>
      <c r="E417" s="64">
        <f t="shared" si="48"/>
        <v>2320.881926110429</v>
      </c>
      <c r="F417" s="15">
        <f>IF(E416&gt;'Fashring Assumptions'!$Q$13,0,'Fashring Assumptions'!$Q$12)</f>
        <v>0</v>
      </c>
      <c r="G417" s="15">
        <v>508</v>
      </c>
      <c r="H417" s="15">
        <f t="shared" si="45"/>
        <v>0</v>
      </c>
      <c r="I417" s="15">
        <f t="shared" si="46"/>
        <v>0</v>
      </c>
      <c r="J417" s="58">
        <f>'Fashring Assumptions'!$M$7*'Fashring Counterfactual'!F417</f>
        <v>0</v>
      </c>
      <c r="K417" s="58">
        <f>'Fashring Assumptions'!$M$5*'Fashring Assumptions'!$M$7*'Fashring Counterfactual'!E417</f>
        <v>145.05512038190182</v>
      </c>
      <c r="L417" s="58">
        <f t="shared" si="47"/>
        <v>145.05512038190182</v>
      </c>
    </row>
    <row r="418" spans="1:12" x14ac:dyDescent="0.3">
      <c r="A418" s="60">
        <v>42786</v>
      </c>
      <c r="B418" s="15">
        <f t="shared" si="42"/>
        <v>2017</v>
      </c>
      <c r="C418" s="15">
        <f t="shared" si="43"/>
        <v>2</v>
      </c>
      <c r="D418" s="15">
        <f t="shared" si="44"/>
        <v>20</v>
      </c>
      <c r="E418" s="64">
        <f t="shared" si="48"/>
        <v>1728.881926110429</v>
      </c>
      <c r="F418" s="15">
        <f>IF(E417&gt;'Fashring Assumptions'!$Q$13,0,'Fashring Assumptions'!$Q$12)</f>
        <v>0</v>
      </c>
      <c r="G418" s="15">
        <v>592</v>
      </c>
      <c r="H418" s="15">
        <f t="shared" si="45"/>
        <v>0</v>
      </c>
      <c r="I418" s="15">
        <f t="shared" si="46"/>
        <v>0</v>
      </c>
      <c r="J418" s="58">
        <f>'Fashring Assumptions'!$M$7*'Fashring Counterfactual'!F418</f>
        <v>0</v>
      </c>
      <c r="K418" s="58">
        <f>'Fashring Assumptions'!$M$5*'Fashring Assumptions'!$M$7*'Fashring Counterfactual'!E418</f>
        <v>108.05512038190182</v>
      </c>
      <c r="L418" s="58">
        <f t="shared" si="47"/>
        <v>108.05512038190182</v>
      </c>
    </row>
    <row r="419" spans="1:12" x14ac:dyDescent="0.3">
      <c r="A419" s="60">
        <v>42787</v>
      </c>
      <c r="B419" s="15">
        <f t="shared" si="42"/>
        <v>2017</v>
      </c>
      <c r="C419" s="15">
        <f t="shared" si="43"/>
        <v>2</v>
      </c>
      <c r="D419" s="15">
        <f t="shared" si="44"/>
        <v>21</v>
      </c>
      <c r="E419" s="64">
        <f t="shared" si="48"/>
        <v>1141.881926110429</v>
      </c>
      <c r="F419" s="15">
        <f>IF(E418&gt;'Fashring Assumptions'!$Q$13,0,'Fashring Assumptions'!$Q$12)</f>
        <v>0</v>
      </c>
      <c r="G419" s="15">
        <v>587</v>
      </c>
      <c r="H419" s="15">
        <f t="shared" si="45"/>
        <v>0</v>
      </c>
      <c r="I419" s="15">
        <f t="shared" si="46"/>
        <v>0</v>
      </c>
      <c r="J419" s="58">
        <f>'Fashring Assumptions'!$M$7*'Fashring Counterfactual'!F419</f>
        <v>0</v>
      </c>
      <c r="K419" s="58">
        <f>'Fashring Assumptions'!$M$5*'Fashring Assumptions'!$M$7*'Fashring Counterfactual'!E419</f>
        <v>71.367620381901816</v>
      </c>
      <c r="L419" s="58">
        <f t="shared" si="47"/>
        <v>71.367620381901816</v>
      </c>
    </row>
    <row r="420" spans="1:12" x14ac:dyDescent="0.3">
      <c r="A420" s="60">
        <v>42788</v>
      </c>
      <c r="B420" s="15">
        <f t="shared" si="42"/>
        <v>2017</v>
      </c>
      <c r="C420" s="15">
        <f t="shared" si="43"/>
        <v>2</v>
      </c>
      <c r="D420" s="15">
        <f t="shared" si="44"/>
        <v>22</v>
      </c>
      <c r="E420" s="64">
        <f t="shared" si="48"/>
        <v>4929.0319573403822</v>
      </c>
      <c r="F420" s="15">
        <f>IF(E419&gt;'Fashring Assumptions'!$Q$13,0,'Fashring Assumptions'!$Q$12)</f>
        <v>4292.1500312299531</v>
      </c>
      <c r="G420" s="15">
        <v>505</v>
      </c>
      <c r="H420" s="15">
        <f t="shared" si="45"/>
        <v>1</v>
      </c>
      <c r="I420" s="15">
        <f t="shared" si="46"/>
        <v>1000</v>
      </c>
      <c r="J420" s="58">
        <f>'Fashring Assumptions'!$M$7*'Fashring Counterfactual'!F420</f>
        <v>10730.375078074883</v>
      </c>
      <c r="K420" s="58">
        <f>'Fashring Assumptions'!$M$5*'Fashring Assumptions'!$M$7*'Fashring Counterfactual'!E420</f>
        <v>308.06449733377389</v>
      </c>
      <c r="L420" s="58">
        <f t="shared" si="47"/>
        <v>12038.439575408656</v>
      </c>
    </row>
    <row r="421" spans="1:12" x14ac:dyDescent="0.3">
      <c r="A421" s="60">
        <v>42789</v>
      </c>
      <c r="B421" s="15">
        <f t="shared" si="42"/>
        <v>2017</v>
      </c>
      <c r="C421" s="15">
        <f t="shared" si="43"/>
        <v>2</v>
      </c>
      <c r="D421" s="15">
        <f t="shared" si="44"/>
        <v>23</v>
      </c>
      <c r="E421" s="64">
        <f t="shared" si="48"/>
        <v>4317.0319573403822</v>
      </c>
      <c r="F421" s="15">
        <f>IF(E420&gt;'Fashring Assumptions'!$Q$13,0,'Fashring Assumptions'!$Q$12)</f>
        <v>0</v>
      </c>
      <c r="G421" s="15">
        <v>612</v>
      </c>
      <c r="H421" s="15">
        <f t="shared" si="45"/>
        <v>0</v>
      </c>
      <c r="I421" s="15">
        <f t="shared" si="46"/>
        <v>0</v>
      </c>
      <c r="J421" s="58">
        <f>'Fashring Assumptions'!$M$7*'Fashring Counterfactual'!F421</f>
        <v>0</v>
      </c>
      <c r="K421" s="58">
        <f>'Fashring Assumptions'!$M$5*'Fashring Assumptions'!$M$7*'Fashring Counterfactual'!E421</f>
        <v>269.81449733377389</v>
      </c>
      <c r="L421" s="58">
        <f t="shared" si="47"/>
        <v>269.81449733377389</v>
      </c>
    </row>
    <row r="422" spans="1:12" x14ac:dyDescent="0.3">
      <c r="A422" s="60">
        <v>42790</v>
      </c>
      <c r="B422" s="15">
        <f t="shared" si="42"/>
        <v>2017</v>
      </c>
      <c r="C422" s="15">
        <f t="shared" si="43"/>
        <v>2</v>
      </c>
      <c r="D422" s="15">
        <f t="shared" si="44"/>
        <v>24</v>
      </c>
      <c r="E422" s="64">
        <f t="shared" si="48"/>
        <v>3762.0319573403822</v>
      </c>
      <c r="F422" s="15">
        <f>IF(E421&gt;'Fashring Assumptions'!$Q$13,0,'Fashring Assumptions'!$Q$12)</f>
        <v>0</v>
      </c>
      <c r="G422" s="15">
        <v>555</v>
      </c>
      <c r="H422" s="15">
        <f t="shared" si="45"/>
        <v>0</v>
      </c>
      <c r="I422" s="15">
        <f t="shared" si="46"/>
        <v>0</v>
      </c>
      <c r="J422" s="58">
        <f>'Fashring Assumptions'!$M$7*'Fashring Counterfactual'!F422</f>
        <v>0</v>
      </c>
      <c r="K422" s="58">
        <f>'Fashring Assumptions'!$M$5*'Fashring Assumptions'!$M$7*'Fashring Counterfactual'!E422</f>
        <v>235.12699733377389</v>
      </c>
      <c r="L422" s="58">
        <f t="shared" si="47"/>
        <v>235.12699733377389</v>
      </c>
    </row>
    <row r="423" spans="1:12" x14ac:dyDescent="0.3">
      <c r="A423" s="60">
        <v>42791</v>
      </c>
      <c r="B423" s="15">
        <f t="shared" si="42"/>
        <v>2017</v>
      </c>
      <c r="C423" s="15">
        <f t="shared" si="43"/>
        <v>2</v>
      </c>
      <c r="D423" s="15">
        <f t="shared" si="44"/>
        <v>25</v>
      </c>
      <c r="E423" s="64">
        <f t="shared" si="48"/>
        <v>3193.0319573403822</v>
      </c>
      <c r="F423" s="15">
        <f>IF(E422&gt;'Fashring Assumptions'!$Q$13,0,'Fashring Assumptions'!$Q$12)</f>
        <v>0</v>
      </c>
      <c r="G423" s="15">
        <v>569</v>
      </c>
      <c r="H423" s="15">
        <f t="shared" si="45"/>
        <v>0</v>
      </c>
      <c r="I423" s="15">
        <f t="shared" si="46"/>
        <v>0</v>
      </c>
      <c r="J423" s="58">
        <f>'Fashring Assumptions'!$M$7*'Fashring Counterfactual'!F423</f>
        <v>0</v>
      </c>
      <c r="K423" s="58">
        <f>'Fashring Assumptions'!$M$5*'Fashring Assumptions'!$M$7*'Fashring Counterfactual'!E423</f>
        <v>199.56449733377389</v>
      </c>
      <c r="L423" s="58">
        <f t="shared" si="47"/>
        <v>199.56449733377389</v>
      </c>
    </row>
    <row r="424" spans="1:12" x14ac:dyDescent="0.3">
      <c r="A424" s="60">
        <v>42792</v>
      </c>
      <c r="B424" s="15">
        <f t="shared" si="42"/>
        <v>2017</v>
      </c>
      <c r="C424" s="15">
        <f t="shared" si="43"/>
        <v>2</v>
      </c>
      <c r="D424" s="15">
        <f t="shared" si="44"/>
        <v>26</v>
      </c>
      <c r="E424" s="64">
        <f t="shared" si="48"/>
        <v>2644.0319573403822</v>
      </c>
      <c r="F424" s="15">
        <f>IF(E423&gt;'Fashring Assumptions'!$Q$13,0,'Fashring Assumptions'!$Q$12)</f>
        <v>0</v>
      </c>
      <c r="G424" s="15">
        <v>549</v>
      </c>
      <c r="H424" s="15">
        <f t="shared" si="45"/>
        <v>0</v>
      </c>
      <c r="I424" s="15">
        <f t="shared" si="46"/>
        <v>0</v>
      </c>
      <c r="J424" s="58">
        <f>'Fashring Assumptions'!$M$7*'Fashring Counterfactual'!F424</f>
        <v>0</v>
      </c>
      <c r="K424" s="58">
        <f>'Fashring Assumptions'!$M$5*'Fashring Assumptions'!$M$7*'Fashring Counterfactual'!E424</f>
        <v>165.25199733377389</v>
      </c>
      <c r="L424" s="58">
        <f t="shared" si="47"/>
        <v>165.25199733377389</v>
      </c>
    </row>
    <row r="425" spans="1:12" x14ac:dyDescent="0.3">
      <c r="A425" s="60">
        <v>42793</v>
      </c>
      <c r="B425" s="15">
        <f t="shared" si="42"/>
        <v>2017</v>
      </c>
      <c r="C425" s="15">
        <f t="shared" si="43"/>
        <v>2</v>
      </c>
      <c r="D425" s="15">
        <f t="shared" si="44"/>
        <v>27</v>
      </c>
      <c r="E425" s="64">
        <f t="shared" si="48"/>
        <v>2007.0319573403822</v>
      </c>
      <c r="F425" s="15">
        <f>IF(E424&gt;'Fashring Assumptions'!$Q$13,0,'Fashring Assumptions'!$Q$12)</f>
        <v>0</v>
      </c>
      <c r="G425" s="15">
        <v>637</v>
      </c>
      <c r="H425" s="15">
        <f t="shared" si="45"/>
        <v>0</v>
      </c>
      <c r="I425" s="15">
        <f t="shared" si="46"/>
        <v>0</v>
      </c>
      <c r="J425" s="58">
        <f>'Fashring Assumptions'!$M$7*'Fashring Counterfactual'!F425</f>
        <v>0</v>
      </c>
      <c r="K425" s="58">
        <f>'Fashring Assumptions'!$M$5*'Fashring Assumptions'!$M$7*'Fashring Counterfactual'!E425</f>
        <v>125.43949733377389</v>
      </c>
      <c r="L425" s="58">
        <f t="shared" si="47"/>
        <v>125.43949733377389</v>
      </c>
    </row>
    <row r="426" spans="1:12" x14ac:dyDescent="0.3">
      <c r="A426" s="60">
        <v>42794</v>
      </c>
      <c r="B426" s="15">
        <f t="shared" si="42"/>
        <v>2017</v>
      </c>
      <c r="C426" s="15">
        <f t="shared" si="43"/>
        <v>2</v>
      </c>
      <c r="D426" s="15">
        <f t="shared" si="44"/>
        <v>28</v>
      </c>
      <c r="E426" s="64">
        <f t="shared" si="48"/>
        <v>1429.0319573403822</v>
      </c>
      <c r="F426" s="15">
        <f>IF(E425&gt;'Fashring Assumptions'!$Q$13,0,'Fashring Assumptions'!$Q$12)</f>
        <v>0</v>
      </c>
      <c r="G426" s="15">
        <v>578</v>
      </c>
      <c r="H426" s="15">
        <f t="shared" si="45"/>
        <v>0</v>
      </c>
      <c r="I426" s="15">
        <f t="shared" si="46"/>
        <v>0</v>
      </c>
      <c r="J426" s="58">
        <f>'Fashring Assumptions'!$M$7*'Fashring Counterfactual'!F426</f>
        <v>0</v>
      </c>
      <c r="K426" s="58">
        <f>'Fashring Assumptions'!$M$5*'Fashring Assumptions'!$M$7*'Fashring Counterfactual'!E426</f>
        <v>89.314497333773886</v>
      </c>
      <c r="L426" s="58">
        <f t="shared" si="47"/>
        <v>89.314497333773886</v>
      </c>
    </row>
    <row r="427" spans="1:12" x14ac:dyDescent="0.3">
      <c r="A427" s="60">
        <v>42795</v>
      </c>
      <c r="B427" s="15">
        <f t="shared" si="42"/>
        <v>2017</v>
      </c>
      <c r="C427" s="15">
        <f t="shared" si="43"/>
        <v>3</v>
      </c>
      <c r="D427" s="15">
        <f t="shared" si="44"/>
        <v>1</v>
      </c>
      <c r="E427" s="64">
        <f t="shared" si="48"/>
        <v>928.03195734038218</v>
      </c>
      <c r="F427" s="15">
        <f>IF(E426&gt;'Fashring Assumptions'!$Q$13,0,'Fashring Assumptions'!$Q$12)</f>
        <v>0</v>
      </c>
      <c r="G427" s="15">
        <v>501</v>
      </c>
      <c r="H427" s="15">
        <f t="shared" si="45"/>
        <v>0</v>
      </c>
      <c r="I427" s="15">
        <f t="shared" si="46"/>
        <v>0</v>
      </c>
      <c r="J427" s="58">
        <f>'Fashring Assumptions'!$M$7*'Fashring Counterfactual'!F427</f>
        <v>0</v>
      </c>
      <c r="K427" s="58">
        <f>'Fashring Assumptions'!$M$5*'Fashring Assumptions'!$M$7*'Fashring Counterfactual'!E427</f>
        <v>58.001997333773886</v>
      </c>
      <c r="L427" s="58">
        <f t="shared" si="47"/>
        <v>58.001997333773886</v>
      </c>
    </row>
    <row r="428" spans="1:12" x14ac:dyDescent="0.3">
      <c r="A428" s="60">
        <v>42796</v>
      </c>
      <c r="B428" s="15">
        <f t="shared" si="42"/>
        <v>2017</v>
      </c>
      <c r="C428" s="15">
        <f t="shared" si="43"/>
        <v>3</v>
      </c>
      <c r="D428" s="15">
        <f t="shared" si="44"/>
        <v>2</v>
      </c>
      <c r="E428" s="64">
        <f t="shared" si="48"/>
        <v>4639.1819885703353</v>
      </c>
      <c r="F428" s="15">
        <f>IF(E427&gt;'Fashring Assumptions'!$Q$13,0,'Fashring Assumptions'!$Q$12)</f>
        <v>4292.1500312299531</v>
      </c>
      <c r="G428" s="15">
        <v>581</v>
      </c>
      <c r="H428" s="15">
        <f t="shared" si="45"/>
        <v>1</v>
      </c>
      <c r="I428" s="15">
        <f t="shared" si="46"/>
        <v>1000</v>
      </c>
      <c r="J428" s="58">
        <f>'Fashring Assumptions'!$M$7*'Fashring Counterfactual'!F428</f>
        <v>10730.375078074883</v>
      </c>
      <c r="K428" s="58">
        <f>'Fashring Assumptions'!$M$5*'Fashring Assumptions'!$M$7*'Fashring Counterfactual'!E428</f>
        <v>289.94887428564596</v>
      </c>
      <c r="L428" s="58">
        <f t="shared" si="47"/>
        <v>12020.32395236053</v>
      </c>
    </row>
    <row r="429" spans="1:12" x14ac:dyDescent="0.3">
      <c r="A429" s="60">
        <v>42797</v>
      </c>
      <c r="B429" s="15">
        <f t="shared" si="42"/>
        <v>2017</v>
      </c>
      <c r="C429" s="15">
        <f t="shared" si="43"/>
        <v>3</v>
      </c>
      <c r="D429" s="15">
        <f t="shared" si="44"/>
        <v>3</v>
      </c>
      <c r="E429" s="64">
        <f t="shared" si="48"/>
        <v>4059.1819885703353</v>
      </c>
      <c r="F429" s="15">
        <f>IF(E428&gt;'Fashring Assumptions'!$Q$13,0,'Fashring Assumptions'!$Q$12)</f>
        <v>0</v>
      </c>
      <c r="G429" s="15">
        <v>580</v>
      </c>
      <c r="H429" s="15">
        <f t="shared" si="45"/>
        <v>0</v>
      </c>
      <c r="I429" s="15">
        <f t="shared" si="46"/>
        <v>0</v>
      </c>
      <c r="J429" s="58">
        <f>'Fashring Assumptions'!$M$7*'Fashring Counterfactual'!F429</f>
        <v>0</v>
      </c>
      <c r="K429" s="58">
        <f>'Fashring Assumptions'!$M$5*'Fashring Assumptions'!$M$7*'Fashring Counterfactual'!E429</f>
        <v>253.69887428564596</v>
      </c>
      <c r="L429" s="58">
        <f t="shared" si="47"/>
        <v>253.69887428564596</v>
      </c>
    </row>
    <row r="430" spans="1:12" x14ac:dyDescent="0.3">
      <c r="A430" s="60">
        <v>42798</v>
      </c>
      <c r="B430" s="15">
        <f t="shared" si="42"/>
        <v>2017</v>
      </c>
      <c r="C430" s="15">
        <f t="shared" si="43"/>
        <v>3</v>
      </c>
      <c r="D430" s="15">
        <f t="shared" si="44"/>
        <v>4</v>
      </c>
      <c r="E430" s="64">
        <f t="shared" si="48"/>
        <v>3508.1819885703353</v>
      </c>
      <c r="F430" s="15">
        <f>IF(E429&gt;'Fashring Assumptions'!$Q$13,0,'Fashring Assumptions'!$Q$12)</f>
        <v>0</v>
      </c>
      <c r="G430" s="15">
        <v>551</v>
      </c>
      <c r="H430" s="15">
        <f t="shared" si="45"/>
        <v>0</v>
      </c>
      <c r="I430" s="15">
        <f t="shared" si="46"/>
        <v>0</v>
      </c>
      <c r="J430" s="58">
        <f>'Fashring Assumptions'!$M$7*'Fashring Counterfactual'!F430</f>
        <v>0</v>
      </c>
      <c r="K430" s="58">
        <f>'Fashring Assumptions'!$M$5*'Fashring Assumptions'!$M$7*'Fashring Counterfactual'!E430</f>
        <v>219.26137428564596</v>
      </c>
      <c r="L430" s="58">
        <f t="shared" si="47"/>
        <v>219.26137428564596</v>
      </c>
    </row>
    <row r="431" spans="1:12" x14ac:dyDescent="0.3">
      <c r="A431" s="60">
        <v>42799</v>
      </c>
      <c r="B431" s="15">
        <f t="shared" si="42"/>
        <v>2017</v>
      </c>
      <c r="C431" s="15">
        <f t="shared" si="43"/>
        <v>3</v>
      </c>
      <c r="D431" s="15">
        <f t="shared" si="44"/>
        <v>5</v>
      </c>
      <c r="E431" s="64">
        <f t="shared" si="48"/>
        <v>2916.1819885703353</v>
      </c>
      <c r="F431" s="15">
        <f>IF(E430&gt;'Fashring Assumptions'!$Q$13,0,'Fashring Assumptions'!$Q$12)</f>
        <v>0</v>
      </c>
      <c r="G431" s="15">
        <v>592</v>
      </c>
      <c r="H431" s="15">
        <f t="shared" si="45"/>
        <v>0</v>
      </c>
      <c r="I431" s="15">
        <f t="shared" si="46"/>
        <v>0</v>
      </c>
      <c r="J431" s="58">
        <f>'Fashring Assumptions'!$M$7*'Fashring Counterfactual'!F431</f>
        <v>0</v>
      </c>
      <c r="K431" s="58">
        <f>'Fashring Assumptions'!$M$5*'Fashring Assumptions'!$M$7*'Fashring Counterfactual'!E431</f>
        <v>182.26137428564596</v>
      </c>
      <c r="L431" s="58">
        <f t="shared" si="47"/>
        <v>182.26137428564596</v>
      </c>
    </row>
    <row r="432" spans="1:12" x14ac:dyDescent="0.3">
      <c r="A432" s="60">
        <v>42800</v>
      </c>
      <c r="B432" s="15">
        <f t="shared" si="42"/>
        <v>2017</v>
      </c>
      <c r="C432" s="15">
        <f t="shared" si="43"/>
        <v>3</v>
      </c>
      <c r="D432" s="15">
        <f t="shared" si="44"/>
        <v>6</v>
      </c>
      <c r="E432" s="64">
        <f t="shared" si="48"/>
        <v>2348.1819885703353</v>
      </c>
      <c r="F432" s="15">
        <f>IF(E431&gt;'Fashring Assumptions'!$Q$13,0,'Fashring Assumptions'!$Q$12)</f>
        <v>0</v>
      </c>
      <c r="G432" s="15">
        <v>568</v>
      </c>
      <c r="H432" s="15">
        <f t="shared" si="45"/>
        <v>0</v>
      </c>
      <c r="I432" s="15">
        <f t="shared" si="46"/>
        <v>0</v>
      </c>
      <c r="J432" s="58">
        <f>'Fashring Assumptions'!$M$7*'Fashring Counterfactual'!F432</f>
        <v>0</v>
      </c>
      <c r="K432" s="58">
        <f>'Fashring Assumptions'!$M$5*'Fashring Assumptions'!$M$7*'Fashring Counterfactual'!E432</f>
        <v>146.76137428564596</v>
      </c>
      <c r="L432" s="58">
        <f t="shared" si="47"/>
        <v>146.76137428564596</v>
      </c>
    </row>
    <row r="433" spans="1:12" x14ac:dyDescent="0.3">
      <c r="A433" s="60">
        <v>42801</v>
      </c>
      <c r="B433" s="15">
        <f t="shared" si="42"/>
        <v>2017</v>
      </c>
      <c r="C433" s="15">
        <f t="shared" si="43"/>
        <v>3</v>
      </c>
      <c r="D433" s="15">
        <f t="shared" si="44"/>
        <v>7</v>
      </c>
      <c r="E433" s="64">
        <f t="shared" si="48"/>
        <v>1821.1819885703353</v>
      </c>
      <c r="F433" s="15">
        <f>IF(E432&gt;'Fashring Assumptions'!$Q$13,0,'Fashring Assumptions'!$Q$12)</f>
        <v>0</v>
      </c>
      <c r="G433" s="15">
        <v>527</v>
      </c>
      <c r="H433" s="15">
        <f t="shared" si="45"/>
        <v>0</v>
      </c>
      <c r="I433" s="15">
        <f t="shared" si="46"/>
        <v>0</v>
      </c>
      <c r="J433" s="58">
        <f>'Fashring Assumptions'!$M$7*'Fashring Counterfactual'!F433</f>
        <v>0</v>
      </c>
      <c r="K433" s="58">
        <f>'Fashring Assumptions'!$M$5*'Fashring Assumptions'!$M$7*'Fashring Counterfactual'!E433</f>
        <v>113.82387428564596</v>
      </c>
      <c r="L433" s="58">
        <f t="shared" si="47"/>
        <v>113.82387428564596</v>
      </c>
    </row>
    <row r="434" spans="1:12" x14ac:dyDescent="0.3">
      <c r="A434" s="60">
        <v>42802</v>
      </c>
      <c r="B434" s="15">
        <f t="shared" si="42"/>
        <v>2017</v>
      </c>
      <c r="C434" s="15">
        <f t="shared" si="43"/>
        <v>3</v>
      </c>
      <c r="D434" s="15">
        <f t="shared" si="44"/>
        <v>8</v>
      </c>
      <c r="E434" s="64">
        <f t="shared" si="48"/>
        <v>1211.1819885703353</v>
      </c>
      <c r="F434" s="15">
        <f>IF(E433&gt;'Fashring Assumptions'!$Q$13,0,'Fashring Assumptions'!$Q$12)</f>
        <v>0</v>
      </c>
      <c r="G434" s="15">
        <v>610</v>
      </c>
      <c r="H434" s="15">
        <f t="shared" si="45"/>
        <v>0</v>
      </c>
      <c r="I434" s="15">
        <f t="shared" si="46"/>
        <v>0</v>
      </c>
      <c r="J434" s="58">
        <f>'Fashring Assumptions'!$M$7*'Fashring Counterfactual'!F434</f>
        <v>0</v>
      </c>
      <c r="K434" s="58">
        <f>'Fashring Assumptions'!$M$5*'Fashring Assumptions'!$M$7*'Fashring Counterfactual'!E434</f>
        <v>75.698874285645957</v>
      </c>
      <c r="L434" s="58">
        <f t="shared" si="47"/>
        <v>75.698874285645957</v>
      </c>
    </row>
    <row r="435" spans="1:12" x14ac:dyDescent="0.3">
      <c r="A435" s="60">
        <v>42803</v>
      </c>
      <c r="B435" s="15">
        <f t="shared" si="42"/>
        <v>2017</v>
      </c>
      <c r="C435" s="15">
        <f t="shared" si="43"/>
        <v>3</v>
      </c>
      <c r="D435" s="15">
        <f t="shared" si="44"/>
        <v>9</v>
      </c>
      <c r="E435" s="64">
        <f t="shared" si="48"/>
        <v>4893.3320198002884</v>
      </c>
      <c r="F435" s="15">
        <f>IF(E434&gt;'Fashring Assumptions'!$Q$13,0,'Fashring Assumptions'!$Q$12)</f>
        <v>4292.1500312299531</v>
      </c>
      <c r="G435" s="15">
        <v>610</v>
      </c>
      <c r="H435" s="15">
        <f t="shared" si="45"/>
        <v>1</v>
      </c>
      <c r="I435" s="15">
        <f t="shared" si="46"/>
        <v>1000</v>
      </c>
      <c r="J435" s="58">
        <f>'Fashring Assumptions'!$M$7*'Fashring Counterfactual'!F435</f>
        <v>10730.375078074883</v>
      </c>
      <c r="K435" s="58">
        <f>'Fashring Assumptions'!$M$5*'Fashring Assumptions'!$M$7*'Fashring Counterfactual'!E435</f>
        <v>305.83325123751803</v>
      </c>
      <c r="L435" s="58">
        <f t="shared" si="47"/>
        <v>12036.208329312401</v>
      </c>
    </row>
    <row r="436" spans="1:12" x14ac:dyDescent="0.3">
      <c r="A436" s="60">
        <v>42804</v>
      </c>
      <c r="B436" s="15">
        <f t="shared" si="42"/>
        <v>2017</v>
      </c>
      <c r="C436" s="15">
        <f t="shared" si="43"/>
        <v>3</v>
      </c>
      <c r="D436" s="15">
        <f t="shared" si="44"/>
        <v>10</v>
      </c>
      <c r="E436" s="64">
        <f t="shared" si="48"/>
        <v>4286.3320198002884</v>
      </c>
      <c r="F436" s="15">
        <f>IF(E435&gt;'Fashring Assumptions'!$Q$13,0,'Fashring Assumptions'!$Q$12)</f>
        <v>0</v>
      </c>
      <c r="G436" s="15">
        <v>607</v>
      </c>
      <c r="H436" s="15">
        <f t="shared" si="45"/>
        <v>0</v>
      </c>
      <c r="I436" s="15">
        <f t="shared" si="46"/>
        <v>0</v>
      </c>
      <c r="J436" s="58">
        <f>'Fashring Assumptions'!$M$7*'Fashring Counterfactual'!F436</f>
        <v>0</v>
      </c>
      <c r="K436" s="58">
        <f>'Fashring Assumptions'!$M$5*'Fashring Assumptions'!$M$7*'Fashring Counterfactual'!E436</f>
        <v>267.89575123751803</v>
      </c>
      <c r="L436" s="58">
        <f t="shared" si="47"/>
        <v>267.89575123751803</v>
      </c>
    </row>
    <row r="437" spans="1:12" x14ac:dyDescent="0.3">
      <c r="A437" s="60">
        <v>42805</v>
      </c>
      <c r="B437" s="15">
        <f t="shared" si="42"/>
        <v>2017</v>
      </c>
      <c r="C437" s="15">
        <f t="shared" si="43"/>
        <v>3</v>
      </c>
      <c r="D437" s="15">
        <f t="shared" si="44"/>
        <v>11</v>
      </c>
      <c r="E437" s="64">
        <f t="shared" si="48"/>
        <v>3675.3320198002884</v>
      </c>
      <c r="F437" s="15">
        <f>IF(E436&gt;'Fashring Assumptions'!$Q$13,0,'Fashring Assumptions'!$Q$12)</f>
        <v>0</v>
      </c>
      <c r="G437" s="15">
        <v>611</v>
      </c>
      <c r="H437" s="15">
        <f t="shared" si="45"/>
        <v>0</v>
      </c>
      <c r="I437" s="15">
        <f t="shared" si="46"/>
        <v>0</v>
      </c>
      <c r="J437" s="58">
        <f>'Fashring Assumptions'!$M$7*'Fashring Counterfactual'!F437</f>
        <v>0</v>
      </c>
      <c r="K437" s="58">
        <f>'Fashring Assumptions'!$M$5*'Fashring Assumptions'!$M$7*'Fashring Counterfactual'!E437</f>
        <v>229.70825123751803</v>
      </c>
      <c r="L437" s="58">
        <f t="shared" si="47"/>
        <v>229.70825123751803</v>
      </c>
    </row>
    <row r="438" spans="1:12" x14ac:dyDescent="0.3">
      <c r="A438" s="60">
        <v>42806</v>
      </c>
      <c r="B438" s="15">
        <f t="shared" si="42"/>
        <v>2017</v>
      </c>
      <c r="C438" s="15">
        <f t="shared" si="43"/>
        <v>3</v>
      </c>
      <c r="D438" s="15">
        <f t="shared" si="44"/>
        <v>12</v>
      </c>
      <c r="E438" s="64">
        <f t="shared" si="48"/>
        <v>3097.3320198002884</v>
      </c>
      <c r="F438" s="15">
        <f>IF(E437&gt;'Fashring Assumptions'!$Q$13,0,'Fashring Assumptions'!$Q$12)</f>
        <v>0</v>
      </c>
      <c r="G438" s="15">
        <v>578</v>
      </c>
      <c r="H438" s="15">
        <f t="shared" si="45"/>
        <v>0</v>
      </c>
      <c r="I438" s="15">
        <f t="shared" si="46"/>
        <v>0</v>
      </c>
      <c r="J438" s="58">
        <f>'Fashring Assumptions'!$M$7*'Fashring Counterfactual'!F438</f>
        <v>0</v>
      </c>
      <c r="K438" s="58">
        <f>'Fashring Assumptions'!$M$5*'Fashring Assumptions'!$M$7*'Fashring Counterfactual'!E438</f>
        <v>193.58325123751803</v>
      </c>
      <c r="L438" s="58">
        <f t="shared" si="47"/>
        <v>193.58325123751803</v>
      </c>
    </row>
    <row r="439" spans="1:12" x14ac:dyDescent="0.3">
      <c r="A439" s="60">
        <v>42807</v>
      </c>
      <c r="B439" s="15">
        <f t="shared" si="42"/>
        <v>2017</v>
      </c>
      <c r="C439" s="15">
        <f t="shared" si="43"/>
        <v>3</v>
      </c>
      <c r="D439" s="15">
        <f t="shared" si="44"/>
        <v>13</v>
      </c>
      <c r="E439" s="64">
        <f t="shared" si="48"/>
        <v>2552.3320198002884</v>
      </c>
      <c r="F439" s="15">
        <f>IF(E438&gt;'Fashring Assumptions'!$Q$13,0,'Fashring Assumptions'!$Q$12)</f>
        <v>0</v>
      </c>
      <c r="G439" s="15">
        <v>545</v>
      </c>
      <c r="H439" s="15">
        <f t="shared" si="45"/>
        <v>0</v>
      </c>
      <c r="I439" s="15">
        <f t="shared" si="46"/>
        <v>0</v>
      </c>
      <c r="J439" s="58">
        <f>'Fashring Assumptions'!$M$7*'Fashring Counterfactual'!F439</f>
        <v>0</v>
      </c>
      <c r="K439" s="58">
        <f>'Fashring Assumptions'!$M$5*'Fashring Assumptions'!$M$7*'Fashring Counterfactual'!E439</f>
        <v>159.52075123751803</v>
      </c>
      <c r="L439" s="58">
        <f t="shared" si="47"/>
        <v>159.52075123751803</v>
      </c>
    </row>
    <row r="440" spans="1:12" x14ac:dyDescent="0.3">
      <c r="A440" s="60">
        <v>42808</v>
      </c>
      <c r="B440" s="15">
        <f t="shared" si="42"/>
        <v>2017</v>
      </c>
      <c r="C440" s="15">
        <f t="shared" si="43"/>
        <v>3</v>
      </c>
      <c r="D440" s="15">
        <f t="shared" si="44"/>
        <v>14</v>
      </c>
      <c r="E440" s="64">
        <f t="shared" si="48"/>
        <v>1998.3320198002884</v>
      </c>
      <c r="F440" s="15">
        <f>IF(E439&gt;'Fashring Assumptions'!$Q$13,0,'Fashring Assumptions'!$Q$12)</f>
        <v>0</v>
      </c>
      <c r="G440" s="15">
        <v>554</v>
      </c>
      <c r="H440" s="15">
        <f t="shared" si="45"/>
        <v>0</v>
      </c>
      <c r="I440" s="15">
        <f t="shared" si="46"/>
        <v>0</v>
      </c>
      <c r="J440" s="58">
        <f>'Fashring Assumptions'!$M$7*'Fashring Counterfactual'!F440</f>
        <v>0</v>
      </c>
      <c r="K440" s="58">
        <f>'Fashring Assumptions'!$M$5*'Fashring Assumptions'!$M$7*'Fashring Counterfactual'!E440</f>
        <v>124.89575123751803</v>
      </c>
      <c r="L440" s="58">
        <f t="shared" si="47"/>
        <v>124.89575123751803</v>
      </c>
    </row>
    <row r="441" spans="1:12" x14ac:dyDescent="0.3">
      <c r="A441" s="60">
        <v>42809</v>
      </c>
      <c r="B441" s="15">
        <f t="shared" si="42"/>
        <v>2017</v>
      </c>
      <c r="C441" s="15">
        <f t="shared" si="43"/>
        <v>3</v>
      </c>
      <c r="D441" s="15">
        <f t="shared" si="44"/>
        <v>15</v>
      </c>
      <c r="E441" s="64">
        <f t="shared" si="48"/>
        <v>1414.3320198002884</v>
      </c>
      <c r="F441" s="15">
        <f>IF(E440&gt;'Fashring Assumptions'!$Q$13,0,'Fashring Assumptions'!$Q$12)</f>
        <v>0</v>
      </c>
      <c r="G441" s="15">
        <v>584</v>
      </c>
      <c r="H441" s="15">
        <f t="shared" si="45"/>
        <v>0</v>
      </c>
      <c r="I441" s="15">
        <f t="shared" si="46"/>
        <v>0</v>
      </c>
      <c r="J441" s="58">
        <f>'Fashring Assumptions'!$M$7*'Fashring Counterfactual'!F441</f>
        <v>0</v>
      </c>
      <c r="K441" s="58">
        <f>'Fashring Assumptions'!$M$5*'Fashring Assumptions'!$M$7*'Fashring Counterfactual'!E441</f>
        <v>88.395751237518027</v>
      </c>
      <c r="L441" s="58">
        <f t="shared" si="47"/>
        <v>88.395751237518027</v>
      </c>
    </row>
    <row r="442" spans="1:12" x14ac:dyDescent="0.3">
      <c r="A442" s="60">
        <v>42810</v>
      </c>
      <c r="B442" s="15">
        <f t="shared" si="42"/>
        <v>2017</v>
      </c>
      <c r="C442" s="15">
        <f t="shared" si="43"/>
        <v>3</v>
      </c>
      <c r="D442" s="15">
        <f t="shared" si="44"/>
        <v>16</v>
      </c>
      <c r="E442" s="64">
        <f t="shared" si="48"/>
        <v>771.33201980028844</v>
      </c>
      <c r="F442" s="15">
        <f>IF(E441&gt;'Fashring Assumptions'!$Q$13,0,'Fashring Assumptions'!$Q$12)</f>
        <v>0</v>
      </c>
      <c r="G442" s="15">
        <v>643</v>
      </c>
      <c r="H442" s="15">
        <f t="shared" si="45"/>
        <v>0</v>
      </c>
      <c r="I442" s="15">
        <f t="shared" si="46"/>
        <v>0</v>
      </c>
      <c r="J442" s="58">
        <f>'Fashring Assumptions'!$M$7*'Fashring Counterfactual'!F442</f>
        <v>0</v>
      </c>
      <c r="K442" s="58">
        <f>'Fashring Assumptions'!$M$5*'Fashring Assumptions'!$M$7*'Fashring Counterfactual'!E442</f>
        <v>48.208251237518027</v>
      </c>
      <c r="L442" s="58">
        <f t="shared" si="47"/>
        <v>48.208251237518027</v>
      </c>
    </row>
    <row r="443" spans="1:12" x14ac:dyDescent="0.3">
      <c r="A443" s="60">
        <v>42811</v>
      </c>
      <c r="B443" s="15">
        <f t="shared" si="42"/>
        <v>2017</v>
      </c>
      <c r="C443" s="15">
        <f t="shared" si="43"/>
        <v>3</v>
      </c>
      <c r="D443" s="15">
        <f t="shared" si="44"/>
        <v>17</v>
      </c>
      <c r="E443" s="64">
        <f t="shared" si="48"/>
        <v>4467.4820510302416</v>
      </c>
      <c r="F443" s="15">
        <f>IF(E442&gt;'Fashring Assumptions'!$Q$13,0,'Fashring Assumptions'!$Q$12)</f>
        <v>4292.1500312299531</v>
      </c>
      <c r="G443" s="15">
        <v>596</v>
      </c>
      <c r="H443" s="15">
        <f t="shared" si="45"/>
        <v>1</v>
      </c>
      <c r="I443" s="15">
        <f t="shared" si="46"/>
        <v>1000</v>
      </c>
      <c r="J443" s="58">
        <f>'Fashring Assumptions'!$M$7*'Fashring Counterfactual'!F443</f>
        <v>10730.375078074883</v>
      </c>
      <c r="K443" s="58">
        <f>'Fashring Assumptions'!$M$5*'Fashring Assumptions'!$M$7*'Fashring Counterfactual'!E443</f>
        <v>279.2176281893901</v>
      </c>
      <c r="L443" s="58">
        <f t="shared" si="47"/>
        <v>12009.592706264273</v>
      </c>
    </row>
    <row r="444" spans="1:12" x14ac:dyDescent="0.3">
      <c r="A444" s="60">
        <v>42812</v>
      </c>
      <c r="B444" s="15">
        <f t="shared" si="42"/>
        <v>2017</v>
      </c>
      <c r="C444" s="15">
        <f t="shared" si="43"/>
        <v>3</v>
      </c>
      <c r="D444" s="15">
        <f t="shared" si="44"/>
        <v>18</v>
      </c>
      <c r="E444" s="64">
        <f t="shared" si="48"/>
        <v>3882.4820510302416</v>
      </c>
      <c r="F444" s="15">
        <f>IF(E443&gt;'Fashring Assumptions'!$Q$13,0,'Fashring Assumptions'!$Q$12)</f>
        <v>0</v>
      </c>
      <c r="G444" s="15">
        <v>585</v>
      </c>
      <c r="H444" s="15">
        <f t="shared" si="45"/>
        <v>0</v>
      </c>
      <c r="I444" s="15">
        <f t="shared" si="46"/>
        <v>0</v>
      </c>
      <c r="J444" s="58">
        <f>'Fashring Assumptions'!$M$7*'Fashring Counterfactual'!F444</f>
        <v>0</v>
      </c>
      <c r="K444" s="58">
        <f>'Fashring Assumptions'!$M$5*'Fashring Assumptions'!$M$7*'Fashring Counterfactual'!E444</f>
        <v>242.6551281893901</v>
      </c>
      <c r="L444" s="58">
        <f t="shared" si="47"/>
        <v>242.6551281893901</v>
      </c>
    </row>
    <row r="445" spans="1:12" x14ac:dyDescent="0.3">
      <c r="A445" s="60">
        <v>42813</v>
      </c>
      <c r="B445" s="15">
        <f t="shared" si="42"/>
        <v>2017</v>
      </c>
      <c r="C445" s="15">
        <f t="shared" si="43"/>
        <v>3</v>
      </c>
      <c r="D445" s="15">
        <f t="shared" si="44"/>
        <v>19</v>
      </c>
      <c r="E445" s="64">
        <f t="shared" si="48"/>
        <v>3335.4820510302416</v>
      </c>
      <c r="F445" s="15">
        <f>IF(E444&gt;'Fashring Assumptions'!$Q$13,0,'Fashring Assumptions'!$Q$12)</f>
        <v>0</v>
      </c>
      <c r="G445" s="15">
        <v>547</v>
      </c>
      <c r="H445" s="15">
        <f t="shared" si="45"/>
        <v>0</v>
      </c>
      <c r="I445" s="15">
        <f t="shared" si="46"/>
        <v>0</v>
      </c>
      <c r="J445" s="58">
        <f>'Fashring Assumptions'!$M$7*'Fashring Counterfactual'!F445</f>
        <v>0</v>
      </c>
      <c r="K445" s="58">
        <f>'Fashring Assumptions'!$M$5*'Fashring Assumptions'!$M$7*'Fashring Counterfactual'!E445</f>
        <v>208.4676281893901</v>
      </c>
      <c r="L445" s="58">
        <f t="shared" si="47"/>
        <v>208.4676281893901</v>
      </c>
    </row>
    <row r="446" spans="1:12" x14ac:dyDescent="0.3">
      <c r="A446" s="60">
        <v>42814</v>
      </c>
      <c r="B446" s="15">
        <f t="shared" si="42"/>
        <v>2017</v>
      </c>
      <c r="C446" s="15">
        <f t="shared" si="43"/>
        <v>3</v>
      </c>
      <c r="D446" s="15">
        <f t="shared" si="44"/>
        <v>20</v>
      </c>
      <c r="E446" s="64">
        <f t="shared" si="48"/>
        <v>2849.4820510302416</v>
      </c>
      <c r="F446" s="15">
        <f>IF(E445&gt;'Fashring Assumptions'!$Q$13,0,'Fashring Assumptions'!$Q$12)</f>
        <v>0</v>
      </c>
      <c r="G446" s="15">
        <v>486</v>
      </c>
      <c r="H446" s="15">
        <f t="shared" si="45"/>
        <v>0</v>
      </c>
      <c r="I446" s="15">
        <f t="shared" si="46"/>
        <v>0</v>
      </c>
      <c r="J446" s="58">
        <f>'Fashring Assumptions'!$M$7*'Fashring Counterfactual'!F446</f>
        <v>0</v>
      </c>
      <c r="K446" s="58">
        <f>'Fashring Assumptions'!$M$5*'Fashring Assumptions'!$M$7*'Fashring Counterfactual'!E446</f>
        <v>178.0926281893901</v>
      </c>
      <c r="L446" s="58">
        <f t="shared" si="47"/>
        <v>178.0926281893901</v>
      </c>
    </row>
    <row r="447" spans="1:12" x14ac:dyDescent="0.3">
      <c r="A447" s="60">
        <v>42815</v>
      </c>
      <c r="B447" s="15">
        <f t="shared" si="42"/>
        <v>2017</v>
      </c>
      <c r="C447" s="15">
        <f t="shared" si="43"/>
        <v>3</v>
      </c>
      <c r="D447" s="15">
        <f t="shared" si="44"/>
        <v>21</v>
      </c>
      <c r="E447" s="64">
        <f t="shared" si="48"/>
        <v>2391.4820510302416</v>
      </c>
      <c r="F447" s="15">
        <f>IF(E446&gt;'Fashring Assumptions'!$Q$13,0,'Fashring Assumptions'!$Q$12)</f>
        <v>0</v>
      </c>
      <c r="G447" s="15">
        <v>458</v>
      </c>
      <c r="H447" s="15">
        <f t="shared" si="45"/>
        <v>0</v>
      </c>
      <c r="I447" s="15">
        <f t="shared" si="46"/>
        <v>0</v>
      </c>
      <c r="J447" s="58">
        <f>'Fashring Assumptions'!$M$7*'Fashring Counterfactual'!F447</f>
        <v>0</v>
      </c>
      <c r="K447" s="58">
        <f>'Fashring Assumptions'!$M$5*'Fashring Assumptions'!$M$7*'Fashring Counterfactual'!E447</f>
        <v>149.4676281893901</v>
      </c>
      <c r="L447" s="58">
        <f t="shared" si="47"/>
        <v>149.4676281893901</v>
      </c>
    </row>
    <row r="448" spans="1:12" x14ac:dyDescent="0.3">
      <c r="A448" s="60">
        <v>42816</v>
      </c>
      <c r="B448" s="15">
        <f t="shared" si="42"/>
        <v>2017</v>
      </c>
      <c r="C448" s="15">
        <f t="shared" si="43"/>
        <v>3</v>
      </c>
      <c r="D448" s="15">
        <f t="shared" si="44"/>
        <v>22</v>
      </c>
      <c r="E448" s="64">
        <f t="shared" si="48"/>
        <v>1846.4820510302416</v>
      </c>
      <c r="F448" s="15">
        <f>IF(E447&gt;'Fashring Assumptions'!$Q$13,0,'Fashring Assumptions'!$Q$12)</f>
        <v>0</v>
      </c>
      <c r="G448" s="15">
        <v>545</v>
      </c>
      <c r="H448" s="15">
        <f t="shared" si="45"/>
        <v>0</v>
      </c>
      <c r="I448" s="15">
        <f t="shared" si="46"/>
        <v>0</v>
      </c>
      <c r="J448" s="58">
        <f>'Fashring Assumptions'!$M$7*'Fashring Counterfactual'!F448</f>
        <v>0</v>
      </c>
      <c r="K448" s="58">
        <f>'Fashring Assumptions'!$M$5*'Fashring Assumptions'!$M$7*'Fashring Counterfactual'!E448</f>
        <v>115.4051281893901</v>
      </c>
      <c r="L448" s="58">
        <f t="shared" si="47"/>
        <v>115.4051281893901</v>
      </c>
    </row>
    <row r="449" spans="1:12" x14ac:dyDescent="0.3">
      <c r="A449" s="60">
        <v>42817</v>
      </c>
      <c r="B449" s="15">
        <f t="shared" si="42"/>
        <v>2017</v>
      </c>
      <c r="C449" s="15">
        <f t="shared" si="43"/>
        <v>3</v>
      </c>
      <c r="D449" s="15">
        <f t="shared" si="44"/>
        <v>23</v>
      </c>
      <c r="E449" s="64">
        <f t="shared" si="48"/>
        <v>1256.4820510302416</v>
      </c>
      <c r="F449" s="15">
        <f>IF(E448&gt;'Fashring Assumptions'!$Q$13,0,'Fashring Assumptions'!$Q$12)</f>
        <v>0</v>
      </c>
      <c r="G449" s="15">
        <v>590</v>
      </c>
      <c r="H449" s="15">
        <f t="shared" si="45"/>
        <v>0</v>
      </c>
      <c r="I449" s="15">
        <f t="shared" si="46"/>
        <v>0</v>
      </c>
      <c r="J449" s="58">
        <f>'Fashring Assumptions'!$M$7*'Fashring Counterfactual'!F449</f>
        <v>0</v>
      </c>
      <c r="K449" s="58">
        <f>'Fashring Assumptions'!$M$5*'Fashring Assumptions'!$M$7*'Fashring Counterfactual'!E449</f>
        <v>78.530128189390098</v>
      </c>
      <c r="L449" s="58">
        <f t="shared" si="47"/>
        <v>78.530128189390098</v>
      </c>
    </row>
    <row r="450" spans="1:12" x14ac:dyDescent="0.3">
      <c r="A450" s="60">
        <v>42818</v>
      </c>
      <c r="B450" s="15">
        <f t="shared" si="42"/>
        <v>2017</v>
      </c>
      <c r="C450" s="15">
        <f t="shared" si="43"/>
        <v>3</v>
      </c>
      <c r="D450" s="15">
        <f t="shared" si="44"/>
        <v>24</v>
      </c>
      <c r="E450" s="64">
        <f t="shared" si="48"/>
        <v>5003.6320822601947</v>
      </c>
      <c r="F450" s="15">
        <f>IF(E449&gt;'Fashring Assumptions'!$Q$13,0,'Fashring Assumptions'!$Q$12)</f>
        <v>4292.1500312299531</v>
      </c>
      <c r="G450" s="15">
        <v>545</v>
      </c>
      <c r="H450" s="15">
        <f t="shared" si="45"/>
        <v>1</v>
      </c>
      <c r="I450" s="15">
        <f t="shared" si="46"/>
        <v>1000</v>
      </c>
      <c r="J450" s="58">
        <f>'Fashring Assumptions'!$M$7*'Fashring Counterfactual'!F450</f>
        <v>10730.375078074883</v>
      </c>
      <c r="K450" s="58">
        <f>'Fashring Assumptions'!$M$5*'Fashring Assumptions'!$M$7*'Fashring Counterfactual'!E450</f>
        <v>312.72700514126217</v>
      </c>
      <c r="L450" s="58">
        <f t="shared" si="47"/>
        <v>12043.102083216145</v>
      </c>
    </row>
    <row r="451" spans="1:12" x14ac:dyDescent="0.3">
      <c r="A451" s="60">
        <v>42819</v>
      </c>
      <c r="B451" s="15">
        <f t="shared" ref="B451:B514" si="49">YEAR(A451)</f>
        <v>2017</v>
      </c>
      <c r="C451" s="15">
        <f t="shared" ref="C451:C514" si="50">MONTH(A451)</f>
        <v>3</v>
      </c>
      <c r="D451" s="15">
        <f t="shared" ref="D451:D514" si="51">DAY(A451)</f>
        <v>25</v>
      </c>
      <c r="E451" s="64">
        <f t="shared" si="48"/>
        <v>4461.6320822601947</v>
      </c>
      <c r="F451" s="15">
        <f>IF(E450&gt;'Fashring Assumptions'!$Q$13,0,'Fashring Assumptions'!$Q$12)</f>
        <v>0</v>
      </c>
      <c r="G451" s="15">
        <v>542</v>
      </c>
      <c r="H451" s="15">
        <f t="shared" ref="H451:H514" si="52">IF(F451&gt;0,1,0)</f>
        <v>0</v>
      </c>
      <c r="I451" s="15">
        <f t="shared" ref="I451:I514" si="53">1000*H451</f>
        <v>0</v>
      </c>
      <c r="J451" s="58">
        <f>'Fashring Assumptions'!$M$7*'Fashring Counterfactual'!F451</f>
        <v>0</v>
      </c>
      <c r="K451" s="58">
        <f>'Fashring Assumptions'!$M$5*'Fashring Assumptions'!$M$7*'Fashring Counterfactual'!E451</f>
        <v>278.85200514126217</v>
      </c>
      <c r="L451" s="58">
        <f t="shared" ref="L451:L514" si="54">SUM(I451:K451)</f>
        <v>278.85200514126217</v>
      </c>
    </row>
    <row r="452" spans="1:12" x14ac:dyDescent="0.3">
      <c r="A452" s="60">
        <v>42820</v>
      </c>
      <c r="B452" s="15">
        <f t="shared" si="49"/>
        <v>2017</v>
      </c>
      <c r="C452" s="15">
        <f t="shared" si="50"/>
        <v>3</v>
      </c>
      <c r="D452" s="15">
        <f t="shared" si="51"/>
        <v>26</v>
      </c>
      <c r="E452" s="64">
        <f t="shared" ref="E452:E515" si="55">E451-G452+F452</f>
        <v>3883.6320822601947</v>
      </c>
      <c r="F452" s="15">
        <f>IF(E451&gt;'Fashring Assumptions'!$Q$13,0,'Fashring Assumptions'!$Q$12)</f>
        <v>0</v>
      </c>
      <c r="G452" s="15">
        <v>578</v>
      </c>
      <c r="H452" s="15">
        <f t="shared" si="52"/>
        <v>0</v>
      </c>
      <c r="I452" s="15">
        <f t="shared" si="53"/>
        <v>0</v>
      </c>
      <c r="J452" s="58">
        <f>'Fashring Assumptions'!$M$7*'Fashring Counterfactual'!F452</f>
        <v>0</v>
      </c>
      <c r="K452" s="58">
        <f>'Fashring Assumptions'!$M$5*'Fashring Assumptions'!$M$7*'Fashring Counterfactual'!E452</f>
        <v>242.72700514126217</v>
      </c>
      <c r="L452" s="58">
        <f t="shared" si="54"/>
        <v>242.72700514126217</v>
      </c>
    </row>
    <row r="453" spans="1:12" x14ac:dyDescent="0.3">
      <c r="A453" s="60">
        <v>42821</v>
      </c>
      <c r="B453" s="15">
        <f t="shared" si="49"/>
        <v>2017</v>
      </c>
      <c r="C453" s="15">
        <f t="shared" si="50"/>
        <v>3</v>
      </c>
      <c r="D453" s="15">
        <f t="shared" si="51"/>
        <v>27</v>
      </c>
      <c r="E453" s="64">
        <f t="shared" si="55"/>
        <v>3290.6320822601947</v>
      </c>
      <c r="F453" s="15">
        <f>IF(E452&gt;'Fashring Assumptions'!$Q$13,0,'Fashring Assumptions'!$Q$12)</f>
        <v>0</v>
      </c>
      <c r="G453" s="15">
        <v>593</v>
      </c>
      <c r="H453" s="15">
        <f t="shared" si="52"/>
        <v>0</v>
      </c>
      <c r="I453" s="15">
        <f t="shared" si="53"/>
        <v>0</v>
      </c>
      <c r="J453" s="58">
        <f>'Fashring Assumptions'!$M$7*'Fashring Counterfactual'!F453</f>
        <v>0</v>
      </c>
      <c r="K453" s="58">
        <f>'Fashring Assumptions'!$M$5*'Fashring Assumptions'!$M$7*'Fashring Counterfactual'!E453</f>
        <v>205.66450514126217</v>
      </c>
      <c r="L453" s="58">
        <f t="shared" si="54"/>
        <v>205.66450514126217</v>
      </c>
    </row>
    <row r="454" spans="1:12" x14ac:dyDescent="0.3">
      <c r="A454" s="60">
        <v>42822</v>
      </c>
      <c r="B454" s="15">
        <f t="shared" si="49"/>
        <v>2017</v>
      </c>
      <c r="C454" s="15">
        <f t="shared" si="50"/>
        <v>3</v>
      </c>
      <c r="D454" s="15">
        <f t="shared" si="51"/>
        <v>28</v>
      </c>
      <c r="E454" s="64">
        <f t="shared" si="55"/>
        <v>2713.6320822601947</v>
      </c>
      <c r="F454" s="15">
        <f>IF(E453&gt;'Fashring Assumptions'!$Q$13,0,'Fashring Assumptions'!$Q$12)</f>
        <v>0</v>
      </c>
      <c r="G454" s="15">
        <v>577</v>
      </c>
      <c r="H454" s="15">
        <f t="shared" si="52"/>
        <v>0</v>
      </c>
      <c r="I454" s="15">
        <f t="shared" si="53"/>
        <v>0</v>
      </c>
      <c r="J454" s="58">
        <f>'Fashring Assumptions'!$M$7*'Fashring Counterfactual'!F454</f>
        <v>0</v>
      </c>
      <c r="K454" s="58">
        <f>'Fashring Assumptions'!$M$5*'Fashring Assumptions'!$M$7*'Fashring Counterfactual'!E454</f>
        <v>169.60200514126217</v>
      </c>
      <c r="L454" s="58">
        <f t="shared" si="54"/>
        <v>169.60200514126217</v>
      </c>
    </row>
    <row r="455" spans="1:12" x14ac:dyDescent="0.3">
      <c r="A455" s="60">
        <v>42823</v>
      </c>
      <c r="B455" s="15">
        <f t="shared" si="49"/>
        <v>2017</v>
      </c>
      <c r="C455" s="15">
        <f t="shared" si="50"/>
        <v>3</v>
      </c>
      <c r="D455" s="15">
        <f t="shared" si="51"/>
        <v>29</v>
      </c>
      <c r="E455" s="64">
        <f t="shared" si="55"/>
        <v>2208.6320822601947</v>
      </c>
      <c r="F455" s="15">
        <f>IF(E454&gt;'Fashring Assumptions'!$Q$13,0,'Fashring Assumptions'!$Q$12)</f>
        <v>0</v>
      </c>
      <c r="G455" s="15">
        <v>505</v>
      </c>
      <c r="H455" s="15">
        <f t="shared" si="52"/>
        <v>0</v>
      </c>
      <c r="I455" s="15">
        <f t="shared" si="53"/>
        <v>0</v>
      </c>
      <c r="J455" s="58">
        <f>'Fashring Assumptions'!$M$7*'Fashring Counterfactual'!F455</f>
        <v>0</v>
      </c>
      <c r="K455" s="58">
        <f>'Fashring Assumptions'!$M$5*'Fashring Assumptions'!$M$7*'Fashring Counterfactual'!E455</f>
        <v>138.03950514126217</v>
      </c>
      <c r="L455" s="58">
        <f t="shared" si="54"/>
        <v>138.03950514126217</v>
      </c>
    </row>
    <row r="456" spans="1:12" x14ac:dyDescent="0.3">
      <c r="A456" s="60">
        <v>42824</v>
      </c>
      <c r="B456" s="15">
        <f t="shared" si="49"/>
        <v>2017</v>
      </c>
      <c r="C456" s="15">
        <f t="shared" si="50"/>
        <v>3</v>
      </c>
      <c r="D456" s="15">
        <f t="shared" si="51"/>
        <v>30</v>
      </c>
      <c r="E456" s="64">
        <f t="shared" si="55"/>
        <v>1668.6320822601947</v>
      </c>
      <c r="F456" s="15">
        <f>IF(E455&gt;'Fashring Assumptions'!$Q$13,0,'Fashring Assumptions'!$Q$12)</f>
        <v>0</v>
      </c>
      <c r="G456" s="15">
        <v>540</v>
      </c>
      <c r="H456" s="15">
        <f t="shared" si="52"/>
        <v>0</v>
      </c>
      <c r="I456" s="15">
        <f t="shared" si="53"/>
        <v>0</v>
      </c>
      <c r="J456" s="58">
        <f>'Fashring Assumptions'!$M$7*'Fashring Counterfactual'!F456</f>
        <v>0</v>
      </c>
      <c r="K456" s="58">
        <f>'Fashring Assumptions'!$M$5*'Fashring Assumptions'!$M$7*'Fashring Counterfactual'!E456</f>
        <v>104.28950514126217</v>
      </c>
      <c r="L456" s="58">
        <f t="shared" si="54"/>
        <v>104.28950514126217</v>
      </c>
    </row>
    <row r="457" spans="1:12" x14ac:dyDescent="0.3">
      <c r="A457" s="60">
        <v>42825</v>
      </c>
      <c r="B457" s="15">
        <f t="shared" si="49"/>
        <v>2017</v>
      </c>
      <c r="C457" s="15">
        <f t="shared" si="50"/>
        <v>3</v>
      </c>
      <c r="D457" s="15">
        <f t="shared" si="51"/>
        <v>31</v>
      </c>
      <c r="E457" s="64">
        <f t="shared" si="55"/>
        <v>1074.6320822601947</v>
      </c>
      <c r="F457" s="15">
        <f>IF(E456&gt;'Fashring Assumptions'!$Q$13,0,'Fashring Assumptions'!$Q$12)</f>
        <v>0</v>
      </c>
      <c r="G457" s="15">
        <v>594</v>
      </c>
      <c r="H457" s="15">
        <f t="shared" si="52"/>
        <v>0</v>
      </c>
      <c r="I457" s="15">
        <f t="shared" si="53"/>
        <v>0</v>
      </c>
      <c r="J457" s="58">
        <f>'Fashring Assumptions'!$M$7*'Fashring Counterfactual'!F457</f>
        <v>0</v>
      </c>
      <c r="K457" s="58">
        <f>'Fashring Assumptions'!$M$5*'Fashring Assumptions'!$M$7*'Fashring Counterfactual'!E457</f>
        <v>67.164505141262168</v>
      </c>
      <c r="L457" s="58">
        <f t="shared" si="54"/>
        <v>67.164505141262168</v>
      </c>
    </row>
    <row r="458" spans="1:12" x14ac:dyDescent="0.3">
      <c r="A458" s="60">
        <v>42826</v>
      </c>
      <c r="B458" s="15">
        <f t="shared" si="49"/>
        <v>2017</v>
      </c>
      <c r="C458" s="15">
        <f t="shared" si="50"/>
        <v>4</v>
      </c>
      <c r="D458" s="15">
        <f t="shared" si="51"/>
        <v>1</v>
      </c>
      <c r="E458" s="64">
        <f t="shared" si="55"/>
        <v>4830.7821134901478</v>
      </c>
      <c r="F458" s="15">
        <f>IF(E457&gt;'Fashring Assumptions'!$Q$13,0,'Fashring Assumptions'!$Q$12)</f>
        <v>4292.1500312299531</v>
      </c>
      <c r="G458" s="15">
        <v>536</v>
      </c>
      <c r="H458" s="15">
        <f t="shared" si="52"/>
        <v>1</v>
      </c>
      <c r="I458" s="15">
        <f t="shared" si="53"/>
        <v>1000</v>
      </c>
      <c r="J458" s="58">
        <f>'Fashring Assumptions'!$M$7*'Fashring Counterfactual'!F458</f>
        <v>10730.375078074883</v>
      </c>
      <c r="K458" s="58">
        <f>'Fashring Assumptions'!$M$5*'Fashring Assumptions'!$M$7*'Fashring Counterfactual'!E458</f>
        <v>301.92388209313424</v>
      </c>
      <c r="L458" s="58">
        <f t="shared" si="54"/>
        <v>12032.298960168018</v>
      </c>
    </row>
    <row r="459" spans="1:12" x14ac:dyDescent="0.3">
      <c r="A459" s="60">
        <v>42827</v>
      </c>
      <c r="B459" s="15">
        <f t="shared" si="49"/>
        <v>2017</v>
      </c>
      <c r="C459" s="15">
        <f t="shared" si="50"/>
        <v>4</v>
      </c>
      <c r="D459" s="15">
        <f t="shared" si="51"/>
        <v>2</v>
      </c>
      <c r="E459" s="64">
        <f t="shared" si="55"/>
        <v>4277.7821134901478</v>
      </c>
      <c r="F459" s="15">
        <f>IF(E458&gt;'Fashring Assumptions'!$Q$13,0,'Fashring Assumptions'!$Q$12)</f>
        <v>0</v>
      </c>
      <c r="G459" s="15">
        <v>553</v>
      </c>
      <c r="H459" s="15">
        <f t="shared" si="52"/>
        <v>0</v>
      </c>
      <c r="I459" s="15">
        <f t="shared" si="53"/>
        <v>0</v>
      </c>
      <c r="J459" s="58">
        <f>'Fashring Assumptions'!$M$7*'Fashring Counterfactual'!F459</f>
        <v>0</v>
      </c>
      <c r="K459" s="58">
        <f>'Fashring Assumptions'!$M$5*'Fashring Assumptions'!$M$7*'Fashring Counterfactual'!E459</f>
        <v>267.36138209313424</v>
      </c>
      <c r="L459" s="58">
        <f t="shared" si="54"/>
        <v>267.36138209313424</v>
      </c>
    </row>
    <row r="460" spans="1:12" x14ac:dyDescent="0.3">
      <c r="A460" s="60">
        <v>42828</v>
      </c>
      <c r="B460" s="15">
        <f t="shared" si="49"/>
        <v>2017</v>
      </c>
      <c r="C460" s="15">
        <f t="shared" si="50"/>
        <v>4</v>
      </c>
      <c r="D460" s="15">
        <f t="shared" si="51"/>
        <v>3</v>
      </c>
      <c r="E460" s="64">
        <f t="shared" si="55"/>
        <v>3665.7821134901478</v>
      </c>
      <c r="F460" s="15">
        <f>IF(E459&gt;'Fashring Assumptions'!$Q$13,0,'Fashring Assumptions'!$Q$12)</f>
        <v>0</v>
      </c>
      <c r="G460" s="15">
        <v>612</v>
      </c>
      <c r="H460" s="15">
        <f t="shared" si="52"/>
        <v>0</v>
      </c>
      <c r="I460" s="15">
        <f t="shared" si="53"/>
        <v>0</v>
      </c>
      <c r="J460" s="58">
        <f>'Fashring Assumptions'!$M$7*'Fashring Counterfactual'!F460</f>
        <v>0</v>
      </c>
      <c r="K460" s="58">
        <f>'Fashring Assumptions'!$M$5*'Fashring Assumptions'!$M$7*'Fashring Counterfactual'!E460</f>
        <v>229.11138209313424</v>
      </c>
      <c r="L460" s="58">
        <f t="shared" si="54"/>
        <v>229.11138209313424</v>
      </c>
    </row>
    <row r="461" spans="1:12" x14ac:dyDescent="0.3">
      <c r="A461" s="60">
        <v>42829</v>
      </c>
      <c r="B461" s="15">
        <f t="shared" si="49"/>
        <v>2017</v>
      </c>
      <c r="C461" s="15">
        <f t="shared" si="50"/>
        <v>4</v>
      </c>
      <c r="D461" s="15">
        <f t="shared" si="51"/>
        <v>4</v>
      </c>
      <c r="E461" s="64">
        <f t="shared" si="55"/>
        <v>3074.7821134901478</v>
      </c>
      <c r="F461" s="15">
        <f>IF(E460&gt;'Fashring Assumptions'!$Q$13,0,'Fashring Assumptions'!$Q$12)</f>
        <v>0</v>
      </c>
      <c r="G461" s="15">
        <v>591</v>
      </c>
      <c r="H461" s="15">
        <f t="shared" si="52"/>
        <v>0</v>
      </c>
      <c r="I461" s="15">
        <f t="shared" si="53"/>
        <v>0</v>
      </c>
      <c r="J461" s="58">
        <f>'Fashring Assumptions'!$M$7*'Fashring Counterfactual'!F461</f>
        <v>0</v>
      </c>
      <c r="K461" s="58">
        <f>'Fashring Assumptions'!$M$5*'Fashring Assumptions'!$M$7*'Fashring Counterfactual'!E461</f>
        <v>192.17388209313424</v>
      </c>
      <c r="L461" s="58">
        <f t="shared" si="54"/>
        <v>192.17388209313424</v>
      </c>
    </row>
    <row r="462" spans="1:12" x14ac:dyDescent="0.3">
      <c r="A462" s="60">
        <v>42830</v>
      </c>
      <c r="B462" s="15">
        <f t="shared" si="49"/>
        <v>2017</v>
      </c>
      <c r="C462" s="15">
        <f t="shared" si="50"/>
        <v>4</v>
      </c>
      <c r="D462" s="15">
        <f t="shared" si="51"/>
        <v>5</v>
      </c>
      <c r="E462" s="64">
        <f t="shared" si="55"/>
        <v>2475.7821134901478</v>
      </c>
      <c r="F462" s="15">
        <f>IF(E461&gt;'Fashring Assumptions'!$Q$13,0,'Fashring Assumptions'!$Q$12)</f>
        <v>0</v>
      </c>
      <c r="G462" s="15">
        <v>599</v>
      </c>
      <c r="H462" s="15">
        <f t="shared" si="52"/>
        <v>0</v>
      </c>
      <c r="I462" s="15">
        <f t="shared" si="53"/>
        <v>0</v>
      </c>
      <c r="J462" s="58">
        <f>'Fashring Assumptions'!$M$7*'Fashring Counterfactual'!F462</f>
        <v>0</v>
      </c>
      <c r="K462" s="58">
        <f>'Fashring Assumptions'!$M$5*'Fashring Assumptions'!$M$7*'Fashring Counterfactual'!E462</f>
        <v>154.73638209313424</v>
      </c>
      <c r="L462" s="58">
        <f t="shared" si="54"/>
        <v>154.73638209313424</v>
      </c>
    </row>
    <row r="463" spans="1:12" x14ac:dyDescent="0.3">
      <c r="A463" s="60">
        <v>42831</v>
      </c>
      <c r="B463" s="15">
        <f t="shared" si="49"/>
        <v>2017</v>
      </c>
      <c r="C463" s="15">
        <f t="shared" si="50"/>
        <v>4</v>
      </c>
      <c r="D463" s="15">
        <f t="shared" si="51"/>
        <v>6</v>
      </c>
      <c r="E463" s="64">
        <f t="shared" si="55"/>
        <v>1851.7821134901478</v>
      </c>
      <c r="F463" s="15">
        <f>IF(E462&gt;'Fashring Assumptions'!$Q$13,0,'Fashring Assumptions'!$Q$12)</f>
        <v>0</v>
      </c>
      <c r="G463" s="15">
        <v>624</v>
      </c>
      <c r="H463" s="15">
        <f t="shared" si="52"/>
        <v>0</v>
      </c>
      <c r="I463" s="15">
        <f t="shared" si="53"/>
        <v>0</v>
      </c>
      <c r="J463" s="58">
        <f>'Fashring Assumptions'!$M$7*'Fashring Counterfactual'!F463</f>
        <v>0</v>
      </c>
      <c r="K463" s="58">
        <f>'Fashring Assumptions'!$M$5*'Fashring Assumptions'!$M$7*'Fashring Counterfactual'!E463</f>
        <v>115.73638209313424</v>
      </c>
      <c r="L463" s="58">
        <f t="shared" si="54"/>
        <v>115.73638209313424</v>
      </c>
    </row>
    <row r="464" spans="1:12" x14ac:dyDescent="0.3">
      <c r="A464" s="60">
        <v>42832</v>
      </c>
      <c r="B464" s="15">
        <f t="shared" si="49"/>
        <v>2017</v>
      </c>
      <c r="C464" s="15">
        <f t="shared" si="50"/>
        <v>4</v>
      </c>
      <c r="D464" s="15">
        <f t="shared" si="51"/>
        <v>7</v>
      </c>
      <c r="E464" s="64">
        <f t="shared" si="55"/>
        <v>1206.7821134901478</v>
      </c>
      <c r="F464" s="15">
        <f>IF(E463&gt;'Fashring Assumptions'!$Q$13,0,'Fashring Assumptions'!$Q$12)</f>
        <v>0</v>
      </c>
      <c r="G464" s="15">
        <v>645</v>
      </c>
      <c r="H464" s="15">
        <f t="shared" si="52"/>
        <v>0</v>
      </c>
      <c r="I464" s="15">
        <f t="shared" si="53"/>
        <v>0</v>
      </c>
      <c r="J464" s="58">
        <f>'Fashring Assumptions'!$M$7*'Fashring Counterfactual'!F464</f>
        <v>0</v>
      </c>
      <c r="K464" s="58">
        <f>'Fashring Assumptions'!$M$5*'Fashring Assumptions'!$M$7*'Fashring Counterfactual'!E464</f>
        <v>75.423882093134239</v>
      </c>
      <c r="L464" s="58">
        <f t="shared" si="54"/>
        <v>75.423882093134239</v>
      </c>
    </row>
    <row r="465" spans="1:12" x14ac:dyDescent="0.3">
      <c r="A465" s="60">
        <v>42833</v>
      </c>
      <c r="B465" s="15">
        <f t="shared" si="49"/>
        <v>2017</v>
      </c>
      <c r="C465" s="15">
        <f t="shared" si="50"/>
        <v>4</v>
      </c>
      <c r="D465" s="15">
        <f t="shared" si="51"/>
        <v>8</v>
      </c>
      <c r="E465" s="64">
        <f t="shared" si="55"/>
        <v>4890.932144720101</v>
      </c>
      <c r="F465" s="15">
        <f>IF(E464&gt;'Fashring Assumptions'!$Q$13,0,'Fashring Assumptions'!$Q$12)</f>
        <v>4292.1500312299531</v>
      </c>
      <c r="G465" s="15">
        <v>608</v>
      </c>
      <c r="H465" s="15">
        <f t="shared" si="52"/>
        <v>1</v>
      </c>
      <c r="I465" s="15">
        <f t="shared" si="53"/>
        <v>1000</v>
      </c>
      <c r="J465" s="58">
        <f>'Fashring Assumptions'!$M$7*'Fashring Counterfactual'!F465</f>
        <v>10730.375078074883</v>
      </c>
      <c r="K465" s="58">
        <f>'Fashring Assumptions'!$M$5*'Fashring Assumptions'!$M$7*'Fashring Counterfactual'!E465</f>
        <v>305.68325904500631</v>
      </c>
      <c r="L465" s="58">
        <f t="shared" si="54"/>
        <v>12036.05833711989</v>
      </c>
    </row>
    <row r="466" spans="1:12" x14ac:dyDescent="0.3">
      <c r="A466" s="60">
        <v>42834</v>
      </c>
      <c r="B466" s="15">
        <f t="shared" si="49"/>
        <v>2017</v>
      </c>
      <c r="C466" s="15">
        <f t="shared" si="50"/>
        <v>4</v>
      </c>
      <c r="D466" s="15">
        <f t="shared" si="51"/>
        <v>9</v>
      </c>
      <c r="E466" s="64">
        <f t="shared" si="55"/>
        <v>4332.932144720101</v>
      </c>
      <c r="F466" s="15">
        <f>IF(E465&gt;'Fashring Assumptions'!$Q$13,0,'Fashring Assumptions'!$Q$12)</f>
        <v>0</v>
      </c>
      <c r="G466" s="15">
        <v>558</v>
      </c>
      <c r="H466" s="15">
        <f t="shared" si="52"/>
        <v>0</v>
      </c>
      <c r="I466" s="15">
        <f t="shared" si="53"/>
        <v>0</v>
      </c>
      <c r="J466" s="58">
        <f>'Fashring Assumptions'!$M$7*'Fashring Counterfactual'!F466</f>
        <v>0</v>
      </c>
      <c r="K466" s="58">
        <f>'Fashring Assumptions'!$M$5*'Fashring Assumptions'!$M$7*'Fashring Counterfactual'!E466</f>
        <v>270.80825904500631</v>
      </c>
      <c r="L466" s="58">
        <f t="shared" si="54"/>
        <v>270.80825904500631</v>
      </c>
    </row>
    <row r="467" spans="1:12" x14ac:dyDescent="0.3">
      <c r="A467" s="60">
        <v>42835</v>
      </c>
      <c r="B467" s="15">
        <f t="shared" si="49"/>
        <v>2017</v>
      </c>
      <c r="C467" s="15">
        <f t="shared" si="50"/>
        <v>4</v>
      </c>
      <c r="D467" s="15">
        <f t="shared" si="51"/>
        <v>10</v>
      </c>
      <c r="E467" s="64">
        <f t="shared" si="55"/>
        <v>3784.932144720101</v>
      </c>
      <c r="F467" s="15">
        <f>IF(E466&gt;'Fashring Assumptions'!$Q$13,0,'Fashring Assumptions'!$Q$12)</f>
        <v>0</v>
      </c>
      <c r="G467" s="15">
        <v>548</v>
      </c>
      <c r="H467" s="15">
        <f t="shared" si="52"/>
        <v>0</v>
      </c>
      <c r="I467" s="15">
        <f t="shared" si="53"/>
        <v>0</v>
      </c>
      <c r="J467" s="58">
        <f>'Fashring Assumptions'!$M$7*'Fashring Counterfactual'!F467</f>
        <v>0</v>
      </c>
      <c r="K467" s="58">
        <f>'Fashring Assumptions'!$M$5*'Fashring Assumptions'!$M$7*'Fashring Counterfactual'!E467</f>
        <v>236.55825904500631</v>
      </c>
      <c r="L467" s="58">
        <f t="shared" si="54"/>
        <v>236.55825904500631</v>
      </c>
    </row>
    <row r="468" spans="1:12" x14ac:dyDescent="0.3">
      <c r="A468" s="60">
        <v>42836</v>
      </c>
      <c r="B468" s="15">
        <f t="shared" si="49"/>
        <v>2017</v>
      </c>
      <c r="C468" s="15">
        <f t="shared" si="50"/>
        <v>4</v>
      </c>
      <c r="D468" s="15">
        <f t="shared" si="51"/>
        <v>11</v>
      </c>
      <c r="E468" s="64">
        <f t="shared" si="55"/>
        <v>3232.932144720101</v>
      </c>
      <c r="F468" s="15">
        <f>IF(E467&gt;'Fashring Assumptions'!$Q$13,0,'Fashring Assumptions'!$Q$12)</f>
        <v>0</v>
      </c>
      <c r="G468" s="15">
        <v>552</v>
      </c>
      <c r="H468" s="15">
        <f t="shared" si="52"/>
        <v>0</v>
      </c>
      <c r="I468" s="15">
        <f t="shared" si="53"/>
        <v>0</v>
      </c>
      <c r="J468" s="58">
        <f>'Fashring Assumptions'!$M$7*'Fashring Counterfactual'!F468</f>
        <v>0</v>
      </c>
      <c r="K468" s="58">
        <f>'Fashring Assumptions'!$M$5*'Fashring Assumptions'!$M$7*'Fashring Counterfactual'!E468</f>
        <v>202.05825904500631</v>
      </c>
      <c r="L468" s="58">
        <f t="shared" si="54"/>
        <v>202.05825904500631</v>
      </c>
    </row>
    <row r="469" spans="1:12" x14ac:dyDescent="0.3">
      <c r="A469" s="60">
        <v>42837</v>
      </c>
      <c r="B469" s="15">
        <f t="shared" si="49"/>
        <v>2017</v>
      </c>
      <c r="C469" s="15">
        <f t="shared" si="50"/>
        <v>4</v>
      </c>
      <c r="D469" s="15">
        <f t="shared" si="51"/>
        <v>12</v>
      </c>
      <c r="E469" s="64">
        <f t="shared" si="55"/>
        <v>2653.932144720101</v>
      </c>
      <c r="F469" s="15">
        <f>IF(E468&gt;'Fashring Assumptions'!$Q$13,0,'Fashring Assumptions'!$Q$12)</f>
        <v>0</v>
      </c>
      <c r="G469" s="15">
        <v>579</v>
      </c>
      <c r="H469" s="15">
        <f t="shared" si="52"/>
        <v>0</v>
      </c>
      <c r="I469" s="15">
        <f t="shared" si="53"/>
        <v>0</v>
      </c>
      <c r="J469" s="58">
        <f>'Fashring Assumptions'!$M$7*'Fashring Counterfactual'!F469</f>
        <v>0</v>
      </c>
      <c r="K469" s="58">
        <f>'Fashring Assumptions'!$M$5*'Fashring Assumptions'!$M$7*'Fashring Counterfactual'!E469</f>
        <v>165.87075904500631</v>
      </c>
      <c r="L469" s="58">
        <f t="shared" si="54"/>
        <v>165.87075904500631</v>
      </c>
    </row>
    <row r="470" spans="1:12" x14ac:dyDescent="0.3">
      <c r="A470" s="60">
        <v>42838</v>
      </c>
      <c r="B470" s="15">
        <f t="shared" si="49"/>
        <v>2017</v>
      </c>
      <c r="C470" s="15">
        <f t="shared" si="50"/>
        <v>4</v>
      </c>
      <c r="D470" s="15">
        <f t="shared" si="51"/>
        <v>13</v>
      </c>
      <c r="E470" s="64">
        <f t="shared" si="55"/>
        <v>2044.932144720101</v>
      </c>
      <c r="F470" s="15">
        <f>IF(E469&gt;'Fashring Assumptions'!$Q$13,0,'Fashring Assumptions'!$Q$12)</f>
        <v>0</v>
      </c>
      <c r="G470" s="15">
        <v>609</v>
      </c>
      <c r="H470" s="15">
        <f t="shared" si="52"/>
        <v>0</v>
      </c>
      <c r="I470" s="15">
        <f t="shared" si="53"/>
        <v>0</v>
      </c>
      <c r="J470" s="58">
        <f>'Fashring Assumptions'!$M$7*'Fashring Counterfactual'!F470</f>
        <v>0</v>
      </c>
      <c r="K470" s="58">
        <f>'Fashring Assumptions'!$M$5*'Fashring Assumptions'!$M$7*'Fashring Counterfactual'!E470</f>
        <v>127.80825904500631</v>
      </c>
      <c r="L470" s="58">
        <f t="shared" si="54"/>
        <v>127.80825904500631</v>
      </c>
    </row>
    <row r="471" spans="1:12" x14ac:dyDescent="0.3">
      <c r="A471" s="60">
        <v>42839</v>
      </c>
      <c r="B471" s="15">
        <f t="shared" si="49"/>
        <v>2017</v>
      </c>
      <c r="C471" s="15">
        <f t="shared" si="50"/>
        <v>4</v>
      </c>
      <c r="D471" s="15">
        <f t="shared" si="51"/>
        <v>14</v>
      </c>
      <c r="E471" s="64">
        <f t="shared" si="55"/>
        <v>1417.932144720101</v>
      </c>
      <c r="F471" s="15">
        <f>IF(E470&gt;'Fashring Assumptions'!$Q$13,0,'Fashring Assumptions'!$Q$12)</f>
        <v>0</v>
      </c>
      <c r="G471" s="15">
        <v>627</v>
      </c>
      <c r="H471" s="15">
        <f t="shared" si="52"/>
        <v>0</v>
      </c>
      <c r="I471" s="15">
        <f t="shared" si="53"/>
        <v>0</v>
      </c>
      <c r="J471" s="58">
        <f>'Fashring Assumptions'!$M$7*'Fashring Counterfactual'!F471</f>
        <v>0</v>
      </c>
      <c r="K471" s="58">
        <f>'Fashring Assumptions'!$M$5*'Fashring Assumptions'!$M$7*'Fashring Counterfactual'!E471</f>
        <v>88.620759045006309</v>
      </c>
      <c r="L471" s="58">
        <f t="shared" si="54"/>
        <v>88.620759045006309</v>
      </c>
    </row>
    <row r="472" spans="1:12" x14ac:dyDescent="0.3">
      <c r="A472" s="60">
        <v>42840</v>
      </c>
      <c r="B472" s="15">
        <f t="shared" si="49"/>
        <v>2017</v>
      </c>
      <c r="C472" s="15">
        <f t="shared" si="50"/>
        <v>4</v>
      </c>
      <c r="D472" s="15">
        <f t="shared" si="51"/>
        <v>15</v>
      </c>
      <c r="E472" s="64">
        <f t="shared" si="55"/>
        <v>818.93214472010095</v>
      </c>
      <c r="F472" s="15">
        <f>IF(E471&gt;'Fashring Assumptions'!$Q$13,0,'Fashring Assumptions'!$Q$12)</f>
        <v>0</v>
      </c>
      <c r="G472" s="15">
        <v>599</v>
      </c>
      <c r="H472" s="15">
        <f t="shared" si="52"/>
        <v>0</v>
      </c>
      <c r="I472" s="15">
        <f t="shared" si="53"/>
        <v>0</v>
      </c>
      <c r="J472" s="58">
        <f>'Fashring Assumptions'!$M$7*'Fashring Counterfactual'!F472</f>
        <v>0</v>
      </c>
      <c r="K472" s="58">
        <f>'Fashring Assumptions'!$M$5*'Fashring Assumptions'!$M$7*'Fashring Counterfactual'!E472</f>
        <v>51.183259045006309</v>
      </c>
      <c r="L472" s="58">
        <f t="shared" si="54"/>
        <v>51.183259045006309</v>
      </c>
    </row>
    <row r="473" spans="1:12" x14ac:dyDescent="0.3">
      <c r="A473" s="60">
        <v>42841</v>
      </c>
      <c r="B473" s="15">
        <f t="shared" si="49"/>
        <v>2017</v>
      </c>
      <c r="C473" s="15">
        <f t="shared" si="50"/>
        <v>4</v>
      </c>
      <c r="D473" s="15">
        <f t="shared" si="51"/>
        <v>16</v>
      </c>
      <c r="E473" s="64">
        <f t="shared" si="55"/>
        <v>4578.0821759500541</v>
      </c>
      <c r="F473" s="15">
        <f>IF(E472&gt;'Fashring Assumptions'!$Q$13,0,'Fashring Assumptions'!$Q$12)</f>
        <v>4292.1500312299531</v>
      </c>
      <c r="G473" s="15">
        <v>533</v>
      </c>
      <c r="H473" s="15">
        <f t="shared" si="52"/>
        <v>1</v>
      </c>
      <c r="I473" s="15">
        <f t="shared" si="53"/>
        <v>1000</v>
      </c>
      <c r="J473" s="58">
        <f>'Fashring Assumptions'!$M$7*'Fashring Counterfactual'!F473</f>
        <v>10730.375078074883</v>
      </c>
      <c r="K473" s="58">
        <f>'Fashring Assumptions'!$M$5*'Fashring Assumptions'!$M$7*'Fashring Counterfactual'!E473</f>
        <v>286.13013599687838</v>
      </c>
      <c r="L473" s="58">
        <f t="shared" si="54"/>
        <v>12016.505214071762</v>
      </c>
    </row>
    <row r="474" spans="1:12" x14ac:dyDescent="0.3">
      <c r="A474" s="60">
        <v>42842</v>
      </c>
      <c r="B474" s="15">
        <f t="shared" si="49"/>
        <v>2017</v>
      </c>
      <c r="C474" s="15">
        <f t="shared" si="50"/>
        <v>4</v>
      </c>
      <c r="D474" s="15">
        <f t="shared" si="51"/>
        <v>17</v>
      </c>
      <c r="E474" s="64">
        <f t="shared" si="55"/>
        <v>4032.0821759500541</v>
      </c>
      <c r="F474" s="15">
        <f>IF(E473&gt;'Fashring Assumptions'!$Q$13,0,'Fashring Assumptions'!$Q$12)</f>
        <v>0</v>
      </c>
      <c r="G474" s="15">
        <v>546</v>
      </c>
      <c r="H474" s="15">
        <f t="shared" si="52"/>
        <v>0</v>
      </c>
      <c r="I474" s="15">
        <f t="shared" si="53"/>
        <v>0</v>
      </c>
      <c r="J474" s="58">
        <f>'Fashring Assumptions'!$M$7*'Fashring Counterfactual'!F474</f>
        <v>0</v>
      </c>
      <c r="K474" s="58">
        <f>'Fashring Assumptions'!$M$5*'Fashring Assumptions'!$M$7*'Fashring Counterfactual'!E474</f>
        <v>252.00513599687838</v>
      </c>
      <c r="L474" s="58">
        <f t="shared" si="54"/>
        <v>252.00513599687838</v>
      </c>
    </row>
    <row r="475" spans="1:12" x14ac:dyDescent="0.3">
      <c r="A475" s="60">
        <v>42843</v>
      </c>
      <c r="B475" s="15">
        <f t="shared" si="49"/>
        <v>2017</v>
      </c>
      <c r="C475" s="15">
        <f t="shared" si="50"/>
        <v>4</v>
      </c>
      <c r="D475" s="15">
        <f t="shared" si="51"/>
        <v>18</v>
      </c>
      <c r="E475" s="64">
        <f t="shared" si="55"/>
        <v>3521.0821759500541</v>
      </c>
      <c r="F475" s="15">
        <f>IF(E474&gt;'Fashring Assumptions'!$Q$13,0,'Fashring Assumptions'!$Q$12)</f>
        <v>0</v>
      </c>
      <c r="G475" s="15">
        <v>511</v>
      </c>
      <c r="H475" s="15">
        <f t="shared" si="52"/>
        <v>0</v>
      </c>
      <c r="I475" s="15">
        <f t="shared" si="53"/>
        <v>0</v>
      </c>
      <c r="J475" s="58">
        <f>'Fashring Assumptions'!$M$7*'Fashring Counterfactual'!F475</f>
        <v>0</v>
      </c>
      <c r="K475" s="58">
        <f>'Fashring Assumptions'!$M$5*'Fashring Assumptions'!$M$7*'Fashring Counterfactual'!E475</f>
        <v>220.06763599687838</v>
      </c>
      <c r="L475" s="58">
        <f t="shared" si="54"/>
        <v>220.06763599687838</v>
      </c>
    </row>
    <row r="476" spans="1:12" x14ac:dyDescent="0.3">
      <c r="A476" s="60">
        <v>42844</v>
      </c>
      <c r="B476" s="15">
        <f t="shared" si="49"/>
        <v>2017</v>
      </c>
      <c r="C476" s="15">
        <f t="shared" si="50"/>
        <v>4</v>
      </c>
      <c r="D476" s="15">
        <f t="shared" si="51"/>
        <v>19</v>
      </c>
      <c r="E476" s="64">
        <f t="shared" si="55"/>
        <v>2939.0821759500541</v>
      </c>
      <c r="F476" s="15">
        <f>IF(E475&gt;'Fashring Assumptions'!$Q$13,0,'Fashring Assumptions'!$Q$12)</f>
        <v>0</v>
      </c>
      <c r="G476" s="15">
        <v>582</v>
      </c>
      <c r="H476" s="15">
        <f t="shared" si="52"/>
        <v>0</v>
      </c>
      <c r="I476" s="15">
        <f t="shared" si="53"/>
        <v>0</v>
      </c>
      <c r="J476" s="58">
        <f>'Fashring Assumptions'!$M$7*'Fashring Counterfactual'!F476</f>
        <v>0</v>
      </c>
      <c r="K476" s="58">
        <f>'Fashring Assumptions'!$M$5*'Fashring Assumptions'!$M$7*'Fashring Counterfactual'!E476</f>
        <v>183.69263599687838</v>
      </c>
      <c r="L476" s="58">
        <f t="shared" si="54"/>
        <v>183.69263599687838</v>
      </c>
    </row>
    <row r="477" spans="1:12" x14ac:dyDescent="0.3">
      <c r="A477" s="60">
        <v>42845</v>
      </c>
      <c r="B477" s="15">
        <f t="shared" si="49"/>
        <v>2017</v>
      </c>
      <c r="C477" s="15">
        <f t="shared" si="50"/>
        <v>4</v>
      </c>
      <c r="D477" s="15">
        <f t="shared" si="51"/>
        <v>20</v>
      </c>
      <c r="E477" s="64">
        <f t="shared" si="55"/>
        <v>2310.0821759500541</v>
      </c>
      <c r="F477" s="15">
        <f>IF(E476&gt;'Fashring Assumptions'!$Q$13,0,'Fashring Assumptions'!$Q$12)</f>
        <v>0</v>
      </c>
      <c r="G477" s="15">
        <v>629</v>
      </c>
      <c r="H477" s="15">
        <f t="shared" si="52"/>
        <v>0</v>
      </c>
      <c r="I477" s="15">
        <f t="shared" si="53"/>
        <v>0</v>
      </c>
      <c r="J477" s="58">
        <f>'Fashring Assumptions'!$M$7*'Fashring Counterfactual'!F477</f>
        <v>0</v>
      </c>
      <c r="K477" s="58">
        <f>'Fashring Assumptions'!$M$5*'Fashring Assumptions'!$M$7*'Fashring Counterfactual'!E477</f>
        <v>144.38013599687838</v>
      </c>
      <c r="L477" s="58">
        <f t="shared" si="54"/>
        <v>144.38013599687838</v>
      </c>
    </row>
    <row r="478" spans="1:12" x14ac:dyDescent="0.3">
      <c r="A478" s="60">
        <v>42846</v>
      </c>
      <c r="B478" s="15">
        <f t="shared" si="49"/>
        <v>2017</v>
      </c>
      <c r="C478" s="15">
        <f t="shared" si="50"/>
        <v>4</v>
      </c>
      <c r="D478" s="15">
        <f t="shared" si="51"/>
        <v>21</v>
      </c>
      <c r="E478" s="64">
        <f t="shared" si="55"/>
        <v>1743.0821759500541</v>
      </c>
      <c r="F478" s="15">
        <f>IF(E477&gt;'Fashring Assumptions'!$Q$13,0,'Fashring Assumptions'!$Q$12)</f>
        <v>0</v>
      </c>
      <c r="G478" s="15">
        <v>567</v>
      </c>
      <c r="H478" s="15">
        <f t="shared" si="52"/>
        <v>0</v>
      </c>
      <c r="I478" s="15">
        <f t="shared" si="53"/>
        <v>0</v>
      </c>
      <c r="J478" s="58">
        <f>'Fashring Assumptions'!$M$7*'Fashring Counterfactual'!F478</f>
        <v>0</v>
      </c>
      <c r="K478" s="58">
        <f>'Fashring Assumptions'!$M$5*'Fashring Assumptions'!$M$7*'Fashring Counterfactual'!E478</f>
        <v>108.94263599687838</v>
      </c>
      <c r="L478" s="58">
        <f t="shared" si="54"/>
        <v>108.94263599687838</v>
      </c>
    </row>
    <row r="479" spans="1:12" x14ac:dyDescent="0.3">
      <c r="A479" s="60">
        <v>42847</v>
      </c>
      <c r="B479" s="15">
        <f t="shared" si="49"/>
        <v>2017</v>
      </c>
      <c r="C479" s="15">
        <f t="shared" si="50"/>
        <v>4</v>
      </c>
      <c r="D479" s="15">
        <f t="shared" si="51"/>
        <v>22</v>
      </c>
      <c r="E479" s="64">
        <f t="shared" si="55"/>
        <v>1205.0821759500541</v>
      </c>
      <c r="F479" s="15">
        <f>IF(E478&gt;'Fashring Assumptions'!$Q$13,0,'Fashring Assumptions'!$Q$12)</f>
        <v>0</v>
      </c>
      <c r="G479" s="15">
        <v>538</v>
      </c>
      <c r="H479" s="15">
        <f t="shared" si="52"/>
        <v>0</v>
      </c>
      <c r="I479" s="15">
        <f t="shared" si="53"/>
        <v>0</v>
      </c>
      <c r="J479" s="58">
        <f>'Fashring Assumptions'!$M$7*'Fashring Counterfactual'!F479</f>
        <v>0</v>
      </c>
      <c r="K479" s="58">
        <f>'Fashring Assumptions'!$M$5*'Fashring Assumptions'!$M$7*'Fashring Counterfactual'!E479</f>
        <v>75.31763599687838</v>
      </c>
      <c r="L479" s="58">
        <f t="shared" si="54"/>
        <v>75.31763599687838</v>
      </c>
    </row>
    <row r="480" spans="1:12" x14ac:dyDescent="0.3">
      <c r="A480" s="60">
        <v>42848</v>
      </c>
      <c r="B480" s="15">
        <f t="shared" si="49"/>
        <v>2017</v>
      </c>
      <c r="C480" s="15">
        <f t="shared" si="50"/>
        <v>4</v>
      </c>
      <c r="D480" s="15">
        <f t="shared" si="51"/>
        <v>23</v>
      </c>
      <c r="E480" s="64">
        <f t="shared" si="55"/>
        <v>4926.2322071800072</v>
      </c>
      <c r="F480" s="15">
        <f>IF(E479&gt;'Fashring Assumptions'!$Q$13,0,'Fashring Assumptions'!$Q$12)</f>
        <v>4292.1500312299531</v>
      </c>
      <c r="G480" s="15">
        <v>571</v>
      </c>
      <c r="H480" s="15">
        <f t="shared" si="52"/>
        <v>1</v>
      </c>
      <c r="I480" s="15">
        <f t="shared" si="53"/>
        <v>1000</v>
      </c>
      <c r="J480" s="58">
        <f>'Fashring Assumptions'!$M$7*'Fashring Counterfactual'!F480</f>
        <v>10730.375078074883</v>
      </c>
      <c r="K480" s="58">
        <f>'Fashring Assumptions'!$M$5*'Fashring Assumptions'!$M$7*'Fashring Counterfactual'!E480</f>
        <v>307.88951294875045</v>
      </c>
      <c r="L480" s="58">
        <f t="shared" si="54"/>
        <v>12038.264591023633</v>
      </c>
    </row>
    <row r="481" spans="1:12" x14ac:dyDescent="0.3">
      <c r="A481" s="60">
        <v>42849</v>
      </c>
      <c r="B481" s="15">
        <f t="shared" si="49"/>
        <v>2017</v>
      </c>
      <c r="C481" s="15">
        <f t="shared" si="50"/>
        <v>4</v>
      </c>
      <c r="D481" s="15">
        <f t="shared" si="51"/>
        <v>24</v>
      </c>
      <c r="E481" s="64">
        <f t="shared" si="55"/>
        <v>4325.2322071800072</v>
      </c>
      <c r="F481" s="15">
        <f>IF(E480&gt;'Fashring Assumptions'!$Q$13,0,'Fashring Assumptions'!$Q$12)</f>
        <v>0</v>
      </c>
      <c r="G481" s="15">
        <v>601</v>
      </c>
      <c r="H481" s="15">
        <f t="shared" si="52"/>
        <v>0</v>
      </c>
      <c r="I481" s="15">
        <f t="shared" si="53"/>
        <v>0</v>
      </c>
      <c r="J481" s="58">
        <f>'Fashring Assumptions'!$M$7*'Fashring Counterfactual'!F481</f>
        <v>0</v>
      </c>
      <c r="K481" s="58">
        <f>'Fashring Assumptions'!$M$5*'Fashring Assumptions'!$M$7*'Fashring Counterfactual'!E481</f>
        <v>270.32701294875045</v>
      </c>
      <c r="L481" s="58">
        <f t="shared" si="54"/>
        <v>270.32701294875045</v>
      </c>
    </row>
    <row r="482" spans="1:12" x14ac:dyDescent="0.3">
      <c r="A482" s="60">
        <v>42850</v>
      </c>
      <c r="B482" s="15">
        <f t="shared" si="49"/>
        <v>2017</v>
      </c>
      <c r="C482" s="15">
        <f t="shared" si="50"/>
        <v>4</v>
      </c>
      <c r="D482" s="15">
        <f t="shared" si="51"/>
        <v>25</v>
      </c>
      <c r="E482" s="64">
        <f t="shared" si="55"/>
        <v>3715.2322071800072</v>
      </c>
      <c r="F482" s="15">
        <f>IF(E481&gt;'Fashring Assumptions'!$Q$13,0,'Fashring Assumptions'!$Q$12)</f>
        <v>0</v>
      </c>
      <c r="G482" s="15">
        <v>610</v>
      </c>
      <c r="H482" s="15">
        <f t="shared" si="52"/>
        <v>0</v>
      </c>
      <c r="I482" s="15">
        <f t="shared" si="53"/>
        <v>0</v>
      </c>
      <c r="J482" s="58">
        <f>'Fashring Assumptions'!$M$7*'Fashring Counterfactual'!F482</f>
        <v>0</v>
      </c>
      <c r="K482" s="58">
        <f>'Fashring Assumptions'!$M$5*'Fashring Assumptions'!$M$7*'Fashring Counterfactual'!E482</f>
        <v>232.20201294875045</v>
      </c>
      <c r="L482" s="58">
        <f t="shared" si="54"/>
        <v>232.20201294875045</v>
      </c>
    </row>
    <row r="483" spans="1:12" x14ac:dyDescent="0.3">
      <c r="A483" s="60">
        <v>42851</v>
      </c>
      <c r="B483" s="15">
        <f t="shared" si="49"/>
        <v>2017</v>
      </c>
      <c r="C483" s="15">
        <f t="shared" si="50"/>
        <v>4</v>
      </c>
      <c r="D483" s="15">
        <f t="shared" si="51"/>
        <v>26</v>
      </c>
      <c r="E483" s="64">
        <f t="shared" si="55"/>
        <v>3154.2322071800072</v>
      </c>
      <c r="F483" s="15">
        <f>IF(E482&gt;'Fashring Assumptions'!$Q$13,0,'Fashring Assumptions'!$Q$12)</f>
        <v>0</v>
      </c>
      <c r="G483" s="15">
        <v>561</v>
      </c>
      <c r="H483" s="15">
        <f t="shared" si="52"/>
        <v>0</v>
      </c>
      <c r="I483" s="15">
        <f t="shared" si="53"/>
        <v>0</v>
      </c>
      <c r="J483" s="58">
        <f>'Fashring Assumptions'!$M$7*'Fashring Counterfactual'!F483</f>
        <v>0</v>
      </c>
      <c r="K483" s="58">
        <f>'Fashring Assumptions'!$M$5*'Fashring Assumptions'!$M$7*'Fashring Counterfactual'!E483</f>
        <v>197.13951294875045</v>
      </c>
      <c r="L483" s="58">
        <f t="shared" si="54"/>
        <v>197.13951294875045</v>
      </c>
    </row>
    <row r="484" spans="1:12" x14ac:dyDescent="0.3">
      <c r="A484" s="60">
        <v>42852</v>
      </c>
      <c r="B484" s="15">
        <f t="shared" si="49"/>
        <v>2017</v>
      </c>
      <c r="C484" s="15">
        <f t="shared" si="50"/>
        <v>4</v>
      </c>
      <c r="D484" s="15">
        <f t="shared" si="51"/>
        <v>27</v>
      </c>
      <c r="E484" s="64">
        <f t="shared" si="55"/>
        <v>2609.2322071800072</v>
      </c>
      <c r="F484" s="15">
        <f>IF(E483&gt;'Fashring Assumptions'!$Q$13,0,'Fashring Assumptions'!$Q$12)</f>
        <v>0</v>
      </c>
      <c r="G484" s="15">
        <v>545</v>
      </c>
      <c r="H484" s="15">
        <f t="shared" si="52"/>
        <v>0</v>
      </c>
      <c r="I484" s="15">
        <f t="shared" si="53"/>
        <v>0</v>
      </c>
      <c r="J484" s="58">
        <f>'Fashring Assumptions'!$M$7*'Fashring Counterfactual'!F484</f>
        <v>0</v>
      </c>
      <c r="K484" s="58">
        <f>'Fashring Assumptions'!$M$5*'Fashring Assumptions'!$M$7*'Fashring Counterfactual'!E484</f>
        <v>163.07701294875045</v>
      </c>
      <c r="L484" s="58">
        <f t="shared" si="54"/>
        <v>163.07701294875045</v>
      </c>
    </row>
    <row r="485" spans="1:12" x14ac:dyDescent="0.3">
      <c r="A485" s="60">
        <v>42853</v>
      </c>
      <c r="B485" s="15">
        <f t="shared" si="49"/>
        <v>2017</v>
      </c>
      <c r="C485" s="15">
        <f t="shared" si="50"/>
        <v>4</v>
      </c>
      <c r="D485" s="15">
        <f t="shared" si="51"/>
        <v>28</v>
      </c>
      <c r="E485" s="64">
        <f t="shared" si="55"/>
        <v>2039.2322071800072</v>
      </c>
      <c r="F485" s="15">
        <f>IF(E484&gt;'Fashring Assumptions'!$Q$13,0,'Fashring Assumptions'!$Q$12)</f>
        <v>0</v>
      </c>
      <c r="G485" s="15">
        <v>570</v>
      </c>
      <c r="H485" s="15">
        <f t="shared" si="52"/>
        <v>0</v>
      </c>
      <c r="I485" s="15">
        <f t="shared" si="53"/>
        <v>0</v>
      </c>
      <c r="J485" s="58">
        <f>'Fashring Assumptions'!$M$7*'Fashring Counterfactual'!F485</f>
        <v>0</v>
      </c>
      <c r="K485" s="58">
        <f>'Fashring Assumptions'!$M$5*'Fashring Assumptions'!$M$7*'Fashring Counterfactual'!E485</f>
        <v>127.45201294875045</v>
      </c>
      <c r="L485" s="58">
        <f t="shared" si="54"/>
        <v>127.45201294875045</v>
      </c>
    </row>
    <row r="486" spans="1:12" x14ac:dyDescent="0.3">
      <c r="A486" s="60">
        <v>42854</v>
      </c>
      <c r="B486" s="15">
        <f t="shared" si="49"/>
        <v>2017</v>
      </c>
      <c r="C486" s="15">
        <f t="shared" si="50"/>
        <v>4</v>
      </c>
      <c r="D486" s="15">
        <f t="shared" si="51"/>
        <v>29</v>
      </c>
      <c r="E486" s="64">
        <f t="shared" si="55"/>
        <v>1519.2322071800072</v>
      </c>
      <c r="F486" s="15">
        <f>IF(E485&gt;'Fashring Assumptions'!$Q$13,0,'Fashring Assumptions'!$Q$12)</f>
        <v>0</v>
      </c>
      <c r="G486" s="15">
        <v>520</v>
      </c>
      <c r="H486" s="15">
        <f t="shared" si="52"/>
        <v>0</v>
      </c>
      <c r="I486" s="15">
        <f t="shared" si="53"/>
        <v>0</v>
      </c>
      <c r="J486" s="58">
        <f>'Fashring Assumptions'!$M$7*'Fashring Counterfactual'!F486</f>
        <v>0</v>
      </c>
      <c r="K486" s="58">
        <f>'Fashring Assumptions'!$M$5*'Fashring Assumptions'!$M$7*'Fashring Counterfactual'!E486</f>
        <v>94.952012948750451</v>
      </c>
      <c r="L486" s="58">
        <f t="shared" si="54"/>
        <v>94.952012948750451</v>
      </c>
    </row>
    <row r="487" spans="1:12" x14ac:dyDescent="0.3">
      <c r="A487" s="60">
        <v>42855</v>
      </c>
      <c r="B487" s="15">
        <f t="shared" si="49"/>
        <v>2017</v>
      </c>
      <c r="C487" s="15">
        <f t="shared" si="50"/>
        <v>4</v>
      </c>
      <c r="D487" s="15">
        <f t="shared" si="51"/>
        <v>30</v>
      </c>
      <c r="E487" s="64">
        <f t="shared" si="55"/>
        <v>968.23220718000721</v>
      </c>
      <c r="F487" s="15">
        <f>IF(E486&gt;'Fashring Assumptions'!$Q$13,0,'Fashring Assumptions'!$Q$12)</f>
        <v>0</v>
      </c>
      <c r="G487" s="15">
        <v>551</v>
      </c>
      <c r="H487" s="15">
        <f t="shared" si="52"/>
        <v>0</v>
      </c>
      <c r="I487" s="15">
        <f t="shared" si="53"/>
        <v>0</v>
      </c>
      <c r="J487" s="58">
        <f>'Fashring Assumptions'!$M$7*'Fashring Counterfactual'!F487</f>
        <v>0</v>
      </c>
      <c r="K487" s="58">
        <f>'Fashring Assumptions'!$M$5*'Fashring Assumptions'!$M$7*'Fashring Counterfactual'!E487</f>
        <v>60.514512948750451</v>
      </c>
      <c r="L487" s="58">
        <f t="shared" si="54"/>
        <v>60.514512948750451</v>
      </c>
    </row>
    <row r="488" spans="1:12" x14ac:dyDescent="0.3">
      <c r="A488" s="60">
        <v>42856</v>
      </c>
      <c r="B488" s="15">
        <f t="shared" si="49"/>
        <v>2017</v>
      </c>
      <c r="C488" s="15">
        <f t="shared" si="50"/>
        <v>5</v>
      </c>
      <c r="D488" s="15">
        <f t="shared" si="51"/>
        <v>1</v>
      </c>
      <c r="E488" s="64">
        <f t="shared" si="55"/>
        <v>4635.3822384099603</v>
      </c>
      <c r="F488" s="15">
        <f>IF(E487&gt;'Fashring Assumptions'!$Q$13,0,'Fashring Assumptions'!$Q$12)</f>
        <v>4292.1500312299531</v>
      </c>
      <c r="G488" s="15">
        <v>625</v>
      </c>
      <c r="H488" s="15">
        <f t="shared" si="52"/>
        <v>1</v>
      </c>
      <c r="I488" s="15">
        <f t="shared" si="53"/>
        <v>1000</v>
      </c>
      <c r="J488" s="58">
        <f>'Fashring Assumptions'!$M$7*'Fashring Counterfactual'!F488</f>
        <v>10730.375078074883</v>
      </c>
      <c r="K488" s="58">
        <f>'Fashring Assumptions'!$M$5*'Fashring Assumptions'!$M$7*'Fashring Counterfactual'!E488</f>
        <v>289.71138990062252</v>
      </c>
      <c r="L488" s="58">
        <f t="shared" si="54"/>
        <v>12020.086467975505</v>
      </c>
    </row>
    <row r="489" spans="1:12" x14ac:dyDescent="0.3">
      <c r="A489" s="60">
        <v>42857</v>
      </c>
      <c r="B489" s="15">
        <f t="shared" si="49"/>
        <v>2017</v>
      </c>
      <c r="C489" s="15">
        <f t="shared" si="50"/>
        <v>5</v>
      </c>
      <c r="D489" s="15">
        <f t="shared" si="51"/>
        <v>2</v>
      </c>
      <c r="E489" s="64">
        <f t="shared" si="55"/>
        <v>4156.3822384099603</v>
      </c>
      <c r="F489" s="15">
        <f>IF(E488&gt;'Fashring Assumptions'!$Q$13,0,'Fashring Assumptions'!$Q$12)</f>
        <v>0</v>
      </c>
      <c r="G489" s="15">
        <v>479</v>
      </c>
      <c r="H489" s="15">
        <f t="shared" si="52"/>
        <v>0</v>
      </c>
      <c r="I489" s="15">
        <f t="shared" si="53"/>
        <v>0</v>
      </c>
      <c r="J489" s="58">
        <f>'Fashring Assumptions'!$M$7*'Fashring Counterfactual'!F489</f>
        <v>0</v>
      </c>
      <c r="K489" s="58">
        <f>'Fashring Assumptions'!$M$5*'Fashring Assumptions'!$M$7*'Fashring Counterfactual'!E489</f>
        <v>259.77388990062252</v>
      </c>
      <c r="L489" s="58">
        <f t="shared" si="54"/>
        <v>259.77388990062252</v>
      </c>
    </row>
    <row r="490" spans="1:12" x14ac:dyDescent="0.3">
      <c r="A490" s="60">
        <v>42858</v>
      </c>
      <c r="B490" s="15">
        <f t="shared" si="49"/>
        <v>2017</v>
      </c>
      <c r="C490" s="15">
        <f t="shared" si="50"/>
        <v>5</v>
      </c>
      <c r="D490" s="15">
        <f t="shared" si="51"/>
        <v>3</v>
      </c>
      <c r="E490" s="64">
        <f t="shared" si="55"/>
        <v>3615.3822384099603</v>
      </c>
      <c r="F490" s="15">
        <f>IF(E489&gt;'Fashring Assumptions'!$Q$13,0,'Fashring Assumptions'!$Q$12)</f>
        <v>0</v>
      </c>
      <c r="G490" s="15">
        <v>541</v>
      </c>
      <c r="H490" s="15">
        <f t="shared" si="52"/>
        <v>0</v>
      </c>
      <c r="I490" s="15">
        <f t="shared" si="53"/>
        <v>0</v>
      </c>
      <c r="J490" s="58">
        <f>'Fashring Assumptions'!$M$7*'Fashring Counterfactual'!F490</f>
        <v>0</v>
      </c>
      <c r="K490" s="58">
        <f>'Fashring Assumptions'!$M$5*'Fashring Assumptions'!$M$7*'Fashring Counterfactual'!E490</f>
        <v>225.96138990062252</v>
      </c>
      <c r="L490" s="58">
        <f t="shared" si="54"/>
        <v>225.96138990062252</v>
      </c>
    </row>
    <row r="491" spans="1:12" x14ac:dyDescent="0.3">
      <c r="A491" s="60">
        <v>42859</v>
      </c>
      <c r="B491" s="15">
        <f t="shared" si="49"/>
        <v>2017</v>
      </c>
      <c r="C491" s="15">
        <f t="shared" si="50"/>
        <v>5</v>
      </c>
      <c r="D491" s="15">
        <f t="shared" si="51"/>
        <v>4</v>
      </c>
      <c r="E491" s="64">
        <f t="shared" si="55"/>
        <v>2986.3822384099603</v>
      </c>
      <c r="F491" s="15">
        <f>IF(E490&gt;'Fashring Assumptions'!$Q$13,0,'Fashring Assumptions'!$Q$12)</f>
        <v>0</v>
      </c>
      <c r="G491" s="15">
        <v>629</v>
      </c>
      <c r="H491" s="15">
        <f t="shared" si="52"/>
        <v>0</v>
      </c>
      <c r="I491" s="15">
        <f t="shared" si="53"/>
        <v>0</v>
      </c>
      <c r="J491" s="58">
        <f>'Fashring Assumptions'!$M$7*'Fashring Counterfactual'!F491</f>
        <v>0</v>
      </c>
      <c r="K491" s="58">
        <f>'Fashring Assumptions'!$M$5*'Fashring Assumptions'!$M$7*'Fashring Counterfactual'!E491</f>
        <v>186.64888990062252</v>
      </c>
      <c r="L491" s="58">
        <f t="shared" si="54"/>
        <v>186.64888990062252</v>
      </c>
    </row>
    <row r="492" spans="1:12" x14ac:dyDescent="0.3">
      <c r="A492" s="60">
        <v>42860</v>
      </c>
      <c r="B492" s="15">
        <f t="shared" si="49"/>
        <v>2017</v>
      </c>
      <c r="C492" s="15">
        <f t="shared" si="50"/>
        <v>5</v>
      </c>
      <c r="D492" s="15">
        <f t="shared" si="51"/>
        <v>5</v>
      </c>
      <c r="E492" s="64">
        <f t="shared" si="55"/>
        <v>2418.3822384099603</v>
      </c>
      <c r="F492" s="15">
        <f>IF(E491&gt;'Fashring Assumptions'!$Q$13,0,'Fashring Assumptions'!$Q$12)</f>
        <v>0</v>
      </c>
      <c r="G492" s="15">
        <v>568</v>
      </c>
      <c r="H492" s="15">
        <f t="shared" si="52"/>
        <v>0</v>
      </c>
      <c r="I492" s="15">
        <f t="shared" si="53"/>
        <v>0</v>
      </c>
      <c r="J492" s="58">
        <f>'Fashring Assumptions'!$M$7*'Fashring Counterfactual'!F492</f>
        <v>0</v>
      </c>
      <c r="K492" s="58">
        <f>'Fashring Assumptions'!$M$5*'Fashring Assumptions'!$M$7*'Fashring Counterfactual'!E492</f>
        <v>151.14888990062252</v>
      </c>
      <c r="L492" s="58">
        <f t="shared" si="54"/>
        <v>151.14888990062252</v>
      </c>
    </row>
    <row r="493" spans="1:12" x14ac:dyDescent="0.3">
      <c r="A493" s="60">
        <v>42861</v>
      </c>
      <c r="B493" s="15">
        <f t="shared" si="49"/>
        <v>2017</v>
      </c>
      <c r="C493" s="15">
        <f t="shared" si="50"/>
        <v>5</v>
      </c>
      <c r="D493" s="15">
        <f t="shared" si="51"/>
        <v>6</v>
      </c>
      <c r="E493" s="64">
        <f t="shared" si="55"/>
        <v>1770.3822384099603</v>
      </c>
      <c r="F493" s="15">
        <f>IF(E492&gt;'Fashring Assumptions'!$Q$13,0,'Fashring Assumptions'!$Q$12)</f>
        <v>0</v>
      </c>
      <c r="G493" s="15">
        <v>648</v>
      </c>
      <c r="H493" s="15">
        <f t="shared" si="52"/>
        <v>0</v>
      </c>
      <c r="I493" s="15">
        <f t="shared" si="53"/>
        <v>0</v>
      </c>
      <c r="J493" s="58">
        <f>'Fashring Assumptions'!$M$7*'Fashring Counterfactual'!F493</f>
        <v>0</v>
      </c>
      <c r="K493" s="58">
        <f>'Fashring Assumptions'!$M$5*'Fashring Assumptions'!$M$7*'Fashring Counterfactual'!E493</f>
        <v>110.64888990062252</v>
      </c>
      <c r="L493" s="58">
        <f t="shared" si="54"/>
        <v>110.64888990062252</v>
      </c>
    </row>
    <row r="494" spans="1:12" x14ac:dyDescent="0.3">
      <c r="A494" s="60">
        <v>42862</v>
      </c>
      <c r="B494" s="15">
        <f t="shared" si="49"/>
        <v>2017</v>
      </c>
      <c r="C494" s="15">
        <f t="shared" si="50"/>
        <v>5</v>
      </c>
      <c r="D494" s="15">
        <f t="shared" si="51"/>
        <v>7</v>
      </c>
      <c r="E494" s="64">
        <f t="shared" si="55"/>
        <v>1173.3822384099603</v>
      </c>
      <c r="F494" s="15">
        <f>IF(E493&gt;'Fashring Assumptions'!$Q$13,0,'Fashring Assumptions'!$Q$12)</f>
        <v>0</v>
      </c>
      <c r="G494" s="15">
        <v>597</v>
      </c>
      <c r="H494" s="15">
        <f t="shared" si="52"/>
        <v>0</v>
      </c>
      <c r="I494" s="15">
        <f t="shared" si="53"/>
        <v>0</v>
      </c>
      <c r="J494" s="58">
        <f>'Fashring Assumptions'!$M$7*'Fashring Counterfactual'!F494</f>
        <v>0</v>
      </c>
      <c r="K494" s="58">
        <f>'Fashring Assumptions'!$M$5*'Fashring Assumptions'!$M$7*'Fashring Counterfactual'!E494</f>
        <v>73.336389900622521</v>
      </c>
      <c r="L494" s="58">
        <f t="shared" si="54"/>
        <v>73.336389900622521</v>
      </c>
    </row>
    <row r="495" spans="1:12" x14ac:dyDescent="0.3">
      <c r="A495" s="60">
        <v>42863</v>
      </c>
      <c r="B495" s="15">
        <f t="shared" si="49"/>
        <v>2017</v>
      </c>
      <c r="C495" s="15">
        <f t="shared" si="50"/>
        <v>5</v>
      </c>
      <c r="D495" s="15">
        <f t="shared" si="51"/>
        <v>8</v>
      </c>
      <c r="E495" s="64">
        <f t="shared" si="55"/>
        <v>4908.5322696399135</v>
      </c>
      <c r="F495" s="15">
        <f>IF(E494&gt;'Fashring Assumptions'!$Q$13,0,'Fashring Assumptions'!$Q$12)</f>
        <v>4292.1500312299531</v>
      </c>
      <c r="G495" s="15">
        <v>557</v>
      </c>
      <c r="H495" s="15">
        <f t="shared" si="52"/>
        <v>1</v>
      </c>
      <c r="I495" s="15">
        <f t="shared" si="53"/>
        <v>1000</v>
      </c>
      <c r="J495" s="58">
        <f>'Fashring Assumptions'!$M$7*'Fashring Counterfactual'!F495</f>
        <v>10730.375078074883</v>
      </c>
      <c r="K495" s="58">
        <f>'Fashring Assumptions'!$M$5*'Fashring Assumptions'!$M$7*'Fashring Counterfactual'!E495</f>
        <v>306.78326685249459</v>
      </c>
      <c r="L495" s="58">
        <f t="shared" si="54"/>
        <v>12037.158344927378</v>
      </c>
    </row>
    <row r="496" spans="1:12" x14ac:dyDescent="0.3">
      <c r="A496" s="60">
        <v>42864</v>
      </c>
      <c r="B496" s="15">
        <f t="shared" si="49"/>
        <v>2017</v>
      </c>
      <c r="C496" s="15">
        <f t="shared" si="50"/>
        <v>5</v>
      </c>
      <c r="D496" s="15">
        <f t="shared" si="51"/>
        <v>9</v>
      </c>
      <c r="E496" s="64">
        <f t="shared" si="55"/>
        <v>4325.5322696399135</v>
      </c>
      <c r="F496" s="15">
        <f>IF(E495&gt;'Fashring Assumptions'!$Q$13,0,'Fashring Assumptions'!$Q$12)</f>
        <v>0</v>
      </c>
      <c r="G496" s="15">
        <v>583</v>
      </c>
      <c r="H496" s="15">
        <f t="shared" si="52"/>
        <v>0</v>
      </c>
      <c r="I496" s="15">
        <f t="shared" si="53"/>
        <v>0</v>
      </c>
      <c r="J496" s="58">
        <f>'Fashring Assumptions'!$M$7*'Fashring Counterfactual'!F496</f>
        <v>0</v>
      </c>
      <c r="K496" s="58">
        <f>'Fashring Assumptions'!$M$5*'Fashring Assumptions'!$M$7*'Fashring Counterfactual'!E496</f>
        <v>270.34576685249459</v>
      </c>
      <c r="L496" s="58">
        <f t="shared" si="54"/>
        <v>270.34576685249459</v>
      </c>
    </row>
    <row r="497" spans="1:12" x14ac:dyDescent="0.3">
      <c r="A497" s="60">
        <v>42865</v>
      </c>
      <c r="B497" s="15">
        <f t="shared" si="49"/>
        <v>2017</v>
      </c>
      <c r="C497" s="15">
        <f t="shared" si="50"/>
        <v>5</v>
      </c>
      <c r="D497" s="15">
        <f t="shared" si="51"/>
        <v>10</v>
      </c>
      <c r="E497" s="64">
        <f t="shared" si="55"/>
        <v>3710.5322696399135</v>
      </c>
      <c r="F497" s="15">
        <f>IF(E496&gt;'Fashring Assumptions'!$Q$13,0,'Fashring Assumptions'!$Q$12)</f>
        <v>0</v>
      </c>
      <c r="G497" s="15">
        <v>615</v>
      </c>
      <c r="H497" s="15">
        <f t="shared" si="52"/>
        <v>0</v>
      </c>
      <c r="I497" s="15">
        <f t="shared" si="53"/>
        <v>0</v>
      </c>
      <c r="J497" s="58">
        <f>'Fashring Assumptions'!$M$7*'Fashring Counterfactual'!F497</f>
        <v>0</v>
      </c>
      <c r="K497" s="58">
        <f>'Fashring Assumptions'!$M$5*'Fashring Assumptions'!$M$7*'Fashring Counterfactual'!E497</f>
        <v>231.90826685249459</v>
      </c>
      <c r="L497" s="58">
        <f t="shared" si="54"/>
        <v>231.90826685249459</v>
      </c>
    </row>
    <row r="498" spans="1:12" x14ac:dyDescent="0.3">
      <c r="A498" s="60">
        <v>42866</v>
      </c>
      <c r="B498" s="15">
        <f t="shared" si="49"/>
        <v>2017</v>
      </c>
      <c r="C498" s="15">
        <f t="shared" si="50"/>
        <v>5</v>
      </c>
      <c r="D498" s="15">
        <f t="shared" si="51"/>
        <v>11</v>
      </c>
      <c r="E498" s="64">
        <f t="shared" si="55"/>
        <v>3095.5322696399135</v>
      </c>
      <c r="F498" s="15">
        <f>IF(E497&gt;'Fashring Assumptions'!$Q$13,0,'Fashring Assumptions'!$Q$12)</f>
        <v>0</v>
      </c>
      <c r="G498" s="15">
        <v>615</v>
      </c>
      <c r="H498" s="15">
        <f t="shared" si="52"/>
        <v>0</v>
      </c>
      <c r="I498" s="15">
        <f t="shared" si="53"/>
        <v>0</v>
      </c>
      <c r="J498" s="58">
        <f>'Fashring Assumptions'!$M$7*'Fashring Counterfactual'!F498</f>
        <v>0</v>
      </c>
      <c r="K498" s="58">
        <f>'Fashring Assumptions'!$M$5*'Fashring Assumptions'!$M$7*'Fashring Counterfactual'!E498</f>
        <v>193.47076685249459</v>
      </c>
      <c r="L498" s="58">
        <f t="shared" si="54"/>
        <v>193.47076685249459</v>
      </c>
    </row>
    <row r="499" spans="1:12" x14ac:dyDescent="0.3">
      <c r="A499" s="60">
        <v>42867</v>
      </c>
      <c r="B499" s="15">
        <f t="shared" si="49"/>
        <v>2017</v>
      </c>
      <c r="C499" s="15">
        <f t="shared" si="50"/>
        <v>5</v>
      </c>
      <c r="D499" s="15">
        <f t="shared" si="51"/>
        <v>12</v>
      </c>
      <c r="E499" s="64">
        <f t="shared" si="55"/>
        <v>2496.5322696399135</v>
      </c>
      <c r="F499" s="15">
        <f>IF(E498&gt;'Fashring Assumptions'!$Q$13,0,'Fashring Assumptions'!$Q$12)</f>
        <v>0</v>
      </c>
      <c r="G499" s="15">
        <v>599</v>
      </c>
      <c r="H499" s="15">
        <f t="shared" si="52"/>
        <v>0</v>
      </c>
      <c r="I499" s="15">
        <f t="shared" si="53"/>
        <v>0</v>
      </c>
      <c r="J499" s="58">
        <f>'Fashring Assumptions'!$M$7*'Fashring Counterfactual'!F499</f>
        <v>0</v>
      </c>
      <c r="K499" s="58">
        <f>'Fashring Assumptions'!$M$5*'Fashring Assumptions'!$M$7*'Fashring Counterfactual'!E499</f>
        <v>156.03326685249459</v>
      </c>
      <c r="L499" s="58">
        <f t="shared" si="54"/>
        <v>156.03326685249459</v>
      </c>
    </row>
    <row r="500" spans="1:12" x14ac:dyDescent="0.3">
      <c r="A500" s="60">
        <v>42868</v>
      </c>
      <c r="B500" s="15">
        <f t="shared" si="49"/>
        <v>2017</v>
      </c>
      <c r="C500" s="15">
        <f t="shared" si="50"/>
        <v>5</v>
      </c>
      <c r="D500" s="15">
        <f t="shared" si="51"/>
        <v>13</v>
      </c>
      <c r="E500" s="64">
        <f t="shared" si="55"/>
        <v>1950.5322696399135</v>
      </c>
      <c r="F500" s="15">
        <f>IF(E499&gt;'Fashring Assumptions'!$Q$13,0,'Fashring Assumptions'!$Q$12)</f>
        <v>0</v>
      </c>
      <c r="G500" s="15">
        <v>546</v>
      </c>
      <c r="H500" s="15">
        <f t="shared" si="52"/>
        <v>0</v>
      </c>
      <c r="I500" s="15">
        <f t="shared" si="53"/>
        <v>0</v>
      </c>
      <c r="J500" s="58">
        <f>'Fashring Assumptions'!$M$7*'Fashring Counterfactual'!F500</f>
        <v>0</v>
      </c>
      <c r="K500" s="58">
        <f>'Fashring Assumptions'!$M$5*'Fashring Assumptions'!$M$7*'Fashring Counterfactual'!E500</f>
        <v>121.90826685249459</v>
      </c>
      <c r="L500" s="58">
        <f t="shared" si="54"/>
        <v>121.90826685249459</v>
      </c>
    </row>
    <row r="501" spans="1:12" x14ac:dyDescent="0.3">
      <c r="A501" s="60">
        <v>42869</v>
      </c>
      <c r="B501" s="15">
        <f t="shared" si="49"/>
        <v>2017</v>
      </c>
      <c r="C501" s="15">
        <f t="shared" si="50"/>
        <v>5</v>
      </c>
      <c r="D501" s="15">
        <f t="shared" si="51"/>
        <v>14</v>
      </c>
      <c r="E501" s="64">
        <f t="shared" si="55"/>
        <v>1474.5322696399135</v>
      </c>
      <c r="F501" s="15">
        <f>IF(E500&gt;'Fashring Assumptions'!$Q$13,0,'Fashring Assumptions'!$Q$12)</f>
        <v>0</v>
      </c>
      <c r="G501" s="15">
        <v>476</v>
      </c>
      <c r="H501" s="15">
        <f t="shared" si="52"/>
        <v>0</v>
      </c>
      <c r="I501" s="15">
        <f t="shared" si="53"/>
        <v>0</v>
      </c>
      <c r="J501" s="58">
        <f>'Fashring Assumptions'!$M$7*'Fashring Counterfactual'!F501</f>
        <v>0</v>
      </c>
      <c r="K501" s="58">
        <f>'Fashring Assumptions'!$M$5*'Fashring Assumptions'!$M$7*'Fashring Counterfactual'!E501</f>
        <v>92.158266852494592</v>
      </c>
      <c r="L501" s="58">
        <f t="shared" si="54"/>
        <v>92.158266852494592</v>
      </c>
    </row>
    <row r="502" spans="1:12" x14ac:dyDescent="0.3">
      <c r="A502" s="60">
        <v>42870</v>
      </c>
      <c r="B502" s="15">
        <f t="shared" si="49"/>
        <v>2017</v>
      </c>
      <c r="C502" s="15">
        <f t="shared" si="50"/>
        <v>5</v>
      </c>
      <c r="D502" s="15">
        <f t="shared" si="51"/>
        <v>15</v>
      </c>
      <c r="E502" s="64">
        <f t="shared" si="55"/>
        <v>866.53226963991347</v>
      </c>
      <c r="F502" s="15">
        <f>IF(E501&gt;'Fashring Assumptions'!$Q$13,0,'Fashring Assumptions'!$Q$12)</f>
        <v>0</v>
      </c>
      <c r="G502" s="15">
        <v>608</v>
      </c>
      <c r="H502" s="15">
        <f t="shared" si="52"/>
        <v>0</v>
      </c>
      <c r="I502" s="15">
        <f t="shared" si="53"/>
        <v>0</v>
      </c>
      <c r="J502" s="58">
        <f>'Fashring Assumptions'!$M$7*'Fashring Counterfactual'!F502</f>
        <v>0</v>
      </c>
      <c r="K502" s="58">
        <f>'Fashring Assumptions'!$M$5*'Fashring Assumptions'!$M$7*'Fashring Counterfactual'!E502</f>
        <v>54.158266852494592</v>
      </c>
      <c r="L502" s="58">
        <f t="shared" si="54"/>
        <v>54.158266852494592</v>
      </c>
    </row>
    <row r="503" spans="1:12" x14ac:dyDescent="0.3">
      <c r="A503" s="60">
        <v>42871</v>
      </c>
      <c r="B503" s="15">
        <f t="shared" si="49"/>
        <v>2017</v>
      </c>
      <c r="C503" s="15">
        <f t="shared" si="50"/>
        <v>5</v>
      </c>
      <c r="D503" s="15">
        <f t="shared" si="51"/>
        <v>16</v>
      </c>
      <c r="E503" s="64">
        <f t="shared" si="55"/>
        <v>4543.6823008698666</v>
      </c>
      <c r="F503" s="15">
        <f>IF(E502&gt;'Fashring Assumptions'!$Q$13,0,'Fashring Assumptions'!$Q$12)</f>
        <v>4292.1500312299531</v>
      </c>
      <c r="G503" s="15">
        <v>615</v>
      </c>
      <c r="H503" s="15">
        <f t="shared" si="52"/>
        <v>1</v>
      </c>
      <c r="I503" s="15">
        <f t="shared" si="53"/>
        <v>1000</v>
      </c>
      <c r="J503" s="58">
        <f>'Fashring Assumptions'!$M$7*'Fashring Counterfactual'!F503</f>
        <v>10730.375078074883</v>
      </c>
      <c r="K503" s="58">
        <f>'Fashring Assumptions'!$M$5*'Fashring Assumptions'!$M$7*'Fashring Counterfactual'!E503</f>
        <v>283.98014380436666</v>
      </c>
      <c r="L503" s="58">
        <f t="shared" si="54"/>
        <v>12014.35522187925</v>
      </c>
    </row>
    <row r="504" spans="1:12" x14ac:dyDescent="0.3">
      <c r="A504" s="60">
        <v>42872</v>
      </c>
      <c r="B504" s="15">
        <f t="shared" si="49"/>
        <v>2017</v>
      </c>
      <c r="C504" s="15">
        <f t="shared" si="50"/>
        <v>5</v>
      </c>
      <c r="D504" s="15">
        <f t="shared" si="51"/>
        <v>17</v>
      </c>
      <c r="E504" s="64">
        <f t="shared" si="55"/>
        <v>4022.6823008698666</v>
      </c>
      <c r="F504" s="15">
        <f>IF(E503&gt;'Fashring Assumptions'!$Q$13,0,'Fashring Assumptions'!$Q$12)</f>
        <v>0</v>
      </c>
      <c r="G504" s="15">
        <v>521</v>
      </c>
      <c r="H504" s="15">
        <f t="shared" si="52"/>
        <v>0</v>
      </c>
      <c r="I504" s="15">
        <f t="shared" si="53"/>
        <v>0</v>
      </c>
      <c r="J504" s="58">
        <f>'Fashring Assumptions'!$M$7*'Fashring Counterfactual'!F504</f>
        <v>0</v>
      </c>
      <c r="K504" s="58">
        <f>'Fashring Assumptions'!$M$5*'Fashring Assumptions'!$M$7*'Fashring Counterfactual'!E504</f>
        <v>251.41764380436666</v>
      </c>
      <c r="L504" s="58">
        <f t="shared" si="54"/>
        <v>251.41764380436666</v>
      </c>
    </row>
    <row r="505" spans="1:12" x14ac:dyDescent="0.3">
      <c r="A505" s="60">
        <v>42873</v>
      </c>
      <c r="B505" s="15">
        <f t="shared" si="49"/>
        <v>2017</v>
      </c>
      <c r="C505" s="15">
        <f t="shared" si="50"/>
        <v>5</v>
      </c>
      <c r="D505" s="15">
        <f t="shared" si="51"/>
        <v>18</v>
      </c>
      <c r="E505" s="64">
        <f t="shared" si="55"/>
        <v>3508.6823008698666</v>
      </c>
      <c r="F505" s="15">
        <f>IF(E504&gt;'Fashring Assumptions'!$Q$13,0,'Fashring Assumptions'!$Q$12)</f>
        <v>0</v>
      </c>
      <c r="G505" s="15">
        <v>514</v>
      </c>
      <c r="H505" s="15">
        <f t="shared" si="52"/>
        <v>0</v>
      </c>
      <c r="I505" s="15">
        <f t="shared" si="53"/>
        <v>0</v>
      </c>
      <c r="J505" s="58">
        <f>'Fashring Assumptions'!$M$7*'Fashring Counterfactual'!F505</f>
        <v>0</v>
      </c>
      <c r="K505" s="58">
        <f>'Fashring Assumptions'!$M$5*'Fashring Assumptions'!$M$7*'Fashring Counterfactual'!E505</f>
        <v>219.29264380436666</v>
      </c>
      <c r="L505" s="58">
        <f t="shared" si="54"/>
        <v>219.29264380436666</v>
      </c>
    </row>
    <row r="506" spans="1:12" x14ac:dyDescent="0.3">
      <c r="A506" s="60">
        <v>42874</v>
      </c>
      <c r="B506" s="15">
        <f t="shared" si="49"/>
        <v>2017</v>
      </c>
      <c r="C506" s="15">
        <f t="shared" si="50"/>
        <v>5</v>
      </c>
      <c r="D506" s="15">
        <f t="shared" si="51"/>
        <v>19</v>
      </c>
      <c r="E506" s="64">
        <f t="shared" si="55"/>
        <v>2966.6823008698666</v>
      </c>
      <c r="F506" s="15">
        <f>IF(E505&gt;'Fashring Assumptions'!$Q$13,0,'Fashring Assumptions'!$Q$12)</f>
        <v>0</v>
      </c>
      <c r="G506" s="15">
        <v>542</v>
      </c>
      <c r="H506" s="15">
        <f t="shared" si="52"/>
        <v>0</v>
      </c>
      <c r="I506" s="15">
        <f t="shared" si="53"/>
        <v>0</v>
      </c>
      <c r="J506" s="58">
        <f>'Fashring Assumptions'!$M$7*'Fashring Counterfactual'!F506</f>
        <v>0</v>
      </c>
      <c r="K506" s="58">
        <f>'Fashring Assumptions'!$M$5*'Fashring Assumptions'!$M$7*'Fashring Counterfactual'!E506</f>
        <v>185.41764380436666</v>
      </c>
      <c r="L506" s="58">
        <f t="shared" si="54"/>
        <v>185.41764380436666</v>
      </c>
    </row>
    <row r="507" spans="1:12" x14ac:dyDescent="0.3">
      <c r="A507" s="60">
        <v>42875</v>
      </c>
      <c r="B507" s="15">
        <f t="shared" si="49"/>
        <v>2017</v>
      </c>
      <c r="C507" s="15">
        <f t="shared" si="50"/>
        <v>5</v>
      </c>
      <c r="D507" s="15">
        <f t="shared" si="51"/>
        <v>20</v>
      </c>
      <c r="E507" s="64">
        <f t="shared" si="55"/>
        <v>2407.6823008698666</v>
      </c>
      <c r="F507" s="15">
        <f>IF(E506&gt;'Fashring Assumptions'!$Q$13,0,'Fashring Assumptions'!$Q$12)</f>
        <v>0</v>
      </c>
      <c r="G507" s="15">
        <v>559</v>
      </c>
      <c r="H507" s="15">
        <f t="shared" si="52"/>
        <v>0</v>
      </c>
      <c r="I507" s="15">
        <f t="shared" si="53"/>
        <v>0</v>
      </c>
      <c r="J507" s="58">
        <f>'Fashring Assumptions'!$M$7*'Fashring Counterfactual'!F507</f>
        <v>0</v>
      </c>
      <c r="K507" s="58">
        <f>'Fashring Assumptions'!$M$5*'Fashring Assumptions'!$M$7*'Fashring Counterfactual'!E507</f>
        <v>150.48014380436666</v>
      </c>
      <c r="L507" s="58">
        <f t="shared" si="54"/>
        <v>150.48014380436666</v>
      </c>
    </row>
    <row r="508" spans="1:12" x14ac:dyDescent="0.3">
      <c r="A508" s="60">
        <v>42876</v>
      </c>
      <c r="B508" s="15">
        <f t="shared" si="49"/>
        <v>2017</v>
      </c>
      <c r="C508" s="15">
        <f t="shared" si="50"/>
        <v>5</v>
      </c>
      <c r="D508" s="15">
        <f t="shared" si="51"/>
        <v>21</v>
      </c>
      <c r="E508" s="64">
        <f t="shared" si="55"/>
        <v>1826.6823008698666</v>
      </c>
      <c r="F508" s="15">
        <f>IF(E507&gt;'Fashring Assumptions'!$Q$13,0,'Fashring Assumptions'!$Q$12)</f>
        <v>0</v>
      </c>
      <c r="G508" s="15">
        <v>581</v>
      </c>
      <c r="H508" s="15">
        <f t="shared" si="52"/>
        <v>0</v>
      </c>
      <c r="I508" s="15">
        <f t="shared" si="53"/>
        <v>0</v>
      </c>
      <c r="J508" s="58">
        <f>'Fashring Assumptions'!$M$7*'Fashring Counterfactual'!F508</f>
        <v>0</v>
      </c>
      <c r="K508" s="58">
        <f>'Fashring Assumptions'!$M$5*'Fashring Assumptions'!$M$7*'Fashring Counterfactual'!E508</f>
        <v>114.16764380436666</v>
      </c>
      <c r="L508" s="58">
        <f t="shared" si="54"/>
        <v>114.16764380436666</v>
      </c>
    </row>
    <row r="509" spans="1:12" x14ac:dyDescent="0.3">
      <c r="A509" s="60">
        <v>42877</v>
      </c>
      <c r="B509" s="15">
        <f t="shared" si="49"/>
        <v>2017</v>
      </c>
      <c r="C509" s="15">
        <f t="shared" si="50"/>
        <v>5</v>
      </c>
      <c r="D509" s="15">
        <f t="shared" si="51"/>
        <v>22</v>
      </c>
      <c r="E509" s="64">
        <f t="shared" si="55"/>
        <v>1254.6823008698666</v>
      </c>
      <c r="F509" s="15">
        <f>IF(E508&gt;'Fashring Assumptions'!$Q$13,0,'Fashring Assumptions'!$Q$12)</f>
        <v>0</v>
      </c>
      <c r="G509" s="15">
        <v>572</v>
      </c>
      <c r="H509" s="15">
        <f t="shared" si="52"/>
        <v>0</v>
      </c>
      <c r="I509" s="15">
        <f t="shared" si="53"/>
        <v>0</v>
      </c>
      <c r="J509" s="58">
        <f>'Fashring Assumptions'!$M$7*'Fashring Counterfactual'!F509</f>
        <v>0</v>
      </c>
      <c r="K509" s="58">
        <f>'Fashring Assumptions'!$M$5*'Fashring Assumptions'!$M$7*'Fashring Counterfactual'!E509</f>
        <v>78.417643804366662</v>
      </c>
      <c r="L509" s="58">
        <f t="shared" si="54"/>
        <v>78.417643804366662</v>
      </c>
    </row>
    <row r="510" spans="1:12" x14ac:dyDescent="0.3">
      <c r="A510" s="60">
        <v>42878</v>
      </c>
      <c r="B510" s="15">
        <f t="shared" si="49"/>
        <v>2017</v>
      </c>
      <c r="C510" s="15">
        <f t="shared" si="50"/>
        <v>5</v>
      </c>
      <c r="D510" s="15">
        <f t="shared" si="51"/>
        <v>23</v>
      </c>
      <c r="E510" s="64">
        <f t="shared" si="55"/>
        <v>4986.8323320998197</v>
      </c>
      <c r="F510" s="15">
        <f>IF(E509&gt;'Fashring Assumptions'!$Q$13,0,'Fashring Assumptions'!$Q$12)</f>
        <v>4292.1500312299531</v>
      </c>
      <c r="G510" s="15">
        <v>560</v>
      </c>
      <c r="H510" s="15">
        <f t="shared" si="52"/>
        <v>1</v>
      </c>
      <c r="I510" s="15">
        <f t="shared" si="53"/>
        <v>1000</v>
      </c>
      <c r="J510" s="58">
        <f>'Fashring Assumptions'!$M$7*'Fashring Counterfactual'!F510</f>
        <v>10730.375078074883</v>
      </c>
      <c r="K510" s="58">
        <f>'Fashring Assumptions'!$M$5*'Fashring Assumptions'!$M$7*'Fashring Counterfactual'!E510</f>
        <v>311.67702075623873</v>
      </c>
      <c r="L510" s="58">
        <f t="shared" si="54"/>
        <v>12042.052098831122</v>
      </c>
    </row>
    <row r="511" spans="1:12" x14ac:dyDescent="0.3">
      <c r="A511" s="60">
        <v>42879</v>
      </c>
      <c r="B511" s="15">
        <f t="shared" si="49"/>
        <v>2017</v>
      </c>
      <c r="C511" s="15">
        <f t="shared" si="50"/>
        <v>5</v>
      </c>
      <c r="D511" s="15">
        <f t="shared" si="51"/>
        <v>24</v>
      </c>
      <c r="E511" s="64">
        <f t="shared" si="55"/>
        <v>4426.8323320998197</v>
      </c>
      <c r="F511" s="15">
        <f>IF(E510&gt;'Fashring Assumptions'!$Q$13,0,'Fashring Assumptions'!$Q$12)</f>
        <v>0</v>
      </c>
      <c r="G511" s="15">
        <v>560</v>
      </c>
      <c r="H511" s="15">
        <f t="shared" si="52"/>
        <v>0</v>
      </c>
      <c r="I511" s="15">
        <f t="shared" si="53"/>
        <v>0</v>
      </c>
      <c r="J511" s="58">
        <f>'Fashring Assumptions'!$M$7*'Fashring Counterfactual'!F511</f>
        <v>0</v>
      </c>
      <c r="K511" s="58">
        <f>'Fashring Assumptions'!$M$5*'Fashring Assumptions'!$M$7*'Fashring Counterfactual'!E511</f>
        <v>276.67702075623873</v>
      </c>
      <c r="L511" s="58">
        <f t="shared" si="54"/>
        <v>276.67702075623873</v>
      </c>
    </row>
    <row r="512" spans="1:12" x14ac:dyDescent="0.3">
      <c r="A512" s="60">
        <v>42880</v>
      </c>
      <c r="B512" s="15">
        <f t="shared" si="49"/>
        <v>2017</v>
      </c>
      <c r="C512" s="15">
        <f t="shared" si="50"/>
        <v>5</v>
      </c>
      <c r="D512" s="15">
        <f t="shared" si="51"/>
        <v>25</v>
      </c>
      <c r="E512" s="64">
        <f t="shared" si="55"/>
        <v>3886.8323320998197</v>
      </c>
      <c r="F512" s="15">
        <f>IF(E511&gt;'Fashring Assumptions'!$Q$13,0,'Fashring Assumptions'!$Q$12)</f>
        <v>0</v>
      </c>
      <c r="G512" s="15">
        <v>540</v>
      </c>
      <c r="H512" s="15">
        <f t="shared" si="52"/>
        <v>0</v>
      </c>
      <c r="I512" s="15">
        <f t="shared" si="53"/>
        <v>0</v>
      </c>
      <c r="J512" s="58">
        <f>'Fashring Assumptions'!$M$7*'Fashring Counterfactual'!F512</f>
        <v>0</v>
      </c>
      <c r="K512" s="58">
        <f>'Fashring Assumptions'!$M$5*'Fashring Assumptions'!$M$7*'Fashring Counterfactual'!E512</f>
        <v>242.92702075623873</v>
      </c>
      <c r="L512" s="58">
        <f t="shared" si="54"/>
        <v>242.92702075623873</v>
      </c>
    </row>
    <row r="513" spans="1:12" x14ac:dyDescent="0.3">
      <c r="A513" s="60">
        <v>42881</v>
      </c>
      <c r="B513" s="15">
        <f t="shared" si="49"/>
        <v>2017</v>
      </c>
      <c r="C513" s="15">
        <f t="shared" si="50"/>
        <v>5</v>
      </c>
      <c r="D513" s="15">
        <f t="shared" si="51"/>
        <v>26</v>
      </c>
      <c r="E513" s="64">
        <f t="shared" si="55"/>
        <v>3282.8323320998197</v>
      </c>
      <c r="F513" s="15">
        <f>IF(E512&gt;'Fashring Assumptions'!$Q$13,0,'Fashring Assumptions'!$Q$12)</f>
        <v>0</v>
      </c>
      <c r="G513" s="15">
        <v>604</v>
      </c>
      <c r="H513" s="15">
        <f t="shared" si="52"/>
        <v>0</v>
      </c>
      <c r="I513" s="15">
        <f t="shared" si="53"/>
        <v>0</v>
      </c>
      <c r="J513" s="58">
        <f>'Fashring Assumptions'!$M$7*'Fashring Counterfactual'!F513</f>
        <v>0</v>
      </c>
      <c r="K513" s="58">
        <f>'Fashring Assumptions'!$M$5*'Fashring Assumptions'!$M$7*'Fashring Counterfactual'!E513</f>
        <v>205.17702075623873</v>
      </c>
      <c r="L513" s="58">
        <f t="shared" si="54"/>
        <v>205.17702075623873</v>
      </c>
    </row>
    <row r="514" spans="1:12" x14ac:dyDescent="0.3">
      <c r="A514" s="60">
        <v>42882</v>
      </c>
      <c r="B514" s="15">
        <f t="shared" si="49"/>
        <v>2017</v>
      </c>
      <c r="C514" s="15">
        <f t="shared" si="50"/>
        <v>5</v>
      </c>
      <c r="D514" s="15">
        <f t="shared" si="51"/>
        <v>27</v>
      </c>
      <c r="E514" s="64">
        <f t="shared" si="55"/>
        <v>2738.8323320998197</v>
      </c>
      <c r="F514" s="15">
        <f>IF(E513&gt;'Fashring Assumptions'!$Q$13,0,'Fashring Assumptions'!$Q$12)</f>
        <v>0</v>
      </c>
      <c r="G514" s="15">
        <v>544</v>
      </c>
      <c r="H514" s="15">
        <f t="shared" si="52"/>
        <v>0</v>
      </c>
      <c r="I514" s="15">
        <f t="shared" si="53"/>
        <v>0</v>
      </c>
      <c r="J514" s="58">
        <f>'Fashring Assumptions'!$M$7*'Fashring Counterfactual'!F514</f>
        <v>0</v>
      </c>
      <c r="K514" s="58">
        <f>'Fashring Assumptions'!$M$5*'Fashring Assumptions'!$M$7*'Fashring Counterfactual'!E514</f>
        <v>171.17702075623873</v>
      </c>
      <c r="L514" s="58">
        <f t="shared" si="54"/>
        <v>171.17702075623873</v>
      </c>
    </row>
    <row r="515" spans="1:12" x14ac:dyDescent="0.3">
      <c r="A515" s="60">
        <v>42883</v>
      </c>
      <c r="B515" s="15">
        <f t="shared" ref="B515:B578" si="56">YEAR(A515)</f>
        <v>2017</v>
      </c>
      <c r="C515" s="15">
        <f t="shared" ref="C515:C578" si="57">MONTH(A515)</f>
        <v>5</v>
      </c>
      <c r="D515" s="15">
        <f t="shared" ref="D515:D578" si="58">DAY(A515)</f>
        <v>28</v>
      </c>
      <c r="E515" s="64">
        <f t="shared" si="55"/>
        <v>2134.8323320998197</v>
      </c>
      <c r="F515" s="15">
        <f>IF(E514&gt;'Fashring Assumptions'!$Q$13,0,'Fashring Assumptions'!$Q$12)</f>
        <v>0</v>
      </c>
      <c r="G515" s="15">
        <v>604</v>
      </c>
      <c r="H515" s="15">
        <f t="shared" ref="H515:H578" si="59">IF(F515&gt;0,1,0)</f>
        <v>0</v>
      </c>
      <c r="I515" s="15">
        <f t="shared" ref="I515:I578" si="60">1000*H515</f>
        <v>0</v>
      </c>
      <c r="J515" s="58">
        <f>'Fashring Assumptions'!$M$7*'Fashring Counterfactual'!F515</f>
        <v>0</v>
      </c>
      <c r="K515" s="58">
        <f>'Fashring Assumptions'!$M$5*'Fashring Assumptions'!$M$7*'Fashring Counterfactual'!E515</f>
        <v>133.42702075623873</v>
      </c>
      <c r="L515" s="58">
        <f t="shared" ref="L515:L578" si="61">SUM(I515:K515)</f>
        <v>133.42702075623873</v>
      </c>
    </row>
    <row r="516" spans="1:12" x14ac:dyDescent="0.3">
      <c r="A516" s="60">
        <v>42884</v>
      </c>
      <c r="B516" s="15">
        <f t="shared" si="56"/>
        <v>2017</v>
      </c>
      <c r="C516" s="15">
        <f t="shared" si="57"/>
        <v>5</v>
      </c>
      <c r="D516" s="15">
        <f t="shared" si="58"/>
        <v>29</v>
      </c>
      <c r="E516" s="64">
        <f t="shared" ref="E516:E579" si="62">E515-G516+F516</f>
        <v>1504.8323320998197</v>
      </c>
      <c r="F516" s="15">
        <f>IF(E515&gt;'Fashring Assumptions'!$Q$13,0,'Fashring Assumptions'!$Q$12)</f>
        <v>0</v>
      </c>
      <c r="G516" s="15">
        <v>630</v>
      </c>
      <c r="H516" s="15">
        <f t="shared" si="59"/>
        <v>0</v>
      </c>
      <c r="I516" s="15">
        <f t="shared" si="60"/>
        <v>0</v>
      </c>
      <c r="J516" s="58">
        <f>'Fashring Assumptions'!$M$7*'Fashring Counterfactual'!F516</f>
        <v>0</v>
      </c>
      <c r="K516" s="58">
        <f>'Fashring Assumptions'!$M$5*'Fashring Assumptions'!$M$7*'Fashring Counterfactual'!E516</f>
        <v>94.052020756238733</v>
      </c>
      <c r="L516" s="58">
        <f t="shared" si="61"/>
        <v>94.052020756238733</v>
      </c>
    </row>
    <row r="517" spans="1:12" x14ac:dyDescent="0.3">
      <c r="A517" s="60">
        <v>42885</v>
      </c>
      <c r="B517" s="15">
        <f t="shared" si="56"/>
        <v>2017</v>
      </c>
      <c r="C517" s="15">
        <f t="shared" si="57"/>
        <v>5</v>
      </c>
      <c r="D517" s="15">
        <f t="shared" si="58"/>
        <v>30</v>
      </c>
      <c r="E517" s="64">
        <f t="shared" si="62"/>
        <v>1001.8323320998197</v>
      </c>
      <c r="F517" s="15">
        <f>IF(E516&gt;'Fashring Assumptions'!$Q$13,0,'Fashring Assumptions'!$Q$12)</f>
        <v>0</v>
      </c>
      <c r="G517" s="15">
        <v>503</v>
      </c>
      <c r="H517" s="15">
        <f t="shared" si="59"/>
        <v>0</v>
      </c>
      <c r="I517" s="15">
        <f t="shared" si="60"/>
        <v>0</v>
      </c>
      <c r="J517" s="58">
        <f>'Fashring Assumptions'!$M$7*'Fashring Counterfactual'!F517</f>
        <v>0</v>
      </c>
      <c r="K517" s="58">
        <f>'Fashring Assumptions'!$M$5*'Fashring Assumptions'!$M$7*'Fashring Counterfactual'!E517</f>
        <v>62.614520756238733</v>
      </c>
      <c r="L517" s="58">
        <f t="shared" si="61"/>
        <v>62.614520756238733</v>
      </c>
    </row>
    <row r="518" spans="1:12" x14ac:dyDescent="0.3">
      <c r="A518" s="60">
        <v>42886</v>
      </c>
      <c r="B518" s="15">
        <f t="shared" si="56"/>
        <v>2017</v>
      </c>
      <c r="C518" s="15">
        <f t="shared" si="57"/>
        <v>5</v>
      </c>
      <c r="D518" s="15">
        <f t="shared" si="58"/>
        <v>31</v>
      </c>
      <c r="E518" s="64">
        <f t="shared" si="62"/>
        <v>4710.9823633297729</v>
      </c>
      <c r="F518" s="15">
        <f>IF(E517&gt;'Fashring Assumptions'!$Q$13,0,'Fashring Assumptions'!$Q$12)</f>
        <v>4292.1500312299531</v>
      </c>
      <c r="G518" s="15">
        <v>583</v>
      </c>
      <c r="H518" s="15">
        <f t="shared" si="59"/>
        <v>1</v>
      </c>
      <c r="I518" s="15">
        <f t="shared" si="60"/>
        <v>1000</v>
      </c>
      <c r="J518" s="58">
        <f>'Fashring Assumptions'!$M$7*'Fashring Counterfactual'!F518</f>
        <v>10730.375078074883</v>
      </c>
      <c r="K518" s="58">
        <f>'Fashring Assumptions'!$M$5*'Fashring Assumptions'!$M$7*'Fashring Counterfactual'!E518</f>
        <v>294.4363977081108</v>
      </c>
      <c r="L518" s="58">
        <f t="shared" si="61"/>
        <v>12024.811475782994</v>
      </c>
    </row>
    <row r="519" spans="1:12" x14ac:dyDescent="0.3">
      <c r="A519" s="60">
        <v>42887</v>
      </c>
      <c r="B519" s="15">
        <f t="shared" si="56"/>
        <v>2017</v>
      </c>
      <c r="C519" s="15">
        <f t="shared" si="57"/>
        <v>6</v>
      </c>
      <c r="D519" s="15">
        <f t="shared" si="58"/>
        <v>1</v>
      </c>
      <c r="E519" s="64">
        <f t="shared" si="62"/>
        <v>4199.9823633297729</v>
      </c>
      <c r="F519" s="15">
        <f>IF(E518&gt;'Fashring Assumptions'!$Q$13,0,'Fashring Assumptions'!$Q$12)</f>
        <v>0</v>
      </c>
      <c r="G519" s="15">
        <v>511</v>
      </c>
      <c r="H519" s="15">
        <f t="shared" si="59"/>
        <v>0</v>
      </c>
      <c r="I519" s="15">
        <f t="shared" si="60"/>
        <v>0</v>
      </c>
      <c r="J519" s="58">
        <f>'Fashring Assumptions'!$M$7*'Fashring Counterfactual'!F519</f>
        <v>0</v>
      </c>
      <c r="K519" s="58">
        <f>'Fashring Assumptions'!$M$5*'Fashring Assumptions'!$M$7*'Fashring Counterfactual'!E519</f>
        <v>262.4988977081108</v>
      </c>
      <c r="L519" s="58">
        <f t="shared" si="61"/>
        <v>262.4988977081108</v>
      </c>
    </row>
    <row r="520" spans="1:12" x14ac:dyDescent="0.3">
      <c r="A520" s="60">
        <v>42888</v>
      </c>
      <c r="B520" s="15">
        <f t="shared" si="56"/>
        <v>2017</v>
      </c>
      <c r="C520" s="15">
        <f t="shared" si="57"/>
        <v>6</v>
      </c>
      <c r="D520" s="15">
        <f t="shared" si="58"/>
        <v>2</v>
      </c>
      <c r="E520" s="64">
        <f t="shared" si="62"/>
        <v>3643.9823633297729</v>
      </c>
      <c r="F520" s="15">
        <f>IF(E519&gt;'Fashring Assumptions'!$Q$13,0,'Fashring Assumptions'!$Q$12)</f>
        <v>0</v>
      </c>
      <c r="G520" s="15">
        <v>556</v>
      </c>
      <c r="H520" s="15">
        <f t="shared" si="59"/>
        <v>0</v>
      </c>
      <c r="I520" s="15">
        <f t="shared" si="60"/>
        <v>0</v>
      </c>
      <c r="J520" s="58">
        <f>'Fashring Assumptions'!$M$7*'Fashring Counterfactual'!F520</f>
        <v>0</v>
      </c>
      <c r="K520" s="58">
        <f>'Fashring Assumptions'!$M$5*'Fashring Assumptions'!$M$7*'Fashring Counterfactual'!E520</f>
        <v>227.7488977081108</v>
      </c>
      <c r="L520" s="58">
        <f t="shared" si="61"/>
        <v>227.7488977081108</v>
      </c>
    </row>
    <row r="521" spans="1:12" x14ac:dyDescent="0.3">
      <c r="A521" s="60">
        <v>42889</v>
      </c>
      <c r="B521" s="15">
        <f t="shared" si="56"/>
        <v>2017</v>
      </c>
      <c r="C521" s="15">
        <f t="shared" si="57"/>
        <v>6</v>
      </c>
      <c r="D521" s="15">
        <f t="shared" si="58"/>
        <v>3</v>
      </c>
      <c r="E521" s="64">
        <f t="shared" si="62"/>
        <v>3070.9823633297729</v>
      </c>
      <c r="F521" s="15">
        <f>IF(E520&gt;'Fashring Assumptions'!$Q$13,0,'Fashring Assumptions'!$Q$12)</f>
        <v>0</v>
      </c>
      <c r="G521" s="15">
        <v>573</v>
      </c>
      <c r="H521" s="15">
        <f t="shared" si="59"/>
        <v>0</v>
      </c>
      <c r="I521" s="15">
        <f t="shared" si="60"/>
        <v>0</v>
      </c>
      <c r="J521" s="58">
        <f>'Fashring Assumptions'!$M$7*'Fashring Counterfactual'!F521</f>
        <v>0</v>
      </c>
      <c r="K521" s="58">
        <f>'Fashring Assumptions'!$M$5*'Fashring Assumptions'!$M$7*'Fashring Counterfactual'!E521</f>
        <v>191.9363977081108</v>
      </c>
      <c r="L521" s="58">
        <f t="shared" si="61"/>
        <v>191.9363977081108</v>
      </c>
    </row>
    <row r="522" spans="1:12" x14ac:dyDescent="0.3">
      <c r="A522" s="60">
        <v>42890</v>
      </c>
      <c r="B522" s="15">
        <f t="shared" si="56"/>
        <v>2017</v>
      </c>
      <c r="C522" s="15">
        <f t="shared" si="57"/>
        <v>6</v>
      </c>
      <c r="D522" s="15">
        <f t="shared" si="58"/>
        <v>4</v>
      </c>
      <c r="E522" s="64">
        <f t="shared" si="62"/>
        <v>2579.9823633297729</v>
      </c>
      <c r="F522" s="15">
        <f>IF(E521&gt;'Fashring Assumptions'!$Q$13,0,'Fashring Assumptions'!$Q$12)</f>
        <v>0</v>
      </c>
      <c r="G522" s="15">
        <v>491</v>
      </c>
      <c r="H522" s="15">
        <f t="shared" si="59"/>
        <v>0</v>
      </c>
      <c r="I522" s="15">
        <f t="shared" si="60"/>
        <v>0</v>
      </c>
      <c r="J522" s="58">
        <f>'Fashring Assumptions'!$M$7*'Fashring Counterfactual'!F522</f>
        <v>0</v>
      </c>
      <c r="K522" s="58">
        <f>'Fashring Assumptions'!$M$5*'Fashring Assumptions'!$M$7*'Fashring Counterfactual'!E522</f>
        <v>161.2488977081108</v>
      </c>
      <c r="L522" s="58">
        <f t="shared" si="61"/>
        <v>161.2488977081108</v>
      </c>
    </row>
    <row r="523" spans="1:12" x14ac:dyDescent="0.3">
      <c r="A523" s="60">
        <v>42891</v>
      </c>
      <c r="B523" s="15">
        <f t="shared" si="56"/>
        <v>2017</v>
      </c>
      <c r="C523" s="15">
        <f t="shared" si="57"/>
        <v>6</v>
      </c>
      <c r="D523" s="15">
        <f t="shared" si="58"/>
        <v>5</v>
      </c>
      <c r="E523" s="64">
        <f t="shared" si="62"/>
        <v>2030.9823633297729</v>
      </c>
      <c r="F523" s="15">
        <f>IF(E522&gt;'Fashring Assumptions'!$Q$13,0,'Fashring Assumptions'!$Q$12)</f>
        <v>0</v>
      </c>
      <c r="G523" s="15">
        <v>549</v>
      </c>
      <c r="H523" s="15">
        <f t="shared" si="59"/>
        <v>0</v>
      </c>
      <c r="I523" s="15">
        <f t="shared" si="60"/>
        <v>0</v>
      </c>
      <c r="J523" s="58">
        <f>'Fashring Assumptions'!$M$7*'Fashring Counterfactual'!F523</f>
        <v>0</v>
      </c>
      <c r="K523" s="58">
        <f>'Fashring Assumptions'!$M$5*'Fashring Assumptions'!$M$7*'Fashring Counterfactual'!E523</f>
        <v>126.9363977081108</v>
      </c>
      <c r="L523" s="58">
        <f t="shared" si="61"/>
        <v>126.9363977081108</v>
      </c>
    </row>
    <row r="524" spans="1:12" x14ac:dyDescent="0.3">
      <c r="A524" s="60">
        <v>42892</v>
      </c>
      <c r="B524" s="15">
        <f t="shared" si="56"/>
        <v>2017</v>
      </c>
      <c r="C524" s="15">
        <f t="shared" si="57"/>
        <v>6</v>
      </c>
      <c r="D524" s="15">
        <f t="shared" si="58"/>
        <v>6</v>
      </c>
      <c r="E524" s="64">
        <f t="shared" si="62"/>
        <v>1514.9823633297729</v>
      </c>
      <c r="F524" s="15">
        <f>IF(E523&gt;'Fashring Assumptions'!$Q$13,0,'Fashring Assumptions'!$Q$12)</f>
        <v>0</v>
      </c>
      <c r="G524" s="15">
        <v>516</v>
      </c>
      <c r="H524" s="15">
        <f t="shared" si="59"/>
        <v>0</v>
      </c>
      <c r="I524" s="15">
        <f t="shared" si="60"/>
        <v>0</v>
      </c>
      <c r="J524" s="58">
        <f>'Fashring Assumptions'!$M$7*'Fashring Counterfactual'!F524</f>
        <v>0</v>
      </c>
      <c r="K524" s="58">
        <f>'Fashring Assumptions'!$M$5*'Fashring Assumptions'!$M$7*'Fashring Counterfactual'!E524</f>
        <v>94.686397708110803</v>
      </c>
      <c r="L524" s="58">
        <f t="shared" si="61"/>
        <v>94.686397708110803</v>
      </c>
    </row>
    <row r="525" spans="1:12" x14ac:dyDescent="0.3">
      <c r="A525" s="60">
        <v>42893</v>
      </c>
      <c r="B525" s="15">
        <f t="shared" si="56"/>
        <v>2017</v>
      </c>
      <c r="C525" s="15">
        <f t="shared" si="57"/>
        <v>6</v>
      </c>
      <c r="D525" s="15">
        <f t="shared" si="58"/>
        <v>7</v>
      </c>
      <c r="E525" s="64">
        <f t="shared" si="62"/>
        <v>944.98236332977285</v>
      </c>
      <c r="F525" s="15">
        <f>IF(E524&gt;'Fashring Assumptions'!$Q$13,0,'Fashring Assumptions'!$Q$12)</f>
        <v>0</v>
      </c>
      <c r="G525" s="15">
        <v>570</v>
      </c>
      <c r="H525" s="15">
        <f t="shared" si="59"/>
        <v>0</v>
      </c>
      <c r="I525" s="15">
        <f t="shared" si="60"/>
        <v>0</v>
      </c>
      <c r="J525" s="58">
        <f>'Fashring Assumptions'!$M$7*'Fashring Counterfactual'!F525</f>
        <v>0</v>
      </c>
      <c r="K525" s="58">
        <f>'Fashring Assumptions'!$M$5*'Fashring Assumptions'!$M$7*'Fashring Counterfactual'!E525</f>
        <v>59.061397708110803</v>
      </c>
      <c r="L525" s="58">
        <f t="shared" si="61"/>
        <v>59.061397708110803</v>
      </c>
    </row>
    <row r="526" spans="1:12" x14ac:dyDescent="0.3">
      <c r="A526" s="60">
        <v>42894</v>
      </c>
      <c r="B526" s="15">
        <f t="shared" si="56"/>
        <v>2017</v>
      </c>
      <c r="C526" s="15">
        <f t="shared" si="57"/>
        <v>6</v>
      </c>
      <c r="D526" s="15">
        <f t="shared" si="58"/>
        <v>8</v>
      </c>
      <c r="E526" s="64">
        <f t="shared" si="62"/>
        <v>4649.132394559726</v>
      </c>
      <c r="F526" s="15">
        <f>IF(E525&gt;'Fashring Assumptions'!$Q$13,0,'Fashring Assumptions'!$Q$12)</f>
        <v>4292.1500312299531</v>
      </c>
      <c r="G526" s="15">
        <v>588</v>
      </c>
      <c r="H526" s="15">
        <f t="shared" si="59"/>
        <v>1</v>
      </c>
      <c r="I526" s="15">
        <f t="shared" si="60"/>
        <v>1000</v>
      </c>
      <c r="J526" s="58">
        <f>'Fashring Assumptions'!$M$7*'Fashring Counterfactual'!F526</f>
        <v>10730.375078074883</v>
      </c>
      <c r="K526" s="58">
        <f>'Fashring Assumptions'!$M$5*'Fashring Assumptions'!$M$7*'Fashring Counterfactual'!E526</f>
        <v>290.57077465998287</v>
      </c>
      <c r="L526" s="58">
        <f t="shared" si="61"/>
        <v>12020.945852734867</v>
      </c>
    </row>
    <row r="527" spans="1:12" x14ac:dyDescent="0.3">
      <c r="A527" s="60">
        <v>42895</v>
      </c>
      <c r="B527" s="15">
        <f t="shared" si="56"/>
        <v>2017</v>
      </c>
      <c r="C527" s="15">
        <f t="shared" si="57"/>
        <v>6</v>
      </c>
      <c r="D527" s="15">
        <f t="shared" si="58"/>
        <v>9</v>
      </c>
      <c r="E527" s="64">
        <f t="shared" si="62"/>
        <v>4139.132394559726</v>
      </c>
      <c r="F527" s="15">
        <f>IF(E526&gt;'Fashring Assumptions'!$Q$13,0,'Fashring Assumptions'!$Q$12)</f>
        <v>0</v>
      </c>
      <c r="G527" s="15">
        <v>510</v>
      </c>
      <c r="H527" s="15">
        <f t="shared" si="59"/>
        <v>0</v>
      </c>
      <c r="I527" s="15">
        <f t="shared" si="60"/>
        <v>0</v>
      </c>
      <c r="J527" s="58">
        <f>'Fashring Assumptions'!$M$7*'Fashring Counterfactual'!F527</f>
        <v>0</v>
      </c>
      <c r="K527" s="58">
        <f>'Fashring Assumptions'!$M$5*'Fashring Assumptions'!$M$7*'Fashring Counterfactual'!E527</f>
        <v>258.69577465998287</v>
      </c>
      <c r="L527" s="58">
        <f t="shared" si="61"/>
        <v>258.69577465998287</v>
      </c>
    </row>
    <row r="528" spans="1:12" x14ac:dyDescent="0.3">
      <c r="A528" s="60">
        <v>42896</v>
      </c>
      <c r="B528" s="15">
        <f t="shared" si="56"/>
        <v>2017</v>
      </c>
      <c r="C528" s="15">
        <f t="shared" si="57"/>
        <v>6</v>
      </c>
      <c r="D528" s="15">
        <f t="shared" si="58"/>
        <v>10</v>
      </c>
      <c r="E528" s="64">
        <f t="shared" si="62"/>
        <v>3512.132394559726</v>
      </c>
      <c r="F528" s="15">
        <f>IF(E527&gt;'Fashring Assumptions'!$Q$13,0,'Fashring Assumptions'!$Q$12)</f>
        <v>0</v>
      </c>
      <c r="G528" s="15">
        <v>627</v>
      </c>
      <c r="H528" s="15">
        <f t="shared" si="59"/>
        <v>0</v>
      </c>
      <c r="I528" s="15">
        <f t="shared" si="60"/>
        <v>0</v>
      </c>
      <c r="J528" s="58">
        <f>'Fashring Assumptions'!$M$7*'Fashring Counterfactual'!F528</f>
        <v>0</v>
      </c>
      <c r="K528" s="58">
        <f>'Fashring Assumptions'!$M$5*'Fashring Assumptions'!$M$7*'Fashring Counterfactual'!E528</f>
        <v>219.50827465998287</v>
      </c>
      <c r="L528" s="58">
        <f t="shared" si="61"/>
        <v>219.50827465998287</v>
      </c>
    </row>
    <row r="529" spans="1:12" x14ac:dyDescent="0.3">
      <c r="A529" s="60">
        <v>42897</v>
      </c>
      <c r="B529" s="15">
        <f t="shared" si="56"/>
        <v>2017</v>
      </c>
      <c r="C529" s="15">
        <f t="shared" si="57"/>
        <v>6</v>
      </c>
      <c r="D529" s="15">
        <f t="shared" si="58"/>
        <v>11</v>
      </c>
      <c r="E529" s="64">
        <f t="shared" si="62"/>
        <v>2944.132394559726</v>
      </c>
      <c r="F529" s="15">
        <f>IF(E528&gt;'Fashring Assumptions'!$Q$13,0,'Fashring Assumptions'!$Q$12)</f>
        <v>0</v>
      </c>
      <c r="G529" s="15">
        <v>568</v>
      </c>
      <c r="H529" s="15">
        <f t="shared" si="59"/>
        <v>0</v>
      </c>
      <c r="I529" s="15">
        <f t="shared" si="60"/>
        <v>0</v>
      </c>
      <c r="J529" s="58">
        <f>'Fashring Assumptions'!$M$7*'Fashring Counterfactual'!F529</f>
        <v>0</v>
      </c>
      <c r="K529" s="58">
        <f>'Fashring Assumptions'!$M$5*'Fashring Assumptions'!$M$7*'Fashring Counterfactual'!E529</f>
        <v>184.00827465998287</v>
      </c>
      <c r="L529" s="58">
        <f t="shared" si="61"/>
        <v>184.00827465998287</v>
      </c>
    </row>
    <row r="530" spans="1:12" x14ac:dyDescent="0.3">
      <c r="A530" s="60">
        <v>42898</v>
      </c>
      <c r="B530" s="15">
        <f t="shared" si="56"/>
        <v>2017</v>
      </c>
      <c r="C530" s="15">
        <f t="shared" si="57"/>
        <v>6</v>
      </c>
      <c r="D530" s="15">
        <f t="shared" si="58"/>
        <v>12</v>
      </c>
      <c r="E530" s="64">
        <f t="shared" si="62"/>
        <v>2422.132394559726</v>
      </c>
      <c r="F530" s="15">
        <f>IF(E529&gt;'Fashring Assumptions'!$Q$13,0,'Fashring Assumptions'!$Q$12)</f>
        <v>0</v>
      </c>
      <c r="G530" s="15">
        <v>522</v>
      </c>
      <c r="H530" s="15">
        <f t="shared" si="59"/>
        <v>0</v>
      </c>
      <c r="I530" s="15">
        <f t="shared" si="60"/>
        <v>0</v>
      </c>
      <c r="J530" s="58">
        <f>'Fashring Assumptions'!$M$7*'Fashring Counterfactual'!F530</f>
        <v>0</v>
      </c>
      <c r="K530" s="58">
        <f>'Fashring Assumptions'!$M$5*'Fashring Assumptions'!$M$7*'Fashring Counterfactual'!E530</f>
        <v>151.38327465998287</v>
      </c>
      <c r="L530" s="58">
        <f t="shared" si="61"/>
        <v>151.38327465998287</v>
      </c>
    </row>
    <row r="531" spans="1:12" x14ac:dyDescent="0.3">
      <c r="A531" s="60">
        <v>42899</v>
      </c>
      <c r="B531" s="15">
        <f t="shared" si="56"/>
        <v>2017</v>
      </c>
      <c r="C531" s="15">
        <f t="shared" si="57"/>
        <v>6</v>
      </c>
      <c r="D531" s="15">
        <f t="shared" si="58"/>
        <v>13</v>
      </c>
      <c r="E531" s="64">
        <f t="shared" si="62"/>
        <v>1794.132394559726</v>
      </c>
      <c r="F531" s="15">
        <f>IF(E530&gt;'Fashring Assumptions'!$Q$13,0,'Fashring Assumptions'!$Q$12)</f>
        <v>0</v>
      </c>
      <c r="G531" s="15">
        <v>628</v>
      </c>
      <c r="H531" s="15">
        <f t="shared" si="59"/>
        <v>0</v>
      </c>
      <c r="I531" s="15">
        <f t="shared" si="60"/>
        <v>0</v>
      </c>
      <c r="J531" s="58">
        <f>'Fashring Assumptions'!$M$7*'Fashring Counterfactual'!F531</f>
        <v>0</v>
      </c>
      <c r="K531" s="58">
        <f>'Fashring Assumptions'!$M$5*'Fashring Assumptions'!$M$7*'Fashring Counterfactual'!E531</f>
        <v>112.13327465998287</v>
      </c>
      <c r="L531" s="58">
        <f t="shared" si="61"/>
        <v>112.13327465998287</v>
      </c>
    </row>
    <row r="532" spans="1:12" x14ac:dyDescent="0.3">
      <c r="A532" s="60">
        <v>42900</v>
      </c>
      <c r="B532" s="15">
        <f t="shared" si="56"/>
        <v>2017</v>
      </c>
      <c r="C532" s="15">
        <f t="shared" si="57"/>
        <v>6</v>
      </c>
      <c r="D532" s="15">
        <f t="shared" si="58"/>
        <v>14</v>
      </c>
      <c r="E532" s="64">
        <f t="shared" si="62"/>
        <v>1224.132394559726</v>
      </c>
      <c r="F532" s="15">
        <f>IF(E531&gt;'Fashring Assumptions'!$Q$13,0,'Fashring Assumptions'!$Q$12)</f>
        <v>0</v>
      </c>
      <c r="G532" s="15">
        <v>570</v>
      </c>
      <c r="H532" s="15">
        <f t="shared" si="59"/>
        <v>0</v>
      </c>
      <c r="I532" s="15">
        <f t="shared" si="60"/>
        <v>0</v>
      </c>
      <c r="J532" s="58">
        <f>'Fashring Assumptions'!$M$7*'Fashring Counterfactual'!F532</f>
        <v>0</v>
      </c>
      <c r="K532" s="58">
        <f>'Fashring Assumptions'!$M$5*'Fashring Assumptions'!$M$7*'Fashring Counterfactual'!E532</f>
        <v>76.508274659982874</v>
      </c>
      <c r="L532" s="58">
        <f t="shared" si="61"/>
        <v>76.508274659982874</v>
      </c>
    </row>
    <row r="533" spans="1:12" x14ac:dyDescent="0.3">
      <c r="A533" s="60">
        <v>42901</v>
      </c>
      <c r="B533" s="15">
        <f t="shared" si="56"/>
        <v>2017</v>
      </c>
      <c r="C533" s="15">
        <f t="shared" si="57"/>
        <v>6</v>
      </c>
      <c r="D533" s="15">
        <f t="shared" si="58"/>
        <v>15</v>
      </c>
      <c r="E533" s="64">
        <f t="shared" si="62"/>
        <v>4911.2824257896791</v>
      </c>
      <c r="F533" s="15">
        <f>IF(E532&gt;'Fashring Assumptions'!$Q$13,0,'Fashring Assumptions'!$Q$12)</f>
        <v>4292.1500312299531</v>
      </c>
      <c r="G533" s="15">
        <v>605</v>
      </c>
      <c r="H533" s="15">
        <f t="shared" si="59"/>
        <v>1</v>
      </c>
      <c r="I533" s="15">
        <f t="shared" si="60"/>
        <v>1000</v>
      </c>
      <c r="J533" s="58">
        <f>'Fashring Assumptions'!$M$7*'Fashring Counterfactual'!F533</f>
        <v>10730.375078074883</v>
      </c>
      <c r="K533" s="58">
        <f>'Fashring Assumptions'!$M$5*'Fashring Assumptions'!$M$7*'Fashring Counterfactual'!E533</f>
        <v>306.95515161185494</v>
      </c>
      <c r="L533" s="58">
        <f t="shared" si="61"/>
        <v>12037.330229686739</v>
      </c>
    </row>
    <row r="534" spans="1:12" x14ac:dyDescent="0.3">
      <c r="A534" s="60">
        <v>42902</v>
      </c>
      <c r="B534" s="15">
        <f t="shared" si="56"/>
        <v>2017</v>
      </c>
      <c r="C534" s="15">
        <f t="shared" si="57"/>
        <v>6</v>
      </c>
      <c r="D534" s="15">
        <f t="shared" si="58"/>
        <v>16</v>
      </c>
      <c r="E534" s="64">
        <f t="shared" si="62"/>
        <v>4283.2824257896791</v>
      </c>
      <c r="F534" s="15">
        <f>IF(E533&gt;'Fashring Assumptions'!$Q$13,0,'Fashring Assumptions'!$Q$12)</f>
        <v>0</v>
      </c>
      <c r="G534" s="15">
        <v>628</v>
      </c>
      <c r="H534" s="15">
        <f t="shared" si="59"/>
        <v>0</v>
      </c>
      <c r="I534" s="15">
        <f t="shared" si="60"/>
        <v>0</v>
      </c>
      <c r="J534" s="58">
        <f>'Fashring Assumptions'!$M$7*'Fashring Counterfactual'!F534</f>
        <v>0</v>
      </c>
      <c r="K534" s="58">
        <f>'Fashring Assumptions'!$M$5*'Fashring Assumptions'!$M$7*'Fashring Counterfactual'!E534</f>
        <v>267.70515161185494</v>
      </c>
      <c r="L534" s="58">
        <f t="shared" si="61"/>
        <v>267.70515161185494</v>
      </c>
    </row>
    <row r="535" spans="1:12" x14ac:dyDescent="0.3">
      <c r="A535" s="60">
        <v>42903</v>
      </c>
      <c r="B535" s="15">
        <f t="shared" si="56"/>
        <v>2017</v>
      </c>
      <c r="C535" s="15">
        <f t="shared" si="57"/>
        <v>6</v>
      </c>
      <c r="D535" s="15">
        <f t="shared" si="58"/>
        <v>17</v>
      </c>
      <c r="E535" s="64">
        <f t="shared" si="62"/>
        <v>3686.2824257896791</v>
      </c>
      <c r="F535" s="15">
        <f>IF(E534&gt;'Fashring Assumptions'!$Q$13,0,'Fashring Assumptions'!$Q$12)</f>
        <v>0</v>
      </c>
      <c r="G535" s="15">
        <v>597</v>
      </c>
      <c r="H535" s="15">
        <f t="shared" si="59"/>
        <v>0</v>
      </c>
      <c r="I535" s="15">
        <f t="shared" si="60"/>
        <v>0</v>
      </c>
      <c r="J535" s="58">
        <f>'Fashring Assumptions'!$M$7*'Fashring Counterfactual'!F535</f>
        <v>0</v>
      </c>
      <c r="K535" s="58">
        <f>'Fashring Assumptions'!$M$5*'Fashring Assumptions'!$M$7*'Fashring Counterfactual'!E535</f>
        <v>230.39265161185494</v>
      </c>
      <c r="L535" s="58">
        <f t="shared" si="61"/>
        <v>230.39265161185494</v>
      </c>
    </row>
    <row r="536" spans="1:12" x14ac:dyDescent="0.3">
      <c r="A536" s="60">
        <v>42904</v>
      </c>
      <c r="B536" s="15">
        <f t="shared" si="56"/>
        <v>2017</v>
      </c>
      <c r="C536" s="15">
        <f t="shared" si="57"/>
        <v>6</v>
      </c>
      <c r="D536" s="15">
        <f t="shared" si="58"/>
        <v>18</v>
      </c>
      <c r="E536" s="64">
        <f t="shared" si="62"/>
        <v>3161.2824257896791</v>
      </c>
      <c r="F536" s="15">
        <f>IF(E535&gt;'Fashring Assumptions'!$Q$13,0,'Fashring Assumptions'!$Q$12)</f>
        <v>0</v>
      </c>
      <c r="G536" s="15">
        <v>525</v>
      </c>
      <c r="H536" s="15">
        <f t="shared" si="59"/>
        <v>0</v>
      </c>
      <c r="I536" s="15">
        <f t="shared" si="60"/>
        <v>0</v>
      </c>
      <c r="J536" s="58">
        <f>'Fashring Assumptions'!$M$7*'Fashring Counterfactual'!F536</f>
        <v>0</v>
      </c>
      <c r="K536" s="58">
        <f>'Fashring Assumptions'!$M$5*'Fashring Assumptions'!$M$7*'Fashring Counterfactual'!E536</f>
        <v>197.58015161185494</v>
      </c>
      <c r="L536" s="58">
        <f t="shared" si="61"/>
        <v>197.58015161185494</v>
      </c>
    </row>
    <row r="537" spans="1:12" x14ac:dyDescent="0.3">
      <c r="A537" s="60">
        <v>42905</v>
      </c>
      <c r="B537" s="15">
        <f t="shared" si="56"/>
        <v>2017</v>
      </c>
      <c r="C537" s="15">
        <f t="shared" si="57"/>
        <v>6</v>
      </c>
      <c r="D537" s="15">
        <f t="shared" si="58"/>
        <v>19</v>
      </c>
      <c r="E537" s="64">
        <f t="shared" si="62"/>
        <v>2579.2824257896791</v>
      </c>
      <c r="F537" s="15">
        <f>IF(E536&gt;'Fashring Assumptions'!$Q$13,0,'Fashring Assumptions'!$Q$12)</f>
        <v>0</v>
      </c>
      <c r="G537" s="15">
        <v>582</v>
      </c>
      <c r="H537" s="15">
        <f t="shared" si="59"/>
        <v>0</v>
      </c>
      <c r="I537" s="15">
        <f t="shared" si="60"/>
        <v>0</v>
      </c>
      <c r="J537" s="58">
        <f>'Fashring Assumptions'!$M$7*'Fashring Counterfactual'!F537</f>
        <v>0</v>
      </c>
      <c r="K537" s="58">
        <f>'Fashring Assumptions'!$M$5*'Fashring Assumptions'!$M$7*'Fashring Counterfactual'!E537</f>
        <v>161.20515161185494</v>
      </c>
      <c r="L537" s="58">
        <f t="shared" si="61"/>
        <v>161.20515161185494</v>
      </c>
    </row>
    <row r="538" spans="1:12" x14ac:dyDescent="0.3">
      <c r="A538" s="60">
        <v>42906</v>
      </c>
      <c r="B538" s="15">
        <f t="shared" si="56"/>
        <v>2017</v>
      </c>
      <c r="C538" s="15">
        <f t="shared" si="57"/>
        <v>6</v>
      </c>
      <c r="D538" s="15">
        <f t="shared" si="58"/>
        <v>20</v>
      </c>
      <c r="E538" s="64">
        <f t="shared" si="62"/>
        <v>1696.2824257896791</v>
      </c>
      <c r="F538" s="15">
        <f>IF(E537&gt;'Fashring Assumptions'!$Q$15,0,'Fashring Assumptions'!$Q$14)</f>
        <v>0</v>
      </c>
      <c r="G538" s="15">
        <v>883</v>
      </c>
      <c r="H538" s="15">
        <f t="shared" si="59"/>
        <v>0</v>
      </c>
      <c r="I538" s="15">
        <f t="shared" si="60"/>
        <v>0</v>
      </c>
      <c r="J538" s="58">
        <f>'Fashring Assumptions'!$M$7*'Fashring Counterfactual'!F538</f>
        <v>0</v>
      </c>
      <c r="K538" s="58">
        <f>'Fashring Assumptions'!$M$5*'Fashring Assumptions'!$M$7*'Fashring Counterfactual'!E538</f>
        <v>106.01765161185494</v>
      </c>
      <c r="L538" s="58">
        <f t="shared" si="61"/>
        <v>106.01765161185494</v>
      </c>
    </row>
    <row r="539" spans="1:12" x14ac:dyDescent="0.3">
      <c r="A539" s="60">
        <v>42907</v>
      </c>
      <c r="B539" s="15">
        <f t="shared" si="56"/>
        <v>2017</v>
      </c>
      <c r="C539" s="15">
        <f t="shared" si="57"/>
        <v>6</v>
      </c>
      <c r="D539" s="15">
        <f t="shared" si="58"/>
        <v>21</v>
      </c>
      <c r="E539" s="64">
        <f t="shared" si="62"/>
        <v>6137.7749680966981</v>
      </c>
      <c r="F539" s="15">
        <f>IF(E538&gt;'Fashring Assumptions'!$Q$15,0,'Fashring Assumptions'!$Q$14)</f>
        <v>5290.492542307019</v>
      </c>
      <c r="G539" s="15">
        <v>849</v>
      </c>
      <c r="H539" s="15">
        <f t="shared" si="59"/>
        <v>1</v>
      </c>
      <c r="I539" s="15">
        <f t="shared" si="60"/>
        <v>1000</v>
      </c>
      <c r="J539" s="58">
        <f>'Fashring Assumptions'!$M$7*'Fashring Counterfactual'!F539</f>
        <v>13226.231355767548</v>
      </c>
      <c r="K539" s="58">
        <f>'Fashring Assumptions'!$M$5*'Fashring Assumptions'!$M$7*'Fashring Counterfactual'!E539</f>
        <v>383.61093550604363</v>
      </c>
      <c r="L539" s="58">
        <f t="shared" si="61"/>
        <v>14609.842291273591</v>
      </c>
    </row>
    <row r="540" spans="1:12" x14ac:dyDescent="0.3">
      <c r="A540" s="60">
        <v>42908</v>
      </c>
      <c r="B540" s="15">
        <f t="shared" si="56"/>
        <v>2017</v>
      </c>
      <c r="C540" s="15">
        <f t="shared" si="57"/>
        <v>6</v>
      </c>
      <c r="D540" s="15">
        <f t="shared" si="58"/>
        <v>22</v>
      </c>
      <c r="E540" s="64">
        <f t="shared" si="62"/>
        <v>5232.7749680966981</v>
      </c>
      <c r="F540" s="15">
        <f>IF(E539&gt;'Fashring Assumptions'!$Q$15,0,'Fashring Assumptions'!$Q$14)</f>
        <v>0</v>
      </c>
      <c r="G540" s="15">
        <v>905</v>
      </c>
      <c r="H540" s="15">
        <f t="shared" si="59"/>
        <v>0</v>
      </c>
      <c r="I540" s="15">
        <f t="shared" si="60"/>
        <v>0</v>
      </c>
      <c r="J540" s="58">
        <f>'Fashring Assumptions'!$M$7*'Fashring Counterfactual'!F540</f>
        <v>0</v>
      </c>
      <c r="K540" s="58">
        <f>'Fashring Assumptions'!$M$5*'Fashring Assumptions'!$M$7*'Fashring Counterfactual'!E540</f>
        <v>327.04843550604363</v>
      </c>
      <c r="L540" s="58">
        <f t="shared" si="61"/>
        <v>327.04843550604363</v>
      </c>
    </row>
    <row r="541" spans="1:12" x14ac:dyDescent="0.3">
      <c r="A541" s="60">
        <v>42909</v>
      </c>
      <c r="B541" s="15">
        <f t="shared" si="56"/>
        <v>2017</v>
      </c>
      <c r="C541" s="15">
        <f t="shared" si="57"/>
        <v>6</v>
      </c>
      <c r="D541" s="15">
        <f t="shared" si="58"/>
        <v>23</v>
      </c>
      <c r="E541" s="64">
        <f t="shared" si="62"/>
        <v>4345.7749680966981</v>
      </c>
      <c r="F541" s="15">
        <f>IF(E540&gt;'Fashring Assumptions'!$Q$15,0,'Fashring Assumptions'!$Q$14)</f>
        <v>0</v>
      </c>
      <c r="G541" s="15">
        <v>887</v>
      </c>
      <c r="H541" s="15">
        <f t="shared" si="59"/>
        <v>0</v>
      </c>
      <c r="I541" s="15">
        <f t="shared" si="60"/>
        <v>0</v>
      </c>
      <c r="J541" s="58">
        <f>'Fashring Assumptions'!$M$7*'Fashring Counterfactual'!F541</f>
        <v>0</v>
      </c>
      <c r="K541" s="58">
        <f>'Fashring Assumptions'!$M$5*'Fashring Assumptions'!$M$7*'Fashring Counterfactual'!E541</f>
        <v>271.61093550604363</v>
      </c>
      <c r="L541" s="58">
        <f t="shared" si="61"/>
        <v>271.61093550604363</v>
      </c>
    </row>
    <row r="542" spans="1:12" x14ac:dyDescent="0.3">
      <c r="A542" s="60">
        <v>42910</v>
      </c>
      <c r="B542" s="15">
        <f t="shared" si="56"/>
        <v>2017</v>
      </c>
      <c r="C542" s="15">
        <f t="shared" si="57"/>
        <v>6</v>
      </c>
      <c r="D542" s="15">
        <f t="shared" si="58"/>
        <v>24</v>
      </c>
      <c r="E542" s="64">
        <f t="shared" si="62"/>
        <v>3476.7749680966981</v>
      </c>
      <c r="F542" s="15">
        <f>IF(E541&gt;'Fashring Assumptions'!$Q$15,0,'Fashring Assumptions'!$Q$14)</f>
        <v>0</v>
      </c>
      <c r="G542" s="15">
        <v>869</v>
      </c>
      <c r="H542" s="15">
        <f t="shared" si="59"/>
        <v>0</v>
      </c>
      <c r="I542" s="15">
        <f t="shared" si="60"/>
        <v>0</v>
      </c>
      <c r="J542" s="58">
        <f>'Fashring Assumptions'!$M$7*'Fashring Counterfactual'!F542</f>
        <v>0</v>
      </c>
      <c r="K542" s="58">
        <f>'Fashring Assumptions'!$M$5*'Fashring Assumptions'!$M$7*'Fashring Counterfactual'!E542</f>
        <v>217.29843550604363</v>
      </c>
      <c r="L542" s="58">
        <f t="shared" si="61"/>
        <v>217.29843550604363</v>
      </c>
    </row>
    <row r="543" spans="1:12" x14ac:dyDescent="0.3">
      <c r="A543" s="60">
        <v>42911</v>
      </c>
      <c r="B543" s="15">
        <f t="shared" si="56"/>
        <v>2017</v>
      </c>
      <c r="C543" s="15">
        <f t="shared" si="57"/>
        <v>6</v>
      </c>
      <c r="D543" s="15">
        <f t="shared" si="58"/>
        <v>25</v>
      </c>
      <c r="E543" s="64">
        <f t="shared" si="62"/>
        <v>2633.7749680966981</v>
      </c>
      <c r="F543" s="15">
        <f>IF(E542&gt;'Fashring Assumptions'!$Q$15,0,'Fashring Assumptions'!$Q$14)</f>
        <v>0</v>
      </c>
      <c r="G543" s="15">
        <v>843</v>
      </c>
      <c r="H543" s="15">
        <f t="shared" si="59"/>
        <v>0</v>
      </c>
      <c r="I543" s="15">
        <f t="shared" si="60"/>
        <v>0</v>
      </c>
      <c r="J543" s="58">
        <f>'Fashring Assumptions'!$M$7*'Fashring Counterfactual'!F543</f>
        <v>0</v>
      </c>
      <c r="K543" s="58">
        <f>'Fashring Assumptions'!$M$5*'Fashring Assumptions'!$M$7*'Fashring Counterfactual'!E543</f>
        <v>164.61093550604363</v>
      </c>
      <c r="L543" s="58">
        <f t="shared" si="61"/>
        <v>164.61093550604363</v>
      </c>
    </row>
    <row r="544" spans="1:12" x14ac:dyDescent="0.3">
      <c r="A544" s="60">
        <v>42912</v>
      </c>
      <c r="B544" s="15">
        <f t="shared" si="56"/>
        <v>2017</v>
      </c>
      <c r="C544" s="15">
        <f t="shared" si="57"/>
        <v>6</v>
      </c>
      <c r="D544" s="15">
        <f t="shared" si="58"/>
        <v>26</v>
      </c>
      <c r="E544" s="64">
        <f t="shared" si="62"/>
        <v>1762.7749680966981</v>
      </c>
      <c r="F544" s="15">
        <f>IF(E543&gt;'Fashring Assumptions'!$Q$15,0,'Fashring Assumptions'!$Q$14)</f>
        <v>0</v>
      </c>
      <c r="G544" s="15">
        <v>871</v>
      </c>
      <c r="H544" s="15">
        <f t="shared" si="59"/>
        <v>0</v>
      </c>
      <c r="I544" s="15">
        <f t="shared" si="60"/>
        <v>0</v>
      </c>
      <c r="J544" s="58">
        <f>'Fashring Assumptions'!$M$7*'Fashring Counterfactual'!F544</f>
        <v>0</v>
      </c>
      <c r="K544" s="58">
        <f>'Fashring Assumptions'!$M$5*'Fashring Assumptions'!$M$7*'Fashring Counterfactual'!E544</f>
        <v>110.17343550604363</v>
      </c>
      <c r="L544" s="58">
        <f t="shared" si="61"/>
        <v>110.17343550604363</v>
      </c>
    </row>
    <row r="545" spans="1:12" x14ac:dyDescent="0.3">
      <c r="A545" s="60">
        <v>42913</v>
      </c>
      <c r="B545" s="15">
        <f t="shared" si="56"/>
        <v>2017</v>
      </c>
      <c r="C545" s="15">
        <f t="shared" si="57"/>
        <v>6</v>
      </c>
      <c r="D545" s="15">
        <f t="shared" si="58"/>
        <v>27</v>
      </c>
      <c r="E545" s="64">
        <f t="shared" si="62"/>
        <v>6170.2675104037171</v>
      </c>
      <c r="F545" s="15">
        <f>IF(E544&gt;'Fashring Assumptions'!$Q$15,0,'Fashring Assumptions'!$Q$14)</f>
        <v>5290.492542307019</v>
      </c>
      <c r="G545" s="15">
        <v>883</v>
      </c>
      <c r="H545" s="15">
        <f t="shared" si="59"/>
        <v>1</v>
      </c>
      <c r="I545" s="15">
        <f t="shared" si="60"/>
        <v>1000</v>
      </c>
      <c r="J545" s="58">
        <f>'Fashring Assumptions'!$M$7*'Fashring Counterfactual'!F545</f>
        <v>13226.231355767548</v>
      </c>
      <c r="K545" s="58">
        <f>'Fashring Assumptions'!$M$5*'Fashring Assumptions'!$M$7*'Fashring Counterfactual'!E545</f>
        <v>385.64171940023232</v>
      </c>
      <c r="L545" s="58">
        <f t="shared" si="61"/>
        <v>14611.873075167779</v>
      </c>
    </row>
    <row r="546" spans="1:12" x14ac:dyDescent="0.3">
      <c r="A546" s="60">
        <v>42914</v>
      </c>
      <c r="B546" s="15">
        <f t="shared" si="56"/>
        <v>2017</v>
      </c>
      <c r="C546" s="15">
        <f t="shared" si="57"/>
        <v>6</v>
      </c>
      <c r="D546" s="15">
        <f t="shared" si="58"/>
        <v>28</v>
      </c>
      <c r="E546" s="64">
        <f t="shared" si="62"/>
        <v>5352.2675104037171</v>
      </c>
      <c r="F546" s="15">
        <f>IF(E545&gt;'Fashring Assumptions'!$Q$15,0,'Fashring Assumptions'!$Q$14)</f>
        <v>0</v>
      </c>
      <c r="G546" s="15">
        <v>818</v>
      </c>
      <c r="H546" s="15">
        <f t="shared" si="59"/>
        <v>0</v>
      </c>
      <c r="I546" s="15">
        <f t="shared" si="60"/>
        <v>0</v>
      </c>
      <c r="J546" s="58">
        <f>'Fashring Assumptions'!$M$7*'Fashring Counterfactual'!F546</f>
        <v>0</v>
      </c>
      <c r="K546" s="58">
        <f>'Fashring Assumptions'!$M$5*'Fashring Assumptions'!$M$7*'Fashring Counterfactual'!E546</f>
        <v>334.51671940023232</v>
      </c>
      <c r="L546" s="58">
        <f t="shared" si="61"/>
        <v>334.51671940023232</v>
      </c>
    </row>
    <row r="547" spans="1:12" x14ac:dyDescent="0.3">
      <c r="A547" s="60">
        <v>42915</v>
      </c>
      <c r="B547" s="15">
        <f t="shared" si="56"/>
        <v>2017</v>
      </c>
      <c r="C547" s="15">
        <f t="shared" si="57"/>
        <v>6</v>
      </c>
      <c r="D547" s="15">
        <f t="shared" si="58"/>
        <v>29</v>
      </c>
      <c r="E547" s="64">
        <f t="shared" si="62"/>
        <v>4429.2675104037171</v>
      </c>
      <c r="F547" s="15">
        <f>IF(E546&gt;'Fashring Assumptions'!$Q$15,0,'Fashring Assumptions'!$Q$14)</f>
        <v>0</v>
      </c>
      <c r="G547" s="15">
        <v>923</v>
      </c>
      <c r="H547" s="15">
        <f t="shared" si="59"/>
        <v>0</v>
      </c>
      <c r="I547" s="15">
        <f t="shared" si="60"/>
        <v>0</v>
      </c>
      <c r="J547" s="58">
        <f>'Fashring Assumptions'!$M$7*'Fashring Counterfactual'!F547</f>
        <v>0</v>
      </c>
      <c r="K547" s="58">
        <f>'Fashring Assumptions'!$M$5*'Fashring Assumptions'!$M$7*'Fashring Counterfactual'!E547</f>
        <v>276.82921940023232</v>
      </c>
      <c r="L547" s="58">
        <f t="shared" si="61"/>
        <v>276.82921940023232</v>
      </c>
    </row>
    <row r="548" spans="1:12" x14ac:dyDescent="0.3">
      <c r="A548" s="60">
        <v>42916</v>
      </c>
      <c r="B548" s="15">
        <f t="shared" si="56"/>
        <v>2017</v>
      </c>
      <c r="C548" s="15">
        <f t="shared" si="57"/>
        <v>6</v>
      </c>
      <c r="D548" s="15">
        <f t="shared" si="58"/>
        <v>30</v>
      </c>
      <c r="E548" s="64">
        <f t="shared" si="62"/>
        <v>3632.2675104037171</v>
      </c>
      <c r="F548" s="15">
        <f>IF(E547&gt;'Fashring Assumptions'!$Q$15,0,'Fashring Assumptions'!$Q$14)</f>
        <v>0</v>
      </c>
      <c r="G548" s="15">
        <v>797</v>
      </c>
      <c r="H548" s="15">
        <f t="shared" si="59"/>
        <v>0</v>
      </c>
      <c r="I548" s="15">
        <f t="shared" si="60"/>
        <v>0</v>
      </c>
      <c r="J548" s="58">
        <f>'Fashring Assumptions'!$M$7*'Fashring Counterfactual'!F548</f>
        <v>0</v>
      </c>
      <c r="K548" s="58">
        <f>'Fashring Assumptions'!$M$5*'Fashring Assumptions'!$M$7*'Fashring Counterfactual'!E548</f>
        <v>227.01671940023232</v>
      </c>
      <c r="L548" s="58">
        <f t="shared" si="61"/>
        <v>227.01671940023232</v>
      </c>
    </row>
    <row r="549" spans="1:12" x14ac:dyDescent="0.3">
      <c r="A549" s="60">
        <v>42917</v>
      </c>
      <c r="B549" s="15">
        <f t="shared" si="56"/>
        <v>2017</v>
      </c>
      <c r="C549" s="15">
        <f t="shared" si="57"/>
        <v>7</v>
      </c>
      <c r="D549" s="15">
        <f t="shared" si="58"/>
        <v>1</v>
      </c>
      <c r="E549" s="64">
        <f t="shared" si="62"/>
        <v>2786.2675104037171</v>
      </c>
      <c r="F549" s="15">
        <f>IF(E548&gt;'Fashring Assumptions'!$Q$15,0,'Fashring Assumptions'!$Q$14)</f>
        <v>0</v>
      </c>
      <c r="G549" s="15">
        <v>846</v>
      </c>
      <c r="H549" s="15">
        <f t="shared" si="59"/>
        <v>0</v>
      </c>
      <c r="I549" s="15">
        <f t="shared" si="60"/>
        <v>0</v>
      </c>
      <c r="J549" s="58">
        <f>'Fashring Assumptions'!$M$7*'Fashring Counterfactual'!F549</f>
        <v>0</v>
      </c>
      <c r="K549" s="58">
        <f>'Fashring Assumptions'!$M$5*'Fashring Assumptions'!$M$7*'Fashring Counterfactual'!E549</f>
        <v>174.14171940023232</v>
      </c>
      <c r="L549" s="58">
        <f t="shared" si="61"/>
        <v>174.14171940023232</v>
      </c>
    </row>
    <row r="550" spans="1:12" x14ac:dyDescent="0.3">
      <c r="A550" s="60">
        <v>42918</v>
      </c>
      <c r="B550" s="15">
        <f t="shared" si="56"/>
        <v>2017</v>
      </c>
      <c r="C550" s="15">
        <f t="shared" si="57"/>
        <v>7</v>
      </c>
      <c r="D550" s="15">
        <f t="shared" si="58"/>
        <v>2</v>
      </c>
      <c r="E550" s="64">
        <f t="shared" si="62"/>
        <v>1912.2675104037171</v>
      </c>
      <c r="F550" s="15">
        <f>IF(E549&gt;'Fashring Assumptions'!$Q$15,0,'Fashring Assumptions'!$Q$14)</f>
        <v>0</v>
      </c>
      <c r="G550" s="15">
        <v>874</v>
      </c>
      <c r="H550" s="15">
        <f t="shared" si="59"/>
        <v>0</v>
      </c>
      <c r="I550" s="15">
        <f t="shared" si="60"/>
        <v>0</v>
      </c>
      <c r="J550" s="58">
        <f>'Fashring Assumptions'!$M$7*'Fashring Counterfactual'!F550</f>
        <v>0</v>
      </c>
      <c r="K550" s="58">
        <f>'Fashring Assumptions'!$M$5*'Fashring Assumptions'!$M$7*'Fashring Counterfactual'!E550</f>
        <v>119.51671940023232</v>
      </c>
      <c r="L550" s="58">
        <f t="shared" si="61"/>
        <v>119.51671940023232</v>
      </c>
    </row>
    <row r="551" spans="1:12" x14ac:dyDescent="0.3">
      <c r="A551" s="60">
        <v>42919</v>
      </c>
      <c r="B551" s="15">
        <f t="shared" si="56"/>
        <v>2017</v>
      </c>
      <c r="C551" s="15">
        <f t="shared" si="57"/>
        <v>7</v>
      </c>
      <c r="D551" s="15">
        <f t="shared" si="58"/>
        <v>3</v>
      </c>
      <c r="E551" s="64">
        <f t="shared" si="62"/>
        <v>1028.2675104037171</v>
      </c>
      <c r="F551" s="15">
        <f>IF(E550&gt;'Fashring Assumptions'!$Q$15,0,'Fashring Assumptions'!$Q$14)</f>
        <v>0</v>
      </c>
      <c r="G551" s="15">
        <v>884</v>
      </c>
      <c r="H551" s="15">
        <f t="shared" si="59"/>
        <v>0</v>
      </c>
      <c r="I551" s="15">
        <f t="shared" si="60"/>
        <v>0</v>
      </c>
      <c r="J551" s="58">
        <f>'Fashring Assumptions'!$M$7*'Fashring Counterfactual'!F551</f>
        <v>0</v>
      </c>
      <c r="K551" s="58">
        <f>'Fashring Assumptions'!$M$5*'Fashring Assumptions'!$M$7*'Fashring Counterfactual'!E551</f>
        <v>64.266719400232319</v>
      </c>
      <c r="L551" s="58">
        <f t="shared" si="61"/>
        <v>64.266719400232319</v>
      </c>
    </row>
    <row r="552" spans="1:12" x14ac:dyDescent="0.3">
      <c r="A552" s="60">
        <v>42920</v>
      </c>
      <c r="B552" s="15">
        <f t="shared" si="56"/>
        <v>2017</v>
      </c>
      <c r="C552" s="15">
        <f t="shared" si="57"/>
        <v>7</v>
      </c>
      <c r="D552" s="15">
        <f t="shared" si="58"/>
        <v>4</v>
      </c>
      <c r="E552" s="64">
        <f t="shared" si="62"/>
        <v>5446.7600527107361</v>
      </c>
      <c r="F552" s="15">
        <f>IF(E551&gt;'Fashring Assumptions'!$Q$15,0,'Fashring Assumptions'!$Q$14)</f>
        <v>5290.492542307019</v>
      </c>
      <c r="G552" s="15">
        <v>872</v>
      </c>
      <c r="H552" s="15">
        <f t="shared" si="59"/>
        <v>1</v>
      </c>
      <c r="I552" s="15">
        <f t="shared" si="60"/>
        <v>1000</v>
      </c>
      <c r="J552" s="58">
        <f>'Fashring Assumptions'!$M$7*'Fashring Counterfactual'!F552</f>
        <v>13226.231355767548</v>
      </c>
      <c r="K552" s="58">
        <f>'Fashring Assumptions'!$M$5*'Fashring Assumptions'!$M$7*'Fashring Counterfactual'!E552</f>
        <v>340.42250329442101</v>
      </c>
      <c r="L552" s="58">
        <f t="shared" si="61"/>
        <v>14566.653859061969</v>
      </c>
    </row>
    <row r="553" spans="1:12" x14ac:dyDescent="0.3">
      <c r="A553" s="60">
        <v>42921</v>
      </c>
      <c r="B553" s="15">
        <f t="shared" si="56"/>
        <v>2017</v>
      </c>
      <c r="C553" s="15">
        <f t="shared" si="57"/>
        <v>7</v>
      </c>
      <c r="D553" s="15">
        <f t="shared" si="58"/>
        <v>5</v>
      </c>
      <c r="E553" s="64">
        <f t="shared" si="62"/>
        <v>4581.7600527107361</v>
      </c>
      <c r="F553" s="15">
        <f>IF(E552&gt;'Fashring Assumptions'!$Q$15,0,'Fashring Assumptions'!$Q$14)</f>
        <v>0</v>
      </c>
      <c r="G553" s="15">
        <v>865</v>
      </c>
      <c r="H553" s="15">
        <f t="shared" si="59"/>
        <v>0</v>
      </c>
      <c r="I553" s="15">
        <f t="shared" si="60"/>
        <v>0</v>
      </c>
      <c r="J553" s="58">
        <f>'Fashring Assumptions'!$M$7*'Fashring Counterfactual'!F553</f>
        <v>0</v>
      </c>
      <c r="K553" s="58">
        <f>'Fashring Assumptions'!$M$5*'Fashring Assumptions'!$M$7*'Fashring Counterfactual'!E553</f>
        <v>286.36000329442101</v>
      </c>
      <c r="L553" s="58">
        <f t="shared" si="61"/>
        <v>286.36000329442101</v>
      </c>
    </row>
    <row r="554" spans="1:12" x14ac:dyDescent="0.3">
      <c r="A554" s="60">
        <v>42922</v>
      </c>
      <c r="B554" s="15">
        <f t="shared" si="56"/>
        <v>2017</v>
      </c>
      <c r="C554" s="15">
        <f t="shared" si="57"/>
        <v>7</v>
      </c>
      <c r="D554" s="15">
        <f t="shared" si="58"/>
        <v>6</v>
      </c>
      <c r="E554" s="64">
        <f t="shared" si="62"/>
        <v>3703.7600527107361</v>
      </c>
      <c r="F554" s="15">
        <f>IF(E553&gt;'Fashring Assumptions'!$Q$15,0,'Fashring Assumptions'!$Q$14)</f>
        <v>0</v>
      </c>
      <c r="G554" s="15">
        <v>878</v>
      </c>
      <c r="H554" s="15">
        <f t="shared" si="59"/>
        <v>0</v>
      </c>
      <c r="I554" s="15">
        <f t="shared" si="60"/>
        <v>0</v>
      </c>
      <c r="J554" s="58">
        <f>'Fashring Assumptions'!$M$7*'Fashring Counterfactual'!F554</f>
        <v>0</v>
      </c>
      <c r="K554" s="58">
        <f>'Fashring Assumptions'!$M$5*'Fashring Assumptions'!$M$7*'Fashring Counterfactual'!E554</f>
        <v>231.48500329442101</v>
      </c>
      <c r="L554" s="58">
        <f t="shared" si="61"/>
        <v>231.48500329442101</v>
      </c>
    </row>
    <row r="555" spans="1:12" x14ac:dyDescent="0.3">
      <c r="A555" s="60">
        <v>42923</v>
      </c>
      <c r="B555" s="15">
        <f t="shared" si="56"/>
        <v>2017</v>
      </c>
      <c r="C555" s="15">
        <f t="shared" si="57"/>
        <v>7</v>
      </c>
      <c r="D555" s="15">
        <f t="shared" si="58"/>
        <v>7</v>
      </c>
      <c r="E555" s="64">
        <f t="shared" si="62"/>
        <v>2819.7600527107361</v>
      </c>
      <c r="F555" s="15">
        <f>IF(E554&gt;'Fashring Assumptions'!$Q$15,0,'Fashring Assumptions'!$Q$14)</f>
        <v>0</v>
      </c>
      <c r="G555" s="15">
        <v>884</v>
      </c>
      <c r="H555" s="15">
        <f t="shared" si="59"/>
        <v>0</v>
      </c>
      <c r="I555" s="15">
        <f t="shared" si="60"/>
        <v>0</v>
      </c>
      <c r="J555" s="58">
        <f>'Fashring Assumptions'!$M$7*'Fashring Counterfactual'!F555</f>
        <v>0</v>
      </c>
      <c r="K555" s="58">
        <f>'Fashring Assumptions'!$M$5*'Fashring Assumptions'!$M$7*'Fashring Counterfactual'!E555</f>
        <v>176.23500329442101</v>
      </c>
      <c r="L555" s="58">
        <f t="shared" si="61"/>
        <v>176.23500329442101</v>
      </c>
    </row>
    <row r="556" spans="1:12" x14ac:dyDescent="0.3">
      <c r="A556" s="60">
        <v>42924</v>
      </c>
      <c r="B556" s="15">
        <f t="shared" si="56"/>
        <v>2017</v>
      </c>
      <c r="C556" s="15">
        <f t="shared" si="57"/>
        <v>7</v>
      </c>
      <c r="D556" s="15">
        <f t="shared" si="58"/>
        <v>8</v>
      </c>
      <c r="E556" s="64">
        <f t="shared" si="62"/>
        <v>1893.7600527107361</v>
      </c>
      <c r="F556" s="15">
        <f>IF(E555&gt;'Fashring Assumptions'!$Q$15,0,'Fashring Assumptions'!$Q$14)</f>
        <v>0</v>
      </c>
      <c r="G556" s="15">
        <v>926</v>
      </c>
      <c r="H556" s="15">
        <f t="shared" si="59"/>
        <v>0</v>
      </c>
      <c r="I556" s="15">
        <f t="shared" si="60"/>
        <v>0</v>
      </c>
      <c r="J556" s="58">
        <f>'Fashring Assumptions'!$M$7*'Fashring Counterfactual'!F556</f>
        <v>0</v>
      </c>
      <c r="K556" s="58">
        <f>'Fashring Assumptions'!$M$5*'Fashring Assumptions'!$M$7*'Fashring Counterfactual'!E556</f>
        <v>118.36000329442101</v>
      </c>
      <c r="L556" s="58">
        <f t="shared" si="61"/>
        <v>118.36000329442101</v>
      </c>
    </row>
    <row r="557" spans="1:12" x14ac:dyDescent="0.3">
      <c r="A557" s="60">
        <v>42925</v>
      </c>
      <c r="B557" s="15">
        <f t="shared" si="56"/>
        <v>2017</v>
      </c>
      <c r="C557" s="15">
        <f t="shared" si="57"/>
        <v>7</v>
      </c>
      <c r="D557" s="15">
        <f t="shared" si="58"/>
        <v>9</v>
      </c>
      <c r="E557" s="64">
        <f t="shared" si="62"/>
        <v>1017.7600527107361</v>
      </c>
      <c r="F557" s="15">
        <f>IF(E556&gt;'Fashring Assumptions'!$Q$15,0,'Fashring Assumptions'!$Q$14)</f>
        <v>0</v>
      </c>
      <c r="G557" s="15">
        <v>876</v>
      </c>
      <c r="H557" s="15">
        <f t="shared" si="59"/>
        <v>0</v>
      </c>
      <c r="I557" s="15">
        <f t="shared" si="60"/>
        <v>0</v>
      </c>
      <c r="J557" s="58">
        <f>'Fashring Assumptions'!$M$7*'Fashring Counterfactual'!F557</f>
        <v>0</v>
      </c>
      <c r="K557" s="58">
        <f>'Fashring Assumptions'!$M$5*'Fashring Assumptions'!$M$7*'Fashring Counterfactual'!E557</f>
        <v>63.610003294421006</v>
      </c>
      <c r="L557" s="58">
        <f t="shared" si="61"/>
        <v>63.610003294421006</v>
      </c>
    </row>
    <row r="558" spans="1:12" x14ac:dyDescent="0.3">
      <c r="A558" s="60">
        <v>42926</v>
      </c>
      <c r="B558" s="15">
        <f t="shared" si="56"/>
        <v>2017</v>
      </c>
      <c r="C558" s="15">
        <f t="shared" si="57"/>
        <v>7</v>
      </c>
      <c r="D558" s="15">
        <f t="shared" si="58"/>
        <v>10</v>
      </c>
      <c r="E558" s="64">
        <f t="shared" si="62"/>
        <v>5430.2525950177551</v>
      </c>
      <c r="F558" s="15">
        <f>IF(E557&gt;'Fashring Assumptions'!$Q$15,0,'Fashring Assumptions'!$Q$14)</f>
        <v>5290.492542307019</v>
      </c>
      <c r="G558" s="15">
        <v>878</v>
      </c>
      <c r="H558" s="15">
        <f t="shared" si="59"/>
        <v>1</v>
      </c>
      <c r="I558" s="15">
        <f t="shared" si="60"/>
        <v>1000</v>
      </c>
      <c r="J558" s="58">
        <f>'Fashring Assumptions'!$M$7*'Fashring Counterfactual'!F558</f>
        <v>13226.231355767548</v>
      </c>
      <c r="K558" s="58">
        <f>'Fashring Assumptions'!$M$5*'Fashring Assumptions'!$M$7*'Fashring Counterfactual'!E558</f>
        <v>339.39078718860969</v>
      </c>
      <c r="L558" s="58">
        <f t="shared" si="61"/>
        <v>14565.622142956157</v>
      </c>
    </row>
    <row r="559" spans="1:12" x14ac:dyDescent="0.3">
      <c r="A559" s="60">
        <v>42927</v>
      </c>
      <c r="B559" s="15">
        <f t="shared" si="56"/>
        <v>2017</v>
      </c>
      <c r="C559" s="15">
        <f t="shared" si="57"/>
        <v>7</v>
      </c>
      <c r="D559" s="15">
        <f t="shared" si="58"/>
        <v>11</v>
      </c>
      <c r="E559" s="64">
        <f t="shared" si="62"/>
        <v>4494.2525950177551</v>
      </c>
      <c r="F559" s="15">
        <f>IF(E558&gt;'Fashring Assumptions'!$Q$15,0,'Fashring Assumptions'!$Q$14)</f>
        <v>0</v>
      </c>
      <c r="G559" s="15">
        <v>936</v>
      </c>
      <c r="H559" s="15">
        <f t="shared" si="59"/>
        <v>0</v>
      </c>
      <c r="I559" s="15">
        <f t="shared" si="60"/>
        <v>0</v>
      </c>
      <c r="J559" s="58">
        <f>'Fashring Assumptions'!$M$7*'Fashring Counterfactual'!F559</f>
        <v>0</v>
      </c>
      <c r="K559" s="58">
        <f>'Fashring Assumptions'!$M$5*'Fashring Assumptions'!$M$7*'Fashring Counterfactual'!E559</f>
        <v>280.89078718860969</v>
      </c>
      <c r="L559" s="58">
        <f t="shared" si="61"/>
        <v>280.89078718860969</v>
      </c>
    </row>
    <row r="560" spans="1:12" x14ac:dyDescent="0.3">
      <c r="A560" s="60">
        <v>42928</v>
      </c>
      <c r="B560" s="15">
        <f t="shared" si="56"/>
        <v>2017</v>
      </c>
      <c r="C560" s="15">
        <f t="shared" si="57"/>
        <v>7</v>
      </c>
      <c r="D560" s="15">
        <f t="shared" si="58"/>
        <v>12</v>
      </c>
      <c r="E560" s="64">
        <f t="shared" si="62"/>
        <v>3613.2525950177551</v>
      </c>
      <c r="F560" s="15">
        <f>IF(E559&gt;'Fashring Assumptions'!$Q$15,0,'Fashring Assumptions'!$Q$14)</f>
        <v>0</v>
      </c>
      <c r="G560" s="15">
        <v>881</v>
      </c>
      <c r="H560" s="15">
        <f t="shared" si="59"/>
        <v>0</v>
      </c>
      <c r="I560" s="15">
        <f t="shared" si="60"/>
        <v>0</v>
      </c>
      <c r="J560" s="58">
        <f>'Fashring Assumptions'!$M$7*'Fashring Counterfactual'!F560</f>
        <v>0</v>
      </c>
      <c r="K560" s="58">
        <f>'Fashring Assumptions'!$M$5*'Fashring Assumptions'!$M$7*'Fashring Counterfactual'!E560</f>
        <v>225.82828718860969</v>
      </c>
      <c r="L560" s="58">
        <f t="shared" si="61"/>
        <v>225.82828718860969</v>
      </c>
    </row>
    <row r="561" spans="1:12" x14ac:dyDescent="0.3">
      <c r="A561" s="60">
        <v>42929</v>
      </c>
      <c r="B561" s="15">
        <f t="shared" si="56"/>
        <v>2017</v>
      </c>
      <c r="C561" s="15">
        <f t="shared" si="57"/>
        <v>7</v>
      </c>
      <c r="D561" s="15">
        <f t="shared" si="58"/>
        <v>13</v>
      </c>
      <c r="E561" s="64">
        <f t="shared" si="62"/>
        <v>2732.2525950177551</v>
      </c>
      <c r="F561" s="15">
        <f>IF(E560&gt;'Fashring Assumptions'!$Q$15,0,'Fashring Assumptions'!$Q$14)</f>
        <v>0</v>
      </c>
      <c r="G561" s="15">
        <v>881</v>
      </c>
      <c r="H561" s="15">
        <f t="shared" si="59"/>
        <v>0</v>
      </c>
      <c r="I561" s="15">
        <f t="shared" si="60"/>
        <v>0</v>
      </c>
      <c r="J561" s="58">
        <f>'Fashring Assumptions'!$M$7*'Fashring Counterfactual'!F561</f>
        <v>0</v>
      </c>
      <c r="K561" s="58">
        <f>'Fashring Assumptions'!$M$5*'Fashring Assumptions'!$M$7*'Fashring Counterfactual'!E561</f>
        <v>170.76578718860969</v>
      </c>
      <c r="L561" s="58">
        <f t="shared" si="61"/>
        <v>170.76578718860969</v>
      </c>
    </row>
    <row r="562" spans="1:12" x14ac:dyDescent="0.3">
      <c r="A562" s="60">
        <v>42930</v>
      </c>
      <c r="B562" s="15">
        <f t="shared" si="56"/>
        <v>2017</v>
      </c>
      <c r="C562" s="15">
        <f t="shared" si="57"/>
        <v>7</v>
      </c>
      <c r="D562" s="15">
        <f t="shared" si="58"/>
        <v>14</v>
      </c>
      <c r="E562" s="64">
        <f t="shared" si="62"/>
        <v>1881.2525950177551</v>
      </c>
      <c r="F562" s="15">
        <f>IF(E561&gt;'Fashring Assumptions'!$Q$15,0,'Fashring Assumptions'!$Q$14)</f>
        <v>0</v>
      </c>
      <c r="G562" s="15">
        <v>851</v>
      </c>
      <c r="H562" s="15">
        <f t="shared" si="59"/>
        <v>0</v>
      </c>
      <c r="I562" s="15">
        <f t="shared" si="60"/>
        <v>0</v>
      </c>
      <c r="J562" s="58">
        <f>'Fashring Assumptions'!$M$7*'Fashring Counterfactual'!F562</f>
        <v>0</v>
      </c>
      <c r="K562" s="58">
        <f>'Fashring Assumptions'!$M$5*'Fashring Assumptions'!$M$7*'Fashring Counterfactual'!E562</f>
        <v>117.57828718860969</v>
      </c>
      <c r="L562" s="58">
        <f t="shared" si="61"/>
        <v>117.57828718860969</v>
      </c>
    </row>
    <row r="563" spans="1:12" x14ac:dyDescent="0.3">
      <c r="A563" s="60">
        <v>42931</v>
      </c>
      <c r="B563" s="15">
        <f t="shared" si="56"/>
        <v>2017</v>
      </c>
      <c r="C563" s="15">
        <f t="shared" si="57"/>
        <v>7</v>
      </c>
      <c r="D563" s="15">
        <f t="shared" si="58"/>
        <v>15</v>
      </c>
      <c r="E563" s="64">
        <f t="shared" si="62"/>
        <v>997.25259501775508</v>
      </c>
      <c r="F563" s="15">
        <f>IF(E562&gt;'Fashring Assumptions'!$Q$15,0,'Fashring Assumptions'!$Q$14)</f>
        <v>0</v>
      </c>
      <c r="G563" s="15">
        <v>884</v>
      </c>
      <c r="H563" s="15">
        <f t="shared" si="59"/>
        <v>0</v>
      </c>
      <c r="I563" s="15">
        <f t="shared" si="60"/>
        <v>0</v>
      </c>
      <c r="J563" s="58">
        <f>'Fashring Assumptions'!$M$7*'Fashring Counterfactual'!F563</f>
        <v>0</v>
      </c>
      <c r="K563" s="58">
        <f>'Fashring Assumptions'!$M$5*'Fashring Assumptions'!$M$7*'Fashring Counterfactual'!E563</f>
        <v>62.328287188609693</v>
      </c>
      <c r="L563" s="58">
        <f t="shared" si="61"/>
        <v>62.328287188609693</v>
      </c>
    </row>
    <row r="564" spans="1:12" x14ac:dyDescent="0.3">
      <c r="A564" s="60">
        <v>42932</v>
      </c>
      <c r="B564" s="15">
        <f t="shared" si="56"/>
        <v>2017</v>
      </c>
      <c r="C564" s="15">
        <f t="shared" si="57"/>
        <v>7</v>
      </c>
      <c r="D564" s="15">
        <f t="shared" si="58"/>
        <v>16</v>
      </c>
      <c r="E564" s="64">
        <f t="shared" si="62"/>
        <v>5389.7451373247741</v>
      </c>
      <c r="F564" s="15">
        <f>IF(E563&gt;'Fashring Assumptions'!$Q$15,0,'Fashring Assumptions'!$Q$14)</f>
        <v>5290.492542307019</v>
      </c>
      <c r="G564" s="15">
        <v>898</v>
      </c>
      <c r="H564" s="15">
        <f t="shared" si="59"/>
        <v>1</v>
      </c>
      <c r="I564" s="15">
        <f t="shared" si="60"/>
        <v>1000</v>
      </c>
      <c r="J564" s="58">
        <f>'Fashring Assumptions'!$M$7*'Fashring Counterfactual'!F564</f>
        <v>13226.231355767548</v>
      </c>
      <c r="K564" s="58">
        <f>'Fashring Assumptions'!$M$5*'Fashring Assumptions'!$M$7*'Fashring Counterfactual'!E564</f>
        <v>336.85907108279838</v>
      </c>
      <c r="L564" s="58">
        <f t="shared" si="61"/>
        <v>14563.090426850345</v>
      </c>
    </row>
    <row r="565" spans="1:12" x14ac:dyDescent="0.3">
      <c r="A565" s="60">
        <v>42933</v>
      </c>
      <c r="B565" s="15">
        <f t="shared" si="56"/>
        <v>2017</v>
      </c>
      <c r="C565" s="15">
        <f t="shared" si="57"/>
        <v>7</v>
      </c>
      <c r="D565" s="15">
        <f t="shared" si="58"/>
        <v>17</v>
      </c>
      <c r="E565" s="64">
        <f t="shared" si="62"/>
        <v>4514.7451373247741</v>
      </c>
      <c r="F565" s="15">
        <f>IF(E564&gt;'Fashring Assumptions'!$Q$15,0,'Fashring Assumptions'!$Q$14)</f>
        <v>0</v>
      </c>
      <c r="G565" s="15">
        <v>875</v>
      </c>
      <c r="H565" s="15">
        <f t="shared" si="59"/>
        <v>0</v>
      </c>
      <c r="I565" s="15">
        <f t="shared" si="60"/>
        <v>0</v>
      </c>
      <c r="J565" s="58">
        <f>'Fashring Assumptions'!$M$7*'Fashring Counterfactual'!F565</f>
        <v>0</v>
      </c>
      <c r="K565" s="58">
        <f>'Fashring Assumptions'!$M$5*'Fashring Assumptions'!$M$7*'Fashring Counterfactual'!E565</f>
        <v>282.17157108279838</v>
      </c>
      <c r="L565" s="58">
        <f t="shared" si="61"/>
        <v>282.17157108279838</v>
      </c>
    </row>
    <row r="566" spans="1:12" x14ac:dyDescent="0.3">
      <c r="A566" s="60">
        <v>42934</v>
      </c>
      <c r="B566" s="15">
        <f t="shared" si="56"/>
        <v>2017</v>
      </c>
      <c r="C566" s="15">
        <f t="shared" si="57"/>
        <v>7</v>
      </c>
      <c r="D566" s="15">
        <f t="shared" si="58"/>
        <v>18</v>
      </c>
      <c r="E566" s="64">
        <f t="shared" si="62"/>
        <v>3649.7451373247741</v>
      </c>
      <c r="F566" s="15">
        <f>IF(E565&gt;'Fashring Assumptions'!$Q$15,0,'Fashring Assumptions'!$Q$14)</f>
        <v>0</v>
      </c>
      <c r="G566" s="15">
        <v>865</v>
      </c>
      <c r="H566" s="15">
        <f t="shared" si="59"/>
        <v>0</v>
      </c>
      <c r="I566" s="15">
        <f t="shared" si="60"/>
        <v>0</v>
      </c>
      <c r="J566" s="58">
        <f>'Fashring Assumptions'!$M$7*'Fashring Counterfactual'!F566</f>
        <v>0</v>
      </c>
      <c r="K566" s="58">
        <f>'Fashring Assumptions'!$M$5*'Fashring Assumptions'!$M$7*'Fashring Counterfactual'!E566</f>
        <v>228.10907108279838</v>
      </c>
      <c r="L566" s="58">
        <f t="shared" si="61"/>
        <v>228.10907108279838</v>
      </c>
    </row>
    <row r="567" spans="1:12" x14ac:dyDescent="0.3">
      <c r="A567" s="60">
        <v>42935</v>
      </c>
      <c r="B567" s="15">
        <f t="shared" si="56"/>
        <v>2017</v>
      </c>
      <c r="C567" s="15">
        <f t="shared" si="57"/>
        <v>7</v>
      </c>
      <c r="D567" s="15">
        <f t="shared" si="58"/>
        <v>19</v>
      </c>
      <c r="E567" s="64">
        <f t="shared" si="62"/>
        <v>2770.7451373247741</v>
      </c>
      <c r="F567" s="15">
        <f>IF(E566&gt;'Fashring Assumptions'!$Q$15,0,'Fashring Assumptions'!$Q$14)</f>
        <v>0</v>
      </c>
      <c r="G567" s="15">
        <v>879</v>
      </c>
      <c r="H567" s="15">
        <f t="shared" si="59"/>
        <v>0</v>
      </c>
      <c r="I567" s="15">
        <f t="shared" si="60"/>
        <v>0</v>
      </c>
      <c r="J567" s="58">
        <f>'Fashring Assumptions'!$M$7*'Fashring Counterfactual'!F567</f>
        <v>0</v>
      </c>
      <c r="K567" s="58">
        <f>'Fashring Assumptions'!$M$5*'Fashring Assumptions'!$M$7*'Fashring Counterfactual'!E567</f>
        <v>173.17157108279838</v>
      </c>
      <c r="L567" s="58">
        <f t="shared" si="61"/>
        <v>173.17157108279838</v>
      </c>
    </row>
    <row r="568" spans="1:12" x14ac:dyDescent="0.3">
      <c r="A568" s="60">
        <v>42936</v>
      </c>
      <c r="B568" s="15">
        <f t="shared" si="56"/>
        <v>2017</v>
      </c>
      <c r="C568" s="15">
        <f t="shared" si="57"/>
        <v>7</v>
      </c>
      <c r="D568" s="15">
        <f t="shared" si="58"/>
        <v>20</v>
      </c>
      <c r="E568" s="64">
        <f t="shared" si="62"/>
        <v>1882.7451373247741</v>
      </c>
      <c r="F568" s="15">
        <f>IF(E567&gt;'Fashring Assumptions'!$Q$15,0,'Fashring Assumptions'!$Q$14)</f>
        <v>0</v>
      </c>
      <c r="G568" s="15">
        <v>888</v>
      </c>
      <c r="H568" s="15">
        <f t="shared" si="59"/>
        <v>0</v>
      </c>
      <c r="I568" s="15">
        <f t="shared" si="60"/>
        <v>0</v>
      </c>
      <c r="J568" s="58">
        <f>'Fashring Assumptions'!$M$7*'Fashring Counterfactual'!F568</f>
        <v>0</v>
      </c>
      <c r="K568" s="58">
        <f>'Fashring Assumptions'!$M$5*'Fashring Assumptions'!$M$7*'Fashring Counterfactual'!E568</f>
        <v>117.67157108279838</v>
      </c>
      <c r="L568" s="58">
        <f t="shared" si="61"/>
        <v>117.67157108279838</v>
      </c>
    </row>
    <row r="569" spans="1:12" x14ac:dyDescent="0.3">
      <c r="A569" s="60">
        <v>42937</v>
      </c>
      <c r="B569" s="15">
        <f t="shared" si="56"/>
        <v>2017</v>
      </c>
      <c r="C569" s="15">
        <f t="shared" si="57"/>
        <v>7</v>
      </c>
      <c r="D569" s="15">
        <f t="shared" si="58"/>
        <v>21</v>
      </c>
      <c r="E569" s="64">
        <f t="shared" si="62"/>
        <v>997.74513732477408</v>
      </c>
      <c r="F569" s="15">
        <f>IF(E568&gt;'Fashring Assumptions'!$Q$15,0,'Fashring Assumptions'!$Q$14)</f>
        <v>0</v>
      </c>
      <c r="G569" s="15">
        <v>885</v>
      </c>
      <c r="H569" s="15">
        <f t="shared" si="59"/>
        <v>0</v>
      </c>
      <c r="I569" s="15">
        <f t="shared" si="60"/>
        <v>0</v>
      </c>
      <c r="J569" s="58">
        <f>'Fashring Assumptions'!$M$7*'Fashring Counterfactual'!F569</f>
        <v>0</v>
      </c>
      <c r="K569" s="58">
        <f>'Fashring Assumptions'!$M$5*'Fashring Assumptions'!$M$7*'Fashring Counterfactual'!E569</f>
        <v>62.35907108279838</v>
      </c>
      <c r="L569" s="58">
        <f t="shared" si="61"/>
        <v>62.35907108279838</v>
      </c>
    </row>
    <row r="570" spans="1:12" x14ac:dyDescent="0.3">
      <c r="A570" s="60">
        <v>42938</v>
      </c>
      <c r="B570" s="15">
        <f t="shared" si="56"/>
        <v>2017</v>
      </c>
      <c r="C570" s="15">
        <f t="shared" si="57"/>
        <v>7</v>
      </c>
      <c r="D570" s="15">
        <f t="shared" si="58"/>
        <v>22</v>
      </c>
      <c r="E570" s="64">
        <f t="shared" si="62"/>
        <v>5409.2376796317931</v>
      </c>
      <c r="F570" s="15">
        <f>IF(E569&gt;'Fashring Assumptions'!$Q$15,0,'Fashring Assumptions'!$Q$14)</f>
        <v>5290.492542307019</v>
      </c>
      <c r="G570" s="15">
        <v>879</v>
      </c>
      <c r="H570" s="15">
        <f t="shared" si="59"/>
        <v>1</v>
      </c>
      <c r="I570" s="15">
        <f t="shared" si="60"/>
        <v>1000</v>
      </c>
      <c r="J570" s="58">
        <f>'Fashring Assumptions'!$M$7*'Fashring Counterfactual'!F570</f>
        <v>13226.231355767548</v>
      </c>
      <c r="K570" s="58">
        <f>'Fashring Assumptions'!$M$5*'Fashring Assumptions'!$M$7*'Fashring Counterfactual'!E570</f>
        <v>338.07735497698707</v>
      </c>
      <c r="L570" s="58">
        <f t="shared" si="61"/>
        <v>14564.308710744535</v>
      </c>
    </row>
    <row r="571" spans="1:12" x14ac:dyDescent="0.3">
      <c r="A571" s="60">
        <v>42939</v>
      </c>
      <c r="B571" s="15">
        <f t="shared" si="56"/>
        <v>2017</v>
      </c>
      <c r="C571" s="15">
        <f t="shared" si="57"/>
        <v>7</v>
      </c>
      <c r="D571" s="15">
        <f t="shared" si="58"/>
        <v>23</v>
      </c>
      <c r="E571" s="64">
        <f t="shared" si="62"/>
        <v>4536.2376796317931</v>
      </c>
      <c r="F571" s="15">
        <f>IF(E570&gt;'Fashring Assumptions'!$Q$15,0,'Fashring Assumptions'!$Q$14)</f>
        <v>0</v>
      </c>
      <c r="G571" s="15">
        <v>873</v>
      </c>
      <c r="H571" s="15">
        <f t="shared" si="59"/>
        <v>0</v>
      </c>
      <c r="I571" s="15">
        <f t="shared" si="60"/>
        <v>0</v>
      </c>
      <c r="J571" s="58">
        <f>'Fashring Assumptions'!$M$7*'Fashring Counterfactual'!F571</f>
        <v>0</v>
      </c>
      <c r="K571" s="58">
        <f>'Fashring Assumptions'!$M$5*'Fashring Assumptions'!$M$7*'Fashring Counterfactual'!E571</f>
        <v>283.51485497698707</v>
      </c>
      <c r="L571" s="58">
        <f t="shared" si="61"/>
        <v>283.51485497698707</v>
      </c>
    </row>
    <row r="572" spans="1:12" x14ac:dyDescent="0.3">
      <c r="A572" s="60">
        <v>42940</v>
      </c>
      <c r="B572" s="15">
        <f t="shared" si="56"/>
        <v>2017</v>
      </c>
      <c r="C572" s="15">
        <f t="shared" si="57"/>
        <v>7</v>
      </c>
      <c r="D572" s="15">
        <f t="shared" si="58"/>
        <v>24</v>
      </c>
      <c r="E572" s="64">
        <f t="shared" si="62"/>
        <v>3626.2376796317931</v>
      </c>
      <c r="F572" s="15">
        <f>IF(E571&gt;'Fashring Assumptions'!$Q$15,0,'Fashring Assumptions'!$Q$14)</f>
        <v>0</v>
      </c>
      <c r="G572" s="15">
        <v>910</v>
      </c>
      <c r="H572" s="15">
        <f t="shared" si="59"/>
        <v>0</v>
      </c>
      <c r="I572" s="15">
        <f t="shared" si="60"/>
        <v>0</v>
      </c>
      <c r="J572" s="58">
        <f>'Fashring Assumptions'!$M$7*'Fashring Counterfactual'!F572</f>
        <v>0</v>
      </c>
      <c r="K572" s="58">
        <f>'Fashring Assumptions'!$M$5*'Fashring Assumptions'!$M$7*'Fashring Counterfactual'!E572</f>
        <v>226.63985497698707</v>
      </c>
      <c r="L572" s="58">
        <f t="shared" si="61"/>
        <v>226.63985497698707</v>
      </c>
    </row>
    <row r="573" spans="1:12" x14ac:dyDescent="0.3">
      <c r="A573" s="60">
        <v>42941</v>
      </c>
      <c r="B573" s="15">
        <f t="shared" si="56"/>
        <v>2017</v>
      </c>
      <c r="C573" s="15">
        <f t="shared" si="57"/>
        <v>7</v>
      </c>
      <c r="D573" s="15">
        <f t="shared" si="58"/>
        <v>25</v>
      </c>
      <c r="E573" s="64">
        <f t="shared" si="62"/>
        <v>2705.2376796317931</v>
      </c>
      <c r="F573" s="15">
        <f>IF(E572&gt;'Fashring Assumptions'!$Q$15,0,'Fashring Assumptions'!$Q$14)</f>
        <v>0</v>
      </c>
      <c r="G573" s="15">
        <v>921</v>
      </c>
      <c r="H573" s="15">
        <f t="shared" si="59"/>
        <v>0</v>
      </c>
      <c r="I573" s="15">
        <f t="shared" si="60"/>
        <v>0</v>
      </c>
      <c r="J573" s="58">
        <f>'Fashring Assumptions'!$M$7*'Fashring Counterfactual'!F573</f>
        <v>0</v>
      </c>
      <c r="K573" s="58">
        <f>'Fashring Assumptions'!$M$5*'Fashring Assumptions'!$M$7*'Fashring Counterfactual'!E573</f>
        <v>169.07735497698707</v>
      </c>
      <c r="L573" s="58">
        <f t="shared" si="61"/>
        <v>169.07735497698707</v>
      </c>
    </row>
    <row r="574" spans="1:12" x14ac:dyDescent="0.3">
      <c r="A574" s="60">
        <v>42942</v>
      </c>
      <c r="B574" s="15">
        <f t="shared" si="56"/>
        <v>2017</v>
      </c>
      <c r="C574" s="15">
        <f t="shared" si="57"/>
        <v>7</v>
      </c>
      <c r="D574" s="15">
        <f t="shared" si="58"/>
        <v>26</v>
      </c>
      <c r="E574" s="64">
        <f t="shared" si="62"/>
        <v>1844.2376796317931</v>
      </c>
      <c r="F574" s="15">
        <f>IF(E573&gt;'Fashring Assumptions'!$Q$15,0,'Fashring Assumptions'!$Q$14)</f>
        <v>0</v>
      </c>
      <c r="G574" s="15">
        <v>861</v>
      </c>
      <c r="H574" s="15">
        <f t="shared" si="59"/>
        <v>0</v>
      </c>
      <c r="I574" s="15">
        <f t="shared" si="60"/>
        <v>0</v>
      </c>
      <c r="J574" s="58">
        <f>'Fashring Assumptions'!$M$7*'Fashring Counterfactual'!F574</f>
        <v>0</v>
      </c>
      <c r="K574" s="58">
        <f>'Fashring Assumptions'!$M$5*'Fashring Assumptions'!$M$7*'Fashring Counterfactual'!E574</f>
        <v>115.26485497698707</v>
      </c>
      <c r="L574" s="58">
        <f t="shared" si="61"/>
        <v>115.26485497698707</v>
      </c>
    </row>
    <row r="575" spans="1:12" x14ac:dyDescent="0.3">
      <c r="A575" s="60">
        <v>42943</v>
      </c>
      <c r="B575" s="15">
        <f t="shared" si="56"/>
        <v>2017</v>
      </c>
      <c r="C575" s="15">
        <f t="shared" si="57"/>
        <v>7</v>
      </c>
      <c r="D575" s="15">
        <f t="shared" si="58"/>
        <v>27</v>
      </c>
      <c r="E575" s="64">
        <f t="shared" si="62"/>
        <v>6258.7302219388121</v>
      </c>
      <c r="F575" s="15">
        <f>IF(E574&gt;'Fashring Assumptions'!$Q$15,0,'Fashring Assumptions'!$Q$14)</f>
        <v>5290.492542307019</v>
      </c>
      <c r="G575" s="15">
        <v>876</v>
      </c>
      <c r="H575" s="15">
        <f t="shared" si="59"/>
        <v>1</v>
      </c>
      <c r="I575" s="15">
        <f t="shared" si="60"/>
        <v>1000</v>
      </c>
      <c r="J575" s="58">
        <f>'Fashring Assumptions'!$M$7*'Fashring Counterfactual'!F575</f>
        <v>13226.231355767548</v>
      </c>
      <c r="K575" s="58">
        <f>'Fashring Assumptions'!$M$5*'Fashring Assumptions'!$M$7*'Fashring Counterfactual'!E575</f>
        <v>391.17063887117575</v>
      </c>
      <c r="L575" s="58">
        <f t="shared" si="61"/>
        <v>14617.401994638723</v>
      </c>
    </row>
    <row r="576" spans="1:12" x14ac:dyDescent="0.3">
      <c r="A576" s="60">
        <v>42944</v>
      </c>
      <c r="B576" s="15">
        <f t="shared" si="56"/>
        <v>2017</v>
      </c>
      <c r="C576" s="15">
        <f t="shared" si="57"/>
        <v>7</v>
      </c>
      <c r="D576" s="15">
        <f t="shared" si="58"/>
        <v>28</v>
      </c>
      <c r="E576" s="64">
        <f t="shared" si="62"/>
        <v>5397.7302219388121</v>
      </c>
      <c r="F576" s="15">
        <f>IF(E575&gt;'Fashring Assumptions'!$Q$15,0,'Fashring Assumptions'!$Q$14)</f>
        <v>0</v>
      </c>
      <c r="G576" s="15">
        <v>861</v>
      </c>
      <c r="H576" s="15">
        <f t="shared" si="59"/>
        <v>0</v>
      </c>
      <c r="I576" s="15">
        <f t="shared" si="60"/>
        <v>0</v>
      </c>
      <c r="J576" s="58">
        <f>'Fashring Assumptions'!$M$7*'Fashring Counterfactual'!F576</f>
        <v>0</v>
      </c>
      <c r="K576" s="58">
        <f>'Fashring Assumptions'!$M$5*'Fashring Assumptions'!$M$7*'Fashring Counterfactual'!E576</f>
        <v>337.35813887117575</v>
      </c>
      <c r="L576" s="58">
        <f t="shared" si="61"/>
        <v>337.35813887117575</v>
      </c>
    </row>
    <row r="577" spans="1:12" x14ac:dyDescent="0.3">
      <c r="A577" s="60">
        <v>42945</v>
      </c>
      <c r="B577" s="15">
        <f t="shared" si="56"/>
        <v>2017</v>
      </c>
      <c r="C577" s="15">
        <f t="shared" si="57"/>
        <v>7</v>
      </c>
      <c r="D577" s="15">
        <f t="shared" si="58"/>
        <v>29</v>
      </c>
      <c r="E577" s="64">
        <f t="shared" si="62"/>
        <v>4572.7302219388121</v>
      </c>
      <c r="F577" s="15">
        <f>IF(E576&gt;'Fashring Assumptions'!$Q$15,0,'Fashring Assumptions'!$Q$14)</f>
        <v>0</v>
      </c>
      <c r="G577" s="15">
        <v>825</v>
      </c>
      <c r="H577" s="15">
        <f t="shared" si="59"/>
        <v>0</v>
      </c>
      <c r="I577" s="15">
        <f t="shared" si="60"/>
        <v>0</v>
      </c>
      <c r="J577" s="58">
        <f>'Fashring Assumptions'!$M$7*'Fashring Counterfactual'!F577</f>
        <v>0</v>
      </c>
      <c r="K577" s="58">
        <f>'Fashring Assumptions'!$M$5*'Fashring Assumptions'!$M$7*'Fashring Counterfactual'!E577</f>
        <v>285.79563887117575</v>
      </c>
      <c r="L577" s="58">
        <f t="shared" si="61"/>
        <v>285.79563887117575</v>
      </c>
    </row>
    <row r="578" spans="1:12" x14ac:dyDescent="0.3">
      <c r="A578" s="60">
        <v>42946</v>
      </c>
      <c r="B578" s="15">
        <f t="shared" si="56"/>
        <v>2017</v>
      </c>
      <c r="C578" s="15">
        <f t="shared" si="57"/>
        <v>7</v>
      </c>
      <c r="D578" s="15">
        <f t="shared" si="58"/>
        <v>30</v>
      </c>
      <c r="E578" s="64">
        <f t="shared" si="62"/>
        <v>3740.7302219388121</v>
      </c>
      <c r="F578" s="15">
        <f>IF(E577&gt;'Fashring Assumptions'!$Q$15,0,'Fashring Assumptions'!$Q$14)</f>
        <v>0</v>
      </c>
      <c r="G578" s="15">
        <v>832</v>
      </c>
      <c r="H578" s="15">
        <f t="shared" si="59"/>
        <v>0</v>
      </c>
      <c r="I578" s="15">
        <f t="shared" si="60"/>
        <v>0</v>
      </c>
      <c r="J578" s="58">
        <f>'Fashring Assumptions'!$M$7*'Fashring Counterfactual'!F578</f>
        <v>0</v>
      </c>
      <c r="K578" s="58">
        <f>'Fashring Assumptions'!$M$5*'Fashring Assumptions'!$M$7*'Fashring Counterfactual'!E578</f>
        <v>233.79563887117575</v>
      </c>
      <c r="L578" s="58">
        <f t="shared" si="61"/>
        <v>233.79563887117575</v>
      </c>
    </row>
    <row r="579" spans="1:12" x14ac:dyDescent="0.3">
      <c r="A579" s="60">
        <v>42947</v>
      </c>
      <c r="B579" s="15">
        <f t="shared" ref="B579:B642" si="63">YEAR(A579)</f>
        <v>2017</v>
      </c>
      <c r="C579" s="15">
        <f t="shared" ref="C579:C642" si="64">MONTH(A579)</f>
        <v>7</v>
      </c>
      <c r="D579" s="15">
        <f t="shared" ref="D579:D642" si="65">DAY(A579)</f>
        <v>31</v>
      </c>
      <c r="E579" s="64">
        <f t="shared" si="62"/>
        <v>2880.7302219388121</v>
      </c>
      <c r="F579" s="15">
        <f>IF(E578&gt;'Fashring Assumptions'!$Q$15,0,'Fashring Assumptions'!$Q$14)</f>
        <v>0</v>
      </c>
      <c r="G579" s="15">
        <v>860</v>
      </c>
      <c r="H579" s="15">
        <f t="shared" ref="H579:H642" si="66">IF(F579&gt;0,1,0)</f>
        <v>0</v>
      </c>
      <c r="I579" s="15">
        <f t="shared" ref="I579:I642" si="67">1000*H579</f>
        <v>0</v>
      </c>
      <c r="J579" s="58">
        <f>'Fashring Assumptions'!$M$7*'Fashring Counterfactual'!F579</f>
        <v>0</v>
      </c>
      <c r="K579" s="58">
        <f>'Fashring Assumptions'!$M$5*'Fashring Assumptions'!$M$7*'Fashring Counterfactual'!E579</f>
        <v>180.04563887117575</v>
      </c>
      <c r="L579" s="58">
        <f t="shared" ref="L579:L642" si="68">SUM(I579:K579)</f>
        <v>180.04563887117575</v>
      </c>
    </row>
    <row r="580" spans="1:12" x14ac:dyDescent="0.3">
      <c r="A580" s="60">
        <v>42948</v>
      </c>
      <c r="B580" s="15">
        <f t="shared" si="63"/>
        <v>2017</v>
      </c>
      <c r="C580" s="15">
        <f t="shared" si="64"/>
        <v>8</v>
      </c>
      <c r="D580" s="15">
        <f t="shared" si="65"/>
        <v>1</v>
      </c>
      <c r="E580" s="64">
        <f t="shared" ref="E580:E643" si="69">E579-G580+F580</f>
        <v>2014.7302219388121</v>
      </c>
      <c r="F580" s="15">
        <f>IF(E579&gt;'Fashring Assumptions'!$Q$15,0,'Fashring Assumptions'!$Q$14)</f>
        <v>0</v>
      </c>
      <c r="G580" s="15">
        <v>866</v>
      </c>
      <c r="H580" s="15">
        <f t="shared" si="66"/>
        <v>0</v>
      </c>
      <c r="I580" s="15">
        <f t="shared" si="67"/>
        <v>0</v>
      </c>
      <c r="J580" s="58">
        <f>'Fashring Assumptions'!$M$7*'Fashring Counterfactual'!F580</f>
        <v>0</v>
      </c>
      <c r="K580" s="58">
        <f>'Fashring Assumptions'!$M$5*'Fashring Assumptions'!$M$7*'Fashring Counterfactual'!E580</f>
        <v>125.92063887117575</v>
      </c>
      <c r="L580" s="58">
        <f t="shared" si="68"/>
        <v>125.92063887117575</v>
      </c>
    </row>
    <row r="581" spans="1:12" x14ac:dyDescent="0.3">
      <c r="A581" s="60">
        <v>42949</v>
      </c>
      <c r="B581" s="15">
        <f t="shared" si="63"/>
        <v>2017</v>
      </c>
      <c r="C581" s="15">
        <f t="shared" si="64"/>
        <v>8</v>
      </c>
      <c r="D581" s="15">
        <f t="shared" si="65"/>
        <v>2</v>
      </c>
      <c r="E581" s="64">
        <f t="shared" si="69"/>
        <v>1143.7302219388121</v>
      </c>
      <c r="F581" s="15">
        <f>IF(E580&gt;'Fashring Assumptions'!$Q$15,0,'Fashring Assumptions'!$Q$14)</f>
        <v>0</v>
      </c>
      <c r="G581" s="15">
        <v>871</v>
      </c>
      <c r="H581" s="15">
        <f t="shared" si="66"/>
        <v>0</v>
      </c>
      <c r="I581" s="15">
        <f t="shared" si="67"/>
        <v>0</v>
      </c>
      <c r="J581" s="58">
        <f>'Fashring Assumptions'!$M$7*'Fashring Counterfactual'!F581</f>
        <v>0</v>
      </c>
      <c r="K581" s="58">
        <f>'Fashring Assumptions'!$M$5*'Fashring Assumptions'!$M$7*'Fashring Counterfactual'!E581</f>
        <v>71.483138871175754</v>
      </c>
      <c r="L581" s="58">
        <f t="shared" si="68"/>
        <v>71.483138871175754</v>
      </c>
    </row>
    <row r="582" spans="1:12" x14ac:dyDescent="0.3">
      <c r="A582" s="60">
        <v>42950</v>
      </c>
      <c r="B582" s="15">
        <f t="shared" si="63"/>
        <v>2017</v>
      </c>
      <c r="C582" s="15">
        <f t="shared" si="64"/>
        <v>8</v>
      </c>
      <c r="D582" s="15">
        <f t="shared" si="65"/>
        <v>3</v>
      </c>
      <c r="E582" s="64">
        <f t="shared" si="69"/>
        <v>5567.2227642458311</v>
      </c>
      <c r="F582" s="15">
        <f>IF(E581&gt;'Fashring Assumptions'!$Q$15,0,'Fashring Assumptions'!$Q$14)</f>
        <v>5290.492542307019</v>
      </c>
      <c r="G582" s="15">
        <v>867</v>
      </c>
      <c r="H582" s="15">
        <f t="shared" si="66"/>
        <v>1</v>
      </c>
      <c r="I582" s="15">
        <f t="shared" si="67"/>
        <v>1000</v>
      </c>
      <c r="J582" s="58">
        <f>'Fashring Assumptions'!$M$7*'Fashring Counterfactual'!F582</f>
        <v>13226.231355767548</v>
      </c>
      <c r="K582" s="58">
        <f>'Fashring Assumptions'!$M$5*'Fashring Assumptions'!$M$7*'Fashring Counterfactual'!E582</f>
        <v>347.95142276536444</v>
      </c>
      <c r="L582" s="58">
        <f t="shared" si="68"/>
        <v>14574.182778532911</v>
      </c>
    </row>
    <row r="583" spans="1:12" x14ac:dyDescent="0.3">
      <c r="A583" s="60">
        <v>42951</v>
      </c>
      <c r="B583" s="15">
        <f t="shared" si="63"/>
        <v>2017</v>
      </c>
      <c r="C583" s="15">
        <f t="shared" si="64"/>
        <v>8</v>
      </c>
      <c r="D583" s="15">
        <f t="shared" si="65"/>
        <v>4</v>
      </c>
      <c r="E583" s="64">
        <f t="shared" si="69"/>
        <v>4674.2227642458311</v>
      </c>
      <c r="F583" s="15">
        <f>IF(E582&gt;'Fashring Assumptions'!$Q$15,0,'Fashring Assumptions'!$Q$14)</f>
        <v>0</v>
      </c>
      <c r="G583" s="15">
        <v>893</v>
      </c>
      <c r="H583" s="15">
        <f t="shared" si="66"/>
        <v>0</v>
      </c>
      <c r="I583" s="15">
        <f t="shared" si="67"/>
        <v>0</v>
      </c>
      <c r="J583" s="58">
        <f>'Fashring Assumptions'!$M$7*'Fashring Counterfactual'!F583</f>
        <v>0</v>
      </c>
      <c r="K583" s="58">
        <f>'Fashring Assumptions'!$M$5*'Fashring Assumptions'!$M$7*'Fashring Counterfactual'!E583</f>
        <v>292.13892276536444</v>
      </c>
      <c r="L583" s="58">
        <f t="shared" si="68"/>
        <v>292.13892276536444</v>
      </c>
    </row>
    <row r="584" spans="1:12" x14ac:dyDescent="0.3">
      <c r="A584" s="60">
        <v>42952</v>
      </c>
      <c r="B584" s="15">
        <f t="shared" si="63"/>
        <v>2017</v>
      </c>
      <c r="C584" s="15">
        <f t="shared" si="64"/>
        <v>8</v>
      </c>
      <c r="D584" s="15">
        <f t="shared" si="65"/>
        <v>5</v>
      </c>
      <c r="E584" s="64">
        <f t="shared" si="69"/>
        <v>3826.2227642458311</v>
      </c>
      <c r="F584" s="15">
        <f>IF(E583&gt;'Fashring Assumptions'!$Q$15,0,'Fashring Assumptions'!$Q$14)</f>
        <v>0</v>
      </c>
      <c r="G584" s="15">
        <v>848</v>
      </c>
      <c r="H584" s="15">
        <f t="shared" si="66"/>
        <v>0</v>
      </c>
      <c r="I584" s="15">
        <f t="shared" si="67"/>
        <v>0</v>
      </c>
      <c r="J584" s="58">
        <f>'Fashring Assumptions'!$M$7*'Fashring Counterfactual'!F584</f>
        <v>0</v>
      </c>
      <c r="K584" s="58">
        <f>'Fashring Assumptions'!$M$5*'Fashring Assumptions'!$M$7*'Fashring Counterfactual'!E584</f>
        <v>239.13892276536444</v>
      </c>
      <c r="L584" s="58">
        <f t="shared" si="68"/>
        <v>239.13892276536444</v>
      </c>
    </row>
    <row r="585" spans="1:12" x14ac:dyDescent="0.3">
      <c r="A585" s="60">
        <v>42953</v>
      </c>
      <c r="B585" s="15">
        <f t="shared" si="63"/>
        <v>2017</v>
      </c>
      <c r="C585" s="15">
        <f t="shared" si="64"/>
        <v>8</v>
      </c>
      <c r="D585" s="15">
        <f t="shared" si="65"/>
        <v>6</v>
      </c>
      <c r="E585" s="64">
        <f t="shared" si="69"/>
        <v>3013.2227642458311</v>
      </c>
      <c r="F585" s="15">
        <f>IF(E584&gt;'Fashring Assumptions'!$Q$15,0,'Fashring Assumptions'!$Q$14)</f>
        <v>0</v>
      </c>
      <c r="G585" s="15">
        <v>813</v>
      </c>
      <c r="H585" s="15">
        <f t="shared" si="66"/>
        <v>0</v>
      </c>
      <c r="I585" s="15">
        <f t="shared" si="67"/>
        <v>0</v>
      </c>
      <c r="J585" s="58">
        <f>'Fashring Assumptions'!$M$7*'Fashring Counterfactual'!F585</f>
        <v>0</v>
      </c>
      <c r="K585" s="58">
        <f>'Fashring Assumptions'!$M$5*'Fashring Assumptions'!$M$7*'Fashring Counterfactual'!E585</f>
        <v>188.32642276536444</v>
      </c>
      <c r="L585" s="58">
        <f t="shared" si="68"/>
        <v>188.32642276536444</v>
      </c>
    </row>
    <row r="586" spans="1:12" x14ac:dyDescent="0.3">
      <c r="A586" s="60">
        <v>42954</v>
      </c>
      <c r="B586" s="15">
        <f t="shared" si="63"/>
        <v>2017</v>
      </c>
      <c r="C586" s="15">
        <f t="shared" si="64"/>
        <v>8</v>
      </c>
      <c r="D586" s="15">
        <f t="shared" si="65"/>
        <v>7</v>
      </c>
      <c r="E586" s="64">
        <f t="shared" si="69"/>
        <v>2109.2227642458311</v>
      </c>
      <c r="F586" s="15">
        <f>IF(E585&gt;'Fashring Assumptions'!$Q$15,0,'Fashring Assumptions'!$Q$14)</f>
        <v>0</v>
      </c>
      <c r="G586" s="15">
        <v>904</v>
      </c>
      <c r="H586" s="15">
        <f t="shared" si="66"/>
        <v>0</v>
      </c>
      <c r="I586" s="15">
        <f t="shared" si="67"/>
        <v>0</v>
      </c>
      <c r="J586" s="58">
        <f>'Fashring Assumptions'!$M$7*'Fashring Counterfactual'!F586</f>
        <v>0</v>
      </c>
      <c r="K586" s="58">
        <f>'Fashring Assumptions'!$M$5*'Fashring Assumptions'!$M$7*'Fashring Counterfactual'!E586</f>
        <v>131.82642276536444</v>
      </c>
      <c r="L586" s="58">
        <f t="shared" si="68"/>
        <v>131.82642276536444</v>
      </c>
    </row>
    <row r="587" spans="1:12" x14ac:dyDescent="0.3">
      <c r="A587" s="60">
        <v>42955</v>
      </c>
      <c r="B587" s="15">
        <f t="shared" si="63"/>
        <v>2017</v>
      </c>
      <c r="C587" s="15">
        <f t="shared" si="64"/>
        <v>8</v>
      </c>
      <c r="D587" s="15">
        <f t="shared" si="65"/>
        <v>8</v>
      </c>
      <c r="E587" s="64">
        <f t="shared" si="69"/>
        <v>1170.2227642458311</v>
      </c>
      <c r="F587" s="15">
        <f>IF(E586&gt;'Fashring Assumptions'!$Q$15,0,'Fashring Assumptions'!$Q$14)</f>
        <v>0</v>
      </c>
      <c r="G587" s="15">
        <v>939</v>
      </c>
      <c r="H587" s="15">
        <f t="shared" si="66"/>
        <v>0</v>
      </c>
      <c r="I587" s="15">
        <f t="shared" si="67"/>
        <v>0</v>
      </c>
      <c r="J587" s="58">
        <f>'Fashring Assumptions'!$M$7*'Fashring Counterfactual'!F587</f>
        <v>0</v>
      </c>
      <c r="K587" s="58">
        <f>'Fashring Assumptions'!$M$5*'Fashring Assumptions'!$M$7*'Fashring Counterfactual'!E587</f>
        <v>73.138922765364441</v>
      </c>
      <c r="L587" s="58">
        <f t="shared" si="68"/>
        <v>73.138922765364441</v>
      </c>
    </row>
    <row r="588" spans="1:12" x14ac:dyDescent="0.3">
      <c r="A588" s="60">
        <v>42956</v>
      </c>
      <c r="B588" s="15">
        <f t="shared" si="63"/>
        <v>2017</v>
      </c>
      <c r="C588" s="15">
        <f t="shared" si="64"/>
        <v>8</v>
      </c>
      <c r="D588" s="15">
        <f t="shared" si="65"/>
        <v>9</v>
      </c>
      <c r="E588" s="64">
        <f t="shared" si="69"/>
        <v>5551.7153065528501</v>
      </c>
      <c r="F588" s="15">
        <f>IF(E587&gt;'Fashring Assumptions'!$Q$15,0,'Fashring Assumptions'!$Q$14)</f>
        <v>5290.492542307019</v>
      </c>
      <c r="G588" s="15">
        <v>909</v>
      </c>
      <c r="H588" s="15">
        <f t="shared" si="66"/>
        <v>1</v>
      </c>
      <c r="I588" s="15">
        <f t="shared" si="67"/>
        <v>1000</v>
      </c>
      <c r="J588" s="58">
        <f>'Fashring Assumptions'!$M$7*'Fashring Counterfactual'!F588</f>
        <v>13226.231355767548</v>
      </c>
      <c r="K588" s="58">
        <f>'Fashring Assumptions'!$M$5*'Fashring Assumptions'!$M$7*'Fashring Counterfactual'!E588</f>
        <v>346.98220665955313</v>
      </c>
      <c r="L588" s="58">
        <f t="shared" si="68"/>
        <v>14573.213562427101</v>
      </c>
    </row>
    <row r="589" spans="1:12" x14ac:dyDescent="0.3">
      <c r="A589" s="60">
        <v>42957</v>
      </c>
      <c r="B589" s="15">
        <f t="shared" si="63"/>
        <v>2017</v>
      </c>
      <c r="C589" s="15">
        <f t="shared" si="64"/>
        <v>8</v>
      </c>
      <c r="D589" s="15">
        <f t="shared" si="65"/>
        <v>10</v>
      </c>
      <c r="E589" s="64">
        <f t="shared" si="69"/>
        <v>4638.7153065528501</v>
      </c>
      <c r="F589" s="15">
        <f>IF(E588&gt;'Fashring Assumptions'!$Q$15,0,'Fashring Assumptions'!$Q$14)</f>
        <v>0</v>
      </c>
      <c r="G589" s="15">
        <v>913</v>
      </c>
      <c r="H589" s="15">
        <f t="shared" si="66"/>
        <v>0</v>
      </c>
      <c r="I589" s="15">
        <f t="shared" si="67"/>
        <v>0</v>
      </c>
      <c r="J589" s="58">
        <f>'Fashring Assumptions'!$M$7*'Fashring Counterfactual'!F589</f>
        <v>0</v>
      </c>
      <c r="K589" s="58">
        <f>'Fashring Assumptions'!$M$5*'Fashring Assumptions'!$M$7*'Fashring Counterfactual'!E589</f>
        <v>289.91970665955313</v>
      </c>
      <c r="L589" s="58">
        <f t="shared" si="68"/>
        <v>289.91970665955313</v>
      </c>
    </row>
    <row r="590" spans="1:12" x14ac:dyDescent="0.3">
      <c r="A590" s="60">
        <v>42958</v>
      </c>
      <c r="B590" s="15">
        <f t="shared" si="63"/>
        <v>2017</v>
      </c>
      <c r="C590" s="15">
        <f t="shared" si="64"/>
        <v>8</v>
      </c>
      <c r="D590" s="15">
        <f t="shared" si="65"/>
        <v>11</v>
      </c>
      <c r="E590" s="64">
        <f t="shared" si="69"/>
        <v>3707.7153065528501</v>
      </c>
      <c r="F590" s="15">
        <f>IF(E589&gt;'Fashring Assumptions'!$Q$15,0,'Fashring Assumptions'!$Q$14)</f>
        <v>0</v>
      </c>
      <c r="G590" s="15">
        <v>931</v>
      </c>
      <c r="H590" s="15">
        <f t="shared" si="66"/>
        <v>0</v>
      </c>
      <c r="I590" s="15">
        <f t="shared" si="67"/>
        <v>0</v>
      </c>
      <c r="J590" s="58">
        <f>'Fashring Assumptions'!$M$7*'Fashring Counterfactual'!F590</f>
        <v>0</v>
      </c>
      <c r="K590" s="58">
        <f>'Fashring Assumptions'!$M$5*'Fashring Assumptions'!$M$7*'Fashring Counterfactual'!E590</f>
        <v>231.73220665955313</v>
      </c>
      <c r="L590" s="58">
        <f t="shared" si="68"/>
        <v>231.73220665955313</v>
      </c>
    </row>
    <row r="591" spans="1:12" x14ac:dyDescent="0.3">
      <c r="A591" s="60">
        <v>42959</v>
      </c>
      <c r="B591" s="15">
        <f t="shared" si="63"/>
        <v>2017</v>
      </c>
      <c r="C591" s="15">
        <f t="shared" si="64"/>
        <v>8</v>
      </c>
      <c r="D591" s="15">
        <f t="shared" si="65"/>
        <v>12</v>
      </c>
      <c r="E591" s="64">
        <f t="shared" si="69"/>
        <v>2860.7153065528501</v>
      </c>
      <c r="F591" s="15">
        <f>IF(E590&gt;'Fashring Assumptions'!$Q$15,0,'Fashring Assumptions'!$Q$14)</f>
        <v>0</v>
      </c>
      <c r="G591" s="15">
        <v>847</v>
      </c>
      <c r="H591" s="15">
        <f t="shared" si="66"/>
        <v>0</v>
      </c>
      <c r="I591" s="15">
        <f t="shared" si="67"/>
        <v>0</v>
      </c>
      <c r="J591" s="58">
        <f>'Fashring Assumptions'!$M$7*'Fashring Counterfactual'!F591</f>
        <v>0</v>
      </c>
      <c r="K591" s="58">
        <f>'Fashring Assumptions'!$M$5*'Fashring Assumptions'!$M$7*'Fashring Counterfactual'!E591</f>
        <v>178.79470665955313</v>
      </c>
      <c r="L591" s="58">
        <f t="shared" si="68"/>
        <v>178.79470665955313</v>
      </c>
    </row>
    <row r="592" spans="1:12" x14ac:dyDescent="0.3">
      <c r="A592" s="60">
        <v>42960</v>
      </c>
      <c r="B592" s="15">
        <f t="shared" si="63"/>
        <v>2017</v>
      </c>
      <c r="C592" s="15">
        <f t="shared" si="64"/>
        <v>8</v>
      </c>
      <c r="D592" s="15">
        <f t="shared" si="65"/>
        <v>13</v>
      </c>
      <c r="E592" s="64">
        <f t="shared" si="69"/>
        <v>1962.7153065528501</v>
      </c>
      <c r="F592" s="15">
        <f>IF(E591&gt;'Fashring Assumptions'!$Q$15,0,'Fashring Assumptions'!$Q$14)</f>
        <v>0</v>
      </c>
      <c r="G592" s="15">
        <v>898</v>
      </c>
      <c r="H592" s="15">
        <f t="shared" si="66"/>
        <v>0</v>
      </c>
      <c r="I592" s="15">
        <f t="shared" si="67"/>
        <v>0</v>
      </c>
      <c r="J592" s="58">
        <f>'Fashring Assumptions'!$M$7*'Fashring Counterfactual'!F592</f>
        <v>0</v>
      </c>
      <c r="K592" s="58">
        <f>'Fashring Assumptions'!$M$5*'Fashring Assumptions'!$M$7*'Fashring Counterfactual'!E592</f>
        <v>122.66970665955313</v>
      </c>
      <c r="L592" s="58">
        <f t="shared" si="68"/>
        <v>122.66970665955313</v>
      </c>
    </row>
    <row r="593" spans="1:12" x14ac:dyDescent="0.3">
      <c r="A593" s="60">
        <v>42961</v>
      </c>
      <c r="B593" s="15">
        <f t="shared" si="63"/>
        <v>2017</v>
      </c>
      <c r="C593" s="15">
        <f t="shared" si="64"/>
        <v>8</v>
      </c>
      <c r="D593" s="15">
        <f t="shared" si="65"/>
        <v>14</v>
      </c>
      <c r="E593" s="64">
        <f t="shared" si="69"/>
        <v>1107.7153065528501</v>
      </c>
      <c r="F593" s="15">
        <f>IF(E592&gt;'Fashring Assumptions'!$Q$15,0,'Fashring Assumptions'!$Q$14)</f>
        <v>0</v>
      </c>
      <c r="G593" s="15">
        <v>855</v>
      </c>
      <c r="H593" s="15">
        <f t="shared" si="66"/>
        <v>0</v>
      </c>
      <c r="I593" s="15">
        <f t="shared" si="67"/>
        <v>0</v>
      </c>
      <c r="J593" s="58">
        <f>'Fashring Assumptions'!$M$7*'Fashring Counterfactual'!F593</f>
        <v>0</v>
      </c>
      <c r="K593" s="58">
        <f>'Fashring Assumptions'!$M$5*'Fashring Assumptions'!$M$7*'Fashring Counterfactual'!E593</f>
        <v>69.232206659553128</v>
      </c>
      <c r="L593" s="58">
        <f t="shared" si="68"/>
        <v>69.232206659553128</v>
      </c>
    </row>
    <row r="594" spans="1:12" x14ac:dyDescent="0.3">
      <c r="A594" s="60">
        <v>42962</v>
      </c>
      <c r="B594" s="15">
        <f t="shared" si="63"/>
        <v>2017</v>
      </c>
      <c r="C594" s="15">
        <f t="shared" si="64"/>
        <v>8</v>
      </c>
      <c r="D594" s="15">
        <f t="shared" si="65"/>
        <v>15</v>
      </c>
      <c r="E594" s="64">
        <f t="shared" si="69"/>
        <v>5549.207848859869</v>
      </c>
      <c r="F594" s="15">
        <f>IF(E593&gt;'Fashring Assumptions'!$Q$15,0,'Fashring Assumptions'!$Q$14)</f>
        <v>5290.492542307019</v>
      </c>
      <c r="G594" s="15">
        <v>849</v>
      </c>
      <c r="H594" s="15">
        <f t="shared" si="66"/>
        <v>1</v>
      </c>
      <c r="I594" s="15">
        <f t="shared" si="67"/>
        <v>1000</v>
      </c>
      <c r="J594" s="58">
        <f>'Fashring Assumptions'!$M$7*'Fashring Counterfactual'!F594</f>
        <v>13226.231355767548</v>
      </c>
      <c r="K594" s="58">
        <f>'Fashring Assumptions'!$M$5*'Fashring Assumptions'!$M$7*'Fashring Counterfactual'!E594</f>
        <v>346.82549055374182</v>
      </c>
      <c r="L594" s="58">
        <f t="shared" si="68"/>
        <v>14573.056846321289</v>
      </c>
    </row>
    <row r="595" spans="1:12" x14ac:dyDescent="0.3">
      <c r="A595" s="60">
        <v>42963</v>
      </c>
      <c r="B595" s="15">
        <f t="shared" si="63"/>
        <v>2017</v>
      </c>
      <c r="C595" s="15">
        <f t="shared" si="64"/>
        <v>8</v>
      </c>
      <c r="D595" s="15">
        <f t="shared" si="65"/>
        <v>16</v>
      </c>
      <c r="E595" s="64">
        <f t="shared" si="69"/>
        <v>4674.207848859869</v>
      </c>
      <c r="F595" s="15">
        <f>IF(E594&gt;'Fashring Assumptions'!$Q$15,0,'Fashring Assumptions'!$Q$14)</f>
        <v>0</v>
      </c>
      <c r="G595" s="15">
        <v>875</v>
      </c>
      <c r="H595" s="15">
        <f t="shared" si="66"/>
        <v>0</v>
      </c>
      <c r="I595" s="15">
        <f t="shared" si="67"/>
        <v>0</v>
      </c>
      <c r="J595" s="58">
        <f>'Fashring Assumptions'!$M$7*'Fashring Counterfactual'!F595</f>
        <v>0</v>
      </c>
      <c r="K595" s="58">
        <f>'Fashring Assumptions'!$M$5*'Fashring Assumptions'!$M$7*'Fashring Counterfactual'!E595</f>
        <v>292.13799055374182</v>
      </c>
      <c r="L595" s="58">
        <f t="shared" si="68"/>
        <v>292.13799055374182</v>
      </c>
    </row>
    <row r="596" spans="1:12" x14ac:dyDescent="0.3">
      <c r="A596" s="60">
        <v>42964</v>
      </c>
      <c r="B596" s="15">
        <f t="shared" si="63"/>
        <v>2017</v>
      </c>
      <c r="C596" s="15">
        <f t="shared" si="64"/>
        <v>8</v>
      </c>
      <c r="D596" s="15">
        <f t="shared" si="65"/>
        <v>17</v>
      </c>
      <c r="E596" s="64">
        <f t="shared" si="69"/>
        <v>3797.207848859869</v>
      </c>
      <c r="F596" s="15">
        <f>IF(E595&gt;'Fashring Assumptions'!$Q$15,0,'Fashring Assumptions'!$Q$14)</f>
        <v>0</v>
      </c>
      <c r="G596" s="15">
        <v>877</v>
      </c>
      <c r="H596" s="15">
        <f t="shared" si="66"/>
        <v>0</v>
      </c>
      <c r="I596" s="15">
        <f t="shared" si="67"/>
        <v>0</v>
      </c>
      <c r="J596" s="58">
        <f>'Fashring Assumptions'!$M$7*'Fashring Counterfactual'!F596</f>
        <v>0</v>
      </c>
      <c r="K596" s="58">
        <f>'Fashring Assumptions'!$M$5*'Fashring Assumptions'!$M$7*'Fashring Counterfactual'!E596</f>
        <v>237.32549055374182</v>
      </c>
      <c r="L596" s="58">
        <f t="shared" si="68"/>
        <v>237.32549055374182</v>
      </c>
    </row>
    <row r="597" spans="1:12" x14ac:dyDescent="0.3">
      <c r="A597" s="60">
        <v>42965</v>
      </c>
      <c r="B597" s="15">
        <f t="shared" si="63"/>
        <v>2017</v>
      </c>
      <c r="C597" s="15">
        <f t="shared" si="64"/>
        <v>8</v>
      </c>
      <c r="D597" s="15">
        <f t="shared" si="65"/>
        <v>18</v>
      </c>
      <c r="E597" s="64">
        <f t="shared" si="69"/>
        <v>2943.207848859869</v>
      </c>
      <c r="F597" s="15">
        <f>IF(E596&gt;'Fashring Assumptions'!$Q$15,0,'Fashring Assumptions'!$Q$14)</f>
        <v>0</v>
      </c>
      <c r="G597" s="15">
        <v>854</v>
      </c>
      <c r="H597" s="15">
        <f t="shared" si="66"/>
        <v>0</v>
      </c>
      <c r="I597" s="15">
        <f t="shared" si="67"/>
        <v>0</v>
      </c>
      <c r="J597" s="58">
        <f>'Fashring Assumptions'!$M$7*'Fashring Counterfactual'!F597</f>
        <v>0</v>
      </c>
      <c r="K597" s="58">
        <f>'Fashring Assumptions'!$M$5*'Fashring Assumptions'!$M$7*'Fashring Counterfactual'!E597</f>
        <v>183.95049055374182</v>
      </c>
      <c r="L597" s="58">
        <f t="shared" si="68"/>
        <v>183.95049055374182</v>
      </c>
    </row>
    <row r="598" spans="1:12" x14ac:dyDescent="0.3">
      <c r="A598" s="60">
        <v>42966</v>
      </c>
      <c r="B598" s="15">
        <f t="shared" si="63"/>
        <v>2017</v>
      </c>
      <c r="C598" s="15">
        <f t="shared" si="64"/>
        <v>8</v>
      </c>
      <c r="D598" s="15">
        <f t="shared" si="65"/>
        <v>19</v>
      </c>
      <c r="E598" s="64">
        <f t="shared" si="69"/>
        <v>2015.207848859869</v>
      </c>
      <c r="F598" s="15">
        <f>IF(E597&gt;'Fashring Assumptions'!$Q$15,0,'Fashring Assumptions'!$Q$14)</f>
        <v>0</v>
      </c>
      <c r="G598" s="15">
        <v>928</v>
      </c>
      <c r="H598" s="15">
        <f t="shared" si="66"/>
        <v>0</v>
      </c>
      <c r="I598" s="15">
        <f t="shared" si="67"/>
        <v>0</v>
      </c>
      <c r="J598" s="58">
        <f>'Fashring Assumptions'!$M$7*'Fashring Counterfactual'!F598</f>
        <v>0</v>
      </c>
      <c r="K598" s="58">
        <f>'Fashring Assumptions'!$M$5*'Fashring Assumptions'!$M$7*'Fashring Counterfactual'!E598</f>
        <v>125.95049055374182</v>
      </c>
      <c r="L598" s="58">
        <f t="shared" si="68"/>
        <v>125.95049055374182</v>
      </c>
    </row>
    <row r="599" spans="1:12" x14ac:dyDescent="0.3">
      <c r="A599" s="60">
        <v>42967</v>
      </c>
      <c r="B599" s="15">
        <f t="shared" si="63"/>
        <v>2017</v>
      </c>
      <c r="C599" s="15">
        <f t="shared" si="64"/>
        <v>8</v>
      </c>
      <c r="D599" s="15">
        <f t="shared" si="65"/>
        <v>20</v>
      </c>
      <c r="E599" s="64">
        <f t="shared" si="69"/>
        <v>1140.207848859869</v>
      </c>
      <c r="F599" s="15">
        <f>IF(E598&gt;'Fashring Assumptions'!$Q$15,0,'Fashring Assumptions'!$Q$14)</f>
        <v>0</v>
      </c>
      <c r="G599" s="15">
        <v>875</v>
      </c>
      <c r="H599" s="15">
        <f t="shared" si="66"/>
        <v>0</v>
      </c>
      <c r="I599" s="15">
        <f t="shared" si="67"/>
        <v>0</v>
      </c>
      <c r="J599" s="58">
        <f>'Fashring Assumptions'!$M$7*'Fashring Counterfactual'!F599</f>
        <v>0</v>
      </c>
      <c r="K599" s="58">
        <f>'Fashring Assumptions'!$M$5*'Fashring Assumptions'!$M$7*'Fashring Counterfactual'!E599</f>
        <v>71.262990553741815</v>
      </c>
      <c r="L599" s="58">
        <f t="shared" si="68"/>
        <v>71.262990553741815</v>
      </c>
    </row>
    <row r="600" spans="1:12" x14ac:dyDescent="0.3">
      <c r="A600" s="60">
        <v>42968</v>
      </c>
      <c r="B600" s="15">
        <f t="shared" si="63"/>
        <v>2017</v>
      </c>
      <c r="C600" s="15">
        <f t="shared" si="64"/>
        <v>8</v>
      </c>
      <c r="D600" s="15">
        <f t="shared" si="65"/>
        <v>21</v>
      </c>
      <c r="E600" s="64">
        <f t="shared" si="69"/>
        <v>5521.700391166888</v>
      </c>
      <c r="F600" s="15">
        <f>IF(E599&gt;'Fashring Assumptions'!$Q$15,0,'Fashring Assumptions'!$Q$14)</f>
        <v>5290.492542307019</v>
      </c>
      <c r="G600" s="15">
        <v>909</v>
      </c>
      <c r="H600" s="15">
        <f t="shared" si="66"/>
        <v>1</v>
      </c>
      <c r="I600" s="15">
        <f t="shared" si="67"/>
        <v>1000</v>
      </c>
      <c r="J600" s="58">
        <f>'Fashring Assumptions'!$M$7*'Fashring Counterfactual'!F600</f>
        <v>13226.231355767548</v>
      </c>
      <c r="K600" s="58">
        <f>'Fashring Assumptions'!$M$5*'Fashring Assumptions'!$M$7*'Fashring Counterfactual'!E600</f>
        <v>345.1062744479305</v>
      </c>
      <c r="L600" s="58">
        <f t="shared" si="68"/>
        <v>14571.337630215479</v>
      </c>
    </row>
    <row r="601" spans="1:12" x14ac:dyDescent="0.3">
      <c r="A601" s="60">
        <v>42969</v>
      </c>
      <c r="B601" s="15">
        <f t="shared" si="63"/>
        <v>2017</v>
      </c>
      <c r="C601" s="15">
        <f t="shared" si="64"/>
        <v>8</v>
      </c>
      <c r="D601" s="15">
        <f t="shared" si="65"/>
        <v>22</v>
      </c>
      <c r="E601" s="64">
        <f t="shared" si="69"/>
        <v>4647.700391166888</v>
      </c>
      <c r="F601" s="15">
        <f>IF(E600&gt;'Fashring Assumptions'!$Q$15,0,'Fashring Assumptions'!$Q$14)</f>
        <v>0</v>
      </c>
      <c r="G601" s="15">
        <v>874</v>
      </c>
      <c r="H601" s="15">
        <f t="shared" si="66"/>
        <v>0</v>
      </c>
      <c r="I601" s="15">
        <f t="shared" si="67"/>
        <v>0</v>
      </c>
      <c r="J601" s="58">
        <f>'Fashring Assumptions'!$M$7*'Fashring Counterfactual'!F601</f>
        <v>0</v>
      </c>
      <c r="K601" s="58">
        <f>'Fashring Assumptions'!$M$5*'Fashring Assumptions'!$M$7*'Fashring Counterfactual'!E601</f>
        <v>290.4812744479305</v>
      </c>
      <c r="L601" s="58">
        <f t="shared" si="68"/>
        <v>290.4812744479305</v>
      </c>
    </row>
    <row r="602" spans="1:12" x14ac:dyDescent="0.3">
      <c r="A602" s="60">
        <v>42970</v>
      </c>
      <c r="B602" s="15">
        <f t="shared" si="63"/>
        <v>2017</v>
      </c>
      <c r="C602" s="15">
        <f t="shared" si="64"/>
        <v>8</v>
      </c>
      <c r="D602" s="15">
        <f t="shared" si="65"/>
        <v>23</v>
      </c>
      <c r="E602" s="64">
        <f t="shared" si="69"/>
        <v>3768.700391166888</v>
      </c>
      <c r="F602" s="15">
        <f>IF(E601&gt;'Fashring Assumptions'!$Q$15,0,'Fashring Assumptions'!$Q$14)</f>
        <v>0</v>
      </c>
      <c r="G602" s="15">
        <v>879</v>
      </c>
      <c r="H602" s="15">
        <f t="shared" si="66"/>
        <v>0</v>
      </c>
      <c r="I602" s="15">
        <f t="shared" si="67"/>
        <v>0</v>
      </c>
      <c r="J602" s="58">
        <f>'Fashring Assumptions'!$M$7*'Fashring Counterfactual'!F602</f>
        <v>0</v>
      </c>
      <c r="K602" s="58">
        <f>'Fashring Assumptions'!$M$5*'Fashring Assumptions'!$M$7*'Fashring Counterfactual'!E602</f>
        <v>235.5437744479305</v>
      </c>
      <c r="L602" s="58">
        <f t="shared" si="68"/>
        <v>235.5437744479305</v>
      </c>
    </row>
    <row r="603" spans="1:12" x14ac:dyDescent="0.3">
      <c r="A603" s="60">
        <v>42971</v>
      </c>
      <c r="B603" s="15">
        <f t="shared" si="63"/>
        <v>2017</v>
      </c>
      <c r="C603" s="15">
        <f t="shared" si="64"/>
        <v>8</v>
      </c>
      <c r="D603" s="15">
        <f t="shared" si="65"/>
        <v>24</v>
      </c>
      <c r="E603" s="64">
        <f t="shared" si="69"/>
        <v>2907.700391166888</v>
      </c>
      <c r="F603" s="15">
        <f>IF(E602&gt;'Fashring Assumptions'!$Q$15,0,'Fashring Assumptions'!$Q$14)</f>
        <v>0</v>
      </c>
      <c r="G603" s="15">
        <v>861</v>
      </c>
      <c r="H603" s="15">
        <f t="shared" si="66"/>
        <v>0</v>
      </c>
      <c r="I603" s="15">
        <f t="shared" si="67"/>
        <v>0</v>
      </c>
      <c r="J603" s="58">
        <f>'Fashring Assumptions'!$M$7*'Fashring Counterfactual'!F603</f>
        <v>0</v>
      </c>
      <c r="K603" s="58">
        <f>'Fashring Assumptions'!$M$5*'Fashring Assumptions'!$M$7*'Fashring Counterfactual'!E603</f>
        <v>181.7312744479305</v>
      </c>
      <c r="L603" s="58">
        <f t="shared" si="68"/>
        <v>181.7312744479305</v>
      </c>
    </row>
    <row r="604" spans="1:12" x14ac:dyDescent="0.3">
      <c r="A604" s="60">
        <v>42972</v>
      </c>
      <c r="B604" s="15">
        <f t="shared" si="63"/>
        <v>2017</v>
      </c>
      <c r="C604" s="15">
        <f t="shared" si="64"/>
        <v>8</v>
      </c>
      <c r="D604" s="15">
        <f t="shared" si="65"/>
        <v>25</v>
      </c>
      <c r="E604" s="64">
        <f t="shared" si="69"/>
        <v>2052.700391166888</v>
      </c>
      <c r="F604" s="15">
        <f>IF(E603&gt;'Fashring Assumptions'!$Q$15,0,'Fashring Assumptions'!$Q$14)</f>
        <v>0</v>
      </c>
      <c r="G604" s="15">
        <v>855</v>
      </c>
      <c r="H604" s="15">
        <f t="shared" si="66"/>
        <v>0</v>
      </c>
      <c r="I604" s="15">
        <f t="shared" si="67"/>
        <v>0</v>
      </c>
      <c r="J604" s="58">
        <f>'Fashring Assumptions'!$M$7*'Fashring Counterfactual'!F604</f>
        <v>0</v>
      </c>
      <c r="K604" s="58">
        <f>'Fashring Assumptions'!$M$5*'Fashring Assumptions'!$M$7*'Fashring Counterfactual'!E604</f>
        <v>128.2937744479305</v>
      </c>
      <c r="L604" s="58">
        <f t="shared" si="68"/>
        <v>128.2937744479305</v>
      </c>
    </row>
    <row r="605" spans="1:12" x14ac:dyDescent="0.3">
      <c r="A605" s="60">
        <v>42973</v>
      </c>
      <c r="B605" s="15">
        <f t="shared" si="63"/>
        <v>2017</v>
      </c>
      <c r="C605" s="15">
        <f t="shared" si="64"/>
        <v>8</v>
      </c>
      <c r="D605" s="15">
        <f t="shared" si="65"/>
        <v>26</v>
      </c>
      <c r="E605" s="64">
        <f t="shared" si="69"/>
        <v>1188.700391166888</v>
      </c>
      <c r="F605" s="15">
        <f>IF(E604&gt;'Fashring Assumptions'!$Q$15,0,'Fashring Assumptions'!$Q$14)</f>
        <v>0</v>
      </c>
      <c r="G605" s="15">
        <v>864</v>
      </c>
      <c r="H605" s="15">
        <f t="shared" si="66"/>
        <v>0</v>
      </c>
      <c r="I605" s="15">
        <f t="shared" si="67"/>
        <v>0</v>
      </c>
      <c r="J605" s="58">
        <f>'Fashring Assumptions'!$M$7*'Fashring Counterfactual'!F605</f>
        <v>0</v>
      </c>
      <c r="K605" s="58">
        <f>'Fashring Assumptions'!$M$5*'Fashring Assumptions'!$M$7*'Fashring Counterfactual'!E605</f>
        <v>74.293774447930502</v>
      </c>
      <c r="L605" s="58">
        <f t="shared" si="68"/>
        <v>74.293774447930502</v>
      </c>
    </row>
    <row r="606" spans="1:12" x14ac:dyDescent="0.3">
      <c r="A606" s="60">
        <v>42974</v>
      </c>
      <c r="B606" s="15">
        <f t="shared" si="63"/>
        <v>2017</v>
      </c>
      <c r="C606" s="15">
        <f t="shared" si="64"/>
        <v>8</v>
      </c>
      <c r="D606" s="15">
        <f t="shared" si="65"/>
        <v>27</v>
      </c>
      <c r="E606" s="64">
        <f t="shared" si="69"/>
        <v>5575.192933473907</v>
      </c>
      <c r="F606" s="15">
        <f>IF(E605&gt;'Fashring Assumptions'!$Q$15,0,'Fashring Assumptions'!$Q$14)</f>
        <v>5290.492542307019</v>
      </c>
      <c r="G606" s="15">
        <v>904</v>
      </c>
      <c r="H606" s="15">
        <f t="shared" si="66"/>
        <v>1</v>
      </c>
      <c r="I606" s="15">
        <f t="shared" si="67"/>
        <v>1000</v>
      </c>
      <c r="J606" s="58">
        <f>'Fashring Assumptions'!$M$7*'Fashring Counterfactual'!F606</f>
        <v>13226.231355767548</v>
      </c>
      <c r="K606" s="58">
        <f>'Fashring Assumptions'!$M$5*'Fashring Assumptions'!$M$7*'Fashring Counterfactual'!E606</f>
        <v>348.44955834211919</v>
      </c>
      <c r="L606" s="58">
        <f t="shared" si="68"/>
        <v>14574.680914109667</v>
      </c>
    </row>
    <row r="607" spans="1:12" x14ac:dyDescent="0.3">
      <c r="A607" s="60">
        <v>42975</v>
      </c>
      <c r="B607" s="15">
        <f t="shared" si="63"/>
        <v>2017</v>
      </c>
      <c r="C607" s="15">
        <f t="shared" si="64"/>
        <v>8</v>
      </c>
      <c r="D607" s="15">
        <f t="shared" si="65"/>
        <v>28</v>
      </c>
      <c r="E607" s="64">
        <f t="shared" si="69"/>
        <v>4762.192933473907</v>
      </c>
      <c r="F607" s="15">
        <f>IF(E606&gt;'Fashring Assumptions'!$Q$15,0,'Fashring Assumptions'!$Q$14)</f>
        <v>0</v>
      </c>
      <c r="G607" s="15">
        <v>813</v>
      </c>
      <c r="H607" s="15">
        <f t="shared" si="66"/>
        <v>0</v>
      </c>
      <c r="I607" s="15">
        <f t="shared" si="67"/>
        <v>0</v>
      </c>
      <c r="J607" s="58">
        <f>'Fashring Assumptions'!$M$7*'Fashring Counterfactual'!F607</f>
        <v>0</v>
      </c>
      <c r="K607" s="58">
        <f>'Fashring Assumptions'!$M$5*'Fashring Assumptions'!$M$7*'Fashring Counterfactual'!E607</f>
        <v>297.63705834211919</v>
      </c>
      <c r="L607" s="58">
        <f t="shared" si="68"/>
        <v>297.63705834211919</v>
      </c>
    </row>
    <row r="608" spans="1:12" x14ac:dyDescent="0.3">
      <c r="A608" s="60">
        <v>42976</v>
      </c>
      <c r="B608" s="15">
        <f t="shared" si="63"/>
        <v>2017</v>
      </c>
      <c r="C608" s="15">
        <f t="shared" si="64"/>
        <v>8</v>
      </c>
      <c r="D608" s="15">
        <f t="shared" si="65"/>
        <v>29</v>
      </c>
      <c r="E608" s="64">
        <f t="shared" si="69"/>
        <v>3826.192933473907</v>
      </c>
      <c r="F608" s="15">
        <f>IF(E607&gt;'Fashring Assumptions'!$Q$15,0,'Fashring Assumptions'!$Q$14)</f>
        <v>0</v>
      </c>
      <c r="G608" s="15">
        <v>936</v>
      </c>
      <c r="H608" s="15">
        <f t="shared" si="66"/>
        <v>0</v>
      </c>
      <c r="I608" s="15">
        <f t="shared" si="67"/>
        <v>0</v>
      </c>
      <c r="J608" s="58">
        <f>'Fashring Assumptions'!$M$7*'Fashring Counterfactual'!F608</f>
        <v>0</v>
      </c>
      <c r="K608" s="58">
        <f>'Fashring Assumptions'!$M$5*'Fashring Assumptions'!$M$7*'Fashring Counterfactual'!E608</f>
        <v>239.13705834211919</v>
      </c>
      <c r="L608" s="58">
        <f t="shared" si="68"/>
        <v>239.13705834211919</v>
      </c>
    </row>
    <row r="609" spans="1:12" x14ac:dyDescent="0.3">
      <c r="A609" s="60">
        <v>42977</v>
      </c>
      <c r="B609" s="15">
        <f t="shared" si="63"/>
        <v>2017</v>
      </c>
      <c r="C609" s="15">
        <f t="shared" si="64"/>
        <v>8</v>
      </c>
      <c r="D609" s="15">
        <f t="shared" si="65"/>
        <v>30</v>
      </c>
      <c r="E609" s="64">
        <f t="shared" si="69"/>
        <v>2914.192933473907</v>
      </c>
      <c r="F609" s="15">
        <f>IF(E608&gt;'Fashring Assumptions'!$Q$15,0,'Fashring Assumptions'!$Q$14)</f>
        <v>0</v>
      </c>
      <c r="G609" s="15">
        <v>912</v>
      </c>
      <c r="H609" s="15">
        <f t="shared" si="66"/>
        <v>0</v>
      </c>
      <c r="I609" s="15">
        <f t="shared" si="67"/>
        <v>0</v>
      </c>
      <c r="J609" s="58">
        <f>'Fashring Assumptions'!$M$7*'Fashring Counterfactual'!F609</f>
        <v>0</v>
      </c>
      <c r="K609" s="58">
        <f>'Fashring Assumptions'!$M$5*'Fashring Assumptions'!$M$7*'Fashring Counterfactual'!E609</f>
        <v>182.13705834211919</v>
      </c>
      <c r="L609" s="58">
        <f t="shared" si="68"/>
        <v>182.13705834211919</v>
      </c>
    </row>
    <row r="610" spans="1:12" x14ac:dyDescent="0.3">
      <c r="A610" s="60">
        <v>42978</v>
      </c>
      <c r="B610" s="15">
        <f t="shared" si="63"/>
        <v>2017</v>
      </c>
      <c r="C610" s="15">
        <f t="shared" si="64"/>
        <v>8</v>
      </c>
      <c r="D610" s="15">
        <f t="shared" si="65"/>
        <v>31</v>
      </c>
      <c r="E610" s="64">
        <f t="shared" si="69"/>
        <v>2072.192933473907</v>
      </c>
      <c r="F610" s="15">
        <f>IF(E609&gt;'Fashring Assumptions'!$Q$15,0,'Fashring Assumptions'!$Q$14)</f>
        <v>0</v>
      </c>
      <c r="G610" s="15">
        <v>842</v>
      </c>
      <c r="H610" s="15">
        <f t="shared" si="66"/>
        <v>0</v>
      </c>
      <c r="I610" s="15">
        <f t="shared" si="67"/>
        <v>0</v>
      </c>
      <c r="J610" s="58">
        <f>'Fashring Assumptions'!$M$7*'Fashring Counterfactual'!F610</f>
        <v>0</v>
      </c>
      <c r="K610" s="58">
        <f>'Fashring Assumptions'!$M$5*'Fashring Assumptions'!$M$7*'Fashring Counterfactual'!E610</f>
        <v>129.51205834211919</v>
      </c>
      <c r="L610" s="58">
        <f t="shared" si="68"/>
        <v>129.51205834211919</v>
      </c>
    </row>
    <row r="611" spans="1:12" x14ac:dyDescent="0.3">
      <c r="A611" s="60">
        <v>42979</v>
      </c>
      <c r="B611" s="15">
        <f t="shared" si="63"/>
        <v>2017</v>
      </c>
      <c r="C611" s="15">
        <f t="shared" si="64"/>
        <v>9</v>
      </c>
      <c r="D611" s="15">
        <f t="shared" si="65"/>
        <v>1</v>
      </c>
      <c r="E611" s="64">
        <f t="shared" si="69"/>
        <v>1139.192933473907</v>
      </c>
      <c r="F611" s="15">
        <f>IF(E610&gt;'Fashring Assumptions'!$Q$15,0,'Fashring Assumptions'!$Q$14)</f>
        <v>0</v>
      </c>
      <c r="G611" s="15">
        <v>933</v>
      </c>
      <c r="H611" s="15">
        <f t="shared" si="66"/>
        <v>0</v>
      </c>
      <c r="I611" s="15">
        <f t="shared" si="67"/>
        <v>0</v>
      </c>
      <c r="J611" s="58">
        <f>'Fashring Assumptions'!$M$7*'Fashring Counterfactual'!F611</f>
        <v>0</v>
      </c>
      <c r="K611" s="58">
        <f>'Fashring Assumptions'!$M$5*'Fashring Assumptions'!$M$7*'Fashring Counterfactual'!E611</f>
        <v>71.19955834211919</v>
      </c>
      <c r="L611" s="58">
        <f t="shared" si="68"/>
        <v>71.19955834211919</v>
      </c>
    </row>
    <row r="612" spans="1:12" x14ac:dyDescent="0.3">
      <c r="A612" s="60">
        <v>42980</v>
      </c>
      <c r="B612" s="15">
        <f t="shared" si="63"/>
        <v>2017</v>
      </c>
      <c r="C612" s="15">
        <f t="shared" si="64"/>
        <v>9</v>
      </c>
      <c r="D612" s="15">
        <f t="shared" si="65"/>
        <v>2</v>
      </c>
      <c r="E612" s="64">
        <f t="shared" si="69"/>
        <v>5521.685475780926</v>
      </c>
      <c r="F612" s="15">
        <f>IF(E611&gt;'Fashring Assumptions'!$Q$15,0,'Fashring Assumptions'!$Q$14)</f>
        <v>5290.492542307019</v>
      </c>
      <c r="G612" s="15">
        <v>908</v>
      </c>
      <c r="H612" s="15">
        <f t="shared" si="66"/>
        <v>1</v>
      </c>
      <c r="I612" s="15">
        <f t="shared" si="67"/>
        <v>1000</v>
      </c>
      <c r="J612" s="58">
        <f>'Fashring Assumptions'!$M$7*'Fashring Counterfactual'!F612</f>
        <v>13226.231355767548</v>
      </c>
      <c r="K612" s="58">
        <f>'Fashring Assumptions'!$M$5*'Fashring Assumptions'!$M$7*'Fashring Counterfactual'!E612</f>
        <v>345.10534223630788</v>
      </c>
      <c r="L612" s="58">
        <f t="shared" si="68"/>
        <v>14571.336698003855</v>
      </c>
    </row>
    <row r="613" spans="1:12" x14ac:dyDescent="0.3">
      <c r="A613" s="60">
        <v>42981</v>
      </c>
      <c r="B613" s="15">
        <f t="shared" si="63"/>
        <v>2017</v>
      </c>
      <c r="C613" s="15">
        <f t="shared" si="64"/>
        <v>9</v>
      </c>
      <c r="D613" s="15">
        <f t="shared" si="65"/>
        <v>3</v>
      </c>
      <c r="E613" s="64">
        <f t="shared" si="69"/>
        <v>4657.685475780926</v>
      </c>
      <c r="F613" s="15">
        <f>IF(E612&gt;'Fashring Assumptions'!$Q$15,0,'Fashring Assumptions'!$Q$14)</f>
        <v>0</v>
      </c>
      <c r="G613" s="15">
        <v>864</v>
      </c>
      <c r="H613" s="15">
        <f t="shared" si="66"/>
        <v>0</v>
      </c>
      <c r="I613" s="15">
        <f t="shared" si="67"/>
        <v>0</v>
      </c>
      <c r="J613" s="58">
        <f>'Fashring Assumptions'!$M$7*'Fashring Counterfactual'!F613</f>
        <v>0</v>
      </c>
      <c r="K613" s="58">
        <f>'Fashring Assumptions'!$M$5*'Fashring Assumptions'!$M$7*'Fashring Counterfactual'!E613</f>
        <v>291.10534223630788</v>
      </c>
      <c r="L613" s="58">
        <f t="shared" si="68"/>
        <v>291.10534223630788</v>
      </c>
    </row>
    <row r="614" spans="1:12" x14ac:dyDescent="0.3">
      <c r="A614" s="60">
        <v>42982</v>
      </c>
      <c r="B614" s="15">
        <f t="shared" si="63"/>
        <v>2017</v>
      </c>
      <c r="C614" s="15">
        <f t="shared" si="64"/>
        <v>9</v>
      </c>
      <c r="D614" s="15">
        <f t="shared" si="65"/>
        <v>4</v>
      </c>
      <c r="E614" s="64">
        <f t="shared" si="69"/>
        <v>3839.685475780926</v>
      </c>
      <c r="F614" s="15">
        <f>IF(E613&gt;'Fashring Assumptions'!$Q$15,0,'Fashring Assumptions'!$Q$14)</f>
        <v>0</v>
      </c>
      <c r="G614" s="15">
        <v>818</v>
      </c>
      <c r="H614" s="15">
        <f t="shared" si="66"/>
        <v>0</v>
      </c>
      <c r="I614" s="15">
        <f t="shared" si="67"/>
        <v>0</v>
      </c>
      <c r="J614" s="58">
        <f>'Fashring Assumptions'!$M$7*'Fashring Counterfactual'!F614</f>
        <v>0</v>
      </c>
      <c r="K614" s="58">
        <f>'Fashring Assumptions'!$M$5*'Fashring Assumptions'!$M$7*'Fashring Counterfactual'!E614</f>
        <v>239.98034223630788</v>
      </c>
      <c r="L614" s="58">
        <f t="shared" si="68"/>
        <v>239.98034223630788</v>
      </c>
    </row>
    <row r="615" spans="1:12" x14ac:dyDescent="0.3">
      <c r="A615" s="60">
        <v>42983</v>
      </c>
      <c r="B615" s="15">
        <f t="shared" si="63"/>
        <v>2017</v>
      </c>
      <c r="C615" s="15">
        <f t="shared" si="64"/>
        <v>9</v>
      </c>
      <c r="D615" s="15">
        <f t="shared" si="65"/>
        <v>5</v>
      </c>
      <c r="E615" s="64">
        <f t="shared" si="69"/>
        <v>2990.685475780926</v>
      </c>
      <c r="F615" s="15">
        <f>IF(E614&gt;'Fashring Assumptions'!$Q$15,0,'Fashring Assumptions'!$Q$14)</f>
        <v>0</v>
      </c>
      <c r="G615" s="15">
        <v>849</v>
      </c>
      <c r="H615" s="15">
        <f t="shared" si="66"/>
        <v>0</v>
      </c>
      <c r="I615" s="15">
        <f t="shared" si="67"/>
        <v>0</v>
      </c>
      <c r="J615" s="58">
        <f>'Fashring Assumptions'!$M$7*'Fashring Counterfactual'!F615</f>
        <v>0</v>
      </c>
      <c r="K615" s="58">
        <f>'Fashring Assumptions'!$M$5*'Fashring Assumptions'!$M$7*'Fashring Counterfactual'!E615</f>
        <v>186.91784223630788</v>
      </c>
      <c r="L615" s="58">
        <f t="shared" si="68"/>
        <v>186.91784223630788</v>
      </c>
    </row>
    <row r="616" spans="1:12" x14ac:dyDescent="0.3">
      <c r="A616" s="60">
        <v>42984</v>
      </c>
      <c r="B616" s="15">
        <f t="shared" si="63"/>
        <v>2017</v>
      </c>
      <c r="C616" s="15">
        <f t="shared" si="64"/>
        <v>9</v>
      </c>
      <c r="D616" s="15">
        <f t="shared" si="65"/>
        <v>6</v>
      </c>
      <c r="E616" s="64">
        <f t="shared" si="69"/>
        <v>2115.685475780926</v>
      </c>
      <c r="F616" s="15">
        <f>IF(E615&gt;'Fashring Assumptions'!$Q$15,0,'Fashring Assumptions'!$Q$14)</f>
        <v>0</v>
      </c>
      <c r="G616" s="15">
        <v>875</v>
      </c>
      <c r="H616" s="15">
        <f t="shared" si="66"/>
        <v>0</v>
      </c>
      <c r="I616" s="15">
        <f t="shared" si="67"/>
        <v>0</v>
      </c>
      <c r="J616" s="58">
        <f>'Fashring Assumptions'!$M$7*'Fashring Counterfactual'!F616</f>
        <v>0</v>
      </c>
      <c r="K616" s="58">
        <f>'Fashring Assumptions'!$M$5*'Fashring Assumptions'!$M$7*'Fashring Counterfactual'!E616</f>
        <v>132.23034223630788</v>
      </c>
      <c r="L616" s="58">
        <f t="shared" si="68"/>
        <v>132.23034223630788</v>
      </c>
    </row>
    <row r="617" spans="1:12" x14ac:dyDescent="0.3">
      <c r="A617" s="60">
        <v>42985</v>
      </c>
      <c r="B617" s="15">
        <f t="shared" si="63"/>
        <v>2017</v>
      </c>
      <c r="C617" s="15">
        <f t="shared" si="64"/>
        <v>9</v>
      </c>
      <c r="D617" s="15">
        <f t="shared" si="65"/>
        <v>7</v>
      </c>
      <c r="E617" s="64">
        <f t="shared" si="69"/>
        <v>1238.685475780926</v>
      </c>
      <c r="F617" s="15">
        <f>IF(E616&gt;'Fashring Assumptions'!$Q$15,0,'Fashring Assumptions'!$Q$14)</f>
        <v>0</v>
      </c>
      <c r="G617" s="15">
        <v>877</v>
      </c>
      <c r="H617" s="15">
        <f t="shared" si="66"/>
        <v>0</v>
      </c>
      <c r="I617" s="15">
        <f t="shared" si="67"/>
        <v>0</v>
      </c>
      <c r="J617" s="58">
        <f>'Fashring Assumptions'!$M$7*'Fashring Counterfactual'!F617</f>
        <v>0</v>
      </c>
      <c r="K617" s="58">
        <f>'Fashring Assumptions'!$M$5*'Fashring Assumptions'!$M$7*'Fashring Counterfactual'!E617</f>
        <v>77.417842236307877</v>
      </c>
      <c r="L617" s="58">
        <f t="shared" si="68"/>
        <v>77.417842236307877</v>
      </c>
    </row>
    <row r="618" spans="1:12" x14ac:dyDescent="0.3">
      <c r="A618" s="60">
        <v>42986</v>
      </c>
      <c r="B618" s="15">
        <f t="shared" si="63"/>
        <v>2017</v>
      </c>
      <c r="C618" s="15">
        <f t="shared" si="64"/>
        <v>9</v>
      </c>
      <c r="D618" s="15">
        <f t="shared" si="65"/>
        <v>8</v>
      </c>
      <c r="E618" s="64">
        <f t="shared" si="69"/>
        <v>5663.178018087945</v>
      </c>
      <c r="F618" s="15">
        <f>IF(E617&gt;'Fashring Assumptions'!$Q$15,0,'Fashring Assumptions'!$Q$14)</f>
        <v>5290.492542307019</v>
      </c>
      <c r="G618" s="15">
        <v>866</v>
      </c>
      <c r="H618" s="15">
        <f t="shared" si="66"/>
        <v>1</v>
      </c>
      <c r="I618" s="15">
        <f t="shared" si="67"/>
        <v>1000</v>
      </c>
      <c r="J618" s="58">
        <f>'Fashring Assumptions'!$M$7*'Fashring Counterfactual'!F618</f>
        <v>13226.231355767548</v>
      </c>
      <c r="K618" s="58">
        <f>'Fashring Assumptions'!$M$5*'Fashring Assumptions'!$M$7*'Fashring Counterfactual'!E618</f>
        <v>353.94862613049656</v>
      </c>
      <c r="L618" s="58">
        <f t="shared" si="68"/>
        <v>14580.179981898045</v>
      </c>
    </row>
    <row r="619" spans="1:12" x14ac:dyDescent="0.3">
      <c r="A619" s="60">
        <v>42987</v>
      </c>
      <c r="B619" s="15">
        <f t="shared" si="63"/>
        <v>2017</v>
      </c>
      <c r="C619" s="15">
        <f t="shared" si="64"/>
        <v>9</v>
      </c>
      <c r="D619" s="15">
        <f t="shared" si="65"/>
        <v>9</v>
      </c>
      <c r="E619" s="64">
        <f t="shared" si="69"/>
        <v>4769.178018087945</v>
      </c>
      <c r="F619" s="15">
        <f>IF(E618&gt;'Fashring Assumptions'!$Q$15,0,'Fashring Assumptions'!$Q$14)</f>
        <v>0</v>
      </c>
      <c r="G619" s="15">
        <v>894</v>
      </c>
      <c r="H619" s="15">
        <f t="shared" si="66"/>
        <v>0</v>
      </c>
      <c r="I619" s="15">
        <f t="shared" si="67"/>
        <v>0</v>
      </c>
      <c r="J619" s="58">
        <f>'Fashring Assumptions'!$M$7*'Fashring Counterfactual'!F619</f>
        <v>0</v>
      </c>
      <c r="K619" s="58">
        <f>'Fashring Assumptions'!$M$5*'Fashring Assumptions'!$M$7*'Fashring Counterfactual'!E619</f>
        <v>298.07362613049656</v>
      </c>
      <c r="L619" s="58">
        <f t="shared" si="68"/>
        <v>298.07362613049656</v>
      </c>
    </row>
    <row r="620" spans="1:12" x14ac:dyDescent="0.3">
      <c r="A620" s="60">
        <v>42988</v>
      </c>
      <c r="B620" s="15">
        <f t="shared" si="63"/>
        <v>2017</v>
      </c>
      <c r="C620" s="15">
        <f t="shared" si="64"/>
        <v>9</v>
      </c>
      <c r="D620" s="15">
        <f t="shared" si="65"/>
        <v>10</v>
      </c>
      <c r="E620" s="64">
        <f t="shared" si="69"/>
        <v>3920.178018087945</v>
      </c>
      <c r="F620" s="15">
        <f>IF(E619&gt;'Fashring Assumptions'!$Q$15,0,'Fashring Assumptions'!$Q$14)</f>
        <v>0</v>
      </c>
      <c r="G620" s="15">
        <v>849</v>
      </c>
      <c r="H620" s="15">
        <f t="shared" si="66"/>
        <v>0</v>
      </c>
      <c r="I620" s="15">
        <f t="shared" si="67"/>
        <v>0</v>
      </c>
      <c r="J620" s="58">
        <f>'Fashring Assumptions'!$M$7*'Fashring Counterfactual'!F620</f>
        <v>0</v>
      </c>
      <c r="K620" s="58">
        <f>'Fashring Assumptions'!$M$5*'Fashring Assumptions'!$M$7*'Fashring Counterfactual'!E620</f>
        <v>245.01112613049656</v>
      </c>
      <c r="L620" s="58">
        <f t="shared" si="68"/>
        <v>245.01112613049656</v>
      </c>
    </row>
    <row r="621" spans="1:12" x14ac:dyDescent="0.3">
      <c r="A621" s="60">
        <v>42989</v>
      </c>
      <c r="B621" s="15">
        <f t="shared" si="63"/>
        <v>2017</v>
      </c>
      <c r="C621" s="15">
        <f t="shared" si="64"/>
        <v>9</v>
      </c>
      <c r="D621" s="15">
        <f t="shared" si="65"/>
        <v>11</v>
      </c>
      <c r="E621" s="64">
        <f t="shared" si="69"/>
        <v>3016.178018087945</v>
      </c>
      <c r="F621" s="15">
        <f>IF(E620&gt;'Fashring Assumptions'!$Q$15,0,'Fashring Assumptions'!$Q$14)</f>
        <v>0</v>
      </c>
      <c r="G621" s="15">
        <v>904</v>
      </c>
      <c r="H621" s="15">
        <f t="shared" si="66"/>
        <v>0</v>
      </c>
      <c r="I621" s="15">
        <f t="shared" si="67"/>
        <v>0</v>
      </c>
      <c r="J621" s="58">
        <f>'Fashring Assumptions'!$M$7*'Fashring Counterfactual'!F621</f>
        <v>0</v>
      </c>
      <c r="K621" s="58">
        <f>'Fashring Assumptions'!$M$5*'Fashring Assumptions'!$M$7*'Fashring Counterfactual'!E621</f>
        <v>188.51112613049656</v>
      </c>
      <c r="L621" s="58">
        <f t="shared" si="68"/>
        <v>188.51112613049656</v>
      </c>
    </row>
    <row r="622" spans="1:12" x14ac:dyDescent="0.3">
      <c r="A622" s="60">
        <v>42990</v>
      </c>
      <c r="B622" s="15">
        <f t="shared" si="63"/>
        <v>2017</v>
      </c>
      <c r="C622" s="15">
        <f t="shared" si="64"/>
        <v>9</v>
      </c>
      <c r="D622" s="15">
        <f t="shared" si="65"/>
        <v>12</v>
      </c>
      <c r="E622" s="64">
        <f t="shared" si="69"/>
        <v>2118.178018087945</v>
      </c>
      <c r="F622" s="15">
        <f>IF(E621&gt;'Fashring Assumptions'!$Q$15,0,'Fashring Assumptions'!$Q$14)</f>
        <v>0</v>
      </c>
      <c r="G622" s="15">
        <v>898</v>
      </c>
      <c r="H622" s="15">
        <f t="shared" si="66"/>
        <v>0</v>
      </c>
      <c r="I622" s="15">
        <f t="shared" si="67"/>
        <v>0</v>
      </c>
      <c r="J622" s="58">
        <f>'Fashring Assumptions'!$M$7*'Fashring Counterfactual'!F622</f>
        <v>0</v>
      </c>
      <c r="K622" s="58">
        <f>'Fashring Assumptions'!$M$5*'Fashring Assumptions'!$M$7*'Fashring Counterfactual'!E622</f>
        <v>132.38612613049656</v>
      </c>
      <c r="L622" s="58">
        <f t="shared" si="68"/>
        <v>132.38612613049656</v>
      </c>
    </row>
    <row r="623" spans="1:12" x14ac:dyDescent="0.3">
      <c r="A623" s="60">
        <v>42991</v>
      </c>
      <c r="B623" s="15">
        <f t="shared" si="63"/>
        <v>2017</v>
      </c>
      <c r="C623" s="15">
        <f t="shared" si="64"/>
        <v>9</v>
      </c>
      <c r="D623" s="15">
        <f t="shared" si="65"/>
        <v>13</v>
      </c>
      <c r="E623" s="64">
        <f t="shared" si="69"/>
        <v>1267.178018087945</v>
      </c>
      <c r="F623" s="15">
        <f>IF(E622&gt;'Fashring Assumptions'!$Q$15,0,'Fashring Assumptions'!$Q$14)</f>
        <v>0</v>
      </c>
      <c r="G623" s="15">
        <v>851</v>
      </c>
      <c r="H623" s="15">
        <f t="shared" si="66"/>
        <v>0</v>
      </c>
      <c r="I623" s="15">
        <f t="shared" si="67"/>
        <v>0</v>
      </c>
      <c r="J623" s="58">
        <f>'Fashring Assumptions'!$M$7*'Fashring Counterfactual'!F623</f>
        <v>0</v>
      </c>
      <c r="K623" s="58">
        <f>'Fashring Assumptions'!$M$5*'Fashring Assumptions'!$M$7*'Fashring Counterfactual'!E623</f>
        <v>79.198626130496564</v>
      </c>
      <c r="L623" s="58">
        <f t="shared" si="68"/>
        <v>79.198626130496564</v>
      </c>
    </row>
    <row r="624" spans="1:12" x14ac:dyDescent="0.3">
      <c r="A624" s="60">
        <v>42992</v>
      </c>
      <c r="B624" s="15">
        <f t="shared" si="63"/>
        <v>2017</v>
      </c>
      <c r="C624" s="15">
        <f t="shared" si="64"/>
        <v>9</v>
      </c>
      <c r="D624" s="15">
        <f t="shared" si="65"/>
        <v>14</v>
      </c>
      <c r="E624" s="64">
        <f t="shared" si="69"/>
        <v>5720.670560394964</v>
      </c>
      <c r="F624" s="15">
        <f>IF(E623&gt;'Fashring Assumptions'!$Q$15,0,'Fashring Assumptions'!$Q$14)</f>
        <v>5290.492542307019</v>
      </c>
      <c r="G624" s="15">
        <v>837</v>
      </c>
      <c r="H624" s="15">
        <f t="shared" si="66"/>
        <v>1</v>
      </c>
      <c r="I624" s="15">
        <f t="shared" si="67"/>
        <v>1000</v>
      </c>
      <c r="J624" s="58">
        <f>'Fashring Assumptions'!$M$7*'Fashring Counterfactual'!F624</f>
        <v>13226.231355767548</v>
      </c>
      <c r="K624" s="58">
        <f>'Fashring Assumptions'!$M$5*'Fashring Assumptions'!$M$7*'Fashring Counterfactual'!E624</f>
        <v>357.54191002468525</v>
      </c>
      <c r="L624" s="58">
        <f t="shared" si="68"/>
        <v>14583.773265792233</v>
      </c>
    </row>
    <row r="625" spans="1:12" x14ac:dyDescent="0.3">
      <c r="A625" s="60">
        <v>42993</v>
      </c>
      <c r="B625" s="15">
        <f t="shared" si="63"/>
        <v>2017</v>
      </c>
      <c r="C625" s="15">
        <f t="shared" si="64"/>
        <v>9</v>
      </c>
      <c r="D625" s="15">
        <f t="shared" si="65"/>
        <v>15</v>
      </c>
      <c r="E625" s="64">
        <f t="shared" si="69"/>
        <v>4815.670560394964</v>
      </c>
      <c r="F625" s="15">
        <f>IF(E624&gt;'Fashring Assumptions'!$Q$15,0,'Fashring Assumptions'!$Q$14)</f>
        <v>0</v>
      </c>
      <c r="G625" s="15">
        <v>905</v>
      </c>
      <c r="H625" s="15">
        <f t="shared" si="66"/>
        <v>0</v>
      </c>
      <c r="I625" s="15">
        <f t="shared" si="67"/>
        <v>0</v>
      </c>
      <c r="J625" s="58">
        <f>'Fashring Assumptions'!$M$7*'Fashring Counterfactual'!F625</f>
        <v>0</v>
      </c>
      <c r="K625" s="58">
        <f>'Fashring Assumptions'!$M$5*'Fashring Assumptions'!$M$7*'Fashring Counterfactual'!E625</f>
        <v>300.97941002468525</v>
      </c>
      <c r="L625" s="58">
        <f t="shared" si="68"/>
        <v>300.97941002468525</v>
      </c>
    </row>
    <row r="626" spans="1:12" x14ac:dyDescent="0.3">
      <c r="A626" s="60">
        <v>42994</v>
      </c>
      <c r="B626" s="15">
        <f t="shared" si="63"/>
        <v>2017</v>
      </c>
      <c r="C626" s="15">
        <f t="shared" si="64"/>
        <v>9</v>
      </c>
      <c r="D626" s="15">
        <f t="shared" si="65"/>
        <v>16</v>
      </c>
      <c r="E626" s="64">
        <f t="shared" si="69"/>
        <v>3956.670560394964</v>
      </c>
      <c r="F626" s="15">
        <f>IF(E625&gt;'Fashring Assumptions'!$Q$15,0,'Fashring Assumptions'!$Q$14)</f>
        <v>0</v>
      </c>
      <c r="G626" s="15">
        <v>859</v>
      </c>
      <c r="H626" s="15">
        <f t="shared" si="66"/>
        <v>0</v>
      </c>
      <c r="I626" s="15">
        <f t="shared" si="67"/>
        <v>0</v>
      </c>
      <c r="J626" s="58">
        <f>'Fashring Assumptions'!$M$7*'Fashring Counterfactual'!F626</f>
        <v>0</v>
      </c>
      <c r="K626" s="58">
        <f>'Fashring Assumptions'!$M$5*'Fashring Assumptions'!$M$7*'Fashring Counterfactual'!E626</f>
        <v>247.29191002468525</v>
      </c>
      <c r="L626" s="58">
        <f t="shared" si="68"/>
        <v>247.29191002468525</v>
      </c>
    </row>
    <row r="627" spans="1:12" x14ac:dyDescent="0.3">
      <c r="A627" s="60">
        <v>42995</v>
      </c>
      <c r="B627" s="15">
        <f t="shared" si="63"/>
        <v>2017</v>
      </c>
      <c r="C627" s="15">
        <f t="shared" si="64"/>
        <v>9</v>
      </c>
      <c r="D627" s="15">
        <f t="shared" si="65"/>
        <v>17</v>
      </c>
      <c r="E627" s="64">
        <f t="shared" si="69"/>
        <v>3072.670560394964</v>
      </c>
      <c r="F627" s="15">
        <f>IF(E626&gt;'Fashring Assumptions'!$Q$15,0,'Fashring Assumptions'!$Q$14)</f>
        <v>0</v>
      </c>
      <c r="G627" s="15">
        <v>884</v>
      </c>
      <c r="H627" s="15">
        <f t="shared" si="66"/>
        <v>0</v>
      </c>
      <c r="I627" s="15">
        <f t="shared" si="67"/>
        <v>0</v>
      </c>
      <c r="J627" s="58">
        <f>'Fashring Assumptions'!$M$7*'Fashring Counterfactual'!F627</f>
        <v>0</v>
      </c>
      <c r="K627" s="58">
        <f>'Fashring Assumptions'!$M$5*'Fashring Assumptions'!$M$7*'Fashring Counterfactual'!E627</f>
        <v>192.04191002468525</v>
      </c>
      <c r="L627" s="58">
        <f t="shared" si="68"/>
        <v>192.04191002468525</v>
      </c>
    </row>
    <row r="628" spans="1:12" x14ac:dyDescent="0.3">
      <c r="A628" s="60">
        <v>42996</v>
      </c>
      <c r="B628" s="15">
        <f t="shared" si="63"/>
        <v>2017</v>
      </c>
      <c r="C628" s="15">
        <f t="shared" si="64"/>
        <v>9</v>
      </c>
      <c r="D628" s="15">
        <f t="shared" si="65"/>
        <v>18</v>
      </c>
      <c r="E628" s="64">
        <f t="shared" si="69"/>
        <v>2210.670560394964</v>
      </c>
      <c r="F628" s="15">
        <f>IF(E627&gt;'Fashring Assumptions'!$Q$15,0,'Fashring Assumptions'!$Q$14)</f>
        <v>0</v>
      </c>
      <c r="G628" s="15">
        <v>862</v>
      </c>
      <c r="H628" s="15">
        <f t="shared" si="66"/>
        <v>0</v>
      </c>
      <c r="I628" s="15">
        <f t="shared" si="67"/>
        <v>0</v>
      </c>
      <c r="J628" s="58">
        <f>'Fashring Assumptions'!$M$7*'Fashring Counterfactual'!F628</f>
        <v>0</v>
      </c>
      <c r="K628" s="58">
        <f>'Fashring Assumptions'!$M$5*'Fashring Assumptions'!$M$7*'Fashring Counterfactual'!E628</f>
        <v>138.16691002468525</v>
      </c>
      <c r="L628" s="58">
        <f t="shared" si="68"/>
        <v>138.16691002468525</v>
      </c>
    </row>
    <row r="629" spans="1:12" x14ac:dyDescent="0.3">
      <c r="A629" s="60">
        <v>42997</v>
      </c>
      <c r="B629" s="15">
        <f t="shared" si="63"/>
        <v>2017</v>
      </c>
      <c r="C629" s="15">
        <f t="shared" si="64"/>
        <v>9</v>
      </c>
      <c r="D629" s="15">
        <f t="shared" si="65"/>
        <v>19</v>
      </c>
      <c r="E629" s="64">
        <f t="shared" si="69"/>
        <v>1387.670560394964</v>
      </c>
      <c r="F629" s="15">
        <f>IF(E628&gt;'Fashring Assumptions'!$Q$15,0,'Fashring Assumptions'!$Q$14)</f>
        <v>0</v>
      </c>
      <c r="G629" s="15">
        <v>823</v>
      </c>
      <c r="H629" s="15">
        <f t="shared" si="66"/>
        <v>0</v>
      </c>
      <c r="I629" s="15">
        <f t="shared" si="67"/>
        <v>0</v>
      </c>
      <c r="J629" s="58">
        <f>'Fashring Assumptions'!$M$7*'Fashring Counterfactual'!F629</f>
        <v>0</v>
      </c>
      <c r="K629" s="58">
        <f>'Fashring Assumptions'!$M$5*'Fashring Assumptions'!$M$7*'Fashring Counterfactual'!E629</f>
        <v>86.729410024685251</v>
      </c>
      <c r="L629" s="58">
        <f t="shared" si="68"/>
        <v>86.729410024685251</v>
      </c>
    </row>
    <row r="630" spans="1:12" x14ac:dyDescent="0.3">
      <c r="A630" s="60">
        <v>42998</v>
      </c>
      <c r="B630" s="15">
        <f t="shared" si="63"/>
        <v>2017</v>
      </c>
      <c r="C630" s="15">
        <f t="shared" si="64"/>
        <v>9</v>
      </c>
      <c r="D630" s="15">
        <f t="shared" si="65"/>
        <v>20</v>
      </c>
      <c r="E630" s="64">
        <f t="shared" si="69"/>
        <v>5844.163102701983</v>
      </c>
      <c r="F630" s="15">
        <f>IF(E629&gt;'Fashring Assumptions'!$Q$15,0,'Fashring Assumptions'!$Q$14)</f>
        <v>5290.492542307019</v>
      </c>
      <c r="G630" s="15">
        <v>834</v>
      </c>
      <c r="H630" s="15">
        <f t="shared" si="66"/>
        <v>1</v>
      </c>
      <c r="I630" s="15">
        <f t="shared" si="67"/>
        <v>1000</v>
      </c>
      <c r="J630" s="58">
        <f>'Fashring Assumptions'!$M$7*'Fashring Counterfactual'!F630</f>
        <v>13226.231355767548</v>
      </c>
      <c r="K630" s="58">
        <f>'Fashring Assumptions'!$M$5*'Fashring Assumptions'!$M$7*'Fashring Counterfactual'!E630</f>
        <v>365.26019391887394</v>
      </c>
      <c r="L630" s="58">
        <f t="shared" si="68"/>
        <v>14591.491549686421</v>
      </c>
    </row>
    <row r="631" spans="1:12" x14ac:dyDescent="0.3">
      <c r="A631" s="60">
        <v>42999</v>
      </c>
      <c r="B631" s="15">
        <f t="shared" si="63"/>
        <v>2017</v>
      </c>
      <c r="C631" s="15">
        <f t="shared" si="64"/>
        <v>9</v>
      </c>
      <c r="D631" s="15">
        <f t="shared" si="65"/>
        <v>21</v>
      </c>
      <c r="E631" s="64">
        <f t="shared" si="69"/>
        <v>4935.163102701983</v>
      </c>
      <c r="F631" s="15">
        <f>IF(E630&gt;'Fashring Assumptions'!$Q$15,0,'Fashring Assumptions'!$Q$14)</f>
        <v>0</v>
      </c>
      <c r="G631" s="15">
        <v>909</v>
      </c>
      <c r="H631" s="15">
        <f t="shared" si="66"/>
        <v>0</v>
      </c>
      <c r="I631" s="15">
        <f t="shared" si="67"/>
        <v>0</v>
      </c>
      <c r="J631" s="58">
        <f>'Fashring Assumptions'!$M$7*'Fashring Counterfactual'!F631</f>
        <v>0</v>
      </c>
      <c r="K631" s="58">
        <f>'Fashring Assumptions'!$M$5*'Fashring Assumptions'!$M$7*'Fashring Counterfactual'!E631</f>
        <v>308.44769391887394</v>
      </c>
      <c r="L631" s="58">
        <f t="shared" si="68"/>
        <v>308.44769391887394</v>
      </c>
    </row>
    <row r="632" spans="1:12" x14ac:dyDescent="0.3">
      <c r="A632" s="60">
        <v>43000</v>
      </c>
      <c r="B632" s="15">
        <f t="shared" si="63"/>
        <v>2017</v>
      </c>
      <c r="C632" s="15">
        <f t="shared" si="64"/>
        <v>9</v>
      </c>
      <c r="D632" s="15">
        <f t="shared" si="65"/>
        <v>22</v>
      </c>
      <c r="E632" s="64">
        <f t="shared" si="69"/>
        <v>4070.163102701983</v>
      </c>
      <c r="F632" s="15">
        <f>IF(E631&gt;'Fashring Assumptions'!$Q$15,0,'Fashring Assumptions'!$Q$14)</f>
        <v>0</v>
      </c>
      <c r="G632" s="15">
        <v>865</v>
      </c>
      <c r="H632" s="15">
        <f t="shared" si="66"/>
        <v>0</v>
      </c>
      <c r="I632" s="15">
        <f t="shared" si="67"/>
        <v>0</v>
      </c>
      <c r="J632" s="58">
        <f>'Fashring Assumptions'!$M$7*'Fashring Counterfactual'!F632</f>
        <v>0</v>
      </c>
      <c r="K632" s="58">
        <f>'Fashring Assumptions'!$M$5*'Fashring Assumptions'!$M$7*'Fashring Counterfactual'!E632</f>
        <v>254.38519391887394</v>
      </c>
      <c r="L632" s="58">
        <f t="shared" si="68"/>
        <v>254.38519391887394</v>
      </c>
    </row>
    <row r="633" spans="1:12" x14ac:dyDescent="0.3">
      <c r="A633" s="60">
        <v>43001</v>
      </c>
      <c r="B633" s="15">
        <f t="shared" si="63"/>
        <v>2017</v>
      </c>
      <c r="C633" s="15">
        <f t="shared" si="64"/>
        <v>9</v>
      </c>
      <c r="D633" s="15">
        <f t="shared" si="65"/>
        <v>23</v>
      </c>
      <c r="E633" s="64">
        <f t="shared" si="69"/>
        <v>3195.163102701983</v>
      </c>
      <c r="F633" s="15">
        <f>IF(E632&gt;'Fashring Assumptions'!$Q$15,0,'Fashring Assumptions'!$Q$14)</f>
        <v>0</v>
      </c>
      <c r="G633" s="15">
        <v>875</v>
      </c>
      <c r="H633" s="15">
        <f t="shared" si="66"/>
        <v>0</v>
      </c>
      <c r="I633" s="15">
        <f t="shared" si="67"/>
        <v>0</v>
      </c>
      <c r="J633" s="58">
        <f>'Fashring Assumptions'!$M$7*'Fashring Counterfactual'!F633</f>
        <v>0</v>
      </c>
      <c r="K633" s="58">
        <f>'Fashring Assumptions'!$M$5*'Fashring Assumptions'!$M$7*'Fashring Counterfactual'!E633</f>
        <v>199.69769391887394</v>
      </c>
      <c r="L633" s="58">
        <f t="shared" si="68"/>
        <v>199.69769391887394</v>
      </c>
    </row>
    <row r="634" spans="1:12" x14ac:dyDescent="0.3">
      <c r="A634" s="60">
        <v>43002</v>
      </c>
      <c r="B634" s="15">
        <f t="shared" si="63"/>
        <v>2017</v>
      </c>
      <c r="C634" s="15">
        <f t="shared" si="64"/>
        <v>9</v>
      </c>
      <c r="D634" s="15">
        <f t="shared" si="65"/>
        <v>24</v>
      </c>
      <c r="E634" s="64">
        <f t="shared" si="69"/>
        <v>2324.163102701983</v>
      </c>
      <c r="F634" s="15">
        <f>IF(E633&gt;'Fashring Assumptions'!$Q$15,0,'Fashring Assumptions'!$Q$14)</f>
        <v>0</v>
      </c>
      <c r="G634" s="15">
        <v>871</v>
      </c>
      <c r="H634" s="15">
        <f t="shared" si="66"/>
        <v>0</v>
      </c>
      <c r="I634" s="15">
        <f t="shared" si="67"/>
        <v>0</v>
      </c>
      <c r="J634" s="58">
        <f>'Fashring Assumptions'!$M$7*'Fashring Counterfactual'!F634</f>
        <v>0</v>
      </c>
      <c r="K634" s="58">
        <f>'Fashring Assumptions'!$M$5*'Fashring Assumptions'!$M$7*'Fashring Counterfactual'!E634</f>
        <v>145.26019391887394</v>
      </c>
      <c r="L634" s="58">
        <f t="shared" si="68"/>
        <v>145.26019391887394</v>
      </c>
    </row>
    <row r="635" spans="1:12" x14ac:dyDescent="0.3">
      <c r="A635" s="60">
        <v>43003</v>
      </c>
      <c r="B635" s="15">
        <f t="shared" si="63"/>
        <v>2017</v>
      </c>
      <c r="C635" s="15">
        <f t="shared" si="64"/>
        <v>9</v>
      </c>
      <c r="D635" s="15">
        <f t="shared" si="65"/>
        <v>25</v>
      </c>
      <c r="E635" s="64">
        <f t="shared" si="69"/>
        <v>1789.163102701983</v>
      </c>
      <c r="F635" s="15">
        <f>IF(E634&gt;'Fashring Assumptions'!$Q$13,0,'Fashring Assumptions'!$Q$12)</f>
        <v>0</v>
      </c>
      <c r="G635" s="15">
        <v>535</v>
      </c>
      <c r="H635" s="15">
        <f t="shared" si="66"/>
        <v>0</v>
      </c>
      <c r="I635" s="15">
        <f t="shared" si="67"/>
        <v>0</v>
      </c>
      <c r="J635" s="58">
        <f>'Fashring Assumptions'!$M$7*'Fashring Counterfactual'!F635</f>
        <v>0</v>
      </c>
      <c r="K635" s="58">
        <f>'Fashring Assumptions'!$M$5*'Fashring Assumptions'!$M$7*'Fashring Counterfactual'!E635</f>
        <v>111.82269391887394</v>
      </c>
      <c r="L635" s="58">
        <f t="shared" si="68"/>
        <v>111.82269391887394</v>
      </c>
    </row>
    <row r="636" spans="1:12" x14ac:dyDescent="0.3">
      <c r="A636" s="60">
        <v>43004</v>
      </c>
      <c r="B636" s="15">
        <f t="shared" si="63"/>
        <v>2017</v>
      </c>
      <c r="C636" s="15">
        <f t="shared" si="64"/>
        <v>9</v>
      </c>
      <c r="D636" s="15">
        <f t="shared" si="65"/>
        <v>26</v>
      </c>
      <c r="E636" s="64">
        <f t="shared" si="69"/>
        <v>1171.163102701983</v>
      </c>
      <c r="F636" s="15">
        <f>IF(E635&gt;'Fashring Assumptions'!$Q$13,0,'Fashring Assumptions'!$Q$12)</f>
        <v>0</v>
      </c>
      <c r="G636" s="15">
        <v>618</v>
      </c>
      <c r="H636" s="15">
        <f t="shared" si="66"/>
        <v>0</v>
      </c>
      <c r="I636" s="15">
        <f t="shared" si="67"/>
        <v>0</v>
      </c>
      <c r="J636" s="58">
        <f>'Fashring Assumptions'!$M$7*'Fashring Counterfactual'!F636</f>
        <v>0</v>
      </c>
      <c r="K636" s="58">
        <f>'Fashring Assumptions'!$M$5*'Fashring Assumptions'!$M$7*'Fashring Counterfactual'!E636</f>
        <v>73.197693918873938</v>
      </c>
      <c r="L636" s="58">
        <f t="shared" si="68"/>
        <v>73.197693918873938</v>
      </c>
    </row>
    <row r="637" spans="1:12" x14ac:dyDescent="0.3">
      <c r="A637" s="60">
        <v>43005</v>
      </c>
      <c r="B637" s="15">
        <f t="shared" si="63"/>
        <v>2017</v>
      </c>
      <c r="C637" s="15">
        <f t="shared" si="64"/>
        <v>9</v>
      </c>
      <c r="D637" s="15">
        <f t="shared" si="65"/>
        <v>27</v>
      </c>
      <c r="E637" s="64">
        <f t="shared" si="69"/>
        <v>4881.3131339319361</v>
      </c>
      <c r="F637" s="15">
        <f>IF(E636&gt;'Fashring Assumptions'!$Q$13,0,'Fashring Assumptions'!$Q$12)</f>
        <v>4292.1500312299531</v>
      </c>
      <c r="G637" s="15">
        <v>582</v>
      </c>
      <c r="H637" s="15">
        <f t="shared" si="66"/>
        <v>1</v>
      </c>
      <c r="I637" s="15">
        <f t="shared" si="67"/>
        <v>1000</v>
      </c>
      <c r="J637" s="58">
        <f>'Fashring Assumptions'!$M$7*'Fashring Counterfactual'!F637</f>
        <v>10730.375078074883</v>
      </c>
      <c r="K637" s="58">
        <f>'Fashring Assumptions'!$M$5*'Fashring Assumptions'!$M$7*'Fashring Counterfactual'!E637</f>
        <v>305.08207087074601</v>
      </c>
      <c r="L637" s="58">
        <f t="shared" si="68"/>
        <v>12035.457148945628</v>
      </c>
    </row>
    <row r="638" spans="1:12" x14ac:dyDescent="0.3">
      <c r="A638" s="60">
        <v>43006</v>
      </c>
      <c r="B638" s="15">
        <f t="shared" si="63"/>
        <v>2017</v>
      </c>
      <c r="C638" s="15">
        <f t="shared" si="64"/>
        <v>9</v>
      </c>
      <c r="D638" s="15">
        <f t="shared" si="65"/>
        <v>28</v>
      </c>
      <c r="E638" s="64">
        <f t="shared" si="69"/>
        <v>4355.3131339319361</v>
      </c>
      <c r="F638" s="15">
        <f>IF(E637&gt;'Fashring Assumptions'!$Q$13,0,'Fashring Assumptions'!$Q$12)</f>
        <v>0</v>
      </c>
      <c r="G638" s="15">
        <v>526</v>
      </c>
      <c r="H638" s="15">
        <f t="shared" si="66"/>
        <v>0</v>
      </c>
      <c r="I638" s="15">
        <f t="shared" si="67"/>
        <v>0</v>
      </c>
      <c r="J638" s="58">
        <f>'Fashring Assumptions'!$M$7*'Fashring Counterfactual'!F638</f>
        <v>0</v>
      </c>
      <c r="K638" s="58">
        <f>'Fashring Assumptions'!$M$5*'Fashring Assumptions'!$M$7*'Fashring Counterfactual'!E638</f>
        <v>272.20707087074601</v>
      </c>
      <c r="L638" s="58">
        <f t="shared" si="68"/>
        <v>272.20707087074601</v>
      </c>
    </row>
    <row r="639" spans="1:12" x14ac:dyDescent="0.3">
      <c r="A639" s="60">
        <v>43007</v>
      </c>
      <c r="B639" s="15">
        <f t="shared" si="63"/>
        <v>2017</v>
      </c>
      <c r="C639" s="15">
        <f t="shared" si="64"/>
        <v>9</v>
      </c>
      <c r="D639" s="15">
        <f t="shared" si="65"/>
        <v>29</v>
      </c>
      <c r="E639" s="64">
        <f t="shared" si="69"/>
        <v>3816.3131339319361</v>
      </c>
      <c r="F639" s="15">
        <f>IF(E638&gt;'Fashring Assumptions'!$Q$13,0,'Fashring Assumptions'!$Q$12)</f>
        <v>0</v>
      </c>
      <c r="G639" s="15">
        <v>539</v>
      </c>
      <c r="H639" s="15">
        <f t="shared" si="66"/>
        <v>0</v>
      </c>
      <c r="I639" s="15">
        <f t="shared" si="67"/>
        <v>0</v>
      </c>
      <c r="J639" s="58">
        <f>'Fashring Assumptions'!$M$7*'Fashring Counterfactual'!F639</f>
        <v>0</v>
      </c>
      <c r="K639" s="58">
        <f>'Fashring Assumptions'!$M$5*'Fashring Assumptions'!$M$7*'Fashring Counterfactual'!E639</f>
        <v>238.51957087074601</v>
      </c>
      <c r="L639" s="58">
        <f t="shared" si="68"/>
        <v>238.51957087074601</v>
      </c>
    </row>
    <row r="640" spans="1:12" x14ac:dyDescent="0.3">
      <c r="A640" s="60">
        <v>43008</v>
      </c>
      <c r="B640" s="15">
        <f t="shared" si="63"/>
        <v>2017</v>
      </c>
      <c r="C640" s="15">
        <f t="shared" si="64"/>
        <v>9</v>
      </c>
      <c r="D640" s="15">
        <f t="shared" si="65"/>
        <v>30</v>
      </c>
      <c r="E640" s="64">
        <f t="shared" si="69"/>
        <v>3231.3131339319361</v>
      </c>
      <c r="F640" s="15">
        <f>IF(E639&gt;'Fashring Assumptions'!$Q$13,0,'Fashring Assumptions'!$Q$12)</f>
        <v>0</v>
      </c>
      <c r="G640" s="15">
        <v>585</v>
      </c>
      <c r="H640" s="15">
        <f t="shared" si="66"/>
        <v>0</v>
      </c>
      <c r="I640" s="15">
        <f t="shared" si="67"/>
        <v>0</v>
      </c>
      <c r="J640" s="58">
        <f>'Fashring Assumptions'!$M$7*'Fashring Counterfactual'!F640</f>
        <v>0</v>
      </c>
      <c r="K640" s="58">
        <f>'Fashring Assumptions'!$M$5*'Fashring Assumptions'!$M$7*'Fashring Counterfactual'!E640</f>
        <v>201.95707087074601</v>
      </c>
      <c r="L640" s="58">
        <f t="shared" si="68"/>
        <v>201.95707087074601</v>
      </c>
    </row>
    <row r="641" spans="1:12" x14ac:dyDescent="0.3">
      <c r="A641" s="60">
        <v>43009</v>
      </c>
      <c r="B641" s="15">
        <f t="shared" si="63"/>
        <v>2017</v>
      </c>
      <c r="C641" s="15">
        <f t="shared" si="64"/>
        <v>10</v>
      </c>
      <c r="D641" s="15">
        <f t="shared" si="65"/>
        <v>1</v>
      </c>
      <c r="E641" s="64">
        <f t="shared" si="69"/>
        <v>2625.3131339319361</v>
      </c>
      <c r="F641" s="15">
        <f>IF(E640&gt;'Fashring Assumptions'!$Q$13,0,'Fashring Assumptions'!$Q$12)</f>
        <v>0</v>
      </c>
      <c r="G641" s="15">
        <v>606</v>
      </c>
      <c r="H641" s="15">
        <f t="shared" si="66"/>
        <v>0</v>
      </c>
      <c r="I641" s="15">
        <f t="shared" si="67"/>
        <v>0</v>
      </c>
      <c r="J641" s="58">
        <f>'Fashring Assumptions'!$M$7*'Fashring Counterfactual'!F641</f>
        <v>0</v>
      </c>
      <c r="K641" s="58">
        <f>'Fashring Assumptions'!$M$5*'Fashring Assumptions'!$M$7*'Fashring Counterfactual'!E641</f>
        <v>164.08207087074601</v>
      </c>
      <c r="L641" s="58">
        <f t="shared" si="68"/>
        <v>164.08207087074601</v>
      </c>
    </row>
    <row r="642" spans="1:12" x14ac:dyDescent="0.3">
      <c r="A642" s="60">
        <v>43010</v>
      </c>
      <c r="B642" s="15">
        <f t="shared" si="63"/>
        <v>2017</v>
      </c>
      <c r="C642" s="15">
        <f t="shared" si="64"/>
        <v>10</v>
      </c>
      <c r="D642" s="15">
        <f t="shared" si="65"/>
        <v>2</v>
      </c>
      <c r="E642" s="64">
        <f t="shared" si="69"/>
        <v>2001.3131339319361</v>
      </c>
      <c r="F642" s="15">
        <f>IF(E641&gt;'Fashring Assumptions'!$Q$13,0,'Fashring Assumptions'!$Q$12)</f>
        <v>0</v>
      </c>
      <c r="G642" s="15">
        <v>624</v>
      </c>
      <c r="H642" s="15">
        <f t="shared" si="66"/>
        <v>0</v>
      </c>
      <c r="I642" s="15">
        <f t="shared" si="67"/>
        <v>0</v>
      </c>
      <c r="J642" s="58">
        <f>'Fashring Assumptions'!$M$7*'Fashring Counterfactual'!F642</f>
        <v>0</v>
      </c>
      <c r="K642" s="58">
        <f>'Fashring Assumptions'!$M$5*'Fashring Assumptions'!$M$7*'Fashring Counterfactual'!E642</f>
        <v>125.08207087074601</v>
      </c>
      <c r="L642" s="58">
        <f t="shared" si="68"/>
        <v>125.08207087074601</v>
      </c>
    </row>
    <row r="643" spans="1:12" x14ac:dyDescent="0.3">
      <c r="A643" s="60">
        <v>43011</v>
      </c>
      <c r="B643" s="15">
        <f t="shared" ref="B643:B706" si="70">YEAR(A643)</f>
        <v>2017</v>
      </c>
      <c r="C643" s="15">
        <f t="shared" ref="C643:C706" si="71">MONTH(A643)</f>
        <v>10</v>
      </c>
      <c r="D643" s="15">
        <f t="shared" ref="D643:D706" si="72">DAY(A643)</f>
        <v>3</v>
      </c>
      <c r="E643" s="64">
        <f t="shared" si="69"/>
        <v>1546.3131339319361</v>
      </c>
      <c r="F643" s="15">
        <f>IF(E642&gt;'Fashring Assumptions'!$Q$13,0,'Fashring Assumptions'!$Q$12)</f>
        <v>0</v>
      </c>
      <c r="G643" s="15">
        <v>455</v>
      </c>
      <c r="H643" s="15">
        <f t="shared" ref="H643:H706" si="73">IF(F643&gt;0,1,0)</f>
        <v>0</v>
      </c>
      <c r="I643" s="15">
        <f t="shared" ref="I643:I706" si="74">1000*H643</f>
        <v>0</v>
      </c>
      <c r="J643" s="58">
        <f>'Fashring Assumptions'!$M$7*'Fashring Counterfactual'!F643</f>
        <v>0</v>
      </c>
      <c r="K643" s="58">
        <f>'Fashring Assumptions'!$M$5*'Fashring Assumptions'!$M$7*'Fashring Counterfactual'!E643</f>
        <v>96.644570870746008</v>
      </c>
      <c r="L643" s="58">
        <f t="shared" ref="L643:L706" si="75">SUM(I643:K643)</f>
        <v>96.644570870746008</v>
      </c>
    </row>
    <row r="644" spans="1:12" x14ac:dyDescent="0.3">
      <c r="A644" s="60">
        <v>43012</v>
      </c>
      <c r="B644" s="15">
        <f t="shared" si="70"/>
        <v>2017</v>
      </c>
      <c r="C644" s="15">
        <f t="shared" si="71"/>
        <v>10</v>
      </c>
      <c r="D644" s="15">
        <f t="shared" si="72"/>
        <v>4</v>
      </c>
      <c r="E644" s="64">
        <f t="shared" ref="E644:E707" si="76">E643-G644+F644</f>
        <v>964.31313393193614</v>
      </c>
      <c r="F644" s="15">
        <f>IF(E643&gt;'Fashring Assumptions'!$Q$13,0,'Fashring Assumptions'!$Q$12)</f>
        <v>0</v>
      </c>
      <c r="G644" s="15">
        <v>582</v>
      </c>
      <c r="H644" s="15">
        <f t="shared" si="73"/>
        <v>0</v>
      </c>
      <c r="I644" s="15">
        <f t="shared" si="74"/>
        <v>0</v>
      </c>
      <c r="J644" s="58">
        <f>'Fashring Assumptions'!$M$7*'Fashring Counterfactual'!F644</f>
        <v>0</v>
      </c>
      <c r="K644" s="58">
        <f>'Fashring Assumptions'!$M$5*'Fashring Assumptions'!$M$7*'Fashring Counterfactual'!E644</f>
        <v>60.269570870746008</v>
      </c>
      <c r="L644" s="58">
        <f t="shared" si="75"/>
        <v>60.269570870746008</v>
      </c>
    </row>
    <row r="645" spans="1:12" x14ac:dyDescent="0.3">
      <c r="A645" s="60">
        <v>43013</v>
      </c>
      <c r="B645" s="15">
        <f t="shared" si="70"/>
        <v>2017</v>
      </c>
      <c r="C645" s="15">
        <f t="shared" si="71"/>
        <v>10</v>
      </c>
      <c r="D645" s="15">
        <f t="shared" si="72"/>
        <v>5</v>
      </c>
      <c r="E645" s="64">
        <f t="shared" si="76"/>
        <v>4623.4631651618893</v>
      </c>
      <c r="F645" s="15">
        <f>IF(E644&gt;'Fashring Assumptions'!$Q$13,0,'Fashring Assumptions'!$Q$12)</f>
        <v>4292.1500312299531</v>
      </c>
      <c r="G645" s="15">
        <v>633</v>
      </c>
      <c r="H645" s="15">
        <f t="shared" si="73"/>
        <v>1</v>
      </c>
      <c r="I645" s="15">
        <f t="shared" si="74"/>
        <v>1000</v>
      </c>
      <c r="J645" s="58">
        <f>'Fashring Assumptions'!$M$7*'Fashring Counterfactual'!F645</f>
        <v>10730.375078074883</v>
      </c>
      <c r="K645" s="58">
        <f>'Fashring Assumptions'!$M$5*'Fashring Assumptions'!$M$7*'Fashring Counterfactual'!E645</f>
        <v>288.96644782261808</v>
      </c>
      <c r="L645" s="58">
        <f t="shared" si="75"/>
        <v>12019.341525897502</v>
      </c>
    </row>
    <row r="646" spans="1:12" x14ac:dyDescent="0.3">
      <c r="A646" s="60">
        <v>43014</v>
      </c>
      <c r="B646" s="15">
        <f t="shared" si="70"/>
        <v>2017</v>
      </c>
      <c r="C646" s="15">
        <f t="shared" si="71"/>
        <v>10</v>
      </c>
      <c r="D646" s="15">
        <f t="shared" si="72"/>
        <v>6</v>
      </c>
      <c r="E646" s="64">
        <f t="shared" si="76"/>
        <v>4018.4631651618893</v>
      </c>
      <c r="F646" s="15">
        <f>IF(E645&gt;'Fashring Assumptions'!$Q$13,0,'Fashring Assumptions'!$Q$12)</f>
        <v>0</v>
      </c>
      <c r="G646" s="15">
        <v>605</v>
      </c>
      <c r="H646" s="15">
        <f t="shared" si="73"/>
        <v>0</v>
      </c>
      <c r="I646" s="15">
        <f t="shared" si="74"/>
        <v>0</v>
      </c>
      <c r="J646" s="58">
        <f>'Fashring Assumptions'!$M$7*'Fashring Counterfactual'!F646</f>
        <v>0</v>
      </c>
      <c r="K646" s="58">
        <f>'Fashring Assumptions'!$M$5*'Fashring Assumptions'!$M$7*'Fashring Counterfactual'!E646</f>
        <v>251.15394782261808</v>
      </c>
      <c r="L646" s="58">
        <f t="shared" si="75"/>
        <v>251.15394782261808</v>
      </c>
    </row>
    <row r="647" spans="1:12" x14ac:dyDescent="0.3">
      <c r="A647" s="60">
        <v>43015</v>
      </c>
      <c r="B647" s="15">
        <f t="shared" si="70"/>
        <v>2017</v>
      </c>
      <c r="C647" s="15">
        <f t="shared" si="71"/>
        <v>10</v>
      </c>
      <c r="D647" s="15">
        <f t="shared" si="72"/>
        <v>7</v>
      </c>
      <c r="E647" s="64">
        <f t="shared" si="76"/>
        <v>3381.4631651618893</v>
      </c>
      <c r="F647" s="15">
        <f>IF(E646&gt;'Fashring Assumptions'!$Q$13,0,'Fashring Assumptions'!$Q$12)</f>
        <v>0</v>
      </c>
      <c r="G647" s="15">
        <v>637</v>
      </c>
      <c r="H647" s="15">
        <f t="shared" si="73"/>
        <v>0</v>
      </c>
      <c r="I647" s="15">
        <f t="shared" si="74"/>
        <v>0</v>
      </c>
      <c r="J647" s="58">
        <f>'Fashring Assumptions'!$M$7*'Fashring Counterfactual'!F647</f>
        <v>0</v>
      </c>
      <c r="K647" s="58">
        <f>'Fashring Assumptions'!$M$5*'Fashring Assumptions'!$M$7*'Fashring Counterfactual'!E647</f>
        <v>211.34144782261808</v>
      </c>
      <c r="L647" s="58">
        <f t="shared" si="75"/>
        <v>211.34144782261808</v>
      </c>
    </row>
    <row r="648" spans="1:12" x14ac:dyDescent="0.3">
      <c r="A648" s="60">
        <v>43016</v>
      </c>
      <c r="B648" s="15">
        <f t="shared" si="70"/>
        <v>2017</v>
      </c>
      <c r="C648" s="15">
        <f t="shared" si="71"/>
        <v>10</v>
      </c>
      <c r="D648" s="15">
        <f t="shared" si="72"/>
        <v>8</v>
      </c>
      <c r="E648" s="64">
        <f t="shared" si="76"/>
        <v>2791.4631651618893</v>
      </c>
      <c r="F648" s="15">
        <f>IF(E647&gt;'Fashring Assumptions'!$Q$13,0,'Fashring Assumptions'!$Q$12)</f>
        <v>0</v>
      </c>
      <c r="G648" s="15">
        <v>590</v>
      </c>
      <c r="H648" s="15">
        <f t="shared" si="73"/>
        <v>0</v>
      </c>
      <c r="I648" s="15">
        <f t="shared" si="74"/>
        <v>0</v>
      </c>
      <c r="J648" s="58">
        <f>'Fashring Assumptions'!$M$7*'Fashring Counterfactual'!F648</f>
        <v>0</v>
      </c>
      <c r="K648" s="58">
        <f>'Fashring Assumptions'!$M$5*'Fashring Assumptions'!$M$7*'Fashring Counterfactual'!E648</f>
        <v>174.46644782261808</v>
      </c>
      <c r="L648" s="58">
        <f t="shared" si="75"/>
        <v>174.46644782261808</v>
      </c>
    </row>
    <row r="649" spans="1:12" x14ac:dyDescent="0.3">
      <c r="A649" s="60">
        <v>43017</v>
      </c>
      <c r="B649" s="15">
        <f t="shared" si="70"/>
        <v>2017</v>
      </c>
      <c r="C649" s="15">
        <f t="shared" si="71"/>
        <v>10</v>
      </c>
      <c r="D649" s="15">
        <f t="shared" si="72"/>
        <v>9</v>
      </c>
      <c r="E649" s="64">
        <f t="shared" si="76"/>
        <v>2214.4631651618893</v>
      </c>
      <c r="F649" s="15">
        <f>IF(E648&gt;'Fashring Assumptions'!$Q$13,0,'Fashring Assumptions'!$Q$12)</f>
        <v>0</v>
      </c>
      <c r="G649" s="15">
        <v>577</v>
      </c>
      <c r="H649" s="15">
        <f t="shared" si="73"/>
        <v>0</v>
      </c>
      <c r="I649" s="15">
        <f t="shared" si="74"/>
        <v>0</v>
      </c>
      <c r="J649" s="58">
        <f>'Fashring Assumptions'!$M$7*'Fashring Counterfactual'!F649</f>
        <v>0</v>
      </c>
      <c r="K649" s="58">
        <f>'Fashring Assumptions'!$M$5*'Fashring Assumptions'!$M$7*'Fashring Counterfactual'!E649</f>
        <v>138.40394782261808</v>
      </c>
      <c r="L649" s="58">
        <f t="shared" si="75"/>
        <v>138.40394782261808</v>
      </c>
    </row>
    <row r="650" spans="1:12" x14ac:dyDescent="0.3">
      <c r="A650" s="60">
        <v>43018</v>
      </c>
      <c r="B650" s="15">
        <f t="shared" si="70"/>
        <v>2017</v>
      </c>
      <c r="C650" s="15">
        <f t="shared" si="71"/>
        <v>10</v>
      </c>
      <c r="D650" s="15">
        <f t="shared" si="72"/>
        <v>10</v>
      </c>
      <c r="E650" s="64">
        <f t="shared" si="76"/>
        <v>1666.4631651618893</v>
      </c>
      <c r="F650" s="15">
        <f>IF(E649&gt;'Fashring Assumptions'!$Q$13,0,'Fashring Assumptions'!$Q$12)</f>
        <v>0</v>
      </c>
      <c r="G650" s="15">
        <v>548</v>
      </c>
      <c r="H650" s="15">
        <f t="shared" si="73"/>
        <v>0</v>
      </c>
      <c r="I650" s="15">
        <f t="shared" si="74"/>
        <v>0</v>
      </c>
      <c r="J650" s="58">
        <f>'Fashring Assumptions'!$M$7*'Fashring Counterfactual'!F650</f>
        <v>0</v>
      </c>
      <c r="K650" s="58">
        <f>'Fashring Assumptions'!$M$5*'Fashring Assumptions'!$M$7*'Fashring Counterfactual'!E650</f>
        <v>104.15394782261808</v>
      </c>
      <c r="L650" s="58">
        <f t="shared" si="75"/>
        <v>104.15394782261808</v>
      </c>
    </row>
    <row r="651" spans="1:12" x14ac:dyDescent="0.3">
      <c r="A651" s="60">
        <v>43019</v>
      </c>
      <c r="B651" s="15">
        <f t="shared" si="70"/>
        <v>2017</v>
      </c>
      <c r="C651" s="15">
        <f t="shared" si="71"/>
        <v>10</v>
      </c>
      <c r="D651" s="15">
        <f t="shared" si="72"/>
        <v>11</v>
      </c>
      <c r="E651" s="64">
        <f t="shared" si="76"/>
        <v>1052.4631651618893</v>
      </c>
      <c r="F651" s="15">
        <f>IF(E650&gt;'Fashring Assumptions'!$Q$13,0,'Fashring Assumptions'!$Q$12)</f>
        <v>0</v>
      </c>
      <c r="G651" s="15">
        <v>614</v>
      </c>
      <c r="H651" s="15">
        <f t="shared" si="73"/>
        <v>0</v>
      </c>
      <c r="I651" s="15">
        <f t="shared" si="74"/>
        <v>0</v>
      </c>
      <c r="J651" s="58">
        <f>'Fashring Assumptions'!$M$7*'Fashring Counterfactual'!F651</f>
        <v>0</v>
      </c>
      <c r="K651" s="58">
        <f>'Fashring Assumptions'!$M$5*'Fashring Assumptions'!$M$7*'Fashring Counterfactual'!E651</f>
        <v>65.778947822618079</v>
      </c>
      <c r="L651" s="58">
        <f t="shared" si="75"/>
        <v>65.778947822618079</v>
      </c>
    </row>
    <row r="652" spans="1:12" x14ac:dyDescent="0.3">
      <c r="A652" s="60">
        <v>43020</v>
      </c>
      <c r="B652" s="15">
        <f t="shared" si="70"/>
        <v>2017</v>
      </c>
      <c r="C652" s="15">
        <f t="shared" si="71"/>
        <v>10</v>
      </c>
      <c r="D652" s="15">
        <f t="shared" si="72"/>
        <v>12</v>
      </c>
      <c r="E652" s="64">
        <f t="shared" si="76"/>
        <v>4760.6131963918424</v>
      </c>
      <c r="F652" s="15">
        <f>IF(E651&gt;'Fashring Assumptions'!$Q$13,0,'Fashring Assumptions'!$Q$12)</f>
        <v>4292.1500312299531</v>
      </c>
      <c r="G652" s="15">
        <v>584</v>
      </c>
      <c r="H652" s="15">
        <f t="shared" si="73"/>
        <v>1</v>
      </c>
      <c r="I652" s="15">
        <f t="shared" si="74"/>
        <v>1000</v>
      </c>
      <c r="J652" s="58">
        <f>'Fashring Assumptions'!$M$7*'Fashring Counterfactual'!F652</f>
        <v>10730.375078074883</v>
      </c>
      <c r="K652" s="58">
        <f>'Fashring Assumptions'!$M$5*'Fashring Assumptions'!$M$7*'Fashring Counterfactual'!E652</f>
        <v>297.53832477449015</v>
      </c>
      <c r="L652" s="58">
        <f t="shared" si="75"/>
        <v>12027.913402849374</v>
      </c>
    </row>
    <row r="653" spans="1:12" x14ac:dyDescent="0.3">
      <c r="A653" s="60">
        <v>43021</v>
      </c>
      <c r="B653" s="15">
        <f t="shared" si="70"/>
        <v>2017</v>
      </c>
      <c r="C653" s="15">
        <f t="shared" si="71"/>
        <v>10</v>
      </c>
      <c r="D653" s="15">
        <f t="shared" si="72"/>
        <v>13</v>
      </c>
      <c r="E653" s="64">
        <f t="shared" si="76"/>
        <v>4134.6131963918424</v>
      </c>
      <c r="F653" s="15">
        <f>IF(E652&gt;'Fashring Assumptions'!$Q$13,0,'Fashring Assumptions'!$Q$12)</f>
        <v>0</v>
      </c>
      <c r="G653" s="15">
        <v>626</v>
      </c>
      <c r="H653" s="15">
        <f t="shared" si="73"/>
        <v>0</v>
      </c>
      <c r="I653" s="15">
        <f t="shared" si="74"/>
        <v>0</v>
      </c>
      <c r="J653" s="58">
        <f>'Fashring Assumptions'!$M$7*'Fashring Counterfactual'!F653</f>
        <v>0</v>
      </c>
      <c r="K653" s="58">
        <f>'Fashring Assumptions'!$M$5*'Fashring Assumptions'!$M$7*'Fashring Counterfactual'!E653</f>
        <v>258.41332477449015</v>
      </c>
      <c r="L653" s="58">
        <f t="shared" si="75"/>
        <v>258.41332477449015</v>
      </c>
    </row>
    <row r="654" spans="1:12" x14ac:dyDescent="0.3">
      <c r="A654" s="60">
        <v>43022</v>
      </c>
      <c r="B654" s="15">
        <f t="shared" si="70"/>
        <v>2017</v>
      </c>
      <c r="C654" s="15">
        <f t="shared" si="71"/>
        <v>10</v>
      </c>
      <c r="D654" s="15">
        <f t="shared" si="72"/>
        <v>14</v>
      </c>
      <c r="E654" s="64">
        <f t="shared" si="76"/>
        <v>3523.6131963918424</v>
      </c>
      <c r="F654" s="15">
        <f>IF(E653&gt;'Fashring Assumptions'!$Q$13,0,'Fashring Assumptions'!$Q$12)</f>
        <v>0</v>
      </c>
      <c r="G654" s="15">
        <v>611</v>
      </c>
      <c r="H654" s="15">
        <f t="shared" si="73"/>
        <v>0</v>
      </c>
      <c r="I654" s="15">
        <f t="shared" si="74"/>
        <v>0</v>
      </c>
      <c r="J654" s="58">
        <f>'Fashring Assumptions'!$M$7*'Fashring Counterfactual'!F654</f>
        <v>0</v>
      </c>
      <c r="K654" s="58">
        <f>'Fashring Assumptions'!$M$5*'Fashring Assumptions'!$M$7*'Fashring Counterfactual'!E654</f>
        <v>220.22582477449015</v>
      </c>
      <c r="L654" s="58">
        <f t="shared" si="75"/>
        <v>220.22582477449015</v>
      </c>
    </row>
    <row r="655" spans="1:12" x14ac:dyDescent="0.3">
      <c r="A655" s="60">
        <v>43023</v>
      </c>
      <c r="B655" s="15">
        <f t="shared" si="70"/>
        <v>2017</v>
      </c>
      <c r="C655" s="15">
        <f t="shared" si="71"/>
        <v>10</v>
      </c>
      <c r="D655" s="15">
        <f t="shared" si="72"/>
        <v>15</v>
      </c>
      <c r="E655" s="64">
        <f t="shared" si="76"/>
        <v>2901.6131963918424</v>
      </c>
      <c r="F655" s="15">
        <f>IF(E654&gt;'Fashring Assumptions'!$Q$13,0,'Fashring Assumptions'!$Q$12)</f>
        <v>0</v>
      </c>
      <c r="G655" s="15">
        <v>622</v>
      </c>
      <c r="H655" s="15">
        <f t="shared" si="73"/>
        <v>0</v>
      </c>
      <c r="I655" s="15">
        <f t="shared" si="74"/>
        <v>0</v>
      </c>
      <c r="J655" s="58">
        <f>'Fashring Assumptions'!$M$7*'Fashring Counterfactual'!F655</f>
        <v>0</v>
      </c>
      <c r="K655" s="58">
        <f>'Fashring Assumptions'!$M$5*'Fashring Assumptions'!$M$7*'Fashring Counterfactual'!E655</f>
        <v>181.35082477449015</v>
      </c>
      <c r="L655" s="58">
        <f t="shared" si="75"/>
        <v>181.35082477449015</v>
      </c>
    </row>
    <row r="656" spans="1:12" x14ac:dyDescent="0.3">
      <c r="A656" s="60">
        <v>43024</v>
      </c>
      <c r="B656" s="15">
        <f t="shared" si="70"/>
        <v>2017</v>
      </c>
      <c r="C656" s="15">
        <f t="shared" si="71"/>
        <v>10</v>
      </c>
      <c r="D656" s="15">
        <f t="shared" si="72"/>
        <v>16</v>
      </c>
      <c r="E656" s="64">
        <f t="shared" si="76"/>
        <v>2392.6131963918424</v>
      </c>
      <c r="F656" s="15">
        <f>IF(E655&gt;'Fashring Assumptions'!$Q$13,0,'Fashring Assumptions'!$Q$12)</f>
        <v>0</v>
      </c>
      <c r="G656" s="15">
        <v>509</v>
      </c>
      <c r="H656" s="15">
        <f t="shared" si="73"/>
        <v>0</v>
      </c>
      <c r="I656" s="15">
        <f t="shared" si="74"/>
        <v>0</v>
      </c>
      <c r="J656" s="58">
        <f>'Fashring Assumptions'!$M$7*'Fashring Counterfactual'!F656</f>
        <v>0</v>
      </c>
      <c r="K656" s="58">
        <f>'Fashring Assumptions'!$M$5*'Fashring Assumptions'!$M$7*'Fashring Counterfactual'!E656</f>
        <v>149.53832477449015</v>
      </c>
      <c r="L656" s="58">
        <f t="shared" si="75"/>
        <v>149.53832477449015</v>
      </c>
    </row>
    <row r="657" spans="1:12" x14ac:dyDescent="0.3">
      <c r="A657" s="60">
        <v>43025</v>
      </c>
      <c r="B657" s="15">
        <f t="shared" si="70"/>
        <v>2017</v>
      </c>
      <c r="C657" s="15">
        <f t="shared" si="71"/>
        <v>10</v>
      </c>
      <c r="D657" s="15">
        <f t="shared" si="72"/>
        <v>17</v>
      </c>
      <c r="E657" s="64">
        <f t="shared" si="76"/>
        <v>1795.6131963918424</v>
      </c>
      <c r="F657" s="15">
        <f>IF(E656&gt;'Fashring Assumptions'!$Q$13,0,'Fashring Assumptions'!$Q$12)</f>
        <v>0</v>
      </c>
      <c r="G657" s="15">
        <v>597</v>
      </c>
      <c r="H657" s="15">
        <f t="shared" si="73"/>
        <v>0</v>
      </c>
      <c r="I657" s="15">
        <f t="shared" si="74"/>
        <v>0</v>
      </c>
      <c r="J657" s="58">
        <f>'Fashring Assumptions'!$M$7*'Fashring Counterfactual'!F657</f>
        <v>0</v>
      </c>
      <c r="K657" s="58">
        <f>'Fashring Assumptions'!$M$5*'Fashring Assumptions'!$M$7*'Fashring Counterfactual'!E657</f>
        <v>112.22582477449015</v>
      </c>
      <c r="L657" s="58">
        <f t="shared" si="75"/>
        <v>112.22582477449015</v>
      </c>
    </row>
    <row r="658" spans="1:12" x14ac:dyDescent="0.3">
      <c r="A658" s="60">
        <v>43026</v>
      </c>
      <c r="B658" s="15">
        <f t="shared" si="70"/>
        <v>2017</v>
      </c>
      <c r="C658" s="15">
        <f t="shared" si="71"/>
        <v>10</v>
      </c>
      <c r="D658" s="15">
        <f t="shared" si="72"/>
        <v>18</v>
      </c>
      <c r="E658" s="64">
        <f t="shared" si="76"/>
        <v>1259.6131963918424</v>
      </c>
      <c r="F658" s="15">
        <f>IF(E657&gt;'Fashring Assumptions'!$Q$13,0,'Fashring Assumptions'!$Q$12)</f>
        <v>0</v>
      </c>
      <c r="G658" s="15">
        <v>536</v>
      </c>
      <c r="H658" s="15">
        <f t="shared" si="73"/>
        <v>0</v>
      </c>
      <c r="I658" s="15">
        <f t="shared" si="74"/>
        <v>0</v>
      </c>
      <c r="J658" s="58">
        <f>'Fashring Assumptions'!$M$7*'Fashring Counterfactual'!F658</f>
        <v>0</v>
      </c>
      <c r="K658" s="58">
        <f>'Fashring Assumptions'!$M$5*'Fashring Assumptions'!$M$7*'Fashring Counterfactual'!E658</f>
        <v>78.72582477449015</v>
      </c>
      <c r="L658" s="58">
        <f t="shared" si="75"/>
        <v>78.72582477449015</v>
      </c>
    </row>
    <row r="659" spans="1:12" x14ac:dyDescent="0.3">
      <c r="A659" s="60">
        <v>43027</v>
      </c>
      <c r="B659" s="15">
        <f t="shared" si="70"/>
        <v>2017</v>
      </c>
      <c r="C659" s="15">
        <f t="shared" si="71"/>
        <v>10</v>
      </c>
      <c r="D659" s="15">
        <f t="shared" si="72"/>
        <v>19</v>
      </c>
      <c r="E659" s="64">
        <f t="shared" si="76"/>
        <v>5017.7632276217955</v>
      </c>
      <c r="F659" s="15">
        <f>IF(E658&gt;'Fashring Assumptions'!$Q$13,0,'Fashring Assumptions'!$Q$12)</f>
        <v>4292.1500312299531</v>
      </c>
      <c r="G659" s="15">
        <v>534</v>
      </c>
      <c r="H659" s="15">
        <f t="shared" si="73"/>
        <v>1</v>
      </c>
      <c r="I659" s="15">
        <f t="shared" si="74"/>
        <v>1000</v>
      </c>
      <c r="J659" s="58">
        <f>'Fashring Assumptions'!$M$7*'Fashring Counterfactual'!F659</f>
        <v>10730.375078074883</v>
      </c>
      <c r="K659" s="58">
        <f>'Fashring Assumptions'!$M$5*'Fashring Assumptions'!$M$7*'Fashring Counterfactual'!E659</f>
        <v>313.61020172636222</v>
      </c>
      <c r="L659" s="58">
        <f t="shared" si="75"/>
        <v>12043.985279801245</v>
      </c>
    </row>
    <row r="660" spans="1:12" x14ac:dyDescent="0.3">
      <c r="A660" s="60">
        <v>43028</v>
      </c>
      <c r="B660" s="15">
        <f t="shared" si="70"/>
        <v>2017</v>
      </c>
      <c r="C660" s="15">
        <f t="shared" si="71"/>
        <v>10</v>
      </c>
      <c r="D660" s="15">
        <f t="shared" si="72"/>
        <v>20</v>
      </c>
      <c r="E660" s="64">
        <f t="shared" si="76"/>
        <v>4499.7632276217955</v>
      </c>
      <c r="F660" s="15">
        <f>IF(E659&gt;'Fashring Assumptions'!$Q$13,0,'Fashring Assumptions'!$Q$12)</f>
        <v>0</v>
      </c>
      <c r="G660" s="15">
        <v>518</v>
      </c>
      <c r="H660" s="15">
        <f t="shared" si="73"/>
        <v>0</v>
      </c>
      <c r="I660" s="15">
        <f t="shared" si="74"/>
        <v>0</v>
      </c>
      <c r="J660" s="58">
        <f>'Fashring Assumptions'!$M$7*'Fashring Counterfactual'!F660</f>
        <v>0</v>
      </c>
      <c r="K660" s="58">
        <f>'Fashring Assumptions'!$M$5*'Fashring Assumptions'!$M$7*'Fashring Counterfactual'!E660</f>
        <v>281.23520172636222</v>
      </c>
      <c r="L660" s="58">
        <f t="shared" si="75"/>
        <v>281.23520172636222</v>
      </c>
    </row>
    <row r="661" spans="1:12" x14ac:dyDescent="0.3">
      <c r="A661" s="60">
        <v>43029</v>
      </c>
      <c r="B661" s="15">
        <f t="shared" si="70"/>
        <v>2017</v>
      </c>
      <c r="C661" s="15">
        <f t="shared" si="71"/>
        <v>10</v>
      </c>
      <c r="D661" s="15">
        <f t="shared" si="72"/>
        <v>21</v>
      </c>
      <c r="E661" s="64">
        <f t="shared" si="76"/>
        <v>3887.7632276217955</v>
      </c>
      <c r="F661" s="15">
        <f>IF(E660&gt;'Fashring Assumptions'!$Q$13,0,'Fashring Assumptions'!$Q$12)</f>
        <v>0</v>
      </c>
      <c r="G661" s="15">
        <v>612</v>
      </c>
      <c r="H661" s="15">
        <f t="shared" si="73"/>
        <v>0</v>
      </c>
      <c r="I661" s="15">
        <f t="shared" si="74"/>
        <v>0</v>
      </c>
      <c r="J661" s="58">
        <f>'Fashring Assumptions'!$M$7*'Fashring Counterfactual'!F661</f>
        <v>0</v>
      </c>
      <c r="K661" s="58">
        <f>'Fashring Assumptions'!$M$5*'Fashring Assumptions'!$M$7*'Fashring Counterfactual'!E661</f>
        <v>242.98520172636222</v>
      </c>
      <c r="L661" s="58">
        <f t="shared" si="75"/>
        <v>242.98520172636222</v>
      </c>
    </row>
    <row r="662" spans="1:12" x14ac:dyDescent="0.3">
      <c r="A662" s="60">
        <v>43030</v>
      </c>
      <c r="B662" s="15">
        <f t="shared" si="70"/>
        <v>2017</v>
      </c>
      <c r="C662" s="15">
        <f t="shared" si="71"/>
        <v>10</v>
      </c>
      <c r="D662" s="15">
        <f t="shared" si="72"/>
        <v>22</v>
      </c>
      <c r="E662" s="64">
        <f t="shared" si="76"/>
        <v>3324.7632276217955</v>
      </c>
      <c r="F662" s="15">
        <f>IF(E661&gt;'Fashring Assumptions'!$Q$13,0,'Fashring Assumptions'!$Q$12)</f>
        <v>0</v>
      </c>
      <c r="G662" s="15">
        <v>563</v>
      </c>
      <c r="H662" s="15">
        <f t="shared" si="73"/>
        <v>0</v>
      </c>
      <c r="I662" s="15">
        <f t="shared" si="74"/>
        <v>0</v>
      </c>
      <c r="J662" s="58">
        <f>'Fashring Assumptions'!$M$7*'Fashring Counterfactual'!F662</f>
        <v>0</v>
      </c>
      <c r="K662" s="58">
        <f>'Fashring Assumptions'!$M$5*'Fashring Assumptions'!$M$7*'Fashring Counterfactual'!E662</f>
        <v>207.79770172636222</v>
      </c>
      <c r="L662" s="58">
        <f t="shared" si="75"/>
        <v>207.79770172636222</v>
      </c>
    </row>
    <row r="663" spans="1:12" x14ac:dyDescent="0.3">
      <c r="A663" s="60">
        <v>43031</v>
      </c>
      <c r="B663" s="15">
        <f t="shared" si="70"/>
        <v>2017</v>
      </c>
      <c r="C663" s="15">
        <f t="shared" si="71"/>
        <v>10</v>
      </c>
      <c r="D663" s="15">
        <f t="shared" si="72"/>
        <v>23</v>
      </c>
      <c r="E663" s="64">
        <f t="shared" si="76"/>
        <v>2784.7632276217955</v>
      </c>
      <c r="F663" s="15">
        <f>IF(E662&gt;'Fashring Assumptions'!$Q$13,0,'Fashring Assumptions'!$Q$12)</f>
        <v>0</v>
      </c>
      <c r="G663" s="15">
        <v>540</v>
      </c>
      <c r="H663" s="15">
        <f t="shared" si="73"/>
        <v>0</v>
      </c>
      <c r="I663" s="15">
        <f t="shared" si="74"/>
        <v>0</v>
      </c>
      <c r="J663" s="58">
        <f>'Fashring Assumptions'!$M$7*'Fashring Counterfactual'!F663</f>
        <v>0</v>
      </c>
      <c r="K663" s="58">
        <f>'Fashring Assumptions'!$M$5*'Fashring Assumptions'!$M$7*'Fashring Counterfactual'!E663</f>
        <v>174.04770172636222</v>
      </c>
      <c r="L663" s="58">
        <f t="shared" si="75"/>
        <v>174.04770172636222</v>
      </c>
    </row>
    <row r="664" spans="1:12" x14ac:dyDescent="0.3">
      <c r="A664" s="60">
        <v>43032</v>
      </c>
      <c r="B664" s="15">
        <f t="shared" si="70"/>
        <v>2017</v>
      </c>
      <c r="C664" s="15">
        <f t="shared" si="71"/>
        <v>10</v>
      </c>
      <c r="D664" s="15">
        <f t="shared" si="72"/>
        <v>24</v>
      </c>
      <c r="E664" s="64">
        <f t="shared" si="76"/>
        <v>2240.7632276217955</v>
      </c>
      <c r="F664" s="15">
        <f>IF(E663&gt;'Fashring Assumptions'!$Q$13,0,'Fashring Assumptions'!$Q$12)</f>
        <v>0</v>
      </c>
      <c r="G664" s="15">
        <v>544</v>
      </c>
      <c r="H664" s="15">
        <f t="shared" si="73"/>
        <v>0</v>
      </c>
      <c r="I664" s="15">
        <f t="shared" si="74"/>
        <v>0</v>
      </c>
      <c r="J664" s="58">
        <f>'Fashring Assumptions'!$M$7*'Fashring Counterfactual'!F664</f>
        <v>0</v>
      </c>
      <c r="K664" s="58">
        <f>'Fashring Assumptions'!$M$5*'Fashring Assumptions'!$M$7*'Fashring Counterfactual'!E664</f>
        <v>140.04770172636222</v>
      </c>
      <c r="L664" s="58">
        <f t="shared" si="75"/>
        <v>140.04770172636222</v>
      </c>
    </row>
    <row r="665" spans="1:12" x14ac:dyDescent="0.3">
      <c r="A665" s="60">
        <v>43033</v>
      </c>
      <c r="B665" s="15">
        <f t="shared" si="70"/>
        <v>2017</v>
      </c>
      <c r="C665" s="15">
        <f t="shared" si="71"/>
        <v>10</v>
      </c>
      <c r="D665" s="15">
        <f t="shared" si="72"/>
        <v>25</v>
      </c>
      <c r="E665" s="64">
        <f t="shared" si="76"/>
        <v>1720.7632276217955</v>
      </c>
      <c r="F665" s="15">
        <f>IF(E664&gt;'Fashring Assumptions'!$Q$13,0,'Fashring Assumptions'!$Q$12)</f>
        <v>0</v>
      </c>
      <c r="G665" s="15">
        <v>520</v>
      </c>
      <c r="H665" s="15">
        <f t="shared" si="73"/>
        <v>0</v>
      </c>
      <c r="I665" s="15">
        <f t="shared" si="74"/>
        <v>0</v>
      </c>
      <c r="J665" s="58">
        <f>'Fashring Assumptions'!$M$7*'Fashring Counterfactual'!F665</f>
        <v>0</v>
      </c>
      <c r="K665" s="58">
        <f>'Fashring Assumptions'!$M$5*'Fashring Assumptions'!$M$7*'Fashring Counterfactual'!E665</f>
        <v>107.54770172636222</v>
      </c>
      <c r="L665" s="58">
        <f t="shared" si="75"/>
        <v>107.54770172636222</v>
      </c>
    </row>
    <row r="666" spans="1:12" x14ac:dyDescent="0.3">
      <c r="A666" s="60">
        <v>43034</v>
      </c>
      <c r="B666" s="15">
        <f t="shared" si="70"/>
        <v>2017</v>
      </c>
      <c r="C666" s="15">
        <f t="shared" si="71"/>
        <v>10</v>
      </c>
      <c r="D666" s="15">
        <f t="shared" si="72"/>
        <v>26</v>
      </c>
      <c r="E666" s="64">
        <f t="shared" si="76"/>
        <v>1159.7632276217955</v>
      </c>
      <c r="F666" s="15">
        <f>IF(E665&gt;'Fashring Assumptions'!$Q$13,0,'Fashring Assumptions'!$Q$12)</f>
        <v>0</v>
      </c>
      <c r="G666" s="15">
        <v>561</v>
      </c>
      <c r="H666" s="15">
        <f t="shared" si="73"/>
        <v>0</v>
      </c>
      <c r="I666" s="15">
        <f t="shared" si="74"/>
        <v>0</v>
      </c>
      <c r="J666" s="58">
        <f>'Fashring Assumptions'!$M$7*'Fashring Counterfactual'!F666</f>
        <v>0</v>
      </c>
      <c r="K666" s="58">
        <f>'Fashring Assumptions'!$M$5*'Fashring Assumptions'!$M$7*'Fashring Counterfactual'!E666</f>
        <v>72.48520172636222</v>
      </c>
      <c r="L666" s="58">
        <f t="shared" si="75"/>
        <v>72.48520172636222</v>
      </c>
    </row>
    <row r="667" spans="1:12" x14ac:dyDescent="0.3">
      <c r="A667" s="60">
        <v>43035</v>
      </c>
      <c r="B667" s="15">
        <f t="shared" si="70"/>
        <v>2017</v>
      </c>
      <c r="C667" s="15">
        <f t="shared" si="71"/>
        <v>10</v>
      </c>
      <c r="D667" s="15">
        <f t="shared" si="72"/>
        <v>27</v>
      </c>
      <c r="E667" s="64">
        <f t="shared" si="76"/>
        <v>4914.9132588517487</v>
      </c>
      <c r="F667" s="15">
        <f>IF(E666&gt;'Fashring Assumptions'!$Q$13,0,'Fashring Assumptions'!$Q$12)</f>
        <v>4292.1500312299531</v>
      </c>
      <c r="G667" s="15">
        <v>537</v>
      </c>
      <c r="H667" s="15">
        <f t="shared" si="73"/>
        <v>1</v>
      </c>
      <c r="I667" s="15">
        <f t="shared" si="74"/>
        <v>1000</v>
      </c>
      <c r="J667" s="58">
        <f>'Fashring Assumptions'!$M$7*'Fashring Counterfactual'!F667</f>
        <v>10730.375078074883</v>
      </c>
      <c r="K667" s="58">
        <f>'Fashring Assumptions'!$M$5*'Fashring Assumptions'!$M$7*'Fashring Counterfactual'!E667</f>
        <v>307.18207867823429</v>
      </c>
      <c r="L667" s="58">
        <f t="shared" si="75"/>
        <v>12037.557156753117</v>
      </c>
    </row>
    <row r="668" spans="1:12" x14ac:dyDescent="0.3">
      <c r="A668" s="60">
        <v>43036</v>
      </c>
      <c r="B668" s="15">
        <f t="shared" si="70"/>
        <v>2017</v>
      </c>
      <c r="C668" s="15">
        <f t="shared" si="71"/>
        <v>10</v>
      </c>
      <c r="D668" s="15">
        <f t="shared" si="72"/>
        <v>28</v>
      </c>
      <c r="E668" s="64">
        <f t="shared" si="76"/>
        <v>4297.9132588517487</v>
      </c>
      <c r="F668" s="15">
        <f>IF(E667&gt;'Fashring Assumptions'!$Q$13,0,'Fashring Assumptions'!$Q$12)</f>
        <v>0</v>
      </c>
      <c r="G668" s="15">
        <v>617</v>
      </c>
      <c r="H668" s="15">
        <f t="shared" si="73"/>
        <v>0</v>
      </c>
      <c r="I668" s="15">
        <f t="shared" si="74"/>
        <v>0</v>
      </c>
      <c r="J668" s="58">
        <f>'Fashring Assumptions'!$M$7*'Fashring Counterfactual'!F668</f>
        <v>0</v>
      </c>
      <c r="K668" s="58">
        <f>'Fashring Assumptions'!$M$5*'Fashring Assumptions'!$M$7*'Fashring Counterfactual'!E668</f>
        <v>268.61957867823429</v>
      </c>
      <c r="L668" s="58">
        <f t="shared" si="75"/>
        <v>268.61957867823429</v>
      </c>
    </row>
    <row r="669" spans="1:12" x14ac:dyDescent="0.3">
      <c r="A669" s="60">
        <v>43037</v>
      </c>
      <c r="B669" s="15">
        <f t="shared" si="70"/>
        <v>2017</v>
      </c>
      <c r="C669" s="15">
        <f t="shared" si="71"/>
        <v>10</v>
      </c>
      <c r="D669" s="15">
        <f t="shared" si="72"/>
        <v>29</v>
      </c>
      <c r="E669" s="64">
        <f t="shared" si="76"/>
        <v>3806.9132588517487</v>
      </c>
      <c r="F669" s="15">
        <f>IF(E668&gt;'Fashring Assumptions'!$Q$13,0,'Fashring Assumptions'!$Q$12)</f>
        <v>0</v>
      </c>
      <c r="G669" s="15">
        <v>491</v>
      </c>
      <c r="H669" s="15">
        <f t="shared" si="73"/>
        <v>0</v>
      </c>
      <c r="I669" s="15">
        <f t="shared" si="74"/>
        <v>0</v>
      </c>
      <c r="J669" s="58">
        <f>'Fashring Assumptions'!$M$7*'Fashring Counterfactual'!F669</f>
        <v>0</v>
      </c>
      <c r="K669" s="58">
        <f>'Fashring Assumptions'!$M$5*'Fashring Assumptions'!$M$7*'Fashring Counterfactual'!E669</f>
        <v>237.93207867823429</v>
      </c>
      <c r="L669" s="58">
        <f t="shared" si="75"/>
        <v>237.93207867823429</v>
      </c>
    </row>
    <row r="670" spans="1:12" x14ac:dyDescent="0.3">
      <c r="A670" s="60">
        <v>43038</v>
      </c>
      <c r="B670" s="15">
        <f t="shared" si="70"/>
        <v>2017</v>
      </c>
      <c r="C670" s="15">
        <f t="shared" si="71"/>
        <v>10</v>
      </c>
      <c r="D670" s="15">
        <f t="shared" si="72"/>
        <v>30</v>
      </c>
      <c r="E670" s="64">
        <f t="shared" si="76"/>
        <v>3160.9132588517487</v>
      </c>
      <c r="F670" s="15">
        <f>IF(E669&gt;'Fashring Assumptions'!$Q$13,0,'Fashring Assumptions'!$Q$12)</f>
        <v>0</v>
      </c>
      <c r="G670" s="15">
        <v>646</v>
      </c>
      <c r="H670" s="15">
        <f t="shared" si="73"/>
        <v>0</v>
      </c>
      <c r="I670" s="15">
        <f t="shared" si="74"/>
        <v>0</v>
      </c>
      <c r="J670" s="58">
        <f>'Fashring Assumptions'!$M$7*'Fashring Counterfactual'!F670</f>
        <v>0</v>
      </c>
      <c r="K670" s="58">
        <f>'Fashring Assumptions'!$M$5*'Fashring Assumptions'!$M$7*'Fashring Counterfactual'!E670</f>
        <v>197.55707867823429</v>
      </c>
      <c r="L670" s="58">
        <f t="shared" si="75"/>
        <v>197.55707867823429</v>
      </c>
    </row>
    <row r="671" spans="1:12" x14ac:dyDescent="0.3">
      <c r="A671" s="60">
        <v>43039</v>
      </c>
      <c r="B671" s="15">
        <f t="shared" si="70"/>
        <v>2017</v>
      </c>
      <c r="C671" s="15">
        <f t="shared" si="71"/>
        <v>10</v>
      </c>
      <c r="D671" s="15">
        <f t="shared" si="72"/>
        <v>31</v>
      </c>
      <c r="E671" s="64">
        <f t="shared" si="76"/>
        <v>2594.9132588517487</v>
      </c>
      <c r="F671" s="15">
        <f>IF(E670&gt;'Fashring Assumptions'!$Q$13,0,'Fashring Assumptions'!$Q$12)</f>
        <v>0</v>
      </c>
      <c r="G671" s="15">
        <v>566</v>
      </c>
      <c r="H671" s="15">
        <f t="shared" si="73"/>
        <v>0</v>
      </c>
      <c r="I671" s="15">
        <f t="shared" si="74"/>
        <v>0</v>
      </c>
      <c r="J671" s="58">
        <f>'Fashring Assumptions'!$M$7*'Fashring Counterfactual'!F671</f>
        <v>0</v>
      </c>
      <c r="K671" s="58">
        <f>'Fashring Assumptions'!$M$5*'Fashring Assumptions'!$M$7*'Fashring Counterfactual'!E671</f>
        <v>162.18207867823429</v>
      </c>
      <c r="L671" s="58">
        <f t="shared" si="75"/>
        <v>162.18207867823429</v>
      </c>
    </row>
    <row r="672" spans="1:12" x14ac:dyDescent="0.3">
      <c r="A672" s="60">
        <v>43040</v>
      </c>
      <c r="B672" s="15">
        <f t="shared" si="70"/>
        <v>2017</v>
      </c>
      <c r="C672" s="15">
        <f t="shared" si="71"/>
        <v>11</v>
      </c>
      <c r="D672" s="15">
        <f t="shared" si="72"/>
        <v>1</v>
      </c>
      <c r="E672" s="64">
        <f t="shared" si="76"/>
        <v>2064.9132588517487</v>
      </c>
      <c r="F672" s="15">
        <f>IF(E671&gt;'Fashring Assumptions'!$Q$13,0,'Fashring Assumptions'!$Q$12)</f>
        <v>0</v>
      </c>
      <c r="G672" s="15">
        <v>530</v>
      </c>
      <c r="H672" s="15">
        <f t="shared" si="73"/>
        <v>0</v>
      </c>
      <c r="I672" s="15">
        <f t="shared" si="74"/>
        <v>0</v>
      </c>
      <c r="J672" s="58">
        <f>'Fashring Assumptions'!$M$7*'Fashring Counterfactual'!F672</f>
        <v>0</v>
      </c>
      <c r="K672" s="58">
        <f>'Fashring Assumptions'!$M$5*'Fashring Assumptions'!$M$7*'Fashring Counterfactual'!E672</f>
        <v>129.05707867823429</v>
      </c>
      <c r="L672" s="58">
        <f t="shared" si="75"/>
        <v>129.05707867823429</v>
      </c>
    </row>
    <row r="673" spans="1:12" x14ac:dyDescent="0.3">
      <c r="A673" s="60">
        <v>43041</v>
      </c>
      <c r="B673" s="15">
        <f t="shared" si="70"/>
        <v>2017</v>
      </c>
      <c r="C673" s="15">
        <f t="shared" si="71"/>
        <v>11</v>
      </c>
      <c r="D673" s="15">
        <f t="shared" si="72"/>
        <v>2</v>
      </c>
      <c r="E673" s="64">
        <f t="shared" si="76"/>
        <v>1456.9132588517487</v>
      </c>
      <c r="F673" s="15">
        <f>IF(E672&gt;'Fashring Assumptions'!$Q$13,0,'Fashring Assumptions'!$Q$12)</f>
        <v>0</v>
      </c>
      <c r="G673" s="15">
        <v>608</v>
      </c>
      <c r="H673" s="15">
        <f t="shared" si="73"/>
        <v>0</v>
      </c>
      <c r="I673" s="15">
        <f t="shared" si="74"/>
        <v>0</v>
      </c>
      <c r="J673" s="58">
        <f>'Fashring Assumptions'!$M$7*'Fashring Counterfactual'!F673</f>
        <v>0</v>
      </c>
      <c r="K673" s="58">
        <f>'Fashring Assumptions'!$M$5*'Fashring Assumptions'!$M$7*'Fashring Counterfactual'!E673</f>
        <v>91.057078678234291</v>
      </c>
      <c r="L673" s="58">
        <f t="shared" si="75"/>
        <v>91.057078678234291</v>
      </c>
    </row>
    <row r="674" spans="1:12" x14ac:dyDescent="0.3">
      <c r="A674" s="60">
        <v>43042</v>
      </c>
      <c r="B674" s="15">
        <f t="shared" si="70"/>
        <v>2017</v>
      </c>
      <c r="C674" s="15">
        <f t="shared" si="71"/>
        <v>11</v>
      </c>
      <c r="D674" s="15">
        <f t="shared" si="72"/>
        <v>3</v>
      </c>
      <c r="E674" s="64">
        <f t="shared" si="76"/>
        <v>903.91325885174865</v>
      </c>
      <c r="F674" s="15">
        <f>IF(E673&gt;'Fashring Assumptions'!$Q$13,0,'Fashring Assumptions'!$Q$12)</f>
        <v>0</v>
      </c>
      <c r="G674" s="15">
        <v>553</v>
      </c>
      <c r="H674" s="15">
        <f t="shared" si="73"/>
        <v>0</v>
      </c>
      <c r="I674" s="15">
        <f t="shared" si="74"/>
        <v>0</v>
      </c>
      <c r="J674" s="58">
        <f>'Fashring Assumptions'!$M$7*'Fashring Counterfactual'!F674</f>
        <v>0</v>
      </c>
      <c r="K674" s="58">
        <f>'Fashring Assumptions'!$M$5*'Fashring Assumptions'!$M$7*'Fashring Counterfactual'!E674</f>
        <v>56.494578678234291</v>
      </c>
      <c r="L674" s="58">
        <f t="shared" si="75"/>
        <v>56.494578678234291</v>
      </c>
    </row>
    <row r="675" spans="1:12" x14ac:dyDescent="0.3">
      <c r="A675" s="60">
        <v>43043</v>
      </c>
      <c r="B675" s="15">
        <f t="shared" si="70"/>
        <v>2017</v>
      </c>
      <c r="C675" s="15">
        <f t="shared" si="71"/>
        <v>11</v>
      </c>
      <c r="D675" s="15">
        <f t="shared" si="72"/>
        <v>4</v>
      </c>
      <c r="E675" s="64">
        <f t="shared" si="76"/>
        <v>4636.0632900817018</v>
      </c>
      <c r="F675" s="15">
        <f>IF(E674&gt;'Fashring Assumptions'!$Q$13,0,'Fashring Assumptions'!$Q$12)</f>
        <v>4292.1500312299531</v>
      </c>
      <c r="G675" s="15">
        <v>560</v>
      </c>
      <c r="H675" s="15">
        <f t="shared" si="73"/>
        <v>1</v>
      </c>
      <c r="I675" s="15">
        <f t="shared" si="74"/>
        <v>1000</v>
      </c>
      <c r="J675" s="58">
        <f>'Fashring Assumptions'!$M$7*'Fashring Counterfactual'!F675</f>
        <v>10730.375078074883</v>
      </c>
      <c r="K675" s="58">
        <f>'Fashring Assumptions'!$M$5*'Fashring Assumptions'!$M$7*'Fashring Counterfactual'!E675</f>
        <v>289.75395563010636</v>
      </c>
      <c r="L675" s="58">
        <f t="shared" si="75"/>
        <v>12020.12903370499</v>
      </c>
    </row>
    <row r="676" spans="1:12" x14ac:dyDescent="0.3">
      <c r="A676" s="60">
        <v>43044</v>
      </c>
      <c r="B676" s="15">
        <f t="shared" si="70"/>
        <v>2017</v>
      </c>
      <c r="C676" s="15">
        <f t="shared" si="71"/>
        <v>11</v>
      </c>
      <c r="D676" s="15">
        <f t="shared" si="72"/>
        <v>5</v>
      </c>
      <c r="E676" s="64">
        <f t="shared" si="76"/>
        <v>4111.0632900817018</v>
      </c>
      <c r="F676" s="15">
        <f>IF(E675&gt;'Fashring Assumptions'!$Q$13,0,'Fashring Assumptions'!$Q$12)</f>
        <v>0</v>
      </c>
      <c r="G676" s="15">
        <v>525</v>
      </c>
      <c r="H676" s="15">
        <f t="shared" si="73"/>
        <v>0</v>
      </c>
      <c r="I676" s="15">
        <f t="shared" si="74"/>
        <v>0</v>
      </c>
      <c r="J676" s="58">
        <f>'Fashring Assumptions'!$M$7*'Fashring Counterfactual'!F676</f>
        <v>0</v>
      </c>
      <c r="K676" s="58">
        <f>'Fashring Assumptions'!$M$5*'Fashring Assumptions'!$M$7*'Fashring Counterfactual'!E676</f>
        <v>256.94145563010636</v>
      </c>
      <c r="L676" s="58">
        <f t="shared" si="75"/>
        <v>256.94145563010636</v>
      </c>
    </row>
    <row r="677" spans="1:12" x14ac:dyDescent="0.3">
      <c r="A677" s="60">
        <v>43045</v>
      </c>
      <c r="B677" s="15">
        <f t="shared" si="70"/>
        <v>2017</v>
      </c>
      <c r="C677" s="15">
        <f t="shared" si="71"/>
        <v>11</v>
      </c>
      <c r="D677" s="15">
        <f t="shared" si="72"/>
        <v>6</v>
      </c>
      <c r="E677" s="64">
        <f t="shared" si="76"/>
        <v>3555.0632900817018</v>
      </c>
      <c r="F677" s="15">
        <f>IF(E676&gt;'Fashring Assumptions'!$Q$13,0,'Fashring Assumptions'!$Q$12)</f>
        <v>0</v>
      </c>
      <c r="G677" s="15">
        <v>556</v>
      </c>
      <c r="H677" s="15">
        <f t="shared" si="73"/>
        <v>0</v>
      </c>
      <c r="I677" s="15">
        <f t="shared" si="74"/>
        <v>0</v>
      </c>
      <c r="J677" s="58">
        <f>'Fashring Assumptions'!$M$7*'Fashring Counterfactual'!F677</f>
        <v>0</v>
      </c>
      <c r="K677" s="58">
        <f>'Fashring Assumptions'!$M$5*'Fashring Assumptions'!$M$7*'Fashring Counterfactual'!E677</f>
        <v>222.19145563010636</v>
      </c>
      <c r="L677" s="58">
        <f t="shared" si="75"/>
        <v>222.19145563010636</v>
      </c>
    </row>
    <row r="678" spans="1:12" x14ac:dyDescent="0.3">
      <c r="A678" s="60">
        <v>43046</v>
      </c>
      <c r="B678" s="15">
        <f t="shared" si="70"/>
        <v>2017</v>
      </c>
      <c r="C678" s="15">
        <f t="shared" si="71"/>
        <v>11</v>
      </c>
      <c r="D678" s="15">
        <f t="shared" si="72"/>
        <v>7</v>
      </c>
      <c r="E678" s="64">
        <f t="shared" si="76"/>
        <v>2994.0632900817018</v>
      </c>
      <c r="F678" s="15">
        <f>IF(E677&gt;'Fashring Assumptions'!$Q$13,0,'Fashring Assumptions'!$Q$12)</f>
        <v>0</v>
      </c>
      <c r="G678" s="15">
        <v>561</v>
      </c>
      <c r="H678" s="15">
        <f t="shared" si="73"/>
        <v>0</v>
      </c>
      <c r="I678" s="15">
        <f t="shared" si="74"/>
        <v>0</v>
      </c>
      <c r="J678" s="58">
        <f>'Fashring Assumptions'!$M$7*'Fashring Counterfactual'!F678</f>
        <v>0</v>
      </c>
      <c r="K678" s="58">
        <f>'Fashring Assumptions'!$M$5*'Fashring Assumptions'!$M$7*'Fashring Counterfactual'!E678</f>
        <v>187.12895563010636</v>
      </c>
      <c r="L678" s="58">
        <f t="shared" si="75"/>
        <v>187.12895563010636</v>
      </c>
    </row>
    <row r="679" spans="1:12" x14ac:dyDescent="0.3">
      <c r="A679" s="60">
        <v>43047</v>
      </c>
      <c r="B679" s="15">
        <f t="shared" si="70"/>
        <v>2017</v>
      </c>
      <c r="C679" s="15">
        <f t="shared" si="71"/>
        <v>11</v>
      </c>
      <c r="D679" s="15">
        <f t="shared" si="72"/>
        <v>8</v>
      </c>
      <c r="E679" s="64">
        <f t="shared" si="76"/>
        <v>2419.0632900817018</v>
      </c>
      <c r="F679" s="15">
        <f>IF(E678&gt;'Fashring Assumptions'!$Q$13,0,'Fashring Assumptions'!$Q$12)</f>
        <v>0</v>
      </c>
      <c r="G679" s="15">
        <v>575</v>
      </c>
      <c r="H679" s="15">
        <f t="shared" si="73"/>
        <v>0</v>
      </c>
      <c r="I679" s="15">
        <f t="shared" si="74"/>
        <v>0</v>
      </c>
      <c r="J679" s="58">
        <f>'Fashring Assumptions'!$M$7*'Fashring Counterfactual'!F679</f>
        <v>0</v>
      </c>
      <c r="K679" s="58">
        <f>'Fashring Assumptions'!$M$5*'Fashring Assumptions'!$M$7*'Fashring Counterfactual'!E679</f>
        <v>151.19145563010636</v>
      </c>
      <c r="L679" s="58">
        <f t="shared" si="75"/>
        <v>151.19145563010636</v>
      </c>
    </row>
    <row r="680" spans="1:12" x14ac:dyDescent="0.3">
      <c r="A680" s="60">
        <v>43048</v>
      </c>
      <c r="B680" s="15">
        <f t="shared" si="70"/>
        <v>2017</v>
      </c>
      <c r="C680" s="15">
        <f t="shared" si="71"/>
        <v>11</v>
      </c>
      <c r="D680" s="15">
        <f t="shared" si="72"/>
        <v>9</v>
      </c>
      <c r="E680" s="64">
        <f t="shared" si="76"/>
        <v>1823.0632900817018</v>
      </c>
      <c r="F680" s="15">
        <f>IF(E679&gt;'Fashring Assumptions'!$Q$13,0,'Fashring Assumptions'!$Q$12)</f>
        <v>0</v>
      </c>
      <c r="G680" s="15">
        <v>596</v>
      </c>
      <c r="H680" s="15">
        <f t="shared" si="73"/>
        <v>0</v>
      </c>
      <c r="I680" s="15">
        <f t="shared" si="74"/>
        <v>0</v>
      </c>
      <c r="J680" s="58">
        <f>'Fashring Assumptions'!$M$7*'Fashring Counterfactual'!F680</f>
        <v>0</v>
      </c>
      <c r="K680" s="58">
        <f>'Fashring Assumptions'!$M$5*'Fashring Assumptions'!$M$7*'Fashring Counterfactual'!E680</f>
        <v>113.94145563010636</v>
      </c>
      <c r="L680" s="58">
        <f t="shared" si="75"/>
        <v>113.94145563010636</v>
      </c>
    </row>
    <row r="681" spans="1:12" x14ac:dyDescent="0.3">
      <c r="A681" s="60">
        <v>43049</v>
      </c>
      <c r="B681" s="15">
        <f t="shared" si="70"/>
        <v>2017</v>
      </c>
      <c r="C681" s="15">
        <f t="shared" si="71"/>
        <v>11</v>
      </c>
      <c r="D681" s="15">
        <f t="shared" si="72"/>
        <v>10</v>
      </c>
      <c r="E681" s="64">
        <f t="shared" si="76"/>
        <v>1228.0632900817018</v>
      </c>
      <c r="F681" s="15">
        <f>IF(E680&gt;'Fashring Assumptions'!$Q$13,0,'Fashring Assumptions'!$Q$12)</f>
        <v>0</v>
      </c>
      <c r="G681" s="15">
        <v>595</v>
      </c>
      <c r="H681" s="15">
        <f t="shared" si="73"/>
        <v>0</v>
      </c>
      <c r="I681" s="15">
        <f t="shared" si="74"/>
        <v>0</v>
      </c>
      <c r="J681" s="58">
        <f>'Fashring Assumptions'!$M$7*'Fashring Counterfactual'!F681</f>
        <v>0</v>
      </c>
      <c r="K681" s="58">
        <f>'Fashring Assumptions'!$M$5*'Fashring Assumptions'!$M$7*'Fashring Counterfactual'!E681</f>
        <v>76.753955630106361</v>
      </c>
      <c r="L681" s="58">
        <f t="shared" si="75"/>
        <v>76.753955630106361</v>
      </c>
    </row>
    <row r="682" spans="1:12" x14ac:dyDescent="0.3">
      <c r="A682" s="60">
        <v>43050</v>
      </c>
      <c r="B682" s="15">
        <f t="shared" si="70"/>
        <v>2017</v>
      </c>
      <c r="C682" s="15">
        <f t="shared" si="71"/>
        <v>11</v>
      </c>
      <c r="D682" s="15">
        <f t="shared" si="72"/>
        <v>11</v>
      </c>
      <c r="E682" s="64">
        <f t="shared" si="76"/>
        <v>4918.2133213116549</v>
      </c>
      <c r="F682" s="15">
        <f>IF(E681&gt;'Fashring Assumptions'!$Q$13,0,'Fashring Assumptions'!$Q$12)</f>
        <v>4292.1500312299531</v>
      </c>
      <c r="G682" s="15">
        <v>602</v>
      </c>
      <c r="H682" s="15">
        <f t="shared" si="73"/>
        <v>1</v>
      </c>
      <c r="I682" s="15">
        <f t="shared" si="74"/>
        <v>1000</v>
      </c>
      <c r="J682" s="58">
        <f>'Fashring Assumptions'!$M$7*'Fashring Counterfactual'!F682</f>
        <v>10730.375078074883</v>
      </c>
      <c r="K682" s="58">
        <f>'Fashring Assumptions'!$M$5*'Fashring Assumptions'!$M$7*'Fashring Counterfactual'!E682</f>
        <v>307.38833258197843</v>
      </c>
      <c r="L682" s="58">
        <f t="shared" si="75"/>
        <v>12037.763410656862</v>
      </c>
    </row>
    <row r="683" spans="1:12" x14ac:dyDescent="0.3">
      <c r="A683" s="60">
        <v>43051</v>
      </c>
      <c r="B683" s="15">
        <f t="shared" si="70"/>
        <v>2017</v>
      </c>
      <c r="C683" s="15">
        <f t="shared" si="71"/>
        <v>11</v>
      </c>
      <c r="D683" s="15">
        <f t="shared" si="72"/>
        <v>12</v>
      </c>
      <c r="E683" s="64">
        <f t="shared" si="76"/>
        <v>4404.2133213116549</v>
      </c>
      <c r="F683" s="15">
        <f>IF(E682&gt;'Fashring Assumptions'!$Q$13,0,'Fashring Assumptions'!$Q$12)</f>
        <v>0</v>
      </c>
      <c r="G683" s="15">
        <v>514</v>
      </c>
      <c r="H683" s="15">
        <f t="shared" si="73"/>
        <v>0</v>
      </c>
      <c r="I683" s="15">
        <f t="shared" si="74"/>
        <v>0</v>
      </c>
      <c r="J683" s="58">
        <f>'Fashring Assumptions'!$M$7*'Fashring Counterfactual'!F683</f>
        <v>0</v>
      </c>
      <c r="K683" s="58">
        <f>'Fashring Assumptions'!$M$5*'Fashring Assumptions'!$M$7*'Fashring Counterfactual'!E683</f>
        <v>275.26333258197843</v>
      </c>
      <c r="L683" s="58">
        <f t="shared" si="75"/>
        <v>275.26333258197843</v>
      </c>
    </row>
    <row r="684" spans="1:12" x14ac:dyDescent="0.3">
      <c r="A684" s="60">
        <v>43052</v>
      </c>
      <c r="B684" s="15">
        <f t="shared" si="70"/>
        <v>2017</v>
      </c>
      <c r="C684" s="15">
        <f t="shared" si="71"/>
        <v>11</v>
      </c>
      <c r="D684" s="15">
        <f t="shared" si="72"/>
        <v>13</v>
      </c>
      <c r="E684" s="64">
        <f t="shared" si="76"/>
        <v>3823.2133213116549</v>
      </c>
      <c r="F684" s="15">
        <f>IF(E683&gt;'Fashring Assumptions'!$Q$13,0,'Fashring Assumptions'!$Q$12)</f>
        <v>0</v>
      </c>
      <c r="G684" s="15">
        <v>581</v>
      </c>
      <c r="H684" s="15">
        <f t="shared" si="73"/>
        <v>0</v>
      </c>
      <c r="I684" s="15">
        <f t="shared" si="74"/>
        <v>0</v>
      </c>
      <c r="J684" s="58">
        <f>'Fashring Assumptions'!$M$7*'Fashring Counterfactual'!F684</f>
        <v>0</v>
      </c>
      <c r="K684" s="58">
        <f>'Fashring Assumptions'!$M$5*'Fashring Assumptions'!$M$7*'Fashring Counterfactual'!E684</f>
        <v>238.95083258197843</v>
      </c>
      <c r="L684" s="58">
        <f t="shared" si="75"/>
        <v>238.95083258197843</v>
      </c>
    </row>
    <row r="685" spans="1:12" x14ac:dyDescent="0.3">
      <c r="A685" s="60">
        <v>43053</v>
      </c>
      <c r="B685" s="15">
        <f t="shared" si="70"/>
        <v>2017</v>
      </c>
      <c r="C685" s="15">
        <f t="shared" si="71"/>
        <v>11</v>
      </c>
      <c r="D685" s="15">
        <f t="shared" si="72"/>
        <v>14</v>
      </c>
      <c r="E685" s="64">
        <f t="shared" si="76"/>
        <v>3270.2133213116549</v>
      </c>
      <c r="F685" s="15">
        <f>IF(E684&gt;'Fashring Assumptions'!$Q$13,0,'Fashring Assumptions'!$Q$12)</f>
        <v>0</v>
      </c>
      <c r="G685" s="15">
        <v>553</v>
      </c>
      <c r="H685" s="15">
        <f t="shared" si="73"/>
        <v>0</v>
      </c>
      <c r="I685" s="15">
        <f t="shared" si="74"/>
        <v>0</v>
      </c>
      <c r="J685" s="58">
        <f>'Fashring Assumptions'!$M$7*'Fashring Counterfactual'!F685</f>
        <v>0</v>
      </c>
      <c r="K685" s="58">
        <f>'Fashring Assumptions'!$M$5*'Fashring Assumptions'!$M$7*'Fashring Counterfactual'!E685</f>
        <v>204.38833258197843</v>
      </c>
      <c r="L685" s="58">
        <f t="shared" si="75"/>
        <v>204.38833258197843</v>
      </c>
    </row>
    <row r="686" spans="1:12" x14ac:dyDescent="0.3">
      <c r="A686" s="60">
        <v>43054</v>
      </c>
      <c r="B686" s="15">
        <f t="shared" si="70"/>
        <v>2017</v>
      </c>
      <c r="C686" s="15">
        <f t="shared" si="71"/>
        <v>11</v>
      </c>
      <c r="D686" s="15">
        <f t="shared" si="72"/>
        <v>15</v>
      </c>
      <c r="E686" s="64">
        <f t="shared" si="76"/>
        <v>2688.2133213116549</v>
      </c>
      <c r="F686" s="15">
        <f>IF(E685&gt;'Fashring Assumptions'!$Q$13,0,'Fashring Assumptions'!$Q$12)</f>
        <v>0</v>
      </c>
      <c r="G686" s="15">
        <v>582</v>
      </c>
      <c r="H686" s="15">
        <f t="shared" si="73"/>
        <v>0</v>
      </c>
      <c r="I686" s="15">
        <f t="shared" si="74"/>
        <v>0</v>
      </c>
      <c r="J686" s="58">
        <f>'Fashring Assumptions'!$M$7*'Fashring Counterfactual'!F686</f>
        <v>0</v>
      </c>
      <c r="K686" s="58">
        <f>'Fashring Assumptions'!$M$5*'Fashring Assumptions'!$M$7*'Fashring Counterfactual'!E686</f>
        <v>168.01333258197843</v>
      </c>
      <c r="L686" s="58">
        <f t="shared" si="75"/>
        <v>168.01333258197843</v>
      </c>
    </row>
    <row r="687" spans="1:12" x14ac:dyDescent="0.3">
      <c r="A687" s="60">
        <v>43055</v>
      </c>
      <c r="B687" s="15">
        <f t="shared" si="70"/>
        <v>2017</v>
      </c>
      <c r="C687" s="15">
        <f t="shared" si="71"/>
        <v>11</v>
      </c>
      <c r="D687" s="15">
        <f t="shared" si="72"/>
        <v>16</v>
      </c>
      <c r="E687" s="64">
        <f t="shared" si="76"/>
        <v>2084.2133213116549</v>
      </c>
      <c r="F687" s="15">
        <f>IF(E686&gt;'Fashring Assumptions'!$Q$13,0,'Fashring Assumptions'!$Q$12)</f>
        <v>0</v>
      </c>
      <c r="G687" s="15">
        <v>604</v>
      </c>
      <c r="H687" s="15">
        <f t="shared" si="73"/>
        <v>0</v>
      </c>
      <c r="I687" s="15">
        <f t="shared" si="74"/>
        <v>0</v>
      </c>
      <c r="J687" s="58">
        <f>'Fashring Assumptions'!$M$7*'Fashring Counterfactual'!F687</f>
        <v>0</v>
      </c>
      <c r="K687" s="58">
        <f>'Fashring Assumptions'!$M$5*'Fashring Assumptions'!$M$7*'Fashring Counterfactual'!E687</f>
        <v>130.26333258197843</v>
      </c>
      <c r="L687" s="58">
        <f t="shared" si="75"/>
        <v>130.26333258197843</v>
      </c>
    </row>
    <row r="688" spans="1:12" x14ac:dyDescent="0.3">
      <c r="A688" s="60">
        <v>43056</v>
      </c>
      <c r="B688" s="15">
        <f t="shared" si="70"/>
        <v>2017</v>
      </c>
      <c r="C688" s="15">
        <f t="shared" si="71"/>
        <v>11</v>
      </c>
      <c r="D688" s="15">
        <f t="shared" si="72"/>
        <v>17</v>
      </c>
      <c r="E688" s="64">
        <f t="shared" si="76"/>
        <v>1444.2133213116549</v>
      </c>
      <c r="F688" s="15">
        <f>IF(E687&gt;'Fashring Assumptions'!$Q$13,0,'Fashring Assumptions'!$Q$12)</f>
        <v>0</v>
      </c>
      <c r="G688" s="15">
        <v>640</v>
      </c>
      <c r="H688" s="15">
        <f t="shared" si="73"/>
        <v>0</v>
      </c>
      <c r="I688" s="15">
        <f t="shared" si="74"/>
        <v>0</v>
      </c>
      <c r="J688" s="58">
        <f>'Fashring Assumptions'!$M$7*'Fashring Counterfactual'!F688</f>
        <v>0</v>
      </c>
      <c r="K688" s="58">
        <f>'Fashring Assumptions'!$M$5*'Fashring Assumptions'!$M$7*'Fashring Counterfactual'!E688</f>
        <v>90.263332581978432</v>
      </c>
      <c r="L688" s="58">
        <f t="shared" si="75"/>
        <v>90.263332581978432</v>
      </c>
    </row>
    <row r="689" spans="1:12" x14ac:dyDescent="0.3">
      <c r="A689" s="60">
        <v>43057</v>
      </c>
      <c r="B689" s="15">
        <f t="shared" si="70"/>
        <v>2017</v>
      </c>
      <c r="C689" s="15">
        <f t="shared" si="71"/>
        <v>11</v>
      </c>
      <c r="D689" s="15">
        <f t="shared" si="72"/>
        <v>18</v>
      </c>
      <c r="E689" s="64">
        <f t="shared" si="76"/>
        <v>887.21332131165491</v>
      </c>
      <c r="F689" s="15">
        <f>IF(E688&gt;'Fashring Assumptions'!$Q$13,0,'Fashring Assumptions'!$Q$12)</f>
        <v>0</v>
      </c>
      <c r="G689" s="15">
        <v>557</v>
      </c>
      <c r="H689" s="15">
        <f t="shared" si="73"/>
        <v>0</v>
      </c>
      <c r="I689" s="15">
        <f t="shared" si="74"/>
        <v>0</v>
      </c>
      <c r="J689" s="58">
        <f>'Fashring Assumptions'!$M$7*'Fashring Counterfactual'!F689</f>
        <v>0</v>
      </c>
      <c r="K689" s="58">
        <f>'Fashring Assumptions'!$M$5*'Fashring Assumptions'!$M$7*'Fashring Counterfactual'!E689</f>
        <v>55.450832581978432</v>
      </c>
      <c r="L689" s="58">
        <f t="shared" si="75"/>
        <v>55.450832581978432</v>
      </c>
    </row>
    <row r="690" spans="1:12" x14ac:dyDescent="0.3">
      <c r="A690" s="60">
        <v>43058</v>
      </c>
      <c r="B690" s="15">
        <f t="shared" si="70"/>
        <v>2017</v>
      </c>
      <c r="C690" s="15">
        <f t="shared" si="71"/>
        <v>11</v>
      </c>
      <c r="D690" s="15">
        <f t="shared" si="72"/>
        <v>19</v>
      </c>
      <c r="E690" s="64">
        <f t="shared" si="76"/>
        <v>4615.363352541608</v>
      </c>
      <c r="F690" s="15">
        <f>IF(E689&gt;'Fashring Assumptions'!$Q$13,0,'Fashring Assumptions'!$Q$12)</f>
        <v>4292.1500312299531</v>
      </c>
      <c r="G690" s="15">
        <v>564</v>
      </c>
      <c r="H690" s="15">
        <f t="shared" si="73"/>
        <v>1</v>
      </c>
      <c r="I690" s="15">
        <f t="shared" si="74"/>
        <v>1000</v>
      </c>
      <c r="J690" s="58">
        <f>'Fashring Assumptions'!$M$7*'Fashring Counterfactual'!F690</f>
        <v>10730.375078074883</v>
      </c>
      <c r="K690" s="58">
        <f>'Fashring Assumptions'!$M$5*'Fashring Assumptions'!$M$7*'Fashring Counterfactual'!E690</f>
        <v>288.4602095338505</v>
      </c>
      <c r="L690" s="58">
        <f t="shared" si="75"/>
        <v>12018.835287608734</v>
      </c>
    </row>
    <row r="691" spans="1:12" x14ac:dyDescent="0.3">
      <c r="A691" s="60">
        <v>43059</v>
      </c>
      <c r="B691" s="15">
        <f t="shared" si="70"/>
        <v>2017</v>
      </c>
      <c r="C691" s="15">
        <f t="shared" si="71"/>
        <v>11</v>
      </c>
      <c r="D691" s="15">
        <f t="shared" si="72"/>
        <v>20</v>
      </c>
      <c r="E691" s="64">
        <f t="shared" si="76"/>
        <v>4080.363352541608</v>
      </c>
      <c r="F691" s="15">
        <f>IF(E690&gt;'Fashring Assumptions'!$Q$13,0,'Fashring Assumptions'!$Q$12)</f>
        <v>0</v>
      </c>
      <c r="G691" s="15">
        <v>535</v>
      </c>
      <c r="H691" s="15">
        <f t="shared" si="73"/>
        <v>0</v>
      </c>
      <c r="I691" s="15">
        <f t="shared" si="74"/>
        <v>0</v>
      </c>
      <c r="J691" s="58">
        <f>'Fashring Assumptions'!$M$7*'Fashring Counterfactual'!F691</f>
        <v>0</v>
      </c>
      <c r="K691" s="58">
        <f>'Fashring Assumptions'!$M$5*'Fashring Assumptions'!$M$7*'Fashring Counterfactual'!E691</f>
        <v>255.0227095338505</v>
      </c>
      <c r="L691" s="58">
        <f t="shared" si="75"/>
        <v>255.0227095338505</v>
      </c>
    </row>
    <row r="692" spans="1:12" x14ac:dyDescent="0.3">
      <c r="A692" s="60">
        <v>43060</v>
      </c>
      <c r="B692" s="15">
        <f t="shared" si="70"/>
        <v>2017</v>
      </c>
      <c r="C692" s="15">
        <f t="shared" si="71"/>
        <v>11</v>
      </c>
      <c r="D692" s="15">
        <f t="shared" si="72"/>
        <v>21</v>
      </c>
      <c r="E692" s="64">
        <f t="shared" si="76"/>
        <v>3491.363352541608</v>
      </c>
      <c r="F692" s="15">
        <f>IF(E691&gt;'Fashring Assumptions'!$Q$13,0,'Fashring Assumptions'!$Q$12)</f>
        <v>0</v>
      </c>
      <c r="G692" s="15">
        <v>589</v>
      </c>
      <c r="H692" s="15">
        <f t="shared" si="73"/>
        <v>0</v>
      </c>
      <c r="I692" s="15">
        <f t="shared" si="74"/>
        <v>0</v>
      </c>
      <c r="J692" s="58">
        <f>'Fashring Assumptions'!$M$7*'Fashring Counterfactual'!F692</f>
        <v>0</v>
      </c>
      <c r="K692" s="58">
        <f>'Fashring Assumptions'!$M$5*'Fashring Assumptions'!$M$7*'Fashring Counterfactual'!E692</f>
        <v>218.2102095338505</v>
      </c>
      <c r="L692" s="58">
        <f t="shared" si="75"/>
        <v>218.2102095338505</v>
      </c>
    </row>
    <row r="693" spans="1:12" x14ac:dyDescent="0.3">
      <c r="A693" s="60">
        <v>43061</v>
      </c>
      <c r="B693" s="15">
        <f t="shared" si="70"/>
        <v>2017</v>
      </c>
      <c r="C693" s="15">
        <f t="shared" si="71"/>
        <v>11</v>
      </c>
      <c r="D693" s="15">
        <f t="shared" si="72"/>
        <v>22</v>
      </c>
      <c r="E693" s="64">
        <f t="shared" si="76"/>
        <v>2918.363352541608</v>
      </c>
      <c r="F693" s="15">
        <f>IF(E692&gt;'Fashring Assumptions'!$Q$13,0,'Fashring Assumptions'!$Q$12)</f>
        <v>0</v>
      </c>
      <c r="G693" s="15">
        <v>573</v>
      </c>
      <c r="H693" s="15">
        <f t="shared" si="73"/>
        <v>0</v>
      </c>
      <c r="I693" s="15">
        <f t="shared" si="74"/>
        <v>0</v>
      </c>
      <c r="J693" s="58">
        <f>'Fashring Assumptions'!$M$7*'Fashring Counterfactual'!F693</f>
        <v>0</v>
      </c>
      <c r="K693" s="58">
        <f>'Fashring Assumptions'!$M$5*'Fashring Assumptions'!$M$7*'Fashring Counterfactual'!E693</f>
        <v>182.3977095338505</v>
      </c>
      <c r="L693" s="58">
        <f t="shared" si="75"/>
        <v>182.3977095338505</v>
      </c>
    </row>
    <row r="694" spans="1:12" x14ac:dyDescent="0.3">
      <c r="A694" s="60">
        <v>43062</v>
      </c>
      <c r="B694" s="15">
        <f t="shared" si="70"/>
        <v>2017</v>
      </c>
      <c r="C694" s="15">
        <f t="shared" si="71"/>
        <v>11</v>
      </c>
      <c r="D694" s="15">
        <f t="shared" si="72"/>
        <v>23</v>
      </c>
      <c r="E694" s="64">
        <f t="shared" si="76"/>
        <v>2407.363352541608</v>
      </c>
      <c r="F694" s="15">
        <f>IF(E693&gt;'Fashring Assumptions'!$Q$13,0,'Fashring Assumptions'!$Q$12)</f>
        <v>0</v>
      </c>
      <c r="G694" s="15">
        <v>511</v>
      </c>
      <c r="H694" s="15">
        <f t="shared" si="73"/>
        <v>0</v>
      </c>
      <c r="I694" s="15">
        <f t="shared" si="74"/>
        <v>0</v>
      </c>
      <c r="J694" s="58">
        <f>'Fashring Assumptions'!$M$7*'Fashring Counterfactual'!F694</f>
        <v>0</v>
      </c>
      <c r="K694" s="58">
        <f>'Fashring Assumptions'!$M$5*'Fashring Assumptions'!$M$7*'Fashring Counterfactual'!E694</f>
        <v>150.4602095338505</v>
      </c>
      <c r="L694" s="58">
        <f t="shared" si="75"/>
        <v>150.4602095338505</v>
      </c>
    </row>
    <row r="695" spans="1:12" x14ac:dyDescent="0.3">
      <c r="A695" s="60">
        <v>43063</v>
      </c>
      <c r="B695" s="15">
        <f t="shared" si="70"/>
        <v>2017</v>
      </c>
      <c r="C695" s="15">
        <f t="shared" si="71"/>
        <v>11</v>
      </c>
      <c r="D695" s="15">
        <f t="shared" si="72"/>
        <v>24</v>
      </c>
      <c r="E695" s="64">
        <f t="shared" si="76"/>
        <v>1873.363352541608</v>
      </c>
      <c r="F695" s="15">
        <f>IF(E694&gt;'Fashring Assumptions'!$Q$13,0,'Fashring Assumptions'!$Q$12)</f>
        <v>0</v>
      </c>
      <c r="G695" s="15">
        <v>534</v>
      </c>
      <c r="H695" s="15">
        <f t="shared" si="73"/>
        <v>0</v>
      </c>
      <c r="I695" s="15">
        <f t="shared" si="74"/>
        <v>0</v>
      </c>
      <c r="J695" s="58">
        <f>'Fashring Assumptions'!$M$7*'Fashring Counterfactual'!F695</f>
        <v>0</v>
      </c>
      <c r="K695" s="58">
        <f>'Fashring Assumptions'!$M$5*'Fashring Assumptions'!$M$7*'Fashring Counterfactual'!E695</f>
        <v>117.0852095338505</v>
      </c>
      <c r="L695" s="58">
        <f t="shared" si="75"/>
        <v>117.0852095338505</v>
      </c>
    </row>
    <row r="696" spans="1:12" x14ac:dyDescent="0.3">
      <c r="A696" s="60">
        <v>43064</v>
      </c>
      <c r="B696" s="15">
        <f t="shared" si="70"/>
        <v>2017</v>
      </c>
      <c r="C696" s="15">
        <f t="shared" si="71"/>
        <v>11</v>
      </c>
      <c r="D696" s="15">
        <f t="shared" si="72"/>
        <v>25</v>
      </c>
      <c r="E696" s="64">
        <f t="shared" si="76"/>
        <v>1351.363352541608</v>
      </c>
      <c r="F696" s="15">
        <f>IF(E695&gt;'Fashring Assumptions'!$Q$13,0,'Fashring Assumptions'!$Q$12)</f>
        <v>0</v>
      </c>
      <c r="G696" s="15">
        <v>522</v>
      </c>
      <c r="H696" s="15">
        <f t="shared" si="73"/>
        <v>0</v>
      </c>
      <c r="I696" s="15">
        <f t="shared" si="74"/>
        <v>0</v>
      </c>
      <c r="J696" s="58">
        <f>'Fashring Assumptions'!$M$7*'Fashring Counterfactual'!F696</f>
        <v>0</v>
      </c>
      <c r="K696" s="58">
        <f>'Fashring Assumptions'!$M$5*'Fashring Assumptions'!$M$7*'Fashring Counterfactual'!E696</f>
        <v>84.460209533850502</v>
      </c>
      <c r="L696" s="58">
        <f t="shared" si="75"/>
        <v>84.460209533850502</v>
      </c>
    </row>
    <row r="697" spans="1:12" x14ac:dyDescent="0.3">
      <c r="A697" s="60">
        <v>43065</v>
      </c>
      <c r="B697" s="15">
        <f t="shared" si="70"/>
        <v>2017</v>
      </c>
      <c r="C697" s="15">
        <f t="shared" si="71"/>
        <v>11</v>
      </c>
      <c r="D697" s="15">
        <f t="shared" si="72"/>
        <v>26</v>
      </c>
      <c r="E697" s="64">
        <f t="shared" si="76"/>
        <v>825.36335254160804</v>
      </c>
      <c r="F697" s="15">
        <f>IF(E696&gt;'Fashring Assumptions'!$Q$13,0,'Fashring Assumptions'!$Q$12)</f>
        <v>0</v>
      </c>
      <c r="G697" s="15">
        <v>526</v>
      </c>
      <c r="H697" s="15">
        <f t="shared" si="73"/>
        <v>0</v>
      </c>
      <c r="I697" s="15">
        <f t="shared" si="74"/>
        <v>0</v>
      </c>
      <c r="J697" s="58">
        <f>'Fashring Assumptions'!$M$7*'Fashring Counterfactual'!F697</f>
        <v>0</v>
      </c>
      <c r="K697" s="58">
        <f>'Fashring Assumptions'!$M$5*'Fashring Assumptions'!$M$7*'Fashring Counterfactual'!E697</f>
        <v>51.585209533850502</v>
      </c>
      <c r="L697" s="58">
        <f t="shared" si="75"/>
        <v>51.585209533850502</v>
      </c>
    </row>
    <row r="698" spans="1:12" x14ac:dyDescent="0.3">
      <c r="A698" s="60">
        <v>43066</v>
      </c>
      <c r="B698" s="15">
        <f t="shared" si="70"/>
        <v>2017</v>
      </c>
      <c r="C698" s="15">
        <f t="shared" si="71"/>
        <v>11</v>
      </c>
      <c r="D698" s="15">
        <f t="shared" si="72"/>
        <v>27</v>
      </c>
      <c r="E698" s="64">
        <f t="shared" si="76"/>
        <v>4614.5133837715612</v>
      </c>
      <c r="F698" s="15">
        <f>IF(E697&gt;'Fashring Assumptions'!$Q$13,0,'Fashring Assumptions'!$Q$12)</f>
        <v>4292.1500312299531</v>
      </c>
      <c r="G698" s="15">
        <v>503</v>
      </c>
      <c r="H698" s="15">
        <f t="shared" si="73"/>
        <v>1</v>
      </c>
      <c r="I698" s="15">
        <f t="shared" si="74"/>
        <v>1000</v>
      </c>
      <c r="J698" s="58">
        <f>'Fashring Assumptions'!$M$7*'Fashring Counterfactual'!F698</f>
        <v>10730.375078074883</v>
      </c>
      <c r="K698" s="58">
        <f>'Fashring Assumptions'!$M$5*'Fashring Assumptions'!$M$7*'Fashring Counterfactual'!E698</f>
        <v>288.40708648572257</v>
      </c>
      <c r="L698" s="58">
        <f t="shared" si="75"/>
        <v>12018.782164560605</v>
      </c>
    </row>
    <row r="699" spans="1:12" x14ac:dyDescent="0.3">
      <c r="A699" s="60">
        <v>43067</v>
      </c>
      <c r="B699" s="15">
        <f t="shared" si="70"/>
        <v>2017</v>
      </c>
      <c r="C699" s="15">
        <f t="shared" si="71"/>
        <v>11</v>
      </c>
      <c r="D699" s="15">
        <f t="shared" si="72"/>
        <v>28</v>
      </c>
      <c r="E699" s="64">
        <f t="shared" si="76"/>
        <v>4043.5133837715612</v>
      </c>
      <c r="F699" s="15">
        <f>IF(E698&gt;'Fashring Assumptions'!$Q$13,0,'Fashring Assumptions'!$Q$12)</f>
        <v>0</v>
      </c>
      <c r="G699" s="15">
        <v>571</v>
      </c>
      <c r="H699" s="15">
        <f t="shared" si="73"/>
        <v>0</v>
      </c>
      <c r="I699" s="15">
        <f t="shared" si="74"/>
        <v>0</v>
      </c>
      <c r="J699" s="58">
        <f>'Fashring Assumptions'!$M$7*'Fashring Counterfactual'!F699</f>
        <v>0</v>
      </c>
      <c r="K699" s="58">
        <f>'Fashring Assumptions'!$M$5*'Fashring Assumptions'!$M$7*'Fashring Counterfactual'!E699</f>
        <v>252.71958648572257</v>
      </c>
      <c r="L699" s="58">
        <f t="shared" si="75"/>
        <v>252.71958648572257</v>
      </c>
    </row>
    <row r="700" spans="1:12" x14ac:dyDescent="0.3">
      <c r="A700" s="60">
        <v>43068</v>
      </c>
      <c r="B700" s="15">
        <f t="shared" si="70"/>
        <v>2017</v>
      </c>
      <c r="C700" s="15">
        <f t="shared" si="71"/>
        <v>11</v>
      </c>
      <c r="D700" s="15">
        <f t="shared" si="72"/>
        <v>29</v>
      </c>
      <c r="E700" s="64">
        <f t="shared" si="76"/>
        <v>3463.5133837715612</v>
      </c>
      <c r="F700" s="15">
        <f>IF(E699&gt;'Fashring Assumptions'!$Q$13,0,'Fashring Assumptions'!$Q$12)</f>
        <v>0</v>
      </c>
      <c r="G700" s="15">
        <v>580</v>
      </c>
      <c r="H700" s="15">
        <f t="shared" si="73"/>
        <v>0</v>
      </c>
      <c r="I700" s="15">
        <f t="shared" si="74"/>
        <v>0</v>
      </c>
      <c r="J700" s="58">
        <f>'Fashring Assumptions'!$M$7*'Fashring Counterfactual'!F700</f>
        <v>0</v>
      </c>
      <c r="K700" s="58">
        <f>'Fashring Assumptions'!$M$5*'Fashring Assumptions'!$M$7*'Fashring Counterfactual'!E700</f>
        <v>216.46958648572257</v>
      </c>
      <c r="L700" s="58">
        <f t="shared" si="75"/>
        <v>216.46958648572257</v>
      </c>
    </row>
    <row r="701" spans="1:12" x14ac:dyDescent="0.3">
      <c r="A701" s="60">
        <v>43069</v>
      </c>
      <c r="B701" s="15">
        <f t="shared" si="70"/>
        <v>2017</v>
      </c>
      <c r="C701" s="15">
        <f t="shared" si="71"/>
        <v>11</v>
      </c>
      <c r="D701" s="15">
        <f t="shared" si="72"/>
        <v>30</v>
      </c>
      <c r="E701" s="64">
        <f t="shared" si="76"/>
        <v>2889.5133837715612</v>
      </c>
      <c r="F701" s="15">
        <f>IF(E700&gt;'Fashring Assumptions'!$Q$13,0,'Fashring Assumptions'!$Q$12)</f>
        <v>0</v>
      </c>
      <c r="G701" s="15">
        <v>574</v>
      </c>
      <c r="H701" s="15">
        <f t="shared" si="73"/>
        <v>0</v>
      </c>
      <c r="I701" s="15">
        <f t="shared" si="74"/>
        <v>0</v>
      </c>
      <c r="J701" s="58">
        <f>'Fashring Assumptions'!$M$7*'Fashring Counterfactual'!F701</f>
        <v>0</v>
      </c>
      <c r="K701" s="58">
        <f>'Fashring Assumptions'!$M$5*'Fashring Assumptions'!$M$7*'Fashring Counterfactual'!E701</f>
        <v>180.59458648572257</v>
      </c>
      <c r="L701" s="58">
        <f t="shared" si="75"/>
        <v>180.59458648572257</v>
      </c>
    </row>
    <row r="702" spans="1:12" x14ac:dyDescent="0.3">
      <c r="A702" s="60">
        <v>43070</v>
      </c>
      <c r="B702" s="15">
        <f t="shared" si="70"/>
        <v>2017</v>
      </c>
      <c r="C702" s="15">
        <f t="shared" si="71"/>
        <v>12</v>
      </c>
      <c r="D702" s="15">
        <f t="shared" si="72"/>
        <v>1</v>
      </c>
      <c r="E702" s="64">
        <f t="shared" si="76"/>
        <v>2271.5133837715612</v>
      </c>
      <c r="F702" s="15">
        <f>IF(E701&gt;'Fashring Assumptions'!$Q$13,0,'Fashring Assumptions'!$Q$12)</f>
        <v>0</v>
      </c>
      <c r="G702" s="15">
        <v>618</v>
      </c>
      <c r="H702" s="15">
        <f t="shared" si="73"/>
        <v>0</v>
      </c>
      <c r="I702" s="15">
        <f t="shared" si="74"/>
        <v>0</v>
      </c>
      <c r="J702" s="58">
        <f>'Fashring Assumptions'!$M$7*'Fashring Counterfactual'!F702</f>
        <v>0</v>
      </c>
      <c r="K702" s="58">
        <f>'Fashring Assumptions'!$M$5*'Fashring Assumptions'!$M$7*'Fashring Counterfactual'!E702</f>
        <v>141.96958648572257</v>
      </c>
      <c r="L702" s="58">
        <f t="shared" si="75"/>
        <v>141.96958648572257</v>
      </c>
    </row>
    <row r="703" spans="1:12" x14ac:dyDescent="0.3">
      <c r="A703" s="60">
        <v>43071</v>
      </c>
      <c r="B703" s="15">
        <f t="shared" si="70"/>
        <v>2017</v>
      </c>
      <c r="C703" s="15">
        <f t="shared" si="71"/>
        <v>12</v>
      </c>
      <c r="D703" s="15">
        <f t="shared" si="72"/>
        <v>2</v>
      </c>
      <c r="E703" s="64">
        <f t="shared" si="76"/>
        <v>1745.5133837715612</v>
      </c>
      <c r="F703" s="15">
        <f>IF(E702&gt;'Fashring Assumptions'!$Q$13,0,'Fashring Assumptions'!$Q$12)</f>
        <v>0</v>
      </c>
      <c r="G703" s="15">
        <v>526</v>
      </c>
      <c r="H703" s="15">
        <f t="shared" si="73"/>
        <v>0</v>
      </c>
      <c r="I703" s="15">
        <f t="shared" si="74"/>
        <v>0</v>
      </c>
      <c r="J703" s="58">
        <f>'Fashring Assumptions'!$M$7*'Fashring Counterfactual'!F703</f>
        <v>0</v>
      </c>
      <c r="K703" s="58">
        <f>'Fashring Assumptions'!$M$5*'Fashring Assumptions'!$M$7*'Fashring Counterfactual'!E703</f>
        <v>109.09458648572257</v>
      </c>
      <c r="L703" s="58">
        <f t="shared" si="75"/>
        <v>109.09458648572257</v>
      </c>
    </row>
    <row r="704" spans="1:12" x14ac:dyDescent="0.3">
      <c r="A704" s="60">
        <v>43072</v>
      </c>
      <c r="B704" s="15">
        <f t="shared" si="70"/>
        <v>2017</v>
      </c>
      <c r="C704" s="15">
        <f t="shared" si="71"/>
        <v>12</v>
      </c>
      <c r="D704" s="15">
        <f t="shared" si="72"/>
        <v>3</v>
      </c>
      <c r="E704" s="64">
        <f t="shared" si="76"/>
        <v>1200.5133837715612</v>
      </c>
      <c r="F704" s="15">
        <f>IF(E703&gt;'Fashring Assumptions'!$Q$13,0,'Fashring Assumptions'!$Q$12)</f>
        <v>0</v>
      </c>
      <c r="G704" s="15">
        <v>545</v>
      </c>
      <c r="H704" s="15">
        <f t="shared" si="73"/>
        <v>0</v>
      </c>
      <c r="I704" s="15">
        <f t="shared" si="74"/>
        <v>0</v>
      </c>
      <c r="J704" s="58">
        <f>'Fashring Assumptions'!$M$7*'Fashring Counterfactual'!F704</f>
        <v>0</v>
      </c>
      <c r="K704" s="58">
        <f>'Fashring Assumptions'!$M$5*'Fashring Assumptions'!$M$7*'Fashring Counterfactual'!E704</f>
        <v>75.032086485722573</v>
      </c>
      <c r="L704" s="58">
        <f t="shared" si="75"/>
        <v>75.032086485722573</v>
      </c>
    </row>
    <row r="705" spans="1:12" x14ac:dyDescent="0.3">
      <c r="A705" s="60">
        <v>43073</v>
      </c>
      <c r="B705" s="15">
        <f t="shared" si="70"/>
        <v>2017</v>
      </c>
      <c r="C705" s="15">
        <f t="shared" si="71"/>
        <v>12</v>
      </c>
      <c r="D705" s="15">
        <f t="shared" si="72"/>
        <v>4</v>
      </c>
      <c r="E705" s="64">
        <f t="shared" si="76"/>
        <v>4931.6634150015143</v>
      </c>
      <c r="F705" s="15">
        <f>IF(E704&gt;'Fashring Assumptions'!$Q$13,0,'Fashring Assumptions'!$Q$12)</f>
        <v>4292.1500312299531</v>
      </c>
      <c r="G705" s="15">
        <v>561</v>
      </c>
      <c r="H705" s="15">
        <f t="shared" si="73"/>
        <v>1</v>
      </c>
      <c r="I705" s="15">
        <f t="shared" si="74"/>
        <v>1000</v>
      </c>
      <c r="J705" s="58">
        <f>'Fashring Assumptions'!$M$7*'Fashring Counterfactual'!F705</f>
        <v>10730.375078074883</v>
      </c>
      <c r="K705" s="58">
        <f>'Fashring Assumptions'!$M$5*'Fashring Assumptions'!$M$7*'Fashring Counterfactual'!E705</f>
        <v>308.22896343759464</v>
      </c>
      <c r="L705" s="58">
        <f t="shared" si="75"/>
        <v>12038.604041512477</v>
      </c>
    </row>
    <row r="706" spans="1:12" x14ac:dyDescent="0.3">
      <c r="A706" s="60">
        <v>43074</v>
      </c>
      <c r="B706" s="15">
        <f t="shared" si="70"/>
        <v>2017</v>
      </c>
      <c r="C706" s="15">
        <f t="shared" si="71"/>
        <v>12</v>
      </c>
      <c r="D706" s="15">
        <f t="shared" si="72"/>
        <v>5</v>
      </c>
      <c r="E706" s="64">
        <f t="shared" si="76"/>
        <v>4355.6634150015143</v>
      </c>
      <c r="F706" s="15">
        <f>IF(E705&gt;'Fashring Assumptions'!$Q$13,0,'Fashring Assumptions'!$Q$12)</f>
        <v>0</v>
      </c>
      <c r="G706" s="15">
        <v>576</v>
      </c>
      <c r="H706" s="15">
        <f t="shared" si="73"/>
        <v>0</v>
      </c>
      <c r="I706" s="15">
        <f t="shared" si="74"/>
        <v>0</v>
      </c>
      <c r="J706" s="58">
        <f>'Fashring Assumptions'!$M$7*'Fashring Counterfactual'!F706</f>
        <v>0</v>
      </c>
      <c r="K706" s="58">
        <f>'Fashring Assumptions'!$M$5*'Fashring Assumptions'!$M$7*'Fashring Counterfactual'!E706</f>
        <v>272.22896343759464</v>
      </c>
      <c r="L706" s="58">
        <f t="shared" si="75"/>
        <v>272.22896343759464</v>
      </c>
    </row>
    <row r="707" spans="1:12" x14ac:dyDescent="0.3">
      <c r="A707" s="60">
        <v>43075</v>
      </c>
      <c r="B707" s="15">
        <f t="shared" ref="B707:B770" si="77">YEAR(A707)</f>
        <v>2017</v>
      </c>
      <c r="C707" s="15">
        <f t="shared" ref="C707:C770" si="78">MONTH(A707)</f>
        <v>12</v>
      </c>
      <c r="D707" s="15">
        <f t="shared" ref="D707:D770" si="79">DAY(A707)</f>
        <v>6</v>
      </c>
      <c r="E707" s="64">
        <f t="shared" si="76"/>
        <v>3774.6634150015143</v>
      </c>
      <c r="F707" s="15">
        <f>IF(E706&gt;'Fashring Assumptions'!$Q$13,0,'Fashring Assumptions'!$Q$12)</f>
        <v>0</v>
      </c>
      <c r="G707" s="15">
        <v>581</v>
      </c>
      <c r="H707" s="15">
        <f t="shared" ref="H707:H732" si="80">IF(F707&gt;0,1,0)</f>
        <v>0</v>
      </c>
      <c r="I707" s="15">
        <f t="shared" ref="I707:I770" si="81">1000*H707</f>
        <v>0</v>
      </c>
      <c r="J707" s="58">
        <f>'Fashring Assumptions'!$M$7*'Fashring Counterfactual'!F707</f>
        <v>0</v>
      </c>
      <c r="K707" s="58">
        <f>'Fashring Assumptions'!$M$5*'Fashring Assumptions'!$M$7*'Fashring Counterfactual'!E707</f>
        <v>235.91646343759464</v>
      </c>
      <c r="L707" s="58">
        <f t="shared" ref="L707:L732" si="82">SUM(I707:K707)</f>
        <v>235.91646343759464</v>
      </c>
    </row>
    <row r="708" spans="1:12" x14ac:dyDescent="0.3">
      <c r="A708" s="60">
        <v>43076</v>
      </c>
      <c r="B708" s="15">
        <f t="shared" si="77"/>
        <v>2017</v>
      </c>
      <c r="C708" s="15">
        <f t="shared" si="78"/>
        <v>12</v>
      </c>
      <c r="D708" s="15">
        <f t="shared" si="79"/>
        <v>7</v>
      </c>
      <c r="E708" s="64">
        <f t="shared" ref="E708:E771" si="83">E707-G708+F708</f>
        <v>3210.6634150015143</v>
      </c>
      <c r="F708" s="15">
        <f>IF(E707&gt;'Fashring Assumptions'!$Q$13,0,'Fashring Assumptions'!$Q$12)</f>
        <v>0</v>
      </c>
      <c r="G708" s="15">
        <v>564</v>
      </c>
      <c r="H708" s="15">
        <f t="shared" si="80"/>
        <v>0</v>
      </c>
      <c r="I708" s="15">
        <f t="shared" si="81"/>
        <v>0</v>
      </c>
      <c r="J708" s="58">
        <f>'Fashring Assumptions'!$M$7*'Fashring Counterfactual'!F708</f>
        <v>0</v>
      </c>
      <c r="K708" s="58">
        <f>'Fashring Assumptions'!$M$5*'Fashring Assumptions'!$M$7*'Fashring Counterfactual'!E708</f>
        <v>200.66646343759464</v>
      </c>
      <c r="L708" s="58">
        <f t="shared" si="82"/>
        <v>200.66646343759464</v>
      </c>
    </row>
    <row r="709" spans="1:12" x14ac:dyDescent="0.3">
      <c r="A709" s="60">
        <v>43077</v>
      </c>
      <c r="B709" s="15">
        <f t="shared" si="77"/>
        <v>2017</v>
      </c>
      <c r="C709" s="15">
        <f t="shared" si="78"/>
        <v>12</v>
      </c>
      <c r="D709" s="15">
        <f t="shared" si="79"/>
        <v>8</v>
      </c>
      <c r="E709" s="64">
        <f t="shared" si="83"/>
        <v>2659.6634150015143</v>
      </c>
      <c r="F709" s="15">
        <f>IF(E708&gt;'Fashring Assumptions'!$Q$13,0,'Fashring Assumptions'!$Q$12)</f>
        <v>0</v>
      </c>
      <c r="G709" s="15">
        <v>551</v>
      </c>
      <c r="H709" s="15">
        <f t="shared" si="80"/>
        <v>0</v>
      </c>
      <c r="I709" s="15">
        <f t="shared" si="81"/>
        <v>0</v>
      </c>
      <c r="J709" s="58">
        <f>'Fashring Assumptions'!$M$7*'Fashring Counterfactual'!F709</f>
        <v>0</v>
      </c>
      <c r="K709" s="58">
        <f>'Fashring Assumptions'!$M$5*'Fashring Assumptions'!$M$7*'Fashring Counterfactual'!E709</f>
        <v>166.22896343759464</v>
      </c>
      <c r="L709" s="58">
        <f t="shared" si="82"/>
        <v>166.22896343759464</v>
      </c>
    </row>
    <row r="710" spans="1:12" x14ac:dyDescent="0.3">
      <c r="A710" s="60">
        <v>43078</v>
      </c>
      <c r="B710" s="15">
        <f t="shared" si="77"/>
        <v>2017</v>
      </c>
      <c r="C710" s="15">
        <f t="shared" si="78"/>
        <v>12</v>
      </c>
      <c r="D710" s="15">
        <f t="shared" si="79"/>
        <v>9</v>
      </c>
      <c r="E710" s="64">
        <f t="shared" si="83"/>
        <v>2081.6634150015143</v>
      </c>
      <c r="F710" s="15">
        <f>IF(E709&gt;'Fashring Assumptions'!$Q$13,0,'Fashring Assumptions'!$Q$12)</f>
        <v>0</v>
      </c>
      <c r="G710" s="15">
        <v>578</v>
      </c>
      <c r="H710" s="15">
        <f t="shared" si="80"/>
        <v>0</v>
      </c>
      <c r="I710" s="15">
        <f t="shared" si="81"/>
        <v>0</v>
      </c>
      <c r="J710" s="58">
        <f>'Fashring Assumptions'!$M$7*'Fashring Counterfactual'!F710</f>
        <v>0</v>
      </c>
      <c r="K710" s="58">
        <f>'Fashring Assumptions'!$M$5*'Fashring Assumptions'!$M$7*'Fashring Counterfactual'!E710</f>
        <v>130.10396343759464</v>
      </c>
      <c r="L710" s="58">
        <f t="shared" si="82"/>
        <v>130.10396343759464</v>
      </c>
    </row>
    <row r="711" spans="1:12" x14ac:dyDescent="0.3">
      <c r="A711" s="60">
        <v>43079</v>
      </c>
      <c r="B711" s="15">
        <f t="shared" si="77"/>
        <v>2017</v>
      </c>
      <c r="C711" s="15">
        <f t="shared" si="78"/>
        <v>12</v>
      </c>
      <c r="D711" s="15">
        <f t="shared" si="79"/>
        <v>10</v>
      </c>
      <c r="E711" s="64">
        <f t="shared" si="83"/>
        <v>1434.6634150015143</v>
      </c>
      <c r="F711" s="15">
        <f>IF(E710&gt;'Fashring Assumptions'!$Q$13,0,'Fashring Assumptions'!$Q$12)</f>
        <v>0</v>
      </c>
      <c r="G711" s="15">
        <v>647</v>
      </c>
      <c r="H711" s="15">
        <f t="shared" si="80"/>
        <v>0</v>
      </c>
      <c r="I711" s="15">
        <f t="shared" si="81"/>
        <v>0</v>
      </c>
      <c r="J711" s="58">
        <f>'Fashring Assumptions'!$M$7*'Fashring Counterfactual'!F711</f>
        <v>0</v>
      </c>
      <c r="K711" s="58">
        <f>'Fashring Assumptions'!$M$5*'Fashring Assumptions'!$M$7*'Fashring Counterfactual'!E711</f>
        <v>89.666463437594643</v>
      </c>
      <c r="L711" s="58">
        <f t="shared" si="82"/>
        <v>89.666463437594643</v>
      </c>
    </row>
    <row r="712" spans="1:12" x14ac:dyDescent="0.3">
      <c r="A712" s="60">
        <v>43080</v>
      </c>
      <c r="B712" s="15">
        <f t="shared" si="77"/>
        <v>2017</v>
      </c>
      <c r="C712" s="15">
        <f t="shared" si="78"/>
        <v>12</v>
      </c>
      <c r="D712" s="15">
        <f t="shared" si="79"/>
        <v>11</v>
      </c>
      <c r="E712" s="64">
        <f t="shared" si="83"/>
        <v>819.66341500151429</v>
      </c>
      <c r="F712" s="15">
        <f>IF(E711&gt;'Fashring Assumptions'!$Q$13,0,'Fashring Assumptions'!$Q$12)</f>
        <v>0</v>
      </c>
      <c r="G712" s="15">
        <v>615</v>
      </c>
      <c r="H712" s="15">
        <f t="shared" si="80"/>
        <v>0</v>
      </c>
      <c r="I712" s="15">
        <f t="shared" si="81"/>
        <v>0</v>
      </c>
      <c r="J712" s="58">
        <f>'Fashring Assumptions'!$M$7*'Fashring Counterfactual'!F712</f>
        <v>0</v>
      </c>
      <c r="K712" s="58">
        <f>'Fashring Assumptions'!$M$5*'Fashring Assumptions'!$M$7*'Fashring Counterfactual'!E712</f>
        <v>51.228963437594643</v>
      </c>
      <c r="L712" s="58">
        <f t="shared" si="82"/>
        <v>51.228963437594643</v>
      </c>
    </row>
    <row r="713" spans="1:12" x14ac:dyDescent="0.3">
      <c r="A713" s="60">
        <v>43081</v>
      </c>
      <c r="B713" s="15">
        <f t="shared" si="77"/>
        <v>2017</v>
      </c>
      <c r="C713" s="15">
        <f t="shared" si="78"/>
        <v>12</v>
      </c>
      <c r="D713" s="15">
        <f t="shared" si="79"/>
        <v>12</v>
      </c>
      <c r="E713" s="64">
        <f t="shared" si="83"/>
        <v>4551.8134462314674</v>
      </c>
      <c r="F713" s="15">
        <f>IF(E712&gt;'Fashring Assumptions'!$Q$13,0,'Fashring Assumptions'!$Q$12)</f>
        <v>4292.1500312299531</v>
      </c>
      <c r="G713" s="15">
        <v>560</v>
      </c>
      <c r="H713" s="15">
        <f t="shared" si="80"/>
        <v>1</v>
      </c>
      <c r="I713" s="15">
        <f t="shared" si="81"/>
        <v>1000</v>
      </c>
      <c r="J713" s="58">
        <f>'Fashring Assumptions'!$M$7*'Fashring Counterfactual'!F713</f>
        <v>10730.375078074883</v>
      </c>
      <c r="K713" s="58">
        <f>'Fashring Assumptions'!$M$5*'Fashring Assumptions'!$M$7*'Fashring Counterfactual'!E713</f>
        <v>284.48834038946671</v>
      </c>
      <c r="L713" s="58">
        <f t="shared" si="82"/>
        <v>12014.863418464351</v>
      </c>
    </row>
    <row r="714" spans="1:12" x14ac:dyDescent="0.3">
      <c r="A714" s="60">
        <v>43082</v>
      </c>
      <c r="B714" s="15">
        <f t="shared" si="77"/>
        <v>2017</v>
      </c>
      <c r="C714" s="15">
        <f t="shared" si="78"/>
        <v>12</v>
      </c>
      <c r="D714" s="15">
        <f t="shared" si="79"/>
        <v>13</v>
      </c>
      <c r="E714" s="64">
        <f t="shared" si="83"/>
        <v>3932.8134462314674</v>
      </c>
      <c r="F714" s="15">
        <f>IF(E713&gt;'Fashring Assumptions'!$Q$13,0,'Fashring Assumptions'!$Q$12)</f>
        <v>0</v>
      </c>
      <c r="G714" s="15">
        <v>619</v>
      </c>
      <c r="H714" s="15">
        <f t="shared" si="80"/>
        <v>0</v>
      </c>
      <c r="I714" s="15">
        <f t="shared" si="81"/>
        <v>0</v>
      </c>
      <c r="J714" s="58">
        <f>'Fashring Assumptions'!$M$7*'Fashring Counterfactual'!F714</f>
        <v>0</v>
      </c>
      <c r="K714" s="58">
        <f>'Fashring Assumptions'!$M$5*'Fashring Assumptions'!$M$7*'Fashring Counterfactual'!E714</f>
        <v>245.80084038946671</v>
      </c>
      <c r="L714" s="58">
        <f t="shared" si="82"/>
        <v>245.80084038946671</v>
      </c>
    </row>
    <row r="715" spans="1:12" x14ac:dyDescent="0.3">
      <c r="A715" s="60">
        <v>43083</v>
      </c>
      <c r="B715" s="15">
        <f t="shared" si="77"/>
        <v>2017</v>
      </c>
      <c r="C715" s="15">
        <f t="shared" si="78"/>
        <v>12</v>
      </c>
      <c r="D715" s="15">
        <f t="shared" si="79"/>
        <v>14</v>
      </c>
      <c r="E715" s="64">
        <f t="shared" si="83"/>
        <v>3348.8134462314674</v>
      </c>
      <c r="F715" s="15">
        <f>IF(E714&gt;'Fashring Assumptions'!$Q$13,0,'Fashring Assumptions'!$Q$12)</f>
        <v>0</v>
      </c>
      <c r="G715" s="15">
        <v>584</v>
      </c>
      <c r="H715" s="15">
        <f t="shared" si="80"/>
        <v>0</v>
      </c>
      <c r="I715" s="15">
        <f t="shared" si="81"/>
        <v>0</v>
      </c>
      <c r="J715" s="58">
        <f>'Fashring Assumptions'!$M$7*'Fashring Counterfactual'!F715</f>
        <v>0</v>
      </c>
      <c r="K715" s="58">
        <f>'Fashring Assumptions'!$M$5*'Fashring Assumptions'!$M$7*'Fashring Counterfactual'!E715</f>
        <v>209.30084038946671</v>
      </c>
      <c r="L715" s="58">
        <f t="shared" si="82"/>
        <v>209.30084038946671</v>
      </c>
    </row>
    <row r="716" spans="1:12" x14ac:dyDescent="0.3">
      <c r="A716" s="60">
        <v>43084</v>
      </c>
      <c r="B716" s="15">
        <f t="shared" si="77"/>
        <v>2017</v>
      </c>
      <c r="C716" s="15">
        <f t="shared" si="78"/>
        <v>12</v>
      </c>
      <c r="D716" s="15">
        <f t="shared" si="79"/>
        <v>15</v>
      </c>
      <c r="E716" s="64">
        <f t="shared" si="83"/>
        <v>2763.8134462314674</v>
      </c>
      <c r="F716" s="15">
        <f>IF(E715&gt;'Fashring Assumptions'!$Q$13,0,'Fashring Assumptions'!$Q$12)</f>
        <v>0</v>
      </c>
      <c r="G716" s="15">
        <v>585</v>
      </c>
      <c r="H716" s="15">
        <f t="shared" si="80"/>
        <v>0</v>
      </c>
      <c r="I716" s="15">
        <f t="shared" si="81"/>
        <v>0</v>
      </c>
      <c r="J716" s="58">
        <f>'Fashring Assumptions'!$M$7*'Fashring Counterfactual'!F716</f>
        <v>0</v>
      </c>
      <c r="K716" s="58">
        <f>'Fashring Assumptions'!$M$5*'Fashring Assumptions'!$M$7*'Fashring Counterfactual'!E716</f>
        <v>172.73834038946671</v>
      </c>
      <c r="L716" s="58">
        <f t="shared" si="82"/>
        <v>172.73834038946671</v>
      </c>
    </row>
    <row r="717" spans="1:12" x14ac:dyDescent="0.3">
      <c r="A717" s="60">
        <v>43085</v>
      </c>
      <c r="B717" s="15">
        <f t="shared" si="77"/>
        <v>2017</v>
      </c>
      <c r="C717" s="15">
        <f t="shared" si="78"/>
        <v>12</v>
      </c>
      <c r="D717" s="15">
        <f t="shared" si="79"/>
        <v>16</v>
      </c>
      <c r="E717" s="64">
        <f t="shared" si="83"/>
        <v>2196.8134462314674</v>
      </c>
      <c r="F717" s="15">
        <f>IF(E716&gt;'Fashring Assumptions'!$Q$13,0,'Fashring Assumptions'!$Q$12)</f>
        <v>0</v>
      </c>
      <c r="G717" s="15">
        <v>567</v>
      </c>
      <c r="H717" s="15">
        <f t="shared" si="80"/>
        <v>0</v>
      </c>
      <c r="I717" s="15">
        <f t="shared" si="81"/>
        <v>0</v>
      </c>
      <c r="J717" s="58">
        <f>'Fashring Assumptions'!$M$7*'Fashring Counterfactual'!F717</f>
        <v>0</v>
      </c>
      <c r="K717" s="58">
        <f>'Fashring Assumptions'!$M$5*'Fashring Assumptions'!$M$7*'Fashring Counterfactual'!E717</f>
        <v>137.30084038946671</v>
      </c>
      <c r="L717" s="58">
        <f t="shared" si="82"/>
        <v>137.30084038946671</v>
      </c>
    </row>
    <row r="718" spans="1:12" x14ac:dyDescent="0.3">
      <c r="A718" s="60">
        <v>43086</v>
      </c>
      <c r="B718" s="15">
        <f t="shared" si="77"/>
        <v>2017</v>
      </c>
      <c r="C718" s="15">
        <f t="shared" si="78"/>
        <v>12</v>
      </c>
      <c r="D718" s="15">
        <f t="shared" si="79"/>
        <v>17</v>
      </c>
      <c r="E718" s="64">
        <f t="shared" si="83"/>
        <v>1664.8134462314674</v>
      </c>
      <c r="F718" s="15">
        <f>IF(E717&gt;'Fashring Assumptions'!$Q$13,0,'Fashring Assumptions'!$Q$12)</f>
        <v>0</v>
      </c>
      <c r="G718" s="15">
        <v>532</v>
      </c>
      <c r="H718" s="15">
        <f t="shared" si="80"/>
        <v>0</v>
      </c>
      <c r="I718" s="15">
        <f t="shared" si="81"/>
        <v>0</v>
      </c>
      <c r="J718" s="58">
        <f>'Fashring Assumptions'!$M$7*'Fashring Counterfactual'!F718</f>
        <v>0</v>
      </c>
      <c r="K718" s="58">
        <f>'Fashring Assumptions'!$M$5*'Fashring Assumptions'!$M$7*'Fashring Counterfactual'!E718</f>
        <v>104.05084038946671</v>
      </c>
      <c r="L718" s="58">
        <f t="shared" si="82"/>
        <v>104.05084038946671</v>
      </c>
    </row>
    <row r="719" spans="1:12" x14ac:dyDescent="0.3">
      <c r="A719" s="60">
        <v>43087</v>
      </c>
      <c r="B719" s="15">
        <f t="shared" si="77"/>
        <v>2017</v>
      </c>
      <c r="C719" s="15">
        <f t="shared" si="78"/>
        <v>12</v>
      </c>
      <c r="D719" s="15">
        <f t="shared" si="79"/>
        <v>18</v>
      </c>
      <c r="E719" s="64">
        <f t="shared" si="83"/>
        <v>1067.8134462314674</v>
      </c>
      <c r="F719" s="15">
        <f>IF(E718&gt;'Fashring Assumptions'!$Q$13,0,'Fashring Assumptions'!$Q$12)</f>
        <v>0</v>
      </c>
      <c r="G719" s="15">
        <v>597</v>
      </c>
      <c r="H719" s="15">
        <f t="shared" si="80"/>
        <v>0</v>
      </c>
      <c r="I719" s="15">
        <f t="shared" si="81"/>
        <v>0</v>
      </c>
      <c r="J719" s="58">
        <f>'Fashring Assumptions'!$M$7*'Fashring Counterfactual'!F719</f>
        <v>0</v>
      </c>
      <c r="K719" s="58">
        <f>'Fashring Assumptions'!$M$5*'Fashring Assumptions'!$M$7*'Fashring Counterfactual'!E719</f>
        <v>66.738340389466714</v>
      </c>
      <c r="L719" s="58">
        <f t="shared" si="82"/>
        <v>66.738340389466714</v>
      </c>
    </row>
    <row r="720" spans="1:12" x14ac:dyDescent="0.3">
      <c r="A720" s="60">
        <v>43088</v>
      </c>
      <c r="B720" s="15">
        <f t="shared" si="77"/>
        <v>2017</v>
      </c>
      <c r="C720" s="15">
        <f t="shared" si="78"/>
        <v>12</v>
      </c>
      <c r="D720" s="15">
        <f t="shared" si="79"/>
        <v>19</v>
      </c>
      <c r="E720" s="64">
        <f t="shared" si="83"/>
        <v>4801.9634774614206</v>
      </c>
      <c r="F720" s="15">
        <f>IF(E719&gt;'Fashring Assumptions'!$Q$13,0,'Fashring Assumptions'!$Q$12)</f>
        <v>4292.1500312299531</v>
      </c>
      <c r="G720" s="15">
        <v>558</v>
      </c>
      <c r="H720" s="15">
        <f t="shared" si="80"/>
        <v>1</v>
      </c>
      <c r="I720" s="15">
        <f t="shared" si="81"/>
        <v>1000</v>
      </c>
      <c r="J720" s="58">
        <f>'Fashring Assumptions'!$M$7*'Fashring Counterfactual'!F720</f>
        <v>10730.375078074883</v>
      </c>
      <c r="K720" s="58">
        <f>'Fashring Assumptions'!$M$5*'Fashring Assumptions'!$M$7*'Fashring Counterfactual'!E720</f>
        <v>300.12271734133878</v>
      </c>
      <c r="L720" s="58">
        <f t="shared" si="82"/>
        <v>12030.497795416222</v>
      </c>
    </row>
    <row r="721" spans="1:12" x14ac:dyDescent="0.3">
      <c r="A721" s="60">
        <v>43089</v>
      </c>
      <c r="B721" s="15">
        <f t="shared" si="77"/>
        <v>2017</v>
      </c>
      <c r="C721" s="15">
        <f t="shared" si="78"/>
        <v>12</v>
      </c>
      <c r="D721" s="15">
        <f t="shared" si="79"/>
        <v>20</v>
      </c>
      <c r="E721" s="64">
        <f t="shared" si="83"/>
        <v>4148.9634774614206</v>
      </c>
      <c r="F721" s="15">
        <f>IF(E720&gt;'Fashring Assumptions'!$Q$13,0,'Fashring Assumptions'!$Q$12)</f>
        <v>0</v>
      </c>
      <c r="G721" s="15">
        <v>653</v>
      </c>
      <c r="H721" s="15">
        <f t="shared" si="80"/>
        <v>0</v>
      </c>
      <c r="I721" s="15">
        <f t="shared" si="81"/>
        <v>0</v>
      </c>
      <c r="J721" s="58">
        <f>'Fashring Assumptions'!$M$7*'Fashring Counterfactual'!F721</f>
        <v>0</v>
      </c>
      <c r="K721" s="58">
        <f>'Fashring Assumptions'!$M$5*'Fashring Assumptions'!$M$7*'Fashring Counterfactual'!E721</f>
        <v>259.31021734133878</v>
      </c>
      <c r="L721" s="58">
        <f t="shared" si="82"/>
        <v>259.31021734133878</v>
      </c>
    </row>
    <row r="722" spans="1:12" x14ac:dyDescent="0.3">
      <c r="A722" s="60">
        <v>43090</v>
      </c>
      <c r="B722" s="15">
        <f t="shared" si="77"/>
        <v>2017</v>
      </c>
      <c r="C722" s="15">
        <f t="shared" si="78"/>
        <v>12</v>
      </c>
      <c r="D722" s="15">
        <f t="shared" si="79"/>
        <v>21</v>
      </c>
      <c r="E722" s="64">
        <f t="shared" si="83"/>
        <v>3585.9634774614206</v>
      </c>
      <c r="F722" s="15">
        <f>IF(E721&gt;'Fashring Assumptions'!$Q$13,0,'Fashring Assumptions'!$Q$12)</f>
        <v>0</v>
      </c>
      <c r="G722" s="15">
        <v>563</v>
      </c>
      <c r="H722" s="15">
        <f t="shared" si="80"/>
        <v>0</v>
      </c>
      <c r="I722" s="15">
        <f t="shared" si="81"/>
        <v>0</v>
      </c>
      <c r="J722" s="58">
        <f>'Fashring Assumptions'!$M$7*'Fashring Counterfactual'!F722</f>
        <v>0</v>
      </c>
      <c r="K722" s="58">
        <f>'Fashring Assumptions'!$M$5*'Fashring Assumptions'!$M$7*'Fashring Counterfactual'!E722</f>
        <v>224.12271734133878</v>
      </c>
      <c r="L722" s="58">
        <f t="shared" si="82"/>
        <v>224.12271734133878</v>
      </c>
    </row>
    <row r="723" spans="1:12" x14ac:dyDescent="0.3">
      <c r="A723" s="60">
        <v>43091</v>
      </c>
      <c r="B723" s="15">
        <f t="shared" si="77"/>
        <v>2017</v>
      </c>
      <c r="C723" s="15">
        <f t="shared" si="78"/>
        <v>12</v>
      </c>
      <c r="D723" s="15">
        <f t="shared" si="79"/>
        <v>22</v>
      </c>
      <c r="E723" s="64">
        <f t="shared" si="83"/>
        <v>2991.9634774614206</v>
      </c>
      <c r="F723" s="15">
        <f>IF(E722&gt;'Fashring Assumptions'!$Q$13,0,'Fashring Assumptions'!$Q$12)</f>
        <v>0</v>
      </c>
      <c r="G723" s="15">
        <v>594</v>
      </c>
      <c r="H723" s="15">
        <f t="shared" si="80"/>
        <v>0</v>
      </c>
      <c r="I723" s="15">
        <f t="shared" si="81"/>
        <v>0</v>
      </c>
      <c r="J723" s="58">
        <f>'Fashring Assumptions'!$M$7*'Fashring Counterfactual'!F723</f>
        <v>0</v>
      </c>
      <c r="K723" s="58">
        <f>'Fashring Assumptions'!$M$5*'Fashring Assumptions'!$M$7*'Fashring Counterfactual'!E723</f>
        <v>186.99771734133878</v>
      </c>
      <c r="L723" s="58">
        <f t="shared" si="82"/>
        <v>186.99771734133878</v>
      </c>
    </row>
    <row r="724" spans="1:12" x14ac:dyDescent="0.3">
      <c r="A724" s="60">
        <v>43092</v>
      </c>
      <c r="B724" s="15">
        <f t="shared" si="77"/>
        <v>2017</v>
      </c>
      <c r="C724" s="15">
        <f t="shared" si="78"/>
        <v>12</v>
      </c>
      <c r="D724" s="15">
        <f t="shared" si="79"/>
        <v>23</v>
      </c>
      <c r="E724" s="64">
        <f t="shared" si="83"/>
        <v>2407.9634774614206</v>
      </c>
      <c r="F724" s="15">
        <f>IF(E723&gt;'Fashring Assumptions'!$Q$13,0,'Fashring Assumptions'!$Q$12)</f>
        <v>0</v>
      </c>
      <c r="G724" s="15">
        <v>584</v>
      </c>
      <c r="H724" s="15">
        <f t="shared" si="80"/>
        <v>0</v>
      </c>
      <c r="I724" s="15">
        <f t="shared" si="81"/>
        <v>0</v>
      </c>
      <c r="J724" s="58">
        <f>'Fashring Assumptions'!$M$7*'Fashring Counterfactual'!F724</f>
        <v>0</v>
      </c>
      <c r="K724" s="58">
        <f>'Fashring Assumptions'!$M$5*'Fashring Assumptions'!$M$7*'Fashring Counterfactual'!E724</f>
        <v>150.49771734133878</v>
      </c>
      <c r="L724" s="58">
        <f t="shared" si="82"/>
        <v>150.49771734133878</v>
      </c>
    </row>
    <row r="725" spans="1:12" x14ac:dyDescent="0.3">
      <c r="A725" s="60">
        <v>43093</v>
      </c>
      <c r="B725" s="15">
        <f t="shared" si="77"/>
        <v>2017</v>
      </c>
      <c r="C725" s="15">
        <f t="shared" si="78"/>
        <v>12</v>
      </c>
      <c r="D725" s="15">
        <f t="shared" si="79"/>
        <v>24</v>
      </c>
      <c r="E725" s="64">
        <f t="shared" si="83"/>
        <v>1808.9634774614206</v>
      </c>
      <c r="F725" s="15">
        <f>IF(E724&gt;'Fashring Assumptions'!$Q$13,0,'Fashring Assumptions'!$Q$12)</f>
        <v>0</v>
      </c>
      <c r="G725" s="15">
        <v>599</v>
      </c>
      <c r="H725" s="15">
        <f t="shared" si="80"/>
        <v>0</v>
      </c>
      <c r="I725" s="15">
        <f t="shared" si="81"/>
        <v>0</v>
      </c>
      <c r="J725" s="58">
        <f>'Fashring Assumptions'!$M$7*'Fashring Counterfactual'!F725</f>
        <v>0</v>
      </c>
      <c r="K725" s="58">
        <f>'Fashring Assumptions'!$M$5*'Fashring Assumptions'!$M$7*'Fashring Counterfactual'!E725</f>
        <v>113.06021734133878</v>
      </c>
      <c r="L725" s="58">
        <f t="shared" si="82"/>
        <v>113.06021734133878</v>
      </c>
    </row>
    <row r="726" spans="1:12" x14ac:dyDescent="0.3">
      <c r="A726" s="60">
        <v>43094</v>
      </c>
      <c r="B726" s="15">
        <f t="shared" si="77"/>
        <v>2017</v>
      </c>
      <c r="C726" s="15">
        <f t="shared" si="78"/>
        <v>12</v>
      </c>
      <c r="D726" s="15">
        <f t="shared" si="79"/>
        <v>25</v>
      </c>
      <c r="E726" s="64">
        <f t="shared" si="83"/>
        <v>1217.9634774614206</v>
      </c>
      <c r="F726" s="15">
        <f>IF(E725&gt;'Fashring Assumptions'!$Q$13,0,'Fashring Assumptions'!$Q$12)</f>
        <v>0</v>
      </c>
      <c r="G726" s="15">
        <v>591</v>
      </c>
      <c r="H726" s="15">
        <f t="shared" si="80"/>
        <v>0</v>
      </c>
      <c r="I726" s="15">
        <f t="shared" si="81"/>
        <v>0</v>
      </c>
      <c r="J726" s="58">
        <f>'Fashring Assumptions'!$M$7*'Fashring Counterfactual'!F726</f>
        <v>0</v>
      </c>
      <c r="K726" s="58">
        <f>'Fashring Assumptions'!$M$5*'Fashring Assumptions'!$M$7*'Fashring Counterfactual'!E726</f>
        <v>76.122717341338785</v>
      </c>
      <c r="L726" s="58">
        <f t="shared" si="82"/>
        <v>76.122717341338785</v>
      </c>
    </row>
    <row r="727" spans="1:12" x14ac:dyDescent="0.3">
      <c r="A727" s="60">
        <v>43095</v>
      </c>
      <c r="B727" s="15">
        <f t="shared" si="77"/>
        <v>2017</v>
      </c>
      <c r="C727" s="15">
        <f t="shared" si="78"/>
        <v>12</v>
      </c>
      <c r="D727" s="15">
        <f t="shared" si="79"/>
        <v>26</v>
      </c>
      <c r="E727" s="64">
        <f t="shared" si="83"/>
        <v>4907.1135086913737</v>
      </c>
      <c r="F727" s="15">
        <f>IF(E726&gt;'Fashring Assumptions'!$Q$13,0,'Fashring Assumptions'!$Q$12)</f>
        <v>4292.1500312299531</v>
      </c>
      <c r="G727" s="15">
        <v>603</v>
      </c>
      <c r="H727" s="15">
        <f t="shared" si="80"/>
        <v>1</v>
      </c>
      <c r="I727" s="15">
        <f t="shared" si="81"/>
        <v>1000</v>
      </c>
      <c r="J727" s="58">
        <f>'Fashring Assumptions'!$M$7*'Fashring Counterfactual'!F727</f>
        <v>10730.375078074883</v>
      </c>
      <c r="K727" s="58">
        <f>'Fashring Assumptions'!$M$5*'Fashring Assumptions'!$M$7*'Fashring Counterfactual'!E727</f>
        <v>306.69459429321086</v>
      </c>
      <c r="L727" s="58">
        <f t="shared" si="82"/>
        <v>12037.069672368094</v>
      </c>
    </row>
    <row r="728" spans="1:12" x14ac:dyDescent="0.3">
      <c r="A728" s="60">
        <v>43096</v>
      </c>
      <c r="B728" s="15">
        <f t="shared" si="77"/>
        <v>2017</v>
      </c>
      <c r="C728" s="15">
        <f t="shared" si="78"/>
        <v>12</v>
      </c>
      <c r="D728" s="15">
        <f t="shared" si="79"/>
        <v>27</v>
      </c>
      <c r="E728" s="64">
        <f t="shared" si="83"/>
        <v>4282.1135086913737</v>
      </c>
      <c r="F728" s="15">
        <f>IF(E727&gt;'Fashring Assumptions'!$Q$13,0,'Fashring Assumptions'!$Q$12)</f>
        <v>0</v>
      </c>
      <c r="G728" s="15">
        <v>625</v>
      </c>
      <c r="H728" s="15">
        <f t="shared" si="80"/>
        <v>0</v>
      </c>
      <c r="I728" s="15">
        <f t="shared" si="81"/>
        <v>0</v>
      </c>
      <c r="J728" s="58">
        <f>'Fashring Assumptions'!$M$7*'Fashring Counterfactual'!F728</f>
        <v>0</v>
      </c>
      <c r="K728" s="58">
        <f>'Fashring Assumptions'!$M$5*'Fashring Assumptions'!$M$7*'Fashring Counterfactual'!E728</f>
        <v>267.63209429321086</v>
      </c>
      <c r="L728" s="58">
        <f t="shared" si="82"/>
        <v>267.63209429321086</v>
      </c>
    </row>
    <row r="729" spans="1:12" x14ac:dyDescent="0.3">
      <c r="A729" s="60">
        <v>43097</v>
      </c>
      <c r="B729" s="15">
        <f t="shared" si="77"/>
        <v>2017</v>
      </c>
      <c r="C729" s="15">
        <f t="shared" si="78"/>
        <v>12</v>
      </c>
      <c r="D729" s="15">
        <f t="shared" si="79"/>
        <v>28</v>
      </c>
      <c r="E729" s="64">
        <f t="shared" si="83"/>
        <v>3667.1135086913737</v>
      </c>
      <c r="F729" s="15">
        <f>IF(E728&gt;'Fashring Assumptions'!$Q$13,0,'Fashring Assumptions'!$Q$12)</f>
        <v>0</v>
      </c>
      <c r="G729" s="15">
        <v>615</v>
      </c>
      <c r="H729" s="15">
        <f t="shared" si="80"/>
        <v>0</v>
      </c>
      <c r="I729" s="15">
        <f t="shared" si="81"/>
        <v>0</v>
      </c>
      <c r="J729" s="58">
        <f>'Fashring Assumptions'!$M$7*'Fashring Counterfactual'!F729</f>
        <v>0</v>
      </c>
      <c r="K729" s="58">
        <f>'Fashring Assumptions'!$M$5*'Fashring Assumptions'!$M$7*'Fashring Counterfactual'!E729</f>
        <v>229.19459429321086</v>
      </c>
      <c r="L729" s="58">
        <f t="shared" si="82"/>
        <v>229.19459429321086</v>
      </c>
    </row>
    <row r="730" spans="1:12" x14ac:dyDescent="0.3">
      <c r="A730" s="60">
        <v>43098</v>
      </c>
      <c r="B730" s="15">
        <f t="shared" si="77"/>
        <v>2017</v>
      </c>
      <c r="C730" s="15">
        <f t="shared" si="78"/>
        <v>12</v>
      </c>
      <c r="D730" s="15">
        <f t="shared" si="79"/>
        <v>29</v>
      </c>
      <c r="E730" s="64">
        <f t="shared" si="83"/>
        <v>3062.1135086913737</v>
      </c>
      <c r="F730" s="15">
        <f>IF(E729&gt;'Fashring Assumptions'!$Q$13,0,'Fashring Assumptions'!$Q$12)</f>
        <v>0</v>
      </c>
      <c r="G730" s="15">
        <v>605</v>
      </c>
      <c r="H730" s="15">
        <f t="shared" si="80"/>
        <v>0</v>
      </c>
      <c r="I730" s="15">
        <f t="shared" si="81"/>
        <v>0</v>
      </c>
      <c r="J730" s="58">
        <f>'Fashring Assumptions'!$M$7*'Fashring Counterfactual'!F730</f>
        <v>0</v>
      </c>
      <c r="K730" s="58">
        <f>'Fashring Assumptions'!$M$5*'Fashring Assumptions'!$M$7*'Fashring Counterfactual'!E730</f>
        <v>191.38209429321086</v>
      </c>
      <c r="L730" s="58">
        <f t="shared" si="82"/>
        <v>191.38209429321086</v>
      </c>
    </row>
    <row r="731" spans="1:12" x14ac:dyDescent="0.3">
      <c r="A731" s="60">
        <v>43099</v>
      </c>
      <c r="B731" s="15">
        <f t="shared" si="77"/>
        <v>2017</v>
      </c>
      <c r="C731" s="15">
        <f t="shared" si="78"/>
        <v>12</v>
      </c>
      <c r="D731" s="15">
        <f t="shared" si="79"/>
        <v>30</v>
      </c>
      <c r="E731" s="64">
        <f t="shared" si="83"/>
        <v>2491.1135086913737</v>
      </c>
      <c r="F731" s="15">
        <f>IF(E730&gt;'Fashring Assumptions'!$Q$13,0,'Fashring Assumptions'!$Q$12)</f>
        <v>0</v>
      </c>
      <c r="G731" s="15">
        <v>571</v>
      </c>
      <c r="H731" s="15">
        <f t="shared" si="80"/>
        <v>0</v>
      </c>
      <c r="I731" s="15">
        <f t="shared" si="81"/>
        <v>0</v>
      </c>
      <c r="J731" s="58">
        <f>'Fashring Assumptions'!$M$7*'Fashring Counterfactual'!F731</f>
        <v>0</v>
      </c>
      <c r="K731" s="58">
        <f>'Fashring Assumptions'!$M$5*'Fashring Assumptions'!$M$7*'Fashring Counterfactual'!E731</f>
        <v>155.69459429321086</v>
      </c>
      <c r="L731" s="58">
        <f t="shared" si="82"/>
        <v>155.69459429321086</v>
      </c>
    </row>
    <row r="732" spans="1:12" x14ac:dyDescent="0.3">
      <c r="A732" s="60">
        <v>43100</v>
      </c>
      <c r="B732" s="15">
        <f t="shared" si="77"/>
        <v>2017</v>
      </c>
      <c r="C732" s="15">
        <f t="shared" si="78"/>
        <v>12</v>
      </c>
      <c r="D732" s="15">
        <f t="shared" si="79"/>
        <v>31</v>
      </c>
      <c r="E732" s="64">
        <f t="shared" si="83"/>
        <v>1925.1135086913737</v>
      </c>
      <c r="F732" s="15">
        <f>IF(E731&gt;'Fashring Assumptions'!$Q$13,0,'Fashring Assumptions'!$Q$12)</f>
        <v>0</v>
      </c>
      <c r="G732" s="15">
        <v>566</v>
      </c>
      <c r="H732" s="15">
        <f t="shared" si="80"/>
        <v>0</v>
      </c>
      <c r="I732" s="15">
        <f t="shared" si="81"/>
        <v>0</v>
      </c>
      <c r="J732" s="58">
        <f>'Fashring Assumptions'!$M$7*'Fashring Counterfactual'!F732</f>
        <v>0</v>
      </c>
      <c r="K732" s="58">
        <f>'Fashring Assumptions'!$M$5*'Fashring Assumptions'!$M$7*'Fashring Counterfactual'!E732</f>
        <v>120.31959429321086</v>
      </c>
      <c r="L732" s="58">
        <f t="shared" si="82"/>
        <v>120.31959429321086</v>
      </c>
    </row>
    <row r="733" spans="1:12" x14ac:dyDescent="0.3">
      <c r="A733" s="60">
        <v>43101</v>
      </c>
      <c r="B733" s="15">
        <f t="shared" si="77"/>
        <v>2018</v>
      </c>
      <c r="C733" s="15">
        <f t="shared" si="78"/>
        <v>1</v>
      </c>
      <c r="D733" s="15">
        <f t="shared" si="79"/>
        <v>1</v>
      </c>
      <c r="E733" s="64">
        <f t="shared" si="83"/>
        <v>1375.1135086913737</v>
      </c>
      <c r="F733" s="15">
        <f>IF(E732&gt;'Fashring Assumptions'!$Q$13,0,'Fashring Assumptions'!$Q$12)</f>
        <v>0</v>
      </c>
      <c r="G733" s="15">
        <v>550</v>
      </c>
      <c r="H733" s="15">
        <f t="shared" ref="H733:H796" si="84">IF(F733&gt;0,1,0)</f>
        <v>0</v>
      </c>
      <c r="I733" s="15">
        <f t="shared" si="81"/>
        <v>0</v>
      </c>
      <c r="J733" s="58">
        <f>'Fashring Assumptions'!$M$7*'Fashring Counterfactual'!F733</f>
        <v>0</v>
      </c>
      <c r="K733" s="58">
        <f>'Fashring Assumptions'!$M$5*'Fashring Assumptions'!$M$7*'Fashring Counterfactual'!E733</f>
        <v>85.944594293210855</v>
      </c>
      <c r="L733" s="58">
        <f t="shared" ref="L733:L796" si="85">SUM(I733:K733)</f>
        <v>85.944594293210855</v>
      </c>
    </row>
    <row r="734" spans="1:12" x14ac:dyDescent="0.3">
      <c r="A734" s="60">
        <v>43102</v>
      </c>
      <c r="B734" s="15">
        <f t="shared" si="77"/>
        <v>2018</v>
      </c>
      <c r="C734" s="15">
        <f t="shared" si="78"/>
        <v>1</v>
      </c>
      <c r="D734" s="15">
        <f t="shared" si="79"/>
        <v>2</v>
      </c>
      <c r="E734" s="64">
        <f t="shared" si="83"/>
        <v>747.11350869137368</v>
      </c>
      <c r="F734" s="15">
        <f>IF(E733&gt;'Fashring Assumptions'!$Q$13,0,'Fashring Assumptions'!$Q$12)</f>
        <v>0</v>
      </c>
      <c r="G734" s="15">
        <v>628</v>
      </c>
      <c r="H734" s="15">
        <f t="shared" si="84"/>
        <v>0</v>
      </c>
      <c r="I734" s="15">
        <f t="shared" si="81"/>
        <v>0</v>
      </c>
      <c r="J734" s="58">
        <f>'Fashring Assumptions'!$M$7*'Fashring Counterfactual'!F734</f>
        <v>0</v>
      </c>
      <c r="K734" s="58">
        <f>'Fashring Assumptions'!$M$5*'Fashring Assumptions'!$M$7*'Fashring Counterfactual'!E734</f>
        <v>46.694594293210855</v>
      </c>
      <c r="L734" s="58">
        <f t="shared" si="85"/>
        <v>46.694594293210855</v>
      </c>
    </row>
    <row r="735" spans="1:12" x14ac:dyDescent="0.3">
      <c r="A735" s="60">
        <v>43103</v>
      </c>
      <c r="B735" s="15">
        <f t="shared" si="77"/>
        <v>2018</v>
      </c>
      <c r="C735" s="15">
        <f t="shared" si="78"/>
        <v>1</v>
      </c>
      <c r="D735" s="15">
        <f t="shared" si="79"/>
        <v>3</v>
      </c>
      <c r="E735" s="64">
        <f t="shared" si="83"/>
        <v>4481.2635399213268</v>
      </c>
      <c r="F735" s="15">
        <f>IF(E734&gt;'Fashring Assumptions'!$Q$13,0,'Fashring Assumptions'!$Q$12)</f>
        <v>4292.1500312299531</v>
      </c>
      <c r="G735" s="15">
        <v>558</v>
      </c>
      <c r="H735" s="15">
        <f t="shared" si="84"/>
        <v>1</v>
      </c>
      <c r="I735" s="15">
        <f t="shared" si="81"/>
        <v>1000</v>
      </c>
      <c r="J735" s="58">
        <f>'Fashring Assumptions'!$M$7*'Fashring Counterfactual'!F735</f>
        <v>10730.375078074883</v>
      </c>
      <c r="K735" s="58">
        <f>'Fashring Assumptions'!$M$5*'Fashring Assumptions'!$M$7*'Fashring Counterfactual'!E735</f>
        <v>280.07897124508293</v>
      </c>
      <c r="L735" s="58">
        <f t="shared" si="85"/>
        <v>12010.454049319966</v>
      </c>
    </row>
    <row r="736" spans="1:12" x14ac:dyDescent="0.3">
      <c r="A736" s="60">
        <v>43104</v>
      </c>
      <c r="B736" s="15">
        <f t="shared" si="77"/>
        <v>2018</v>
      </c>
      <c r="C736" s="15">
        <f t="shared" si="78"/>
        <v>1</v>
      </c>
      <c r="D736" s="15">
        <f t="shared" si="79"/>
        <v>4</v>
      </c>
      <c r="E736" s="64">
        <f t="shared" si="83"/>
        <v>3932.2635399213268</v>
      </c>
      <c r="F736" s="15">
        <f>IF(E735&gt;'Fashring Assumptions'!$Q$13,0,'Fashring Assumptions'!$Q$12)</f>
        <v>0</v>
      </c>
      <c r="G736" s="15">
        <v>549</v>
      </c>
      <c r="H736" s="15">
        <f t="shared" si="84"/>
        <v>0</v>
      </c>
      <c r="I736" s="15">
        <f t="shared" si="81"/>
        <v>0</v>
      </c>
      <c r="J736" s="58">
        <f>'Fashring Assumptions'!$M$7*'Fashring Counterfactual'!F736</f>
        <v>0</v>
      </c>
      <c r="K736" s="58">
        <f>'Fashring Assumptions'!$M$5*'Fashring Assumptions'!$M$7*'Fashring Counterfactual'!E736</f>
        <v>245.76647124508293</v>
      </c>
      <c r="L736" s="58">
        <f t="shared" si="85"/>
        <v>245.76647124508293</v>
      </c>
    </row>
    <row r="737" spans="1:12" x14ac:dyDescent="0.3">
      <c r="A737" s="60">
        <v>43105</v>
      </c>
      <c r="B737" s="15">
        <f t="shared" si="77"/>
        <v>2018</v>
      </c>
      <c r="C737" s="15">
        <f t="shared" si="78"/>
        <v>1</v>
      </c>
      <c r="D737" s="15">
        <f t="shared" si="79"/>
        <v>5</v>
      </c>
      <c r="E737" s="64">
        <f t="shared" si="83"/>
        <v>3302.2635399213268</v>
      </c>
      <c r="F737" s="15">
        <f>IF(E736&gt;'Fashring Assumptions'!$Q$13,0,'Fashring Assumptions'!$Q$12)</f>
        <v>0</v>
      </c>
      <c r="G737" s="15">
        <v>630</v>
      </c>
      <c r="H737" s="15">
        <f t="shared" si="84"/>
        <v>0</v>
      </c>
      <c r="I737" s="15">
        <f t="shared" si="81"/>
        <v>0</v>
      </c>
      <c r="J737" s="58">
        <f>'Fashring Assumptions'!$M$7*'Fashring Counterfactual'!F737</f>
        <v>0</v>
      </c>
      <c r="K737" s="58">
        <f>'Fashring Assumptions'!$M$5*'Fashring Assumptions'!$M$7*'Fashring Counterfactual'!E737</f>
        <v>206.39147124508293</v>
      </c>
      <c r="L737" s="58">
        <f t="shared" si="85"/>
        <v>206.39147124508293</v>
      </c>
    </row>
    <row r="738" spans="1:12" x14ac:dyDescent="0.3">
      <c r="A738" s="60">
        <v>43106</v>
      </c>
      <c r="B738" s="15">
        <f t="shared" si="77"/>
        <v>2018</v>
      </c>
      <c r="C738" s="15">
        <f t="shared" si="78"/>
        <v>1</v>
      </c>
      <c r="D738" s="15">
        <f t="shared" si="79"/>
        <v>6</v>
      </c>
      <c r="E738" s="64">
        <f t="shared" si="83"/>
        <v>2774.2635399213268</v>
      </c>
      <c r="F738" s="15">
        <f>IF(E737&gt;'Fashring Assumptions'!$Q$13,0,'Fashring Assumptions'!$Q$12)</f>
        <v>0</v>
      </c>
      <c r="G738" s="15">
        <v>528</v>
      </c>
      <c r="H738" s="15">
        <f t="shared" si="84"/>
        <v>0</v>
      </c>
      <c r="I738" s="15">
        <f t="shared" si="81"/>
        <v>0</v>
      </c>
      <c r="J738" s="58">
        <f>'Fashring Assumptions'!$M$7*'Fashring Counterfactual'!F738</f>
        <v>0</v>
      </c>
      <c r="K738" s="58">
        <f>'Fashring Assumptions'!$M$5*'Fashring Assumptions'!$M$7*'Fashring Counterfactual'!E738</f>
        <v>173.39147124508293</v>
      </c>
      <c r="L738" s="58">
        <f t="shared" si="85"/>
        <v>173.39147124508293</v>
      </c>
    </row>
    <row r="739" spans="1:12" x14ac:dyDescent="0.3">
      <c r="A739" s="60">
        <v>43107</v>
      </c>
      <c r="B739" s="15">
        <f t="shared" si="77"/>
        <v>2018</v>
      </c>
      <c r="C739" s="15">
        <f t="shared" si="78"/>
        <v>1</v>
      </c>
      <c r="D739" s="15">
        <f t="shared" si="79"/>
        <v>7</v>
      </c>
      <c r="E739" s="64">
        <f t="shared" si="83"/>
        <v>2131.2635399213268</v>
      </c>
      <c r="F739" s="15">
        <f>IF(E738&gt;'Fashring Assumptions'!$Q$13,0,'Fashring Assumptions'!$Q$12)</f>
        <v>0</v>
      </c>
      <c r="G739" s="15">
        <v>643</v>
      </c>
      <c r="H739" s="15">
        <f t="shared" si="84"/>
        <v>0</v>
      </c>
      <c r="I739" s="15">
        <f t="shared" si="81"/>
        <v>0</v>
      </c>
      <c r="J739" s="58">
        <f>'Fashring Assumptions'!$M$7*'Fashring Counterfactual'!F739</f>
        <v>0</v>
      </c>
      <c r="K739" s="58">
        <f>'Fashring Assumptions'!$M$5*'Fashring Assumptions'!$M$7*'Fashring Counterfactual'!E739</f>
        <v>133.20397124508293</v>
      </c>
      <c r="L739" s="58">
        <f t="shared" si="85"/>
        <v>133.20397124508293</v>
      </c>
    </row>
    <row r="740" spans="1:12" x14ac:dyDescent="0.3">
      <c r="A740" s="60">
        <v>43108</v>
      </c>
      <c r="B740" s="15">
        <f t="shared" si="77"/>
        <v>2018</v>
      </c>
      <c r="C740" s="15">
        <f t="shared" si="78"/>
        <v>1</v>
      </c>
      <c r="D740" s="15">
        <f t="shared" si="79"/>
        <v>8</v>
      </c>
      <c r="E740" s="64">
        <f t="shared" si="83"/>
        <v>1546.2635399213268</v>
      </c>
      <c r="F740" s="15">
        <f>IF(E739&gt;'Fashring Assumptions'!$Q$13,0,'Fashring Assumptions'!$Q$12)</f>
        <v>0</v>
      </c>
      <c r="G740" s="15">
        <v>585</v>
      </c>
      <c r="H740" s="15">
        <f t="shared" si="84"/>
        <v>0</v>
      </c>
      <c r="I740" s="15">
        <f t="shared" si="81"/>
        <v>0</v>
      </c>
      <c r="J740" s="58">
        <f>'Fashring Assumptions'!$M$7*'Fashring Counterfactual'!F740</f>
        <v>0</v>
      </c>
      <c r="K740" s="58">
        <f>'Fashring Assumptions'!$M$5*'Fashring Assumptions'!$M$7*'Fashring Counterfactual'!E740</f>
        <v>96.641471245082926</v>
      </c>
      <c r="L740" s="58">
        <f t="shared" si="85"/>
        <v>96.641471245082926</v>
      </c>
    </row>
    <row r="741" spans="1:12" x14ac:dyDescent="0.3">
      <c r="A741" s="60">
        <v>43109</v>
      </c>
      <c r="B741" s="15">
        <f t="shared" si="77"/>
        <v>2018</v>
      </c>
      <c r="C741" s="15">
        <f t="shared" si="78"/>
        <v>1</v>
      </c>
      <c r="D741" s="15">
        <f t="shared" si="79"/>
        <v>9</v>
      </c>
      <c r="E741" s="64">
        <f t="shared" si="83"/>
        <v>904.26353992132681</v>
      </c>
      <c r="F741" s="15">
        <f>IF(E740&gt;'Fashring Assumptions'!$Q$13,0,'Fashring Assumptions'!$Q$12)</f>
        <v>0</v>
      </c>
      <c r="G741" s="15">
        <v>642</v>
      </c>
      <c r="H741" s="15">
        <f t="shared" si="84"/>
        <v>0</v>
      </c>
      <c r="I741" s="15">
        <f t="shared" si="81"/>
        <v>0</v>
      </c>
      <c r="J741" s="58">
        <f>'Fashring Assumptions'!$M$7*'Fashring Counterfactual'!F741</f>
        <v>0</v>
      </c>
      <c r="K741" s="58">
        <f>'Fashring Assumptions'!$M$5*'Fashring Assumptions'!$M$7*'Fashring Counterfactual'!E741</f>
        <v>56.516471245082926</v>
      </c>
      <c r="L741" s="58">
        <f t="shared" si="85"/>
        <v>56.516471245082926</v>
      </c>
    </row>
    <row r="742" spans="1:12" x14ac:dyDescent="0.3">
      <c r="A742" s="60">
        <v>43110</v>
      </c>
      <c r="B742" s="15">
        <f t="shared" si="77"/>
        <v>2018</v>
      </c>
      <c r="C742" s="15">
        <f t="shared" si="78"/>
        <v>1</v>
      </c>
      <c r="D742" s="15">
        <f t="shared" si="79"/>
        <v>10</v>
      </c>
      <c r="E742" s="64">
        <f t="shared" si="83"/>
        <v>4601.4135711512799</v>
      </c>
      <c r="F742" s="15">
        <f>IF(E741&gt;'Fashring Assumptions'!$Q$13,0,'Fashring Assumptions'!$Q$12)</f>
        <v>4292.1500312299531</v>
      </c>
      <c r="G742" s="15">
        <v>595</v>
      </c>
      <c r="H742" s="15">
        <f t="shared" si="84"/>
        <v>1</v>
      </c>
      <c r="I742" s="15">
        <f t="shared" si="81"/>
        <v>1000</v>
      </c>
      <c r="J742" s="58">
        <f>'Fashring Assumptions'!$M$7*'Fashring Counterfactual'!F742</f>
        <v>10730.375078074883</v>
      </c>
      <c r="K742" s="58">
        <f>'Fashring Assumptions'!$M$5*'Fashring Assumptions'!$M$7*'Fashring Counterfactual'!E742</f>
        <v>287.588348196955</v>
      </c>
      <c r="L742" s="58">
        <f t="shared" si="85"/>
        <v>12017.963426271839</v>
      </c>
    </row>
    <row r="743" spans="1:12" x14ac:dyDescent="0.3">
      <c r="A743" s="60">
        <v>43111</v>
      </c>
      <c r="B743" s="15">
        <f t="shared" si="77"/>
        <v>2018</v>
      </c>
      <c r="C743" s="15">
        <f t="shared" si="78"/>
        <v>1</v>
      </c>
      <c r="D743" s="15">
        <f t="shared" si="79"/>
        <v>11</v>
      </c>
      <c r="E743" s="64">
        <f t="shared" si="83"/>
        <v>4003.4135711512799</v>
      </c>
      <c r="F743" s="15">
        <f>IF(E742&gt;'Fashring Assumptions'!$Q$13,0,'Fashring Assumptions'!$Q$12)</f>
        <v>0</v>
      </c>
      <c r="G743" s="15">
        <v>598</v>
      </c>
      <c r="H743" s="15">
        <f t="shared" si="84"/>
        <v>0</v>
      </c>
      <c r="I743" s="15">
        <f t="shared" si="81"/>
        <v>0</v>
      </c>
      <c r="J743" s="58">
        <f>'Fashring Assumptions'!$M$7*'Fashring Counterfactual'!F743</f>
        <v>0</v>
      </c>
      <c r="K743" s="58">
        <f>'Fashring Assumptions'!$M$5*'Fashring Assumptions'!$M$7*'Fashring Counterfactual'!E743</f>
        <v>250.213348196955</v>
      </c>
      <c r="L743" s="58">
        <f t="shared" si="85"/>
        <v>250.213348196955</v>
      </c>
    </row>
    <row r="744" spans="1:12" x14ac:dyDescent="0.3">
      <c r="A744" s="60">
        <v>43112</v>
      </c>
      <c r="B744" s="15">
        <f t="shared" si="77"/>
        <v>2018</v>
      </c>
      <c r="C744" s="15">
        <f t="shared" si="78"/>
        <v>1</v>
      </c>
      <c r="D744" s="15">
        <f t="shared" si="79"/>
        <v>12</v>
      </c>
      <c r="E744" s="64">
        <f t="shared" si="83"/>
        <v>3428.4135711512799</v>
      </c>
      <c r="F744" s="15">
        <f>IF(E743&gt;'Fashring Assumptions'!$Q$13,0,'Fashring Assumptions'!$Q$12)</f>
        <v>0</v>
      </c>
      <c r="G744" s="15">
        <v>575</v>
      </c>
      <c r="H744" s="15">
        <f t="shared" si="84"/>
        <v>0</v>
      </c>
      <c r="I744" s="15">
        <f t="shared" si="81"/>
        <v>0</v>
      </c>
      <c r="J744" s="58">
        <f>'Fashring Assumptions'!$M$7*'Fashring Counterfactual'!F744</f>
        <v>0</v>
      </c>
      <c r="K744" s="58">
        <f>'Fashring Assumptions'!$M$5*'Fashring Assumptions'!$M$7*'Fashring Counterfactual'!E744</f>
        <v>214.275848196955</v>
      </c>
      <c r="L744" s="58">
        <f t="shared" si="85"/>
        <v>214.275848196955</v>
      </c>
    </row>
    <row r="745" spans="1:12" x14ac:dyDescent="0.3">
      <c r="A745" s="60">
        <v>43113</v>
      </c>
      <c r="B745" s="15">
        <f t="shared" si="77"/>
        <v>2018</v>
      </c>
      <c r="C745" s="15">
        <f t="shared" si="78"/>
        <v>1</v>
      </c>
      <c r="D745" s="15">
        <f t="shared" si="79"/>
        <v>13</v>
      </c>
      <c r="E745" s="64">
        <f t="shared" si="83"/>
        <v>2837.4135711512799</v>
      </c>
      <c r="F745" s="15">
        <f>IF(E744&gt;'Fashring Assumptions'!$Q$13,0,'Fashring Assumptions'!$Q$12)</f>
        <v>0</v>
      </c>
      <c r="G745" s="15">
        <v>591</v>
      </c>
      <c r="H745" s="15">
        <f t="shared" si="84"/>
        <v>0</v>
      </c>
      <c r="I745" s="15">
        <f t="shared" si="81"/>
        <v>0</v>
      </c>
      <c r="J745" s="58">
        <f>'Fashring Assumptions'!$M$7*'Fashring Counterfactual'!F745</f>
        <v>0</v>
      </c>
      <c r="K745" s="58">
        <f>'Fashring Assumptions'!$M$5*'Fashring Assumptions'!$M$7*'Fashring Counterfactual'!E745</f>
        <v>177.338348196955</v>
      </c>
      <c r="L745" s="58">
        <f t="shared" si="85"/>
        <v>177.338348196955</v>
      </c>
    </row>
    <row r="746" spans="1:12" x14ac:dyDescent="0.3">
      <c r="A746" s="60">
        <v>43114</v>
      </c>
      <c r="B746" s="15">
        <f t="shared" si="77"/>
        <v>2018</v>
      </c>
      <c r="C746" s="15">
        <f t="shared" si="78"/>
        <v>1</v>
      </c>
      <c r="D746" s="15">
        <f t="shared" si="79"/>
        <v>14</v>
      </c>
      <c r="E746" s="64">
        <f t="shared" si="83"/>
        <v>2289.4135711512799</v>
      </c>
      <c r="F746" s="15">
        <f>IF(E745&gt;'Fashring Assumptions'!$Q$13,0,'Fashring Assumptions'!$Q$12)</f>
        <v>0</v>
      </c>
      <c r="G746" s="15">
        <v>548</v>
      </c>
      <c r="H746" s="15">
        <f t="shared" si="84"/>
        <v>0</v>
      </c>
      <c r="I746" s="15">
        <f t="shared" si="81"/>
        <v>0</v>
      </c>
      <c r="J746" s="58">
        <f>'Fashring Assumptions'!$M$7*'Fashring Counterfactual'!F746</f>
        <v>0</v>
      </c>
      <c r="K746" s="58">
        <f>'Fashring Assumptions'!$M$5*'Fashring Assumptions'!$M$7*'Fashring Counterfactual'!E746</f>
        <v>143.088348196955</v>
      </c>
      <c r="L746" s="58">
        <f t="shared" si="85"/>
        <v>143.088348196955</v>
      </c>
    </row>
    <row r="747" spans="1:12" x14ac:dyDescent="0.3">
      <c r="A747" s="60">
        <v>43115</v>
      </c>
      <c r="B747" s="15">
        <f t="shared" si="77"/>
        <v>2018</v>
      </c>
      <c r="C747" s="15">
        <f t="shared" si="78"/>
        <v>1</v>
      </c>
      <c r="D747" s="15">
        <f t="shared" si="79"/>
        <v>15</v>
      </c>
      <c r="E747" s="64">
        <f t="shared" si="83"/>
        <v>1730.4135711512799</v>
      </c>
      <c r="F747" s="15">
        <f>IF(E746&gt;'Fashring Assumptions'!$Q$13,0,'Fashring Assumptions'!$Q$12)</f>
        <v>0</v>
      </c>
      <c r="G747" s="15">
        <v>559</v>
      </c>
      <c r="H747" s="15">
        <f t="shared" si="84"/>
        <v>0</v>
      </c>
      <c r="I747" s="15">
        <f t="shared" si="81"/>
        <v>0</v>
      </c>
      <c r="J747" s="58">
        <f>'Fashring Assumptions'!$M$7*'Fashring Counterfactual'!F747</f>
        <v>0</v>
      </c>
      <c r="K747" s="58">
        <f>'Fashring Assumptions'!$M$5*'Fashring Assumptions'!$M$7*'Fashring Counterfactual'!E747</f>
        <v>108.150848196955</v>
      </c>
      <c r="L747" s="58">
        <f t="shared" si="85"/>
        <v>108.150848196955</v>
      </c>
    </row>
    <row r="748" spans="1:12" x14ac:dyDescent="0.3">
      <c r="A748" s="60">
        <v>43116</v>
      </c>
      <c r="B748" s="15">
        <f t="shared" si="77"/>
        <v>2018</v>
      </c>
      <c r="C748" s="15">
        <f t="shared" si="78"/>
        <v>1</v>
      </c>
      <c r="D748" s="15">
        <f t="shared" si="79"/>
        <v>16</v>
      </c>
      <c r="E748" s="64">
        <f t="shared" si="83"/>
        <v>1163.4135711512799</v>
      </c>
      <c r="F748" s="15">
        <f>IF(E747&gt;'Fashring Assumptions'!$Q$13,0,'Fashring Assumptions'!$Q$12)</f>
        <v>0</v>
      </c>
      <c r="G748" s="15">
        <v>567</v>
      </c>
      <c r="H748" s="15">
        <f t="shared" si="84"/>
        <v>0</v>
      </c>
      <c r="I748" s="15">
        <f t="shared" si="81"/>
        <v>0</v>
      </c>
      <c r="J748" s="58">
        <f>'Fashring Assumptions'!$M$7*'Fashring Counterfactual'!F748</f>
        <v>0</v>
      </c>
      <c r="K748" s="58">
        <f>'Fashring Assumptions'!$M$5*'Fashring Assumptions'!$M$7*'Fashring Counterfactual'!E748</f>
        <v>72.713348196954996</v>
      </c>
      <c r="L748" s="58">
        <f t="shared" si="85"/>
        <v>72.713348196954996</v>
      </c>
    </row>
    <row r="749" spans="1:12" x14ac:dyDescent="0.3">
      <c r="A749" s="60">
        <v>43117</v>
      </c>
      <c r="B749" s="15">
        <f t="shared" si="77"/>
        <v>2018</v>
      </c>
      <c r="C749" s="15">
        <f t="shared" si="78"/>
        <v>1</v>
      </c>
      <c r="D749" s="15">
        <f t="shared" si="79"/>
        <v>17</v>
      </c>
      <c r="E749" s="64">
        <f t="shared" si="83"/>
        <v>4872.5636023812331</v>
      </c>
      <c r="F749" s="15">
        <f>IF(E748&gt;'Fashring Assumptions'!$Q$13,0,'Fashring Assumptions'!$Q$12)</f>
        <v>4292.1500312299531</v>
      </c>
      <c r="G749" s="15">
        <v>583</v>
      </c>
      <c r="H749" s="15">
        <f t="shared" si="84"/>
        <v>1</v>
      </c>
      <c r="I749" s="15">
        <f t="shared" si="81"/>
        <v>1000</v>
      </c>
      <c r="J749" s="58">
        <f>'Fashring Assumptions'!$M$7*'Fashring Counterfactual'!F749</f>
        <v>10730.375078074883</v>
      </c>
      <c r="K749" s="58">
        <f>'Fashring Assumptions'!$M$5*'Fashring Assumptions'!$M$7*'Fashring Counterfactual'!E749</f>
        <v>304.53522514882707</v>
      </c>
      <c r="L749" s="58">
        <f t="shared" si="85"/>
        <v>12034.910303223711</v>
      </c>
    </row>
    <row r="750" spans="1:12" x14ac:dyDescent="0.3">
      <c r="A750" s="60">
        <v>43118</v>
      </c>
      <c r="B750" s="15">
        <f t="shared" si="77"/>
        <v>2018</v>
      </c>
      <c r="C750" s="15">
        <f t="shared" si="78"/>
        <v>1</v>
      </c>
      <c r="D750" s="15">
        <f t="shared" si="79"/>
        <v>18</v>
      </c>
      <c r="E750" s="64">
        <f t="shared" si="83"/>
        <v>4279.5636023812331</v>
      </c>
      <c r="F750" s="15">
        <f>IF(E749&gt;'Fashring Assumptions'!$Q$13,0,'Fashring Assumptions'!$Q$12)</f>
        <v>0</v>
      </c>
      <c r="G750" s="15">
        <v>593</v>
      </c>
      <c r="H750" s="15">
        <f t="shared" si="84"/>
        <v>0</v>
      </c>
      <c r="I750" s="15">
        <f t="shared" si="81"/>
        <v>0</v>
      </c>
      <c r="J750" s="58">
        <f>'Fashring Assumptions'!$M$7*'Fashring Counterfactual'!F750</f>
        <v>0</v>
      </c>
      <c r="K750" s="58">
        <f>'Fashring Assumptions'!$M$5*'Fashring Assumptions'!$M$7*'Fashring Counterfactual'!E750</f>
        <v>267.47272514882707</v>
      </c>
      <c r="L750" s="58">
        <f t="shared" si="85"/>
        <v>267.47272514882707</v>
      </c>
    </row>
    <row r="751" spans="1:12" x14ac:dyDescent="0.3">
      <c r="A751" s="60">
        <v>43119</v>
      </c>
      <c r="B751" s="15">
        <f t="shared" si="77"/>
        <v>2018</v>
      </c>
      <c r="C751" s="15">
        <f t="shared" si="78"/>
        <v>1</v>
      </c>
      <c r="D751" s="15">
        <f t="shared" si="79"/>
        <v>19</v>
      </c>
      <c r="E751" s="64">
        <f t="shared" si="83"/>
        <v>3695.5636023812331</v>
      </c>
      <c r="F751" s="15">
        <f>IF(E750&gt;'Fashring Assumptions'!$Q$13,0,'Fashring Assumptions'!$Q$12)</f>
        <v>0</v>
      </c>
      <c r="G751" s="15">
        <v>584</v>
      </c>
      <c r="H751" s="15">
        <f t="shared" si="84"/>
        <v>0</v>
      </c>
      <c r="I751" s="15">
        <f t="shared" si="81"/>
        <v>0</v>
      </c>
      <c r="J751" s="58">
        <f>'Fashring Assumptions'!$M$7*'Fashring Counterfactual'!F751</f>
        <v>0</v>
      </c>
      <c r="K751" s="58">
        <f>'Fashring Assumptions'!$M$5*'Fashring Assumptions'!$M$7*'Fashring Counterfactual'!E751</f>
        <v>230.97272514882707</v>
      </c>
      <c r="L751" s="58">
        <f t="shared" si="85"/>
        <v>230.97272514882707</v>
      </c>
    </row>
    <row r="752" spans="1:12" x14ac:dyDescent="0.3">
      <c r="A752" s="60">
        <v>43120</v>
      </c>
      <c r="B752" s="15">
        <f t="shared" si="77"/>
        <v>2018</v>
      </c>
      <c r="C752" s="15">
        <f t="shared" si="78"/>
        <v>1</v>
      </c>
      <c r="D752" s="15">
        <f t="shared" si="79"/>
        <v>20</v>
      </c>
      <c r="E752" s="64">
        <f t="shared" si="83"/>
        <v>3090.5636023812331</v>
      </c>
      <c r="F752" s="15">
        <f>IF(E751&gt;'Fashring Assumptions'!$Q$13,0,'Fashring Assumptions'!$Q$12)</f>
        <v>0</v>
      </c>
      <c r="G752" s="15">
        <v>605</v>
      </c>
      <c r="H752" s="15">
        <f t="shared" si="84"/>
        <v>0</v>
      </c>
      <c r="I752" s="15">
        <f t="shared" si="81"/>
        <v>0</v>
      </c>
      <c r="J752" s="58">
        <f>'Fashring Assumptions'!$M$7*'Fashring Counterfactual'!F752</f>
        <v>0</v>
      </c>
      <c r="K752" s="58">
        <f>'Fashring Assumptions'!$M$5*'Fashring Assumptions'!$M$7*'Fashring Counterfactual'!E752</f>
        <v>193.16022514882707</v>
      </c>
      <c r="L752" s="58">
        <f t="shared" si="85"/>
        <v>193.16022514882707</v>
      </c>
    </row>
    <row r="753" spans="1:12" x14ac:dyDescent="0.3">
      <c r="A753" s="60">
        <v>43121</v>
      </c>
      <c r="B753" s="15">
        <f t="shared" si="77"/>
        <v>2018</v>
      </c>
      <c r="C753" s="15">
        <f t="shared" si="78"/>
        <v>1</v>
      </c>
      <c r="D753" s="15">
        <f t="shared" si="79"/>
        <v>21</v>
      </c>
      <c r="E753" s="64">
        <f t="shared" si="83"/>
        <v>2546.5636023812331</v>
      </c>
      <c r="F753" s="15">
        <f>IF(E752&gt;'Fashring Assumptions'!$Q$13,0,'Fashring Assumptions'!$Q$12)</f>
        <v>0</v>
      </c>
      <c r="G753" s="15">
        <v>544</v>
      </c>
      <c r="H753" s="15">
        <f t="shared" si="84"/>
        <v>0</v>
      </c>
      <c r="I753" s="15">
        <f t="shared" si="81"/>
        <v>0</v>
      </c>
      <c r="J753" s="58">
        <f>'Fashring Assumptions'!$M$7*'Fashring Counterfactual'!F753</f>
        <v>0</v>
      </c>
      <c r="K753" s="58">
        <f>'Fashring Assumptions'!$M$5*'Fashring Assumptions'!$M$7*'Fashring Counterfactual'!E753</f>
        <v>159.16022514882707</v>
      </c>
      <c r="L753" s="58">
        <f t="shared" si="85"/>
        <v>159.16022514882707</v>
      </c>
    </row>
    <row r="754" spans="1:12" x14ac:dyDescent="0.3">
      <c r="A754" s="60">
        <v>43122</v>
      </c>
      <c r="B754" s="15">
        <f t="shared" si="77"/>
        <v>2018</v>
      </c>
      <c r="C754" s="15">
        <f t="shared" si="78"/>
        <v>1</v>
      </c>
      <c r="D754" s="15">
        <f t="shared" si="79"/>
        <v>22</v>
      </c>
      <c r="E754" s="64">
        <f t="shared" si="83"/>
        <v>1960.5636023812331</v>
      </c>
      <c r="F754" s="15">
        <f>IF(E753&gt;'Fashring Assumptions'!$Q$13,0,'Fashring Assumptions'!$Q$12)</f>
        <v>0</v>
      </c>
      <c r="G754" s="15">
        <v>586</v>
      </c>
      <c r="H754" s="15">
        <f t="shared" si="84"/>
        <v>0</v>
      </c>
      <c r="I754" s="15">
        <f t="shared" si="81"/>
        <v>0</v>
      </c>
      <c r="J754" s="58">
        <f>'Fashring Assumptions'!$M$7*'Fashring Counterfactual'!F754</f>
        <v>0</v>
      </c>
      <c r="K754" s="58">
        <f>'Fashring Assumptions'!$M$5*'Fashring Assumptions'!$M$7*'Fashring Counterfactual'!E754</f>
        <v>122.53522514882707</v>
      </c>
      <c r="L754" s="58">
        <f t="shared" si="85"/>
        <v>122.53522514882707</v>
      </c>
    </row>
    <row r="755" spans="1:12" x14ac:dyDescent="0.3">
      <c r="A755" s="60">
        <v>43123</v>
      </c>
      <c r="B755" s="15">
        <f t="shared" si="77"/>
        <v>2018</v>
      </c>
      <c r="C755" s="15">
        <f t="shared" si="78"/>
        <v>1</v>
      </c>
      <c r="D755" s="15">
        <f t="shared" si="79"/>
        <v>23</v>
      </c>
      <c r="E755" s="64">
        <f t="shared" si="83"/>
        <v>1408.5636023812331</v>
      </c>
      <c r="F755" s="15">
        <f>IF(E754&gt;'Fashring Assumptions'!$Q$13,0,'Fashring Assumptions'!$Q$12)</f>
        <v>0</v>
      </c>
      <c r="G755" s="15">
        <v>552</v>
      </c>
      <c r="H755" s="15">
        <f t="shared" si="84"/>
        <v>0</v>
      </c>
      <c r="I755" s="15">
        <f t="shared" si="81"/>
        <v>0</v>
      </c>
      <c r="J755" s="58">
        <f>'Fashring Assumptions'!$M$7*'Fashring Counterfactual'!F755</f>
        <v>0</v>
      </c>
      <c r="K755" s="58">
        <f>'Fashring Assumptions'!$M$5*'Fashring Assumptions'!$M$7*'Fashring Counterfactual'!E755</f>
        <v>88.035225148827067</v>
      </c>
      <c r="L755" s="58">
        <f t="shared" si="85"/>
        <v>88.035225148827067</v>
      </c>
    </row>
    <row r="756" spans="1:12" x14ac:dyDescent="0.3">
      <c r="A756" s="60">
        <v>43124</v>
      </c>
      <c r="B756" s="15">
        <f t="shared" si="77"/>
        <v>2018</v>
      </c>
      <c r="C756" s="15">
        <f t="shared" si="78"/>
        <v>1</v>
      </c>
      <c r="D756" s="15">
        <f t="shared" si="79"/>
        <v>24</v>
      </c>
      <c r="E756" s="64">
        <f t="shared" si="83"/>
        <v>820.56360238123307</v>
      </c>
      <c r="F756" s="15">
        <f>IF(E755&gt;'Fashring Assumptions'!$Q$13,0,'Fashring Assumptions'!$Q$12)</f>
        <v>0</v>
      </c>
      <c r="G756" s="15">
        <v>588</v>
      </c>
      <c r="H756" s="15">
        <f t="shared" si="84"/>
        <v>0</v>
      </c>
      <c r="I756" s="15">
        <f t="shared" si="81"/>
        <v>0</v>
      </c>
      <c r="J756" s="58">
        <f>'Fashring Assumptions'!$M$7*'Fashring Counterfactual'!F756</f>
        <v>0</v>
      </c>
      <c r="K756" s="58">
        <f>'Fashring Assumptions'!$M$5*'Fashring Assumptions'!$M$7*'Fashring Counterfactual'!E756</f>
        <v>51.285225148827067</v>
      </c>
      <c r="L756" s="58">
        <f t="shared" si="85"/>
        <v>51.285225148827067</v>
      </c>
    </row>
    <row r="757" spans="1:12" x14ac:dyDescent="0.3">
      <c r="A757" s="60">
        <v>43125</v>
      </c>
      <c r="B757" s="15">
        <f t="shared" si="77"/>
        <v>2018</v>
      </c>
      <c r="C757" s="15">
        <f t="shared" si="78"/>
        <v>1</v>
      </c>
      <c r="D757" s="15">
        <f t="shared" si="79"/>
        <v>25</v>
      </c>
      <c r="E757" s="64">
        <f t="shared" si="83"/>
        <v>4522.7136336111862</v>
      </c>
      <c r="F757" s="15">
        <f>IF(E756&gt;'Fashring Assumptions'!$Q$13,0,'Fashring Assumptions'!$Q$12)</f>
        <v>4292.1500312299531</v>
      </c>
      <c r="G757" s="15">
        <v>590</v>
      </c>
      <c r="H757" s="15">
        <f t="shared" si="84"/>
        <v>1</v>
      </c>
      <c r="I757" s="15">
        <f t="shared" si="81"/>
        <v>1000</v>
      </c>
      <c r="J757" s="58">
        <f>'Fashring Assumptions'!$M$7*'Fashring Counterfactual'!F757</f>
        <v>10730.375078074883</v>
      </c>
      <c r="K757" s="58">
        <f>'Fashring Assumptions'!$M$5*'Fashring Assumptions'!$M$7*'Fashring Counterfactual'!E757</f>
        <v>282.66960210069914</v>
      </c>
      <c r="L757" s="58">
        <f t="shared" si="85"/>
        <v>12013.044680175582</v>
      </c>
    </row>
    <row r="758" spans="1:12" x14ac:dyDescent="0.3">
      <c r="A758" s="60">
        <v>43126</v>
      </c>
      <c r="B758" s="15">
        <f t="shared" si="77"/>
        <v>2018</v>
      </c>
      <c r="C758" s="15">
        <f t="shared" si="78"/>
        <v>1</v>
      </c>
      <c r="D758" s="15">
        <f t="shared" si="79"/>
        <v>26</v>
      </c>
      <c r="E758" s="64">
        <f t="shared" si="83"/>
        <v>3993.7136336111862</v>
      </c>
      <c r="F758" s="15">
        <f>IF(E757&gt;'Fashring Assumptions'!$Q$13,0,'Fashring Assumptions'!$Q$12)</f>
        <v>0</v>
      </c>
      <c r="G758" s="15">
        <v>529</v>
      </c>
      <c r="H758" s="15">
        <f t="shared" si="84"/>
        <v>0</v>
      </c>
      <c r="I758" s="15">
        <f t="shared" si="81"/>
        <v>0</v>
      </c>
      <c r="J758" s="58">
        <f>'Fashring Assumptions'!$M$7*'Fashring Counterfactual'!F758</f>
        <v>0</v>
      </c>
      <c r="K758" s="58">
        <f>'Fashring Assumptions'!$M$5*'Fashring Assumptions'!$M$7*'Fashring Counterfactual'!E758</f>
        <v>249.60710210069914</v>
      </c>
      <c r="L758" s="58">
        <f t="shared" si="85"/>
        <v>249.60710210069914</v>
      </c>
    </row>
    <row r="759" spans="1:12" x14ac:dyDescent="0.3">
      <c r="A759" s="60">
        <v>43127</v>
      </c>
      <c r="B759" s="15">
        <f t="shared" si="77"/>
        <v>2018</v>
      </c>
      <c r="C759" s="15">
        <f t="shared" si="78"/>
        <v>1</v>
      </c>
      <c r="D759" s="15">
        <f t="shared" si="79"/>
        <v>27</v>
      </c>
      <c r="E759" s="64">
        <f t="shared" si="83"/>
        <v>3479.7136336111862</v>
      </c>
      <c r="F759" s="15">
        <f>IF(E758&gt;'Fashring Assumptions'!$Q$13,0,'Fashring Assumptions'!$Q$12)</f>
        <v>0</v>
      </c>
      <c r="G759" s="15">
        <v>514</v>
      </c>
      <c r="H759" s="15">
        <f t="shared" si="84"/>
        <v>0</v>
      </c>
      <c r="I759" s="15">
        <f t="shared" si="81"/>
        <v>0</v>
      </c>
      <c r="J759" s="58">
        <f>'Fashring Assumptions'!$M$7*'Fashring Counterfactual'!F759</f>
        <v>0</v>
      </c>
      <c r="K759" s="58">
        <f>'Fashring Assumptions'!$M$5*'Fashring Assumptions'!$M$7*'Fashring Counterfactual'!E759</f>
        <v>217.48210210069914</v>
      </c>
      <c r="L759" s="58">
        <f t="shared" si="85"/>
        <v>217.48210210069914</v>
      </c>
    </row>
    <row r="760" spans="1:12" x14ac:dyDescent="0.3">
      <c r="A760" s="60">
        <v>43128</v>
      </c>
      <c r="B760" s="15">
        <f t="shared" si="77"/>
        <v>2018</v>
      </c>
      <c r="C760" s="15">
        <f t="shared" si="78"/>
        <v>1</v>
      </c>
      <c r="D760" s="15">
        <f t="shared" si="79"/>
        <v>28</v>
      </c>
      <c r="E760" s="64">
        <f t="shared" si="83"/>
        <v>2866.7136336111862</v>
      </c>
      <c r="F760" s="15">
        <f>IF(E759&gt;'Fashring Assumptions'!$Q$13,0,'Fashring Assumptions'!$Q$12)</f>
        <v>0</v>
      </c>
      <c r="G760" s="15">
        <v>613</v>
      </c>
      <c r="H760" s="15">
        <f t="shared" si="84"/>
        <v>0</v>
      </c>
      <c r="I760" s="15">
        <f t="shared" si="81"/>
        <v>0</v>
      </c>
      <c r="J760" s="58">
        <f>'Fashring Assumptions'!$M$7*'Fashring Counterfactual'!F760</f>
        <v>0</v>
      </c>
      <c r="K760" s="58">
        <f>'Fashring Assumptions'!$M$5*'Fashring Assumptions'!$M$7*'Fashring Counterfactual'!E760</f>
        <v>179.16960210069914</v>
      </c>
      <c r="L760" s="58">
        <f t="shared" si="85"/>
        <v>179.16960210069914</v>
      </c>
    </row>
    <row r="761" spans="1:12" x14ac:dyDescent="0.3">
      <c r="A761" s="60">
        <v>43129</v>
      </c>
      <c r="B761" s="15">
        <f t="shared" si="77"/>
        <v>2018</v>
      </c>
      <c r="C761" s="15">
        <f t="shared" si="78"/>
        <v>1</v>
      </c>
      <c r="D761" s="15">
        <f t="shared" si="79"/>
        <v>29</v>
      </c>
      <c r="E761" s="64">
        <f t="shared" si="83"/>
        <v>2266.7136336111862</v>
      </c>
      <c r="F761" s="15">
        <f>IF(E760&gt;'Fashring Assumptions'!$Q$13,0,'Fashring Assumptions'!$Q$12)</f>
        <v>0</v>
      </c>
      <c r="G761" s="15">
        <v>600</v>
      </c>
      <c r="H761" s="15">
        <f t="shared" si="84"/>
        <v>0</v>
      </c>
      <c r="I761" s="15">
        <f t="shared" si="81"/>
        <v>0</v>
      </c>
      <c r="J761" s="58">
        <f>'Fashring Assumptions'!$M$7*'Fashring Counterfactual'!F761</f>
        <v>0</v>
      </c>
      <c r="K761" s="58">
        <f>'Fashring Assumptions'!$M$5*'Fashring Assumptions'!$M$7*'Fashring Counterfactual'!E761</f>
        <v>141.66960210069914</v>
      </c>
      <c r="L761" s="58">
        <f t="shared" si="85"/>
        <v>141.66960210069914</v>
      </c>
    </row>
    <row r="762" spans="1:12" x14ac:dyDescent="0.3">
      <c r="A762" s="60">
        <v>43130</v>
      </c>
      <c r="B762" s="15">
        <f t="shared" si="77"/>
        <v>2018</v>
      </c>
      <c r="C762" s="15">
        <f t="shared" si="78"/>
        <v>1</v>
      </c>
      <c r="D762" s="15">
        <f t="shared" si="79"/>
        <v>30</v>
      </c>
      <c r="E762" s="64">
        <f t="shared" si="83"/>
        <v>1704.7136336111862</v>
      </c>
      <c r="F762" s="15">
        <f>IF(E761&gt;'Fashring Assumptions'!$Q$13,0,'Fashring Assumptions'!$Q$12)</f>
        <v>0</v>
      </c>
      <c r="G762" s="15">
        <v>562</v>
      </c>
      <c r="H762" s="15">
        <f t="shared" si="84"/>
        <v>0</v>
      </c>
      <c r="I762" s="15">
        <f t="shared" si="81"/>
        <v>0</v>
      </c>
      <c r="J762" s="58">
        <f>'Fashring Assumptions'!$M$7*'Fashring Counterfactual'!F762</f>
        <v>0</v>
      </c>
      <c r="K762" s="58">
        <f>'Fashring Assumptions'!$M$5*'Fashring Assumptions'!$M$7*'Fashring Counterfactual'!E762</f>
        <v>106.54460210069914</v>
      </c>
      <c r="L762" s="58">
        <f t="shared" si="85"/>
        <v>106.54460210069914</v>
      </c>
    </row>
    <row r="763" spans="1:12" x14ac:dyDescent="0.3">
      <c r="A763" s="60">
        <v>43131</v>
      </c>
      <c r="B763" s="15">
        <f t="shared" si="77"/>
        <v>2018</v>
      </c>
      <c r="C763" s="15">
        <f t="shared" si="78"/>
        <v>1</v>
      </c>
      <c r="D763" s="15">
        <f t="shared" si="79"/>
        <v>31</v>
      </c>
      <c r="E763" s="64">
        <f t="shared" si="83"/>
        <v>1127.7136336111862</v>
      </c>
      <c r="F763" s="15">
        <f>IF(E762&gt;'Fashring Assumptions'!$Q$13,0,'Fashring Assumptions'!$Q$12)</f>
        <v>0</v>
      </c>
      <c r="G763" s="15">
        <v>577</v>
      </c>
      <c r="H763" s="15">
        <f t="shared" si="84"/>
        <v>0</v>
      </c>
      <c r="I763" s="15">
        <f t="shared" si="81"/>
        <v>0</v>
      </c>
      <c r="J763" s="58">
        <f>'Fashring Assumptions'!$M$7*'Fashring Counterfactual'!F763</f>
        <v>0</v>
      </c>
      <c r="K763" s="58">
        <f>'Fashring Assumptions'!$M$5*'Fashring Assumptions'!$M$7*'Fashring Counterfactual'!E763</f>
        <v>70.482102100699137</v>
      </c>
      <c r="L763" s="58">
        <f t="shared" si="85"/>
        <v>70.482102100699137</v>
      </c>
    </row>
    <row r="764" spans="1:12" x14ac:dyDescent="0.3">
      <c r="A764" s="60">
        <v>43132</v>
      </c>
      <c r="B764" s="15">
        <f t="shared" si="77"/>
        <v>2018</v>
      </c>
      <c r="C764" s="15">
        <f t="shared" si="78"/>
        <v>2</v>
      </c>
      <c r="D764" s="15">
        <f t="shared" si="79"/>
        <v>1</v>
      </c>
      <c r="E764" s="64">
        <f t="shared" si="83"/>
        <v>4847.8636648411393</v>
      </c>
      <c r="F764" s="15">
        <f>IF(E763&gt;'Fashring Assumptions'!$Q$13,0,'Fashring Assumptions'!$Q$12)</f>
        <v>4292.1500312299531</v>
      </c>
      <c r="G764" s="15">
        <v>572</v>
      </c>
      <c r="H764" s="15">
        <f t="shared" si="84"/>
        <v>1</v>
      </c>
      <c r="I764" s="15">
        <f t="shared" si="81"/>
        <v>1000</v>
      </c>
      <c r="J764" s="58">
        <f>'Fashring Assumptions'!$M$7*'Fashring Counterfactual'!F764</f>
        <v>10730.375078074883</v>
      </c>
      <c r="K764" s="58">
        <f>'Fashring Assumptions'!$M$5*'Fashring Assumptions'!$M$7*'Fashring Counterfactual'!E764</f>
        <v>302.99147905257121</v>
      </c>
      <c r="L764" s="58">
        <f t="shared" si="85"/>
        <v>12033.366557127454</v>
      </c>
    </row>
    <row r="765" spans="1:12" x14ac:dyDescent="0.3">
      <c r="A765" s="60">
        <v>43133</v>
      </c>
      <c r="B765" s="15">
        <f t="shared" si="77"/>
        <v>2018</v>
      </c>
      <c r="C765" s="15">
        <f t="shared" si="78"/>
        <v>2</v>
      </c>
      <c r="D765" s="15">
        <f t="shared" si="79"/>
        <v>2</v>
      </c>
      <c r="E765" s="64">
        <f t="shared" si="83"/>
        <v>4216.8636648411393</v>
      </c>
      <c r="F765" s="15">
        <f>IF(E764&gt;'Fashring Assumptions'!$Q$13,0,'Fashring Assumptions'!$Q$12)</f>
        <v>0</v>
      </c>
      <c r="G765" s="15">
        <v>631</v>
      </c>
      <c r="H765" s="15">
        <f t="shared" si="84"/>
        <v>0</v>
      </c>
      <c r="I765" s="15">
        <f t="shared" si="81"/>
        <v>0</v>
      </c>
      <c r="J765" s="58">
        <f>'Fashring Assumptions'!$M$7*'Fashring Counterfactual'!F765</f>
        <v>0</v>
      </c>
      <c r="K765" s="58">
        <f>'Fashring Assumptions'!$M$5*'Fashring Assumptions'!$M$7*'Fashring Counterfactual'!E765</f>
        <v>263.55397905257121</v>
      </c>
      <c r="L765" s="58">
        <f t="shared" si="85"/>
        <v>263.55397905257121</v>
      </c>
    </row>
    <row r="766" spans="1:12" x14ac:dyDescent="0.3">
      <c r="A766" s="60">
        <v>43134</v>
      </c>
      <c r="B766" s="15">
        <f t="shared" si="77"/>
        <v>2018</v>
      </c>
      <c r="C766" s="15">
        <f t="shared" si="78"/>
        <v>2</v>
      </c>
      <c r="D766" s="15">
        <f t="shared" si="79"/>
        <v>3</v>
      </c>
      <c r="E766" s="64">
        <f t="shared" si="83"/>
        <v>3699.8636648411393</v>
      </c>
      <c r="F766" s="15">
        <f>IF(E765&gt;'Fashring Assumptions'!$Q$13,0,'Fashring Assumptions'!$Q$12)</f>
        <v>0</v>
      </c>
      <c r="G766" s="15">
        <v>517</v>
      </c>
      <c r="H766" s="15">
        <f t="shared" si="84"/>
        <v>0</v>
      </c>
      <c r="I766" s="15">
        <f t="shared" si="81"/>
        <v>0</v>
      </c>
      <c r="J766" s="58">
        <f>'Fashring Assumptions'!$M$7*'Fashring Counterfactual'!F766</f>
        <v>0</v>
      </c>
      <c r="K766" s="58">
        <f>'Fashring Assumptions'!$M$5*'Fashring Assumptions'!$M$7*'Fashring Counterfactual'!E766</f>
        <v>231.24147905257121</v>
      </c>
      <c r="L766" s="58">
        <f t="shared" si="85"/>
        <v>231.24147905257121</v>
      </c>
    </row>
    <row r="767" spans="1:12" x14ac:dyDescent="0.3">
      <c r="A767" s="60">
        <v>43135</v>
      </c>
      <c r="B767" s="15">
        <f t="shared" si="77"/>
        <v>2018</v>
      </c>
      <c r="C767" s="15">
        <f t="shared" si="78"/>
        <v>2</v>
      </c>
      <c r="D767" s="15">
        <f t="shared" si="79"/>
        <v>4</v>
      </c>
      <c r="E767" s="64">
        <f t="shared" si="83"/>
        <v>3139.8636648411393</v>
      </c>
      <c r="F767" s="15">
        <f>IF(E766&gt;'Fashring Assumptions'!$Q$13,0,'Fashring Assumptions'!$Q$12)</f>
        <v>0</v>
      </c>
      <c r="G767" s="15">
        <v>560</v>
      </c>
      <c r="H767" s="15">
        <f t="shared" si="84"/>
        <v>0</v>
      </c>
      <c r="I767" s="15">
        <f t="shared" si="81"/>
        <v>0</v>
      </c>
      <c r="J767" s="58">
        <f>'Fashring Assumptions'!$M$7*'Fashring Counterfactual'!F767</f>
        <v>0</v>
      </c>
      <c r="K767" s="58">
        <f>'Fashring Assumptions'!$M$5*'Fashring Assumptions'!$M$7*'Fashring Counterfactual'!E767</f>
        <v>196.24147905257121</v>
      </c>
      <c r="L767" s="58">
        <f t="shared" si="85"/>
        <v>196.24147905257121</v>
      </c>
    </row>
    <row r="768" spans="1:12" x14ac:dyDescent="0.3">
      <c r="A768" s="60">
        <v>43136</v>
      </c>
      <c r="B768" s="15">
        <f t="shared" si="77"/>
        <v>2018</v>
      </c>
      <c r="C768" s="15">
        <f t="shared" si="78"/>
        <v>2</v>
      </c>
      <c r="D768" s="15">
        <f t="shared" si="79"/>
        <v>5</v>
      </c>
      <c r="E768" s="64">
        <f t="shared" si="83"/>
        <v>2574.8636648411393</v>
      </c>
      <c r="F768" s="15">
        <f>IF(E767&gt;'Fashring Assumptions'!$Q$13,0,'Fashring Assumptions'!$Q$12)</f>
        <v>0</v>
      </c>
      <c r="G768" s="15">
        <v>565</v>
      </c>
      <c r="H768" s="15">
        <f t="shared" si="84"/>
        <v>0</v>
      </c>
      <c r="I768" s="15">
        <f t="shared" si="81"/>
        <v>0</v>
      </c>
      <c r="J768" s="58">
        <f>'Fashring Assumptions'!$M$7*'Fashring Counterfactual'!F768</f>
        <v>0</v>
      </c>
      <c r="K768" s="58">
        <f>'Fashring Assumptions'!$M$5*'Fashring Assumptions'!$M$7*'Fashring Counterfactual'!E768</f>
        <v>160.92897905257121</v>
      </c>
      <c r="L768" s="58">
        <f t="shared" si="85"/>
        <v>160.92897905257121</v>
      </c>
    </row>
    <row r="769" spans="1:12" x14ac:dyDescent="0.3">
      <c r="A769" s="60">
        <v>43137</v>
      </c>
      <c r="B769" s="15">
        <f t="shared" si="77"/>
        <v>2018</v>
      </c>
      <c r="C769" s="15">
        <f t="shared" si="78"/>
        <v>2</v>
      </c>
      <c r="D769" s="15">
        <f t="shared" si="79"/>
        <v>6</v>
      </c>
      <c r="E769" s="64">
        <f t="shared" si="83"/>
        <v>2021.8636648411393</v>
      </c>
      <c r="F769" s="15">
        <f>IF(E768&gt;'Fashring Assumptions'!$Q$13,0,'Fashring Assumptions'!$Q$12)</f>
        <v>0</v>
      </c>
      <c r="G769" s="15">
        <v>553</v>
      </c>
      <c r="H769" s="15">
        <f t="shared" si="84"/>
        <v>0</v>
      </c>
      <c r="I769" s="15">
        <f t="shared" si="81"/>
        <v>0</v>
      </c>
      <c r="J769" s="58">
        <f>'Fashring Assumptions'!$M$7*'Fashring Counterfactual'!F769</f>
        <v>0</v>
      </c>
      <c r="K769" s="58">
        <f>'Fashring Assumptions'!$M$5*'Fashring Assumptions'!$M$7*'Fashring Counterfactual'!E769</f>
        <v>126.36647905257121</v>
      </c>
      <c r="L769" s="58">
        <f t="shared" si="85"/>
        <v>126.36647905257121</v>
      </c>
    </row>
    <row r="770" spans="1:12" x14ac:dyDescent="0.3">
      <c r="A770" s="60">
        <v>43138</v>
      </c>
      <c r="B770" s="15">
        <f t="shared" si="77"/>
        <v>2018</v>
      </c>
      <c r="C770" s="15">
        <f t="shared" si="78"/>
        <v>2</v>
      </c>
      <c r="D770" s="15">
        <f t="shared" si="79"/>
        <v>7</v>
      </c>
      <c r="E770" s="64">
        <f t="shared" si="83"/>
        <v>1486.8636648411393</v>
      </c>
      <c r="F770" s="15">
        <f>IF(E769&gt;'Fashring Assumptions'!$Q$13,0,'Fashring Assumptions'!$Q$12)</f>
        <v>0</v>
      </c>
      <c r="G770" s="15">
        <v>535</v>
      </c>
      <c r="H770" s="15">
        <f t="shared" si="84"/>
        <v>0</v>
      </c>
      <c r="I770" s="15">
        <f t="shared" si="81"/>
        <v>0</v>
      </c>
      <c r="J770" s="58">
        <f>'Fashring Assumptions'!$M$7*'Fashring Counterfactual'!F770</f>
        <v>0</v>
      </c>
      <c r="K770" s="58">
        <f>'Fashring Assumptions'!$M$5*'Fashring Assumptions'!$M$7*'Fashring Counterfactual'!E770</f>
        <v>92.928979052571208</v>
      </c>
      <c r="L770" s="58">
        <f t="shared" si="85"/>
        <v>92.928979052571208</v>
      </c>
    </row>
    <row r="771" spans="1:12" x14ac:dyDescent="0.3">
      <c r="A771" s="60">
        <v>43139</v>
      </c>
      <c r="B771" s="15">
        <f t="shared" ref="B771:B834" si="86">YEAR(A771)</f>
        <v>2018</v>
      </c>
      <c r="C771" s="15">
        <f t="shared" ref="C771:C834" si="87">MONTH(A771)</f>
        <v>2</v>
      </c>
      <c r="D771" s="15">
        <f t="shared" ref="D771:D834" si="88">DAY(A771)</f>
        <v>8</v>
      </c>
      <c r="E771" s="64">
        <f t="shared" si="83"/>
        <v>917.86366484113933</v>
      </c>
      <c r="F771" s="15">
        <f>IF(E770&gt;'Fashring Assumptions'!$Q$13,0,'Fashring Assumptions'!$Q$12)</f>
        <v>0</v>
      </c>
      <c r="G771" s="15">
        <v>569</v>
      </c>
      <c r="H771" s="15">
        <f t="shared" si="84"/>
        <v>0</v>
      </c>
      <c r="I771" s="15">
        <f t="shared" ref="I771:I834" si="89">1000*H771</f>
        <v>0</v>
      </c>
      <c r="J771" s="58">
        <f>'Fashring Assumptions'!$M$7*'Fashring Counterfactual'!F771</f>
        <v>0</v>
      </c>
      <c r="K771" s="58">
        <f>'Fashring Assumptions'!$M$5*'Fashring Assumptions'!$M$7*'Fashring Counterfactual'!E771</f>
        <v>57.366479052571208</v>
      </c>
      <c r="L771" s="58">
        <f t="shared" si="85"/>
        <v>57.366479052571208</v>
      </c>
    </row>
    <row r="772" spans="1:12" x14ac:dyDescent="0.3">
      <c r="A772" s="60">
        <v>43140</v>
      </c>
      <c r="B772" s="15">
        <f t="shared" si="86"/>
        <v>2018</v>
      </c>
      <c r="C772" s="15">
        <f t="shared" si="87"/>
        <v>2</v>
      </c>
      <c r="D772" s="15">
        <f t="shared" si="88"/>
        <v>9</v>
      </c>
      <c r="E772" s="64">
        <f t="shared" ref="E772:E835" si="90">E771-G772+F772</f>
        <v>4665.0136960710925</v>
      </c>
      <c r="F772" s="15">
        <f>IF(E771&gt;'Fashring Assumptions'!$Q$13,0,'Fashring Assumptions'!$Q$12)</f>
        <v>4292.1500312299531</v>
      </c>
      <c r="G772" s="15">
        <v>545</v>
      </c>
      <c r="H772" s="15">
        <f t="shared" si="84"/>
        <v>1</v>
      </c>
      <c r="I772" s="15">
        <f t="shared" si="89"/>
        <v>1000</v>
      </c>
      <c r="J772" s="58">
        <f>'Fashring Assumptions'!$M$7*'Fashring Counterfactual'!F772</f>
        <v>10730.375078074883</v>
      </c>
      <c r="K772" s="58">
        <f>'Fashring Assumptions'!$M$5*'Fashring Assumptions'!$M$7*'Fashring Counterfactual'!E772</f>
        <v>291.56335600444328</v>
      </c>
      <c r="L772" s="58">
        <f t="shared" si="85"/>
        <v>12021.938434079326</v>
      </c>
    </row>
    <row r="773" spans="1:12" x14ac:dyDescent="0.3">
      <c r="A773" s="60">
        <v>43141</v>
      </c>
      <c r="B773" s="15">
        <f t="shared" si="86"/>
        <v>2018</v>
      </c>
      <c r="C773" s="15">
        <f t="shared" si="87"/>
        <v>2</v>
      </c>
      <c r="D773" s="15">
        <f t="shared" si="88"/>
        <v>10</v>
      </c>
      <c r="E773" s="64">
        <f t="shared" si="90"/>
        <v>4048.0136960710925</v>
      </c>
      <c r="F773" s="15">
        <f>IF(E772&gt;'Fashring Assumptions'!$Q$13,0,'Fashring Assumptions'!$Q$12)</f>
        <v>0</v>
      </c>
      <c r="G773" s="15">
        <v>617</v>
      </c>
      <c r="H773" s="15">
        <f t="shared" si="84"/>
        <v>0</v>
      </c>
      <c r="I773" s="15">
        <f t="shared" si="89"/>
        <v>0</v>
      </c>
      <c r="J773" s="58">
        <f>'Fashring Assumptions'!$M$7*'Fashring Counterfactual'!F773</f>
        <v>0</v>
      </c>
      <c r="K773" s="58">
        <f>'Fashring Assumptions'!$M$5*'Fashring Assumptions'!$M$7*'Fashring Counterfactual'!E773</f>
        <v>253.00085600444328</v>
      </c>
      <c r="L773" s="58">
        <f t="shared" si="85"/>
        <v>253.00085600444328</v>
      </c>
    </row>
    <row r="774" spans="1:12" x14ac:dyDescent="0.3">
      <c r="A774" s="60">
        <v>43142</v>
      </c>
      <c r="B774" s="15">
        <f t="shared" si="86"/>
        <v>2018</v>
      </c>
      <c r="C774" s="15">
        <f t="shared" si="87"/>
        <v>2</v>
      </c>
      <c r="D774" s="15">
        <f t="shared" si="88"/>
        <v>11</v>
      </c>
      <c r="E774" s="64">
        <f t="shared" si="90"/>
        <v>3513.0136960710925</v>
      </c>
      <c r="F774" s="15">
        <f>IF(E773&gt;'Fashring Assumptions'!$Q$13,0,'Fashring Assumptions'!$Q$12)</f>
        <v>0</v>
      </c>
      <c r="G774" s="15">
        <v>535</v>
      </c>
      <c r="H774" s="15">
        <f t="shared" si="84"/>
        <v>0</v>
      </c>
      <c r="I774" s="15">
        <f t="shared" si="89"/>
        <v>0</v>
      </c>
      <c r="J774" s="58">
        <f>'Fashring Assumptions'!$M$7*'Fashring Counterfactual'!F774</f>
        <v>0</v>
      </c>
      <c r="K774" s="58">
        <f>'Fashring Assumptions'!$M$5*'Fashring Assumptions'!$M$7*'Fashring Counterfactual'!E774</f>
        <v>219.56335600444328</v>
      </c>
      <c r="L774" s="58">
        <f t="shared" si="85"/>
        <v>219.56335600444328</v>
      </c>
    </row>
    <row r="775" spans="1:12" x14ac:dyDescent="0.3">
      <c r="A775" s="60">
        <v>43143</v>
      </c>
      <c r="B775" s="15">
        <f t="shared" si="86"/>
        <v>2018</v>
      </c>
      <c r="C775" s="15">
        <f t="shared" si="87"/>
        <v>2</v>
      </c>
      <c r="D775" s="15">
        <f t="shared" si="88"/>
        <v>12</v>
      </c>
      <c r="E775" s="64">
        <f t="shared" si="90"/>
        <v>2904.0136960710925</v>
      </c>
      <c r="F775" s="15">
        <f>IF(E774&gt;'Fashring Assumptions'!$Q$13,0,'Fashring Assumptions'!$Q$12)</f>
        <v>0</v>
      </c>
      <c r="G775" s="15">
        <v>609</v>
      </c>
      <c r="H775" s="15">
        <f t="shared" si="84"/>
        <v>0</v>
      </c>
      <c r="I775" s="15">
        <f t="shared" si="89"/>
        <v>0</v>
      </c>
      <c r="J775" s="58">
        <f>'Fashring Assumptions'!$M$7*'Fashring Counterfactual'!F775</f>
        <v>0</v>
      </c>
      <c r="K775" s="58">
        <f>'Fashring Assumptions'!$M$5*'Fashring Assumptions'!$M$7*'Fashring Counterfactual'!E775</f>
        <v>181.50085600444328</v>
      </c>
      <c r="L775" s="58">
        <f t="shared" si="85"/>
        <v>181.50085600444328</v>
      </c>
    </row>
    <row r="776" spans="1:12" x14ac:dyDescent="0.3">
      <c r="A776" s="60">
        <v>43144</v>
      </c>
      <c r="B776" s="15">
        <f t="shared" si="86"/>
        <v>2018</v>
      </c>
      <c r="C776" s="15">
        <f t="shared" si="87"/>
        <v>2</v>
      </c>
      <c r="D776" s="15">
        <f t="shared" si="88"/>
        <v>13</v>
      </c>
      <c r="E776" s="64">
        <f t="shared" si="90"/>
        <v>2255.0136960710925</v>
      </c>
      <c r="F776" s="15">
        <f>IF(E775&gt;'Fashring Assumptions'!$Q$13,0,'Fashring Assumptions'!$Q$12)</f>
        <v>0</v>
      </c>
      <c r="G776" s="15">
        <v>649</v>
      </c>
      <c r="H776" s="15">
        <f t="shared" si="84"/>
        <v>0</v>
      </c>
      <c r="I776" s="15">
        <f t="shared" si="89"/>
        <v>0</v>
      </c>
      <c r="J776" s="58">
        <f>'Fashring Assumptions'!$M$7*'Fashring Counterfactual'!F776</f>
        <v>0</v>
      </c>
      <c r="K776" s="58">
        <f>'Fashring Assumptions'!$M$5*'Fashring Assumptions'!$M$7*'Fashring Counterfactual'!E776</f>
        <v>140.93835600444328</v>
      </c>
      <c r="L776" s="58">
        <f t="shared" si="85"/>
        <v>140.93835600444328</v>
      </c>
    </row>
    <row r="777" spans="1:12" x14ac:dyDescent="0.3">
      <c r="A777" s="60">
        <v>43145</v>
      </c>
      <c r="B777" s="15">
        <f t="shared" si="86"/>
        <v>2018</v>
      </c>
      <c r="C777" s="15">
        <f t="shared" si="87"/>
        <v>2</v>
      </c>
      <c r="D777" s="15">
        <f t="shared" si="88"/>
        <v>14</v>
      </c>
      <c r="E777" s="64">
        <f t="shared" si="90"/>
        <v>1708.0136960710925</v>
      </c>
      <c r="F777" s="15">
        <f>IF(E776&gt;'Fashring Assumptions'!$Q$13,0,'Fashring Assumptions'!$Q$12)</f>
        <v>0</v>
      </c>
      <c r="G777" s="15">
        <v>547</v>
      </c>
      <c r="H777" s="15">
        <f t="shared" si="84"/>
        <v>0</v>
      </c>
      <c r="I777" s="15">
        <f t="shared" si="89"/>
        <v>0</v>
      </c>
      <c r="J777" s="58">
        <f>'Fashring Assumptions'!$M$7*'Fashring Counterfactual'!F777</f>
        <v>0</v>
      </c>
      <c r="K777" s="58">
        <f>'Fashring Assumptions'!$M$5*'Fashring Assumptions'!$M$7*'Fashring Counterfactual'!E777</f>
        <v>106.75085600444328</v>
      </c>
      <c r="L777" s="58">
        <f t="shared" si="85"/>
        <v>106.75085600444328</v>
      </c>
    </row>
    <row r="778" spans="1:12" x14ac:dyDescent="0.3">
      <c r="A778" s="60">
        <v>43146</v>
      </c>
      <c r="B778" s="15">
        <f t="shared" si="86"/>
        <v>2018</v>
      </c>
      <c r="C778" s="15">
        <f t="shared" si="87"/>
        <v>2</v>
      </c>
      <c r="D778" s="15">
        <f t="shared" si="88"/>
        <v>15</v>
      </c>
      <c r="E778" s="64">
        <f t="shared" si="90"/>
        <v>1034.0136960710925</v>
      </c>
      <c r="F778" s="15">
        <f>IF(E777&gt;'Fashring Assumptions'!$Q$13,0,'Fashring Assumptions'!$Q$12)</f>
        <v>0</v>
      </c>
      <c r="G778" s="15">
        <v>674</v>
      </c>
      <c r="H778" s="15">
        <f t="shared" si="84"/>
        <v>0</v>
      </c>
      <c r="I778" s="15">
        <f t="shared" si="89"/>
        <v>0</v>
      </c>
      <c r="J778" s="58">
        <f>'Fashring Assumptions'!$M$7*'Fashring Counterfactual'!F778</f>
        <v>0</v>
      </c>
      <c r="K778" s="58">
        <f>'Fashring Assumptions'!$M$5*'Fashring Assumptions'!$M$7*'Fashring Counterfactual'!E778</f>
        <v>64.625856004443278</v>
      </c>
      <c r="L778" s="58">
        <f t="shared" si="85"/>
        <v>64.625856004443278</v>
      </c>
    </row>
    <row r="779" spans="1:12" x14ac:dyDescent="0.3">
      <c r="A779" s="60">
        <v>43147</v>
      </c>
      <c r="B779" s="15">
        <f t="shared" si="86"/>
        <v>2018</v>
      </c>
      <c r="C779" s="15">
        <f t="shared" si="87"/>
        <v>2</v>
      </c>
      <c r="D779" s="15">
        <f t="shared" si="88"/>
        <v>16</v>
      </c>
      <c r="E779" s="64">
        <f t="shared" si="90"/>
        <v>4730.1637273010456</v>
      </c>
      <c r="F779" s="15">
        <f>IF(E778&gt;'Fashring Assumptions'!$Q$13,0,'Fashring Assumptions'!$Q$12)</f>
        <v>4292.1500312299531</v>
      </c>
      <c r="G779" s="15">
        <v>596</v>
      </c>
      <c r="H779" s="15">
        <f t="shared" si="84"/>
        <v>1</v>
      </c>
      <c r="I779" s="15">
        <f t="shared" si="89"/>
        <v>1000</v>
      </c>
      <c r="J779" s="58">
        <f>'Fashring Assumptions'!$M$7*'Fashring Counterfactual'!F779</f>
        <v>10730.375078074883</v>
      </c>
      <c r="K779" s="58">
        <f>'Fashring Assumptions'!$M$5*'Fashring Assumptions'!$M$7*'Fashring Counterfactual'!E779</f>
        <v>295.63523295631535</v>
      </c>
      <c r="L779" s="58">
        <f t="shared" si="85"/>
        <v>12026.010311031199</v>
      </c>
    </row>
    <row r="780" spans="1:12" x14ac:dyDescent="0.3">
      <c r="A780" s="60">
        <v>43148</v>
      </c>
      <c r="B780" s="15">
        <f t="shared" si="86"/>
        <v>2018</v>
      </c>
      <c r="C780" s="15">
        <f t="shared" si="87"/>
        <v>2</v>
      </c>
      <c r="D780" s="15">
        <f t="shared" si="88"/>
        <v>17</v>
      </c>
      <c r="E780" s="64">
        <f t="shared" si="90"/>
        <v>4156.1637273010456</v>
      </c>
      <c r="F780" s="15">
        <f>IF(E779&gt;'Fashring Assumptions'!$Q$13,0,'Fashring Assumptions'!$Q$12)</f>
        <v>0</v>
      </c>
      <c r="G780" s="15">
        <v>574</v>
      </c>
      <c r="H780" s="15">
        <f t="shared" si="84"/>
        <v>0</v>
      </c>
      <c r="I780" s="15">
        <f t="shared" si="89"/>
        <v>0</v>
      </c>
      <c r="J780" s="58">
        <f>'Fashring Assumptions'!$M$7*'Fashring Counterfactual'!F780</f>
        <v>0</v>
      </c>
      <c r="K780" s="58">
        <f>'Fashring Assumptions'!$M$5*'Fashring Assumptions'!$M$7*'Fashring Counterfactual'!E780</f>
        <v>259.76023295631535</v>
      </c>
      <c r="L780" s="58">
        <f t="shared" si="85"/>
        <v>259.76023295631535</v>
      </c>
    </row>
    <row r="781" spans="1:12" x14ac:dyDescent="0.3">
      <c r="A781" s="60">
        <v>43149</v>
      </c>
      <c r="B781" s="15">
        <f t="shared" si="86"/>
        <v>2018</v>
      </c>
      <c r="C781" s="15">
        <f t="shared" si="87"/>
        <v>2</v>
      </c>
      <c r="D781" s="15">
        <f t="shared" si="88"/>
        <v>18</v>
      </c>
      <c r="E781" s="64">
        <f t="shared" si="90"/>
        <v>3553.1637273010456</v>
      </c>
      <c r="F781" s="15">
        <f>IF(E780&gt;'Fashring Assumptions'!$Q$13,0,'Fashring Assumptions'!$Q$12)</f>
        <v>0</v>
      </c>
      <c r="G781" s="15">
        <v>603</v>
      </c>
      <c r="H781" s="15">
        <f t="shared" si="84"/>
        <v>0</v>
      </c>
      <c r="I781" s="15">
        <f t="shared" si="89"/>
        <v>0</v>
      </c>
      <c r="J781" s="58">
        <f>'Fashring Assumptions'!$M$7*'Fashring Counterfactual'!F781</f>
        <v>0</v>
      </c>
      <c r="K781" s="58">
        <f>'Fashring Assumptions'!$M$5*'Fashring Assumptions'!$M$7*'Fashring Counterfactual'!E781</f>
        <v>222.07273295631535</v>
      </c>
      <c r="L781" s="58">
        <f t="shared" si="85"/>
        <v>222.07273295631535</v>
      </c>
    </row>
    <row r="782" spans="1:12" x14ac:dyDescent="0.3">
      <c r="A782" s="60">
        <v>43150</v>
      </c>
      <c r="B782" s="15">
        <f t="shared" si="86"/>
        <v>2018</v>
      </c>
      <c r="C782" s="15">
        <f t="shared" si="87"/>
        <v>2</v>
      </c>
      <c r="D782" s="15">
        <f t="shared" si="88"/>
        <v>19</v>
      </c>
      <c r="E782" s="64">
        <f t="shared" si="90"/>
        <v>2896.1637273010456</v>
      </c>
      <c r="F782" s="15">
        <f>IF(E781&gt;'Fashring Assumptions'!$Q$13,0,'Fashring Assumptions'!$Q$12)</f>
        <v>0</v>
      </c>
      <c r="G782" s="15">
        <v>657</v>
      </c>
      <c r="H782" s="15">
        <f t="shared" si="84"/>
        <v>0</v>
      </c>
      <c r="I782" s="15">
        <f t="shared" si="89"/>
        <v>0</v>
      </c>
      <c r="J782" s="58">
        <f>'Fashring Assumptions'!$M$7*'Fashring Counterfactual'!F782</f>
        <v>0</v>
      </c>
      <c r="K782" s="58">
        <f>'Fashring Assumptions'!$M$5*'Fashring Assumptions'!$M$7*'Fashring Counterfactual'!E782</f>
        <v>181.01023295631535</v>
      </c>
      <c r="L782" s="58">
        <f t="shared" si="85"/>
        <v>181.01023295631535</v>
      </c>
    </row>
    <row r="783" spans="1:12" x14ac:dyDescent="0.3">
      <c r="A783" s="60">
        <v>43151</v>
      </c>
      <c r="B783" s="15">
        <f t="shared" si="86"/>
        <v>2018</v>
      </c>
      <c r="C783" s="15">
        <f t="shared" si="87"/>
        <v>2</v>
      </c>
      <c r="D783" s="15">
        <f t="shared" si="88"/>
        <v>20</v>
      </c>
      <c r="E783" s="64">
        <f t="shared" si="90"/>
        <v>2255.1637273010456</v>
      </c>
      <c r="F783" s="15">
        <f>IF(E782&gt;'Fashring Assumptions'!$Q$13,0,'Fashring Assumptions'!$Q$12)</f>
        <v>0</v>
      </c>
      <c r="G783" s="15">
        <v>641</v>
      </c>
      <c r="H783" s="15">
        <f t="shared" si="84"/>
        <v>0</v>
      </c>
      <c r="I783" s="15">
        <f t="shared" si="89"/>
        <v>0</v>
      </c>
      <c r="J783" s="58">
        <f>'Fashring Assumptions'!$M$7*'Fashring Counterfactual'!F783</f>
        <v>0</v>
      </c>
      <c r="K783" s="58">
        <f>'Fashring Assumptions'!$M$5*'Fashring Assumptions'!$M$7*'Fashring Counterfactual'!E783</f>
        <v>140.94773295631535</v>
      </c>
      <c r="L783" s="58">
        <f t="shared" si="85"/>
        <v>140.94773295631535</v>
      </c>
    </row>
    <row r="784" spans="1:12" x14ac:dyDescent="0.3">
      <c r="A784" s="60">
        <v>43152</v>
      </c>
      <c r="B784" s="15">
        <f t="shared" si="86"/>
        <v>2018</v>
      </c>
      <c r="C784" s="15">
        <f t="shared" si="87"/>
        <v>2</v>
      </c>
      <c r="D784" s="15">
        <f t="shared" si="88"/>
        <v>21</v>
      </c>
      <c r="E784" s="64">
        <f t="shared" si="90"/>
        <v>1731.1637273010456</v>
      </c>
      <c r="F784" s="15">
        <f>IF(E783&gt;'Fashring Assumptions'!$Q$13,0,'Fashring Assumptions'!$Q$12)</f>
        <v>0</v>
      </c>
      <c r="G784" s="15">
        <v>524</v>
      </c>
      <c r="H784" s="15">
        <f t="shared" si="84"/>
        <v>0</v>
      </c>
      <c r="I784" s="15">
        <f t="shared" si="89"/>
        <v>0</v>
      </c>
      <c r="J784" s="58">
        <f>'Fashring Assumptions'!$M$7*'Fashring Counterfactual'!F784</f>
        <v>0</v>
      </c>
      <c r="K784" s="58">
        <f>'Fashring Assumptions'!$M$5*'Fashring Assumptions'!$M$7*'Fashring Counterfactual'!E784</f>
        <v>108.19773295631535</v>
      </c>
      <c r="L784" s="58">
        <f t="shared" si="85"/>
        <v>108.19773295631535</v>
      </c>
    </row>
    <row r="785" spans="1:12" x14ac:dyDescent="0.3">
      <c r="A785" s="60">
        <v>43153</v>
      </c>
      <c r="B785" s="15">
        <f t="shared" si="86"/>
        <v>2018</v>
      </c>
      <c r="C785" s="15">
        <f t="shared" si="87"/>
        <v>2</v>
      </c>
      <c r="D785" s="15">
        <f t="shared" si="88"/>
        <v>22</v>
      </c>
      <c r="E785" s="64">
        <f t="shared" si="90"/>
        <v>1141.1637273010456</v>
      </c>
      <c r="F785" s="15">
        <f>IF(E784&gt;'Fashring Assumptions'!$Q$13,0,'Fashring Assumptions'!$Q$12)</f>
        <v>0</v>
      </c>
      <c r="G785" s="15">
        <v>590</v>
      </c>
      <c r="H785" s="15">
        <f t="shared" si="84"/>
        <v>0</v>
      </c>
      <c r="I785" s="15">
        <f t="shared" si="89"/>
        <v>0</v>
      </c>
      <c r="J785" s="58">
        <f>'Fashring Assumptions'!$M$7*'Fashring Counterfactual'!F785</f>
        <v>0</v>
      </c>
      <c r="K785" s="58">
        <f>'Fashring Assumptions'!$M$5*'Fashring Assumptions'!$M$7*'Fashring Counterfactual'!E785</f>
        <v>71.322732956315349</v>
      </c>
      <c r="L785" s="58">
        <f t="shared" si="85"/>
        <v>71.322732956315349</v>
      </c>
    </row>
    <row r="786" spans="1:12" x14ac:dyDescent="0.3">
      <c r="A786" s="60">
        <v>43154</v>
      </c>
      <c r="B786" s="15">
        <f t="shared" si="86"/>
        <v>2018</v>
      </c>
      <c r="C786" s="15">
        <f t="shared" si="87"/>
        <v>2</v>
      </c>
      <c r="D786" s="15">
        <f t="shared" si="88"/>
        <v>23</v>
      </c>
      <c r="E786" s="64">
        <f t="shared" si="90"/>
        <v>4842.3137585309987</v>
      </c>
      <c r="F786" s="15">
        <f>IF(E785&gt;'Fashring Assumptions'!$Q$13,0,'Fashring Assumptions'!$Q$12)</f>
        <v>4292.1500312299531</v>
      </c>
      <c r="G786" s="15">
        <v>591</v>
      </c>
      <c r="H786" s="15">
        <f t="shared" si="84"/>
        <v>1</v>
      </c>
      <c r="I786" s="15">
        <f t="shared" si="89"/>
        <v>1000</v>
      </c>
      <c r="J786" s="58">
        <f>'Fashring Assumptions'!$M$7*'Fashring Counterfactual'!F786</f>
        <v>10730.375078074883</v>
      </c>
      <c r="K786" s="58">
        <f>'Fashring Assumptions'!$M$5*'Fashring Assumptions'!$M$7*'Fashring Counterfactual'!E786</f>
        <v>302.64460990818742</v>
      </c>
      <c r="L786" s="58">
        <f t="shared" si="85"/>
        <v>12033.019687983071</v>
      </c>
    </row>
    <row r="787" spans="1:12" x14ac:dyDescent="0.3">
      <c r="A787" s="60">
        <v>43155</v>
      </c>
      <c r="B787" s="15">
        <f t="shared" si="86"/>
        <v>2018</v>
      </c>
      <c r="C787" s="15">
        <f t="shared" si="87"/>
        <v>2</v>
      </c>
      <c r="D787" s="15">
        <f t="shared" si="88"/>
        <v>24</v>
      </c>
      <c r="E787" s="64">
        <f t="shared" si="90"/>
        <v>4269.3137585309987</v>
      </c>
      <c r="F787" s="15">
        <f>IF(E786&gt;'Fashring Assumptions'!$Q$13,0,'Fashring Assumptions'!$Q$12)</f>
        <v>0</v>
      </c>
      <c r="G787" s="15">
        <v>573</v>
      </c>
      <c r="H787" s="15">
        <f t="shared" si="84"/>
        <v>0</v>
      </c>
      <c r="I787" s="15">
        <f t="shared" si="89"/>
        <v>0</v>
      </c>
      <c r="J787" s="58">
        <f>'Fashring Assumptions'!$M$7*'Fashring Counterfactual'!F787</f>
        <v>0</v>
      </c>
      <c r="K787" s="58">
        <f>'Fashring Assumptions'!$M$5*'Fashring Assumptions'!$M$7*'Fashring Counterfactual'!E787</f>
        <v>266.83210990818742</v>
      </c>
      <c r="L787" s="58">
        <f t="shared" si="85"/>
        <v>266.83210990818742</v>
      </c>
    </row>
    <row r="788" spans="1:12" x14ac:dyDescent="0.3">
      <c r="A788" s="60">
        <v>43156</v>
      </c>
      <c r="B788" s="15">
        <f t="shared" si="86"/>
        <v>2018</v>
      </c>
      <c r="C788" s="15">
        <f t="shared" si="87"/>
        <v>2</v>
      </c>
      <c r="D788" s="15">
        <f t="shared" si="88"/>
        <v>25</v>
      </c>
      <c r="E788" s="64">
        <f t="shared" si="90"/>
        <v>3663.3137585309987</v>
      </c>
      <c r="F788" s="15">
        <f>IF(E787&gt;'Fashring Assumptions'!$Q$13,0,'Fashring Assumptions'!$Q$12)</f>
        <v>0</v>
      </c>
      <c r="G788" s="15">
        <v>606</v>
      </c>
      <c r="H788" s="15">
        <f t="shared" si="84"/>
        <v>0</v>
      </c>
      <c r="I788" s="15">
        <f t="shared" si="89"/>
        <v>0</v>
      </c>
      <c r="J788" s="58">
        <f>'Fashring Assumptions'!$M$7*'Fashring Counterfactual'!F788</f>
        <v>0</v>
      </c>
      <c r="K788" s="58">
        <f>'Fashring Assumptions'!$M$5*'Fashring Assumptions'!$M$7*'Fashring Counterfactual'!E788</f>
        <v>228.95710990818742</v>
      </c>
      <c r="L788" s="58">
        <f t="shared" si="85"/>
        <v>228.95710990818742</v>
      </c>
    </row>
    <row r="789" spans="1:12" x14ac:dyDescent="0.3">
      <c r="A789" s="60">
        <v>43157</v>
      </c>
      <c r="B789" s="15">
        <f t="shared" si="86"/>
        <v>2018</v>
      </c>
      <c r="C789" s="15">
        <f t="shared" si="87"/>
        <v>2</v>
      </c>
      <c r="D789" s="15">
        <f t="shared" si="88"/>
        <v>26</v>
      </c>
      <c r="E789" s="64">
        <f t="shared" si="90"/>
        <v>3118.3137585309987</v>
      </c>
      <c r="F789" s="15">
        <f>IF(E788&gt;'Fashring Assumptions'!$Q$13,0,'Fashring Assumptions'!$Q$12)</f>
        <v>0</v>
      </c>
      <c r="G789" s="15">
        <v>545</v>
      </c>
      <c r="H789" s="15">
        <f t="shared" si="84"/>
        <v>0</v>
      </c>
      <c r="I789" s="15">
        <f t="shared" si="89"/>
        <v>0</v>
      </c>
      <c r="J789" s="58">
        <f>'Fashring Assumptions'!$M$7*'Fashring Counterfactual'!F789</f>
        <v>0</v>
      </c>
      <c r="K789" s="58">
        <f>'Fashring Assumptions'!$M$5*'Fashring Assumptions'!$M$7*'Fashring Counterfactual'!E789</f>
        <v>194.89460990818742</v>
      </c>
      <c r="L789" s="58">
        <f t="shared" si="85"/>
        <v>194.89460990818742</v>
      </c>
    </row>
    <row r="790" spans="1:12" x14ac:dyDescent="0.3">
      <c r="A790" s="60">
        <v>43158</v>
      </c>
      <c r="B790" s="15">
        <f t="shared" si="86"/>
        <v>2018</v>
      </c>
      <c r="C790" s="15">
        <f t="shared" si="87"/>
        <v>2</v>
      </c>
      <c r="D790" s="15">
        <f t="shared" si="88"/>
        <v>27</v>
      </c>
      <c r="E790" s="64">
        <f t="shared" si="90"/>
        <v>2547.3137585309987</v>
      </c>
      <c r="F790" s="15">
        <f>IF(E789&gt;'Fashring Assumptions'!$Q$13,0,'Fashring Assumptions'!$Q$12)</f>
        <v>0</v>
      </c>
      <c r="G790" s="15">
        <v>571</v>
      </c>
      <c r="H790" s="15">
        <f t="shared" si="84"/>
        <v>0</v>
      </c>
      <c r="I790" s="15">
        <f t="shared" si="89"/>
        <v>0</v>
      </c>
      <c r="J790" s="58">
        <f>'Fashring Assumptions'!$M$7*'Fashring Counterfactual'!F790</f>
        <v>0</v>
      </c>
      <c r="K790" s="58">
        <f>'Fashring Assumptions'!$M$5*'Fashring Assumptions'!$M$7*'Fashring Counterfactual'!E790</f>
        <v>159.20710990818742</v>
      </c>
      <c r="L790" s="58">
        <f t="shared" si="85"/>
        <v>159.20710990818742</v>
      </c>
    </row>
    <row r="791" spans="1:12" x14ac:dyDescent="0.3">
      <c r="A791" s="60">
        <v>43159</v>
      </c>
      <c r="B791" s="15">
        <f t="shared" si="86"/>
        <v>2018</v>
      </c>
      <c r="C791" s="15">
        <f t="shared" si="87"/>
        <v>2</v>
      </c>
      <c r="D791" s="15">
        <f t="shared" si="88"/>
        <v>28</v>
      </c>
      <c r="E791" s="64">
        <f t="shared" si="90"/>
        <v>1891.3137585309987</v>
      </c>
      <c r="F791" s="15">
        <f>IF(E790&gt;'Fashring Assumptions'!$Q$13,0,'Fashring Assumptions'!$Q$12)</f>
        <v>0</v>
      </c>
      <c r="G791" s="15">
        <v>656</v>
      </c>
      <c r="H791" s="15">
        <f t="shared" si="84"/>
        <v>0</v>
      </c>
      <c r="I791" s="15">
        <f t="shared" si="89"/>
        <v>0</v>
      </c>
      <c r="J791" s="58">
        <f>'Fashring Assumptions'!$M$7*'Fashring Counterfactual'!F791</f>
        <v>0</v>
      </c>
      <c r="K791" s="58">
        <f>'Fashring Assumptions'!$M$5*'Fashring Assumptions'!$M$7*'Fashring Counterfactual'!E791</f>
        <v>118.20710990818742</v>
      </c>
      <c r="L791" s="58">
        <f t="shared" si="85"/>
        <v>118.20710990818742</v>
      </c>
    </row>
    <row r="792" spans="1:12" x14ac:dyDescent="0.3">
      <c r="A792" s="60">
        <v>43160</v>
      </c>
      <c r="B792" s="15">
        <f t="shared" si="86"/>
        <v>2018</v>
      </c>
      <c r="C792" s="15">
        <f t="shared" si="87"/>
        <v>3</v>
      </c>
      <c r="D792" s="15">
        <f t="shared" si="88"/>
        <v>1</v>
      </c>
      <c r="E792" s="64">
        <f t="shared" si="90"/>
        <v>1333.3137585309987</v>
      </c>
      <c r="F792" s="15">
        <f>IF(E791&gt;'Fashring Assumptions'!$Q$13,0,'Fashring Assumptions'!$Q$12)</f>
        <v>0</v>
      </c>
      <c r="G792" s="15">
        <v>558</v>
      </c>
      <c r="H792" s="15">
        <f t="shared" si="84"/>
        <v>0</v>
      </c>
      <c r="I792" s="15">
        <f t="shared" si="89"/>
        <v>0</v>
      </c>
      <c r="J792" s="58">
        <f>'Fashring Assumptions'!$M$7*'Fashring Counterfactual'!F792</f>
        <v>0</v>
      </c>
      <c r="K792" s="58">
        <f>'Fashring Assumptions'!$M$5*'Fashring Assumptions'!$M$7*'Fashring Counterfactual'!E792</f>
        <v>83.332109908187419</v>
      </c>
      <c r="L792" s="58">
        <f t="shared" si="85"/>
        <v>83.332109908187419</v>
      </c>
    </row>
    <row r="793" spans="1:12" x14ac:dyDescent="0.3">
      <c r="A793" s="60">
        <v>43161</v>
      </c>
      <c r="B793" s="15">
        <f t="shared" si="86"/>
        <v>2018</v>
      </c>
      <c r="C793" s="15">
        <f t="shared" si="87"/>
        <v>3</v>
      </c>
      <c r="D793" s="15">
        <f t="shared" si="88"/>
        <v>2</v>
      </c>
      <c r="E793" s="64">
        <f t="shared" si="90"/>
        <v>716.31375853099871</v>
      </c>
      <c r="F793" s="15">
        <f>IF(E792&gt;'Fashring Assumptions'!$Q$13,0,'Fashring Assumptions'!$Q$12)</f>
        <v>0</v>
      </c>
      <c r="G793" s="15">
        <v>617</v>
      </c>
      <c r="H793" s="15">
        <f t="shared" si="84"/>
        <v>0</v>
      </c>
      <c r="I793" s="15">
        <f t="shared" si="89"/>
        <v>0</v>
      </c>
      <c r="J793" s="58">
        <f>'Fashring Assumptions'!$M$7*'Fashring Counterfactual'!F793</f>
        <v>0</v>
      </c>
      <c r="K793" s="58">
        <f>'Fashring Assumptions'!$M$5*'Fashring Assumptions'!$M$7*'Fashring Counterfactual'!E793</f>
        <v>44.769609908187419</v>
      </c>
      <c r="L793" s="58">
        <f t="shared" si="85"/>
        <v>44.769609908187419</v>
      </c>
    </row>
    <row r="794" spans="1:12" x14ac:dyDescent="0.3">
      <c r="A794" s="60">
        <v>43162</v>
      </c>
      <c r="B794" s="15">
        <f t="shared" si="86"/>
        <v>2018</v>
      </c>
      <c r="C794" s="15">
        <f t="shared" si="87"/>
        <v>3</v>
      </c>
      <c r="D794" s="15">
        <f t="shared" si="88"/>
        <v>3</v>
      </c>
      <c r="E794" s="64">
        <f t="shared" si="90"/>
        <v>4496.4637897609518</v>
      </c>
      <c r="F794" s="15">
        <f>IF(E793&gt;'Fashring Assumptions'!$Q$13,0,'Fashring Assumptions'!$Q$12)</f>
        <v>4292.1500312299531</v>
      </c>
      <c r="G794" s="15">
        <v>512</v>
      </c>
      <c r="H794" s="15">
        <f t="shared" si="84"/>
        <v>1</v>
      </c>
      <c r="I794" s="15">
        <f t="shared" si="89"/>
        <v>1000</v>
      </c>
      <c r="J794" s="58">
        <f>'Fashring Assumptions'!$M$7*'Fashring Counterfactual'!F794</f>
        <v>10730.375078074883</v>
      </c>
      <c r="K794" s="58">
        <f>'Fashring Assumptions'!$M$5*'Fashring Assumptions'!$M$7*'Fashring Counterfactual'!E794</f>
        <v>281.02898686005949</v>
      </c>
      <c r="L794" s="58">
        <f t="shared" si="85"/>
        <v>12011.404064934943</v>
      </c>
    </row>
    <row r="795" spans="1:12" x14ac:dyDescent="0.3">
      <c r="A795" s="60">
        <v>43163</v>
      </c>
      <c r="B795" s="15">
        <f t="shared" si="86"/>
        <v>2018</v>
      </c>
      <c r="C795" s="15">
        <f t="shared" si="87"/>
        <v>3</v>
      </c>
      <c r="D795" s="15">
        <f t="shared" si="88"/>
        <v>4</v>
      </c>
      <c r="E795" s="64">
        <f t="shared" si="90"/>
        <v>3945.4637897609518</v>
      </c>
      <c r="F795" s="15">
        <f>IF(E794&gt;'Fashring Assumptions'!$Q$13,0,'Fashring Assumptions'!$Q$12)</f>
        <v>0</v>
      </c>
      <c r="G795" s="15">
        <v>551</v>
      </c>
      <c r="H795" s="15">
        <f t="shared" si="84"/>
        <v>0</v>
      </c>
      <c r="I795" s="15">
        <f t="shared" si="89"/>
        <v>0</v>
      </c>
      <c r="J795" s="58">
        <f>'Fashring Assumptions'!$M$7*'Fashring Counterfactual'!F795</f>
        <v>0</v>
      </c>
      <c r="K795" s="58">
        <f>'Fashring Assumptions'!$M$5*'Fashring Assumptions'!$M$7*'Fashring Counterfactual'!E795</f>
        <v>246.59148686005949</v>
      </c>
      <c r="L795" s="58">
        <f t="shared" si="85"/>
        <v>246.59148686005949</v>
      </c>
    </row>
    <row r="796" spans="1:12" x14ac:dyDescent="0.3">
      <c r="A796" s="60">
        <v>43164</v>
      </c>
      <c r="B796" s="15">
        <f t="shared" si="86"/>
        <v>2018</v>
      </c>
      <c r="C796" s="15">
        <f t="shared" si="87"/>
        <v>3</v>
      </c>
      <c r="D796" s="15">
        <f t="shared" si="88"/>
        <v>5</v>
      </c>
      <c r="E796" s="64">
        <f t="shared" si="90"/>
        <v>3351.4637897609518</v>
      </c>
      <c r="F796" s="15">
        <f>IF(E795&gt;'Fashring Assumptions'!$Q$13,0,'Fashring Assumptions'!$Q$12)</f>
        <v>0</v>
      </c>
      <c r="G796" s="15">
        <v>594</v>
      </c>
      <c r="H796" s="15">
        <f t="shared" si="84"/>
        <v>0</v>
      </c>
      <c r="I796" s="15">
        <f t="shared" si="89"/>
        <v>0</v>
      </c>
      <c r="J796" s="58">
        <f>'Fashring Assumptions'!$M$7*'Fashring Counterfactual'!F796</f>
        <v>0</v>
      </c>
      <c r="K796" s="58">
        <f>'Fashring Assumptions'!$M$5*'Fashring Assumptions'!$M$7*'Fashring Counterfactual'!E796</f>
        <v>209.46648686005949</v>
      </c>
      <c r="L796" s="58">
        <f t="shared" si="85"/>
        <v>209.46648686005949</v>
      </c>
    </row>
    <row r="797" spans="1:12" x14ac:dyDescent="0.3">
      <c r="A797" s="60">
        <v>43165</v>
      </c>
      <c r="B797" s="15">
        <f t="shared" si="86"/>
        <v>2018</v>
      </c>
      <c r="C797" s="15">
        <f t="shared" si="87"/>
        <v>3</v>
      </c>
      <c r="D797" s="15">
        <f t="shared" si="88"/>
        <v>6</v>
      </c>
      <c r="E797" s="64">
        <f t="shared" si="90"/>
        <v>2876.4637897609518</v>
      </c>
      <c r="F797" s="15">
        <f>IF(E796&gt;'Fashring Assumptions'!$Q$13,0,'Fashring Assumptions'!$Q$12)</f>
        <v>0</v>
      </c>
      <c r="G797" s="15">
        <v>475</v>
      </c>
      <c r="H797" s="15">
        <f t="shared" ref="H797:H860" si="91">IF(F797&gt;0,1,0)</f>
        <v>0</v>
      </c>
      <c r="I797" s="15">
        <f t="shared" si="89"/>
        <v>0</v>
      </c>
      <c r="J797" s="58">
        <f>'Fashring Assumptions'!$M$7*'Fashring Counterfactual'!F797</f>
        <v>0</v>
      </c>
      <c r="K797" s="58">
        <f>'Fashring Assumptions'!$M$5*'Fashring Assumptions'!$M$7*'Fashring Counterfactual'!E797</f>
        <v>179.77898686005949</v>
      </c>
      <c r="L797" s="58">
        <f t="shared" ref="L797:L860" si="92">SUM(I797:K797)</f>
        <v>179.77898686005949</v>
      </c>
    </row>
    <row r="798" spans="1:12" x14ac:dyDescent="0.3">
      <c r="A798" s="60">
        <v>43166</v>
      </c>
      <c r="B798" s="15">
        <f t="shared" si="86"/>
        <v>2018</v>
      </c>
      <c r="C798" s="15">
        <f t="shared" si="87"/>
        <v>3</v>
      </c>
      <c r="D798" s="15">
        <f t="shared" si="88"/>
        <v>7</v>
      </c>
      <c r="E798" s="64">
        <f t="shared" si="90"/>
        <v>2289.4637897609518</v>
      </c>
      <c r="F798" s="15">
        <f>IF(E797&gt;'Fashring Assumptions'!$Q$13,0,'Fashring Assumptions'!$Q$12)</f>
        <v>0</v>
      </c>
      <c r="G798" s="15">
        <v>587</v>
      </c>
      <c r="H798" s="15">
        <f t="shared" si="91"/>
        <v>0</v>
      </c>
      <c r="I798" s="15">
        <f t="shared" si="89"/>
        <v>0</v>
      </c>
      <c r="J798" s="58">
        <f>'Fashring Assumptions'!$M$7*'Fashring Counterfactual'!F798</f>
        <v>0</v>
      </c>
      <c r="K798" s="58">
        <f>'Fashring Assumptions'!$M$5*'Fashring Assumptions'!$M$7*'Fashring Counterfactual'!E798</f>
        <v>143.09148686005949</v>
      </c>
      <c r="L798" s="58">
        <f t="shared" si="92"/>
        <v>143.09148686005949</v>
      </c>
    </row>
    <row r="799" spans="1:12" x14ac:dyDescent="0.3">
      <c r="A799" s="60">
        <v>43167</v>
      </c>
      <c r="B799" s="15">
        <f t="shared" si="86"/>
        <v>2018</v>
      </c>
      <c r="C799" s="15">
        <f t="shared" si="87"/>
        <v>3</v>
      </c>
      <c r="D799" s="15">
        <f t="shared" si="88"/>
        <v>8</v>
      </c>
      <c r="E799" s="64">
        <f t="shared" si="90"/>
        <v>1737.4637897609518</v>
      </c>
      <c r="F799" s="15">
        <f>IF(E798&gt;'Fashring Assumptions'!$Q$13,0,'Fashring Assumptions'!$Q$12)</f>
        <v>0</v>
      </c>
      <c r="G799" s="15">
        <v>552</v>
      </c>
      <c r="H799" s="15">
        <f t="shared" si="91"/>
        <v>0</v>
      </c>
      <c r="I799" s="15">
        <f t="shared" si="89"/>
        <v>0</v>
      </c>
      <c r="J799" s="58">
        <f>'Fashring Assumptions'!$M$7*'Fashring Counterfactual'!F799</f>
        <v>0</v>
      </c>
      <c r="K799" s="58">
        <f>'Fashring Assumptions'!$M$5*'Fashring Assumptions'!$M$7*'Fashring Counterfactual'!E799</f>
        <v>108.59148686005949</v>
      </c>
      <c r="L799" s="58">
        <f t="shared" si="92"/>
        <v>108.59148686005949</v>
      </c>
    </row>
    <row r="800" spans="1:12" x14ac:dyDescent="0.3">
      <c r="A800" s="60">
        <v>43168</v>
      </c>
      <c r="B800" s="15">
        <f t="shared" si="86"/>
        <v>2018</v>
      </c>
      <c r="C800" s="15">
        <f t="shared" si="87"/>
        <v>3</v>
      </c>
      <c r="D800" s="15">
        <f t="shared" si="88"/>
        <v>9</v>
      </c>
      <c r="E800" s="64">
        <f t="shared" si="90"/>
        <v>1124.4637897609518</v>
      </c>
      <c r="F800" s="15">
        <f>IF(E799&gt;'Fashring Assumptions'!$Q$13,0,'Fashring Assumptions'!$Q$12)</f>
        <v>0</v>
      </c>
      <c r="G800" s="15">
        <v>613</v>
      </c>
      <c r="H800" s="15">
        <f t="shared" si="91"/>
        <v>0</v>
      </c>
      <c r="I800" s="15">
        <f t="shared" si="89"/>
        <v>0</v>
      </c>
      <c r="J800" s="58">
        <f>'Fashring Assumptions'!$M$7*'Fashring Counterfactual'!F800</f>
        <v>0</v>
      </c>
      <c r="K800" s="58">
        <f>'Fashring Assumptions'!$M$5*'Fashring Assumptions'!$M$7*'Fashring Counterfactual'!E800</f>
        <v>70.27898686005949</v>
      </c>
      <c r="L800" s="58">
        <f t="shared" si="92"/>
        <v>70.27898686005949</v>
      </c>
    </row>
    <row r="801" spans="1:12" x14ac:dyDescent="0.3">
      <c r="A801" s="60">
        <v>43169</v>
      </c>
      <c r="B801" s="15">
        <f t="shared" si="86"/>
        <v>2018</v>
      </c>
      <c r="C801" s="15">
        <f t="shared" si="87"/>
        <v>3</v>
      </c>
      <c r="D801" s="15">
        <f t="shared" si="88"/>
        <v>10</v>
      </c>
      <c r="E801" s="64">
        <f t="shared" si="90"/>
        <v>4764.613820990905</v>
      </c>
      <c r="F801" s="15">
        <f>IF(E800&gt;'Fashring Assumptions'!$Q$13,0,'Fashring Assumptions'!$Q$12)</f>
        <v>4292.1500312299531</v>
      </c>
      <c r="G801" s="15">
        <v>652</v>
      </c>
      <c r="H801" s="15">
        <f t="shared" si="91"/>
        <v>1</v>
      </c>
      <c r="I801" s="15">
        <f t="shared" si="89"/>
        <v>1000</v>
      </c>
      <c r="J801" s="58">
        <f>'Fashring Assumptions'!$M$7*'Fashring Counterfactual'!F801</f>
        <v>10730.375078074883</v>
      </c>
      <c r="K801" s="58">
        <f>'Fashring Assumptions'!$M$5*'Fashring Assumptions'!$M$7*'Fashring Counterfactual'!E801</f>
        <v>297.78836381193156</v>
      </c>
      <c r="L801" s="58">
        <f t="shared" si="92"/>
        <v>12028.163441886814</v>
      </c>
    </row>
    <row r="802" spans="1:12" x14ac:dyDescent="0.3">
      <c r="A802" s="60">
        <v>43170</v>
      </c>
      <c r="B802" s="15">
        <f t="shared" si="86"/>
        <v>2018</v>
      </c>
      <c r="C802" s="15">
        <f t="shared" si="87"/>
        <v>3</v>
      </c>
      <c r="D802" s="15">
        <f t="shared" si="88"/>
        <v>11</v>
      </c>
      <c r="E802" s="64">
        <f t="shared" si="90"/>
        <v>4109.613820990905</v>
      </c>
      <c r="F802" s="15">
        <f>IF(E801&gt;'Fashring Assumptions'!$Q$13,0,'Fashring Assumptions'!$Q$12)</f>
        <v>0</v>
      </c>
      <c r="G802" s="15">
        <v>655</v>
      </c>
      <c r="H802" s="15">
        <f t="shared" si="91"/>
        <v>0</v>
      </c>
      <c r="I802" s="15">
        <f t="shared" si="89"/>
        <v>0</v>
      </c>
      <c r="J802" s="58">
        <f>'Fashring Assumptions'!$M$7*'Fashring Counterfactual'!F802</f>
        <v>0</v>
      </c>
      <c r="K802" s="58">
        <f>'Fashring Assumptions'!$M$5*'Fashring Assumptions'!$M$7*'Fashring Counterfactual'!E802</f>
        <v>256.85086381193156</v>
      </c>
      <c r="L802" s="58">
        <f t="shared" si="92"/>
        <v>256.85086381193156</v>
      </c>
    </row>
    <row r="803" spans="1:12" x14ac:dyDescent="0.3">
      <c r="A803" s="60">
        <v>43171</v>
      </c>
      <c r="B803" s="15">
        <f t="shared" si="86"/>
        <v>2018</v>
      </c>
      <c r="C803" s="15">
        <f t="shared" si="87"/>
        <v>3</v>
      </c>
      <c r="D803" s="15">
        <f t="shared" si="88"/>
        <v>12</v>
      </c>
      <c r="E803" s="64">
        <f t="shared" si="90"/>
        <v>3537.613820990905</v>
      </c>
      <c r="F803" s="15">
        <f>IF(E802&gt;'Fashring Assumptions'!$Q$13,0,'Fashring Assumptions'!$Q$12)</f>
        <v>0</v>
      </c>
      <c r="G803" s="15">
        <v>572</v>
      </c>
      <c r="H803" s="15">
        <f t="shared" si="91"/>
        <v>0</v>
      </c>
      <c r="I803" s="15">
        <f t="shared" si="89"/>
        <v>0</v>
      </c>
      <c r="J803" s="58">
        <f>'Fashring Assumptions'!$M$7*'Fashring Counterfactual'!F803</f>
        <v>0</v>
      </c>
      <c r="K803" s="58">
        <f>'Fashring Assumptions'!$M$5*'Fashring Assumptions'!$M$7*'Fashring Counterfactual'!E803</f>
        <v>221.10086381193156</v>
      </c>
      <c r="L803" s="58">
        <f t="shared" si="92"/>
        <v>221.10086381193156</v>
      </c>
    </row>
    <row r="804" spans="1:12" x14ac:dyDescent="0.3">
      <c r="A804" s="60">
        <v>43172</v>
      </c>
      <c r="B804" s="15">
        <f t="shared" si="86"/>
        <v>2018</v>
      </c>
      <c r="C804" s="15">
        <f t="shared" si="87"/>
        <v>3</v>
      </c>
      <c r="D804" s="15">
        <f t="shared" si="88"/>
        <v>13</v>
      </c>
      <c r="E804" s="64">
        <f t="shared" si="90"/>
        <v>2927.613820990905</v>
      </c>
      <c r="F804" s="15">
        <f>IF(E803&gt;'Fashring Assumptions'!$Q$13,0,'Fashring Assumptions'!$Q$12)</f>
        <v>0</v>
      </c>
      <c r="G804" s="15">
        <v>610</v>
      </c>
      <c r="H804" s="15">
        <f t="shared" si="91"/>
        <v>0</v>
      </c>
      <c r="I804" s="15">
        <f t="shared" si="89"/>
        <v>0</v>
      </c>
      <c r="J804" s="58">
        <f>'Fashring Assumptions'!$M$7*'Fashring Counterfactual'!F804</f>
        <v>0</v>
      </c>
      <c r="K804" s="58">
        <f>'Fashring Assumptions'!$M$5*'Fashring Assumptions'!$M$7*'Fashring Counterfactual'!E804</f>
        <v>182.97586381193156</v>
      </c>
      <c r="L804" s="58">
        <f t="shared" si="92"/>
        <v>182.97586381193156</v>
      </c>
    </row>
    <row r="805" spans="1:12" x14ac:dyDescent="0.3">
      <c r="A805" s="60">
        <v>43173</v>
      </c>
      <c r="B805" s="15">
        <f t="shared" si="86"/>
        <v>2018</v>
      </c>
      <c r="C805" s="15">
        <f t="shared" si="87"/>
        <v>3</v>
      </c>
      <c r="D805" s="15">
        <f t="shared" si="88"/>
        <v>14</v>
      </c>
      <c r="E805" s="64">
        <f t="shared" si="90"/>
        <v>2352.613820990905</v>
      </c>
      <c r="F805" s="15">
        <f>IF(E804&gt;'Fashring Assumptions'!$Q$13,0,'Fashring Assumptions'!$Q$12)</f>
        <v>0</v>
      </c>
      <c r="G805" s="15">
        <v>575</v>
      </c>
      <c r="H805" s="15">
        <f t="shared" si="91"/>
        <v>0</v>
      </c>
      <c r="I805" s="15">
        <f t="shared" si="89"/>
        <v>0</v>
      </c>
      <c r="J805" s="58">
        <f>'Fashring Assumptions'!$M$7*'Fashring Counterfactual'!F805</f>
        <v>0</v>
      </c>
      <c r="K805" s="58">
        <f>'Fashring Assumptions'!$M$5*'Fashring Assumptions'!$M$7*'Fashring Counterfactual'!E805</f>
        <v>147.03836381193156</v>
      </c>
      <c r="L805" s="58">
        <f t="shared" si="92"/>
        <v>147.03836381193156</v>
      </c>
    </row>
    <row r="806" spans="1:12" x14ac:dyDescent="0.3">
      <c r="A806" s="60">
        <v>43174</v>
      </c>
      <c r="B806" s="15">
        <f t="shared" si="86"/>
        <v>2018</v>
      </c>
      <c r="C806" s="15">
        <f t="shared" si="87"/>
        <v>3</v>
      </c>
      <c r="D806" s="15">
        <f t="shared" si="88"/>
        <v>15</v>
      </c>
      <c r="E806" s="64">
        <f t="shared" si="90"/>
        <v>1783.613820990905</v>
      </c>
      <c r="F806" s="15">
        <f>IF(E805&gt;'Fashring Assumptions'!$Q$13,0,'Fashring Assumptions'!$Q$12)</f>
        <v>0</v>
      </c>
      <c r="G806" s="15">
        <v>569</v>
      </c>
      <c r="H806" s="15">
        <f t="shared" si="91"/>
        <v>0</v>
      </c>
      <c r="I806" s="15">
        <f t="shared" si="89"/>
        <v>0</v>
      </c>
      <c r="J806" s="58">
        <f>'Fashring Assumptions'!$M$7*'Fashring Counterfactual'!F806</f>
        <v>0</v>
      </c>
      <c r="K806" s="58">
        <f>'Fashring Assumptions'!$M$5*'Fashring Assumptions'!$M$7*'Fashring Counterfactual'!E806</f>
        <v>111.47586381193156</v>
      </c>
      <c r="L806" s="58">
        <f t="shared" si="92"/>
        <v>111.47586381193156</v>
      </c>
    </row>
    <row r="807" spans="1:12" x14ac:dyDescent="0.3">
      <c r="A807" s="60">
        <v>43175</v>
      </c>
      <c r="B807" s="15">
        <f t="shared" si="86"/>
        <v>2018</v>
      </c>
      <c r="C807" s="15">
        <f t="shared" si="87"/>
        <v>3</v>
      </c>
      <c r="D807" s="15">
        <f t="shared" si="88"/>
        <v>16</v>
      </c>
      <c r="E807" s="64">
        <f t="shared" si="90"/>
        <v>1186.613820990905</v>
      </c>
      <c r="F807" s="15">
        <f>IF(E806&gt;'Fashring Assumptions'!$Q$13,0,'Fashring Assumptions'!$Q$12)</f>
        <v>0</v>
      </c>
      <c r="G807" s="15">
        <v>597</v>
      </c>
      <c r="H807" s="15">
        <f t="shared" si="91"/>
        <v>0</v>
      </c>
      <c r="I807" s="15">
        <f t="shared" si="89"/>
        <v>0</v>
      </c>
      <c r="J807" s="58">
        <f>'Fashring Assumptions'!$M$7*'Fashring Counterfactual'!F807</f>
        <v>0</v>
      </c>
      <c r="K807" s="58">
        <f>'Fashring Assumptions'!$M$5*'Fashring Assumptions'!$M$7*'Fashring Counterfactual'!E807</f>
        <v>74.163363811931561</v>
      </c>
      <c r="L807" s="58">
        <f t="shared" si="92"/>
        <v>74.163363811931561</v>
      </c>
    </row>
    <row r="808" spans="1:12" x14ac:dyDescent="0.3">
      <c r="A808" s="60">
        <v>43176</v>
      </c>
      <c r="B808" s="15">
        <f t="shared" si="86"/>
        <v>2018</v>
      </c>
      <c r="C808" s="15">
        <f t="shared" si="87"/>
        <v>3</v>
      </c>
      <c r="D808" s="15">
        <f t="shared" si="88"/>
        <v>17</v>
      </c>
      <c r="E808" s="64">
        <f t="shared" si="90"/>
        <v>4872.7638522208581</v>
      </c>
      <c r="F808" s="15">
        <f>IF(E807&gt;'Fashring Assumptions'!$Q$13,0,'Fashring Assumptions'!$Q$12)</f>
        <v>4292.1500312299531</v>
      </c>
      <c r="G808" s="15">
        <v>606</v>
      </c>
      <c r="H808" s="15">
        <f t="shared" si="91"/>
        <v>1</v>
      </c>
      <c r="I808" s="15">
        <f t="shared" si="89"/>
        <v>1000</v>
      </c>
      <c r="J808" s="58">
        <f>'Fashring Assumptions'!$M$7*'Fashring Counterfactual'!F808</f>
        <v>10730.375078074883</v>
      </c>
      <c r="K808" s="58">
        <f>'Fashring Assumptions'!$M$5*'Fashring Assumptions'!$M$7*'Fashring Counterfactual'!E808</f>
        <v>304.54774076380363</v>
      </c>
      <c r="L808" s="58">
        <f t="shared" si="92"/>
        <v>12034.922818838688</v>
      </c>
    </row>
    <row r="809" spans="1:12" x14ac:dyDescent="0.3">
      <c r="A809" s="60">
        <v>43177</v>
      </c>
      <c r="B809" s="15">
        <f t="shared" si="86"/>
        <v>2018</v>
      </c>
      <c r="C809" s="15">
        <f t="shared" si="87"/>
        <v>3</v>
      </c>
      <c r="D809" s="15">
        <f t="shared" si="88"/>
        <v>18</v>
      </c>
      <c r="E809" s="64">
        <f t="shared" si="90"/>
        <v>4323.7638522208581</v>
      </c>
      <c r="F809" s="15">
        <f>IF(E808&gt;'Fashring Assumptions'!$Q$13,0,'Fashring Assumptions'!$Q$12)</f>
        <v>0</v>
      </c>
      <c r="G809" s="15">
        <v>549</v>
      </c>
      <c r="H809" s="15">
        <f t="shared" si="91"/>
        <v>0</v>
      </c>
      <c r="I809" s="15">
        <f t="shared" si="89"/>
        <v>0</v>
      </c>
      <c r="J809" s="58">
        <f>'Fashring Assumptions'!$M$7*'Fashring Counterfactual'!F809</f>
        <v>0</v>
      </c>
      <c r="K809" s="58">
        <f>'Fashring Assumptions'!$M$5*'Fashring Assumptions'!$M$7*'Fashring Counterfactual'!E809</f>
        <v>270.23524076380363</v>
      </c>
      <c r="L809" s="58">
        <f t="shared" si="92"/>
        <v>270.23524076380363</v>
      </c>
    </row>
    <row r="810" spans="1:12" x14ac:dyDescent="0.3">
      <c r="A810" s="60">
        <v>43178</v>
      </c>
      <c r="B810" s="15">
        <f t="shared" si="86"/>
        <v>2018</v>
      </c>
      <c r="C810" s="15">
        <f t="shared" si="87"/>
        <v>3</v>
      </c>
      <c r="D810" s="15">
        <f t="shared" si="88"/>
        <v>19</v>
      </c>
      <c r="E810" s="64">
        <f t="shared" si="90"/>
        <v>3767.7638522208581</v>
      </c>
      <c r="F810" s="15">
        <f>IF(E809&gt;'Fashring Assumptions'!$Q$13,0,'Fashring Assumptions'!$Q$12)</f>
        <v>0</v>
      </c>
      <c r="G810" s="15">
        <v>556</v>
      </c>
      <c r="H810" s="15">
        <f t="shared" si="91"/>
        <v>0</v>
      </c>
      <c r="I810" s="15">
        <f t="shared" si="89"/>
        <v>0</v>
      </c>
      <c r="J810" s="58">
        <f>'Fashring Assumptions'!$M$7*'Fashring Counterfactual'!F810</f>
        <v>0</v>
      </c>
      <c r="K810" s="58">
        <f>'Fashring Assumptions'!$M$5*'Fashring Assumptions'!$M$7*'Fashring Counterfactual'!E810</f>
        <v>235.48524076380363</v>
      </c>
      <c r="L810" s="58">
        <f t="shared" si="92"/>
        <v>235.48524076380363</v>
      </c>
    </row>
    <row r="811" spans="1:12" x14ac:dyDescent="0.3">
      <c r="A811" s="60">
        <v>43179</v>
      </c>
      <c r="B811" s="15">
        <f t="shared" si="86"/>
        <v>2018</v>
      </c>
      <c r="C811" s="15">
        <f t="shared" si="87"/>
        <v>3</v>
      </c>
      <c r="D811" s="15">
        <f t="shared" si="88"/>
        <v>20</v>
      </c>
      <c r="E811" s="64">
        <f t="shared" si="90"/>
        <v>3183.7638522208581</v>
      </c>
      <c r="F811" s="15">
        <f>IF(E810&gt;'Fashring Assumptions'!$Q$13,0,'Fashring Assumptions'!$Q$12)</f>
        <v>0</v>
      </c>
      <c r="G811" s="15">
        <v>584</v>
      </c>
      <c r="H811" s="15">
        <f t="shared" si="91"/>
        <v>0</v>
      </c>
      <c r="I811" s="15">
        <f t="shared" si="89"/>
        <v>0</v>
      </c>
      <c r="J811" s="58">
        <f>'Fashring Assumptions'!$M$7*'Fashring Counterfactual'!F811</f>
        <v>0</v>
      </c>
      <c r="K811" s="58">
        <f>'Fashring Assumptions'!$M$5*'Fashring Assumptions'!$M$7*'Fashring Counterfactual'!E811</f>
        <v>198.98524076380363</v>
      </c>
      <c r="L811" s="58">
        <f t="shared" si="92"/>
        <v>198.98524076380363</v>
      </c>
    </row>
    <row r="812" spans="1:12" x14ac:dyDescent="0.3">
      <c r="A812" s="60">
        <v>43180</v>
      </c>
      <c r="B812" s="15">
        <f t="shared" si="86"/>
        <v>2018</v>
      </c>
      <c r="C812" s="15">
        <f t="shared" si="87"/>
        <v>3</v>
      </c>
      <c r="D812" s="15">
        <f t="shared" si="88"/>
        <v>21</v>
      </c>
      <c r="E812" s="64">
        <f t="shared" si="90"/>
        <v>2584.7638522208581</v>
      </c>
      <c r="F812" s="15">
        <f>IF(E811&gt;'Fashring Assumptions'!$Q$13,0,'Fashring Assumptions'!$Q$12)</f>
        <v>0</v>
      </c>
      <c r="G812" s="15">
        <v>599</v>
      </c>
      <c r="H812" s="15">
        <f t="shared" si="91"/>
        <v>0</v>
      </c>
      <c r="I812" s="15">
        <f t="shared" si="89"/>
        <v>0</v>
      </c>
      <c r="J812" s="58">
        <f>'Fashring Assumptions'!$M$7*'Fashring Counterfactual'!F812</f>
        <v>0</v>
      </c>
      <c r="K812" s="58">
        <f>'Fashring Assumptions'!$M$5*'Fashring Assumptions'!$M$7*'Fashring Counterfactual'!E812</f>
        <v>161.54774076380363</v>
      </c>
      <c r="L812" s="58">
        <f t="shared" si="92"/>
        <v>161.54774076380363</v>
      </c>
    </row>
    <row r="813" spans="1:12" x14ac:dyDescent="0.3">
      <c r="A813" s="60">
        <v>43181</v>
      </c>
      <c r="B813" s="15">
        <f t="shared" si="86"/>
        <v>2018</v>
      </c>
      <c r="C813" s="15">
        <f t="shared" si="87"/>
        <v>3</v>
      </c>
      <c r="D813" s="15">
        <f t="shared" si="88"/>
        <v>22</v>
      </c>
      <c r="E813" s="64">
        <f t="shared" si="90"/>
        <v>2014.7638522208581</v>
      </c>
      <c r="F813" s="15">
        <f>IF(E812&gt;'Fashring Assumptions'!$Q$13,0,'Fashring Assumptions'!$Q$12)</f>
        <v>0</v>
      </c>
      <c r="G813" s="15">
        <v>570</v>
      </c>
      <c r="H813" s="15">
        <f t="shared" si="91"/>
        <v>0</v>
      </c>
      <c r="I813" s="15">
        <f t="shared" si="89"/>
        <v>0</v>
      </c>
      <c r="J813" s="58">
        <f>'Fashring Assumptions'!$M$7*'Fashring Counterfactual'!F813</f>
        <v>0</v>
      </c>
      <c r="K813" s="58">
        <f>'Fashring Assumptions'!$M$5*'Fashring Assumptions'!$M$7*'Fashring Counterfactual'!E813</f>
        <v>125.92274076380363</v>
      </c>
      <c r="L813" s="58">
        <f t="shared" si="92"/>
        <v>125.92274076380363</v>
      </c>
    </row>
    <row r="814" spans="1:12" x14ac:dyDescent="0.3">
      <c r="A814" s="60">
        <v>43182</v>
      </c>
      <c r="B814" s="15">
        <f t="shared" si="86"/>
        <v>2018</v>
      </c>
      <c r="C814" s="15">
        <f t="shared" si="87"/>
        <v>3</v>
      </c>
      <c r="D814" s="15">
        <f t="shared" si="88"/>
        <v>23</v>
      </c>
      <c r="E814" s="64">
        <f t="shared" si="90"/>
        <v>1420.7638522208581</v>
      </c>
      <c r="F814" s="15">
        <f>IF(E813&gt;'Fashring Assumptions'!$Q$13,0,'Fashring Assumptions'!$Q$12)</f>
        <v>0</v>
      </c>
      <c r="G814" s="15">
        <v>594</v>
      </c>
      <c r="H814" s="15">
        <f t="shared" si="91"/>
        <v>0</v>
      </c>
      <c r="I814" s="15">
        <f t="shared" si="89"/>
        <v>0</v>
      </c>
      <c r="J814" s="58">
        <f>'Fashring Assumptions'!$M$7*'Fashring Counterfactual'!F814</f>
        <v>0</v>
      </c>
      <c r="K814" s="58">
        <f>'Fashring Assumptions'!$M$5*'Fashring Assumptions'!$M$7*'Fashring Counterfactual'!E814</f>
        <v>88.797740763803631</v>
      </c>
      <c r="L814" s="58">
        <f t="shared" si="92"/>
        <v>88.797740763803631</v>
      </c>
    </row>
    <row r="815" spans="1:12" x14ac:dyDescent="0.3">
      <c r="A815" s="60">
        <v>43183</v>
      </c>
      <c r="B815" s="15">
        <f t="shared" si="86"/>
        <v>2018</v>
      </c>
      <c r="C815" s="15">
        <f t="shared" si="87"/>
        <v>3</v>
      </c>
      <c r="D815" s="15">
        <f t="shared" si="88"/>
        <v>24</v>
      </c>
      <c r="E815" s="64">
        <f t="shared" si="90"/>
        <v>864.7638522208581</v>
      </c>
      <c r="F815" s="15">
        <f>IF(E814&gt;'Fashring Assumptions'!$Q$13,0,'Fashring Assumptions'!$Q$12)</f>
        <v>0</v>
      </c>
      <c r="G815" s="15">
        <v>556</v>
      </c>
      <c r="H815" s="15">
        <f t="shared" si="91"/>
        <v>0</v>
      </c>
      <c r="I815" s="15">
        <f t="shared" si="89"/>
        <v>0</v>
      </c>
      <c r="J815" s="58">
        <f>'Fashring Assumptions'!$M$7*'Fashring Counterfactual'!F815</f>
        <v>0</v>
      </c>
      <c r="K815" s="58">
        <f>'Fashring Assumptions'!$M$5*'Fashring Assumptions'!$M$7*'Fashring Counterfactual'!E815</f>
        <v>54.047740763803631</v>
      </c>
      <c r="L815" s="58">
        <f t="shared" si="92"/>
        <v>54.047740763803631</v>
      </c>
    </row>
    <row r="816" spans="1:12" x14ac:dyDescent="0.3">
      <c r="A816" s="60">
        <v>43184</v>
      </c>
      <c r="B816" s="15">
        <f t="shared" si="86"/>
        <v>2018</v>
      </c>
      <c r="C816" s="15">
        <f t="shared" si="87"/>
        <v>3</v>
      </c>
      <c r="D816" s="15">
        <f t="shared" si="88"/>
        <v>25</v>
      </c>
      <c r="E816" s="64">
        <f t="shared" si="90"/>
        <v>4521.9138834508112</v>
      </c>
      <c r="F816" s="15">
        <f>IF(E815&gt;'Fashring Assumptions'!$Q$13,0,'Fashring Assumptions'!$Q$12)</f>
        <v>4292.1500312299531</v>
      </c>
      <c r="G816" s="15">
        <v>635</v>
      </c>
      <c r="H816" s="15">
        <f t="shared" si="91"/>
        <v>1</v>
      </c>
      <c r="I816" s="15">
        <f t="shared" si="89"/>
        <v>1000</v>
      </c>
      <c r="J816" s="58">
        <f>'Fashring Assumptions'!$M$7*'Fashring Counterfactual'!F816</f>
        <v>10730.375078074883</v>
      </c>
      <c r="K816" s="58">
        <f>'Fashring Assumptions'!$M$5*'Fashring Assumptions'!$M$7*'Fashring Counterfactual'!E816</f>
        <v>282.6196177156757</v>
      </c>
      <c r="L816" s="58">
        <f t="shared" si="92"/>
        <v>12012.994695790559</v>
      </c>
    </row>
    <row r="817" spans="1:12" x14ac:dyDescent="0.3">
      <c r="A817" s="60">
        <v>43185</v>
      </c>
      <c r="B817" s="15">
        <f t="shared" si="86"/>
        <v>2018</v>
      </c>
      <c r="C817" s="15">
        <f t="shared" si="87"/>
        <v>3</v>
      </c>
      <c r="D817" s="15">
        <f t="shared" si="88"/>
        <v>26</v>
      </c>
      <c r="E817" s="64">
        <f t="shared" si="90"/>
        <v>3970.9138834508112</v>
      </c>
      <c r="F817" s="15">
        <f>IF(E816&gt;'Fashring Assumptions'!$Q$13,0,'Fashring Assumptions'!$Q$12)</f>
        <v>0</v>
      </c>
      <c r="G817" s="15">
        <v>551</v>
      </c>
      <c r="H817" s="15">
        <f t="shared" si="91"/>
        <v>0</v>
      </c>
      <c r="I817" s="15">
        <f t="shared" si="89"/>
        <v>0</v>
      </c>
      <c r="J817" s="58">
        <f>'Fashring Assumptions'!$M$7*'Fashring Counterfactual'!F817</f>
        <v>0</v>
      </c>
      <c r="K817" s="58">
        <f>'Fashring Assumptions'!$M$5*'Fashring Assumptions'!$M$7*'Fashring Counterfactual'!E817</f>
        <v>248.1821177156757</v>
      </c>
      <c r="L817" s="58">
        <f t="shared" si="92"/>
        <v>248.1821177156757</v>
      </c>
    </row>
    <row r="818" spans="1:12" x14ac:dyDescent="0.3">
      <c r="A818" s="60">
        <v>43186</v>
      </c>
      <c r="B818" s="15">
        <f t="shared" si="86"/>
        <v>2018</v>
      </c>
      <c r="C818" s="15">
        <f t="shared" si="87"/>
        <v>3</v>
      </c>
      <c r="D818" s="15">
        <f t="shared" si="88"/>
        <v>27</v>
      </c>
      <c r="E818" s="64">
        <f t="shared" si="90"/>
        <v>3401.9138834508112</v>
      </c>
      <c r="F818" s="15">
        <f>IF(E817&gt;'Fashring Assumptions'!$Q$13,0,'Fashring Assumptions'!$Q$12)</f>
        <v>0</v>
      </c>
      <c r="G818" s="15">
        <v>569</v>
      </c>
      <c r="H818" s="15">
        <f t="shared" si="91"/>
        <v>0</v>
      </c>
      <c r="I818" s="15">
        <f t="shared" si="89"/>
        <v>0</v>
      </c>
      <c r="J818" s="58">
        <f>'Fashring Assumptions'!$M$7*'Fashring Counterfactual'!F818</f>
        <v>0</v>
      </c>
      <c r="K818" s="58">
        <f>'Fashring Assumptions'!$M$5*'Fashring Assumptions'!$M$7*'Fashring Counterfactual'!E818</f>
        <v>212.6196177156757</v>
      </c>
      <c r="L818" s="58">
        <f t="shared" si="92"/>
        <v>212.6196177156757</v>
      </c>
    </row>
    <row r="819" spans="1:12" x14ac:dyDescent="0.3">
      <c r="A819" s="60">
        <v>43187</v>
      </c>
      <c r="B819" s="15">
        <f t="shared" si="86"/>
        <v>2018</v>
      </c>
      <c r="C819" s="15">
        <f t="shared" si="87"/>
        <v>3</v>
      </c>
      <c r="D819" s="15">
        <f t="shared" si="88"/>
        <v>28</v>
      </c>
      <c r="E819" s="64">
        <f t="shared" si="90"/>
        <v>2852.9138834508112</v>
      </c>
      <c r="F819" s="15">
        <f>IF(E818&gt;'Fashring Assumptions'!$Q$13,0,'Fashring Assumptions'!$Q$12)</f>
        <v>0</v>
      </c>
      <c r="G819" s="15">
        <v>549</v>
      </c>
      <c r="H819" s="15">
        <f t="shared" si="91"/>
        <v>0</v>
      </c>
      <c r="I819" s="15">
        <f t="shared" si="89"/>
        <v>0</v>
      </c>
      <c r="J819" s="58">
        <f>'Fashring Assumptions'!$M$7*'Fashring Counterfactual'!F819</f>
        <v>0</v>
      </c>
      <c r="K819" s="58">
        <f>'Fashring Assumptions'!$M$5*'Fashring Assumptions'!$M$7*'Fashring Counterfactual'!E819</f>
        <v>178.3071177156757</v>
      </c>
      <c r="L819" s="58">
        <f t="shared" si="92"/>
        <v>178.3071177156757</v>
      </c>
    </row>
    <row r="820" spans="1:12" x14ac:dyDescent="0.3">
      <c r="A820" s="60">
        <v>43188</v>
      </c>
      <c r="B820" s="15">
        <f t="shared" si="86"/>
        <v>2018</v>
      </c>
      <c r="C820" s="15">
        <f t="shared" si="87"/>
        <v>3</v>
      </c>
      <c r="D820" s="15">
        <f t="shared" si="88"/>
        <v>29</v>
      </c>
      <c r="E820" s="64">
        <f t="shared" si="90"/>
        <v>2239.9138834508112</v>
      </c>
      <c r="F820" s="15">
        <f>IF(E819&gt;'Fashring Assumptions'!$Q$13,0,'Fashring Assumptions'!$Q$12)</f>
        <v>0</v>
      </c>
      <c r="G820" s="15">
        <v>613</v>
      </c>
      <c r="H820" s="15">
        <f t="shared" si="91"/>
        <v>0</v>
      </c>
      <c r="I820" s="15">
        <f t="shared" si="89"/>
        <v>0</v>
      </c>
      <c r="J820" s="58">
        <f>'Fashring Assumptions'!$M$7*'Fashring Counterfactual'!F820</f>
        <v>0</v>
      </c>
      <c r="K820" s="58">
        <f>'Fashring Assumptions'!$M$5*'Fashring Assumptions'!$M$7*'Fashring Counterfactual'!E820</f>
        <v>139.9946177156757</v>
      </c>
      <c r="L820" s="58">
        <f t="shared" si="92"/>
        <v>139.9946177156757</v>
      </c>
    </row>
    <row r="821" spans="1:12" x14ac:dyDescent="0.3">
      <c r="A821" s="60">
        <v>43189</v>
      </c>
      <c r="B821" s="15">
        <f t="shared" si="86"/>
        <v>2018</v>
      </c>
      <c r="C821" s="15">
        <f t="shared" si="87"/>
        <v>3</v>
      </c>
      <c r="D821" s="15">
        <f t="shared" si="88"/>
        <v>30</v>
      </c>
      <c r="E821" s="64">
        <f t="shared" si="90"/>
        <v>1703.9138834508112</v>
      </c>
      <c r="F821" s="15">
        <f>IF(E820&gt;'Fashring Assumptions'!$Q$13,0,'Fashring Assumptions'!$Q$12)</f>
        <v>0</v>
      </c>
      <c r="G821" s="15">
        <v>536</v>
      </c>
      <c r="H821" s="15">
        <f t="shared" si="91"/>
        <v>0</v>
      </c>
      <c r="I821" s="15">
        <f t="shared" si="89"/>
        <v>0</v>
      </c>
      <c r="J821" s="58">
        <f>'Fashring Assumptions'!$M$7*'Fashring Counterfactual'!F821</f>
        <v>0</v>
      </c>
      <c r="K821" s="58">
        <f>'Fashring Assumptions'!$M$5*'Fashring Assumptions'!$M$7*'Fashring Counterfactual'!E821</f>
        <v>106.4946177156757</v>
      </c>
      <c r="L821" s="58">
        <f t="shared" si="92"/>
        <v>106.4946177156757</v>
      </c>
    </row>
    <row r="822" spans="1:12" x14ac:dyDescent="0.3">
      <c r="A822" s="60">
        <v>43190</v>
      </c>
      <c r="B822" s="15">
        <f t="shared" si="86"/>
        <v>2018</v>
      </c>
      <c r="C822" s="15">
        <f t="shared" si="87"/>
        <v>3</v>
      </c>
      <c r="D822" s="15">
        <f t="shared" si="88"/>
        <v>31</v>
      </c>
      <c r="E822" s="64">
        <f t="shared" si="90"/>
        <v>1129.9138834508112</v>
      </c>
      <c r="F822" s="15">
        <f>IF(E821&gt;'Fashring Assumptions'!$Q$13,0,'Fashring Assumptions'!$Q$12)</f>
        <v>0</v>
      </c>
      <c r="G822" s="15">
        <v>574</v>
      </c>
      <c r="H822" s="15">
        <f t="shared" si="91"/>
        <v>0</v>
      </c>
      <c r="I822" s="15">
        <f t="shared" si="89"/>
        <v>0</v>
      </c>
      <c r="J822" s="58">
        <f>'Fashring Assumptions'!$M$7*'Fashring Counterfactual'!F822</f>
        <v>0</v>
      </c>
      <c r="K822" s="58">
        <f>'Fashring Assumptions'!$M$5*'Fashring Assumptions'!$M$7*'Fashring Counterfactual'!E822</f>
        <v>70.619617715675702</v>
      </c>
      <c r="L822" s="58">
        <f t="shared" si="92"/>
        <v>70.619617715675702</v>
      </c>
    </row>
    <row r="823" spans="1:12" x14ac:dyDescent="0.3">
      <c r="A823" s="60">
        <v>43191</v>
      </c>
      <c r="B823" s="15">
        <f t="shared" si="86"/>
        <v>2018</v>
      </c>
      <c r="C823" s="15">
        <f t="shared" si="87"/>
        <v>4</v>
      </c>
      <c r="D823" s="15">
        <f t="shared" si="88"/>
        <v>1</v>
      </c>
      <c r="E823" s="64">
        <f t="shared" si="90"/>
        <v>4911.0639146807644</v>
      </c>
      <c r="F823" s="15">
        <f>IF(E822&gt;'Fashring Assumptions'!$Q$13,0,'Fashring Assumptions'!$Q$12)</f>
        <v>4292.1500312299531</v>
      </c>
      <c r="G823" s="15">
        <v>511</v>
      </c>
      <c r="H823" s="15">
        <f t="shared" si="91"/>
        <v>1</v>
      </c>
      <c r="I823" s="15">
        <f t="shared" si="89"/>
        <v>1000</v>
      </c>
      <c r="J823" s="58">
        <f>'Fashring Assumptions'!$M$7*'Fashring Counterfactual'!F823</f>
        <v>10730.375078074883</v>
      </c>
      <c r="K823" s="58">
        <f>'Fashring Assumptions'!$M$5*'Fashring Assumptions'!$M$7*'Fashring Counterfactual'!E823</f>
        <v>306.94149466754777</v>
      </c>
      <c r="L823" s="58">
        <f t="shared" si="92"/>
        <v>12037.316572742431</v>
      </c>
    </row>
    <row r="824" spans="1:12" x14ac:dyDescent="0.3">
      <c r="A824" s="60">
        <v>43192</v>
      </c>
      <c r="B824" s="15">
        <f t="shared" si="86"/>
        <v>2018</v>
      </c>
      <c r="C824" s="15">
        <f t="shared" si="87"/>
        <v>4</v>
      </c>
      <c r="D824" s="15">
        <f t="shared" si="88"/>
        <v>2</v>
      </c>
      <c r="E824" s="64">
        <f t="shared" si="90"/>
        <v>4369.0639146807644</v>
      </c>
      <c r="F824" s="15">
        <f>IF(E823&gt;'Fashring Assumptions'!$Q$13,0,'Fashring Assumptions'!$Q$12)</f>
        <v>0</v>
      </c>
      <c r="G824" s="15">
        <v>542</v>
      </c>
      <c r="H824" s="15">
        <f t="shared" si="91"/>
        <v>0</v>
      </c>
      <c r="I824" s="15">
        <f t="shared" si="89"/>
        <v>0</v>
      </c>
      <c r="J824" s="58">
        <f>'Fashring Assumptions'!$M$7*'Fashring Counterfactual'!F824</f>
        <v>0</v>
      </c>
      <c r="K824" s="58">
        <f>'Fashring Assumptions'!$M$5*'Fashring Assumptions'!$M$7*'Fashring Counterfactual'!E824</f>
        <v>273.06649466754777</v>
      </c>
      <c r="L824" s="58">
        <f t="shared" si="92"/>
        <v>273.06649466754777</v>
      </c>
    </row>
    <row r="825" spans="1:12" x14ac:dyDescent="0.3">
      <c r="A825" s="60">
        <v>43193</v>
      </c>
      <c r="B825" s="15">
        <f t="shared" si="86"/>
        <v>2018</v>
      </c>
      <c r="C825" s="15">
        <f t="shared" si="87"/>
        <v>4</v>
      </c>
      <c r="D825" s="15">
        <f t="shared" si="88"/>
        <v>3</v>
      </c>
      <c r="E825" s="64">
        <f t="shared" si="90"/>
        <v>3775.0639146807644</v>
      </c>
      <c r="F825" s="15">
        <f>IF(E824&gt;'Fashring Assumptions'!$Q$13,0,'Fashring Assumptions'!$Q$12)</f>
        <v>0</v>
      </c>
      <c r="G825" s="15">
        <v>594</v>
      </c>
      <c r="H825" s="15">
        <f t="shared" si="91"/>
        <v>0</v>
      </c>
      <c r="I825" s="15">
        <f t="shared" si="89"/>
        <v>0</v>
      </c>
      <c r="J825" s="58">
        <f>'Fashring Assumptions'!$M$7*'Fashring Counterfactual'!F825</f>
        <v>0</v>
      </c>
      <c r="K825" s="58">
        <f>'Fashring Assumptions'!$M$5*'Fashring Assumptions'!$M$7*'Fashring Counterfactual'!E825</f>
        <v>235.94149466754777</v>
      </c>
      <c r="L825" s="58">
        <f t="shared" si="92"/>
        <v>235.94149466754777</v>
      </c>
    </row>
    <row r="826" spans="1:12" x14ac:dyDescent="0.3">
      <c r="A826" s="60">
        <v>43194</v>
      </c>
      <c r="B826" s="15">
        <f t="shared" si="86"/>
        <v>2018</v>
      </c>
      <c r="C826" s="15">
        <f t="shared" si="87"/>
        <v>4</v>
      </c>
      <c r="D826" s="15">
        <f t="shared" si="88"/>
        <v>4</v>
      </c>
      <c r="E826" s="64">
        <f t="shared" si="90"/>
        <v>3170.0639146807644</v>
      </c>
      <c r="F826" s="15">
        <f>IF(E825&gt;'Fashring Assumptions'!$Q$13,0,'Fashring Assumptions'!$Q$12)</f>
        <v>0</v>
      </c>
      <c r="G826" s="15">
        <v>605</v>
      </c>
      <c r="H826" s="15">
        <f t="shared" si="91"/>
        <v>0</v>
      </c>
      <c r="I826" s="15">
        <f t="shared" si="89"/>
        <v>0</v>
      </c>
      <c r="J826" s="58">
        <f>'Fashring Assumptions'!$M$7*'Fashring Counterfactual'!F826</f>
        <v>0</v>
      </c>
      <c r="K826" s="58">
        <f>'Fashring Assumptions'!$M$5*'Fashring Assumptions'!$M$7*'Fashring Counterfactual'!E826</f>
        <v>198.12899466754777</v>
      </c>
      <c r="L826" s="58">
        <f t="shared" si="92"/>
        <v>198.12899466754777</v>
      </c>
    </row>
    <row r="827" spans="1:12" x14ac:dyDescent="0.3">
      <c r="A827" s="60">
        <v>43195</v>
      </c>
      <c r="B827" s="15">
        <f t="shared" si="86"/>
        <v>2018</v>
      </c>
      <c r="C827" s="15">
        <f t="shared" si="87"/>
        <v>4</v>
      </c>
      <c r="D827" s="15">
        <f t="shared" si="88"/>
        <v>5</v>
      </c>
      <c r="E827" s="64">
        <f t="shared" si="90"/>
        <v>2616.0639146807644</v>
      </c>
      <c r="F827" s="15">
        <f>IF(E826&gt;'Fashring Assumptions'!$Q$13,0,'Fashring Assumptions'!$Q$12)</f>
        <v>0</v>
      </c>
      <c r="G827" s="15">
        <v>554</v>
      </c>
      <c r="H827" s="15">
        <f t="shared" si="91"/>
        <v>0</v>
      </c>
      <c r="I827" s="15">
        <f t="shared" si="89"/>
        <v>0</v>
      </c>
      <c r="J827" s="58">
        <f>'Fashring Assumptions'!$M$7*'Fashring Counterfactual'!F827</f>
        <v>0</v>
      </c>
      <c r="K827" s="58">
        <f>'Fashring Assumptions'!$M$5*'Fashring Assumptions'!$M$7*'Fashring Counterfactual'!E827</f>
        <v>163.50399466754777</v>
      </c>
      <c r="L827" s="58">
        <f t="shared" si="92"/>
        <v>163.50399466754777</v>
      </c>
    </row>
    <row r="828" spans="1:12" x14ac:dyDescent="0.3">
      <c r="A828" s="60">
        <v>43196</v>
      </c>
      <c r="B828" s="15">
        <f t="shared" si="86"/>
        <v>2018</v>
      </c>
      <c r="C828" s="15">
        <f t="shared" si="87"/>
        <v>4</v>
      </c>
      <c r="D828" s="15">
        <f t="shared" si="88"/>
        <v>6</v>
      </c>
      <c r="E828" s="64">
        <f t="shared" si="90"/>
        <v>1992.0639146807644</v>
      </c>
      <c r="F828" s="15">
        <f>IF(E827&gt;'Fashring Assumptions'!$Q$13,0,'Fashring Assumptions'!$Q$12)</f>
        <v>0</v>
      </c>
      <c r="G828" s="15">
        <v>624</v>
      </c>
      <c r="H828" s="15">
        <f t="shared" si="91"/>
        <v>0</v>
      </c>
      <c r="I828" s="15">
        <f t="shared" si="89"/>
        <v>0</v>
      </c>
      <c r="J828" s="58">
        <f>'Fashring Assumptions'!$M$7*'Fashring Counterfactual'!F828</f>
        <v>0</v>
      </c>
      <c r="K828" s="58">
        <f>'Fashring Assumptions'!$M$5*'Fashring Assumptions'!$M$7*'Fashring Counterfactual'!E828</f>
        <v>124.50399466754777</v>
      </c>
      <c r="L828" s="58">
        <f t="shared" si="92"/>
        <v>124.50399466754777</v>
      </c>
    </row>
    <row r="829" spans="1:12" x14ac:dyDescent="0.3">
      <c r="A829" s="60">
        <v>43197</v>
      </c>
      <c r="B829" s="15">
        <f t="shared" si="86"/>
        <v>2018</v>
      </c>
      <c r="C829" s="15">
        <f t="shared" si="87"/>
        <v>4</v>
      </c>
      <c r="D829" s="15">
        <f t="shared" si="88"/>
        <v>7</v>
      </c>
      <c r="E829" s="64">
        <f t="shared" si="90"/>
        <v>1361.0639146807644</v>
      </c>
      <c r="F829" s="15">
        <f>IF(E828&gt;'Fashring Assumptions'!$Q$13,0,'Fashring Assumptions'!$Q$12)</f>
        <v>0</v>
      </c>
      <c r="G829" s="15">
        <v>631</v>
      </c>
      <c r="H829" s="15">
        <f t="shared" si="91"/>
        <v>0</v>
      </c>
      <c r="I829" s="15">
        <f t="shared" si="89"/>
        <v>0</v>
      </c>
      <c r="J829" s="58">
        <f>'Fashring Assumptions'!$M$7*'Fashring Counterfactual'!F829</f>
        <v>0</v>
      </c>
      <c r="K829" s="58">
        <f>'Fashring Assumptions'!$M$5*'Fashring Assumptions'!$M$7*'Fashring Counterfactual'!E829</f>
        <v>85.066494667547772</v>
      </c>
      <c r="L829" s="58">
        <f t="shared" si="92"/>
        <v>85.066494667547772</v>
      </c>
    </row>
    <row r="830" spans="1:12" x14ac:dyDescent="0.3">
      <c r="A830" s="60">
        <v>43198</v>
      </c>
      <c r="B830" s="15">
        <f t="shared" si="86"/>
        <v>2018</v>
      </c>
      <c r="C830" s="15">
        <f t="shared" si="87"/>
        <v>4</v>
      </c>
      <c r="D830" s="15">
        <f t="shared" si="88"/>
        <v>8</v>
      </c>
      <c r="E830" s="64">
        <f t="shared" si="90"/>
        <v>699.06391468076436</v>
      </c>
      <c r="F830" s="15">
        <f>IF(E829&gt;'Fashring Assumptions'!$Q$13,0,'Fashring Assumptions'!$Q$12)</f>
        <v>0</v>
      </c>
      <c r="G830" s="15">
        <v>662</v>
      </c>
      <c r="H830" s="15">
        <f t="shared" si="91"/>
        <v>0</v>
      </c>
      <c r="I830" s="15">
        <f t="shared" si="89"/>
        <v>0</v>
      </c>
      <c r="J830" s="58">
        <f>'Fashring Assumptions'!$M$7*'Fashring Counterfactual'!F830</f>
        <v>0</v>
      </c>
      <c r="K830" s="58">
        <f>'Fashring Assumptions'!$M$5*'Fashring Assumptions'!$M$7*'Fashring Counterfactual'!E830</f>
        <v>43.691494667547772</v>
      </c>
      <c r="L830" s="58">
        <f t="shared" si="92"/>
        <v>43.691494667547772</v>
      </c>
    </row>
    <row r="831" spans="1:12" x14ac:dyDescent="0.3">
      <c r="A831" s="60">
        <v>43199</v>
      </c>
      <c r="B831" s="15">
        <f t="shared" si="86"/>
        <v>2018</v>
      </c>
      <c r="C831" s="15">
        <f t="shared" si="87"/>
        <v>4</v>
      </c>
      <c r="D831" s="15">
        <f t="shared" si="88"/>
        <v>9</v>
      </c>
      <c r="E831" s="64">
        <f t="shared" si="90"/>
        <v>4400.2139459107175</v>
      </c>
      <c r="F831" s="15">
        <f>IF(E830&gt;'Fashring Assumptions'!$Q$13,0,'Fashring Assumptions'!$Q$12)</f>
        <v>4292.1500312299531</v>
      </c>
      <c r="G831" s="15">
        <v>591</v>
      </c>
      <c r="H831" s="15">
        <f t="shared" si="91"/>
        <v>1</v>
      </c>
      <c r="I831" s="15">
        <f t="shared" si="89"/>
        <v>1000</v>
      </c>
      <c r="J831" s="58">
        <f>'Fashring Assumptions'!$M$7*'Fashring Counterfactual'!F831</f>
        <v>10730.375078074883</v>
      </c>
      <c r="K831" s="58">
        <f>'Fashring Assumptions'!$M$5*'Fashring Assumptions'!$M$7*'Fashring Counterfactual'!E831</f>
        <v>275.01337161941984</v>
      </c>
      <c r="L831" s="58">
        <f t="shared" si="92"/>
        <v>12005.388449694303</v>
      </c>
    </row>
    <row r="832" spans="1:12" x14ac:dyDescent="0.3">
      <c r="A832" s="60">
        <v>43200</v>
      </c>
      <c r="B832" s="15">
        <f t="shared" si="86"/>
        <v>2018</v>
      </c>
      <c r="C832" s="15">
        <f t="shared" si="87"/>
        <v>4</v>
      </c>
      <c r="D832" s="15">
        <f t="shared" si="88"/>
        <v>10</v>
      </c>
      <c r="E832" s="64">
        <f t="shared" si="90"/>
        <v>3833.2139459107175</v>
      </c>
      <c r="F832" s="15">
        <f>IF(E831&gt;'Fashring Assumptions'!$Q$13,0,'Fashring Assumptions'!$Q$12)</f>
        <v>0</v>
      </c>
      <c r="G832" s="15">
        <v>567</v>
      </c>
      <c r="H832" s="15">
        <f t="shared" si="91"/>
        <v>0</v>
      </c>
      <c r="I832" s="15">
        <f t="shared" si="89"/>
        <v>0</v>
      </c>
      <c r="J832" s="58">
        <f>'Fashring Assumptions'!$M$7*'Fashring Counterfactual'!F832</f>
        <v>0</v>
      </c>
      <c r="K832" s="58">
        <f>'Fashring Assumptions'!$M$5*'Fashring Assumptions'!$M$7*'Fashring Counterfactual'!E832</f>
        <v>239.57587161941984</v>
      </c>
      <c r="L832" s="58">
        <f t="shared" si="92"/>
        <v>239.57587161941984</v>
      </c>
    </row>
    <row r="833" spans="1:12" x14ac:dyDescent="0.3">
      <c r="A833" s="60">
        <v>43201</v>
      </c>
      <c r="B833" s="15">
        <f t="shared" si="86"/>
        <v>2018</v>
      </c>
      <c r="C833" s="15">
        <f t="shared" si="87"/>
        <v>4</v>
      </c>
      <c r="D833" s="15">
        <f t="shared" si="88"/>
        <v>11</v>
      </c>
      <c r="E833" s="64">
        <f t="shared" si="90"/>
        <v>3299.2139459107175</v>
      </c>
      <c r="F833" s="15">
        <f>IF(E832&gt;'Fashring Assumptions'!$Q$13,0,'Fashring Assumptions'!$Q$12)</f>
        <v>0</v>
      </c>
      <c r="G833" s="15">
        <v>534</v>
      </c>
      <c r="H833" s="15">
        <f t="shared" si="91"/>
        <v>0</v>
      </c>
      <c r="I833" s="15">
        <f t="shared" si="89"/>
        <v>0</v>
      </c>
      <c r="J833" s="58">
        <f>'Fashring Assumptions'!$M$7*'Fashring Counterfactual'!F833</f>
        <v>0</v>
      </c>
      <c r="K833" s="58">
        <f>'Fashring Assumptions'!$M$5*'Fashring Assumptions'!$M$7*'Fashring Counterfactual'!E833</f>
        <v>206.20087161941984</v>
      </c>
      <c r="L833" s="58">
        <f t="shared" si="92"/>
        <v>206.20087161941984</v>
      </c>
    </row>
    <row r="834" spans="1:12" x14ac:dyDescent="0.3">
      <c r="A834" s="60">
        <v>43202</v>
      </c>
      <c r="B834" s="15">
        <f t="shared" si="86"/>
        <v>2018</v>
      </c>
      <c r="C834" s="15">
        <f t="shared" si="87"/>
        <v>4</v>
      </c>
      <c r="D834" s="15">
        <f t="shared" si="88"/>
        <v>12</v>
      </c>
      <c r="E834" s="64">
        <f t="shared" si="90"/>
        <v>2689.2139459107175</v>
      </c>
      <c r="F834" s="15">
        <f>IF(E833&gt;'Fashring Assumptions'!$Q$13,0,'Fashring Assumptions'!$Q$12)</f>
        <v>0</v>
      </c>
      <c r="G834" s="15">
        <v>610</v>
      </c>
      <c r="H834" s="15">
        <f t="shared" si="91"/>
        <v>0</v>
      </c>
      <c r="I834" s="15">
        <f t="shared" si="89"/>
        <v>0</v>
      </c>
      <c r="J834" s="58">
        <f>'Fashring Assumptions'!$M$7*'Fashring Counterfactual'!F834</f>
        <v>0</v>
      </c>
      <c r="K834" s="58">
        <f>'Fashring Assumptions'!$M$5*'Fashring Assumptions'!$M$7*'Fashring Counterfactual'!E834</f>
        <v>168.07587161941984</v>
      </c>
      <c r="L834" s="58">
        <f t="shared" si="92"/>
        <v>168.07587161941984</v>
      </c>
    </row>
    <row r="835" spans="1:12" x14ac:dyDescent="0.3">
      <c r="A835" s="60">
        <v>43203</v>
      </c>
      <c r="B835" s="15">
        <f t="shared" ref="B835:B898" si="93">YEAR(A835)</f>
        <v>2018</v>
      </c>
      <c r="C835" s="15">
        <f t="shared" ref="C835:C898" si="94">MONTH(A835)</f>
        <v>4</v>
      </c>
      <c r="D835" s="15">
        <f t="shared" ref="D835:D898" si="95">DAY(A835)</f>
        <v>13</v>
      </c>
      <c r="E835" s="64">
        <f t="shared" si="90"/>
        <v>2049.2139459107175</v>
      </c>
      <c r="F835" s="15">
        <f>IF(E834&gt;'Fashring Assumptions'!$Q$13,0,'Fashring Assumptions'!$Q$12)</f>
        <v>0</v>
      </c>
      <c r="G835" s="15">
        <v>640</v>
      </c>
      <c r="H835" s="15">
        <f t="shared" si="91"/>
        <v>0</v>
      </c>
      <c r="I835" s="15">
        <f t="shared" ref="I835:I898" si="96">1000*H835</f>
        <v>0</v>
      </c>
      <c r="J835" s="58">
        <f>'Fashring Assumptions'!$M$7*'Fashring Counterfactual'!F835</f>
        <v>0</v>
      </c>
      <c r="K835" s="58">
        <f>'Fashring Assumptions'!$M$5*'Fashring Assumptions'!$M$7*'Fashring Counterfactual'!E835</f>
        <v>128.07587161941984</v>
      </c>
      <c r="L835" s="58">
        <f t="shared" si="92"/>
        <v>128.07587161941984</v>
      </c>
    </row>
    <row r="836" spans="1:12" x14ac:dyDescent="0.3">
      <c r="A836" s="60">
        <v>43204</v>
      </c>
      <c r="B836" s="15">
        <f t="shared" si="93"/>
        <v>2018</v>
      </c>
      <c r="C836" s="15">
        <f t="shared" si="94"/>
        <v>4</v>
      </c>
      <c r="D836" s="15">
        <f t="shared" si="95"/>
        <v>14</v>
      </c>
      <c r="E836" s="64">
        <f t="shared" ref="E836:E899" si="97">E835-G836+F836</f>
        <v>1535.2139459107175</v>
      </c>
      <c r="F836" s="15">
        <f>IF(E835&gt;'Fashring Assumptions'!$Q$13,0,'Fashring Assumptions'!$Q$12)</f>
        <v>0</v>
      </c>
      <c r="G836" s="15">
        <v>514</v>
      </c>
      <c r="H836" s="15">
        <f t="shared" si="91"/>
        <v>0</v>
      </c>
      <c r="I836" s="15">
        <f t="shared" si="96"/>
        <v>0</v>
      </c>
      <c r="J836" s="58">
        <f>'Fashring Assumptions'!$M$7*'Fashring Counterfactual'!F836</f>
        <v>0</v>
      </c>
      <c r="K836" s="58">
        <f>'Fashring Assumptions'!$M$5*'Fashring Assumptions'!$M$7*'Fashring Counterfactual'!E836</f>
        <v>95.950871619419843</v>
      </c>
      <c r="L836" s="58">
        <f t="shared" si="92"/>
        <v>95.950871619419843</v>
      </c>
    </row>
    <row r="837" spans="1:12" x14ac:dyDescent="0.3">
      <c r="A837" s="60">
        <v>43205</v>
      </c>
      <c r="B837" s="15">
        <f t="shared" si="93"/>
        <v>2018</v>
      </c>
      <c r="C837" s="15">
        <f t="shared" si="94"/>
        <v>4</v>
      </c>
      <c r="D837" s="15">
        <f t="shared" si="95"/>
        <v>15</v>
      </c>
      <c r="E837" s="64">
        <f t="shared" si="97"/>
        <v>996.21394591071748</v>
      </c>
      <c r="F837" s="15">
        <f>IF(E836&gt;'Fashring Assumptions'!$Q$13,0,'Fashring Assumptions'!$Q$12)</f>
        <v>0</v>
      </c>
      <c r="G837" s="15">
        <v>539</v>
      </c>
      <c r="H837" s="15">
        <f t="shared" si="91"/>
        <v>0</v>
      </c>
      <c r="I837" s="15">
        <f t="shared" si="96"/>
        <v>0</v>
      </c>
      <c r="J837" s="58">
        <f>'Fashring Assumptions'!$M$7*'Fashring Counterfactual'!F837</f>
        <v>0</v>
      </c>
      <c r="K837" s="58">
        <f>'Fashring Assumptions'!$M$5*'Fashring Assumptions'!$M$7*'Fashring Counterfactual'!E837</f>
        <v>62.263371619419843</v>
      </c>
      <c r="L837" s="58">
        <f t="shared" si="92"/>
        <v>62.263371619419843</v>
      </c>
    </row>
    <row r="838" spans="1:12" x14ac:dyDescent="0.3">
      <c r="A838" s="60">
        <v>43206</v>
      </c>
      <c r="B838" s="15">
        <f t="shared" si="93"/>
        <v>2018</v>
      </c>
      <c r="C838" s="15">
        <f t="shared" si="94"/>
        <v>4</v>
      </c>
      <c r="D838" s="15">
        <f t="shared" si="95"/>
        <v>16</v>
      </c>
      <c r="E838" s="64">
        <f t="shared" si="97"/>
        <v>4670.3639771406706</v>
      </c>
      <c r="F838" s="15">
        <f>IF(E837&gt;'Fashring Assumptions'!$Q$13,0,'Fashring Assumptions'!$Q$12)</f>
        <v>4292.1500312299531</v>
      </c>
      <c r="G838" s="15">
        <v>618</v>
      </c>
      <c r="H838" s="15">
        <f t="shared" si="91"/>
        <v>1</v>
      </c>
      <c r="I838" s="15">
        <f t="shared" si="96"/>
        <v>1000</v>
      </c>
      <c r="J838" s="58">
        <f>'Fashring Assumptions'!$M$7*'Fashring Counterfactual'!F838</f>
        <v>10730.375078074883</v>
      </c>
      <c r="K838" s="58">
        <f>'Fashring Assumptions'!$M$5*'Fashring Assumptions'!$M$7*'Fashring Counterfactual'!E838</f>
        <v>291.89774857129191</v>
      </c>
      <c r="L838" s="58">
        <f t="shared" si="92"/>
        <v>12022.272826646175</v>
      </c>
    </row>
    <row r="839" spans="1:12" x14ac:dyDescent="0.3">
      <c r="A839" s="60">
        <v>43207</v>
      </c>
      <c r="B839" s="15">
        <f t="shared" si="93"/>
        <v>2018</v>
      </c>
      <c r="C839" s="15">
        <f t="shared" si="94"/>
        <v>4</v>
      </c>
      <c r="D839" s="15">
        <f t="shared" si="95"/>
        <v>17</v>
      </c>
      <c r="E839" s="64">
        <f t="shared" si="97"/>
        <v>4079.3639771406706</v>
      </c>
      <c r="F839" s="15">
        <f>IF(E838&gt;'Fashring Assumptions'!$Q$13,0,'Fashring Assumptions'!$Q$12)</f>
        <v>0</v>
      </c>
      <c r="G839" s="15">
        <v>591</v>
      </c>
      <c r="H839" s="15">
        <f t="shared" si="91"/>
        <v>0</v>
      </c>
      <c r="I839" s="15">
        <f t="shared" si="96"/>
        <v>0</v>
      </c>
      <c r="J839" s="58">
        <f>'Fashring Assumptions'!$M$7*'Fashring Counterfactual'!F839</f>
        <v>0</v>
      </c>
      <c r="K839" s="58">
        <f>'Fashring Assumptions'!$M$5*'Fashring Assumptions'!$M$7*'Fashring Counterfactual'!E839</f>
        <v>254.96024857129191</v>
      </c>
      <c r="L839" s="58">
        <f t="shared" si="92"/>
        <v>254.96024857129191</v>
      </c>
    </row>
    <row r="840" spans="1:12" x14ac:dyDescent="0.3">
      <c r="A840" s="60">
        <v>43208</v>
      </c>
      <c r="B840" s="15">
        <f t="shared" si="93"/>
        <v>2018</v>
      </c>
      <c r="C840" s="15">
        <f t="shared" si="94"/>
        <v>4</v>
      </c>
      <c r="D840" s="15">
        <f t="shared" si="95"/>
        <v>18</v>
      </c>
      <c r="E840" s="64">
        <f t="shared" si="97"/>
        <v>3501.3639771406706</v>
      </c>
      <c r="F840" s="15">
        <f>IF(E839&gt;'Fashring Assumptions'!$Q$13,0,'Fashring Assumptions'!$Q$12)</f>
        <v>0</v>
      </c>
      <c r="G840" s="15">
        <v>578</v>
      </c>
      <c r="H840" s="15">
        <f t="shared" si="91"/>
        <v>0</v>
      </c>
      <c r="I840" s="15">
        <f t="shared" si="96"/>
        <v>0</v>
      </c>
      <c r="J840" s="58">
        <f>'Fashring Assumptions'!$M$7*'Fashring Counterfactual'!F840</f>
        <v>0</v>
      </c>
      <c r="K840" s="58">
        <f>'Fashring Assumptions'!$M$5*'Fashring Assumptions'!$M$7*'Fashring Counterfactual'!E840</f>
        <v>218.83524857129191</v>
      </c>
      <c r="L840" s="58">
        <f t="shared" si="92"/>
        <v>218.83524857129191</v>
      </c>
    </row>
    <row r="841" spans="1:12" x14ac:dyDescent="0.3">
      <c r="A841" s="60">
        <v>43209</v>
      </c>
      <c r="B841" s="15">
        <f t="shared" si="93"/>
        <v>2018</v>
      </c>
      <c r="C841" s="15">
        <f t="shared" si="94"/>
        <v>4</v>
      </c>
      <c r="D841" s="15">
        <f t="shared" si="95"/>
        <v>19</v>
      </c>
      <c r="E841" s="64">
        <f t="shared" si="97"/>
        <v>2890.3639771406706</v>
      </c>
      <c r="F841" s="15">
        <f>IF(E840&gt;'Fashring Assumptions'!$Q$13,0,'Fashring Assumptions'!$Q$12)</f>
        <v>0</v>
      </c>
      <c r="G841" s="15">
        <v>611</v>
      </c>
      <c r="H841" s="15">
        <f t="shared" si="91"/>
        <v>0</v>
      </c>
      <c r="I841" s="15">
        <f t="shared" si="96"/>
        <v>0</v>
      </c>
      <c r="J841" s="58">
        <f>'Fashring Assumptions'!$M$7*'Fashring Counterfactual'!F841</f>
        <v>0</v>
      </c>
      <c r="K841" s="58">
        <f>'Fashring Assumptions'!$M$5*'Fashring Assumptions'!$M$7*'Fashring Counterfactual'!E841</f>
        <v>180.64774857129191</v>
      </c>
      <c r="L841" s="58">
        <f t="shared" si="92"/>
        <v>180.64774857129191</v>
      </c>
    </row>
    <row r="842" spans="1:12" x14ac:dyDescent="0.3">
      <c r="A842" s="60">
        <v>43210</v>
      </c>
      <c r="B842" s="15">
        <f t="shared" si="93"/>
        <v>2018</v>
      </c>
      <c r="C842" s="15">
        <f t="shared" si="94"/>
        <v>4</v>
      </c>
      <c r="D842" s="15">
        <f t="shared" si="95"/>
        <v>20</v>
      </c>
      <c r="E842" s="64">
        <f t="shared" si="97"/>
        <v>2349.3639771406706</v>
      </c>
      <c r="F842" s="15">
        <f>IF(E841&gt;'Fashring Assumptions'!$Q$13,0,'Fashring Assumptions'!$Q$12)</f>
        <v>0</v>
      </c>
      <c r="G842" s="15">
        <v>541</v>
      </c>
      <c r="H842" s="15">
        <f t="shared" si="91"/>
        <v>0</v>
      </c>
      <c r="I842" s="15">
        <f t="shared" si="96"/>
        <v>0</v>
      </c>
      <c r="J842" s="58">
        <f>'Fashring Assumptions'!$M$7*'Fashring Counterfactual'!F842</f>
        <v>0</v>
      </c>
      <c r="K842" s="58">
        <f>'Fashring Assumptions'!$M$5*'Fashring Assumptions'!$M$7*'Fashring Counterfactual'!E842</f>
        <v>146.83524857129191</v>
      </c>
      <c r="L842" s="58">
        <f t="shared" si="92"/>
        <v>146.83524857129191</v>
      </c>
    </row>
    <row r="843" spans="1:12" x14ac:dyDescent="0.3">
      <c r="A843" s="60">
        <v>43211</v>
      </c>
      <c r="B843" s="15">
        <f t="shared" si="93"/>
        <v>2018</v>
      </c>
      <c r="C843" s="15">
        <f t="shared" si="94"/>
        <v>4</v>
      </c>
      <c r="D843" s="15">
        <f t="shared" si="95"/>
        <v>21</v>
      </c>
      <c r="E843" s="64">
        <f t="shared" si="97"/>
        <v>1722.3639771406706</v>
      </c>
      <c r="F843" s="15">
        <f>IF(E842&gt;'Fashring Assumptions'!$Q$13,0,'Fashring Assumptions'!$Q$12)</f>
        <v>0</v>
      </c>
      <c r="G843" s="15">
        <v>627</v>
      </c>
      <c r="H843" s="15">
        <f t="shared" si="91"/>
        <v>0</v>
      </c>
      <c r="I843" s="15">
        <f t="shared" si="96"/>
        <v>0</v>
      </c>
      <c r="J843" s="58">
        <f>'Fashring Assumptions'!$M$7*'Fashring Counterfactual'!F843</f>
        <v>0</v>
      </c>
      <c r="K843" s="58">
        <f>'Fashring Assumptions'!$M$5*'Fashring Assumptions'!$M$7*'Fashring Counterfactual'!E843</f>
        <v>107.64774857129191</v>
      </c>
      <c r="L843" s="58">
        <f t="shared" si="92"/>
        <v>107.64774857129191</v>
      </c>
    </row>
    <row r="844" spans="1:12" x14ac:dyDescent="0.3">
      <c r="A844" s="60">
        <v>43212</v>
      </c>
      <c r="B844" s="15">
        <f t="shared" si="93"/>
        <v>2018</v>
      </c>
      <c r="C844" s="15">
        <f t="shared" si="94"/>
        <v>4</v>
      </c>
      <c r="D844" s="15">
        <f t="shared" si="95"/>
        <v>22</v>
      </c>
      <c r="E844" s="64">
        <f t="shared" si="97"/>
        <v>1127.3639771406706</v>
      </c>
      <c r="F844" s="15">
        <f>IF(E843&gt;'Fashring Assumptions'!$Q$13,0,'Fashring Assumptions'!$Q$12)</f>
        <v>0</v>
      </c>
      <c r="G844" s="15">
        <v>595</v>
      </c>
      <c r="H844" s="15">
        <f t="shared" si="91"/>
        <v>0</v>
      </c>
      <c r="I844" s="15">
        <f t="shared" si="96"/>
        <v>0</v>
      </c>
      <c r="J844" s="58">
        <f>'Fashring Assumptions'!$M$7*'Fashring Counterfactual'!F844</f>
        <v>0</v>
      </c>
      <c r="K844" s="58">
        <f>'Fashring Assumptions'!$M$5*'Fashring Assumptions'!$M$7*'Fashring Counterfactual'!E844</f>
        <v>70.460248571291913</v>
      </c>
      <c r="L844" s="58">
        <f t="shared" si="92"/>
        <v>70.460248571291913</v>
      </c>
    </row>
    <row r="845" spans="1:12" x14ac:dyDescent="0.3">
      <c r="A845" s="60">
        <v>43213</v>
      </c>
      <c r="B845" s="15">
        <f t="shared" si="93"/>
        <v>2018</v>
      </c>
      <c r="C845" s="15">
        <f t="shared" si="94"/>
        <v>4</v>
      </c>
      <c r="D845" s="15">
        <f t="shared" si="95"/>
        <v>23</v>
      </c>
      <c r="E845" s="64">
        <f t="shared" si="97"/>
        <v>4770.5140083706237</v>
      </c>
      <c r="F845" s="15">
        <f>IF(E844&gt;'Fashring Assumptions'!$Q$13,0,'Fashring Assumptions'!$Q$12)</f>
        <v>4292.1500312299531</v>
      </c>
      <c r="G845" s="15">
        <v>649</v>
      </c>
      <c r="H845" s="15">
        <f t="shared" si="91"/>
        <v>1</v>
      </c>
      <c r="I845" s="15">
        <f t="shared" si="96"/>
        <v>1000</v>
      </c>
      <c r="J845" s="58">
        <f>'Fashring Assumptions'!$M$7*'Fashring Counterfactual'!F845</f>
        <v>10730.375078074883</v>
      </c>
      <c r="K845" s="58">
        <f>'Fashring Assumptions'!$M$5*'Fashring Assumptions'!$M$7*'Fashring Counterfactual'!E845</f>
        <v>298.15712552316398</v>
      </c>
      <c r="L845" s="58">
        <f t="shared" si="92"/>
        <v>12028.532203598048</v>
      </c>
    </row>
    <row r="846" spans="1:12" x14ac:dyDescent="0.3">
      <c r="A846" s="60">
        <v>43214</v>
      </c>
      <c r="B846" s="15">
        <f t="shared" si="93"/>
        <v>2018</v>
      </c>
      <c r="C846" s="15">
        <f t="shared" si="94"/>
        <v>4</v>
      </c>
      <c r="D846" s="15">
        <f t="shared" si="95"/>
        <v>24</v>
      </c>
      <c r="E846" s="64">
        <f t="shared" si="97"/>
        <v>4241.5140083706237</v>
      </c>
      <c r="F846" s="15">
        <f>IF(E845&gt;'Fashring Assumptions'!$Q$13,0,'Fashring Assumptions'!$Q$12)</f>
        <v>0</v>
      </c>
      <c r="G846" s="15">
        <v>529</v>
      </c>
      <c r="H846" s="15">
        <f t="shared" si="91"/>
        <v>0</v>
      </c>
      <c r="I846" s="15">
        <f t="shared" si="96"/>
        <v>0</v>
      </c>
      <c r="J846" s="58">
        <f>'Fashring Assumptions'!$M$7*'Fashring Counterfactual'!F846</f>
        <v>0</v>
      </c>
      <c r="K846" s="58">
        <f>'Fashring Assumptions'!$M$5*'Fashring Assumptions'!$M$7*'Fashring Counterfactual'!E846</f>
        <v>265.09462552316398</v>
      </c>
      <c r="L846" s="58">
        <f t="shared" si="92"/>
        <v>265.09462552316398</v>
      </c>
    </row>
    <row r="847" spans="1:12" x14ac:dyDescent="0.3">
      <c r="A847" s="60">
        <v>43215</v>
      </c>
      <c r="B847" s="15">
        <f t="shared" si="93"/>
        <v>2018</v>
      </c>
      <c r="C847" s="15">
        <f t="shared" si="94"/>
        <v>4</v>
      </c>
      <c r="D847" s="15">
        <f t="shared" si="95"/>
        <v>25</v>
      </c>
      <c r="E847" s="64">
        <f t="shared" si="97"/>
        <v>3640.5140083706237</v>
      </c>
      <c r="F847" s="15">
        <f>IF(E846&gt;'Fashring Assumptions'!$Q$13,0,'Fashring Assumptions'!$Q$12)</f>
        <v>0</v>
      </c>
      <c r="G847" s="15">
        <v>601</v>
      </c>
      <c r="H847" s="15">
        <f t="shared" si="91"/>
        <v>0</v>
      </c>
      <c r="I847" s="15">
        <f t="shared" si="96"/>
        <v>0</v>
      </c>
      <c r="J847" s="58">
        <f>'Fashring Assumptions'!$M$7*'Fashring Counterfactual'!F847</f>
        <v>0</v>
      </c>
      <c r="K847" s="58">
        <f>'Fashring Assumptions'!$M$5*'Fashring Assumptions'!$M$7*'Fashring Counterfactual'!E847</f>
        <v>227.53212552316398</v>
      </c>
      <c r="L847" s="58">
        <f t="shared" si="92"/>
        <v>227.53212552316398</v>
      </c>
    </row>
    <row r="848" spans="1:12" x14ac:dyDescent="0.3">
      <c r="A848" s="60">
        <v>43216</v>
      </c>
      <c r="B848" s="15">
        <f t="shared" si="93"/>
        <v>2018</v>
      </c>
      <c r="C848" s="15">
        <f t="shared" si="94"/>
        <v>4</v>
      </c>
      <c r="D848" s="15">
        <f t="shared" si="95"/>
        <v>26</v>
      </c>
      <c r="E848" s="64">
        <f t="shared" si="97"/>
        <v>3034.5140083706237</v>
      </c>
      <c r="F848" s="15">
        <f>IF(E847&gt;'Fashring Assumptions'!$Q$13,0,'Fashring Assumptions'!$Q$12)</f>
        <v>0</v>
      </c>
      <c r="G848" s="15">
        <v>606</v>
      </c>
      <c r="H848" s="15">
        <f t="shared" si="91"/>
        <v>0</v>
      </c>
      <c r="I848" s="15">
        <f t="shared" si="96"/>
        <v>0</v>
      </c>
      <c r="J848" s="58">
        <f>'Fashring Assumptions'!$M$7*'Fashring Counterfactual'!F848</f>
        <v>0</v>
      </c>
      <c r="K848" s="58">
        <f>'Fashring Assumptions'!$M$5*'Fashring Assumptions'!$M$7*'Fashring Counterfactual'!E848</f>
        <v>189.65712552316398</v>
      </c>
      <c r="L848" s="58">
        <f t="shared" si="92"/>
        <v>189.65712552316398</v>
      </c>
    </row>
    <row r="849" spans="1:12" x14ac:dyDescent="0.3">
      <c r="A849" s="60">
        <v>43217</v>
      </c>
      <c r="B849" s="15">
        <f t="shared" si="93"/>
        <v>2018</v>
      </c>
      <c r="C849" s="15">
        <f t="shared" si="94"/>
        <v>4</v>
      </c>
      <c r="D849" s="15">
        <f t="shared" si="95"/>
        <v>27</v>
      </c>
      <c r="E849" s="64">
        <f t="shared" si="97"/>
        <v>2522.5140083706237</v>
      </c>
      <c r="F849" s="15">
        <f>IF(E848&gt;'Fashring Assumptions'!$Q$13,0,'Fashring Assumptions'!$Q$12)</f>
        <v>0</v>
      </c>
      <c r="G849" s="15">
        <v>512</v>
      </c>
      <c r="H849" s="15">
        <f t="shared" si="91"/>
        <v>0</v>
      </c>
      <c r="I849" s="15">
        <f t="shared" si="96"/>
        <v>0</v>
      </c>
      <c r="J849" s="58">
        <f>'Fashring Assumptions'!$M$7*'Fashring Counterfactual'!F849</f>
        <v>0</v>
      </c>
      <c r="K849" s="58">
        <f>'Fashring Assumptions'!$M$5*'Fashring Assumptions'!$M$7*'Fashring Counterfactual'!E849</f>
        <v>157.65712552316398</v>
      </c>
      <c r="L849" s="58">
        <f t="shared" si="92"/>
        <v>157.65712552316398</v>
      </c>
    </row>
    <row r="850" spans="1:12" x14ac:dyDescent="0.3">
      <c r="A850" s="60">
        <v>43218</v>
      </c>
      <c r="B850" s="15">
        <f t="shared" si="93"/>
        <v>2018</v>
      </c>
      <c r="C850" s="15">
        <f t="shared" si="94"/>
        <v>4</v>
      </c>
      <c r="D850" s="15">
        <f t="shared" si="95"/>
        <v>28</v>
      </c>
      <c r="E850" s="64">
        <f t="shared" si="97"/>
        <v>1964.5140083706237</v>
      </c>
      <c r="F850" s="15">
        <f>IF(E849&gt;'Fashring Assumptions'!$Q$13,0,'Fashring Assumptions'!$Q$12)</f>
        <v>0</v>
      </c>
      <c r="G850" s="15">
        <v>558</v>
      </c>
      <c r="H850" s="15">
        <f t="shared" si="91"/>
        <v>0</v>
      </c>
      <c r="I850" s="15">
        <f t="shared" si="96"/>
        <v>0</v>
      </c>
      <c r="J850" s="58">
        <f>'Fashring Assumptions'!$M$7*'Fashring Counterfactual'!F850</f>
        <v>0</v>
      </c>
      <c r="K850" s="58">
        <f>'Fashring Assumptions'!$M$5*'Fashring Assumptions'!$M$7*'Fashring Counterfactual'!E850</f>
        <v>122.78212552316398</v>
      </c>
      <c r="L850" s="58">
        <f t="shared" si="92"/>
        <v>122.78212552316398</v>
      </c>
    </row>
    <row r="851" spans="1:12" x14ac:dyDescent="0.3">
      <c r="A851" s="60">
        <v>43219</v>
      </c>
      <c r="B851" s="15">
        <f t="shared" si="93"/>
        <v>2018</v>
      </c>
      <c r="C851" s="15">
        <f t="shared" si="94"/>
        <v>4</v>
      </c>
      <c r="D851" s="15">
        <f t="shared" si="95"/>
        <v>29</v>
      </c>
      <c r="E851" s="64">
        <f t="shared" si="97"/>
        <v>1339.5140083706237</v>
      </c>
      <c r="F851" s="15">
        <f>IF(E850&gt;'Fashring Assumptions'!$Q$13,0,'Fashring Assumptions'!$Q$12)</f>
        <v>0</v>
      </c>
      <c r="G851" s="15">
        <v>625</v>
      </c>
      <c r="H851" s="15">
        <f t="shared" si="91"/>
        <v>0</v>
      </c>
      <c r="I851" s="15">
        <f t="shared" si="96"/>
        <v>0</v>
      </c>
      <c r="J851" s="58">
        <f>'Fashring Assumptions'!$M$7*'Fashring Counterfactual'!F851</f>
        <v>0</v>
      </c>
      <c r="K851" s="58">
        <f>'Fashring Assumptions'!$M$5*'Fashring Assumptions'!$M$7*'Fashring Counterfactual'!E851</f>
        <v>83.719625523163984</v>
      </c>
      <c r="L851" s="58">
        <f t="shared" si="92"/>
        <v>83.719625523163984</v>
      </c>
    </row>
    <row r="852" spans="1:12" x14ac:dyDescent="0.3">
      <c r="A852" s="60">
        <v>43220</v>
      </c>
      <c r="B852" s="15">
        <f t="shared" si="93"/>
        <v>2018</v>
      </c>
      <c r="C852" s="15">
        <f t="shared" si="94"/>
        <v>4</v>
      </c>
      <c r="D852" s="15">
        <f t="shared" si="95"/>
        <v>30</v>
      </c>
      <c r="E852" s="64">
        <f t="shared" si="97"/>
        <v>743.51400837062374</v>
      </c>
      <c r="F852" s="15">
        <f>IF(E851&gt;'Fashring Assumptions'!$Q$13,0,'Fashring Assumptions'!$Q$12)</f>
        <v>0</v>
      </c>
      <c r="G852" s="15">
        <v>596</v>
      </c>
      <c r="H852" s="15">
        <f t="shared" si="91"/>
        <v>0</v>
      </c>
      <c r="I852" s="15">
        <f t="shared" si="96"/>
        <v>0</v>
      </c>
      <c r="J852" s="58">
        <f>'Fashring Assumptions'!$M$7*'Fashring Counterfactual'!F852</f>
        <v>0</v>
      </c>
      <c r="K852" s="58">
        <f>'Fashring Assumptions'!$M$5*'Fashring Assumptions'!$M$7*'Fashring Counterfactual'!E852</f>
        <v>46.469625523163984</v>
      </c>
      <c r="L852" s="58">
        <f t="shared" si="92"/>
        <v>46.469625523163984</v>
      </c>
    </row>
    <row r="853" spans="1:12" x14ac:dyDescent="0.3">
      <c r="A853" s="60">
        <v>43221</v>
      </c>
      <c r="B853" s="15">
        <f t="shared" si="93"/>
        <v>2018</v>
      </c>
      <c r="C853" s="15">
        <f t="shared" si="94"/>
        <v>5</v>
      </c>
      <c r="D853" s="15">
        <f t="shared" si="95"/>
        <v>1</v>
      </c>
      <c r="E853" s="64">
        <f t="shared" si="97"/>
        <v>4473.6640396005769</v>
      </c>
      <c r="F853" s="15">
        <f>IF(E852&gt;'Fashring Assumptions'!$Q$13,0,'Fashring Assumptions'!$Q$12)</f>
        <v>4292.1500312299531</v>
      </c>
      <c r="G853" s="15">
        <v>562</v>
      </c>
      <c r="H853" s="15">
        <f t="shared" si="91"/>
        <v>1</v>
      </c>
      <c r="I853" s="15">
        <f t="shared" si="96"/>
        <v>1000</v>
      </c>
      <c r="J853" s="58">
        <f>'Fashring Assumptions'!$M$7*'Fashring Counterfactual'!F853</f>
        <v>10730.375078074883</v>
      </c>
      <c r="K853" s="58">
        <f>'Fashring Assumptions'!$M$5*'Fashring Assumptions'!$M$7*'Fashring Counterfactual'!E853</f>
        <v>279.60400247503605</v>
      </c>
      <c r="L853" s="58">
        <f t="shared" si="92"/>
        <v>12009.97908054992</v>
      </c>
    </row>
    <row r="854" spans="1:12" x14ac:dyDescent="0.3">
      <c r="A854" s="60">
        <v>43222</v>
      </c>
      <c r="B854" s="15">
        <f t="shared" si="93"/>
        <v>2018</v>
      </c>
      <c r="C854" s="15">
        <f t="shared" si="94"/>
        <v>5</v>
      </c>
      <c r="D854" s="15">
        <f t="shared" si="95"/>
        <v>2</v>
      </c>
      <c r="E854" s="64">
        <f t="shared" si="97"/>
        <v>3869.6640396005769</v>
      </c>
      <c r="F854" s="15">
        <f>IF(E853&gt;'Fashring Assumptions'!$Q$13,0,'Fashring Assumptions'!$Q$12)</f>
        <v>0</v>
      </c>
      <c r="G854" s="15">
        <v>604</v>
      </c>
      <c r="H854" s="15">
        <f t="shared" si="91"/>
        <v>0</v>
      </c>
      <c r="I854" s="15">
        <f t="shared" si="96"/>
        <v>0</v>
      </c>
      <c r="J854" s="58">
        <f>'Fashring Assumptions'!$M$7*'Fashring Counterfactual'!F854</f>
        <v>0</v>
      </c>
      <c r="K854" s="58">
        <f>'Fashring Assumptions'!$M$5*'Fashring Assumptions'!$M$7*'Fashring Counterfactual'!E854</f>
        <v>241.85400247503605</v>
      </c>
      <c r="L854" s="58">
        <f t="shared" si="92"/>
        <v>241.85400247503605</v>
      </c>
    </row>
    <row r="855" spans="1:12" x14ac:dyDescent="0.3">
      <c r="A855" s="60">
        <v>43223</v>
      </c>
      <c r="B855" s="15">
        <f t="shared" si="93"/>
        <v>2018</v>
      </c>
      <c r="C855" s="15">
        <f t="shared" si="94"/>
        <v>5</v>
      </c>
      <c r="D855" s="15">
        <f t="shared" si="95"/>
        <v>3</v>
      </c>
      <c r="E855" s="64">
        <f t="shared" si="97"/>
        <v>3349.6640396005769</v>
      </c>
      <c r="F855" s="15">
        <f>IF(E854&gt;'Fashring Assumptions'!$Q$13,0,'Fashring Assumptions'!$Q$12)</f>
        <v>0</v>
      </c>
      <c r="G855" s="15">
        <v>520</v>
      </c>
      <c r="H855" s="15">
        <f t="shared" si="91"/>
        <v>0</v>
      </c>
      <c r="I855" s="15">
        <f t="shared" si="96"/>
        <v>0</v>
      </c>
      <c r="J855" s="58">
        <f>'Fashring Assumptions'!$M$7*'Fashring Counterfactual'!F855</f>
        <v>0</v>
      </c>
      <c r="K855" s="58">
        <f>'Fashring Assumptions'!$M$5*'Fashring Assumptions'!$M$7*'Fashring Counterfactual'!E855</f>
        <v>209.35400247503605</v>
      </c>
      <c r="L855" s="58">
        <f t="shared" si="92"/>
        <v>209.35400247503605</v>
      </c>
    </row>
    <row r="856" spans="1:12" x14ac:dyDescent="0.3">
      <c r="A856" s="60">
        <v>43224</v>
      </c>
      <c r="B856" s="15">
        <f t="shared" si="93"/>
        <v>2018</v>
      </c>
      <c r="C856" s="15">
        <f t="shared" si="94"/>
        <v>5</v>
      </c>
      <c r="D856" s="15">
        <f t="shared" si="95"/>
        <v>4</v>
      </c>
      <c r="E856" s="64">
        <f t="shared" si="97"/>
        <v>2737.6640396005769</v>
      </c>
      <c r="F856" s="15">
        <f>IF(E855&gt;'Fashring Assumptions'!$Q$13,0,'Fashring Assumptions'!$Q$12)</f>
        <v>0</v>
      </c>
      <c r="G856" s="15">
        <v>612</v>
      </c>
      <c r="H856" s="15">
        <f t="shared" si="91"/>
        <v>0</v>
      </c>
      <c r="I856" s="15">
        <f t="shared" si="96"/>
        <v>0</v>
      </c>
      <c r="J856" s="58">
        <f>'Fashring Assumptions'!$M$7*'Fashring Counterfactual'!F856</f>
        <v>0</v>
      </c>
      <c r="K856" s="58">
        <f>'Fashring Assumptions'!$M$5*'Fashring Assumptions'!$M$7*'Fashring Counterfactual'!E856</f>
        <v>171.10400247503605</v>
      </c>
      <c r="L856" s="58">
        <f t="shared" si="92"/>
        <v>171.10400247503605</v>
      </c>
    </row>
    <row r="857" spans="1:12" x14ac:dyDescent="0.3">
      <c r="A857" s="60">
        <v>43225</v>
      </c>
      <c r="B857" s="15">
        <f t="shared" si="93"/>
        <v>2018</v>
      </c>
      <c r="C857" s="15">
        <f t="shared" si="94"/>
        <v>5</v>
      </c>
      <c r="D857" s="15">
        <f t="shared" si="95"/>
        <v>5</v>
      </c>
      <c r="E857" s="64">
        <f t="shared" si="97"/>
        <v>2153.6640396005769</v>
      </c>
      <c r="F857" s="15">
        <f>IF(E856&gt;'Fashring Assumptions'!$Q$13,0,'Fashring Assumptions'!$Q$12)</f>
        <v>0</v>
      </c>
      <c r="G857" s="15">
        <v>584</v>
      </c>
      <c r="H857" s="15">
        <f t="shared" si="91"/>
        <v>0</v>
      </c>
      <c r="I857" s="15">
        <f t="shared" si="96"/>
        <v>0</v>
      </c>
      <c r="J857" s="58">
        <f>'Fashring Assumptions'!$M$7*'Fashring Counterfactual'!F857</f>
        <v>0</v>
      </c>
      <c r="K857" s="58">
        <f>'Fashring Assumptions'!$M$5*'Fashring Assumptions'!$M$7*'Fashring Counterfactual'!E857</f>
        <v>134.60400247503605</v>
      </c>
      <c r="L857" s="58">
        <f t="shared" si="92"/>
        <v>134.60400247503605</v>
      </c>
    </row>
    <row r="858" spans="1:12" x14ac:dyDescent="0.3">
      <c r="A858" s="60">
        <v>43226</v>
      </c>
      <c r="B858" s="15">
        <f t="shared" si="93"/>
        <v>2018</v>
      </c>
      <c r="C858" s="15">
        <f t="shared" si="94"/>
        <v>5</v>
      </c>
      <c r="D858" s="15">
        <f t="shared" si="95"/>
        <v>6</v>
      </c>
      <c r="E858" s="64">
        <f t="shared" si="97"/>
        <v>1590.6640396005769</v>
      </c>
      <c r="F858" s="15">
        <f>IF(E857&gt;'Fashring Assumptions'!$Q$13,0,'Fashring Assumptions'!$Q$12)</f>
        <v>0</v>
      </c>
      <c r="G858" s="15">
        <v>563</v>
      </c>
      <c r="H858" s="15">
        <f t="shared" si="91"/>
        <v>0</v>
      </c>
      <c r="I858" s="15">
        <f t="shared" si="96"/>
        <v>0</v>
      </c>
      <c r="J858" s="58">
        <f>'Fashring Assumptions'!$M$7*'Fashring Counterfactual'!F858</f>
        <v>0</v>
      </c>
      <c r="K858" s="58">
        <f>'Fashring Assumptions'!$M$5*'Fashring Assumptions'!$M$7*'Fashring Counterfactual'!E858</f>
        <v>99.416502475036054</v>
      </c>
      <c r="L858" s="58">
        <f t="shared" si="92"/>
        <v>99.416502475036054</v>
      </c>
    </row>
    <row r="859" spans="1:12" x14ac:dyDescent="0.3">
      <c r="A859" s="60">
        <v>43227</v>
      </c>
      <c r="B859" s="15">
        <f t="shared" si="93"/>
        <v>2018</v>
      </c>
      <c r="C859" s="15">
        <f t="shared" si="94"/>
        <v>5</v>
      </c>
      <c r="D859" s="15">
        <f t="shared" si="95"/>
        <v>7</v>
      </c>
      <c r="E859" s="64">
        <f t="shared" si="97"/>
        <v>1043.6640396005769</v>
      </c>
      <c r="F859" s="15">
        <f>IF(E858&gt;'Fashring Assumptions'!$Q$13,0,'Fashring Assumptions'!$Q$12)</f>
        <v>0</v>
      </c>
      <c r="G859" s="15">
        <v>547</v>
      </c>
      <c r="H859" s="15">
        <f t="shared" si="91"/>
        <v>0</v>
      </c>
      <c r="I859" s="15">
        <f t="shared" si="96"/>
        <v>0</v>
      </c>
      <c r="J859" s="58">
        <f>'Fashring Assumptions'!$M$7*'Fashring Counterfactual'!F859</f>
        <v>0</v>
      </c>
      <c r="K859" s="58">
        <f>'Fashring Assumptions'!$M$5*'Fashring Assumptions'!$M$7*'Fashring Counterfactual'!E859</f>
        <v>65.229002475036054</v>
      </c>
      <c r="L859" s="58">
        <f t="shared" si="92"/>
        <v>65.229002475036054</v>
      </c>
    </row>
    <row r="860" spans="1:12" x14ac:dyDescent="0.3">
      <c r="A860" s="60">
        <v>43228</v>
      </c>
      <c r="B860" s="15">
        <f t="shared" si="93"/>
        <v>2018</v>
      </c>
      <c r="C860" s="15">
        <f t="shared" si="94"/>
        <v>5</v>
      </c>
      <c r="D860" s="15">
        <f t="shared" si="95"/>
        <v>8</v>
      </c>
      <c r="E860" s="64">
        <f t="shared" si="97"/>
        <v>4762.81407083053</v>
      </c>
      <c r="F860" s="15">
        <f>IF(E859&gt;'Fashring Assumptions'!$Q$13,0,'Fashring Assumptions'!$Q$12)</f>
        <v>4292.1500312299531</v>
      </c>
      <c r="G860" s="15">
        <v>573</v>
      </c>
      <c r="H860" s="15">
        <f t="shared" si="91"/>
        <v>1</v>
      </c>
      <c r="I860" s="15">
        <f t="shared" si="96"/>
        <v>1000</v>
      </c>
      <c r="J860" s="58">
        <f>'Fashring Assumptions'!$M$7*'Fashring Counterfactual'!F860</f>
        <v>10730.375078074883</v>
      </c>
      <c r="K860" s="58">
        <f>'Fashring Assumptions'!$M$5*'Fashring Assumptions'!$M$7*'Fashring Counterfactual'!E860</f>
        <v>297.67587942690812</v>
      </c>
      <c r="L860" s="58">
        <f t="shared" si="92"/>
        <v>12028.050957501791</v>
      </c>
    </row>
    <row r="861" spans="1:12" x14ac:dyDescent="0.3">
      <c r="A861" s="60">
        <v>43229</v>
      </c>
      <c r="B861" s="15">
        <f t="shared" si="93"/>
        <v>2018</v>
      </c>
      <c r="C861" s="15">
        <f t="shared" si="94"/>
        <v>5</v>
      </c>
      <c r="D861" s="15">
        <f t="shared" si="95"/>
        <v>9</v>
      </c>
      <c r="E861" s="64">
        <f t="shared" si="97"/>
        <v>4166.81407083053</v>
      </c>
      <c r="F861" s="15">
        <f>IF(E860&gt;'Fashring Assumptions'!$Q$13,0,'Fashring Assumptions'!$Q$12)</f>
        <v>0</v>
      </c>
      <c r="G861" s="15">
        <v>596</v>
      </c>
      <c r="H861" s="15">
        <f t="shared" ref="H861:H924" si="98">IF(F861&gt;0,1,0)</f>
        <v>0</v>
      </c>
      <c r="I861" s="15">
        <f t="shared" si="96"/>
        <v>0</v>
      </c>
      <c r="J861" s="58">
        <f>'Fashring Assumptions'!$M$7*'Fashring Counterfactual'!F861</f>
        <v>0</v>
      </c>
      <c r="K861" s="58">
        <f>'Fashring Assumptions'!$M$5*'Fashring Assumptions'!$M$7*'Fashring Counterfactual'!E861</f>
        <v>260.42587942690812</v>
      </c>
      <c r="L861" s="58">
        <f t="shared" ref="L861:L924" si="99">SUM(I861:K861)</f>
        <v>260.42587942690812</v>
      </c>
    </row>
    <row r="862" spans="1:12" x14ac:dyDescent="0.3">
      <c r="A862" s="60">
        <v>43230</v>
      </c>
      <c r="B862" s="15">
        <f t="shared" si="93"/>
        <v>2018</v>
      </c>
      <c r="C862" s="15">
        <f t="shared" si="94"/>
        <v>5</v>
      </c>
      <c r="D862" s="15">
        <f t="shared" si="95"/>
        <v>10</v>
      </c>
      <c r="E862" s="64">
        <f t="shared" si="97"/>
        <v>3587.81407083053</v>
      </c>
      <c r="F862" s="15">
        <f>IF(E861&gt;'Fashring Assumptions'!$Q$13,0,'Fashring Assumptions'!$Q$12)</f>
        <v>0</v>
      </c>
      <c r="G862" s="15">
        <v>579</v>
      </c>
      <c r="H862" s="15">
        <f t="shared" si="98"/>
        <v>0</v>
      </c>
      <c r="I862" s="15">
        <f t="shared" si="96"/>
        <v>0</v>
      </c>
      <c r="J862" s="58">
        <f>'Fashring Assumptions'!$M$7*'Fashring Counterfactual'!F862</f>
        <v>0</v>
      </c>
      <c r="K862" s="58">
        <f>'Fashring Assumptions'!$M$5*'Fashring Assumptions'!$M$7*'Fashring Counterfactual'!E862</f>
        <v>224.23837942690812</v>
      </c>
      <c r="L862" s="58">
        <f t="shared" si="99"/>
        <v>224.23837942690812</v>
      </c>
    </row>
    <row r="863" spans="1:12" x14ac:dyDescent="0.3">
      <c r="A863" s="60">
        <v>43231</v>
      </c>
      <c r="B863" s="15">
        <f t="shared" si="93"/>
        <v>2018</v>
      </c>
      <c r="C863" s="15">
        <f t="shared" si="94"/>
        <v>5</v>
      </c>
      <c r="D863" s="15">
        <f t="shared" si="95"/>
        <v>11</v>
      </c>
      <c r="E863" s="64">
        <f t="shared" si="97"/>
        <v>3080.81407083053</v>
      </c>
      <c r="F863" s="15">
        <f>IF(E862&gt;'Fashring Assumptions'!$Q$13,0,'Fashring Assumptions'!$Q$12)</f>
        <v>0</v>
      </c>
      <c r="G863" s="15">
        <v>507</v>
      </c>
      <c r="H863" s="15">
        <f t="shared" si="98"/>
        <v>0</v>
      </c>
      <c r="I863" s="15">
        <f t="shared" si="96"/>
        <v>0</v>
      </c>
      <c r="J863" s="58">
        <f>'Fashring Assumptions'!$M$7*'Fashring Counterfactual'!F863</f>
        <v>0</v>
      </c>
      <c r="K863" s="58">
        <f>'Fashring Assumptions'!$M$5*'Fashring Assumptions'!$M$7*'Fashring Counterfactual'!E863</f>
        <v>192.55087942690812</v>
      </c>
      <c r="L863" s="58">
        <f t="shared" si="99"/>
        <v>192.55087942690812</v>
      </c>
    </row>
    <row r="864" spans="1:12" x14ac:dyDescent="0.3">
      <c r="A864" s="60">
        <v>43232</v>
      </c>
      <c r="B864" s="15">
        <f t="shared" si="93"/>
        <v>2018</v>
      </c>
      <c r="C864" s="15">
        <f t="shared" si="94"/>
        <v>5</v>
      </c>
      <c r="D864" s="15">
        <f t="shared" si="95"/>
        <v>12</v>
      </c>
      <c r="E864" s="64">
        <f t="shared" si="97"/>
        <v>2479.81407083053</v>
      </c>
      <c r="F864" s="15">
        <f>IF(E863&gt;'Fashring Assumptions'!$Q$13,0,'Fashring Assumptions'!$Q$12)</f>
        <v>0</v>
      </c>
      <c r="G864" s="15">
        <v>601</v>
      </c>
      <c r="H864" s="15">
        <f t="shared" si="98"/>
        <v>0</v>
      </c>
      <c r="I864" s="15">
        <f t="shared" si="96"/>
        <v>0</v>
      </c>
      <c r="J864" s="58">
        <f>'Fashring Assumptions'!$M$7*'Fashring Counterfactual'!F864</f>
        <v>0</v>
      </c>
      <c r="K864" s="58">
        <f>'Fashring Assumptions'!$M$5*'Fashring Assumptions'!$M$7*'Fashring Counterfactual'!E864</f>
        <v>154.98837942690812</v>
      </c>
      <c r="L864" s="58">
        <f t="shared" si="99"/>
        <v>154.98837942690812</v>
      </c>
    </row>
    <row r="865" spans="1:12" x14ac:dyDescent="0.3">
      <c r="A865" s="60">
        <v>43233</v>
      </c>
      <c r="B865" s="15">
        <f t="shared" si="93"/>
        <v>2018</v>
      </c>
      <c r="C865" s="15">
        <f t="shared" si="94"/>
        <v>5</v>
      </c>
      <c r="D865" s="15">
        <f t="shared" si="95"/>
        <v>13</v>
      </c>
      <c r="E865" s="64">
        <f t="shared" si="97"/>
        <v>1902.81407083053</v>
      </c>
      <c r="F865" s="15">
        <f>IF(E864&gt;'Fashring Assumptions'!$Q$13,0,'Fashring Assumptions'!$Q$12)</f>
        <v>0</v>
      </c>
      <c r="G865" s="15">
        <v>577</v>
      </c>
      <c r="H865" s="15">
        <f t="shared" si="98"/>
        <v>0</v>
      </c>
      <c r="I865" s="15">
        <f t="shared" si="96"/>
        <v>0</v>
      </c>
      <c r="J865" s="58">
        <f>'Fashring Assumptions'!$M$7*'Fashring Counterfactual'!F865</f>
        <v>0</v>
      </c>
      <c r="K865" s="58">
        <f>'Fashring Assumptions'!$M$5*'Fashring Assumptions'!$M$7*'Fashring Counterfactual'!E865</f>
        <v>118.92587942690812</v>
      </c>
      <c r="L865" s="58">
        <f t="shared" si="99"/>
        <v>118.92587942690812</v>
      </c>
    </row>
    <row r="866" spans="1:12" x14ac:dyDescent="0.3">
      <c r="A866" s="60">
        <v>43234</v>
      </c>
      <c r="B866" s="15">
        <f t="shared" si="93"/>
        <v>2018</v>
      </c>
      <c r="C866" s="15">
        <f t="shared" si="94"/>
        <v>5</v>
      </c>
      <c r="D866" s="15">
        <f t="shared" si="95"/>
        <v>14</v>
      </c>
      <c r="E866" s="64">
        <f t="shared" si="97"/>
        <v>1342.81407083053</v>
      </c>
      <c r="F866" s="15">
        <f>IF(E865&gt;'Fashring Assumptions'!$Q$13,0,'Fashring Assumptions'!$Q$12)</f>
        <v>0</v>
      </c>
      <c r="G866" s="15">
        <v>560</v>
      </c>
      <c r="H866" s="15">
        <f t="shared" si="98"/>
        <v>0</v>
      </c>
      <c r="I866" s="15">
        <f t="shared" si="96"/>
        <v>0</v>
      </c>
      <c r="J866" s="58">
        <f>'Fashring Assumptions'!$M$7*'Fashring Counterfactual'!F866</f>
        <v>0</v>
      </c>
      <c r="K866" s="58">
        <f>'Fashring Assumptions'!$M$5*'Fashring Assumptions'!$M$7*'Fashring Counterfactual'!E866</f>
        <v>83.925879426908125</v>
      </c>
      <c r="L866" s="58">
        <f t="shared" si="99"/>
        <v>83.925879426908125</v>
      </c>
    </row>
    <row r="867" spans="1:12" x14ac:dyDescent="0.3">
      <c r="A867" s="60">
        <v>43235</v>
      </c>
      <c r="B867" s="15">
        <f t="shared" si="93"/>
        <v>2018</v>
      </c>
      <c r="C867" s="15">
        <f t="shared" si="94"/>
        <v>5</v>
      </c>
      <c r="D867" s="15">
        <f t="shared" si="95"/>
        <v>15</v>
      </c>
      <c r="E867" s="64">
        <f t="shared" si="97"/>
        <v>811.81407083053</v>
      </c>
      <c r="F867" s="15">
        <f>IF(E866&gt;'Fashring Assumptions'!$Q$13,0,'Fashring Assumptions'!$Q$12)</f>
        <v>0</v>
      </c>
      <c r="G867" s="15">
        <v>531</v>
      </c>
      <c r="H867" s="15">
        <f t="shared" si="98"/>
        <v>0</v>
      </c>
      <c r="I867" s="15">
        <f t="shared" si="96"/>
        <v>0</v>
      </c>
      <c r="J867" s="58">
        <f>'Fashring Assumptions'!$M$7*'Fashring Counterfactual'!F867</f>
        <v>0</v>
      </c>
      <c r="K867" s="58">
        <f>'Fashring Assumptions'!$M$5*'Fashring Assumptions'!$M$7*'Fashring Counterfactual'!E867</f>
        <v>50.738379426908125</v>
      </c>
      <c r="L867" s="58">
        <f t="shared" si="99"/>
        <v>50.738379426908125</v>
      </c>
    </row>
    <row r="868" spans="1:12" x14ac:dyDescent="0.3">
      <c r="A868" s="60">
        <v>43236</v>
      </c>
      <c r="B868" s="15">
        <f t="shared" si="93"/>
        <v>2018</v>
      </c>
      <c r="C868" s="15">
        <f t="shared" si="94"/>
        <v>5</v>
      </c>
      <c r="D868" s="15">
        <f t="shared" si="95"/>
        <v>16</v>
      </c>
      <c r="E868" s="64">
        <f t="shared" si="97"/>
        <v>4441.9641020604831</v>
      </c>
      <c r="F868" s="15">
        <f>IF(E867&gt;'Fashring Assumptions'!$Q$13,0,'Fashring Assumptions'!$Q$12)</f>
        <v>4292.1500312299531</v>
      </c>
      <c r="G868" s="15">
        <v>662</v>
      </c>
      <c r="H868" s="15">
        <f t="shared" si="98"/>
        <v>1</v>
      </c>
      <c r="I868" s="15">
        <f t="shared" si="96"/>
        <v>1000</v>
      </c>
      <c r="J868" s="58">
        <f>'Fashring Assumptions'!$M$7*'Fashring Counterfactual'!F868</f>
        <v>10730.375078074883</v>
      </c>
      <c r="K868" s="58">
        <f>'Fashring Assumptions'!$M$5*'Fashring Assumptions'!$M$7*'Fashring Counterfactual'!E868</f>
        <v>277.6227563787802</v>
      </c>
      <c r="L868" s="58">
        <f t="shared" si="99"/>
        <v>12007.997834453663</v>
      </c>
    </row>
    <row r="869" spans="1:12" x14ac:dyDescent="0.3">
      <c r="A869" s="60">
        <v>43237</v>
      </c>
      <c r="B869" s="15">
        <f t="shared" si="93"/>
        <v>2018</v>
      </c>
      <c r="C869" s="15">
        <f t="shared" si="94"/>
        <v>5</v>
      </c>
      <c r="D869" s="15">
        <f t="shared" si="95"/>
        <v>17</v>
      </c>
      <c r="E869" s="64">
        <f t="shared" si="97"/>
        <v>3909.9641020604831</v>
      </c>
      <c r="F869" s="15">
        <f>IF(E868&gt;'Fashring Assumptions'!$Q$13,0,'Fashring Assumptions'!$Q$12)</f>
        <v>0</v>
      </c>
      <c r="G869" s="15">
        <v>532</v>
      </c>
      <c r="H869" s="15">
        <f t="shared" si="98"/>
        <v>0</v>
      </c>
      <c r="I869" s="15">
        <f t="shared" si="96"/>
        <v>0</v>
      </c>
      <c r="J869" s="58">
        <f>'Fashring Assumptions'!$M$7*'Fashring Counterfactual'!F869</f>
        <v>0</v>
      </c>
      <c r="K869" s="58">
        <f>'Fashring Assumptions'!$M$5*'Fashring Assumptions'!$M$7*'Fashring Counterfactual'!E869</f>
        <v>244.3727563787802</v>
      </c>
      <c r="L869" s="58">
        <f t="shared" si="99"/>
        <v>244.3727563787802</v>
      </c>
    </row>
    <row r="870" spans="1:12" x14ac:dyDescent="0.3">
      <c r="A870" s="60">
        <v>43238</v>
      </c>
      <c r="B870" s="15">
        <f t="shared" si="93"/>
        <v>2018</v>
      </c>
      <c r="C870" s="15">
        <f t="shared" si="94"/>
        <v>5</v>
      </c>
      <c r="D870" s="15">
        <f t="shared" si="95"/>
        <v>18</v>
      </c>
      <c r="E870" s="64">
        <f t="shared" si="97"/>
        <v>3399.9641020604831</v>
      </c>
      <c r="F870" s="15">
        <f>IF(E869&gt;'Fashring Assumptions'!$Q$13,0,'Fashring Assumptions'!$Q$12)</f>
        <v>0</v>
      </c>
      <c r="G870" s="15">
        <v>510</v>
      </c>
      <c r="H870" s="15">
        <f t="shared" si="98"/>
        <v>0</v>
      </c>
      <c r="I870" s="15">
        <f t="shared" si="96"/>
        <v>0</v>
      </c>
      <c r="J870" s="58">
        <f>'Fashring Assumptions'!$M$7*'Fashring Counterfactual'!F870</f>
        <v>0</v>
      </c>
      <c r="K870" s="58">
        <f>'Fashring Assumptions'!$M$5*'Fashring Assumptions'!$M$7*'Fashring Counterfactual'!E870</f>
        <v>212.4977563787802</v>
      </c>
      <c r="L870" s="58">
        <f t="shared" si="99"/>
        <v>212.4977563787802</v>
      </c>
    </row>
    <row r="871" spans="1:12" x14ac:dyDescent="0.3">
      <c r="A871" s="60">
        <v>43239</v>
      </c>
      <c r="B871" s="15">
        <f t="shared" si="93"/>
        <v>2018</v>
      </c>
      <c r="C871" s="15">
        <f t="shared" si="94"/>
        <v>5</v>
      </c>
      <c r="D871" s="15">
        <f t="shared" si="95"/>
        <v>19</v>
      </c>
      <c r="E871" s="64">
        <f t="shared" si="97"/>
        <v>2860.9641020604831</v>
      </c>
      <c r="F871" s="15">
        <f>IF(E870&gt;'Fashring Assumptions'!$Q$13,0,'Fashring Assumptions'!$Q$12)</f>
        <v>0</v>
      </c>
      <c r="G871" s="15">
        <v>539</v>
      </c>
      <c r="H871" s="15">
        <f t="shared" si="98"/>
        <v>0</v>
      </c>
      <c r="I871" s="15">
        <f t="shared" si="96"/>
        <v>0</v>
      </c>
      <c r="J871" s="58">
        <f>'Fashring Assumptions'!$M$7*'Fashring Counterfactual'!F871</f>
        <v>0</v>
      </c>
      <c r="K871" s="58">
        <f>'Fashring Assumptions'!$M$5*'Fashring Assumptions'!$M$7*'Fashring Counterfactual'!E871</f>
        <v>178.8102563787802</v>
      </c>
      <c r="L871" s="58">
        <f t="shared" si="99"/>
        <v>178.8102563787802</v>
      </c>
    </row>
    <row r="872" spans="1:12" x14ac:dyDescent="0.3">
      <c r="A872" s="60">
        <v>43240</v>
      </c>
      <c r="B872" s="15">
        <f t="shared" si="93"/>
        <v>2018</v>
      </c>
      <c r="C872" s="15">
        <f t="shared" si="94"/>
        <v>5</v>
      </c>
      <c r="D872" s="15">
        <f t="shared" si="95"/>
        <v>20</v>
      </c>
      <c r="E872" s="64">
        <f t="shared" si="97"/>
        <v>2235.9641020604831</v>
      </c>
      <c r="F872" s="15">
        <f>IF(E871&gt;'Fashring Assumptions'!$Q$13,0,'Fashring Assumptions'!$Q$12)</f>
        <v>0</v>
      </c>
      <c r="G872" s="15">
        <v>625</v>
      </c>
      <c r="H872" s="15">
        <f t="shared" si="98"/>
        <v>0</v>
      </c>
      <c r="I872" s="15">
        <f t="shared" si="96"/>
        <v>0</v>
      </c>
      <c r="J872" s="58">
        <f>'Fashring Assumptions'!$M$7*'Fashring Counterfactual'!F872</f>
        <v>0</v>
      </c>
      <c r="K872" s="58">
        <f>'Fashring Assumptions'!$M$5*'Fashring Assumptions'!$M$7*'Fashring Counterfactual'!E872</f>
        <v>139.7477563787802</v>
      </c>
      <c r="L872" s="58">
        <f t="shared" si="99"/>
        <v>139.7477563787802</v>
      </c>
    </row>
    <row r="873" spans="1:12" x14ac:dyDescent="0.3">
      <c r="A873" s="60">
        <v>43241</v>
      </c>
      <c r="B873" s="15">
        <f t="shared" si="93"/>
        <v>2018</v>
      </c>
      <c r="C873" s="15">
        <f t="shared" si="94"/>
        <v>5</v>
      </c>
      <c r="D873" s="15">
        <f t="shared" si="95"/>
        <v>21</v>
      </c>
      <c r="E873" s="64">
        <f t="shared" si="97"/>
        <v>1705.9641020604831</v>
      </c>
      <c r="F873" s="15">
        <f>IF(E872&gt;'Fashring Assumptions'!$Q$13,0,'Fashring Assumptions'!$Q$12)</f>
        <v>0</v>
      </c>
      <c r="G873" s="15">
        <v>530</v>
      </c>
      <c r="H873" s="15">
        <f t="shared" si="98"/>
        <v>0</v>
      </c>
      <c r="I873" s="15">
        <f t="shared" si="96"/>
        <v>0</v>
      </c>
      <c r="J873" s="58">
        <f>'Fashring Assumptions'!$M$7*'Fashring Counterfactual'!F873</f>
        <v>0</v>
      </c>
      <c r="K873" s="58">
        <f>'Fashring Assumptions'!$M$5*'Fashring Assumptions'!$M$7*'Fashring Counterfactual'!E873</f>
        <v>106.6227563787802</v>
      </c>
      <c r="L873" s="58">
        <f t="shared" si="99"/>
        <v>106.6227563787802</v>
      </c>
    </row>
    <row r="874" spans="1:12" x14ac:dyDescent="0.3">
      <c r="A874" s="60">
        <v>43242</v>
      </c>
      <c r="B874" s="15">
        <f t="shared" si="93"/>
        <v>2018</v>
      </c>
      <c r="C874" s="15">
        <f t="shared" si="94"/>
        <v>5</v>
      </c>
      <c r="D874" s="15">
        <f t="shared" si="95"/>
        <v>22</v>
      </c>
      <c r="E874" s="64">
        <f t="shared" si="97"/>
        <v>1032.9641020604831</v>
      </c>
      <c r="F874" s="15">
        <f>IF(E873&gt;'Fashring Assumptions'!$Q$13,0,'Fashring Assumptions'!$Q$12)</f>
        <v>0</v>
      </c>
      <c r="G874" s="15">
        <v>673</v>
      </c>
      <c r="H874" s="15">
        <f t="shared" si="98"/>
        <v>0</v>
      </c>
      <c r="I874" s="15">
        <f t="shared" si="96"/>
        <v>0</v>
      </c>
      <c r="J874" s="58">
        <f>'Fashring Assumptions'!$M$7*'Fashring Counterfactual'!F874</f>
        <v>0</v>
      </c>
      <c r="K874" s="58">
        <f>'Fashring Assumptions'!$M$5*'Fashring Assumptions'!$M$7*'Fashring Counterfactual'!E874</f>
        <v>64.560256378780196</v>
      </c>
      <c r="L874" s="58">
        <f t="shared" si="99"/>
        <v>64.560256378780196</v>
      </c>
    </row>
    <row r="875" spans="1:12" x14ac:dyDescent="0.3">
      <c r="A875" s="60">
        <v>43243</v>
      </c>
      <c r="B875" s="15">
        <f t="shared" si="93"/>
        <v>2018</v>
      </c>
      <c r="C875" s="15">
        <f t="shared" si="94"/>
        <v>5</v>
      </c>
      <c r="D875" s="15">
        <f t="shared" si="95"/>
        <v>23</v>
      </c>
      <c r="E875" s="64">
        <f t="shared" si="97"/>
        <v>4712.1141332904363</v>
      </c>
      <c r="F875" s="15">
        <f>IF(E874&gt;'Fashring Assumptions'!$Q$13,0,'Fashring Assumptions'!$Q$12)</f>
        <v>4292.1500312299531</v>
      </c>
      <c r="G875" s="15">
        <v>613</v>
      </c>
      <c r="H875" s="15">
        <f t="shared" si="98"/>
        <v>1</v>
      </c>
      <c r="I875" s="15">
        <f t="shared" si="96"/>
        <v>1000</v>
      </c>
      <c r="J875" s="58">
        <f>'Fashring Assumptions'!$M$7*'Fashring Counterfactual'!F875</f>
        <v>10730.375078074883</v>
      </c>
      <c r="K875" s="58">
        <f>'Fashring Assumptions'!$M$5*'Fashring Assumptions'!$M$7*'Fashring Counterfactual'!E875</f>
        <v>294.50713333065227</v>
      </c>
      <c r="L875" s="58">
        <f t="shared" si="99"/>
        <v>12024.882211405535</v>
      </c>
    </row>
    <row r="876" spans="1:12" x14ac:dyDescent="0.3">
      <c r="A876" s="60">
        <v>43244</v>
      </c>
      <c r="B876" s="15">
        <f t="shared" si="93"/>
        <v>2018</v>
      </c>
      <c r="C876" s="15">
        <f t="shared" si="94"/>
        <v>5</v>
      </c>
      <c r="D876" s="15">
        <f t="shared" si="95"/>
        <v>24</v>
      </c>
      <c r="E876" s="64">
        <f t="shared" si="97"/>
        <v>4132.1141332904363</v>
      </c>
      <c r="F876" s="15">
        <f>IF(E875&gt;'Fashring Assumptions'!$Q$13,0,'Fashring Assumptions'!$Q$12)</f>
        <v>0</v>
      </c>
      <c r="G876" s="15">
        <v>580</v>
      </c>
      <c r="H876" s="15">
        <f t="shared" si="98"/>
        <v>0</v>
      </c>
      <c r="I876" s="15">
        <f t="shared" si="96"/>
        <v>0</v>
      </c>
      <c r="J876" s="58">
        <f>'Fashring Assumptions'!$M$7*'Fashring Counterfactual'!F876</f>
        <v>0</v>
      </c>
      <c r="K876" s="58">
        <f>'Fashring Assumptions'!$M$5*'Fashring Assumptions'!$M$7*'Fashring Counterfactual'!E876</f>
        <v>258.25713333065227</v>
      </c>
      <c r="L876" s="58">
        <f t="shared" si="99"/>
        <v>258.25713333065227</v>
      </c>
    </row>
    <row r="877" spans="1:12" x14ac:dyDescent="0.3">
      <c r="A877" s="60">
        <v>43245</v>
      </c>
      <c r="B877" s="15">
        <f t="shared" si="93"/>
        <v>2018</v>
      </c>
      <c r="C877" s="15">
        <f t="shared" si="94"/>
        <v>5</v>
      </c>
      <c r="D877" s="15">
        <f t="shared" si="95"/>
        <v>25</v>
      </c>
      <c r="E877" s="64">
        <f t="shared" si="97"/>
        <v>3600.1141332904363</v>
      </c>
      <c r="F877" s="15">
        <f>IF(E876&gt;'Fashring Assumptions'!$Q$13,0,'Fashring Assumptions'!$Q$12)</f>
        <v>0</v>
      </c>
      <c r="G877" s="15">
        <v>532</v>
      </c>
      <c r="H877" s="15">
        <f t="shared" si="98"/>
        <v>0</v>
      </c>
      <c r="I877" s="15">
        <f t="shared" si="96"/>
        <v>0</v>
      </c>
      <c r="J877" s="58">
        <f>'Fashring Assumptions'!$M$7*'Fashring Counterfactual'!F877</f>
        <v>0</v>
      </c>
      <c r="K877" s="58">
        <f>'Fashring Assumptions'!$M$5*'Fashring Assumptions'!$M$7*'Fashring Counterfactual'!E877</f>
        <v>225.00713333065227</v>
      </c>
      <c r="L877" s="58">
        <f t="shared" si="99"/>
        <v>225.00713333065227</v>
      </c>
    </row>
    <row r="878" spans="1:12" x14ac:dyDescent="0.3">
      <c r="A878" s="60">
        <v>43246</v>
      </c>
      <c r="B878" s="15">
        <f t="shared" si="93"/>
        <v>2018</v>
      </c>
      <c r="C878" s="15">
        <f t="shared" si="94"/>
        <v>5</v>
      </c>
      <c r="D878" s="15">
        <f t="shared" si="95"/>
        <v>26</v>
      </c>
      <c r="E878" s="64">
        <f t="shared" si="97"/>
        <v>3023.1141332904363</v>
      </c>
      <c r="F878" s="15">
        <f>IF(E877&gt;'Fashring Assumptions'!$Q$13,0,'Fashring Assumptions'!$Q$12)</f>
        <v>0</v>
      </c>
      <c r="G878" s="15">
        <v>577</v>
      </c>
      <c r="H878" s="15">
        <f t="shared" si="98"/>
        <v>0</v>
      </c>
      <c r="I878" s="15">
        <f t="shared" si="96"/>
        <v>0</v>
      </c>
      <c r="J878" s="58">
        <f>'Fashring Assumptions'!$M$7*'Fashring Counterfactual'!F878</f>
        <v>0</v>
      </c>
      <c r="K878" s="58">
        <f>'Fashring Assumptions'!$M$5*'Fashring Assumptions'!$M$7*'Fashring Counterfactual'!E878</f>
        <v>188.94463333065227</v>
      </c>
      <c r="L878" s="58">
        <f t="shared" si="99"/>
        <v>188.94463333065227</v>
      </c>
    </row>
    <row r="879" spans="1:12" x14ac:dyDescent="0.3">
      <c r="A879" s="60">
        <v>43247</v>
      </c>
      <c r="B879" s="15">
        <f t="shared" si="93"/>
        <v>2018</v>
      </c>
      <c r="C879" s="15">
        <f t="shared" si="94"/>
        <v>5</v>
      </c>
      <c r="D879" s="15">
        <f t="shared" si="95"/>
        <v>27</v>
      </c>
      <c r="E879" s="64">
        <f t="shared" si="97"/>
        <v>2442.1141332904363</v>
      </c>
      <c r="F879" s="15">
        <f>IF(E878&gt;'Fashring Assumptions'!$Q$13,0,'Fashring Assumptions'!$Q$12)</f>
        <v>0</v>
      </c>
      <c r="G879" s="15">
        <v>581</v>
      </c>
      <c r="H879" s="15">
        <f t="shared" si="98"/>
        <v>0</v>
      </c>
      <c r="I879" s="15">
        <f t="shared" si="96"/>
        <v>0</v>
      </c>
      <c r="J879" s="58">
        <f>'Fashring Assumptions'!$M$7*'Fashring Counterfactual'!F879</f>
        <v>0</v>
      </c>
      <c r="K879" s="58">
        <f>'Fashring Assumptions'!$M$5*'Fashring Assumptions'!$M$7*'Fashring Counterfactual'!E879</f>
        <v>152.63213333065227</v>
      </c>
      <c r="L879" s="58">
        <f t="shared" si="99"/>
        <v>152.63213333065227</v>
      </c>
    </row>
    <row r="880" spans="1:12" x14ac:dyDescent="0.3">
      <c r="A880" s="60">
        <v>43248</v>
      </c>
      <c r="B880" s="15">
        <f t="shared" si="93"/>
        <v>2018</v>
      </c>
      <c r="C880" s="15">
        <f t="shared" si="94"/>
        <v>5</v>
      </c>
      <c r="D880" s="15">
        <f t="shared" si="95"/>
        <v>28</v>
      </c>
      <c r="E880" s="64">
        <f t="shared" si="97"/>
        <v>1877.1141332904363</v>
      </c>
      <c r="F880" s="15">
        <f>IF(E879&gt;'Fashring Assumptions'!$Q$13,0,'Fashring Assumptions'!$Q$12)</f>
        <v>0</v>
      </c>
      <c r="G880" s="15">
        <v>565</v>
      </c>
      <c r="H880" s="15">
        <f t="shared" si="98"/>
        <v>0</v>
      </c>
      <c r="I880" s="15">
        <f t="shared" si="96"/>
        <v>0</v>
      </c>
      <c r="J880" s="58">
        <f>'Fashring Assumptions'!$M$7*'Fashring Counterfactual'!F880</f>
        <v>0</v>
      </c>
      <c r="K880" s="58">
        <f>'Fashring Assumptions'!$M$5*'Fashring Assumptions'!$M$7*'Fashring Counterfactual'!E880</f>
        <v>117.31963333065227</v>
      </c>
      <c r="L880" s="58">
        <f t="shared" si="99"/>
        <v>117.31963333065227</v>
      </c>
    </row>
    <row r="881" spans="1:12" x14ac:dyDescent="0.3">
      <c r="A881" s="60">
        <v>43249</v>
      </c>
      <c r="B881" s="15">
        <f t="shared" si="93"/>
        <v>2018</v>
      </c>
      <c r="C881" s="15">
        <f t="shared" si="94"/>
        <v>5</v>
      </c>
      <c r="D881" s="15">
        <f t="shared" si="95"/>
        <v>29</v>
      </c>
      <c r="E881" s="64">
        <f t="shared" si="97"/>
        <v>1235.1141332904363</v>
      </c>
      <c r="F881" s="15">
        <f>IF(E880&gt;'Fashring Assumptions'!$Q$13,0,'Fashring Assumptions'!$Q$12)</f>
        <v>0</v>
      </c>
      <c r="G881" s="15">
        <v>642</v>
      </c>
      <c r="H881" s="15">
        <f t="shared" si="98"/>
        <v>0</v>
      </c>
      <c r="I881" s="15">
        <f t="shared" si="96"/>
        <v>0</v>
      </c>
      <c r="J881" s="58">
        <f>'Fashring Assumptions'!$M$7*'Fashring Counterfactual'!F881</f>
        <v>0</v>
      </c>
      <c r="K881" s="58">
        <f>'Fashring Assumptions'!$M$5*'Fashring Assumptions'!$M$7*'Fashring Counterfactual'!E881</f>
        <v>77.194633330652266</v>
      </c>
      <c r="L881" s="58">
        <f t="shared" si="99"/>
        <v>77.194633330652266</v>
      </c>
    </row>
    <row r="882" spans="1:12" x14ac:dyDescent="0.3">
      <c r="A882" s="60">
        <v>43250</v>
      </c>
      <c r="B882" s="15">
        <f t="shared" si="93"/>
        <v>2018</v>
      </c>
      <c r="C882" s="15">
        <f t="shared" si="94"/>
        <v>5</v>
      </c>
      <c r="D882" s="15">
        <f t="shared" si="95"/>
        <v>30</v>
      </c>
      <c r="E882" s="64">
        <f t="shared" si="97"/>
        <v>4930.2641645203894</v>
      </c>
      <c r="F882" s="15">
        <f>IF(E881&gt;'Fashring Assumptions'!$Q$13,0,'Fashring Assumptions'!$Q$12)</f>
        <v>4292.1500312299531</v>
      </c>
      <c r="G882" s="15">
        <v>597</v>
      </c>
      <c r="H882" s="15">
        <f t="shared" si="98"/>
        <v>1</v>
      </c>
      <c r="I882" s="15">
        <f t="shared" si="96"/>
        <v>1000</v>
      </c>
      <c r="J882" s="58">
        <f>'Fashring Assumptions'!$M$7*'Fashring Counterfactual'!F882</f>
        <v>10730.375078074883</v>
      </c>
      <c r="K882" s="58">
        <f>'Fashring Assumptions'!$M$5*'Fashring Assumptions'!$M$7*'Fashring Counterfactual'!E882</f>
        <v>308.14151028252434</v>
      </c>
      <c r="L882" s="58">
        <f t="shared" si="99"/>
        <v>12038.516588357408</v>
      </c>
    </row>
    <row r="883" spans="1:12" x14ac:dyDescent="0.3">
      <c r="A883" s="60">
        <v>43251</v>
      </c>
      <c r="B883" s="15">
        <f t="shared" si="93"/>
        <v>2018</v>
      </c>
      <c r="C883" s="15">
        <f t="shared" si="94"/>
        <v>5</v>
      </c>
      <c r="D883" s="15">
        <f t="shared" si="95"/>
        <v>31</v>
      </c>
      <c r="E883" s="64">
        <f t="shared" si="97"/>
        <v>4378.2641645203894</v>
      </c>
      <c r="F883" s="15">
        <f>IF(E882&gt;'Fashring Assumptions'!$Q$13,0,'Fashring Assumptions'!$Q$12)</f>
        <v>0</v>
      </c>
      <c r="G883" s="15">
        <v>552</v>
      </c>
      <c r="H883" s="15">
        <f t="shared" si="98"/>
        <v>0</v>
      </c>
      <c r="I883" s="15">
        <f t="shared" si="96"/>
        <v>0</v>
      </c>
      <c r="J883" s="58">
        <f>'Fashring Assumptions'!$M$7*'Fashring Counterfactual'!F883</f>
        <v>0</v>
      </c>
      <c r="K883" s="58">
        <f>'Fashring Assumptions'!$M$5*'Fashring Assumptions'!$M$7*'Fashring Counterfactual'!E883</f>
        <v>273.64151028252434</v>
      </c>
      <c r="L883" s="58">
        <f t="shared" si="99"/>
        <v>273.64151028252434</v>
      </c>
    </row>
    <row r="884" spans="1:12" x14ac:dyDescent="0.3">
      <c r="A884" s="60">
        <v>43252</v>
      </c>
      <c r="B884" s="15">
        <f t="shared" si="93"/>
        <v>2018</v>
      </c>
      <c r="C884" s="15">
        <f t="shared" si="94"/>
        <v>6</v>
      </c>
      <c r="D884" s="15">
        <f t="shared" si="95"/>
        <v>1</v>
      </c>
      <c r="E884" s="64">
        <f t="shared" si="97"/>
        <v>3783.2641645203894</v>
      </c>
      <c r="F884" s="15">
        <f>IF(E883&gt;'Fashring Assumptions'!$Q$13,0,'Fashring Assumptions'!$Q$12)</f>
        <v>0</v>
      </c>
      <c r="G884" s="15">
        <v>595</v>
      </c>
      <c r="H884" s="15">
        <f t="shared" si="98"/>
        <v>0</v>
      </c>
      <c r="I884" s="15">
        <f t="shared" si="96"/>
        <v>0</v>
      </c>
      <c r="J884" s="58">
        <f>'Fashring Assumptions'!$M$7*'Fashring Counterfactual'!F884</f>
        <v>0</v>
      </c>
      <c r="K884" s="58">
        <f>'Fashring Assumptions'!$M$5*'Fashring Assumptions'!$M$7*'Fashring Counterfactual'!E884</f>
        <v>236.45401028252434</v>
      </c>
      <c r="L884" s="58">
        <f t="shared" si="99"/>
        <v>236.45401028252434</v>
      </c>
    </row>
    <row r="885" spans="1:12" x14ac:dyDescent="0.3">
      <c r="A885" s="60">
        <v>43253</v>
      </c>
      <c r="B885" s="15">
        <f t="shared" si="93"/>
        <v>2018</v>
      </c>
      <c r="C885" s="15">
        <f t="shared" si="94"/>
        <v>6</v>
      </c>
      <c r="D885" s="15">
        <f t="shared" si="95"/>
        <v>2</v>
      </c>
      <c r="E885" s="64">
        <f t="shared" si="97"/>
        <v>3202.2641645203894</v>
      </c>
      <c r="F885" s="15">
        <f>IF(E884&gt;'Fashring Assumptions'!$Q$13,0,'Fashring Assumptions'!$Q$12)</f>
        <v>0</v>
      </c>
      <c r="G885" s="15">
        <v>581</v>
      </c>
      <c r="H885" s="15">
        <f t="shared" si="98"/>
        <v>0</v>
      </c>
      <c r="I885" s="15">
        <f t="shared" si="96"/>
        <v>0</v>
      </c>
      <c r="J885" s="58">
        <f>'Fashring Assumptions'!$M$7*'Fashring Counterfactual'!F885</f>
        <v>0</v>
      </c>
      <c r="K885" s="58">
        <f>'Fashring Assumptions'!$M$5*'Fashring Assumptions'!$M$7*'Fashring Counterfactual'!E885</f>
        <v>200.14151028252434</v>
      </c>
      <c r="L885" s="58">
        <f t="shared" si="99"/>
        <v>200.14151028252434</v>
      </c>
    </row>
    <row r="886" spans="1:12" x14ac:dyDescent="0.3">
      <c r="A886" s="60">
        <v>43254</v>
      </c>
      <c r="B886" s="15">
        <f t="shared" si="93"/>
        <v>2018</v>
      </c>
      <c r="C886" s="15">
        <f t="shared" si="94"/>
        <v>6</v>
      </c>
      <c r="D886" s="15">
        <f t="shared" si="95"/>
        <v>3</v>
      </c>
      <c r="E886" s="64">
        <f t="shared" si="97"/>
        <v>2578.2641645203894</v>
      </c>
      <c r="F886" s="15">
        <f>IF(E885&gt;'Fashring Assumptions'!$Q$13,0,'Fashring Assumptions'!$Q$12)</f>
        <v>0</v>
      </c>
      <c r="G886" s="15">
        <v>624</v>
      </c>
      <c r="H886" s="15">
        <f t="shared" si="98"/>
        <v>0</v>
      </c>
      <c r="I886" s="15">
        <f t="shared" si="96"/>
        <v>0</v>
      </c>
      <c r="J886" s="58">
        <f>'Fashring Assumptions'!$M$7*'Fashring Counterfactual'!F886</f>
        <v>0</v>
      </c>
      <c r="K886" s="58">
        <f>'Fashring Assumptions'!$M$5*'Fashring Assumptions'!$M$7*'Fashring Counterfactual'!E886</f>
        <v>161.14151028252434</v>
      </c>
      <c r="L886" s="58">
        <f t="shared" si="99"/>
        <v>161.14151028252434</v>
      </c>
    </row>
    <row r="887" spans="1:12" x14ac:dyDescent="0.3">
      <c r="A887" s="60">
        <v>43255</v>
      </c>
      <c r="B887" s="15">
        <f t="shared" si="93"/>
        <v>2018</v>
      </c>
      <c r="C887" s="15">
        <f t="shared" si="94"/>
        <v>6</v>
      </c>
      <c r="D887" s="15">
        <f t="shared" si="95"/>
        <v>4</v>
      </c>
      <c r="E887" s="64">
        <f t="shared" si="97"/>
        <v>2010.2641645203894</v>
      </c>
      <c r="F887" s="15">
        <f>IF(E886&gt;'Fashring Assumptions'!$Q$13,0,'Fashring Assumptions'!$Q$12)</f>
        <v>0</v>
      </c>
      <c r="G887" s="15">
        <v>568</v>
      </c>
      <c r="H887" s="15">
        <f t="shared" si="98"/>
        <v>0</v>
      </c>
      <c r="I887" s="15">
        <f t="shared" si="96"/>
        <v>0</v>
      </c>
      <c r="J887" s="58">
        <f>'Fashring Assumptions'!$M$7*'Fashring Counterfactual'!F887</f>
        <v>0</v>
      </c>
      <c r="K887" s="58">
        <f>'Fashring Assumptions'!$M$5*'Fashring Assumptions'!$M$7*'Fashring Counterfactual'!E887</f>
        <v>125.64151028252434</v>
      </c>
      <c r="L887" s="58">
        <f t="shared" si="99"/>
        <v>125.64151028252434</v>
      </c>
    </row>
    <row r="888" spans="1:12" x14ac:dyDescent="0.3">
      <c r="A888" s="60">
        <v>43256</v>
      </c>
      <c r="B888" s="15">
        <f t="shared" si="93"/>
        <v>2018</v>
      </c>
      <c r="C888" s="15">
        <f t="shared" si="94"/>
        <v>6</v>
      </c>
      <c r="D888" s="15">
        <f t="shared" si="95"/>
        <v>5</v>
      </c>
      <c r="E888" s="64">
        <f t="shared" si="97"/>
        <v>1512.2641645203894</v>
      </c>
      <c r="F888" s="15">
        <f>IF(E887&gt;'Fashring Assumptions'!$Q$13,0,'Fashring Assumptions'!$Q$12)</f>
        <v>0</v>
      </c>
      <c r="G888" s="15">
        <v>498</v>
      </c>
      <c r="H888" s="15">
        <f t="shared" si="98"/>
        <v>0</v>
      </c>
      <c r="I888" s="15">
        <f t="shared" si="96"/>
        <v>0</v>
      </c>
      <c r="J888" s="58">
        <f>'Fashring Assumptions'!$M$7*'Fashring Counterfactual'!F888</f>
        <v>0</v>
      </c>
      <c r="K888" s="58">
        <f>'Fashring Assumptions'!$M$5*'Fashring Assumptions'!$M$7*'Fashring Counterfactual'!E888</f>
        <v>94.516510282524337</v>
      </c>
      <c r="L888" s="58">
        <f t="shared" si="99"/>
        <v>94.516510282524337</v>
      </c>
    </row>
    <row r="889" spans="1:12" x14ac:dyDescent="0.3">
      <c r="A889" s="60">
        <v>43257</v>
      </c>
      <c r="B889" s="15">
        <f t="shared" si="93"/>
        <v>2018</v>
      </c>
      <c r="C889" s="15">
        <f t="shared" si="94"/>
        <v>6</v>
      </c>
      <c r="D889" s="15">
        <f t="shared" si="95"/>
        <v>6</v>
      </c>
      <c r="E889" s="64">
        <f t="shared" si="97"/>
        <v>1037.2641645203894</v>
      </c>
      <c r="F889" s="15">
        <f>IF(E888&gt;'Fashring Assumptions'!$Q$13,0,'Fashring Assumptions'!$Q$12)</f>
        <v>0</v>
      </c>
      <c r="G889" s="15">
        <v>475</v>
      </c>
      <c r="H889" s="15">
        <f t="shared" si="98"/>
        <v>0</v>
      </c>
      <c r="I889" s="15">
        <f t="shared" si="96"/>
        <v>0</v>
      </c>
      <c r="J889" s="58">
        <f>'Fashring Assumptions'!$M$7*'Fashring Counterfactual'!F889</f>
        <v>0</v>
      </c>
      <c r="K889" s="58">
        <f>'Fashring Assumptions'!$M$5*'Fashring Assumptions'!$M$7*'Fashring Counterfactual'!E889</f>
        <v>64.829010282524337</v>
      </c>
      <c r="L889" s="58">
        <f t="shared" si="99"/>
        <v>64.829010282524337</v>
      </c>
    </row>
    <row r="890" spans="1:12" x14ac:dyDescent="0.3">
      <c r="A890" s="60">
        <v>43258</v>
      </c>
      <c r="B890" s="15">
        <f t="shared" si="93"/>
        <v>2018</v>
      </c>
      <c r="C890" s="15">
        <f t="shared" si="94"/>
        <v>6</v>
      </c>
      <c r="D890" s="15">
        <f t="shared" si="95"/>
        <v>7</v>
      </c>
      <c r="E890" s="64">
        <f t="shared" si="97"/>
        <v>4766.4141957503425</v>
      </c>
      <c r="F890" s="15">
        <f>IF(E889&gt;'Fashring Assumptions'!$Q$13,0,'Fashring Assumptions'!$Q$12)</f>
        <v>4292.1500312299531</v>
      </c>
      <c r="G890" s="15">
        <v>563</v>
      </c>
      <c r="H890" s="15">
        <f t="shared" si="98"/>
        <v>1</v>
      </c>
      <c r="I890" s="15">
        <f t="shared" si="96"/>
        <v>1000</v>
      </c>
      <c r="J890" s="58">
        <f>'Fashring Assumptions'!$M$7*'Fashring Counterfactual'!F890</f>
        <v>10730.375078074883</v>
      </c>
      <c r="K890" s="58">
        <f>'Fashring Assumptions'!$M$5*'Fashring Assumptions'!$M$7*'Fashring Counterfactual'!E890</f>
        <v>297.90088723439641</v>
      </c>
      <c r="L890" s="58">
        <f t="shared" si="99"/>
        <v>12028.27596530928</v>
      </c>
    </row>
    <row r="891" spans="1:12" x14ac:dyDescent="0.3">
      <c r="A891" s="60">
        <v>43259</v>
      </c>
      <c r="B891" s="15">
        <f t="shared" si="93"/>
        <v>2018</v>
      </c>
      <c r="C891" s="15">
        <f t="shared" si="94"/>
        <v>6</v>
      </c>
      <c r="D891" s="15">
        <f t="shared" si="95"/>
        <v>8</v>
      </c>
      <c r="E891" s="64">
        <f t="shared" si="97"/>
        <v>4207.4141957503425</v>
      </c>
      <c r="F891" s="15">
        <f>IF(E890&gt;'Fashring Assumptions'!$Q$13,0,'Fashring Assumptions'!$Q$12)</f>
        <v>0</v>
      </c>
      <c r="G891" s="15">
        <v>559</v>
      </c>
      <c r="H891" s="15">
        <f t="shared" si="98"/>
        <v>0</v>
      </c>
      <c r="I891" s="15">
        <f t="shared" si="96"/>
        <v>0</v>
      </c>
      <c r="J891" s="58">
        <f>'Fashring Assumptions'!$M$7*'Fashring Counterfactual'!F891</f>
        <v>0</v>
      </c>
      <c r="K891" s="58">
        <f>'Fashring Assumptions'!$M$5*'Fashring Assumptions'!$M$7*'Fashring Counterfactual'!E891</f>
        <v>262.96338723439641</v>
      </c>
      <c r="L891" s="58">
        <f t="shared" si="99"/>
        <v>262.96338723439641</v>
      </c>
    </row>
    <row r="892" spans="1:12" x14ac:dyDescent="0.3">
      <c r="A892" s="60">
        <v>43260</v>
      </c>
      <c r="B892" s="15">
        <f t="shared" si="93"/>
        <v>2018</v>
      </c>
      <c r="C892" s="15">
        <f t="shared" si="94"/>
        <v>6</v>
      </c>
      <c r="D892" s="15">
        <f t="shared" si="95"/>
        <v>9</v>
      </c>
      <c r="E892" s="64">
        <f t="shared" si="97"/>
        <v>3599.4141957503425</v>
      </c>
      <c r="F892" s="15">
        <f>IF(E891&gt;'Fashring Assumptions'!$Q$13,0,'Fashring Assumptions'!$Q$12)</f>
        <v>0</v>
      </c>
      <c r="G892" s="15">
        <v>608</v>
      </c>
      <c r="H892" s="15">
        <f t="shared" si="98"/>
        <v>0</v>
      </c>
      <c r="I892" s="15">
        <f t="shared" si="96"/>
        <v>0</v>
      </c>
      <c r="J892" s="58">
        <f>'Fashring Assumptions'!$M$7*'Fashring Counterfactual'!F892</f>
        <v>0</v>
      </c>
      <c r="K892" s="58">
        <f>'Fashring Assumptions'!$M$5*'Fashring Assumptions'!$M$7*'Fashring Counterfactual'!E892</f>
        <v>224.96338723439641</v>
      </c>
      <c r="L892" s="58">
        <f t="shared" si="99"/>
        <v>224.96338723439641</v>
      </c>
    </row>
    <row r="893" spans="1:12" x14ac:dyDescent="0.3">
      <c r="A893" s="60">
        <v>43261</v>
      </c>
      <c r="B893" s="15">
        <f t="shared" si="93"/>
        <v>2018</v>
      </c>
      <c r="C893" s="15">
        <f t="shared" si="94"/>
        <v>6</v>
      </c>
      <c r="D893" s="15">
        <f t="shared" si="95"/>
        <v>10</v>
      </c>
      <c r="E893" s="64">
        <f t="shared" si="97"/>
        <v>3045.4141957503425</v>
      </c>
      <c r="F893" s="15">
        <f>IF(E892&gt;'Fashring Assumptions'!$Q$13,0,'Fashring Assumptions'!$Q$12)</f>
        <v>0</v>
      </c>
      <c r="G893" s="15">
        <v>554</v>
      </c>
      <c r="H893" s="15">
        <f t="shared" si="98"/>
        <v>0</v>
      </c>
      <c r="I893" s="15">
        <f t="shared" si="96"/>
        <v>0</v>
      </c>
      <c r="J893" s="58">
        <f>'Fashring Assumptions'!$M$7*'Fashring Counterfactual'!F893</f>
        <v>0</v>
      </c>
      <c r="K893" s="58">
        <f>'Fashring Assumptions'!$M$5*'Fashring Assumptions'!$M$7*'Fashring Counterfactual'!E893</f>
        <v>190.33838723439641</v>
      </c>
      <c r="L893" s="58">
        <f t="shared" si="99"/>
        <v>190.33838723439641</v>
      </c>
    </row>
    <row r="894" spans="1:12" x14ac:dyDescent="0.3">
      <c r="A894" s="60">
        <v>43262</v>
      </c>
      <c r="B894" s="15">
        <f t="shared" si="93"/>
        <v>2018</v>
      </c>
      <c r="C894" s="15">
        <f t="shared" si="94"/>
        <v>6</v>
      </c>
      <c r="D894" s="15">
        <f t="shared" si="95"/>
        <v>11</v>
      </c>
      <c r="E894" s="64">
        <f t="shared" si="97"/>
        <v>2510.4141957503425</v>
      </c>
      <c r="F894" s="15">
        <f>IF(E893&gt;'Fashring Assumptions'!$Q$13,0,'Fashring Assumptions'!$Q$12)</f>
        <v>0</v>
      </c>
      <c r="G894" s="15">
        <v>535</v>
      </c>
      <c r="H894" s="15">
        <f t="shared" si="98"/>
        <v>0</v>
      </c>
      <c r="I894" s="15">
        <f t="shared" si="96"/>
        <v>0</v>
      </c>
      <c r="J894" s="58">
        <f>'Fashring Assumptions'!$M$7*'Fashring Counterfactual'!F894</f>
        <v>0</v>
      </c>
      <c r="K894" s="58">
        <f>'Fashring Assumptions'!$M$5*'Fashring Assumptions'!$M$7*'Fashring Counterfactual'!E894</f>
        <v>156.90088723439641</v>
      </c>
      <c r="L894" s="58">
        <f t="shared" si="99"/>
        <v>156.90088723439641</v>
      </c>
    </row>
    <row r="895" spans="1:12" x14ac:dyDescent="0.3">
      <c r="A895" s="60">
        <v>43263</v>
      </c>
      <c r="B895" s="15">
        <f t="shared" si="93"/>
        <v>2018</v>
      </c>
      <c r="C895" s="15">
        <f t="shared" si="94"/>
        <v>6</v>
      </c>
      <c r="D895" s="15">
        <f t="shared" si="95"/>
        <v>12</v>
      </c>
      <c r="E895" s="64">
        <f t="shared" si="97"/>
        <v>1935.4141957503425</v>
      </c>
      <c r="F895" s="15">
        <f>IF(E894&gt;'Fashring Assumptions'!$Q$13,0,'Fashring Assumptions'!$Q$12)</f>
        <v>0</v>
      </c>
      <c r="G895" s="15">
        <v>575</v>
      </c>
      <c r="H895" s="15">
        <f t="shared" si="98"/>
        <v>0</v>
      </c>
      <c r="I895" s="15">
        <f t="shared" si="96"/>
        <v>0</v>
      </c>
      <c r="J895" s="58">
        <f>'Fashring Assumptions'!$M$7*'Fashring Counterfactual'!F895</f>
        <v>0</v>
      </c>
      <c r="K895" s="58">
        <f>'Fashring Assumptions'!$M$5*'Fashring Assumptions'!$M$7*'Fashring Counterfactual'!E895</f>
        <v>120.96338723439641</v>
      </c>
      <c r="L895" s="58">
        <f t="shared" si="99"/>
        <v>120.96338723439641</v>
      </c>
    </row>
    <row r="896" spans="1:12" x14ac:dyDescent="0.3">
      <c r="A896" s="60">
        <v>43264</v>
      </c>
      <c r="B896" s="15">
        <f t="shared" si="93"/>
        <v>2018</v>
      </c>
      <c r="C896" s="15">
        <f t="shared" si="94"/>
        <v>6</v>
      </c>
      <c r="D896" s="15">
        <f t="shared" si="95"/>
        <v>13</v>
      </c>
      <c r="E896" s="64">
        <f t="shared" si="97"/>
        <v>1405.4141957503425</v>
      </c>
      <c r="F896" s="15">
        <f>IF(E895&gt;'Fashring Assumptions'!$Q$13,0,'Fashring Assumptions'!$Q$12)</f>
        <v>0</v>
      </c>
      <c r="G896" s="15">
        <v>530</v>
      </c>
      <c r="H896" s="15">
        <f t="shared" si="98"/>
        <v>0</v>
      </c>
      <c r="I896" s="15">
        <f t="shared" si="96"/>
        <v>0</v>
      </c>
      <c r="J896" s="58">
        <f>'Fashring Assumptions'!$M$7*'Fashring Counterfactual'!F896</f>
        <v>0</v>
      </c>
      <c r="K896" s="58">
        <f>'Fashring Assumptions'!$M$5*'Fashring Assumptions'!$M$7*'Fashring Counterfactual'!E896</f>
        <v>87.838387234396407</v>
      </c>
      <c r="L896" s="58">
        <f t="shared" si="99"/>
        <v>87.838387234396407</v>
      </c>
    </row>
    <row r="897" spans="1:12" x14ac:dyDescent="0.3">
      <c r="A897" s="60">
        <v>43265</v>
      </c>
      <c r="B897" s="15">
        <f t="shared" si="93"/>
        <v>2018</v>
      </c>
      <c r="C897" s="15">
        <f t="shared" si="94"/>
        <v>6</v>
      </c>
      <c r="D897" s="15">
        <f t="shared" si="95"/>
        <v>14</v>
      </c>
      <c r="E897" s="64">
        <f t="shared" si="97"/>
        <v>918.41419575034251</v>
      </c>
      <c r="F897" s="15">
        <f>IF(E896&gt;'Fashring Assumptions'!$Q$13,0,'Fashring Assumptions'!$Q$12)</f>
        <v>0</v>
      </c>
      <c r="G897" s="15">
        <v>487</v>
      </c>
      <c r="H897" s="15">
        <f t="shared" si="98"/>
        <v>0</v>
      </c>
      <c r="I897" s="15">
        <f t="shared" si="96"/>
        <v>0</v>
      </c>
      <c r="J897" s="58">
        <f>'Fashring Assumptions'!$M$7*'Fashring Counterfactual'!F897</f>
        <v>0</v>
      </c>
      <c r="K897" s="58">
        <f>'Fashring Assumptions'!$M$5*'Fashring Assumptions'!$M$7*'Fashring Counterfactual'!E897</f>
        <v>57.400887234396407</v>
      </c>
      <c r="L897" s="58">
        <f t="shared" si="99"/>
        <v>57.400887234396407</v>
      </c>
    </row>
    <row r="898" spans="1:12" x14ac:dyDescent="0.3">
      <c r="A898" s="60">
        <v>43266</v>
      </c>
      <c r="B898" s="15">
        <f t="shared" si="93"/>
        <v>2018</v>
      </c>
      <c r="C898" s="15">
        <f t="shared" si="94"/>
        <v>6</v>
      </c>
      <c r="D898" s="15">
        <f t="shared" si="95"/>
        <v>15</v>
      </c>
      <c r="E898" s="64">
        <f t="shared" si="97"/>
        <v>4624.5642269802956</v>
      </c>
      <c r="F898" s="15">
        <f>IF(E897&gt;'Fashring Assumptions'!$Q$13,0,'Fashring Assumptions'!$Q$12)</f>
        <v>4292.1500312299531</v>
      </c>
      <c r="G898" s="15">
        <v>586</v>
      </c>
      <c r="H898" s="15">
        <f t="shared" si="98"/>
        <v>1</v>
      </c>
      <c r="I898" s="15">
        <f t="shared" si="96"/>
        <v>1000</v>
      </c>
      <c r="J898" s="58">
        <f>'Fashring Assumptions'!$M$7*'Fashring Counterfactual'!F898</f>
        <v>10730.375078074883</v>
      </c>
      <c r="K898" s="58">
        <f>'Fashring Assumptions'!$M$5*'Fashring Assumptions'!$M$7*'Fashring Counterfactual'!E898</f>
        <v>289.03526418626848</v>
      </c>
      <c r="L898" s="58">
        <f t="shared" si="99"/>
        <v>12019.410342261152</v>
      </c>
    </row>
    <row r="899" spans="1:12" x14ac:dyDescent="0.3">
      <c r="A899" s="60">
        <v>43267</v>
      </c>
      <c r="B899" s="15">
        <f t="shared" ref="B899:B962" si="100">YEAR(A899)</f>
        <v>2018</v>
      </c>
      <c r="C899" s="15">
        <f t="shared" ref="C899:C962" si="101">MONTH(A899)</f>
        <v>6</v>
      </c>
      <c r="D899" s="15">
        <f t="shared" ref="D899:D962" si="102">DAY(A899)</f>
        <v>16</v>
      </c>
      <c r="E899" s="64">
        <f t="shared" si="97"/>
        <v>3973.5642269802956</v>
      </c>
      <c r="F899" s="15">
        <f>IF(E898&gt;'Fashring Assumptions'!$Q$13,0,'Fashring Assumptions'!$Q$12)</f>
        <v>0</v>
      </c>
      <c r="G899" s="15">
        <v>651</v>
      </c>
      <c r="H899" s="15">
        <f t="shared" si="98"/>
        <v>0</v>
      </c>
      <c r="I899" s="15">
        <f t="shared" ref="I899:I962" si="103">1000*H899</f>
        <v>0</v>
      </c>
      <c r="J899" s="58">
        <f>'Fashring Assumptions'!$M$7*'Fashring Counterfactual'!F899</f>
        <v>0</v>
      </c>
      <c r="K899" s="58">
        <f>'Fashring Assumptions'!$M$5*'Fashring Assumptions'!$M$7*'Fashring Counterfactual'!E899</f>
        <v>248.34776418626848</v>
      </c>
      <c r="L899" s="58">
        <f t="shared" si="99"/>
        <v>248.34776418626848</v>
      </c>
    </row>
    <row r="900" spans="1:12" x14ac:dyDescent="0.3">
      <c r="A900" s="60">
        <v>43268</v>
      </c>
      <c r="B900" s="15">
        <f t="shared" si="100"/>
        <v>2018</v>
      </c>
      <c r="C900" s="15">
        <f t="shared" si="101"/>
        <v>6</v>
      </c>
      <c r="D900" s="15">
        <f t="shared" si="102"/>
        <v>17</v>
      </c>
      <c r="E900" s="64">
        <f t="shared" ref="E900:E963" si="104">E899-G900+F900</f>
        <v>3434.5642269802956</v>
      </c>
      <c r="F900" s="15">
        <f>IF(E899&gt;'Fashring Assumptions'!$Q$13,0,'Fashring Assumptions'!$Q$12)</f>
        <v>0</v>
      </c>
      <c r="G900" s="15">
        <v>539</v>
      </c>
      <c r="H900" s="15">
        <f t="shared" si="98"/>
        <v>0</v>
      </c>
      <c r="I900" s="15">
        <f t="shared" si="103"/>
        <v>0</v>
      </c>
      <c r="J900" s="58">
        <f>'Fashring Assumptions'!$M$7*'Fashring Counterfactual'!F900</f>
        <v>0</v>
      </c>
      <c r="K900" s="58">
        <f>'Fashring Assumptions'!$M$5*'Fashring Assumptions'!$M$7*'Fashring Counterfactual'!E900</f>
        <v>214.66026418626848</v>
      </c>
      <c r="L900" s="58">
        <f t="shared" si="99"/>
        <v>214.66026418626848</v>
      </c>
    </row>
    <row r="901" spans="1:12" x14ac:dyDescent="0.3">
      <c r="A901" s="60">
        <v>43269</v>
      </c>
      <c r="B901" s="15">
        <f t="shared" si="100"/>
        <v>2018</v>
      </c>
      <c r="C901" s="15">
        <f t="shared" si="101"/>
        <v>6</v>
      </c>
      <c r="D901" s="15">
        <f t="shared" si="102"/>
        <v>18</v>
      </c>
      <c r="E901" s="64">
        <f t="shared" si="104"/>
        <v>2881.5642269802956</v>
      </c>
      <c r="F901" s="15">
        <f>IF(E900&gt;'Fashring Assumptions'!$Q$13,0,'Fashring Assumptions'!$Q$12)</f>
        <v>0</v>
      </c>
      <c r="G901" s="15">
        <v>553</v>
      </c>
      <c r="H901" s="15">
        <f t="shared" si="98"/>
        <v>0</v>
      </c>
      <c r="I901" s="15">
        <f t="shared" si="103"/>
        <v>0</v>
      </c>
      <c r="J901" s="58">
        <f>'Fashring Assumptions'!$M$7*'Fashring Counterfactual'!F901</f>
        <v>0</v>
      </c>
      <c r="K901" s="58">
        <f>'Fashring Assumptions'!$M$5*'Fashring Assumptions'!$M$7*'Fashring Counterfactual'!E901</f>
        <v>180.09776418626848</v>
      </c>
      <c r="L901" s="58">
        <f t="shared" si="99"/>
        <v>180.09776418626848</v>
      </c>
    </row>
    <row r="902" spans="1:12" x14ac:dyDescent="0.3">
      <c r="A902" s="60">
        <v>43270</v>
      </c>
      <c r="B902" s="15">
        <f t="shared" si="100"/>
        <v>2018</v>
      </c>
      <c r="C902" s="15">
        <f t="shared" si="101"/>
        <v>6</v>
      </c>
      <c r="D902" s="15">
        <f t="shared" si="102"/>
        <v>19</v>
      </c>
      <c r="E902" s="64">
        <f t="shared" si="104"/>
        <v>2305.5642269802956</v>
      </c>
      <c r="F902" s="15">
        <f>IF(E901&gt;'Fashring Assumptions'!$Q$13,0,'Fashring Assumptions'!$Q$12)</f>
        <v>0</v>
      </c>
      <c r="G902" s="15">
        <v>576</v>
      </c>
      <c r="H902" s="15">
        <f t="shared" si="98"/>
        <v>0</v>
      </c>
      <c r="I902" s="15">
        <f t="shared" si="103"/>
        <v>0</v>
      </c>
      <c r="J902" s="58">
        <f>'Fashring Assumptions'!$M$7*'Fashring Counterfactual'!F902</f>
        <v>0</v>
      </c>
      <c r="K902" s="58">
        <f>'Fashring Assumptions'!$M$5*'Fashring Assumptions'!$M$7*'Fashring Counterfactual'!E902</f>
        <v>144.09776418626848</v>
      </c>
      <c r="L902" s="58">
        <f t="shared" si="99"/>
        <v>144.09776418626848</v>
      </c>
    </row>
    <row r="903" spans="1:12" x14ac:dyDescent="0.3">
      <c r="A903" s="60">
        <v>43271</v>
      </c>
      <c r="B903" s="15">
        <f t="shared" si="100"/>
        <v>2018</v>
      </c>
      <c r="C903" s="15">
        <f t="shared" si="101"/>
        <v>6</v>
      </c>
      <c r="D903" s="15">
        <f t="shared" si="102"/>
        <v>20</v>
      </c>
      <c r="E903" s="64">
        <f t="shared" si="104"/>
        <v>1443.5642269802956</v>
      </c>
      <c r="F903" s="15">
        <f>IF(E902&gt;'Fashring Assumptions'!$Q$15,0,'Fashring Assumptions'!$Q$14)</f>
        <v>0</v>
      </c>
      <c r="G903" s="15">
        <v>862</v>
      </c>
      <c r="H903" s="15">
        <f t="shared" si="98"/>
        <v>0</v>
      </c>
      <c r="I903" s="15">
        <f t="shared" si="103"/>
        <v>0</v>
      </c>
      <c r="J903" s="58">
        <f>'Fashring Assumptions'!$M$7*'Fashring Counterfactual'!F903</f>
        <v>0</v>
      </c>
      <c r="K903" s="58">
        <f>'Fashring Assumptions'!$M$5*'Fashring Assumptions'!$M$7*'Fashring Counterfactual'!E903</f>
        <v>90.222764186268478</v>
      </c>
      <c r="L903" s="58">
        <f t="shared" si="99"/>
        <v>90.222764186268478</v>
      </c>
    </row>
    <row r="904" spans="1:12" x14ac:dyDescent="0.3">
      <c r="A904" s="60">
        <v>43272</v>
      </c>
      <c r="B904" s="15">
        <f t="shared" si="100"/>
        <v>2018</v>
      </c>
      <c r="C904" s="15">
        <f t="shared" si="101"/>
        <v>6</v>
      </c>
      <c r="D904" s="15">
        <f t="shared" si="102"/>
        <v>21</v>
      </c>
      <c r="E904" s="64">
        <f t="shared" si="104"/>
        <v>5840.0567692873146</v>
      </c>
      <c r="F904" s="15">
        <f>IF(E903&gt;'Fashring Assumptions'!$Q$15,0,'Fashring Assumptions'!$Q$14)</f>
        <v>5290.492542307019</v>
      </c>
      <c r="G904" s="15">
        <v>894</v>
      </c>
      <c r="H904" s="15">
        <f t="shared" si="98"/>
        <v>1</v>
      </c>
      <c r="I904" s="15">
        <f t="shared" si="103"/>
        <v>1000</v>
      </c>
      <c r="J904" s="58">
        <f>'Fashring Assumptions'!$M$7*'Fashring Counterfactual'!F904</f>
        <v>13226.231355767548</v>
      </c>
      <c r="K904" s="58">
        <f>'Fashring Assumptions'!$M$5*'Fashring Assumptions'!$M$7*'Fashring Counterfactual'!E904</f>
        <v>365.00354808045716</v>
      </c>
      <c r="L904" s="58">
        <f t="shared" si="99"/>
        <v>14591.234903848004</v>
      </c>
    </row>
    <row r="905" spans="1:12" x14ac:dyDescent="0.3">
      <c r="A905" s="60">
        <v>43273</v>
      </c>
      <c r="B905" s="15">
        <f t="shared" si="100"/>
        <v>2018</v>
      </c>
      <c r="C905" s="15">
        <f t="shared" si="101"/>
        <v>6</v>
      </c>
      <c r="D905" s="15">
        <f t="shared" si="102"/>
        <v>22</v>
      </c>
      <c r="E905" s="64">
        <f t="shared" si="104"/>
        <v>4958.0567692873146</v>
      </c>
      <c r="F905" s="15">
        <f>IF(E904&gt;'Fashring Assumptions'!$Q$15,0,'Fashring Assumptions'!$Q$14)</f>
        <v>0</v>
      </c>
      <c r="G905" s="15">
        <v>882</v>
      </c>
      <c r="H905" s="15">
        <f t="shared" si="98"/>
        <v>0</v>
      </c>
      <c r="I905" s="15">
        <f t="shared" si="103"/>
        <v>0</v>
      </c>
      <c r="J905" s="58">
        <f>'Fashring Assumptions'!$M$7*'Fashring Counterfactual'!F905</f>
        <v>0</v>
      </c>
      <c r="K905" s="58">
        <f>'Fashring Assumptions'!$M$5*'Fashring Assumptions'!$M$7*'Fashring Counterfactual'!E905</f>
        <v>309.87854808045716</v>
      </c>
      <c r="L905" s="58">
        <f t="shared" si="99"/>
        <v>309.87854808045716</v>
      </c>
    </row>
    <row r="906" spans="1:12" x14ac:dyDescent="0.3">
      <c r="A906" s="60">
        <v>43274</v>
      </c>
      <c r="B906" s="15">
        <f t="shared" si="100"/>
        <v>2018</v>
      </c>
      <c r="C906" s="15">
        <f t="shared" si="101"/>
        <v>6</v>
      </c>
      <c r="D906" s="15">
        <f t="shared" si="102"/>
        <v>23</v>
      </c>
      <c r="E906" s="64">
        <f t="shared" si="104"/>
        <v>4031.0567692873146</v>
      </c>
      <c r="F906" s="15">
        <f>IF(E905&gt;'Fashring Assumptions'!$Q$15,0,'Fashring Assumptions'!$Q$14)</f>
        <v>0</v>
      </c>
      <c r="G906" s="15">
        <v>927</v>
      </c>
      <c r="H906" s="15">
        <f t="shared" si="98"/>
        <v>0</v>
      </c>
      <c r="I906" s="15">
        <f t="shared" si="103"/>
        <v>0</v>
      </c>
      <c r="J906" s="58">
        <f>'Fashring Assumptions'!$M$7*'Fashring Counterfactual'!F906</f>
        <v>0</v>
      </c>
      <c r="K906" s="58">
        <f>'Fashring Assumptions'!$M$5*'Fashring Assumptions'!$M$7*'Fashring Counterfactual'!E906</f>
        <v>251.94104808045716</v>
      </c>
      <c r="L906" s="58">
        <f t="shared" si="99"/>
        <v>251.94104808045716</v>
      </c>
    </row>
    <row r="907" spans="1:12" x14ac:dyDescent="0.3">
      <c r="A907" s="60">
        <v>43275</v>
      </c>
      <c r="B907" s="15">
        <f t="shared" si="100"/>
        <v>2018</v>
      </c>
      <c r="C907" s="15">
        <f t="shared" si="101"/>
        <v>6</v>
      </c>
      <c r="D907" s="15">
        <f t="shared" si="102"/>
        <v>24</v>
      </c>
      <c r="E907" s="64">
        <f t="shared" si="104"/>
        <v>3165.0567692873146</v>
      </c>
      <c r="F907" s="15">
        <f>IF(E906&gt;'Fashring Assumptions'!$Q$15,0,'Fashring Assumptions'!$Q$14)</f>
        <v>0</v>
      </c>
      <c r="G907" s="15">
        <v>866</v>
      </c>
      <c r="H907" s="15">
        <f t="shared" si="98"/>
        <v>0</v>
      </c>
      <c r="I907" s="15">
        <f t="shared" si="103"/>
        <v>0</v>
      </c>
      <c r="J907" s="58">
        <f>'Fashring Assumptions'!$M$7*'Fashring Counterfactual'!F907</f>
        <v>0</v>
      </c>
      <c r="K907" s="58">
        <f>'Fashring Assumptions'!$M$5*'Fashring Assumptions'!$M$7*'Fashring Counterfactual'!E907</f>
        <v>197.81604808045716</v>
      </c>
      <c r="L907" s="58">
        <f t="shared" si="99"/>
        <v>197.81604808045716</v>
      </c>
    </row>
    <row r="908" spans="1:12" x14ac:dyDescent="0.3">
      <c r="A908" s="60">
        <v>43276</v>
      </c>
      <c r="B908" s="15">
        <f t="shared" si="100"/>
        <v>2018</v>
      </c>
      <c r="C908" s="15">
        <f t="shared" si="101"/>
        <v>6</v>
      </c>
      <c r="D908" s="15">
        <f t="shared" si="102"/>
        <v>25</v>
      </c>
      <c r="E908" s="64">
        <f t="shared" si="104"/>
        <v>2313.0567692873146</v>
      </c>
      <c r="F908" s="15">
        <f>IF(E907&gt;'Fashring Assumptions'!$Q$15,0,'Fashring Assumptions'!$Q$14)</f>
        <v>0</v>
      </c>
      <c r="G908" s="15">
        <v>852</v>
      </c>
      <c r="H908" s="15">
        <f t="shared" si="98"/>
        <v>0</v>
      </c>
      <c r="I908" s="15">
        <f t="shared" si="103"/>
        <v>0</v>
      </c>
      <c r="J908" s="58">
        <f>'Fashring Assumptions'!$M$7*'Fashring Counterfactual'!F908</f>
        <v>0</v>
      </c>
      <c r="K908" s="58">
        <f>'Fashring Assumptions'!$M$5*'Fashring Assumptions'!$M$7*'Fashring Counterfactual'!E908</f>
        <v>144.56604808045716</v>
      </c>
      <c r="L908" s="58">
        <f t="shared" si="99"/>
        <v>144.56604808045716</v>
      </c>
    </row>
    <row r="909" spans="1:12" x14ac:dyDescent="0.3">
      <c r="A909" s="60">
        <v>43277</v>
      </c>
      <c r="B909" s="15">
        <f t="shared" si="100"/>
        <v>2018</v>
      </c>
      <c r="C909" s="15">
        <f t="shared" si="101"/>
        <v>6</v>
      </c>
      <c r="D909" s="15">
        <f t="shared" si="102"/>
        <v>26</v>
      </c>
      <c r="E909" s="64">
        <f t="shared" si="104"/>
        <v>1420.0567692873146</v>
      </c>
      <c r="F909" s="15">
        <f>IF(E908&gt;'Fashring Assumptions'!$Q$15,0,'Fashring Assumptions'!$Q$14)</f>
        <v>0</v>
      </c>
      <c r="G909" s="15">
        <v>893</v>
      </c>
      <c r="H909" s="15">
        <f t="shared" si="98"/>
        <v>0</v>
      </c>
      <c r="I909" s="15">
        <f t="shared" si="103"/>
        <v>0</v>
      </c>
      <c r="J909" s="58">
        <f>'Fashring Assumptions'!$M$7*'Fashring Counterfactual'!F909</f>
        <v>0</v>
      </c>
      <c r="K909" s="58">
        <f>'Fashring Assumptions'!$M$5*'Fashring Assumptions'!$M$7*'Fashring Counterfactual'!E909</f>
        <v>88.753548080457165</v>
      </c>
      <c r="L909" s="58">
        <f t="shared" si="99"/>
        <v>88.753548080457165</v>
      </c>
    </row>
    <row r="910" spans="1:12" x14ac:dyDescent="0.3">
      <c r="A910" s="60">
        <v>43278</v>
      </c>
      <c r="B910" s="15">
        <f t="shared" si="100"/>
        <v>2018</v>
      </c>
      <c r="C910" s="15">
        <f t="shared" si="101"/>
        <v>6</v>
      </c>
      <c r="D910" s="15">
        <f t="shared" si="102"/>
        <v>27</v>
      </c>
      <c r="E910" s="64">
        <f t="shared" si="104"/>
        <v>5842.5493115943336</v>
      </c>
      <c r="F910" s="15">
        <f>IF(E909&gt;'Fashring Assumptions'!$Q$15,0,'Fashring Assumptions'!$Q$14)</f>
        <v>5290.492542307019</v>
      </c>
      <c r="G910" s="15">
        <v>868</v>
      </c>
      <c r="H910" s="15">
        <f t="shared" si="98"/>
        <v>1</v>
      </c>
      <c r="I910" s="15">
        <f t="shared" si="103"/>
        <v>1000</v>
      </c>
      <c r="J910" s="58">
        <f>'Fashring Assumptions'!$M$7*'Fashring Counterfactual'!F910</f>
        <v>13226.231355767548</v>
      </c>
      <c r="K910" s="58">
        <f>'Fashring Assumptions'!$M$5*'Fashring Assumptions'!$M$7*'Fashring Counterfactual'!E910</f>
        <v>365.15933197464585</v>
      </c>
      <c r="L910" s="58">
        <f t="shared" si="99"/>
        <v>14591.390687742194</v>
      </c>
    </row>
    <row r="911" spans="1:12" x14ac:dyDescent="0.3">
      <c r="A911" s="60">
        <v>43279</v>
      </c>
      <c r="B911" s="15">
        <f t="shared" si="100"/>
        <v>2018</v>
      </c>
      <c r="C911" s="15">
        <f t="shared" si="101"/>
        <v>6</v>
      </c>
      <c r="D911" s="15">
        <f t="shared" si="102"/>
        <v>28</v>
      </c>
      <c r="E911" s="64">
        <f t="shared" si="104"/>
        <v>4978.5493115943336</v>
      </c>
      <c r="F911" s="15">
        <f>IF(E910&gt;'Fashring Assumptions'!$Q$15,0,'Fashring Assumptions'!$Q$14)</f>
        <v>0</v>
      </c>
      <c r="G911" s="15">
        <v>864</v>
      </c>
      <c r="H911" s="15">
        <f t="shared" si="98"/>
        <v>0</v>
      </c>
      <c r="I911" s="15">
        <f t="shared" si="103"/>
        <v>0</v>
      </c>
      <c r="J911" s="58">
        <f>'Fashring Assumptions'!$M$7*'Fashring Counterfactual'!F911</f>
        <v>0</v>
      </c>
      <c r="K911" s="58">
        <f>'Fashring Assumptions'!$M$5*'Fashring Assumptions'!$M$7*'Fashring Counterfactual'!E911</f>
        <v>311.15933197464585</v>
      </c>
      <c r="L911" s="58">
        <f t="shared" si="99"/>
        <v>311.15933197464585</v>
      </c>
    </row>
    <row r="912" spans="1:12" x14ac:dyDescent="0.3">
      <c r="A912" s="60">
        <v>43280</v>
      </c>
      <c r="B912" s="15">
        <f t="shared" si="100"/>
        <v>2018</v>
      </c>
      <c r="C912" s="15">
        <f t="shared" si="101"/>
        <v>6</v>
      </c>
      <c r="D912" s="15">
        <f t="shared" si="102"/>
        <v>29</v>
      </c>
      <c r="E912" s="64">
        <f t="shared" si="104"/>
        <v>4114.5493115943336</v>
      </c>
      <c r="F912" s="15">
        <f>IF(E911&gt;'Fashring Assumptions'!$Q$15,0,'Fashring Assumptions'!$Q$14)</f>
        <v>0</v>
      </c>
      <c r="G912" s="15">
        <v>864</v>
      </c>
      <c r="H912" s="15">
        <f t="shared" si="98"/>
        <v>0</v>
      </c>
      <c r="I912" s="15">
        <f t="shared" si="103"/>
        <v>0</v>
      </c>
      <c r="J912" s="58">
        <f>'Fashring Assumptions'!$M$7*'Fashring Counterfactual'!F912</f>
        <v>0</v>
      </c>
      <c r="K912" s="58">
        <f>'Fashring Assumptions'!$M$5*'Fashring Assumptions'!$M$7*'Fashring Counterfactual'!E912</f>
        <v>257.15933197464585</v>
      </c>
      <c r="L912" s="58">
        <f t="shared" si="99"/>
        <v>257.15933197464585</v>
      </c>
    </row>
    <row r="913" spans="1:12" x14ac:dyDescent="0.3">
      <c r="A913" s="60">
        <v>43281</v>
      </c>
      <c r="B913" s="15">
        <f t="shared" si="100"/>
        <v>2018</v>
      </c>
      <c r="C913" s="15">
        <f t="shared" si="101"/>
        <v>6</v>
      </c>
      <c r="D913" s="15">
        <f t="shared" si="102"/>
        <v>30</v>
      </c>
      <c r="E913" s="64">
        <f t="shared" si="104"/>
        <v>3228.5493115943336</v>
      </c>
      <c r="F913" s="15">
        <f>IF(E912&gt;'Fashring Assumptions'!$Q$15,0,'Fashring Assumptions'!$Q$14)</f>
        <v>0</v>
      </c>
      <c r="G913" s="15">
        <v>886</v>
      </c>
      <c r="H913" s="15">
        <f t="shared" si="98"/>
        <v>0</v>
      </c>
      <c r="I913" s="15">
        <f t="shared" si="103"/>
        <v>0</v>
      </c>
      <c r="J913" s="58">
        <f>'Fashring Assumptions'!$M$7*'Fashring Counterfactual'!F913</f>
        <v>0</v>
      </c>
      <c r="K913" s="58">
        <f>'Fashring Assumptions'!$M$5*'Fashring Assumptions'!$M$7*'Fashring Counterfactual'!E913</f>
        <v>201.78433197464585</v>
      </c>
      <c r="L913" s="58">
        <f t="shared" si="99"/>
        <v>201.78433197464585</v>
      </c>
    </row>
    <row r="914" spans="1:12" x14ac:dyDescent="0.3">
      <c r="A914" s="60">
        <v>43282</v>
      </c>
      <c r="B914" s="15">
        <f t="shared" si="100"/>
        <v>2018</v>
      </c>
      <c r="C914" s="15">
        <f t="shared" si="101"/>
        <v>7</v>
      </c>
      <c r="D914" s="15">
        <f t="shared" si="102"/>
        <v>1</v>
      </c>
      <c r="E914" s="64">
        <f t="shared" si="104"/>
        <v>2338.5493115943336</v>
      </c>
      <c r="F914" s="15">
        <f>IF(E913&gt;'Fashring Assumptions'!$Q$15,0,'Fashring Assumptions'!$Q$14)</f>
        <v>0</v>
      </c>
      <c r="G914" s="15">
        <v>890</v>
      </c>
      <c r="H914" s="15">
        <f t="shared" si="98"/>
        <v>0</v>
      </c>
      <c r="I914" s="15">
        <f t="shared" si="103"/>
        <v>0</v>
      </c>
      <c r="J914" s="58">
        <f>'Fashring Assumptions'!$M$7*'Fashring Counterfactual'!F914</f>
        <v>0</v>
      </c>
      <c r="K914" s="58">
        <f>'Fashring Assumptions'!$M$5*'Fashring Assumptions'!$M$7*'Fashring Counterfactual'!E914</f>
        <v>146.15933197464585</v>
      </c>
      <c r="L914" s="58">
        <f t="shared" si="99"/>
        <v>146.15933197464585</v>
      </c>
    </row>
    <row r="915" spans="1:12" x14ac:dyDescent="0.3">
      <c r="A915" s="60">
        <v>43283</v>
      </c>
      <c r="B915" s="15">
        <f t="shared" si="100"/>
        <v>2018</v>
      </c>
      <c r="C915" s="15">
        <f t="shared" si="101"/>
        <v>7</v>
      </c>
      <c r="D915" s="15">
        <f t="shared" si="102"/>
        <v>2</v>
      </c>
      <c r="E915" s="64">
        <f t="shared" si="104"/>
        <v>1473.5493115943336</v>
      </c>
      <c r="F915" s="15">
        <f>IF(E914&gt;'Fashring Assumptions'!$Q$15,0,'Fashring Assumptions'!$Q$14)</f>
        <v>0</v>
      </c>
      <c r="G915" s="15">
        <v>865</v>
      </c>
      <c r="H915" s="15">
        <f t="shared" si="98"/>
        <v>0</v>
      </c>
      <c r="I915" s="15">
        <f t="shared" si="103"/>
        <v>0</v>
      </c>
      <c r="J915" s="58">
        <f>'Fashring Assumptions'!$M$7*'Fashring Counterfactual'!F915</f>
        <v>0</v>
      </c>
      <c r="K915" s="58">
        <f>'Fashring Assumptions'!$M$5*'Fashring Assumptions'!$M$7*'Fashring Counterfactual'!E915</f>
        <v>92.096831974645852</v>
      </c>
      <c r="L915" s="58">
        <f t="shared" si="99"/>
        <v>92.096831974645852</v>
      </c>
    </row>
    <row r="916" spans="1:12" x14ac:dyDescent="0.3">
      <c r="A916" s="60">
        <v>43284</v>
      </c>
      <c r="B916" s="15">
        <f t="shared" si="100"/>
        <v>2018</v>
      </c>
      <c r="C916" s="15">
        <f t="shared" si="101"/>
        <v>7</v>
      </c>
      <c r="D916" s="15">
        <f t="shared" si="102"/>
        <v>3</v>
      </c>
      <c r="E916" s="64">
        <f t="shared" si="104"/>
        <v>5888.0418539013526</v>
      </c>
      <c r="F916" s="15">
        <f>IF(E915&gt;'Fashring Assumptions'!$Q$15,0,'Fashring Assumptions'!$Q$14)</f>
        <v>5290.492542307019</v>
      </c>
      <c r="G916" s="15">
        <v>876</v>
      </c>
      <c r="H916" s="15">
        <f t="shared" si="98"/>
        <v>1</v>
      </c>
      <c r="I916" s="15">
        <f t="shared" si="103"/>
        <v>1000</v>
      </c>
      <c r="J916" s="58">
        <f>'Fashring Assumptions'!$M$7*'Fashring Counterfactual'!F916</f>
        <v>13226.231355767548</v>
      </c>
      <c r="K916" s="58">
        <f>'Fashring Assumptions'!$M$5*'Fashring Assumptions'!$M$7*'Fashring Counterfactual'!E916</f>
        <v>368.00261586883454</v>
      </c>
      <c r="L916" s="58">
        <f t="shared" si="99"/>
        <v>14594.233971636382</v>
      </c>
    </row>
    <row r="917" spans="1:12" x14ac:dyDescent="0.3">
      <c r="A917" s="60">
        <v>43285</v>
      </c>
      <c r="B917" s="15">
        <f t="shared" si="100"/>
        <v>2018</v>
      </c>
      <c r="C917" s="15">
        <f t="shared" si="101"/>
        <v>7</v>
      </c>
      <c r="D917" s="15">
        <f t="shared" si="102"/>
        <v>4</v>
      </c>
      <c r="E917" s="64">
        <f t="shared" si="104"/>
        <v>4993.0418539013526</v>
      </c>
      <c r="F917" s="15">
        <f>IF(E916&gt;'Fashring Assumptions'!$Q$15,0,'Fashring Assumptions'!$Q$14)</f>
        <v>0</v>
      </c>
      <c r="G917" s="15">
        <v>895</v>
      </c>
      <c r="H917" s="15">
        <f t="shared" si="98"/>
        <v>0</v>
      </c>
      <c r="I917" s="15">
        <f t="shared" si="103"/>
        <v>0</v>
      </c>
      <c r="J917" s="58">
        <f>'Fashring Assumptions'!$M$7*'Fashring Counterfactual'!F917</f>
        <v>0</v>
      </c>
      <c r="K917" s="58">
        <f>'Fashring Assumptions'!$M$5*'Fashring Assumptions'!$M$7*'Fashring Counterfactual'!E917</f>
        <v>312.06511586883454</v>
      </c>
      <c r="L917" s="58">
        <f t="shared" si="99"/>
        <v>312.06511586883454</v>
      </c>
    </row>
    <row r="918" spans="1:12" x14ac:dyDescent="0.3">
      <c r="A918" s="60">
        <v>43286</v>
      </c>
      <c r="B918" s="15">
        <f t="shared" si="100"/>
        <v>2018</v>
      </c>
      <c r="C918" s="15">
        <f t="shared" si="101"/>
        <v>7</v>
      </c>
      <c r="D918" s="15">
        <f t="shared" si="102"/>
        <v>5</v>
      </c>
      <c r="E918" s="64">
        <f t="shared" si="104"/>
        <v>4107.0418539013526</v>
      </c>
      <c r="F918" s="15">
        <f>IF(E917&gt;'Fashring Assumptions'!$Q$15,0,'Fashring Assumptions'!$Q$14)</f>
        <v>0</v>
      </c>
      <c r="G918" s="15">
        <v>886</v>
      </c>
      <c r="H918" s="15">
        <f t="shared" si="98"/>
        <v>0</v>
      </c>
      <c r="I918" s="15">
        <f t="shared" si="103"/>
        <v>0</v>
      </c>
      <c r="J918" s="58">
        <f>'Fashring Assumptions'!$M$7*'Fashring Counterfactual'!F918</f>
        <v>0</v>
      </c>
      <c r="K918" s="58">
        <f>'Fashring Assumptions'!$M$5*'Fashring Assumptions'!$M$7*'Fashring Counterfactual'!E918</f>
        <v>256.69011586883454</v>
      </c>
      <c r="L918" s="58">
        <f t="shared" si="99"/>
        <v>256.69011586883454</v>
      </c>
    </row>
    <row r="919" spans="1:12" x14ac:dyDescent="0.3">
      <c r="A919" s="60">
        <v>43287</v>
      </c>
      <c r="B919" s="15">
        <f t="shared" si="100"/>
        <v>2018</v>
      </c>
      <c r="C919" s="15">
        <f t="shared" si="101"/>
        <v>7</v>
      </c>
      <c r="D919" s="15">
        <f t="shared" si="102"/>
        <v>6</v>
      </c>
      <c r="E919" s="64">
        <f t="shared" si="104"/>
        <v>3214.0418539013526</v>
      </c>
      <c r="F919" s="15">
        <f>IF(E918&gt;'Fashring Assumptions'!$Q$15,0,'Fashring Assumptions'!$Q$14)</f>
        <v>0</v>
      </c>
      <c r="G919" s="15">
        <v>893</v>
      </c>
      <c r="H919" s="15">
        <f t="shared" si="98"/>
        <v>0</v>
      </c>
      <c r="I919" s="15">
        <f t="shared" si="103"/>
        <v>0</v>
      </c>
      <c r="J919" s="58">
        <f>'Fashring Assumptions'!$M$7*'Fashring Counterfactual'!F919</f>
        <v>0</v>
      </c>
      <c r="K919" s="58">
        <f>'Fashring Assumptions'!$M$5*'Fashring Assumptions'!$M$7*'Fashring Counterfactual'!E919</f>
        <v>200.87761586883454</v>
      </c>
      <c r="L919" s="58">
        <f t="shared" si="99"/>
        <v>200.87761586883454</v>
      </c>
    </row>
    <row r="920" spans="1:12" x14ac:dyDescent="0.3">
      <c r="A920" s="60">
        <v>43288</v>
      </c>
      <c r="B920" s="15">
        <f t="shared" si="100"/>
        <v>2018</v>
      </c>
      <c r="C920" s="15">
        <f t="shared" si="101"/>
        <v>7</v>
      </c>
      <c r="D920" s="15">
        <f t="shared" si="102"/>
        <v>7</v>
      </c>
      <c r="E920" s="64">
        <f t="shared" si="104"/>
        <v>2375.0418539013526</v>
      </c>
      <c r="F920" s="15">
        <f>IF(E919&gt;'Fashring Assumptions'!$Q$15,0,'Fashring Assumptions'!$Q$14)</f>
        <v>0</v>
      </c>
      <c r="G920" s="15">
        <v>839</v>
      </c>
      <c r="H920" s="15">
        <f t="shared" si="98"/>
        <v>0</v>
      </c>
      <c r="I920" s="15">
        <f t="shared" si="103"/>
        <v>0</v>
      </c>
      <c r="J920" s="58">
        <f>'Fashring Assumptions'!$M$7*'Fashring Counterfactual'!F920</f>
        <v>0</v>
      </c>
      <c r="K920" s="58">
        <f>'Fashring Assumptions'!$M$5*'Fashring Assumptions'!$M$7*'Fashring Counterfactual'!E920</f>
        <v>148.44011586883454</v>
      </c>
      <c r="L920" s="58">
        <f t="shared" si="99"/>
        <v>148.44011586883454</v>
      </c>
    </row>
    <row r="921" spans="1:12" x14ac:dyDescent="0.3">
      <c r="A921" s="60">
        <v>43289</v>
      </c>
      <c r="B921" s="15">
        <f t="shared" si="100"/>
        <v>2018</v>
      </c>
      <c r="C921" s="15">
        <f t="shared" si="101"/>
        <v>7</v>
      </c>
      <c r="D921" s="15">
        <f t="shared" si="102"/>
        <v>8</v>
      </c>
      <c r="E921" s="64">
        <f t="shared" si="104"/>
        <v>1511.0418539013526</v>
      </c>
      <c r="F921" s="15">
        <f>IF(E920&gt;'Fashring Assumptions'!$Q$15,0,'Fashring Assumptions'!$Q$14)</f>
        <v>0</v>
      </c>
      <c r="G921" s="15">
        <v>864</v>
      </c>
      <c r="H921" s="15">
        <f t="shared" si="98"/>
        <v>0</v>
      </c>
      <c r="I921" s="15">
        <f t="shared" si="103"/>
        <v>0</v>
      </c>
      <c r="J921" s="58">
        <f>'Fashring Assumptions'!$M$7*'Fashring Counterfactual'!F921</f>
        <v>0</v>
      </c>
      <c r="K921" s="58">
        <f>'Fashring Assumptions'!$M$5*'Fashring Assumptions'!$M$7*'Fashring Counterfactual'!E921</f>
        <v>94.440115868834539</v>
      </c>
      <c r="L921" s="58">
        <f t="shared" si="99"/>
        <v>94.440115868834539</v>
      </c>
    </row>
    <row r="922" spans="1:12" x14ac:dyDescent="0.3">
      <c r="A922" s="60">
        <v>43290</v>
      </c>
      <c r="B922" s="15">
        <f t="shared" si="100"/>
        <v>2018</v>
      </c>
      <c r="C922" s="15">
        <f t="shared" si="101"/>
        <v>7</v>
      </c>
      <c r="D922" s="15">
        <f t="shared" si="102"/>
        <v>9</v>
      </c>
      <c r="E922" s="64">
        <f t="shared" si="104"/>
        <v>5912.5343962083716</v>
      </c>
      <c r="F922" s="15">
        <f>IF(E921&gt;'Fashring Assumptions'!$Q$15,0,'Fashring Assumptions'!$Q$14)</f>
        <v>5290.492542307019</v>
      </c>
      <c r="G922" s="15">
        <v>889</v>
      </c>
      <c r="H922" s="15">
        <f t="shared" si="98"/>
        <v>1</v>
      </c>
      <c r="I922" s="15">
        <f t="shared" si="103"/>
        <v>1000</v>
      </c>
      <c r="J922" s="58">
        <f>'Fashring Assumptions'!$M$7*'Fashring Counterfactual'!F922</f>
        <v>13226.231355767548</v>
      </c>
      <c r="K922" s="58">
        <f>'Fashring Assumptions'!$M$5*'Fashring Assumptions'!$M$7*'Fashring Counterfactual'!E922</f>
        <v>369.53339976302323</v>
      </c>
      <c r="L922" s="58">
        <f t="shared" si="99"/>
        <v>14595.76475553057</v>
      </c>
    </row>
    <row r="923" spans="1:12" x14ac:dyDescent="0.3">
      <c r="A923" s="60">
        <v>43291</v>
      </c>
      <c r="B923" s="15">
        <f t="shared" si="100"/>
        <v>2018</v>
      </c>
      <c r="C923" s="15">
        <f t="shared" si="101"/>
        <v>7</v>
      </c>
      <c r="D923" s="15">
        <f t="shared" si="102"/>
        <v>10</v>
      </c>
      <c r="E923" s="64">
        <f t="shared" si="104"/>
        <v>5019.5343962083716</v>
      </c>
      <c r="F923" s="15">
        <f>IF(E922&gt;'Fashring Assumptions'!$Q$15,0,'Fashring Assumptions'!$Q$14)</f>
        <v>0</v>
      </c>
      <c r="G923" s="15">
        <v>893</v>
      </c>
      <c r="H923" s="15">
        <f t="shared" si="98"/>
        <v>0</v>
      </c>
      <c r="I923" s="15">
        <f t="shared" si="103"/>
        <v>0</v>
      </c>
      <c r="J923" s="58">
        <f>'Fashring Assumptions'!$M$7*'Fashring Counterfactual'!F923</f>
        <v>0</v>
      </c>
      <c r="K923" s="58">
        <f>'Fashring Assumptions'!$M$5*'Fashring Assumptions'!$M$7*'Fashring Counterfactual'!E923</f>
        <v>313.72089976302323</v>
      </c>
      <c r="L923" s="58">
        <f t="shared" si="99"/>
        <v>313.72089976302323</v>
      </c>
    </row>
    <row r="924" spans="1:12" x14ac:dyDescent="0.3">
      <c r="A924" s="60">
        <v>43292</v>
      </c>
      <c r="B924" s="15">
        <f t="shared" si="100"/>
        <v>2018</v>
      </c>
      <c r="C924" s="15">
        <f t="shared" si="101"/>
        <v>7</v>
      </c>
      <c r="D924" s="15">
        <f t="shared" si="102"/>
        <v>11</v>
      </c>
      <c r="E924" s="64">
        <f t="shared" si="104"/>
        <v>4130.5343962083716</v>
      </c>
      <c r="F924" s="15">
        <f>IF(E923&gt;'Fashring Assumptions'!$Q$15,0,'Fashring Assumptions'!$Q$14)</f>
        <v>0</v>
      </c>
      <c r="G924" s="15">
        <v>889</v>
      </c>
      <c r="H924" s="15">
        <f t="shared" si="98"/>
        <v>0</v>
      </c>
      <c r="I924" s="15">
        <f t="shared" si="103"/>
        <v>0</v>
      </c>
      <c r="J924" s="58">
        <f>'Fashring Assumptions'!$M$7*'Fashring Counterfactual'!F924</f>
        <v>0</v>
      </c>
      <c r="K924" s="58">
        <f>'Fashring Assumptions'!$M$5*'Fashring Assumptions'!$M$7*'Fashring Counterfactual'!E924</f>
        <v>258.15839976302323</v>
      </c>
      <c r="L924" s="58">
        <f t="shared" si="99"/>
        <v>258.15839976302323</v>
      </c>
    </row>
    <row r="925" spans="1:12" x14ac:dyDescent="0.3">
      <c r="A925" s="60">
        <v>43293</v>
      </c>
      <c r="B925" s="15">
        <f t="shared" si="100"/>
        <v>2018</v>
      </c>
      <c r="C925" s="15">
        <f t="shared" si="101"/>
        <v>7</v>
      </c>
      <c r="D925" s="15">
        <f t="shared" si="102"/>
        <v>12</v>
      </c>
      <c r="E925" s="64">
        <f t="shared" si="104"/>
        <v>3264.5343962083716</v>
      </c>
      <c r="F925" s="15">
        <f>IF(E924&gt;'Fashring Assumptions'!$Q$15,0,'Fashring Assumptions'!$Q$14)</f>
        <v>0</v>
      </c>
      <c r="G925" s="15">
        <v>866</v>
      </c>
      <c r="H925" s="15">
        <f t="shared" ref="H925:H988" si="105">IF(F925&gt;0,1,0)</f>
        <v>0</v>
      </c>
      <c r="I925" s="15">
        <f t="shared" si="103"/>
        <v>0</v>
      </c>
      <c r="J925" s="58">
        <f>'Fashring Assumptions'!$M$7*'Fashring Counterfactual'!F925</f>
        <v>0</v>
      </c>
      <c r="K925" s="58">
        <f>'Fashring Assumptions'!$M$5*'Fashring Assumptions'!$M$7*'Fashring Counterfactual'!E925</f>
        <v>204.03339976302323</v>
      </c>
      <c r="L925" s="58">
        <f t="shared" ref="L925:L988" si="106">SUM(I925:K925)</f>
        <v>204.03339976302323</v>
      </c>
    </row>
    <row r="926" spans="1:12" x14ac:dyDescent="0.3">
      <c r="A926" s="60">
        <v>43294</v>
      </c>
      <c r="B926" s="15">
        <f t="shared" si="100"/>
        <v>2018</v>
      </c>
      <c r="C926" s="15">
        <f t="shared" si="101"/>
        <v>7</v>
      </c>
      <c r="D926" s="15">
        <f t="shared" si="102"/>
        <v>13</v>
      </c>
      <c r="E926" s="64">
        <f t="shared" si="104"/>
        <v>2397.5343962083716</v>
      </c>
      <c r="F926" s="15">
        <f>IF(E925&gt;'Fashring Assumptions'!$Q$15,0,'Fashring Assumptions'!$Q$14)</f>
        <v>0</v>
      </c>
      <c r="G926" s="15">
        <v>867</v>
      </c>
      <c r="H926" s="15">
        <f t="shared" si="105"/>
        <v>0</v>
      </c>
      <c r="I926" s="15">
        <f t="shared" si="103"/>
        <v>0</v>
      </c>
      <c r="J926" s="58">
        <f>'Fashring Assumptions'!$M$7*'Fashring Counterfactual'!F926</f>
        <v>0</v>
      </c>
      <c r="K926" s="58">
        <f>'Fashring Assumptions'!$M$5*'Fashring Assumptions'!$M$7*'Fashring Counterfactual'!E926</f>
        <v>149.84589976302323</v>
      </c>
      <c r="L926" s="58">
        <f t="shared" si="106"/>
        <v>149.84589976302323</v>
      </c>
    </row>
    <row r="927" spans="1:12" x14ac:dyDescent="0.3">
      <c r="A927" s="60">
        <v>43295</v>
      </c>
      <c r="B927" s="15">
        <f t="shared" si="100"/>
        <v>2018</v>
      </c>
      <c r="C927" s="15">
        <f t="shared" si="101"/>
        <v>7</v>
      </c>
      <c r="D927" s="15">
        <f t="shared" si="102"/>
        <v>14</v>
      </c>
      <c r="E927" s="64">
        <f t="shared" si="104"/>
        <v>1547.5343962083716</v>
      </c>
      <c r="F927" s="15">
        <f>IF(E926&gt;'Fashring Assumptions'!$Q$15,0,'Fashring Assumptions'!$Q$14)</f>
        <v>0</v>
      </c>
      <c r="G927" s="15">
        <v>850</v>
      </c>
      <c r="H927" s="15">
        <f t="shared" si="105"/>
        <v>0</v>
      </c>
      <c r="I927" s="15">
        <f t="shared" si="103"/>
        <v>0</v>
      </c>
      <c r="J927" s="58">
        <f>'Fashring Assumptions'!$M$7*'Fashring Counterfactual'!F927</f>
        <v>0</v>
      </c>
      <c r="K927" s="58">
        <f>'Fashring Assumptions'!$M$5*'Fashring Assumptions'!$M$7*'Fashring Counterfactual'!E927</f>
        <v>96.720899763023226</v>
      </c>
      <c r="L927" s="58">
        <f t="shared" si="106"/>
        <v>96.720899763023226</v>
      </c>
    </row>
    <row r="928" spans="1:12" x14ac:dyDescent="0.3">
      <c r="A928" s="60">
        <v>43296</v>
      </c>
      <c r="B928" s="15">
        <f t="shared" si="100"/>
        <v>2018</v>
      </c>
      <c r="C928" s="15">
        <f t="shared" si="101"/>
        <v>7</v>
      </c>
      <c r="D928" s="15">
        <f t="shared" si="102"/>
        <v>15</v>
      </c>
      <c r="E928" s="64">
        <f t="shared" si="104"/>
        <v>5953.0269385153906</v>
      </c>
      <c r="F928" s="15">
        <f>IF(E927&gt;'Fashring Assumptions'!$Q$15,0,'Fashring Assumptions'!$Q$14)</f>
        <v>5290.492542307019</v>
      </c>
      <c r="G928" s="15">
        <v>885</v>
      </c>
      <c r="H928" s="15">
        <f t="shared" si="105"/>
        <v>1</v>
      </c>
      <c r="I928" s="15">
        <f t="shared" si="103"/>
        <v>1000</v>
      </c>
      <c r="J928" s="58">
        <f>'Fashring Assumptions'!$M$7*'Fashring Counterfactual'!F928</f>
        <v>13226.231355767548</v>
      </c>
      <c r="K928" s="58">
        <f>'Fashring Assumptions'!$M$5*'Fashring Assumptions'!$M$7*'Fashring Counterfactual'!E928</f>
        <v>372.06418365721191</v>
      </c>
      <c r="L928" s="58">
        <f t="shared" si="106"/>
        <v>14598.29553942476</v>
      </c>
    </row>
    <row r="929" spans="1:12" x14ac:dyDescent="0.3">
      <c r="A929" s="60">
        <v>43297</v>
      </c>
      <c r="B929" s="15">
        <f t="shared" si="100"/>
        <v>2018</v>
      </c>
      <c r="C929" s="15">
        <f t="shared" si="101"/>
        <v>7</v>
      </c>
      <c r="D929" s="15">
        <f t="shared" si="102"/>
        <v>16</v>
      </c>
      <c r="E929" s="64">
        <f t="shared" si="104"/>
        <v>5117.0269385153906</v>
      </c>
      <c r="F929" s="15">
        <f>IF(E928&gt;'Fashring Assumptions'!$Q$15,0,'Fashring Assumptions'!$Q$14)</f>
        <v>0</v>
      </c>
      <c r="G929" s="15">
        <v>836</v>
      </c>
      <c r="H929" s="15">
        <f t="shared" si="105"/>
        <v>0</v>
      </c>
      <c r="I929" s="15">
        <f t="shared" si="103"/>
        <v>0</v>
      </c>
      <c r="J929" s="58">
        <f>'Fashring Assumptions'!$M$7*'Fashring Counterfactual'!F929</f>
        <v>0</v>
      </c>
      <c r="K929" s="58">
        <f>'Fashring Assumptions'!$M$5*'Fashring Assumptions'!$M$7*'Fashring Counterfactual'!E929</f>
        <v>319.81418365721191</v>
      </c>
      <c r="L929" s="58">
        <f t="shared" si="106"/>
        <v>319.81418365721191</v>
      </c>
    </row>
    <row r="930" spans="1:12" x14ac:dyDescent="0.3">
      <c r="A930" s="60">
        <v>43298</v>
      </c>
      <c r="B930" s="15">
        <f t="shared" si="100"/>
        <v>2018</v>
      </c>
      <c r="C930" s="15">
        <f t="shared" si="101"/>
        <v>7</v>
      </c>
      <c r="D930" s="15">
        <f t="shared" si="102"/>
        <v>17</v>
      </c>
      <c r="E930" s="64">
        <f t="shared" si="104"/>
        <v>4235.0269385153906</v>
      </c>
      <c r="F930" s="15">
        <f>IF(E929&gt;'Fashring Assumptions'!$Q$15,0,'Fashring Assumptions'!$Q$14)</f>
        <v>0</v>
      </c>
      <c r="G930" s="15">
        <v>882</v>
      </c>
      <c r="H930" s="15">
        <f t="shared" si="105"/>
        <v>0</v>
      </c>
      <c r="I930" s="15">
        <f t="shared" si="103"/>
        <v>0</v>
      </c>
      <c r="J930" s="58">
        <f>'Fashring Assumptions'!$M$7*'Fashring Counterfactual'!F930</f>
        <v>0</v>
      </c>
      <c r="K930" s="58">
        <f>'Fashring Assumptions'!$M$5*'Fashring Assumptions'!$M$7*'Fashring Counterfactual'!E930</f>
        <v>264.68918365721191</v>
      </c>
      <c r="L930" s="58">
        <f t="shared" si="106"/>
        <v>264.68918365721191</v>
      </c>
    </row>
    <row r="931" spans="1:12" x14ac:dyDescent="0.3">
      <c r="A931" s="60">
        <v>43299</v>
      </c>
      <c r="B931" s="15">
        <f t="shared" si="100"/>
        <v>2018</v>
      </c>
      <c r="C931" s="15">
        <f t="shared" si="101"/>
        <v>7</v>
      </c>
      <c r="D931" s="15">
        <f t="shared" si="102"/>
        <v>18</v>
      </c>
      <c r="E931" s="64">
        <f t="shared" si="104"/>
        <v>3396.0269385153906</v>
      </c>
      <c r="F931" s="15">
        <f>IF(E930&gt;'Fashring Assumptions'!$Q$15,0,'Fashring Assumptions'!$Q$14)</f>
        <v>0</v>
      </c>
      <c r="G931" s="15">
        <v>839</v>
      </c>
      <c r="H931" s="15">
        <f t="shared" si="105"/>
        <v>0</v>
      </c>
      <c r="I931" s="15">
        <f t="shared" si="103"/>
        <v>0</v>
      </c>
      <c r="J931" s="58">
        <f>'Fashring Assumptions'!$M$7*'Fashring Counterfactual'!F931</f>
        <v>0</v>
      </c>
      <c r="K931" s="58">
        <f>'Fashring Assumptions'!$M$5*'Fashring Assumptions'!$M$7*'Fashring Counterfactual'!E931</f>
        <v>212.25168365721191</v>
      </c>
      <c r="L931" s="58">
        <f t="shared" si="106"/>
        <v>212.25168365721191</v>
      </c>
    </row>
    <row r="932" spans="1:12" x14ac:dyDescent="0.3">
      <c r="A932" s="60">
        <v>43300</v>
      </c>
      <c r="B932" s="15">
        <f t="shared" si="100"/>
        <v>2018</v>
      </c>
      <c r="C932" s="15">
        <f t="shared" si="101"/>
        <v>7</v>
      </c>
      <c r="D932" s="15">
        <f t="shared" si="102"/>
        <v>19</v>
      </c>
      <c r="E932" s="64">
        <f t="shared" si="104"/>
        <v>2578.0269385153906</v>
      </c>
      <c r="F932" s="15">
        <f>IF(E931&gt;'Fashring Assumptions'!$Q$15,0,'Fashring Assumptions'!$Q$14)</f>
        <v>0</v>
      </c>
      <c r="G932" s="15">
        <v>818</v>
      </c>
      <c r="H932" s="15">
        <f t="shared" si="105"/>
        <v>0</v>
      </c>
      <c r="I932" s="15">
        <f t="shared" si="103"/>
        <v>0</v>
      </c>
      <c r="J932" s="58">
        <f>'Fashring Assumptions'!$M$7*'Fashring Counterfactual'!F932</f>
        <v>0</v>
      </c>
      <c r="K932" s="58">
        <f>'Fashring Assumptions'!$M$5*'Fashring Assumptions'!$M$7*'Fashring Counterfactual'!E932</f>
        <v>161.12668365721191</v>
      </c>
      <c r="L932" s="58">
        <f t="shared" si="106"/>
        <v>161.12668365721191</v>
      </c>
    </row>
    <row r="933" spans="1:12" x14ac:dyDescent="0.3">
      <c r="A933" s="60">
        <v>43301</v>
      </c>
      <c r="B933" s="15">
        <f t="shared" si="100"/>
        <v>2018</v>
      </c>
      <c r="C933" s="15">
        <f t="shared" si="101"/>
        <v>7</v>
      </c>
      <c r="D933" s="15">
        <f t="shared" si="102"/>
        <v>20</v>
      </c>
      <c r="E933" s="64">
        <f t="shared" si="104"/>
        <v>1708.0269385153906</v>
      </c>
      <c r="F933" s="15">
        <f>IF(E932&gt;'Fashring Assumptions'!$Q$15,0,'Fashring Assumptions'!$Q$14)</f>
        <v>0</v>
      </c>
      <c r="G933" s="15">
        <v>870</v>
      </c>
      <c r="H933" s="15">
        <f t="shared" si="105"/>
        <v>0</v>
      </c>
      <c r="I933" s="15">
        <f t="shared" si="103"/>
        <v>0</v>
      </c>
      <c r="J933" s="58">
        <f>'Fashring Assumptions'!$M$7*'Fashring Counterfactual'!F933</f>
        <v>0</v>
      </c>
      <c r="K933" s="58">
        <f>'Fashring Assumptions'!$M$5*'Fashring Assumptions'!$M$7*'Fashring Counterfactual'!E933</f>
        <v>106.75168365721191</v>
      </c>
      <c r="L933" s="58">
        <f t="shared" si="106"/>
        <v>106.75168365721191</v>
      </c>
    </row>
    <row r="934" spans="1:12" x14ac:dyDescent="0.3">
      <c r="A934" s="60">
        <v>43302</v>
      </c>
      <c r="B934" s="15">
        <f t="shared" si="100"/>
        <v>2018</v>
      </c>
      <c r="C934" s="15">
        <f t="shared" si="101"/>
        <v>7</v>
      </c>
      <c r="D934" s="15">
        <f t="shared" si="102"/>
        <v>21</v>
      </c>
      <c r="E934" s="64">
        <f t="shared" si="104"/>
        <v>6137.5194808224096</v>
      </c>
      <c r="F934" s="15">
        <f>IF(E933&gt;'Fashring Assumptions'!$Q$15,0,'Fashring Assumptions'!$Q$14)</f>
        <v>5290.492542307019</v>
      </c>
      <c r="G934" s="15">
        <v>861</v>
      </c>
      <c r="H934" s="15">
        <f t="shared" si="105"/>
        <v>1</v>
      </c>
      <c r="I934" s="15">
        <f t="shared" si="103"/>
        <v>1000</v>
      </c>
      <c r="J934" s="58">
        <f>'Fashring Assumptions'!$M$7*'Fashring Counterfactual'!F934</f>
        <v>13226.231355767548</v>
      </c>
      <c r="K934" s="58">
        <f>'Fashring Assumptions'!$M$5*'Fashring Assumptions'!$M$7*'Fashring Counterfactual'!E934</f>
        <v>383.5949675514006</v>
      </c>
      <c r="L934" s="58">
        <f t="shared" si="106"/>
        <v>14609.826323318948</v>
      </c>
    </row>
    <row r="935" spans="1:12" x14ac:dyDescent="0.3">
      <c r="A935" s="60">
        <v>43303</v>
      </c>
      <c r="B935" s="15">
        <f t="shared" si="100"/>
        <v>2018</v>
      </c>
      <c r="C935" s="15">
        <f t="shared" si="101"/>
        <v>7</v>
      </c>
      <c r="D935" s="15">
        <f t="shared" si="102"/>
        <v>22</v>
      </c>
      <c r="E935" s="64">
        <f t="shared" si="104"/>
        <v>5297.5194808224096</v>
      </c>
      <c r="F935" s="15">
        <f>IF(E934&gt;'Fashring Assumptions'!$Q$15,0,'Fashring Assumptions'!$Q$14)</f>
        <v>0</v>
      </c>
      <c r="G935" s="15">
        <v>840</v>
      </c>
      <c r="H935" s="15">
        <f t="shared" si="105"/>
        <v>0</v>
      </c>
      <c r="I935" s="15">
        <f t="shared" si="103"/>
        <v>0</v>
      </c>
      <c r="J935" s="58">
        <f>'Fashring Assumptions'!$M$7*'Fashring Counterfactual'!F935</f>
        <v>0</v>
      </c>
      <c r="K935" s="58">
        <f>'Fashring Assumptions'!$M$5*'Fashring Assumptions'!$M$7*'Fashring Counterfactual'!E935</f>
        <v>331.0949675514006</v>
      </c>
      <c r="L935" s="58">
        <f t="shared" si="106"/>
        <v>331.0949675514006</v>
      </c>
    </row>
    <row r="936" spans="1:12" x14ac:dyDescent="0.3">
      <c r="A936" s="60">
        <v>43304</v>
      </c>
      <c r="B936" s="15">
        <f t="shared" si="100"/>
        <v>2018</v>
      </c>
      <c r="C936" s="15">
        <f t="shared" si="101"/>
        <v>7</v>
      </c>
      <c r="D936" s="15">
        <f t="shared" si="102"/>
        <v>23</v>
      </c>
      <c r="E936" s="64">
        <f t="shared" si="104"/>
        <v>4414.5194808224096</v>
      </c>
      <c r="F936" s="15">
        <f>IF(E935&gt;'Fashring Assumptions'!$Q$15,0,'Fashring Assumptions'!$Q$14)</f>
        <v>0</v>
      </c>
      <c r="G936" s="15">
        <v>883</v>
      </c>
      <c r="H936" s="15">
        <f t="shared" si="105"/>
        <v>0</v>
      </c>
      <c r="I936" s="15">
        <f t="shared" si="103"/>
        <v>0</v>
      </c>
      <c r="J936" s="58">
        <f>'Fashring Assumptions'!$M$7*'Fashring Counterfactual'!F936</f>
        <v>0</v>
      </c>
      <c r="K936" s="58">
        <f>'Fashring Assumptions'!$M$5*'Fashring Assumptions'!$M$7*'Fashring Counterfactual'!E936</f>
        <v>275.9074675514006</v>
      </c>
      <c r="L936" s="58">
        <f t="shared" si="106"/>
        <v>275.9074675514006</v>
      </c>
    </row>
    <row r="937" spans="1:12" x14ac:dyDescent="0.3">
      <c r="A937" s="60">
        <v>43305</v>
      </c>
      <c r="B937" s="15">
        <f t="shared" si="100"/>
        <v>2018</v>
      </c>
      <c r="C937" s="15">
        <f t="shared" si="101"/>
        <v>7</v>
      </c>
      <c r="D937" s="15">
        <f t="shared" si="102"/>
        <v>24</v>
      </c>
      <c r="E937" s="64">
        <f t="shared" si="104"/>
        <v>3534.5194808224096</v>
      </c>
      <c r="F937" s="15">
        <f>IF(E936&gt;'Fashring Assumptions'!$Q$15,0,'Fashring Assumptions'!$Q$14)</f>
        <v>0</v>
      </c>
      <c r="G937" s="15">
        <v>880</v>
      </c>
      <c r="H937" s="15">
        <f t="shared" si="105"/>
        <v>0</v>
      </c>
      <c r="I937" s="15">
        <f t="shared" si="103"/>
        <v>0</v>
      </c>
      <c r="J937" s="58">
        <f>'Fashring Assumptions'!$M$7*'Fashring Counterfactual'!F937</f>
        <v>0</v>
      </c>
      <c r="K937" s="58">
        <f>'Fashring Assumptions'!$M$5*'Fashring Assumptions'!$M$7*'Fashring Counterfactual'!E937</f>
        <v>220.9074675514006</v>
      </c>
      <c r="L937" s="58">
        <f t="shared" si="106"/>
        <v>220.9074675514006</v>
      </c>
    </row>
    <row r="938" spans="1:12" x14ac:dyDescent="0.3">
      <c r="A938" s="60">
        <v>43306</v>
      </c>
      <c r="B938" s="15">
        <f t="shared" si="100"/>
        <v>2018</v>
      </c>
      <c r="C938" s="15">
        <f t="shared" si="101"/>
        <v>7</v>
      </c>
      <c r="D938" s="15">
        <f t="shared" si="102"/>
        <v>25</v>
      </c>
      <c r="E938" s="64">
        <f t="shared" si="104"/>
        <v>2689.5194808224096</v>
      </c>
      <c r="F938" s="15">
        <f>IF(E937&gt;'Fashring Assumptions'!$Q$15,0,'Fashring Assumptions'!$Q$14)</f>
        <v>0</v>
      </c>
      <c r="G938" s="15">
        <v>845</v>
      </c>
      <c r="H938" s="15">
        <f t="shared" si="105"/>
        <v>0</v>
      </c>
      <c r="I938" s="15">
        <f t="shared" si="103"/>
        <v>0</v>
      </c>
      <c r="J938" s="58">
        <f>'Fashring Assumptions'!$M$7*'Fashring Counterfactual'!F938</f>
        <v>0</v>
      </c>
      <c r="K938" s="58">
        <f>'Fashring Assumptions'!$M$5*'Fashring Assumptions'!$M$7*'Fashring Counterfactual'!E938</f>
        <v>168.0949675514006</v>
      </c>
      <c r="L938" s="58">
        <f t="shared" si="106"/>
        <v>168.0949675514006</v>
      </c>
    </row>
    <row r="939" spans="1:12" x14ac:dyDescent="0.3">
      <c r="A939" s="60">
        <v>43307</v>
      </c>
      <c r="B939" s="15">
        <f t="shared" si="100"/>
        <v>2018</v>
      </c>
      <c r="C939" s="15">
        <f t="shared" si="101"/>
        <v>7</v>
      </c>
      <c r="D939" s="15">
        <f t="shared" si="102"/>
        <v>26</v>
      </c>
      <c r="E939" s="64">
        <f t="shared" si="104"/>
        <v>1784.5194808224096</v>
      </c>
      <c r="F939" s="15">
        <f>IF(E938&gt;'Fashring Assumptions'!$Q$15,0,'Fashring Assumptions'!$Q$14)</f>
        <v>0</v>
      </c>
      <c r="G939" s="15">
        <v>905</v>
      </c>
      <c r="H939" s="15">
        <f t="shared" si="105"/>
        <v>0</v>
      </c>
      <c r="I939" s="15">
        <f t="shared" si="103"/>
        <v>0</v>
      </c>
      <c r="J939" s="58">
        <f>'Fashring Assumptions'!$M$7*'Fashring Counterfactual'!F939</f>
        <v>0</v>
      </c>
      <c r="K939" s="58">
        <f>'Fashring Assumptions'!$M$5*'Fashring Assumptions'!$M$7*'Fashring Counterfactual'!E939</f>
        <v>111.5324675514006</v>
      </c>
      <c r="L939" s="58">
        <f t="shared" si="106"/>
        <v>111.5324675514006</v>
      </c>
    </row>
    <row r="940" spans="1:12" x14ac:dyDescent="0.3">
      <c r="A940" s="60">
        <v>43308</v>
      </c>
      <c r="B940" s="15">
        <f t="shared" si="100"/>
        <v>2018</v>
      </c>
      <c r="C940" s="15">
        <f t="shared" si="101"/>
        <v>7</v>
      </c>
      <c r="D940" s="15">
        <f t="shared" si="102"/>
        <v>27</v>
      </c>
      <c r="E940" s="64">
        <f t="shared" si="104"/>
        <v>6154.0120231294286</v>
      </c>
      <c r="F940" s="15">
        <f>IF(E939&gt;'Fashring Assumptions'!$Q$15,0,'Fashring Assumptions'!$Q$14)</f>
        <v>5290.492542307019</v>
      </c>
      <c r="G940" s="15">
        <v>921</v>
      </c>
      <c r="H940" s="15">
        <f t="shared" si="105"/>
        <v>1</v>
      </c>
      <c r="I940" s="15">
        <f t="shared" si="103"/>
        <v>1000</v>
      </c>
      <c r="J940" s="58">
        <f>'Fashring Assumptions'!$M$7*'Fashring Counterfactual'!F940</f>
        <v>13226.231355767548</v>
      </c>
      <c r="K940" s="58">
        <f>'Fashring Assumptions'!$M$5*'Fashring Assumptions'!$M$7*'Fashring Counterfactual'!E940</f>
        <v>384.62575144558929</v>
      </c>
      <c r="L940" s="58">
        <f t="shared" si="106"/>
        <v>14610.857107213138</v>
      </c>
    </row>
    <row r="941" spans="1:12" x14ac:dyDescent="0.3">
      <c r="A941" s="60">
        <v>43309</v>
      </c>
      <c r="B941" s="15">
        <f t="shared" si="100"/>
        <v>2018</v>
      </c>
      <c r="C941" s="15">
        <f t="shared" si="101"/>
        <v>7</v>
      </c>
      <c r="D941" s="15">
        <f t="shared" si="102"/>
        <v>28</v>
      </c>
      <c r="E941" s="64">
        <f t="shared" si="104"/>
        <v>5233.0120231294286</v>
      </c>
      <c r="F941" s="15">
        <f>IF(E940&gt;'Fashring Assumptions'!$Q$15,0,'Fashring Assumptions'!$Q$14)</f>
        <v>0</v>
      </c>
      <c r="G941" s="15">
        <v>921</v>
      </c>
      <c r="H941" s="15">
        <f t="shared" si="105"/>
        <v>0</v>
      </c>
      <c r="I941" s="15">
        <f t="shared" si="103"/>
        <v>0</v>
      </c>
      <c r="J941" s="58">
        <f>'Fashring Assumptions'!$M$7*'Fashring Counterfactual'!F941</f>
        <v>0</v>
      </c>
      <c r="K941" s="58">
        <f>'Fashring Assumptions'!$M$5*'Fashring Assumptions'!$M$7*'Fashring Counterfactual'!E941</f>
        <v>327.06325144558929</v>
      </c>
      <c r="L941" s="58">
        <f t="shared" si="106"/>
        <v>327.06325144558929</v>
      </c>
    </row>
    <row r="942" spans="1:12" x14ac:dyDescent="0.3">
      <c r="A942" s="60">
        <v>43310</v>
      </c>
      <c r="B942" s="15">
        <f t="shared" si="100"/>
        <v>2018</v>
      </c>
      <c r="C942" s="15">
        <f t="shared" si="101"/>
        <v>7</v>
      </c>
      <c r="D942" s="15">
        <f t="shared" si="102"/>
        <v>29</v>
      </c>
      <c r="E942" s="64">
        <f t="shared" si="104"/>
        <v>4384.0120231294286</v>
      </c>
      <c r="F942" s="15">
        <f>IF(E941&gt;'Fashring Assumptions'!$Q$15,0,'Fashring Assumptions'!$Q$14)</f>
        <v>0</v>
      </c>
      <c r="G942" s="15">
        <v>849</v>
      </c>
      <c r="H942" s="15">
        <f t="shared" si="105"/>
        <v>0</v>
      </c>
      <c r="I942" s="15">
        <f t="shared" si="103"/>
        <v>0</v>
      </c>
      <c r="J942" s="58">
        <f>'Fashring Assumptions'!$M$7*'Fashring Counterfactual'!F942</f>
        <v>0</v>
      </c>
      <c r="K942" s="58">
        <f>'Fashring Assumptions'!$M$5*'Fashring Assumptions'!$M$7*'Fashring Counterfactual'!E942</f>
        <v>274.00075144558929</v>
      </c>
      <c r="L942" s="58">
        <f t="shared" si="106"/>
        <v>274.00075144558929</v>
      </c>
    </row>
    <row r="943" spans="1:12" x14ac:dyDescent="0.3">
      <c r="A943" s="60">
        <v>43311</v>
      </c>
      <c r="B943" s="15">
        <f t="shared" si="100"/>
        <v>2018</v>
      </c>
      <c r="C943" s="15">
        <f t="shared" si="101"/>
        <v>7</v>
      </c>
      <c r="D943" s="15">
        <f t="shared" si="102"/>
        <v>30</v>
      </c>
      <c r="E943" s="64">
        <f t="shared" si="104"/>
        <v>3496.0120231294286</v>
      </c>
      <c r="F943" s="15">
        <f>IF(E942&gt;'Fashring Assumptions'!$Q$15,0,'Fashring Assumptions'!$Q$14)</f>
        <v>0</v>
      </c>
      <c r="G943" s="15">
        <v>888</v>
      </c>
      <c r="H943" s="15">
        <f t="shared" si="105"/>
        <v>0</v>
      </c>
      <c r="I943" s="15">
        <f t="shared" si="103"/>
        <v>0</v>
      </c>
      <c r="J943" s="58">
        <f>'Fashring Assumptions'!$M$7*'Fashring Counterfactual'!F943</f>
        <v>0</v>
      </c>
      <c r="K943" s="58">
        <f>'Fashring Assumptions'!$M$5*'Fashring Assumptions'!$M$7*'Fashring Counterfactual'!E943</f>
        <v>218.50075144558929</v>
      </c>
      <c r="L943" s="58">
        <f t="shared" si="106"/>
        <v>218.50075144558929</v>
      </c>
    </row>
    <row r="944" spans="1:12" x14ac:dyDescent="0.3">
      <c r="A944" s="60">
        <v>43312</v>
      </c>
      <c r="B944" s="15">
        <f t="shared" si="100"/>
        <v>2018</v>
      </c>
      <c r="C944" s="15">
        <f t="shared" si="101"/>
        <v>7</v>
      </c>
      <c r="D944" s="15">
        <f t="shared" si="102"/>
        <v>31</v>
      </c>
      <c r="E944" s="64">
        <f t="shared" si="104"/>
        <v>2602.0120231294286</v>
      </c>
      <c r="F944" s="15">
        <f>IF(E943&gt;'Fashring Assumptions'!$Q$15,0,'Fashring Assumptions'!$Q$14)</f>
        <v>0</v>
      </c>
      <c r="G944" s="15">
        <v>894</v>
      </c>
      <c r="H944" s="15">
        <f t="shared" si="105"/>
        <v>0</v>
      </c>
      <c r="I944" s="15">
        <f t="shared" si="103"/>
        <v>0</v>
      </c>
      <c r="J944" s="58">
        <f>'Fashring Assumptions'!$M$7*'Fashring Counterfactual'!F944</f>
        <v>0</v>
      </c>
      <c r="K944" s="58">
        <f>'Fashring Assumptions'!$M$5*'Fashring Assumptions'!$M$7*'Fashring Counterfactual'!E944</f>
        <v>162.62575144558929</v>
      </c>
      <c r="L944" s="58">
        <f t="shared" si="106"/>
        <v>162.62575144558929</v>
      </c>
    </row>
    <row r="945" spans="1:12" x14ac:dyDescent="0.3">
      <c r="A945" s="60">
        <v>43313</v>
      </c>
      <c r="B945" s="15">
        <f t="shared" si="100"/>
        <v>2018</v>
      </c>
      <c r="C945" s="15">
        <f t="shared" si="101"/>
        <v>8</v>
      </c>
      <c r="D945" s="15">
        <f t="shared" si="102"/>
        <v>1</v>
      </c>
      <c r="E945" s="64">
        <f t="shared" si="104"/>
        <v>1753.0120231294286</v>
      </c>
      <c r="F945" s="15">
        <f>IF(E944&gt;'Fashring Assumptions'!$Q$15,0,'Fashring Assumptions'!$Q$14)</f>
        <v>0</v>
      </c>
      <c r="G945" s="15">
        <v>849</v>
      </c>
      <c r="H945" s="15">
        <f t="shared" si="105"/>
        <v>0</v>
      </c>
      <c r="I945" s="15">
        <f t="shared" si="103"/>
        <v>0</v>
      </c>
      <c r="J945" s="58">
        <f>'Fashring Assumptions'!$M$7*'Fashring Counterfactual'!F945</f>
        <v>0</v>
      </c>
      <c r="K945" s="58">
        <f>'Fashring Assumptions'!$M$5*'Fashring Assumptions'!$M$7*'Fashring Counterfactual'!E945</f>
        <v>109.56325144558929</v>
      </c>
      <c r="L945" s="58">
        <f t="shared" si="106"/>
        <v>109.56325144558929</v>
      </c>
    </row>
    <row r="946" spans="1:12" x14ac:dyDescent="0.3">
      <c r="A946" s="60">
        <v>43314</v>
      </c>
      <c r="B946" s="15">
        <f t="shared" si="100"/>
        <v>2018</v>
      </c>
      <c r="C946" s="15">
        <f t="shared" si="101"/>
        <v>8</v>
      </c>
      <c r="D946" s="15">
        <f t="shared" si="102"/>
        <v>2</v>
      </c>
      <c r="E946" s="64">
        <f t="shared" si="104"/>
        <v>6199.5045654364476</v>
      </c>
      <c r="F946" s="15">
        <f>IF(E945&gt;'Fashring Assumptions'!$Q$15,0,'Fashring Assumptions'!$Q$14)</f>
        <v>5290.492542307019</v>
      </c>
      <c r="G946" s="15">
        <v>844</v>
      </c>
      <c r="H946" s="15">
        <f t="shared" si="105"/>
        <v>1</v>
      </c>
      <c r="I946" s="15">
        <f t="shared" si="103"/>
        <v>1000</v>
      </c>
      <c r="J946" s="58">
        <f>'Fashring Assumptions'!$M$7*'Fashring Counterfactual'!F946</f>
        <v>13226.231355767548</v>
      </c>
      <c r="K946" s="58">
        <f>'Fashring Assumptions'!$M$5*'Fashring Assumptions'!$M$7*'Fashring Counterfactual'!E946</f>
        <v>387.46903533977797</v>
      </c>
      <c r="L946" s="58">
        <f t="shared" si="106"/>
        <v>14613.700391107326</v>
      </c>
    </row>
    <row r="947" spans="1:12" x14ac:dyDescent="0.3">
      <c r="A947" s="60">
        <v>43315</v>
      </c>
      <c r="B947" s="15">
        <f t="shared" si="100"/>
        <v>2018</v>
      </c>
      <c r="C947" s="15">
        <f t="shared" si="101"/>
        <v>8</v>
      </c>
      <c r="D947" s="15">
        <f t="shared" si="102"/>
        <v>3</v>
      </c>
      <c r="E947" s="64">
        <f t="shared" si="104"/>
        <v>5368.5045654364476</v>
      </c>
      <c r="F947" s="15">
        <f>IF(E946&gt;'Fashring Assumptions'!$Q$15,0,'Fashring Assumptions'!$Q$14)</f>
        <v>0</v>
      </c>
      <c r="G947" s="15">
        <v>831</v>
      </c>
      <c r="H947" s="15">
        <f t="shared" si="105"/>
        <v>0</v>
      </c>
      <c r="I947" s="15">
        <f t="shared" si="103"/>
        <v>0</v>
      </c>
      <c r="J947" s="58">
        <f>'Fashring Assumptions'!$M$7*'Fashring Counterfactual'!F947</f>
        <v>0</v>
      </c>
      <c r="K947" s="58">
        <f>'Fashring Assumptions'!$M$5*'Fashring Assumptions'!$M$7*'Fashring Counterfactual'!E947</f>
        <v>335.53153533977797</v>
      </c>
      <c r="L947" s="58">
        <f t="shared" si="106"/>
        <v>335.53153533977797</v>
      </c>
    </row>
    <row r="948" spans="1:12" x14ac:dyDescent="0.3">
      <c r="A948" s="60">
        <v>43316</v>
      </c>
      <c r="B948" s="15">
        <f t="shared" si="100"/>
        <v>2018</v>
      </c>
      <c r="C948" s="15">
        <f t="shared" si="101"/>
        <v>8</v>
      </c>
      <c r="D948" s="15">
        <f t="shared" si="102"/>
        <v>4</v>
      </c>
      <c r="E948" s="64">
        <f t="shared" si="104"/>
        <v>4539.5045654364476</v>
      </c>
      <c r="F948" s="15">
        <f>IF(E947&gt;'Fashring Assumptions'!$Q$15,0,'Fashring Assumptions'!$Q$14)</f>
        <v>0</v>
      </c>
      <c r="G948" s="15">
        <v>829</v>
      </c>
      <c r="H948" s="15">
        <f t="shared" si="105"/>
        <v>0</v>
      </c>
      <c r="I948" s="15">
        <f t="shared" si="103"/>
        <v>0</v>
      </c>
      <c r="J948" s="58">
        <f>'Fashring Assumptions'!$M$7*'Fashring Counterfactual'!F948</f>
        <v>0</v>
      </c>
      <c r="K948" s="58">
        <f>'Fashring Assumptions'!$M$5*'Fashring Assumptions'!$M$7*'Fashring Counterfactual'!E948</f>
        <v>283.71903533977797</v>
      </c>
      <c r="L948" s="58">
        <f t="shared" si="106"/>
        <v>283.71903533977797</v>
      </c>
    </row>
    <row r="949" spans="1:12" x14ac:dyDescent="0.3">
      <c r="A949" s="60">
        <v>43317</v>
      </c>
      <c r="B949" s="15">
        <f t="shared" si="100"/>
        <v>2018</v>
      </c>
      <c r="C949" s="15">
        <f t="shared" si="101"/>
        <v>8</v>
      </c>
      <c r="D949" s="15">
        <f t="shared" si="102"/>
        <v>5</v>
      </c>
      <c r="E949" s="64">
        <f t="shared" si="104"/>
        <v>3628.5045654364476</v>
      </c>
      <c r="F949" s="15">
        <f>IF(E948&gt;'Fashring Assumptions'!$Q$15,0,'Fashring Assumptions'!$Q$14)</f>
        <v>0</v>
      </c>
      <c r="G949" s="15">
        <v>911</v>
      </c>
      <c r="H949" s="15">
        <f t="shared" si="105"/>
        <v>0</v>
      </c>
      <c r="I949" s="15">
        <f t="shared" si="103"/>
        <v>0</v>
      </c>
      <c r="J949" s="58">
        <f>'Fashring Assumptions'!$M$7*'Fashring Counterfactual'!F949</f>
        <v>0</v>
      </c>
      <c r="K949" s="58">
        <f>'Fashring Assumptions'!$M$5*'Fashring Assumptions'!$M$7*'Fashring Counterfactual'!E949</f>
        <v>226.78153533977797</v>
      </c>
      <c r="L949" s="58">
        <f t="shared" si="106"/>
        <v>226.78153533977797</v>
      </c>
    </row>
    <row r="950" spans="1:12" x14ac:dyDescent="0.3">
      <c r="A950" s="60">
        <v>43318</v>
      </c>
      <c r="B950" s="15">
        <f t="shared" si="100"/>
        <v>2018</v>
      </c>
      <c r="C950" s="15">
        <f t="shared" si="101"/>
        <v>8</v>
      </c>
      <c r="D950" s="15">
        <f t="shared" si="102"/>
        <v>6</v>
      </c>
      <c r="E950" s="64">
        <f t="shared" si="104"/>
        <v>2778.5045654364476</v>
      </c>
      <c r="F950" s="15">
        <f>IF(E949&gt;'Fashring Assumptions'!$Q$15,0,'Fashring Assumptions'!$Q$14)</f>
        <v>0</v>
      </c>
      <c r="G950" s="15">
        <v>850</v>
      </c>
      <c r="H950" s="15">
        <f t="shared" si="105"/>
        <v>0</v>
      </c>
      <c r="I950" s="15">
        <f t="shared" si="103"/>
        <v>0</v>
      </c>
      <c r="J950" s="58">
        <f>'Fashring Assumptions'!$M$7*'Fashring Counterfactual'!F950</f>
        <v>0</v>
      </c>
      <c r="K950" s="58">
        <f>'Fashring Assumptions'!$M$5*'Fashring Assumptions'!$M$7*'Fashring Counterfactual'!E950</f>
        <v>173.65653533977797</v>
      </c>
      <c r="L950" s="58">
        <f t="shared" si="106"/>
        <v>173.65653533977797</v>
      </c>
    </row>
    <row r="951" spans="1:12" x14ac:dyDescent="0.3">
      <c r="A951" s="60">
        <v>43319</v>
      </c>
      <c r="B951" s="15">
        <f t="shared" si="100"/>
        <v>2018</v>
      </c>
      <c r="C951" s="15">
        <f t="shared" si="101"/>
        <v>8</v>
      </c>
      <c r="D951" s="15">
        <f t="shared" si="102"/>
        <v>7</v>
      </c>
      <c r="E951" s="64">
        <f t="shared" si="104"/>
        <v>1907.5045654364476</v>
      </c>
      <c r="F951" s="15">
        <f>IF(E950&gt;'Fashring Assumptions'!$Q$15,0,'Fashring Assumptions'!$Q$14)</f>
        <v>0</v>
      </c>
      <c r="G951" s="15">
        <v>871</v>
      </c>
      <c r="H951" s="15">
        <f t="shared" si="105"/>
        <v>0</v>
      </c>
      <c r="I951" s="15">
        <f t="shared" si="103"/>
        <v>0</v>
      </c>
      <c r="J951" s="58">
        <f>'Fashring Assumptions'!$M$7*'Fashring Counterfactual'!F951</f>
        <v>0</v>
      </c>
      <c r="K951" s="58">
        <f>'Fashring Assumptions'!$M$5*'Fashring Assumptions'!$M$7*'Fashring Counterfactual'!E951</f>
        <v>119.21903533977797</v>
      </c>
      <c r="L951" s="58">
        <f t="shared" si="106"/>
        <v>119.21903533977797</v>
      </c>
    </row>
    <row r="952" spans="1:12" x14ac:dyDescent="0.3">
      <c r="A952" s="60">
        <v>43320</v>
      </c>
      <c r="B952" s="15">
        <f t="shared" si="100"/>
        <v>2018</v>
      </c>
      <c r="C952" s="15">
        <f t="shared" si="101"/>
        <v>8</v>
      </c>
      <c r="D952" s="15">
        <f t="shared" si="102"/>
        <v>8</v>
      </c>
      <c r="E952" s="64">
        <f t="shared" si="104"/>
        <v>1064.5045654364476</v>
      </c>
      <c r="F952" s="15">
        <f>IF(E951&gt;'Fashring Assumptions'!$Q$15,0,'Fashring Assumptions'!$Q$14)</f>
        <v>0</v>
      </c>
      <c r="G952" s="15">
        <v>843</v>
      </c>
      <c r="H952" s="15">
        <f t="shared" si="105"/>
        <v>0</v>
      </c>
      <c r="I952" s="15">
        <f t="shared" si="103"/>
        <v>0</v>
      </c>
      <c r="J952" s="58">
        <f>'Fashring Assumptions'!$M$7*'Fashring Counterfactual'!F952</f>
        <v>0</v>
      </c>
      <c r="K952" s="58">
        <f>'Fashring Assumptions'!$M$5*'Fashring Assumptions'!$M$7*'Fashring Counterfactual'!E952</f>
        <v>66.531535339777975</v>
      </c>
      <c r="L952" s="58">
        <f t="shared" si="106"/>
        <v>66.531535339777975</v>
      </c>
    </row>
    <row r="953" spans="1:12" x14ac:dyDescent="0.3">
      <c r="A953" s="60">
        <v>43321</v>
      </c>
      <c r="B953" s="15">
        <f t="shared" si="100"/>
        <v>2018</v>
      </c>
      <c r="C953" s="15">
        <f t="shared" si="101"/>
        <v>8</v>
      </c>
      <c r="D953" s="15">
        <f t="shared" si="102"/>
        <v>9</v>
      </c>
      <c r="E953" s="64">
        <f t="shared" si="104"/>
        <v>5495.9971077434666</v>
      </c>
      <c r="F953" s="15">
        <f>IF(E952&gt;'Fashring Assumptions'!$Q$15,0,'Fashring Assumptions'!$Q$14)</f>
        <v>5290.492542307019</v>
      </c>
      <c r="G953" s="15">
        <v>859</v>
      </c>
      <c r="H953" s="15">
        <f t="shared" si="105"/>
        <v>1</v>
      </c>
      <c r="I953" s="15">
        <f t="shared" si="103"/>
        <v>1000</v>
      </c>
      <c r="J953" s="58">
        <f>'Fashring Assumptions'!$M$7*'Fashring Counterfactual'!F953</f>
        <v>13226.231355767548</v>
      </c>
      <c r="K953" s="58">
        <f>'Fashring Assumptions'!$M$5*'Fashring Assumptions'!$M$7*'Fashring Counterfactual'!E953</f>
        <v>343.49981923396666</v>
      </c>
      <c r="L953" s="58">
        <f t="shared" si="106"/>
        <v>14569.731175001514</v>
      </c>
    </row>
    <row r="954" spans="1:12" x14ac:dyDescent="0.3">
      <c r="A954" s="60">
        <v>43322</v>
      </c>
      <c r="B954" s="15">
        <f t="shared" si="100"/>
        <v>2018</v>
      </c>
      <c r="C954" s="15">
        <f t="shared" si="101"/>
        <v>8</v>
      </c>
      <c r="D954" s="15">
        <f t="shared" si="102"/>
        <v>10</v>
      </c>
      <c r="E954" s="64">
        <f t="shared" si="104"/>
        <v>4589.9971077434666</v>
      </c>
      <c r="F954" s="15">
        <f>IF(E953&gt;'Fashring Assumptions'!$Q$15,0,'Fashring Assumptions'!$Q$14)</f>
        <v>0</v>
      </c>
      <c r="G954" s="15">
        <v>906</v>
      </c>
      <c r="H954" s="15">
        <f t="shared" si="105"/>
        <v>0</v>
      </c>
      <c r="I954" s="15">
        <f t="shared" si="103"/>
        <v>0</v>
      </c>
      <c r="J954" s="58">
        <f>'Fashring Assumptions'!$M$7*'Fashring Counterfactual'!F954</f>
        <v>0</v>
      </c>
      <c r="K954" s="58">
        <f>'Fashring Assumptions'!$M$5*'Fashring Assumptions'!$M$7*'Fashring Counterfactual'!E954</f>
        <v>286.87481923396666</v>
      </c>
      <c r="L954" s="58">
        <f t="shared" si="106"/>
        <v>286.87481923396666</v>
      </c>
    </row>
    <row r="955" spans="1:12" x14ac:dyDescent="0.3">
      <c r="A955" s="60">
        <v>43323</v>
      </c>
      <c r="B955" s="15">
        <f t="shared" si="100"/>
        <v>2018</v>
      </c>
      <c r="C955" s="15">
        <f t="shared" si="101"/>
        <v>8</v>
      </c>
      <c r="D955" s="15">
        <f t="shared" si="102"/>
        <v>11</v>
      </c>
      <c r="E955" s="64">
        <f t="shared" si="104"/>
        <v>3739.9971077434666</v>
      </c>
      <c r="F955" s="15">
        <f>IF(E954&gt;'Fashring Assumptions'!$Q$15,0,'Fashring Assumptions'!$Q$14)</f>
        <v>0</v>
      </c>
      <c r="G955" s="15">
        <v>850</v>
      </c>
      <c r="H955" s="15">
        <f t="shared" si="105"/>
        <v>0</v>
      </c>
      <c r="I955" s="15">
        <f t="shared" si="103"/>
        <v>0</v>
      </c>
      <c r="J955" s="58">
        <f>'Fashring Assumptions'!$M$7*'Fashring Counterfactual'!F955</f>
        <v>0</v>
      </c>
      <c r="K955" s="58">
        <f>'Fashring Assumptions'!$M$5*'Fashring Assumptions'!$M$7*'Fashring Counterfactual'!E955</f>
        <v>233.74981923396666</v>
      </c>
      <c r="L955" s="58">
        <f t="shared" si="106"/>
        <v>233.74981923396666</v>
      </c>
    </row>
    <row r="956" spans="1:12" x14ac:dyDescent="0.3">
      <c r="A956" s="60">
        <v>43324</v>
      </c>
      <c r="B956" s="15">
        <f t="shared" si="100"/>
        <v>2018</v>
      </c>
      <c r="C956" s="15">
        <f t="shared" si="101"/>
        <v>8</v>
      </c>
      <c r="D956" s="15">
        <f t="shared" si="102"/>
        <v>12</v>
      </c>
      <c r="E956" s="64">
        <f t="shared" si="104"/>
        <v>2853.9971077434666</v>
      </c>
      <c r="F956" s="15">
        <f>IF(E955&gt;'Fashring Assumptions'!$Q$15,0,'Fashring Assumptions'!$Q$14)</f>
        <v>0</v>
      </c>
      <c r="G956" s="15">
        <v>886</v>
      </c>
      <c r="H956" s="15">
        <f t="shared" si="105"/>
        <v>0</v>
      </c>
      <c r="I956" s="15">
        <f t="shared" si="103"/>
        <v>0</v>
      </c>
      <c r="J956" s="58">
        <f>'Fashring Assumptions'!$M$7*'Fashring Counterfactual'!F956</f>
        <v>0</v>
      </c>
      <c r="K956" s="58">
        <f>'Fashring Assumptions'!$M$5*'Fashring Assumptions'!$M$7*'Fashring Counterfactual'!E956</f>
        <v>178.37481923396666</v>
      </c>
      <c r="L956" s="58">
        <f t="shared" si="106"/>
        <v>178.37481923396666</v>
      </c>
    </row>
    <row r="957" spans="1:12" x14ac:dyDescent="0.3">
      <c r="A957" s="60">
        <v>43325</v>
      </c>
      <c r="B957" s="15">
        <f t="shared" si="100"/>
        <v>2018</v>
      </c>
      <c r="C957" s="15">
        <f t="shared" si="101"/>
        <v>8</v>
      </c>
      <c r="D957" s="15">
        <f t="shared" si="102"/>
        <v>13</v>
      </c>
      <c r="E957" s="64">
        <f t="shared" si="104"/>
        <v>2041.9971077434666</v>
      </c>
      <c r="F957" s="15">
        <f>IF(E956&gt;'Fashring Assumptions'!$Q$15,0,'Fashring Assumptions'!$Q$14)</f>
        <v>0</v>
      </c>
      <c r="G957" s="15">
        <v>812</v>
      </c>
      <c r="H957" s="15">
        <f t="shared" si="105"/>
        <v>0</v>
      </c>
      <c r="I957" s="15">
        <f t="shared" si="103"/>
        <v>0</v>
      </c>
      <c r="J957" s="58">
        <f>'Fashring Assumptions'!$M$7*'Fashring Counterfactual'!F957</f>
        <v>0</v>
      </c>
      <c r="K957" s="58">
        <f>'Fashring Assumptions'!$M$5*'Fashring Assumptions'!$M$7*'Fashring Counterfactual'!E957</f>
        <v>127.62481923396666</v>
      </c>
      <c r="L957" s="58">
        <f t="shared" si="106"/>
        <v>127.62481923396666</v>
      </c>
    </row>
    <row r="958" spans="1:12" x14ac:dyDescent="0.3">
      <c r="A958" s="60">
        <v>43326</v>
      </c>
      <c r="B958" s="15">
        <f t="shared" si="100"/>
        <v>2018</v>
      </c>
      <c r="C958" s="15">
        <f t="shared" si="101"/>
        <v>8</v>
      </c>
      <c r="D958" s="15">
        <f t="shared" si="102"/>
        <v>14</v>
      </c>
      <c r="E958" s="64">
        <f t="shared" si="104"/>
        <v>1139.9971077434666</v>
      </c>
      <c r="F958" s="15">
        <f>IF(E957&gt;'Fashring Assumptions'!$Q$15,0,'Fashring Assumptions'!$Q$14)</f>
        <v>0</v>
      </c>
      <c r="G958" s="15">
        <v>902</v>
      </c>
      <c r="H958" s="15">
        <f t="shared" si="105"/>
        <v>0</v>
      </c>
      <c r="I958" s="15">
        <f t="shared" si="103"/>
        <v>0</v>
      </c>
      <c r="J958" s="58">
        <f>'Fashring Assumptions'!$M$7*'Fashring Counterfactual'!F958</f>
        <v>0</v>
      </c>
      <c r="K958" s="58">
        <f>'Fashring Assumptions'!$M$5*'Fashring Assumptions'!$M$7*'Fashring Counterfactual'!E958</f>
        <v>71.249819233966662</v>
      </c>
      <c r="L958" s="58">
        <f t="shared" si="106"/>
        <v>71.249819233966662</v>
      </c>
    </row>
    <row r="959" spans="1:12" x14ac:dyDescent="0.3">
      <c r="A959" s="60">
        <v>43327</v>
      </c>
      <c r="B959" s="15">
        <f t="shared" si="100"/>
        <v>2018</v>
      </c>
      <c r="C959" s="15">
        <f t="shared" si="101"/>
        <v>8</v>
      </c>
      <c r="D959" s="15">
        <f t="shared" si="102"/>
        <v>15</v>
      </c>
      <c r="E959" s="64">
        <f t="shared" si="104"/>
        <v>5533.4896500504856</v>
      </c>
      <c r="F959" s="15">
        <f>IF(E958&gt;'Fashring Assumptions'!$Q$15,0,'Fashring Assumptions'!$Q$14)</f>
        <v>5290.492542307019</v>
      </c>
      <c r="G959" s="15">
        <v>897</v>
      </c>
      <c r="H959" s="15">
        <f t="shared" si="105"/>
        <v>1</v>
      </c>
      <c r="I959" s="15">
        <f t="shared" si="103"/>
        <v>1000</v>
      </c>
      <c r="J959" s="58">
        <f>'Fashring Assumptions'!$M$7*'Fashring Counterfactual'!F959</f>
        <v>13226.231355767548</v>
      </c>
      <c r="K959" s="58">
        <f>'Fashring Assumptions'!$M$5*'Fashring Assumptions'!$M$7*'Fashring Counterfactual'!E959</f>
        <v>345.84310312815535</v>
      </c>
      <c r="L959" s="58">
        <f t="shared" si="106"/>
        <v>14572.074458895704</v>
      </c>
    </row>
    <row r="960" spans="1:12" x14ac:dyDescent="0.3">
      <c r="A960" s="60">
        <v>43328</v>
      </c>
      <c r="B960" s="15">
        <f t="shared" si="100"/>
        <v>2018</v>
      </c>
      <c r="C960" s="15">
        <f t="shared" si="101"/>
        <v>8</v>
      </c>
      <c r="D960" s="15">
        <f t="shared" si="102"/>
        <v>16</v>
      </c>
      <c r="E960" s="64">
        <f t="shared" si="104"/>
        <v>4662.4896500504856</v>
      </c>
      <c r="F960" s="15">
        <f>IF(E959&gt;'Fashring Assumptions'!$Q$15,0,'Fashring Assumptions'!$Q$14)</f>
        <v>0</v>
      </c>
      <c r="G960" s="15">
        <v>871</v>
      </c>
      <c r="H960" s="15">
        <f t="shared" si="105"/>
        <v>0</v>
      </c>
      <c r="I960" s="15">
        <f t="shared" si="103"/>
        <v>0</v>
      </c>
      <c r="J960" s="58">
        <f>'Fashring Assumptions'!$M$7*'Fashring Counterfactual'!F960</f>
        <v>0</v>
      </c>
      <c r="K960" s="58">
        <f>'Fashring Assumptions'!$M$5*'Fashring Assumptions'!$M$7*'Fashring Counterfactual'!E960</f>
        <v>291.40560312815535</v>
      </c>
      <c r="L960" s="58">
        <f t="shared" si="106"/>
        <v>291.40560312815535</v>
      </c>
    </row>
    <row r="961" spans="1:12" x14ac:dyDescent="0.3">
      <c r="A961" s="60">
        <v>43329</v>
      </c>
      <c r="B961" s="15">
        <f t="shared" si="100"/>
        <v>2018</v>
      </c>
      <c r="C961" s="15">
        <f t="shared" si="101"/>
        <v>8</v>
      </c>
      <c r="D961" s="15">
        <f t="shared" si="102"/>
        <v>17</v>
      </c>
      <c r="E961" s="64">
        <f t="shared" si="104"/>
        <v>3802.4896500504856</v>
      </c>
      <c r="F961" s="15">
        <f>IF(E960&gt;'Fashring Assumptions'!$Q$15,0,'Fashring Assumptions'!$Q$14)</f>
        <v>0</v>
      </c>
      <c r="G961" s="15">
        <v>860</v>
      </c>
      <c r="H961" s="15">
        <f t="shared" si="105"/>
        <v>0</v>
      </c>
      <c r="I961" s="15">
        <f t="shared" si="103"/>
        <v>0</v>
      </c>
      <c r="J961" s="58">
        <f>'Fashring Assumptions'!$M$7*'Fashring Counterfactual'!F961</f>
        <v>0</v>
      </c>
      <c r="K961" s="58">
        <f>'Fashring Assumptions'!$M$5*'Fashring Assumptions'!$M$7*'Fashring Counterfactual'!E961</f>
        <v>237.65560312815535</v>
      </c>
      <c r="L961" s="58">
        <f t="shared" si="106"/>
        <v>237.65560312815535</v>
      </c>
    </row>
    <row r="962" spans="1:12" x14ac:dyDescent="0.3">
      <c r="A962" s="60">
        <v>43330</v>
      </c>
      <c r="B962" s="15">
        <f t="shared" si="100"/>
        <v>2018</v>
      </c>
      <c r="C962" s="15">
        <f t="shared" si="101"/>
        <v>8</v>
      </c>
      <c r="D962" s="15">
        <f t="shared" si="102"/>
        <v>18</v>
      </c>
      <c r="E962" s="64">
        <f t="shared" si="104"/>
        <v>2982.4896500504856</v>
      </c>
      <c r="F962" s="15">
        <f>IF(E961&gt;'Fashring Assumptions'!$Q$15,0,'Fashring Assumptions'!$Q$14)</f>
        <v>0</v>
      </c>
      <c r="G962" s="15">
        <v>820</v>
      </c>
      <c r="H962" s="15">
        <f t="shared" si="105"/>
        <v>0</v>
      </c>
      <c r="I962" s="15">
        <f t="shared" si="103"/>
        <v>0</v>
      </c>
      <c r="J962" s="58">
        <f>'Fashring Assumptions'!$M$7*'Fashring Counterfactual'!F962</f>
        <v>0</v>
      </c>
      <c r="K962" s="58">
        <f>'Fashring Assumptions'!$M$5*'Fashring Assumptions'!$M$7*'Fashring Counterfactual'!E962</f>
        <v>186.40560312815535</v>
      </c>
      <c r="L962" s="58">
        <f t="shared" si="106"/>
        <v>186.40560312815535</v>
      </c>
    </row>
    <row r="963" spans="1:12" x14ac:dyDescent="0.3">
      <c r="A963" s="60">
        <v>43331</v>
      </c>
      <c r="B963" s="15">
        <f t="shared" ref="B963:B1026" si="107">YEAR(A963)</f>
        <v>2018</v>
      </c>
      <c r="C963" s="15">
        <f t="shared" ref="C963:C1026" si="108">MONTH(A963)</f>
        <v>8</v>
      </c>
      <c r="D963" s="15">
        <f t="shared" ref="D963:D1026" si="109">DAY(A963)</f>
        <v>19</v>
      </c>
      <c r="E963" s="64">
        <f t="shared" si="104"/>
        <v>2109.4896500504856</v>
      </c>
      <c r="F963" s="15">
        <f>IF(E962&gt;'Fashring Assumptions'!$Q$15,0,'Fashring Assumptions'!$Q$14)</f>
        <v>0</v>
      </c>
      <c r="G963" s="15">
        <v>873</v>
      </c>
      <c r="H963" s="15">
        <f t="shared" si="105"/>
        <v>0</v>
      </c>
      <c r="I963" s="15">
        <f t="shared" ref="I963:I1026" si="110">1000*H963</f>
        <v>0</v>
      </c>
      <c r="J963" s="58">
        <f>'Fashring Assumptions'!$M$7*'Fashring Counterfactual'!F963</f>
        <v>0</v>
      </c>
      <c r="K963" s="58">
        <f>'Fashring Assumptions'!$M$5*'Fashring Assumptions'!$M$7*'Fashring Counterfactual'!E963</f>
        <v>131.84310312815535</v>
      </c>
      <c r="L963" s="58">
        <f t="shared" si="106"/>
        <v>131.84310312815535</v>
      </c>
    </row>
    <row r="964" spans="1:12" x14ac:dyDescent="0.3">
      <c r="A964" s="60">
        <v>43332</v>
      </c>
      <c r="B964" s="15">
        <f t="shared" si="107"/>
        <v>2018</v>
      </c>
      <c r="C964" s="15">
        <f t="shared" si="108"/>
        <v>8</v>
      </c>
      <c r="D964" s="15">
        <f t="shared" si="109"/>
        <v>20</v>
      </c>
      <c r="E964" s="64">
        <f t="shared" ref="E964:E1005" si="111">E963-G964+F964</f>
        <v>1238.4896500504856</v>
      </c>
      <c r="F964" s="15">
        <f>IF(E963&gt;'Fashring Assumptions'!$Q$15,0,'Fashring Assumptions'!$Q$14)</f>
        <v>0</v>
      </c>
      <c r="G964" s="15">
        <v>871</v>
      </c>
      <c r="H964" s="15">
        <f t="shared" si="105"/>
        <v>0</v>
      </c>
      <c r="I964" s="15">
        <f t="shared" si="110"/>
        <v>0</v>
      </c>
      <c r="J964" s="58">
        <f>'Fashring Assumptions'!$M$7*'Fashring Counterfactual'!F964</f>
        <v>0</v>
      </c>
      <c r="K964" s="58">
        <f>'Fashring Assumptions'!$M$5*'Fashring Assumptions'!$M$7*'Fashring Counterfactual'!E964</f>
        <v>77.405603128155349</v>
      </c>
      <c r="L964" s="58">
        <f t="shared" si="106"/>
        <v>77.405603128155349</v>
      </c>
    </row>
    <row r="965" spans="1:12" x14ac:dyDescent="0.3">
      <c r="A965" s="60">
        <v>43333</v>
      </c>
      <c r="B965" s="15">
        <f t="shared" si="107"/>
        <v>2018</v>
      </c>
      <c r="C965" s="15">
        <f t="shared" si="108"/>
        <v>8</v>
      </c>
      <c r="D965" s="15">
        <f t="shared" si="109"/>
        <v>21</v>
      </c>
      <c r="E965" s="64">
        <f t="shared" si="111"/>
        <v>5597.9821923575046</v>
      </c>
      <c r="F965" s="15">
        <f>IF(E964&gt;'Fashring Assumptions'!$Q$15,0,'Fashring Assumptions'!$Q$14)</f>
        <v>5290.492542307019</v>
      </c>
      <c r="G965" s="15">
        <v>931</v>
      </c>
      <c r="H965" s="15">
        <f t="shared" si="105"/>
        <v>1</v>
      </c>
      <c r="I965" s="15">
        <f t="shared" si="110"/>
        <v>1000</v>
      </c>
      <c r="J965" s="58">
        <f>'Fashring Assumptions'!$M$7*'Fashring Counterfactual'!F965</f>
        <v>13226.231355767548</v>
      </c>
      <c r="K965" s="58">
        <f>'Fashring Assumptions'!$M$5*'Fashring Assumptions'!$M$7*'Fashring Counterfactual'!E965</f>
        <v>349.87388702234404</v>
      </c>
      <c r="L965" s="58">
        <f t="shared" si="106"/>
        <v>14576.105242789892</v>
      </c>
    </row>
    <row r="966" spans="1:12" x14ac:dyDescent="0.3">
      <c r="A966" s="60">
        <v>43334</v>
      </c>
      <c r="B966" s="15">
        <f t="shared" si="107"/>
        <v>2018</v>
      </c>
      <c r="C966" s="15">
        <f t="shared" si="108"/>
        <v>8</v>
      </c>
      <c r="D966" s="15">
        <f t="shared" si="109"/>
        <v>22</v>
      </c>
      <c r="E966" s="64">
        <f t="shared" si="111"/>
        <v>4729.9821923575046</v>
      </c>
      <c r="F966" s="15">
        <f>IF(E965&gt;'Fashring Assumptions'!$Q$15,0,'Fashring Assumptions'!$Q$14)</f>
        <v>0</v>
      </c>
      <c r="G966" s="15">
        <v>868</v>
      </c>
      <c r="H966" s="15">
        <f t="shared" si="105"/>
        <v>0</v>
      </c>
      <c r="I966" s="15">
        <f t="shared" si="110"/>
        <v>0</v>
      </c>
      <c r="J966" s="58">
        <f>'Fashring Assumptions'!$M$7*'Fashring Counterfactual'!F966</f>
        <v>0</v>
      </c>
      <c r="K966" s="58">
        <f>'Fashring Assumptions'!$M$5*'Fashring Assumptions'!$M$7*'Fashring Counterfactual'!E966</f>
        <v>295.62388702234404</v>
      </c>
      <c r="L966" s="58">
        <f t="shared" si="106"/>
        <v>295.62388702234404</v>
      </c>
    </row>
    <row r="967" spans="1:12" x14ac:dyDescent="0.3">
      <c r="A967" s="60">
        <v>43335</v>
      </c>
      <c r="B967" s="15">
        <f t="shared" si="107"/>
        <v>2018</v>
      </c>
      <c r="C967" s="15">
        <f t="shared" si="108"/>
        <v>8</v>
      </c>
      <c r="D967" s="15">
        <f t="shared" si="109"/>
        <v>23</v>
      </c>
      <c r="E967" s="64">
        <f t="shared" si="111"/>
        <v>3863.9821923575046</v>
      </c>
      <c r="F967" s="15">
        <f>IF(E966&gt;'Fashring Assumptions'!$Q$15,0,'Fashring Assumptions'!$Q$14)</f>
        <v>0</v>
      </c>
      <c r="G967" s="15">
        <v>866</v>
      </c>
      <c r="H967" s="15">
        <f t="shared" si="105"/>
        <v>0</v>
      </c>
      <c r="I967" s="15">
        <f t="shared" si="110"/>
        <v>0</v>
      </c>
      <c r="J967" s="58">
        <f>'Fashring Assumptions'!$M$7*'Fashring Counterfactual'!F967</f>
        <v>0</v>
      </c>
      <c r="K967" s="58">
        <f>'Fashring Assumptions'!$M$5*'Fashring Assumptions'!$M$7*'Fashring Counterfactual'!E967</f>
        <v>241.49888702234404</v>
      </c>
      <c r="L967" s="58">
        <f t="shared" si="106"/>
        <v>241.49888702234404</v>
      </c>
    </row>
    <row r="968" spans="1:12" x14ac:dyDescent="0.3">
      <c r="A968" s="60">
        <v>43336</v>
      </c>
      <c r="B968" s="15">
        <f t="shared" si="107"/>
        <v>2018</v>
      </c>
      <c r="C968" s="15">
        <f t="shared" si="108"/>
        <v>8</v>
      </c>
      <c r="D968" s="15">
        <f t="shared" si="109"/>
        <v>24</v>
      </c>
      <c r="E968" s="64">
        <f t="shared" si="111"/>
        <v>3007.9821923575046</v>
      </c>
      <c r="F968" s="15">
        <f>IF(E967&gt;'Fashring Assumptions'!$Q$15,0,'Fashring Assumptions'!$Q$14)</f>
        <v>0</v>
      </c>
      <c r="G968" s="15">
        <v>856</v>
      </c>
      <c r="H968" s="15">
        <f t="shared" si="105"/>
        <v>0</v>
      </c>
      <c r="I968" s="15">
        <f t="shared" si="110"/>
        <v>0</v>
      </c>
      <c r="J968" s="58">
        <f>'Fashring Assumptions'!$M$7*'Fashring Counterfactual'!F968</f>
        <v>0</v>
      </c>
      <c r="K968" s="58">
        <f>'Fashring Assumptions'!$M$5*'Fashring Assumptions'!$M$7*'Fashring Counterfactual'!E968</f>
        <v>187.99888702234404</v>
      </c>
      <c r="L968" s="58">
        <f t="shared" si="106"/>
        <v>187.99888702234404</v>
      </c>
    </row>
    <row r="969" spans="1:12" x14ac:dyDescent="0.3">
      <c r="A969" s="60">
        <v>43337</v>
      </c>
      <c r="B969" s="15">
        <f t="shared" si="107"/>
        <v>2018</v>
      </c>
      <c r="C969" s="15">
        <f t="shared" si="108"/>
        <v>8</v>
      </c>
      <c r="D969" s="15">
        <f t="shared" si="109"/>
        <v>25</v>
      </c>
      <c r="E969" s="64">
        <f t="shared" si="111"/>
        <v>2117.9821923575046</v>
      </c>
      <c r="F969" s="15">
        <f>IF(E968&gt;'Fashring Assumptions'!$Q$15,0,'Fashring Assumptions'!$Q$14)</f>
        <v>0</v>
      </c>
      <c r="G969" s="15">
        <v>890</v>
      </c>
      <c r="H969" s="15">
        <f t="shared" si="105"/>
        <v>0</v>
      </c>
      <c r="I969" s="15">
        <f t="shared" si="110"/>
        <v>0</v>
      </c>
      <c r="J969" s="58">
        <f>'Fashring Assumptions'!$M$7*'Fashring Counterfactual'!F969</f>
        <v>0</v>
      </c>
      <c r="K969" s="58">
        <f>'Fashring Assumptions'!$M$5*'Fashring Assumptions'!$M$7*'Fashring Counterfactual'!E969</f>
        <v>132.37388702234404</v>
      </c>
      <c r="L969" s="58">
        <f t="shared" si="106"/>
        <v>132.37388702234404</v>
      </c>
    </row>
    <row r="970" spans="1:12" x14ac:dyDescent="0.3">
      <c r="A970" s="60">
        <v>43338</v>
      </c>
      <c r="B970" s="15">
        <f t="shared" si="107"/>
        <v>2018</v>
      </c>
      <c r="C970" s="15">
        <f t="shared" si="108"/>
        <v>8</v>
      </c>
      <c r="D970" s="15">
        <f t="shared" si="109"/>
        <v>26</v>
      </c>
      <c r="E970" s="64">
        <f t="shared" si="111"/>
        <v>1267.9821923575046</v>
      </c>
      <c r="F970" s="15">
        <f>IF(E969&gt;'Fashring Assumptions'!$Q$15,0,'Fashring Assumptions'!$Q$14)</f>
        <v>0</v>
      </c>
      <c r="G970" s="15">
        <v>850</v>
      </c>
      <c r="H970" s="15">
        <f t="shared" si="105"/>
        <v>0</v>
      </c>
      <c r="I970" s="15">
        <f t="shared" si="110"/>
        <v>0</v>
      </c>
      <c r="J970" s="58">
        <f>'Fashring Assumptions'!$M$7*'Fashring Counterfactual'!F970</f>
        <v>0</v>
      </c>
      <c r="K970" s="58">
        <f>'Fashring Assumptions'!$M$5*'Fashring Assumptions'!$M$7*'Fashring Counterfactual'!E970</f>
        <v>79.248887022344036</v>
      </c>
      <c r="L970" s="58">
        <f t="shared" si="106"/>
        <v>79.248887022344036</v>
      </c>
    </row>
    <row r="971" spans="1:12" x14ac:dyDescent="0.3">
      <c r="A971" s="60">
        <v>43339</v>
      </c>
      <c r="B971" s="15">
        <f t="shared" si="107"/>
        <v>2018</v>
      </c>
      <c r="C971" s="15">
        <f t="shared" si="108"/>
        <v>8</v>
      </c>
      <c r="D971" s="15">
        <f t="shared" si="109"/>
        <v>27</v>
      </c>
      <c r="E971" s="64">
        <f t="shared" si="111"/>
        <v>5690.4747346645236</v>
      </c>
      <c r="F971" s="15">
        <f>IF(E970&gt;'Fashring Assumptions'!$Q$15,0,'Fashring Assumptions'!$Q$14)</f>
        <v>5290.492542307019</v>
      </c>
      <c r="G971" s="15">
        <v>868</v>
      </c>
      <c r="H971" s="15">
        <f t="shared" si="105"/>
        <v>1</v>
      </c>
      <c r="I971" s="15">
        <f t="shared" si="110"/>
        <v>1000</v>
      </c>
      <c r="J971" s="58">
        <f>'Fashring Assumptions'!$M$7*'Fashring Counterfactual'!F971</f>
        <v>13226.231355767548</v>
      </c>
      <c r="K971" s="58">
        <f>'Fashring Assumptions'!$M$5*'Fashring Assumptions'!$M$7*'Fashring Counterfactual'!E971</f>
        <v>355.65467091653272</v>
      </c>
      <c r="L971" s="58">
        <f t="shared" si="106"/>
        <v>14581.88602668408</v>
      </c>
    </row>
    <row r="972" spans="1:12" x14ac:dyDescent="0.3">
      <c r="A972" s="60">
        <v>43340</v>
      </c>
      <c r="B972" s="15">
        <f t="shared" si="107"/>
        <v>2018</v>
      </c>
      <c r="C972" s="15">
        <f t="shared" si="108"/>
        <v>8</v>
      </c>
      <c r="D972" s="15">
        <f t="shared" si="109"/>
        <v>28</v>
      </c>
      <c r="E972" s="64">
        <f t="shared" si="111"/>
        <v>4762.4747346645236</v>
      </c>
      <c r="F972" s="15">
        <f>IF(E971&gt;'Fashring Assumptions'!$Q$15,0,'Fashring Assumptions'!$Q$14)</f>
        <v>0</v>
      </c>
      <c r="G972" s="15">
        <v>928</v>
      </c>
      <c r="H972" s="15">
        <f t="shared" si="105"/>
        <v>0</v>
      </c>
      <c r="I972" s="15">
        <f t="shared" si="110"/>
        <v>0</v>
      </c>
      <c r="J972" s="58">
        <f>'Fashring Assumptions'!$M$7*'Fashring Counterfactual'!F972</f>
        <v>0</v>
      </c>
      <c r="K972" s="58">
        <f>'Fashring Assumptions'!$M$5*'Fashring Assumptions'!$M$7*'Fashring Counterfactual'!E972</f>
        <v>297.65467091653272</v>
      </c>
      <c r="L972" s="58">
        <f t="shared" si="106"/>
        <v>297.65467091653272</v>
      </c>
    </row>
    <row r="973" spans="1:12" x14ac:dyDescent="0.3">
      <c r="A973" s="60">
        <v>43341</v>
      </c>
      <c r="B973" s="15">
        <f t="shared" si="107"/>
        <v>2018</v>
      </c>
      <c r="C973" s="15">
        <f t="shared" si="108"/>
        <v>8</v>
      </c>
      <c r="D973" s="15">
        <f t="shared" si="109"/>
        <v>29</v>
      </c>
      <c r="E973" s="64">
        <f t="shared" si="111"/>
        <v>3914.4747346645236</v>
      </c>
      <c r="F973" s="15">
        <f>IF(E972&gt;'Fashring Assumptions'!$Q$15,0,'Fashring Assumptions'!$Q$14)</f>
        <v>0</v>
      </c>
      <c r="G973" s="15">
        <v>848</v>
      </c>
      <c r="H973" s="15">
        <f t="shared" si="105"/>
        <v>0</v>
      </c>
      <c r="I973" s="15">
        <f t="shared" si="110"/>
        <v>0</v>
      </c>
      <c r="J973" s="58">
        <f>'Fashring Assumptions'!$M$7*'Fashring Counterfactual'!F973</f>
        <v>0</v>
      </c>
      <c r="K973" s="58">
        <f>'Fashring Assumptions'!$M$5*'Fashring Assumptions'!$M$7*'Fashring Counterfactual'!E973</f>
        <v>244.65467091653272</v>
      </c>
      <c r="L973" s="58">
        <f t="shared" si="106"/>
        <v>244.65467091653272</v>
      </c>
    </row>
    <row r="974" spans="1:12" x14ac:dyDescent="0.3">
      <c r="A974" s="60">
        <v>43342</v>
      </c>
      <c r="B974" s="15">
        <f t="shared" si="107"/>
        <v>2018</v>
      </c>
      <c r="C974" s="15">
        <f t="shared" si="108"/>
        <v>8</v>
      </c>
      <c r="D974" s="15">
        <f t="shared" si="109"/>
        <v>30</v>
      </c>
      <c r="E974" s="64">
        <f t="shared" si="111"/>
        <v>3058.4747346645236</v>
      </c>
      <c r="F974" s="15">
        <f>IF(E973&gt;'Fashring Assumptions'!$Q$15,0,'Fashring Assumptions'!$Q$14)</f>
        <v>0</v>
      </c>
      <c r="G974" s="15">
        <v>856</v>
      </c>
      <c r="H974" s="15">
        <f t="shared" si="105"/>
        <v>0</v>
      </c>
      <c r="I974" s="15">
        <f t="shared" si="110"/>
        <v>0</v>
      </c>
      <c r="J974" s="58">
        <f>'Fashring Assumptions'!$M$7*'Fashring Counterfactual'!F974</f>
        <v>0</v>
      </c>
      <c r="K974" s="58">
        <f>'Fashring Assumptions'!$M$5*'Fashring Assumptions'!$M$7*'Fashring Counterfactual'!E974</f>
        <v>191.15467091653272</v>
      </c>
      <c r="L974" s="58">
        <f t="shared" si="106"/>
        <v>191.15467091653272</v>
      </c>
    </row>
    <row r="975" spans="1:12" x14ac:dyDescent="0.3">
      <c r="A975" s="60">
        <v>43343</v>
      </c>
      <c r="B975" s="15">
        <f t="shared" si="107"/>
        <v>2018</v>
      </c>
      <c r="C975" s="15">
        <f t="shared" si="108"/>
        <v>8</v>
      </c>
      <c r="D975" s="15">
        <f t="shared" si="109"/>
        <v>31</v>
      </c>
      <c r="E975" s="64">
        <f t="shared" si="111"/>
        <v>2188.4747346645236</v>
      </c>
      <c r="F975" s="15">
        <f>IF(E974&gt;'Fashring Assumptions'!$Q$15,0,'Fashring Assumptions'!$Q$14)</f>
        <v>0</v>
      </c>
      <c r="G975" s="15">
        <v>870</v>
      </c>
      <c r="H975" s="15">
        <f t="shared" si="105"/>
        <v>0</v>
      </c>
      <c r="I975" s="15">
        <f t="shared" si="110"/>
        <v>0</v>
      </c>
      <c r="J975" s="58">
        <f>'Fashring Assumptions'!$M$7*'Fashring Counterfactual'!F975</f>
        <v>0</v>
      </c>
      <c r="K975" s="58">
        <f>'Fashring Assumptions'!$M$5*'Fashring Assumptions'!$M$7*'Fashring Counterfactual'!E975</f>
        <v>136.77967091653272</v>
      </c>
      <c r="L975" s="58">
        <f t="shared" si="106"/>
        <v>136.77967091653272</v>
      </c>
    </row>
    <row r="976" spans="1:12" x14ac:dyDescent="0.3">
      <c r="A976" s="60">
        <v>43344</v>
      </c>
      <c r="B976" s="15">
        <f t="shared" si="107"/>
        <v>2018</v>
      </c>
      <c r="C976" s="15">
        <f t="shared" si="108"/>
        <v>9</v>
      </c>
      <c r="D976" s="15">
        <f t="shared" si="109"/>
        <v>1</v>
      </c>
      <c r="E976" s="64">
        <f t="shared" si="111"/>
        <v>1335.4747346645236</v>
      </c>
      <c r="F976" s="15">
        <f>IF(E975&gt;'Fashring Assumptions'!$Q$15,0,'Fashring Assumptions'!$Q$14)</f>
        <v>0</v>
      </c>
      <c r="G976" s="15">
        <v>853</v>
      </c>
      <c r="H976" s="15">
        <f t="shared" si="105"/>
        <v>0</v>
      </c>
      <c r="I976" s="15">
        <f t="shared" si="110"/>
        <v>0</v>
      </c>
      <c r="J976" s="58">
        <f>'Fashring Assumptions'!$M$7*'Fashring Counterfactual'!F976</f>
        <v>0</v>
      </c>
      <c r="K976" s="58">
        <f>'Fashring Assumptions'!$M$5*'Fashring Assumptions'!$M$7*'Fashring Counterfactual'!E976</f>
        <v>83.467170916532723</v>
      </c>
      <c r="L976" s="58">
        <f t="shared" si="106"/>
        <v>83.467170916532723</v>
      </c>
    </row>
    <row r="977" spans="1:12" x14ac:dyDescent="0.3">
      <c r="A977" s="60">
        <v>43345</v>
      </c>
      <c r="B977" s="15">
        <f t="shared" si="107"/>
        <v>2018</v>
      </c>
      <c r="C977" s="15">
        <f t="shared" si="108"/>
        <v>9</v>
      </c>
      <c r="D977" s="15">
        <f t="shared" si="109"/>
        <v>2</v>
      </c>
      <c r="E977" s="64">
        <f t="shared" si="111"/>
        <v>5783.9672769715426</v>
      </c>
      <c r="F977" s="15">
        <f>IF(E976&gt;'Fashring Assumptions'!$Q$15,0,'Fashring Assumptions'!$Q$14)</f>
        <v>5290.492542307019</v>
      </c>
      <c r="G977" s="15">
        <v>842</v>
      </c>
      <c r="H977" s="15">
        <f t="shared" si="105"/>
        <v>1</v>
      </c>
      <c r="I977" s="15">
        <f t="shared" si="110"/>
        <v>1000</v>
      </c>
      <c r="J977" s="58">
        <f>'Fashring Assumptions'!$M$7*'Fashring Counterfactual'!F977</f>
        <v>13226.231355767548</v>
      </c>
      <c r="K977" s="58">
        <f>'Fashring Assumptions'!$M$5*'Fashring Assumptions'!$M$7*'Fashring Counterfactual'!E977</f>
        <v>361.49795481072141</v>
      </c>
      <c r="L977" s="58">
        <f t="shared" si="106"/>
        <v>14587.72931057827</v>
      </c>
    </row>
    <row r="978" spans="1:12" x14ac:dyDescent="0.3">
      <c r="A978" s="60">
        <v>43346</v>
      </c>
      <c r="B978" s="15">
        <f t="shared" si="107"/>
        <v>2018</v>
      </c>
      <c r="C978" s="15">
        <f t="shared" si="108"/>
        <v>9</v>
      </c>
      <c r="D978" s="15">
        <f t="shared" si="109"/>
        <v>3</v>
      </c>
      <c r="E978" s="64">
        <f t="shared" si="111"/>
        <v>4936.9672769715426</v>
      </c>
      <c r="F978" s="15">
        <f>IF(E977&gt;'Fashring Assumptions'!$Q$15,0,'Fashring Assumptions'!$Q$14)</f>
        <v>0</v>
      </c>
      <c r="G978" s="15">
        <v>847</v>
      </c>
      <c r="H978" s="15">
        <f t="shared" si="105"/>
        <v>0</v>
      </c>
      <c r="I978" s="15">
        <f t="shared" si="110"/>
        <v>0</v>
      </c>
      <c r="J978" s="58">
        <f>'Fashring Assumptions'!$M$7*'Fashring Counterfactual'!F978</f>
        <v>0</v>
      </c>
      <c r="K978" s="58">
        <f>'Fashring Assumptions'!$M$5*'Fashring Assumptions'!$M$7*'Fashring Counterfactual'!E978</f>
        <v>308.56045481072141</v>
      </c>
      <c r="L978" s="58">
        <f t="shared" si="106"/>
        <v>308.56045481072141</v>
      </c>
    </row>
    <row r="979" spans="1:12" x14ac:dyDescent="0.3">
      <c r="A979" s="60">
        <v>43347</v>
      </c>
      <c r="B979" s="15">
        <f t="shared" si="107"/>
        <v>2018</v>
      </c>
      <c r="C979" s="15">
        <f t="shared" si="108"/>
        <v>9</v>
      </c>
      <c r="D979" s="15">
        <f t="shared" si="109"/>
        <v>4</v>
      </c>
      <c r="E979" s="64">
        <f t="shared" si="111"/>
        <v>4086.9672769715426</v>
      </c>
      <c r="F979" s="15">
        <f>IF(E978&gt;'Fashring Assumptions'!$Q$15,0,'Fashring Assumptions'!$Q$14)</f>
        <v>0</v>
      </c>
      <c r="G979" s="15">
        <v>850</v>
      </c>
      <c r="H979" s="15">
        <f t="shared" si="105"/>
        <v>0</v>
      </c>
      <c r="I979" s="15">
        <f t="shared" si="110"/>
        <v>0</v>
      </c>
      <c r="J979" s="58">
        <f>'Fashring Assumptions'!$M$7*'Fashring Counterfactual'!F979</f>
        <v>0</v>
      </c>
      <c r="K979" s="58">
        <f>'Fashring Assumptions'!$M$5*'Fashring Assumptions'!$M$7*'Fashring Counterfactual'!E979</f>
        <v>255.43545481072141</v>
      </c>
      <c r="L979" s="58">
        <f t="shared" si="106"/>
        <v>255.43545481072141</v>
      </c>
    </row>
    <row r="980" spans="1:12" x14ac:dyDescent="0.3">
      <c r="A980" s="60">
        <v>43348</v>
      </c>
      <c r="B980" s="15">
        <f t="shared" si="107"/>
        <v>2018</v>
      </c>
      <c r="C980" s="15">
        <f t="shared" si="108"/>
        <v>9</v>
      </c>
      <c r="D980" s="15">
        <f t="shared" si="109"/>
        <v>5</v>
      </c>
      <c r="E980" s="64">
        <f t="shared" si="111"/>
        <v>3202.9672769715426</v>
      </c>
      <c r="F980" s="15">
        <f>IF(E979&gt;'Fashring Assumptions'!$Q$15,0,'Fashring Assumptions'!$Q$14)</f>
        <v>0</v>
      </c>
      <c r="G980" s="15">
        <v>884</v>
      </c>
      <c r="H980" s="15">
        <f t="shared" si="105"/>
        <v>0</v>
      </c>
      <c r="I980" s="15">
        <f t="shared" si="110"/>
        <v>0</v>
      </c>
      <c r="J980" s="58">
        <f>'Fashring Assumptions'!$M$7*'Fashring Counterfactual'!F980</f>
        <v>0</v>
      </c>
      <c r="K980" s="58">
        <f>'Fashring Assumptions'!$M$5*'Fashring Assumptions'!$M$7*'Fashring Counterfactual'!E980</f>
        <v>200.18545481072141</v>
      </c>
      <c r="L980" s="58">
        <f t="shared" si="106"/>
        <v>200.18545481072141</v>
      </c>
    </row>
    <row r="981" spans="1:12" x14ac:dyDescent="0.3">
      <c r="A981" s="60">
        <v>43349</v>
      </c>
      <c r="B981" s="15">
        <f t="shared" si="107"/>
        <v>2018</v>
      </c>
      <c r="C981" s="15">
        <f t="shared" si="108"/>
        <v>9</v>
      </c>
      <c r="D981" s="15">
        <f t="shared" si="109"/>
        <v>6</v>
      </c>
      <c r="E981" s="64">
        <f t="shared" si="111"/>
        <v>2344.9672769715426</v>
      </c>
      <c r="F981" s="15">
        <f>IF(E980&gt;'Fashring Assumptions'!$Q$15,0,'Fashring Assumptions'!$Q$14)</f>
        <v>0</v>
      </c>
      <c r="G981" s="15">
        <v>858</v>
      </c>
      <c r="H981" s="15">
        <f t="shared" si="105"/>
        <v>0</v>
      </c>
      <c r="I981" s="15">
        <f t="shared" si="110"/>
        <v>0</v>
      </c>
      <c r="J981" s="58">
        <f>'Fashring Assumptions'!$M$7*'Fashring Counterfactual'!F981</f>
        <v>0</v>
      </c>
      <c r="K981" s="58">
        <f>'Fashring Assumptions'!$M$5*'Fashring Assumptions'!$M$7*'Fashring Counterfactual'!E981</f>
        <v>146.56045481072141</v>
      </c>
      <c r="L981" s="58">
        <f t="shared" si="106"/>
        <v>146.56045481072141</v>
      </c>
    </row>
    <row r="982" spans="1:12" x14ac:dyDescent="0.3">
      <c r="A982" s="60">
        <v>43350</v>
      </c>
      <c r="B982" s="15">
        <f t="shared" si="107"/>
        <v>2018</v>
      </c>
      <c r="C982" s="15">
        <f t="shared" si="108"/>
        <v>9</v>
      </c>
      <c r="D982" s="15">
        <f t="shared" si="109"/>
        <v>7</v>
      </c>
      <c r="E982" s="64">
        <f t="shared" si="111"/>
        <v>1475.9672769715426</v>
      </c>
      <c r="F982" s="15">
        <f>IF(E981&gt;'Fashring Assumptions'!$Q$15,0,'Fashring Assumptions'!$Q$14)</f>
        <v>0</v>
      </c>
      <c r="G982" s="15">
        <v>869</v>
      </c>
      <c r="H982" s="15">
        <f t="shared" si="105"/>
        <v>0</v>
      </c>
      <c r="I982" s="15">
        <f t="shared" si="110"/>
        <v>0</v>
      </c>
      <c r="J982" s="58">
        <f>'Fashring Assumptions'!$M$7*'Fashring Counterfactual'!F982</f>
        <v>0</v>
      </c>
      <c r="K982" s="58">
        <f>'Fashring Assumptions'!$M$5*'Fashring Assumptions'!$M$7*'Fashring Counterfactual'!E982</f>
        <v>92.24795481072141</v>
      </c>
      <c r="L982" s="58">
        <f t="shared" si="106"/>
        <v>92.24795481072141</v>
      </c>
    </row>
    <row r="983" spans="1:12" x14ac:dyDescent="0.3">
      <c r="A983" s="60">
        <v>43351</v>
      </c>
      <c r="B983" s="15">
        <f t="shared" si="107"/>
        <v>2018</v>
      </c>
      <c r="C983" s="15">
        <f t="shared" si="108"/>
        <v>9</v>
      </c>
      <c r="D983" s="15">
        <f t="shared" si="109"/>
        <v>8</v>
      </c>
      <c r="E983" s="64">
        <f t="shared" si="111"/>
        <v>5949.4598192785616</v>
      </c>
      <c r="F983" s="15">
        <f>IF(E982&gt;'Fashring Assumptions'!$Q$15,0,'Fashring Assumptions'!$Q$14)</f>
        <v>5290.492542307019</v>
      </c>
      <c r="G983" s="15">
        <v>817</v>
      </c>
      <c r="H983" s="15">
        <f t="shared" si="105"/>
        <v>1</v>
      </c>
      <c r="I983" s="15">
        <f t="shared" si="110"/>
        <v>1000</v>
      </c>
      <c r="J983" s="58">
        <f>'Fashring Assumptions'!$M$7*'Fashring Counterfactual'!F983</f>
        <v>13226.231355767548</v>
      </c>
      <c r="K983" s="58">
        <f>'Fashring Assumptions'!$M$5*'Fashring Assumptions'!$M$7*'Fashring Counterfactual'!E983</f>
        <v>371.8412387049101</v>
      </c>
      <c r="L983" s="58">
        <f t="shared" si="106"/>
        <v>14598.072594472458</v>
      </c>
    </row>
    <row r="984" spans="1:12" x14ac:dyDescent="0.3">
      <c r="A984" s="60">
        <v>43352</v>
      </c>
      <c r="B984" s="15">
        <f t="shared" si="107"/>
        <v>2018</v>
      </c>
      <c r="C984" s="15">
        <f t="shared" si="108"/>
        <v>9</v>
      </c>
      <c r="D984" s="15">
        <f t="shared" si="109"/>
        <v>9</v>
      </c>
      <c r="E984" s="64">
        <f t="shared" si="111"/>
        <v>5083.4598192785616</v>
      </c>
      <c r="F984" s="15">
        <f>IF(E983&gt;'Fashring Assumptions'!$Q$15,0,'Fashring Assumptions'!$Q$14)</f>
        <v>0</v>
      </c>
      <c r="G984" s="15">
        <v>866</v>
      </c>
      <c r="H984" s="15">
        <f t="shared" si="105"/>
        <v>0</v>
      </c>
      <c r="I984" s="15">
        <f t="shared" si="110"/>
        <v>0</v>
      </c>
      <c r="J984" s="58">
        <f>'Fashring Assumptions'!$M$7*'Fashring Counterfactual'!F984</f>
        <v>0</v>
      </c>
      <c r="K984" s="58">
        <f>'Fashring Assumptions'!$M$5*'Fashring Assumptions'!$M$7*'Fashring Counterfactual'!E984</f>
        <v>317.7162387049101</v>
      </c>
      <c r="L984" s="58">
        <f t="shared" si="106"/>
        <v>317.7162387049101</v>
      </c>
    </row>
    <row r="985" spans="1:12" x14ac:dyDescent="0.3">
      <c r="A985" s="60">
        <v>43353</v>
      </c>
      <c r="B985" s="15">
        <f t="shared" si="107"/>
        <v>2018</v>
      </c>
      <c r="C985" s="15">
        <f t="shared" si="108"/>
        <v>9</v>
      </c>
      <c r="D985" s="15">
        <f t="shared" si="109"/>
        <v>10</v>
      </c>
      <c r="E985" s="64">
        <f t="shared" si="111"/>
        <v>4252.4598192785616</v>
      </c>
      <c r="F985" s="15">
        <f>IF(E984&gt;'Fashring Assumptions'!$Q$15,0,'Fashring Assumptions'!$Q$14)</f>
        <v>0</v>
      </c>
      <c r="G985" s="15">
        <v>831</v>
      </c>
      <c r="H985" s="15">
        <f t="shared" si="105"/>
        <v>0</v>
      </c>
      <c r="I985" s="15">
        <f t="shared" si="110"/>
        <v>0</v>
      </c>
      <c r="J985" s="58">
        <f>'Fashring Assumptions'!$M$7*'Fashring Counterfactual'!F985</f>
        <v>0</v>
      </c>
      <c r="K985" s="58">
        <f>'Fashring Assumptions'!$M$5*'Fashring Assumptions'!$M$7*'Fashring Counterfactual'!E985</f>
        <v>265.7787387049101</v>
      </c>
      <c r="L985" s="58">
        <f t="shared" si="106"/>
        <v>265.7787387049101</v>
      </c>
    </row>
    <row r="986" spans="1:12" x14ac:dyDescent="0.3">
      <c r="A986" s="60">
        <v>43354</v>
      </c>
      <c r="B986" s="15">
        <f t="shared" si="107"/>
        <v>2018</v>
      </c>
      <c r="C986" s="15">
        <f t="shared" si="108"/>
        <v>9</v>
      </c>
      <c r="D986" s="15">
        <f t="shared" si="109"/>
        <v>11</v>
      </c>
      <c r="E986" s="64">
        <f t="shared" si="111"/>
        <v>3380.4598192785616</v>
      </c>
      <c r="F986" s="15">
        <f>IF(E985&gt;'Fashring Assumptions'!$Q$15,0,'Fashring Assumptions'!$Q$14)</f>
        <v>0</v>
      </c>
      <c r="G986" s="15">
        <v>872</v>
      </c>
      <c r="H986" s="15">
        <f t="shared" si="105"/>
        <v>0</v>
      </c>
      <c r="I986" s="15">
        <f t="shared" si="110"/>
        <v>0</v>
      </c>
      <c r="J986" s="58">
        <f>'Fashring Assumptions'!$M$7*'Fashring Counterfactual'!F986</f>
        <v>0</v>
      </c>
      <c r="K986" s="58">
        <f>'Fashring Assumptions'!$M$5*'Fashring Assumptions'!$M$7*'Fashring Counterfactual'!E986</f>
        <v>211.2787387049101</v>
      </c>
      <c r="L986" s="58">
        <f t="shared" si="106"/>
        <v>211.2787387049101</v>
      </c>
    </row>
    <row r="987" spans="1:12" x14ac:dyDescent="0.3">
      <c r="A987" s="60">
        <v>43355</v>
      </c>
      <c r="B987" s="15">
        <f t="shared" si="107"/>
        <v>2018</v>
      </c>
      <c r="C987" s="15">
        <f t="shared" si="108"/>
        <v>9</v>
      </c>
      <c r="D987" s="15">
        <f t="shared" si="109"/>
        <v>12</v>
      </c>
      <c r="E987" s="64">
        <f t="shared" si="111"/>
        <v>2525.4598192785616</v>
      </c>
      <c r="F987" s="15">
        <f>IF(E986&gt;'Fashring Assumptions'!$Q$15,0,'Fashring Assumptions'!$Q$14)</f>
        <v>0</v>
      </c>
      <c r="G987" s="15">
        <v>855</v>
      </c>
      <c r="H987" s="15">
        <f t="shared" si="105"/>
        <v>0</v>
      </c>
      <c r="I987" s="15">
        <f t="shared" si="110"/>
        <v>0</v>
      </c>
      <c r="J987" s="58">
        <f>'Fashring Assumptions'!$M$7*'Fashring Counterfactual'!F987</f>
        <v>0</v>
      </c>
      <c r="K987" s="58">
        <f>'Fashring Assumptions'!$M$5*'Fashring Assumptions'!$M$7*'Fashring Counterfactual'!E987</f>
        <v>157.8412387049101</v>
      </c>
      <c r="L987" s="58">
        <f t="shared" si="106"/>
        <v>157.8412387049101</v>
      </c>
    </row>
    <row r="988" spans="1:12" x14ac:dyDescent="0.3">
      <c r="A988" s="60">
        <v>43356</v>
      </c>
      <c r="B988" s="15">
        <f t="shared" si="107"/>
        <v>2018</v>
      </c>
      <c r="C988" s="15">
        <f t="shared" si="108"/>
        <v>9</v>
      </c>
      <c r="D988" s="15">
        <f t="shared" si="109"/>
        <v>13</v>
      </c>
      <c r="E988" s="64">
        <f t="shared" si="111"/>
        <v>1667.4598192785616</v>
      </c>
      <c r="F988" s="15">
        <f>IF(E987&gt;'Fashring Assumptions'!$Q$15,0,'Fashring Assumptions'!$Q$14)</f>
        <v>0</v>
      </c>
      <c r="G988" s="15">
        <v>858</v>
      </c>
      <c r="H988" s="15">
        <f t="shared" si="105"/>
        <v>0</v>
      </c>
      <c r="I988" s="15">
        <f t="shared" si="110"/>
        <v>0</v>
      </c>
      <c r="J988" s="58">
        <f>'Fashring Assumptions'!$M$7*'Fashring Counterfactual'!F988</f>
        <v>0</v>
      </c>
      <c r="K988" s="58">
        <f>'Fashring Assumptions'!$M$5*'Fashring Assumptions'!$M$7*'Fashring Counterfactual'!E988</f>
        <v>104.2162387049101</v>
      </c>
      <c r="L988" s="58">
        <f t="shared" si="106"/>
        <v>104.2162387049101</v>
      </c>
    </row>
    <row r="989" spans="1:12" x14ac:dyDescent="0.3">
      <c r="A989" s="60">
        <v>43357</v>
      </c>
      <c r="B989" s="15">
        <f t="shared" si="107"/>
        <v>2018</v>
      </c>
      <c r="C989" s="15">
        <f t="shared" si="108"/>
        <v>9</v>
      </c>
      <c r="D989" s="15">
        <f t="shared" si="109"/>
        <v>14</v>
      </c>
      <c r="E989" s="64">
        <f t="shared" si="111"/>
        <v>6095.9523615855805</v>
      </c>
      <c r="F989" s="15">
        <f>IF(E988&gt;'Fashring Assumptions'!$Q$15,0,'Fashring Assumptions'!$Q$14)</f>
        <v>5290.492542307019</v>
      </c>
      <c r="G989" s="15">
        <v>862</v>
      </c>
      <c r="H989" s="15">
        <f t="shared" ref="H989:H1052" si="112">IF(F989&gt;0,1,0)</f>
        <v>1</v>
      </c>
      <c r="I989" s="15">
        <f t="shared" si="110"/>
        <v>1000</v>
      </c>
      <c r="J989" s="58">
        <f>'Fashring Assumptions'!$M$7*'Fashring Counterfactual'!F989</f>
        <v>13226.231355767548</v>
      </c>
      <c r="K989" s="58">
        <f>'Fashring Assumptions'!$M$5*'Fashring Assumptions'!$M$7*'Fashring Counterfactual'!E989</f>
        <v>380.99702259909878</v>
      </c>
      <c r="L989" s="58">
        <f t="shared" ref="L989:L1052" si="113">SUM(I989:K989)</f>
        <v>14607.228378366646</v>
      </c>
    </row>
    <row r="990" spans="1:12" x14ac:dyDescent="0.3">
      <c r="A990" s="60">
        <v>43358</v>
      </c>
      <c r="B990" s="15">
        <f t="shared" si="107"/>
        <v>2018</v>
      </c>
      <c r="C990" s="15">
        <f t="shared" si="108"/>
        <v>9</v>
      </c>
      <c r="D990" s="15">
        <f t="shared" si="109"/>
        <v>15</v>
      </c>
      <c r="E990" s="64">
        <f t="shared" si="111"/>
        <v>5203.9523615855805</v>
      </c>
      <c r="F990" s="15">
        <f>IF(E989&gt;'Fashring Assumptions'!$Q$15,0,'Fashring Assumptions'!$Q$14)</f>
        <v>0</v>
      </c>
      <c r="G990" s="15">
        <v>892</v>
      </c>
      <c r="H990" s="15">
        <f t="shared" si="112"/>
        <v>0</v>
      </c>
      <c r="I990" s="15">
        <f t="shared" si="110"/>
        <v>0</v>
      </c>
      <c r="J990" s="58">
        <f>'Fashring Assumptions'!$M$7*'Fashring Counterfactual'!F990</f>
        <v>0</v>
      </c>
      <c r="K990" s="58">
        <f>'Fashring Assumptions'!$M$5*'Fashring Assumptions'!$M$7*'Fashring Counterfactual'!E990</f>
        <v>325.24702259909878</v>
      </c>
      <c r="L990" s="58">
        <f t="shared" si="113"/>
        <v>325.24702259909878</v>
      </c>
    </row>
    <row r="991" spans="1:12" x14ac:dyDescent="0.3">
      <c r="A991" s="60">
        <v>43359</v>
      </c>
      <c r="B991" s="15">
        <f t="shared" si="107"/>
        <v>2018</v>
      </c>
      <c r="C991" s="15">
        <f t="shared" si="108"/>
        <v>9</v>
      </c>
      <c r="D991" s="15">
        <f t="shared" si="109"/>
        <v>16</v>
      </c>
      <c r="E991" s="64">
        <f t="shared" si="111"/>
        <v>4370.9523615855805</v>
      </c>
      <c r="F991" s="15">
        <f>IF(E990&gt;'Fashring Assumptions'!$Q$15,0,'Fashring Assumptions'!$Q$14)</f>
        <v>0</v>
      </c>
      <c r="G991" s="15">
        <v>833</v>
      </c>
      <c r="H991" s="15">
        <f t="shared" si="112"/>
        <v>0</v>
      </c>
      <c r="I991" s="15">
        <f t="shared" si="110"/>
        <v>0</v>
      </c>
      <c r="J991" s="58">
        <f>'Fashring Assumptions'!$M$7*'Fashring Counterfactual'!F991</f>
        <v>0</v>
      </c>
      <c r="K991" s="58">
        <f>'Fashring Assumptions'!$M$5*'Fashring Assumptions'!$M$7*'Fashring Counterfactual'!E991</f>
        <v>273.18452259909878</v>
      </c>
      <c r="L991" s="58">
        <f t="shared" si="113"/>
        <v>273.18452259909878</v>
      </c>
    </row>
    <row r="992" spans="1:12" x14ac:dyDescent="0.3">
      <c r="A992" s="60">
        <v>43360</v>
      </c>
      <c r="B992" s="15">
        <f t="shared" si="107"/>
        <v>2018</v>
      </c>
      <c r="C992" s="15">
        <f t="shared" si="108"/>
        <v>9</v>
      </c>
      <c r="D992" s="15">
        <f t="shared" si="109"/>
        <v>17</v>
      </c>
      <c r="E992" s="64">
        <f t="shared" si="111"/>
        <v>3467.9523615855805</v>
      </c>
      <c r="F992" s="15">
        <f>IF(E991&gt;'Fashring Assumptions'!$Q$15,0,'Fashring Assumptions'!$Q$14)</f>
        <v>0</v>
      </c>
      <c r="G992" s="15">
        <v>903</v>
      </c>
      <c r="H992" s="15">
        <f t="shared" si="112"/>
        <v>0</v>
      </c>
      <c r="I992" s="15">
        <f t="shared" si="110"/>
        <v>0</v>
      </c>
      <c r="J992" s="58">
        <f>'Fashring Assumptions'!$M$7*'Fashring Counterfactual'!F992</f>
        <v>0</v>
      </c>
      <c r="K992" s="58">
        <f>'Fashring Assumptions'!$M$5*'Fashring Assumptions'!$M$7*'Fashring Counterfactual'!E992</f>
        <v>216.74702259909878</v>
      </c>
      <c r="L992" s="58">
        <f t="shared" si="113"/>
        <v>216.74702259909878</v>
      </c>
    </row>
    <row r="993" spans="1:12" x14ac:dyDescent="0.3">
      <c r="A993" s="60">
        <v>43361</v>
      </c>
      <c r="B993" s="15">
        <f t="shared" si="107"/>
        <v>2018</v>
      </c>
      <c r="C993" s="15">
        <f t="shared" si="108"/>
        <v>9</v>
      </c>
      <c r="D993" s="15">
        <f t="shared" si="109"/>
        <v>18</v>
      </c>
      <c r="E993" s="64">
        <f t="shared" si="111"/>
        <v>2553.9523615855805</v>
      </c>
      <c r="F993" s="15">
        <f>IF(E992&gt;'Fashring Assumptions'!$Q$15,0,'Fashring Assumptions'!$Q$14)</f>
        <v>0</v>
      </c>
      <c r="G993" s="15">
        <v>914</v>
      </c>
      <c r="H993" s="15">
        <f t="shared" si="112"/>
        <v>0</v>
      </c>
      <c r="I993" s="15">
        <f t="shared" si="110"/>
        <v>0</v>
      </c>
      <c r="J993" s="58">
        <f>'Fashring Assumptions'!$M$7*'Fashring Counterfactual'!F993</f>
        <v>0</v>
      </c>
      <c r="K993" s="58">
        <f>'Fashring Assumptions'!$M$5*'Fashring Assumptions'!$M$7*'Fashring Counterfactual'!E993</f>
        <v>159.62202259909878</v>
      </c>
      <c r="L993" s="58">
        <f t="shared" si="113"/>
        <v>159.62202259909878</v>
      </c>
    </row>
    <row r="994" spans="1:12" x14ac:dyDescent="0.3">
      <c r="A994" s="60">
        <v>43362</v>
      </c>
      <c r="B994" s="15">
        <f t="shared" si="107"/>
        <v>2018</v>
      </c>
      <c r="C994" s="15">
        <f t="shared" si="108"/>
        <v>9</v>
      </c>
      <c r="D994" s="15">
        <f t="shared" si="109"/>
        <v>19</v>
      </c>
      <c r="E994" s="64">
        <f t="shared" si="111"/>
        <v>1669.9523615855805</v>
      </c>
      <c r="F994" s="15">
        <f>IF(E993&gt;'Fashring Assumptions'!$Q$15,0,'Fashring Assumptions'!$Q$14)</f>
        <v>0</v>
      </c>
      <c r="G994" s="15">
        <v>884</v>
      </c>
      <c r="H994" s="15">
        <f t="shared" si="112"/>
        <v>0</v>
      </c>
      <c r="I994" s="15">
        <f t="shared" si="110"/>
        <v>0</v>
      </c>
      <c r="J994" s="58">
        <f>'Fashring Assumptions'!$M$7*'Fashring Counterfactual'!F994</f>
        <v>0</v>
      </c>
      <c r="K994" s="58">
        <f>'Fashring Assumptions'!$M$5*'Fashring Assumptions'!$M$7*'Fashring Counterfactual'!E994</f>
        <v>104.37202259909878</v>
      </c>
      <c r="L994" s="58">
        <f t="shared" si="113"/>
        <v>104.37202259909878</v>
      </c>
    </row>
    <row r="995" spans="1:12" x14ac:dyDescent="0.3">
      <c r="A995" s="60">
        <v>43363</v>
      </c>
      <c r="B995" s="15">
        <f t="shared" si="107"/>
        <v>2018</v>
      </c>
      <c r="C995" s="15">
        <f t="shared" si="108"/>
        <v>9</v>
      </c>
      <c r="D995" s="15">
        <f t="shared" si="109"/>
        <v>20</v>
      </c>
      <c r="E995" s="64">
        <f t="shared" si="111"/>
        <v>6054.4449038925995</v>
      </c>
      <c r="F995" s="15">
        <f>IF(E994&gt;'Fashring Assumptions'!$Q$15,0,'Fashring Assumptions'!$Q$14)</f>
        <v>5290.492542307019</v>
      </c>
      <c r="G995" s="15">
        <v>906</v>
      </c>
      <c r="H995" s="15">
        <f t="shared" si="112"/>
        <v>1</v>
      </c>
      <c r="I995" s="15">
        <f t="shared" si="110"/>
        <v>1000</v>
      </c>
      <c r="J995" s="58">
        <f>'Fashring Assumptions'!$M$7*'Fashring Counterfactual'!F995</f>
        <v>13226.231355767548</v>
      </c>
      <c r="K995" s="58">
        <f>'Fashring Assumptions'!$M$5*'Fashring Assumptions'!$M$7*'Fashring Counterfactual'!E995</f>
        <v>378.40280649328747</v>
      </c>
      <c r="L995" s="58">
        <f t="shared" si="113"/>
        <v>14604.634162260836</v>
      </c>
    </row>
    <row r="996" spans="1:12" x14ac:dyDescent="0.3">
      <c r="A996" s="60">
        <v>43364</v>
      </c>
      <c r="B996" s="15">
        <f t="shared" si="107"/>
        <v>2018</v>
      </c>
      <c r="C996" s="15">
        <f t="shared" si="108"/>
        <v>9</v>
      </c>
      <c r="D996" s="15">
        <f t="shared" si="109"/>
        <v>21</v>
      </c>
      <c r="E996" s="64">
        <f t="shared" si="111"/>
        <v>5210.4449038925995</v>
      </c>
      <c r="F996" s="15">
        <f>IF(E995&gt;'Fashring Assumptions'!$Q$15,0,'Fashring Assumptions'!$Q$14)</f>
        <v>0</v>
      </c>
      <c r="G996" s="15">
        <v>844</v>
      </c>
      <c r="H996" s="15">
        <f t="shared" si="112"/>
        <v>0</v>
      </c>
      <c r="I996" s="15">
        <f t="shared" si="110"/>
        <v>0</v>
      </c>
      <c r="J996" s="58">
        <f>'Fashring Assumptions'!$M$7*'Fashring Counterfactual'!F996</f>
        <v>0</v>
      </c>
      <c r="K996" s="58">
        <f>'Fashring Assumptions'!$M$5*'Fashring Assumptions'!$M$7*'Fashring Counterfactual'!E996</f>
        <v>325.65280649328747</v>
      </c>
      <c r="L996" s="58">
        <f t="shared" si="113"/>
        <v>325.65280649328747</v>
      </c>
    </row>
    <row r="997" spans="1:12" x14ac:dyDescent="0.3">
      <c r="A997" s="60">
        <v>43365</v>
      </c>
      <c r="B997" s="15">
        <f t="shared" si="107"/>
        <v>2018</v>
      </c>
      <c r="C997" s="15">
        <f t="shared" si="108"/>
        <v>9</v>
      </c>
      <c r="D997" s="15">
        <f t="shared" si="109"/>
        <v>22</v>
      </c>
      <c r="E997" s="64">
        <f t="shared" si="111"/>
        <v>4372.4449038925995</v>
      </c>
      <c r="F997" s="15">
        <f>IF(E996&gt;'Fashring Assumptions'!$Q$15,0,'Fashring Assumptions'!$Q$14)</f>
        <v>0</v>
      </c>
      <c r="G997" s="15">
        <v>838</v>
      </c>
      <c r="H997" s="15">
        <f t="shared" si="112"/>
        <v>0</v>
      </c>
      <c r="I997" s="15">
        <f t="shared" si="110"/>
        <v>0</v>
      </c>
      <c r="J997" s="58">
        <f>'Fashring Assumptions'!$M$7*'Fashring Counterfactual'!F997</f>
        <v>0</v>
      </c>
      <c r="K997" s="58">
        <f>'Fashring Assumptions'!$M$5*'Fashring Assumptions'!$M$7*'Fashring Counterfactual'!E997</f>
        <v>273.27780649328747</v>
      </c>
      <c r="L997" s="58">
        <f t="shared" si="113"/>
        <v>273.27780649328747</v>
      </c>
    </row>
    <row r="998" spans="1:12" x14ac:dyDescent="0.3">
      <c r="A998" s="60">
        <v>43366</v>
      </c>
      <c r="B998" s="15">
        <f t="shared" si="107"/>
        <v>2018</v>
      </c>
      <c r="C998" s="15">
        <f t="shared" si="108"/>
        <v>9</v>
      </c>
      <c r="D998" s="15">
        <f t="shared" si="109"/>
        <v>23</v>
      </c>
      <c r="E998" s="64">
        <f t="shared" si="111"/>
        <v>3530.4449038925995</v>
      </c>
      <c r="F998" s="15">
        <f>IF(E997&gt;'Fashring Assumptions'!$Q$15,0,'Fashring Assumptions'!$Q$14)</f>
        <v>0</v>
      </c>
      <c r="G998" s="15">
        <v>842</v>
      </c>
      <c r="H998" s="15">
        <f t="shared" si="112"/>
        <v>0</v>
      </c>
      <c r="I998" s="15">
        <f t="shared" si="110"/>
        <v>0</v>
      </c>
      <c r="J998" s="58">
        <f>'Fashring Assumptions'!$M$7*'Fashring Counterfactual'!F998</f>
        <v>0</v>
      </c>
      <c r="K998" s="58">
        <f>'Fashring Assumptions'!$M$5*'Fashring Assumptions'!$M$7*'Fashring Counterfactual'!E998</f>
        <v>220.65280649328747</v>
      </c>
      <c r="L998" s="58">
        <f t="shared" si="113"/>
        <v>220.65280649328747</v>
      </c>
    </row>
    <row r="999" spans="1:12" x14ac:dyDescent="0.3">
      <c r="A999" s="60">
        <v>43367</v>
      </c>
      <c r="B999" s="15">
        <f t="shared" si="107"/>
        <v>2018</v>
      </c>
      <c r="C999" s="15">
        <f t="shared" si="108"/>
        <v>9</v>
      </c>
      <c r="D999" s="15">
        <f t="shared" si="109"/>
        <v>24</v>
      </c>
      <c r="E999" s="64">
        <f t="shared" si="111"/>
        <v>2617.4449038925995</v>
      </c>
      <c r="F999" s="15">
        <f>IF(E998&gt;'Fashring Assumptions'!$Q$15,0,'Fashring Assumptions'!$Q$14)</f>
        <v>0</v>
      </c>
      <c r="G999" s="15">
        <v>913</v>
      </c>
      <c r="H999" s="15">
        <f t="shared" si="112"/>
        <v>0</v>
      </c>
      <c r="I999" s="15">
        <f t="shared" si="110"/>
        <v>0</v>
      </c>
      <c r="J999" s="58">
        <f>'Fashring Assumptions'!$M$7*'Fashring Counterfactual'!F999</f>
        <v>0</v>
      </c>
      <c r="K999" s="58">
        <f>'Fashring Assumptions'!$M$5*'Fashring Assumptions'!$M$7*'Fashring Counterfactual'!E999</f>
        <v>163.59030649328747</v>
      </c>
      <c r="L999" s="58">
        <f t="shared" si="113"/>
        <v>163.59030649328747</v>
      </c>
    </row>
    <row r="1000" spans="1:12" x14ac:dyDescent="0.3">
      <c r="A1000" s="60">
        <v>43368</v>
      </c>
      <c r="B1000" s="15">
        <f t="shared" si="107"/>
        <v>2018</v>
      </c>
      <c r="C1000" s="15">
        <f t="shared" si="108"/>
        <v>9</v>
      </c>
      <c r="D1000" s="15">
        <f t="shared" si="109"/>
        <v>25</v>
      </c>
      <c r="E1000" s="64">
        <f t="shared" si="111"/>
        <v>2035.4449038925995</v>
      </c>
      <c r="F1000" s="15">
        <f>IF(E999&gt;'Fashring Assumptions'!$Q$13,0,'Fashring Assumptions'!$Q$12)</f>
        <v>0</v>
      </c>
      <c r="G1000" s="15">
        <v>582</v>
      </c>
      <c r="H1000" s="15">
        <f t="shared" si="112"/>
        <v>0</v>
      </c>
      <c r="I1000" s="15">
        <f t="shared" si="110"/>
        <v>0</v>
      </c>
      <c r="J1000" s="58">
        <f>'Fashring Assumptions'!$M$7*'Fashring Counterfactual'!F1000</f>
        <v>0</v>
      </c>
      <c r="K1000" s="58">
        <f>'Fashring Assumptions'!$M$5*'Fashring Assumptions'!$M$7*'Fashring Counterfactual'!E1000</f>
        <v>127.21530649328747</v>
      </c>
      <c r="L1000" s="58">
        <f t="shared" si="113"/>
        <v>127.21530649328747</v>
      </c>
    </row>
    <row r="1001" spans="1:12" x14ac:dyDescent="0.3">
      <c r="A1001" s="60">
        <v>43369</v>
      </c>
      <c r="B1001" s="15">
        <f t="shared" si="107"/>
        <v>2018</v>
      </c>
      <c r="C1001" s="15">
        <f t="shared" si="108"/>
        <v>9</v>
      </c>
      <c r="D1001" s="15">
        <f t="shared" si="109"/>
        <v>26</v>
      </c>
      <c r="E1001" s="64">
        <f t="shared" si="111"/>
        <v>1426.4449038925995</v>
      </c>
      <c r="F1001" s="15">
        <f>IF(E1000&gt;'Fashring Assumptions'!$Q$13,0,'Fashring Assumptions'!$Q$12)</f>
        <v>0</v>
      </c>
      <c r="G1001" s="15">
        <v>609</v>
      </c>
      <c r="H1001" s="15">
        <f t="shared" si="112"/>
        <v>0</v>
      </c>
      <c r="I1001" s="15">
        <f t="shared" si="110"/>
        <v>0</v>
      </c>
      <c r="J1001" s="58">
        <f>'Fashring Assumptions'!$M$7*'Fashring Counterfactual'!F1001</f>
        <v>0</v>
      </c>
      <c r="K1001" s="58">
        <f>'Fashring Assumptions'!$M$5*'Fashring Assumptions'!$M$7*'Fashring Counterfactual'!E1001</f>
        <v>89.152806493287471</v>
      </c>
      <c r="L1001" s="58">
        <f t="shared" si="113"/>
        <v>89.152806493287471</v>
      </c>
    </row>
    <row r="1002" spans="1:12" x14ac:dyDescent="0.3">
      <c r="A1002" s="60">
        <v>43370</v>
      </c>
      <c r="B1002" s="15">
        <f t="shared" si="107"/>
        <v>2018</v>
      </c>
      <c r="C1002" s="15">
        <f t="shared" si="108"/>
        <v>9</v>
      </c>
      <c r="D1002" s="15">
        <f t="shared" si="109"/>
        <v>27</v>
      </c>
      <c r="E1002" s="64">
        <f t="shared" si="111"/>
        <v>804.44490389259954</v>
      </c>
      <c r="F1002" s="15">
        <f>IF(E1001&gt;'Fashring Assumptions'!$Q$13,0,'Fashring Assumptions'!$Q$12)</f>
        <v>0</v>
      </c>
      <c r="G1002" s="15">
        <v>622</v>
      </c>
      <c r="H1002" s="15">
        <f t="shared" si="112"/>
        <v>0</v>
      </c>
      <c r="I1002" s="15">
        <f t="shared" si="110"/>
        <v>0</v>
      </c>
      <c r="J1002" s="58">
        <f>'Fashring Assumptions'!$M$7*'Fashring Counterfactual'!F1002</f>
        <v>0</v>
      </c>
      <c r="K1002" s="58">
        <f>'Fashring Assumptions'!$M$5*'Fashring Assumptions'!$M$7*'Fashring Counterfactual'!E1002</f>
        <v>50.277806493287471</v>
      </c>
      <c r="L1002" s="58">
        <f t="shared" si="113"/>
        <v>50.277806493287471</v>
      </c>
    </row>
    <row r="1003" spans="1:12" x14ac:dyDescent="0.3">
      <c r="A1003" s="60">
        <v>43371</v>
      </c>
      <c r="B1003" s="15">
        <f t="shared" si="107"/>
        <v>2018</v>
      </c>
      <c r="C1003" s="15">
        <f t="shared" si="108"/>
        <v>9</v>
      </c>
      <c r="D1003" s="15">
        <f t="shared" si="109"/>
        <v>28</v>
      </c>
      <c r="E1003" s="64">
        <f t="shared" si="111"/>
        <v>4518.5949351225527</v>
      </c>
      <c r="F1003" s="15">
        <f>IF(E1002&gt;'Fashring Assumptions'!$Q$13,0,'Fashring Assumptions'!$Q$12)</f>
        <v>4292.1500312299531</v>
      </c>
      <c r="G1003" s="15">
        <v>578</v>
      </c>
      <c r="H1003" s="15">
        <f t="shared" si="112"/>
        <v>1</v>
      </c>
      <c r="I1003" s="15">
        <f t="shared" si="110"/>
        <v>1000</v>
      </c>
      <c r="J1003" s="58">
        <f>'Fashring Assumptions'!$M$7*'Fashring Counterfactual'!F1003</f>
        <v>10730.375078074883</v>
      </c>
      <c r="K1003" s="58">
        <f>'Fashring Assumptions'!$M$5*'Fashring Assumptions'!$M$7*'Fashring Counterfactual'!E1003</f>
        <v>282.41218344515954</v>
      </c>
      <c r="L1003" s="58">
        <f t="shared" si="113"/>
        <v>12012.787261520043</v>
      </c>
    </row>
    <row r="1004" spans="1:12" x14ac:dyDescent="0.3">
      <c r="A1004" s="60">
        <v>43372</v>
      </c>
      <c r="B1004" s="15">
        <f t="shared" si="107"/>
        <v>2018</v>
      </c>
      <c r="C1004" s="15">
        <f t="shared" si="108"/>
        <v>9</v>
      </c>
      <c r="D1004" s="15">
        <f t="shared" si="109"/>
        <v>29</v>
      </c>
      <c r="E1004" s="64">
        <f t="shared" si="111"/>
        <v>3999.5949351225527</v>
      </c>
      <c r="F1004" s="15">
        <f>IF(E1003&gt;'Fashring Assumptions'!$Q$13,0,'Fashring Assumptions'!$Q$12)</f>
        <v>0</v>
      </c>
      <c r="G1004" s="15">
        <v>519</v>
      </c>
      <c r="H1004" s="15">
        <f t="shared" si="112"/>
        <v>0</v>
      </c>
      <c r="I1004" s="15">
        <f t="shared" si="110"/>
        <v>0</v>
      </c>
      <c r="J1004" s="58">
        <f>'Fashring Assumptions'!$M$7*'Fashring Counterfactual'!F1004</f>
        <v>0</v>
      </c>
      <c r="K1004" s="58">
        <f>'Fashring Assumptions'!$M$5*'Fashring Assumptions'!$M$7*'Fashring Counterfactual'!E1004</f>
        <v>249.97468344515954</v>
      </c>
      <c r="L1004" s="58">
        <f t="shared" si="113"/>
        <v>249.97468344515954</v>
      </c>
    </row>
    <row r="1005" spans="1:12" x14ac:dyDescent="0.3">
      <c r="A1005" s="60">
        <v>43373</v>
      </c>
      <c r="B1005" s="15">
        <f t="shared" si="107"/>
        <v>2018</v>
      </c>
      <c r="C1005" s="15">
        <f t="shared" si="108"/>
        <v>9</v>
      </c>
      <c r="D1005" s="15">
        <f t="shared" si="109"/>
        <v>30</v>
      </c>
      <c r="E1005" s="64">
        <f t="shared" si="111"/>
        <v>3405.5949351225527</v>
      </c>
      <c r="F1005" s="15">
        <f>IF(E1004&gt;'Fashring Assumptions'!$Q$13,0,'Fashring Assumptions'!$Q$12)</f>
        <v>0</v>
      </c>
      <c r="G1005" s="15">
        <v>594</v>
      </c>
      <c r="H1005" s="15">
        <f t="shared" si="112"/>
        <v>0</v>
      </c>
      <c r="I1005" s="15">
        <f t="shared" si="110"/>
        <v>0</v>
      </c>
      <c r="J1005" s="58">
        <f>'Fashring Assumptions'!$M$7*'Fashring Counterfactual'!F1005</f>
        <v>0</v>
      </c>
      <c r="K1005" s="58">
        <f>'Fashring Assumptions'!$M$5*'Fashring Assumptions'!$M$7*'Fashring Counterfactual'!E1005</f>
        <v>212.84968344515954</v>
      </c>
      <c r="L1005" s="58">
        <f t="shared" si="113"/>
        <v>212.84968344515954</v>
      </c>
    </row>
    <row r="1006" spans="1:12" x14ac:dyDescent="0.3">
      <c r="A1006" s="60">
        <v>43374</v>
      </c>
      <c r="B1006" s="15">
        <f t="shared" si="107"/>
        <v>2018</v>
      </c>
      <c r="C1006" s="15">
        <f t="shared" si="108"/>
        <v>10</v>
      </c>
      <c r="D1006" s="15">
        <f t="shared" si="109"/>
        <v>1</v>
      </c>
      <c r="E1006" s="64">
        <f t="shared" ref="E1006:E1027" si="114">E1005-G1006+F1006</f>
        <v>2823.5949351225527</v>
      </c>
      <c r="F1006" s="15">
        <f>IF(E1005&gt;'Fashring Assumptions'!$Q$13,0,'Fashring Assumptions'!$Q$12)</f>
        <v>0</v>
      </c>
      <c r="G1006" s="15">
        <v>582</v>
      </c>
      <c r="H1006" s="15">
        <f t="shared" si="112"/>
        <v>0</v>
      </c>
      <c r="I1006" s="15">
        <f t="shared" si="110"/>
        <v>0</v>
      </c>
      <c r="J1006" s="58">
        <f>'Fashring Assumptions'!$M$7*'Fashring Counterfactual'!F1006</f>
        <v>0</v>
      </c>
      <c r="K1006" s="58">
        <f>'Fashring Assumptions'!$M$5*'Fashring Assumptions'!$M$7*'Fashring Counterfactual'!E1006</f>
        <v>176.47468344515954</v>
      </c>
      <c r="L1006" s="58">
        <f t="shared" si="113"/>
        <v>176.47468344515954</v>
      </c>
    </row>
    <row r="1007" spans="1:12" x14ac:dyDescent="0.3">
      <c r="A1007" s="60">
        <v>43375</v>
      </c>
      <c r="B1007" s="15">
        <f t="shared" si="107"/>
        <v>2018</v>
      </c>
      <c r="C1007" s="15">
        <f t="shared" si="108"/>
        <v>10</v>
      </c>
      <c r="D1007" s="15">
        <f t="shared" si="109"/>
        <v>2</v>
      </c>
      <c r="E1007" s="64">
        <f t="shared" si="114"/>
        <v>2203.5949351225527</v>
      </c>
      <c r="F1007" s="15">
        <f>IF(E1006&gt;'Fashring Assumptions'!$Q$13,0,'Fashring Assumptions'!$Q$12)</f>
        <v>0</v>
      </c>
      <c r="G1007" s="15">
        <v>620</v>
      </c>
      <c r="H1007" s="15">
        <f t="shared" si="112"/>
        <v>0</v>
      </c>
      <c r="I1007" s="15">
        <f t="shared" si="110"/>
        <v>0</v>
      </c>
      <c r="J1007" s="58">
        <f>'Fashring Assumptions'!$M$7*'Fashring Counterfactual'!F1007</f>
        <v>0</v>
      </c>
      <c r="K1007" s="58">
        <f>'Fashring Assumptions'!$M$5*'Fashring Assumptions'!$M$7*'Fashring Counterfactual'!E1007</f>
        <v>137.72468344515954</v>
      </c>
      <c r="L1007" s="58">
        <f t="shared" si="113"/>
        <v>137.72468344515954</v>
      </c>
    </row>
    <row r="1008" spans="1:12" x14ac:dyDescent="0.3">
      <c r="A1008" s="60">
        <v>43376</v>
      </c>
      <c r="B1008" s="15">
        <f t="shared" si="107"/>
        <v>2018</v>
      </c>
      <c r="C1008" s="15">
        <f t="shared" si="108"/>
        <v>10</v>
      </c>
      <c r="D1008" s="15">
        <f t="shared" si="109"/>
        <v>3</v>
      </c>
      <c r="E1008" s="64">
        <f t="shared" si="114"/>
        <v>1633.5949351225527</v>
      </c>
      <c r="F1008" s="15">
        <f>IF(E1007&gt;'Fashring Assumptions'!$Q$13,0,'Fashring Assumptions'!$Q$12)</f>
        <v>0</v>
      </c>
      <c r="G1008" s="15">
        <v>570</v>
      </c>
      <c r="H1008" s="15">
        <f t="shared" si="112"/>
        <v>0</v>
      </c>
      <c r="I1008" s="15">
        <f t="shared" si="110"/>
        <v>0</v>
      </c>
      <c r="J1008" s="58">
        <f>'Fashring Assumptions'!$M$7*'Fashring Counterfactual'!F1008</f>
        <v>0</v>
      </c>
      <c r="K1008" s="58">
        <f>'Fashring Assumptions'!$M$5*'Fashring Assumptions'!$M$7*'Fashring Counterfactual'!E1008</f>
        <v>102.09968344515954</v>
      </c>
      <c r="L1008" s="58">
        <f t="shared" si="113"/>
        <v>102.09968344515954</v>
      </c>
    </row>
    <row r="1009" spans="1:12" x14ac:dyDescent="0.3">
      <c r="A1009" s="60">
        <v>43377</v>
      </c>
      <c r="B1009" s="15">
        <f t="shared" si="107"/>
        <v>2018</v>
      </c>
      <c r="C1009" s="15">
        <f t="shared" si="108"/>
        <v>10</v>
      </c>
      <c r="D1009" s="15">
        <f t="shared" si="109"/>
        <v>4</v>
      </c>
      <c r="E1009" s="64">
        <f t="shared" si="114"/>
        <v>1130.5949351225527</v>
      </c>
      <c r="F1009" s="15">
        <f>IF(E1008&gt;'Fashring Assumptions'!$Q$13,0,'Fashring Assumptions'!$Q$12)</f>
        <v>0</v>
      </c>
      <c r="G1009" s="15">
        <v>503</v>
      </c>
      <c r="H1009" s="15">
        <f t="shared" si="112"/>
        <v>0</v>
      </c>
      <c r="I1009" s="15">
        <f t="shared" si="110"/>
        <v>0</v>
      </c>
      <c r="J1009" s="58">
        <f>'Fashring Assumptions'!$M$7*'Fashring Counterfactual'!F1009</f>
        <v>0</v>
      </c>
      <c r="K1009" s="58">
        <f>'Fashring Assumptions'!$M$5*'Fashring Assumptions'!$M$7*'Fashring Counterfactual'!E1009</f>
        <v>70.662183445159542</v>
      </c>
      <c r="L1009" s="58">
        <f t="shared" si="113"/>
        <v>70.662183445159542</v>
      </c>
    </row>
    <row r="1010" spans="1:12" x14ac:dyDescent="0.3">
      <c r="A1010" s="60">
        <v>43378</v>
      </c>
      <c r="B1010" s="15">
        <f t="shared" si="107"/>
        <v>2018</v>
      </c>
      <c r="C1010" s="15">
        <f t="shared" si="108"/>
        <v>10</v>
      </c>
      <c r="D1010" s="15">
        <f t="shared" si="109"/>
        <v>5</v>
      </c>
      <c r="E1010" s="64">
        <f t="shared" si="114"/>
        <v>4790.7449663525058</v>
      </c>
      <c r="F1010" s="15">
        <f>IF(E1009&gt;'Fashring Assumptions'!$Q$13,0,'Fashring Assumptions'!$Q$12)</f>
        <v>4292.1500312299531</v>
      </c>
      <c r="G1010" s="15">
        <v>632</v>
      </c>
      <c r="H1010" s="15">
        <f t="shared" si="112"/>
        <v>1</v>
      </c>
      <c r="I1010" s="15">
        <f t="shared" si="110"/>
        <v>1000</v>
      </c>
      <c r="J1010" s="58">
        <f>'Fashring Assumptions'!$M$7*'Fashring Counterfactual'!F1010</f>
        <v>10730.375078074883</v>
      </c>
      <c r="K1010" s="58">
        <f>'Fashring Assumptions'!$M$5*'Fashring Assumptions'!$M$7*'Fashring Counterfactual'!E1010</f>
        <v>299.42156039703161</v>
      </c>
      <c r="L1010" s="58">
        <f t="shared" si="113"/>
        <v>12029.796638471915</v>
      </c>
    </row>
    <row r="1011" spans="1:12" x14ac:dyDescent="0.3">
      <c r="A1011" s="60">
        <v>43379</v>
      </c>
      <c r="B1011" s="15">
        <f t="shared" si="107"/>
        <v>2018</v>
      </c>
      <c r="C1011" s="15">
        <f t="shared" si="108"/>
        <v>10</v>
      </c>
      <c r="D1011" s="15">
        <f t="shared" si="109"/>
        <v>6</v>
      </c>
      <c r="E1011" s="64">
        <f t="shared" si="114"/>
        <v>4208.7449663525058</v>
      </c>
      <c r="F1011" s="15">
        <f>IF(E1010&gt;'Fashring Assumptions'!$Q$13,0,'Fashring Assumptions'!$Q$12)</f>
        <v>0</v>
      </c>
      <c r="G1011" s="15">
        <v>582</v>
      </c>
      <c r="H1011" s="15">
        <f t="shared" si="112"/>
        <v>0</v>
      </c>
      <c r="I1011" s="15">
        <f t="shared" si="110"/>
        <v>0</v>
      </c>
      <c r="J1011" s="58">
        <f>'Fashring Assumptions'!$M$7*'Fashring Counterfactual'!F1011</f>
        <v>0</v>
      </c>
      <c r="K1011" s="58">
        <f>'Fashring Assumptions'!$M$5*'Fashring Assumptions'!$M$7*'Fashring Counterfactual'!E1011</f>
        <v>263.04656039703161</v>
      </c>
      <c r="L1011" s="58">
        <f t="shared" si="113"/>
        <v>263.04656039703161</v>
      </c>
    </row>
    <row r="1012" spans="1:12" x14ac:dyDescent="0.3">
      <c r="A1012" s="60">
        <v>43380</v>
      </c>
      <c r="B1012" s="15">
        <f t="shared" si="107"/>
        <v>2018</v>
      </c>
      <c r="C1012" s="15">
        <f t="shared" si="108"/>
        <v>10</v>
      </c>
      <c r="D1012" s="15">
        <f t="shared" si="109"/>
        <v>7</v>
      </c>
      <c r="E1012" s="64">
        <f t="shared" si="114"/>
        <v>3622.7449663525058</v>
      </c>
      <c r="F1012" s="15">
        <f>IF(E1011&gt;'Fashring Assumptions'!$Q$13,0,'Fashring Assumptions'!$Q$12)</f>
        <v>0</v>
      </c>
      <c r="G1012" s="15">
        <v>586</v>
      </c>
      <c r="H1012" s="15">
        <f t="shared" si="112"/>
        <v>0</v>
      </c>
      <c r="I1012" s="15">
        <f t="shared" si="110"/>
        <v>0</v>
      </c>
      <c r="J1012" s="58">
        <f>'Fashring Assumptions'!$M$7*'Fashring Counterfactual'!F1012</f>
        <v>0</v>
      </c>
      <c r="K1012" s="58">
        <f>'Fashring Assumptions'!$M$5*'Fashring Assumptions'!$M$7*'Fashring Counterfactual'!E1012</f>
        <v>226.42156039703161</v>
      </c>
      <c r="L1012" s="58">
        <f t="shared" si="113"/>
        <v>226.42156039703161</v>
      </c>
    </row>
    <row r="1013" spans="1:12" x14ac:dyDescent="0.3">
      <c r="A1013" s="60">
        <v>43381</v>
      </c>
      <c r="B1013" s="15">
        <f t="shared" si="107"/>
        <v>2018</v>
      </c>
      <c r="C1013" s="15">
        <f t="shared" si="108"/>
        <v>10</v>
      </c>
      <c r="D1013" s="15">
        <f t="shared" si="109"/>
        <v>8</v>
      </c>
      <c r="E1013" s="64">
        <f t="shared" si="114"/>
        <v>2996.7449663525058</v>
      </c>
      <c r="F1013" s="15">
        <f>IF(E1012&gt;'Fashring Assumptions'!$Q$13,0,'Fashring Assumptions'!$Q$12)</f>
        <v>0</v>
      </c>
      <c r="G1013" s="15">
        <v>626</v>
      </c>
      <c r="H1013" s="15">
        <f t="shared" si="112"/>
        <v>0</v>
      </c>
      <c r="I1013" s="15">
        <f t="shared" si="110"/>
        <v>0</v>
      </c>
      <c r="J1013" s="58">
        <f>'Fashring Assumptions'!$M$7*'Fashring Counterfactual'!F1013</f>
        <v>0</v>
      </c>
      <c r="K1013" s="58">
        <f>'Fashring Assumptions'!$M$5*'Fashring Assumptions'!$M$7*'Fashring Counterfactual'!E1013</f>
        <v>187.29656039703161</v>
      </c>
      <c r="L1013" s="58">
        <f t="shared" si="113"/>
        <v>187.29656039703161</v>
      </c>
    </row>
    <row r="1014" spans="1:12" x14ac:dyDescent="0.3">
      <c r="A1014" s="60">
        <v>43382</v>
      </c>
      <c r="B1014" s="15">
        <f t="shared" si="107"/>
        <v>2018</v>
      </c>
      <c r="C1014" s="15">
        <f t="shared" si="108"/>
        <v>10</v>
      </c>
      <c r="D1014" s="15">
        <f t="shared" si="109"/>
        <v>9</v>
      </c>
      <c r="E1014" s="64">
        <f t="shared" si="114"/>
        <v>2390.7449663525058</v>
      </c>
      <c r="F1014" s="15">
        <f>IF(E1013&gt;'Fashring Assumptions'!$Q$13,0,'Fashring Assumptions'!$Q$12)</f>
        <v>0</v>
      </c>
      <c r="G1014" s="15">
        <v>606</v>
      </c>
      <c r="H1014" s="15">
        <f t="shared" si="112"/>
        <v>0</v>
      </c>
      <c r="I1014" s="15">
        <f t="shared" si="110"/>
        <v>0</v>
      </c>
      <c r="J1014" s="58">
        <f>'Fashring Assumptions'!$M$7*'Fashring Counterfactual'!F1014</f>
        <v>0</v>
      </c>
      <c r="K1014" s="58">
        <f>'Fashring Assumptions'!$M$5*'Fashring Assumptions'!$M$7*'Fashring Counterfactual'!E1014</f>
        <v>149.42156039703161</v>
      </c>
      <c r="L1014" s="58">
        <f t="shared" si="113"/>
        <v>149.42156039703161</v>
      </c>
    </row>
    <row r="1015" spans="1:12" x14ac:dyDescent="0.3">
      <c r="A1015" s="60">
        <v>43383</v>
      </c>
      <c r="B1015" s="15">
        <f t="shared" si="107"/>
        <v>2018</v>
      </c>
      <c r="C1015" s="15">
        <f t="shared" si="108"/>
        <v>10</v>
      </c>
      <c r="D1015" s="15">
        <f t="shared" si="109"/>
        <v>10</v>
      </c>
      <c r="E1015" s="64">
        <f t="shared" si="114"/>
        <v>1859.7449663525058</v>
      </c>
      <c r="F1015" s="15">
        <f>IF(E1014&gt;'Fashring Assumptions'!$Q$13,0,'Fashring Assumptions'!$Q$12)</f>
        <v>0</v>
      </c>
      <c r="G1015" s="15">
        <v>531</v>
      </c>
      <c r="H1015" s="15">
        <f t="shared" si="112"/>
        <v>0</v>
      </c>
      <c r="I1015" s="15">
        <f t="shared" si="110"/>
        <v>0</v>
      </c>
      <c r="J1015" s="58">
        <f>'Fashring Assumptions'!$M$7*'Fashring Counterfactual'!F1015</f>
        <v>0</v>
      </c>
      <c r="K1015" s="58">
        <f>'Fashring Assumptions'!$M$5*'Fashring Assumptions'!$M$7*'Fashring Counterfactual'!E1015</f>
        <v>116.23406039703161</v>
      </c>
      <c r="L1015" s="58">
        <f t="shared" si="113"/>
        <v>116.23406039703161</v>
      </c>
    </row>
    <row r="1016" spans="1:12" x14ac:dyDescent="0.3">
      <c r="A1016" s="60">
        <v>43384</v>
      </c>
      <c r="B1016" s="15">
        <f t="shared" si="107"/>
        <v>2018</v>
      </c>
      <c r="C1016" s="15">
        <f t="shared" si="108"/>
        <v>10</v>
      </c>
      <c r="D1016" s="15">
        <f t="shared" si="109"/>
        <v>11</v>
      </c>
      <c r="E1016" s="64">
        <f t="shared" si="114"/>
        <v>1295.7449663525058</v>
      </c>
      <c r="F1016" s="15">
        <f>IF(E1015&gt;'Fashring Assumptions'!$Q$13,0,'Fashring Assumptions'!$Q$12)</f>
        <v>0</v>
      </c>
      <c r="G1016" s="15">
        <v>564</v>
      </c>
      <c r="H1016" s="15">
        <f t="shared" si="112"/>
        <v>0</v>
      </c>
      <c r="I1016" s="15">
        <f t="shared" si="110"/>
        <v>0</v>
      </c>
      <c r="J1016" s="58">
        <f>'Fashring Assumptions'!$M$7*'Fashring Counterfactual'!F1016</f>
        <v>0</v>
      </c>
      <c r="K1016" s="58">
        <f>'Fashring Assumptions'!$M$5*'Fashring Assumptions'!$M$7*'Fashring Counterfactual'!E1016</f>
        <v>80.984060397031612</v>
      </c>
      <c r="L1016" s="58">
        <f t="shared" si="113"/>
        <v>80.984060397031612</v>
      </c>
    </row>
    <row r="1017" spans="1:12" x14ac:dyDescent="0.3">
      <c r="A1017" s="60">
        <v>43385</v>
      </c>
      <c r="B1017" s="15">
        <f t="shared" si="107"/>
        <v>2018</v>
      </c>
      <c r="C1017" s="15">
        <f t="shared" si="108"/>
        <v>10</v>
      </c>
      <c r="D1017" s="15">
        <f t="shared" si="109"/>
        <v>12</v>
      </c>
      <c r="E1017" s="64">
        <f t="shared" si="114"/>
        <v>677.7449663525058</v>
      </c>
      <c r="F1017" s="15">
        <f>IF(E1016&gt;'Fashring Assumptions'!$Q$13,0,'Fashring Assumptions'!$Q$12)</f>
        <v>0</v>
      </c>
      <c r="G1017" s="15">
        <v>618</v>
      </c>
      <c r="H1017" s="15">
        <f t="shared" si="112"/>
        <v>0</v>
      </c>
      <c r="I1017" s="15">
        <f t="shared" si="110"/>
        <v>0</v>
      </c>
      <c r="J1017" s="58">
        <f>'Fashring Assumptions'!$M$7*'Fashring Counterfactual'!F1017</f>
        <v>0</v>
      </c>
      <c r="K1017" s="58">
        <f>'Fashring Assumptions'!$M$5*'Fashring Assumptions'!$M$7*'Fashring Counterfactual'!E1017</f>
        <v>42.359060397031612</v>
      </c>
      <c r="L1017" s="58">
        <f t="shared" si="113"/>
        <v>42.359060397031612</v>
      </c>
    </row>
    <row r="1018" spans="1:12" x14ac:dyDescent="0.3">
      <c r="A1018" s="60">
        <v>43386</v>
      </c>
      <c r="B1018" s="15">
        <f t="shared" si="107"/>
        <v>2018</v>
      </c>
      <c r="C1018" s="15">
        <f t="shared" si="108"/>
        <v>10</v>
      </c>
      <c r="D1018" s="15">
        <f t="shared" si="109"/>
        <v>13</v>
      </c>
      <c r="E1018" s="64">
        <f t="shared" si="114"/>
        <v>4426.8949975824589</v>
      </c>
      <c r="F1018" s="15">
        <f>IF(E1017&gt;'Fashring Assumptions'!$Q$13,0,'Fashring Assumptions'!$Q$12)</f>
        <v>4292.1500312299531</v>
      </c>
      <c r="G1018" s="15">
        <v>543</v>
      </c>
      <c r="H1018" s="15">
        <f t="shared" si="112"/>
        <v>1</v>
      </c>
      <c r="I1018" s="15">
        <f t="shared" si="110"/>
        <v>1000</v>
      </c>
      <c r="J1018" s="58">
        <f>'Fashring Assumptions'!$M$7*'Fashring Counterfactual'!F1018</f>
        <v>10730.375078074883</v>
      </c>
      <c r="K1018" s="58">
        <f>'Fashring Assumptions'!$M$5*'Fashring Assumptions'!$M$7*'Fashring Counterfactual'!E1018</f>
        <v>276.68093734890368</v>
      </c>
      <c r="L1018" s="58">
        <f t="shared" si="113"/>
        <v>12007.056015423786</v>
      </c>
    </row>
    <row r="1019" spans="1:12" x14ac:dyDescent="0.3">
      <c r="A1019" s="60">
        <v>43387</v>
      </c>
      <c r="B1019" s="15">
        <f t="shared" si="107"/>
        <v>2018</v>
      </c>
      <c r="C1019" s="15">
        <f t="shared" si="108"/>
        <v>10</v>
      </c>
      <c r="D1019" s="15">
        <f t="shared" si="109"/>
        <v>14</v>
      </c>
      <c r="E1019" s="64">
        <f t="shared" si="114"/>
        <v>3841.8949975824589</v>
      </c>
      <c r="F1019" s="15">
        <f>IF(E1018&gt;'Fashring Assumptions'!$Q$13,0,'Fashring Assumptions'!$Q$12)</f>
        <v>0</v>
      </c>
      <c r="G1019" s="15">
        <v>585</v>
      </c>
      <c r="H1019" s="15">
        <f t="shared" si="112"/>
        <v>0</v>
      </c>
      <c r="I1019" s="15">
        <f t="shared" si="110"/>
        <v>0</v>
      </c>
      <c r="J1019" s="58">
        <f>'Fashring Assumptions'!$M$7*'Fashring Counterfactual'!F1019</f>
        <v>0</v>
      </c>
      <c r="K1019" s="58">
        <f>'Fashring Assumptions'!$M$5*'Fashring Assumptions'!$M$7*'Fashring Counterfactual'!E1019</f>
        <v>240.11843734890368</v>
      </c>
      <c r="L1019" s="58">
        <f t="shared" si="113"/>
        <v>240.11843734890368</v>
      </c>
    </row>
    <row r="1020" spans="1:12" x14ac:dyDescent="0.3">
      <c r="A1020" s="60">
        <v>43388</v>
      </c>
      <c r="B1020" s="15">
        <f t="shared" si="107"/>
        <v>2018</v>
      </c>
      <c r="C1020" s="15">
        <f t="shared" si="108"/>
        <v>10</v>
      </c>
      <c r="D1020" s="15">
        <f t="shared" si="109"/>
        <v>15</v>
      </c>
      <c r="E1020" s="64">
        <f t="shared" si="114"/>
        <v>3314.8949975824589</v>
      </c>
      <c r="F1020" s="15">
        <f>IF(E1019&gt;'Fashring Assumptions'!$Q$13,0,'Fashring Assumptions'!$Q$12)</f>
        <v>0</v>
      </c>
      <c r="G1020" s="15">
        <v>527</v>
      </c>
      <c r="H1020" s="15">
        <f t="shared" si="112"/>
        <v>0</v>
      </c>
      <c r="I1020" s="15">
        <f t="shared" si="110"/>
        <v>0</v>
      </c>
      <c r="J1020" s="58">
        <f>'Fashring Assumptions'!$M$7*'Fashring Counterfactual'!F1020</f>
        <v>0</v>
      </c>
      <c r="K1020" s="58">
        <f>'Fashring Assumptions'!$M$5*'Fashring Assumptions'!$M$7*'Fashring Counterfactual'!E1020</f>
        <v>207.18093734890368</v>
      </c>
      <c r="L1020" s="58">
        <f t="shared" si="113"/>
        <v>207.18093734890368</v>
      </c>
    </row>
    <row r="1021" spans="1:12" x14ac:dyDescent="0.3">
      <c r="A1021" s="60">
        <v>43389</v>
      </c>
      <c r="B1021" s="15">
        <f t="shared" si="107"/>
        <v>2018</v>
      </c>
      <c r="C1021" s="15">
        <f t="shared" si="108"/>
        <v>10</v>
      </c>
      <c r="D1021" s="15">
        <f t="shared" si="109"/>
        <v>16</v>
      </c>
      <c r="E1021" s="64">
        <f t="shared" si="114"/>
        <v>2648.8949975824589</v>
      </c>
      <c r="F1021" s="15">
        <f>IF(E1020&gt;'Fashring Assumptions'!$Q$13,0,'Fashring Assumptions'!$Q$12)</f>
        <v>0</v>
      </c>
      <c r="G1021" s="15">
        <v>666</v>
      </c>
      <c r="H1021" s="15">
        <f t="shared" si="112"/>
        <v>0</v>
      </c>
      <c r="I1021" s="15">
        <f t="shared" si="110"/>
        <v>0</v>
      </c>
      <c r="J1021" s="58">
        <f>'Fashring Assumptions'!$M$7*'Fashring Counterfactual'!F1021</f>
        <v>0</v>
      </c>
      <c r="K1021" s="58">
        <f>'Fashring Assumptions'!$M$5*'Fashring Assumptions'!$M$7*'Fashring Counterfactual'!E1021</f>
        <v>165.55593734890368</v>
      </c>
      <c r="L1021" s="58">
        <f t="shared" si="113"/>
        <v>165.55593734890368</v>
      </c>
    </row>
    <row r="1022" spans="1:12" x14ac:dyDescent="0.3">
      <c r="A1022" s="60">
        <v>43390</v>
      </c>
      <c r="B1022" s="15">
        <f t="shared" si="107"/>
        <v>2018</v>
      </c>
      <c r="C1022" s="15">
        <f t="shared" si="108"/>
        <v>10</v>
      </c>
      <c r="D1022" s="15">
        <f t="shared" si="109"/>
        <v>17</v>
      </c>
      <c r="E1022" s="64">
        <f t="shared" si="114"/>
        <v>2084.8949975824589</v>
      </c>
      <c r="F1022" s="15">
        <f>IF(E1021&gt;'Fashring Assumptions'!$Q$13,0,'Fashring Assumptions'!$Q$12)</f>
        <v>0</v>
      </c>
      <c r="G1022" s="15">
        <v>564</v>
      </c>
      <c r="H1022" s="15">
        <f t="shared" si="112"/>
        <v>0</v>
      </c>
      <c r="I1022" s="15">
        <f t="shared" si="110"/>
        <v>0</v>
      </c>
      <c r="J1022" s="58">
        <f>'Fashring Assumptions'!$M$7*'Fashring Counterfactual'!F1022</f>
        <v>0</v>
      </c>
      <c r="K1022" s="58">
        <f>'Fashring Assumptions'!$M$5*'Fashring Assumptions'!$M$7*'Fashring Counterfactual'!E1022</f>
        <v>130.30593734890368</v>
      </c>
      <c r="L1022" s="58">
        <f t="shared" si="113"/>
        <v>130.30593734890368</v>
      </c>
    </row>
    <row r="1023" spans="1:12" x14ac:dyDescent="0.3">
      <c r="A1023" s="60">
        <v>43391</v>
      </c>
      <c r="B1023" s="15">
        <f t="shared" si="107"/>
        <v>2018</v>
      </c>
      <c r="C1023" s="15">
        <f t="shared" si="108"/>
        <v>10</v>
      </c>
      <c r="D1023" s="15">
        <f t="shared" si="109"/>
        <v>18</v>
      </c>
      <c r="E1023" s="64">
        <f t="shared" si="114"/>
        <v>1488.8949975824589</v>
      </c>
      <c r="F1023" s="15">
        <f>IF(E1022&gt;'Fashring Assumptions'!$Q$13,0,'Fashring Assumptions'!$Q$12)</f>
        <v>0</v>
      </c>
      <c r="G1023" s="15">
        <v>596</v>
      </c>
      <c r="H1023" s="15">
        <f t="shared" si="112"/>
        <v>0</v>
      </c>
      <c r="I1023" s="15">
        <f t="shared" si="110"/>
        <v>0</v>
      </c>
      <c r="J1023" s="58">
        <f>'Fashring Assumptions'!$M$7*'Fashring Counterfactual'!F1023</f>
        <v>0</v>
      </c>
      <c r="K1023" s="58">
        <f>'Fashring Assumptions'!$M$5*'Fashring Assumptions'!$M$7*'Fashring Counterfactual'!E1023</f>
        <v>93.055937348903683</v>
      </c>
      <c r="L1023" s="58">
        <f t="shared" si="113"/>
        <v>93.055937348903683</v>
      </c>
    </row>
    <row r="1024" spans="1:12" x14ac:dyDescent="0.3">
      <c r="A1024" s="60">
        <v>43392</v>
      </c>
      <c r="B1024" s="15">
        <f t="shared" si="107"/>
        <v>2018</v>
      </c>
      <c r="C1024" s="15">
        <f t="shared" si="108"/>
        <v>10</v>
      </c>
      <c r="D1024" s="15">
        <f t="shared" si="109"/>
        <v>19</v>
      </c>
      <c r="E1024" s="64">
        <f t="shared" si="114"/>
        <v>883.89499758245893</v>
      </c>
      <c r="F1024" s="15">
        <f>IF(E1023&gt;'Fashring Assumptions'!$Q$13,0,'Fashring Assumptions'!$Q$12)</f>
        <v>0</v>
      </c>
      <c r="G1024" s="15">
        <v>605</v>
      </c>
      <c r="H1024" s="15">
        <f t="shared" si="112"/>
        <v>0</v>
      </c>
      <c r="I1024" s="15">
        <f t="shared" si="110"/>
        <v>0</v>
      </c>
      <c r="J1024" s="58">
        <f>'Fashring Assumptions'!$M$7*'Fashring Counterfactual'!F1024</f>
        <v>0</v>
      </c>
      <c r="K1024" s="58">
        <f>'Fashring Assumptions'!$M$5*'Fashring Assumptions'!$M$7*'Fashring Counterfactual'!E1024</f>
        <v>55.243437348903683</v>
      </c>
      <c r="L1024" s="58">
        <f t="shared" si="113"/>
        <v>55.243437348903683</v>
      </c>
    </row>
    <row r="1025" spans="1:12" x14ac:dyDescent="0.3">
      <c r="A1025" s="60">
        <v>43393</v>
      </c>
      <c r="B1025" s="15">
        <f t="shared" si="107"/>
        <v>2018</v>
      </c>
      <c r="C1025" s="15">
        <f t="shared" si="108"/>
        <v>10</v>
      </c>
      <c r="D1025" s="15">
        <f t="shared" si="109"/>
        <v>20</v>
      </c>
      <c r="E1025" s="64">
        <f t="shared" si="114"/>
        <v>4644.0450288124121</v>
      </c>
      <c r="F1025" s="15">
        <f>IF(E1024&gt;'Fashring Assumptions'!$Q$13,0,'Fashring Assumptions'!$Q$12)</f>
        <v>4292.1500312299531</v>
      </c>
      <c r="G1025" s="15">
        <v>532</v>
      </c>
      <c r="H1025" s="15">
        <f t="shared" si="112"/>
        <v>1</v>
      </c>
      <c r="I1025" s="15">
        <f t="shared" si="110"/>
        <v>1000</v>
      </c>
      <c r="J1025" s="58">
        <f>'Fashring Assumptions'!$M$7*'Fashring Counterfactual'!F1025</f>
        <v>10730.375078074883</v>
      </c>
      <c r="K1025" s="58">
        <f>'Fashring Assumptions'!$M$5*'Fashring Assumptions'!$M$7*'Fashring Counterfactual'!E1025</f>
        <v>290.25281430077575</v>
      </c>
      <c r="L1025" s="58">
        <f t="shared" si="113"/>
        <v>12020.627892375658</v>
      </c>
    </row>
    <row r="1026" spans="1:12" x14ac:dyDescent="0.3">
      <c r="A1026" s="60">
        <v>43394</v>
      </c>
      <c r="B1026" s="15">
        <f t="shared" si="107"/>
        <v>2018</v>
      </c>
      <c r="C1026" s="15">
        <f t="shared" si="108"/>
        <v>10</v>
      </c>
      <c r="D1026" s="15">
        <f t="shared" si="109"/>
        <v>21</v>
      </c>
      <c r="E1026" s="64">
        <f t="shared" si="114"/>
        <v>4034.0450288124121</v>
      </c>
      <c r="F1026" s="15">
        <f>IF(E1025&gt;'Fashring Assumptions'!$Q$13,0,'Fashring Assumptions'!$Q$12)</f>
        <v>0</v>
      </c>
      <c r="G1026" s="15">
        <v>610</v>
      </c>
      <c r="H1026" s="15">
        <f t="shared" si="112"/>
        <v>0</v>
      </c>
      <c r="I1026" s="15">
        <f t="shared" si="110"/>
        <v>0</v>
      </c>
      <c r="J1026" s="58">
        <f>'Fashring Assumptions'!$M$7*'Fashring Counterfactual'!F1026</f>
        <v>0</v>
      </c>
      <c r="K1026" s="58">
        <f>'Fashring Assumptions'!$M$5*'Fashring Assumptions'!$M$7*'Fashring Counterfactual'!E1026</f>
        <v>252.12781430077575</v>
      </c>
      <c r="L1026" s="58">
        <f t="shared" si="113"/>
        <v>252.12781430077575</v>
      </c>
    </row>
    <row r="1027" spans="1:12" x14ac:dyDescent="0.3">
      <c r="A1027" s="60">
        <v>43395</v>
      </c>
      <c r="B1027" s="15">
        <f t="shared" ref="B1027:B1090" si="115">YEAR(A1027)</f>
        <v>2018</v>
      </c>
      <c r="C1027" s="15">
        <f t="shared" ref="C1027:C1090" si="116">MONTH(A1027)</f>
        <v>10</v>
      </c>
      <c r="D1027" s="15">
        <f t="shared" ref="D1027:D1090" si="117">DAY(A1027)</f>
        <v>22</v>
      </c>
      <c r="E1027" s="64">
        <f t="shared" si="114"/>
        <v>3455.0450288124121</v>
      </c>
      <c r="F1027" s="15">
        <f>IF(E1026&gt;'Fashring Assumptions'!$Q$13,0,'Fashring Assumptions'!$Q$12)</f>
        <v>0</v>
      </c>
      <c r="G1027" s="15">
        <v>579</v>
      </c>
      <c r="H1027" s="15">
        <f t="shared" si="112"/>
        <v>0</v>
      </c>
      <c r="I1027" s="15">
        <f t="shared" ref="I1027:I1090" si="118">1000*H1027</f>
        <v>0</v>
      </c>
      <c r="J1027" s="58">
        <f>'Fashring Assumptions'!$M$7*'Fashring Counterfactual'!F1027</f>
        <v>0</v>
      </c>
      <c r="K1027" s="58">
        <f>'Fashring Assumptions'!$M$5*'Fashring Assumptions'!$M$7*'Fashring Counterfactual'!E1027</f>
        <v>215.94031430077575</v>
      </c>
      <c r="L1027" s="58">
        <f t="shared" si="113"/>
        <v>215.94031430077575</v>
      </c>
    </row>
    <row r="1028" spans="1:12" x14ac:dyDescent="0.3">
      <c r="A1028" s="60">
        <v>43396</v>
      </c>
      <c r="B1028" s="15">
        <f t="shared" si="115"/>
        <v>2018</v>
      </c>
      <c r="C1028" s="15">
        <f t="shared" si="116"/>
        <v>10</v>
      </c>
      <c r="D1028" s="15">
        <f t="shared" si="117"/>
        <v>23</v>
      </c>
      <c r="E1028" s="64">
        <f t="shared" ref="E1028:E1091" si="119">E1027-G1028+F1028</f>
        <v>2867.0450288124121</v>
      </c>
      <c r="F1028" s="15">
        <f>IF(E1027&gt;'Fashring Assumptions'!$Q$13,0,'Fashring Assumptions'!$Q$12)</f>
        <v>0</v>
      </c>
      <c r="G1028" s="15">
        <v>588</v>
      </c>
      <c r="H1028" s="15">
        <f t="shared" si="112"/>
        <v>0</v>
      </c>
      <c r="I1028" s="15">
        <f t="shared" si="118"/>
        <v>0</v>
      </c>
      <c r="J1028" s="58">
        <f>'Fashring Assumptions'!$M$7*'Fashring Counterfactual'!F1028</f>
        <v>0</v>
      </c>
      <c r="K1028" s="58">
        <f>'Fashring Assumptions'!$M$5*'Fashring Assumptions'!$M$7*'Fashring Counterfactual'!E1028</f>
        <v>179.19031430077575</v>
      </c>
      <c r="L1028" s="58">
        <f t="shared" si="113"/>
        <v>179.19031430077575</v>
      </c>
    </row>
    <row r="1029" spans="1:12" x14ac:dyDescent="0.3">
      <c r="A1029" s="60">
        <v>43397</v>
      </c>
      <c r="B1029" s="15">
        <f t="shared" si="115"/>
        <v>2018</v>
      </c>
      <c r="C1029" s="15">
        <f t="shared" si="116"/>
        <v>10</v>
      </c>
      <c r="D1029" s="15">
        <f t="shared" si="117"/>
        <v>24</v>
      </c>
      <c r="E1029" s="64">
        <f t="shared" si="119"/>
        <v>2269.0450288124121</v>
      </c>
      <c r="F1029" s="15">
        <f>IF(E1028&gt;'Fashring Assumptions'!$Q$13,0,'Fashring Assumptions'!$Q$12)</f>
        <v>0</v>
      </c>
      <c r="G1029" s="15">
        <v>598</v>
      </c>
      <c r="H1029" s="15">
        <f t="shared" si="112"/>
        <v>0</v>
      </c>
      <c r="I1029" s="15">
        <f t="shared" si="118"/>
        <v>0</v>
      </c>
      <c r="J1029" s="58">
        <f>'Fashring Assumptions'!$M$7*'Fashring Counterfactual'!F1029</f>
        <v>0</v>
      </c>
      <c r="K1029" s="58">
        <f>'Fashring Assumptions'!$M$5*'Fashring Assumptions'!$M$7*'Fashring Counterfactual'!E1029</f>
        <v>141.81531430077575</v>
      </c>
      <c r="L1029" s="58">
        <f t="shared" si="113"/>
        <v>141.81531430077575</v>
      </c>
    </row>
    <row r="1030" spans="1:12" x14ac:dyDescent="0.3">
      <c r="A1030" s="60">
        <v>43398</v>
      </c>
      <c r="B1030" s="15">
        <f t="shared" si="115"/>
        <v>2018</v>
      </c>
      <c r="C1030" s="15">
        <f t="shared" si="116"/>
        <v>10</v>
      </c>
      <c r="D1030" s="15">
        <f t="shared" si="117"/>
        <v>25</v>
      </c>
      <c r="E1030" s="64">
        <f t="shared" si="119"/>
        <v>1629.0450288124121</v>
      </c>
      <c r="F1030" s="15">
        <f>IF(E1029&gt;'Fashring Assumptions'!$Q$13,0,'Fashring Assumptions'!$Q$12)</f>
        <v>0</v>
      </c>
      <c r="G1030" s="15">
        <v>640</v>
      </c>
      <c r="H1030" s="15">
        <f t="shared" si="112"/>
        <v>0</v>
      </c>
      <c r="I1030" s="15">
        <f t="shared" si="118"/>
        <v>0</v>
      </c>
      <c r="J1030" s="58">
        <f>'Fashring Assumptions'!$M$7*'Fashring Counterfactual'!F1030</f>
        <v>0</v>
      </c>
      <c r="K1030" s="58">
        <f>'Fashring Assumptions'!$M$5*'Fashring Assumptions'!$M$7*'Fashring Counterfactual'!E1030</f>
        <v>101.81531430077575</v>
      </c>
      <c r="L1030" s="58">
        <f t="shared" si="113"/>
        <v>101.81531430077575</v>
      </c>
    </row>
    <row r="1031" spans="1:12" x14ac:dyDescent="0.3">
      <c r="A1031" s="60">
        <v>43399</v>
      </c>
      <c r="B1031" s="15">
        <f t="shared" si="115"/>
        <v>2018</v>
      </c>
      <c r="C1031" s="15">
        <f t="shared" si="116"/>
        <v>10</v>
      </c>
      <c r="D1031" s="15">
        <f t="shared" si="117"/>
        <v>26</v>
      </c>
      <c r="E1031" s="64">
        <f t="shared" si="119"/>
        <v>1061.0450288124121</v>
      </c>
      <c r="F1031" s="15">
        <f>IF(E1030&gt;'Fashring Assumptions'!$Q$13,0,'Fashring Assumptions'!$Q$12)</f>
        <v>0</v>
      </c>
      <c r="G1031" s="15">
        <v>568</v>
      </c>
      <c r="H1031" s="15">
        <f t="shared" si="112"/>
        <v>0</v>
      </c>
      <c r="I1031" s="15">
        <f t="shared" si="118"/>
        <v>0</v>
      </c>
      <c r="J1031" s="58">
        <f>'Fashring Assumptions'!$M$7*'Fashring Counterfactual'!F1031</f>
        <v>0</v>
      </c>
      <c r="K1031" s="58">
        <f>'Fashring Assumptions'!$M$5*'Fashring Assumptions'!$M$7*'Fashring Counterfactual'!E1031</f>
        <v>66.315314300775754</v>
      </c>
      <c r="L1031" s="58">
        <f t="shared" si="113"/>
        <v>66.315314300775754</v>
      </c>
    </row>
    <row r="1032" spans="1:12" x14ac:dyDescent="0.3">
      <c r="A1032" s="60">
        <v>43400</v>
      </c>
      <c r="B1032" s="15">
        <f t="shared" si="115"/>
        <v>2018</v>
      </c>
      <c r="C1032" s="15">
        <f t="shared" si="116"/>
        <v>10</v>
      </c>
      <c r="D1032" s="15">
        <f t="shared" si="117"/>
        <v>27</v>
      </c>
      <c r="E1032" s="64">
        <f t="shared" si="119"/>
        <v>4774.1950600423652</v>
      </c>
      <c r="F1032" s="15">
        <f>IF(E1031&gt;'Fashring Assumptions'!$Q$13,0,'Fashring Assumptions'!$Q$12)</f>
        <v>4292.1500312299531</v>
      </c>
      <c r="G1032" s="15">
        <v>579</v>
      </c>
      <c r="H1032" s="15">
        <f t="shared" si="112"/>
        <v>1</v>
      </c>
      <c r="I1032" s="15">
        <f t="shared" si="118"/>
        <v>1000</v>
      </c>
      <c r="J1032" s="58">
        <f>'Fashring Assumptions'!$M$7*'Fashring Counterfactual'!F1032</f>
        <v>10730.375078074883</v>
      </c>
      <c r="K1032" s="58">
        <f>'Fashring Assumptions'!$M$5*'Fashring Assumptions'!$M$7*'Fashring Counterfactual'!E1032</f>
        <v>298.38719125264782</v>
      </c>
      <c r="L1032" s="58">
        <f t="shared" si="113"/>
        <v>12028.762269327532</v>
      </c>
    </row>
    <row r="1033" spans="1:12" x14ac:dyDescent="0.3">
      <c r="A1033" s="60">
        <v>43401</v>
      </c>
      <c r="B1033" s="15">
        <f t="shared" si="115"/>
        <v>2018</v>
      </c>
      <c r="C1033" s="15">
        <f t="shared" si="116"/>
        <v>10</v>
      </c>
      <c r="D1033" s="15">
        <f t="shared" si="117"/>
        <v>28</v>
      </c>
      <c r="E1033" s="64">
        <f t="shared" si="119"/>
        <v>4160.1950600423652</v>
      </c>
      <c r="F1033" s="15">
        <f>IF(E1032&gt;'Fashring Assumptions'!$Q$13,0,'Fashring Assumptions'!$Q$12)</f>
        <v>0</v>
      </c>
      <c r="G1033" s="15">
        <v>614</v>
      </c>
      <c r="H1033" s="15">
        <f t="shared" si="112"/>
        <v>0</v>
      </c>
      <c r="I1033" s="15">
        <f t="shared" si="118"/>
        <v>0</v>
      </c>
      <c r="J1033" s="58">
        <f>'Fashring Assumptions'!$M$7*'Fashring Counterfactual'!F1033</f>
        <v>0</v>
      </c>
      <c r="K1033" s="58">
        <f>'Fashring Assumptions'!$M$5*'Fashring Assumptions'!$M$7*'Fashring Counterfactual'!E1033</f>
        <v>260.01219125264782</v>
      </c>
      <c r="L1033" s="58">
        <f t="shared" si="113"/>
        <v>260.01219125264782</v>
      </c>
    </row>
    <row r="1034" spans="1:12" x14ac:dyDescent="0.3">
      <c r="A1034" s="60">
        <v>43402</v>
      </c>
      <c r="B1034" s="15">
        <f t="shared" si="115"/>
        <v>2018</v>
      </c>
      <c r="C1034" s="15">
        <f t="shared" si="116"/>
        <v>10</v>
      </c>
      <c r="D1034" s="15">
        <f t="shared" si="117"/>
        <v>29</v>
      </c>
      <c r="E1034" s="64">
        <f t="shared" si="119"/>
        <v>3611.1950600423652</v>
      </c>
      <c r="F1034" s="15">
        <f>IF(E1033&gt;'Fashring Assumptions'!$Q$13,0,'Fashring Assumptions'!$Q$12)</f>
        <v>0</v>
      </c>
      <c r="G1034" s="15">
        <v>549</v>
      </c>
      <c r="H1034" s="15">
        <f t="shared" si="112"/>
        <v>0</v>
      </c>
      <c r="I1034" s="15">
        <f t="shared" si="118"/>
        <v>0</v>
      </c>
      <c r="J1034" s="58">
        <f>'Fashring Assumptions'!$M$7*'Fashring Counterfactual'!F1034</f>
        <v>0</v>
      </c>
      <c r="K1034" s="58">
        <f>'Fashring Assumptions'!$M$5*'Fashring Assumptions'!$M$7*'Fashring Counterfactual'!E1034</f>
        <v>225.69969125264782</v>
      </c>
      <c r="L1034" s="58">
        <f t="shared" si="113"/>
        <v>225.69969125264782</v>
      </c>
    </row>
    <row r="1035" spans="1:12" x14ac:dyDescent="0.3">
      <c r="A1035" s="60">
        <v>43403</v>
      </c>
      <c r="B1035" s="15">
        <f t="shared" si="115"/>
        <v>2018</v>
      </c>
      <c r="C1035" s="15">
        <f t="shared" si="116"/>
        <v>10</v>
      </c>
      <c r="D1035" s="15">
        <f t="shared" si="117"/>
        <v>30</v>
      </c>
      <c r="E1035" s="64">
        <f t="shared" si="119"/>
        <v>3032.1950600423652</v>
      </c>
      <c r="F1035" s="15">
        <f>IF(E1034&gt;'Fashring Assumptions'!$Q$13,0,'Fashring Assumptions'!$Q$12)</f>
        <v>0</v>
      </c>
      <c r="G1035" s="15">
        <v>579</v>
      </c>
      <c r="H1035" s="15">
        <f t="shared" si="112"/>
        <v>0</v>
      </c>
      <c r="I1035" s="15">
        <f t="shared" si="118"/>
        <v>0</v>
      </c>
      <c r="J1035" s="58">
        <f>'Fashring Assumptions'!$M$7*'Fashring Counterfactual'!F1035</f>
        <v>0</v>
      </c>
      <c r="K1035" s="58">
        <f>'Fashring Assumptions'!$M$5*'Fashring Assumptions'!$M$7*'Fashring Counterfactual'!E1035</f>
        <v>189.51219125264782</v>
      </c>
      <c r="L1035" s="58">
        <f t="shared" si="113"/>
        <v>189.51219125264782</v>
      </c>
    </row>
    <row r="1036" spans="1:12" x14ac:dyDescent="0.3">
      <c r="A1036" s="60">
        <v>43404</v>
      </c>
      <c r="B1036" s="15">
        <f t="shared" si="115"/>
        <v>2018</v>
      </c>
      <c r="C1036" s="15">
        <f t="shared" si="116"/>
        <v>10</v>
      </c>
      <c r="D1036" s="15">
        <f t="shared" si="117"/>
        <v>31</v>
      </c>
      <c r="E1036" s="64">
        <f t="shared" si="119"/>
        <v>2433.1950600423652</v>
      </c>
      <c r="F1036" s="15">
        <f>IF(E1035&gt;'Fashring Assumptions'!$Q$13,0,'Fashring Assumptions'!$Q$12)</f>
        <v>0</v>
      </c>
      <c r="G1036" s="15">
        <v>599</v>
      </c>
      <c r="H1036" s="15">
        <f t="shared" si="112"/>
        <v>0</v>
      </c>
      <c r="I1036" s="15">
        <f t="shared" si="118"/>
        <v>0</v>
      </c>
      <c r="J1036" s="58">
        <f>'Fashring Assumptions'!$M$7*'Fashring Counterfactual'!F1036</f>
        <v>0</v>
      </c>
      <c r="K1036" s="58">
        <f>'Fashring Assumptions'!$M$5*'Fashring Assumptions'!$M$7*'Fashring Counterfactual'!E1036</f>
        <v>152.07469125264782</v>
      </c>
      <c r="L1036" s="58">
        <f t="shared" si="113"/>
        <v>152.07469125264782</v>
      </c>
    </row>
    <row r="1037" spans="1:12" x14ac:dyDescent="0.3">
      <c r="A1037" s="60">
        <v>43405</v>
      </c>
      <c r="B1037" s="15">
        <f t="shared" si="115"/>
        <v>2018</v>
      </c>
      <c r="C1037" s="15">
        <f t="shared" si="116"/>
        <v>11</v>
      </c>
      <c r="D1037" s="15">
        <f t="shared" si="117"/>
        <v>1</v>
      </c>
      <c r="E1037" s="64">
        <f t="shared" si="119"/>
        <v>1842.1950600423652</v>
      </c>
      <c r="F1037" s="15">
        <f>IF(E1036&gt;'Fashring Assumptions'!$Q$13,0,'Fashring Assumptions'!$Q$12)</f>
        <v>0</v>
      </c>
      <c r="G1037" s="15">
        <v>591</v>
      </c>
      <c r="H1037" s="15">
        <f t="shared" si="112"/>
        <v>0</v>
      </c>
      <c r="I1037" s="15">
        <f t="shared" si="118"/>
        <v>0</v>
      </c>
      <c r="J1037" s="58">
        <f>'Fashring Assumptions'!$M$7*'Fashring Counterfactual'!F1037</f>
        <v>0</v>
      </c>
      <c r="K1037" s="58">
        <f>'Fashring Assumptions'!$M$5*'Fashring Assumptions'!$M$7*'Fashring Counterfactual'!E1037</f>
        <v>115.13719125264782</v>
      </c>
      <c r="L1037" s="58">
        <f t="shared" si="113"/>
        <v>115.13719125264782</v>
      </c>
    </row>
    <row r="1038" spans="1:12" x14ac:dyDescent="0.3">
      <c r="A1038" s="60">
        <v>43406</v>
      </c>
      <c r="B1038" s="15">
        <f t="shared" si="115"/>
        <v>2018</v>
      </c>
      <c r="C1038" s="15">
        <f t="shared" si="116"/>
        <v>11</v>
      </c>
      <c r="D1038" s="15">
        <f t="shared" si="117"/>
        <v>2</v>
      </c>
      <c r="E1038" s="64">
        <f t="shared" si="119"/>
        <v>1303.1950600423652</v>
      </c>
      <c r="F1038" s="15">
        <f>IF(E1037&gt;'Fashring Assumptions'!$Q$13,0,'Fashring Assumptions'!$Q$12)</f>
        <v>0</v>
      </c>
      <c r="G1038" s="15">
        <v>539</v>
      </c>
      <c r="H1038" s="15">
        <f t="shared" si="112"/>
        <v>0</v>
      </c>
      <c r="I1038" s="15">
        <f t="shared" si="118"/>
        <v>0</v>
      </c>
      <c r="J1038" s="58">
        <f>'Fashring Assumptions'!$M$7*'Fashring Counterfactual'!F1038</f>
        <v>0</v>
      </c>
      <c r="K1038" s="58">
        <f>'Fashring Assumptions'!$M$5*'Fashring Assumptions'!$M$7*'Fashring Counterfactual'!E1038</f>
        <v>81.449691252647824</v>
      </c>
      <c r="L1038" s="58">
        <f t="shared" si="113"/>
        <v>81.449691252647824</v>
      </c>
    </row>
    <row r="1039" spans="1:12" x14ac:dyDescent="0.3">
      <c r="A1039" s="60">
        <v>43407</v>
      </c>
      <c r="B1039" s="15">
        <f t="shared" si="115"/>
        <v>2018</v>
      </c>
      <c r="C1039" s="15">
        <f t="shared" si="116"/>
        <v>11</v>
      </c>
      <c r="D1039" s="15">
        <f t="shared" si="117"/>
        <v>3</v>
      </c>
      <c r="E1039" s="64">
        <f t="shared" si="119"/>
        <v>678.19506004236518</v>
      </c>
      <c r="F1039" s="15">
        <f>IF(E1038&gt;'Fashring Assumptions'!$Q$13,0,'Fashring Assumptions'!$Q$12)</f>
        <v>0</v>
      </c>
      <c r="G1039" s="15">
        <v>625</v>
      </c>
      <c r="H1039" s="15">
        <f t="shared" si="112"/>
        <v>0</v>
      </c>
      <c r="I1039" s="15">
        <f t="shared" si="118"/>
        <v>0</v>
      </c>
      <c r="J1039" s="58">
        <f>'Fashring Assumptions'!$M$7*'Fashring Counterfactual'!F1039</f>
        <v>0</v>
      </c>
      <c r="K1039" s="58">
        <f>'Fashring Assumptions'!$M$5*'Fashring Assumptions'!$M$7*'Fashring Counterfactual'!E1039</f>
        <v>42.387191252647824</v>
      </c>
      <c r="L1039" s="58">
        <f t="shared" si="113"/>
        <v>42.387191252647824</v>
      </c>
    </row>
    <row r="1040" spans="1:12" x14ac:dyDescent="0.3">
      <c r="A1040" s="60">
        <v>43408</v>
      </c>
      <c r="B1040" s="15">
        <f t="shared" si="115"/>
        <v>2018</v>
      </c>
      <c r="C1040" s="15">
        <f t="shared" si="116"/>
        <v>11</v>
      </c>
      <c r="D1040" s="15">
        <f t="shared" si="117"/>
        <v>4</v>
      </c>
      <c r="E1040" s="64">
        <f t="shared" si="119"/>
        <v>4397.3450912723183</v>
      </c>
      <c r="F1040" s="15">
        <f>IF(E1039&gt;'Fashring Assumptions'!$Q$13,0,'Fashring Assumptions'!$Q$12)</f>
        <v>4292.1500312299531</v>
      </c>
      <c r="G1040" s="15">
        <v>573</v>
      </c>
      <c r="H1040" s="15">
        <f t="shared" si="112"/>
        <v>1</v>
      </c>
      <c r="I1040" s="15">
        <f t="shared" si="118"/>
        <v>1000</v>
      </c>
      <c r="J1040" s="58">
        <f>'Fashring Assumptions'!$M$7*'Fashring Counterfactual'!F1040</f>
        <v>10730.375078074883</v>
      </c>
      <c r="K1040" s="58">
        <f>'Fashring Assumptions'!$M$5*'Fashring Assumptions'!$M$7*'Fashring Counterfactual'!E1040</f>
        <v>274.83406820451989</v>
      </c>
      <c r="L1040" s="58">
        <f t="shared" si="113"/>
        <v>12005.209146279403</v>
      </c>
    </row>
    <row r="1041" spans="1:12" x14ac:dyDescent="0.3">
      <c r="A1041" s="60">
        <v>43409</v>
      </c>
      <c r="B1041" s="15">
        <f t="shared" si="115"/>
        <v>2018</v>
      </c>
      <c r="C1041" s="15">
        <f t="shared" si="116"/>
        <v>11</v>
      </c>
      <c r="D1041" s="15">
        <f t="shared" si="117"/>
        <v>5</v>
      </c>
      <c r="E1041" s="64">
        <f t="shared" si="119"/>
        <v>3726.3450912723183</v>
      </c>
      <c r="F1041" s="15">
        <f>IF(E1040&gt;'Fashring Assumptions'!$Q$13,0,'Fashring Assumptions'!$Q$12)</f>
        <v>0</v>
      </c>
      <c r="G1041" s="15">
        <v>671</v>
      </c>
      <c r="H1041" s="15">
        <f t="shared" si="112"/>
        <v>0</v>
      </c>
      <c r="I1041" s="15">
        <f t="shared" si="118"/>
        <v>0</v>
      </c>
      <c r="J1041" s="58">
        <f>'Fashring Assumptions'!$M$7*'Fashring Counterfactual'!F1041</f>
        <v>0</v>
      </c>
      <c r="K1041" s="58">
        <f>'Fashring Assumptions'!$M$5*'Fashring Assumptions'!$M$7*'Fashring Counterfactual'!E1041</f>
        <v>232.89656820451989</v>
      </c>
      <c r="L1041" s="58">
        <f t="shared" si="113"/>
        <v>232.89656820451989</v>
      </c>
    </row>
    <row r="1042" spans="1:12" x14ac:dyDescent="0.3">
      <c r="A1042" s="60">
        <v>43410</v>
      </c>
      <c r="B1042" s="15">
        <f t="shared" si="115"/>
        <v>2018</v>
      </c>
      <c r="C1042" s="15">
        <f t="shared" si="116"/>
        <v>11</v>
      </c>
      <c r="D1042" s="15">
        <f t="shared" si="117"/>
        <v>6</v>
      </c>
      <c r="E1042" s="64">
        <f t="shared" si="119"/>
        <v>3194.3450912723183</v>
      </c>
      <c r="F1042" s="15">
        <f>IF(E1041&gt;'Fashring Assumptions'!$Q$13,0,'Fashring Assumptions'!$Q$12)</f>
        <v>0</v>
      </c>
      <c r="G1042" s="15">
        <v>532</v>
      </c>
      <c r="H1042" s="15">
        <f t="shared" si="112"/>
        <v>0</v>
      </c>
      <c r="I1042" s="15">
        <f t="shared" si="118"/>
        <v>0</v>
      </c>
      <c r="J1042" s="58">
        <f>'Fashring Assumptions'!$M$7*'Fashring Counterfactual'!F1042</f>
        <v>0</v>
      </c>
      <c r="K1042" s="58">
        <f>'Fashring Assumptions'!$M$5*'Fashring Assumptions'!$M$7*'Fashring Counterfactual'!E1042</f>
        <v>199.64656820451989</v>
      </c>
      <c r="L1042" s="58">
        <f t="shared" si="113"/>
        <v>199.64656820451989</v>
      </c>
    </row>
    <row r="1043" spans="1:12" x14ac:dyDescent="0.3">
      <c r="A1043" s="60">
        <v>43411</v>
      </c>
      <c r="B1043" s="15">
        <f t="shared" si="115"/>
        <v>2018</v>
      </c>
      <c r="C1043" s="15">
        <f t="shared" si="116"/>
        <v>11</v>
      </c>
      <c r="D1043" s="15">
        <f t="shared" si="117"/>
        <v>7</v>
      </c>
      <c r="E1043" s="64">
        <f t="shared" si="119"/>
        <v>2651.3450912723183</v>
      </c>
      <c r="F1043" s="15">
        <f>IF(E1042&gt;'Fashring Assumptions'!$Q$13,0,'Fashring Assumptions'!$Q$12)</f>
        <v>0</v>
      </c>
      <c r="G1043" s="15">
        <v>543</v>
      </c>
      <c r="H1043" s="15">
        <f t="shared" si="112"/>
        <v>0</v>
      </c>
      <c r="I1043" s="15">
        <f t="shared" si="118"/>
        <v>0</v>
      </c>
      <c r="J1043" s="58">
        <f>'Fashring Assumptions'!$M$7*'Fashring Counterfactual'!F1043</f>
        <v>0</v>
      </c>
      <c r="K1043" s="58">
        <f>'Fashring Assumptions'!$M$5*'Fashring Assumptions'!$M$7*'Fashring Counterfactual'!E1043</f>
        <v>165.70906820451989</v>
      </c>
      <c r="L1043" s="58">
        <f t="shared" si="113"/>
        <v>165.70906820451989</v>
      </c>
    </row>
    <row r="1044" spans="1:12" x14ac:dyDescent="0.3">
      <c r="A1044" s="60">
        <v>43412</v>
      </c>
      <c r="B1044" s="15">
        <f t="shared" si="115"/>
        <v>2018</v>
      </c>
      <c r="C1044" s="15">
        <f t="shared" si="116"/>
        <v>11</v>
      </c>
      <c r="D1044" s="15">
        <f t="shared" si="117"/>
        <v>8</v>
      </c>
      <c r="E1044" s="64">
        <f t="shared" si="119"/>
        <v>2057.3450912723183</v>
      </c>
      <c r="F1044" s="15">
        <f>IF(E1043&gt;'Fashring Assumptions'!$Q$13,0,'Fashring Assumptions'!$Q$12)</f>
        <v>0</v>
      </c>
      <c r="G1044" s="15">
        <v>594</v>
      </c>
      <c r="H1044" s="15">
        <f t="shared" si="112"/>
        <v>0</v>
      </c>
      <c r="I1044" s="15">
        <f t="shared" si="118"/>
        <v>0</v>
      </c>
      <c r="J1044" s="58">
        <f>'Fashring Assumptions'!$M$7*'Fashring Counterfactual'!F1044</f>
        <v>0</v>
      </c>
      <c r="K1044" s="58">
        <f>'Fashring Assumptions'!$M$5*'Fashring Assumptions'!$M$7*'Fashring Counterfactual'!E1044</f>
        <v>128.58406820451989</v>
      </c>
      <c r="L1044" s="58">
        <f t="shared" si="113"/>
        <v>128.58406820451989</v>
      </c>
    </row>
    <row r="1045" spans="1:12" x14ac:dyDescent="0.3">
      <c r="A1045" s="60">
        <v>43413</v>
      </c>
      <c r="B1045" s="15">
        <f t="shared" si="115"/>
        <v>2018</v>
      </c>
      <c r="C1045" s="15">
        <f t="shared" si="116"/>
        <v>11</v>
      </c>
      <c r="D1045" s="15">
        <f t="shared" si="117"/>
        <v>9</v>
      </c>
      <c r="E1045" s="64">
        <f t="shared" si="119"/>
        <v>1545.3450912723183</v>
      </c>
      <c r="F1045" s="15">
        <f>IF(E1044&gt;'Fashring Assumptions'!$Q$13,0,'Fashring Assumptions'!$Q$12)</f>
        <v>0</v>
      </c>
      <c r="G1045" s="15">
        <v>512</v>
      </c>
      <c r="H1045" s="15">
        <f t="shared" si="112"/>
        <v>0</v>
      </c>
      <c r="I1045" s="15">
        <f t="shared" si="118"/>
        <v>0</v>
      </c>
      <c r="J1045" s="58">
        <f>'Fashring Assumptions'!$M$7*'Fashring Counterfactual'!F1045</f>
        <v>0</v>
      </c>
      <c r="K1045" s="58">
        <f>'Fashring Assumptions'!$M$5*'Fashring Assumptions'!$M$7*'Fashring Counterfactual'!E1045</f>
        <v>96.584068204519895</v>
      </c>
      <c r="L1045" s="58">
        <f t="shared" si="113"/>
        <v>96.584068204519895</v>
      </c>
    </row>
    <row r="1046" spans="1:12" x14ac:dyDescent="0.3">
      <c r="A1046" s="60">
        <v>43414</v>
      </c>
      <c r="B1046" s="15">
        <f t="shared" si="115"/>
        <v>2018</v>
      </c>
      <c r="C1046" s="15">
        <f t="shared" si="116"/>
        <v>11</v>
      </c>
      <c r="D1046" s="15">
        <f t="shared" si="117"/>
        <v>10</v>
      </c>
      <c r="E1046" s="64">
        <f t="shared" si="119"/>
        <v>960.34509127231831</v>
      </c>
      <c r="F1046" s="15">
        <f>IF(E1045&gt;'Fashring Assumptions'!$Q$13,0,'Fashring Assumptions'!$Q$12)</f>
        <v>0</v>
      </c>
      <c r="G1046" s="15">
        <v>585</v>
      </c>
      <c r="H1046" s="15">
        <f t="shared" si="112"/>
        <v>0</v>
      </c>
      <c r="I1046" s="15">
        <f t="shared" si="118"/>
        <v>0</v>
      </c>
      <c r="J1046" s="58">
        <f>'Fashring Assumptions'!$M$7*'Fashring Counterfactual'!F1046</f>
        <v>0</v>
      </c>
      <c r="K1046" s="58">
        <f>'Fashring Assumptions'!$M$5*'Fashring Assumptions'!$M$7*'Fashring Counterfactual'!E1046</f>
        <v>60.021568204519895</v>
      </c>
      <c r="L1046" s="58">
        <f t="shared" si="113"/>
        <v>60.021568204519895</v>
      </c>
    </row>
    <row r="1047" spans="1:12" x14ac:dyDescent="0.3">
      <c r="A1047" s="60">
        <v>43415</v>
      </c>
      <c r="B1047" s="15">
        <f t="shared" si="115"/>
        <v>2018</v>
      </c>
      <c r="C1047" s="15">
        <f t="shared" si="116"/>
        <v>11</v>
      </c>
      <c r="D1047" s="15">
        <f t="shared" si="117"/>
        <v>11</v>
      </c>
      <c r="E1047" s="64">
        <f t="shared" si="119"/>
        <v>4739.4951225022714</v>
      </c>
      <c r="F1047" s="15">
        <f>IF(E1046&gt;'Fashring Assumptions'!$Q$13,0,'Fashring Assumptions'!$Q$12)</f>
        <v>4292.1500312299531</v>
      </c>
      <c r="G1047" s="15">
        <v>513</v>
      </c>
      <c r="H1047" s="15">
        <f t="shared" si="112"/>
        <v>1</v>
      </c>
      <c r="I1047" s="15">
        <f t="shared" si="118"/>
        <v>1000</v>
      </c>
      <c r="J1047" s="58">
        <f>'Fashring Assumptions'!$M$7*'Fashring Counterfactual'!F1047</f>
        <v>10730.375078074883</v>
      </c>
      <c r="K1047" s="58">
        <f>'Fashring Assumptions'!$M$5*'Fashring Assumptions'!$M$7*'Fashring Counterfactual'!E1047</f>
        <v>296.21844515639197</v>
      </c>
      <c r="L1047" s="58">
        <f t="shared" si="113"/>
        <v>12026.593523231275</v>
      </c>
    </row>
    <row r="1048" spans="1:12" x14ac:dyDescent="0.3">
      <c r="A1048" s="60">
        <v>43416</v>
      </c>
      <c r="B1048" s="15">
        <f t="shared" si="115"/>
        <v>2018</v>
      </c>
      <c r="C1048" s="15">
        <f t="shared" si="116"/>
        <v>11</v>
      </c>
      <c r="D1048" s="15">
        <f t="shared" si="117"/>
        <v>12</v>
      </c>
      <c r="E1048" s="64">
        <f t="shared" si="119"/>
        <v>4199.4951225022714</v>
      </c>
      <c r="F1048" s="15">
        <f>IF(E1047&gt;'Fashring Assumptions'!$Q$13,0,'Fashring Assumptions'!$Q$12)</f>
        <v>0</v>
      </c>
      <c r="G1048" s="15">
        <v>540</v>
      </c>
      <c r="H1048" s="15">
        <f t="shared" si="112"/>
        <v>0</v>
      </c>
      <c r="I1048" s="15">
        <f t="shared" si="118"/>
        <v>0</v>
      </c>
      <c r="J1048" s="58">
        <f>'Fashring Assumptions'!$M$7*'Fashring Counterfactual'!F1048</f>
        <v>0</v>
      </c>
      <c r="K1048" s="58">
        <f>'Fashring Assumptions'!$M$5*'Fashring Assumptions'!$M$7*'Fashring Counterfactual'!E1048</f>
        <v>262.46844515639197</v>
      </c>
      <c r="L1048" s="58">
        <f t="shared" si="113"/>
        <v>262.46844515639197</v>
      </c>
    </row>
    <row r="1049" spans="1:12" x14ac:dyDescent="0.3">
      <c r="A1049" s="60">
        <v>43417</v>
      </c>
      <c r="B1049" s="15">
        <f t="shared" si="115"/>
        <v>2018</v>
      </c>
      <c r="C1049" s="15">
        <f t="shared" si="116"/>
        <v>11</v>
      </c>
      <c r="D1049" s="15">
        <f t="shared" si="117"/>
        <v>13</v>
      </c>
      <c r="E1049" s="64">
        <f t="shared" si="119"/>
        <v>3639.4951225022714</v>
      </c>
      <c r="F1049" s="15">
        <f>IF(E1048&gt;'Fashring Assumptions'!$Q$13,0,'Fashring Assumptions'!$Q$12)</f>
        <v>0</v>
      </c>
      <c r="G1049" s="15">
        <v>560</v>
      </c>
      <c r="H1049" s="15">
        <f t="shared" si="112"/>
        <v>0</v>
      </c>
      <c r="I1049" s="15">
        <f t="shared" si="118"/>
        <v>0</v>
      </c>
      <c r="J1049" s="58">
        <f>'Fashring Assumptions'!$M$7*'Fashring Counterfactual'!F1049</f>
        <v>0</v>
      </c>
      <c r="K1049" s="58">
        <f>'Fashring Assumptions'!$M$5*'Fashring Assumptions'!$M$7*'Fashring Counterfactual'!E1049</f>
        <v>227.46844515639197</v>
      </c>
      <c r="L1049" s="58">
        <f t="shared" si="113"/>
        <v>227.46844515639197</v>
      </c>
    </row>
    <row r="1050" spans="1:12" x14ac:dyDescent="0.3">
      <c r="A1050" s="60">
        <v>43418</v>
      </c>
      <c r="B1050" s="15">
        <f t="shared" si="115"/>
        <v>2018</v>
      </c>
      <c r="C1050" s="15">
        <f t="shared" si="116"/>
        <v>11</v>
      </c>
      <c r="D1050" s="15">
        <f t="shared" si="117"/>
        <v>14</v>
      </c>
      <c r="E1050" s="64">
        <f t="shared" si="119"/>
        <v>3031.4951225022714</v>
      </c>
      <c r="F1050" s="15">
        <f>IF(E1049&gt;'Fashring Assumptions'!$Q$13,0,'Fashring Assumptions'!$Q$12)</f>
        <v>0</v>
      </c>
      <c r="G1050" s="15">
        <v>608</v>
      </c>
      <c r="H1050" s="15">
        <f t="shared" si="112"/>
        <v>0</v>
      </c>
      <c r="I1050" s="15">
        <f t="shared" si="118"/>
        <v>0</v>
      </c>
      <c r="J1050" s="58">
        <f>'Fashring Assumptions'!$M$7*'Fashring Counterfactual'!F1050</f>
        <v>0</v>
      </c>
      <c r="K1050" s="58">
        <f>'Fashring Assumptions'!$M$5*'Fashring Assumptions'!$M$7*'Fashring Counterfactual'!E1050</f>
        <v>189.46844515639197</v>
      </c>
      <c r="L1050" s="58">
        <f t="shared" si="113"/>
        <v>189.46844515639197</v>
      </c>
    </row>
    <row r="1051" spans="1:12" x14ac:dyDescent="0.3">
      <c r="A1051" s="60">
        <v>43419</v>
      </c>
      <c r="B1051" s="15">
        <f t="shared" si="115"/>
        <v>2018</v>
      </c>
      <c r="C1051" s="15">
        <f t="shared" si="116"/>
        <v>11</v>
      </c>
      <c r="D1051" s="15">
        <f t="shared" si="117"/>
        <v>15</v>
      </c>
      <c r="E1051" s="64">
        <f t="shared" si="119"/>
        <v>2474.4951225022714</v>
      </c>
      <c r="F1051" s="15">
        <f>IF(E1050&gt;'Fashring Assumptions'!$Q$13,0,'Fashring Assumptions'!$Q$12)</f>
        <v>0</v>
      </c>
      <c r="G1051" s="15">
        <v>557</v>
      </c>
      <c r="H1051" s="15">
        <f t="shared" si="112"/>
        <v>0</v>
      </c>
      <c r="I1051" s="15">
        <f t="shared" si="118"/>
        <v>0</v>
      </c>
      <c r="J1051" s="58">
        <f>'Fashring Assumptions'!$M$7*'Fashring Counterfactual'!F1051</f>
        <v>0</v>
      </c>
      <c r="K1051" s="58">
        <f>'Fashring Assumptions'!$M$5*'Fashring Assumptions'!$M$7*'Fashring Counterfactual'!E1051</f>
        <v>154.65594515639197</v>
      </c>
      <c r="L1051" s="58">
        <f t="shared" si="113"/>
        <v>154.65594515639197</v>
      </c>
    </row>
    <row r="1052" spans="1:12" x14ac:dyDescent="0.3">
      <c r="A1052" s="60">
        <v>43420</v>
      </c>
      <c r="B1052" s="15">
        <f t="shared" si="115"/>
        <v>2018</v>
      </c>
      <c r="C1052" s="15">
        <f t="shared" si="116"/>
        <v>11</v>
      </c>
      <c r="D1052" s="15">
        <f t="shared" si="117"/>
        <v>16</v>
      </c>
      <c r="E1052" s="64">
        <f t="shared" si="119"/>
        <v>1850.4951225022714</v>
      </c>
      <c r="F1052" s="15">
        <f>IF(E1051&gt;'Fashring Assumptions'!$Q$13,0,'Fashring Assumptions'!$Q$12)</f>
        <v>0</v>
      </c>
      <c r="G1052" s="15">
        <v>624</v>
      </c>
      <c r="H1052" s="15">
        <f t="shared" si="112"/>
        <v>0</v>
      </c>
      <c r="I1052" s="15">
        <f t="shared" si="118"/>
        <v>0</v>
      </c>
      <c r="J1052" s="58">
        <f>'Fashring Assumptions'!$M$7*'Fashring Counterfactual'!F1052</f>
        <v>0</v>
      </c>
      <c r="K1052" s="58">
        <f>'Fashring Assumptions'!$M$5*'Fashring Assumptions'!$M$7*'Fashring Counterfactual'!E1052</f>
        <v>115.65594515639197</v>
      </c>
      <c r="L1052" s="58">
        <f t="shared" si="113"/>
        <v>115.65594515639197</v>
      </c>
    </row>
    <row r="1053" spans="1:12" x14ac:dyDescent="0.3">
      <c r="A1053" s="60">
        <v>43421</v>
      </c>
      <c r="B1053" s="15">
        <f t="shared" si="115"/>
        <v>2018</v>
      </c>
      <c r="C1053" s="15">
        <f t="shared" si="116"/>
        <v>11</v>
      </c>
      <c r="D1053" s="15">
        <f t="shared" si="117"/>
        <v>17</v>
      </c>
      <c r="E1053" s="64">
        <f t="shared" si="119"/>
        <v>1245.4951225022714</v>
      </c>
      <c r="F1053" s="15">
        <f>IF(E1052&gt;'Fashring Assumptions'!$Q$13,0,'Fashring Assumptions'!$Q$12)</f>
        <v>0</v>
      </c>
      <c r="G1053" s="15">
        <v>605</v>
      </c>
      <c r="H1053" s="15">
        <f t="shared" ref="H1053:H1116" si="120">IF(F1053&gt;0,1,0)</f>
        <v>0</v>
      </c>
      <c r="I1053" s="15">
        <f t="shared" si="118"/>
        <v>0</v>
      </c>
      <c r="J1053" s="58">
        <f>'Fashring Assumptions'!$M$7*'Fashring Counterfactual'!F1053</f>
        <v>0</v>
      </c>
      <c r="K1053" s="58">
        <f>'Fashring Assumptions'!$M$5*'Fashring Assumptions'!$M$7*'Fashring Counterfactual'!E1053</f>
        <v>77.843445156391965</v>
      </c>
      <c r="L1053" s="58">
        <f t="shared" ref="L1053:L1116" si="121">SUM(I1053:K1053)</f>
        <v>77.843445156391965</v>
      </c>
    </row>
    <row r="1054" spans="1:12" x14ac:dyDescent="0.3">
      <c r="A1054" s="60">
        <v>43422</v>
      </c>
      <c r="B1054" s="15">
        <f t="shared" si="115"/>
        <v>2018</v>
      </c>
      <c r="C1054" s="15">
        <f t="shared" si="116"/>
        <v>11</v>
      </c>
      <c r="D1054" s="15">
        <f t="shared" si="117"/>
        <v>18</v>
      </c>
      <c r="E1054" s="64">
        <f t="shared" si="119"/>
        <v>4970.6451537322246</v>
      </c>
      <c r="F1054" s="15">
        <f>IF(E1053&gt;'Fashring Assumptions'!$Q$13,0,'Fashring Assumptions'!$Q$12)</f>
        <v>4292.1500312299531</v>
      </c>
      <c r="G1054" s="15">
        <v>567</v>
      </c>
      <c r="H1054" s="15">
        <f t="shared" si="120"/>
        <v>1</v>
      </c>
      <c r="I1054" s="15">
        <f t="shared" si="118"/>
        <v>1000</v>
      </c>
      <c r="J1054" s="58">
        <f>'Fashring Assumptions'!$M$7*'Fashring Counterfactual'!F1054</f>
        <v>10730.375078074883</v>
      </c>
      <c r="K1054" s="58">
        <f>'Fashring Assumptions'!$M$5*'Fashring Assumptions'!$M$7*'Fashring Counterfactual'!E1054</f>
        <v>310.66532210826404</v>
      </c>
      <c r="L1054" s="58">
        <f t="shared" si="121"/>
        <v>12041.040400183147</v>
      </c>
    </row>
    <row r="1055" spans="1:12" x14ac:dyDescent="0.3">
      <c r="A1055" s="60">
        <v>43423</v>
      </c>
      <c r="B1055" s="15">
        <f t="shared" si="115"/>
        <v>2018</v>
      </c>
      <c r="C1055" s="15">
        <f t="shared" si="116"/>
        <v>11</v>
      </c>
      <c r="D1055" s="15">
        <f t="shared" si="117"/>
        <v>19</v>
      </c>
      <c r="E1055" s="64">
        <f t="shared" si="119"/>
        <v>4413.6451537322246</v>
      </c>
      <c r="F1055" s="15">
        <f>IF(E1054&gt;'Fashring Assumptions'!$Q$13,0,'Fashring Assumptions'!$Q$12)</f>
        <v>0</v>
      </c>
      <c r="G1055" s="15">
        <v>557</v>
      </c>
      <c r="H1055" s="15">
        <f t="shared" si="120"/>
        <v>0</v>
      </c>
      <c r="I1055" s="15">
        <f t="shared" si="118"/>
        <v>0</v>
      </c>
      <c r="J1055" s="58">
        <f>'Fashring Assumptions'!$M$7*'Fashring Counterfactual'!F1055</f>
        <v>0</v>
      </c>
      <c r="K1055" s="58">
        <f>'Fashring Assumptions'!$M$5*'Fashring Assumptions'!$M$7*'Fashring Counterfactual'!E1055</f>
        <v>275.85282210826404</v>
      </c>
      <c r="L1055" s="58">
        <f t="shared" si="121"/>
        <v>275.85282210826404</v>
      </c>
    </row>
    <row r="1056" spans="1:12" x14ac:dyDescent="0.3">
      <c r="A1056" s="60">
        <v>43424</v>
      </c>
      <c r="B1056" s="15">
        <f t="shared" si="115"/>
        <v>2018</v>
      </c>
      <c r="C1056" s="15">
        <f t="shared" si="116"/>
        <v>11</v>
      </c>
      <c r="D1056" s="15">
        <f t="shared" si="117"/>
        <v>20</v>
      </c>
      <c r="E1056" s="64">
        <f t="shared" si="119"/>
        <v>3783.6451537322246</v>
      </c>
      <c r="F1056" s="15">
        <f>IF(E1055&gt;'Fashring Assumptions'!$Q$13,0,'Fashring Assumptions'!$Q$12)</f>
        <v>0</v>
      </c>
      <c r="G1056" s="15">
        <v>630</v>
      </c>
      <c r="H1056" s="15">
        <f t="shared" si="120"/>
        <v>0</v>
      </c>
      <c r="I1056" s="15">
        <f t="shared" si="118"/>
        <v>0</v>
      </c>
      <c r="J1056" s="58">
        <f>'Fashring Assumptions'!$M$7*'Fashring Counterfactual'!F1056</f>
        <v>0</v>
      </c>
      <c r="K1056" s="58">
        <f>'Fashring Assumptions'!$M$5*'Fashring Assumptions'!$M$7*'Fashring Counterfactual'!E1056</f>
        <v>236.47782210826404</v>
      </c>
      <c r="L1056" s="58">
        <f t="shared" si="121"/>
        <v>236.47782210826404</v>
      </c>
    </row>
    <row r="1057" spans="1:12" x14ac:dyDescent="0.3">
      <c r="A1057" s="60">
        <v>43425</v>
      </c>
      <c r="B1057" s="15">
        <f t="shared" si="115"/>
        <v>2018</v>
      </c>
      <c r="C1057" s="15">
        <f t="shared" si="116"/>
        <v>11</v>
      </c>
      <c r="D1057" s="15">
        <f t="shared" si="117"/>
        <v>21</v>
      </c>
      <c r="E1057" s="64">
        <f t="shared" si="119"/>
        <v>3266.6451537322246</v>
      </c>
      <c r="F1057" s="15">
        <f>IF(E1056&gt;'Fashring Assumptions'!$Q$13,0,'Fashring Assumptions'!$Q$12)</f>
        <v>0</v>
      </c>
      <c r="G1057" s="15">
        <v>517</v>
      </c>
      <c r="H1057" s="15">
        <f t="shared" si="120"/>
        <v>0</v>
      </c>
      <c r="I1057" s="15">
        <f t="shared" si="118"/>
        <v>0</v>
      </c>
      <c r="J1057" s="58">
        <f>'Fashring Assumptions'!$M$7*'Fashring Counterfactual'!F1057</f>
        <v>0</v>
      </c>
      <c r="K1057" s="58">
        <f>'Fashring Assumptions'!$M$5*'Fashring Assumptions'!$M$7*'Fashring Counterfactual'!E1057</f>
        <v>204.16532210826404</v>
      </c>
      <c r="L1057" s="58">
        <f t="shared" si="121"/>
        <v>204.16532210826404</v>
      </c>
    </row>
    <row r="1058" spans="1:12" x14ac:dyDescent="0.3">
      <c r="A1058" s="60">
        <v>43426</v>
      </c>
      <c r="B1058" s="15">
        <f t="shared" si="115"/>
        <v>2018</v>
      </c>
      <c r="C1058" s="15">
        <f t="shared" si="116"/>
        <v>11</v>
      </c>
      <c r="D1058" s="15">
        <f t="shared" si="117"/>
        <v>22</v>
      </c>
      <c r="E1058" s="64">
        <f t="shared" si="119"/>
        <v>2643.6451537322246</v>
      </c>
      <c r="F1058" s="15">
        <f>IF(E1057&gt;'Fashring Assumptions'!$Q$13,0,'Fashring Assumptions'!$Q$12)</f>
        <v>0</v>
      </c>
      <c r="G1058" s="15">
        <v>623</v>
      </c>
      <c r="H1058" s="15">
        <f t="shared" si="120"/>
        <v>0</v>
      </c>
      <c r="I1058" s="15">
        <f t="shared" si="118"/>
        <v>0</v>
      </c>
      <c r="J1058" s="58">
        <f>'Fashring Assumptions'!$M$7*'Fashring Counterfactual'!F1058</f>
        <v>0</v>
      </c>
      <c r="K1058" s="58">
        <f>'Fashring Assumptions'!$M$5*'Fashring Assumptions'!$M$7*'Fashring Counterfactual'!E1058</f>
        <v>165.22782210826404</v>
      </c>
      <c r="L1058" s="58">
        <f t="shared" si="121"/>
        <v>165.22782210826404</v>
      </c>
    </row>
    <row r="1059" spans="1:12" x14ac:dyDescent="0.3">
      <c r="A1059" s="60">
        <v>43427</v>
      </c>
      <c r="B1059" s="15">
        <f t="shared" si="115"/>
        <v>2018</v>
      </c>
      <c r="C1059" s="15">
        <f t="shared" si="116"/>
        <v>11</v>
      </c>
      <c r="D1059" s="15">
        <f t="shared" si="117"/>
        <v>23</v>
      </c>
      <c r="E1059" s="64">
        <f t="shared" si="119"/>
        <v>2029.6451537322246</v>
      </c>
      <c r="F1059" s="15">
        <f>IF(E1058&gt;'Fashring Assumptions'!$Q$13,0,'Fashring Assumptions'!$Q$12)</f>
        <v>0</v>
      </c>
      <c r="G1059" s="15">
        <v>614</v>
      </c>
      <c r="H1059" s="15">
        <f t="shared" si="120"/>
        <v>0</v>
      </c>
      <c r="I1059" s="15">
        <f t="shared" si="118"/>
        <v>0</v>
      </c>
      <c r="J1059" s="58">
        <f>'Fashring Assumptions'!$M$7*'Fashring Counterfactual'!F1059</f>
        <v>0</v>
      </c>
      <c r="K1059" s="58">
        <f>'Fashring Assumptions'!$M$5*'Fashring Assumptions'!$M$7*'Fashring Counterfactual'!E1059</f>
        <v>126.85282210826404</v>
      </c>
      <c r="L1059" s="58">
        <f t="shared" si="121"/>
        <v>126.85282210826404</v>
      </c>
    </row>
    <row r="1060" spans="1:12" x14ac:dyDescent="0.3">
      <c r="A1060" s="60">
        <v>43428</v>
      </c>
      <c r="B1060" s="15">
        <f t="shared" si="115"/>
        <v>2018</v>
      </c>
      <c r="C1060" s="15">
        <f t="shared" si="116"/>
        <v>11</v>
      </c>
      <c r="D1060" s="15">
        <f t="shared" si="117"/>
        <v>24</v>
      </c>
      <c r="E1060" s="64">
        <f t="shared" si="119"/>
        <v>1486.6451537322246</v>
      </c>
      <c r="F1060" s="15">
        <f>IF(E1059&gt;'Fashring Assumptions'!$Q$13,0,'Fashring Assumptions'!$Q$12)</f>
        <v>0</v>
      </c>
      <c r="G1060" s="15">
        <v>543</v>
      </c>
      <c r="H1060" s="15">
        <f t="shared" si="120"/>
        <v>0</v>
      </c>
      <c r="I1060" s="15">
        <f t="shared" si="118"/>
        <v>0</v>
      </c>
      <c r="J1060" s="58">
        <f>'Fashring Assumptions'!$M$7*'Fashring Counterfactual'!F1060</f>
        <v>0</v>
      </c>
      <c r="K1060" s="58">
        <f>'Fashring Assumptions'!$M$5*'Fashring Assumptions'!$M$7*'Fashring Counterfactual'!E1060</f>
        <v>92.915322108264036</v>
      </c>
      <c r="L1060" s="58">
        <f t="shared" si="121"/>
        <v>92.915322108264036</v>
      </c>
    </row>
    <row r="1061" spans="1:12" x14ac:dyDescent="0.3">
      <c r="A1061" s="60">
        <v>43429</v>
      </c>
      <c r="B1061" s="15">
        <f t="shared" si="115"/>
        <v>2018</v>
      </c>
      <c r="C1061" s="15">
        <f t="shared" si="116"/>
        <v>11</v>
      </c>
      <c r="D1061" s="15">
        <f t="shared" si="117"/>
        <v>25</v>
      </c>
      <c r="E1061" s="64">
        <f t="shared" si="119"/>
        <v>899.64515373222457</v>
      </c>
      <c r="F1061" s="15">
        <f>IF(E1060&gt;'Fashring Assumptions'!$Q$13,0,'Fashring Assumptions'!$Q$12)</f>
        <v>0</v>
      </c>
      <c r="G1061" s="15">
        <v>587</v>
      </c>
      <c r="H1061" s="15">
        <f t="shared" si="120"/>
        <v>0</v>
      </c>
      <c r="I1061" s="15">
        <f t="shared" si="118"/>
        <v>0</v>
      </c>
      <c r="J1061" s="58">
        <f>'Fashring Assumptions'!$M$7*'Fashring Counterfactual'!F1061</f>
        <v>0</v>
      </c>
      <c r="K1061" s="58">
        <f>'Fashring Assumptions'!$M$5*'Fashring Assumptions'!$M$7*'Fashring Counterfactual'!E1061</f>
        <v>56.227822108264036</v>
      </c>
      <c r="L1061" s="58">
        <f t="shared" si="121"/>
        <v>56.227822108264036</v>
      </c>
    </row>
    <row r="1062" spans="1:12" x14ac:dyDescent="0.3">
      <c r="A1062" s="60">
        <v>43430</v>
      </c>
      <c r="B1062" s="15">
        <f t="shared" si="115"/>
        <v>2018</v>
      </c>
      <c r="C1062" s="15">
        <f t="shared" si="116"/>
        <v>11</v>
      </c>
      <c r="D1062" s="15">
        <f t="shared" si="117"/>
        <v>26</v>
      </c>
      <c r="E1062" s="64">
        <f t="shared" si="119"/>
        <v>4716.7951849621777</v>
      </c>
      <c r="F1062" s="15">
        <f>IF(E1061&gt;'Fashring Assumptions'!$Q$13,0,'Fashring Assumptions'!$Q$12)</f>
        <v>4292.1500312299531</v>
      </c>
      <c r="G1062" s="15">
        <v>475</v>
      </c>
      <c r="H1062" s="15">
        <f t="shared" si="120"/>
        <v>1</v>
      </c>
      <c r="I1062" s="15">
        <f t="shared" si="118"/>
        <v>1000</v>
      </c>
      <c r="J1062" s="58">
        <f>'Fashring Assumptions'!$M$7*'Fashring Counterfactual'!F1062</f>
        <v>10730.375078074883</v>
      </c>
      <c r="K1062" s="58">
        <f>'Fashring Assumptions'!$M$5*'Fashring Assumptions'!$M$7*'Fashring Counterfactual'!E1062</f>
        <v>294.79969906013611</v>
      </c>
      <c r="L1062" s="58">
        <f t="shared" si="121"/>
        <v>12025.17477713502</v>
      </c>
    </row>
    <row r="1063" spans="1:12" x14ac:dyDescent="0.3">
      <c r="A1063" s="60">
        <v>43431</v>
      </c>
      <c r="B1063" s="15">
        <f t="shared" si="115"/>
        <v>2018</v>
      </c>
      <c r="C1063" s="15">
        <f t="shared" si="116"/>
        <v>11</v>
      </c>
      <c r="D1063" s="15">
        <f t="shared" si="117"/>
        <v>27</v>
      </c>
      <c r="E1063" s="64">
        <f t="shared" si="119"/>
        <v>4137.7951849621777</v>
      </c>
      <c r="F1063" s="15">
        <f>IF(E1062&gt;'Fashring Assumptions'!$Q$13,0,'Fashring Assumptions'!$Q$12)</f>
        <v>0</v>
      </c>
      <c r="G1063" s="15">
        <v>579</v>
      </c>
      <c r="H1063" s="15">
        <f t="shared" si="120"/>
        <v>0</v>
      </c>
      <c r="I1063" s="15">
        <f t="shared" si="118"/>
        <v>0</v>
      </c>
      <c r="J1063" s="58">
        <f>'Fashring Assumptions'!$M$7*'Fashring Counterfactual'!F1063</f>
        <v>0</v>
      </c>
      <c r="K1063" s="58">
        <f>'Fashring Assumptions'!$M$5*'Fashring Assumptions'!$M$7*'Fashring Counterfactual'!E1063</f>
        <v>258.61219906013611</v>
      </c>
      <c r="L1063" s="58">
        <f t="shared" si="121"/>
        <v>258.61219906013611</v>
      </c>
    </row>
    <row r="1064" spans="1:12" x14ac:dyDescent="0.3">
      <c r="A1064" s="60">
        <v>43432</v>
      </c>
      <c r="B1064" s="15">
        <f t="shared" si="115"/>
        <v>2018</v>
      </c>
      <c r="C1064" s="15">
        <f t="shared" si="116"/>
        <v>11</v>
      </c>
      <c r="D1064" s="15">
        <f t="shared" si="117"/>
        <v>28</v>
      </c>
      <c r="E1064" s="64">
        <f t="shared" si="119"/>
        <v>3533.7951849621777</v>
      </c>
      <c r="F1064" s="15">
        <f>IF(E1063&gt;'Fashring Assumptions'!$Q$13,0,'Fashring Assumptions'!$Q$12)</f>
        <v>0</v>
      </c>
      <c r="G1064" s="15">
        <v>604</v>
      </c>
      <c r="H1064" s="15">
        <f t="shared" si="120"/>
        <v>0</v>
      </c>
      <c r="I1064" s="15">
        <f t="shared" si="118"/>
        <v>0</v>
      </c>
      <c r="J1064" s="58">
        <f>'Fashring Assumptions'!$M$7*'Fashring Counterfactual'!F1064</f>
        <v>0</v>
      </c>
      <c r="K1064" s="58">
        <f>'Fashring Assumptions'!$M$5*'Fashring Assumptions'!$M$7*'Fashring Counterfactual'!E1064</f>
        <v>220.86219906013611</v>
      </c>
      <c r="L1064" s="58">
        <f t="shared" si="121"/>
        <v>220.86219906013611</v>
      </c>
    </row>
    <row r="1065" spans="1:12" x14ac:dyDescent="0.3">
      <c r="A1065" s="60">
        <v>43433</v>
      </c>
      <c r="B1065" s="15">
        <f t="shared" si="115"/>
        <v>2018</v>
      </c>
      <c r="C1065" s="15">
        <f t="shared" si="116"/>
        <v>11</v>
      </c>
      <c r="D1065" s="15">
        <f t="shared" si="117"/>
        <v>29</v>
      </c>
      <c r="E1065" s="64">
        <f t="shared" si="119"/>
        <v>2984.7951849621777</v>
      </c>
      <c r="F1065" s="15">
        <f>IF(E1064&gt;'Fashring Assumptions'!$Q$13,0,'Fashring Assumptions'!$Q$12)</f>
        <v>0</v>
      </c>
      <c r="G1065" s="15">
        <v>549</v>
      </c>
      <c r="H1065" s="15">
        <f t="shared" si="120"/>
        <v>0</v>
      </c>
      <c r="I1065" s="15">
        <f t="shared" si="118"/>
        <v>0</v>
      </c>
      <c r="J1065" s="58">
        <f>'Fashring Assumptions'!$M$7*'Fashring Counterfactual'!F1065</f>
        <v>0</v>
      </c>
      <c r="K1065" s="58">
        <f>'Fashring Assumptions'!$M$5*'Fashring Assumptions'!$M$7*'Fashring Counterfactual'!E1065</f>
        <v>186.54969906013611</v>
      </c>
      <c r="L1065" s="58">
        <f t="shared" si="121"/>
        <v>186.54969906013611</v>
      </c>
    </row>
    <row r="1066" spans="1:12" x14ac:dyDescent="0.3">
      <c r="A1066" s="60">
        <v>43434</v>
      </c>
      <c r="B1066" s="15">
        <f t="shared" si="115"/>
        <v>2018</v>
      </c>
      <c r="C1066" s="15">
        <f t="shared" si="116"/>
        <v>11</v>
      </c>
      <c r="D1066" s="15">
        <f t="shared" si="117"/>
        <v>30</v>
      </c>
      <c r="E1066" s="64">
        <f t="shared" si="119"/>
        <v>2419.7951849621777</v>
      </c>
      <c r="F1066" s="15">
        <f>IF(E1065&gt;'Fashring Assumptions'!$Q$13,0,'Fashring Assumptions'!$Q$12)</f>
        <v>0</v>
      </c>
      <c r="G1066" s="15">
        <v>565</v>
      </c>
      <c r="H1066" s="15">
        <f t="shared" si="120"/>
        <v>0</v>
      </c>
      <c r="I1066" s="15">
        <f t="shared" si="118"/>
        <v>0</v>
      </c>
      <c r="J1066" s="58">
        <f>'Fashring Assumptions'!$M$7*'Fashring Counterfactual'!F1066</f>
        <v>0</v>
      </c>
      <c r="K1066" s="58">
        <f>'Fashring Assumptions'!$M$5*'Fashring Assumptions'!$M$7*'Fashring Counterfactual'!E1066</f>
        <v>151.23719906013611</v>
      </c>
      <c r="L1066" s="58">
        <f t="shared" si="121"/>
        <v>151.23719906013611</v>
      </c>
    </row>
    <row r="1067" spans="1:12" x14ac:dyDescent="0.3">
      <c r="A1067" s="60">
        <v>43435</v>
      </c>
      <c r="B1067" s="15">
        <f t="shared" si="115"/>
        <v>2018</v>
      </c>
      <c r="C1067" s="15">
        <f t="shared" si="116"/>
        <v>12</v>
      </c>
      <c r="D1067" s="15">
        <f t="shared" si="117"/>
        <v>1</v>
      </c>
      <c r="E1067" s="64">
        <f t="shared" si="119"/>
        <v>1797.7951849621777</v>
      </c>
      <c r="F1067" s="15">
        <f>IF(E1066&gt;'Fashring Assumptions'!$Q$13,0,'Fashring Assumptions'!$Q$12)</f>
        <v>0</v>
      </c>
      <c r="G1067" s="15">
        <v>622</v>
      </c>
      <c r="H1067" s="15">
        <f t="shared" si="120"/>
        <v>0</v>
      </c>
      <c r="I1067" s="15">
        <f t="shared" si="118"/>
        <v>0</v>
      </c>
      <c r="J1067" s="58">
        <f>'Fashring Assumptions'!$M$7*'Fashring Counterfactual'!F1067</f>
        <v>0</v>
      </c>
      <c r="K1067" s="58">
        <f>'Fashring Assumptions'!$M$5*'Fashring Assumptions'!$M$7*'Fashring Counterfactual'!E1067</f>
        <v>112.36219906013611</v>
      </c>
      <c r="L1067" s="58">
        <f t="shared" si="121"/>
        <v>112.36219906013611</v>
      </c>
    </row>
    <row r="1068" spans="1:12" x14ac:dyDescent="0.3">
      <c r="A1068" s="60">
        <v>43436</v>
      </c>
      <c r="B1068" s="15">
        <f t="shared" si="115"/>
        <v>2018</v>
      </c>
      <c r="C1068" s="15">
        <f t="shared" si="116"/>
        <v>12</v>
      </c>
      <c r="D1068" s="15">
        <f t="shared" si="117"/>
        <v>2</v>
      </c>
      <c r="E1068" s="64">
        <f t="shared" si="119"/>
        <v>1296.7951849621777</v>
      </c>
      <c r="F1068" s="15">
        <f>IF(E1067&gt;'Fashring Assumptions'!$Q$13,0,'Fashring Assumptions'!$Q$12)</f>
        <v>0</v>
      </c>
      <c r="G1068" s="15">
        <v>501</v>
      </c>
      <c r="H1068" s="15">
        <f t="shared" si="120"/>
        <v>0</v>
      </c>
      <c r="I1068" s="15">
        <f t="shared" si="118"/>
        <v>0</v>
      </c>
      <c r="J1068" s="58">
        <f>'Fashring Assumptions'!$M$7*'Fashring Counterfactual'!F1068</f>
        <v>0</v>
      </c>
      <c r="K1068" s="58">
        <f>'Fashring Assumptions'!$M$5*'Fashring Assumptions'!$M$7*'Fashring Counterfactual'!E1068</f>
        <v>81.049699060136106</v>
      </c>
      <c r="L1068" s="58">
        <f t="shared" si="121"/>
        <v>81.049699060136106</v>
      </c>
    </row>
    <row r="1069" spans="1:12" x14ac:dyDescent="0.3">
      <c r="A1069" s="60">
        <v>43437</v>
      </c>
      <c r="B1069" s="15">
        <f t="shared" si="115"/>
        <v>2018</v>
      </c>
      <c r="C1069" s="15">
        <f t="shared" si="116"/>
        <v>12</v>
      </c>
      <c r="D1069" s="15">
        <f t="shared" si="117"/>
        <v>3</v>
      </c>
      <c r="E1069" s="64">
        <f t="shared" si="119"/>
        <v>779.7951849621777</v>
      </c>
      <c r="F1069" s="15">
        <f>IF(E1068&gt;'Fashring Assumptions'!$Q$13,0,'Fashring Assumptions'!$Q$12)</f>
        <v>0</v>
      </c>
      <c r="G1069" s="15">
        <v>517</v>
      </c>
      <c r="H1069" s="15">
        <f t="shared" si="120"/>
        <v>0</v>
      </c>
      <c r="I1069" s="15">
        <f t="shared" si="118"/>
        <v>0</v>
      </c>
      <c r="J1069" s="58">
        <f>'Fashring Assumptions'!$M$7*'Fashring Counterfactual'!F1069</f>
        <v>0</v>
      </c>
      <c r="K1069" s="58">
        <f>'Fashring Assumptions'!$M$5*'Fashring Assumptions'!$M$7*'Fashring Counterfactual'!E1069</f>
        <v>48.737199060136106</v>
      </c>
      <c r="L1069" s="58">
        <f t="shared" si="121"/>
        <v>48.737199060136106</v>
      </c>
    </row>
    <row r="1070" spans="1:12" x14ac:dyDescent="0.3">
      <c r="A1070" s="60">
        <v>43438</v>
      </c>
      <c r="B1070" s="15">
        <f t="shared" si="115"/>
        <v>2018</v>
      </c>
      <c r="C1070" s="15">
        <f t="shared" si="116"/>
        <v>12</v>
      </c>
      <c r="D1070" s="15">
        <f t="shared" si="117"/>
        <v>4</v>
      </c>
      <c r="E1070" s="64">
        <f t="shared" si="119"/>
        <v>4502.9452161921308</v>
      </c>
      <c r="F1070" s="15">
        <f>IF(E1069&gt;'Fashring Assumptions'!$Q$13,0,'Fashring Assumptions'!$Q$12)</f>
        <v>4292.1500312299531</v>
      </c>
      <c r="G1070" s="15">
        <v>569</v>
      </c>
      <c r="H1070" s="15">
        <f t="shared" si="120"/>
        <v>1</v>
      </c>
      <c r="I1070" s="15">
        <f t="shared" si="118"/>
        <v>1000</v>
      </c>
      <c r="J1070" s="58">
        <f>'Fashring Assumptions'!$M$7*'Fashring Counterfactual'!F1070</f>
        <v>10730.375078074883</v>
      </c>
      <c r="K1070" s="58">
        <f>'Fashring Assumptions'!$M$5*'Fashring Assumptions'!$M$7*'Fashring Counterfactual'!E1070</f>
        <v>281.43407601200818</v>
      </c>
      <c r="L1070" s="58">
        <f t="shared" si="121"/>
        <v>12011.809154086892</v>
      </c>
    </row>
    <row r="1071" spans="1:12" x14ac:dyDescent="0.3">
      <c r="A1071" s="60">
        <v>43439</v>
      </c>
      <c r="B1071" s="15">
        <f t="shared" si="115"/>
        <v>2018</v>
      </c>
      <c r="C1071" s="15">
        <f t="shared" si="116"/>
        <v>12</v>
      </c>
      <c r="D1071" s="15">
        <f t="shared" si="117"/>
        <v>5</v>
      </c>
      <c r="E1071" s="64">
        <f t="shared" si="119"/>
        <v>3959.9452161921308</v>
      </c>
      <c r="F1071" s="15">
        <f>IF(E1070&gt;'Fashring Assumptions'!$Q$13,0,'Fashring Assumptions'!$Q$12)</f>
        <v>0</v>
      </c>
      <c r="G1071" s="15">
        <v>543</v>
      </c>
      <c r="H1071" s="15">
        <f t="shared" si="120"/>
        <v>0</v>
      </c>
      <c r="I1071" s="15">
        <f t="shared" si="118"/>
        <v>0</v>
      </c>
      <c r="J1071" s="58">
        <f>'Fashring Assumptions'!$M$7*'Fashring Counterfactual'!F1071</f>
        <v>0</v>
      </c>
      <c r="K1071" s="58">
        <f>'Fashring Assumptions'!$M$5*'Fashring Assumptions'!$M$7*'Fashring Counterfactual'!E1071</f>
        <v>247.49657601200818</v>
      </c>
      <c r="L1071" s="58">
        <f t="shared" si="121"/>
        <v>247.49657601200818</v>
      </c>
    </row>
    <row r="1072" spans="1:12" x14ac:dyDescent="0.3">
      <c r="A1072" s="60">
        <v>43440</v>
      </c>
      <c r="B1072" s="15">
        <f t="shared" si="115"/>
        <v>2018</v>
      </c>
      <c r="C1072" s="15">
        <f t="shared" si="116"/>
        <v>12</v>
      </c>
      <c r="D1072" s="15">
        <f t="shared" si="117"/>
        <v>6</v>
      </c>
      <c r="E1072" s="64">
        <f t="shared" si="119"/>
        <v>3425.9452161921308</v>
      </c>
      <c r="F1072" s="15">
        <f>IF(E1071&gt;'Fashring Assumptions'!$Q$13,0,'Fashring Assumptions'!$Q$12)</f>
        <v>0</v>
      </c>
      <c r="G1072" s="15">
        <v>534</v>
      </c>
      <c r="H1072" s="15">
        <f t="shared" si="120"/>
        <v>0</v>
      </c>
      <c r="I1072" s="15">
        <f t="shared" si="118"/>
        <v>0</v>
      </c>
      <c r="J1072" s="58">
        <f>'Fashring Assumptions'!$M$7*'Fashring Counterfactual'!F1072</f>
        <v>0</v>
      </c>
      <c r="K1072" s="58">
        <f>'Fashring Assumptions'!$M$5*'Fashring Assumptions'!$M$7*'Fashring Counterfactual'!E1072</f>
        <v>214.12157601200818</v>
      </c>
      <c r="L1072" s="58">
        <f t="shared" si="121"/>
        <v>214.12157601200818</v>
      </c>
    </row>
    <row r="1073" spans="1:12" x14ac:dyDescent="0.3">
      <c r="A1073" s="60">
        <v>43441</v>
      </c>
      <c r="B1073" s="15">
        <f t="shared" si="115"/>
        <v>2018</v>
      </c>
      <c r="C1073" s="15">
        <f t="shared" si="116"/>
        <v>12</v>
      </c>
      <c r="D1073" s="15">
        <f t="shared" si="117"/>
        <v>7</v>
      </c>
      <c r="E1073" s="64">
        <f t="shared" si="119"/>
        <v>2888.9452161921308</v>
      </c>
      <c r="F1073" s="15">
        <f>IF(E1072&gt;'Fashring Assumptions'!$Q$13,0,'Fashring Assumptions'!$Q$12)</f>
        <v>0</v>
      </c>
      <c r="G1073" s="15">
        <v>537</v>
      </c>
      <c r="H1073" s="15">
        <f t="shared" si="120"/>
        <v>0</v>
      </c>
      <c r="I1073" s="15">
        <f t="shared" si="118"/>
        <v>0</v>
      </c>
      <c r="J1073" s="58">
        <f>'Fashring Assumptions'!$M$7*'Fashring Counterfactual'!F1073</f>
        <v>0</v>
      </c>
      <c r="K1073" s="58">
        <f>'Fashring Assumptions'!$M$5*'Fashring Assumptions'!$M$7*'Fashring Counterfactual'!E1073</f>
        <v>180.55907601200818</v>
      </c>
      <c r="L1073" s="58">
        <f t="shared" si="121"/>
        <v>180.55907601200818</v>
      </c>
    </row>
    <row r="1074" spans="1:12" x14ac:dyDescent="0.3">
      <c r="A1074" s="60">
        <v>43442</v>
      </c>
      <c r="B1074" s="15">
        <f t="shared" si="115"/>
        <v>2018</v>
      </c>
      <c r="C1074" s="15">
        <f t="shared" si="116"/>
        <v>12</v>
      </c>
      <c r="D1074" s="15">
        <f t="shared" si="117"/>
        <v>8</v>
      </c>
      <c r="E1074" s="64">
        <f t="shared" si="119"/>
        <v>2300.9452161921308</v>
      </c>
      <c r="F1074" s="15">
        <f>IF(E1073&gt;'Fashring Assumptions'!$Q$13,0,'Fashring Assumptions'!$Q$12)</f>
        <v>0</v>
      </c>
      <c r="G1074" s="15">
        <v>588</v>
      </c>
      <c r="H1074" s="15">
        <f t="shared" si="120"/>
        <v>0</v>
      </c>
      <c r="I1074" s="15">
        <f t="shared" si="118"/>
        <v>0</v>
      </c>
      <c r="J1074" s="58">
        <f>'Fashring Assumptions'!$M$7*'Fashring Counterfactual'!F1074</f>
        <v>0</v>
      </c>
      <c r="K1074" s="58">
        <f>'Fashring Assumptions'!$M$5*'Fashring Assumptions'!$M$7*'Fashring Counterfactual'!E1074</f>
        <v>143.80907601200818</v>
      </c>
      <c r="L1074" s="58">
        <f t="shared" si="121"/>
        <v>143.80907601200818</v>
      </c>
    </row>
    <row r="1075" spans="1:12" x14ac:dyDescent="0.3">
      <c r="A1075" s="60">
        <v>43443</v>
      </c>
      <c r="B1075" s="15">
        <f t="shared" si="115"/>
        <v>2018</v>
      </c>
      <c r="C1075" s="15">
        <f t="shared" si="116"/>
        <v>12</v>
      </c>
      <c r="D1075" s="15">
        <f t="shared" si="117"/>
        <v>9</v>
      </c>
      <c r="E1075" s="64">
        <f t="shared" si="119"/>
        <v>1776.9452161921308</v>
      </c>
      <c r="F1075" s="15">
        <f>IF(E1074&gt;'Fashring Assumptions'!$Q$13,0,'Fashring Assumptions'!$Q$12)</f>
        <v>0</v>
      </c>
      <c r="G1075" s="15">
        <v>524</v>
      </c>
      <c r="H1075" s="15">
        <f t="shared" si="120"/>
        <v>0</v>
      </c>
      <c r="I1075" s="15">
        <f t="shared" si="118"/>
        <v>0</v>
      </c>
      <c r="J1075" s="58">
        <f>'Fashring Assumptions'!$M$7*'Fashring Counterfactual'!F1075</f>
        <v>0</v>
      </c>
      <c r="K1075" s="58">
        <f>'Fashring Assumptions'!$M$5*'Fashring Assumptions'!$M$7*'Fashring Counterfactual'!E1075</f>
        <v>111.05907601200818</v>
      </c>
      <c r="L1075" s="58">
        <f t="shared" si="121"/>
        <v>111.05907601200818</v>
      </c>
    </row>
    <row r="1076" spans="1:12" x14ac:dyDescent="0.3">
      <c r="A1076" s="60">
        <v>43444</v>
      </c>
      <c r="B1076" s="15">
        <f t="shared" si="115"/>
        <v>2018</v>
      </c>
      <c r="C1076" s="15">
        <f t="shared" si="116"/>
        <v>12</v>
      </c>
      <c r="D1076" s="15">
        <f t="shared" si="117"/>
        <v>10</v>
      </c>
      <c r="E1076" s="64">
        <f t="shared" si="119"/>
        <v>1227.9452161921308</v>
      </c>
      <c r="F1076" s="15">
        <f>IF(E1075&gt;'Fashring Assumptions'!$Q$13,0,'Fashring Assumptions'!$Q$12)</f>
        <v>0</v>
      </c>
      <c r="G1076" s="15">
        <v>549</v>
      </c>
      <c r="H1076" s="15">
        <f t="shared" si="120"/>
        <v>0</v>
      </c>
      <c r="I1076" s="15">
        <f t="shared" si="118"/>
        <v>0</v>
      </c>
      <c r="J1076" s="58">
        <f>'Fashring Assumptions'!$M$7*'Fashring Counterfactual'!F1076</f>
        <v>0</v>
      </c>
      <c r="K1076" s="58">
        <f>'Fashring Assumptions'!$M$5*'Fashring Assumptions'!$M$7*'Fashring Counterfactual'!E1076</f>
        <v>76.746576012008177</v>
      </c>
      <c r="L1076" s="58">
        <f t="shared" si="121"/>
        <v>76.746576012008177</v>
      </c>
    </row>
    <row r="1077" spans="1:12" x14ac:dyDescent="0.3">
      <c r="A1077" s="60">
        <v>43445</v>
      </c>
      <c r="B1077" s="15">
        <f t="shared" si="115"/>
        <v>2018</v>
      </c>
      <c r="C1077" s="15">
        <f t="shared" si="116"/>
        <v>12</v>
      </c>
      <c r="D1077" s="15">
        <f t="shared" si="117"/>
        <v>11</v>
      </c>
      <c r="E1077" s="64">
        <f t="shared" si="119"/>
        <v>4992.095247422084</v>
      </c>
      <c r="F1077" s="15">
        <f>IF(E1076&gt;'Fashring Assumptions'!$Q$13,0,'Fashring Assumptions'!$Q$12)</f>
        <v>4292.1500312299531</v>
      </c>
      <c r="G1077" s="15">
        <v>528</v>
      </c>
      <c r="H1077" s="15">
        <f t="shared" si="120"/>
        <v>1</v>
      </c>
      <c r="I1077" s="15">
        <f t="shared" si="118"/>
        <v>1000</v>
      </c>
      <c r="J1077" s="58">
        <f>'Fashring Assumptions'!$M$7*'Fashring Counterfactual'!F1077</f>
        <v>10730.375078074883</v>
      </c>
      <c r="K1077" s="58">
        <f>'Fashring Assumptions'!$M$5*'Fashring Assumptions'!$M$7*'Fashring Counterfactual'!E1077</f>
        <v>312.00595296388025</v>
      </c>
      <c r="L1077" s="58">
        <f t="shared" si="121"/>
        <v>12042.381031038763</v>
      </c>
    </row>
    <row r="1078" spans="1:12" x14ac:dyDescent="0.3">
      <c r="A1078" s="60">
        <v>43446</v>
      </c>
      <c r="B1078" s="15">
        <f t="shared" si="115"/>
        <v>2018</v>
      </c>
      <c r="C1078" s="15">
        <f t="shared" si="116"/>
        <v>12</v>
      </c>
      <c r="D1078" s="15">
        <f t="shared" si="117"/>
        <v>12</v>
      </c>
      <c r="E1078" s="64">
        <f t="shared" si="119"/>
        <v>4445.095247422084</v>
      </c>
      <c r="F1078" s="15">
        <f>IF(E1077&gt;'Fashring Assumptions'!$Q$13,0,'Fashring Assumptions'!$Q$12)</f>
        <v>0</v>
      </c>
      <c r="G1078" s="15">
        <v>547</v>
      </c>
      <c r="H1078" s="15">
        <f t="shared" si="120"/>
        <v>0</v>
      </c>
      <c r="I1078" s="15">
        <f t="shared" si="118"/>
        <v>0</v>
      </c>
      <c r="J1078" s="58">
        <f>'Fashring Assumptions'!$M$7*'Fashring Counterfactual'!F1078</f>
        <v>0</v>
      </c>
      <c r="K1078" s="58">
        <f>'Fashring Assumptions'!$M$5*'Fashring Assumptions'!$M$7*'Fashring Counterfactual'!E1078</f>
        <v>277.81845296388025</v>
      </c>
      <c r="L1078" s="58">
        <f t="shared" si="121"/>
        <v>277.81845296388025</v>
      </c>
    </row>
    <row r="1079" spans="1:12" x14ac:dyDescent="0.3">
      <c r="A1079" s="60">
        <v>43447</v>
      </c>
      <c r="B1079" s="15">
        <f t="shared" si="115"/>
        <v>2018</v>
      </c>
      <c r="C1079" s="15">
        <f t="shared" si="116"/>
        <v>12</v>
      </c>
      <c r="D1079" s="15">
        <f t="shared" si="117"/>
        <v>13</v>
      </c>
      <c r="E1079" s="64">
        <f t="shared" si="119"/>
        <v>3951.095247422084</v>
      </c>
      <c r="F1079" s="15">
        <f>IF(E1078&gt;'Fashring Assumptions'!$Q$13,0,'Fashring Assumptions'!$Q$12)</f>
        <v>0</v>
      </c>
      <c r="G1079" s="15">
        <v>494</v>
      </c>
      <c r="H1079" s="15">
        <f t="shared" si="120"/>
        <v>0</v>
      </c>
      <c r="I1079" s="15">
        <f t="shared" si="118"/>
        <v>0</v>
      </c>
      <c r="J1079" s="58">
        <f>'Fashring Assumptions'!$M$7*'Fashring Counterfactual'!F1079</f>
        <v>0</v>
      </c>
      <c r="K1079" s="58">
        <f>'Fashring Assumptions'!$M$5*'Fashring Assumptions'!$M$7*'Fashring Counterfactual'!E1079</f>
        <v>246.94345296388025</v>
      </c>
      <c r="L1079" s="58">
        <f t="shared" si="121"/>
        <v>246.94345296388025</v>
      </c>
    </row>
    <row r="1080" spans="1:12" x14ac:dyDescent="0.3">
      <c r="A1080" s="60">
        <v>43448</v>
      </c>
      <c r="B1080" s="15">
        <f t="shared" si="115"/>
        <v>2018</v>
      </c>
      <c r="C1080" s="15">
        <f t="shared" si="116"/>
        <v>12</v>
      </c>
      <c r="D1080" s="15">
        <f t="shared" si="117"/>
        <v>14</v>
      </c>
      <c r="E1080" s="64">
        <f t="shared" si="119"/>
        <v>3278.095247422084</v>
      </c>
      <c r="F1080" s="15">
        <f>IF(E1079&gt;'Fashring Assumptions'!$Q$13,0,'Fashring Assumptions'!$Q$12)</f>
        <v>0</v>
      </c>
      <c r="G1080" s="15">
        <v>673</v>
      </c>
      <c r="H1080" s="15">
        <f t="shared" si="120"/>
        <v>0</v>
      </c>
      <c r="I1080" s="15">
        <f t="shared" si="118"/>
        <v>0</v>
      </c>
      <c r="J1080" s="58">
        <f>'Fashring Assumptions'!$M$7*'Fashring Counterfactual'!F1080</f>
        <v>0</v>
      </c>
      <c r="K1080" s="58">
        <f>'Fashring Assumptions'!$M$5*'Fashring Assumptions'!$M$7*'Fashring Counterfactual'!E1080</f>
        <v>204.88095296388025</v>
      </c>
      <c r="L1080" s="58">
        <f t="shared" si="121"/>
        <v>204.88095296388025</v>
      </c>
    </row>
    <row r="1081" spans="1:12" x14ac:dyDescent="0.3">
      <c r="A1081" s="60">
        <v>43449</v>
      </c>
      <c r="B1081" s="15">
        <f t="shared" si="115"/>
        <v>2018</v>
      </c>
      <c r="C1081" s="15">
        <f t="shared" si="116"/>
        <v>12</v>
      </c>
      <c r="D1081" s="15">
        <f t="shared" si="117"/>
        <v>15</v>
      </c>
      <c r="E1081" s="64">
        <f t="shared" si="119"/>
        <v>2695.095247422084</v>
      </c>
      <c r="F1081" s="15">
        <f>IF(E1080&gt;'Fashring Assumptions'!$Q$13,0,'Fashring Assumptions'!$Q$12)</f>
        <v>0</v>
      </c>
      <c r="G1081" s="15">
        <v>583</v>
      </c>
      <c r="H1081" s="15">
        <f t="shared" si="120"/>
        <v>0</v>
      </c>
      <c r="I1081" s="15">
        <f t="shared" si="118"/>
        <v>0</v>
      </c>
      <c r="J1081" s="58">
        <f>'Fashring Assumptions'!$M$7*'Fashring Counterfactual'!F1081</f>
        <v>0</v>
      </c>
      <c r="K1081" s="58">
        <f>'Fashring Assumptions'!$M$5*'Fashring Assumptions'!$M$7*'Fashring Counterfactual'!E1081</f>
        <v>168.44345296388025</v>
      </c>
      <c r="L1081" s="58">
        <f t="shared" si="121"/>
        <v>168.44345296388025</v>
      </c>
    </row>
    <row r="1082" spans="1:12" x14ac:dyDescent="0.3">
      <c r="A1082" s="60">
        <v>43450</v>
      </c>
      <c r="B1082" s="15">
        <f t="shared" si="115"/>
        <v>2018</v>
      </c>
      <c r="C1082" s="15">
        <f t="shared" si="116"/>
        <v>12</v>
      </c>
      <c r="D1082" s="15">
        <f t="shared" si="117"/>
        <v>16</v>
      </c>
      <c r="E1082" s="64">
        <f t="shared" si="119"/>
        <v>2136.095247422084</v>
      </c>
      <c r="F1082" s="15">
        <f>IF(E1081&gt;'Fashring Assumptions'!$Q$13,0,'Fashring Assumptions'!$Q$12)</f>
        <v>0</v>
      </c>
      <c r="G1082" s="15">
        <v>559</v>
      </c>
      <c r="H1082" s="15">
        <f t="shared" si="120"/>
        <v>0</v>
      </c>
      <c r="I1082" s="15">
        <f t="shared" si="118"/>
        <v>0</v>
      </c>
      <c r="J1082" s="58">
        <f>'Fashring Assumptions'!$M$7*'Fashring Counterfactual'!F1082</f>
        <v>0</v>
      </c>
      <c r="K1082" s="58">
        <f>'Fashring Assumptions'!$M$5*'Fashring Assumptions'!$M$7*'Fashring Counterfactual'!E1082</f>
        <v>133.50595296388025</v>
      </c>
      <c r="L1082" s="58">
        <f t="shared" si="121"/>
        <v>133.50595296388025</v>
      </c>
    </row>
    <row r="1083" spans="1:12" x14ac:dyDescent="0.3">
      <c r="A1083" s="60">
        <v>43451</v>
      </c>
      <c r="B1083" s="15">
        <f t="shared" si="115"/>
        <v>2018</v>
      </c>
      <c r="C1083" s="15">
        <f t="shared" si="116"/>
        <v>12</v>
      </c>
      <c r="D1083" s="15">
        <f t="shared" si="117"/>
        <v>17</v>
      </c>
      <c r="E1083" s="64">
        <f t="shared" si="119"/>
        <v>1528.095247422084</v>
      </c>
      <c r="F1083" s="15">
        <f>IF(E1082&gt;'Fashring Assumptions'!$Q$13,0,'Fashring Assumptions'!$Q$12)</f>
        <v>0</v>
      </c>
      <c r="G1083" s="15">
        <v>608</v>
      </c>
      <c r="H1083" s="15">
        <f t="shared" si="120"/>
        <v>0</v>
      </c>
      <c r="I1083" s="15">
        <f t="shared" si="118"/>
        <v>0</v>
      </c>
      <c r="J1083" s="58">
        <f>'Fashring Assumptions'!$M$7*'Fashring Counterfactual'!F1083</f>
        <v>0</v>
      </c>
      <c r="K1083" s="58">
        <f>'Fashring Assumptions'!$M$5*'Fashring Assumptions'!$M$7*'Fashring Counterfactual'!E1083</f>
        <v>95.505952963880247</v>
      </c>
      <c r="L1083" s="58">
        <f t="shared" si="121"/>
        <v>95.505952963880247</v>
      </c>
    </row>
    <row r="1084" spans="1:12" x14ac:dyDescent="0.3">
      <c r="A1084" s="60">
        <v>43452</v>
      </c>
      <c r="B1084" s="15">
        <f t="shared" si="115"/>
        <v>2018</v>
      </c>
      <c r="C1084" s="15">
        <f t="shared" si="116"/>
        <v>12</v>
      </c>
      <c r="D1084" s="15">
        <f t="shared" si="117"/>
        <v>18</v>
      </c>
      <c r="E1084" s="64">
        <f t="shared" si="119"/>
        <v>907.09524742208396</v>
      </c>
      <c r="F1084" s="15">
        <f>IF(E1083&gt;'Fashring Assumptions'!$Q$13,0,'Fashring Assumptions'!$Q$12)</f>
        <v>0</v>
      </c>
      <c r="G1084" s="15">
        <v>621</v>
      </c>
      <c r="H1084" s="15">
        <f t="shared" si="120"/>
        <v>0</v>
      </c>
      <c r="I1084" s="15">
        <f t="shared" si="118"/>
        <v>0</v>
      </c>
      <c r="J1084" s="58">
        <f>'Fashring Assumptions'!$M$7*'Fashring Counterfactual'!F1084</f>
        <v>0</v>
      </c>
      <c r="K1084" s="58">
        <f>'Fashring Assumptions'!$M$5*'Fashring Assumptions'!$M$7*'Fashring Counterfactual'!E1084</f>
        <v>56.693452963880247</v>
      </c>
      <c r="L1084" s="58">
        <f t="shared" si="121"/>
        <v>56.693452963880247</v>
      </c>
    </row>
    <row r="1085" spans="1:12" x14ac:dyDescent="0.3">
      <c r="A1085" s="60">
        <v>43453</v>
      </c>
      <c r="B1085" s="15">
        <f t="shared" si="115"/>
        <v>2018</v>
      </c>
      <c r="C1085" s="15">
        <f t="shared" si="116"/>
        <v>12</v>
      </c>
      <c r="D1085" s="15">
        <f t="shared" si="117"/>
        <v>19</v>
      </c>
      <c r="E1085" s="64">
        <f t="shared" si="119"/>
        <v>4589.2452786520371</v>
      </c>
      <c r="F1085" s="15">
        <f>IF(E1084&gt;'Fashring Assumptions'!$Q$13,0,'Fashring Assumptions'!$Q$12)</f>
        <v>4292.1500312299531</v>
      </c>
      <c r="G1085" s="15">
        <v>610</v>
      </c>
      <c r="H1085" s="15">
        <f t="shared" si="120"/>
        <v>1</v>
      </c>
      <c r="I1085" s="15">
        <f t="shared" si="118"/>
        <v>1000</v>
      </c>
      <c r="J1085" s="58">
        <f>'Fashring Assumptions'!$M$7*'Fashring Counterfactual'!F1085</f>
        <v>10730.375078074883</v>
      </c>
      <c r="K1085" s="58">
        <f>'Fashring Assumptions'!$M$5*'Fashring Assumptions'!$M$7*'Fashring Counterfactual'!E1085</f>
        <v>286.82782991575232</v>
      </c>
      <c r="L1085" s="58">
        <f t="shared" si="121"/>
        <v>12017.202907990635</v>
      </c>
    </row>
    <row r="1086" spans="1:12" x14ac:dyDescent="0.3">
      <c r="A1086" s="60">
        <v>43454</v>
      </c>
      <c r="B1086" s="15">
        <f t="shared" si="115"/>
        <v>2018</v>
      </c>
      <c r="C1086" s="15">
        <f t="shared" si="116"/>
        <v>12</v>
      </c>
      <c r="D1086" s="15">
        <f t="shared" si="117"/>
        <v>20</v>
      </c>
      <c r="E1086" s="64">
        <f t="shared" si="119"/>
        <v>4014.2452786520371</v>
      </c>
      <c r="F1086" s="15">
        <f>IF(E1085&gt;'Fashring Assumptions'!$Q$13,0,'Fashring Assumptions'!$Q$12)</f>
        <v>0</v>
      </c>
      <c r="G1086" s="15">
        <v>575</v>
      </c>
      <c r="H1086" s="15">
        <f t="shared" si="120"/>
        <v>0</v>
      </c>
      <c r="I1086" s="15">
        <f t="shared" si="118"/>
        <v>0</v>
      </c>
      <c r="J1086" s="58">
        <f>'Fashring Assumptions'!$M$7*'Fashring Counterfactual'!F1086</f>
        <v>0</v>
      </c>
      <c r="K1086" s="58">
        <f>'Fashring Assumptions'!$M$5*'Fashring Assumptions'!$M$7*'Fashring Counterfactual'!E1086</f>
        <v>250.89032991575232</v>
      </c>
      <c r="L1086" s="58">
        <f t="shared" si="121"/>
        <v>250.89032991575232</v>
      </c>
    </row>
    <row r="1087" spans="1:12" x14ac:dyDescent="0.3">
      <c r="A1087" s="60">
        <v>43455</v>
      </c>
      <c r="B1087" s="15">
        <f t="shared" si="115"/>
        <v>2018</v>
      </c>
      <c r="C1087" s="15">
        <f t="shared" si="116"/>
        <v>12</v>
      </c>
      <c r="D1087" s="15">
        <f t="shared" si="117"/>
        <v>21</v>
      </c>
      <c r="E1087" s="64">
        <f t="shared" si="119"/>
        <v>3427.2452786520371</v>
      </c>
      <c r="F1087" s="15">
        <f>IF(E1086&gt;'Fashring Assumptions'!$Q$13,0,'Fashring Assumptions'!$Q$12)</f>
        <v>0</v>
      </c>
      <c r="G1087" s="15">
        <v>587</v>
      </c>
      <c r="H1087" s="15">
        <f t="shared" si="120"/>
        <v>0</v>
      </c>
      <c r="I1087" s="15">
        <f t="shared" si="118"/>
        <v>0</v>
      </c>
      <c r="J1087" s="58">
        <f>'Fashring Assumptions'!$M$7*'Fashring Counterfactual'!F1087</f>
        <v>0</v>
      </c>
      <c r="K1087" s="58">
        <f>'Fashring Assumptions'!$M$5*'Fashring Assumptions'!$M$7*'Fashring Counterfactual'!E1087</f>
        <v>214.20282991575232</v>
      </c>
      <c r="L1087" s="58">
        <f t="shared" si="121"/>
        <v>214.20282991575232</v>
      </c>
    </row>
    <row r="1088" spans="1:12" x14ac:dyDescent="0.3">
      <c r="A1088" s="60">
        <v>43456</v>
      </c>
      <c r="B1088" s="15">
        <f t="shared" si="115"/>
        <v>2018</v>
      </c>
      <c r="C1088" s="15">
        <f t="shared" si="116"/>
        <v>12</v>
      </c>
      <c r="D1088" s="15">
        <f t="shared" si="117"/>
        <v>22</v>
      </c>
      <c r="E1088" s="64">
        <f t="shared" si="119"/>
        <v>2824.2452786520371</v>
      </c>
      <c r="F1088" s="15">
        <f>IF(E1087&gt;'Fashring Assumptions'!$Q$13,0,'Fashring Assumptions'!$Q$12)</f>
        <v>0</v>
      </c>
      <c r="G1088" s="15">
        <v>603</v>
      </c>
      <c r="H1088" s="15">
        <f t="shared" si="120"/>
        <v>0</v>
      </c>
      <c r="I1088" s="15">
        <f t="shared" si="118"/>
        <v>0</v>
      </c>
      <c r="J1088" s="58">
        <f>'Fashring Assumptions'!$M$7*'Fashring Counterfactual'!F1088</f>
        <v>0</v>
      </c>
      <c r="K1088" s="58">
        <f>'Fashring Assumptions'!$M$5*'Fashring Assumptions'!$M$7*'Fashring Counterfactual'!E1088</f>
        <v>176.51532991575232</v>
      </c>
      <c r="L1088" s="58">
        <f t="shared" si="121"/>
        <v>176.51532991575232</v>
      </c>
    </row>
    <row r="1089" spans="1:12" x14ac:dyDescent="0.3">
      <c r="A1089" s="60">
        <v>43457</v>
      </c>
      <c r="B1089" s="15">
        <f t="shared" si="115"/>
        <v>2018</v>
      </c>
      <c r="C1089" s="15">
        <f t="shared" si="116"/>
        <v>12</v>
      </c>
      <c r="D1089" s="15">
        <f t="shared" si="117"/>
        <v>23</v>
      </c>
      <c r="E1089" s="64">
        <f t="shared" si="119"/>
        <v>2287.2452786520371</v>
      </c>
      <c r="F1089" s="15">
        <f>IF(E1088&gt;'Fashring Assumptions'!$Q$13,0,'Fashring Assumptions'!$Q$12)</f>
        <v>0</v>
      </c>
      <c r="G1089" s="15">
        <v>537</v>
      </c>
      <c r="H1089" s="15">
        <f t="shared" si="120"/>
        <v>0</v>
      </c>
      <c r="I1089" s="15">
        <f t="shared" si="118"/>
        <v>0</v>
      </c>
      <c r="J1089" s="58">
        <f>'Fashring Assumptions'!$M$7*'Fashring Counterfactual'!F1089</f>
        <v>0</v>
      </c>
      <c r="K1089" s="58">
        <f>'Fashring Assumptions'!$M$5*'Fashring Assumptions'!$M$7*'Fashring Counterfactual'!E1089</f>
        <v>142.95282991575232</v>
      </c>
      <c r="L1089" s="58">
        <f t="shared" si="121"/>
        <v>142.95282991575232</v>
      </c>
    </row>
    <row r="1090" spans="1:12" x14ac:dyDescent="0.3">
      <c r="A1090" s="60">
        <v>43458</v>
      </c>
      <c r="B1090" s="15">
        <f t="shared" si="115"/>
        <v>2018</v>
      </c>
      <c r="C1090" s="15">
        <f t="shared" si="116"/>
        <v>12</v>
      </c>
      <c r="D1090" s="15">
        <f t="shared" si="117"/>
        <v>24</v>
      </c>
      <c r="E1090" s="64">
        <f t="shared" si="119"/>
        <v>1755.2452786520371</v>
      </c>
      <c r="F1090" s="15">
        <f>IF(E1089&gt;'Fashring Assumptions'!$Q$13,0,'Fashring Assumptions'!$Q$12)</f>
        <v>0</v>
      </c>
      <c r="G1090" s="15">
        <v>532</v>
      </c>
      <c r="H1090" s="15">
        <f t="shared" si="120"/>
        <v>0</v>
      </c>
      <c r="I1090" s="15">
        <f t="shared" si="118"/>
        <v>0</v>
      </c>
      <c r="J1090" s="58">
        <f>'Fashring Assumptions'!$M$7*'Fashring Counterfactual'!F1090</f>
        <v>0</v>
      </c>
      <c r="K1090" s="58">
        <f>'Fashring Assumptions'!$M$5*'Fashring Assumptions'!$M$7*'Fashring Counterfactual'!E1090</f>
        <v>109.70282991575232</v>
      </c>
      <c r="L1090" s="58">
        <f t="shared" si="121"/>
        <v>109.70282991575232</v>
      </c>
    </row>
    <row r="1091" spans="1:12" x14ac:dyDescent="0.3">
      <c r="A1091" s="60">
        <v>43459</v>
      </c>
      <c r="B1091" s="15">
        <f t="shared" ref="B1091:B1154" si="122">YEAR(A1091)</f>
        <v>2018</v>
      </c>
      <c r="C1091" s="15">
        <f t="shared" ref="C1091:C1154" si="123">MONTH(A1091)</f>
        <v>12</v>
      </c>
      <c r="D1091" s="15">
        <f t="shared" ref="D1091:D1154" si="124">DAY(A1091)</f>
        <v>25</v>
      </c>
      <c r="E1091" s="64">
        <f t="shared" si="119"/>
        <v>1158.2452786520371</v>
      </c>
      <c r="F1091" s="15">
        <f>IF(E1090&gt;'Fashring Assumptions'!$Q$13,0,'Fashring Assumptions'!$Q$12)</f>
        <v>0</v>
      </c>
      <c r="G1091" s="15">
        <v>597</v>
      </c>
      <c r="H1091" s="15">
        <f t="shared" si="120"/>
        <v>0</v>
      </c>
      <c r="I1091" s="15">
        <f t="shared" ref="I1091:I1154" si="125">1000*H1091</f>
        <v>0</v>
      </c>
      <c r="J1091" s="58">
        <f>'Fashring Assumptions'!$M$7*'Fashring Counterfactual'!F1091</f>
        <v>0</v>
      </c>
      <c r="K1091" s="58">
        <f>'Fashring Assumptions'!$M$5*'Fashring Assumptions'!$M$7*'Fashring Counterfactual'!E1091</f>
        <v>72.390329915752318</v>
      </c>
      <c r="L1091" s="58">
        <f t="shared" si="121"/>
        <v>72.390329915752318</v>
      </c>
    </row>
    <row r="1092" spans="1:12" x14ac:dyDescent="0.3">
      <c r="A1092" s="60">
        <v>43460</v>
      </c>
      <c r="B1092" s="15">
        <f t="shared" si="122"/>
        <v>2018</v>
      </c>
      <c r="C1092" s="15">
        <f t="shared" si="123"/>
        <v>12</v>
      </c>
      <c r="D1092" s="15">
        <f t="shared" si="124"/>
        <v>26</v>
      </c>
      <c r="E1092" s="64">
        <f t="shared" ref="E1092:E1155" si="126">E1091-G1092+F1092</f>
        <v>4900.3953098819902</v>
      </c>
      <c r="F1092" s="15">
        <f>IF(E1091&gt;'Fashring Assumptions'!$Q$13,0,'Fashring Assumptions'!$Q$12)</f>
        <v>4292.1500312299531</v>
      </c>
      <c r="G1092" s="15">
        <v>550</v>
      </c>
      <c r="H1092" s="15">
        <f t="shared" si="120"/>
        <v>1</v>
      </c>
      <c r="I1092" s="15">
        <f t="shared" si="125"/>
        <v>1000</v>
      </c>
      <c r="J1092" s="58">
        <f>'Fashring Assumptions'!$M$7*'Fashring Counterfactual'!F1092</f>
        <v>10730.375078074883</v>
      </c>
      <c r="K1092" s="58">
        <f>'Fashring Assumptions'!$M$5*'Fashring Assumptions'!$M$7*'Fashring Counterfactual'!E1092</f>
        <v>306.27470686762439</v>
      </c>
      <c r="L1092" s="58">
        <f t="shared" si="121"/>
        <v>12036.649784942507</v>
      </c>
    </row>
    <row r="1093" spans="1:12" x14ac:dyDescent="0.3">
      <c r="A1093" s="60">
        <v>43461</v>
      </c>
      <c r="B1093" s="15">
        <f t="shared" si="122"/>
        <v>2018</v>
      </c>
      <c r="C1093" s="15">
        <f t="shared" si="123"/>
        <v>12</v>
      </c>
      <c r="D1093" s="15">
        <f t="shared" si="124"/>
        <v>27</v>
      </c>
      <c r="E1093" s="64">
        <f t="shared" si="126"/>
        <v>4371.3953098819902</v>
      </c>
      <c r="F1093" s="15">
        <f>IF(E1092&gt;'Fashring Assumptions'!$Q$13,0,'Fashring Assumptions'!$Q$12)</f>
        <v>0</v>
      </c>
      <c r="G1093" s="15">
        <v>529</v>
      </c>
      <c r="H1093" s="15">
        <f t="shared" si="120"/>
        <v>0</v>
      </c>
      <c r="I1093" s="15">
        <f t="shared" si="125"/>
        <v>0</v>
      </c>
      <c r="J1093" s="58">
        <f>'Fashring Assumptions'!$M$7*'Fashring Counterfactual'!F1093</f>
        <v>0</v>
      </c>
      <c r="K1093" s="58">
        <f>'Fashring Assumptions'!$M$5*'Fashring Assumptions'!$M$7*'Fashring Counterfactual'!E1093</f>
        <v>273.21220686762439</v>
      </c>
      <c r="L1093" s="58">
        <f t="shared" si="121"/>
        <v>273.21220686762439</v>
      </c>
    </row>
    <row r="1094" spans="1:12" x14ac:dyDescent="0.3">
      <c r="A1094" s="60">
        <v>43462</v>
      </c>
      <c r="B1094" s="15">
        <f t="shared" si="122"/>
        <v>2018</v>
      </c>
      <c r="C1094" s="15">
        <f t="shared" si="123"/>
        <v>12</v>
      </c>
      <c r="D1094" s="15">
        <f t="shared" si="124"/>
        <v>28</v>
      </c>
      <c r="E1094" s="64">
        <f t="shared" si="126"/>
        <v>3855.3953098819902</v>
      </c>
      <c r="F1094" s="15">
        <f>IF(E1093&gt;'Fashring Assumptions'!$Q$13,0,'Fashring Assumptions'!$Q$12)</f>
        <v>0</v>
      </c>
      <c r="G1094" s="15">
        <v>516</v>
      </c>
      <c r="H1094" s="15">
        <f t="shared" si="120"/>
        <v>0</v>
      </c>
      <c r="I1094" s="15">
        <f t="shared" si="125"/>
        <v>0</v>
      </c>
      <c r="J1094" s="58">
        <f>'Fashring Assumptions'!$M$7*'Fashring Counterfactual'!F1094</f>
        <v>0</v>
      </c>
      <c r="K1094" s="58">
        <f>'Fashring Assumptions'!$M$5*'Fashring Assumptions'!$M$7*'Fashring Counterfactual'!E1094</f>
        <v>240.96220686762439</v>
      </c>
      <c r="L1094" s="58">
        <f t="shared" si="121"/>
        <v>240.96220686762439</v>
      </c>
    </row>
    <row r="1095" spans="1:12" x14ac:dyDescent="0.3">
      <c r="A1095" s="60">
        <v>43463</v>
      </c>
      <c r="B1095" s="15">
        <f t="shared" si="122"/>
        <v>2018</v>
      </c>
      <c r="C1095" s="15">
        <f t="shared" si="123"/>
        <v>12</v>
      </c>
      <c r="D1095" s="15">
        <f t="shared" si="124"/>
        <v>29</v>
      </c>
      <c r="E1095" s="64">
        <f t="shared" si="126"/>
        <v>3318.3953098819902</v>
      </c>
      <c r="F1095" s="15">
        <f>IF(E1094&gt;'Fashring Assumptions'!$Q$13,0,'Fashring Assumptions'!$Q$12)</f>
        <v>0</v>
      </c>
      <c r="G1095" s="15">
        <v>537</v>
      </c>
      <c r="H1095" s="15">
        <f t="shared" si="120"/>
        <v>0</v>
      </c>
      <c r="I1095" s="15">
        <f t="shared" si="125"/>
        <v>0</v>
      </c>
      <c r="J1095" s="58">
        <f>'Fashring Assumptions'!$M$7*'Fashring Counterfactual'!F1095</f>
        <v>0</v>
      </c>
      <c r="K1095" s="58">
        <f>'Fashring Assumptions'!$M$5*'Fashring Assumptions'!$M$7*'Fashring Counterfactual'!E1095</f>
        <v>207.39970686762439</v>
      </c>
      <c r="L1095" s="58">
        <f t="shared" si="121"/>
        <v>207.39970686762439</v>
      </c>
    </row>
    <row r="1096" spans="1:12" x14ac:dyDescent="0.3">
      <c r="A1096" s="60">
        <v>43464</v>
      </c>
      <c r="B1096" s="15">
        <f t="shared" si="122"/>
        <v>2018</v>
      </c>
      <c r="C1096" s="15">
        <f t="shared" si="123"/>
        <v>12</v>
      </c>
      <c r="D1096" s="15">
        <f t="shared" si="124"/>
        <v>30</v>
      </c>
      <c r="E1096" s="64">
        <f t="shared" si="126"/>
        <v>2791.3953098819902</v>
      </c>
      <c r="F1096" s="15">
        <f>IF(E1095&gt;'Fashring Assumptions'!$Q$13,0,'Fashring Assumptions'!$Q$12)</f>
        <v>0</v>
      </c>
      <c r="G1096" s="15">
        <v>527</v>
      </c>
      <c r="H1096" s="15">
        <f t="shared" si="120"/>
        <v>0</v>
      </c>
      <c r="I1096" s="15">
        <f t="shared" si="125"/>
        <v>0</v>
      </c>
      <c r="J1096" s="58">
        <f>'Fashring Assumptions'!$M$7*'Fashring Counterfactual'!F1096</f>
        <v>0</v>
      </c>
      <c r="K1096" s="58">
        <f>'Fashring Assumptions'!$M$5*'Fashring Assumptions'!$M$7*'Fashring Counterfactual'!E1096</f>
        <v>174.46220686762439</v>
      </c>
      <c r="L1096" s="58">
        <f t="shared" si="121"/>
        <v>174.46220686762439</v>
      </c>
    </row>
    <row r="1097" spans="1:12" x14ac:dyDescent="0.3">
      <c r="A1097" s="60">
        <v>43465</v>
      </c>
      <c r="B1097" s="15">
        <f t="shared" si="122"/>
        <v>2018</v>
      </c>
      <c r="C1097" s="15">
        <f t="shared" si="123"/>
        <v>12</v>
      </c>
      <c r="D1097" s="15">
        <f t="shared" si="124"/>
        <v>31</v>
      </c>
      <c r="E1097" s="64">
        <f t="shared" si="126"/>
        <v>2225.3953098819902</v>
      </c>
      <c r="F1097" s="15">
        <f>IF(E1096&gt;'Fashring Assumptions'!$Q$13,0,'Fashring Assumptions'!$Q$12)</f>
        <v>0</v>
      </c>
      <c r="G1097" s="15">
        <v>566</v>
      </c>
      <c r="H1097" s="15">
        <f t="shared" si="120"/>
        <v>0</v>
      </c>
      <c r="I1097" s="15">
        <f t="shared" si="125"/>
        <v>0</v>
      </c>
      <c r="J1097" s="58">
        <f>'Fashring Assumptions'!$M$7*'Fashring Counterfactual'!F1097</f>
        <v>0</v>
      </c>
      <c r="K1097" s="58">
        <f>'Fashring Assumptions'!$M$5*'Fashring Assumptions'!$M$7*'Fashring Counterfactual'!E1097</f>
        <v>139.08720686762439</v>
      </c>
      <c r="L1097" s="58">
        <f t="shared" si="121"/>
        <v>139.08720686762439</v>
      </c>
    </row>
    <row r="1098" spans="1:12" x14ac:dyDescent="0.3">
      <c r="A1098" s="60">
        <v>43466</v>
      </c>
      <c r="B1098" s="15">
        <f t="shared" si="122"/>
        <v>2019</v>
      </c>
      <c r="C1098" s="15">
        <f t="shared" si="123"/>
        <v>1</v>
      </c>
      <c r="D1098" s="15">
        <f t="shared" si="124"/>
        <v>1</v>
      </c>
      <c r="E1098" s="64">
        <f t="shared" si="126"/>
        <v>1673.3953098819902</v>
      </c>
      <c r="F1098" s="15">
        <f>IF(E1097&gt;'Fashring Assumptions'!$Q$13,0,'Fashring Assumptions'!$Q$12)</f>
        <v>0</v>
      </c>
      <c r="G1098" s="15">
        <v>552</v>
      </c>
      <c r="H1098" s="15">
        <f t="shared" si="120"/>
        <v>0</v>
      </c>
      <c r="I1098" s="15">
        <f t="shared" si="125"/>
        <v>0</v>
      </c>
      <c r="J1098" s="58">
        <f>'Fashring Assumptions'!$M$7*'Fashring Counterfactual'!F1098</f>
        <v>0</v>
      </c>
      <c r="K1098" s="58">
        <f>'Fashring Assumptions'!$M$5*'Fashring Assumptions'!$M$7*'Fashring Counterfactual'!E1098</f>
        <v>104.58720686762439</v>
      </c>
      <c r="L1098" s="58">
        <f t="shared" si="121"/>
        <v>104.58720686762439</v>
      </c>
    </row>
    <row r="1099" spans="1:12" x14ac:dyDescent="0.3">
      <c r="A1099" s="60">
        <v>43467</v>
      </c>
      <c r="B1099" s="15">
        <f t="shared" si="122"/>
        <v>2019</v>
      </c>
      <c r="C1099" s="15">
        <f t="shared" si="123"/>
        <v>1</v>
      </c>
      <c r="D1099" s="15">
        <f t="shared" si="124"/>
        <v>2</v>
      </c>
      <c r="E1099" s="64">
        <f t="shared" si="126"/>
        <v>1100.3953098819902</v>
      </c>
      <c r="F1099" s="15">
        <f>IF(E1098&gt;'Fashring Assumptions'!$Q$13,0,'Fashring Assumptions'!$Q$12)</f>
        <v>0</v>
      </c>
      <c r="G1099" s="15">
        <v>573</v>
      </c>
      <c r="H1099" s="15">
        <f t="shared" si="120"/>
        <v>0</v>
      </c>
      <c r="I1099" s="15">
        <f t="shared" si="125"/>
        <v>0</v>
      </c>
      <c r="J1099" s="58">
        <f>'Fashring Assumptions'!$M$7*'Fashring Counterfactual'!F1099</f>
        <v>0</v>
      </c>
      <c r="K1099" s="58">
        <f>'Fashring Assumptions'!$M$5*'Fashring Assumptions'!$M$7*'Fashring Counterfactual'!E1099</f>
        <v>68.774706867624388</v>
      </c>
      <c r="L1099" s="58">
        <f t="shared" si="121"/>
        <v>68.774706867624388</v>
      </c>
    </row>
    <row r="1100" spans="1:12" x14ac:dyDescent="0.3">
      <c r="A1100" s="60">
        <v>43468</v>
      </c>
      <c r="B1100" s="15">
        <f t="shared" si="122"/>
        <v>2019</v>
      </c>
      <c r="C1100" s="15">
        <f t="shared" si="123"/>
        <v>1</v>
      </c>
      <c r="D1100" s="15">
        <f t="shared" si="124"/>
        <v>3</v>
      </c>
      <c r="E1100" s="64">
        <f t="shared" si="126"/>
        <v>4755.5453411119433</v>
      </c>
      <c r="F1100" s="15">
        <f>IF(E1099&gt;'Fashring Assumptions'!$Q$13,0,'Fashring Assumptions'!$Q$12)</f>
        <v>4292.1500312299531</v>
      </c>
      <c r="G1100" s="15">
        <v>637</v>
      </c>
      <c r="H1100" s="15">
        <f t="shared" si="120"/>
        <v>1</v>
      </c>
      <c r="I1100" s="15">
        <f t="shared" si="125"/>
        <v>1000</v>
      </c>
      <c r="J1100" s="58">
        <f>'Fashring Assumptions'!$M$7*'Fashring Counterfactual'!F1100</f>
        <v>10730.375078074883</v>
      </c>
      <c r="K1100" s="58">
        <f>'Fashring Assumptions'!$M$5*'Fashring Assumptions'!$M$7*'Fashring Counterfactual'!E1100</f>
        <v>297.22158381949646</v>
      </c>
      <c r="L1100" s="58">
        <f t="shared" si="121"/>
        <v>12027.59666189438</v>
      </c>
    </row>
    <row r="1101" spans="1:12" x14ac:dyDescent="0.3">
      <c r="A1101" s="60">
        <v>43469</v>
      </c>
      <c r="B1101" s="15">
        <f t="shared" si="122"/>
        <v>2019</v>
      </c>
      <c r="C1101" s="15">
        <f t="shared" si="123"/>
        <v>1</v>
      </c>
      <c r="D1101" s="15">
        <f t="shared" si="124"/>
        <v>4</v>
      </c>
      <c r="E1101" s="64">
        <f t="shared" si="126"/>
        <v>4171.5453411119433</v>
      </c>
      <c r="F1101" s="15">
        <f>IF(E1100&gt;'Fashring Assumptions'!$Q$13,0,'Fashring Assumptions'!$Q$12)</f>
        <v>0</v>
      </c>
      <c r="G1101" s="15">
        <v>584</v>
      </c>
      <c r="H1101" s="15">
        <f t="shared" si="120"/>
        <v>0</v>
      </c>
      <c r="I1101" s="15">
        <f t="shared" si="125"/>
        <v>0</v>
      </c>
      <c r="J1101" s="58">
        <f>'Fashring Assumptions'!$M$7*'Fashring Counterfactual'!F1101</f>
        <v>0</v>
      </c>
      <c r="K1101" s="58">
        <f>'Fashring Assumptions'!$M$5*'Fashring Assumptions'!$M$7*'Fashring Counterfactual'!E1101</f>
        <v>260.72158381949646</v>
      </c>
      <c r="L1101" s="58">
        <f t="shared" si="121"/>
        <v>260.72158381949646</v>
      </c>
    </row>
    <row r="1102" spans="1:12" x14ac:dyDescent="0.3">
      <c r="A1102" s="60">
        <v>43470</v>
      </c>
      <c r="B1102" s="15">
        <f t="shared" si="122"/>
        <v>2019</v>
      </c>
      <c r="C1102" s="15">
        <f t="shared" si="123"/>
        <v>1</v>
      </c>
      <c r="D1102" s="15">
        <f t="shared" si="124"/>
        <v>5</v>
      </c>
      <c r="E1102" s="64">
        <f t="shared" si="126"/>
        <v>3583.5453411119433</v>
      </c>
      <c r="F1102" s="15">
        <f>IF(E1101&gt;'Fashring Assumptions'!$Q$13,0,'Fashring Assumptions'!$Q$12)</f>
        <v>0</v>
      </c>
      <c r="G1102" s="15">
        <v>588</v>
      </c>
      <c r="H1102" s="15">
        <f t="shared" si="120"/>
        <v>0</v>
      </c>
      <c r="I1102" s="15">
        <f t="shared" si="125"/>
        <v>0</v>
      </c>
      <c r="J1102" s="58">
        <f>'Fashring Assumptions'!$M$7*'Fashring Counterfactual'!F1102</f>
        <v>0</v>
      </c>
      <c r="K1102" s="58">
        <f>'Fashring Assumptions'!$M$5*'Fashring Assumptions'!$M$7*'Fashring Counterfactual'!E1102</f>
        <v>223.97158381949646</v>
      </c>
      <c r="L1102" s="58">
        <f t="shared" si="121"/>
        <v>223.97158381949646</v>
      </c>
    </row>
    <row r="1103" spans="1:12" x14ac:dyDescent="0.3">
      <c r="A1103" s="60">
        <v>43471</v>
      </c>
      <c r="B1103" s="15">
        <f t="shared" si="122"/>
        <v>2019</v>
      </c>
      <c r="C1103" s="15">
        <f t="shared" si="123"/>
        <v>1</v>
      </c>
      <c r="D1103" s="15">
        <f t="shared" si="124"/>
        <v>6</v>
      </c>
      <c r="E1103" s="64">
        <f t="shared" si="126"/>
        <v>2977.5453411119433</v>
      </c>
      <c r="F1103" s="15">
        <f>IF(E1102&gt;'Fashring Assumptions'!$Q$13,0,'Fashring Assumptions'!$Q$12)</f>
        <v>0</v>
      </c>
      <c r="G1103" s="15">
        <v>606</v>
      </c>
      <c r="H1103" s="15">
        <f t="shared" si="120"/>
        <v>0</v>
      </c>
      <c r="I1103" s="15">
        <f t="shared" si="125"/>
        <v>0</v>
      </c>
      <c r="J1103" s="58">
        <f>'Fashring Assumptions'!$M$7*'Fashring Counterfactual'!F1103</f>
        <v>0</v>
      </c>
      <c r="K1103" s="58">
        <f>'Fashring Assumptions'!$M$5*'Fashring Assumptions'!$M$7*'Fashring Counterfactual'!E1103</f>
        <v>186.09658381949646</v>
      </c>
      <c r="L1103" s="58">
        <f t="shared" si="121"/>
        <v>186.09658381949646</v>
      </c>
    </row>
    <row r="1104" spans="1:12" x14ac:dyDescent="0.3">
      <c r="A1104" s="60">
        <v>43472</v>
      </c>
      <c r="B1104" s="15">
        <f t="shared" si="122"/>
        <v>2019</v>
      </c>
      <c r="C1104" s="15">
        <f t="shared" si="123"/>
        <v>1</v>
      </c>
      <c r="D1104" s="15">
        <f t="shared" si="124"/>
        <v>7</v>
      </c>
      <c r="E1104" s="64">
        <f t="shared" si="126"/>
        <v>2393.5453411119433</v>
      </c>
      <c r="F1104" s="15">
        <f>IF(E1103&gt;'Fashring Assumptions'!$Q$13,0,'Fashring Assumptions'!$Q$12)</f>
        <v>0</v>
      </c>
      <c r="G1104" s="15">
        <v>584</v>
      </c>
      <c r="H1104" s="15">
        <f t="shared" si="120"/>
        <v>0</v>
      </c>
      <c r="I1104" s="15">
        <f t="shared" si="125"/>
        <v>0</v>
      </c>
      <c r="J1104" s="58">
        <f>'Fashring Assumptions'!$M$7*'Fashring Counterfactual'!F1104</f>
        <v>0</v>
      </c>
      <c r="K1104" s="58">
        <f>'Fashring Assumptions'!$M$5*'Fashring Assumptions'!$M$7*'Fashring Counterfactual'!E1104</f>
        <v>149.59658381949646</v>
      </c>
      <c r="L1104" s="58">
        <f t="shared" si="121"/>
        <v>149.59658381949646</v>
      </c>
    </row>
    <row r="1105" spans="1:12" x14ac:dyDescent="0.3">
      <c r="A1105" s="60">
        <v>43473</v>
      </c>
      <c r="B1105" s="15">
        <f t="shared" si="122"/>
        <v>2019</v>
      </c>
      <c r="C1105" s="15">
        <f t="shared" si="123"/>
        <v>1</v>
      </c>
      <c r="D1105" s="15">
        <f t="shared" si="124"/>
        <v>8</v>
      </c>
      <c r="E1105" s="64">
        <f t="shared" si="126"/>
        <v>1770.5453411119433</v>
      </c>
      <c r="F1105" s="15">
        <f>IF(E1104&gt;'Fashring Assumptions'!$Q$13,0,'Fashring Assumptions'!$Q$12)</f>
        <v>0</v>
      </c>
      <c r="G1105" s="15">
        <v>623</v>
      </c>
      <c r="H1105" s="15">
        <f t="shared" si="120"/>
        <v>0</v>
      </c>
      <c r="I1105" s="15">
        <f t="shared" si="125"/>
        <v>0</v>
      </c>
      <c r="J1105" s="58">
        <f>'Fashring Assumptions'!$M$7*'Fashring Counterfactual'!F1105</f>
        <v>0</v>
      </c>
      <c r="K1105" s="58">
        <f>'Fashring Assumptions'!$M$5*'Fashring Assumptions'!$M$7*'Fashring Counterfactual'!E1105</f>
        <v>110.65908381949646</v>
      </c>
      <c r="L1105" s="58">
        <f t="shared" si="121"/>
        <v>110.65908381949646</v>
      </c>
    </row>
    <row r="1106" spans="1:12" x14ac:dyDescent="0.3">
      <c r="A1106" s="60">
        <v>43474</v>
      </c>
      <c r="B1106" s="15">
        <f t="shared" si="122"/>
        <v>2019</v>
      </c>
      <c r="C1106" s="15">
        <f t="shared" si="123"/>
        <v>1</v>
      </c>
      <c r="D1106" s="15">
        <f t="shared" si="124"/>
        <v>9</v>
      </c>
      <c r="E1106" s="64">
        <f t="shared" si="126"/>
        <v>1164.5453411119433</v>
      </c>
      <c r="F1106" s="15">
        <f>IF(E1105&gt;'Fashring Assumptions'!$Q$13,0,'Fashring Assumptions'!$Q$12)</f>
        <v>0</v>
      </c>
      <c r="G1106" s="15">
        <v>606</v>
      </c>
      <c r="H1106" s="15">
        <f t="shared" si="120"/>
        <v>0</v>
      </c>
      <c r="I1106" s="15">
        <f t="shared" si="125"/>
        <v>0</v>
      </c>
      <c r="J1106" s="58">
        <f>'Fashring Assumptions'!$M$7*'Fashring Counterfactual'!F1106</f>
        <v>0</v>
      </c>
      <c r="K1106" s="58">
        <f>'Fashring Assumptions'!$M$5*'Fashring Assumptions'!$M$7*'Fashring Counterfactual'!E1106</f>
        <v>72.784083819496459</v>
      </c>
      <c r="L1106" s="58">
        <f t="shared" si="121"/>
        <v>72.784083819496459</v>
      </c>
    </row>
    <row r="1107" spans="1:12" x14ac:dyDescent="0.3">
      <c r="A1107" s="60">
        <v>43475</v>
      </c>
      <c r="B1107" s="15">
        <f t="shared" si="122"/>
        <v>2019</v>
      </c>
      <c r="C1107" s="15">
        <f t="shared" si="123"/>
        <v>1</v>
      </c>
      <c r="D1107" s="15">
        <f t="shared" si="124"/>
        <v>10</v>
      </c>
      <c r="E1107" s="64">
        <f t="shared" si="126"/>
        <v>4871.6953723418965</v>
      </c>
      <c r="F1107" s="15">
        <f>IF(E1106&gt;'Fashring Assumptions'!$Q$13,0,'Fashring Assumptions'!$Q$12)</f>
        <v>4292.1500312299531</v>
      </c>
      <c r="G1107" s="15">
        <v>585</v>
      </c>
      <c r="H1107" s="15">
        <f t="shared" si="120"/>
        <v>1</v>
      </c>
      <c r="I1107" s="15">
        <f t="shared" si="125"/>
        <v>1000</v>
      </c>
      <c r="J1107" s="58">
        <f>'Fashring Assumptions'!$M$7*'Fashring Counterfactual'!F1107</f>
        <v>10730.375078074883</v>
      </c>
      <c r="K1107" s="58">
        <f>'Fashring Assumptions'!$M$5*'Fashring Assumptions'!$M$7*'Fashring Counterfactual'!E1107</f>
        <v>304.48096077136853</v>
      </c>
      <c r="L1107" s="58">
        <f t="shared" si="121"/>
        <v>12034.856038846252</v>
      </c>
    </row>
    <row r="1108" spans="1:12" x14ac:dyDescent="0.3">
      <c r="A1108" s="60">
        <v>43476</v>
      </c>
      <c r="B1108" s="15">
        <f t="shared" si="122"/>
        <v>2019</v>
      </c>
      <c r="C1108" s="15">
        <f t="shared" si="123"/>
        <v>1</v>
      </c>
      <c r="D1108" s="15">
        <f t="shared" si="124"/>
        <v>11</v>
      </c>
      <c r="E1108" s="64">
        <f t="shared" si="126"/>
        <v>4265.6953723418965</v>
      </c>
      <c r="F1108" s="15">
        <f>IF(E1107&gt;'Fashring Assumptions'!$Q$13,0,'Fashring Assumptions'!$Q$12)</f>
        <v>0</v>
      </c>
      <c r="G1108" s="15">
        <v>606</v>
      </c>
      <c r="H1108" s="15">
        <f t="shared" si="120"/>
        <v>0</v>
      </c>
      <c r="I1108" s="15">
        <f t="shared" si="125"/>
        <v>0</v>
      </c>
      <c r="J1108" s="58">
        <f>'Fashring Assumptions'!$M$7*'Fashring Counterfactual'!F1108</f>
        <v>0</v>
      </c>
      <c r="K1108" s="58">
        <f>'Fashring Assumptions'!$M$5*'Fashring Assumptions'!$M$7*'Fashring Counterfactual'!E1108</f>
        <v>266.60596077136853</v>
      </c>
      <c r="L1108" s="58">
        <f t="shared" si="121"/>
        <v>266.60596077136853</v>
      </c>
    </row>
    <row r="1109" spans="1:12" x14ac:dyDescent="0.3">
      <c r="A1109" s="60">
        <v>43477</v>
      </c>
      <c r="B1109" s="15">
        <f t="shared" si="122"/>
        <v>2019</v>
      </c>
      <c r="C1109" s="15">
        <f t="shared" si="123"/>
        <v>1</v>
      </c>
      <c r="D1109" s="15">
        <f t="shared" si="124"/>
        <v>12</v>
      </c>
      <c r="E1109" s="64">
        <f t="shared" si="126"/>
        <v>3675.6953723418965</v>
      </c>
      <c r="F1109" s="15">
        <f>IF(E1108&gt;'Fashring Assumptions'!$Q$13,0,'Fashring Assumptions'!$Q$12)</f>
        <v>0</v>
      </c>
      <c r="G1109" s="15">
        <v>590</v>
      </c>
      <c r="H1109" s="15">
        <f t="shared" si="120"/>
        <v>0</v>
      </c>
      <c r="I1109" s="15">
        <f t="shared" si="125"/>
        <v>0</v>
      </c>
      <c r="J1109" s="58">
        <f>'Fashring Assumptions'!$M$7*'Fashring Counterfactual'!F1109</f>
        <v>0</v>
      </c>
      <c r="K1109" s="58">
        <f>'Fashring Assumptions'!$M$5*'Fashring Assumptions'!$M$7*'Fashring Counterfactual'!E1109</f>
        <v>229.73096077136853</v>
      </c>
      <c r="L1109" s="58">
        <f t="shared" si="121"/>
        <v>229.73096077136853</v>
      </c>
    </row>
    <row r="1110" spans="1:12" x14ac:dyDescent="0.3">
      <c r="A1110" s="60">
        <v>43478</v>
      </c>
      <c r="B1110" s="15">
        <f t="shared" si="122"/>
        <v>2019</v>
      </c>
      <c r="C1110" s="15">
        <f t="shared" si="123"/>
        <v>1</v>
      </c>
      <c r="D1110" s="15">
        <f t="shared" si="124"/>
        <v>13</v>
      </c>
      <c r="E1110" s="64">
        <f t="shared" si="126"/>
        <v>3051.6953723418965</v>
      </c>
      <c r="F1110" s="15">
        <f>IF(E1109&gt;'Fashring Assumptions'!$Q$13,0,'Fashring Assumptions'!$Q$12)</f>
        <v>0</v>
      </c>
      <c r="G1110" s="15">
        <v>624</v>
      </c>
      <c r="H1110" s="15">
        <f t="shared" si="120"/>
        <v>0</v>
      </c>
      <c r="I1110" s="15">
        <f t="shared" si="125"/>
        <v>0</v>
      </c>
      <c r="J1110" s="58">
        <f>'Fashring Assumptions'!$M$7*'Fashring Counterfactual'!F1110</f>
        <v>0</v>
      </c>
      <c r="K1110" s="58">
        <f>'Fashring Assumptions'!$M$5*'Fashring Assumptions'!$M$7*'Fashring Counterfactual'!E1110</f>
        <v>190.73096077136853</v>
      </c>
      <c r="L1110" s="58">
        <f t="shared" si="121"/>
        <v>190.73096077136853</v>
      </c>
    </row>
    <row r="1111" spans="1:12" x14ac:dyDescent="0.3">
      <c r="A1111" s="60">
        <v>43479</v>
      </c>
      <c r="B1111" s="15">
        <f t="shared" si="122"/>
        <v>2019</v>
      </c>
      <c r="C1111" s="15">
        <f t="shared" si="123"/>
        <v>1</v>
      </c>
      <c r="D1111" s="15">
        <f t="shared" si="124"/>
        <v>14</v>
      </c>
      <c r="E1111" s="64">
        <f t="shared" si="126"/>
        <v>2394.6953723418965</v>
      </c>
      <c r="F1111" s="15">
        <f>IF(E1110&gt;'Fashring Assumptions'!$Q$13,0,'Fashring Assumptions'!$Q$12)</f>
        <v>0</v>
      </c>
      <c r="G1111" s="15">
        <v>657</v>
      </c>
      <c r="H1111" s="15">
        <f t="shared" si="120"/>
        <v>0</v>
      </c>
      <c r="I1111" s="15">
        <f t="shared" si="125"/>
        <v>0</v>
      </c>
      <c r="J1111" s="58">
        <f>'Fashring Assumptions'!$M$7*'Fashring Counterfactual'!F1111</f>
        <v>0</v>
      </c>
      <c r="K1111" s="58">
        <f>'Fashring Assumptions'!$M$5*'Fashring Assumptions'!$M$7*'Fashring Counterfactual'!E1111</f>
        <v>149.66846077136853</v>
      </c>
      <c r="L1111" s="58">
        <f t="shared" si="121"/>
        <v>149.66846077136853</v>
      </c>
    </row>
    <row r="1112" spans="1:12" x14ac:dyDescent="0.3">
      <c r="A1112" s="60">
        <v>43480</v>
      </c>
      <c r="B1112" s="15">
        <f t="shared" si="122"/>
        <v>2019</v>
      </c>
      <c r="C1112" s="15">
        <f t="shared" si="123"/>
        <v>1</v>
      </c>
      <c r="D1112" s="15">
        <f t="shared" si="124"/>
        <v>15</v>
      </c>
      <c r="E1112" s="64">
        <f t="shared" si="126"/>
        <v>1906.6953723418965</v>
      </c>
      <c r="F1112" s="15">
        <f>IF(E1111&gt;'Fashring Assumptions'!$Q$13,0,'Fashring Assumptions'!$Q$12)</f>
        <v>0</v>
      </c>
      <c r="G1112" s="15">
        <v>488</v>
      </c>
      <c r="H1112" s="15">
        <f t="shared" si="120"/>
        <v>0</v>
      </c>
      <c r="I1112" s="15">
        <f t="shared" si="125"/>
        <v>0</v>
      </c>
      <c r="J1112" s="58">
        <f>'Fashring Assumptions'!$M$7*'Fashring Counterfactual'!F1112</f>
        <v>0</v>
      </c>
      <c r="K1112" s="58">
        <f>'Fashring Assumptions'!$M$5*'Fashring Assumptions'!$M$7*'Fashring Counterfactual'!E1112</f>
        <v>119.16846077136853</v>
      </c>
      <c r="L1112" s="58">
        <f t="shared" si="121"/>
        <v>119.16846077136853</v>
      </c>
    </row>
    <row r="1113" spans="1:12" x14ac:dyDescent="0.3">
      <c r="A1113" s="60">
        <v>43481</v>
      </c>
      <c r="B1113" s="15">
        <f t="shared" si="122"/>
        <v>2019</v>
      </c>
      <c r="C1113" s="15">
        <f t="shared" si="123"/>
        <v>1</v>
      </c>
      <c r="D1113" s="15">
        <f t="shared" si="124"/>
        <v>16</v>
      </c>
      <c r="E1113" s="64">
        <f t="shared" si="126"/>
        <v>1372.6953723418965</v>
      </c>
      <c r="F1113" s="15">
        <f>IF(E1112&gt;'Fashring Assumptions'!$Q$13,0,'Fashring Assumptions'!$Q$12)</f>
        <v>0</v>
      </c>
      <c r="G1113" s="15">
        <v>534</v>
      </c>
      <c r="H1113" s="15">
        <f t="shared" si="120"/>
        <v>0</v>
      </c>
      <c r="I1113" s="15">
        <f t="shared" si="125"/>
        <v>0</v>
      </c>
      <c r="J1113" s="58">
        <f>'Fashring Assumptions'!$M$7*'Fashring Counterfactual'!F1113</f>
        <v>0</v>
      </c>
      <c r="K1113" s="58">
        <f>'Fashring Assumptions'!$M$5*'Fashring Assumptions'!$M$7*'Fashring Counterfactual'!E1113</f>
        <v>85.79346077136853</v>
      </c>
      <c r="L1113" s="58">
        <f t="shared" si="121"/>
        <v>85.79346077136853</v>
      </c>
    </row>
    <row r="1114" spans="1:12" x14ac:dyDescent="0.3">
      <c r="A1114" s="60">
        <v>43482</v>
      </c>
      <c r="B1114" s="15">
        <f t="shared" si="122"/>
        <v>2019</v>
      </c>
      <c r="C1114" s="15">
        <f t="shared" si="123"/>
        <v>1</v>
      </c>
      <c r="D1114" s="15">
        <f t="shared" si="124"/>
        <v>17</v>
      </c>
      <c r="E1114" s="64">
        <f t="shared" si="126"/>
        <v>712.69537234189647</v>
      </c>
      <c r="F1114" s="15">
        <f>IF(E1113&gt;'Fashring Assumptions'!$Q$13,0,'Fashring Assumptions'!$Q$12)</f>
        <v>0</v>
      </c>
      <c r="G1114" s="15">
        <v>660</v>
      </c>
      <c r="H1114" s="15">
        <f t="shared" si="120"/>
        <v>0</v>
      </c>
      <c r="I1114" s="15">
        <f t="shared" si="125"/>
        <v>0</v>
      </c>
      <c r="J1114" s="58">
        <f>'Fashring Assumptions'!$M$7*'Fashring Counterfactual'!F1114</f>
        <v>0</v>
      </c>
      <c r="K1114" s="58">
        <f>'Fashring Assumptions'!$M$5*'Fashring Assumptions'!$M$7*'Fashring Counterfactual'!E1114</f>
        <v>44.54346077136853</v>
      </c>
      <c r="L1114" s="58">
        <f t="shared" si="121"/>
        <v>44.54346077136853</v>
      </c>
    </row>
    <row r="1115" spans="1:12" x14ac:dyDescent="0.3">
      <c r="A1115" s="60">
        <v>43483</v>
      </c>
      <c r="B1115" s="15">
        <f t="shared" si="122"/>
        <v>2019</v>
      </c>
      <c r="C1115" s="15">
        <f t="shared" si="123"/>
        <v>1</v>
      </c>
      <c r="D1115" s="15">
        <f t="shared" si="124"/>
        <v>18</v>
      </c>
      <c r="E1115" s="64">
        <f t="shared" si="126"/>
        <v>4368.8454035718496</v>
      </c>
      <c r="F1115" s="15">
        <f>IF(E1114&gt;'Fashring Assumptions'!$Q$13,0,'Fashring Assumptions'!$Q$12)</f>
        <v>4292.1500312299531</v>
      </c>
      <c r="G1115" s="15">
        <v>636</v>
      </c>
      <c r="H1115" s="15">
        <f t="shared" si="120"/>
        <v>1</v>
      </c>
      <c r="I1115" s="15">
        <f t="shared" si="125"/>
        <v>1000</v>
      </c>
      <c r="J1115" s="58">
        <f>'Fashring Assumptions'!$M$7*'Fashring Counterfactual'!F1115</f>
        <v>10730.375078074883</v>
      </c>
      <c r="K1115" s="58">
        <f>'Fashring Assumptions'!$M$5*'Fashring Assumptions'!$M$7*'Fashring Counterfactual'!E1115</f>
        <v>273.0528377232406</v>
      </c>
      <c r="L1115" s="58">
        <f t="shared" si="121"/>
        <v>12003.427915798124</v>
      </c>
    </row>
    <row r="1116" spans="1:12" x14ac:dyDescent="0.3">
      <c r="A1116" s="60">
        <v>43484</v>
      </c>
      <c r="B1116" s="15">
        <f t="shared" si="122"/>
        <v>2019</v>
      </c>
      <c r="C1116" s="15">
        <f t="shared" si="123"/>
        <v>1</v>
      </c>
      <c r="D1116" s="15">
        <f t="shared" si="124"/>
        <v>19</v>
      </c>
      <c r="E1116" s="64">
        <f t="shared" si="126"/>
        <v>3711.8454035718496</v>
      </c>
      <c r="F1116" s="15">
        <f>IF(E1115&gt;'Fashring Assumptions'!$Q$13,0,'Fashring Assumptions'!$Q$12)</f>
        <v>0</v>
      </c>
      <c r="G1116" s="15">
        <v>657</v>
      </c>
      <c r="H1116" s="15">
        <f t="shared" si="120"/>
        <v>0</v>
      </c>
      <c r="I1116" s="15">
        <f t="shared" si="125"/>
        <v>0</v>
      </c>
      <c r="J1116" s="58">
        <f>'Fashring Assumptions'!$M$7*'Fashring Counterfactual'!F1116</f>
        <v>0</v>
      </c>
      <c r="K1116" s="58">
        <f>'Fashring Assumptions'!$M$5*'Fashring Assumptions'!$M$7*'Fashring Counterfactual'!E1116</f>
        <v>231.9903377232406</v>
      </c>
      <c r="L1116" s="58">
        <f t="shared" si="121"/>
        <v>231.9903377232406</v>
      </c>
    </row>
    <row r="1117" spans="1:12" x14ac:dyDescent="0.3">
      <c r="A1117" s="60">
        <v>43485</v>
      </c>
      <c r="B1117" s="15">
        <f t="shared" si="122"/>
        <v>2019</v>
      </c>
      <c r="C1117" s="15">
        <f t="shared" si="123"/>
        <v>1</v>
      </c>
      <c r="D1117" s="15">
        <f t="shared" si="124"/>
        <v>20</v>
      </c>
      <c r="E1117" s="64">
        <f t="shared" si="126"/>
        <v>3087.8454035718496</v>
      </c>
      <c r="F1117" s="15">
        <f>IF(E1116&gt;'Fashring Assumptions'!$Q$13,0,'Fashring Assumptions'!$Q$12)</f>
        <v>0</v>
      </c>
      <c r="G1117" s="15">
        <v>624</v>
      </c>
      <c r="H1117" s="15">
        <f t="shared" ref="H1117:H1180" si="127">IF(F1117&gt;0,1,0)</f>
        <v>0</v>
      </c>
      <c r="I1117" s="15">
        <f t="shared" si="125"/>
        <v>0</v>
      </c>
      <c r="J1117" s="58">
        <f>'Fashring Assumptions'!$M$7*'Fashring Counterfactual'!F1117</f>
        <v>0</v>
      </c>
      <c r="K1117" s="58">
        <f>'Fashring Assumptions'!$M$5*'Fashring Assumptions'!$M$7*'Fashring Counterfactual'!E1117</f>
        <v>192.9903377232406</v>
      </c>
      <c r="L1117" s="58">
        <f t="shared" ref="L1117:L1180" si="128">SUM(I1117:K1117)</f>
        <v>192.9903377232406</v>
      </c>
    </row>
    <row r="1118" spans="1:12" x14ac:dyDescent="0.3">
      <c r="A1118" s="60">
        <v>43486</v>
      </c>
      <c r="B1118" s="15">
        <f t="shared" si="122"/>
        <v>2019</v>
      </c>
      <c r="C1118" s="15">
        <f t="shared" si="123"/>
        <v>1</v>
      </c>
      <c r="D1118" s="15">
        <f t="shared" si="124"/>
        <v>21</v>
      </c>
      <c r="E1118" s="64">
        <f t="shared" si="126"/>
        <v>2456.8454035718496</v>
      </c>
      <c r="F1118" s="15">
        <f>IF(E1117&gt;'Fashring Assumptions'!$Q$13,0,'Fashring Assumptions'!$Q$12)</f>
        <v>0</v>
      </c>
      <c r="G1118" s="15">
        <v>631</v>
      </c>
      <c r="H1118" s="15">
        <f t="shared" si="127"/>
        <v>0</v>
      </c>
      <c r="I1118" s="15">
        <f t="shared" si="125"/>
        <v>0</v>
      </c>
      <c r="J1118" s="58">
        <f>'Fashring Assumptions'!$M$7*'Fashring Counterfactual'!F1118</f>
        <v>0</v>
      </c>
      <c r="K1118" s="58">
        <f>'Fashring Assumptions'!$M$5*'Fashring Assumptions'!$M$7*'Fashring Counterfactual'!E1118</f>
        <v>153.5528377232406</v>
      </c>
      <c r="L1118" s="58">
        <f t="shared" si="128"/>
        <v>153.5528377232406</v>
      </c>
    </row>
    <row r="1119" spans="1:12" x14ac:dyDescent="0.3">
      <c r="A1119" s="60">
        <v>43487</v>
      </c>
      <c r="B1119" s="15">
        <f t="shared" si="122"/>
        <v>2019</v>
      </c>
      <c r="C1119" s="15">
        <f t="shared" si="123"/>
        <v>1</v>
      </c>
      <c r="D1119" s="15">
        <f t="shared" si="124"/>
        <v>22</v>
      </c>
      <c r="E1119" s="64">
        <f t="shared" si="126"/>
        <v>1835.8454035718496</v>
      </c>
      <c r="F1119" s="15">
        <f>IF(E1118&gt;'Fashring Assumptions'!$Q$13,0,'Fashring Assumptions'!$Q$12)</f>
        <v>0</v>
      </c>
      <c r="G1119" s="15">
        <v>621</v>
      </c>
      <c r="H1119" s="15">
        <f t="shared" si="127"/>
        <v>0</v>
      </c>
      <c r="I1119" s="15">
        <f t="shared" si="125"/>
        <v>0</v>
      </c>
      <c r="J1119" s="58">
        <f>'Fashring Assumptions'!$M$7*'Fashring Counterfactual'!F1119</f>
        <v>0</v>
      </c>
      <c r="K1119" s="58">
        <f>'Fashring Assumptions'!$M$5*'Fashring Assumptions'!$M$7*'Fashring Counterfactual'!E1119</f>
        <v>114.7403377232406</v>
      </c>
      <c r="L1119" s="58">
        <f t="shared" si="128"/>
        <v>114.7403377232406</v>
      </c>
    </row>
    <row r="1120" spans="1:12" x14ac:dyDescent="0.3">
      <c r="A1120" s="60">
        <v>43488</v>
      </c>
      <c r="B1120" s="15">
        <f t="shared" si="122"/>
        <v>2019</v>
      </c>
      <c r="C1120" s="15">
        <f t="shared" si="123"/>
        <v>1</v>
      </c>
      <c r="D1120" s="15">
        <f t="shared" si="124"/>
        <v>23</v>
      </c>
      <c r="E1120" s="64">
        <f t="shared" si="126"/>
        <v>1232.8454035718496</v>
      </c>
      <c r="F1120" s="15">
        <f>IF(E1119&gt;'Fashring Assumptions'!$Q$13,0,'Fashring Assumptions'!$Q$12)</f>
        <v>0</v>
      </c>
      <c r="G1120" s="15">
        <v>603</v>
      </c>
      <c r="H1120" s="15">
        <f t="shared" si="127"/>
        <v>0</v>
      </c>
      <c r="I1120" s="15">
        <f t="shared" si="125"/>
        <v>0</v>
      </c>
      <c r="J1120" s="58">
        <f>'Fashring Assumptions'!$M$7*'Fashring Counterfactual'!F1120</f>
        <v>0</v>
      </c>
      <c r="K1120" s="58">
        <f>'Fashring Assumptions'!$M$5*'Fashring Assumptions'!$M$7*'Fashring Counterfactual'!E1120</f>
        <v>77.0528377232406</v>
      </c>
      <c r="L1120" s="58">
        <f t="shared" si="128"/>
        <v>77.0528377232406</v>
      </c>
    </row>
    <row r="1121" spans="1:12" x14ac:dyDescent="0.3">
      <c r="A1121" s="60">
        <v>43489</v>
      </c>
      <c r="B1121" s="15">
        <f t="shared" si="122"/>
        <v>2019</v>
      </c>
      <c r="C1121" s="15">
        <f t="shared" si="123"/>
        <v>1</v>
      </c>
      <c r="D1121" s="15">
        <f t="shared" si="124"/>
        <v>24</v>
      </c>
      <c r="E1121" s="64">
        <f t="shared" si="126"/>
        <v>4920.9954348018027</v>
      </c>
      <c r="F1121" s="15">
        <f>IF(E1120&gt;'Fashring Assumptions'!$Q$13,0,'Fashring Assumptions'!$Q$12)</f>
        <v>4292.1500312299531</v>
      </c>
      <c r="G1121" s="15">
        <v>604</v>
      </c>
      <c r="H1121" s="15">
        <f t="shared" si="127"/>
        <v>1</v>
      </c>
      <c r="I1121" s="15">
        <f t="shared" si="125"/>
        <v>1000</v>
      </c>
      <c r="J1121" s="58">
        <f>'Fashring Assumptions'!$M$7*'Fashring Counterfactual'!F1121</f>
        <v>10730.375078074883</v>
      </c>
      <c r="K1121" s="58">
        <f>'Fashring Assumptions'!$M$5*'Fashring Assumptions'!$M$7*'Fashring Counterfactual'!E1121</f>
        <v>307.56221467511267</v>
      </c>
      <c r="L1121" s="58">
        <f t="shared" si="128"/>
        <v>12037.937292749995</v>
      </c>
    </row>
    <row r="1122" spans="1:12" x14ac:dyDescent="0.3">
      <c r="A1122" s="60">
        <v>43490</v>
      </c>
      <c r="B1122" s="15">
        <f t="shared" si="122"/>
        <v>2019</v>
      </c>
      <c r="C1122" s="15">
        <f t="shared" si="123"/>
        <v>1</v>
      </c>
      <c r="D1122" s="15">
        <f t="shared" si="124"/>
        <v>25</v>
      </c>
      <c r="E1122" s="64">
        <f t="shared" si="126"/>
        <v>4399.9954348018027</v>
      </c>
      <c r="F1122" s="15">
        <f>IF(E1121&gt;'Fashring Assumptions'!$Q$13,0,'Fashring Assumptions'!$Q$12)</f>
        <v>0</v>
      </c>
      <c r="G1122" s="15">
        <v>521</v>
      </c>
      <c r="H1122" s="15">
        <f t="shared" si="127"/>
        <v>0</v>
      </c>
      <c r="I1122" s="15">
        <f t="shared" si="125"/>
        <v>0</v>
      </c>
      <c r="J1122" s="58">
        <f>'Fashring Assumptions'!$M$7*'Fashring Counterfactual'!F1122</f>
        <v>0</v>
      </c>
      <c r="K1122" s="58">
        <f>'Fashring Assumptions'!$M$5*'Fashring Assumptions'!$M$7*'Fashring Counterfactual'!E1122</f>
        <v>274.99971467511267</v>
      </c>
      <c r="L1122" s="58">
        <f t="shared" si="128"/>
        <v>274.99971467511267</v>
      </c>
    </row>
    <row r="1123" spans="1:12" x14ac:dyDescent="0.3">
      <c r="A1123" s="60">
        <v>43491</v>
      </c>
      <c r="B1123" s="15">
        <f t="shared" si="122"/>
        <v>2019</v>
      </c>
      <c r="C1123" s="15">
        <f t="shared" si="123"/>
        <v>1</v>
      </c>
      <c r="D1123" s="15">
        <f t="shared" si="124"/>
        <v>26</v>
      </c>
      <c r="E1123" s="64">
        <f t="shared" si="126"/>
        <v>3835.9954348018027</v>
      </c>
      <c r="F1123" s="15">
        <f>IF(E1122&gt;'Fashring Assumptions'!$Q$13,0,'Fashring Assumptions'!$Q$12)</f>
        <v>0</v>
      </c>
      <c r="G1123" s="15">
        <v>564</v>
      </c>
      <c r="H1123" s="15">
        <f t="shared" si="127"/>
        <v>0</v>
      </c>
      <c r="I1123" s="15">
        <f t="shared" si="125"/>
        <v>0</v>
      </c>
      <c r="J1123" s="58">
        <f>'Fashring Assumptions'!$M$7*'Fashring Counterfactual'!F1123</f>
        <v>0</v>
      </c>
      <c r="K1123" s="58">
        <f>'Fashring Assumptions'!$M$5*'Fashring Assumptions'!$M$7*'Fashring Counterfactual'!E1123</f>
        <v>239.74971467511267</v>
      </c>
      <c r="L1123" s="58">
        <f t="shared" si="128"/>
        <v>239.74971467511267</v>
      </c>
    </row>
    <row r="1124" spans="1:12" x14ac:dyDescent="0.3">
      <c r="A1124" s="60">
        <v>43492</v>
      </c>
      <c r="B1124" s="15">
        <f t="shared" si="122"/>
        <v>2019</v>
      </c>
      <c r="C1124" s="15">
        <f t="shared" si="123"/>
        <v>1</v>
      </c>
      <c r="D1124" s="15">
        <f t="shared" si="124"/>
        <v>27</v>
      </c>
      <c r="E1124" s="64">
        <f t="shared" si="126"/>
        <v>3168.9954348018027</v>
      </c>
      <c r="F1124" s="15">
        <f>IF(E1123&gt;'Fashring Assumptions'!$Q$13,0,'Fashring Assumptions'!$Q$12)</f>
        <v>0</v>
      </c>
      <c r="G1124" s="15">
        <v>667</v>
      </c>
      <c r="H1124" s="15">
        <f t="shared" si="127"/>
        <v>0</v>
      </c>
      <c r="I1124" s="15">
        <f t="shared" si="125"/>
        <v>0</v>
      </c>
      <c r="J1124" s="58">
        <f>'Fashring Assumptions'!$M$7*'Fashring Counterfactual'!F1124</f>
        <v>0</v>
      </c>
      <c r="K1124" s="58">
        <f>'Fashring Assumptions'!$M$5*'Fashring Assumptions'!$M$7*'Fashring Counterfactual'!E1124</f>
        <v>198.06221467511267</v>
      </c>
      <c r="L1124" s="58">
        <f t="shared" si="128"/>
        <v>198.06221467511267</v>
      </c>
    </row>
    <row r="1125" spans="1:12" x14ac:dyDescent="0.3">
      <c r="A1125" s="60">
        <v>43493</v>
      </c>
      <c r="B1125" s="15">
        <f t="shared" si="122"/>
        <v>2019</v>
      </c>
      <c r="C1125" s="15">
        <f t="shared" si="123"/>
        <v>1</v>
      </c>
      <c r="D1125" s="15">
        <f t="shared" si="124"/>
        <v>28</v>
      </c>
      <c r="E1125" s="64">
        <f t="shared" si="126"/>
        <v>2603.9954348018027</v>
      </c>
      <c r="F1125" s="15">
        <f>IF(E1124&gt;'Fashring Assumptions'!$Q$13,0,'Fashring Assumptions'!$Q$12)</f>
        <v>0</v>
      </c>
      <c r="G1125" s="15">
        <v>565</v>
      </c>
      <c r="H1125" s="15">
        <f t="shared" si="127"/>
        <v>0</v>
      </c>
      <c r="I1125" s="15">
        <f t="shared" si="125"/>
        <v>0</v>
      </c>
      <c r="J1125" s="58">
        <f>'Fashring Assumptions'!$M$7*'Fashring Counterfactual'!F1125</f>
        <v>0</v>
      </c>
      <c r="K1125" s="58">
        <f>'Fashring Assumptions'!$M$5*'Fashring Assumptions'!$M$7*'Fashring Counterfactual'!E1125</f>
        <v>162.74971467511267</v>
      </c>
      <c r="L1125" s="58">
        <f t="shared" si="128"/>
        <v>162.74971467511267</v>
      </c>
    </row>
    <row r="1126" spans="1:12" x14ac:dyDescent="0.3">
      <c r="A1126" s="60">
        <v>43494</v>
      </c>
      <c r="B1126" s="15">
        <f t="shared" si="122"/>
        <v>2019</v>
      </c>
      <c r="C1126" s="15">
        <f t="shared" si="123"/>
        <v>1</v>
      </c>
      <c r="D1126" s="15">
        <f t="shared" si="124"/>
        <v>29</v>
      </c>
      <c r="E1126" s="64">
        <f t="shared" si="126"/>
        <v>2011.9954348018027</v>
      </c>
      <c r="F1126" s="15">
        <f>IF(E1125&gt;'Fashring Assumptions'!$Q$13,0,'Fashring Assumptions'!$Q$12)</f>
        <v>0</v>
      </c>
      <c r="G1126" s="15">
        <v>592</v>
      </c>
      <c r="H1126" s="15">
        <f t="shared" si="127"/>
        <v>0</v>
      </c>
      <c r="I1126" s="15">
        <f t="shared" si="125"/>
        <v>0</v>
      </c>
      <c r="J1126" s="58">
        <f>'Fashring Assumptions'!$M$7*'Fashring Counterfactual'!F1126</f>
        <v>0</v>
      </c>
      <c r="K1126" s="58">
        <f>'Fashring Assumptions'!$M$5*'Fashring Assumptions'!$M$7*'Fashring Counterfactual'!E1126</f>
        <v>125.74971467511267</v>
      </c>
      <c r="L1126" s="58">
        <f t="shared" si="128"/>
        <v>125.74971467511267</v>
      </c>
    </row>
    <row r="1127" spans="1:12" x14ac:dyDescent="0.3">
      <c r="A1127" s="60">
        <v>43495</v>
      </c>
      <c r="B1127" s="15">
        <f t="shared" si="122"/>
        <v>2019</v>
      </c>
      <c r="C1127" s="15">
        <f t="shared" si="123"/>
        <v>1</v>
      </c>
      <c r="D1127" s="15">
        <f t="shared" si="124"/>
        <v>30</v>
      </c>
      <c r="E1127" s="64">
        <f t="shared" si="126"/>
        <v>1397.9954348018027</v>
      </c>
      <c r="F1127" s="15">
        <f>IF(E1126&gt;'Fashring Assumptions'!$Q$13,0,'Fashring Assumptions'!$Q$12)</f>
        <v>0</v>
      </c>
      <c r="G1127" s="15">
        <v>614</v>
      </c>
      <c r="H1127" s="15">
        <f t="shared" si="127"/>
        <v>0</v>
      </c>
      <c r="I1127" s="15">
        <f t="shared" si="125"/>
        <v>0</v>
      </c>
      <c r="J1127" s="58">
        <f>'Fashring Assumptions'!$M$7*'Fashring Counterfactual'!F1127</f>
        <v>0</v>
      </c>
      <c r="K1127" s="58">
        <f>'Fashring Assumptions'!$M$5*'Fashring Assumptions'!$M$7*'Fashring Counterfactual'!E1127</f>
        <v>87.374714675112671</v>
      </c>
      <c r="L1127" s="58">
        <f t="shared" si="128"/>
        <v>87.374714675112671</v>
      </c>
    </row>
    <row r="1128" spans="1:12" x14ac:dyDescent="0.3">
      <c r="A1128" s="60">
        <v>43496</v>
      </c>
      <c r="B1128" s="15">
        <f t="shared" si="122"/>
        <v>2019</v>
      </c>
      <c r="C1128" s="15">
        <f t="shared" si="123"/>
        <v>1</v>
      </c>
      <c r="D1128" s="15">
        <f t="shared" si="124"/>
        <v>31</v>
      </c>
      <c r="E1128" s="64">
        <f t="shared" si="126"/>
        <v>822.99543480180273</v>
      </c>
      <c r="F1128" s="15">
        <f>IF(E1127&gt;'Fashring Assumptions'!$Q$13,0,'Fashring Assumptions'!$Q$12)</f>
        <v>0</v>
      </c>
      <c r="G1128" s="15">
        <v>575</v>
      </c>
      <c r="H1128" s="15">
        <f t="shared" si="127"/>
        <v>0</v>
      </c>
      <c r="I1128" s="15">
        <f t="shared" si="125"/>
        <v>0</v>
      </c>
      <c r="J1128" s="58">
        <f>'Fashring Assumptions'!$M$7*'Fashring Counterfactual'!F1128</f>
        <v>0</v>
      </c>
      <c r="K1128" s="58">
        <f>'Fashring Assumptions'!$M$5*'Fashring Assumptions'!$M$7*'Fashring Counterfactual'!E1128</f>
        <v>51.437214675112671</v>
      </c>
      <c r="L1128" s="58">
        <f t="shared" si="128"/>
        <v>51.437214675112671</v>
      </c>
    </row>
    <row r="1129" spans="1:12" x14ac:dyDescent="0.3">
      <c r="A1129" s="60">
        <v>43497</v>
      </c>
      <c r="B1129" s="15">
        <f t="shared" si="122"/>
        <v>2019</v>
      </c>
      <c r="C1129" s="15">
        <f t="shared" si="123"/>
        <v>2</v>
      </c>
      <c r="D1129" s="15">
        <f t="shared" si="124"/>
        <v>1</v>
      </c>
      <c r="E1129" s="64">
        <f t="shared" si="126"/>
        <v>4485.1454660317559</v>
      </c>
      <c r="F1129" s="15">
        <f>IF(E1128&gt;'Fashring Assumptions'!$Q$13,0,'Fashring Assumptions'!$Q$12)</f>
        <v>4292.1500312299531</v>
      </c>
      <c r="G1129" s="15">
        <v>630</v>
      </c>
      <c r="H1129" s="15">
        <f t="shared" si="127"/>
        <v>1</v>
      </c>
      <c r="I1129" s="15">
        <f t="shared" si="125"/>
        <v>1000</v>
      </c>
      <c r="J1129" s="58">
        <f>'Fashring Assumptions'!$M$7*'Fashring Counterfactual'!F1129</f>
        <v>10730.375078074883</v>
      </c>
      <c r="K1129" s="58">
        <f>'Fashring Assumptions'!$M$5*'Fashring Assumptions'!$M$7*'Fashring Counterfactual'!E1129</f>
        <v>280.32159162698474</v>
      </c>
      <c r="L1129" s="58">
        <f t="shared" si="128"/>
        <v>12010.696669701869</v>
      </c>
    </row>
    <row r="1130" spans="1:12" x14ac:dyDescent="0.3">
      <c r="A1130" s="60">
        <v>43498</v>
      </c>
      <c r="B1130" s="15">
        <f t="shared" si="122"/>
        <v>2019</v>
      </c>
      <c r="C1130" s="15">
        <f t="shared" si="123"/>
        <v>2</v>
      </c>
      <c r="D1130" s="15">
        <f t="shared" si="124"/>
        <v>2</v>
      </c>
      <c r="E1130" s="64">
        <f t="shared" si="126"/>
        <v>3910.1454660317559</v>
      </c>
      <c r="F1130" s="15">
        <f>IF(E1129&gt;'Fashring Assumptions'!$Q$13,0,'Fashring Assumptions'!$Q$12)</f>
        <v>0</v>
      </c>
      <c r="G1130" s="15">
        <v>575</v>
      </c>
      <c r="H1130" s="15">
        <f t="shared" si="127"/>
        <v>0</v>
      </c>
      <c r="I1130" s="15">
        <f t="shared" si="125"/>
        <v>0</v>
      </c>
      <c r="J1130" s="58">
        <f>'Fashring Assumptions'!$M$7*'Fashring Counterfactual'!F1130</f>
        <v>0</v>
      </c>
      <c r="K1130" s="58">
        <f>'Fashring Assumptions'!$M$5*'Fashring Assumptions'!$M$7*'Fashring Counterfactual'!E1130</f>
        <v>244.38409162698474</v>
      </c>
      <c r="L1130" s="58">
        <f t="shared" si="128"/>
        <v>244.38409162698474</v>
      </c>
    </row>
    <row r="1131" spans="1:12" x14ac:dyDescent="0.3">
      <c r="A1131" s="60">
        <v>43499</v>
      </c>
      <c r="B1131" s="15">
        <f t="shared" si="122"/>
        <v>2019</v>
      </c>
      <c r="C1131" s="15">
        <f t="shared" si="123"/>
        <v>2</v>
      </c>
      <c r="D1131" s="15">
        <f t="shared" si="124"/>
        <v>3</v>
      </c>
      <c r="E1131" s="64">
        <f t="shared" si="126"/>
        <v>3350.1454660317559</v>
      </c>
      <c r="F1131" s="15">
        <f>IF(E1130&gt;'Fashring Assumptions'!$Q$13,0,'Fashring Assumptions'!$Q$12)</f>
        <v>0</v>
      </c>
      <c r="G1131" s="15">
        <v>560</v>
      </c>
      <c r="H1131" s="15">
        <f t="shared" si="127"/>
        <v>0</v>
      </c>
      <c r="I1131" s="15">
        <f t="shared" si="125"/>
        <v>0</v>
      </c>
      <c r="J1131" s="58">
        <f>'Fashring Assumptions'!$M$7*'Fashring Counterfactual'!F1131</f>
        <v>0</v>
      </c>
      <c r="K1131" s="58">
        <f>'Fashring Assumptions'!$M$5*'Fashring Assumptions'!$M$7*'Fashring Counterfactual'!E1131</f>
        <v>209.38409162698474</v>
      </c>
      <c r="L1131" s="58">
        <f t="shared" si="128"/>
        <v>209.38409162698474</v>
      </c>
    </row>
    <row r="1132" spans="1:12" x14ac:dyDescent="0.3">
      <c r="A1132" s="60">
        <v>43500</v>
      </c>
      <c r="B1132" s="15">
        <f t="shared" si="122"/>
        <v>2019</v>
      </c>
      <c r="C1132" s="15">
        <f t="shared" si="123"/>
        <v>2</v>
      </c>
      <c r="D1132" s="15">
        <f t="shared" si="124"/>
        <v>4</v>
      </c>
      <c r="E1132" s="64">
        <f t="shared" si="126"/>
        <v>2776.1454660317559</v>
      </c>
      <c r="F1132" s="15">
        <f>IF(E1131&gt;'Fashring Assumptions'!$Q$13,0,'Fashring Assumptions'!$Q$12)</f>
        <v>0</v>
      </c>
      <c r="G1132" s="15">
        <v>574</v>
      </c>
      <c r="H1132" s="15">
        <f t="shared" si="127"/>
        <v>0</v>
      </c>
      <c r="I1132" s="15">
        <f t="shared" si="125"/>
        <v>0</v>
      </c>
      <c r="J1132" s="58">
        <f>'Fashring Assumptions'!$M$7*'Fashring Counterfactual'!F1132</f>
        <v>0</v>
      </c>
      <c r="K1132" s="58">
        <f>'Fashring Assumptions'!$M$5*'Fashring Assumptions'!$M$7*'Fashring Counterfactual'!E1132</f>
        <v>173.50909162698474</v>
      </c>
      <c r="L1132" s="58">
        <f t="shared" si="128"/>
        <v>173.50909162698474</v>
      </c>
    </row>
    <row r="1133" spans="1:12" x14ac:dyDescent="0.3">
      <c r="A1133" s="60">
        <v>43501</v>
      </c>
      <c r="B1133" s="15">
        <f t="shared" si="122"/>
        <v>2019</v>
      </c>
      <c r="C1133" s="15">
        <f t="shared" si="123"/>
        <v>2</v>
      </c>
      <c r="D1133" s="15">
        <f t="shared" si="124"/>
        <v>5</v>
      </c>
      <c r="E1133" s="64">
        <f t="shared" si="126"/>
        <v>2268.1454660317559</v>
      </c>
      <c r="F1133" s="15">
        <f>IF(E1132&gt;'Fashring Assumptions'!$Q$13,0,'Fashring Assumptions'!$Q$12)</f>
        <v>0</v>
      </c>
      <c r="G1133" s="15">
        <v>508</v>
      </c>
      <c r="H1133" s="15">
        <f t="shared" si="127"/>
        <v>0</v>
      </c>
      <c r="I1133" s="15">
        <f t="shared" si="125"/>
        <v>0</v>
      </c>
      <c r="J1133" s="58">
        <f>'Fashring Assumptions'!$M$7*'Fashring Counterfactual'!F1133</f>
        <v>0</v>
      </c>
      <c r="K1133" s="58">
        <f>'Fashring Assumptions'!$M$5*'Fashring Assumptions'!$M$7*'Fashring Counterfactual'!E1133</f>
        <v>141.75909162698474</v>
      </c>
      <c r="L1133" s="58">
        <f t="shared" si="128"/>
        <v>141.75909162698474</v>
      </c>
    </row>
    <row r="1134" spans="1:12" x14ac:dyDescent="0.3">
      <c r="A1134" s="60">
        <v>43502</v>
      </c>
      <c r="B1134" s="15">
        <f t="shared" si="122"/>
        <v>2019</v>
      </c>
      <c r="C1134" s="15">
        <f t="shared" si="123"/>
        <v>2</v>
      </c>
      <c r="D1134" s="15">
        <f t="shared" si="124"/>
        <v>6</v>
      </c>
      <c r="E1134" s="64">
        <f t="shared" si="126"/>
        <v>1739.1454660317559</v>
      </c>
      <c r="F1134" s="15">
        <f>IF(E1133&gt;'Fashring Assumptions'!$Q$13,0,'Fashring Assumptions'!$Q$12)</f>
        <v>0</v>
      </c>
      <c r="G1134" s="15">
        <v>529</v>
      </c>
      <c r="H1134" s="15">
        <f t="shared" si="127"/>
        <v>0</v>
      </c>
      <c r="I1134" s="15">
        <f t="shared" si="125"/>
        <v>0</v>
      </c>
      <c r="J1134" s="58">
        <f>'Fashring Assumptions'!$M$7*'Fashring Counterfactual'!F1134</f>
        <v>0</v>
      </c>
      <c r="K1134" s="58">
        <f>'Fashring Assumptions'!$M$5*'Fashring Assumptions'!$M$7*'Fashring Counterfactual'!E1134</f>
        <v>108.69659162698474</v>
      </c>
      <c r="L1134" s="58">
        <f t="shared" si="128"/>
        <v>108.69659162698474</v>
      </c>
    </row>
    <row r="1135" spans="1:12" x14ac:dyDescent="0.3">
      <c r="A1135" s="60">
        <v>43503</v>
      </c>
      <c r="B1135" s="15">
        <f t="shared" si="122"/>
        <v>2019</v>
      </c>
      <c r="C1135" s="15">
        <f t="shared" si="123"/>
        <v>2</v>
      </c>
      <c r="D1135" s="15">
        <f t="shared" si="124"/>
        <v>7</v>
      </c>
      <c r="E1135" s="64">
        <f t="shared" si="126"/>
        <v>1139.1454660317559</v>
      </c>
      <c r="F1135" s="15">
        <f>IF(E1134&gt;'Fashring Assumptions'!$Q$13,0,'Fashring Assumptions'!$Q$12)</f>
        <v>0</v>
      </c>
      <c r="G1135" s="15">
        <v>600</v>
      </c>
      <c r="H1135" s="15">
        <f t="shared" si="127"/>
        <v>0</v>
      </c>
      <c r="I1135" s="15">
        <f t="shared" si="125"/>
        <v>0</v>
      </c>
      <c r="J1135" s="58">
        <f>'Fashring Assumptions'!$M$7*'Fashring Counterfactual'!F1135</f>
        <v>0</v>
      </c>
      <c r="K1135" s="58">
        <f>'Fashring Assumptions'!$M$5*'Fashring Assumptions'!$M$7*'Fashring Counterfactual'!E1135</f>
        <v>71.196591626984741</v>
      </c>
      <c r="L1135" s="58">
        <f t="shared" si="128"/>
        <v>71.196591626984741</v>
      </c>
    </row>
    <row r="1136" spans="1:12" x14ac:dyDescent="0.3">
      <c r="A1136" s="60">
        <v>43504</v>
      </c>
      <c r="B1136" s="15">
        <f t="shared" si="122"/>
        <v>2019</v>
      </c>
      <c r="C1136" s="15">
        <f t="shared" si="123"/>
        <v>2</v>
      </c>
      <c r="D1136" s="15">
        <f t="shared" si="124"/>
        <v>8</v>
      </c>
      <c r="E1136" s="64">
        <f t="shared" si="126"/>
        <v>4822.295497261709</v>
      </c>
      <c r="F1136" s="15">
        <f>IF(E1135&gt;'Fashring Assumptions'!$Q$13,0,'Fashring Assumptions'!$Q$12)</f>
        <v>4292.1500312299531</v>
      </c>
      <c r="G1136" s="15">
        <v>609</v>
      </c>
      <c r="H1136" s="15">
        <f t="shared" si="127"/>
        <v>1</v>
      </c>
      <c r="I1136" s="15">
        <f t="shared" si="125"/>
        <v>1000</v>
      </c>
      <c r="J1136" s="58">
        <f>'Fashring Assumptions'!$M$7*'Fashring Counterfactual'!F1136</f>
        <v>10730.375078074883</v>
      </c>
      <c r="K1136" s="58">
        <f>'Fashring Assumptions'!$M$5*'Fashring Assumptions'!$M$7*'Fashring Counterfactual'!E1136</f>
        <v>301.39346857885681</v>
      </c>
      <c r="L1136" s="58">
        <f t="shared" si="128"/>
        <v>12031.76854665374</v>
      </c>
    </row>
    <row r="1137" spans="1:12" x14ac:dyDescent="0.3">
      <c r="A1137" s="60">
        <v>43505</v>
      </c>
      <c r="B1137" s="15">
        <f t="shared" si="122"/>
        <v>2019</v>
      </c>
      <c r="C1137" s="15">
        <f t="shared" si="123"/>
        <v>2</v>
      </c>
      <c r="D1137" s="15">
        <f t="shared" si="124"/>
        <v>9</v>
      </c>
      <c r="E1137" s="64">
        <f t="shared" si="126"/>
        <v>4376.295497261709</v>
      </c>
      <c r="F1137" s="15">
        <f>IF(E1136&gt;'Fashring Assumptions'!$Q$13,0,'Fashring Assumptions'!$Q$12)</f>
        <v>0</v>
      </c>
      <c r="G1137" s="15">
        <v>446</v>
      </c>
      <c r="H1137" s="15">
        <f t="shared" si="127"/>
        <v>0</v>
      </c>
      <c r="I1137" s="15">
        <f t="shared" si="125"/>
        <v>0</v>
      </c>
      <c r="J1137" s="58">
        <f>'Fashring Assumptions'!$M$7*'Fashring Counterfactual'!F1137</f>
        <v>0</v>
      </c>
      <c r="K1137" s="58">
        <f>'Fashring Assumptions'!$M$5*'Fashring Assumptions'!$M$7*'Fashring Counterfactual'!E1137</f>
        <v>273.51846857885681</v>
      </c>
      <c r="L1137" s="58">
        <f t="shared" si="128"/>
        <v>273.51846857885681</v>
      </c>
    </row>
    <row r="1138" spans="1:12" x14ac:dyDescent="0.3">
      <c r="A1138" s="60">
        <v>43506</v>
      </c>
      <c r="B1138" s="15">
        <f t="shared" si="122"/>
        <v>2019</v>
      </c>
      <c r="C1138" s="15">
        <f t="shared" si="123"/>
        <v>2</v>
      </c>
      <c r="D1138" s="15">
        <f t="shared" si="124"/>
        <v>10</v>
      </c>
      <c r="E1138" s="64">
        <f t="shared" si="126"/>
        <v>3781.295497261709</v>
      </c>
      <c r="F1138" s="15">
        <f>IF(E1137&gt;'Fashring Assumptions'!$Q$13,0,'Fashring Assumptions'!$Q$12)</f>
        <v>0</v>
      </c>
      <c r="G1138" s="15">
        <v>595</v>
      </c>
      <c r="H1138" s="15">
        <f t="shared" si="127"/>
        <v>0</v>
      </c>
      <c r="I1138" s="15">
        <f t="shared" si="125"/>
        <v>0</v>
      </c>
      <c r="J1138" s="58">
        <f>'Fashring Assumptions'!$M$7*'Fashring Counterfactual'!F1138</f>
        <v>0</v>
      </c>
      <c r="K1138" s="58">
        <f>'Fashring Assumptions'!$M$5*'Fashring Assumptions'!$M$7*'Fashring Counterfactual'!E1138</f>
        <v>236.33096857885681</v>
      </c>
      <c r="L1138" s="58">
        <f t="shared" si="128"/>
        <v>236.33096857885681</v>
      </c>
    </row>
    <row r="1139" spans="1:12" x14ac:dyDescent="0.3">
      <c r="A1139" s="60">
        <v>43507</v>
      </c>
      <c r="B1139" s="15">
        <f t="shared" si="122"/>
        <v>2019</v>
      </c>
      <c r="C1139" s="15">
        <f t="shared" si="123"/>
        <v>2</v>
      </c>
      <c r="D1139" s="15">
        <f t="shared" si="124"/>
        <v>11</v>
      </c>
      <c r="E1139" s="64">
        <f t="shared" si="126"/>
        <v>3183.295497261709</v>
      </c>
      <c r="F1139" s="15">
        <f>IF(E1138&gt;'Fashring Assumptions'!$Q$13,0,'Fashring Assumptions'!$Q$12)</f>
        <v>0</v>
      </c>
      <c r="G1139" s="15">
        <v>598</v>
      </c>
      <c r="H1139" s="15">
        <f t="shared" si="127"/>
        <v>0</v>
      </c>
      <c r="I1139" s="15">
        <f t="shared" si="125"/>
        <v>0</v>
      </c>
      <c r="J1139" s="58">
        <f>'Fashring Assumptions'!$M$7*'Fashring Counterfactual'!F1139</f>
        <v>0</v>
      </c>
      <c r="K1139" s="58">
        <f>'Fashring Assumptions'!$M$5*'Fashring Assumptions'!$M$7*'Fashring Counterfactual'!E1139</f>
        <v>198.95596857885681</v>
      </c>
      <c r="L1139" s="58">
        <f t="shared" si="128"/>
        <v>198.95596857885681</v>
      </c>
    </row>
    <row r="1140" spans="1:12" x14ac:dyDescent="0.3">
      <c r="A1140" s="60">
        <v>43508</v>
      </c>
      <c r="B1140" s="15">
        <f t="shared" si="122"/>
        <v>2019</v>
      </c>
      <c r="C1140" s="15">
        <f t="shared" si="123"/>
        <v>2</v>
      </c>
      <c r="D1140" s="15">
        <f t="shared" si="124"/>
        <v>12</v>
      </c>
      <c r="E1140" s="64">
        <f t="shared" si="126"/>
        <v>2595.295497261709</v>
      </c>
      <c r="F1140" s="15">
        <f>IF(E1139&gt;'Fashring Assumptions'!$Q$13,0,'Fashring Assumptions'!$Q$12)</f>
        <v>0</v>
      </c>
      <c r="G1140" s="15">
        <v>588</v>
      </c>
      <c r="H1140" s="15">
        <f t="shared" si="127"/>
        <v>0</v>
      </c>
      <c r="I1140" s="15">
        <f t="shared" si="125"/>
        <v>0</v>
      </c>
      <c r="J1140" s="58">
        <f>'Fashring Assumptions'!$M$7*'Fashring Counterfactual'!F1140</f>
        <v>0</v>
      </c>
      <c r="K1140" s="58">
        <f>'Fashring Assumptions'!$M$5*'Fashring Assumptions'!$M$7*'Fashring Counterfactual'!E1140</f>
        <v>162.20596857885681</v>
      </c>
      <c r="L1140" s="58">
        <f t="shared" si="128"/>
        <v>162.20596857885681</v>
      </c>
    </row>
    <row r="1141" spans="1:12" x14ac:dyDescent="0.3">
      <c r="A1141" s="60">
        <v>43509</v>
      </c>
      <c r="B1141" s="15">
        <f t="shared" si="122"/>
        <v>2019</v>
      </c>
      <c r="C1141" s="15">
        <f t="shared" si="123"/>
        <v>2</v>
      </c>
      <c r="D1141" s="15">
        <f t="shared" si="124"/>
        <v>13</v>
      </c>
      <c r="E1141" s="64">
        <f t="shared" si="126"/>
        <v>1970.295497261709</v>
      </c>
      <c r="F1141" s="15">
        <f>IF(E1140&gt;'Fashring Assumptions'!$Q$13,0,'Fashring Assumptions'!$Q$12)</f>
        <v>0</v>
      </c>
      <c r="G1141" s="15">
        <v>625</v>
      </c>
      <c r="H1141" s="15">
        <f t="shared" si="127"/>
        <v>0</v>
      </c>
      <c r="I1141" s="15">
        <f t="shared" si="125"/>
        <v>0</v>
      </c>
      <c r="J1141" s="58">
        <f>'Fashring Assumptions'!$M$7*'Fashring Counterfactual'!F1141</f>
        <v>0</v>
      </c>
      <c r="K1141" s="58">
        <f>'Fashring Assumptions'!$M$5*'Fashring Assumptions'!$M$7*'Fashring Counterfactual'!E1141</f>
        <v>123.14346857885681</v>
      </c>
      <c r="L1141" s="58">
        <f t="shared" si="128"/>
        <v>123.14346857885681</v>
      </c>
    </row>
    <row r="1142" spans="1:12" x14ac:dyDescent="0.3">
      <c r="A1142" s="60">
        <v>43510</v>
      </c>
      <c r="B1142" s="15">
        <f t="shared" si="122"/>
        <v>2019</v>
      </c>
      <c r="C1142" s="15">
        <f t="shared" si="123"/>
        <v>2</v>
      </c>
      <c r="D1142" s="15">
        <f t="shared" si="124"/>
        <v>14</v>
      </c>
      <c r="E1142" s="64">
        <f t="shared" si="126"/>
        <v>1351.295497261709</v>
      </c>
      <c r="F1142" s="15">
        <f>IF(E1141&gt;'Fashring Assumptions'!$Q$13,0,'Fashring Assumptions'!$Q$12)</f>
        <v>0</v>
      </c>
      <c r="G1142" s="15">
        <v>619</v>
      </c>
      <c r="H1142" s="15">
        <f t="shared" si="127"/>
        <v>0</v>
      </c>
      <c r="I1142" s="15">
        <f t="shared" si="125"/>
        <v>0</v>
      </c>
      <c r="J1142" s="58">
        <f>'Fashring Assumptions'!$M$7*'Fashring Counterfactual'!F1142</f>
        <v>0</v>
      </c>
      <c r="K1142" s="58">
        <f>'Fashring Assumptions'!$M$5*'Fashring Assumptions'!$M$7*'Fashring Counterfactual'!E1142</f>
        <v>84.455968578856812</v>
      </c>
      <c r="L1142" s="58">
        <f t="shared" si="128"/>
        <v>84.455968578856812</v>
      </c>
    </row>
    <row r="1143" spans="1:12" x14ac:dyDescent="0.3">
      <c r="A1143" s="60">
        <v>43511</v>
      </c>
      <c r="B1143" s="15">
        <f t="shared" si="122"/>
        <v>2019</v>
      </c>
      <c r="C1143" s="15">
        <f t="shared" si="123"/>
        <v>2</v>
      </c>
      <c r="D1143" s="15">
        <f t="shared" si="124"/>
        <v>15</v>
      </c>
      <c r="E1143" s="64">
        <f t="shared" si="126"/>
        <v>752.29549726170899</v>
      </c>
      <c r="F1143" s="15">
        <f>IF(E1142&gt;'Fashring Assumptions'!$Q$13,0,'Fashring Assumptions'!$Q$12)</f>
        <v>0</v>
      </c>
      <c r="G1143" s="15">
        <v>599</v>
      </c>
      <c r="H1143" s="15">
        <f t="shared" si="127"/>
        <v>0</v>
      </c>
      <c r="I1143" s="15">
        <f t="shared" si="125"/>
        <v>0</v>
      </c>
      <c r="J1143" s="58">
        <f>'Fashring Assumptions'!$M$7*'Fashring Counterfactual'!F1143</f>
        <v>0</v>
      </c>
      <c r="K1143" s="58">
        <f>'Fashring Assumptions'!$M$5*'Fashring Assumptions'!$M$7*'Fashring Counterfactual'!E1143</f>
        <v>47.018468578856812</v>
      </c>
      <c r="L1143" s="58">
        <f t="shared" si="128"/>
        <v>47.018468578856812</v>
      </c>
    </row>
    <row r="1144" spans="1:12" x14ac:dyDescent="0.3">
      <c r="A1144" s="60">
        <v>43512</v>
      </c>
      <c r="B1144" s="15">
        <f t="shared" si="122"/>
        <v>2019</v>
      </c>
      <c r="C1144" s="15">
        <f t="shared" si="123"/>
        <v>2</v>
      </c>
      <c r="D1144" s="15">
        <f t="shared" si="124"/>
        <v>16</v>
      </c>
      <c r="E1144" s="64">
        <f t="shared" si="126"/>
        <v>4410.4455284916621</v>
      </c>
      <c r="F1144" s="15">
        <f>IF(E1143&gt;'Fashring Assumptions'!$Q$13,0,'Fashring Assumptions'!$Q$12)</f>
        <v>4292.1500312299531</v>
      </c>
      <c r="G1144" s="15">
        <v>634</v>
      </c>
      <c r="H1144" s="15">
        <f t="shared" si="127"/>
        <v>1</v>
      </c>
      <c r="I1144" s="15">
        <f t="shared" si="125"/>
        <v>1000</v>
      </c>
      <c r="J1144" s="58">
        <f>'Fashring Assumptions'!$M$7*'Fashring Counterfactual'!F1144</f>
        <v>10730.375078074883</v>
      </c>
      <c r="K1144" s="58">
        <f>'Fashring Assumptions'!$M$5*'Fashring Assumptions'!$M$7*'Fashring Counterfactual'!E1144</f>
        <v>275.65284553072888</v>
      </c>
      <c r="L1144" s="58">
        <f t="shared" si="128"/>
        <v>12006.027923605612</v>
      </c>
    </row>
    <row r="1145" spans="1:12" x14ac:dyDescent="0.3">
      <c r="A1145" s="60">
        <v>43513</v>
      </c>
      <c r="B1145" s="15">
        <f t="shared" si="122"/>
        <v>2019</v>
      </c>
      <c r="C1145" s="15">
        <f t="shared" si="123"/>
        <v>2</v>
      </c>
      <c r="D1145" s="15">
        <f t="shared" si="124"/>
        <v>17</v>
      </c>
      <c r="E1145" s="64">
        <f t="shared" si="126"/>
        <v>3747.4455284916621</v>
      </c>
      <c r="F1145" s="15">
        <f>IF(E1144&gt;'Fashring Assumptions'!$Q$13,0,'Fashring Assumptions'!$Q$12)</f>
        <v>0</v>
      </c>
      <c r="G1145" s="15">
        <v>663</v>
      </c>
      <c r="H1145" s="15">
        <f t="shared" si="127"/>
        <v>0</v>
      </c>
      <c r="I1145" s="15">
        <f t="shared" si="125"/>
        <v>0</v>
      </c>
      <c r="J1145" s="58">
        <f>'Fashring Assumptions'!$M$7*'Fashring Counterfactual'!F1145</f>
        <v>0</v>
      </c>
      <c r="K1145" s="58">
        <f>'Fashring Assumptions'!$M$5*'Fashring Assumptions'!$M$7*'Fashring Counterfactual'!E1145</f>
        <v>234.21534553072888</v>
      </c>
      <c r="L1145" s="58">
        <f t="shared" si="128"/>
        <v>234.21534553072888</v>
      </c>
    </row>
    <row r="1146" spans="1:12" x14ac:dyDescent="0.3">
      <c r="A1146" s="60">
        <v>43514</v>
      </c>
      <c r="B1146" s="15">
        <f t="shared" si="122"/>
        <v>2019</v>
      </c>
      <c r="C1146" s="15">
        <f t="shared" si="123"/>
        <v>2</v>
      </c>
      <c r="D1146" s="15">
        <f t="shared" si="124"/>
        <v>18</v>
      </c>
      <c r="E1146" s="64">
        <f t="shared" si="126"/>
        <v>3196.4455284916621</v>
      </c>
      <c r="F1146" s="15">
        <f>IF(E1145&gt;'Fashring Assumptions'!$Q$13,0,'Fashring Assumptions'!$Q$12)</f>
        <v>0</v>
      </c>
      <c r="G1146" s="15">
        <v>551</v>
      </c>
      <c r="H1146" s="15">
        <f t="shared" si="127"/>
        <v>0</v>
      </c>
      <c r="I1146" s="15">
        <f t="shared" si="125"/>
        <v>0</v>
      </c>
      <c r="J1146" s="58">
        <f>'Fashring Assumptions'!$M$7*'Fashring Counterfactual'!F1146</f>
        <v>0</v>
      </c>
      <c r="K1146" s="58">
        <f>'Fashring Assumptions'!$M$5*'Fashring Assumptions'!$M$7*'Fashring Counterfactual'!E1146</f>
        <v>199.77784553072888</v>
      </c>
      <c r="L1146" s="58">
        <f t="shared" si="128"/>
        <v>199.77784553072888</v>
      </c>
    </row>
    <row r="1147" spans="1:12" x14ac:dyDescent="0.3">
      <c r="A1147" s="60">
        <v>43515</v>
      </c>
      <c r="B1147" s="15">
        <f t="shared" si="122"/>
        <v>2019</v>
      </c>
      <c r="C1147" s="15">
        <f t="shared" si="123"/>
        <v>2</v>
      </c>
      <c r="D1147" s="15">
        <f t="shared" si="124"/>
        <v>19</v>
      </c>
      <c r="E1147" s="64">
        <f t="shared" si="126"/>
        <v>2645.4455284916621</v>
      </c>
      <c r="F1147" s="15">
        <f>IF(E1146&gt;'Fashring Assumptions'!$Q$13,0,'Fashring Assumptions'!$Q$12)</f>
        <v>0</v>
      </c>
      <c r="G1147" s="15">
        <v>551</v>
      </c>
      <c r="H1147" s="15">
        <f t="shared" si="127"/>
        <v>0</v>
      </c>
      <c r="I1147" s="15">
        <f t="shared" si="125"/>
        <v>0</v>
      </c>
      <c r="J1147" s="58">
        <f>'Fashring Assumptions'!$M$7*'Fashring Counterfactual'!F1147</f>
        <v>0</v>
      </c>
      <c r="K1147" s="58">
        <f>'Fashring Assumptions'!$M$5*'Fashring Assumptions'!$M$7*'Fashring Counterfactual'!E1147</f>
        <v>165.34034553072888</v>
      </c>
      <c r="L1147" s="58">
        <f t="shared" si="128"/>
        <v>165.34034553072888</v>
      </c>
    </row>
    <row r="1148" spans="1:12" x14ac:dyDescent="0.3">
      <c r="A1148" s="60">
        <v>43516</v>
      </c>
      <c r="B1148" s="15">
        <f t="shared" si="122"/>
        <v>2019</v>
      </c>
      <c r="C1148" s="15">
        <f t="shared" si="123"/>
        <v>2</v>
      </c>
      <c r="D1148" s="15">
        <f t="shared" si="124"/>
        <v>20</v>
      </c>
      <c r="E1148" s="64">
        <f t="shared" si="126"/>
        <v>2063.4455284916621</v>
      </c>
      <c r="F1148" s="15">
        <f>IF(E1147&gt;'Fashring Assumptions'!$Q$13,0,'Fashring Assumptions'!$Q$12)</f>
        <v>0</v>
      </c>
      <c r="G1148" s="15">
        <v>582</v>
      </c>
      <c r="H1148" s="15">
        <f t="shared" si="127"/>
        <v>0</v>
      </c>
      <c r="I1148" s="15">
        <f t="shared" si="125"/>
        <v>0</v>
      </c>
      <c r="J1148" s="58">
        <f>'Fashring Assumptions'!$M$7*'Fashring Counterfactual'!F1148</f>
        <v>0</v>
      </c>
      <c r="K1148" s="58">
        <f>'Fashring Assumptions'!$M$5*'Fashring Assumptions'!$M$7*'Fashring Counterfactual'!E1148</f>
        <v>128.96534553072888</v>
      </c>
      <c r="L1148" s="58">
        <f t="shared" si="128"/>
        <v>128.96534553072888</v>
      </c>
    </row>
    <row r="1149" spans="1:12" x14ac:dyDescent="0.3">
      <c r="A1149" s="60">
        <v>43517</v>
      </c>
      <c r="B1149" s="15">
        <f t="shared" si="122"/>
        <v>2019</v>
      </c>
      <c r="C1149" s="15">
        <f t="shared" si="123"/>
        <v>2</v>
      </c>
      <c r="D1149" s="15">
        <f t="shared" si="124"/>
        <v>21</v>
      </c>
      <c r="E1149" s="64">
        <f t="shared" si="126"/>
        <v>1440.4455284916621</v>
      </c>
      <c r="F1149" s="15">
        <f>IF(E1148&gt;'Fashring Assumptions'!$Q$13,0,'Fashring Assumptions'!$Q$12)</f>
        <v>0</v>
      </c>
      <c r="G1149" s="15">
        <v>623</v>
      </c>
      <c r="H1149" s="15">
        <f t="shared" si="127"/>
        <v>0</v>
      </c>
      <c r="I1149" s="15">
        <f t="shared" si="125"/>
        <v>0</v>
      </c>
      <c r="J1149" s="58">
        <f>'Fashring Assumptions'!$M$7*'Fashring Counterfactual'!F1149</f>
        <v>0</v>
      </c>
      <c r="K1149" s="58">
        <f>'Fashring Assumptions'!$M$5*'Fashring Assumptions'!$M$7*'Fashring Counterfactual'!E1149</f>
        <v>90.027845530728882</v>
      </c>
      <c r="L1149" s="58">
        <f t="shared" si="128"/>
        <v>90.027845530728882</v>
      </c>
    </row>
    <row r="1150" spans="1:12" x14ac:dyDescent="0.3">
      <c r="A1150" s="60">
        <v>43518</v>
      </c>
      <c r="B1150" s="15">
        <f t="shared" si="122"/>
        <v>2019</v>
      </c>
      <c r="C1150" s="15">
        <f t="shared" si="123"/>
        <v>2</v>
      </c>
      <c r="D1150" s="15">
        <f t="shared" si="124"/>
        <v>22</v>
      </c>
      <c r="E1150" s="64">
        <f t="shared" si="126"/>
        <v>817.44552849166212</v>
      </c>
      <c r="F1150" s="15">
        <f>IF(E1149&gt;'Fashring Assumptions'!$Q$13,0,'Fashring Assumptions'!$Q$12)</f>
        <v>0</v>
      </c>
      <c r="G1150" s="15">
        <v>623</v>
      </c>
      <c r="H1150" s="15">
        <f t="shared" si="127"/>
        <v>0</v>
      </c>
      <c r="I1150" s="15">
        <f t="shared" si="125"/>
        <v>0</v>
      </c>
      <c r="J1150" s="58">
        <f>'Fashring Assumptions'!$M$7*'Fashring Counterfactual'!F1150</f>
        <v>0</v>
      </c>
      <c r="K1150" s="58">
        <f>'Fashring Assumptions'!$M$5*'Fashring Assumptions'!$M$7*'Fashring Counterfactual'!E1150</f>
        <v>51.090345530728882</v>
      </c>
      <c r="L1150" s="58">
        <f t="shared" si="128"/>
        <v>51.090345530728882</v>
      </c>
    </row>
    <row r="1151" spans="1:12" x14ac:dyDescent="0.3">
      <c r="A1151" s="60">
        <v>43519</v>
      </c>
      <c r="B1151" s="15">
        <f t="shared" si="122"/>
        <v>2019</v>
      </c>
      <c r="C1151" s="15">
        <f t="shared" si="123"/>
        <v>2</v>
      </c>
      <c r="D1151" s="15">
        <f t="shared" si="124"/>
        <v>23</v>
      </c>
      <c r="E1151" s="64">
        <f t="shared" si="126"/>
        <v>4514.5955597216152</v>
      </c>
      <c r="F1151" s="15">
        <f>IF(E1150&gt;'Fashring Assumptions'!$Q$13,0,'Fashring Assumptions'!$Q$12)</f>
        <v>4292.1500312299531</v>
      </c>
      <c r="G1151" s="15">
        <v>595</v>
      </c>
      <c r="H1151" s="15">
        <f t="shared" si="127"/>
        <v>1</v>
      </c>
      <c r="I1151" s="15">
        <f t="shared" si="125"/>
        <v>1000</v>
      </c>
      <c r="J1151" s="58">
        <f>'Fashring Assumptions'!$M$7*'Fashring Counterfactual'!F1151</f>
        <v>10730.375078074883</v>
      </c>
      <c r="K1151" s="58">
        <f>'Fashring Assumptions'!$M$5*'Fashring Assumptions'!$M$7*'Fashring Counterfactual'!E1151</f>
        <v>282.16222248260095</v>
      </c>
      <c r="L1151" s="58">
        <f t="shared" si="128"/>
        <v>12012.537300557484</v>
      </c>
    </row>
    <row r="1152" spans="1:12" x14ac:dyDescent="0.3">
      <c r="A1152" s="60">
        <v>43520</v>
      </c>
      <c r="B1152" s="15">
        <f t="shared" si="122"/>
        <v>2019</v>
      </c>
      <c r="C1152" s="15">
        <f t="shared" si="123"/>
        <v>2</v>
      </c>
      <c r="D1152" s="15">
        <f t="shared" si="124"/>
        <v>24</v>
      </c>
      <c r="E1152" s="64">
        <f t="shared" si="126"/>
        <v>3979.5955597216152</v>
      </c>
      <c r="F1152" s="15">
        <f>IF(E1151&gt;'Fashring Assumptions'!$Q$13,0,'Fashring Assumptions'!$Q$12)</f>
        <v>0</v>
      </c>
      <c r="G1152" s="15">
        <v>535</v>
      </c>
      <c r="H1152" s="15">
        <f t="shared" si="127"/>
        <v>0</v>
      </c>
      <c r="I1152" s="15">
        <f t="shared" si="125"/>
        <v>0</v>
      </c>
      <c r="J1152" s="58">
        <f>'Fashring Assumptions'!$M$7*'Fashring Counterfactual'!F1152</f>
        <v>0</v>
      </c>
      <c r="K1152" s="58">
        <f>'Fashring Assumptions'!$M$5*'Fashring Assumptions'!$M$7*'Fashring Counterfactual'!E1152</f>
        <v>248.72472248260095</v>
      </c>
      <c r="L1152" s="58">
        <f t="shared" si="128"/>
        <v>248.72472248260095</v>
      </c>
    </row>
    <row r="1153" spans="1:12" x14ac:dyDescent="0.3">
      <c r="A1153" s="60">
        <v>43521</v>
      </c>
      <c r="B1153" s="15">
        <f t="shared" si="122"/>
        <v>2019</v>
      </c>
      <c r="C1153" s="15">
        <f t="shared" si="123"/>
        <v>2</v>
      </c>
      <c r="D1153" s="15">
        <f t="shared" si="124"/>
        <v>25</v>
      </c>
      <c r="E1153" s="64">
        <f t="shared" si="126"/>
        <v>3342.5955597216152</v>
      </c>
      <c r="F1153" s="15">
        <f>IF(E1152&gt;'Fashring Assumptions'!$Q$13,0,'Fashring Assumptions'!$Q$12)</f>
        <v>0</v>
      </c>
      <c r="G1153" s="15">
        <v>637</v>
      </c>
      <c r="H1153" s="15">
        <f t="shared" si="127"/>
        <v>0</v>
      </c>
      <c r="I1153" s="15">
        <f t="shared" si="125"/>
        <v>0</v>
      </c>
      <c r="J1153" s="58">
        <f>'Fashring Assumptions'!$M$7*'Fashring Counterfactual'!F1153</f>
        <v>0</v>
      </c>
      <c r="K1153" s="58">
        <f>'Fashring Assumptions'!$M$5*'Fashring Assumptions'!$M$7*'Fashring Counterfactual'!E1153</f>
        <v>208.91222248260095</v>
      </c>
      <c r="L1153" s="58">
        <f t="shared" si="128"/>
        <v>208.91222248260095</v>
      </c>
    </row>
    <row r="1154" spans="1:12" x14ac:dyDescent="0.3">
      <c r="A1154" s="60">
        <v>43522</v>
      </c>
      <c r="B1154" s="15">
        <f t="shared" si="122"/>
        <v>2019</v>
      </c>
      <c r="C1154" s="15">
        <f t="shared" si="123"/>
        <v>2</v>
      </c>
      <c r="D1154" s="15">
        <f t="shared" si="124"/>
        <v>26</v>
      </c>
      <c r="E1154" s="64">
        <f t="shared" si="126"/>
        <v>2790.5955597216152</v>
      </c>
      <c r="F1154" s="15">
        <f>IF(E1153&gt;'Fashring Assumptions'!$Q$13,0,'Fashring Assumptions'!$Q$12)</f>
        <v>0</v>
      </c>
      <c r="G1154" s="15">
        <v>552</v>
      </c>
      <c r="H1154" s="15">
        <f t="shared" si="127"/>
        <v>0</v>
      </c>
      <c r="I1154" s="15">
        <f t="shared" si="125"/>
        <v>0</v>
      </c>
      <c r="J1154" s="58">
        <f>'Fashring Assumptions'!$M$7*'Fashring Counterfactual'!F1154</f>
        <v>0</v>
      </c>
      <c r="K1154" s="58">
        <f>'Fashring Assumptions'!$M$5*'Fashring Assumptions'!$M$7*'Fashring Counterfactual'!E1154</f>
        <v>174.41222248260095</v>
      </c>
      <c r="L1154" s="58">
        <f t="shared" si="128"/>
        <v>174.41222248260095</v>
      </c>
    </row>
    <row r="1155" spans="1:12" x14ac:dyDescent="0.3">
      <c r="A1155" s="60">
        <v>43523</v>
      </c>
      <c r="B1155" s="15">
        <f t="shared" ref="B1155:B1218" si="129">YEAR(A1155)</f>
        <v>2019</v>
      </c>
      <c r="C1155" s="15">
        <f t="shared" ref="C1155:C1218" si="130">MONTH(A1155)</f>
        <v>2</v>
      </c>
      <c r="D1155" s="15">
        <f t="shared" ref="D1155:D1218" si="131">DAY(A1155)</f>
        <v>27</v>
      </c>
      <c r="E1155" s="64">
        <f t="shared" si="126"/>
        <v>2277.5955597216152</v>
      </c>
      <c r="F1155" s="15">
        <f>IF(E1154&gt;'Fashring Assumptions'!$Q$13,0,'Fashring Assumptions'!$Q$12)</f>
        <v>0</v>
      </c>
      <c r="G1155" s="15">
        <v>513</v>
      </c>
      <c r="H1155" s="15">
        <f t="shared" si="127"/>
        <v>0</v>
      </c>
      <c r="I1155" s="15">
        <f t="shared" ref="I1155:I1218" si="132">1000*H1155</f>
        <v>0</v>
      </c>
      <c r="J1155" s="58">
        <f>'Fashring Assumptions'!$M$7*'Fashring Counterfactual'!F1155</f>
        <v>0</v>
      </c>
      <c r="K1155" s="58">
        <f>'Fashring Assumptions'!$M$5*'Fashring Assumptions'!$M$7*'Fashring Counterfactual'!E1155</f>
        <v>142.34972248260095</v>
      </c>
      <c r="L1155" s="58">
        <f t="shared" si="128"/>
        <v>142.34972248260095</v>
      </c>
    </row>
    <row r="1156" spans="1:12" x14ac:dyDescent="0.3">
      <c r="A1156" s="60">
        <v>43524</v>
      </c>
      <c r="B1156" s="15">
        <f t="shared" si="129"/>
        <v>2019</v>
      </c>
      <c r="C1156" s="15">
        <f t="shared" si="130"/>
        <v>2</v>
      </c>
      <c r="D1156" s="15">
        <f t="shared" si="131"/>
        <v>28</v>
      </c>
      <c r="E1156" s="64">
        <f t="shared" ref="E1156:E1219" si="133">E1155-G1156+F1156</f>
        <v>1676.5955597216152</v>
      </c>
      <c r="F1156" s="15">
        <f>IF(E1155&gt;'Fashring Assumptions'!$Q$13,0,'Fashring Assumptions'!$Q$12)</f>
        <v>0</v>
      </c>
      <c r="G1156" s="15">
        <v>601</v>
      </c>
      <c r="H1156" s="15">
        <f t="shared" si="127"/>
        <v>0</v>
      </c>
      <c r="I1156" s="15">
        <f t="shared" si="132"/>
        <v>0</v>
      </c>
      <c r="J1156" s="58">
        <f>'Fashring Assumptions'!$M$7*'Fashring Counterfactual'!F1156</f>
        <v>0</v>
      </c>
      <c r="K1156" s="58">
        <f>'Fashring Assumptions'!$M$5*'Fashring Assumptions'!$M$7*'Fashring Counterfactual'!E1156</f>
        <v>104.78722248260095</v>
      </c>
      <c r="L1156" s="58">
        <f t="shared" si="128"/>
        <v>104.78722248260095</v>
      </c>
    </row>
    <row r="1157" spans="1:12" x14ac:dyDescent="0.3">
      <c r="A1157" s="60">
        <v>43525</v>
      </c>
      <c r="B1157" s="15">
        <f t="shared" si="129"/>
        <v>2019</v>
      </c>
      <c r="C1157" s="15">
        <f t="shared" si="130"/>
        <v>3</v>
      </c>
      <c r="D1157" s="15">
        <f t="shared" si="131"/>
        <v>1</v>
      </c>
      <c r="E1157" s="64">
        <f t="shared" si="133"/>
        <v>1115.5955597216152</v>
      </c>
      <c r="F1157" s="15">
        <f>IF(E1156&gt;'Fashring Assumptions'!$Q$13,0,'Fashring Assumptions'!$Q$12)</f>
        <v>0</v>
      </c>
      <c r="G1157" s="15">
        <v>561</v>
      </c>
      <c r="H1157" s="15">
        <f t="shared" si="127"/>
        <v>0</v>
      </c>
      <c r="I1157" s="15">
        <f t="shared" si="132"/>
        <v>0</v>
      </c>
      <c r="J1157" s="58">
        <f>'Fashring Assumptions'!$M$7*'Fashring Counterfactual'!F1157</f>
        <v>0</v>
      </c>
      <c r="K1157" s="58">
        <f>'Fashring Assumptions'!$M$5*'Fashring Assumptions'!$M$7*'Fashring Counterfactual'!E1157</f>
        <v>69.724722482600953</v>
      </c>
      <c r="L1157" s="58">
        <f t="shared" si="128"/>
        <v>69.724722482600953</v>
      </c>
    </row>
    <row r="1158" spans="1:12" x14ac:dyDescent="0.3">
      <c r="A1158" s="60">
        <v>43526</v>
      </c>
      <c r="B1158" s="15">
        <f t="shared" si="129"/>
        <v>2019</v>
      </c>
      <c r="C1158" s="15">
        <f t="shared" si="130"/>
        <v>3</v>
      </c>
      <c r="D1158" s="15">
        <f t="shared" si="131"/>
        <v>2</v>
      </c>
      <c r="E1158" s="64">
        <f t="shared" si="133"/>
        <v>4839.7455909515684</v>
      </c>
      <c r="F1158" s="15">
        <f>IF(E1157&gt;'Fashring Assumptions'!$Q$13,0,'Fashring Assumptions'!$Q$12)</f>
        <v>4292.1500312299531</v>
      </c>
      <c r="G1158" s="15">
        <v>568</v>
      </c>
      <c r="H1158" s="15">
        <f t="shared" si="127"/>
        <v>1</v>
      </c>
      <c r="I1158" s="15">
        <f t="shared" si="132"/>
        <v>1000</v>
      </c>
      <c r="J1158" s="58">
        <f>'Fashring Assumptions'!$M$7*'Fashring Counterfactual'!F1158</f>
        <v>10730.375078074883</v>
      </c>
      <c r="K1158" s="58">
        <f>'Fashring Assumptions'!$M$5*'Fashring Assumptions'!$M$7*'Fashring Counterfactual'!E1158</f>
        <v>302.48409943447302</v>
      </c>
      <c r="L1158" s="58">
        <f t="shared" si="128"/>
        <v>12032.859177509356</v>
      </c>
    </row>
    <row r="1159" spans="1:12" x14ac:dyDescent="0.3">
      <c r="A1159" s="60">
        <v>43527</v>
      </c>
      <c r="B1159" s="15">
        <f t="shared" si="129"/>
        <v>2019</v>
      </c>
      <c r="C1159" s="15">
        <f t="shared" si="130"/>
        <v>3</v>
      </c>
      <c r="D1159" s="15">
        <f t="shared" si="131"/>
        <v>3</v>
      </c>
      <c r="E1159" s="64">
        <f t="shared" si="133"/>
        <v>4179.7455909515684</v>
      </c>
      <c r="F1159" s="15">
        <f>IF(E1158&gt;'Fashring Assumptions'!$Q$13,0,'Fashring Assumptions'!$Q$12)</f>
        <v>0</v>
      </c>
      <c r="G1159" s="15">
        <v>660</v>
      </c>
      <c r="H1159" s="15">
        <f t="shared" si="127"/>
        <v>0</v>
      </c>
      <c r="I1159" s="15">
        <f t="shared" si="132"/>
        <v>0</v>
      </c>
      <c r="J1159" s="58">
        <f>'Fashring Assumptions'!$M$7*'Fashring Counterfactual'!F1159</f>
        <v>0</v>
      </c>
      <c r="K1159" s="58">
        <f>'Fashring Assumptions'!$M$5*'Fashring Assumptions'!$M$7*'Fashring Counterfactual'!E1159</f>
        <v>261.23409943447302</v>
      </c>
      <c r="L1159" s="58">
        <f t="shared" si="128"/>
        <v>261.23409943447302</v>
      </c>
    </row>
    <row r="1160" spans="1:12" x14ac:dyDescent="0.3">
      <c r="A1160" s="60">
        <v>43528</v>
      </c>
      <c r="B1160" s="15">
        <f t="shared" si="129"/>
        <v>2019</v>
      </c>
      <c r="C1160" s="15">
        <f t="shared" si="130"/>
        <v>3</v>
      </c>
      <c r="D1160" s="15">
        <f t="shared" si="131"/>
        <v>4</v>
      </c>
      <c r="E1160" s="64">
        <f t="shared" si="133"/>
        <v>3651.7455909515684</v>
      </c>
      <c r="F1160" s="15">
        <f>IF(E1159&gt;'Fashring Assumptions'!$Q$13,0,'Fashring Assumptions'!$Q$12)</f>
        <v>0</v>
      </c>
      <c r="G1160" s="15">
        <v>528</v>
      </c>
      <c r="H1160" s="15">
        <f t="shared" si="127"/>
        <v>0</v>
      </c>
      <c r="I1160" s="15">
        <f t="shared" si="132"/>
        <v>0</v>
      </c>
      <c r="J1160" s="58">
        <f>'Fashring Assumptions'!$M$7*'Fashring Counterfactual'!F1160</f>
        <v>0</v>
      </c>
      <c r="K1160" s="58">
        <f>'Fashring Assumptions'!$M$5*'Fashring Assumptions'!$M$7*'Fashring Counterfactual'!E1160</f>
        <v>228.23409943447302</v>
      </c>
      <c r="L1160" s="58">
        <f t="shared" si="128"/>
        <v>228.23409943447302</v>
      </c>
    </row>
    <row r="1161" spans="1:12" x14ac:dyDescent="0.3">
      <c r="A1161" s="60">
        <v>43529</v>
      </c>
      <c r="B1161" s="15">
        <f t="shared" si="129"/>
        <v>2019</v>
      </c>
      <c r="C1161" s="15">
        <f t="shared" si="130"/>
        <v>3</v>
      </c>
      <c r="D1161" s="15">
        <f t="shared" si="131"/>
        <v>5</v>
      </c>
      <c r="E1161" s="64">
        <f t="shared" si="133"/>
        <v>3024.7455909515684</v>
      </c>
      <c r="F1161" s="15">
        <f>IF(E1160&gt;'Fashring Assumptions'!$Q$13,0,'Fashring Assumptions'!$Q$12)</f>
        <v>0</v>
      </c>
      <c r="G1161" s="15">
        <v>627</v>
      </c>
      <c r="H1161" s="15">
        <f t="shared" si="127"/>
        <v>0</v>
      </c>
      <c r="I1161" s="15">
        <f t="shared" si="132"/>
        <v>0</v>
      </c>
      <c r="J1161" s="58">
        <f>'Fashring Assumptions'!$M$7*'Fashring Counterfactual'!F1161</f>
        <v>0</v>
      </c>
      <c r="K1161" s="58">
        <f>'Fashring Assumptions'!$M$5*'Fashring Assumptions'!$M$7*'Fashring Counterfactual'!E1161</f>
        <v>189.04659943447302</v>
      </c>
      <c r="L1161" s="58">
        <f t="shared" si="128"/>
        <v>189.04659943447302</v>
      </c>
    </row>
    <row r="1162" spans="1:12" x14ac:dyDescent="0.3">
      <c r="A1162" s="60">
        <v>43530</v>
      </c>
      <c r="B1162" s="15">
        <f t="shared" si="129"/>
        <v>2019</v>
      </c>
      <c r="C1162" s="15">
        <f t="shared" si="130"/>
        <v>3</v>
      </c>
      <c r="D1162" s="15">
        <f t="shared" si="131"/>
        <v>6</v>
      </c>
      <c r="E1162" s="64">
        <f t="shared" si="133"/>
        <v>2489.7455909515684</v>
      </c>
      <c r="F1162" s="15">
        <f>IF(E1161&gt;'Fashring Assumptions'!$Q$13,0,'Fashring Assumptions'!$Q$12)</f>
        <v>0</v>
      </c>
      <c r="G1162" s="15">
        <v>535</v>
      </c>
      <c r="H1162" s="15">
        <f t="shared" si="127"/>
        <v>0</v>
      </c>
      <c r="I1162" s="15">
        <f t="shared" si="132"/>
        <v>0</v>
      </c>
      <c r="J1162" s="58">
        <f>'Fashring Assumptions'!$M$7*'Fashring Counterfactual'!F1162</f>
        <v>0</v>
      </c>
      <c r="K1162" s="58">
        <f>'Fashring Assumptions'!$M$5*'Fashring Assumptions'!$M$7*'Fashring Counterfactual'!E1162</f>
        <v>155.60909943447302</v>
      </c>
      <c r="L1162" s="58">
        <f t="shared" si="128"/>
        <v>155.60909943447302</v>
      </c>
    </row>
    <row r="1163" spans="1:12" x14ac:dyDescent="0.3">
      <c r="A1163" s="60">
        <v>43531</v>
      </c>
      <c r="B1163" s="15">
        <f t="shared" si="129"/>
        <v>2019</v>
      </c>
      <c r="C1163" s="15">
        <f t="shared" si="130"/>
        <v>3</v>
      </c>
      <c r="D1163" s="15">
        <f t="shared" si="131"/>
        <v>7</v>
      </c>
      <c r="E1163" s="64">
        <f t="shared" si="133"/>
        <v>1923.7455909515684</v>
      </c>
      <c r="F1163" s="15">
        <f>IF(E1162&gt;'Fashring Assumptions'!$Q$13,0,'Fashring Assumptions'!$Q$12)</f>
        <v>0</v>
      </c>
      <c r="G1163" s="15">
        <v>566</v>
      </c>
      <c r="H1163" s="15">
        <f t="shared" si="127"/>
        <v>0</v>
      </c>
      <c r="I1163" s="15">
        <f t="shared" si="132"/>
        <v>0</v>
      </c>
      <c r="J1163" s="58">
        <f>'Fashring Assumptions'!$M$7*'Fashring Counterfactual'!F1163</f>
        <v>0</v>
      </c>
      <c r="K1163" s="58">
        <f>'Fashring Assumptions'!$M$5*'Fashring Assumptions'!$M$7*'Fashring Counterfactual'!E1163</f>
        <v>120.23409943447302</v>
      </c>
      <c r="L1163" s="58">
        <f t="shared" si="128"/>
        <v>120.23409943447302</v>
      </c>
    </row>
    <row r="1164" spans="1:12" x14ac:dyDescent="0.3">
      <c r="A1164" s="60">
        <v>43532</v>
      </c>
      <c r="B1164" s="15">
        <f t="shared" si="129"/>
        <v>2019</v>
      </c>
      <c r="C1164" s="15">
        <f t="shared" si="130"/>
        <v>3</v>
      </c>
      <c r="D1164" s="15">
        <f t="shared" si="131"/>
        <v>8</v>
      </c>
      <c r="E1164" s="64">
        <f t="shared" si="133"/>
        <v>1314.7455909515684</v>
      </c>
      <c r="F1164" s="15">
        <f>IF(E1163&gt;'Fashring Assumptions'!$Q$13,0,'Fashring Assumptions'!$Q$12)</f>
        <v>0</v>
      </c>
      <c r="G1164" s="15">
        <v>609</v>
      </c>
      <c r="H1164" s="15">
        <f t="shared" si="127"/>
        <v>0</v>
      </c>
      <c r="I1164" s="15">
        <f t="shared" si="132"/>
        <v>0</v>
      </c>
      <c r="J1164" s="58">
        <f>'Fashring Assumptions'!$M$7*'Fashring Counterfactual'!F1164</f>
        <v>0</v>
      </c>
      <c r="K1164" s="58">
        <f>'Fashring Assumptions'!$M$5*'Fashring Assumptions'!$M$7*'Fashring Counterfactual'!E1164</f>
        <v>82.171599434473023</v>
      </c>
      <c r="L1164" s="58">
        <f t="shared" si="128"/>
        <v>82.171599434473023</v>
      </c>
    </row>
    <row r="1165" spans="1:12" x14ac:dyDescent="0.3">
      <c r="A1165" s="60">
        <v>43533</v>
      </c>
      <c r="B1165" s="15">
        <f t="shared" si="129"/>
        <v>2019</v>
      </c>
      <c r="C1165" s="15">
        <f t="shared" si="130"/>
        <v>3</v>
      </c>
      <c r="D1165" s="15">
        <f t="shared" si="131"/>
        <v>9</v>
      </c>
      <c r="E1165" s="64">
        <f t="shared" si="133"/>
        <v>775.74559095156837</v>
      </c>
      <c r="F1165" s="15">
        <f>IF(E1164&gt;'Fashring Assumptions'!$Q$13,0,'Fashring Assumptions'!$Q$12)</f>
        <v>0</v>
      </c>
      <c r="G1165" s="15">
        <v>539</v>
      </c>
      <c r="H1165" s="15">
        <f t="shared" si="127"/>
        <v>0</v>
      </c>
      <c r="I1165" s="15">
        <f t="shared" si="132"/>
        <v>0</v>
      </c>
      <c r="J1165" s="58">
        <f>'Fashring Assumptions'!$M$7*'Fashring Counterfactual'!F1165</f>
        <v>0</v>
      </c>
      <c r="K1165" s="58">
        <f>'Fashring Assumptions'!$M$5*'Fashring Assumptions'!$M$7*'Fashring Counterfactual'!E1165</f>
        <v>48.484099434473023</v>
      </c>
      <c r="L1165" s="58">
        <f t="shared" si="128"/>
        <v>48.484099434473023</v>
      </c>
    </row>
    <row r="1166" spans="1:12" x14ac:dyDescent="0.3">
      <c r="A1166" s="60">
        <v>43534</v>
      </c>
      <c r="B1166" s="15">
        <f t="shared" si="129"/>
        <v>2019</v>
      </c>
      <c r="C1166" s="15">
        <f t="shared" si="130"/>
        <v>3</v>
      </c>
      <c r="D1166" s="15">
        <f t="shared" si="131"/>
        <v>10</v>
      </c>
      <c r="E1166" s="64">
        <f t="shared" si="133"/>
        <v>4486.8956221815215</v>
      </c>
      <c r="F1166" s="15">
        <f>IF(E1165&gt;'Fashring Assumptions'!$Q$13,0,'Fashring Assumptions'!$Q$12)</f>
        <v>4292.1500312299531</v>
      </c>
      <c r="G1166" s="15">
        <v>581</v>
      </c>
      <c r="H1166" s="15">
        <f t="shared" si="127"/>
        <v>1</v>
      </c>
      <c r="I1166" s="15">
        <f t="shared" si="132"/>
        <v>1000</v>
      </c>
      <c r="J1166" s="58">
        <f>'Fashring Assumptions'!$M$7*'Fashring Counterfactual'!F1166</f>
        <v>10730.375078074883</v>
      </c>
      <c r="K1166" s="58">
        <f>'Fashring Assumptions'!$M$5*'Fashring Assumptions'!$M$7*'Fashring Counterfactual'!E1166</f>
        <v>280.43097638634509</v>
      </c>
      <c r="L1166" s="58">
        <f t="shared" si="128"/>
        <v>12010.806054461229</v>
      </c>
    </row>
    <row r="1167" spans="1:12" x14ac:dyDescent="0.3">
      <c r="A1167" s="60">
        <v>43535</v>
      </c>
      <c r="B1167" s="15">
        <f t="shared" si="129"/>
        <v>2019</v>
      </c>
      <c r="C1167" s="15">
        <f t="shared" si="130"/>
        <v>3</v>
      </c>
      <c r="D1167" s="15">
        <f t="shared" si="131"/>
        <v>11</v>
      </c>
      <c r="E1167" s="64">
        <f t="shared" si="133"/>
        <v>3943.8956221815215</v>
      </c>
      <c r="F1167" s="15">
        <f>IF(E1166&gt;'Fashring Assumptions'!$Q$13,0,'Fashring Assumptions'!$Q$12)</f>
        <v>0</v>
      </c>
      <c r="G1167" s="15">
        <v>543</v>
      </c>
      <c r="H1167" s="15">
        <f t="shared" si="127"/>
        <v>0</v>
      </c>
      <c r="I1167" s="15">
        <f t="shared" si="132"/>
        <v>0</v>
      </c>
      <c r="J1167" s="58">
        <f>'Fashring Assumptions'!$M$7*'Fashring Counterfactual'!F1167</f>
        <v>0</v>
      </c>
      <c r="K1167" s="58">
        <f>'Fashring Assumptions'!$M$5*'Fashring Assumptions'!$M$7*'Fashring Counterfactual'!E1167</f>
        <v>246.49347638634509</v>
      </c>
      <c r="L1167" s="58">
        <f t="shared" si="128"/>
        <v>246.49347638634509</v>
      </c>
    </row>
    <row r="1168" spans="1:12" x14ac:dyDescent="0.3">
      <c r="A1168" s="60">
        <v>43536</v>
      </c>
      <c r="B1168" s="15">
        <f t="shared" si="129"/>
        <v>2019</v>
      </c>
      <c r="C1168" s="15">
        <f t="shared" si="130"/>
        <v>3</v>
      </c>
      <c r="D1168" s="15">
        <f t="shared" si="131"/>
        <v>12</v>
      </c>
      <c r="E1168" s="64">
        <f t="shared" si="133"/>
        <v>3328.8956221815215</v>
      </c>
      <c r="F1168" s="15">
        <f>IF(E1167&gt;'Fashring Assumptions'!$Q$13,0,'Fashring Assumptions'!$Q$12)</f>
        <v>0</v>
      </c>
      <c r="G1168" s="15">
        <v>615</v>
      </c>
      <c r="H1168" s="15">
        <f t="shared" si="127"/>
        <v>0</v>
      </c>
      <c r="I1168" s="15">
        <f t="shared" si="132"/>
        <v>0</v>
      </c>
      <c r="J1168" s="58">
        <f>'Fashring Assumptions'!$M$7*'Fashring Counterfactual'!F1168</f>
        <v>0</v>
      </c>
      <c r="K1168" s="58">
        <f>'Fashring Assumptions'!$M$5*'Fashring Assumptions'!$M$7*'Fashring Counterfactual'!E1168</f>
        <v>208.05597638634509</v>
      </c>
      <c r="L1168" s="58">
        <f t="shared" si="128"/>
        <v>208.05597638634509</v>
      </c>
    </row>
    <row r="1169" spans="1:12" x14ac:dyDescent="0.3">
      <c r="A1169" s="60">
        <v>43537</v>
      </c>
      <c r="B1169" s="15">
        <f t="shared" si="129"/>
        <v>2019</v>
      </c>
      <c r="C1169" s="15">
        <f t="shared" si="130"/>
        <v>3</v>
      </c>
      <c r="D1169" s="15">
        <f t="shared" si="131"/>
        <v>13</v>
      </c>
      <c r="E1169" s="64">
        <f t="shared" si="133"/>
        <v>2795.8956221815215</v>
      </c>
      <c r="F1169" s="15">
        <f>IF(E1168&gt;'Fashring Assumptions'!$Q$13,0,'Fashring Assumptions'!$Q$12)</f>
        <v>0</v>
      </c>
      <c r="G1169" s="15">
        <v>533</v>
      </c>
      <c r="H1169" s="15">
        <f t="shared" si="127"/>
        <v>0</v>
      </c>
      <c r="I1169" s="15">
        <f t="shared" si="132"/>
        <v>0</v>
      </c>
      <c r="J1169" s="58">
        <f>'Fashring Assumptions'!$M$7*'Fashring Counterfactual'!F1169</f>
        <v>0</v>
      </c>
      <c r="K1169" s="58">
        <f>'Fashring Assumptions'!$M$5*'Fashring Assumptions'!$M$7*'Fashring Counterfactual'!E1169</f>
        <v>174.74347638634509</v>
      </c>
      <c r="L1169" s="58">
        <f t="shared" si="128"/>
        <v>174.74347638634509</v>
      </c>
    </row>
    <row r="1170" spans="1:12" x14ac:dyDescent="0.3">
      <c r="A1170" s="60">
        <v>43538</v>
      </c>
      <c r="B1170" s="15">
        <f t="shared" si="129"/>
        <v>2019</v>
      </c>
      <c r="C1170" s="15">
        <f t="shared" si="130"/>
        <v>3</v>
      </c>
      <c r="D1170" s="15">
        <f t="shared" si="131"/>
        <v>14</v>
      </c>
      <c r="E1170" s="64">
        <f t="shared" si="133"/>
        <v>2236.8956221815215</v>
      </c>
      <c r="F1170" s="15">
        <f>IF(E1169&gt;'Fashring Assumptions'!$Q$13,0,'Fashring Assumptions'!$Q$12)</f>
        <v>0</v>
      </c>
      <c r="G1170" s="15">
        <v>559</v>
      </c>
      <c r="H1170" s="15">
        <f t="shared" si="127"/>
        <v>0</v>
      </c>
      <c r="I1170" s="15">
        <f t="shared" si="132"/>
        <v>0</v>
      </c>
      <c r="J1170" s="58">
        <f>'Fashring Assumptions'!$M$7*'Fashring Counterfactual'!F1170</f>
        <v>0</v>
      </c>
      <c r="K1170" s="58">
        <f>'Fashring Assumptions'!$M$5*'Fashring Assumptions'!$M$7*'Fashring Counterfactual'!E1170</f>
        <v>139.80597638634509</v>
      </c>
      <c r="L1170" s="58">
        <f t="shared" si="128"/>
        <v>139.80597638634509</v>
      </c>
    </row>
    <row r="1171" spans="1:12" x14ac:dyDescent="0.3">
      <c r="A1171" s="60">
        <v>43539</v>
      </c>
      <c r="B1171" s="15">
        <f t="shared" si="129"/>
        <v>2019</v>
      </c>
      <c r="C1171" s="15">
        <f t="shared" si="130"/>
        <v>3</v>
      </c>
      <c r="D1171" s="15">
        <f t="shared" si="131"/>
        <v>15</v>
      </c>
      <c r="E1171" s="64">
        <f t="shared" si="133"/>
        <v>1616.8956221815215</v>
      </c>
      <c r="F1171" s="15">
        <f>IF(E1170&gt;'Fashring Assumptions'!$Q$13,0,'Fashring Assumptions'!$Q$12)</f>
        <v>0</v>
      </c>
      <c r="G1171" s="15">
        <v>620</v>
      </c>
      <c r="H1171" s="15">
        <f t="shared" si="127"/>
        <v>0</v>
      </c>
      <c r="I1171" s="15">
        <f t="shared" si="132"/>
        <v>0</v>
      </c>
      <c r="J1171" s="58">
        <f>'Fashring Assumptions'!$M$7*'Fashring Counterfactual'!F1171</f>
        <v>0</v>
      </c>
      <c r="K1171" s="58">
        <f>'Fashring Assumptions'!$M$5*'Fashring Assumptions'!$M$7*'Fashring Counterfactual'!E1171</f>
        <v>101.05597638634509</v>
      </c>
      <c r="L1171" s="58">
        <f t="shared" si="128"/>
        <v>101.05597638634509</v>
      </c>
    </row>
    <row r="1172" spans="1:12" x14ac:dyDescent="0.3">
      <c r="A1172" s="60">
        <v>43540</v>
      </c>
      <c r="B1172" s="15">
        <f t="shared" si="129"/>
        <v>2019</v>
      </c>
      <c r="C1172" s="15">
        <f t="shared" si="130"/>
        <v>3</v>
      </c>
      <c r="D1172" s="15">
        <f t="shared" si="131"/>
        <v>16</v>
      </c>
      <c r="E1172" s="64">
        <f t="shared" si="133"/>
        <v>1060.8956221815215</v>
      </c>
      <c r="F1172" s="15">
        <f>IF(E1171&gt;'Fashring Assumptions'!$Q$13,0,'Fashring Assumptions'!$Q$12)</f>
        <v>0</v>
      </c>
      <c r="G1172" s="15">
        <v>556</v>
      </c>
      <c r="H1172" s="15">
        <f t="shared" si="127"/>
        <v>0</v>
      </c>
      <c r="I1172" s="15">
        <f t="shared" si="132"/>
        <v>0</v>
      </c>
      <c r="J1172" s="58">
        <f>'Fashring Assumptions'!$M$7*'Fashring Counterfactual'!F1172</f>
        <v>0</v>
      </c>
      <c r="K1172" s="58">
        <f>'Fashring Assumptions'!$M$5*'Fashring Assumptions'!$M$7*'Fashring Counterfactual'!E1172</f>
        <v>66.305976386345094</v>
      </c>
      <c r="L1172" s="58">
        <f t="shared" si="128"/>
        <v>66.305976386345094</v>
      </c>
    </row>
    <row r="1173" spans="1:12" x14ac:dyDescent="0.3">
      <c r="A1173" s="60">
        <v>43541</v>
      </c>
      <c r="B1173" s="15">
        <f t="shared" si="129"/>
        <v>2019</v>
      </c>
      <c r="C1173" s="15">
        <f t="shared" si="130"/>
        <v>3</v>
      </c>
      <c r="D1173" s="15">
        <f t="shared" si="131"/>
        <v>17</v>
      </c>
      <c r="E1173" s="64">
        <f t="shared" si="133"/>
        <v>4736.0456534114746</v>
      </c>
      <c r="F1173" s="15">
        <f>IF(E1172&gt;'Fashring Assumptions'!$Q$13,0,'Fashring Assumptions'!$Q$12)</f>
        <v>4292.1500312299531</v>
      </c>
      <c r="G1173" s="15">
        <v>617</v>
      </c>
      <c r="H1173" s="15">
        <f t="shared" si="127"/>
        <v>1</v>
      </c>
      <c r="I1173" s="15">
        <f t="shared" si="132"/>
        <v>1000</v>
      </c>
      <c r="J1173" s="58">
        <f>'Fashring Assumptions'!$M$7*'Fashring Counterfactual'!F1173</f>
        <v>10730.375078074883</v>
      </c>
      <c r="K1173" s="58">
        <f>'Fashring Assumptions'!$M$5*'Fashring Assumptions'!$M$7*'Fashring Counterfactual'!E1173</f>
        <v>296.00285333821716</v>
      </c>
      <c r="L1173" s="58">
        <f t="shared" si="128"/>
        <v>12026.377931413101</v>
      </c>
    </row>
    <row r="1174" spans="1:12" x14ac:dyDescent="0.3">
      <c r="A1174" s="60">
        <v>43542</v>
      </c>
      <c r="B1174" s="15">
        <f t="shared" si="129"/>
        <v>2019</v>
      </c>
      <c r="C1174" s="15">
        <f t="shared" si="130"/>
        <v>3</v>
      </c>
      <c r="D1174" s="15">
        <f t="shared" si="131"/>
        <v>18</v>
      </c>
      <c r="E1174" s="64">
        <f t="shared" si="133"/>
        <v>4116.0456534114746</v>
      </c>
      <c r="F1174" s="15">
        <f>IF(E1173&gt;'Fashring Assumptions'!$Q$13,0,'Fashring Assumptions'!$Q$12)</f>
        <v>0</v>
      </c>
      <c r="G1174" s="15">
        <v>620</v>
      </c>
      <c r="H1174" s="15">
        <f t="shared" si="127"/>
        <v>0</v>
      </c>
      <c r="I1174" s="15">
        <f t="shared" si="132"/>
        <v>0</v>
      </c>
      <c r="J1174" s="58">
        <f>'Fashring Assumptions'!$M$7*'Fashring Counterfactual'!F1174</f>
        <v>0</v>
      </c>
      <c r="K1174" s="58">
        <f>'Fashring Assumptions'!$M$5*'Fashring Assumptions'!$M$7*'Fashring Counterfactual'!E1174</f>
        <v>257.25285333821716</v>
      </c>
      <c r="L1174" s="58">
        <f t="shared" si="128"/>
        <v>257.25285333821716</v>
      </c>
    </row>
    <row r="1175" spans="1:12" x14ac:dyDescent="0.3">
      <c r="A1175" s="60">
        <v>43543</v>
      </c>
      <c r="B1175" s="15">
        <f t="shared" si="129"/>
        <v>2019</v>
      </c>
      <c r="C1175" s="15">
        <f t="shared" si="130"/>
        <v>3</v>
      </c>
      <c r="D1175" s="15">
        <f t="shared" si="131"/>
        <v>19</v>
      </c>
      <c r="E1175" s="64">
        <f t="shared" si="133"/>
        <v>3525.0456534114746</v>
      </c>
      <c r="F1175" s="15">
        <f>IF(E1174&gt;'Fashring Assumptions'!$Q$13,0,'Fashring Assumptions'!$Q$12)</f>
        <v>0</v>
      </c>
      <c r="G1175" s="15">
        <v>591</v>
      </c>
      <c r="H1175" s="15">
        <f t="shared" si="127"/>
        <v>0</v>
      </c>
      <c r="I1175" s="15">
        <f t="shared" si="132"/>
        <v>0</v>
      </c>
      <c r="J1175" s="58">
        <f>'Fashring Assumptions'!$M$7*'Fashring Counterfactual'!F1175</f>
        <v>0</v>
      </c>
      <c r="K1175" s="58">
        <f>'Fashring Assumptions'!$M$5*'Fashring Assumptions'!$M$7*'Fashring Counterfactual'!E1175</f>
        <v>220.31535333821716</v>
      </c>
      <c r="L1175" s="58">
        <f t="shared" si="128"/>
        <v>220.31535333821716</v>
      </c>
    </row>
    <row r="1176" spans="1:12" x14ac:dyDescent="0.3">
      <c r="A1176" s="60">
        <v>43544</v>
      </c>
      <c r="B1176" s="15">
        <f t="shared" si="129"/>
        <v>2019</v>
      </c>
      <c r="C1176" s="15">
        <f t="shared" si="130"/>
        <v>3</v>
      </c>
      <c r="D1176" s="15">
        <f t="shared" si="131"/>
        <v>20</v>
      </c>
      <c r="E1176" s="64">
        <f t="shared" si="133"/>
        <v>2938.0456534114746</v>
      </c>
      <c r="F1176" s="15">
        <f>IF(E1175&gt;'Fashring Assumptions'!$Q$13,0,'Fashring Assumptions'!$Q$12)</f>
        <v>0</v>
      </c>
      <c r="G1176" s="15">
        <v>587</v>
      </c>
      <c r="H1176" s="15">
        <f t="shared" si="127"/>
        <v>0</v>
      </c>
      <c r="I1176" s="15">
        <f t="shared" si="132"/>
        <v>0</v>
      </c>
      <c r="J1176" s="58">
        <f>'Fashring Assumptions'!$M$7*'Fashring Counterfactual'!F1176</f>
        <v>0</v>
      </c>
      <c r="K1176" s="58">
        <f>'Fashring Assumptions'!$M$5*'Fashring Assumptions'!$M$7*'Fashring Counterfactual'!E1176</f>
        <v>183.62785333821716</v>
      </c>
      <c r="L1176" s="58">
        <f t="shared" si="128"/>
        <v>183.62785333821716</v>
      </c>
    </row>
    <row r="1177" spans="1:12" x14ac:dyDescent="0.3">
      <c r="A1177" s="60">
        <v>43545</v>
      </c>
      <c r="B1177" s="15">
        <f t="shared" si="129"/>
        <v>2019</v>
      </c>
      <c r="C1177" s="15">
        <f t="shared" si="130"/>
        <v>3</v>
      </c>
      <c r="D1177" s="15">
        <f t="shared" si="131"/>
        <v>21</v>
      </c>
      <c r="E1177" s="64">
        <f t="shared" si="133"/>
        <v>2384.0456534114746</v>
      </c>
      <c r="F1177" s="15">
        <f>IF(E1176&gt;'Fashring Assumptions'!$Q$13,0,'Fashring Assumptions'!$Q$12)</f>
        <v>0</v>
      </c>
      <c r="G1177" s="15">
        <v>554</v>
      </c>
      <c r="H1177" s="15">
        <f t="shared" si="127"/>
        <v>0</v>
      </c>
      <c r="I1177" s="15">
        <f t="shared" si="132"/>
        <v>0</v>
      </c>
      <c r="J1177" s="58">
        <f>'Fashring Assumptions'!$M$7*'Fashring Counterfactual'!F1177</f>
        <v>0</v>
      </c>
      <c r="K1177" s="58">
        <f>'Fashring Assumptions'!$M$5*'Fashring Assumptions'!$M$7*'Fashring Counterfactual'!E1177</f>
        <v>149.00285333821716</v>
      </c>
      <c r="L1177" s="58">
        <f t="shared" si="128"/>
        <v>149.00285333821716</v>
      </c>
    </row>
    <row r="1178" spans="1:12" x14ac:dyDescent="0.3">
      <c r="A1178" s="60">
        <v>43546</v>
      </c>
      <c r="B1178" s="15">
        <f t="shared" si="129"/>
        <v>2019</v>
      </c>
      <c r="C1178" s="15">
        <f t="shared" si="130"/>
        <v>3</v>
      </c>
      <c r="D1178" s="15">
        <f t="shared" si="131"/>
        <v>22</v>
      </c>
      <c r="E1178" s="64">
        <f t="shared" si="133"/>
        <v>1771.0456534114746</v>
      </c>
      <c r="F1178" s="15">
        <f>IF(E1177&gt;'Fashring Assumptions'!$Q$13,0,'Fashring Assumptions'!$Q$12)</f>
        <v>0</v>
      </c>
      <c r="G1178" s="15">
        <v>613</v>
      </c>
      <c r="H1178" s="15">
        <f t="shared" si="127"/>
        <v>0</v>
      </c>
      <c r="I1178" s="15">
        <f t="shared" si="132"/>
        <v>0</v>
      </c>
      <c r="J1178" s="58">
        <f>'Fashring Assumptions'!$M$7*'Fashring Counterfactual'!F1178</f>
        <v>0</v>
      </c>
      <c r="K1178" s="58">
        <f>'Fashring Assumptions'!$M$5*'Fashring Assumptions'!$M$7*'Fashring Counterfactual'!E1178</f>
        <v>110.69035333821716</v>
      </c>
      <c r="L1178" s="58">
        <f t="shared" si="128"/>
        <v>110.69035333821716</v>
      </c>
    </row>
    <row r="1179" spans="1:12" x14ac:dyDescent="0.3">
      <c r="A1179" s="60">
        <v>43547</v>
      </c>
      <c r="B1179" s="15">
        <f t="shared" si="129"/>
        <v>2019</v>
      </c>
      <c r="C1179" s="15">
        <f t="shared" si="130"/>
        <v>3</v>
      </c>
      <c r="D1179" s="15">
        <f t="shared" si="131"/>
        <v>23</v>
      </c>
      <c r="E1179" s="64">
        <f t="shared" si="133"/>
        <v>1213.0456534114746</v>
      </c>
      <c r="F1179" s="15">
        <f>IF(E1178&gt;'Fashring Assumptions'!$Q$13,0,'Fashring Assumptions'!$Q$12)</f>
        <v>0</v>
      </c>
      <c r="G1179" s="15">
        <v>558</v>
      </c>
      <c r="H1179" s="15">
        <f t="shared" si="127"/>
        <v>0</v>
      </c>
      <c r="I1179" s="15">
        <f t="shared" si="132"/>
        <v>0</v>
      </c>
      <c r="J1179" s="58">
        <f>'Fashring Assumptions'!$M$7*'Fashring Counterfactual'!F1179</f>
        <v>0</v>
      </c>
      <c r="K1179" s="58">
        <f>'Fashring Assumptions'!$M$5*'Fashring Assumptions'!$M$7*'Fashring Counterfactual'!E1179</f>
        <v>75.815353338217164</v>
      </c>
      <c r="L1179" s="58">
        <f t="shared" si="128"/>
        <v>75.815353338217164</v>
      </c>
    </row>
    <row r="1180" spans="1:12" x14ac:dyDescent="0.3">
      <c r="A1180" s="60">
        <v>43548</v>
      </c>
      <c r="B1180" s="15">
        <f t="shared" si="129"/>
        <v>2019</v>
      </c>
      <c r="C1180" s="15">
        <f t="shared" si="130"/>
        <v>3</v>
      </c>
      <c r="D1180" s="15">
        <f t="shared" si="131"/>
        <v>24</v>
      </c>
      <c r="E1180" s="64">
        <f t="shared" si="133"/>
        <v>4926.1956846414278</v>
      </c>
      <c r="F1180" s="15">
        <f>IF(E1179&gt;'Fashring Assumptions'!$Q$13,0,'Fashring Assumptions'!$Q$12)</f>
        <v>4292.1500312299531</v>
      </c>
      <c r="G1180" s="15">
        <v>579</v>
      </c>
      <c r="H1180" s="15">
        <f t="shared" si="127"/>
        <v>1</v>
      </c>
      <c r="I1180" s="15">
        <f t="shared" si="132"/>
        <v>1000</v>
      </c>
      <c r="J1180" s="58">
        <f>'Fashring Assumptions'!$M$7*'Fashring Counterfactual'!F1180</f>
        <v>10730.375078074883</v>
      </c>
      <c r="K1180" s="58">
        <f>'Fashring Assumptions'!$M$5*'Fashring Assumptions'!$M$7*'Fashring Counterfactual'!E1180</f>
        <v>307.88723029008924</v>
      </c>
      <c r="L1180" s="58">
        <f t="shared" si="128"/>
        <v>12038.262308364972</v>
      </c>
    </row>
    <row r="1181" spans="1:12" x14ac:dyDescent="0.3">
      <c r="A1181" s="60">
        <v>43549</v>
      </c>
      <c r="B1181" s="15">
        <f t="shared" si="129"/>
        <v>2019</v>
      </c>
      <c r="C1181" s="15">
        <f t="shared" si="130"/>
        <v>3</v>
      </c>
      <c r="D1181" s="15">
        <f t="shared" si="131"/>
        <v>25</v>
      </c>
      <c r="E1181" s="64">
        <f t="shared" si="133"/>
        <v>4341.1956846414278</v>
      </c>
      <c r="F1181" s="15">
        <f>IF(E1180&gt;'Fashring Assumptions'!$Q$13,0,'Fashring Assumptions'!$Q$12)</f>
        <v>0</v>
      </c>
      <c r="G1181" s="15">
        <v>585</v>
      </c>
      <c r="H1181" s="15">
        <f t="shared" ref="H1181:H1244" si="134">IF(F1181&gt;0,1,0)</f>
        <v>0</v>
      </c>
      <c r="I1181" s="15">
        <f t="shared" si="132"/>
        <v>0</v>
      </c>
      <c r="J1181" s="58">
        <f>'Fashring Assumptions'!$M$7*'Fashring Counterfactual'!F1181</f>
        <v>0</v>
      </c>
      <c r="K1181" s="58">
        <f>'Fashring Assumptions'!$M$5*'Fashring Assumptions'!$M$7*'Fashring Counterfactual'!E1181</f>
        <v>271.32473029008924</v>
      </c>
      <c r="L1181" s="58">
        <f t="shared" ref="L1181:L1244" si="135">SUM(I1181:K1181)</f>
        <v>271.32473029008924</v>
      </c>
    </row>
    <row r="1182" spans="1:12" x14ac:dyDescent="0.3">
      <c r="A1182" s="60">
        <v>43550</v>
      </c>
      <c r="B1182" s="15">
        <f t="shared" si="129"/>
        <v>2019</v>
      </c>
      <c r="C1182" s="15">
        <f t="shared" si="130"/>
        <v>3</v>
      </c>
      <c r="D1182" s="15">
        <f t="shared" si="131"/>
        <v>26</v>
      </c>
      <c r="E1182" s="64">
        <f t="shared" si="133"/>
        <v>3681.1956846414278</v>
      </c>
      <c r="F1182" s="15">
        <f>IF(E1181&gt;'Fashring Assumptions'!$Q$13,0,'Fashring Assumptions'!$Q$12)</f>
        <v>0</v>
      </c>
      <c r="G1182" s="15">
        <v>660</v>
      </c>
      <c r="H1182" s="15">
        <f t="shared" si="134"/>
        <v>0</v>
      </c>
      <c r="I1182" s="15">
        <f t="shared" si="132"/>
        <v>0</v>
      </c>
      <c r="J1182" s="58">
        <f>'Fashring Assumptions'!$M$7*'Fashring Counterfactual'!F1182</f>
        <v>0</v>
      </c>
      <c r="K1182" s="58">
        <f>'Fashring Assumptions'!$M$5*'Fashring Assumptions'!$M$7*'Fashring Counterfactual'!E1182</f>
        <v>230.07473029008924</v>
      </c>
      <c r="L1182" s="58">
        <f t="shared" si="135"/>
        <v>230.07473029008924</v>
      </c>
    </row>
    <row r="1183" spans="1:12" x14ac:dyDescent="0.3">
      <c r="A1183" s="60">
        <v>43551</v>
      </c>
      <c r="B1183" s="15">
        <f t="shared" si="129"/>
        <v>2019</v>
      </c>
      <c r="C1183" s="15">
        <f t="shared" si="130"/>
        <v>3</v>
      </c>
      <c r="D1183" s="15">
        <f t="shared" si="131"/>
        <v>27</v>
      </c>
      <c r="E1183" s="64">
        <f t="shared" si="133"/>
        <v>3047.1956846414278</v>
      </c>
      <c r="F1183" s="15">
        <f>IF(E1182&gt;'Fashring Assumptions'!$Q$13,0,'Fashring Assumptions'!$Q$12)</f>
        <v>0</v>
      </c>
      <c r="G1183" s="15">
        <v>634</v>
      </c>
      <c r="H1183" s="15">
        <f t="shared" si="134"/>
        <v>0</v>
      </c>
      <c r="I1183" s="15">
        <f t="shared" si="132"/>
        <v>0</v>
      </c>
      <c r="J1183" s="58">
        <f>'Fashring Assumptions'!$M$7*'Fashring Counterfactual'!F1183</f>
        <v>0</v>
      </c>
      <c r="K1183" s="58">
        <f>'Fashring Assumptions'!$M$5*'Fashring Assumptions'!$M$7*'Fashring Counterfactual'!E1183</f>
        <v>190.44973029008924</v>
      </c>
      <c r="L1183" s="58">
        <f t="shared" si="135"/>
        <v>190.44973029008924</v>
      </c>
    </row>
    <row r="1184" spans="1:12" x14ac:dyDescent="0.3">
      <c r="A1184" s="60">
        <v>43552</v>
      </c>
      <c r="B1184" s="15">
        <f t="shared" si="129"/>
        <v>2019</v>
      </c>
      <c r="C1184" s="15">
        <f t="shared" si="130"/>
        <v>3</v>
      </c>
      <c r="D1184" s="15">
        <f t="shared" si="131"/>
        <v>28</v>
      </c>
      <c r="E1184" s="64">
        <f t="shared" si="133"/>
        <v>2504.1956846414278</v>
      </c>
      <c r="F1184" s="15">
        <f>IF(E1183&gt;'Fashring Assumptions'!$Q$13,0,'Fashring Assumptions'!$Q$12)</f>
        <v>0</v>
      </c>
      <c r="G1184" s="15">
        <v>543</v>
      </c>
      <c r="H1184" s="15">
        <f t="shared" si="134"/>
        <v>0</v>
      </c>
      <c r="I1184" s="15">
        <f t="shared" si="132"/>
        <v>0</v>
      </c>
      <c r="J1184" s="58">
        <f>'Fashring Assumptions'!$M$7*'Fashring Counterfactual'!F1184</f>
        <v>0</v>
      </c>
      <c r="K1184" s="58">
        <f>'Fashring Assumptions'!$M$5*'Fashring Assumptions'!$M$7*'Fashring Counterfactual'!E1184</f>
        <v>156.51223029008924</v>
      </c>
      <c r="L1184" s="58">
        <f t="shared" si="135"/>
        <v>156.51223029008924</v>
      </c>
    </row>
    <row r="1185" spans="1:12" x14ac:dyDescent="0.3">
      <c r="A1185" s="60">
        <v>43553</v>
      </c>
      <c r="B1185" s="15">
        <f t="shared" si="129"/>
        <v>2019</v>
      </c>
      <c r="C1185" s="15">
        <f t="shared" si="130"/>
        <v>3</v>
      </c>
      <c r="D1185" s="15">
        <f t="shared" si="131"/>
        <v>29</v>
      </c>
      <c r="E1185" s="64">
        <f t="shared" si="133"/>
        <v>1945.1956846414278</v>
      </c>
      <c r="F1185" s="15">
        <f>IF(E1184&gt;'Fashring Assumptions'!$Q$13,0,'Fashring Assumptions'!$Q$12)</f>
        <v>0</v>
      </c>
      <c r="G1185" s="15">
        <v>559</v>
      </c>
      <c r="H1185" s="15">
        <f t="shared" si="134"/>
        <v>0</v>
      </c>
      <c r="I1185" s="15">
        <f t="shared" si="132"/>
        <v>0</v>
      </c>
      <c r="J1185" s="58">
        <f>'Fashring Assumptions'!$M$7*'Fashring Counterfactual'!F1185</f>
        <v>0</v>
      </c>
      <c r="K1185" s="58">
        <f>'Fashring Assumptions'!$M$5*'Fashring Assumptions'!$M$7*'Fashring Counterfactual'!E1185</f>
        <v>121.57473029008924</v>
      </c>
      <c r="L1185" s="58">
        <f t="shared" si="135"/>
        <v>121.57473029008924</v>
      </c>
    </row>
    <row r="1186" spans="1:12" x14ac:dyDescent="0.3">
      <c r="A1186" s="60">
        <v>43554</v>
      </c>
      <c r="B1186" s="15">
        <f t="shared" si="129"/>
        <v>2019</v>
      </c>
      <c r="C1186" s="15">
        <f t="shared" si="130"/>
        <v>3</v>
      </c>
      <c r="D1186" s="15">
        <f t="shared" si="131"/>
        <v>30</v>
      </c>
      <c r="E1186" s="64">
        <f t="shared" si="133"/>
        <v>1358.1956846414278</v>
      </c>
      <c r="F1186" s="15">
        <f>IF(E1185&gt;'Fashring Assumptions'!$Q$13,0,'Fashring Assumptions'!$Q$12)</f>
        <v>0</v>
      </c>
      <c r="G1186" s="15">
        <v>587</v>
      </c>
      <c r="H1186" s="15">
        <f t="shared" si="134"/>
        <v>0</v>
      </c>
      <c r="I1186" s="15">
        <f t="shared" si="132"/>
        <v>0</v>
      </c>
      <c r="J1186" s="58">
        <f>'Fashring Assumptions'!$M$7*'Fashring Counterfactual'!F1186</f>
        <v>0</v>
      </c>
      <c r="K1186" s="58">
        <f>'Fashring Assumptions'!$M$5*'Fashring Assumptions'!$M$7*'Fashring Counterfactual'!E1186</f>
        <v>84.887230290089235</v>
      </c>
      <c r="L1186" s="58">
        <f t="shared" si="135"/>
        <v>84.887230290089235</v>
      </c>
    </row>
    <row r="1187" spans="1:12" x14ac:dyDescent="0.3">
      <c r="A1187" s="60">
        <v>43555</v>
      </c>
      <c r="B1187" s="15">
        <f t="shared" si="129"/>
        <v>2019</v>
      </c>
      <c r="C1187" s="15">
        <f t="shared" si="130"/>
        <v>3</v>
      </c>
      <c r="D1187" s="15">
        <f t="shared" si="131"/>
        <v>31</v>
      </c>
      <c r="E1187" s="64">
        <f t="shared" si="133"/>
        <v>816.19568464142776</v>
      </c>
      <c r="F1187" s="15">
        <f>IF(E1186&gt;'Fashring Assumptions'!$Q$13,0,'Fashring Assumptions'!$Q$12)</f>
        <v>0</v>
      </c>
      <c r="G1187" s="15">
        <v>542</v>
      </c>
      <c r="H1187" s="15">
        <f t="shared" si="134"/>
        <v>0</v>
      </c>
      <c r="I1187" s="15">
        <f t="shared" si="132"/>
        <v>0</v>
      </c>
      <c r="J1187" s="58">
        <f>'Fashring Assumptions'!$M$7*'Fashring Counterfactual'!F1187</f>
        <v>0</v>
      </c>
      <c r="K1187" s="58">
        <f>'Fashring Assumptions'!$M$5*'Fashring Assumptions'!$M$7*'Fashring Counterfactual'!E1187</f>
        <v>51.012230290089235</v>
      </c>
      <c r="L1187" s="58">
        <f t="shared" si="135"/>
        <v>51.012230290089235</v>
      </c>
    </row>
    <row r="1188" spans="1:12" x14ac:dyDescent="0.3">
      <c r="A1188" s="60">
        <v>43556</v>
      </c>
      <c r="B1188" s="15">
        <f t="shared" si="129"/>
        <v>2019</v>
      </c>
      <c r="C1188" s="15">
        <f t="shared" si="130"/>
        <v>4</v>
      </c>
      <c r="D1188" s="15">
        <f t="shared" si="131"/>
        <v>1</v>
      </c>
      <c r="E1188" s="64">
        <f t="shared" si="133"/>
        <v>4556.3457158713809</v>
      </c>
      <c r="F1188" s="15">
        <f>IF(E1187&gt;'Fashring Assumptions'!$Q$13,0,'Fashring Assumptions'!$Q$12)</f>
        <v>4292.1500312299531</v>
      </c>
      <c r="G1188" s="15">
        <v>552</v>
      </c>
      <c r="H1188" s="15">
        <f t="shared" si="134"/>
        <v>1</v>
      </c>
      <c r="I1188" s="15">
        <f t="shared" si="132"/>
        <v>1000</v>
      </c>
      <c r="J1188" s="58">
        <f>'Fashring Assumptions'!$M$7*'Fashring Counterfactual'!F1188</f>
        <v>10730.375078074883</v>
      </c>
      <c r="K1188" s="58">
        <f>'Fashring Assumptions'!$M$5*'Fashring Assumptions'!$M$7*'Fashring Counterfactual'!E1188</f>
        <v>284.77160724196131</v>
      </c>
      <c r="L1188" s="58">
        <f t="shared" si="135"/>
        <v>12015.146685316844</v>
      </c>
    </row>
    <row r="1189" spans="1:12" x14ac:dyDescent="0.3">
      <c r="A1189" s="60">
        <v>43557</v>
      </c>
      <c r="B1189" s="15">
        <f t="shared" si="129"/>
        <v>2019</v>
      </c>
      <c r="C1189" s="15">
        <f t="shared" si="130"/>
        <v>4</v>
      </c>
      <c r="D1189" s="15">
        <f t="shared" si="131"/>
        <v>2</v>
      </c>
      <c r="E1189" s="64">
        <f t="shared" si="133"/>
        <v>3997.3457158713809</v>
      </c>
      <c r="F1189" s="15">
        <f>IF(E1188&gt;'Fashring Assumptions'!$Q$13,0,'Fashring Assumptions'!$Q$12)</f>
        <v>0</v>
      </c>
      <c r="G1189" s="15">
        <v>559</v>
      </c>
      <c r="H1189" s="15">
        <f t="shared" si="134"/>
        <v>0</v>
      </c>
      <c r="I1189" s="15">
        <f t="shared" si="132"/>
        <v>0</v>
      </c>
      <c r="J1189" s="58">
        <f>'Fashring Assumptions'!$M$7*'Fashring Counterfactual'!F1189</f>
        <v>0</v>
      </c>
      <c r="K1189" s="58">
        <f>'Fashring Assumptions'!$M$5*'Fashring Assumptions'!$M$7*'Fashring Counterfactual'!E1189</f>
        <v>249.83410724196131</v>
      </c>
      <c r="L1189" s="58">
        <f t="shared" si="135"/>
        <v>249.83410724196131</v>
      </c>
    </row>
    <row r="1190" spans="1:12" x14ac:dyDescent="0.3">
      <c r="A1190" s="60">
        <v>43558</v>
      </c>
      <c r="B1190" s="15">
        <f t="shared" si="129"/>
        <v>2019</v>
      </c>
      <c r="C1190" s="15">
        <f t="shared" si="130"/>
        <v>4</v>
      </c>
      <c r="D1190" s="15">
        <f t="shared" si="131"/>
        <v>3</v>
      </c>
      <c r="E1190" s="64">
        <f t="shared" si="133"/>
        <v>3450.3457158713809</v>
      </c>
      <c r="F1190" s="15">
        <f>IF(E1189&gt;'Fashring Assumptions'!$Q$13,0,'Fashring Assumptions'!$Q$12)</f>
        <v>0</v>
      </c>
      <c r="G1190" s="15">
        <v>547</v>
      </c>
      <c r="H1190" s="15">
        <f t="shared" si="134"/>
        <v>0</v>
      </c>
      <c r="I1190" s="15">
        <f t="shared" si="132"/>
        <v>0</v>
      </c>
      <c r="J1190" s="58">
        <f>'Fashring Assumptions'!$M$7*'Fashring Counterfactual'!F1190</f>
        <v>0</v>
      </c>
      <c r="K1190" s="58">
        <f>'Fashring Assumptions'!$M$5*'Fashring Assumptions'!$M$7*'Fashring Counterfactual'!E1190</f>
        <v>215.64660724196131</v>
      </c>
      <c r="L1190" s="58">
        <f t="shared" si="135"/>
        <v>215.64660724196131</v>
      </c>
    </row>
    <row r="1191" spans="1:12" x14ac:dyDescent="0.3">
      <c r="A1191" s="60">
        <v>43559</v>
      </c>
      <c r="B1191" s="15">
        <f t="shared" si="129"/>
        <v>2019</v>
      </c>
      <c r="C1191" s="15">
        <f t="shared" si="130"/>
        <v>4</v>
      </c>
      <c r="D1191" s="15">
        <f t="shared" si="131"/>
        <v>4</v>
      </c>
      <c r="E1191" s="64">
        <f t="shared" si="133"/>
        <v>2852.3457158713809</v>
      </c>
      <c r="F1191" s="15">
        <f>IF(E1190&gt;'Fashring Assumptions'!$Q$13,0,'Fashring Assumptions'!$Q$12)</f>
        <v>0</v>
      </c>
      <c r="G1191" s="15">
        <v>598</v>
      </c>
      <c r="H1191" s="15">
        <f t="shared" si="134"/>
        <v>0</v>
      </c>
      <c r="I1191" s="15">
        <f t="shared" si="132"/>
        <v>0</v>
      </c>
      <c r="J1191" s="58">
        <f>'Fashring Assumptions'!$M$7*'Fashring Counterfactual'!F1191</f>
        <v>0</v>
      </c>
      <c r="K1191" s="58">
        <f>'Fashring Assumptions'!$M$5*'Fashring Assumptions'!$M$7*'Fashring Counterfactual'!E1191</f>
        <v>178.27160724196131</v>
      </c>
      <c r="L1191" s="58">
        <f t="shared" si="135"/>
        <v>178.27160724196131</v>
      </c>
    </row>
    <row r="1192" spans="1:12" x14ac:dyDescent="0.3">
      <c r="A1192" s="60">
        <v>43560</v>
      </c>
      <c r="B1192" s="15">
        <f t="shared" si="129"/>
        <v>2019</v>
      </c>
      <c r="C1192" s="15">
        <f t="shared" si="130"/>
        <v>4</v>
      </c>
      <c r="D1192" s="15">
        <f t="shared" si="131"/>
        <v>5</v>
      </c>
      <c r="E1192" s="64">
        <f t="shared" si="133"/>
        <v>2257.3457158713809</v>
      </c>
      <c r="F1192" s="15">
        <f>IF(E1191&gt;'Fashring Assumptions'!$Q$13,0,'Fashring Assumptions'!$Q$12)</f>
        <v>0</v>
      </c>
      <c r="G1192" s="15">
        <v>595</v>
      </c>
      <c r="H1192" s="15">
        <f t="shared" si="134"/>
        <v>0</v>
      </c>
      <c r="I1192" s="15">
        <f t="shared" si="132"/>
        <v>0</v>
      </c>
      <c r="J1192" s="58">
        <f>'Fashring Assumptions'!$M$7*'Fashring Counterfactual'!F1192</f>
        <v>0</v>
      </c>
      <c r="K1192" s="58">
        <f>'Fashring Assumptions'!$M$5*'Fashring Assumptions'!$M$7*'Fashring Counterfactual'!E1192</f>
        <v>141.08410724196131</v>
      </c>
      <c r="L1192" s="58">
        <f t="shared" si="135"/>
        <v>141.08410724196131</v>
      </c>
    </row>
    <row r="1193" spans="1:12" x14ac:dyDescent="0.3">
      <c r="A1193" s="60">
        <v>43561</v>
      </c>
      <c r="B1193" s="15">
        <f t="shared" si="129"/>
        <v>2019</v>
      </c>
      <c r="C1193" s="15">
        <f t="shared" si="130"/>
        <v>4</v>
      </c>
      <c r="D1193" s="15">
        <f t="shared" si="131"/>
        <v>6</v>
      </c>
      <c r="E1193" s="64">
        <f t="shared" si="133"/>
        <v>1739.3457158713809</v>
      </c>
      <c r="F1193" s="15">
        <f>IF(E1192&gt;'Fashring Assumptions'!$Q$13,0,'Fashring Assumptions'!$Q$12)</f>
        <v>0</v>
      </c>
      <c r="G1193" s="15">
        <v>518</v>
      </c>
      <c r="H1193" s="15">
        <f t="shared" si="134"/>
        <v>0</v>
      </c>
      <c r="I1193" s="15">
        <f t="shared" si="132"/>
        <v>0</v>
      </c>
      <c r="J1193" s="58">
        <f>'Fashring Assumptions'!$M$7*'Fashring Counterfactual'!F1193</f>
        <v>0</v>
      </c>
      <c r="K1193" s="58">
        <f>'Fashring Assumptions'!$M$5*'Fashring Assumptions'!$M$7*'Fashring Counterfactual'!E1193</f>
        <v>108.70910724196131</v>
      </c>
      <c r="L1193" s="58">
        <f t="shared" si="135"/>
        <v>108.70910724196131</v>
      </c>
    </row>
    <row r="1194" spans="1:12" x14ac:dyDescent="0.3">
      <c r="A1194" s="60">
        <v>43562</v>
      </c>
      <c r="B1194" s="15">
        <f t="shared" si="129"/>
        <v>2019</v>
      </c>
      <c r="C1194" s="15">
        <f t="shared" si="130"/>
        <v>4</v>
      </c>
      <c r="D1194" s="15">
        <f t="shared" si="131"/>
        <v>7</v>
      </c>
      <c r="E1194" s="64">
        <f t="shared" si="133"/>
        <v>1125.3457158713809</v>
      </c>
      <c r="F1194" s="15">
        <f>IF(E1193&gt;'Fashring Assumptions'!$Q$13,0,'Fashring Assumptions'!$Q$12)</f>
        <v>0</v>
      </c>
      <c r="G1194" s="15">
        <v>614</v>
      </c>
      <c r="H1194" s="15">
        <f t="shared" si="134"/>
        <v>0</v>
      </c>
      <c r="I1194" s="15">
        <f t="shared" si="132"/>
        <v>0</v>
      </c>
      <c r="J1194" s="58">
        <f>'Fashring Assumptions'!$M$7*'Fashring Counterfactual'!F1194</f>
        <v>0</v>
      </c>
      <c r="K1194" s="58">
        <f>'Fashring Assumptions'!$M$5*'Fashring Assumptions'!$M$7*'Fashring Counterfactual'!E1194</f>
        <v>70.334107241961306</v>
      </c>
      <c r="L1194" s="58">
        <f t="shared" si="135"/>
        <v>70.334107241961306</v>
      </c>
    </row>
    <row r="1195" spans="1:12" x14ac:dyDescent="0.3">
      <c r="A1195" s="60">
        <v>43563</v>
      </c>
      <c r="B1195" s="15">
        <f t="shared" si="129"/>
        <v>2019</v>
      </c>
      <c r="C1195" s="15">
        <f t="shared" si="130"/>
        <v>4</v>
      </c>
      <c r="D1195" s="15">
        <f t="shared" si="131"/>
        <v>8</v>
      </c>
      <c r="E1195" s="64">
        <f t="shared" si="133"/>
        <v>4847.495747101334</v>
      </c>
      <c r="F1195" s="15">
        <f>IF(E1194&gt;'Fashring Assumptions'!$Q$13,0,'Fashring Assumptions'!$Q$12)</f>
        <v>4292.1500312299531</v>
      </c>
      <c r="G1195" s="15">
        <v>570</v>
      </c>
      <c r="H1195" s="15">
        <f t="shared" si="134"/>
        <v>1</v>
      </c>
      <c r="I1195" s="15">
        <f t="shared" si="132"/>
        <v>1000</v>
      </c>
      <c r="J1195" s="58">
        <f>'Fashring Assumptions'!$M$7*'Fashring Counterfactual'!F1195</f>
        <v>10730.375078074883</v>
      </c>
      <c r="K1195" s="58">
        <f>'Fashring Assumptions'!$M$5*'Fashring Assumptions'!$M$7*'Fashring Counterfactual'!E1195</f>
        <v>302.96848419383338</v>
      </c>
      <c r="L1195" s="58">
        <f t="shared" si="135"/>
        <v>12033.343562268718</v>
      </c>
    </row>
    <row r="1196" spans="1:12" x14ac:dyDescent="0.3">
      <c r="A1196" s="60">
        <v>43564</v>
      </c>
      <c r="B1196" s="15">
        <f t="shared" si="129"/>
        <v>2019</v>
      </c>
      <c r="C1196" s="15">
        <f t="shared" si="130"/>
        <v>4</v>
      </c>
      <c r="D1196" s="15">
        <f t="shared" si="131"/>
        <v>9</v>
      </c>
      <c r="E1196" s="64">
        <f t="shared" si="133"/>
        <v>4213.495747101334</v>
      </c>
      <c r="F1196" s="15">
        <f>IF(E1195&gt;'Fashring Assumptions'!$Q$13,0,'Fashring Assumptions'!$Q$12)</f>
        <v>0</v>
      </c>
      <c r="G1196" s="15">
        <v>634</v>
      </c>
      <c r="H1196" s="15">
        <f t="shared" si="134"/>
        <v>0</v>
      </c>
      <c r="I1196" s="15">
        <f t="shared" si="132"/>
        <v>0</v>
      </c>
      <c r="J1196" s="58">
        <f>'Fashring Assumptions'!$M$7*'Fashring Counterfactual'!F1196</f>
        <v>0</v>
      </c>
      <c r="K1196" s="58">
        <f>'Fashring Assumptions'!$M$5*'Fashring Assumptions'!$M$7*'Fashring Counterfactual'!E1196</f>
        <v>263.34348419383338</v>
      </c>
      <c r="L1196" s="58">
        <f t="shared" si="135"/>
        <v>263.34348419383338</v>
      </c>
    </row>
    <row r="1197" spans="1:12" x14ac:dyDescent="0.3">
      <c r="A1197" s="60">
        <v>43565</v>
      </c>
      <c r="B1197" s="15">
        <f t="shared" si="129"/>
        <v>2019</v>
      </c>
      <c r="C1197" s="15">
        <f t="shared" si="130"/>
        <v>4</v>
      </c>
      <c r="D1197" s="15">
        <f t="shared" si="131"/>
        <v>10</v>
      </c>
      <c r="E1197" s="64">
        <f t="shared" si="133"/>
        <v>3642.495747101334</v>
      </c>
      <c r="F1197" s="15">
        <f>IF(E1196&gt;'Fashring Assumptions'!$Q$13,0,'Fashring Assumptions'!$Q$12)</f>
        <v>0</v>
      </c>
      <c r="G1197" s="15">
        <v>571</v>
      </c>
      <c r="H1197" s="15">
        <f t="shared" si="134"/>
        <v>0</v>
      </c>
      <c r="I1197" s="15">
        <f t="shared" si="132"/>
        <v>0</v>
      </c>
      <c r="J1197" s="58">
        <f>'Fashring Assumptions'!$M$7*'Fashring Counterfactual'!F1197</f>
        <v>0</v>
      </c>
      <c r="K1197" s="58">
        <f>'Fashring Assumptions'!$M$5*'Fashring Assumptions'!$M$7*'Fashring Counterfactual'!E1197</f>
        <v>227.65598419383338</v>
      </c>
      <c r="L1197" s="58">
        <f t="shared" si="135"/>
        <v>227.65598419383338</v>
      </c>
    </row>
    <row r="1198" spans="1:12" x14ac:dyDescent="0.3">
      <c r="A1198" s="60">
        <v>43566</v>
      </c>
      <c r="B1198" s="15">
        <f t="shared" si="129"/>
        <v>2019</v>
      </c>
      <c r="C1198" s="15">
        <f t="shared" si="130"/>
        <v>4</v>
      </c>
      <c r="D1198" s="15">
        <f t="shared" si="131"/>
        <v>11</v>
      </c>
      <c r="E1198" s="64">
        <f t="shared" si="133"/>
        <v>3083.495747101334</v>
      </c>
      <c r="F1198" s="15">
        <f>IF(E1197&gt;'Fashring Assumptions'!$Q$13,0,'Fashring Assumptions'!$Q$12)</f>
        <v>0</v>
      </c>
      <c r="G1198" s="15">
        <v>559</v>
      </c>
      <c r="H1198" s="15">
        <f t="shared" si="134"/>
        <v>0</v>
      </c>
      <c r="I1198" s="15">
        <f t="shared" si="132"/>
        <v>0</v>
      </c>
      <c r="J1198" s="58">
        <f>'Fashring Assumptions'!$M$7*'Fashring Counterfactual'!F1198</f>
        <v>0</v>
      </c>
      <c r="K1198" s="58">
        <f>'Fashring Assumptions'!$M$5*'Fashring Assumptions'!$M$7*'Fashring Counterfactual'!E1198</f>
        <v>192.71848419383338</v>
      </c>
      <c r="L1198" s="58">
        <f t="shared" si="135"/>
        <v>192.71848419383338</v>
      </c>
    </row>
    <row r="1199" spans="1:12" x14ac:dyDescent="0.3">
      <c r="A1199" s="60">
        <v>43567</v>
      </c>
      <c r="B1199" s="15">
        <f t="shared" si="129"/>
        <v>2019</v>
      </c>
      <c r="C1199" s="15">
        <f t="shared" si="130"/>
        <v>4</v>
      </c>
      <c r="D1199" s="15">
        <f t="shared" si="131"/>
        <v>12</v>
      </c>
      <c r="E1199" s="64">
        <f t="shared" si="133"/>
        <v>2484.495747101334</v>
      </c>
      <c r="F1199" s="15">
        <f>IF(E1198&gt;'Fashring Assumptions'!$Q$13,0,'Fashring Assumptions'!$Q$12)</f>
        <v>0</v>
      </c>
      <c r="G1199" s="15">
        <v>599</v>
      </c>
      <c r="H1199" s="15">
        <f t="shared" si="134"/>
        <v>0</v>
      </c>
      <c r="I1199" s="15">
        <f t="shared" si="132"/>
        <v>0</v>
      </c>
      <c r="J1199" s="58">
        <f>'Fashring Assumptions'!$M$7*'Fashring Counterfactual'!F1199</f>
        <v>0</v>
      </c>
      <c r="K1199" s="58">
        <f>'Fashring Assumptions'!$M$5*'Fashring Assumptions'!$M$7*'Fashring Counterfactual'!E1199</f>
        <v>155.28098419383338</v>
      </c>
      <c r="L1199" s="58">
        <f t="shared" si="135"/>
        <v>155.28098419383338</v>
      </c>
    </row>
    <row r="1200" spans="1:12" x14ac:dyDescent="0.3">
      <c r="A1200" s="60">
        <v>43568</v>
      </c>
      <c r="B1200" s="15">
        <f t="shared" si="129"/>
        <v>2019</v>
      </c>
      <c r="C1200" s="15">
        <f t="shared" si="130"/>
        <v>4</v>
      </c>
      <c r="D1200" s="15">
        <f t="shared" si="131"/>
        <v>13</v>
      </c>
      <c r="E1200" s="64">
        <f t="shared" si="133"/>
        <v>1924.495747101334</v>
      </c>
      <c r="F1200" s="15">
        <f>IF(E1199&gt;'Fashring Assumptions'!$Q$13,0,'Fashring Assumptions'!$Q$12)</f>
        <v>0</v>
      </c>
      <c r="G1200" s="15">
        <v>560</v>
      </c>
      <c r="H1200" s="15">
        <f t="shared" si="134"/>
        <v>0</v>
      </c>
      <c r="I1200" s="15">
        <f t="shared" si="132"/>
        <v>0</v>
      </c>
      <c r="J1200" s="58">
        <f>'Fashring Assumptions'!$M$7*'Fashring Counterfactual'!F1200</f>
        <v>0</v>
      </c>
      <c r="K1200" s="58">
        <f>'Fashring Assumptions'!$M$5*'Fashring Assumptions'!$M$7*'Fashring Counterfactual'!E1200</f>
        <v>120.28098419383338</v>
      </c>
      <c r="L1200" s="58">
        <f t="shared" si="135"/>
        <v>120.28098419383338</v>
      </c>
    </row>
    <row r="1201" spans="1:12" x14ac:dyDescent="0.3">
      <c r="A1201" s="60">
        <v>43569</v>
      </c>
      <c r="B1201" s="15">
        <f t="shared" si="129"/>
        <v>2019</v>
      </c>
      <c r="C1201" s="15">
        <f t="shared" si="130"/>
        <v>4</v>
      </c>
      <c r="D1201" s="15">
        <f t="shared" si="131"/>
        <v>14</v>
      </c>
      <c r="E1201" s="64">
        <f t="shared" si="133"/>
        <v>1365.495747101334</v>
      </c>
      <c r="F1201" s="15">
        <f>IF(E1200&gt;'Fashring Assumptions'!$Q$13,0,'Fashring Assumptions'!$Q$12)</f>
        <v>0</v>
      </c>
      <c r="G1201" s="15">
        <v>559</v>
      </c>
      <c r="H1201" s="15">
        <f t="shared" si="134"/>
        <v>0</v>
      </c>
      <c r="I1201" s="15">
        <f t="shared" si="132"/>
        <v>0</v>
      </c>
      <c r="J1201" s="58">
        <f>'Fashring Assumptions'!$M$7*'Fashring Counterfactual'!F1201</f>
        <v>0</v>
      </c>
      <c r="K1201" s="58">
        <f>'Fashring Assumptions'!$M$5*'Fashring Assumptions'!$M$7*'Fashring Counterfactual'!E1201</f>
        <v>85.343484193833376</v>
      </c>
      <c r="L1201" s="58">
        <f t="shared" si="135"/>
        <v>85.343484193833376</v>
      </c>
    </row>
    <row r="1202" spans="1:12" x14ac:dyDescent="0.3">
      <c r="A1202" s="60">
        <v>43570</v>
      </c>
      <c r="B1202" s="15">
        <f t="shared" si="129"/>
        <v>2019</v>
      </c>
      <c r="C1202" s="15">
        <f t="shared" si="130"/>
        <v>4</v>
      </c>
      <c r="D1202" s="15">
        <f t="shared" si="131"/>
        <v>15</v>
      </c>
      <c r="E1202" s="64">
        <f t="shared" si="133"/>
        <v>760.49574710133402</v>
      </c>
      <c r="F1202" s="15">
        <f>IF(E1201&gt;'Fashring Assumptions'!$Q$13,0,'Fashring Assumptions'!$Q$12)</f>
        <v>0</v>
      </c>
      <c r="G1202" s="15">
        <v>605</v>
      </c>
      <c r="H1202" s="15">
        <f t="shared" si="134"/>
        <v>0</v>
      </c>
      <c r="I1202" s="15">
        <f t="shared" si="132"/>
        <v>0</v>
      </c>
      <c r="J1202" s="58">
        <f>'Fashring Assumptions'!$M$7*'Fashring Counterfactual'!F1202</f>
        <v>0</v>
      </c>
      <c r="K1202" s="58">
        <f>'Fashring Assumptions'!$M$5*'Fashring Assumptions'!$M$7*'Fashring Counterfactual'!E1202</f>
        <v>47.530984193833376</v>
      </c>
      <c r="L1202" s="58">
        <f t="shared" si="135"/>
        <v>47.530984193833376</v>
      </c>
    </row>
    <row r="1203" spans="1:12" x14ac:dyDescent="0.3">
      <c r="A1203" s="60">
        <v>43571</v>
      </c>
      <c r="B1203" s="15">
        <f t="shared" si="129"/>
        <v>2019</v>
      </c>
      <c r="C1203" s="15">
        <f t="shared" si="130"/>
        <v>4</v>
      </c>
      <c r="D1203" s="15">
        <f t="shared" si="131"/>
        <v>16</v>
      </c>
      <c r="E1203" s="64">
        <f t="shared" si="133"/>
        <v>4421.6457783312871</v>
      </c>
      <c r="F1203" s="15">
        <f>IF(E1202&gt;'Fashring Assumptions'!$Q$13,0,'Fashring Assumptions'!$Q$12)</f>
        <v>4292.1500312299531</v>
      </c>
      <c r="G1203" s="15">
        <v>631</v>
      </c>
      <c r="H1203" s="15">
        <f t="shared" si="134"/>
        <v>1</v>
      </c>
      <c r="I1203" s="15">
        <f t="shared" si="132"/>
        <v>1000</v>
      </c>
      <c r="J1203" s="58">
        <f>'Fashring Assumptions'!$M$7*'Fashring Counterfactual'!F1203</f>
        <v>10730.375078074883</v>
      </c>
      <c r="K1203" s="58">
        <f>'Fashring Assumptions'!$M$5*'Fashring Assumptions'!$M$7*'Fashring Counterfactual'!E1203</f>
        <v>276.35286114570545</v>
      </c>
      <c r="L1203" s="58">
        <f t="shared" si="135"/>
        <v>12006.727939220589</v>
      </c>
    </row>
    <row r="1204" spans="1:12" x14ac:dyDescent="0.3">
      <c r="A1204" s="60">
        <v>43572</v>
      </c>
      <c r="B1204" s="15">
        <f t="shared" si="129"/>
        <v>2019</v>
      </c>
      <c r="C1204" s="15">
        <f t="shared" si="130"/>
        <v>4</v>
      </c>
      <c r="D1204" s="15">
        <f t="shared" si="131"/>
        <v>17</v>
      </c>
      <c r="E1204" s="64">
        <f t="shared" si="133"/>
        <v>3850.6457783312871</v>
      </c>
      <c r="F1204" s="15">
        <f>IF(E1203&gt;'Fashring Assumptions'!$Q$13,0,'Fashring Assumptions'!$Q$12)</f>
        <v>0</v>
      </c>
      <c r="G1204" s="15">
        <v>571</v>
      </c>
      <c r="H1204" s="15">
        <f t="shared" si="134"/>
        <v>0</v>
      </c>
      <c r="I1204" s="15">
        <f t="shared" si="132"/>
        <v>0</v>
      </c>
      <c r="J1204" s="58">
        <f>'Fashring Assumptions'!$M$7*'Fashring Counterfactual'!F1204</f>
        <v>0</v>
      </c>
      <c r="K1204" s="58">
        <f>'Fashring Assumptions'!$M$5*'Fashring Assumptions'!$M$7*'Fashring Counterfactual'!E1204</f>
        <v>240.66536114570545</v>
      </c>
      <c r="L1204" s="58">
        <f t="shared" si="135"/>
        <v>240.66536114570545</v>
      </c>
    </row>
    <row r="1205" spans="1:12" x14ac:dyDescent="0.3">
      <c r="A1205" s="60">
        <v>43573</v>
      </c>
      <c r="B1205" s="15">
        <f t="shared" si="129"/>
        <v>2019</v>
      </c>
      <c r="C1205" s="15">
        <f t="shared" si="130"/>
        <v>4</v>
      </c>
      <c r="D1205" s="15">
        <f t="shared" si="131"/>
        <v>18</v>
      </c>
      <c r="E1205" s="64">
        <f t="shared" si="133"/>
        <v>3242.6457783312871</v>
      </c>
      <c r="F1205" s="15">
        <f>IF(E1204&gt;'Fashring Assumptions'!$Q$13,0,'Fashring Assumptions'!$Q$12)</f>
        <v>0</v>
      </c>
      <c r="G1205" s="15">
        <v>608</v>
      </c>
      <c r="H1205" s="15">
        <f t="shared" si="134"/>
        <v>0</v>
      </c>
      <c r="I1205" s="15">
        <f t="shared" si="132"/>
        <v>0</v>
      </c>
      <c r="J1205" s="58">
        <f>'Fashring Assumptions'!$M$7*'Fashring Counterfactual'!F1205</f>
        <v>0</v>
      </c>
      <c r="K1205" s="58">
        <f>'Fashring Assumptions'!$M$5*'Fashring Assumptions'!$M$7*'Fashring Counterfactual'!E1205</f>
        <v>202.66536114570545</v>
      </c>
      <c r="L1205" s="58">
        <f t="shared" si="135"/>
        <v>202.66536114570545</v>
      </c>
    </row>
    <row r="1206" spans="1:12" x14ac:dyDescent="0.3">
      <c r="A1206" s="60">
        <v>43574</v>
      </c>
      <c r="B1206" s="15">
        <f t="shared" si="129"/>
        <v>2019</v>
      </c>
      <c r="C1206" s="15">
        <f t="shared" si="130"/>
        <v>4</v>
      </c>
      <c r="D1206" s="15">
        <f t="shared" si="131"/>
        <v>19</v>
      </c>
      <c r="E1206" s="64">
        <f t="shared" si="133"/>
        <v>2715.6457783312871</v>
      </c>
      <c r="F1206" s="15">
        <f>IF(E1205&gt;'Fashring Assumptions'!$Q$13,0,'Fashring Assumptions'!$Q$12)</f>
        <v>0</v>
      </c>
      <c r="G1206" s="15">
        <v>527</v>
      </c>
      <c r="H1206" s="15">
        <f t="shared" si="134"/>
        <v>0</v>
      </c>
      <c r="I1206" s="15">
        <f t="shared" si="132"/>
        <v>0</v>
      </c>
      <c r="J1206" s="58">
        <f>'Fashring Assumptions'!$M$7*'Fashring Counterfactual'!F1206</f>
        <v>0</v>
      </c>
      <c r="K1206" s="58">
        <f>'Fashring Assumptions'!$M$5*'Fashring Assumptions'!$M$7*'Fashring Counterfactual'!E1206</f>
        <v>169.72786114570545</v>
      </c>
      <c r="L1206" s="58">
        <f t="shared" si="135"/>
        <v>169.72786114570545</v>
      </c>
    </row>
    <row r="1207" spans="1:12" x14ac:dyDescent="0.3">
      <c r="A1207" s="60">
        <v>43575</v>
      </c>
      <c r="B1207" s="15">
        <f t="shared" si="129"/>
        <v>2019</v>
      </c>
      <c r="C1207" s="15">
        <f t="shared" si="130"/>
        <v>4</v>
      </c>
      <c r="D1207" s="15">
        <f t="shared" si="131"/>
        <v>20</v>
      </c>
      <c r="E1207" s="64">
        <f t="shared" si="133"/>
        <v>2170.6457783312871</v>
      </c>
      <c r="F1207" s="15">
        <f>IF(E1206&gt;'Fashring Assumptions'!$Q$13,0,'Fashring Assumptions'!$Q$12)</f>
        <v>0</v>
      </c>
      <c r="G1207" s="15">
        <v>545</v>
      </c>
      <c r="H1207" s="15">
        <f t="shared" si="134"/>
        <v>0</v>
      </c>
      <c r="I1207" s="15">
        <f t="shared" si="132"/>
        <v>0</v>
      </c>
      <c r="J1207" s="58">
        <f>'Fashring Assumptions'!$M$7*'Fashring Counterfactual'!F1207</f>
        <v>0</v>
      </c>
      <c r="K1207" s="58">
        <f>'Fashring Assumptions'!$M$5*'Fashring Assumptions'!$M$7*'Fashring Counterfactual'!E1207</f>
        <v>135.66536114570545</v>
      </c>
      <c r="L1207" s="58">
        <f t="shared" si="135"/>
        <v>135.66536114570545</v>
      </c>
    </row>
    <row r="1208" spans="1:12" x14ac:dyDescent="0.3">
      <c r="A1208" s="60">
        <v>43576</v>
      </c>
      <c r="B1208" s="15">
        <f t="shared" si="129"/>
        <v>2019</v>
      </c>
      <c r="C1208" s="15">
        <f t="shared" si="130"/>
        <v>4</v>
      </c>
      <c r="D1208" s="15">
        <f t="shared" si="131"/>
        <v>21</v>
      </c>
      <c r="E1208" s="64">
        <f t="shared" si="133"/>
        <v>1603.6457783312871</v>
      </c>
      <c r="F1208" s="15">
        <f>IF(E1207&gt;'Fashring Assumptions'!$Q$13,0,'Fashring Assumptions'!$Q$12)</f>
        <v>0</v>
      </c>
      <c r="G1208" s="15">
        <v>567</v>
      </c>
      <c r="H1208" s="15">
        <f t="shared" si="134"/>
        <v>0</v>
      </c>
      <c r="I1208" s="15">
        <f t="shared" si="132"/>
        <v>0</v>
      </c>
      <c r="J1208" s="58">
        <f>'Fashring Assumptions'!$M$7*'Fashring Counterfactual'!F1208</f>
        <v>0</v>
      </c>
      <c r="K1208" s="58">
        <f>'Fashring Assumptions'!$M$5*'Fashring Assumptions'!$M$7*'Fashring Counterfactual'!E1208</f>
        <v>100.22786114570545</v>
      </c>
      <c r="L1208" s="58">
        <f t="shared" si="135"/>
        <v>100.22786114570545</v>
      </c>
    </row>
    <row r="1209" spans="1:12" x14ac:dyDescent="0.3">
      <c r="A1209" s="60">
        <v>43577</v>
      </c>
      <c r="B1209" s="15">
        <f t="shared" si="129"/>
        <v>2019</v>
      </c>
      <c r="C1209" s="15">
        <f t="shared" si="130"/>
        <v>4</v>
      </c>
      <c r="D1209" s="15">
        <f t="shared" si="131"/>
        <v>22</v>
      </c>
      <c r="E1209" s="64">
        <f t="shared" si="133"/>
        <v>1023.6457783312871</v>
      </c>
      <c r="F1209" s="15">
        <f>IF(E1208&gt;'Fashring Assumptions'!$Q$13,0,'Fashring Assumptions'!$Q$12)</f>
        <v>0</v>
      </c>
      <c r="G1209" s="15">
        <v>580</v>
      </c>
      <c r="H1209" s="15">
        <f t="shared" si="134"/>
        <v>0</v>
      </c>
      <c r="I1209" s="15">
        <f t="shared" si="132"/>
        <v>0</v>
      </c>
      <c r="J1209" s="58">
        <f>'Fashring Assumptions'!$M$7*'Fashring Counterfactual'!F1209</f>
        <v>0</v>
      </c>
      <c r="K1209" s="58">
        <f>'Fashring Assumptions'!$M$5*'Fashring Assumptions'!$M$7*'Fashring Counterfactual'!E1209</f>
        <v>63.977861145705447</v>
      </c>
      <c r="L1209" s="58">
        <f t="shared" si="135"/>
        <v>63.977861145705447</v>
      </c>
    </row>
    <row r="1210" spans="1:12" x14ac:dyDescent="0.3">
      <c r="A1210" s="60">
        <v>43578</v>
      </c>
      <c r="B1210" s="15">
        <f t="shared" si="129"/>
        <v>2019</v>
      </c>
      <c r="C1210" s="15">
        <f t="shared" si="130"/>
        <v>4</v>
      </c>
      <c r="D1210" s="15">
        <f t="shared" si="131"/>
        <v>23</v>
      </c>
      <c r="E1210" s="64">
        <f t="shared" si="133"/>
        <v>4738.7958095612403</v>
      </c>
      <c r="F1210" s="15">
        <f>IF(E1209&gt;'Fashring Assumptions'!$Q$13,0,'Fashring Assumptions'!$Q$12)</f>
        <v>4292.1500312299531</v>
      </c>
      <c r="G1210" s="15">
        <v>577</v>
      </c>
      <c r="H1210" s="15">
        <f t="shared" si="134"/>
        <v>1</v>
      </c>
      <c r="I1210" s="15">
        <f t="shared" si="132"/>
        <v>1000</v>
      </c>
      <c r="J1210" s="58">
        <f>'Fashring Assumptions'!$M$7*'Fashring Counterfactual'!F1210</f>
        <v>10730.375078074883</v>
      </c>
      <c r="K1210" s="58">
        <f>'Fashring Assumptions'!$M$5*'Fashring Assumptions'!$M$7*'Fashring Counterfactual'!E1210</f>
        <v>296.17473809757752</v>
      </c>
      <c r="L1210" s="58">
        <f t="shared" si="135"/>
        <v>12026.549816172461</v>
      </c>
    </row>
    <row r="1211" spans="1:12" x14ac:dyDescent="0.3">
      <c r="A1211" s="60">
        <v>43579</v>
      </c>
      <c r="B1211" s="15">
        <f t="shared" si="129"/>
        <v>2019</v>
      </c>
      <c r="C1211" s="15">
        <f t="shared" si="130"/>
        <v>4</v>
      </c>
      <c r="D1211" s="15">
        <f t="shared" si="131"/>
        <v>24</v>
      </c>
      <c r="E1211" s="64">
        <f t="shared" si="133"/>
        <v>4225.7958095612403</v>
      </c>
      <c r="F1211" s="15">
        <f>IF(E1210&gt;'Fashring Assumptions'!$Q$13,0,'Fashring Assumptions'!$Q$12)</f>
        <v>0</v>
      </c>
      <c r="G1211" s="15">
        <v>513</v>
      </c>
      <c r="H1211" s="15">
        <f t="shared" si="134"/>
        <v>0</v>
      </c>
      <c r="I1211" s="15">
        <f t="shared" si="132"/>
        <v>0</v>
      </c>
      <c r="J1211" s="58">
        <f>'Fashring Assumptions'!$M$7*'Fashring Counterfactual'!F1211</f>
        <v>0</v>
      </c>
      <c r="K1211" s="58">
        <f>'Fashring Assumptions'!$M$5*'Fashring Assumptions'!$M$7*'Fashring Counterfactual'!E1211</f>
        <v>264.11223809757752</v>
      </c>
      <c r="L1211" s="58">
        <f t="shared" si="135"/>
        <v>264.11223809757752</v>
      </c>
    </row>
    <row r="1212" spans="1:12" x14ac:dyDescent="0.3">
      <c r="A1212" s="60">
        <v>43580</v>
      </c>
      <c r="B1212" s="15">
        <f t="shared" si="129"/>
        <v>2019</v>
      </c>
      <c r="C1212" s="15">
        <f t="shared" si="130"/>
        <v>4</v>
      </c>
      <c r="D1212" s="15">
        <f t="shared" si="131"/>
        <v>25</v>
      </c>
      <c r="E1212" s="64">
        <f t="shared" si="133"/>
        <v>3679.7958095612403</v>
      </c>
      <c r="F1212" s="15">
        <f>IF(E1211&gt;'Fashring Assumptions'!$Q$13,0,'Fashring Assumptions'!$Q$12)</f>
        <v>0</v>
      </c>
      <c r="G1212" s="15">
        <v>546</v>
      </c>
      <c r="H1212" s="15">
        <f t="shared" si="134"/>
        <v>0</v>
      </c>
      <c r="I1212" s="15">
        <f t="shared" si="132"/>
        <v>0</v>
      </c>
      <c r="J1212" s="58">
        <f>'Fashring Assumptions'!$M$7*'Fashring Counterfactual'!F1212</f>
        <v>0</v>
      </c>
      <c r="K1212" s="58">
        <f>'Fashring Assumptions'!$M$5*'Fashring Assumptions'!$M$7*'Fashring Counterfactual'!E1212</f>
        <v>229.98723809757752</v>
      </c>
      <c r="L1212" s="58">
        <f t="shared" si="135"/>
        <v>229.98723809757752</v>
      </c>
    </row>
    <row r="1213" spans="1:12" x14ac:dyDescent="0.3">
      <c r="A1213" s="60">
        <v>43581</v>
      </c>
      <c r="B1213" s="15">
        <f t="shared" si="129"/>
        <v>2019</v>
      </c>
      <c r="C1213" s="15">
        <f t="shared" si="130"/>
        <v>4</v>
      </c>
      <c r="D1213" s="15">
        <f t="shared" si="131"/>
        <v>26</v>
      </c>
      <c r="E1213" s="64">
        <f t="shared" si="133"/>
        <v>3132.7958095612403</v>
      </c>
      <c r="F1213" s="15">
        <f>IF(E1212&gt;'Fashring Assumptions'!$Q$13,0,'Fashring Assumptions'!$Q$12)</f>
        <v>0</v>
      </c>
      <c r="G1213" s="15">
        <v>547</v>
      </c>
      <c r="H1213" s="15">
        <f t="shared" si="134"/>
        <v>0</v>
      </c>
      <c r="I1213" s="15">
        <f t="shared" si="132"/>
        <v>0</v>
      </c>
      <c r="J1213" s="58">
        <f>'Fashring Assumptions'!$M$7*'Fashring Counterfactual'!F1213</f>
        <v>0</v>
      </c>
      <c r="K1213" s="58">
        <f>'Fashring Assumptions'!$M$5*'Fashring Assumptions'!$M$7*'Fashring Counterfactual'!E1213</f>
        <v>195.79973809757752</v>
      </c>
      <c r="L1213" s="58">
        <f t="shared" si="135"/>
        <v>195.79973809757752</v>
      </c>
    </row>
    <row r="1214" spans="1:12" x14ac:dyDescent="0.3">
      <c r="A1214" s="60">
        <v>43582</v>
      </c>
      <c r="B1214" s="15">
        <f t="shared" si="129"/>
        <v>2019</v>
      </c>
      <c r="C1214" s="15">
        <f t="shared" si="130"/>
        <v>4</v>
      </c>
      <c r="D1214" s="15">
        <f t="shared" si="131"/>
        <v>27</v>
      </c>
      <c r="E1214" s="64">
        <f t="shared" si="133"/>
        <v>2558.7958095612403</v>
      </c>
      <c r="F1214" s="15">
        <f>IF(E1213&gt;'Fashring Assumptions'!$Q$13,0,'Fashring Assumptions'!$Q$12)</f>
        <v>0</v>
      </c>
      <c r="G1214" s="15">
        <v>574</v>
      </c>
      <c r="H1214" s="15">
        <f t="shared" si="134"/>
        <v>0</v>
      </c>
      <c r="I1214" s="15">
        <f t="shared" si="132"/>
        <v>0</v>
      </c>
      <c r="J1214" s="58">
        <f>'Fashring Assumptions'!$M$7*'Fashring Counterfactual'!F1214</f>
        <v>0</v>
      </c>
      <c r="K1214" s="58">
        <f>'Fashring Assumptions'!$M$5*'Fashring Assumptions'!$M$7*'Fashring Counterfactual'!E1214</f>
        <v>159.92473809757752</v>
      </c>
      <c r="L1214" s="58">
        <f t="shared" si="135"/>
        <v>159.92473809757752</v>
      </c>
    </row>
    <row r="1215" spans="1:12" x14ac:dyDescent="0.3">
      <c r="A1215" s="60">
        <v>43583</v>
      </c>
      <c r="B1215" s="15">
        <f t="shared" si="129"/>
        <v>2019</v>
      </c>
      <c r="C1215" s="15">
        <f t="shared" si="130"/>
        <v>4</v>
      </c>
      <c r="D1215" s="15">
        <f t="shared" si="131"/>
        <v>28</v>
      </c>
      <c r="E1215" s="64">
        <f t="shared" si="133"/>
        <v>1924.7958095612403</v>
      </c>
      <c r="F1215" s="15">
        <f>IF(E1214&gt;'Fashring Assumptions'!$Q$13,0,'Fashring Assumptions'!$Q$12)</f>
        <v>0</v>
      </c>
      <c r="G1215" s="15">
        <v>634</v>
      </c>
      <c r="H1215" s="15">
        <f t="shared" si="134"/>
        <v>0</v>
      </c>
      <c r="I1215" s="15">
        <f t="shared" si="132"/>
        <v>0</v>
      </c>
      <c r="J1215" s="58">
        <f>'Fashring Assumptions'!$M$7*'Fashring Counterfactual'!F1215</f>
        <v>0</v>
      </c>
      <c r="K1215" s="58">
        <f>'Fashring Assumptions'!$M$5*'Fashring Assumptions'!$M$7*'Fashring Counterfactual'!E1215</f>
        <v>120.29973809757752</v>
      </c>
      <c r="L1215" s="58">
        <f t="shared" si="135"/>
        <v>120.29973809757752</v>
      </c>
    </row>
    <row r="1216" spans="1:12" x14ac:dyDescent="0.3">
      <c r="A1216" s="60">
        <v>43584</v>
      </c>
      <c r="B1216" s="15">
        <f t="shared" si="129"/>
        <v>2019</v>
      </c>
      <c r="C1216" s="15">
        <f t="shared" si="130"/>
        <v>4</v>
      </c>
      <c r="D1216" s="15">
        <f t="shared" si="131"/>
        <v>29</v>
      </c>
      <c r="E1216" s="64">
        <f t="shared" si="133"/>
        <v>1317.7958095612403</v>
      </c>
      <c r="F1216" s="15">
        <f>IF(E1215&gt;'Fashring Assumptions'!$Q$13,0,'Fashring Assumptions'!$Q$12)</f>
        <v>0</v>
      </c>
      <c r="G1216" s="15">
        <v>607</v>
      </c>
      <c r="H1216" s="15">
        <f t="shared" si="134"/>
        <v>0</v>
      </c>
      <c r="I1216" s="15">
        <f t="shared" si="132"/>
        <v>0</v>
      </c>
      <c r="J1216" s="58">
        <f>'Fashring Assumptions'!$M$7*'Fashring Counterfactual'!F1216</f>
        <v>0</v>
      </c>
      <c r="K1216" s="58">
        <f>'Fashring Assumptions'!$M$5*'Fashring Assumptions'!$M$7*'Fashring Counterfactual'!E1216</f>
        <v>82.362238097577517</v>
      </c>
      <c r="L1216" s="58">
        <f t="shared" si="135"/>
        <v>82.362238097577517</v>
      </c>
    </row>
    <row r="1217" spans="1:12" x14ac:dyDescent="0.3">
      <c r="A1217" s="60">
        <v>43585</v>
      </c>
      <c r="B1217" s="15">
        <f t="shared" si="129"/>
        <v>2019</v>
      </c>
      <c r="C1217" s="15">
        <f t="shared" si="130"/>
        <v>4</v>
      </c>
      <c r="D1217" s="15">
        <f t="shared" si="131"/>
        <v>30</v>
      </c>
      <c r="E1217" s="64">
        <f t="shared" si="133"/>
        <v>745.79580956124028</v>
      </c>
      <c r="F1217" s="15">
        <f>IF(E1216&gt;'Fashring Assumptions'!$Q$13,0,'Fashring Assumptions'!$Q$12)</f>
        <v>0</v>
      </c>
      <c r="G1217" s="15">
        <v>572</v>
      </c>
      <c r="H1217" s="15">
        <f t="shared" si="134"/>
        <v>0</v>
      </c>
      <c r="I1217" s="15">
        <f t="shared" si="132"/>
        <v>0</v>
      </c>
      <c r="J1217" s="58">
        <f>'Fashring Assumptions'!$M$7*'Fashring Counterfactual'!F1217</f>
        <v>0</v>
      </c>
      <c r="K1217" s="58">
        <f>'Fashring Assumptions'!$M$5*'Fashring Assumptions'!$M$7*'Fashring Counterfactual'!E1217</f>
        <v>46.612238097577517</v>
      </c>
      <c r="L1217" s="58">
        <f t="shared" si="135"/>
        <v>46.612238097577517</v>
      </c>
    </row>
    <row r="1218" spans="1:12" x14ac:dyDescent="0.3">
      <c r="A1218" s="60">
        <v>43586</v>
      </c>
      <c r="B1218" s="15">
        <f t="shared" si="129"/>
        <v>2019</v>
      </c>
      <c r="C1218" s="15">
        <f t="shared" si="130"/>
        <v>5</v>
      </c>
      <c r="D1218" s="15">
        <f t="shared" si="131"/>
        <v>1</v>
      </c>
      <c r="E1218" s="64">
        <f t="shared" si="133"/>
        <v>4457.9458407911934</v>
      </c>
      <c r="F1218" s="15">
        <f>IF(E1217&gt;'Fashring Assumptions'!$Q$13,0,'Fashring Assumptions'!$Q$12)</f>
        <v>4292.1500312299531</v>
      </c>
      <c r="G1218" s="15">
        <v>580</v>
      </c>
      <c r="H1218" s="15">
        <f t="shared" si="134"/>
        <v>1</v>
      </c>
      <c r="I1218" s="15">
        <f t="shared" si="132"/>
        <v>1000</v>
      </c>
      <c r="J1218" s="58">
        <f>'Fashring Assumptions'!$M$7*'Fashring Counterfactual'!F1218</f>
        <v>10730.375078074883</v>
      </c>
      <c r="K1218" s="58">
        <f>'Fashring Assumptions'!$M$5*'Fashring Assumptions'!$M$7*'Fashring Counterfactual'!E1218</f>
        <v>278.62161504944959</v>
      </c>
      <c r="L1218" s="58">
        <f t="shared" si="135"/>
        <v>12008.996693124333</v>
      </c>
    </row>
    <row r="1219" spans="1:12" x14ac:dyDescent="0.3">
      <c r="A1219" s="60">
        <v>43587</v>
      </c>
      <c r="B1219" s="15">
        <f t="shared" ref="B1219:B1282" si="136">YEAR(A1219)</f>
        <v>2019</v>
      </c>
      <c r="C1219" s="15">
        <f t="shared" ref="C1219:C1282" si="137">MONTH(A1219)</f>
        <v>5</v>
      </c>
      <c r="D1219" s="15">
        <f t="shared" ref="D1219:D1282" si="138">DAY(A1219)</f>
        <v>2</v>
      </c>
      <c r="E1219" s="64">
        <f t="shared" si="133"/>
        <v>3854.9458407911934</v>
      </c>
      <c r="F1219" s="15">
        <f>IF(E1218&gt;'Fashring Assumptions'!$Q$13,0,'Fashring Assumptions'!$Q$12)</f>
        <v>0</v>
      </c>
      <c r="G1219" s="15">
        <v>603</v>
      </c>
      <c r="H1219" s="15">
        <f t="shared" si="134"/>
        <v>0</v>
      </c>
      <c r="I1219" s="15">
        <f t="shared" ref="I1219:I1282" si="139">1000*H1219</f>
        <v>0</v>
      </c>
      <c r="J1219" s="58">
        <f>'Fashring Assumptions'!$M$7*'Fashring Counterfactual'!F1219</f>
        <v>0</v>
      </c>
      <c r="K1219" s="58">
        <f>'Fashring Assumptions'!$M$5*'Fashring Assumptions'!$M$7*'Fashring Counterfactual'!E1219</f>
        <v>240.93411504944959</v>
      </c>
      <c r="L1219" s="58">
        <f t="shared" si="135"/>
        <v>240.93411504944959</v>
      </c>
    </row>
    <row r="1220" spans="1:12" x14ac:dyDescent="0.3">
      <c r="A1220" s="60">
        <v>43588</v>
      </c>
      <c r="B1220" s="15">
        <f t="shared" si="136"/>
        <v>2019</v>
      </c>
      <c r="C1220" s="15">
        <f t="shared" si="137"/>
        <v>5</v>
      </c>
      <c r="D1220" s="15">
        <f t="shared" si="138"/>
        <v>3</v>
      </c>
      <c r="E1220" s="64">
        <f t="shared" ref="E1220:E1283" si="140">E1219-G1220+F1220</f>
        <v>3298.9458407911934</v>
      </c>
      <c r="F1220" s="15">
        <f>IF(E1219&gt;'Fashring Assumptions'!$Q$13,0,'Fashring Assumptions'!$Q$12)</f>
        <v>0</v>
      </c>
      <c r="G1220" s="15">
        <v>556</v>
      </c>
      <c r="H1220" s="15">
        <f t="shared" si="134"/>
        <v>0</v>
      </c>
      <c r="I1220" s="15">
        <f t="shared" si="139"/>
        <v>0</v>
      </c>
      <c r="J1220" s="58">
        <f>'Fashring Assumptions'!$M$7*'Fashring Counterfactual'!F1220</f>
        <v>0</v>
      </c>
      <c r="K1220" s="58">
        <f>'Fashring Assumptions'!$M$5*'Fashring Assumptions'!$M$7*'Fashring Counterfactual'!E1220</f>
        <v>206.18411504944959</v>
      </c>
      <c r="L1220" s="58">
        <f t="shared" si="135"/>
        <v>206.18411504944959</v>
      </c>
    </row>
    <row r="1221" spans="1:12" x14ac:dyDescent="0.3">
      <c r="A1221" s="60">
        <v>43589</v>
      </c>
      <c r="B1221" s="15">
        <f t="shared" si="136"/>
        <v>2019</v>
      </c>
      <c r="C1221" s="15">
        <f t="shared" si="137"/>
        <v>5</v>
      </c>
      <c r="D1221" s="15">
        <f t="shared" si="138"/>
        <v>4</v>
      </c>
      <c r="E1221" s="64">
        <f t="shared" si="140"/>
        <v>2709.9458407911934</v>
      </c>
      <c r="F1221" s="15">
        <f>IF(E1220&gt;'Fashring Assumptions'!$Q$13,0,'Fashring Assumptions'!$Q$12)</f>
        <v>0</v>
      </c>
      <c r="G1221" s="15">
        <v>589</v>
      </c>
      <c r="H1221" s="15">
        <f t="shared" si="134"/>
        <v>0</v>
      </c>
      <c r="I1221" s="15">
        <f t="shared" si="139"/>
        <v>0</v>
      </c>
      <c r="J1221" s="58">
        <f>'Fashring Assumptions'!$M$7*'Fashring Counterfactual'!F1221</f>
        <v>0</v>
      </c>
      <c r="K1221" s="58">
        <f>'Fashring Assumptions'!$M$5*'Fashring Assumptions'!$M$7*'Fashring Counterfactual'!E1221</f>
        <v>169.37161504944959</v>
      </c>
      <c r="L1221" s="58">
        <f t="shared" si="135"/>
        <v>169.37161504944959</v>
      </c>
    </row>
    <row r="1222" spans="1:12" x14ac:dyDescent="0.3">
      <c r="A1222" s="60">
        <v>43590</v>
      </c>
      <c r="B1222" s="15">
        <f t="shared" si="136"/>
        <v>2019</v>
      </c>
      <c r="C1222" s="15">
        <f t="shared" si="137"/>
        <v>5</v>
      </c>
      <c r="D1222" s="15">
        <f t="shared" si="138"/>
        <v>5</v>
      </c>
      <c r="E1222" s="64">
        <f t="shared" si="140"/>
        <v>2082.9458407911934</v>
      </c>
      <c r="F1222" s="15">
        <f>IF(E1221&gt;'Fashring Assumptions'!$Q$13,0,'Fashring Assumptions'!$Q$12)</f>
        <v>0</v>
      </c>
      <c r="G1222" s="15">
        <v>627</v>
      </c>
      <c r="H1222" s="15">
        <f t="shared" si="134"/>
        <v>0</v>
      </c>
      <c r="I1222" s="15">
        <f t="shared" si="139"/>
        <v>0</v>
      </c>
      <c r="J1222" s="58">
        <f>'Fashring Assumptions'!$M$7*'Fashring Counterfactual'!F1222</f>
        <v>0</v>
      </c>
      <c r="K1222" s="58">
        <f>'Fashring Assumptions'!$M$5*'Fashring Assumptions'!$M$7*'Fashring Counterfactual'!E1222</f>
        <v>130.18411504944959</v>
      </c>
      <c r="L1222" s="58">
        <f t="shared" si="135"/>
        <v>130.18411504944959</v>
      </c>
    </row>
    <row r="1223" spans="1:12" x14ac:dyDescent="0.3">
      <c r="A1223" s="60">
        <v>43591</v>
      </c>
      <c r="B1223" s="15">
        <f t="shared" si="136"/>
        <v>2019</v>
      </c>
      <c r="C1223" s="15">
        <f t="shared" si="137"/>
        <v>5</v>
      </c>
      <c r="D1223" s="15">
        <f t="shared" si="138"/>
        <v>6</v>
      </c>
      <c r="E1223" s="64">
        <f t="shared" si="140"/>
        <v>1565.9458407911934</v>
      </c>
      <c r="F1223" s="15">
        <f>IF(E1222&gt;'Fashring Assumptions'!$Q$13,0,'Fashring Assumptions'!$Q$12)</f>
        <v>0</v>
      </c>
      <c r="G1223" s="15">
        <v>517</v>
      </c>
      <c r="H1223" s="15">
        <f t="shared" si="134"/>
        <v>0</v>
      </c>
      <c r="I1223" s="15">
        <f t="shared" si="139"/>
        <v>0</v>
      </c>
      <c r="J1223" s="58">
        <f>'Fashring Assumptions'!$M$7*'Fashring Counterfactual'!F1223</f>
        <v>0</v>
      </c>
      <c r="K1223" s="58">
        <f>'Fashring Assumptions'!$M$5*'Fashring Assumptions'!$M$7*'Fashring Counterfactual'!E1223</f>
        <v>97.871615049449588</v>
      </c>
      <c r="L1223" s="58">
        <f t="shared" si="135"/>
        <v>97.871615049449588</v>
      </c>
    </row>
    <row r="1224" spans="1:12" x14ac:dyDescent="0.3">
      <c r="A1224" s="60">
        <v>43592</v>
      </c>
      <c r="B1224" s="15">
        <f t="shared" si="136"/>
        <v>2019</v>
      </c>
      <c r="C1224" s="15">
        <f t="shared" si="137"/>
        <v>5</v>
      </c>
      <c r="D1224" s="15">
        <f t="shared" si="138"/>
        <v>7</v>
      </c>
      <c r="E1224" s="64">
        <f t="shared" si="140"/>
        <v>971.9458407911934</v>
      </c>
      <c r="F1224" s="15">
        <f>IF(E1223&gt;'Fashring Assumptions'!$Q$13,0,'Fashring Assumptions'!$Q$12)</f>
        <v>0</v>
      </c>
      <c r="G1224" s="15">
        <v>594</v>
      </c>
      <c r="H1224" s="15">
        <f t="shared" si="134"/>
        <v>0</v>
      </c>
      <c r="I1224" s="15">
        <f t="shared" si="139"/>
        <v>0</v>
      </c>
      <c r="J1224" s="58">
        <f>'Fashring Assumptions'!$M$7*'Fashring Counterfactual'!F1224</f>
        <v>0</v>
      </c>
      <c r="K1224" s="58">
        <f>'Fashring Assumptions'!$M$5*'Fashring Assumptions'!$M$7*'Fashring Counterfactual'!E1224</f>
        <v>60.746615049449588</v>
      </c>
      <c r="L1224" s="58">
        <f t="shared" si="135"/>
        <v>60.746615049449588</v>
      </c>
    </row>
    <row r="1225" spans="1:12" x14ac:dyDescent="0.3">
      <c r="A1225" s="60">
        <v>43593</v>
      </c>
      <c r="B1225" s="15">
        <f t="shared" si="136"/>
        <v>2019</v>
      </c>
      <c r="C1225" s="15">
        <f t="shared" si="137"/>
        <v>5</v>
      </c>
      <c r="D1225" s="15">
        <f t="shared" si="138"/>
        <v>8</v>
      </c>
      <c r="E1225" s="64">
        <f t="shared" si="140"/>
        <v>4759.0958720211465</v>
      </c>
      <c r="F1225" s="15">
        <f>IF(E1224&gt;'Fashring Assumptions'!$Q$13,0,'Fashring Assumptions'!$Q$12)</f>
        <v>4292.1500312299531</v>
      </c>
      <c r="G1225" s="15">
        <v>505</v>
      </c>
      <c r="H1225" s="15">
        <f t="shared" si="134"/>
        <v>1</v>
      </c>
      <c r="I1225" s="15">
        <f t="shared" si="139"/>
        <v>1000</v>
      </c>
      <c r="J1225" s="58">
        <f>'Fashring Assumptions'!$M$7*'Fashring Counterfactual'!F1225</f>
        <v>10730.375078074883</v>
      </c>
      <c r="K1225" s="58">
        <f>'Fashring Assumptions'!$M$5*'Fashring Assumptions'!$M$7*'Fashring Counterfactual'!E1225</f>
        <v>297.44349200132166</v>
      </c>
      <c r="L1225" s="58">
        <f t="shared" si="135"/>
        <v>12027.818570076204</v>
      </c>
    </row>
    <row r="1226" spans="1:12" x14ac:dyDescent="0.3">
      <c r="A1226" s="60">
        <v>43594</v>
      </c>
      <c r="B1226" s="15">
        <f t="shared" si="136"/>
        <v>2019</v>
      </c>
      <c r="C1226" s="15">
        <f t="shared" si="137"/>
        <v>5</v>
      </c>
      <c r="D1226" s="15">
        <f t="shared" si="138"/>
        <v>9</v>
      </c>
      <c r="E1226" s="64">
        <f t="shared" si="140"/>
        <v>4187.0958720211465</v>
      </c>
      <c r="F1226" s="15">
        <f>IF(E1225&gt;'Fashring Assumptions'!$Q$13,0,'Fashring Assumptions'!$Q$12)</f>
        <v>0</v>
      </c>
      <c r="G1226" s="15">
        <v>572</v>
      </c>
      <c r="H1226" s="15">
        <f t="shared" si="134"/>
        <v>0</v>
      </c>
      <c r="I1226" s="15">
        <f t="shared" si="139"/>
        <v>0</v>
      </c>
      <c r="J1226" s="58">
        <f>'Fashring Assumptions'!$M$7*'Fashring Counterfactual'!F1226</f>
        <v>0</v>
      </c>
      <c r="K1226" s="58">
        <f>'Fashring Assumptions'!$M$5*'Fashring Assumptions'!$M$7*'Fashring Counterfactual'!E1226</f>
        <v>261.69349200132166</v>
      </c>
      <c r="L1226" s="58">
        <f t="shared" si="135"/>
        <v>261.69349200132166</v>
      </c>
    </row>
    <row r="1227" spans="1:12" x14ac:dyDescent="0.3">
      <c r="A1227" s="60">
        <v>43595</v>
      </c>
      <c r="B1227" s="15">
        <f t="shared" si="136"/>
        <v>2019</v>
      </c>
      <c r="C1227" s="15">
        <f t="shared" si="137"/>
        <v>5</v>
      </c>
      <c r="D1227" s="15">
        <f t="shared" si="138"/>
        <v>10</v>
      </c>
      <c r="E1227" s="64">
        <f t="shared" si="140"/>
        <v>3605.0958720211465</v>
      </c>
      <c r="F1227" s="15">
        <f>IF(E1226&gt;'Fashring Assumptions'!$Q$13,0,'Fashring Assumptions'!$Q$12)</f>
        <v>0</v>
      </c>
      <c r="G1227" s="15">
        <v>582</v>
      </c>
      <c r="H1227" s="15">
        <f t="shared" si="134"/>
        <v>0</v>
      </c>
      <c r="I1227" s="15">
        <f t="shared" si="139"/>
        <v>0</v>
      </c>
      <c r="J1227" s="58">
        <f>'Fashring Assumptions'!$M$7*'Fashring Counterfactual'!F1227</f>
        <v>0</v>
      </c>
      <c r="K1227" s="58">
        <f>'Fashring Assumptions'!$M$5*'Fashring Assumptions'!$M$7*'Fashring Counterfactual'!E1227</f>
        <v>225.31849200132166</v>
      </c>
      <c r="L1227" s="58">
        <f t="shared" si="135"/>
        <v>225.31849200132166</v>
      </c>
    </row>
    <row r="1228" spans="1:12" x14ac:dyDescent="0.3">
      <c r="A1228" s="60">
        <v>43596</v>
      </c>
      <c r="B1228" s="15">
        <f t="shared" si="136"/>
        <v>2019</v>
      </c>
      <c r="C1228" s="15">
        <f t="shared" si="137"/>
        <v>5</v>
      </c>
      <c r="D1228" s="15">
        <f t="shared" si="138"/>
        <v>11</v>
      </c>
      <c r="E1228" s="64">
        <f t="shared" si="140"/>
        <v>3083.0958720211465</v>
      </c>
      <c r="F1228" s="15">
        <f>IF(E1227&gt;'Fashring Assumptions'!$Q$13,0,'Fashring Assumptions'!$Q$12)</f>
        <v>0</v>
      </c>
      <c r="G1228" s="15">
        <v>522</v>
      </c>
      <c r="H1228" s="15">
        <f t="shared" si="134"/>
        <v>0</v>
      </c>
      <c r="I1228" s="15">
        <f t="shared" si="139"/>
        <v>0</v>
      </c>
      <c r="J1228" s="58">
        <f>'Fashring Assumptions'!$M$7*'Fashring Counterfactual'!F1228</f>
        <v>0</v>
      </c>
      <c r="K1228" s="58">
        <f>'Fashring Assumptions'!$M$5*'Fashring Assumptions'!$M$7*'Fashring Counterfactual'!E1228</f>
        <v>192.69349200132166</v>
      </c>
      <c r="L1228" s="58">
        <f t="shared" si="135"/>
        <v>192.69349200132166</v>
      </c>
    </row>
    <row r="1229" spans="1:12" x14ac:dyDescent="0.3">
      <c r="A1229" s="60">
        <v>43597</v>
      </c>
      <c r="B1229" s="15">
        <f t="shared" si="136"/>
        <v>2019</v>
      </c>
      <c r="C1229" s="15">
        <f t="shared" si="137"/>
        <v>5</v>
      </c>
      <c r="D1229" s="15">
        <f t="shared" si="138"/>
        <v>12</v>
      </c>
      <c r="E1229" s="64">
        <f t="shared" si="140"/>
        <v>2531.0958720211465</v>
      </c>
      <c r="F1229" s="15">
        <f>IF(E1228&gt;'Fashring Assumptions'!$Q$13,0,'Fashring Assumptions'!$Q$12)</f>
        <v>0</v>
      </c>
      <c r="G1229" s="15">
        <v>552</v>
      </c>
      <c r="H1229" s="15">
        <f t="shared" si="134"/>
        <v>0</v>
      </c>
      <c r="I1229" s="15">
        <f t="shared" si="139"/>
        <v>0</v>
      </c>
      <c r="J1229" s="58">
        <f>'Fashring Assumptions'!$M$7*'Fashring Counterfactual'!F1229</f>
        <v>0</v>
      </c>
      <c r="K1229" s="58">
        <f>'Fashring Assumptions'!$M$5*'Fashring Assumptions'!$M$7*'Fashring Counterfactual'!E1229</f>
        <v>158.19349200132166</v>
      </c>
      <c r="L1229" s="58">
        <f t="shared" si="135"/>
        <v>158.19349200132166</v>
      </c>
    </row>
    <row r="1230" spans="1:12" x14ac:dyDescent="0.3">
      <c r="A1230" s="60">
        <v>43598</v>
      </c>
      <c r="B1230" s="15">
        <f t="shared" si="136"/>
        <v>2019</v>
      </c>
      <c r="C1230" s="15">
        <f t="shared" si="137"/>
        <v>5</v>
      </c>
      <c r="D1230" s="15">
        <f t="shared" si="138"/>
        <v>13</v>
      </c>
      <c r="E1230" s="64">
        <f t="shared" si="140"/>
        <v>1965.0958720211465</v>
      </c>
      <c r="F1230" s="15">
        <f>IF(E1229&gt;'Fashring Assumptions'!$Q$13,0,'Fashring Assumptions'!$Q$12)</f>
        <v>0</v>
      </c>
      <c r="G1230" s="15">
        <v>566</v>
      </c>
      <c r="H1230" s="15">
        <f t="shared" si="134"/>
        <v>0</v>
      </c>
      <c r="I1230" s="15">
        <f t="shared" si="139"/>
        <v>0</v>
      </c>
      <c r="J1230" s="58">
        <f>'Fashring Assumptions'!$M$7*'Fashring Counterfactual'!F1230</f>
        <v>0</v>
      </c>
      <c r="K1230" s="58">
        <f>'Fashring Assumptions'!$M$5*'Fashring Assumptions'!$M$7*'Fashring Counterfactual'!E1230</f>
        <v>122.81849200132166</v>
      </c>
      <c r="L1230" s="58">
        <f t="shared" si="135"/>
        <v>122.81849200132166</v>
      </c>
    </row>
    <row r="1231" spans="1:12" x14ac:dyDescent="0.3">
      <c r="A1231" s="60">
        <v>43599</v>
      </c>
      <c r="B1231" s="15">
        <f t="shared" si="136"/>
        <v>2019</v>
      </c>
      <c r="C1231" s="15">
        <f t="shared" si="137"/>
        <v>5</v>
      </c>
      <c r="D1231" s="15">
        <f t="shared" si="138"/>
        <v>14</v>
      </c>
      <c r="E1231" s="64">
        <f t="shared" si="140"/>
        <v>1359.0958720211465</v>
      </c>
      <c r="F1231" s="15">
        <f>IF(E1230&gt;'Fashring Assumptions'!$Q$13,0,'Fashring Assumptions'!$Q$12)</f>
        <v>0</v>
      </c>
      <c r="G1231" s="15">
        <v>606</v>
      </c>
      <c r="H1231" s="15">
        <f t="shared" si="134"/>
        <v>0</v>
      </c>
      <c r="I1231" s="15">
        <f t="shared" si="139"/>
        <v>0</v>
      </c>
      <c r="J1231" s="58">
        <f>'Fashring Assumptions'!$M$7*'Fashring Counterfactual'!F1231</f>
        <v>0</v>
      </c>
      <c r="K1231" s="58">
        <f>'Fashring Assumptions'!$M$5*'Fashring Assumptions'!$M$7*'Fashring Counterfactual'!E1231</f>
        <v>84.943492001321658</v>
      </c>
      <c r="L1231" s="58">
        <f t="shared" si="135"/>
        <v>84.943492001321658</v>
      </c>
    </row>
    <row r="1232" spans="1:12" x14ac:dyDescent="0.3">
      <c r="A1232" s="60">
        <v>43600</v>
      </c>
      <c r="B1232" s="15">
        <f t="shared" si="136"/>
        <v>2019</v>
      </c>
      <c r="C1232" s="15">
        <f t="shared" si="137"/>
        <v>5</v>
      </c>
      <c r="D1232" s="15">
        <f t="shared" si="138"/>
        <v>15</v>
      </c>
      <c r="E1232" s="64">
        <f t="shared" si="140"/>
        <v>765.09587202114653</v>
      </c>
      <c r="F1232" s="15">
        <f>IF(E1231&gt;'Fashring Assumptions'!$Q$13,0,'Fashring Assumptions'!$Q$12)</f>
        <v>0</v>
      </c>
      <c r="G1232" s="15">
        <v>594</v>
      </c>
      <c r="H1232" s="15">
        <f t="shared" si="134"/>
        <v>0</v>
      </c>
      <c r="I1232" s="15">
        <f t="shared" si="139"/>
        <v>0</v>
      </c>
      <c r="J1232" s="58">
        <f>'Fashring Assumptions'!$M$7*'Fashring Counterfactual'!F1232</f>
        <v>0</v>
      </c>
      <c r="K1232" s="58">
        <f>'Fashring Assumptions'!$M$5*'Fashring Assumptions'!$M$7*'Fashring Counterfactual'!E1232</f>
        <v>47.818492001321658</v>
      </c>
      <c r="L1232" s="58">
        <f t="shared" si="135"/>
        <v>47.818492001321658</v>
      </c>
    </row>
    <row r="1233" spans="1:12" x14ac:dyDescent="0.3">
      <c r="A1233" s="60">
        <v>43601</v>
      </c>
      <c r="B1233" s="15">
        <f t="shared" si="136"/>
        <v>2019</v>
      </c>
      <c r="C1233" s="15">
        <f t="shared" si="137"/>
        <v>5</v>
      </c>
      <c r="D1233" s="15">
        <f t="shared" si="138"/>
        <v>16</v>
      </c>
      <c r="E1233" s="64">
        <f t="shared" si="140"/>
        <v>4533.2459032510997</v>
      </c>
      <c r="F1233" s="15">
        <f>IF(E1232&gt;'Fashring Assumptions'!$Q$13,0,'Fashring Assumptions'!$Q$12)</f>
        <v>4292.1500312299531</v>
      </c>
      <c r="G1233" s="15">
        <v>524</v>
      </c>
      <c r="H1233" s="15">
        <f t="shared" si="134"/>
        <v>1</v>
      </c>
      <c r="I1233" s="15">
        <f t="shared" si="139"/>
        <v>1000</v>
      </c>
      <c r="J1233" s="58">
        <f>'Fashring Assumptions'!$M$7*'Fashring Counterfactual'!F1233</f>
        <v>10730.375078074883</v>
      </c>
      <c r="K1233" s="58">
        <f>'Fashring Assumptions'!$M$5*'Fashring Assumptions'!$M$7*'Fashring Counterfactual'!E1233</f>
        <v>283.32786895319373</v>
      </c>
      <c r="L1233" s="58">
        <f t="shared" si="135"/>
        <v>12013.702947028078</v>
      </c>
    </row>
    <row r="1234" spans="1:12" x14ac:dyDescent="0.3">
      <c r="A1234" s="60">
        <v>43602</v>
      </c>
      <c r="B1234" s="15">
        <f t="shared" si="136"/>
        <v>2019</v>
      </c>
      <c r="C1234" s="15">
        <f t="shared" si="137"/>
        <v>5</v>
      </c>
      <c r="D1234" s="15">
        <f t="shared" si="138"/>
        <v>17</v>
      </c>
      <c r="E1234" s="64">
        <f t="shared" si="140"/>
        <v>3942.2459032510997</v>
      </c>
      <c r="F1234" s="15">
        <f>IF(E1233&gt;'Fashring Assumptions'!$Q$13,0,'Fashring Assumptions'!$Q$12)</f>
        <v>0</v>
      </c>
      <c r="G1234" s="15">
        <v>591</v>
      </c>
      <c r="H1234" s="15">
        <f t="shared" si="134"/>
        <v>0</v>
      </c>
      <c r="I1234" s="15">
        <f t="shared" si="139"/>
        <v>0</v>
      </c>
      <c r="J1234" s="58">
        <f>'Fashring Assumptions'!$M$7*'Fashring Counterfactual'!F1234</f>
        <v>0</v>
      </c>
      <c r="K1234" s="58">
        <f>'Fashring Assumptions'!$M$5*'Fashring Assumptions'!$M$7*'Fashring Counterfactual'!E1234</f>
        <v>246.39036895319373</v>
      </c>
      <c r="L1234" s="58">
        <f t="shared" si="135"/>
        <v>246.39036895319373</v>
      </c>
    </row>
    <row r="1235" spans="1:12" x14ac:dyDescent="0.3">
      <c r="A1235" s="60">
        <v>43603</v>
      </c>
      <c r="B1235" s="15">
        <f t="shared" si="136"/>
        <v>2019</v>
      </c>
      <c r="C1235" s="15">
        <f t="shared" si="137"/>
        <v>5</v>
      </c>
      <c r="D1235" s="15">
        <f t="shared" si="138"/>
        <v>18</v>
      </c>
      <c r="E1235" s="64">
        <f t="shared" si="140"/>
        <v>3310.2459032510997</v>
      </c>
      <c r="F1235" s="15">
        <f>IF(E1234&gt;'Fashring Assumptions'!$Q$13,0,'Fashring Assumptions'!$Q$12)</f>
        <v>0</v>
      </c>
      <c r="G1235" s="15">
        <v>632</v>
      </c>
      <c r="H1235" s="15">
        <f t="shared" si="134"/>
        <v>0</v>
      </c>
      <c r="I1235" s="15">
        <f t="shared" si="139"/>
        <v>0</v>
      </c>
      <c r="J1235" s="58">
        <f>'Fashring Assumptions'!$M$7*'Fashring Counterfactual'!F1235</f>
        <v>0</v>
      </c>
      <c r="K1235" s="58">
        <f>'Fashring Assumptions'!$M$5*'Fashring Assumptions'!$M$7*'Fashring Counterfactual'!E1235</f>
        <v>206.89036895319373</v>
      </c>
      <c r="L1235" s="58">
        <f t="shared" si="135"/>
        <v>206.89036895319373</v>
      </c>
    </row>
    <row r="1236" spans="1:12" x14ac:dyDescent="0.3">
      <c r="A1236" s="60">
        <v>43604</v>
      </c>
      <c r="B1236" s="15">
        <f t="shared" si="136"/>
        <v>2019</v>
      </c>
      <c r="C1236" s="15">
        <f t="shared" si="137"/>
        <v>5</v>
      </c>
      <c r="D1236" s="15">
        <f t="shared" si="138"/>
        <v>19</v>
      </c>
      <c r="E1236" s="64">
        <f t="shared" si="140"/>
        <v>2757.2459032510997</v>
      </c>
      <c r="F1236" s="15">
        <f>IF(E1235&gt;'Fashring Assumptions'!$Q$13,0,'Fashring Assumptions'!$Q$12)</f>
        <v>0</v>
      </c>
      <c r="G1236" s="15">
        <v>553</v>
      </c>
      <c r="H1236" s="15">
        <f t="shared" si="134"/>
        <v>0</v>
      </c>
      <c r="I1236" s="15">
        <f t="shared" si="139"/>
        <v>0</v>
      </c>
      <c r="J1236" s="58">
        <f>'Fashring Assumptions'!$M$7*'Fashring Counterfactual'!F1236</f>
        <v>0</v>
      </c>
      <c r="K1236" s="58">
        <f>'Fashring Assumptions'!$M$5*'Fashring Assumptions'!$M$7*'Fashring Counterfactual'!E1236</f>
        <v>172.32786895319373</v>
      </c>
      <c r="L1236" s="58">
        <f t="shared" si="135"/>
        <v>172.32786895319373</v>
      </c>
    </row>
    <row r="1237" spans="1:12" x14ac:dyDescent="0.3">
      <c r="A1237" s="60">
        <v>43605</v>
      </c>
      <c r="B1237" s="15">
        <f t="shared" si="136"/>
        <v>2019</v>
      </c>
      <c r="C1237" s="15">
        <f t="shared" si="137"/>
        <v>5</v>
      </c>
      <c r="D1237" s="15">
        <f t="shared" si="138"/>
        <v>20</v>
      </c>
      <c r="E1237" s="64">
        <f t="shared" si="140"/>
        <v>2131.2459032510997</v>
      </c>
      <c r="F1237" s="15">
        <f>IF(E1236&gt;'Fashring Assumptions'!$Q$13,0,'Fashring Assumptions'!$Q$12)</f>
        <v>0</v>
      </c>
      <c r="G1237" s="15">
        <v>626</v>
      </c>
      <c r="H1237" s="15">
        <f t="shared" si="134"/>
        <v>0</v>
      </c>
      <c r="I1237" s="15">
        <f t="shared" si="139"/>
        <v>0</v>
      </c>
      <c r="J1237" s="58">
        <f>'Fashring Assumptions'!$M$7*'Fashring Counterfactual'!F1237</f>
        <v>0</v>
      </c>
      <c r="K1237" s="58">
        <f>'Fashring Assumptions'!$M$5*'Fashring Assumptions'!$M$7*'Fashring Counterfactual'!E1237</f>
        <v>133.20286895319373</v>
      </c>
      <c r="L1237" s="58">
        <f t="shared" si="135"/>
        <v>133.20286895319373</v>
      </c>
    </row>
    <row r="1238" spans="1:12" x14ac:dyDescent="0.3">
      <c r="A1238" s="60">
        <v>43606</v>
      </c>
      <c r="B1238" s="15">
        <f t="shared" si="136"/>
        <v>2019</v>
      </c>
      <c r="C1238" s="15">
        <f t="shared" si="137"/>
        <v>5</v>
      </c>
      <c r="D1238" s="15">
        <f t="shared" si="138"/>
        <v>21</v>
      </c>
      <c r="E1238" s="64">
        <f t="shared" si="140"/>
        <v>1495.2459032510997</v>
      </c>
      <c r="F1238" s="15">
        <f>IF(E1237&gt;'Fashring Assumptions'!$Q$13,0,'Fashring Assumptions'!$Q$12)</f>
        <v>0</v>
      </c>
      <c r="G1238" s="15">
        <v>636</v>
      </c>
      <c r="H1238" s="15">
        <f t="shared" si="134"/>
        <v>0</v>
      </c>
      <c r="I1238" s="15">
        <f t="shared" si="139"/>
        <v>0</v>
      </c>
      <c r="J1238" s="58">
        <f>'Fashring Assumptions'!$M$7*'Fashring Counterfactual'!F1238</f>
        <v>0</v>
      </c>
      <c r="K1238" s="58">
        <f>'Fashring Assumptions'!$M$5*'Fashring Assumptions'!$M$7*'Fashring Counterfactual'!E1238</f>
        <v>93.452868953193729</v>
      </c>
      <c r="L1238" s="58">
        <f t="shared" si="135"/>
        <v>93.452868953193729</v>
      </c>
    </row>
    <row r="1239" spans="1:12" x14ac:dyDescent="0.3">
      <c r="A1239" s="60">
        <v>43607</v>
      </c>
      <c r="B1239" s="15">
        <f t="shared" si="136"/>
        <v>2019</v>
      </c>
      <c r="C1239" s="15">
        <f t="shared" si="137"/>
        <v>5</v>
      </c>
      <c r="D1239" s="15">
        <f t="shared" si="138"/>
        <v>22</v>
      </c>
      <c r="E1239" s="64">
        <f t="shared" si="140"/>
        <v>979.24590325109966</v>
      </c>
      <c r="F1239" s="15">
        <f>IF(E1238&gt;'Fashring Assumptions'!$Q$13,0,'Fashring Assumptions'!$Q$12)</f>
        <v>0</v>
      </c>
      <c r="G1239" s="15">
        <v>516</v>
      </c>
      <c r="H1239" s="15">
        <f t="shared" si="134"/>
        <v>0</v>
      </c>
      <c r="I1239" s="15">
        <f t="shared" si="139"/>
        <v>0</v>
      </c>
      <c r="J1239" s="58">
        <f>'Fashring Assumptions'!$M$7*'Fashring Counterfactual'!F1239</f>
        <v>0</v>
      </c>
      <c r="K1239" s="58">
        <f>'Fashring Assumptions'!$M$5*'Fashring Assumptions'!$M$7*'Fashring Counterfactual'!E1239</f>
        <v>61.202868953193729</v>
      </c>
      <c r="L1239" s="58">
        <f t="shared" si="135"/>
        <v>61.202868953193729</v>
      </c>
    </row>
    <row r="1240" spans="1:12" x14ac:dyDescent="0.3">
      <c r="A1240" s="60">
        <v>43608</v>
      </c>
      <c r="B1240" s="15">
        <f t="shared" si="136"/>
        <v>2019</v>
      </c>
      <c r="C1240" s="15">
        <f t="shared" si="137"/>
        <v>5</v>
      </c>
      <c r="D1240" s="15">
        <f t="shared" si="138"/>
        <v>23</v>
      </c>
      <c r="E1240" s="64">
        <f t="shared" si="140"/>
        <v>4644.3959344810528</v>
      </c>
      <c r="F1240" s="15">
        <f>IF(E1239&gt;'Fashring Assumptions'!$Q$13,0,'Fashring Assumptions'!$Q$12)</f>
        <v>4292.1500312299531</v>
      </c>
      <c r="G1240" s="15">
        <v>627</v>
      </c>
      <c r="H1240" s="15">
        <f t="shared" si="134"/>
        <v>1</v>
      </c>
      <c r="I1240" s="15">
        <f t="shared" si="139"/>
        <v>1000</v>
      </c>
      <c r="J1240" s="58">
        <f>'Fashring Assumptions'!$M$7*'Fashring Counterfactual'!F1240</f>
        <v>10730.375078074883</v>
      </c>
      <c r="K1240" s="58">
        <f>'Fashring Assumptions'!$M$5*'Fashring Assumptions'!$M$7*'Fashring Counterfactual'!E1240</f>
        <v>290.2747459050658</v>
      </c>
      <c r="L1240" s="58">
        <f t="shared" si="135"/>
        <v>12020.649823979949</v>
      </c>
    </row>
    <row r="1241" spans="1:12" x14ac:dyDescent="0.3">
      <c r="A1241" s="60">
        <v>43609</v>
      </c>
      <c r="B1241" s="15">
        <f t="shared" si="136"/>
        <v>2019</v>
      </c>
      <c r="C1241" s="15">
        <f t="shared" si="137"/>
        <v>5</v>
      </c>
      <c r="D1241" s="15">
        <f t="shared" si="138"/>
        <v>24</v>
      </c>
      <c r="E1241" s="64">
        <f t="shared" si="140"/>
        <v>4053.3959344810528</v>
      </c>
      <c r="F1241" s="15">
        <f>IF(E1240&gt;'Fashring Assumptions'!$Q$13,0,'Fashring Assumptions'!$Q$12)</f>
        <v>0</v>
      </c>
      <c r="G1241" s="15">
        <v>591</v>
      </c>
      <c r="H1241" s="15">
        <f t="shared" si="134"/>
        <v>0</v>
      </c>
      <c r="I1241" s="15">
        <f t="shared" si="139"/>
        <v>0</v>
      </c>
      <c r="J1241" s="58">
        <f>'Fashring Assumptions'!$M$7*'Fashring Counterfactual'!F1241</f>
        <v>0</v>
      </c>
      <c r="K1241" s="58">
        <f>'Fashring Assumptions'!$M$5*'Fashring Assumptions'!$M$7*'Fashring Counterfactual'!E1241</f>
        <v>253.3372459050658</v>
      </c>
      <c r="L1241" s="58">
        <f t="shared" si="135"/>
        <v>253.3372459050658</v>
      </c>
    </row>
    <row r="1242" spans="1:12" x14ac:dyDescent="0.3">
      <c r="A1242" s="60">
        <v>43610</v>
      </c>
      <c r="B1242" s="15">
        <f t="shared" si="136"/>
        <v>2019</v>
      </c>
      <c r="C1242" s="15">
        <f t="shared" si="137"/>
        <v>5</v>
      </c>
      <c r="D1242" s="15">
        <f t="shared" si="138"/>
        <v>25</v>
      </c>
      <c r="E1242" s="64">
        <f t="shared" si="140"/>
        <v>3520.3959344810528</v>
      </c>
      <c r="F1242" s="15">
        <f>IF(E1241&gt;'Fashring Assumptions'!$Q$13,0,'Fashring Assumptions'!$Q$12)</f>
        <v>0</v>
      </c>
      <c r="G1242" s="15">
        <v>533</v>
      </c>
      <c r="H1242" s="15">
        <f t="shared" si="134"/>
        <v>0</v>
      </c>
      <c r="I1242" s="15">
        <f t="shared" si="139"/>
        <v>0</v>
      </c>
      <c r="J1242" s="58">
        <f>'Fashring Assumptions'!$M$7*'Fashring Counterfactual'!F1242</f>
        <v>0</v>
      </c>
      <c r="K1242" s="58">
        <f>'Fashring Assumptions'!$M$5*'Fashring Assumptions'!$M$7*'Fashring Counterfactual'!E1242</f>
        <v>220.0247459050658</v>
      </c>
      <c r="L1242" s="58">
        <f t="shared" si="135"/>
        <v>220.0247459050658</v>
      </c>
    </row>
    <row r="1243" spans="1:12" x14ac:dyDescent="0.3">
      <c r="A1243" s="60">
        <v>43611</v>
      </c>
      <c r="B1243" s="15">
        <f t="shared" si="136"/>
        <v>2019</v>
      </c>
      <c r="C1243" s="15">
        <f t="shared" si="137"/>
        <v>5</v>
      </c>
      <c r="D1243" s="15">
        <f t="shared" si="138"/>
        <v>26</v>
      </c>
      <c r="E1243" s="64">
        <f t="shared" si="140"/>
        <v>2952.3959344810528</v>
      </c>
      <c r="F1243" s="15">
        <f>IF(E1242&gt;'Fashring Assumptions'!$Q$13,0,'Fashring Assumptions'!$Q$12)</f>
        <v>0</v>
      </c>
      <c r="G1243" s="15">
        <v>568</v>
      </c>
      <c r="H1243" s="15">
        <f t="shared" si="134"/>
        <v>0</v>
      </c>
      <c r="I1243" s="15">
        <f t="shared" si="139"/>
        <v>0</v>
      </c>
      <c r="J1243" s="58">
        <f>'Fashring Assumptions'!$M$7*'Fashring Counterfactual'!F1243</f>
        <v>0</v>
      </c>
      <c r="K1243" s="58">
        <f>'Fashring Assumptions'!$M$5*'Fashring Assumptions'!$M$7*'Fashring Counterfactual'!E1243</f>
        <v>184.5247459050658</v>
      </c>
      <c r="L1243" s="58">
        <f t="shared" si="135"/>
        <v>184.5247459050658</v>
      </c>
    </row>
    <row r="1244" spans="1:12" x14ac:dyDescent="0.3">
      <c r="A1244" s="60">
        <v>43612</v>
      </c>
      <c r="B1244" s="15">
        <f t="shared" si="136"/>
        <v>2019</v>
      </c>
      <c r="C1244" s="15">
        <f t="shared" si="137"/>
        <v>5</v>
      </c>
      <c r="D1244" s="15">
        <f t="shared" si="138"/>
        <v>27</v>
      </c>
      <c r="E1244" s="64">
        <f t="shared" si="140"/>
        <v>2357.3959344810528</v>
      </c>
      <c r="F1244" s="15">
        <f>IF(E1243&gt;'Fashring Assumptions'!$Q$13,0,'Fashring Assumptions'!$Q$12)</f>
        <v>0</v>
      </c>
      <c r="G1244" s="15">
        <v>595</v>
      </c>
      <c r="H1244" s="15">
        <f t="shared" si="134"/>
        <v>0</v>
      </c>
      <c r="I1244" s="15">
        <f t="shared" si="139"/>
        <v>0</v>
      </c>
      <c r="J1244" s="58">
        <f>'Fashring Assumptions'!$M$7*'Fashring Counterfactual'!F1244</f>
        <v>0</v>
      </c>
      <c r="K1244" s="58">
        <f>'Fashring Assumptions'!$M$5*'Fashring Assumptions'!$M$7*'Fashring Counterfactual'!E1244</f>
        <v>147.3372459050658</v>
      </c>
      <c r="L1244" s="58">
        <f t="shared" si="135"/>
        <v>147.3372459050658</v>
      </c>
    </row>
    <row r="1245" spans="1:12" x14ac:dyDescent="0.3">
      <c r="A1245" s="60">
        <v>43613</v>
      </c>
      <c r="B1245" s="15">
        <f t="shared" si="136"/>
        <v>2019</v>
      </c>
      <c r="C1245" s="15">
        <f t="shared" si="137"/>
        <v>5</v>
      </c>
      <c r="D1245" s="15">
        <f t="shared" si="138"/>
        <v>28</v>
      </c>
      <c r="E1245" s="64">
        <f t="shared" si="140"/>
        <v>1815.3959344810528</v>
      </c>
      <c r="F1245" s="15">
        <f>IF(E1244&gt;'Fashring Assumptions'!$Q$13,0,'Fashring Assumptions'!$Q$12)</f>
        <v>0</v>
      </c>
      <c r="G1245" s="15">
        <v>542</v>
      </c>
      <c r="H1245" s="15">
        <f t="shared" ref="H1245:H1308" si="141">IF(F1245&gt;0,1,0)</f>
        <v>0</v>
      </c>
      <c r="I1245" s="15">
        <f t="shared" si="139"/>
        <v>0</v>
      </c>
      <c r="J1245" s="58">
        <f>'Fashring Assumptions'!$M$7*'Fashring Counterfactual'!F1245</f>
        <v>0</v>
      </c>
      <c r="K1245" s="58">
        <f>'Fashring Assumptions'!$M$5*'Fashring Assumptions'!$M$7*'Fashring Counterfactual'!E1245</f>
        <v>113.4622459050658</v>
      </c>
      <c r="L1245" s="58">
        <f t="shared" ref="L1245:L1308" si="142">SUM(I1245:K1245)</f>
        <v>113.4622459050658</v>
      </c>
    </row>
    <row r="1246" spans="1:12" x14ac:dyDescent="0.3">
      <c r="A1246" s="60">
        <v>43614</v>
      </c>
      <c r="B1246" s="15">
        <f t="shared" si="136"/>
        <v>2019</v>
      </c>
      <c r="C1246" s="15">
        <f t="shared" si="137"/>
        <v>5</v>
      </c>
      <c r="D1246" s="15">
        <f t="shared" si="138"/>
        <v>29</v>
      </c>
      <c r="E1246" s="64">
        <f t="shared" si="140"/>
        <v>1278.3959344810528</v>
      </c>
      <c r="F1246" s="15">
        <f>IF(E1245&gt;'Fashring Assumptions'!$Q$13,0,'Fashring Assumptions'!$Q$12)</f>
        <v>0</v>
      </c>
      <c r="G1246" s="15">
        <v>537</v>
      </c>
      <c r="H1246" s="15">
        <f t="shared" si="141"/>
        <v>0</v>
      </c>
      <c r="I1246" s="15">
        <f t="shared" si="139"/>
        <v>0</v>
      </c>
      <c r="J1246" s="58">
        <f>'Fashring Assumptions'!$M$7*'Fashring Counterfactual'!F1246</f>
        <v>0</v>
      </c>
      <c r="K1246" s="58">
        <f>'Fashring Assumptions'!$M$5*'Fashring Assumptions'!$M$7*'Fashring Counterfactual'!E1246</f>
        <v>79.899745905065799</v>
      </c>
      <c r="L1246" s="58">
        <f t="shared" si="142"/>
        <v>79.899745905065799</v>
      </c>
    </row>
    <row r="1247" spans="1:12" x14ac:dyDescent="0.3">
      <c r="A1247" s="60">
        <v>43615</v>
      </c>
      <c r="B1247" s="15">
        <f t="shared" si="136"/>
        <v>2019</v>
      </c>
      <c r="C1247" s="15">
        <f t="shared" si="137"/>
        <v>5</v>
      </c>
      <c r="D1247" s="15">
        <f t="shared" si="138"/>
        <v>30</v>
      </c>
      <c r="E1247" s="64">
        <f t="shared" si="140"/>
        <v>4954.5459657110059</v>
      </c>
      <c r="F1247" s="15">
        <f>IF(E1246&gt;'Fashring Assumptions'!$Q$13,0,'Fashring Assumptions'!$Q$12)</f>
        <v>4292.1500312299531</v>
      </c>
      <c r="G1247" s="15">
        <v>616</v>
      </c>
      <c r="H1247" s="15">
        <f t="shared" si="141"/>
        <v>1</v>
      </c>
      <c r="I1247" s="15">
        <f t="shared" si="139"/>
        <v>1000</v>
      </c>
      <c r="J1247" s="58">
        <f>'Fashring Assumptions'!$M$7*'Fashring Counterfactual'!F1247</f>
        <v>10730.375078074883</v>
      </c>
      <c r="K1247" s="58">
        <f>'Fashring Assumptions'!$M$5*'Fashring Assumptions'!$M$7*'Fashring Counterfactual'!E1247</f>
        <v>309.65912285693787</v>
      </c>
      <c r="L1247" s="58">
        <f t="shared" si="142"/>
        <v>12040.034200931821</v>
      </c>
    </row>
    <row r="1248" spans="1:12" x14ac:dyDescent="0.3">
      <c r="A1248" s="60">
        <v>43616</v>
      </c>
      <c r="B1248" s="15">
        <f t="shared" si="136"/>
        <v>2019</v>
      </c>
      <c r="C1248" s="15">
        <f t="shared" si="137"/>
        <v>5</v>
      </c>
      <c r="D1248" s="15">
        <f t="shared" si="138"/>
        <v>31</v>
      </c>
      <c r="E1248" s="64">
        <f t="shared" si="140"/>
        <v>4396.5459657110059</v>
      </c>
      <c r="F1248" s="15">
        <f>IF(E1247&gt;'Fashring Assumptions'!$Q$13,0,'Fashring Assumptions'!$Q$12)</f>
        <v>0</v>
      </c>
      <c r="G1248" s="15">
        <v>558</v>
      </c>
      <c r="H1248" s="15">
        <f t="shared" si="141"/>
        <v>0</v>
      </c>
      <c r="I1248" s="15">
        <f t="shared" si="139"/>
        <v>0</v>
      </c>
      <c r="J1248" s="58">
        <f>'Fashring Assumptions'!$M$7*'Fashring Counterfactual'!F1248</f>
        <v>0</v>
      </c>
      <c r="K1248" s="58">
        <f>'Fashring Assumptions'!$M$5*'Fashring Assumptions'!$M$7*'Fashring Counterfactual'!E1248</f>
        <v>274.78412285693787</v>
      </c>
      <c r="L1248" s="58">
        <f t="shared" si="142"/>
        <v>274.78412285693787</v>
      </c>
    </row>
    <row r="1249" spans="1:12" x14ac:dyDescent="0.3">
      <c r="A1249" s="60">
        <v>43617</v>
      </c>
      <c r="B1249" s="15">
        <f t="shared" si="136"/>
        <v>2019</v>
      </c>
      <c r="C1249" s="15">
        <f t="shared" si="137"/>
        <v>6</v>
      </c>
      <c r="D1249" s="15">
        <f t="shared" si="138"/>
        <v>1</v>
      </c>
      <c r="E1249" s="64">
        <f t="shared" si="140"/>
        <v>3802.5459657110059</v>
      </c>
      <c r="F1249" s="15">
        <f>IF(E1248&gt;'Fashring Assumptions'!$Q$13,0,'Fashring Assumptions'!$Q$12)</f>
        <v>0</v>
      </c>
      <c r="G1249" s="15">
        <v>594</v>
      </c>
      <c r="H1249" s="15">
        <f t="shared" si="141"/>
        <v>0</v>
      </c>
      <c r="I1249" s="15">
        <f t="shared" si="139"/>
        <v>0</v>
      </c>
      <c r="J1249" s="58">
        <f>'Fashring Assumptions'!$M$7*'Fashring Counterfactual'!F1249</f>
        <v>0</v>
      </c>
      <c r="K1249" s="58">
        <f>'Fashring Assumptions'!$M$5*'Fashring Assumptions'!$M$7*'Fashring Counterfactual'!E1249</f>
        <v>237.65912285693787</v>
      </c>
      <c r="L1249" s="58">
        <f t="shared" si="142"/>
        <v>237.65912285693787</v>
      </c>
    </row>
    <row r="1250" spans="1:12" x14ac:dyDescent="0.3">
      <c r="A1250" s="60">
        <v>43618</v>
      </c>
      <c r="B1250" s="15">
        <f t="shared" si="136"/>
        <v>2019</v>
      </c>
      <c r="C1250" s="15">
        <f t="shared" si="137"/>
        <v>6</v>
      </c>
      <c r="D1250" s="15">
        <f t="shared" si="138"/>
        <v>2</v>
      </c>
      <c r="E1250" s="64">
        <f t="shared" si="140"/>
        <v>3160.5459657110059</v>
      </c>
      <c r="F1250" s="15">
        <f>IF(E1249&gt;'Fashring Assumptions'!$Q$13,0,'Fashring Assumptions'!$Q$12)</f>
        <v>0</v>
      </c>
      <c r="G1250" s="15">
        <v>642</v>
      </c>
      <c r="H1250" s="15">
        <f t="shared" si="141"/>
        <v>0</v>
      </c>
      <c r="I1250" s="15">
        <f t="shared" si="139"/>
        <v>0</v>
      </c>
      <c r="J1250" s="58">
        <f>'Fashring Assumptions'!$M$7*'Fashring Counterfactual'!F1250</f>
        <v>0</v>
      </c>
      <c r="K1250" s="58">
        <f>'Fashring Assumptions'!$M$5*'Fashring Assumptions'!$M$7*'Fashring Counterfactual'!E1250</f>
        <v>197.53412285693787</v>
      </c>
      <c r="L1250" s="58">
        <f t="shared" si="142"/>
        <v>197.53412285693787</v>
      </c>
    </row>
    <row r="1251" spans="1:12" x14ac:dyDescent="0.3">
      <c r="A1251" s="60">
        <v>43619</v>
      </c>
      <c r="B1251" s="15">
        <f t="shared" si="136"/>
        <v>2019</v>
      </c>
      <c r="C1251" s="15">
        <f t="shared" si="137"/>
        <v>6</v>
      </c>
      <c r="D1251" s="15">
        <f t="shared" si="138"/>
        <v>3</v>
      </c>
      <c r="E1251" s="64">
        <f t="shared" si="140"/>
        <v>2594.5459657110059</v>
      </c>
      <c r="F1251" s="15">
        <f>IF(E1250&gt;'Fashring Assumptions'!$Q$13,0,'Fashring Assumptions'!$Q$12)</f>
        <v>0</v>
      </c>
      <c r="G1251" s="15">
        <v>566</v>
      </c>
      <c r="H1251" s="15">
        <f t="shared" si="141"/>
        <v>0</v>
      </c>
      <c r="I1251" s="15">
        <f t="shared" si="139"/>
        <v>0</v>
      </c>
      <c r="J1251" s="58">
        <f>'Fashring Assumptions'!$M$7*'Fashring Counterfactual'!F1251</f>
        <v>0</v>
      </c>
      <c r="K1251" s="58">
        <f>'Fashring Assumptions'!$M$5*'Fashring Assumptions'!$M$7*'Fashring Counterfactual'!E1251</f>
        <v>162.15912285693787</v>
      </c>
      <c r="L1251" s="58">
        <f t="shared" si="142"/>
        <v>162.15912285693787</v>
      </c>
    </row>
    <row r="1252" spans="1:12" x14ac:dyDescent="0.3">
      <c r="A1252" s="60">
        <v>43620</v>
      </c>
      <c r="B1252" s="15">
        <f t="shared" si="136"/>
        <v>2019</v>
      </c>
      <c r="C1252" s="15">
        <f t="shared" si="137"/>
        <v>6</v>
      </c>
      <c r="D1252" s="15">
        <f t="shared" si="138"/>
        <v>4</v>
      </c>
      <c r="E1252" s="64">
        <f t="shared" si="140"/>
        <v>1985.5459657110059</v>
      </c>
      <c r="F1252" s="15">
        <f>IF(E1251&gt;'Fashring Assumptions'!$Q$13,0,'Fashring Assumptions'!$Q$12)</f>
        <v>0</v>
      </c>
      <c r="G1252" s="15">
        <v>609</v>
      </c>
      <c r="H1252" s="15">
        <f t="shared" si="141"/>
        <v>0</v>
      </c>
      <c r="I1252" s="15">
        <f t="shared" si="139"/>
        <v>0</v>
      </c>
      <c r="J1252" s="58">
        <f>'Fashring Assumptions'!$M$7*'Fashring Counterfactual'!F1252</f>
        <v>0</v>
      </c>
      <c r="K1252" s="58">
        <f>'Fashring Assumptions'!$M$5*'Fashring Assumptions'!$M$7*'Fashring Counterfactual'!E1252</f>
        <v>124.09662285693787</v>
      </c>
      <c r="L1252" s="58">
        <f t="shared" si="142"/>
        <v>124.09662285693787</v>
      </c>
    </row>
    <row r="1253" spans="1:12" x14ac:dyDescent="0.3">
      <c r="A1253" s="60">
        <v>43621</v>
      </c>
      <c r="B1253" s="15">
        <f t="shared" si="136"/>
        <v>2019</v>
      </c>
      <c r="C1253" s="15">
        <f t="shared" si="137"/>
        <v>6</v>
      </c>
      <c r="D1253" s="15">
        <f t="shared" si="138"/>
        <v>5</v>
      </c>
      <c r="E1253" s="64">
        <f t="shared" si="140"/>
        <v>1431.5459657110059</v>
      </c>
      <c r="F1253" s="15">
        <f>IF(E1252&gt;'Fashring Assumptions'!$Q$13,0,'Fashring Assumptions'!$Q$12)</f>
        <v>0</v>
      </c>
      <c r="G1253" s="15">
        <v>554</v>
      </c>
      <c r="H1253" s="15">
        <f t="shared" si="141"/>
        <v>0</v>
      </c>
      <c r="I1253" s="15">
        <f t="shared" si="139"/>
        <v>0</v>
      </c>
      <c r="J1253" s="58">
        <f>'Fashring Assumptions'!$M$7*'Fashring Counterfactual'!F1253</f>
        <v>0</v>
      </c>
      <c r="K1253" s="58">
        <f>'Fashring Assumptions'!$M$5*'Fashring Assumptions'!$M$7*'Fashring Counterfactual'!E1253</f>
        <v>89.47162285693787</v>
      </c>
      <c r="L1253" s="58">
        <f t="shared" si="142"/>
        <v>89.47162285693787</v>
      </c>
    </row>
    <row r="1254" spans="1:12" x14ac:dyDescent="0.3">
      <c r="A1254" s="60">
        <v>43622</v>
      </c>
      <c r="B1254" s="15">
        <f t="shared" si="136"/>
        <v>2019</v>
      </c>
      <c r="C1254" s="15">
        <f t="shared" si="137"/>
        <v>6</v>
      </c>
      <c r="D1254" s="15">
        <f t="shared" si="138"/>
        <v>6</v>
      </c>
      <c r="E1254" s="64">
        <f t="shared" si="140"/>
        <v>804.54596571100592</v>
      </c>
      <c r="F1254" s="15">
        <f>IF(E1253&gt;'Fashring Assumptions'!$Q$13,0,'Fashring Assumptions'!$Q$12)</f>
        <v>0</v>
      </c>
      <c r="G1254" s="15">
        <v>627</v>
      </c>
      <c r="H1254" s="15">
        <f t="shared" si="141"/>
        <v>0</v>
      </c>
      <c r="I1254" s="15">
        <f t="shared" si="139"/>
        <v>0</v>
      </c>
      <c r="J1254" s="58">
        <f>'Fashring Assumptions'!$M$7*'Fashring Counterfactual'!F1254</f>
        <v>0</v>
      </c>
      <c r="K1254" s="58">
        <f>'Fashring Assumptions'!$M$5*'Fashring Assumptions'!$M$7*'Fashring Counterfactual'!E1254</f>
        <v>50.28412285693787</v>
      </c>
      <c r="L1254" s="58">
        <f t="shared" si="142"/>
        <v>50.28412285693787</v>
      </c>
    </row>
    <row r="1255" spans="1:12" x14ac:dyDescent="0.3">
      <c r="A1255" s="60">
        <v>43623</v>
      </c>
      <c r="B1255" s="15">
        <f t="shared" si="136"/>
        <v>2019</v>
      </c>
      <c r="C1255" s="15">
        <f t="shared" si="137"/>
        <v>6</v>
      </c>
      <c r="D1255" s="15">
        <f t="shared" si="138"/>
        <v>7</v>
      </c>
      <c r="E1255" s="64">
        <f t="shared" si="140"/>
        <v>4488.695996940959</v>
      </c>
      <c r="F1255" s="15">
        <f>IF(E1254&gt;'Fashring Assumptions'!$Q$13,0,'Fashring Assumptions'!$Q$12)</f>
        <v>4292.1500312299531</v>
      </c>
      <c r="G1255" s="15">
        <v>608</v>
      </c>
      <c r="H1255" s="15">
        <f t="shared" si="141"/>
        <v>1</v>
      </c>
      <c r="I1255" s="15">
        <f t="shared" si="139"/>
        <v>1000</v>
      </c>
      <c r="J1255" s="58">
        <f>'Fashring Assumptions'!$M$7*'Fashring Counterfactual'!F1255</f>
        <v>10730.375078074883</v>
      </c>
      <c r="K1255" s="58">
        <f>'Fashring Assumptions'!$M$5*'Fashring Assumptions'!$M$7*'Fashring Counterfactual'!E1255</f>
        <v>280.54349980880994</v>
      </c>
      <c r="L1255" s="58">
        <f t="shared" si="142"/>
        <v>12010.918577883693</v>
      </c>
    </row>
    <row r="1256" spans="1:12" x14ac:dyDescent="0.3">
      <c r="A1256" s="60">
        <v>43624</v>
      </c>
      <c r="B1256" s="15">
        <f t="shared" si="136"/>
        <v>2019</v>
      </c>
      <c r="C1256" s="15">
        <f t="shared" si="137"/>
        <v>6</v>
      </c>
      <c r="D1256" s="15">
        <f t="shared" si="138"/>
        <v>8</v>
      </c>
      <c r="E1256" s="64">
        <f t="shared" si="140"/>
        <v>3910.695996940959</v>
      </c>
      <c r="F1256" s="15">
        <f>IF(E1255&gt;'Fashring Assumptions'!$Q$13,0,'Fashring Assumptions'!$Q$12)</f>
        <v>0</v>
      </c>
      <c r="G1256" s="15">
        <v>578</v>
      </c>
      <c r="H1256" s="15">
        <f t="shared" si="141"/>
        <v>0</v>
      </c>
      <c r="I1256" s="15">
        <f t="shared" si="139"/>
        <v>0</v>
      </c>
      <c r="J1256" s="58">
        <f>'Fashring Assumptions'!$M$7*'Fashring Counterfactual'!F1256</f>
        <v>0</v>
      </c>
      <c r="K1256" s="58">
        <f>'Fashring Assumptions'!$M$5*'Fashring Assumptions'!$M$7*'Fashring Counterfactual'!E1256</f>
        <v>244.41849980880994</v>
      </c>
      <c r="L1256" s="58">
        <f t="shared" si="142"/>
        <v>244.41849980880994</v>
      </c>
    </row>
    <row r="1257" spans="1:12" x14ac:dyDescent="0.3">
      <c r="A1257" s="60">
        <v>43625</v>
      </c>
      <c r="B1257" s="15">
        <f t="shared" si="136"/>
        <v>2019</v>
      </c>
      <c r="C1257" s="15">
        <f t="shared" si="137"/>
        <v>6</v>
      </c>
      <c r="D1257" s="15">
        <f t="shared" si="138"/>
        <v>9</v>
      </c>
      <c r="E1257" s="64">
        <f t="shared" si="140"/>
        <v>3380.695996940959</v>
      </c>
      <c r="F1257" s="15">
        <f>IF(E1256&gt;'Fashring Assumptions'!$Q$13,0,'Fashring Assumptions'!$Q$12)</f>
        <v>0</v>
      </c>
      <c r="G1257" s="15">
        <v>530</v>
      </c>
      <c r="H1257" s="15">
        <f t="shared" si="141"/>
        <v>0</v>
      </c>
      <c r="I1257" s="15">
        <f t="shared" si="139"/>
        <v>0</v>
      </c>
      <c r="J1257" s="58">
        <f>'Fashring Assumptions'!$M$7*'Fashring Counterfactual'!F1257</f>
        <v>0</v>
      </c>
      <c r="K1257" s="58">
        <f>'Fashring Assumptions'!$M$5*'Fashring Assumptions'!$M$7*'Fashring Counterfactual'!E1257</f>
        <v>211.29349980880994</v>
      </c>
      <c r="L1257" s="58">
        <f t="shared" si="142"/>
        <v>211.29349980880994</v>
      </c>
    </row>
    <row r="1258" spans="1:12" x14ac:dyDescent="0.3">
      <c r="A1258" s="60">
        <v>43626</v>
      </c>
      <c r="B1258" s="15">
        <f t="shared" si="136"/>
        <v>2019</v>
      </c>
      <c r="C1258" s="15">
        <f t="shared" si="137"/>
        <v>6</v>
      </c>
      <c r="D1258" s="15">
        <f t="shared" si="138"/>
        <v>10</v>
      </c>
      <c r="E1258" s="64">
        <f t="shared" si="140"/>
        <v>2772.695996940959</v>
      </c>
      <c r="F1258" s="15">
        <f>IF(E1257&gt;'Fashring Assumptions'!$Q$13,0,'Fashring Assumptions'!$Q$12)</f>
        <v>0</v>
      </c>
      <c r="G1258" s="15">
        <v>608</v>
      </c>
      <c r="H1258" s="15">
        <f t="shared" si="141"/>
        <v>0</v>
      </c>
      <c r="I1258" s="15">
        <f t="shared" si="139"/>
        <v>0</v>
      </c>
      <c r="J1258" s="58">
        <f>'Fashring Assumptions'!$M$7*'Fashring Counterfactual'!F1258</f>
        <v>0</v>
      </c>
      <c r="K1258" s="58">
        <f>'Fashring Assumptions'!$M$5*'Fashring Assumptions'!$M$7*'Fashring Counterfactual'!E1258</f>
        <v>173.29349980880994</v>
      </c>
      <c r="L1258" s="58">
        <f t="shared" si="142"/>
        <v>173.29349980880994</v>
      </c>
    </row>
    <row r="1259" spans="1:12" x14ac:dyDescent="0.3">
      <c r="A1259" s="60">
        <v>43627</v>
      </c>
      <c r="B1259" s="15">
        <f t="shared" si="136"/>
        <v>2019</v>
      </c>
      <c r="C1259" s="15">
        <f t="shared" si="137"/>
        <v>6</v>
      </c>
      <c r="D1259" s="15">
        <f t="shared" si="138"/>
        <v>11</v>
      </c>
      <c r="E1259" s="64">
        <f t="shared" si="140"/>
        <v>2160.695996940959</v>
      </c>
      <c r="F1259" s="15">
        <f>IF(E1258&gt;'Fashring Assumptions'!$Q$13,0,'Fashring Assumptions'!$Q$12)</f>
        <v>0</v>
      </c>
      <c r="G1259" s="15">
        <v>612</v>
      </c>
      <c r="H1259" s="15">
        <f t="shared" si="141"/>
        <v>0</v>
      </c>
      <c r="I1259" s="15">
        <f t="shared" si="139"/>
        <v>0</v>
      </c>
      <c r="J1259" s="58">
        <f>'Fashring Assumptions'!$M$7*'Fashring Counterfactual'!F1259</f>
        <v>0</v>
      </c>
      <c r="K1259" s="58">
        <f>'Fashring Assumptions'!$M$5*'Fashring Assumptions'!$M$7*'Fashring Counterfactual'!E1259</f>
        <v>135.04349980880994</v>
      </c>
      <c r="L1259" s="58">
        <f t="shared" si="142"/>
        <v>135.04349980880994</v>
      </c>
    </row>
    <row r="1260" spans="1:12" x14ac:dyDescent="0.3">
      <c r="A1260" s="60">
        <v>43628</v>
      </c>
      <c r="B1260" s="15">
        <f t="shared" si="136"/>
        <v>2019</v>
      </c>
      <c r="C1260" s="15">
        <f t="shared" si="137"/>
        <v>6</v>
      </c>
      <c r="D1260" s="15">
        <f t="shared" si="138"/>
        <v>12</v>
      </c>
      <c r="E1260" s="64">
        <f t="shared" si="140"/>
        <v>1504.695996940959</v>
      </c>
      <c r="F1260" s="15">
        <f>IF(E1259&gt;'Fashring Assumptions'!$Q$13,0,'Fashring Assumptions'!$Q$12)</f>
        <v>0</v>
      </c>
      <c r="G1260" s="15">
        <v>656</v>
      </c>
      <c r="H1260" s="15">
        <f t="shared" si="141"/>
        <v>0</v>
      </c>
      <c r="I1260" s="15">
        <f t="shared" si="139"/>
        <v>0</v>
      </c>
      <c r="J1260" s="58">
        <f>'Fashring Assumptions'!$M$7*'Fashring Counterfactual'!F1260</f>
        <v>0</v>
      </c>
      <c r="K1260" s="58">
        <f>'Fashring Assumptions'!$M$5*'Fashring Assumptions'!$M$7*'Fashring Counterfactual'!E1260</f>
        <v>94.043499808809941</v>
      </c>
      <c r="L1260" s="58">
        <f t="shared" si="142"/>
        <v>94.043499808809941</v>
      </c>
    </row>
    <row r="1261" spans="1:12" x14ac:dyDescent="0.3">
      <c r="A1261" s="60">
        <v>43629</v>
      </c>
      <c r="B1261" s="15">
        <f t="shared" si="136"/>
        <v>2019</v>
      </c>
      <c r="C1261" s="15">
        <f t="shared" si="137"/>
        <v>6</v>
      </c>
      <c r="D1261" s="15">
        <f t="shared" si="138"/>
        <v>13</v>
      </c>
      <c r="E1261" s="64">
        <f t="shared" si="140"/>
        <v>973.69599694095905</v>
      </c>
      <c r="F1261" s="15">
        <f>IF(E1260&gt;'Fashring Assumptions'!$Q$13,0,'Fashring Assumptions'!$Q$12)</f>
        <v>0</v>
      </c>
      <c r="G1261" s="15">
        <v>531</v>
      </c>
      <c r="H1261" s="15">
        <f t="shared" si="141"/>
        <v>0</v>
      </c>
      <c r="I1261" s="15">
        <f t="shared" si="139"/>
        <v>0</v>
      </c>
      <c r="J1261" s="58">
        <f>'Fashring Assumptions'!$M$7*'Fashring Counterfactual'!F1261</f>
        <v>0</v>
      </c>
      <c r="K1261" s="58">
        <f>'Fashring Assumptions'!$M$5*'Fashring Assumptions'!$M$7*'Fashring Counterfactual'!E1261</f>
        <v>60.855999808809941</v>
      </c>
      <c r="L1261" s="58">
        <f t="shared" si="142"/>
        <v>60.855999808809941</v>
      </c>
    </row>
    <row r="1262" spans="1:12" x14ac:dyDescent="0.3">
      <c r="A1262" s="60">
        <v>43630</v>
      </c>
      <c r="B1262" s="15">
        <f t="shared" si="136"/>
        <v>2019</v>
      </c>
      <c r="C1262" s="15">
        <f t="shared" si="137"/>
        <v>6</v>
      </c>
      <c r="D1262" s="15">
        <f t="shared" si="138"/>
        <v>14</v>
      </c>
      <c r="E1262" s="64">
        <f t="shared" si="140"/>
        <v>4716.8460281709122</v>
      </c>
      <c r="F1262" s="15">
        <f>IF(E1261&gt;'Fashring Assumptions'!$Q$13,0,'Fashring Assumptions'!$Q$12)</f>
        <v>4292.1500312299531</v>
      </c>
      <c r="G1262" s="15">
        <v>549</v>
      </c>
      <c r="H1262" s="15">
        <f t="shared" si="141"/>
        <v>1</v>
      </c>
      <c r="I1262" s="15">
        <f t="shared" si="139"/>
        <v>1000</v>
      </c>
      <c r="J1262" s="58">
        <f>'Fashring Assumptions'!$M$7*'Fashring Counterfactual'!F1262</f>
        <v>10730.375078074883</v>
      </c>
      <c r="K1262" s="58">
        <f>'Fashring Assumptions'!$M$5*'Fashring Assumptions'!$M$7*'Fashring Counterfactual'!E1262</f>
        <v>294.80287676068201</v>
      </c>
      <c r="L1262" s="58">
        <f t="shared" si="142"/>
        <v>12025.177954835566</v>
      </c>
    </row>
    <row r="1263" spans="1:12" x14ac:dyDescent="0.3">
      <c r="A1263" s="60">
        <v>43631</v>
      </c>
      <c r="B1263" s="15">
        <f t="shared" si="136"/>
        <v>2019</v>
      </c>
      <c r="C1263" s="15">
        <f t="shared" si="137"/>
        <v>6</v>
      </c>
      <c r="D1263" s="15">
        <f t="shared" si="138"/>
        <v>15</v>
      </c>
      <c r="E1263" s="64">
        <f t="shared" si="140"/>
        <v>4045.8460281709122</v>
      </c>
      <c r="F1263" s="15">
        <f>IF(E1262&gt;'Fashring Assumptions'!$Q$13,0,'Fashring Assumptions'!$Q$12)</f>
        <v>0</v>
      </c>
      <c r="G1263" s="15">
        <v>671</v>
      </c>
      <c r="H1263" s="15">
        <f t="shared" si="141"/>
        <v>0</v>
      </c>
      <c r="I1263" s="15">
        <f t="shared" si="139"/>
        <v>0</v>
      </c>
      <c r="J1263" s="58">
        <f>'Fashring Assumptions'!$M$7*'Fashring Counterfactual'!F1263</f>
        <v>0</v>
      </c>
      <c r="K1263" s="58">
        <f>'Fashring Assumptions'!$M$5*'Fashring Assumptions'!$M$7*'Fashring Counterfactual'!E1263</f>
        <v>252.86537676068201</v>
      </c>
      <c r="L1263" s="58">
        <f t="shared" si="142"/>
        <v>252.86537676068201</v>
      </c>
    </row>
    <row r="1264" spans="1:12" x14ac:dyDescent="0.3">
      <c r="A1264" s="60">
        <v>43632</v>
      </c>
      <c r="B1264" s="15">
        <f t="shared" si="136"/>
        <v>2019</v>
      </c>
      <c r="C1264" s="15">
        <f t="shared" si="137"/>
        <v>6</v>
      </c>
      <c r="D1264" s="15">
        <f t="shared" si="138"/>
        <v>16</v>
      </c>
      <c r="E1264" s="64">
        <f t="shared" si="140"/>
        <v>3521.8460281709122</v>
      </c>
      <c r="F1264" s="15">
        <f>IF(E1263&gt;'Fashring Assumptions'!$Q$13,0,'Fashring Assumptions'!$Q$12)</f>
        <v>0</v>
      </c>
      <c r="G1264" s="15">
        <v>524</v>
      </c>
      <c r="H1264" s="15">
        <f t="shared" si="141"/>
        <v>0</v>
      </c>
      <c r="I1264" s="15">
        <f t="shared" si="139"/>
        <v>0</v>
      </c>
      <c r="J1264" s="58">
        <f>'Fashring Assumptions'!$M$7*'Fashring Counterfactual'!F1264</f>
        <v>0</v>
      </c>
      <c r="K1264" s="58">
        <f>'Fashring Assumptions'!$M$5*'Fashring Assumptions'!$M$7*'Fashring Counterfactual'!E1264</f>
        <v>220.11537676068201</v>
      </c>
      <c r="L1264" s="58">
        <f t="shared" si="142"/>
        <v>220.11537676068201</v>
      </c>
    </row>
    <row r="1265" spans="1:12" x14ac:dyDescent="0.3">
      <c r="A1265" s="60">
        <v>43633</v>
      </c>
      <c r="B1265" s="15">
        <f t="shared" si="136"/>
        <v>2019</v>
      </c>
      <c r="C1265" s="15">
        <f t="shared" si="137"/>
        <v>6</v>
      </c>
      <c r="D1265" s="15">
        <f t="shared" si="138"/>
        <v>17</v>
      </c>
      <c r="E1265" s="64">
        <f t="shared" si="140"/>
        <v>2885.8460281709122</v>
      </c>
      <c r="F1265" s="15">
        <f>IF(E1264&gt;'Fashring Assumptions'!$Q$13,0,'Fashring Assumptions'!$Q$12)</f>
        <v>0</v>
      </c>
      <c r="G1265" s="15">
        <v>636</v>
      </c>
      <c r="H1265" s="15">
        <f t="shared" si="141"/>
        <v>0</v>
      </c>
      <c r="I1265" s="15">
        <f t="shared" si="139"/>
        <v>0</v>
      </c>
      <c r="J1265" s="58">
        <f>'Fashring Assumptions'!$M$7*'Fashring Counterfactual'!F1265</f>
        <v>0</v>
      </c>
      <c r="K1265" s="58">
        <f>'Fashring Assumptions'!$M$5*'Fashring Assumptions'!$M$7*'Fashring Counterfactual'!E1265</f>
        <v>180.36537676068201</v>
      </c>
      <c r="L1265" s="58">
        <f t="shared" si="142"/>
        <v>180.36537676068201</v>
      </c>
    </row>
    <row r="1266" spans="1:12" x14ac:dyDescent="0.3">
      <c r="A1266" s="60">
        <v>43634</v>
      </c>
      <c r="B1266" s="15">
        <f t="shared" si="136"/>
        <v>2019</v>
      </c>
      <c r="C1266" s="15">
        <f t="shared" si="137"/>
        <v>6</v>
      </c>
      <c r="D1266" s="15">
        <f t="shared" si="138"/>
        <v>18</v>
      </c>
      <c r="E1266" s="64">
        <f t="shared" si="140"/>
        <v>2326.8460281709122</v>
      </c>
      <c r="F1266" s="15">
        <f>IF(E1265&gt;'Fashring Assumptions'!$Q$13,0,'Fashring Assumptions'!$Q$12)</f>
        <v>0</v>
      </c>
      <c r="G1266" s="15">
        <v>559</v>
      </c>
      <c r="H1266" s="15">
        <f t="shared" si="141"/>
        <v>0</v>
      </c>
      <c r="I1266" s="15">
        <f t="shared" si="139"/>
        <v>0</v>
      </c>
      <c r="J1266" s="58">
        <f>'Fashring Assumptions'!$M$7*'Fashring Counterfactual'!F1266</f>
        <v>0</v>
      </c>
      <c r="K1266" s="58">
        <f>'Fashring Assumptions'!$M$5*'Fashring Assumptions'!$M$7*'Fashring Counterfactual'!E1266</f>
        <v>145.42787676068201</v>
      </c>
      <c r="L1266" s="58">
        <f t="shared" si="142"/>
        <v>145.42787676068201</v>
      </c>
    </row>
    <row r="1267" spans="1:12" x14ac:dyDescent="0.3">
      <c r="A1267" s="60">
        <v>43635</v>
      </c>
      <c r="B1267" s="15">
        <f t="shared" si="136"/>
        <v>2019</v>
      </c>
      <c r="C1267" s="15">
        <f t="shared" si="137"/>
        <v>6</v>
      </c>
      <c r="D1267" s="15">
        <f t="shared" si="138"/>
        <v>19</v>
      </c>
      <c r="E1267" s="64">
        <f t="shared" si="140"/>
        <v>1756.8460281709122</v>
      </c>
      <c r="F1267" s="15">
        <f>IF(E1266&gt;'Fashring Assumptions'!$Q$13,0,'Fashring Assumptions'!$Q$12)</f>
        <v>0</v>
      </c>
      <c r="G1267" s="15">
        <v>570</v>
      </c>
      <c r="H1267" s="15">
        <f t="shared" si="141"/>
        <v>0</v>
      </c>
      <c r="I1267" s="15">
        <f t="shared" si="139"/>
        <v>0</v>
      </c>
      <c r="J1267" s="58">
        <f>'Fashring Assumptions'!$M$7*'Fashring Counterfactual'!F1267</f>
        <v>0</v>
      </c>
      <c r="K1267" s="58">
        <f>'Fashring Assumptions'!$M$5*'Fashring Assumptions'!$M$7*'Fashring Counterfactual'!E1267</f>
        <v>109.80287676068201</v>
      </c>
      <c r="L1267" s="58">
        <f t="shared" si="142"/>
        <v>109.80287676068201</v>
      </c>
    </row>
    <row r="1268" spans="1:12" x14ac:dyDescent="0.3">
      <c r="A1268" s="60">
        <v>43636</v>
      </c>
      <c r="B1268" s="15">
        <f t="shared" si="136"/>
        <v>2019</v>
      </c>
      <c r="C1268" s="15">
        <f t="shared" si="137"/>
        <v>6</v>
      </c>
      <c r="D1268" s="15">
        <f t="shared" si="138"/>
        <v>20</v>
      </c>
      <c r="E1268" s="64">
        <f t="shared" si="140"/>
        <v>6161.3385704779312</v>
      </c>
      <c r="F1268" s="15">
        <f>IF(E1267&gt;'Fashring Assumptions'!$Q$15,0,'Fashring Assumptions'!$Q$14)</f>
        <v>5290.492542307019</v>
      </c>
      <c r="G1268" s="15">
        <v>886</v>
      </c>
      <c r="H1268" s="15">
        <f t="shared" si="141"/>
        <v>1</v>
      </c>
      <c r="I1268" s="15">
        <f t="shared" si="139"/>
        <v>1000</v>
      </c>
      <c r="J1268" s="58">
        <f>'Fashring Assumptions'!$M$7*'Fashring Counterfactual'!F1268</f>
        <v>13226.231355767548</v>
      </c>
      <c r="K1268" s="58">
        <f>'Fashring Assumptions'!$M$5*'Fashring Assumptions'!$M$7*'Fashring Counterfactual'!E1268</f>
        <v>385.0836606548707</v>
      </c>
      <c r="L1268" s="58">
        <f t="shared" si="142"/>
        <v>14611.315016422419</v>
      </c>
    </row>
    <row r="1269" spans="1:12" x14ac:dyDescent="0.3">
      <c r="A1269" s="60">
        <v>43637</v>
      </c>
      <c r="B1269" s="15">
        <f t="shared" si="136"/>
        <v>2019</v>
      </c>
      <c r="C1269" s="15">
        <f t="shared" si="137"/>
        <v>6</v>
      </c>
      <c r="D1269" s="15">
        <f t="shared" si="138"/>
        <v>21</v>
      </c>
      <c r="E1269" s="64">
        <f t="shared" si="140"/>
        <v>5221.3385704779312</v>
      </c>
      <c r="F1269" s="15">
        <f>IF(E1268&gt;'Fashring Assumptions'!$Q$15,0,'Fashring Assumptions'!$Q$14)</f>
        <v>0</v>
      </c>
      <c r="G1269" s="15">
        <v>940</v>
      </c>
      <c r="H1269" s="15">
        <f t="shared" si="141"/>
        <v>0</v>
      </c>
      <c r="I1269" s="15">
        <f t="shared" si="139"/>
        <v>0</v>
      </c>
      <c r="J1269" s="58">
        <f>'Fashring Assumptions'!$M$7*'Fashring Counterfactual'!F1269</f>
        <v>0</v>
      </c>
      <c r="K1269" s="58">
        <f>'Fashring Assumptions'!$M$5*'Fashring Assumptions'!$M$7*'Fashring Counterfactual'!E1269</f>
        <v>326.3336606548707</v>
      </c>
      <c r="L1269" s="58">
        <f t="shared" si="142"/>
        <v>326.3336606548707</v>
      </c>
    </row>
    <row r="1270" spans="1:12" x14ac:dyDescent="0.3">
      <c r="A1270" s="60">
        <v>43638</v>
      </c>
      <c r="B1270" s="15">
        <f t="shared" si="136"/>
        <v>2019</v>
      </c>
      <c r="C1270" s="15">
        <f t="shared" si="137"/>
        <v>6</v>
      </c>
      <c r="D1270" s="15">
        <f t="shared" si="138"/>
        <v>22</v>
      </c>
      <c r="E1270" s="64">
        <f t="shared" si="140"/>
        <v>4356.3385704779312</v>
      </c>
      <c r="F1270" s="15">
        <f>IF(E1269&gt;'Fashring Assumptions'!$Q$15,0,'Fashring Assumptions'!$Q$14)</f>
        <v>0</v>
      </c>
      <c r="G1270" s="15">
        <v>865</v>
      </c>
      <c r="H1270" s="15">
        <f t="shared" si="141"/>
        <v>0</v>
      </c>
      <c r="I1270" s="15">
        <f t="shared" si="139"/>
        <v>0</v>
      </c>
      <c r="J1270" s="58">
        <f>'Fashring Assumptions'!$M$7*'Fashring Counterfactual'!F1270</f>
        <v>0</v>
      </c>
      <c r="K1270" s="58">
        <f>'Fashring Assumptions'!$M$5*'Fashring Assumptions'!$M$7*'Fashring Counterfactual'!E1270</f>
        <v>272.2711606548707</v>
      </c>
      <c r="L1270" s="58">
        <f t="shared" si="142"/>
        <v>272.2711606548707</v>
      </c>
    </row>
    <row r="1271" spans="1:12" x14ac:dyDescent="0.3">
      <c r="A1271" s="60">
        <v>43639</v>
      </c>
      <c r="B1271" s="15">
        <f t="shared" si="136"/>
        <v>2019</v>
      </c>
      <c r="C1271" s="15">
        <f t="shared" si="137"/>
        <v>6</v>
      </c>
      <c r="D1271" s="15">
        <f t="shared" si="138"/>
        <v>23</v>
      </c>
      <c r="E1271" s="64">
        <f t="shared" si="140"/>
        <v>3486.3385704779312</v>
      </c>
      <c r="F1271" s="15">
        <f>IF(E1270&gt;'Fashring Assumptions'!$Q$15,0,'Fashring Assumptions'!$Q$14)</f>
        <v>0</v>
      </c>
      <c r="G1271" s="15">
        <v>870</v>
      </c>
      <c r="H1271" s="15">
        <f t="shared" si="141"/>
        <v>0</v>
      </c>
      <c r="I1271" s="15">
        <f t="shared" si="139"/>
        <v>0</v>
      </c>
      <c r="J1271" s="58">
        <f>'Fashring Assumptions'!$M$7*'Fashring Counterfactual'!F1271</f>
        <v>0</v>
      </c>
      <c r="K1271" s="58">
        <f>'Fashring Assumptions'!$M$5*'Fashring Assumptions'!$M$7*'Fashring Counterfactual'!E1271</f>
        <v>217.8961606548707</v>
      </c>
      <c r="L1271" s="58">
        <f t="shared" si="142"/>
        <v>217.8961606548707</v>
      </c>
    </row>
    <row r="1272" spans="1:12" x14ac:dyDescent="0.3">
      <c r="A1272" s="60">
        <v>43640</v>
      </c>
      <c r="B1272" s="15">
        <f t="shared" si="136"/>
        <v>2019</v>
      </c>
      <c r="C1272" s="15">
        <f t="shared" si="137"/>
        <v>6</v>
      </c>
      <c r="D1272" s="15">
        <f t="shared" si="138"/>
        <v>24</v>
      </c>
      <c r="E1272" s="64">
        <f t="shared" si="140"/>
        <v>2622.3385704779312</v>
      </c>
      <c r="F1272" s="15">
        <f>IF(E1271&gt;'Fashring Assumptions'!$Q$15,0,'Fashring Assumptions'!$Q$14)</f>
        <v>0</v>
      </c>
      <c r="G1272" s="15">
        <v>864</v>
      </c>
      <c r="H1272" s="15">
        <f t="shared" si="141"/>
        <v>0</v>
      </c>
      <c r="I1272" s="15">
        <f t="shared" si="139"/>
        <v>0</v>
      </c>
      <c r="J1272" s="58">
        <f>'Fashring Assumptions'!$M$7*'Fashring Counterfactual'!F1272</f>
        <v>0</v>
      </c>
      <c r="K1272" s="58">
        <f>'Fashring Assumptions'!$M$5*'Fashring Assumptions'!$M$7*'Fashring Counterfactual'!E1272</f>
        <v>163.8961606548707</v>
      </c>
      <c r="L1272" s="58">
        <f t="shared" si="142"/>
        <v>163.8961606548707</v>
      </c>
    </row>
    <row r="1273" spans="1:12" x14ac:dyDescent="0.3">
      <c r="A1273" s="60">
        <v>43641</v>
      </c>
      <c r="B1273" s="15">
        <f t="shared" si="136"/>
        <v>2019</v>
      </c>
      <c r="C1273" s="15">
        <f t="shared" si="137"/>
        <v>6</v>
      </c>
      <c r="D1273" s="15">
        <f t="shared" si="138"/>
        <v>25</v>
      </c>
      <c r="E1273" s="64">
        <f t="shared" si="140"/>
        <v>1708.3385704779312</v>
      </c>
      <c r="F1273" s="15">
        <f>IF(E1272&gt;'Fashring Assumptions'!$Q$15,0,'Fashring Assumptions'!$Q$14)</f>
        <v>0</v>
      </c>
      <c r="G1273" s="15">
        <v>914</v>
      </c>
      <c r="H1273" s="15">
        <f t="shared" si="141"/>
        <v>0</v>
      </c>
      <c r="I1273" s="15">
        <f t="shared" si="139"/>
        <v>0</v>
      </c>
      <c r="J1273" s="58">
        <f>'Fashring Assumptions'!$M$7*'Fashring Counterfactual'!F1273</f>
        <v>0</v>
      </c>
      <c r="K1273" s="58">
        <f>'Fashring Assumptions'!$M$5*'Fashring Assumptions'!$M$7*'Fashring Counterfactual'!E1273</f>
        <v>106.7711606548707</v>
      </c>
      <c r="L1273" s="58">
        <f t="shared" si="142"/>
        <v>106.7711606548707</v>
      </c>
    </row>
    <row r="1274" spans="1:12" x14ac:dyDescent="0.3">
      <c r="A1274" s="60">
        <v>43642</v>
      </c>
      <c r="B1274" s="15">
        <f t="shared" si="136"/>
        <v>2019</v>
      </c>
      <c r="C1274" s="15">
        <f t="shared" si="137"/>
        <v>6</v>
      </c>
      <c r="D1274" s="15">
        <f t="shared" si="138"/>
        <v>26</v>
      </c>
      <c r="E1274" s="64">
        <f t="shared" si="140"/>
        <v>6075.8311127849502</v>
      </c>
      <c r="F1274" s="15">
        <f>IF(E1273&gt;'Fashring Assumptions'!$Q$15,0,'Fashring Assumptions'!$Q$14)</f>
        <v>5290.492542307019</v>
      </c>
      <c r="G1274" s="15">
        <v>923</v>
      </c>
      <c r="H1274" s="15">
        <f t="shared" si="141"/>
        <v>1</v>
      </c>
      <c r="I1274" s="15">
        <f t="shared" si="139"/>
        <v>1000</v>
      </c>
      <c r="J1274" s="58">
        <f>'Fashring Assumptions'!$M$7*'Fashring Counterfactual'!F1274</f>
        <v>13226.231355767548</v>
      </c>
      <c r="K1274" s="58">
        <f>'Fashring Assumptions'!$M$5*'Fashring Assumptions'!$M$7*'Fashring Counterfactual'!E1274</f>
        <v>379.73944454905939</v>
      </c>
      <c r="L1274" s="58">
        <f t="shared" si="142"/>
        <v>14605.970800316607</v>
      </c>
    </row>
    <row r="1275" spans="1:12" x14ac:dyDescent="0.3">
      <c r="A1275" s="60">
        <v>43643</v>
      </c>
      <c r="B1275" s="15">
        <f t="shared" si="136"/>
        <v>2019</v>
      </c>
      <c r="C1275" s="15">
        <f t="shared" si="137"/>
        <v>6</v>
      </c>
      <c r="D1275" s="15">
        <f t="shared" si="138"/>
        <v>27</v>
      </c>
      <c r="E1275" s="64">
        <f t="shared" si="140"/>
        <v>5229.8311127849502</v>
      </c>
      <c r="F1275" s="15">
        <f>IF(E1274&gt;'Fashring Assumptions'!$Q$15,0,'Fashring Assumptions'!$Q$14)</f>
        <v>0</v>
      </c>
      <c r="G1275" s="15">
        <v>846</v>
      </c>
      <c r="H1275" s="15">
        <f t="shared" si="141"/>
        <v>0</v>
      </c>
      <c r="I1275" s="15">
        <f t="shared" si="139"/>
        <v>0</v>
      </c>
      <c r="J1275" s="58">
        <f>'Fashring Assumptions'!$M$7*'Fashring Counterfactual'!F1275</f>
        <v>0</v>
      </c>
      <c r="K1275" s="58">
        <f>'Fashring Assumptions'!$M$5*'Fashring Assumptions'!$M$7*'Fashring Counterfactual'!E1275</f>
        <v>326.86444454905939</v>
      </c>
      <c r="L1275" s="58">
        <f t="shared" si="142"/>
        <v>326.86444454905939</v>
      </c>
    </row>
    <row r="1276" spans="1:12" x14ac:dyDescent="0.3">
      <c r="A1276" s="60">
        <v>43644</v>
      </c>
      <c r="B1276" s="15">
        <f t="shared" si="136"/>
        <v>2019</v>
      </c>
      <c r="C1276" s="15">
        <f t="shared" si="137"/>
        <v>6</v>
      </c>
      <c r="D1276" s="15">
        <f t="shared" si="138"/>
        <v>28</v>
      </c>
      <c r="E1276" s="64">
        <f t="shared" si="140"/>
        <v>4403.8311127849502</v>
      </c>
      <c r="F1276" s="15">
        <f>IF(E1275&gt;'Fashring Assumptions'!$Q$15,0,'Fashring Assumptions'!$Q$14)</f>
        <v>0</v>
      </c>
      <c r="G1276" s="15">
        <v>826</v>
      </c>
      <c r="H1276" s="15">
        <f t="shared" si="141"/>
        <v>0</v>
      </c>
      <c r="I1276" s="15">
        <f t="shared" si="139"/>
        <v>0</v>
      </c>
      <c r="J1276" s="58">
        <f>'Fashring Assumptions'!$M$7*'Fashring Counterfactual'!F1276</f>
        <v>0</v>
      </c>
      <c r="K1276" s="58">
        <f>'Fashring Assumptions'!$M$5*'Fashring Assumptions'!$M$7*'Fashring Counterfactual'!E1276</f>
        <v>275.23944454905939</v>
      </c>
      <c r="L1276" s="58">
        <f t="shared" si="142"/>
        <v>275.23944454905939</v>
      </c>
    </row>
    <row r="1277" spans="1:12" x14ac:dyDescent="0.3">
      <c r="A1277" s="60">
        <v>43645</v>
      </c>
      <c r="B1277" s="15">
        <f t="shared" si="136"/>
        <v>2019</v>
      </c>
      <c r="C1277" s="15">
        <f t="shared" si="137"/>
        <v>6</v>
      </c>
      <c r="D1277" s="15">
        <f t="shared" si="138"/>
        <v>29</v>
      </c>
      <c r="E1277" s="64">
        <f t="shared" si="140"/>
        <v>3545.8311127849502</v>
      </c>
      <c r="F1277" s="15">
        <f>IF(E1276&gt;'Fashring Assumptions'!$Q$15,0,'Fashring Assumptions'!$Q$14)</f>
        <v>0</v>
      </c>
      <c r="G1277" s="15">
        <v>858</v>
      </c>
      <c r="H1277" s="15">
        <f t="shared" si="141"/>
        <v>0</v>
      </c>
      <c r="I1277" s="15">
        <f t="shared" si="139"/>
        <v>0</v>
      </c>
      <c r="J1277" s="58">
        <f>'Fashring Assumptions'!$M$7*'Fashring Counterfactual'!F1277</f>
        <v>0</v>
      </c>
      <c r="K1277" s="58">
        <f>'Fashring Assumptions'!$M$5*'Fashring Assumptions'!$M$7*'Fashring Counterfactual'!E1277</f>
        <v>221.61444454905939</v>
      </c>
      <c r="L1277" s="58">
        <f t="shared" si="142"/>
        <v>221.61444454905939</v>
      </c>
    </row>
    <row r="1278" spans="1:12" x14ac:dyDescent="0.3">
      <c r="A1278" s="60">
        <v>43646</v>
      </c>
      <c r="B1278" s="15">
        <f t="shared" si="136"/>
        <v>2019</v>
      </c>
      <c r="C1278" s="15">
        <f t="shared" si="137"/>
        <v>6</v>
      </c>
      <c r="D1278" s="15">
        <f t="shared" si="138"/>
        <v>30</v>
      </c>
      <c r="E1278" s="64">
        <f t="shared" si="140"/>
        <v>2702.8311127849502</v>
      </c>
      <c r="F1278" s="15">
        <f>IF(E1277&gt;'Fashring Assumptions'!$Q$15,0,'Fashring Assumptions'!$Q$14)</f>
        <v>0</v>
      </c>
      <c r="G1278" s="15">
        <v>843</v>
      </c>
      <c r="H1278" s="15">
        <f t="shared" si="141"/>
        <v>0</v>
      </c>
      <c r="I1278" s="15">
        <f t="shared" si="139"/>
        <v>0</v>
      </c>
      <c r="J1278" s="58">
        <f>'Fashring Assumptions'!$M$7*'Fashring Counterfactual'!F1278</f>
        <v>0</v>
      </c>
      <c r="K1278" s="58">
        <f>'Fashring Assumptions'!$M$5*'Fashring Assumptions'!$M$7*'Fashring Counterfactual'!E1278</f>
        <v>168.92694454905939</v>
      </c>
      <c r="L1278" s="58">
        <f t="shared" si="142"/>
        <v>168.92694454905939</v>
      </c>
    </row>
    <row r="1279" spans="1:12" x14ac:dyDescent="0.3">
      <c r="A1279" s="60">
        <v>43647</v>
      </c>
      <c r="B1279" s="15">
        <f t="shared" si="136"/>
        <v>2019</v>
      </c>
      <c r="C1279" s="15">
        <f t="shared" si="137"/>
        <v>7</v>
      </c>
      <c r="D1279" s="15">
        <f t="shared" si="138"/>
        <v>1</v>
      </c>
      <c r="E1279" s="64">
        <f t="shared" si="140"/>
        <v>1847.8311127849502</v>
      </c>
      <c r="F1279" s="15">
        <f>IF(E1278&gt;'Fashring Assumptions'!$Q$15,0,'Fashring Assumptions'!$Q$14)</f>
        <v>0</v>
      </c>
      <c r="G1279" s="15">
        <v>855</v>
      </c>
      <c r="H1279" s="15">
        <f t="shared" si="141"/>
        <v>0</v>
      </c>
      <c r="I1279" s="15">
        <f t="shared" si="139"/>
        <v>0</v>
      </c>
      <c r="J1279" s="58">
        <f>'Fashring Assumptions'!$M$7*'Fashring Counterfactual'!F1279</f>
        <v>0</v>
      </c>
      <c r="K1279" s="58">
        <f>'Fashring Assumptions'!$M$5*'Fashring Assumptions'!$M$7*'Fashring Counterfactual'!E1279</f>
        <v>115.48944454905939</v>
      </c>
      <c r="L1279" s="58">
        <f t="shared" si="142"/>
        <v>115.48944454905939</v>
      </c>
    </row>
    <row r="1280" spans="1:12" x14ac:dyDescent="0.3">
      <c r="A1280" s="60">
        <v>43648</v>
      </c>
      <c r="B1280" s="15">
        <f t="shared" si="136"/>
        <v>2019</v>
      </c>
      <c r="C1280" s="15">
        <f t="shared" si="137"/>
        <v>7</v>
      </c>
      <c r="D1280" s="15">
        <f t="shared" si="138"/>
        <v>2</v>
      </c>
      <c r="E1280" s="64">
        <f t="shared" si="140"/>
        <v>1017.8311127849502</v>
      </c>
      <c r="F1280" s="15">
        <f>IF(E1279&gt;'Fashring Assumptions'!$Q$15,0,'Fashring Assumptions'!$Q$14)</f>
        <v>0</v>
      </c>
      <c r="G1280" s="15">
        <v>830</v>
      </c>
      <c r="H1280" s="15">
        <f t="shared" si="141"/>
        <v>0</v>
      </c>
      <c r="I1280" s="15">
        <f t="shared" si="139"/>
        <v>0</v>
      </c>
      <c r="J1280" s="58">
        <f>'Fashring Assumptions'!$M$7*'Fashring Counterfactual'!F1280</f>
        <v>0</v>
      </c>
      <c r="K1280" s="58">
        <f>'Fashring Assumptions'!$M$5*'Fashring Assumptions'!$M$7*'Fashring Counterfactual'!E1280</f>
        <v>63.614444549059385</v>
      </c>
      <c r="L1280" s="58">
        <f t="shared" si="142"/>
        <v>63.614444549059385</v>
      </c>
    </row>
    <row r="1281" spans="1:12" x14ac:dyDescent="0.3">
      <c r="A1281" s="60">
        <v>43649</v>
      </c>
      <c r="B1281" s="15">
        <f t="shared" si="136"/>
        <v>2019</v>
      </c>
      <c r="C1281" s="15">
        <f t="shared" si="137"/>
        <v>7</v>
      </c>
      <c r="D1281" s="15">
        <f t="shared" si="138"/>
        <v>3</v>
      </c>
      <c r="E1281" s="64">
        <f t="shared" si="140"/>
        <v>5442.3236550919692</v>
      </c>
      <c r="F1281" s="15">
        <f>IF(E1280&gt;'Fashring Assumptions'!$Q$15,0,'Fashring Assumptions'!$Q$14)</f>
        <v>5290.492542307019</v>
      </c>
      <c r="G1281" s="15">
        <v>866</v>
      </c>
      <c r="H1281" s="15">
        <f t="shared" si="141"/>
        <v>1</v>
      </c>
      <c r="I1281" s="15">
        <f t="shared" si="139"/>
        <v>1000</v>
      </c>
      <c r="J1281" s="58">
        <f>'Fashring Assumptions'!$M$7*'Fashring Counterfactual'!F1281</f>
        <v>13226.231355767548</v>
      </c>
      <c r="K1281" s="58">
        <f>'Fashring Assumptions'!$M$5*'Fashring Assumptions'!$M$7*'Fashring Counterfactual'!E1281</f>
        <v>340.14522844324807</v>
      </c>
      <c r="L1281" s="58">
        <f t="shared" si="142"/>
        <v>14566.376584210797</v>
      </c>
    </row>
    <row r="1282" spans="1:12" x14ac:dyDescent="0.3">
      <c r="A1282" s="60">
        <v>43650</v>
      </c>
      <c r="B1282" s="15">
        <f t="shared" si="136"/>
        <v>2019</v>
      </c>
      <c r="C1282" s="15">
        <f t="shared" si="137"/>
        <v>7</v>
      </c>
      <c r="D1282" s="15">
        <f t="shared" si="138"/>
        <v>4</v>
      </c>
      <c r="E1282" s="64">
        <f t="shared" si="140"/>
        <v>4544.3236550919692</v>
      </c>
      <c r="F1282" s="15">
        <f>IF(E1281&gt;'Fashring Assumptions'!$Q$15,0,'Fashring Assumptions'!$Q$14)</f>
        <v>0</v>
      </c>
      <c r="G1282" s="15">
        <v>898</v>
      </c>
      <c r="H1282" s="15">
        <f t="shared" si="141"/>
        <v>0</v>
      </c>
      <c r="I1282" s="15">
        <f t="shared" si="139"/>
        <v>0</v>
      </c>
      <c r="J1282" s="58">
        <f>'Fashring Assumptions'!$M$7*'Fashring Counterfactual'!F1282</f>
        <v>0</v>
      </c>
      <c r="K1282" s="58">
        <f>'Fashring Assumptions'!$M$5*'Fashring Assumptions'!$M$7*'Fashring Counterfactual'!E1282</f>
        <v>284.02022844324807</v>
      </c>
      <c r="L1282" s="58">
        <f t="shared" si="142"/>
        <v>284.02022844324807</v>
      </c>
    </row>
    <row r="1283" spans="1:12" x14ac:dyDescent="0.3">
      <c r="A1283" s="60">
        <v>43651</v>
      </c>
      <c r="B1283" s="15">
        <f t="shared" ref="B1283:B1346" si="143">YEAR(A1283)</f>
        <v>2019</v>
      </c>
      <c r="C1283" s="15">
        <f t="shared" ref="C1283:C1346" si="144">MONTH(A1283)</f>
        <v>7</v>
      </c>
      <c r="D1283" s="15">
        <f t="shared" ref="D1283:D1346" si="145">DAY(A1283)</f>
        <v>5</v>
      </c>
      <c r="E1283" s="64">
        <f t="shared" si="140"/>
        <v>3673.3236550919692</v>
      </c>
      <c r="F1283" s="15">
        <f>IF(E1282&gt;'Fashring Assumptions'!$Q$15,0,'Fashring Assumptions'!$Q$14)</f>
        <v>0</v>
      </c>
      <c r="G1283" s="15">
        <v>871</v>
      </c>
      <c r="H1283" s="15">
        <f t="shared" si="141"/>
        <v>0</v>
      </c>
      <c r="I1283" s="15">
        <f t="shared" ref="I1283:I1346" si="146">1000*H1283</f>
        <v>0</v>
      </c>
      <c r="J1283" s="58">
        <f>'Fashring Assumptions'!$M$7*'Fashring Counterfactual'!F1283</f>
        <v>0</v>
      </c>
      <c r="K1283" s="58">
        <f>'Fashring Assumptions'!$M$5*'Fashring Assumptions'!$M$7*'Fashring Counterfactual'!E1283</f>
        <v>229.58272844324807</v>
      </c>
      <c r="L1283" s="58">
        <f t="shared" si="142"/>
        <v>229.58272844324807</v>
      </c>
    </row>
    <row r="1284" spans="1:12" x14ac:dyDescent="0.3">
      <c r="A1284" s="60">
        <v>43652</v>
      </c>
      <c r="B1284" s="15">
        <f t="shared" si="143"/>
        <v>2019</v>
      </c>
      <c r="C1284" s="15">
        <f t="shared" si="144"/>
        <v>7</v>
      </c>
      <c r="D1284" s="15">
        <f t="shared" si="145"/>
        <v>6</v>
      </c>
      <c r="E1284" s="64">
        <f t="shared" ref="E1284:E1347" si="147">E1283-G1284+F1284</f>
        <v>2815.3236550919692</v>
      </c>
      <c r="F1284" s="15">
        <f>IF(E1283&gt;'Fashring Assumptions'!$Q$15,0,'Fashring Assumptions'!$Q$14)</f>
        <v>0</v>
      </c>
      <c r="G1284" s="15">
        <v>858</v>
      </c>
      <c r="H1284" s="15">
        <f t="shared" si="141"/>
        <v>0</v>
      </c>
      <c r="I1284" s="15">
        <f t="shared" si="146"/>
        <v>0</v>
      </c>
      <c r="J1284" s="58">
        <f>'Fashring Assumptions'!$M$7*'Fashring Counterfactual'!F1284</f>
        <v>0</v>
      </c>
      <c r="K1284" s="58">
        <f>'Fashring Assumptions'!$M$5*'Fashring Assumptions'!$M$7*'Fashring Counterfactual'!E1284</f>
        <v>175.95772844324807</v>
      </c>
      <c r="L1284" s="58">
        <f t="shared" si="142"/>
        <v>175.95772844324807</v>
      </c>
    </row>
    <row r="1285" spans="1:12" x14ac:dyDescent="0.3">
      <c r="A1285" s="60">
        <v>43653</v>
      </c>
      <c r="B1285" s="15">
        <f t="shared" si="143"/>
        <v>2019</v>
      </c>
      <c r="C1285" s="15">
        <f t="shared" si="144"/>
        <v>7</v>
      </c>
      <c r="D1285" s="15">
        <f t="shared" si="145"/>
        <v>7</v>
      </c>
      <c r="E1285" s="64">
        <f t="shared" si="147"/>
        <v>1894.3236550919692</v>
      </c>
      <c r="F1285" s="15">
        <f>IF(E1284&gt;'Fashring Assumptions'!$Q$15,0,'Fashring Assumptions'!$Q$14)</f>
        <v>0</v>
      </c>
      <c r="G1285" s="15">
        <v>921</v>
      </c>
      <c r="H1285" s="15">
        <f t="shared" si="141"/>
        <v>0</v>
      </c>
      <c r="I1285" s="15">
        <f t="shared" si="146"/>
        <v>0</v>
      </c>
      <c r="J1285" s="58">
        <f>'Fashring Assumptions'!$M$7*'Fashring Counterfactual'!F1285</f>
        <v>0</v>
      </c>
      <c r="K1285" s="58">
        <f>'Fashring Assumptions'!$M$5*'Fashring Assumptions'!$M$7*'Fashring Counterfactual'!E1285</f>
        <v>118.39522844324807</v>
      </c>
      <c r="L1285" s="58">
        <f t="shared" si="142"/>
        <v>118.39522844324807</v>
      </c>
    </row>
    <row r="1286" spans="1:12" x14ac:dyDescent="0.3">
      <c r="A1286" s="60">
        <v>43654</v>
      </c>
      <c r="B1286" s="15">
        <f t="shared" si="143"/>
        <v>2019</v>
      </c>
      <c r="C1286" s="15">
        <f t="shared" si="144"/>
        <v>7</v>
      </c>
      <c r="D1286" s="15">
        <f t="shared" si="145"/>
        <v>8</v>
      </c>
      <c r="E1286" s="64">
        <f t="shared" si="147"/>
        <v>985.32365509196916</v>
      </c>
      <c r="F1286" s="15">
        <f>IF(E1285&gt;'Fashring Assumptions'!$Q$15,0,'Fashring Assumptions'!$Q$14)</f>
        <v>0</v>
      </c>
      <c r="G1286" s="15">
        <v>909</v>
      </c>
      <c r="H1286" s="15">
        <f t="shared" si="141"/>
        <v>0</v>
      </c>
      <c r="I1286" s="15">
        <f t="shared" si="146"/>
        <v>0</v>
      </c>
      <c r="J1286" s="58">
        <f>'Fashring Assumptions'!$M$7*'Fashring Counterfactual'!F1286</f>
        <v>0</v>
      </c>
      <c r="K1286" s="58">
        <f>'Fashring Assumptions'!$M$5*'Fashring Assumptions'!$M$7*'Fashring Counterfactual'!E1286</f>
        <v>61.582728443248072</v>
      </c>
      <c r="L1286" s="58">
        <f t="shared" si="142"/>
        <v>61.582728443248072</v>
      </c>
    </row>
    <row r="1287" spans="1:12" x14ac:dyDescent="0.3">
      <c r="A1287" s="60">
        <v>43655</v>
      </c>
      <c r="B1287" s="15">
        <f t="shared" si="143"/>
        <v>2019</v>
      </c>
      <c r="C1287" s="15">
        <f t="shared" si="144"/>
        <v>7</v>
      </c>
      <c r="D1287" s="15">
        <f t="shared" si="145"/>
        <v>9</v>
      </c>
      <c r="E1287" s="64">
        <f t="shared" si="147"/>
        <v>5414.8161973989882</v>
      </c>
      <c r="F1287" s="15">
        <f>IF(E1286&gt;'Fashring Assumptions'!$Q$15,0,'Fashring Assumptions'!$Q$14)</f>
        <v>5290.492542307019</v>
      </c>
      <c r="G1287" s="15">
        <v>861</v>
      </c>
      <c r="H1287" s="15">
        <f t="shared" si="141"/>
        <v>1</v>
      </c>
      <c r="I1287" s="15">
        <f t="shared" si="146"/>
        <v>1000</v>
      </c>
      <c r="J1287" s="58">
        <f>'Fashring Assumptions'!$M$7*'Fashring Counterfactual'!F1287</f>
        <v>13226.231355767548</v>
      </c>
      <c r="K1287" s="58">
        <f>'Fashring Assumptions'!$M$5*'Fashring Assumptions'!$M$7*'Fashring Counterfactual'!E1287</f>
        <v>338.42601233743676</v>
      </c>
      <c r="L1287" s="58">
        <f t="shared" si="142"/>
        <v>14564.657368104985</v>
      </c>
    </row>
    <row r="1288" spans="1:12" x14ac:dyDescent="0.3">
      <c r="A1288" s="60">
        <v>43656</v>
      </c>
      <c r="B1288" s="15">
        <f t="shared" si="143"/>
        <v>2019</v>
      </c>
      <c r="C1288" s="15">
        <f t="shared" si="144"/>
        <v>7</v>
      </c>
      <c r="D1288" s="15">
        <f t="shared" si="145"/>
        <v>10</v>
      </c>
      <c r="E1288" s="64">
        <f t="shared" si="147"/>
        <v>4556.8161973989882</v>
      </c>
      <c r="F1288" s="15">
        <f>IF(E1287&gt;'Fashring Assumptions'!$Q$15,0,'Fashring Assumptions'!$Q$14)</f>
        <v>0</v>
      </c>
      <c r="G1288" s="15">
        <v>858</v>
      </c>
      <c r="H1288" s="15">
        <f t="shared" si="141"/>
        <v>0</v>
      </c>
      <c r="I1288" s="15">
        <f t="shared" si="146"/>
        <v>0</v>
      </c>
      <c r="J1288" s="58">
        <f>'Fashring Assumptions'!$M$7*'Fashring Counterfactual'!F1288</f>
        <v>0</v>
      </c>
      <c r="K1288" s="58">
        <f>'Fashring Assumptions'!$M$5*'Fashring Assumptions'!$M$7*'Fashring Counterfactual'!E1288</f>
        <v>284.80101233743676</v>
      </c>
      <c r="L1288" s="58">
        <f t="shared" si="142"/>
        <v>284.80101233743676</v>
      </c>
    </row>
    <row r="1289" spans="1:12" x14ac:dyDescent="0.3">
      <c r="A1289" s="60">
        <v>43657</v>
      </c>
      <c r="B1289" s="15">
        <f t="shared" si="143"/>
        <v>2019</v>
      </c>
      <c r="C1289" s="15">
        <f t="shared" si="144"/>
        <v>7</v>
      </c>
      <c r="D1289" s="15">
        <f t="shared" si="145"/>
        <v>11</v>
      </c>
      <c r="E1289" s="64">
        <f t="shared" si="147"/>
        <v>3706.8161973989882</v>
      </c>
      <c r="F1289" s="15">
        <f>IF(E1288&gt;'Fashring Assumptions'!$Q$15,0,'Fashring Assumptions'!$Q$14)</f>
        <v>0</v>
      </c>
      <c r="G1289" s="15">
        <v>850</v>
      </c>
      <c r="H1289" s="15">
        <f t="shared" si="141"/>
        <v>0</v>
      </c>
      <c r="I1289" s="15">
        <f t="shared" si="146"/>
        <v>0</v>
      </c>
      <c r="J1289" s="58">
        <f>'Fashring Assumptions'!$M$7*'Fashring Counterfactual'!F1289</f>
        <v>0</v>
      </c>
      <c r="K1289" s="58">
        <f>'Fashring Assumptions'!$M$5*'Fashring Assumptions'!$M$7*'Fashring Counterfactual'!E1289</f>
        <v>231.67601233743676</v>
      </c>
      <c r="L1289" s="58">
        <f t="shared" si="142"/>
        <v>231.67601233743676</v>
      </c>
    </row>
    <row r="1290" spans="1:12" x14ac:dyDescent="0.3">
      <c r="A1290" s="60">
        <v>43658</v>
      </c>
      <c r="B1290" s="15">
        <f t="shared" si="143"/>
        <v>2019</v>
      </c>
      <c r="C1290" s="15">
        <f t="shared" si="144"/>
        <v>7</v>
      </c>
      <c r="D1290" s="15">
        <f t="shared" si="145"/>
        <v>12</v>
      </c>
      <c r="E1290" s="64">
        <f t="shared" si="147"/>
        <v>2816.8161973989882</v>
      </c>
      <c r="F1290" s="15">
        <f>IF(E1289&gt;'Fashring Assumptions'!$Q$15,0,'Fashring Assumptions'!$Q$14)</f>
        <v>0</v>
      </c>
      <c r="G1290" s="15">
        <v>890</v>
      </c>
      <c r="H1290" s="15">
        <f t="shared" si="141"/>
        <v>0</v>
      </c>
      <c r="I1290" s="15">
        <f t="shared" si="146"/>
        <v>0</v>
      </c>
      <c r="J1290" s="58">
        <f>'Fashring Assumptions'!$M$7*'Fashring Counterfactual'!F1290</f>
        <v>0</v>
      </c>
      <c r="K1290" s="58">
        <f>'Fashring Assumptions'!$M$5*'Fashring Assumptions'!$M$7*'Fashring Counterfactual'!E1290</f>
        <v>176.05101233743676</v>
      </c>
      <c r="L1290" s="58">
        <f t="shared" si="142"/>
        <v>176.05101233743676</v>
      </c>
    </row>
    <row r="1291" spans="1:12" x14ac:dyDescent="0.3">
      <c r="A1291" s="60">
        <v>43659</v>
      </c>
      <c r="B1291" s="15">
        <f t="shared" si="143"/>
        <v>2019</v>
      </c>
      <c r="C1291" s="15">
        <f t="shared" si="144"/>
        <v>7</v>
      </c>
      <c r="D1291" s="15">
        <f t="shared" si="145"/>
        <v>13</v>
      </c>
      <c r="E1291" s="64">
        <f t="shared" si="147"/>
        <v>1959.8161973989882</v>
      </c>
      <c r="F1291" s="15">
        <f>IF(E1290&gt;'Fashring Assumptions'!$Q$15,0,'Fashring Assumptions'!$Q$14)</f>
        <v>0</v>
      </c>
      <c r="G1291" s="15">
        <v>857</v>
      </c>
      <c r="H1291" s="15">
        <f t="shared" si="141"/>
        <v>0</v>
      </c>
      <c r="I1291" s="15">
        <f t="shared" si="146"/>
        <v>0</v>
      </c>
      <c r="J1291" s="58">
        <f>'Fashring Assumptions'!$M$7*'Fashring Counterfactual'!F1291</f>
        <v>0</v>
      </c>
      <c r="K1291" s="58">
        <f>'Fashring Assumptions'!$M$5*'Fashring Assumptions'!$M$7*'Fashring Counterfactual'!E1291</f>
        <v>122.48851233743676</v>
      </c>
      <c r="L1291" s="58">
        <f t="shared" si="142"/>
        <v>122.48851233743676</v>
      </c>
    </row>
    <row r="1292" spans="1:12" x14ac:dyDescent="0.3">
      <c r="A1292" s="60">
        <v>43660</v>
      </c>
      <c r="B1292" s="15">
        <f t="shared" si="143"/>
        <v>2019</v>
      </c>
      <c r="C1292" s="15">
        <f t="shared" si="144"/>
        <v>7</v>
      </c>
      <c r="D1292" s="15">
        <f t="shared" si="145"/>
        <v>14</v>
      </c>
      <c r="E1292" s="64">
        <f t="shared" si="147"/>
        <v>1034.8161973989882</v>
      </c>
      <c r="F1292" s="15">
        <f>IF(E1291&gt;'Fashring Assumptions'!$Q$15,0,'Fashring Assumptions'!$Q$14)</f>
        <v>0</v>
      </c>
      <c r="G1292" s="15">
        <v>925</v>
      </c>
      <c r="H1292" s="15">
        <f t="shared" si="141"/>
        <v>0</v>
      </c>
      <c r="I1292" s="15">
        <f t="shared" si="146"/>
        <v>0</v>
      </c>
      <c r="J1292" s="58">
        <f>'Fashring Assumptions'!$M$7*'Fashring Counterfactual'!F1292</f>
        <v>0</v>
      </c>
      <c r="K1292" s="58">
        <f>'Fashring Assumptions'!$M$5*'Fashring Assumptions'!$M$7*'Fashring Counterfactual'!E1292</f>
        <v>64.676012337436759</v>
      </c>
      <c r="L1292" s="58">
        <f t="shared" si="142"/>
        <v>64.676012337436759</v>
      </c>
    </row>
    <row r="1293" spans="1:12" x14ac:dyDescent="0.3">
      <c r="A1293" s="60">
        <v>43661</v>
      </c>
      <c r="B1293" s="15">
        <f t="shared" si="143"/>
        <v>2019</v>
      </c>
      <c r="C1293" s="15">
        <f t="shared" si="144"/>
        <v>7</v>
      </c>
      <c r="D1293" s="15">
        <f t="shared" si="145"/>
        <v>15</v>
      </c>
      <c r="E1293" s="64">
        <f t="shared" si="147"/>
        <v>5491.3087397060071</v>
      </c>
      <c r="F1293" s="15">
        <f>IF(E1292&gt;'Fashring Assumptions'!$Q$15,0,'Fashring Assumptions'!$Q$14)</f>
        <v>5290.492542307019</v>
      </c>
      <c r="G1293" s="15">
        <v>834</v>
      </c>
      <c r="H1293" s="15">
        <f t="shared" si="141"/>
        <v>1</v>
      </c>
      <c r="I1293" s="15">
        <f t="shared" si="146"/>
        <v>1000</v>
      </c>
      <c r="J1293" s="58">
        <f>'Fashring Assumptions'!$M$7*'Fashring Counterfactual'!F1293</f>
        <v>13226.231355767548</v>
      </c>
      <c r="K1293" s="58">
        <f>'Fashring Assumptions'!$M$5*'Fashring Assumptions'!$M$7*'Fashring Counterfactual'!E1293</f>
        <v>343.20679623162545</v>
      </c>
      <c r="L1293" s="58">
        <f t="shared" si="142"/>
        <v>14569.438151999173</v>
      </c>
    </row>
    <row r="1294" spans="1:12" x14ac:dyDescent="0.3">
      <c r="A1294" s="60">
        <v>43662</v>
      </c>
      <c r="B1294" s="15">
        <f t="shared" si="143"/>
        <v>2019</v>
      </c>
      <c r="C1294" s="15">
        <f t="shared" si="144"/>
        <v>7</v>
      </c>
      <c r="D1294" s="15">
        <f t="shared" si="145"/>
        <v>16</v>
      </c>
      <c r="E1294" s="64">
        <f t="shared" si="147"/>
        <v>4613.3087397060071</v>
      </c>
      <c r="F1294" s="15">
        <f>IF(E1293&gt;'Fashring Assumptions'!$Q$15,0,'Fashring Assumptions'!$Q$14)</f>
        <v>0</v>
      </c>
      <c r="G1294" s="15">
        <v>878</v>
      </c>
      <c r="H1294" s="15">
        <f t="shared" si="141"/>
        <v>0</v>
      </c>
      <c r="I1294" s="15">
        <f t="shared" si="146"/>
        <v>0</v>
      </c>
      <c r="J1294" s="58">
        <f>'Fashring Assumptions'!$M$7*'Fashring Counterfactual'!F1294</f>
        <v>0</v>
      </c>
      <c r="K1294" s="58">
        <f>'Fashring Assumptions'!$M$5*'Fashring Assumptions'!$M$7*'Fashring Counterfactual'!E1294</f>
        <v>288.33179623162545</v>
      </c>
      <c r="L1294" s="58">
        <f t="shared" si="142"/>
        <v>288.33179623162545</v>
      </c>
    </row>
    <row r="1295" spans="1:12" x14ac:dyDescent="0.3">
      <c r="A1295" s="60">
        <v>43663</v>
      </c>
      <c r="B1295" s="15">
        <f t="shared" si="143"/>
        <v>2019</v>
      </c>
      <c r="C1295" s="15">
        <f t="shared" si="144"/>
        <v>7</v>
      </c>
      <c r="D1295" s="15">
        <f t="shared" si="145"/>
        <v>17</v>
      </c>
      <c r="E1295" s="64">
        <f t="shared" si="147"/>
        <v>3730.3087397060071</v>
      </c>
      <c r="F1295" s="15">
        <f>IF(E1294&gt;'Fashring Assumptions'!$Q$15,0,'Fashring Assumptions'!$Q$14)</f>
        <v>0</v>
      </c>
      <c r="G1295" s="15">
        <v>883</v>
      </c>
      <c r="H1295" s="15">
        <f t="shared" si="141"/>
        <v>0</v>
      </c>
      <c r="I1295" s="15">
        <f t="shared" si="146"/>
        <v>0</v>
      </c>
      <c r="J1295" s="58">
        <f>'Fashring Assumptions'!$M$7*'Fashring Counterfactual'!F1295</f>
        <v>0</v>
      </c>
      <c r="K1295" s="58">
        <f>'Fashring Assumptions'!$M$5*'Fashring Assumptions'!$M$7*'Fashring Counterfactual'!E1295</f>
        <v>233.14429623162545</v>
      </c>
      <c r="L1295" s="58">
        <f t="shared" si="142"/>
        <v>233.14429623162545</v>
      </c>
    </row>
    <row r="1296" spans="1:12" x14ac:dyDescent="0.3">
      <c r="A1296" s="60">
        <v>43664</v>
      </c>
      <c r="B1296" s="15">
        <f t="shared" si="143"/>
        <v>2019</v>
      </c>
      <c r="C1296" s="15">
        <f t="shared" si="144"/>
        <v>7</v>
      </c>
      <c r="D1296" s="15">
        <f t="shared" si="145"/>
        <v>18</v>
      </c>
      <c r="E1296" s="64">
        <f t="shared" si="147"/>
        <v>2853.3087397060071</v>
      </c>
      <c r="F1296" s="15">
        <f>IF(E1295&gt;'Fashring Assumptions'!$Q$15,0,'Fashring Assumptions'!$Q$14)</f>
        <v>0</v>
      </c>
      <c r="G1296" s="15">
        <v>877</v>
      </c>
      <c r="H1296" s="15">
        <f t="shared" si="141"/>
        <v>0</v>
      </c>
      <c r="I1296" s="15">
        <f t="shared" si="146"/>
        <v>0</v>
      </c>
      <c r="J1296" s="58">
        <f>'Fashring Assumptions'!$M$7*'Fashring Counterfactual'!F1296</f>
        <v>0</v>
      </c>
      <c r="K1296" s="58">
        <f>'Fashring Assumptions'!$M$5*'Fashring Assumptions'!$M$7*'Fashring Counterfactual'!E1296</f>
        <v>178.33179623162545</v>
      </c>
      <c r="L1296" s="58">
        <f t="shared" si="142"/>
        <v>178.33179623162545</v>
      </c>
    </row>
    <row r="1297" spans="1:12" x14ac:dyDescent="0.3">
      <c r="A1297" s="60">
        <v>43665</v>
      </c>
      <c r="B1297" s="15">
        <f t="shared" si="143"/>
        <v>2019</v>
      </c>
      <c r="C1297" s="15">
        <f t="shared" si="144"/>
        <v>7</v>
      </c>
      <c r="D1297" s="15">
        <f t="shared" si="145"/>
        <v>19</v>
      </c>
      <c r="E1297" s="64">
        <f t="shared" si="147"/>
        <v>2018.3087397060071</v>
      </c>
      <c r="F1297" s="15">
        <f>IF(E1296&gt;'Fashring Assumptions'!$Q$15,0,'Fashring Assumptions'!$Q$14)</f>
        <v>0</v>
      </c>
      <c r="G1297" s="15">
        <v>835</v>
      </c>
      <c r="H1297" s="15">
        <f t="shared" si="141"/>
        <v>0</v>
      </c>
      <c r="I1297" s="15">
        <f t="shared" si="146"/>
        <v>0</v>
      </c>
      <c r="J1297" s="58">
        <f>'Fashring Assumptions'!$M$7*'Fashring Counterfactual'!F1297</f>
        <v>0</v>
      </c>
      <c r="K1297" s="58">
        <f>'Fashring Assumptions'!$M$5*'Fashring Assumptions'!$M$7*'Fashring Counterfactual'!E1297</f>
        <v>126.14429623162545</v>
      </c>
      <c r="L1297" s="58">
        <f t="shared" si="142"/>
        <v>126.14429623162545</v>
      </c>
    </row>
    <row r="1298" spans="1:12" x14ac:dyDescent="0.3">
      <c r="A1298" s="60">
        <v>43666</v>
      </c>
      <c r="B1298" s="15">
        <f t="shared" si="143"/>
        <v>2019</v>
      </c>
      <c r="C1298" s="15">
        <f t="shared" si="144"/>
        <v>7</v>
      </c>
      <c r="D1298" s="15">
        <f t="shared" si="145"/>
        <v>20</v>
      </c>
      <c r="E1298" s="64">
        <f t="shared" si="147"/>
        <v>1169.3087397060071</v>
      </c>
      <c r="F1298" s="15">
        <f>IF(E1297&gt;'Fashring Assumptions'!$Q$15,0,'Fashring Assumptions'!$Q$14)</f>
        <v>0</v>
      </c>
      <c r="G1298" s="15">
        <v>849</v>
      </c>
      <c r="H1298" s="15">
        <f t="shared" si="141"/>
        <v>0</v>
      </c>
      <c r="I1298" s="15">
        <f t="shared" si="146"/>
        <v>0</v>
      </c>
      <c r="J1298" s="58">
        <f>'Fashring Assumptions'!$M$7*'Fashring Counterfactual'!F1298</f>
        <v>0</v>
      </c>
      <c r="K1298" s="58">
        <f>'Fashring Assumptions'!$M$5*'Fashring Assumptions'!$M$7*'Fashring Counterfactual'!E1298</f>
        <v>73.081796231625447</v>
      </c>
      <c r="L1298" s="58">
        <f t="shared" si="142"/>
        <v>73.081796231625447</v>
      </c>
    </row>
    <row r="1299" spans="1:12" x14ac:dyDescent="0.3">
      <c r="A1299" s="60">
        <v>43667</v>
      </c>
      <c r="B1299" s="15">
        <f t="shared" si="143"/>
        <v>2019</v>
      </c>
      <c r="C1299" s="15">
        <f t="shared" si="144"/>
        <v>7</v>
      </c>
      <c r="D1299" s="15">
        <f t="shared" si="145"/>
        <v>21</v>
      </c>
      <c r="E1299" s="64">
        <f t="shared" si="147"/>
        <v>5581.8012820130261</v>
      </c>
      <c r="F1299" s="15">
        <f>IF(E1298&gt;'Fashring Assumptions'!$Q$15,0,'Fashring Assumptions'!$Q$14)</f>
        <v>5290.492542307019</v>
      </c>
      <c r="G1299" s="15">
        <v>878</v>
      </c>
      <c r="H1299" s="15">
        <f t="shared" si="141"/>
        <v>1</v>
      </c>
      <c r="I1299" s="15">
        <f t="shared" si="146"/>
        <v>1000</v>
      </c>
      <c r="J1299" s="58">
        <f>'Fashring Assumptions'!$M$7*'Fashring Counterfactual'!F1299</f>
        <v>13226.231355767548</v>
      </c>
      <c r="K1299" s="58">
        <f>'Fashring Assumptions'!$M$5*'Fashring Assumptions'!$M$7*'Fashring Counterfactual'!E1299</f>
        <v>348.86258012581413</v>
      </c>
      <c r="L1299" s="58">
        <f t="shared" si="142"/>
        <v>14575.093935893363</v>
      </c>
    </row>
    <row r="1300" spans="1:12" x14ac:dyDescent="0.3">
      <c r="A1300" s="60">
        <v>43668</v>
      </c>
      <c r="B1300" s="15">
        <f t="shared" si="143"/>
        <v>2019</v>
      </c>
      <c r="C1300" s="15">
        <f t="shared" si="144"/>
        <v>7</v>
      </c>
      <c r="D1300" s="15">
        <f t="shared" si="145"/>
        <v>22</v>
      </c>
      <c r="E1300" s="64">
        <f t="shared" si="147"/>
        <v>4720.8012820130261</v>
      </c>
      <c r="F1300" s="15">
        <f>IF(E1299&gt;'Fashring Assumptions'!$Q$15,0,'Fashring Assumptions'!$Q$14)</f>
        <v>0</v>
      </c>
      <c r="G1300" s="15">
        <v>861</v>
      </c>
      <c r="H1300" s="15">
        <f t="shared" si="141"/>
        <v>0</v>
      </c>
      <c r="I1300" s="15">
        <f t="shared" si="146"/>
        <v>0</v>
      </c>
      <c r="J1300" s="58">
        <f>'Fashring Assumptions'!$M$7*'Fashring Counterfactual'!F1300</f>
        <v>0</v>
      </c>
      <c r="K1300" s="58">
        <f>'Fashring Assumptions'!$M$5*'Fashring Assumptions'!$M$7*'Fashring Counterfactual'!E1300</f>
        <v>295.05008012581413</v>
      </c>
      <c r="L1300" s="58">
        <f t="shared" si="142"/>
        <v>295.05008012581413</v>
      </c>
    </row>
    <row r="1301" spans="1:12" x14ac:dyDescent="0.3">
      <c r="A1301" s="60">
        <v>43669</v>
      </c>
      <c r="B1301" s="15">
        <f t="shared" si="143"/>
        <v>2019</v>
      </c>
      <c r="C1301" s="15">
        <f t="shared" si="144"/>
        <v>7</v>
      </c>
      <c r="D1301" s="15">
        <f t="shared" si="145"/>
        <v>23</v>
      </c>
      <c r="E1301" s="64">
        <f t="shared" si="147"/>
        <v>3800.8012820130261</v>
      </c>
      <c r="F1301" s="15">
        <f>IF(E1300&gt;'Fashring Assumptions'!$Q$15,0,'Fashring Assumptions'!$Q$14)</f>
        <v>0</v>
      </c>
      <c r="G1301" s="15">
        <v>920</v>
      </c>
      <c r="H1301" s="15">
        <f t="shared" si="141"/>
        <v>0</v>
      </c>
      <c r="I1301" s="15">
        <f t="shared" si="146"/>
        <v>0</v>
      </c>
      <c r="J1301" s="58">
        <f>'Fashring Assumptions'!$M$7*'Fashring Counterfactual'!F1301</f>
        <v>0</v>
      </c>
      <c r="K1301" s="58">
        <f>'Fashring Assumptions'!$M$5*'Fashring Assumptions'!$M$7*'Fashring Counterfactual'!E1301</f>
        <v>237.55008012581413</v>
      </c>
      <c r="L1301" s="58">
        <f t="shared" si="142"/>
        <v>237.55008012581413</v>
      </c>
    </row>
    <row r="1302" spans="1:12" x14ac:dyDescent="0.3">
      <c r="A1302" s="60">
        <v>43670</v>
      </c>
      <c r="B1302" s="15">
        <f t="shared" si="143"/>
        <v>2019</v>
      </c>
      <c r="C1302" s="15">
        <f t="shared" si="144"/>
        <v>7</v>
      </c>
      <c r="D1302" s="15">
        <f t="shared" si="145"/>
        <v>24</v>
      </c>
      <c r="E1302" s="64">
        <f t="shared" si="147"/>
        <v>2887.8012820130261</v>
      </c>
      <c r="F1302" s="15">
        <f>IF(E1301&gt;'Fashring Assumptions'!$Q$15,0,'Fashring Assumptions'!$Q$14)</f>
        <v>0</v>
      </c>
      <c r="G1302" s="15">
        <v>913</v>
      </c>
      <c r="H1302" s="15">
        <f t="shared" si="141"/>
        <v>0</v>
      </c>
      <c r="I1302" s="15">
        <f t="shared" si="146"/>
        <v>0</v>
      </c>
      <c r="J1302" s="58">
        <f>'Fashring Assumptions'!$M$7*'Fashring Counterfactual'!F1302</f>
        <v>0</v>
      </c>
      <c r="K1302" s="58">
        <f>'Fashring Assumptions'!$M$5*'Fashring Assumptions'!$M$7*'Fashring Counterfactual'!E1302</f>
        <v>180.48758012581413</v>
      </c>
      <c r="L1302" s="58">
        <f t="shared" si="142"/>
        <v>180.48758012581413</v>
      </c>
    </row>
    <row r="1303" spans="1:12" x14ac:dyDescent="0.3">
      <c r="A1303" s="60">
        <v>43671</v>
      </c>
      <c r="B1303" s="15">
        <f t="shared" si="143"/>
        <v>2019</v>
      </c>
      <c r="C1303" s="15">
        <f t="shared" si="144"/>
        <v>7</v>
      </c>
      <c r="D1303" s="15">
        <f t="shared" si="145"/>
        <v>25</v>
      </c>
      <c r="E1303" s="64">
        <f t="shared" si="147"/>
        <v>2012.8012820130261</v>
      </c>
      <c r="F1303" s="15">
        <f>IF(E1302&gt;'Fashring Assumptions'!$Q$15,0,'Fashring Assumptions'!$Q$14)</f>
        <v>0</v>
      </c>
      <c r="G1303" s="15">
        <v>875</v>
      </c>
      <c r="H1303" s="15">
        <f t="shared" si="141"/>
        <v>0</v>
      </c>
      <c r="I1303" s="15">
        <f t="shared" si="146"/>
        <v>0</v>
      </c>
      <c r="J1303" s="58">
        <f>'Fashring Assumptions'!$M$7*'Fashring Counterfactual'!F1303</f>
        <v>0</v>
      </c>
      <c r="K1303" s="58">
        <f>'Fashring Assumptions'!$M$5*'Fashring Assumptions'!$M$7*'Fashring Counterfactual'!E1303</f>
        <v>125.80008012581413</v>
      </c>
      <c r="L1303" s="58">
        <f t="shared" si="142"/>
        <v>125.80008012581413</v>
      </c>
    </row>
    <row r="1304" spans="1:12" x14ac:dyDescent="0.3">
      <c r="A1304" s="60">
        <v>43672</v>
      </c>
      <c r="B1304" s="15">
        <f t="shared" si="143"/>
        <v>2019</v>
      </c>
      <c r="C1304" s="15">
        <f t="shared" si="144"/>
        <v>7</v>
      </c>
      <c r="D1304" s="15">
        <f t="shared" si="145"/>
        <v>26</v>
      </c>
      <c r="E1304" s="64">
        <f t="shared" si="147"/>
        <v>1151.8012820130261</v>
      </c>
      <c r="F1304" s="15">
        <f>IF(E1303&gt;'Fashring Assumptions'!$Q$15,0,'Fashring Assumptions'!$Q$14)</f>
        <v>0</v>
      </c>
      <c r="G1304" s="15">
        <v>861</v>
      </c>
      <c r="H1304" s="15">
        <f t="shared" si="141"/>
        <v>0</v>
      </c>
      <c r="I1304" s="15">
        <f t="shared" si="146"/>
        <v>0</v>
      </c>
      <c r="J1304" s="58">
        <f>'Fashring Assumptions'!$M$7*'Fashring Counterfactual'!F1304</f>
        <v>0</v>
      </c>
      <c r="K1304" s="58">
        <f>'Fashring Assumptions'!$M$5*'Fashring Assumptions'!$M$7*'Fashring Counterfactual'!E1304</f>
        <v>71.987580125814134</v>
      </c>
      <c r="L1304" s="58">
        <f t="shared" si="142"/>
        <v>71.987580125814134</v>
      </c>
    </row>
    <row r="1305" spans="1:12" x14ac:dyDescent="0.3">
      <c r="A1305" s="60">
        <v>43673</v>
      </c>
      <c r="B1305" s="15">
        <f t="shared" si="143"/>
        <v>2019</v>
      </c>
      <c r="C1305" s="15">
        <f t="shared" si="144"/>
        <v>7</v>
      </c>
      <c r="D1305" s="15">
        <f t="shared" si="145"/>
        <v>27</v>
      </c>
      <c r="E1305" s="64">
        <f t="shared" si="147"/>
        <v>5524.2938243200451</v>
      </c>
      <c r="F1305" s="15">
        <f>IF(E1304&gt;'Fashring Assumptions'!$Q$15,0,'Fashring Assumptions'!$Q$14)</f>
        <v>5290.492542307019</v>
      </c>
      <c r="G1305" s="15">
        <v>918</v>
      </c>
      <c r="H1305" s="15">
        <f t="shared" si="141"/>
        <v>1</v>
      </c>
      <c r="I1305" s="15">
        <f t="shared" si="146"/>
        <v>1000</v>
      </c>
      <c r="J1305" s="58">
        <f>'Fashring Assumptions'!$M$7*'Fashring Counterfactual'!F1305</f>
        <v>13226.231355767548</v>
      </c>
      <c r="K1305" s="58">
        <f>'Fashring Assumptions'!$M$5*'Fashring Assumptions'!$M$7*'Fashring Counterfactual'!E1305</f>
        <v>345.26836402000282</v>
      </c>
      <c r="L1305" s="58">
        <f t="shared" si="142"/>
        <v>14571.499719787551</v>
      </c>
    </row>
    <row r="1306" spans="1:12" x14ac:dyDescent="0.3">
      <c r="A1306" s="60">
        <v>43674</v>
      </c>
      <c r="B1306" s="15">
        <f t="shared" si="143"/>
        <v>2019</v>
      </c>
      <c r="C1306" s="15">
        <f t="shared" si="144"/>
        <v>7</v>
      </c>
      <c r="D1306" s="15">
        <f t="shared" si="145"/>
        <v>28</v>
      </c>
      <c r="E1306" s="64">
        <f t="shared" si="147"/>
        <v>4624.2938243200451</v>
      </c>
      <c r="F1306" s="15">
        <f>IF(E1305&gt;'Fashring Assumptions'!$Q$15,0,'Fashring Assumptions'!$Q$14)</f>
        <v>0</v>
      </c>
      <c r="G1306" s="15">
        <v>900</v>
      </c>
      <c r="H1306" s="15">
        <f t="shared" si="141"/>
        <v>0</v>
      </c>
      <c r="I1306" s="15">
        <f t="shared" si="146"/>
        <v>0</v>
      </c>
      <c r="J1306" s="58">
        <f>'Fashring Assumptions'!$M$7*'Fashring Counterfactual'!F1306</f>
        <v>0</v>
      </c>
      <c r="K1306" s="58">
        <f>'Fashring Assumptions'!$M$5*'Fashring Assumptions'!$M$7*'Fashring Counterfactual'!E1306</f>
        <v>289.01836402000282</v>
      </c>
      <c r="L1306" s="58">
        <f t="shared" si="142"/>
        <v>289.01836402000282</v>
      </c>
    </row>
    <row r="1307" spans="1:12" x14ac:dyDescent="0.3">
      <c r="A1307" s="60">
        <v>43675</v>
      </c>
      <c r="B1307" s="15">
        <f t="shared" si="143"/>
        <v>2019</v>
      </c>
      <c r="C1307" s="15">
        <f t="shared" si="144"/>
        <v>7</v>
      </c>
      <c r="D1307" s="15">
        <f t="shared" si="145"/>
        <v>29</v>
      </c>
      <c r="E1307" s="64">
        <f t="shared" si="147"/>
        <v>3737.2938243200451</v>
      </c>
      <c r="F1307" s="15">
        <f>IF(E1306&gt;'Fashring Assumptions'!$Q$15,0,'Fashring Assumptions'!$Q$14)</f>
        <v>0</v>
      </c>
      <c r="G1307" s="15">
        <v>887</v>
      </c>
      <c r="H1307" s="15">
        <f t="shared" si="141"/>
        <v>0</v>
      </c>
      <c r="I1307" s="15">
        <f t="shared" si="146"/>
        <v>0</v>
      </c>
      <c r="J1307" s="58">
        <f>'Fashring Assumptions'!$M$7*'Fashring Counterfactual'!F1307</f>
        <v>0</v>
      </c>
      <c r="K1307" s="58">
        <f>'Fashring Assumptions'!$M$5*'Fashring Assumptions'!$M$7*'Fashring Counterfactual'!E1307</f>
        <v>233.58086402000282</v>
      </c>
      <c r="L1307" s="58">
        <f t="shared" si="142"/>
        <v>233.58086402000282</v>
      </c>
    </row>
    <row r="1308" spans="1:12" x14ac:dyDescent="0.3">
      <c r="A1308" s="60">
        <v>43676</v>
      </c>
      <c r="B1308" s="15">
        <f t="shared" si="143"/>
        <v>2019</v>
      </c>
      <c r="C1308" s="15">
        <f t="shared" si="144"/>
        <v>7</v>
      </c>
      <c r="D1308" s="15">
        <f t="shared" si="145"/>
        <v>30</v>
      </c>
      <c r="E1308" s="64">
        <f t="shared" si="147"/>
        <v>2858.2938243200451</v>
      </c>
      <c r="F1308" s="15">
        <f>IF(E1307&gt;'Fashring Assumptions'!$Q$15,0,'Fashring Assumptions'!$Q$14)</f>
        <v>0</v>
      </c>
      <c r="G1308" s="15">
        <v>879</v>
      </c>
      <c r="H1308" s="15">
        <f t="shared" si="141"/>
        <v>0</v>
      </c>
      <c r="I1308" s="15">
        <f t="shared" si="146"/>
        <v>0</v>
      </c>
      <c r="J1308" s="58">
        <f>'Fashring Assumptions'!$M$7*'Fashring Counterfactual'!F1308</f>
        <v>0</v>
      </c>
      <c r="K1308" s="58">
        <f>'Fashring Assumptions'!$M$5*'Fashring Assumptions'!$M$7*'Fashring Counterfactual'!E1308</f>
        <v>178.64336402000282</v>
      </c>
      <c r="L1308" s="58">
        <f t="shared" si="142"/>
        <v>178.64336402000282</v>
      </c>
    </row>
    <row r="1309" spans="1:12" x14ac:dyDescent="0.3">
      <c r="A1309" s="60">
        <v>43677</v>
      </c>
      <c r="B1309" s="15">
        <f t="shared" si="143"/>
        <v>2019</v>
      </c>
      <c r="C1309" s="15">
        <f t="shared" si="144"/>
        <v>7</v>
      </c>
      <c r="D1309" s="15">
        <f t="shared" si="145"/>
        <v>31</v>
      </c>
      <c r="E1309" s="64">
        <f t="shared" si="147"/>
        <v>2033.2938243200451</v>
      </c>
      <c r="F1309" s="15">
        <f>IF(E1308&gt;'Fashring Assumptions'!$Q$15,0,'Fashring Assumptions'!$Q$14)</f>
        <v>0</v>
      </c>
      <c r="G1309" s="15">
        <v>825</v>
      </c>
      <c r="H1309" s="15">
        <f t="shared" ref="H1309:H1372" si="148">IF(F1309&gt;0,1,0)</f>
        <v>0</v>
      </c>
      <c r="I1309" s="15">
        <f t="shared" si="146"/>
        <v>0</v>
      </c>
      <c r="J1309" s="58">
        <f>'Fashring Assumptions'!$M$7*'Fashring Counterfactual'!F1309</f>
        <v>0</v>
      </c>
      <c r="K1309" s="58">
        <f>'Fashring Assumptions'!$M$5*'Fashring Assumptions'!$M$7*'Fashring Counterfactual'!E1309</f>
        <v>127.08086402000282</v>
      </c>
      <c r="L1309" s="58">
        <f t="shared" ref="L1309:L1372" si="149">SUM(I1309:K1309)</f>
        <v>127.08086402000282</v>
      </c>
    </row>
    <row r="1310" spans="1:12" x14ac:dyDescent="0.3">
      <c r="A1310" s="60">
        <v>43678</v>
      </c>
      <c r="B1310" s="15">
        <f t="shared" si="143"/>
        <v>2019</v>
      </c>
      <c r="C1310" s="15">
        <f t="shared" si="144"/>
        <v>8</v>
      </c>
      <c r="D1310" s="15">
        <f t="shared" si="145"/>
        <v>1</v>
      </c>
      <c r="E1310" s="64">
        <f t="shared" si="147"/>
        <v>1118.2938243200451</v>
      </c>
      <c r="F1310" s="15">
        <f>IF(E1309&gt;'Fashring Assumptions'!$Q$15,0,'Fashring Assumptions'!$Q$14)</f>
        <v>0</v>
      </c>
      <c r="G1310" s="15">
        <v>915</v>
      </c>
      <c r="H1310" s="15">
        <f t="shared" si="148"/>
        <v>0</v>
      </c>
      <c r="I1310" s="15">
        <f t="shared" si="146"/>
        <v>0</v>
      </c>
      <c r="J1310" s="58">
        <f>'Fashring Assumptions'!$M$7*'Fashring Counterfactual'!F1310</f>
        <v>0</v>
      </c>
      <c r="K1310" s="58">
        <f>'Fashring Assumptions'!$M$5*'Fashring Assumptions'!$M$7*'Fashring Counterfactual'!E1310</f>
        <v>69.893364020002821</v>
      </c>
      <c r="L1310" s="58">
        <f t="shared" si="149"/>
        <v>69.893364020002821</v>
      </c>
    </row>
    <row r="1311" spans="1:12" x14ac:dyDescent="0.3">
      <c r="A1311" s="60">
        <v>43679</v>
      </c>
      <c r="B1311" s="15">
        <f t="shared" si="143"/>
        <v>2019</v>
      </c>
      <c r="C1311" s="15">
        <f t="shared" si="144"/>
        <v>8</v>
      </c>
      <c r="D1311" s="15">
        <f t="shared" si="145"/>
        <v>2</v>
      </c>
      <c r="E1311" s="64">
        <f t="shared" si="147"/>
        <v>5531.7863666270641</v>
      </c>
      <c r="F1311" s="15">
        <f>IF(E1310&gt;'Fashring Assumptions'!$Q$15,0,'Fashring Assumptions'!$Q$14)</f>
        <v>5290.492542307019</v>
      </c>
      <c r="G1311" s="15">
        <v>877</v>
      </c>
      <c r="H1311" s="15">
        <f t="shared" si="148"/>
        <v>1</v>
      </c>
      <c r="I1311" s="15">
        <f t="shared" si="146"/>
        <v>1000</v>
      </c>
      <c r="J1311" s="58">
        <f>'Fashring Assumptions'!$M$7*'Fashring Counterfactual'!F1311</f>
        <v>13226.231355767548</v>
      </c>
      <c r="K1311" s="58">
        <f>'Fashring Assumptions'!$M$5*'Fashring Assumptions'!$M$7*'Fashring Counterfactual'!E1311</f>
        <v>345.73664791419151</v>
      </c>
      <c r="L1311" s="58">
        <f t="shared" si="149"/>
        <v>14571.968003681739</v>
      </c>
    </row>
    <row r="1312" spans="1:12" x14ac:dyDescent="0.3">
      <c r="A1312" s="60">
        <v>43680</v>
      </c>
      <c r="B1312" s="15">
        <f t="shared" si="143"/>
        <v>2019</v>
      </c>
      <c r="C1312" s="15">
        <f t="shared" si="144"/>
        <v>8</v>
      </c>
      <c r="D1312" s="15">
        <f t="shared" si="145"/>
        <v>3</v>
      </c>
      <c r="E1312" s="64">
        <f t="shared" si="147"/>
        <v>4702.7863666270641</v>
      </c>
      <c r="F1312" s="15">
        <f>IF(E1311&gt;'Fashring Assumptions'!$Q$15,0,'Fashring Assumptions'!$Q$14)</f>
        <v>0</v>
      </c>
      <c r="G1312" s="15">
        <v>829</v>
      </c>
      <c r="H1312" s="15">
        <f t="shared" si="148"/>
        <v>0</v>
      </c>
      <c r="I1312" s="15">
        <f t="shared" si="146"/>
        <v>0</v>
      </c>
      <c r="J1312" s="58">
        <f>'Fashring Assumptions'!$M$7*'Fashring Counterfactual'!F1312</f>
        <v>0</v>
      </c>
      <c r="K1312" s="58">
        <f>'Fashring Assumptions'!$M$5*'Fashring Assumptions'!$M$7*'Fashring Counterfactual'!E1312</f>
        <v>293.92414791419151</v>
      </c>
      <c r="L1312" s="58">
        <f t="shared" si="149"/>
        <v>293.92414791419151</v>
      </c>
    </row>
    <row r="1313" spans="1:12" x14ac:dyDescent="0.3">
      <c r="A1313" s="60">
        <v>43681</v>
      </c>
      <c r="B1313" s="15">
        <f t="shared" si="143"/>
        <v>2019</v>
      </c>
      <c r="C1313" s="15">
        <f t="shared" si="144"/>
        <v>8</v>
      </c>
      <c r="D1313" s="15">
        <f t="shared" si="145"/>
        <v>4</v>
      </c>
      <c r="E1313" s="64">
        <f t="shared" si="147"/>
        <v>3826.7863666270641</v>
      </c>
      <c r="F1313" s="15">
        <f>IF(E1312&gt;'Fashring Assumptions'!$Q$15,0,'Fashring Assumptions'!$Q$14)</f>
        <v>0</v>
      </c>
      <c r="G1313" s="15">
        <v>876</v>
      </c>
      <c r="H1313" s="15">
        <f t="shared" si="148"/>
        <v>0</v>
      </c>
      <c r="I1313" s="15">
        <f t="shared" si="146"/>
        <v>0</v>
      </c>
      <c r="J1313" s="58">
        <f>'Fashring Assumptions'!$M$7*'Fashring Counterfactual'!F1313</f>
        <v>0</v>
      </c>
      <c r="K1313" s="58">
        <f>'Fashring Assumptions'!$M$5*'Fashring Assumptions'!$M$7*'Fashring Counterfactual'!E1313</f>
        <v>239.17414791419151</v>
      </c>
      <c r="L1313" s="58">
        <f t="shared" si="149"/>
        <v>239.17414791419151</v>
      </c>
    </row>
    <row r="1314" spans="1:12" x14ac:dyDescent="0.3">
      <c r="A1314" s="60">
        <v>43682</v>
      </c>
      <c r="B1314" s="15">
        <f t="shared" si="143"/>
        <v>2019</v>
      </c>
      <c r="C1314" s="15">
        <f t="shared" si="144"/>
        <v>8</v>
      </c>
      <c r="D1314" s="15">
        <f t="shared" si="145"/>
        <v>5</v>
      </c>
      <c r="E1314" s="64">
        <f t="shared" si="147"/>
        <v>2967.7863666270641</v>
      </c>
      <c r="F1314" s="15">
        <f>IF(E1313&gt;'Fashring Assumptions'!$Q$15,0,'Fashring Assumptions'!$Q$14)</f>
        <v>0</v>
      </c>
      <c r="G1314" s="15">
        <v>859</v>
      </c>
      <c r="H1314" s="15">
        <f t="shared" si="148"/>
        <v>0</v>
      </c>
      <c r="I1314" s="15">
        <f t="shared" si="146"/>
        <v>0</v>
      </c>
      <c r="J1314" s="58">
        <f>'Fashring Assumptions'!$M$7*'Fashring Counterfactual'!F1314</f>
        <v>0</v>
      </c>
      <c r="K1314" s="58">
        <f>'Fashring Assumptions'!$M$5*'Fashring Assumptions'!$M$7*'Fashring Counterfactual'!E1314</f>
        <v>185.48664791419151</v>
      </c>
      <c r="L1314" s="58">
        <f t="shared" si="149"/>
        <v>185.48664791419151</v>
      </c>
    </row>
    <row r="1315" spans="1:12" x14ac:dyDescent="0.3">
      <c r="A1315" s="60">
        <v>43683</v>
      </c>
      <c r="B1315" s="15">
        <f t="shared" si="143"/>
        <v>2019</v>
      </c>
      <c r="C1315" s="15">
        <f t="shared" si="144"/>
        <v>8</v>
      </c>
      <c r="D1315" s="15">
        <f t="shared" si="145"/>
        <v>6</v>
      </c>
      <c r="E1315" s="64">
        <f t="shared" si="147"/>
        <v>2097.7863666270641</v>
      </c>
      <c r="F1315" s="15">
        <f>IF(E1314&gt;'Fashring Assumptions'!$Q$15,0,'Fashring Assumptions'!$Q$14)</f>
        <v>0</v>
      </c>
      <c r="G1315" s="15">
        <v>870</v>
      </c>
      <c r="H1315" s="15">
        <f t="shared" si="148"/>
        <v>0</v>
      </c>
      <c r="I1315" s="15">
        <f t="shared" si="146"/>
        <v>0</v>
      </c>
      <c r="J1315" s="58">
        <f>'Fashring Assumptions'!$M$7*'Fashring Counterfactual'!F1315</f>
        <v>0</v>
      </c>
      <c r="K1315" s="58">
        <f>'Fashring Assumptions'!$M$5*'Fashring Assumptions'!$M$7*'Fashring Counterfactual'!E1315</f>
        <v>131.11164791419151</v>
      </c>
      <c r="L1315" s="58">
        <f t="shared" si="149"/>
        <v>131.11164791419151</v>
      </c>
    </row>
    <row r="1316" spans="1:12" x14ac:dyDescent="0.3">
      <c r="A1316" s="60">
        <v>43684</v>
      </c>
      <c r="B1316" s="15">
        <f t="shared" si="143"/>
        <v>2019</v>
      </c>
      <c r="C1316" s="15">
        <f t="shared" si="144"/>
        <v>8</v>
      </c>
      <c r="D1316" s="15">
        <f t="shared" si="145"/>
        <v>7</v>
      </c>
      <c r="E1316" s="64">
        <f t="shared" si="147"/>
        <v>1204.7863666270641</v>
      </c>
      <c r="F1316" s="15">
        <f>IF(E1315&gt;'Fashring Assumptions'!$Q$15,0,'Fashring Assumptions'!$Q$14)</f>
        <v>0</v>
      </c>
      <c r="G1316" s="15">
        <v>893</v>
      </c>
      <c r="H1316" s="15">
        <f t="shared" si="148"/>
        <v>0</v>
      </c>
      <c r="I1316" s="15">
        <f t="shared" si="146"/>
        <v>0</v>
      </c>
      <c r="J1316" s="58">
        <f>'Fashring Assumptions'!$M$7*'Fashring Counterfactual'!F1316</f>
        <v>0</v>
      </c>
      <c r="K1316" s="58">
        <f>'Fashring Assumptions'!$M$5*'Fashring Assumptions'!$M$7*'Fashring Counterfactual'!E1316</f>
        <v>75.299147914191508</v>
      </c>
      <c r="L1316" s="58">
        <f t="shared" si="149"/>
        <v>75.299147914191508</v>
      </c>
    </row>
    <row r="1317" spans="1:12" x14ac:dyDescent="0.3">
      <c r="A1317" s="60">
        <v>43685</v>
      </c>
      <c r="B1317" s="15">
        <f t="shared" si="143"/>
        <v>2019</v>
      </c>
      <c r="C1317" s="15">
        <f t="shared" si="144"/>
        <v>8</v>
      </c>
      <c r="D1317" s="15">
        <f t="shared" si="145"/>
        <v>8</v>
      </c>
      <c r="E1317" s="64">
        <f t="shared" si="147"/>
        <v>5615.2789089340831</v>
      </c>
      <c r="F1317" s="15">
        <f>IF(E1316&gt;'Fashring Assumptions'!$Q$15,0,'Fashring Assumptions'!$Q$14)</f>
        <v>5290.492542307019</v>
      </c>
      <c r="G1317" s="15">
        <v>880</v>
      </c>
      <c r="H1317" s="15">
        <f t="shared" si="148"/>
        <v>1</v>
      </c>
      <c r="I1317" s="15">
        <f t="shared" si="146"/>
        <v>1000</v>
      </c>
      <c r="J1317" s="58">
        <f>'Fashring Assumptions'!$M$7*'Fashring Counterfactual'!F1317</f>
        <v>13226.231355767548</v>
      </c>
      <c r="K1317" s="58">
        <f>'Fashring Assumptions'!$M$5*'Fashring Assumptions'!$M$7*'Fashring Counterfactual'!E1317</f>
        <v>350.95493180838019</v>
      </c>
      <c r="L1317" s="58">
        <f t="shared" si="149"/>
        <v>14577.186287575929</v>
      </c>
    </row>
    <row r="1318" spans="1:12" x14ac:dyDescent="0.3">
      <c r="A1318" s="60">
        <v>43686</v>
      </c>
      <c r="B1318" s="15">
        <f t="shared" si="143"/>
        <v>2019</v>
      </c>
      <c r="C1318" s="15">
        <f t="shared" si="144"/>
        <v>8</v>
      </c>
      <c r="D1318" s="15">
        <f t="shared" si="145"/>
        <v>9</v>
      </c>
      <c r="E1318" s="64">
        <f t="shared" si="147"/>
        <v>4713.2789089340831</v>
      </c>
      <c r="F1318" s="15">
        <f>IF(E1317&gt;'Fashring Assumptions'!$Q$15,0,'Fashring Assumptions'!$Q$14)</f>
        <v>0</v>
      </c>
      <c r="G1318" s="15">
        <v>902</v>
      </c>
      <c r="H1318" s="15">
        <f t="shared" si="148"/>
        <v>0</v>
      </c>
      <c r="I1318" s="15">
        <f t="shared" si="146"/>
        <v>0</v>
      </c>
      <c r="J1318" s="58">
        <f>'Fashring Assumptions'!$M$7*'Fashring Counterfactual'!F1318</f>
        <v>0</v>
      </c>
      <c r="K1318" s="58">
        <f>'Fashring Assumptions'!$M$5*'Fashring Assumptions'!$M$7*'Fashring Counterfactual'!E1318</f>
        <v>294.57993180838019</v>
      </c>
      <c r="L1318" s="58">
        <f t="shared" si="149"/>
        <v>294.57993180838019</v>
      </c>
    </row>
    <row r="1319" spans="1:12" x14ac:dyDescent="0.3">
      <c r="A1319" s="60">
        <v>43687</v>
      </c>
      <c r="B1319" s="15">
        <f t="shared" si="143"/>
        <v>2019</v>
      </c>
      <c r="C1319" s="15">
        <f t="shared" si="144"/>
        <v>8</v>
      </c>
      <c r="D1319" s="15">
        <f t="shared" si="145"/>
        <v>10</v>
      </c>
      <c r="E1319" s="64">
        <f t="shared" si="147"/>
        <v>3826.2789089340831</v>
      </c>
      <c r="F1319" s="15">
        <f>IF(E1318&gt;'Fashring Assumptions'!$Q$15,0,'Fashring Assumptions'!$Q$14)</f>
        <v>0</v>
      </c>
      <c r="G1319" s="15">
        <v>887</v>
      </c>
      <c r="H1319" s="15">
        <f t="shared" si="148"/>
        <v>0</v>
      </c>
      <c r="I1319" s="15">
        <f t="shared" si="146"/>
        <v>0</v>
      </c>
      <c r="J1319" s="58">
        <f>'Fashring Assumptions'!$M$7*'Fashring Counterfactual'!F1319</f>
        <v>0</v>
      </c>
      <c r="K1319" s="58">
        <f>'Fashring Assumptions'!$M$5*'Fashring Assumptions'!$M$7*'Fashring Counterfactual'!E1319</f>
        <v>239.14243180838019</v>
      </c>
      <c r="L1319" s="58">
        <f t="shared" si="149"/>
        <v>239.14243180838019</v>
      </c>
    </row>
    <row r="1320" spans="1:12" x14ac:dyDescent="0.3">
      <c r="A1320" s="60">
        <v>43688</v>
      </c>
      <c r="B1320" s="15">
        <f t="shared" si="143"/>
        <v>2019</v>
      </c>
      <c r="C1320" s="15">
        <f t="shared" si="144"/>
        <v>8</v>
      </c>
      <c r="D1320" s="15">
        <f t="shared" si="145"/>
        <v>11</v>
      </c>
      <c r="E1320" s="64">
        <f t="shared" si="147"/>
        <v>2970.2789089340831</v>
      </c>
      <c r="F1320" s="15">
        <f>IF(E1319&gt;'Fashring Assumptions'!$Q$15,0,'Fashring Assumptions'!$Q$14)</f>
        <v>0</v>
      </c>
      <c r="G1320" s="15">
        <v>856</v>
      </c>
      <c r="H1320" s="15">
        <f t="shared" si="148"/>
        <v>0</v>
      </c>
      <c r="I1320" s="15">
        <f t="shared" si="146"/>
        <v>0</v>
      </c>
      <c r="J1320" s="58">
        <f>'Fashring Assumptions'!$M$7*'Fashring Counterfactual'!F1320</f>
        <v>0</v>
      </c>
      <c r="K1320" s="58">
        <f>'Fashring Assumptions'!$M$5*'Fashring Assumptions'!$M$7*'Fashring Counterfactual'!E1320</f>
        <v>185.64243180838019</v>
      </c>
      <c r="L1320" s="58">
        <f t="shared" si="149"/>
        <v>185.64243180838019</v>
      </c>
    </row>
    <row r="1321" spans="1:12" x14ac:dyDescent="0.3">
      <c r="A1321" s="60">
        <v>43689</v>
      </c>
      <c r="B1321" s="15">
        <f t="shared" si="143"/>
        <v>2019</v>
      </c>
      <c r="C1321" s="15">
        <f t="shared" si="144"/>
        <v>8</v>
      </c>
      <c r="D1321" s="15">
        <f t="shared" si="145"/>
        <v>12</v>
      </c>
      <c r="E1321" s="64">
        <f t="shared" si="147"/>
        <v>2088.2789089340831</v>
      </c>
      <c r="F1321" s="15">
        <f>IF(E1320&gt;'Fashring Assumptions'!$Q$15,0,'Fashring Assumptions'!$Q$14)</f>
        <v>0</v>
      </c>
      <c r="G1321" s="15">
        <v>882</v>
      </c>
      <c r="H1321" s="15">
        <f t="shared" si="148"/>
        <v>0</v>
      </c>
      <c r="I1321" s="15">
        <f t="shared" si="146"/>
        <v>0</v>
      </c>
      <c r="J1321" s="58">
        <f>'Fashring Assumptions'!$M$7*'Fashring Counterfactual'!F1321</f>
        <v>0</v>
      </c>
      <c r="K1321" s="58">
        <f>'Fashring Assumptions'!$M$5*'Fashring Assumptions'!$M$7*'Fashring Counterfactual'!E1321</f>
        <v>130.51743180838019</v>
      </c>
      <c r="L1321" s="58">
        <f t="shared" si="149"/>
        <v>130.51743180838019</v>
      </c>
    </row>
    <row r="1322" spans="1:12" x14ac:dyDescent="0.3">
      <c r="A1322" s="60">
        <v>43690</v>
      </c>
      <c r="B1322" s="15">
        <f t="shared" si="143"/>
        <v>2019</v>
      </c>
      <c r="C1322" s="15">
        <f t="shared" si="144"/>
        <v>8</v>
      </c>
      <c r="D1322" s="15">
        <f t="shared" si="145"/>
        <v>13</v>
      </c>
      <c r="E1322" s="64">
        <f t="shared" si="147"/>
        <v>1235.2789089340831</v>
      </c>
      <c r="F1322" s="15">
        <f>IF(E1321&gt;'Fashring Assumptions'!$Q$15,0,'Fashring Assumptions'!$Q$14)</f>
        <v>0</v>
      </c>
      <c r="G1322" s="15">
        <v>853</v>
      </c>
      <c r="H1322" s="15">
        <f t="shared" si="148"/>
        <v>0</v>
      </c>
      <c r="I1322" s="15">
        <f t="shared" si="146"/>
        <v>0</v>
      </c>
      <c r="J1322" s="58">
        <f>'Fashring Assumptions'!$M$7*'Fashring Counterfactual'!F1322</f>
        <v>0</v>
      </c>
      <c r="K1322" s="58">
        <f>'Fashring Assumptions'!$M$5*'Fashring Assumptions'!$M$7*'Fashring Counterfactual'!E1322</f>
        <v>77.204931808380195</v>
      </c>
      <c r="L1322" s="58">
        <f t="shared" si="149"/>
        <v>77.204931808380195</v>
      </c>
    </row>
    <row r="1323" spans="1:12" x14ac:dyDescent="0.3">
      <c r="A1323" s="60">
        <v>43691</v>
      </c>
      <c r="B1323" s="15">
        <f t="shared" si="143"/>
        <v>2019</v>
      </c>
      <c r="C1323" s="15">
        <f t="shared" si="144"/>
        <v>8</v>
      </c>
      <c r="D1323" s="15">
        <f t="shared" si="145"/>
        <v>14</v>
      </c>
      <c r="E1323" s="64">
        <f t="shared" si="147"/>
        <v>5650.7714512411021</v>
      </c>
      <c r="F1323" s="15">
        <f>IF(E1322&gt;'Fashring Assumptions'!$Q$15,0,'Fashring Assumptions'!$Q$14)</f>
        <v>5290.492542307019</v>
      </c>
      <c r="G1323" s="15">
        <v>875</v>
      </c>
      <c r="H1323" s="15">
        <f t="shared" si="148"/>
        <v>1</v>
      </c>
      <c r="I1323" s="15">
        <f t="shared" si="146"/>
        <v>1000</v>
      </c>
      <c r="J1323" s="58">
        <f>'Fashring Assumptions'!$M$7*'Fashring Counterfactual'!F1323</f>
        <v>13226.231355767548</v>
      </c>
      <c r="K1323" s="58">
        <f>'Fashring Assumptions'!$M$5*'Fashring Assumptions'!$M$7*'Fashring Counterfactual'!E1323</f>
        <v>353.17321570256888</v>
      </c>
      <c r="L1323" s="58">
        <f t="shared" si="149"/>
        <v>14579.404571470117</v>
      </c>
    </row>
    <row r="1324" spans="1:12" x14ac:dyDescent="0.3">
      <c r="A1324" s="60">
        <v>43692</v>
      </c>
      <c r="B1324" s="15">
        <f t="shared" si="143"/>
        <v>2019</v>
      </c>
      <c r="C1324" s="15">
        <f t="shared" si="144"/>
        <v>8</v>
      </c>
      <c r="D1324" s="15">
        <f t="shared" si="145"/>
        <v>15</v>
      </c>
      <c r="E1324" s="64">
        <f t="shared" si="147"/>
        <v>4843.7714512411021</v>
      </c>
      <c r="F1324" s="15">
        <f>IF(E1323&gt;'Fashring Assumptions'!$Q$15,0,'Fashring Assumptions'!$Q$14)</f>
        <v>0</v>
      </c>
      <c r="G1324" s="15">
        <v>807</v>
      </c>
      <c r="H1324" s="15">
        <f t="shared" si="148"/>
        <v>0</v>
      </c>
      <c r="I1324" s="15">
        <f t="shared" si="146"/>
        <v>0</v>
      </c>
      <c r="J1324" s="58">
        <f>'Fashring Assumptions'!$M$7*'Fashring Counterfactual'!F1324</f>
        <v>0</v>
      </c>
      <c r="K1324" s="58">
        <f>'Fashring Assumptions'!$M$5*'Fashring Assumptions'!$M$7*'Fashring Counterfactual'!E1324</f>
        <v>302.73571570256888</v>
      </c>
      <c r="L1324" s="58">
        <f t="shared" si="149"/>
        <v>302.73571570256888</v>
      </c>
    </row>
    <row r="1325" spans="1:12" x14ac:dyDescent="0.3">
      <c r="A1325" s="60">
        <v>43693</v>
      </c>
      <c r="B1325" s="15">
        <f t="shared" si="143"/>
        <v>2019</v>
      </c>
      <c r="C1325" s="15">
        <f t="shared" si="144"/>
        <v>8</v>
      </c>
      <c r="D1325" s="15">
        <f t="shared" si="145"/>
        <v>16</v>
      </c>
      <c r="E1325" s="64">
        <f t="shared" si="147"/>
        <v>3975.7714512411021</v>
      </c>
      <c r="F1325" s="15">
        <f>IF(E1324&gt;'Fashring Assumptions'!$Q$15,0,'Fashring Assumptions'!$Q$14)</f>
        <v>0</v>
      </c>
      <c r="G1325" s="15">
        <v>868</v>
      </c>
      <c r="H1325" s="15">
        <f t="shared" si="148"/>
        <v>0</v>
      </c>
      <c r="I1325" s="15">
        <f t="shared" si="146"/>
        <v>0</v>
      </c>
      <c r="J1325" s="58">
        <f>'Fashring Assumptions'!$M$7*'Fashring Counterfactual'!F1325</f>
        <v>0</v>
      </c>
      <c r="K1325" s="58">
        <f>'Fashring Assumptions'!$M$5*'Fashring Assumptions'!$M$7*'Fashring Counterfactual'!E1325</f>
        <v>248.48571570256888</v>
      </c>
      <c r="L1325" s="58">
        <f t="shared" si="149"/>
        <v>248.48571570256888</v>
      </c>
    </row>
    <row r="1326" spans="1:12" x14ac:dyDescent="0.3">
      <c r="A1326" s="60">
        <v>43694</v>
      </c>
      <c r="B1326" s="15">
        <f t="shared" si="143"/>
        <v>2019</v>
      </c>
      <c r="C1326" s="15">
        <f t="shared" si="144"/>
        <v>8</v>
      </c>
      <c r="D1326" s="15">
        <f t="shared" si="145"/>
        <v>17</v>
      </c>
      <c r="E1326" s="64">
        <f t="shared" si="147"/>
        <v>3141.7714512411021</v>
      </c>
      <c r="F1326" s="15">
        <f>IF(E1325&gt;'Fashring Assumptions'!$Q$15,0,'Fashring Assumptions'!$Q$14)</f>
        <v>0</v>
      </c>
      <c r="G1326" s="15">
        <v>834</v>
      </c>
      <c r="H1326" s="15">
        <f t="shared" si="148"/>
        <v>0</v>
      </c>
      <c r="I1326" s="15">
        <f t="shared" si="146"/>
        <v>0</v>
      </c>
      <c r="J1326" s="58">
        <f>'Fashring Assumptions'!$M$7*'Fashring Counterfactual'!F1326</f>
        <v>0</v>
      </c>
      <c r="K1326" s="58">
        <f>'Fashring Assumptions'!$M$5*'Fashring Assumptions'!$M$7*'Fashring Counterfactual'!E1326</f>
        <v>196.36071570256888</v>
      </c>
      <c r="L1326" s="58">
        <f t="shared" si="149"/>
        <v>196.36071570256888</v>
      </c>
    </row>
    <row r="1327" spans="1:12" x14ac:dyDescent="0.3">
      <c r="A1327" s="60">
        <v>43695</v>
      </c>
      <c r="B1327" s="15">
        <f t="shared" si="143"/>
        <v>2019</v>
      </c>
      <c r="C1327" s="15">
        <f t="shared" si="144"/>
        <v>8</v>
      </c>
      <c r="D1327" s="15">
        <f t="shared" si="145"/>
        <v>18</v>
      </c>
      <c r="E1327" s="64">
        <f t="shared" si="147"/>
        <v>2318.7714512411021</v>
      </c>
      <c r="F1327" s="15">
        <f>IF(E1326&gt;'Fashring Assumptions'!$Q$15,0,'Fashring Assumptions'!$Q$14)</f>
        <v>0</v>
      </c>
      <c r="G1327" s="15">
        <v>823</v>
      </c>
      <c r="H1327" s="15">
        <f t="shared" si="148"/>
        <v>0</v>
      </c>
      <c r="I1327" s="15">
        <f t="shared" si="146"/>
        <v>0</v>
      </c>
      <c r="J1327" s="58">
        <f>'Fashring Assumptions'!$M$7*'Fashring Counterfactual'!F1327</f>
        <v>0</v>
      </c>
      <c r="K1327" s="58">
        <f>'Fashring Assumptions'!$M$5*'Fashring Assumptions'!$M$7*'Fashring Counterfactual'!E1327</f>
        <v>144.92321570256888</v>
      </c>
      <c r="L1327" s="58">
        <f t="shared" si="149"/>
        <v>144.92321570256888</v>
      </c>
    </row>
    <row r="1328" spans="1:12" x14ac:dyDescent="0.3">
      <c r="A1328" s="60">
        <v>43696</v>
      </c>
      <c r="B1328" s="15">
        <f t="shared" si="143"/>
        <v>2019</v>
      </c>
      <c r="C1328" s="15">
        <f t="shared" si="144"/>
        <v>8</v>
      </c>
      <c r="D1328" s="15">
        <f t="shared" si="145"/>
        <v>19</v>
      </c>
      <c r="E1328" s="64">
        <f t="shared" si="147"/>
        <v>1434.7714512411021</v>
      </c>
      <c r="F1328" s="15">
        <f>IF(E1327&gt;'Fashring Assumptions'!$Q$15,0,'Fashring Assumptions'!$Q$14)</f>
        <v>0</v>
      </c>
      <c r="G1328" s="15">
        <v>884</v>
      </c>
      <c r="H1328" s="15">
        <f t="shared" si="148"/>
        <v>0</v>
      </c>
      <c r="I1328" s="15">
        <f t="shared" si="146"/>
        <v>0</v>
      </c>
      <c r="J1328" s="58">
        <f>'Fashring Assumptions'!$M$7*'Fashring Counterfactual'!F1328</f>
        <v>0</v>
      </c>
      <c r="K1328" s="58">
        <f>'Fashring Assumptions'!$M$5*'Fashring Assumptions'!$M$7*'Fashring Counterfactual'!E1328</f>
        <v>89.673215702568882</v>
      </c>
      <c r="L1328" s="58">
        <f t="shared" si="149"/>
        <v>89.673215702568882</v>
      </c>
    </row>
    <row r="1329" spans="1:12" x14ac:dyDescent="0.3">
      <c r="A1329" s="60">
        <v>43697</v>
      </c>
      <c r="B1329" s="15">
        <f t="shared" si="143"/>
        <v>2019</v>
      </c>
      <c r="C1329" s="15">
        <f t="shared" si="144"/>
        <v>8</v>
      </c>
      <c r="D1329" s="15">
        <f t="shared" si="145"/>
        <v>20</v>
      </c>
      <c r="E1329" s="64">
        <f t="shared" si="147"/>
        <v>5838.2639935481211</v>
      </c>
      <c r="F1329" s="15">
        <f>IF(E1328&gt;'Fashring Assumptions'!$Q$15,0,'Fashring Assumptions'!$Q$14)</f>
        <v>5290.492542307019</v>
      </c>
      <c r="G1329" s="15">
        <v>887</v>
      </c>
      <c r="H1329" s="15">
        <f t="shared" si="148"/>
        <v>1</v>
      </c>
      <c r="I1329" s="15">
        <f t="shared" si="146"/>
        <v>1000</v>
      </c>
      <c r="J1329" s="58">
        <f>'Fashring Assumptions'!$M$7*'Fashring Counterfactual'!F1329</f>
        <v>13226.231355767548</v>
      </c>
      <c r="K1329" s="58">
        <f>'Fashring Assumptions'!$M$5*'Fashring Assumptions'!$M$7*'Fashring Counterfactual'!E1329</f>
        <v>364.89149959675757</v>
      </c>
      <c r="L1329" s="58">
        <f t="shared" si="149"/>
        <v>14591.122855364305</v>
      </c>
    </row>
    <row r="1330" spans="1:12" x14ac:dyDescent="0.3">
      <c r="A1330" s="60">
        <v>43698</v>
      </c>
      <c r="B1330" s="15">
        <f t="shared" si="143"/>
        <v>2019</v>
      </c>
      <c r="C1330" s="15">
        <f t="shared" si="144"/>
        <v>8</v>
      </c>
      <c r="D1330" s="15">
        <f t="shared" si="145"/>
        <v>21</v>
      </c>
      <c r="E1330" s="64">
        <f t="shared" si="147"/>
        <v>4976.2639935481211</v>
      </c>
      <c r="F1330" s="15">
        <f>IF(E1329&gt;'Fashring Assumptions'!$Q$15,0,'Fashring Assumptions'!$Q$14)</f>
        <v>0</v>
      </c>
      <c r="G1330" s="15">
        <v>862</v>
      </c>
      <c r="H1330" s="15">
        <f t="shared" si="148"/>
        <v>0</v>
      </c>
      <c r="I1330" s="15">
        <f t="shared" si="146"/>
        <v>0</v>
      </c>
      <c r="J1330" s="58">
        <f>'Fashring Assumptions'!$M$7*'Fashring Counterfactual'!F1330</f>
        <v>0</v>
      </c>
      <c r="K1330" s="58">
        <f>'Fashring Assumptions'!$M$5*'Fashring Assumptions'!$M$7*'Fashring Counterfactual'!E1330</f>
        <v>311.01649959675757</v>
      </c>
      <c r="L1330" s="58">
        <f t="shared" si="149"/>
        <v>311.01649959675757</v>
      </c>
    </row>
    <row r="1331" spans="1:12" x14ac:dyDescent="0.3">
      <c r="A1331" s="60">
        <v>43699</v>
      </c>
      <c r="B1331" s="15">
        <f t="shared" si="143"/>
        <v>2019</v>
      </c>
      <c r="C1331" s="15">
        <f t="shared" si="144"/>
        <v>8</v>
      </c>
      <c r="D1331" s="15">
        <f t="shared" si="145"/>
        <v>22</v>
      </c>
      <c r="E1331" s="64">
        <f t="shared" si="147"/>
        <v>4061.2639935481211</v>
      </c>
      <c r="F1331" s="15">
        <f>IF(E1330&gt;'Fashring Assumptions'!$Q$15,0,'Fashring Assumptions'!$Q$14)</f>
        <v>0</v>
      </c>
      <c r="G1331" s="15">
        <v>915</v>
      </c>
      <c r="H1331" s="15">
        <f t="shared" si="148"/>
        <v>0</v>
      </c>
      <c r="I1331" s="15">
        <f t="shared" si="146"/>
        <v>0</v>
      </c>
      <c r="J1331" s="58">
        <f>'Fashring Assumptions'!$M$7*'Fashring Counterfactual'!F1331</f>
        <v>0</v>
      </c>
      <c r="K1331" s="58">
        <f>'Fashring Assumptions'!$M$5*'Fashring Assumptions'!$M$7*'Fashring Counterfactual'!E1331</f>
        <v>253.82899959675757</v>
      </c>
      <c r="L1331" s="58">
        <f t="shared" si="149"/>
        <v>253.82899959675757</v>
      </c>
    </row>
    <row r="1332" spans="1:12" x14ac:dyDescent="0.3">
      <c r="A1332" s="60">
        <v>43700</v>
      </c>
      <c r="B1332" s="15">
        <f t="shared" si="143"/>
        <v>2019</v>
      </c>
      <c r="C1332" s="15">
        <f t="shared" si="144"/>
        <v>8</v>
      </c>
      <c r="D1332" s="15">
        <f t="shared" si="145"/>
        <v>23</v>
      </c>
      <c r="E1332" s="64">
        <f t="shared" si="147"/>
        <v>3158.2639935481211</v>
      </c>
      <c r="F1332" s="15">
        <f>IF(E1331&gt;'Fashring Assumptions'!$Q$15,0,'Fashring Assumptions'!$Q$14)</f>
        <v>0</v>
      </c>
      <c r="G1332" s="15">
        <v>903</v>
      </c>
      <c r="H1332" s="15">
        <f t="shared" si="148"/>
        <v>0</v>
      </c>
      <c r="I1332" s="15">
        <f t="shared" si="146"/>
        <v>0</v>
      </c>
      <c r="J1332" s="58">
        <f>'Fashring Assumptions'!$M$7*'Fashring Counterfactual'!F1332</f>
        <v>0</v>
      </c>
      <c r="K1332" s="58">
        <f>'Fashring Assumptions'!$M$5*'Fashring Assumptions'!$M$7*'Fashring Counterfactual'!E1332</f>
        <v>197.39149959675757</v>
      </c>
      <c r="L1332" s="58">
        <f t="shared" si="149"/>
        <v>197.39149959675757</v>
      </c>
    </row>
    <row r="1333" spans="1:12" x14ac:dyDescent="0.3">
      <c r="A1333" s="60">
        <v>43701</v>
      </c>
      <c r="B1333" s="15">
        <f t="shared" si="143"/>
        <v>2019</v>
      </c>
      <c r="C1333" s="15">
        <f t="shared" si="144"/>
        <v>8</v>
      </c>
      <c r="D1333" s="15">
        <f t="shared" si="145"/>
        <v>24</v>
      </c>
      <c r="E1333" s="64">
        <f t="shared" si="147"/>
        <v>2292.2639935481211</v>
      </c>
      <c r="F1333" s="15">
        <f>IF(E1332&gt;'Fashring Assumptions'!$Q$15,0,'Fashring Assumptions'!$Q$14)</f>
        <v>0</v>
      </c>
      <c r="G1333" s="15">
        <v>866</v>
      </c>
      <c r="H1333" s="15">
        <f t="shared" si="148"/>
        <v>0</v>
      </c>
      <c r="I1333" s="15">
        <f t="shared" si="146"/>
        <v>0</v>
      </c>
      <c r="J1333" s="58">
        <f>'Fashring Assumptions'!$M$7*'Fashring Counterfactual'!F1333</f>
        <v>0</v>
      </c>
      <c r="K1333" s="58">
        <f>'Fashring Assumptions'!$M$5*'Fashring Assumptions'!$M$7*'Fashring Counterfactual'!E1333</f>
        <v>143.26649959675757</v>
      </c>
      <c r="L1333" s="58">
        <f t="shared" si="149"/>
        <v>143.26649959675757</v>
      </c>
    </row>
    <row r="1334" spans="1:12" x14ac:dyDescent="0.3">
      <c r="A1334" s="60">
        <v>43702</v>
      </c>
      <c r="B1334" s="15">
        <f t="shared" si="143"/>
        <v>2019</v>
      </c>
      <c r="C1334" s="15">
        <f t="shared" si="144"/>
        <v>8</v>
      </c>
      <c r="D1334" s="15">
        <f t="shared" si="145"/>
        <v>25</v>
      </c>
      <c r="E1334" s="64">
        <f t="shared" si="147"/>
        <v>1444.2639935481211</v>
      </c>
      <c r="F1334" s="15">
        <f>IF(E1333&gt;'Fashring Assumptions'!$Q$15,0,'Fashring Assumptions'!$Q$14)</f>
        <v>0</v>
      </c>
      <c r="G1334" s="15">
        <v>848</v>
      </c>
      <c r="H1334" s="15">
        <f t="shared" si="148"/>
        <v>0</v>
      </c>
      <c r="I1334" s="15">
        <f t="shared" si="146"/>
        <v>0</v>
      </c>
      <c r="J1334" s="58">
        <f>'Fashring Assumptions'!$M$7*'Fashring Counterfactual'!F1334</f>
        <v>0</v>
      </c>
      <c r="K1334" s="58">
        <f>'Fashring Assumptions'!$M$5*'Fashring Assumptions'!$M$7*'Fashring Counterfactual'!E1334</f>
        <v>90.266499596757569</v>
      </c>
      <c r="L1334" s="58">
        <f t="shared" si="149"/>
        <v>90.266499596757569</v>
      </c>
    </row>
    <row r="1335" spans="1:12" x14ac:dyDescent="0.3">
      <c r="A1335" s="60">
        <v>43703</v>
      </c>
      <c r="B1335" s="15">
        <f t="shared" si="143"/>
        <v>2019</v>
      </c>
      <c r="C1335" s="15">
        <f t="shared" si="144"/>
        <v>8</v>
      </c>
      <c r="D1335" s="15">
        <f t="shared" si="145"/>
        <v>26</v>
      </c>
      <c r="E1335" s="64">
        <f t="shared" si="147"/>
        <v>5859.7565358551401</v>
      </c>
      <c r="F1335" s="15">
        <f>IF(E1334&gt;'Fashring Assumptions'!$Q$15,0,'Fashring Assumptions'!$Q$14)</f>
        <v>5290.492542307019</v>
      </c>
      <c r="G1335" s="15">
        <v>875</v>
      </c>
      <c r="H1335" s="15">
        <f t="shared" si="148"/>
        <v>1</v>
      </c>
      <c r="I1335" s="15">
        <f t="shared" si="146"/>
        <v>1000</v>
      </c>
      <c r="J1335" s="58">
        <f>'Fashring Assumptions'!$M$7*'Fashring Counterfactual'!F1335</f>
        <v>13226.231355767548</v>
      </c>
      <c r="K1335" s="58">
        <f>'Fashring Assumptions'!$M$5*'Fashring Assumptions'!$M$7*'Fashring Counterfactual'!E1335</f>
        <v>366.23478349094626</v>
      </c>
      <c r="L1335" s="58">
        <f t="shared" si="149"/>
        <v>14592.466139258495</v>
      </c>
    </row>
    <row r="1336" spans="1:12" x14ac:dyDescent="0.3">
      <c r="A1336" s="60">
        <v>43704</v>
      </c>
      <c r="B1336" s="15">
        <f t="shared" si="143"/>
        <v>2019</v>
      </c>
      <c r="C1336" s="15">
        <f t="shared" si="144"/>
        <v>8</v>
      </c>
      <c r="D1336" s="15">
        <f t="shared" si="145"/>
        <v>27</v>
      </c>
      <c r="E1336" s="64">
        <f t="shared" si="147"/>
        <v>4975.7565358551401</v>
      </c>
      <c r="F1336" s="15">
        <f>IF(E1335&gt;'Fashring Assumptions'!$Q$15,0,'Fashring Assumptions'!$Q$14)</f>
        <v>0</v>
      </c>
      <c r="G1336" s="15">
        <v>884</v>
      </c>
      <c r="H1336" s="15">
        <f t="shared" si="148"/>
        <v>0</v>
      </c>
      <c r="I1336" s="15">
        <f t="shared" si="146"/>
        <v>0</v>
      </c>
      <c r="J1336" s="58">
        <f>'Fashring Assumptions'!$M$7*'Fashring Counterfactual'!F1336</f>
        <v>0</v>
      </c>
      <c r="K1336" s="58">
        <f>'Fashring Assumptions'!$M$5*'Fashring Assumptions'!$M$7*'Fashring Counterfactual'!E1336</f>
        <v>310.98478349094626</v>
      </c>
      <c r="L1336" s="58">
        <f t="shared" si="149"/>
        <v>310.98478349094626</v>
      </c>
    </row>
    <row r="1337" spans="1:12" x14ac:dyDescent="0.3">
      <c r="A1337" s="60">
        <v>43705</v>
      </c>
      <c r="B1337" s="15">
        <f t="shared" si="143"/>
        <v>2019</v>
      </c>
      <c r="C1337" s="15">
        <f t="shared" si="144"/>
        <v>8</v>
      </c>
      <c r="D1337" s="15">
        <f t="shared" si="145"/>
        <v>28</v>
      </c>
      <c r="E1337" s="64">
        <f t="shared" si="147"/>
        <v>4117.7565358551401</v>
      </c>
      <c r="F1337" s="15">
        <f>IF(E1336&gt;'Fashring Assumptions'!$Q$15,0,'Fashring Assumptions'!$Q$14)</f>
        <v>0</v>
      </c>
      <c r="G1337" s="15">
        <v>858</v>
      </c>
      <c r="H1337" s="15">
        <f t="shared" si="148"/>
        <v>0</v>
      </c>
      <c r="I1337" s="15">
        <f t="shared" si="146"/>
        <v>0</v>
      </c>
      <c r="J1337" s="58">
        <f>'Fashring Assumptions'!$M$7*'Fashring Counterfactual'!F1337</f>
        <v>0</v>
      </c>
      <c r="K1337" s="58">
        <f>'Fashring Assumptions'!$M$5*'Fashring Assumptions'!$M$7*'Fashring Counterfactual'!E1337</f>
        <v>257.35978349094626</v>
      </c>
      <c r="L1337" s="58">
        <f t="shared" si="149"/>
        <v>257.35978349094626</v>
      </c>
    </row>
    <row r="1338" spans="1:12" x14ac:dyDescent="0.3">
      <c r="A1338" s="60">
        <v>43706</v>
      </c>
      <c r="B1338" s="15">
        <f t="shared" si="143"/>
        <v>2019</v>
      </c>
      <c r="C1338" s="15">
        <f t="shared" si="144"/>
        <v>8</v>
      </c>
      <c r="D1338" s="15">
        <f t="shared" si="145"/>
        <v>29</v>
      </c>
      <c r="E1338" s="64">
        <f t="shared" si="147"/>
        <v>3238.7565358551401</v>
      </c>
      <c r="F1338" s="15">
        <f>IF(E1337&gt;'Fashring Assumptions'!$Q$15,0,'Fashring Assumptions'!$Q$14)</f>
        <v>0</v>
      </c>
      <c r="G1338" s="15">
        <v>879</v>
      </c>
      <c r="H1338" s="15">
        <f t="shared" si="148"/>
        <v>0</v>
      </c>
      <c r="I1338" s="15">
        <f t="shared" si="146"/>
        <v>0</v>
      </c>
      <c r="J1338" s="58">
        <f>'Fashring Assumptions'!$M$7*'Fashring Counterfactual'!F1338</f>
        <v>0</v>
      </c>
      <c r="K1338" s="58">
        <f>'Fashring Assumptions'!$M$5*'Fashring Assumptions'!$M$7*'Fashring Counterfactual'!E1338</f>
        <v>202.42228349094626</v>
      </c>
      <c r="L1338" s="58">
        <f t="shared" si="149"/>
        <v>202.42228349094626</v>
      </c>
    </row>
    <row r="1339" spans="1:12" x14ac:dyDescent="0.3">
      <c r="A1339" s="60">
        <v>43707</v>
      </c>
      <c r="B1339" s="15">
        <f t="shared" si="143"/>
        <v>2019</v>
      </c>
      <c r="C1339" s="15">
        <f t="shared" si="144"/>
        <v>8</v>
      </c>
      <c r="D1339" s="15">
        <f t="shared" si="145"/>
        <v>30</v>
      </c>
      <c r="E1339" s="64">
        <f t="shared" si="147"/>
        <v>2394.7565358551401</v>
      </c>
      <c r="F1339" s="15">
        <f>IF(E1338&gt;'Fashring Assumptions'!$Q$15,0,'Fashring Assumptions'!$Q$14)</f>
        <v>0</v>
      </c>
      <c r="G1339" s="15">
        <v>844</v>
      </c>
      <c r="H1339" s="15">
        <f t="shared" si="148"/>
        <v>0</v>
      </c>
      <c r="I1339" s="15">
        <f t="shared" si="146"/>
        <v>0</v>
      </c>
      <c r="J1339" s="58">
        <f>'Fashring Assumptions'!$M$7*'Fashring Counterfactual'!F1339</f>
        <v>0</v>
      </c>
      <c r="K1339" s="58">
        <f>'Fashring Assumptions'!$M$5*'Fashring Assumptions'!$M$7*'Fashring Counterfactual'!E1339</f>
        <v>149.67228349094626</v>
      </c>
      <c r="L1339" s="58">
        <f t="shared" si="149"/>
        <v>149.67228349094626</v>
      </c>
    </row>
    <row r="1340" spans="1:12" x14ac:dyDescent="0.3">
      <c r="A1340" s="60">
        <v>43708</v>
      </c>
      <c r="B1340" s="15">
        <f t="shared" si="143"/>
        <v>2019</v>
      </c>
      <c r="C1340" s="15">
        <f t="shared" si="144"/>
        <v>8</v>
      </c>
      <c r="D1340" s="15">
        <f t="shared" si="145"/>
        <v>31</v>
      </c>
      <c r="E1340" s="64">
        <f t="shared" si="147"/>
        <v>1462.7565358551401</v>
      </c>
      <c r="F1340" s="15">
        <f>IF(E1339&gt;'Fashring Assumptions'!$Q$15,0,'Fashring Assumptions'!$Q$14)</f>
        <v>0</v>
      </c>
      <c r="G1340" s="15">
        <v>932</v>
      </c>
      <c r="H1340" s="15">
        <f t="shared" si="148"/>
        <v>0</v>
      </c>
      <c r="I1340" s="15">
        <f t="shared" si="146"/>
        <v>0</v>
      </c>
      <c r="J1340" s="58">
        <f>'Fashring Assumptions'!$M$7*'Fashring Counterfactual'!F1340</f>
        <v>0</v>
      </c>
      <c r="K1340" s="58">
        <f>'Fashring Assumptions'!$M$5*'Fashring Assumptions'!$M$7*'Fashring Counterfactual'!E1340</f>
        <v>91.422283490946256</v>
      </c>
      <c r="L1340" s="58">
        <f t="shared" si="149"/>
        <v>91.422283490946256</v>
      </c>
    </row>
    <row r="1341" spans="1:12" x14ac:dyDescent="0.3">
      <c r="A1341" s="60">
        <v>43709</v>
      </c>
      <c r="B1341" s="15">
        <f t="shared" si="143"/>
        <v>2019</v>
      </c>
      <c r="C1341" s="15">
        <f t="shared" si="144"/>
        <v>9</v>
      </c>
      <c r="D1341" s="15">
        <f t="shared" si="145"/>
        <v>1</v>
      </c>
      <c r="E1341" s="64">
        <f t="shared" si="147"/>
        <v>5890.2490781621591</v>
      </c>
      <c r="F1341" s="15">
        <f>IF(E1340&gt;'Fashring Assumptions'!$Q$15,0,'Fashring Assumptions'!$Q$14)</f>
        <v>5290.492542307019</v>
      </c>
      <c r="G1341" s="15">
        <v>863</v>
      </c>
      <c r="H1341" s="15">
        <f t="shared" si="148"/>
        <v>1</v>
      </c>
      <c r="I1341" s="15">
        <f t="shared" si="146"/>
        <v>1000</v>
      </c>
      <c r="J1341" s="58">
        <f>'Fashring Assumptions'!$M$7*'Fashring Counterfactual'!F1341</f>
        <v>13226.231355767548</v>
      </c>
      <c r="K1341" s="58">
        <f>'Fashring Assumptions'!$M$5*'Fashring Assumptions'!$M$7*'Fashring Counterfactual'!E1341</f>
        <v>368.14056738513494</v>
      </c>
      <c r="L1341" s="58">
        <f t="shared" si="149"/>
        <v>14594.371923152683</v>
      </c>
    </row>
    <row r="1342" spans="1:12" x14ac:dyDescent="0.3">
      <c r="A1342" s="60">
        <v>43710</v>
      </c>
      <c r="B1342" s="15">
        <f t="shared" si="143"/>
        <v>2019</v>
      </c>
      <c r="C1342" s="15">
        <f t="shared" si="144"/>
        <v>9</v>
      </c>
      <c r="D1342" s="15">
        <f t="shared" si="145"/>
        <v>2</v>
      </c>
      <c r="E1342" s="64">
        <f t="shared" si="147"/>
        <v>5021.2490781621591</v>
      </c>
      <c r="F1342" s="15">
        <f>IF(E1341&gt;'Fashring Assumptions'!$Q$15,0,'Fashring Assumptions'!$Q$14)</f>
        <v>0</v>
      </c>
      <c r="G1342" s="15">
        <v>869</v>
      </c>
      <c r="H1342" s="15">
        <f t="shared" si="148"/>
        <v>0</v>
      </c>
      <c r="I1342" s="15">
        <f t="shared" si="146"/>
        <v>0</v>
      </c>
      <c r="J1342" s="58">
        <f>'Fashring Assumptions'!$M$7*'Fashring Counterfactual'!F1342</f>
        <v>0</v>
      </c>
      <c r="K1342" s="58">
        <f>'Fashring Assumptions'!$M$5*'Fashring Assumptions'!$M$7*'Fashring Counterfactual'!E1342</f>
        <v>313.82806738513494</v>
      </c>
      <c r="L1342" s="58">
        <f t="shared" si="149"/>
        <v>313.82806738513494</v>
      </c>
    </row>
    <row r="1343" spans="1:12" x14ac:dyDescent="0.3">
      <c r="A1343" s="60">
        <v>43711</v>
      </c>
      <c r="B1343" s="15">
        <f t="shared" si="143"/>
        <v>2019</v>
      </c>
      <c r="C1343" s="15">
        <f t="shared" si="144"/>
        <v>9</v>
      </c>
      <c r="D1343" s="15">
        <f t="shared" si="145"/>
        <v>3</v>
      </c>
      <c r="E1343" s="64">
        <f t="shared" si="147"/>
        <v>4160.2490781621591</v>
      </c>
      <c r="F1343" s="15">
        <f>IF(E1342&gt;'Fashring Assumptions'!$Q$15,0,'Fashring Assumptions'!$Q$14)</f>
        <v>0</v>
      </c>
      <c r="G1343" s="15">
        <v>861</v>
      </c>
      <c r="H1343" s="15">
        <f t="shared" si="148"/>
        <v>0</v>
      </c>
      <c r="I1343" s="15">
        <f t="shared" si="146"/>
        <v>0</v>
      </c>
      <c r="J1343" s="58">
        <f>'Fashring Assumptions'!$M$7*'Fashring Counterfactual'!F1343</f>
        <v>0</v>
      </c>
      <c r="K1343" s="58">
        <f>'Fashring Assumptions'!$M$5*'Fashring Assumptions'!$M$7*'Fashring Counterfactual'!E1343</f>
        <v>260.01556738513494</v>
      </c>
      <c r="L1343" s="58">
        <f t="shared" si="149"/>
        <v>260.01556738513494</v>
      </c>
    </row>
    <row r="1344" spans="1:12" x14ac:dyDescent="0.3">
      <c r="A1344" s="60">
        <v>43712</v>
      </c>
      <c r="B1344" s="15">
        <f t="shared" si="143"/>
        <v>2019</v>
      </c>
      <c r="C1344" s="15">
        <f t="shared" si="144"/>
        <v>9</v>
      </c>
      <c r="D1344" s="15">
        <f t="shared" si="145"/>
        <v>4</v>
      </c>
      <c r="E1344" s="64">
        <f t="shared" si="147"/>
        <v>3302.2490781621591</v>
      </c>
      <c r="F1344" s="15">
        <f>IF(E1343&gt;'Fashring Assumptions'!$Q$15,0,'Fashring Assumptions'!$Q$14)</f>
        <v>0</v>
      </c>
      <c r="G1344" s="15">
        <v>858</v>
      </c>
      <c r="H1344" s="15">
        <f t="shared" si="148"/>
        <v>0</v>
      </c>
      <c r="I1344" s="15">
        <f t="shared" si="146"/>
        <v>0</v>
      </c>
      <c r="J1344" s="58">
        <f>'Fashring Assumptions'!$M$7*'Fashring Counterfactual'!F1344</f>
        <v>0</v>
      </c>
      <c r="K1344" s="58">
        <f>'Fashring Assumptions'!$M$5*'Fashring Assumptions'!$M$7*'Fashring Counterfactual'!E1344</f>
        <v>206.39056738513494</v>
      </c>
      <c r="L1344" s="58">
        <f t="shared" si="149"/>
        <v>206.39056738513494</v>
      </c>
    </row>
    <row r="1345" spans="1:12" x14ac:dyDescent="0.3">
      <c r="A1345" s="60">
        <v>43713</v>
      </c>
      <c r="B1345" s="15">
        <f t="shared" si="143"/>
        <v>2019</v>
      </c>
      <c r="C1345" s="15">
        <f t="shared" si="144"/>
        <v>9</v>
      </c>
      <c r="D1345" s="15">
        <f t="shared" si="145"/>
        <v>5</v>
      </c>
      <c r="E1345" s="64">
        <f t="shared" si="147"/>
        <v>2407.2490781621591</v>
      </c>
      <c r="F1345" s="15">
        <f>IF(E1344&gt;'Fashring Assumptions'!$Q$15,0,'Fashring Assumptions'!$Q$14)</f>
        <v>0</v>
      </c>
      <c r="G1345" s="15">
        <v>895</v>
      </c>
      <c r="H1345" s="15">
        <f t="shared" si="148"/>
        <v>0</v>
      </c>
      <c r="I1345" s="15">
        <f t="shared" si="146"/>
        <v>0</v>
      </c>
      <c r="J1345" s="58">
        <f>'Fashring Assumptions'!$M$7*'Fashring Counterfactual'!F1345</f>
        <v>0</v>
      </c>
      <c r="K1345" s="58">
        <f>'Fashring Assumptions'!$M$5*'Fashring Assumptions'!$M$7*'Fashring Counterfactual'!E1345</f>
        <v>150.45306738513494</v>
      </c>
      <c r="L1345" s="58">
        <f t="shared" si="149"/>
        <v>150.45306738513494</v>
      </c>
    </row>
    <row r="1346" spans="1:12" x14ac:dyDescent="0.3">
      <c r="A1346" s="60">
        <v>43714</v>
      </c>
      <c r="B1346" s="15">
        <f t="shared" si="143"/>
        <v>2019</v>
      </c>
      <c r="C1346" s="15">
        <f t="shared" si="144"/>
        <v>9</v>
      </c>
      <c r="D1346" s="15">
        <f t="shared" si="145"/>
        <v>6</v>
      </c>
      <c r="E1346" s="64">
        <f t="shared" si="147"/>
        <v>1543.2490781621591</v>
      </c>
      <c r="F1346" s="15">
        <f>IF(E1345&gt;'Fashring Assumptions'!$Q$15,0,'Fashring Assumptions'!$Q$14)</f>
        <v>0</v>
      </c>
      <c r="G1346" s="15">
        <v>864</v>
      </c>
      <c r="H1346" s="15">
        <f t="shared" si="148"/>
        <v>0</v>
      </c>
      <c r="I1346" s="15">
        <f t="shared" si="146"/>
        <v>0</v>
      </c>
      <c r="J1346" s="58">
        <f>'Fashring Assumptions'!$M$7*'Fashring Counterfactual'!F1346</f>
        <v>0</v>
      </c>
      <c r="K1346" s="58">
        <f>'Fashring Assumptions'!$M$5*'Fashring Assumptions'!$M$7*'Fashring Counterfactual'!E1346</f>
        <v>96.453067385134943</v>
      </c>
      <c r="L1346" s="58">
        <f t="shared" si="149"/>
        <v>96.453067385134943</v>
      </c>
    </row>
    <row r="1347" spans="1:12" x14ac:dyDescent="0.3">
      <c r="A1347" s="60">
        <v>43715</v>
      </c>
      <c r="B1347" s="15">
        <f t="shared" ref="B1347:B1410" si="150">YEAR(A1347)</f>
        <v>2019</v>
      </c>
      <c r="C1347" s="15">
        <f t="shared" ref="C1347:C1410" si="151">MONTH(A1347)</f>
        <v>9</v>
      </c>
      <c r="D1347" s="15">
        <f t="shared" ref="D1347:D1410" si="152">DAY(A1347)</f>
        <v>7</v>
      </c>
      <c r="E1347" s="64">
        <f t="shared" si="147"/>
        <v>5947.7416204691781</v>
      </c>
      <c r="F1347" s="15">
        <f>IF(E1346&gt;'Fashring Assumptions'!$Q$15,0,'Fashring Assumptions'!$Q$14)</f>
        <v>5290.492542307019</v>
      </c>
      <c r="G1347" s="15">
        <v>886</v>
      </c>
      <c r="H1347" s="15">
        <f t="shared" si="148"/>
        <v>1</v>
      </c>
      <c r="I1347" s="15">
        <f t="shared" ref="I1347:I1410" si="153">1000*H1347</f>
        <v>1000</v>
      </c>
      <c r="J1347" s="58">
        <f>'Fashring Assumptions'!$M$7*'Fashring Counterfactual'!F1347</f>
        <v>13226.231355767548</v>
      </c>
      <c r="K1347" s="58">
        <f>'Fashring Assumptions'!$M$5*'Fashring Assumptions'!$M$7*'Fashring Counterfactual'!E1347</f>
        <v>371.73385127932363</v>
      </c>
      <c r="L1347" s="58">
        <f t="shared" si="149"/>
        <v>14597.965207046871</v>
      </c>
    </row>
    <row r="1348" spans="1:12" x14ac:dyDescent="0.3">
      <c r="A1348" s="60">
        <v>43716</v>
      </c>
      <c r="B1348" s="15">
        <f t="shared" si="150"/>
        <v>2019</v>
      </c>
      <c r="C1348" s="15">
        <f t="shared" si="151"/>
        <v>9</v>
      </c>
      <c r="D1348" s="15">
        <f t="shared" si="152"/>
        <v>8</v>
      </c>
      <c r="E1348" s="64">
        <f t="shared" ref="E1348:E1370" si="154">E1347-G1348+F1348</f>
        <v>5064.7416204691781</v>
      </c>
      <c r="F1348" s="15">
        <f>IF(E1347&gt;'Fashring Assumptions'!$Q$15,0,'Fashring Assumptions'!$Q$14)</f>
        <v>0</v>
      </c>
      <c r="G1348" s="15">
        <v>883</v>
      </c>
      <c r="H1348" s="15">
        <f t="shared" si="148"/>
        <v>0</v>
      </c>
      <c r="I1348" s="15">
        <f t="shared" si="153"/>
        <v>0</v>
      </c>
      <c r="J1348" s="58">
        <f>'Fashring Assumptions'!$M$7*'Fashring Counterfactual'!F1348</f>
        <v>0</v>
      </c>
      <c r="K1348" s="58">
        <f>'Fashring Assumptions'!$M$5*'Fashring Assumptions'!$M$7*'Fashring Counterfactual'!E1348</f>
        <v>316.54635127932363</v>
      </c>
      <c r="L1348" s="58">
        <f t="shared" si="149"/>
        <v>316.54635127932363</v>
      </c>
    </row>
    <row r="1349" spans="1:12" x14ac:dyDescent="0.3">
      <c r="A1349" s="60">
        <v>43717</v>
      </c>
      <c r="B1349" s="15">
        <f t="shared" si="150"/>
        <v>2019</v>
      </c>
      <c r="C1349" s="15">
        <f t="shared" si="151"/>
        <v>9</v>
      </c>
      <c r="D1349" s="15">
        <f t="shared" si="152"/>
        <v>9</v>
      </c>
      <c r="E1349" s="64">
        <f t="shared" si="154"/>
        <v>4146.7416204691781</v>
      </c>
      <c r="F1349" s="15">
        <f>IF(E1348&gt;'Fashring Assumptions'!$Q$15,0,'Fashring Assumptions'!$Q$14)</f>
        <v>0</v>
      </c>
      <c r="G1349" s="15">
        <v>918</v>
      </c>
      <c r="H1349" s="15">
        <f t="shared" si="148"/>
        <v>0</v>
      </c>
      <c r="I1349" s="15">
        <f t="shared" si="153"/>
        <v>0</v>
      </c>
      <c r="J1349" s="58">
        <f>'Fashring Assumptions'!$M$7*'Fashring Counterfactual'!F1349</f>
        <v>0</v>
      </c>
      <c r="K1349" s="58">
        <f>'Fashring Assumptions'!$M$5*'Fashring Assumptions'!$M$7*'Fashring Counterfactual'!E1349</f>
        <v>259.17135127932363</v>
      </c>
      <c r="L1349" s="58">
        <f t="shared" si="149"/>
        <v>259.17135127932363</v>
      </c>
    </row>
    <row r="1350" spans="1:12" x14ac:dyDescent="0.3">
      <c r="A1350" s="60">
        <v>43718</v>
      </c>
      <c r="B1350" s="15">
        <f t="shared" si="150"/>
        <v>2019</v>
      </c>
      <c r="C1350" s="15">
        <f t="shared" si="151"/>
        <v>9</v>
      </c>
      <c r="D1350" s="15">
        <f t="shared" si="152"/>
        <v>10</v>
      </c>
      <c r="E1350" s="64">
        <f t="shared" si="154"/>
        <v>3248.7416204691781</v>
      </c>
      <c r="F1350" s="15">
        <f>IF(E1349&gt;'Fashring Assumptions'!$Q$15,0,'Fashring Assumptions'!$Q$14)</f>
        <v>0</v>
      </c>
      <c r="G1350" s="15">
        <v>898</v>
      </c>
      <c r="H1350" s="15">
        <f t="shared" si="148"/>
        <v>0</v>
      </c>
      <c r="I1350" s="15">
        <f t="shared" si="153"/>
        <v>0</v>
      </c>
      <c r="J1350" s="58">
        <f>'Fashring Assumptions'!$M$7*'Fashring Counterfactual'!F1350</f>
        <v>0</v>
      </c>
      <c r="K1350" s="58">
        <f>'Fashring Assumptions'!$M$5*'Fashring Assumptions'!$M$7*'Fashring Counterfactual'!E1350</f>
        <v>203.04635127932363</v>
      </c>
      <c r="L1350" s="58">
        <f t="shared" si="149"/>
        <v>203.04635127932363</v>
      </c>
    </row>
    <row r="1351" spans="1:12" x14ac:dyDescent="0.3">
      <c r="A1351" s="60">
        <v>43719</v>
      </c>
      <c r="B1351" s="15">
        <f t="shared" si="150"/>
        <v>2019</v>
      </c>
      <c r="C1351" s="15">
        <f t="shared" si="151"/>
        <v>9</v>
      </c>
      <c r="D1351" s="15">
        <f t="shared" si="152"/>
        <v>11</v>
      </c>
      <c r="E1351" s="64">
        <f t="shared" si="154"/>
        <v>2383.7416204691781</v>
      </c>
      <c r="F1351" s="15">
        <f>IF(E1350&gt;'Fashring Assumptions'!$Q$15,0,'Fashring Assumptions'!$Q$14)</f>
        <v>0</v>
      </c>
      <c r="G1351" s="15">
        <v>865</v>
      </c>
      <c r="H1351" s="15">
        <f t="shared" si="148"/>
        <v>0</v>
      </c>
      <c r="I1351" s="15">
        <f t="shared" si="153"/>
        <v>0</v>
      </c>
      <c r="J1351" s="58">
        <f>'Fashring Assumptions'!$M$7*'Fashring Counterfactual'!F1351</f>
        <v>0</v>
      </c>
      <c r="K1351" s="58">
        <f>'Fashring Assumptions'!$M$5*'Fashring Assumptions'!$M$7*'Fashring Counterfactual'!E1351</f>
        <v>148.98385127932363</v>
      </c>
      <c r="L1351" s="58">
        <f t="shared" si="149"/>
        <v>148.98385127932363</v>
      </c>
    </row>
    <row r="1352" spans="1:12" x14ac:dyDescent="0.3">
      <c r="A1352" s="60">
        <v>43720</v>
      </c>
      <c r="B1352" s="15">
        <f t="shared" si="150"/>
        <v>2019</v>
      </c>
      <c r="C1352" s="15">
        <f t="shared" si="151"/>
        <v>9</v>
      </c>
      <c r="D1352" s="15">
        <f t="shared" si="152"/>
        <v>12</v>
      </c>
      <c r="E1352" s="64">
        <f t="shared" si="154"/>
        <v>1482.7416204691781</v>
      </c>
      <c r="F1352" s="15">
        <f>IF(E1351&gt;'Fashring Assumptions'!$Q$15,0,'Fashring Assumptions'!$Q$14)</f>
        <v>0</v>
      </c>
      <c r="G1352" s="15">
        <v>901</v>
      </c>
      <c r="H1352" s="15">
        <f t="shared" si="148"/>
        <v>0</v>
      </c>
      <c r="I1352" s="15">
        <f t="shared" si="153"/>
        <v>0</v>
      </c>
      <c r="J1352" s="58">
        <f>'Fashring Assumptions'!$M$7*'Fashring Counterfactual'!F1352</f>
        <v>0</v>
      </c>
      <c r="K1352" s="58">
        <f>'Fashring Assumptions'!$M$5*'Fashring Assumptions'!$M$7*'Fashring Counterfactual'!E1352</f>
        <v>92.67135127932363</v>
      </c>
      <c r="L1352" s="58">
        <f t="shared" si="149"/>
        <v>92.67135127932363</v>
      </c>
    </row>
    <row r="1353" spans="1:12" x14ac:dyDescent="0.3">
      <c r="A1353" s="60">
        <v>43721</v>
      </c>
      <c r="B1353" s="15">
        <f t="shared" si="150"/>
        <v>2019</v>
      </c>
      <c r="C1353" s="15">
        <f t="shared" si="151"/>
        <v>9</v>
      </c>
      <c r="D1353" s="15">
        <f t="shared" si="152"/>
        <v>13</v>
      </c>
      <c r="E1353" s="64">
        <f t="shared" si="154"/>
        <v>5884.2341627761971</v>
      </c>
      <c r="F1353" s="15">
        <f>IF(E1352&gt;'Fashring Assumptions'!$Q$15,0,'Fashring Assumptions'!$Q$14)</f>
        <v>5290.492542307019</v>
      </c>
      <c r="G1353" s="15">
        <v>889</v>
      </c>
      <c r="H1353" s="15">
        <f t="shared" si="148"/>
        <v>1</v>
      </c>
      <c r="I1353" s="15">
        <f t="shared" si="153"/>
        <v>1000</v>
      </c>
      <c r="J1353" s="58">
        <f>'Fashring Assumptions'!$M$7*'Fashring Counterfactual'!F1353</f>
        <v>13226.231355767548</v>
      </c>
      <c r="K1353" s="58">
        <f>'Fashring Assumptions'!$M$5*'Fashring Assumptions'!$M$7*'Fashring Counterfactual'!E1353</f>
        <v>367.76463517351232</v>
      </c>
      <c r="L1353" s="58">
        <f t="shared" si="149"/>
        <v>14593.995990941061</v>
      </c>
    </row>
    <row r="1354" spans="1:12" x14ac:dyDescent="0.3">
      <c r="A1354" s="60">
        <v>43722</v>
      </c>
      <c r="B1354" s="15">
        <f t="shared" si="150"/>
        <v>2019</v>
      </c>
      <c r="C1354" s="15">
        <f t="shared" si="151"/>
        <v>9</v>
      </c>
      <c r="D1354" s="15">
        <f t="shared" si="152"/>
        <v>14</v>
      </c>
      <c r="E1354" s="64">
        <f t="shared" si="154"/>
        <v>4983.2341627761971</v>
      </c>
      <c r="F1354" s="15">
        <f>IF(E1353&gt;'Fashring Assumptions'!$Q$15,0,'Fashring Assumptions'!$Q$14)</f>
        <v>0</v>
      </c>
      <c r="G1354" s="15">
        <v>901</v>
      </c>
      <c r="H1354" s="15">
        <f t="shared" si="148"/>
        <v>0</v>
      </c>
      <c r="I1354" s="15">
        <f t="shared" si="153"/>
        <v>0</v>
      </c>
      <c r="J1354" s="58">
        <f>'Fashring Assumptions'!$M$7*'Fashring Counterfactual'!F1354</f>
        <v>0</v>
      </c>
      <c r="K1354" s="58">
        <f>'Fashring Assumptions'!$M$5*'Fashring Assumptions'!$M$7*'Fashring Counterfactual'!E1354</f>
        <v>311.45213517351232</v>
      </c>
      <c r="L1354" s="58">
        <f t="shared" si="149"/>
        <v>311.45213517351232</v>
      </c>
    </row>
    <row r="1355" spans="1:12" x14ac:dyDescent="0.3">
      <c r="A1355" s="60">
        <v>43723</v>
      </c>
      <c r="B1355" s="15">
        <f t="shared" si="150"/>
        <v>2019</v>
      </c>
      <c r="C1355" s="15">
        <f t="shared" si="151"/>
        <v>9</v>
      </c>
      <c r="D1355" s="15">
        <f t="shared" si="152"/>
        <v>15</v>
      </c>
      <c r="E1355" s="64">
        <f t="shared" si="154"/>
        <v>4061.2341627761971</v>
      </c>
      <c r="F1355" s="15">
        <f>IF(E1354&gt;'Fashring Assumptions'!$Q$15,0,'Fashring Assumptions'!$Q$14)</f>
        <v>0</v>
      </c>
      <c r="G1355" s="15">
        <v>922</v>
      </c>
      <c r="H1355" s="15">
        <f t="shared" si="148"/>
        <v>0</v>
      </c>
      <c r="I1355" s="15">
        <f t="shared" si="153"/>
        <v>0</v>
      </c>
      <c r="J1355" s="58">
        <f>'Fashring Assumptions'!$M$7*'Fashring Counterfactual'!F1355</f>
        <v>0</v>
      </c>
      <c r="K1355" s="58">
        <f>'Fashring Assumptions'!$M$5*'Fashring Assumptions'!$M$7*'Fashring Counterfactual'!E1355</f>
        <v>253.82713517351232</v>
      </c>
      <c r="L1355" s="58">
        <f t="shared" si="149"/>
        <v>253.82713517351232</v>
      </c>
    </row>
    <row r="1356" spans="1:12" x14ac:dyDescent="0.3">
      <c r="A1356" s="60">
        <v>43724</v>
      </c>
      <c r="B1356" s="15">
        <f t="shared" si="150"/>
        <v>2019</v>
      </c>
      <c r="C1356" s="15">
        <f t="shared" si="151"/>
        <v>9</v>
      </c>
      <c r="D1356" s="15">
        <f t="shared" si="152"/>
        <v>16</v>
      </c>
      <c r="E1356" s="64">
        <f t="shared" si="154"/>
        <v>3188.2341627761971</v>
      </c>
      <c r="F1356" s="15">
        <f>IF(E1355&gt;'Fashring Assumptions'!$Q$15,0,'Fashring Assumptions'!$Q$14)</f>
        <v>0</v>
      </c>
      <c r="G1356" s="15">
        <v>873</v>
      </c>
      <c r="H1356" s="15">
        <f t="shared" si="148"/>
        <v>0</v>
      </c>
      <c r="I1356" s="15">
        <f t="shared" si="153"/>
        <v>0</v>
      </c>
      <c r="J1356" s="58">
        <f>'Fashring Assumptions'!$M$7*'Fashring Counterfactual'!F1356</f>
        <v>0</v>
      </c>
      <c r="K1356" s="58">
        <f>'Fashring Assumptions'!$M$5*'Fashring Assumptions'!$M$7*'Fashring Counterfactual'!E1356</f>
        <v>199.26463517351232</v>
      </c>
      <c r="L1356" s="58">
        <f t="shared" si="149"/>
        <v>199.26463517351232</v>
      </c>
    </row>
    <row r="1357" spans="1:12" x14ac:dyDescent="0.3">
      <c r="A1357" s="60">
        <v>43725</v>
      </c>
      <c r="B1357" s="15">
        <f t="shared" si="150"/>
        <v>2019</v>
      </c>
      <c r="C1357" s="15">
        <f t="shared" si="151"/>
        <v>9</v>
      </c>
      <c r="D1357" s="15">
        <f t="shared" si="152"/>
        <v>17</v>
      </c>
      <c r="E1357" s="64">
        <f t="shared" si="154"/>
        <v>2321.2341627761971</v>
      </c>
      <c r="F1357" s="15">
        <f>IF(E1356&gt;'Fashring Assumptions'!$Q$15,0,'Fashring Assumptions'!$Q$14)</f>
        <v>0</v>
      </c>
      <c r="G1357" s="15">
        <v>867</v>
      </c>
      <c r="H1357" s="15">
        <f t="shared" si="148"/>
        <v>0</v>
      </c>
      <c r="I1357" s="15">
        <f t="shared" si="153"/>
        <v>0</v>
      </c>
      <c r="J1357" s="58">
        <f>'Fashring Assumptions'!$M$7*'Fashring Counterfactual'!F1357</f>
        <v>0</v>
      </c>
      <c r="K1357" s="58">
        <f>'Fashring Assumptions'!$M$5*'Fashring Assumptions'!$M$7*'Fashring Counterfactual'!E1357</f>
        <v>145.07713517351232</v>
      </c>
      <c r="L1357" s="58">
        <f t="shared" si="149"/>
        <v>145.07713517351232</v>
      </c>
    </row>
    <row r="1358" spans="1:12" x14ac:dyDescent="0.3">
      <c r="A1358" s="60">
        <v>43726</v>
      </c>
      <c r="B1358" s="15">
        <f t="shared" si="150"/>
        <v>2019</v>
      </c>
      <c r="C1358" s="15">
        <f t="shared" si="151"/>
        <v>9</v>
      </c>
      <c r="D1358" s="15">
        <f t="shared" si="152"/>
        <v>18</v>
      </c>
      <c r="E1358" s="64">
        <f t="shared" si="154"/>
        <v>1455.2341627761971</v>
      </c>
      <c r="F1358" s="15">
        <f>IF(E1357&gt;'Fashring Assumptions'!$Q$15,0,'Fashring Assumptions'!$Q$14)</f>
        <v>0</v>
      </c>
      <c r="G1358" s="15">
        <v>866</v>
      </c>
      <c r="H1358" s="15">
        <f t="shared" si="148"/>
        <v>0</v>
      </c>
      <c r="I1358" s="15">
        <f t="shared" si="153"/>
        <v>0</v>
      </c>
      <c r="J1358" s="58">
        <f>'Fashring Assumptions'!$M$7*'Fashring Counterfactual'!F1358</f>
        <v>0</v>
      </c>
      <c r="K1358" s="58">
        <f>'Fashring Assumptions'!$M$5*'Fashring Assumptions'!$M$7*'Fashring Counterfactual'!E1358</f>
        <v>90.952135173512318</v>
      </c>
      <c r="L1358" s="58">
        <f t="shared" si="149"/>
        <v>90.952135173512318</v>
      </c>
    </row>
    <row r="1359" spans="1:12" x14ac:dyDescent="0.3">
      <c r="A1359" s="60">
        <v>43727</v>
      </c>
      <c r="B1359" s="15">
        <f t="shared" si="150"/>
        <v>2019</v>
      </c>
      <c r="C1359" s="15">
        <f t="shared" si="151"/>
        <v>9</v>
      </c>
      <c r="D1359" s="15">
        <f t="shared" si="152"/>
        <v>19</v>
      </c>
      <c r="E1359" s="64">
        <f t="shared" si="154"/>
        <v>5906.7267050832161</v>
      </c>
      <c r="F1359" s="15">
        <f>IF(E1358&gt;'Fashring Assumptions'!$Q$15,0,'Fashring Assumptions'!$Q$14)</f>
        <v>5290.492542307019</v>
      </c>
      <c r="G1359" s="15">
        <v>839</v>
      </c>
      <c r="H1359" s="15">
        <f t="shared" si="148"/>
        <v>1</v>
      </c>
      <c r="I1359" s="15">
        <f t="shared" si="153"/>
        <v>1000</v>
      </c>
      <c r="J1359" s="58">
        <f>'Fashring Assumptions'!$M$7*'Fashring Counterfactual'!F1359</f>
        <v>13226.231355767548</v>
      </c>
      <c r="K1359" s="58">
        <f>'Fashring Assumptions'!$M$5*'Fashring Assumptions'!$M$7*'Fashring Counterfactual'!E1359</f>
        <v>369.170419067701</v>
      </c>
      <c r="L1359" s="58">
        <f t="shared" si="149"/>
        <v>14595.401774835249</v>
      </c>
    </row>
    <row r="1360" spans="1:12" x14ac:dyDescent="0.3">
      <c r="A1360" s="60">
        <v>43728</v>
      </c>
      <c r="B1360" s="15">
        <f t="shared" si="150"/>
        <v>2019</v>
      </c>
      <c r="C1360" s="15">
        <f t="shared" si="151"/>
        <v>9</v>
      </c>
      <c r="D1360" s="15">
        <f t="shared" si="152"/>
        <v>20</v>
      </c>
      <c r="E1360" s="64">
        <f t="shared" si="154"/>
        <v>5025.7267050832161</v>
      </c>
      <c r="F1360" s="15">
        <f>IF(E1359&gt;'Fashring Assumptions'!$Q$15,0,'Fashring Assumptions'!$Q$14)</f>
        <v>0</v>
      </c>
      <c r="G1360" s="15">
        <v>881</v>
      </c>
      <c r="H1360" s="15">
        <f t="shared" si="148"/>
        <v>0</v>
      </c>
      <c r="I1360" s="15">
        <f t="shared" si="153"/>
        <v>0</v>
      </c>
      <c r="J1360" s="58">
        <f>'Fashring Assumptions'!$M$7*'Fashring Counterfactual'!F1360</f>
        <v>0</v>
      </c>
      <c r="K1360" s="58">
        <f>'Fashring Assumptions'!$M$5*'Fashring Assumptions'!$M$7*'Fashring Counterfactual'!E1360</f>
        <v>314.107919067701</v>
      </c>
      <c r="L1360" s="58">
        <f t="shared" si="149"/>
        <v>314.107919067701</v>
      </c>
    </row>
    <row r="1361" spans="1:12" x14ac:dyDescent="0.3">
      <c r="A1361" s="60">
        <v>43729</v>
      </c>
      <c r="B1361" s="15">
        <f t="shared" si="150"/>
        <v>2019</v>
      </c>
      <c r="C1361" s="15">
        <f t="shared" si="151"/>
        <v>9</v>
      </c>
      <c r="D1361" s="15">
        <f t="shared" si="152"/>
        <v>21</v>
      </c>
      <c r="E1361" s="64">
        <f t="shared" si="154"/>
        <v>4145.7267050832161</v>
      </c>
      <c r="F1361" s="15">
        <f>IF(E1360&gt;'Fashring Assumptions'!$Q$15,0,'Fashring Assumptions'!$Q$14)</f>
        <v>0</v>
      </c>
      <c r="G1361" s="15">
        <v>880</v>
      </c>
      <c r="H1361" s="15">
        <f t="shared" si="148"/>
        <v>0</v>
      </c>
      <c r="I1361" s="15">
        <f t="shared" si="153"/>
        <v>0</v>
      </c>
      <c r="J1361" s="58">
        <f>'Fashring Assumptions'!$M$7*'Fashring Counterfactual'!F1361</f>
        <v>0</v>
      </c>
      <c r="K1361" s="58">
        <f>'Fashring Assumptions'!$M$5*'Fashring Assumptions'!$M$7*'Fashring Counterfactual'!E1361</f>
        <v>259.107919067701</v>
      </c>
      <c r="L1361" s="58">
        <f t="shared" si="149"/>
        <v>259.107919067701</v>
      </c>
    </row>
    <row r="1362" spans="1:12" x14ac:dyDescent="0.3">
      <c r="A1362" s="60">
        <v>43730</v>
      </c>
      <c r="B1362" s="15">
        <f t="shared" si="150"/>
        <v>2019</v>
      </c>
      <c r="C1362" s="15">
        <f t="shared" si="151"/>
        <v>9</v>
      </c>
      <c r="D1362" s="15">
        <f t="shared" si="152"/>
        <v>22</v>
      </c>
      <c r="E1362" s="64">
        <f t="shared" si="154"/>
        <v>3223.7267050832161</v>
      </c>
      <c r="F1362" s="15">
        <f>IF(E1361&gt;'Fashring Assumptions'!$Q$15,0,'Fashring Assumptions'!$Q$14)</f>
        <v>0</v>
      </c>
      <c r="G1362" s="15">
        <v>922</v>
      </c>
      <c r="H1362" s="15">
        <f t="shared" si="148"/>
        <v>0</v>
      </c>
      <c r="I1362" s="15">
        <f t="shared" si="153"/>
        <v>0</v>
      </c>
      <c r="J1362" s="58">
        <f>'Fashring Assumptions'!$M$7*'Fashring Counterfactual'!F1362</f>
        <v>0</v>
      </c>
      <c r="K1362" s="58">
        <f>'Fashring Assumptions'!$M$5*'Fashring Assumptions'!$M$7*'Fashring Counterfactual'!E1362</f>
        <v>201.482919067701</v>
      </c>
      <c r="L1362" s="58">
        <f t="shared" si="149"/>
        <v>201.482919067701</v>
      </c>
    </row>
    <row r="1363" spans="1:12" x14ac:dyDescent="0.3">
      <c r="A1363" s="60">
        <v>43731</v>
      </c>
      <c r="B1363" s="15">
        <f t="shared" si="150"/>
        <v>2019</v>
      </c>
      <c r="C1363" s="15">
        <f t="shared" si="151"/>
        <v>9</v>
      </c>
      <c r="D1363" s="15">
        <f t="shared" si="152"/>
        <v>23</v>
      </c>
      <c r="E1363" s="64">
        <f t="shared" si="154"/>
        <v>2344.7267050832161</v>
      </c>
      <c r="F1363" s="15">
        <f>IF(E1362&gt;'Fashring Assumptions'!$Q$15,0,'Fashring Assumptions'!$Q$14)</f>
        <v>0</v>
      </c>
      <c r="G1363" s="15">
        <v>879</v>
      </c>
      <c r="H1363" s="15">
        <f t="shared" si="148"/>
        <v>0</v>
      </c>
      <c r="I1363" s="15">
        <f t="shared" si="153"/>
        <v>0</v>
      </c>
      <c r="J1363" s="58">
        <f>'Fashring Assumptions'!$M$7*'Fashring Counterfactual'!F1363</f>
        <v>0</v>
      </c>
      <c r="K1363" s="58">
        <f>'Fashring Assumptions'!$M$5*'Fashring Assumptions'!$M$7*'Fashring Counterfactual'!E1363</f>
        <v>146.545419067701</v>
      </c>
      <c r="L1363" s="58">
        <f t="shared" si="149"/>
        <v>146.545419067701</v>
      </c>
    </row>
    <row r="1364" spans="1:12" x14ac:dyDescent="0.3">
      <c r="A1364" s="60">
        <v>43732</v>
      </c>
      <c r="B1364" s="15">
        <f t="shared" si="150"/>
        <v>2019</v>
      </c>
      <c r="C1364" s="15">
        <f t="shared" si="151"/>
        <v>9</v>
      </c>
      <c r="D1364" s="15">
        <f t="shared" si="152"/>
        <v>24</v>
      </c>
      <c r="E1364" s="64">
        <f t="shared" si="154"/>
        <v>1454.7267050832161</v>
      </c>
      <c r="F1364" s="15">
        <f>IF(E1363&gt;'Fashring Assumptions'!$Q$15,0,'Fashring Assumptions'!$Q$14)</f>
        <v>0</v>
      </c>
      <c r="G1364" s="15">
        <v>890</v>
      </c>
      <c r="H1364" s="15">
        <f t="shared" si="148"/>
        <v>0</v>
      </c>
      <c r="I1364" s="15">
        <f t="shared" si="153"/>
        <v>0</v>
      </c>
      <c r="J1364" s="58">
        <f>'Fashring Assumptions'!$M$7*'Fashring Counterfactual'!F1364</f>
        <v>0</v>
      </c>
      <c r="K1364" s="58">
        <f>'Fashring Assumptions'!$M$5*'Fashring Assumptions'!$M$7*'Fashring Counterfactual'!E1364</f>
        <v>90.920419067701005</v>
      </c>
      <c r="L1364" s="58">
        <f t="shared" si="149"/>
        <v>90.920419067701005</v>
      </c>
    </row>
    <row r="1365" spans="1:12" x14ac:dyDescent="0.3">
      <c r="A1365" s="60">
        <v>43733</v>
      </c>
      <c r="B1365" s="15">
        <f t="shared" si="150"/>
        <v>2019</v>
      </c>
      <c r="C1365" s="15">
        <f t="shared" si="151"/>
        <v>9</v>
      </c>
      <c r="D1365" s="15">
        <f t="shared" si="152"/>
        <v>25</v>
      </c>
      <c r="E1365" s="64">
        <f t="shared" si="154"/>
        <v>854.72670508321607</v>
      </c>
      <c r="F1365" s="15">
        <f>IF(E1364&gt;'Fashring Assumptions'!$Q$13,0,'Fashring Assumptions'!$Q$12)</f>
        <v>0</v>
      </c>
      <c r="G1365" s="15">
        <v>600</v>
      </c>
      <c r="H1365" s="15">
        <f t="shared" si="148"/>
        <v>0</v>
      </c>
      <c r="I1365" s="15">
        <f t="shared" si="153"/>
        <v>0</v>
      </c>
      <c r="J1365" s="58">
        <f>'Fashring Assumptions'!$M$7*'Fashring Counterfactual'!F1365</f>
        <v>0</v>
      </c>
      <c r="K1365" s="58">
        <f>'Fashring Assumptions'!$M$5*'Fashring Assumptions'!$M$7*'Fashring Counterfactual'!E1365</f>
        <v>53.420419067701005</v>
      </c>
      <c r="L1365" s="58">
        <f t="shared" si="149"/>
        <v>53.420419067701005</v>
      </c>
    </row>
    <row r="1366" spans="1:12" x14ac:dyDescent="0.3">
      <c r="A1366" s="60">
        <v>43734</v>
      </c>
      <c r="B1366" s="15">
        <f t="shared" si="150"/>
        <v>2019</v>
      </c>
      <c r="C1366" s="15">
        <f t="shared" si="151"/>
        <v>9</v>
      </c>
      <c r="D1366" s="15">
        <f t="shared" si="152"/>
        <v>26</v>
      </c>
      <c r="E1366" s="64">
        <f t="shared" si="154"/>
        <v>4571.8767363131692</v>
      </c>
      <c r="F1366" s="15">
        <f>IF(E1365&gt;'Fashring Assumptions'!$Q$13,0,'Fashring Assumptions'!$Q$12)</f>
        <v>4292.1500312299531</v>
      </c>
      <c r="G1366" s="15">
        <v>575</v>
      </c>
      <c r="H1366" s="15">
        <f t="shared" si="148"/>
        <v>1</v>
      </c>
      <c r="I1366" s="15">
        <f t="shared" si="153"/>
        <v>1000</v>
      </c>
      <c r="J1366" s="58">
        <f>'Fashring Assumptions'!$M$7*'Fashring Counterfactual'!F1366</f>
        <v>10730.375078074883</v>
      </c>
      <c r="K1366" s="58">
        <f>'Fashring Assumptions'!$M$5*'Fashring Assumptions'!$M$7*'Fashring Counterfactual'!E1366</f>
        <v>285.74229601957308</v>
      </c>
      <c r="L1366" s="58">
        <f t="shared" si="149"/>
        <v>12016.117374094456</v>
      </c>
    </row>
    <row r="1367" spans="1:12" x14ac:dyDescent="0.3">
      <c r="A1367" s="60">
        <v>43735</v>
      </c>
      <c r="B1367" s="15">
        <f t="shared" si="150"/>
        <v>2019</v>
      </c>
      <c r="C1367" s="15">
        <f t="shared" si="151"/>
        <v>9</v>
      </c>
      <c r="D1367" s="15">
        <f t="shared" si="152"/>
        <v>27</v>
      </c>
      <c r="E1367" s="64">
        <f t="shared" si="154"/>
        <v>3989.8767363131692</v>
      </c>
      <c r="F1367" s="15">
        <f>IF(E1366&gt;'Fashring Assumptions'!$Q$13,0,'Fashring Assumptions'!$Q$12)</f>
        <v>0</v>
      </c>
      <c r="G1367" s="15">
        <v>582</v>
      </c>
      <c r="H1367" s="15">
        <f t="shared" si="148"/>
        <v>0</v>
      </c>
      <c r="I1367" s="15">
        <f t="shared" si="153"/>
        <v>0</v>
      </c>
      <c r="J1367" s="58">
        <f>'Fashring Assumptions'!$M$7*'Fashring Counterfactual'!F1367</f>
        <v>0</v>
      </c>
      <c r="K1367" s="58">
        <f>'Fashring Assumptions'!$M$5*'Fashring Assumptions'!$M$7*'Fashring Counterfactual'!E1367</f>
        <v>249.36729601957308</v>
      </c>
      <c r="L1367" s="58">
        <f t="shared" si="149"/>
        <v>249.36729601957308</v>
      </c>
    </row>
    <row r="1368" spans="1:12" x14ac:dyDescent="0.3">
      <c r="A1368" s="60">
        <v>43736</v>
      </c>
      <c r="B1368" s="15">
        <f t="shared" si="150"/>
        <v>2019</v>
      </c>
      <c r="C1368" s="15">
        <f t="shared" si="151"/>
        <v>9</v>
      </c>
      <c r="D1368" s="15">
        <f t="shared" si="152"/>
        <v>28</v>
      </c>
      <c r="E1368" s="64">
        <f t="shared" si="154"/>
        <v>3455.8767363131692</v>
      </c>
      <c r="F1368" s="15">
        <f>IF(E1367&gt;'Fashring Assumptions'!$Q$13,0,'Fashring Assumptions'!$Q$12)</f>
        <v>0</v>
      </c>
      <c r="G1368" s="15">
        <v>534</v>
      </c>
      <c r="H1368" s="15">
        <f t="shared" si="148"/>
        <v>0</v>
      </c>
      <c r="I1368" s="15">
        <f t="shared" si="153"/>
        <v>0</v>
      </c>
      <c r="J1368" s="58">
        <f>'Fashring Assumptions'!$M$7*'Fashring Counterfactual'!F1368</f>
        <v>0</v>
      </c>
      <c r="K1368" s="58">
        <f>'Fashring Assumptions'!$M$5*'Fashring Assumptions'!$M$7*'Fashring Counterfactual'!E1368</f>
        <v>215.99229601957308</v>
      </c>
      <c r="L1368" s="58">
        <f t="shared" si="149"/>
        <v>215.99229601957308</v>
      </c>
    </row>
    <row r="1369" spans="1:12" x14ac:dyDescent="0.3">
      <c r="A1369" s="60">
        <v>43737</v>
      </c>
      <c r="B1369" s="15">
        <f t="shared" si="150"/>
        <v>2019</v>
      </c>
      <c r="C1369" s="15">
        <f t="shared" si="151"/>
        <v>9</v>
      </c>
      <c r="D1369" s="15">
        <f t="shared" si="152"/>
        <v>29</v>
      </c>
      <c r="E1369" s="64">
        <f t="shared" si="154"/>
        <v>2922.8767363131692</v>
      </c>
      <c r="F1369" s="15">
        <f>IF(E1368&gt;'Fashring Assumptions'!$Q$13,0,'Fashring Assumptions'!$Q$12)</f>
        <v>0</v>
      </c>
      <c r="G1369" s="15">
        <v>533</v>
      </c>
      <c r="H1369" s="15">
        <f t="shared" si="148"/>
        <v>0</v>
      </c>
      <c r="I1369" s="15">
        <f t="shared" si="153"/>
        <v>0</v>
      </c>
      <c r="J1369" s="58">
        <f>'Fashring Assumptions'!$M$7*'Fashring Counterfactual'!F1369</f>
        <v>0</v>
      </c>
      <c r="K1369" s="58">
        <f>'Fashring Assumptions'!$M$5*'Fashring Assumptions'!$M$7*'Fashring Counterfactual'!E1369</f>
        <v>182.67979601957308</v>
      </c>
      <c r="L1369" s="58">
        <f t="shared" si="149"/>
        <v>182.67979601957308</v>
      </c>
    </row>
    <row r="1370" spans="1:12" x14ac:dyDescent="0.3">
      <c r="A1370" s="60">
        <v>43738</v>
      </c>
      <c r="B1370" s="15">
        <f t="shared" si="150"/>
        <v>2019</v>
      </c>
      <c r="C1370" s="15">
        <f t="shared" si="151"/>
        <v>9</v>
      </c>
      <c r="D1370" s="15">
        <f t="shared" si="152"/>
        <v>30</v>
      </c>
      <c r="E1370" s="64">
        <f t="shared" si="154"/>
        <v>2362.8767363131692</v>
      </c>
      <c r="F1370" s="15">
        <f>IF(E1369&gt;'Fashring Assumptions'!$Q$13,0,'Fashring Assumptions'!$Q$12)</f>
        <v>0</v>
      </c>
      <c r="G1370" s="15">
        <v>560</v>
      </c>
      <c r="H1370" s="15">
        <f t="shared" si="148"/>
        <v>0</v>
      </c>
      <c r="I1370" s="15">
        <f t="shared" si="153"/>
        <v>0</v>
      </c>
      <c r="J1370" s="58">
        <f>'Fashring Assumptions'!$M$7*'Fashring Counterfactual'!F1370</f>
        <v>0</v>
      </c>
      <c r="K1370" s="58">
        <f>'Fashring Assumptions'!$M$5*'Fashring Assumptions'!$M$7*'Fashring Counterfactual'!E1370</f>
        <v>147.67979601957308</v>
      </c>
      <c r="L1370" s="58">
        <f t="shared" si="149"/>
        <v>147.67979601957308</v>
      </c>
    </row>
    <row r="1371" spans="1:12" x14ac:dyDescent="0.3">
      <c r="A1371" s="60">
        <v>43739</v>
      </c>
      <c r="B1371" s="15">
        <f t="shared" si="150"/>
        <v>2019</v>
      </c>
      <c r="C1371" s="15">
        <f t="shared" si="151"/>
        <v>10</v>
      </c>
      <c r="D1371" s="15">
        <f t="shared" si="152"/>
        <v>1</v>
      </c>
      <c r="E1371" s="64">
        <f t="shared" ref="E1371:E1411" si="155">E1370-G1371+F1371</f>
        <v>1772.8767363131692</v>
      </c>
      <c r="F1371" s="15">
        <f>IF(E1370&gt;'Fashring Assumptions'!$Q$13,0,'Fashring Assumptions'!$Q$12)</f>
        <v>0</v>
      </c>
      <c r="G1371" s="15">
        <v>590</v>
      </c>
      <c r="H1371" s="15">
        <f t="shared" si="148"/>
        <v>0</v>
      </c>
      <c r="I1371" s="15">
        <f t="shared" si="153"/>
        <v>0</v>
      </c>
      <c r="J1371" s="58">
        <f>'Fashring Assumptions'!$M$7*'Fashring Counterfactual'!F1371</f>
        <v>0</v>
      </c>
      <c r="K1371" s="58">
        <f>'Fashring Assumptions'!$M$5*'Fashring Assumptions'!$M$7*'Fashring Counterfactual'!E1371</f>
        <v>110.80479601957308</v>
      </c>
      <c r="L1371" s="58">
        <f t="shared" si="149"/>
        <v>110.80479601957308</v>
      </c>
    </row>
    <row r="1372" spans="1:12" x14ac:dyDescent="0.3">
      <c r="A1372" s="60">
        <v>43740</v>
      </c>
      <c r="B1372" s="15">
        <f t="shared" si="150"/>
        <v>2019</v>
      </c>
      <c r="C1372" s="15">
        <f t="shared" si="151"/>
        <v>10</v>
      </c>
      <c r="D1372" s="15">
        <f t="shared" si="152"/>
        <v>2</v>
      </c>
      <c r="E1372" s="64">
        <f t="shared" si="155"/>
        <v>1213.8767363131692</v>
      </c>
      <c r="F1372" s="15">
        <f>IF(E1371&gt;'Fashring Assumptions'!$Q$13,0,'Fashring Assumptions'!$Q$12)</f>
        <v>0</v>
      </c>
      <c r="G1372" s="15">
        <v>559</v>
      </c>
      <c r="H1372" s="15">
        <f t="shared" si="148"/>
        <v>0</v>
      </c>
      <c r="I1372" s="15">
        <f t="shared" si="153"/>
        <v>0</v>
      </c>
      <c r="J1372" s="58">
        <f>'Fashring Assumptions'!$M$7*'Fashring Counterfactual'!F1372</f>
        <v>0</v>
      </c>
      <c r="K1372" s="58">
        <f>'Fashring Assumptions'!$M$5*'Fashring Assumptions'!$M$7*'Fashring Counterfactual'!E1372</f>
        <v>75.867296019573075</v>
      </c>
      <c r="L1372" s="58">
        <f t="shared" si="149"/>
        <v>75.867296019573075</v>
      </c>
    </row>
    <row r="1373" spans="1:12" x14ac:dyDescent="0.3">
      <c r="A1373" s="60">
        <v>43741</v>
      </c>
      <c r="B1373" s="15">
        <f t="shared" si="150"/>
        <v>2019</v>
      </c>
      <c r="C1373" s="15">
        <f t="shared" si="151"/>
        <v>10</v>
      </c>
      <c r="D1373" s="15">
        <f t="shared" si="152"/>
        <v>3</v>
      </c>
      <c r="E1373" s="64">
        <f t="shared" si="155"/>
        <v>4958.0267675431223</v>
      </c>
      <c r="F1373" s="15">
        <f>IF(E1372&gt;'Fashring Assumptions'!$Q$13,0,'Fashring Assumptions'!$Q$12)</f>
        <v>4292.1500312299531</v>
      </c>
      <c r="G1373" s="15">
        <v>548</v>
      </c>
      <c r="H1373" s="15">
        <f t="shared" ref="H1373:H1436" si="156">IF(F1373&gt;0,1,0)</f>
        <v>1</v>
      </c>
      <c r="I1373" s="15">
        <f t="shared" si="153"/>
        <v>1000</v>
      </c>
      <c r="J1373" s="58">
        <f>'Fashring Assumptions'!$M$7*'Fashring Counterfactual'!F1373</f>
        <v>10730.375078074883</v>
      </c>
      <c r="K1373" s="58">
        <f>'Fashring Assumptions'!$M$5*'Fashring Assumptions'!$M$7*'Fashring Counterfactual'!E1373</f>
        <v>309.87667297144515</v>
      </c>
      <c r="L1373" s="58">
        <f t="shared" ref="L1373:L1436" si="157">SUM(I1373:K1373)</f>
        <v>12040.251751046328</v>
      </c>
    </row>
    <row r="1374" spans="1:12" x14ac:dyDescent="0.3">
      <c r="A1374" s="60">
        <v>43742</v>
      </c>
      <c r="B1374" s="15">
        <f t="shared" si="150"/>
        <v>2019</v>
      </c>
      <c r="C1374" s="15">
        <f t="shared" si="151"/>
        <v>10</v>
      </c>
      <c r="D1374" s="15">
        <f t="shared" si="152"/>
        <v>4</v>
      </c>
      <c r="E1374" s="64">
        <f t="shared" si="155"/>
        <v>4364.0267675431223</v>
      </c>
      <c r="F1374" s="15">
        <f>IF(E1373&gt;'Fashring Assumptions'!$Q$13,0,'Fashring Assumptions'!$Q$12)</f>
        <v>0</v>
      </c>
      <c r="G1374" s="15">
        <v>594</v>
      </c>
      <c r="H1374" s="15">
        <f t="shared" si="156"/>
        <v>0</v>
      </c>
      <c r="I1374" s="15">
        <f t="shared" si="153"/>
        <v>0</v>
      </c>
      <c r="J1374" s="58">
        <f>'Fashring Assumptions'!$M$7*'Fashring Counterfactual'!F1374</f>
        <v>0</v>
      </c>
      <c r="K1374" s="58">
        <f>'Fashring Assumptions'!$M$5*'Fashring Assumptions'!$M$7*'Fashring Counterfactual'!E1374</f>
        <v>272.75167297144515</v>
      </c>
      <c r="L1374" s="58">
        <f t="shared" si="157"/>
        <v>272.75167297144515</v>
      </c>
    </row>
    <row r="1375" spans="1:12" x14ac:dyDescent="0.3">
      <c r="A1375" s="60">
        <v>43743</v>
      </c>
      <c r="B1375" s="15">
        <f t="shared" si="150"/>
        <v>2019</v>
      </c>
      <c r="C1375" s="15">
        <f t="shared" si="151"/>
        <v>10</v>
      </c>
      <c r="D1375" s="15">
        <f t="shared" si="152"/>
        <v>5</v>
      </c>
      <c r="E1375" s="64">
        <f t="shared" si="155"/>
        <v>3800.0267675431223</v>
      </c>
      <c r="F1375" s="15">
        <f>IF(E1374&gt;'Fashring Assumptions'!$Q$13,0,'Fashring Assumptions'!$Q$12)</f>
        <v>0</v>
      </c>
      <c r="G1375" s="15">
        <v>564</v>
      </c>
      <c r="H1375" s="15">
        <f t="shared" si="156"/>
        <v>0</v>
      </c>
      <c r="I1375" s="15">
        <f t="shared" si="153"/>
        <v>0</v>
      </c>
      <c r="J1375" s="58">
        <f>'Fashring Assumptions'!$M$7*'Fashring Counterfactual'!F1375</f>
        <v>0</v>
      </c>
      <c r="K1375" s="58">
        <f>'Fashring Assumptions'!$M$5*'Fashring Assumptions'!$M$7*'Fashring Counterfactual'!E1375</f>
        <v>237.50167297144515</v>
      </c>
      <c r="L1375" s="58">
        <f t="shared" si="157"/>
        <v>237.50167297144515</v>
      </c>
    </row>
    <row r="1376" spans="1:12" x14ac:dyDescent="0.3">
      <c r="A1376" s="60">
        <v>43744</v>
      </c>
      <c r="B1376" s="15">
        <f t="shared" si="150"/>
        <v>2019</v>
      </c>
      <c r="C1376" s="15">
        <f t="shared" si="151"/>
        <v>10</v>
      </c>
      <c r="D1376" s="15">
        <f t="shared" si="152"/>
        <v>6</v>
      </c>
      <c r="E1376" s="64">
        <f t="shared" si="155"/>
        <v>3253.0267675431223</v>
      </c>
      <c r="F1376" s="15">
        <f>IF(E1375&gt;'Fashring Assumptions'!$Q$13,0,'Fashring Assumptions'!$Q$12)</f>
        <v>0</v>
      </c>
      <c r="G1376" s="15">
        <v>547</v>
      </c>
      <c r="H1376" s="15">
        <f t="shared" si="156"/>
        <v>0</v>
      </c>
      <c r="I1376" s="15">
        <f t="shared" si="153"/>
        <v>0</v>
      </c>
      <c r="J1376" s="58">
        <f>'Fashring Assumptions'!$M$7*'Fashring Counterfactual'!F1376</f>
        <v>0</v>
      </c>
      <c r="K1376" s="58">
        <f>'Fashring Assumptions'!$M$5*'Fashring Assumptions'!$M$7*'Fashring Counterfactual'!E1376</f>
        <v>203.31417297144515</v>
      </c>
      <c r="L1376" s="58">
        <f t="shared" si="157"/>
        <v>203.31417297144515</v>
      </c>
    </row>
    <row r="1377" spans="1:12" x14ac:dyDescent="0.3">
      <c r="A1377" s="60">
        <v>43745</v>
      </c>
      <c r="B1377" s="15">
        <f t="shared" si="150"/>
        <v>2019</v>
      </c>
      <c r="C1377" s="15">
        <f t="shared" si="151"/>
        <v>10</v>
      </c>
      <c r="D1377" s="15">
        <f t="shared" si="152"/>
        <v>7</v>
      </c>
      <c r="E1377" s="64">
        <f t="shared" si="155"/>
        <v>2663.0267675431223</v>
      </c>
      <c r="F1377" s="15">
        <f>IF(E1376&gt;'Fashring Assumptions'!$Q$13,0,'Fashring Assumptions'!$Q$12)</f>
        <v>0</v>
      </c>
      <c r="G1377" s="15">
        <v>590</v>
      </c>
      <c r="H1377" s="15">
        <f t="shared" si="156"/>
        <v>0</v>
      </c>
      <c r="I1377" s="15">
        <f t="shared" si="153"/>
        <v>0</v>
      </c>
      <c r="J1377" s="58">
        <f>'Fashring Assumptions'!$M$7*'Fashring Counterfactual'!F1377</f>
        <v>0</v>
      </c>
      <c r="K1377" s="58">
        <f>'Fashring Assumptions'!$M$5*'Fashring Assumptions'!$M$7*'Fashring Counterfactual'!E1377</f>
        <v>166.43917297144515</v>
      </c>
      <c r="L1377" s="58">
        <f t="shared" si="157"/>
        <v>166.43917297144515</v>
      </c>
    </row>
    <row r="1378" spans="1:12" x14ac:dyDescent="0.3">
      <c r="A1378" s="60">
        <v>43746</v>
      </c>
      <c r="B1378" s="15">
        <f t="shared" si="150"/>
        <v>2019</v>
      </c>
      <c r="C1378" s="15">
        <f t="shared" si="151"/>
        <v>10</v>
      </c>
      <c r="D1378" s="15">
        <f t="shared" si="152"/>
        <v>8</v>
      </c>
      <c r="E1378" s="64">
        <f t="shared" si="155"/>
        <v>2083.0267675431223</v>
      </c>
      <c r="F1378" s="15">
        <f>IF(E1377&gt;'Fashring Assumptions'!$Q$13,0,'Fashring Assumptions'!$Q$12)</f>
        <v>0</v>
      </c>
      <c r="G1378" s="15">
        <v>580</v>
      </c>
      <c r="H1378" s="15">
        <f t="shared" si="156"/>
        <v>0</v>
      </c>
      <c r="I1378" s="15">
        <f t="shared" si="153"/>
        <v>0</v>
      </c>
      <c r="J1378" s="58">
        <f>'Fashring Assumptions'!$M$7*'Fashring Counterfactual'!F1378</f>
        <v>0</v>
      </c>
      <c r="K1378" s="58">
        <f>'Fashring Assumptions'!$M$5*'Fashring Assumptions'!$M$7*'Fashring Counterfactual'!E1378</f>
        <v>130.18917297144515</v>
      </c>
      <c r="L1378" s="58">
        <f t="shared" si="157"/>
        <v>130.18917297144515</v>
      </c>
    </row>
    <row r="1379" spans="1:12" x14ac:dyDescent="0.3">
      <c r="A1379" s="60">
        <v>43747</v>
      </c>
      <c r="B1379" s="15">
        <f t="shared" si="150"/>
        <v>2019</v>
      </c>
      <c r="C1379" s="15">
        <f t="shared" si="151"/>
        <v>10</v>
      </c>
      <c r="D1379" s="15">
        <f t="shared" si="152"/>
        <v>9</v>
      </c>
      <c r="E1379" s="64">
        <f t="shared" si="155"/>
        <v>1495.0267675431223</v>
      </c>
      <c r="F1379" s="15">
        <f>IF(E1378&gt;'Fashring Assumptions'!$Q$13,0,'Fashring Assumptions'!$Q$12)</f>
        <v>0</v>
      </c>
      <c r="G1379" s="15">
        <v>588</v>
      </c>
      <c r="H1379" s="15">
        <f t="shared" si="156"/>
        <v>0</v>
      </c>
      <c r="I1379" s="15">
        <f t="shared" si="153"/>
        <v>0</v>
      </c>
      <c r="J1379" s="58">
        <f>'Fashring Assumptions'!$M$7*'Fashring Counterfactual'!F1379</f>
        <v>0</v>
      </c>
      <c r="K1379" s="58">
        <f>'Fashring Assumptions'!$M$5*'Fashring Assumptions'!$M$7*'Fashring Counterfactual'!E1379</f>
        <v>93.439172971445146</v>
      </c>
      <c r="L1379" s="58">
        <f t="shared" si="157"/>
        <v>93.439172971445146</v>
      </c>
    </row>
    <row r="1380" spans="1:12" x14ac:dyDescent="0.3">
      <c r="A1380" s="60">
        <v>43748</v>
      </c>
      <c r="B1380" s="15">
        <f t="shared" si="150"/>
        <v>2019</v>
      </c>
      <c r="C1380" s="15">
        <f t="shared" si="151"/>
        <v>10</v>
      </c>
      <c r="D1380" s="15">
        <f t="shared" si="152"/>
        <v>10</v>
      </c>
      <c r="E1380" s="64">
        <f t="shared" si="155"/>
        <v>949.02676754312233</v>
      </c>
      <c r="F1380" s="15">
        <f>IF(E1379&gt;'Fashring Assumptions'!$Q$13,0,'Fashring Assumptions'!$Q$12)</f>
        <v>0</v>
      </c>
      <c r="G1380" s="15">
        <v>546</v>
      </c>
      <c r="H1380" s="15">
        <f t="shared" si="156"/>
        <v>0</v>
      </c>
      <c r="I1380" s="15">
        <f t="shared" si="153"/>
        <v>0</v>
      </c>
      <c r="J1380" s="58">
        <f>'Fashring Assumptions'!$M$7*'Fashring Counterfactual'!F1380</f>
        <v>0</v>
      </c>
      <c r="K1380" s="58">
        <f>'Fashring Assumptions'!$M$5*'Fashring Assumptions'!$M$7*'Fashring Counterfactual'!E1380</f>
        <v>59.314172971445146</v>
      </c>
      <c r="L1380" s="58">
        <f t="shared" si="157"/>
        <v>59.314172971445146</v>
      </c>
    </row>
    <row r="1381" spans="1:12" x14ac:dyDescent="0.3">
      <c r="A1381" s="60">
        <v>43749</v>
      </c>
      <c r="B1381" s="15">
        <f t="shared" si="150"/>
        <v>2019</v>
      </c>
      <c r="C1381" s="15">
        <f t="shared" si="151"/>
        <v>10</v>
      </c>
      <c r="D1381" s="15">
        <f t="shared" si="152"/>
        <v>11</v>
      </c>
      <c r="E1381" s="64">
        <f t="shared" si="155"/>
        <v>4657.1767987730755</v>
      </c>
      <c r="F1381" s="15">
        <f>IF(E1380&gt;'Fashring Assumptions'!$Q$13,0,'Fashring Assumptions'!$Q$12)</f>
        <v>4292.1500312299531</v>
      </c>
      <c r="G1381" s="15">
        <v>584</v>
      </c>
      <c r="H1381" s="15">
        <f t="shared" si="156"/>
        <v>1</v>
      </c>
      <c r="I1381" s="15">
        <f t="shared" si="153"/>
        <v>1000</v>
      </c>
      <c r="J1381" s="58">
        <f>'Fashring Assumptions'!$M$7*'Fashring Counterfactual'!F1381</f>
        <v>10730.375078074883</v>
      </c>
      <c r="K1381" s="58">
        <f>'Fashring Assumptions'!$M$5*'Fashring Assumptions'!$M$7*'Fashring Counterfactual'!E1381</f>
        <v>291.07354992331722</v>
      </c>
      <c r="L1381" s="58">
        <f t="shared" si="157"/>
        <v>12021.448627998201</v>
      </c>
    </row>
    <row r="1382" spans="1:12" x14ac:dyDescent="0.3">
      <c r="A1382" s="60">
        <v>43750</v>
      </c>
      <c r="B1382" s="15">
        <f t="shared" si="150"/>
        <v>2019</v>
      </c>
      <c r="C1382" s="15">
        <f t="shared" si="151"/>
        <v>10</v>
      </c>
      <c r="D1382" s="15">
        <f t="shared" si="152"/>
        <v>12</v>
      </c>
      <c r="E1382" s="64">
        <f t="shared" si="155"/>
        <v>4078.1767987730755</v>
      </c>
      <c r="F1382" s="15">
        <f>IF(E1381&gt;'Fashring Assumptions'!$Q$13,0,'Fashring Assumptions'!$Q$12)</f>
        <v>0</v>
      </c>
      <c r="G1382" s="15">
        <v>579</v>
      </c>
      <c r="H1382" s="15">
        <f t="shared" si="156"/>
        <v>0</v>
      </c>
      <c r="I1382" s="15">
        <f t="shared" si="153"/>
        <v>0</v>
      </c>
      <c r="J1382" s="58">
        <f>'Fashring Assumptions'!$M$7*'Fashring Counterfactual'!F1382</f>
        <v>0</v>
      </c>
      <c r="K1382" s="58">
        <f>'Fashring Assumptions'!$M$5*'Fashring Assumptions'!$M$7*'Fashring Counterfactual'!E1382</f>
        <v>254.88604992331722</v>
      </c>
      <c r="L1382" s="58">
        <f t="shared" si="157"/>
        <v>254.88604992331722</v>
      </c>
    </row>
    <row r="1383" spans="1:12" x14ac:dyDescent="0.3">
      <c r="A1383" s="60">
        <v>43751</v>
      </c>
      <c r="B1383" s="15">
        <f t="shared" si="150"/>
        <v>2019</v>
      </c>
      <c r="C1383" s="15">
        <f t="shared" si="151"/>
        <v>10</v>
      </c>
      <c r="D1383" s="15">
        <f t="shared" si="152"/>
        <v>13</v>
      </c>
      <c r="E1383" s="64">
        <f t="shared" si="155"/>
        <v>3503.1767987730755</v>
      </c>
      <c r="F1383" s="15">
        <f>IF(E1382&gt;'Fashring Assumptions'!$Q$13,0,'Fashring Assumptions'!$Q$12)</f>
        <v>0</v>
      </c>
      <c r="G1383" s="15">
        <v>575</v>
      </c>
      <c r="H1383" s="15">
        <f t="shared" si="156"/>
        <v>0</v>
      </c>
      <c r="I1383" s="15">
        <f t="shared" si="153"/>
        <v>0</v>
      </c>
      <c r="J1383" s="58">
        <f>'Fashring Assumptions'!$M$7*'Fashring Counterfactual'!F1383</f>
        <v>0</v>
      </c>
      <c r="K1383" s="58">
        <f>'Fashring Assumptions'!$M$5*'Fashring Assumptions'!$M$7*'Fashring Counterfactual'!E1383</f>
        <v>218.94854992331722</v>
      </c>
      <c r="L1383" s="58">
        <f t="shared" si="157"/>
        <v>218.94854992331722</v>
      </c>
    </row>
    <row r="1384" spans="1:12" x14ac:dyDescent="0.3">
      <c r="A1384" s="60">
        <v>43752</v>
      </c>
      <c r="B1384" s="15">
        <f t="shared" si="150"/>
        <v>2019</v>
      </c>
      <c r="C1384" s="15">
        <f t="shared" si="151"/>
        <v>10</v>
      </c>
      <c r="D1384" s="15">
        <f t="shared" si="152"/>
        <v>14</v>
      </c>
      <c r="E1384" s="64">
        <f t="shared" si="155"/>
        <v>2874.1767987730755</v>
      </c>
      <c r="F1384" s="15">
        <f>IF(E1383&gt;'Fashring Assumptions'!$Q$13,0,'Fashring Assumptions'!$Q$12)</f>
        <v>0</v>
      </c>
      <c r="G1384" s="15">
        <v>629</v>
      </c>
      <c r="H1384" s="15">
        <f t="shared" si="156"/>
        <v>0</v>
      </c>
      <c r="I1384" s="15">
        <f t="shared" si="153"/>
        <v>0</v>
      </c>
      <c r="J1384" s="58">
        <f>'Fashring Assumptions'!$M$7*'Fashring Counterfactual'!F1384</f>
        <v>0</v>
      </c>
      <c r="K1384" s="58">
        <f>'Fashring Assumptions'!$M$5*'Fashring Assumptions'!$M$7*'Fashring Counterfactual'!E1384</f>
        <v>179.63604992331722</v>
      </c>
      <c r="L1384" s="58">
        <f t="shared" si="157"/>
        <v>179.63604992331722</v>
      </c>
    </row>
    <row r="1385" spans="1:12" x14ac:dyDescent="0.3">
      <c r="A1385" s="60">
        <v>43753</v>
      </c>
      <c r="B1385" s="15">
        <f t="shared" si="150"/>
        <v>2019</v>
      </c>
      <c r="C1385" s="15">
        <f t="shared" si="151"/>
        <v>10</v>
      </c>
      <c r="D1385" s="15">
        <f t="shared" si="152"/>
        <v>15</v>
      </c>
      <c r="E1385" s="64">
        <f t="shared" si="155"/>
        <v>2246.1767987730755</v>
      </c>
      <c r="F1385" s="15">
        <f>IF(E1384&gt;'Fashring Assumptions'!$Q$13,0,'Fashring Assumptions'!$Q$12)</f>
        <v>0</v>
      </c>
      <c r="G1385" s="15">
        <v>628</v>
      </c>
      <c r="H1385" s="15">
        <f t="shared" si="156"/>
        <v>0</v>
      </c>
      <c r="I1385" s="15">
        <f t="shared" si="153"/>
        <v>0</v>
      </c>
      <c r="J1385" s="58">
        <f>'Fashring Assumptions'!$M$7*'Fashring Counterfactual'!F1385</f>
        <v>0</v>
      </c>
      <c r="K1385" s="58">
        <f>'Fashring Assumptions'!$M$5*'Fashring Assumptions'!$M$7*'Fashring Counterfactual'!E1385</f>
        <v>140.38604992331722</v>
      </c>
      <c r="L1385" s="58">
        <f t="shared" si="157"/>
        <v>140.38604992331722</v>
      </c>
    </row>
    <row r="1386" spans="1:12" x14ac:dyDescent="0.3">
      <c r="A1386" s="60">
        <v>43754</v>
      </c>
      <c r="B1386" s="15">
        <f t="shared" si="150"/>
        <v>2019</v>
      </c>
      <c r="C1386" s="15">
        <f t="shared" si="151"/>
        <v>10</v>
      </c>
      <c r="D1386" s="15">
        <f t="shared" si="152"/>
        <v>16</v>
      </c>
      <c r="E1386" s="64">
        <f t="shared" si="155"/>
        <v>1699.1767987730755</v>
      </c>
      <c r="F1386" s="15">
        <f>IF(E1385&gt;'Fashring Assumptions'!$Q$13,0,'Fashring Assumptions'!$Q$12)</f>
        <v>0</v>
      </c>
      <c r="G1386" s="15">
        <v>547</v>
      </c>
      <c r="H1386" s="15">
        <f t="shared" si="156"/>
        <v>0</v>
      </c>
      <c r="I1386" s="15">
        <f t="shared" si="153"/>
        <v>0</v>
      </c>
      <c r="J1386" s="58">
        <f>'Fashring Assumptions'!$M$7*'Fashring Counterfactual'!F1386</f>
        <v>0</v>
      </c>
      <c r="K1386" s="58">
        <f>'Fashring Assumptions'!$M$5*'Fashring Assumptions'!$M$7*'Fashring Counterfactual'!E1386</f>
        <v>106.19854992331722</v>
      </c>
      <c r="L1386" s="58">
        <f t="shared" si="157"/>
        <v>106.19854992331722</v>
      </c>
    </row>
    <row r="1387" spans="1:12" x14ac:dyDescent="0.3">
      <c r="A1387" s="60">
        <v>43755</v>
      </c>
      <c r="B1387" s="15">
        <f t="shared" si="150"/>
        <v>2019</v>
      </c>
      <c r="C1387" s="15">
        <f t="shared" si="151"/>
        <v>10</v>
      </c>
      <c r="D1387" s="15">
        <f t="shared" si="152"/>
        <v>17</v>
      </c>
      <c r="E1387" s="64">
        <f t="shared" si="155"/>
        <v>1158.1767987730755</v>
      </c>
      <c r="F1387" s="15">
        <f>IF(E1386&gt;'Fashring Assumptions'!$Q$13,0,'Fashring Assumptions'!$Q$12)</f>
        <v>0</v>
      </c>
      <c r="G1387" s="15">
        <v>541</v>
      </c>
      <c r="H1387" s="15">
        <f t="shared" si="156"/>
        <v>0</v>
      </c>
      <c r="I1387" s="15">
        <f t="shared" si="153"/>
        <v>0</v>
      </c>
      <c r="J1387" s="58">
        <f>'Fashring Assumptions'!$M$7*'Fashring Counterfactual'!F1387</f>
        <v>0</v>
      </c>
      <c r="K1387" s="58">
        <f>'Fashring Assumptions'!$M$5*'Fashring Assumptions'!$M$7*'Fashring Counterfactual'!E1387</f>
        <v>72.386049923317216</v>
      </c>
      <c r="L1387" s="58">
        <f t="shared" si="157"/>
        <v>72.386049923317216</v>
      </c>
    </row>
    <row r="1388" spans="1:12" x14ac:dyDescent="0.3">
      <c r="A1388" s="60">
        <v>43756</v>
      </c>
      <c r="B1388" s="15">
        <f t="shared" si="150"/>
        <v>2019</v>
      </c>
      <c r="C1388" s="15">
        <f t="shared" si="151"/>
        <v>10</v>
      </c>
      <c r="D1388" s="15">
        <f t="shared" si="152"/>
        <v>18</v>
      </c>
      <c r="E1388" s="64">
        <f t="shared" si="155"/>
        <v>4858.3268300030286</v>
      </c>
      <c r="F1388" s="15">
        <f>IF(E1387&gt;'Fashring Assumptions'!$Q$13,0,'Fashring Assumptions'!$Q$12)</f>
        <v>4292.1500312299531</v>
      </c>
      <c r="G1388" s="15">
        <v>592</v>
      </c>
      <c r="H1388" s="15">
        <f t="shared" si="156"/>
        <v>1</v>
      </c>
      <c r="I1388" s="15">
        <f t="shared" si="153"/>
        <v>1000</v>
      </c>
      <c r="J1388" s="58">
        <f>'Fashring Assumptions'!$M$7*'Fashring Counterfactual'!F1388</f>
        <v>10730.375078074883</v>
      </c>
      <c r="K1388" s="58">
        <f>'Fashring Assumptions'!$M$5*'Fashring Assumptions'!$M$7*'Fashring Counterfactual'!E1388</f>
        <v>303.64542687518929</v>
      </c>
      <c r="L1388" s="58">
        <f t="shared" si="157"/>
        <v>12034.020504950073</v>
      </c>
    </row>
    <row r="1389" spans="1:12" x14ac:dyDescent="0.3">
      <c r="A1389" s="60">
        <v>43757</v>
      </c>
      <c r="B1389" s="15">
        <f t="shared" si="150"/>
        <v>2019</v>
      </c>
      <c r="C1389" s="15">
        <f t="shared" si="151"/>
        <v>10</v>
      </c>
      <c r="D1389" s="15">
        <f t="shared" si="152"/>
        <v>19</v>
      </c>
      <c r="E1389" s="64">
        <f t="shared" si="155"/>
        <v>4311.3268300030286</v>
      </c>
      <c r="F1389" s="15">
        <f>IF(E1388&gt;'Fashring Assumptions'!$Q$13,0,'Fashring Assumptions'!$Q$12)</f>
        <v>0</v>
      </c>
      <c r="G1389" s="15">
        <v>547</v>
      </c>
      <c r="H1389" s="15">
        <f t="shared" si="156"/>
        <v>0</v>
      </c>
      <c r="I1389" s="15">
        <f t="shared" si="153"/>
        <v>0</v>
      </c>
      <c r="J1389" s="58">
        <f>'Fashring Assumptions'!$M$7*'Fashring Counterfactual'!F1389</f>
        <v>0</v>
      </c>
      <c r="K1389" s="58">
        <f>'Fashring Assumptions'!$M$5*'Fashring Assumptions'!$M$7*'Fashring Counterfactual'!E1389</f>
        <v>269.45792687518929</v>
      </c>
      <c r="L1389" s="58">
        <f t="shared" si="157"/>
        <v>269.45792687518929</v>
      </c>
    </row>
    <row r="1390" spans="1:12" x14ac:dyDescent="0.3">
      <c r="A1390" s="60">
        <v>43758</v>
      </c>
      <c r="B1390" s="15">
        <f t="shared" si="150"/>
        <v>2019</v>
      </c>
      <c r="C1390" s="15">
        <f t="shared" si="151"/>
        <v>10</v>
      </c>
      <c r="D1390" s="15">
        <f t="shared" si="152"/>
        <v>20</v>
      </c>
      <c r="E1390" s="64">
        <f t="shared" si="155"/>
        <v>3703.3268300030286</v>
      </c>
      <c r="F1390" s="15">
        <f>IF(E1389&gt;'Fashring Assumptions'!$Q$13,0,'Fashring Assumptions'!$Q$12)</f>
        <v>0</v>
      </c>
      <c r="G1390" s="15">
        <v>608</v>
      </c>
      <c r="H1390" s="15">
        <f t="shared" si="156"/>
        <v>0</v>
      </c>
      <c r="I1390" s="15">
        <f t="shared" si="153"/>
        <v>0</v>
      </c>
      <c r="J1390" s="58">
        <f>'Fashring Assumptions'!$M$7*'Fashring Counterfactual'!F1390</f>
        <v>0</v>
      </c>
      <c r="K1390" s="58">
        <f>'Fashring Assumptions'!$M$5*'Fashring Assumptions'!$M$7*'Fashring Counterfactual'!E1390</f>
        <v>231.45792687518929</v>
      </c>
      <c r="L1390" s="58">
        <f t="shared" si="157"/>
        <v>231.45792687518929</v>
      </c>
    </row>
    <row r="1391" spans="1:12" x14ac:dyDescent="0.3">
      <c r="A1391" s="60">
        <v>43759</v>
      </c>
      <c r="B1391" s="15">
        <f t="shared" si="150"/>
        <v>2019</v>
      </c>
      <c r="C1391" s="15">
        <f t="shared" si="151"/>
        <v>10</v>
      </c>
      <c r="D1391" s="15">
        <f t="shared" si="152"/>
        <v>21</v>
      </c>
      <c r="E1391" s="64">
        <f t="shared" si="155"/>
        <v>3136.3268300030286</v>
      </c>
      <c r="F1391" s="15">
        <f>IF(E1390&gt;'Fashring Assumptions'!$Q$13,0,'Fashring Assumptions'!$Q$12)</f>
        <v>0</v>
      </c>
      <c r="G1391" s="15">
        <v>567</v>
      </c>
      <c r="H1391" s="15">
        <f t="shared" si="156"/>
        <v>0</v>
      </c>
      <c r="I1391" s="15">
        <f t="shared" si="153"/>
        <v>0</v>
      </c>
      <c r="J1391" s="58">
        <f>'Fashring Assumptions'!$M$7*'Fashring Counterfactual'!F1391</f>
        <v>0</v>
      </c>
      <c r="K1391" s="58">
        <f>'Fashring Assumptions'!$M$5*'Fashring Assumptions'!$M$7*'Fashring Counterfactual'!E1391</f>
        <v>196.02042687518929</v>
      </c>
      <c r="L1391" s="58">
        <f t="shared" si="157"/>
        <v>196.02042687518929</v>
      </c>
    </row>
    <row r="1392" spans="1:12" x14ac:dyDescent="0.3">
      <c r="A1392" s="60">
        <v>43760</v>
      </c>
      <c r="B1392" s="15">
        <f t="shared" si="150"/>
        <v>2019</v>
      </c>
      <c r="C1392" s="15">
        <f t="shared" si="151"/>
        <v>10</v>
      </c>
      <c r="D1392" s="15">
        <f t="shared" si="152"/>
        <v>22</v>
      </c>
      <c r="E1392" s="64">
        <f t="shared" si="155"/>
        <v>2570.3268300030286</v>
      </c>
      <c r="F1392" s="15">
        <f>IF(E1391&gt;'Fashring Assumptions'!$Q$13,0,'Fashring Assumptions'!$Q$12)</f>
        <v>0</v>
      </c>
      <c r="G1392" s="15">
        <v>566</v>
      </c>
      <c r="H1392" s="15">
        <f t="shared" si="156"/>
        <v>0</v>
      </c>
      <c r="I1392" s="15">
        <f t="shared" si="153"/>
        <v>0</v>
      </c>
      <c r="J1392" s="58">
        <f>'Fashring Assumptions'!$M$7*'Fashring Counterfactual'!F1392</f>
        <v>0</v>
      </c>
      <c r="K1392" s="58">
        <f>'Fashring Assumptions'!$M$5*'Fashring Assumptions'!$M$7*'Fashring Counterfactual'!E1392</f>
        <v>160.64542687518929</v>
      </c>
      <c r="L1392" s="58">
        <f t="shared" si="157"/>
        <v>160.64542687518929</v>
      </c>
    </row>
    <row r="1393" spans="1:12" x14ac:dyDescent="0.3">
      <c r="A1393" s="60">
        <v>43761</v>
      </c>
      <c r="B1393" s="15">
        <f t="shared" si="150"/>
        <v>2019</v>
      </c>
      <c r="C1393" s="15">
        <f t="shared" si="151"/>
        <v>10</v>
      </c>
      <c r="D1393" s="15">
        <f t="shared" si="152"/>
        <v>23</v>
      </c>
      <c r="E1393" s="64">
        <f t="shared" si="155"/>
        <v>1965.3268300030286</v>
      </c>
      <c r="F1393" s="15">
        <f>IF(E1392&gt;'Fashring Assumptions'!$Q$13,0,'Fashring Assumptions'!$Q$12)</f>
        <v>0</v>
      </c>
      <c r="G1393" s="15">
        <v>605</v>
      </c>
      <c r="H1393" s="15">
        <f t="shared" si="156"/>
        <v>0</v>
      </c>
      <c r="I1393" s="15">
        <f t="shared" si="153"/>
        <v>0</v>
      </c>
      <c r="J1393" s="58">
        <f>'Fashring Assumptions'!$M$7*'Fashring Counterfactual'!F1393</f>
        <v>0</v>
      </c>
      <c r="K1393" s="58">
        <f>'Fashring Assumptions'!$M$5*'Fashring Assumptions'!$M$7*'Fashring Counterfactual'!E1393</f>
        <v>122.83292687518929</v>
      </c>
      <c r="L1393" s="58">
        <f t="shared" si="157"/>
        <v>122.83292687518929</v>
      </c>
    </row>
    <row r="1394" spans="1:12" x14ac:dyDescent="0.3">
      <c r="A1394" s="60">
        <v>43762</v>
      </c>
      <c r="B1394" s="15">
        <f t="shared" si="150"/>
        <v>2019</v>
      </c>
      <c r="C1394" s="15">
        <f t="shared" si="151"/>
        <v>10</v>
      </c>
      <c r="D1394" s="15">
        <f t="shared" si="152"/>
        <v>24</v>
      </c>
      <c r="E1394" s="64">
        <f t="shared" si="155"/>
        <v>1388.3268300030286</v>
      </c>
      <c r="F1394" s="15">
        <f>IF(E1393&gt;'Fashring Assumptions'!$Q$13,0,'Fashring Assumptions'!$Q$12)</f>
        <v>0</v>
      </c>
      <c r="G1394" s="15">
        <v>577</v>
      </c>
      <c r="H1394" s="15">
        <f t="shared" si="156"/>
        <v>0</v>
      </c>
      <c r="I1394" s="15">
        <f t="shared" si="153"/>
        <v>0</v>
      </c>
      <c r="J1394" s="58">
        <f>'Fashring Assumptions'!$M$7*'Fashring Counterfactual'!F1394</f>
        <v>0</v>
      </c>
      <c r="K1394" s="58">
        <f>'Fashring Assumptions'!$M$5*'Fashring Assumptions'!$M$7*'Fashring Counterfactual'!E1394</f>
        <v>86.770426875189287</v>
      </c>
      <c r="L1394" s="58">
        <f t="shared" si="157"/>
        <v>86.770426875189287</v>
      </c>
    </row>
    <row r="1395" spans="1:12" x14ac:dyDescent="0.3">
      <c r="A1395" s="60">
        <v>43763</v>
      </c>
      <c r="B1395" s="15">
        <f t="shared" si="150"/>
        <v>2019</v>
      </c>
      <c r="C1395" s="15">
        <f t="shared" si="151"/>
        <v>10</v>
      </c>
      <c r="D1395" s="15">
        <f t="shared" si="152"/>
        <v>25</v>
      </c>
      <c r="E1395" s="64">
        <f t="shared" si="155"/>
        <v>875.32683000302859</v>
      </c>
      <c r="F1395" s="15">
        <f>IF(E1394&gt;'Fashring Assumptions'!$Q$13,0,'Fashring Assumptions'!$Q$12)</f>
        <v>0</v>
      </c>
      <c r="G1395" s="15">
        <v>513</v>
      </c>
      <c r="H1395" s="15">
        <f t="shared" si="156"/>
        <v>0</v>
      </c>
      <c r="I1395" s="15">
        <f t="shared" si="153"/>
        <v>0</v>
      </c>
      <c r="J1395" s="58">
        <f>'Fashring Assumptions'!$M$7*'Fashring Counterfactual'!F1395</f>
        <v>0</v>
      </c>
      <c r="K1395" s="58">
        <f>'Fashring Assumptions'!$M$5*'Fashring Assumptions'!$M$7*'Fashring Counterfactual'!E1395</f>
        <v>54.707926875189287</v>
      </c>
      <c r="L1395" s="58">
        <f t="shared" si="157"/>
        <v>54.707926875189287</v>
      </c>
    </row>
    <row r="1396" spans="1:12" x14ac:dyDescent="0.3">
      <c r="A1396" s="60">
        <v>43764</v>
      </c>
      <c r="B1396" s="15">
        <f t="shared" si="150"/>
        <v>2019</v>
      </c>
      <c r="C1396" s="15">
        <f t="shared" si="151"/>
        <v>10</v>
      </c>
      <c r="D1396" s="15">
        <f t="shared" si="152"/>
        <v>26</v>
      </c>
      <c r="E1396" s="64">
        <f t="shared" si="155"/>
        <v>4602.4768612329817</v>
      </c>
      <c r="F1396" s="15">
        <f>IF(E1395&gt;'Fashring Assumptions'!$Q$13,0,'Fashring Assumptions'!$Q$12)</f>
        <v>4292.1500312299531</v>
      </c>
      <c r="G1396" s="15">
        <v>565</v>
      </c>
      <c r="H1396" s="15">
        <f t="shared" si="156"/>
        <v>1</v>
      </c>
      <c r="I1396" s="15">
        <f t="shared" si="153"/>
        <v>1000</v>
      </c>
      <c r="J1396" s="58">
        <f>'Fashring Assumptions'!$M$7*'Fashring Counterfactual'!F1396</f>
        <v>10730.375078074883</v>
      </c>
      <c r="K1396" s="58">
        <f>'Fashring Assumptions'!$M$5*'Fashring Assumptions'!$M$7*'Fashring Counterfactual'!E1396</f>
        <v>287.65480382706136</v>
      </c>
      <c r="L1396" s="58">
        <f t="shared" si="157"/>
        <v>12018.029881901944</v>
      </c>
    </row>
    <row r="1397" spans="1:12" x14ac:dyDescent="0.3">
      <c r="A1397" s="60">
        <v>43765</v>
      </c>
      <c r="B1397" s="15">
        <f t="shared" si="150"/>
        <v>2019</v>
      </c>
      <c r="C1397" s="15">
        <f t="shared" si="151"/>
        <v>10</v>
      </c>
      <c r="D1397" s="15">
        <f t="shared" si="152"/>
        <v>27</v>
      </c>
      <c r="E1397" s="64">
        <f t="shared" si="155"/>
        <v>3956.4768612329817</v>
      </c>
      <c r="F1397" s="15">
        <f>IF(E1396&gt;'Fashring Assumptions'!$Q$13,0,'Fashring Assumptions'!$Q$12)</f>
        <v>0</v>
      </c>
      <c r="G1397" s="15">
        <v>646</v>
      </c>
      <c r="H1397" s="15">
        <f t="shared" si="156"/>
        <v>0</v>
      </c>
      <c r="I1397" s="15">
        <f t="shared" si="153"/>
        <v>0</v>
      </c>
      <c r="J1397" s="58">
        <f>'Fashring Assumptions'!$M$7*'Fashring Counterfactual'!F1397</f>
        <v>0</v>
      </c>
      <c r="K1397" s="58">
        <f>'Fashring Assumptions'!$M$5*'Fashring Assumptions'!$M$7*'Fashring Counterfactual'!E1397</f>
        <v>247.27980382706136</v>
      </c>
      <c r="L1397" s="58">
        <f t="shared" si="157"/>
        <v>247.27980382706136</v>
      </c>
    </row>
    <row r="1398" spans="1:12" x14ac:dyDescent="0.3">
      <c r="A1398" s="60">
        <v>43766</v>
      </c>
      <c r="B1398" s="15">
        <f t="shared" si="150"/>
        <v>2019</v>
      </c>
      <c r="C1398" s="15">
        <f t="shared" si="151"/>
        <v>10</v>
      </c>
      <c r="D1398" s="15">
        <f t="shared" si="152"/>
        <v>28</v>
      </c>
      <c r="E1398" s="64">
        <f t="shared" si="155"/>
        <v>3346.4768612329817</v>
      </c>
      <c r="F1398" s="15">
        <f>IF(E1397&gt;'Fashring Assumptions'!$Q$13,0,'Fashring Assumptions'!$Q$12)</f>
        <v>0</v>
      </c>
      <c r="G1398" s="15">
        <v>610</v>
      </c>
      <c r="H1398" s="15">
        <f t="shared" si="156"/>
        <v>0</v>
      </c>
      <c r="I1398" s="15">
        <f t="shared" si="153"/>
        <v>0</v>
      </c>
      <c r="J1398" s="58">
        <f>'Fashring Assumptions'!$M$7*'Fashring Counterfactual'!F1398</f>
        <v>0</v>
      </c>
      <c r="K1398" s="58">
        <f>'Fashring Assumptions'!$M$5*'Fashring Assumptions'!$M$7*'Fashring Counterfactual'!E1398</f>
        <v>209.15480382706136</v>
      </c>
      <c r="L1398" s="58">
        <f t="shared" si="157"/>
        <v>209.15480382706136</v>
      </c>
    </row>
    <row r="1399" spans="1:12" x14ac:dyDescent="0.3">
      <c r="A1399" s="60">
        <v>43767</v>
      </c>
      <c r="B1399" s="15">
        <f t="shared" si="150"/>
        <v>2019</v>
      </c>
      <c r="C1399" s="15">
        <f t="shared" si="151"/>
        <v>10</v>
      </c>
      <c r="D1399" s="15">
        <f t="shared" si="152"/>
        <v>29</v>
      </c>
      <c r="E1399" s="64">
        <f t="shared" si="155"/>
        <v>2853.4768612329817</v>
      </c>
      <c r="F1399" s="15">
        <f>IF(E1398&gt;'Fashring Assumptions'!$Q$13,0,'Fashring Assumptions'!$Q$12)</f>
        <v>0</v>
      </c>
      <c r="G1399" s="15">
        <v>493</v>
      </c>
      <c r="H1399" s="15">
        <f t="shared" si="156"/>
        <v>0</v>
      </c>
      <c r="I1399" s="15">
        <f t="shared" si="153"/>
        <v>0</v>
      </c>
      <c r="J1399" s="58">
        <f>'Fashring Assumptions'!$M$7*'Fashring Counterfactual'!F1399</f>
        <v>0</v>
      </c>
      <c r="K1399" s="58">
        <f>'Fashring Assumptions'!$M$5*'Fashring Assumptions'!$M$7*'Fashring Counterfactual'!E1399</f>
        <v>178.34230382706136</v>
      </c>
      <c r="L1399" s="58">
        <f t="shared" si="157"/>
        <v>178.34230382706136</v>
      </c>
    </row>
    <row r="1400" spans="1:12" x14ac:dyDescent="0.3">
      <c r="A1400" s="60">
        <v>43768</v>
      </c>
      <c r="B1400" s="15">
        <f t="shared" si="150"/>
        <v>2019</v>
      </c>
      <c r="C1400" s="15">
        <f t="shared" si="151"/>
        <v>10</v>
      </c>
      <c r="D1400" s="15">
        <f t="shared" si="152"/>
        <v>30</v>
      </c>
      <c r="E1400" s="64">
        <f t="shared" si="155"/>
        <v>2219.4768612329817</v>
      </c>
      <c r="F1400" s="15">
        <f>IF(E1399&gt;'Fashring Assumptions'!$Q$13,0,'Fashring Assumptions'!$Q$12)</f>
        <v>0</v>
      </c>
      <c r="G1400" s="15">
        <v>634</v>
      </c>
      <c r="H1400" s="15">
        <f t="shared" si="156"/>
        <v>0</v>
      </c>
      <c r="I1400" s="15">
        <f t="shared" si="153"/>
        <v>0</v>
      </c>
      <c r="J1400" s="58">
        <f>'Fashring Assumptions'!$M$7*'Fashring Counterfactual'!F1400</f>
        <v>0</v>
      </c>
      <c r="K1400" s="58">
        <f>'Fashring Assumptions'!$M$5*'Fashring Assumptions'!$M$7*'Fashring Counterfactual'!E1400</f>
        <v>138.71730382706136</v>
      </c>
      <c r="L1400" s="58">
        <f t="shared" si="157"/>
        <v>138.71730382706136</v>
      </c>
    </row>
    <row r="1401" spans="1:12" x14ac:dyDescent="0.3">
      <c r="A1401" s="60">
        <v>43769</v>
      </c>
      <c r="B1401" s="15">
        <f t="shared" si="150"/>
        <v>2019</v>
      </c>
      <c r="C1401" s="15">
        <f t="shared" si="151"/>
        <v>10</v>
      </c>
      <c r="D1401" s="15">
        <f t="shared" si="152"/>
        <v>31</v>
      </c>
      <c r="E1401" s="64">
        <f t="shared" si="155"/>
        <v>1735.4768612329817</v>
      </c>
      <c r="F1401" s="15">
        <f>IF(E1400&gt;'Fashring Assumptions'!$Q$13,0,'Fashring Assumptions'!$Q$12)</f>
        <v>0</v>
      </c>
      <c r="G1401" s="15">
        <v>484</v>
      </c>
      <c r="H1401" s="15">
        <f t="shared" si="156"/>
        <v>0</v>
      </c>
      <c r="I1401" s="15">
        <f t="shared" si="153"/>
        <v>0</v>
      </c>
      <c r="J1401" s="58">
        <f>'Fashring Assumptions'!$M$7*'Fashring Counterfactual'!F1401</f>
        <v>0</v>
      </c>
      <c r="K1401" s="58">
        <f>'Fashring Assumptions'!$M$5*'Fashring Assumptions'!$M$7*'Fashring Counterfactual'!E1401</f>
        <v>108.46730382706136</v>
      </c>
      <c r="L1401" s="58">
        <f t="shared" si="157"/>
        <v>108.46730382706136</v>
      </c>
    </row>
    <row r="1402" spans="1:12" x14ac:dyDescent="0.3">
      <c r="A1402" s="60">
        <v>43770</v>
      </c>
      <c r="B1402" s="15">
        <f t="shared" si="150"/>
        <v>2019</v>
      </c>
      <c r="C1402" s="15">
        <f t="shared" si="151"/>
        <v>11</v>
      </c>
      <c r="D1402" s="15">
        <f t="shared" si="152"/>
        <v>1</v>
      </c>
      <c r="E1402" s="64">
        <f t="shared" si="155"/>
        <v>1184.4768612329817</v>
      </c>
      <c r="F1402" s="15">
        <f>IF(E1401&gt;'Fashring Assumptions'!$Q$13,0,'Fashring Assumptions'!$Q$12)</f>
        <v>0</v>
      </c>
      <c r="G1402" s="15">
        <v>551</v>
      </c>
      <c r="H1402" s="15">
        <f t="shared" si="156"/>
        <v>0</v>
      </c>
      <c r="I1402" s="15">
        <f t="shared" si="153"/>
        <v>0</v>
      </c>
      <c r="J1402" s="58">
        <f>'Fashring Assumptions'!$M$7*'Fashring Counterfactual'!F1402</f>
        <v>0</v>
      </c>
      <c r="K1402" s="58">
        <f>'Fashring Assumptions'!$M$5*'Fashring Assumptions'!$M$7*'Fashring Counterfactual'!E1402</f>
        <v>74.029803827061357</v>
      </c>
      <c r="L1402" s="58">
        <f t="shared" si="157"/>
        <v>74.029803827061357</v>
      </c>
    </row>
    <row r="1403" spans="1:12" x14ac:dyDescent="0.3">
      <c r="A1403" s="60">
        <v>43771</v>
      </c>
      <c r="B1403" s="15">
        <f t="shared" si="150"/>
        <v>2019</v>
      </c>
      <c r="C1403" s="15">
        <f t="shared" si="151"/>
        <v>11</v>
      </c>
      <c r="D1403" s="15">
        <f t="shared" si="152"/>
        <v>2</v>
      </c>
      <c r="E1403" s="64">
        <f t="shared" si="155"/>
        <v>4852.6268924629348</v>
      </c>
      <c r="F1403" s="15">
        <f>IF(E1402&gt;'Fashring Assumptions'!$Q$13,0,'Fashring Assumptions'!$Q$12)</f>
        <v>4292.1500312299531</v>
      </c>
      <c r="G1403" s="15">
        <v>624</v>
      </c>
      <c r="H1403" s="15">
        <f t="shared" si="156"/>
        <v>1</v>
      </c>
      <c r="I1403" s="15">
        <f t="shared" si="153"/>
        <v>1000</v>
      </c>
      <c r="J1403" s="58">
        <f>'Fashring Assumptions'!$M$7*'Fashring Counterfactual'!F1403</f>
        <v>10730.375078074883</v>
      </c>
      <c r="K1403" s="58">
        <f>'Fashring Assumptions'!$M$5*'Fashring Assumptions'!$M$7*'Fashring Counterfactual'!E1403</f>
        <v>303.28918077893343</v>
      </c>
      <c r="L1403" s="58">
        <f t="shared" si="157"/>
        <v>12033.664258853816</v>
      </c>
    </row>
    <row r="1404" spans="1:12" x14ac:dyDescent="0.3">
      <c r="A1404" s="60">
        <v>43772</v>
      </c>
      <c r="B1404" s="15">
        <f t="shared" si="150"/>
        <v>2019</v>
      </c>
      <c r="C1404" s="15">
        <f t="shared" si="151"/>
        <v>11</v>
      </c>
      <c r="D1404" s="15">
        <f t="shared" si="152"/>
        <v>3</v>
      </c>
      <c r="E1404" s="64">
        <f t="shared" si="155"/>
        <v>4197.6268924629348</v>
      </c>
      <c r="F1404" s="15">
        <f>IF(E1403&gt;'Fashring Assumptions'!$Q$13,0,'Fashring Assumptions'!$Q$12)</f>
        <v>0</v>
      </c>
      <c r="G1404" s="15">
        <v>655</v>
      </c>
      <c r="H1404" s="15">
        <f t="shared" si="156"/>
        <v>0</v>
      </c>
      <c r="I1404" s="15">
        <f t="shared" si="153"/>
        <v>0</v>
      </c>
      <c r="J1404" s="58">
        <f>'Fashring Assumptions'!$M$7*'Fashring Counterfactual'!F1404</f>
        <v>0</v>
      </c>
      <c r="K1404" s="58">
        <f>'Fashring Assumptions'!$M$5*'Fashring Assumptions'!$M$7*'Fashring Counterfactual'!E1404</f>
        <v>262.35168077893343</v>
      </c>
      <c r="L1404" s="58">
        <f t="shared" si="157"/>
        <v>262.35168077893343</v>
      </c>
    </row>
    <row r="1405" spans="1:12" x14ac:dyDescent="0.3">
      <c r="A1405" s="60">
        <v>43773</v>
      </c>
      <c r="B1405" s="15">
        <f t="shared" si="150"/>
        <v>2019</v>
      </c>
      <c r="C1405" s="15">
        <f t="shared" si="151"/>
        <v>11</v>
      </c>
      <c r="D1405" s="15">
        <f t="shared" si="152"/>
        <v>4</v>
      </c>
      <c r="E1405" s="64">
        <f t="shared" si="155"/>
        <v>3608.6268924629348</v>
      </c>
      <c r="F1405" s="15">
        <f>IF(E1404&gt;'Fashring Assumptions'!$Q$13,0,'Fashring Assumptions'!$Q$12)</f>
        <v>0</v>
      </c>
      <c r="G1405" s="15">
        <v>589</v>
      </c>
      <c r="H1405" s="15">
        <f t="shared" si="156"/>
        <v>0</v>
      </c>
      <c r="I1405" s="15">
        <f t="shared" si="153"/>
        <v>0</v>
      </c>
      <c r="J1405" s="58">
        <f>'Fashring Assumptions'!$M$7*'Fashring Counterfactual'!F1405</f>
        <v>0</v>
      </c>
      <c r="K1405" s="58">
        <f>'Fashring Assumptions'!$M$5*'Fashring Assumptions'!$M$7*'Fashring Counterfactual'!E1405</f>
        <v>225.53918077893343</v>
      </c>
      <c r="L1405" s="58">
        <f t="shared" si="157"/>
        <v>225.53918077893343</v>
      </c>
    </row>
    <row r="1406" spans="1:12" x14ac:dyDescent="0.3">
      <c r="A1406" s="60">
        <v>43774</v>
      </c>
      <c r="B1406" s="15">
        <f t="shared" si="150"/>
        <v>2019</v>
      </c>
      <c r="C1406" s="15">
        <f t="shared" si="151"/>
        <v>11</v>
      </c>
      <c r="D1406" s="15">
        <f t="shared" si="152"/>
        <v>5</v>
      </c>
      <c r="E1406" s="64">
        <f t="shared" si="155"/>
        <v>3013.6268924629348</v>
      </c>
      <c r="F1406" s="15">
        <f>IF(E1405&gt;'Fashring Assumptions'!$Q$13,0,'Fashring Assumptions'!$Q$12)</f>
        <v>0</v>
      </c>
      <c r="G1406" s="15">
        <v>595</v>
      </c>
      <c r="H1406" s="15">
        <f t="shared" si="156"/>
        <v>0</v>
      </c>
      <c r="I1406" s="15">
        <f t="shared" si="153"/>
        <v>0</v>
      </c>
      <c r="J1406" s="58">
        <f>'Fashring Assumptions'!$M$7*'Fashring Counterfactual'!F1406</f>
        <v>0</v>
      </c>
      <c r="K1406" s="58">
        <f>'Fashring Assumptions'!$M$5*'Fashring Assumptions'!$M$7*'Fashring Counterfactual'!E1406</f>
        <v>188.35168077893343</v>
      </c>
      <c r="L1406" s="58">
        <f t="shared" si="157"/>
        <v>188.35168077893343</v>
      </c>
    </row>
    <row r="1407" spans="1:12" x14ac:dyDescent="0.3">
      <c r="A1407" s="60">
        <v>43775</v>
      </c>
      <c r="B1407" s="15">
        <f t="shared" si="150"/>
        <v>2019</v>
      </c>
      <c r="C1407" s="15">
        <f t="shared" si="151"/>
        <v>11</v>
      </c>
      <c r="D1407" s="15">
        <f t="shared" si="152"/>
        <v>6</v>
      </c>
      <c r="E1407" s="64">
        <f t="shared" si="155"/>
        <v>2431.6268924629348</v>
      </c>
      <c r="F1407" s="15">
        <f>IF(E1406&gt;'Fashring Assumptions'!$Q$13,0,'Fashring Assumptions'!$Q$12)</f>
        <v>0</v>
      </c>
      <c r="G1407" s="15">
        <v>582</v>
      </c>
      <c r="H1407" s="15">
        <f t="shared" si="156"/>
        <v>0</v>
      </c>
      <c r="I1407" s="15">
        <f t="shared" si="153"/>
        <v>0</v>
      </c>
      <c r="J1407" s="58">
        <f>'Fashring Assumptions'!$M$7*'Fashring Counterfactual'!F1407</f>
        <v>0</v>
      </c>
      <c r="K1407" s="58">
        <f>'Fashring Assumptions'!$M$5*'Fashring Assumptions'!$M$7*'Fashring Counterfactual'!E1407</f>
        <v>151.97668077893343</v>
      </c>
      <c r="L1407" s="58">
        <f t="shared" si="157"/>
        <v>151.97668077893343</v>
      </c>
    </row>
    <row r="1408" spans="1:12" x14ac:dyDescent="0.3">
      <c r="A1408" s="60">
        <v>43776</v>
      </c>
      <c r="B1408" s="15">
        <f t="shared" si="150"/>
        <v>2019</v>
      </c>
      <c r="C1408" s="15">
        <f t="shared" si="151"/>
        <v>11</v>
      </c>
      <c r="D1408" s="15">
        <f t="shared" si="152"/>
        <v>7</v>
      </c>
      <c r="E1408" s="64">
        <f t="shared" si="155"/>
        <v>1872.6268924629348</v>
      </c>
      <c r="F1408" s="15">
        <f>IF(E1407&gt;'Fashring Assumptions'!$Q$13,0,'Fashring Assumptions'!$Q$12)</f>
        <v>0</v>
      </c>
      <c r="G1408" s="15">
        <v>559</v>
      </c>
      <c r="H1408" s="15">
        <f t="shared" si="156"/>
        <v>0</v>
      </c>
      <c r="I1408" s="15">
        <f t="shared" si="153"/>
        <v>0</v>
      </c>
      <c r="J1408" s="58">
        <f>'Fashring Assumptions'!$M$7*'Fashring Counterfactual'!F1408</f>
        <v>0</v>
      </c>
      <c r="K1408" s="58">
        <f>'Fashring Assumptions'!$M$5*'Fashring Assumptions'!$M$7*'Fashring Counterfactual'!E1408</f>
        <v>117.03918077893343</v>
      </c>
      <c r="L1408" s="58">
        <f t="shared" si="157"/>
        <v>117.03918077893343</v>
      </c>
    </row>
    <row r="1409" spans="1:12" x14ac:dyDescent="0.3">
      <c r="A1409" s="60">
        <v>43777</v>
      </c>
      <c r="B1409" s="15">
        <f t="shared" si="150"/>
        <v>2019</v>
      </c>
      <c r="C1409" s="15">
        <f t="shared" si="151"/>
        <v>11</v>
      </c>
      <c r="D1409" s="15">
        <f t="shared" si="152"/>
        <v>8</v>
      </c>
      <c r="E1409" s="64">
        <f t="shared" si="155"/>
        <v>1325.6268924629348</v>
      </c>
      <c r="F1409" s="15">
        <f>IF(E1408&gt;'Fashring Assumptions'!$Q$13,0,'Fashring Assumptions'!$Q$12)</f>
        <v>0</v>
      </c>
      <c r="G1409" s="15">
        <v>547</v>
      </c>
      <c r="H1409" s="15">
        <f t="shared" si="156"/>
        <v>0</v>
      </c>
      <c r="I1409" s="15">
        <f t="shared" si="153"/>
        <v>0</v>
      </c>
      <c r="J1409" s="58">
        <f>'Fashring Assumptions'!$M$7*'Fashring Counterfactual'!F1409</f>
        <v>0</v>
      </c>
      <c r="K1409" s="58">
        <f>'Fashring Assumptions'!$M$5*'Fashring Assumptions'!$M$7*'Fashring Counterfactual'!E1409</f>
        <v>82.851680778933428</v>
      </c>
      <c r="L1409" s="58">
        <f t="shared" si="157"/>
        <v>82.851680778933428</v>
      </c>
    </row>
    <row r="1410" spans="1:12" x14ac:dyDescent="0.3">
      <c r="A1410" s="60">
        <v>43778</v>
      </c>
      <c r="B1410" s="15">
        <f t="shared" si="150"/>
        <v>2019</v>
      </c>
      <c r="C1410" s="15">
        <f t="shared" si="151"/>
        <v>11</v>
      </c>
      <c r="D1410" s="15">
        <f t="shared" si="152"/>
        <v>9</v>
      </c>
      <c r="E1410" s="64">
        <f t="shared" si="155"/>
        <v>679.62689246293485</v>
      </c>
      <c r="F1410" s="15">
        <f>IF(E1409&gt;'Fashring Assumptions'!$Q$13,0,'Fashring Assumptions'!$Q$12)</f>
        <v>0</v>
      </c>
      <c r="G1410" s="15">
        <v>646</v>
      </c>
      <c r="H1410" s="15">
        <f t="shared" si="156"/>
        <v>0</v>
      </c>
      <c r="I1410" s="15">
        <f t="shared" si="153"/>
        <v>0</v>
      </c>
      <c r="J1410" s="58">
        <f>'Fashring Assumptions'!$M$7*'Fashring Counterfactual'!F1410</f>
        <v>0</v>
      </c>
      <c r="K1410" s="58">
        <f>'Fashring Assumptions'!$M$5*'Fashring Assumptions'!$M$7*'Fashring Counterfactual'!E1410</f>
        <v>42.476680778933428</v>
      </c>
      <c r="L1410" s="58">
        <f t="shared" si="157"/>
        <v>42.476680778933428</v>
      </c>
    </row>
    <row r="1411" spans="1:12" x14ac:dyDescent="0.3">
      <c r="A1411" s="60">
        <v>43779</v>
      </c>
      <c r="B1411" s="15">
        <f t="shared" ref="B1411:B1474" si="158">YEAR(A1411)</f>
        <v>2019</v>
      </c>
      <c r="C1411" s="15">
        <f t="shared" ref="C1411:C1474" si="159">MONTH(A1411)</f>
        <v>11</v>
      </c>
      <c r="D1411" s="15">
        <f t="shared" ref="D1411:D1474" si="160">DAY(A1411)</f>
        <v>10</v>
      </c>
      <c r="E1411" s="64">
        <f t="shared" si="155"/>
        <v>4385.776923692888</v>
      </c>
      <c r="F1411" s="15">
        <f>IF(E1410&gt;'Fashring Assumptions'!$Q$13,0,'Fashring Assumptions'!$Q$12)</f>
        <v>4292.1500312299531</v>
      </c>
      <c r="G1411" s="15">
        <v>586</v>
      </c>
      <c r="H1411" s="15">
        <f t="shared" si="156"/>
        <v>1</v>
      </c>
      <c r="I1411" s="15">
        <f t="shared" ref="I1411:I1474" si="161">1000*H1411</f>
        <v>1000</v>
      </c>
      <c r="J1411" s="58">
        <f>'Fashring Assumptions'!$M$7*'Fashring Counterfactual'!F1411</f>
        <v>10730.375078074883</v>
      </c>
      <c r="K1411" s="58">
        <f>'Fashring Assumptions'!$M$5*'Fashring Assumptions'!$M$7*'Fashring Counterfactual'!E1411</f>
        <v>274.1110577308055</v>
      </c>
      <c r="L1411" s="58">
        <f t="shared" si="157"/>
        <v>12004.48613580569</v>
      </c>
    </row>
    <row r="1412" spans="1:12" x14ac:dyDescent="0.3">
      <c r="A1412" s="60">
        <v>43780</v>
      </c>
      <c r="B1412" s="15">
        <f t="shared" si="158"/>
        <v>2019</v>
      </c>
      <c r="C1412" s="15">
        <f t="shared" si="159"/>
        <v>11</v>
      </c>
      <c r="D1412" s="15">
        <f t="shared" si="160"/>
        <v>11</v>
      </c>
      <c r="E1412" s="64">
        <f t="shared" ref="E1412:E1475" si="162">E1411-G1412+F1412</f>
        <v>3851.776923692888</v>
      </c>
      <c r="F1412" s="15">
        <f>IF(E1411&gt;'Fashring Assumptions'!$Q$13,0,'Fashring Assumptions'!$Q$12)</f>
        <v>0</v>
      </c>
      <c r="G1412" s="15">
        <v>534</v>
      </c>
      <c r="H1412" s="15">
        <f t="shared" si="156"/>
        <v>0</v>
      </c>
      <c r="I1412" s="15">
        <f t="shared" si="161"/>
        <v>0</v>
      </c>
      <c r="J1412" s="58">
        <f>'Fashring Assumptions'!$M$7*'Fashring Counterfactual'!F1412</f>
        <v>0</v>
      </c>
      <c r="K1412" s="58">
        <f>'Fashring Assumptions'!$M$5*'Fashring Assumptions'!$M$7*'Fashring Counterfactual'!E1412</f>
        <v>240.7360577308055</v>
      </c>
      <c r="L1412" s="58">
        <f t="shared" si="157"/>
        <v>240.7360577308055</v>
      </c>
    </row>
    <row r="1413" spans="1:12" x14ac:dyDescent="0.3">
      <c r="A1413" s="60">
        <v>43781</v>
      </c>
      <c r="B1413" s="15">
        <f t="shared" si="158"/>
        <v>2019</v>
      </c>
      <c r="C1413" s="15">
        <f t="shared" si="159"/>
        <v>11</v>
      </c>
      <c r="D1413" s="15">
        <f t="shared" si="160"/>
        <v>12</v>
      </c>
      <c r="E1413" s="64">
        <f t="shared" si="162"/>
        <v>3331.776923692888</v>
      </c>
      <c r="F1413" s="15">
        <f>IF(E1412&gt;'Fashring Assumptions'!$Q$13,0,'Fashring Assumptions'!$Q$12)</f>
        <v>0</v>
      </c>
      <c r="G1413" s="15">
        <v>520</v>
      </c>
      <c r="H1413" s="15">
        <f t="shared" si="156"/>
        <v>0</v>
      </c>
      <c r="I1413" s="15">
        <f t="shared" si="161"/>
        <v>0</v>
      </c>
      <c r="J1413" s="58">
        <f>'Fashring Assumptions'!$M$7*'Fashring Counterfactual'!F1413</f>
        <v>0</v>
      </c>
      <c r="K1413" s="58">
        <f>'Fashring Assumptions'!$M$5*'Fashring Assumptions'!$M$7*'Fashring Counterfactual'!E1413</f>
        <v>208.2360577308055</v>
      </c>
      <c r="L1413" s="58">
        <f t="shared" si="157"/>
        <v>208.2360577308055</v>
      </c>
    </row>
    <row r="1414" spans="1:12" x14ac:dyDescent="0.3">
      <c r="A1414" s="60">
        <v>43782</v>
      </c>
      <c r="B1414" s="15">
        <f t="shared" si="158"/>
        <v>2019</v>
      </c>
      <c r="C1414" s="15">
        <f t="shared" si="159"/>
        <v>11</v>
      </c>
      <c r="D1414" s="15">
        <f t="shared" si="160"/>
        <v>13</v>
      </c>
      <c r="E1414" s="64">
        <f t="shared" si="162"/>
        <v>2782.776923692888</v>
      </c>
      <c r="F1414" s="15">
        <f>IF(E1413&gt;'Fashring Assumptions'!$Q$13,0,'Fashring Assumptions'!$Q$12)</f>
        <v>0</v>
      </c>
      <c r="G1414" s="15">
        <v>549</v>
      </c>
      <c r="H1414" s="15">
        <f t="shared" si="156"/>
        <v>0</v>
      </c>
      <c r="I1414" s="15">
        <f t="shared" si="161"/>
        <v>0</v>
      </c>
      <c r="J1414" s="58">
        <f>'Fashring Assumptions'!$M$7*'Fashring Counterfactual'!F1414</f>
        <v>0</v>
      </c>
      <c r="K1414" s="58">
        <f>'Fashring Assumptions'!$M$5*'Fashring Assumptions'!$M$7*'Fashring Counterfactual'!E1414</f>
        <v>173.9235577308055</v>
      </c>
      <c r="L1414" s="58">
        <f t="shared" si="157"/>
        <v>173.9235577308055</v>
      </c>
    </row>
    <row r="1415" spans="1:12" x14ac:dyDescent="0.3">
      <c r="A1415" s="60">
        <v>43783</v>
      </c>
      <c r="B1415" s="15">
        <f t="shared" si="158"/>
        <v>2019</v>
      </c>
      <c r="C1415" s="15">
        <f t="shared" si="159"/>
        <v>11</v>
      </c>
      <c r="D1415" s="15">
        <f t="shared" si="160"/>
        <v>14</v>
      </c>
      <c r="E1415" s="64">
        <f t="shared" si="162"/>
        <v>2261.776923692888</v>
      </c>
      <c r="F1415" s="15">
        <f>IF(E1414&gt;'Fashring Assumptions'!$Q$13,0,'Fashring Assumptions'!$Q$12)</f>
        <v>0</v>
      </c>
      <c r="G1415" s="15">
        <v>521</v>
      </c>
      <c r="H1415" s="15">
        <f t="shared" si="156"/>
        <v>0</v>
      </c>
      <c r="I1415" s="15">
        <f t="shared" si="161"/>
        <v>0</v>
      </c>
      <c r="J1415" s="58">
        <f>'Fashring Assumptions'!$M$7*'Fashring Counterfactual'!F1415</f>
        <v>0</v>
      </c>
      <c r="K1415" s="58">
        <f>'Fashring Assumptions'!$M$5*'Fashring Assumptions'!$M$7*'Fashring Counterfactual'!E1415</f>
        <v>141.3610577308055</v>
      </c>
      <c r="L1415" s="58">
        <f t="shared" si="157"/>
        <v>141.3610577308055</v>
      </c>
    </row>
    <row r="1416" spans="1:12" x14ac:dyDescent="0.3">
      <c r="A1416" s="60">
        <v>43784</v>
      </c>
      <c r="B1416" s="15">
        <f t="shared" si="158"/>
        <v>2019</v>
      </c>
      <c r="C1416" s="15">
        <f t="shared" si="159"/>
        <v>11</v>
      </c>
      <c r="D1416" s="15">
        <f t="shared" si="160"/>
        <v>15</v>
      </c>
      <c r="E1416" s="64">
        <f t="shared" si="162"/>
        <v>1716.776923692888</v>
      </c>
      <c r="F1416" s="15">
        <f>IF(E1415&gt;'Fashring Assumptions'!$Q$13,0,'Fashring Assumptions'!$Q$12)</f>
        <v>0</v>
      </c>
      <c r="G1416" s="15">
        <v>545</v>
      </c>
      <c r="H1416" s="15">
        <f t="shared" si="156"/>
        <v>0</v>
      </c>
      <c r="I1416" s="15">
        <f t="shared" si="161"/>
        <v>0</v>
      </c>
      <c r="J1416" s="58">
        <f>'Fashring Assumptions'!$M$7*'Fashring Counterfactual'!F1416</f>
        <v>0</v>
      </c>
      <c r="K1416" s="58">
        <f>'Fashring Assumptions'!$M$5*'Fashring Assumptions'!$M$7*'Fashring Counterfactual'!E1416</f>
        <v>107.2985577308055</v>
      </c>
      <c r="L1416" s="58">
        <f t="shared" si="157"/>
        <v>107.2985577308055</v>
      </c>
    </row>
    <row r="1417" spans="1:12" x14ac:dyDescent="0.3">
      <c r="A1417" s="60">
        <v>43785</v>
      </c>
      <c r="B1417" s="15">
        <f t="shared" si="158"/>
        <v>2019</v>
      </c>
      <c r="C1417" s="15">
        <f t="shared" si="159"/>
        <v>11</v>
      </c>
      <c r="D1417" s="15">
        <f t="shared" si="160"/>
        <v>16</v>
      </c>
      <c r="E1417" s="64">
        <f t="shared" si="162"/>
        <v>1118.776923692888</v>
      </c>
      <c r="F1417" s="15">
        <f>IF(E1416&gt;'Fashring Assumptions'!$Q$13,0,'Fashring Assumptions'!$Q$12)</f>
        <v>0</v>
      </c>
      <c r="G1417" s="15">
        <v>598</v>
      </c>
      <c r="H1417" s="15">
        <f t="shared" si="156"/>
        <v>0</v>
      </c>
      <c r="I1417" s="15">
        <f t="shared" si="161"/>
        <v>0</v>
      </c>
      <c r="J1417" s="58">
        <f>'Fashring Assumptions'!$M$7*'Fashring Counterfactual'!F1417</f>
        <v>0</v>
      </c>
      <c r="K1417" s="58">
        <f>'Fashring Assumptions'!$M$5*'Fashring Assumptions'!$M$7*'Fashring Counterfactual'!E1417</f>
        <v>69.923557730805499</v>
      </c>
      <c r="L1417" s="58">
        <f t="shared" si="157"/>
        <v>69.923557730805499</v>
      </c>
    </row>
    <row r="1418" spans="1:12" x14ac:dyDescent="0.3">
      <c r="A1418" s="60">
        <v>43786</v>
      </c>
      <c r="B1418" s="15">
        <f t="shared" si="158"/>
        <v>2019</v>
      </c>
      <c r="C1418" s="15">
        <f t="shared" si="159"/>
        <v>11</v>
      </c>
      <c r="D1418" s="15">
        <f t="shared" si="160"/>
        <v>17</v>
      </c>
      <c r="E1418" s="64">
        <f t="shared" si="162"/>
        <v>4935.9269549228411</v>
      </c>
      <c r="F1418" s="15">
        <f>IF(E1417&gt;'Fashring Assumptions'!$Q$13,0,'Fashring Assumptions'!$Q$12)</f>
        <v>4292.1500312299531</v>
      </c>
      <c r="G1418" s="15">
        <v>475</v>
      </c>
      <c r="H1418" s="15">
        <f t="shared" si="156"/>
        <v>1</v>
      </c>
      <c r="I1418" s="15">
        <f t="shared" si="161"/>
        <v>1000</v>
      </c>
      <c r="J1418" s="58">
        <f>'Fashring Assumptions'!$M$7*'Fashring Counterfactual'!F1418</f>
        <v>10730.375078074883</v>
      </c>
      <c r="K1418" s="58">
        <f>'Fashring Assumptions'!$M$5*'Fashring Assumptions'!$M$7*'Fashring Counterfactual'!E1418</f>
        <v>308.49543468267757</v>
      </c>
      <c r="L1418" s="58">
        <f t="shared" si="157"/>
        <v>12038.870512757561</v>
      </c>
    </row>
    <row r="1419" spans="1:12" x14ac:dyDescent="0.3">
      <c r="A1419" s="60">
        <v>43787</v>
      </c>
      <c r="B1419" s="15">
        <f t="shared" si="158"/>
        <v>2019</v>
      </c>
      <c r="C1419" s="15">
        <f t="shared" si="159"/>
        <v>11</v>
      </c>
      <c r="D1419" s="15">
        <f t="shared" si="160"/>
        <v>18</v>
      </c>
      <c r="E1419" s="64">
        <f t="shared" si="162"/>
        <v>4317.9269549228411</v>
      </c>
      <c r="F1419" s="15">
        <f>IF(E1418&gt;'Fashring Assumptions'!$Q$13,0,'Fashring Assumptions'!$Q$12)</f>
        <v>0</v>
      </c>
      <c r="G1419" s="15">
        <v>618</v>
      </c>
      <c r="H1419" s="15">
        <f t="shared" si="156"/>
        <v>0</v>
      </c>
      <c r="I1419" s="15">
        <f t="shared" si="161"/>
        <v>0</v>
      </c>
      <c r="J1419" s="58">
        <f>'Fashring Assumptions'!$M$7*'Fashring Counterfactual'!F1419</f>
        <v>0</v>
      </c>
      <c r="K1419" s="58">
        <f>'Fashring Assumptions'!$M$5*'Fashring Assumptions'!$M$7*'Fashring Counterfactual'!E1419</f>
        <v>269.87043468267757</v>
      </c>
      <c r="L1419" s="58">
        <f t="shared" si="157"/>
        <v>269.87043468267757</v>
      </c>
    </row>
    <row r="1420" spans="1:12" x14ac:dyDescent="0.3">
      <c r="A1420" s="60">
        <v>43788</v>
      </c>
      <c r="B1420" s="15">
        <f t="shared" si="158"/>
        <v>2019</v>
      </c>
      <c r="C1420" s="15">
        <f t="shared" si="159"/>
        <v>11</v>
      </c>
      <c r="D1420" s="15">
        <f t="shared" si="160"/>
        <v>19</v>
      </c>
      <c r="E1420" s="64">
        <f t="shared" si="162"/>
        <v>3767.9269549228411</v>
      </c>
      <c r="F1420" s="15">
        <f>IF(E1419&gt;'Fashring Assumptions'!$Q$13,0,'Fashring Assumptions'!$Q$12)</f>
        <v>0</v>
      </c>
      <c r="G1420" s="15">
        <v>550</v>
      </c>
      <c r="H1420" s="15">
        <f t="shared" si="156"/>
        <v>0</v>
      </c>
      <c r="I1420" s="15">
        <f t="shared" si="161"/>
        <v>0</v>
      </c>
      <c r="J1420" s="58">
        <f>'Fashring Assumptions'!$M$7*'Fashring Counterfactual'!F1420</f>
        <v>0</v>
      </c>
      <c r="K1420" s="58">
        <f>'Fashring Assumptions'!$M$5*'Fashring Assumptions'!$M$7*'Fashring Counterfactual'!E1420</f>
        <v>235.49543468267757</v>
      </c>
      <c r="L1420" s="58">
        <f t="shared" si="157"/>
        <v>235.49543468267757</v>
      </c>
    </row>
    <row r="1421" spans="1:12" x14ac:dyDescent="0.3">
      <c r="A1421" s="60">
        <v>43789</v>
      </c>
      <c r="B1421" s="15">
        <f t="shared" si="158"/>
        <v>2019</v>
      </c>
      <c r="C1421" s="15">
        <f t="shared" si="159"/>
        <v>11</v>
      </c>
      <c r="D1421" s="15">
        <f t="shared" si="160"/>
        <v>20</v>
      </c>
      <c r="E1421" s="64">
        <f t="shared" si="162"/>
        <v>3236.9269549228411</v>
      </c>
      <c r="F1421" s="15">
        <f>IF(E1420&gt;'Fashring Assumptions'!$Q$13,0,'Fashring Assumptions'!$Q$12)</f>
        <v>0</v>
      </c>
      <c r="G1421" s="15">
        <v>531</v>
      </c>
      <c r="H1421" s="15">
        <f t="shared" si="156"/>
        <v>0</v>
      </c>
      <c r="I1421" s="15">
        <f t="shared" si="161"/>
        <v>0</v>
      </c>
      <c r="J1421" s="58">
        <f>'Fashring Assumptions'!$M$7*'Fashring Counterfactual'!F1421</f>
        <v>0</v>
      </c>
      <c r="K1421" s="58">
        <f>'Fashring Assumptions'!$M$5*'Fashring Assumptions'!$M$7*'Fashring Counterfactual'!E1421</f>
        <v>202.30793468267757</v>
      </c>
      <c r="L1421" s="58">
        <f t="shared" si="157"/>
        <v>202.30793468267757</v>
      </c>
    </row>
    <row r="1422" spans="1:12" x14ac:dyDescent="0.3">
      <c r="A1422" s="60">
        <v>43790</v>
      </c>
      <c r="B1422" s="15">
        <f t="shared" si="158"/>
        <v>2019</v>
      </c>
      <c r="C1422" s="15">
        <f t="shared" si="159"/>
        <v>11</v>
      </c>
      <c r="D1422" s="15">
        <f t="shared" si="160"/>
        <v>21</v>
      </c>
      <c r="E1422" s="64">
        <f t="shared" si="162"/>
        <v>2665.9269549228411</v>
      </c>
      <c r="F1422" s="15">
        <f>IF(E1421&gt;'Fashring Assumptions'!$Q$13,0,'Fashring Assumptions'!$Q$12)</f>
        <v>0</v>
      </c>
      <c r="G1422" s="15">
        <v>571</v>
      </c>
      <c r="H1422" s="15">
        <f t="shared" si="156"/>
        <v>0</v>
      </c>
      <c r="I1422" s="15">
        <f t="shared" si="161"/>
        <v>0</v>
      </c>
      <c r="J1422" s="58">
        <f>'Fashring Assumptions'!$M$7*'Fashring Counterfactual'!F1422</f>
        <v>0</v>
      </c>
      <c r="K1422" s="58">
        <f>'Fashring Assumptions'!$M$5*'Fashring Assumptions'!$M$7*'Fashring Counterfactual'!E1422</f>
        <v>166.62043468267757</v>
      </c>
      <c r="L1422" s="58">
        <f t="shared" si="157"/>
        <v>166.62043468267757</v>
      </c>
    </row>
    <row r="1423" spans="1:12" x14ac:dyDescent="0.3">
      <c r="A1423" s="60">
        <v>43791</v>
      </c>
      <c r="B1423" s="15">
        <f t="shared" si="158"/>
        <v>2019</v>
      </c>
      <c r="C1423" s="15">
        <f t="shared" si="159"/>
        <v>11</v>
      </c>
      <c r="D1423" s="15">
        <f t="shared" si="160"/>
        <v>22</v>
      </c>
      <c r="E1423" s="64">
        <f t="shared" si="162"/>
        <v>2144.9269549228411</v>
      </c>
      <c r="F1423" s="15">
        <f>IF(E1422&gt;'Fashring Assumptions'!$Q$13,0,'Fashring Assumptions'!$Q$12)</f>
        <v>0</v>
      </c>
      <c r="G1423" s="15">
        <v>521</v>
      </c>
      <c r="H1423" s="15">
        <f t="shared" si="156"/>
        <v>0</v>
      </c>
      <c r="I1423" s="15">
        <f t="shared" si="161"/>
        <v>0</v>
      </c>
      <c r="J1423" s="58">
        <f>'Fashring Assumptions'!$M$7*'Fashring Counterfactual'!F1423</f>
        <v>0</v>
      </c>
      <c r="K1423" s="58">
        <f>'Fashring Assumptions'!$M$5*'Fashring Assumptions'!$M$7*'Fashring Counterfactual'!E1423</f>
        <v>134.05793468267757</v>
      </c>
      <c r="L1423" s="58">
        <f t="shared" si="157"/>
        <v>134.05793468267757</v>
      </c>
    </row>
    <row r="1424" spans="1:12" x14ac:dyDescent="0.3">
      <c r="A1424" s="60">
        <v>43792</v>
      </c>
      <c r="B1424" s="15">
        <f t="shared" si="158"/>
        <v>2019</v>
      </c>
      <c r="C1424" s="15">
        <f t="shared" si="159"/>
        <v>11</v>
      </c>
      <c r="D1424" s="15">
        <f t="shared" si="160"/>
        <v>23</v>
      </c>
      <c r="E1424" s="64">
        <f t="shared" si="162"/>
        <v>1585.9269549228411</v>
      </c>
      <c r="F1424" s="15">
        <f>IF(E1423&gt;'Fashring Assumptions'!$Q$13,0,'Fashring Assumptions'!$Q$12)</f>
        <v>0</v>
      </c>
      <c r="G1424" s="15">
        <v>559</v>
      </c>
      <c r="H1424" s="15">
        <f t="shared" si="156"/>
        <v>0</v>
      </c>
      <c r="I1424" s="15">
        <f t="shared" si="161"/>
        <v>0</v>
      </c>
      <c r="J1424" s="58">
        <f>'Fashring Assumptions'!$M$7*'Fashring Counterfactual'!F1424</f>
        <v>0</v>
      </c>
      <c r="K1424" s="58">
        <f>'Fashring Assumptions'!$M$5*'Fashring Assumptions'!$M$7*'Fashring Counterfactual'!E1424</f>
        <v>99.120434682677569</v>
      </c>
      <c r="L1424" s="58">
        <f t="shared" si="157"/>
        <v>99.120434682677569</v>
      </c>
    </row>
    <row r="1425" spans="1:12" x14ac:dyDescent="0.3">
      <c r="A1425" s="60">
        <v>43793</v>
      </c>
      <c r="B1425" s="15">
        <f t="shared" si="158"/>
        <v>2019</v>
      </c>
      <c r="C1425" s="15">
        <f t="shared" si="159"/>
        <v>11</v>
      </c>
      <c r="D1425" s="15">
        <f t="shared" si="160"/>
        <v>24</v>
      </c>
      <c r="E1425" s="64">
        <f t="shared" si="162"/>
        <v>1061.9269549228411</v>
      </c>
      <c r="F1425" s="15">
        <f>IF(E1424&gt;'Fashring Assumptions'!$Q$13,0,'Fashring Assumptions'!$Q$12)</f>
        <v>0</v>
      </c>
      <c r="G1425" s="15">
        <v>524</v>
      </c>
      <c r="H1425" s="15">
        <f t="shared" si="156"/>
        <v>0</v>
      </c>
      <c r="I1425" s="15">
        <f t="shared" si="161"/>
        <v>0</v>
      </c>
      <c r="J1425" s="58">
        <f>'Fashring Assumptions'!$M$7*'Fashring Counterfactual'!F1425</f>
        <v>0</v>
      </c>
      <c r="K1425" s="58">
        <f>'Fashring Assumptions'!$M$5*'Fashring Assumptions'!$M$7*'Fashring Counterfactual'!E1425</f>
        <v>66.370434682677569</v>
      </c>
      <c r="L1425" s="58">
        <f t="shared" si="157"/>
        <v>66.370434682677569</v>
      </c>
    </row>
    <row r="1426" spans="1:12" x14ac:dyDescent="0.3">
      <c r="A1426" s="60">
        <v>43794</v>
      </c>
      <c r="B1426" s="15">
        <f t="shared" si="158"/>
        <v>2019</v>
      </c>
      <c r="C1426" s="15">
        <f t="shared" si="159"/>
        <v>11</v>
      </c>
      <c r="D1426" s="15">
        <f t="shared" si="160"/>
        <v>25</v>
      </c>
      <c r="E1426" s="64">
        <f t="shared" si="162"/>
        <v>4735.0769861527942</v>
      </c>
      <c r="F1426" s="15">
        <f>IF(E1425&gt;'Fashring Assumptions'!$Q$13,0,'Fashring Assumptions'!$Q$12)</f>
        <v>4292.1500312299531</v>
      </c>
      <c r="G1426" s="15">
        <v>619</v>
      </c>
      <c r="H1426" s="15">
        <f t="shared" si="156"/>
        <v>1</v>
      </c>
      <c r="I1426" s="15">
        <f t="shared" si="161"/>
        <v>1000</v>
      </c>
      <c r="J1426" s="58">
        <f>'Fashring Assumptions'!$M$7*'Fashring Counterfactual'!F1426</f>
        <v>10730.375078074883</v>
      </c>
      <c r="K1426" s="58">
        <f>'Fashring Assumptions'!$M$5*'Fashring Assumptions'!$M$7*'Fashring Counterfactual'!E1426</f>
        <v>295.94231163454964</v>
      </c>
      <c r="L1426" s="58">
        <f t="shared" si="157"/>
        <v>12026.317389709433</v>
      </c>
    </row>
    <row r="1427" spans="1:12" x14ac:dyDescent="0.3">
      <c r="A1427" s="60">
        <v>43795</v>
      </c>
      <c r="B1427" s="15">
        <f t="shared" si="158"/>
        <v>2019</v>
      </c>
      <c r="C1427" s="15">
        <f t="shared" si="159"/>
        <v>11</v>
      </c>
      <c r="D1427" s="15">
        <f t="shared" si="160"/>
        <v>26</v>
      </c>
      <c r="E1427" s="64">
        <f t="shared" si="162"/>
        <v>4113.0769861527942</v>
      </c>
      <c r="F1427" s="15">
        <f>IF(E1426&gt;'Fashring Assumptions'!$Q$13,0,'Fashring Assumptions'!$Q$12)</f>
        <v>0</v>
      </c>
      <c r="G1427" s="15">
        <v>622</v>
      </c>
      <c r="H1427" s="15">
        <f t="shared" si="156"/>
        <v>0</v>
      </c>
      <c r="I1427" s="15">
        <f t="shared" si="161"/>
        <v>0</v>
      </c>
      <c r="J1427" s="58">
        <f>'Fashring Assumptions'!$M$7*'Fashring Counterfactual'!F1427</f>
        <v>0</v>
      </c>
      <c r="K1427" s="58">
        <f>'Fashring Assumptions'!$M$5*'Fashring Assumptions'!$M$7*'Fashring Counterfactual'!E1427</f>
        <v>257.06731163454964</v>
      </c>
      <c r="L1427" s="58">
        <f t="shared" si="157"/>
        <v>257.06731163454964</v>
      </c>
    </row>
    <row r="1428" spans="1:12" x14ac:dyDescent="0.3">
      <c r="A1428" s="60">
        <v>43796</v>
      </c>
      <c r="B1428" s="15">
        <f t="shared" si="158"/>
        <v>2019</v>
      </c>
      <c r="C1428" s="15">
        <f t="shared" si="159"/>
        <v>11</v>
      </c>
      <c r="D1428" s="15">
        <f t="shared" si="160"/>
        <v>27</v>
      </c>
      <c r="E1428" s="64">
        <f t="shared" si="162"/>
        <v>3528.0769861527942</v>
      </c>
      <c r="F1428" s="15">
        <f>IF(E1427&gt;'Fashring Assumptions'!$Q$13,0,'Fashring Assumptions'!$Q$12)</f>
        <v>0</v>
      </c>
      <c r="G1428" s="15">
        <v>585</v>
      </c>
      <c r="H1428" s="15">
        <f t="shared" si="156"/>
        <v>0</v>
      </c>
      <c r="I1428" s="15">
        <f t="shared" si="161"/>
        <v>0</v>
      </c>
      <c r="J1428" s="58">
        <f>'Fashring Assumptions'!$M$7*'Fashring Counterfactual'!F1428</f>
        <v>0</v>
      </c>
      <c r="K1428" s="58">
        <f>'Fashring Assumptions'!$M$5*'Fashring Assumptions'!$M$7*'Fashring Counterfactual'!E1428</f>
        <v>220.50481163454964</v>
      </c>
      <c r="L1428" s="58">
        <f t="shared" si="157"/>
        <v>220.50481163454964</v>
      </c>
    </row>
    <row r="1429" spans="1:12" x14ac:dyDescent="0.3">
      <c r="A1429" s="60">
        <v>43797</v>
      </c>
      <c r="B1429" s="15">
        <f t="shared" si="158"/>
        <v>2019</v>
      </c>
      <c r="C1429" s="15">
        <f t="shared" si="159"/>
        <v>11</v>
      </c>
      <c r="D1429" s="15">
        <f t="shared" si="160"/>
        <v>28</v>
      </c>
      <c r="E1429" s="64">
        <f t="shared" si="162"/>
        <v>2942.0769861527942</v>
      </c>
      <c r="F1429" s="15">
        <f>IF(E1428&gt;'Fashring Assumptions'!$Q$13,0,'Fashring Assumptions'!$Q$12)</f>
        <v>0</v>
      </c>
      <c r="G1429" s="15">
        <v>586</v>
      </c>
      <c r="H1429" s="15">
        <f t="shared" si="156"/>
        <v>0</v>
      </c>
      <c r="I1429" s="15">
        <f t="shared" si="161"/>
        <v>0</v>
      </c>
      <c r="J1429" s="58">
        <f>'Fashring Assumptions'!$M$7*'Fashring Counterfactual'!F1429</f>
        <v>0</v>
      </c>
      <c r="K1429" s="58">
        <f>'Fashring Assumptions'!$M$5*'Fashring Assumptions'!$M$7*'Fashring Counterfactual'!E1429</f>
        <v>183.87981163454964</v>
      </c>
      <c r="L1429" s="58">
        <f t="shared" si="157"/>
        <v>183.87981163454964</v>
      </c>
    </row>
    <row r="1430" spans="1:12" x14ac:dyDescent="0.3">
      <c r="A1430" s="60">
        <v>43798</v>
      </c>
      <c r="B1430" s="15">
        <f t="shared" si="158"/>
        <v>2019</v>
      </c>
      <c r="C1430" s="15">
        <f t="shared" si="159"/>
        <v>11</v>
      </c>
      <c r="D1430" s="15">
        <f t="shared" si="160"/>
        <v>29</v>
      </c>
      <c r="E1430" s="64">
        <f t="shared" si="162"/>
        <v>2345.0769861527942</v>
      </c>
      <c r="F1430" s="15">
        <f>IF(E1429&gt;'Fashring Assumptions'!$Q$13,0,'Fashring Assumptions'!$Q$12)</f>
        <v>0</v>
      </c>
      <c r="G1430" s="15">
        <v>597</v>
      </c>
      <c r="H1430" s="15">
        <f t="shared" si="156"/>
        <v>0</v>
      </c>
      <c r="I1430" s="15">
        <f t="shared" si="161"/>
        <v>0</v>
      </c>
      <c r="J1430" s="58">
        <f>'Fashring Assumptions'!$M$7*'Fashring Counterfactual'!F1430</f>
        <v>0</v>
      </c>
      <c r="K1430" s="58">
        <f>'Fashring Assumptions'!$M$5*'Fashring Assumptions'!$M$7*'Fashring Counterfactual'!E1430</f>
        <v>146.56731163454964</v>
      </c>
      <c r="L1430" s="58">
        <f t="shared" si="157"/>
        <v>146.56731163454964</v>
      </c>
    </row>
    <row r="1431" spans="1:12" x14ac:dyDescent="0.3">
      <c r="A1431" s="60">
        <v>43799</v>
      </c>
      <c r="B1431" s="15">
        <f t="shared" si="158"/>
        <v>2019</v>
      </c>
      <c r="C1431" s="15">
        <f t="shared" si="159"/>
        <v>11</v>
      </c>
      <c r="D1431" s="15">
        <f t="shared" si="160"/>
        <v>30</v>
      </c>
      <c r="E1431" s="64">
        <f t="shared" si="162"/>
        <v>1805.0769861527942</v>
      </c>
      <c r="F1431" s="15">
        <f>IF(E1430&gt;'Fashring Assumptions'!$Q$13,0,'Fashring Assumptions'!$Q$12)</f>
        <v>0</v>
      </c>
      <c r="G1431" s="15">
        <v>540</v>
      </c>
      <c r="H1431" s="15">
        <f t="shared" si="156"/>
        <v>0</v>
      </c>
      <c r="I1431" s="15">
        <f t="shared" si="161"/>
        <v>0</v>
      </c>
      <c r="J1431" s="58">
        <f>'Fashring Assumptions'!$M$7*'Fashring Counterfactual'!F1431</f>
        <v>0</v>
      </c>
      <c r="K1431" s="58">
        <f>'Fashring Assumptions'!$M$5*'Fashring Assumptions'!$M$7*'Fashring Counterfactual'!E1431</f>
        <v>112.81731163454964</v>
      </c>
      <c r="L1431" s="58">
        <f t="shared" si="157"/>
        <v>112.81731163454964</v>
      </c>
    </row>
    <row r="1432" spans="1:12" x14ac:dyDescent="0.3">
      <c r="A1432" s="60">
        <v>43800</v>
      </c>
      <c r="B1432" s="15">
        <f t="shared" si="158"/>
        <v>2019</v>
      </c>
      <c r="C1432" s="15">
        <f t="shared" si="159"/>
        <v>12</v>
      </c>
      <c r="D1432" s="15">
        <f t="shared" si="160"/>
        <v>1</v>
      </c>
      <c r="E1432" s="64">
        <f t="shared" si="162"/>
        <v>1277.0769861527942</v>
      </c>
      <c r="F1432" s="15">
        <f>IF(E1431&gt;'Fashring Assumptions'!$Q$13,0,'Fashring Assumptions'!$Q$12)</f>
        <v>0</v>
      </c>
      <c r="G1432" s="15">
        <v>528</v>
      </c>
      <c r="H1432" s="15">
        <f t="shared" si="156"/>
        <v>0</v>
      </c>
      <c r="I1432" s="15">
        <f t="shared" si="161"/>
        <v>0</v>
      </c>
      <c r="J1432" s="58">
        <f>'Fashring Assumptions'!$M$7*'Fashring Counterfactual'!F1432</f>
        <v>0</v>
      </c>
      <c r="K1432" s="58">
        <f>'Fashring Assumptions'!$M$5*'Fashring Assumptions'!$M$7*'Fashring Counterfactual'!E1432</f>
        <v>79.81731163454964</v>
      </c>
      <c r="L1432" s="58">
        <f t="shared" si="157"/>
        <v>79.81731163454964</v>
      </c>
    </row>
    <row r="1433" spans="1:12" x14ac:dyDescent="0.3">
      <c r="A1433" s="60">
        <v>43801</v>
      </c>
      <c r="B1433" s="15">
        <f t="shared" si="158"/>
        <v>2019</v>
      </c>
      <c r="C1433" s="15">
        <f t="shared" si="159"/>
        <v>12</v>
      </c>
      <c r="D1433" s="15">
        <f t="shared" si="160"/>
        <v>2</v>
      </c>
      <c r="E1433" s="64">
        <f t="shared" si="162"/>
        <v>4992.2270173827474</v>
      </c>
      <c r="F1433" s="15">
        <f>IF(E1432&gt;'Fashring Assumptions'!$Q$13,0,'Fashring Assumptions'!$Q$12)</f>
        <v>4292.1500312299531</v>
      </c>
      <c r="G1433" s="15">
        <v>577</v>
      </c>
      <c r="H1433" s="15">
        <f t="shared" si="156"/>
        <v>1</v>
      </c>
      <c r="I1433" s="15">
        <f t="shared" si="161"/>
        <v>1000</v>
      </c>
      <c r="J1433" s="58">
        <f>'Fashring Assumptions'!$M$7*'Fashring Counterfactual'!F1433</f>
        <v>10730.375078074883</v>
      </c>
      <c r="K1433" s="58">
        <f>'Fashring Assumptions'!$M$5*'Fashring Assumptions'!$M$7*'Fashring Counterfactual'!E1433</f>
        <v>312.01418858642171</v>
      </c>
      <c r="L1433" s="58">
        <f t="shared" si="157"/>
        <v>12042.389266661305</v>
      </c>
    </row>
    <row r="1434" spans="1:12" x14ac:dyDescent="0.3">
      <c r="A1434" s="60">
        <v>43802</v>
      </c>
      <c r="B1434" s="15">
        <f t="shared" si="158"/>
        <v>2019</v>
      </c>
      <c r="C1434" s="15">
        <f t="shared" si="159"/>
        <v>12</v>
      </c>
      <c r="D1434" s="15">
        <f t="shared" si="160"/>
        <v>3</v>
      </c>
      <c r="E1434" s="64">
        <f t="shared" si="162"/>
        <v>4449.2270173827474</v>
      </c>
      <c r="F1434" s="15">
        <f>IF(E1433&gt;'Fashring Assumptions'!$Q$13,0,'Fashring Assumptions'!$Q$12)</f>
        <v>0</v>
      </c>
      <c r="G1434" s="15">
        <v>543</v>
      </c>
      <c r="H1434" s="15">
        <f t="shared" si="156"/>
        <v>0</v>
      </c>
      <c r="I1434" s="15">
        <f t="shared" si="161"/>
        <v>0</v>
      </c>
      <c r="J1434" s="58">
        <f>'Fashring Assumptions'!$M$7*'Fashring Counterfactual'!F1434</f>
        <v>0</v>
      </c>
      <c r="K1434" s="58">
        <f>'Fashring Assumptions'!$M$5*'Fashring Assumptions'!$M$7*'Fashring Counterfactual'!E1434</f>
        <v>278.07668858642171</v>
      </c>
      <c r="L1434" s="58">
        <f t="shared" si="157"/>
        <v>278.07668858642171</v>
      </c>
    </row>
    <row r="1435" spans="1:12" x14ac:dyDescent="0.3">
      <c r="A1435" s="60">
        <v>43803</v>
      </c>
      <c r="B1435" s="15">
        <f t="shared" si="158"/>
        <v>2019</v>
      </c>
      <c r="C1435" s="15">
        <f t="shared" si="159"/>
        <v>12</v>
      </c>
      <c r="D1435" s="15">
        <f t="shared" si="160"/>
        <v>4</v>
      </c>
      <c r="E1435" s="64">
        <f t="shared" si="162"/>
        <v>3815.2270173827474</v>
      </c>
      <c r="F1435" s="15">
        <f>IF(E1434&gt;'Fashring Assumptions'!$Q$13,0,'Fashring Assumptions'!$Q$12)</f>
        <v>0</v>
      </c>
      <c r="G1435" s="15">
        <v>634</v>
      </c>
      <c r="H1435" s="15">
        <f t="shared" si="156"/>
        <v>0</v>
      </c>
      <c r="I1435" s="15">
        <f t="shared" si="161"/>
        <v>0</v>
      </c>
      <c r="J1435" s="58">
        <f>'Fashring Assumptions'!$M$7*'Fashring Counterfactual'!F1435</f>
        <v>0</v>
      </c>
      <c r="K1435" s="58">
        <f>'Fashring Assumptions'!$M$5*'Fashring Assumptions'!$M$7*'Fashring Counterfactual'!E1435</f>
        <v>238.45168858642171</v>
      </c>
      <c r="L1435" s="58">
        <f t="shared" si="157"/>
        <v>238.45168858642171</v>
      </c>
    </row>
    <row r="1436" spans="1:12" x14ac:dyDescent="0.3">
      <c r="A1436" s="60">
        <v>43804</v>
      </c>
      <c r="B1436" s="15">
        <f t="shared" si="158"/>
        <v>2019</v>
      </c>
      <c r="C1436" s="15">
        <f t="shared" si="159"/>
        <v>12</v>
      </c>
      <c r="D1436" s="15">
        <f t="shared" si="160"/>
        <v>5</v>
      </c>
      <c r="E1436" s="64">
        <f t="shared" si="162"/>
        <v>3233.2270173827474</v>
      </c>
      <c r="F1436" s="15">
        <f>IF(E1435&gt;'Fashring Assumptions'!$Q$13,0,'Fashring Assumptions'!$Q$12)</f>
        <v>0</v>
      </c>
      <c r="G1436" s="15">
        <v>582</v>
      </c>
      <c r="H1436" s="15">
        <f t="shared" si="156"/>
        <v>0</v>
      </c>
      <c r="I1436" s="15">
        <f t="shared" si="161"/>
        <v>0</v>
      </c>
      <c r="J1436" s="58">
        <f>'Fashring Assumptions'!$M$7*'Fashring Counterfactual'!F1436</f>
        <v>0</v>
      </c>
      <c r="K1436" s="58">
        <f>'Fashring Assumptions'!$M$5*'Fashring Assumptions'!$M$7*'Fashring Counterfactual'!E1436</f>
        <v>202.07668858642171</v>
      </c>
      <c r="L1436" s="58">
        <f t="shared" si="157"/>
        <v>202.07668858642171</v>
      </c>
    </row>
    <row r="1437" spans="1:12" x14ac:dyDescent="0.3">
      <c r="A1437" s="60">
        <v>43805</v>
      </c>
      <c r="B1437" s="15">
        <f t="shared" si="158"/>
        <v>2019</v>
      </c>
      <c r="C1437" s="15">
        <f t="shared" si="159"/>
        <v>12</v>
      </c>
      <c r="D1437" s="15">
        <f t="shared" si="160"/>
        <v>6</v>
      </c>
      <c r="E1437" s="64">
        <f t="shared" si="162"/>
        <v>2714.2270173827474</v>
      </c>
      <c r="F1437" s="15">
        <f>IF(E1436&gt;'Fashring Assumptions'!$Q$13,0,'Fashring Assumptions'!$Q$12)</f>
        <v>0</v>
      </c>
      <c r="G1437" s="15">
        <v>519</v>
      </c>
      <c r="H1437" s="15">
        <f t="shared" ref="H1437:H1500" si="163">IF(F1437&gt;0,1,0)</f>
        <v>0</v>
      </c>
      <c r="I1437" s="15">
        <f t="shared" si="161"/>
        <v>0</v>
      </c>
      <c r="J1437" s="58">
        <f>'Fashring Assumptions'!$M$7*'Fashring Counterfactual'!F1437</f>
        <v>0</v>
      </c>
      <c r="K1437" s="58">
        <f>'Fashring Assumptions'!$M$5*'Fashring Assumptions'!$M$7*'Fashring Counterfactual'!E1437</f>
        <v>169.63918858642171</v>
      </c>
      <c r="L1437" s="58">
        <f t="shared" ref="L1437:L1500" si="164">SUM(I1437:K1437)</f>
        <v>169.63918858642171</v>
      </c>
    </row>
    <row r="1438" spans="1:12" x14ac:dyDescent="0.3">
      <c r="A1438" s="60">
        <v>43806</v>
      </c>
      <c r="B1438" s="15">
        <f t="shared" si="158"/>
        <v>2019</v>
      </c>
      <c r="C1438" s="15">
        <f t="shared" si="159"/>
        <v>12</v>
      </c>
      <c r="D1438" s="15">
        <f t="shared" si="160"/>
        <v>7</v>
      </c>
      <c r="E1438" s="64">
        <f t="shared" si="162"/>
        <v>2132.2270173827474</v>
      </c>
      <c r="F1438" s="15">
        <f>IF(E1437&gt;'Fashring Assumptions'!$Q$13,0,'Fashring Assumptions'!$Q$12)</f>
        <v>0</v>
      </c>
      <c r="G1438" s="15">
        <v>582</v>
      </c>
      <c r="H1438" s="15">
        <f t="shared" si="163"/>
        <v>0</v>
      </c>
      <c r="I1438" s="15">
        <f t="shared" si="161"/>
        <v>0</v>
      </c>
      <c r="J1438" s="58">
        <f>'Fashring Assumptions'!$M$7*'Fashring Counterfactual'!F1438</f>
        <v>0</v>
      </c>
      <c r="K1438" s="58">
        <f>'Fashring Assumptions'!$M$5*'Fashring Assumptions'!$M$7*'Fashring Counterfactual'!E1438</f>
        <v>133.26418858642171</v>
      </c>
      <c r="L1438" s="58">
        <f t="shared" si="164"/>
        <v>133.26418858642171</v>
      </c>
    </row>
    <row r="1439" spans="1:12" x14ac:dyDescent="0.3">
      <c r="A1439" s="60">
        <v>43807</v>
      </c>
      <c r="B1439" s="15">
        <f t="shared" si="158"/>
        <v>2019</v>
      </c>
      <c r="C1439" s="15">
        <f t="shared" si="159"/>
        <v>12</v>
      </c>
      <c r="D1439" s="15">
        <f t="shared" si="160"/>
        <v>8</v>
      </c>
      <c r="E1439" s="64">
        <f t="shared" si="162"/>
        <v>1534.2270173827474</v>
      </c>
      <c r="F1439" s="15">
        <f>IF(E1438&gt;'Fashring Assumptions'!$Q$13,0,'Fashring Assumptions'!$Q$12)</f>
        <v>0</v>
      </c>
      <c r="G1439" s="15">
        <v>598</v>
      </c>
      <c r="H1439" s="15">
        <f t="shared" si="163"/>
        <v>0</v>
      </c>
      <c r="I1439" s="15">
        <f t="shared" si="161"/>
        <v>0</v>
      </c>
      <c r="J1439" s="58">
        <f>'Fashring Assumptions'!$M$7*'Fashring Counterfactual'!F1439</f>
        <v>0</v>
      </c>
      <c r="K1439" s="58">
        <f>'Fashring Assumptions'!$M$5*'Fashring Assumptions'!$M$7*'Fashring Counterfactual'!E1439</f>
        <v>95.88918858642171</v>
      </c>
      <c r="L1439" s="58">
        <f t="shared" si="164"/>
        <v>95.88918858642171</v>
      </c>
    </row>
    <row r="1440" spans="1:12" x14ac:dyDescent="0.3">
      <c r="A1440" s="60">
        <v>43808</v>
      </c>
      <c r="B1440" s="15">
        <f t="shared" si="158"/>
        <v>2019</v>
      </c>
      <c r="C1440" s="15">
        <f t="shared" si="159"/>
        <v>12</v>
      </c>
      <c r="D1440" s="15">
        <f t="shared" si="160"/>
        <v>9</v>
      </c>
      <c r="E1440" s="64">
        <f t="shared" si="162"/>
        <v>925.22701738274736</v>
      </c>
      <c r="F1440" s="15">
        <f>IF(E1439&gt;'Fashring Assumptions'!$Q$13,0,'Fashring Assumptions'!$Q$12)</f>
        <v>0</v>
      </c>
      <c r="G1440" s="15">
        <v>609</v>
      </c>
      <c r="H1440" s="15">
        <f t="shared" si="163"/>
        <v>0</v>
      </c>
      <c r="I1440" s="15">
        <f t="shared" si="161"/>
        <v>0</v>
      </c>
      <c r="J1440" s="58">
        <f>'Fashring Assumptions'!$M$7*'Fashring Counterfactual'!F1440</f>
        <v>0</v>
      </c>
      <c r="K1440" s="58">
        <f>'Fashring Assumptions'!$M$5*'Fashring Assumptions'!$M$7*'Fashring Counterfactual'!E1440</f>
        <v>57.82668858642171</v>
      </c>
      <c r="L1440" s="58">
        <f t="shared" si="164"/>
        <v>57.82668858642171</v>
      </c>
    </row>
    <row r="1441" spans="1:12" x14ac:dyDescent="0.3">
      <c r="A1441" s="60">
        <v>43809</v>
      </c>
      <c r="B1441" s="15">
        <f t="shared" si="158"/>
        <v>2019</v>
      </c>
      <c r="C1441" s="15">
        <f t="shared" si="159"/>
        <v>12</v>
      </c>
      <c r="D1441" s="15">
        <f t="shared" si="160"/>
        <v>10</v>
      </c>
      <c r="E1441" s="64">
        <f t="shared" si="162"/>
        <v>4687.3770486127005</v>
      </c>
      <c r="F1441" s="15">
        <f>IF(E1440&gt;'Fashring Assumptions'!$Q$13,0,'Fashring Assumptions'!$Q$12)</f>
        <v>4292.1500312299531</v>
      </c>
      <c r="G1441" s="15">
        <v>530</v>
      </c>
      <c r="H1441" s="15">
        <f t="shared" si="163"/>
        <v>1</v>
      </c>
      <c r="I1441" s="15">
        <f t="shared" si="161"/>
        <v>1000</v>
      </c>
      <c r="J1441" s="58">
        <f>'Fashring Assumptions'!$M$7*'Fashring Counterfactual'!F1441</f>
        <v>10730.375078074883</v>
      </c>
      <c r="K1441" s="58">
        <f>'Fashring Assumptions'!$M$5*'Fashring Assumptions'!$M$7*'Fashring Counterfactual'!E1441</f>
        <v>292.96106553829378</v>
      </c>
      <c r="L1441" s="58">
        <f t="shared" si="164"/>
        <v>12023.336143613176</v>
      </c>
    </row>
    <row r="1442" spans="1:12" x14ac:dyDescent="0.3">
      <c r="A1442" s="60">
        <v>43810</v>
      </c>
      <c r="B1442" s="15">
        <f t="shared" si="158"/>
        <v>2019</v>
      </c>
      <c r="C1442" s="15">
        <f t="shared" si="159"/>
        <v>12</v>
      </c>
      <c r="D1442" s="15">
        <f t="shared" si="160"/>
        <v>11</v>
      </c>
      <c r="E1442" s="64">
        <f t="shared" si="162"/>
        <v>4091.3770486127005</v>
      </c>
      <c r="F1442" s="15">
        <f>IF(E1441&gt;'Fashring Assumptions'!$Q$13,0,'Fashring Assumptions'!$Q$12)</f>
        <v>0</v>
      </c>
      <c r="G1442" s="15">
        <v>596</v>
      </c>
      <c r="H1442" s="15">
        <f t="shared" si="163"/>
        <v>0</v>
      </c>
      <c r="I1442" s="15">
        <f t="shared" si="161"/>
        <v>0</v>
      </c>
      <c r="J1442" s="58">
        <f>'Fashring Assumptions'!$M$7*'Fashring Counterfactual'!F1442</f>
        <v>0</v>
      </c>
      <c r="K1442" s="58">
        <f>'Fashring Assumptions'!$M$5*'Fashring Assumptions'!$M$7*'Fashring Counterfactual'!E1442</f>
        <v>255.71106553829378</v>
      </c>
      <c r="L1442" s="58">
        <f t="shared" si="164"/>
        <v>255.71106553829378</v>
      </c>
    </row>
    <row r="1443" spans="1:12" x14ac:dyDescent="0.3">
      <c r="A1443" s="60">
        <v>43811</v>
      </c>
      <c r="B1443" s="15">
        <f t="shared" si="158"/>
        <v>2019</v>
      </c>
      <c r="C1443" s="15">
        <f t="shared" si="159"/>
        <v>12</v>
      </c>
      <c r="D1443" s="15">
        <f t="shared" si="160"/>
        <v>12</v>
      </c>
      <c r="E1443" s="64">
        <f t="shared" si="162"/>
        <v>3558.3770486127005</v>
      </c>
      <c r="F1443" s="15">
        <f>IF(E1442&gt;'Fashring Assumptions'!$Q$13,0,'Fashring Assumptions'!$Q$12)</f>
        <v>0</v>
      </c>
      <c r="G1443" s="15">
        <v>533</v>
      </c>
      <c r="H1443" s="15">
        <f t="shared" si="163"/>
        <v>0</v>
      </c>
      <c r="I1443" s="15">
        <f t="shared" si="161"/>
        <v>0</v>
      </c>
      <c r="J1443" s="58">
        <f>'Fashring Assumptions'!$M$7*'Fashring Counterfactual'!F1443</f>
        <v>0</v>
      </c>
      <c r="K1443" s="58">
        <f>'Fashring Assumptions'!$M$5*'Fashring Assumptions'!$M$7*'Fashring Counterfactual'!E1443</f>
        <v>222.39856553829378</v>
      </c>
      <c r="L1443" s="58">
        <f t="shared" si="164"/>
        <v>222.39856553829378</v>
      </c>
    </row>
    <row r="1444" spans="1:12" x14ac:dyDescent="0.3">
      <c r="A1444" s="60">
        <v>43812</v>
      </c>
      <c r="B1444" s="15">
        <f t="shared" si="158"/>
        <v>2019</v>
      </c>
      <c r="C1444" s="15">
        <f t="shared" si="159"/>
        <v>12</v>
      </c>
      <c r="D1444" s="15">
        <f t="shared" si="160"/>
        <v>13</v>
      </c>
      <c r="E1444" s="64">
        <f t="shared" si="162"/>
        <v>2972.3770486127005</v>
      </c>
      <c r="F1444" s="15">
        <f>IF(E1443&gt;'Fashring Assumptions'!$Q$13,0,'Fashring Assumptions'!$Q$12)</f>
        <v>0</v>
      </c>
      <c r="G1444" s="15">
        <v>586</v>
      </c>
      <c r="H1444" s="15">
        <f t="shared" si="163"/>
        <v>0</v>
      </c>
      <c r="I1444" s="15">
        <f t="shared" si="161"/>
        <v>0</v>
      </c>
      <c r="J1444" s="58">
        <f>'Fashring Assumptions'!$M$7*'Fashring Counterfactual'!F1444</f>
        <v>0</v>
      </c>
      <c r="K1444" s="58">
        <f>'Fashring Assumptions'!$M$5*'Fashring Assumptions'!$M$7*'Fashring Counterfactual'!E1444</f>
        <v>185.77356553829378</v>
      </c>
      <c r="L1444" s="58">
        <f t="shared" si="164"/>
        <v>185.77356553829378</v>
      </c>
    </row>
    <row r="1445" spans="1:12" x14ac:dyDescent="0.3">
      <c r="A1445" s="60">
        <v>43813</v>
      </c>
      <c r="B1445" s="15">
        <f t="shared" si="158"/>
        <v>2019</v>
      </c>
      <c r="C1445" s="15">
        <f t="shared" si="159"/>
        <v>12</v>
      </c>
      <c r="D1445" s="15">
        <f t="shared" si="160"/>
        <v>14</v>
      </c>
      <c r="E1445" s="64">
        <f t="shared" si="162"/>
        <v>2443.3770486127005</v>
      </c>
      <c r="F1445" s="15">
        <f>IF(E1444&gt;'Fashring Assumptions'!$Q$13,0,'Fashring Assumptions'!$Q$12)</f>
        <v>0</v>
      </c>
      <c r="G1445" s="15">
        <v>529</v>
      </c>
      <c r="H1445" s="15">
        <f t="shared" si="163"/>
        <v>0</v>
      </c>
      <c r="I1445" s="15">
        <f t="shared" si="161"/>
        <v>0</v>
      </c>
      <c r="J1445" s="58">
        <f>'Fashring Assumptions'!$M$7*'Fashring Counterfactual'!F1445</f>
        <v>0</v>
      </c>
      <c r="K1445" s="58">
        <f>'Fashring Assumptions'!$M$5*'Fashring Assumptions'!$M$7*'Fashring Counterfactual'!E1445</f>
        <v>152.71106553829378</v>
      </c>
      <c r="L1445" s="58">
        <f t="shared" si="164"/>
        <v>152.71106553829378</v>
      </c>
    </row>
    <row r="1446" spans="1:12" x14ac:dyDescent="0.3">
      <c r="A1446" s="60">
        <v>43814</v>
      </c>
      <c r="B1446" s="15">
        <f t="shared" si="158"/>
        <v>2019</v>
      </c>
      <c r="C1446" s="15">
        <f t="shared" si="159"/>
        <v>12</v>
      </c>
      <c r="D1446" s="15">
        <f t="shared" si="160"/>
        <v>15</v>
      </c>
      <c r="E1446" s="64">
        <f t="shared" si="162"/>
        <v>1865.3770486127005</v>
      </c>
      <c r="F1446" s="15">
        <f>IF(E1445&gt;'Fashring Assumptions'!$Q$13,0,'Fashring Assumptions'!$Q$12)</f>
        <v>0</v>
      </c>
      <c r="G1446" s="15">
        <v>578</v>
      </c>
      <c r="H1446" s="15">
        <f t="shared" si="163"/>
        <v>0</v>
      </c>
      <c r="I1446" s="15">
        <f t="shared" si="161"/>
        <v>0</v>
      </c>
      <c r="J1446" s="58">
        <f>'Fashring Assumptions'!$M$7*'Fashring Counterfactual'!F1446</f>
        <v>0</v>
      </c>
      <c r="K1446" s="58">
        <f>'Fashring Assumptions'!$M$5*'Fashring Assumptions'!$M$7*'Fashring Counterfactual'!E1446</f>
        <v>116.58606553829378</v>
      </c>
      <c r="L1446" s="58">
        <f t="shared" si="164"/>
        <v>116.58606553829378</v>
      </c>
    </row>
    <row r="1447" spans="1:12" x14ac:dyDescent="0.3">
      <c r="A1447" s="60">
        <v>43815</v>
      </c>
      <c r="B1447" s="15">
        <f t="shared" si="158"/>
        <v>2019</v>
      </c>
      <c r="C1447" s="15">
        <f t="shared" si="159"/>
        <v>12</v>
      </c>
      <c r="D1447" s="15">
        <f t="shared" si="160"/>
        <v>16</v>
      </c>
      <c r="E1447" s="64">
        <f t="shared" si="162"/>
        <v>1260.3770486127005</v>
      </c>
      <c r="F1447" s="15">
        <f>IF(E1446&gt;'Fashring Assumptions'!$Q$13,0,'Fashring Assumptions'!$Q$12)</f>
        <v>0</v>
      </c>
      <c r="G1447" s="15">
        <v>605</v>
      </c>
      <c r="H1447" s="15">
        <f t="shared" si="163"/>
        <v>0</v>
      </c>
      <c r="I1447" s="15">
        <f t="shared" si="161"/>
        <v>0</v>
      </c>
      <c r="J1447" s="58">
        <f>'Fashring Assumptions'!$M$7*'Fashring Counterfactual'!F1447</f>
        <v>0</v>
      </c>
      <c r="K1447" s="58">
        <f>'Fashring Assumptions'!$M$5*'Fashring Assumptions'!$M$7*'Fashring Counterfactual'!E1447</f>
        <v>78.773565538293781</v>
      </c>
      <c r="L1447" s="58">
        <f t="shared" si="164"/>
        <v>78.773565538293781</v>
      </c>
    </row>
    <row r="1448" spans="1:12" x14ac:dyDescent="0.3">
      <c r="A1448" s="60">
        <v>43816</v>
      </c>
      <c r="B1448" s="15">
        <f t="shared" si="158"/>
        <v>2019</v>
      </c>
      <c r="C1448" s="15">
        <f t="shared" si="159"/>
        <v>12</v>
      </c>
      <c r="D1448" s="15">
        <f t="shared" si="160"/>
        <v>17</v>
      </c>
      <c r="E1448" s="64">
        <f t="shared" si="162"/>
        <v>4974.5270798426536</v>
      </c>
      <c r="F1448" s="15">
        <f>IF(E1447&gt;'Fashring Assumptions'!$Q$13,0,'Fashring Assumptions'!$Q$12)</f>
        <v>4292.1500312299531</v>
      </c>
      <c r="G1448" s="15">
        <v>578</v>
      </c>
      <c r="H1448" s="15">
        <f t="shared" si="163"/>
        <v>1</v>
      </c>
      <c r="I1448" s="15">
        <f t="shared" si="161"/>
        <v>1000</v>
      </c>
      <c r="J1448" s="58">
        <f>'Fashring Assumptions'!$M$7*'Fashring Counterfactual'!F1448</f>
        <v>10730.375078074883</v>
      </c>
      <c r="K1448" s="58">
        <f>'Fashring Assumptions'!$M$5*'Fashring Assumptions'!$M$7*'Fashring Counterfactual'!E1448</f>
        <v>310.90794249016585</v>
      </c>
      <c r="L1448" s="58">
        <f t="shared" si="164"/>
        <v>12041.28302056505</v>
      </c>
    </row>
    <row r="1449" spans="1:12" x14ac:dyDescent="0.3">
      <c r="A1449" s="60">
        <v>43817</v>
      </c>
      <c r="B1449" s="15">
        <f t="shared" si="158"/>
        <v>2019</v>
      </c>
      <c r="C1449" s="15">
        <f t="shared" si="159"/>
        <v>12</v>
      </c>
      <c r="D1449" s="15">
        <f t="shared" si="160"/>
        <v>18</v>
      </c>
      <c r="E1449" s="64">
        <f t="shared" si="162"/>
        <v>4375.5270798426536</v>
      </c>
      <c r="F1449" s="15">
        <f>IF(E1448&gt;'Fashring Assumptions'!$Q$13,0,'Fashring Assumptions'!$Q$12)</f>
        <v>0</v>
      </c>
      <c r="G1449" s="15">
        <v>599</v>
      </c>
      <c r="H1449" s="15">
        <f t="shared" si="163"/>
        <v>0</v>
      </c>
      <c r="I1449" s="15">
        <f t="shared" si="161"/>
        <v>0</v>
      </c>
      <c r="J1449" s="58">
        <f>'Fashring Assumptions'!$M$7*'Fashring Counterfactual'!F1449</f>
        <v>0</v>
      </c>
      <c r="K1449" s="58">
        <f>'Fashring Assumptions'!$M$5*'Fashring Assumptions'!$M$7*'Fashring Counterfactual'!E1449</f>
        <v>273.47044249016585</v>
      </c>
      <c r="L1449" s="58">
        <f t="shared" si="164"/>
        <v>273.47044249016585</v>
      </c>
    </row>
    <row r="1450" spans="1:12" x14ac:dyDescent="0.3">
      <c r="A1450" s="60">
        <v>43818</v>
      </c>
      <c r="B1450" s="15">
        <f t="shared" si="158"/>
        <v>2019</v>
      </c>
      <c r="C1450" s="15">
        <f t="shared" si="159"/>
        <v>12</v>
      </c>
      <c r="D1450" s="15">
        <f t="shared" si="160"/>
        <v>19</v>
      </c>
      <c r="E1450" s="64">
        <f t="shared" si="162"/>
        <v>3773.5270798426536</v>
      </c>
      <c r="F1450" s="15">
        <f>IF(E1449&gt;'Fashring Assumptions'!$Q$13,0,'Fashring Assumptions'!$Q$12)</f>
        <v>0</v>
      </c>
      <c r="G1450" s="15">
        <v>602</v>
      </c>
      <c r="H1450" s="15">
        <f t="shared" si="163"/>
        <v>0</v>
      </c>
      <c r="I1450" s="15">
        <f t="shared" si="161"/>
        <v>0</v>
      </c>
      <c r="J1450" s="58">
        <f>'Fashring Assumptions'!$M$7*'Fashring Counterfactual'!F1450</f>
        <v>0</v>
      </c>
      <c r="K1450" s="58">
        <f>'Fashring Assumptions'!$M$5*'Fashring Assumptions'!$M$7*'Fashring Counterfactual'!E1450</f>
        <v>235.84544249016585</v>
      </c>
      <c r="L1450" s="58">
        <f t="shared" si="164"/>
        <v>235.84544249016585</v>
      </c>
    </row>
    <row r="1451" spans="1:12" x14ac:dyDescent="0.3">
      <c r="A1451" s="60">
        <v>43819</v>
      </c>
      <c r="B1451" s="15">
        <f t="shared" si="158"/>
        <v>2019</v>
      </c>
      <c r="C1451" s="15">
        <f t="shared" si="159"/>
        <v>12</v>
      </c>
      <c r="D1451" s="15">
        <f t="shared" si="160"/>
        <v>20</v>
      </c>
      <c r="E1451" s="64">
        <f t="shared" si="162"/>
        <v>3171.5270798426536</v>
      </c>
      <c r="F1451" s="15">
        <f>IF(E1450&gt;'Fashring Assumptions'!$Q$13,0,'Fashring Assumptions'!$Q$12)</f>
        <v>0</v>
      </c>
      <c r="G1451" s="15">
        <v>602</v>
      </c>
      <c r="H1451" s="15">
        <f t="shared" si="163"/>
        <v>0</v>
      </c>
      <c r="I1451" s="15">
        <f t="shared" si="161"/>
        <v>0</v>
      </c>
      <c r="J1451" s="58">
        <f>'Fashring Assumptions'!$M$7*'Fashring Counterfactual'!F1451</f>
        <v>0</v>
      </c>
      <c r="K1451" s="58">
        <f>'Fashring Assumptions'!$M$5*'Fashring Assumptions'!$M$7*'Fashring Counterfactual'!E1451</f>
        <v>198.22044249016585</v>
      </c>
      <c r="L1451" s="58">
        <f t="shared" si="164"/>
        <v>198.22044249016585</v>
      </c>
    </row>
    <row r="1452" spans="1:12" x14ac:dyDescent="0.3">
      <c r="A1452" s="60">
        <v>43820</v>
      </c>
      <c r="B1452" s="15">
        <f t="shared" si="158"/>
        <v>2019</v>
      </c>
      <c r="C1452" s="15">
        <f t="shared" si="159"/>
        <v>12</v>
      </c>
      <c r="D1452" s="15">
        <f t="shared" si="160"/>
        <v>21</v>
      </c>
      <c r="E1452" s="64">
        <f t="shared" si="162"/>
        <v>2603.5270798426536</v>
      </c>
      <c r="F1452" s="15">
        <f>IF(E1451&gt;'Fashring Assumptions'!$Q$13,0,'Fashring Assumptions'!$Q$12)</f>
        <v>0</v>
      </c>
      <c r="G1452" s="15">
        <v>568</v>
      </c>
      <c r="H1452" s="15">
        <f t="shared" si="163"/>
        <v>0</v>
      </c>
      <c r="I1452" s="15">
        <f t="shared" si="161"/>
        <v>0</v>
      </c>
      <c r="J1452" s="58">
        <f>'Fashring Assumptions'!$M$7*'Fashring Counterfactual'!F1452</f>
        <v>0</v>
      </c>
      <c r="K1452" s="58">
        <f>'Fashring Assumptions'!$M$5*'Fashring Assumptions'!$M$7*'Fashring Counterfactual'!E1452</f>
        <v>162.72044249016585</v>
      </c>
      <c r="L1452" s="58">
        <f t="shared" si="164"/>
        <v>162.72044249016585</v>
      </c>
    </row>
    <row r="1453" spans="1:12" x14ac:dyDescent="0.3">
      <c r="A1453" s="60">
        <v>43821</v>
      </c>
      <c r="B1453" s="15">
        <f t="shared" si="158"/>
        <v>2019</v>
      </c>
      <c r="C1453" s="15">
        <f t="shared" si="159"/>
        <v>12</v>
      </c>
      <c r="D1453" s="15">
        <f t="shared" si="160"/>
        <v>22</v>
      </c>
      <c r="E1453" s="64">
        <f t="shared" si="162"/>
        <v>2047.5270798426536</v>
      </c>
      <c r="F1453" s="15">
        <f>IF(E1452&gt;'Fashring Assumptions'!$Q$13,0,'Fashring Assumptions'!$Q$12)</f>
        <v>0</v>
      </c>
      <c r="G1453" s="15">
        <v>556</v>
      </c>
      <c r="H1453" s="15">
        <f t="shared" si="163"/>
        <v>0</v>
      </c>
      <c r="I1453" s="15">
        <f t="shared" si="161"/>
        <v>0</v>
      </c>
      <c r="J1453" s="58">
        <f>'Fashring Assumptions'!$M$7*'Fashring Counterfactual'!F1453</f>
        <v>0</v>
      </c>
      <c r="K1453" s="58">
        <f>'Fashring Assumptions'!$M$5*'Fashring Assumptions'!$M$7*'Fashring Counterfactual'!E1453</f>
        <v>127.97044249016585</v>
      </c>
      <c r="L1453" s="58">
        <f t="shared" si="164"/>
        <v>127.97044249016585</v>
      </c>
    </row>
    <row r="1454" spans="1:12" x14ac:dyDescent="0.3">
      <c r="A1454" s="60">
        <v>43822</v>
      </c>
      <c r="B1454" s="15">
        <f t="shared" si="158"/>
        <v>2019</v>
      </c>
      <c r="C1454" s="15">
        <f t="shared" si="159"/>
        <v>12</v>
      </c>
      <c r="D1454" s="15">
        <f t="shared" si="160"/>
        <v>23</v>
      </c>
      <c r="E1454" s="64">
        <f t="shared" si="162"/>
        <v>1450.5270798426536</v>
      </c>
      <c r="F1454" s="15">
        <f>IF(E1453&gt;'Fashring Assumptions'!$Q$13,0,'Fashring Assumptions'!$Q$12)</f>
        <v>0</v>
      </c>
      <c r="G1454" s="15">
        <v>597</v>
      </c>
      <c r="H1454" s="15">
        <f t="shared" si="163"/>
        <v>0</v>
      </c>
      <c r="I1454" s="15">
        <f t="shared" si="161"/>
        <v>0</v>
      </c>
      <c r="J1454" s="58">
        <f>'Fashring Assumptions'!$M$7*'Fashring Counterfactual'!F1454</f>
        <v>0</v>
      </c>
      <c r="K1454" s="58">
        <f>'Fashring Assumptions'!$M$5*'Fashring Assumptions'!$M$7*'Fashring Counterfactual'!E1454</f>
        <v>90.657942490165851</v>
      </c>
      <c r="L1454" s="58">
        <f t="shared" si="164"/>
        <v>90.657942490165851</v>
      </c>
    </row>
    <row r="1455" spans="1:12" x14ac:dyDescent="0.3">
      <c r="A1455" s="60">
        <v>43823</v>
      </c>
      <c r="B1455" s="15">
        <f t="shared" si="158"/>
        <v>2019</v>
      </c>
      <c r="C1455" s="15">
        <f t="shared" si="159"/>
        <v>12</v>
      </c>
      <c r="D1455" s="15">
        <f t="shared" si="160"/>
        <v>24</v>
      </c>
      <c r="E1455" s="64">
        <f t="shared" si="162"/>
        <v>863.52707984265362</v>
      </c>
      <c r="F1455" s="15">
        <f>IF(E1454&gt;'Fashring Assumptions'!$Q$13,0,'Fashring Assumptions'!$Q$12)</f>
        <v>0</v>
      </c>
      <c r="G1455" s="15">
        <v>587</v>
      </c>
      <c r="H1455" s="15">
        <f t="shared" si="163"/>
        <v>0</v>
      </c>
      <c r="I1455" s="15">
        <f t="shared" si="161"/>
        <v>0</v>
      </c>
      <c r="J1455" s="58">
        <f>'Fashring Assumptions'!$M$7*'Fashring Counterfactual'!F1455</f>
        <v>0</v>
      </c>
      <c r="K1455" s="58">
        <f>'Fashring Assumptions'!$M$5*'Fashring Assumptions'!$M$7*'Fashring Counterfactual'!E1455</f>
        <v>53.970442490165851</v>
      </c>
      <c r="L1455" s="58">
        <f t="shared" si="164"/>
        <v>53.970442490165851</v>
      </c>
    </row>
    <row r="1456" spans="1:12" x14ac:dyDescent="0.3">
      <c r="A1456" s="60">
        <v>43824</v>
      </c>
      <c r="B1456" s="15">
        <f t="shared" si="158"/>
        <v>2019</v>
      </c>
      <c r="C1456" s="15">
        <f t="shared" si="159"/>
        <v>12</v>
      </c>
      <c r="D1456" s="15">
        <f t="shared" si="160"/>
        <v>25</v>
      </c>
      <c r="E1456" s="64">
        <f t="shared" si="162"/>
        <v>4644.6771110726067</v>
      </c>
      <c r="F1456" s="15">
        <f>IF(E1455&gt;'Fashring Assumptions'!$Q$13,0,'Fashring Assumptions'!$Q$12)</f>
        <v>4292.1500312299531</v>
      </c>
      <c r="G1456" s="15">
        <v>511</v>
      </c>
      <c r="H1456" s="15">
        <f t="shared" si="163"/>
        <v>1</v>
      </c>
      <c r="I1456" s="15">
        <f t="shared" si="161"/>
        <v>1000</v>
      </c>
      <c r="J1456" s="58">
        <f>'Fashring Assumptions'!$M$7*'Fashring Counterfactual'!F1456</f>
        <v>10730.375078074883</v>
      </c>
      <c r="K1456" s="58">
        <f>'Fashring Assumptions'!$M$5*'Fashring Assumptions'!$M$7*'Fashring Counterfactual'!E1456</f>
        <v>290.29231944203792</v>
      </c>
      <c r="L1456" s="58">
        <f t="shared" si="164"/>
        <v>12020.667397516921</v>
      </c>
    </row>
    <row r="1457" spans="1:12" x14ac:dyDescent="0.3">
      <c r="A1457" s="60">
        <v>43825</v>
      </c>
      <c r="B1457" s="15">
        <f t="shared" si="158"/>
        <v>2019</v>
      </c>
      <c r="C1457" s="15">
        <f t="shared" si="159"/>
        <v>12</v>
      </c>
      <c r="D1457" s="15">
        <f t="shared" si="160"/>
        <v>26</v>
      </c>
      <c r="E1457" s="64">
        <f t="shared" si="162"/>
        <v>4089.6771110726067</v>
      </c>
      <c r="F1457" s="15">
        <f>IF(E1456&gt;'Fashring Assumptions'!$Q$13,0,'Fashring Assumptions'!$Q$12)</f>
        <v>0</v>
      </c>
      <c r="G1457" s="15">
        <v>555</v>
      </c>
      <c r="H1457" s="15">
        <f t="shared" si="163"/>
        <v>0</v>
      </c>
      <c r="I1457" s="15">
        <f t="shared" si="161"/>
        <v>0</v>
      </c>
      <c r="J1457" s="58">
        <f>'Fashring Assumptions'!$M$7*'Fashring Counterfactual'!F1457</f>
        <v>0</v>
      </c>
      <c r="K1457" s="58">
        <f>'Fashring Assumptions'!$M$5*'Fashring Assumptions'!$M$7*'Fashring Counterfactual'!E1457</f>
        <v>255.60481944203792</v>
      </c>
      <c r="L1457" s="58">
        <f t="shared" si="164"/>
        <v>255.60481944203792</v>
      </c>
    </row>
    <row r="1458" spans="1:12" x14ac:dyDescent="0.3">
      <c r="A1458" s="60">
        <v>43826</v>
      </c>
      <c r="B1458" s="15">
        <f t="shared" si="158"/>
        <v>2019</v>
      </c>
      <c r="C1458" s="15">
        <f t="shared" si="159"/>
        <v>12</v>
      </c>
      <c r="D1458" s="15">
        <f t="shared" si="160"/>
        <v>27</v>
      </c>
      <c r="E1458" s="64">
        <f t="shared" si="162"/>
        <v>3494.6771110726067</v>
      </c>
      <c r="F1458" s="15">
        <f>IF(E1457&gt;'Fashring Assumptions'!$Q$13,0,'Fashring Assumptions'!$Q$12)</f>
        <v>0</v>
      </c>
      <c r="G1458" s="15">
        <v>595</v>
      </c>
      <c r="H1458" s="15">
        <f t="shared" si="163"/>
        <v>0</v>
      </c>
      <c r="I1458" s="15">
        <f t="shared" si="161"/>
        <v>0</v>
      </c>
      <c r="J1458" s="58">
        <f>'Fashring Assumptions'!$M$7*'Fashring Counterfactual'!F1458</f>
        <v>0</v>
      </c>
      <c r="K1458" s="58">
        <f>'Fashring Assumptions'!$M$5*'Fashring Assumptions'!$M$7*'Fashring Counterfactual'!E1458</f>
        <v>218.41731944203792</v>
      </c>
      <c r="L1458" s="58">
        <f t="shared" si="164"/>
        <v>218.41731944203792</v>
      </c>
    </row>
    <row r="1459" spans="1:12" x14ac:dyDescent="0.3">
      <c r="A1459" s="60">
        <v>43827</v>
      </c>
      <c r="B1459" s="15">
        <f t="shared" si="158"/>
        <v>2019</v>
      </c>
      <c r="C1459" s="15">
        <f t="shared" si="159"/>
        <v>12</v>
      </c>
      <c r="D1459" s="15">
        <f t="shared" si="160"/>
        <v>28</v>
      </c>
      <c r="E1459" s="64">
        <f t="shared" si="162"/>
        <v>3014.6771110726067</v>
      </c>
      <c r="F1459" s="15">
        <f>IF(E1458&gt;'Fashring Assumptions'!$Q$13,0,'Fashring Assumptions'!$Q$12)</f>
        <v>0</v>
      </c>
      <c r="G1459" s="15">
        <v>480</v>
      </c>
      <c r="H1459" s="15">
        <f t="shared" si="163"/>
        <v>0</v>
      </c>
      <c r="I1459" s="15">
        <f t="shared" si="161"/>
        <v>0</v>
      </c>
      <c r="J1459" s="58">
        <f>'Fashring Assumptions'!$M$7*'Fashring Counterfactual'!F1459</f>
        <v>0</v>
      </c>
      <c r="K1459" s="58">
        <f>'Fashring Assumptions'!$M$5*'Fashring Assumptions'!$M$7*'Fashring Counterfactual'!E1459</f>
        <v>188.41731944203792</v>
      </c>
      <c r="L1459" s="58">
        <f t="shared" si="164"/>
        <v>188.41731944203792</v>
      </c>
    </row>
    <row r="1460" spans="1:12" x14ac:dyDescent="0.3">
      <c r="A1460" s="60">
        <v>43828</v>
      </c>
      <c r="B1460" s="15">
        <f t="shared" si="158"/>
        <v>2019</v>
      </c>
      <c r="C1460" s="15">
        <f t="shared" si="159"/>
        <v>12</v>
      </c>
      <c r="D1460" s="15">
        <f t="shared" si="160"/>
        <v>29</v>
      </c>
      <c r="E1460" s="64">
        <f t="shared" si="162"/>
        <v>2463.6771110726067</v>
      </c>
      <c r="F1460" s="15">
        <f>IF(E1459&gt;'Fashring Assumptions'!$Q$13,0,'Fashring Assumptions'!$Q$12)</f>
        <v>0</v>
      </c>
      <c r="G1460" s="15">
        <v>551</v>
      </c>
      <c r="H1460" s="15">
        <f t="shared" si="163"/>
        <v>0</v>
      </c>
      <c r="I1460" s="15">
        <f t="shared" si="161"/>
        <v>0</v>
      </c>
      <c r="J1460" s="58">
        <f>'Fashring Assumptions'!$M$7*'Fashring Counterfactual'!F1460</f>
        <v>0</v>
      </c>
      <c r="K1460" s="58">
        <f>'Fashring Assumptions'!$M$5*'Fashring Assumptions'!$M$7*'Fashring Counterfactual'!E1460</f>
        <v>153.97981944203792</v>
      </c>
      <c r="L1460" s="58">
        <f t="shared" si="164"/>
        <v>153.97981944203792</v>
      </c>
    </row>
    <row r="1461" spans="1:12" x14ac:dyDescent="0.3">
      <c r="A1461" s="60">
        <v>43829</v>
      </c>
      <c r="B1461" s="15">
        <f t="shared" si="158"/>
        <v>2019</v>
      </c>
      <c r="C1461" s="15">
        <f t="shared" si="159"/>
        <v>12</v>
      </c>
      <c r="D1461" s="15">
        <f t="shared" si="160"/>
        <v>30</v>
      </c>
      <c r="E1461" s="64">
        <f t="shared" si="162"/>
        <v>1915.6771110726067</v>
      </c>
      <c r="F1461" s="15">
        <f>IF(E1460&gt;'Fashring Assumptions'!$Q$13,0,'Fashring Assumptions'!$Q$12)</f>
        <v>0</v>
      </c>
      <c r="G1461" s="15">
        <v>548</v>
      </c>
      <c r="H1461" s="15">
        <f t="shared" si="163"/>
        <v>0</v>
      </c>
      <c r="I1461" s="15">
        <f t="shared" si="161"/>
        <v>0</v>
      </c>
      <c r="J1461" s="58">
        <f>'Fashring Assumptions'!$M$7*'Fashring Counterfactual'!F1461</f>
        <v>0</v>
      </c>
      <c r="K1461" s="58">
        <f>'Fashring Assumptions'!$M$5*'Fashring Assumptions'!$M$7*'Fashring Counterfactual'!E1461</f>
        <v>119.72981944203792</v>
      </c>
      <c r="L1461" s="58">
        <f t="shared" si="164"/>
        <v>119.72981944203792</v>
      </c>
    </row>
    <row r="1462" spans="1:12" x14ac:dyDescent="0.3">
      <c r="A1462" s="60">
        <v>43830</v>
      </c>
      <c r="B1462" s="15">
        <f t="shared" si="158"/>
        <v>2019</v>
      </c>
      <c r="C1462" s="15">
        <f t="shared" si="159"/>
        <v>12</v>
      </c>
      <c r="D1462" s="15">
        <f t="shared" si="160"/>
        <v>31</v>
      </c>
      <c r="E1462" s="64">
        <f t="shared" si="162"/>
        <v>1342.6771110726067</v>
      </c>
      <c r="F1462" s="15">
        <f>IF(E1461&gt;'Fashring Assumptions'!$Q$13,0,'Fashring Assumptions'!$Q$12)</f>
        <v>0</v>
      </c>
      <c r="G1462" s="15">
        <v>573</v>
      </c>
      <c r="H1462" s="15">
        <f t="shared" si="163"/>
        <v>0</v>
      </c>
      <c r="I1462" s="15">
        <f t="shared" si="161"/>
        <v>0</v>
      </c>
      <c r="J1462" s="58">
        <f>'Fashring Assumptions'!$M$7*'Fashring Counterfactual'!F1462</f>
        <v>0</v>
      </c>
      <c r="K1462" s="58">
        <f>'Fashring Assumptions'!$M$5*'Fashring Assumptions'!$M$7*'Fashring Counterfactual'!E1462</f>
        <v>83.917319442037922</v>
      </c>
      <c r="L1462" s="58">
        <f t="shared" si="164"/>
        <v>83.917319442037922</v>
      </c>
    </row>
    <row r="1463" spans="1:12" x14ac:dyDescent="0.3">
      <c r="A1463" s="60">
        <v>43831</v>
      </c>
      <c r="B1463" s="15">
        <f t="shared" si="158"/>
        <v>2020</v>
      </c>
      <c r="C1463" s="15">
        <f t="shared" si="159"/>
        <v>1</v>
      </c>
      <c r="D1463" s="15">
        <f t="shared" si="160"/>
        <v>1</v>
      </c>
      <c r="E1463" s="64">
        <f t="shared" si="162"/>
        <v>715.67711107260675</v>
      </c>
      <c r="F1463" s="15">
        <f>IF(E1462&gt;'Fashring Assumptions'!$Q$13,0,'Fashring Assumptions'!$Q$12)</f>
        <v>0</v>
      </c>
      <c r="G1463" s="15">
        <v>627</v>
      </c>
      <c r="H1463" s="15">
        <f t="shared" si="163"/>
        <v>0</v>
      </c>
      <c r="I1463" s="15">
        <f t="shared" si="161"/>
        <v>0</v>
      </c>
      <c r="J1463" s="58">
        <f>'Fashring Assumptions'!$M$7*'Fashring Counterfactual'!F1463</f>
        <v>0</v>
      </c>
      <c r="K1463" s="58">
        <f>'Fashring Assumptions'!$M$5*'Fashring Assumptions'!$M$7*'Fashring Counterfactual'!E1463</f>
        <v>44.729819442037922</v>
      </c>
      <c r="L1463" s="58">
        <f t="shared" si="164"/>
        <v>44.729819442037922</v>
      </c>
    </row>
    <row r="1464" spans="1:12" x14ac:dyDescent="0.3">
      <c r="A1464" s="60">
        <v>43832</v>
      </c>
      <c r="B1464" s="15">
        <f t="shared" si="158"/>
        <v>2020</v>
      </c>
      <c r="C1464" s="15">
        <f t="shared" si="159"/>
        <v>1</v>
      </c>
      <c r="D1464" s="15">
        <f t="shared" si="160"/>
        <v>2</v>
      </c>
      <c r="E1464" s="64">
        <f t="shared" si="162"/>
        <v>4367.8271423025599</v>
      </c>
      <c r="F1464" s="15">
        <f>IF(E1463&gt;'Fashring Assumptions'!$Q$13,0,'Fashring Assumptions'!$Q$12)</f>
        <v>4292.1500312299531</v>
      </c>
      <c r="G1464" s="15">
        <v>640</v>
      </c>
      <c r="H1464" s="15">
        <f t="shared" si="163"/>
        <v>1</v>
      </c>
      <c r="I1464" s="15">
        <f t="shared" si="161"/>
        <v>1000</v>
      </c>
      <c r="J1464" s="58">
        <f>'Fashring Assumptions'!$M$7*'Fashring Counterfactual'!F1464</f>
        <v>10730.375078074883</v>
      </c>
      <c r="K1464" s="58">
        <f>'Fashring Assumptions'!$M$5*'Fashring Assumptions'!$M$7*'Fashring Counterfactual'!E1464</f>
        <v>272.98919639390999</v>
      </c>
      <c r="L1464" s="58">
        <f t="shared" si="164"/>
        <v>12003.364274468793</v>
      </c>
    </row>
    <row r="1465" spans="1:12" x14ac:dyDescent="0.3">
      <c r="A1465" s="60">
        <v>43833</v>
      </c>
      <c r="B1465" s="15">
        <f t="shared" si="158"/>
        <v>2020</v>
      </c>
      <c r="C1465" s="15">
        <f t="shared" si="159"/>
        <v>1</v>
      </c>
      <c r="D1465" s="15">
        <f t="shared" si="160"/>
        <v>3</v>
      </c>
      <c r="E1465" s="64">
        <f t="shared" si="162"/>
        <v>3785.8271423025599</v>
      </c>
      <c r="F1465" s="15">
        <f>IF(E1464&gt;'Fashring Assumptions'!$Q$13,0,'Fashring Assumptions'!$Q$12)</f>
        <v>0</v>
      </c>
      <c r="G1465" s="15">
        <v>582</v>
      </c>
      <c r="H1465" s="15">
        <f t="shared" si="163"/>
        <v>0</v>
      </c>
      <c r="I1465" s="15">
        <f t="shared" si="161"/>
        <v>0</v>
      </c>
      <c r="J1465" s="58">
        <f>'Fashring Assumptions'!$M$7*'Fashring Counterfactual'!F1465</f>
        <v>0</v>
      </c>
      <c r="K1465" s="58">
        <f>'Fashring Assumptions'!$M$5*'Fashring Assumptions'!$M$7*'Fashring Counterfactual'!E1465</f>
        <v>236.61419639390999</v>
      </c>
      <c r="L1465" s="58">
        <f t="shared" si="164"/>
        <v>236.61419639390999</v>
      </c>
    </row>
    <row r="1466" spans="1:12" x14ac:dyDescent="0.3">
      <c r="A1466" s="60">
        <v>43834</v>
      </c>
      <c r="B1466" s="15">
        <f t="shared" si="158"/>
        <v>2020</v>
      </c>
      <c r="C1466" s="15">
        <f t="shared" si="159"/>
        <v>1</v>
      </c>
      <c r="D1466" s="15">
        <f t="shared" si="160"/>
        <v>4</v>
      </c>
      <c r="E1466" s="64">
        <f t="shared" si="162"/>
        <v>3159.8271423025599</v>
      </c>
      <c r="F1466" s="15">
        <f>IF(E1465&gt;'Fashring Assumptions'!$Q$13,0,'Fashring Assumptions'!$Q$12)</f>
        <v>0</v>
      </c>
      <c r="G1466" s="15">
        <v>626</v>
      </c>
      <c r="H1466" s="15">
        <f t="shared" si="163"/>
        <v>0</v>
      </c>
      <c r="I1466" s="15">
        <f t="shared" si="161"/>
        <v>0</v>
      </c>
      <c r="J1466" s="58">
        <f>'Fashring Assumptions'!$M$7*'Fashring Counterfactual'!F1466</f>
        <v>0</v>
      </c>
      <c r="K1466" s="58">
        <f>'Fashring Assumptions'!$M$5*'Fashring Assumptions'!$M$7*'Fashring Counterfactual'!E1466</f>
        <v>197.48919639390999</v>
      </c>
      <c r="L1466" s="58">
        <f t="shared" si="164"/>
        <v>197.48919639390999</v>
      </c>
    </row>
    <row r="1467" spans="1:12" x14ac:dyDescent="0.3">
      <c r="A1467" s="60">
        <v>43835</v>
      </c>
      <c r="B1467" s="15">
        <f t="shared" si="158"/>
        <v>2020</v>
      </c>
      <c r="C1467" s="15">
        <f t="shared" si="159"/>
        <v>1</v>
      </c>
      <c r="D1467" s="15">
        <f t="shared" si="160"/>
        <v>5</v>
      </c>
      <c r="E1467" s="64">
        <f t="shared" si="162"/>
        <v>2632.8271423025599</v>
      </c>
      <c r="F1467" s="15">
        <f>IF(E1466&gt;'Fashring Assumptions'!$Q$13,0,'Fashring Assumptions'!$Q$12)</f>
        <v>0</v>
      </c>
      <c r="G1467" s="15">
        <v>527</v>
      </c>
      <c r="H1467" s="15">
        <f t="shared" si="163"/>
        <v>0</v>
      </c>
      <c r="I1467" s="15">
        <f t="shared" si="161"/>
        <v>0</v>
      </c>
      <c r="J1467" s="58">
        <f>'Fashring Assumptions'!$M$7*'Fashring Counterfactual'!F1467</f>
        <v>0</v>
      </c>
      <c r="K1467" s="58">
        <f>'Fashring Assumptions'!$M$5*'Fashring Assumptions'!$M$7*'Fashring Counterfactual'!E1467</f>
        <v>164.55169639390999</v>
      </c>
      <c r="L1467" s="58">
        <f t="shared" si="164"/>
        <v>164.55169639390999</v>
      </c>
    </row>
    <row r="1468" spans="1:12" x14ac:dyDescent="0.3">
      <c r="A1468" s="60">
        <v>43836</v>
      </c>
      <c r="B1468" s="15">
        <f t="shared" si="158"/>
        <v>2020</v>
      </c>
      <c r="C1468" s="15">
        <f t="shared" si="159"/>
        <v>1</v>
      </c>
      <c r="D1468" s="15">
        <f t="shared" si="160"/>
        <v>6</v>
      </c>
      <c r="E1468" s="64">
        <f t="shared" si="162"/>
        <v>2033.8271423025599</v>
      </c>
      <c r="F1468" s="15">
        <f>IF(E1467&gt;'Fashring Assumptions'!$Q$13,0,'Fashring Assumptions'!$Q$12)</f>
        <v>0</v>
      </c>
      <c r="G1468" s="15">
        <v>599</v>
      </c>
      <c r="H1468" s="15">
        <f t="shared" si="163"/>
        <v>0</v>
      </c>
      <c r="I1468" s="15">
        <f t="shared" si="161"/>
        <v>0</v>
      </c>
      <c r="J1468" s="58">
        <f>'Fashring Assumptions'!$M$7*'Fashring Counterfactual'!F1468</f>
        <v>0</v>
      </c>
      <c r="K1468" s="58">
        <f>'Fashring Assumptions'!$M$5*'Fashring Assumptions'!$M$7*'Fashring Counterfactual'!E1468</f>
        <v>127.11419639390999</v>
      </c>
      <c r="L1468" s="58">
        <f t="shared" si="164"/>
        <v>127.11419639390999</v>
      </c>
    </row>
    <row r="1469" spans="1:12" x14ac:dyDescent="0.3">
      <c r="A1469" s="60">
        <v>43837</v>
      </c>
      <c r="B1469" s="15">
        <f t="shared" si="158"/>
        <v>2020</v>
      </c>
      <c r="C1469" s="15">
        <f t="shared" si="159"/>
        <v>1</v>
      </c>
      <c r="D1469" s="15">
        <f t="shared" si="160"/>
        <v>7</v>
      </c>
      <c r="E1469" s="64">
        <f t="shared" si="162"/>
        <v>1496.8271423025599</v>
      </c>
      <c r="F1469" s="15">
        <f>IF(E1468&gt;'Fashring Assumptions'!$Q$13,0,'Fashring Assumptions'!$Q$12)</f>
        <v>0</v>
      </c>
      <c r="G1469" s="15">
        <v>537</v>
      </c>
      <c r="H1469" s="15">
        <f t="shared" si="163"/>
        <v>0</v>
      </c>
      <c r="I1469" s="15">
        <f t="shared" si="161"/>
        <v>0</v>
      </c>
      <c r="J1469" s="58">
        <f>'Fashring Assumptions'!$M$7*'Fashring Counterfactual'!F1469</f>
        <v>0</v>
      </c>
      <c r="K1469" s="58">
        <f>'Fashring Assumptions'!$M$5*'Fashring Assumptions'!$M$7*'Fashring Counterfactual'!E1469</f>
        <v>93.551696393909992</v>
      </c>
      <c r="L1469" s="58">
        <f t="shared" si="164"/>
        <v>93.551696393909992</v>
      </c>
    </row>
    <row r="1470" spans="1:12" x14ac:dyDescent="0.3">
      <c r="A1470" s="60">
        <v>43838</v>
      </c>
      <c r="B1470" s="15">
        <f t="shared" si="158"/>
        <v>2020</v>
      </c>
      <c r="C1470" s="15">
        <f t="shared" si="159"/>
        <v>1</v>
      </c>
      <c r="D1470" s="15">
        <f t="shared" si="160"/>
        <v>8</v>
      </c>
      <c r="E1470" s="64">
        <f t="shared" si="162"/>
        <v>971.82714230255988</v>
      </c>
      <c r="F1470" s="15">
        <f>IF(E1469&gt;'Fashring Assumptions'!$Q$13,0,'Fashring Assumptions'!$Q$12)</f>
        <v>0</v>
      </c>
      <c r="G1470" s="15">
        <v>525</v>
      </c>
      <c r="H1470" s="15">
        <f t="shared" si="163"/>
        <v>0</v>
      </c>
      <c r="I1470" s="15">
        <f t="shared" si="161"/>
        <v>0</v>
      </c>
      <c r="J1470" s="58">
        <f>'Fashring Assumptions'!$M$7*'Fashring Counterfactual'!F1470</f>
        <v>0</v>
      </c>
      <c r="K1470" s="58">
        <f>'Fashring Assumptions'!$M$5*'Fashring Assumptions'!$M$7*'Fashring Counterfactual'!E1470</f>
        <v>60.739196393909992</v>
      </c>
      <c r="L1470" s="58">
        <f t="shared" si="164"/>
        <v>60.739196393909992</v>
      </c>
    </row>
    <row r="1471" spans="1:12" x14ac:dyDescent="0.3">
      <c r="A1471" s="60">
        <v>43839</v>
      </c>
      <c r="B1471" s="15">
        <f t="shared" si="158"/>
        <v>2020</v>
      </c>
      <c r="C1471" s="15">
        <f t="shared" si="159"/>
        <v>1</v>
      </c>
      <c r="D1471" s="15">
        <f t="shared" si="160"/>
        <v>9</v>
      </c>
      <c r="E1471" s="64">
        <f t="shared" si="162"/>
        <v>4712.977173532513</v>
      </c>
      <c r="F1471" s="15">
        <f>IF(E1470&gt;'Fashring Assumptions'!$Q$13,0,'Fashring Assumptions'!$Q$12)</f>
        <v>4292.1500312299531</v>
      </c>
      <c r="G1471" s="15">
        <v>551</v>
      </c>
      <c r="H1471" s="15">
        <f t="shared" si="163"/>
        <v>1</v>
      </c>
      <c r="I1471" s="15">
        <f t="shared" si="161"/>
        <v>1000</v>
      </c>
      <c r="J1471" s="58">
        <f>'Fashring Assumptions'!$M$7*'Fashring Counterfactual'!F1471</f>
        <v>10730.375078074883</v>
      </c>
      <c r="K1471" s="58">
        <f>'Fashring Assumptions'!$M$5*'Fashring Assumptions'!$M$7*'Fashring Counterfactual'!E1471</f>
        <v>294.56107334578206</v>
      </c>
      <c r="L1471" s="58">
        <f t="shared" si="164"/>
        <v>12024.936151420665</v>
      </c>
    </row>
    <row r="1472" spans="1:12" x14ac:dyDescent="0.3">
      <c r="A1472" s="60">
        <v>43840</v>
      </c>
      <c r="B1472" s="15">
        <f t="shared" si="158"/>
        <v>2020</v>
      </c>
      <c r="C1472" s="15">
        <f t="shared" si="159"/>
        <v>1</v>
      </c>
      <c r="D1472" s="15">
        <f t="shared" si="160"/>
        <v>10</v>
      </c>
      <c r="E1472" s="64">
        <f t="shared" si="162"/>
        <v>4213.977173532513</v>
      </c>
      <c r="F1472" s="15">
        <f>IF(E1471&gt;'Fashring Assumptions'!$Q$13,0,'Fashring Assumptions'!$Q$12)</f>
        <v>0</v>
      </c>
      <c r="G1472" s="15">
        <v>499</v>
      </c>
      <c r="H1472" s="15">
        <f t="shared" si="163"/>
        <v>0</v>
      </c>
      <c r="I1472" s="15">
        <f t="shared" si="161"/>
        <v>0</v>
      </c>
      <c r="J1472" s="58">
        <f>'Fashring Assumptions'!$M$7*'Fashring Counterfactual'!F1472</f>
        <v>0</v>
      </c>
      <c r="K1472" s="58">
        <f>'Fashring Assumptions'!$M$5*'Fashring Assumptions'!$M$7*'Fashring Counterfactual'!E1472</f>
        <v>263.37357334578206</v>
      </c>
      <c r="L1472" s="58">
        <f t="shared" si="164"/>
        <v>263.37357334578206</v>
      </c>
    </row>
    <row r="1473" spans="1:12" x14ac:dyDescent="0.3">
      <c r="A1473" s="60">
        <v>43841</v>
      </c>
      <c r="B1473" s="15">
        <f t="shared" si="158"/>
        <v>2020</v>
      </c>
      <c r="C1473" s="15">
        <f t="shared" si="159"/>
        <v>1</v>
      </c>
      <c r="D1473" s="15">
        <f t="shared" si="160"/>
        <v>11</v>
      </c>
      <c r="E1473" s="64">
        <f t="shared" si="162"/>
        <v>3576.977173532513</v>
      </c>
      <c r="F1473" s="15">
        <f>IF(E1472&gt;'Fashring Assumptions'!$Q$13,0,'Fashring Assumptions'!$Q$12)</f>
        <v>0</v>
      </c>
      <c r="G1473" s="15">
        <v>637</v>
      </c>
      <c r="H1473" s="15">
        <f t="shared" si="163"/>
        <v>0</v>
      </c>
      <c r="I1473" s="15">
        <f t="shared" si="161"/>
        <v>0</v>
      </c>
      <c r="J1473" s="58">
        <f>'Fashring Assumptions'!$M$7*'Fashring Counterfactual'!F1473</f>
        <v>0</v>
      </c>
      <c r="K1473" s="58">
        <f>'Fashring Assumptions'!$M$5*'Fashring Assumptions'!$M$7*'Fashring Counterfactual'!E1473</f>
        <v>223.56107334578206</v>
      </c>
      <c r="L1473" s="58">
        <f t="shared" si="164"/>
        <v>223.56107334578206</v>
      </c>
    </row>
    <row r="1474" spans="1:12" x14ac:dyDescent="0.3">
      <c r="A1474" s="60">
        <v>43842</v>
      </c>
      <c r="B1474" s="15">
        <f t="shared" si="158"/>
        <v>2020</v>
      </c>
      <c r="C1474" s="15">
        <f t="shared" si="159"/>
        <v>1</v>
      </c>
      <c r="D1474" s="15">
        <f t="shared" si="160"/>
        <v>12</v>
      </c>
      <c r="E1474" s="64">
        <f t="shared" si="162"/>
        <v>2984.977173532513</v>
      </c>
      <c r="F1474" s="15">
        <f>IF(E1473&gt;'Fashring Assumptions'!$Q$13,0,'Fashring Assumptions'!$Q$12)</f>
        <v>0</v>
      </c>
      <c r="G1474" s="15">
        <v>592</v>
      </c>
      <c r="H1474" s="15">
        <f t="shared" si="163"/>
        <v>0</v>
      </c>
      <c r="I1474" s="15">
        <f t="shared" si="161"/>
        <v>0</v>
      </c>
      <c r="J1474" s="58">
        <f>'Fashring Assumptions'!$M$7*'Fashring Counterfactual'!F1474</f>
        <v>0</v>
      </c>
      <c r="K1474" s="58">
        <f>'Fashring Assumptions'!$M$5*'Fashring Assumptions'!$M$7*'Fashring Counterfactual'!E1474</f>
        <v>186.56107334578206</v>
      </c>
      <c r="L1474" s="58">
        <f t="shared" si="164"/>
        <v>186.56107334578206</v>
      </c>
    </row>
    <row r="1475" spans="1:12" x14ac:dyDescent="0.3">
      <c r="A1475" s="60">
        <v>43843</v>
      </c>
      <c r="B1475" s="15">
        <f t="shared" ref="B1475:B1538" si="165">YEAR(A1475)</f>
        <v>2020</v>
      </c>
      <c r="C1475" s="15">
        <f t="shared" ref="C1475:C1538" si="166">MONTH(A1475)</f>
        <v>1</v>
      </c>
      <c r="D1475" s="15">
        <f t="shared" ref="D1475:D1538" si="167">DAY(A1475)</f>
        <v>13</v>
      </c>
      <c r="E1475" s="64">
        <f t="shared" si="162"/>
        <v>2399.977173532513</v>
      </c>
      <c r="F1475" s="15">
        <f>IF(E1474&gt;'Fashring Assumptions'!$Q$13,0,'Fashring Assumptions'!$Q$12)</f>
        <v>0</v>
      </c>
      <c r="G1475" s="15">
        <v>585</v>
      </c>
      <c r="H1475" s="15">
        <f t="shared" si="163"/>
        <v>0</v>
      </c>
      <c r="I1475" s="15">
        <f t="shared" ref="I1475:I1538" si="168">1000*H1475</f>
        <v>0</v>
      </c>
      <c r="J1475" s="58">
        <f>'Fashring Assumptions'!$M$7*'Fashring Counterfactual'!F1475</f>
        <v>0</v>
      </c>
      <c r="K1475" s="58">
        <f>'Fashring Assumptions'!$M$5*'Fashring Assumptions'!$M$7*'Fashring Counterfactual'!E1475</f>
        <v>149.99857334578206</v>
      </c>
      <c r="L1475" s="58">
        <f t="shared" si="164"/>
        <v>149.99857334578206</v>
      </c>
    </row>
    <row r="1476" spans="1:12" x14ac:dyDescent="0.3">
      <c r="A1476" s="60">
        <v>43844</v>
      </c>
      <c r="B1476" s="15">
        <f t="shared" si="165"/>
        <v>2020</v>
      </c>
      <c r="C1476" s="15">
        <f t="shared" si="166"/>
        <v>1</v>
      </c>
      <c r="D1476" s="15">
        <f t="shared" si="167"/>
        <v>14</v>
      </c>
      <c r="E1476" s="64">
        <f t="shared" ref="E1476:E1539" si="169">E1475-G1476+F1476</f>
        <v>1862.977173532513</v>
      </c>
      <c r="F1476" s="15">
        <f>IF(E1475&gt;'Fashring Assumptions'!$Q$13,0,'Fashring Assumptions'!$Q$12)</f>
        <v>0</v>
      </c>
      <c r="G1476" s="15">
        <v>537</v>
      </c>
      <c r="H1476" s="15">
        <f t="shared" si="163"/>
        <v>0</v>
      </c>
      <c r="I1476" s="15">
        <f t="shared" si="168"/>
        <v>0</v>
      </c>
      <c r="J1476" s="58">
        <f>'Fashring Assumptions'!$M$7*'Fashring Counterfactual'!F1476</f>
        <v>0</v>
      </c>
      <c r="K1476" s="58">
        <f>'Fashring Assumptions'!$M$5*'Fashring Assumptions'!$M$7*'Fashring Counterfactual'!E1476</f>
        <v>116.43607334578206</v>
      </c>
      <c r="L1476" s="58">
        <f t="shared" si="164"/>
        <v>116.43607334578206</v>
      </c>
    </row>
    <row r="1477" spans="1:12" x14ac:dyDescent="0.3">
      <c r="A1477" s="60">
        <v>43845</v>
      </c>
      <c r="B1477" s="15">
        <f t="shared" si="165"/>
        <v>2020</v>
      </c>
      <c r="C1477" s="15">
        <f t="shared" si="166"/>
        <v>1</v>
      </c>
      <c r="D1477" s="15">
        <f t="shared" si="167"/>
        <v>15</v>
      </c>
      <c r="E1477" s="64">
        <f t="shared" si="169"/>
        <v>1279.977173532513</v>
      </c>
      <c r="F1477" s="15">
        <f>IF(E1476&gt;'Fashring Assumptions'!$Q$13,0,'Fashring Assumptions'!$Q$12)</f>
        <v>0</v>
      </c>
      <c r="G1477" s="15">
        <v>583</v>
      </c>
      <c r="H1477" s="15">
        <f t="shared" si="163"/>
        <v>0</v>
      </c>
      <c r="I1477" s="15">
        <f t="shared" si="168"/>
        <v>0</v>
      </c>
      <c r="J1477" s="58">
        <f>'Fashring Assumptions'!$M$7*'Fashring Counterfactual'!F1477</f>
        <v>0</v>
      </c>
      <c r="K1477" s="58">
        <f>'Fashring Assumptions'!$M$5*'Fashring Assumptions'!$M$7*'Fashring Counterfactual'!E1477</f>
        <v>79.998573345782063</v>
      </c>
      <c r="L1477" s="58">
        <f t="shared" si="164"/>
        <v>79.998573345782063</v>
      </c>
    </row>
    <row r="1478" spans="1:12" x14ac:dyDescent="0.3">
      <c r="A1478" s="60">
        <v>43846</v>
      </c>
      <c r="B1478" s="15">
        <f t="shared" si="165"/>
        <v>2020</v>
      </c>
      <c r="C1478" s="15">
        <f t="shared" si="166"/>
        <v>1</v>
      </c>
      <c r="D1478" s="15">
        <f t="shared" si="167"/>
        <v>16</v>
      </c>
      <c r="E1478" s="64">
        <f t="shared" si="169"/>
        <v>5020.1272047624661</v>
      </c>
      <c r="F1478" s="15">
        <f>IF(E1477&gt;'Fashring Assumptions'!$Q$13,0,'Fashring Assumptions'!$Q$12)</f>
        <v>4292.1500312299531</v>
      </c>
      <c r="G1478" s="15">
        <v>552</v>
      </c>
      <c r="H1478" s="15">
        <f t="shared" si="163"/>
        <v>1</v>
      </c>
      <c r="I1478" s="15">
        <f t="shared" si="168"/>
        <v>1000</v>
      </c>
      <c r="J1478" s="58">
        <f>'Fashring Assumptions'!$M$7*'Fashring Counterfactual'!F1478</f>
        <v>10730.375078074883</v>
      </c>
      <c r="K1478" s="58">
        <f>'Fashring Assumptions'!$M$5*'Fashring Assumptions'!$M$7*'Fashring Counterfactual'!E1478</f>
        <v>313.75795029765413</v>
      </c>
      <c r="L1478" s="58">
        <f t="shared" si="164"/>
        <v>12044.133028372537</v>
      </c>
    </row>
    <row r="1479" spans="1:12" x14ac:dyDescent="0.3">
      <c r="A1479" s="60">
        <v>43847</v>
      </c>
      <c r="B1479" s="15">
        <f t="shared" si="165"/>
        <v>2020</v>
      </c>
      <c r="C1479" s="15">
        <f t="shared" si="166"/>
        <v>1</v>
      </c>
      <c r="D1479" s="15">
        <f t="shared" si="167"/>
        <v>17</v>
      </c>
      <c r="E1479" s="64">
        <f t="shared" si="169"/>
        <v>4366.1272047624661</v>
      </c>
      <c r="F1479" s="15">
        <f>IF(E1478&gt;'Fashring Assumptions'!$Q$13,0,'Fashring Assumptions'!$Q$12)</f>
        <v>0</v>
      </c>
      <c r="G1479" s="15">
        <v>654</v>
      </c>
      <c r="H1479" s="15">
        <f t="shared" si="163"/>
        <v>0</v>
      </c>
      <c r="I1479" s="15">
        <f t="shared" si="168"/>
        <v>0</v>
      </c>
      <c r="J1479" s="58">
        <f>'Fashring Assumptions'!$M$7*'Fashring Counterfactual'!F1479</f>
        <v>0</v>
      </c>
      <c r="K1479" s="58">
        <f>'Fashring Assumptions'!$M$5*'Fashring Assumptions'!$M$7*'Fashring Counterfactual'!E1479</f>
        <v>272.88295029765413</v>
      </c>
      <c r="L1479" s="58">
        <f t="shared" si="164"/>
        <v>272.88295029765413</v>
      </c>
    </row>
    <row r="1480" spans="1:12" x14ac:dyDescent="0.3">
      <c r="A1480" s="60">
        <v>43848</v>
      </c>
      <c r="B1480" s="15">
        <f t="shared" si="165"/>
        <v>2020</v>
      </c>
      <c r="C1480" s="15">
        <f t="shared" si="166"/>
        <v>1</v>
      </c>
      <c r="D1480" s="15">
        <f t="shared" si="167"/>
        <v>18</v>
      </c>
      <c r="E1480" s="64">
        <f t="shared" si="169"/>
        <v>3707.1272047624661</v>
      </c>
      <c r="F1480" s="15">
        <f>IF(E1479&gt;'Fashring Assumptions'!$Q$13,0,'Fashring Assumptions'!$Q$12)</f>
        <v>0</v>
      </c>
      <c r="G1480" s="15">
        <v>659</v>
      </c>
      <c r="H1480" s="15">
        <f t="shared" si="163"/>
        <v>0</v>
      </c>
      <c r="I1480" s="15">
        <f t="shared" si="168"/>
        <v>0</v>
      </c>
      <c r="J1480" s="58">
        <f>'Fashring Assumptions'!$M$7*'Fashring Counterfactual'!F1480</f>
        <v>0</v>
      </c>
      <c r="K1480" s="58">
        <f>'Fashring Assumptions'!$M$5*'Fashring Assumptions'!$M$7*'Fashring Counterfactual'!E1480</f>
        <v>231.69545029765413</v>
      </c>
      <c r="L1480" s="58">
        <f t="shared" si="164"/>
        <v>231.69545029765413</v>
      </c>
    </row>
    <row r="1481" spans="1:12" x14ac:dyDescent="0.3">
      <c r="A1481" s="60">
        <v>43849</v>
      </c>
      <c r="B1481" s="15">
        <f t="shared" si="165"/>
        <v>2020</v>
      </c>
      <c r="C1481" s="15">
        <f t="shared" si="166"/>
        <v>1</v>
      </c>
      <c r="D1481" s="15">
        <f t="shared" si="167"/>
        <v>19</v>
      </c>
      <c r="E1481" s="64">
        <f t="shared" si="169"/>
        <v>3122.1272047624661</v>
      </c>
      <c r="F1481" s="15">
        <f>IF(E1480&gt;'Fashring Assumptions'!$Q$13,0,'Fashring Assumptions'!$Q$12)</f>
        <v>0</v>
      </c>
      <c r="G1481" s="15">
        <v>585</v>
      </c>
      <c r="H1481" s="15">
        <f t="shared" si="163"/>
        <v>0</v>
      </c>
      <c r="I1481" s="15">
        <f t="shared" si="168"/>
        <v>0</v>
      </c>
      <c r="J1481" s="58">
        <f>'Fashring Assumptions'!$M$7*'Fashring Counterfactual'!F1481</f>
        <v>0</v>
      </c>
      <c r="K1481" s="58">
        <f>'Fashring Assumptions'!$M$5*'Fashring Assumptions'!$M$7*'Fashring Counterfactual'!E1481</f>
        <v>195.13295029765413</v>
      </c>
      <c r="L1481" s="58">
        <f t="shared" si="164"/>
        <v>195.13295029765413</v>
      </c>
    </row>
    <row r="1482" spans="1:12" x14ac:dyDescent="0.3">
      <c r="A1482" s="60">
        <v>43850</v>
      </c>
      <c r="B1482" s="15">
        <f t="shared" si="165"/>
        <v>2020</v>
      </c>
      <c r="C1482" s="15">
        <f t="shared" si="166"/>
        <v>1</v>
      </c>
      <c r="D1482" s="15">
        <f t="shared" si="167"/>
        <v>20</v>
      </c>
      <c r="E1482" s="64">
        <f t="shared" si="169"/>
        <v>2504.1272047624661</v>
      </c>
      <c r="F1482" s="15">
        <f>IF(E1481&gt;'Fashring Assumptions'!$Q$13,0,'Fashring Assumptions'!$Q$12)</f>
        <v>0</v>
      </c>
      <c r="G1482" s="15">
        <v>618</v>
      </c>
      <c r="H1482" s="15">
        <f t="shared" si="163"/>
        <v>0</v>
      </c>
      <c r="I1482" s="15">
        <f t="shared" si="168"/>
        <v>0</v>
      </c>
      <c r="J1482" s="58">
        <f>'Fashring Assumptions'!$M$7*'Fashring Counterfactual'!F1482</f>
        <v>0</v>
      </c>
      <c r="K1482" s="58">
        <f>'Fashring Assumptions'!$M$5*'Fashring Assumptions'!$M$7*'Fashring Counterfactual'!E1482</f>
        <v>156.50795029765413</v>
      </c>
      <c r="L1482" s="58">
        <f t="shared" si="164"/>
        <v>156.50795029765413</v>
      </c>
    </row>
    <row r="1483" spans="1:12" x14ac:dyDescent="0.3">
      <c r="A1483" s="60">
        <v>43851</v>
      </c>
      <c r="B1483" s="15">
        <f t="shared" si="165"/>
        <v>2020</v>
      </c>
      <c r="C1483" s="15">
        <f t="shared" si="166"/>
        <v>1</v>
      </c>
      <c r="D1483" s="15">
        <f t="shared" si="167"/>
        <v>21</v>
      </c>
      <c r="E1483" s="64">
        <f t="shared" si="169"/>
        <v>1975.1272047624661</v>
      </c>
      <c r="F1483" s="15">
        <f>IF(E1482&gt;'Fashring Assumptions'!$Q$13,0,'Fashring Assumptions'!$Q$12)</f>
        <v>0</v>
      </c>
      <c r="G1483" s="15">
        <v>529</v>
      </c>
      <c r="H1483" s="15">
        <f t="shared" si="163"/>
        <v>0</v>
      </c>
      <c r="I1483" s="15">
        <f t="shared" si="168"/>
        <v>0</v>
      </c>
      <c r="J1483" s="58">
        <f>'Fashring Assumptions'!$M$7*'Fashring Counterfactual'!F1483</f>
        <v>0</v>
      </c>
      <c r="K1483" s="58">
        <f>'Fashring Assumptions'!$M$5*'Fashring Assumptions'!$M$7*'Fashring Counterfactual'!E1483</f>
        <v>123.44545029765413</v>
      </c>
      <c r="L1483" s="58">
        <f t="shared" si="164"/>
        <v>123.44545029765413</v>
      </c>
    </row>
    <row r="1484" spans="1:12" x14ac:dyDescent="0.3">
      <c r="A1484" s="60">
        <v>43852</v>
      </c>
      <c r="B1484" s="15">
        <f t="shared" si="165"/>
        <v>2020</v>
      </c>
      <c r="C1484" s="15">
        <f t="shared" si="166"/>
        <v>1</v>
      </c>
      <c r="D1484" s="15">
        <f t="shared" si="167"/>
        <v>22</v>
      </c>
      <c r="E1484" s="64">
        <f t="shared" si="169"/>
        <v>1401.1272047624661</v>
      </c>
      <c r="F1484" s="15">
        <f>IF(E1483&gt;'Fashring Assumptions'!$Q$13,0,'Fashring Assumptions'!$Q$12)</f>
        <v>0</v>
      </c>
      <c r="G1484" s="15">
        <v>574</v>
      </c>
      <c r="H1484" s="15">
        <f t="shared" si="163"/>
        <v>0</v>
      </c>
      <c r="I1484" s="15">
        <f t="shared" si="168"/>
        <v>0</v>
      </c>
      <c r="J1484" s="58">
        <f>'Fashring Assumptions'!$M$7*'Fashring Counterfactual'!F1484</f>
        <v>0</v>
      </c>
      <c r="K1484" s="58">
        <f>'Fashring Assumptions'!$M$5*'Fashring Assumptions'!$M$7*'Fashring Counterfactual'!E1484</f>
        <v>87.570450297654133</v>
      </c>
      <c r="L1484" s="58">
        <f t="shared" si="164"/>
        <v>87.570450297654133</v>
      </c>
    </row>
    <row r="1485" spans="1:12" x14ac:dyDescent="0.3">
      <c r="A1485" s="60">
        <v>43853</v>
      </c>
      <c r="B1485" s="15">
        <f t="shared" si="165"/>
        <v>2020</v>
      </c>
      <c r="C1485" s="15">
        <f t="shared" si="166"/>
        <v>1</v>
      </c>
      <c r="D1485" s="15">
        <f t="shared" si="167"/>
        <v>23</v>
      </c>
      <c r="E1485" s="64">
        <f t="shared" si="169"/>
        <v>844.12720476246614</v>
      </c>
      <c r="F1485" s="15">
        <f>IF(E1484&gt;'Fashring Assumptions'!$Q$13,0,'Fashring Assumptions'!$Q$12)</f>
        <v>0</v>
      </c>
      <c r="G1485" s="15">
        <v>557</v>
      </c>
      <c r="H1485" s="15">
        <f t="shared" si="163"/>
        <v>0</v>
      </c>
      <c r="I1485" s="15">
        <f t="shared" si="168"/>
        <v>0</v>
      </c>
      <c r="J1485" s="58">
        <f>'Fashring Assumptions'!$M$7*'Fashring Counterfactual'!F1485</f>
        <v>0</v>
      </c>
      <c r="K1485" s="58">
        <f>'Fashring Assumptions'!$M$5*'Fashring Assumptions'!$M$7*'Fashring Counterfactual'!E1485</f>
        <v>52.757950297654133</v>
      </c>
      <c r="L1485" s="58">
        <f t="shared" si="164"/>
        <v>52.757950297654133</v>
      </c>
    </row>
    <row r="1486" spans="1:12" x14ac:dyDescent="0.3">
      <c r="A1486" s="60">
        <v>43854</v>
      </c>
      <c r="B1486" s="15">
        <f t="shared" si="165"/>
        <v>2020</v>
      </c>
      <c r="C1486" s="15">
        <f t="shared" si="166"/>
        <v>1</v>
      </c>
      <c r="D1486" s="15">
        <f t="shared" si="167"/>
        <v>24</v>
      </c>
      <c r="E1486" s="64">
        <f t="shared" si="169"/>
        <v>4541.2772359924193</v>
      </c>
      <c r="F1486" s="15">
        <f>IF(E1485&gt;'Fashring Assumptions'!$Q$13,0,'Fashring Assumptions'!$Q$12)</f>
        <v>4292.1500312299531</v>
      </c>
      <c r="G1486" s="15">
        <v>595</v>
      </c>
      <c r="H1486" s="15">
        <f t="shared" si="163"/>
        <v>1</v>
      </c>
      <c r="I1486" s="15">
        <f t="shared" si="168"/>
        <v>1000</v>
      </c>
      <c r="J1486" s="58">
        <f>'Fashring Assumptions'!$M$7*'Fashring Counterfactual'!F1486</f>
        <v>10730.375078074883</v>
      </c>
      <c r="K1486" s="58">
        <f>'Fashring Assumptions'!$M$5*'Fashring Assumptions'!$M$7*'Fashring Counterfactual'!E1486</f>
        <v>283.8298272495262</v>
      </c>
      <c r="L1486" s="58">
        <f t="shared" si="164"/>
        <v>12014.20490532441</v>
      </c>
    </row>
    <row r="1487" spans="1:12" x14ac:dyDescent="0.3">
      <c r="A1487" s="60">
        <v>43855</v>
      </c>
      <c r="B1487" s="15">
        <f t="shared" si="165"/>
        <v>2020</v>
      </c>
      <c r="C1487" s="15">
        <f t="shared" si="166"/>
        <v>1</v>
      </c>
      <c r="D1487" s="15">
        <f t="shared" si="167"/>
        <v>25</v>
      </c>
      <c r="E1487" s="64">
        <f t="shared" si="169"/>
        <v>3941.2772359924193</v>
      </c>
      <c r="F1487" s="15">
        <f>IF(E1486&gt;'Fashring Assumptions'!$Q$13,0,'Fashring Assumptions'!$Q$12)</f>
        <v>0</v>
      </c>
      <c r="G1487" s="15">
        <v>600</v>
      </c>
      <c r="H1487" s="15">
        <f t="shared" si="163"/>
        <v>0</v>
      </c>
      <c r="I1487" s="15">
        <f t="shared" si="168"/>
        <v>0</v>
      </c>
      <c r="J1487" s="58">
        <f>'Fashring Assumptions'!$M$7*'Fashring Counterfactual'!F1487</f>
        <v>0</v>
      </c>
      <c r="K1487" s="58">
        <f>'Fashring Assumptions'!$M$5*'Fashring Assumptions'!$M$7*'Fashring Counterfactual'!E1487</f>
        <v>246.3298272495262</v>
      </c>
      <c r="L1487" s="58">
        <f t="shared" si="164"/>
        <v>246.3298272495262</v>
      </c>
    </row>
    <row r="1488" spans="1:12" x14ac:dyDescent="0.3">
      <c r="A1488" s="60">
        <v>43856</v>
      </c>
      <c r="B1488" s="15">
        <f t="shared" si="165"/>
        <v>2020</v>
      </c>
      <c r="C1488" s="15">
        <f t="shared" si="166"/>
        <v>1</v>
      </c>
      <c r="D1488" s="15">
        <f t="shared" si="167"/>
        <v>26</v>
      </c>
      <c r="E1488" s="64">
        <f t="shared" si="169"/>
        <v>3397.2772359924193</v>
      </c>
      <c r="F1488" s="15">
        <f>IF(E1487&gt;'Fashring Assumptions'!$Q$13,0,'Fashring Assumptions'!$Q$12)</f>
        <v>0</v>
      </c>
      <c r="G1488" s="15">
        <v>544</v>
      </c>
      <c r="H1488" s="15">
        <f t="shared" si="163"/>
        <v>0</v>
      </c>
      <c r="I1488" s="15">
        <f t="shared" si="168"/>
        <v>0</v>
      </c>
      <c r="J1488" s="58">
        <f>'Fashring Assumptions'!$M$7*'Fashring Counterfactual'!F1488</f>
        <v>0</v>
      </c>
      <c r="K1488" s="58">
        <f>'Fashring Assumptions'!$M$5*'Fashring Assumptions'!$M$7*'Fashring Counterfactual'!E1488</f>
        <v>212.3298272495262</v>
      </c>
      <c r="L1488" s="58">
        <f t="shared" si="164"/>
        <v>212.3298272495262</v>
      </c>
    </row>
    <row r="1489" spans="1:12" x14ac:dyDescent="0.3">
      <c r="A1489" s="60">
        <v>43857</v>
      </c>
      <c r="B1489" s="15">
        <f t="shared" si="165"/>
        <v>2020</v>
      </c>
      <c r="C1489" s="15">
        <f t="shared" si="166"/>
        <v>1</v>
      </c>
      <c r="D1489" s="15">
        <f t="shared" si="167"/>
        <v>27</v>
      </c>
      <c r="E1489" s="64">
        <f t="shared" si="169"/>
        <v>2891.2772359924193</v>
      </c>
      <c r="F1489" s="15">
        <f>IF(E1488&gt;'Fashring Assumptions'!$Q$13,0,'Fashring Assumptions'!$Q$12)</f>
        <v>0</v>
      </c>
      <c r="G1489" s="15">
        <v>506</v>
      </c>
      <c r="H1489" s="15">
        <f t="shared" si="163"/>
        <v>0</v>
      </c>
      <c r="I1489" s="15">
        <f t="shared" si="168"/>
        <v>0</v>
      </c>
      <c r="J1489" s="58">
        <f>'Fashring Assumptions'!$M$7*'Fashring Counterfactual'!F1489</f>
        <v>0</v>
      </c>
      <c r="K1489" s="58">
        <f>'Fashring Assumptions'!$M$5*'Fashring Assumptions'!$M$7*'Fashring Counterfactual'!E1489</f>
        <v>180.7048272495262</v>
      </c>
      <c r="L1489" s="58">
        <f t="shared" si="164"/>
        <v>180.7048272495262</v>
      </c>
    </row>
    <row r="1490" spans="1:12" x14ac:dyDescent="0.3">
      <c r="A1490" s="60">
        <v>43858</v>
      </c>
      <c r="B1490" s="15">
        <f t="shared" si="165"/>
        <v>2020</v>
      </c>
      <c r="C1490" s="15">
        <f t="shared" si="166"/>
        <v>1</v>
      </c>
      <c r="D1490" s="15">
        <f t="shared" si="167"/>
        <v>28</v>
      </c>
      <c r="E1490" s="64">
        <f t="shared" si="169"/>
        <v>2331.2772359924193</v>
      </c>
      <c r="F1490" s="15">
        <f>IF(E1489&gt;'Fashring Assumptions'!$Q$13,0,'Fashring Assumptions'!$Q$12)</f>
        <v>0</v>
      </c>
      <c r="G1490" s="15">
        <v>560</v>
      </c>
      <c r="H1490" s="15">
        <f t="shared" si="163"/>
        <v>0</v>
      </c>
      <c r="I1490" s="15">
        <f t="shared" si="168"/>
        <v>0</v>
      </c>
      <c r="J1490" s="58">
        <f>'Fashring Assumptions'!$M$7*'Fashring Counterfactual'!F1490</f>
        <v>0</v>
      </c>
      <c r="K1490" s="58">
        <f>'Fashring Assumptions'!$M$5*'Fashring Assumptions'!$M$7*'Fashring Counterfactual'!E1490</f>
        <v>145.7048272495262</v>
      </c>
      <c r="L1490" s="58">
        <f t="shared" si="164"/>
        <v>145.7048272495262</v>
      </c>
    </row>
    <row r="1491" spans="1:12" x14ac:dyDescent="0.3">
      <c r="A1491" s="60">
        <v>43859</v>
      </c>
      <c r="B1491" s="15">
        <f t="shared" si="165"/>
        <v>2020</v>
      </c>
      <c r="C1491" s="15">
        <f t="shared" si="166"/>
        <v>1</v>
      </c>
      <c r="D1491" s="15">
        <f t="shared" si="167"/>
        <v>29</v>
      </c>
      <c r="E1491" s="64">
        <f t="shared" si="169"/>
        <v>1770.2772359924193</v>
      </c>
      <c r="F1491" s="15">
        <f>IF(E1490&gt;'Fashring Assumptions'!$Q$13,0,'Fashring Assumptions'!$Q$12)</f>
        <v>0</v>
      </c>
      <c r="G1491" s="15">
        <v>561</v>
      </c>
      <c r="H1491" s="15">
        <f t="shared" si="163"/>
        <v>0</v>
      </c>
      <c r="I1491" s="15">
        <f t="shared" si="168"/>
        <v>0</v>
      </c>
      <c r="J1491" s="58">
        <f>'Fashring Assumptions'!$M$7*'Fashring Counterfactual'!F1491</f>
        <v>0</v>
      </c>
      <c r="K1491" s="58">
        <f>'Fashring Assumptions'!$M$5*'Fashring Assumptions'!$M$7*'Fashring Counterfactual'!E1491</f>
        <v>110.6423272495262</v>
      </c>
      <c r="L1491" s="58">
        <f t="shared" si="164"/>
        <v>110.6423272495262</v>
      </c>
    </row>
    <row r="1492" spans="1:12" x14ac:dyDescent="0.3">
      <c r="A1492" s="60">
        <v>43860</v>
      </c>
      <c r="B1492" s="15">
        <f t="shared" si="165"/>
        <v>2020</v>
      </c>
      <c r="C1492" s="15">
        <f t="shared" si="166"/>
        <v>1</v>
      </c>
      <c r="D1492" s="15">
        <f t="shared" si="167"/>
        <v>30</v>
      </c>
      <c r="E1492" s="64">
        <f t="shared" si="169"/>
        <v>1197.2772359924193</v>
      </c>
      <c r="F1492" s="15">
        <f>IF(E1491&gt;'Fashring Assumptions'!$Q$13,0,'Fashring Assumptions'!$Q$12)</f>
        <v>0</v>
      </c>
      <c r="G1492" s="15">
        <v>573</v>
      </c>
      <c r="H1492" s="15">
        <f t="shared" si="163"/>
        <v>0</v>
      </c>
      <c r="I1492" s="15">
        <f t="shared" si="168"/>
        <v>0</v>
      </c>
      <c r="J1492" s="58">
        <f>'Fashring Assumptions'!$M$7*'Fashring Counterfactual'!F1492</f>
        <v>0</v>
      </c>
      <c r="K1492" s="58">
        <f>'Fashring Assumptions'!$M$5*'Fashring Assumptions'!$M$7*'Fashring Counterfactual'!E1492</f>
        <v>74.829827249526204</v>
      </c>
      <c r="L1492" s="58">
        <f t="shared" si="164"/>
        <v>74.829827249526204</v>
      </c>
    </row>
    <row r="1493" spans="1:12" x14ac:dyDescent="0.3">
      <c r="A1493" s="60">
        <v>43861</v>
      </c>
      <c r="B1493" s="15">
        <f t="shared" si="165"/>
        <v>2020</v>
      </c>
      <c r="C1493" s="15">
        <f t="shared" si="166"/>
        <v>1</v>
      </c>
      <c r="D1493" s="15">
        <f t="shared" si="167"/>
        <v>31</v>
      </c>
      <c r="E1493" s="64">
        <f t="shared" si="169"/>
        <v>4956.4272672223724</v>
      </c>
      <c r="F1493" s="15">
        <f>IF(E1492&gt;'Fashring Assumptions'!$Q$13,0,'Fashring Assumptions'!$Q$12)</f>
        <v>4292.1500312299531</v>
      </c>
      <c r="G1493" s="15">
        <v>533</v>
      </c>
      <c r="H1493" s="15">
        <f t="shared" si="163"/>
        <v>1</v>
      </c>
      <c r="I1493" s="15">
        <f t="shared" si="168"/>
        <v>1000</v>
      </c>
      <c r="J1493" s="58">
        <f>'Fashring Assumptions'!$M$7*'Fashring Counterfactual'!F1493</f>
        <v>10730.375078074883</v>
      </c>
      <c r="K1493" s="58">
        <f>'Fashring Assumptions'!$M$5*'Fashring Assumptions'!$M$7*'Fashring Counterfactual'!E1493</f>
        <v>309.77670420139827</v>
      </c>
      <c r="L1493" s="58">
        <f t="shared" si="164"/>
        <v>12040.151782276282</v>
      </c>
    </row>
    <row r="1494" spans="1:12" x14ac:dyDescent="0.3">
      <c r="A1494" s="60">
        <v>43862</v>
      </c>
      <c r="B1494" s="15">
        <f t="shared" si="165"/>
        <v>2020</v>
      </c>
      <c r="C1494" s="15">
        <f t="shared" si="166"/>
        <v>2</v>
      </c>
      <c r="D1494" s="15">
        <f t="shared" si="167"/>
        <v>1</v>
      </c>
      <c r="E1494" s="64">
        <f t="shared" si="169"/>
        <v>4410.4272672223724</v>
      </c>
      <c r="F1494" s="15">
        <f>IF(E1493&gt;'Fashring Assumptions'!$Q$13,0,'Fashring Assumptions'!$Q$12)</f>
        <v>0</v>
      </c>
      <c r="G1494" s="15">
        <v>546</v>
      </c>
      <c r="H1494" s="15">
        <f t="shared" si="163"/>
        <v>0</v>
      </c>
      <c r="I1494" s="15">
        <f t="shared" si="168"/>
        <v>0</v>
      </c>
      <c r="J1494" s="58">
        <f>'Fashring Assumptions'!$M$7*'Fashring Counterfactual'!F1494</f>
        <v>0</v>
      </c>
      <c r="K1494" s="58">
        <f>'Fashring Assumptions'!$M$5*'Fashring Assumptions'!$M$7*'Fashring Counterfactual'!E1494</f>
        <v>275.65170420139827</v>
      </c>
      <c r="L1494" s="58">
        <f t="shared" si="164"/>
        <v>275.65170420139827</v>
      </c>
    </row>
    <row r="1495" spans="1:12" x14ac:dyDescent="0.3">
      <c r="A1495" s="60">
        <v>43863</v>
      </c>
      <c r="B1495" s="15">
        <f t="shared" si="165"/>
        <v>2020</v>
      </c>
      <c r="C1495" s="15">
        <f t="shared" si="166"/>
        <v>2</v>
      </c>
      <c r="D1495" s="15">
        <f t="shared" si="167"/>
        <v>2</v>
      </c>
      <c r="E1495" s="64">
        <f t="shared" si="169"/>
        <v>3797.4272672223724</v>
      </c>
      <c r="F1495" s="15">
        <f>IF(E1494&gt;'Fashring Assumptions'!$Q$13,0,'Fashring Assumptions'!$Q$12)</f>
        <v>0</v>
      </c>
      <c r="G1495" s="15">
        <v>613</v>
      </c>
      <c r="H1495" s="15">
        <f t="shared" si="163"/>
        <v>0</v>
      </c>
      <c r="I1495" s="15">
        <f t="shared" si="168"/>
        <v>0</v>
      </c>
      <c r="J1495" s="58">
        <f>'Fashring Assumptions'!$M$7*'Fashring Counterfactual'!F1495</f>
        <v>0</v>
      </c>
      <c r="K1495" s="58">
        <f>'Fashring Assumptions'!$M$5*'Fashring Assumptions'!$M$7*'Fashring Counterfactual'!E1495</f>
        <v>237.33920420139827</v>
      </c>
      <c r="L1495" s="58">
        <f t="shared" si="164"/>
        <v>237.33920420139827</v>
      </c>
    </row>
    <row r="1496" spans="1:12" x14ac:dyDescent="0.3">
      <c r="A1496" s="60">
        <v>43864</v>
      </c>
      <c r="B1496" s="15">
        <f t="shared" si="165"/>
        <v>2020</v>
      </c>
      <c r="C1496" s="15">
        <f t="shared" si="166"/>
        <v>2</v>
      </c>
      <c r="D1496" s="15">
        <f t="shared" si="167"/>
        <v>3</v>
      </c>
      <c r="E1496" s="64">
        <f t="shared" si="169"/>
        <v>3207.4272672223724</v>
      </c>
      <c r="F1496" s="15">
        <f>IF(E1495&gt;'Fashring Assumptions'!$Q$13,0,'Fashring Assumptions'!$Q$12)</f>
        <v>0</v>
      </c>
      <c r="G1496" s="15">
        <v>590</v>
      </c>
      <c r="H1496" s="15">
        <f t="shared" si="163"/>
        <v>0</v>
      </c>
      <c r="I1496" s="15">
        <f t="shared" si="168"/>
        <v>0</v>
      </c>
      <c r="J1496" s="58">
        <f>'Fashring Assumptions'!$M$7*'Fashring Counterfactual'!F1496</f>
        <v>0</v>
      </c>
      <c r="K1496" s="58">
        <f>'Fashring Assumptions'!$M$5*'Fashring Assumptions'!$M$7*'Fashring Counterfactual'!E1496</f>
        <v>200.46420420139827</v>
      </c>
      <c r="L1496" s="58">
        <f t="shared" si="164"/>
        <v>200.46420420139827</v>
      </c>
    </row>
    <row r="1497" spans="1:12" x14ac:dyDescent="0.3">
      <c r="A1497" s="60">
        <v>43865</v>
      </c>
      <c r="B1497" s="15">
        <f t="shared" si="165"/>
        <v>2020</v>
      </c>
      <c r="C1497" s="15">
        <f t="shared" si="166"/>
        <v>2</v>
      </c>
      <c r="D1497" s="15">
        <f t="shared" si="167"/>
        <v>4</v>
      </c>
      <c r="E1497" s="64">
        <f t="shared" si="169"/>
        <v>2689.4272672223724</v>
      </c>
      <c r="F1497" s="15">
        <f>IF(E1496&gt;'Fashring Assumptions'!$Q$13,0,'Fashring Assumptions'!$Q$12)</f>
        <v>0</v>
      </c>
      <c r="G1497" s="15">
        <v>518</v>
      </c>
      <c r="H1497" s="15">
        <f t="shared" si="163"/>
        <v>0</v>
      </c>
      <c r="I1497" s="15">
        <f t="shared" si="168"/>
        <v>0</v>
      </c>
      <c r="J1497" s="58">
        <f>'Fashring Assumptions'!$M$7*'Fashring Counterfactual'!F1497</f>
        <v>0</v>
      </c>
      <c r="K1497" s="58">
        <f>'Fashring Assumptions'!$M$5*'Fashring Assumptions'!$M$7*'Fashring Counterfactual'!E1497</f>
        <v>168.08920420139827</v>
      </c>
      <c r="L1497" s="58">
        <f t="shared" si="164"/>
        <v>168.08920420139827</v>
      </c>
    </row>
    <row r="1498" spans="1:12" x14ac:dyDescent="0.3">
      <c r="A1498" s="60">
        <v>43866</v>
      </c>
      <c r="B1498" s="15">
        <f t="shared" si="165"/>
        <v>2020</v>
      </c>
      <c r="C1498" s="15">
        <f t="shared" si="166"/>
        <v>2</v>
      </c>
      <c r="D1498" s="15">
        <f t="shared" si="167"/>
        <v>5</v>
      </c>
      <c r="E1498" s="64">
        <f t="shared" si="169"/>
        <v>2084.4272672223724</v>
      </c>
      <c r="F1498" s="15">
        <f>IF(E1497&gt;'Fashring Assumptions'!$Q$13,0,'Fashring Assumptions'!$Q$12)</f>
        <v>0</v>
      </c>
      <c r="G1498" s="15">
        <v>605</v>
      </c>
      <c r="H1498" s="15">
        <f t="shared" si="163"/>
        <v>0</v>
      </c>
      <c r="I1498" s="15">
        <f t="shared" si="168"/>
        <v>0</v>
      </c>
      <c r="J1498" s="58">
        <f>'Fashring Assumptions'!$M$7*'Fashring Counterfactual'!F1498</f>
        <v>0</v>
      </c>
      <c r="K1498" s="58">
        <f>'Fashring Assumptions'!$M$5*'Fashring Assumptions'!$M$7*'Fashring Counterfactual'!E1498</f>
        <v>130.27670420139827</v>
      </c>
      <c r="L1498" s="58">
        <f t="shared" si="164"/>
        <v>130.27670420139827</v>
      </c>
    </row>
    <row r="1499" spans="1:12" x14ac:dyDescent="0.3">
      <c r="A1499" s="60">
        <v>43867</v>
      </c>
      <c r="B1499" s="15">
        <f t="shared" si="165"/>
        <v>2020</v>
      </c>
      <c r="C1499" s="15">
        <f t="shared" si="166"/>
        <v>2</v>
      </c>
      <c r="D1499" s="15">
        <f t="shared" si="167"/>
        <v>6</v>
      </c>
      <c r="E1499" s="64">
        <f t="shared" si="169"/>
        <v>1535.4272672223724</v>
      </c>
      <c r="F1499" s="15">
        <f>IF(E1498&gt;'Fashring Assumptions'!$Q$13,0,'Fashring Assumptions'!$Q$12)</f>
        <v>0</v>
      </c>
      <c r="G1499" s="15">
        <v>549</v>
      </c>
      <c r="H1499" s="15">
        <f t="shared" si="163"/>
        <v>0</v>
      </c>
      <c r="I1499" s="15">
        <f t="shared" si="168"/>
        <v>0</v>
      </c>
      <c r="J1499" s="58">
        <f>'Fashring Assumptions'!$M$7*'Fashring Counterfactual'!F1499</f>
        <v>0</v>
      </c>
      <c r="K1499" s="58">
        <f>'Fashring Assumptions'!$M$5*'Fashring Assumptions'!$M$7*'Fashring Counterfactual'!E1499</f>
        <v>95.964204201398275</v>
      </c>
      <c r="L1499" s="58">
        <f t="shared" si="164"/>
        <v>95.964204201398275</v>
      </c>
    </row>
    <row r="1500" spans="1:12" x14ac:dyDescent="0.3">
      <c r="A1500" s="60">
        <v>43868</v>
      </c>
      <c r="B1500" s="15">
        <f t="shared" si="165"/>
        <v>2020</v>
      </c>
      <c r="C1500" s="15">
        <f t="shared" si="166"/>
        <v>2</v>
      </c>
      <c r="D1500" s="15">
        <f t="shared" si="167"/>
        <v>7</v>
      </c>
      <c r="E1500" s="64">
        <f t="shared" si="169"/>
        <v>1007.4272672223724</v>
      </c>
      <c r="F1500" s="15">
        <f>IF(E1499&gt;'Fashring Assumptions'!$Q$13,0,'Fashring Assumptions'!$Q$12)</f>
        <v>0</v>
      </c>
      <c r="G1500" s="15">
        <v>528</v>
      </c>
      <c r="H1500" s="15">
        <f t="shared" si="163"/>
        <v>0</v>
      </c>
      <c r="I1500" s="15">
        <f t="shared" si="168"/>
        <v>0</v>
      </c>
      <c r="J1500" s="58">
        <f>'Fashring Assumptions'!$M$7*'Fashring Counterfactual'!F1500</f>
        <v>0</v>
      </c>
      <c r="K1500" s="58">
        <f>'Fashring Assumptions'!$M$5*'Fashring Assumptions'!$M$7*'Fashring Counterfactual'!E1500</f>
        <v>62.964204201398275</v>
      </c>
      <c r="L1500" s="58">
        <f t="shared" si="164"/>
        <v>62.964204201398275</v>
      </c>
    </row>
    <row r="1501" spans="1:12" x14ac:dyDescent="0.3">
      <c r="A1501" s="60">
        <v>43869</v>
      </c>
      <c r="B1501" s="15">
        <f t="shared" si="165"/>
        <v>2020</v>
      </c>
      <c r="C1501" s="15">
        <f t="shared" si="166"/>
        <v>2</v>
      </c>
      <c r="D1501" s="15">
        <f t="shared" si="167"/>
        <v>8</v>
      </c>
      <c r="E1501" s="64">
        <f t="shared" si="169"/>
        <v>4703.5772984523255</v>
      </c>
      <c r="F1501" s="15">
        <f>IF(E1500&gt;'Fashring Assumptions'!$Q$13,0,'Fashring Assumptions'!$Q$12)</f>
        <v>4292.1500312299531</v>
      </c>
      <c r="G1501" s="15">
        <v>596</v>
      </c>
      <c r="H1501" s="15">
        <f t="shared" ref="H1501:H1564" si="170">IF(F1501&gt;0,1,0)</f>
        <v>1</v>
      </c>
      <c r="I1501" s="15">
        <f t="shared" si="168"/>
        <v>1000</v>
      </c>
      <c r="J1501" s="58">
        <f>'Fashring Assumptions'!$M$7*'Fashring Counterfactual'!F1501</f>
        <v>10730.375078074883</v>
      </c>
      <c r="K1501" s="58">
        <f>'Fashring Assumptions'!$M$5*'Fashring Assumptions'!$M$7*'Fashring Counterfactual'!E1501</f>
        <v>293.97358115327035</v>
      </c>
      <c r="L1501" s="58">
        <f t="shared" ref="L1501:L1564" si="171">SUM(I1501:K1501)</f>
        <v>12024.348659228153</v>
      </c>
    </row>
    <row r="1502" spans="1:12" x14ac:dyDescent="0.3">
      <c r="A1502" s="60">
        <v>43870</v>
      </c>
      <c r="B1502" s="15">
        <f t="shared" si="165"/>
        <v>2020</v>
      </c>
      <c r="C1502" s="15">
        <f t="shared" si="166"/>
        <v>2</v>
      </c>
      <c r="D1502" s="15">
        <f t="shared" si="167"/>
        <v>9</v>
      </c>
      <c r="E1502" s="64">
        <f t="shared" si="169"/>
        <v>4128.5772984523255</v>
      </c>
      <c r="F1502" s="15">
        <f>IF(E1501&gt;'Fashring Assumptions'!$Q$13,0,'Fashring Assumptions'!$Q$12)</f>
        <v>0</v>
      </c>
      <c r="G1502" s="15">
        <v>575</v>
      </c>
      <c r="H1502" s="15">
        <f t="shared" si="170"/>
        <v>0</v>
      </c>
      <c r="I1502" s="15">
        <f t="shared" si="168"/>
        <v>0</v>
      </c>
      <c r="J1502" s="58">
        <f>'Fashring Assumptions'!$M$7*'Fashring Counterfactual'!F1502</f>
        <v>0</v>
      </c>
      <c r="K1502" s="58">
        <f>'Fashring Assumptions'!$M$5*'Fashring Assumptions'!$M$7*'Fashring Counterfactual'!E1502</f>
        <v>258.03608115327035</v>
      </c>
      <c r="L1502" s="58">
        <f t="shared" si="171"/>
        <v>258.03608115327035</v>
      </c>
    </row>
    <row r="1503" spans="1:12" x14ac:dyDescent="0.3">
      <c r="A1503" s="60">
        <v>43871</v>
      </c>
      <c r="B1503" s="15">
        <f t="shared" si="165"/>
        <v>2020</v>
      </c>
      <c r="C1503" s="15">
        <f t="shared" si="166"/>
        <v>2</v>
      </c>
      <c r="D1503" s="15">
        <f t="shared" si="167"/>
        <v>10</v>
      </c>
      <c r="E1503" s="64">
        <f t="shared" si="169"/>
        <v>3544.5772984523255</v>
      </c>
      <c r="F1503" s="15">
        <f>IF(E1502&gt;'Fashring Assumptions'!$Q$13,0,'Fashring Assumptions'!$Q$12)</f>
        <v>0</v>
      </c>
      <c r="G1503" s="15">
        <v>584</v>
      </c>
      <c r="H1503" s="15">
        <f t="shared" si="170"/>
        <v>0</v>
      </c>
      <c r="I1503" s="15">
        <f t="shared" si="168"/>
        <v>0</v>
      </c>
      <c r="J1503" s="58">
        <f>'Fashring Assumptions'!$M$7*'Fashring Counterfactual'!F1503</f>
        <v>0</v>
      </c>
      <c r="K1503" s="58">
        <f>'Fashring Assumptions'!$M$5*'Fashring Assumptions'!$M$7*'Fashring Counterfactual'!E1503</f>
        <v>221.53608115327035</v>
      </c>
      <c r="L1503" s="58">
        <f t="shared" si="171"/>
        <v>221.53608115327035</v>
      </c>
    </row>
    <row r="1504" spans="1:12" x14ac:dyDescent="0.3">
      <c r="A1504" s="60">
        <v>43872</v>
      </c>
      <c r="B1504" s="15">
        <f t="shared" si="165"/>
        <v>2020</v>
      </c>
      <c r="C1504" s="15">
        <f t="shared" si="166"/>
        <v>2</v>
      </c>
      <c r="D1504" s="15">
        <f t="shared" si="167"/>
        <v>11</v>
      </c>
      <c r="E1504" s="64">
        <f t="shared" si="169"/>
        <v>3009.5772984523255</v>
      </c>
      <c r="F1504" s="15">
        <f>IF(E1503&gt;'Fashring Assumptions'!$Q$13,0,'Fashring Assumptions'!$Q$12)</f>
        <v>0</v>
      </c>
      <c r="G1504" s="15">
        <v>535</v>
      </c>
      <c r="H1504" s="15">
        <f t="shared" si="170"/>
        <v>0</v>
      </c>
      <c r="I1504" s="15">
        <f t="shared" si="168"/>
        <v>0</v>
      </c>
      <c r="J1504" s="58">
        <f>'Fashring Assumptions'!$M$7*'Fashring Counterfactual'!F1504</f>
        <v>0</v>
      </c>
      <c r="K1504" s="58">
        <f>'Fashring Assumptions'!$M$5*'Fashring Assumptions'!$M$7*'Fashring Counterfactual'!E1504</f>
        <v>188.09858115327035</v>
      </c>
      <c r="L1504" s="58">
        <f t="shared" si="171"/>
        <v>188.09858115327035</v>
      </c>
    </row>
    <row r="1505" spans="1:12" x14ac:dyDescent="0.3">
      <c r="A1505" s="60">
        <v>43873</v>
      </c>
      <c r="B1505" s="15">
        <f t="shared" si="165"/>
        <v>2020</v>
      </c>
      <c r="C1505" s="15">
        <f t="shared" si="166"/>
        <v>2</v>
      </c>
      <c r="D1505" s="15">
        <f t="shared" si="167"/>
        <v>12</v>
      </c>
      <c r="E1505" s="64">
        <f t="shared" si="169"/>
        <v>2412.5772984523255</v>
      </c>
      <c r="F1505" s="15">
        <f>IF(E1504&gt;'Fashring Assumptions'!$Q$13,0,'Fashring Assumptions'!$Q$12)</f>
        <v>0</v>
      </c>
      <c r="G1505" s="15">
        <v>597</v>
      </c>
      <c r="H1505" s="15">
        <f t="shared" si="170"/>
        <v>0</v>
      </c>
      <c r="I1505" s="15">
        <f t="shared" si="168"/>
        <v>0</v>
      </c>
      <c r="J1505" s="58">
        <f>'Fashring Assumptions'!$M$7*'Fashring Counterfactual'!F1505</f>
        <v>0</v>
      </c>
      <c r="K1505" s="58">
        <f>'Fashring Assumptions'!$M$5*'Fashring Assumptions'!$M$7*'Fashring Counterfactual'!E1505</f>
        <v>150.78608115327035</v>
      </c>
      <c r="L1505" s="58">
        <f t="shared" si="171"/>
        <v>150.78608115327035</v>
      </c>
    </row>
    <row r="1506" spans="1:12" x14ac:dyDescent="0.3">
      <c r="A1506" s="60">
        <v>43874</v>
      </c>
      <c r="B1506" s="15">
        <f t="shared" si="165"/>
        <v>2020</v>
      </c>
      <c r="C1506" s="15">
        <f t="shared" si="166"/>
        <v>2</v>
      </c>
      <c r="D1506" s="15">
        <f t="shared" si="167"/>
        <v>13</v>
      </c>
      <c r="E1506" s="64">
        <f t="shared" si="169"/>
        <v>1837.5772984523255</v>
      </c>
      <c r="F1506" s="15">
        <f>IF(E1505&gt;'Fashring Assumptions'!$Q$13,0,'Fashring Assumptions'!$Q$12)</f>
        <v>0</v>
      </c>
      <c r="G1506" s="15">
        <v>575</v>
      </c>
      <c r="H1506" s="15">
        <f t="shared" si="170"/>
        <v>0</v>
      </c>
      <c r="I1506" s="15">
        <f t="shared" si="168"/>
        <v>0</v>
      </c>
      <c r="J1506" s="58">
        <f>'Fashring Assumptions'!$M$7*'Fashring Counterfactual'!F1506</f>
        <v>0</v>
      </c>
      <c r="K1506" s="58">
        <f>'Fashring Assumptions'!$M$5*'Fashring Assumptions'!$M$7*'Fashring Counterfactual'!E1506</f>
        <v>114.84858115327035</v>
      </c>
      <c r="L1506" s="58">
        <f t="shared" si="171"/>
        <v>114.84858115327035</v>
      </c>
    </row>
    <row r="1507" spans="1:12" x14ac:dyDescent="0.3">
      <c r="A1507" s="60">
        <v>43875</v>
      </c>
      <c r="B1507" s="15">
        <f t="shared" si="165"/>
        <v>2020</v>
      </c>
      <c r="C1507" s="15">
        <f t="shared" si="166"/>
        <v>2</v>
      </c>
      <c r="D1507" s="15">
        <f t="shared" si="167"/>
        <v>14</v>
      </c>
      <c r="E1507" s="64">
        <f t="shared" si="169"/>
        <v>1195.5772984523255</v>
      </c>
      <c r="F1507" s="15">
        <f>IF(E1506&gt;'Fashring Assumptions'!$Q$13,0,'Fashring Assumptions'!$Q$12)</f>
        <v>0</v>
      </c>
      <c r="G1507" s="15">
        <v>642</v>
      </c>
      <c r="H1507" s="15">
        <f t="shared" si="170"/>
        <v>0</v>
      </c>
      <c r="I1507" s="15">
        <f t="shared" si="168"/>
        <v>0</v>
      </c>
      <c r="J1507" s="58">
        <f>'Fashring Assumptions'!$M$7*'Fashring Counterfactual'!F1507</f>
        <v>0</v>
      </c>
      <c r="K1507" s="58">
        <f>'Fashring Assumptions'!$M$5*'Fashring Assumptions'!$M$7*'Fashring Counterfactual'!E1507</f>
        <v>74.723581153270345</v>
      </c>
      <c r="L1507" s="58">
        <f t="shared" si="171"/>
        <v>74.723581153270345</v>
      </c>
    </row>
    <row r="1508" spans="1:12" x14ac:dyDescent="0.3">
      <c r="A1508" s="60">
        <v>43876</v>
      </c>
      <c r="B1508" s="15">
        <f t="shared" si="165"/>
        <v>2020</v>
      </c>
      <c r="C1508" s="15">
        <f t="shared" si="166"/>
        <v>2</v>
      </c>
      <c r="D1508" s="15">
        <f t="shared" si="167"/>
        <v>15</v>
      </c>
      <c r="E1508" s="64">
        <f t="shared" si="169"/>
        <v>4902.7273296822787</v>
      </c>
      <c r="F1508" s="15">
        <f>IF(E1507&gt;'Fashring Assumptions'!$Q$13,0,'Fashring Assumptions'!$Q$12)</f>
        <v>4292.1500312299531</v>
      </c>
      <c r="G1508" s="15">
        <v>585</v>
      </c>
      <c r="H1508" s="15">
        <f t="shared" si="170"/>
        <v>1</v>
      </c>
      <c r="I1508" s="15">
        <f t="shared" si="168"/>
        <v>1000</v>
      </c>
      <c r="J1508" s="58">
        <f>'Fashring Assumptions'!$M$7*'Fashring Counterfactual'!F1508</f>
        <v>10730.375078074883</v>
      </c>
      <c r="K1508" s="58">
        <f>'Fashring Assumptions'!$M$5*'Fashring Assumptions'!$M$7*'Fashring Counterfactual'!E1508</f>
        <v>306.42045810514242</v>
      </c>
      <c r="L1508" s="58">
        <f t="shared" si="171"/>
        <v>12036.795536180025</v>
      </c>
    </row>
    <row r="1509" spans="1:12" x14ac:dyDescent="0.3">
      <c r="A1509" s="60">
        <v>43877</v>
      </c>
      <c r="B1509" s="15">
        <f t="shared" si="165"/>
        <v>2020</v>
      </c>
      <c r="C1509" s="15">
        <f t="shared" si="166"/>
        <v>2</v>
      </c>
      <c r="D1509" s="15">
        <f t="shared" si="167"/>
        <v>16</v>
      </c>
      <c r="E1509" s="64">
        <f t="shared" si="169"/>
        <v>4314.7273296822787</v>
      </c>
      <c r="F1509" s="15">
        <f>IF(E1508&gt;'Fashring Assumptions'!$Q$13,0,'Fashring Assumptions'!$Q$12)</f>
        <v>0</v>
      </c>
      <c r="G1509" s="15">
        <v>588</v>
      </c>
      <c r="H1509" s="15">
        <f t="shared" si="170"/>
        <v>0</v>
      </c>
      <c r="I1509" s="15">
        <f t="shared" si="168"/>
        <v>0</v>
      </c>
      <c r="J1509" s="58">
        <f>'Fashring Assumptions'!$M$7*'Fashring Counterfactual'!F1509</f>
        <v>0</v>
      </c>
      <c r="K1509" s="58">
        <f>'Fashring Assumptions'!$M$5*'Fashring Assumptions'!$M$7*'Fashring Counterfactual'!E1509</f>
        <v>269.67045810514242</v>
      </c>
      <c r="L1509" s="58">
        <f t="shared" si="171"/>
        <v>269.67045810514242</v>
      </c>
    </row>
    <row r="1510" spans="1:12" x14ac:dyDescent="0.3">
      <c r="A1510" s="60">
        <v>43878</v>
      </c>
      <c r="B1510" s="15">
        <f t="shared" si="165"/>
        <v>2020</v>
      </c>
      <c r="C1510" s="15">
        <f t="shared" si="166"/>
        <v>2</v>
      </c>
      <c r="D1510" s="15">
        <f t="shared" si="167"/>
        <v>17</v>
      </c>
      <c r="E1510" s="64">
        <f t="shared" si="169"/>
        <v>3726.7273296822787</v>
      </c>
      <c r="F1510" s="15">
        <f>IF(E1509&gt;'Fashring Assumptions'!$Q$13,0,'Fashring Assumptions'!$Q$12)</f>
        <v>0</v>
      </c>
      <c r="G1510" s="15">
        <v>588</v>
      </c>
      <c r="H1510" s="15">
        <f t="shared" si="170"/>
        <v>0</v>
      </c>
      <c r="I1510" s="15">
        <f t="shared" si="168"/>
        <v>0</v>
      </c>
      <c r="J1510" s="58">
        <f>'Fashring Assumptions'!$M$7*'Fashring Counterfactual'!F1510</f>
        <v>0</v>
      </c>
      <c r="K1510" s="58">
        <f>'Fashring Assumptions'!$M$5*'Fashring Assumptions'!$M$7*'Fashring Counterfactual'!E1510</f>
        <v>232.92045810514242</v>
      </c>
      <c r="L1510" s="58">
        <f t="shared" si="171"/>
        <v>232.92045810514242</v>
      </c>
    </row>
    <row r="1511" spans="1:12" x14ac:dyDescent="0.3">
      <c r="A1511" s="60">
        <v>43879</v>
      </c>
      <c r="B1511" s="15">
        <f t="shared" si="165"/>
        <v>2020</v>
      </c>
      <c r="C1511" s="15">
        <f t="shared" si="166"/>
        <v>2</v>
      </c>
      <c r="D1511" s="15">
        <f t="shared" si="167"/>
        <v>18</v>
      </c>
      <c r="E1511" s="64">
        <f t="shared" si="169"/>
        <v>3139.7273296822787</v>
      </c>
      <c r="F1511" s="15">
        <f>IF(E1510&gt;'Fashring Assumptions'!$Q$13,0,'Fashring Assumptions'!$Q$12)</f>
        <v>0</v>
      </c>
      <c r="G1511" s="15">
        <v>587</v>
      </c>
      <c r="H1511" s="15">
        <f t="shared" si="170"/>
        <v>0</v>
      </c>
      <c r="I1511" s="15">
        <f t="shared" si="168"/>
        <v>0</v>
      </c>
      <c r="J1511" s="58">
        <f>'Fashring Assumptions'!$M$7*'Fashring Counterfactual'!F1511</f>
        <v>0</v>
      </c>
      <c r="K1511" s="58">
        <f>'Fashring Assumptions'!$M$5*'Fashring Assumptions'!$M$7*'Fashring Counterfactual'!E1511</f>
        <v>196.23295810514242</v>
      </c>
      <c r="L1511" s="58">
        <f t="shared" si="171"/>
        <v>196.23295810514242</v>
      </c>
    </row>
    <row r="1512" spans="1:12" x14ac:dyDescent="0.3">
      <c r="A1512" s="60">
        <v>43880</v>
      </c>
      <c r="B1512" s="15">
        <f t="shared" si="165"/>
        <v>2020</v>
      </c>
      <c r="C1512" s="15">
        <f t="shared" si="166"/>
        <v>2</v>
      </c>
      <c r="D1512" s="15">
        <f t="shared" si="167"/>
        <v>19</v>
      </c>
      <c r="E1512" s="64">
        <f t="shared" si="169"/>
        <v>2574.7273296822787</v>
      </c>
      <c r="F1512" s="15">
        <f>IF(E1511&gt;'Fashring Assumptions'!$Q$13,0,'Fashring Assumptions'!$Q$12)</f>
        <v>0</v>
      </c>
      <c r="G1512" s="15">
        <v>565</v>
      </c>
      <c r="H1512" s="15">
        <f t="shared" si="170"/>
        <v>0</v>
      </c>
      <c r="I1512" s="15">
        <f t="shared" si="168"/>
        <v>0</v>
      </c>
      <c r="J1512" s="58">
        <f>'Fashring Assumptions'!$M$7*'Fashring Counterfactual'!F1512</f>
        <v>0</v>
      </c>
      <c r="K1512" s="58">
        <f>'Fashring Assumptions'!$M$5*'Fashring Assumptions'!$M$7*'Fashring Counterfactual'!E1512</f>
        <v>160.92045810514242</v>
      </c>
      <c r="L1512" s="58">
        <f t="shared" si="171"/>
        <v>160.92045810514242</v>
      </c>
    </row>
    <row r="1513" spans="1:12" x14ac:dyDescent="0.3">
      <c r="A1513" s="60">
        <v>43881</v>
      </c>
      <c r="B1513" s="15">
        <f t="shared" si="165"/>
        <v>2020</v>
      </c>
      <c r="C1513" s="15">
        <f t="shared" si="166"/>
        <v>2</v>
      </c>
      <c r="D1513" s="15">
        <f t="shared" si="167"/>
        <v>20</v>
      </c>
      <c r="E1513" s="64">
        <f t="shared" si="169"/>
        <v>1987.7273296822787</v>
      </c>
      <c r="F1513" s="15">
        <f>IF(E1512&gt;'Fashring Assumptions'!$Q$13,0,'Fashring Assumptions'!$Q$12)</f>
        <v>0</v>
      </c>
      <c r="G1513" s="15">
        <v>587</v>
      </c>
      <c r="H1513" s="15">
        <f t="shared" si="170"/>
        <v>0</v>
      </c>
      <c r="I1513" s="15">
        <f t="shared" si="168"/>
        <v>0</v>
      </c>
      <c r="J1513" s="58">
        <f>'Fashring Assumptions'!$M$7*'Fashring Counterfactual'!F1513</f>
        <v>0</v>
      </c>
      <c r="K1513" s="58">
        <f>'Fashring Assumptions'!$M$5*'Fashring Assumptions'!$M$7*'Fashring Counterfactual'!E1513</f>
        <v>124.23295810514242</v>
      </c>
      <c r="L1513" s="58">
        <f t="shared" si="171"/>
        <v>124.23295810514242</v>
      </c>
    </row>
    <row r="1514" spans="1:12" x14ac:dyDescent="0.3">
      <c r="A1514" s="60">
        <v>43882</v>
      </c>
      <c r="B1514" s="15">
        <f t="shared" si="165"/>
        <v>2020</v>
      </c>
      <c r="C1514" s="15">
        <f t="shared" si="166"/>
        <v>2</v>
      </c>
      <c r="D1514" s="15">
        <f t="shared" si="167"/>
        <v>21</v>
      </c>
      <c r="E1514" s="64">
        <f t="shared" si="169"/>
        <v>1396.7273296822787</v>
      </c>
      <c r="F1514" s="15">
        <f>IF(E1513&gt;'Fashring Assumptions'!$Q$13,0,'Fashring Assumptions'!$Q$12)</f>
        <v>0</v>
      </c>
      <c r="G1514" s="15">
        <v>591</v>
      </c>
      <c r="H1514" s="15">
        <f t="shared" si="170"/>
        <v>0</v>
      </c>
      <c r="I1514" s="15">
        <f t="shared" si="168"/>
        <v>0</v>
      </c>
      <c r="J1514" s="58">
        <f>'Fashring Assumptions'!$M$7*'Fashring Counterfactual'!F1514</f>
        <v>0</v>
      </c>
      <c r="K1514" s="58">
        <f>'Fashring Assumptions'!$M$5*'Fashring Assumptions'!$M$7*'Fashring Counterfactual'!E1514</f>
        <v>87.295458105142416</v>
      </c>
      <c r="L1514" s="58">
        <f t="shared" si="171"/>
        <v>87.295458105142416</v>
      </c>
    </row>
    <row r="1515" spans="1:12" x14ac:dyDescent="0.3">
      <c r="A1515" s="60">
        <v>43883</v>
      </c>
      <c r="B1515" s="15">
        <f t="shared" si="165"/>
        <v>2020</v>
      </c>
      <c r="C1515" s="15">
        <f t="shared" si="166"/>
        <v>2</v>
      </c>
      <c r="D1515" s="15">
        <f t="shared" si="167"/>
        <v>22</v>
      </c>
      <c r="E1515" s="64">
        <f t="shared" si="169"/>
        <v>803.72732968227865</v>
      </c>
      <c r="F1515" s="15">
        <f>IF(E1514&gt;'Fashring Assumptions'!$Q$13,0,'Fashring Assumptions'!$Q$12)</f>
        <v>0</v>
      </c>
      <c r="G1515" s="15">
        <v>593</v>
      </c>
      <c r="H1515" s="15">
        <f t="shared" si="170"/>
        <v>0</v>
      </c>
      <c r="I1515" s="15">
        <f t="shared" si="168"/>
        <v>0</v>
      </c>
      <c r="J1515" s="58">
        <f>'Fashring Assumptions'!$M$7*'Fashring Counterfactual'!F1515</f>
        <v>0</v>
      </c>
      <c r="K1515" s="58">
        <f>'Fashring Assumptions'!$M$5*'Fashring Assumptions'!$M$7*'Fashring Counterfactual'!E1515</f>
        <v>50.232958105142416</v>
      </c>
      <c r="L1515" s="58">
        <f t="shared" si="171"/>
        <v>50.232958105142416</v>
      </c>
    </row>
    <row r="1516" spans="1:12" x14ac:dyDescent="0.3">
      <c r="A1516" s="60">
        <v>43884</v>
      </c>
      <c r="B1516" s="15">
        <f t="shared" si="165"/>
        <v>2020</v>
      </c>
      <c r="C1516" s="15">
        <f t="shared" si="166"/>
        <v>2</v>
      </c>
      <c r="D1516" s="15">
        <f t="shared" si="167"/>
        <v>23</v>
      </c>
      <c r="E1516" s="64">
        <f t="shared" si="169"/>
        <v>4539.8773609122318</v>
      </c>
      <c r="F1516" s="15">
        <f>IF(E1515&gt;'Fashring Assumptions'!$Q$13,0,'Fashring Assumptions'!$Q$12)</f>
        <v>4292.1500312299531</v>
      </c>
      <c r="G1516" s="15">
        <v>556</v>
      </c>
      <c r="H1516" s="15">
        <f t="shared" si="170"/>
        <v>1</v>
      </c>
      <c r="I1516" s="15">
        <f t="shared" si="168"/>
        <v>1000</v>
      </c>
      <c r="J1516" s="58">
        <f>'Fashring Assumptions'!$M$7*'Fashring Counterfactual'!F1516</f>
        <v>10730.375078074883</v>
      </c>
      <c r="K1516" s="58">
        <f>'Fashring Assumptions'!$M$5*'Fashring Assumptions'!$M$7*'Fashring Counterfactual'!E1516</f>
        <v>283.74233505701449</v>
      </c>
      <c r="L1516" s="58">
        <f t="shared" si="171"/>
        <v>12014.117413131899</v>
      </c>
    </row>
    <row r="1517" spans="1:12" x14ac:dyDescent="0.3">
      <c r="A1517" s="60">
        <v>43885</v>
      </c>
      <c r="B1517" s="15">
        <f t="shared" si="165"/>
        <v>2020</v>
      </c>
      <c r="C1517" s="15">
        <f t="shared" si="166"/>
        <v>2</v>
      </c>
      <c r="D1517" s="15">
        <f t="shared" si="167"/>
        <v>24</v>
      </c>
      <c r="E1517" s="64">
        <f t="shared" si="169"/>
        <v>3938.8773609122318</v>
      </c>
      <c r="F1517" s="15">
        <f>IF(E1516&gt;'Fashring Assumptions'!$Q$13,0,'Fashring Assumptions'!$Q$12)</f>
        <v>0</v>
      </c>
      <c r="G1517" s="15">
        <v>601</v>
      </c>
      <c r="H1517" s="15">
        <f t="shared" si="170"/>
        <v>0</v>
      </c>
      <c r="I1517" s="15">
        <f t="shared" si="168"/>
        <v>0</v>
      </c>
      <c r="J1517" s="58">
        <f>'Fashring Assumptions'!$M$7*'Fashring Counterfactual'!F1517</f>
        <v>0</v>
      </c>
      <c r="K1517" s="58">
        <f>'Fashring Assumptions'!$M$5*'Fashring Assumptions'!$M$7*'Fashring Counterfactual'!E1517</f>
        <v>246.17983505701449</v>
      </c>
      <c r="L1517" s="58">
        <f t="shared" si="171"/>
        <v>246.17983505701449</v>
      </c>
    </row>
    <row r="1518" spans="1:12" x14ac:dyDescent="0.3">
      <c r="A1518" s="60">
        <v>43886</v>
      </c>
      <c r="B1518" s="15">
        <f t="shared" si="165"/>
        <v>2020</v>
      </c>
      <c r="C1518" s="15">
        <f t="shared" si="166"/>
        <v>2</v>
      </c>
      <c r="D1518" s="15">
        <f t="shared" si="167"/>
        <v>25</v>
      </c>
      <c r="E1518" s="64">
        <f t="shared" si="169"/>
        <v>3428.8773609122318</v>
      </c>
      <c r="F1518" s="15">
        <f>IF(E1517&gt;'Fashring Assumptions'!$Q$13,0,'Fashring Assumptions'!$Q$12)</f>
        <v>0</v>
      </c>
      <c r="G1518" s="15">
        <v>510</v>
      </c>
      <c r="H1518" s="15">
        <f t="shared" si="170"/>
        <v>0</v>
      </c>
      <c r="I1518" s="15">
        <f t="shared" si="168"/>
        <v>0</v>
      </c>
      <c r="J1518" s="58">
        <f>'Fashring Assumptions'!$M$7*'Fashring Counterfactual'!F1518</f>
        <v>0</v>
      </c>
      <c r="K1518" s="58">
        <f>'Fashring Assumptions'!$M$5*'Fashring Assumptions'!$M$7*'Fashring Counterfactual'!E1518</f>
        <v>214.30483505701449</v>
      </c>
      <c r="L1518" s="58">
        <f t="shared" si="171"/>
        <v>214.30483505701449</v>
      </c>
    </row>
    <row r="1519" spans="1:12" x14ac:dyDescent="0.3">
      <c r="A1519" s="60">
        <v>43887</v>
      </c>
      <c r="B1519" s="15">
        <f t="shared" si="165"/>
        <v>2020</v>
      </c>
      <c r="C1519" s="15">
        <f t="shared" si="166"/>
        <v>2</v>
      </c>
      <c r="D1519" s="15">
        <f t="shared" si="167"/>
        <v>26</v>
      </c>
      <c r="E1519" s="64">
        <f t="shared" si="169"/>
        <v>2846.8773609122318</v>
      </c>
      <c r="F1519" s="15">
        <f>IF(E1518&gt;'Fashring Assumptions'!$Q$13,0,'Fashring Assumptions'!$Q$12)</f>
        <v>0</v>
      </c>
      <c r="G1519" s="15">
        <v>582</v>
      </c>
      <c r="H1519" s="15">
        <f t="shared" si="170"/>
        <v>0</v>
      </c>
      <c r="I1519" s="15">
        <f t="shared" si="168"/>
        <v>0</v>
      </c>
      <c r="J1519" s="58">
        <f>'Fashring Assumptions'!$M$7*'Fashring Counterfactual'!F1519</f>
        <v>0</v>
      </c>
      <c r="K1519" s="58">
        <f>'Fashring Assumptions'!$M$5*'Fashring Assumptions'!$M$7*'Fashring Counterfactual'!E1519</f>
        <v>177.92983505701449</v>
      </c>
      <c r="L1519" s="58">
        <f t="shared" si="171"/>
        <v>177.92983505701449</v>
      </c>
    </row>
    <row r="1520" spans="1:12" x14ac:dyDescent="0.3">
      <c r="A1520" s="60">
        <v>43888</v>
      </c>
      <c r="B1520" s="15">
        <f t="shared" si="165"/>
        <v>2020</v>
      </c>
      <c r="C1520" s="15">
        <f t="shared" si="166"/>
        <v>2</v>
      </c>
      <c r="D1520" s="15">
        <f t="shared" si="167"/>
        <v>27</v>
      </c>
      <c r="E1520" s="64">
        <f t="shared" si="169"/>
        <v>2286.8773609122318</v>
      </c>
      <c r="F1520" s="15">
        <f>IF(E1519&gt;'Fashring Assumptions'!$Q$13,0,'Fashring Assumptions'!$Q$12)</f>
        <v>0</v>
      </c>
      <c r="G1520" s="15">
        <v>560</v>
      </c>
      <c r="H1520" s="15">
        <f t="shared" si="170"/>
        <v>0</v>
      </c>
      <c r="I1520" s="15">
        <f t="shared" si="168"/>
        <v>0</v>
      </c>
      <c r="J1520" s="58">
        <f>'Fashring Assumptions'!$M$7*'Fashring Counterfactual'!F1520</f>
        <v>0</v>
      </c>
      <c r="K1520" s="58">
        <f>'Fashring Assumptions'!$M$5*'Fashring Assumptions'!$M$7*'Fashring Counterfactual'!E1520</f>
        <v>142.92983505701449</v>
      </c>
      <c r="L1520" s="58">
        <f t="shared" si="171"/>
        <v>142.92983505701449</v>
      </c>
    </row>
    <row r="1521" spans="1:12" x14ac:dyDescent="0.3">
      <c r="A1521" s="60">
        <v>43889</v>
      </c>
      <c r="B1521" s="15">
        <f t="shared" si="165"/>
        <v>2020</v>
      </c>
      <c r="C1521" s="15">
        <f t="shared" si="166"/>
        <v>2</v>
      </c>
      <c r="D1521" s="15">
        <f t="shared" si="167"/>
        <v>28</v>
      </c>
      <c r="E1521" s="64">
        <f t="shared" si="169"/>
        <v>1642.8773609122318</v>
      </c>
      <c r="F1521" s="15">
        <f>IF(E1520&gt;'Fashring Assumptions'!$Q$13,0,'Fashring Assumptions'!$Q$12)</f>
        <v>0</v>
      </c>
      <c r="G1521" s="15">
        <v>644</v>
      </c>
      <c r="H1521" s="15">
        <f t="shared" si="170"/>
        <v>0</v>
      </c>
      <c r="I1521" s="15">
        <f t="shared" si="168"/>
        <v>0</v>
      </c>
      <c r="J1521" s="58">
        <f>'Fashring Assumptions'!$M$7*'Fashring Counterfactual'!F1521</f>
        <v>0</v>
      </c>
      <c r="K1521" s="58">
        <f>'Fashring Assumptions'!$M$5*'Fashring Assumptions'!$M$7*'Fashring Counterfactual'!E1521</f>
        <v>102.67983505701449</v>
      </c>
      <c r="L1521" s="58">
        <f t="shared" si="171"/>
        <v>102.67983505701449</v>
      </c>
    </row>
    <row r="1522" spans="1:12" x14ac:dyDescent="0.3">
      <c r="A1522" s="60">
        <v>43890</v>
      </c>
      <c r="B1522" s="15">
        <f t="shared" si="165"/>
        <v>2020</v>
      </c>
      <c r="C1522" s="15">
        <f t="shared" si="166"/>
        <v>2</v>
      </c>
      <c r="D1522" s="15">
        <f t="shared" si="167"/>
        <v>29</v>
      </c>
      <c r="E1522" s="64">
        <f t="shared" si="169"/>
        <v>1096.8773609122318</v>
      </c>
      <c r="F1522" s="15">
        <f>IF(E1521&gt;'Fashring Assumptions'!$Q$13,0,'Fashring Assumptions'!$Q$12)</f>
        <v>0</v>
      </c>
      <c r="G1522" s="15">
        <v>546</v>
      </c>
      <c r="H1522" s="15">
        <f t="shared" si="170"/>
        <v>0</v>
      </c>
      <c r="I1522" s="15">
        <f t="shared" si="168"/>
        <v>0</v>
      </c>
      <c r="J1522" s="58">
        <f>'Fashring Assumptions'!$M$7*'Fashring Counterfactual'!F1522</f>
        <v>0</v>
      </c>
      <c r="K1522" s="58">
        <f>'Fashring Assumptions'!$M$5*'Fashring Assumptions'!$M$7*'Fashring Counterfactual'!E1522</f>
        <v>68.554835057014486</v>
      </c>
      <c r="L1522" s="58">
        <f t="shared" si="171"/>
        <v>68.554835057014486</v>
      </c>
    </row>
    <row r="1523" spans="1:12" x14ac:dyDescent="0.3">
      <c r="A1523" s="60">
        <v>43891</v>
      </c>
      <c r="B1523" s="15">
        <f t="shared" si="165"/>
        <v>2020</v>
      </c>
      <c r="C1523" s="15">
        <f t="shared" si="166"/>
        <v>3</v>
      </c>
      <c r="D1523" s="15">
        <f t="shared" si="167"/>
        <v>1</v>
      </c>
      <c r="E1523" s="64">
        <f t="shared" si="169"/>
        <v>4805.0273921421849</v>
      </c>
      <c r="F1523" s="15">
        <f>IF(E1522&gt;'Fashring Assumptions'!$Q$13,0,'Fashring Assumptions'!$Q$12)</f>
        <v>4292.1500312299531</v>
      </c>
      <c r="G1523" s="15">
        <v>584</v>
      </c>
      <c r="H1523" s="15">
        <f t="shared" si="170"/>
        <v>1</v>
      </c>
      <c r="I1523" s="15">
        <f t="shared" si="168"/>
        <v>1000</v>
      </c>
      <c r="J1523" s="58">
        <f>'Fashring Assumptions'!$M$7*'Fashring Counterfactual'!F1523</f>
        <v>10730.375078074883</v>
      </c>
      <c r="K1523" s="58">
        <f>'Fashring Assumptions'!$M$5*'Fashring Assumptions'!$M$7*'Fashring Counterfactual'!E1523</f>
        <v>300.31421200888656</v>
      </c>
      <c r="L1523" s="58">
        <f t="shared" si="171"/>
        <v>12030.68929008377</v>
      </c>
    </row>
    <row r="1524" spans="1:12" x14ac:dyDescent="0.3">
      <c r="A1524" s="60">
        <v>43892</v>
      </c>
      <c r="B1524" s="15">
        <f t="shared" si="165"/>
        <v>2020</v>
      </c>
      <c r="C1524" s="15">
        <f t="shared" si="166"/>
        <v>3</v>
      </c>
      <c r="D1524" s="15">
        <f t="shared" si="167"/>
        <v>2</v>
      </c>
      <c r="E1524" s="64">
        <f t="shared" si="169"/>
        <v>4233.0273921421849</v>
      </c>
      <c r="F1524" s="15">
        <f>IF(E1523&gt;'Fashring Assumptions'!$Q$13,0,'Fashring Assumptions'!$Q$12)</f>
        <v>0</v>
      </c>
      <c r="G1524" s="15">
        <v>572</v>
      </c>
      <c r="H1524" s="15">
        <f t="shared" si="170"/>
        <v>0</v>
      </c>
      <c r="I1524" s="15">
        <f t="shared" si="168"/>
        <v>0</v>
      </c>
      <c r="J1524" s="58">
        <f>'Fashring Assumptions'!$M$7*'Fashring Counterfactual'!F1524</f>
        <v>0</v>
      </c>
      <c r="K1524" s="58">
        <f>'Fashring Assumptions'!$M$5*'Fashring Assumptions'!$M$7*'Fashring Counterfactual'!E1524</f>
        <v>264.56421200888656</v>
      </c>
      <c r="L1524" s="58">
        <f t="shared" si="171"/>
        <v>264.56421200888656</v>
      </c>
    </row>
    <row r="1525" spans="1:12" x14ac:dyDescent="0.3">
      <c r="A1525" s="60">
        <v>43893</v>
      </c>
      <c r="B1525" s="15">
        <f t="shared" si="165"/>
        <v>2020</v>
      </c>
      <c r="C1525" s="15">
        <f t="shared" si="166"/>
        <v>3</v>
      </c>
      <c r="D1525" s="15">
        <f t="shared" si="167"/>
        <v>3</v>
      </c>
      <c r="E1525" s="64">
        <f t="shared" si="169"/>
        <v>3619.0273921421849</v>
      </c>
      <c r="F1525" s="15">
        <f>IF(E1524&gt;'Fashring Assumptions'!$Q$13,0,'Fashring Assumptions'!$Q$12)</f>
        <v>0</v>
      </c>
      <c r="G1525" s="15">
        <v>614</v>
      </c>
      <c r="H1525" s="15">
        <f t="shared" si="170"/>
        <v>0</v>
      </c>
      <c r="I1525" s="15">
        <f t="shared" si="168"/>
        <v>0</v>
      </c>
      <c r="J1525" s="58">
        <f>'Fashring Assumptions'!$M$7*'Fashring Counterfactual'!F1525</f>
        <v>0</v>
      </c>
      <c r="K1525" s="58">
        <f>'Fashring Assumptions'!$M$5*'Fashring Assumptions'!$M$7*'Fashring Counterfactual'!E1525</f>
        <v>226.18921200888656</v>
      </c>
      <c r="L1525" s="58">
        <f t="shared" si="171"/>
        <v>226.18921200888656</v>
      </c>
    </row>
    <row r="1526" spans="1:12" x14ac:dyDescent="0.3">
      <c r="A1526" s="60">
        <v>43894</v>
      </c>
      <c r="B1526" s="15">
        <f t="shared" si="165"/>
        <v>2020</v>
      </c>
      <c r="C1526" s="15">
        <f t="shared" si="166"/>
        <v>3</v>
      </c>
      <c r="D1526" s="15">
        <f t="shared" si="167"/>
        <v>4</v>
      </c>
      <c r="E1526" s="64">
        <f t="shared" si="169"/>
        <v>3073.0273921421849</v>
      </c>
      <c r="F1526" s="15">
        <f>IF(E1525&gt;'Fashring Assumptions'!$Q$13,0,'Fashring Assumptions'!$Q$12)</f>
        <v>0</v>
      </c>
      <c r="G1526" s="15">
        <v>546</v>
      </c>
      <c r="H1526" s="15">
        <f t="shared" si="170"/>
        <v>0</v>
      </c>
      <c r="I1526" s="15">
        <f t="shared" si="168"/>
        <v>0</v>
      </c>
      <c r="J1526" s="58">
        <f>'Fashring Assumptions'!$M$7*'Fashring Counterfactual'!F1526</f>
        <v>0</v>
      </c>
      <c r="K1526" s="58">
        <f>'Fashring Assumptions'!$M$5*'Fashring Assumptions'!$M$7*'Fashring Counterfactual'!E1526</f>
        <v>192.06421200888656</v>
      </c>
      <c r="L1526" s="58">
        <f t="shared" si="171"/>
        <v>192.06421200888656</v>
      </c>
    </row>
    <row r="1527" spans="1:12" x14ac:dyDescent="0.3">
      <c r="A1527" s="60">
        <v>43895</v>
      </c>
      <c r="B1527" s="15">
        <f t="shared" si="165"/>
        <v>2020</v>
      </c>
      <c r="C1527" s="15">
        <f t="shared" si="166"/>
        <v>3</v>
      </c>
      <c r="D1527" s="15">
        <f t="shared" si="167"/>
        <v>5</v>
      </c>
      <c r="E1527" s="64">
        <f t="shared" si="169"/>
        <v>2450.0273921421849</v>
      </c>
      <c r="F1527" s="15">
        <f>IF(E1526&gt;'Fashring Assumptions'!$Q$13,0,'Fashring Assumptions'!$Q$12)</f>
        <v>0</v>
      </c>
      <c r="G1527" s="15">
        <v>623</v>
      </c>
      <c r="H1527" s="15">
        <f t="shared" si="170"/>
        <v>0</v>
      </c>
      <c r="I1527" s="15">
        <f t="shared" si="168"/>
        <v>0</v>
      </c>
      <c r="J1527" s="58">
        <f>'Fashring Assumptions'!$M$7*'Fashring Counterfactual'!F1527</f>
        <v>0</v>
      </c>
      <c r="K1527" s="58">
        <f>'Fashring Assumptions'!$M$5*'Fashring Assumptions'!$M$7*'Fashring Counterfactual'!E1527</f>
        <v>153.12671200888656</v>
      </c>
      <c r="L1527" s="58">
        <f t="shared" si="171"/>
        <v>153.12671200888656</v>
      </c>
    </row>
    <row r="1528" spans="1:12" x14ac:dyDescent="0.3">
      <c r="A1528" s="60">
        <v>43896</v>
      </c>
      <c r="B1528" s="15">
        <f t="shared" si="165"/>
        <v>2020</v>
      </c>
      <c r="C1528" s="15">
        <f t="shared" si="166"/>
        <v>3</v>
      </c>
      <c r="D1528" s="15">
        <f t="shared" si="167"/>
        <v>6</v>
      </c>
      <c r="E1528" s="64">
        <f t="shared" si="169"/>
        <v>1900.0273921421849</v>
      </c>
      <c r="F1528" s="15">
        <f>IF(E1527&gt;'Fashring Assumptions'!$Q$13,0,'Fashring Assumptions'!$Q$12)</f>
        <v>0</v>
      </c>
      <c r="G1528" s="15">
        <v>550</v>
      </c>
      <c r="H1528" s="15">
        <f t="shared" si="170"/>
        <v>0</v>
      </c>
      <c r="I1528" s="15">
        <f t="shared" si="168"/>
        <v>0</v>
      </c>
      <c r="J1528" s="58">
        <f>'Fashring Assumptions'!$M$7*'Fashring Counterfactual'!F1528</f>
        <v>0</v>
      </c>
      <c r="K1528" s="58">
        <f>'Fashring Assumptions'!$M$5*'Fashring Assumptions'!$M$7*'Fashring Counterfactual'!E1528</f>
        <v>118.75171200888656</v>
      </c>
      <c r="L1528" s="58">
        <f t="shared" si="171"/>
        <v>118.75171200888656</v>
      </c>
    </row>
    <row r="1529" spans="1:12" x14ac:dyDescent="0.3">
      <c r="A1529" s="60">
        <v>43897</v>
      </c>
      <c r="B1529" s="15">
        <f t="shared" si="165"/>
        <v>2020</v>
      </c>
      <c r="C1529" s="15">
        <f t="shared" si="166"/>
        <v>3</v>
      </c>
      <c r="D1529" s="15">
        <f t="shared" si="167"/>
        <v>7</v>
      </c>
      <c r="E1529" s="64">
        <f t="shared" si="169"/>
        <v>1347.0273921421849</v>
      </c>
      <c r="F1529" s="15">
        <f>IF(E1528&gt;'Fashring Assumptions'!$Q$13,0,'Fashring Assumptions'!$Q$12)</f>
        <v>0</v>
      </c>
      <c r="G1529" s="15">
        <v>553</v>
      </c>
      <c r="H1529" s="15">
        <f t="shared" si="170"/>
        <v>0</v>
      </c>
      <c r="I1529" s="15">
        <f t="shared" si="168"/>
        <v>0</v>
      </c>
      <c r="J1529" s="58">
        <f>'Fashring Assumptions'!$M$7*'Fashring Counterfactual'!F1529</f>
        <v>0</v>
      </c>
      <c r="K1529" s="58">
        <f>'Fashring Assumptions'!$M$5*'Fashring Assumptions'!$M$7*'Fashring Counterfactual'!E1529</f>
        <v>84.189212008886557</v>
      </c>
      <c r="L1529" s="58">
        <f t="shared" si="171"/>
        <v>84.189212008886557</v>
      </c>
    </row>
    <row r="1530" spans="1:12" x14ac:dyDescent="0.3">
      <c r="A1530" s="60">
        <v>43898</v>
      </c>
      <c r="B1530" s="15">
        <f t="shared" si="165"/>
        <v>2020</v>
      </c>
      <c r="C1530" s="15">
        <f t="shared" si="166"/>
        <v>3</v>
      </c>
      <c r="D1530" s="15">
        <f t="shared" si="167"/>
        <v>8</v>
      </c>
      <c r="E1530" s="64">
        <f t="shared" si="169"/>
        <v>765.02739214218491</v>
      </c>
      <c r="F1530" s="15">
        <f>IF(E1529&gt;'Fashring Assumptions'!$Q$13,0,'Fashring Assumptions'!$Q$12)</f>
        <v>0</v>
      </c>
      <c r="G1530" s="15">
        <v>582</v>
      </c>
      <c r="H1530" s="15">
        <f t="shared" si="170"/>
        <v>0</v>
      </c>
      <c r="I1530" s="15">
        <f t="shared" si="168"/>
        <v>0</v>
      </c>
      <c r="J1530" s="58">
        <f>'Fashring Assumptions'!$M$7*'Fashring Counterfactual'!F1530</f>
        <v>0</v>
      </c>
      <c r="K1530" s="58">
        <f>'Fashring Assumptions'!$M$5*'Fashring Assumptions'!$M$7*'Fashring Counterfactual'!E1530</f>
        <v>47.814212008886557</v>
      </c>
      <c r="L1530" s="58">
        <f t="shared" si="171"/>
        <v>47.814212008886557</v>
      </c>
    </row>
    <row r="1531" spans="1:12" x14ac:dyDescent="0.3">
      <c r="A1531" s="60">
        <v>43899</v>
      </c>
      <c r="B1531" s="15">
        <f t="shared" si="165"/>
        <v>2020</v>
      </c>
      <c r="C1531" s="15">
        <f t="shared" si="166"/>
        <v>3</v>
      </c>
      <c r="D1531" s="15">
        <f t="shared" si="167"/>
        <v>9</v>
      </c>
      <c r="E1531" s="64">
        <f t="shared" si="169"/>
        <v>4503.177423372138</v>
      </c>
      <c r="F1531" s="15">
        <f>IF(E1530&gt;'Fashring Assumptions'!$Q$13,0,'Fashring Assumptions'!$Q$12)</f>
        <v>4292.1500312299531</v>
      </c>
      <c r="G1531" s="15">
        <v>554</v>
      </c>
      <c r="H1531" s="15">
        <f t="shared" si="170"/>
        <v>1</v>
      </c>
      <c r="I1531" s="15">
        <f t="shared" si="168"/>
        <v>1000</v>
      </c>
      <c r="J1531" s="58">
        <f>'Fashring Assumptions'!$M$7*'Fashring Counterfactual'!F1531</f>
        <v>10730.375078074883</v>
      </c>
      <c r="K1531" s="58">
        <f>'Fashring Assumptions'!$M$5*'Fashring Assumptions'!$M$7*'Fashring Counterfactual'!E1531</f>
        <v>281.44858896075863</v>
      </c>
      <c r="L1531" s="58">
        <f t="shared" si="171"/>
        <v>12011.823667035642</v>
      </c>
    </row>
    <row r="1532" spans="1:12" x14ac:dyDescent="0.3">
      <c r="A1532" s="60">
        <v>43900</v>
      </c>
      <c r="B1532" s="15">
        <f t="shared" si="165"/>
        <v>2020</v>
      </c>
      <c r="C1532" s="15">
        <f t="shared" si="166"/>
        <v>3</v>
      </c>
      <c r="D1532" s="15">
        <f t="shared" si="167"/>
        <v>10</v>
      </c>
      <c r="E1532" s="64">
        <f t="shared" si="169"/>
        <v>3981.177423372138</v>
      </c>
      <c r="F1532" s="15">
        <f>IF(E1531&gt;'Fashring Assumptions'!$Q$13,0,'Fashring Assumptions'!$Q$12)</f>
        <v>0</v>
      </c>
      <c r="G1532" s="15">
        <v>522</v>
      </c>
      <c r="H1532" s="15">
        <f t="shared" si="170"/>
        <v>0</v>
      </c>
      <c r="I1532" s="15">
        <f t="shared" si="168"/>
        <v>0</v>
      </c>
      <c r="J1532" s="58">
        <f>'Fashring Assumptions'!$M$7*'Fashring Counterfactual'!F1532</f>
        <v>0</v>
      </c>
      <c r="K1532" s="58">
        <f>'Fashring Assumptions'!$M$5*'Fashring Assumptions'!$M$7*'Fashring Counterfactual'!E1532</f>
        <v>248.82358896075863</v>
      </c>
      <c r="L1532" s="58">
        <f t="shared" si="171"/>
        <v>248.82358896075863</v>
      </c>
    </row>
    <row r="1533" spans="1:12" x14ac:dyDescent="0.3">
      <c r="A1533" s="60">
        <v>43901</v>
      </c>
      <c r="B1533" s="15">
        <f t="shared" si="165"/>
        <v>2020</v>
      </c>
      <c r="C1533" s="15">
        <f t="shared" si="166"/>
        <v>3</v>
      </c>
      <c r="D1533" s="15">
        <f t="shared" si="167"/>
        <v>11</v>
      </c>
      <c r="E1533" s="64">
        <f t="shared" si="169"/>
        <v>3528.177423372138</v>
      </c>
      <c r="F1533" s="15">
        <f>IF(E1532&gt;'Fashring Assumptions'!$Q$13,0,'Fashring Assumptions'!$Q$12)</f>
        <v>0</v>
      </c>
      <c r="G1533" s="15">
        <v>453</v>
      </c>
      <c r="H1533" s="15">
        <f t="shared" si="170"/>
        <v>0</v>
      </c>
      <c r="I1533" s="15">
        <f t="shared" si="168"/>
        <v>0</v>
      </c>
      <c r="J1533" s="58">
        <f>'Fashring Assumptions'!$M$7*'Fashring Counterfactual'!F1533</f>
        <v>0</v>
      </c>
      <c r="K1533" s="58">
        <f>'Fashring Assumptions'!$M$5*'Fashring Assumptions'!$M$7*'Fashring Counterfactual'!E1533</f>
        <v>220.51108896075863</v>
      </c>
      <c r="L1533" s="58">
        <f t="shared" si="171"/>
        <v>220.51108896075863</v>
      </c>
    </row>
    <row r="1534" spans="1:12" x14ac:dyDescent="0.3">
      <c r="A1534" s="60">
        <v>43902</v>
      </c>
      <c r="B1534" s="15">
        <f t="shared" si="165"/>
        <v>2020</v>
      </c>
      <c r="C1534" s="15">
        <f t="shared" si="166"/>
        <v>3</v>
      </c>
      <c r="D1534" s="15">
        <f t="shared" si="167"/>
        <v>12</v>
      </c>
      <c r="E1534" s="64">
        <f t="shared" si="169"/>
        <v>3024.177423372138</v>
      </c>
      <c r="F1534" s="15">
        <f>IF(E1533&gt;'Fashring Assumptions'!$Q$13,0,'Fashring Assumptions'!$Q$12)</f>
        <v>0</v>
      </c>
      <c r="G1534" s="15">
        <v>504</v>
      </c>
      <c r="H1534" s="15">
        <f t="shared" si="170"/>
        <v>0</v>
      </c>
      <c r="I1534" s="15">
        <f t="shared" si="168"/>
        <v>0</v>
      </c>
      <c r="J1534" s="58">
        <f>'Fashring Assumptions'!$M$7*'Fashring Counterfactual'!F1534</f>
        <v>0</v>
      </c>
      <c r="K1534" s="58">
        <f>'Fashring Assumptions'!$M$5*'Fashring Assumptions'!$M$7*'Fashring Counterfactual'!E1534</f>
        <v>189.01108896075863</v>
      </c>
      <c r="L1534" s="58">
        <f t="shared" si="171"/>
        <v>189.01108896075863</v>
      </c>
    </row>
    <row r="1535" spans="1:12" x14ac:dyDescent="0.3">
      <c r="A1535" s="60">
        <v>43903</v>
      </c>
      <c r="B1535" s="15">
        <f t="shared" si="165"/>
        <v>2020</v>
      </c>
      <c r="C1535" s="15">
        <f t="shared" si="166"/>
        <v>3</v>
      </c>
      <c r="D1535" s="15">
        <f t="shared" si="167"/>
        <v>13</v>
      </c>
      <c r="E1535" s="64">
        <f t="shared" si="169"/>
        <v>2422.177423372138</v>
      </c>
      <c r="F1535" s="15">
        <f>IF(E1534&gt;'Fashring Assumptions'!$Q$13,0,'Fashring Assumptions'!$Q$12)</f>
        <v>0</v>
      </c>
      <c r="G1535" s="15">
        <v>602</v>
      </c>
      <c r="H1535" s="15">
        <f t="shared" si="170"/>
        <v>0</v>
      </c>
      <c r="I1535" s="15">
        <f t="shared" si="168"/>
        <v>0</v>
      </c>
      <c r="J1535" s="58">
        <f>'Fashring Assumptions'!$M$7*'Fashring Counterfactual'!F1535</f>
        <v>0</v>
      </c>
      <c r="K1535" s="58">
        <f>'Fashring Assumptions'!$M$5*'Fashring Assumptions'!$M$7*'Fashring Counterfactual'!E1535</f>
        <v>151.38608896075863</v>
      </c>
      <c r="L1535" s="58">
        <f t="shared" si="171"/>
        <v>151.38608896075863</v>
      </c>
    </row>
    <row r="1536" spans="1:12" x14ac:dyDescent="0.3">
      <c r="A1536" s="60">
        <v>43904</v>
      </c>
      <c r="B1536" s="15">
        <f t="shared" si="165"/>
        <v>2020</v>
      </c>
      <c r="C1536" s="15">
        <f t="shared" si="166"/>
        <v>3</v>
      </c>
      <c r="D1536" s="15">
        <f t="shared" si="167"/>
        <v>14</v>
      </c>
      <c r="E1536" s="64">
        <f t="shared" si="169"/>
        <v>1829.177423372138</v>
      </c>
      <c r="F1536" s="15">
        <f>IF(E1535&gt;'Fashring Assumptions'!$Q$13,0,'Fashring Assumptions'!$Q$12)</f>
        <v>0</v>
      </c>
      <c r="G1536" s="15">
        <v>593</v>
      </c>
      <c r="H1536" s="15">
        <f t="shared" si="170"/>
        <v>0</v>
      </c>
      <c r="I1536" s="15">
        <f t="shared" si="168"/>
        <v>0</v>
      </c>
      <c r="J1536" s="58">
        <f>'Fashring Assumptions'!$M$7*'Fashring Counterfactual'!F1536</f>
        <v>0</v>
      </c>
      <c r="K1536" s="58">
        <f>'Fashring Assumptions'!$M$5*'Fashring Assumptions'!$M$7*'Fashring Counterfactual'!E1536</f>
        <v>114.32358896075863</v>
      </c>
      <c r="L1536" s="58">
        <f t="shared" si="171"/>
        <v>114.32358896075863</v>
      </c>
    </row>
    <row r="1537" spans="1:12" x14ac:dyDescent="0.3">
      <c r="A1537" s="60">
        <v>43905</v>
      </c>
      <c r="B1537" s="15">
        <f t="shared" si="165"/>
        <v>2020</v>
      </c>
      <c r="C1537" s="15">
        <f t="shared" si="166"/>
        <v>3</v>
      </c>
      <c r="D1537" s="15">
        <f t="shared" si="167"/>
        <v>15</v>
      </c>
      <c r="E1537" s="64">
        <f t="shared" si="169"/>
        <v>1320.177423372138</v>
      </c>
      <c r="F1537" s="15">
        <f>IF(E1536&gt;'Fashring Assumptions'!$Q$13,0,'Fashring Assumptions'!$Q$12)</f>
        <v>0</v>
      </c>
      <c r="G1537" s="15">
        <v>509</v>
      </c>
      <c r="H1537" s="15">
        <f t="shared" si="170"/>
        <v>0</v>
      </c>
      <c r="I1537" s="15">
        <f t="shared" si="168"/>
        <v>0</v>
      </c>
      <c r="J1537" s="58">
        <f>'Fashring Assumptions'!$M$7*'Fashring Counterfactual'!F1537</f>
        <v>0</v>
      </c>
      <c r="K1537" s="58">
        <f>'Fashring Assumptions'!$M$5*'Fashring Assumptions'!$M$7*'Fashring Counterfactual'!E1537</f>
        <v>82.511088960758627</v>
      </c>
      <c r="L1537" s="58">
        <f t="shared" si="171"/>
        <v>82.511088960758627</v>
      </c>
    </row>
    <row r="1538" spans="1:12" x14ac:dyDescent="0.3">
      <c r="A1538" s="60">
        <v>43906</v>
      </c>
      <c r="B1538" s="15">
        <f t="shared" si="165"/>
        <v>2020</v>
      </c>
      <c r="C1538" s="15">
        <f t="shared" si="166"/>
        <v>3</v>
      </c>
      <c r="D1538" s="15">
        <f t="shared" si="167"/>
        <v>16</v>
      </c>
      <c r="E1538" s="64">
        <f t="shared" si="169"/>
        <v>751.17742337213804</v>
      </c>
      <c r="F1538" s="15">
        <f>IF(E1537&gt;'Fashring Assumptions'!$Q$13,0,'Fashring Assumptions'!$Q$12)</f>
        <v>0</v>
      </c>
      <c r="G1538" s="15">
        <v>569</v>
      </c>
      <c r="H1538" s="15">
        <f t="shared" si="170"/>
        <v>0</v>
      </c>
      <c r="I1538" s="15">
        <f t="shared" si="168"/>
        <v>0</v>
      </c>
      <c r="J1538" s="58">
        <f>'Fashring Assumptions'!$M$7*'Fashring Counterfactual'!F1538</f>
        <v>0</v>
      </c>
      <c r="K1538" s="58">
        <f>'Fashring Assumptions'!$M$5*'Fashring Assumptions'!$M$7*'Fashring Counterfactual'!E1538</f>
        <v>46.948588960758627</v>
      </c>
      <c r="L1538" s="58">
        <f t="shared" si="171"/>
        <v>46.948588960758627</v>
      </c>
    </row>
    <row r="1539" spans="1:12" x14ac:dyDescent="0.3">
      <c r="A1539" s="60">
        <v>43907</v>
      </c>
      <c r="B1539" s="15">
        <f t="shared" ref="B1539:B1602" si="172">YEAR(A1539)</f>
        <v>2020</v>
      </c>
      <c r="C1539" s="15">
        <f t="shared" ref="C1539:C1602" si="173">MONTH(A1539)</f>
        <v>3</v>
      </c>
      <c r="D1539" s="15">
        <f t="shared" ref="D1539:D1602" si="174">DAY(A1539)</f>
        <v>17</v>
      </c>
      <c r="E1539" s="64">
        <f t="shared" si="169"/>
        <v>4436.3274546020912</v>
      </c>
      <c r="F1539" s="15">
        <f>IF(E1538&gt;'Fashring Assumptions'!$Q$13,0,'Fashring Assumptions'!$Q$12)</f>
        <v>4292.1500312299531</v>
      </c>
      <c r="G1539" s="15">
        <v>607</v>
      </c>
      <c r="H1539" s="15">
        <f t="shared" si="170"/>
        <v>1</v>
      </c>
      <c r="I1539" s="15">
        <f t="shared" ref="I1539:I1602" si="175">1000*H1539</f>
        <v>1000</v>
      </c>
      <c r="J1539" s="58">
        <f>'Fashring Assumptions'!$M$7*'Fashring Counterfactual'!F1539</f>
        <v>10730.375078074883</v>
      </c>
      <c r="K1539" s="58">
        <f>'Fashring Assumptions'!$M$5*'Fashring Assumptions'!$M$7*'Fashring Counterfactual'!E1539</f>
        <v>277.2704659126307</v>
      </c>
      <c r="L1539" s="58">
        <f t="shared" si="171"/>
        <v>12007.645543987514</v>
      </c>
    </row>
    <row r="1540" spans="1:12" x14ac:dyDescent="0.3">
      <c r="A1540" s="60">
        <v>43908</v>
      </c>
      <c r="B1540" s="15">
        <f t="shared" si="172"/>
        <v>2020</v>
      </c>
      <c r="C1540" s="15">
        <f t="shared" si="173"/>
        <v>3</v>
      </c>
      <c r="D1540" s="15">
        <f t="shared" si="174"/>
        <v>18</v>
      </c>
      <c r="E1540" s="64">
        <f t="shared" ref="E1540:E1603" si="176">E1539-G1540+F1540</f>
        <v>3824.3274546020912</v>
      </c>
      <c r="F1540" s="15">
        <f>IF(E1539&gt;'Fashring Assumptions'!$Q$13,0,'Fashring Assumptions'!$Q$12)</f>
        <v>0</v>
      </c>
      <c r="G1540" s="15">
        <v>612</v>
      </c>
      <c r="H1540" s="15">
        <f t="shared" si="170"/>
        <v>0</v>
      </c>
      <c r="I1540" s="15">
        <f t="shared" si="175"/>
        <v>0</v>
      </c>
      <c r="J1540" s="58">
        <f>'Fashring Assumptions'!$M$7*'Fashring Counterfactual'!F1540</f>
        <v>0</v>
      </c>
      <c r="K1540" s="58">
        <f>'Fashring Assumptions'!$M$5*'Fashring Assumptions'!$M$7*'Fashring Counterfactual'!E1540</f>
        <v>239.0204659126307</v>
      </c>
      <c r="L1540" s="58">
        <f t="shared" si="171"/>
        <v>239.0204659126307</v>
      </c>
    </row>
    <row r="1541" spans="1:12" x14ac:dyDescent="0.3">
      <c r="A1541" s="60">
        <v>43909</v>
      </c>
      <c r="B1541" s="15">
        <f t="shared" si="172"/>
        <v>2020</v>
      </c>
      <c r="C1541" s="15">
        <f t="shared" si="173"/>
        <v>3</v>
      </c>
      <c r="D1541" s="15">
        <f t="shared" si="174"/>
        <v>19</v>
      </c>
      <c r="E1541" s="64">
        <f t="shared" si="176"/>
        <v>3321.3274546020912</v>
      </c>
      <c r="F1541" s="15">
        <f>IF(E1540&gt;'Fashring Assumptions'!$Q$13,0,'Fashring Assumptions'!$Q$12)</f>
        <v>0</v>
      </c>
      <c r="G1541" s="15">
        <v>503</v>
      </c>
      <c r="H1541" s="15">
        <f t="shared" si="170"/>
        <v>0</v>
      </c>
      <c r="I1541" s="15">
        <f t="shared" si="175"/>
        <v>0</v>
      </c>
      <c r="J1541" s="58">
        <f>'Fashring Assumptions'!$M$7*'Fashring Counterfactual'!F1541</f>
        <v>0</v>
      </c>
      <c r="K1541" s="58">
        <f>'Fashring Assumptions'!$M$5*'Fashring Assumptions'!$M$7*'Fashring Counterfactual'!E1541</f>
        <v>207.5829659126307</v>
      </c>
      <c r="L1541" s="58">
        <f t="shared" si="171"/>
        <v>207.5829659126307</v>
      </c>
    </row>
    <row r="1542" spans="1:12" x14ac:dyDescent="0.3">
      <c r="A1542" s="60">
        <v>43910</v>
      </c>
      <c r="B1542" s="15">
        <f t="shared" si="172"/>
        <v>2020</v>
      </c>
      <c r="C1542" s="15">
        <f t="shared" si="173"/>
        <v>3</v>
      </c>
      <c r="D1542" s="15">
        <f t="shared" si="174"/>
        <v>20</v>
      </c>
      <c r="E1542" s="64">
        <f t="shared" si="176"/>
        <v>2733.3274546020912</v>
      </c>
      <c r="F1542" s="15">
        <f>IF(E1541&gt;'Fashring Assumptions'!$Q$13,0,'Fashring Assumptions'!$Q$12)</f>
        <v>0</v>
      </c>
      <c r="G1542" s="15">
        <v>588</v>
      </c>
      <c r="H1542" s="15">
        <f t="shared" si="170"/>
        <v>0</v>
      </c>
      <c r="I1542" s="15">
        <f t="shared" si="175"/>
        <v>0</v>
      </c>
      <c r="J1542" s="58">
        <f>'Fashring Assumptions'!$M$7*'Fashring Counterfactual'!F1542</f>
        <v>0</v>
      </c>
      <c r="K1542" s="58">
        <f>'Fashring Assumptions'!$M$5*'Fashring Assumptions'!$M$7*'Fashring Counterfactual'!E1542</f>
        <v>170.8329659126307</v>
      </c>
      <c r="L1542" s="58">
        <f t="shared" si="171"/>
        <v>170.8329659126307</v>
      </c>
    </row>
    <row r="1543" spans="1:12" x14ac:dyDescent="0.3">
      <c r="A1543" s="60">
        <v>43911</v>
      </c>
      <c r="B1543" s="15">
        <f t="shared" si="172"/>
        <v>2020</v>
      </c>
      <c r="C1543" s="15">
        <f t="shared" si="173"/>
        <v>3</v>
      </c>
      <c r="D1543" s="15">
        <f t="shared" si="174"/>
        <v>21</v>
      </c>
      <c r="E1543" s="64">
        <f t="shared" si="176"/>
        <v>2162.3274546020912</v>
      </c>
      <c r="F1543" s="15">
        <f>IF(E1542&gt;'Fashring Assumptions'!$Q$13,0,'Fashring Assumptions'!$Q$12)</f>
        <v>0</v>
      </c>
      <c r="G1543" s="15">
        <v>571</v>
      </c>
      <c r="H1543" s="15">
        <f t="shared" si="170"/>
        <v>0</v>
      </c>
      <c r="I1543" s="15">
        <f t="shared" si="175"/>
        <v>0</v>
      </c>
      <c r="J1543" s="58">
        <f>'Fashring Assumptions'!$M$7*'Fashring Counterfactual'!F1543</f>
        <v>0</v>
      </c>
      <c r="K1543" s="58">
        <f>'Fashring Assumptions'!$M$5*'Fashring Assumptions'!$M$7*'Fashring Counterfactual'!E1543</f>
        <v>135.1454659126307</v>
      </c>
      <c r="L1543" s="58">
        <f t="shared" si="171"/>
        <v>135.1454659126307</v>
      </c>
    </row>
    <row r="1544" spans="1:12" x14ac:dyDescent="0.3">
      <c r="A1544" s="60">
        <v>43912</v>
      </c>
      <c r="B1544" s="15">
        <f t="shared" si="172"/>
        <v>2020</v>
      </c>
      <c r="C1544" s="15">
        <f t="shared" si="173"/>
        <v>3</v>
      </c>
      <c r="D1544" s="15">
        <f t="shared" si="174"/>
        <v>22</v>
      </c>
      <c r="E1544" s="64">
        <f t="shared" si="176"/>
        <v>1664.3274546020912</v>
      </c>
      <c r="F1544" s="15">
        <f>IF(E1543&gt;'Fashring Assumptions'!$Q$13,0,'Fashring Assumptions'!$Q$12)</f>
        <v>0</v>
      </c>
      <c r="G1544" s="15">
        <v>498</v>
      </c>
      <c r="H1544" s="15">
        <f t="shared" si="170"/>
        <v>0</v>
      </c>
      <c r="I1544" s="15">
        <f t="shared" si="175"/>
        <v>0</v>
      </c>
      <c r="J1544" s="58">
        <f>'Fashring Assumptions'!$M$7*'Fashring Counterfactual'!F1544</f>
        <v>0</v>
      </c>
      <c r="K1544" s="58">
        <f>'Fashring Assumptions'!$M$5*'Fashring Assumptions'!$M$7*'Fashring Counterfactual'!E1544</f>
        <v>104.0204659126307</v>
      </c>
      <c r="L1544" s="58">
        <f t="shared" si="171"/>
        <v>104.0204659126307</v>
      </c>
    </row>
    <row r="1545" spans="1:12" x14ac:dyDescent="0.3">
      <c r="A1545" s="60">
        <v>43913</v>
      </c>
      <c r="B1545" s="15">
        <f t="shared" si="172"/>
        <v>2020</v>
      </c>
      <c r="C1545" s="15">
        <f t="shared" si="173"/>
        <v>3</v>
      </c>
      <c r="D1545" s="15">
        <f t="shared" si="174"/>
        <v>23</v>
      </c>
      <c r="E1545" s="64">
        <f t="shared" si="176"/>
        <v>1016.3274546020912</v>
      </c>
      <c r="F1545" s="15">
        <f>IF(E1544&gt;'Fashring Assumptions'!$Q$13,0,'Fashring Assumptions'!$Q$12)</f>
        <v>0</v>
      </c>
      <c r="G1545" s="15">
        <v>648</v>
      </c>
      <c r="H1545" s="15">
        <f t="shared" si="170"/>
        <v>0</v>
      </c>
      <c r="I1545" s="15">
        <f t="shared" si="175"/>
        <v>0</v>
      </c>
      <c r="J1545" s="58">
        <f>'Fashring Assumptions'!$M$7*'Fashring Counterfactual'!F1545</f>
        <v>0</v>
      </c>
      <c r="K1545" s="58">
        <f>'Fashring Assumptions'!$M$5*'Fashring Assumptions'!$M$7*'Fashring Counterfactual'!E1545</f>
        <v>63.520465912630698</v>
      </c>
      <c r="L1545" s="58">
        <f t="shared" si="171"/>
        <v>63.520465912630698</v>
      </c>
    </row>
    <row r="1546" spans="1:12" x14ac:dyDescent="0.3">
      <c r="A1546" s="60">
        <v>43914</v>
      </c>
      <c r="B1546" s="15">
        <f t="shared" si="172"/>
        <v>2020</v>
      </c>
      <c r="C1546" s="15">
        <f t="shared" si="173"/>
        <v>3</v>
      </c>
      <c r="D1546" s="15">
        <f t="shared" si="174"/>
        <v>24</v>
      </c>
      <c r="E1546" s="64">
        <f t="shared" si="176"/>
        <v>4778.4774858320443</v>
      </c>
      <c r="F1546" s="15">
        <f>IF(E1545&gt;'Fashring Assumptions'!$Q$13,0,'Fashring Assumptions'!$Q$12)</f>
        <v>4292.1500312299531</v>
      </c>
      <c r="G1546" s="15">
        <v>530</v>
      </c>
      <c r="H1546" s="15">
        <f t="shared" si="170"/>
        <v>1</v>
      </c>
      <c r="I1546" s="15">
        <f t="shared" si="175"/>
        <v>1000</v>
      </c>
      <c r="J1546" s="58">
        <f>'Fashring Assumptions'!$M$7*'Fashring Counterfactual'!F1546</f>
        <v>10730.375078074883</v>
      </c>
      <c r="K1546" s="58">
        <f>'Fashring Assumptions'!$M$5*'Fashring Assumptions'!$M$7*'Fashring Counterfactual'!E1546</f>
        <v>298.65484286450277</v>
      </c>
      <c r="L1546" s="58">
        <f t="shared" si="171"/>
        <v>12029.029920939385</v>
      </c>
    </row>
    <row r="1547" spans="1:12" x14ac:dyDescent="0.3">
      <c r="A1547" s="60">
        <v>43915</v>
      </c>
      <c r="B1547" s="15">
        <f t="shared" si="172"/>
        <v>2020</v>
      </c>
      <c r="C1547" s="15">
        <f t="shared" si="173"/>
        <v>3</v>
      </c>
      <c r="D1547" s="15">
        <f t="shared" si="174"/>
        <v>25</v>
      </c>
      <c r="E1547" s="64">
        <f t="shared" si="176"/>
        <v>4134.4774858320443</v>
      </c>
      <c r="F1547" s="15">
        <f>IF(E1546&gt;'Fashring Assumptions'!$Q$13,0,'Fashring Assumptions'!$Q$12)</f>
        <v>0</v>
      </c>
      <c r="G1547" s="15">
        <v>644</v>
      </c>
      <c r="H1547" s="15">
        <f t="shared" si="170"/>
        <v>0</v>
      </c>
      <c r="I1547" s="15">
        <f t="shared" si="175"/>
        <v>0</v>
      </c>
      <c r="J1547" s="58">
        <f>'Fashring Assumptions'!$M$7*'Fashring Counterfactual'!F1547</f>
        <v>0</v>
      </c>
      <c r="K1547" s="58">
        <f>'Fashring Assumptions'!$M$5*'Fashring Assumptions'!$M$7*'Fashring Counterfactual'!E1547</f>
        <v>258.40484286450277</v>
      </c>
      <c r="L1547" s="58">
        <f t="shared" si="171"/>
        <v>258.40484286450277</v>
      </c>
    </row>
    <row r="1548" spans="1:12" x14ac:dyDescent="0.3">
      <c r="A1548" s="60">
        <v>43916</v>
      </c>
      <c r="B1548" s="15">
        <f t="shared" si="172"/>
        <v>2020</v>
      </c>
      <c r="C1548" s="15">
        <f t="shared" si="173"/>
        <v>3</v>
      </c>
      <c r="D1548" s="15">
        <f t="shared" si="174"/>
        <v>26</v>
      </c>
      <c r="E1548" s="64">
        <f t="shared" si="176"/>
        <v>3594.4774858320443</v>
      </c>
      <c r="F1548" s="15">
        <f>IF(E1547&gt;'Fashring Assumptions'!$Q$13,0,'Fashring Assumptions'!$Q$12)</f>
        <v>0</v>
      </c>
      <c r="G1548" s="15">
        <v>540</v>
      </c>
      <c r="H1548" s="15">
        <f t="shared" si="170"/>
        <v>0</v>
      </c>
      <c r="I1548" s="15">
        <f t="shared" si="175"/>
        <v>0</v>
      </c>
      <c r="J1548" s="58">
        <f>'Fashring Assumptions'!$M$7*'Fashring Counterfactual'!F1548</f>
        <v>0</v>
      </c>
      <c r="K1548" s="58">
        <f>'Fashring Assumptions'!$M$5*'Fashring Assumptions'!$M$7*'Fashring Counterfactual'!E1548</f>
        <v>224.65484286450277</v>
      </c>
      <c r="L1548" s="58">
        <f t="shared" si="171"/>
        <v>224.65484286450277</v>
      </c>
    </row>
    <row r="1549" spans="1:12" x14ac:dyDescent="0.3">
      <c r="A1549" s="60">
        <v>43917</v>
      </c>
      <c r="B1549" s="15">
        <f t="shared" si="172"/>
        <v>2020</v>
      </c>
      <c r="C1549" s="15">
        <f t="shared" si="173"/>
        <v>3</v>
      </c>
      <c r="D1549" s="15">
        <f t="shared" si="174"/>
        <v>27</v>
      </c>
      <c r="E1549" s="64">
        <f t="shared" si="176"/>
        <v>2992.4774858320443</v>
      </c>
      <c r="F1549" s="15">
        <f>IF(E1548&gt;'Fashring Assumptions'!$Q$13,0,'Fashring Assumptions'!$Q$12)</f>
        <v>0</v>
      </c>
      <c r="G1549" s="15">
        <v>602</v>
      </c>
      <c r="H1549" s="15">
        <f t="shared" si="170"/>
        <v>0</v>
      </c>
      <c r="I1549" s="15">
        <f t="shared" si="175"/>
        <v>0</v>
      </c>
      <c r="J1549" s="58">
        <f>'Fashring Assumptions'!$M$7*'Fashring Counterfactual'!F1549</f>
        <v>0</v>
      </c>
      <c r="K1549" s="58">
        <f>'Fashring Assumptions'!$M$5*'Fashring Assumptions'!$M$7*'Fashring Counterfactual'!E1549</f>
        <v>187.02984286450277</v>
      </c>
      <c r="L1549" s="58">
        <f t="shared" si="171"/>
        <v>187.02984286450277</v>
      </c>
    </row>
    <row r="1550" spans="1:12" x14ac:dyDescent="0.3">
      <c r="A1550" s="60">
        <v>43918</v>
      </c>
      <c r="B1550" s="15">
        <f t="shared" si="172"/>
        <v>2020</v>
      </c>
      <c r="C1550" s="15">
        <f t="shared" si="173"/>
        <v>3</v>
      </c>
      <c r="D1550" s="15">
        <f t="shared" si="174"/>
        <v>28</v>
      </c>
      <c r="E1550" s="64">
        <f t="shared" si="176"/>
        <v>2446.4774858320443</v>
      </c>
      <c r="F1550" s="15">
        <f>IF(E1549&gt;'Fashring Assumptions'!$Q$13,0,'Fashring Assumptions'!$Q$12)</f>
        <v>0</v>
      </c>
      <c r="G1550" s="15">
        <v>546</v>
      </c>
      <c r="H1550" s="15">
        <f t="shared" si="170"/>
        <v>0</v>
      </c>
      <c r="I1550" s="15">
        <f t="shared" si="175"/>
        <v>0</v>
      </c>
      <c r="J1550" s="58">
        <f>'Fashring Assumptions'!$M$7*'Fashring Counterfactual'!F1550</f>
        <v>0</v>
      </c>
      <c r="K1550" s="58">
        <f>'Fashring Assumptions'!$M$5*'Fashring Assumptions'!$M$7*'Fashring Counterfactual'!E1550</f>
        <v>152.90484286450277</v>
      </c>
      <c r="L1550" s="58">
        <f t="shared" si="171"/>
        <v>152.90484286450277</v>
      </c>
    </row>
    <row r="1551" spans="1:12" x14ac:dyDescent="0.3">
      <c r="A1551" s="60">
        <v>43919</v>
      </c>
      <c r="B1551" s="15">
        <f t="shared" si="172"/>
        <v>2020</v>
      </c>
      <c r="C1551" s="15">
        <f t="shared" si="173"/>
        <v>3</v>
      </c>
      <c r="D1551" s="15">
        <f t="shared" si="174"/>
        <v>29</v>
      </c>
      <c r="E1551" s="64">
        <f t="shared" si="176"/>
        <v>2016.4774858320443</v>
      </c>
      <c r="F1551" s="15">
        <f>IF(E1550&gt;'Fashring Assumptions'!$Q$13,0,'Fashring Assumptions'!$Q$12)</f>
        <v>0</v>
      </c>
      <c r="G1551" s="15">
        <v>430</v>
      </c>
      <c r="H1551" s="15">
        <f t="shared" si="170"/>
        <v>0</v>
      </c>
      <c r="I1551" s="15">
        <f t="shared" si="175"/>
        <v>0</v>
      </c>
      <c r="J1551" s="58">
        <f>'Fashring Assumptions'!$M$7*'Fashring Counterfactual'!F1551</f>
        <v>0</v>
      </c>
      <c r="K1551" s="58">
        <f>'Fashring Assumptions'!$M$5*'Fashring Assumptions'!$M$7*'Fashring Counterfactual'!E1551</f>
        <v>126.02984286450277</v>
      </c>
      <c r="L1551" s="58">
        <f t="shared" si="171"/>
        <v>126.02984286450277</v>
      </c>
    </row>
    <row r="1552" spans="1:12" x14ac:dyDescent="0.3">
      <c r="A1552" s="60">
        <v>43920</v>
      </c>
      <c r="B1552" s="15">
        <f t="shared" si="172"/>
        <v>2020</v>
      </c>
      <c r="C1552" s="15">
        <f t="shared" si="173"/>
        <v>3</v>
      </c>
      <c r="D1552" s="15">
        <f t="shared" si="174"/>
        <v>30</v>
      </c>
      <c r="E1552" s="64">
        <f t="shared" si="176"/>
        <v>1502.4774858320443</v>
      </c>
      <c r="F1552" s="15">
        <f>IF(E1551&gt;'Fashring Assumptions'!$Q$13,0,'Fashring Assumptions'!$Q$12)</f>
        <v>0</v>
      </c>
      <c r="G1552" s="15">
        <v>514</v>
      </c>
      <c r="H1552" s="15">
        <f t="shared" si="170"/>
        <v>0</v>
      </c>
      <c r="I1552" s="15">
        <f t="shared" si="175"/>
        <v>0</v>
      </c>
      <c r="J1552" s="58">
        <f>'Fashring Assumptions'!$M$7*'Fashring Counterfactual'!F1552</f>
        <v>0</v>
      </c>
      <c r="K1552" s="58">
        <f>'Fashring Assumptions'!$M$5*'Fashring Assumptions'!$M$7*'Fashring Counterfactual'!E1552</f>
        <v>93.904842864502768</v>
      </c>
      <c r="L1552" s="58">
        <f t="shared" si="171"/>
        <v>93.904842864502768</v>
      </c>
    </row>
    <row r="1553" spans="1:12" x14ac:dyDescent="0.3">
      <c r="A1553" s="60">
        <v>43921</v>
      </c>
      <c r="B1553" s="15">
        <f t="shared" si="172"/>
        <v>2020</v>
      </c>
      <c r="C1553" s="15">
        <f t="shared" si="173"/>
        <v>3</v>
      </c>
      <c r="D1553" s="15">
        <f t="shared" si="174"/>
        <v>31</v>
      </c>
      <c r="E1553" s="64">
        <f t="shared" si="176"/>
        <v>972.47748583204429</v>
      </c>
      <c r="F1553" s="15">
        <f>IF(E1552&gt;'Fashring Assumptions'!$Q$13,0,'Fashring Assumptions'!$Q$12)</f>
        <v>0</v>
      </c>
      <c r="G1553" s="15">
        <v>530</v>
      </c>
      <c r="H1553" s="15">
        <f t="shared" si="170"/>
        <v>0</v>
      </c>
      <c r="I1553" s="15">
        <f t="shared" si="175"/>
        <v>0</v>
      </c>
      <c r="J1553" s="58">
        <f>'Fashring Assumptions'!$M$7*'Fashring Counterfactual'!F1553</f>
        <v>0</v>
      </c>
      <c r="K1553" s="58">
        <f>'Fashring Assumptions'!$M$5*'Fashring Assumptions'!$M$7*'Fashring Counterfactual'!E1553</f>
        <v>60.779842864502768</v>
      </c>
      <c r="L1553" s="58">
        <f t="shared" si="171"/>
        <v>60.779842864502768</v>
      </c>
    </row>
    <row r="1554" spans="1:12" x14ac:dyDescent="0.3">
      <c r="A1554" s="60">
        <v>43922</v>
      </c>
      <c r="B1554" s="15">
        <f t="shared" si="172"/>
        <v>2020</v>
      </c>
      <c r="C1554" s="15">
        <f t="shared" si="173"/>
        <v>4</v>
      </c>
      <c r="D1554" s="15">
        <f t="shared" si="174"/>
        <v>1</v>
      </c>
      <c r="E1554" s="64">
        <f t="shared" si="176"/>
        <v>4654.6275170619974</v>
      </c>
      <c r="F1554" s="15">
        <f>IF(E1553&gt;'Fashring Assumptions'!$Q$13,0,'Fashring Assumptions'!$Q$12)</f>
        <v>4292.1500312299531</v>
      </c>
      <c r="G1554" s="15">
        <v>610</v>
      </c>
      <c r="H1554" s="15">
        <f t="shared" si="170"/>
        <v>1</v>
      </c>
      <c r="I1554" s="15">
        <f t="shared" si="175"/>
        <v>1000</v>
      </c>
      <c r="J1554" s="58">
        <f>'Fashring Assumptions'!$M$7*'Fashring Counterfactual'!F1554</f>
        <v>10730.375078074883</v>
      </c>
      <c r="K1554" s="58">
        <f>'Fashring Assumptions'!$M$5*'Fashring Assumptions'!$M$7*'Fashring Counterfactual'!E1554</f>
        <v>290.91421981637484</v>
      </c>
      <c r="L1554" s="58">
        <f t="shared" si="171"/>
        <v>12021.289297891259</v>
      </c>
    </row>
    <row r="1555" spans="1:12" x14ac:dyDescent="0.3">
      <c r="A1555" s="60">
        <v>43923</v>
      </c>
      <c r="B1555" s="15">
        <f t="shared" si="172"/>
        <v>2020</v>
      </c>
      <c r="C1555" s="15">
        <f t="shared" si="173"/>
        <v>4</v>
      </c>
      <c r="D1555" s="15">
        <f t="shared" si="174"/>
        <v>2</v>
      </c>
      <c r="E1555" s="64">
        <f t="shared" si="176"/>
        <v>4023.6275170619974</v>
      </c>
      <c r="F1555" s="15">
        <f>IF(E1554&gt;'Fashring Assumptions'!$Q$13,0,'Fashring Assumptions'!$Q$12)</f>
        <v>0</v>
      </c>
      <c r="G1555" s="15">
        <v>631</v>
      </c>
      <c r="H1555" s="15">
        <f t="shared" si="170"/>
        <v>0</v>
      </c>
      <c r="I1555" s="15">
        <f t="shared" si="175"/>
        <v>0</v>
      </c>
      <c r="J1555" s="58">
        <f>'Fashring Assumptions'!$M$7*'Fashring Counterfactual'!F1555</f>
        <v>0</v>
      </c>
      <c r="K1555" s="58">
        <f>'Fashring Assumptions'!$M$5*'Fashring Assumptions'!$M$7*'Fashring Counterfactual'!E1555</f>
        <v>251.47671981637484</v>
      </c>
      <c r="L1555" s="58">
        <f t="shared" si="171"/>
        <v>251.47671981637484</v>
      </c>
    </row>
    <row r="1556" spans="1:12" x14ac:dyDescent="0.3">
      <c r="A1556" s="60">
        <v>43924</v>
      </c>
      <c r="B1556" s="15">
        <f t="shared" si="172"/>
        <v>2020</v>
      </c>
      <c r="C1556" s="15">
        <f t="shared" si="173"/>
        <v>4</v>
      </c>
      <c r="D1556" s="15">
        <f t="shared" si="174"/>
        <v>3</v>
      </c>
      <c r="E1556" s="64">
        <f t="shared" si="176"/>
        <v>3434.6275170619974</v>
      </c>
      <c r="F1556" s="15">
        <f>IF(E1555&gt;'Fashring Assumptions'!$Q$13,0,'Fashring Assumptions'!$Q$12)</f>
        <v>0</v>
      </c>
      <c r="G1556" s="15">
        <v>589</v>
      </c>
      <c r="H1556" s="15">
        <f t="shared" si="170"/>
        <v>0</v>
      </c>
      <c r="I1556" s="15">
        <f t="shared" si="175"/>
        <v>0</v>
      </c>
      <c r="J1556" s="58">
        <f>'Fashring Assumptions'!$M$7*'Fashring Counterfactual'!F1556</f>
        <v>0</v>
      </c>
      <c r="K1556" s="58">
        <f>'Fashring Assumptions'!$M$5*'Fashring Assumptions'!$M$7*'Fashring Counterfactual'!E1556</f>
        <v>214.66421981637484</v>
      </c>
      <c r="L1556" s="58">
        <f t="shared" si="171"/>
        <v>214.66421981637484</v>
      </c>
    </row>
    <row r="1557" spans="1:12" x14ac:dyDescent="0.3">
      <c r="A1557" s="60">
        <v>43925</v>
      </c>
      <c r="B1557" s="15">
        <f t="shared" si="172"/>
        <v>2020</v>
      </c>
      <c r="C1557" s="15">
        <f t="shared" si="173"/>
        <v>4</v>
      </c>
      <c r="D1557" s="15">
        <f t="shared" si="174"/>
        <v>4</v>
      </c>
      <c r="E1557" s="64">
        <f t="shared" si="176"/>
        <v>2868.6275170619974</v>
      </c>
      <c r="F1557" s="15">
        <f>IF(E1556&gt;'Fashring Assumptions'!$Q$13,0,'Fashring Assumptions'!$Q$12)</f>
        <v>0</v>
      </c>
      <c r="G1557" s="15">
        <v>566</v>
      </c>
      <c r="H1557" s="15">
        <f t="shared" si="170"/>
        <v>0</v>
      </c>
      <c r="I1557" s="15">
        <f t="shared" si="175"/>
        <v>0</v>
      </c>
      <c r="J1557" s="58">
        <f>'Fashring Assumptions'!$M$7*'Fashring Counterfactual'!F1557</f>
        <v>0</v>
      </c>
      <c r="K1557" s="58">
        <f>'Fashring Assumptions'!$M$5*'Fashring Assumptions'!$M$7*'Fashring Counterfactual'!E1557</f>
        <v>179.28921981637484</v>
      </c>
      <c r="L1557" s="58">
        <f t="shared" si="171"/>
        <v>179.28921981637484</v>
      </c>
    </row>
    <row r="1558" spans="1:12" x14ac:dyDescent="0.3">
      <c r="A1558" s="60">
        <v>43926</v>
      </c>
      <c r="B1558" s="15">
        <f t="shared" si="172"/>
        <v>2020</v>
      </c>
      <c r="C1558" s="15">
        <f t="shared" si="173"/>
        <v>4</v>
      </c>
      <c r="D1558" s="15">
        <f t="shared" si="174"/>
        <v>5</v>
      </c>
      <c r="E1558" s="64">
        <f t="shared" si="176"/>
        <v>2241.6275170619974</v>
      </c>
      <c r="F1558" s="15">
        <f>IF(E1557&gt;'Fashring Assumptions'!$Q$13,0,'Fashring Assumptions'!$Q$12)</f>
        <v>0</v>
      </c>
      <c r="G1558" s="15">
        <v>627</v>
      </c>
      <c r="H1558" s="15">
        <f t="shared" si="170"/>
        <v>0</v>
      </c>
      <c r="I1558" s="15">
        <f t="shared" si="175"/>
        <v>0</v>
      </c>
      <c r="J1558" s="58">
        <f>'Fashring Assumptions'!$M$7*'Fashring Counterfactual'!F1558</f>
        <v>0</v>
      </c>
      <c r="K1558" s="58">
        <f>'Fashring Assumptions'!$M$5*'Fashring Assumptions'!$M$7*'Fashring Counterfactual'!E1558</f>
        <v>140.10171981637484</v>
      </c>
      <c r="L1558" s="58">
        <f t="shared" si="171"/>
        <v>140.10171981637484</v>
      </c>
    </row>
    <row r="1559" spans="1:12" x14ac:dyDescent="0.3">
      <c r="A1559" s="60">
        <v>43927</v>
      </c>
      <c r="B1559" s="15">
        <f t="shared" si="172"/>
        <v>2020</v>
      </c>
      <c r="C1559" s="15">
        <f t="shared" si="173"/>
        <v>4</v>
      </c>
      <c r="D1559" s="15">
        <f t="shared" si="174"/>
        <v>6</v>
      </c>
      <c r="E1559" s="64">
        <f t="shared" si="176"/>
        <v>1679.6275170619974</v>
      </c>
      <c r="F1559" s="15">
        <f>IF(E1558&gt;'Fashring Assumptions'!$Q$13,0,'Fashring Assumptions'!$Q$12)</f>
        <v>0</v>
      </c>
      <c r="G1559" s="15">
        <v>562</v>
      </c>
      <c r="H1559" s="15">
        <f t="shared" si="170"/>
        <v>0</v>
      </c>
      <c r="I1559" s="15">
        <f t="shared" si="175"/>
        <v>0</v>
      </c>
      <c r="J1559" s="58">
        <f>'Fashring Assumptions'!$M$7*'Fashring Counterfactual'!F1559</f>
        <v>0</v>
      </c>
      <c r="K1559" s="58">
        <f>'Fashring Assumptions'!$M$5*'Fashring Assumptions'!$M$7*'Fashring Counterfactual'!E1559</f>
        <v>104.97671981637484</v>
      </c>
      <c r="L1559" s="58">
        <f t="shared" si="171"/>
        <v>104.97671981637484</v>
      </c>
    </row>
    <row r="1560" spans="1:12" x14ac:dyDescent="0.3">
      <c r="A1560" s="60">
        <v>43928</v>
      </c>
      <c r="B1560" s="15">
        <f t="shared" si="172"/>
        <v>2020</v>
      </c>
      <c r="C1560" s="15">
        <f t="shared" si="173"/>
        <v>4</v>
      </c>
      <c r="D1560" s="15">
        <f t="shared" si="174"/>
        <v>7</v>
      </c>
      <c r="E1560" s="64">
        <f t="shared" si="176"/>
        <v>1080.6275170619974</v>
      </c>
      <c r="F1560" s="15">
        <f>IF(E1559&gt;'Fashring Assumptions'!$Q$13,0,'Fashring Assumptions'!$Q$12)</f>
        <v>0</v>
      </c>
      <c r="G1560" s="15">
        <v>599</v>
      </c>
      <c r="H1560" s="15">
        <f t="shared" si="170"/>
        <v>0</v>
      </c>
      <c r="I1560" s="15">
        <f t="shared" si="175"/>
        <v>0</v>
      </c>
      <c r="J1560" s="58">
        <f>'Fashring Assumptions'!$M$7*'Fashring Counterfactual'!F1560</f>
        <v>0</v>
      </c>
      <c r="K1560" s="58">
        <f>'Fashring Assumptions'!$M$5*'Fashring Assumptions'!$M$7*'Fashring Counterfactual'!E1560</f>
        <v>67.539219816374839</v>
      </c>
      <c r="L1560" s="58">
        <f t="shared" si="171"/>
        <v>67.539219816374839</v>
      </c>
    </row>
    <row r="1561" spans="1:12" x14ac:dyDescent="0.3">
      <c r="A1561" s="60">
        <v>43929</v>
      </c>
      <c r="B1561" s="15">
        <f t="shared" si="172"/>
        <v>2020</v>
      </c>
      <c r="C1561" s="15">
        <f t="shared" si="173"/>
        <v>4</v>
      </c>
      <c r="D1561" s="15">
        <f t="shared" si="174"/>
        <v>8</v>
      </c>
      <c r="E1561" s="64">
        <f t="shared" si="176"/>
        <v>4831.7775482919506</v>
      </c>
      <c r="F1561" s="15">
        <f>IF(E1560&gt;'Fashring Assumptions'!$Q$13,0,'Fashring Assumptions'!$Q$12)</f>
        <v>4292.1500312299531</v>
      </c>
      <c r="G1561" s="15">
        <v>541</v>
      </c>
      <c r="H1561" s="15">
        <f t="shared" si="170"/>
        <v>1</v>
      </c>
      <c r="I1561" s="15">
        <f t="shared" si="175"/>
        <v>1000</v>
      </c>
      <c r="J1561" s="58">
        <f>'Fashring Assumptions'!$M$7*'Fashring Counterfactual'!F1561</f>
        <v>10730.375078074883</v>
      </c>
      <c r="K1561" s="58">
        <f>'Fashring Assumptions'!$M$5*'Fashring Assumptions'!$M$7*'Fashring Counterfactual'!E1561</f>
        <v>301.98609676824691</v>
      </c>
      <c r="L1561" s="58">
        <f t="shared" si="171"/>
        <v>12032.36117484313</v>
      </c>
    </row>
    <row r="1562" spans="1:12" x14ac:dyDescent="0.3">
      <c r="A1562" s="60">
        <v>43930</v>
      </c>
      <c r="B1562" s="15">
        <f t="shared" si="172"/>
        <v>2020</v>
      </c>
      <c r="C1562" s="15">
        <f t="shared" si="173"/>
        <v>4</v>
      </c>
      <c r="D1562" s="15">
        <f t="shared" si="174"/>
        <v>9</v>
      </c>
      <c r="E1562" s="64">
        <f t="shared" si="176"/>
        <v>4239.7775482919506</v>
      </c>
      <c r="F1562" s="15">
        <f>IF(E1561&gt;'Fashring Assumptions'!$Q$13,0,'Fashring Assumptions'!$Q$12)</f>
        <v>0</v>
      </c>
      <c r="G1562" s="15">
        <v>592</v>
      </c>
      <c r="H1562" s="15">
        <f t="shared" si="170"/>
        <v>0</v>
      </c>
      <c r="I1562" s="15">
        <f t="shared" si="175"/>
        <v>0</v>
      </c>
      <c r="J1562" s="58">
        <f>'Fashring Assumptions'!$M$7*'Fashring Counterfactual'!F1562</f>
        <v>0</v>
      </c>
      <c r="K1562" s="58">
        <f>'Fashring Assumptions'!$M$5*'Fashring Assumptions'!$M$7*'Fashring Counterfactual'!E1562</f>
        <v>264.98609676824691</v>
      </c>
      <c r="L1562" s="58">
        <f t="shared" si="171"/>
        <v>264.98609676824691</v>
      </c>
    </row>
    <row r="1563" spans="1:12" x14ac:dyDescent="0.3">
      <c r="A1563" s="60">
        <v>43931</v>
      </c>
      <c r="B1563" s="15">
        <f t="shared" si="172"/>
        <v>2020</v>
      </c>
      <c r="C1563" s="15">
        <f t="shared" si="173"/>
        <v>4</v>
      </c>
      <c r="D1563" s="15">
        <f t="shared" si="174"/>
        <v>10</v>
      </c>
      <c r="E1563" s="64">
        <f t="shared" si="176"/>
        <v>3659.7775482919506</v>
      </c>
      <c r="F1563" s="15">
        <f>IF(E1562&gt;'Fashring Assumptions'!$Q$13,0,'Fashring Assumptions'!$Q$12)</f>
        <v>0</v>
      </c>
      <c r="G1563" s="15">
        <v>580</v>
      </c>
      <c r="H1563" s="15">
        <f t="shared" si="170"/>
        <v>0</v>
      </c>
      <c r="I1563" s="15">
        <f t="shared" si="175"/>
        <v>0</v>
      </c>
      <c r="J1563" s="58">
        <f>'Fashring Assumptions'!$M$7*'Fashring Counterfactual'!F1563</f>
        <v>0</v>
      </c>
      <c r="K1563" s="58">
        <f>'Fashring Assumptions'!$M$5*'Fashring Assumptions'!$M$7*'Fashring Counterfactual'!E1563</f>
        <v>228.73609676824691</v>
      </c>
      <c r="L1563" s="58">
        <f t="shared" si="171"/>
        <v>228.73609676824691</v>
      </c>
    </row>
    <row r="1564" spans="1:12" x14ac:dyDescent="0.3">
      <c r="A1564" s="60">
        <v>43932</v>
      </c>
      <c r="B1564" s="15">
        <f t="shared" si="172"/>
        <v>2020</v>
      </c>
      <c r="C1564" s="15">
        <f t="shared" si="173"/>
        <v>4</v>
      </c>
      <c r="D1564" s="15">
        <f t="shared" si="174"/>
        <v>11</v>
      </c>
      <c r="E1564" s="64">
        <f t="shared" si="176"/>
        <v>3105.7775482919506</v>
      </c>
      <c r="F1564" s="15">
        <f>IF(E1563&gt;'Fashring Assumptions'!$Q$13,0,'Fashring Assumptions'!$Q$12)</f>
        <v>0</v>
      </c>
      <c r="G1564" s="15">
        <v>554</v>
      </c>
      <c r="H1564" s="15">
        <f t="shared" si="170"/>
        <v>0</v>
      </c>
      <c r="I1564" s="15">
        <f t="shared" si="175"/>
        <v>0</v>
      </c>
      <c r="J1564" s="58">
        <f>'Fashring Assumptions'!$M$7*'Fashring Counterfactual'!F1564</f>
        <v>0</v>
      </c>
      <c r="K1564" s="58">
        <f>'Fashring Assumptions'!$M$5*'Fashring Assumptions'!$M$7*'Fashring Counterfactual'!E1564</f>
        <v>194.11109676824691</v>
      </c>
      <c r="L1564" s="58">
        <f t="shared" si="171"/>
        <v>194.11109676824691</v>
      </c>
    </row>
    <row r="1565" spans="1:12" x14ac:dyDescent="0.3">
      <c r="A1565" s="60">
        <v>43933</v>
      </c>
      <c r="B1565" s="15">
        <f t="shared" si="172"/>
        <v>2020</v>
      </c>
      <c r="C1565" s="15">
        <f t="shared" si="173"/>
        <v>4</v>
      </c>
      <c r="D1565" s="15">
        <f t="shared" si="174"/>
        <v>12</v>
      </c>
      <c r="E1565" s="64">
        <f t="shared" si="176"/>
        <v>2548.7775482919506</v>
      </c>
      <c r="F1565" s="15">
        <f>IF(E1564&gt;'Fashring Assumptions'!$Q$13,0,'Fashring Assumptions'!$Q$12)</f>
        <v>0</v>
      </c>
      <c r="G1565" s="15">
        <v>557</v>
      </c>
      <c r="H1565" s="15">
        <f t="shared" ref="H1565:H1628" si="177">IF(F1565&gt;0,1,0)</f>
        <v>0</v>
      </c>
      <c r="I1565" s="15">
        <f t="shared" si="175"/>
        <v>0</v>
      </c>
      <c r="J1565" s="58">
        <f>'Fashring Assumptions'!$M$7*'Fashring Counterfactual'!F1565</f>
        <v>0</v>
      </c>
      <c r="K1565" s="58">
        <f>'Fashring Assumptions'!$M$5*'Fashring Assumptions'!$M$7*'Fashring Counterfactual'!E1565</f>
        <v>159.29859676824691</v>
      </c>
      <c r="L1565" s="58">
        <f t="shared" ref="L1565:L1628" si="178">SUM(I1565:K1565)</f>
        <v>159.29859676824691</v>
      </c>
    </row>
    <row r="1566" spans="1:12" x14ac:dyDescent="0.3">
      <c r="A1566" s="60">
        <v>43934</v>
      </c>
      <c r="B1566" s="15">
        <f t="shared" si="172"/>
        <v>2020</v>
      </c>
      <c r="C1566" s="15">
        <f t="shared" si="173"/>
        <v>4</v>
      </c>
      <c r="D1566" s="15">
        <f t="shared" si="174"/>
        <v>13</v>
      </c>
      <c r="E1566" s="64">
        <f t="shared" si="176"/>
        <v>1973.7775482919506</v>
      </c>
      <c r="F1566" s="15">
        <f>IF(E1565&gt;'Fashring Assumptions'!$Q$13,0,'Fashring Assumptions'!$Q$12)</f>
        <v>0</v>
      </c>
      <c r="G1566" s="15">
        <v>575</v>
      </c>
      <c r="H1566" s="15">
        <f t="shared" si="177"/>
        <v>0</v>
      </c>
      <c r="I1566" s="15">
        <f t="shared" si="175"/>
        <v>0</v>
      </c>
      <c r="J1566" s="58">
        <f>'Fashring Assumptions'!$M$7*'Fashring Counterfactual'!F1566</f>
        <v>0</v>
      </c>
      <c r="K1566" s="58">
        <f>'Fashring Assumptions'!$M$5*'Fashring Assumptions'!$M$7*'Fashring Counterfactual'!E1566</f>
        <v>123.36109676824691</v>
      </c>
      <c r="L1566" s="58">
        <f t="shared" si="178"/>
        <v>123.36109676824691</v>
      </c>
    </row>
    <row r="1567" spans="1:12" x14ac:dyDescent="0.3">
      <c r="A1567" s="60">
        <v>43935</v>
      </c>
      <c r="B1567" s="15">
        <f t="shared" si="172"/>
        <v>2020</v>
      </c>
      <c r="C1567" s="15">
        <f t="shared" si="173"/>
        <v>4</v>
      </c>
      <c r="D1567" s="15">
        <f t="shared" si="174"/>
        <v>14</v>
      </c>
      <c r="E1567" s="64">
        <f t="shared" si="176"/>
        <v>1451.7775482919506</v>
      </c>
      <c r="F1567" s="15">
        <f>IF(E1566&gt;'Fashring Assumptions'!$Q$13,0,'Fashring Assumptions'!$Q$12)</f>
        <v>0</v>
      </c>
      <c r="G1567" s="15">
        <v>522</v>
      </c>
      <c r="H1567" s="15">
        <f t="shared" si="177"/>
        <v>0</v>
      </c>
      <c r="I1567" s="15">
        <f t="shared" si="175"/>
        <v>0</v>
      </c>
      <c r="J1567" s="58">
        <f>'Fashring Assumptions'!$M$7*'Fashring Counterfactual'!F1567</f>
        <v>0</v>
      </c>
      <c r="K1567" s="58">
        <f>'Fashring Assumptions'!$M$5*'Fashring Assumptions'!$M$7*'Fashring Counterfactual'!E1567</f>
        <v>90.73609676824691</v>
      </c>
      <c r="L1567" s="58">
        <f t="shared" si="178"/>
        <v>90.73609676824691</v>
      </c>
    </row>
    <row r="1568" spans="1:12" x14ac:dyDescent="0.3">
      <c r="A1568" s="60">
        <v>43936</v>
      </c>
      <c r="B1568" s="15">
        <f t="shared" si="172"/>
        <v>2020</v>
      </c>
      <c r="C1568" s="15">
        <f t="shared" si="173"/>
        <v>4</v>
      </c>
      <c r="D1568" s="15">
        <f t="shared" si="174"/>
        <v>15</v>
      </c>
      <c r="E1568" s="64">
        <f t="shared" si="176"/>
        <v>879.77754829195055</v>
      </c>
      <c r="F1568" s="15">
        <f>IF(E1567&gt;'Fashring Assumptions'!$Q$13,0,'Fashring Assumptions'!$Q$12)</f>
        <v>0</v>
      </c>
      <c r="G1568" s="15">
        <v>572</v>
      </c>
      <c r="H1568" s="15">
        <f t="shared" si="177"/>
        <v>0</v>
      </c>
      <c r="I1568" s="15">
        <f t="shared" si="175"/>
        <v>0</v>
      </c>
      <c r="J1568" s="58">
        <f>'Fashring Assumptions'!$M$7*'Fashring Counterfactual'!F1568</f>
        <v>0</v>
      </c>
      <c r="K1568" s="58">
        <f>'Fashring Assumptions'!$M$5*'Fashring Assumptions'!$M$7*'Fashring Counterfactual'!E1568</f>
        <v>54.98609676824691</v>
      </c>
      <c r="L1568" s="58">
        <f t="shared" si="178"/>
        <v>54.98609676824691</v>
      </c>
    </row>
    <row r="1569" spans="1:12" x14ac:dyDescent="0.3">
      <c r="A1569" s="60">
        <v>43937</v>
      </c>
      <c r="B1569" s="15">
        <f t="shared" si="172"/>
        <v>2020</v>
      </c>
      <c r="C1569" s="15">
        <f t="shared" si="173"/>
        <v>4</v>
      </c>
      <c r="D1569" s="15">
        <f t="shared" si="174"/>
        <v>16</v>
      </c>
      <c r="E1569" s="64">
        <f t="shared" si="176"/>
        <v>4600.9275795219037</v>
      </c>
      <c r="F1569" s="15">
        <f>IF(E1568&gt;'Fashring Assumptions'!$Q$13,0,'Fashring Assumptions'!$Q$12)</f>
        <v>4292.1500312299531</v>
      </c>
      <c r="G1569" s="15">
        <v>571</v>
      </c>
      <c r="H1569" s="15">
        <f t="shared" si="177"/>
        <v>1</v>
      </c>
      <c r="I1569" s="15">
        <f t="shared" si="175"/>
        <v>1000</v>
      </c>
      <c r="J1569" s="58">
        <f>'Fashring Assumptions'!$M$7*'Fashring Counterfactual'!F1569</f>
        <v>10730.375078074883</v>
      </c>
      <c r="K1569" s="58">
        <f>'Fashring Assumptions'!$M$5*'Fashring Assumptions'!$M$7*'Fashring Counterfactual'!E1569</f>
        <v>287.55797372011898</v>
      </c>
      <c r="L1569" s="58">
        <f t="shared" si="178"/>
        <v>12017.933051795002</v>
      </c>
    </row>
    <row r="1570" spans="1:12" x14ac:dyDescent="0.3">
      <c r="A1570" s="60">
        <v>43938</v>
      </c>
      <c r="B1570" s="15">
        <f t="shared" si="172"/>
        <v>2020</v>
      </c>
      <c r="C1570" s="15">
        <f t="shared" si="173"/>
        <v>4</v>
      </c>
      <c r="D1570" s="15">
        <f t="shared" si="174"/>
        <v>17</v>
      </c>
      <c r="E1570" s="64">
        <f t="shared" si="176"/>
        <v>4050.9275795219037</v>
      </c>
      <c r="F1570" s="15">
        <f>IF(E1569&gt;'Fashring Assumptions'!$Q$13,0,'Fashring Assumptions'!$Q$12)</f>
        <v>0</v>
      </c>
      <c r="G1570" s="15">
        <v>550</v>
      </c>
      <c r="H1570" s="15">
        <f t="shared" si="177"/>
        <v>0</v>
      </c>
      <c r="I1570" s="15">
        <f t="shared" si="175"/>
        <v>0</v>
      </c>
      <c r="J1570" s="58">
        <f>'Fashring Assumptions'!$M$7*'Fashring Counterfactual'!F1570</f>
        <v>0</v>
      </c>
      <c r="K1570" s="58">
        <f>'Fashring Assumptions'!$M$5*'Fashring Assumptions'!$M$7*'Fashring Counterfactual'!E1570</f>
        <v>253.18297372011898</v>
      </c>
      <c r="L1570" s="58">
        <f t="shared" si="178"/>
        <v>253.18297372011898</v>
      </c>
    </row>
    <row r="1571" spans="1:12" x14ac:dyDescent="0.3">
      <c r="A1571" s="60">
        <v>43939</v>
      </c>
      <c r="B1571" s="15">
        <f t="shared" si="172"/>
        <v>2020</v>
      </c>
      <c r="C1571" s="15">
        <f t="shared" si="173"/>
        <v>4</v>
      </c>
      <c r="D1571" s="15">
        <f t="shared" si="174"/>
        <v>18</v>
      </c>
      <c r="E1571" s="64">
        <f t="shared" si="176"/>
        <v>3507.9275795219037</v>
      </c>
      <c r="F1571" s="15">
        <f>IF(E1570&gt;'Fashring Assumptions'!$Q$13,0,'Fashring Assumptions'!$Q$12)</f>
        <v>0</v>
      </c>
      <c r="G1571" s="15">
        <v>543</v>
      </c>
      <c r="H1571" s="15">
        <f t="shared" si="177"/>
        <v>0</v>
      </c>
      <c r="I1571" s="15">
        <f t="shared" si="175"/>
        <v>0</v>
      </c>
      <c r="J1571" s="58">
        <f>'Fashring Assumptions'!$M$7*'Fashring Counterfactual'!F1571</f>
        <v>0</v>
      </c>
      <c r="K1571" s="58">
        <f>'Fashring Assumptions'!$M$5*'Fashring Assumptions'!$M$7*'Fashring Counterfactual'!E1571</f>
        <v>219.24547372011898</v>
      </c>
      <c r="L1571" s="58">
        <f t="shared" si="178"/>
        <v>219.24547372011898</v>
      </c>
    </row>
    <row r="1572" spans="1:12" x14ac:dyDescent="0.3">
      <c r="A1572" s="60">
        <v>43940</v>
      </c>
      <c r="B1572" s="15">
        <f t="shared" si="172"/>
        <v>2020</v>
      </c>
      <c r="C1572" s="15">
        <f t="shared" si="173"/>
        <v>4</v>
      </c>
      <c r="D1572" s="15">
        <f t="shared" si="174"/>
        <v>19</v>
      </c>
      <c r="E1572" s="64">
        <f t="shared" si="176"/>
        <v>2925.9275795219037</v>
      </c>
      <c r="F1572" s="15">
        <f>IF(E1571&gt;'Fashring Assumptions'!$Q$13,0,'Fashring Assumptions'!$Q$12)</f>
        <v>0</v>
      </c>
      <c r="G1572" s="15">
        <v>582</v>
      </c>
      <c r="H1572" s="15">
        <f t="shared" si="177"/>
        <v>0</v>
      </c>
      <c r="I1572" s="15">
        <f t="shared" si="175"/>
        <v>0</v>
      </c>
      <c r="J1572" s="58">
        <f>'Fashring Assumptions'!$M$7*'Fashring Counterfactual'!F1572</f>
        <v>0</v>
      </c>
      <c r="K1572" s="58">
        <f>'Fashring Assumptions'!$M$5*'Fashring Assumptions'!$M$7*'Fashring Counterfactual'!E1572</f>
        <v>182.87047372011898</v>
      </c>
      <c r="L1572" s="58">
        <f t="shared" si="178"/>
        <v>182.87047372011898</v>
      </c>
    </row>
    <row r="1573" spans="1:12" x14ac:dyDescent="0.3">
      <c r="A1573" s="60">
        <v>43941</v>
      </c>
      <c r="B1573" s="15">
        <f t="shared" si="172"/>
        <v>2020</v>
      </c>
      <c r="C1573" s="15">
        <f t="shared" si="173"/>
        <v>4</v>
      </c>
      <c r="D1573" s="15">
        <f t="shared" si="174"/>
        <v>20</v>
      </c>
      <c r="E1573" s="64">
        <f t="shared" si="176"/>
        <v>2383.9275795219037</v>
      </c>
      <c r="F1573" s="15">
        <f>IF(E1572&gt;'Fashring Assumptions'!$Q$13,0,'Fashring Assumptions'!$Q$12)</f>
        <v>0</v>
      </c>
      <c r="G1573" s="15">
        <v>542</v>
      </c>
      <c r="H1573" s="15">
        <f t="shared" si="177"/>
        <v>0</v>
      </c>
      <c r="I1573" s="15">
        <f t="shared" si="175"/>
        <v>0</v>
      </c>
      <c r="J1573" s="58">
        <f>'Fashring Assumptions'!$M$7*'Fashring Counterfactual'!F1573</f>
        <v>0</v>
      </c>
      <c r="K1573" s="58">
        <f>'Fashring Assumptions'!$M$5*'Fashring Assumptions'!$M$7*'Fashring Counterfactual'!E1573</f>
        <v>148.99547372011898</v>
      </c>
      <c r="L1573" s="58">
        <f t="shared" si="178"/>
        <v>148.99547372011898</v>
      </c>
    </row>
    <row r="1574" spans="1:12" x14ac:dyDescent="0.3">
      <c r="A1574" s="60">
        <v>43942</v>
      </c>
      <c r="B1574" s="15">
        <f t="shared" si="172"/>
        <v>2020</v>
      </c>
      <c r="C1574" s="15">
        <f t="shared" si="173"/>
        <v>4</v>
      </c>
      <c r="D1574" s="15">
        <f t="shared" si="174"/>
        <v>21</v>
      </c>
      <c r="E1574" s="64">
        <f t="shared" si="176"/>
        <v>1753.9275795219037</v>
      </c>
      <c r="F1574" s="15">
        <f>IF(E1573&gt;'Fashring Assumptions'!$Q$13,0,'Fashring Assumptions'!$Q$12)</f>
        <v>0</v>
      </c>
      <c r="G1574" s="15">
        <v>630</v>
      </c>
      <c r="H1574" s="15">
        <f t="shared" si="177"/>
        <v>0</v>
      </c>
      <c r="I1574" s="15">
        <f t="shared" si="175"/>
        <v>0</v>
      </c>
      <c r="J1574" s="58">
        <f>'Fashring Assumptions'!$M$7*'Fashring Counterfactual'!F1574</f>
        <v>0</v>
      </c>
      <c r="K1574" s="58">
        <f>'Fashring Assumptions'!$M$5*'Fashring Assumptions'!$M$7*'Fashring Counterfactual'!E1574</f>
        <v>109.62047372011898</v>
      </c>
      <c r="L1574" s="58">
        <f t="shared" si="178"/>
        <v>109.62047372011898</v>
      </c>
    </row>
    <row r="1575" spans="1:12" x14ac:dyDescent="0.3">
      <c r="A1575" s="60">
        <v>43943</v>
      </c>
      <c r="B1575" s="15">
        <f t="shared" si="172"/>
        <v>2020</v>
      </c>
      <c r="C1575" s="15">
        <f t="shared" si="173"/>
        <v>4</v>
      </c>
      <c r="D1575" s="15">
        <f t="shared" si="174"/>
        <v>22</v>
      </c>
      <c r="E1575" s="64">
        <f t="shared" si="176"/>
        <v>1277.9275795219037</v>
      </c>
      <c r="F1575" s="15">
        <f>IF(E1574&gt;'Fashring Assumptions'!$Q$13,0,'Fashring Assumptions'!$Q$12)</f>
        <v>0</v>
      </c>
      <c r="G1575" s="15">
        <v>476</v>
      </c>
      <c r="H1575" s="15">
        <f t="shared" si="177"/>
        <v>0</v>
      </c>
      <c r="I1575" s="15">
        <f t="shared" si="175"/>
        <v>0</v>
      </c>
      <c r="J1575" s="58">
        <f>'Fashring Assumptions'!$M$7*'Fashring Counterfactual'!F1575</f>
        <v>0</v>
      </c>
      <c r="K1575" s="58">
        <f>'Fashring Assumptions'!$M$5*'Fashring Assumptions'!$M$7*'Fashring Counterfactual'!E1575</f>
        <v>79.87047372011898</v>
      </c>
      <c r="L1575" s="58">
        <f t="shared" si="178"/>
        <v>79.87047372011898</v>
      </c>
    </row>
    <row r="1576" spans="1:12" x14ac:dyDescent="0.3">
      <c r="A1576" s="60">
        <v>43944</v>
      </c>
      <c r="B1576" s="15">
        <f t="shared" si="172"/>
        <v>2020</v>
      </c>
      <c r="C1576" s="15">
        <f t="shared" si="173"/>
        <v>4</v>
      </c>
      <c r="D1576" s="15">
        <f t="shared" si="174"/>
        <v>23</v>
      </c>
      <c r="E1576" s="64">
        <f t="shared" si="176"/>
        <v>5047.0776107518568</v>
      </c>
      <c r="F1576" s="15">
        <f>IF(E1575&gt;'Fashring Assumptions'!$Q$13,0,'Fashring Assumptions'!$Q$12)</f>
        <v>4292.1500312299531</v>
      </c>
      <c r="G1576" s="15">
        <v>523</v>
      </c>
      <c r="H1576" s="15">
        <f t="shared" si="177"/>
        <v>1</v>
      </c>
      <c r="I1576" s="15">
        <f t="shared" si="175"/>
        <v>1000</v>
      </c>
      <c r="J1576" s="58">
        <f>'Fashring Assumptions'!$M$7*'Fashring Counterfactual'!F1576</f>
        <v>10730.375078074883</v>
      </c>
      <c r="K1576" s="58">
        <f>'Fashring Assumptions'!$M$5*'Fashring Assumptions'!$M$7*'Fashring Counterfactual'!E1576</f>
        <v>315.44235067199105</v>
      </c>
      <c r="L1576" s="58">
        <f t="shared" si="178"/>
        <v>12045.817428746874</v>
      </c>
    </row>
    <row r="1577" spans="1:12" x14ac:dyDescent="0.3">
      <c r="A1577" s="60">
        <v>43945</v>
      </c>
      <c r="B1577" s="15">
        <f t="shared" si="172"/>
        <v>2020</v>
      </c>
      <c r="C1577" s="15">
        <f t="shared" si="173"/>
        <v>4</v>
      </c>
      <c r="D1577" s="15">
        <f t="shared" si="174"/>
        <v>24</v>
      </c>
      <c r="E1577" s="64">
        <f t="shared" si="176"/>
        <v>4434.0776107518568</v>
      </c>
      <c r="F1577" s="15">
        <f>IF(E1576&gt;'Fashring Assumptions'!$Q$13,0,'Fashring Assumptions'!$Q$12)</f>
        <v>0</v>
      </c>
      <c r="G1577" s="15">
        <v>613</v>
      </c>
      <c r="H1577" s="15">
        <f t="shared" si="177"/>
        <v>0</v>
      </c>
      <c r="I1577" s="15">
        <f t="shared" si="175"/>
        <v>0</v>
      </c>
      <c r="J1577" s="58">
        <f>'Fashring Assumptions'!$M$7*'Fashring Counterfactual'!F1577</f>
        <v>0</v>
      </c>
      <c r="K1577" s="58">
        <f>'Fashring Assumptions'!$M$5*'Fashring Assumptions'!$M$7*'Fashring Counterfactual'!E1577</f>
        <v>277.12985067199105</v>
      </c>
      <c r="L1577" s="58">
        <f t="shared" si="178"/>
        <v>277.12985067199105</v>
      </c>
    </row>
    <row r="1578" spans="1:12" x14ac:dyDescent="0.3">
      <c r="A1578" s="60">
        <v>43946</v>
      </c>
      <c r="B1578" s="15">
        <f t="shared" si="172"/>
        <v>2020</v>
      </c>
      <c r="C1578" s="15">
        <f t="shared" si="173"/>
        <v>4</v>
      </c>
      <c r="D1578" s="15">
        <f t="shared" si="174"/>
        <v>25</v>
      </c>
      <c r="E1578" s="64">
        <f t="shared" si="176"/>
        <v>3924.0776107518568</v>
      </c>
      <c r="F1578" s="15">
        <f>IF(E1577&gt;'Fashring Assumptions'!$Q$13,0,'Fashring Assumptions'!$Q$12)</f>
        <v>0</v>
      </c>
      <c r="G1578" s="15">
        <v>510</v>
      </c>
      <c r="H1578" s="15">
        <f t="shared" si="177"/>
        <v>0</v>
      </c>
      <c r="I1578" s="15">
        <f t="shared" si="175"/>
        <v>0</v>
      </c>
      <c r="J1578" s="58">
        <f>'Fashring Assumptions'!$M$7*'Fashring Counterfactual'!F1578</f>
        <v>0</v>
      </c>
      <c r="K1578" s="58">
        <f>'Fashring Assumptions'!$M$5*'Fashring Assumptions'!$M$7*'Fashring Counterfactual'!E1578</f>
        <v>245.25485067199105</v>
      </c>
      <c r="L1578" s="58">
        <f t="shared" si="178"/>
        <v>245.25485067199105</v>
      </c>
    </row>
    <row r="1579" spans="1:12" x14ac:dyDescent="0.3">
      <c r="A1579" s="60">
        <v>43947</v>
      </c>
      <c r="B1579" s="15">
        <f t="shared" si="172"/>
        <v>2020</v>
      </c>
      <c r="C1579" s="15">
        <f t="shared" si="173"/>
        <v>4</v>
      </c>
      <c r="D1579" s="15">
        <f t="shared" si="174"/>
        <v>26</v>
      </c>
      <c r="E1579" s="64">
        <f t="shared" si="176"/>
        <v>3293.0776107518568</v>
      </c>
      <c r="F1579" s="15">
        <f>IF(E1578&gt;'Fashring Assumptions'!$Q$13,0,'Fashring Assumptions'!$Q$12)</f>
        <v>0</v>
      </c>
      <c r="G1579" s="15">
        <v>631</v>
      </c>
      <c r="H1579" s="15">
        <f t="shared" si="177"/>
        <v>0</v>
      </c>
      <c r="I1579" s="15">
        <f t="shared" si="175"/>
        <v>0</v>
      </c>
      <c r="J1579" s="58">
        <f>'Fashring Assumptions'!$M$7*'Fashring Counterfactual'!F1579</f>
        <v>0</v>
      </c>
      <c r="K1579" s="58">
        <f>'Fashring Assumptions'!$M$5*'Fashring Assumptions'!$M$7*'Fashring Counterfactual'!E1579</f>
        <v>205.81735067199105</v>
      </c>
      <c r="L1579" s="58">
        <f t="shared" si="178"/>
        <v>205.81735067199105</v>
      </c>
    </row>
    <row r="1580" spans="1:12" x14ac:dyDescent="0.3">
      <c r="A1580" s="60">
        <v>43948</v>
      </c>
      <c r="B1580" s="15">
        <f t="shared" si="172"/>
        <v>2020</v>
      </c>
      <c r="C1580" s="15">
        <f t="shared" si="173"/>
        <v>4</v>
      </c>
      <c r="D1580" s="15">
        <f t="shared" si="174"/>
        <v>27</v>
      </c>
      <c r="E1580" s="64">
        <f t="shared" si="176"/>
        <v>2707.0776107518568</v>
      </c>
      <c r="F1580" s="15">
        <f>IF(E1579&gt;'Fashring Assumptions'!$Q$13,0,'Fashring Assumptions'!$Q$12)</f>
        <v>0</v>
      </c>
      <c r="G1580" s="15">
        <v>586</v>
      </c>
      <c r="H1580" s="15">
        <f t="shared" si="177"/>
        <v>0</v>
      </c>
      <c r="I1580" s="15">
        <f t="shared" si="175"/>
        <v>0</v>
      </c>
      <c r="J1580" s="58">
        <f>'Fashring Assumptions'!$M$7*'Fashring Counterfactual'!F1580</f>
        <v>0</v>
      </c>
      <c r="K1580" s="58">
        <f>'Fashring Assumptions'!$M$5*'Fashring Assumptions'!$M$7*'Fashring Counterfactual'!E1580</f>
        <v>169.19235067199105</v>
      </c>
      <c r="L1580" s="58">
        <f t="shared" si="178"/>
        <v>169.19235067199105</v>
      </c>
    </row>
    <row r="1581" spans="1:12" x14ac:dyDescent="0.3">
      <c r="A1581" s="60">
        <v>43949</v>
      </c>
      <c r="B1581" s="15">
        <f t="shared" si="172"/>
        <v>2020</v>
      </c>
      <c r="C1581" s="15">
        <f t="shared" si="173"/>
        <v>4</v>
      </c>
      <c r="D1581" s="15">
        <f t="shared" si="174"/>
        <v>28</v>
      </c>
      <c r="E1581" s="64">
        <f t="shared" si="176"/>
        <v>2097.0776107518568</v>
      </c>
      <c r="F1581" s="15">
        <f>IF(E1580&gt;'Fashring Assumptions'!$Q$13,0,'Fashring Assumptions'!$Q$12)</f>
        <v>0</v>
      </c>
      <c r="G1581" s="15">
        <v>610</v>
      </c>
      <c r="H1581" s="15">
        <f t="shared" si="177"/>
        <v>0</v>
      </c>
      <c r="I1581" s="15">
        <f t="shared" si="175"/>
        <v>0</v>
      </c>
      <c r="J1581" s="58">
        <f>'Fashring Assumptions'!$M$7*'Fashring Counterfactual'!F1581</f>
        <v>0</v>
      </c>
      <c r="K1581" s="58">
        <f>'Fashring Assumptions'!$M$5*'Fashring Assumptions'!$M$7*'Fashring Counterfactual'!E1581</f>
        <v>131.06735067199105</v>
      </c>
      <c r="L1581" s="58">
        <f t="shared" si="178"/>
        <v>131.06735067199105</v>
      </c>
    </row>
    <row r="1582" spans="1:12" x14ac:dyDescent="0.3">
      <c r="A1582" s="60">
        <v>43950</v>
      </c>
      <c r="B1582" s="15">
        <f t="shared" si="172"/>
        <v>2020</v>
      </c>
      <c r="C1582" s="15">
        <f t="shared" si="173"/>
        <v>4</v>
      </c>
      <c r="D1582" s="15">
        <f t="shared" si="174"/>
        <v>29</v>
      </c>
      <c r="E1582" s="64">
        <f t="shared" si="176"/>
        <v>1534.0776107518568</v>
      </c>
      <c r="F1582" s="15">
        <f>IF(E1581&gt;'Fashring Assumptions'!$Q$13,0,'Fashring Assumptions'!$Q$12)</f>
        <v>0</v>
      </c>
      <c r="G1582" s="15">
        <v>563</v>
      </c>
      <c r="H1582" s="15">
        <f t="shared" si="177"/>
        <v>0</v>
      </c>
      <c r="I1582" s="15">
        <f t="shared" si="175"/>
        <v>0</v>
      </c>
      <c r="J1582" s="58">
        <f>'Fashring Assumptions'!$M$7*'Fashring Counterfactual'!F1582</f>
        <v>0</v>
      </c>
      <c r="K1582" s="58">
        <f>'Fashring Assumptions'!$M$5*'Fashring Assumptions'!$M$7*'Fashring Counterfactual'!E1582</f>
        <v>95.879850671991051</v>
      </c>
      <c r="L1582" s="58">
        <f t="shared" si="178"/>
        <v>95.879850671991051</v>
      </c>
    </row>
    <row r="1583" spans="1:12" x14ac:dyDescent="0.3">
      <c r="A1583" s="60">
        <v>43951</v>
      </c>
      <c r="B1583" s="15">
        <f t="shared" si="172"/>
        <v>2020</v>
      </c>
      <c r="C1583" s="15">
        <f t="shared" si="173"/>
        <v>4</v>
      </c>
      <c r="D1583" s="15">
        <f t="shared" si="174"/>
        <v>30</v>
      </c>
      <c r="E1583" s="64">
        <f t="shared" si="176"/>
        <v>960.07761075185681</v>
      </c>
      <c r="F1583" s="15">
        <f>IF(E1582&gt;'Fashring Assumptions'!$Q$13,0,'Fashring Assumptions'!$Q$12)</f>
        <v>0</v>
      </c>
      <c r="G1583" s="15">
        <v>574</v>
      </c>
      <c r="H1583" s="15">
        <f t="shared" si="177"/>
        <v>0</v>
      </c>
      <c r="I1583" s="15">
        <f t="shared" si="175"/>
        <v>0</v>
      </c>
      <c r="J1583" s="58">
        <f>'Fashring Assumptions'!$M$7*'Fashring Counterfactual'!F1583</f>
        <v>0</v>
      </c>
      <c r="K1583" s="58">
        <f>'Fashring Assumptions'!$M$5*'Fashring Assumptions'!$M$7*'Fashring Counterfactual'!E1583</f>
        <v>60.004850671991051</v>
      </c>
      <c r="L1583" s="58">
        <f t="shared" si="178"/>
        <v>60.004850671991051</v>
      </c>
    </row>
    <row r="1584" spans="1:12" x14ac:dyDescent="0.3">
      <c r="A1584" s="60">
        <v>43952</v>
      </c>
      <c r="B1584" s="15">
        <f t="shared" si="172"/>
        <v>2020</v>
      </c>
      <c r="C1584" s="15">
        <f t="shared" si="173"/>
        <v>5</v>
      </c>
      <c r="D1584" s="15">
        <f t="shared" si="174"/>
        <v>1</v>
      </c>
      <c r="E1584" s="64">
        <f t="shared" si="176"/>
        <v>4685.2276419818099</v>
      </c>
      <c r="F1584" s="15">
        <f>IF(E1583&gt;'Fashring Assumptions'!$Q$13,0,'Fashring Assumptions'!$Q$12)</f>
        <v>4292.1500312299531</v>
      </c>
      <c r="G1584" s="15">
        <v>567</v>
      </c>
      <c r="H1584" s="15">
        <f t="shared" si="177"/>
        <v>1</v>
      </c>
      <c r="I1584" s="15">
        <f t="shared" si="175"/>
        <v>1000</v>
      </c>
      <c r="J1584" s="58">
        <f>'Fashring Assumptions'!$M$7*'Fashring Counterfactual'!F1584</f>
        <v>10730.375078074883</v>
      </c>
      <c r="K1584" s="58">
        <f>'Fashring Assumptions'!$M$5*'Fashring Assumptions'!$M$7*'Fashring Counterfactual'!E1584</f>
        <v>292.82672762386312</v>
      </c>
      <c r="L1584" s="58">
        <f t="shared" si="178"/>
        <v>12023.201805698747</v>
      </c>
    </row>
    <row r="1585" spans="1:12" x14ac:dyDescent="0.3">
      <c r="A1585" s="60">
        <v>43953</v>
      </c>
      <c r="B1585" s="15">
        <f t="shared" si="172"/>
        <v>2020</v>
      </c>
      <c r="C1585" s="15">
        <f t="shared" si="173"/>
        <v>5</v>
      </c>
      <c r="D1585" s="15">
        <f t="shared" si="174"/>
        <v>2</v>
      </c>
      <c r="E1585" s="64">
        <f t="shared" si="176"/>
        <v>4116.2276419818099</v>
      </c>
      <c r="F1585" s="15">
        <f>IF(E1584&gt;'Fashring Assumptions'!$Q$13,0,'Fashring Assumptions'!$Q$12)</f>
        <v>0</v>
      </c>
      <c r="G1585" s="15">
        <v>569</v>
      </c>
      <c r="H1585" s="15">
        <f t="shared" si="177"/>
        <v>0</v>
      </c>
      <c r="I1585" s="15">
        <f t="shared" si="175"/>
        <v>0</v>
      </c>
      <c r="J1585" s="58">
        <f>'Fashring Assumptions'!$M$7*'Fashring Counterfactual'!F1585</f>
        <v>0</v>
      </c>
      <c r="K1585" s="58">
        <f>'Fashring Assumptions'!$M$5*'Fashring Assumptions'!$M$7*'Fashring Counterfactual'!E1585</f>
        <v>257.26422762386312</v>
      </c>
      <c r="L1585" s="58">
        <f t="shared" si="178"/>
        <v>257.26422762386312</v>
      </c>
    </row>
    <row r="1586" spans="1:12" x14ac:dyDescent="0.3">
      <c r="A1586" s="60">
        <v>43954</v>
      </c>
      <c r="B1586" s="15">
        <f t="shared" si="172"/>
        <v>2020</v>
      </c>
      <c r="C1586" s="15">
        <f t="shared" si="173"/>
        <v>5</v>
      </c>
      <c r="D1586" s="15">
        <f t="shared" si="174"/>
        <v>3</v>
      </c>
      <c r="E1586" s="64">
        <f t="shared" si="176"/>
        <v>3565.2276419818099</v>
      </c>
      <c r="F1586" s="15">
        <f>IF(E1585&gt;'Fashring Assumptions'!$Q$13,0,'Fashring Assumptions'!$Q$12)</f>
        <v>0</v>
      </c>
      <c r="G1586" s="15">
        <v>551</v>
      </c>
      <c r="H1586" s="15">
        <f t="shared" si="177"/>
        <v>0</v>
      </c>
      <c r="I1586" s="15">
        <f t="shared" si="175"/>
        <v>0</v>
      </c>
      <c r="J1586" s="58">
        <f>'Fashring Assumptions'!$M$7*'Fashring Counterfactual'!F1586</f>
        <v>0</v>
      </c>
      <c r="K1586" s="58">
        <f>'Fashring Assumptions'!$M$5*'Fashring Assumptions'!$M$7*'Fashring Counterfactual'!E1586</f>
        <v>222.82672762386312</v>
      </c>
      <c r="L1586" s="58">
        <f t="shared" si="178"/>
        <v>222.82672762386312</v>
      </c>
    </row>
    <row r="1587" spans="1:12" x14ac:dyDescent="0.3">
      <c r="A1587" s="60">
        <v>43955</v>
      </c>
      <c r="B1587" s="15">
        <f t="shared" si="172"/>
        <v>2020</v>
      </c>
      <c r="C1587" s="15">
        <f t="shared" si="173"/>
        <v>5</v>
      </c>
      <c r="D1587" s="15">
        <f t="shared" si="174"/>
        <v>4</v>
      </c>
      <c r="E1587" s="64">
        <f t="shared" si="176"/>
        <v>3009.2276419818099</v>
      </c>
      <c r="F1587" s="15">
        <f>IF(E1586&gt;'Fashring Assumptions'!$Q$13,0,'Fashring Assumptions'!$Q$12)</f>
        <v>0</v>
      </c>
      <c r="G1587" s="15">
        <v>556</v>
      </c>
      <c r="H1587" s="15">
        <f t="shared" si="177"/>
        <v>0</v>
      </c>
      <c r="I1587" s="15">
        <f t="shared" si="175"/>
        <v>0</v>
      </c>
      <c r="J1587" s="58">
        <f>'Fashring Assumptions'!$M$7*'Fashring Counterfactual'!F1587</f>
        <v>0</v>
      </c>
      <c r="K1587" s="58">
        <f>'Fashring Assumptions'!$M$5*'Fashring Assumptions'!$M$7*'Fashring Counterfactual'!E1587</f>
        <v>188.07672762386312</v>
      </c>
      <c r="L1587" s="58">
        <f t="shared" si="178"/>
        <v>188.07672762386312</v>
      </c>
    </row>
    <row r="1588" spans="1:12" x14ac:dyDescent="0.3">
      <c r="A1588" s="60">
        <v>43956</v>
      </c>
      <c r="B1588" s="15">
        <f t="shared" si="172"/>
        <v>2020</v>
      </c>
      <c r="C1588" s="15">
        <f t="shared" si="173"/>
        <v>5</v>
      </c>
      <c r="D1588" s="15">
        <f t="shared" si="174"/>
        <v>5</v>
      </c>
      <c r="E1588" s="64">
        <f t="shared" si="176"/>
        <v>2389.2276419818099</v>
      </c>
      <c r="F1588" s="15">
        <f>IF(E1587&gt;'Fashring Assumptions'!$Q$13,0,'Fashring Assumptions'!$Q$12)</f>
        <v>0</v>
      </c>
      <c r="G1588" s="15">
        <v>620</v>
      </c>
      <c r="H1588" s="15">
        <f t="shared" si="177"/>
        <v>0</v>
      </c>
      <c r="I1588" s="15">
        <f t="shared" si="175"/>
        <v>0</v>
      </c>
      <c r="J1588" s="58">
        <f>'Fashring Assumptions'!$M$7*'Fashring Counterfactual'!F1588</f>
        <v>0</v>
      </c>
      <c r="K1588" s="58">
        <f>'Fashring Assumptions'!$M$5*'Fashring Assumptions'!$M$7*'Fashring Counterfactual'!E1588</f>
        <v>149.32672762386312</v>
      </c>
      <c r="L1588" s="58">
        <f t="shared" si="178"/>
        <v>149.32672762386312</v>
      </c>
    </row>
    <row r="1589" spans="1:12" x14ac:dyDescent="0.3">
      <c r="A1589" s="60">
        <v>43957</v>
      </c>
      <c r="B1589" s="15">
        <f t="shared" si="172"/>
        <v>2020</v>
      </c>
      <c r="C1589" s="15">
        <f t="shared" si="173"/>
        <v>5</v>
      </c>
      <c r="D1589" s="15">
        <f t="shared" si="174"/>
        <v>6</v>
      </c>
      <c r="E1589" s="64">
        <f t="shared" si="176"/>
        <v>1802.2276419818099</v>
      </c>
      <c r="F1589" s="15">
        <f>IF(E1588&gt;'Fashring Assumptions'!$Q$13,0,'Fashring Assumptions'!$Q$12)</f>
        <v>0</v>
      </c>
      <c r="G1589" s="15">
        <v>587</v>
      </c>
      <c r="H1589" s="15">
        <f t="shared" si="177"/>
        <v>0</v>
      </c>
      <c r="I1589" s="15">
        <f t="shared" si="175"/>
        <v>0</v>
      </c>
      <c r="J1589" s="58">
        <f>'Fashring Assumptions'!$M$7*'Fashring Counterfactual'!F1589</f>
        <v>0</v>
      </c>
      <c r="K1589" s="58">
        <f>'Fashring Assumptions'!$M$5*'Fashring Assumptions'!$M$7*'Fashring Counterfactual'!E1589</f>
        <v>112.63922762386312</v>
      </c>
      <c r="L1589" s="58">
        <f t="shared" si="178"/>
        <v>112.63922762386312</v>
      </c>
    </row>
    <row r="1590" spans="1:12" x14ac:dyDescent="0.3">
      <c r="A1590" s="60">
        <v>43958</v>
      </c>
      <c r="B1590" s="15">
        <f t="shared" si="172"/>
        <v>2020</v>
      </c>
      <c r="C1590" s="15">
        <f t="shared" si="173"/>
        <v>5</v>
      </c>
      <c r="D1590" s="15">
        <f t="shared" si="174"/>
        <v>7</v>
      </c>
      <c r="E1590" s="64">
        <f t="shared" si="176"/>
        <v>1266.2276419818099</v>
      </c>
      <c r="F1590" s="15">
        <f>IF(E1589&gt;'Fashring Assumptions'!$Q$13,0,'Fashring Assumptions'!$Q$12)</f>
        <v>0</v>
      </c>
      <c r="G1590" s="15">
        <v>536</v>
      </c>
      <c r="H1590" s="15">
        <f t="shared" si="177"/>
        <v>0</v>
      </c>
      <c r="I1590" s="15">
        <f t="shared" si="175"/>
        <v>0</v>
      </c>
      <c r="J1590" s="58">
        <f>'Fashring Assumptions'!$M$7*'Fashring Counterfactual'!F1590</f>
        <v>0</v>
      </c>
      <c r="K1590" s="58">
        <f>'Fashring Assumptions'!$M$5*'Fashring Assumptions'!$M$7*'Fashring Counterfactual'!E1590</f>
        <v>79.139227623863121</v>
      </c>
      <c r="L1590" s="58">
        <f t="shared" si="178"/>
        <v>79.139227623863121</v>
      </c>
    </row>
    <row r="1591" spans="1:12" x14ac:dyDescent="0.3">
      <c r="A1591" s="60">
        <v>43959</v>
      </c>
      <c r="B1591" s="15">
        <f t="shared" si="172"/>
        <v>2020</v>
      </c>
      <c r="C1591" s="15">
        <f t="shared" si="173"/>
        <v>5</v>
      </c>
      <c r="D1591" s="15">
        <f t="shared" si="174"/>
        <v>8</v>
      </c>
      <c r="E1591" s="64">
        <f t="shared" si="176"/>
        <v>5048.3776732117631</v>
      </c>
      <c r="F1591" s="15">
        <f>IF(E1590&gt;'Fashring Assumptions'!$Q$13,0,'Fashring Assumptions'!$Q$12)</f>
        <v>4292.1500312299531</v>
      </c>
      <c r="G1591" s="15">
        <v>510</v>
      </c>
      <c r="H1591" s="15">
        <f t="shared" si="177"/>
        <v>1</v>
      </c>
      <c r="I1591" s="15">
        <f t="shared" si="175"/>
        <v>1000</v>
      </c>
      <c r="J1591" s="58">
        <f>'Fashring Assumptions'!$M$7*'Fashring Counterfactual'!F1591</f>
        <v>10730.375078074883</v>
      </c>
      <c r="K1591" s="58">
        <f>'Fashring Assumptions'!$M$5*'Fashring Assumptions'!$M$7*'Fashring Counterfactual'!E1591</f>
        <v>315.52360457573519</v>
      </c>
      <c r="L1591" s="58">
        <f t="shared" si="178"/>
        <v>12045.898682650619</v>
      </c>
    </row>
    <row r="1592" spans="1:12" x14ac:dyDescent="0.3">
      <c r="A1592" s="60">
        <v>43960</v>
      </c>
      <c r="B1592" s="15">
        <f t="shared" si="172"/>
        <v>2020</v>
      </c>
      <c r="C1592" s="15">
        <f t="shared" si="173"/>
        <v>5</v>
      </c>
      <c r="D1592" s="15">
        <f t="shared" si="174"/>
        <v>9</v>
      </c>
      <c r="E1592" s="64">
        <f t="shared" si="176"/>
        <v>4497.3776732117631</v>
      </c>
      <c r="F1592" s="15">
        <f>IF(E1591&gt;'Fashring Assumptions'!$Q$13,0,'Fashring Assumptions'!$Q$12)</f>
        <v>0</v>
      </c>
      <c r="G1592" s="15">
        <v>551</v>
      </c>
      <c r="H1592" s="15">
        <f t="shared" si="177"/>
        <v>0</v>
      </c>
      <c r="I1592" s="15">
        <f t="shared" si="175"/>
        <v>0</v>
      </c>
      <c r="J1592" s="58">
        <f>'Fashring Assumptions'!$M$7*'Fashring Counterfactual'!F1592</f>
        <v>0</v>
      </c>
      <c r="K1592" s="58">
        <f>'Fashring Assumptions'!$M$5*'Fashring Assumptions'!$M$7*'Fashring Counterfactual'!E1592</f>
        <v>281.08610457573519</v>
      </c>
      <c r="L1592" s="58">
        <f t="shared" si="178"/>
        <v>281.08610457573519</v>
      </c>
    </row>
    <row r="1593" spans="1:12" x14ac:dyDescent="0.3">
      <c r="A1593" s="60">
        <v>43961</v>
      </c>
      <c r="B1593" s="15">
        <f t="shared" si="172"/>
        <v>2020</v>
      </c>
      <c r="C1593" s="15">
        <f t="shared" si="173"/>
        <v>5</v>
      </c>
      <c r="D1593" s="15">
        <f t="shared" si="174"/>
        <v>10</v>
      </c>
      <c r="E1593" s="64">
        <f t="shared" si="176"/>
        <v>3887.3776732117631</v>
      </c>
      <c r="F1593" s="15">
        <f>IF(E1592&gt;'Fashring Assumptions'!$Q$13,0,'Fashring Assumptions'!$Q$12)</f>
        <v>0</v>
      </c>
      <c r="G1593" s="15">
        <v>610</v>
      </c>
      <c r="H1593" s="15">
        <f t="shared" si="177"/>
        <v>0</v>
      </c>
      <c r="I1593" s="15">
        <f t="shared" si="175"/>
        <v>0</v>
      </c>
      <c r="J1593" s="58">
        <f>'Fashring Assumptions'!$M$7*'Fashring Counterfactual'!F1593</f>
        <v>0</v>
      </c>
      <c r="K1593" s="58">
        <f>'Fashring Assumptions'!$M$5*'Fashring Assumptions'!$M$7*'Fashring Counterfactual'!E1593</f>
        <v>242.96110457573519</v>
      </c>
      <c r="L1593" s="58">
        <f t="shared" si="178"/>
        <v>242.96110457573519</v>
      </c>
    </row>
    <row r="1594" spans="1:12" x14ac:dyDescent="0.3">
      <c r="A1594" s="60">
        <v>43962</v>
      </c>
      <c r="B1594" s="15">
        <f t="shared" si="172"/>
        <v>2020</v>
      </c>
      <c r="C1594" s="15">
        <f t="shared" si="173"/>
        <v>5</v>
      </c>
      <c r="D1594" s="15">
        <f t="shared" si="174"/>
        <v>11</v>
      </c>
      <c r="E1594" s="64">
        <f t="shared" si="176"/>
        <v>3337.3776732117631</v>
      </c>
      <c r="F1594" s="15">
        <f>IF(E1593&gt;'Fashring Assumptions'!$Q$13,0,'Fashring Assumptions'!$Q$12)</f>
        <v>0</v>
      </c>
      <c r="G1594" s="15">
        <v>550</v>
      </c>
      <c r="H1594" s="15">
        <f t="shared" si="177"/>
        <v>0</v>
      </c>
      <c r="I1594" s="15">
        <f t="shared" si="175"/>
        <v>0</v>
      </c>
      <c r="J1594" s="58">
        <f>'Fashring Assumptions'!$M$7*'Fashring Counterfactual'!F1594</f>
        <v>0</v>
      </c>
      <c r="K1594" s="58">
        <f>'Fashring Assumptions'!$M$5*'Fashring Assumptions'!$M$7*'Fashring Counterfactual'!E1594</f>
        <v>208.58610457573519</v>
      </c>
      <c r="L1594" s="58">
        <f t="shared" si="178"/>
        <v>208.58610457573519</v>
      </c>
    </row>
    <row r="1595" spans="1:12" x14ac:dyDescent="0.3">
      <c r="A1595" s="60">
        <v>43963</v>
      </c>
      <c r="B1595" s="15">
        <f t="shared" si="172"/>
        <v>2020</v>
      </c>
      <c r="C1595" s="15">
        <f t="shared" si="173"/>
        <v>5</v>
      </c>
      <c r="D1595" s="15">
        <f t="shared" si="174"/>
        <v>12</v>
      </c>
      <c r="E1595" s="64">
        <f t="shared" si="176"/>
        <v>2745.3776732117631</v>
      </c>
      <c r="F1595" s="15">
        <f>IF(E1594&gt;'Fashring Assumptions'!$Q$13,0,'Fashring Assumptions'!$Q$12)</f>
        <v>0</v>
      </c>
      <c r="G1595" s="15">
        <v>592</v>
      </c>
      <c r="H1595" s="15">
        <f t="shared" si="177"/>
        <v>0</v>
      </c>
      <c r="I1595" s="15">
        <f t="shared" si="175"/>
        <v>0</v>
      </c>
      <c r="J1595" s="58">
        <f>'Fashring Assumptions'!$M$7*'Fashring Counterfactual'!F1595</f>
        <v>0</v>
      </c>
      <c r="K1595" s="58">
        <f>'Fashring Assumptions'!$M$5*'Fashring Assumptions'!$M$7*'Fashring Counterfactual'!E1595</f>
        <v>171.58610457573519</v>
      </c>
      <c r="L1595" s="58">
        <f t="shared" si="178"/>
        <v>171.58610457573519</v>
      </c>
    </row>
    <row r="1596" spans="1:12" x14ac:dyDescent="0.3">
      <c r="A1596" s="60">
        <v>43964</v>
      </c>
      <c r="B1596" s="15">
        <f t="shared" si="172"/>
        <v>2020</v>
      </c>
      <c r="C1596" s="15">
        <f t="shared" si="173"/>
        <v>5</v>
      </c>
      <c r="D1596" s="15">
        <f t="shared" si="174"/>
        <v>13</v>
      </c>
      <c r="E1596" s="64">
        <f t="shared" si="176"/>
        <v>2112.3776732117631</v>
      </c>
      <c r="F1596" s="15">
        <f>IF(E1595&gt;'Fashring Assumptions'!$Q$13,0,'Fashring Assumptions'!$Q$12)</f>
        <v>0</v>
      </c>
      <c r="G1596" s="15">
        <v>633</v>
      </c>
      <c r="H1596" s="15">
        <f t="shared" si="177"/>
        <v>0</v>
      </c>
      <c r="I1596" s="15">
        <f t="shared" si="175"/>
        <v>0</v>
      </c>
      <c r="J1596" s="58">
        <f>'Fashring Assumptions'!$M$7*'Fashring Counterfactual'!F1596</f>
        <v>0</v>
      </c>
      <c r="K1596" s="58">
        <f>'Fashring Assumptions'!$M$5*'Fashring Assumptions'!$M$7*'Fashring Counterfactual'!E1596</f>
        <v>132.02360457573519</v>
      </c>
      <c r="L1596" s="58">
        <f t="shared" si="178"/>
        <v>132.02360457573519</v>
      </c>
    </row>
    <row r="1597" spans="1:12" x14ac:dyDescent="0.3">
      <c r="A1597" s="60">
        <v>43965</v>
      </c>
      <c r="B1597" s="15">
        <f t="shared" si="172"/>
        <v>2020</v>
      </c>
      <c r="C1597" s="15">
        <f t="shared" si="173"/>
        <v>5</v>
      </c>
      <c r="D1597" s="15">
        <f t="shared" si="174"/>
        <v>14</v>
      </c>
      <c r="E1597" s="64">
        <f t="shared" si="176"/>
        <v>1506.3776732117631</v>
      </c>
      <c r="F1597" s="15">
        <f>IF(E1596&gt;'Fashring Assumptions'!$Q$13,0,'Fashring Assumptions'!$Q$12)</f>
        <v>0</v>
      </c>
      <c r="G1597" s="15">
        <v>606</v>
      </c>
      <c r="H1597" s="15">
        <f t="shared" si="177"/>
        <v>0</v>
      </c>
      <c r="I1597" s="15">
        <f t="shared" si="175"/>
        <v>0</v>
      </c>
      <c r="J1597" s="58">
        <f>'Fashring Assumptions'!$M$7*'Fashring Counterfactual'!F1597</f>
        <v>0</v>
      </c>
      <c r="K1597" s="58">
        <f>'Fashring Assumptions'!$M$5*'Fashring Assumptions'!$M$7*'Fashring Counterfactual'!E1597</f>
        <v>94.148604575735192</v>
      </c>
      <c r="L1597" s="58">
        <f t="shared" si="178"/>
        <v>94.148604575735192</v>
      </c>
    </row>
    <row r="1598" spans="1:12" x14ac:dyDescent="0.3">
      <c r="A1598" s="60">
        <v>43966</v>
      </c>
      <c r="B1598" s="15">
        <f t="shared" si="172"/>
        <v>2020</v>
      </c>
      <c r="C1598" s="15">
        <f t="shared" si="173"/>
        <v>5</v>
      </c>
      <c r="D1598" s="15">
        <f t="shared" si="174"/>
        <v>15</v>
      </c>
      <c r="E1598" s="64">
        <f t="shared" si="176"/>
        <v>925.37767321176307</v>
      </c>
      <c r="F1598" s="15">
        <f>IF(E1597&gt;'Fashring Assumptions'!$Q$13,0,'Fashring Assumptions'!$Q$12)</f>
        <v>0</v>
      </c>
      <c r="G1598" s="15">
        <v>581</v>
      </c>
      <c r="H1598" s="15">
        <f t="shared" si="177"/>
        <v>0</v>
      </c>
      <c r="I1598" s="15">
        <f t="shared" si="175"/>
        <v>0</v>
      </c>
      <c r="J1598" s="58">
        <f>'Fashring Assumptions'!$M$7*'Fashring Counterfactual'!F1598</f>
        <v>0</v>
      </c>
      <c r="K1598" s="58">
        <f>'Fashring Assumptions'!$M$5*'Fashring Assumptions'!$M$7*'Fashring Counterfactual'!E1598</f>
        <v>57.836104575735192</v>
      </c>
      <c r="L1598" s="58">
        <f t="shared" si="178"/>
        <v>57.836104575735192</v>
      </c>
    </row>
    <row r="1599" spans="1:12" x14ac:dyDescent="0.3">
      <c r="A1599" s="60">
        <v>43967</v>
      </c>
      <c r="B1599" s="15">
        <f t="shared" si="172"/>
        <v>2020</v>
      </c>
      <c r="C1599" s="15">
        <f t="shared" si="173"/>
        <v>5</v>
      </c>
      <c r="D1599" s="15">
        <f t="shared" si="174"/>
        <v>16</v>
      </c>
      <c r="E1599" s="64">
        <f t="shared" si="176"/>
        <v>4621.5277044417162</v>
      </c>
      <c r="F1599" s="15">
        <f>IF(E1598&gt;'Fashring Assumptions'!$Q$13,0,'Fashring Assumptions'!$Q$12)</f>
        <v>4292.1500312299531</v>
      </c>
      <c r="G1599" s="15">
        <v>596</v>
      </c>
      <c r="H1599" s="15">
        <f t="shared" si="177"/>
        <v>1</v>
      </c>
      <c r="I1599" s="15">
        <f t="shared" si="175"/>
        <v>1000</v>
      </c>
      <c r="J1599" s="58">
        <f>'Fashring Assumptions'!$M$7*'Fashring Counterfactual'!F1599</f>
        <v>10730.375078074883</v>
      </c>
      <c r="K1599" s="58">
        <f>'Fashring Assumptions'!$M$5*'Fashring Assumptions'!$M$7*'Fashring Counterfactual'!E1599</f>
        <v>288.84548152760726</v>
      </c>
      <c r="L1599" s="58">
        <f t="shared" si="178"/>
        <v>12019.220559602491</v>
      </c>
    </row>
    <row r="1600" spans="1:12" x14ac:dyDescent="0.3">
      <c r="A1600" s="60">
        <v>43968</v>
      </c>
      <c r="B1600" s="15">
        <f t="shared" si="172"/>
        <v>2020</v>
      </c>
      <c r="C1600" s="15">
        <f t="shared" si="173"/>
        <v>5</v>
      </c>
      <c r="D1600" s="15">
        <f t="shared" si="174"/>
        <v>17</v>
      </c>
      <c r="E1600" s="64">
        <f t="shared" si="176"/>
        <v>4031.5277044417162</v>
      </c>
      <c r="F1600" s="15">
        <f>IF(E1599&gt;'Fashring Assumptions'!$Q$13,0,'Fashring Assumptions'!$Q$12)</f>
        <v>0</v>
      </c>
      <c r="G1600" s="15">
        <v>590</v>
      </c>
      <c r="H1600" s="15">
        <f t="shared" si="177"/>
        <v>0</v>
      </c>
      <c r="I1600" s="15">
        <f t="shared" si="175"/>
        <v>0</v>
      </c>
      <c r="J1600" s="58">
        <f>'Fashring Assumptions'!$M$7*'Fashring Counterfactual'!F1600</f>
        <v>0</v>
      </c>
      <c r="K1600" s="58">
        <f>'Fashring Assumptions'!$M$5*'Fashring Assumptions'!$M$7*'Fashring Counterfactual'!E1600</f>
        <v>251.97048152760726</v>
      </c>
      <c r="L1600" s="58">
        <f t="shared" si="178"/>
        <v>251.97048152760726</v>
      </c>
    </row>
    <row r="1601" spans="1:12" x14ac:dyDescent="0.3">
      <c r="A1601" s="60">
        <v>43969</v>
      </c>
      <c r="B1601" s="15">
        <f t="shared" si="172"/>
        <v>2020</v>
      </c>
      <c r="C1601" s="15">
        <f t="shared" si="173"/>
        <v>5</v>
      </c>
      <c r="D1601" s="15">
        <f t="shared" si="174"/>
        <v>18</v>
      </c>
      <c r="E1601" s="64">
        <f t="shared" si="176"/>
        <v>3479.5277044417162</v>
      </c>
      <c r="F1601" s="15">
        <f>IF(E1600&gt;'Fashring Assumptions'!$Q$13,0,'Fashring Assumptions'!$Q$12)</f>
        <v>0</v>
      </c>
      <c r="G1601" s="15">
        <v>552</v>
      </c>
      <c r="H1601" s="15">
        <f t="shared" si="177"/>
        <v>0</v>
      </c>
      <c r="I1601" s="15">
        <f t="shared" si="175"/>
        <v>0</v>
      </c>
      <c r="J1601" s="58">
        <f>'Fashring Assumptions'!$M$7*'Fashring Counterfactual'!F1601</f>
        <v>0</v>
      </c>
      <c r="K1601" s="58">
        <f>'Fashring Assumptions'!$M$5*'Fashring Assumptions'!$M$7*'Fashring Counterfactual'!E1601</f>
        <v>217.47048152760726</v>
      </c>
      <c r="L1601" s="58">
        <f t="shared" si="178"/>
        <v>217.47048152760726</v>
      </c>
    </row>
    <row r="1602" spans="1:12" x14ac:dyDescent="0.3">
      <c r="A1602" s="60">
        <v>43970</v>
      </c>
      <c r="B1602" s="15">
        <f t="shared" si="172"/>
        <v>2020</v>
      </c>
      <c r="C1602" s="15">
        <f t="shared" si="173"/>
        <v>5</v>
      </c>
      <c r="D1602" s="15">
        <f t="shared" si="174"/>
        <v>19</v>
      </c>
      <c r="E1602" s="64">
        <f t="shared" si="176"/>
        <v>2892.5277044417162</v>
      </c>
      <c r="F1602" s="15">
        <f>IF(E1601&gt;'Fashring Assumptions'!$Q$13,0,'Fashring Assumptions'!$Q$12)</f>
        <v>0</v>
      </c>
      <c r="G1602" s="15">
        <v>587</v>
      </c>
      <c r="H1602" s="15">
        <f t="shared" si="177"/>
        <v>0</v>
      </c>
      <c r="I1602" s="15">
        <f t="shared" si="175"/>
        <v>0</v>
      </c>
      <c r="J1602" s="58">
        <f>'Fashring Assumptions'!$M$7*'Fashring Counterfactual'!F1602</f>
        <v>0</v>
      </c>
      <c r="K1602" s="58">
        <f>'Fashring Assumptions'!$M$5*'Fashring Assumptions'!$M$7*'Fashring Counterfactual'!E1602</f>
        <v>180.78298152760726</v>
      </c>
      <c r="L1602" s="58">
        <f t="shared" si="178"/>
        <v>180.78298152760726</v>
      </c>
    </row>
    <row r="1603" spans="1:12" x14ac:dyDescent="0.3">
      <c r="A1603" s="60">
        <v>43971</v>
      </c>
      <c r="B1603" s="15">
        <f t="shared" ref="B1603:B1666" si="179">YEAR(A1603)</f>
        <v>2020</v>
      </c>
      <c r="C1603" s="15">
        <f t="shared" ref="C1603:C1666" si="180">MONTH(A1603)</f>
        <v>5</v>
      </c>
      <c r="D1603" s="15">
        <f t="shared" ref="D1603:D1666" si="181">DAY(A1603)</f>
        <v>20</v>
      </c>
      <c r="E1603" s="64">
        <f t="shared" si="176"/>
        <v>2314.5277044417162</v>
      </c>
      <c r="F1603" s="15">
        <f>IF(E1602&gt;'Fashring Assumptions'!$Q$13,0,'Fashring Assumptions'!$Q$12)</f>
        <v>0</v>
      </c>
      <c r="G1603" s="15">
        <v>578</v>
      </c>
      <c r="H1603" s="15">
        <f t="shared" si="177"/>
        <v>0</v>
      </c>
      <c r="I1603" s="15">
        <f t="shared" ref="I1603:I1666" si="182">1000*H1603</f>
        <v>0</v>
      </c>
      <c r="J1603" s="58">
        <f>'Fashring Assumptions'!$M$7*'Fashring Counterfactual'!F1603</f>
        <v>0</v>
      </c>
      <c r="K1603" s="58">
        <f>'Fashring Assumptions'!$M$5*'Fashring Assumptions'!$M$7*'Fashring Counterfactual'!E1603</f>
        <v>144.65798152760726</v>
      </c>
      <c r="L1603" s="58">
        <f t="shared" si="178"/>
        <v>144.65798152760726</v>
      </c>
    </row>
    <row r="1604" spans="1:12" x14ac:dyDescent="0.3">
      <c r="A1604" s="60">
        <v>43972</v>
      </c>
      <c r="B1604" s="15">
        <f t="shared" si="179"/>
        <v>2020</v>
      </c>
      <c r="C1604" s="15">
        <f t="shared" si="180"/>
        <v>5</v>
      </c>
      <c r="D1604" s="15">
        <f t="shared" si="181"/>
        <v>21</v>
      </c>
      <c r="E1604" s="64">
        <f t="shared" ref="E1604:E1667" si="183">E1603-G1604+F1604</f>
        <v>1796.5277044417162</v>
      </c>
      <c r="F1604" s="15">
        <f>IF(E1603&gt;'Fashring Assumptions'!$Q$13,0,'Fashring Assumptions'!$Q$12)</f>
        <v>0</v>
      </c>
      <c r="G1604" s="15">
        <v>518</v>
      </c>
      <c r="H1604" s="15">
        <f t="shared" si="177"/>
        <v>0</v>
      </c>
      <c r="I1604" s="15">
        <f t="shared" si="182"/>
        <v>0</v>
      </c>
      <c r="J1604" s="58">
        <f>'Fashring Assumptions'!$M$7*'Fashring Counterfactual'!F1604</f>
        <v>0</v>
      </c>
      <c r="K1604" s="58">
        <f>'Fashring Assumptions'!$M$5*'Fashring Assumptions'!$M$7*'Fashring Counterfactual'!E1604</f>
        <v>112.28298152760726</v>
      </c>
      <c r="L1604" s="58">
        <f t="shared" si="178"/>
        <v>112.28298152760726</v>
      </c>
    </row>
    <row r="1605" spans="1:12" x14ac:dyDescent="0.3">
      <c r="A1605" s="60">
        <v>43973</v>
      </c>
      <c r="B1605" s="15">
        <f t="shared" si="179"/>
        <v>2020</v>
      </c>
      <c r="C1605" s="15">
        <f t="shared" si="180"/>
        <v>5</v>
      </c>
      <c r="D1605" s="15">
        <f t="shared" si="181"/>
        <v>22</v>
      </c>
      <c r="E1605" s="64">
        <f t="shared" si="183"/>
        <v>1171.5277044417162</v>
      </c>
      <c r="F1605" s="15">
        <f>IF(E1604&gt;'Fashring Assumptions'!$Q$13,0,'Fashring Assumptions'!$Q$12)</f>
        <v>0</v>
      </c>
      <c r="G1605" s="15">
        <v>625</v>
      </c>
      <c r="H1605" s="15">
        <f t="shared" si="177"/>
        <v>0</v>
      </c>
      <c r="I1605" s="15">
        <f t="shared" si="182"/>
        <v>0</v>
      </c>
      <c r="J1605" s="58">
        <f>'Fashring Assumptions'!$M$7*'Fashring Counterfactual'!F1605</f>
        <v>0</v>
      </c>
      <c r="K1605" s="58">
        <f>'Fashring Assumptions'!$M$5*'Fashring Assumptions'!$M$7*'Fashring Counterfactual'!E1605</f>
        <v>73.220481527607262</v>
      </c>
      <c r="L1605" s="58">
        <f t="shared" si="178"/>
        <v>73.220481527607262</v>
      </c>
    </row>
    <row r="1606" spans="1:12" x14ac:dyDescent="0.3">
      <c r="A1606" s="60">
        <v>43974</v>
      </c>
      <c r="B1606" s="15">
        <f t="shared" si="179"/>
        <v>2020</v>
      </c>
      <c r="C1606" s="15">
        <f t="shared" si="180"/>
        <v>5</v>
      </c>
      <c r="D1606" s="15">
        <f t="shared" si="181"/>
        <v>23</v>
      </c>
      <c r="E1606" s="64">
        <f t="shared" si="183"/>
        <v>4890.6777356716693</v>
      </c>
      <c r="F1606" s="15">
        <f>IF(E1605&gt;'Fashring Assumptions'!$Q$13,0,'Fashring Assumptions'!$Q$12)</f>
        <v>4292.1500312299531</v>
      </c>
      <c r="G1606" s="15">
        <v>573</v>
      </c>
      <c r="H1606" s="15">
        <f t="shared" si="177"/>
        <v>1</v>
      </c>
      <c r="I1606" s="15">
        <f t="shared" si="182"/>
        <v>1000</v>
      </c>
      <c r="J1606" s="58">
        <f>'Fashring Assumptions'!$M$7*'Fashring Counterfactual'!F1606</f>
        <v>10730.375078074883</v>
      </c>
      <c r="K1606" s="58">
        <f>'Fashring Assumptions'!$M$5*'Fashring Assumptions'!$M$7*'Fashring Counterfactual'!E1606</f>
        <v>305.66735847947933</v>
      </c>
      <c r="L1606" s="58">
        <f t="shared" si="178"/>
        <v>12036.042436554362</v>
      </c>
    </row>
    <row r="1607" spans="1:12" x14ac:dyDescent="0.3">
      <c r="A1607" s="60">
        <v>43975</v>
      </c>
      <c r="B1607" s="15">
        <f t="shared" si="179"/>
        <v>2020</v>
      </c>
      <c r="C1607" s="15">
        <f t="shared" si="180"/>
        <v>5</v>
      </c>
      <c r="D1607" s="15">
        <f t="shared" si="181"/>
        <v>24</v>
      </c>
      <c r="E1607" s="64">
        <f t="shared" si="183"/>
        <v>4286.6777356716693</v>
      </c>
      <c r="F1607" s="15">
        <f>IF(E1606&gt;'Fashring Assumptions'!$Q$13,0,'Fashring Assumptions'!$Q$12)</f>
        <v>0</v>
      </c>
      <c r="G1607" s="15">
        <v>604</v>
      </c>
      <c r="H1607" s="15">
        <f t="shared" si="177"/>
        <v>0</v>
      </c>
      <c r="I1607" s="15">
        <f t="shared" si="182"/>
        <v>0</v>
      </c>
      <c r="J1607" s="58">
        <f>'Fashring Assumptions'!$M$7*'Fashring Counterfactual'!F1607</f>
        <v>0</v>
      </c>
      <c r="K1607" s="58">
        <f>'Fashring Assumptions'!$M$5*'Fashring Assumptions'!$M$7*'Fashring Counterfactual'!E1607</f>
        <v>267.91735847947933</v>
      </c>
      <c r="L1607" s="58">
        <f t="shared" si="178"/>
        <v>267.91735847947933</v>
      </c>
    </row>
    <row r="1608" spans="1:12" x14ac:dyDescent="0.3">
      <c r="A1608" s="60">
        <v>43976</v>
      </c>
      <c r="B1608" s="15">
        <f t="shared" si="179"/>
        <v>2020</v>
      </c>
      <c r="C1608" s="15">
        <f t="shared" si="180"/>
        <v>5</v>
      </c>
      <c r="D1608" s="15">
        <f t="shared" si="181"/>
        <v>25</v>
      </c>
      <c r="E1608" s="64">
        <f t="shared" si="183"/>
        <v>3729.6777356716693</v>
      </c>
      <c r="F1608" s="15">
        <f>IF(E1607&gt;'Fashring Assumptions'!$Q$13,0,'Fashring Assumptions'!$Q$12)</f>
        <v>0</v>
      </c>
      <c r="G1608" s="15">
        <v>557</v>
      </c>
      <c r="H1608" s="15">
        <f t="shared" si="177"/>
        <v>0</v>
      </c>
      <c r="I1608" s="15">
        <f t="shared" si="182"/>
        <v>0</v>
      </c>
      <c r="J1608" s="58">
        <f>'Fashring Assumptions'!$M$7*'Fashring Counterfactual'!F1608</f>
        <v>0</v>
      </c>
      <c r="K1608" s="58">
        <f>'Fashring Assumptions'!$M$5*'Fashring Assumptions'!$M$7*'Fashring Counterfactual'!E1608</f>
        <v>233.10485847947933</v>
      </c>
      <c r="L1608" s="58">
        <f t="shared" si="178"/>
        <v>233.10485847947933</v>
      </c>
    </row>
    <row r="1609" spans="1:12" x14ac:dyDescent="0.3">
      <c r="A1609" s="60">
        <v>43977</v>
      </c>
      <c r="B1609" s="15">
        <f t="shared" si="179"/>
        <v>2020</v>
      </c>
      <c r="C1609" s="15">
        <f t="shared" si="180"/>
        <v>5</v>
      </c>
      <c r="D1609" s="15">
        <f t="shared" si="181"/>
        <v>26</v>
      </c>
      <c r="E1609" s="64">
        <f t="shared" si="183"/>
        <v>3110.6777356716693</v>
      </c>
      <c r="F1609" s="15">
        <f>IF(E1608&gt;'Fashring Assumptions'!$Q$13,0,'Fashring Assumptions'!$Q$12)</f>
        <v>0</v>
      </c>
      <c r="G1609" s="15">
        <v>619</v>
      </c>
      <c r="H1609" s="15">
        <f t="shared" si="177"/>
        <v>0</v>
      </c>
      <c r="I1609" s="15">
        <f t="shared" si="182"/>
        <v>0</v>
      </c>
      <c r="J1609" s="58">
        <f>'Fashring Assumptions'!$M$7*'Fashring Counterfactual'!F1609</f>
        <v>0</v>
      </c>
      <c r="K1609" s="58">
        <f>'Fashring Assumptions'!$M$5*'Fashring Assumptions'!$M$7*'Fashring Counterfactual'!E1609</f>
        <v>194.41735847947933</v>
      </c>
      <c r="L1609" s="58">
        <f t="shared" si="178"/>
        <v>194.41735847947933</v>
      </c>
    </row>
    <row r="1610" spans="1:12" x14ac:dyDescent="0.3">
      <c r="A1610" s="60">
        <v>43978</v>
      </c>
      <c r="B1610" s="15">
        <f t="shared" si="179"/>
        <v>2020</v>
      </c>
      <c r="C1610" s="15">
        <f t="shared" si="180"/>
        <v>5</v>
      </c>
      <c r="D1610" s="15">
        <f t="shared" si="181"/>
        <v>27</v>
      </c>
      <c r="E1610" s="64">
        <f t="shared" si="183"/>
        <v>2572.6777356716693</v>
      </c>
      <c r="F1610" s="15">
        <f>IF(E1609&gt;'Fashring Assumptions'!$Q$13,0,'Fashring Assumptions'!$Q$12)</f>
        <v>0</v>
      </c>
      <c r="G1610" s="15">
        <v>538</v>
      </c>
      <c r="H1610" s="15">
        <f t="shared" si="177"/>
        <v>0</v>
      </c>
      <c r="I1610" s="15">
        <f t="shared" si="182"/>
        <v>0</v>
      </c>
      <c r="J1610" s="58">
        <f>'Fashring Assumptions'!$M$7*'Fashring Counterfactual'!F1610</f>
        <v>0</v>
      </c>
      <c r="K1610" s="58">
        <f>'Fashring Assumptions'!$M$5*'Fashring Assumptions'!$M$7*'Fashring Counterfactual'!E1610</f>
        <v>160.79235847947933</v>
      </c>
      <c r="L1610" s="58">
        <f t="shared" si="178"/>
        <v>160.79235847947933</v>
      </c>
    </row>
    <row r="1611" spans="1:12" x14ac:dyDescent="0.3">
      <c r="A1611" s="60">
        <v>43979</v>
      </c>
      <c r="B1611" s="15">
        <f t="shared" si="179"/>
        <v>2020</v>
      </c>
      <c r="C1611" s="15">
        <f t="shared" si="180"/>
        <v>5</v>
      </c>
      <c r="D1611" s="15">
        <f t="shared" si="181"/>
        <v>28</v>
      </c>
      <c r="E1611" s="64">
        <f t="shared" si="183"/>
        <v>2005.6777356716693</v>
      </c>
      <c r="F1611" s="15">
        <f>IF(E1610&gt;'Fashring Assumptions'!$Q$13,0,'Fashring Assumptions'!$Q$12)</f>
        <v>0</v>
      </c>
      <c r="G1611" s="15">
        <v>567</v>
      </c>
      <c r="H1611" s="15">
        <f t="shared" si="177"/>
        <v>0</v>
      </c>
      <c r="I1611" s="15">
        <f t="shared" si="182"/>
        <v>0</v>
      </c>
      <c r="J1611" s="58">
        <f>'Fashring Assumptions'!$M$7*'Fashring Counterfactual'!F1611</f>
        <v>0</v>
      </c>
      <c r="K1611" s="58">
        <f>'Fashring Assumptions'!$M$5*'Fashring Assumptions'!$M$7*'Fashring Counterfactual'!E1611</f>
        <v>125.35485847947933</v>
      </c>
      <c r="L1611" s="58">
        <f t="shared" si="178"/>
        <v>125.35485847947933</v>
      </c>
    </row>
    <row r="1612" spans="1:12" x14ac:dyDescent="0.3">
      <c r="A1612" s="60">
        <v>43980</v>
      </c>
      <c r="B1612" s="15">
        <f t="shared" si="179"/>
        <v>2020</v>
      </c>
      <c r="C1612" s="15">
        <f t="shared" si="180"/>
        <v>5</v>
      </c>
      <c r="D1612" s="15">
        <f t="shared" si="181"/>
        <v>29</v>
      </c>
      <c r="E1612" s="64">
        <f t="shared" si="183"/>
        <v>1427.6777356716693</v>
      </c>
      <c r="F1612" s="15">
        <f>IF(E1611&gt;'Fashring Assumptions'!$Q$13,0,'Fashring Assumptions'!$Q$12)</f>
        <v>0</v>
      </c>
      <c r="G1612" s="15">
        <v>578</v>
      </c>
      <c r="H1612" s="15">
        <f t="shared" si="177"/>
        <v>0</v>
      </c>
      <c r="I1612" s="15">
        <f t="shared" si="182"/>
        <v>0</v>
      </c>
      <c r="J1612" s="58">
        <f>'Fashring Assumptions'!$M$7*'Fashring Counterfactual'!F1612</f>
        <v>0</v>
      </c>
      <c r="K1612" s="58">
        <f>'Fashring Assumptions'!$M$5*'Fashring Assumptions'!$M$7*'Fashring Counterfactual'!E1612</f>
        <v>89.229858479479333</v>
      </c>
      <c r="L1612" s="58">
        <f t="shared" si="178"/>
        <v>89.229858479479333</v>
      </c>
    </row>
    <row r="1613" spans="1:12" x14ac:dyDescent="0.3">
      <c r="A1613" s="60">
        <v>43981</v>
      </c>
      <c r="B1613" s="15">
        <f t="shared" si="179"/>
        <v>2020</v>
      </c>
      <c r="C1613" s="15">
        <f t="shared" si="180"/>
        <v>5</v>
      </c>
      <c r="D1613" s="15">
        <f t="shared" si="181"/>
        <v>30</v>
      </c>
      <c r="E1613" s="64">
        <f t="shared" si="183"/>
        <v>889.67773567166932</v>
      </c>
      <c r="F1613" s="15">
        <f>IF(E1612&gt;'Fashring Assumptions'!$Q$13,0,'Fashring Assumptions'!$Q$12)</f>
        <v>0</v>
      </c>
      <c r="G1613" s="15">
        <v>538</v>
      </c>
      <c r="H1613" s="15">
        <f t="shared" si="177"/>
        <v>0</v>
      </c>
      <c r="I1613" s="15">
        <f t="shared" si="182"/>
        <v>0</v>
      </c>
      <c r="J1613" s="58">
        <f>'Fashring Assumptions'!$M$7*'Fashring Counterfactual'!F1613</f>
        <v>0</v>
      </c>
      <c r="K1613" s="58">
        <f>'Fashring Assumptions'!$M$5*'Fashring Assumptions'!$M$7*'Fashring Counterfactual'!E1613</f>
        <v>55.604858479479333</v>
      </c>
      <c r="L1613" s="58">
        <f t="shared" si="178"/>
        <v>55.604858479479333</v>
      </c>
    </row>
    <row r="1614" spans="1:12" x14ac:dyDescent="0.3">
      <c r="A1614" s="60">
        <v>43982</v>
      </c>
      <c r="B1614" s="15">
        <f t="shared" si="179"/>
        <v>2020</v>
      </c>
      <c r="C1614" s="15">
        <f t="shared" si="180"/>
        <v>5</v>
      </c>
      <c r="D1614" s="15">
        <f t="shared" si="181"/>
        <v>31</v>
      </c>
      <c r="E1614" s="64">
        <f t="shared" si="183"/>
        <v>4540.8277669016225</v>
      </c>
      <c r="F1614" s="15">
        <f>IF(E1613&gt;'Fashring Assumptions'!$Q$13,0,'Fashring Assumptions'!$Q$12)</f>
        <v>4292.1500312299531</v>
      </c>
      <c r="G1614" s="15">
        <v>641</v>
      </c>
      <c r="H1614" s="15">
        <f t="shared" si="177"/>
        <v>1</v>
      </c>
      <c r="I1614" s="15">
        <f t="shared" si="182"/>
        <v>1000</v>
      </c>
      <c r="J1614" s="58">
        <f>'Fashring Assumptions'!$M$7*'Fashring Counterfactual'!F1614</f>
        <v>10730.375078074883</v>
      </c>
      <c r="K1614" s="58">
        <f>'Fashring Assumptions'!$M$5*'Fashring Assumptions'!$M$7*'Fashring Counterfactual'!E1614</f>
        <v>283.8017354313514</v>
      </c>
      <c r="L1614" s="58">
        <f t="shared" si="178"/>
        <v>12014.176813506234</v>
      </c>
    </row>
    <row r="1615" spans="1:12" x14ac:dyDescent="0.3">
      <c r="A1615" s="60">
        <v>43983</v>
      </c>
      <c r="B1615" s="15">
        <f t="shared" si="179"/>
        <v>2020</v>
      </c>
      <c r="C1615" s="15">
        <f t="shared" si="180"/>
        <v>6</v>
      </c>
      <c r="D1615" s="15">
        <f t="shared" si="181"/>
        <v>1</v>
      </c>
      <c r="E1615" s="64">
        <f t="shared" si="183"/>
        <v>3942.8277669016225</v>
      </c>
      <c r="F1615" s="15">
        <f>IF(E1614&gt;'Fashring Assumptions'!$Q$13,0,'Fashring Assumptions'!$Q$12)</f>
        <v>0</v>
      </c>
      <c r="G1615" s="15">
        <v>598</v>
      </c>
      <c r="H1615" s="15">
        <f t="shared" si="177"/>
        <v>0</v>
      </c>
      <c r="I1615" s="15">
        <f t="shared" si="182"/>
        <v>0</v>
      </c>
      <c r="J1615" s="58">
        <f>'Fashring Assumptions'!$M$7*'Fashring Counterfactual'!F1615</f>
        <v>0</v>
      </c>
      <c r="K1615" s="58">
        <f>'Fashring Assumptions'!$M$5*'Fashring Assumptions'!$M$7*'Fashring Counterfactual'!E1615</f>
        <v>246.4267354313514</v>
      </c>
      <c r="L1615" s="58">
        <f t="shared" si="178"/>
        <v>246.4267354313514</v>
      </c>
    </row>
    <row r="1616" spans="1:12" x14ac:dyDescent="0.3">
      <c r="A1616" s="60">
        <v>43984</v>
      </c>
      <c r="B1616" s="15">
        <f t="shared" si="179"/>
        <v>2020</v>
      </c>
      <c r="C1616" s="15">
        <f t="shared" si="180"/>
        <v>6</v>
      </c>
      <c r="D1616" s="15">
        <f t="shared" si="181"/>
        <v>2</v>
      </c>
      <c r="E1616" s="64">
        <f t="shared" si="183"/>
        <v>3362.8277669016225</v>
      </c>
      <c r="F1616" s="15">
        <f>IF(E1615&gt;'Fashring Assumptions'!$Q$13,0,'Fashring Assumptions'!$Q$12)</f>
        <v>0</v>
      </c>
      <c r="G1616" s="15">
        <v>580</v>
      </c>
      <c r="H1616" s="15">
        <f t="shared" si="177"/>
        <v>0</v>
      </c>
      <c r="I1616" s="15">
        <f t="shared" si="182"/>
        <v>0</v>
      </c>
      <c r="J1616" s="58">
        <f>'Fashring Assumptions'!$M$7*'Fashring Counterfactual'!F1616</f>
        <v>0</v>
      </c>
      <c r="K1616" s="58">
        <f>'Fashring Assumptions'!$M$5*'Fashring Assumptions'!$M$7*'Fashring Counterfactual'!E1616</f>
        <v>210.1767354313514</v>
      </c>
      <c r="L1616" s="58">
        <f t="shared" si="178"/>
        <v>210.1767354313514</v>
      </c>
    </row>
    <row r="1617" spans="1:12" x14ac:dyDescent="0.3">
      <c r="A1617" s="60">
        <v>43985</v>
      </c>
      <c r="B1617" s="15">
        <f t="shared" si="179"/>
        <v>2020</v>
      </c>
      <c r="C1617" s="15">
        <f t="shared" si="180"/>
        <v>6</v>
      </c>
      <c r="D1617" s="15">
        <f t="shared" si="181"/>
        <v>3</v>
      </c>
      <c r="E1617" s="64">
        <f t="shared" si="183"/>
        <v>2700.8277669016225</v>
      </c>
      <c r="F1617" s="15">
        <f>IF(E1616&gt;'Fashring Assumptions'!$Q$13,0,'Fashring Assumptions'!$Q$12)</f>
        <v>0</v>
      </c>
      <c r="G1617" s="15">
        <v>662</v>
      </c>
      <c r="H1617" s="15">
        <f t="shared" si="177"/>
        <v>0</v>
      </c>
      <c r="I1617" s="15">
        <f t="shared" si="182"/>
        <v>0</v>
      </c>
      <c r="J1617" s="58">
        <f>'Fashring Assumptions'!$M$7*'Fashring Counterfactual'!F1617</f>
        <v>0</v>
      </c>
      <c r="K1617" s="58">
        <f>'Fashring Assumptions'!$M$5*'Fashring Assumptions'!$M$7*'Fashring Counterfactual'!E1617</f>
        <v>168.8017354313514</v>
      </c>
      <c r="L1617" s="58">
        <f t="shared" si="178"/>
        <v>168.8017354313514</v>
      </c>
    </row>
    <row r="1618" spans="1:12" x14ac:dyDescent="0.3">
      <c r="A1618" s="60">
        <v>43986</v>
      </c>
      <c r="B1618" s="15">
        <f t="shared" si="179"/>
        <v>2020</v>
      </c>
      <c r="C1618" s="15">
        <f t="shared" si="180"/>
        <v>6</v>
      </c>
      <c r="D1618" s="15">
        <f t="shared" si="181"/>
        <v>4</v>
      </c>
      <c r="E1618" s="64">
        <f t="shared" si="183"/>
        <v>2107.8277669016225</v>
      </c>
      <c r="F1618" s="15">
        <f>IF(E1617&gt;'Fashring Assumptions'!$Q$13,0,'Fashring Assumptions'!$Q$12)</f>
        <v>0</v>
      </c>
      <c r="G1618" s="15">
        <v>593</v>
      </c>
      <c r="H1618" s="15">
        <f t="shared" si="177"/>
        <v>0</v>
      </c>
      <c r="I1618" s="15">
        <f t="shared" si="182"/>
        <v>0</v>
      </c>
      <c r="J1618" s="58">
        <f>'Fashring Assumptions'!$M$7*'Fashring Counterfactual'!F1618</f>
        <v>0</v>
      </c>
      <c r="K1618" s="58">
        <f>'Fashring Assumptions'!$M$5*'Fashring Assumptions'!$M$7*'Fashring Counterfactual'!E1618</f>
        <v>131.7392354313514</v>
      </c>
      <c r="L1618" s="58">
        <f t="shared" si="178"/>
        <v>131.7392354313514</v>
      </c>
    </row>
    <row r="1619" spans="1:12" x14ac:dyDescent="0.3">
      <c r="A1619" s="60">
        <v>43987</v>
      </c>
      <c r="B1619" s="15">
        <f t="shared" si="179"/>
        <v>2020</v>
      </c>
      <c r="C1619" s="15">
        <f t="shared" si="180"/>
        <v>6</v>
      </c>
      <c r="D1619" s="15">
        <f t="shared" si="181"/>
        <v>5</v>
      </c>
      <c r="E1619" s="64">
        <f t="shared" si="183"/>
        <v>1563.8277669016225</v>
      </c>
      <c r="F1619" s="15">
        <f>IF(E1618&gt;'Fashring Assumptions'!$Q$13,0,'Fashring Assumptions'!$Q$12)</f>
        <v>0</v>
      </c>
      <c r="G1619" s="15">
        <v>544</v>
      </c>
      <c r="H1619" s="15">
        <f t="shared" si="177"/>
        <v>0</v>
      </c>
      <c r="I1619" s="15">
        <f t="shared" si="182"/>
        <v>0</v>
      </c>
      <c r="J1619" s="58">
        <f>'Fashring Assumptions'!$M$7*'Fashring Counterfactual'!F1619</f>
        <v>0</v>
      </c>
      <c r="K1619" s="58">
        <f>'Fashring Assumptions'!$M$5*'Fashring Assumptions'!$M$7*'Fashring Counterfactual'!E1619</f>
        <v>97.739235431351403</v>
      </c>
      <c r="L1619" s="58">
        <f t="shared" si="178"/>
        <v>97.739235431351403</v>
      </c>
    </row>
    <row r="1620" spans="1:12" x14ac:dyDescent="0.3">
      <c r="A1620" s="60">
        <v>43988</v>
      </c>
      <c r="B1620" s="15">
        <f t="shared" si="179"/>
        <v>2020</v>
      </c>
      <c r="C1620" s="15">
        <f t="shared" si="180"/>
        <v>6</v>
      </c>
      <c r="D1620" s="15">
        <f t="shared" si="181"/>
        <v>6</v>
      </c>
      <c r="E1620" s="64">
        <f t="shared" si="183"/>
        <v>967.82776690162245</v>
      </c>
      <c r="F1620" s="15">
        <f>IF(E1619&gt;'Fashring Assumptions'!$Q$13,0,'Fashring Assumptions'!$Q$12)</f>
        <v>0</v>
      </c>
      <c r="G1620" s="15">
        <v>596</v>
      </c>
      <c r="H1620" s="15">
        <f t="shared" si="177"/>
        <v>0</v>
      </c>
      <c r="I1620" s="15">
        <f t="shared" si="182"/>
        <v>0</v>
      </c>
      <c r="J1620" s="58">
        <f>'Fashring Assumptions'!$M$7*'Fashring Counterfactual'!F1620</f>
        <v>0</v>
      </c>
      <c r="K1620" s="58">
        <f>'Fashring Assumptions'!$M$5*'Fashring Assumptions'!$M$7*'Fashring Counterfactual'!E1620</f>
        <v>60.489235431351403</v>
      </c>
      <c r="L1620" s="58">
        <f t="shared" si="178"/>
        <v>60.489235431351403</v>
      </c>
    </row>
    <row r="1621" spans="1:12" x14ac:dyDescent="0.3">
      <c r="A1621" s="60">
        <v>43989</v>
      </c>
      <c r="B1621" s="15">
        <f t="shared" si="179"/>
        <v>2020</v>
      </c>
      <c r="C1621" s="15">
        <f t="shared" si="180"/>
        <v>6</v>
      </c>
      <c r="D1621" s="15">
        <f t="shared" si="181"/>
        <v>7</v>
      </c>
      <c r="E1621" s="64">
        <f t="shared" si="183"/>
        <v>4617.9777981315756</v>
      </c>
      <c r="F1621" s="15">
        <f>IF(E1620&gt;'Fashring Assumptions'!$Q$13,0,'Fashring Assumptions'!$Q$12)</f>
        <v>4292.1500312299531</v>
      </c>
      <c r="G1621" s="15">
        <v>642</v>
      </c>
      <c r="H1621" s="15">
        <f t="shared" si="177"/>
        <v>1</v>
      </c>
      <c r="I1621" s="15">
        <f t="shared" si="182"/>
        <v>1000</v>
      </c>
      <c r="J1621" s="58">
        <f>'Fashring Assumptions'!$M$7*'Fashring Counterfactual'!F1621</f>
        <v>10730.375078074883</v>
      </c>
      <c r="K1621" s="58">
        <f>'Fashring Assumptions'!$M$5*'Fashring Assumptions'!$M$7*'Fashring Counterfactual'!E1621</f>
        <v>288.62361238322347</v>
      </c>
      <c r="L1621" s="58">
        <f t="shared" si="178"/>
        <v>12018.998690458107</v>
      </c>
    </row>
    <row r="1622" spans="1:12" x14ac:dyDescent="0.3">
      <c r="A1622" s="60">
        <v>43990</v>
      </c>
      <c r="B1622" s="15">
        <f t="shared" si="179"/>
        <v>2020</v>
      </c>
      <c r="C1622" s="15">
        <f t="shared" si="180"/>
        <v>6</v>
      </c>
      <c r="D1622" s="15">
        <f t="shared" si="181"/>
        <v>8</v>
      </c>
      <c r="E1622" s="64">
        <f t="shared" si="183"/>
        <v>4021.9777981315756</v>
      </c>
      <c r="F1622" s="15">
        <f>IF(E1621&gt;'Fashring Assumptions'!$Q$13,0,'Fashring Assumptions'!$Q$12)</f>
        <v>0</v>
      </c>
      <c r="G1622" s="15">
        <v>596</v>
      </c>
      <c r="H1622" s="15">
        <f t="shared" si="177"/>
        <v>0</v>
      </c>
      <c r="I1622" s="15">
        <f t="shared" si="182"/>
        <v>0</v>
      </c>
      <c r="J1622" s="58">
        <f>'Fashring Assumptions'!$M$7*'Fashring Counterfactual'!F1622</f>
        <v>0</v>
      </c>
      <c r="K1622" s="58">
        <f>'Fashring Assumptions'!$M$5*'Fashring Assumptions'!$M$7*'Fashring Counterfactual'!E1622</f>
        <v>251.37361238322347</v>
      </c>
      <c r="L1622" s="58">
        <f t="shared" si="178"/>
        <v>251.37361238322347</v>
      </c>
    </row>
    <row r="1623" spans="1:12" x14ac:dyDescent="0.3">
      <c r="A1623" s="60">
        <v>43991</v>
      </c>
      <c r="B1623" s="15">
        <f t="shared" si="179"/>
        <v>2020</v>
      </c>
      <c r="C1623" s="15">
        <f t="shared" si="180"/>
        <v>6</v>
      </c>
      <c r="D1623" s="15">
        <f t="shared" si="181"/>
        <v>9</v>
      </c>
      <c r="E1623" s="64">
        <f t="shared" si="183"/>
        <v>3460.9777981315756</v>
      </c>
      <c r="F1623" s="15">
        <f>IF(E1622&gt;'Fashring Assumptions'!$Q$13,0,'Fashring Assumptions'!$Q$12)</f>
        <v>0</v>
      </c>
      <c r="G1623" s="15">
        <v>561</v>
      </c>
      <c r="H1623" s="15">
        <f t="shared" si="177"/>
        <v>0</v>
      </c>
      <c r="I1623" s="15">
        <f t="shared" si="182"/>
        <v>0</v>
      </c>
      <c r="J1623" s="58">
        <f>'Fashring Assumptions'!$M$7*'Fashring Counterfactual'!F1623</f>
        <v>0</v>
      </c>
      <c r="K1623" s="58">
        <f>'Fashring Assumptions'!$M$5*'Fashring Assumptions'!$M$7*'Fashring Counterfactual'!E1623</f>
        <v>216.31111238322347</v>
      </c>
      <c r="L1623" s="58">
        <f t="shared" si="178"/>
        <v>216.31111238322347</v>
      </c>
    </row>
    <row r="1624" spans="1:12" x14ac:dyDescent="0.3">
      <c r="A1624" s="60">
        <v>43992</v>
      </c>
      <c r="B1624" s="15">
        <f t="shared" si="179"/>
        <v>2020</v>
      </c>
      <c r="C1624" s="15">
        <f t="shared" si="180"/>
        <v>6</v>
      </c>
      <c r="D1624" s="15">
        <f t="shared" si="181"/>
        <v>10</v>
      </c>
      <c r="E1624" s="64">
        <f t="shared" si="183"/>
        <v>2835.9777981315756</v>
      </c>
      <c r="F1624" s="15">
        <f>IF(E1623&gt;'Fashring Assumptions'!$Q$13,0,'Fashring Assumptions'!$Q$12)</f>
        <v>0</v>
      </c>
      <c r="G1624" s="15">
        <v>625</v>
      </c>
      <c r="H1624" s="15">
        <f t="shared" si="177"/>
        <v>0</v>
      </c>
      <c r="I1624" s="15">
        <f t="shared" si="182"/>
        <v>0</v>
      </c>
      <c r="J1624" s="58">
        <f>'Fashring Assumptions'!$M$7*'Fashring Counterfactual'!F1624</f>
        <v>0</v>
      </c>
      <c r="K1624" s="58">
        <f>'Fashring Assumptions'!$M$5*'Fashring Assumptions'!$M$7*'Fashring Counterfactual'!E1624</f>
        <v>177.24861238322347</v>
      </c>
      <c r="L1624" s="58">
        <f t="shared" si="178"/>
        <v>177.24861238322347</v>
      </c>
    </row>
    <row r="1625" spans="1:12" x14ac:dyDescent="0.3">
      <c r="A1625" s="60">
        <v>43993</v>
      </c>
      <c r="B1625" s="15">
        <f t="shared" si="179"/>
        <v>2020</v>
      </c>
      <c r="C1625" s="15">
        <f t="shared" si="180"/>
        <v>6</v>
      </c>
      <c r="D1625" s="15">
        <f t="shared" si="181"/>
        <v>11</v>
      </c>
      <c r="E1625" s="64">
        <f t="shared" si="183"/>
        <v>2236.9777981315756</v>
      </c>
      <c r="F1625" s="15">
        <f>IF(E1624&gt;'Fashring Assumptions'!$Q$13,0,'Fashring Assumptions'!$Q$12)</f>
        <v>0</v>
      </c>
      <c r="G1625" s="15">
        <v>599</v>
      </c>
      <c r="H1625" s="15">
        <f t="shared" si="177"/>
        <v>0</v>
      </c>
      <c r="I1625" s="15">
        <f t="shared" si="182"/>
        <v>0</v>
      </c>
      <c r="J1625" s="58">
        <f>'Fashring Assumptions'!$M$7*'Fashring Counterfactual'!F1625</f>
        <v>0</v>
      </c>
      <c r="K1625" s="58">
        <f>'Fashring Assumptions'!$M$5*'Fashring Assumptions'!$M$7*'Fashring Counterfactual'!E1625</f>
        <v>139.81111238322347</v>
      </c>
      <c r="L1625" s="58">
        <f t="shared" si="178"/>
        <v>139.81111238322347</v>
      </c>
    </row>
    <row r="1626" spans="1:12" x14ac:dyDescent="0.3">
      <c r="A1626" s="60">
        <v>43994</v>
      </c>
      <c r="B1626" s="15">
        <f t="shared" si="179"/>
        <v>2020</v>
      </c>
      <c r="C1626" s="15">
        <f t="shared" si="180"/>
        <v>6</v>
      </c>
      <c r="D1626" s="15">
        <f t="shared" si="181"/>
        <v>12</v>
      </c>
      <c r="E1626" s="64">
        <f t="shared" si="183"/>
        <v>1642.9777981315756</v>
      </c>
      <c r="F1626" s="15">
        <f>IF(E1625&gt;'Fashring Assumptions'!$Q$13,0,'Fashring Assumptions'!$Q$12)</f>
        <v>0</v>
      </c>
      <c r="G1626" s="15">
        <v>594</v>
      </c>
      <c r="H1626" s="15">
        <f t="shared" si="177"/>
        <v>0</v>
      </c>
      <c r="I1626" s="15">
        <f t="shared" si="182"/>
        <v>0</v>
      </c>
      <c r="J1626" s="58">
        <f>'Fashring Assumptions'!$M$7*'Fashring Counterfactual'!F1626</f>
        <v>0</v>
      </c>
      <c r="K1626" s="58">
        <f>'Fashring Assumptions'!$M$5*'Fashring Assumptions'!$M$7*'Fashring Counterfactual'!E1626</f>
        <v>102.68611238322347</v>
      </c>
      <c r="L1626" s="58">
        <f t="shared" si="178"/>
        <v>102.68611238322347</v>
      </c>
    </row>
    <row r="1627" spans="1:12" x14ac:dyDescent="0.3">
      <c r="A1627" s="60">
        <v>43995</v>
      </c>
      <c r="B1627" s="15">
        <f t="shared" si="179"/>
        <v>2020</v>
      </c>
      <c r="C1627" s="15">
        <f t="shared" si="180"/>
        <v>6</v>
      </c>
      <c r="D1627" s="15">
        <f t="shared" si="181"/>
        <v>13</v>
      </c>
      <c r="E1627" s="64">
        <f t="shared" si="183"/>
        <v>1104.9777981315756</v>
      </c>
      <c r="F1627" s="15">
        <f>IF(E1626&gt;'Fashring Assumptions'!$Q$13,0,'Fashring Assumptions'!$Q$12)</f>
        <v>0</v>
      </c>
      <c r="G1627" s="15">
        <v>538</v>
      </c>
      <c r="H1627" s="15">
        <f t="shared" si="177"/>
        <v>0</v>
      </c>
      <c r="I1627" s="15">
        <f t="shared" si="182"/>
        <v>0</v>
      </c>
      <c r="J1627" s="58">
        <f>'Fashring Assumptions'!$M$7*'Fashring Counterfactual'!F1627</f>
        <v>0</v>
      </c>
      <c r="K1627" s="58">
        <f>'Fashring Assumptions'!$M$5*'Fashring Assumptions'!$M$7*'Fashring Counterfactual'!E1627</f>
        <v>69.061112383223474</v>
      </c>
      <c r="L1627" s="58">
        <f t="shared" si="178"/>
        <v>69.061112383223474</v>
      </c>
    </row>
    <row r="1628" spans="1:12" x14ac:dyDescent="0.3">
      <c r="A1628" s="60">
        <v>43996</v>
      </c>
      <c r="B1628" s="15">
        <f t="shared" si="179"/>
        <v>2020</v>
      </c>
      <c r="C1628" s="15">
        <f t="shared" si="180"/>
        <v>6</v>
      </c>
      <c r="D1628" s="15">
        <f t="shared" si="181"/>
        <v>14</v>
      </c>
      <c r="E1628" s="64">
        <f t="shared" si="183"/>
        <v>4849.1278293615287</v>
      </c>
      <c r="F1628" s="15">
        <f>IF(E1627&gt;'Fashring Assumptions'!$Q$13,0,'Fashring Assumptions'!$Q$12)</f>
        <v>4292.1500312299531</v>
      </c>
      <c r="G1628" s="15">
        <v>548</v>
      </c>
      <c r="H1628" s="15">
        <f t="shared" si="177"/>
        <v>1</v>
      </c>
      <c r="I1628" s="15">
        <f t="shared" si="182"/>
        <v>1000</v>
      </c>
      <c r="J1628" s="58">
        <f>'Fashring Assumptions'!$M$7*'Fashring Counterfactual'!F1628</f>
        <v>10730.375078074883</v>
      </c>
      <c r="K1628" s="58">
        <f>'Fashring Assumptions'!$M$5*'Fashring Assumptions'!$M$7*'Fashring Counterfactual'!E1628</f>
        <v>303.07048933509554</v>
      </c>
      <c r="L1628" s="58">
        <f t="shared" si="178"/>
        <v>12033.445567409979</v>
      </c>
    </row>
    <row r="1629" spans="1:12" x14ac:dyDescent="0.3">
      <c r="A1629" s="60">
        <v>43997</v>
      </c>
      <c r="B1629" s="15">
        <f t="shared" si="179"/>
        <v>2020</v>
      </c>
      <c r="C1629" s="15">
        <f t="shared" si="180"/>
        <v>6</v>
      </c>
      <c r="D1629" s="15">
        <f t="shared" si="181"/>
        <v>15</v>
      </c>
      <c r="E1629" s="64">
        <f t="shared" si="183"/>
        <v>4217.1278293615287</v>
      </c>
      <c r="F1629" s="15">
        <f>IF(E1628&gt;'Fashring Assumptions'!$Q$13,0,'Fashring Assumptions'!$Q$12)</f>
        <v>0</v>
      </c>
      <c r="G1629" s="15">
        <v>632</v>
      </c>
      <c r="H1629" s="15">
        <f t="shared" ref="H1629:H1692" si="184">IF(F1629&gt;0,1,0)</f>
        <v>0</v>
      </c>
      <c r="I1629" s="15">
        <f t="shared" si="182"/>
        <v>0</v>
      </c>
      <c r="J1629" s="58">
        <f>'Fashring Assumptions'!$M$7*'Fashring Counterfactual'!F1629</f>
        <v>0</v>
      </c>
      <c r="K1629" s="58">
        <f>'Fashring Assumptions'!$M$5*'Fashring Assumptions'!$M$7*'Fashring Counterfactual'!E1629</f>
        <v>263.57048933509554</v>
      </c>
      <c r="L1629" s="58">
        <f t="shared" ref="L1629:L1692" si="185">SUM(I1629:K1629)</f>
        <v>263.57048933509554</v>
      </c>
    </row>
    <row r="1630" spans="1:12" x14ac:dyDescent="0.3">
      <c r="A1630" s="60">
        <v>43998</v>
      </c>
      <c r="B1630" s="15">
        <f t="shared" si="179"/>
        <v>2020</v>
      </c>
      <c r="C1630" s="15">
        <f t="shared" si="180"/>
        <v>6</v>
      </c>
      <c r="D1630" s="15">
        <f t="shared" si="181"/>
        <v>16</v>
      </c>
      <c r="E1630" s="64">
        <f t="shared" si="183"/>
        <v>3667.1278293615287</v>
      </c>
      <c r="F1630" s="15">
        <f>IF(E1629&gt;'Fashring Assumptions'!$Q$13,0,'Fashring Assumptions'!$Q$12)</f>
        <v>0</v>
      </c>
      <c r="G1630" s="15">
        <v>550</v>
      </c>
      <c r="H1630" s="15">
        <f t="shared" si="184"/>
        <v>0</v>
      </c>
      <c r="I1630" s="15">
        <f t="shared" si="182"/>
        <v>0</v>
      </c>
      <c r="J1630" s="58">
        <f>'Fashring Assumptions'!$M$7*'Fashring Counterfactual'!F1630</f>
        <v>0</v>
      </c>
      <c r="K1630" s="58">
        <f>'Fashring Assumptions'!$M$5*'Fashring Assumptions'!$M$7*'Fashring Counterfactual'!E1630</f>
        <v>229.19548933509554</v>
      </c>
      <c r="L1630" s="58">
        <f t="shared" si="185"/>
        <v>229.19548933509554</v>
      </c>
    </row>
    <row r="1631" spans="1:12" x14ac:dyDescent="0.3">
      <c r="A1631" s="60">
        <v>43999</v>
      </c>
      <c r="B1631" s="15">
        <f t="shared" si="179"/>
        <v>2020</v>
      </c>
      <c r="C1631" s="15">
        <f t="shared" si="180"/>
        <v>6</v>
      </c>
      <c r="D1631" s="15">
        <f t="shared" si="181"/>
        <v>17</v>
      </c>
      <c r="E1631" s="64">
        <f t="shared" si="183"/>
        <v>3024.1278293615287</v>
      </c>
      <c r="F1631" s="15">
        <f>IF(E1630&gt;'Fashring Assumptions'!$Q$13,0,'Fashring Assumptions'!$Q$12)</f>
        <v>0</v>
      </c>
      <c r="G1631" s="15">
        <v>643</v>
      </c>
      <c r="H1631" s="15">
        <f t="shared" si="184"/>
        <v>0</v>
      </c>
      <c r="I1631" s="15">
        <f t="shared" si="182"/>
        <v>0</v>
      </c>
      <c r="J1631" s="58">
        <f>'Fashring Assumptions'!$M$7*'Fashring Counterfactual'!F1631</f>
        <v>0</v>
      </c>
      <c r="K1631" s="58">
        <f>'Fashring Assumptions'!$M$5*'Fashring Assumptions'!$M$7*'Fashring Counterfactual'!E1631</f>
        <v>189.00798933509554</v>
      </c>
      <c r="L1631" s="58">
        <f t="shared" si="185"/>
        <v>189.00798933509554</v>
      </c>
    </row>
    <row r="1632" spans="1:12" x14ac:dyDescent="0.3">
      <c r="A1632" s="60">
        <v>44000</v>
      </c>
      <c r="B1632" s="15">
        <f t="shared" si="179"/>
        <v>2020</v>
      </c>
      <c r="C1632" s="15">
        <f t="shared" si="180"/>
        <v>6</v>
      </c>
      <c r="D1632" s="15">
        <f t="shared" si="181"/>
        <v>18</v>
      </c>
      <c r="E1632" s="64">
        <f t="shared" si="183"/>
        <v>2399.1278293615287</v>
      </c>
      <c r="F1632" s="15">
        <f>IF(E1631&gt;'Fashring Assumptions'!$Q$13,0,'Fashring Assumptions'!$Q$12)</f>
        <v>0</v>
      </c>
      <c r="G1632" s="15">
        <v>625</v>
      </c>
      <c r="H1632" s="15">
        <f t="shared" si="184"/>
        <v>0</v>
      </c>
      <c r="I1632" s="15">
        <f t="shared" si="182"/>
        <v>0</v>
      </c>
      <c r="J1632" s="58">
        <f>'Fashring Assumptions'!$M$7*'Fashring Counterfactual'!F1632</f>
        <v>0</v>
      </c>
      <c r="K1632" s="58">
        <f>'Fashring Assumptions'!$M$5*'Fashring Assumptions'!$M$7*'Fashring Counterfactual'!E1632</f>
        <v>149.94548933509554</v>
      </c>
      <c r="L1632" s="58">
        <f t="shared" si="185"/>
        <v>149.94548933509554</v>
      </c>
    </row>
    <row r="1633" spans="1:12" x14ac:dyDescent="0.3">
      <c r="A1633" s="60">
        <v>44001</v>
      </c>
      <c r="B1633" s="15">
        <f t="shared" si="179"/>
        <v>2020</v>
      </c>
      <c r="C1633" s="15">
        <f t="shared" si="180"/>
        <v>6</v>
      </c>
      <c r="D1633" s="15">
        <f t="shared" si="181"/>
        <v>19</v>
      </c>
      <c r="E1633" s="64">
        <f t="shared" si="183"/>
        <v>1884.1278293615287</v>
      </c>
      <c r="F1633" s="15">
        <f>IF(E1632&gt;'Fashring Assumptions'!$Q$13,0,'Fashring Assumptions'!$Q$12)</f>
        <v>0</v>
      </c>
      <c r="G1633" s="15">
        <v>515</v>
      </c>
      <c r="H1633" s="15">
        <f t="shared" si="184"/>
        <v>0</v>
      </c>
      <c r="I1633" s="15">
        <f t="shared" si="182"/>
        <v>0</v>
      </c>
      <c r="J1633" s="58">
        <f>'Fashring Assumptions'!$M$7*'Fashring Counterfactual'!F1633</f>
        <v>0</v>
      </c>
      <c r="K1633" s="58">
        <f>'Fashring Assumptions'!$M$5*'Fashring Assumptions'!$M$7*'Fashring Counterfactual'!E1633</f>
        <v>117.75798933509554</v>
      </c>
      <c r="L1633" s="58">
        <f t="shared" si="185"/>
        <v>117.75798933509554</v>
      </c>
    </row>
    <row r="1634" spans="1:12" x14ac:dyDescent="0.3">
      <c r="A1634" s="60">
        <v>44002</v>
      </c>
      <c r="B1634" s="15">
        <f t="shared" si="179"/>
        <v>2020</v>
      </c>
      <c r="C1634" s="15">
        <f t="shared" si="180"/>
        <v>6</v>
      </c>
      <c r="D1634" s="15">
        <f t="shared" si="181"/>
        <v>20</v>
      </c>
      <c r="E1634" s="64">
        <f t="shared" si="183"/>
        <v>1028.1278293615287</v>
      </c>
      <c r="F1634" s="15">
        <f>IF(E1633&gt;'Fashring Assumptions'!$Q$13,0,'Fashring Assumptions'!$Q$12)</f>
        <v>0</v>
      </c>
      <c r="G1634" s="15">
        <v>856</v>
      </c>
      <c r="H1634" s="15">
        <f t="shared" si="184"/>
        <v>0</v>
      </c>
      <c r="I1634" s="15">
        <f t="shared" si="182"/>
        <v>0</v>
      </c>
      <c r="J1634" s="58">
        <f>'Fashring Assumptions'!$M$7*'Fashring Counterfactual'!F1634</f>
        <v>0</v>
      </c>
      <c r="K1634" s="58">
        <f>'Fashring Assumptions'!$M$5*'Fashring Assumptions'!$M$7*'Fashring Counterfactual'!E1634</f>
        <v>64.257989335095544</v>
      </c>
      <c r="L1634" s="58">
        <f t="shared" si="185"/>
        <v>64.257989335095544</v>
      </c>
    </row>
    <row r="1635" spans="1:12" x14ac:dyDescent="0.3">
      <c r="A1635" s="60">
        <v>44003</v>
      </c>
      <c r="B1635" s="15">
        <f t="shared" si="179"/>
        <v>2020</v>
      </c>
      <c r="C1635" s="15">
        <f t="shared" si="180"/>
        <v>6</v>
      </c>
      <c r="D1635" s="15">
        <f t="shared" si="181"/>
        <v>21</v>
      </c>
      <c r="E1635" s="64">
        <f t="shared" si="183"/>
        <v>4416.2778605914818</v>
      </c>
      <c r="F1635" s="15">
        <f>IF(E1634&gt;'Fashring Assumptions'!$Q$13,0,'Fashring Assumptions'!$Q$12)</f>
        <v>4292.1500312299531</v>
      </c>
      <c r="G1635" s="15">
        <v>904</v>
      </c>
      <c r="H1635" s="15">
        <f t="shared" si="184"/>
        <v>1</v>
      </c>
      <c r="I1635" s="15">
        <f t="shared" si="182"/>
        <v>1000</v>
      </c>
      <c r="J1635" s="58">
        <f>'Fashring Assumptions'!$M$7*'Fashring Counterfactual'!F1635</f>
        <v>10730.375078074883</v>
      </c>
      <c r="K1635" s="58">
        <f>'Fashring Assumptions'!$M$5*'Fashring Assumptions'!$M$7*'Fashring Counterfactual'!E1635</f>
        <v>276.01736628696761</v>
      </c>
      <c r="L1635" s="58">
        <f t="shared" si="185"/>
        <v>12006.392444361851</v>
      </c>
    </row>
    <row r="1636" spans="1:12" x14ac:dyDescent="0.3">
      <c r="A1636" s="60">
        <v>44004</v>
      </c>
      <c r="B1636" s="15">
        <f t="shared" si="179"/>
        <v>2020</v>
      </c>
      <c r="C1636" s="15">
        <f t="shared" si="180"/>
        <v>6</v>
      </c>
      <c r="D1636" s="15">
        <f t="shared" si="181"/>
        <v>22</v>
      </c>
      <c r="E1636" s="64">
        <f t="shared" si="183"/>
        <v>3614.2778605914818</v>
      </c>
      <c r="F1636" s="15">
        <f>IF(E1635&gt;'Fashring Assumptions'!$Q$13,0,'Fashring Assumptions'!$Q$12)</f>
        <v>0</v>
      </c>
      <c r="G1636" s="15">
        <v>802</v>
      </c>
      <c r="H1636" s="15">
        <f t="shared" si="184"/>
        <v>0</v>
      </c>
      <c r="I1636" s="15">
        <f t="shared" si="182"/>
        <v>0</v>
      </c>
      <c r="J1636" s="58">
        <f>'Fashring Assumptions'!$M$7*'Fashring Counterfactual'!F1636</f>
        <v>0</v>
      </c>
      <c r="K1636" s="58">
        <f>'Fashring Assumptions'!$M$5*'Fashring Assumptions'!$M$7*'Fashring Counterfactual'!E1636</f>
        <v>225.89236628696761</v>
      </c>
      <c r="L1636" s="58">
        <f t="shared" si="185"/>
        <v>225.89236628696761</v>
      </c>
    </row>
    <row r="1637" spans="1:12" x14ac:dyDescent="0.3">
      <c r="A1637" s="60">
        <v>44005</v>
      </c>
      <c r="B1637" s="15">
        <f t="shared" si="179"/>
        <v>2020</v>
      </c>
      <c r="C1637" s="15">
        <f t="shared" si="180"/>
        <v>6</v>
      </c>
      <c r="D1637" s="15">
        <f t="shared" si="181"/>
        <v>23</v>
      </c>
      <c r="E1637" s="64">
        <f t="shared" si="183"/>
        <v>2740.2778605914818</v>
      </c>
      <c r="F1637" s="15">
        <f>IF(E1636&gt;'Fashring Assumptions'!$Q$13,0,'Fashring Assumptions'!$Q$12)</f>
        <v>0</v>
      </c>
      <c r="G1637" s="15">
        <v>874</v>
      </c>
      <c r="H1637" s="15">
        <f t="shared" si="184"/>
        <v>0</v>
      </c>
      <c r="I1637" s="15">
        <f t="shared" si="182"/>
        <v>0</v>
      </c>
      <c r="J1637" s="58">
        <f>'Fashring Assumptions'!$M$7*'Fashring Counterfactual'!F1637</f>
        <v>0</v>
      </c>
      <c r="K1637" s="58">
        <f>'Fashring Assumptions'!$M$5*'Fashring Assumptions'!$M$7*'Fashring Counterfactual'!E1637</f>
        <v>171.26736628696761</v>
      </c>
      <c r="L1637" s="58">
        <f t="shared" si="185"/>
        <v>171.26736628696761</v>
      </c>
    </row>
    <row r="1638" spans="1:12" x14ac:dyDescent="0.3">
      <c r="A1638" s="60">
        <v>44006</v>
      </c>
      <c r="B1638" s="15">
        <f t="shared" si="179"/>
        <v>2020</v>
      </c>
      <c r="C1638" s="15">
        <f t="shared" si="180"/>
        <v>6</v>
      </c>
      <c r="D1638" s="15">
        <f t="shared" si="181"/>
        <v>24</v>
      </c>
      <c r="E1638" s="64">
        <f t="shared" si="183"/>
        <v>1834.2778605914818</v>
      </c>
      <c r="F1638" s="15">
        <f>IF(E1637&gt;'Fashring Assumptions'!$Q$13,0,'Fashring Assumptions'!$Q$12)</f>
        <v>0</v>
      </c>
      <c r="G1638" s="15">
        <v>906</v>
      </c>
      <c r="H1638" s="15">
        <f t="shared" si="184"/>
        <v>0</v>
      </c>
      <c r="I1638" s="15">
        <f t="shared" si="182"/>
        <v>0</v>
      </c>
      <c r="J1638" s="58">
        <f>'Fashring Assumptions'!$M$7*'Fashring Counterfactual'!F1638</f>
        <v>0</v>
      </c>
      <c r="K1638" s="58">
        <f>'Fashring Assumptions'!$M$5*'Fashring Assumptions'!$M$7*'Fashring Counterfactual'!E1638</f>
        <v>114.64236628696761</v>
      </c>
      <c r="L1638" s="58">
        <f t="shared" si="185"/>
        <v>114.64236628696761</v>
      </c>
    </row>
    <row r="1639" spans="1:12" x14ac:dyDescent="0.3">
      <c r="A1639" s="60">
        <v>44007</v>
      </c>
      <c r="B1639" s="15">
        <f t="shared" si="179"/>
        <v>2020</v>
      </c>
      <c r="C1639" s="15">
        <f t="shared" si="180"/>
        <v>6</v>
      </c>
      <c r="D1639" s="15">
        <f t="shared" si="181"/>
        <v>25</v>
      </c>
      <c r="E1639" s="64">
        <f t="shared" si="183"/>
        <v>954.27786059148184</v>
      </c>
      <c r="F1639" s="15">
        <f>IF(E1638&gt;'Fashring Assumptions'!$Q$13,0,'Fashring Assumptions'!$Q$12)</f>
        <v>0</v>
      </c>
      <c r="G1639" s="15">
        <v>880</v>
      </c>
      <c r="H1639" s="15">
        <f t="shared" si="184"/>
        <v>0</v>
      </c>
      <c r="I1639" s="15">
        <f t="shared" si="182"/>
        <v>0</v>
      </c>
      <c r="J1639" s="58">
        <f>'Fashring Assumptions'!$M$7*'Fashring Counterfactual'!F1639</f>
        <v>0</v>
      </c>
      <c r="K1639" s="58">
        <f>'Fashring Assumptions'!$M$5*'Fashring Assumptions'!$M$7*'Fashring Counterfactual'!E1639</f>
        <v>59.642366286967615</v>
      </c>
      <c r="L1639" s="58">
        <f t="shared" si="185"/>
        <v>59.642366286967615</v>
      </c>
    </row>
    <row r="1640" spans="1:12" x14ac:dyDescent="0.3">
      <c r="A1640" s="60">
        <v>44008</v>
      </c>
      <c r="B1640" s="15">
        <f t="shared" si="179"/>
        <v>2020</v>
      </c>
      <c r="C1640" s="15">
        <f t="shared" si="180"/>
        <v>6</v>
      </c>
      <c r="D1640" s="15">
        <f t="shared" si="181"/>
        <v>26</v>
      </c>
      <c r="E1640" s="64">
        <f t="shared" si="183"/>
        <v>4392.427891821435</v>
      </c>
      <c r="F1640" s="15">
        <f>IF(E1639&gt;'Fashring Assumptions'!$Q$13,0,'Fashring Assumptions'!$Q$12)</f>
        <v>4292.1500312299531</v>
      </c>
      <c r="G1640" s="15">
        <v>854</v>
      </c>
      <c r="H1640" s="15">
        <f t="shared" si="184"/>
        <v>1</v>
      </c>
      <c r="I1640" s="15">
        <f t="shared" si="182"/>
        <v>1000</v>
      </c>
      <c r="J1640" s="58">
        <f>'Fashring Assumptions'!$M$7*'Fashring Counterfactual'!F1640</f>
        <v>10730.375078074883</v>
      </c>
      <c r="K1640" s="58">
        <f>'Fashring Assumptions'!$M$5*'Fashring Assumptions'!$M$7*'Fashring Counterfactual'!E1640</f>
        <v>274.52674323883969</v>
      </c>
      <c r="L1640" s="58">
        <f t="shared" si="185"/>
        <v>12004.901821313722</v>
      </c>
    </row>
    <row r="1641" spans="1:12" x14ac:dyDescent="0.3">
      <c r="A1641" s="60">
        <v>44009</v>
      </c>
      <c r="B1641" s="15">
        <f t="shared" si="179"/>
        <v>2020</v>
      </c>
      <c r="C1641" s="15">
        <f t="shared" si="180"/>
        <v>6</v>
      </c>
      <c r="D1641" s="15">
        <f t="shared" si="181"/>
        <v>27</v>
      </c>
      <c r="E1641" s="64">
        <f t="shared" si="183"/>
        <v>3532.427891821435</v>
      </c>
      <c r="F1641" s="15">
        <f>IF(E1640&gt;'Fashring Assumptions'!$Q$13,0,'Fashring Assumptions'!$Q$12)</f>
        <v>0</v>
      </c>
      <c r="G1641" s="15">
        <v>860</v>
      </c>
      <c r="H1641" s="15">
        <f t="shared" si="184"/>
        <v>0</v>
      </c>
      <c r="I1641" s="15">
        <f t="shared" si="182"/>
        <v>0</v>
      </c>
      <c r="J1641" s="58">
        <f>'Fashring Assumptions'!$M$7*'Fashring Counterfactual'!F1641</f>
        <v>0</v>
      </c>
      <c r="K1641" s="58">
        <f>'Fashring Assumptions'!$M$5*'Fashring Assumptions'!$M$7*'Fashring Counterfactual'!E1641</f>
        <v>220.77674323883969</v>
      </c>
      <c r="L1641" s="58">
        <f t="shared" si="185"/>
        <v>220.77674323883969</v>
      </c>
    </row>
    <row r="1642" spans="1:12" x14ac:dyDescent="0.3">
      <c r="A1642" s="60">
        <v>44010</v>
      </c>
      <c r="B1642" s="15">
        <f t="shared" si="179"/>
        <v>2020</v>
      </c>
      <c r="C1642" s="15">
        <f t="shared" si="180"/>
        <v>6</v>
      </c>
      <c r="D1642" s="15">
        <f t="shared" si="181"/>
        <v>28</v>
      </c>
      <c r="E1642" s="64">
        <f t="shared" si="183"/>
        <v>2674.427891821435</v>
      </c>
      <c r="F1642" s="15">
        <f>IF(E1641&gt;'Fashring Assumptions'!$Q$13,0,'Fashring Assumptions'!$Q$12)</f>
        <v>0</v>
      </c>
      <c r="G1642" s="15">
        <v>858</v>
      </c>
      <c r="H1642" s="15">
        <f t="shared" si="184"/>
        <v>0</v>
      </c>
      <c r="I1642" s="15">
        <f t="shared" si="182"/>
        <v>0</v>
      </c>
      <c r="J1642" s="58">
        <f>'Fashring Assumptions'!$M$7*'Fashring Counterfactual'!F1642</f>
        <v>0</v>
      </c>
      <c r="K1642" s="58">
        <f>'Fashring Assumptions'!$M$5*'Fashring Assumptions'!$M$7*'Fashring Counterfactual'!E1642</f>
        <v>167.15174323883969</v>
      </c>
      <c r="L1642" s="58">
        <f t="shared" si="185"/>
        <v>167.15174323883969</v>
      </c>
    </row>
    <row r="1643" spans="1:12" x14ac:dyDescent="0.3">
      <c r="A1643" s="60">
        <v>44011</v>
      </c>
      <c r="B1643" s="15">
        <f t="shared" si="179"/>
        <v>2020</v>
      </c>
      <c r="C1643" s="15">
        <f t="shared" si="180"/>
        <v>6</v>
      </c>
      <c r="D1643" s="15">
        <f t="shared" si="181"/>
        <v>29</v>
      </c>
      <c r="E1643" s="64">
        <f t="shared" si="183"/>
        <v>1788.427891821435</v>
      </c>
      <c r="F1643" s="15">
        <f>IF(E1642&gt;'Fashring Assumptions'!$Q$13,0,'Fashring Assumptions'!$Q$12)</f>
        <v>0</v>
      </c>
      <c r="G1643" s="15">
        <v>886</v>
      </c>
      <c r="H1643" s="15">
        <f t="shared" si="184"/>
        <v>0</v>
      </c>
      <c r="I1643" s="15">
        <f t="shared" si="182"/>
        <v>0</v>
      </c>
      <c r="J1643" s="58">
        <f>'Fashring Assumptions'!$M$7*'Fashring Counterfactual'!F1643</f>
        <v>0</v>
      </c>
      <c r="K1643" s="58">
        <f>'Fashring Assumptions'!$M$5*'Fashring Assumptions'!$M$7*'Fashring Counterfactual'!E1643</f>
        <v>111.77674323883969</v>
      </c>
      <c r="L1643" s="58">
        <f t="shared" si="185"/>
        <v>111.77674323883969</v>
      </c>
    </row>
    <row r="1644" spans="1:12" x14ac:dyDescent="0.3">
      <c r="A1644" s="60">
        <v>44012</v>
      </c>
      <c r="B1644" s="15">
        <f t="shared" si="179"/>
        <v>2020</v>
      </c>
      <c r="C1644" s="15">
        <f t="shared" si="180"/>
        <v>6</v>
      </c>
      <c r="D1644" s="15">
        <f t="shared" si="181"/>
        <v>30</v>
      </c>
      <c r="E1644" s="64">
        <f t="shared" si="183"/>
        <v>873.42789182143497</v>
      </c>
      <c r="F1644" s="15">
        <f>IF(E1643&gt;'Fashring Assumptions'!$Q$13,0,'Fashring Assumptions'!$Q$12)</f>
        <v>0</v>
      </c>
      <c r="G1644" s="15">
        <v>915</v>
      </c>
      <c r="H1644" s="15">
        <f t="shared" si="184"/>
        <v>0</v>
      </c>
      <c r="I1644" s="15">
        <f t="shared" si="182"/>
        <v>0</v>
      </c>
      <c r="J1644" s="58">
        <f>'Fashring Assumptions'!$M$7*'Fashring Counterfactual'!F1644</f>
        <v>0</v>
      </c>
      <c r="K1644" s="58">
        <f>'Fashring Assumptions'!$M$5*'Fashring Assumptions'!$M$7*'Fashring Counterfactual'!E1644</f>
        <v>54.589243238839686</v>
      </c>
      <c r="L1644" s="58">
        <f t="shared" si="185"/>
        <v>54.589243238839686</v>
      </c>
    </row>
    <row r="1645" spans="1:12" x14ac:dyDescent="0.3">
      <c r="A1645" s="60">
        <v>44013</v>
      </c>
      <c r="B1645" s="15">
        <f t="shared" si="179"/>
        <v>2020</v>
      </c>
      <c r="C1645" s="15">
        <f t="shared" si="180"/>
        <v>7</v>
      </c>
      <c r="D1645" s="15">
        <f t="shared" si="181"/>
        <v>1</v>
      </c>
      <c r="E1645" s="64">
        <f t="shared" si="183"/>
        <v>4302.5779230513881</v>
      </c>
      <c r="F1645" s="15">
        <f>IF(E1644&gt;'Fashring Assumptions'!$Q$13,0,'Fashring Assumptions'!$Q$12)</f>
        <v>4292.1500312299531</v>
      </c>
      <c r="G1645" s="15">
        <v>863</v>
      </c>
      <c r="H1645" s="15">
        <f t="shared" si="184"/>
        <v>1</v>
      </c>
      <c r="I1645" s="15">
        <f t="shared" si="182"/>
        <v>1000</v>
      </c>
      <c r="J1645" s="58">
        <f>'Fashring Assumptions'!$M$7*'Fashring Counterfactual'!F1645</f>
        <v>10730.375078074883</v>
      </c>
      <c r="K1645" s="58">
        <f>'Fashring Assumptions'!$M$5*'Fashring Assumptions'!$M$7*'Fashring Counterfactual'!E1645</f>
        <v>268.91112019071176</v>
      </c>
      <c r="L1645" s="58">
        <f t="shared" si="185"/>
        <v>11999.286198265596</v>
      </c>
    </row>
    <row r="1646" spans="1:12" x14ac:dyDescent="0.3">
      <c r="A1646" s="60">
        <v>44014</v>
      </c>
      <c r="B1646" s="15">
        <f t="shared" si="179"/>
        <v>2020</v>
      </c>
      <c r="C1646" s="15">
        <f t="shared" si="180"/>
        <v>7</v>
      </c>
      <c r="D1646" s="15">
        <f t="shared" si="181"/>
        <v>2</v>
      </c>
      <c r="E1646" s="64">
        <f t="shared" si="183"/>
        <v>3419.5779230513881</v>
      </c>
      <c r="F1646" s="15">
        <f>IF(E1645&gt;'Fashring Assumptions'!$Q$13,0,'Fashring Assumptions'!$Q$12)</f>
        <v>0</v>
      </c>
      <c r="G1646" s="15">
        <v>883</v>
      </c>
      <c r="H1646" s="15">
        <f t="shared" si="184"/>
        <v>0</v>
      </c>
      <c r="I1646" s="15">
        <f t="shared" si="182"/>
        <v>0</v>
      </c>
      <c r="J1646" s="58">
        <f>'Fashring Assumptions'!$M$7*'Fashring Counterfactual'!F1646</f>
        <v>0</v>
      </c>
      <c r="K1646" s="58">
        <f>'Fashring Assumptions'!$M$5*'Fashring Assumptions'!$M$7*'Fashring Counterfactual'!E1646</f>
        <v>213.72362019071176</v>
      </c>
      <c r="L1646" s="58">
        <f t="shared" si="185"/>
        <v>213.72362019071176</v>
      </c>
    </row>
    <row r="1647" spans="1:12" x14ac:dyDescent="0.3">
      <c r="A1647" s="60">
        <v>44015</v>
      </c>
      <c r="B1647" s="15">
        <f t="shared" si="179"/>
        <v>2020</v>
      </c>
      <c r="C1647" s="15">
        <f t="shared" si="180"/>
        <v>7</v>
      </c>
      <c r="D1647" s="15">
        <f t="shared" si="181"/>
        <v>3</v>
      </c>
      <c r="E1647" s="64">
        <f t="shared" si="183"/>
        <v>2478.5779230513881</v>
      </c>
      <c r="F1647" s="15">
        <f>IF(E1646&gt;'Fashring Assumptions'!$Q$13,0,'Fashring Assumptions'!$Q$12)</f>
        <v>0</v>
      </c>
      <c r="G1647" s="15">
        <v>941</v>
      </c>
      <c r="H1647" s="15">
        <f t="shared" si="184"/>
        <v>0</v>
      </c>
      <c r="I1647" s="15">
        <f t="shared" si="182"/>
        <v>0</v>
      </c>
      <c r="J1647" s="58">
        <f>'Fashring Assumptions'!$M$7*'Fashring Counterfactual'!F1647</f>
        <v>0</v>
      </c>
      <c r="K1647" s="58">
        <f>'Fashring Assumptions'!$M$5*'Fashring Assumptions'!$M$7*'Fashring Counterfactual'!E1647</f>
        <v>154.91112019071176</v>
      </c>
      <c r="L1647" s="58">
        <f t="shared" si="185"/>
        <v>154.91112019071176</v>
      </c>
    </row>
    <row r="1648" spans="1:12" x14ac:dyDescent="0.3">
      <c r="A1648" s="60">
        <v>44016</v>
      </c>
      <c r="B1648" s="15">
        <f t="shared" si="179"/>
        <v>2020</v>
      </c>
      <c r="C1648" s="15">
        <f t="shared" si="180"/>
        <v>7</v>
      </c>
      <c r="D1648" s="15">
        <f t="shared" si="181"/>
        <v>4</v>
      </c>
      <c r="E1648" s="64">
        <f t="shared" si="183"/>
        <v>1625.5779230513881</v>
      </c>
      <c r="F1648" s="15">
        <f>IF(E1647&gt;'Fashring Assumptions'!$Q$13,0,'Fashring Assumptions'!$Q$12)</f>
        <v>0</v>
      </c>
      <c r="G1648" s="15">
        <v>853</v>
      </c>
      <c r="H1648" s="15">
        <f t="shared" si="184"/>
        <v>0</v>
      </c>
      <c r="I1648" s="15">
        <f t="shared" si="182"/>
        <v>0</v>
      </c>
      <c r="J1648" s="58">
        <f>'Fashring Assumptions'!$M$7*'Fashring Counterfactual'!F1648</f>
        <v>0</v>
      </c>
      <c r="K1648" s="58">
        <f>'Fashring Assumptions'!$M$5*'Fashring Assumptions'!$M$7*'Fashring Counterfactual'!E1648</f>
        <v>101.59862019071176</v>
      </c>
      <c r="L1648" s="58">
        <f t="shared" si="185"/>
        <v>101.59862019071176</v>
      </c>
    </row>
    <row r="1649" spans="1:12" x14ac:dyDescent="0.3">
      <c r="A1649" s="60">
        <v>44017</v>
      </c>
      <c r="B1649" s="15">
        <f t="shared" si="179"/>
        <v>2020</v>
      </c>
      <c r="C1649" s="15">
        <f t="shared" si="180"/>
        <v>7</v>
      </c>
      <c r="D1649" s="15">
        <f t="shared" si="181"/>
        <v>5</v>
      </c>
      <c r="E1649" s="64">
        <f t="shared" si="183"/>
        <v>796.5779230513881</v>
      </c>
      <c r="F1649" s="15">
        <f>IF(E1648&gt;'Fashring Assumptions'!$Q$13,0,'Fashring Assumptions'!$Q$12)</f>
        <v>0</v>
      </c>
      <c r="G1649" s="15">
        <v>829</v>
      </c>
      <c r="H1649" s="15">
        <f t="shared" si="184"/>
        <v>0</v>
      </c>
      <c r="I1649" s="15">
        <f t="shared" si="182"/>
        <v>0</v>
      </c>
      <c r="J1649" s="58">
        <f>'Fashring Assumptions'!$M$7*'Fashring Counterfactual'!F1649</f>
        <v>0</v>
      </c>
      <c r="K1649" s="58">
        <f>'Fashring Assumptions'!$M$5*'Fashring Assumptions'!$M$7*'Fashring Counterfactual'!E1649</f>
        <v>49.786120190711756</v>
      </c>
      <c r="L1649" s="58">
        <f t="shared" si="185"/>
        <v>49.786120190711756</v>
      </c>
    </row>
    <row r="1650" spans="1:12" x14ac:dyDescent="0.3">
      <c r="A1650" s="60">
        <v>44018</v>
      </c>
      <c r="B1650" s="15">
        <f t="shared" si="179"/>
        <v>2020</v>
      </c>
      <c r="C1650" s="15">
        <f t="shared" si="180"/>
        <v>7</v>
      </c>
      <c r="D1650" s="15">
        <f t="shared" si="181"/>
        <v>6</v>
      </c>
      <c r="E1650" s="64">
        <f t="shared" si="183"/>
        <v>4225.7279542813412</v>
      </c>
      <c r="F1650" s="15">
        <f>IF(E1649&gt;'Fashring Assumptions'!$Q$13,0,'Fashring Assumptions'!$Q$12)</f>
        <v>4292.1500312299531</v>
      </c>
      <c r="G1650" s="15">
        <v>863</v>
      </c>
      <c r="H1650" s="15">
        <f t="shared" si="184"/>
        <v>1</v>
      </c>
      <c r="I1650" s="15">
        <f t="shared" si="182"/>
        <v>1000</v>
      </c>
      <c r="J1650" s="58">
        <f>'Fashring Assumptions'!$M$7*'Fashring Counterfactual'!F1650</f>
        <v>10730.375078074883</v>
      </c>
      <c r="K1650" s="58">
        <f>'Fashring Assumptions'!$M$5*'Fashring Assumptions'!$M$7*'Fashring Counterfactual'!E1650</f>
        <v>264.10799714258383</v>
      </c>
      <c r="L1650" s="58">
        <f t="shared" si="185"/>
        <v>11994.483075217468</v>
      </c>
    </row>
    <row r="1651" spans="1:12" x14ac:dyDescent="0.3">
      <c r="A1651" s="60">
        <v>44019</v>
      </c>
      <c r="B1651" s="15">
        <f t="shared" si="179"/>
        <v>2020</v>
      </c>
      <c r="C1651" s="15">
        <f t="shared" si="180"/>
        <v>7</v>
      </c>
      <c r="D1651" s="15">
        <f t="shared" si="181"/>
        <v>7</v>
      </c>
      <c r="E1651" s="64">
        <f t="shared" si="183"/>
        <v>3347.7279542813412</v>
      </c>
      <c r="F1651" s="15">
        <f>IF(E1650&gt;'Fashring Assumptions'!$Q$13,0,'Fashring Assumptions'!$Q$12)</f>
        <v>0</v>
      </c>
      <c r="G1651" s="15">
        <v>878</v>
      </c>
      <c r="H1651" s="15">
        <f t="shared" si="184"/>
        <v>0</v>
      </c>
      <c r="I1651" s="15">
        <f t="shared" si="182"/>
        <v>0</v>
      </c>
      <c r="J1651" s="58">
        <f>'Fashring Assumptions'!$M$7*'Fashring Counterfactual'!F1651</f>
        <v>0</v>
      </c>
      <c r="K1651" s="58">
        <f>'Fashring Assumptions'!$M$5*'Fashring Assumptions'!$M$7*'Fashring Counterfactual'!E1651</f>
        <v>209.23299714258383</v>
      </c>
      <c r="L1651" s="58">
        <f t="shared" si="185"/>
        <v>209.23299714258383</v>
      </c>
    </row>
    <row r="1652" spans="1:12" x14ac:dyDescent="0.3">
      <c r="A1652" s="60">
        <v>44020</v>
      </c>
      <c r="B1652" s="15">
        <f t="shared" si="179"/>
        <v>2020</v>
      </c>
      <c r="C1652" s="15">
        <f t="shared" si="180"/>
        <v>7</v>
      </c>
      <c r="D1652" s="15">
        <f t="shared" si="181"/>
        <v>8</v>
      </c>
      <c r="E1652" s="64">
        <f t="shared" si="183"/>
        <v>2450.7279542813412</v>
      </c>
      <c r="F1652" s="15">
        <f>IF(E1651&gt;'Fashring Assumptions'!$Q$13,0,'Fashring Assumptions'!$Q$12)</f>
        <v>0</v>
      </c>
      <c r="G1652" s="15">
        <v>897</v>
      </c>
      <c r="H1652" s="15">
        <f t="shared" si="184"/>
        <v>0</v>
      </c>
      <c r="I1652" s="15">
        <f t="shared" si="182"/>
        <v>0</v>
      </c>
      <c r="J1652" s="58">
        <f>'Fashring Assumptions'!$M$7*'Fashring Counterfactual'!F1652</f>
        <v>0</v>
      </c>
      <c r="K1652" s="58">
        <f>'Fashring Assumptions'!$M$5*'Fashring Assumptions'!$M$7*'Fashring Counterfactual'!E1652</f>
        <v>153.17049714258383</v>
      </c>
      <c r="L1652" s="58">
        <f t="shared" si="185"/>
        <v>153.17049714258383</v>
      </c>
    </row>
    <row r="1653" spans="1:12" x14ac:dyDescent="0.3">
      <c r="A1653" s="60">
        <v>44021</v>
      </c>
      <c r="B1653" s="15">
        <f t="shared" si="179"/>
        <v>2020</v>
      </c>
      <c r="C1653" s="15">
        <f t="shared" si="180"/>
        <v>7</v>
      </c>
      <c r="D1653" s="15">
        <f t="shared" si="181"/>
        <v>9</v>
      </c>
      <c r="E1653" s="64">
        <f t="shared" si="183"/>
        <v>1588.7279542813412</v>
      </c>
      <c r="F1653" s="15">
        <f>IF(E1652&gt;'Fashring Assumptions'!$Q$13,0,'Fashring Assumptions'!$Q$12)</f>
        <v>0</v>
      </c>
      <c r="G1653" s="15">
        <v>862</v>
      </c>
      <c r="H1653" s="15">
        <f t="shared" si="184"/>
        <v>0</v>
      </c>
      <c r="I1653" s="15">
        <f t="shared" si="182"/>
        <v>0</v>
      </c>
      <c r="J1653" s="58">
        <f>'Fashring Assumptions'!$M$7*'Fashring Counterfactual'!F1653</f>
        <v>0</v>
      </c>
      <c r="K1653" s="58">
        <f>'Fashring Assumptions'!$M$5*'Fashring Assumptions'!$M$7*'Fashring Counterfactual'!E1653</f>
        <v>99.295497142583827</v>
      </c>
      <c r="L1653" s="58">
        <f t="shared" si="185"/>
        <v>99.295497142583827</v>
      </c>
    </row>
    <row r="1654" spans="1:12" x14ac:dyDescent="0.3">
      <c r="A1654" s="60">
        <v>44022</v>
      </c>
      <c r="B1654" s="15">
        <f t="shared" si="179"/>
        <v>2020</v>
      </c>
      <c r="C1654" s="15">
        <f t="shared" si="180"/>
        <v>7</v>
      </c>
      <c r="D1654" s="15">
        <f t="shared" si="181"/>
        <v>10</v>
      </c>
      <c r="E1654" s="64">
        <f t="shared" si="183"/>
        <v>695.72795428134123</v>
      </c>
      <c r="F1654" s="15">
        <f>IF(E1653&gt;'Fashring Assumptions'!$Q$13,0,'Fashring Assumptions'!$Q$12)</f>
        <v>0</v>
      </c>
      <c r="G1654" s="15">
        <v>893</v>
      </c>
      <c r="H1654" s="15">
        <f t="shared" si="184"/>
        <v>0</v>
      </c>
      <c r="I1654" s="15">
        <f t="shared" si="182"/>
        <v>0</v>
      </c>
      <c r="J1654" s="58">
        <f>'Fashring Assumptions'!$M$7*'Fashring Counterfactual'!F1654</f>
        <v>0</v>
      </c>
      <c r="K1654" s="58">
        <f>'Fashring Assumptions'!$M$5*'Fashring Assumptions'!$M$7*'Fashring Counterfactual'!E1654</f>
        <v>43.482997142583827</v>
      </c>
      <c r="L1654" s="58">
        <f t="shared" si="185"/>
        <v>43.482997142583827</v>
      </c>
    </row>
    <row r="1655" spans="1:12" x14ac:dyDescent="0.3">
      <c r="A1655" s="60">
        <v>44023</v>
      </c>
      <c r="B1655" s="15">
        <f t="shared" si="179"/>
        <v>2020</v>
      </c>
      <c r="C1655" s="15">
        <f t="shared" si="180"/>
        <v>7</v>
      </c>
      <c r="D1655" s="15">
        <f t="shared" si="181"/>
        <v>11</v>
      </c>
      <c r="E1655" s="64">
        <f t="shared" si="183"/>
        <v>4083.8779855112944</v>
      </c>
      <c r="F1655" s="15">
        <f>IF(E1654&gt;'Fashring Assumptions'!$Q$13,0,'Fashring Assumptions'!$Q$12)</f>
        <v>4292.1500312299531</v>
      </c>
      <c r="G1655" s="15">
        <v>904</v>
      </c>
      <c r="H1655" s="15">
        <f t="shared" si="184"/>
        <v>1</v>
      </c>
      <c r="I1655" s="15">
        <f t="shared" si="182"/>
        <v>1000</v>
      </c>
      <c r="J1655" s="58">
        <f>'Fashring Assumptions'!$M$7*'Fashring Counterfactual'!F1655</f>
        <v>10730.375078074883</v>
      </c>
      <c r="K1655" s="58">
        <f>'Fashring Assumptions'!$M$5*'Fashring Assumptions'!$M$7*'Fashring Counterfactual'!E1655</f>
        <v>255.2423740944559</v>
      </c>
      <c r="L1655" s="58">
        <f t="shared" si="185"/>
        <v>11985.617452169339</v>
      </c>
    </row>
    <row r="1656" spans="1:12" x14ac:dyDescent="0.3">
      <c r="A1656" s="60">
        <v>44024</v>
      </c>
      <c r="B1656" s="15">
        <f t="shared" si="179"/>
        <v>2020</v>
      </c>
      <c r="C1656" s="15">
        <f t="shared" si="180"/>
        <v>7</v>
      </c>
      <c r="D1656" s="15">
        <f t="shared" si="181"/>
        <v>12</v>
      </c>
      <c r="E1656" s="64">
        <f t="shared" si="183"/>
        <v>3175.8779855112944</v>
      </c>
      <c r="F1656" s="15">
        <f>IF(E1655&gt;'Fashring Assumptions'!$Q$13,0,'Fashring Assumptions'!$Q$12)</f>
        <v>0</v>
      </c>
      <c r="G1656" s="15">
        <v>908</v>
      </c>
      <c r="H1656" s="15">
        <f t="shared" si="184"/>
        <v>0</v>
      </c>
      <c r="I1656" s="15">
        <f t="shared" si="182"/>
        <v>0</v>
      </c>
      <c r="J1656" s="58">
        <f>'Fashring Assumptions'!$M$7*'Fashring Counterfactual'!F1656</f>
        <v>0</v>
      </c>
      <c r="K1656" s="58">
        <f>'Fashring Assumptions'!$M$5*'Fashring Assumptions'!$M$7*'Fashring Counterfactual'!E1656</f>
        <v>198.4923740944559</v>
      </c>
      <c r="L1656" s="58">
        <f t="shared" si="185"/>
        <v>198.4923740944559</v>
      </c>
    </row>
    <row r="1657" spans="1:12" x14ac:dyDescent="0.3">
      <c r="A1657" s="60">
        <v>44025</v>
      </c>
      <c r="B1657" s="15">
        <f t="shared" si="179"/>
        <v>2020</v>
      </c>
      <c r="C1657" s="15">
        <f t="shared" si="180"/>
        <v>7</v>
      </c>
      <c r="D1657" s="15">
        <f t="shared" si="181"/>
        <v>13</v>
      </c>
      <c r="E1657" s="64">
        <f t="shared" si="183"/>
        <v>2270.8779855112944</v>
      </c>
      <c r="F1657" s="15">
        <f>IF(E1656&gt;'Fashring Assumptions'!$Q$13,0,'Fashring Assumptions'!$Q$12)</f>
        <v>0</v>
      </c>
      <c r="G1657" s="15">
        <v>905</v>
      </c>
      <c r="H1657" s="15">
        <f t="shared" si="184"/>
        <v>0</v>
      </c>
      <c r="I1657" s="15">
        <f t="shared" si="182"/>
        <v>0</v>
      </c>
      <c r="J1657" s="58">
        <f>'Fashring Assumptions'!$M$7*'Fashring Counterfactual'!F1657</f>
        <v>0</v>
      </c>
      <c r="K1657" s="58">
        <f>'Fashring Assumptions'!$M$5*'Fashring Assumptions'!$M$7*'Fashring Counterfactual'!E1657</f>
        <v>141.9298740944559</v>
      </c>
      <c r="L1657" s="58">
        <f t="shared" si="185"/>
        <v>141.9298740944559</v>
      </c>
    </row>
    <row r="1658" spans="1:12" x14ac:dyDescent="0.3">
      <c r="A1658" s="60">
        <v>44026</v>
      </c>
      <c r="B1658" s="15">
        <f t="shared" si="179"/>
        <v>2020</v>
      </c>
      <c r="C1658" s="15">
        <f t="shared" si="180"/>
        <v>7</v>
      </c>
      <c r="D1658" s="15">
        <f t="shared" si="181"/>
        <v>14</v>
      </c>
      <c r="E1658" s="64">
        <f t="shared" si="183"/>
        <v>1430.8779855112944</v>
      </c>
      <c r="F1658" s="15">
        <f>IF(E1657&gt;'Fashring Assumptions'!$Q$13,0,'Fashring Assumptions'!$Q$12)</f>
        <v>0</v>
      </c>
      <c r="G1658" s="15">
        <v>840</v>
      </c>
      <c r="H1658" s="15">
        <f t="shared" si="184"/>
        <v>0</v>
      </c>
      <c r="I1658" s="15">
        <f t="shared" si="182"/>
        <v>0</v>
      </c>
      <c r="J1658" s="58">
        <f>'Fashring Assumptions'!$M$7*'Fashring Counterfactual'!F1658</f>
        <v>0</v>
      </c>
      <c r="K1658" s="58">
        <f>'Fashring Assumptions'!$M$5*'Fashring Assumptions'!$M$7*'Fashring Counterfactual'!E1658</f>
        <v>89.429874094455897</v>
      </c>
      <c r="L1658" s="58">
        <f t="shared" si="185"/>
        <v>89.429874094455897</v>
      </c>
    </row>
    <row r="1659" spans="1:12" x14ac:dyDescent="0.3">
      <c r="A1659" s="60">
        <v>44027</v>
      </c>
      <c r="B1659" s="15">
        <f t="shared" si="179"/>
        <v>2020</v>
      </c>
      <c r="C1659" s="15">
        <f t="shared" si="180"/>
        <v>7</v>
      </c>
      <c r="D1659" s="15">
        <f t="shared" si="181"/>
        <v>15</v>
      </c>
      <c r="E1659" s="64">
        <f t="shared" si="183"/>
        <v>586.87798551129436</v>
      </c>
      <c r="F1659" s="15">
        <f>IF(E1658&gt;'Fashring Assumptions'!$Q$13,0,'Fashring Assumptions'!$Q$12)</f>
        <v>0</v>
      </c>
      <c r="G1659" s="15">
        <v>844</v>
      </c>
      <c r="H1659" s="15">
        <f t="shared" si="184"/>
        <v>0</v>
      </c>
      <c r="I1659" s="15">
        <f t="shared" si="182"/>
        <v>0</v>
      </c>
      <c r="J1659" s="58">
        <f>'Fashring Assumptions'!$M$7*'Fashring Counterfactual'!F1659</f>
        <v>0</v>
      </c>
      <c r="K1659" s="58">
        <f>'Fashring Assumptions'!$M$5*'Fashring Assumptions'!$M$7*'Fashring Counterfactual'!E1659</f>
        <v>36.679874094455897</v>
      </c>
      <c r="L1659" s="58">
        <f t="shared" si="185"/>
        <v>36.679874094455897</v>
      </c>
    </row>
    <row r="1660" spans="1:12" x14ac:dyDescent="0.3">
      <c r="A1660" s="60">
        <v>44028</v>
      </c>
      <c r="B1660" s="15">
        <f t="shared" si="179"/>
        <v>2020</v>
      </c>
      <c r="C1660" s="15">
        <f t="shared" si="180"/>
        <v>7</v>
      </c>
      <c r="D1660" s="15">
        <f t="shared" si="181"/>
        <v>16</v>
      </c>
      <c r="E1660" s="64">
        <f t="shared" si="183"/>
        <v>4024.0280167412475</v>
      </c>
      <c r="F1660" s="15">
        <f>IF(E1659&gt;'Fashring Assumptions'!$Q$13,0,'Fashring Assumptions'!$Q$12)</f>
        <v>4292.1500312299531</v>
      </c>
      <c r="G1660" s="15">
        <v>855</v>
      </c>
      <c r="H1660" s="15">
        <f t="shared" si="184"/>
        <v>1</v>
      </c>
      <c r="I1660" s="15">
        <f t="shared" si="182"/>
        <v>1000</v>
      </c>
      <c r="J1660" s="58">
        <f>'Fashring Assumptions'!$M$7*'Fashring Counterfactual'!F1660</f>
        <v>10730.375078074883</v>
      </c>
      <c r="K1660" s="58">
        <f>'Fashring Assumptions'!$M$5*'Fashring Assumptions'!$M$7*'Fashring Counterfactual'!E1660</f>
        <v>251.50175104632797</v>
      </c>
      <c r="L1660" s="58">
        <f t="shared" si="185"/>
        <v>11981.876829121211</v>
      </c>
    </row>
    <row r="1661" spans="1:12" x14ac:dyDescent="0.3">
      <c r="A1661" s="60">
        <v>44029</v>
      </c>
      <c r="B1661" s="15">
        <f t="shared" si="179"/>
        <v>2020</v>
      </c>
      <c r="C1661" s="15">
        <f t="shared" si="180"/>
        <v>7</v>
      </c>
      <c r="D1661" s="15">
        <f t="shared" si="181"/>
        <v>17</v>
      </c>
      <c r="E1661" s="64">
        <f t="shared" si="183"/>
        <v>3186.0280167412475</v>
      </c>
      <c r="F1661" s="15">
        <f>IF(E1660&gt;'Fashring Assumptions'!$Q$13,0,'Fashring Assumptions'!$Q$12)</f>
        <v>0</v>
      </c>
      <c r="G1661" s="15">
        <v>838</v>
      </c>
      <c r="H1661" s="15">
        <f t="shared" si="184"/>
        <v>0</v>
      </c>
      <c r="I1661" s="15">
        <f t="shared" si="182"/>
        <v>0</v>
      </c>
      <c r="J1661" s="58">
        <f>'Fashring Assumptions'!$M$7*'Fashring Counterfactual'!F1661</f>
        <v>0</v>
      </c>
      <c r="K1661" s="58">
        <f>'Fashring Assumptions'!$M$5*'Fashring Assumptions'!$M$7*'Fashring Counterfactual'!E1661</f>
        <v>199.12675104632797</v>
      </c>
      <c r="L1661" s="58">
        <f t="shared" si="185"/>
        <v>199.12675104632797</v>
      </c>
    </row>
    <row r="1662" spans="1:12" x14ac:dyDescent="0.3">
      <c r="A1662" s="60">
        <v>44030</v>
      </c>
      <c r="B1662" s="15">
        <f t="shared" si="179"/>
        <v>2020</v>
      </c>
      <c r="C1662" s="15">
        <f t="shared" si="180"/>
        <v>7</v>
      </c>
      <c r="D1662" s="15">
        <f t="shared" si="181"/>
        <v>18</v>
      </c>
      <c r="E1662" s="64">
        <f t="shared" si="183"/>
        <v>2309.0280167412475</v>
      </c>
      <c r="F1662" s="15">
        <f>IF(E1661&gt;'Fashring Assumptions'!$Q$13,0,'Fashring Assumptions'!$Q$12)</f>
        <v>0</v>
      </c>
      <c r="G1662" s="15">
        <v>877</v>
      </c>
      <c r="H1662" s="15">
        <f t="shared" si="184"/>
        <v>0</v>
      </c>
      <c r="I1662" s="15">
        <f t="shared" si="182"/>
        <v>0</v>
      </c>
      <c r="J1662" s="58">
        <f>'Fashring Assumptions'!$M$7*'Fashring Counterfactual'!F1662</f>
        <v>0</v>
      </c>
      <c r="K1662" s="58">
        <f>'Fashring Assumptions'!$M$5*'Fashring Assumptions'!$M$7*'Fashring Counterfactual'!E1662</f>
        <v>144.31425104632797</v>
      </c>
      <c r="L1662" s="58">
        <f t="shared" si="185"/>
        <v>144.31425104632797</v>
      </c>
    </row>
    <row r="1663" spans="1:12" x14ac:dyDescent="0.3">
      <c r="A1663" s="60">
        <v>44031</v>
      </c>
      <c r="B1663" s="15">
        <f t="shared" si="179"/>
        <v>2020</v>
      </c>
      <c r="C1663" s="15">
        <f t="shared" si="180"/>
        <v>7</v>
      </c>
      <c r="D1663" s="15">
        <f t="shared" si="181"/>
        <v>19</v>
      </c>
      <c r="E1663" s="64">
        <f t="shared" si="183"/>
        <v>1506.0280167412475</v>
      </c>
      <c r="F1663" s="15">
        <f>IF(E1662&gt;'Fashring Assumptions'!$Q$13,0,'Fashring Assumptions'!$Q$12)</f>
        <v>0</v>
      </c>
      <c r="G1663" s="15">
        <v>803</v>
      </c>
      <c r="H1663" s="15">
        <f t="shared" si="184"/>
        <v>0</v>
      </c>
      <c r="I1663" s="15">
        <f t="shared" si="182"/>
        <v>0</v>
      </c>
      <c r="J1663" s="58">
        <f>'Fashring Assumptions'!$M$7*'Fashring Counterfactual'!F1663</f>
        <v>0</v>
      </c>
      <c r="K1663" s="58">
        <f>'Fashring Assumptions'!$M$5*'Fashring Assumptions'!$M$7*'Fashring Counterfactual'!E1663</f>
        <v>94.126751046327968</v>
      </c>
      <c r="L1663" s="58">
        <f t="shared" si="185"/>
        <v>94.126751046327968</v>
      </c>
    </row>
    <row r="1664" spans="1:12" x14ac:dyDescent="0.3">
      <c r="A1664" s="60">
        <v>44032</v>
      </c>
      <c r="B1664" s="15">
        <f t="shared" si="179"/>
        <v>2020</v>
      </c>
      <c r="C1664" s="15">
        <f t="shared" si="180"/>
        <v>7</v>
      </c>
      <c r="D1664" s="15">
        <f t="shared" si="181"/>
        <v>20</v>
      </c>
      <c r="E1664" s="64">
        <f t="shared" si="183"/>
        <v>634.02801674124748</v>
      </c>
      <c r="F1664" s="15">
        <f>IF(E1663&gt;'Fashring Assumptions'!$Q$13,0,'Fashring Assumptions'!$Q$12)</f>
        <v>0</v>
      </c>
      <c r="G1664" s="15">
        <v>872</v>
      </c>
      <c r="H1664" s="15">
        <f t="shared" si="184"/>
        <v>0</v>
      </c>
      <c r="I1664" s="15">
        <f t="shared" si="182"/>
        <v>0</v>
      </c>
      <c r="J1664" s="58">
        <f>'Fashring Assumptions'!$M$7*'Fashring Counterfactual'!F1664</f>
        <v>0</v>
      </c>
      <c r="K1664" s="58">
        <f>'Fashring Assumptions'!$M$5*'Fashring Assumptions'!$M$7*'Fashring Counterfactual'!E1664</f>
        <v>39.626751046327968</v>
      </c>
      <c r="L1664" s="58">
        <f t="shared" si="185"/>
        <v>39.626751046327968</v>
      </c>
    </row>
    <row r="1665" spans="1:12" x14ac:dyDescent="0.3">
      <c r="A1665" s="60">
        <v>44033</v>
      </c>
      <c r="B1665" s="15">
        <f t="shared" si="179"/>
        <v>2020</v>
      </c>
      <c r="C1665" s="15">
        <f t="shared" si="180"/>
        <v>7</v>
      </c>
      <c r="D1665" s="15">
        <f t="shared" si="181"/>
        <v>21</v>
      </c>
      <c r="E1665" s="64">
        <f t="shared" si="183"/>
        <v>4026.1780479712006</v>
      </c>
      <c r="F1665" s="15">
        <f>IF(E1664&gt;'Fashring Assumptions'!$Q$13,0,'Fashring Assumptions'!$Q$12)</f>
        <v>4292.1500312299531</v>
      </c>
      <c r="G1665" s="15">
        <v>900</v>
      </c>
      <c r="H1665" s="15">
        <f t="shared" si="184"/>
        <v>1</v>
      </c>
      <c r="I1665" s="15">
        <f t="shared" si="182"/>
        <v>1000</v>
      </c>
      <c r="J1665" s="58">
        <f>'Fashring Assumptions'!$M$7*'Fashring Counterfactual'!F1665</f>
        <v>10730.375078074883</v>
      </c>
      <c r="K1665" s="58">
        <f>'Fashring Assumptions'!$M$5*'Fashring Assumptions'!$M$7*'Fashring Counterfactual'!E1665</f>
        <v>251.63612799820004</v>
      </c>
      <c r="L1665" s="58">
        <f t="shared" si="185"/>
        <v>11982.011206073083</v>
      </c>
    </row>
    <row r="1666" spans="1:12" x14ac:dyDescent="0.3">
      <c r="A1666" s="60">
        <v>44034</v>
      </c>
      <c r="B1666" s="15">
        <f t="shared" si="179"/>
        <v>2020</v>
      </c>
      <c r="C1666" s="15">
        <f t="shared" si="180"/>
        <v>7</v>
      </c>
      <c r="D1666" s="15">
        <f t="shared" si="181"/>
        <v>22</v>
      </c>
      <c r="E1666" s="64">
        <f t="shared" si="183"/>
        <v>3144.1780479712006</v>
      </c>
      <c r="F1666" s="15">
        <f>IF(E1665&gt;'Fashring Assumptions'!$Q$13,0,'Fashring Assumptions'!$Q$12)</f>
        <v>0</v>
      </c>
      <c r="G1666" s="15">
        <v>882</v>
      </c>
      <c r="H1666" s="15">
        <f t="shared" si="184"/>
        <v>0</v>
      </c>
      <c r="I1666" s="15">
        <f t="shared" si="182"/>
        <v>0</v>
      </c>
      <c r="J1666" s="58">
        <f>'Fashring Assumptions'!$M$7*'Fashring Counterfactual'!F1666</f>
        <v>0</v>
      </c>
      <c r="K1666" s="58">
        <f>'Fashring Assumptions'!$M$5*'Fashring Assumptions'!$M$7*'Fashring Counterfactual'!E1666</f>
        <v>196.51112799820004</v>
      </c>
      <c r="L1666" s="58">
        <f t="shared" si="185"/>
        <v>196.51112799820004</v>
      </c>
    </row>
    <row r="1667" spans="1:12" x14ac:dyDescent="0.3">
      <c r="A1667" s="60">
        <v>44035</v>
      </c>
      <c r="B1667" s="15">
        <f t="shared" ref="B1667:B1730" si="186">YEAR(A1667)</f>
        <v>2020</v>
      </c>
      <c r="C1667" s="15">
        <f t="shared" ref="C1667:C1730" si="187">MONTH(A1667)</f>
        <v>7</v>
      </c>
      <c r="D1667" s="15">
        <f t="shared" ref="D1667:D1730" si="188">DAY(A1667)</f>
        <v>23</v>
      </c>
      <c r="E1667" s="64">
        <f t="shared" si="183"/>
        <v>2245.1780479712006</v>
      </c>
      <c r="F1667" s="15">
        <f>IF(E1666&gt;'Fashring Assumptions'!$Q$13,0,'Fashring Assumptions'!$Q$12)</f>
        <v>0</v>
      </c>
      <c r="G1667" s="15">
        <v>899</v>
      </c>
      <c r="H1667" s="15">
        <f t="shared" si="184"/>
        <v>0</v>
      </c>
      <c r="I1667" s="15">
        <f t="shared" ref="I1667:I1730" si="189">1000*H1667</f>
        <v>0</v>
      </c>
      <c r="J1667" s="58">
        <f>'Fashring Assumptions'!$M$7*'Fashring Counterfactual'!F1667</f>
        <v>0</v>
      </c>
      <c r="K1667" s="58">
        <f>'Fashring Assumptions'!$M$5*'Fashring Assumptions'!$M$7*'Fashring Counterfactual'!E1667</f>
        <v>140.32362799820004</v>
      </c>
      <c r="L1667" s="58">
        <f t="shared" si="185"/>
        <v>140.32362799820004</v>
      </c>
    </row>
    <row r="1668" spans="1:12" x14ac:dyDescent="0.3">
      <c r="A1668" s="60">
        <v>44036</v>
      </c>
      <c r="B1668" s="15">
        <f t="shared" si="186"/>
        <v>2020</v>
      </c>
      <c r="C1668" s="15">
        <f t="shared" si="187"/>
        <v>7</v>
      </c>
      <c r="D1668" s="15">
        <f t="shared" si="188"/>
        <v>24</v>
      </c>
      <c r="E1668" s="64">
        <f t="shared" ref="E1668:E1731" si="190">E1667-G1668+F1668</f>
        <v>1287.1780479712006</v>
      </c>
      <c r="F1668" s="15">
        <f>IF(E1667&gt;'Fashring Assumptions'!$Q$13,0,'Fashring Assumptions'!$Q$12)</f>
        <v>0</v>
      </c>
      <c r="G1668" s="15">
        <v>958</v>
      </c>
      <c r="H1668" s="15">
        <f t="shared" si="184"/>
        <v>0</v>
      </c>
      <c r="I1668" s="15">
        <f t="shared" si="189"/>
        <v>0</v>
      </c>
      <c r="J1668" s="58">
        <f>'Fashring Assumptions'!$M$7*'Fashring Counterfactual'!F1668</f>
        <v>0</v>
      </c>
      <c r="K1668" s="58">
        <f>'Fashring Assumptions'!$M$5*'Fashring Assumptions'!$M$7*'Fashring Counterfactual'!E1668</f>
        <v>80.448627998200038</v>
      </c>
      <c r="L1668" s="58">
        <f t="shared" si="185"/>
        <v>80.448627998200038</v>
      </c>
    </row>
    <row r="1669" spans="1:12" x14ac:dyDescent="0.3">
      <c r="A1669" s="60">
        <v>44037</v>
      </c>
      <c r="B1669" s="15">
        <f t="shared" si="186"/>
        <v>2020</v>
      </c>
      <c r="C1669" s="15">
        <f t="shared" si="187"/>
        <v>7</v>
      </c>
      <c r="D1669" s="15">
        <f t="shared" si="188"/>
        <v>25</v>
      </c>
      <c r="E1669" s="64">
        <f t="shared" si="190"/>
        <v>401.17804797120061</v>
      </c>
      <c r="F1669" s="15">
        <f>IF(E1668&gt;'Fashring Assumptions'!$Q$13,0,'Fashring Assumptions'!$Q$12)</f>
        <v>0</v>
      </c>
      <c r="G1669" s="15">
        <v>886</v>
      </c>
      <c r="H1669" s="15">
        <f t="shared" si="184"/>
        <v>0</v>
      </c>
      <c r="I1669" s="15">
        <f t="shared" si="189"/>
        <v>0</v>
      </c>
      <c r="J1669" s="58">
        <f>'Fashring Assumptions'!$M$7*'Fashring Counterfactual'!F1669</f>
        <v>0</v>
      </c>
      <c r="K1669" s="58">
        <f>'Fashring Assumptions'!$M$5*'Fashring Assumptions'!$M$7*'Fashring Counterfactual'!E1669</f>
        <v>25.073627998200038</v>
      </c>
      <c r="L1669" s="58">
        <f t="shared" si="185"/>
        <v>25.073627998200038</v>
      </c>
    </row>
    <row r="1670" spans="1:12" x14ac:dyDescent="0.3">
      <c r="A1670" s="60">
        <v>44038</v>
      </c>
      <c r="B1670" s="15">
        <f t="shared" si="186"/>
        <v>2020</v>
      </c>
      <c r="C1670" s="15">
        <f t="shared" si="187"/>
        <v>7</v>
      </c>
      <c r="D1670" s="15">
        <f t="shared" si="188"/>
        <v>26</v>
      </c>
      <c r="E1670" s="64">
        <f t="shared" si="190"/>
        <v>3835.3280792011537</v>
      </c>
      <c r="F1670" s="15">
        <f>IF(E1669&gt;'Fashring Assumptions'!$Q$13,0,'Fashring Assumptions'!$Q$12)</f>
        <v>4292.1500312299531</v>
      </c>
      <c r="G1670" s="15">
        <v>858</v>
      </c>
      <c r="H1670" s="15">
        <f t="shared" si="184"/>
        <v>1</v>
      </c>
      <c r="I1670" s="15">
        <f t="shared" si="189"/>
        <v>1000</v>
      </c>
      <c r="J1670" s="58">
        <f>'Fashring Assumptions'!$M$7*'Fashring Counterfactual'!F1670</f>
        <v>10730.375078074883</v>
      </c>
      <c r="K1670" s="58">
        <f>'Fashring Assumptions'!$M$5*'Fashring Assumptions'!$M$7*'Fashring Counterfactual'!E1670</f>
        <v>239.70800495007211</v>
      </c>
      <c r="L1670" s="58">
        <f t="shared" si="185"/>
        <v>11970.083083024956</v>
      </c>
    </row>
    <row r="1671" spans="1:12" x14ac:dyDescent="0.3">
      <c r="A1671" s="60">
        <v>44039</v>
      </c>
      <c r="B1671" s="15">
        <f t="shared" si="186"/>
        <v>2020</v>
      </c>
      <c r="C1671" s="15">
        <f t="shared" si="187"/>
        <v>7</v>
      </c>
      <c r="D1671" s="15">
        <f t="shared" si="188"/>
        <v>27</v>
      </c>
      <c r="E1671" s="64">
        <f t="shared" si="190"/>
        <v>2946.3280792011537</v>
      </c>
      <c r="F1671" s="15">
        <f>IF(E1670&gt;'Fashring Assumptions'!$Q$13,0,'Fashring Assumptions'!$Q$12)</f>
        <v>0</v>
      </c>
      <c r="G1671" s="15">
        <v>889</v>
      </c>
      <c r="H1671" s="15">
        <f t="shared" si="184"/>
        <v>0</v>
      </c>
      <c r="I1671" s="15">
        <f t="shared" si="189"/>
        <v>0</v>
      </c>
      <c r="J1671" s="58">
        <f>'Fashring Assumptions'!$M$7*'Fashring Counterfactual'!F1671</f>
        <v>0</v>
      </c>
      <c r="K1671" s="58">
        <f>'Fashring Assumptions'!$M$5*'Fashring Assumptions'!$M$7*'Fashring Counterfactual'!E1671</f>
        <v>184.14550495007211</v>
      </c>
      <c r="L1671" s="58">
        <f t="shared" si="185"/>
        <v>184.14550495007211</v>
      </c>
    </row>
    <row r="1672" spans="1:12" x14ac:dyDescent="0.3">
      <c r="A1672" s="60">
        <v>44040</v>
      </c>
      <c r="B1672" s="15">
        <f t="shared" si="186"/>
        <v>2020</v>
      </c>
      <c r="C1672" s="15">
        <f t="shared" si="187"/>
        <v>7</v>
      </c>
      <c r="D1672" s="15">
        <f t="shared" si="188"/>
        <v>28</v>
      </c>
      <c r="E1672" s="64">
        <f t="shared" si="190"/>
        <v>2077.3280792011537</v>
      </c>
      <c r="F1672" s="15">
        <f>IF(E1671&gt;'Fashring Assumptions'!$Q$13,0,'Fashring Assumptions'!$Q$12)</f>
        <v>0</v>
      </c>
      <c r="G1672" s="15">
        <v>869</v>
      </c>
      <c r="H1672" s="15">
        <f t="shared" si="184"/>
        <v>0</v>
      </c>
      <c r="I1672" s="15">
        <f t="shared" si="189"/>
        <v>0</v>
      </c>
      <c r="J1672" s="58">
        <f>'Fashring Assumptions'!$M$7*'Fashring Counterfactual'!F1672</f>
        <v>0</v>
      </c>
      <c r="K1672" s="58">
        <f>'Fashring Assumptions'!$M$5*'Fashring Assumptions'!$M$7*'Fashring Counterfactual'!E1672</f>
        <v>129.83300495007211</v>
      </c>
      <c r="L1672" s="58">
        <f t="shared" si="185"/>
        <v>129.83300495007211</v>
      </c>
    </row>
    <row r="1673" spans="1:12" x14ac:dyDescent="0.3">
      <c r="A1673" s="60">
        <v>44041</v>
      </c>
      <c r="B1673" s="15">
        <f t="shared" si="186"/>
        <v>2020</v>
      </c>
      <c r="C1673" s="15">
        <f t="shared" si="187"/>
        <v>7</v>
      </c>
      <c r="D1673" s="15">
        <f t="shared" si="188"/>
        <v>29</v>
      </c>
      <c r="E1673" s="64">
        <f t="shared" si="190"/>
        <v>1161.3280792011537</v>
      </c>
      <c r="F1673" s="15">
        <f>IF(E1672&gt;'Fashring Assumptions'!$Q$13,0,'Fashring Assumptions'!$Q$12)</f>
        <v>0</v>
      </c>
      <c r="G1673" s="15">
        <v>916</v>
      </c>
      <c r="H1673" s="15">
        <f t="shared" si="184"/>
        <v>0</v>
      </c>
      <c r="I1673" s="15">
        <f t="shared" si="189"/>
        <v>0</v>
      </c>
      <c r="J1673" s="58">
        <f>'Fashring Assumptions'!$M$7*'Fashring Counterfactual'!F1673</f>
        <v>0</v>
      </c>
      <c r="K1673" s="58">
        <f>'Fashring Assumptions'!$M$5*'Fashring Assumptions'!$M$7*'Fashring Counterfactual'!E1673</f>
        <v>72.583004950072109</v>
      </c>
      <c r="L1673" s="58">
        <f t="shared" si="185"/>
        <v>72.583004950072109</v>
      </c>
    </row>
    <row r="1674" spans="1:12" x14ac:dyDescent="0.3">
      <c r="A1674" s="60">
        <v>44042</v>
      </c>
      <c r="B1674" s="15">
        <f t="shared" si="186"/>
        <v>2020</v>
      </c>
      <c r="C1674" s="15">
        <f t="shared" si="187"/>
        <v>7</v>
      </c>
      <c r="D1674" s="15">
        <f t="shared" si="188"/>
        <v>30</v>
      </c>
      <c r="E1674" s="64">
        <f t="shared" si="190"/>
        <v>4566.4781104311069</v>
      </c>
      <c r="F1674" s="15">
        <f>IF(E1673&gt;'Fashring Assumptions'!$Q$13,0,'Fashring Assumptions'!$Q$12)</f>
        <v>4292.1500312299531</v>
      </c>
      <c r="G1674" s="15">
        <v>887</v>
      </c>
      <c r="H1674" s="15">
        <f t="shared" si="184"/>
        <v>1</v>
      </c>
      <c r="I1674" s="15">
        <f t="shared" si="189"/>
        <v>1000</v>
      </c>
      <c r="J1674" s="58">
        <f>'Fashring Assumptions'!$M$7*'Fashring Counterfactual'!F1674</f>
        <v>10730.375078074883</v>
      </c>
      <c r="K1674" s="58">
        <f>'Fashring Assumptions'!$M$5*'Fashring Assumptions'!$M$7*'Fashring Counterfactual'!E1674</f>
        <v>285.40488190194418</v>
      </c>
      <c r="L1674" s="58">
        <f t="shared" si="185"/>
        <v>12015.779959976828</v>
      </c>
    </row>
    <row r="1675" spans="1:12" x14ac:dyDescent="0.3">
      <c r="A1675" s="60">
        <v>44043</v>
      </c>
      <c r="B1675" s="15">
        <f t="shared" si="186"/>
        <v>2020</v>
      </c>
      <c r="C1675" s="15">
        <f t="shared" si="187"/>
        <v>7</v>
      </c>
      <c r="D1675" s="15">
        <f t="shared" si="188"/>
        <v>31</v>
      </c>
      <c r="E1675" s="64">
        <f t="shared" si="190"/>
        <v>3651.4781104311069</v>
      </c>
      <c r="F1675" s="15">
        <f>IF(E1674&gt;'Fashring Assumptions'!$Q$13,0,'Fashring Assumptions'!$Q$12)</f>
        <v>0</v>
      </c>
      <c r="G1675" s="15">
        <v>915</v>
      </c>
      <c r="H1675" s="15">
        <f t="shared" si="184"/>
        <v>0</v>
      </c>
      <c r="I1675" s="15">
        <f t="shared" si="189"/>
        <v>0</v>
      </c>
      <c r="J1675" s="58">
        <f>'Fashring Assumptions'!$M$7*'Fashring Counterfactual'!F1675</f>
        <v>0</v>
      </c>
      <c r="K1675" s="58">
        <f>'Fashring Assumptions'!$M$5*'Fashring Assumptions'!$M$7*'Fashring Counterfactual'!E1675</f>
        <v>228.21738190194418</v>
      </c>
      <c r="L1675" s="58">
        <f t="shared" si="185"/>
        <v>228.21738190194418</v>
      </c>
    </row>
    <row r="1676" spans="1:12" x14ac:dyDescent="0.3">
      <c r="A1676" s="60">
        <v>44044</v>
      </c>
      <c r="B1676" s="15">
        <f t="shared" si="186"/>
        <v>2020</v>
      </c>
      <c r="C1676" s="15">
        <f t="shared" si="187"/>
        <v>8</v>
      </c>
      <c r="D1676" s="15">
        <f t="shared" si="188"/>
        <v>1</v>
      </c>
      <c r="E1676" s="64">
        <f t="shared" si="190"/>
        <v>2787.4781104311069</v>
      </c>
      <c r="F1676" s="15">
        <f>IF(E1675&gt;'Fashring Assumptions'!$Q$13,0,'Fashring Assumptions'!$Q$12)</f>
        <v>0</v>
      </c>
      <c r="G1676" s="15">
        <v>864</v>
      </c>
      <c r="H1676" s="15">
        <f t="shared" si="184"/>
        <v>0</v>
      </c>
      <c r="I1676" s="15">
        <f t="shared" si="189"/>
        <v>0</v>
      </c>
      <c r="J1676" s="58">
        <f>'Fashring Assumptions'!$M$7*'Fashring Counterfactual'!F1676</f>
        <v>0</v>
      </c>
      <c r="K1676" s="58">
        <f>'Fashring Assumptions'!$M$5*'Fashring Assumptions'!$M$7*'Fashring Counterfactual'!E1676</f>
        <v>174.21738190194418</v>
      </c>
      <c r="L1676" s="58">
        <f t="shared" si="185"/>
        <v>174.21738190194418</v>
      </c>
    </row>
    <row r="1677" spans="1:12" x14ac:dyDescent="0.3">
      <c r="A1677" s="60">
        <v>44045</v>
      </c>
      <c r="B1677" s="15">
        <f t="shared" si="186"/>
        <v>2020</v>
      </c>
      <c r="C1677" s="15">
        <f t="shared" si="187"/>
        <v>8</v>
      </c>
      <c r="D1677" s="15">
        <f t="shared" si="188"/>
        <v>2</v>
      </c>
      <c r="E1677" s="64">
        <f t="shared" si="190"/>
        <v>1933.4781104311069</v>
      </c>
      <c r="F1677" s="15">
        <f>IF(E1676&gt;'Fashring Assumptions'!$Q$13,0,'Fashring Assumptions'!$Q$12)</f>
        <v>0</v>
      </c>
      <c r="G1677" s="15">
        <v>854</v>
      </c>
      <c r="H1677" s="15">
        <f t="shared" si="184"/>
        <v>0</v>
      </c>
      <c r="I1677" s="15">
        <f t="shared" si="189"/>
        <v>0</v>
      </c>
      <c r="J1677" s="58">
        <f>'Fashring Assumptions'!$M$7*'Fashring Counterfactual'!F1677</f>
        <v>0</v>
      </c>
      <c r="K1677" s="58">
        <f>'Fashring Assumptions'!$M$5*'Fashring Assumptions'!$M$7*'Fashring Counterfactual'!E1677</f>
        <v>120.84238190194418</v>
      </c>
      <c r="L1677" s="58">
        <f t="shared" si="185"/>
        <v>120.84238190194418</v>
      </c>
    </row>
    <row r="1678" spans="1:12" x14ac:dyDescent="0.3">
      <c r="A1678" s="60">
        <v>44046</v>
      </c>
      <c r="B1678" s="15">
        <f t="shared" si="186"/>
        <v>2020</v>
      </c>
      <c r="C1678" s="15">
        <f t="shared" si="187"/>
        <v>8</v>
      </c>
      <c r="D1678" s="15">
        <f t="shared" si="188"/>
        <v>3</v>
      </c>
      <c r="E1678" s="64">
        <f t="shared" si="190"/>
        <v>1083.4781104311069</v>
      </c>
      <c r="F1678" s="15">
        <f>IF(E1677&gt;'Fashring Assumptions'!$Q$13,0,'Fashring Assumptions'!$Q$12)</f>
        <v>0</v>
      </c>
      <c r="G1678" s="15">
        <v>850</v>
      </c>
      <c r="H1678" s="15">
        <f t="shared" si="184"/>
        <v>0</v>
      </c>
      <c r="I1678" s="15">
        <f t="shared" si="189"/>
        <v>0</v>
      </c>
      <c r="J1678" s="58">
        <f>'Fashring Assumptions'!$M$7*'Fashring Counterfactual'!F1678</f>
        <v>0</v>
      </c>
      <c r="K1678" s="58">
        <f>'Fashring Assumptions'!$M$5*'Fashring Assumptions'!$M$7*'Fashring Counterfactual'!E1678</f>
        <v>67.717381901944179</v>
      </c>
      <c r="L1678" s="58">
        <f t="shared" si="185"/>
        <v>67.717381901944179</v>
      </c>
    </row>
    <row r="1679" spans="1:12" x14ac:dyDescent="0.3">
      <c r="A1679" s="60">
        <v>44047</v>
      </c>
      <c r="B1679" s="15">
        <f t="shared" si="186"/>
        <v>2020</v>
      </c>
      <c r="C1679" s="15">
        <f t="shared" si="187"/>
        <v>8</v>
      </c>
      <c r="D1679" s="15">
        <f t="shared" si="188"/>
        <v>4</v>
      </c>
      <c r="E1679" s="64">
        <f t="shared" si="190"/>
        <v>4508.62814166106</v>
      </c>
      <c r="F1679" s="15">
        <f>IF(E1678&gt;'Fashring Assumptions'!$Q$13,0,'Fashring Assumptions'!$Q$12)</f>
        <v>4292.1500312299531</v>
      </c>
      <c r="G1679" s="15">
        <v>867</v>
      </c>
      <c r="H1679" s="15">
        <f t="shared" si="184"/>
        <v>1</v>
      </c>
      <c r="I1679" s="15">
        <f t="shared" si="189"/>
        <v>1000</v>
      </c>
      <c r="J1679" s="58">
        <f>'Fashring Assumptions'!$M$7*'Fashring Counterfactual'!F1679</f>
        <v>10730.375078074883</v>
      </c>
      <c r="K1679" s="58">
        <f>'Fashring Assumptions'!$M$5*'Fashring Assumptions'!$M$7*'Fashring Counterfactual'!E1679</f>
        <v>281.78925885381625</v>
      </c>
      <c r="L1679" s="58">
        <f t="shared" si="185"/>
        <v>12012.164336928699</v>
      </c>
    </row>
    <row r="1680" spans="1:12" x14ac:dyDescent="0.3">
      <c r="A1680" s="60">
        <v>44048</v>
      </c>
      <c r="B1680" s="15">
        <f t="shared" si="186"/>
        <v>2020</v>
      </c>
      <c r="C1680" s="15">
        <f t="shared" si="187"/>
        <v>8</v>
      </c>
      <c r="D1680" s="15">
        <f t="shared" si="188"/>
        <v>5</v>
      </c>
      <c r="E1680" s="64">
        <f t="shared" si="190"/>
        <v>3634.62814166106</v>
      </c>
      <c r="F1680" s="15">
        <f>IF(E1679&gt;'Fashring Assumptions'!$Q$13,0,'Fashring Assumptions'!$Q$12)</f>
        <v>0</v>
      </c>
      <c r="G1680" s="15">
        <v>874</v>
      </c>
      <c r="H1680" s="15">
        <f t="shared" si="184"/>
        <v>0</v>
      </c>
      <c r="I1680" s="15">
        <f t="shared" si="189"/>
        <v>0</v>
      </c>
      <c r="J1680" s="58">
        <f>'Fashring Assumptions'!$M$7*'Fashring Counterfactual'!F1680</f>
        <v>0</v>
      </c>
      <c r="K1680" s="58">
        <f>'Fashring Assumptions'!$M$5*'Fashring Assumptions'!$M$7*'Fashring Counterfactual'!E1680</f>
        <v>227.16425885381625</v>
      </c>
      <c r="L1680" s="58">
        <f t="shared" si="185"/>
        <v>227.16425885381625</v>
      </c>
    </row>
    <row r="1681" spans="1:12" x14ac:dyDescent="0.3">
      <c r="A1681" s="60">
        <v>44049</v>
      </c>
      <c r="B1681" s="15">
        <f t="shared" si="186"/>
        <v>2020</v>
      </c>
      <c r="C1681" s="15">
        <f t="shared" si="187"/>
        <v>8</v>
      </c>
      <c r="D1681" s="15">
        <f t="shared" si="188"/>
        <v>6</v>
      </c>
      <c r="E1681" s="64">
        <f t="shared" si="190"/>
        <v>2747.62814166106</v>
      </c>
      <c r="F1681" s="15">
        <f>IF(E1680&gt;'Fashring Assumptions'!$Q$13,0,'Fashring Assumptions'!$Q$12)</f>
        <v>0</v>
      </c>
      <c r="G1681" s="15">
        <v>887</v>
      </c>
      <c r="H1681" s="15">
        <f t="shared" si="184"/>
        <v>0</v>
      </c>
      <c r="I1681" s="15">
        <f t="shared" si="189"/>
        <v>0</v>
      </c>
      <c r="J1681" s="58">
        <f>'Fashring Assumptions'!$M$7*'Fashring Counterfactual'!F1681</f>
        <v>0</v>
      </c>
      <c r="K1681" s="58">
        <f>'Fashring Assumptions'!$M$5*'Fashring Assumptions'!$M$7*'Fashring Counterfactual'!E1681</f>
        <v>171.72675885381625</v>
      </c>
      <c r="L1681" s="58">
        <f t="shared" si="185"/>
        <v>171.72675885381625</v>
      </c>
    </row>
    <row r="1682" spans="1:12" x14ac:dyDescent="0.3">
      <c r="A1682" s="60">
        <v>44050</v>
      </c>
      <c r="B1682" s="15">
        <f t="shared" si="186"/>
        <v>2020</v>
      </c>
      <c r="C1682" s="15">
        <f t="shared" si="187"/>
        <v>8</v>
      </c>
      <c r="D1682" s="15">
        <f t="shared" si="188"/>
        <v>7</v>
      </c>
      <c r="E1682" s="64">
        <f t="shared" si="190"/>
        <v>1882.62814166106</v>
      </c>
      <c r="F1682" s="15">
        <f>IF(E1681&gt;'Fashring Assumptions'!$Q$13,0,'Fashring Assumptions'!$Q$12)</f>
        <v>0</v>
      </c>
      <c r="G1682" s="15">
        <v>865</v>
      </c>
      <c r="H1682" s="15">
        <f t="shared" si="184"/>
        <v>0</v>
      </c>
      <c r="I1682" s="15">
        <f t="shared" si="189"/>
        <v>0</v>
      </c>
      <c r="J1682" s="58">
        <f>'Fashring Assumptions'!$M$7*'Fashring Counterfactual'!F1682</f>
        <v>0</v>
      </c>
      <c r="K1682" s="58">
        <f>'Fashring Assumptions'!$M$5*'Fashring Assumptions'!$M$7*'Fashring Counterfactual'!E1682</f>
        <v>117.66425885381625</v>
      </c>
      <c r="L1682" s="58">
        <f t="shared" si="185"/>
        <v>117.66425885381625</v>
      </c>
    </row>
    <row r="1683" spans="1:12" x14ac:dyDescent="0.3">
      <c r="A1683" s="60">
        <v>44051</v>
      </c>
      <c r="B1683" s="15">
        <f t="shared" si="186"/>
        <v>2020</v>
      </c>
      <c r="C1683" s="15">
        <f t="shared" si="187"/>
        <v>8</v>
      </c>
      <c r="D1683" s="15">
        <f t="shared" si="188"/>
        <v>8</v>
      </c>
      <c r="E1683" s="64">
        <f t="shared" si="190"/>
        <v>972.62814166106</v>
      </c>
      <c r="F1683" s="15">
        <f>IF(E1682&gt;'Fashring Assumptions'!$Q$13,0,'Fashring Assumptions'!$Q$12)</f>
        <v>0</v>
      </c>
      <c r="G1683" s="15">
        <v>910</v>
      </c>
      <c r="H1683" s="15">
        <f t="shared" si="184"/>
        <v>0</v>
      </c>
      <c r="I1683" s="15">
        <f t="shared" si="189"/>
        <v>0</v>
      </c>
      <c r="J1683" s="58">
        <f>'Fashring Assumptions'!$M$7*'Fashring Counterfactual'!F1683</f>
        <v>0</v>
      </c>
      <c r="K1683" s="58">
        <f>'Fashring Assumptions'!$M$5*'Fashring Assumptions'!$M$7*'Fashring Counterfactual'!E1683</f>
        <v>60.78925885381625</v>
      </c>
      <c r="L1683" s="58">
        <f t="shared" si="185"/>
        <v>60.78925885381625</v>
      </c>
    </row>
    <row r="1684" spans="1:12" x14ac:dyDescent="0.3">
      <c r="A1684" s="60">
        <v>44052</v>
      </c>
      <c r="B1684" s="15">
        <f t="shared" si="186"/>
        <v>2020</v>
      </c>
      <c r="C1684" s="15">
        <f t="shared" si="187"/>
        <v>8</v>
      </c>
      <c r="D1684" s="15">
        <f t="shared" si="188"/>
        <v>9</v>
      </c>
      <c r="E1684" s="64">
        <f t="shared" si="190"/>
        <v>4367.7781728910131</v>
      </c>
      <c r="F1684" s="15">
        <f>IF(E1683&gt;'Fashring Assumptions'!$Q$13,0,'Fashring Assumptions'!$Q$12)</f>
        <v>4292.1500312299531</v>
      </c>
      <c r="G1684" s="15">
        <v>897</v>
      </c>
      <c r="H1684" s="15">
        <f t="shared" si="184"/>
        <v>1</v>
      </c>
      <c r="I1684" s="15">
        <f t="shared" si="189"/>
        <v>1000</v>
      </c>
      <c r="J1684" s="58">
        <f>'Fashring Assumptions'!$M$7*'Fashring Counterfactual'!F1684</f>
        <v>10730.375078074883</v>
      </c>
      <c r="K1684" s="58">
        <f>'Fashring Assumptions'!$M$5*'Fashring Assumptions'!$M$7*'Fashring Counterfactual'!E1684</f>
        <v>272.98613580568832</v>
      </c>
      <c r="L1684" s="58">
        <f t="shared" si="185"/>
        <v>12003.361213880571</v>
      </c>
    </row>
    <row r="1685" spans="1:12" x14ac:dyDescent="0.3">
      <c r="A1685" s="60">
        <v>44053</v>
      </c>
      <c r="B1685" s="15">
        <f t="shared" si="186"/>
        <v>2020</v>
      </c>
      <c r="C1685" s="15">
        <f t="shared" si="187"/>
        <v>8</v>
      </c>
      <c r="D1685" s="15">
        <f t="shared" si="188"/>
        <v>10</v>
      </c>
      <c r="E1685" s="64">
        <f t="shared" si="190"/>
        <v>3511.7781728910131</v>
      </c>
      <c r="F1685" s="15">
        <f>IF(E1684&gt;'Fashring Assumptions'!$Q$13,0,'Fashring Assumptions'!$Q$12)</f>
        <v>0</v>
      </c>
      <c r="G1685" s="15">
        <v>856</v>
      </c>
      <c r="H1685" s="15">
        <f t="shared" si="184"/>
        <v>0</v>
      </c>
      <c r="I1685" s="15">
        <f t="shared" si="189"/>
        <v>0</v>
      </c>
      <c r="J1685" s="58">
        <f>'Fashring Assumptions'!$M$7*'Fashring Counterfactual'!F1685</f>
        <v>0</v>
      </c>
      <c r="K1685" s="58">
        <f>'Fashring Assumptions'!$M$5*'Fashring Assumptions'!$M$7*'Fashring Counterfactual'!E1685</f>
        <v>219.48613580568832</v>
      </c>
      <c r="L1685" s="58">
        <f t="shared" si="185"/>
        <v>219.48613580568832</v>
      </c>
    </row>
    <row r="1686" spans="1:12" x14ac:dyDescent="0.3">
      <c r="A1686" s="60">
        <v>44054</v>
      </c>
      <c r="B1686" s="15">
        <f t="shared" si="186"/>
        <v>2020</v>
      </c>
      <c r="C1686" s="15">
        <f t="shared" si="187"/>
        <v>8</v>
      </c>
      <c r="D1686" s="15">
        <f t="shared" si="188"/>
        <v>11</v>
      </c>
      <c r="E1686" s="64">
        <f t="shared" si="190"/>
        <v>2648.7781728910131</v>
      </c>
      <c r="F1686" s="15">
        <f>IF(E1685&gt;'Fashring Assumptions'!$Q$13,0,'Fashring Assumptions'!$Q$12)</f>
        <v>0</v>
      </c>
      <c r="G1686" s="15">
        <v>863</v>
      </c>
      <c r="H1686" s="15">
        <f t="shared" si="184"/>
        <v>0</v>
      </c>
      <c r="I1686" s="15">
        <f t="shared" si="189"/>
        <v>0</v>
      </c>
      <c r="J1686" s="58">
        <f>'Fashring Assumptions'!$M$7*'Fashring Counterfactual'!F1686</f>
        <v>0</v>
      </c>
      <c r="K1686" s="58">
        <f>'Fashring Assumptions'!$M$5*'Fashring Assumptions'!$M$7*'Fashring Counterfactual'!E1686</f>
        <v>165.54863580568832</v>
      </c>
      <c r="L1686" s="58">
        <f t="shared" si="185"/>
        <v>165.54863580568832</v>
      </c>
    </row>
    <row r="1687" spans="1:12" x14ac:dyDescent="0.3">
      <c r="A1687" s="60">
        <v>44055</v>
      </c>
      <c r="B1687" s="15">
        <f t="shared" si="186"/>
        <v>2020</v>
      </c>
      <c r="C1687" s="15">
        <f t="shared" si="187"/>
        <v>8</v>
      </c>
      <c r="D1687" s="15">
        <f t="shared" si="188"/>
        <v>12</v>
      </c>
      <c r="E1687" s="64">
        <f t="shared" si="190"/>
        <v>1734.7781728910131</v>
      </c>
      <c r="F1687" s="15">
        <f>IF(E1686&gt;'Fashring Assumptions'!$Q$13,0,'Fashring Assumptions'!$Q$12)</f>
        <v>0</v>
      </c>
      <c r="G1687" s="15">
        <v>914</v>
      </c>
      <c r="H1687" s="15">
        <f t="shared" si="184"/>
        <v>0</v>
      </c>
      <c r="I1687" s="15">
        <f t="shared" si="189"/>
        <v>0</v>
      </c>
      <c r="J1687" s="58">
        <f>'Fashring Assumptions'!$M$7*'Fashring Counterfactual'!F1687</f>
        <v>0</v>
      </c>
      <c r="K1687" s="58">
        <f>'Fashring Assumptions'!$M$5*'Fashring Assumptions'!$M$7*'Fashring Counterfactual'!E1687</f>
        <v>108.42363580568832</v>
      </c>
      <c r="L1687" s="58">
        <f t="shared" si="185"/>
        <v>108.42363580568832</v>
      </c>
    </row>
    <row r="1688" spans="1:12" x14ac:dyDescent="0.3">
      <c r="A1688" s="60">
        <v>44056</v>
      </c>
      <c r="B1688" s="15">
        <f t="shared" si="186"/>
        <v>2020</v>
      </c>
      <c r="C1688" s="15">
        <f t="shared" si="187"/>
        <v>8</v>
      </c>
      <c r="D1688" s="15">
        <f t="shared" si="188"/>
        <v>13</v>
      </c>
      <c r="E1688" s="64">
        <f t="shared" si="190"/>
        <v>868.77817289101313</v>
      </c>
      <c r="F1688" s="15">
        <f>IF(E1687&gt;'Fashring Assumptions'!$Q$13,0,'Fashring Assumptions'!$Q$12)</f>
        <v>0</v>
      </c>
      <c r="G1688" s="15">
        <v>866</v>
      </c>
      <c r="H1688" s="15">
        <f t="shared" si="184"/>
        <v>0</v>
      </c>
      <c r="I1688" s="15">
        <f t="shared" si="189"/>
        <v>0</v>
      </c>
      <c r="J1688" s="58">
        <f>'Fashring Assumptions'!$M$7*'Fashring Counterfactual'!F1688</f>
        <v>0</v>
      </c>
      <c r="K1688" s="58">
        <f>'Fashring Assumptions'!$M$5*'Fashring Assumptions'!$M$7*'Fashring Counterfactual'!E1688</f>
        <v>54.29863580568832</v>
      </c>
      <c r="L1688" s="58">
        <f t="shared" si="185"/>
        <v>54.29863580568832</v>
      </c>
    </row>
    <row r="1689" spans="1:12" x14ac:dyDescent="0.3">
      <c r="A1689" s="60">
        <v>44057</v>
      </c>
      <c r="B1689" s="15">
        <f t="shared" si="186"/>
        <v>2020</v>
      </c>
      <c r="C1689" s="15">
        <f t="shared" si="187"/>
        <v>8</v>
      </c>
      <c r="D1689" s="15">
        <f t="shared" si="188"/>
        <v>14</v>
      </c>
      <c r="E1689" s="64">
        <f t="shared" si="190"/>
        <v>4301.9282041209663</v>
      </c>
      <c r="F1689" s="15">
        <f>IF(E1688&gt;'Fashring Assumptions'!$Q$13,0,'Fashring Assumptions'!$Q$12)</f>
        <v>4292.1500312299531</v>
      </c>
      <c r="G1689" s="15">
        <v>859</v>
      </c>
      <c r="H1689" s="15">
        <f t="shared" si="184"/>
        <v>1</v>
      </c>
      <c r="I1689" s="15">
        <f t="shared" si="189"/>
        <v>1000</v>
      </c>
      <c r="J1689" s="58">
        <f>'Fashring Assumptions'!$M$7*'Fashring Counterfactual'!F1689</f>
        <v>10730.375078074883</v>
      </c>
      <c r="K1689" s="58">
        <f>'Fashring Assumptions'!$M$5*'Fashring Assumptions'!$M$7*'Fashring Counterfactual'!E1689</f>
        <v>268.87051275756039</v>
      </c>
      <c r="L1689" s="58">
        <f t="shared" si="185"/>
        <v>11999.245590832445</v>
      </c>
    </row>
    <row r="1690" spans="1:12" x14ac:dyDescent="0.3">
      <c r="A1690" s="60">
        <v>44058</v>
      </c>
      <c r="B1690" s="15">
        <f t="shared" si="186"/>
        <v>2020</v>
      </c>
      <c r="C1690" s="15">
        <f t="shared" si="187"/>
        <v>8</v>
      </c>
      <c r="D1690" s="15">
        <f t="shared" si="188"/>
        <v>15</v>
      </c>
      <c r="E1690" s="64">
        <f t="shared" si="190"/>
        <v>3419.9282041209663</v>
      </c>
      <c r="F1690" s="15">
        <f>IF(E1689&gt;'Fashring Assumptions'!$Q$13,0,'Fashring Assumptions'!$Q$12)</f>
        <v>0</v>
      </c>
      <c r="G1690" s="15">
        <v>882</v>
      </c>
      <c r="H1690" s="15">
        <f t="shared" si="184"/>
        <v>0</v>
      </c>
      <c r="I1690" s="15">
        <f t="shared" si="189"/>
        <v>0</v>
      </c>
      <c r="J1690" s="58">
        <f>'Fashring Assumptions'!$M$7*'Fashring Counterfactual'!F1690</f>
        <v>0</v>
      </c>
      <c r="K1690" s="58">
        <f>'Fashring Assumptions'!$M$5*'Fashring Assumptions'!$M$7*'Fashring Counterfactual'!E1690</f>
        <v>213.74551275756039</v>
      </c>
      <c r="L1690" s="58">
        <f t="shared" si="185"/>
        <v>213.74551275756039</v>
      </c>
    </row>
    <row r="1691" spans="1:12" x14ac:dyDescent="0.3">
      <c r="A1691" s="60">
        <v>44059</v>
      </c>
      <c r="B1691" s="15">
        <f t="shared" si="186"/>
        <v>2020</v>
      </c>
      <c r="C1691" s="15">
        <f t="shared" si="187"/>
        <v>8</v>
      </c>
      <c r="D1691" s="15">
        <f t="shared" si="188"/>
        <v>16</v>
      </c>
      <c r="E1691" s="64">
        <f t="shared" si="190"/>
        <v>2554.9282041209663</v>
      </c>
      <c r="F1691" s="15">
        <f>IF(E1690&gt;'Fashring Assumptions'!$Q$13,0,'Fashring Assumptions'!$Q$12)</f>
        <v>0</v>
      </c>
      <c r="G1691" s="15">
        <v>865</v>
      </c>
      <c r="H1691" s="15">
        <f t="shared" si="184"/>
        <v>0</v>
      </c>
      <c r="I1691" s="15">
        <f t="shared" si="189"/>
        <v>0</v>
      </c>
      <c r="J1691" s="58">
        <f>'Fashring Assumptions'!$M$7*'Fashring Counterfactual'!F1691</f>
        <v>0</v>
      </c>
      <c r="K1691" s="58">
        <f>'Fashring Assumptions'!$M$5*'Fashring Assumptions'!$M$7*'Fashring Counterfactual'!E1691</f>
        <v>159.68301275756039</v>
      </c>
      <c r="L1691" s="58">
        <f t="shared" si="185"/>
        <v>159.68301275756039</v>
      </c>
    </row>
    <row r="1692" spans="1:12" x14ac:dyDescent="0.3">
      <c r="A1692" s="60">
        <v>44060</v>
      </c>
      <c r="B1692" s="15">
        <f t="shared" si="186"/>
        <v>2020</v>
      </c>
      <c r="C1692" s="15">
        <f t="shared" si="187"/>
        <v>8</v>
      </c>
      <c r="D1692" s="15">
        <f t="shared" si="188"/>
        <v>17</v>
      </c>
      <c r="E1692" s="64">
        <f t="shared" si="190"/>
        <v>1673.9282041209663</v>
      </c>
      <c r="F1692" s="15">
        <f>IF(E1691&gt;'Fashring Assumptions'!$Q$13,0,'Fashring Assumptions'!$Q$12)</f>
        <v>0</v>
      </c>
      <c r="G1692" s="15">
        <v>881</v>
      </c>
      <c r="H1692" s="15">
        <f t="shared" si="184"/>
        <v>0</v>
      </c>
      <c r="I1692" s="15">
        <f t="shared" si="189"/>
        <v>0</v>
      </c>
      <c r="J1692" s="58">
        <f>'Fashring Assumptions'!$M$7*'Fashring Counterfactual'!F1692</f>
        <v>0</v>
      </c>
      <c r="K1692" s="58">
        <f>'Fashring Assumptions'!$M$5*'Fashring Assumptions'!$M$7*'Fashring Counterfactual'!E1692</f>
        <v>104.62051275756039</v>
      </c>
      <c r="L1692" s="58">
        <f t="shared" si="185"/>
        <v>104.62051275756039</v>
      </c>
    </row>
    <row r="1693" spans="1:12" x14ac:dyDescent="0.3">
      <c r="A1693" s="60">
        <v>44061</v>
      </c>
      <c r="B1693" s="15">
        <f t="shared" si="186"/>
        <v>2020</v>
      </c>
      <c r="C1693" s="15">
        <f t="shared" si="187"/>
        <v>8</v>
      </c>
      <c r="D1693" s="15">
        <f t="shared" si="188"/>
        <v>18</v>
      </c>
      <c r="E1693" s="64">
        <f t="shared" si="190"/>
        <v>790.92820412096626</v>
      </c>
      <c r="F1693" s="15">
        <f>IF(E1692&gt;'Fashring Assumptions'!$Q$13,0,'Fashring Assumptions'!$Q$12)</f>
        <v>0</v>
      </c>
      <c r="G1693" s="15">
        <v>883</v>
      </c>
      <c r="H1693" s="15">
        <f t="shared" ref="H1693:H1756" si="191">IF(F1693&gt;0,1,0)</f>
        <v>0</v>
      </c>
      <c r="I1693" s="15">
        <f t="shared" si="189"/>
        <v>0</v>
      </c>
      <c r="J1693" s="58">
        <f>'Fashring Assumptions'!$M$7*'Fashring Counterfactual'!F1693</f>
        <v>0</v>
      </c>
      <c r="K1693" s="58">
        <f>'Fashring Assumptions'!$M$5*'Fashring Assumptions'!$M$7*'Fashring Counterfactual'!E1693</f>
        <v>49.433012757560391</v>
      </c>
      <c r="L1693" s="58">
        <f t="shared" ref="L1693:L1756" si="192">SUM(I1693:K1693)</f>
        <v>49.433012757560391</v>
      </c>
    </row>
    <row r="1694" spans="1:12" x14ac:dyDescent="0.3">
      <c r="A1694" s="60">
        <v>44062</v>
      </c>
      <c r="B1694" s="15">
        <f t="shared" si="186"/>
        <v>2020</v>
      </c>
      <c r="C1694" s="15">
        <f t="shared" si="187"/>
        <v>8</v>
      </c>
      <c r="D1694" s="15">
        <f t="shared" si="188"/>
        <v>19</v>
      </c>
      <c r="E1694" s="64">
        <f t="shared" si="190"/>
        <v>4229.0782353509194</v>
      </c>
      <c r="F1694" s="15">
        <f>IF(E1693&gt;'Fashring Assumptions'!$Q$13,0,'Fashring Assumptions'!$Q$12)</f>
        <v>4292.1500312299531</v>
      </c>
      <c r="G1694" s="15">
        <v>854</v>
      </c>
      <c r="H1694" s="15">
        <f t="shared" si="191"/>
        <v>1</v>
      </c>
      <c r="I1694" s="15">
        <f t="shared" si="189"/>
        <v>1000</v>
      </c>
      <c r="J1694" s="58">
        <f>'Fashring Assumptions'!$M$7*'Fashring Counterfactual'!F1694</f>
        <v>10730.375078074883</v>
      </c>
      <c r="K1694" s="58">
        <f>'Fashring Assumptions'!$M$5*'Fashring Assumptions'!$M$7*'Fashring Counterfactual'!E1694</f>
        <v>264.31738970943246</v>
      </c>
      <c r="L1694" s="58">
        <f t="shared" si="192"/>
        <v>11994.692467784316</v>
      </c>
    </row>
    <row r="1695" spans="1:12" x14ac:dyDescent="0.3">
      <c r="A1695" s="60">
        <v>44063</v>
      </c>
      <c r="B1695" s="15">
        <f t="shared" si="186"/>
        <v>2020</v>
      </c>
      <c r="C1695" s="15">
        <f t="shared" si="187"/>
        <v>8</v>
      </c>
      <c r="D1695" s="15">
        <f t="shared" si="188"/>
        <v>20</v>
      </c>
      <c r="E1695" s="64">
        <f t="shared" si="190"/>
        <v>3351.0782353509194</v>
      </c>
      <c r="F1695" s="15">
        <f>IF(E1694&gt;'Fashring Assumptions'!$Q$13,0,'Fashring Assumptions'!$Q$12)</f>
        <v>0</v>
      </c>
      <c r="G1695" s="15">
        <v>878</v>
      </c>
      <c r="H1695" s="15">
        <f t="shared" si="191"/>
        <v>0</v>
      </c>
      <c r="I1695" s="15">
        <f t="shared" si="189"/>
        <v>0</v>
      </c>
      <c r="J1695" s="58">
        <f>'Fashring Assumptions'!$M$7*'Fashring Counterfactual'!F1695</f>
        <v>0</v>
      </c>
      <c r="K1695" s="58">
        <f>'Fashring Assumptions'!$M$5*'Fashring Assumptions'!$M$7*'Fashring Counterfactual'!E1695</f>
        <v>209.44238970943246</v>
      </c>
      <c r="L1695" s="58">
        <f t="shared" si="192"/>
        <v>209.44238970943246</v>
      </c>
    </row>
    <row r="1696" spans="1:12" x14ac:dyDescent="0.3">
      <c r="A1696" s="60">
        <v>44064</v>
      </c>
      <c r="B1696" s="15">
        <f t="shared" si="186"/>
        <v>2020</v>
      </c>
      <c r="C1696" s="15">
        <f t="shared" si="187"/>
        <v>8</v>
      </c>
      <c r="D1696" s="15">
        <f t="shared" si="188"/>
        <v>21</v>
      </c>
      <c r="E1696" s="64">
        <f t="shared" si="190"/>
        <v>2468.0782353509194</v>
      </c>
      <c r="F1696" s="15">
        <f>IF(E1695&gt;'Fashring Assumptions'!$Q$13,0,'Fashring Assumptions'!$Q$12)</f>
        <v>0</v>
      </c>
      <c r="G1696" s="15">
        <v>883</v>
      </c>
      <c r="H1696" s="15">
        <f t="shared" si="191"/>
        <v>0</v>
      </c>
      <c r="I1696" s="15">
        <f t="shared" si="189"/>
        <v>0</v>
      </c>
      <c r="J1696" s="58">
        <f>'Fashring Assumptions'!$M$7*'Fashring Counterfactual'!F1696</f>
        <v>0</v>
      </c>
      <c r="K1696" s="58">
        <f>'Fashring Assumptions'!$M$5*'Fashring Assumptions'!$M$7*'Fashring Counterfactual'!E1696</f>
        <v>154.25488970943246</v>
      </c>
      <c r="L1696" s="58">
        <f t="shared" si="192"/>
        <v>154.25488970943246</v>
      </c>
    </row>
    <row r="1697" spans="1:12" x14ac:dyDescent="0.3">
      <c r="A1697" s="60">
        <v>44065</v>
      </c>
      <c r="B1697" s="15">
        <f t="shared" si="186"/>
        <v>2020</v>
      </c>
      <c r="C1697" s="15">
        <f t="shared" si="187"/>
        <v>8</v>
      </c>
      <c r="D1697" s="15">
        <f t="shared" si="188"/>
        <v>22</v>
      </c>
      <c r="E1697" s="64">
        <f t="shared" si="190"/>
        <v>1618.0782353509194</v>
      </c>
      <c r="F1697" s="15">
        <f>IF(E1696&gt;'Fashring Assumptions'!$Q$13,0,'Fashring Assumptions'!$Q$12)</f>
        <v>0</v>
      </c>
      <c r="G1697" s="15">
        <v>850</v>
      </c>
      <c r="H1697" s="15">
        <f t="shared" si="191"/>
        <v>0</v>
      </c>
      <c r="I1697" s="15">
        <f t="shared" si="189"/>
        <v>0</v>
      </c>
      <c r="J1697" s="58">
        <f>'Fashring Assumptions'!$M$7*'Fashring Counterfactual'!F1697</f>
        <v>0</v>
      </c>
      <c r="K1697" s="58">
        <f>'Fashring Assumptions'!$M$5*'Fashring Assumptions'!$M$7*'Fashring Counterfactual'!E1697</f>
        <v>101.12988970943246</v>
      </c>
      <c r="L1697" s="58">
        <f t="shared" si="192"/>
        <v>101.12988970943246</v>
      </c>
    </row>
    <row r="1698" spans="1:12" x14ac:dyDescent="0.3">
      <c r="A1698" s="60">
        <v>44066</v>
      </c>
      <c r="B1698" s="15">
        <f t="shared" si="186"/>
        <v>2020</v>
      </c>
      <c r="C1698" s="15">
        <f t="shared" si="187"/>
        <v>8</v>
      </c>
      <c r="D1698" s="15">
        <f t="shared" si="188"/>
        <v>23</v>
      </c>
      <c r="E1698" s="64">
        <f t="shared" si="190"/>
        <v>731.07823535091939</v>
      </c>
      <c r="F1698" s="15">
        <f>IF(E1697&gt;'Fashring Assumptions'!$Q$13,0,'Fashring Assumptions'!$Q$12)</f>
        <v>0</v>
      </c>
      <c r="G1698" s="15">
        <v>887</v>
      </c>
      <c r="H1698" s="15">
        <f t="shared" si="191"/>
        <v>0</v>
      </c>
      <c r="I1698" s="15">
        <f t="shared" si="189"/>
        <v>0</v>
      </c>
      <c r="J1698" s="58">
        <f>'Fashring Assumptions'!$M$7*'Fashring Counterfactual'!F1698</f>
        <v>0</v>
      </c>
      <c r="K1698" s="58">
        <f>'Fashring Assumptions'!$M$5*'Fashring Assumptions'!$M$7*'Fashring Counterfactual'!E1698</f>
        <v>45.692389709432462</v>
      </c>
      <c r="L1698" s="58">
        <f t="shared" si="192"/>
        <v>45.692389709432462</v>
      </c>
    </row>
    <row r="1699" spans="1:12" x14ac:dyDescent="0.3">
      <c r="A1699" s="60">
        <v>44067</v>
      </c>
      <c r="B1699" s="15">
        <f t="shared" si="186"/>
        <v>2020</v>
      </c>
      <c r="C1699" s="15">
        <f t="shared" si="187"/>
        <v>8</v>
      </c>
      <c r="D1699" s="15">
        <f t="shared" si="188"/>
        <v>24</v>
      </c>
      <c r="E1699" s="64">
        <f t="shared" si="190"/>
        <v>4158.2282665808725</v>
      </c>
      <c r="F1699" s="15">
        <f>IF(E1698&gt;'Fashring Assumptions'!$Q$13,0,'Fashring Assumptions'!$Q$12)</f>
        <v>4292.1500312299531</v>
      </c>
      <c r="G1699" s="15">
        <v>865</v>
      </c>
      <c r="H1699" s="15">
        <f t="shared" si="191"/>
        <v>1</v>
      </c>
      <c r="I1699" s="15">
        <f t="shared" si="189"/>
        <v>1000</v>
      </c>
      <c r="J1699" s="58">
        <f>'Fashring Assumptions'!$M$7*'Fashring Counterfactual'!F1699</f>
        <v>10730.375078074883</v>
      </c>
      <c r="K1699" s="58">
        <f>'Fashring Assumptions'!$M$5*'Fashring Assumptions'!$M$7*'Fashring Counterfactual'!E1699</f>
        <v>259.88926666130453</v>
      </c>
      <c r="L1699" s="58">
        <f t="shared" si="192"/>
        <v>11990.264344736188</v>
      </c>
    </row>
    <row r="1700" spans="1:12" x14ac:dyDescent="0.3">
      <c r="A1700" s="60">
        <v>44068</v>
      </c>
      <c r="B1700" s="15">
        <f t="shared" si="186"/>
        <v>2020</v>
      </c>
      <c r="C1700" s="15">
        <f t="shared" si="187"/>
        <v>8</v>
      </c>
      <c r="D1700" s="15">
        <f t="shared" si="188"/>
        <v>25</v>
      </c>
      <c r="E1700" s="64">
        <f t="shared" si="190"/>
        <v>3290.2282665808725</v>
      </c>
      <c r="F1700" s="15">
        <f>IF(E1699&gt;'Fashring Assumptions'!$Q$13,0,'Fashring Assumptions'!$Q$12)</f>
        <v>0</v>
      </c>
      <c r="G1700" s="15">
        <v>868</v>
      </c>
      <c r="H1700" s="15">
        <f t="shared" si="191"/>
        <v>0</v>
      </c>
      <c r="I1700" s="15">
        <f t="shared" si="189"/>
        <v>0</v>
      </c>
      <c r="J1700" s="58">
        <f>'Fashring Assumptions'!$M$7*'Fashring Counterfactual'!F1700</f>
        <v>0</v>
      </c>
      <c r="K1700" s="58">
        <f>'Fashring Assumptions'!$M$5*'Fashring Assumptions'!$M$7*'Fashring Counterfactual'!E1700</f>
        <v>205.63926666130453</v>
      </c>
      <c r="L1700" s="58">
        <f t="shared" si="192"/>
        <v>205.63926666130453</v>
      </c>
    </row>
    <row r="1701" spans="1:12" x14ac:dyDescent="0.3">
      <c r="A1701" s="60">
        <v>44069</v>
      </c>
      <c r="B1701" s="15">
        <f t="shared" si="186"/>
        <v>2020</v>
      </c>
      <c r="C1701" s="15">
        <f t="shared" si="187"/>
        <v>8</v>
      </c>
      <c r="D1701" s="15">
        <f t="shared" si="188"/>
        <v>26</v>
      </c>
      <c r="E1701" s="64">
        <f t="shared" si="190"/>
        <v>2362.2282665808725</v>
      </c>
      <c r="F1701" s="15">
        <f>IF(E1700&gt;'Fashring Assumptions'!$Q$13,0,'Fashring Assumptions'!$Q$12)</f>
        <v>0</v>
      </c>
      <c r="G1701" s="15">
        <v>928</v>
      </c>
      <c r="H1701" s="15">
        <f t="shared" si="191"/>
        <v>0</v>
      </c>
      <c r="I1701" s="15">
        <f t="shared" si="189"/>
        <v>0</v>
      </c>
      <c r="J1701" s="58">
        <f>'Fashring Assumptions'!$M$7*'Fashring Counterfactual'!F1701</f>
        <v>0</v>
      </c>
      <c r="K1701" s="58">
        <f>'Fashring Assumptions'!$M$5*'Fashring Assumptions'!$M$7*'Fashring Counterfactual'!E1701</f>
        <v>147.63926666130453</v>
      </c>
      <c r="L1701" s="58">
        <f t="shared" si="192"/>
        <v>147.63926666130453</v>
      </c>
    </row>
    <row r="1702" spans="1:12" x14ac:dyDescent="0.3">
      <c r="A1702" s="60">
        <v>44070</v>
      </c>
      <c r="B1702" s="15">
        <f t="shared" si="186"/>
        <v>2020</v>
      </c>
      <c r="C1702" s="15">
        <f t="shared" si="187"/>
        <v>8</v>
      </c>
      <c r="D1702" s="15">
        <f t="shared" si="188"/>
        <v>27</v>
      </c>
      <c r="E1702" s="64">
        <f t="shared" si="190"/>
        <v>1528.2282665808725</v>
      </c>
      <c r="F1702" s="15">
        <f>IF(E1701&gt;'Fashring Assumptions'!$Q$13,0,'Fashring Assumptions'!$Q$12)</f>
        <v>0</v>
      </c>
      <c r="G1702" s="15">
        <v>834</v>
      </c>
      <c r="H1702" s="15">
        <f t="shared" si="191"/>
        <v>0</v>
      </c>
      <c r="I1702" s="15">
        <f t="shared" si="189"/>
        <v>0</v>
      </c>
      <c r="J1702" s="58">
        <f>'Fashring Assumptions'!$M$7*'Fashring Counterfactual'!F1702</f>
        <v>0</v>
      </c>
      <c r="K1702" s="58">
        <f>'Fashring Assumptions'!$M$5*'Fashring Assumptions'!$M$7*'Fashring Counterfactual'!E1702</f>
        <v>95.514266661304532</v>
      </c>
      <c r="L1702" s="58">
        <f t="shared" si="192"/>
        <v>95.514266661304532</v>
      </c>
    </row>
    <row r="1703" spans="1:12" x14ac:dyDescent="0.3">
      <c r="A1703" s="60">
        <v>44071</v>
      </c>
      <c r="B1703" s="15">
        <f t="shared" si="186"/>
        <v>2020</v>
      </c>
      <c r="C1703" s="15">
        <f t="shared" si="187"/>
        <v>8</v>
      </c>
      <c r="D1703" s="15">
        <f t="shared" si="188"/>
        <v>28</v>
      </c>
      <c r="E1703" s="64">
        <f t="shared" si="190"/>
        <v>628.22826658087251</v>
      </c>
      <c r="F1703" s="15">
        <f>IF(E1702&gt;'Fashring Assumptions'!$Q$13,0,'Fashring Assumptions'!$Q$12)</f>
        <v>0</v>
      </c>
      <c r="G1703" s="15">
        <v>900</v>
      </c>
      <c r="H1703" s="15">
        <f t="shared" si="191"/>
        <v>0</v>
      </c>
      <c r="I1703" s="15">
        <f t="shared" si="189"/>
        <v>0</v>
      </c>
      <c r="J1703" s="58">
        <f>'Fashring Assumptions'!$M$7*'Fashring Counterfactual'!F1703</f>
        <v>0</v>
      </c>
      <c r="K1703" s="58">
        <f>'Fashring Assumptions'!$M$5*'Fashring Assumptions'!$M$7*'Fashring Counterfactual'!E1703</f>
        <v>39.264266661304532</v>
      </c>
      <c r="L1703" s="58">
        <f t="shared" si="192"/>
        <v>39.264266661304532</v>
      </c>
    </row>
    <row r="1704" spans="1:12" x14ac:dyDescent="0.3">
      <c r="A1704" s="60">
        <v>44072</v>
      </c>
      <c r="B1704" s="15">
        <f t="shared" si="186"/>
        <v>2020</v>
      </c>
      <c r="C1704" s="15">
        <f t="shared" si="187"/>
        <v>8</v>
      </c>
      <c r="D1704" s="15">
        <f t="shared" si="188"/>
        <v>29</v>
      </c>
      <c r="E1704" s="64">
        <f t="shared" si="190"/>
        <v>4030.3782978108256</v>
      </c>
      <c r="F1704" s="15">
        <f>IF(E1703&gt;'Fashring Assumptions'!$Q$13,0,'Fashring Assumptions'!$Q$12)</f>
        <v>4292.1500312299531</v>
      </c>
      <c r="G1704" s="15">
        <v>890</v>
      </c>
      <c r="H1704" s="15">
        <f t="shared" si="191"/>
        <v>1</v>
      </c>
      <c r="I1704" s="15">
        <f t="shared" si="189"/>
        <v>1000</v>
      </c>
      <c r="J1704" s="58">
        <f>'Fashring Assumptions'!$M$7*'Fashring Counterfactual'!F1704</f>
        <v>10730.375078074883</v>
      </c>
      <c r="K1704" s="58">
        <f>'Fashring Assumptions'!$M$5*'Fashring Assumptions'!$M$7*'Fashring Counterfactual'!E1704</f>
        <v>251.8986436131766</v>
      </c>
      <c r="L1704" s="58">
        <f t="shared" si="192"/>
        <v>11982.27372168806</v>
      </c>
    </row>
    <row r="1705" spans="1:12" x14ac:dyDescent="0.3">
      <c r="A1705" s="60">
        <v>44073</v>
      </c>
      <c r="B1705" s="15">
        <f t="shared" si="186"/>
        <v>2020</v>
      </c>
      <c r="C1705" s="15">
        <f t="shared" si="187"/>
        <v>8</v>
      </c>
      <c r="D1705" s="15">
        <f t="shared" si="188"/>
        <v>30</v>
      </c>
      <c r="E1705" s="64">
        <f t="shared" si="190"/>
        <v>3151.3782978108256</v>
      </c>
      <c r="F1705" s="15">
        <f>IF(E1704&gt;'Fashring Assumptions'!$Q$13,0,'Fashring Assumptions'!$Q$12)</f>
        <v>0</v>
      </c>
      <c r="G1705" s="15">
        <v>879</v>
      </c>
      <c r="H1705" s="15">
        <f t="shared" si="191"/>
        <v>0</v>
      </c>
      <c r="I1705" s="15">
        <f t="shared" si="189"/>
        <v>0</v>
      </c>
      <c r="J1705" s="58">
        <f>'Fashring Assumptions'!$M$7*'Fashring Counterfactual'!F1705</f>
        <v>0</v>
      </c>
      <c r="K1705" s="58">
        <f>'Fashring Assumptions'!$M$5*'Fashring Assumptions'!$M$7*'Fashring Counterfactual'!E1705</f>
        <v>196.9611436131766</v>
      </c>
      <c r="L1705" s="58">
        <f t="shared" si="192"/>
        <v>196.9611436131766</v>
      </c>
    </row>
    <row r="1706" spans="1:12" x14ac:dyDescent="0.3">
      <c r="A1706" s="60">
        <v>44074</v>
      </c>
      <c r="B1706" s="15">
        <f t="shared" si="186"/>
        <v>2020</v>
      </c>
      <c r="C1706" s="15">
        <f t="shared" si="187"/>
        <v>8</v>
      </c>
      <c r="D1706" s="15">
        <f t="shared" si="188"/>
        <v>31</v>
      </c>
      <c r="E1706" s="64">
        <f t="shared" si="190"/>
        <v>2255.3782978108256</v>
      </c>
      <c r="F1706" s="15">
        <f>IF(E1705&gt;'Fashring Assumptions'!$Q$13,0,'Fashring Assumptions'!$Q$12)</f>
        <v>0</v>
      </c>
      <c r="G1706" s="15">
        <v>896</v>
      </c>
      <c r="H1706" s="15">
        <f t="shared" si="191"/>
        <v>0</v>
      </c>
      <c r="I1706" s="15">
        <f t="shared" si="189"/>
        <v>0</v>
      </c>
      <c r="J1706" s="58">
        <f>'Fashring Assumptions'!$M$7*'Fashring Counterfactual'!F1706</f>
        <v>0</v>
      </c>
      <c r="K1706" s="58">
        <f>'Fashring Assumptions'!$M$5*'Fashring Assumptions'!$M$7*'Fashring Counterfactual'!E1706</f>
        <v>140.9611436131766</v>
      </c>
      <c r="L1706" s="58">
        <f t="shared" si="192"/>
        <v>140.9611436131766</v>
      </c>
    </row>
    <row r="1707" spans="1:12" x14ac:dyDescent="0.3">
      <c r="A1707" s="60">
        <v>44075</v>
      </c>
      <c r="B1707" s="15">
        <f t="shared" si="186"/>
        <v>2020</v>
      </c>
      <c r="C1707" s="15">
        <f t="shared" si="187"/>
        <v>9</v>
      </c>
      <c r="D1707" s="15">
        <f t="shared" si="188"/>
        <v>1</v>
      </c>
      <c r="E1707" s="64">
        <f t="shared" si="190"/>
        <v>1381.3782978108256</v>
      </c>
      <c r="F1707" s="15">
        <f>IF(E1706&gt;'Fashring Assumptions'!$Q$13,0,'Fashring Assumptions'!$Q$12)</f>
        <v>0</v>
      </c>
      <c r="G1707" s="15">
        <v>874</v>
      </c>
      <c r="H1707" s="15">
        <f t="shared" si="191"/>
        <v>0</v>
      </c>
      <c r="I1707" s="15">
        <f t="shared" si="189"/>
        <v>0</v>
      </c>
      <c r="J1707" s="58">
        <f>'Fashring Assumptions'!$M$7*'Fashring Counterfactual'!F1707</f>
        <v>0</v>
      </c>
      <c r="K1707" s="58">
        <f>'Fashring Assumptions'!$M$5*'Fashring Assumptions'!$M$7*'Fashring Counterfactual'!E1707</f>
        <v>86.336143613176603</v>
      </c>
      <c r="L1707" s="58">
        <f t="shared" si="192"/>
        <v>86.336143613176603</v>
      </c>
    </row>
    <row r="1708" spans="1:12" x14ac:dyDescent="0.3">
      <c r="A1708" s="60">
        <v>44076</v>
      </c>
      <c r="B1708" s="15">
        <f t="shared" si="186"/>
        <v>2020</v>
      </c>
      <c r="C1708" s="15">
        <f t="shared" si="187"/>
        <v>9</v>
      </c>
      <c r="D1708" s="15">
        <f t="shared" si="188"/>
        <v>2</v>
      </c>
      <c r="E1708" s="64">
        <f t="shared" si="190"/>
        <v>468.37829781082564</v>
      </c>
      <c r="F1708" s="15">
        <f>IF(E1707&gt;'Fashring Assumptions'!$Q$13,0,'Fashring Assumptions'!$Q$12)</f>
        <v>0</v>
      </c>
      <c r="G1708" s="15">
        <v>913</v>
      </c>
      <c r="H1708" s="15">
        <f t="shared" si="191"/>
        <v>0</v>
      </c>
      <c r="I1708" s="15">
        <f t="shared" si="189"/>
        <v>0</v>
      </c>
      <c r="J1708" s="58">
        <f>'Fashring Assumptions'!$M$7*'Fashring Counterfactual'!F1708</f>
        <v>0</v>
      </c>
      <c r="K1708" s="58">
        <f>'Fashring Assumptions'!$M$5*'Fashring Assumptions'!$M$7*'Fashring Counterfactual'!E1708</f>
        <v>29.273643613176603</v>
      </c>
      <c r="L1708" s="58">
        <f t="shared" si="192"/>
        <v>29.273643613176603</v>
      </c>
    </row>
    <row r="1709" spans="1:12" x14ac:dyDescent="0.3">
      <c r="A1709" s="60">
        <v>44077</v>
      </c>
      <c r="B1709" s="15">
        <f t="shared" si="186"/>
        <v>2020</v>
      </c>
      <c r="C1709" s="15">
        <f t="shared" si="187"/>
        <v>9</v>
      </c>
      <c r="D1709" s="15">
        <f t="shared" si="188"/>
        <v>3</v>
      </c>
      <c r="E1709" s="64">
        <f t="shared" si="190"/>
        <v>3893.5283290407788</v>
      </c>
      <c r="F1709" s="15">
        <f>IF(E1708&gt;'Fashring Assumptions'!$Q$13,0,'Fashring Assumptions'!$Q$12)</f>
        <v>4292.1500312299531</v>
      </c>
      <c r="G1709" s="15">
        <v>867</v>
      </c>
      <c r="H1709" s="15">
        <f t="shared" si="191"/>
        <v>1</v>
      </c>
      <c r="I1709" s="15">
        <f t="shared" si="189"/>
        <v>1000</v>
      </c>
      <c r="J1709" s="58">
        <f>'Fashring Assumptions'!$M$7*'Fashring Counterfactual'!F1709</f>
        <v>10730.375078074883</v>
      </c>
      <c r="K1709" s="58">
        <f>'Fashring Assumptions'!$M$5*'Fashring Assumptions'!$M$7*'Fashring Counterfactual'!E1709</f>
        <v>243.34552056504867</v>
      </c>
      <c r="L1709" s="58">
        <f t="shared" si="192"/>
        <v>11973.720598639931</v>
      </c>
    </row>
    <row r="1710" spans="1:12" x14ac:dyDescent="0.3">
      <c r="A1710" s="60">
        <v>44078</v>
      </c>
      <c r="B1710" s="15">
        <f t="shared" si="186"/>
        <v>2020</v>
      </c>
      <c r="C1710" s="15">
        <f t="shared" si="187"/>
        <v>9</v>
      </c>
      <c r="D1710" s="15">
        <f t="shared" si="188"/>
        <v>4</v>
      </c>
      <c r="E1710" s="64">
        <f t="shared" si="190"/>
        <v>2967.5283290407788</v>
      </c>
      <c r="F1710" s="15">
        <f>IF(E1709&gt;'Fashring Assumptions'!$Q$13,0,'Fashring Assumptions'!$Q$12)</f>
        <v>0</v>
      </c>
      <c r="G1710" s="15">
        <v>926</v>
      </c>
      <c r="H1710" s="15">
        <f t="shared" si="191"/>
        <v>0</v>
      </c>
      <c r="I1710" s="15">
        <f t="shared" si="189"/>
        <v>0</v>
      </c>
      <c r="J1710" s="58">
        <f>'Fashring Assumptions'!$M$7*'Fashring Counterfactual'!F1710</f>
        <v>0</v>
      </c>
      <c r="K1710" s="58">
        <f>'Fashring Assumptions'!$M$5*'Fashring Assumptions'!$M$7*'Fashring Counterfactual'!E1710</f>
        <v>185.47052056504867</v>
      </c>
      <c r="L1710" s="58">
        <f t="shared" si="192"/>
        <v>185.47052056504867</v>
      </c>
    </row>
    <row r="1711" spans="1:12" x14ac:dyDescent="0.3">
      <c r="A1711" s="60">
        <v>44079</v>
      </c>
      <c r="B1711" s="15">
        <f t="shared" si="186"/>
        <v>2020</v>
      </c>
      <c r="C1711" s="15">
        <f t="shared" si="187"/>
        <v>9</v>
      </c>
      <c r="D1711" s="15">
        <f t="shared" si="188"/>
        <v>5</v>
      </c>
      <c r="E1711" s="64">
        <f t="shared" si="190"/>
        <v>2108.5283290407788</v>
      </c>
      <c r="F1711" s="15">
        <f>IF(E1710&gt;'Fashring Assumptions'!$Q$13,0,'Fashring Assumptions'!$Q$12)</f>
        <v>0</v>
      </c>
      <c r="G1711" s="15">
        <v>859</v>
      </c>
      <c r="H1711" s="15">
        <f t="shared" si="191"/>
        <v>0</v>
      </c>
      <c r="I1711" s="15">
        <f t="shared" si="189"/>
        <v>0</v>
      </c>
      <c r="J1711" s="58">
        <f>'Fashring Assumptions'!$M$7*'Fashring Counterfactual'!F1711</f>
        <v>0</v>
      </c>
      <c r="K1711" s="58">
        <f>'Fashring Assumptions'!$M$5*'Fashring Assumptions'!$M$7*'Fashring Counterfactual'!E1711</f>
        <v>131.78302056504867</v>
      </c>
      <c r="L1711" s="58">
        <f t="shared" si="192"/>
        <v>131.78302056504867</v>
      </c>
    </row>
    <row r="1712" spans="1:12" x14ac:dyDescent="0.3">
      <c r="A1712" s="60">
        <v>44080</v>
      </c>
      <c r="B1712" s="15">
        <f t="shared" si="186"/>
        <v>2020</v>
      </c>
      <c r="C1712" s="15">
        <f t="shared" si="187"/>
        <v>9</v>
      </c>
      <c r="D1712" s="15">
        <f t="shared" si="188"/>
        <v>6</v>
      </c>
      <c r="E1712" s="64">
        <f t="shared" si="190"/>
        <v>1245.5283290407788</v>
      </c>
      <c r="F1712" s="15">
        <f>IF(E1711&gt;'Fashring Assumptions'!$Q$13,0,'Fashring Assumptions'!$Q$12)</f>
        <v>0</v>
      </c>
      <c r="G1712" s="15">
        <v>863</v>
      </c>
      <c r="H1712" s="15">
        <f t="shared" si="191"/>
        <v>0</v>
      </c>
      <c r="I1712" s="15">
        <f t="shared" si="189"/>
        <v>0</v>
      </c>
      <c r="J1712" s="58">
        <f>'Fashring Assumptions'!$M$7*'Fashring Counterfactual'!F1712</f>
        <v>0</v>
      </c>
      <c r="K1712" s="58">
        <f>'Fashring Assumptions'!$M$5*'Fashring Assumptions'!$M$7*'Fashring Counterfactual'!E1712</f>
        <v>77.845520565048673</v>
      </c>
      <c r="L1712" s="58">
        <f t="shared" si="192"/>
        <v>77.845520565048673</v>
      </c>
    </row>
    <row r="1713" spans="1:12" x14ac:dyDescent="0.3">
      <c r="A1713" s="60">
        <v>44081</v>
      </c>
      <c r="B1713" s="15">
        <f t="shared" si="186"/>
        <v>2020</v>
      </c>
      <c r="C1713" s="15">
        <f t="shared" si="187"/>
        <v>9</v>
      </c>
      <c r="D1713" s="15">
        <f t="shared" si="188"/>
        <v>7</v>
      </c>
      <c r="E1713" s="64">
        <f t="shared" si="190"/>
        <v>4644.6783602707319</v>
      </c>
      <c r="F1713" s="15">
        <f>IF(E1712&gt;'Fashring Assumptions'!$Q$13,0,'Fashring Assumptions'!$Q$12)</f>
        <v>4292.1500312299531</v>
      </c>
      <c r="G1713" s="15">
        <v>893</v>
      </c>
      <c r="H1713" s="15">
        <f t="shared" si="191"/>
        <v>1</v>
      </c>
      <c r="I1713" s="15">
        <f t="shared" si="189"/>
        <v>1000</v>
      </c>
      <c r="J1713" s="58">
        <f>'Fashring Assumptions'!$M$7*'Fashring Counterfactual'!F1713</f>
        <v>10730.375078074883</v>
      </c>
      <c r="K1713" s="58">
        <f>'Fashring Assumptions'!$M$5*'Fashring Assumptions'!$M$7*'Fashring Counterfactual'!E1713</f>
        <v>290.29239751692074</v>
      </c>
      <c r="L1713" s="58">
        <f t="shared" si="192"/>
        <v>12020.667475591805</v>
      </c>
    </row>
    <row r="1714" spans="1:12" x14ac:dyDescent="0.3">
      <c r="A1714" s="60">
        <v>44082</v>
      </c>
      <c r="B1714" s="15">
        <f t="shared" si="186"/>
        <v>2020</v>
      </c>
      <c r="C1714" s="15">
        <f t="shared" si="187"/>
        <v>9</v>
      </c>
      <c r="D1714" s="15">
        <f t="shared" si="188"/>
        <v>8</v>
      </c>
      <c r="E1714" s="64">
        <f t="shared" si="190"/>
        <v>3792.6783602707319</v>
      </c>
      <c r="F1714" s="15">
        <f>IF(E1713&gt;'Fashring Assumptions'!$Q$13,0,'Fashring Assumptions'!$Q$12)</f>
        <v>0</v>
      </c>
      <c r="G1714" s="15">
        <v>852</v>
      </c>
      <c r="H1714" s="15">
        <f t="shared" si="191"/>
        <v>0</v>
      </c>
      <c r="I1714" s="15">
        <f t="shared" si="189"/>
        <v>0</v>
      </c>
      <c r="J1714" s="58">
        <f>'Fashring Assumptions'!$M$7*'Fashring Counterfactual'!F1714</f>
        <v>0</v>
      </c>
      <c r="K1714" s="58">
        <f>'Fashring Assumptions'!$M$5*'Fashring Assumptions'!$M$7*'Fashring Counterfactual'!E1714</f>
        <v>237.04239751692074</v>
      </c>
      <c r="L1714" s="58">
        <f t="shared" si="192"/>
        <v>237.04239751692074</v>
      </c>
    </row>
    <row r="1715" spans="1:12" x14ac:dyDescent="0.3">
      <c r="A1715" s="60">
        <v>44083</v>
      </c>
      <c r="B1715" s="15">
        <f t="shared" si="186"/>
        <v>2020</v>
      </c>
      <c r="C1715" s="15">
        <f t="shared" si="187"/>
        <v>9</v>
      </c>
      <c r="D1715" s="15">
        <f t="shared" si="188"/>
        <v>9</v>
      </c>
      <c r="E1715" s="64">
        <f t="shared" si="190"/>
        <v>2975.6783602707319</v>
      </c>
      <c r="F1715" s="15">
        <f>IF(E1714&gt;'Fashring Assumptions'!$Q$13,0,'Fashring Assumptions'!$Q$12)</f>
        <v>0</v>
      </c>
      <c r="G1715" s="15">
        <v>817</v>
      </c>
      <c r="H1715" s="15">
        <f t="shared" si="191"/>
        <v>0</v>
      </c>
      <c r="I1715" s="15">
        <f t="shared" si="189"/>
        <v>0</v>
      </c>
      <c r="J1715" s="58">
        <f>'Fashring Assumptions'!$M$7*'Fashring Counterfactual'!F1715</f>
        <v>0</v>
      </c>
      <c r="K1715" s="58">
        <f>'Fashring Assumptions'!$M$5*'Fashring Assumptions'!$M$7*'Fashring Counterfactual'!E1715</f>
        <v>185.97989751692074</v>
      </c>
      <c r="L1715" s="58">
        <f t="shared" si="192"/>
        <v>185.97989751692074</v>
      </c>
    </row>
    <row r="1716" spans="1:12" x14ac:dyDescent="0.3">
      <c r="A1716" s="60">
        <v>44084</v>
      </c>
      <c r="B1716" s="15">
        <f t="shared" si="186"/>
        <v>2020</v>
      </c>
      <c r="C1716" s="15">
        <f t="shared" si="187"/>
        <v>9</v>
      </c>
      <c r="D1716" s="15">
        <f t="shared" si="188"/>
        <v>10</v>
      </c>
      <c r="E1716" s="64">
        <f t="shared" si="190"/>
        <v>2050.6783602707319</v>
      </c>
      <c r="F1716" s="15">
        <f>IF(E1715&gt;'Fashring Assumptions'!$Q$13,0,'Fashring Assumptions'!$Q$12)</f>
        <v>0</v>
      </c>
      <c r="G1716" s="15">
        <v>925</v>
      </c>
      <c r="H1716" s="15">
        <f t="shared" si="191"/>
        <v>0</v>
      </c>
      <c r="I1716" s="15">
        <f t="shared" si="189"/>
        <v>0</v>
      </c>
      <c r="J1716" s="58">
        <f>'Fashring Assumptions'!$M$7*'Fashring Counterfactual'!F1716</f>
        <v>0</v>
      </c>
      <c r="K1716" s="58">
        <f>'Fashring Assumptions'!$M$5*'Fashring Assumptions'!$M$7*'Fashring Counterfactual'!E1716</f>
        <v>128.16739751692074</v>
      </c>
      <c r="L1716" s="58">
        <f t="shared" si="192"/>
        <v>128.16739751692074</v>
      </c>
    </row>
    <row r="1717" spans="1:12" x14ac:dyDescent="0.3">
      <c r="A1717" s="60">
        <v>44085</v>
      </c>
      <c r="B1717" s="15">
        <f t="shared" si="186"/>
        <v>2020</v>
      </c>
      <c r="C1717" s="15">
        <f t="shared" si="187"/>
        <v>9</v>
      </c>
      <c r="D1717" s="15">
        <f t="shared" si="188"/>
        <v>11</v>
      </c>
      <c r="E1717" s="64">
        <f t="shared" si="190"/>
        <v>1108.6783602707319</v>
      </c>
      <c r="F1717" s="15">
        <f>IF(E1716&gt;'Fashring Assumptions'!$Q$13,0,'Fashring Assumptions'!$Q$12)</f>
        <v>0</v>
      </c>
      <c r="G1717" s="15">
        <v>942</v>
      </c>
      <c r="H1717" s="15">
        <f t="shared" si="191"/>
        <v>0</v>
      </c>
      <c r="I1717" s="15">
        <f t="shared" si="189"/>
        <v>0</v>
      </c>
      <c r="J1717" s="58">
        <f>'Fashring Assumptions'!$M$7*'Fashring Counterfactual'!F1717</f>
        <v>0</v>
      </c>
      <c r="K1717" s="58">
        <f>'Fashring Assumptions'!$M$5*'Fashring Assumptions'!$M$7*'Fashring Counterfactual'!E1717</f>
        <v>69.292397516920744</v>
      </c>
      <c r="L1717" s="58">
        <f t="shared" si="192"/>
        <v>69.292397516920744</v>
      </c>
    </row>
    <row r="1718" spans="1:12" x14ac:dyDescent="0.3">
      <c r="A1718" s="60">
        <v>44086</v>
      </c>
      <c r="B1718" s="15">
        <f t="shared" si="186"/>
        <v>2020</v>
      </c>
      <c r="C1718" s="15">
        <f t="shared" si="187"/>
        <v>9</v>
      </c>
      <c r="D1718" s="15">
        <f t="shared" si="188"/>
        <v>12</v>
      </c>
      <c r="E1718" s="64">
        <f t="shared" si="190"/>
        <v>4519.828391500685</v>
      </c>
      <c r="F1718" s="15">
        <f>IF(E1717&gt;'Fashring Assumptions'!$Q$13,0,'Fashring Assumptions'!$Q$12)</f>
        <v>4292.1500312299531</v>
      </c>
      <c r="G1718" s="15">
        <v>881</v>
      </c>
      <c r="H1718" s="15">
        <f t="shared" si="191"/>
        <v>1</v>
      </c>
      <c r="I1718" s="15">
        <f t="shared" si="189"/>
        <v>1000</v>
      </c>
      <c r="J1718" s="58">
        <f>'Fashring Assumptions'!$M$7*'Fashring Counterfactual'!F1718</f>
        <v>10730.375078074883</v>
      </c>
      <c r="K1718" s="58">
        <f>'Fashring Assumptions'!$M$5*'Fashring Assumptions'!$M$7*'Fashring Counterfactual'!E1718</f>
        <v>282.48927446879281</v>
      </c>
      <c r="L1718" s="58">
        <f t="shared" si="192"/>
        <v>12012.864352543676</v>
      </c>
    </row>
    <row r="1719" spans="1:12" x14ac:dyDescent="0.3">
      <c r="A1719" s="60">
        <v>44087</v>
      </c>
      <c r="B1719" s="15">
        <f t="shared" si="186"/>
        <v>2020</v>
      </c>
      <c r="C1719" s="15">
        <f t="shared" si="187"/>
        <v>9</v>
      </c>
      <c r="D1719" s="15">
        <f t="shared" si="188"/>
        <v>13</v>
      </c>
      <c r="E1719" s="64">
        <f t="shared" si="190"/>
        <v>3656.828391500685</v>
      </c>
      <c r="F1719" s="15">
        <f>IF(E1718&gt;'Fashring Assumptions'!$Q$13,0,'Fashring Assumptions'!$Q$12)</f>
        <v>0</v>
      </c>
      <c r="G1719" s="15">
        <v>863</v>
      </c>
      <c r="H1719" s="15">
        <f t="shared" si="191"/>
        <v>0</v>
      </c>
      <c r="I1719" s="15">
        <f t="shared" si="189"/>
        <v>0</v>
      </c>
      <c r="J1719" s="58">
        <f>'Fashring Assumptions'!$M$7*'Fashring Counterfactual'!F1719</f>
        <v>0</v>
      </c>
      <c r="K1719" s="58">
        <f>'Fashring Assumptions'!$M$5*'Fashring Assumptions'!$M$7*'Fashring Counterfactual'!E1719</f>
        <v>228.55177446879281</v>
      </c>
      <c r="L1719" s="58">
        <f t="shared" si="192"/>
        <v>228.55177446879281</v>
      </c>
    </row>
    <row r="1720" spans="1:12" x14ac:dyDescent="0.3">
      <c r="A1720" s="60">
        <v>44088</v>
      </c>
      <c r="B1720" s="15">
        <f t="shared" si="186"/>
        <v>2020</v>
      </c>
      <c r="C1720" s="15">
        <f t="shared" si="187"/>
        <v>9</v>
      </c>
      <c r="D1720" s="15">
        <f t="shared" si="188"/>
        <v>14</v>
      </c>
      <c r="E1720" s="64">
        <f t="shared" si="190"/>
        <v>2778.828391500685</v>
      </c>
      <c r="F1720" s="15">
        <f>IF(E1719&gt;'Fashring Assumptions'!$Q$13,0,'Fashring Assumptions'!$Q$12)</f>
        <v>0</v>
      </c>
      <c r="G1720" s="15">
        <v>878</v>
      </c>
      <c r="H1720" s="15">
        <f t="shared" si="191"/>
        <v>0</v>
      </c>
      <c r="I1720" s="15">
        <f t="shared" si="189"/>
        <v>0</v>
      </c>
      <c r="J1720" s="58">
        <f>'Fashring Assumptions'!$M$7*'Fashring Counterfactual'!F1720</f>
        <v>0</v>
      </c>
      <c r="K1720" s="58">
        <f>'Fashring Assumptions'!$M$5*'Fashring Assumptions'!$M$7*'Fashring Counterfactual'!E1720</f>
        <v>173.67677446879281</v>
      </c>
      <c r="L1720" s="58">
        <f t="shared" si="192"/>
        <v>173.67677446879281</v>
      </c>
    </row>
    <row r="1721" spans="1:12" x14ac:dyDescent="0.3">
      <c r="A1721" s="60">
        <v>44089</v>
      </c>
      <c r="B1721" s="15">
        <f t="shared" si="186"/>
        <v>2020</v>
      </c>
      <c r="C1721" s="15">
        <f t="shared" si="187"/>
        <v>9</v>
      </c>
      <c r="D1721" s="15">
        <f t="shared" si="188"/>
        <v>15</v>
      </c>
      <c r="E1721" s="64">
        <f t="shared" si="190"/>
        <v>1898.828391500685</v>
      </c>
      <c r="F1721" s="15">
        <f>IF(E1720&gt;'Fashring Assumptions'!$Q$13,0,'Fashring Assumptions'!$Q$12)</f>
        <v>0</v>
      </c>
      <c r="G1721" s="15">
        <v>880</v>
      </c>
      <c r="H1721" s="15">
        <f t="shared" si="191"/>
        <v>0</v>
      </c>
      <c r="I1721" s="15">
        <f t="shared" si="189"/>
        <v>0</v>
      </c>
      <c r="J1721" s="58">
        <f>'Fashring Assumptions'!$M$7*'Fashring Counterfactual'!F1721</f>
        <v>0</v>
      </c>
      <c r="K1721" s="58">
        <f>'Fashring Assumptions'!$M$5*'Fashring Assumptions'!$M$7*'Fashring Counterfactual'!E1721</f>
        <v>118.67677446879281</v>
      </c>
      <c r="L1721" s="58">
        <f t="shared" si="192"/>
        <v>118.67677446879281</v>
      </c>
    </row>
    <row r="1722" spans="1:12" x14ac:dyDescent="0.3">
      <c r="A1722" s="60">
        <v>44090</v>
      </c>
      <c r="B1722" s="15">
        <f t="shared" si="186"/>
        <v>2020</v>
      </c>
      <c r="C1722" s="15">
        <f t="shared" si="187"/>
        <v>9</v>
      </c>
      <c r="D1722" s="15">
        <f t="shared" si="188"/>
        <v>16</v>
      </c>
      <c r="E1722" s="64">
        <f t="shared" si="190"/>
        <v>1015.828391500685</v>
      </c>
      <c r="F1722" s="15">
        <f>IF(E1721&gt;'Fashring Assumptions'!$Q$13,0,'Fashring Assumptions'!$Q$12)</f>
        <v>0</v>
      </c>
      <c r="G1722" s="15">
        <v>883</v>
      </c>
      <c r="H1722" s="15">
        <f t="shared" si="191"/>
        <v>0</v>
      </c>
      <c r="I1722" s="15">
        <f t="shared" si="189"/>
        <v>0</v>
      </c>
      <c r="J1722" s="58">
        <f>'Fashring Assumptions'!$M$7*'Fashring Counterfactual'!F1722</f>
        <v>0</v>
      </c>
      <c r="K1722" s="58">
        <f>'Fashring Assumptions'!$M$5*'Fashring Assumptions'!$M$7*'Fashring Counterfactual'!E1722</f>
        <v>63.489274468792814</v>
      </c>
      <c r="L1722" s="58">
        <f t="shared" si="192"/>
        <v>63.489274468792814</v>
      </c>
    </row>
    <row r="1723" spans="1:12" x14ac:dyDescent="0.3">
      <c r="A1723" s="60">
        <v>44091</v>
      </c>
      <c r="B1723" s="15">
        <f t="shared" si="186"/>
        <v>2020</v>
      </c>
      <c r="C1723" s="15">
        <f t="shared" si="187"/>
        <v>9</v>
      </c>
      <c r="D1723" s="15">
        <f t="shared" si="188"/>
        <v>17</v>
      </c>
      <c r="E1723" s="64">
        <f t="shared" si="190"/>
        <v>4380.9784227306382</v>
      </c>
      <c r="F1723" s="15">
        <f>IF(E1722&gt;'Fashring Assumptions'!$Q$13,0,'Fashring Assumptions'!$Q$12)</f>
        <v>4292.1500312299531</v>
      </c>
      <c r="G1723" s="15">
        <v>927</v>
      </c>
      <c r="H1723" s="15">
        <f t="shared" si="191"/>
        <v>1</v>
      </c>
      <c r="I1723" s="15">
        <f t="shared" si="189"/>
        <v>1000</v>
      </c>
      <c r="J1723" s="58">
        <f>'Fashring Assumptions'!$M$7*'Fashring Counterfactual'!F1723</f>
        <v>10730.375078074883</v>
      </c>
      <c r="K1723" s="58">
        <f>'Fashring Assumptions'!$M$5*'Fashring Assumptions'!$M$7*'Fashring Counterfactual'!E1723</f>
        <v>273.81115142066488</v>
      </c>
      <c r="L1723" s="58">
        <f t="shared" si="192"/>
        <v>12004.186229495548</v>
      </c>
    </row>
    <row r="1724" spans="1:12" x14ac:dyDescent="0.3">
      <c r="A1724" s="60">
        <v>44092</v>
      </c>
      <c r="B1724" s="15">
        <f t="shared" si="186"/>
        <v>2020</v>
      </c>
      <c r="C1724" s="15">
        <f t="shared" si="187"/>
        <v>9</v>
      </c>
      <c r="D1724" s="15">
        <f t="shared" si="188"/>
        <v>18</v>
      </c>
      <c r="E1724" s="64">
        <f t="shared" si="190"/>
        <v>3534.9784227306382</v>
      </c>
      <c r="F1724" s="15">
        <f>IF(E1723&gt;'Fashring Assumptions'!$Q$13,0,'Fashring Assumptions'!$Q$12)</f>
        <v>0</v>
      </c>
      <c r="G1724" s="15">
        <v>846</v>
      </c>
      <c r="H1724" s="15">
        <f t="shared" si="191"/>
        <v>0</v>
      </c>
      <c r="I1724" s="15">
        <f t="shared" si="189"/>
        <v>0</v>
      </c>
      <c r="J1724" s="58">
        <f>'Fashring Assumptions'!$M$7*'Fashring Counterfactual'!F1724</f>
        <v>0</v>
      </c>
      <c r="K1724" s="58">
        <f>'Fashring Assumptions'!$M$5*'Fashring Assumptions'!$M$7*'Fashring Counterfactual'!E1724</f>
        <v>220.93615142066488</v>
      </c>
      <c r="L1724" s="58">
        <f t="shared" si="192"/>
        <v>220.93615142066488</v>
      </c>
    </row>
    <row r="1725" spans="1:12" x14ac:dyDescent="0.3">
      <c r="A1725" s="60">
        <v>44093</v>
      </c>
      <c r="B1725" s="15">
        <f t="shared" si="186"/>
        <v>2020</v>
      </c>
      <c r="C1725" s="15">
        <f t="shared" si="187"/>
        <v>9</v>
      </c>
      <c r="D1725" s="15">
        <f t="shared" si="188"/>
        <v>19</v>
      </c>
      <c r="E1725" s="64">
        <f t="shared" si="190"/>
        <v>2652.9784227306382</v>
      </c>
      <c r="F1725" s="15">
        <f>IF(E1724&gt;'Fashring Assumptions'!$Q$13,0,'Fashring Assumptions'!$Q$12)</f>
        <v>0</v>
      </c>
      <c r="G1725" s="15">
        <v>882</v>
      </c>
      <c r="H1725" s="15">
        <f t="shared" si="191"/>
        <v>0</v>
      </c>
      <c r="I1725" s="15">
        <f t="shared" si="189"/>
        <v>0</v>
      </c>
      <c r="J1725" s="58">
        <f>'Fashring Assumptions'!$M$7*'Fashring Counterfactual'!F1725</f>
        <v>0</v>
      </c>
      <c r="K1725" s="58">
        <f>'Fashring Assumptions'!$M$5*'Fashring Assumptions'!$M$7*'Fashring Counterfactual'!E1725</f>
        <v>165.81115142066488</v>
      </c>
      <c r="L1725" s="58">
        <f t="shared" si="192"/>
        <v>165.81115142066488</v>
      </c>
    </row>
    <row r="1726" spans="1:12" x14ac:dyDescent="0.3">
      <c r="A1726" s="60">
        <v>44094</v>
      </c>
      <c r="B1726" s="15">
        <f t="shared" si="186"/>
        <v>2020</v>
      </c>
      <c r="C1726" s="15">
        <f t="shared" si="187"/>
        <v>9</v>
      </c>
      <c r="D1726" s="15">
        <f t="shared" si="188"/>
        <v>20</v>
      </c>
      <c r="E1726" s="64">
        <f t="shared" si="190"/>
        <v>1764.9784227306382</v>
      </c>
      <c r="F1726" s="15">
        <f>IF(E1725&gt;'Fashring Assumptions'!$Q$13,0,'Fashring Assumptions'!$Q$12)</f>
        <v>0</v>
      </c>
      <c r="G1726" s="15">
        <v>888</v>
      </c>
      <c r="H1726" s="15">
        <f t="shared" si="191"/>
        <v>0</v>
      </c>
      <c r="I1726" s="15">
        <f t="shared" si="189"/>
        <v>0</v>
      </c>
      <c r="J1726" s="58">
        <f>'Fashring Assumptions'!$M$7*'Fashring Counterfactual'!F1726</f>
        <v>0</v>
      </c>
      <c r="K1726" s="58">
        <f>'Fashring Assumptions'!$M$5*'Fashring Assumptions'!$M$7*'Fashring Counterfactual'!E1726</f>
        <v>110.31115142066488</v>
      </c>
      <c r="L1726" s="58">
        <f t="shared" si="192"/>
        <v>110.31115142066488</v>
      </c>
    </row>
    <row r="1727" spans="1:12" x14ac:dyDescent="0.3">
      <c r="A1727" s="60">
        <v>44095</v>
      </c>
      <c r="B1727" s="15">
        <f t="shared" si="186"/>
        <v>2020</v>
      </c>
      <c r="C1727" s="15">
        <f t="shared" si="187"/>
        <v>9</v>
      </c>
      <c r="D1727" s="15">
        <f t="shared" si="188"/>
        <v>21</v>
      </c>
      <c r="E1727" s="64">
        <f t="shared" si="190"/>
        <v>878.97842273063816</v>
      </c>
      <c r="F1727" s="15">
        <f>IF(E1726&gt;'Fashring Assumptions'!$Q$13,0,'Fashring Assumptions'!$Q$12)</f>
        <v>0</v>
      </c>
      <c r="G1727" s="15">
        <v>886</v>
      </c>
      <c r="H1727" s="15">
        <f t="shared" si="191"/>
        <v>0</v>
      </c>
      <c r="I1727" s="15">
        <f t="shared" si="189"/>
        <v>0</v>
      </c>
      <c r="J1727" s="58">
        <f>'Fashring Assumptions'!$M$7*'Fashring Counterfactual'!F1727</f>
        <v>0</v>
      </c>
      <c r="K1727" s="58">
        <f>'Fashring Assumptions'!$M$5*'Fashring Assumptions'!$M$7*'Fashring Counterfactual'!E1727</f>
        <v>54.936151420664885</v>
      </c>
      <c r="L1727" s="58">
        <f t="shared" si="192"/>
        <v>54.936151420664885</v>
      </c>
    </row>
    <row r="1728" spans="1:12" x14ac:dyDescent="0.3">
      <c r="A1728" s="60">
        <v>44096</v>
      </c>
      <c r="B1728" s="15">
        <f t="shared" si="186"/>
        <v>2020</v>
      </c>
      <c r="C1728" s="15">
        <f t="shared" si="187"/>
        <v>9</v>
      </c>
      <c r="D1728" s="15">
        <f t="shared" si="188"/>
        <v>22</v>
      </c>
      <c r="E1728" s="64">
        <f t="shared" si="190"/>
        <v>4297.1284539605913</v>
      </c>
      <c r="F1728" s="15">
        <f>IF(E1727&gt;'Fashring Assumptions'!$Q$13,0,'Fashring Assumptions'!$Q$12)</f>
        <v>4292.1500312299531</v>
      </c>
      <c r="G1728" s="15">
        <v>874</v>
      </c>
      <c r="H1728" s="15">
        <f t="shared" si="191"/>
        <v>1</v>
      </c>
      <c r="I1728" s="15">
        <f t="shared" si="189"/>
        <v>1000</v>
      </c>
      <c r="J1728" s="58">
        <f>'Fashring Assumptions'!$M$7*'Fashring Counterfactual'!F1728</f>
        <v>10730.375078074883</v>
      </c>
      <c r="K1728" s="58">
        <f>'Fashring Assumptions'!$M$5*'Fashring Assumptions'!$M$7*'Fashring Counterfactual'!E1728</f>
        <v>268.57052837253696</v>
      </c>
      <c r="L1728" s="58">
        <f t="shared" si="192"/>
        <v>11998.94560644742</v>
      </c>
    </row>
    <row r="1729" spans="1:12" x14ac:dyDescent="0.3">
      <c r="A1729" s="60">
        <v>44097</v>
      </c>
      <c r="B1729" s="15">
        <f t="shared" si="186"/>
        <v>2020</v>
      </c>
      <c r="C1729" s="15">
        <f t="shared" si="187"/>
        <v>9</v>
      </c>
      <c r="D1729" s="15">
        <f t="shared" si="188"/>
        <v>23</v>
      </c>
      <c r="E1729" s="64">
        <f t="shared" si="190"/>
        <v>3451.1284539605913</v>
      </c>
      <c r="F1729" s="15">
        <f>IF(E1728&gt;'Fashring Assumptions'!$Q$13,0,'Fashring Assumptions'!$Q$12)</f>
        <v>0</v>
      </c>
      <c r="G1729" s="15">
        <v>846</v>
      </c>
      <c r="H1729" s="15">
        <f t="shared" si="191"/>
        <v>0</v>
      </c>
      <c r="I1729" s="15">
        <f t="shared" si="189"/>
        <v>0</v>
      </c>
      <c r="J1729" s="58">
        <f>'Fashring Assumptions'!$M$7*'Fashring Counterfactual'!F1729</f>
        <v>0</v>
      </c>
      <c r="K1729" s="58">
        <f>'Fashring Assumptions'!$M$5*'Fashring Assumptions'!$M$7*'Fashring Counterfactual'!E1729</f>
        <v>215.69552837253696</v>
      </c>
      <c r="L1729" s="58">
        <f t="shared" si="192"/>
        <v>215.69552837253696</v>
      </c>
    </row>
    <row r="1730" spans="1:12" x14ac:dyDescent="0.3">
      <c r="A1730" s="60">
        <v>44098</v>
      </c>
      <c r="B1730" s="15">
        <f t="shared" si="186"/>
        <v>2020</v>
      </c>
      <c r="C1730" s="15">
        <f t="shared" si="187"/>
        <v>9</v>
      </c>
      <c r="D1730" s="15">
        <f t="shared" si="188"/>
        <v>24</v>
      </c>
      <c r="E1730" s="64">
        <f t="shared" si="190"/>
        <v>2550.1284539605913</v>
      </c>
      <c r="F1730" s="15">
        <f>IF(E1729&gt;'Fashring Assumptions'!$Q$13,0,'Fashring Assumptions'!$Q$12)</f>
        <v>0</v>
      </c>
      <c r="G1730" s="15">
        <v>901</v>
      </c>
      <c r="H1730" s="15">
        <f t="shared" si="191"/>
        <v>0</v>
      </c>
      <c r="I1730" s="15">
        <f t="shared" si="189"/>
        <v>0</v>
      </c>
      <c r="J1730" s="58">
        <f>'Fashring Assumptions'!$M$7*'Fashring Counterfactual'!F1730</f>
        <v>0</v>
      </c>
      <c r="K1730" s="58">
        <f>'Fashring Assumptions'!$M$5*'Fashring Assumptions'!$M$7*'Fashring Counterfactual'!E1730</f>
        <v>159.38302837253696</v>
      </c>
      <c r="L1730" s="58">
        <f t="shared" si="192"/>
        <v>159.38302837253696</v>
      </c>
    </row>
    <row r="1731" spans="1:12" x14ac:dyDescent="0.3">
      <c r="A1731" s="60">
        <v>44099</v>
      </c>
      <c r="B1731" s="15">
        <f t="shared" ref="B1731:B1794" si="193">YEAR(A1731)</f>
        <v>2020</v>
      </c>
      <c r="C1731" s="15">
        <f t="shared" ref="C1731:C1794" si="194">MONTH(A1731)</f>
        <v>9</v>
      </c>
      <c r="D1731" s="15">
        <f t="shared" ref="D1731:D1794" si="195">DAY(A1731)</f>
        <v>25</v>
      </c>
      <c r="E1731" s="64">
        <f t="shared" si="190"/>
        <v>1962.1284539605913</v>
      </c>
      <c r="F1731" s="15">
        <f>IF(E1730&gt;'Fashring Assumptions'!$Q$13,0,'Fashring Assumptions'!$Q$12)</f>
        <v>0</v>
      </c>
      <c r="G1731" s="15">
        <v>588</v>
      </c>
      <c r="H1731" s="15">
        <f t="shared" si="191"/>
        <v>0</v>
      </c>
      <c r="I1731" s="15">
        <f t="shared" ref="I1731:I1794" si="196">1000*H1731</f>
        <v>0</v>
      </c>
      <c r="J1731" s="58">
        <f>'Fashring Assumptions'!$M$7*'Fashring Counterfactual'!F1731</f>
        <v>0</v>
      </c>
      <c r="K1731" s="58">
        <f>'Fashring Assumptions'!$M$5*'Fashring Assumptions'!$M$7*'Fashring Counterfactual'!E1731</f>
        <v>122.63302837253696</v>
      </c>
      <c r="L1731" s="58">
        <f t="shared" si="192"/>
        <v>122.63302837253696</v>
      </c>
    </row>
    <row r="1732" spans="1:12" x14ac:dyDescent="0.3">
      <c r="A1732" s="60">
        <v>44100</v>
      </c>
      <c r="B1732" s="15">
        <f t="shared" si="193"/>
        <v>2020</v>
      </c>
      <c r="C1732" s="15">
        <f t="shared" si="194"/>
        <v>9</v>
      </c>
      <c r="D1732" s="15">
        <f t="shared" si="195"/>
        <v>26</v>
      </c>
      <c r="E1732" s="64">
        <f t="shared" ref="E1732:E1736" si="197">E1731-G1732+F1732</f>
        <v>1415.1284539605913</v>
      </c>
      <c r="F1732" s="15">
        <f>IF(E1731&gt;'Fashring Assumptions'!$Q$13,0,'Fashring Assumptions'!$Q$12)</f>
        <v>0</v>
      </c>
      <c r="G1732" s="15">
        <v>547</v>
      </c>
      <c r="H1732" s="15">
        <f t="shared" si="191"/>
        <v>0</v>
      </c>
      <c r="I1732" s="15">
        <f t="shared" si="196"/>
        <v>0</v>
      </c>
      <c r="J1732" s="58">
        <f>'Fashring Assumptions'!$M$7*'Fashring Counterfactual'!F1732</f>
        <v>0</v>
      </c>
      <c r="K1732" s="58">
        <f>'Fashring Assumptions'!$M$5*'Fashring Assumptions'!$M$7*'Fashring Counterfactual'!E1732</f>
        <v>88.445528372536955</v>
      </c>
      <c r="L1732" s="58">
        <f t="shared" si="192"/>
        <v>88.445528372536955</v>
      </c>
    </row>
    <row r="1733" spans="1:12" x14ac:dyDescent="0.3">
      <c r="A1733" s="60">
        <v>44101</v>
      </c>
      <c r="B1733" s="15">
        <f t="shared" si="193"/>
        <v>2020</v>
      </c>
      <c r="C1733" s="15">
        <f t="shared" si="194"/>
        <v>9</v>
      </c>
      <c r="D1733" s="15">
        <f t="shared" si="195"/>
        <v>27</v>
      </c>
      <c r="E1733" s="64">
        <f t="shared" si="197"/>
        <v>837.12845396059129</v>
      </c>
      <c r="F1733" s="15">
        <f>IF(E1732&gt;'Fashring Assumptions'!$Q$13,0,'Fashring Assumptions'!$Q$12)</f>
        <v>0</v>
      </c>
      <c r="G1733" s="15">
        <v>578</v>
      </c>
      <c r="H1733" s="15">
        <f t="shared" si="191"/>
        <v>0</v>
      </c>
      <c r="I1733" s="15">
        <f t="shared" si="196"/>
        <v>0</v>
      </c>
      <c r="J1733" s="58">
        <f>'Fashring Assumptions'!$M$7*'Fashring Counterfactual'!F1733</f>
        <v>0</v>
      </c>
      <c r="K1733" s="58">
        <f>'Fashring Assumptions'!$M$5*'Fashring Assumptions'!$M$7*'Fashring Counterfactual'!E1733</f>
        <v>52.320528372536955</v>
      </c>
      <c r="L1733" s="58">
        <f t="shared" si="192"/>
        <v>52.320528372536955</v>
      </c>
    </row>
    <row r="1734" spans="1:12" x14ac:dyDescent="0.3">
      <c r="A1734" s="60">
        <v>44102</v>
      </c>
      <c r="B1734" s="15">
        <f t="shared" si="193"/>
        <v>2020</v>
      </c>
      <c r="C1734" s="15">
        <f t="shared" si="194"/>
        <v>9</v>
      </c>
      <c r="D1734" s="15">
        <f t="shared" si="195"/>
        <v>28</v>
      </c>
      <c r="E1734" s="64">
        <f t="shared" si="197"/>
        <v>4579.2784851905444</v>
      </c>
      <c r="F1734" s="15">
        <f>IF(E1733&gt;'Fashring Assumptions'!$Q$13,0,'Fashring Assumptions'!$Q$12)</f>
        <v>4292.1500312299531</v>
      </c>
      <c r="G1734" s="15">
        <v>550</v>
      </c>
      <c r="H1734" s="15">
        <f t="shared" si="191"/>
        <v>1</v>
      </c>
      <c r="I1734" s="15">
        <f t="shared" si="196"/>
        <v>1000</v>
      </c>
      <c r="J1734" s="58">
        <f>'Fashring Assumptions'!$M$7*'Fashring Counterfactual'!F1734</f>
        <v>10730.375078074883</v>
      </c>
      <c r="K1734" s="58">
        <f>'Fashring Assumptions'!$M$5*'Fashring Assumptions'!$M$7*'Fashring Counterfactual'!E1734</f>
        <v>286.20490532440903</v>
      </c>
      <c r="L1734" s="58">
        <f t="shared" si="192"/>
        <v>12016.579983399291</v>
      </c>
    </row>
    <row r="1735" spans="1:12" x14ac:dyDescent="0.3">
      <c r="A1735" s="60">
        <v>44103</v>
      </c>
      <c r="B1735" s="15">
        <f t="shared" si="193"/>
        <v>2020</v>
      </c>
      <c r="C1735" s="15">
        <f t="shared" si="194"/>
        <v>9</v>
      </c>
      <c r="D1735" s="15">
        <f t="shared" si="195"/>
        <v>29</v>
      </c>
      <c r="E1735" s="64">
        <f t="shared" si="197"/>
        <v>3983.2784851905444</v>
      </c>
      <c r="F1735" s="15">
        <f>IF(E1734&gt;'Fashring Assumptions'!$Q$13,0,'Fashring Assumptions'!$Q$12)</f>
        <v>0</v>
      </c>
      <c r="G1735" s="15">
        <v>596</v>
      </c>
      <c r="H1735" s="15">
        <f t="shared" si="191"/>
        <v>0</v>
      </c>
      <c r="I1735" s="15">
        <f t="shared" si="196"/>
        <v>0</v>
      </c>
      <c r="J1735" s="58">
        <f>'Fashring Assumptions'!$M$7*'Fashring Counterfactual'!F1735</f>
        <v>0</v>
      </c>
      <c r="K1735" s="58">
        <f>'Fashring Assumptions'!$M$5*'Fashring Assumptions'!$M$7*'Fashring Counterfactual'!E1735</f>
        <v>248.95490532440903</v>
      </c>
      <c r="L1735" s="58">
        <f t="shared" si="192"/>
        <v>248.95490532440903</v>
      </c>
    </row>
    <row r="1736" spans="1:12" x14ac:dyDescent="0.3">
      <c r="A1736" s="60">
        <v>44104</v>
      </c>
      <c r="B1736" s="15">
        <f t="shared" si="193"/>
        <v>2020</v>
      </c>
      <c r="C1736" s="15">
        <f t="shared" si="194"/>
        <v>9</v>
      </c>
      <c r="D1736" s="15">
        <f t="shared" si="195"/>
        <v>30</v>
      </c>
      <c r="E1736" s="64">
        <f t="shared" si="197"/>
        <v>3382.2784851905444</v>
      </c>
      <c r="F1736" s="15">
        <f>IF(E1735&gt;'Fashring Assumptions'!$Q$13,0,'Fashring Assumptions'!$Q$12)</f>
        <v>0</v>
      </c>
      <c r="G1736" s="15">
        <v>601</v>
      </c>
      <c r="H1736" s="15">
        <f t="shared" si="191"/>
        <v>0</v>
      </c>
      <c r="I1736" s="15">
        <f t="shared" si="196"/>
        <v>0</v>
      </c>
      <c r="J1736" s="58">
        <f>'Fashring Assumptions'!$M$7*'Fashring Counterfactual'!F1736</f>
        <v>0</v>
      </c>
      <c r="K1736" s="58">
        <f>'Fashring Assumptions'!$M$5*'Fashring Assumptions'!$M$7*'Fashring Counterfactual'!E1736</f>
        <v>211.39240532440903</v>
      </c>
      <c r="L1736" s="58">
        <f t="shared" si="192"/>
        <v>211.39240532440903</v>
      </c>
    </row>
    <row r="1737" spans="1:12" x14ac:dyDescent="0.3">
      <c r="A1737" s="60">
        <v>44105</v>
      </c>
      <c r="B1737" s="15">
        <f t="shared" si="193"/>
        <v>2020</v>
      </c>
      <c r="C1737" s="15">
        <f t="shared" si="194"/>
        <v>10</v>
      </c>
      <c r="D1737" s="15">
        <f t="shared" si="195"/>
        <v>1</v>
      </c>
      <c r="E1737" s="64">
        <f t="shared" ref="E1737:E1795" si="198">E1736-G1737+F1737</f>
        <v>2815.2784851905444</v>
      </c>
      <c r="F1737" s="15">
        <f>IF(E1736&gt;'Fashring Assumptions'!$Q$13,0,'Fashring Assumptions'!$Q$12)</f>
        <v>0</v>
      </c>
      <c r="G1737" s="15">
        <v>567</v>
      </c>
      <c r="H1737" s="15">
        <f t="shared" si="191"/>
        <v>0</v>
      </c>
      <c r="I1737" s="15">
        <f t="shared" si="196"/>
        <v>0</v>
      </c>
      <c r="J1737" s="58">
        <f>'Fashring Assumptions'!$M$7*'Fashring Counterfactual'!F1737</f>
        <v>0</v>
      </c>
      <c r="K1737" s="58">
        <f>'Fashring Assumptions'!$M$5*'Fashring Assumptions'!$M$7*'Fashring Counterfactual'!E1737</f>
        <v>175.95490532440903</v>
      </c>
      <c r="L1737" s="58">
        <f t="shared" si="192"/>
        <v>175.95490532440903</v>
      </c>
    </row>
    <row r="1738" spans="1:12" x14ac:dyDescent="0.3">
      <c r="A1738" s="60">
        <v>44106</v>
      </c>
      <c r="B1738" s="15">
        <f t="shared" si="193"/>
        <v>2020</v>
      </c>
      <c r="C1738" s="15">
        <f t="shared" si="194"/>
        <v>10</v>
      </c>
      <c r="D1738" s="15">
        <f t="shared" si="195"/>
        <v>2</v>
      </c>
      <c r="E1738" s="64">
        <f t="shared" si="198"/>
        <v>2154.2784851905444</v>
      </c>
      <c r="F1738" s="15">
        <f>IF(E1737&gt;'Fashring Assumptions'!$Q$13,0,'Fashring Assumptions'!$Q$12)</f>
        <v>0</v>
      </c>
      <c r="G1738" s="15">
        <v>661</v>
      </c>
      <c r="H1738" s="15">
        <f t="shared" si="191"/>
        <v>0</v>
      </c>
      <c r="I1738" s="15">
        <f t="shared" si="196"/>
        <v>0</v>
      </c>
      <c r="J1738" s="58">
        <f>'Fashring Assumptions'!$M$7*'Fashring Counterfactual'!F1738</f>
        <v>0</v>
      </c>
      <c r="K1738" s="58">
        <f>'Fashring Assumptions'!$M$5*'Fashring Assumptions'!$M$7*'Fashring Counterfactual'!E1738</f>
        <v>134.64240532440903</v>
      </c>
      <c r="L1738" s="58">
        <f t="shared" si="192"/>
        <v>134.64240532440903</v>
      </c>
    </row>
    <row r="1739" spans="1:12" x14ac:dyDescent="0.3">
      <c r="A1739" s="60">
        <v>44107</v>
      </c>
      <c r="B1739" s="15">
        <f t="shared" si="193"/>
        <v>2020</v>
      </c>
      <c r="C1739" s="15">
        <f t="shared" si="194"/>
        <v>10</v>
      </c>
      <c r="D1739" s="15">
        <f t="shared" si="195"/>
        <v>3</v>
      </c>
      <c r="E1739" s="64">
        <f t="shared" si="198"/>
        <v>1555.2784851905444</v>
      </c>
      <c r="F1739" s="15">
        <f>IF(E1738&gt;'Fashring Assumptions'!$Q$13,0,'Fashring Assumptions'!$Q$12)</f>
        <v>0</v>
      </c>
      <c r="G1739" s="15">
        <v>599</v>
      </c>
      <c r="H1739" s="15">
        <f t="shared" si="191"/>
        <v>0</v>
      </c>
      <c r="I1739" s="15">
        <f t="shared" si="196"/>
        <v>0</v>
      </c>
      <c r="J1739" s="58">
        <f>'Fashring Assumptions'!$M$7*'Fashring Counterfactual'!F1739</f>
        <v>0</v>
      </c>
      <c r="K1739" s="58">
        <f>'Fashring Assumptions'!$M$5*'Fashring Assumptions'!$M$7*'Fashring Counterfactual'!E1739</f>
        <v>97.204905324409026</v>
      </c>
      <c r="L1739" s="58">
        <f t="shared" si="192"/>
        <v>97.204905324409026</v>
      </c>
    </row>
    <row r="1740" spans="1:12" x14ac:dyDescent="0.3">
      <c r="A1740" s="60">
        <v>44108</v>
      </c>
      <c r="B1740" s="15">
        <f t="shared" si="193"/>
        <v>2020</v>
      </c>
      <c r="C1740" s="15">
        <f t="shared" si="194"/>
        <v>10</v>
      </c>
      <c r="D1740" s="15">
        <f t="shared" si="195"/>
        <v>4</v>
      </c>
      <c r="E1740" s="64">
        <f t="shared" si="198"/>
        <v>962.27848519054442</v>
      </c>
      <c r="F1740" s="15">
        <f>IF(E1739&gt;'Fashring Assumptions'!$Q$13,0,'Fashring Assumptions'!$Q$12)</f>
        <v>0</v>
      </c>
      <c r="G1740" s="15">
        <v>593</v>
      </c>
      <c r="H1740" s="15">
        <f t="shared" si="191"/>
        <v>0</v>
      </c>
      <c r="I1740" s="15">
        <f t="shared" si="196"/>
        <v>0</v>
      </c>
      <c r="J1740" s="58">
        <f>'Fashring Assumptions'!$M$7*'Fashring Counterfactual'!F1740</f>
        <v>0</v>
      </c>
      <c r="K1740" s="58">
        <f>'Fashring Assumptions'!$M$5*'Fashring Assumptions'!$M$7*'Fashring Counterfactual'!E1740</f>
        <v>60.142405324409026</v>
      </c>
      <c r="L1740" s="58">
        <f t="shared" si="192"/>
        <v>60.142405324409026</v>
      </c>
    </row>
    <row r="1741" spans="1:12" x14ac:dyDescent="0.3">
      <c r="A1741" s="60">
        <v>44109</v>
      </c>
      <c r="B1741" s="15">
        <f t="shared" si="193"/>
        <v>2020</v>
      </c>
      <c r="C1741" s="15">
        <f t="shared" si="194"/>
        <v>10</v>
      </c>
      <c r="D1741" s="15">
        <f t="shared" si="195"/>
        <v>5</v>
      </c>
      <c r="E1741" s="64">
        <f t="shared" si="198"/>
        <v>4656.4285164204975</v>
      </c>
      <c r="F1741" s="15">
        <f>IF(E1740&gt;'Fashring Assumptions'!$Q$13,0,'Fashring Assumptions'!$Q$12)</f>
        <v>4292.1500312299531</v>
      </c>
      <c r="G1741" s="15">
        <v>598</v>
      </c>
      <c r="H1741" s="15">
        <f t="shared" si="191"/>
        <v>1</v>
      </c>
      <c r="I1741" s="15">
        <f t="shared" si="196"/>
        <v>1000</v>
      </c>
      <c r="J1741" s="58">
        <f>'Fashring Assumptions'!$M$7*'Fashring Counterfactual'!F1741</f>
        <v>10730.375078074883</v>
      </c>
      <c r="K1741" s="58">
        <f>'Fashring Assumptions'!$M$5*'Fashring Assumptions'!$M$7*'Fashring Counterfactual'!E1741</f>
        <v>291.0267822762811</v>
      </c>
      <c r="L1741" s="58">
        <f t="shared" si="192"/>
        <v>12021.401860351165</v>
      </c>
    </row>
    <row r="1742" spans="1:12" x14ac:dyDescent="0.3">
      <c r="A1742" s="60">
        <v>44110</v>
      </c>
      <c r="B1742" s="15">
        <f t="shared" si="193"/>
        <v>2020</v>
      </c>
      <c r="C1742" s="15">
        <f t="shared" si="194"/>
        <v>10</v>
      </c>
      <c r="D1742" s="15">
        <f t="shared" si="195"/>
        <v>6</v>
      </c>
      <c r="E1742" s="64">
        <f t="shared" si="198"/>
        <v>4134.4285164204975</v>
      </c>
      <c r="F1742" s="15">
        <f>IF(E1741&gt;'Fashring Assumptions'!$Q$13,0,'Fashring Assumptions'!$Q$12)</f>
        <v>0</v>
      </c>
      <c r="G1742" s="15">
        <v>522</v>
      </c>
      <c r="H1742" s="15">
        <f t="shared" si="191"/>
        <v>0</v>
      </c>
      <c r="I1742" s="15">
        <f t="shared" si="196"/>
        <v>0</v>
      </c>
      <c r="J1742" s="58">
        <f>'Fashring Assumptions'!$M$7*'Fashring Counterfactual'!F1742</f>
        <v>0</v>
      </c>
      <c r="K1742" s="58">
        <f>'Fashring Assumptions'!$M$5*'Fashring Assumptions'!$M$7*'Fashring Counterfactual'!E1742</f>
        <v>258.4017822762811</v>
      </c>
      <c r="L1742" s="58">
        <f t="shared" si="192"/>
        <v>258.4017822762811</v>
      </c>
    </row>
    <row r="1743" spans="1:12" x14ac:dyDescent="0.3">
      <c r="A1743" s="60">
        <v>44111</v>
      </c>
      <c r="B1743" s="15">
        <f t="shared" si="193"/>
        <v>2020</v>
      </c>
      <c r="C1743" s="15">
        <f t="shared" si="194"/>
        <v>10</v>
      </c>
      <c r="D1743" s="15">
        <f t="shared" si="195"/>
        <v>7</v>
      </c>
      <c r="E1743" s="64">
        <f t="shared" si="198"/>
        <v>3501.4285164204975</v>
      </c>
      <c r="F1743" s="15">
        <f>IF(E1742&gt;'Fashring Assumptions'!$Q$13,0,'Fashring Assumptions'!$Q$12)</f>
        <v>0</v>
      </c>
      <c r="G1743" s="15">
        <v>633</v>
      </c>
      <c r="H1743" s="15">
        <f t="shared" si="191"/>
        <v>0</v>
      </c>
      <c r="I1743" s="15">
        <f t="shared" si="196"/>
        <v>0</v>
      </c>
      <c r="J1743" s="58">
        <f>'Fashring Assumptions'!$M$7*'Fashring Counterfactual'!F1743</f>
        <v>0</v>
      </c>
      <c r="K1743" s="58">
        <f>'Fashring Assumptions'!$M$5*'Fashring Assumptions'!$M$7*'Fashring Counterfactual'!E1743</f>
        <v>218.8392822762811</v>
      </c>
      <c r="L1743" s="58">
        <f t="shared" si="192"/>
        <v>218.8392822762811</v>
      </c>
    </row>
    <row r="1744" spans="1:12" x14ac:dyDescent="0.3">
      <c r="A1744" s="60">
        <v>44112</v>
      </c>
      <c r="B1744" s="15">
        <f t="shared" si="193"/>
        <v>2020</v>
      </c>
      <c r="C1744" s="15">
        <f t="shared" si="194"/>
        <v>10</v>
      </c>
      <c r="D1744" s="15">
        <f t="shared" si="195"/>
        <v>8</v>
      </c>
      <c r="E1744" s="64">
        <f t="shared" si="198"/>
        <v>2882.4285164204975</v>
      </c>
      <c r="F1744" s="15">
        <f>IF(E1743&gt;'Fashring Assumptions'!$Q$13,0,'Fashring Assumptions'!$Q$12)</f>
        <v>0</v>
      </c>
      <c r="G1744" s="15">
        <v>619</v>
      </c>
      <c r="H1744" s="15">
        <f t="shared" si="191"/>
        <v>0</v>
      </c>
      <c r="I1744" s="15">
        <f t="shared" si="196"/>
        <v>0</v>
      </c>
      <c r="J1744" s="58">
        <f>'Fashring Assumptions'!$M$7*'Fashring Counterfactual'!F1744</f>
        <v>0</v>
      </c>
      <c r="K1744" s="58">
        <f>'Fashring Assumptions'!$M$5*'Fashring Assumptions'!$M$7*'Fashring Counterfactual'!E1744</f>
        <v>180.1517822762811</v>
      </c>
      <c r="L1744" s="58">
        <f t="shared" si="192"/>
        <v>180.1517822762811</v>
      </c>
    </row>
    <row r="1745" spans="1:12" x14ac:dyDescent="0.3">
      <c r="A1745" s="60">
        <v>44113</v>
      </c>
      <c r="B1745" s="15">
        <f t="shared" si="193"/>
        <v>2020</v>
      </c>
      <c r="C1745" s="15">
        <f t="shared" si="194"/>
        <v>10</v>
      </c>
      <c r="D1745" s="15">
        <f t="shared" si="195"/>
        <v>9</v>
      </c>
      <c r="E1745" s="64">
        <f t="shared" si="198"/>
        <v>2310.4285164204975</v>
      </c>
      <c r="F1745" s="15">
        <f>IF(E1744&gt;'Fashring Assumptions'!$Q$13,0,'Fashring Assumptions'!$Q$12)</f>
        <v>0</v>
      </c>
      <c r="G1745" s="15">
        <v>572</v>
      </c>
      <c r="H1745" s="15">
        <f t="shared" si="191"/>
        <v>0</v>
      </c>
      <c r="I1745" s="15">
        <f t="shared" si="196"/>
        <v>0</v>
      </c>
      <c r="J1745" s="58">
        <f>'Fashring Assumptions'!$M$7*'Fashring Counterfactual'!F1745</f>
        <v>0</v>
      </c>
      <c r="K1745" s="58">
        <f>'Fashring Assumptions'!$M$5*'Fashring Assumptions'!$M$7*'Fashring Counterfactual'!E1745</f>
        <v>144.4017822762811</v>
      </c>
      <c r="L1745" s="58">
        <f t="shared" si="192"/>
        <v>144.4017822762811</v>
      </c>
    </row>
    <row r="1746" spans="1:12" x14ac:dyDescent="0.3">
      <c r="A1746" s="60">
        <v>44114</v>
      </c>
      <c r="B1746" s="15">
        <f t="shared" si="193"/>
        <v>2020</v>
      </c>
      <c r="C1746" s="15">
        <f t="shared" si="194"/>
        <v>10</v>
      </c>
      <c r="D1746" s="15">
        <f t="shared" si="195"/>
        <v>10</v>
      </c>
      <c r="E1746" s="64">
        <f t="shared" si="198"/>
        <v>1726.4285164204975</v>
      </c>
      <c r="F1746" s="15">
        <f>IF(E1745&gt;'Fashring Assumptions'!$Q$13,0,'Fashring Assumptions'!$Q$12)</f>
        <v>0</v>
      </c>
      <c r="G1746" s="15">
        <v>584</v>
      </c>
      <c r="H1746" s="15">
        <f t="shared" si="191"/>
        <v>0</v>
      </c>
      <c r="I1746" s="15">
        <f t="shared" si="196"/>
        <v>0</v>
      </c>
      <c r="J1746" s="58">
        <f>'Fashring Assumptions'!$M$7*'Fashring Counterfactual'!F1746</f>
        <v>0</v>
      </c>
      <c r="K1746" s="58">
        <f>'Fashring Assumptions'!$M$5*'Fashring Assumptions'!$M$7*'Fashring Counterfactual'!E1746</f>
        <v>107.9017822762811</v>
      </c>
      <c r="L1746" s="58">
        <f t="shared" si="192"/>
        <v>107.9017822762811</v>
      </c>
    </row>
    <row r="1747" spans="1:12" x14ac:dyDescent="0.3">
      <c r="A1747" s="60">
        <v>44115</v>
      </c>
      <c r="B1747" s="15">
        <f t="shared" si="193"/>
        <v>2020</v>
      </c>
      <c r="C1747" s="15">
        <f t="shared" si="194"/>
        <v>10</v>
      </c>
      <c r="D1747" s="15">
        <f t="shared" si="195"/>
        <v>11</v>
      </c>
      <c r="E1747" s="64">
        <f t="shared" si="198"/>
        <v>1172.4285164204975</v>
      </c>
      <c r="F1747" s="15">
        <f>IF(E1746&gt;'Fashring Assumptions'!$Q$13,0,'Fashring Assumptions'!$Q$12)</f>
        <v>0</v>
      </c>
      <c r="G1747" s="15">
        <v>554</v>
      </c>
      <c r="H1747" s="15">
        <f t="shared" si="191"/>
        <v>0</v>
      </c>
      <c r="I1747" s="15">
        <f t="shared" si="196"/>
        <v>0</v>
      </c>
      <c r="J1747" s="58">
        <f>'Fashring Assumptions'!$M$7*'Fashring Counterfactual'!F1747</f>
        <v>0</v>
      </c>
      <c r="K1747" s="58">
        <f>'Fashring Assumptions'!$M$5*'Fashring Assumptions'!$M$7*'Fashring Counterfactual'!E1747</f>
        <v>73.276782276281097</v>
      </c>
      <c r="L1747" s="58">
        <f t="shared" si="192"/>
        <v>73.276782276281097</v>
      </c>
    </row>
    <row r="1748" spans="1:12" x14ac:dyDescent="0.3">
      <c r="A1748" s="60">
        <v>44116</v>
      </c>
      <c r="B1748" s="15">
        <f t="shared" si="193"/>
        <v>2020</v>
      </c>
      <c r="C1748" s="15">
        <f t="shared" si="194"/>
        <v>10</v>
      </c>
      <c r="D1748" s="15">
        <f t="shared" si="195"/>
        <v>12</v>
      </c>
      <c r="E1748" s="64">
        <f t="shared" si="198"/>
        <v>4944.5785476504507</v>
      </c>
      <c r="F1748" s="15">
        <f>IF(E1747&gt;'Fashring Assumptions'!$Q$13,0,'Fashring Assumptions'!$Q$12)</f>
        <v>4292.1500312299531</v>
      </c>
      <c r="G1748" s="15">
        <v>520</v>
      </c>
      <c r="H1748" s="15">
        <f t="shared" si="191"/>
        <v>1</v>
      </c>
      <c r="I1748" s="15">
        <f t="shared" si="196"/>
        <v>1000</v>
      </c>
      <c r="J1748" s="58">
        <f>'Fashring Assumptions'!$M$7*'Fashring Counterfactual'!F1748</f>
        <v>10730.375078074883</v>
      </c>
      <c r="K1748" s="58">
        <f>'Fashring Assumptions'!$M$5*'Fashring Assumptions'!$M$7*'Fashring Counterfactual'!E1748</f>
        <v>309.03615922815317</v>
      </c>
      <c r="L1748" s="58">
        <f t="shared" si="192"/>
        <v>12039.411237303037</v>
      </c>
    </row>
    <row r="1749" spans="1:12" x14ac:dyDescent="0.3">
      <c r="A1749" s="60">
        <v>44117</v>
      </c>
      <c r="B1749" s="15">
        <f t="shared" si="193"/>
        <v>2020</v>
      </c>
      <c r="C1749" s="15">
        <f t="shared" si="194"/>
        <v>10</v>
      </c>
      <c r="D1749" s="15">
        <f t="shared" si="195"/>
        <v>13</v>
      </c>
      <c r="E1749" s="64">
        <f t="shared" si="198"/>
        <v>4334.5785476504507</v>
      </c>
      <c r="F1749" s="15">
        <f>IF(E1748&gt;'Fashring Assumptions'!$Q$13,0,'Fashring Assumptions'!$Q$12)</f>
        <v>0</v>
      </c>
      <c r="G1749" s="15">
        <v>610</v>
      </c>
      <c r="H1749" s="15">
        <f t="shared" si="191"/>
        <v>0</v>
      </c>
      <c r="I1749" s="15">
        <f t="shared" si="196"/>
        <v>0</v>
      </c>
      <c r="J1749" s="58">
        <f>'Fashring Assumptions'!$M$7*'Fashring Counterfactual'!F1749</f>
        <v>0</v>
      </c>
      <c r="K1749" s="58">
        <f>'Fashring Assumptions'!$M$5*'Fashring Assumptions'!$M$7*'Fashring Counterfactual'!E1749</f>
        <v>270.91115922815317</v>
      </c>
      <c r="L1749" s="58">
        <f t="shared" si="192"/>
        <v>270.91115922815317</v>
      </c>
    </row>
    <row r="1750" spans="1:12" x14ac:dyDescent="0.3">
      <c r="A1750" s="60">
        <v>44118</v>
      </c>
      <c r="B1750" s="15">
        <f t="shared" si="193"/>
        <v>2020</v>
      </c>
      <c r="C1750" s="15">
        <f t="shared" si="194"/>
        <v>10</v>
      </c>
      <c r="D1750" s="15">
        <f t="shared" si="195"/>
        <v>14</v>
      </c>
      <c r="E1750" s="64">
        <f t="shared" si="198"/>
        <v>3810.5785476504507</v>
      </c>
      <c r="F1750" s="15">
        <f>IF(E1749&gt;'Fashring Assumptions'!$Q$13,0,'Fashring Assumptions'!$Q$12)</f>
        <v>0</v>
      </c>
      <c r="G1750" s="15">
        <v>524</v>
      </c>
      <c r="H1750" s="15">
        <f t="shared" si="191"/>
        <v>0</v>
      </c>
      <c r="I1750" s="15">
        <f t="shared" si="196"/>
        <v>0</v>
      </c>
      <c r="J1750" s="58">
        <f>'Fashring Assumptions'!$M$7*'Fashring Counterfactual'!F1750</f>
        <v>0</v>
      </c>
      <c r="K1750" s="58">
        <f>'Fashring Assumptions'!$M$5*'Fashring Assumptions'!$M$7*'Fashring Counterfactual'!E1750</f>
        <v>238.16115922815317</v>
      </c>
      <c r="L1750" s="58">
        <f t="shared" si="192"/>
        <v>238.16115922815317</v>
      </c>
    </row>
    <row r="1751" spans="1:12" x14ac:dyDescent="0.3">
      <c r="A1751" s="60">
        <v>44119</v>
      </c>
      <c r="B1751" s="15">
        <f t="shared" si="193"/>
        <v>2020</v>
      </c>
      <c r="C1751" s="15">
        <f t="shared" si="194"/>
        <v>10</v>
      </c>
      <c r="D1751" s="15">
        <f t="shared" si="195"/>
        <v>15</v>
      </c>
      <c r="E1751" s="64">
        <f t="shared" si="198"/>
        <v>3292.5785476504507</v>
      </c>
      <c r="F1751" s="15">
        <f>IF(E1750&gt;'Fashring Assumptions'!$Q$13,0,'Fashring Assumptions'!$Q$12)</f>
        <v>0</v>
      </c>
      <c r="G1751" s="15">
        <v>518</v>
      </c>
      <c r="H1751" s="15">
        <f t="shared" si="191"/>
        <v>0</v>
      </c>
      <c r="I1751" s="15">
        <f t="shared" si="196"/>
        <v>0</v>
      </c>
      <c r="J1751" s="58">
        <f>'Fashring Assumptions'!$M$7*'Fashring Counterfactual'!F1751</f>
        <v>0</v>
      </c>
      <c r="K1751" s="58">
        <f>'Fashring Assumptions'!$M$5*'Fashring Assumptions'!$M$7*'Fashring Counterfactual'!E1751</f>
        <v>205.78615922815317</v>
      </c>
      <c r="L1751" s="58">
        <f t="shared" si="192"/>
        <v>205.78615922815317</v>
      </c>
    </row>
    <row r="1752" spans="1:12" x14ac:dyDescent="0.3">
      <c r="A1752" s="60">
        <v>44120</v>
      </c>
      <c r="B1752" s="15">
        <f t="shared" si="193"/>
        <v>2020</v>
      </c>
      <c r="C1752" s="15">
        <f t="shared" si="194"/>
        <v>10</v>
      </c>
      <c r="D1752" s="15">
        <f t="shared" si="195"/>
        <v>16</v>
      </c>
      <c r="E1752" s="64">
        <f t="shared" si="198"/>
        <v>2722.5785476504507</v>
      </c>
      <c r="F1752" s="15">
        <f>IF(E1751&gt;'Fashring Assumptions'!$Q$13,0,'Fashring Assumptions'!$Q$12)</f>
        <v>0</v>
      </c>
      <c r="G1752" s="15">
        <v>570</v>
      </c>
      <c r="H1752" s="15">
        <f t="shared" si="191"/>
        <v>0</v>
      </c>
      <c r="I1752" s="15">
        <f t="shared" si="196"/>
        <v>0</v>
      </c>
      <c r="J1752" s="58">
        <f>'Fashring Assumptions'!$M$7*'Fashring Counterfactual'!F1752</f>
        <v>0</v>
      </c>
      <c r="K1752" s="58">
        <f>'Fashring Assumptions'!$M$5*'Fashring Assumptions'!$M$7*'Fashring Counterfactual'!E1752</f>
        <v>170.16115922815317</v>
      </c>
      <c r="L1752" s="58">
        <f t="shared" si="192"/>
        <v>170.16115922815317</v>
      </c>
    </row>
    <row r="1753" spans="1:12" x14ac:dyDescent="0.3">
      <c r="A1753" s="60">
        <v>44121</v>
      </c>
      <c r="B1753" s="15">
        <f t="shared" si="193"/>
        <v>2020</v>
      </c>
      <c r="C1753" s="15">
        <f t="shared" si="194"/>
        <v>10</v>
      </c>
      <c r="D1753" s="15">
        <f t="shared" si="195"/>
        <v>17</v>
      </c>
      <c r="E1753" s="64">
        <f t="shared" si="198"/>
        <v>2128.5785476504507</v>
      </c>
      <c r="F1753" s="15">
        <f>IF(E1752&gt;'Fashring Assumptions'!$Q$13,0,'Fashring Assumptions'!$Q$12)</f>
        <v>0</v>
      </c>
      <c r="G1753" s="15">
        <v>594</v>
      </c>
      <c r="H1753" s="15">
        <f t="shared" si="191"/>
        <v>0</v>
      </c>
      <c r="I1753" s="15">
        <f t="shared" si="196"/>
        <v>0</v>
      </c>
      <c r="J1753" s="58">
        <f>'Fashring Assumptions'!$M$7*'Fashring Counterfactual'!F1753</f>
        <v>0</v>
      </c>
      <c r="K1753" s="58">
        <f>'Fashring Assumptions'!$M$5*'Fashring Assumptions'!$M$7*'Fashring Counterfactual'!E1753</f>
        <v>133.03615922815317</v>
      </c>
      <c r="L1753" s="58">
        <f t="shared" si="192"/>
        <v>133.03615922815317</v>
      </c>
    </row>
    <row r="1754" spans="1:12" x14ac:dyDescent="0.3">
      <c r="A1754" s="60">
        <v>44122</v>
      </c>
      <c r="B1754" s="15">
        <f t="shared" si="193"/>
        <v>2020</v>
      </c>
      <c r="C1754" s="15">
        <f t="shared" si="194"/>
        <v>10</v>
      </c>
      <c r="D1754" s="15">
        <f t="shared" si="195"/>
        <v>18</v>
      </c>
      <c r="E1754" s="64">
        <f t="shared" si="198"/>
        <v>1544.5785476504507</v>
      </c>
      <c r="F1754" s="15">
        <f>IF(E1753&gt;'Fashring Assumptions'!$Q$13,0,'Fashring Assumptions'!$Q$12)</f>
        <v>0</v>
      </c>
      <c r="G1754" s="15">
        <v>584</v>
      </c>
      <c r="H1754" s="15">
        <f t="shared" si="191"/>
        <v>0</v>
      </c>
      <c r="I1754" s="15">
        <f t="shared" si="196"/>
        <v>0</v>
      </c>
      <c r="J1754" s="58">
        <f>'Fashring Assumptions'!$M$7*'Fashring Counterfactual'!F1754</f>
        <v>0</v>
      </c>
      <c r="K1754" s="58">
        <f>'Fashring Assumptions'!$M$5*'Fashring Assumptions'!$M$7*'Fashring Counterfactual'!E1754</f>
        <v>96.536159228153167</v>
      </c>
      <c r="L1754" s="58">
        <f t="shared" si="192"/>
        <v>96.536159228153167</v>
      </c>
    </row>
    <row r="1755" spans="1:12" x14ac:dyDescent="0.3">
      <c r="A1755" s="60">
        <v>44123</v>
      </c>
      <c r="B1755" s="15">
        <f t="shared" si="193"/>
        <v>2020</v>
      </c>
      <c r="C1755" s="15">
        <f t="shared" si="194"/>
        <v>10</v>
      </c>
      <c r="D1755" s="15">
        <f t="shared" si="195"/>
        <v>19</v>
      </c>
      <c r="E1755" s="64">
        <f t="shared" si="198"/>
        <v>1033.5785476504507</v>
      </c>
      <c r="F1755" s="15">
        <f>IF(E1754&gt;'Fashring Assumptions'!$Q$13,0,'Fashring Assumptions'!$Q$12)</f>
        <v>0</v>
      </c>
      <c r="G1755" s="15">
        <v>511</v>
      </c>
      <c r="H1755" s="15">
        <f t="shared" si="191"/>
        <v>0</v>
      </c>
      <c r="I1755" s="15">
        <f t="shared" si="196"/>
        <v>0</v>
      </c>
      <c r="J1755" s="58">
        <f>'Fashring Assumptions'!$M$7*'Fashring Counterfactual'!F1755</f>
        <v>0</v>
      </c>
      <c r="K1755" s="58">
        <f>'Fashring Assumptions'!$M$5*'Fashring Assumptions'!$M$7*'Fashring Counterfactual'!E1755</f>
        <v>64.598659228153167</v>
      </c>
      <c r="L1755" s="58">
        <f t="shared" si="192"/>
        <v>64.598659228153167</v>
      </c>
    </row>
    <row r="1756" spans="1:12" x14ac:dyDescent="0.3">
      <c r="A1756" s="60">
        <v>44124</v>
      </c>
      <c r="B1756" s="15">
        <f t="shared" si="193"/>
        <v>2020</v>
      </c>
      <c r="C1756" s="15">
        <f t="shared" si="194"/>
        <v>10</v>
      </c>
      <c r="D1756" s="15">
        <f t="shared" si="195"/>
        <v>20</v>
      </c>
      <c r="E1756" s="64">
        <f t="shared" si="198"/>
        <v>4775.7285788804038</v>
      </c>
      <c r="F1756" s="15">
        <f>IF(E1755&gt;'Fashring Assumptions'!$Q$13,0,'Fashring Assumptions'!$Q$12)</f>
        <v>4292.1500312299531</v>
      </c>
      <c r="G1756" s="15">
        <v>550</v>
      </c>
      <c r="H1756" s="15">
        <f t="shared" si="191"/>
        <v>1</v>
      </c>
      <c r="I1756" s="15">
        <f t="shared" si="196"/>
        <v>1000</v>
      </c>
      <c r="J1756" s="58">
        <f>'Fashring Assumptions'!$M$7*'Fashring Counterfactual'!F1756</f>
        <v>10730.375078074883</v>
      </c>
      <c r="K1756" s="58">
        <f>'Fashring Assumptions'!$M$5*'Fashring Assumptions'!$M$7*'Fashring Counterfactual'!E1756</f>
        <v>298.48303618002524</v>
      </c>
      <c r="L1756" s="58">
        <f t="shared" si="192"/>
        <v>12028.858114254908</v>
      </c>
    </row>
    <row r="1757" spans="1:12" x14ac:dyDescent="0.3">
      <c r="A1757" s="60">
        <v>44125</v>
      </c>
      <c r="B1757" s="15">
        <f t="shared" si="193"/>
        <v>2020</v>
      </c>
      <c r="C1757" s="15">
        <f t="shared" si="194"/>
        <v>10</v>
      </c>
      <c r="D1757" s="15">
        <f t="shared" si="195"/>
        <v>21</v>
      </c>
      <c r="E1757" s="64">
        <f t="shared" si="198"/>
        <v>4192.7285788804038</v>
      </c>
      <c r="F1757" s="15">
        <f>IF(E1756&gt;'Fashring Assumptions'!$Q$13,0,'Fashring Assumptions'!$Q$12)</f>
        <v>0</v>
      </c>
      <c r="G1757" s="15">
        <v>583</v>
      </c>
      <c r="H1757" s="15">
        <f t="shared" ref="H1757:H1820" si="199">IF(F1757&gt;0,1,0)</f>
        <v>0</v>
      </c>
      <c r="I1757" s="15">
        <f t="shared" si="196"/>
        <v>0</v>
      </c>
      <c r="J1757" s="58">
        <f>'Fashring Assumptions'!$M$7*'Fashring Counterfactual'!F1757</f>
        <v>0</v>
      </c>
      <c r="K1757" s="58">
        <f>'Fashring Assumptions'!$M$5*'Fashring Assumptions'!$M$7*'Fashring Counterfactual'!E1757</f>
        <v>262.04553618002524</v>
      </c>
      <c r="L1757" s="58">
        <f t="shared" ref="L1757:L1820" si="200">SUM(I1757:K1757)</f>
        <v>262.04553618002524</v>
      </c>
    </row>
    <row r="1758" spans="1:12" x14ac:dyDescent="0.3">
      <c r="A1758" s="60">
        <v>44126</v>
      </c>
      <c r="B1758" s="15">
        <f t="shared" si="193"/>
        <v>2020</v>
      </c>
      <c r="C1758" s="15">
        <f t="shared" si="194"/>
        <v>10</v>
      </c>
      <c r="D1758" s="15">
        <f t="shared" si="195"/>
        <v>22</v>
      </c>
      <c r="E1758" s="64">
        <f t="shared" si="198"/>
        <v>3614.7285788804038</v>
      </c>
      <c r="F1758" s="15">
        <f>IF(E1757&gt;'Fashring Assumptions'!$Q$13,0,'Fashring Assumptions'!$Q$12)</f>
        <v>0</v>
      </c>
      <c r="G1758" s="15">
        <v>578</v>
      </c>
      <c r="H1758" s="15">
        <f t="shared" si="199"/>
        <v>0</v>
      </c>
      <c r="I1758" s="15">
        <f t="shared" si="196"/>
        <v>0</v>
      </c>
      <c r="J1758" s="58">
        <f>'Fashring Assumptions'!$M$7*'Fashring Counterfactual'!F1758</f>
        <v>0</v>
      </c>
      <c r="K1758" s="58">
        <f>'Fashring Assumptions'!$M$5*'Fashring Assumptions'!$M$7*'Fashring Counterfactual'!E1758</f>
        <v>225.92053618002524</v>
      </c>
      <c r="L1758" s="58">
        <f t="shared" si="200"/>
        <v>225.92053618002524</v>
      </c>
    </row>
    <row r="1759" spans="1:12" x14ac:dyDescent="0.3">
      <c r="A1759" s="60">
        <v>44127</v>
      </c>
      <c r="B1759" s="15">
        <f t="shared" si="193"/>
        <v>2020</v>
      </c>
      <c r="C1759" s="15">
        <f t="shared" si="194"/>
        <v>10</v>
      </c>
      <c r="D1759" s="15">
        <f t="shared" si="195"/>
        <v>23</v>
      </c>
      <c r="E1759" s="64">
        <f t="shared" si="198"/>
        <v>2998.7285788804038</v>
      </c>
      <c r="F1759" s="15">
        <f>IF(E1758&gt;'Fashring Assumptions'!$Q$13,0,'Fashring Assumptions'!$Q$12)</f>
        <v>0</v>
      </c>
      <c r="G1759" s="15">
        <v>616</v>
      </c>
      <c r="H1759" s="15">
        <f t="shared" si="199"/>
        <v>0</v>
      </c>
      <c r="I1759" s="15">
        <f t="shared" si="196"/>
        <v>0</v>
      </c>
      <c r="J1759" s="58">
        <f>'Fashring Assumptions'!$M$7*'Fashring Counterfactual'!F1759</f>
        <v>0</v>
      </c>
      <c r="K1759" s="58">
        <f>'Fashring Assumptions'!$M$5*'Fashring Assumptions'!$M$7*'Fashring Counterfactual'!E1759</f>
        <v>187.42053618002524</v>
      </c>
      <c r="L1759" s="58">
        <f t="shared" si="200"/>
        <v>187.42053618002524</v>
      </c>
    </row>
    <row r="1760" spans="1:12" x14ac:dyDescent="0.3">
      <c r="A1760" s="60">
        <v>44128</v>
      </c>
      <c r="B1760" s="15">
        <f t="shared" si="193"/>
        <v>2020</v>
      </c>
      <c r="C1760" s="15">
        <f t="shared" si="194"/>
        <v>10</v>
      </c>
      <c r="D1760" s="15">
        <f t="shared" si="195"/>
        <v>24</v>
      </c>
      <c r="E1760" s="64">
        <f t="shared" si="198"/>
        <v>2496.7285788804038</v>
      </c>
      <c r="F1760" s="15">
        <f>IF(E1759&gt;'Fashring Assumptions'!$Q$13,0,'Fashring Assumptions'!$Q$12)</f>
        <v>0</v>
      </c>
      <c r="G1760" s="15">
        <v>502</v>
      </c>
      <c r="H1760" s="15">
        <f t="shared" si="199"/>
        <v>0</v>
      </c>
      <c r="I1760" s="15">
        <f t="shared" si="196"/>
        <v>0</v>
      </c>
      <c r="J1760" s="58">
        <f>'Fashring Assumptions'!$M$7*'Fashring Counterfactual'!F1760</f>
        <v>0</v>
      </c>
      <c r="K1760" s="58">
        <f>'Fashring Assumptions'!$M$5*'Fashring Assumptions'!$M$7*'Fashring Counterfactual'!E1760</f>
        <v>156.04553618002524</v>
      </c>
      <c r="L1760" s="58">
        <f t="shared" si="200"/>
        <v>156.04553618002524</v>
      </c>
    </row>
    <row r="1761" spans="1:12" x14ac:dyDescent="0.3">
      <c r="A1761" s="60">
        <v>44129</v>
      </c>
      <c r="B1761" s="15">
        <f t="shared" si="193"/>
        <v>2020</v>
      </c>
      <c r="C1761" s="15">
        <f t="shared" si="194"/>
        <v>10</v>
      </c>
      <c r="D1761" s="15">
        <f t="shared" si="195"/>
        <v>25</v>
      </c>
      <c r="E1761" s="64">
        <f t="shared" si="198"/>
        <v>1962.7285788804038</v>
      </c>
      <c r="F1761" s="15">
        <f>IF(E1760&gt;'Fashring Assumptions'!$Q$13,0,'Fashring Assumptions'!$Q$12)</f>
        <v>0</v>
      </c>
      <c r="G1761" s="15">
        <v>534</v>
      </c>
      <c r="H1761" s="15">
        <f t="shared" si="199"/>
        <v>0</v>
      </c>
      <c r="I1761" s="15">
        <f t="shared" si="196"/>
        <v>0</v>
      </c>
      <c r="J1761" s="58">
        <f>'Fashring Assumptions'!$M$7*'Fashring Counterfactual'!F1761</f>
        <v>0</v>
      </c>
      <c r="K1761" s="58">
        <f>'Fashring Assumptions'!$M$5*'Fashring Assumptions'!$M$7*'Fashring Counterfactual'!E1761</f>
        <v>122.67053618002524</v>
      </c>
      <c r="L1761" s="58">
        <f t="shared" si="200"/>
        <v>122.67053618002524</v>
      </c>
    </row>
    <row r="1762" spans="1:12" x14ac:dyDescent="0.3">
      <c r="A1762" s="60">
        <v>44130</v>
      </c>
      <c r="B1762" s="15">
        <f t="shared" si="193"/>
        <v>2020</v>
      </c>
      <c r="C1762" s="15">
        <f t="shared" si="194"/>
        <v>10</v>
      </c>
      <c r="D1762" s="15">
        <f t="shared" si="195"/>
        <v>26</v>
      </c>
      <c r="E1762" s="64">
        <f t="shared" si="198"/>
        <v>1379.7285788804038</v>
      </c>
      <c r="F1762" s="15">
        <f>IF(E1761&gt;'Fashring Assumptions'!$Q$13,0,'Fashring Assumptions'!$Q$12)</f>
        <v>0</v>
      </c>
      <c r="G1762" s="15">
        <v>583</v>
      </c>
      <c r="H1762" s="15">
        <f t="shared" si="199"/>
        <v>0</v>
      </c>
      <c r="I1762" s="15">
        <f t="shared" si="196"/>
        <v>0</v>
      </c>
      <c r="J1762" s="58">
        <f>'Fashring Assumptions'!$M$7*'Fashring Counterfactual'!F1762</f>
        <v>0</v>
      </c>
      <c r="K1762" s="58">
        <f>'Fashring Assumptions'!$M$5*'Fashring Assumptions'!$M$7*'Fashring Counterfactual'!E1762</f>
        <v>86.233036180025238</v>
      </c>
      <c r="L1762" s="58">
        <f t="shared" si="200"/>
        <v>86.233036180025238</v>
      </c>
    </row>
    <row r="1763" spans="1:12" x14ac:dyDescent="0.3">
      <c r="A1763" s="60">
        <v>44131</v>
      </c>
      <c r="B1763" s="15">
        <f t="shared" si="193"/>
        <v>2020</v>
      </c>
      <c r="C1763" s="15">
        <f t="shared" si="194"/>
        <v>10</v>
      </c>
      <c r="D1763" s="15">
        <f t="shared" si="195"/>
        <v>27</v>
      </c>
      <c r="E1763" s="64">
        <f t="shared" si="198"/>
        <v>770.7285788804038</v>
      </c>
      <c r="F1763" s="15">
        <f>IF(E1762&gt;'Fashring Assumptions'!$Q$13,0,'Fashring Assumptions'!$Q$12)</f>
        <v>0</v>
      </c>
      <c r="G1763" s="15">
        <v>609</v>
      </c>
      <c r="H1763" s="15">
        <f t="shared" si="199"/>
        <v>0</v>
      </c>
      <c r="I1763" s="15">
        <f t="shared" si="196"/>
        <v>0</v>
      </c>
      <c r="J1763" s="58">
        <f>'Fashring Assumptions'!$M$7*'Fashring Counterfactual'!F1763</f>
        <v>0</v>
      </c>
      <c r="K1763" s="58">
        <f>'Fashring Assumptions'!$M$5*'Fashring Assumptions'!$M$7*'Fashring Counterfactual'!E1763</f>
        <v>48.170536180025238</v>
      </c>
      <c r="L1763" s="58">
        <f t="shared" si="200"/>
        <v>48.170536180025238</v>
      </c>
    </row>
    <row r="1764" spans="1:12" x14ac:dyDescent="0.3">
      <c r="A1764" s="60">
        <v>44132</v>
      </c>
      <c r="B1764" s="15">
        <f t="shared" si="193"/>
        <v>2020</v>
      </c>
      <c r="C1764" s="15">
        <f t="shared" si="194"/>
        <v>10</v>
      </c>
      <c r="D1764" s="15">
        <f t="shared" si="195"/>
        <v>28</v>
      </c>
      <c r="E1764" s="64">
        <f t="shared" si="198"/>
        <v>4523.8786101103569</v>
      </c>
      <c r="F1764" s="15">
        <f>IF(E1763&gt;'Fashring Assumptions'!$Q$13,0,'Fashring Assumptions'!$Q$12)</f>
        <v>4292.1500312299531</v>
      </c>
      <c r="G1764" s="15">
        <v>539</v>
      </c>
      <c r="H1764" s="15">
        <f t="shared" si="199"/>
        <v>1</v>
      </c>
      <c r="I1764" s="15">
        <f t="shared" si="196"/>
        <v>1000</v>
      </c>
      <c r="J1764" s="58">
        <f>'Fashring Assumptions'!$M$7*'Fashring Counterfactual'!F1764</f>
        <v>10730.375078074883</v>
      </c>
      <c r="K1764" s="58">
        <f>'Fashring Assumptions'!$M$5*'Fashring Assumptions'!$M$7*'Fashring Counterfactual'!E1764</f>
        <v>282.74241313189731</v>
      </c>
      <c r="L1764" s="58">
        <f t="shared" si="200"/>
        <v>12013.11749120678</v>
      </c>
    </row>
    <row r="1765" spans="1:12" x14ac:dyDescent="0.3">
      <c r="A1765" s="60">
        <v>44133</v>
      </c>
      <c r="B1765" s="15">
        <f t="shared" si="193"/>
        <v>2020</v>
      </c>
      <c r="C1765" s="15">
        <f t="shared" si="194"/>
        <v>10</v>
      </c>
      <c r="D1765" s="15">
        <f t="shared" si="195"/>
        <v>29</v>
      </c>
      <c r="E1765" s="64">
        <f t="shared" si="198"/>
        <v>3918.8786101103569</v>
      </c>
      <c r="F1765" s="15">
        <f>IF(E1764&gt;'Fashring Assumptions'!$Q$13,0,'Fashring Assumptions'!$Q$12)</f>
        <v>0</v>
      </c>
      <c r="G1765" s="15">
        <v>605</v>
      </c>
      <c r="H1765" s="15">
        <f t="shared" si="199"/>
        <v>0</v>
      </c>
      <c r="I1765" s="15">
        <f t="shared" si="196"/>
        <v>0</v>
      </c>
      <c r="J1765" s="58">
        <f>'Fashring Assumptions'!$M$7*'Fashring Counterfactual'!F1765</f>
        <v>0</v>
      </c>
      <c r="K1765" s="58">
        <f>'Fashring Assumptions'!$M$5*'Fashring Assumptions'!$M$7*'Fashring Counterfactual'!E1765</f>
        <v>244.92991313189731</v>
      </c>
      <c r="L1765" s="58">
        <f t="shared" si="200"/>
        <v>244.92991313189731</v>
      </c>
    </row>
    <row r="1766" spans="1:12" x14ac:dyDescent="0.3">
      <c r="A1766" s="60">
        <v>44134</v>
      </c>
      <c r="B1766" s="15">
        <f t="shared" si="193"/>
        <v>2020</v>
      </c>
      <c r="C1766" s="15">
        <f t="shared" si="194"/>
        <v>10</v>
      </c>
      <c r="D1766" s="15">
        <f t="shared" si="195"/>
        <v>30</v>
      </c>
      <c r="E1766" s="64">
        <f t="shared" si="198"/>
        <v>3370.8786101103569</v>
      </c>
      <c r="F1766" s="15">
        <f>IF(E1765&gt;'Fashring Assumptions'!$Q$13,0,'Fashring Assumptions'!$Q$12)</f>
        <v>0</v>
      </c>
      <c r="G1766" s="15">
        <v>548</v>
      </c>
      <c r="H1766" s="15">
        <f t="shared" si="199"/>
        <v>0</v>
      </c>
      <c r="I1766" s="15">
        <f t="shared" si="196"/>
        <v>0</v>
      </c>
      <c r="J1766" s="58">
        <f>'Fashring Assumptions'!$M$7*'Fashring Counterfactual'!F1766</f>
        <v>0</v>
      </c>
      <c r="K1766" s="58">
        <f>'Fashring Assumptions'!$M$5*'Fashring Assumptions'!$M$7*'Fashring Counterfactual'!E1766</f>
        <v>210.67991313189731</v>
      </c>
      <c r="L1766" s="58">
        <f t="shared" si="200"/>
        <v>210.67991313189731</v>
      </c>
    </row>
    <row r="1767" spans="1:12" x14ac:dyDescent="0.3">
      <c r="A1767" s="60">
        <v>44135</v>
      </c>
      <c r="B1767" s="15">
        <f t="shared" si="193"/>
        <v>2020</v>
      </c>
      <c r="C1767" s="15">
        <f t="shared" si="194"/>
        <v>10</v>
      </c>
      <c r="D1767" s="15">
        <f t="shared" si="195"/>
        <v>31</v>
      </c>
      <c r="E1767" s="64">
        <f t="shared" si="198"/>
        <v>2812.8786101103569</v>
      </c>
      <c r="F1767" s="15">
        <f>IF(E1766&gt;'Fashring Assumptions'!$Q$13,0,'Fashring Assumptions'!$Q$12)</f>
        <v>0</v>
      </c>
      <c r="G1767" s="15">
        <v>558</v>
      </c>
      <c r="H1767" s="15">
        <f t="shared" si="199"/>
        <v>0</v>
      </c>
      <c r="I1767" s="15">
        <f t="shared" si="196"/>
        <v>0</v>
      </c>
      <c r="J1767" s="58">
        <f>'Fashring Assumptions'!$M$7*'Fashring Counterfactual'!F1767</f>
        <v>0</v>
      </c>
      <c r="K1767" s="58">
        <f>'Fashring Assumptions'!$M$5*'Fashring Assumptions'!$M$7*'Fashring Counterfactual'!E1767</f>
        <v>175.80491313189731</v>
      </c>
      <c r="L1767" s="58">
        <f t="shared" si="200"/>
        <v>175.80491313189731</v>
      </c>
    </row>
    <row r="1768" spans="1:12" x14ac:dyDescent="0.3">
      <c r="A1768" s="60">
        <v>44136</v>
      </c>
      <c r="B1768" s="15">
        <f t="shared" si="193"/>
        <v>2020</v>
      </c>
      <c r="C1768" s="15">
        <f t="shared" si="194"/>
        <v>11</v>
      </c>
      <c r="D1768" s="15">
        <f t="shared" si="195"/>
        <v>1</v>
      </c>
      <c r="E1768" s="64">
        <f t="shared" si="198"/>
        <v>2266.8786101103569</v>
      </c>
      <c r="F1768" s="15">
        <f>IF(E1767&gt;'Fashring Assumptions'!$Q$13,0,'Fashring Assumptions'!$Q$12)</f>
        <v>0</v>
      </c>
      <c r="G1768" s="15">
        <v>546</v>
      </c>
      <c r="H1768" s="15">
        <f t="shared" si="199"/>
        <v>0</v>
      </c>
      <c r="I1768" s="15">
        <f t="shared" si="196"/>
        <v>0</v>
      </c>
      <c r="J1768" s="58">
        <f>'Fashring Assumptions'!$M$7*'Fashring Counterfactual'!F1768</f>
        <v>0</v>
      </c>
      <c r="K1768" s="58">
        <f>'Fashring Assumptions'!$M$5*'Fashring Assumptions'!$M$7*'Fashring Counterfactual'!E1768</f>
        <v>141.67991313189731</v>
      </c>
      <c r="L1768" s="58">
        <f t="shared" si="200"/>
        <v>141.67991313189731</v>
      </c>
    </row>
    <row r="1769" spans="1:12" x14ac:dyDescent="0.3">
      <c r="A1769" s="60">
        <v>44137</v>
      </c>
      <c r="B1769" s="15">
        <f t="shared" si="193"/>
        <v>2020</v>
      </c>
      <c r="C1769" s="15">
        <f t="shared" si="194"/>
        <v>11</v>
      </c>
      <c r="D1769" s="15">
        <f t="shared" si="195"/>
        <v>2</v>
      </c>
      <c r="E1769" s="64">
        <f t="shared" si="198"/>
        <v>1662.8786101103569</v>
      </c>
      <c r="F1769" s="15">
        <f>IF(E1768&gt;'Fashring Assumptions'!$Q$13,0,'Fashring Assumptions'!$Q$12)</f>
        <v>0</v>
      </c>
      <c r="G1769" s="15">
        <v>604</v>
      </c>
      <c r="H1769" s="15">
        <f t="shared" si="199"/>
        <v>0</v>
      </c>
      <c r="I1769" s="15">
        <f t="shared" si="196"/>
        <v>0</v>
      </c>
      <c r="J1769" s="58">
        <f>'Fashring Assumptions'!$M$7*'Fashring Counterfactual'!F1769</f>
        <v>0</v>
      </c>
      <c r="K1769" s="58">
        <f>'Fashring Assumptions'!$M$5*'Fashring Assumptions'!$M$7*'Fashring Counterfactual'!E1769</f>
        <v>103.92991313189731</v>
      </c>
      <c r="L1769" s="58">
        <f t="shared" si="200"/>
        <v>103.92991313189731</v>
      </c>
    </row>
    <row r="1770" spans="1:12" x14ac:dyDescent="0.3">
      <c r="A1770" s="60">
        <v>44138</v>
      </c>
      <c r="B1770" s="15">
        <f t="shared" si="193"/>
        <v>2020</v>
      </c>
      <c r="C1770" s="15">
        <f t="shared" si="194"/>
        <v>11</v>
      </c>
      <c r="D1770" s="15">
        <f t="shared" si="195"/>
        <v>3</v>
      </c>
      <c r="E1770" s="64">
        <f t="shared" si="198"/>
        <v>1092.8786101103569</v>
      </c>
      <c r="F1770" s="15">
        <f>IF(E1769&gt;'Fashring Assumptions'!$Q$13,0,'Fashring Assumptions'!$Q$12)</f>
        <v>0</v>
      </c>
      <c r="G1770" s="15">
        <v>570</v>
      </c>
      <c r="H1770" s="15">
        <f t="shared" si="199"/>
        <v>0</v>
      </c>
      <c r="I1770" s="15">
        <f t="shared" si="196"/>
        <v>0</v>
      </c>
      <c r="J1770" s="58">
        <f>'Fashring Assumptions'!$M$7*'Fashring Counterfactual'!F1770</f>
        <v>0</v>
      </c>
      <c r="K1770" s="58">
        <f>'Fashring Assumptions'!$M$5*'Fashring Assumptions'!$M$7*'Fashring Counterfactual'!E1770</f>
        <v>68.304913131897308</v>
      </c>
      <c r="L1770" s="58">
        <f t="shared" si="200"/>
        <v>68.304913131897308</v>
      </c>
    </row>
    <row r="1771" spans="1:12" x14ac:dyDescent="0.3">
      <c r="A1771" s="60">
        <v>44139</v>
      </c>
      <c r="B1771" s="15">
        <f t="shared" si="193"/>
        <v>2020</v>
      </c>
      <c r="C1771" s="15">
        <f t="shared" si="194"/>
        <v>11</v>
      </c>
      <c r="D1771" s="15">
        <f t="shared" si="195"/>
        <v>4</v>
      </c>
      <c r="E1771" s="64">
        <f t="shared" si="198"/>
        <v>4813.0286413403101</v>
      </c>
      <c r="F1771" s="15">
        <f>IF(E1770&gt;'Fashring Assumptions'!$Q$13,0,'Fashring Assumptions'!$Q$12)</f>
        <v>4292.1500312299531</v>
      </c>
      <c r="G1771" s="15">
        <v>572</v>
      </c>
      <c r="H1771" s="15">
        <f t="shared" si="199"/>
        <v>1</v>
      </c>
      <c r="I1771" s="15">
        <f t="shared" si="196"/>
        <v>1000</v>
      </c>
      <c r="J1771" s="58">
        <f>'Fashring Assumptions'!$M$7*'Fashring Counterfactual'!F1771</f>
        <v>10730.375078074883</v>
      </c>
      <c r="K1771" s="58">
        <f>'Fashring Assumptions'!$M$5*'Fashring Assumptions'!$M$7*'Fashring Counterfactual'!E1771</f>
        <v>300.81429008376938</v>
      </c>
      <c r="L1771" s="58">
        <f t="shared" si="200"/>
        <v>12031.189368158653</v>
      </c>
    </row>
    <row r="1772" spans="1:12" x14ac:dyDescent="0.3">
      <c r="A1772" s="60">
        <v>44140</v>
      </c>
      <c r="B1772" s="15">
        <f t="shared" si="193"/>
        <v>2020</v>
      </c>
      <c r="C1772" s="15">
        <f t="shared" si="194"/>
        <v>11</v>
      </c>
      <c r="D1772" s="15">
        <f t="shared" si="195"/>
        <v>5</v>
      </c>
      <c r="E1772" s="64">
        <f t="shared" si="198"/>
        <v>4241.0286413403101</v>
      </c>
      <c r="F1772" s="15">
        <f>IF(E1771&gt;'Fashring Assumptions'!$Q$13,0,'Fashring Assumptions'!$Q$12)</f>
        <v>0</v>
      </c>
      <c r="G1772" s="15">
        <v>572</v>
      </c>
      <c r="H1772" s="15">
        <f t="shared" si="199"/>
        <v>0</v>
      </c>
      <c r="I1772" s="15">
        <f t="shared" si="196"/>
        <v>0</v>
      </c>
      <c r="J1772" s="58">
        <f>'Fashring Assumptions'!$M$7*'Fashring Counterfactual'!F1772</f>
        <v>0</v>
      </c>
      <c r="K1772" s="58">
        <f>'Fashring Assumptions'!$M$5*'Fashring Assumptions'!$M$7*'Fashring Counterfactual'!E1772</f>
        <v>265.06429008376938</v>
      </c>
      <c r="L1772" s="58">
        <f t="shared" si="200"/>
        <v>265.06429008376938</v>
      </c>
    </row>
    <row r="1773" spans="1:12" x14ac:dyDescent="0.3">
      <c r="A1773" s="60">
        <v>44141</v>
      </c>
      <c r="B1773" s="15">
        <f t="shared" si="193"/>
        <v>2020</v>
      </c>
      <c r="C1773" s="15">
        <f t="shared" si="194"/>
        <v>11</v>
      </c>
      <c r="D1773" s="15">
        <f t="shared" si="195"/>
        <v>6</v>
      </c>
      <c r="E1773" s="64">
        <f t="shared" si="198"/>
        <v>3607.0286413403101</v>
      </c>
      <c r="F1773" s="15">
        <f>IF(E1772&gt;'Fashring Assumptions'!$Q$13,0,'Fashring Assumptions'!$Q$12)</f>
        <v>0</v>
      </c>
      <c r="G1773" s="15">
        <v>634</v>
      </c>
      <c r="H1773" s="15">
        <f t="shared" si="199"/>
        <v>0</v>
      </c>
      <c r="I1773" s="15">
        <f t="shared" si="196"/>
        <v>0</v>
      </c>
      <c r="J1773" s="58">
        <f>'Fashring Assumptions'!$M$7*'Fashring Counterfactual'!F1773</f>
        <v>0</v>
      </c>
      <c r="K1773" s="58">
        <f>'Fashring Assumptions'!$M$5*'Fashring Assumptions'!$M$7*'Fashring Counterfactual'!E1773</f>
        <v>225.43929008376938</v>
      </c>
      <c r="L1773" s="58">
        <f t="shared" si="200"/>
        <v>225.43929008376938</v>
      </c>
    </row>
    <row r="1774" spans="1:12" x14ac:dyDescent="0.3">
      <c r="A1774" s="60">
        <v>44142</v>
      </c>
      <c r="B1774" s="15">
        <f t="shared" si="193"/>
        <v>2020</v>
      </c>
      <c r="C1774" s="15">
        <f t="shared" si="194"/>
        <v>11</v>
      </c>
      <c r="D1774" s="15">
        <f t="shared" si="195"/>
        <v>7</v>
      </c>
      <c r="E1774" s="64">
        <f t="shared" si="198"/>
        <v>3069.0286413403101</v>
      </c>
      <c r="F1774" s="15">
        <f>IF(E1773&gt;'Fashring Assumptions'!$Q$13,0,'Fashring Assumptions'!$Q$12)</f>
        <v>0</v>
      </c>
      <c r="G1774" s="15">
        <v>538</v>
      </c>
      <c r="H1774" s="15">
        <f t="shared" si="199"/>
        <v>0</v>
      </c>
      <c r="I1774" s="15">
        <f t="shared" si="196"/>
        <v>0</v>
      </c>
      <c r="J1774" s="58">
        <f>'Fashring Assumptions'!$M$7*'Fashring Counterfactual'!F1774</f>
        <v>0</v>
      </c>
      <c r="K1774" s="58">
        <f>'Fashring Assumptions'!$M$5*'Fashring Assumptions'!$M$7*'Fashring Counterfactual'!E1774</f>
        <v>191.81429008376938</v>
      </c>
      <c r="L1774" s="58">
        <f t="shared" si="200"/>
        <v>191.81429008376938</v>
      </c>
    </row>
    <row r="1775" spans="1:12" x14ac:dyDescent="0.3">
      <c r="A1775" s="60">
        <v>44143</v>
      </c>
      <c r="B1775" s="15">
        <f t="shared" si="193"/>
        <v>2020</v>
      </c>
      <c r="C1775" s="15">
        <f t="shared" si="194"/>
        <v>11</v>
      </c>
      <c r="D1775" s="15">
        <f t="shared" si="195"/>
        <v>8</v>
      </c>
      <c r="E1775" s="64">
        <f t="shared" si="198"/>
        <v>2541.0286413403101</v>
      </c>
      <c r="F1775" s="15">
        <f>IF(E1774&gt;'Fashring Assumptions'!$Q$13,0,'Fashring Assumptions'!$Q$12)</f>
        <v>0</v>
      </c>
      <c r="G1775" s="15">
        <v>528</v>
      </c>
      <c r="H1775" s="15">
        <f t="shared" si="199"/>
        <v>0</v>
      </c>
      <c r="I1775" s="15">
        <f t="shared" si="196"/>
        <v>0</v>
      </c>
      <c r="J1775" s="58">
        <f>'Fashring Assumptions'!$M$7*'Fashring Counterfactual'!F1775</f>
        <v>0</v>
      </c>
      <c r="K1775" s="58">
        <f>'Fashring Assumptions'!$M$5*'Fashring Assumptions'!$M$7*'Fashring Counterfactual'!E1775</f>
        <v>158.81429008376938</v>
      </c>
      <c r="L1775" s="58">
        <f t="shared" si="200"/>
        <v>158.81429008376938</v>
      </c>
    </row>
    <row r="1776" spans="1:12" x14ac:dyDescent="0.3">
      <c r="A1776" s="60">
        <v>44144</v>
      </c>
      <c r="B1776" s="15">
        <f t="shared" si="193"/>
        <v>2020</v>
      </c>
      <c r="C1776" s="15">
        <f t="shared" si="194"/>
        <v>11</v>
      </c>
      <c r="D1776" s="15">
        <f t="shared" si="195"/>
        <v>9</v>
      </c>
      <c r="E1776" s="64">
        <f t="shared" si="198"/>
        <v>1987.0286413403101</v>
      </c>
      <c r="F1776" s="15">
        <f>IF(E1775&gt;'Fashring Assumptions'!$Q$13,0,'Fashring Assumptions'!$Q$12)</f>
        <v>0</v>
      </c>
      <c r="G1776" s="15">
        <v>554</v>
      </c>
      <c r="H1776" s="15">
        <f t="shared" si="199"/>
        <v>0</v>
      </c>
      <c r="I1776" s="15">
        <f t="shared" si="196"/>
        <v>0</v>
      </c>
      <c r="J1776" s="58">
        <f>'Fashring Assumptions'!$M$7*'Fashring Counterfactual'!F1776</f>
        <v>0</v>
      </c>
      <c r="K1776" s="58">
        <f>'Fashring Assumptions'!$M$5*'Fashring Assumptions'!$M$7*'Fashring Counterfactual'!E1776</f>
        <v>124.18929008376938</v>
      </c>
      <c r="L1776" s="58">
        <f t="shared" si="200"/>
        <v>124.18929008376938</v>
      </c>
    </row>
    <row r="1777" spans="1:12" x14ac:dyDescent="0.3">
      <c r="A1777" s="60">
        <v>44145</v>
      </c>
      <c r="B1777" s="15">
        <f t="shared" si="193"/>
        <v>2020</v>
      </c>
      <c r="C1777" s="15">
        <f t="shared" si="194"/>
        <v>11</v>
      </c>
      <c r="D1777" s="15">
        <f t="shared" si="195"/>
        <v>10</v>
      </c>
      <c r="E1777" s="64">
        <f t="shared" si="198"/>
        <v>1380.0286413403101</v>
      </c>
      <c r="F1777" s="15">
        <f>IF(E1776&gt;'Fashring Assumptions'!$Q$13,0,'Fashring Assumptions'!$Q$12)</f>
        <v>0</v>
      </c>
      <c r="G1777" s="15">
        <v>607</v>
      </c>
      <c r="H1777" s="15">
        <f t="shared" si="199"/>
        <v>0</v>
      </c>
      <c r="I1777" s="15">
        <f t="shared" si="196"/>
        <v>0</v>
      </c>
      <c r="J1777" s="58">
        <f>'Fashring Assumptions'!$M$7*'Fashring Counterfactual'!F1777</f>
        <v>0</v>
      </c>
      <c r="K1777" s="58">
        <f>'Fashring Assumptions'!$M$5*'Fashring Assumptions'!$M$7*'Fashring Counterfactual'!E1777</f>
        <v>86.251790083769379</v>
      </c>
      <c r="L1777" s="58">
        <f t="shared" si="200"/>
        <v>86.251790083769379</v>
      </c>
    </row>
    <row r="1778" spans="1:12" x14ac:dyDescent="0.3">
      <c r="A1778" s="60">
        <v>44146</v>
      </c>
      <c r="B1778" s="15">
        <f t="shared" si="193"/>
        <v>2020</v>
      </c>
      <c r="C1778" s="15">
        <f t="shared" si="194"/>
        <v>11</v>
      </c>
      <c r="D1778" s="15">
        <f t="shared" si="195"/>
        <v>11</v>
      </c>
      <c r="E1778" s="64">
        <f t="shared" si="198"/>
        <v>796.02864134031006</v>
      </c>
      <c r="F1778" s="15">
        <f>IF(E1777&gt;'Fashring Assumptions'!$Q$13,0,'Fashring Assumptions'!$Q$12)</f>
        <v>0</v>
      </c>
      <c r="G1778" s="15">
        <v>584</v>
      </c>
      <c r="H1778" s="15">
        <f t="shared" si="199"/>
        <v>0</v>
      </c>
      <c r="I1778" s="15">
        <f t="shared" si="196"/>
        <v>0</v>
      </c>
      <c r="J1778" s="58">
        <f>'Fashring Assumptions'!$M$7*'Fashring Counterfactual'!F1778</f>
        <v>0</v>
      </c>
      <c r="K1778" s="58">
        <f>'Fashring Assumptions'!$M$5*'Fashring Assumptions'!$M$7*'Fashring Counterfactual'!E1778</f>
        <v>49.751790083769379</v>
      </c>
      <c r="L1778" s="58">
        <f t="shared" si="200"/>
        <v>49.751790083769379</v>
      </c>
    </row>
    <row r="1779" spans="1:12" x14ac:dyDescent="0.3">
      <c r="A1779" s="60">
        <v>44147</v>
      </c>
      <c r="B1779" s="15">
        <f t="shared" si="193"/>
        <v>2020</v>
      </c>
      <c r="C1779" s="15">
        <f t="shared" si="194"/>
        <v>11</v>
      </c>
      <c r="D1779" s="15">
        <f t="shared" si="195"/>
        <v>12</v>
      </c>
      <c r="E1779" s="64">
        <f t="shared" si="198"/>
        <v>4524.1786725702632</v>
      </c>
      <c r="F1779" s="15">
        <f>IF(E1778&gt;'Fashring Assumptions'!$Q$13,0,'Fashring Assumptions'!$Q$12)</f>
        <v>4292.1500312299531</v>
      </c>
      <c r="G1779" s="15">
        <v>564</v>
      </c>
      <c r="H1779" s="15">
        <f t="shared" si="199"/>
        <v>1</v>
      </c>
      <c r="I1779" s="15">
        <f t="shared" si="196"/>
        <v>1000</v>
      </c>
      <c r="J1779" s="58">
        <f>'Fashring Assumptions'!$M$7*'Fashring Counterfactual'!F1779</f>
        <v>10730.375078074883</v>
      </c>
      <c r="K1779" s="58">
        <f>'Fashring Assumptions'!$M$5*'Fashring Assumptions'!$M$7*'Fashring Counterfactual'!E1779</f>
        <v>282.76116703564145</v>
      </c>
      <c r="L1779" s="58">
        <f t="shared" si="200"/>
        <v>12013.136245110525</v>
      </c>
    </row>
    <row r="1780" spans="1:12" x14ac:dyDescent="0.3">
      <c r="A1780" s="60">
        <v>44148</v>
      </c>
      <c r="B1780" s="15">
        <f t="shared" si="193"/>
        <v>2020</v>
      </c>
      <c r="C1780" s="15">
        <f t="shared" si="194"/>
        <v>11</v>
      </c>
      <c r="D1780" s="15">
        <f t="shared" si="195"/>
        <v>13</v>
      </c>
      <c r="E1780" s="64">
        <f t="shared" si="198"/>
        <v>3947.1786725702632</v>
      </c>
      <c r="F1780" s="15">
        <f>IF(E1779&gt;'Fashring Assumptions'!$Q$13,0,'Fashring Assumptions'!$Q$12)</f>
        <v>0</v>
      </c>
      <c r="G1780" s="15">
        <v>577</v>
      </c>
      <c r="H1780" s="15">
        <f t="shared" si="199"/>
        <v>0</v>
      </c>
      <c r="I1780" s="15">
        <f t="shared" si="196"/>
        <v>0</v>
      </c>
      <c r="J1780" s="58">
        <f>'Fashring Assumptions'!$M$7*'Fashring Counterfactual'!F1780</f>
        <v>0</v>
      </c>
      <c r="K1780" s="58">
        <f>'Fashring Assumptions'!$M$5*'Fashring Assumptions'!$M$7*'Fashring Counterfactual'!E1780</f>
        <v>246.69866703564145</v>
      </c>
      <c r="L1780" s="58">
        <f t="shared" si="200"/>
        <v>246.69866703564145</v>
      </c>
    </row>
    <row r="1781" spans="1:12" x14ac:dyDescent="0.3">
      <c r="A1781" s="60">
        <v>44149</v>
      </c>
      <c r="B1781" s="15">
        <f t="shared" si="193"/>
        <v>2020</v>
      </c>
      <c r="C1781" s="15">
        <f t="shared" si="194"/>
        <v>11</v>
      </c>
      <c r="D1781" s="15">
        <f t="shared" si="195"/>
        <v>14</v>
      </c>
      <c r="E1781" s="64">
        <f t="shared" si="198"/>
        <v>3346.1786725702632</v>
      </c>
      <c r="F1781" s="15">
        <f>IF(E1780&gt;'Fashring Assumptions'!$Q$13,0,'Fashring Assumptions'!$Q$12)</f>
        <v>0</v>
      </c>
      <c r="G1781" s="15">
        <v>601</v>
      </c>
      <c r="H1781" s="15">
        <f t="shared" si="199"/>
        <v>0</v>
      </c>
      <c r="I1781" s="15">
        <f t="shared" si="196"/>
        <v>0</v>
      </c>
      <c r="J1781" s="58">
        <f>'Fashring Assumptions'!$M$7*'Fashring Counterfactual'!F1781</f>
        <v>0</v>
      </c>
      <c r="K1781" s="58">
        <f>'Fashring Assumptions'!$M$5*'Fashring Assumptions'!$M$7*'Fashring Counterfactual'!E1781</f>
        <v>209.13616703564145</v>
      </c>
      <c r="L1781" s="58">
        <f t="shared" si="200"/>
        <v>209.13616703564145</v>
      </c>
    </row>
    <row r="1782" spans="1:12" x14ac:dyDescent="0.3">
      <c r="A1782" s="60">
        <v>44150</v>
      </c>
      <c r="B1782" s="15">
        <f t="shared" si="193"/>
        <v>2020</v>
      </c>
      <c r="C1782" s="15">
        <f t="shared" si="194"/>
        <v>11</v>
      </c>
      <c r="D1782" s="15">
        <f t="shared" si="195"/>
        <v>15</v>
      </c>
      <c r="E1782" s="64">
        <f t="shared" si="198"/>
        <v>2728.1786725702632</v>
      </c>
      <c r="F1782" s="15">
        <f>IF(E1781&gt;'Fashring Assumptions'!$Q$13,0,'Fashring Assumptions'!$Q$12)</f>
        <v>0</v>
      </c>
      <c r="G1782" s="15">
        <v>618</v>
      </c>
      <c r="H1782" s="15">
        <f t="shared" si="199"/>
        <v>0</v>
      </c>
      <c r="I1782" s="15">
        <f t="shared" si="196"/>
        <v>0</v>
      </c>
      <c r="J1782" s="58">
        <f>'Fashring Assumptions'!$M$7*'Fashring Counterfactual'!F1782</f>
        <v>0</v>
      </c>
      <c r="K1782" s="58">
        <f>'Fashring Assumptions'!$M$5*'Fashring Assumptions'!$M$7*'Fashring Counterfactual'!E1782</f>
        <v>170.51116703564145</v>
      </c>
      <c r="L1782" s="58">
        <f t="shared" si="200"/>
        <v>170.51116703564145</v>
      </c>
    </row>
    <row r="1783" spans="1:12" x14ac:dyDescent="0.3">
      <c r="A1783" s="60">
        <v>44151</v>
      </c>
      <c r="B1783" s="15">
        <f t="shared" si="193"/>
        <v>2020</v>
      </c>
      <c r="C1783" s="15">
        <f t="shared" si="194"/>
        <v>11</v>
      </c>
      <c r="D1783" s="15">
        <f t="shared" si="195"/>
        <v>16</v>
      </c>
      <c r="E1783" s="64">
        <f t="shared" si="198"/>
        <v>2140.1786725702632</v>
      </c>
      <c r="F1783" s="15">
        <f>IF(E1782&gt;'Fashring Assumptions'!$Q$13,0,'Fashring Assumptions'!$Q$12)</f>
        <v>0</v>
      </c>
      <c r="G1783" s="15">
        <v>588</v>
      </c>
      <c r="H1783" s="15">
        <f t="shared" si="199"/>
        <v>0</v>
      </c>
      <c r="I1783" s="15">
        <f t="shared" si="196"/>
        <v>0</v>
      </c>
      <c r="J1783" s="58">
        <f>'Fashring Assumptions'!$M$7*'Fashring Counterfactual'!F1783</f>
        <v>0</v>
      </c>
      <c r="K1783" s="58">
        <f>'Fashring Assumptions'!$M$5*'Fashring Assumptions'!$M$7*'Fashring Counterfactual'!E1783</f>
        <v>133.76116703564145</v>
      </c>
      <c r="L1783" s="58">
        <f t="shared" si="200"/>
        <v>133.76116703564145</v>
      </c>
    </row>
    <row r="1784" spans="1:12" x14ac:dyDescent="0.3">
      <c r="A1784" s="60">
        <v>44152</v>
      </c>
      <c r="B1784" s="15">
        <f t="shared" si="193"/>
        <v>2020</v>
      </c>
      <c r="C1784" s="15">
        <f t="shared" si="194"/>
        <v>11</v>
      </c>
      <c r="D1784" s="15">
        <f t="shared" si="195"/>
        <v>17</v>
      </c>
      <c r="E1784" s="64">
        <f t="shared" si="198"/>
        <v>1614.1786725702632</v>
      </c>
      <c r="F1784" s="15">
        <f>IF(E1783&gt;'Fashring Assumptions'!$Q$13,0,'Fashring Assumptions'!$Q$12)</f>
        <v>0</v>
      </c>
      <c r="G1784" s="15">
        <v>526</v>
      </c>
      <c r="H1784" s="15">
        <f t="shared" si="199"/>
        <v>0</v>
      </c>
      <c r="I1784" s="15">
        <f t="shared" si="196"/>
        <v>0</v>
      </c>
      <c r="J1784" s="58">
        <f>'Fashring Assumptions'!$M$7*'Fashring Counterfactual'!F1784</f>
        <v>0</v>
      </c>
      <c r="K1784" s="58">
        <f>'Fashring Assumptions'!$M$5*'Fashring Assumptions'!$M$7*'Fashring Counterfactual'!E1784</f>
        <v>100.88616703564145</v>
      </c>
      <c r="L1784" s="58">
        <f t="shared" si="200"/>
        <v>100.88616703564145</v>
      </c>
    </row>
    <row r="1785" spans="1:12" x14ac:dyDescent="0.3">
      <c r="A1785" s="60">
        <v>44153</v>
      </c>
      <c r="B1785" s="15">
        <f t="shared" si="193"/>
        <v>2020</v>
      </c>
      <c r="C1785" s="15">
        <f t="shared" si="194"/>
        <v>11</v>
      </c>
      <c r="D1785" s="15">
        <f t="shared" si="195"/>
        <v>18</v>
      </c>
      <c r="E1785" s="64">
        <f t="shared" si="198"/>
        <v>1063.1786725702632</v>
      </c>
      <c r="F1785" s="15">
        <f>IF(E1784&gt;'Fashring Assumptions'!$Q$13,0,'Fashring Assumptions'!$Q$12)</f>
        <v>0</v>
      </c>
      <c r="G1785" s="15">
        <v>551</v>
      </c>
      <c r="H1785" s="15">
        <f t="shared" si="199"/>
        <v>0</v>
      </c>
      <c r="I1785" s="15">
        <f t="shared" si="196"/>
        <v>0</v>
      </c>
      <c r="J1785" s="58">
        <f>'Fashring Assumptions'!$M$7*'Fashring Counterfactual'!F1785</f>
        <v>0</v>
      </c>
      <c r="K1785" s="58">
        <f>'Fashring Assumptions'!$M$5*'Fashring Assumptions'!$M$7*'Fashring Counterfactual'!E1785</f>
        <v>66.448667035641449</v>
      </c>
      <c r="L1785" s="58">
        <f t="shared" si="200"/>
        <v>66.448667035641449</v>
      </c>
    </row>
    <row r="1786" spans="1:12" x14ac:dyDescent="0.3">
      <c r="A1786" s="60">
        <v>44154</v>
      </c>
      <c r="B1786" s="15">
        <f t="shared" si="193"/>
        <v>2020</v>
      </c>
      <c r="C1786" s="15">
        <f t="shared" si="194"/>
        <v>11</v>
      </c>
      <c r="D1786" s="15">
        <f t="shared" si="195"/>
        <v>19</v>
      </c>
      <c r="E1786" s="64">
        <f t="shared" si="198"/>
        <v>4775.3287038002163</v>
      </c>
      <c r="F1786" s="15">
        <f>IF(E1785&gt;'Fashring Assumptions'!$Q$13,0,'Fashring Assumptions'!$Q$12)</f>
        <v>4292.1500312299531</v>
      </c>
      <c r="G1786" s="15">
        <v>580</v>
      </c>
      <c r="H1786" s="15">
        <f t="shared" si="199"/>
        <v>1</v>
      </c>
      <c r="I1786" s="15">
        <f t="shared" si="196"/>
        <v>1000</v>
      </c>
      <c r="J1786" s="58">
        <f>'Fashring Assumptions'!$M$7*'Fashring Counterfactual'!F1786</f>
        <v>10730.375078074883</v>
      </c>
      <c r="K1786" s="58">
        <f>'Fashring Assumptions'!$M$5*'Fashring Assumptions'!$M$7*'Fashring Counterfactual'!E1786</f>
        <v>298.45804398751352</v>
      </c>
      <c r="L1786" s="58">
        <f t="shared" si="200"/>
        <v>12028.833122062397</v>
      </c>
    </row>
    <row r="1787" spans="1:12" x14ac:dyDescent="0.3">
      <c r="A1787" s="60">
        <v>44155</v>
      </c>
      <c r="B1787" s="15">
        <f t="shared" si="193"/>
        <v>2020</v>
      </c>
      <c r="C1787" s="15">
        <f t="shared" si="194"/>
        <v>11</v>
      </c>
      <c r="D1787" s="15">
        <f t="shared" si="195"/>
        <v>20</v>
      </c>
      <c r="E1787" s="64">
        <f t="shared" si="198"/>
        <v>4226.3287038002163</v>
      </c>
      <c r="F1787" s="15">
        <f>IF(E1786&gt;'Fashring Assumptions'!$Q$13,0,'Fashring Assumptions'!$Q$12)</f>
        <v>0</v>
      </c>
      <c r="G1787" s="15">
        <v>549</v>
      </c>
      <c r="H1787" s="15">
        <f t="shared" si="199"/>
        <v>0</v>
      </c>
      <c r="I1787" s="15">
        <f t="shared" si="196"/>
        <v>0</v>
      </c>
      <c r="J1787" s="58">
        <f>'Fashring Assumptions'!$M$7*'Fashring Counterfactual'!F1787</f>
        <v>0</v>
      </c>
      <c r="K1787" s="58">
        <f>'Fashring Assumptions'!$M$5*'Fashring Assumptions'!$M$7*'Fashring Counterfactual'!E1787</f>
        <v>264.14554398751352</v>
      </c>
      <c r="L1787" s="58">
        <f t="shared" si="200"/>
        <v>264.14554398751352</v>
      </c>
    </row>
    <row r="1788" spans="1:12" x14ac:dyDescent="0.3">
      <c r="A1788" s="60">
        <v>44156</v>
      </c>
      <c r="B1788" s="15">
        <f t="shared" si="193"/>
        <v>2020</v>
      </c>
      <c r="C1788" s="15">
        <f t="shared" si="194"/>
        <v>11</v>
      </c>
      <c r="D1788" s="15">
        <f t="shared" si="195"/>
        <v>21</v>
      </c>
      <c r="E1788" s="64">
        <f t="shared" si="198"/>
        <v>3692.3287038002163</v>
      </c>
      <c r="F1788" s="15">
        <f>IF(E1787&gt;'Fashring Assumptions'!$Q$13,0,'Fashring Assumptions'!$Q$12)</f>
        <v>0</v>
      </c>
      <c r="G1788" s="15">
        <v>534</v>
      </c>
      <c r="H1788" s="15">
        <f t="shared" si="199"/>
        <v>0</v>
      </c>
      <c r="I1788" s="15">
        <f t="shared" si="196"/>
        <v>0</v>
      </c>
      <c r="J1788" s="58">
        <f>'Fashring Assumptions'!$M$7*'Fashring Counterfactual'!F1788</f>
        <v>0</v>
      </c>
      <c r="K1788" s="58">
        <f>'Fashring Assumptions'!$M$5*'Fashring Assumptions'!$M$7*'Fashring Counterfactual'!E1788</f>
        <v>230.77054398751352</v>
      </c>
      <c r="L1788" s="58">
        <f t="shared" si="200"/>
        <v>230.77054398751352</v>
      </c>
    </row>
    <row r="1789" spans="1:12" x14ac:dyDescent="0.3">
      <c r="A1789" s="60">
        <v>44157</v>
      </c>
      <c r="B1789" s="15">
        <f t="shared" si="193"/>
        <v>2020</v>
      </c>
      <c r="C1789" s="15">
        <f t="shared" si="194"/>
        <v>11</v>
      </c>
      <c r="D1789" s="15">
        <f t="shared" si="195"/>
        <v>22</v>
      </c>
      <c r="E1789" s="64">
        <f t="shared" si="198"/>
        <v>3180.3287038002163</v>
      </c>
      <c r="F1789" s="15">
        <f>IF(E1788&gt;'Fashring Assumptions'!$Q$13,0,'Fashring Assumptions'!$Q$12)</f>
        <v>0</v>
      </c>
      <c r="G1789" s="15">
        <v>512</v>
      </c>
      <c r="H1789" s="15">
        <f t="shared" si="199"/>
        <v>0</v>
      </c>
      <c r="I1789" s="15">
        <f t="shared" si="196"/>
        <v>0</v>
      </c>
      <c r="J1789" s="58">
        <f>'Fashring Assumptions'!$M$7*'Fashring Counterfactual'!F1789</f>
        <v>0</v>
      </c>
      <c r="K1789" s="58">
        <f>'Fashring Assumptions'!$M$5*'Fashring Assumptions'!$M$7*'Fashring Counterfactual'!E1789</f>
        <v>198.77054398751352</v>
      </c>
      <c r="L1789" s="58">
        <f t="shared" si="200"/>
        <v>198.77054398751352</v>
      </c>
    </row>
    <row r="1790" spans="1:12" x14ac:dyDescent="0.3">
      <c r="A1790" s="60">
        <v>44158</v>
      </c>
      <c r="B1790" s="15">
        <f t="shared" si="193"/>
        <v>2020</v>
      </c>
      <c r="C1790" s="15">
        <f t="shared" si="194"/>
        <v>11</v>
      </c>
      <c r="D1790" s="15">
        <f t="shared" si="195"/>
        <v>23</v>
      </c>
      <c r="E1790" s="64">
        <f t="shared" si="198"/>
        <v>2609.3287038002163</v>
      </c>
      <c r="F1790" s="15">
        <f>IF(E1789&gt;'Fashring Assumptions'!$Q$13,0,'Fashring Assumptions'!$Q$12)</f>
        <v>0</v>
      </c>
      <c r="G1790" s="15">
        <v>571</v>
      </c>
      <c r="H1790" s="15">
        <f t="shared" si="199"/>
        <v>0</v>
      </c>
      <c r="I1790" s="15">
        <f t="shared" si="196"/>
        <v>0</v>
      </c>
      <c r="J1790" s="58">
        <f>'Fashring Assumptions'!$M$7*'Fashring Counterfactual'!F1790</f>
        <v>0</v>
      </c>
      <c r="K1790" s="58">
        <f>'Fashring Assumptions'!$M$5*'Fashring Assumptions'!$M$7*'Fashring Counterfactual'!E1790</f>
        <v>163.08304398751352</v>
      </c>
      <c r="L1790" s="58">
        <f t="shared" si="200"/>
        <v>163.08304398751352</v>
      </c>
    </row>
    <row r="1791" spans="1:12" x14ac:dyDescent="0.3">
      <c r="A1791" s="60">
        <v>44159</v>
      </c>
      <c r="B1791" s="15">
        <f t="shared" si="193"/>
        <v>2020</v>
      </c>
      <c r="C1791" s="15">
        <f t="shared" si="194"/>
        <v>11</v>
      </c>
      <c r="D1791" s="15">
        <f t="shared" si="195"/>
        <v>24</v>
      </c>
      <c r="E1791" s="64">
        <f t="shared" si="198"/>
        <v>2033.3287038002163</v>
      </c>
      <c r="F1791" s="15">
        <f>IF(E1790&gt;'Fashring Assumptions'!$Q$13,0,'Fashring Assumptions'!$Q$12)</f>
        <v>0</v>
      </c>
      <c r="G1791" s="15">
        <v>576</v>
      </c>
      <c r="H1791" s="15">
        <f t="shared" si="199"/>
        <v>0</v>
      </c>
      <c r="I1791" s="15">
        <f t="shared" si="196"/>
        <v>0</v>
      </c>
      <c r="J1791" s="58">
        <f>'Fashring Assumptions'!$M$7*'Fashring Counterfactual'!F1791</f>
        <v>0</v>
      </c>
      <c r="K1791" s="58">
        <f>'Fashring Assumptions'!$M$5*'Fashring Assumptions'!$M$7*'Fashring Counterfactual'!E1791</f>
        <v>127.08304398751352</v>
      </c>
      <c r="L1791" s="58">
        <f t="shared" si="200"/>
        <v>127.08304398751352</v>
      </c>
    </row>
    <row r="1792" spans="1:12" x14ac:dyDescent="0.3">
      <c r="A1792" s="60">
        <v>44160</v>
      </c>
      <c r="B1792" s="15">
        <f t="shared" si="193"/>
        <v>2020</v>
      </c>
      <c r="C1792" s="15">
        <f t="shared" si="194"/>
        <v>11</v>
      </c>
      <c r="D1792" s="15">
        <f t="shared" si="195"/>
        <v>25</v>
      </c>
      <c r="E1792" s="64">
        <f t="shared" si="198"/>
        <v>1391.3287038002163</v>
      </c>
      <c r="F1792" s="15">
        <f>IF(E1791&gt;'Fashring Assumptions'!$Q$13,0,'Fashring Assumptions'!$Q$12)</f>
        <v>0</v>
      </c>
      <c r="G1792" s="15">
        <v>642</v>
      </c>
      <c r="H1792" s="15">
        <f t="shared" si="199"/>
        <v>0</v>
      </c>
      <c r="I1792" s="15">
        <f t="shared" si="196"/>
        <v>0</v>
      </c>
      <c r="J1792" s="58">
        <f>'Fashring Assumptions'!$M$7*'Fashring Counterfactual'!F1792</f>
        <v>0</v>
      </c>
      <c r="K1792" s="58">
        <f>'Fashring Assumptions'!$M$5*'Fashring Assumptions'!$M$7*'Fashring Counterfactual'!E1792</f>
        <v>86.95804398751352</v>
      </c>
      <c r="L1792" s="58">
        <f t="shared" si="200"/>
        <v>86.95804398751352</v>
      </c>
    </row>
    <row r="1793" spans="1:12" x14ac:dyDescent="0.3">
      <c r="A1793" s="60">
        <v>44161</v>
      </c>
      <c r="B1793" s="15">
        <f t="shared" si="193"/>
        <v>2020</v>
      </c>
      <c r="C1793" s="15">
        <f t="shared" si="194"/>
        <v>11</v>
      </c>
      <c r="D1793" s="15">
        <f t="shared" si="195"/>
        <v>26</v>
      </c>
      <c r="E1793" s="64">
        <f t="shared" si="198"/>
        <v>838.32870380021632</v>
      </c>
      <c r="F1793" s="15">
        <f>IF(E1792&gt;'Fashring Assumptions'!$Q$13,0,'Fashring Assumptions'!$Q$12)</f>
        <v>0</v>
      </c>
      <c r="G1793" s="15">
        <v>553</v>
      </c>
      <c r="H1793" s="15">
        <f t="shared" si="199"/>
        <v>0</v>
      </c>
      <c r="I1793" s="15">
        <f t="shared" si="196"/>
        <v>0</v>
      </c>
      <c r="J1793" s="58">
        <f>'Fashring Assumptions'!$M$7*'Fashring Counterfactual'!F1793</f>
        <v>0</v>
      </c>
      <c r="K1793" s="58">
        <f>'Fashring Assumptions'!$M$5*'Fashring Assumptions'!$M$7*'Fashring Counterfactual'!E1793</f>
        <v>52.39554398751352</v>
      </c>
      <c r="L1793" s="58">
        <f t="shared" si="200"/>
        <v>52.39554398751352</v>
      </c>
    </row>
    <row r="1794" spans="1:12" x14ac:dyDescent="0.3">
      <c r="A1794" s="60">
        <v>44162</v>
      </c>
      <c r="B1794" s="15">
        <f t="shared" si="193"/>
        <v>2020</v>
      </c>
      <c r="C1794" s="15">
        <f t="shared" si="194"/>
        <v>11</v>
      </c>
      <c r="D1794" s="15">
        <f t="shared" si="195"/>
        <v>27</v>
      </c>
      <c r="E1794" s="64">
        <f t="shared" si="198"/>
        <v>4617.4787350301694</v>
      </c>
      <c r="F1794" s="15">
        <f>IF(E1793&gt;'Fashring Assumptions'!$Q$13,0,'Fashring Assumptions'!$Q$12)</f>
        <v>4292.1500312299531</v>
      </c>
      <c r="G1794" s="15">
        <v>513</v>
      </c>
      <c r="H1794" s="15">
        <f t="shared" si="199"/>
        <v>1</v>
      </c>
      <c r="I1794" s="15">
        <f t="shared" si="196"/>
        <v>1000</v>
      </c>
      <c r="J1794" s="58">
        <f>'Fashring Assumptions'!$M$7*'Fashring Counterfactual'!F1794</f>
        <v>10730.375078074883</v>
      </c>
      <c r="K1794" s="58">
        <f>'Fashring Assumptions'!$M$5*'Fashring Assumptions'!$M$7*'Fashring Counterfactual'!E1794</f>
        <v>288.59242093938559</v>
      </c>
      <c r="L1794" s="58">
        <f t="shared" si="200"/>
        <v>12018.967499014268</v>
      </c>
    </row>
    <row r="1795" spans="1:12" x14ac:dyDescent="0.3">
      <c r="A1795" s="60">
        <v>44163</v>
      </c>
      <c r="B1795" s="15">
        <f t="shared" ref="B1795:B1828" si="201">YEAR(A1795)</f>
        <v>2020</v>
      </c>
      <c r="C1795" s="15">
        <f t="shared" ref="C1795:C1828" si="202">MONTH(A1795)</f>
        <v>11</v>
      </c>
      <c r="D1795" s="15">
        <f t="shared" ref="D1795:D1828" si="203">DAY(A1795)</f>
        <v>28</v>
      </c>
      <c r="E1795" s="64">
        <f t="shared" si="198"/>
        <v>4064.4787350301694</v>
      </c>
      <c r="F1795" s="15">
        <f>IF(E1794&gt;'Fashring Assumptions'!$Q$13,0,'Fashring Assumptions'!$Q$12)</f>
        <v>0</v>
      </c>
      <c r="G1795" s="15">
        <v>553</v>
      </c>
      <c r="H1795" s="15">
        <f t="shared" si="199"/>
        <v>0</v>
      </c>
      <c r="I1795" s="15">
        <f t="shared" ref="I1795:I1828" si="204">1000*H1795</f>
        <v>0</v>
      </c>
      <c r="J1795" s="58">
        <f>'Fashring Assumptions'!$M$7*'Fashring Counterfactual'!F1795</f>
        <v>0</v>
      </c>
      <c r="K1795" s="58">
        <f>'Fashring Assumptions'!$M$5*'Fashring Assumptions'!$M$7*'Fashring Counterfactual'!E1795</f>
        <v>254.02992093938559</v>
      </c>
      <c r="L1795" s="58">
        <f t="shared" si="200"/>
        <v>254.02992093938559</v>
      </c>
    </row>
    <row r="1796" spans="1:12" x14ac:dyDescent="0.3">
      <c r="A1796" s="60">
        <v>44164</v>
      </c>
      <c r="B1796" s="15">
        <f t="shared" si="201"/>
        <v>2020</v>
      </c>
      <c r="C1796" s="15">
        <f t="shared" si="202"/>
        <v>11</v>
      </c>
      <c r="D1796" s="15">
        <f t="shared" si="203"/>
        <v>29</v>
      </c>
      <c r="E1796" s="64">
        <f t="shared" ref="E1796:E1828" si="205">E1795-G1796+F1796</f>
        <v>3515.4787350301694</v>
      </c>
      <c r="F1796" s="15">
        <f>IF(E1795&gt;'Fashring Assumptions'!$Q$13,0,'Fashring Assumptions'!$Q$12)</f>
        <v>0</v>
      </c>
      <c r="G1796" s="15">
        <v>549</v>
      </c>
      <c r="H1796" s="15">
        <f t="shared" si="199"/>
        <v>0</v>
      </c>
      <c r="I1796" s="15">
        <f t="shared" si="204"/>
        <v>0</v>
      </c>
      <c r="J1796" s="58">
        <f>'Fashring Assumptions'!$M$7*'Fashring Counterfactual'!F1796</f>
        <v>0</v>
      </c>
      <c r="K1796" s="58">
        <f>'Fashring Assumptions'!$M$5*'Fashring Assumptions'!$M$7*'Fashring Counterfactual'!E1796</f>
        <v>219.71742093938559</v>
      </c>
      <c r="L1796" s="58">
        <f t="shared" si="200"/>
        <v>219.71742093938559</v>
      </c>
    </row>
    <row r="1797" spans="1:12" x14ac:dyDescent="0.3">
      <c r="A1797" s="60">
        <v>44165</v>
      </c>
      <c r="B1797" s="15">
        <f t="shared" si="201"/>
        <v>2020</v>
      </c>
      <c r="C1797" s="15">
        <f t="shared" si="202"/>
        <v>11</v>
      </c>
      <c r="D1797" s="15">
        <f t="shared" si="203"/>
        <v>30</v>
      </c>
      <c r="E1797" s="64">
        <f t="shared" si="205"/>
        <v>2950.4787350301694</v>
      </c>
      <c r="F1797" s="15">
        <f>IF(E1796&gt;'Fashring Assumptions'!$Q$13,0,'Fashring Assumptions'!$Q$12)</f>
        <v>0</v>
      </c>
      <c r="G1797" s="15">
        <v>565</v>
      </c>
      <c r="H1797" s="15">
        <f t="shared" si="199"/>
        <v>0</v>
      </c>
      <c r="I1797" s="15">
        <f t="shared" si="204"/>
        <v>0</v>
      </c>
      <c r="J1797" s="58">
        <f>'Fashring Assumptions'!$M$7*'Fashring Counterfactual'!F1797</f>
        <v>0</v>
      </c>
      <c r="K1797" s="58">
        <f>'Fashring Assumptions'!$M$5*'Fashring Assumptions'!$M$7*'Fashring Counterfactual'!E1797</f>
        <v>184.40492093938559</v>
      </c>
      <c r="L1797" s="58">
        <f t="shared" si="200"/>
        <v>184.40492093938559</v>
      </c>
    </row>
    <row r="1798" spans="1:12" x14ac:dyDescent="0.3">
      <c r="A1798" s="60">
        <v>44166</v>
      </c>
      <c r="B1798" s="15">
        <f t="shared" si="201"/>
        <v>2020</v>
      </c>
      <c r="C1798" s="15">
        <f t="shared" si="202"/>
        <v>12</v>
      </c>
      <c r="D1798" s="15">
        <f t="shared" si="203"/>
        <v>1</v>
      </c>
      <c r="E1798" s="64">
        <f t="shared" si="205"/>
        <v>2363.4787350301694</v>
      </c>
      <c r="F1798" s="15">
        <f>IF(E1797&gt;'Fashring Assumptions'!$Q$13,0,'Fashring Assumptions'!$Q$12)</f>
        <v>0</v>
      </c>
      <c r="G1798" s="15">
        <v>587</v>
      </c>
      <c r="H1798" s="15">
        <f t="shared" si="199"/>
        <v>0</v>
      </c>
      <c r="I1798" s="15">
        <f t="shared" si="204"/>
        <v>0</v>
      </c>
      <c r="J1798" s="58">
        <f>'Fashring Assumptions'!$M$7*'Fashring Counterfactual'!F1798</f>
        <v>0</v>
      </c>
      <c r="K1798" s="58">
        <f>'Fashring Assumptions'!$M$5*'Fashring Assumptions'!$M$7*'Fashring Counterfactual'!E1798</f>
        <v>147.71742093938559</v>
      </c>
      <c r="L1798" s="58">
        <f t="shared" si="200"/>
        <v>147.71742093938559</v>
      </c>
    </row>
    <row r="1799" spans="1:12" x14ac:dyDescent="0.3">
      <c r="A1799" s="60">
        <v>44167</v>
      </c>
      <c r="B1799" s="15">
        <f t="shared" si="201"/>
        <v>2020</v>
      </c>
      <c r="C1799" s="15">
        <f t="shared" si="202"/>
        <v>12</v>
      </c>
      <c r="D1799" s="15">
        <f t="shared" si="203"/>
        <v>2</v>
      </c>
      <c r="E1799" s="64">
        <f t="shared" si="205"/>
        <v>1738.4787350301694</v>
      </c>
      <c r="F1799" s="15">
        <f>IF(E1798&gt;'Fashring Assumptions'!$Q$13,0,'Fashring Assumptions'!$Q$12)</f>
        <v>0</v>
      </c>
      <c r="G1799" s="15">
        <v>625</v>
      </c>
      <c r="H1799" s="15">
        <f t="shared" si="199"/>
        <v>0</v>
      </c>
      <c r="I1799" s="15">
        <f t="shared" si="204"/>
        <v>0</v>
      </c>
      <c r="J1799" s="58">
        <f>'Fashring Assumptions'!$M$7*'Fashring Counterfactual'!F1799</f>
        <v>0</v>
      </c>
      <c r="K1799" s="58">
        <f>'Fashring Assumptions'!$M$5*'Fashring Assumptions'!$M$7*'Fashring Counterfactual'!E1799</f>
        <v>108.65492093938559</v>
      </c>
      <c r="L1799" s="58">
        <f t="shared" si="200"/>
        <v>108.65492093938559</v>
      </c>
    </row>
    <row r="1800" spans="1:12" x14ac:dyDescent="0.3">
      <c r="A1800" s="60">
        <v>44168</v>
      </c>
      <c r="B1800" s="15">
        <f t="shared" si="201"/>
        <v>2020</v>
      </c>
      <c r="C1800" s="15">
        <f t="shared" si="202"/>
        <v>12</v>
      </c>
      <c r="D1800" s="15">
        <f t="shared" si="203"/>
        <v>3</v>
      </c>
      <c r="E1800" s="64">
        <f t="shared" si="205"/>
        <v>1174.4787350301694</v>
      </c>
      <c r="F1800" s="15">
        <f>IF(E1799&gt;'Fashring Assumptions'!$Q$13,0,'Fashring Assumptions'!$Q$12)</f>
        <v>0</v>
      </c>
      <c r="G1800" s="15">
        <v>564</v>
      </c>
      <c r="H1800" s="15">
        <f t="shared" si="199"/>
        <v>0</v>
      </c>
      <c r="I1800" s="15">
        <f t="shared" si="204"/>
        <v>0</v>
      </c>
      <c r="J1800" s="58">
        <f>'Fashring Assumptions'!$M$7*'Fashring Counterfactual'!F1800</f>
        <v>0</v>
      </c>
      <c r="K1800" s="58">
        <f>'Fashring Assumptions'!$M$5*'Fashring Assumptions'!$M$7*'Fashring Counterfactual'!E1800</f>
        <v>73.40492093938559</v>
      </c>
      <c r="L1800" s="58">
        <f t="shared" si="200"/>
        <v>73.40492093938559</v>
      </c>
    </row>
    <row r="1801" spans="1:12" x14ac:dyDescent="0.3">
      <c r="A1801" s="60">
        <v>44169</v>
      </c>
      <c r="B1801" s="15">
        <f t="shared" si="201"/>
        <v>2020</v>
      </c>
      <c r="C1801" s="15">
        <f t="shared" si="202"/>
        <v>12</v>
      </c>
      <c r="D1801" s="15">
        <f t="shared" si="203"/>
        <v>4</v>
      </c>
      <c r="E1801" s="64">
        <f t="shared" si="205"/>
        <v>4908.6287662601226</v>
      </c>
      <c r="F1801" s="15">
        <f>IF(E1800&gt;'Fashring Assumptions'!$Q$13,0,'Fashring Assumptions'!$Q$12)</f>
        <v>4292.1500312299531</v>
      </c>
      <c r="G1801" s="15">
        <v>558</v>
      </c>
      <c r="H1801" s="15">
        <f t="shared" si="199"/>
        <v>1</v>
      </c>
      <c r="I1801" s="15">
        <f t="shared" si="204"/>
        <v>1000</v>
      </c>
      <c r="J1801" s="58">
        <f>'Fashring Assumptions'!$M$7*'Fashring Counterfactual'!F1801</f>
        <v>10730.375078074883</v>
      </c>
      <c r="K1801" s="58">
        <f>'Fashring Assumptions'!$M$5*'Fashring Assumptions'!$M$7*'Fashring Counterfactual'!E1801</f>
        <v>306.78929789125766</v>
      </c>
      <c r="L1801" s="58">
        <f t="shared" si="200"/>
        <v>12037.16437596614</v>
      </c>
    </row>
    <row r="1802" spans="1:12" x14ac:dyDescent="0.3">
      <c r="A1802" s="60">
        <v>44170</v>
      </c>
      <c r="B1802" s="15">
        <f t="shared" si="201"/>
        <v>2020</v>
      </c>
      <c r="C1802" s="15">
        <f t="shared" si="202"/>
        <v>12</v>
      </c>
      <c r="D1802" s="15">
        <f t="shared" si="203"/>
        <v>5</v>
      </c>
      <c r="E1802" s="64">
        <f t="shared" si="205"/>
        <v>4315.6287662601226</v>
      </c>
      <c r="F1802" s="15">
        <f>IF(E1801&gt;'Fashring Assumptions'!$Q$13,0,'Fashring Assumptions'!$Q$12)</f>
        <v>0</v>
      </c>
      <c r="G1802" s="15">
        <v>593</v>
      </c>
      <c r="H1802" s="15">
        <f t="shared" si="199"/>
        <v>0</v>
      </c>
      <c r="I1802" s="15">
        <f t="shared" si="204"/>
        <v>0</v>
      </c>
      <c r="J1802" s="58">
        <f>'Fashring Assumptions'!$M$7*'Fashring Counterfactual'!F1802</f>
        <v>0</v>
      </c>
      <c r="K1802" s="58">
        <f>'Fashring Assumptions'!$M$5*'Fashring Assumptions'!$M$7*'Fashring Counterfactual'!E1802</f>
        <v>269.72679789125766</v>
      </c>
      <c r="L1802" s="58">
        <f t="shared" si="200"/>
        <v>269.72679789125766</v>
      </c>
    </row>
    <row r="1803" spans="1:12" x14ac:dyDescent="0.3">
      <c r="A1803" s="60">
        <v>44171</v>
      </c>
      <c r="B1803" s="15">
        <f t="shared" si="201"/>
        <v>2020</v>
      </c>
      <c r="C1803" s="15">
        <f t="shared" si="202"/>
        <v>12</v>
      </c>
      <c r="D1803" s="15">
        <f t="shared" si="203"/>
        <v>6</v>
      </c>
      <c r="E1803" s="64">
        <f t="shared" si="205"/>
        <v>3704.6287662601226</v>
      </c>
      <c r="F1803" s="15">
        <f>IF(E1802&gt;'Fashring Assumptions'!$Q$13,0,'Fashring Assumptions'!$Q$12)</f>
        <v>0</v>
      </c>
      <c r="G1803" s="15">
        <v>611</v>
      </c>
      <c r="H1803" s="15">
        <f t="shared" si="199"/>
        <v>0</v>
      </c>
      <c r="I1803" s="15">
        <f t="shared" si="204"/>
        <v>0</v>
      </c>
      <c r="J1803" s="58">
        <f>'Fashring Assumptions'!$M$7*'Fashring Counterfactual'!F1803</f>
        <v>0</v>
      </c>
      <c r="K1803" s="58">
        <f>'Fashring Assumptions'!$M$5*'Fashring Assumptions'!$M$7*'Fashring Counterfactual'!E1803</f>
        <v>231.53929789125766</v>
      </c>
      <c r="L1803" s="58">
        <f t="shared" si="200"/>
        <v>231.53929789125766</v>
      </c>
    </row>
    <row r="1804" spans="1:12" x14ac:dyDescent="0.3">
      <c r="A1804" s="60">
        <v>44172</v>
      </c>
      <c r="B1804" s="15">
        <f t="shared" si="201"/>
        <v>2020</v>
      </c>
      <c r="C1804" s="15">
        <f t="shared" si="202"/>
        <v>12</v>
      </c>
      <c r="D1804" s="15">
        <f t="shared" si="203"/>
        <v>7</v>
      </c>
      <c r="E1804" s="64">
        <f t="shared" si="205"/>
        <v>3119.6287662601226</v>
      </c>
      <c r="F1804" s="15">
        <f>IF(E1803&gt;'Fashring Assumptions'!$Q$13,0,'Fashring Assumptions'!$Q$12)</f>
        <v>0</v>
      </c>
      <c r="G1804" s="15">
        <v>585</v>
      </c>
      <c r="H1804" s="15">
        <f t="shared" si="199"/>
        <v>0</v>
      </c>
      <c r="I1804" s="15">
        <f t="shared" si="204"/>
        <v>0</v>
      </c>
      <c r="J1804" s="58">
        <f>'Fashring Assumptions'!$M$7*'Fashring Counterfactual'!F1804</f>
        <v>0</v>
      </c>
      <c r="K1804" s="58">
        <f>'Fashring Assumptions'!$M$5*'Fashring Assumptions'!$M$7*'Fashring Counterfactual'!E1804</f>
        <v>194.97679789125766</v>
      </c>
      <c r="L1804" s="58">
        <f t="shared" si="200"/>
        <v>194.97679789125766</v>
      </c>
    </row>
    <row r="1805" spans="1:12" x14ac:dyDescent="0.3">
      <c r="A1805" s="60">
        <v>44173</v>
      </c>
      <c r="B1805" s="15">
        <f t="shared" si="201"/>
        <v>2020</v>
      </c>
      <c r="C1805" s="15">
        <f t="shared" si="202"/>
        <v>12</v>
      </c>
      <c r="D1805" s="15">
        <f t="shared" si="203"/>
        <v>8</v>
      </c>
      <c r="E1805" s="64">
        <f t="shared" si="205"/>
        <v>2525.6287662601226</v>
      </c>
      <c r="F1805" s="15">
        <f>IF(E1804&gt;'Fashring Assumptions'!$Q$13,0,'Fashring Assumptions'!$Q$12)</f>
        <v>0</v>
      </c>
      <c r="G1805" s="15">
        <v>594</v>
      </c>
      <c r="H1805" s="15">
        <f t="shared" si="199"/>
        <v>0</v>
      </c>
      <c r="I1805" s="15">
        <f t="shared" si="204"/>
        <v>0</v>
      </c>
      <c r="J1805" s="58">
        <f>'Fashring Assumptions'!$M$7*'Fashring Counterfactual'!F1805</f>
        <v>0</v>
      </c>
      <c r="K1805" s="58">
        <f>'Fashring Assumptions'!$M$5*'Fashring Assumptions'!$M$7*'Fashring Counterfactual'!E1805</f>
        <v>157.85179789125766</v>
      </c>
      <c r="L1805" s="58">
        <f t="shared" si="200"/>
        <v>157.85179789125766</v>
      </c>
    </row>
    <row r="1806" spans="1:12" x14ac:dyDescent="0.3">
      <c r="A1806" s="60">
        <v>44174</v>
      </c>
      <c r="B1806" s="15">
        <f t="shared" si="201"/>
        <v>2020</v>
      </c>
      <c r="C1806" s="15">
        <f t="shared" si="202"/>
        <v>12</v>
      </c>
      <c r="D1806" s="15">
        <f t="shared" si="203"/>
        <v>9</v>
      </c>
      <c r="E1806" s="64">
        <f t="shared" si="205"/>
        <v>1998.6287662601226</v>
      </c>
      <c r="F1806" s="15">
        <f>IF(E1805&gt;'Fashring Assumptions'!$Q$13,0,'Fashring Assumptions'!$Q$12)</f>
        <v>0</v>
      </c>
      <c r="G1806" s="15">
        <v>527</v>
      </c>
      <c r="H1806" s="15">
        <f t="shared" si="199"/>
        <v>0</v>
      </c>
      <c r="I1806" s="15">
        <f t="shared" si="204"/>
        <v>0</v>
      </c>
      <c r="J1806" s="58">
        <f>'Fashring Assumptions'!$M$7*'Fashring Counterfactual'!F1806</f>
        <v>0</v>
      </c>
      <c r="K1806" s="58">
        <f>'Fashring Assumptions'!$M$5*'Fashring Assumptions'!$M$7*'Fashring Counterfactual'!E1806</f>
        <v>124.91429789125766</v>
      </c>
      <c r="L1806" s="58">
        <f t="shared" si="200"/>
        <v>124.91429789125766</v>
      </c>
    </row>
    <row r="1807" spans="1:12" x14ac:dyDescent="0.3">
      <c r="A1807" s="60">
        <v>44175</v>
      </c>
      <c r="B1807" s="15">
        <f t="shared" si="201"/>
        <v>2020</v>
      </c>
      <c r="C1807" s="15">
        <f t="shared" si="202"/>
        <v>12</v>
      </c>
      <c r="D1807" s="15">
        <f t="shared" si="203"/>
        <v>10</v>
      </c>
      <c r="E1807" s="64">
        <f t="shared" si="205"/>
        <v>1375.6287662601226</v>
      </c>
      <c r="F1807" s="15">
        <f>IF(E1806&gt;'Fashring Assumptions'!$Q$13,0,'Fashring Assumptions'!$Q$12)</f>
        <v>0</v>
      </c>
      <c r="G1807" s="15">
        <v>623</v>
      </c>
      <c r="H1807" s="15">
        <f t="shared" si="199"/>
        <v>0</v>
      </c>
      <c r="I1807" s="15">
        <f t="shared" si="204"/>
        <v>0</v>
      </c>
      <c r="J1807" s="58">
        <f>'Fashring Assumptions'!$M$7*'Fashring Counterfactual'!F1807</f>
        <v>0</v>
      </c>
      <c r="K1807" s="58">
        <f>'Fashring Assumptions'!$M$5*'Fashring Assumptions'!$M$7*'Fashring Counterfactual'!E1807</f>
        <v>85.976797891257661</v>
      </c>
      <c r="L1807" s="58">
        <f t="shared" si="200"/>
        <v>85.976797891257661</v>
      </c>
    </row>
    <row r="1808" spans="1:12" x14ac:dyDescent="0.3">
      <c r="A1808" s="60">
        <v>44176</v>
      </c>
      <c r="B1808" s="15">
        <f t="shared" si="201"/>
        <v>2020</v>
      </c>
      <c r="C1808" s="15">
        <f t="shared" si="202"/>
        <v>12</v>
      </c>
      <c r="D1808" s="15">
        <f t="shared" si="203"/>
        <v>11</v>
      </c>
      <c r="E1808" s="64">
        <f t="shared" si="205"/>
        <v>809.62876626012257</v>
      </c>
      <c r="F1808" s="15">
        <f>IF(E1807&gt;'Fashring Assumptions'!$Q$13,0,'Fashring Assumptions'!$Q$12)</f>
        <v>0</v>
      </c>
      <c r="G1808" s="15">
        <v>566</v>
      </c>
      <c r="H1808" s="15">
        <f t="shared" si="199"/>
        <v>0</v>
      </c>
      <c r="I1808" s="15">
        <f t="shared" si="204"/>
        <v>0</v>
      </c>
      <c r="J1808" s="58">
        <f>'Fashring Assumptions'!$M$7*'Fashring Counterfactual'!F1808</f>
        <v>0</v>
      </c>
      <c r="K1808" s="58">
        <f>'Fashring Assumptions'!$M$5*'Fashring Assumptions'!$M$7*'Fashring Counterfactual'!E1808</f>
        <v>50.601797891257661</v>
      </c>
      <c r="L1808" s="58">
        <f t="shared" si="200"/>
        <v>50.601797891257661</v>
      </c>
    </row>
    <row r="1809" spans="1:12" x14ac:dyDescent="0.3">
      <c r="A1809" s="60">
        <v>44177</v>
      </c>
      <c r="B1809" s="15">
        <f t="shared" si="201"/>
        <v>2020</v>
      </c>
      <c r="C1809" s="15">
        <f t="shared" si="202"/>
        <v>12</v>
      </c>
      <c r="D1809" s="15">
        <f t="shared" si="203"/>
        <v>12</v>
      </c>
      <c r="E1809" s="64">
        <f t="shared" si="205"/>
        <v>4513.7787974900757</v>
      </c>
      <c r="F1809" s="15">
        <f>IF(E1808&gt;'Fashring Assumptions'!$Q$13,0,'Fashring Assumptions'!$Q$12)</f>
        <v>4292.1500312299531</v>
      </c>
      <c r="G1809" s="15">
        <v>588</v>
      </c>
      <c r="H1809" s="15">
        <f t="shared" si="199"/>
        <v>1</v>
      </c>
      <c r="I1809" s="15">
        <f t="shared" si="204"/>
        <v>1000</v>
      </c>
      <c r="J1809" s="58">
        <f>'Fashring Assumptions'!$M$7*'Fashring Counterfactual'!F1809</f>
        <v>10730.375078074883</v>
      </c>
      <c r="K1809" s="58">
        <f>'Fashring Assumptions'!$M$5*'Fashring Assumptions'!$M$7*'Fashring Counterfactual'!E1809</f>
        <v>282.11117484312973</v>
      </c>
      <c r="L1809" s="58">
        <f t="shared" si="200"/>
        <v>12012.486252918014</v>
      </c>
    </row>
    <row r="1810" spans="1:12" x14ac:dyDescent="0.3">
      <c r="A1810" s="60">
        <v>44178</v>
      </c>
      <c r="B1810" s="15">
        <f t="shared" si="201"/>
        <v>2020</v>
      </c>
      <c r="C1810" s="15">
        <f t="shared" si="202"/>
        <v>12</v>
      </c>
      <c r="D1810" s="15">
        <f t="shared" si="203"/>
        <v>13</v>
      </c>
      <c r="E1810" s="64">
        <f t="shared" si="205"/>
        <v>3921.7787974900757</v>
      </c>
      <c r="F1810" s="15">
        <f>IF(E1809&gt;'Fashring Assumptions'!$Q$13,0,'Fashring Assumptions'!$Q$12)</f>
        <v>0</v>
      </c>
      <c r="G1810" s="15">
        <v>592</v>
      </c>
      <c r="H1810" s="15">
        <f t="shared" si="199"/>
        <v>0</v>
      </c>
      <c r="I1810" s="15">
        <f t="shared" si="204"/>
        <v>0</v>
      </c>
      <c r="J1810" s="58">
        <f>'Fashring Assumptions'!$M$7*'Fashring Counterfactual'!F1810</f>
        <v>0</v>
      </c>
      <c r="K1810" s="58">
        <f>'Fashring Assumptions'!$M$5*'Fashring Assumptions'!$M$7*'Fashring Counterfactual'!E1810</f>
        <v>245.11117484312973</v>
      </c>
      <c r="L1810" s="58">
        <f t="shared" si="200"/>
        <v>245.11117484312973</v>
      </c>
    </row>
    <row r="1811" spans="1:12" x14ac:dyDescent="0.3">
      <c r="A1811" s="60">
        <v>44179</v>
      </c>
      <c r="B1811" s="15">
        <f t="shared" si="201"/>
        <v>2020</v>
      </c>
      <c r="C1811" s="15">
        <f t="shared" si="202"/>
        <v>12</v>
      </c>
      <c r="D1811" s="15">
        <f t="shared" si="203"/>
        <v>14</v>
      </c>
      <c r="E1811" s="64">
        <f t="shared" si="205"/>
        <v>3369.7787974900757</v>
      </c>
      <c r="F1811" s="15">
        <f>IF(E1810&gt;'Fashring Assumptions'!$Q$13,0,'Fashring Assumptions'!$Q$12)</f>
        <v>0</v>
      </c>
      <c r="G1811" s="15">
        <v>552</v>
      </c>
      <c r="H1811" s="15">
        <f t="shared" si="199"/>
        <v>0</v>
      </c>
      <c r="I1811" s="15">
        <f t="shared" si="204"/>
        <v>0</v>
      </c>
      <c r="J1811" s="58">
        <f>'Fashring Assumptions'!$M$7*'Fashring Counterfactual'!F1811</f>
        <v>0</v>
      </c>
      <c r="K1811" s="58">
        <f>'Fashring Assumptions'!$M$5*'Fashring Assumptions'!$M$7*'Fashring Counterfactual'!E1811</f>
        <v>210.61117484312973</v>
      </c>
      <c r="L1811" s="58">
        <f t="shared" si="200"/>
        <v>210.61117484312973</v>
      </c>
    </row>
    <row r="1812" spans="1:12" x14ac:dyDescent="0.3">
      <c r="A1812" s="60">
        <v>44180</v>
      </c>
      <c r="B1812" s="15">
        <f t="shared" si="201"/>
        <v>2020</v>
      </c>
      <c r="C1812" s="15">
        <f t="shared" si="202"/>
        <v>12</v>
      </c>
      <c r="D1812" s="15">
        <f t="shared" si="203"/>
        <v>15</v>
      </c>
      <c r="E1812" s="64">
        <f t="shared" si="205"/>
        <v>2861.7787974900757</v>
      </c>
      <c r="F1812" s="15">
        <f>IF(E1811&gt;'Fashring Assumptions'!$Q$13,0,'Fashring Assumptions'!$Q$12)</f>
        <v>0</v>
      </c>
      <c r="G1812" s="15">
        <v>508</v>
      </c>
      <c r="H1812" s="15">
        <f t="shared" si="199"/>
        <v>0</v>
      </c>
      <c r="I1812" s="15">
        <f t="shared" si="204"/>
        <v>0</v>
      </c>
      <c r="J1812" s="58">
        <f>'Fashring Assumptions'!$M$7*'Fashring Counterfactual'!F1812</f>
        <v>0</v>
      </c>
      <c r="K1812" s="58">
        <f>'Fashring Assumptions'!$M$5*'Fashring Assumptions'!$M$7*'Fashring Counterfactual'!E1812</f>
        <v>178.86117484312973</v>
      </c>
      <c r="L1812" s="58">
        <f t="shared" si="200"/>
        <v>178.86117484312973</v>
      </c>
    </row>
    <row r="1813" spans="1:12" x14ac:dyDescent="0.3">
      <c r="A1813" s="60">
        <v>44181</v>
      </c>
      <c r="B1813" s="15">
        <f t="shared" si="201"/>
        <v>2020</v>
      </c>
      <c r="C1813" s="15">
        <f t="shared" si="202"/>
        <v>12</v>
      </c>
      <c r="D1813" s="15">
        <f t="shared" si="203"/>
        <v>16</v>
      </c>
      <c r="E1813" s="64">
        <f t="shared" si="205"/>
        <v>2272.7787974900757</v>
      </c>
      <c r="F1813" s="15">
        <f>IF(E1812&gt;'Fashring Assumptions'!$Q$13,0,'Fashring Assumptions'!$Q$12)</f>
        <v>0</v>
      </c>
      <c r="G1813" s="15">
        <v>589</v>
      </c>
      <c r="H1813" s="15">
        <f t="shared" si="199"/>
        <v>0</v>
      </c>
      <c r="I1813" s="15">
        <f t="shared" si="204"/>
        <v>0</v>
      </c>
      <c r="J1813" s="58">
        <f>'Fashring Assumptions'!$M$7*'Fashring Counterfactual'!F1813</f>
        <v>0</v>
      </c>
      <c r="K1813" s="58">
        <f>'Fashring Assumptions'!$M$5*'Fashring Assumptions'!$M$7*'Fashring Counterfactual'!E1813</f>
        <v>142.04867484312973</v>
      </c>
      <c r="L1813" s="58">
        <f t="shared" si="200"/>
        <v>142.04867484312973</v>
      </c>
    </row>
    <row r="1814" spans="1:12" x14ac:dyDescent="0.3">
      <c r="A1814" s="60">
        <v>44182</v>
      </c>
      <c r="B1814" s="15">
        <f t="shared" si="201"/>
        <v>2020</v>
      </c>
      <c r="C1814" s="15">
        <f t="shared" si="202"/>
        <v>12</v>
      </c>
      <c r="D1814" s="15">
        <f t="shared" si="203"/>
        <v>17</v>
      </c>
      <c r="E1814" s="64">
        <f t="shared" si="205"/>
        <v>1734.7787974900757</v>
      </c>
      <c r="F1814" s="15">
        <f>IF(E1813&gt;'Fashring Assumptions'!$Q$13,0,'Fashring Assumptions'!$Q$12)</f>
        <v>0</v>
      </c>
      <c r="G1814" s="15">
        <v>538</v>
      </c>
      <c r="H1814" s="15">
        <f t="shared" si="199"/>
        <v>0</v>
      </c>
      <c r="I1814" s="15">
        <f t="shared" si="204"/>
        <v>0</v>
      </c>
      <c r="J1814" s="58">
        <f>'Fashring Assumptions'!$M$7*'Fashring Counterfactual'!F1814</f>
        <v>0</v>
      </c>
      <c r="K1814" s="58">
        <f>'Fashring Assumptions'!$M$5*'Fashring Assumptions'!$M$7*'Fashring Counterfactual'!E1814</f>
        <v>108.42367484312973</v>
      </c>
      <c r="L1814" s="58">
        <f t="shared" si="200"/>
        <v>108.42367484312973</v>
      </c>
    </row>
    <row r="1815" spans="1:12" x14ac:dyDescent="0.3">
      <c r="A1815" s="60">
        <v>44183</v>
      </c>
      <c r="B1815" s="15">
        <f t="shared" si="201"/>
        <v>2020</v>
      </c>
      <c r="C1815" s="15">
        <f t="shared" si="202"/>
        <v>12</v>
      </c>
      <c r="D1815" s="15">
        <f t="shared" si="203"/>
        <v>18</v>
      </c>
      <c r="E1815" s="64">
        <f t="shared" si="205"/>
        <v>1142.7787974900757</v>
      </c>
      <c r="F1815" s="15">
        <f>IF(E1814&gt;'Fashring Assumptions'!$Q$13,0,'Fashring Assumptions'!$Q$12)</f>
        <v>0</v>
      </c>
      <c r="G1815" s="15">
        <v>592</v>
      </c>
      <c r="H1815" s="15">
        <f t="shared" si="199"/>
        <v>0</v>
      </c>
      <c r="I1815" s="15">
        <f t="shared" si="204"/>
        <v>0</v>
      </c>
      <c r="J1815" s="58">
        <f>'Fashring Assumptions'!$M$7*'Fashring Counterfactual'!F1815</f>
        <v>0</v>
      </c>
      <c r="K1815" s="58">
        <f>'Fashring Assumptions'!$M$5*'Fashring Assumptions'!$M$7*'Fashring Counterfactual'!E1815</f>
        <v>71.423674843129731</v>
      </c>
      <c r="L1815" s="58">
        <f t="shared" si="200"/>
        <v>71.423674843129731</v>
      </c>
    </row>
    <row r="1816" spans="1:12" x14ac:dyDescent="0.3">
      <c r="A1816" s="60">
        <v>44184</v>
      </c>
      <c r="B1816" s="15">
        <f t="shared" si="201"/>
        <v>2020</v>
      </c>
      <c r="C1816" s="15">
        <f t="shared" si="202"/>
        <v>12</v>
      </c>
      <c r="D1816" s="15">
        <f t="shared" si="203"/>
        <v>19</v>
      </c>
      <c r="E1816" s="64">
        <f t="shared" si="205"/>
        <v>4869.9288287200288</v>
      </c>
      <c r="F1816" s="15">
        <f>IF(E1815&gt;'Fashring Assumptions'!$Q$13,0,'Fashring Assumptions'!$Q$12)</f>
        <v>4292.1500312299531</v>
      </c>
      <c r="G1816" s="15">
        <v>565</v>
      </c>
      <c r="H1816" s="15">
        <f t="shared" si="199"/>
        <v>1</v>
      </c>
      <c r="I1816" s="15">
        <f t="shared" si="204"/>
        <v>1000</v>
      </c>
      <c r="J1816" s="58">
        <f>'Fashring Assumptions'!$M$7*'Fashring Counterfactual'!F1816</f>
        <v>10730.375078074883</v>
      </c>
      <c r="K1816" s="58">
        <f>'Fashring Assumptions'!$M$5*'Fashring Assumptions'!$M$7*'Fashring Counterfactual'!E1816</f>
        <v>304.3705517950018</v>
      </c>
      <c r="L1816" s="58">
        <f t="shared" si="200"/>
        <v>12034.745629869885</v>
      </c>
    </row>
    <row r="1817" spans="1:12" x14ac:dyDescent="0.3">
      <c r="A1817" s="60">
        <v>44185</v>
      </c>
      <c r="B1817" s="15">
        <f t="shared" si="201"/>
        <v>2020</v>
      </c>
      <c r="C1817" s="15">
        <f t="shared" si="202"/>
        <v>12</v>
      </c>
      <c r="D1817" s="15">
        <f t="shared" si="203"/>
        <v>20</v>
      </c>
      <c r="E1817" s="64">
        <f t="shared" si="205"/>
        <v>4327.9288287200288</v>
      </c>
      <c r="F1817" s="15">
        <f>IF(E1816&gt;'Fashring Assumptions'!$Q$13,0,'Fashring Assumptions'!$Q$12)</f>
        <v>0</v>
      </c>
      <c r="G1817" s="15">
        <v>542</v>
      </c>
      <c r="H1817" s="15">
        <f t="shared" si="199"/>
        <v>0</v>
      </c>
      <c r="I1817" s="15">
        <f t="shared" si="204"/>
        <v>0</v>
      </c>
      <c r="J1817" s="58">
        <f>'Fashring Assumptions'!$M$7*'Fashring Counterfactual'!F1817</f>
        <v>0</v>
      </c>
      <c r="K1817" s="58">
        <f>'Fashring Assumptions'!$M$5*'Fashring Assumptions'!$M$7*'Fashring Counterfactual'!E1817</f>
        <v>270.4955517950018</v>
      </c>
      <c r="L1817" s="58">
        <f t="shared" si="200"/>
        <v>270.4955517950018</v>
      </c>
    </row>
    <row r="1818" spans="1:12" x14ac:dyDescent="0.3">
      <c r="A1818" s="60">
        <v>44186</v>
      </c>
      <c r="B1818" s="15">
        <f t="shared" si="201"/>
        <v>2020</v>
      </c>
      <c r="C1818" s="15">
        <f t="shared" si="202"/>
        <v>12</v>
      </c>
      <c r="D1818" s="15">
        <f t="shared" si="203"/>
        <v>21</v>
      </c>
      <c r="E1818" s="64">
        <f t="shared" si="205"/>
        <v>3790.9288287200288</v>
      </c>
      <c r="F1818" s="15">
        <f>IF(E1817&gt;'Fashring Assumptions'!$Q$13,0,'Fashring Assumptions'!$Q$12)</f>
        <v>0</v>
      </c>
      <c r="G1818" s="15">
        <v>537</v>
      </c>
      <c r="H1818" s="15">
        <f t="shared" si="199"/>
        <v>0</v>
      </c>
      <c r="I1818" s="15">
        <f t="shared" si="204"/>
        <v>0</v>
      </c>
      <c r="J1818" s="58">
        <f>'Fashring Assumptions'!$M$7*'Fashring Counterfactual'!F1818</f>
        <v>0</v>
      </c>
      <c r="K1818" s="58">
        <f>'Fashring Assumptions'!$M$5*'Fashring Assumptions'!$M$7*'Fashring Counterfactual'!E1818</f>
        <v>236.9330517950018</v>
      </c>
      <c r="L1818" s="58">
        <f t="shared" si="200"/>
        <v>236.9330517950018</v>
      </c>
    </row>
    <row r="1819" spans="1:12" x14ac:dyDescent="0.3">
      <c r="A1819" s="60">
        <v>44187</v>
      </c>
      <c r="B1819" s="15">
        <f t="shared" si="201"/>
        <v>2020</v>
      </c>
      <c r="C1819" s="15">
        <f t="shared" si="202"/>
        <v>12</v>
      </c>
      <c r="D1819" s="15">
        <f t="shared" si="203"/>
        <v>22</v>
      </c>
      <c r="E1819" s="64">
        <f t="shared" si="205"/>
        <v>3239.9288287200288</v>
      </c>
      <c r="F1819" s="15">
        <f>IF(E1818&gt;'Fashring Assumptions'!$Q$13,0,'Fashring Assumptions'!$Q$12)</f>
        <v>0</v>
      </c>
      <c r="G1819" s="15">
        <v>551</v>
      </c>
      <c r="H1819" s="15">
        <f t="shared" si="199"/>
        <v>0</v>
      </c>
      <c r="I1819" s="15">
        <f t="shared" si="204"/>
        <v>0</v>
      </c>
      <c r="J1819" s="58">
        <f>'Fashring Assumptions'!$M$7*'Fashring Counterfactual'!F1819</f>
        <v>0</v>
      </c>
      <c r="K1819" s="58">
        <f>'Fashring Assumptions'!$M$5*'Fashring Assumptions'!$M$7*'Fashring Counterfactual'!E1819</f>
        <v>202.4955517950018</v>
      </c>
      <c r="L1819" s="58">
        <f t="shared" si="200"/>
        <v>202.4955517950018</v>
      </c>
    </row>
    <row r="1820" spans="1:12" x14ac:dyDescent="0.3">
      <c r="A1820" s="60">
        <v>44188</v>
      </c>
      <c r="B1820" s="15">
        <f t="shared" si="201"/>
        <v>2020</v>
      </c>
      <c r="C1820" s="15">
        <f t="shared" si="202"/>
        <v>12</v>
      </c>
      <c r="D1820" s="15">
        <f t="shared" si="203"/>
        <v>23</v>
      </c>
      <c r="E1820" s="64">
        <f t="shared" si="205"/>
        <v>2640.9288287200288</v>
      </c>
      <c r="F1820" s="15">
        <f>IF(E1819&gt;'Fashring Assumptions'!$Q$13,0,'Fashring Assumptions'!$Q$12)</f>
        <v>0</v>
      </c>
      <c r="G1820" s="15">
        <v>599</v>
      </c>
      <c r="H1820" s="15">
        <f t="shared" si="199"/>
        <v>0</v>
      </c>
      <c r="I1820" s="15">
        <f t="shared" si="204"/>
        <v>0</v>
      </c>
      <c r="J1820" s="58">
        <f>'Fashring Assumptions'!$M$7*'Fashring Counterfactual'!F1820</f>
        <v>0</v>
      </c>
      <c r="K1820" s="58">
        <f>'Fashring Assumptions'!$M$5*'Fashring Assumptions'!$M$7*'Fashring Counterfactual'!E1820</f>
        <v>165.0580517950018</v>
      </c>
      <c r="L1820" s="58">
        <f t="shared" si="200"/>
        <v>165.0580517950018</v>
      </c>
    </row>
    <row r="1821" spans="1:12" x14ac:dyDescent="0.3">
      <c r="A1821" s="60">
        <v>44189</v>
      </c>
      <c r="B1821" s="15">
        <f t="shared" si="201"/>
        <v>2020</v>
      </c>
      <c r="C1821" s="15">
        <f t="shared" si="202"/>
        <v>12</v>
      </c>
      <c r="D1821" s="15">
        <f t="shared" si="203"/>
        <v>24</v>
      </c>
      <c r="E1821" s="64">
        <f t="shared" si="205"/>
        <v>2061.9288287200288</v>
      </c>
      <c r="F1821" s="15">
        <f>IF(E1820&gt;'Fashring Assumptions'!$Q$13,0,'Fashring Assumptions'!$Q$12)</f>
        <v>0</v>
      </c>
      <c r="G1821" s="15">
        <v>579</v>
      </c>
      <c r="H1821" s="15">
        <f t="shared" ref="H1821:H1828" si="206">IF(F1821&gt;0,1,0)</f>
        <v>0</v>
      </c>
      <c r="I1821" s="15">
        <f t="shared" si="204"/>
        <v>0</v>
      </c>
      <c r="J1821" s="58">
        <f>'Fashring Assumptions'!$M$7*'Fashring Counterfactual'!F1821</f>
        <v>0</v>
      </c>
      <c r="K1821" s="58">
        <f>'Fashring Assumptions'!$M$5*'Fashring Assumptions'!$M$7*'Fashring Counterfactual'!E1821</f>
        <v>128.8705517950018</v>
      </c>
      <c r="L1821" s="58">
        <f t="shared" ref="L1821:L1828" si="207">SUM(I1821:K1821)</f>
        <v>128.8705517950018</v>
      </c>
    </row>
    <row r="1822" spans="1:12" x14ac:dyDescent="0.3">
      <c r="A1822" s="60">
        <v>44190</v>
      </c>
      <c r="B1822" s="15">
        <f t="shared" si="201"/>
        <v>2020</v>
      </c>
      <c r="C1822" s="15">
        <f t="shared" si="202"/>
        <v>12</v>
      </c>
      <c r="D1822" s="15">
        <f t="shared" si="203"/>
        <v>25</v>
      </c>
      <c r="E1822" s="64">
        <f t="shared" si="205"/>
        <v>1448.9288287200288</v>
      </c>
      <c r="F1822" s="15">
        <f>IF(E1821&gt;'Fashring Assumptions'!$Q$13,0,'Fashring Assumptions'!$Q$12)</f>
        <v>0</v>
      </c>
      <c r="G1822" s="15">
        <v>613</v>
      </c>
      <c r="H1822" s="15">
        <f t="shared" si="206"/>
        <v>0</v>
      </c>
      <c r="I1822" s="15">
        <f t="shared" si="204"/>
        <v>0</v>
      </c>
      <c r="J1822" s="58">
        <f>'Fashring Assumptions'!$M$7*'Fashring Counterfactual'!F1822</f>
        <v>0</v>
      </c>
      <c r="K1822" s="58">
        <f>'Fashring Assumptions'!$M$5*'Fashring Assumptions'!$M$7*'Fashring Counterfactual'!E1822</f>
        <v>90.558051795001802</v>
      </c>
      <c r="L1822" s="58">
        <f t="shared" si="207"/>
        <v>90.558051795001802</v>
      </c>
    </row>
    <row r="1823" spans="1:12" x14ac:dyDescent="0.3">
      <c r="A1823" s="60">
        <v>44191</v>
      </c>
      <c r="B1823" s="15">
        <f t="shared" si="201"/>
        <v>2020</v>
      </c>
      <c r="C1823" s="15">
        <f t="shared" si="202"/>
        <v>12</v>
      </c>
      <c r="D1823" s="15">
        <f t="shared" si="203"/>
        <v>26</v>
      </c>
      <c r="E1823" s="64">
        <f t="shared" si="205"/>
        <v>841.92882872002883</v>
      </c>
      <c r="F1823" s="15">
        <f>IF(E1822&gt;'Fashring Assumptions'!$Q$13,0,'Fashring Assumptions'!$Q$12)</f>
        <v>0</v>
      </c>
      <c r="G1823" s="15">
        <v>607</v>
      </c>
      <c r="H1823" s="15">
        <f t="shared" si="206"/>
        <v>0</v>
      </c>
      <c r="I1823" s="15">
        <f t="shared" si="204"/>
        <v>0</v>
      </c>
      <c r="J1823" s="58">
        <f>'Fashring Assumptions'!$M$7*'Fashring Counterfactual'!F1823</f>
        <v>0</v>
      </c>
      <c r="K1823" s="58">
        <f>'Fashring Assumptions'!$M$5*'Fashring Assumptions'!$M$7*'Fashring Counterfactual'!E1823</f>
        <v>52.620551795001802</v>
      </c>
      <c r="L1823" s="58">
        <f t="shared" si="207"/>
        <v>52.620551795001802</v>
      </c>
    </row>
    <row r="1824" spans="1:12" x14ac:dyDescent="0.3">
      <c r="A1824" s="60">
        <v>44192</v>
      </c>
      <c r="B1824" s="15">
        <f t="shared" si="201"/>
        <v>2020</v>
      </c>
      <c r="C1824" s="15">
        <f t="shared" si="202"/>
        <v>12</v>
      </c>
      <c r="D1824" s="15">
        <f t="shared" si="203"/>
        <v>27</v>
      </c>
      <c r="E1824" s="64">
        <f t="shared" si="205"/>
        <v>4531.078859949982</v>
      </c>
      <c r="F1824" s="15">
        <f>IF(E1823&gt;'Fashring Assumptions'!$Q$13,0,'Fashring Assumptions'!$Q$12)</f>
        <v>4292.1500312299531</v>
      </c>
      <c r="G1824" s="15">
        <v>603</v>
      </c>
      <c r="H1824" s="15">
        <f t="shared" si="206"/>
        <v>1</v>
      </c>
      <c r="I1824" s="15">
        <f t="shared" si="204"/>
        <v>1000</v>
      </c>
      <c r="J1824" s="58">
        <f>'Fashring Assumptions'!$M$7*'Fashring Counterfactual'!F1824</f>
        <v>10730.375078074883</v>
      </c>
      <c r="K1824" s="58">
        <f>'Fashring Assumptions'!$M$5*'Fashring Assumptions'!$M$7*'Fashring Counterfactual'!E1824</f>
        <v>283.19242874687387</v>
      </c>
      <c r="L1824" s="58">
        <f t="shared" si="207"/>
        <v>12013.567506821757</v>
      </c>
    </row>
    <row r="1825" spans="1:12" x14ac:dyDescent="0.3">
      <c r="A1825" s="60">
        <v>44193</v>
      </c>
      <c r="B1825" s="15">
        <f t="shared" si="201"/>
        <v>2020</v>
      </c>
      <c r="C1825" s="15">
        <f t="shared" si="202"/>
        <v>12</v>
      </c>
      <c r="D1825" s="15">
        <f t="shared" si="203"/>
        <v>28</v>
      </c>
      <c r="E1825" s="64">
        <f t="shared" si="205"/>
        <v>3979.078859949982</v>
      </c>
      <c r="F1825" s="15">
        <f>IF(E1824&gt;'Fashring Assumptions'!$Q$13,0,'Fashring Assumptions'!$Q$12)</f>
        <v>0</v>
      </c>
      <c r="G1825" s="15">
        <v>552</v>
      </c>
      <c r="H1825" s="15">
        <f t="shared" si="206"/>
        <v>0</v>
      </c>
      <c r="I1825" s="15">
        <f t="shared" si="204"/>
        <v>0</v>
      </c>
      <c r="J1825" s="58">
        <f>'Fashring Assumptions'!$M$7*'Fashring Counterfactual'!F1825</f>
        <v>0</v>
      </c>
      <c r="K1825" s="58">
        <f>'Fashring Assumptions'!$M$5*'Fashring Assumptions'!$M$7*'Fashring Counterfactual'!E1825</f>
        <v>248.69242874687387</v>
      </c>
      <c r="L1825" s="58">
        <f t="shared" si="207"/>
        <v>248.69242874687387</v>
      </c>
    </row>
    <row r="1826" spans="1:12" x14ac:dyDescent="0.3">
      <c r="A1826" s="60">
        <v>44194</v>
      </c>
      <c r="B1826" s="15">
        <f t="shared" si="201"/>
        <v>2020</v>
      </c>
      <c r="C1826" s="15">
        <f t="shared" si="202"/>
        <v>12</v>
      </c>
      <c r="D1826" s="15">
        <f t="shared" si="203"/>
        <v>29</v>
      </c>
      <c r="E1826" s="64">
        <f t="shared" si="205"/>
        <v>3401.078859949982</v>
      </c>
      <c r="F1826" s="15">
        <f>IF(E1825&gt;'Fashring Assumptions'!$Q$13,0,'Fashring Assumptions'!$Q$12)</f>
        <v>0</v>
      </c>
      <c r="G1826" s="15">
        <v>578</v>
      </c>
      <c r="H1826" s="15">
        <f t="shared" si="206"/>
        <v>0</v>
      </c>
      <c r="I1826" s="15">
        <f t="shared" si="204"/>
        <v>0</v>
      </c>
      <c r="J1826" s="58">
        <f>'Fashring Assumptions'!$M$7*'Fashring Counterfactual'!F1826</f>
        <v>0</v>
      </c>
      <c r="K1826" s="58">
        <f>'Fashring Assumptions'!$M$5*'Fashring Assumptions'!$M$7*'Fashring Counterfactual'!E1826</f>
        <v>212.56742874687387</v>
      </c>
      <c r="L1826" s="58">
        <f t="shared" si="207"/>
        <v>212.56742874687387</v>
      </c>
    </row>
    <row r="1827" spans="1:12" x14ac:dyDescent="0.3">
      <c r="A1827" s="60">
        <v>44195</v>
      </c>
      <c r="B1827" s="15">
        <f t="shared" si="201"/>
        <v>2020</v>
      </c>
      <c r="C1827" s="15">
        <f t="shared" si="202"/>
        <v>12</v>
      </c>
      <c r="D1827" s="15">
        <f t="shared" si="203"/>
        <v>30</v>
      </c>
      <c r="E1827" s="64">
        <f t="shared" si="205"/>
        <v>2803.078859949982</v>
      </c>
      <c r="F1827" s="15">
        <f>IF(E1826&gt;'Fashring Assumptions'!$Q$13,0,'Fashring Assumptions'!$Q$12)</f>
        <v>0</v>
      </c>
      <c r="G1827" s="15">
        <v>598</v>
      </c>
      <c r="H1827" s="15">
        <f t="shared" si="206"/>
        <v>0</v>
      </c>
      <c r="I1827" s="15">
        <f t="shared" si="204"/>
        <v>0</v>
      </c>
      <c r="J1827" s="58">
        <f>'Fashring Assumptions'!$M$7*'Fashring Counterfactual'!F1827</f>
        <v>0</v>
      </c>
      <c r="K1827" s="58">
        <f>'Fashring Assumptions'!$M$5*'Fashring Assumptions'!$M$7*'Fashring Counterfactual'!E1827</f>
        <v>175.19242874687387</v>
      </c>
      <c r="L1827" s="58">
        <f t="shared" si="207"/>
        <v>175.19242874687387</v>
      </c>
    </row>
    <row r="1828" spans="1:12" x14ac:dyDescent="0.3">
      <c r="A1828" s="60">
        <v>44196</v>
      </c>
      <c r="B1828" s="15">
        <f t="shared" si="201"/>
        <v>2020</v>
      </c>
      <c r="C1828" s="15">
        <f t="shared" si="202"/>
        <v>12</v>
      </c>
      <c r="D1828" s="15">
        <f t="shared" si="203"/>
        <v>31</v>
      </c>
      <c r="E1828" s="64">
        <f t="shared" si="205"/>
        <v>2341.078859949982</v>
      </c>
      <c r="F1828" s="15">
        <f>IF(E1827&gt;'Fashring Assumptions'!$Q$13,0,'Fashring Assumptions'!$Q$12)</f>
        <v>0</v>
      </c>
      <c r="G1828" s="15">
        <v>462</v>
      </c>
      <c r="H1828" s="15">
        <f t="shared" si="206"/>
        <v>0</v>
      </c>
      <c r="I1828" s="15">
        <f t="shared" si="204"/>
        <v>0</v>
      </c>
      <c r="J1828" s="58">
        <f>'Fashring Assumptions'!$M$7*'Fashring Counterfactual'!F1828</f>
        <v>0</v>
      </c>
      <c r="K1828" s="58">
        <f>'Fashring Assumptions'!$M$5*'Fashring Assumptions'!$M$7*'Fashring Counterfactual'!E1828</f>
        <v>146.31742874687387</v>
      </c>
      <c r="L1828" s="58">
        <f t="shared" si="207"/>
        <v>146.31742874687387</v>
      </c>
    </row>
  </sheetData>
  <autoFilter ref="A1:G1828" xr:uid="{00000000-0009-0000-0000-000005000000}"/>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R1829"/>
  <sheetViews>
    <sheetView showGridLines="0" topLeftCell="D10" workbookViewId="0">
      <selection activeCell="R16" sqref="R16"/>
    </sheetView>
  </sheetViews>
  <sheetFormatPr defaultRowHeight="14.4" x14ac:dyDescent="0.3"/>
  <cols>
    <col min="1" max="1" width="10.5546875" bestFit="1" customWidth="1"/>
    <col min="2" max="2" width="6.88671875" bestFit="1" customWidth="1"/>
    <col min="3" max="3" width="9" bestFit="1" customWidth="1"/>
    <col min="4" max="4" width="13.88671875" bestFit="1" customWidth="1"/>
    <col min="5" max="5" width="11.21875" bestFit="1" customWidth="1"/>
    <col min="6" max="6" width="8" bestFit="1" customWidth="1"/>
    <col min="7" max="7" width="27.44140625" hidden="1" customWidth="1"/>
    <col min="8" max="8" width="17.88671875" hidden="1" customWidth="1"/>
    <col min="9" max="9" width="17.109375" bestFit="1" customWidth="1"/>
    <col min="10" max="10" width="17.6640625" customWidth="1"/>
    <col min="13" max="13" width="23.21875" bestFit="1" customWidth="1"/>
    <col min="14" max="14" width="15.77734375" customWidth="1"/>
    <col min="15" max="15" width="18.77734375" bestFit="1" customWidth="1"/>
    <col min="16" max="16" width="17.33203125" bestFit="1" customWidth="1"/>
    <col min="17" max="17" width="12.21875" bestFit="1" customWidth="1"/>
    <col min="18" max="18" width="5" bestFit="1" customWidth="1"/>
  </cols>
  <sheetData>
    <row r="1" spans="1:18" x14ac:dyDescent="0.3">
      <c r="A1" s="7" t="s">
        <v>0</v>
      </c>
      <c r="B1" s="7" t="s">
        <v>6</v>
      </c>
      <c r="C1" s="7" t="s">
        <v>4</v>
      </c>
      <c r="D1" s="7" t="s">
        <v>3</v>
      </c>
      <c r="E1" s="7" t="s">
        <v>5</v>
      </c>
      <c r="F1" s="7" t="s">
        <v>65</v>
      </c>
      <c r="G1" s="7" t="s">
        <v>14</v>
      </c>
      <c r="H1" s="7" t="s">
        <v>2</v>
      </c>
      <c r="I1" s="7" t="s">
        <v>12</v>
      </c>
      <c r="J1" s="2"/>
    </row>
    <row r="2" spans="1:18" x14ac:dyDescent="0.3">
      <c r="A2" s="60">
        <v>44196</v>
      </c>
      <c r="B2" s="15">
        <f t="shared" ref="B2" si="0">YEAR(A2)</f>
        <v>2020</v>
      </c>
      <c r="C2" s="15">
        <f t="shared" ref="C2" si="1">MONTH(A2)</f>
        <v>12</v>
      </c>
      <c r="D2" s="15">
        <f t="shared" ref="D2" si="2">WEEKDAY(A2)</f>
        <v>5</v>
      </c>
      <c r="E2" s="15">
        <f t="shared" ref="E2" si="3">IF(OR(D2=6,D2=7),1,0)</f>
        <v>0</v>
      </c>
      <c r="F2" s="15">
        <f>WEEKNUM(A2)</f>
        <v>53</v>
      </c>
      <c r="G2" s="15">
        <v>3908</v>
      </c>
      <c r="H2" s="15">
        <v>0</v>
      </c>
      <c r="I2" s="64">
        <f>100-2.17*D2^2.25+12.77*D2+EXP(-D2/0.032)+5*C2^0.75+10*E2+20*(B2-2016)</f>
        <v>194.96442657345509</v>
      </c>
    </row>
    <row r="3" spans="1:18" x14ac:dyDescent="0.3">
      <c r="A3" s="60">
        <v>44197</v>
      </c>
      <c r="B3" s="15">
        <f t="shared" ref="B3:B66" si="4">YEAR(A3)</f>
        <v>2021</v>
      </c>
      <c r="C3" s="15">
        <f t="shared" ref="C3:C66" si="5">MONTH(A3)</f>
        <v>1</v>
      </c>
      <c r="D3" s="15">
        <f t="shared" ref="D3:D66" si="6">WEEKDAY(A3)</f>
        <v>6</v>
      </c>
      <c r="E3" s="15">
        <f t="shared" ref="E3:E66" si="7">IF(OR(D3=6,D3=7),1,0)</f>
        <v>1</v>
      </c>
      <c r="F3" s="15">
        <f>WEEKNUM(A3)</f>
        <v>1</v>
      </c>
      <c r="G3" s="62">
        <f t="shared" ref="G3:G66" si="8">G2+H3-I3</f>
        <v>3738.6444073953253</v>
      </c>
      <c r="H3" s="15">
        <v>0</v>
      </c>
      <c r="I3" s="64">
        <f>100-2.17*D3^2.25+12.77*D3+EXP(-D3/0.032)+5*C3^0.75+10*E3+20*(B3-2016)</f>
        <v>169.35559260467483</v>
      </c>
    </row>
    <row r="4" spans="1:18" x14ac:dyDescent="0.3">
      <c r="A4" s="60">
        <v>44198</v>
      </c>
      <c r="B4" s="15">
        <f t="shared" si="4"/>
        <v>2021</v>
      </c>
      <c r="C4" s="15">
        <f t="shared" si="5"/>
        <v>1</v>
      </c>
      <c r="D4" s="15">
        <f t="shared" si="6"/>
        <v>7</v>
      </c>
      <c r="E4" s="15">
        <f t="shared" si="7"/>
        <v>1</v>
      </c>
      <c r="F4" s="15">
        <f t="shared" ref="F4:F67" si="9">WEEKNUM(A4)</f>
        <v>1</v>
      </c>
      <c r="G4" s="62">
        <f t="shared" si="8"/>
        <v>3607.2082932006506</v>
      </c>
      <c r="H4" s="15">
        <v>0</v>
      </c>
      <c r="I4" s="64">
        <f t="shared" ref="I4:I67" si="10">100-2.17*D4^2.25+12.77*D4+EXP(-D4/0.032)+5*C4^0.75+10*E4+20*(B4-2016)</f>
        <v>131.43611419467447</v>
      </c>
      <c r="J4" s="4"/>
      <c r="M4" s="78" t="s">
        <v>7</v>
      </c>
      <c r="N4" s="78"/>
      <c r="O4" s="78"/>
      <c r="Q4" s="78" t="s">
        <v>44</v>
      </c>
      <c r="R4" s="78"/>
    </row>
    <row r="5" spans="1:18" x14ac:dyDescent="0.3">
      <c r="A5" s="60">
        <v>44199</v>
      </c>
      <c r="B5" s="15">
        <f t="shared" si="4"/>
        <v>2021</v>
      </c>
      <c r="C5" s="15">
        <f t="shared" si="5"/>
        <v>1</v>
      </c>
      <c r="D5" s="15">
        <f t="shared" si="6"/>
        <v>1</v>
      </c>
      <c r="E5" s="15">
        <f t="shared" si="7"/>
        <v>0</v>
      </c>
      <c r="F5" s="15">
        <f t="shared" si="9"/>
        <v>2</v>
      </c>
      <c r="G5" s="15">
        <f t="shared" si="8"/>
        <v>3391.6082932006507</v>
      </c>
      <c r="H5" s="15">
        <v>0</v>
      </c>
      <c r="I5" s="64">
        <f t="shared" si="10"/>
        <v>215.60000000000002</v>
      </c>
      <c r="J5" s="4"/>
      <c r="M5" s="7" t="s">
        <v>11</v>
      </c>
      <c r="N5" s="14">
        <v>7</v>
      </c>
      <c r="O5" s="7" t="s">
        <v>9</v>
      </c>
      <c r="Q5" s="7" t="s">
        <v>20</v>
      </c>
      <c r="R5" s="11">
        <v>0.99</v>
      </c>
    </row>
    <row r="6" spans="1:18" x14ac:dyDescent="0.3">
      <c r="A6" s="60">
        <v>44200</v>
      </c>
      <c r="B6" s="15">
        <f t="shared" si="4"/>
        <v>2021</v>
      </c>
      <c r="C6" s="15">
        <f t="shared" si="5"/>
        <v>1</v>
      </c>
      <c r="D6" s="15">
        <f t="shared" si="6"/>
        <v>2</v>
      </c>
      <c r="E6" s="15">
        <f t="shared" si="7"/>
        <v>0</v>
      </c>
      <c r="F6" s="15">
        <f t="shared" si="9"/>
        <v>2</v>
      </c>
      <c r="G6" s="15">
        <f t="shared" si="8"/>
        <v>3171.3906109588743</v>
      </c>
      <c r="H6" s="15">
        <v>0</v>
      </c>
      <c r="I6" s="64">
        <f t="shared" si="10"/>
        <v>220.21768224177637</v>
      </c>
      <c r="J6" s="4"/>
      <c r="M6" s="7" t="s">
        <v>25</v>
      </c>
      <c r="N6" s="13">
        <v>0.05</v>
      </c>
      <c r="O6" s="7" t="s">
        <v>10</v>
      </c>
      <c r="Q6" s="7" t="s">
        <v>66</v>
      </c>
      <c r="R6" s="9">
        <f>NORMSINV(R5)</f>
        <v>2.3263478740408408</v>
      </c>
    </row>
    <row r="7" spans="1:18" x14ac:dyDescent="0.3">
      <c r="A7" s="60">
        <v>44201</v>
      </c>
      <c r="B7" s="15">
        <f t="shared" si="4"/>
        <v>2021</v>
      </c>
      <c r="C7" s="15">
        <f t="shared" si="5"/>
        <v>1</v>
      </c>
      <c r="D7" s="15">
        <f t="shared" si="6"/>
        <v>3</v>
      </c>
      <c r="E7" s="15">
        <f t="shared" si="7"/>
        <v>0</v>
      </c>
      <c r="F7" s="15">
        <f t="shared" si="9"/>
        <v>2</v>
      </c>
      <c r="G7" s="15">
        <f t="shared" si="8"/>
        <v>2953.7835364318366</v>
      </c>
      <c r="H7" s="15">
        <v>0</v>
      </c>
      <c r="I7" s="64">
        <f t="shared" si="10"/>
        <v>217.60707452703781</v>
      </c>
      <c r="J7" s="4"/>
      <c r="M7" s="7" t="s">
        <v>16</v>
      </c>
      <c r="N7" s="12">
        <v>4000</v>
      </c>
      <c r="O7" s="7" t="s">
        <v>43</v>
      </c>
    </row>
    <row r="8" spans="1:18" x14ac:dyDescent="0.3">
      <c r="A8" s="60">
        <v>44202</v>
      </c>
      <c r="B8" s="15">
        <f t="shared" si="4"/>
        <v>2021</v>
      </c>
      <c r="C8" s="15">
        <f t="shared" si="5"/>
        <v>1</v>
      </c>
      <c r="D8" s="15">
        <f t="shared" si="6"/>
        <v>4</v>
      </c>
      <c r="E8" s="15">
        <f t="shared" si="7"/>
        <v>0</v>
      </c>
      <c r="F8" s="15">
        <f t="shared" si="9"/>
        <v>2</v>
      </c>
      <c r="G8" s="15">
        <f t="shared" si="8"/>
        <v>2746.8050313174303</v>
      </c>
      <c r="H8" s="15">
        <v>0</v>
      </c>
      <c r="I8" s="64">
        <f t="shared" si="10"/>
        <v>206.97850511440615</v>
      </c>
      <c r="J8" s="4"/>
      <c r="M8" s="7" t="s">
        <v>26</v>
      </c>
      <c r="N8" s="12">
        <v>10</v>
      </c>
      <c r="O8" s="7" t="s">
        <v>8</v>
      </c>
      <c r="Q8" s="79" t="s">
        <v>80</v>
      </c>
      <c r="R8" s="80"/>
    </row>
    <row r="9" spans="1:18" x14ac:dyDescent="0.3">
      <c r="A9" s="60">
        <v>44203</v>
      </c>
      <c r="B9" s="15">
        <f t="shared" si="4"/>
        <v>2021</v>
      </c>
      <c r="C9" s="15">
        <f t="shared" si="5"/>
        <v>1</v>
      </c>
      <c r="D9" s="15">
        <f t="shared" si="6"/>
        <v>5</v>
      </c>
      <c r="E9" s="15">
        <f t="shared" si="7"/>
        <v>0</v>
      </c>
      <c r="F9" s="15">
        <f t="shared" si="9"/>
        <v>2</v>
      </c>
      <c r="G9" s="15">
        <f t="shared" si="8"/>
        <v>2559.0777026986816</v>
      </c>
      <c r="H9" s="15">
        <v>0</v>
      </c>
      <c r="I9" s="64">
        <f t="shared" si="10"/>
        <v>187.7273286187488</v>
      </c>
      <c r="J9" s="4"/>
      <c r="M9" s="7" t="s">
        <v>62</v>
      </c>
      <c r="N9" s="12">
        <v>60</v>
      </c>
      <c r="O9" s="7" t="s">
        <v>8</v>
      </c>
      <c r="Q9" s="69" t="s">
        <v>81</v>
      </c>
      <c r="R9" s="70"/>
    </row>
    <row r="10" spans="1:18" x14ac:dyDescent="0.3">
      <c r="A10" s="60">
        <v>44204</v>
      </c>
      <c r="B10" s="15">
        <f t="shared" si="4"/>
        <v>2021</v>
      </c>
      <c r="C10" s="15">
        <f t="shared" si="5"/>
        <v>1</v>
      </c>
      <c r="D10" s="15">
        <f t="shared" si="6"/>
        <v>6</v>
      </c>
      <c r="E10" s="15">
        <f t="shared" si="7"/>
        <v>1</v>
      </c>
      <c r="F10" s="15">
        <f t="shared" si="9"/>
        <v>2</v>
      </c>
      <c r="G10" s="15">
        <f t="shared" si="8"/>
        <v>2389.7221100940069</v>
      </c>
      <c r="H10" s="15">
        <v>0</v>
      </c>
      <c r="I10" s="64">
        <f t="shared" si="10"/>
        <v>169.35559260467483</v>
      </c>
      <c r="J10" s="4"/>
      <c r="Q10" s="71" t="s">
        <v>82</v>
      </c>
      <c r="R10" s="72"/>
    </row>
    <row r="11" spans="1:18" x14ac:dyDescent="0.3">
      <c r="A11" s="60">
        <v>44205</v>
      </c>
      <c r="B11" s="15">
        <f t="shared" si="4"/>
        <v>2021</v>
      </c>
      <c r="C11" s="15">
        <f t="shared" si="5"/>
        <v>1</v>
      </c>
      <c r="D11" s="15">
        <f t="shared" si="6"/>
        <v>7</v>
      </c>
      <c r="E11" s="15">
        <f t="shared" si="7"/>
        <v>1</v>
      </c>
      <c r="F11" s="15">
        <f t="shared" si="9"/>
        <v>2</v>
      </c>
      <c r="G11" s="15">
        <f t="shared" si="8"/>
        <v>2258.2859958993322</v>
      </c>
      <c r="H11" s="15">
        <v>0</v>
      </c>
      <c r="I11" s="64">
        <f t="shared" si="10"/>
        <v>131.43611419467447</v>
      </c>
      <c r="J11" s="4"/>
      <c r="Q11" s="48"/>
      <c r="R11" s="54"/>
    </row>
    <row r="12" spans="1:18" x14ac:dyDescent="0.3">
      <c r="A12" s="60">
        <v>44206</v>
      </c>
      <c r="B12" s="15">
        <f t="shared" si="4"/>
        <v>2021</v>
      </c>
      <c r="C12" s="15">
        <f t="shared" si="5"/>
        <v>1</v>
      </c>
      <c r="D12" s="15">
        <f t="shared" si="6"/>
        <v>1</v>
      </c>
      <c r="E12" s="15">
        <f t="shared" si="7"/>
        <v>0</v>
      </c>
      <c r="F12" s="15">
        <f t="shared" si="9"/>
        <v>3</v>
      </c>
      <c r="G12" s="15">
        <f t="shared" si="8"/>
        <v>2042.6859958993323</v>
      </c>
      <c r="H12" s="15">
        <v>0</v>
      </c>
      <c r="I12" s="64">
        <f t="shared" si="10"/>
        <v>215.60000000000002</v>
      </c>
      <c r="J12" s="4"/>
      <c r="M12" s="50" t="s">
        <v>78</v>
      </c>
      <c r="Q12" s="48"/>
      <c r="R12" s="49"/>
    </row>
    <row r="13" spans="1:18" x14ac:dyDescent="0.3">
      <c r="A13" s="60">
        <v>44207</v>
      </c>
      <c r="B13" s="15">
        <f t="shared" si="4"/>
        <v>2021</v>
      </c>
      <c r="C13" s="15">
        <f t="shared" si="5"/>
        <v>1</v>
      </c>
      <c r="D13" s="15">
        <f t="shared" si="6"/>
        <v>2</v>
      </c>
      <c r="E13" s="15">
        <f t="shared" si="7"/>
        <v>0</v>
      </c>
      <c r="F13" s="15">
        <f t="shared" si="9"/>
        <v>3</v>
      </c>
      <c r="G13" s="15">
        <f t="shared" si="8"/>
        <v>1822.4683136575559</v>
      </c>
      <c r="H13" s="15">
        <v>0</v>
      </c>
      <c r="I13" s="64">
        <f t="shared" si="10"/>
        <v>220.21768224177637</v>
      </c>
      <c r="J13" s="4"/>
    </row>
    <row r="14" spans="1:18" x14ac:dyDescent="0.3">
      <c r="A14" s="60">
        <v>44208</v>
      </c>
      <c r="B14" s="15">
        <f t="shared" si="4"/>
        <v>2021</v>
      </c>
      <c r="C14" s="15">
        <f t="shared" si="5"/>
        <v>1</v>
      </c>
      <c r="D14" s="15">
        <f t="shared" si="6"/>
        <v>3</v>
      </c>
      <c r="E14" s="15">
        <f t="shared" si="7"/>
        <v>0</v>
      </c>
      <c r="F14" s="15">
        <f t="shared" si="9"/>
        <v>3</v>
      </c>
      <c r="G14" s="15">
        <f t="shared" si="8"/>
        <v>1604.861239130518</v>
      </c>
      <c r="H14" s="15">
        <v>0</v>
      </c>
      <c r="I14" s="64">
        <f t="shared" si="10"/>
        <v>217.60707452703781</v>
      </c>
      <c r="J14" s="4"/>
    </row>
    <row r="15" spans="1:18" x14ac:dyDescent="0.3">
      <c r="A15" s="60">
        <v>44209</v>
      </c>
      <c r="B15" s="15">
        <f t="shared" si="4"/>
        <v>2021</v>
      </c>
      <c r="C15" s="15">
        <f t="shared" si="5"/>
        <v>1</v>
      </c>
      <c r="D15" s="15">
        <f t="shared" si="6"/>
        <v>4</v>
      </c>
      <c r="E15" s="15">
        <f t="shared" si="7"/>
        <v>0</v>
      </c>
      <c r="F15" s="15">
        <f t="shared" si="9"/>
        <v>3</v>
      </c>
      <c r="G15" s="15">
        <f t="shared" si="8"/>
        <v>1397.882734016112</v>
      </c>
      <c r="H15" s="15">
        <v>0</v>
      </c>
      <c r="I15" s="64">
        <f t="shared" si="10"/>
        <v>206.97850511440615</v>
      </c>
      <c r="J15" s="4"/>
    </row>
    <row r="16" spans="1:18" x14ac:dyDescent="0.3">
      <c r="A16" s="60">
        <v>44210</v>
      </c>
      <c r="B16" s="15">
        <f t="shared" si="4"/>
        <v>2021</v>
      </c>
      <c r="C16" s="15">
        <f t="shared" si="5"/>
        <v>1</v>
      </c>
      <c r="D16" s="15">
        <f t="shared" si="6"/>
        <v>5</v>
      </c>
      <c r="E16" s="15">
        <f t="shared" si="7"/>
        <v>0</v>
      </c>
      <c r="F16" s="15">
        <f t="shared" si="9"/>
        <v>3</v>
      </c>
      <c r="G16" s="15">
        <f t="shared" si="8"/>
        <v>1210.1554053973632</v>
      </c>
      <c r="H16" s="15">
        <v>0</v>
      </c>
      <c r="I16" s="64">
        <f t="shared" si="10"/>
        <v>187.7273286187488</v>
      </c>
      <c r="J16" s="4"/>
    </row>
    <row r="17" spans="1:18" x14ac:dyDescent="0.3">
      <c r="A17" s="60">
        <v>44211</v>
      </c>
      <c r="B17" s="15">
        <f t="shared" si="4"/>
        <v>2021</v>
      </c>
      <c r="C17" s="15">
        <f t="shared" si="5"/>
        <v>1</v>
      </c>
      <c r="D17" s="15">
        <f t="shared" si="6"/>
        <v>6</v>
      </c>
      <c r="E17" s="15">
        <f t="shared" si="7"/>
        <v>1</v>
      </c>
      <c r="F17" s="15">
        <f t="shared" si="9"/>
        <v>3</v>
      </c>
      <c r="G17" s="15">
        <f t="shared" si="8"/>
        <v>1040.7998127926885</v>
      </c>
      <c r="H17" s="15">
        <v>0</v>
      </c>
      <c r="I17" s="64">
        <f t="shared" si="10"/>
        <v>169.35559260467483</v>
      </c>
      <c r="J17" s="4"/>
      <c r="L17" s="78" t="s">
        <v>77</v>
      </c>
      <c r="M17" s="78"/>
      <c r="N17" s="78"/>
      <c r="O17" s="78"/>
      <c r="P17" s="78"/>
      <c r="Q17" s="78"/>
      <c r="R17" s="78"/>
    </row>
    <row r="18" spans="1:18" x14ac:dyDescent="0.3">
      <c r="A18" s="60">
        <v>44212</v>
      </c>
      <c r="B18" s="15">
        <f t="shared" si="4"/>
        <v>2021</v>
      </c>
      <c r="C18" s="15">
        <f t="shared" si="5"/>
        <v>1</v>
      </c>
      <c r="D18" s="15">
        <f t="shared" si="6"/>
        <v>7</v>
      </c>
      <c r="E18" s="15">
        <f t="shared" si="7"/>
        <v>1</v>
      </c>
      <c r="F18" s="15">
        <f t="shared" si="9"/>
        <v>3</v>
      </c>
      <c r="G18" s="15">
        <f t="shared" si="8"/>
        <v>909.36369859801403</v>
      </c>
      <c r="H18" s="15">
        <v>0</v>
      </c>
      <c r="I18" s="64">
        <f t="shared" si="10"/>
        <v>131.43611419467447</v>
      </c>
      <c r="J18" s="4"/>
      <c r="L18" s="7" t="s">
        <v>6</v>
      </c>
      <c r="M18" s="7" t="s">
        <v>63</v>
      </c>
      <c r="N18" s="7" t="s">
        <v>68</v>
      </c>
      <c r="O18" s="7" t="s">
        <v>64</v>
      </c>
      <c r="P18" s="7" t="s">
        <v>29</v>
      </c>
      <c r="Q18" s="7" t="s">
        <v>24</v>
      </c>
      <c r="R18" s="7" t="s">
        <v>21</v>
      </c>
    </row>
    <row r="19" spans="1:18" x14ac:dyDescent="0.3">
      <c r="A19" s="60">
        <v>44213</v>
      </c>
      <c r="B19" s="15">
        <f t="shared" si="4"/>
        <v>2021</v>
      </c>
      <c r="C19" s="15">
        <f t="shared" si="5"/>
        <v>1</v>
      </c>
      <c r="D19" s="15">
        <f t="shared" si="6"/>
        <v>1</v>
      </c>
      <c r="E19" s="15">
        <f t="shared" si="7"/>
        <v>0</v>
      </c>
      <c r="F19" s="15">
        <f t="shared" si="9"/>
        <v>4</v>
      </c>
      <c r="G19" s="15">
        <f t="shared" si="8"/>
        <v>693.763698598014</v>
      </c>
      <c r="H19" s="15">
        <v>0</v>
      </c>
      <c r="I19" s="64">
        <f t="shared" si="10"/>
        <v>215.60000000000002</v>
      </c>
      <c r="J19" s="4"/>
      <c r="L19" s="15">
        <v>2021</v>
      </c>
      <c r="M19" s="15">
        <v>1</v>
      </c>
      <c r="N19" s="15" t="str">
        <f>CONCATENATE(L19,M19)</f>
        <v>20211</v>
      </c>
      <c r="O19" s="63">
        <f>AVERAGEIFS($I$3:$I$732,$F$3:$F$732,"="&amp;M19,$B$3:$B$732,"="&amp;L19)</f>
        <v>150.39585339967465</v>
      </c>
      <c r="P19" s="63" cm="1">
        <f t="array" ref="P19">IFERROR(_xlfn.STDEV.S(IF(($F$3:$F$732=M19)*($B$3:$B$732=L19),$I$3:$I$732)),0)</f>
        <v>26.813120322768114</v>
      </c>
      <c r="Q19" s="68">
        <f t="shared" ref="Q19:Q50" si="11">SQRT((2*O19*$N$7)/($N$6*$N$8))</f>
        <v>1551.2361697674517</v>
      </c>
      <c r="R19" s="68">
        <f t="shared" ref="R19:R50" si="12">O19*$N$5+$R$6*P19*SQRT($N$5)</f>
        <v>1217.8040653014048</v>
      </c>
    </row>
    <row r="20" spans="1:18" x14ac:dyDescent="0.3">
      <c r="A20" s="60">
        <v>44214</v>
      </c>
      <c r="B20" s="15">
        <f t="shared" si="4"/>
        <v>2021</v>
      </c>
      <c r="C20" s="15">
        <f t="shared" si="5"/>
        <v>1</v>
      </c>
      <c r="D20" s="15">
        <f t="shared" si="6"/>
        <v>2</v>
      </c>
      <c r="E20" s="15">
        <f t="shared" si="7"/>
        <v>0</v>
      </c>
      <c r="F20" s="15">
        <f t="shared" si="9"/>
        <v>4</v>
      </c>
      <c r="G20" s="15">
        <f t="shared" si="8"/>
        <v>473.5460163562376</v>
      </c>
      <c r="H20" s="15">
        <v>0</v>
      </c>
      <c r="I20" s="64">
        <f t="shared" si="10"/>
        <v>220.21768224177637</v>
      </c>
      <c r="J20" s="4"/>
      <c r="L20" s="15">
        <v>2021</v>
      </c>
      <c r="M20" s="15">
        <v>2</v>
      </c>
      <c r="N20" s="15" t="str">
        <f t="shared" ref="N20:N83" si="13">CONCATENATE(L20,M20)</f>
        <v>20212</v>
      </c>
      <c r="O20" s="63">
        <f t="shared" ref="O20:O83" si="14">AVERAGEIFS($I$3:$I$732,$F$3:$F$732,"="&amp;M20,$B$3:$B$732,"="&amp;L20)</f>
        <v>192.70318532875982</v>
      </c>
      <c r="P20" s="63" cm="1">
        <f t="array" ref="P20">IFERROR(_xlfn.STDEV.S(IF(($F$3:$F$732=M20)*($B$3:$B$732=L20),$I$3:$I$732)),0)</f>
        <v>32.73332490496859</v>
      </c>
      <c r="Q20" s="68">
        <f t="shared" si="11"/>
        <v>1755.918837890908</v>
      </c>
      <c r="R20" s="68">
        <f t="shared" si="12"/>
        <v>1550.3938805871444</v>
      </c>
    </row>
    <row r="21" spans="1:18" x14ac:dyDescent="0.3">
      <c r="A21" s="60">
        <v>44215</v>
      </c>
      <c r="B21" s="15">
        <f t="shared" si="4"/>
        <v>2021</v>
      </c>
      <c r="C21" s="15">
        <f t="shared" si="5"/>
        <v>1</v>
      </c>
      <c r="D21" s="15">
        <f t="shared" si="6"/>
        <v>3</v>
      </c>
      <c r="E21" s="15">
        <f t="shared" si="7"/>
        <v>0</v>
      </c>
      <c r="F21" s="15">
        <f t="shared" si="9"/>
        <v>4</v>
      </c>
      <c r="G21" s="15">
        <f t="shared" si="8"/>
        <v>255.93894182919979</v>
      </c>
      <c r="H21" s="15">
        <v>0</v>
      </c>
      <c r="I21" s="64">
        <f t="shared" si="10"/>
        <v>217.60707452703781</v>
      </c>
      <c r="J21" s="4"/>
      <c r="L21" s="15">
        <v>2021</v>
      </c>
      <c r="M21" s="15">
        <v>3</v>
      </c>
      <c r="N21" s="15" t="str">
        <f t="shared" si="13"/>
        <v>20213</v>
      </c>
      <c r="O21" s="63">
        <f t="shared" si="14"/>
        <v>192.70318532875982</v>
      </c>
      <c r="P21" s="63" cm="1">
        <f t="array" ref="P21">IFERROR(_xlfn.STDEV.S(IF(($F$3:$F$732=M21)*($B$3:$B$732=L21),$I$3:$I$732)),0)</f>
        <v>32.73332490496859</v>
      </c>
      <c r="Q21" s="68">
        <f t="shared" si="11"/>
        <v>1755.918837890908</v>
      </c>
      <c r="R21" s="68">
        <f t="shared" si="12"/>
        <v>1550.3938805871444</v>
      </c>
    </row>
    <row r="22" spans="1:18" x14ac:dyDescent="0.3">
      <c r="A22" s="60">
        <v>44216</v>
      </c>
      <c r="B22" s="15">
        <f t="shared" si="4"/>
        <v>2021</v>
      </c>
      <c r="C22" s="15">
        <f t="shared" si="5"/>
        <v>1</v>
      </c>
      <c r="D22" s="15">
        <f t="shared" si="6"/>
        <v>4</v>
      </c>
      <c r="E22" s="15">
        <f t="shared" si="7"/>
        <v>0</v>
      </c>
      <c r="F22" s="15">
        <f t="shared" si="9"/>
        <v>4</v>
      </c>
      <c r="G22" s="15">
        <f t="shared" si="8"/>
        <v>48.960436714793644</v>
      </c>
      <c r="H22" s="15">
        <v>0</v>
      </c>
      <c r="I22" s="64">
        <f t="shared" si="10"/>
        <v>206.97850511440615</v>
      </c>
      <c r="J22" s="4"/>
      <c r="L22" s="15">
        <v>2021</v>
      </c>
      <c r="M22" s="15">
        <v>4</v>
      </c>
      <c r="N22" s="15" t="str">
        <f t="shared" si="13"/>
        <v>20214</v>
      </c>
      <c r="O22" s="63">
        <f t="shared" si="14"/>
        <v>192.70318532875982</v>
      </c>
      <c r="P22" s="63" cm="1">
        <f t="array" ref="P22">IFERROR(_xlfn.STDEV.S(IF(($F$3:$F$732=M22)*($B$3:$B$732=L22),$I$3:$I$732)),0)</f>
        <v>32.73332490496859</v>
      </c>
      <c r="Q22" s="68">
        <f t="shared" si="11"/>
        <v>1755.918837890908</v>
      </c>
      <c r="R22" s="68">
        <f t="shared" si="12"/>
        <v>1550.3938805871444</v>
      </c>
    </row>
    <row r="23" spans="1:18" x14ac:dyDescent="0.3">
      <c r="A23" s="60">
        <v>44217</v>
      </c>
      <c r="B23" s="15">
        <f t="shared" si="4"/>
        <v>2021</v>
      </c>
      <c r="C23" s="15">
        <f t="shared" si="5"/>
        <v>1</v>
      </c>
      <c r="D23" s="15">
        <f t="shared" si="6"/>
        <v>5</v>
      </c>
      <c r="E23" s="15">
        <f t="shared" si="7"/>
        <v>0</v>
      </c>
      <c r="F23" s="15">
        <f t="shared" si="9"/>
        <v>4</v>
      </c>
      <c r="G23" s="15">
        <f t="shared" si="8"/>
        <v>-138.76689190395516</v>
      </c>
      <c r="H23" s="15">
        <v>0</v>
      </c>
      <c r="I23" s="64">
        <f t="shared" si="10"/>
        <v>187.7273286187488</v>
      </c>
      <c r="J23" s="4"/>
      <c r="L23" s="15">
        <v>2021</v>
      </c>
      <c r="M23" s="15">
        <v>5</v>
      </c>
      <c r="N23" s="15" t="str">
        <f t="shared" si="13"/>
        <v>20215</v>
      </c>
      <c r="O23" s="63">
        <f t="shared" si="14"/>
        <v>192.70318532875982</v>
      </c>
      <c r="P23" s="63" cm="1">
        <f t="array" ref="P23">IFERROR(_xlfn.STDEV.S(IF(($F$3:$F$732=M23)*($B$3:$B$732=L23),$I$3:$I$732)),0)</f>
        <v>32.73332490496859</v>
      </c>
      <c r="Q23" s="68">
        <f t="shared" si="11"/>
        <v>1755.918837890908</v>
      </c>
      <c r="R23" s="68">
        <f t="shared" si="12"/>
        <v>1550.3938805871444</v>
      </c>
    </row>
    <row r="24" spans="1:18" x14ac:dyDescent="0.3">
      <c r="A24" s="60">
        <v>44218</v>
      </c>
      <c r="B24" s="15">
        <f t="shared" si="4"/>
        <v>2021</v>
      </c>
      <c r="C24" s="15">
        <f t="shared" si="5"/>
        <v>1</v>
      </c>
      <c r="D24" s="15">
        <f t="shared" si="6"/>
        <v>6</v>
      </c>
      <c r="E24" s="15">
        <f t="shared" si="7"/>
        <v>1</v>
      </c>
      <c r="F24" s="15">
        <f t="shared" si="9"/>
        <v>4</v>
      </c>
      <c r="G24" s="15">
        <f t="shared" si="8"/>
        <v>-308.12248450863001</v>
      </c>
      <c r="H24" s="15">
        <v>0</v>
      </c>
      <c r="I24" s="64">
        <f t="shared" si="10"/>
        <v>169.35559260467483</v>
      </c>
      <c r="J24" s="4"/>
      <c r="L24" s="15">
        <v>2021</v>
      </c>
      <c r="M24" s="15">
        <v>6</v>
      </c>
      <c r="N24" s="15" t="str">
        <f t="shared" si="13"/>
        <v>20216</v>
      </c>
      <c r="O24" s="63">
        <f t="shared" si="14"/>
        <v>195.62515460236304</v>
      </c>
      <c r="P24" s="63" cm="1">
        <f t="array" ref="P24">IFERROR(_xlfn.STDEV.S(IF(($F$3:$F$732=M24)*($B$3:$B$732=L24),$I$3:$I$732)),0)</f>
        <v>32.359118765480751</v>
      </c>
      <c r="Q24" s="68">
        <f t="shared" si="11"/>
        <v>1769.181300386653</v>
      </c>
      <c r="R24" s="68">
        <f t="shared" si="12"/>
        <v>1568.5444499378998</v>
      </c>
    </row>
    <row r="25" spans="1:18" x14ac:dyDescent="0.3">
      <c r="A25" s="60">
        <v>44219</v>
      </c>
      <c r="B25" s="15">
        <f t="shared" si="4"/>
        <v>2021</v>
      </c>
      <c r="C25" s="15">
        <f t="shared" si="5"/>
        <v>1</v>
      </c>
      <c r="D25" s="15">
        <f t="shared" si="6"/>
        <v>7</v>
      </c>
      <c r="E25" s="15">
        <f t="shared" si="7"/>
        <v>1</v>
      </c>
      <c r="F25" s="15">
        <f t="shared" si="9"/>
        <v>4</v>
      </c>
      <c r="G25" s="15">
        <f t="shared" si="8"/>
        <v>-439.55859870330448</v>
      </c>
      <c r="H25" s="15">
        <v>0</v>
      </c>
      <c r="I25" s="64">
        <f t="shared" si="10"/>
        <v>131.43611419467447</v>
      </c>
      <c r="J25" s="4"/>
      <c r="L25" s="15">
        <v>2021</v>
      </c>
      <c r="M25" s="15">
        <v>7</v>
      </c>
      <c r="N25" s="15" t="str">
        <f t="shared" si="13"/>
        <v>20217</v>
      </c>
      <c r="O25" s="63">
        <f t="shared" si="14"/>
        <v>196.11214948129691</v>
      </c>
      <c r="P25" s="63" cm="1">
        <f t="array" ref="P25">IFERROR(_xlfn.STDEV.S(IF(($F$3:$F$732=M25)*($B$3:$B$732=L25),$I$3:$I$732)),0)</f>
        <v>32.733324904968882</v>
      </c>
      <c r="Q25" s="68">
        <f t="shared" si="11"/>
        <v>1771.3820569546115</v>
      </c>
      <c r="R25" s="68">
        <f t="shared" si="12"/>
        <v>1574.256629654906</v>
      </c>
    </row>
    <row r="26" spans="1:18" x14ac:dyDescent="0.3">
      <c r="A26" s="60">
        <v>44220</v>
      </c>
      <c r="B26" s="15">
        <f t="shared" si="4"/>
        <v>2021</v>
      </c>
      <c r="C26" s="15">
        <f t="shared" si="5"/>
        <v>1</v>
      </c>
      <c r="D26" s="15">
        <f t="shared" si="6"/>
        <v>1</v>
      </c>
      <c r="E26" s="15">
        <f t="shared" si="7"/>
        <v>0</v>
      </c>
      <c r="F26" s="15">
        <f t="shared" si="9"/>
        <v>5</v>
      </c>
      <c r="G26" s="15">
        <f t="shared" si="8"/>
        <v>-655.15859870330451</v>
      </c>
      <c r="H26" s="15">
        <v>0</v>
      </c>
      <c r="I26" s="64">
        <f t="shared" si="10"/>
        <v>215.60000000000002</v>
      </c>
      <c r="J26" s="4"/>
      <c r="L26" s="15">
        <v>2021</v>
      </c>
      <c r="M26" s="15">
        <v>8</v>
      </c>
      <c r="N26" s="15" t="str">
        <f t="shared" si="13"/>
        <v>20218</v>
      </c>
      <c r="O26" s="63">
        <f t="shared" si="14"/>
        <v>196.11214948129691</v>
      </c>
      <c r="P26" s="63" cm="1">
        <f t="array" ref="P26">IFERROR(_xlfn.STDEV.S(IF(($F$3:$F$732=M26)*($B$3:$B$732=L26),$I$3:$I$732)),0)</f>
        <v>32.733324904968882</v>
      </c>
      <c r="Q26" s="68">
        <f t="shared" si="11"/>
        <v>1771.3820569546115</v>
      </c>
      <c r="R26" s="68">
        <f t="shared" si="12"/>
        <v>1574.256629654906</v>
      </c>
    </row>
    <row r="27" spans="1:18" x14ac:dyDescent="0.3">
      <c r="A27" s="60">
        <v>44221</v>
      </c>
      <c r="B27" s="15">
        <f t="shared" si="4"/>
        <v>2021</v>
      </c>
      <c r="C27" s="15">
        <f t="shared" si="5"/>
        <v>1</v>
      </c>
      <c r="D27" s="15">
        <f t="shared" si="6"/>
        <v>2</v>
      </c>
      <c r="E27" s="15">
        <f t="shared" si="7"/>
        <v>0</v>
      </c>
      <c r="F27" s="15">
        <f t="shared" si="9"/>
        <v>5</v>
      </c>
      <c r="G27" s="15">
        <f t="shared" si="8"/>
        <v>-875.37628094508091</v>
      </c>
      <c r="H27" s="15">
        <v>0</v>
      </c>
      <c r="I27" s="64">
        <f t="shared" si="10"/>
        <v>220.21768224177637</v>
      </c>
      <c r="J27" s="4"/>
      <c r="L27" s="15">
        <v>2021</v>
      </c>
      <c r="M27" s="15">
        <v>9</v>
      </c>
      <c r="N27" s="15" t="str">
        <f t="shared" si="13"/>
        <v>20219</v>
      </c>
      <c r="O27" s="63">
        <f t="shared" si="14"/>
        <v>196.11214948129691</v>
      </c>
      <c r="P27" s="63" cm="1">
        <f t="array" ref="P27">IFERROR(_xlfn.STDEV.S(IF(($F$3:$F$732=M27)*($B$3:$B$732=L27),$I$3:$I$732)),0)</f>
        <v>32.733324904968882</v>
      </c>
      <c r="Q27" s="68">
        <f t="shared" si="11"/>
        <v>1771.3820569546115</v>
      </c>
      <c r="R27" s="68">
        <f t="shared" si="12"/>
        <v>1574.256629654906</v>
      </c>
    </row>
    <row r="28" spans="1:18" x14ac:dyDescent="0.3">
      <c r="A28" s="60">
        <v>44222</v>
      </c>
      <c r="B28" s="15">
        <f t="shared" si="4"/>
        <v>2021</v>
      </c>
      <c r="C28" s="15">
        <f t="shared" si="5"/>
        <v>1</v>
      </c>
      <c r="D28" s="15">
        <f t="shared" si="6"/>
        <v>3</v>
      </c>
      <c r="E28" s="15">
        <f t="shared" si="7"/>
        <v>0</v>
      </c>
      <c r="F28" s="15">
        <f t="shared" si="9"/>
        <v>5</v>
      </c>
      <c r="G28" s="15">
        <f t="shared" si="8"/>
        <v>-1092.9833554721188</v>
      </c>
      <c r="H28" s="15">
        <v>0</v>
      </c>
      <c r="I28" s="64">
        <f t="shared" si="10"/>
        <v>217.60707452703781</v>
      </c>
      <c r="J28" s="4"/>
      <c r="L28" s="15">
        <v>2021</v>
      </c>
      <c r="M28" s="15">
        <v>10</v>
      </c>
      <c r="N28" s="15" t="str">
        <f t="shared" si="13"/>
        <v>202110</v>
      </c>
      <c r="O28" s="63">
        <f t="shared" si="14"/>
        <v>198.67378188035698</v>
      </c>
      <c r="P28" s="63" cm="1">
        <f t="array" ref="P28">IFERROR(_xlfn.STDEV.S(IF(($F$3:$F$732=M28)*($B$3:$B$732=L28),$I$3:$I$732)),0)</f>
        <v>32.402729972312095</v>
      </c>
      <c r="Q28" s="68">
        <f t="shared" si="11"/>
        <v>1782.9134892320803</v>
      </c>
      <c r="R28" s="68">
        <f t="shared" si="12"/>
        <v>1590.1532651552941</v>
      </c>
    </row>
    <row r="29" spans="1:18" x14ac:dyDescent="0.3">
      <c r="A29" s="60">
        <v>44223</v>
      </c>
      <c r="B29" s="15">
        <f t="shared" si="4"/>
        <v>2021</v>
      </c>
      <c r="C29" s="15">
        <f t="shared" si="5"/>
        <v>1</v>
      </c>
      <c r="D29" s="15">
        <f t="shared" si="6"/>
        <v>4</v>
      </c>
      <c r="E29" s="15">
        <f t="shared" si="7"/>
        <v>0</v>
      </c>
      <c r="F29" s="15">
        <f t="shared" si="9"/>
        <v>5</v>
      </c>
      <c r="G29" s="15">
        <f t="shared" si="8"/>
        <v>-1299.9618605865248</v>
      </c>
      <c r="H29" s="15">
        <v>0</v>
      </c>
      <c r="I29" s="64">
        <f t="shared" si="10"/>
        <v>206.97850511440615</v>
      </c>
      <c r="J29" s="4"/>
      <c r="L29" s="15">
        <v>2021</v>
      </c>
      <c r="M29" s="15">
        <v>11</v>
      </c>
      <c r="N29" s="15" t="str">
        <f t="shared" si="13"/>
        <v>202111</v>
      </c>
      <c r="O29" s="63">
        <f t="shared" si="14"/>
        <v>199.10072061353367</v>
      </c>
      <c r="P29" s="63" cm="1">
        <f t="array" ref="P29">IFERROR(_xlfn.STDEV.S(IF(($F$3:$F$732=M29)*($B$3:$B$732=L29),$I$3:$I$732)),0)</f>
        <v>32.73332490496874</v>
      </c>
      <c r="Q29" s="68">
        <f t="shared" si="11"/>
        <v>1784.8281513402176</v>
      </c>
      <c r="R29" s="68">
        <f t="shared" si="12"/>
        <v>1595.1766275805624</v>
      </c>
    </row>
    <row r="30" spans="1:18" x14ac:dyDescent="0.3">
      <c r="A30" s="60">
        <v>44224</v>
      </c>
      <c r="B30" s="15">
        <f t="shared" si="4"/>
        <v>2021</v>
      </c>
      <c r="C30" s="15">
        <f t="shared" si="5"/>
        <v>1</v>
      </c>
      <c r="D30" s="15">
        <f t="shared" si="6"/>
        <v>5</v>
      </c>
      <c r="E30" s="15">
        <f t="shared" si="7"/>
        <v>0</v>
      </c>
      <c r="F30" s="15">
        <f t="shared" si="9"/>
        <v>5</v>
      </c>
      <c r="G30" s="15">
        <f t="shared" si="8"/>
        <v>-1487.6891892052736</v>
      </c>
      <c r="H30" s="15">
        <v>0</v>
      </c>
      <c r="I30" s="64">
        <f t="shared" si="10"/>
        <v>187.7273286187488</v>
      </c>
      <c r="J30" s="4"/>
      <c r="L30" s="15">
        <v>2021</v>
      </c>
      <c r="M30" s="15">
        <v>12</v>
      </c>
      <c r="N30" s="15" t="str">
        <f t="shared" si="13"/>
        <v>202112</v>
      </c>
      <c r="O30" s="63">
        <f t="shared" si="14"/>
        <v>199.10072061353367</v>
      </c>
      <c r="P30" s="63" cm="1">
        <f t="array" ref="P30">IFERROR(_xlfn.STDEV.S(IF(($F$3:$F$732=M30)*($B$3:$B$732=L30),$I$3:$I$732)),0)</f>
        <v>32.73332490496874</v>
      </c>
      <c r="Q30" s="68">
        <f t="shared" si="11"/>
        <v>1784.8281513402176</v>
      </c>
      <c r="R30" s="68">
        <f t="shared" si="12"/>
        <v>1595.1766275805624</v>
      </c>
    </row>
    <row r="31" spans="1:18" x14ac:dyDescent="0.3">
      <c r="A31" s="60">
        <v>44225</v>
      </c>
      <c r="B31" s="15">
        <f t="shared" si="4"/>
        <v>2021</v>
      </c>
      <c r="C31" s="15">
        <f t="shared" si="5"/>
        <v>1</v>
      </c>
      <c r="D31" s="15">
        <f t="shared" si="6"/>
        <v>6</v>
      </c>
      <c r="E31" s="15">
        <f t="shared" si="7"/>
        <v>1</v>
      </c>
      <c r="F31" s="15">
        <f t="shared" si="9"/>
        <v>5</v>
      </c>
      <c r="G31" s="15">
        <f t="shared" si="8"/>
        <v>-1657.0447818099483</v>
      </c>
      <c r="H31" s="15">
        <v>0</v>
      </c>
      <c r="I31" s="64">
        <f t="shared" si="10"/>
        <v>169.35559260467483</v>
      </c>
      <c r="J31" s="4"/>
      <c r="L31" s="15">
        <v>2021</v>
      </c>
      <c r="M31" s="15">
        <v>13</v>
      </c>
      <c r="N31" s="15" t="str">
        <f t="shared" si="13"/>
        <v>202113</v>
      </c>
      <c r="O31" s="63">
        <f t="shared" si="14"/>
        <v>199.10072061353367</v>
      </c>
      <c r="P31" s="63" cm="1">
        <f t="array" ref="P31">IFERROR(_xlfn.STDEV.S(IF(($F$3:$F$732=M31)*($B$3:$B$732=L31),$I$3:$I$732)),0)</f>
        <v>32.73332490496874</v>
      </c>
      <c r="Q31" s="68">
        <f t="shared" si="11"/>
        <v>1784.8281513402176</v>
      </c>
      <c r="R31" s="68">
        <f t="shared" si="12"/>
        <v>1595.1766275805624</v>
      </c>
    </row>
    <row r="32" spans="1:18" x14ac:dyDescent="0.3">
      <c r="A32" s="60">
        <v>44226</v>
      </c>
      <c r="B32" s="15">
        <f t="shared" si="4"/>
        <v>2021</v>
      </c>
      <c r="C32" s="15">
        <f t="shared" si="5"/>
        <v>1</v>
      </c>
      <c r="D32" s="15">
        <f t="shared" si="6"/>
        <v>7</v>
      </c>
      <c r="E32" s="15">
        <f t="shared" si="7"/>
        <v>1</v>
      </c>
      <c r="F32" s="15">
        <f t="shared" si="9"/>
        <v>5</v>
      </c>
      <c r="G32" s="15">
        <f t="shared" si="8"/>
        <v>-1788.4808960046228</v>
      </c>
      <c r="H32" s="15">
        <v>0</v>
      </c>
      <c r="I32" s="64">
        <f t="shared" si="10"/>
        <v>131.43611419467447</v>
      </c>
      <c r="J32" s="4"/>
      <c r="L32" s="15">
        <v>2021</v>
      </c>
      <c r="M32" s="15">
        <v>14</v>
      </c>
      <c r="N32" s="15" t="str">
        <f t="shared" si="13"/>
        <v>202114</v>
      </c>
      <c r="O32" s="63">
        <f t="shared" si="14"/>
        <v>200.27697790165817</v>
      </c>
      <c r="P32" s="63" cm="1">
        <f t="array" ref="P32">IFERROR(_xlfn.STDEV.S(IF(($F$3:$F$732=M32)*($B$3:$B$732=L32),$I$3:$I$732)),0)</f>
        <v>31.490624092403966</v>
      </c>
      <c r="Q32" s="68">
        <f t="shared" si="11"/>
        <v>1790.0926362695677</v>
      </c>
      <c r="R32" s="68">
        <f t="shared" si="12"/>
        <v>1595.7616822209238</v>
      </c>
    </row>
    <row r="33" spans="1:18" x14ac:dyDescent="0.3">
      <c r="A33" s="60">
        <v>44227</v>
      </c>
      <c r="B33" s="15">
        <f t="shared" si="4"/>
        <v>2021</v>
      </c>
      <c r="C33" s="15">
        <f t="shared" si="5"/>
        <v>1</v>
      </c>
      <c r="D33" s="15">
        <f t="shared" si="6"/>
        <v>1</v>
      </c>
      <c r="E33" s="15">
        <f t="shared" si="7"/>
        <v>0</v>
      </c>
      <c r="F33" s="15">
        <f t="shared" si="9"/>
        <v>6</v>
      </c>
      <c r="G33" s="15">
        <f t="shared" si="8"/>
        <v>-2004.0808960046229</v>
      </c>
      <c r="H33" s="15">
        <v>0</v>
      </c>
      <c r="I33" s="64">
        <f t="shared" si="10"/>
        <v>215.60000000000002</v>
      </c>
      <c r="J33" s="4"/>
      <c r="L33" s="15">
        <v>2021</v>
      </c>
      <c r="M33" s="15">
        <v>15</v>
      </c>
      <c r="N33" s="15" t="str">
        <f t="shared" si="13"/>
        <v>202115</v>
      </c>
      <c r="O33" s="63">
        <f t="shared" si="14"/>
        <v>201.84532095249077</v>
      </c>
      <c r="P33" s="63" cm="1">
        <f t="array" ref="P33">IFERROR(_xlfn.STDEV.S(IF(($F$3:$F$732=M33)*($B$3:$B$732=L33),$I$3:$I$732)),0)</f>
        <v>32.733324904968292</v>
      </c>
      <c r="Q33" s="68">
        <f t="shared" si="11"/>
        <v>1797.0879597949156</v>
      </c>
      <c r="R33" s="68">
        <f t="shared" si="12"/>
        <v>1614.3888299532593</v>
      </c>
    </row>
    <row r="34" spans="1:18" x14ac:dyDescent="0.3">
      <c r="A34" s="60">
        <v>44228</v>
      </c>
      <c r="B34" s="15">
        <f t="shared" si="4"/>
        <v>2021</v>
      </c>
      <c r="C34" s="15">
        <f t="shared" si="5"/>
        <v>2</v>
      </c>
      <c r="D34" s="15">
        <f t="shared" si="6"/>
        <v>2</v>
      </c>
      <c r="E34" s="15">
        <f t="shared" si="7"/>
        <v>0</v>
      </c>
      <c r="F34" s="15">
        <f t="shared" si="9"/>
        <v>6</v>
      </c>
      <c r="G34" s="15">
        <f t="shared" si="8"/>
        <v>-2227.7075423989363</v>
      </c>
      <c r="H34" s="15">
        <v>0</v>
      </c>
      <c r="I34" s="64">
        <f t="shared" si="10"/>
        <v>223.62664639431352</v>
      </c>
      <c r="J34" s="4"/>
      <c r="L34" s="15">
        <v>2021</v>
      </c>
      <c r="M34" s="15">
        <v>16</v>
      </c>
      <c r="N34" s="15" t="str">
        <f t="shared" si="13"/>
        <v>202116</v>
      </c>
      <c r="O34" s="63">
        <f t="shared" si="14"/>
        <v>201.84532095249077</v>
      </c>
      <c r="P34" s="63" cm="1">
        <f t="array" ref="P34">IFERROR(_xlfn.STDEV.S(IF(($F$3:$F$732=M34)*($B$3:$B$732=L34),$I$3:$I$732)),0)</f>
        <v>32.733324904968292</v>
      </c>
      <c r="Q34" s="68">
        <f t="shared" si="11"/>
        <v>1797.0879597949156</v>
      </c>
      <c r="R34" s="68">
        <f t="shared" si="12"/>
        <v>1614.3888299532593</v>
      </c>
    </row>
    <row r="35" spans="1:18" x14ac:dyDescent="0.3">
      <c r="A35" s="60">
        <v>44229</v>
      </c>
      <c r="B35" s="15">
        <f t="shared" si="4"/>
        <v>2021</v>
      </c>
      <c r="C35" s="15">
        <f t="shared" si="5"/>
        <v>2</v>
      </c>
      <c r="D35" s="15">
        <f t="shared" si="6"/>
        <v>3</v>
      </c>
      <c r="E35" s="15">
        <f t="shared" si="7"/>
        <v>0</v>
      </c>
      <c r="F35" s="15">
        <f t="shared" si="9"/>
        <v>6</v>
      </c>
      <c r="G35" s="15">
        <f t="shared" si="8"/>
        <v>-2448.7235810785114</v>
      </c>
      <c r="H35" s="15">
        <v>0</v>
      </c>
      <c r="I35" s="64">
        <f t="shared" si="10"/>
        <v>221.01603867957496</v>
      </c>
      <c r="J35" s="4"/>
      <c r="L35" s="15">
        <v>2021</v>
      </c>
      <c r="M35" s="15">
        <v>17</v>
      </c>
      <c r="N35" s="15" t="str">
        <f t="shared" si="13"/>
        <v>202117</v>
      </c>
      <c r="O35" s="63">
        <f t="shared" si="14"/>
        <v>201.84532095249077</v>
      </c>
      <c r="P35" s="63" cm="1">
        <f t="array" ref="P35">IFERROR(_xlfn.STDEV.S(IF(($F$3:$F$732=M35)*($B$3:$B$732=L35),$I$3:$I$732)),0)</f>
        <v>32.733324904968292</v>
      </c>
      <c r="Q35" s="68">
        <f t="shared" si="11"/>
        <v>1797.0879597949156</v>
      </c>
      <c r="R35" s="68">
        <f t="shared" si="12"/>
        <v>1614.3888299532593</v>
      </c>
    </row>
    <row r="36" spans="1:18" x14ac:dyDescent="0.3">
      <c r="A36" s="60">
        <v>44230</v>
      </c>
      <c r="B36" s="15">
        <f t="shared" si="4"/>
        <v>2021</v>
      </c>
      <c r="C36" s="15">
        <f t="shared" si="5"/>
        <v>2</v>
      </c>
      <c r="D36" s="15">
        <f t="shared" si="6"/>
        <v>4</v>
      </c>
      <c r="E36" s="15">
        <f t="shared" si="7"/>
        <v>0</v>
      </c>
      <c r="F36" s="15">
        <f t="shared" si="9"/>
        <v>6</v>
      </c>
      <c r="G36" s="15">
        <f t="shared" si="8"/>
        <v>-2659.1110503454547</v>
      </c>
      <c r="H36" s="15">
        <v>0</v>
      </c>
      <c r="I36" s="64">
        <f t="shared" si="10"/>
        <v>210.3874692669433</v>
      </c>
      <c r="J36" s="4"/>
      <c r="L36" s="15">
        <v>2021</v>
      </c>
      <c r="M36" s="15">
        <v>18</v>
      </c>
      <c r="N36" s="15" t="str">
        <f t="shared" si="13"/>
        <v>202118</v>
      </c>
      <c r="O36" s="63">
        <f t="shared" si="14"/>
        <v>202.21337409544498</v>
      </c>
      <c r="P36" s="63" cm="1">
        <f t="array" ref="P36">IFERROR(_xlfn.STDEV.S(IF(($F$3:$F$732=M36)*($B$3:$B$732=L36),$I$3:$I$732)),0)</f>
        <v>31.934357865294018</v>
      </c>
      <c r="Q36" s="68">
        <f t="shared" si="11"/>
        <v>1798.7256559929087</v>
      </c>
      <c r="R36" s="68">
        <f t="shared" si="12"/>
        <v>1612.047609410447</v>
      </c>
    </row>
    <row r="37" spans="1:18" x14ac:dyDescent="0.3">
      <c r="A37" s="60">
        <v>44231</v>
      </c>
      <c r="B37" s="15">
        <f t="shared" si="4"/>
        <v>2021</v>
      </c>
      <c r="C37" s="15">
        <f t="shared" si="5"/>
        <v>2</v>
      </c>
      <c r="D37" s="15">
        <f t="shared" si="6"/>
        <v>5</v>
      </c>
      <c r="E37" s="15">
        <f t="shared" si="7"/>
        <v>0</v>
      </c>
      <c r="F37" s="15">
        <f t="shared" si="9"/>
        <v>6</v>
      </c>
      <c r="G37" s="15">
        <f t="shared" si="8"/>
        <v>-2850.2473431167405</v>
      </c>
      <c r="H37" s="15">
        <v>0</v>
      </c>
      <c r="I37" s="64">
        <f t="shared" si="10"/>
        <v>191.13629277128595</v>
      </c>
      <c r="J37" s="4"/>
      <c r="L37" s="15">
        <v>2021</v>
      </c>
      <c r="M37" s="15">
        <v>19</v>
      </c>
      <c r="N37" s="15" t="str">
        <f t="shared" si="13"/>
        <v>202119</v>
      </c>
      <c r="O37" s="63">
        <f t="shared" si="14"/>
        <v>204.42169295317032</v>
      </c>
      <c r="P37" s="63" cm="1">
        <f t="array" ref="P37">IFERROR(_xlfn.STDEV.S(IF(($F$3:$F$732=M37)*($B$3:$B$732=L37),$I$3:$I$732)),0)</f>
        <v>32.73332490496874</v>
      </c>
      <c r="Q37" s="68">
        <f t="shared" si="11"/>
        <v>1808.5206903020837</v>
      </c>
      <c r="R37" s="68">
        <f t="shared" si="12"/>
        <v>1632.4234339580189</v>
      </c>
    </row>
    <row r="38" spans="1:18" x14ac:dyDescent="0.3">
      <c r="A38" s="60">
        <v>44232</v>
      </c>
      <c r="B38" s="15">
        <f t="shared" si="4"/>
        <v>2021</v>
      </c>
      <c r="C38" s="15">
        <f t="shared" si="5"/>
        <v>2</v>
      </c>
      <c r="D38" s="15">
        <f t="shared" si="6"/>
        <v>6</v>
      </c>
      <c r="E38" s="15">
        <f t="shared" si="7"/>
        <v>1</v>
      </c>
      <c r="F38" s="15">
        <f t="shared" si="9"/>
        <v>6</v>
      </c>
      <c r="G38" s="15">
        <f t="shared" si="8"/>
        <v>-3023.0118998739526</v>
      </c>
      <c r="H38" s="15">
        <v>0</v>
      </c>
      <c r="I38" s="64">
        <f t="shared" si="10"/>
        <v>172.76455675721198</v>
      </c>
      <c r="J38" s="4"/>
      <c r="L38" s="15">
        <v>2021</v>
      </c>
      <c r="M38" s="15">
        <v>20</v>
      </c>
      <c r="N38" s="15" t="str">
        <f t="shared" si="13"/>
        <v>202120</v>
      </c>
      <c r="O38" s="63">
        <f t="shared" si="14"/>
        <v>204.42169295317032</v>
      </c>
      <c r="P38" s="63" cm="1">
        <f t="array" ref="P38">IFERROR(_xlfn.STDEV.S(IF(($F$3:$F$732=M38)*($B$3:$B$732=L38),$I$3:$I$732)),0)</f>
        <v>32.73332490496874</v>
      </c>
      <c r="Q38" s="68">
        <f t="shared" si="11"/>
        <v>1808.5206903020837</v>
      </c>
      <c r="R38" s="68">
        <f t="shared" si="12"/>
        <v>1632.4234339580189</v>
      </c>
    </row>
    <row r="39" spans="1:18" x14ac:dyDescent="0.3">
      <c r="A39" s="60">
        <v>44233</v>
      </c>
      <c r="B39" s="15">
        <f t="shared" si="4"/>
        <v>2021</v>
      </c>
      <c r="C39" s="15">
        <f t="shared" si="5"/>
        <v>2</v>
      </c>
      <c r="D39" s="15">
        <f t="shared" si="6"/>
        <v>7</v>
      </c>
      <c r="E39" s="15">
        <f t="shared" si="7"/>
        <v>1</v>
      </c>
      <c r="F39" s="15">
        <f t="shared" si="9"/>
        <v>6</v>
      </c>
      <c r="G39" s="15">
        <f t="shared" si="8"/>
        <v>-3157.8569782211644</v>
      </c>
      <c r="H39" s="15">
        <v>0</v>
      </c>
      <c r="I39" s="64">
        <f t="shared" si="10"/>
        <v>134.8450783472116</v>
      </c>
      <c r="J39" s="4"/>
      <c r="L39" s="15">
        <v>2021</v>
      </c>
      <c r="M39" s="15">
        <v>21</v>
      </c>
      <c r="N39" s="15" t="str">
        <f t="shared" si="13"/>
        <v>202121</v>
      </c>
      <c r="O39" s="63">
        <f t="shared" si="14"/>
        <v>204.42169295317032</v>
      </c>
      <c r="P39" s="63" cm="1">
        <f t="array" ref="P39">IFERROR(_xlfn.STDEV.S(IF(($F$3:$F$732=M39)*($B$3:$B$732=L39),$I$3:$I$732)),0)</f>
        <v>32.73332490496874</v>
      </c>
      <c r="Q39" s="68">
        <f t="shared" si="11"/>
        <v>1808.5206903020837</v>
      </c>
      <c r="R39" s="68">
        <f t="shared" si="12"/>
        <v>1632.4234339580189</v>
      </c>
    </row>
    <row r="40" spans="1:18" x14ac:dyDescent="0.3">
      <c r="A40" s="60">
        <v>44234</v>
      </c>
      <c r="B40" s="15">
        <f t="shared" si="4"/>
        <v>2021</v>
      </c>
      <c r="C40" s="15">
        <f t="shared" si="5"/>
        <v>2</v>
      </c>
      <c r="D40" s="15">
        <f t="shared" si="6"/>
        <v>1</v>
      </c>
      <c r="E40" s="15">
        <f t="shared" si="7"/>
        <v>0</v>
      </c>
      <c r="F40" s="15">
        <f t="shared" si="9"/>
        <v>7</v>
      </c>
      <c r="G40" s="15">
        <f t="shared" si="8"/>
        <v>-3376.8659423737017</v>
      </c>
      <c r="H40" s="15">
        <v>0</v>
      </c>
      <c r="I40" s="64">
        <f t="shared" si="10"/>
        <v>219.00896415253717</v>
      </c>
      <c r="J40" s="4"/>
      <c r="L40" s="15">
        <v>2021</v>
      </c>
      <c r="M40" s="15">
        <v>22</v>
      </c>
      <c r="N40" s="15" t="str">
        <f t="shared" si="13"/>
        <v>202122</v>
      </c>
      <c r="O40" s="63">
        <f t="shared" si="14"/>
        <v>204.42169295317032</v>
      </c>
      <c r="P40" s="63" cm="1">
        <f t="array" ref="P40">IFERROR(_xlfn.STDEV.S(IF(($F$3:$F$732=M40)*($B$3:$B$732=L40),$I$3:$I$732)),0)</f>
        <v>32.73332490496874</v>
      </c>
      <c r="Q40" s="68">
        <f t="shared" si="11"/>
        <v>1808.5206903020837</v>
      </c>
      <c r="R40" s="68">
        <f t="shared" si="12"/>
        <v>1632.4234339580189</v>
      </c>
    </row>
    <row r="41" spans="1:18" x14ac:dyDescent="0.3">
      <c r="A41" s="60">
        <v>44235</v>
      </c>
      <c r="B41" s="15">
        <f t="shared" si="4"/>
        <v>2021</v>
      </c>
      <c r="C41" s="15">
        <f t="shared" si="5"/>
        <v>2</v>
      </c>
      <c r="D41" s="15">
        <f t="shared" si="6"/>
        <v>2</v>
      </c>
      <c r="E41" s="15">
        <f t="shared" si="7"/>
        <v>0</v>
      </c>
      <c r="F41" s="15">
        <f t="shared" si="9"/>
        <v>7</v>
      </c>
      <c r="G41" s="15">
        <f t="shared" si="8"/>
        <v>-3600.4925887680151</v>
      </c>
      <c r="H41" s="15">
        <v>0</v>
      </c>
      <c r="I41" s="64">
        <f t="shared" si="10"/>
        <v>223.62664639431352</v>
      </c>
      <c r="J41" s="4"/>
      <c r="L41" s="15">
        <v>2021</v>
      </c>
      <c r="M41" s="15">
        <v>23</v>
      </c>
      <c r="N41" s="15" t="str">
        <f t="shared" si="13"/>
        <v>202123</v>
      </c>
      <c r="O41" s="63">
        <f t="shared" si="14"/>
        <v>206.17153974101149</v>
      </c>
      <c r="P41" s="63" cm="1">
        <f t="array" ref="P41">IFERROR(_xlfn.STDEV.S(IF(($F$3:$F$732=M41)*($B$3:$B$732=L41),$I$3:$I$732)),0)</f>
        <v>32.12061397810254</v>
      </c>
      <c r="Q41" s="68">
        <f t="shared" si="11"/>
        <v>1816.244651982817</v>
      </c>
      <c r="R41" s="68">
        <f t="shared" si="12"/>
        <v>1640.9011637442732</v>
      </c>
    </row>
    <row r="42" spans="1:18" x14ac:dyDescent="0.3">
      <c r="A42" s="60">
        <v>44236</v>
      </c>
      <c r="B42" s="15">
        <f t="shared" si="4"/>
        <v>2021</v>
      </c>
      <c r="C42" s="15">
        <f t="shared" si="5"/>
        <v>2</v>
      </c>
      <c r="D42" s="15">
        <f t="shared" si="6"/>
        <v>3</v>
      </c>
      <c r="E42" s="15">
        <f t="shared" si="7"/>
        <v>0</v>
      </c>
      <c r="F42" s="15">
        <f t="shared" si="9"/>
        <v>7</v>
      </c>
      <c r="G42" s="15">
        <f t="shared" si="8"/>
        <v>-3821.5086274475902</v>
      </c>
      <c r="H42" s="15">
        <v>0</v>
      </c>
      <c r="I42" s="64">
        <f t="shared" si="10"/>
        <v>221.01603867957496</v>
      </c>
      <c r="J42" s="4"/>
      <c r="L42" s="15">
        <v>2021</v>
      </c>
      <c r="M42" s="15">
        <v>24</v>
      </c>
      <c r="N42" s="15" t="str">
        <f t="shared" si="13"/>
        <v>202124</v>
      </c>
      <c r="O42" s="63">
        <f t="shared" si="14"/>
        <v>206.87147845614797</v>
      </c>
      <c r="P42" s="63" cm="1">
        <f t="array" ref="P42">IFERROR(_xlfn.STDEV.S(IF(($F$3:$F$732=M42)*($B$3:$B$732=L42),$I$3:$I$732)),0)</f>
        <v>32.73332490496874</v>
      </c>
      <c r="Q42" s="68">
        <f t="shared" si="11"/>
        <v>1819.3250548756721</v>
      </c>
      <c r="R42" s="68">
        <f t="shared" si="12"/>
        <v>1649.5719324788624</v>
      </c>
    </row>
    <row r="43" spans="1:18" x14ac:dyDescent="0.3">
      <c r="A43" s="60">
        <v>44237</v>
      </c>
      <c r="B43" s="15">
        <f t="shared" si="4"/>
        <v>2021</v>
      </c>
      <c r="C43" s="15">
        <f t="shared" si="5"/>
        <v>2</v>
      </c>
      <c r="D43" s="15">
        <f t="shared" si="6"/>
        <v>4</v>
      </c>
      <c r="E43" s="15">
        <f t="shared" si="7"/>
        <v>0</v>
      </c>
      <c r="F43" s="15">
        <f t="shared" si="9"/>
        <v>7</v>
      </c>
      <c r="G43" s="15">
        <f t="shared" si="8"/>
        <v>-4031.8960967145335</v>
      </c>
      <c r="H43" s="15">
        <v>0</v>
      </c>
      <c r="I43" s="64">
        <f t="shared" si="10"/>
        <v>210.3874692669433</v>
      </c>
      <c r="J43" s="4"/>
      <c r="L43" s="15">
        <v>2021</v>
      </c>
      <c r="M43" s="15">
        <v>25</v>
      </c>
      <c r="N43" s="15" t="str">
        <f t="shared" si="13"/>
        <v>202125</v>
      </c>
      <c r="O43" s="63">
        <f t="shared" si="14"/>
        <v>206.87147845614797</v>
      </c>
      <c r="P43" s="63" cm="1">
        <f t="array" ref="P43">IFERROR(_xlfn.STDEV.S(IF(($F$3:$F$732=M43)*($B$3:$B$732=L43),$I$3:$I$732)),0)</f>
        <v>32.73332490496874</v>
      </c>
      <c r="Q43" s="68">
        <f t="shared" si="11"/>
        <v>1819.3250548756721</v>
      </c>
      <c r="R43" s="68">
        <f t="shared" si="12"/>
        <v>1649.5719324788624</v>
      </c>
    </row>
    <row r="44" spans="1:18" x14ac:dyDescent="0.3">
      <c r="A44" s="60">
        <v>44238</v>
      </c>
      <c r="B44" s="15">
        <f t="shared" si="4"/>
        <v>2021</v>
      </c>
      <c r="C44" s="15">
        <f t="shared" si="5"/>
        <v>2</v>
      </c>
      <c r="D44" s="15">
        <f t="shared" si="6"/>
        <v>5</v>
      </c>
      <c r="E44" s="15">
        <f t="shared" si="7"/>
        <v>0</v>
      </c>
      <c r="F44" s="15">
        <f t="shared" si="9"/>
        <v>7</v>
      </c>
      <c r="G44" s="15">
        <f t="shared" si="8"/>
        <v>-4223.0323894858193</v>
      </c>
      <c r="H44" s="15">
        <v>0</v>
      </c>
      <c r="I44" s="64">
        <f t="shared" si="10"/>
        <v>191.13629277128595</v>
      </c>
      <c r="J44" s="4"/>
      <c r="L44" s="15">
        <v>2021</v>
      </c>
      <c r="M44" s="15">
        <v>26</v>
      </c>
      <c r="N44" s="15" t="str">
        <f t="shared" si="13"/>
        <v>202126</v>
      </c>
      <c r="O44" s="63">
        <f t="shared" si="14"/>
        <v>206.87147845614797</v>
      </c>
      <c r="P44" s="63" cm="1">
        <f t="array" ref="P44">IFERROR(_xlfn.STDEV.S(IF(($F$3:$F$732=M44)*($B$3:$B$732=L44),$I$3:$I$732)),0)</f>
        <v>32.73332490496874</v>
      </c>
      <c r="Q44" s="68">
        <f t="shared" si="11"/>
        <v>1819.3250548756721</v>
      </c>
      <c r="R44" s="68">
        <f t="shared" si="12"/>
        <v>1649.5719324788624</v>
      </c>
    </row>
    <row r="45" spans="1:18" x14ac:dyDescent="0.3">
      <c r="A45" s="60">
        <v>44239</v>
      </c>
      <c r="B45" s="15">
        <f t="shared" si="4"/>
        <v>2021</v>
      </c>
      <c r="C45" s="15">
        <f t="shared" si="5"/>
        <v>2</v>
      </c>
      <c r="D45" s="15">
        <f t="shared" si="6"/>
        <v>6</v>
      </c>
      <c r="E45" s="15">
        <f t="shared" si="7"/>
        <v>1</v>
      </c>
      <c r="F45" s="15">
        <f t="shared" si="9"/>
        <v>7</v>
      </c>
      <c r="G45" s="15">
        <f t="shared" si="8"/>
        <v>-4395.796946243031</v>
      </c>
      <c r="H45" s="15">
        <v>0</v>
      </c>
      <c r="I45" s="64">
        <f t="shared" si="10"/>
        <v>172.76455675721198</v>
      </c>
      <c r="J45" s="4"/>
      <c r="L45" s="15">
        <v>2021</v>
      </c>
      <c r="M45" s="15">
        <v>27</v>
      </c>
      <c r="N45" s="15" t="str">
        <f t="shared" si="13"/>
        <v>202127</v>
      </c>
      <c r="O45" s="63">
        <f t="shared" si="14"/>
        <v>207.8783179815363</v>
      </c>
      <c r="P45" s="63" cm="1">
        <f t="array" ref="P45">IFERROR(_xlfn.STDEV.S(IF(($F$3:$F$732=M45)*($B$3:$B$732=L45),$I$3:$I$732)),0)</f>
        <v>31.668428468831248</v>
      </c>
      <c r="Q45" s="68">
        <f t="shared" si="11"/>
        <v>1823.7469911433934</v>
      </c>
      <c r="R45" s="68">
        <f t="shared" si="12"/>
        <v>1650.0654376820385</v>
      </c>
    </row>
    <row r="46" spans="1:18" x14ac:dyDescent="0.3">
      <c r="A46" s="60">
        <v>44240</v>
      </c>
      <c r="B46" s="15">
        <f t="shared" si="4"/>
        <v>2021</v>
      </c>
      <c r="C46" s="15">
        <f t="shared" si="5"/>
        <v>2</v>
      </c>
      <c r="D46" s="15">
        <f t="shared" si="6"/>
        <v>7</v>
      </c>
      <c r="E46" s="15">
        <f t="shared" si="7"/>
        <v>1</v>
      </c>
      <c r="F46" s="15">
        <f t="shared" si="9"/>
        <v>7</v>
      </c>
      <c r="G46" s="15">
        <f t="shared" si="8"/>
        <v>-4530.6420245902427</v>
      </c>
      <c r="H46" s="15">
        <v>0</v>
      </c>
      <c r="I46" s="64">
        <f t="shared" si="10"/>
        <v>134.8450783472116</v>
      </c>
      <c r="J46" s="4"/>
      <c r="L46" s="15">
        <v>2021</v>
      </c>
      <c r="M46" s="15">
        <v>28</v>
      </c>
      <c r="N46" s="15" t="str">
        <f t="shared" si="13"/>
        <v>202128</v>
      </c>
      <c r="O46" s="63">
        <f t="shared" si="14"/>
        <v>209.22077068205405</v>
      </c>
      <c r="P46" s="63" cm="1">
        <f t="array" ref="P46">IFERROR(_xlfn.STDEV.S(IF(($F$3:$F$732=M46)*($B$3:$B$732=L46),$I$3:$I$732)),0)</f>
        <v>32.73332490496874</v>
      </c>
      <c r="Q46" s="68">
        <f t="shared" si="11"/>
        <v>1829.6262817616239</v>
      </c>
      <c r="R46" s="68">
        <f t="shared" si="12"/>
        <v>1666.016978060205</v>
      </c>
    </row>
    <row r="47" spans="1:18" x14ac:dyDescent="0.3">
      <c r="A47" s="60">
        <v>44241</v>
      </c>
      <c r="B47" s="15">
        <f t="shared" si="4"/>
        <v>2021</v>
      </c>
      <c r="C47" s="15">
        <f t="shared" si="5"/>
        <v>2</v>
      </c>
      <c r="D47" s="15">
        <f t="shared" si="6"/>
        <v>1</v>
      </c>
      <c r="E47" s="15">
        <f t="shared" si="7"/>
        <v>0</v>
      </c>
      <c r="F47" s="15">
        <f t="shared" si="9"/>
        <v>8</v>
      </c>
      <c r="G47" s="15">
        <f t="shared" si="8"/>
        <v>-4749.6509887427801</v>
      </c>
      <c r="H47" s="15">
        <v>0</v>
      </c>
      <c r="I47" s="64">
        <f t="shared" si="10"/>
        <v>219.00896415253717</v>
      </c>
      <c r="J47" s="4"/>
      <c r="L47" s="15">
        <v>2021</v>
      </c>
      <c r="M47" s="15">
        <v>29</v>
      </c>
      <c r="N47" s="15" t="str">
        <f t="shared" si="13"/>
        <v>202129</v>
      </c>
      <c r="O47" s="63">
        <f t="shared" si="14"/>
        <v>209.22077068205405</v>
      </c>
      <c r="P47" s="63" cm="1">
        <f t="array" ref="P47">IFERROR(_xlfn.STDEV.S(IF(($F$3:$F$732=M47)*($B$3:$B$732=L47),$I$3:$I$732)),0)</f>
        <v>32.73332490496874</v>
      </c>
      <c r="Q47" s="68">
        <f t="shared" si="11"/>
        <v>1829.6262817616239</v>
      </c>
      <c r="R47" s="68">
        <f t="shared" si="12"/>
        <v>1666.016978060205</v>
      </c>
    </row>
    <row r="48" spans="1:18" x14ac:dyDescent="0.3">
      <c r="A48" s="60">
        <v>44242</v>
      </c>
      <c r="B48" s="15">
        <f t="shared" si="4"/>
        <v>2021</v>
      </c>
      <c r="C48" s="15">
        <f t="shared" si="5"/>
        <v>2</v>
      </c>
      <c r="D48" s="15">
        <f t="shared" si="6"/>
        <v>2</v>
      </c>
      <c r="E48" s="15">
        <f t="shared" si="7"/>
        <v>0</v>
      </c>
      <c r="F48" s="15">
        <f t="shared" si="9"/>
        <v>8</v>
      </c>
      <c r="G48" s="15">
        <f t="shared" si="8"/>
        <v>-4973.277635137094</v>
      </c>
      <c r="H48" s="15">
        <v>0</v>
      </c>
      <c r="I48" s="64">
        <f t="shared" si="10"/>
        <v>223.62664639431352</v>
      </c>
      <c r="J48" s="4"/>
      <c r="L48" s="15">
        <v>2021</v>
      </c>
      <c r="M48" s="15">
        <v>30</v>
      </c>
      <c r="N48" s="15" t="str">
        <f t="shared" si="13"/>
        <v>202130</v>
      </c>
      <c r="O48" s="63">
        <f t="shared" si="14"/>
        <v>209.22077068205405</v>
      </c>
      <c r="P48" s="63" cm="1">
        <f t="array" ref="P48">IFERROR(_xlfn.STDEV.S(IF(($F$3:$F$732=M48)*($B$3:$B$732=L48),$I$3:$I$732)),0)</f>
        <v>32.73332490496874</v>
      </c>
      <c r="Q48" s="68">
        <f t="shared" si="11"/>
        <v>1829.6262817616239</v>
      </c>
      <c r="R48" s="68">
        <f t="shared" si="12"/>
        <v>1666.016978060205</v>
      </c>
    </row>
    <row r="49" spans="1:18" x14ac:dyDescent="0.3">
      <c r="A49" s="60">
        <v>44243</v>
      </c>
      <c r="B49" s="15">
        <f t="shared" si="4"/>
        <v>2021</v>
      </c>
      <c r="C49" s="15">
        <f t="shared" si="5"/>
        <v>2</v>
      </c>
      <c r="D49" s="15">
        <f t="shared" si="6"/>
        <v>3</v>
      </c>
      <c r="E49" s="15">
        <f t="shared" si="7"/>
        <v>0</v>
      </c>
      <c r="F49" s="15">
        <f t="shared" si="9"/>
        <v>8</v>
      </c>
      <c r="G49" s="15">
        <f t="shared" si="8"/>
        <v>-5194.2936738166691</v>
      </c>
      <c r="H49" s="15">
        <v>0</v>
      </c>
      <c r="I49" s="64">
        <f t="shared" si="10"/>
        <v>221.01603867957496</v>
      </c>
      <c r="J49" s="4"/>
      <c r="L49" s="15">
        <v>2021</v>
      </c>
      <c r="M49" s="15">
        <v>31</v>
      </c>
      <c r="N49" s="15" t="str">
        <f t="shared" si="13"/>
        <v>202131</v>
      </c>
      <c r="O49" s="63">
        <f t="shared" si="14"/>
        <v>209.22077068205405</v>
      </c>
      <c r="P49" s="63" cm="1">
        <f t="array" ref="P49">IFERROR(_xlfn.STDEV.S(IF(($F$3:$F$732=M49)*($B$3:$B$732=L49),$I$3:$I$732)),0)</f>
        <v>32.73332490496874</v>
      </c>
      <c r="Q49" s="68">
        <f t="shared" si="11"/>
        <v>1829.6262817616239</v>
      </c>
      <c r="R49" s="68">
        <f t="shared" si="12"/>
        <v>1666.016978060205</v>
      </c>
    </row>
    <row r="50" spans="1:18" x14ac:dyDescent="0.3">
      <c r="A50" s="60">
        <v>44244</v>
      </c>
      <c r="B50" s="15">
        <f t="shared" si="4"/>
        <v>2021</v>
      </c>
      <c r="C50" s="15">
        <f t="shared" si="5"/>
        <v>2</v>
      </c>
      <c r="D50" s="15">
        <f t="shared" si="6"/>
        <v>4</v>
      </c>
      <c r="E50" s="15">
        <f t="shared" si="7"/>
        <v>0</v>
      </c>
      <c r="F50" s="15">
        <f t="shared" si="9"/>
        <v>8</v>
      </c>
      <c r="G50" s="15">
        <f t="shared" si="8"/>
        <v>-5404.6811430836124</v>
      </c>
      <c r="H50" s="15">
        <v>0</v>
      </c>
      <c r="I50" s="64">
        <f t="shared" si="10"/>
        <v>210.3874692669433</v>
      </c>
      <c r="J50" s="4"/>
      <c r="L50" s="15">
        <v>2021</v>
      </c>
      <c r="M50" s="15">
        <v>32</v>
      </c>
      <c r="N50" s="15" t="str">
        <f t="shared" si="13"/>
        <v>202132</v>
      </c>
      <c r="O50" s="63">
        <f t="shared" si="14"/>
        <v>211.4873276288142</v>
      </c>
      <c r="P50" s="63" cm="1">
        <f t="array" ref="P50">IFERROR(_xlfn.STDEV.S(IF(($F$3:$F$732=M50)*($B$3:$B$732=L50),$I$3:$I$732)),0)</f>
        <v>32.73332490496874</v>
      </c>
      <c r="Q50" s="68">
        <f t="shared" si="11"/>
        <v>1839.5100548953319</v>
      </c>
      <c r="R50" s="68">
        <f t="shared" si="12"/>
        <v>1681.882876687526</v>
      </c>
    </row>
    <row r="51" spans="1:18" x14ac:dyDescent="0.3">
      <c r="A51" s="60">
        <v>44245</v>
      </c>
      <c r="B51" s="15">
        <f t="shared" si="4"/>
        <v>2021</v>
      </c>
      <c r="C51" s="15">
        <f t="shared" si="5"/>
        <v>2</v>
      </c>
      <c r="D51" s="15">
        <f t="shared" si="6"/>
        <v>5</v>
      </c>
      <c r="E51" s="15">
        <f t="shared" si="7"/>
        <v>0</v>
      </c>
      <c r="F51" s="15">
        <f t="shared" si="9"/>
        <v>8</v>
      </c>
      <c r="G51" s="15">
        <f t="shared" si="8"/>
        <v>-5595.8174358548986</v>
      </c>
      <c r="H51" s="15">
        <v>0</v>
      </c>
      <c r="I51" s="64">
        <f t="shared" si="10"/>
        <v>191.13629277128595</v>
      </c>
      <c r="J51" s="4"/>
      <c r="L51" s="15">
        <v>2021</v>
      </c>
      <c r="M51" s="15">
        <v>33</v>
      </c>
      <c r="N51" s="15" t="str">
        <f t="shared" si="13"/>
        <v>202133</v>
      </c>
      <c r="O51" s="63">
        <f t="shared" si="14"/>
        <v>211.4873276288142</v>
      </c>
      <c r="P51" s="63" cm="1">
        <f t="array" ref="P51">IFERROR(_xlfn.STDEV.S(IF(($F$3:$F$732=M51)*($B$3:$B$732=L51),$I$3:$I$732)),0)</f>
        <v>32.73332490496874</v>
      </c>
      <c r="Q51" s="68">
        <f t="shared" ref="Q51:Q82" si="15">SQRT((2*O51*$N$7)/($N$6*$N$8))</f>
        <v>1839.5100548953319</v>
      </c>
      <c r="R51" s="68">
        <f t="shared" ref="R51:R82" si="16">O51*$N$5+$R$6*P51*SQRT($N$5)</f>
        <v>1681.882876687526</v>
      </c>
    </row>
    <row r="52" spans="1:18" x14ac:dyDescent="0.3">
      <c r="A52" s="60">
        <v>44246</v>
      </c>
      <c r="B52" s="15">
        <f t="shared" si="4"/>
        <v>2021</v>
      </c>
      <c r="C52" s="15">
        <f t="shared" si="5"/>
        <v>2</v>
      </c>
      <c r="D52" s="15">
        <f t="shared" si="6"/>
        <v>6</v>
      </c>
      <c r="E52" s="15">
        <f t="shared" si="7"/>
        <v>1</v>
      </c>
      <c r="F52" s="15">
        <f t="shared" si="9"/>
        <v>8</v>
      </c>
      <c r="G52" s="15">
        <f t="shared" si="8"/>
        <v>-5768.5819926121103</v>
      </c>
      <c r="H52" s="15">
        <v>0</v>
      </c>
      <c r="I52" s="64">
        <f t="shared" si="10"/>
        <v>172.76455675721198</v>
      </c>
      <c r="J52" s="4"/>
      <c r="L52" s="15">
        <v>2021</v>
      </c>
      <c r="M52" s="15">
        <v>34</v>
      </c>
      <c r="N52" s="15" t="str">
        <f t="shared" si="13"/>
        <v>202134</v>
      </c>
      <c r="O52" s="63">
        <f t="shared" si="14"/>
        <v>211.4873276288142</v>
      </c>
      <c r="P52" s="63" cm="1">
        <f t="array" ref="P52">IFERROR(_xlfn.STDEV.S(IF(($F$3:$F$732=M52)*($B$3:$B$732=L52),$I$3:$I$732)),0)</f>
        <v>32.73332490496874</v>
      </c>
      <c r="Q52" s="68">
        <f t="shared" si="15"/>
        <v>1839.5100548953319</v>
      </c>
      <c r="R52" s="68">
        <f t="shared" si="16"/>
        <v>1681.882876687526</v>
      </c>
    </row>
    <row r="53" spans="1:18" x14ac:dyDescent="0.3">
      <c r="A53" s="60">
        <v>44247</v>
      </c>
      <c r="B53" s="15">
        <f t="shared" si="4"/>
        <v>2021</v>
      </c>
      <c r="C53" s="15">
        <f t="shared" si="5"/>
        <v>2</v>
      </c>
      <c r="D53" s="15">
        <f t="shared" si="6"/>
        <v>7</v>
      </c>
      <c r="E53" s="15">
        <f t="shared" si="7"/>
        <v>1</v>
      </c>
      <c r="F53" s="15">
        <f t="shared" si="9"/>
        <v>8</v>
      </c>
      <c r="G53" s="15">
        <f t="shared" si="8"/>
        <v>-5903.427070959322</v>
      </c>
      <c r="H53" s="15">
        <v>0</v>
      </c>
      <c r="I53" s="64">
        <f t="shared" si="10"/>
        <v>134.8450783472116</v>
      </c>
      <c r="J53" s="4"/>
      <c r="L53" s="15">
        <v>2021</v>
      </c>
      <c r="M53" s="15">
        <v>35</v>
      </c>
      <c r="N53" s="15" t="str">
        <f t="shared" si="13"/>
        <v>202135</v>
      </c>
      <c r="O53" s="63">
        <f t="shared" si="14"/>
        <v>211.4873276288142</v>
      </c>
      <c r="P53" s="63" cm="1">
        <f t="array" ref="P53">IFERROR(_xlfn.STDEV.S(IF(($F$3:$F$732=M53)*($B$3:$B$732=L53),$I$3:$I$732)),0)</f>
        <v>32.73332490496874</v>
      </c>
      <c r="Q53" s="68">
        <f t="shared" si="15"/>
        <v>1839.5100548953319</v>
      </c>
      <c r="R53" s="68">
        <f t="shared" si="16"/>
        <v>1681.882876687526</v>
      </c>
    </row>
    <row r="54" spans="1:18" x14ac:dyDescent="0.3">
      <c r="A54" s="60">
        <v>44248</v>
      </c>
      <c r="B54" s="15">
        <f t="shared" si="4"/>
        <v>2021</v>
      </c>
      <c r="C54" s="15">
        <f t="shared" si="5"/>
        <v>2</v>
      </c>
      <c r="D54" s="15">
        <f t="shared" si="6"/>
        <v>1</v>
      </c>
      <c r="E54" s="15">
        <f t="shared" si="7"/>
        <v>0</v>
      </c>
      <c r="F54" s="15">
        <f t="shared" si="9"/>
        <v>9</v>
      </c>
      <c r="G54" s="15">
        <f t="shared" si="8"/>
        <v>-6122.4360351118594</v>
      </c>
      <c r="H54" s="15">
        <v>0</v>
      </c>
      <c r="I54" s="64">
        <f t="shared" si="10"/>
        <v>219.00896415253717</v>
      </c>
      <c r="J54" s="4"/>
      <c r="L54" s="15">
        <v>2021</v>
      </c>
      <c r="M54" s="15">
        <v>36</v>
      </c>
      <c r="N54" s="15" t="str">
        <f t="shared" si="13"/>
        <v>202136</v>
      </c>
      <c r="O54" s="63">
        <f t="shared" si="14"/>
        <v>212.74253895080204</v>
      </c>
      <c r="P54" s="63" cm="1">
        <f t="array" ref="P54">IFERROR(_xlfn.STDEV.S(IF(($F$3:$F$732=M54)*($B$3:$B$732=L54),$I$3:$I$732)),0)</f>
        <v>31.901455812118627</v>
      </c>
      <c r="Q54" s="68">
        <f t="shared" si="15"/>
        <v>1844.9608730845302</v>
      </c>
      <c r="R54" s="68">
        <f t="shared" si="16"/>
        <v>1685.5492533026279</v>
      </c>
    </row>
    <row r="55" spans="1:18" x14ac:dyDescent="0.3">
      <c r="A55" s="60">
        <v>44249</v>
      </c>
      <c r="B55" s="15">
        <f t="shared" si="4"/>
        <v>2021</v>
      </c>
      <c r="C55" s="15">
        <f t="shared" si="5"/>
        <v>2</v>
      </c>
      <c r="D55" s="15">
        <f t="shared" si="6"/>
        <v>2</v>
      </c>
      <c r="E55" s="15">
        <f t="shared" si="7"/>
        <v>0</v>
      </c>
      <c r="F55" s="15">
        <f t="shared" si="9"/>
        <v>9</v>
      </c>
      <c r="G55" s="15">
        <f t="shared" si="8"/>
        <v>-6346.0626815061732</v>
      </c>
      <c r="H55" s="15">
        <v>0</v>
      </c>
      <c r="I55" s="64">
        <f t="shared" si="10"/>
        <v>223.62664639431352</v>
      </c>
      <c r="J55" s="4"/>
      <c r="L55" s="15">
        <v>2021</v>
      </c>
      <c r="M55" s="15">
        <v>37</v>
      </c>
      <c r="N55" s="15" t="str">
        <f t="shared" si="13"/>
        <v>202137</v>
      </c>
      <c r="O55" s="63">
        <f t="shared" si="14"/>
        <v>213.68394744229298</v>
      </c>
      <c r="P55" s="63" cm="1">
        <f t="array" ref="P55">IFERROR(_xlfn.STDEV.S(IF(($F$3:$F$732=M55)*($B$3:$B$732=L55),$I$3:$I$732)),0)</f>
        <v>32.733324904968292</v>
      </c>
      <c r="Q55" s="68">
        <f t="shared" si="15"/>
        <v>1849.0384417520063</v>
      </c>
      <c r="R55" s="68">
        <f t="shared" si="16"/>
        <v>1697.2592153818748</v>
      </c>
    </row>
    <row r="56" spans="1:18" x14ac:dyDescent="0.3">
      <c r="A56" s="60">
        <v>44250</v>
      </c>
      <c r="B56" s="15">
        <f t="shared" si="4"/>
        <v>2021</v>
      </c>
      <c r="C56" s="15">
        <f t="shared" si="5"/>
        <v>2</v>
      </c>
      <c r="D56" s="15">
        <f t="shared" si="6"/>
        <v>3</v>
      </c>
      <c r="E56" s="15">
        <f t="shared" si="7"/>
        <v>0</v>
      </c>
      <c r="F56" s="15">
        <f t="shared" si="9"/>
        <v>9</v>
      </c>
      <c r="G56" s="15">
        <f t="shared" si="8"/>
        <v>-6567.0787201857484</v>
      </c>
      <c r="H56" s="15">
        <v>0</v>
      </c>
      <c r="I56" s="64">
        <f t="shared" si="10"/>
        <v>221.01603867957496</v>
      </c>
      <c r="J56" s="4"/>
      <c r="L56" s="15">
        <v>2021</v>
      </c>
      <c r="M56" s="15">
        <v>38</v>
      </c>
      <c r="N56" s="15" t="str">
        <f t="shared" si="13"/>
        <v>202138</v>
      </c>
      <c r="O56" s="63">
        <f t="shared" si="14"/>
        <v>213.68394744229298</v>
      </c>
      <c r="P56" s="63" cm="1">
        <f t="array" ref="P56">IFERROR(_xlfn.STDEV.S(IF(($F$3:$F$732=M56)*($B$3:$B$732=L56),$I$3:$I$732)),0)</f>
        <v>32.733324904968292</v>
      </c>
      <c r="Q56" s="68">
        <f t="shared" si="15"/>
        <v>1849.0384417520063</v>
      </c>
      <c r="R56" s="68">
        <f t="shared" si="16"/>
        <v>1697.2592153818748</v>
      </c>
    </row>
    <row r="57" spans="1:18" x14ac:dyDescent="0.3">
      <c r="A57" s="60">
        <v>44251</v>
      </c>
      <c r="B57" s="15">
        <f t="shared" si="4"/>
        <v>2021</v>
      </c>
      <c r="C57" s="15">
        <f t="shared" si="5"/>
        <v>2</v>
      </c>
      <c r="D57" s="15">
        <f t="shared" si="6"/>
        <v>4</v>
      </c>
      <c r="E57" s="15">
        <f t="shared" si="7"/>
        <v>0</v>
      </c>
      <c r="F57" s="15">
        <f t="shared" si="9"/>
        <v>9</v>
      </c>
      <c r="G57" s="15">
        <f t="shared" si="8"/>
        <v>-6777.4661894526917</v>
      </c>
      <c r="H57" s="15">
        <v>0</v>
      </c>
      <c r="I57" s="64">
        <f t="shared" si="10"/>
        <v>210.3874692669433</v>
      </c>
      <c r="J57" s="4"/>
      <c r="L57" s="15">
        <v>2021</v>
      </c>
      <c r="M57" s="15">
        <v>39</v>
      </c>
      <c r="N57" s="15" t="str">
        <f t="shared" si="13"/>
        <v>202139</v>
      </c>
      <c r="O57" s="63">
        <f t="shared" si="14"/>
        <v>213.68394744229298</v>
      </c>
      <c r="P57" s="63" cm="1">
        <f t="array" ref="P57">IFERROR(_xlfn.STDEV.S(IF(($F$3:$F$732=M57)*($B$3:$B$732=L57),$I$3:$I$732)),0)</f>
        <v>32.733324904968292</v>
      </c>
      <c r="Q57" s="68">
        <f t="shared" si="15"/>
        <v>1849.0384417520063</v>
      </c>
      <c r="R57" s="68">
        <f t="shared" si="16"/>
        <v>1697.2592153818748</v>
      </c>
    </row>
    <row r="58" spans="1:18" x14ac:dyDescent="0.3">
      <c r="A58" s="60">
        <v>44252</v>
      </c>
      <c r="B58" s="15">
        <f t="shared" si="4"/>
        <v>2021</v>
      </c>
      <c r="C58" s="15">
        <f t="shared" si="5"/>
        <v>2</v>
      </c>
      <c r="D58" s="15">
        <f t="shared" si="6"/>
        <v>5</v>
      </c>
      <c r="E58" s="15">
        <f t="shared" si="7"/>
        <v>0</v>
      </c>
      <c r="F58" s="15">
        <f t="shared" si="9"/>
        <v>9</v>
      </c>
      <c r="G58" s="15">
        <f t="shared" si="8"/>
        <v>-6968.6024822239779</v>
      </c>
      <c r="H58" s="15">
        <v>0</v>
      </c>
      <c r="I58" s="64">
        <f t="shared" si="10"/>
        <v>191.13629277128595</v>
      </c>
      <c r="J58" s="4"/>
      <c r="L58" s="15">
        <v>2021</v>
      </c>
      <c r="M58" s="15">
        <v>40</v>
      </c>
      <c r="N58" s="15" t="str">
        <f t="shared" si="13"/>
        <v>202140</v>
      </c>
      <c r="O58" s="63">
        <f t="shared" si="14"/>
        <v>214.29432005543134</v>
      </c>
      <c r="P58" s="63" cm="1">
        <f t="array" ref="P58">IFERROR(_xlfn.STDEV.S(IF(($F$3:$F$732=M58)*($B$3:$B$732=L58),$I$3:$I$732)),0)</f>
        <v>31.816708789835221</v>
      </c>
      <c r="Q58" s="68">
        <f t="shared" si="15"/>
        <v>1851.6773803465067</v>
      </c>
      <c r="R58" s="68">
        <f t="shared" si="16"/>
        <v>1695.8901083724706</v>
      </c>
    </row>
    <row r="59" spans="1:18" x14ac:dyDescent="0.3">
      <c r="A59" s="60">
        <v>44253</v>
      </c>
      <c r="B59" s="15">
        <f t="shared" si="4"/>
        <v>2021</v>
      </c>
      <c r="C59" s="15">
        <f t="shared" si="5"/>
        <v>2</v>
      </c>
      <c r="D59" s="15">
        <f t="shared" si="6"/>
        <v>6</v>
      </c>
      <c r="E59" s="15">
        <f t="shared" si="7"/>
        <v>1</v>
      </c>
      <c r="F59" s="15">
        <f t="shared" si="9"/>
        <v>9</v>
      </c>
      <c r="G59" s="15">
        <f t="shared" si="8"/>
        <v>-7141.3670389811896</v>
      </c>
      <c r="H59" s="15">
        <v>0</v>
      </c>
      <c r="I59" s="64">
        <f t="shared" si="10"/>
        <v>172.76455675721198</v>
      </c>
      <c r="J59" s="4"/>
      <c r="L59" s="15">
        <v>2021</v>
      </c>
      <c r="M59" s="15">
        <v>41</v>
      </c>
      <c r="N59" s="15" t="str">
        <f t="shared" si="13"/>
        <v>202141</v>
      </c>
      <c r="O59" s="63">
        <f t="shared" si="14"/>
        <v>215.82025158827722</v>
      </c>
      <c r="P59" s="63" cm="1">
        <f t="array" ref="P59">IFERROR(_xlfn.STDEV.S(IF(($F$3:$F$732=M59)*($B$3:$B$732=L59),$I$3:$I$732)),0)</f>
        <v>32.73332490496874</v>
      </c>
      <c r="Q59" s="68">
        <f t="shared" si="15"/>
        <v>1858.2583311833787</v>
      </c>
      <c r="R59" s="68">
        <f t="shared" si="16"/>
        <v>1712.2133444037672</v>
      </c>
    </row>
    <row r="60" spans="1:18" x14ac:dyDescent="0.3">
      <c r="A60" s="60">
        <v>44254</v>
      </c>
      <c r="B60" s="15">
        <f t="shared" si="4"/>
        <v>2021</v>
      </c>
      <c r="C60" s="15">
        <f t="shared" si="5"/>
        <v>2</v>
      </c>
      <c r="D60" s="15">
        <f t="shared" si="6"/>
        <v>7</v>
      </c>
      <c r="E60" s="15">
        <f t="shared" si="7"/>
        <v>1</v>
      </c>
      <c r="F60" s="15">
        <f t="shared" si="9"/>
        <v>9</v>
      </c>
      <c r="G60" s="15">
        <f t="shared" si="8"/>
        <v>-7276.2121173284013</v>
      </c>
      <c r="H60" s="15">
        <v>0</v>
      </c>
      <c r="I60" s="64">
        <f t="shared" si="10"/>
        <v>134.8450783472116</v>
      </c>
      <c r="J60" s="4"/>
      <c r="L60" s="15">
        <v>2021</v>
      </c>
      <c r="M60" s="15">
        <v>42</v>
      </c>
      <c r="N60" s="15" t="str">
        <f t="shared" si="13"/>
        <v>202142</v>
      </c>
      <c r="O60" s="63">
        <f t="shared" si="14"/>
        <v>215.82025158827722</v>
      </c>
      <c r="P60" s="63" cm="1">
        <f t="array" ref="P60">IFERROR(_xlfn.STDEV.S(IF(($F$3:$F$732=M60)*($B$3:$B$732=L60),$I$3:$I$732)),0)</f>
        <v>32.73332490496874</v>
      </c>
      <c r="Q60" s="68">
        <f t="shared" si="15"/>
        <v>1858.2583311833787</v>
      </c>
      <c r="R60" s="68">
        <f t="shared" si="16"/>
        <v>1712.2133444037672</v>
      </c>
    </row>
    <row r="61" spans="1:18" x14ac:dyDescent="0.3">
      <c r="A61" s="60">
        <v>44255</v>
      </c>
      <c r="B61" s="15">
        <f t="shared" si="4"/>
        <v>2021</v>
      </c>
      <c r="C61" s="15">
        <f t="shared" si="5"/>
        <v>2</v>
      </c>
      <c r="D61" s="15">
        <f t="shared" si="6"/>
        <v>1</v>
      </c>
      <c r="E61" s="15">
        <f t="shared" si="7"/>
        <v>0</v>
      </c>
      <c r="F61" s="15">
        <f t="shared" si="9"/>
        <v>10</v>
      </c>
      <c r="G61" s="15">
        <f t="shared" si="8"/>
        <v>-7495.2210814809387</v>
      </c>
      <c r="H61" s="15">
        <v>0</v>
      </c>
      <c r="I61" s="64">
        <f t="shared" si="10"/>
        <v>219.00896415253717</v>
      </c>
      <c r="J61" s="4"/>
      <c r="L61" s="15">
        <v>2021</v>
      </c>
      <c r="M61" s="15">
        <v>43</v>
      </c>
      <c r="N61" s="15" t="str">
        <f t="shared" si="13"/>
        <v>202143</v>
      </c>
      <c r="O61" s="63">
        <f t="shared" si="14"/>
        <v>215.82025158827722</v>
      </c>
      <c r="P61" s="63" cm="1">
        <f t="array" ref="P61">IFERROR(_xlfn.STDEV.S(IF(($F$3:$F$732=M61)*($B$3:$B$732=L61),$I$3:$I$732)),0)</f>
        <v>32.73332490496874</v>
      </c>
      <c r="Q61" s="68">
        <f t="shared" si="15"/>
        <v>1858.2583311833787</v>
      </c>
      <c r="R61" s="68">
        <f t="shared" si="16"/>
        <v>1712.2133444037672</v>
      </c>
    </row>
    <row r="62" spans="1:18" x14ac:dyDescent="0.3">
      <c r="A62" s="60">
        <v>44256</v>
      </c>
      <c r="B62" s="15">
        <f t="shared" si="4"/>
        <v>2021</v>
      </c>
      <c r="C62" s="15">
        <f t="shared" si="5"/>
        <v>3</v>
      </c>
      <c r="D62" s="15">
        <f t="shared" si="6"/>
        <v>2</v>
      </c>
      <c r="E62" s="15">
        <f t="shared" si="7"/>
        <v>0</v>
      </c>
      <c r="F62" s="15">
        <f t="shared" si="9"/>
        <v>10</v>
      </c>
      <c r="G62" s="15">
        <f t="shared" si="8"/>
        <v>-7721.8362990074893</v>
      </c>
      <c r="H62" s="15">
        <v>0</v>
      </c>
      <c r="I62" s="64">
        <f t="shared" si="10"/>
        <v>226.61521752655025</v>
      </c>
      <c r="J62" s="4"/>
      <c r="L62" s="15">
        <v>2021</v>
      </c>
      <c r="M62" s="15">
        <v>44</v>
      </c>
      <c r="N62" s="15" t="str">
        <f t="shared" si="13"/>
        <v>202144</v>
      </c>
      <c r="O62" s="63">
        <f t="shared" si="14"/>
        <v>215.82025158827722</v>
      </c>
      <c r="P62" s="63" cm="1">
        <f t="array" ref="P62">IFERROR(_xlfn.STDEV.S(IF(($F$3:$F$732=M62)*($B$3:$B$732=L62),$I$3:$I$732)),0)</f>
        <v>32.73332490496874</v>
      </c>
      <c r="Q62" s="68">
        <f t="shared" si="15"/>
        <v>1858.2583311833787</v>
      </c>
      <c r="R62" s="68">
        <f t="shared" si="16"/>
        <v>1712.2133444037672</v>
      </c>
    </row>
    <row r="63" spans="1:18" x14ac:dyDescent="0.3">
      <c r="A63" s="60">
        <v>44257</v>
      </c>
      <c r="B63" s="15">
        <f t="shared" si="4"/>
        <v>2021</v>
      </c>
      <c r="C63" s="15">
        <f t="shared" si="5"/>
        <v>3</v>
      </c>
      <c r="D63" s="15">
        <f t="shared" si="6"/>
        <v>3</v>
      </c>
      <c r="E63" s="15">
        <f t="shared" si="7"/>
        <v>0</v>
      </c>
      <c r="F63" s="15">
        <f t="shared" si="9"/>
        <v>10</v>
      </c>
      <c r="G63" s="15">
        <f t="shared" si="8"/>
        <v>-7945.8409088193011</v>
      </c>
      <c r="H63" s="15">
        <v>0</v>
      </c>
      <c r="I63" s="64">
        <f t="shared" si="10"/>
        <v>224.00460981181172</v>
      </c>
      <c r="J63" s="4"/>
      <c r="L63" s="15">
        <v>2021</v>
      </c>
      <c r="M63" s="15">
        <v>45</v>
      </c>
      <c r="N63" s="15" t="str">
        <f t="shared" si="13"/>
        <v>202145</v>
      </c>
      <c r="O63" s="63">
        <f t="shared" si="14"/>
        <v>217.60607488527901</v>
      </c>
      <c r="P63" s="63" cm="1">
        <f t="array" ref="P63">IFERROR(_xlfn.STDEV.S(IF(($F$3:$F$732=M63)*($B$3:$B$732=L63),$I$3:$I$732)),0)</f>
        <v>32.499063652764384</v>
      </c>
      <c r="Q63" s="68">
        <f t="shared" si="15"/>
        <v>1865.9306520244702</v>
      </c>
      <c r="R63" s="68">
        <f t="shared" si="16"/>
        <v>1723.2722440142459</v>
      </c>
    </row>
    <row r="64" spans="1:18" x14ac:dyDescent="0.3">
      <c r="A64" s="60">
        <v>44258</v>
      </c>
      <c r="B64" s="15">
        <f t="shared" si="4"/>
        <v>2021</v>
      </c>
      <c r="C64" s="15">
        <f t="shared" si="5"/>
        <v>3</v>
      </c>
      <c r="D64" s="15">
        <f t="shared" si="6"/>
        <v>4</v>
      </c>
      <c r="E64" s="15">
        <f t="shared" si="7"/>
        <v>0</v>
      </c>
      <c r="F64" s="15">
        <f t="shared" si="9"/>
        <v>10</v>
      </c>
      <c r="G64" s="15">
        <f t="shared" si="8"/>
        <v>-8159.2169492184812</v>
      </c>
      <c r="H64" s="15">
        <v>0</v>
      </c>
      <c r="I64" s="64">
        <f t="shared" si="10"/>
        <v>213.37604039918003</v>
      </c>
      <c r="J64" s="4"/>
      <c r="L64" s="15">
        <v>2021</v>
      </c>
      <c r="M64" s="15">
        <v>46</v>
      </c>
      <c r="N64" s="15" t="str">
        <f t="shared" si="13"/>
        <v>202146</v>
      </c>
      <c r="O64" s="63">
        <f t="shared" si="14"/>
        <v>217.90371210144596</v>
      </c>
      <c r="P64" s="63" cm="1">
        <f t="array" ref="P64">IFERROR(_xlfn.STDEV.S(IF(($F$3:$F$732=M64)*($B$3:$B$732=L64),$I$3:$I$732)),0)</f>
        <v>32.733324904968882</v>
      </c>
      <c r="Q64" s="68">
        <f t="shared" si="15"/>
        <v>1867.2063071934863</v>
      </c>
      <c r="R64" s="68">
        <f t="shared" si="16"/>
        <v>1726.7975679959493</v>
      </c>
    </row>
    <row r="65" spans="1:18" x14ac:dyDescent="0.3">
      <c r="A65" s="60">
        <v>44259</v>
      </c>
      <c r="B65" s="15">
        <f t="shared" si="4"/>
        <v>2021</v>
      </c>
      <c r="C65" s="15">
        <f t="shared" si="5"/>
        <v>3</v>
      </c>
      <c r="D65" s="15">
        <f t="shared" si="6"/>
        <v>5</v>
      </c>
      <c r="E65" s="15">
        <f t="shared" si="7"/>
        <v>0</v>
      </c>
      <c r="F65" s="15">
        <f t="shared" si="9"/>
        <v>10</v>
      </c>
      <c r="G65" s="15">
        <f t="shared" si="8"/>
        <v>-8353.3418131220042</v>
      </c>
      <c r="H65" s="15">
        <v>0</v>
      </c>
      <c r="I65" s="64">
        <f t="shared" si="10"/>
        <v>194.12486390352271</v>
      </c>
      <c r="J65" s="4"/>
      <c r="L65" s="15">
        <v>2021</v>
      </c>
      <c r="M65" s="15">
        <v>47</v>
      </c>
      <c r="N65" s="15" t="str">
        <f t="shared" si="13"/>
        <v>202147</v>
      </c>
      <c r="O65" s="63">
        <f t="shared" si="14"/>
        <v>217.90371210144596</v>
      </c>
      <c r="P65" s="63" cm="1">
        <f t="array" ref="P65">IFERROR(_xlfn.STDEV.S(IF(($F$3:$F$732=M65)*($B$3:$B$732=L65),$I$3:$I$732)),0)</f>
        <v>32.733324904968882</v>
      </c>
      <c r="Q65" s="68">
        <f t="shared" si="15"/>
        <v>1867.2063071934863</v>
      </c>
      <c r="R65" s="68">
        <f t="shared" si="16"/>
        <v>1726.7975679959493</v>
      </c>
    </row>
    <row r="66" spans="1:18" x14ac:dyDescent="0.3">
      <c r="A66" s="60">
        <v>44260</v>
      </c>
      <c r="B66" s="15">
        <f t="shared" si="4"/>
        <v>2021</v>
      </c>
      <c r="C66" s="15">
        <f t="shared" si="5"/>
        <v>3</v>
      </c>
      <c r="D66" s="15">
        <f t="shared" si="6"/>
        <v>6</v>
      </c>
      <c r="E66" s="15">
        <f t="shared" si="7"/>
        <v>1</v>
      </c>
      <c r="F66" s="15">
        <f t="shared" si="9"/>
        <v>10</v>
      </c>
      <c r="G66" s="15">
        <f t="shared" si="8"/>
        <v>-8529.0949410114536</v>
      </c>
      <c r="H66" s="15">
        <v>0</v>
      </c>
      <c r="I66" s="64">
        <f t="shared" si="10"/>
        <v>175.75312788944871</v>
      </c>
      <c r="J66" s="4"/>
      <c r="L66" s="15">
        <v>2021</v>
      </c>
      <c r="M66" s="15">
        <v>48</v>
      </c>
      <c r="N66" s="15" t="str">
        <f t="shared" si="13"/>
        <v>202148</v>
      </c>
      <c r="O66" s="63">
        <f t="shared" si="14"/>
        <v>217.90371210144596</v>
      </c>
      <c r="P66" s="63" cm="1">
        <f t="array" ref="P66">IFERROR(_xlfn.STDEV.S(IF(($F$3:$F$732=M66)*($B$3:$B$732=L66),$I$3:$I$732)),0)</f>
        <v>32.733324904968882</v>
      </c>
      <c r="Q66" s="68">
        <f t="shared" si="15"/>
        <v>1867.2063071934863</v>
      </c>
      <c r="R66" s="68">
        <f t="shared" si="16"/>
        <v>1726.7975679959493</v>
      </c>
    </row>
    <row r="67" spans="1:18" x14ac:dyDescent="0.3">
      <c r="A67" s="60">
        <v>44261</v>
      </c>
      <c r="B67" s="15">
        <f t="shared" ref="B67:B130" si="17">YEAR(A67)</f>
        <v>2021</v>
      </c>
      <c r="C67" s="15">
        <f t="shared" ref="C67:C130" si="18">MONTH(A67)</f>
        <v>3</v>
      </c>
      <c r="D67" s="15">
        <f t="shared" ref="D67:D130" si="19">WEEKDAY(A67)</f>
        <v>7</v>
      </c>
      <c r="E67" s="15">
        <f t="shared" ref="E67:E130" si="20">IF(OR(D67=6,D67=7),1,0)</f>
        <v>1</v>
      </c>
      <c r="F67" s="15">
        <f t="shared" si="9"/>
        <v>10</v>
      </c>
      <c r="G67" s="15">
        <f t="shared" ref="G67:G130" si="21">G66+H67-I67</f>
        <v>-8666.9285904909011</v>
      </c>
      <c r="H67" s="15">
        <v>0</v>
      </c>
      <c r="I67" s="64">
        <f t="shared" si="10"/>
        <v>137.83364947944835</v>
      </c>
      <c r="J67" s="4"/>
      <c r="L67" s="15">
        <v>2021</v>
      </c>
      <c r="M67" s="15">
        <v>49</v>
      </c>
      <c r="N67" s="15" t="str">
        <f t="shared" si="13"/>
        <v>202149</v>
      </c>
      <c r="O67" s="63">
        <f t="shared" si="14"/>
        <v>219.06746706260031</v>
      </c>
      <c r="P67" s="63" cm="1">
        <f t="array" ref="P67">IFERROR(_xlfn.STDEV.S(IF(($F$3:$F$732=M67)*($B$3:$B$732=L67),$I$3:$I$732)),0)</f>
        <v>31.961341311268431</v>
      </c>
      <c r="Q67" s="68">
        <f t="shared" si="15"/>
        <v>1872.1857474624694</v>
      </c>
      <c r="R67" s="68">
        <f t="shared" si="16"/>
        <v>1730.1923416158531</v>
      </c>
    </row>
    <row r="68" spans="1:18" x14ac:dyDescent="0.3">
      <c r="A68" s="60">
        <v>44262</v>
      </c>
      <c r="B68" s="15">
        <f t="shared" si="17"/>
        <v>2021</v>
      </c>
      <c r="C68" s="15">
        <f t="shared" si="18"/>
        <v>3</v>
      </c>
      <c r="D68" s="15">
        <f t="shared" si="19"/>
        <v>1</v>
      </c>
      <c r="E68" s="15">
        <f t="shared" si="20"/>
        <v>0</v>
      </c>
      <c r="F68" s="15">
        <f t="shared" ref="F68:F131" si="22">WEEKNUM(A68)</f>
        <v>11</v>
      </c>
      <c r="G68" s="15">
        <f t="shared" si="21"/>
        <v>-8888.9261257756752</v>
      </c>
      <c r="H68" s="15">
        <v>0</v>
      </c>
      <c r="I68" s="64">
        <f t="shared" ref="I68:I131" si="23">100-2.17*D68^2.25+12.77*D68+EXP(-D68/0.032)+5*C68^0.75+10*E68+20*(B68-2016)</f>
        <v>221.9975352847739</v>
      </c>
      <c r="J68" s="4"/>
      <c r="L68" s="15">
        <v>2021</v>
      </c>
      <c r="M68" s="15">
        <v>50</v>
      </c>
      <c r="N68" s="15" t="str">
        <f t="shared" si="13"/>
        <v>202150</v>
      </c>
      <c r="O68" s="63">
        <f t="shared" si="14"/>
        <v>219.94028328346604</v>
      </c>
      <c r="P68" s="63" cm="1">
        <f t="array" ref="P68">IFERROR(_xlfn.STDEV.S(IF(($F$3:$F$732=M68)*($B$3:$B$732=L68),$I$3:$I$732)),0)</f>
        <v>32.73332490496859</v>
      </c>
      <c r="Q68" s="68">
        <f t="shared" si="15"/>
        <v>1875.9116537127904</v>
      </c>
      <c r="R68" s="68">
        <f t="shared" si="16"/>
        <v>1741.0535662700881</v>
      </c>
    </row>
    <row r="69" spans="1:18" x14ac:dyDescent="0.3">
      <c r="A69" s="60">
        <v>44263</v>
      </c>
      <c r="B69" s="15">
        <f t="shared" si="17"/>
        <v>2021</v>
      </c>
      <c r="C69" s="15">
        <f t="shared" si="18"/>
        <v>3</v>
      </c>
      <c r="D69" s="15">
        <f t="shared" si="19"/>
        <v>2</v>
      </c>
      <c r="E69" s="15">
        <f t="shared" si="20"/>
        <v>0</v>
      </c>
      <c r="F69" s="15">
        <f t="shared" si="22"/>
        <v>11</v>
      </c>
      <c r="G69" s="15">
        <f t="shared" si="21"/>
        <v>-9115.5413433022259</v>
      </c>
      <c r="H69" s="15">
        <v>0</v>
      </c>
      <c r="I69" s="64">
        <f t="shared" si="23"/>
        <v>226.61521752655025</v>
      </c>
      <c r="J69" s="4"/>
      <c r="L69" s="15">
        <v>2021</v>
      </c>
      <c r="M69" s="15">
        <v>51</v>
      </c>
      <c r="N69" s="15" t="str">
        <f t="shared" si="13"/>
        <v>202151</v>
      </c>
      <c r="O69" s="63">
        <f t="shared" si="14"/>
        <v>219.94028328346604</v>
      </c>
      <c r="P69" s="63" cm="1">
        <f t="array" ref="P69">IFERROR(_xlfn.STDEV.S(IF(($F$3:$F$732=M69)*($B$3:$B$732=L69),$I$3:$I$732)),0)</f>
        <v>32.73332490496859</v>
      </c>
      <c r="Q69" s="68">
        <f t="shared" si="15"/>
        <v>1875.9116537127904</v>
      </c>
      <c r="R69" s="68">
        <f t="shared" si="16"/>
        <v>1741.0535662700881</v>
      </c>
    </row>
    <row r="70" spans="1:18" x14ac:dyDescent="0.3">
      <c r="A70" s="60">
        <v>44264</v>
      </c>
      <c r="B70" s="15">
        <f t="shared" si="17"/>
        <v>2021</v>
      </c>
      <c r="C70" s="15">
        <f t="shared" si="18"/>
        <v>3</v>
      </c>
      <c r="D70" s="15">
        <f t="shared" si="19"/>
        <v>3</v>
      </c>
      <c r="E70" s="15">
        <f t="shared" si="20"/>
        <v>0</v>
      </c>
      <c r="F70" s="15">
        <f t="shared" si="22"/>
        <v>11</v>
      </c>
      <c r="G70" s="15">
        <f t="shared" si="21"/>
        <v>-9339.5459531140368</v>
      </c>
      <c r="H70" s="15">
        <v>0</v>
      </c>
      <c r="I70" s="64">
        <f t="shared" si="23"/>
        <v>224.00460981181172</v>
      </c>
      <c r="J70" s="4"/>
      <c r="L70" s="15">
        <v>2021</v>
      </c>
      <c r="M70" s="15">
        <v>52</v>
      </c>
      <c r="N70" s="15" t="str">
        <f t="shared" si="13"/>
        <v>202152</v>
      </c>
      <c r="O70" s="63">
        <f t="shared" si="14"/>
        <v>219.94028328346604</v>
      </c>
      <c r="P70" s="63" cm="1">
        <f t="array" ref="P70">IFERROR(_xlfn.STDEV.S(IF(($F$3:$F$732=M70)*($B$3:$B$732=L70),$I$3:$I$732)),0)</f>
        <v>32.73332490496859</v>
      </c>
      <c r="Q70" s="68">
        <f t="shared" si="15"/>
        <v>1875.9116537127904</v>
      </c>
      <c r="R70" s="68">
        <f t="shared" si="16"/>
        <v>1741.0535662700881</v>
      </c>
    </row>
    <row r="71" spans="1:18" x14ac:dyDescent="0.3">
      <c r="A71" s="60">
        <v>44265</v>
      </c>
      <c r="B71" s="15">
        <f t="shared" si="17"/>
        <v>2021</v>
      </c>
      <c r="C71" s="15">
        <f t="shared" si="18"/>
        <v>3</v>
      </c>
      <c r="D71" s="15">
        <f t="shared" si="19"/>
        <v>4</v>
      </c>
      <c r="E71" s="15">
        <f t="shared" si="20"/>
        <v>0</v>
      </c>
      <c r="F71" s="15">
        <f t="shared" si="22"/>
        <v>11</v>
      </c>
      <c r="G71" s="15">
        <f t="shared" si="21"/>
        <v>-9552.9219935132169</v>
      </c>
      <c r="H71" s="15">
        <v>0</v>
      </c>
      <c r="I71" s="64">
        <f t="shared" si="23"/>
        <v>213.37604039918003</v>
      </c>
      <c r="J71" s="4"/>
      <c r="L71" s="15">
        <v>2021</v>
      </c>
      <c r="M71" s="15">
        <v>53</v>
      </c>
      <c r="N71" s="15" t="str">
        <f t="shared" si="13"/>
        <v>202153</v>
      </c>
      <c r="O71" s="63">
        <f t="shared" si="14"/>
        <v>230.1514618058136</v>
      </c>
      <c r="P71" s="63" cm="1">
        <f t="array" ref="P71">IFERROR(_xlfn.STDEV.S(IF(($F$3:$F$732=M71)*($B$3:$B$732=L71),$I$3:$I$732)),0)</f>
        <v>20.246285337142183</v>
      </c>
      <c r="Q71" s="68">
        <f t="shared" si="15"/>
        <v>1918.9641447648305</v>
      </c>
      <c r="R71" s="68">
        <f t="shared" si="16"/>
        <v>1735.6748623604972</v>
      </c>
    </row>
    <row r="72" spans="1:18" x14ac:dyDescent="0.3">
      <c r="A72" s="60">
        <v>44266</v>
      </c>
      <c r="B72" s="15">
        <f t="shared" si="17"/>
        <v>2021</v>
      </c>
      <c r="C72" s="15">
        <f t="shared" si="18"/>
        <v>3</v>
      </c>
      <c r="D72" s="15">
        <f t="shared" si="19"/>
        <v>5</v>
      </c>
      <c r="E72" s="15">
        <f t="shared" si="20"/>
        <v>0</v>
      </c>
      <c r="F72" s="15">
        <f t="shared" si="22"/>
        <v>11</v>
      </c>
      <c r="G72" s="15">
        <f t="shared" si="21"/>
        <v>-9747.0468574167389</v>
      </c>
      <c r="H72" s="15">
        <v>0</v>
      </c>
      <c r="I72" s="64">
        <f t="shared" si="23"/>
        <v>194.12486390352271</v>
      </c>
      <c r="J72" s="4"/>
      <c r="L72" s="15">
        <v>2022</v>
      </c>
      <c r="M72" s="15">
        <v>1</v>
      </c>
      <c r="N72" s="15" t="str">
        <f t="shared" si="13"/>
        <v>20221</v>
      </c>
      <c r="O72" s="63">
        <f t="shared" si="14"/>
        <v>151.43611419467447</v>
      </c>
      <c r="P72" s="63" cm="1">
        <f t="array" ref="P72">IFERROR(_xlfn.STDEV.S(IF(($F$3:$F$732=M72)*($B$3:$B$732=L72),$I$3:$I$732)),0)</f>
        <v>0</v>
      </c>
      <c r="Q72" s="68">
        <f t="shared" si="15"/>
        <v>1556.5917342433729</v>
      </c>
      <c r="R72" s="68">
        <f t="shared" si="16"/>
        <v>1060.0527993627213</v>
      </c>
    </row>
    <row r="73" spans="1:18" x14ac:dyDescent="0.3">
      <c r="A73" s="60">
        <v>44267</v>
      </c>
      <c r="B73" s="15">
        <f t="shared" si="17"/>
        <v>2021</v>
      </c>
      <c r="C73" s="15">
        <f t="shared" si="18"/>
        <v>3</v>
      </c>
      <c r="D73" s="15">
        <f t="shared" si="19"/>
        <v>6</v>
      </c>
      <c r="E73" s="15">
        <f t="shared" si="20"/>
        <v>1</v>
      </c>
      <c r="F73" s="15">
        <f t="shared" si="22"/>
        <v>11</v>
      </c>
      <c r="G73" s="15">
        <f t="shared" si="21"/>
        <v>-9922.7999853061883</v>
      </c>
      <c r="H73" s="15">
        <v>0</v>
      </c>
      <c r="I73" s="64">
        <f t="shared" si="23"/>
        <v>175.75312788944871</v>
      </c>
      <c r="J73" s="4"/>
      <c r="L73" s="15">
        <v>2022</v>
      </c>
      <c r="M73" s="15">
        <v>2</v>
      </c>
      <c r="N73" s="15" t="str">
        <f t="shared" si="13"/>
        <v>20222</v>
      </c>
      <c r="O73" s="63">
        <f t="shared" si="14"/>
        <v>212.70318532875982</v>
      </c>
      <c r="P73" s="63" cm="1">
        <f t="array" ref="P73">IFERROR(_xlfn.STDEV.S(IF(($F$3:$F$732=M73)*($B$3:$B$732=L73),$I$3:$I$732)),0)</f>
        <v>32.73332490496859</v>
      </c>
      <c r="Q73" s="68">
        <f t="shared" si="15"/>
        <v>1844.7902225619466</v>
      </c>
      <c r="R73" s="68">
        <f t="shared" si="16"/>
        <v>1690.3938805871444</v>
      </c>
    </row>
    <row r="74" spans="1:18" x14ac:dyDescent="0.3">
      <c r="A74" s="60">
        <v>44268</v>
      </c>
      <c r="B74" s="15">
        <f t="shared" si="17"/>
        <v>2021</v>
      </c>
      <c r="C74" s="15">
        <f t="shared" si="18"/>
        <v>3</v>
      </c>
      <c r="D74" s="15">
        <f t="shared" si="19"/>
        <v>7</v>
      </c>
      <c r="E74" s="15">
        <f t="shared" si="20"/>
        <v>1</v>
      </c>
      <c r="F74" s="15">
        <f t="shared" si="22"/>
        <v>11</v>
      </c>
      <c r="G74" s="15">
        <f t="shared" si="21"/>
        <v>-10060.633634785636</v>
      </c>
      <c r="H74" s="15">
        <v>0</v>
      </c>
      <c r="I74" s="64">
        <f t="shared" si="23"/>
        <v>137.83364947944835</v>
      </c>
      <c r="J74" s="4"/>
      <c r="L74" s="15">
        <v>2022</v>
      </c>
      <c r="M74" s="15">
        <v>3</v>
      </c>
      <c r="N74" s="15" t="str">
        <f t="shared" si="13"/>
        <v>20223</v>
      </c>
      <c r="O74" s="63">
        <f t="shared" si="14"/>
        <v>212.70318532875982</v>
      </c>
      <c r="P74" s="63" cm="1">
        <f t="array" ref="P74">IFERROR(_xlfn.STDEV.S(IF(($F$3:$F$732=M74)*($B$3:$B$732=L74),$I$3:$I$732)),0)</f>
        <v>32.73332490496859</v>
      </c>
      <c r="Q74" s="68">
        <f t="shared" si="15"/>
        <v>1844.7902225619466</v>
      </c>
      <c r="R74" s="68">
        <f t="shared" si="16"/>
        <v>1690.3938805871444</v>
      </c>
    </row>
    <row r="75" spans="1:18" x14ac:dyDescent="0.3">
      <c r="A75" s="60">
        <v>44269</v>
      </c>
      <c r="B75" s="15">
        <f t="shared" si="17"/>
        <v>2021</v>
      </c>
      <c r="C75" s="15">
        <f t="shared" si="18"/>
        <v>3</v>
      </c>
      <c r="D75" s="15">
        <f t="shared" si="19"/>
        <v>1</v>
      </c>
      <c r="E75" s="15">
        <f t="shared" si="20"/>
        <v>0</v>
      </c>
      <c r="F75" s="15">
        <f t="shared" si="22"/>
        <v>12</v>
      </c>
      <c r="G75" s="15">
        <f t="shared" si="21"/>
        <v>-10282.63117007041</v>
      </c>
      <c r="H75" s="15">
        <v>0</v>
      </c>
      <c r="I75" s="64">
        <f t="shared" si="23"/>
        <v>221.9975352847739</v>
      </c>
      <c r="J75" s="4"/>
      <c r="L75" s="15">
        <v>2022</v>
      </c>
      <c r="M75" s="15">
        <v>4</v>
      </c>
      <c r="N75" s="15" t="str">
        <f t="shared" si="13"/>
        <v>20224</v>
      </c>
      <c r="O75" s="63">
        <f t="shared" si="14"/>
        <v>212.70318532875982</v>
      </c>
      <c r="P75" s="63" cm="1">
        <f t="array" ref="P75">IFERROR(_xlfn.STDEV.S(IF(($F$3:$F$732=M75)*($B$3:$B$732=L75),$I$3:$I$732)),0)</f>
        <v>32.73332490496859</v>
      </c>
      <c r="Q75" s="68">
        <f t="shared" si="15"/>
        <v>1844.7902225619466</v>
      </c>
      <c r="R75" s="68">
        <f t="shared" si="16"/>
        <v>1690.3938805871444</v>
      </c>
    </row>
    <row r="76" spans="1:18" x14ac:dyDescent="0.3">
      <c r="A76" s="60">
        <v>44270</v>
      </c>
      <c r="B76" s="15">
        <f t="shared" si="17"/>
        <v>2021</v>
      </c>
      <c r="C76" s="15">
        <f t="shared" si="18"/>
        <v>3</v>
      </c>
      <c r="D76" s="15">
        <f t="shared" si="19"/>
        <v>2</v>
      </c>
      <c r="E76" s="15">
        <f t="shared" si="20"/>
        <v>0</v>
      </c>
      <c r="F76" s="15">
        <f t="shared" si="22"/>
        <v>12</v>
      </c>
      <c r="G76" s="15">
        <f t="shared" si="21"/>
        <v>-10509.246387596961</v>
      </c>
      <c r="H76" s="15">
        <v>0</v>
      </c>
      <c r="I76" s="64">
        <f t="shared" si="23"/>
        <v>226.61521752655025</v>
      </c>
      <c r="J76" s="4"/>
      <c r="L76" s="15">
        <v>2022</v>
      </c>
      <c r="M76" s="15">
        <v>5</v>
      </c>
      <c r="N76" s="15" t="str">
        <f t="shared" si="13"/>
        <v>20225</v>
      </c>
      <c r="O76" s="63">
        <f t="shared" si="14"/>
        <v>212.70318532875982</v>
      </c>
      <c r="P76" s="63" cm="1">
        <f t="array" ref="P76">IFERROR(_xlfn.STDEV.S(IF(($F$3:$F$732=M76)*($B$3:$B$732=L76),$I$3:$I$732)),0)</f>
        <v>32.73332490496859</v>
      </c>
      <c r="Q76" s="68">
        <f t="shared" si="15"/>
        <v>1844.7902225619466</v>
      </c>
      <c r="R76" s="68">
        <f t="shared" si="16"/>
        <v>1690.3938805871444</v>
      </c>
    </row>
    <row r="77" spans="1:18" x14ac:dyDescent="0.3">
      <c r="A77" s="60">
        <v>44271</v>
      </c>
      <c r="B77" s="15">
        <f t="shared" si="17"/>
        <v>2021</v>
      </c>
      <c r="C77" s="15">
        <f t="shared" si="18"/>
        <v>3</v>
      </c>
      <c r="D77" s="15">
        <f t="shared" si="19"/>
        <v>3</v>
      </c>
      <c r="E77" s="15">
        <f t="shared" si="20"/>
        <v>0</v>
      </c>
      <c r="F77" s="15">
        <f t="shared" si="22"/>
        <v>12</v>
      </c>
      <c r="G77" s="15">
        <f t="shared" si="21"/>
        <v>-10733.250997408772</v>
      </c>
      <c r="H77" s="15">
        <v>0</v>
      </c>
      <c r="I77" s="64">
        <f t="shared" si="23"/>
        <v>224.00460981181172</v>
      </c>
      <c r="J77" s="4"/>
      <c r="L77" s="15">
        <v>2022</v>
      </c>
      <c r="M77" s="15">
        <v>6</v>
      </c>
      <c r="N77" s="15" t="str">
        <f t="shared" si="13"/>
        <v>20226</v>
      </c>
      <c r="O77" s="63">
        <f t="shared" si="14"/>
        <v>215.1381597234292</v>
      </c>
      <c r="P77" s="63" cm="1">
        <f t="array" ref="P77">IFERROR(_xlfn.STDEV.S(IF(($F$3:$F$732=M77)*($B$3:$B$732=L77),$I$3:$I$732)),0)</f>
        <v>31.889716547048856</v>
      </c>
      <c r="Q77" s="68">
        <f t="shared" si="15"/>
        <v>1855.3195292387959</v>
      </c>
      <c r="R77" s="68">
        <f t="shared" si="16"/>
        <v>1702.246344263079</v>
      </c>
    </row>
    <row r="78" spans="1:18" x14ac:dyDescent="0.3">
      <c r="A78" s="60">
        <v>44272</v>
      </c>
      <c r="B78" s="15">
        <f t="shared" si="17"/>
        <v>2021</v>
      </c>
      <c r="C78" s="15">
        <f t="shared" si="18"/>
        <v>3</v>
      </c>
      <c r="D78" s="15">
        <f t="shared" si="19"/>
        <v>4</v>
      </c>
      <c r="E78" s="15">
        <f t="shared" si="20"/>
        <v>0</v>
      </c>
      <c r="F78" s="15">
        <f t="shared" si="22"/>
        <v>12</v>
      </c>
      <c r="G78" s="15">
        <f t="shared" si="21"/>
        <v>-10946.627037807952</v>
      </c>
      <c r="H78" s="15">
        <v>0</v>
      </c>
      <c r="I78" s="64">
        <f t="shared" si="23"/>
        <v>213.37604039918003</v>
      </c>
      <c r="J78" s="4"/>
      <c r="L78" s="15">
        <v>2022</v>
      </c>
      <c r="M78" s="15">
        <v>7</v>
      </c>
      <c r="N78" s="15" t="str">
        <f t="shared" si="13"/>
        <v>20227</v>
      </c>
      <c r="O78" s="63">
        <f t="shared" si="14"/>
        <v>216.11214948129691</v>
      </c>
      <c r="P78" s="63" cm="1">
        <f t="array" ref="P78">IFERROR(_xlfn.STDEV.S(IF(($F$3:$F$732=M78)*($B$3:$B$732=L78),$I$3:$I$732)),0)</f>
        <v>32.733324904968882</v>
      </c>
      <c r="Q78" s="68">
        <f t="shared" si="15"/>
        <v>1859.5145580771209</v>
      </c>
      <c r="R78" s="68">
        <f t="shared" si="16"/>
        <v>1714.256629654906</v>
      </c>
    </row>
    <row r="79" spans="1:18" x14ac:dyDescent="0.3">
      <c r="A79" s="60">
        <v>44273</v>
      </c>
      <c r="B79" s="15">
        <f t="shared" si="17"/>
        <v>2021</v>
      </c>
      <c r="C79" s="15">
        <f t="shared" si="18"/>
        <v>3</v>
      </c>
      <c r="D79" s="15">
        <f t="shared" si="19"/>
        <v>5</v>
      </c>
      <c r="E79" s="15">
        <f t="shared" si="20"/>
        <v>0</v>
      </c>
      <c r="F79" s="15">
        <f t="shared" si="22"/>
        <v>12</v>
      </c>
      <c r="G79" s="15">
        <f t="shared" si="21"/>
        <v>-11140.751901711474</v>
      </c>
      <c r="H79" s="15">
        <v>0</v>
      </c>
      <c r="I79" s="64">
        <f t="shared" si="23"/>
        <v>194.12486390352271</v>
      </c>
      <c r="J79" s="4"/>
      <c r="L79" s="15">
        <v>2022</v>
      </c>
      <c r="M79" s="15">
        <v>8</v>
      </c>
      <c r="N79" s="15" t="str">
        <f t="shared" si="13"/>
        <v>20228</v>
      </c>
      <c r="O79" s="63">
        <f t="shared" si="14"/>
        <v>216.11214948129691</v>
      </c>
      <c r="P79" s="63" cm="1">
        <f t="array" ref="P79">IFERROR(_xlfn.STDEV.S(IF(($F$3:$F$732=M79)*($B$3:$B$732=L79),$I$3:$I$732)),0)</f>
        <v>32.733324904968882</v>
      </c>
      <c r="Q79" s="68">
        <f t="shared" si="15"/>
        <v>1859.5145580771209</v>
      </c>
      <c r="R79" s="68">
        <f t="shared" si="16"/>
        <v>1714.256629654906</v>
      </c>
    </row>
    <row r="80" spans="1:18" x14ac:dyDescent="0.3">
      <c r="A80" s="60">
        <v>44274</v>
      </c>
      <c r="B80" s="15">
        <f t="shared" si="17"/>
        <v>2021</v>
      </c>
      <c r="C80" s="15">
        <f t="shared" si="18"/>
        <v>3</v>
      </c>
      <c r="D80" s="15">
        <f t="shared" si="19"/>
        <v>6</v>
      </c>
      <c r="E80" s="15">
        <f t="shared" si="20"/>
        <v>1</v>
      </c>
      <c r="F80" s="15">
        <f t="shared" si="22"/>
        <v>12</v>
      </c>
      <c r="G80" s="15">
        <f t="shared" si="21"/>
        <v>-11316.505029600923</v>
      </c>
      <c r="H80" s="15">
        <v>0</v>
      </c>
      <c r="I80" s="64">
        <f t="shared" si="23"/>
        <v>175.75312788944871</v>
      </c>
      <c r="J80" s="4"/>
      <c r="L80" s="15">
        <v>2022</v>
      </c>
      <c r="M80" s="15">
        <v>9</v>
      </c>
      <c r="N80" s="15" t="str">
        <f t="shared" si="13"/>
        <v>20229</v>
      </c>
      <c r="O80" s="63">
        <f t="shared" si="14"/>
        <v>216.11214948129691</v>
      </c>
      <c r="P80" s="63" cm="1">
        <f t="array" ref="P80">IFERROR(_xlfn.STDEV.S(IF(($F$3:$F$732=M80)*($B$3:$B$732=L80),$I$3:$I$732)),0)</f>
        <v>32.733324904968882</v>
      </c>
      <c r="Q80" s="68">
        <f t="shared" si="15"/>
        <v>1859.5145580771209</v>
      </c>
      <c r="R80" s="68">
        <f t="shared" si="16"/>
        <v>1714.256629654906</v>
      </c>
    </row>
    <row r="81" spans="1:18" x14ac:dyDescent="0.3">
      <c r="A81" s="60">
        <v>44275</v>
      </c>
      <c r="B81" s="15">
        <f t="shared" si="17"/>
        <v>2021</v>
      </c>
      <c r="C81" s="15">
        <f t="shared" si="18"/>
        <v>3</v>
      </c>
      <c r="D81" s="15">
        <f t="shared" si="19"/>
        <v>7</v>
      </c>
      <c r="E81" s="15">
        <f t="shared" si="20"/>
        <v>1</v>
      </c>
      <c r="F81" s="15">
        <f t="shared" si="22"/>
        <v>12</v>
      </c>
      <c r="G81" s="15">
        <f t="shared" si="21"/>
        <v>-11454.338679080371</v>
      </c>
      <c r="H81" s="15">
        <v>0</v>
      </c>
      <c r="I81" s="64">
        <f t="shared" si="23"/>
        <v>137.83364947944835</v>
      </c>
      <c r="J81" s="4"/>
      <c r="L81" s="15">
        <v>2022</v>
      </c>
      <c r="M81" s="15">
        <v>10</v>
      </c>
      <c r="N81" s="15" t="str">
        <f t="shared" si="13"/>
        <v>202210</v>
      </c>
      <c r="O81" s="63">
        <f t="shared" si="14"/>
        <v>218.2468431471803</v>
      </c>
      <c r="P81" s="63" cm="1">
        <f t="array" ref="P81">IFERROR(_xlfn.STDEV.S(IF(($F$3:$F$732=M81)*($B$3:$B$732=L81),$I$3:$I$732)),0)</f>
        <v>31.990277540370897</v>
      </c>
      <c r="Q81" s="68">
        <f t="shared" si="15"/>
        <v>1868.6758655141039</v>
      </c>
      <c r="R81" s="68">
        <f t="shared" si="16"/>
        <v>1724.626074902191</v>
      </c>
    </row>
    <row r="82" spans="1:18" x14ac:dyDescent="0.3">
      <c r="A82" s="60">
        <v>44276</v>
      </c>
      <c r="B82" s="15">
        <f t="shared" si="17"/>
        <v>2021</v>
      </c>
      <c r="C82" s="15">
        <f t="shared" si="18"/>
        <v>3</v>
      </c>
      <c r="D82" s="15">
        <f t="shared" si="19"/>
        <v>1</v>
      </c>
      <c r="E82" s="15">
        <f t="shared" si="20"/>
        <v>0</v>
      </c>
      <c r="F82" s="15">
        <f t="shared" si="22"/>
        <v>13</v>
      </c>
      <c r="G82" s="15">
        <f t="shared" si="21"/>
        <v>-11676.336214365145</v>
      </c>
      <c r="H82" s="15">
        <v>0</v>
      </c>
      <c r="I82" s="64">
        <f t="shared" si="23"/>
        <v>221.9975352847739</v>
      </c>
      <c r="J82" s="4"/>
      <c r="L82" s="15">
        <v>2022</v>
      </c>
      <c r="M82" s="15">
        <v>11</v>
      </c>
      <c r="N82" s="15" t="str">
        <f t="shared" si="13"/>
        <v>202211</v>
      </c>
      <c r="O82" s="63">
        <f t="shared" si="14"/>
        <v>219.10072061353367</v>
      </c>
      <c r="P82" s="63" cm="1">
        <f t="array" ref="P82">IFERROR(_xlfn.STDEV.S(IF(($F$3:$F$732=M82)*($B$3:$B$732=L82),$I$3:$I$732)),0)</f>
        <v>32.73332490496874</v>
      </c>
      <c r="Q82" s="68">
        <f t="shared" si="15"/>
        <v>1872.3278371632834</v>
      </c>
      <c r="R82" s="68">
        <f t="shared" si="16"/>
        <v>1735.1766275805624</v>
      </c>
    </row>
    <row r="83" spans="1:18" x14ac:dyDescent="0.3">
      <c r="A83" s="60">
        <v>44277</v>
      </c>
      <c r="B83" s="15">
        <f t="shared" si="17"/>
        <v>2021</v>
      </c>
      <c r="C83" s="15">
        <f t="shared" si="18"/>
        <v>3</v>
      </c>
      <c r="D83" s="15">
        <f t="shared" si="19"/>
        <v>2</v>
      </c>
      <c r="E83" s="15">
        <f t="shared" si="20"/>
        <v>0</v>
      </c>
      <c r="F83" s="15">
        <f t="shared" si="22"/>
        <v>13</v>
      </c>
      <c r="G83" s="15">
        <f t="shared" si="21"/>
        <v>-11902.951431891695</v>
      </c>
      <c r="H83" s="15">
        <v>0</v>
      </c>
      <c r="I83" s="64">
        <f t="shared" si="23"/>
        <v>226.61521752655025</v>
      </c>
      <c r="J83" s="4"/>
      <c r="L83" s="15">
        <v>2022</v>
      </c>
      <c r="M83" s="15">
        <v>12</v>
      </c>
      <c r="N83" s="15" t="str">
        <f t="shared" si="13"/>
        <v>202212</v>
      </c>
      <c r="O83" s="63">
        <f t="shared" si="14"/>
        <v>219.10072061353367</v>
      </c>
      <c r="P83" s="63" cm="1">
        <f t="array" ref="P83">IFERROR(_xlfn.STDEV.S(IF(($F$3:$F$732=M83)*($B$3:$B$732=L83),$I$3:$I$732)),0)</f>
        <v>32.73332490496874</v>
      </c>
      <c r="Q83" s="68">
        <f t="shared" ref="Q83:Q114" si="24">SQRT((2*O83*$N$7)/($N$6*$N$8))</f>
        <v>1872.3278371632834</v>
      </c>
      <c r="R83" s="68">
        <f t="shared" ref="R83:R114" si="25">O83*$N$5+$R$6*P83*SQRT($N$5)</f>
        <v>1735.1766275805624</v>
      </c>
    </row>
    <row r="84" spans="1:18" x14ac:dyDescent="0.3">
      <c r="A84" s="60">
        <v>44278</v>
      </c>
      <c r="B84" s="15">
        <f t="shared" si="17"/>
        <v>2021</v>
      </c>
      <c r="C84" s="15">
        <f t="shared" si="18"/>
        <v>3</v>
      </c>
      <c r="D84" s="15">
        <f t="shared" si="19"/>
        <v>3</v>
      </c>
      <c r="E84" s="15">
        <f t="shared" si="20"/>
        <v>0</v>
      </c>
      <c r="F84" s="15">
        <f t="shared" si="22"/>
        <v>13</v>
      </c>
      <c r="G84" s="15">
        <f t="shared" si="21"/>
        <v>-12126.956041703506</v>
      </c>
      <c r="H84" s="15">
        <v>0</v>
      </c>
      <c r="I84" s="64">
        <f t="shared" si="23"/>
        <v>224.00460981181172</v>
      </c>
      <c r="J84" s="4"/>
      <c r="L84" s="15">
        <v>2022</v>
      </c>
      <c r="M84" s="15">
        <v>13</v>
      </c>
      <c r="N84" s="15" t="str">
        <f t="shared" ref="N84:N124" si="26">CONCATENATE(L84,M84)</f>
        <v>202213</v>
      </c>
      <c r="O84" s="63">
        <f t="shared" ref="O84:O124" si="27">AVERAGEIFS($I$3:$I$732,$F$3:$F$732,"="&amp;M84,$B$3:$B$732,"="&amp;L84)</f>
        <v>219.10072061353367</v>
      </c>
      <c r="P84" s="63" cm="1">
        <f t="array" ref="P84">IFERROR(_xlfn.STDEV.S(IF(($F$3:$F$732=M84)*($B$3:$B$732=L84),$I$3:$I$732)),0)</f>
        <v>32.73332490496874</v>
      </c>
      <c r="Q84" s="68">
        <f t="shared" si="24"/>
        <v>1872.3278371632834</v>
      </c>
      <c r="R84" s="68">
        <f t="shared" si="25"/>
        <v>1735.1766275805624</v>
      </c>
    </row>
    <row r="85" spans="1:18" x14ac:dyDescent="0.3">
      <c r="A85" s="60">
        <v>44279</v>
      </c>
      <c r="B85" s="15">
        <f t="shared" si="17"/>
        <v>2021</v>
      </c>
      <c r="C85" s="15">
        <f t="shared" si="18"/>
        <v>3</v>
      </c>
      <c r="D85" s="15">
        <f t="shared" si="19"/>
        <v>4</v>
      </c>
      <c r="E85" s="15">
        <f t="shared" si="20"/>
        <v>0</v>
      </c>
      <c r="F85" s="15">
        <f t="shared" si="22"/>
        <v>13</v>
      </c>
      <c r="G85" s="15">
        <f t="shared" si="21"/>
        <v>-12340.332082102686</v>
      </c>
      <c r="H85" s="15">
        <v>0</v>
      </c>
      <c r="I85" s="64">
        <f t="shared" si="23"/>
        <v>213.37604039918003</v>
      </c>
      <c r="J85" s="4"/>
      <c r="L85" s="15">
        <v>2022</v>
      </c>
      <c r="M85" s="15">
        <v>14</v>
      </c>
      <c r="N85" s="15" t="str">
        <f t="shared" si="26"/>
        <v>202214</v>
      </c>
      <c r="O85" s="63">
        <f t="shared" si="27"/>
        <v>219.88489213894997</v>
      </c>
      <c r="P85" s="63" cm="1">
        <f t="array" ref="P85">IFERROR(_xlfn.STDEV.S(IF(($F$3:$F$732=M85)*($B$3:$B$732=L85),$I$3:$I$732)),0)</f>
        <v>31.557137789957114</v>
      </c>
      <c r="Q85" s="68">
        <f t="shared" si="24"/>
        <v>1875.6754181422755</v>
      </c>
      <c r="R85" s="68">
        <f t="shared" si="25"/>
        <v>1733.4264695624154</v>
      </c>
    </row>
    <row r="86" spans="1:18" x14ac:dyDescent="0.3">
      <c r="A86" s="60">
        <v>44280</v>
      </c>
      <c r="B86" s="15">
        <f t="shared" si="17"/>
        <v>2021</v>
      </c>
      <c r="C86" s="15">
        <f t="shared" si="18"/>
        <v>3</v>
      </c>
      <c r="D86" s="15">
        <f t="shared" si="19"/>
        <v>5</v>
      </c>
      <c r="E86" s="15">
        <f t="shared" si="20"/>
        <v>0</v>
      </c>
      <c r="F86" s="15">
        <f t="shared" si="22"/>
        <v>13</v>
      </c>
      <c r="G86" s="15">
        <f t="shared" si="21"/>
        <v>-12534.456946006208</v>
      </c>
      <c r="H86" s="15">
        <v>0</v>
      </c>
      <c r="I86" s="64">
        <f t="shared" si="23"/>
        <v>194.12486390352271</v>
      </c>
      <c r="J86" s="4"/>
      <c r="L86" s="15">
        <v>2022</v>
      </c>
      <c r="M86" s="15">
        <v>15</v>
      </c>
      <c r="N86" s="15" t="str">
        <f t="shared" si="26"/>
        <v>202215</v>
      </c>
      <c r="O86" s="63">
        <f t="shared" si="27"/>
        <v>221.84532095249077</v>
      </c>
      <c r="P86" s="63" cm="1">
        <f t="array" ref="P86">IFERROR(_xlfn.STDEV.S(IF(($F$3:$F$732=M86)*($B$3:$B$732=L86),$I$3:$I$732)),0)</f>
        <v>32.733324904968292</v>
      </c>
      <c r="Q86" s="68">
        <f t="shared" si="24"/>
        <v>1884.018347904248</v>
      </c>
      <c r="R86" s="68">
        <f t="shared" si="25"/>
        <v>1754.3888299532593</v>
      </c>
    </row>
    <row r="87" spans="1:18" x14ac:dyDescent="0.3">
      <c r="A87" s="60">
        <v>44281</v>
      </c>
      <c r="B87" s="15">
        <f t="shared" si="17"/>
        <v>2021</v>
      </c>
      <c r="C87" s="15">
        <f t="shared" si="18"/>
        <v>3</v>
      </c>
      <c r="D87" s="15">
        <f t="shared" si="19"/>
        <v>6</v>
      </c>
      <c r="E87" s="15">
        <f t="shared" si="20"/>
        <v>1</v>
      </c>
      <c r="F87" s="15">
        <f t="shared" si="22"/>
        <v>13</v>
      </c>
      <c r="G87" s="15">
        <f t="shared" si="21"/>
        <v>-12710.210073895658</v>
      </c>
      <c r="H87" s="15">
        <v>0</v>
      </c>
      <c r="I87" s="64">
        <f t="shared" si="23"/>
        <v>175.75312788944871</v>
      </c>
      <c r="J87" s="4"/>
      <c r="L87" s="15">
        <v>2022</v>
      </c>
      <c r="M87" s="15">
        <v>16</v>
      </c>
      <c r="N87" s="15" t="str">
        <f t="shared" si="26"/>
        <v>202216</v>
      </c>
      <c r="O87" s="63">
        <f t="shared" si="27"/>
        <v>221.84532095249077</v>
      </c>
      <c r="P87" s="63" cm="1">
        <f t="array" ref="P87">IFERROR(_xlfn.STDEV.S(IF(($F$3:$F$732=M87)*($B$3:$B$732=L87),$I$3:$I$732)),0)</f>
        <v>32.733324904968292</v>
      </c>
      <c r="Q87" s="68">
        <f t="shared" si="24"/>
        <v>1884.018347904248</v>
      </c>
      <c r="R87" s="68">
        <f t="shared" si="25"/>
        <v>1754.3888299532593</v>
      </c>
    </row>
    <row r="88" spans="1:18" x14ac:dyDescent="0.3">
      <c r="A88" s="60">
        <v>44282</v>
      </c>
      <c r="B88" s="15">
        <f t="shared" si="17"/>
        <v>2021</v>
      </c>
      <c r="C88" s="15">
        <f t="shared" si="18"/>
        <v>3</v>
      </c>
      <c r="D88" s="15">
        <f t="shared" si="19"/>
        <v>7</v>
      </c>
      <c r="E88" s="15">
        <f t="shared" si="20"/>
        <v>1</v>
      </c>
      <c r="F88" s="15">
        <f t="shared" si="22"/>
        <v>13</v>
      </c>
      <c r="G88" s="15">
        <f t="shared" si="21"/>
        <v>-12848.043723375105</v>
      </c>
      <c r="H88" s="15">
        <v>0</v>
      </c>
      <c r="I88" s="64">
        <f t="shared" si="23"/>
        <v>137.83364947944835</v>
      </c>
      <c r="J88" s="4"/>
      <c r="L88" s="15">
        <v>2022</v>
      </c>
      <c r="M88" s="15">
        <v>17</v>
      </c>
      <c r="N88" s="15" t="str">
        <f t="shared" si="26"/>
        <v>202217</v>
      </c>
      <c r="O88" s="63">
        <f t="shared" si="27"/>
        <v>221.84532095249077</v>
      </c>
      <c r="P88" s="63" cm="1">
        <f t="array" ref="P88">IFERROR(_xlfn.STDEV.S(IF(($F$3:$F$732=M88)*($B$3:$B$732=L88),$I$3:$I$732)),0)</f>
        <v>32.733324904968292</v>
      </c>
      <c r="Q88" s="68">
        <f t="shared" si="24"/>
        <v>1884.018347904248</v>
      </c>
      <c r="R88" s="68">
        <f t="shared" si="25"/>
        <v>1754.3888299532593</v>
      </c>
    </row>
    <row r="89" spans="1:18" x14ac:dyDescent="0.3">
      <c r="A89" s="60">
        <v>44283</v>
      </c>
      <c r="B89" s="15">
        <f t="shared" si="17"/>
        <v>2021</v>
      </c>
      <c r="C89" s="15">
        <f t="shared" si="18"/>
        <v>3</v>
      </c>
      <c r="D89" s="15">
        <f t="shared" si="19"/>
        <v>1</v>
      </c>
      <c r="E89" s="15">
        <f t="shared" si="20"/>
        <v>0</v>
      </c>
      <c r="F89" s="15">
        <f t="shared" si="22"/>
        <v>14</v>
      </c>
      <c r="G89" s="15">
        <f t="shared" si="21"/>
        <v>-13070.04125865988</v>
      </c>
      <c r="H89" s="15">
        <v>0</v>
      </c>
      <c r="I89" s="64">
        <f t="shared" si="23"/>
        <v>221.9975352847739</v>
      </c>
      <c r="J89" s="4"/>
      <c r="L89" s="15">
        <v>2022</v>
      </c>
      <c r="M89" s="15">
        <v>18</v>
      </c>
      <c r="N89" s="15" t="str">
        <f t="shared" si="26"/>
        <v>202218</v>
      </c>
      <c r="O89" s="63">
        <f t="shared" si="27"/>
        <v>221.84532095249077</v>
      </c>
      <c r="P89" s="63" cm="1">
        <f t="array" ref="P89">IFERROR(_xlfn.STDEV.S(IF(($F$3:$F$732=M89)*($B$3:$B$732=L89),$I$3:$I$732)),0)</f>
        <v>32.733324904968292</v>
      </c>
      <c r="Q89" s="68">
        <f t="shared" si="24"/>
        <v>1884.018347904248</v>
      </c>
      <c r="R89" s="68">
        <f t="shared" si="25"/>
        <v>1754.3888299532593</v>
      </c>
    </row>
    <row r="90" spans="1:18" x14ac:dyDescent="0.3">
      <c r="A90" s="60">
        <v>44284</v>
      </c>
      <c r="B90" s="15">
        <f t="shared" si="17"/>
        <v>2021</v>
      </c>
      <c r="C90" s="15">
        <f t="shared" si="18"/>
        <v>3</v>
      </c>
      <c r="D90" s="15">
        <f t="shared" si="19"/>
        <v>2</v>
      </c>
      <c r="E90" s="15">
        <f t="shared" si="20"/>
        <v>0</v>
      </c>
      <c r="F90" s="15">
        <f t="shared" si="22"/>
        <v>14</v>
      </c>
      <c r="G90" s="15">
        <f t="shared" si="21"/>
        <v>-13296.65647618643</v>
      </c>
      <c r="H90" s="15">
        <v>0</v>
      </c>
      <c r="I90" s="64">
        <f t="shared" si="23"/>
        <v>226.61521752655025</v>
      </c>
      <c r="J90" s="4"/>
      <c r="L90" s="15">
        <v>2022</v>
      </c>
      <c r="M90" s="15">
        <v>19</v>
      </c>
      <c r="N90" s="15" t="str">
        <f t="shared" si="26"/>
        <v>202219</v>
      </c>
      <c r="O90" s="63">
        <f t="shared" si="27"/>
        <v>224.42169295317032</v>
      </c>
      <c r="P90" s="63" cm="1">
        <f t="array" ref="P90">IFERROR(_xlfn.STDEV.S(IF(($F$3:$F$732=M90)*($B$3:$B$732=L90),$I$3:$I$732)),0)</f>
        <v>32.73332490496874</v>
      </c>
      <c r="Q90" s="68">
        <f t="shared" si="24"/>
        <v>1894.9266706790334</v>
      </c>
      <c r="R90" s="68">
        <f t="shared" si="25"/>
        <v>1772.4234339580189</v>
      </c>
    </row>
    <row r="91" spans="1:18" x14ac:dyDescent="0.3">
      <c r="A91" s="60">
        <v>44285</v>
      </c>
      <c r="B91" s="15">
        <f t="shared" si="17"/>
        <v>2021</v>
      </c>
      <c r="C91" s="15">
        <f t="shared" si="18"/>
        <v>3</v>
      </c>
      <c r="D91" s="15">
        <f t="shared" si="19"/>
        <v>3</v>
      </c>
      <c r="E91" s="15">
        <f t="shared" si="20"/>
        <v>0</v>
      </c>
      <c r="F91" s="15">
        <f t="shared" si="22"/>
        <v>14</v>
      </c>
      <c r="G91" s="15">
        <f t="shared" si="21"/>
        <v>-13520.661085998241</v>
      </c>
      <c r="H91" s="15">
        <v>0</v>
      </c>
      <c r="I91" s="64">
        <f t="shared" si="23"/>
        <v>224.00460981181172</v>
      </c>
      <c r="J91" s="4"/>
      <c r="L91" s="15">
        <v>2022</v>
      </c>
      <c r="M91" s="15">
        <v>20</v>
      </c>
      <c r="N91" s="15" t="str">
        <f t="shared" si="26"/>
        <v>202220</v>
      </c>
      <c r="O91" s="63">
        <f t="shared" si="27"/>
        <v>224.42169295317032</v>
      </c>
      <c r="P91" s="63" cm="1">
        <f t="array" ref="P91">IFERROR(_xlfn.STDEV.S(IF(($F$3:$F$732=M91)*($B$3:$B$732=L91),$I$3:$I$732)),0)</f>
        <v>32.73332490496874</v>
      </c>
      <c r="Q91" s="68">
        <f t="shared" si="24"/>
        <v>1894.9266706790334</v>
      </c>
      <c r="R91" s="68">
        <f t="shared" si="25"/>
        <v>1772.4234339580189</v>
      </c>
    </row>
    <row r="92" spans="1:18" x14ac:dyDescent="0.3">
      <c r="A92" s="60">
        <v>44286</v>
      </c>
      <c r="B92" s="15">
        <f t="shared" si="17"/>
        <v>2021</v>
      </c>
      <c r="C92" s="15">
        <f t="shared" si="18"/>
        <v>3</v>
      </c>
      <c r="D92" s="15">
        <f t="shared" si="19"/>
        <v>4</v>
      </c>
      <c r="E92" s="15">
        <f t="shared" si="20"/>
        <v>0</v>
      </c>
      <c r="F92" s="15">
        <f t="shared" si="22"/>
        <v>14</v>
      </c>
      <c r="G92" s="15">
        <f t="shared" si="21"/>
        <v>-13734.037126397421</v>
      </c>
      <c r="H92" s="15">
        <v>0</v>
      </c>
      <c r="I92" s="64">
        <f t="shared" si="23"/>
        <v>213.37604039918003</v>
      </c>
      <c r="J92" s="4"/>
      <c r="L92" s="15">
        <v>2022</v>
      </c>
      <c r="M92" s="15">
        <v>21</v>
      </c>
      <c r="N92" s="15" t="str">
        <f t="shared" si="26"/>
        <v>202221</v>
      </c>
      <c r="O92" s="63">
        <f t="shared" si="27"/>
        <v>224.42169295317032</v>
      </c>
      <c r="P92" s="63" cm="1">
        <f t="array" ref="P92">IFERROR(_xlfn.STDEV.S(IF(($F$3:$F$732=M92)*($B$3:$B$732=L92),$I$3:$I$732)),0)</f>
        <v>32.73332490496874</v>
      </c>
      <c r="Q92" s="68">
        <f t="shared" si="24"/>
        <v>1894.9266706790334</v>
      </c>
      <c r="R92" s="68">
        <f t="shared" si="25"/>
        <v>1772.4234339580189</v>
      </c>
    </row>
    <row r="93" spans="1:18" x14ac:dyDescent="0.3">
      <c r="A93" s="60">
        <v>44287</v>
      </c>
      <c r="B93" s="15">
        <f t="shared" si="17"/>
        <v>2021</v>
      </c>
      <c r="C93" s="15">
        <f t="shared" si="18"/>
        <v>4</v>
      </c>
      <c r="D93" s="15">
        <f t="shared" si="19"/>
        <v>5</v>
      </c>
      <c r="E93" s="15">
        <f t="shared" si="20"/>
        <v>0</v>
      </c>
      <c r="F93" s="15">
        <f t="shared" si="22"/>
        <v>14</v>
      </c>
      <c r="G93" s="15">
        <f t="shared" si="21"/>
        <v>-13930.906590639901</v>
      </c>
      <c r="H93" s="15">
        <v>0</v>
      </c>
      <c r="I93" s="64">
        <f t="shared" si="23"/>
        <v>196.86946424247975</v>
      </c>
      <c r="J93" s="4"/>
      <c r="L93" s="15">
        <v>2022</v>
      </c>
      <c r="M93" s="15">
        <v>22</v>
      </c>
      <c r="N93" s="15" t="str">
        <f t="shared" si="26"/>
        <v>202222</v>
      </c>
      <c r="O93" s="63">
        <f t="shared" si="27"/>
        <v>224.42169295317032</v>
      </c>
      <c r="P93" s="63" cm="1">
        <f t="array" ref="P93">IFERROR(_xlfn.STDEV.S(IF(($F$3:$F$732=M93)*($B$3:$B$732=L93),$I$3:$I$732)),0)</f>
        <v>32.73332490496874</v>
      </c>
      <c r="Q93" s="68">
        <f t="shared" si="24"/>
        <v>1894.9266706790334</v>
      </c>
      <c r="R93" s="68">
        <f t="shared" si="25"/>
        <v>1772.4234339580189</v>
      </c>
    </row>
    <row r="94" spans="1:18" x14ac:dyDescent="0.3">
      <c r="A94" s="60">
        <v>44288</v>
      </c>
      <c r="B94" s="15">
        <f t="shared" si="17"/>
        <v>2021</v>
      </c>
      <c r="C94" s="15">
        <f t="shared" si="18"/>
        <v>4</v>
      </c>
      <c r="D94" s="15">
        <f t="shared" si="19"/>
        <v>6</v>
      </c>
      <c r="E94" s="15">
        <f t="shared" si="20"/>
        <v>1</v>
      </c>
      <c r="F94" s="15">
        <f t="shared" si="22"/>
        <v>14</v>
      </c>
      <c r="G94" s="15">
        <f t="shared" si="21"/>
        <v>-14109.404318868306</v>
      </c>
      <c r="H94" s="15">
        <v>0</v>
      </c>
      <c r="I94" s="64">
        <f t="shared" si="23"/>
        <v>178.49772822840578</v>
      </c>
      <c r="J94" s="4"/>
      <c r="L94" s="15">
        <v>2022</v>
      </c>
      <c r="M94" s="15">
        <v>23</v>
      </c>
      <c r="N94" s="15" t="str">
        <f t="shared" si="26"/>
        <v>202223</v>
      </c>
      <c r="O94" s="63">
        <f t="shared" si="27"/>
        <v>225.82157038344326</v>
      </c>
      <c r="P94" s="63" cm="1">
        <f t="array" ref="P94">IFERROR(_xlfn.STDEV.S(IF(($F$3:$F$732=M94)*($B$3:$B$732=L94),$I$3:$I$732)),0)</f>
        <v>31.80696826233623</v>
      </c>
      <c r="Q94" s="68">
        <f t="shared" si="24"/>
        <v>1900.8274845800952</v>
      </c>
      <c r="R94" s="68">
        <f t="shared" si="25"/>
        <v>1776.5209083263171</v>
      </c>
    </row>
    <row r="95" spans="1:18" x14ac:dyDescent="0.3">
      <c r="A95" s="60">
        <v>44289</v>
      </c>
      <c r="B95" s="15">
        <f t="shared" si="17"/>
        <v>2021</v>
      </c>
      <c r="C95" s="15">
        <f t="shared" si="18"/>
        <v>4</v>
      </c>
      <c r="D95" s="15">
        <f t="shared" si="19"/>
        <v>7</v>
      </c>
      <c r="E95" s="15">
        <f t="shared" si="20"/>
        <v>1</v>
      </c>
      <c r="F95" s="15">
        <f t="shared" si="22"/>
        <v>14</v>
      </c>
      <c r="G95" s="15">
        <f t="shared" si="21"/>
        <v>-14249.982568686712</v>
      </c>
      <c r="H95" s="15">
        <v>0</v>
      </c>
      <c r="I95" s="64">
        <f t="shared" si="23"/>
        <v>140.57824981840542</v>
      </c>
      <c r="J95" s="4"/>
      <c r="L95" s="15">
        <v>2022</v>
      </c>
      <c r="M95" s="15">
        <v>24</v>
      </c>
      <c r="N95" s="15" t="str">
        <f t="shared" si="26"/>
        <v>202224</v>
      </c>
      <c r="O95" s="63">
        <f t="shared" si="27"/>
        <v>226.87147845614797</v>
      </c>
      <c r="P95" s="63" cm="1">
        <f t="array" ref="P95">IFERROR(_xlfn.STDEV.S(IF(($F$3:$F$732=M95)*($B$3:$B$732=L95),$I$3:$I$732)),0)</f>
        <v>32.73332490496874</v>
      </c>
      <c r="Q95" s="68">
        <f t="shared" si="24"/>
        <v>1905.2411016189965</v>
      </c>
      <c r="R95" s="68">
        <f t="shared" si="25"/>
        <v>1789.5719324788624</v>
      </c>
    </row>
    <row r="96" spans="1:18" x14ac:dyDescent="0.3">
      <c r="A96" s="60">
        <v>44290</v>
      </c>
      <c r="B96" s="15">
        <f t="shared" si="17"/>
        <v>2021</v>
      </c>
      <c r="C96" s="15">
        <f t="shared" si="18"/>
        <v>4</v>
      </c>
      <c r="D96" s="15">
        <f t="shared" si="19"/>
        <v>1</v>
      </c>
      <c r="E96" s="15">
        <f t="shared" si="20"/>
        <v>0</v>
      </c>
      <c r="F96" s="15">
        <f t="shared" si="22"/>
        <v>15</v>
      </c>
      <c r="G96" s="15">
        <f t="shared" si="21"/>
        <v>-14474.724704310443</v>
      </c>
      <c r="H96" s="15">
        <v>0</v>
      </c>
      <c r="I96" s="64">
        <f t="shared" si="23"/>
        <v>224.74213562373097</v>
      </c>
      <c r="J96" s="4"/>
      <c r="L96" s="15">
        <v>2022</v>
      </c>
      <c r="M96" s="15">
        <v>25</v>
      </c>
      <c r="N96" s="15" t="str">
        <f t="shared" si="26"/>
        <v>202225</v>
      </c>
      <c r="O96" s="63">
        <f t="shared" si="27"/>
        <v>226.87147845614797</v>
      </c>
      <c r="P96" s="63" cm="1">
        <f t="array" ref="P96">IFERROR(_xlfn.STDEV.S(IF(($F$3:$F$732=M96)*($B$3:$B$732=L96),$I$3:$I$732)),0)</f>
        <v>32.73332490496874</v>
      </c>
      <c r="Q96" s="68">
        <f t="shared" si="24"/>
        <v>1905.2411016189965</v>
      </c>
      <c r="R96" s="68">
        <f t="shared" si="25"/>
        <v>1789.5719324788624</v>
      </c>
    </row>
    <row r="97" spans="1:18" x14ac:dyDescent="0.3">
      <c r="A97" s="60">
        <v>44291</v>
      </c>
      <c r="B97" s="15">
        <f t="shared" si="17"/>
        <v>2021</v>
      </c>
      <c r="C97" s="15">
        <f t="shared" si="18"/>
        <v>4</v>
      </c>
      <c r="D97" s="15">
        <f t="shared" si="19"/>
        <v>2</v>
      </c>
      <c r="E97" s="15">
        <f t="shared" si="20"/>
        <v>0</v>
      </c>
      <c r="F97" s="15">
        <f t="shared" si="22"/>
        <v>15</v>
      </c>
      <c r="G97" s="15">
        <f t="shared" si="21"/>
        <v>-14704.08452217595</v>
      </c>
      <c r="H97" s="15">
        <v>0</v>
      </c>
      <c r="I97" s="64">
        <f t="shared" si="23"/>
        <v>229.35981786550732</v>
      </c>
      <c r="J97" s="4"/>
      <c r="L97" s="15">
        <v>2022</v>
      </c>
      <c r="M97" s="15">
        <v>26</v>
      </c>
      <c r="N97" s="15" t="str">
        <f t="shared" si="26"/>
        <v>202226</v>
      </c>
      <c r="O97" s="63">
        <f t="shared" si="27"/>
        <v>226.87147845614797</v>
      </c>
      <c r="P97" s="63" cm="1">
        <f t="array" ref="P97">IFERROR(_xlfn.STDEV.S(IF(($F$3:$F$732=M97)*($B$3:$B$732=L97),$I$3:$I$732)),0)</f>
        <v>32.73332490496874</v>
      </c>
      <c r="Q97" s="68">
        <f t="shared" si="24"/>
        <v>1905.2411016189965</v>
      </c>
      <c r="R97" s="68">
        <f t="shared" si="25"/>
        <v>1789.5719324788624</v>
      </c>
    </row>
    <row r="98" spans="1:18" x14ac:dyDescent="0.3">
      <c r="A98" s="60">
        <v>44292</v>
      </c>
      <c r="B98" s="15">
        <f t="shared" si="17"/>
        <v>2021</v>
      </c>
      <c r="C98" s="15">
        <f t="shared" si="18"/>
        <v>4</v>
      </c>
      <c r="D98" s="15">
        <f t="shared" si="19"/>
        <v>3</v>
      </c>
      <c r="E98" s="15">
        <f t="shared" si="20"/>
        <v>0</v>
      </c>
      <c r="F98" s="15">
        <f t="shared" si="22"/>
        <v>15</v>
      </c>
      <c r="G98" s="15">
        <f t="shared" si="21"/>
        <v>-14930.833732326719</v>
      </c>
      <c r="H98" s="15">
        <v>0</v>
      </c>
      <c r="I98" s="64">
        <f t="shared" si="23"/>
        <v>226.74921015076876</v>
      </c>
      <c r="J98" s="4"/>
      <c r="L98" s="15">
        <v>2022</v>
      </c>
      <c r="M98" s="15">
        <v>27</v>
      </c>
      <c r="N98" s="15" t="str">
        <f t="shared" si="26"/>
        <v>202227</v>
      </c>
      <c r="O98" s="63">
        <f t="shared" si="27"/>
        <v>227.54270480640685</v>
      </c>
      <c r="P98" s="63" cm="1">
        <f t="array" ref="P98">IFERROR(_xlfn.STDEV.S(IF(($F$3:$F$732=M98)*($B$3:$B$732=L98),$I$3:$I$732)),0)</f>
        <v>31.725748602249094</v>
      </c>
      <c r="Q98" s="68">
        <f t="shared" si="24"/>
        <v>1908.0574616353956</v>
      </c>
      <c r="R98" s="68">
        <f t="shared" si="25"/>
        <v>1788.0689473199018</v>
      </c>
    </row>
    <row r="99" spans="1:18" x14ac:dyDescent="0.3">
      <c r="A99" s="60">
        <v>44293</v>
      </c>
      <c r="B99" s="15">
        <f t="shared" si="17"/>
        <v>2021</v>
      </c>
      <c r="C99" s="15">
        <f t="shared" si="18"/>
        <v>4</v>
      </c>
      <c r="D99" s="15">
        <f t="shared" si="19"/>
        <v>4</v>
      </c>
      <c r="E99" s="15">
        <f t="shared" si="20"/>
        <v>0</v>
      </c>
      <c r="F99" s="15">
        <f t="shared" si="22"/>
        <v>15</v>
      </c>
      <c r="G99" s="15">
        <f t="shared" si="21"/>
        <v>-15146.954373064857</v>
      </c>
      <c r="H99" s="15">
        <v>0</v>
      </c>
      <c r="I99" s="64">
        <f t="shared" si="23"/>
        <v>216.1206407381371</v>
      </c>
      <c r="J99" s="4"/>
      <c r="L99" s="15">
        <v>2022</v>
      </c>
      <c r="M99" s="15">
        <v>28</v>
      </c>
      <c r="N99" s="15" t="str">
        <f t="shared" si="26"/>
        <v>202228</v>
      </c>
      <c r="O99" s="63">
        <f t="shared" si="27"/>
        <v>229.22077068205405</v>
      </c>
      <c r="P99" s="63" cm="1">
        <f t="array" ref="P99">IFERROR(_xlfn.STDEV.S(IF(($F$3:$F$732=M99)*($B$3:$B$732=L99),$I$3:$I$732)),0)</f>
        <v>32.73332490496874</v>
      </c>
      <c r="Q99" s="68">
        <f t="shared" si="24"/>
        <v>1915.0802413770721</v>
      </c>
      <c r="R99" s="68">
        <f t="shared" si="25"/>
        <v>1806.016978060205</v>
      </c>
    </row>
    <row r="100" spans="1:18" x14ac:dyDescent="0.3">
      <c r="A100" s="60">
        <v>44294</v>
      </c>
      <c r="B100" s="15">
        <f t="shared" si="17"/>
        <v>2021</v>
      </c>
      <c r="C100" s="15">
        <f t="shared" si="18"/>
        <v>4</v>
      </c>
      <c r="D100" s="15">
        <f t="shared" si="19"/>
        <v>5</v>
      </c>
      <c r="E100" s="15">
        <f t="shared" si="20"/>
        <v>0</v>
      </c>
      <c r="F100" s="15">
        <f t="shared" si="22"/>
        <v>15</v>
      </c>
      <c r="G100" s="15">
        <f t="shared" si="21"/>
        <v>-15343.823837307336</v>
      </c>
      <c r="H100" s="15">
        <v>0</v>
      </c>
      <c r="I100" s="64">
        <f t="shared" si="23"/>
        <v>196.86946424247975</v>
      </c>
      <c r="J100" s="4"/>
      <c r="L100" s="15">
        <v>2022</v>
      </c>
      <c r="M100" s="15">
        <v>29</v>
      </c>
      <c r="N100" s="15" t="str">
        <f t="shared" si="26"/>
        <v>202229</v>
      </c>
      <c r="O100" s="63">
        <f t="shared" si="27"/>
        <v>229.22077068205405</v>
      </c>
      <c r="P100" s="63" cm="1">
        <f t="array" ref="P100">IFERROR(_xlfn.STDEV.S(IF(($F$3:$F$732=M100)*($B$3:$B$732=L100),$I$3:$I$732)),0)</f>
        <v>32.73332490496874</v>
      </c>
      <c r="Q100" s="68">
        <f t="shared" si="24"/>
        <v>1915.0802413770721</v>
      </c>
      <c r="R100" s="68">
        <f t="shared" si="25"/>
        <v>1806.016978060205</v>
      </c>
    </row>
    <row r="101" spans="1:18" x14ac:dyDescent="0.3">
      <c r="A101" s="60">
        <v>44295</v>
      </c>
      <c r="B101" s="15">
        <f t="shared" si="17"/>
        <v>2021</v>
      </c>
      <c r="C101" s="15">
        <f t="shared" si="18"/>
        <v>4</v>
      </c>
      <c r="D101" s="15">
        <f t="shared" si="19"/>
        <v>6</v>
      </c>
      <c r="E101" s="15">
        <f t="shared" si="20"/>
        <v>1</v>
      </c>
      <c r="F101" s="15">
        <f t="shared" si="22"/>
        <v>15</v>
      </c>
      <c r="G101" s="15">
        <f t="shared" si="21"/>
        <v>-15522.321565535742</v>
      </c>
      <c r="H101" s="15">
        <v>0</v>
      </c>
      <c r="I101" s="64">
        <f t="shared" si="23"/>
        <v>178.49772822840578</v>
      </c>
      <c r="J101" s="4"/>
      <c r="L101" s="15">
        <v>2022</v>
      </c>
      <c r="M101" s="15">
        <v>30</v>
      </c>
      <c r="N101" s="15" t="str">
        <f t="shared" si="26"/>
        <v>202230</v>
      </c>
      <c r="O101" s="63">
        <f t="shared" si="27"/>
        <v>229.22077068205405</v>
      </c>
      <c r="P101" s="63" cm="1">
        <f t="array" ref="P101">IFERROR(_xlfn.STDEV.S(IF(($F$3:$F$732=M101)*($B$3:$B$732=L101),$I$3:$I$732)),0)</f>
        <v>32.73332490496874</v>
      </c>
      <c r="Q101" s="68">
        <f t="shared" si="24"/>
        <v>1915.0802413770721</v>
      </c>
      <c r="R101" s="68">
        <f t="shared" si="25"/>
        <v>1806.016978060205</v>
      </c>
    </row>
    <row r="102" spans="1:18" x14ac:dyDescent="0.3">
      <c r="A102" s="60">
        <v>44296</v>
      </c>
      <c r="B102" s="15">
        <f t="shared" si="17"/>
        <v>2021</v>
      </c>
      <c r="C102" s="15">
        <f t="shared" si="18"/>
        <v>4</v>
      </c>
      <c r="D102" s="15">
        <f t="shared" si="19"/>
        <v>7</v>
      </c>
      <c r="E102" s="15">
        <f t="shared" si="20"/>
        <v>1</v>
      </c>
      <c r="F102" s="15">
        <f t="shared" si="22"/>
        <v>15</v>
      </c>
      <c r="G102" s="15">
        <f t="shared" si="21"/>
        <v>-15662.899815354147</v>
      </c>
      <c r="H102" s="15">
        <v>0</v>
      </c>
      <c r="I102" s="64">
        <f t="shared" si="23"/>
        <v>140.57824981840542</v>
      </c>
      <c r="J102" s="4"/>
      <c r="L102" s="15">
        <v>2022</v>
      </c>
      <c r="M102" s="15">
        <v>31</v>
      </c>
      <c r="N102" s="15" t="str">
        <f t="shared" si="26"/>
        <v>202231</v>
      </c>
      <c r="O102" s="63">
        <f t="shared" si="27"/>
        <v>229.22077068205405</v>
      </c>
      <c r="P102" s="63" cm="1">
        <f t="array" ref="P102">IFERROR(_xlfn.STDEV.S(IF(($F$3:$F$732=M102)*($B$3:$B$732=L102),$I$3:$I$732)),0)</f>
        <v>32.73332490496874</v>
      </c>
      <c r="Q102" s="68">
        <f t="shared" si="24"/>
        <v>1915.0802413770721</v>
      </c>
      <c r="R102" s="68">
        <f t="shared" si="25"/>
        <v>1806.016978060205</v>
      </c>
    </row>
    <row r="103" spans="1:18" x14ac:dyDescent="0.3">
      <c r="A103" s="60">
        <v>44297</v>
      </c>
      <c r="B103" s="15">
        <f t="shared" si="17"/>
        <v>2021</v>
      </c>
      <c r="C103" s="15">
        <f t="shared" si="18"/>
        <v>4</v>
      </c>
      <c r="D103" s="15">
        <f t="shared" si="19"/>
        <v>1</v>
      </c>
      <c r="E103" s="15">
        <f t="shared" si="20"/>
        <v>0</v>
      </c>
      <c r="F103" s="15">
        <f t="shared" si="22"/>
        <v>16</v>
      </c>
      <c r="G103" s="15">
        <f t="shared" si="21"/>
        <v>-15887.641950977879</v>
      </c>
      <c r="H103" s="15">
        <v>0</v>
      </c>
      <c r="I103" s="64">
        <f t="shared" si="23"/>
        <v>224.74213562373097</v>
      </c>
      <c r="J103" s="4"/>
      <c r="L103" s="15">
        <v>2022</v>
      </c>
      <c r="M103" s="15">
        <v>32</v>
      </c>
      <c r="N103" s="15" t="str">
        <f t="shared" si="26"/>
        <v>202232</v>
      </c>
      <c r="O103" s="63">
        <f t="shared" si="27"/>
        <v>231.16353377927703</v>
      </c>
      <c r="P103" s="63" cm="1">
        <f t="array" ref="P103">IFERROR(_xlfn.STDEV.S(IF(($F$3:$F$732=M103)*($B$3:$B$732=L103),$I$3:$I$732)),0)</f>
        <v>32.479308465790226</v>
      </c>
      <c r="Q103" s="68">
        <f t="shared" si="24"/>
        <v>1923.1787593638903</v>
      </c>
      <c r="R103" s="68">
        <f t="shared" si="25"/>
        <v>1818.0528643224575</v>
      </c>
    </row>
    <row r="104" spans="1:18" x14ac:dyDescent="0.3">
      <c r="A104" s="60">
        <v>44298</v>
      </c>
      <c r="B104" s="15">
        <f t="shared" si="17"/>
        <v>2021</v>
      </c>
      <c r="C104" s="15">
        <f t="shared" si="18"/>
        <v>4</v>
      </c>
      <c r="D104" s="15">
        <f t="shared" si="19"/>
        <v>2</v>
      </c>
      <c r="E104" s="15">
        <f t="shared" si="20"/>
        <v>0</v>
      </c>
      <c r="F104" s="15">
        <f t="shared" si="22"/>
        <v>16</v>
      </c>
      <c r="G104" s="15">
        <f t="shared" si="21"/>
        <v>-16117.001768843385</v>
      </c>
      <c r="H104" s="15">
        <v>0</v>
      </c>
      <c r="I104" s="64">
        <f t="shared" si="23"/>
        <v>229.35981786550732</v>
      </c>
      <c r="J104" s="4"/>
      <c r="L104" s="15">
        <v>2022</v>
      </c>
      <c r="M104" s="15">
        <v>33</v>
      </c>
      <c r="N104" s="15" t="str">
        <f t="shared" si="26"/>
        <v>202233</v>
      </c>
      <c r="O104" s="63">
        <f t="shared" si="27"/>
        <v>231.4873276288142</v>
      </c>
      <c r="P104" s="63" cm="1">
        <f t="array" ref="P104">IFERROR(_xlfn.STDEV.S(IF(($F$3:$F$732=M104)*($B$3:$B$732=L104),$I$3:$I$732)),0)</f>
        <v>32.73332490496874</v>
      </c>
      <c r="Q104" s="68">
        <f t="shared" si="24"/>
        <v>1924.5251991234168</v>
      </c>
      <c r="R104" s="68">
        <f t="shared" si="25"/>
        <v>1821.882876687526</v>
      </c>
    </row>
    <row r="105" spans="1:18" x14ac:dyDescent="0.3">
      <c r="A105" s="60">
        <v>44299</v>
      </c>
      <c r="B105" s="15">
        <f t="shared" si="17"/>
        <v>2021</v>
      </c>
      <c r="C105" s="15">
        <f t="shared" si="18"/>
        <v>4</v>
      </c>
      <c r="D105" s="15">
        <f t="shared" si="19"/>
        <v>3</v>
      </c>
      <c r="E105" s="15">
        <f t="shared" si="20"/>
        <v>0</v>
      </c>
      <c r="F105" s="15">
        <f t="shared" si="22"/>
        <v>16</v>
      </c>
      <c r="G105" s="15">
        <f t="shared" si="21"/>
        <v>-16343.750978994154</v>
      </c>
      <c r="H105" s="15">
        <v>0</v>
      </c>
      <c r="I105" s="64">
        <f t="shared" si="23"/>
        <v>226.74921015076876</v>
      </c>
      <c r="J105" s="4"/>
      <c r="L105" s="15">
        <v>2022</v>
      </c>
      <c r="M105" s="15">
        <v>34</v>
      </c>
      <c r="N105" s="15" t="str">
        <f t="shared" si="26"/>
        <v>202234</v>
      </c>
      <c r="O105" s="63">
        <f t="shared" si="27"/>
        <v>231.4873276288142</v>
      </c>
      <c r="P105" s="63" cm="1">
        <f t="array" ref="P105">IFERROR(_xlfn.STDEV.S(IF(($F$3:$F$732=M105)*($B$3:$B$732=L105),$I$3:$I$732)),0)</f>
        <v>32.73332490496874</v>
      </c>
      <c r="Q105" s="68">
        <f t="shared" si="24"/>
        <v>1924.5251991234168</v>
      </c>
      <c r="R105" s="68">
        <f t="shared" si="25"/>
        <v>1821.882876687526</v>
      </c>
    </row>
    <row r="106" spans="1:18" x14ac:dyDescent="0.3">
      <c r="A106" s="60">
        <v>44300</v>
      </c>
      <c r="B106" s="15">
        <f t="shared" si="17"/>
        <v>2021</v>
      </c>
      <c r="C106" s="15">
        <f t="shared" si="18"/>
        <v>4</v>
      </c>
      <c r="D106" s="15">
        <f t="shared" si="19"/>
        <v>4</v>
      </c>
      <c r="E106" s="15">
        <f t="shared" si="20"/>
        <v>0</v>
      </c>
      <c r="F106" s="15">
        <f t="shared" si="22"/>
        <v>16</v>
      </c>
      <c r="G106" s="15">
        <f t="shared" si="21"/>
        <v>-16559.87161973229</v>
      </c>
      <c r="H106" s="15">
        <v>0</v>
      </c>
      <c r="I106" s="64">
        <f t="shared" si="23"/>
        <v>216.1206407381371</v>
      </c>
      <c r="J106" s="4"/>
      <c r="L106" s="15">
        <v>2022</v>
      </c>
      <c r="M106" s="15">
        <v>35</v>
      </c>
      <c r="N106" s="15" t="str">
        <f t="shared" si="26"/>
        <v>202235</v>
      </c>
      <c r="O106" s="63">
        <f t="shared" si="27"/>
        <v>231.4873276288142</v>
      </c>
      <c r="P106" s="63" cm="1">
        <f t="array" ref="P106">IFERROR(_xlfn.STDEV.S(IF(($F$3:$F$732=M106)*($B$3:$B$732=L106),$I$3:$I$732)),0)</f>
        <v>32.73332490496874</v>
      </c>
      <c r="Q106" s="68">
        <f t="shared" si="24"/>
        <v>1924.5251991234168</v>
      </c>
      <c r="R106" s="68">
        <f t="shared" si="25"/>
        <v>1821.882876687526</v>
      </c>
    </row>
    <row r="107" spans="1:18" x14ac:dyDescent="0.3">
      <c r="A107" s="60">
        <v>44301</v>
      </c>
      <c r="B107" s="15">
        <f t="shared" si="17"/>
        <v>2021</v>
      </c>
      <c r="C107" s="15">
        <f t="shared" si="18"/>
        <v>4</v>
      </c>
      <c r="D107" s="15">
        <f t="shared" si="19"/>
        <v>5</v>
      </c>
      <c r="E107" s="15">
        <f t="shared" si="20"/>
        <v>0</v>
      </c>
      <c r="F107" s="15">
        <f t="shared" si="22"/>
        <v>16</v>
      </c>
      <c r="G107" s="15">
        <f t="shared" si="21"/>
        <v>-16756.741083974768</v>
      </c>
      <c r="H107" s="15">
        <v>0</v>
      </c>
      <c r="I107" s="64">
        <f t="shared" si="23"/>
        <v>196.86946424247975</v>
      </c>
      <c r="J107" s="4"/>
      <c r="L107" s="15">
        <v>2022</v>
      </c>
      <c r="M107" s="15">
        <v>36</v>
      </c>
      <c r="N107" s="15" t="str">
        <f t="shared" si="26"/>
        <v>202236</v>
      </c>
      <c r="O107" s="63">
        <f t="shared" si="27"/>
        <v>232.42873612030508</v>
      </c>
      <c r="P107" s="63" cm="1">
        <f t="array" ref="P107">IFERROR(_xlfn.STDEV.S(IF(($F$3:$F$732=M107)*($B$3:$B$732=L107),$I$3:$I$732)),0)</f>
        <v>31.737208439058637</v>
      </c>
      <c r="Q107" s="68">
        <f t="shared" si="24"/>
        <v>1928.4345407415003</v>
      </c>
      <c r="R107" s="68">
        <f t="shared" si="25"/>
        <v>1822.3417011015288</v>
      </c>
    </row>
    <row r="108" spans="1:18" x14ac:dyDescent="0.3">
      <c r="A108" s="60">
        <v>44302</v>
      </c>
      <c r="B108" s="15">
        <f t="shared" si="17"/>
        <v>2021</v>
      </c>
      <c r="C108" s="15">
        <f t="shared" si="18"/>
        <v>4</v>
      </c>
      <c r="D108" s="15">
        <f t="shared" si="19"/>
        <v>6</v>
      </c>
      <c r="E108" s="15">
        <f t="shared" si="20"/>
        <v>1</v>
      </c>
      <c r="F108" s="15">
        <f t="shared" si="22"/>
        <v>16</v>
      </c>
      <c r="G108" s="15">
        <f t="shared" si="21"/>
        <v>-16935.238812203173</v>
      </c>
      <c r="H108" s="15">
        <v>0</v>
      </c>
      <c r="I108" s="64">
        <f t="shared" si="23"/>
        <v>178.49772822840578</v>
      </c>
      <c r="J108" s="4"/>
      <c r="L108" s="15">
        <v>2022</v>
      </c>
      <c r="M108" s="15">
        <v>37</v>
      </c>
      <c r="N108" s="15" t="str">
        <f t="shared" si="26"/>
        <v>202237</v>
      </c>
      <c r="O108" s="63">
        <f t="shared" si="27"/>
        <v>233.68394744229298</v>
      </c>
      <c r="P108" s="63" cm="1">
        <f t="array" ref="P108">IFERROR(_xlfn.STDEV.S(IF(($F$3:$F$732=M108)*($B$3:$B$732=L108),$I$3:$I$732)),0)</f>
        <v>32.73332490496859</v>
      </c>
      <c r="Q108" s="68">
        <f t="shared" si="24"/>
        <v>1933.6347015599113</v>
      </c>
      <c r="R108" s="68">
        <f t="shared" si="25"/>
        <v>1837.2592153818766</v>
      </c>
    </row>
    <row r="109" spans="1:18" x14ac:dyDescent="0.3">
      <c r="A109" s="60">
        <v>44303</v>
      </c>
      <c r="B109" s="15">
        <f t="shared" si="17"/>
        <v>2021</v>
      </c>
      <c r="C109" s="15">
        <f t="shared" si="18"/>
        <v>4</v>
      </c>
      <c r="D109" s="15">
        <f t="shared" si="19"/>
        <v>7</v>
      </c>
      <c r="E109" s="15">
        <f t="shared" si="20"/>
        <v>1</v>
      </c>
      <c r="F109" s="15">
        <f t="shared" si="22"/>
        <v>16</v>
      </c>
      <c r="G109" s="15">
        <f t="shared" si="21"/>
        <v>-17075.817062021579</v>
      </c>
      <c r="H109" s="15">
        <v>0</v>
      </c>
      <c r="I109" s="64">
        <f t="shared" si="23"/>
        <v>140.57824981840542</v>
      </c>
      <c r="J109" s="4"/>
      <c r="L109" s="15">
        <v>2022</v>
      </c>
      <c r="M109" s="15">
        <v>38</v>
      </c>
      <c r="N109" s="15" t="str">
        <f t="shared" si="26"/>
        <v>202238</v>
      </c>
      <c r="O109" s="63">
        <f t="shared" si="27"/>
        <v>233.68394744229298</v>
      </c>
      <c r="P109" s="63" cm="1">
        <f t="array" ref="P109">IFERROR(_xlfn.STDEV.S(IF(($F$3:$F$732=M109)*($B$3:$B$732=L109),$I$3:$I$732)),0)</f>
        <v>32.73332490496859</v>
      </c>
      <c r="Q109" s="68">
        <f t="shared" si="24"/>
        <v>1933.6347015599113</v>
      </c>
      <c r="R109" s="68">
        <f t="shared" si="25"/>
        <v>1837.2592153818766</v>
      </c>
    </row>
    <row r="110" spans="1:18" x14ac:dyDescent="0.3">
      <c r="A110" s="60">
        <v>44304</v>
      </c>
      <c r="B110" s="15">
        <f t="shared" si="17"/>
        <v>2021</v>
      </c>
      <c r="C110" s="15">
        <f t="shared" si="18"/>
        <v>4</v>
      </c>
      <c r="D110" s="15">
        <f t="shared" si="19"/>
        <v>1</v>
      </c>
      <c r="E110" s="15">
        <f t="shared" si="20"/>
        <v>0</v>
      </c>
      <c r="F110" s="15">
        <f t="shared" si="22"/>
        <v>17</v>
      </c>
      <c r="G110" s="15">
        <f t="shared" si="21"/>
        <v>-17300.559197645311</v>
      </c>
      <c r="H110" s="15">
        <v>0</v>
      </c>
      <c r="I110" s="64">
        <f t="shared" si="23"/>
        <v>224.74213562373097</v>
      </c>
      <c r="J110" s="4"/>
      <c r="L110" s="15">
        <v>2022</v>
      </c>
      <c r="M110" s="15">
        <v>39</v>
      </c>
      <c r="N110" s="15" t="str">
        <f t="shared" si="26"/>
        <v>202239</v>
      </c>
      <c r="O110" s="63">
        <f t="shared" si="27"/>
        <v>233.68394744229298</v>
      </c>
      <c r="P110" s="63" cm="1">
        <f t="array" ref="P110">IFERROR(_xlfn.STDEV.S(IF(($F$3:$F$732=M110)*($B$3:$B$732=L110),$I$3:$I$732)),0)</f>
        <v>32.73332490496859</v>
      </c>
      <c r="Q110" s="68">
        <f t="shared" si="24"/>
        <v>1933.6347015599113</v>
      </c>
      <c r="R110" s="68">
        <f t="shared" si="25"/>
        <v>1837.2592153818766</v>
      </c>
    </row>
    <row r="111" spans="1:18" x14ac:dyDescent="0.3">
      <c r="A111" s="60">
        <v>44305</v>
      </c>
      <c r="B111" s="15">
        <f t="shared" si="17"/>
        <v>2021</v>
      </c>
      <c r="C111" s="15">
        <f t="shared" si="18"/>
        <v>4</v>
      </c>
      <c r="D111" s="15">
        <f t="shared" si="19"/>
        <v>2</v>
      </c>
      <c r="E111" s="15">
        <f t="shared" si="20"/>
        <v>0</v>
      </c>
      <c r="F111" s="15">
        <f t="shared" si="22"/>
        <v>17</v>
      </c>
      <c r="G111" s="15">
        <f t="shared" si="21"/>
        <v>-17529.919015510819</v>
      </c>
      <c r="H111" s="15">
        <v>0</v>
      </c>
      <c r="I111" s="64">
        <f t="shared" si="23"/>
        <v>229.35981786550732</v>
      </c>
      <c r="J111" s="4"/>
      <c r="L111" s="15">
        <v>2022</v>
      </c>
      <c r="M111" s="15">
        <v>40</v>
      </c>
      <c r="N111" s="15" t="str">
        <f t="shared" si="26"/>
        <v>202240</v>
      </c>
      <c r="O111" s="63">
        <f t="shared" si="27"/>
        <v>233.98913374886214</v>
      </c>
      <c r="P111" s="63" cm="1">
        <f t="array" ref="P111">IFERROR(_xlfn.STDEV.S(IF(($F$3:$F$732=M111)*($B$3:$B$732=L111),$I$3:$I$732)),0)</f>
        <v>32.070144434986602</v>
      </c>
      <c r="Q111" s="68">
        <f t="shared" si="24"/>
        <v>1934.8969326508827</v>
      </c>
      <c r="R111" s="68">
        <f t="shared" si="25"/>
        <v>1835.3136848936033</v>
      </c>
    </row>
    <row r="112" spans="1:18" x14ac:dyDescent="0.3">
      <c r="A112" s="60">
        <v>44306</v>
      </c>
      <c r="B112" s="15">
        <f t="shared" si="17"/>
        <v>2021</v>
      </c>
      <c r="C112" s="15">
        <f t="shared" si="18"/>
        <v>4</v>
      </c>
      <c r="D112" s="15">
        <f t="shared" si="19"/>
        <v>3</v>
      </c>
      <c r="E112" s="15">
        <f t="shared" si="20"/>
        <v>0</v>
      </c>
      <c r="F112" s="15">
        <f t="shared" si="22"/>
        <v>17</v>
      </c>
      <c r="G112" s="15">
        <f t="shared" si="21"/>
        <v>-17756.66822566159</v>
      </c>
      <c r="H112" s="15">
        <v>0</v>
      </c>
      <c r="I112" s="64">
        <f t="shared" si="23"/>
        <v>226.74921015076876</v>
      </c>
      <c r="J112" s="4"/>
      <c r="L112" s="15">
        <v>2022</v>
      </c>
      <c r="M112" s="15">
        <v>41</v>
      </c>
      <c r="N112" s="15" t="str">
        <f t="shared" si="26"/>
        <v>202241</v>
      </c>
      <c r="O112" s="63">
        <f t="shared" si="27"/>
        <v>235.82025158827724</v>
      </c>
      <c r="P112" s="63" cm="1">
        <f t="array" ref="P112">IFERROR(_xlfn.STDEV.S(IF(($F$3:$F$732=M112)*($B$3:$B$732=L112),$I$3:$I$732)),0)</f>
        <v>32.73332490496859</v>
      </c>
      <c r="Q112" s="68">
        <f t="shared" si="24"/>
        <v>1942.4530947779501</v>
      </c>
      <c r="R112" s="68">
        <f t="shared" si="25"/>
        <v>1852.2133444037665</v>
      </c>
    </row>
    <row r="113" spans="1:18" x14ac:dyDescent="0.3">
      <c r="A113" s="60">
        <v>44307</v>
      </c>
      <c r="B113" s="15">
        <f t="shared" si="17"/>
        <v>2021</v>
      </c>
      <c r="C113" s="15">
        <f t="shared" si="18"/>
        <v>4</v>
      </c>
      <c r="D113" s="15">
        <f t="shared" si="19"/>
        <v>4</v>
      </c>
      <c r="E113" s="15">
        <f t="shared" si="20"/>
        <v>0</v>
      </c>
      <c r="F113" s="15">
        <f t="shared" si="22"/>
        <v>17</v>
      </c>
      <c r="G113" s="15">
        <f t="shared" si="21"/>
        <v>-17972.788866399726</v>
      </c>
      <c r="H113" s="15">
        <v>0</v>
      </c>
      <c r="I113" s="64">
        <f t="shared" si="23"/>
        <v>216.1206407381371</v>
      </c>
      <c r="J113" s="4"/>
      <c r="L113" s="15">
        <v>2022</v>
      </c>
      <c r="M113" s="15">
        <v>42</v>
      </c>
      <c r="N113" s="15" t="str">
        <f t="shared" si="26"/>
        <v>202242</v>
      </c>
      <c r="O113" s="63">
        <f t="shared" si="27"/>
        <v>235.82025158827724</v>
      </c>
      <c r="P113" s="63" cm="1">
        <f t="array" ref="P113">IFERROR(_xlfn.STDEV.S(IF(($F$3:$F$732=M113)*($B$3:$B$732=L113),$I$3:$I$732)),0)</f>
        <v>32.73332490496859</v>
      </c>
      <c r="Q113" s="68">
        <f t="shared" si="24"/>
        <v>1942.4530947779501</v>
      </c>
      <c r="R113" s="68">
        <f t="shared" si="25"/>
        <v>1852.2133444037665</v>
      </c>
    </row>
    <row r="114" spans="1:18" x14ac:dyDescent="0.3">
      <c r="A114" s="60">
        <v>44308</v>
      </c>
      <c r="B114" s="15">
        <f t="shared" si="17"/>
        <v>2021</v>
      </c>
      <c r="C114" s="15">
        <f t="shared" si="18"/>
        <v>4</v>
      </c>
      <c r="D114" s="15">
        <f t="shared" si="19"/>
        <v>5</v>
      </c>
      <c r="E114" s="15">
        <f t="shared" si="20"/>
        <v>0</v>
      </c>
      <c r="F114" s="15">
        <f t="shared" si="22"/>
        <v>17</v>
      </c>
      <c r="G114" s="15">
        <f t="shared" si="21"/>
        <v>-18169.658330642204</v>
      </c>
      <c r="H114" s="15">
        <v>0</v>
      </c>
      <c r="I114" s="64">
        <f t="shared" si="23"/>
        <v>196.86946424247975</v>
      </c>
      <c r="J114" s="4"/>
      <c r="L114" s="15">
        <v>2022</v>
      </c>
      <c r="M114" s="15">
        <v>43</v>
      </c>
      <c r="N114" s="15" t="str">
        <f t="shared" si="26"/>
        <v>202243</v>
      </c>
      <c r="O114" s="63">
        <f t="shared" si="27"/>
        <v>235.82025158827724</v>
      </c>
      <c r="P114" s="63" cm="1">
        <f t="array" ref="P114">IFERROR(_xlfn.STDEV.S(IF(($F$3:$F$732=M114)*($B$3:$B$732=L114),$I$3:$I$732)),0)</f>
        <v>32.73332490496859</v>
      </c>
      <c r="Q114" s="68">
        <f t="shared" si="24"/>
        <v>1942.4530947779501</v>
      </c>
      <c r="R114" s="68">
        <f t="shared" si="25"/>
        <v>1852.2133444037665</v>
      </c>
    </row>
    <row r="115" spans="1:18" x14ac:dyDescent="0.3">
      <c r="A115" s="60">
        <v>44309</v>
      </c>
      <c r="B115" s="15">
        <f t="shared" si="17"/>
        <v>2021</v>
      </c>
      <c r="C115" s="15">
        <f t="shared" si="18"/>
        <v>4</v>
      </c>
      <c r="D115" s="15">
        <f t="shared" si="19"/>
        <v>6</v>
      </c>
      <c r="E115" s="15">
        <f t="shared" si="20"/>
        <v>1</v>
      </c>
      <c r="F115" s="15">
        <f t="shared" si="22"/>
        <v>17</v>
      </c>
      <c r="G115" s="15">
        <f t="shared" si="21"/>
        <v>-18348.156058870609</v>
      </c>
      <c r="H115" s="15">
        <v>0</v>
      </c>
      <c r="I115" s="64">
        <f t="shared" si="23"/>
        <v>178.49772822840578</v>
      </c>
      <c r="J115" s="4"/>
      <c r="L115" s="15">
        <v>2022</v>
      </c>
      <c r="M115" s="15">
        <v>44</v>
      </c>
      <c r="N115" s="15" t="str">
        <f t="shared" si="26"/>
        <v>202244</v>
      </c>
      <c r="O115" s="63">
        <f t="shared" si="27"/>
        <v>235.82025158827724</v>
      </c>
      <c r="P115" s="63" cm="1">
        <f t="array" ref="P115">IFERROR(_xlfn.STDEV.S(IF(($F$3:$F$732=M115)*($B$3:$B$732=L115),$I$3:$I$732)),0)</f>
        <v>32.73332490496859</v>
      </c>
      <c r="Q115" s="68">
        <f t="shared" ref="Q115:Q124" si="28">SQRT((2*O115*$N$7)/($N$6*$N$8))</f>
        <v>1942.4530947779501</v>
      </c>
      <c r="R115" s="68">
        <f t="shared" ref="R115:R124" si="29">O115*$N$5+$R$6*P115*SQRT($N$5)</f>
        <v>1852.2133444037665</v>
      </c>
    </row>
    <row r="116" spans="1:18" x14ac:dyDescent="0.3">
      <c r="A116" s="60">
        <v>44310</v>
      </c>
      <c r="B116" s="15">
        <f t="shared" si="17"/>
        <v>2021</v>
      </c>
      <c r="C116" s="15">
        <f t="shared" si="18"/>
        <v>4</v>
      </c>
      <c r="D116" s="15">
        <f t="shared" si="19"/>
        <v>7</v>
      </c>
      <c r="E116" s="15">
        <f t="shared" si="20"/>
        <v>1</v>
      </c>
      <c r="F116" s="15">
        <f t="shared" si="22"/>
        <v>17</v>
      </c>
      <c r="G116" s="15">
        <f t="shared" si="21"/>
        <v>-18488.734308689014</v>
      </c>
      <c r="H116" s="15">
        <v>0</v>
      </c>
      <c r="I116" s="64">
        <f t="shared" si="23"/>
        <v>140.57824981840542</v>
      </c>
      <c r="J116" s="4"/>
      <c r="L116" s="15">
        <v>2022</v>
      </c>
      <c r="M116" s="15">
        <v>45</v>
      </c>
      <c r="N116" s="15" t="str">
        <f t="shared" si="26"/>
        <v>202245</v>
      </c>
      <c r="O116" s="63">
        <f t="shared" si="27"/>
        <v>237.30843766911204</v>
      </c>
      <c r="P116" s="63" cm="1">
        <f t="array" ref="P116">IFERROR(_xlfn.STDEV.S(IF(($F$3:$F$732=M116)*($B$3:$B$732=L116),$I$3:$I$732)),0)</f>
        <v>32.210155116233885</v>
      </c>
      <c r="Q116" s="68">
        <f t="shared" si="28"/>
        <v>1948.5725551556432</v>
      </c>
      <c r="R116" s="68">
        <f t="shared" si="29"/>
        <v>1859.4105693890497</v>
      </c>
    </row>
    <row r="117" spans="1:18" x14ac:dyDescent="0.3">
      <c r="A117" s="60">
        <v>44311</v>
      </c>
      <c r="B117" s="15">
        <f t="shared" si="17"/>
        <v>2021</v>
      </c>
      <c r="C117" s="15">
        <f t="shared" si="18"/>
        <v>4</v>
      </c>
      <c r="D117" s="15">
        <f t="shared" si="19"/>
        <v>1</v>
      </c>
      <c r="E117" s="15">
        <f t="shared" si="20"/>
        <v>0</v>
      </c>
      <c r="F117" s="15">
        <f t="shared" si="22"/>
        <v>18</v>
      </c>
      <c r="G117" s="15">
        <f t="shared" si="21"/>
        <v>-18713.476444312746</v>
      </c>
      <c r="H117" s="15">
        <v>0</v>
      </c>
      <c r="I117" s="64">
        <f t="shared" si="23"/>
        <v>224.74213562373097</v>
      </c>
      <c r="J117" s="4"/>
      <c r="L117" s="15">
        <v>2022</v>
      </c>
      <c r="M117" s="15">
        <v>46</v>
      </c>
      <c r="N117" s="15" t="str">
        <f t="shared" si="26"/>
        <v>202246</v>
      </c>
      <c r="O117" s="63">
        <f t="shared" si="27"/>
        <v>237.90371210144596</v>
      </c>
      <c r="P117" s="63" cm="1">
        <f t="array" ref="P117">IFERROR(_xlfn.STDEV.S(IF(($F$3:$F$732=M117)*($B$3:$B$732=L117),$I$3:$I$732)),0)</f>
        <v>32.733324904968882</v>
      </c>
      <c r="Q117" s="68">
        <f t="shared" si="28"/>
        <v>1951.0149649921027</v>
      </c>
      <c r="R117" s="68">
        <f t="shared" si="29"/>
        <v>1866.7975679959493</v>
      </c>
    </row>
    <row r="118" spans="1:18" x14ac:dyDescent="0.3">
      <c r="A118" s="60">
        <v>44312</v>
      </c>
      <c r="B118" s="15">
        <f t="shared" si="17"/>
        <v>2021</v>
      </c>
      <c r="C118" s="15">
        <f t="shared" si="18"/>
        <v>4</v>
      </c>
      <c r="D118" s="15">
        <f t="shared" si="19"/>
        <v>2</v>
      </c>
      <c r="E118" s="15">
        <f t="shared" si="20"/>
        <v>0</v>
      </c>
      <c r="F118" s="15">
        <f t="shared" si="22"/>
        <v>18</v>
      </c>
      <c r="G118" s="15">
        <f t="shared" si="21"/>
        <v>-18942.836262178254</v>
      </c>
      <c r="H118" s="15">
        <v>0</v>
      </c>
      <c r="I118" s="64">
        <f t="shared" si="23"/>
        <v>229.35981786550732</v>
      </c>
      <c r="J118" s="4"/>
      <c r="L118" s="15">
        <v>2022</v>
      </c>
      <c r="M118" s="15">
        <v>47</v>
      </c>
      <c r="N118" s="15" t="str">
        <f t="shared" si="26"/>
        <v>202247</v>
      </c>
      <c r="O118" s="63">
        <f t="shared" si="27"/>
        <v>237.90371210144596</v>
      </c>
      <c r="P118" s="63" cm="1">
        <f t="array" ref="P118">IFERROR(_xlfn.STDEV.S(IF(($F$3:$F$732=M118)*($B$3:$B$732=L118),$I$3:$I$732)),0)</f>
        <v>32.733324904968882</v>
      </c>
      <c r="Q118" s="68">
        <f t="shared" si="28"/>
        <v>1951.0149649921027</v>
      </c>
      <c r="R118" s="68">
        <f t="shared" si="29"/>
        <v>1866.7975679959493</v>
      </c>
    </row>
    <row r="119" spans="1:18" x14ac:dyDescent="0.3">
      <c r="A119" s="60">
        <v>44313</v>
      </c>
      <c r="B119" s="15">
        <f t="shared" si="17"/>
        <v>2021</v>
      </c>
      <c r="C119" s="15">
        <f t="shared" si="18"/>
        <v>4</v>
      </c>
      <c r="D119" s="15">
        <f t="shared" si="19"/>
        <v>3</v>
      </c>
      <c r="E119" s="15">
        <f t="shared" si="20"/>
        <v>0</v>
      </c>
      <c r="F119" s="15">
        <f t="shared" si="22"/>
        <v>18</v>
      </c>
      <c r="G119" s="15">
        <f t="shared" si="21"/>
        <v>-19169.585472329025</v>
      </c>
      <c r="H119" s="15">
        <v>0</v>
      </c>
      <c r="I119" s="64">
        <f t="shared" si="23"/>
        <v>226.74921015076876</v>
      </c>
      <c r="J119" s="4"/>
      <c r="L119" s="15">
        <v>2022</v>
      </c>
      <c r="M119" s="15">
        <v>48</v>
      </c>
      <c r="N119" s="15" t="str">
        <f t="shared" si="26"/>
        <v>202248</v>
      </c>
      <c r="O119" s="63">
        <f t="shared" si="27"/>
        <v>237.90371210144596</v>
      </c>
      <c r="P119" s="63" cm="1">
        <f t="array" ref="P119">IFERROR(_xlfn.STDEV.S(IF(($F$3:$F$732=M119)*($B$3:$B$732=L119),$I$3:$I$732)),0)</f>
        <v>32.733324904968882</v>
      </c>
      <c r="Q119" s="68">
        <f t="shared" si="28"/>
        <v>1951.0149649921027</v>
      </c>
      <c r="R119" s="68">
        <f t="shared" si="29"/>
        <v>1866.7975679959493</v>
      </c>
    </row>
    <row r="120" spans="1:18" x14ac:dyDescent="0.3">
      <c r="A120" s="60">
        <v>44314</v>
      </c>
      <c r="B120" s="15">
        <f t="shared" si="17"/>
        <v>2021</v>
      </c>
      <c r="C120" s="15">
        <f t="shared" si="18"/>
        <v>4</v>
      </c>
      <c r="D120" s="15">
        <f t="shared" si="19"/>
        <v>4</v>
      </c>
      <c r="E120" s="15">
        <f t="shared" si="20"/>
        <v>0</v>
      </c>
      <c r="F120" s="15">
        <f t="shared" si="22"/>
        <v>18</v>
      </c>
      <c r="G120" s="15">
        <f t="shared" si="21"/>
        <v>-19385.706113067161</v>
      </c>
      <c r="H120" s="15">
        <v>0</v>
      </c>
      <c r="I120" s="64">
        <f t="shared" si="23"/>
        <v>216.1206407381371</v>
      </c>
      <c r="J120" s="4"/>
      <c r="L120" s="15">
        <v>2022</v>
      </c>
      <c r="M120" s="15">
        <v>49</v>
      </c>
      <c r="N120" s="15" t="str">
        <f t="shared" si="26"/>
        <v>202249</v>
      </c>
      <c r="O120" s="63">
        <f t="shared" si="27"/>
        <v>238.77652832231169</v>
      </c>
      <c r="P120" s="63" cm="1">
        <f t="array" ref="P120">IFERROR(_xlfn.STDEV.S(IF(($F$3:$F$732=M120)*($B$3:$B$732=L120),$I$3:$I$732)),0)</f>
        <v>31.809376554493237</v>
      </c>
      <c r="Q120" s="68">
        <f t="shared" si="28"/>
        <v>1954.5906101168571</v>
      </c>
      <c r="R120" s="68">
        <f t="shared" si="29"/>
        <v>1867.2204367871586</v>
      </c>
    </row>
    <row r="121" spans="1:18" x14ac:dyDescent="0.3">
      <c r="A121" s="60">
        <v>44315</v>
      </c>
      <c r="B121" s="15">
        <f t="shared" si="17"/>
        <v>2021</v>
      </c>
      <c r="C121" s="15">
        <f t="shared" si="18"/>
        <v>4</v>
      </c>
      <c r="D121" s="15">
        <f t="shared" si="19"/>
        <v>5</v>
      </c>
      <c r="E121" s="15">
        <f t="shared" si="20"/>
        <v>0</v>
      </c>
      <c r="F121" s="15">
        <f t="shared" si="22"/>
        <v>18</v>
      </c>
      <c r="G121" s="15">
        <f t="shared" si="21"/>
        <v>-19582.575577309639</v>
      </c>
      <c r="H121" s="15">
        <v>0</v>
      </c>
      <c r="I121" s="64">
        <f t="shared" si="23"/>
        <v>196.86946424247975</v>
      </c>
      <c r="J121" s="4"/>
      <c r="L121" s="15">
        <v>2022</v>
      </c>
      <c r="M121" s="15">
        <v>50</v>
      </c>
      <c r="N121" s="15" t="str">
        <f t="shared" si="26"/>
        <v>202250</v>
      </c>
      <c r="O121" s="63">
        <f t="shared" si="27"/>
        <v>239.94028328346604</v>
      </c>
      <c r="P121" s="63" cm="1">
        <f t="array" ref="P121">IFERROR(_xlfn.STDEV.S(IF(($F$3:$F$732=M121)*($B$3:$B$732=L121),$I$3:$I$732)),0)</f>
        <v>32.733324904968441</v>
      </c>
      <c r="Q121" s="68">
        <f t="shared" si="28"/>
        <v>1959.3479865851948</v>
      </c>
      <c r="R121" s="68">
        <f t="shared" si="29"/>
        <v>1881.0535662700872</v>
      </c>
    </row>
    <row r="122" spans="1:18" x14ac:dyDescent="0.3">
      <c r="A122" s="60">
        <v>44316</v>
      </c>
      <c r="B122" s="15">
        <f t="shared" si="17"/>
        <v>2021</v>
      </c>
      <c r="C122" s="15">
        <f t="shared" si="18"/>
        <v>4</v>
      </c>
      <c r="D122" s="15">
        <f t="shared" si="19"/>
        <v>6</v>
      </c>
      <c r="E122" s="15">
        <f t="shared" si="20"/>
        <v>1</v>
      </c>
      <c r="F122" s="15">
        <f t="shared" si="22"/>
        <v>18</v>
      </c>
      <c r="G122" s="15">
        <f t="shared" si="21"/>
        <v>-19761.073305538044</v>
      </c>
      <c r="H122" s="15">
        <v>0</v>
      </c>
      <c r="I122" s="64">
        <f t="shared" si="23"/>
        <v>178.49772822840578</v>
      </c>
      <c r="J122" s="4"/>
      <c r="L122" s="15">
        <v>2022</v>
      </c>
      <c r="M122" s="15">
        <v>51</v>
      </c>
      <c r="N122" s="15" t="str">
        <f t="shared" si="26"/>
        <v>202251</v>
      </c>
      <c r="O122" s="63">
        <f t="shared" si="27"/>
        <v>239.94028328346604</v>
      </c>
      <c r="P122" s="63" cm="1">
        <f t="array" ref="P122">IFERROR(_xlfn.STDEV.S(IF(($F$3:$F$732=M122)*($B$3:$B$732=L122),$I$3:$I$732)),0)</f>
        <v>32.733324904968441</v>
      </c>
      <c r="Q122" s="68">
        <f t="shared" si="28"/>
        <v>1959.3479865851948</v>
      </c>
      <c r="R122" s="68">
        <f t="shared" si="29"/>
        <v>1881.0535662700872</v>
      </c>
    </row>
    <row r="123" spans="1:18" x14ac:dyDescent="0.3">
      <c r="A123" s="60">
        <v>44317</v>
      </c>
      <c r="B123" s="15">
        <f t="shared" si="17"/>
        <v>2021</v>
      </c>
      <c r="C123" s="15">
        <f t="shared" si="18"/>
        <v>5</v>
      </c>
      <c r="D123" s="15">
        <f t="shared" si="19"/>
        <v>7</v>
      </c>
      <c r="E123" s="15">
        <f t="shared" si="20"/>
        <v>1</v>
      </c>
      <c r="F123" s="15">
        <f t="shared" si="22"/>
        <v>18</v>
      </c>
      <c r="G123" s="15">
        <f t="shared" si="21"/>
        <v>-19904.227927357129</v>
      </c>
      <c r="H123" s="15">
        <v>0</v>
      </c>
      <c r="I123" s="64">
        <f t="shared" si="23"/>
        <v>143.15462181908501</v>
      </c>
      <c r="J123" s="4"/>
      <c r="L123" s="15">
        <v>2022</v>
      </c>
      <c r="M123" s="15">
        <v>52</v>
      </c>
      <c r="N123" s="15" t="str">
        <f t="shared" si="26"/>
        <v>202252</v>
      </c>
      <c r="O123" s="63">
        <f t="shared" si="27"/>
        <v>239.94028328346604</v>
      </c>
      <c r="P123" s="63" cm="1">
        <f t="array" ref="P123">IFERROR(_xlfn.STDEV.S(IF(($F$3:$F$732=M123)*($B$3:$B$732=L123),$I$3:$I$732)),0)</f>
        <v>32.733324904968441</v>
      </c>
      <c r="Q123" s="68">
        <f t="shared" si="28"/>
        <v>1959.3479865851948</v>
      </c>
      <c r="R123" s="68">
        <f t="shared" si="29"/>
        <v>1881.0535662700872</v>
      </c>
    </row>
    <row r="124" spans="1:18" x14ac:dyDescent="0.3">
      <c r="A124" s="60">
        <v>44318</v>
      </c>
      <c r="B124" s="15">
        <f t="shared" si="17"/>
        <v>2021</v>
      </c>
      <c r="C124" s="15">
        <f t="shared" si="18"/>
        <v>5</v>
      </c>
      <c r="D124" s="15">
        <f t="shared" si="19"/>
        <v>1</v>
      </c>
      <c r="E124" s="15">
        <f t="shared" si="20"/>
        <v>0</v>
      </c>
      <c r="F124" s="15">
        <f t="shared" si="22"/>
        <v>19</v>
      </c>
      <c r="G124" s="15">
        <f t="shared" si="21"/>
        <v>-20131.546434981541</v>
      </c>
      <c r="H124" s="15">
        <v>0</v>
      </c>
      <c r="I124" s="64">
        <f t="shared" si="23"/>
        <v>227.31850762441059</v>
      </c>
      <c r="J124" s="4"/>
      <c r="L124" s="15">
        <v>2022</v>
      </c>
      <c r="M124" s="15">
        <v>53</v>
      </c>
      <c r="N124" s="15" t="str">
        <f t="shared" si="26"/>
        <v>202253</v>
      </c>
      <c r="O124" s="63">
        <f t="shared" si="27"/>
        <v>239.94028328346604</v>
      </c>
      <c r="P124" s="63" cm="1">
        <f t="array" ref="P124">IFERROR(_xlfn.STDEV.S(IF(($F$3:$F$732=M124)*($B$3:$B$732=L124),$I$3:$I$732)),0)</f>
        <v>32.733324904968441</v>
      </c>
      <c r="Q124" s="68">
        <f t="shared" si="28"/>
        <v>1959.3479865851948</v>
      </c>
      <c r="R124" s="68">
        <f t="shared" si="29"/>
        <v>1881.0535662700872</v>
      </c>
    </row>
    <row r="125" spans="1:18" x14ac:dyDescent="0.3">
      <c r="A125" s="60">
        <v>44319</v>
      </c>
      <c r="B125" s="15">
        <f t="shared" si="17"/>
        <v>2021</v>
      </c>
      <c r="C125" s="15">
        <f t="shared" si="18"/>
        <v>5</v>
      </c>
      <c r="D125" s="15">
        <f t="shared" si="19"/>
        <v>2</v>
      </c>
      <c r="E125" s="15">
        <f t="shared" si="20"/>
        <v>0</v>
      </c>
      <c r="F125" s="15">
        <f t="shared" si="22"/>
        <v>19</v>
      </c>
      <c r="G125" s="15">
        <f t="shared" si="21"/>
        <v>-20363.482624847729</v>
      </c>
      <c r="H125" s="15">
        <v>0</v>
      </c>
      <c r="I125" s="64">
        <f t="shared" si="23"/>
        <v>231.93618986618691</v>
      </c>
      <c r="J125" s="4"/>
    </row>
    <row r="126" spans="1:18" x14ac:dyDescent="0.3">
      <c r="A126" s="60">
        <v>44320</v>
      </c>
      <c r="B126" s="15">
        <f t="shared" si="17"/>
        <v>2021</v>
      </c>
      <c r="C126" s="15">
        <f t="shared" si="18"/>
        <v>5</v>
      </c>
      <c r="D126" s="15">
        <f t="shared" si="19"/>
        <v>3</v>
      </c>
      <c r="E126" s="15">
        <f t="shared" si="20"/>
        <v>0</v>
      </c>
      <c r="F126" s="15">
        <f t="shared" si="22"/>
        <v>19</v>
      </c>
      <c r="G126" s="15">
        <f t="shared" si="21"/>
        <v>-20592.808206999176</v>
      </c>
      <c r="H126" s="15">
        <v>0</v>
      </c>
      <c r="I126" s="64">
        <f t="shared" si="23"/>
        <v>229.32558215144837</v>
      </c>
      <c r="J126" s="4"/>
    </row>
    <row r="127" spans="1:18" x14ac:dyDescent="0.3">
      <c r="A127" s="60">
        <v>44321</v>
      </c>
      <c r="B127" s="15">
        <f t="shared" si="17"/>
        <v>2021</v>
      </c>
      <c r="C127" s="15">
        <f t="shared" si="18"/>
        <v>5</v>
      </c>
      <c r="D127" s="15">
        <f t="shared" si="19"/>
        <v>4</v>
      </c>
      <c r="E127" s="15">
        <f t="shared" si="20"/>
        <v>0</v>
      </c>
      <c r="F127" s="15">
        <f t="shared" si="22"/>
        <v>19</v>
      </c>
      <c r="G127" s="15">
        <f t="shared" si="21"/>
        <v>-20811.505219737992</v>
      </c>
      <c r="H127" s="15">
        <v>0</v>
      </c>
      <c r="I127" s="64">
        <f t="shared" si="23"/>
        <v>218.69701273881668</v>
      </c>
      <c r="J127" s="4"/>
    </row>
    <row r="128" spans="1:18" x14ac:dyDescent="0.3">
      <c r="A128" s="60">
        <v>44322</v>
      </c>
      <c r="B128" s="15">
        <f t="shared" si="17"/>
        <v>2021</v>
      </c>
      <c r="C128" s="15">
        <f t="shared" si="18"/>
        <v>5</v>
      </c>
      <c r="D128" s="15">
        <f t="shared" si="19"/>
        <v>5</v>
      </c>
      <c r="E128" s="15">
        <f t="shared" si="20"/>
        <v>0</v>
      </c>
      <c r="F128" s="15">
        <f t="shared" si="22"/>
        <v>19</v>
      </c>
      <c r="G128" s="15">
        <f t="shared" si="21"/>
        <v>-21010.95105598115</v>
      </c>
      <c r="H128" s="15">
        <v>0</v>
      </c>
      <c r="I128" s="64">
        <f t="shared" si="23"/>
        <v>199.44583624315936</v>
      </c>
      <c r="J128" s="4"/>
    </row>
    <row r="129" spans="1:10" x14ac:dyDescent="0.3">
      <c r="A129" s="60">
        <v>44323</v>
      </c>
      <c r="B129" s="15">
        <f t="shared" si="17"/>
        <v>2021</v>
      </c>
      <c r="C129" s="15">
        <f t="shared" si="18"/>
        <v>5</v>
      </c>
      <c r="D129" s="15">
        <f t="shared" si="19"/>
        <v>6</v>
      </c>
      <c r="E129" s="15">
        <f t="shared" si="20"/>
        <v>1</v>
      </c>
      <c r="F129" s="15">
        <f t="shared" si="22"/>
        <v>19</v>
      </c>
      <c r="G129" s="15">
        <f t="shared" si="21"/>
        <v>-21192.025156210235</v>
      </c>
      <c r="H129" s="15">
        <v>0</v>
      </c>
      <c r="I129" s="64">
        <f t="shared" si="23"/>
        <v>181.07410022908539</v>
      </c>
      <c r="J129" s="4"/>
    </row>
    <row r="130" spans="1:10" x14ac:dyDescent="0.3">
      <c r="A130" s="60">
        <v>44324</v>
      </c>
      <c r="B130" s="15">
        <f t="shared" si="17"/>
        <v>2021</v>
      </c>
      <c r="C130" s="15">
        <f t="shared" si="18"/>
        <v>5</v>
      </c>
      <c r="D130" s="15">
        <f t="shared" si="19"/>
        <v>7</v>
      </c>
      <c r="E130" s="15">
        <f t="shared" si="20"/>
        <v>1</v>
      </c>
      <c r="F130" s="15">
        <f t="shared" si="22"/>
        <v>19</v>
      </c>
      <c r="G130" s="15">
        <f t="shared" si="21"/>
        <v>-21335.17977802932</v>
      </c>
      <c r="H130" s="15">
        <v>0</v>
      </c>
      <c r="I130" s="64">
        <f t="shared" si="23"/>
        <v>143.15462181908501</v>
      </c>
      <c r="J130" s="4"/>
    </row>
    <row r="131" spans="1:10" x14ac:dyDescent="0.3">
      <c r="A131" s="60">
        <v>44325</v>
      </c>
      <c r="B131" s="15">
        <f t="shared" ref="B131:B194" si="30">YEAR(A131)</f>
        <v>2021</v>
      </c>
      <c r="C131" s="15">
        <f t="shared" ref="C131:C194" si="31">MONTH(A131)</f>
        <v>5</v>
      </c>
      <c r="D131" s="15">
        <f t="shared" ref="D131:D194" si="32">WEEKDAY(A131)</f>
        <v>1</v>
      </c>
      <c r="E131" s="15">
        <f t="shared" ref="E131:E194" si="33">IF(OR(D131=6,D131=7),1,0)</f>
        <v>0</v>
      </c>
      <c r="F131" s="15">
        <f t="shared" si="22"/>
        <v>20</v>
      </c>
      <c r="G131" s="15">
        <f t="shared" ref="G131:G194" si="34">G130+H131-I131</f>
        <v>-21562.498285653732</v>
      </c>
      <c r="H131" s="15">
        <v>0</v>
      </c>
      <c r="I131" s="64">
        <f t="shared" si="23"/>
        <v>227.31850762441059</v>
      </c>
      <c r="J131" s="4"/>
    </row>
    <row r="132" spans="1:10" x14ac:dyDescent="0.3">
      <c r="A132" s="60">
        <v>44326</v>
      </c>
      <c r="B132" s="15">
        <f t="shared" si="30"/>
        <v>2021</v>
      </c>
      <c r="C132" s="15">
        <f t="shared" si="31"/>
        <v>5</v>
      </c>
      <c r="D132" s="15">
        <f t="shared" si="32"/>
        <v>2</v>
      </c>
      <c r="E132" s="15">
        <f t="shared" si="33"/>
        <v>0</v>
      </c>
      <c r="F132" s="15">
        <f t="shared" ref="F132:F195" si="35">WEEKNUM(A132)</f>
        <v>20</v>
      </c>
      <c r="G132" s="15">
        <f t="shared" si="34"/>
        <v>-21794.43447551992</v>
      </c>
      <c r="H132" s="15">
        <v>0</v>
      </c>
      <c r="I132" s="64">
        <f t="shared" ref="I132:I195" si="36">100-2.17*D132^2.25+12.77*D132+EXP(-D132/0.032)+5*C132^0.75+10*E132+20*(B132-2016)</f>
        <v>231.93618986618691</v>
      </c>
      <c r="J132" s="4"/>
    </row>
    <row r="133" spans="1:10" x14ac:dyDescent="0.3">
      <c r="A133" s="60">
        <v>44327</v>
      </c>
      <c r="B133" s="15">
        <f t="shared" si="30"/>
        <v>2021</v>
      </c>
      <c r="C133" s="15">
        <f t="shared" si="31"/>
        <v>5</v>
      </c>
      <c r="D133" s="15">
        <f t="shared" si="32"/>
        <v>3</v>
      </c>
      <c r="E133" s="15">
        <f t="shared" si="33"/>
        <v>0</v>
      </c>
      <c r="F133" s="15">
        <f t="shared" si="35"/>
        <v>20</v>
      </c>
      <c r="G133" s="15">
        <f t="shared" si="34"/>
        <v>-22023.760057671367</v>
      </c>
      <c r="H133" s="15">
        <v>0</v>
      </c>
      <c r="I133" s="64">
        <f t="shared" si="36"/>
        <v>229.32558215144837</v>
      </c>
      <c r="J133" s="4"/>
    </row>
    <row r="134" spans="1:10" x14ac:dyDescent="0.3">
      <c r="A134" s="60">
        <v>44328</v>
      </c>
      <c r="B134" s="15">
        <f t="shared" si="30"/>
        <v>2021</v>
      </c>
      <c r="C134" s="15">
        <f t="shared" si="31"/>
        <v>5</v>
      </c>
      <c r="D134" s="15">
        <f t="shared" si="32"/>
        <v>4</v>
      </c>
      <c r="E134" s="15">
        <f t="shared" si="33"/>
        <v>0</v>
      </c>
      <c r="F134" s="15">
        <f t="shared" si="35"/>
        <v>20</v>
      </c>
      <c r="G134" s="15">
        <f t="shared" si="34"/>
        <v>-22242.457070410182</v>
      </c>
      <c r="H134" s="15">
        <v>0</v>
      </c>
      <c r="I134" s="64">
        <f t="shared" si="36"/>
        <v>218.69701273881668</v>
      </c>
      <c r="J134" s="4"/>
    </row>
    <row r="135" spans="1:10" x14ac:dyDescent="0.3">
      <c r="A135" s="60">
        <v>44329</v>
      </c>
      <c r="B135" s="15">
        <f t="shared" si="30"/>
        <v>2021</v>
      </c>
      <c r="C135" s="15">
        <f t="shared" si="31"/>
        <v>5</v>
      </c>
      <c r="D135" s="15">
        <f t="shared" si="32"/>
        <v>5</v>
      </c>
      <c r="E135" s="15">
        <f t="shared" si="33"/>
        <v>0</v>
      </c>
      <c r="F135" s="15">
        <f t="shared" si="35"/>
        <v>20</v>
      </c>
      <c r="G135" s="15">
        <f t="shared" si="34"/>
        <v>-22441.90290665334</v>
      </c>
      <c r="H135" s="15">
        <v>0</v>
      </c>
      <c r="I135" s="64">
        <f t="shared" si="36"/>
        <v>199.44583624315936</v>
      </c>
      <c r="J135" s="4"/>
    </row>
    <row r="136" spans="1:10" x14ac:dyDescent="0.3">
      <c r="A136" s="60">
        <v>44330</v>
      </c>
      <c r="B136" s="15">
        <f t="shared" si="30"/>
        <v>2021</v>
      </c>
      <c r="C136" s="15">
        <f t="shared" si="31"/>
        <v>5</v>
      </c>
      <c r="D136" s="15">
        <f t="shared" si="32"/>
        <v>6</v>
      </c>
      <c r="E136" s="15">
        <f t="shared" si="33"/>
        <v>1</v>
      </c>
      <c r="F136" s="15">
        <f t="shared" si="35"/>
        <v>20</v>
      </c>
      <c r="G136" s="15">
        <f t="shared" si="34"/>
        <v>-22622.977006882425</v>
      </c>
      <c r="H136" s="15">
        <v>0</v>
      </c>
      <c r="I136" s="64">
        <f t="shared" si="36"/>
        <v>181.07410022908539</v>
      </c>
      <c r="J136" s="4"/>
    </row>
    <row r="137" spans="1:10" x14ac:dyDescent="0.3">
      <c r="A137" s="60">
        <v>44331</v>
      </c>
      <c r="B137" s="15">
        <f t="shared" si="30"/>
        <v>2021</v>
      </c>
      <c r="C137" s="15">
        <f t="shared" si="31"/>
        <v>5</v>
      </c>
      <c r="D137" s="15">
        <f t="shared" si="32"/>
        <v>7</v>
      </c>
      <c r="E137" s="15">
        <f t="shared" si="33"/>
        <v>1</v>
      </c>
      <c r="F137" s="15">
        <f t="shared" si="35"/>
        <v>20</v>
      </c>
      <c r="G137" s="15">
        <f t="shared" si="34"/>
        <v>-22766.131628701511</v>
      </c>
      <c r="H137" s="15">
        <v>0</v>
      </c>
      <c r="I137" s="64">
        <f t="shared" si="36"/>
        <v>143.15462181908501</v>
      </c>
      <c r="J137" s="4"/>
    </row>
    <row r="138" spans="1:10" x14ac:dyDescent="0.3">
      <c r="A138" s="60">
        <v>44332</v>
      </c>
      <c r="B138" s="15">
        <f t="shared" si="30"/>
        <v>2021</v>
      </c>
      <c r="C138" s="15">
        <f t="shared" si="31"/>
        <v>5</v>
      </c>
      <c r="D138" s="15">
        <f t="shared" si="32"/>
        <v>1</v>
      </c>
      <c r="E138" s="15">
        <f t="shared" si="33"/>
        <v>0</v>
      </c>
      <c r="F138" s="15">
        <f t="shared" si="35"/>
        <v>21</v>
      </c>
      <c r="G138" s="15">
        <f t="shared" si="34"/>
        <v>-22993.450136325922</v>
      </c>
      <c r="H138" s="15">
        <v>0</v>
      </c>
      <c r="I138" s="64">
        <f t="shared" si="36"/>
        <v>227.31850762441059</v>
      </c>
      <c r="J138" s="4"/>
    </row>
    <row r="139" spans="1:10" x14ac:dyDescent="0.3">
      <c r="A139" s="60">
        <v>44333</v>
      </c>
      <c r="B139" s="15">
        <f t="shared" si="30"/>
        <v>2021</v>
      </c>
      <c r="C139" s="15">
        <f t="shared" si="31"/>
        <v>5</v>
      </c>
      <c r="D139" s="15">
        <f t="shared" si="32"/>
        <v>2</v>
      </c>
      <c r="E139" s="15">
        <f t="shared" si="33"/>
        <v>0</v>
      </c>
      <c r="F139" s="15">
        <f t="shared" si="35"/>
        <v>21</v>
      </c>
      <c r="G139" s="15">
        <f t="shared" si="34"/>
        <v>-23225.386326192111</v>
      </c>
      <c r="H139" s="15">
        <v>0</v>
      </c>
      <c r="I139" s="64">
        <f t="shared" si="36"/>
        <v>231.93618986618691</v>
      </c>
      <c r="J139" s="4"/>
    </row>
    <row r="140" spans="1:10" x14ac:dyDescent="0.3">
      <c r="A140" s="60">
        <v>44334</v>
      </c>
      <c r="B140" s="15">
        <f t="shared" si="30"/>
        <v>2021</v>
      </c>
      <c r="C140" s="15">
        <f t="shared" si="31"/>
        <v>5</v>
      </c>
      <c r="D140" s="15">
        <f t="shared" si="32"/>
        <v>3</v>
      </c>
      <c r="E140" s="15">
        <f t="shared" si="33"/>
        <v>0</v>
      </c>
      <c r="F140" s="15">
        <f t="shared" si="35"/>
        <v>21</v>
      </c>
      <c r="G140" s="15">
        <f t="shared" si="34"/>
        <v>-23454.711908343557</v>
      </c>
      <c r="H140" s="15">
        <v>0</v>
      </c>
      <c r="I140" s="64">
        <f t="shared" si="36"/>
        <v>229.32558215144837</v>
      </c>
      <c r="J140" s="4"/>
    </row>
    <row r="141" spans="1:10" x14ac:dyDescent="0.3">
      <c r="A141" s="60">
        <v>44335</v>
      </c>
      <c r="B141" s="15">
        <f t="shared" si="30"/>
        <v>2021</v>
      </c>
      <c r="C141" s="15">
        <f t="shared" si="31"/>
        <v>5</v>
      </c>
      <c r="D141" s="15">
        <f t="shared" si="32"/>
        <v>4</v>
      </c>
      <c r="E141" s="15">
        <f t="shared" si="33"/>
        <v>0</v>
      </c>
      <c r="F141" s="15">
        <f t="shared" si="35"/>
        <v>21</v>
      </c>
      <c r="G141" s="15">
        <f t="shared" si="34"/>
        <v>-23673.408921082373</v>
      </c>
      <c r="H141" s="15">
        <v>0</v>
      </c>
      <c r="I141" s="64">
        <f t="shared" si="36"/>
        <v>218.69701273881668</v>
      </c>
      <c r="J141" s="4"/>
    </row>
    <row r="142" spans="1:10" x14ac:dyDescent="0.3">
      <c r="A142" s="60">
        <v>44336</v>
      </c>
      <c r="B142" s="15">
        <f t="shared" si="30"/>
        <v>2021</v>
      </c>
      <c r="C142" s="15">
        <f t="shared" si="31"/>
        <v>5</v>
      </c>
      <c r="D142" s="15">
        <f t="shared" si="32"/>
        <v>5</v>
      </c>
      <c r="E142" s="15">
        <f t="shared" si="33"/>
        <v>0</v>
      </c>
      <c r="F142" s="15">
        <f t="shared" si="35"/>
        <v>21</v>
      </c>
      <c r="G142" s="15">
        <f t="shared" si="34"/>
        <v>-23872.854757325531</v>
      </c>
      <c r="H142" s="15">
        <v>0</v>
      </c>
      <c r="I142" s="64">
        <f t="shared" si="36"/>
        <v>199.44583624315936</v>
      </c>
      <c r="J142" s="4"/>
    </row>
    <row r="143" spans="1:10" x14ac:dyDescent="0.3">
      <c r="A143" s="60">
        <v>44337</v>
      </c>
      <c r="B143" s="15">
        <f t="shared" si="30"/>
        <v>2021</v>
      </c>
      <c r="C143" s="15">
        <f t="shared" si="31"/>
        <v>5</v>
      </c>
      <c r="D143" s="15">
        <f t="shared" si="32"/>
        <v>6</v>
      </c>
      <c r="E143" s="15">
        <f t="shared" si="33"/>
        <v>1</v>
      </c>
      <c r="F143" s="15">
        <f t="shared" si="35"/>
        <v>21</v>
      </c>
      <c r="G143" s="15">
        <f t="shared" si="34"/>
        <v>-24053.928857554616</v>
      </c>
      <c r="H143" s="15">
        <v>0</v>
      </c>
      <c r="I143" s="64">
        <f t="shared" si="36"/>
        <v>181.07410022908539</v>
      </c>
      <c r="J143" s="4"/>
    </row>
    <row r="144" spans="1:10" x14ac:dyDescent="0.3">
      <c r="A144" s="60">
        <v>44338</v>
      </c>
      <c r="B144" s="15">
        <f t="shared" si="30"/>
        <v>2021</v>
      </c>
      <c r="C144" s="15">
        <f t="shared" si="31"/>
        <v>5</v>
      </c>
      <c r="D144" s="15">
        <f t="shared" si="32"/>
        <v>7</v>
      </c>
      <c r="E144" s="15">
        <f t="shared" si="33"/>
        <v>1</v>
      </c>
      <c r="F144" s="15">
        <f t="shared" si="35"/>
        <v>21</v>
      </c>
      <c r="G144" s="15">
        <f t="shared" si="34"/>
        <v>-24197.083479373701</v>
      </c>
      <c r="H144" s="15">
        <v>0</v>
      </c>
      <c r="I144" s="64">
        <f t="shared" si="36"/>
        <v>143.15462181908501</v>
      </c>
      <c r="J144" s="4"/>
    </row>
    <row r="145" spans="1:10" x14ac:dyDescent="0.3">
      <c r="A145" s="60">
        <v>44339</v>
      </c>
      <c r="B145" s="15">
        <f t="shared" si="30"/>
        <v>2021</v>
      </c>
      <c r="C145" s="15">
        <f t="shared" si="31"/>
        <v>5</v>
      </c>
      <c r="D145" s="15">
        <f t="shared" si="32"/>
        <v>1</v>
      </c>
      <c r="E145" s="15">
        <f t="shared" si="33"/>
        <v>0</v>
      </c>
      <c r="F145" s="15">
        <f t="shared" si="35"/>
        <v>22</v>
      </c>
      <c r="G145" s="15">
        <f t="shared" si="34"/>
        <v>-24424.401986998113</v>
      </c>
      <c r="H145" s="15">
        <v>0</v>
      </c>
      <c r="I145" s="64">
        <f t="shared" si="36"/>
        <v>227.31850762441059</v>
      </c>
      <c r="J145" s="4"/>
    </row>
    <row r="146" spans="1:10" x14ac:dyDescent="0.3">
      <c r="A146" s="60">
        <v>44340</v>
      </c>
      <c r="B146" s="15">
        <f t="shared" si="30"/>
        <v>2021</v>
      </c>
      <c r="C146" s="15">
        <f t="shared" si="31"/>
        <v>5</v>
      </c>
      <c r="D146" s="15">
        <f t="shared" si="32"/>
        <v>2</v>
      </c>
      <c r="E146" s="15">
        <f t="shared" si="33"/>
        <v>0</v>
      </c>
      <c r="F146" s="15">
        <f t="shared" si="35"/>
        <v>22</v>
      </c>
      <c r="G146" s="15">
        <f t="shared" si="34"/>
        <v>-24656.338176864301</v>
      </c>
      <c r="H146" s="15">
        <v>0</v>
      </c>
      <c r="I146" s="64">
        <f t="shared" si="36"/>
        <v>231.93618986618691</v>
      </c>
      <c r="J146" s="4"/>
    </row>
    <row r="147" spans="1:10" x14ac:dyDescent="0.3">
      <c r="A147" s="60">
        <v>44341</v>
      </c>
      <c r="B147" s="15">
        <f t="shared" si="30"/>
        <v>2021</v>
      </c>
      <c r="C147" s="15">
        <f t="shared" si="31"/>
        <v>5</v>
      </c>
      <c r="D147" s="15">
        <f t="shared" si="32"/>
        <v>3</v>
      </c>
      <c r="E147" s="15">
        <f t="shared" si="33"/>
        <v>0</v>
      </c>
      <c r="F147" s="15">
        <f t="shared" si="35"/>
        <v>22</v>
      </c>
      <c r="G147" s="15">
        <f t="shared" si="34"/>
        <v>-24885.663759015748</v>
      </c>
      <c r="H147" s="15">
        <v>0</v>
      </c>
      <c r="I147" s="64">
        <f t="shared" si="36"/>
        <v>229.32558215144837</v>
      </c>
      <c r="J147" s="4"/>
    </row>
    <row r="148" spans="1:10" x14ac:dyDescent="0.3">
      <c r="A148" s="60">
        <v>44342</v>
      </c>
      <c r="B148" s="15">
        <f t="shared" si="30"/>
        <v>2021</v>
      </c>
      <c r="C148" s="15">
        <f t="shared" si="31"/>
        <v>5</v>
      </c>
      <c r="D148" s="15">
        <f t="shared" si="32"/>
        <v>4</v>
      </c>
      <c r="E148" s="15">
        <f t="shared" si="33"/>
        <v>0</v>
      </c>
      <c r="F148" s="15">
        <f t="shared" si="35"/>
        <v>22</v>
      </c>
      <c r="G148" s="15">
        <f t="shared" si="34"/>
        <v>-25104.360771754564</v>
      </c>
      <c r="H148" s="15">
        <v>0</v>
      </c>
      <c r="I148" s="64">
        <f t="shared" si="36"/>
        <v>218.69701273881668</v>
      </c>
      <c r="J148" s="4"/>
    </row>
    <row r="149" spans="1:10" x14ac:dyDescent="0.3">
      <c r="A149" s="60">
        <v>44343</v>
      </c>
      <c r="B149" s="15">
        <f t="shared" si="30"/>
        <v>2021</v>
      </c>
      <c r="C149" s="15">
        <f t="shared" si="31"/>
        <v>5</v>
      </c>
      <c r="D149" s="15">
        <f t="shared" si="32"/>
        <v>5</v>
      </c>
      <c r="E149" s="15">
        <f t="shared" si="33"/>
        <v>0</v>
      </c>
      <c r="F149" s="15">
        <f t="shared" si="35"/>
        <v>22</v>
      </c>
      <c r="G149" s="15">
        <f t="shared" si="34"/>
        <v>-25303.806607997722</v>
      </c>
      <c r="H149" s="15">
        <v>0</v>
      </c>
      <c r="I149" s="64">
        <f t="shared" si="36"/>
        <v>199.44583624315936</v>
      </c>
      <c r="J149" s="4"/>
    </row>
    <row r="150" spans="1:10" x14ac:dyDescent="0.3">
      <c r="A150" s="60">
        <v>44344</v>
      </c>
      <c r="B150" s="15">
        <f t="shared" si="30"/>
        <v>2021</v>
      </c>
      <c r="C150" s="15">
        <f t="shared" si="31"/>
        <v>5</v>
      </c>
      <c r="D150" s="15">
        <f t="shared" si="32"/>
        <v>6</v>
      </c>
      <c r="E150" s="15">
        <f t="shared" si="33"/>
        <v>1</v>
      </c>
      <c r="F150" s="15">
        <f t="shared" si="35"/>
        <v>22</v>
      </c>
      <c r="G150" s="15">
        <f t="shared" si="34"/>
        <v>-25484.880708226807</v>
      </c>
      <c r="H150" s="15">
        <v>0</v>
      </c>
      <c r="I150" s="64">
        <f t="shared" si="36"/>
        <v>181.07410022908539</v>
      </c>
      <c r="J150" s="4"/>
    </row>
    <row r="151" spans="1:10" x14ac:dyDescent="0.3">
      <c r="A151" s="60">
        <v>44345</v>
      </c>
      <c r="B151" s="15">
        <f t="shared" si="30"/>
        <v>2021</v>
      </c>
      <c r="C151" s="15">
        <f t="shared" si="31"/>
        <v>5</v>
      </c>
      <c r="D151" s="15">
        <f t="shared" si="32"/>
        <v>7</v>
      </c>
      <c r="E151" s="15">
        <f t="shared" si="33"/>
        <v>1</v>
      </c>
      <c r="F151" s="15">
        <f t="shared" si="35"/>
        <v>22</v>
      </c>
      <c r="G151" s="15">
        <f t="shared" si="34"/>
        <v>-25628.035330045892</v>
      </c>
      <c r="H151" s="15">
        <v>0</v>
      </c>
      <c r="I151" s="64">
        <f t="shared" si="36"/>
        <v>143.15462181908501</v>
      </c>
      <c r="J151" s="4"/>
    </row>
    <row r="152" spans="1:10" x14ac:dyDescent="0.3">
      <c r="A152" s="60">
        <v>44346</v>
      </c>
      <c r="B152" s="15">
        <f t="shared" si="30"/>
        <v>2021</v>
      </c>
      <c r="C152" s="15">
        <f t="shared" si="31"/>
        <v>5</v>
      </c>
      <c r="D152" s="15">
        <f t="shared" si="32"/>
        <v>1</v>
      </c>
      <c r="E152" s="15">
        <f t="shared" si="33"/>
        <v>0</v>
      </c>
      <c r="F152" s="15">
        <f t="shared" si="35"/>
        <v>23</v>
      </c>
      <c r="G152" s="15">
        <f t="shared" si="34"/>
        <v>-25855.353837670304</v>
      </c>
      <c r="H152" s="15">
        <v>0</v>
      </c>
      <c r="I152" s="64">
        <f t="shared" si="36"/>
        <v>227.31850762441059</v>
      </c>
      <c r="J152" s="4"/>
    </row>
    <row r="153" spans="1:10" x14ac:dyDescent="0.3">
      <c r="A153" s="60">
        <v>44347</v>
      </c>
      <c r="B153" s="15">
        <f t="shared" si="30"/>
        <v>2021</v>
      </c>
      <c r="C153" s="15">
        <f t="shared" si="31"/>
        <v>5</v>
      </c>
      <c r="D153" s="15">
        <f t="shared" si="32"/>
        <v>2</v>
      </c>
      <c r="E153" s="15">
        <f t="shared" si="33"/>
        <v>0</v>
      </c>
      <c r="F153" s="15">
        <f t="shared" si="35"/>
        <v>23</v>
      </c>
      <c r="G153" s="15">
        <f t="shared" si="34"/>
        <v>-26087.290027536492</v>
      </c>
      <c r="H153" s="15">
        <v>0</v>
      </c>
      <c r="I153" s="64">
        <f t="shared" si="36"/>
        <v>231.93618986618691</v>
      </c>
      <c r="J153" s="4"/>
    </row>
    <row r="154" spans="1:10" x14ac:dyDescent="0.3">
      <c r="A154" s="60">
        <v>44348</v>
      </c>
      <c r="B154" s="15">
        <f t="shared" si="30"/>
        <v>2021</v>
      </c>
      <c r="C154" s="15">
        <f t="shared" si="31"/>
        <v>6</v>
      </c>
      <c r="D154" s="15">
        <f t="shared" si="32"/>
        <v>3</v>
      </c>
      <c r="E154" s="15">
        <f t="shared" si="33"/>
        <v>0</v>
      </c>
      <c r="F154" s="15">
        <f t="shared" si="35"/>
        <v>23</v>
      </c>
      <c r="G154" s="15">
        <f t="shared" si="34"/>
        <v>-26319.065395190919</v>
      </c>
      <c r="H154" s="15">
        <v>0</v>
      </c>
      <c r="I154" s="64">
        <f t="shared" si="36"/>
        <v>231.77536765442599</v>
      </c>
      <c r="J154" s="4"/>
    </row>
    <row r="155" spans="1:10" x14ac:dyDescent="0.3">
      <c r="A155" s="60">
        <v>44349</v>
      </c>
      <c r="B155" s="15">
        <f t="shared" si="30"/>
        <v>2021</v>
      </c>
      <c r="C155" s="15">
        <f t="shared" si="31"/>
        <v>6</v>
      </c>
      <c r="D155" s="15">
        <f t="shared" si="32"/>
        <v>4</v>
      </c>
      <c r="E155" s="15">
        <f t="shared" si="33"/>
        <v>0</v>
      </c>
      <c r="F155" s="15">
        <f t="shared" si="35"/>
        <v>23</v>
      </c>
      <c r="G155" s="15">
        <f t="shared" si="34"/>
        <v>-26540.212193432712</v>
      </c>
      <c r="H155" s="15">
        <v>0</v>
      </c>
      <c r="I155" s="64">
        <f t="shared" si="36"/>
        <v>221.14679824179433</v>
      </c>
      <c r="J155" s="4"/>
    </row>
    <row r="156" spans="1:10" x14ac:dyDescent="0.3">
      <c r="A156" s="60">
        <v>44350</v>
      </c>
      <c r="B156" s="15">
        <f t="shared" si="30"/>
        <v>2021</v>
      </c>
      <c r="C156" s="15">
        <f t="shared" si="31"/>
        <v>6</v>
      </c>
      <c r="D156" s="15">
        <f t="shared" si="32"/>
        <v>5</v>
      </c>
      <c r="E156" s="15">
        <f t="shared" si="33"/>
        <v>0</v>
      </c>
      <c r="F156" s="15">
        <f t="shared" si="35"/>
        <v>23</v>
      </c>
      <c r="G156" s="15">
        <f t="shared" si="34"/>
        <v>-26742.10781517885</v>
      </c>
      <c r="H156" s="15">
        <v>0</v>
      </c>
      <c r="I156" s="64">
        <f t="shared" si="36"/>
        <v>201.89562174613698</v>
      </c>
      <c r="J156" s="4"/>
    </row>
    <row r="157" spans="1:10" x14ac:dyDescent="0.3">
      <c r="A157" s="60">
        <v>44351</v>
      </c>
      <c r="B157" s="15">
        <f t="shared" si="30"/>
        <v>2021</v>
      </c>
      <c r="C157" s="15">
        <f t="shared" si="31"/>
        <v>6</v>
      </c>
      <c r="D157" s="15">
        <f t="shared" si="32"/>
        <v>6</v>
      </c>
      <c r="E157" s="15">
        <f t="shared" si="33"/>
        <v>1</v>
      </c>
      <c r="F157" s="15">
        <f t="shared" si="35"/>
        <v>23</v>
      </c>
      <c r="G157" s="15">
        <f t="shared" si="34"/>
        <v>-26925.631700910912</v>
      </c>
      <c r="H157" s="15">
        <v>0</v>
      </c>
      <c r="I157" s="64">
        <f t="shared" si="36"/>
        <v>183.52388573206301</v>
      </c>
      <c r="J157" s="4"/>
    </row>
    <row r="158" spans="1:10" x14ac:dyDescent="0.3">
      <c r="A158" s="60">
        <v>44352</v>
      </c>
      <c r="B158" s="15">
        <f t="shared" si="30"/>
        <v>2021</v>
      </c>
      <c r="C158" s="15">
        <f t="shared" si="31"/>
        <v>6</v>
      </c>
      <c r="D158" s="15">
        <f t="shared" si="32"/>
        <v>7</v>
      </c>
      <c r="E158" s="15">
        <f t="shared" si="33"/>
        <v>1</v>
      </c>
      <c r="F158" s="15">
        <f t="shared" si="35"/>
        <v>23</v>
      </c>
      <c r="G158" s="15">
        <f t="shared" si="34"/>
        <v>-27071.236108232973</v>
      </c>
      <c r="H158" s="15">
        <v>0</v>
      </c>
      <c r="I158" s="64">
        <f t="shared" si="36"/>
        <v>145.60440732206263</v>
      </c>
      <c r="J158" s="4"/>
    </row>
    <row r="159" spans="1:10" x14ac:dyDescent="0.3">
      <c r="A159" s="60">
        <v>44353</v>
      </c>
      <c r="B159" s="15">
        <f t="shared" si="30"/>
        <v>2021</v>
      </c>
      <c r="C159" s="15">
        <f t="shared" si="31"/>
        <v>6</v>
      </c>
      <c r="D159" s="15">
        <f t="shared" si="32"/>
        <v>1</v>
      </c>
      <c r="E159" s="15">
        <f t="shared" si="33"/>
        <v>0</v>
      </c>
      <c r="F159" s="15">
        <f t="shared" si="35"/>
        <v>24</v>
      </c>
      <c r="G159" s="15">
        <f t="shared" si="34"/>
        <v>-27301.004401360362</v>
      </c>
      <c r="H159" s="15">
        <v>0</v>
      </c>
      <c r="I159" s="64">
        <f t="shared" si="36"/>
        <v>229.7682931273882</v>
      </c>
      <c r="J159" s="4"/>
    </row>
    <row r="160" spans="1:10" x14ac:dyDescent="0.3">
      <c r="A160" s="60">
        <v>44354</v>
      </c>
      <c r="B160" s="15">
        <f t="shared" si="30"/>
        <v>2021</v>
      </c>
      <c r="C160" s="15">
        <f t="shared" si="31"/>
        <v>6</v>
      </c>
      <c r="D160" s="15">
        <f t="shared" si="32"/>
        <v>2</v>
      </c>
      <c r="E160" s="15">
        <f t="shared" si="33"/>
        <v>0</v>
      </c>
      <c r="F160" s="15">
        <f t="shared" si="35"/>
        <v>24</v>
      </c>
      <c r="G160" s="15">
        <f t="shared" si="34"/>
        <v>-27535.390376729527</v>
      </c>
      <c r="H160" s="15">
        <v>0</v>
      </c>
      <c r="I160" s="64">
        <f t="shared" si="36"/>
        <v>234.38597536916456</v>
      </c>
      <c r="J160" s="4"/>
    </row>
    <row r="161" spans="1:10" x14ac:dyDescent="0.3">
      <c r="A161" s="60">
        <v>44355</v>
      </c>
      <c r="B161" s="15">
        <f t="shared" si="30"/>
        <v>2021</v>
      </c>
      <c r="C161" s="15">
        <f t="shared" si="31"/>
        <v>6</v>
      </c>
      <c r="D161" s="15">
        <f t="shared" si="32"/>
        <v>3</v>
      </c>
      <c r="E161" s="15">
        <f t="shared" si="33"/>
        <v>0</v>
      </c>
      <c r="F161" s="15">
        <f t="shared" si="35"/>
        <v>24</v>
      </c>
      <c r="G161" s="15">
        <f t="shared" si="34"/>
        <v>-27767.165744383954</v>
      </c>
      <c r="H161" s="15">
        <v>0</v>
      </c>
      <c r="I161" s="64">
        <f t="shared" si="36"/>
        <v>231.77536765442599</v>
      </c>
      <c r="J161" s="4"/>
    </row>
    <row r="162" spans="1:10" x14ac:dyDescent="0.3">
      <c r="A162" s="60">
        <v>44356</v>
      </c>
      <c r="B162" s="15">
        <f t="shared" si="30"/>
        <v>2021</v>
      </c>
      <c r="C162" s="15">
        <f t="shared" si="31"/>
        <v>6</v>
      </c>
      <c r="D162" s="15">
        <f t="shared" si="32"/>
        <v>4</v>
      </c>
      <c r="E162" s="15">
        <f t="shared" si="33"/>
        <v>0</v>
      </c>
      <c r="F162" s="15">
        <f t="shared" si="35"/>
        <v>24</v>
      </c>
      <c r="G162" s="15">
        <f t="shared" si="34"/>
        <v>-27988.312542625747</v>
      </c>
      <c r="H162" s="15">
        <v>0</v>
      </c>
      <c r="I162" s="64">
        <f t="shared" si="36"/>
        <v>221.14679824179433</v>
      </c>
      <c r="J162" s="4"/>
    </row>
    <row r="163" spans="1:10" x14ac:dyDescent="0.3">
      <c r="A163" s="60">
        <v>44357</v>
      </c>
      <c r="B163" s="15">
        <f t="shared" si="30"/>
        <v>2021</v>
      </c>
      <c r="C163" s="15">
        <f t="shared" si="31"/>
        <v>6</v>
      </c>
      <c r="D163" s="15">
        <f t="shared" si="32"/>
        <v>5</v>
      </c>
      <c r="E163" s="15">
        <f t="shared" si="33"/>
        <v>0</v>
      </c>
      <c r="F163" s="15">
        <f t="shared" si="35"/>
        <v>24</v>
      </c>
      <c r="G163" s="15">
        <f t="shared" si="34"/>
        <v>-28190.208164371885</v>
      </c>
      <c r="H163" s="15">
        <v>0</v>
      </c>
      <c r="I163" s="64">
        <f t="shared" si="36"/>
        <v>201.89562174613698</v>
      </c>
      <c r="J163" s="4"/>
    </row>
    <row r="164" spans="1:10" x14ac:dyDescent="0.3">
      <c r="A164" s="60">
        <v>44358</v>
      </c>
      <c r="B164" s="15">
        <f t="shared" si="30"/>
        <v>2021</v>
      </c>
      <c r="C164" s="15">
        <f t="shared" si="31"/>
        <v>6</v>
      </c>
      <c r="D164" s="15">
        <f t="shared" si="32"/>
        <v>6</v>
      </c>
      <c r="E164" s="15">
        <f t="shared" si="33"/>
        <v>1</v>
      </c>
      <c r="F164" s="15">
        <f t="shared" si="35"/>
        <v>24</v>
      </c>
      <c r="G164" s="15">
        <f t="shared" si="34"/>
        <v>-28373.732050103947</v>
      </c>
      <c r="H164" s="15">
        <v>0</v>
      </c>
      <c r="I164" s="64">
        <f t="shared" si="36"/>
        <v>183.52388573206301</v>
      </c>
      <c r="J164" s="4"/>
    </row>
    <row r="165" spans="1:10" x14ac:dyDescent="0.3">
      <c r="A165" s="60">
        <v>44359</v>
      </c>
      <c r="B165" s="15">
        <f t="shared" si="30"/>
        <v>2021</v>
      </c>
      <c r="C165" s="15">
        <f t="shared" si="31"/>
        <v>6</v>
      </c>
      <c r="D165" s="15">
        <f t="shared" si="32"/>
        <v>7</v>
      </c>
      <c r="E165" s="15">
        <f t="shared" si="33"/>
        <v>1</v>
      </c>
      <c r="F165" s="15">
        <f t="shared" si="35"/>
        <v>24</v>
      </c>
      <c r="G165" s="15">
        <f t="shared" si="34"/>
        <v>-28519.336457426009</v>
      </c>
      <c r="H165" s="15">
        <v>0</v>
      </c>
      <c r="I165" s="64">
        <f t="shared" si="36"/>
        <v>145.60440732206263</v>
      </c>
      <c r="J165" s="4"/>
    </row>
    <row r="166" spans="1:10" x14ac:dyDescent="0.3">
      <c r="A166" s="60">
        <v>44360</v>
      </c>
      <c r="B166" s="15">
        <f t="shared" si="30"/>
        <v>2021</v>
      </c>
      <c r="C166" s="15">
        <f t="shared" si="31"/>
        <v>6</v>
      </c>
      <c r="D166" s="15">
        <f t="shared" si="32"/>
        <v>1</v>
      </c>
      <c r="E166" s="15">
        <f t="shared" si="33"/>
        <v>0</v>
      </c>
      <c r="F166" s="15">
        <f t="shared" si="35"/>
        <v>25</v>
      </c>
      <c r="G166" s="15">
        <f t="shared" si="34"/>
        <v>-28749.104750553397</v>
      </c>
      <c r="H166" s="15">
        <v>0</v>
      </c>
      <c r="I166" s="64">
        <f t="shared" si="36"/>
        <v>229.7682931273882</v>
      </c>
      <c r="J166" s="4"/>
    </row>
    <row r="167" spans="1:10" x14ac:dyDescent="0.3">
      <c r="A167" s="60">
        <v>44361</v>
      </c>
      <c r="B167" s="15">
        <f t="shared" si="30"/>
        <v>2021</v>
      </c>
      <c r="C167" s="15">
        <f t="shared" si="31"/>
        <v>6</v>
      </c>
      <c r="D167" s="15">
        <f t="shared" si="32"/>
        <v>2</v>
      </c>
      <c r="E167" s="15">
        <f t="shared" si="33"/>
        <v>0</v>
      </c>
      <c r="F167" s="15">
        <f t="shared" si="35"/>
        <v>25</v>
      </c>
      <c r="G167" s="15">
        <f t="shared" si="34"/>
        <v>-28983.490725922562</v>
      </c>
      <c r="H167" s="15">
        <v>0</v>
      </c>
      <c r="I167" s="64">
        <f t="shared" si="36"/>
        <v>234.38597536916456</v>
      </c>
      <c r="J167" s="4"/>
    </row>
    <row r="168" spans="1:10" x14ac:dyDescent="0.3">
      <c r="A168" s="60">
        <v>44362</v>
      </c>
      <c r="B168" s="15">
        <f t="shared" si="30"/>
        <v>2021</v>
      </c>
      <c r="C168" s="15">
        <f t="shared" si="31"/>
        <v>6</v>
      </c>
      <c r="D168" s="15">
        <f t="shared" si="32"/>
        <v>3</v>
      </c>
      <c r="E168" s="15">
        <f t="shared" si="33"/>
        <v>0</v>
      </c>
      <c r="F168" s="15">
        <f t="shared" si="35"/>
        <v>25</v>
      </c>
      <c r="G168" s="15">
        <f t="shared" si="34"/>
        <v>-29215.266093576989</v>
      </c>
      <c r="H168" s="15">
        <v>0</v>
      </c>
      <c r="I168" s="64">
        <f t="shared" si="36"/>
        <v>231.77536765442599</v>
      </c>
      <c r="J168" s="4"/>
    </row>
    <row r="169" spans="1:10" x14ac:dyDescent="0.3">
      <c r="A169" s="60">
        <v>44363</v>
      </c>
      <c r="B169" s="15">
        <f t="shared" si="30"/>
        <v>2021</v>
      </c>
      <c r="C169" s="15">
        <f t="shared" si="31"/>
        <v>6</v>
      </c>
      <c r="D169" s="15">
        <f t="shared" si="32"/>
        <v>4</v>
      </c>
      <c r="E169" s="15">
        <f t="shared" si="33"/>
        <v>0</v>
      </c>
      <c r="F169" s="15">
        <f t="shared" si="35"/>
        <v>25</v>
      </c>
      <c r="G169" s="15">
        <f t="shared" si="34"/>
        <v>-29436.412891818782</v>
      </c>
      <c r="H169" s="15">
        <v>0</v>
      </c>
      <c r="I169" s="64">
        <f t="shared" si="36"/>
        <v>221.14679824179433</v>
      </c>
      <c r="J169" s="4"/>
    </row>
    <row r="170" spans="1:10" x14ac:dyDescent="0.3">
      <c r="A170" s="60">
        <v>44364</v>
      </c>
      <c r="B170" s="15">
        <f t="shared" si="30"/>
        <v>2021</v>
      </c>
      <c r="C170" s="15">
        <f t="shared" si="31"/>
        <v>6</v>
      </c>
      <c r="D170" s="15">
        <f t="shared" si="32"/>
        <v>5</v>
      </c>
      <c r="E170" s="15">
        <f t="shared" si="33"/>
        <v>0</v>
      </c>
      <c r="F170" s="15">
        <f t="shared" si="35"/>
        <v>25</v>
      </c>
      <c r="G170" s="15">
        <f t="shared" si="34"/>
        <v>-29638.30851356492</v>
      </c>
      <c r="H170" s="15">
        <v>0</v>
      </c>
      <c r="I170" s="64">
        <f t="shared" si="36"/>
        <v>201.89562174613698</v>
      </c>
      <c r="J170" s="4"/>
    </row>
    <row r="171" spans="1:10" x14ac:dyDescent="0.3">
      <c r="A171" s="60">
        <v>44365</v>
      </c>
      <c r="B171" s="15">
        <f t="shared" si="30"/>
        <v>2021</v>
      </c>
      <c r="C171" s="15">
        <f t="shared" si="31"/>
        <v>6</v>
      </c>
      <c r="D171" s="15">
        <f t="shared" si="32"/>
        <v>6</v>
      </c>
      <c r="E171" s="15">
        <f t="shared" si="33"/>
        <v>1</v>
      </c>
      <c r="F171" s="15">
        <f t="shared" si="35"/>
        <v>25</v>
      </c>
      <c r="G171" s="15">
        <f t="shared" si="34"/>
        <v>-29821.832399296982</v>
      </c>
      <c r="H171" s="15">
        <v>0</v>
      </c>
      <c r="I171" s="64">
        <f t="shared" si="36"/>
        <v>183.52388573206301</v>
      </c>
      <c r="J171" s="4"/>
    </row>
    <row r="172" spans="1:10" x14ac:dyDescent="0.3">
      <c r="A172" s="60">
        <v>44366</v>
      </c>
      <c r="B172" s="15">
        <f t="shared" si="30"/>
        <v>2021</v>
      </c>
      <c r="C172" s="15">
        <f t="shared" si="31"/>
        <v>6</v>
      </c>
      <c r="D172" s="15">
        <f t="shared" si="32"/>
        <v>7</v>
      </c>
      <c r="E172" s="15">
        <f t="shared" si="33"/>
        <v>1</v>
      </c>
      <c r="F172" s="15">
        <f t="shared" si="35"/>
        <v>25</v>
      </c>
      <c r="G172" s="15">
        <f t="shared" si="34"/>
        <v>-29967.436806619044</v>
      </c>
      <c r="H172" s="15">
        <v>0</v>
      </c>
      <c r="I172" s="64">
        <f t="shared" si="36"/>
        <v>145.60440732206263</v>
      </c>
      <c r="J172" s="4"/>
    </row>
    <row r="173" spans="1:10" x14ac:dyDescent="0.3">
      <c r="A173" s="60">
        <v>44367</v>
      </c>
      <c r="B173" s="15">
        <f t="shared" si="30"/>
        <v>2021</v>
      </c>
      <c r="C173" s="15">
        <f t="shared" si="31"/>
        <v>6</v>
      </c>
      <c r="D173" s="15">
        <f t="shared" si="32"/>
        <v>1</v>
      </c>
      <c r="E173" s="15">
        <f t="shared" si="33"/>
        <v>0</v>
      </c>
      <c r="F173" s="15">
        <f t="shared" si="35"/>
        <v>26</v>
      </c>
      <c r="G173" s="15">
        <f t="shared" si="34"/>
        <v>-30197.205099746432</v>
      </c>
      <c r="H173" s="15">
        <v>0</v>
      </c>
      <c r="I173" s="64">
        <f t="shared" si="36"/>
        <v>229.7682931273882</v>
      </c>
      <c r="J173" s="4"/>
    </row>
    <row r="174" spans="1:10" x14ac:dyDescent="0.3">
      <c r="A174" s="60">
        <v>44368</v>
      </c>
      <c r="B174" s="15">
        <f t="shared" si="30"/>
        <v>2021</v>
      </c>
      <c r="C174" s="15">
        <f t="shared" si="31"/>
        <v>6</v>
      </c>
      <c r="D174" s="15">
        <f t="shared" si="32"/>
        <v>2</v>
      </c>
      <c r="E174" s="15">
        <f t="shared" si="33"/>
        <v>0</v>
      </c>
      <c r="F174" s="15">
        <f t="shared" si="35"/>
        <v>26</v>
      </c>
      <c r="G174" s="15">
        <f t="shared" si="34"/>
        <v>-30431.591075115597</v>
      </c>
      <c r="H174" s="15">
        <v>0</v>
      </c>
      <c r="I174" s="64">
        <f t="shared" si="36"/>
        <v>234.38597536916456</v>
      </c>
      <c r="J174" s="4"/>
    </row>
    <row r="175" spans="1:10" x14ac:dyDescent="0.3">
      <c r="A175" s="60">
        <v>44369</v>
      </c>
      <c r="B175" s="15">
        <f t="shared" si="30"/>
        <v>2021</v>
      </c>
      <c r="C175" s="15">
        <f t="shared" si="31"/>
        <v>6</v>
      </c>
      <c r="D175" s="15">
        <f t="shared" si="32"/>
        <v>3</v>
      </c>
      <c r="E175" s="15">
        <f t="shared" si="33"/>
        <v>0</v>
      </c>
      <c r="F175" s="15">
        <f t="shared" si="35"/>
        <v>26</v>
      </c>
      <c r="G175" s="15">
        <f t="shared" si="34"/>
        <v>-30663.366442770024</v>
      </c>
      <c r="H175" s="15">
        <v>0</v>
      </c>
      <c r="I175" s="64">
        <f t="shared" si="36"/>
        <v>231.77536765442599</v>
      </c>
      <c r="J175" s="4"/>
    </row>
    <row r="176" spans="1:10" x14ac:dyDescent="0.3">
      <c r="A176" s="60">
        <v>44370</v>
      </c>
      <c r="B176" s="15">
        <f t="shared" si="30"/>
        <v>2021</v>
      </c>
      <c r="C176" s="15">
        <f t="shared" si="31"/>
        <v>6</v>
      </c>
      <c r="D176" s="15">
        <f t="shared" si="32"/>
        <v>4</v>
      </c>
      <c r="E176" s="15">
        <f t="shared" si="33"/>
        <v>0</v>
      </c>
      <c r="F176" s="15">
        <f t="shared" si="35"/>
        <v>26</v>
      </c>
      <c r="G176" s="15">
        <f t="shared" si="34"/>
        <v>-30884.513241011817</v>
      </c>
      <c r="H176" s="15">
        <v>0</v>
      </c>
      <c r="I176" s="64">
        <f t="shared" si="36"/>
        <v>221.14679824179433</v>
      </c>
      <c r="J176" s="4"/>
    </row>
    <row r="177" spans="1:10" x14ac:dyDescent="0.3">
      <c r="A177" s="60">
        <v>44371</v>
      </c>
      <c r="B177" s="15">
        <f t="shared" si="30"/>
        <v>2021</v>
      </c>
      <c r="C177" s="15">
        <f t="shared" si="31"/>
        <v>6</v>
      </c>
      <c r="D177" s="15">
        <f t="shared" si="32"/>
        <v>5</v>
      </c>
      <c r="E177" s="15">
        <f t="shared" si="33"/>
        <v>0</v>
      </c>
      <c r="F177" s="15">
        <f t="shared" si="35"/>
        <v>26</v>
      </c>
      <c r="G177" s="15">
        <f t="shared" si="34"/>
        <v>-31086.408862757955</v>
      </c>
      <c r="H177" s="15">
        <v>0</v>
      </c>
      <c r="I177" s="64">
        <f t="shared" si="36"/>
        <v>201.89562174613698</v>
      </c>
      <c r="J177" s="4"/>
    </row>
    <row r="178" spans="1:10" x14ac:dyDescent="0.3">
      <c r="A178" s="60">
        <v>44372</v>
      </c>
      <c r="B178" s="15">
        <f t="shared" si="30"/>
        <v>2021</v>
      </c>
      <c r="C178" s="15">
        <f t="shared" si="31"/>
        <v>6</v>
      </c>
      <c r="D178" s="15">
        <f t="shared" si="32"/>
        <v>6</v>
      </c>
      <c r="E178" s="15">
        <f t="shared" si="33"/>
        <v>1</v>
      </c>
      <c r="F178" s="15">
        <f t="shared" si="35"/>
        <v>26</v>
      </c>
      <c r="G178" s="15">
        <f t="shared" si="34"/>
        <v>-31269.932748490017</v>
      </c>
      <c r="H178" s="15">
        <v>0</v>
      </c>
      <c r="I178" s="64">
        <f t="shared" si="36"/>
        <v>183.52388573206301</v>
      </c>
      <c r="J178" s="4"/>
    </row>
    <row r="179" spans="1:10" x14ac:dyDescent="0.3">
      <c r="A179" s="60">
        <v>44373</v>
      </c>
      <c r="B179" s="15">
        <f t="shared" si="30"/>
        <v>2021</v>
      </c>
      <c r="C179" s="15">
        <f t="shared" si="31"/>
        <v>6</v>
      </c>
      <c r="D179" s="15">
        <f t="shared" si="32"/>
        <v>7</v>
      </c>
      <c r="E179" s="15">
        <f t="shared" si="33"/>
        <v>1</v>
      </c>
      <c r="F179" s="15">
        <f t="shared" si="35"/>
        <v>26</v>
      </c>
      <c r="G179" s="15">
        <f t="shared" si="34"/>
        <v>-31415.537155812079</v>
      </c>
      <c r="H179" s="15">
        <v>0</v>
      </c>
      <c r="I179" s="64">
        <f t="shared" si="36"/>
        <v>145.60440732206263</v>
      </c>
      <c r="J179" s="4"/>
    </row>
    <row r="180" spans="1:10" x14ac:dyDescent="0.3">
      <c r="A180" s="60">
        <v>44374</v>
      </c>
      <c r="B180" s="15">
        <f t="shared" si="30"/>
        <v>2021</v>
      </c>
      <c r="C180" s="15">
        <f t="shared" si="31"/>
        <v>6</v>
      </c>
      <c r="D180" s="15">
        <f t="shared" si="32"/>
        <v>1</v>
      </c>
      <c r="E180" s="15">
        <f t="shared" si="33"/>
        <v>0</v>
      </c>
      <c r="F180" s="15">
        <f t="shared" si="35"/>
        <v>27</v>
      </c>
      <c r="G180" s="15">
        <f t="shared" si="34"/>
        <v>-31645.305448939467</v>
      </c>
      <c r="H180" s="15">
        <v>0</v>
      </c>
      <c r="I180" s="64">
        <f t="shared" si="36"/>
        <v>229.7682931273882</v>
      </c>
      <c r="J180" s="4"/>
    </row>
    <row r="181" spans="1:10" x14ac:dyDescent="0.3">
      <c r="A181" s="60">
        <v>44375</v>
      </c>
      <c r="B181" s="15">
        <f t="shared" si="30"/>
        <v>2021</v>
      </c>
      <c r="C181" s="15">
        <f t="shared" si="31"/>
        <v>6</v>
      </c>
      <c r="D181" s="15">
        <f t="shared" si="32"/>
        <v>2</v>
      </c>
      <c r="E181" s="15">
        <f t="shared" si="33"/>
        <v>0</v>
      </c>
      <c r="F181" s="15">
        <f t="shared" si="35"/>
        <v>27</v>
      </c>
      <c r="G181" s="15">
        <f t="shared" si="34"/>
        <v>-31879.691424308632</v>
      </c>
      <c r="H181" s="15">
        <v>0</v>
      </c>
      <c r="I181" s="64">
        <f t="shared" si="36"/>
        <v>234.38597536916456</v>
      </c>
      <c r="J181" s="4"/>
    </row>
    <row r="182" spans="1:10" x14ac:dyDescent="0.3">
      <c r="A182" s="60">
        <v>44376</v>
      </c>
      <c r="B182" s="15">
        <f t="shared" si="30"/>
        <v>2021</v>
      </c>
      <c r="C182" s="15">
        <f t="shared" si="31"/>
        <v>6</v>
      </c>
      <c r="D182" s="15">
        <f t="shared" si="32"/>
        <v>3</v>
      </c>
      <c r="E182" s="15">
        <f t="shared" si="33"/>
        <v>0</v>
      </c>
      <c r="F182" s="15">
        <f t="shared" si="35"/>
        <v>27</v>
      </c>
      <c r="G182" s="15">
        <f t="shared" si="34"/>
        <v>-32111.466791963059</v>
      </c>
      <c r="H182" s="15">
        <v>0</v>
      </c>
      <c r="I182" s="64">
        <f t="shared" si="36"/>
        <v>231.77536765442599</v>
      </c>
      <c r="J182" s="4"/>
    </row>
    <row r="183" spans="1:10" x14ac:dyDescent="0.3">
      <c r="A183" s="60">
        <v>44377</v>
      </c>
      <c r="B183" s="15">
        <f t="shared" si="30"/>
        <v>2021</v>
      </c>
      <c r="C183" s="15">
        <f t="shared" si="31"/>
        <v>6</v>
      </c>
      <c r="D183" s="15">
        <f t="shared" si="32"/>
        <v>4</v>
      </c>
      <c r="E183" s="15">
        <f t="shared" si="33"/>
        <v>0</v>
      </c>
      <c r="F183" s="15">
        <f t="shared" si="35"/>
        <v>27</v>
      </c>
      <c r="G183" s="15">
        <f t="shared" si="34"/>
        <v>-32332.613590204852</v>
      </c>
      <c r="H183" s="15">
        <v>0</v>
      </c>
      <c r="I183" s="64">
        <f t="shared" si="36"/>
        <v>221.14679824179433</v>
      </c>
      <c r="J183" s="4"/>
    </row>
    <row r="184" spans="1:10" x14ac:dyDescent="0.3">
      <c r="A184" s="60">
        <v>44378</v>
      </c>
      <c r="B184" s="15">
        <f t="shared" si="30"/>
        <v>2021</v>
      </c>
      <c r="C184" s="15">
        <f t="shared" si="31"/>
        <v>7</v>
      </c>
      <c r="D184" s="15">
        <f t="shared" si="32"/>
        <v>5</v>
      </c>
      <c r="E184" s="15">
        <f t="shared" si="33"/>
        <v>0</v>
      </c>
      <c r="F184" s="15">
        <f t="shared" si="35"/>
        <v>27</v>
      </c>
      <c r="G184" s="15">
        <f t="shared" si="34"/>
        <v>-32536.858504176897</v>
      </c>
      <c r="H184" s="15">
        <v>0</v>
      </c>
      <c r="I184" s="64">
        <f t="shared" si="36"/>
        <v>204.24491397204307</v>
      </c>
      <c r="J184" s="4"/>
    </row>
    <row r="185" spans="1:10" x14ac:dyDescent="0.3">
      <c r="A185" s="60">
        <v>44379</v>
      </c>
      <c r="B185" s="15">
        <f t="shared" si="30"/>
        <v>2021</v>
      </c>
      <c r="C185" s="15">
        <f t="shared" si="31"/>
        <v>7</v>
      </c>
      <c r="D185" s="15">
        <f t="shared" si="32"/>
        <v>6</v>
      </c>
      <c r="E185" s="15">
        <f t="shared" si="33"/>
        <v>1</v>
      </c>
      <c r="F185" s="15">
        <f t="shared" si="35"/>
        <v>27</v>
      </c>
      <c r="G185" s="15">
        <f t="shared" si="34"/>
        <v>-32722.731682134865</v>
      </c>
      <c r="H185" s="15">
        <v>0</v>
      </c>
      <c r="I185" s="64">
        <f t="shared" si="36"/>
        <v>185.87317795796906</v>
      </c>
      <c r="J185" s="4"/>
    </row>
    <row r="186" spans="1:10" x14ac:dyDescent="0.3">
      <c r="A186" s="60">
        <v>44380</v>
      </c>
      <c r="B186" s="15">
        <f t="shared" si="30"/>
        <v>2021</v>
      </c>
      <c r="C186" s="15">
        <f t="shared" si="31"/>
        <v>7</v>
      </c>
      <c r="D186" s="15">
        <f t="shared" si="32"/>
        <v>7</v>
      </c>
      <c r="E186" s="15">
        <f t="shared" si="33"/>
        <v>1</v>
      </c>
      <c r="F186" s="15">
        <f t="shared" si="35"/>
        <v>27</v>
      </c>
      <c r="G186" s="15">
        <f t="shared" si="34"/>
        <v>-32870.685381682837</v>
      </c>
      <c r="H186" s="15">
        <v>0</v>
      </c>
      <c r="I186" s="64">
        <f t="shared" si="36"/>
        <v>147.95369954796871</v>
      </c>
      <c r="J186" s="4"/>
    </row>
    <row r="187" spans="1:10" x14ac:dyDescent="0.3">
      <c r="A187" s="60">
        <v>44381</v>
      </c>
      <c r="B187" s="15">
        <f t="shared" si="30"/>
        <v>2021</v>
      </c>
      <c r="C187" s="15">
        <f t="shared" si="31"/>
        <v>7</v>
      </c>
      <c r="D187" s="15">
        <f t="shared" si="32"/>
        <v>1</v>
      </c>
      <c r="E187" s="15">
        <f t="shared" si="33"/>
        <v>0</v>
      </c>
      <c r="F187" s="15">
        <f t="shared" si="35"/>
        <v>28</v>
      </c>
      <c r="G187" s="15">
        <f t="shared" si="34"/>
        <v>-33102.802967036128</v>
      </c>
      <c r="H187" s="15">
        <v>0</v>
      </c>
      <c r="I187" s="64">
        <f t="shared" si="36"/>
        <v>232.11758535329426</v>
      </c>
      <c r="J187" s="4"/>
    </row>
    <row r="188" spans="1:10" x14ac:dyDescent="0.3">
      <c r="A188" s="60">
        <v>44382</v>
      </c>
      <c r="B188" s="15">
        <f t="shared" si="30"/>
        <v>2021</v>
      </c>
      <c r="C188" s="15">
        <f t="shared" si="31"/>
        <v>7</v>
      </c>
      <c r="D188" s="15">
        <f t="shared" si="32"/>
        <v>2</v>
      </c>
      <c r="E188" s="15">
        <f t="shared" si="33"/>
        <v>0</v>
      </c>
      <c r="F188" s="15">
        <f t="shared" si="35"/>
        <v>28</v>
      </c>
      <c r="G188" s="15">
        <f t="shared" si="34"/>
        <v>-33339.538234631196</v>
      </c>
      <c r="H188" s="15">
        <v>0</v>
      </c>
      <c r="I188" s="64">
        <f t="shared" si="36"/>
        <v>236.73526759507061</v>
      </c>
      <c r="J188" s="4"/>
    </row>
    <row r="189" spans="1:10" x14ac:dyDescent="0.3">
      <c r="A189" s="60">
        <v>44383</v>
      </c>
      <c r="B189" s="15">
        <f t="shared" si="30"/>
        <v>2021</v>
      </c>
      <c r="C189" s="15">
        <f t="shared" si="31"/>
        <v>7</v>
      </c>
      <c r="D189" s="15">
        <f t="shared" si="32"/>
        <v>3</v>
      </c>
      <c r="E189" s="15">
        <f t="shared" si="33"/>
        <v>0</v>
      </c>
      <c r="F189" s="15">
        <f t="shared" si="35"/>
        <v>28</v>
      </c>
      <c r="G189" s="15">
        <f t="shared" si="34"/>
        <v>-33573.66289451153</v>
      </c>
      <c r="H189" s="15">
        <v>0</v>
      </c>
      <c r="I189" s="64">
        <f t="shared" si="36"/>
        <v>234.12465988033208</v>
      </c>
      <c r="J189" s="4"/>
    </row>
    <row r="190" spans="1:10" x14ac:dyDescent="0.3">
      <c r="A190" s="60">
        <v>44384</v>
      </c>
      <c r="B190" s="15">
        <f t="shared" si="30"/>
        <v>2021</v>
      </c>
      <c r="C190" s="15">
        <f t="shared" si="31"/>
        <v>7</v>
      </c>
      <c r="D190" s="15">
        <f t="shared" si="32"/>
        <v>4</v>
      </c>
      <c r="E190" s="15">
        <f t="shared" si="33"/>
        <v>0</v>
      </c>
      <c r="F190" s="15">
        <f t="shared" si="35"/>
        <v>28</v>
      </c>
      <c r="G190" s="15">
        <f t="shared" si="34"/>
        <v>-33797.158984979229</v>
      </c>
      <c r="H190" s="15">
        <v>0</v>
      </c>
      <c r="I190" s="64">
        <f t="shared" si="36"/>
        <v>223.49609046770041</v>
      </c>
      <c r="J190" s="4"/>
    </row>
    <row r="191" spans="1:10" x14ac:dyDescent="0.3">
      <c r="A191" s="60">
        <v>44385</v>
      </c>
      <c r="B191" s="15">
        <f t="shared" si="30"/>
        <v>2021</v>
      </c>
      <c r="C191" s="15">
        <f t="shared" si="31"/>
        <v>7</v>
      </c>
      <c r="D191" s="15">
        <f t="shared" si="32"/>
        <v>5</v>
      </c>
      <c r="E191" s="15">
        <f t="shared" si="33"/>
        <v>0</v>
      </c>
      <c r="F191" s="15">
        <f t="shared" si="35"/>
        <v>28</v>
      </c>
      <c r="G191" s="15">
        <f t="shared" si="34"/>
        <v>-34001.40389895127</v>
      </c>
      <c r="H191" s="15">
        <v>0</v>
      </c>
      <c r="I191" s="64">
        <f t="shared" si="36"/>
        <v>204.24491397204307</v>
      </c>
      <c r="J191" s="4"/>
    </row>
    <row r="192" spans="1:10" x14ac:dyDescent="0.3">
      <c r="A192" s="60">
        <v>44386</v>
      </c>
      <c r="B192" s="15">
        <f t="shared" si="30"/>
        <v>2021</v>
      </c>
      <c r="C192" s="15">
        <f t="shared" si="31"/>
        <v>7</v>
      </c>
      <c r="D192" s="15">
        <f t="shared" si="32"/>
        <v>6</v>
      </c>
      <c r="E192" s="15">
        <f t="shared" si="33"/>
        <v>1</v>
      </c>
      <c r="F192" s="15">
        <f t="shared" si="35"/>
        <v>28</v>
      </c>
      <c r="G192" s="15">
        <f t="shared" si="34"/>
        <v>-34187.277076909239</v>
      </c>
      <c r="H192" s="15">
        <v>0</v>
      </c>
      <c r="I192" s="64">
        <f t="shared" si="36"/>
        <v>185.87317795796906</v>
      </c>
      <c r="J192" s="4"/>
    </row>
    <row r="193" spans="1:10" x14ac:dyDescent="0.3">
      <c r="A193" s="60">
        <v>44387</v>
      </c>
      <c r="B193" s="15">
        <f t="shared" si="30"/>
        <v>2021</v>
      </c>
      <c r="C193" s="15">
        <f t="shared" si="31"/>
        <v>7</v>
      </c>
      <c r="D193" s="15">
        <f t="shared" si="32"/>
        <v>7</v>
      </c>
      <c r="E193" s="15">
        <f t="shared" si="33"/>
        <v>1</v>
      </c>
      <c r="F193" s="15">
        <f t="shared" si="35"/>
        <v>28</v>
      </c>
      <c r="G193" s="15">
        <f t="shared" si="34"/>
        <v>-34335.230776457211</v>
      </c>
      <c r="H193" s="15">
        <v>0</v>
      </c>
      <c r="I193" s="64">
        <f t="shared" si="36"/>
        <v>147.95369954796871</v>
      </c>
      <c r="J193" s="4"/>
    </row>
    <row r="194" spans="1:10" x14ac:dyDescent="0.3">
      <c r="A194" s="60">
        <v>44388</v>
      </c>
      <c r="B194" s="15">
        <f t="shared" si="30"/>
        <v>2021</v>
      </c>
      <c r="C194" s="15">
        <f t="shared" si="31"/>
        <v>7</v>
      </c>
      <c r="D194" s="15">
        <f t="shared" si="32"/>
        <v>1</v>
      </c>
      <c r="E194" s="15">
        <f t="shared" si="33"/>
        <v>0</v>
      </c>
      <c r="F194" s="15">
        <f t="shared" si="35"/>
        <v>29</v>
      </c>
      <c r="G194" s="15">
        <f t="shared" si="34"/>
        <v>-34567.348361810502</v>
      </c>
      <c r="H194" s="15">
        <v>0</v>
      </c>
      <c r="I194" s="64">
        <f t="shared" si="36"/>
        <v>232.11758535329426</v>
      </c>
      <c r="J194" s="4"/>
    </row>
    <row r="195" spans="1:10" x14ac:dyDescent="0.3">
      <c r="A195" s="60">
        <v>44389</v>
      </c>
      <c r="B195" s="15">
        <f t="shared" ref="B195:B258" si="37">YEAR(A195)</f>
        <v>2021</v>
      </c>
      <c r="C195" s="15">
        <f t="shared" ref="C195:C258" si="38">MONTH(A195)</f>
        <v>7</v>
      </c>
      <c r="D195" s="15">
        <f t="shared" ref="D195:D258" si="39">WEEKDAY(A195)</f>
        <v>2</v>
      </c>
      <c r="E195" s="15">
        <f t="shared" ref="E195:E258" si="40">IF(OR(D195=6,D195=7),1,0)</f>
        <v>0</v>
      </c>
      <c r="F195" s="15">
        <f t="shared" si="35"/>
        <v>29</v>
      </c>
      <c r="G195" s="15">
        <f t="shared" ref="G195:G258" si="41">G194+H195-I195</f>
        <v>-34804.08362940557</v>
      </c>
      <c r="H195" s="15">
        <v>0</v>
      </c>
      <c r="I195" s="64">
        <f t="shared" si="36"/>
        <v>236.73526759507061</v>
      </c>
      <c r="J195" s="4"/>
    </row>
    <row r="196" spans="1:10" x14ac:dyDescent="0.3">
      <c r="A196" s="60">
        <v>44390</v>
      </c>
      <c r="B196" s="15">
        <f t="shared" si="37"/>
        <v>2021</v>
      </c>
      <c r="C196" s="15">
        <f t="shared" si="38"/>
        <v>7</v>
      </c>
      <c r="D196" s="15">
        <f t="shared" si="39"/>
        <v>3</v>
      </c>
      <c r="E196" s="15">
        <f t="shared" si="40"/>
        <v>0</v>
      </c>
      <c r="F196" s="15">
        <f t="shared" ref="F196:F259" si="42">WEEKNUM(A196)</f>
        <v>29</v>
      </c>
      <c r="G196" s="15">
        <f t="shared" si="41"/>
        <v>-35038.208289285903</v>
      </c>
      <c r="H196" s="15">
        <v>0</v>
      </c>
      <c r="I196" s="64">
        <f t="shared" ref="I196:I259" si="43">100-2.17*D196^2.25+12.77*D196+EXP(-D196/0.032)+5*C196^0.75+10*E196+20*(B196-2016)</f>
        <v>234.12465988033208</v>
      </c>
      <c r="J196" s="4"/>
    </row>
    <row r="197" spans="1:10" x14ac:dyDescent="0.3">
      <c r="A197" s="60">
        <v>44391</v>
      </c>
      <c r="B197" s="15">
        <f t="shared" si="37"/>
        <v>2021</v>
      </c>
      <c r="C197" s="15">
        <f t="shared" si="38"/>
        <v>7</v>
      </c>
      <c r="D197" s="15">
        <f t="shared" si="39"/>
        <v>4</v>
      </c>
      <c r="E197" s="15">
        <f t="shared" si="40"/>
        <v>0</v>
      </c>
      <c r="F197" s="15">
        <f t="shared" si="42"/>
        <v>29</v>
      </c>
      <c r="G197" s="15">
        <f t="shared" si="41"/>
        <v>-35261.704379753603</v>
      </c>
      <c r="H197" s="15">
        <v>0</v>
      </c>
      <c r="I197" s="64">
        <f t="shared" si="43"/>
        <v>223.49609046770041</v>
      </c>
      <c r="J197" s="4"/>
    </row>
    <row r="198" spans="1:10" x14ac:dyDescent="0.3">
      <c r="A198" s="60">
        <v>44392</v>
      </c>
      <c r="B198" s="15">
        <f t="shared" si="37"/>
        <v>2021</v>
      </c>
      <c r="C198" s="15">
        <f t="shared" si="38"/>
        <v>7</v>
      </c>
      <c r="D198" s="15">
        <f t="shared" si="39"/>
        <v>5</v>
      </c>
      <c r="E198" s="15">
        <f t="shared" si="40"/>
        <v>0</v>
      </c>
      <c r="F198" s="15">
        <f t="shared" si="42"/>
        <v>29</v>
      </c>
      <c r="G198" s="15">
        <f t="shared" si="41"/>
        <v>-35465.949293725644</v>
      </c>
      <c r="H198" s="15">
        <v>0</v>
      </c>
      <c r="I198" s="64">
        <f t="shared" si="43"/>
        <v>204.24491397204307</v>
      </c>
      <c r="J198" s="4"/>
    </row>
    <row r="199" spans="1:10" x14ac:dyDescent="0.3">
      <c r="A199" s="60">
        <v>44393</v>
      </c>
      <c r="B199" s="15">
        <f t="shared" si="37"/>
        <v>2021</v>
      </c>
      <c r="C199" s="15">
        <f t="shared" si="38"/>
        <v>7</v>
      </c>
      <c r="D199" s="15">
        <f t="shared" si="39"/>
        <v>6</v>
      </c>
      <c r="E199" s="15">
        <f t="shared" si="40"/>
        <v>1</v>
      </c>
      <c r="F199" s="15">
        <f t="shared" si="42"/>
        <v>29</v>
      </c>
      <c r="G199" s="15">
        <f t="shared" si="41"/>
        <v>-35651.822471683612</v>
      </c>
      <c r="H199" s="15">
        <v>0</v>
      </c>
      <c r="I199" s="64">
        <f t="shared" si="43"/>
        <v>185.87317795796906</v>
      </c>
      <c r="J199" s="4"/>
    </row>
    <row r="200" spans="1:10" x14ac:dyDescent="0.3">
      <c r="A200" s="60">
        <v>44394</v>
      </c>
      <c r="B200" s="15">
        <f t="shared" si="37"/>
        <v>2021</v>
      </c>
      <c r="C200" s="15">
        <f t="shared" si="38"/>
        <v>7</v>
      </c>
      <c r="D200" s="15">
        <f t="shared" si="39"/>
        <v>7</v>
      </c>
      <c r="E200" s="15">
        <f t="shared" si="40"/>
        <v>1</v>
      </c>
      <c r="F200" s="15">
        <f t="shared" si="42"/>
        <v>29</v>
      </c>
      <c r="G200" s="15">
        <f t="shared" si="41"/>
        <v>-35799.776171231584</v>
      </c>
      <c r="H200" s="15">
        <v>0</v>
      </c>
      <c r="I200" s="64">
        <f t="shared" si="43"/>
        <v>147.95369954796871</v>
      </c>
      <c r="J200" s="4"/>
    </row>
    <row r="201" spans="1:10" x14ac:dyDescent="0.3">
      <c r="A201" s="60">
        <v>44395</v>
      </c>
      <c r="B201" s="15">
        <f t="shared" si="37"/>
        <v>2021</v>
      </c>
      <c r="C201" s="15">
        <f t="shared" si="38"/>
        <v>7</v>
      </c>
      <c r="D201" s="15">
        <f t="shared" si="39"/>
        <v>1</v>
      </c>
      <c r="E201" s="15">
        <f t="shared" si="40"/>
        <v>0</v>
      </c>
      <c r="F201" s="15">
        <f t="shared" si="42"/>
        <v>30</v>
      </c>
      <c r="G201" s="15">
        <f t="shared" si="41"/>
        <v>-36031.893756584876</v>
      </c>
      <c r="H201" s="15">
        <v>0</v>
      </c>
      <c r="I201" s="64">
        <f t="shared" si="43"/>
        <v>232.11758535329426</v>
      </c>
      <c r="J201" s="4"/>
    </row>
    <row r="202" spans="1:10" x14ac:dyDescent="0.3">
      <c r="A202" s="60">
        <v>44396</v>
      </c>
      <c r="B202" s="15">
        <f t="shared" si="37"/>
        <v>2021</v>
      </c>
      <c r="C202" s="15">
        <f t="shared" si="38"/>
        <v>7</v>
      </c>
      <c r="D202" s="15">
        <f t="shared" si="39"/>
        <v>2</v>
      </c>
      <c r="E202" s="15">
        <f t="shared" si="40"/>
        <v>0</v>
      </c>
      <c r="F202" s="15">
        <f t="shared" si="42"/>
        <v>30</v>
      </c>
      <c r="G202" s="15">
        <f t="shared" si="41"/>
        <v>-36268.629024179943</v>
      </c>
      <c r="H202" s="15">
        <v>0</v>
      </c>
      <c r="I202" s="64">
        <f t="shared" si="43"/>
        <v>236.73526759507061</v>
      </c>
      <c r="J202" s="4"/>
    </row>
    <row r="203" spans="1:10" x14ac:dyDescent="0.3">
      <c r="A203" s="60">
        <v>44397</v>
      </c>
      <c r="B203" s="15">
        <f t="shared" si="37"/>
        <v>2021</v>
      </c>
      <c r="C203" s="15">
        <f t="shared" si="38"/>
        <v>7</v>
      </c>
      <c r="D203" s="15">
        <f t="shared" si="39"/>
        <v>3</v>
      </c>
      <c r="E203" s="15">
        <f t="shared" si="40"/>
        <v>0</v>
      </c>
      <c r="F203" s="15">
        <f t="shared" si="42"/>
        <v>30</v>
      </c>
      <c r="G203" s="15">
        <f t="shared" si="41"/>
        <v>-36502.753684060277</v>
      </c>
      <c r="H203" s="15">
        <v>0</v>
      </c>
      <c r="I203" s="64">
        <f t="shared" si="43"/>
        <v>234.12465988033208</v>
      </c>
      <c r="J203" s="4"/>
    </row>
    <row r="204" spans="1:10" x14ac:dyDescent="0.3">
      <c r="A204" s="60">
        <v>44398</v>
      </c>
      <c r="B204" s="15">
        <f t="shared" si="37"/>
        <v>2021</v>
      </c>
      <c r="C204" s="15">
        <f t="shared" si="38"/>
        <v>7</v>
      </c>
      <c r="D204" s="15">
        <f t="shared" si="39"/>
        <v>4</v>
      </c>
      <c r="E204" s="15">
        <f t="shared" si="40"/>
        <v>0</v>
      </c>
      <c r="F204" s="15">
        <f t="shared" si="42"/>
        <v>30</v>
      </c>
      <c r="G204" s="15">
        <f t="shared" si="41"/>
        <v>-36726.249774527976</v>
      </c>
      <c r="H204" s="15">
        <v>0</v>
      </c>
      <c r="I204" s="64">
        <f t="shared" si="43"/>
        <v>223.49609046770041</v>
      </c>
      <c r="J204" s="4"/>
    </row>
    <row r="205" spans="1:10" x14ac:dyDescent="0.3">
      <c r="A205" s="60">
        <v>44399</v>
      </c>
      <c r="B205" s="15">
        <f t="shared" si="37"/>
        <v>2021</v>
      </c>
      <c r="C205" s="15">
        <f t="shared" si="38"/>
        <v>7</v>
      </c>
      <c r="D205" s="15">
        <f t="shared" si="39"/>
        <v>5</v>
      </c>
      <c r="E205" s="15">
        <f t="shared" si="40"/>
        <v>0</v>
      </c>
      <c r="F205" s="15">
        <f t="shared" si="42"/>
        <v>30</v>
      </c>
      <c r="G205" s="15">
        <f t="shared" si="41"/>
        <v>-36930.494688500017</v>
      </c>
      <c r="H205" s="15">
        <v>0</v>
      </c>
      <c r="I205" s="64">
        <f t="shared" si="43"/>
        <v>204.24491397204307</v>
      </c>
      <c r="J205" s="4"/>
    </row>
    <row r="206" spans="1:10" x14ac:dyDescent="0.3">
      <c r="A206" s="60">
        <v>44400</v>
      </c>
      <c r="B206" s="15">
        <f t="shared" si="37"/>
        <v>2021</v>
      </c>
      <c r="C206" s="15">
        <f t="shared" si="38"/>
        <v>7</v>
      </c>
      <c r="D206" s="15">
        <f t="shared" si="39"/>
        <v>6</v>
      </c>
      <c r="E206" s="15">
        <f t="shared" si="40"/>
        <v>1</v>
      </c>
      <c r="F206" s="15">
        <f t="shared" si="42"/>
        <v>30</v>
      </c>
      <c r="G206" s="15">
        <f t="shared" si="41"/>
        <v>-37116.367866457986</v>
      </c>
      <c r="H206" s="15">
        <v>0</v>
      </c>
      <c r="I206" s="64">
        <f t="shared" si="43"/>
        <v>185.87317795796906</v>
      </c>
      <c r="J206" s="4"/>
    </row>
    <row r="207" spans="1:10" x14ac:dyDescent="0.3">
      <c r="A207" s="60">
        <v>44401</v>
      </c>
      <c r="B207" s="15">
        <f t="shared" si="37"/>
        <v>2021</v>
      </c>
      <c r="C207" s="15">
        <f t="shared" si="38"/>
        <v>7</v>
      </c>
      <c r="D207" s="15">
        <f t="shared" si="39"/>
        <v>7</v>
      </c>
      <c r="E207" s="15">
        <f t="shared" si="40"/>
        <v>1</v>
      </c>
      <c r="F207" s="15">
        <f t="shared" si="42"/>
        <v>30</v>
      </c>
      <c r="G207" s="15">
        <f t="shared" si="41"/>
        <v>-37264.321566005958</v>
      </c>
      <c r="H207" s="15">
        <v>0</v>
      </c>
      <c r="I207" s="64">
        <f t="shared" si="43"/>
        <v>147.95369954796871</v>
      </c>
      <c r="J207" s="4"/>
    </row>
    <row r="208" spans="1:10" x14ac:dyDescent="0.3">
      <c r="A208" s="60">
        <v>44402</v>
      </c>
      <c r="B208" s="15">
        <f t="shared" si="37"/>
        <v>2021</v>
      </c>
      <c r="C208" s="15">
        <f t="shared" si="38"/>
        <v>7</v>
      </c>
      <c r="D208" s="15">
        <f t="shared" si="39"/>
        <v>1</v>
      </c>
      <c r="E208" s="15">
        <f t="shared" si="40"/>
        <v>0</v>
      </c>
      <c r="F208" s="15">
        <f t="shared" si="42"/>
        <v>31</v>
      </c>
      <c r="G208" s="15">
        <f t="shared" si="41"/>
        <v>-37496.439151359249</v>
      </c>
      <c r="H208" s="15">
        <v>0</v>
      </c>
      <c r="I208" s="64">
        <f t="shared" si="43"/>
        <v>232.11758535329426</v>
      </c>
      <c r="J208" s="4"/>
    </row>
    <row r="209" spans="1:10" x14ac:dyDescent="0.3">
      <c r="A209" s="60">
        <v>44403</v>
      </c>
      <c r="B209" s="15">
        <f t="shared" si="37"/>
        <v>2021</v>
      </c>
      <c r="C209" s="15">
        <f t="shared" si="38"/>
        <v>7</v>
      </c>
      <c r="D209" s="15">
        <f t="shared" si="39"/>
        <v>2</v>
      </c>
      <c r="E209" s="15">
        <f t="shared" si="40"/>
        <v>0</v>
      </c>
      <c r="F209" s="15">
        <f t="shared" si="42"/>
        <v>31</v>
      </c>
      <c r="G209" s="15">
        <f t="shared" si="41"/>
        <v>-37733.174418954317</v>
      </c>
      <c r="H209" s="15">
        <v>0</v>
      </c>
      <c r="I209" s="64">
        <f t="shared" si="43"/>
        <v>236.73526759507061</v>
      </c>
      <c r="J209" s="4"/>
    </row>
    <row r="210" spans="1:10" x14ac:dyDescent="0.3">
      <c r="A210" s="60">
        <v>44404</v>
      </c>
      <c r="B210" s="15">
        <f t="shared" si="37"/>
        <v>2021</v>
      </c>
      <c r="C210" s="15">
        <f t="shared" si="38"/>
        <v>7</v>
      </c>
      <c r="D210" s="15">
        <f t="shared" si="39"/>
        <v>3</v>
      </c>
      <c r="E210" s="15">
        <f t="shared" si="40"/>
        <v>0</v>
      </c>
      <c r="F210" s="15">
        <f t="shared" si="42"/>
        <v>31</v>
      </c>
      <c r="G210" s="15">
        <f t="shared" si="41"/>
        <v>-37967.299078834651</v>
      </c>
      <c r="H210" s="15">
        <v>0</v>
      </c>
      <c r="I210" s="64">
        <f t="shared" si="43"/>
        <v>234.12465988033208</v>
      </c>
      <c r="J210" s="4"/>
    </row>
    <row r="211" spans="1:10" x14ac:dyDescent="0.3">
      <c r="A211" s="60">
        <v>44405</v>
      </c>
      <c r="B211" s="15">
        <f t="shared" si="37"/>
        <v>2021</v>
      </c>
      <c r="C211" s="15">
        <f t="shared" si="38"/>
        <v>7</v>
      </c>
      <c r="D211" s="15">
        <f t="shared" si="39"/>
        <v>4</v>
      </c>
      <c r="E211" s="15">
        <f t="shared" si="40"/>
        <v>0</v>
      </c>
      <c r="F211" s="15">
        <f t="shared" si="42"/>
        <v>31</v>
      </c>
      <c r="G211" s="15">
        <f t="shared" si="41"/>
        <v>-38190.79516930235</v>
      </c>
      <c r="H211" s="15">
        <v>0</v>
      </c>
      <c r="I211" s="64">
        <f t="shared" si="43"/>
        <v>223.49609046770041</v>
      </c>
      <c r="J211" s="4"/>
    </row>
    <row r="212" spans="1:10" x14ac:dyDescent="0.3">
      <c r="A212" s="60">
        <v>44406</v>
      </c>
      <c r="B212" s="15">
        <f t="shared" si="37"/>
        <v>2021</v>
      </c>
      <c r="C212" s="15">
        <f t="shared" si="38"/>
        <v>7</v>
      </c>
      <c r="D212" s="15">
        <f t="shared" si="39"/>
        <v>5</v>
      </c>
      <c r="E212" s="15">
        <f t="shared" si="40"/>
        <v>0</v>
      </c>
      <c r="F212" s="15">
        <f t="shared" si="42"/>
        <v>31</v>
      </c>
      <c r="G212" s="15">
        <f t="shared" si="41"/>
        <v>-38395.040083274391</v>
      </c>
      <c r="H212" s="15">
        <v>0</v>
      </c>
      <c r="I212" s="64">
        <f t="shared" si="43"/>
        <v>204.24491397204307</v>
      </c>
      <c r="J212" s="4"/>
    </row>
    <row r="213" spans="1:10" x14ac:dyDescent="0.3">
      <c r="A213" s="60">
        <v>44407</v>
      </c>
      <c r="B213" s="15">
        <f t="shared" si="37"/>
        <v>2021</v>
      </c>
      <c r="C213" s="15">
        <f t="shared" si="38"/>
        <v>7</v>
      </c>
      <c r="D213" s="15">
        <f t="shared" si="39"/>
        <v>6</v>
      </c>
      <c r="E213" s="15">
        <f t="shared" si="40"/>
        <v>1</v>
      </c>
      <c r="F213" s="15">
        <f t="shared" si="42"/>
        <v>31</v>
      </c>
      <c r="G213" s="15">
        <f t="shared" si="41"/>
        <v>-38580.913261232359</v>
      </c>
      <c r="H213" s="15">
        <v>0</v>
      </c>
      <c r="I213" s="64">
        <f t="shared" si="43"/>
        <v>185.87317795796906</v>
      </c>
      <c r="J213" s="4"/>
    </row>
    <row r="214" spans="1:10" x14ac:dyDescent="0.3">
      <c r="A214" s="60">
        <v>44408</v>
      </c>
      <c r="B214" s="15">
        <f t="shared" si="37"/>
        <v>2021</v>
      </c>
      <c r="C214" s="15">
        <f t="shared" si="38"/>
        <v>7</v>
      </c>
      <c r="D214" s="15">
        <f t="shared" si="39"/>
        <v>7</v>
      </c>
      <c r="E214" s="15">
        <f t="shared" si="40"/>
        <v>1</v>
      </c>
      <c r="F214" s="15">
        <f t="shared" si="42"/>
        <v>31</v>
      </c>
      <c r="G214" s="15">
        <f t="shared" si="41"/>
        <v>-38728.866960780331</v>
      </c>
      <c r="H214" s="15">
        <v>0</v>
      </c>
      <c r="I214" s="64">
        <f t="shared" si="43"/>
        <v>147.95369954796871</v>
      </c>
      <c r="J214" s="4"/>
    </row>
    <row r="215" spans="1:10" x14ac:dyDescent="0.3">
      <c r="A215" s="60">
        <v>44409</v>
      </c>
      <c r="B215" s="15">
        <f t="shared" si="37"/>
        <v>2021</v>
      </c>
      <c r="C215" s="15">
        <f t="shared" si="38"/>
        <v>8</v>
      </c>
      <c r="D215" s="15">
        <f t="shared" si="39"/>
        <v>1</v>
      </c>
      <c r="E215" s="15">
        <f t="shared" si="40"/>
        <v>0</v>
      </c>
      <c r="F215" s="15">
        <f t="shared" si="42"/>
        <v>32</v>
      </c>
      <c r="G215" s="15">
        <f t="shared" si="41"/>
        <v>-38963.251103080387</v>
      </c>
      <c r="H215" s="15">
        <v>0</v>
      </c>
      <c r="I215" s="64">
        <f t="shared" si="43"/>
        <v>234.38414230005444</v>
      </c>
      <c r="J215" s="4"/>
    </row>
    <row r="216" spans="1:10" x14ac:dyDescent="0.3">
      <c r="A216" s="60">
        <v>44410</v>
      </c>
      <c r="B216" s="15">
        <f t="shared" si="37"/>
        <v>2021</v>
      </c>
      <c r="C216" s="15">
        <f t="shared" si="38"/>
        <v>8</v>
      </c>
      <c r="D216" s="15">
        <f t="shared" si="39"/>
        <v>2</v>
      </c>
      <c r="E216" s="15">
        <f t="shared" si="40"/>
        <v>0</v>
      </c>
      <c r="F216" s="15">
        <f t="shared" si="42"/>
        <v>32</v>
      </c>
      <c r="G216" s="15">
        <f t="shared" si="41"/>
        <v>-39202.252927622219</v>
      </c>
      <c r="H216" s="15">
        <v>0</v>
      </c>
      <c r="I216" s="64">
        <f t="shared" si="43"/>
        <v>239.00182454183079</v>
      </c>
      <c r="J216" s="4"/>
    </row>
    <row r="217" spans="1:10" x14ac:dyDescent="0.3">
      <c r="A217" s="60">
        <v>44411</v>
      </c>
      <c r="B217" s="15">
        <f t="shared" si="37"/>
        <v>2021</v>
      </c>
      <c r="C217" s="15">
        <f t="shared" si="38"/>
        <v>8</v>
      </c>
      <c r="D217" s="15">
        <f t="shared" si="39"/>
        <v>3</v>
      </c>
      <c r="E217" s="15">
        <f t="shared" si="40"/>
        <v>0</v>
      </c>
      <c r="F217" s="15">
        <f t="shared" si="42"/>
        <v>32</v>
      </c>
      <c r="G217" s="15">
        <f t="shared" si="41"/>
        <v>-39438.64414444931</v>
      </c>
      <c r="H217" s="15">
        <v>0</v>
      </c>
      <c r="I217" s="64">
        <f t="shared" si="43"/>
        <v>236.39121682709225</v>
      </c>
      <c r="J217" s="4"/>
    </row>
    <row r="218" spans="1:10" x14ac:dyDescent="0.3">
      <c r="A218" s="60">
        <v>44412</v>
      </c>
      <c r="B218" s="15">
        <f t="shared" si="37"/>
        <v>2021</v>
      </c>
      <c r="C218" s="15">
        <f t="shared" si="38"/>
        <v>8</v>
      </c>
      <c r="D218" s="15">
        <f t="shared" si="39"/>
        <v>4</v>
      </c>
      <c r="E218" s="15">
        <f t="shared" si="40"/>
        <v>0</v>
      </c>
      <c r="F218" s="15">
        <f t="shared" si="42"/>
        <v>32</v>
      </c>
      <c r="G218" s="15">
        <f t="shared" si="41"/>
        <v>-39664.406791863774</v>
      </c>
      <c r="H218" s="15">
        <v>0</v>
      </c>
      <c r="I218" s="64">
        <f t="shared" si="43"/>
        <v>225.76264741446056</v>
      </c>
      <c r="J218" s="4"/>
    </row>
    <row r="219" spans="1:10" x14ac:dyDescent="0.3">
      <c r="A219" s="60">
        <v>44413</v>
      </c>
      <c r="B219" s="15">
        <f t="shared" si="37"/>
        <v>2021</v>
      </c>
      <c r="C219" s="15">
        <f t="shared" si="38"/>
        <v>8</v>
      </c>
      <c r="D219" s="15">
        <f t="shared" si="39"/>
        <v>5</v>
      </c>
      <c r="E219" s="15">
        <f t="shared" si="40"/>
        <v>0</v>
      </c>
      <c r="F219" s="15">
        <f t="shared" si="42"/>
        <v>32</v>
      </c>
      <c r="G219" s="15">
        <f t="shared" si="41"/>
        <v>-39870.918262782579</v>
      </c>
      <c r="H219" s="15">
        <v>0</v>
      </c>
      <c r="I219" s="64">
        <f t="shared" si="43"/>
        <v>206.51147091880324</v>
      </c>
      <c r="J219" s="4"/>
    </row>
    <row r="220" spans="1:10" x14ac:dyDescent="0.3">
      <c r="A220" s="60">
        <v>44414</v>
      </c>
      <c r="B220" s="15">
        <f t="shared" si="37"/>
        <v>2021</v>
      </c>
      <c r="C220" s="15">
        <f t="shared" si="38"/>
        <v>8</v>
      </c>
      <c r="D220" s="15">
        <f t="shared" si="39"/>
        <v>6</v>
      </c>
      <c r="E220" s="15">
        <f t="shared" si="40"/>
        <v>1</v>
      </c>
      <c r="F220" s="15">
        <f t="shared" si="42"/>
        <v>32</v>
      </c>
      <c r="G220" s="15">
        <f t="shared" si="41"/>
        <v>-40059.057997687305</v>
      </c>
      <c r="H220" s="15">
        <v>0</v>
      </c>
      <c r="I220" s="64">
        <f t="shared" si="43"/>
        <v>188.13973490472924</v>
      </c>
      <c r="J220" s="4"/>
    </row>
    <row r="221" spans="1:10" x14ac:dyDescent="0.3">
      <c r="A221" s="60">
        <v>44415</v>
      </c>
      <c r="B221" s="15">
        <f t="shared" si="37"/>
        <v>2021</v>
      </c>
      <c r="C221" s="15">
        <f t="shared" si="38"/>
        <v>8</v>
      </c>
      <c r="D221" s="15">
        <f t="shared" si="39"/>
        <v>7</v>
      </c>
      <c r="E221" s="15">
        <f t="shared" si="40"/>
        <v>1</v>
      </c>
      <c r="F221" s="15">
        <f t="shared" si="42"/>
        <v>32</v>
      </c>
      <c r="G221" s="15">
        <f t="shared" si="41"/>
        <v>-40209.278254182034</v>
      </c>
      <c r="H221" s="15">
        <v>0</v>
      </c>
      <c r="I221" s="64">
        <f t="shared" si="43"/>
        <v>150.22025649472886</v>
      </c>
      <c r="J221" s="4"/>
    </row>
    <row r="222" spans="1:10" x14ac:dyDescent="0.3">
      <c r="A222" s="60">
        <v>44416</v>
      </c>
      <c r="B222" s="15">
        <f t="shared" si="37"/>
        <v>2021</v>
      </c>
      <c r="C222" s="15">
        <f t="shared" si="38"/>
        <v>8</v>
      </c>
      <c r="D222" s="15">
        <f t="shared" si="39"/>
        <v>1</v>
      </c>
      <c r="E222" s="15">
        <f t="shared" si="40"/>
        <v>0</v>
      </c>
      <c r="F222" s="15">
        <f t="shared" si="42"/>
        <v>33</v>
      </c>
      <c r="G222" s="15">
        <f t="shared" si="41"/>
        <v>-40443.66239648209</v>
      </c>
      <c r="H222" s="15">
        <v>0</v>
      </c>
      <c r="I222" s="64">
        <f t="shared" si="43"/>
        <v>234.38414230005444</v>
      </c>
      <c r="J222" s="4"/>
    </row>
    <row r="223" spans="1:10" x14ac:dyDescent="0.3">
      <c r="A223" s="60">
        <v>44417</v>
      </c>
      <c r="B223" s="15">
        <f t="shared" si="37"/>
        <v>2021</v>
      </c>
      <c r="C223" s="15">
        <f t="shared" si="38"/>
        <v>8</v>
      </c>
      <c r="D223" s="15">
        <f t="shared" si="39"/>
        <v>2</v>
      </c>
      <c r="E223" s="15">
        <f t="shared" si="40"/>
        <v>0</v>
      </c>
      <c r="F223" s="15">
        <f t="shared" si="42"/>
        <v>33</v>
      </c>
      <c r="G223" s="15">
        <f t="shared" si="41"/>
        <v>-40682.664221023922</v>
      </c>
      <c r="H223" s="15">
        <v>0</v>
      </c>
      <c r="I223" s="64">
        <f t="shared" si="43"/>
        <v>239.00182454183079</v>
      </c>
      <c r="J223" s="4"/>
    </row>
    <row r="224" spans="1:10" x14ac:dyDescent="0.3">
      <c r="A224" s="60">
        <v>44418</v>
      </c>
      <c r="B224" s="15">
        <f t="shared" si="37"/>
        <v>2021</v>
      </c>
      <c r="C224" s="15">
        <f t="shared" si="38"/>
        <v>8</v>
      </c>
      <c r="D224" s="15">
        <f t="shared" si="39"/>
        <v>3</v>
      </c>
      <c r="E224" s="15">
        <f t="shared" si="40"/>
        <v>0</v>
      </c>
      <c r="F224" s="15">
        <f t="shared" si="42"/>
        <v>33</v>
      </c>
      <c r="G224" s="15">
        <f t="shared" si="41"/>
        <v>-40919.055437851013</v>
      </c>
      <c r="H224" s="15">
        <v>0</v>
      </c>
      <c r="I224" s="64">
        <f t="shared" si="43"/>
        <v>236.39121682709225</v>
      </c>
      <c r="J224" s="4"/>
    </row>
    <row r="225" spans="1:10" x14ac:dyDescent="0.3">
      <c r="A225" s="60">
        <v>44419</v>
      </c>
      <c r="B225" s="15">
        <f t="shared" si="37"/>
        <v>2021</v>
      </c>
      <c r="C225" s="15">
        <f t="shared" si="38"/>
        <v>8</v>
      </c>
      <c r="D225" s="15">
        <f t="shared" si="39"/>
        <v>4</v>
      </c>
      <c r="E225" s="15">
        <f t="shared" si="40"/>
        <v>0</v>
      </c>
      <c r="F225" s="15">
        <f t="shared" si="42"/>
        <v>33</v>
      </c>
      <c r="G225" s="15">
        <f t="shared" si="41"/>
        <v>-41144.818085265477</v>
      </c>
      <c r="H225" s="15">
        <v>0</v>
      </c>
      <c r="I225" s="64">
        <f t="shared" si="43"/>
        <v>225.76264741446056</v>
      </c>
      <c r="J225" s="4"/>
    </row>
    <row r="226" spans="1:10" x14ac:dyDescent="0.3">
      <c r="A226" s="60">
        <v>44420</v>
      </c>
      <c r="B226" s="15">
        <f t="shared" si="37"/>
        <v>2021</v>
      </c>
      <c r="C226" s="15">
        <f t="shared" si="38"/>
        <v>8</v>
      </c>
      <c r="D226" s="15">
        <f t="shared" si="39"/>
        <v>5</v>
      </c>
      <c r="E226" s="15">
        <f t="shared" si="40"/>
        <v>0</v>
      </c>
      <c r="F226" s="15">
        <f t="shared" si="42"/>
        <v>33</v>
      </c>
      <c r="G226" s="15">
        <f t="shared" si="41"/>
        <v>-41351.329556184282</v>
      </c>
      <c r="H226" s="15">
        <v>0</v>
      </c>
      <c r="I226" s="64">
        <f t="shared" si="43"/>
        <v>206.51147091880324</v>
      </c>
      <c r="J226" s="4"/>
    </row>
    <row r="227" spans="1:10" x14ac:dyDescent="0.3">
      <c r="A227" s="60">
        <v>44421</v>
      </c>
      <c r="B227" s="15">
        <f t="shared" si="37"/>
        <v>2021</v>
      </c>
      <c r="C227" s="15">
        <f t="shared" si="38"/>
        <v>8</v>
      </c>
      <c r="D227" s="15">
        <f t="shared" si="39"/>
        <v>6</v>
      </c>
      <c r="E227" s="15">
        <f t="shared" si="40"/>
        <v>1</v>
      </c>
      <c r="F227" s="15">
        <f t="shared" si="42"/>
        <v>33</v>
      </c>
      <c r="G227" s="15">
        <f t="shared" si="41"/>
        <v>-41539.469291089008</v>
      </c>
      <c r="H227" s="15">
        <v>0</v>
      </c>
      <c r="I227" s="64">
        <f t="shared" si="43"/>
        <v>188.13973490472924</v>
      </c>
      <c r="J227" s="4"/>
    </row>
    <row r="228" spans="1:10" x14ac:dyDescent="0.3">
      <c r="A228" s="60">
        <v>44422</v>
      </c>
      <c r="B228" s="15">
        <f t="shared" si="37"/>
        <v>2021</v>
      </c>
      <c r="C228" s="15">
        <f t="shared" si="38"/>
        <v>8</v>
      </c>
      <c r="D228" s="15">
        <f t="shared" si="39"/>
        <v>7</v>
      </c>
      <c r="E228" s="15">
        <f t="shared" si="40"/>
        <v>1</v>
      </c>
      <c r="F228" s="15">
        <f t="shared" si="42"/>
        <v>33</v>
      </c>
      <c r="G228" s="15">
        <f t="shared" si="41"/>
        <v>-41689.689547583737</v>
      </c>
      <c r="H228" s="15">
        <v>0</v>
      </c>
      <c r="I228" s="64">
        <f t="shared" si="43"/>
        <v>150.22025649472886</v>
      </c>
      <c r="J228" s="4"/>
    </row>
    <row r="229" spans="1:10" x14ac:dyDescent="0.3">
      <c r="A229" s="60">
        <v>44423</v>
      </c>
      <c r="B229" s="15">
        <f t="shared" si="37"/>
        <v>2021</v>
      </c>
      <c r="C229" s="15">
        <f t="shared" si="38"/>
        <v>8</v>
      </c>
      <c r="D229" s="15">
        <f t="shared" si="39"/>
        <v>1</v>
      </c>
      <c r="E229" s="15">
        <f t="shared" si="40"/>
        <v>0</v>
      </c>
      <c r="F229" s="15">
        <f t="shared" si="42"/>
        <v>34</v>
      </c>
      <c r="G229" s="15">
        <f t="shared" si="41"/>
        <v>-41924.073689883793</v>
      </c>
      <c r="H229" s="15">
        <v>0</v>
      </c>
      <c r="I229" s="64">
        <f t="shared" si="43"/>
        <v>234.38414230005444</v>
      </c>
      <c r="J229" s="4"/>
    </row>
    <row r="230" spans="1:10" x14ac:dyDescent="0.3">
      <c r="A230" s="60">
        <v>44424</v>
      </c>
      <c r="B230" s="15">
        <f t="shared" si="37"/>
        <v>2021</v>
      </c>
      <c r="C230" s="15">
        <f t="shared" si="38"/>
        <v>8</v>
      </c>
      <c r="D230" s="15">
        <f t="shared" si="39"/>
        <v>2</v>
      </c>
      <c r="E230" s="15">
        <f t="shared" si="40"/>
        <v>0</v>
      </c>
      <c r="F230" s="15">
        <f t="shared" si="42"/>
        <v>34</v>
      </c>
      <c r="G230" s="15">
        <f t="shared" si="41"/>
        <v>-42163.075514425625</v>
      </c>
      <c r="H230" s="15">
        <v>0</v>
      </c>
      <c r="I230" s="64">
        <f t="shared" si="43"/>
        <v>239.00182454183079</v>
      </c>
      <c r="J230" s="4"/>
    </row>
    <row r="231" spans="1:10" x14ac:dyDescent="0.3">
      <c r="A231" s="60">
        <v>44425</v>
      </c>
      <c r="B231" s="15">
        <f t="shared" si="37"/>
        <v>2021</v>
      </c>
      <c r="C231" s="15">
        <f t="shared" si="38"/>
        <v>8</v>
      </c>
      <c r="D231" s="15">
        <f t="shared" si="39"/>
        <v>3</v>
      </c>
      <c r="E231" s="15">
        <f t="shared" si="40"/>
        <v>0</v>
      </c>
      <c r="F231" s="15">
        <f t="shared" si="42"/>
        <v>34</v>
      </c>
      <c r="G231" s="15">
        <f t="shared" si="41"/>
        <v>-42399.466731252716</v>
      </c>
      <c r="H231" s="15">
        <v>0</v>
      </c>
      <c r="I231" s="64">
        <f t="shared" si="43"/>
        <v>236.39121682709225</v>
      </c>
      <c r="J231" s="4"/>
    </row>
    <row r="232" spans="1:10" x14ac:dyDescent="0.3">
      <c r="A232" s="60">
        <v>44426</v>
      </c>
      <c r="B232" s="15">
        <f t="shared" si="37"/>
        <v>2021</v>
      </c>
      <c r="C232" s="15">
        <f t="shared" si="38"/>
        <v>8</v>
      </c>
      <c r="D232" s="15">
        <f t="shared" si="39"/>
        <v>4</v>
      </c>
      <c r="E232" s="15">
        <f t="shared" si="40"/>
        <v>0</v>
      </c>
      <c r="F232" s="15">
        <f t="shared" si="42"/>
        <v>34</v>
      </c>
      <c r="G232" s="15">
        <f t="shared" si="41"/>
        <v>-42625.22937866718</v>
      </c>
      <c r="H232" s="15">
        <v>0</v>
      </c>
      <c r="I232" s="64">
        <f t="shared" si="43"/>
        <v>225.76264741446056</v>
      </c>
      <c r="J232" s="4"/>
    </row>
    <row r="233" spans="1:10" x14ac:dyDescent="0.3">
      <c r="A233" s="60">
        <v>44427</v>
      </c>
      <c r="B233" s="15">
        <f t="shared" si="37"/>
        <v>2021</v>
      </c>
      <c r="C233" s="15">
        <f t="shared" si="38"/>
        <v>8</v>
      </c>
      <c r="D233" s="15">
        <f t="shared" si="39"/>
        <v>5</v>
      </c>
      <c r="E233" s="15">
        <f t="shared" si="40"/>
        <v>0</v>
      </c>
      <c r="F233" s="15">
        <f t="shared" si="42"/>
        <v>34</v>
      </c>
      <c r="G233" s="15">
        <f t="shared" si="41"/>
        <v>-42831.740849585985</v>
      </c>
      <c r="H233" s="15">
        <v>0</v>
      </c>
      <c r="I233" s="64">
        <f t="shared" si="43"/>
        <v>206.51147091880324</v>
      </c>
      <c r="J233" s="4"/>
    </row>
    <row r="234" spans="1:10" x14ac:dyDescent="0.3">
      <c r="A234" s="60">
        <v>44428</v>
      </c>
      <c r="B234" s="15">
        <f t="shared" si="37"/>
        <v>2021</v>
      </c>
      <c r="C234" s="15">
        <f t="shared" si="38"/>
        <v>8</v>
      </c>
      <c r="D234" s="15">
        <f t="shared" si="39"/>
        <v>6</v>
      </c>
      <c r="E234" s="15">
        <f t="shared" si="40"/>
        <v>1</v>
      </c>
      <c r="F234" s="15">
        <f t="shared" si="42"/>
        <v>34</v>
      </c>
      <c r="G234" s="15">
        <f t="shared" si="41"/>
        <v>-43019.880584490711</v>
      </c>
      <c r="H234" s="15">
        <v>0</v>
      </c>
      <c r="I234" s="64">
        <f t="shared" si="43"/>
        <v>188.13973490472924</v>
      </c>
      <c r="J234" s="4"/>
    </row>
    <row r="235" spans="1:10" x14ac:dyDescent="0.3">
      <c r="A235" s="60">
        <v>44429</v>
      </c>
      <c r="B235" s="15">
        <f t="shared" si="37"/>
        <v>2021</v>
      </c>
      <c r="C235" s="15">
        <f t="shared" si="38"/>
        <v>8</v>
      </c>
      <c r="D235" s="15">
        <f t="shared" si="39"/>
        <v>7</v>
      </c>
      <c r="E235" s="15">
        <f t="shared" si="40"/>
        <v>1</v>
      </c>
      <c r="F235" s="15">
        <f t="shared" si="42"/>
        <v>34</v>
      </c>
      <c r="G235" s="15">
        <f t="shared" si="41"/>
        <v>-43170.10084098544</v>
      </c>
      <c r="H235" s="15">
        <v>0</v>
      </c>
      <c r="I235" s="64">
        <f t="shared" si="43"/>
        <v>150.22025649472886</v>
      </c>
      <c r="J235" s="4"/>
    </row>
    <row r="236" spans="1:10" x14ac:dyDescent="0.3">
      <c r="A236" s="60">
        <v>44430</v>
      </c>
      <c r="B236" s="15">
        <f t="shared" si="37"/>
        <v>2021</v>
      </c>
      <c r="C236" s="15">
        <f t="shared" si="38"/>
        <v>8</v>
      </c>
      <c r="D236" s="15">
        <f t="shared" si="39"/>
        <v>1</v>
      </c>
      <c r="E236" s="15">
        <f t="shared" si="40"/>
        <v>0</v>
      </c>
      <c r="F236" s="15">
        <f t="shared" si="42"/>
        <v>35</v>
      </c>
      <c r="G236" s="15">
        <f t="shared" si="41"/>
        <v>-43404.484983285496</v>
      </c>
      <c r="H236" s="15">
        <v>0</v>
      </c>
      <c r="I236" s="64">
        <f t="shared" si="43"/>
        <v>234.38414230005444</v>
      </c>
      <c r="J236" s="4"/>
    </row>
    <row r="237" spans="1:10" x14ac:dyDescent="0.3">
      <c r="A237" s="60">
        <v>44431</v>
      </c>
      <c r="B237" s="15">
        <f t="shared" si="37"/>
        <v>2021</v>
      </c>
      <c r="C237" s="15">
        <f t="shared" si="38"/>
        <v>8</v>
      </c>
      <c r="D237" s="15">
        <f t="shared" si="39"/>
        <v>2</v>
      </c>
      <c r="E237" s="15">
        <f t="shared" si="40"/>
        <v>0</v>
      </c>
      <c r="F237" s="15">
        <f t="shared" si="42"/>
        <v>35</v>
      </c>
      <c r="G237" s="15">
        <f t="shared" si="41"/>
        <v>-43643.486807827328</v>
      </c>
      <c r="H237" s="15">
        <v>0</v>
      </c>
      <c r="I237" s="64">
        <f t="shared" si="43"/>
        <v>239.00182454183079</v>
      </c>
      <c r="J237" s="4"/>
    </row>
    <row r="238" spans="1:10" x14ac:dyDescent="0.3">
      <c r="A238" s="60">
        <v>44432</v>
      </c>
      <c r="B238" s="15">
        <f t="shared" si="37"/>
        <v>2021</v>
      </c>
      <c r="C238" s="15">
        <f t="shared" si="38"/>
        <v>8</v>
      </c>
      <c r="D238" s="15">
        <f t="shared" si="39"/>
        <v>3</v>
      </c>
      <c r="E238" s="15">
        <f t="shared" si="40"/>
        <v>0</v>
      </c>
      <c r="F238" s="15">
        <f t="shared" si="42"/>
        <v>35</v>
      </c>
      <c r="G238" s="15">
        <f t="shared" si="41"/>
        <v>-43879.878024654419</v>
      </c>
      <c r="H238" s="15">
        <v>0</v>
      </c>
      <c r="I238" s="64">
        <f t="shared" si="43"/>
        <v>236.39121682709225</v>
      </c>
      <c r="J238" s="4"/>
    </row>
    <row r="239" spans="1:10" x14ac:dyDescent="0.3">
      <c r="A239" s="60">
        <v>44433</v>
      </c>
      <c r="B239" s="15">
        <f t="shared" si="37"/>
        <v>2021</v>
      </c>
      <c r="C239" s="15">
        <f t="shared" si="38"/>
        <v>8</v>
      </c>
      <c r="D239" s="15">
        <f t="shared" si="39"/>
        <v>4</v>
      </c>
      <c r="E239" s="15">
        <f t="shared" si="40"/>
        <v>0</v>
      </c>
      <c r="F239" s="15">
        <f t="shared" si="42"/>
        <v>35</v>
      </c>
      <c r="G239" s="15">
        <f t="shared" si="41"/>
        <v>-44105.640672068883</v>
      </c>
      <c r="H239" s="15">
        <v>0</v>
      </c>
      <c r="I239" s="64">
        <f t="shared" si="43"/>
        <v>225.76264741446056</v>
      </c>
      <c r="J239" s="4"/>
    </row>
    <row r="240" spans="1:10" x14ac:dyDescent="0.3">
      <c r="A240" s="60">
        <v>44434</v>
      </c>
      <c r="B240" s="15">
        <f t="shared" si="37"/>
        <v>2021</v>
      </c>
      <c r="C240" s="15">
        <f t="shared" si="38"/>
        <v>8</v>
      </c>
      <c r="D240" s="15">
        <f t="shared" si="39"/>
        <v>5</v>
      </c>
      <c r="E240" s="15">
        <f t="shared" si="40"/>
        <v>0</v>
      </c>
      <c r="F240" s="15">
        <f t="shared" si="42"/>
        <v>35</v>
      </c>
      <c r="G240" s="15">
        <f t="shared" si="41"/>
        <v>-44312.152142987688</v>
      </c>
      <c r="H240" s="15">
        <v>0</v>
      </c>
      <c r="I240" s="64">
        <f t="shared" si="43"/>
        <v>206.51147091880324</v>
      </c>
      <c r="J240" s="4"/>
    </row>
    <row r="241" spans="1:10" x14ac:dyDescent="0.3">
      <c r="A241" s="60">
        <v>44435</v>
      </c>
      <c r="B241" s="15">
        <f t="shared" si="37"/>
        <v>2021</v>
      </c>
      <c r="C241" s="15">
        <f t="shared" si="38"/>
        <v>8</v>
      </c>
      <c r="D241" s="15">
        <f t="shared" si="39"/>
        <v>6</v>
      </c>
      <c r="E241" s="15">
        <f t="shared" si="40"/>
        <v>1</v>
      </c>
      <c r="F241" s="15">
        <f t="shared" si="42"/>
        <v>35</v>
      </c>
      <c r="G241" s="15">
        <f t="shared" si="41"/>
        <v>-44500.291877892414</v>
      </c>
      <c r="H241" s="15">
        <v>0</v>
      </c>
      <c r="I241" s="64">
        <f t="shared" si="43"/>
        <v>188.13973490472924</v>
      </c>
      <c r="J241" s="4"/>
    </row>
    <row r="242" spans="1:10" x14ac:dyDescent="0.3">
      <c r="A242" s="60">
        <v>44436</v>
      </c>
      <c r="B242" s="15">
        <f t="shared" si="37"/>
        <v>2021</v>
      </c>
      <c r="C242" s="15">
        <f t="shared" si="38"/>
        <v>8</v>
      </c>
      <c r="D242" s="15">
        <f t="shared" si="39"/>
        <v>7</v>
      </c>
      <c r="E242" s="15">
        <f t="shared" si="40"/>
        <v>1</v>
      </c>
      <c r="F242" s="15">
        <f t="shared" si="42"/>
        <v>35</v>
      </c>
      <c r="G242" s="15">
        <f t="shared" si="41"/>
        <v>-44650.512134387143</v>
      </c>
      <c r="H242" s="15">
        <v>0</v>
      </c>
      <c r="I242" s="64">
        <f t="shared" si="43"/>
        <v>150.22025649472886</v>
      </c>
      <c r="J242" s="4"/>
    </row>
    <row r="243" spans="1:10" x14ac:dyDescent="0.3">
      <c r="A243" s="60">
        <v>44437</v>
      </c>
      <c r="B243" s="15">
        <f t="shared" si="37"/>
        <v>2021</v>
      </c>
      <c r="C243" s="15">
        <f t="shared" si="38"/>
        <v>8</v>
      </c>
      <c r="D243" s="15">
        <f t="shared" si="39"/>
        <v>1</v>
      </c>
      <c r="E243" s="15">
        <f t="shared" si="40"/>
        <v>0</v>
      </c>
      <c r="F243" s="15">
        <f t="shared" si="42"/>
        <v>36</v>
      </c>
      <c r="G243" s="15">
        <f t="shared" si="41"/>
        <v>-44884.896276687199</v>
      </c>
      <c r="H243" s="15">
        <v>0</v>
      </c>
      <c r="I243" s="64">
        <f t="shared" si="43"/>
        <v>234.38414230005444</v>
      </c>
      <c r="J243" s="4"/>
    </row>
    <row r="244" spans="1:10" x14ac:dyDescent="0.3">
      <c r="A244" s="60">
        <v>44438</v>
      </c>
      <c r="B244" s="15">
        <f t="shared" si="37"/>
        <v>2021</v>
      </c>
      <c r="C244" s="15">
        <f t="shared" si="38"/>
        <v>8</v>
      </c>
      <c r="D244" s="15">
        <f t="shared" si="39"/>
        <v>2</v>
      </c>
      <c r="E244" s="15">
        <f t="shared" si="40"/>
        <v>0</v>
      </c>
      <c r="F244" s="15">
        <f t="shared" si="42"/>
        <v>36</v>
      </c>
      <c r="G244" s="15">
        <f t="shared" si="41"/>
        <v>-45123.898101229031</v>
      </c>
      <c r="H244" s="15">
        <v>0</v>
      </c>
      <c r="I244" s="64">
        <f t="shared" si="43"/>
        <v>239.00182454183079</v>
      </c>
      <c r="J244" s="4"/>
    </row>
    <row r="245" spans="1:10" x14ac:dyDescent="0.3">
      <c r="A245" s="60">
        <v>44439</v>
      </c>
      <c r="B245" s="15">
        <f t="shared" si="37"/>
        <v>2021</v>
      </c>
      <c r="C245" s="15">
        <f t="shared" si="38"/>
        <v>8</v>
      </c>
      <c r="D245" s="15">
        <f t="shared" si="39"/>
        <v>3</v>
      </c>
      <c r="E245" s="15">
        <f t="shared" si="40"/>
        <v>0</v>
      </c>
      <c r="F245" s="15">
        <f t="shared" si="42"/>
        <v>36</v>
      </c>
      <c r="G245" s="15">
        <f t="shared" si="41"/>
        <v>-45360.289318056122</v>
      </c>
      <c r="H245" s="15">
        <v>0</v>
      </c>
      <c r="I245" s="64">
        <f t="shared" si="43"/>
        <v>236.39121682709225</v>
      </c>
      <c r="J245" s="4"/>
    </row>
    <row r="246" spans="1:10" x14ac:dyDescent="0.3">
      <c r="A246" s="60">
        <v>44440</v>
      </c>
      <c r="B246" s="15">
        <f t="shared" si="37"/>
        <v>2021</v>
      </c>
      <c r="C246" s="15">
        <f t="shared" si="38"/>
        <v>9</v>
      </c>
      <c r="D246" s="15">
        <f t="shared" si="39"/>
        <v>4</v>
      </c>
      <c r="E246" s="15">
        <f t="shared" si="40"/>
        <v>0</v>
      </c>
      <c r="F246" s="15">
        <f t="shared" si="42"/>
        <v>36</v>
      </c>
      <c r="G246" s="15">
        <f t="shared" si="41"/>
        <v>-45588.248585284062</v>
      </c>
      <c r="H246" s="15">
        <v>0</v>
      </c>
      <c r="I246" s="64">
        <f t="shared" si="43"/>
        <v>227.95926722793931</v>
      </c>
      <c r="J246" s="4"/>
    </row>
    <row r="247" spans="1:10" x14ac:dyDescent="0.3">
      <c r="A247" s="60">
        <v>44441</v>
      </c>
      <c r="B247" s="15">
        <f t="shared" si="37"/>
        <v>2021</v>
      </c>
      <c r="C247" s="15">
        <f t="shared" si="38"/>
        <v>9</v>
      </c>
      <c r="D247" s="15">
        <f t="shared" si="39"/>
        <v>5</v>
      </c>
      <c r="E247" s="15">
        <f t="shared" si="40"/>
        <v>0</v>
      </c>
      <c r="F247" s="15">
        <f t="shared" si="42"/>
        <v>36</v>
      </c>
      <c r="G247" s="15">
        <f t="shared" si="41"/>
        <v>-45796.956676016343</v>
      </c>
      <c r="H247" s="15">
        <v>0</v>
      </c>
      <c r="I247" s="64">
        <f t="shared" si="43"/>
        <v>208.70809073228196</v>
      </c>
      <c r="J247" s="4"/>
    </row>
    <row r="248" spans="1:10" x14ac:dyDescent="0.3">
      <c r="A248" s="60">
        <v>44442</v>
      </c>
      <c r="B248" s="15">
        <f t="shared" si="37"/>
        <v>2021</v>
      </c>
      <c r="C248" s="15">
        <f t="shared" si="38"/>
        <v>9</v>
      </c>
      <c r="D248" s="15">
        <f t="shared" si="39"/>
        <v>6</v>
      </c>
      <c r="E248" s="15">
        <f t="shared" si="40"/>
        <v>1</v>
      </c>
      <c r="F248" s="15">
        <f t="shared" si="42"/>
        <v>36</v>
      </c>
      <c r="G248" s="15">
        <f t="shared" si="41"/>
        <v>-45987.293030734552</v>
      </c>
      <c r="H248" s="15">
        <v>0</v>
      </c>
      <c r="I248" s="64">
        <f t="shared" si="43"/>
        <v>190.33635471820799</v>
      </c>
      <c r="J248" s="4"/>
    </row>
    <row r="249" spans="1:10" x14ac:dyDescent="0.3">
      <c r="A249" s="60">
        <v>44443</v>
      </c>
      <c r="B249" s="15">
        <f t="shared" si="37"/>
        <v>2021</v>
      </c>
      <c r="C249" s="15">
        <f t="shared" si="38"/>
        <v>9</v>
      </c>
      <c r="D249" s="15">
        <f t="shared" si="39"/>
        <v>7</v>
      </c>
      <c r="E249" s="15">
        <f t="shared" si="40"/>
        <v>1</v>
      </c>
      <c r="F249" s="15">
        <f t="shared" si="42"/>
        <v>36</v>
      </c>
      <c r="G249" s="15">
        <f t="shared" si="41"/>
        <v>-46139.709907042758</v>
      </c>
      <c r="H249" s="15">
        <v>0</v>
      </c>
      <c r="I249" s="64">
        <f t="shared" si="43"/>
        <v>152.41687630820763</v>
      </c>
      <c r="J249" s="4"/>
    </row>
    <row r="250" spans="1:10" x14ac:dyDescent="0.3">
      <c r="A250" s="60">
        <v>44444</v>
      </c>
      <c r="B250" s="15">
        <f t="shared" si="37"/>
        <v>2021</v>
      </c>
      <c r="C250" s="15">
        <f t="shared" si="38"/>
        <v>9</v>
      </c>
      <c r="D250" s="15">
        <f t="shared" si="39"/>
        <v>1</v>
      </c>
      <c r="E250" s="15">
        <f t="shared" si="40"/>
        <v>0</v>
      </c>
      <c r="F250" s="15">
        <f t="shared" si="42"/>
        <v>37</v>
      </c>
      <c r="G250" s="15">
        <f t="shared" si="41"/>
        <v>-46376.290669156289</v>
      </c>
      <c r="H250" s="15">
        <v>0</v>
      </c>
      <c r="I250" s="64">
        <f t="shared" si="43"/>
        <v>236.58076211353318</v>
      </c>
      <c r="J250" s="4"/>
    </row>
    <row r="251" spans="1:10" x14ac:dyDescent="0.3">
      <c r="A251" s="60">
        <v>44445</v>
      </c>
      <c r="B251" s="15">
        <f t="shared" si="37"/>
        <v>2021</v>
      </c>
      <c r="C251" s="15">
        <f t="shared" si="38"/>
        <v>9</v>
      </c>
      <c r="D251" s="15">
        <f t="shared" si="39"/>
        <v>2</v>
      </c>
      <c r="E251" s="15">
        <f t="shared" si="40"/>
        <v>0</v>
      </c>
      <c r="F251" s="15">
        <f t="shared" si="42"/>
        <v>37</v>
      </c>
      <c r="G251" s="15">
        <f t="shared" si="41"/>
        <v>-46617.489113511598</v>
      </c>
      <c r="H251" s="15">
        <v>0</v>
      </c>
      <c r="I251" s="64">
        <f t="shared" si="43"/>
        <v>241.19844435530953</v>
      </c>
      <c r="J251" s="4"/>
    </row>
    <row r="252" spans="1:10" x14ac:dyDescent="0.3">
      <c r="A252" s="60">
        <v>44446</v>
      </c>
      <c r="B252" s="15">
        <f t="shared" si="37"/>
        <v>2021</v>
      </c>
      <c r="C252" s="15">
        <f t="shared" si="38"/>
        <v>9</v>
      </c>
      <c r="D252" s="15">
        <f t="shared" si="39"/>
        <v>3</v>
      </c>
      <c r="E252" s="15">
        <f t="shared" si="40"/>
        <v>0</v>
      </c>
      <c r="F252" s="15">
        <f t="shared" si="42"/>
        <v>37</v>
      </c>
      <c r="G252" s="15">
        <f t="shared" si="41"/>
        <v>-46856.076950152172</v>
      </c>
      <c r="H252" s="15">
        <v>0</v>
      </c>
      <c r="I252" s="64">
        <f t="shared" si="43"/>
        <v>238.58783664057097</v>
      </c>
      <c r="J252" s="4"/>
    </row>
    <row r="253" spans="1:10" x14ac:dyDescent="0.3">
      <c r="A253" s="60">
        <v>44447</v>
      </c>
      <c r="B253" s="15">
        <f t="shared" si="37"/>
        <v>2021</v>
      </c>
      <c r="C253" s="15">
        <f t="shared" si="38"/>
        <v>9</v>
      </c>
      <c r="D253" s="15">
        <f t="shared" si="39"/>
        <v>4</v>
      </c>
      <c r="E253" s="15">
        <f t="shared" si="40"/>
        <v>0</v>
      </c>
      <c r="F253" s="15">
        <f t="shared" si="42"/>
        <v>37</v>
      </c>
      <c r="G253" s="15">
        <f t="shared" si="41"/>
        <v>-47084.036217380111</v>
      </c>
      <c r="H253" s="15">
        <v>0</v>
      </c>
      <c r="I253" s="64">
        <f t="shared" si="43"/>
        <v>227.95926722793931</v>
      </c>
      <c r="J253" s="4"/>
    </row>
    <row r="254" spans="1:10" x14ac:dyDescent="0.3">
      <c r="A254" s="60">
        <v>44448</v>
      </c>
      <c r="B254" s="15">
        <f t="shared" si="37"/>
        <v>2021</v>
      </c>
      <c r="C254" s="15">
        <f t="shared" si="38"/>
        <v>9</v>
      </c>
      <c r="D254" s="15">
        <f t="shared" si="39"/>
        <v>5</v>
      </c>
      <c r="E254" s="15">
        <f t="shared" si="40"/>
        <v>0</v>
      </c>
      <c r="F254" s="15">
        <f t="shared" si="42"/>
        <v>37</v>
      </c>
      <c r="G254" s="15">
        <f t="shared" si="41"/>
        <v>-47292.744308112393</v>
      </c>
      <c r="H254" s="15">
        <v>0</v>
      </c>
      <c r="I254" s="64">
        <f t="shared" si="43"/>
        <v>208.70809073228196</v>
      </c>
      <c r="J254" s="4"/>
    </row>
    <row r="255" spans="1:10" x14ac:dyDescent="0.3">
      <c r="A255" s="60">
        <v>44449</v>
      </c>
      <c r="B255" s="15">
        <f t="shared" si="37"/>
        <v>2021</v>
      </c>
      <c r="C255" s="15">
        <f t="shared" si="38"/>
        <v>9</v>
      </c>
      <c r="D255" s="15">
        <f t="shared" si="39"/>
        <v>6</v>
      </c>
      <c r="E255" s="15">
        <f t="shared" si="40"/>
        <v>1</v>
      </c>
      <c r="F255" s="15">
        <f t="shared" si="42"/>
        <v>37</v>
      </c>
      <c r="G255" s="15">
        <f t="shared" si="41"/>
        <v>-47483.080662830602</v>
      </c>
      <c r="H255" s="15">
        <v>0</v>
      </c>
      <c r="I255" s="64">
        <f t="shared" si="43"/>
        <v>190.33635471820799</v>
      </c>
      <c r="J255" s="4"/>
    </row>
    <row r="256" spans="1:10" x14ac:dyDescent="0.3">
      <c r="A256" s="60">
        <v>44450</v>
      </c>
      <c r="B256" s="15">
        <f t="shared" si="37"/>
        <v>2021</v>
      </c>
      <c r="C256" s="15">
        <f t="shared" si="38"/>
        <v>9</v>
      </c>
      <c r="D256" s="15">
        <f t="shared" si="39"/>
        <v>7</v>
      </c>
      <c r="E256" s="15">
        <f t="shared" si="40"/>
        <v>1</v>
      </c>
      <c r="F256" s="15">
        <f t="shared" si="42"/>
        <v>37</v>
      </c>
      <c r="G256" s="15">
        <f t="shared" si="41"/>
        <v>-47635.497539138807</v>
      </c>
      <c r="H256" s="15">
        <v>0</v>
      </c>
      <c r="I256" s="64">
        <f t="shared" si="43"/>
        <v>152.41687630820763</v>
      </c>
      <c r="J256" s="4"/>
    </row>
    <row r="257" spans="1:10" x14ac:dyDescent="0.3">
      <c r="A257" s="60">
        <v>44451</v>
      </c>
      <c r="B257" s="15">
        <f t="shared" si="37"/>
        <v>2021</v>
      </c>
      <c r="C257" s="15">
        <f t="shared" si="38"/>
        <v>9</v>
      </c>
      <c r="D257" s="15">
        <f t="shared" si="39"/>
        <v>1</v>
      </c>
      <c r="E257" s="15">
        <f t="shared" si="40"/>
        <v>0</v>
      </c>
      <c r="F257" s="15">
        <f t="shared" si="42"/>
        <v>38</v>
      </c>
      <c r="G257" s="15">
        <f t="shared" si="41"/>
        <v>-47872.078301252339</v>
      </c>
      <c r="H257" s="15">
        <v>0</v>
      </c>
      <c r="I257" s="64">
        <f t="shared" si="43"/>
        <v>236.58076211353318</v>
      </c>
      <c r="J257" s="4"/>
    </row>
    <row r="258" spans="1:10" x14ac:dyDescent="0.3">
      <c r="A258" s="60">
        <v>44452</v>
      </c>
      <c r="B258" s="15">
        <f t="shared" si="37"/>
        <v>2021</v>
      </c>
      <c r="C258" s="15">
        <f t="shared" si="38"/>
        <v>9</v>
      </c>
      <c r="D258" s="15">
        <f t="shared" si="39"/>
        <v>2</v>
      </c>
      <c r="E258" s="15">
        <f t="shared" si="40"/>
        <v>0</v>
      </c>
      <c r="F258" s="15">
        <f t="shared" si="42"/>
        <v>38</v>
      </c>
      <c r="G258" s="15">
        <f t="shared" si="41"/>
        <v>-48113.276745607647</v>
      </c>
      <c r="H258" s="15">
        <v>0</v>
      </c>
      <c r="I258" s="64">
        <f t="shared" si="43"/>
        <v>241.19844435530953</v>
      </c>
      <c r="J258" s="4"/>
    </row>
    <row r="259" spans="1:10" x14ac:dyDescent="0.3">
      <c r="A259" s="60">
        <v>44453</v>
      </c>
      <c r="B259" s="15">
        <f t="shared" ref="B259:B322" si="44">YEAR(A259)</f>
        <v>2021</v>
      </c>
      <c r="C259" s="15">
        <f t="shared" ref="C259:C322" si="45">MONTH(A259)</f>
        <v>9</v>
      </c>
      <c r="D259" s="15">
        <f t="shared" ref="D259:D322" si="46">WEEKDAY(A259)</f>
        <v>3</v>
      </c>
      <c r="E259" s="15">
        <f t="shared" ref="E259:E322" si="47">IF(OR(D259=6,D259=7),1,0)</f>
        <v>0</v>
      </c>
      <c r="F259" s="15">
        <f t="shared" si="42"/>
        <v>38</v>
      </c>
      <c r="G259" s="15">
        <f t="shared" ref="G259:G322" si="48">G258+H259-I259</f>
        <v>-48351.864582248221</v>
      </c>
      <c r="H259" s="15">
        <v>0</v>
      </c>
      <c r="I259" s="64">
        <f t="shared" si="43"/>
        <v>238.58783664057097</v>
      </c>
      <c r="J259" s="4"/>
    </row>
    <row r="260" spans="1:10" x14ac:dyDescent="0.3">
      <c r="A260" s="60">
        <v>44454</v>
      </c>
      <c r="B260" s="15">
        <f t="shared" si="44"/>
        <v>2021</v>
      </c>
      <c r="C260" s="15">
        <f t="shared" si="45"/>
        <v>9</v>
      </c>
      <c r="D260" s="15">
        <f t="shared" si="46"/>
        <v>4</v>
      </c>
      <c r="E260" s="15">
        <f t="shared" si="47"/>
        <v>0</v>
      </c>
      <c r="F260" s="15">
        <f t="shared" ref="F260:F323" si="49">WEEKNUM(A260)</f>
        <v>38</v>
      </c>
      <c r="G260" s="15">
        <f t="shared" si="48"/>
        <v>-48579.823849476161</v>
      </c>
      <c r="H260" s="15">
        <v>0</v>
      </c>
      <c r="I260" s="64">
        <f t="shared" ref="I260:I323" si="50">100-2.17*D260^2.25+12.77*D260+EXP(-D260/0.032)+5*C260^0.75+10*E260+20*(B260-2016)</f>
        <v>227.95926722793931</v>
      </c>
      <c r="J260" s="4"/>
    </row>
    <row r="261" spans="1:10" x14ac:dyDescent="0.3">
      <c r="A261" s="60">
        <v>44455</v>
      </c>
      <c r="B261" s="15">
        <f t="shared" si="44"/>
        <v>2021</v>
      </c>
      <c r="C261" s="15">
        <f t="shared" si="45"/>
        <v>9</v>
      </c>
      <c r="D261" s="15">
        <f t="shared" si="46"/>
        <v>5</v>
      </c>
      <c r="E261" s="15">
        <f t="shared" si="47"/>
        <v>0</v>
      </c>
      <c r="F261" s="15">
        <f t="shared" si="49"/>
        <v>38</v>
      </c>
      <c r="G261" s="15">
        <f t="shared" si="48"/>
        <v>-48788.531940208442</v>
      </c>
      <c r="H261" s="15">
        <v>0</v>
      </c>
      <c r="I261" s="64">
        <f t="shared" si="50"/>
        <v>208.70809073228196</v>
      </c>
      <c r="J261" s="4"/>
    </row>
    <row r="262" spans="1:10" x14ac:dyDescent="0.3">
      <c r="A262" s="60">
        <v>44456</v>
      </c>
      <c r="B262" s="15">
        <f t="shared" si="44"/>
        <v>2021</v>
      </c>
      <c r="C262" s="15">
        <f t="shared" si="45"/>
        <v>9</v>
      </c>
      <c r="D262" s="15">
        <f t="shared" si="46"/>
        <v>6</v>
      </c>
      <c r="E262" s="15">
        <f t="shared" si="47"/>
        <v>1</v>
      </c>
      <c r="F262" s="15">
        <f t="shared" si="49"/>
        <v>38</v>
      </c>
      <c r="G262" s="15">
        <f t="shared" si="48"/>
        <v>-48978.868294926651</v>
      </c>
      <c r="H262" s="15">
        <v>0</v>
      </c>
      <c r="I262" s="64">
        <f t="shared" si="50"/>
        <v>190.33635471820799</v>
      </c>
      <c r="J262" s="4"/>
    </row>
    <row r="263" spans="1:10" x14ac:dyDescent="0.3">
      <c r="A263" s="60">
        <v>44457</v>
      </c>
      <c r="B263" s="15">
        <f t="shared" si="44"/>
        <v>2021</v>
      </c>
      <c r="C263" s="15">
        <f t="shared" si="45"/>
        <v>9</v>
      </c>
      <c r="D263" s="15">
        <f t="shared" si="46"/>
        <v>7</v>
      </c>
      <c r="E263" s="15">
        <f t="shared" si="47"/>
        <v>1</v>
      </c>
      <c r="F263" s="15">
        <f t="shared" si="49"/>
        <v>38</v>
      </c>
      <c r="G263" s="15">
        <f t="shared" si="48"/>
        <v>-49131.285171234857</v>
      </c>
      <c r="H263" s="15">
        <v>0</v>
      </c>
      <c r="I263" s="64">
        <f t="shared" si="50"/>
        <v>152.41687630820763</v>
      </c>
      <c r="J263" s="4"/>
    </row>
    <row r="264" spans="1:10" x14ac:dyDescent="0.3">
      <c r="A264" s="60">
        <v>44458</v>
      </c>
      <c r="B264" s="15">
        <f t="shared" si="44"/>
        <v>2021</v>
      </c>
      <c r="C264" s="15">
        <f t="shared" si="45"/>
        <v>9</v>
      </c>
      <c r="D264" s="15">
        <f t="shared" si="46"/>
        <v>1</v>
      </c>
      <c r="E264" s="15">
        <f t="shared" si="47"/>
        <v>0</v>
      </c>
      <c r="F264" s="15">
        <f t="shared" si="49"/>
        <v>39</v>
      </c>
      <c r="G264" s="15">
        <f t="shared" si="48"/>
        <v>-49367.865933348388</v>
      </c>
      <c r="H264" s="15">
        <v>0</v>
      </c>
      <c r="I264" s="64">
        <f t="shared" si="50"/>
        <v>236.58076211353318</v>
      </c>
      <c r="J264" s="4"/>
    </row>
    <row r="265" spans="1:10" x14ac:dyDescent="0.3">
      <c r="A265" s="60">
        <v>44459</v>
      </c>
      <c r="B265" s="15">
        <f t="shared" si="44"/>
        <v>2021</v>
      </c>
      <c r="C265" s="15">
        <f t="shared" si="45"/>
        <v>9</v>
      </c>
      <c r="D265" s="15">
        <f t="shared" si="46"/>
        <v>2</v>
      </c>
      <c r="E265" s="15">
        <f t="shared" si="47"/>
        <v>0</v>
      </c>
      <c r="F265" s="15">
        <f t="shared" si="49"/>
        <v>39</v>
      </c>
      <c r="G265" s="15">
        <f t="shared" si="48"/>
        <v>-49609.064377703697</v>
      </c>
      <c r="H265" s="15">
        <v>0</v>
      </c>
      <c r="I265" s="64">
        <f t="shared" si="50"/>
        <v>241.19844435530953</v>
      </c>
      <c r="J265" s="4"/>
    </row>
    <row r="266" spans="1:10" x14ac:dyDescent="0.3">
      <c r="A266" s="60">
        <v>44460</v>
      </c>
      <c r="B266" s="15">
        <f t="shared" si="44"/>
        <v>2021</v>
      </c>
      <c r="C266" s="15">
        <f t="shared" si="45"/>
        <v>9</v>
      </c>
      <c r="D266" s="15">
        <f t="shared" si="46"/>
        <v>3</v>
      </c>
      <c r="E266" s="15">
        <f t="shared" si="47"/>
        <v>0</v>
      </c>
      <c r="F266" s="15">
        <f t="shared" si="49"/>
        <v>39</v>
      </c>
      <c r="G266" s="15">
        <f t="shared" si="48"/>
        <v>-49847.652214344271</v>
      </c>
      <c r="H266" s="15">
        <v>0</v>
      </c>
      <c r="I266" s="64">
        <f t="shared" si="50"/>
        <v>238.58783664057097</v>
      </c>
      <c r="J266" s="4"/>
    </row>
    <row r="267" spans="1:10" x14ac:dyDescent="0.3">
      <c r="A267" s="60">
        <v>44461</v>
      </c>
      <c r="B267" s="15">
        <f t="shared" si="44"/>
        <v>2021</v>
      </c>
      <c r="C267" s="15">
        <f t="shared" si="45"/>
        <v>9</v>
      </c>
      <c r="D267" s="15">
        <f t="shared" si="46"/>
        <v>4</v>
      </c>
      <c r="E267" s="15">
        <f t="shared" si="47"/>
        <v>0</v>
      </c>
      <c r="F267" s="15">
        <f t="shared" si="49"/>
        <v>39</v>
      </c>
      <c r="G267" s="15">
        <f t="shared" si="48"/>
        <v>-50075.61148157221</v>
      </c>
      <c r="H267" s="15">
        <v>0</v>
      </c>
      <c r="I267" s="64">
        <f t="shared" si="50"/>
        <v>227.95926722793931</v>
      </c>
      <c r="J267" s="4"/>
    </row>
    <row r="268" spans="1:10" x14ac:dyDescent="0.3">
      <c r="A268" s="60">
        <v>44462</v>
      </c>
      <c r="B268" s="15">
        <f t="shared" si="44"/>
        <v>2021</v>
      </c>
      <c r="C268" s="15">
        <f t="shared" si="45"/>
        <v>9</v>
      </c>
      <c r="D268" s="15">
        <f t="shared" si="46"/>
        <v>5</v>
      </c>
      <c r="E268" s="15">
        <f t="shared" si="47"/>
        <v>0</v>
      </c>
      <c r="F268" s="15">
        <f t="shared" si="49"/>
        <v>39</v>
      </c>
      <c r="G268" s="15">
        <f t="shared" si="48"/>
        <v>-50284.319572304492</v>
      </c>
      <c r="H268" s="15">
        <v>0</v>
      </c>
      <c r="I268" s="64">
        <f t="shared" si="50"/>
        <v>208.70809073228196</v>
      </c>
      <c r="J268" s="4"/>
    </row>
    <row r="269" spans="1:10" x14ac:dyDescent="0.3">
      <c r="A269" s="60">
        <v>44463</v>
      </c>
      <c r="B269" s="15">
        <f t="shared" si="44"/>
        <v>2021</v>
      </c>
      <c r="C269" s="15">
        <f t="shared" si="45"/>
        <v>9</v>
      </c>
      <c r="D269" s="15">
        <f t="shared" si="46"/>
        <v>6</v>
      </c>
      <c r="E269" s="15">
        <f t="shared" si="47"/>
        <v>1</v>
      </c>
      <c r="F269" s="15">
        <f t="shared" si="49"/>
        <v>39</v>
      </c>
      <c r="G269" s="15">
        <f t="shared" si="48"/>
        <v>-50474.655927022701</v>
      </c>
      <c r="H269" s="15">
        <v>0</v>
      </c>
      <c r="I269" s="64">
        <f t="shared" si="50"/>
        <v>190.33635471820799</v>
      </c>
      <c r="J269" s="4"/>
    </row>
    <row r="270" spans="1:10" x14ac:dyDescent="0.3">
      <c r="A270" s="60">
        <v>44464</v>
      </c>
      <c r="B270" s="15">
        <f t="shared" si="44"/>
        <v>2021</v>
      </c>
      <c r="C270" s="15">
        <f t="shared" si="45"/>
        <v>9</v>
      </c>
      <c r="D270" s="15">
        <f t="shared" si="46"/>
        <v>7</v>
      </c>
      <c r="E270" s="15">
        <f t="shared" si="47"/>
        <v>1</v>
      </c>
      <c r="F270" s="15">
        <f t="shared" si="49"/>
        <v>39</v>
      </c>
      <c r="G270" s="15">
        <f t="shared" si="48"/>
        <v>-50627.072803330906</v>
      </c>
      <c r="H270" s="15">
        <v>0</v>
      </c>
      <c r="I270" s="64">
        <f t="shared" si="50"/>
        <v>152.41687630820763</v>
      </c>
      <c r="J270" s="4"/>
    </row>
    <row r="271" spans="1:10" x14ac:dyDescent="0.3">
      <c r="A271" s="60">
        <v>44465</v>
      </c>
      <c r="B271" s="15">
        <f t="shared" si="44"/>
        <v>2021</v>
      </c>
      <c r="C271" s="15">
        <f t="shared" si="45"/>
        <v>9</v>
      </c>
      <c r="D271" s="15">
        <f t="shared" si="46"/>
        <v>1</v>
      </c>
      <c r="E271" s="15">
        <f t="shared" si="47"/>
        <v>0</v>
      </c>
      <c r="F271" s="15">
        <f t="shared" si="49"/>
        <v>40</v>
      </c>
      <c r="G271" s="15">
        <f t="shared" si="48"/>
        <v>-50863.653565444438</v>
      </c>
      <c r="H271" s="15">
        <v>0</v>
      </c>
      <c r="I271" s="64">
        <f t="shared" si="50"/>
        <v>236.58076211353318</v>
      </c>
      <c r="J271" s="4"/>
    </row>
    <row r="272" spans="1:10" x14ac:dyDescent="0.3">
      <c r="A272" s="60">
        <v>44466</v>
      </c>
      <c r="B272" s="15">
        <f t="shared" si="44"/>
        <v>2021</v>
      </c>
      <c r="C272" s="15">
        <f t="shared" si="45"/>
        <v>9</v>
      </c>
      <c r="D272" s="15">
        <f t="shared" si="46"/>
        <v>2</v>
      </c>
      <c r="E272" s="15">
        <f t="shared" si="47"/>
        <v>0</v>
      </c>
      <c r="F272" s="15">
        <f t="shared" si="49"/>
        <v>40</v>
      </c>
      <c r="G272" s="15">
        <f t="shared" si="48"/>
        <v>-51104.852009799746</v>
      </c>
      <c r="H272" s="15">
        <v>0</v>
      </c>
      <c r="I272" s="64">
        <f t="shared" si="50"/>
        <v>241.19844435530953</v>
      </c>
      <c r="J272" s="4"/>
    </row>
    <row r="273" spans="1:10" x14ac:dyDescent="0.3">
      <c r="A273" s="60">
        <v>44467</v>
      </c>
      <c r="B273" s="15">
        <f t="shared" si="44"/>
        <v>2021</v>
      </c>
      <c r="C273" s="15">
        <f t="shared" si="45"/>
        <v>9</v>
      </c>
      <c r="D273" s="15">
        <f t="shared" si="46"/>
        <v>3</v>
      </c>
      <c r="E273" s="15">
        <f t="shared" si="47"/>
        <v>0</v>
      </c>
      <c r="F273" s="15">
        <f t="shared" si="49"/>
        <v>40</v>
      </c>
      <c r="G273" s="15">
        <f t="shared" si="48"/>
        <v>-51343.43984644032</v>
      </c>
      <c r="H273" s="15">
        <v>0</v>
      </c>
      <c r="I273" s="64">
        <f t="shared" si="50"/>
        <v>238.58783664057097</v>
      </c>
      <c r="J273" s="4"/>
    </row>
    <row r="274" spans="1:10" x14ac:dyDescent="0.3">
      <c r="A274" s="60">
        <v>44468</v>
      </c>
      <c r="B274" s="15">
        <f t="shared" si="44"/>
        <v>2021</v>
      </c>
      <c r="C274" s="15">
        <f t="shared" si="45"/>
        <v>9</v>
      </c>
      <c r="D274" s="15">
        <f t="shared" si="46"/>
        <v>4</v>
      </c>
      <c r="E274" s="15">
        <f t="shared" si="47"/>
        <v>0</v>
      </c>
      <c r="F274" s="15">
        <f t="shared" si="49"/>
        <v>40</v>
      </c>
      <c r="G274" s="15">
        <f t="shared" si="48"/>
        <v>-51571.39911366826</v>
      </c>
      <c r="H274" s="15">
        <v>0</v>
      </c>
      <c r="I274" s="64">
        <f t="shared" si="50"/>
        <v>227.95926722793931</v>
      </c>
      <c r="J274" s="4"/>
    </row>
    <row r="275" spans="1:10" x14ac:dyDescent="0.3">
      <c r="A275" s="60">
        <v>44469</v>
      </c>
      <c r="B275" s="15">
        <f t="shared" si="44"/>
        <v>2021</v>
      </c>
      <c r="C275" s="15">
        <f t="shared" si="45"/>
        <v>9</v>
      </c>
      <c r="D275" s="15">
        <f t="shared" si="46"/>
        <v>5</v>
      </c>
      <c r="E275" s="15">
        <f t="shared" si="47"/>
        <v>0</v>
      </c>
      <c r="F275" s="15">
        <f t="shared" si="49"/>
        <v>40</v>
      </c>
      <c r="G275" s="15">
        <f t="shared" si="48"/>
        <v>-51780.107204400541</v>
      </c>
      <c r="H275" s="15">
        <v>0</v>
      </c>
      <c r="I275" s="64">
        <f t="shared" si="50"/>
        <v>208.70809073228196</v>
      </c>
      <c r="J275" s="4"/>
    </row>
    <row r="276" spans="1:10" x14ac:dyDescent="0.3">
      <c r="A276" s="60">
        <v>44470</v>
      </c>
      <c r="B276" s="15">
        <f t="shared" si="44"/>
        <v>2021</v>
      </c>
      <c r="C276" s="15">
        <f t="shared" si="45"/>
        <v>10</v>
      </c>
      <c r="D276" s="15">
        <f t="shared" si="46"/>
        <v>6</v>
      </c>
      <c r="E276" s="15">
        <f t="shared" si="47"/>
        <v>1</v>
      </c>
      <c r="F276" s="15">
        <f t="shared" si="49"/>
        <v>40</v>
      </c>
      <c r="G276" s="15">
        <f t="shared" si="48"/>
        <v>-51972.579863264735</v>
      </c>
      <c r="H276" s="15">
        <v>0</v>
      </c>
      <c r="I276" s="64">
        <f t="shared" si="50"/>
        <v>192.47265886419228</v>
      </c>
      <c r="J276" s="4"/>
    </row>
    <row r="277" spans="1:10" x14ac:dyDescent="0.3">
      <c r="A277" s="60">
        <v>44471</v>
      </c>
      <c r="B277" s="15">
        <f t="shared" si="44"/>
        <v>2021</v>
      </c>
      <c r="C277" s="15">
        <f t="shared" si="45"/>
        <v>10</v>
      </c>
      <c r="D277" s="15">
        <f t="shared" si="46"/>
        <v>7</v>
      </c>
      <c r="E277" s="15">
        <f t="shared" si="47"/>
        <v>1</v>
      </c>
      <c r="F277" s="15">
        <f t="shared" si="49"/>
        <v>40</v>
      </c>
      <c r="G277" s="15">
        <f t="shared" si="48"/>
        <v>-52127.133043718924</v>
      </c>
      <c r="H277" s="15">
        <v>0</v>
      </c>
      <c r="I277" s="64">
        <f t="shared" si="50"/>
        <v>154.55318045419193</v>
      </c>
      <c r="J277" s="4"/>
    </row>
    <row r="278" spans="1:10" x14ac:dyDescent="0.3">
      <c r="A278" s="60">
        <v>44472</v>
      </c>
      <c r="B278" s="15">
        <f t="shared" si="44"/>
        <v>2021</v>
      </c>
      <c r="C278" s="15">
        <f t="shared" si="45"/>
        <v>10</v>
      </c>
      <c r="D278" s="15">
        <f t="shared" si="46"/>
        <v>1</v>
      </c>
      <c r="E278" s="15">
        <f t="shared" si="47"/>
        <v>0</v>
      </c>
      <c r="F278" s="15">
        <f t="shared" si="49"/>
        <v>41</v>
      </c>
      <c r="G278" s="15">
        <f t="shared" si="48"/>
        <v>-52365.850109978441</v>
      </c>
      <c r="H278" s="15">
        <v>0</v>
      </c>
      <c r="I278" s="64">
        <f t="shared" si="50"/>
        <v>238.71706625951748</v>
      </c>
      <c r="J278" s="4"/>
    </row>
    <row r="279" spans="1:10" x14ac:dyDescent="0.3">
      <c r="A279" s="60">
        <v>44473</v>
      </c>
      <c r="B279" s="15">
        <f t="shared" si="44"/>
        <v>2021</v>
      </c>
      <c r="C279" s="15">
        <f t="shared" si="45"/>
        <v>10</v>
      </c>
      <c r="D279" s="15">
        <f t="shared" si="46"/>
        <v>2</v>
      </c>
      <c r="E279" s="15">
        <f t="shared" si="47"/>
        <v>0</v>
      </c>
      <c r="F279" s="15">
        <f t="shared" si="49"/>
        <v>41</v>
      </c>
      <c r="G279" s="15">
        <f t="shared" si="48"/>
        <v>-52609.184858479734</v>
      </c>
      <c r="H279" s="15">
        <v>0</v>
      </c>
      <c r="I279" s="64">
        <f t="shared" si="50"/>
        <v>243.33474850129383</v>
      </c>
      <c r="J279" s="4"/>
    </row>
    <row r="280" spans="1:10" x14ac:dyDescent="0.3">
      <c r="A280" s="60">
        <v>44474</v>
      </c>
      <c r="B280" s="15">
        <f t="shared" si="44"/>
        <v>2021</v>
      </c>
      <c r="C280" s="15">
        <f t="shared" si="45"/>
        <v>10</v>
      </c>
      <c r="D280" s="15">
        <f t="shared" si="46"/>
        <v>3</v>
      </c>
      <c r="E280" s="15">
        <f t="shared" si="47"/>
        <v>0</v>
      </c>
      <c r="F280" s="15">
        <f t="shared" si="49"/>
        <v>41</v>
      </c>
      <c r="G280" s="15">
        <f t="shared" si="48"/>
        <v>-52849.908999266292</v>
      </c>
      <c r="H280" s="15">
        <v>0</v>
      </c>
      <c r="I280" s="64">
        <f t="shared" si="50"/>
        <v>240.7241407865553</v>
      </c>
      <c r="J280" s="4"/>
    </row>
    <row r="281" spans="1:10" x14ac:dyDescent="0.3">
      <c r="A281" s="60">
        <v>44475</v>
      </c>
      <c r="B281" s="15">
        <f t="shared" si="44"/>
        <v>2021</v>
      </c>
      <c r="C281" s="15">
        <f t="shared" si="45"/>
        <v>10</v>
      </c>
      <c r="D281" s="15">
        <f t="shared" si="46"/>
        <v>4</v>
      </c>
      <c r="E281" s="15">
        <f t="shared" si="47"/>
        <v>0</v>
      </c>
      <c r="F281" s="15">
        <f t="shared" si="49"/>
        <v>41</v>
      </c>
      <c r="G281" s="15">
        <f t="shared" si="48"/>
        <v>-53080.004570640216</v>
      </c>
      <c r="H281" s="15">
        <v>0</v>
      </c>
      <c r="I281" s="64">
        <f t="shared" si="50"/>
        <v>230.0955713739236</v>
      </c>
      <c r="J281" s="4"/>
    </row>
    <row r="282" spans="1:10" x14ac:dyDescent="0.3">
      <c r="A282" s="60">
        <v>44476</v>
      </c>
      <c r="B282" s="15">
        <f t="shared" si="44"/>
        <v>2021</v>
      </c>
      <c r="C282" s="15">
        <f t="shared" si="45"/>
        <v>10</v>
      </c>
      <c r="D282" s="15">
        <f t="shared" si="46"/>
        <v>5</v>
      </c>
      <c r="E282" s="15">
        <f t="shared" si="47"/>
        <v>0</v>
      </c>
      <c r="F282" s="15">
        <f t="shared" si="49"/>
        <v>41</v>
      </c>
      <c r="G282" s="15">
        <f t="shared" si="48"/>
        <v>-53290.848965518482</v>
      </c>
      <c r="H282" s="15">
        <v>0</v>
      </c>
      <c r="I282" s="64">
        <f t="shared" si="50"/>
        <v>210.84439487826626</v>
      </c>
      <c r="J282" s="4"/>
    </row>
    <row r="283" spans="1:10" x14ac:dyDescent="0.3">
      <c r="A283" s="60">
        <v>44477</v>
      </c>
      <c r="B283" s="15">
        <f t="shared" si="44"/>
        <v>2021</v>
      </c>
      <c r="C283" s="15">
        <f t="shared" si="45"/>
        <v>10</v>
      </c>
      <c r="D283" s="15">
        <f t="shared" si="46"/>
        <v>6</v>
      </c>
      <c r="E283" s="15">
        <f t="shared" si="47"/>
        <v>1</v>
      </c>
      <c r="F283" s="15">
        <f t="shared" si="49"/>
        <v>41</v>
      </c>
      <c r="G283" s="15">
        <f t="shared" si="48"/>
        <v>-53483.321624382676</v>
      </c>
      <c r="H283" s="15">
        <v>0</v>
      </c>
      <c r="I283" s="64">
        <f t="shared" si="50"/>
        <v>192.47265886419228</v>
      </c>
      <c r="J283" s="4"/>
    </row>
    <row r="284" spans="1:10" x14ac:dyDescent="0.3">
      <c r="A284" s="60">
        <v>44478</v>
      </c>
      <c r="B284" s="15">
        <f t="shared" si="44"/>
        <v>2021</v>
      </c>
      <c r="C284" s="15">
        <f t="shared" si="45"/>
        <v>10</v>
      </c>
      <c r="D284" s="15">
        <f t="shared" si="46"/>
        <v>7</v>
      </c>
      <c r="E284" s="15">
        <f t="shared" si="47"/>
        <v>1</v>
      </c>
      <c r="F284" s="15">
        <f t="shared" si="49"/>
        <v>41</v>
      </c>
      <c r="G284" s="15">
        <f t="shared" si="48"/>
        <v>-53637.874804836865</v>
      </c>
      <c r="H284" s="15">
        <v>0</v>
      </c>
      <c r="I284" s="64">
        <f t="shared" si="50"/>
        <v>154.55318045419193</v>
      </c>
      <c r="J284" s="4"/>
    </row>
    <row r="285" spans="1:10" x14ac:dyDescent="0.3">
      <c r="A285" s="60">
        <v>44479</v>
      </c>
      <c r="B285" s="15">
        <f t="shared" si="44"/>
        <v>2021</v>
      </c>
      <c r="C285" s="15">
        <f t="shared" si="45"/>
        <v>10</v>
      </c>
      <c r="D285" s="15">
        <f t="shared" si="46"/>
        <v>1</v>
      </c>
      <c r="E285" s="15">
        <f t="shared" si="47"/>
        <v>0</v>
      </c>
      <c r="F285" s="15">
        <f t="shared" si="49"/>
        <v>42</v>
      </c>
      <c r="G285" s="15">
        <f t="shared" si="48"/>
        <v>-53876.591871096382</v>
      </c>
      <c r="H285" s="15">
        <v>0</v>
      </c>
      <c r="I285" s="64">
        <f t="shared" si="50"/>
        <v>238.71706625951748</v>
      </c>
      <c r="J285" s="4"/>
    </row>
    <row r="286" spans="1:10" x14ac:dyDescent="0.3">
      <c r="A286" s="60">
        <v>44480</v>
      </c>
      <c r="B286" s="15">
        <f t="shared" si="44"/>
        <v>2021</v>
      </c>
      <c r="C286" s="15">
        <f t="shared" si="45"/>
        <v>10</v>
      </c>
      <c r="D286" s="15">
        <f t="shared" si="46"/>
        <v>2</v>
      </c>
      <c r="E286" s="15">
        <f t="shared" si="47"/>
        <v>0</v>
      </c>
      <c r="F286" s="15">
        <f t="shared" si="49"/>
        <v>42</v>
      </c>
      <c r="G286" s="15">
        <f t="shared" si="48"/>
        <v>-54119.926619597674</v>
      </c>
      <c r="H286" s="15">
        <v>0</v>
      </c>
      <c r="I286" s="64">
        <f t="shared" si="50"/>
        <v>243.33474850129383</v>
      </c>
      <c r="J286" s="4"/>
    </row>
    <row r="287" spans="1:10" x14ac:dyDescent="0.3">
      <c r="A287" s="60">
        <v>44481</v>
      </c>
      <c r="B287" s="15">
        <f t="shared" si="44"/>
        <v>2021</v>
      </c>
      <c r="C287" s="15">
        <f t="shared" si="45"/>
        <v>10</v>
      </c>
      <c r="D287" s="15">
        <f t="shared" si="46"/>
        <v>3</v>
      </c>
      <c r="E287" s="15">
        <f t="shared" si="47"/>
        <v>0</v>
      </c>
      <c r="F287" s="15">
        <f t="shared" si="49"/>
        <v>42</v>
      </c>
      <c r="G287" s="15">
        <f t="shared" si="48"/>
        <v>-54360.650760384233</v>
      </c>
      <c r="H287" s="15">
        <v>0</v>
      </c>
      <c r="I287" s="64">
        <f t="shared" si="50"/>
        <v>240.7241407865553</v>
      </c>
      <c r="J287" s="4"/>
    </row>
    <row r="288" spans="1:10" x14ac:dyDescent="0.3">
      <c r="A288" s="60">
        <v>44482</v>
      </c>
      <c r="B288" s="15">
        <f t="shared" si="44"/>
        <v>2021</v>
      </c>
      <c r="C288" s="15">
        <f t="shared" si="45"/>
        <v>10</v>
      </c>
      <c r="D288" s="15">
        <f t="shared" si="46"/>
        <v>4</v>
      </c>
      <c r="E288" s="15">
        <f t="shared" si="47"/>
        <v>0</v>
      </c>
      <c r="F288" s="15">
        <f t="shared" si="49"/>
        <v>42</v>
      </c>
      <c r="G288" s="15">
        <f t="shared" si="48"/>
        <v>-54590.746331758157</v>
      </c>
      <c r="H288" s="15">
        <v>0</v>
      </c>
      <c r="I288" s="64">
        <f t="shared" si="50"/>
        <v>230.0955713739236</v>
      </c>
      <c r="J288" s="4"/>
    </row>
    <row r="289" spans="1:10" x14ac:dyDescent="0.3">
      <c r="A289" s="60">
        <v>44483</v>
      </c>
      <c r="B289" s="15">
        <f t="shared" si="44"/>
        <v>2021</v>
      </c>
      <c r="C289" s="15">
        <f t="shared" si="45"/>
        <v>10</v>
      </c>
      <c r="D289" s="15">
        <f t="shared" si="46"/>
        <v>5</v>
      </c>
      <c r="E289" s="15">
        <f t="shared" si="47"/>
        <v>0</v>
      </c>
      <c r="F289" s="15">
        <f t="shared" si="49"/>
        <v>42</v>
      </c>
      <c r="G289" s="15">
        <f t="shared" si="48"/>
        <v>-54801.590726636423</v>
      </c>
      <c r="H289" s="15">
        <v>0</v>
      </c>
      <c r="I289" s="64">
        <f t="shared" si="50"/>
        <v>210.84439487826626</v>
      </c>
      <c r="J289" s="4"/>
    </row>
    <row r="290" spans="1:10" x14ac:dyDescent="0.3">
      <c r="A290" s="60">
        <v>44484</v>
      </c>
      <c r="B290" s="15">
        <f t="shared" si="44"/>
        <v>2021</v>
      </c>
      <c r="C290" s="15">
        <f t="shared" si="45"/>
        <v>10</v>
      </c>
      <c r="D290" s="15">
        <f t="shared" si="46"/>
        <v>6</v>
      </c>
      <c r="E290" s="15">
        <f t="shared" si="47"/>
        <v>1</v>
      </c>
      <c r="F290" s="15">
        <f t="shared" si="49"/>
        <v>42</v>
      </c>
      <c r="G290" s="15">
        <f t="shared" si="48"/>
        <v>-54994.063385500616</v>
      </c>
      <c r="H290" s="15">
        <v>0</v>
      </c>
      <c r="I290" s="64">
        <f t="shared" si="50"/>
        <v>192.47265886419228</v>
      </c>
      <c r="J290" s="4"/>
    </row>
    <row r="291" spans="1:10" x14ac:dyDescent="0.3">
      <c r="A291" s="60">
        <v>44485</v>
      </c>
      <c r="B291" s="15">
        <f t="shared" si="44"/>
        <v>2021</v>
      </c>
      <c r="C291" s="15">
        <f t="shared" si="45"/>
        <v>10</v>
      </c>
      <c r="D291" s="15">
        <f t="shared" si="46"/>
        <v>7</v>
      </c>
      <c r="E291" s="15">
        <f t="shared" si="47"/>
        <v>1</v>
      </c>
      <c r="F291" s="15">
        <f t="shared" si="49"/>
        <v>42</v>
      </c>
      <c r="G291" s="15">
        <f t="shared" si="48"/>
        <v>-55148.616565954806</v>
      </c>
      <c r="H291" s="15">
        <v>0</v>
      </c>
      <c r="I291" s="64">
        <f t="shared" si="50"/>
        <v>154.55318045419193</v>
      </c>
      <c r="J291" s="4"/>
    </row>
    <row r="292" spans="1:10" x14ac:dyDescent="0.3">
      <c r="A292" s="60">
        <v>44486</v>
      </c>
      <c r="B292" s="15">
        <f t="shared" si="44"/>
        <v>2021</v>
      </c>
      <c r="C292" s="15">
        <f t="shared" si="45"/>
        <v>10</v>
      </c>
      <c r="D292" s="15">
        <f t="shared" si="46"/>
        <v>1</v>
      </c>
      <c r="E292" s="15">
        <f t="shared" si="47"/>
        <v>0</v>
      </c>
      <c r="F292" s="15">
        <f t="shared" si="49"/>
        <v>43</v>
      </c>
      <c r="G292" s="15">
        <f t="shared" si="48"/>
        <v>-55387.333632214322</v>
      </c>
      <c r="H292" s="15">
        <v>0</v>
      </c>
      <c r="I292" s="64">
        <f t="shared" si="50"/>
        <v>238.71706625951748</v>
      </c>
      <c r="J292" s="4"/>
    </row>
    <row r="293" spans="1:10" x14ac:dyDescent="0.3">
      <c r="A293" s="60">
        <v>44487</v>
      </c>
      <c r="B293" s="15">
        <f t="shared" si="44"/>
        <v>2021</v>
      </c>
      <c r="C293" s="15">
        <f t="shared" si="45"/>
        <v>10</v>
      </c>
      <c r="D293" s="15">
        <f t="shared" si="46"/>
        <v>2</v>
      </c>
      <c r="E293" s="15">
        <f t="shared" si="47"/>
        <v>0</v>
      </c>
      <c r="F293" s="15">
        <f t="shared" si="49"/>
        <v>43</v>
      </c>
      <c r="G293" s="15">
        <f t="shared" si="48"/>
        <v>-55630.668380715615</v>
      </c>
      <c r="H293" s="15">
        <v>0</v>
      </c>
      <c r="I293" s="64">
        <f t="shared" si="50"/>
        <v>243.33474850129383</v>
      </c>
      <c r="J293" s="4"/>
    </row>
    <row r="294" spans="1:10" x14ac:dyDescent="0.3">
      <c r="A294" s="60">
        <v>44488</v>
      </c>
      <c r="B294" s="15">
        <f t="shared" si="44"/>
        <v>2021</v>
      </c>
      <c r="C294" s="15">
        <f t="shared" si="45"/>
        <v>10</v>
      </c>
      <c r="D294" s="15">
        <f t="shared" si="46"/>
        <v>3</v>
      </c>
      <c r="E294" s="15">
        <f t="shared" si="47"/>
        <v>0</v>
      </c>
      <c r="F294" s="15">
        <f t="shared" si="49"/>
        <v>43</v>
      </c>
      <c r="G294" s="15">
        <f t="shared" si="48"/>
        <v>-55871.392521502174</v>
      </c>
      <c r="H294" s="15">
        <v>0</v>
      </c>
      <c r="I294" s="64">
        <f t="shared" si="50"/>
        <v>240.7241407865553</v>
      </c>
      <c r="J294" s="4"/>
    </row>
    <row r="295" spans="1:10" x14ac:dyDescent="0.3">
      <c r="A295" s="60">
        <v>44489</v>
      </c>
      <c r="B295" s="15">
        <f t="shared" si="44"/>
        <v>2021</v>
      </c>
      <c r="C295" s="15">
        <f t="shared" si="45"/>
        <v>10</v>
      </c>
      <c r="D295" s="15">
        <f t="shared" si="46"/>
        <v>4</v>
      </c>
      <c r="E295" s="15">
        <f t="shared" si="47"/>
        <v>0</v>
      </c>
      <c r="F295" s="15">
        <f t="shared" si="49"/>
        <v>43</v>
      </c>
      <c r="G295" s="15">
        <f t="shared" si="48"/>
        <v>-56101.488092876098</v>
      </c>
      <c r="H295" s="15">
        <v>0</v>
      </c>
      <c r="I295" s="64">
        <f t="shared" si="50"/>
        <v>230.0955713739236</v>
      </c>
      <c r="J295" s="4"/>
    </row>
    <row r="296" spans="1:10" x14ac:dyDescent="0.3">
      <c r="A296" s="60">
        <v>44490</v>
      </c>
      <c r="B296" s="15">
        <f t="shared" si="44"/>
        <v>2021</v>
      </c>
      <c r="C296" s="15">
        <f t="shared" si="45"/>
        <v>10</v>
      </c>
      <c r="D296" s="15">
        <f t="shared" si="46"/>
        <v>5</v>
      </c>
      <c r="E296" s="15">
        <f t="shared" si="47"/>
        <v>0</v>
      </c>
      <c r="F296" s="15">
        <f t="shared" si="49"/>
        <v>43</v>
      </c>
      <c r="G296" s="15">
        <f t="shared" si="48"/>
        <v>-56312.332487754364</v>
      </c>
      <c r="H296" s="15">
        <v>0</v>
      </c>
      <c r="I296" s="64">
        <f t="shared" si="50"/>
        <v>210.84439487826626</v>
      </c>
      <c r="J296" s="4"/>
    </row>
    <row r="297" spans="1:10" x14ac:dyDescent="0.3">
      <c r="A297" s="60">
        <v>44491</v>
      </c>
      <c r="B297" s="15">
        <f t="shared" si="44"/>
        <v>2021</v>
      </c>
      <c r="C297" s="15">
        <f t="shared" si="45"/>
        <v>10</v>
      </c>
      <c r="D297" s="15">
        <f t="shared" si="46"/>
        <v>6</v>
      </c>
      <c r="E297" s="15">
        <f t="shared" si="47"/>
        <v>1</v>
      </c>
      <c r="F297" s="15">
        <f t="shared" si="49"/>
        <v>43</v>
      </c>
      <c r="G297" s="15">
        <f t="shared" si="48"/>
        <v>-56504.805146618557</v>
      </c>
      <c r="H297" s="15">
        <v>0</v>
      </c>
      <c r="I297" s="64">
        <f t="shared" si="50"/>
        <v>192.47265886419228</v>
      </c>
      <c r="J297" s="4"/>
    </row>
    <row r="298" spans="1:10" x14ac:dyDescent="0.3">
      <c r="A298" s="60">
        <v>44492</v>
      </c>
      <c r="B298" s="15">
        <f t="shared" si="44"/>
        <v>2021</v>
      </c>
      <c r="C298" s="15">
        <f t="shared" si="45"/>
        <v>10</v>
      </c>
      <c r="D298" s="15">
        <f t="shared" si="46"/>
        <v>7</v>
      </c>
      <c r="E298" s="15">
        <f t="shared" si="47"/>
        <v>1</v>
      </c>
      <c r="F298" s="15">
        <f t="shared" si="49"/>
        <v>43</v>
      </c>
      <c r="G298" s="15">
        <f t="shared" si="48"/>
        <v>-56659.358327072747</v>
      </c>
      <c r="H298" s="15">
        <v>0</v>
      </c>
      <c r="I298" s="64">
        <f t="shared" si="50"/>
        <v>154.55318045419193</v>
      </c>
      <c r="J298" s="4"/>
    </row>
    <row r="299" spans="1:10" x14ac:dyDescent="0.3">
      <c r="A299" s="60">
        <v>44493</v>
      </c>
      <c r="B299" s="15">
        <f t="shared" si="44"/>
        <v>2021</v>
      </c>
      <c r="C299" s="15">
        <f t="shared" si="45"/>
        <v>10</v>
      </c>
      <c r="D299" s="15">
        <f t="shared" si="46"/>
        <v>1</v>
      </c>
      <c r="E299" s="15">
        <f t="shared" si="47"/>
        <v>0</v>
      </c>
      <c r="F299" s="15">
        <f t="shared" si="49"/>
        <v>44</v>
      </c>
      <c r="G299" s="15">
        <f t="shared" si="48"/>
        <v>-56898.075393332263</v>
      </c>
      <c r="H299" s="15">
        <v>0</v>
      </c>
      <c r="I299" s="64">
        <f t="shared" si="50"/>
        <v>238.71706625951748</v>
      </c>
      <c r="J299" s="4"/>
    </row>
    <row r="300" spans="1:10" x14ac:dyDescent="0.3">
      <c r="A300" s="60">
        <v>44494</v>
      </c>
      <c r="B300" s="15">
        <f t="shared" si="44"/>
        <v>2021</v>
      </c>
      <c r="C300" s="15">
        <f t="shared" si="45"/>
        <v>10</v>
      </c>
      <c r="D300" s="15">
        <f t="shared" si="46"/>
        <v>2</v>
      </c>
      <c r="E300" s="15">
        <f t="shared" si="47"/>
        <v>0</v>
      </c>
      <c r="F300" s="15">
        <f t="shared" si="49"/>
        <v>44</v>
      </c>
      <c r="G300" s="15">
        <f t="shared" si="48"/>
        <v>-57141.410141833556</v>
      </c>
      <c r="H300" s="15">
        <v>0</v>
      </c>
      <c r="I300" s="64">
        <f t="shared" si="50"/>
        <v>243.33474850129383</v>
      </c>
      <c r="J300" s="4"/>
    </row>
    <row r="301" spans="1:10" x14ac:dyDescent="0.3">
      <c r="A301" s="60">
        <v>44495</v>
      </c>
      <c r="B301" s="15">
        <f t="shared" si="44"/>
        <v>2021</v>
      </c>
      <c r="C301" s="15">
        <f t="shared" si="45"/>
        <v>10</v>
      </c>
      <c r="D301" s="15">
        <f t="shared" si="46"/>
        <v>3</v>
      </c>
      <c r="E301" s="15">
        <f t="shared" si="47"/>
        <v>0</v>
      </c>
      <c r="F301" s="15">
        <f t="shared" si="49"/>
        <v>44</v>
      </c>
      <c r="G301" s="15">
        <f t="shared" si="48"/>
        <v>-57382.134282620114</v>
      </c>
      <c r="H301" s="15">
        <v>0</v>
      </c>
      <c r="I301" s="64">
        <f t="shared" si="50"/>
        <v>240.7241407865553</v>
      </c>
      <c r="J301" s="4"/>
    </row>
    <row r="302" spans="1:10" x14ac:dyDescent="0.3">
      <c r="A302" s="60">
        <v>44496</v>
      </c>
      <c r="B302" s="15">
        <f t="shared" si="44"/>
        <v>2021</v>
      </c>
      <c r="C302" s="15">
        <f t="shared" si="45"/>
        <v>10</v>
      </c>
      <c r="D302" s="15">
        <f t="shared" si="46"/>
        <v>4</v>
      </c>
      <c r="E302" s="15">
        <f t="shared" si="47"/>
        <v>0</v>
      </c>
      <c r="F302" s="15">
        <f t="shared" si="49"/>
        <v>44</v>
      </c>
      <c r="G302" s="15">
        <f t="shared" si="48"/>
        <v>-57612.229853994038</v>
      </c>
      <c r="H302" s="15">
        <v>0</v>
      </c>
      <c r="I302" s="64">
        <f t="shared" si="50"/>
        <v>230.0955713739236</v>
      </c>
      <c r="J302" s="4"/>
    </row>
    <row r="303" spans="1:10" x14ac:dyDescent="0.3">
      <c r="A303" s="60">
        <v>44497</v>
      </c>
      <c r="B303" s="15">
        <f t="shared" si="44"/>
        <v>2021</v>
      </c>
      <c r="C303" s="15">
        <f t="shared" si="45"/>
        <v>10</v>
      </c>
      <c r="D303" s="15">
        <f t="shared" si="46"/>
        <v>5</v>
      </c>
      <c r="E303" s="15">
        <f t="shared" si="47"/>
        <v>0</v>
      </c>
      <c r="F303" s="15">
        <f t="shared" si="49"/>
        <v>44</v>
      </c>
      <c r="G303" s="15">
        <f t="shared" si="48"/>
        <v>-57823.074248872304</v>
      </c>
      <c r="H303" s="15">
        <v>0</v>
      </c>
      <c r="I303" s="64">
        <f t="shared" si="50"/>
        <v>210.84439487826626</v>
      </c>
      <c r="J303" s="4"/>
    </row>
    <row r="304" spans="1:10" x14ac:dyDescent="0.3">
      <c r="A304" s="60">
        <v>44498</v>
      </c>
      <c r="B304" s="15">
        <f t="shared" si="44"/>
        <v>2021</v>
      </c>
      <c r="C304" s="15">
        <f t="shared" si="45"/>
        <v>10</v>
      </c>
      <c r="D304" s="15">
        <f t="shared" si="46"/>
        <v>6</v>
      </c>
      <c r="E304" s="15">
        <f t="shared" si="47"/>
        <v>1</v>
      </c>
      <c r="F304" s="15">
        <f t="shared" si="49"/>
        <v>44</v>
      </c>
      <c r="G304" s="15">
        <f t="shared" si="48"/>
        <v>-58015.546907736498</v>
      </c>
      <c r="H304" s="15">
        <v>0</v>
      </c>
      <c r="I304" s="64">
        <f t="shared" si="50"/>
        <v>192.47265886419228</v>
      </c>
      <c r="J304" s="4"/>
    </row>
    <row r="305" spans="1:10" x14ac:dyDescent="0.3">
      <c r="A305" s="60">
        <v>44499</v>
      </c>
      <c r="B305" s="15">
        <f t="shared" si="44"/>
        <v>2021</v>
      </c>
      <c r="C305" s="15">
        <f t="shared" si="45"/>
        <v>10</v>
      </c>
      <c r="D305" s="15">
        <f t="shared" si="46"/>
        <v>7</v>
      </c>
      <c r="E305" s="15">
        <f t="shared" si="47"/>
        <v>1</v>
      </c>
      <c r="F305" s="15">
        <f t="shared" si="49"/>
        <v>44</v>
      </c>
      <c r="G305" s="15">
        <f t="shared" si="48"/>
        <v>-58170.100088190688</v>
      </c>
      <c r="H305" s="15">
        <v>0</v>
      </c>
      <c r="I305" s="64">
        <f t="shared" si="50"/>
        <v>154.55318045419193</v>
      </c>
      <c r="J305" s="4"/>
    </row>
    <row r="306" spans="1:10" x14ac:dyDescent="0.3">
      <c r="A306" s="60">
        <v>44500</v>
      </c>
      <c r="B306" s="15">
        <f t="shared" si="44"/>
        <v>2021</v>
      </c>
      <c r="C306" s="15">
        <f t="shared" si="45"/>
        <v>10</v>
      </c>
      <c r="D306" s="15">
        <f t="shared" si="46"/>
        <v>1</v>
      </c>
      <c r="E306" s="15">
        <f t="shared" si="47"/>
        <v>0</v>
      </c>
      <c r="F306" s="15">
        <f t="shared" si="49"/>
        <v>45</v>
      </c>
      <c r="G306" s="15">
        <f t="shared" si="48"/>
        <v>-58408.817154450204</v>
      </c>
      <c r="H306" s="15">
        <v>0</v>
      </c>
      <c r="I306" s="64">
        <f t="shared" si="50"/>
        <v>238.71706625951748</v>
      </c>
      <c r="J306" s="4"/>
    </row>
    <row r="307" spans="1:10" x14ac:dyDescent="0.3">
      <c r="A307" s="60">
        <v>44501</v>
      </c>
      <c r="B307" s="15">
        <f t="shared" si="44"/>
        <v>2021</v>
      </c>
      <c r="C307" s="15">
        <f t="shared" si="45"/>
        <v>11</v>
      </c>
      <c r="D307" s="15">
        <f t="shared" si="46"/>
        <v>2</v>
      </c>
      <c r="E307" s="15">
        <f t="shared" si="47"/>
        <v>0</v>
      </c>
      <c r="F307" s="15">
        <f t="shared" si="49"/>
        <v>45</v>
      </c>
      <c r="G307" s="15">
        <f t="shared" si="48"/>
        <v>-58654.235363464664</v>
      </c>
      <c r="H307" s="15">
        <v>0</v>
      </c>
      <c r="I307" s="64">
        <f t="shared" si="50"/>
        <v>245.41820901446255</v>
      </c>
      <c r="J307" s="4"/>
    </row>
    <row r="308" spans="1:10" x14ac:dyDescent="0.3">
      <c r="A308" s="60">
        <v>44502</v>
      </c>
      <c r="B308" s="15">
        <f t="shared" si="44"/>
        <v>2021</v>
      </c>
      <c r="C308" s="15">
        <f t="shared" si="45"/>
        <v>11</v>
      </c>
      <c r="D308" s="15">
        <f t="shared" si="46"/>
        <v>3</v>
      </c>
      <c r="E308" s="15">
        <f t="shared" si="47"/>
        <v>0</v>
      </c>
      <c r="F308" s="15">
        <f t="shared" si="49"/>
        <v>45</v>
      </c>
      <c r="G308" s="15">
        <f t="shared" si="48"/>
        <v>-58897.04296476439</v>
      </c>
      <c r="H308" s="15">
        <v>0</v>
      </c>
      <c r="I308" s="64">
        <f t="shared" si="50"/>
        <v>242.80760129972401</v>
      </c>
      <c r="J308" s="4"/>
    </row>
    <row r="309" spans="1:10" x14ac:dyDescent="0.3">
      <c r="A309" s="60">
        <v>44503</v>
      </c>
      <c r="B309" s="15">
        <f t="shared" si="44"/>
        <v>2021</v>
      </c>
      <c r="C309" s="15">
        <f t="shared" si="45"/>
        <v>11</v>
      </c>
      <c r="D309" s="15">
        <f t="shared" si="46"/>
        <v>4</v>
      </c>
      <c r="E309" s="15">
        <f t="shared" si="47"/>
        <v>0</v>
      </c>
      <c r="F309" s="15">
        <f t="shared" si="49"/>
        <v>45</v>
      </c>
      <c r="G309" s="15">
        <f t="shared" si="48"/>
        <v>-59129.221996651482</v>
      </c>
      <c r="H309" s="15">
        <v>0</v>
      </c>
      <c r="I309" s="64">
        <f t="shared" si="50"/>
        <v>232.17903188709232</v>
      </c>
      <c r="J309" s="4"/>
    </row>
    <row r="310" spans="1:10" x14ac:dyDescent="0.3">
      <c r="A310" s="60">
        <v>44504</v>
      </c>
      <c r="B310" s="15">
        <f t="shared" si="44"/>
        <v>2021</v>
      </c>
      <c r="C310" s="15">
        <f t="shared" si="45"/>
        <v>11</v>
      </c>
      <c r="D310" s="15">
        <f t="shared" si="46"/>
        <v>5</v>
      </c>
      <c r="E310" s="15">
        <f t="shared" si="47"/>
        <v>0</v>
      </c>
      <c r="F310" s="15">
        <f t="shared" si="49"/>
        <v>45</v>
      </c>
      <c r="G310" s="15">
        <f t="shared" si="48"/>
        <v>-59342.149852042916</v>
      </c>
      <c r="H310" s="15">
        <v>0</v>
      </c>
      <c r="I310" s="64">
        <f t="shared" si="50"/>
        <v>212.927855391435</v>
      </c>
      <c r="J310" s="4"/>
    </row>
    <row r="311" spans="1:10" x14ac:dyDescent="0.3">
      <c r="A311" s="60">
        <v>44505</v>
      </c>
      <c r="B311" s="15">
        <f t="shared" si="44"/>
        <v>2021</v>
      </c>
      <c r="C311" s="15">
        <f t="shared" si="45"/>
        <v>11</v>
      </c>
      <c r="D311" s="15">
        <f t="shared" si="46"/>
        <v>6</v>
      </c>
      <c r="E311" s="15">
        <f t="shared" si="47"/>
        <v>1</v>
      </c>
      <c r="F311" s="15">
        <f t="shared" si="49"/>
        <v>45</v>
      </c>
      <c r="G311" s="15">
        <f t="shared" si="48"/>
        <v>-59536.705971420277</v>
      </c>
      <c r="H311" s="15">
        <v>0</v>
      </c>
      <c r="I311" s="64">
        <f t="shared" si="50"/>
        <v>194.55611937736103</v>
      </c>
      <c r="J311" s="4"/>
    </row>
    <row r="312" spans="1:10" x14ac:dyDescent="0.3">
      <c r="A312" s="60">
        <v>44506</v>
      </c>
      <c r="B312" s="15">
        <f t="shared" si="44"/>
        <v>2021</v>
      </c>
      <c r="C312" s="15">
        <f t="shared" si="45"/>
        <v>11</v>
      </c>
      <c r="D312" s="15">
        <f t="shared" si="46"/>
        <v>7</v>
      </c>
      <c r="E312" s="15">
        <f t="shared" si="47"/>
        <v>1</v>
      </c>
      <c r="F312" s="15">
        <f t="shared" si="49"/>
        <v>45</v>
      </c>
      <c r="G312" s="15">
        <f t="shared" si="48"/>
        <v>-59693.342612387634</v>
      </c>
      <c r="H312" s="15">
        <v>0</v>
      </c>
      <c r="I312" s="64">
        <f t="shared" si="50"/>
        <v>156.63664096736065</v>
      </c>
      <c r="J312" s="4"/>
    </row>
    <row r="313" spans="1:10" x14ac:dyDescent="0.3">
      <c r="A313" s="60">
        <v>44507</v>
      </c>
      <c r="B313" s="15">
        <f t="shared" si="44"/>
        <v>2021</v>
      </c>
      <c r="C313" s="15">
        <f t="shared" si="45"/>
        <v>11</v>
      </c>
      <c r="D313" s="15">
        <f t="shared" si="46"/>
        <v>1</v>
      </c>
      <c r="E313" s="15">
        <f t="shared" si="47"/>
        <v>0</v>
      </c>
      <c r="F313" s="15">
        <f t="shared" si="49"/>
        <v>46</v>
      </c>
      <c r="G313" s="15">
        <f t="shared" si="48"/>
        <v>-59934.143139160318</v>
      </c>
      <c r="H313" s="15">
        <v>0</v>
      </c>
      <c r="I313" s="64">
        <f t="shared" si="50"/>
        <v>240.80052677268623</v>
      </c>
      <c r="J313" s="4"/>
    </row>
    <row r="314" spans="1:10" x14ac:dyDescent="0.3">
      <c r="A314" s="60">
        <v>44508</v>
      </c>
      <c r="B314" s="15">
        <f t="shared" si="44"/>
        <v>2021</v>
      </c>
      <c r="C314" s="15">
        <f t="shared" si="45"/>
        <v>11</v>
      </c>
      <c r="D314" s="15">
        <f t="shared" si="46"/>
        <v>2</v>
      </c>
      <c r="E314" s="15">
        <f t="shared" si="47"/>
        <v>0</v>
      </c>
      <c r="F314" s="15">
        <f t="shared" si="49"/>
        <v>46</v>
      </c>
      <c r="G314" s="15">
        <f t="shared" si="48"/>
        <v>-60179.561348174779</v>
      </c>
      <c r="H314" s="15">
        <v>0</v>
      </c>
      <c r="I314" s="64">
        <f t="shared" si="50"/>
        <v>245.41820901446255</v>
      </c>
      <c r="J314" s="4"/>
    </row>
    <row r="315" spans="1:10" x14ac:dyDescent="0.3">
      <c r="A315" s="60">
        <v>44509</v>
      </c>
      <c r="B315" s="15">
        <f t="shared" si="44"/>
        <v>2021</v>
      </c>
      <c r="C315" s="15">
        <f t="shared" si="45"/>
        <v>11</v>
      </c>
      <c r="D315" s="15">
        <f t="shared" si="46"/>
        <v>3</v>
      </c>
      <c r="E315" s="15">
        <f t="shared" si="47"/>
        <v>0</v>
      </c>
      <c r="F315" s="15">
        <f t="shared" si="49"/>
        <v>46</v>
      </c>
      <c r="G315" s="15">
        <f t="shared" si="48"/>
        <v>-60422.368949474505</v>
      </c>
      <c r="H315" s="15">
        <v>0</v>
      </c>
      <c r="I315" s="64">
        <f t="shared" si="50"/>
        <v>242.80760129972401</v>
      </c>
      <c r="J315" s="4"/>
    </row>
    <row r="316" spans="1:10" x14ac:dyDescent="0.3">
      <c r="A316" s="60">
        <v>44510</v>
      </c>
      <c r="B316" s="15">
        <f t="shared" si="44"/>
        <v>2021</v>
      </c>
      <c r="C316" s="15">
        <f t="shared" si="45"/>
        <v>11</v>
      </c>
      <c r="D316" s="15">
        <f t="shared" si="46"/>
        <v>4</v>
      </c>
      <c r="E316" s="15">
        <f t="shared" si="47"/>
        <v>0</v>
      </c>
      <c r="F316" s="15">
        <f t="shared" si="49"/>
        <v>46</v>
      </c>
      <c r="G316" s="15">
        <f t="shared" si="48"/>
        <v>-60654.547981361597</v>
      </c>
      <c r="H316" s="15">
        <v>0</v>
      </c>
      <c r="I316" s="64">
        <f t="shared" si="50"/>
        <v>232.17903188709232</v>
      </c>
      <c r="J316" s="4"/>
    </row>
    <row r="317" spans="1:10" x14ac:dyDescent="0.3">
      <c r="A317" s="60">
        <v>44511</v>
      </c>
      <c r="B317" s="15">
        <f t="shared" si="44"/>
        <v>2021</v>
      </c>
      <c r="C317" s="15">
        <f t="shared" si="45"/>
        <v>11</v>
      </c>
      <c r="D317" s="15">
        <f t="shared" si="46"/>
        <v>5</v>
      </c>
      <c r="E317" s="15">
        <f t="shared" si="47"/>
        <v>0</v>
      </c>
      <c r="F317" s="15">
        <f t="shared" si="49"/>
        <v>46</v>
      </c>
      <c r="G317" s="15">
        <f t="shared" si="48"/>
        <v>-60867.47583675303</v>
      </c>
      <c r="H317" s="15">
        <v>0</v>
      </c>
      <c r="I317" s="64">
        <f t="shared" si="50"/>
        <v>212.927855391435</v>
      </c>
      <c r="J317" s="4"/>
    </row>
    <row r="318" spans="1:10" x14ac:dyDescent="0.3">
      <c r="A318" s="60">
        <v>44512</v>
      </c>
      <c r="B318" s="15">
        <f t="shared" si="44"/>
        <v>2021</v>
      </c>
      <c r="C318" s="15">
        <f t="shared" si="45"/>
        <v>11</v>
      </c>
      <c r="D318" s="15">
        <f t="shared" si="46"/>
        <v>6</v>
      </c>
      <c r="E318" s="15">
        <f t="shared" si="47"/>
        <v>1</v>
      </c>
      <c r="F318" s="15">
        <f t="shared" si="49"/>
        <v>46</v>
      </c>
      <c r="G318" s="15">
        <f t="shared" si="48"/>
        <v>-61062.031956130391</v>
      </c>
      <c r="H318" s="15">
        <v>0</v>
      </c>
      <c r="I318" s="64">
        <f t="shared" si="50"/>
        <v>194.55611937736103</v>
      </c>
      <c r="J318" s="4"/>
    </row>
    <row r="319" spans="1:10" x14ac:dyDescent="0.3">
      <c r="A319" s="60">
        <v>44513</v>
      </c>
      <c r="B319" s="15">
        <f t="shared" si="44"/>
        <v>2021</v>
      </c>
      <c r="C319" s="15">
        <f t="shared" si="45"/>
        <v>11</v>
      </c>
      <c r="D319" s="15">
        <f t="shared" si="46"/>
        <v>7</v>
      </c>
      <c r="E319" s="15">
        <f t="shared" si="47"/>
        <v>1</v>
      </c>
      <c r="F319" s="15">
        <f t="shared" si="49"/>
        <v>46</v>
      </c>
      <c r="G319" s="15">
        <f t="shared" si="48"/>
        <v>-61218.668597097749</v>
      </c>
      <c r="H319" s="15">
        <v>0</v>
      </c>
      <c r="I319" s="64">
        <f t="shared" si="50"/>
        <v>156.63664096736065</v>
      </c>
      <c r="J319" s="4"/>
    </row>
    <row r="320" spans="1:10" x14ac:dyDescent="0.3">
      <c r="A320" s="60">
        <v>44514</v>
      </c>
      <c r="B320" s="15">
        <f t="shared" si="44"/>
        <v>2021</v>
      </c>
      <c r="C320" s="15">
        <f t="shared" si="45"/>
        <v>11</v>
      </c>
      <c r="D320" s="15">
        <f t="shared" si="46"/>
        <v>1</v>
      </c>
      <c r="E320" s="15">
        <f t="shared" si="47"/>
        <v>0</v>
      </c>
      <c r="F320" s="15">
        <f t="shared" si="49"/>
        <v>47</v>
      </c>
      <c r="G320" s="15">
        <f t="shared" si="48"/>
        <v>-61459.469123870433</v>
      </c>
      <c r="H320" s="15">
        <v>0</v>
      </c>
      <c r="I320" s="64">
        <f t="shared" si="50"/>
        <v>240.80052677268623</v>
      </c>
      <c r="J320" s="4"/>
    </row>
    <row r="321" spans="1:10" x14ac:dyDescent="0.3">
      <c r="A321" s="60">
        <v>44515</v>
      </c>
      <c r="B321" s="15">
        <f t="shared" si="44"/>
        <v>2021</v>
      </c>
      <c r="C321" s="15">
        <f t="shared" si="45"/>
        <v>11</v>
      </c>
      <c r="D321" s="15">
        <f t="shared" si="46"/>
        <v>2</v>
      </c>
      <c r="E321" s="15">
        <f t="shared" si="47"/>
        <v>0</v>
      </c>
      <c r="F321" s="15">
        <f t="shared" si="49"/>
        <v>47</v>
      </c>
      <c r="G321" s="15">
        <f t="shared" si="48"/>
        <v>-61704.887332884893</v>
      </c>
      <c r="H321" s="15">
        <v>0</v>
      </c>
      <c r="I321" s="64">
        <f t="shared" si="50"/>
        <v>245.41820901446255</v>
      </c>
      <c r="J321" s="4"/>
    </row>
    <row r="322" spans="1:10" x14ac:dyDescent="0.3">
      <c r="A322" s="60">
        <v>44516</v>
      </c>
      <c r="B322" s="15">
        <f t="shared" si="44"/>
        <v>2021</v>
      </c>
      <c r="C322" s="15">
        <f t="shared" si="45"/>
        <v>11</v>
      </c>
      <c r="D322" s="15">
        <f t="shared" si="46"/>
        <v>3</v>
      </c>
      <c r="E322" s="15">
        <f t="shared" si="47"/>
        <v>0</v>
      </c>
      <c r="F322" s="15">
        <f t="shared" si="49"/>
        <v>47</v>
      </c>
      <c r="G322" s="15">
        <f t="shared" si="48"/>
        <v>-61947.694934184619</v>
      </c>
      <c r="H322" s="15">
        <v>0</v>
      </c>
      <c r="I322" s="64">
        <f t="shared" si="50"/>
        <v>242.80760129972401</v>
      </c>
      <c r="J322" s="4"/>
    </row>
    <row r="323" spans="1:10" x14ac:dyDescent="0.3">
      <c r="A323" s="60">
        <v>44517</v>
      </c>
      <c r="B323" s="15">
        <f t="shared" ref="B323:B386" si="51">YEAR(A323)</f>
        <v>2021</v>
      </c>
      <c r="C323" s="15">
        <f t="shared" ref="C323:C386" si="52">MONTH(A323)</f>
        <v>11</v>
      </c>
      <c r="D323" s="15">
        <f t="shared" ref="D323:D386" si="53">WEEKDAY(A323)</f>
        <v>4</v>
      </c>
      <c r="E323" s="15">
        <f t="shared" ref="E323:E386" si="54">IF(OR(D323=6,D323=7),1,0)</f>
        <v>0</v>
      </c>
      <c r="F323" s="15">
        <f t="shared" si="49"/>
        <v>47</v>
      </c>
      <c r="G323" s="15">
        <f t="shared" ref="G323:G386" si="55">G322+H323-I323</f>
        <v>-62179.873966071711</v>
      </c>
      <c r="H323" s="15">
        <v>0</v>
      </c>
      <c r="I323" s="64">
        <f t="shared" si="50"/>
        <v>232.17903188709232</v>
      </c>
      <c r="J323" s="4"/>
    </row>
    <row r="324" spans="1:10" x14ac:dyDescent="0.3">
      <c r="A324" s="60">
        <v>44518</v>
      </c>
      <c r="B324" s="15">
        <f t="shared" si="51"/>
        <v>2021</v>
      </c>
      <c r="C324" s="15">
        <f t="shared" si="52"/>
        <v>11</v>
      </c>
      <c r="D324" s="15">
        <f t="shared" si="53"/>
        <v>5</v>
      </c>
      <c r="E324" s="15">
        <f t="shared" si="54"/>
        <v>0</v>
      </c>
      <c r="F324" s="15">
        <f t="shared" ref="F324:F387" si="56">WEEKNUM(A324)</f>
        <v>47</v>
      </c>
      <c r="G324" s="15">
        <f t="shared" si="55"/>
        <v>-62392.801821463145</v>
      </c>
      <c r="H324" s="15">
        <v>0</v>
      </c>
      <c r="I324" s="64">
        <f t="shared" ref="I324:I387" si="57">100-2.17*D324^2.25+12.77*D324+EXP(-D324/0.032)+5*C324^0.75+10*E324+20*(B324-2016)</f>
        <v>212.927855391435</v>
      </c>
      <c r="J324" s="4"/>
    </row>
    <row r="325" spans="1:10" x14ac:dyDescent="0.3">
      <c r="A325" s="60">
        <v>44519</v>
      </c>
      <c r="B325" s="15">
        <f t="shared" si="51"/>
        <v>2021</v>
      </c>
      <c r="C325" s="15">
        <f t="shared" si="52"/>
        <v>11</v>
      </c>
      <c r="D325" s="15">
        <f t="shared" si="53"/>
        <v>6</v>
      </c>
      <c r="E325" s="15">
        <f t="shared" si="54"/>
        <v>1</v>
      </c>
      <c r="F325" s="15">
        <f t="shared" si="56"/>
        <v>47</v>
      </c>
      <c r="G325" s="15">
        <f t="shared" si="55"/>
        <v>-62587.357940840506</v>
      </c>
      <c r="H325" s="15">
        <v>0</v>
      </c>
      <c r="I325" s="64">
        <f t="shared" si="57"/>
        <v>194.55611937736103</v>
      </c>
      <c r="J325" s="4"/>
    </row>
    <row r="326" spans="1:10" x14ac:dyDescent="0.3">
      <c r="A326" s="60">
        <v>44520</v>
      </c>
      <c r="B326" s="15">
        <f t="shared" si="51"/>
        <v>2021</v>
      </c>
      <c r="C326" s="15">
        <f t="shared" si="52"/>
        <v>11</v>
      </c>
      <c r="D326" s="15">
        <f t="shared" si="53"/>
        <v>7</v>
      </c>
      <c r="E326" s="15">
        <f t="shared" si="54"/>
        <v>1</v>
      </c>
      <c r="F326" s="15">
        <f t="shared" si="56"/>
        <v>47</v>
      </c>
      <c r="G326" s="15">
        <f t="shared" si="55"/>
        <v>-62743.994581807863</v>
      </c>
      <c r="H326" s="15">
        <v>0</v>
      </c>
      <c r="I326" s="64">
        <f t="shared" si="57"/>
        <v>156.63664096736065</v>
      </c>
      <c r="J326" s="4"/>
    </row>
    <row r="327" spans="1:10" x14ac:dyDescent="0.3">
      <c r="A327" s="60">
        <v>44521</v>
      </c>
      <c r="B327" s="15">
        <f t="shared" si="51"/>
        <v>2021</v>
      </c>
      <c r="C327" s="15">
        <f t="shared" si="52"/>
        <v>11</v>
      </c>
      <c r="D327" s="15">
        <f t="shared" si="53"/>
        <v>1</v>
      </c>
      <c r="E327" s="15">
        <f t="shared" si="54"/>
        <v>0</v>
      </c>
      <c r="F327" s="15">
        <f t="shared" si="56"/>
        <v>48</v>
      </c>
      <c r="G327" s="15">
        <f t="shared" si="55"/>
        <v>-62984.795108580547</v>
      </c>
      <c r="H327" s="15">
        <v>0</v>
      </c>
      <c r="I327" s="64">
        <f t="shared" si="57"/>
        <v>240.80052677268623</v>
      </c>
      <c r="J327" s="4"/>
    </row>
    <row r="328" spans="1:10" x14ac:dyDescent="0.3">
      <c r="A328" s="60">
        <v>44522</v>
      </c>
      <c r="B328" s="15">
        <f t="shared" si="51"/>
        <v>2021</v>
      </c>
      <c r="C328" s="15">
        <f t="shared" si="52"/>
        <v>11</v>
      </c>
      <c r="D328" s="15">
        <f t="shared" si="53"/>
        <v>2</v>
      </c>
      <c r="E328" s="15">
        <f t="shared" si="54"/>
        <v>0</v>
      </c>
      <c r="F328" s="15">
        <f t="shared" si="56"/>
        <v>48</v>
      </c>
      <c r="G328" s="15">
        <f t="shared" si="55"/>
        <v>-63230.213317595008</v>
      </c>
      <c r="H328" s="15">
        <v>0</v>
      </c>
      <c r="I328" s="64">
        <f t="shared" si="57"/>
        <v>245.41820901446255</v>
      </c>
      <c r="J328" s="4"/>
    </row>
    <row r="329" spans="1:10" x14ac:dyDescent="0.3">
      <c r="A329" s="60">
        <v>44523</v>
      </c>
      <c r="B329" s="15">
        <f t="shared" si="51"/>
        <v>2021</v>
      </c>
      <c r="C329" s="15">
        <f t="shared" si="52"/>
        <v>11</v>
      </c>
      <c r="D329" s="15">
        <f t="shared" si="53"/>
        <v>3</v>
      </c>
      <c r="E329" s="15">
        <f t="shared" si="54"/>
        <v>0</v>
      </c>
      <c r="F329" s="15">
        <f t="shared" si="56"/>
        <v>48</v>
      </c>
      <c r="G329" s="15">
        <f t="shared" si="55"/>
        <v>-63473.020918894734</v>
      </c>
      <c r="H329" s="15">
        <v>0</v>
      </c>
      <c r="I329" s="64">
        <f t="shared" si="57"/>
        <v>242.80760129972401</v>
      </c>
      <c r="J329" s="4"/>
    </row>
    <row r="330" spans="1:10" x14ac:dyDescent="0.3">
      <c r="A330" s="60">
        <v>44524</v>
      </c>
      <c r="B330" s="15">
        <f t="shared" si="51"/>
        <v>2021</v>
      </c>
      <c r="C330" s="15">
        <f t="shared" si="52"/>
        <v>11</v>
      </c>
      <c r="D330" s="15">
        <f t="shared" si="53"/>
        <v>4</v>
      </c>
      <c r="E330" s="15">
        <f t="shared" si="54"/>
        <v>0</v>
      </c>
      <c r="F330" s="15">
        <f t="shared" si="56"/>
        <v>48</v>
      </c>
      <c r="G330" s="15">
        <f t="shared" si="55"/>
        <v>-63705.199950781825</v>
      </c>
      <c r="H330" s="15">
        <v>0</v>
      </c>
      <c r="I330" s="64">
        <f t="shared" si="57"/>
        <v>232.17903188709232</v>
      </c>
      <c r="J330" s="4"/>
    </row>
    <row r="331" spans="1:10" x14ac:dyDescent="0.3">
      <c r="A331" s="60">
        <v>44525</v>
      </c>
      <c r="B331" s="15">
        <f t="shared" si="51"/>
        <v>2021</v>
      </c>
      <c r="C331" s="15">
        <f t="shared" si="52"/>
        <v>11</v>
      </c>
      <c r="D331" s="15">
        <f t="shared" si="53"/>
        <v>5</v>
      </c>
      <c r="E331" s="15">
        <f t="shared" si="54"/>
        <v>0</v>
      </c>
      <c r="F331" s="15">
        <f t="shared" si="56"/>
        <v>48</v>
      </c>
      <c r="G331" s="15">
        <f t="shared" si="55"/>
        <v>-63918.127806173259</v>
      </c>
      <c r="H331" s="15">
        <v>0</v>
      </c>
      <c r="I331" s="64">
        <f t="shared" si="57"/>
        <v>212.927855391435</v>
      </c>
      <c r="J331" s="4"/>
    </row>
    <row r="332" spans="1:10" x14ac:dyDescent="0.3">
      <c r="A332" s="60">
        <v>44526</v>
      </c>
      <c r="B332" s="15">
        <f t="shared" si="51"/>
        <v>2021</v>
      </c>
      <c r="C332" s="15">
        <f t="shared" si="52"/>
        <v>11</v>
      </c>
      <c r="D332" s="15">
        <f t="shared" si="53"/>
        <v>6</v>
      </c>
      <c r="E332" s="15">
        <f t="shared" si="54"/>
        <v>1</v>
      </c>
      <c r="F332" s="15">
        <f t="shared" si="56"/>
        <v>48</v>
      </c>
      <c r="G332" s="15">
        <f t="shared" si="55"/>
        <v>-64112.68392555062</v>
      </c>
      <c r="H332" s="15">
        <v>0</v>
      </c>
      <c r="I332" s="64">
        <f t="shared" si="57"/>
        <v>194.55611937736103</v>
      </c>
      <c r="J332" s="4"/>
    </row>
    <row r="333" spans="1:10" x14ac:dyDescent="0.3">
      <c r="A333" s="60">
        <v>44527</v>
      </c>
      <c r="B333" s="15">
        <f t="shared" si="51"/>
        <v>2021</v>
      </c>
      <c r="C333" s="15">
        <f t="shared" si="52"/>
        <v>11</v>
      </c>
      <c r="D333" s="15">
        <f t="shared" si="53"/>
        <v>7</v>
      </c>
      <c r="E333" s="15">
        <f t="shared" si="54"/>
        <v>1</v>
      </c>
      <c r="F333" s="15">
        <f t="shared" si="56"/>
        <v>48</v>
      </c>
      <c r="G333" s="15">
        <f t="shared" si="55"/>
        <v>-64269.320566517978</v>
      </c>
      <c r="H333" s="15">
        <v>0</v>
      </c>
      <c r="I333" s="64">
        <f t="shared" si="57"/>
        <v>156.63664096736065</v>
      </c>
      <c r="J333" s="4"/>
    </row>
    <row r="334" spans="1:10" x14ac:dyDescent="0.3">
      <c r="A334" s="60">
        <v>44528</v>
      </c>
      <c r="B334" s="15">
        <f t="shared" si="51"/>
        <v>2021</v>
      </c>
      <c r="C334" s="15">
        <f t="shared" si="52"/>
        <v>11</v>
      </c>
      <c r="D334" s="15">
        <f t="shared" si="53"/>
        <v>1</v>
      </c>
      <c r="E334" s="15">
        <f t="shared" si="54"/>
        <v>0</v>
      </c>
      <c r="F334" s="15">
        <f t="shared" si="56"/>
        <v>49</v>
      </c>
      <c r="G334" s="15">
        <f t="shared" si="55"/>
        <v>-64510.121093290662</v>
      </c>
      <c r="H334" s="15">
        <v>0</v>
      </c>
      <c r="I334" s="64">
        <f t="shared" si="57"/>
        <v>240.80052677268623</v>
      </c>
      <c r="J334" s="4"/>
    </row>
    <row r="335" spans="1:10" x14ac:dyDescent="0.3">
      <c r="A335" s="60">
        <v>44529</v>
      </c>
      <c r="B335" s="15">
        <f t="shared" si="51"/>
        <v>2021</v>
      </c>
      <c r="C335" s="15">
        <f t="shared" si="52"/>
        <v>11</v>
      </c>
      <c r="D335" s="15">
        <f t="shared" si="53"/>
        <v>2</v>
      </c>
      <c r="E335" s="15">
        <f t="shared" si="54"/>
        <v>0</v>
      </c>
      <c r="F335" s="15">
        <f t="shared" si="56"/>
        <v>49</v>
      </c>
      <c r="G335" s="15">
        <f t="shared" si="55"/>
        <v>-64755.539302305122</v>
      </c>
      <c r="H335" s="15">
        <v>0</v>
      </c>
      <c r="I335" s="64">
        <f t="shared" si="57"/>
        <v>245.41820901446255</v>
      </c>
      <c r="J335" s="4"/>
    </row>
    <row r="336" spans="1:10" x14ac:dyDescent="0.3">
      <c r="A336" s="60">
        <v>44530</v>
      </c>
      <c r="B336" s="15">
        <f t="shared" si="51"/>
        <v>2021</v>
      </c>
      <c r="C336" s="15">
        <f t="shared" si="52"/>
        <v>11</v>
      </c>
      <c r="D336" s="15">
        <f t="shared" si="53"/>
        <v>3</v>
      </c>
      <c r="E336" s="15">
        <f t="shared" si="54"/>
        <v>0</v>
      </c>
      <c r="F336" s="15">
        <f t="shared" si="56"/>
        <v>49</v>
      </c>
      <c r="G336" s="15">
        <f t="shared" si="55"/>
        <v>-64998.346903604848</v>
      </c>
      <c r="H336" s="15">
        <v>0</v>
      </c>
      <c r="I336" s="64">
        <f t="shared" si="57"/>
        <v>242.80760129972401</v>
      </c>
      <c r="J336" s="4"/>
    </row>
    <row r="337" spans="1:10" x14ac:dyDescent="0.3">
      <c r="A337" s="60">
        <v>44531</v>
      </c>
      <c r="B337" s="15">
        <f t="shared" si="51"/>
        <v>2021</v>
      </c>
      <c r="C337" s="15">
        <f t="shared" si="52"/>
        <v>12</v>
      </c>
      <c r="D337" s="15">
        <f t="shared" si="53"/>
        <v>4</v>
      </c>
      <c r="E337" s="15">
        <f t="shared" si="54"/>
        <v>0</v>
      </c>
      <c r="F337" s="15">
        <f t="shared" si="56"/>
        <v>49</v>
      </c>
      <c r="G337" s="15">
        <f t="shared" si="55"/>
        <v>-65232.562506673959</v>
      </c>
      <c r="H337" s="15">
        <v>0</v>
      </c>
      <c r="I337" s="64">
        <f t="shared" si="57"/>
        <v>234.2156030691124</v>
      </c>
      <c r="J337" s="4"/>
    </row>
    <row r="338" spans="1:10" x14ac:dyDescent="0.3">
      <c r="A338" s="60">
        <v>44532</v>
      </c>
      <c r="B338" s="15">
        <f t="shared" si="51"/>
        <v>2021</v>
      </c>
      <c r="C338" s="15">
        <f t="shared" si="52"/>
        <v>12</v>
      </c>
      <c r="D338" s="15">
        <f t="shared" si="53"/>
        <v>5</v>
      </c>
      <c r="E338" s="15">
        <f t="shared" si="54"/>
        <v>0</v>
      </c>
      <c r="F338" s="15">
        <f t="shared" si="56"/>
        <v>49</v>
      </c>
      <c r="G338" s="15">
        <f t="shared" si="55"/>
        <v>-65447.526933247413</v>
      </c>
      <c r="H338" s="15">
        <v>0</v>
      </c>
      <c r="I338" s="64">
        <f t="shared" si="57"/>
        <v>214.96442657345509</v>
      </c>
      <c r="J338" s="4"/>
    </row>
    <row r="339" spans="1:10" x14ac:dyDescent="0.3">
      <c r="A339" s="60">
        <v>44533</v>
      </c>
      <c r="B339" s="15">
        <f t="shared" si="51"/>
        <v>2021</v>
      </c>
      <c r="C339" s="15">
        <f t="shared" si="52"/>
        <v>12</v>
      </c>
      <c r="D339" s="15">
        <f t="shared" si="53"/>
        <v>6</v>
      </c>
      <c r="E339" s="15">
        <f t="shared" si="54"/>
        <v>1</v>
      </c>
      <c r="F339" s="15">
        <f t="shared" si="56"/>
        <v>49</v>
      </c>
      <c r="G339" s="15">
        <f t="shared" si="55"/>
        <v>-65644.119623806793</v>
      </c>
      <c r="H339" s="15">
        <v>0</v>
      </c>
      <c r="I339" s="64">
        <f t="shared" si="57"/>
        <v>196.59269055938108</v>
      </c>
      <c r="J339" s="4"/>
    </row>
    <row r="340" spans="1:10" x14ac:dyDescent="0.3">
      <c r="A340" s="60">
        <v>44534</v>
      </c>
      <c r="B340" s="15">
        <f t="shared" si="51"/>
        <v>2021</v>
      </c>
      <c r="C340" s="15">
        <f t="shared" si="52"/>
        <v>12</v>
      </c>
      <c r="D340" s="15">
        <f t="shared" si="53"/>
        <v>7</v>
      </c>
      <c r="E340" s="15">
        <f t="shared" si="54"/>
        <v>1</v>
      </c>
      <c r="F340" s="15">
        <f t="shared" si="56"/>
        <v>49</v>
      </c>
      <c r="G340" s="15">
        <f t="shared" si="55"/>
        <v>-65802.792835956177</v>
      </c>
      <c r="H340" s="15">
        <v>0</v>
      </c>
      <c r="I340" s="64">
        <f t="shared" si="57"/>
        <v>158.67321214938073</v>
      </c>
      <c r="J340" s="4"/>
    </row>
    <row r="341" spans="1:10" x14ac:dyDescent="0.3">
      <c r="A341" s="60">
        <v>44535</v>
      </c>
      <c r="B341" s="15">
        <f t="shared" si="51"/>
        <v>2021</v>
      </c>
      <c r="C341" s="15">
        <f t="shared" si="52"/>
        <v>12</v>
      </c>
      <c r="D341" s="15">
        <f t="shared" si="53"/>
        <v>1</v>
      </c>
      <c r="E341" s="15">
        <f t="shared" si="54"/>
        <v>0</v>
      </c>
      <c r="F341" s="15">
        <f t="shared" si="56"/>
        <v>50</v>
      </c>
      <c r="G341" s="15">
        <f t="shared" si="55"/>
        <v>-66045.629933910881</v>
      </c>
      <c r="H341" s="15">
        <v>0</v>
      </c>
      <c r="I341" s="64">
        <f t="shared" si="57"/>
        <v>242.83709795470628</v>
      </c>
      <c r="J341" s="4"/>
    </row>
    <row r="342" spans="1:10" x14ac:dyDescent="0.3">
      <c r="A342" s="60">
        <v>44536</v>
      </c>
      <c r="B342" s="15">
        <f t="shared" si="51"/>
        <v>2021</v>
      </c>
      <c r="C342" s="15">
        <f t="shared" si="52"/>
        <v>12</v>
      </c>
      <c r="D342" s="15">
        <f t="shared" si="53"/>
        <v>2</v>
      </c>
      <c r="E342" s="15">
        <f t="shared" si="54"/>
        <v>0</v>
      </c>
      <c r="F342" s="15">
        <f t="shared" si="56"/>
        <v>50</v>
      </c>
      <c r="G342" s="15">
        <f t="shared" si="55"/>
        <v>-66293.084714107361</v>
      </c>
      <c r="H342" s="15">
        <v>0</v>
      </c>
      <c r="I342" s="64">
        <f t="shared" si="57"/>
        <v>247.45478019648263</v>
      </c>
      <c r="J342" s="4"/>
    </row>
    <row r="343" spans="1:10" x14ac:dyDescent="0.3">
      <c r="A343" s="60">
        <v>44537</v>
      </c>
      <c r="B343" s="15">
        <f t="shared" si="51"/>
        <v>2021</v>
      </c>
      <c r="C343" s="15">
        <f t="shared" si="52"/>
        <v>12</v>
      </c>
      <c r="D343" s="15">
        <f t="shared" si="53"/>
        <v>3</v>
      </c>
      <c r="E343" s="15">
        <f t="shared" si="54"/>
        <v>0</v>
      </c>
      <c r="F343" s="15">
        <f t="shared" si="56"/>
        <v>50</v>
      </c>
      <c r="G343" s="15">
        <f t="shared" si="55"/>
        <v>-66537.928886589099</v>
      </c>
      <c r="H343" s="15">
        <v>0</v>
      </c>
      <c r="I343" s="64">
        <f t="shared" si="57"/>
        <v>244.8441724817441</v>
      </c>
      <c r="J343" s="4"/>
    </row>
    <row r="344" spans="1:10" x14ac:dyDescent="0.3">
      <c r="A344" s="60">
        <v>44538</v>
      </c>
      <c r="B344" s="15">
        <f t="shared" si="51"/>
        <v>2021</v>
      </c>
      <c r="C344" s="15">
        <f t="shared" si="52"/>
        <v>12</v>
      </c>
      <c r="D344" s="15">
        <f t="shared" si="53"/>
        <v>4</v>
      </c>
      <c r="E344" s="15">
        <f t="shared" si="54"/>
        <v>0</v>
      </c>
      <c r="F344" s="15">
        <f t="shared" si="56"/>
        <v>50</v>
      </c>
      <c r="G344" s="15">
        <f t="shared" si="55"/>
        <v>-66772.144489658211</v>
      </c>
      <c r="H344" s="15">
        <v>0</v>
      </c>
      <c r="I344" s="64">
        <f t="shared" si="57"/>
        <v>234.2156030691124</v>
      </c>
      <c r="J344" s="4"/>
    </row>
    <row r="345" spans="1:10" x14ac:dyDescent="0.3">
      <c r="A345" s="60">
        <v>44539</v>
      </c>
      <c r="B345" s="15">
        <f t="shared" si="51"/>
        <v>2021</v>
      </c>
      <c r="C345" s="15">
        <f t="shared" si="52"/>
        <v>12</v>
      </c>
      <c r="D345" s="15">
        <f t="shared" si="53"/>
        <v>5</v>
      </c>
      <c r="E345" s="15">
        <f t="shared" si="54"/>
        <v>0</v>
      </c>
      <c r="F345" s="15">
        <f t="shared" si="56"/>
        <v>50</v>
      </c>
      <c r="G345" s="15">
        <f t="shared" si="55"/>
        <v>-66987.108916231664</v>
      </c>
      <c r="H345" s="15">
        <v>0</v>
      </c>
      <c r="I345" s="64">
        <f t="shared" si="57"/>
        <v>214.96442657345509</v>
      </c>
      <c r="J345" s="4"/>
    </row>
    <row r="346" spans="1:10" x14ac:dyDescent="0.3">
      <c r="A346" s="60">
        <v>44540</v>
      </c>
      <c r="B346" s="15">
        <f t="shared" si="51"/>
        <v>2021</v>
      </c>
      <c r="C346" s="15">
        <f t="shared" si="52"/>
        <v>12</v>
      </c>
      <c r="D346" s="15">
        <f t="shared" si="53"/>
        <v>6</v>
      </c>
      <c r="E346" s="15">
        <f t="shared" si="54"/>
        <v>1</v>
      </c>
      <c r="F346" s="15">
        <f t="shared" si="56"/>
        <v>50</v>
      </c>
      <c r="G346" s="15">
        <f t="shared" si="55"/>
        <v>-67183.701606791044</v>
      </c>
      <c r="H346" s="15">
        <v>0</v>
      </c>
      <c r="I346" s="64">
        <f t="shared" si="57"/>
        <v>196.59269055938108</v>
      </c>
      <c r="J346" s="4"/>
    </row>
    <row r="347" spans="1:10" x14ac:dyDescent="0.3">
      <c r="A347" s="60">
        <v>44541</v>
      </c>
      <c r="B347" s="15">
        <f t="shared" si="51"/>
        <v>2021</v>
      </c>
      <c r="C347" s="15">
        <f t="shared" si="52"/>
        <v>12</v>
      </c>
      <c r="D347" s="15">
        <f t="shared" si="53"/>
        <v>7</v>
      </c>
      <c r="E347" s="15">
        <f t="shared" si="54"/>
        <v>1</v>
      </c>
      <c r="F347" s="15">
        <f t="shared" si="56"/>
        <v>50</v>
      </c>
      <c r="G347" s="15">
        <f t="shared" si="55"/>
        <v>-67342.374818940429</v>
      </c>
      <c r="H347" s="15">
        <v>0</v>
      </c>
      <c r="I347" s="64">
        <f t="shared" si="57"/>
        <v>158.67321214938073</v>
      </c>
      <c r="J347" s="4"/>
    </row>
    <row r="348" spans="1:10" x14ac:dyDescent="0.3">
      <c r="A348" s="60">
        <v>44542</v>
      </c>
      <c r="B348" s="15">
        <f t="shared" si="51"/>
        <v>2021</v>
      </c>
      <c r="C348" s="15">
        <f t="shared" si="52"/>
        <v>12</v>
      </c>
      <c r="D348" s="15">
        <f t="shared" si="53"/>
        <v>1</v>
      </c>
      <c r="E348" s="15">
        <f t="shared" si="54"/>
        <v>0</v>
      </c>
      <c r="F348" s="15">
        <f t="shared" si="56"/>
        <v>51</v>
      </c>
      <c r="G348" s="15">
        <f t="shared" si="55"/>
        <v>-67585.211916895132</v>
      </c>
      <c r="H348" s="15">
        <v>0</v>
      </c>
      <c r="I348" s="64">
        <f t="shared" si="57"/>
        <v>242.83709795470628</v>
      </c>
      <c r="J348" s="4"/>
    </row>
    <row r="349" spans="1:10" x14ac:dyDescent="0.3">
      <c r="A349" s="60">
        <v>44543</v>
      </c>
      <c r="B349" s="15">
        <f t="shared" si="51"/>
        <v>2021</v>
      </c>
      <c r="C349" s="15">
        <f t="shared" si="52"/>
        <v>12</v>
      </c>
      <c r="D349" s="15">
        <f t="shared" si="53"/>
        <v>2</v>
      </c>
      <c r="E349" s="15">
        <f t="shared" si="54"/>
        <v>0</v>
      </c>
      <c r="F349" s="15">
        <f t="shared" si="56"/>
        <v>51</v>
      </c>
      <c r="G349" s="15">
        <f t="shared" si="55"/>
        <v>-67832.666697091612</v>
      </c>
      <c r="H349" s="15">
        <v>0</v>
      </c>
      <c r="I349" s="64">
        <f t="shared" si="57"/>
        <v>247.45478019648263</v>
      </c>
      <c r="J349" s="4"/>
    </row>
    <row r="350" spans="1:10" x14ac:dyDescent="0.3">
      <c r="A350" s="60">
        <v>44544</v>
      </c>
      <c r="B350" s="15">
        <f t="shared" si="51"/>
        <v>2021</v>
      </c>
      <c r="C350" s="15">
        <f t="shared" si="52"/>
        <v>12</v>
      </c>
      <c r="D350" s="15">
        <f t="shared" si="53"/>
        <v>3</v>
      </c>
      <c r="E350" s="15">
        <f t="shared" si="54"/>
        <v>0</v>
      </c>
      <c r="F350" s="15">
        <f t="shared" si="56"/>
        <v>51</v>
      </c>
      <c r="G350" s="15">
        <f t="shared" si="55"/>
        <v>-68077.510869573351</v>
      </c>
      <c r="H350" s="15">
        <v>0</v>
      </c>
      <c r="I350" s="64">
        <f t="shared" si="57"/>
        <v>244.8441724817441</v>
      </c>
      <c r="J350" s="4"/>
    </row>
    <row r="351" spans="1:10" x14ac:dyDescent="0.3">
      <c r="A351" s="60">
        <v>44545</v>
      </c>
      <c r="B351" s="15">
        <f t="shared" si="51"/>
        <v>2021</v>
      </c>
      <c r="C351" s="15">
        <f t="shared" si="52"/>
        <v>12</v>
      </c>
      <c r="D351" s="15">
        <f t="shared" si="53"/>
        <v>4</v>
      </c>
      <c r="E351" s="15">
        <f t="shared" si="54"/>
        <v>0</v>
      </c>
      <c r="F351" s="15">
        <f t="shared" si="56"/>
        <v>51</v>
      </c>
      <c r="G351" s="15">
        <f t="shared" si="55"/>
        <v>-68311.726472642462</v>
      </c>
      <c r="H351" s="15">
        <v>0</v>
      </c>
      <c r="I351" s="64">
        <f t="shared" si="57"/>
        <v>234.2156030691124</v>
      </c>
      <c r="J351" s="4"/>
    </row>
    <row r="352" spans="1:10" x14ac:dyDescent="0.3">
      <c r="A352" s="60">
        <v>44546</v>
      </c>
      <c r="B352" s="15">
        <f t="shared" si="51"/>
        <v>2021</v>
      </c>
      <c r="C352" s="15">
        <f t="shared" si="52"/>
        <v>12</v>
      </c>
      <c r="D352" s="15">
        <f t="shared" si="53"/>
        <v>5</v>
      </c>
      <c r="E352" s="15">
        <f t="shared" si="54"/>
        <v>0</v>
      </c>
      <c r="F352" s="15">
        <f t="shared" si="56"/>
        <v>51</v>
      </c>
      <c r="G352" s="15">
        <f t="shared" si="55"/>
        <v>-68526.690899215915</v>
      </c>
      <c r="H352" s="15">
        <v>0</v>
      </c>
      <c r="I352" s="64">
        <f t="shared" si="57"/>
        <v>214.96442657345509</v>
      </c>
      <c r="J352" s="4"/>
    </row>
    <row r="353" spans="1:10" x14ac:dyDescent="0.3">
      <c r="A353" s="60">
        <v>44547</v>
      </c>
      <c r="B353" s="15">
        <f t="shared" si="51"/>
        <v>2021</v>
      </c>
      <c r="C353" s="15">
        <f t="shared" si="52"/>
        <v>12</v>
      </c>
      <c r="D353" s="15">
        <f t="shared" si="53"/>
        <v>6</v>
      </c>
      <c r="E353" s="15">
        <f t="shared" si="54"/>
        <v>1</v>
      </c>
      <c r="F353" s="15">
        <f t="shared" si="56"/>
        <v>51</v>
      </c>
      <c r="G353" s="15">
        <f t="shared" si="55"/>
        <v>-68723.283589775296</v>
      </c>
      <c r="H353" s="15">
        <v>0</v>
      </c>
      <c r="I353" s="64">
        <f t="shared" si="57"/>
        <v>196.59269055938108</v>
      </c>
      <c r="J353" s="4"/>
    </row>
    <row r="354" spans="1:10" x14ac:dyDescent="0.3">
      <c r="A354" s="60">
        <v>44548</v>
      </c>
      <c r="B354" s="15">
        <f t="shared" si="51"/>
        <v>2021</v>
      </c>
      <c r="C354" s="15">
        <f t="shared" si="52"/>
        <v>12</v>
      </c>
      <c r="D354" s="15">
        <f t="shared" si="53"/>
        <v>7</v>
      </c>
      <c r="E354" s="15">
        <f t="shared" si="54"/>
        <v>1</v>
      </c>
      <c r="F354" s="15">
        <f t="shared" si="56"/>
        <v>51</v>
      </c>
      <c r="G354" s="15">
        <f t="shared" si="55"/>
        <v>-68881.95680192468</v>
      </c>
      <c r="H354" s="15">
        <v>0</v>
      </c>
      <c r="I354" s="64">
        <f t="shared" si="57"/>
        <v>158.67321214938073</v>
      </c>
      <c r="J354" s="4"/>
    </row>
    <row r="355" spans="1:10" x14ac:dyDescent="0.3">
      <c r="A355" s="60">
        <v>44549</v>
      </c>
      <c r="B355" s="15">
        <f t="shared" si="51"/>
        <v>2021</v>
      </c>
      <c r="C355" s="15">
        <f t="shared" si="52"/>
        <v>12</v>
      </c>
      <c r="D355" s="15">
        <f t="shared" si="53"/>
        <v>1</v>
      </c>
      <c r="E355" s="15">
        <f t="shared" si="54"/>
        <v>0</v>
      </c>
      <c r="F355" s="15">
        <f t="shared" si="56"/>
        <v>52</v>
      </c>
      <c r="G355" s="15">
        <f t="shared" si="55"/>
        <v>-69124.793899879383</v>
      </c>
      <c r="H355" s="15">
        <v>0</v>
      </c>
      <c r="I355" s="64">
        <f t="shared" si="57"/>
        <v>242.83709795470628</v>
      </c>
      <c r="J355" s="4"/>
    </row>
    <row r="356" spans="1:10" x14ac:dyDescent="0.3">
      <c r="A356" s="60">
        <v>44550</v>
      </c>
      <c r="B356" s="15">
        <f t="shared" si="51"/>
        <v>2021</v>
      </c>
      <c r="C356" s="15">
        <f t="shared" si="52"/>
        <v>12</v>
      </c>
      <c r="D356" s="15">
        <f t="shared" si="53"/>
        <v>2</v>
      </c>
      <c r="E356" s="15">
        <f t="shared" si="54"/>
        <v>0</v>
      </c>
      <c r="F356" s="15">
        <f t="shared" si="56"/>
        <v>52</v>
      </c>
      <c r="G356" s="15">
        <f t="shared" si="55"/>
        <v>-69372.248680075863</v>
      </c>
      <c r="H356" s="15">
        <v>0</v>
      </c>
      <c r="I356" s="64">
        <f t="shared" si="57"/>
        <v>247.45478019648263</v>
      </c>
      <c r="J356" s="4"/>
    </row>
    <row r="357" spans="1:10" x14ac:dyDescent="0.3">
      <c r="A357" s="60">
        <v>44551</v>
      </c>
      <c r="B357" s="15">
        <f t="shared" si="51"/>
        <v>2021</v>
      </c>
      <c r="C357" s="15">
        <f t="shared" si="52"/>
        <v>12</v>
      </c>
      <c r="D357" s="15">
        <f t="shared" si="53"/>
        <v>3</v>
      </c>
      <c r="E357" s="15">
        <f t="shared" si="54"/>
        <v>0</v>
      </c>
      <c r="F357" s="15">
        <f t="shared" si="56"/>
        <v>52</v>
      </c>
      <c r="G357" s="15">
        <f t="shared" si="55"/>
        <v>-69617.092852557602</v>
      </c>
      <c r="H357" s="15">
        <v>0</v>
      </c>
      <c r="I357" s="64">
        <f t="shared" si="57"/>
        <v>244.8441724817441</v>
      </c>
      <c r="J357" s="4"/>
    </row>
    <row r="358" spans="1:10" x14ac:dyDescent="0.3">
      <c r="A358" s="60">
        <v>44552</v>
      </c>
      <c r="B358" s="15">
        <f t="shared" si="51"/>
        <v>2021</v>
      </c>
      <c r="C358" s="15">
        <f t="shared" si="52"/>
        <v>12</v>
      </c>
      <c r="D358" s="15">
        <f t="shared" si="53"/>
        <v>4</v>
      </c>
      <c r="E358" s="15">
        <f t="shared" si="54"/>
        <v>0</v>
      </c>
      <c r="F358" s="15">
        <f t="shared" si="56"/>
        <v>52</v>
      </c>
      <c r="G358" s="15">
        <f t="shared" si="55"/>
        <v>-69851.308455626713</v>
      </c>
      <c r="H358" s="15">
        <v>0</v>
      </c>
      <c r="I358" s="64">
        <f t="shared" si="57"/>
        <v>234.2156030691124</v>
      </c>
      <c r="J358" s="4"/>
    </row>
    <row r="359" spans="1:10" x14ac:dyDescent="0.3">
      <c r="A359" s="60">
        <v>44553</v>
      </c>
      <c r="B359" s="15">
        <f t="shared" si="51"/>
        <v>2021</v>
      </c>
      <c r="C359" s="15">
        <f t="shared" si="52"/>
        <v>12</v>
      </c>
      <c r="D359" s="15">
        <f t="shared" si="53"/>
        <v>5</v>
      </c>
      <c r="E359" s="15">
        <f t="shared" si="54"/>
        <v>0</v>
      </c>
      <c r="F359" s="15">
        <f t="shared" si="56"/>
        <v>52</v>
      </c>
      <c r="G359" s="15">
        <f t="shared" si="55"/>
        <v>-70066.272882200166</v>
      </c>
      <c r="H359" s="15">
        <v>0</v>
      </c>
      <c r="I359" s="64">
        <f t="shared" si="57"/>
        <v>214.96442657345509</v>
      </c>
      <c r="J359" s="4"/>
    </row>
    <row r="360" spans="1:10" x14ac:dyDescent="0.3">
      <c r="A360" s="60">
        <v>44554</v>
      </c>
      <c r="B360" s="15">
        <f t="shared" si="51"/>
        <v>2021</v>
      </c>
      <c r="C360" s="15">
        <f t="shared" si="52"/>
        <v>12</v>
      </c>
      <c r="D360" s="15">
        <f t="shared" si="53"/>
        <v>6</v>
      </c>
      <c r="E360" s="15">
        <f t="shared" si="54"/>
        <v>1</v>
      </c>
      <c r="F360" s="15">
        <f t="shared" si="56"/>
        <v>52</v>
      </c>
      <c r="G360" s="15">
        <f t="shared" si="55"/>
        <v>-70262.865572759547</v>
      </c>
      <c r="H360" s="15">
        <v>0</v>
      </c>
      <c r="I360" s="64">
        <f t="shared" si="57"/>
        <v>196.59269055938108</v>
      </c>
      <c r="J360" s="4"/>
    </row>
    <row r="361" spans="1:10" x14ac:dyDescent="0.3">
      <c r="A361" s="60">
        <v>44555</v>
      </c>
      <c r="B361" s="15">
        <f t="shared" si="51"/>
        <v>2021</v>
      </c>
      <c r="C361" s="15">
        <f t="shared" si="52"/>
        <v>12</v>
      </c>
      <c r="D361" s="15">
        <f t="shared" si="53"/>
        <v>7</v>
      </c>
      <c r="E361" s="15">
        <f t="shared" si="54"/>
        <v>1</v>
      </c>
      <c r="F361" s="15">
        <f t="shared" si="56"/>
        <v>52</v>
      </c>
      <c r="G361" s="15">
        <f t="shared" si="55"/>
        <v>-70421.538784908931</v>
      </c>
      <c r="H361" s="15">
        <v>0</v>
      </c>
      <c r="I361" s="64">
        <f t="shared" si="57"/>
        <v>158.67321214938073</v>
      </c>
      <c r="J361" s="4"/>
    </row>
    <row r="362" spans="1:10" x14ac:dyDescent="0.3">
      <c r="A362" s="60">
        <v>44556</v>
      </c>
      <c r="B362" s="15">
        <f t="shared" si="51"/>
        <v>2021</v>
      </c>
      <c r="C362" s="15">
        <f t="shared" si="52"/>
        <v>12</v>
      </c>
      <c r="D362" s="15">
        <f t="shared" si="53"/>
        <v>1</v>
      </c>
      <c r="E362" s="15">
        <f t="shared" si="54"/>
        <v>0</v>
      </c>
      <c r="F362" s="15">
        <f t="shared" si="56"/>
        <v>53</v>
      </c>
      <c r="G362" s="15">
        <f t="shared" si="55"/>
        <v>-70664.375882863635</v>
      </c>
      <c r="H362" s="15">
        <v>0</v>
      </c>
      <c r="I362" s="64">
        <f t="shared" si="57"/>
        <v>242.83709795470628</v>
      </c>
      <c r="J362" s="4"/>
    </row>
    <row r="363" spans="1:10" x14ac:dyDescent="0.3">
      <c r="A363" s="60">
        <v>44557</v>
      </c>
      <c r="B363" s="15">
        <f t="shared" si="51"/>
        <v>2021</v>
      </c>
      <c r="C363" s="15">
        <f t="shared" si="52"/>
        <v>12</v>
      </c>
      <c r="D363" s="15">
        <f t="shared" si="53"/>
        <v>2</v>
      </c>
      <c r="E363" s="15">
        <f t="shared" si="54"/>
        <v>0</v>
      </c>
      <c r="F363" s="15">
        <f t="shared" si="56"/>
        <v>53</v>
      </c>
      <c r="G363" s="15">
        <f t="shared" si="55"/>
        <v>-70911.830663060115</v>
      </c>
      <c r="H363" s="15">
        <v>0</v>
      </c>
      <c r="I363" s="64">
        <f t="shared" si="57"/>
        <v>247.45478019648263</v>
      </c>
      <c r="J363" s="4"/>
    </row>
    <row r="364" spans="1:10" x14ac:dyDescent="0.3">
      <c r="A364" s="60">
        <v>44558</v>
      </c>
      <c r="B364" s="15">
        <f t="shared" si="51"/>
        <v>2021</v>
      </c>
      <c r="C364" s="15">
        <f t="shared" si="52"/>
        <v>12</v>
      </c>
      <c r="D364" s="15">
        <f t="shared" si="53"/>
        <v>3</v>
      </c>
      <c r="E364" s="15">
        <f t="shared" si="54"/>
        <v>0</v>
      </c>
      <c r="F364" s="15">
        <f t="shared" si="56"/>
        <v>53</v>
      </c>
      <c r="G364" s="15">
        <f t="shared" si="55"/>
        <v>-71156.674835541853</v>
      </c>
      <c r="H364" s="15">
        <v>0</v>
      </c>
      <c r="I364" s="64">
        <f t="shared" si="57"/>
        <v>244.8441724817441</v>
      </c>
      <c r="J364" s="4"/>
    </row>
    <row r="365" spans="1:10" x14ac:dyDescent="0.3">
      <c r="A365" s="60">
        <v>44559</v>
      </c>
      <c r="B365" s="15">
        <f t="shared" si="51"/>
        <v>2021</v>
      </c>
      <c r="C365" s="15">
        <f t="shared" si="52"/>
        <v>12</v>
      </c>
      <c r="D365" s="15">
        <f t="shared" si="53"/>
        <v>4</v>
      </c>
      <c r="E365" s="15">
        <f t="shared" si="54"/>
        <v>0</v>
      </c>
      <c r="F365" s="15">
        <f t="shared" si="56"/>
        <v>53</v>
      </c>
      <c r="G365" s="15">
        <f t="shared" si="55"/>
        <v>-71390.890438610964</v>
      </c>
      <c r="H365" s="15">
        <v>0</v>
      </c>
      <c r="I365" s="64">
        <f t="shared" si="57"/>
        <v>234.2156030691124</v>
      </c>
      <c r="J365" s="4"/>
    </row>
    <row r="366" spans="1:10" x14ac:dyDescent="0.3">
      <c r="A366" s="60">
        <v>44560</v>
      </c>
      <c r="B366" s="15">
        <f t="shared" si="51"/>
        <v>2021</v>
      </c>
      <c r="C366" s="15">
        <f t="shared" si="52"/>
        <v>12</v>
      </c>
      <c r="D366" s="15">
        <f t="shared" si="53"/>
        <v>5</v>
      </c>
      <c r="E366" s="15">
        <f t="shared" si="54"/>
        <v>0</v>
      </c>
      <c r="F366" s="15">
        <f t="shared" si="56"/>
        <v>53</v>
      </c>
      <c r="G366" s="15">
        <f t="shared" si="55"/>
        <v>-71605.854865184418</v>
      </c>
      <c r="H366" s="15">
        <v>0</v>
      </c>
      <c r="I366" s="64">
        <f t="shared" si="57"/>
        <v>214.96442657345509</v>
      </c>
      <c r="J366" s="4"/>
    </row>
    <row r="367" spans="1:10" x14ac:dyDescent="0.3">
      <c r="A367" s="60">
        <v>44561</v>
      </c>
      <c r="B367" s="15">
        <f t="shared" si="51"/>
        <v>2021</v>
      </c>
      <c r="C367" s="15">
        <f t="shared" si="52"/>
        <v>12</v>
      </c>
      <c r="D367" s="15">
        <f t="shared" si="53"/>
        <v>6</v>
      </c>
      <c r="E367" s="15">
        <f t="shared" si="54"/>
        <v>1</v>
      </c>
      <c r="F367" s="15">
        <f t="shared" si="56"/>
        <v>53</v>
      </c>
      <c r="G367" s="15">
        <f t="shared" si="55"/>
        <v>-71802.447555743798</v>
      </c>
      <c r="H367" s="15">
        <v>0</v>
      </c>
      <c r="I367" s="64">
        <f t="shared" si="57"/>
        <v>196.59269055938108</v>
      </c>
      <c r="J367" s="4"/>
    </row>
    <row r="368" spans="1:10" x14ac:dyDescent="0.3">
      <c r="A368" s="60">
        <v>44562</v>
      </c>
      <c r="B368" s="15">
        <f t="shared" si="51"/>
        <v>2022</v>
      </c>
      <c r="C368" s="15">
        <f t="shared" si="52"/>
        <v>1</v>
      </c>
      <c r="D368" s="15">
        <f t="shared" si="53"/>
        <v>7</v>
      </c>
      <c r="E368" s="15">
        <f t="shared" si="54"/>
        <v>1</v>
      </c>
      <c r="F368" s="15">
        <f t="shared" si="56"/>
        <v>1</v>
      </c>
      <c r="G368" s="15">
        <f t="shared" si="55"/>
        <v>-71953.88366993847</v>
      </c>
      <c r="H368" s="15">
        <v>0</v>
      </c>
      <c r="I368" s="64">
        <f t="shared" si="57"/>
        <v>151.43611419467447</v>
      </c>
      <c r="J368" s="4"/>
    </row>
    <row r="369" spans="1:10" x14ac:dyDescent="0.3">
      <c r="A369" s="60">
        <v>44563</v>
      </c>
      <c r="B369" s="15">
        <f t="shared" si="51"/>
        <v>2022</v>
      </c>
      <c r="C369" s="15">
        <f t="shared" si="52"/>
        <v>1</v>
      </c>
      <c r="D369" s="15">
        <f t="shared" si="53"/>
        <v>1</v>
      </c>
      <c r="E369" s="15">
        <f t="shared" si="54"/>
        <v>0</v>
      </c>
      <c r="F369" s="15">
        <f t="shared" si="56"/>
        <v>2</v>
      </c>
      <c r="G369" s="15">
        <f t="shared" si="55"/>
        <v>-72189.483669938476</v>
      </c>
      <c r="H369" s="15">
        <v>0</v>
      </c>
      <c r="I369" s="64">
        <f t="shared" si="57"/>
        <v>235.60000000000002</v>
      </c>
      <c r="J369" s="4"/>
    </row>
    <row r="370" spans="1:10" x14ac:dyDescent="0.3">
      <c r="A370" s="60">
        <v>44564</v>
      </c>
      <c r="B370" s="15">
        <f t="shared" si="51"/>
        <v>2022</v>
      </c>
      <c r="C370" s="15">
        <f t="shared" si="52"/>
        <v>1</v>
      </c>
      <c r="D370" s="15">
        <f t="shared" si="53"/>
        <v>2</v>
      </c>
      <c r="E370" s="15">
        <f t="shared" si="54"/>
        <v>0</v>
      </c>
      <c r="F370" s="15">
        <f t="shared" si="56"/>
        <v>2</v>
      </c>
      <c r="G370" s="15">
        <f t="shared" si="55"/>
        <v>-72429.701352180258</v>
      </c>
      <c r="H370" s="15">
        <v>0</v>
      </c>
      <c r="I370" s="64">
        <f t="shared" si="57"/>
        <v>240.21768224177637</v>
      </c>
      <c r="J370" s="4"/>
    </row>
    <row r="371" spans="1:10" x14ac:dyDescent="0.3">
      <c r="A371" s="60">
        <v>44565</v>
      </c>
      <c r="B371" s="15">
        <f t="shared" si="51"/>
        <v>2022</v>
      </c>
      <c r="C371" s="15">
        <f t="shared" si="52"/>
        <v>1</v>
      </c>
      <c r="D371" s="15">
        <f t="shared" si="53"/>
        <v>3</v>
      </c>
      <c r="E371" s="15">
        <f t="shared" si="54"/>
        <v>0</v>
      </c>
      <c r="F371" s="15">
        <f t="shared" si="56"/>
        <v>2</v>
      </c>
      <c r="G371" s="15">
        <f t="shared" si="55"/>
        <v>-72667.308426707299</v>
      </c>
      <c r="H371" s="15">
        <v>0</v>
      </c>
      <c r="I371" s="64">
        <f t="shared" si="57"/>
        <v>237.60707452703781</v>
      </c>
      <c r="J371" s="4"/>
    </row>
    <row r="372" spans="1:10" x14ac:dyDescent="0.3">
      <c r="A372" s="60">
        <v>44566</v>
      </c>
      <c r="B372" s="15">
        <f t="shared" si="51"/>
        <v>2022</v>
      </c>
      <c r="C372" s="15">
        <f t="shared" si="52"/>
        <v>1</v>
      </c>
      <c r="D372" s="15">
        <f t="shared" si="53"/>
        <v>4</v>
      </c>
      <c r="E372" s="15">
        <f t="shared" si="54"/>
        <v>0</v>
      </c>
      <c r="F372" s="15">
        <f t="shared" si="56"/>
        <v>2</v>
      </c>
      <c r="G372" s="15">
        <f t="shared" si="55"/>
        <v>-72894.286931821698</v>
      </c>
      <c r="H372" s="15">
        <v>0</v>
      </c>
      <c r="I372" s="64">
        <f t="shared" si="57"/>
        <v>226.97850511440615</v>
      </c>
      <c r="J372" s="4"/>
    </row>
    <row r="373" spans="1:10" x14ac:dyDescent="0.3">
      <c r="A373" s="60">
        <v>44567</v>
      </c>
      <c r="B373" s="15">
        <f t="shared" si="51"/>
        <v>2022</v>
      </c>
      <c r="C373" s="15">
        <f t="shared" si="52"/>
        <v>1</v>
      </c>
      <c r="D373" s="15">
        <f t="shared" si="53"/>
        <v>5</v>
      </c>
      <c r="E373" s="15">
        <f t="shared" si="54"/>
        <v>0</v>
      </c>
      <c r="F373" s="15">
        <f t="shared" si="56"/>
        <v>2</v>
      </c>
      <c r="G373" s="15">
        <f t="shared" si="55"/>
        <v>-73102.014260440454</v>
      </c>
      <c r="H373" s="15">
        <v>0</v>
      </c>
      <c r="I373" s="64">
        <f t="shared" si="57"/>
        <v>207.7273286187488</v>
      </c>
      <c r="J373" s="4"/>
    </row>
    <row r="374" spans="1:10" x14ac:dyDescent="0.3">
      <c r="A374" s="60">
        <v>44568</v>
      </c>
      <c r="B374" s="15">
        <f t="shared" si="51"/>
        <v>2022</v>
      </c>
      <c r="C374" s="15">
        <f t="shared" si="52"/>
        <v>1</v>
      </c>
      <c r="D374" s="15">
        <f t="shared" si="53"/>
        <v>6</v>
      </c>
      <c r="E374" s="15">
        <f t="shared" si="54"/>
        <v>1</v>
      </c>
      <c r="F374" s="15">
        <f t="shared" si="56"/>
        <v>2</v>
      </c>
      <c r="G374" s="15">
        <f t="shared" si="55"/>
        <v>-73291.369853045122</v>
      </c>
      <c r="H374" s="15">
        <v>0</v>
      </c>
      <c r="I374" s="64">
        <f t="shared" si="57"/>
        <v>189.35559260467483</v>
      </c>
      <c r="J374" s="4"/>
    </row>
    <row r="375" spans="1:10" x14ac:dyDescent="0.3">
      <c r="A375" s="60">
        <v>44569</v>
      </c>
      <c r="B375" s="15">
        <f t="shared" si="51"/>
        <v>2022</v>
      </c>
      <c r="C375" s="15">
        <f t="shared" si="52"/>
        <v>1</v>
      </c>
      <c r="D375" s="15">
        <f t="shared" si="53"/>
        <v>7</v>
      </c>
      <c r="E375" s="15">
        <f t="shared" si="54"/>
        <v>1</v>
      </c>
      <c r="F375" s="15">
        <f t="shared" si="56"/>
        <v>2</v>
      </c>
      <c r="G375" s="15">
        <f t="shared" si="55"/>
        <v>-73442.805967239794</v>
      </c>
      <c r="H375" s="15">
        <v>0</v>
      </c>
      <c r="I375" s="64">
        <f t="shared" si="57"/>
        <v>151.43611419467447</v>
      </c>
      <c r="J375" s="4"/>
    </row>
    <row r="376" spans="1:10" x14ac:dyDescent="0.3">
      <c r="A376" s="60">
        <v>44570</v>
      </c>
      <c r="B376" s="15">
        <f t="shared" si="51"/>
        <v>2022</v>
      </c>
      <c r="C376" s="15">
        <f t="shared" si="52"/>
        <v>1</v>
      </c>
      <c r="D376" s="15">
        <f t="shared" si="53"/>
        <v>1</v>
      </c>
      <c r="E376" s="15">
        <f t="shared" si="54"/>
        <v>0</v>
      </c>
      <c r="F376" s="15">
        <f t="shared" si="56"/>
        <v>3</v>
      </c>
      <c r="G376" s="15">
        <f t="shared" si="55"/>
        <v>-73678.4059672398</v>
      </c>
      <c r="H376" s="15">
        <v>0</v>
      </c>
      <c r="I376" s="64">
        <f t="shared" si="57"/>
        <v>235.60000000000002</v>
      </c>
      <c r="J376" s="4"/>
    </row>
    <row r="377" spans="1:10" x14ac:dyDescent="0.3">
      <c r="A377" s="60">
        <v>44571</v>
      </c>
      <c r="B377" s="15">
        <f t="shared" si="51"/>
        <v>2022</v>
      </c>
      <c r="C377" s="15">
        <f t="shared" si="52"/>
        <v>1</v>
      </c>
      <c r="D377" s="15">
        <f t="shared" si="53"/>
        <v>2</v>
      </c>
      <c r="E377" s="15">
        <f t="shared" si="54"/>
        <v>0</v>
      </c>
      <c r="F377" s="15">
        <f t="shared" si="56"/>
        <v>3</v>
      </c>
      <c r="G377" s="15">
        <f t="shared" si="55"/>
        <v>-73918.623649481582</v>
      </c>
      <c r="H377" s="15">
        <v>0</v>
      </c>
      <c r="I377" s="64">
        <f t="shared" si="57"/>
        <v>240.21768224177637</v>
      </c>
      <c r="J377" s="4"/>
    </row>
    <row r="378" spans="1:10" x14ac:dyDescent="0.3">
      <c r="A378" s="60">
        <v>44572</v>
      </c>
      <c r="B378" s="15">
        <f t="shared" si="51"/>
        <v>2022</v>
      </c>
      <c r="C378" s="15">
        <f t="shared" si="52"/>
        <v>1</v>
      </c>
      <c r="D378" s="15">
        <f t="shared" si="53"/>
        <v>3</v>
      </c>
      <c r="E378" s="15">
        <f t="shared" si="54"/>
        <v>0</v>
      </c>
      <c r="F378" s="15">
        <f t="shared" si="56"/>
        <v>3</v>
      </c>
      <c r="G378" s="15">
        <f t="shared" si="55"/>
        <v>-74156.230724008623</v>
      </c>
      <c r="H378" s="15">
        <v>0</v>
      </c>
      <c r="I378" s="64">
        <f t="shared" si="57"/>
        <v>237.60707452703781</v>
      </c>
      <c r="J378" s="4"/>
    </row>
    <row r="379" spans="1:10" x14ac:dyDescent="0.3">
      <c r="A379" s="60">
        <v>44573</v>
      </c>
      <c r="B379" s="15">
        <f t="shared" si="51"/>
        <v>2022</v>
      </c>
      <c r="C379" s="15">
        <f t="shared" si="52"/>
        <v>1</v>
      </c>
      <c r="D379" s="15">
        <f t="shared" si="53"/>
        <v>4</v>
      </c>
      <c r="E379" s="15">
        <f t="shared" si="54"/>
        <v>0</v>
      </c>
      <c r="F379" s="15">
        <f t="shared" si="56"/>
        <v>3</v>
      </c>
      <c r="G379" s="15">
        <f t="shared" si="55"/>
        <v>-74383.209229123022</v>
      </c>
      <c r="H379" s="15">
        <v>0</v>
      </c>
      <c r="I379" s="64">
        <f t="shared" si="57"/>
        <v>226.97850511440615</v>
      </c>
      <c r="J379" s="4"/>
    </row>
    <row r="380" spans="1:10" x14ac:dyDescent="0.3">
      <c r="A380" s="60">
        <v>44574</v>
      </c>
      <c r="B380" s="15">
        <f t="shared" si="51"/>
        <v>2022</v>
      </c>
      <c r="C380" s="15">
        <f t="shared" si="52"/>
        <v>1</v>
      </c>
      <c r="D380" s="15">
        <f t="shared" si="53"/>
        <v>5</v>
      </c>
      <c r="E380" s="15">
        <f t="shared" si="54"/>
        <v>0</v>
      </c>
      <c r="F380" s="15">
        <f t="shared" si="56"/>
        <v>3</v>
      </c>
      <c r="G380" s="15">
        <f t="shared" si="55"/>
        <v>-74590.936557741778</v>
      </c>
      <c r="H380" s="15">
        <v>0</v>
      </c>
      <c r="I380" s="64">
        <f t="shared" si="57"/>
        <v>207.7273286187488</v>
      </c>
      <c r="J380" s="4"/>
    </row>
    <row r="381" spans="1:10" x14ac:dyDescent="0.3">
      <c r="A381" s="60">
        <v>44575</v>
      </c>
      <c r="B381" s="15">
        <f t="shared" si="51"/>
        <v>2022</v>
      </c>
      <c r="C381" s="15">
        <f t="shared" si="52"/>
        <v>1</v>
      </c>
      <c r="D381" s="15">
        <f t="shared" si="53"/>
        <v>6</v>
      </c>
      <c r="E381" s="15">
        <f t="shared" si="54"/>
        <v>1</v>
      </c>
      <c r="F381" s="15">
        <f t="shared" si="56"/>
        <v>3</v>
      </c>
      <c r="G381" s="15">
        <f t="shared" si="55"/>
        <v>-74780.292150346446</v>
      </c>
      <c r="H381" s="15">
        <v>0</v>
      </c>
      <c r="I381" s="64">
        <f t="shared" si="57"/>
        <v>189.35559260467483</v>
      </c>
      <c r="J381" s="4"/>
    </row>
    <row r="382" spans="1:10" x14ac:dyDescent="0.3">
      <c r="A382" s="60">
        <v>44576</v>
      </c>
      <c r="B382" s="15">
        <f t="shared" si="51"/>
        <v>2022</v>
      </c>
      <c r="C382" s="15">
        <f t="shared" si="52"/>
        <v>1</v>
      </c>
      <c r="D382" s="15">
        <f t="shared" si="53"/>
        <v>7</v>
      </c>
      <c r="E382" s="15">
        <f t="shared" si="54"/>
        <v>1</v>
      </c>
      <c r="F382" s="15">
        <f t="shared" si="56"/>
        <v>3</v>
      </c>
      <c r="G382" s="15">
        <f t="shared" si="55"/>
        <v>-74931.728264541118</v>
      </c>
      <c r="H382" s="15">
        <v>0</v>
      </c>
      <c r="I382" s="64">
        <f t="shared" si="57"/>
        <v>151.43611419467447</v>
      </c>
      <c r="J382" s="4"/>
    </row>
    <row r="383" spans="1:10" x14ac:dyDescent="0.3">
      <c r="A383" s="60">
        <v>44577</v>
      </c>
      <c r="B383" s="15">
        <f t="shared" si="51"/>
        <v>2022</v>
      </c>
      <c r="C383" s="15">
        <f t="shared" si="52"/>
        <v>1</v>
      </c>
      <c r="D383" s="15">
        <f t="shared" si="53"/>
        <v>1</v>
      </c>
      <c r="E383" s="15">
        <f t="shared" si="54"/>
        <v>0</v>
      </c>
      <c r="F383" s="15">
        <f t="shared" si="56"/>
        <v>4</v>
      </c>
      <c r="G383" s="15">
        <f t="shared" si="55"/>
        <v>-75167.328264541124</v>
      </c>
      <c r="H383" s="15">
        <v>0</v>
      </c>
      <c r="I383" s="64">
        <f t="shared" si="57"/>
        <v>235.60000000000002</v>
      </c>
      <c r="J383" s="4"/>
    </row>
    <row r="384" spans="1:10" x14ac:dyDescent="0.3">
      <c r="A384" s="60">
        <v>44578</v>
      </c>
      <c r="B384" s="15">
        <f t="shared" si="51"/>
        <v>2022</v>
      </c>
      <c r="C384" s="15">
        <f t="shared" si="52"/>
        <v>1</v>
      </c>
      <c r="D384" s="15">
        <f t="shared" si="53"/>
        <v>2</v>
      </c>
      <c r="E384" s="15">
        <f t="shared" si="54"/>
        <v>0</v>
      </c>
      <c r="F384" s="15">
        <f t="shared" si="56"/>
        <v>4</v>
      </c>
      <c r="G384" s="15">
        <f t="shared" si="55"/>
        <v>-75407.545946782906</v>
      </c>
      <c r="H384" s="15">
        <v>0</v>
      </c>
      <c r="I384" s="64">
        <f t="shared" si="57"/>
        <v>240.21768224177637</v>
      </c>
      <c r="J384" s="4"/>
    </row>
    <row r="385" spans="1:10" x14ac:dyDescent="0.3">
      <c r="A385" s="60">
        <v>44579</v>
      </c>
      <c r="B385" s="15">
        <f t="shared" si="51"/>
        <v>2022</v>
      </c>
      <c r="C385" s="15">
        <f t="shared" si="52"/>
        <v>1</v>
      </c>
      <c r="D385" s="15">
        <f t="shared" si="53"/>
        <v>3</v>
      </c>
      <c r="E385" s="15">
        <f t="shared" si="54"/>
        <v>0</v>
      </c>
      <c r="F385" s="15">
        <f t="shared" si="56"/>
        <v>4</v>
      </c>
      <c r="G385" s="15">
        <f t="shared" si="55"/>
        <v>-75645.153021309947</v>
      </c>
      <c r="H385" s="15">
        <v>0</v>
      </c>
      <c r="I385" s="64">
        <f t="shared" si="57"/>
        <v>237.60707452703781</v>
      </c>
      <c r="J385" s="4"/>
    </row>
    <row r="386" spans="1:10" x14ac:dyDescent="0.3">
      <c r="A386" s="60">
        <v>44580</v>
      </c>
      <c r="B386" s="15">
        <f t="shared" si="51"/>
        <v>2022</v>
      </c>
      <c r="C386" s="15">
        <f t="shared" si="52"/>
        <v>1</v>
      </c>
      <c r="D386" s="15">
        <f t="shared" si="53"/>
        <v>4</v>
      </c>
      <c r="E386" s="15">
        <f t="shared" si="54"/>
        <v>0</v>
      </c>
      <c r="F386" s="15">
        <f t="shared" si="56"/>
        <v>4</v>
      </c>
      <c r="G386" s="15">
        <f t="shared" si="55"/>
        <v>-75872.131526424346</v>
      </c>
      <c r="H386" s="15">
        <v>0</v>
      </c>
      <c r="I386" s="64">
        <f t="shared" si="57"/>
        <v>226.97850511440615</v>
      </c>
      <c r="J386" s="4"/>
    </row>
    <row r="387" spans="1:10" x14ac:dyDescent="0.3">
      <c r="A387" s="60">
        <v>44581</v>
      </c>
      <c r="B387" s="15">
        <f t="shared" ref="B387:B450" si="58">YEAR(A387)</f>
        <v>2022</v>
      </c>
      <c r="C387" s="15">
        <f t="shared" ref="C387:C450" si="59">MONTH(A387)</f>
        <v>1</v>
      </c>
      <c r="D387" s="15">
        <f t="shared" ref="D387:D450" si="60">WEEKDAY(A387)</f>
        <v>5</v>
      </c>
      <c r="E387" s="15">
        <f t="shared" ref="E387:E450" si="61">IF(OR(D387=6,D387=7),1,0)</f>
        <v>0</v>
      </c>
      <c r="F387" s="15">
        <f t="shared" si="56"/>
        <v>4</v>
      </c>
      <c r="G387" s="15">
        <f t="shared" ref="G387:G450" si="62">G386+H387-I387</f>
        <v>-76079.858855043101</v>
      </c>
      <c r="H387" s="15">
        <v>0</v>
      </c>
      <c r="I387" s="64">
        <f t="shared" si="57"/>
        <v>207.7273286187488</v>
      </c>
      <c r="J387" s="4"/>
    </row>
    <row r="388" spans="1:10" x14ac:dyDescent="0.3">
      <c r="A388" s="60">
        <v>44582</v>
      </c>
      <c r="B388" s="15">
        <f t="shared" si="58"/>
        <v>2022</v>
      </c>
      <c r="C388" s="15">
        <f t="shared" si="59"/>
        <v>1</v>
      </c>
      <c r="D388" s="15">
        <f t="shared" si="60"/>
        <v>6</v>
      </c>
      <c r="E388" s="15">
        <f t="shared" si="61"/>
        <v>1</v>
      </c>
      <c r="F388" s="15">
        <f t="shared" ref="F388:F451" si="63">WEEKNUM(A388)</f>
        <v>4</v>
      </c>
      <c r="G388" s="15">
        <f t="shared" si="62"/>
        <v>-76269.21444764777</v>
      </c>
      <c r="H388" s="15">
        <v>0</v>
      </c>
      <c r="I388" s="64">
        <f t="shared" ref="I388:I451" si="64">100-2.17*D388^2.25+12.77*D388+EXP(-D388/0.032)+5*C388^0.75+10*E388+20*(B388-2016)</f>
        <v>189.35559260467483</v>
      </c>
      <c r="J388" s="4"/>
    </row>
    <row r="389" spans="1:10" x14ac:dyDescent="0.3">
      <c r="A389" s="60">
        <v>44583</v>
      </c>
      <c r="B389" s="15">
        <f t="shared" si="58"/>
        <v>2022</v>
      </c>
      <c r="C389" s="15">
        <f t="shared" si="59"/>
        <v>1</v>
      </c>
      <c r="D389" s="15">
        <f t="shared" si="60"/>
        <v>7</v>
      </c>
      <c r="E389" s="15">
        <f t="shared" si="61"/>
        <v>1</v>
      </c>
      <c r="F389" s="15">
        <f t="shared" si="63"/>
        <v>4</v>
      </c>
      <c r="G389" s="15">
        <f t="shared" si="62"/>
        <v>-76420.650561842442</v>
      </c>
      <c r="H389" s="15">
        <v>0</v>
      </c>
      <c r="I389" s="64">
        <f t="shared" si="64"/>
        <v>151.43611419467447</v>
      </c>
      <c r="J389" s="4"/>
    </row>
    <row r="390" spans="1:10" x14ac:dyDescent="0.3">
      <c r="A390" s="60">
        <v>44584</v>
      </c>
      <c r="B390" s="15">
        <f t="shared" si="58"/>
        <v>2022</v>
      </c>
      <c r="C390" s="15">
        <f t="shared" si="59"/>
        <v>1</v>
      </c>
      <c r="D390" s="15">
        <f t="shared" si="60"/>
        <v>1</v>
      </c>
      <c r="E390" s="15">
        <f t="shared" si="61"/>
        <v>0</v>
      </c>
      <c r="F390" s="15">
        <f t="shared" si="63"/>
        <v>5</v>
      </c>
      <c r="G390" s="15">
        <f t="shared" si="62"/>
        <v>-76656.250561842447</v>
      </c>
      <c r="H390" s="15">
        <v>0</v>
      </c>
      <c r="I390" s="64">
        <f t="shared" si="64"/>
        <v>235.60000000000002</v>
      </c>
      <c r="J390" s="4"/>
    </row>
    <row r="391" spans="1:10" x14ac:dyDescent="0.3">
      <c r="A391" s="60">
        <v>44585</v>
      </c>
      <c r="B391" s="15">
        <f t="shared" si="58"/>
        <v>2022</v>
      </c>
      <c r="C391" s="15">
        <f t="shared" si="59"/>
        <v>1</v>
      </c>
      <c r="D391" s="15">
        <f t="shared" si="60"/>
        <v>2</v>
      </c>
      <c r="E391" s="15">
        <f t="shared" si="61"/>
        <v>0</v>
      </c>
      <c r="F391" s="15">
        <f t="shared" si="63"/>
        <v>5</v>
      </c>
      <c r="G391" s="15">
        <f t="shared" si="62"/>
        <v>-76896.46824408423</v>
      </c>
      <c r="H391" s="15">
        <v>0</v>
      </c>
      <c r="I391" s="64">
        <f t="shared" si="64"/>
        <v>240.21768224177637</v>
      </c>
      <c r="J391" s="4"/>
    </row>
    <row r="392" spans="1:10" x14ac:dyDescent="0.3">
      <c r="A392" s="60">
        <v>44586</v>
      </c>
      <c r="B392" s="15">
        <f t="shared" si="58"/>
        <v>2022</v>
      </c>
      <c r="C392" s="15">
        <f t="shared" si="59"/>
        <v>1</v>
      </c>
      <c r="D392" s="15">
        <f t="shared" si="60"/>
        <v>3</v>
      </c>
      <c r="E392" s="15">
        <f t="shared" si="61"/>
        <v>0</v>
      </c>
      <c r="F392" s="15">
        <f t="shared" si="63"/>
        <v>5</v>
      </c>
      <c r="G392" s="15">
        <f t="shared" si="62"/>
        <v>-77134.075318611271</v>
      </c>
      <c r="H392" s="15">
        <v>0</v>
      </c>
      <c r="I392" s="64">
        <f t="shared" si="64"/>
        <v>237.60707452703781</v>
      </c>
      <c r="J392" s="4"/>
    </row>
    <row r="393" spans="1:10" x14ac:dyDescent="0.3">
      <c r="A393" s="60">
        <v>44587</v>
      </c>
      <c r="B393" s="15">
        <f t="shared" si="58"/>
        <v>2022</v>
      </c>
      <c r="C393" s="15">
        <f t="shared" si="59"/>
        <v>1</v>
      </c>
      <c r="D393" s="15">
        <f t="shared" si="60"/>
        <v>4</v>
      </c>
      <c r="E393" s="15">
        <f t="shared" si="61"/>
        <v>0</v>
      </c>
      <c r="F393" s="15">
        <f t="shared" si="63"/>
        <v>5</v>
      </c>
      <c r="G393" s="15">
        <f t="shared" si="62"/>
        <v>-77361.05382372567</v>
      </c>
      <c r="H393" s="15">
        <v>0</v>
      </c>
      <c r="I393" s="64">
        <f t="shared" si="64"/>
        <v>226.97850511440615</v>
      </c>
      <c r="J393" s="4"/>
    </row>
    <row r="394" spans="1:10" x14ac:dyDescent="0.3">
      <c r="A394" s="60">
        <v>44588</v>
      </c>
      <c r="B394" s="15">
        <f t="shared" si="58"/>
        <v>2022</v>
      </c>
      <c r="C394" s="15">
        <f t="shared" si="59"/>
        <v>1</v>
      </c>
      <c r="D394" s="15">
        <f t="shared" si="60"/>
        <v>5</v>
      </c>
      <c r="E394" s="15">
        <f t="shared" si="61"/>
        <v>0</v>
      </c>
      <c r="F394" s="15">
        <f t="shared" si="63"/>
        <v>5</v>
      </c>
      <c r="G394" s="15">
        <f t="shared" si="62"/>
        <v>-77568.781152344425</v>
      </c>
      <c r="H394" s="15">
        <v>0</v>
      </c>
      <c r="I394" s="64">
        <f t="shared" si="64"/>
        <v>207.7273286187488</v>
      </c>
      <c r="J394" s="4"/>
    </row>
    <row r="395" spans="1:10" x14ac:dyDescent="0.3">
      <c r="A395" s="60">
        <v>44589</v>
      </c>
      <c r="B395" s="15">
        <f t="shared" si="58"/>
        <v>2022</v>
      </c>
      <c r="C395" s="15">
        <f t="shared" si="59"/>
        <v>1</v>
      </c>
      <c r="D395" s="15">
        <f t="shared" si="60"/>
        <v>6</v>
      </c>
      <c r="E395" s="15">
        <f t="shared" si="61"/>
        <v>1</v>
      </c>
      <c r="F395" s="15">
        <f t="shared" si="63"/>
        <v>5</v>
      </c>
      <c r="G395" s="15">
        <f t="shared" si="62"/>
        <v>-77758.136744949094</v>
      </c>
      <c r="H395" s="15">
        <v>0</v>
      </c>
      <c r="I395" s="64">
        <f t="shared" si="64"/>
        <v>189.35559260467483</v>
      </c>
      <c r="J395" s="4"/>
    </row>
    <row r="396" spans="1:10" x14ac:dyDescent="0.3">
      <c r="A396" s="60">
        <v>44590</v>
      </c>
      <c r="B396" s="15">
        <f t="shared" si="58"/>
        <v>2022</v>
      </c>
      <c r="C396" s="15">
        <f t="shared" si="59"/>
        <v>1</v>
      </c>
      <c r="D396" s="15">
        <f t="shared" si="60"/>
        <v>7</v>
      </c>
      <c r="E396" s="15">
        <f t="shared" si="61"/>
        <v>1</v>
      </c>
      <c r="F396" s="15">
        <f t="shared" si="63"/>
        <v>5</v>
      </c>
      <c r="G396" s="15">
        <f t="shared" si="62"/>
        <v>-77909.572859143766</v>
      </c>
      <c r="H396" s="15">
        <v>0</v>
      </c>
      <c r="I396" s="64">
        <f t="shared" si="64"/>
        <v>151.43611419467447</v>
      </c>
      <c r="J396" s="4"/>
    </row>
    <row r="397" spans="1:10" x14ac:dyDescent="0.3">
      <c r="A397" s="60">
        <v>44591</v>
      </c>
      <c r="B397" s="15">
        <f t="shared" si="58"/>
        <v>2022</v>
      </c>
      <c r="C397" s="15">
        <f t="shared" si="59"/>
        <v>1</v>
      </c>
      <c r="D397" s="15">
        <f t="shared" si="60"/>
        <v>1</v>
      </c>
      <c r="E397" s="15">
        <f t="shared" si="61"/>
        <v>0</v>
      </c>
      <c r="F397" s="15">
        <f t="shared" si="63"/>
        <v>6</v>
      </c>
      <c r="G397" s="15">
        <f t="shared" si="62"/>
        <v>-78145.172859143771</v>
      </c>
      <c r="H397" s="15">
        <v>0</v>
      </c>
      <c r="I397" s="64">
        <f t="shared" si="64"/>
        <v>235.60000000000002</v>
      </c>
      <c r="J397" s="4"/>
    </row>
    <row r="398" spans="1:10" x14ac:dyDescent="0.3">
      <c r="A398" s="60">
        <v>44592</v>
      </c>
      <c r="B398" s="15">
        <f t="shared" si="58"/>
        <v>2022</v>
      </c>
      <c r="C398" s="15">
        <f t="shared" si="59"/>
        <v>1</v>
      </c>
      <c r="D398" s="15">
        <f t="shared" si="60"/>
        <v>2</v>
      </c>
      <c r="E398" s="15">
        <f t="shared" si="61"/>
        <v>0</v>
      </c>
      <c r="F398" s="15">
        <f t="shared" si="63"/>
        <v>6</v>
      </c>
      <c r="G398" s="15">
        <f t="shared" si="62"/>
        <v>-78385.390541385554</v>
      </c>
      <c r="H398" s="15">
        <v>0</v>
      </c>
      <c r="I398" s="64">
        <f t="shared" si="64"/>
        <v>240.21768224177637</v>
      </c>
      <c r="J398" s="4"/>
    </row>
    <row r="399" spans="1:10" x14ac:dyDescent="0.3">
      <c r="A399" s="60">
        <v>44593</v>
      </c>
      <c r="B399" s="15">
        <f t="shared" si="58"/>
        <v>2022</v>
      </c>
      <c r="C399" s="15">
        <f t="shared" si="59"/>
        <v>2</v>
      </c>
      <c r="D399" s="15">
        <f t="shared" si="60"/>
        <v>3</v>
      </c>
      <c r="E399" s="15">
        <f t="shared" si="61"/>
        <v>0</v>
      </c>
      <c r="F399" s="15">
        <f t="shared" si="63"/>
        <v>6</v>
      </c>
      <c r="G399" s="15">
        <f t="shared" si="62"/>
        <v>-78626.40658006513</v>
      </c>
      <c r="H399" s="15">
        <v>0</v>
      </c>
      <c r="I399" s="64">
        <f t="shared" si="64"/>
        <v>241.01603867957496</v>
      </c>
      <c r="J399" s="4"/>
    </row>
    <row r="400" spans="1:10" x14ac:dyDescent="0.3">
      <c r="A400" s="60">
        <v>44594</v>
      </c>
      <c r="B400" s="15">
        <f t="shared" si="58"/>
        <v>2022</v>
      </c>
      <c r="C400" s="15">
        <f t="shared" si="59"/>
        <v>2</v>
      </c>
      <c r="D400" s="15">
        <f t="shared" si="60"/>
        <v>4</v>
      </c>
      <c r="E400" s="15">
        <f t="shared" si="61"/>
        <v>0</v>
      </c>
      <c r="F400" s="15">
        <f t="shared" si="63"/>
        <v>6</v>
      </c>
      <c r="G400" s="15">
        <f t="shared" si="62"/>
        <v>-78856.794049332078</v>
      </c>
      <c r="H400" s="15">
        <v>0</v>
      </c>
      <c r="I400" s="64">
        <f t="shared" si="64"/>
        <v>230.3874692669433</v>
      </c>
      <c r="J400" s="4"/>
    </row>
    <row r="401" spans="1:10" x14ac:dyDescent="0.3">
      <c r="A401" s="60">
        <v>44595</v>
      </c>
      <c r="B401" s="15">
        <f t="shared" si="58"/>
        <v>2022</v>
      </c>
      <c r="C401" s="15">
        <f t="shared" si="59"/>
        <v>2</v>
      </c>
      <c r="D401" s="15">
        <f t="shared" si="60"/>
        <v>5</v>
      </c>
      <c r="E401" s="15">
        <f t="shared" si="61"/>
        <v>0</v>
      </c>
      <c r="F401" s="15">
        <f t="shared" si="63"/>
        <v>6</v>
      </c>
      <c r="G401" s="15">
        <f t="shared" si="62"/>
        <v>-79067.930342103369</v>
      </c>
      <c r="H401" s="15">
        <v>0</v>
      </c>
      <c r="I401" s="64">
        <f t="shared" si="64"/>
        <v>211.13629277128595</v>
      </c>
      <c r="J401" s="4"/>
    </row>
    <row r="402" spans="1:10" x14ac:dyDescent="0.3">
      <c r="A402" s="60">
        <v>44596</v>
      </c>
      <c r="B402" s="15">
        <f t="shared" si="58"/>
        <v>2022</v>
      </c>
      <c r="C402" s="15">
        <f t="shared" si="59"/>
        <v>2</v>
      </c>
      <c r="D402" s="15">
        <f t="shared" si="60"/>
        <v>6</v>
      </c>
      <c r="E402" s="15">
        <f t="shared" si="61"/>
        <v>1</v>
      </c>
      <c r="F402" s="15">
        <f t="shared" si="63"/>
        <v>6</v>
      </c>
      <c r="G402" s="15">
        <f t="shared" si="62"/>
        <v>-79260.694898860587</v>
      </c>
      <c r="H402" s="15">
        <v>0</v>
      </c>
      <c r="I402" s="64">
        <f t="shared" si="64"/>
        <v>192.76455675721198</v>
      </c>
      <c r="J402" s="4"/>
    </row>
    <row r="403" spans="1:10" x14ac:dyDescent="0.3">
      <c r="A403" s="60">
        <v>44597</v>
      </c>
      <c r="B403" s="15">
        <f t="shared" si="58"/>
        <v>2022</v>
      </c>
      <c r="C403" s="15">
        <f t="shared" si="59"/>
        <v>2</v>
      </c>
      <c r="D403" s="15">
        <f t="shared" si="60"/>
        <v>7</v>
      </c>
      <c r="E403" s="15">
        <f t="shared" si="61"/>
        <v>1</v>
      </c>
      <c r="F403" s="15">
        <f t="shared" si="63"/>
        <v>6</v>
      </c>
      <c r="G403" s="15">
        <f t="shared" si="62"/>
        <v>-79415.539977207794</v>
      </c>
      <c r="H403" s="15">
        <v>0</v>
      </c>
      <c r="I403" s="64">
        <f t="shared" si="64"/>
        <v>154.8450783472116</v>
      </c>
      <c r="J403" s="4"/>
    </row>
    <row r="404" spans="1:10" x14ac:dyDescent="0.3">
      <c r="A404" s="60">
        <v>44598</v>
      </c>
      <c r="B404" s="15">
        <f t="shared" si="58"/>
        <v>2022</v>
      </c>
      <c r="C404" s="15">
        <f t="shared" si="59"/>
        <v>2</v>
      </c>
      <c r="D404" s="15">
        <f t="shared" si="60"/>
        <v>1</v>
      </c>
      <c r="E404" s="15">
        <f t="shared" si="61"/>
        <v>0</v>
      </c>
      <c r="F404" s="15">
        <f t="shared" si="63"/>
        <v>7</v>
      </c>
      <c r="G404" s="15">
        <f t="shared" si="62"/>
        <v>-79654.548941360335</v>
      </c>
      <c r="H404" s="15">
        <v>0</v>
      </c>
      <c r="I404" s="64">
        <f t="shared" si="64"/>
        <v>239.00896415253717</v>
      </c>
      <c r="J404" s="4"/>
    </row>
    <row r="405" spans="1:10" x14ac:dyDescent="0.3">
      <c r="A405" s="60">
        <v>44599</v>
      </c>
      <c r="B405" s="15">
        <f t="shared" si="58"/>
        <v>2022</v>
      </c>
      <c r="C405" s="15">
        <f t="shared" si="59"/>
        <v>2</v>
      </c>
      <c r="D405" s="15">
        <f t="shared" si="60"/>
        <v>2</v>
      </c>
      <c r="E405" s="15">
        <f t="shared" si="61"/>
        <v>0</v>
      </c>
      <c r="F405" s="15">
        <f t="shared" si="63"/>
        <v>7</v>
      </c>
      <c r="G405" s="15">
        <f t="shared" si="62"/>
        <v>-79898.175587754653</v>
      </c>
      <c r="H405" s="15">
        <v>0</v>
      </c>
      <c r="I405" s="64">
        <f t="shared" si="64"/>
        <v>243.62664639431352</v>
      </c>
      <c r="J405" s="4"/>
    </row>
    <row r="406" spans="1:10" x14ac:dyDescent="0.3">
      <c r="A406" s="60">
        <v>44600</v>
      </c>
      <c r="B406" s="15">
        <f t="shared" si="58"/>
        <v>2022</v>
      </c>
      <c r="C406" s="15">
        <f t="shared" si="59"/>
        <v>2</v>
      </c>
      <c r="D406" s="15">
        <f t="shared" si="60"/>
        <v>3</v>
      </c>
      <c r="E406" s="15">
        <f t="shared" si="61"/>
        <v>0</v>
      </c>
      <c r="F406" s="15">
        <f t="shared" si="63"/>
        <v>7</v>
      </c>
      <c r="G406" s="15">
        <f t="shared" si="62"/>
        <v>-80139.191626434229</v>
      </c>
      <c r="H406" s="15">
        <v>0</v>
      </c>
      <c r="I406" s="64">
        <f t="shared" si="64"/>
        <v>241.01603867957496</v>
      </c>
      <c r="J406" s="4"/>
    </row>
    <row r="407" spans="1:10" x14ac:dyDescent="0.3">
      <c r="A407" s="60">
        <v>44601</v>
      </c>
      <c r="B407" s="15">
        <f t="shared" si="58"/>
        <v>2022</v>
      </c>
      <c r="C407" s="15">
        <f t="shared" si="59"/>
        <v>2</v>
      </c>
      <c r="D407" s="15">
        <f t="shared" si="60"/>
        <v>4</v>
      </c>
      <c r="E407" s="15">
        <f t="shared" si="61"/>
        <v>0</v>
      </c>
      <c r="F407" s="15">
        <f t="shared" si="63"/>
        <v>7</v>
      </c>
      <c r="G407" s="15">
        <f t="shared" si="62"/>
        <v>-80369.579095701178</v>
      </c>
      <c r="H407" s="15">
        <v>0</v>
      </c>
      <c r="I407" s="64">
        <f t="shared" si="64"/>
        <v>230.3874692669433</v>
      </c>
      <c r="J407" s="4"/>
    </row>
    <row r="408" spans="1:10" x14ac:dyDescent="0.3">
      <c r="A408" s="60">
        <v>44602</v>
      </c>
      <c r="B408" s="15">
        <f t="shared" si="58"/>
        <v>2022</v>
      </c>
      <c r="C408" s="15">
        <f t="shared" si="59"/>
        <v>2</v>
      </c>
      <c r="D408" s="15">
        <f t="shared" si="60"/>
        <v>5</v>
      </c>
      <c r="E408" s="15">
        <f t="shared" si="61"/>
        <v>0</v>
      </c>
      <c r="F408" s="15">
        <f t="shared" si="63"/>
        <v>7</v>
      </c>
      <c r="G408" s="15">
        <f t="shared" si="62"/>
        <v>-80580.715388472468</v>
      </c>
      <c r="H408" s="15">
        <v>0</v>
      </c>
      <c r="I408" s="64">
        <f t="shared" si="64"/>
        <v>211.13629277128595</v>
      </c>
      <c r="J408" s="4"/>
    </row>
    <row r="409" spans="1:10" x14ac:dyDescent="0.3">
      <c r="A409" s="60">
        <v>44603</v>
      </c>
      <c r="B409" s="15">
        <f t="shared" si="58"/>
        <v>2022</v>
      </c>
      <c r="C409" s="15">
        <f t="shared" si="59"/>
        <v>2</v>
      </c>
      <c r="D409" s="15">
        <f t="shared" si="60"/>
        <v>6</v>
      </c>
      <c r="E409" s="15">
        <f t="shared" si="61"/>
        <v>1</v>
      </c>
      <c r="F409" s="15">
        <f t="shared" si="63"/>
        <v>7</v>
      </c>
      <c r="G409" s="15">
        <f t="shared" si="62"/>
        <v>-80773.479945229687</v>
      </c>
      <c r="H409" s="15">
        <v>0</v>
      </c>
      <c r="I409" s="64">
        <f t="shared" si="64"/>
        <v>192.76455675721198</v>
      </c>
      <c r="J409" s="4"/>
    </row>
    <row r="410" spans="1:10" x14ac:dyDescent="0.3">
      <c r="A410" s="60">
        <v>44604</v>
      </c>
      <c r="B410" s="15">
        <f t="shared" si="58"/>
        <v>2022</v>
      </c>
      <c r="C410" s="15">
        <f t="shared" si="59"/>
        <v>2</v>
      </c>
      <c r="D410" s="15">
        <f t="shared" si="60"/>
        <v>7</v>
      </c>
      <c r="E410" s="15">
        <f t="shared" si="61"/>
        <v>1</v>
      </c>
      <c r="F410" s="15">
        <f t="shared" si="63"/>
        <v>7</v>
      </c>
      <c r="G410" s="15">
        <f t="shared" si="62"/>
        <v>-80928.325023576894</v>
      </c>
      <c r="H410" s="15">
        <v>0</v>
      </c>
      <c r="I410" s="64">
        <f t="shared" si="64"/>
        <v>154.8450783472116</v>
      </c>
      <c r="J410" s="4"/>
    </row>
    <row r="411" spans="1:10" x14ac:dyDescent="0.3">
      <c r="A411" s="60">
        <v>44605</v>
      </c>
      <c r="B411" s="15">
        <f t="shared" si="58"/>
        <v>2022</v>
      </c>
      <c r="C411" s="15">
        <f t="shared" si="59"/>
        <v>2</v>
      </c>
      <c r="D411" s="15">
        <f t="shared" si="60"/>
        <v>1</v>
      </c>
      <c r="E411" s="15">
        <f t="shared" si="61"/>
        <v>0</v>
      </c>
      <c r="F411" s="15">
        <f t="shared" si="63"/>
        <v>8</v>
      </c>
      <c r="G411" s="15">
        <f t="shared" si="62"/>
        <v>-81167.333987729435</v>
      </c>
      <c r="H411" s="15">
        <v>0</v>
      </c>
      <c r="I411" s="64">
        <f t="shared" si="64"/>
        <v>239.00896415253717</v>
      </c>
      <c r="J411" s="4"/>
    </row>
    <row r="412" spans="1:10" x14ac:dyDescent="0.3">
      <c r="A412" s="60">
        <v>44606</v>
      </c>
      <c r="B412" s="15">
        <f t="shared" si="58"/>
        <v>2022</v>
      </c>
      <c r="C412" s="15">
        <f t="shared" si="59"/>
        <v>2</v>
      </c>
      <c r="D412" s="15">
        <f t="shared" si="60"/>
        <v>2</v>
      </c>
      <c r="E412" s="15">
        <f t="shared" si="61"/>
        <v>0</v>
      </c>
      <c r="F412" s="15">
        <f t="shared" si="63"/>
        <v>8</v>
      </c>
      <c r="G412" s="15">
        <f t="shared" si="62"/>
        <v>-81410.960634123752</v>
      </c>
      <c r="H412" s="15">
        <v>0</v>
      </c>
      <c r="I412" s="64">
        <f t="shared" si="64"/>
        <v>243.62664639431352</v>
      </c>
      <c r="J412" s="4"/>
    </row>
    <row r="413" spans="1:10" x14ac:dyDescent="0.3">
      <c r="A413" s="60">
        <v>44607</v>
      </c>
      <c r="B413" s="15">
        <f t="shared" si="58"/>
        <v>2022</v>
      </c>
      <c r="C413" s="15">
        <f t="shared" si="59"/>
        <v>2</v>
      </c>
      <c r="D413" s="15">
        <f t="shared" si="60"/>
        <v>3</v>
      </c>
      <c r="E413" s="15">
        <f t="shared" si="61"/>
        <v>0</v>
      </c>
      <c r="F413" s="15">
        <f t="shared" si="63"/>
        <v>8</v>
      </c>
      <c r="G413" s="15">
        <f t="shared" si="62"/>
        <v>-81651.976672803328</v>
      </c>
      <c r="H413" s="15">
        <v>0</v>
      </c>
      <c r="I413" s="64">
        <f t="shared" si="64"/>
        <v>241.01603867957496</v>
      </c>
      <c r="J413" s="4"/>
    </row>
    <row r="414" spans="1:10" x14ac:dyDescent="0.3">
      <c r="A414" s="60">
        <v>44608</v>
      </c>
      <c r="B414" s="15">
        <f t="shared" si="58"/>
        <v>2022</v>
      </c>
      <c r="C414" s="15">
        <f t="shared" si="59"/>
        <v>2</v>
      </c>
      <c r="D414" s="15">
        <f t="shared" si="60"/>
        <v>4</v>
      </c>
      <c r="E414" s="15">
        <f t="shared" si="61"/>
        <v>0</v>
      </c>
      <c r="F414" s="15">
        <f t="shared" si="63"/>
        <v>8</v>
      </c>
      <c r="G414" s="15">
        <f t="shared" si="62"/>
        <v>-81882.364142070277</v>
      </c>
      <c r="H414" s="15">
        <v>0</v>
      </c>
      <c r="I414" s="64">
        <f t="shared" si="64"/>
        <v>230.3874692669433</v>
      </c>
      <c r="J414" s="4"/>
    </row>
    <row r="415" spans="1:10" x14ac:dyDescent="0.3">
      <c r="A415" s="60">
        <v>44609</v>
      </c>
      <c r="B415" s="15">
        <f t="shared" si="58"/>
        <v>2022</v>
      </c>
      <c r="C415" s="15">
        <f t="shared" si="59"/>
        <v>2</v>
      </c>
      <c r="D415" s="15">
        <f t="shared" si="60"/>
        <v>5</v>
      </c>
      <c r="E415" s="15">
        <f t="shared" si="61"/>
        <v>0</v>
      </c>
      <c r="F415" s="15">
        <f t="shared" si="63"/>
        <v>8</v>
      </c>
      <c r="G415" s="15">
        <f t="shared" si="62"/>
        <v>-82093.500434841568</v>
      </c>
      <c r="H415" s="15">
        <v>0</v>
      </c>
      <c r="I415" s="64">
        <f t="shared" si="64"/>
        <v>211.13629277128595</v>
      </c>
      <c r="J415" s="4"/>
    </row>
    <row r="416" spans="1:10" x14ac:dyDescent="0.3">
      <c r="A416" s="60">
        <v>44610</v>
      </c>
      <c r="B416" s="15">
        <f t="shared" si="58"/>
        <v>2022</v>
      </c>
      <c r="C416" s="15">
        <f t="shared" si="59"/>
        <v>2</v>
      </c>
      <c r="D416" s="15">
        <f t="shared" si="60"/>
        <v>6</v>
      </c>
      <c r="E416" s="15">
        <f t="shared" si="61"/>
        <v>1</v>
      </c>
      <c r="F416" s="15">
        <f t="shared" si="63"/>
        <v>8</v>
      </c>
      <c r="G416" s="15">
        <f t="shared" si="62"/>
        <v>-82286.264991598786</v>
      </c>
      <c r="H416" s="15">
        <v>0</v>
      </c>
      <c r="I416" s="64">
        <f t="shared" si="64"/>
        <v>192.76455675721198</v>
      </c>
      <c r="J416" s="4"/>
    </row>
    <row r="417" spans="1:10" x14ac:dyDescent="0.3">
      <c r="A417" s="60">
        <v>44611</v>
      </c>
      <c r="B417" s="15">
        <f t="shared" si="58"/>
        <v>2022</v>
      </c>
      <c r="C417" s="15">
        <f t="shared" si="59"/>
        <v>2</v>
      </c>
      <c r="D417" s="15">
        <f t="shared" si="60"/>
        <v>7</v>
      </c>
      <c r="E417" s="15">
        <f t="shared" si="61"/>
        <v>1</v>
      </c>
      <c r="F417" s="15">
        <f t="shared" si="63"/>
        <v>8</v>
      </c>
      <c r="G417" s="15">
        <f t="shared" si="62"/>
        <v>-82441.110069945993</v>
      </c>
      <c r="H417" s="15">
        <v>0</v>
      </c>
      <c r="I417" s="64">
        <f t="shared" si="64"/>
        <v>154.8450783472116</v>
      </c>
      <c r="J417" s="4"/>
    </row>
    <row r="418" spans="1:10" x14ac:dyDescent="0.3">
      <c r="A418" s="60">
        <v>44612</v>
      </c>
      <c r="B418" s="15">
        <f t="shared" si="58"/>
        <v>2022</v>
      </c>
      <c r="C418" s="15">
        <f t="shared" si="59"/>
        <v>2</v>
      </c>
      <c r="D418" s="15">
        <f t="shared" si="60"/>
        <v>1</v>
      </c>
      <c r="E418" s="15">
        <f t="shared" si="61"/>
        <v>0</v>
      </c>
      <c r="F418" s="15">
        <f t="shared" si="63"/>
        <v>9</v>
      </c>
      <c r="G418" s="15">
        <f t="shared" si="62"/>
        <v>-82680.119034098534</v>
      </c>
      <c r="H418" s="15">
        <v>0</v>
      </c>
      <c r="I418" s="64">
        <f t="shared" si="64"/>
        <v>239.00896415253717</v>
      </c>
      <c r="J418" s="4"/>
    </row>
    <row r="419" spans="1:10" x14ac:dyDescent="0.3">
      <c r="A419" s="60">
        <v>44613</v>
      </c>
      <c r="B419" s="15">
        <f t="shared" si="58"/>
        <v>2022</v>
      </c>
      <c r="C419" s="15">
        <f t="shared" si="59"/>
        <v>2</v>
      </c>
      <c r="D419" s="15">
        <f t="shared" si="60"/>
        <v>2</v>
      </c>
      <c r="E419" s="15">
        <f t="shared" si="61"/>
        <v>0</v>
      </c>
      <c r="F419" s="15">
        <f t="shared" si="63"/>
        <v>9</v>
      </c>
      <c r="G419" s="15">
        <f t="shared" si="62"/>
        <v>-82923.745680492852</v>
      </c>
      <c r="H419" s="15">
        <v>0</v>
      </c>
      <c r="I419" s="64">
        <f t="shared" si="64"/>
        <v>243.62664639431352</v>
      </c>
      <c r="J419" s="4"/>
    </row>
    <row r="420" spans="1:10" x14ac:dyDescent="0.3">
      <c r="A420" s="60">
        <v>44614</v>
      </c>
      <c r="B420" s="15">
        <f t="shared" si="58"/>
        <v>2022</v>
      </c>
      <c r="C420" s="15">
        <f t="shared" si="59"/>
        <v>2</v>
      </c>
      <c r="D420" s="15">
        <f t="shared" si="60"/>
        <v>3</v>
      </c>
      <c r="E420" s="15">
        <f t="shared" si="61"/>
        <v>0</v>
      </c>
      <c r="F420" s="15">
        <f t="shared" si="63"/>
        <v>9</v>
      </c>
      <c r="G420" s="15">
        <f t="shared" si="62"/>
        <v>-83164.761719172428</v>
      </c>
      <c r="H420" s="15">
        <v>0</v>
      </c>
      <c r="I420" s="64">
        <f t="shared" si="64"/>
        <v>241.01603867957496</v>
      </c>
      <c r="J420" s="4"/>
    </row>
    <row r="421" spans="1:10" x14ac:dyDescent="0.3">
      <c r="A421" s="60">
        <v>44615</v>
      </c>
      <c r="B421" s="15">
        <f t="shared" si="58"/>
        <v>2022</v>
      </c>
      <c r="C421" s="15">
        <f t="shared" si="59"/>
        <v>2</v>
      </c>
      <c r="D421" s="15">
        <f t="shared" si="60"/>
        <v>4</v>
      </c>
      <c r="E421" s="15">
        <f t="shared" si="61"/>
        <v>0</v>
      </c>
      <c r="F421" s="15">
        <f t="shared" si="63"/>
        <v>9</v>
      </c>
      <c r="G421" s="15">
        <f t="shared" si="62"/>
        <v>-83395.149188439376</v>
      </c>
      <c r="H421" s="15">
        <v>0</v>
      </c>
      <c r="I421" s="64">
        <f t="shared" si="64"/>
        <v>230.3874692669433</v>
      </c>
      <c r="J421" s="4"/>
    </row>
    <row r="422" spans="1:10" x14ac:dyDescent="0.3">
      <c r="A422" s="60">
        <v>44616</v>
      </c>
      <c r="B422" s="15">
        <f t="shared" si="58"/>
        <v>2022</v>
      </c>
      <c r="C422" s="15">
        <f t="shared" si="59"/>
        <v>2</v>
      </c>
      <c r="D422" s="15">
        <f t="shared" si="60"/>
        <v>5</v>
      </c>
      <c r="E422" s="15">
        <f t="shared" si="61"/>
        <v>0</v>
      </c>
      <c r="F422" s="15">
        <f t="shared" si="63"/>
        <v>9</v>
      </c>
      <c r="G422" s="15">
        <f t="shared" si="62"/>
        <v>-83606.285481210667</v>
      </c>
      <c r="H422" s="15">
        <v>0</v>
      </c>
      <c r="I422" s="64">
        <f t="shared" si="64"/>
        <v>211.13629277128595</v>
      </c>
      <c r="J422" s="4"/>
    </row>
    <row r="423" spans="1:10" x14ac:dyDescent="0.3">
      <c r="A423" s="60">
        <v>44617</v>
      </c>
      <c r="B423" s="15">
        <f t="shared" si="58"/>
        <v>2022</v>
      </c>
      <c r="C423" s="15">
        <f t="shared" si="59"/>
        <v>2</v>
      </c>
      <c r="D423" s="15">
        <f t="shared" si="60"/>
        <v>6</v>
      </c>
      <c r="E423" s="15">
        <f t="shared" si="61"/>
        <v>1</v>
      </c>
      <c r="F423" s="15">
        <f t="shared" si="63"/>
        <v>9</v>
      </c>
      <c r="G423" s="15">
        <f t="shared" si="62"/>
        <v>-83799.050037967885</v>
      </c>
      <c r="H423" s="15">
        <v>0</v>
      </c>
      <c r="I423" s="64">
        <f t="shared" si="64"/>
        <v>192.76455675721198</v>
      </c>
      <c r="J423" s="4"/>
    </row>
    <row r="424" spans="1:10" x14ac:dyDescent="0.3">
      <c r="A424" s="60">
        <v>44618</v>
      </c>
      <c r="B424" s="15">
        <f t="shared" si="58"/>
        <v>2022</v>
      </c>
      <c r="C424" s="15">
        <f t="shared" si="59"/>
        <v>2</v>
      </c>
      <c r="D424" s="15">
        <f t="shared" si="60"/>
        <v>7</v>
      </c>
      <c r="E424" s="15">
        <f t="shared" si="61"/>
        <v>1</v>
      </c>
      <c r="F424" s="15">
        <f t="shared" si="63"/>
        <v>9</v>
      </c>
      <c r="G424" s="15">
        <f t="shared" si="62"/>
        <v>-83953.895116315092</v>
      </c>
      <c r="H424" s="15">
        <v>0</v>
      </c>
      <c r="I424" s="64">
        <f t="shared" si="64"/>
        <v>154.8450783472116</v>
      </c>
      <c r="J424" s="4"/>
    </row>
    <row r="425" spans="1:10" x14ac:dyDescent="0.3">
      <c r="A425" s="60">
        <v>44619</v>
      </c>
      <c r="B425" s="15">
        <f t="shared" si="58"/>
        <v>2022</v>
      </c>
      <c r="C425" s="15">
        <f t="shared" si="59"/>
        <v>2</v>
      </c>
      <c r="D425" s="15">
        <f t="shared" si="60"/>
        <v>1</v>
      </c>
      <c r="E425" s="15">
        <f t="shared" si="61"/>
        <v>0</v>
      </c>
      <c r="F425" s="15">
        <f t="shared" si="63"/>
        <v>10</v>
      </c>
      <c r="G425" s="15">
        <f t="shared" si="62"/>
        <v>-84192.904080467633</v>
      </c>
      <c r="H425" s="15">
        <v>0</v>
      </c>
      <c r="I425" s="64">
        <f t="shared" si="64"/>
        <v>239.00896415253717</v>
      </c>
      <c r="J425" s="4"/>
    </row>
    <row r="426" spans="1:10" x14ac:dyDescent="0.3">
      <c r="A426" s="60">
        <v>44620</v>
      </c>
      <c r="B426" s="15">
        <f t="shared" si="58"/>
        <v>2022</v>
      </c>
      <c r="C426" s="15">
        <f t="shared" si="59"/>
        <v>2</v>
      </c>
      <c r="D426" s="15">
        <f t="shared" si="60"/>
        <v>2</v>
      </c>
      <c r="E426" s="15">
        <f t="shared" si="61"/>
        <v>0</v>
      </c>
      <c r="F426" s="15">
        <f t="shared" si="63"/>
        <v>10</v>
      </c>
      <c r="G426" s="15">
        <f t="shared" si="62"/>
        <v>-84436.530726861951</v>
      </c>
      <c r="H426" s="15">
        <v>0</v>
      </c>
      <c r="I426" s="64">
        <f t="shared" si="64"/>
        <v>243.62664639431352</v>
      </c>
      <c r="J426" s="4"/>
    </row>
    <row r="427" spans="1:10" x14ac:dyDescent="0.3">
      <c r="A427" s="60">
        <v>44621</v>
      </c>
      <c r="B427" s="15">
        <f t="shared" si="58"/>
        <v>2022</v>
      </c>
      <c r="C427" s="15">
        <f t="shared" si="59"/>
        <v>3</v>
      </c>
      <c r="D427" s="15">
        <f t="shared" si="60"/>
        <v>3</v>
      </c>
      <c r="E427" s="15">
        <f t="shared" si="61"/>
        <v>0</v>
      </c>
      <c r="F427" s="15">
        <f t="shared" si="63"/>
        <v>10</v>
      </c>
      <c r="G427" s="15">
        <f t="shared" si="62"/>
        <v>-84680.535336673769</v>
      </c>
      <c r="H427" s="15">
        <v>0</v>
      </c>
      <c r="I427" s="64">
        <f t="shared" si="64"/>
        <v>244.00460981181172</v>
      </c>
      <c r="J427" s="4"/>
    </row>
    <row r="428" spans="1:10" x14ac:dyDescent="0.3">
      <c r="A428" s="60">
        <v>44622</v>
      </c>
      <c r="B428" s="15">
        <f t="shared" si="58"/>
        <v>2022</v>
      </c>
      <c r="C428" s="15">
        <f t="shared" si="59"/>
        <v>3</v>
      </c>
      <c r="D428" s="15">
        <f t="shared" si="60"/>
        <v>4</v>
      </c>
      <c r="E428" s="15">
        <f t="shared" si="61"/>
        <v>0</v>
      </c>
      <c r="F428" s="15">
        <f t="shared" si="63"/>
        <v>10</v>
      </c>
      <c r="G428" s="15">
        <f t="shared" si="62"/>
        <v>-84913.911377072945</v>
      </c>
      <c r="H428" s="15">
        <v>0</v>
      </c>
      <c r="I428" s="64">
        <f t="shared" si="64"/>
        <v>233.37604039918003</v>
      </c>
      <c r="J428" s="4"/>
    </row>
    <row r="429" spans="1:10" x14ac:dyDescent="0.3">
      <c r="A429" s="60">
        <v>44623</v>
      </c>
      <c r="B429" s="15">
        <f t="shared" si="58"/>
        <v>2022</v>
      </c>
      <c r="C429" s="15">
        <f t="shared" si="59"/>
        <v>3</v>
      </c>
      <c r="D429" s="15">
        <f t="shared" si="60"/>
        <v>5</v>
      </c>
      <c r="E429" s="15">
        <f t="shared" si="61"/>
        <v>0</v>
      </c>
      <c r="F429" s="15">
        <f t="shared" si="63"/>
        <v>10</v>
      </c>
      <c r="G429" s="15">
        <f t="shared" si="62"/>
        <v>-85128.036240976464</v>
      </c>
      <c r="H429" s="15">
        <v>0</v>
      </c>
      <c r="I429" s="64">
        <f t="shared" si="64"/>
        <v>214.12486390352271</v>
      </c>
      <c r="J429" s="4"/>
    </row>
    <row r="430" spans="1:10" x14ac:dyDescent="0.3">
      <c r="A430" s="60">
        <v>44624</v>
      </c>
      <c r="B430" s="15">
        <f t="shared" si="58"/>
        <v>2022</v>
      </c>
      <c r="C430" s="15">
        <f t="shared" si="59"/>
        <v>3</v>
      </c>
      <c r="D430" s="15">
        <f t="shared" si="60"/>
        <v>6</v>
      </c>
      <c r="E430" s="15">
        <f t="shared" si="61"/>
        <v>1</v>
      </c>
      <c r="F430" s="15">
        <f t="shared" si="63"/>
        <v>10</v>
      </c>
      <c r="G430" s="15">
        <f t="shared" si="62"/>
        <v>-85323.78936886591</v>
      </c>
      <c r="H430" s="15">
        <v>0</v>
      </c>
      <c r="I430" s="64">
        <f t="shared" si="64"/>
        <v>195.75312788944871</v>
      </c>
      <c r="J430" s="4"/>
    </row>
    <row r="431" spans="1:10" x14ac:dyDescent="0.3">
      <c r="A431" s="60">
        <v>44625</v>
      </c>
      <c r="B431" s="15">
        <f t="shared" si="58"/>
        <v>2022</v>
      </c>
      <c r="C431" s="15">
        <f t="shared" si="59"/>
        <v>3</v>
      </c>
      <c r="D431" s="15">
        <f t="shared" si="60"/>
        <v>7</v>
      </c>
      <c r="E431" s="15">
        <f t="shared" si="61"/>
        <v>1</v>
      </c>
      <c r="F431" s="15">
        <f t="shared" si="63"/>
        <v>10</v>
      </c>
      <c r="G431" s="15">
        <f t="shared" si="62"/>
        <v>-85481.623018345359</v>
      </c>
      <c r="H431" s="15">
        <v>0</v>
      </c>
      <c r="I431" s="64">
        <f t="shared" si="64"/>
        <v>157.83364947944835</v>
      </c>
      <c r="J431" s="4"/>
    </row>
    <row r="432" spans="1:10" x14ac:dyDescent="0.3">
      <c r="A432" s="60">
        <v>44626</v>
      </c>
      <c r="B432" s="15">
        <f t="shared" si="58"/>
        <v>2022</v>
      </c>
      <c r="C432" s="15">
        <f t="shared" si="59"/>
        <v>3</v>
      </c>
      <c r="D432" s="15">
        <f t="shared" si="60"/>
        <v>1</v>
      </c>
      <c r="E432" s="15">
        <f t="shared" si="61"/>
        <v>0</v>
      </c>
      <c r="F432" s="15">
        <f t="shared" si="63"/>
        <v>11</v>
      </c>
      <c r="G432" s="15">
        <f t="shared" si="62"/>
        <v>-85723.620553630128</v>
      </c>
      <c r="H432" s="15">
        <v>0</v>
      </c>
      <c r="I432" s="64">
        <f t="shared" si="64"/>
        <v>241.9975352847739</v>
      </c>
      <c r="J432" s="4"/>
    </row>
    <row r="433" spans="1:10" x14ac:dyDescent="0.3">
      <c r="A433" s="60">
        <v>44627</v>
      </c>
      <c r="B433" s="15">
        <f t="shared" si="58"/>
        <v>2022</v>
      </c>
      <c r="C433" s="15">
        <f t="shared" si="59"/>
        <v>3</v>
      </c>
      <c r="D433" s="15">
        <f t="shared" si="60"/>
        <v>2</v>
      </c>
      <c r="E433" s="15">
        <f t="shared" si="61"/>
        <v>0</v>
      </c>
      <c r="F433" s="15">
        <f t="shared" si="63"/>
        <v>11</v>
      </c>
      <c r="G433" s="15">
        <f t="shared" si="62"/>
        <v>-85970.235771156673</v>
      </c>
      <c r="H433" s="15">
        <v>0</v>
      </c>
      <c r="I433" s="64">
        <f t="shared" si="64"/>
        <v>246.61521752655025</v>
      </c>
      <c r="J433" s="4"/>
    </row>
    <row r="434" spans="1:10" x14ac:dyDescent="0.3">
      <c r="A434" s="60">
        <v>44628</v>
      </c>
      <c r="B434" s="15">
        <f t="shared" si="58"/>
        <v>2022</v>
      </c>
      <c r="C434" s="15">
        <f t="shared" si="59"/>
        <v>3</v>
      </c>
      <c r="D434" s="15">
        <f t="shared" si="60"/>
        <v>3</v>
      </c>
      <c r="E434" s="15">
        <f t="shared" si="61"/>
        <v>0</v>
      </c>
      <c r="F434" s="15">
        <f t="shared" si="63"/>
        <v>11</v>
      </c>
      <c r="G434" s="15">
        <f t="shared" si="62"/>
        <v>-86214.240380968491</v>
      </c>
      <c r="H434" s="15">
        <v>0</v>
      </c>
      <c r="I434" s="64">
        <f t="shared" si="64"/>
        <v>244.00460981181172</v>
      </c>
      <c r="J434" s="4"/>
    </row>
    <row r="435" spans="1:10" x14ac:dyDescent="0.3">
      <c r="A435" s="60">
        <v>44629</v>
      </c>
      <c r="B435" s="15">
        <f t="shared" si="58"/>
        <v>2022</v>
      </c>
      <c r="C435" s="15">
        <f t="shared" si="59"/>
        <v>3</v>
      </c>
      <c r="D435" s="15">
        <f t="shared" si="60"/>
        <v>4</v>
      </c>
      <c r="E435" s="15">
        <f t="shared" si="61"/>
        <v>0</v>
      </c>
      <c r="F435" s="15">
        <f t="shared" si="63"/>
        <v>11</v>
      </c>
      <c r="G435" s="15">
        <f t="shared" si="62"/>
        <v>-86447.616421367667</v>
      </c>
      <c r="H435" s="15">
        <v>0</v>
      </c>
      <c r="I435" s="64">
        <f t="shared" si="64"/>
        <v>233.37604039918003</v>
      </c>
      <c r="J435" s="4"/>
    </row>
    <row r="436" spans="1:10" x14ac:dyDescent="0.3">
      <c r="A436" s="60">
        <v>44630</v>
      </c>
      <c r="B436" s="15">
        <f t="shared" si="58"/>
        <v>2022</v>
      </c>
      <c r="C436" s="15">
        <f t="shared" si="59"/>
        <v>3</v>
      </c>
      <c r="D436" s="15">
        <f t="shared" si="60"/>
        <v>5</v>
      </c>
      <c r="E436" s="15">
        <f t="shared" si="61"/>
        <v>0</v>
      </c>
      <c r="F436" s="15">
        <f t="shared" si="63"/>
        <v>11</v>
      </c>
      <c r="G436" s="15">
        <f t="shared" si="62"/>
        <v>-86661.741285271186</v>
      </c>
      <c r="H436" s="15">
        <v>0</v>
      </c>
      <c r="I436" s="64">
        <f t="shared" si="64"/>
        <v>214.12486390352271</v>
      </c>
      <c r="J436" s="4"/>
    </row>
    <row r="437" spans="1:10" x14ac:dyDescent="0.3">
      <c r="A437" s="60">
        <v>44631</v>
      </c>
      <c r="B437" s="15">
        <f t="shared" si="58"/>
        <v>2022</v>
      </c>
      <c r="C437" s="15">
        <f t="shared" si="59"/>
        <v>3</v>
      </c>
      <c r="D437" s="15">
        <f t="shared" si="60"/>
        <v>6</v>
      </c>
      <c r="E437" s="15">
        <f t="shared" si="61"/>
        <v>1</v>
      </c>
      <c r="F437" s="15">
        <f t="shared" si="63"/>
        <v>11</v>
      </c>
      <c r="G437" s="15">
        <f t="shared" si="62"/>
        <v>-86857.494413160632</v>
      </c>
      <c r="H437" s="15">
        <v>0</v>
      </c>
      <c r="I437" s="64">
        <f t="shared" si="64"/>
        <v>195.75312788944871</v>
      </c>
      <c r="J437" s="4"/>
    </row>
    <row r="438" spans="1:10" x14ac:dyDescent="0.3">
      <c r="A438" s="60">
        <v>44632</v>
      </c>
      <c r="B438" s="15">
        <f t="shared" si="58"/>
        <v>2022</v>
      </c>
      <c r="C438" s="15">
        <f t="shared" si="59"/>
        <v>3</v>
      </c>
      <c r="D438" s="15">
        <f t="shared" si="60"/>
        <v>7</v>
      </c>
      <c r="E438" s="15">
        <f t="shared" si="61"/>
        <v>1</v>
      </c>
      <c r="F438" s="15">
        <f t="shared" si="63"/>
        <v>11</v>
      </c>
      <c r="G438" s="15">
        <f t="shared" si="62"/>
        <v>-87015.328062640081</v>
      </c>
      <c r="H438" s="15">
        <v>0</v>
      </c>
      <c r="I438" s="64">
        <f t="shared" si="64"/>
        <v>157.83364947944835</v>
      </c>
      <c r="J438" s="4"/>
    </row>
    <row r="439" spans="1:10" x14ac:dyDescent="0.3">
      <c r="A439" s="60">
        <v>44633</v>
      </c>
      <c r="B439" s="15">
        <f t="shared" si="58"/>
        <v>2022</v>
      </c>
      <c r="C439" s="15">
        <f t="shared" si="59"/>
        <v>3</v>
      </c>
      <c r="D439" s="15">
        <f t="shared" si="60"/>
        <v>1</v>
      </c>
      <c r="E439" s="15">
        <f t="shared" si="61"/>
        <v>0</v>
      </c>
      <c r="F439" s="15">
        <f t="shared" si="63"/>
        <v>12</v>
      </c>
      <c r="G439" s="15">
        <f t="shared" si="62"/>
        <v>-87257.32559792485</v>
      </c>
      <c r="H439" s="15">
        <v>0</v>
      </c>
      <c r="I439" s="64">
        <f t="shared" si="64"/>
        <v>241.9975352847739</v>
      </c>
      <c r="J439" s="4"/>
    </row>
    <row r="440" spans="1:10" x14ac:dyDescent="0.3">
      <c r="A440" s="60">
        <v>44634</v>
      </c>
      <c r="B440" s="15">
        <f t="shared" si="58"/>
        <v>2022</v>
      </c>
      <c r="C440" s="15">
        <f t="shared" si="59"/>
        <v>3</v>
      </c>
      <c r="D440" s="15">
        <f t="shared" si="60"/>
        <v>2</v>
      </c>
      <c r="E440" s="15">
        <f t="shared" si="61"/>
        <v>0</v>
      </c>
      <c r="F440" s="15">
        <f t="shared" si="63"/>
        <v>12</v>
      </c>
      <c r="G440" s="15">
        <f t="shared" si="62"/>
        <v>-87503.940815451395</v>
      </c>
      <c r="H440" s="15">
        <v>0</v>
      </c>
      <c r="I440" s="64">
        <f t="shared" si="64"/>
        <v>246.61521752655025</v>
      </c>
      <c r="J440" s="4"/>
    </row>
    <row r="441" spans="1:10" x14ac:dyDescent="0.3">
      <c r="A441" s="60">
        <v>44635</v>
      </c>
      <c r="B441" s="15">
        <f t="shared" si="58"/>
        <v>2022</v>
      </c>
      <c r="C441" s="15">
        <f t="shared" si="59"/>
        <v>3</v>
      </c>
      <c r="D441" s="15">
        <f t="shared" si="60"/>
        <v>3</v>
      </c>
      <c r="E441" s="15">
        <f t="shared" si="61"/>
        <v>0</v>
      </c>
      <c r="F441" s="15">
        <f t="shared" si="63"/>
        <v>12</v>
      </c>
      <c r="G441" s="15">
        <f t="shared" si="62"/>
        <v>-87747.945425263213</v>
      </c>
      <c r="H441" s="15">
        <v>0</v>
      </c>
      <c r="I441" s="64">
        <f t="shared" si="64"/>
        <v>244.00460981181172</v>
      </c>
      <c r="J441" s="4"/>
    </row>
    <row r="442" spans="1:10" x14ac:dyDescent="0.3">
      <c r="A442" s="60">
        <v>44636</v>
      </c>
      <c r="B442" s="15">
        <f t="shared" si="58"/>
        <v>2022</v>
      </c>
      <c r="C442" s="15">
        <f t="shared" si="59"/>
        <v>3</v>
      </c>
      <c r="D442" s="15">
        <f t="shared" si="60"/>
        <v>4</v>
      </c>
      <c r="E442" s="15">
        <f t="shared" si="61"/>
        <v>0</v>
      </c>
      <c r="F442" s="15">
        <f t="shared" si="63"/>
        <v>12</v>
      </c>
      <c r="G442" s="15">
        <f t="shared" si="62"/>
        <v>-87981.32146566239</v>
      </c>
      <c r="H442" s="15">
        <v>0</v>
      </c>
      <c r="I442" s="64">
        <f t="shared" si="64"/>
        <v>233.37604039918003</v>
      </c>
      <c r="J442" s="4"/>
    </row>
    <row r="443" spans="1:10" x14ac:dyDescent="0.3">
      <c r="A443" s="60">
        <v>44637</v>
      </c>
      <c r="B443" s="15">
        <f t="shared" si="58"/>
        <v>2022</v>
      </c>
      <c r="C443" s="15">
        <f t="shared" si="59"/>
        <v>3</v>
      </c>
      <c r="D443" s="15">
        <f t="shared" si="60"/>
        <v>5</v>
      </c>
      <c r="E443" s="15">
        <f t="shared" si="61"/>
        <v>0</v>
      </c>
      <c r="F443" s="15">
        <f t="shared" si="63"/>
        <v>12</v>
      </c>
      <c r="G443" s="15">
        <f t="shared" si="62"/>
        <v>-88195.446329565908</v>
      </c>
      <c r="H443" s="15">
        <v>0</v>
      </c>
      <c r="I443" s="64">
        <f t="shared" si="64"/>
        <v>214.12486390352271</v>
      </c>
      <c r="J443" s="4"/>
    </row>
    <row r="444" spans="1:10" x14ac:dyDescent="0.3">
      <c r="A444" s="60">
        <v>44638</v>
      </c>
      <c r="B444" s="15">
        <f t="shared" si="58"/>
        <v>2022</v>
      </c>
      <c r="C444" s="15">
        <f t="shared" si="59"/>
        <v>3</v>
      </c>
      <c r="D444" s="15">
        <f t="shared" si="60"/>
        <v>6</v>
      </c>
      <c r="E444" s="15">
        <f t="shared" si="61"/>
        <v>1</v>
      </c>
      <c r="F444" s="15">
        <f t="shared" si="63"/>
        <v>12</v>
      </c>
      <c r="G444" s="15">
        <f t="shared" si="62"/>
        <v>-88391.199457455354</v>
      </c>
      <c r="H444" s="15">
        <v>0</v>
      </c>
      <c r="I444" s="64">
        <f t="shared" si="64"/>
        <v>195.75312788944871</v>
      </c>
      <c r="J444" s="4"/>
    </row>
    <row r="445" spans="1:10" x14ac:dyDescent="0.3">
      <c r="A445" s="60">
        <v>44639</v>
      </c>
      <c r="B445" s="15">
        <f t="shared" si="58"/>
        <v>2022</v>
      </c>
      <c r="C445" s="15">
        <f t="shared" si="59"/>
        <v>3</v>
      </c>
      <c r="D445" s="15">
        <f t="shared" si="60"/>
        <v>7</v>
      </c>
      <c r="E445" s="15">
        <f t="shared" si="61"/>
        <v>1</v>
      </c>
      <c r="F445" s="15">
        <f t="shared" si="63"/>
        <v>12</v>
      </c>
      <c r="G445" s="15">
        <f t="shared" si="62"/>
        <v>-88549.033106934803</v>
      </c>
      <c r="H445" s="15">
        <v>0</v>
      </c>
      <c r="I445" s="64">
        <f t="shared" si="64"/>
        <v>157.83364947944835</v>
      </c>
      <c r="J445" s="4"/>
    </row>
    <row r="446" spans="1:10" x14ac:dyDescent="0.3">
      <c r="A446" s="60">
        <v>44640</v>
      </c>
      <c r="B446" s="15">
        <f t="shared" si="58"/>
        <v>2022</v>
      </c>
      <c r="C446" s="15">
        <f t="shared" si="59"/>
        <v>3</v>
      </c>
      <c r="D446" s="15">
        <f t="shared" si="60"/>
        <v>1</v>
      </c>
      <c r="E446" s="15">
        <f t="shared" si="61"/>
        <v>0</v>
      </c>
      <c r="F446" s="15">
        <f t="shared" si="63"/>
        <v>13</v>
      </c>
      <c r="G446" s="15">
        <f t="shared" si="62"/>
        <v>-88791.030642219572</v>
      </c>
      <c r="H446" s="15">
        <v>0</v>
      </c>
      <c r="I446" s="64">
        <f t="shared" si="64"/>
        <v>241.9975352847739</v>
      </c>
      <c r="J446" s="4"/>
    </row>
    <row r="447" spans="1:10" x14ac:dyDescent="0.3">
      <c r="A447" s="60">
        <v>44641</v>
      </c>
      <c r="B447" s="15">
        <f t="shared" si="58"/>
        <v>2022</v>
      </c>
      <c r="C447" s="15">
        <f t="shared" si="59"/>
        <v>3</v>
      </c>
      <c r="D447" s="15">
        <f t="shared" si="60"/>
        <v>2</v>
      </c>
      <c r="E447" s="15">
        <f t="shared" si="61"/>
        <v>0</v>
      </c>
      <c r="F447" s="15">
        <f t="shared" si="63"/>
        <v>13</v>
      </c>
      <c r="G447" s="15">
        <f t="shared" si="62"/>
        <v>-89037.645859746117</v>
      </c>
      <c r="H447" s="15">
        <v>0</v>
      </c>
      <c r="I447" s="64">
        <f t="shared" si="64"/>
        <v>246.61521752655025</v>
      </c>
      <c r="J447" s="4"/>
    </row>
    <row r="448" spans="1:10" x14ac:dyDescent="0.3">
      <c r="A448" s="60">
        <v>44642</v>
      </c>
      <c r="B448" s="15">
        <f t="shared" si="58"/>
        <v>2022</v>
      </c>
      <c r="C448" s="15">
        <f t="shared" si="59"/>
        <v>3</v>
      </c>
      <c r="D448" s="15">
        <f t="shared" si="60"/>
        <v>3</v>
      </c>
      <c r="E448" s="15">
        <f t="shared" si="61"/>
        <v>0</v>
      </c>
      <c r="F448" s="15">
        <f t="shared" si="63"/>
        <v>13</v>
      </c>
      <c r="G448" s="15">
        <f t="shared" si="62"/>
        <v>-89281.650469557935</v>
      </c>
      <c r="H448" s="15">
        <v>0</v>
      </c>
      <c r="I448" s="64">
        <f t="shared" si="64"/>
        <v>244.00460981181172</v>
      </c>
      <c r="J448" s="4"/>
    </row>
    <row r="449" spans="1:10" x14ac:dyDescent="0.3">
      <c r="A449" s="60">
        <v>44643</v>
      </c>
      <c r="B449" s="15">
        <f t="shared" si="58"/>
        <v>2022</v>
      </c>
      <c r="C449" s="15">
        <f t="shared" si="59"/>
        <v>3</v>
      </c>
      <c r="D449" s="15">
        <f t="shared" si="60"/>
        <v>4</v>
      </c>
      <c r="E449" s="15">
        <f t="shared" si="61"/>
        <v>0</v>
      </c>
      <c r="F449" s="15">
        <f t="shared" si="63"/>
        <v>13</v>
      </c>
      <c r="G449" s="15">
        <f t="shared" si="62"/>
        <v>-89515.026509957112</v>
      </c>
      <c r="H449" s="15">
        <v>0</v>
      </c>
      <c r="I449" s="64">
        <f t="shared" si="64"/>
        <v>233.37604039918003</v>
      </c>
      <c r="J449" s="4"/>
    </row>
    <row r="450" spans="1:10" x14ac:dyDescent="0.3">
      <c r="A450" s="60">
        <v>44644</v>
      </c>
      <c r="B450" s="15">
        <f t="shared" si="58"/>
        <v>2022</v>
      </c>
      <c r="C450" s="15">
        <f t="shared" si="59"/>
        <v>3</v>
      </c>
      <c r="D450" s="15">
        <f t="shared" si="60"/>
        <v>5</v>
      </c>
      <c r="E450" s="15">
        <f t="shared" si="61"/>
        <v>0</v>
      </c>
      <c r="F450" s="15">
        <f t="shared" si="63"/>
        <v>13</v>
      </c>
      <c r="G450" s="15">
        <f t="shared" si="62"/>
        <v>-89729.15137386063</v>
      </c>
      <c r="H450" s="15">
        <v>0</v>
      </c>
      <c r="I450" s="64">
        <f t="shared" si="64"/>
        <v>214.12486390352271</v>
      </c>
      <c r="J450" s="4"/>
    </row>
    <row r="451" spans="1:10" x14ac:dyDescent="0.3">
      <c r="A451" s="60">
        <v>44645</v>
      </c>
      <c r="B451" s="15">
        <f t="shared" ref="B451:B514" si="65">YEAR(A451)</f>
        <v>2022</v>
      </c>
      <c r="C451" s="15">
        <f t="shared" ref="C451:C514" si="66">MONTH(A451)</f>
        <v>3</v>
      </c>
      <c r="D451" s="15">
        <f t="shared" ref="D451:D514" si="67">WEEKDAY(A451)</f>
        <v>6</v>
      </c>
      <c r="E451" s="15">
        <f t="shared" ref="E451:E514" si="68">IF(OR(D451=6,D451=7),1,0)</f>
        <v>1</v>
      </c>
      <c r="F451" s="15">
        <f t="shared" si="63"/>
        <v>13</v>
      </c>
      <c r="G451" s="15">
        <f t="shared" ref="G451:G514" si="69">G450+H451-I451</f>
        <v>-89924.904501750076</v>
      </c>
      <c r="H451" s="15">
        <v>0</v>
      </c>
      <c r="I451" s="64">
        <f t="shared" si="64"/>
        <v>195.75312788944871</v>
      </c>
      <c r="J451" s="4"/>
    </row>
    <row r="452" spans="1:10" x14ac:dyDescent="0.3">
      <c r="A452" s="60">
        <v>44646</v>
      </c>
      <c r="B452" s="15">
        <f t="shared" si="65"/>
        <v>2022</v>
      </c>
      <c r="C452" s="15">
        <f t="shared" si="66"/>
        <v>3</v>
      </c>
      <c r="D452" s="15">
        <f t="shared" si="67"/>
        <v>7</v>
      </c>
      <c r="E452" s="15">
        <f t="shared" si="68"/>
        <v>1</v>
      </c>
      <c r="F452" s="15">
        <f t="shared" ref="F452:F515" si="70">WEEKNUM(A452)</f>
        <v>13</v>
      </c>
      <c r="G452" s="15">
        <f t="shared" si="69"/>
        <v>-90082.738151229525</v>
      </c>
      <c r="H452" s="15">
        <v>0</v>
      </c>
      <c r="I452" s="64">
        <f t="shared" ref="I452:I515" si="71">100-2.17*D452^2.25+12.77*D452+EXP(-D452/0.032)+5*C452^0.75+10*E452+20*(B452-2016)</f>
        <v>157.83364947944835</v>
      </c>
      <c r="J452" s="4"/>
    </row>
    <row r="453" spans="1:10" x14ac:dyDescent="0.3">
      <c r="A453" s="60">
        <v>44647</v>
      </c>
      <c r="B453" s="15">
        <f t="shared" si="65"/>
        <v>2022</v>
      </c>
      <c r="C453" s="15">
        <f t="shared" si="66"/>
        <v>3</v>
      </c>
      <c r="D453" s="15">
        <f t="shared" si="67"/>
        <v>1</v>
      </c>
      <c r="E453" s="15">
        <f t="shared" si="68"/>
        <v>0</v>
      </c>
      <c r="F453" s="15">
        <f t="shared" si="70"/>
        <v>14</v>
      </c>
      <c r="G453" s="15">
        <f t="shared" si="69"/>
        <v>-90324.735686514294</v>
      </c>
      <c r="H453" s="15">
        <v>0</v>
      </c>
      <c r="I453" s="64">
        <f t="shared" si="71"/>
        <v>241.9975352847739</v>
      </c>
      <c r="J453" s="4"/>
    </row>
    <row r="454" spans="1:10" x14ac:dyDescent="0.3">
      <c r="A454" s="60">
        <v>44648</v>
      </c>
      <c r="B454" s="15">
        <f t="shared" si="65"/>
        <v>2022</v>
      </c>
      <c r="C454" s="15">
        <f t="shared" si="66"/>
        <v>3</v>
      </c>
      <c r="D454" s="15">
        <f t="shared" si="67"/>
        <v>2</v>
      </c>
      <c r="E454" s="15">
        <f t="shared" si="68"/>
        <v>0</v>
      </c>
      <c r="F454" s="15">
        <f t="shared" si="70"/>
        <v>14</v>
      </c>
      <c r="G454" s="15">
        <f t="shared" si="69"/>
        <v>-90571.350904040839</v>
      </c>
      <c r="H454" s="15">
        <v>0</v>
      </c>
      <c r="I454" s="64">
        <f t="shared" si="71"/>
        <v>246.61521752655025</v>
      </c>
      <c r="J454" s="4"/>
    </row>
    <row r="455" spans="1:10" x14ac:dyDescent="0.3">
      <c r="A455" s="60">
        <v>44649</v>
      </c>
      <c r="B455" s="15">
        <f t="shared" si="65"/>
        <v>2022</v>
      </c>
      <c r="C455" s="15">
        <f t="shared" si="66"/>
        <v>3</v>
      </c>
      <c r="D455" s="15">
        <f t="shared" si="67"/>
        <v>3</v>
      </c>
      <c r="E455" s="15">
        <f t="shared" si="68"/>
        <v>0</v>
      </c>
      <c r="F455" s="15">
        <f t="shared" si="70"/>
        <v>14</v>
      </c>
      <c r="G455" s="15">
        <f t="shared" si="69"/>
        <v>-90815.355513852657</v>
      </c>
      <c r="H455" s="15">
        <v>0</v>
      </c>
      <c r="I455" s="64">
        <f t="shared" si="71"/>
        <v>244.00460981181172</v>
      </c>
      <c r="J455" s="4"/>
    </row>
    <row r="456" spans="1:10" x14ac:dyDescent="0.3">
      <c r="A456" s="60">
        <v>44650</v>
      </c>
      <c r="B456" s="15">
        <f t="shared" si="65"/>
        <v>2022</v>
      </c>
      <c r="C456" s="15">
        <f t="shared" si="66"/>
        <v>3</v>
      </c>
      <c r="D456" s="15">
        <f t="shared" si="67"/>
        <v>4</v>
      </c>
      <c r="E456" s="15">
        <f t="shared" si="68"/>
        <v>0</v>
      </c>
      <c r="F456" s="15">
        <f t="shared" si="70"/>
        <v>14</v>
      </c>
      <c r="G456" s="15">
        <f t="shared" si="69"/>
        <v>-91048.731554251834</v>
      </c>
      <c r="H456" s="15">
        <v>0</v>
      </c>
      <c r="I456" s="64">
        <f t="shared" si="71"/>
        <v>233.37604039918003</v>
      </c>
      <c r="J456" s="4"/>
    </row>
    <row r="457" spans="1:10" x14ac:dyDescent="0.3">
      <c r="A457" s="60">
        <v>44651</v>
      </c>
      <c r="B457" s="15">
        <f t="shared" si="65"/>
        <v>2022</v>
      </c>
      <c r="C457" s="15">
        <f t="shared" si="66"/>
        <v>3</v>
      </c>
      <c r="D457" s="15">
        <f t="shared" si="67"/>
        <v>5</v>
      </c>
      <c r="E457" s="15">
        <f t="shared" si="68"/>
        <v>0</v>
      </c>
      <c r="F457" s="15">
        <f t="shared" si="70"/>
        <v>14</v>
      </c>
      <c r="G457" s="15">
        <f t="shared" si="69"/>
        <v>-91262.856418155352</v>
      </c>
      <c r="H457" s="15">
        <v>0</v>
      </c>
      <c r="I457" s="64">
        <f t="shared" si="71"/>
        <v>214.12486390352271</v>
      </c>
      <c r="J457" s="4"/>
    </row>
    <row r="458" spans="1:10" x14ac:dyDescent="0.3">
      <c r="A458" s="60">
        <v>44652</v>
      </c>
      <c r="B458" s="15">
        <f t="shared" si="65"/>
        <v>2022</v>
      </c>
      <c r="C458" s="15">
        <f t="shared" si="66"/>
        <v>4</v>
      </c>
      <c r="D458" s="15">
        <f t="shared" si="67"/>
        <v>6</v>
      </c>
      <c r="E458" s="15">
        <f t="shared" si="68"/>
        <v>1</v>
      </c>
      <c r="F458" s="15">
        <f t="shared" si="70"/>
        <v>14</v>
      </c>
      <c r="G458" s="15">
        <f t="shared" si="69"/>
        <v>-91461.354146383761</v>
      </c>
      <c r="H458" s="15">
        <v>0</v>
      </c>
      <c r="I458" s="64">
        <f t="shared" si="71"/>
        <v>198.49772822840578</v>
      </c>
      <c r="J458" s="4"/>
    </row>
    <row r="459" spans="1:10" x14ac:dyDescent="0.3">
      <c r="A459" s="60">
        <v>44653</v>
      </c>
      <c r="B459" s="15">
        <f t="shared" si="65"/>
        <v>2022</v>
      </c>
      <c r="C459" s="15">
        <f t="shared" si="66"/>
        <v>4</v>
      </c>
      <c r="D459" s="15">
        <f t="shared" si="67"/>
        <v>7</v>
      </c>
      <c r="E459" s="15">
        <f t="shared" si="68"/>
        <v>1</v>
      </c>
      <c r="F459" s="15">
        <f t="shared" si="70"/>
        <v>14</v>
      </c>
      <c r="G459" s="15">
        <f t="shared" si="69"/>
        <v>-91621.932396202174</v>
      </c>
      <c r="H459" s="15">
        <v>0</v>
      </c>
      <c r="I459" s="64">
        <f t="shared" si="71"/>
        <v>160.57824981840542</v>
      </c>
      <c r="J459" s="4"/>
    </row>
    <row r="460" spans="1:10" x14ac:dyDescent="0.3">
      <c r="A460" s="60">
        <v>44654</v>
      </c>
      <c r="B460" s="15">
        <f t="shared" si="65"/>
        <v>2022</v>
      </c>
      <c r="C460" s="15">
        <f t="shared" si="66"/>
        <v>4</v>
      </c>
      <c r="D460" s="15">
        <f t="shared" si="67"/>
        <v>1</v>
      </c>
      <c r="E460" s="15">
        <f t="shared" si="68"/>
        <v>0</v>
      </c>
      <c r="F460" s="15">
        <f t="shared" si="70"/>
        <v>15</v>
      </c>
      <c r="G460" s="15">
        <f t="shared" si="69"/>
        <v>-91866.674531825905</v>
      </c>
      <c r="H460" s="15">
        <v>0</v>
      </c>
      <c r="I460" s="64">
        <f t="shared" si="71"/>
        <v>244.74213562373097</v>
      </c>
      <c r="J460" s="4"/>
    </row>
    <row r="461" spans="1:10" x14ac:dyDescent="0.3">
      <c r="A461" s="60">
        <v>44655</v>
      </c>
      <c r="B461" s="15">
        <f t="shared" si="65"/>
        <v>2022</v>
      </c>
      <c r="C461" s="15">
        <f t="shared" si="66"/>
        <v>4</v>
      </c>
      <c r="D461" s="15">
        <f t="shared" si="67"/>
        <v>2</v>
      </c>
      <c r="E461" s="15">
        <f t="shared" si="68"/>
        <v>0</v>
      </c>
      <c r="F461" s="15">
        <f t="shared" si="70"/>
        <v>15</v>
      </c>
      <c r="G461" s="15">
        <f t="shared" si="69"/>
        <v>-92116.034349691414</v>
      </c>
      <c r="H461" s="15">
        <v>0</v>
      </c>
      <c r="I461" s="64">
        <f t="shared" si="71"/>
        <v>249.35981786550732</v>
      </c>
      <c r="J461" s="4"/>
    </row>
    <row r="462" spans="1:10" x14ac:dyDescent="0.3">
      <c r="A462" s="60">
        <v>44656</v>
      </c>
      <c r="B462" s="15">
        <f t="shared" si="65"/>
        <v>2022</v>
      </c>
      <c r="C462" s="15">
        <f t="shared" si="66"/>
        <v>4</v>
      </c>
      <c r="D462" s="15">
        <f t="shared" si="67"/>
        <v>3</v>
      </c>
      <c r="E462" s="15">
        <f t="shared" si="68"/>
        <v>0</v>
      </c>
      <c r="F462" s="15">
        <f t="shared" si="70"/>
        <v>15</v>
      </c>
      <c r="G462" s="15">
        <f t="shared" si="69"/>
        <v>-92362.783559842181</v>
      </c>
      <c r="H462" s="15">
        <v>0</v>
      </c>
      <c r="I462" s="64">
        <f t="shared" si="71"/>
        <v>246.74921015076876</v>
      </c>
      <c r="J462" s="4"/>
    </row>
    <row r="463" spans="1:10" x14ac:dyDescent="0.3">
      <c r="A463" s="60">
        <v>44657</v>
      </c>
      <c r="B463" s="15">
        <f t="shared" si="65"/>
        <v>2022</v>
      </c>
      <c r="C463" s="15">
        <f t="shared" si="66"/>
        <v>4</v>
      </c>
      <c r="D463" s="15">
        <f t="shared" si="67"/>
        <v>4</v>
      </c>
      <c r="E463" s="15">
        <f t="shared" si="68"/>
        <v>0</v>
      </c>
      <c r="F463" s="15">
        <f t="shared" si="70"/>
        <v>15</v>
      </c>
      <c r="G463" s="15">
        <f t="shared" si="69"/>
        <v>-92598.90420058032</v>
      </c>
      <c r="H463" s="15">
        <v>0</v>
      </c>
      <c r="I463" s="64">
        <f t="shared" si="71"/>
        <v>236.1206407381371</v>
      </c>
      <c r="J463" s="4"/>
    </row>
    <row r="464" spans="1:10" x14ac:dyDescent="0.3">
      <c r="A464" s="60">
        <v>44658</v>
      </c>
      <c r="B464" s="15">
        <f t="shared" si="65"/>
        <v>2022</v>
      </c>
      <c r="C464" s="15">
        <f t="shared" si="66"/>
        <v>4</v>
      </c>
      <c r="D464" s="15">
        <f t="shared" si="67"/>
        <v>5</v>
      </c>
      <c r="E464" s="15">
        <f t="shared" si="68"/>
        <v>0</v>
      </c>
      <c r="F464" s="15">
        <f t="shared" si="70"/>
        <v>15</v>
      </c>
      <c r="G464" s="15">
        <f t="shared" si="69"/>
        <v>-92815.773664822802</v>
      </c>
      <c r="H464" s="15">
        <v>0</v>
      </c>
      <c r="I464" s="64">
        <f t="shared" si="71"/>
        <v>216.86946424247975</v>
      </c>
      <c r="J464" s="4"/>
    </row>
    <row r="465" spans="1:10" x14ac:dyDescent="0.3">
      <c r="A465" s="60">
        <v>44659</v>
      </c>
      <c r="B465" s="15">
        <f t="shared" si="65"/>
        <v>2022</v>
      </c>
      <c r="C465" s="15">
        <f t="shared" si="66"/>
        <v>4</v>
      </c>
      <c r="D465" s="15">
        <f t="shared" si="67"/>
        <v>6</v>
      </c>
      <c r="E465" s="15">
        <f t="shared" si="68"/>
        <v>1</v>
      </c>
      <c r="F465" s="15">
        <f t="shared" si="70"/>
        <v>15</v>
      </c>
      <c r="G465" s="15">
        <f t="shared" si="69"/>
        <v>-93014.271393051211</v>
      </c>
      <c r="H465" s="15">
        <v>0</v>
      </c>
      <c r="I465" s="64">
        <f t="shared" si="71"/>
        <v>198.49772822840578</v>
      </c>
      <c r="J465" s="4"/>
    </row>
    <row r="466" spans="1:10" x14ac:dyDescent="0.3">
      <c r="A466" s="60">
        <v>44660</v>
      </c>
      <c r="B466" s="15">
        <f t="shared" si="65"/>
        <v>2022</v>
      </c>
      <c r="C466" s="15">
        <f t="shared" si="66"/>
        <v>4</v>
      </c>
      <c r="D466" s="15">
        <f t="shared" si="67"/>
        <v>7</v>
      </c>
      <c r="E466" s="15">
        <f t="shared" si="68"/>
        <v>1</v>
      </c>
      <c r="F466" s="15">
        <f t="shared" si="70"/>
        <v>15</v>
      </c>
      <c r="G466" s="15">
        <f t="shared" si="69"/>
        <v>-93174.849642869623</v>
      </c>
      <c r="H466" s="15">
        <v>0</v>
      </c>
      <c r="I466" s="64">
        <f t="shared" si="71"/>
        <v>160.57824981840542</v>
      </c>
      <c r="J466" s="4"/>
    </row>
    <row r="467" spans="1:10" x14ac:dyDescent="0.3">
      <c r="A467" s="60">
        <v>44661</v>
      </c>
      <c r="B467" s="15">
        <f t="shared" si="65"/>
        <v>2022</v>
      </c>
      <c r="C467" s="15">
        <f t="shared" si="66"/>
        <v>4</v>
      </c>
      <c r="D467" s="15">
        <f t="shared" si="67"/>
        <v>1</v>
      </c>
      <c r="E467" s="15">
        <f t="shared" si="68"/>
        <v>0</v>
      </c>
      <c r="F467" s="15">
        <f t="shared" si="70"/>
        <v>16</v>
      </c>
      <c r="G467" s="15">
        <f t="shared" si="69"/>
        <v>-93419.591778493355</v>
      </c>
      <c r="H467" s="15">
        <v>0</v>
      </c>
      <c r="I467" s="64">
        <f t="shared" si="71"/>
        <v>244.74213562373097</v>
      </c>
      <c r="J467" s="4"/>
    </row>
    <row r="468" spans="1:10" x14ac:dyDescent="0.3">
      <c r="A468" s="60">
        <v>44662</v>
      </c>
      <c r="B468" s="15">
        <f t="shared" si="65"/>
        <v>2022</v>
      </c>
      <c r="C468" s="15">
        <f t="shared" si="66"/>
        <v>4</v>
      </c>
      <c r="D468" s="15">
        <f t="shared" si="67"/>
        <v>2</v>
      </c>
      <c r="E468" s="15">
        <f t="shared" si="68"/>
        <v>0</v>
      </c>
      <c r="F468" s="15">
        <f t="shared" si="70"/>
        <v>16</v>
      </c>
      <c r="G468" s="15">
        <f t="shared" si="69"/>
        <v>-93668.951596358864</v>
      </c>
      <c r="H468" s="15">
        <v>0</v>
      </c>
      <c r="I468" s="64">
        <f t="shared" si="71"/>
        <v>249.35981786550732</v>
      </c>
      <c r="J468" s="4"/>
    </row>
    <row r="469" spans="1:10" x14ac:dyDescent="0.3">
      <c r="A469" s="60">
        <v>44663</v>
      </c>
      <c r="B469" s="15">
        <f t="shared" si="65"/>
        <v>2022</v>
      </c>
      <c r="C469" s="15">
        <f t="shared" si="66"/>
        <v>4</v>
      </c>
      <c r="D469" s="15">
        <f t="shared" si="67"/>
        <v>3</v>
      </c>
      <c r="E469" s="15">
        <f t="shared" si="68"/>
        <v>0</v>
      </c>
      <c r="F469" s="15">
        <f t="shared" si="70"/>
        <v>16</v>
      </c>
      <c r="G469" s="15">
        <f t="shared" si="69"/>
        <v>-93915.700806509631</v>
      </c>
      <c r="H469" s="15">
        <v>0</v>
      </c>
      <c r="I469" s="64">
        <f t="shared" si="71"/>
        <v>246.74921015076876</v>
      </c>
      <c r="J469" s="4"/>
    </row>
    <row r="470" spans="1:10" x14ac:dyDescent="0.3">
      <c r="A470" s="60">
        <v>44664</v>
      </c>
      <c r="B470" s="15">
        <f t="shared" si="65"/>
        <v>2022</v>
      </c>
      <c r="C470" s="15">
        <f t="shared" si="66"/>
        <v>4</v>
      </c>
      <c r="D470" s="15">
        <f t="shared" si="67"/>
        <v>4</v>
      </c>
      <c r="E470" s="15">
        <f t="shared" si="68"/>
        <v>0</v>
      </c>
      <c r="F470" s="15">
        <f t="shared" si="70"/>
        <v>16</v>
      </c>
      <c r="G470" s="15">
        <f t="shared" si="69"/>
        <v>-94151.82144724777</v>
      </c>
      <c r="H470" s="15">
        <v>0</v>
      </c>
      <c r="I470" s="64">
        <f t="shared" si="71"/>
        <v>236.1206407381371</v>
      </c>
      <c r="J470" s="4"/>
    </row>
    <row r="471" spans="1:10" x14ac:dyDescent="0.3">
      <c r="A471" s="60">
        <v>44665</v>
      </c>
      <c r="B471" s="15">
        <f t="shared" si="65"/>
        <v>2022</v>
      </c>
      <c r="C471" s="15">
        <f t="shared" si="66"/>
        <v>4</v>
      </c>
      <c r="D471" s="15">
        <f t="shared" si="67"/>
        <v>5</v>
      </c>
      <c r="E471" s="15">
        <f t="shared" si="68"/>
        <v>0</v>
      </c>
      <c r="F471" s="15">
        <f t="shared" si="70"/>
        <v>16</v>
      </c>
      <c r="G471" s="15">
        <f t="shared" si="69"/>
        <v>-94368.690911490252</v>
      </c>
      <c r="H471" s="15">
        <v>0</v>
      </c>
      <c r="I471" s="64">
        <f t="shared" si="71"/>
        <v>216.86946424247975</v>
      </c>
      <c r="J471" s="4"/>
    </row>
    <row r="472" spans="1:10" x14ac:dyDescent="0.3">
      <c r="A472" s="60">
        <v>44666</v>
      </c>
      <c r="B472" s="15">
        <f t="shared" si="65"/>
        <v>2022</v>
      </c>
      <c r="C472" s="15">
        <f t="shared" si="66"/>
        <v>4</v>
      </c>
      <c r="D472" s="15">
        <f t="shared" si="67"/>
        <v>6</v>
      </c>
      <c r="E472" s="15">
        <f t="shared" si="68"/>
        <v>1</v>
      </c>
      <c r="F472" s="15">
        <f t="shared" si="70"/>
        <v>16</v>
      </c>
      <c r="G472" s="15">
        <f t="shared" si="69"/>
        <v>-94567.188639718661</v>
      </c>
      <c r="H472" s="15">
        <v>0</v>
      </c>
      <c r="I472" s="64">
        <f t="shared" si="71"/>
        <v>198.49772822840578</v>
      </c>
      <c r="J472" s="4"/>
    </row>
    <row r="473" spans="1:10" x14ac:dyDescent="0.3">
      <c r="A473" s="60">
        <v>44667</v>
      </c>
      <c r="B473" s="15">
        <f t="shared" si="65"/>
        <v>2022</v>
      </c>
      <c r="C473" s="15">
        <f t="shared" si="66"/>
        <v>4</v>
      </c>
      <c r="D473" s="15">
        <f t="shared" si="67"/>
        <v>7</v>
      </c>
      <c r="E473" s="15">
        <f t="shared" si="68"/>
        <v>1</v>
      </c>
      <c r="F473" s="15">
        <f t="shared" si="70"/>
        <v>16</v>
      </c>
      <c r="G473" s="15">
        <f t="shared" si="69"/>
        <v>-94727.766889537073</v>
      </c>
      <c r="H473" s="15">
        <v>0</v>
      </c>
      <c r="I473" s="64">
        <f t="shared" si="71"/>
        <v>160.57824981840542</v>
      </c>
      <c r="J473" s="4"/>
    </row>
    <row r="474" spans="1:10" x14ac:dyDescent="0.3">
      <c r="A474" s="60">
        <v>44668</v>
      </c>
      <c r="B474" s="15">
        <f t="shared" si="65"/>
        <v>2022</v>
      </c>
      <c r="C474" s="15">
        <f t="shared" si="66"/>
        <v>4</v>
      </c>
      <c r="D474" s="15">
        <f t="shared" si="67"/>
        <v>1</v>
      </c>
      <c r="E474" s="15">
        <f t="shared" si="68"/>
        <v>0</v>
      </c>
      <c r="F474" s="15">
        <f t="shared" si="70"/>
        <v>17</v>
      </c>
      <c r="G474" s="15">
        <f t="shared" si="69"/>
        <v>-94972.509025160805</v>
      </c>
      <c r="H474" s="15">
        <v>0</v>
      </c>
      <c r="I474" s="64">
        <f t="shared" si="71"/>
        <v>244.74213562373097</v>
      </c>
      <c r="J474" s="4"/>
    </row>
    <row r="475" spans="1:10" x14ac:dyDescent="0.3">
      <c r="A475" s="60">
        <v>44669</v>
      </c>
      <c r="B475" s="15">
        <f t="shared" si="65"/>
        <v>2022</v>
      </c>
      <c r="C475" s="15">
        <f t="shared" si="66"/>
        <v>4</v>
      </c>
      <c r="D475" s="15">
        <f t="shared" si="67"/>
        <v>2</v>
      </c>
      <c r="E475" s="15">
        <f t="shared" si="68"/>
        <v>0</v>
      </c>
      <c r="F475" s="15">
        <f t="shared" si="70"/>
        <v>17</v>
      </c>
      <c r="G475" s="15">
        <f t="shared" si="69"/>
        <v>-95221.868843026314</v>
      </c>
      <c r="H475" s="15">
        <v>0</v>
      </c>
      <c r="I475" s="64">
        <f t="shared" si="71"/>
        <v>249.35981786550732</v>
      </c>
      <c r="J475" s="4"/>
    </row>
    <row r="476" spans="1:10" x14ac:dyDescent="0.3">
      <c r="A476" s="60">
        <v>44670</v>
      </c>
      <c r="B476" s="15">
        <f t="shared" si="65"/>
        <v>2022</v>
      </c>
      <c r="C476" s="15">
        <f t="shared" si="66"/>
        <v>4</v>
      </c>
      <c r="D476" s="15">
        <f t="shared" si="67"/>
        <v>3</v>
      </c>
      <c r="E476" s="15">
        <f t="shared" si="68"/>
        <v>0</v>
      </c>
      <c r="F476" s="15">
        <f t="shared" si="70"/>
        <v>17</v>
      </c>
      <c r="G476" s="15">
        <f t="shared" si="69"/>
        <v>-95468.618053177081</v>
      </c>
      <c r="H476" s="15">
        <v>0</v>
      </c>
      <c r="I476" s="64">
        <f t="shared" si="71"/>
        <v>246.74921015076876</v>
      </c>
      <c r="J476" s="4"/>
    </row>
    <row r="477" spans="1:10" x14ac:dyDescent="0.3">
      <c r="A477" s="60">
        <v>44671</v>
      </c>
      <c r="B477" s="15">
        <f t="shared" si="65"/>
        <v>2022</v>
      </c>
      <c r="C477" s="15">
        <f t="shared" si="66"/>
        <v>4</v>
      </c>
      <c r="D477" s="15">
        <f t="shared" si="67"/>
        <v>4</v>
      </c>
      <c r="E477" s="15">
        <f t="shared" si="68"/>
        <v>0</v>
      </c>
      <c r="F477" s="15">
        <f t="shared" si="70"/>
        <v>17</v>
      </c>
      <c r="G477" s="15">
        <f t="shared" si="69"/>
        <v>-95704.73869391522</v>
      </c>
      <c r="H477" s="15">
        <v>0</v>
      </c>
      <c r="I477" s="64">
        <f t="shared" si="71"/>
        <v>236.1206407381371</v>
      </c>
      <c r="J477" s="4"/>
    </row>
    <row r="478" spans="1:10" x14ac:dyDescent="0.3">
      <c r="A478" s="60">
        <v>44672</v>
      </c>
      <c r="B478" s="15">
        <f t="shared" si="65"/>
        <v>2022</v>
      </c>
      <c r="C478" s="15">
        <f t="shared" si="66"/>
        <v>4</v>
      </c>
      <c r="D478" s="15">
        <f t="shared" si="67"/>
        <v>5</v>
      </c>
      <c r="E478" s="15">
        <f t="shared" si="68"/>
        <v>0</v>
      </c>
      <c r="F478" s="15">
        <f t="shared" si="70"/>
        <v>17</v>
      </c>
      <c r="G478" s="15">
        <f t="shared" si="69"/>
        <v>-95921.608158157702</v>
      </c>
      <c r="H478" s="15">
        <v>0</v>
      </c>
      <c r="I478" s="64">
        <f t="shared" si="71"/>
        <v>216.86946424247975</v>
      </c>
      <c r="J478" s="4"/>
    </row>
    <row r="479" spans="1:10" x14ac:dyDescent="0.3">
      <c r="A479" s="60">
        <v>44673</v>
      </c>
      <c r="B479" s="15">
        <f t="shared" si="65"/>
        <v>2022</v>
      </c>
      <c r="C479" s="15">
        <f t="shared" si="66"/>
        <v>4</v>
      </c>
      <c r="D479" s="15">
        <f t="shared" si="67"/>
        <v>6</v>
      </c>
      <c r="E479" s="15">
        <f t="shared" si="68"/>
        <v>1</v>
      </c>
      <c r="F479" s="15">
        <f t="shared" si="70"/>
        <v>17</v>
      </c>
      <c r="G479" s="15">
        <f t="shared" si="69"/>
        <v>-96120.105886386111</v>
      </c>
      <c r="H479" s="15">
        <v>0</v>
      </c>
      <c r="I479" s="64">
        <f t="shared" si="71"/>
        <v>198.49772822840578</v>
      </c>
      <c r="J479" s="4"/>
    </row>
    <row r="480" spans="1:10" x14ac:dyDescent="0.3">
      <c r="A480" s="60">
        <v>44674</v>
      </c>
      <c r="B480" s="15">
        <f t="shared" si="65"/>
        <v>2022</v>
      </c>
      <c r="C480" s="15">
        <f t="shared" si="66"/>
        <v>4</v>
      </c>
      <c r="D480" s="15">
        <f t="shared" si="67"/>
        <v>7</v>
      </c>
      <c r="E480" s="15">
        <f t="shared" si="68"/>
        <v>1</v>
      </c>
      <c r="F480" s="15">
        <f t="shared" si="70"/>
        <v>17</v>
      </c>
      <c r="G480" s="15">
        <f t="shared" si="69"/>
        <v>-96280.684136204523</v>
      </c>
      <c r="H480" s="15">
        <v>0</v>
      </c>
      <c r="I480" s="64">
        <f t="shared" si="71"/>
        <v>160.57824981840542</v>
      </c>
      <c r="J480" s="4"/>
    </row>
    <row r="481" spans="1:10" x14ac:dyDescent="0.3">
      <c r="A481" s="60">
        <v>44675</v>
      </c>
      <c r="B481" s="15">
        <f t="shared" si="65"/>
        <v>2022</v>
      </c>
      <c r="C481" s="15">
        <f t="shared" si="66"/>
        <v>4</v>
      </c>
      <c r="D481" s="15">
        <f t="shared" si="67"/>
        <v>1</v>
      </c>
      <c r="E481" s="15">
        <f t="shared" si="68"/>
        <v>0</v>
      </c>
      <c r="F481" s="15">
        <f t="shared" si="70"/>
        <v>18</v>
      </c>
      <c r="G481" s="15">
        <f t="shared" si="69"/>
        <v>-96525.426271828255</v>
      </c>
      <c r="H481" s="15">
        <v>0</v>
      </c>
      <c r="I481" s="64">
        <f t="shared" si="71"/>
        <v>244.74213562373097</v>
      </c>
      <c r="J481" s="4"/>
    </row>
    <row r="482" spans="1:10" x14ac:dyDescent="0.3">
      <c r="A482" s="60">
        <v>44676</v>
      </c>
      <c r="B482" s="15">
        <f t="shared" si="65"/>
        <v>2022</v>
      </c>
      <c r="C482" s="15">
        <f t="shared" si="66"/>
        <v>4</v>
      </c>
      <c r="D482" s="15">
        <f t="shared" si="67"/>
        <v>2</v>
      </c>
      <c r="E482" s="15">
        <f t="shared" si="68"/>
        <v>0</v>
      </c>
      <c r="F482" s="15">
        <f t="shared" si="70"/>
        <v>18</v>
      </c>
      <c r="G482" s="15">
        <f t="shared" si="69"/>
        <v>-96774.786089693764</v>
      </c>
      <c r="H482" s="15">
        <v>0</v>
      </c>
      <c r="I482" s="64">
        <f t="shared" si="71"/>
        <v>249.35981786550732</v>
      </c>
      <c r="J482" s="4"/>
    </row>
    <row r="483" spans="1:10" x14ac:dyDescent="0.3">
      <c r="A483" s="60">
        <v>44677</v>
      </c>
      <c r="B483" s="15">
        <f t="shared" si="65"/>
        <v>2022</v>
      </c>
      <c r="C483" s="15">
        <f t="shared" si="66"/>
        <v>4</v>
      </c>
      <c r="D483" s="15">
        <f t="shared" si="67"/>
        <v>3</v>
      </c>
      <c r="E483" s="15">
        <f t="shared" si="68"/>
        <v>0</v>
      </c>
      <c r="F483" s="15">
        <f t="shared" si="70"/>
        <v>18</v>
      </c>
      <c r="G483" s="15">
        <f t="shared" si="69"/>
        <v>-97021.535299844531</v>
      </c>
      <c r="H483" s="15">
        <v>0</v>
      </c>
      <c r="I483" s="64">
        <f t="shared" si="71"/>
        <v>246.74921015076876</v>
      </c>
      <c r="J483" s="4"/>
    </row>
    <row r="484" spans="1:10" x14ac:dyDescent="0.3">
      <c r="A484" s="60">
        <v>44678</v>
      </c>
      <c r="B484" s="15">
        <f t="shared" si="65"/>
        <v>2022</v>
      </c>
      <c r="C484" s="15">
        <f t="shared" si="66"/>
        <v>4</v>
      </c>
      <c r="D484" s="15">
        <f t="shared" si="67"/>
        <v>4</v>
      </c>
      <c r="E484" s="15">
        <f t="shared" si="68"/>
        <v>0</v>
      </c>
      <c r="F484" s="15">
        <f t="shared" si="70"/>
        <v>18</v>
      </c>
      <c r="G484" s="15">
        <f t="shared" si="69"/>
        <v>-97257.65594058267</v>
      </c>
      <c r="H484" s="15">
        <v>0</v>
      </c>
      <c r="I484" s="64">
        <f t="shared" si="71"/>
        <v>236.1206407381371</v>
      </c>
      <c r="J484" s="4"/>
    </row>
    <row r="485" spans="1:10" x14ac:dyDescent="0.3">
      <c r="A485" s="60">
        <v>44679</v>
      </c>
      <c r="B485" s="15">
        <f t="shared" si="65"/>
        <v>2022</v>
      </c>
      <c r="C485" s="15">
        <f t="shared" si="66"/>
        <v>4</v>
      </c>
      <c r="D485" s="15">
        <f t="shared" si="67"/>
        <v>5</v>
      </c>
      <c r="E485" s="15">
        <f t="shared" si="68"/>
        <v>0</v>
      </c>
      <c r="F485" s="15">
        <f t="shared" si="70"/>
        <v>18</v>
      </c>
      <c r="G485" s="15">
        <f t="shared" si="69"/>
        <v>-97474.525404825152</v>
      </c>
      <c r="H485" s="15">
        <v>0</v>
      </c>
      <c r="I485" s="64">
        <f t="shared" si="71"/>
        <v>216.86946424247975</v>
      </c>
      <c r="J485" s="4"/>
    </row>
    <row r="486" spans="1:10" x14ac:dyDescent="0.3">
      <c r="A486" s="60">
        <v>44680</v>
      </c>
      <c r="B486" s="15">
        <f t="shared" si="65"/>
        <v>2022</v>
      </c>
      <c r="C486" s="15">
        <f t="shared" si="66"/>
        <v>4</v>
      </c>
      <c r="D486" s="15">
        <f t="shared" si="67"/>
        <v>6</v>
      </c>
      <c r="E486" s="15">
        <f t="shared" si="68"/>
        <v>1</v>
      </c>
      <c r="F486" s="15">
        <f t="shared" si="70"/>
        <v>18</v>
      </c>
      <c r="G486" s="15">
        <f t="shared" si="69"/>
        <v>-97673.023133053561</v>
      </c>
      <c r="H486" s="15">
        <v>0</v>
      </c>
      <c r="I486" s="64">
        <f t="shared" si="71"/>
        <v>198.49772822840578</v>
      </c>
      <c r="J486" s="4"/>
    </row>
    <row r="487" spans="1:10" x14ac:dyDescent="0.3">
      <c r="A487" s="60">
        <v>44681</v>
      </c>
      <c r="B487" s="15">
        <f t="shared" si="65"/>
        <v>2022</v>
      </c>
      <c r="C487" s="15">
        <f t="shared" si="66"/>
        <v>4</v>
      </c>
      <c r="D487" s="15">
        <f t="shared" si="67"/>
        <v>7</v>
      </c>
      <c r="E487" s="15">
        <f t="shared" si="68"/>
        <v>1</v>
      </c>
      <c r="F487" s="15">
        <f t="shared" si="70"/>
        <v>18</v>
      </c>
      <c r="G487" s="15">
        <f t="shared" si="69"/>
        <v>-97833.601382871973</v>
      </c>
      <c r="H487" s="15">
        <v>0</v>
      </c>
      <c r="I487" s="64">
        <f t="shared" si="71"/>
        <v>160.57824981840542</v>
      </c>
      <c r="J487" s="4"/>
    </row>
    <row r="488" spans="1:10" x14ac:dyDescent="0.3">
      <c r="A488" s="60">
        <v>44682</v>
      </c>
      <c r="B488" s="15">
        <f t="shared" si="65"/>
        <v>2022</v>
      </c>
      <c r="C488" s="15">
        <f t="shared" si="66"/>
        <v>5</v>
      </c>
      <c r="D488" s="15">
        <f t="shared" si="67"/>
        <v>1</v>
      </c>
      <c r="E488" s="15">
        <f t="shared" si="68"/>
        <v>0</v>
      </c>
      <c r="F488" s="15">
        <f t="shared" si="70"/>
        <v>19</v>
      </c>
      <c r="G488" s="15">
        <f t="shared" si="69"/>
        <v>-98080.919890496385</v>
      </c>
      <c r="H488" s="15">
        <v>0</v>
      </c>
      <c r="I488" s="64">
        <f t="shared" si="71"/>
        <v>247.31850762441059</v>
      </c>
      <c r="J488" s="4"/>
    </row>
    <row r="489" spans="1:10" x14ac:dyDescent="0.3">
      <c r="A489" s="60">
        <v>44683</v>
      </c>
      <c r="B489" s="15">
        <f t="shared" si="65"/>
        <v>2022</v>
      </c>
      <c r="C489" s="15">
        <f t="shared" si="66"/>
        <v>5</v>
      </c>
      <c r="D489" s="15">
        <f t="shared" si="67"/>
        <v>2</v>
      </c>
      <c r="E489" s="15">
        <f t="shared" si="68"/>
        <v>0</v>
      </c>
      <c r="F489" s="15">
        <f t="shared" si="70"/>
        <v>19</v>
      </c>
      <c r="G489" s="15">
        <f t="shared" si="69"/>
        <v>-98332.856080362573</v>
      </c>
      <c r="H489" s="15">
        <v>0</v>
      </c>
      <c r="I489" s="64">
        <f t="shared" si="71"/>
        <v>251.93618986618691</v>
      </c>
      <c r="J489" s="4"/>
    </row>
    <row r="490" spans="1:10" x14ac:dyDescent="0.3">
      <c r="A490" s="60">
        <v>44684</v>
      </c>
      <c r="B490" s="15">
        <f t="shared" si="65"/>
        <v>2022</v>
      </c>
      <c r="C490" s="15">
        <f t="shared" si="66"/>
        <v>5</v>
      </c>
      <c r="D490" s="15">
        <f t="shared" si="67"/>
        <v>3</v>
      </c>
      <c r="E490" s="15">
        <f t="shared" si="68"/>
        <v>0</v>
      </c>
      <c r="F490" s="15">
        <f t="shared" si="70"/>
        <v>19</v>
      </c>
      <c r="G490" s="15">
        <f t="shared" si="69"/>
        <v>-98582.18166251402</v>
      </c>
      <c r="H490" s="15">
        <v>0</v>
      </c>
      <c r="I490" s="64">
        <f t="shared" si="71"/>
        <v>249.32558215144837</v>
      </c>
      <c r="J490" s="4"/>
    </row>
    <row r="491" spans="1:10" x14ac:dyDescent="0.3">
      <c r="A491" s="60">
        <v>44685</v>
      </c>
      <c r="B491" s="15">
        <f t="shared" si="65"/>
        <v>2022</v>
      </c>
      <c r="C491" s="15">
        <f t="shared" si="66"/>
        <v>5</v>
      </c>
      <c r="D491" s="15">
        <f t="shared" si="67"/>
        <v>4</v>
      </c>
      <c r="E491" s="15">
        <f t="shared" si="68"/>
        <v>0</v>
      </c>
      <c r="F491" s="15">
        <f t="shared" si="70"/>
        <v>19</v>
      </c>
      <c r="G491" s="15">
        <f t="shared" si="69"/>
        <v>-98820.878675252839</v>
      </c>
      <c r="H491" s="15">
        <v>0</v>
      </c>
      <c r="I491" s="64">
        <f t="shared" si="71"/>
        <v>238.69701273881668</v>
      </c>
      <c r="J491" s="4"/>
    </row>
    <row r="492" spans="1:10" x14ac:dyDescent="0.3">
      <c r="A492" s="60">
        <v>44686</v>
      </c>
      <c r="B492" s="15">
        <f t="shared" si="65"/>
        <v>2022</v>
      </c>
      <c r="C492" s="15">
        <f t="shared" si="66"/>
        <v>5</v>
      </c>
      <c r="D492" s="15">
        <f t="shared" si="67"/>
        <v>5</v>
      </c>
      <c r="E492" s="15">
        <f t="shared" si="68"/>
        <v>0</v>
      </c>
      <c r="F492" s="15">
        <f t="shared" si="70"/>
        <v>19</v>
      </c>
      <c r="G492" s="15">
        <f t="shared" si="69"/>
        <v>-99040.324511496001</v>
      </c>
      <c r="H492" s="15">
        <v>0</v>
      </c>
      <c r="I492" s="64">
        <f t="shared" si="71"/>
        <v>219.44583624315936</v>
      </c>
      <c r="J492" s="4"/>
    </row>
    <row r="493" spans="1:10" x14ac:dyDescent="0.3">
      <c r="A493" s="60">
        <v>44687</v>
      </c>
      <c r="B493" s="15">
        <f t="shared" si="65"/>
        <v>2022</v>
      </c>
      <c r="C493" s="15">
        <f t="shared" si="66"/>
        <v>5</v>
      </c>
      <c r="D493" s="15">
        <f t="shared" si="67"/>
        <v>6</v>
      </c>
      <c r="E493" s="15">
        <f t="shared" si="68"/>
        <v>1</v>
      </c>
      <c r="F493" s="15">
        <f t="shared" si="70"/>
        <v>19</v>
      </c>
      <c r="G493" s="15">
        <f t="shared" si="69"/>
        <v>-99241.39861172509</v>
      </c>
      <c r="H493" s="15">
        <v>0</v>
      </c>
      <c r="I493" s="64">
        <f t="shared" si="71"/>
        <v>201.07410022908539</v>
      </c>
      <c r="J493" s="4"/>
    </row>
    <row r="494" spans="1:10" x14ac:dyDescent="0.3">
      <c r="A494" s="60">
        <v>44688</v>
      </c>
      <c r="B494" s="15">
        <f t="shared" si="65"/>
        <v>2022</v>
      </c>
      <c r="C494" s="15">
        <f t="shared" si="66"/>
        <v>5</v>
      </c>
      <c r="D494" s="15">
        <f t="shared" si="67"/>
        <v>7</v>
      </c>
      <c r="E494" s="15">
        <f t="shared" si="68"/>
        <v>1</v>
      </c>
      <c r="F494" s="15">
        <f t="shared" si="70"/>
        <v>19</v>
      </c>
      <c r="G494" s="15">
        <f t="shared" si="69"/>
        <v>-99404.553233544168</v>
      </c>
      <c r="H494" s="15">
        <v>0</v>
      </c>
      <c r="I494" s="64">
        <f t="shared" si="71"/>
        <v>163.15462181908501</v>
      </c>
      <c r="J494" s="4"/>
    </row>
    <row r="495" spans="1:10" x14ac:dyDescent="0.3">
      <c r="A495" s="60">
        <v>44689</v>
      </c>
      <c r="B495" s="15">
        <f t="shared" si="65"/>
        <v>2022</v>
      </c>
      <c r="C495" s="15">
        <f t="shared" si="66"/>
        <v>5</v>
      </c>
      <c r="D495" s="15">
        <f t="shared" si="67"/>
        <v>1</v>
      </c>
      <c r="E495" s="15">
        <f t="shared" si="68"/>
        <v>0</v>
      </c>
      <c r="F495" s="15">
        <f t="shared" si="70"/>
        <v>20</v>
      </c>
      <c r="G495" s="15">
        <f t="shared" si="69"/>
        <v>-99651.871741168579</v>
      </c>
      <c r="H495" s="15">
        <v>0</v>
      </c>
      <c r="I495" s="64">
        <f t="shared" si="71"/>
        <v>247.31850762441059</v>
      </c>
      <c r="J495" s="4"/>
    </row>
    <row r="496" spans="1:10" x14ac:dyDescent="0.3">
      <c r="A496" s="60">
        <v>44690</v>
      </c>
      <c r="B496" s="15">
        <f t="shared" si="65"/>
        <v>2022</v>
      </c>
      <c r="C496" s="15">
        <f t="shared" si="66"/>
        <v>5</v>
      </c>
      <c r="D496" s="15">
        <f t="shared" si="67"/>
        <v>2</v>
      </c>
      <c r="E496" s="15">
        <f t="shared" si="68"/>
        <v>0</v>
      </c>
      <c r="F496" s="15">
        <f t="shared" si="70"/>
        <v>20</v>
      </c>
      <c r="G496" s="15">
        <f t="shared" si="69"/>
        <v>-99903.807931034768</v>
      </c>
      <c r="H496" s="15">
        <v>0</v>
      </c>
      <c r="I496" s="64">
        <f t="shared" si="71"/>
        <v>251.93618986618691</v>
      </c>
      <c r="J496" s="4"/>
    </row>
    <row r="497" spans="1:10" x14ac:dyDescent="0.3">
      <c r="A497" s="60">
        <v>44691</v>
      </c>
      <c r="B497" s="15">
        <f t="shared" si="65"/>
        <v>2022</v>
      </c>
      <c r="C497" s="15">
        <f t="shared" si="66"/>
        <v>5</v>
      </c>
      <c r="D497" s="15">
        <f t="shared" si="67"/>
        <v>3</v>
      </c>
      <c r="E497" s="15">
        <f t="shared" si="68"/>
        <v>0</v>
      </c>
      <c r="F497" s="15">
        <f t="shared" si="70"/>
        <v>20</v>
      </c>
      <c r="G497" s="15">
        <f t="shared" si="69"/>
        <v>-100153.13351318621</v>
      </c>
      <c r="H497" s="15">
        <v>0</v>
      </c>
      <c r="I497" s="64">
        <f t="shared" si="71"/>
        <v>249.32558215144837</v>
      </c>
      <c r="J497" s="4"/>
    </row>
    <row r="498" spans="1:10" x14ac:dyDescent="0.3">
      <c r="A498" s="60">
        <v>44692</v>
      </c>
      <c r="B498" s="15">
        <f t="shared" si="65"/>
        <v>2022</v>
      </c>
      <c r="C498" s="15">
        <f t="shared" si="66"/>
        <v>5</v>
      </c>
      <c r="D498" s="15">
        <f t="shared" si="67"/>
        <v>4</v>
      </c>
      <c r="E498" s="15">
        <f t="shared" si="68"/>
        <v>0</v>
      </c>
      <c r="F498" s="15">
        <f t="shared" si="70"/>
        <v>20</v>
      </c>
      <c r="G498" s="15">
        <f t="shared" si="69"/>
        <v>-100391.83052592503</v>
      </c>
      <c r="H498" s="15">
        <v>0</v>
      </c>
      <c r="I498" s="64">
        <f t="shared" si="71"/>
        <v>238.69701273881668</v>
      </c>
      <c r="J498" s="4"/>
    </row>
    <row r="499" spans="1:10" x14ac:dyDescent="0.3">
      <c r="A499" s="60">
        <v>44693</v>
      </c>
      <c r="B499" s="15">
        <f t="shared" si="65"/>
        <v>2022</v>
      </c>
      <c r="C499" s="15">
        <f t="shared" si="66"/>
        <v>5</v>
      </c>
      <c r="D499" s="15">
        <f t="shared" si="67"/>
        <v>5</v>
      </c>
      <c r="E499" s="15">
        <f t="shared" si="68"/>
        <v>0</v>
      </c>
      <c r="F499" s="15">
        <f t="shared" si="70"/>
        <v>20</v>
      </c>
      <c r="G499" s="15">
        <f t="shared" si="69"/>
        <v>-100611.2763621682</v>
      </c>
      <c r="H499" s="15">
        <v>0</v>
      </c>
      <c r="I499" s="64">
        <f t="shared" si="71"/>
        <v>219.44583624315936</v>
      </c>
      <c r="J499" s="4"/>
    </row>
    <row r="500" spans="1:10" x14ac:dyDescent="0.3">
      <c r="A500" s="60">
        <v>44694</v>
      </c>
      <c r="B500" s="15">
        <f t="shared" si="65"/>
        <v>2022</v>
      </c>
      <c r="C500" s="15">
        <f t="shared" si="66"/>
        <v>5</v>
      </c>
      <c r="D500" s="15">
        <f t="shared" si="67"/>
        <v>6</v>
      </c>
      <c r="E500" s="15">
        <f t="shared" si="68"/>
        <v>1</v>
      </c>
      <c r="F500" s="15">
        <f t="shared" si="70"/>
        <v>20</v>
      </c>
      <c r="G500" s="15">
        <f t="shared" si="69"/>
        <v>-100812.35046239728</v>
      </c>
      <c r="H500" s="15">
        <v>0</v>
      </c>
      <c r="I500" s="64">
        <f t="shared" si="71"/>
        <v>201.07410022908539</v>
      </c>
      <c r="J500" s="4"/>
    </row>
    <row r="501" spans="1:10" x14ac:dyDescent="0.3">
      <c r="A501" s="60">
        <v>44695</v>
      </c>
      <c r="B501" s="15">
        <f t="shared" si="65"/>
        <v>2022</v>
      </c>
      <c r="C501" s="15">
        <f t="shared" si="66"/>
        <v>5</v>
      </c>
      <c r="D501" s="15">
        <f t="shared" si="67"/>
        <v>7</v>
      </c>
      <c r="E501" s="15">
        <f t="shared" si="68"/>
        <v>1</v>
      </c>
      <c r="F501" s="15">
        <f t="shared" si="70"/>
        <v>20</v>
      </c>
      <c r="G501" s="15">
        <f t="shared" si="69"/>
        <v>-100975.50508421636</v>
      </c>
      <c r="H501" s="15">
        <v>0</v>
      </c>
      <c r="I501" s="64">
        <f t="shared" si="71"/>
        <v>163.15462181908501</v>
      </c>
      <c r="J501" s="4"/>
    </row>
    <row r="502" spans="1:10" x14ac:dyDescent="0.3">
      <c r="A502" s="60">
        <v>44696</v>
      </c>
      <c r="B502" s="15">
        <f t="shared" si="65"/>
        <v>2022</v>
      </c>
      <c r="C502" s="15">
        <f t="shared" si="66"/>
        <v>5</v>
      </c>
      <c r="D502" s="15">
        <f t="shared" si="67"/>
        <v>1</v>
      </c>
      <c r="E502" s="15">
        <f t="shared" si="68"/>
        <v>0</v>
      </c>
      <c r="F502" s="15">
        <f t="shared" si="70"/>
        <v>21</v>
      </c>
      <c r="G502" s="15">
        <f t="shared" si="69"/>
        <v>-101222.82359184077</v>
      </c>
      <c r="H502" s="15">
        <v>0</v>
      </c>
      <c r="I502" s="64">
        <f t="shared" si="71"/>
        <v>247.31850762441059</v>
      </c>
      <c r="J502" s="4"/>
    </row>
    <row r="503" spans="1:10" x14ac:dyDescent="0.3">
      <c r="A503" s="60">
        <v>44697</v>
      </c>
      <c r="B503" s="15">
        <f t="shared" si="65"/>
        <v>2022</v>
      </c>
      <c r="C503" s="15">
        <f t="shared" si="66"/>
        <v>5</v>
      </c>
      <c r="D503" s="15">
        <f t="shared" si="67"/>
        <v>2</v>
      </c>
      <c r="E503" s="15">
        <f t="shared" si="68"/>
        <v>0</v>
      </c>
      <c r="F503" s="15">
        <f t="shared" si="70"/>
        <v>21</v>
      </c>
      <c r="G503" s="15">
        <f t="shared" si="69"/>
        <v>-101474.75978170696</v>
      </c>
      <c r="H503" s="15">
        <v>0</v>
      </c>
      <c r="I503" s="64">
        <f t="shared" si="71"/>
        <v>251.93618986618691</v>
      </c>
      <c r="J503" s="4"/>
    </row>
    <row r="504" spans="1:10" x14ac:dyDescent="0.3">
      <c r="A504" s="60">
        <v>44698</v>
      </c>
      <c r="B504" s="15">
        <f t="shared" si="65"/>
        <v>2022</v>
      </c>
      <c r="C504" s="15">
        <f t="shared" si="66"/>
        <v>5</v>
      </c>
      <c r="D504" s="15">
        <f t="shared" si="67"/>
        <v>3</v>
      </c>
      <c r="E504" s="15">
        <f t="shared" si="68"/>
        <v>0</v>
      </c>
      <c r="F504" s="15">
        <f t="shared" si="70"/>
        <v>21</v>
      </c>
      <c r="G504" s="15">
        <f t="shared" si="69"/>
        <v>-101724.08536385841</v>
      </c>
      <c r="H504" s="15">
        <v>0</v>
      </c>
      <c r="I504" s="64">
        <f t="shared" si="71"/>
        <v>249.32558215144837</v>
      </c>
      <c r="J504" s="4"/>
    </row>
    <row r="505" spans="1:10" x14ac:dyDescent="0.3">
      <c r="A505" s="60">
        <v>44699</v>
      </c>
      <c r="B505" s="15">
        <f t="shared" si="65"/>
        <v>2022</v>
      </c>
      <c r="C505" s="15">
        <f t="shared" si="66"/>
        <v>5</v>
      </c>
      <c r="D505" s="15">
        <f t="shared" si="67"/>
        <v>4</v>
      </c>
      <c r="E505" s="15">
        <f t="shared" si="68"/>
        <v>0</v>
      </c>
      <c r="F505" s="15">
        <f t="shared" si="70"/>
        <v>21</v>
      </c>
      <c r="G505" s="15">
        <f t="shared" si="69"/>
        <v>-101962.78237659723</v>
      </c>
      <c r="H505" s="15">
        <v>0</v>
      </c>
      <c r="I505" s="64">
        <f t="shared" si="71"/>
        <v>238.69701273881668</v>
      </c>
      <c r="J505" s="4"/>
    </row>
    <row r="506" spans="1:10" x14ac:dyDescent="0.3">
      <c r="A506" s="60">
        <v>44700</v>
      </c>
      <c r="B506" s="15">
        <f t="shared" si="65"/>
        <v>2022</v>
      </c>
      <c r="C506" s="15">
        <f t="shared" si="66"/>
        <v>5</v>
      </c>
      <c r="D506" s="15">
        <f t="shared" si="67"/>
        <v>5</v>
      </c>
      <c r="E506" s="15">
        <f t="shared" si="68"/>
        <v>0</v>
      </c>
      <c r="F506" s="15">
        <f t="shared" si="70"/>
        <v>21</v>
      </c>
      <c r="G506" s="15">
        <f t="shared" si="69"/>
        <v>-102182.22821284039</v>
      </c>
      <c r="H506" s="15">
        <v>0</v>
      </c>
      <c r="I506" s="64">
        <f t="shared" si="71"/>
        <v>219.44583624315936</v>
      </c>
      <c r="J506" s="4"/>
    </row>
    <row r="507" spans="1:10" x14ac:dyDescent="0.3">
      <c r="A507" s="60">
        <v>44701</v>
      </c>
      <c r="B507" s="15">
        <f t="shared" si="65"/>
        <v>2022</v>
      </c>
      <c r="C507" s="15">
        <f t="shared" si="66"/>
        <v>5</v>
      </c>
      <c r="D507" s="15">
        <f t="shared" si="67"/>
        <v>6</v>
      </c>
      <c r="E507" s="15">
        <f t="shared" si="68"/>
        <v>1</v>
      </c>
      <c r="F507" s="15">
        <f t="shared" si="70"/>
        <v>21</v>
      </c>
      <c r="G507" s="15">
        <f t="shared" si="69"/>
        <v>-102383.30231306948</v>
      </c>
      <c r="H507" s="15">
        <v>0</v>
      </c>
      <c r="I507" s="64">
        <f t="shared" si="71"/>
        <v>201.07410022908539</v>
      </c>
      <c r="J507" s="4"/>
    </row>
    <row r="508" spans="1:10" x14ac:dyDescent="0.3">
      <c r="A508" s="60">
        <v>44702</v>
      </c>
      <c r="B508" s="15">
        <f t="shared" si="65"/>
        <v>2022</v>
      </c>
      <c r="C508" s="15">
        <f t="shared" si="66"/>
        <v>5</v>
      </c>
      <c r="D508" s="15">
        <f t="shared" si="67"/>
        <v>7</v>
      </c>
      <c r="E508" s="15">
        <f t="shared" si="68"/>
        <v>1</v>
      </c>
      <c r="F508" s="15">
        <f t="shared" si="70"/>
        <v>21</v>
      </c>
      <c r="G508" s="15">
        <f t="shared" si="69"/>
        <v>-102546.45693488856</v>
      </c>
      <c r="H508" s="15">
        <v>0</v>
      </c>
      <c r="I508" s="64">
        <f t="shared" si="71"/>
        <v>163.15462181908501</v>
      </c>
      <c r="J508" s="4"/>
    </row>
    <row r="509" spans="1:10" x14ac:dyDescent="0.3">
      <c r="A509" s="60">
        <v>44703</v>
      </c>
      <c r="B509" s="15">
        <f t="shared" si="65"/>
        <v>2022</v>
      </c>
      <c r="C509" s="15">
        <f t="shared" si="66"/>
        <v>5</v>
      </c>
      <c r="D509" s="15">
        <f t="shared" si="67"/>
        <v>1</v>
      </c>
      <c r="E509" s="15">
        <f t="shared" si="68"/>
        <v>0</v>
      </c>
      <c r="F509" s="15">
        <f t="shared" si="70"/>
        <v>22</v>
      </c>
      <c r="G509" s="15">
        <f t="shared" si="69"/>
        <v>-102793.77544251297</v>
      </c>
      <c r="H509" s="15">
        <v>0</v>
      </c>
      <c r="I509" s="64">
        <f t="shared" si="71"/>
        <v>247.31850762441059</v>
      </c>
      <c r="J509" s="4"/>
    </row>
    <row r="510" spans="1:10" x14ac:dyDescent="0.3">
      <c r="A510" s="60">
        <v>44704</v>
      </c>
      <c r="B510" s="15">
        <f t="shared" si="65"/>
        <v>2022</v>
      </c>
      <c r="C510" s="15">
        <f t="shared" si="66"/>
        <v>5</v>
      </c>
      <c r="D510" s="15">
        <f t="shared" si="67"/>
        <v>2</v>
      </c>
      <c r="E510" s="15">
        <f t="shared" si="68"/>
        <v>0</v>
      </c>
      <c r="F510" s="15">
        <f t="shared" si="70"/>
        <v>22</v>
      </c>
      <c r="G510" s="15">
        <f t="shared" si="69"/>
        <v>-103045.71163237916</v>
      </c>
      <c r="H510" s="15">
        <v>0</v>
      </c>
      <c r="I510" s="64">
        <f t="shared" si="71"/>
        <v>251.93618986618691</v>
      </c>
      <c r="J510" s="4"/>
    </row>
    <row r="511" spans="1:10" x14ac:dyDescent="0.3">
      <c r="A511" s="60">
        <v>44705</v>
      </c>
      <c r="B511" s="15">
        <f t="shared" si="65"/>
        <v>2022</v>
      </c>
      <c r="C511" s="15">
        <f t="shared" si="66"/>
        <v>5</v>
      </c>
      <c r="D511" s="15">
        <f t="shared" si="67"/>
        <v>3</v>
      </c>
      <c r="E511" s="15">
        <f t="shared" si="68"/>
        <v>0</v>
      </c>
      <c r="F511" s="15">
        <f t="shared" si="70"/>
        <v>22</v>
      </c>
      <c r="G511" s="15">
        <f t="shared" si="69"/>
        <v>-103295.0372145306</v>
      </c>
      <c r="H511" s="15">
        <v>0</v>
      </c>
      <c r="I511" s="64">
        <f t="shared" si="71"/>
        <v>249.32558215144837</v>
      </c>
      <c r="J511" s="4"/>
    </row>
    <row r="512" spans="1:10" x14ac:dyDescent="0.3">
      <c r="A512" s="60">
        <v>44706</v>
      </c>
      <c r="B512" s="15">
        <f t="shared" si="65"/>
        <v>2022</v>
      </c>
      <c r="C512" s="15">
        <f t="shared" si="66"/>
        <v>5</v>
      </c>
      <c r="D512" s="15">
        <f t="shared" si="67"/>
        <v>4</v>
      </c>
      <c r="E512" s="15">
        <f t="shared" si="68"/>
        <v>0</v>
      </c>
      <c r="F512" s="15">
        <f t="shared" si="70"/>
        <v>22</v>
      </c>
      <c r="G512" s="15">
        <f t="shared" si="69"/>
        <v>-103533.73422726942</v>
      </c>
      <c r="H512" s="15">
        <v>0</v>
      </c>
      <c r="I512" s="64">
        <f t="shared" si="71"/>
        <v>238.69701273881668</v>
      </c>
      <c r="J512" s="4"/>
    </row>
    <row r="513" spans="1:10" x14ac:dyDescent="0.3">
      <c r="A513" s="60">
        <v>44707</v>
      </c>
      <c r="B513" s="15">
        <f t="shared" si="65"/>
        <v>2022</v>
      </c>
      <c r="C513" s="15">
        <f t="shared" si="66"/>
        <v>5</v>
      </c>
      <c r="D513" s="15">
        <f t="shared" si="67"/>
        <v>5</v>
      </c>
      <c r="E513" s="15">
        <f t="shared" si="68"/>
        <v>0</v>
      </c>
      <c r="F513" s="15">
        <f t="shared" si="70"/>
        <v>22</v>
      </c>
      <c r="G513" s="15">
        <f t="shared" si="69"/>
        <v>-103753.18006351258</v>
      </c>
      <c r="H513" s="15">
        <v>0</v>
      </c>
      <c r="I513" s="64">
        <f t="shared" si="71"/>
        <v>219.44583624315936</v>
      </c>
      <c r="J513" s="4"/>
    </row>
    <row r="514" spans="1:10" x14ac:dyDescent="0.3">
      <c r="A514" s="60">
        <v>44708</v>
      </c>
      <c r="B514" s="15">
        <f t="shared" si="65"/>
        <v>2022</v>
      </c>
      <c r="C514" s="15">
        <f t="shared" si="66"/>
        <v>5</v>
      </c>
      <c r="D514" s="15">
        <f t="shared" si="67"/>
        <v>6</v>
      </c>
      <c r="E514" s="15">
        <f t="shared" si="68"/>
        <v>1</v>
      </c>
      <c r="F514" s="15">
        <f t="shared" si="70"/>
        <v>22</v>
      </c>
      <c r="G514" s="15">
        <f t="shared" si="69"/>
        <v>-103954.25416374167</v>
      </c>
      <c r="H514" s="15">
        <v>0</v>
      </c>
      <c r="I514" s="64">
        <f t="shared" si="71"/>
        <v>201.07410022908539</v>
      </c>
      <c r="J514" s="4"/>
    </row>
    <row r="515" spans="1:10" x14ac:dyDescent="0.3">
      <c r="A515" s="60">
        <v>44709</v>
      </c>
      <c r="B515" s="15">
        <f t="shared" ref="B515:B578" si="72">YEAR(A515)</f>
        <v>2022</v>
      </c>
      <c r="C515" s="15">
        <f t="shared" ref="C515:C578" si="73">MONTH(A515)</f>
        <v>5</v>
      </c>
      <c r="D515" s="15">
        <f t="shared" ref="D515:D578" si="74">WEEKDAY(A515)</f>
        <v>7</v>
      </c>
      <c r="E515" s="15">
        <f t="shared" ref="E515:E578" si="75">IF(OR(D515=6,D515=7),1,0)</f>
        <v>1</v>
      </c>
      <c r="F515" s="15">
        <f t="shared" si="70"/>
        <v>22</v>
      </c>
      <c r="G515" s="15">
        <f t="shared" ref="G515:G578" si="76">G514+H515-I515</f>
        <v>-104117.40878556075</v>
      </c>
      <c r="H515" s="15">
        <v>0</v>
      </c>
      <c r="I515" s="64">
        <f t="shared" si="71"/>
        <v>163.15462181908501</v>
      </c>
      <c r="J515" s="4"/>
    </row>
    <row r="516" spans="1:10" x14ac:dyDescent="0.3">
      <c r="A516" s="60">
        <v>44710</v>
      </c>
      <c r="B516" s="15">
        <f t="shared" si="72"/>
        <v>2022</v>
      </c>
      <c r="C516" s="15">
        <f t="shared" si="73"/>
        <v>5</v>
      </c>
      <c r="D516" s="15">
        <f t="shared" si="74"/>
        <v>1</v>
      </c>
      <c r="E516" s="15">
        <f t="shared" si="75"/>
        <v>0</v>
      </c>
      <c r="F516" s="15">
        <f t="shared" ref="F516:F579" si="77">WEEKNUM(A516)</f>
        <v>23</v>
      </c>
      <c r="G516" s="15">
        <f t="shared" si="76"/>
        <v>-104364.72729318516</v>
      </c>
      <c r="H516" s="15">
        <v>0</v>
      </c>
      <c r="I516" s="64">
        <f t="shared" ref="I516:I579" si="78">100-2.17*D516^2.25+12.77*D516+EXP(-D516/0.032)+5*C516^0.75+10*E516+20*(B516-2016)</f>
        <v>247.31850762441059</v>
      </c>
      <c r="J516" s="4"/>
    </row>
    <row r="517" spans="1:10" x14ac:dyDescent="0.3">
      <c r="A517" s="60">
        <v>44711</v>
      </c>
      <c r="B517" s="15">
        <f t="shared" si="72"/>
        <v>2022</v>
      </c>
      <c r="C517" s="15">
        <f t="shared" si="73"/>
        <v>5</v>
      </c>
      <c r="D517" s="15">
        <f t="shared" si="74"/>
        <v>2</v>
      </c>
      <c r="E517" s="15">
        <f t="shared" si="75"/>
        <v>0</v>
      </c>
      <c r="F517" s="15">
        <f t="shared" si="77"/>
        <v>23</v>
      </c>
      <c r="G517" s="15">
        <f t="shared" si="76"/>
        <v>-104616.66348305135</v>
      </c>
      <c r="H517" s="15">
        <v>0</v>
      </c>
      <c r="I517" s="64">
        <f t="shared" si="78"/>
        <v>251.93618986618691</v>
      </c>
      <c r="J517" s="4"/>
    </row>
    <row r="518" spans="1:10" x14ac:dyDescent="0.3">
      <c r="A518" s="60">
        <v>44712</v>
      </c>
      <c r="B518" s="15">
        <f t="shared" si="72"/>
        <v>2022</v>
      </c>
      <c r="C518" s="15">
        <f t="shared" si="73"/>
        <v>5</v>
      </c>
      <c r="D518" s="15">
        <f t="shared" si="74"/>
        <v>3</v>
      </c>
      <c r="E518" s="15">
        <f t="shared" si="75"/>
        <v>0</v>
      </c>
      <c r="F518" s="15">
        <f t="shared" si="77"/>
        <v>23</v>
      </c>
      <c r="G518" s="15">
        <f t="shared" si="76"/>
        <v>-104865.9890652028</v>
      </c>
      <c r="H518" s="15">
        <v>0</v>
      </c>
      <c r="I518" s="64">
        <f t="shared" si="78"/>
        <v>249.32558215144837</v>
      </c>
      <c r="J518" s="4"/>
    </row>
    <row r="519" spans="1:10" x14ac:dyDescent="0.3">
      <c r="A519" s="60">
        <v>44713</v>
      </c>
      <c r="B519" s="15">
        <f t="shared" si="72"/>
        <v>2022</v>
      </c>
      <c r="C519" s="15">
        <f t="shared" si="73"/>
        <v>6</v>
      </c>
      <c r="D519" s="15">
        <f t="shared" si="74"/>
        <v>4</v>
      </c>
      <c r="E519" s="15">
        <f t="shared" si="75"/>
        <v>0</v>
      </c>
      <c r="F519" s="15">
        <f t="shared" si="77"/>
        <v>23</v>
      </c>
      <c r="G519" s="15">
        <f t="shared" si="76"/>
        <v>-105107.13586344459</v>
      </c>
      <c r="H519" s="15">
        <v>0</v>
      </c>
      <c r="I519" s="64">
        <f t="shared" si="78"/>
        <v>241.14679824179433</v>
      </c>
      <c r="J519" s="4"/>
    </row>
    <row r="520" spans="1:10" x14ac:dyDescent="0.3">
      <c r="A520" s="60">
        <v>44714</v>
      </c>
      <c r="B520" s="15">
        <f t="shared" si="72"/>
        <v>2022</v>
      </c>
      <c r="C520" s="15">
        <f t="shared" si="73"/>
        <v>6</v>
      </c>
      <c r="D520" s="15">
        <f t="shared" si="74"/>
        <v>5</v>
      </c>
      <c r="E520" s="15">
        <f t="shared" si="75"/>
        <v>0</v>
      </c>
      <c r="F520" s="15">
        <f t="shared" si="77"/>
        <v>23</v>
      </c>
      <c r="G520" s="15">
        <f t="shared" si="76"/>
        <v>-105329.03148519073</v>
      </c>
      <c r="H520" s="15">
        <v>0</v>
      </c>
      <c r="I520" s="64">
        <f t="shared" si="78"/>
        <v>221.89562174613698</v>
      </c>
      <c r="J520" s="4"/>
    </row>
    <row r="521" spans="1:10" x14ac:dyDescent="0.3">
      <c r="A521" s="60">
        <v>44715</v>
      </c>
      <c r="B521" s="15">
        <f t="shared" si="72"/>
        <v>2022</v>
      </c>
      <c r="C521" s="15">
        <f t="shared" si="73"/>
        <v>6</v>
      </c>
      <c r="D521" s="15">
        <f t="shared" si="74"/>
        <v>6</v>
      </c>
      <c r="E521" s="15">
        <f t="shared" si="75"/>
        <v>1</v>
      </c>
      <c r="F521" s="15">
        <f t="shared" si="77"/>
        <v>23</v>
      </c>
      <c r="G521" s="15">
        <f t="shared" si="76"/>
        <v>-105532.5553709228</v>
      </c>
      <c r="H521" s="15">
        <v>0</v>
      </c>
      <c r="I521" s="64">
        <f t="shared" si="78"/>
        <v>203.52388573206301</v>
      </c>
      <c r="J521" s="4"/>
    </row>
    <row r="522" spans="1:10" x14ac:dyDescent="0.3">
      <c r="A522" s="60">
        <v>44716</v>
      </c>
      <c r="B522" s="15">
        <f t="shared" si="72"/>
        <v>2022</v>
      </c>
      <c r="C522" s="15">
        <f t="shared" si="73"/>
        <v>6</v>
      </c>
      <c r="D522" s="15">
        <f t="shared" si="74"/>
        <v>7</v>
      </c>
      <c r="E522" s="15">
        <f t="shared" si="75"/>
        <v>1</v>
      </c>
      <c r="F522" s="15">
        <f t="shared" si="77"/>
        <v>23</v>
      </c>
      <c r="G522" s="15">
        <f t="shared" si="76"/>
        <v>-105698.15977824487</v>
      </c>
      <c r="H522" s="15">
        <v>0</v>
      </c>
      <c r="I522" s="64">
        <f t="shared" si="78"/>
        <v>165.60440732206263</v>
      </c>
      <c r="J522" s="4"/>
    </row>
    <row r="523" spans="1:10" x14ac:dyDescent="0.3">
      <c r="A523" s="60">
        <v>44717</v>
      </c>
      <c r="B523" s="15">
        <f t="shared" si="72"/>
        <v>2022</v>
      </c>
      <c r="C523" s="15">
        <f t="shared" si="73"/>
        <v>6</v>
      </c>
      <c r="D523" s="15">
        <f t="shared" si="74"/>
        <v>1</v>
      </c>
      <c r="E523" s="15">
        <f t="shared" si="75"/>
        <v>0</v>
      </c>
      <c r="F523" s="15">
        <f t="shared" si="77"/>
        <v>24</v>
      </c>
      <c r="G523" s="15">
        <f t="shared" si="76"/>
        <v>-105947.92807137225</v>
      </c>
      <c r="H523" s="15">
        <v>0</v>
      </c>
      <c r="I523" s="64">
        <f t="shared" si="78"/>
        <v>249.7682931273882</v>
      </c>
      <c r="J523" s="4"/>
    </row>
    <row r="524" spans="1:10" x14ac:dyDescent="0.3">
      <c r="A524" s="60">
        <v>44718</v>
      </c>
      <c r="B524" s="15">
        <f t="shared" si="72"/>
        <v>2022</v>
      </c>
      <c r="C524" s="15">
        <f t="shared" si="73"/>
        <v>6</v>
      </c>
      <c r="D524" s="15">
        <f t="shared" si="74"/>
        <v>2</v>
      </c>
      <c r="E524" s="15">
        <f t="shared" si="75"/>
        <v>0</v>
      </c>
      <c r="F524" s="15">
        <f t="shared" si="77"/>
        <v>24</v>
      </c>
      <c r="G524" s="15">
        <f t="shared" si="76"/>
        <v>-106202.31404674142</v>
      </c>
      <c r="H524" s="15">
        <v>0</v>
      </c>
      <c r="I524" s="64">
        <f t="shared" si="78"/>
        <v>254.38597536916456</v>
      </c>
      <c r="J524" s="4"/>
    </row>
    <row r="525" spans="1:10" x14ac:dyDescent="0.3">
      <c r="A525" s="60">
        <v>44719</v>
      </c>
      <c r="B525" s="15">
        <f t="shared" si="72"/>
        <v>2022</v>
      </c>
      <c r="C525" s="15">
        <f t="shared" si="73"/>
        <v>6</v>
      </c>
      <c r="D525" s="15">
        <f t="shared" si="74"/>
        <v>3</v>
      </c>
      <c r="E525" s="15">
        <f t="shared" si="75"/>
        <v>0</v>
      </c>
      <c r="F525" s="15">
        <f t="shared" si="77"/>
        <v>24</v>
      </c>
      <c r="G525" s="15">
        <f t="shared" si="76"/>
        <v>-106454.08941439584</v>
      </c>
      <c r="H525" s="15">
        <v>0</v>
      </c>
      <c r="I525" s="64">
        <f t="shared" si="78"/>
        <v>251.77536765442599</v>
      </c>
      <c r="J525" s="4"/>
    </row>
    <row r="526" spans="1:10" x14ac:dyDescent="0.3">
      <c r="A526" s="60">
        <v>44720</v>
      </c>
      <c r="B526" s="15">
        <f t="shared" si="72"/>
        <v>2022</v>
      </c>
      <c r="C526" s="15">
        <f t="shared" si="73"/>
        <v>6</v>
      </c>
      <c r="D526" s="15">
        <f t="shared" si="74"/>
        <v>4</v>
      </c>
      <c r="E526" s="15">
        <f t="shared" si="75"/>
        <v>0</v>
      </c>
      <c r="F526" s="15">
        <f t="shared" si="77"/>
        <v>24</v>
      </c>
      <c r="G526" s="15">
        <f t="shared" si="76"/>
        <v>-106695.23621263764</v>
      </c>
      <c r="H526" s="15">
        <v>0</v>
      </c>
      <c r="I526" s="64">
        <f t="shared" si="78"/>
        <v>241.14679824179433</v>
      </c>
      <c r="J526" s="4"/>
    </row>
    <row r="527" spans="1:10" x14ac:dyDescent="0.3">
      <c r="A527" s="60">
        <v>44721</v>
      </c>
      <c r="B527" s="15">
        <f t="shared" si="72"/>
        <v>2022</v>
      </c>
      <c r="C527" s="15">
        <f t="shared" si="73"/>
        <v>6</v>
      </c>
      <c r="D527" s="15">
        <f t="shared" si="74"/>
        <v>5</v>
      </c>
      <c r="E527" s="15">
        <f t="shared" si="75"/>
        <v>0</v>
      </c>
      <c r="F527" s="15">
        <f t="shared" si="77"/>
        <v>24</v>
      </c>
      <c r="G527" s="15">
        <f t="shared" si="76"/>
        <v>-106917.13183438378</v>
      </c>
      <c r="H527" s="15">
        <v>0</v>
      </c>
      <c r="I527" s="64">
        <f t="shared" si="78"/>
        <v>221.89562174613698</v>
      </c>
      <c r="J527" s="4"/>
    </row>
    <row r="528" spans="1:10" x14ac:dyDescent="0.3">
      <c r="A528" s="60">
        <v>44722</v>
      </c>
      <c r="B528" s="15">
        <f t="shared" si="72"/>
        <v>2022</v>
      </c>
      <c r="C528" s="15">
        <f t="shared" si="73"/>
        <v>6</v>
      </c>
      <c r="D528" s="15">
        <f t="shared" si="74"/>
        <v>6</v>
      </c>
      <c r="E528" s="15">
        <f t="shared" si="75"/>
        <v>1</v>
      </c>
      <c r="F528" s="15">
        <f t="shared" si="77"/>
        <v>24</v>
      </c>
      <c r="G528" s="15">
        <f t="shared" si="76"/>
        <v>-107120.65572011584</v>
      </c>
      <c r="H528" s="15">
        <v>0</v>
      </c>
      <c r="I528" s="64">
        <f t="shared" si="78"/>
        <v>203.52388573206301</v>
      </c>
      <c r="J528" s="4"/>
    </row>
    <row r="529" spans="1:10" x14ac:dyDescent="0.3">
      <c r="A529" s="60">
        <v>44723</v>
      </c>
      <c r="B529" s="15">
        <f t="shared" si="72"/>
        <v>2022</v>
      </c>
      <c r="C529" s="15">
        <f t="shared" si="73"/>
        <v>6</v>
      </c>
      <c r="D529" s="15">
        <f t="shared" si="74"/>
        <v>7</v>
      </c>
      <c r="E529" s="15">
        <f t="shared" si="75"/>
        <v>1</v>
      </c>
      <c r="F529" s="15">
        <f t="shared" si="77"/>
        <v>24</v>
      </c>
      <c r="G529" s="15">
        <f t="shared" si="76"/>
        <v>-107286.26012743791</v>
      </c>
      <c r="H529" s="15">
        <v>0</v>
      </c>
      <c r="I529" s="64">
        <f t="shared" si="78"/>
        <v>165.60440732206263</v>
      </c>
      <c r="J529" s="4"/>
    </row>
    <row r="530" spans="1:10" x14ac:dyDescent="0.3">
      <c r="A530" s="60">
        <v>44724</v>
      </c>
      <c r="B530" s="15">
        <f t="shared" si="72"/>
        <v>2022</v>
      </c>
      <c r="C530" s="15">
        <f t="shared" si="73"/>
        <v>6</v>
      </c>
      <c r="D530" s="15">
        <f t="shared" si="74"/>
        <v>1</v>
      </c>
      <c r="E530" s="15">
        <f t="shared" si="75"/>
        <v>0</v>
      </c>
      <c r="F530" s="15">
        <f t="shared" si="77"/>
        <v>25</v>
      </c>
      <c r="G530" s="15">
        <f t="shared" si="76"/>
        <v>-107536.0284205653</v>
      </c>
      <c r="H530" s="15">
        <v>0</v>
      </c>
      <c r="I530" s="64">
        <f t="shared" si="78"/>
        <v>249.7682931273882</v>
      </c>
      <c r="J530" s="4"/>
    </row>
    <row r="531" spans="1:10" x14ac:dyDescent="0.3">
      <c r="A531" s="60">
        <v>44725</v>
      </c>
      <c r="B531" s="15">
        <f t="shared" si="72"/>
        <v>2022</v>
      </c>
      <c r="C531" s="15">
        <f t="shared" si="73"/>
        <v>6</v>
      </c>
      <c r="D531" s="15">
        <f t="shared" si="74"/>
        <v>2</v>
      </c>
      <c r="E531" s="15">
        <f t="shared" si="75"/>
        <v>0</v>
      </c>
      <c r="F531" s="15">
        <f t="shared" si="77"/>
        <v>25</v>
      </c>
      <c r="G531" s="15">
        <f t="shared" si="76"/>
        <v>-107790.41439593447</v>
      </c>
      <c r="H531" s="15">
        <v>0</v>
      </c>
      <c r="I531" s="64">
        <f t="shared" si="78"/>
        <v>254.38597536916456</v>
      </c>
      <c r="J531" s="4"/>
    </row>
    <row r="532" spans="1:10" x14ac:dyDescent="0.3">
      <c r="A532" s="60">
        <v>44726</v>
      </c>
      <c r="B532" s="15">
        <f t="shared" si="72"/>
        <v>2022</v>
      </c>
      <c r="C532" s="15">
        <f t="shared" si="73"/>
        <v>6</v>
      </c>
      <c r="D532" s="15">
        <f t="shared" si="74"/>
        <v>3</v>
      </c>
      <c r="E532" s="15">
        <f t="shared" si="75"/>
        <v>0</v>
      </c>
      <c r="F532" s="15">
        <f t="shared" si="77"/>
        <v>25</v>
      </c>
      <c r="G532" s="15">
        <f t="shared" si="76"/>
        <v>-108042.18976358889</v>
      </c>
      <c r="H532" s="15">
        <v>0</v>
      </c>
      <c r="I532" s="64">
        <f t="shared" si="78"/>
        <v>251.77536765442599</v>
      </c>
      <c r="J532" s="4"/>
    </row>
    <row r="533" spans="1:10" x14ac:dyDescent="0.3">
      <c r="A533" s="60">
        <v>44727</v>
      </c>
      <c r="B533" s="15">
        <f t="shared" si="72"/>
        <v>2022</v>
      </c>
      <c r="C533" s="15">
        <f t="shared" si="73"/>
        <v>6</v>
      </c>
      <c r="D533" s="15">
        <f t="shared" si="74"/>
        <v>4</v>
      </c>
      <c r="E533" s="15">
        <f t="shared" si="75"/>
        <v>0</v>
      </c>
      <c r="F533" s="15">
        <f t="shared" si="77"/>
        <v>25</v>
      </c>
      <c r="G533" s="15">
        <f t="shared" si="76"/>
        <v>-108283.33656183069</v>
      </c>
      <c r="H533" s="15">
        <v>0</v>
      </c>
      <c r="I533" s="64">
        <f t="shared" si="78"/>
        <v>241.14679824179433</v>
      </c>
      <c r="J533" s="4"/>
    </row>
    <row r="534" spans="1:10" x14ac:dyDescent="0.3">
      <c r="A534" s="60">
        <v>44728</v>
      </c>
      <c r="B534" s="15">
        <f t="shared" si="72"/>
        <v>2022</v>
      </c>
      <c r="C534" s="15">
        <f t="shared" si="73"/>
        <v>6</v>
      </c>
      <c r="D534" s="15">
        <f t="shared" si="74"/>
        <v>5</v>
      </c>
      <c r="E534" s="15">
        <f t="shared" si="75"/>
        <v>0</v>
      </c>
      <c r="F534" s="15">
        <f t="shared" si="77"/>
        <v>25</v>
      </c>
      <c r="G534" s="15">
        <f t="shared" si="76"/>
        <v>-108505.23218357682</v>
      </c>
      <c r="H534" s="15">
        <v>0</v>
      </c>
      <c r="I534" s="64">
        <f t="shared" si="78"/>
        <v>221.89562174613698</v>
      </c>
      <c r="J534" s="4"/>
    </row>
    <row r="535" spans="1:10" x14ac:dyDescent="0.3">
      <c r="A535" s="60">
        <v>44729</v>
      </c>
      <c r="B535" s="15">
        <f t="shared" si="72"/>
        <v>2022</v>
      </c>
      <c r="C535" s="15">
        <f t="shared" si="73"/>
        <v>6</v>
      </c>
      <c r="D535" s="15">
        <f t="shared" si="74"/>
        <v>6</v>
      </c>
      <c r="E535" s="15">
        <f t="shared" si="75"/>
        <v>1</v>
      </c>
      <c r="F535" s="15">
        <f t="shared" si="77"/>
        <v>25</v>
      </c>
      <c r="G535" s="15">
        <f t="shared" si="76"/>
        <v>-108708.75606930889</v>
      </c>
      <c r="H535" s="15">
        <v>0</v>
      </c>
      <c r="I535" s="64">
        <f t="shared" si="78"/>
        <v>203.52388573206301</v>
      </c>
      <c r="J535" s="4"/>
    </row>
    <row r="536" spans="1:10" x14ac:dyDescent="0.3">
      <c r="A536" s="60">
        <v>44730</v>
      </c>
      <c r="B536" s="15">
        <f t="shared" si="72"/>
        <v>2022</v>
      </c>
      <c r="C536" s="15">
        <f t="shared" si="73"/>
        <v>6</v>
      </c>
      <c r="D536" s="15">
        <f t="shared" si="74"/>
        <v>7</v>
      </c>
      <c r="E536" s="15">
        <f t="shared" si="75"/>
        <v>1</v>
      </c>
      <c r="F536" s="15">
        <f t="shared" si="77"/>
        <v>25</v>
      </c>
      <c r="G536" s="15">
        <f t="shared" si="76"/>
        <v>-108874.36047663096</v>
      </c>
      <c r="H536" s="15">
        <v>0</v>
      </c>
      <c r="I536" s="64">
        <f t="shared" si="78"/>
        <v>165.60440732206263</v>
      </c>
      <c r="J536" s="4"/>
    </row>
    <row r="537" spans="1:10" x14ac:dyDescent="0.3">
      <c r="A537" s="60">
        <v>44731</v>
      </c>
      <c r="B537" s="15">
        <f t="shared" si="72"/>
        <v>2022</v>
      </c>
      <c r="C537" s="15">
        <f t="shared" si="73"/>
        <v>6</v>
      </c>
      <c r="D537" s="15">
        <f t="shared" si="74"/>
        <v>1</v>
      </c>
      <c r="E537" s="15">
        <f t="shared" si="75"/>
        <v>0</v>
      </c>
      <c r="F537" s="15">
        <f t="shared" si="77"/>
        <v>26</v>
      </c>
      <c r="G537" s="15">
        <f t="shared" si="76"/>
        <v>-109124.12876975835</v>
      </c>
      <c r="H537" s="15">
        <v>0</v>
      </c>
      <c r="I537" s="64">
        <f t="shared" si="78"/>
        <v>249.7682931273882</v>
      </c>
      <c r="J537" s="4"/>
    </row>
    <row r="538" spans="1:10" x14ac:dyDescent="0.3">
      <c r="A538" s="60">
        <v>44732</v>
      </c>
      <c r="B538" s="15">
        <f t="shared" si="72"/>
        <v>2022</v>
      </c>
      <c r="C538" s="15">
        <f t="shared" si="73"/>
        <v>6</v>
      </c>
      <c r="D538" s="15">
        <f t="shared" si="74"/>
        <v>2</v>
      </c>
      <c r="E538" s="15">
        <f t="shared" si="75"/>
        <v>0</v>
      </c>
      <c r="F538" s="15">
        <f t="shared" si="77"/>
        <v>26</v>
      </c>
      <c r="G538" s="15">
        <f t="shared" si="76"/>
        <v>-109378.51474512751</v>
      </c>
      <c r="H538" s="15">
        <v>0</v>
      </c>
      <c r="I538" s="64">
        <f t="shared" si="78"/>
        <v>254.38597536916456</v>
      </c>
      <c r="J538" s="4"/>
    </row>
    <row r="539" spans="1:10" x14ac:dyDescent="0.3">
      <c r="A539" s="60">
        <v>44733</v>
      </c>
      <c r="B539" s="15">
        <f t="shared" si="72"/>
        <v>2022</v>
      </c>
      <c r="C539" s="15">
        <f t="shared" si="73"/>
        <v>6</v>
      </c>
      <c r="D539" s="15">
        <f t="shared" si="74"/>
        <v>3</v>
      </c>
      <c r="E539" s="15">
        <f t="shared" si="75"/>
        <v>0</v>
      </c>
      <c r="F539" s="15">
        <f t="shared" si="77"/>
        <v>26</v>
      </c>
      <c r="G539" s="15">
        <f t="shared" si="76"/>
        <v>-109630.29011278194</v>
      </c>
      <c r="H539" s="15">
        <v>0</v>
      </c>
      <c r="I539" s="64">
        <f t="shared" si="78"/>
        <v>251.77536765442599</v>
      </c>
      <c r="J539" s="4"/>
    </row>
    <row r="540" spans="1:10" x14ac:dyDescent="0.3">
      <c r="A540" s="60">
        <v>44734</v>
      </c>
      <c r="B540" s="15">
        <f t="shared" si="72"/>
        <v>2022</v>
      </c>
      <c r="C540" s="15">
        <f t="shared" si="73"/>
        <v>6</v>
      </c>
      <c r="D540" s="15">
        <f t="shared" si="74"/>
        <v>4</v>
      </c>
      <c r="E540" s="15">
        <f t="shared" si="75"/>
        <v>0</v>
      </c>
      <c r="F540" s="15">
        <f t="shared" si="77"/>
        <v>26</v>
      </c>
      <c r="G540" s="15">
        <f t="shared" si="76"/>
        <v>-109871.43691102373</v>
      </c>
      <c r="H540" s="15">
        <v>0</v>
      </c>
      <c r="I540" s="64">
        <f t="shared" si="78"/>
        <v>241.14679824179433</v>
      </c>
      <c r="J540" s="4"/>
    </row>
    <row r="541" spans="1:10" x14ac:dyDescent="0.3">
      <c r="A541" s="60">
        <v>44735</v>
      </c>
      <c r="B541" s="15">
        <f t="shared" si="72"/>
        <v>2022</v>
      </c>
      <c r="C541" s="15">
        <f t="shared" si="73"/>
        <v>6</v>
      </c>
      <c r="D541" s="15">
        <f t="shared" si="74"/>
        <v>5</v>
      </c>
      <c r="E541" s="15">
        <f t="shared" si="75"/>
        <v>0</v>
      </c>
      <c r="F541" s="15">
        <f t="shared" si="77"/>
        <v>26</v>
      </c>
      <c r="G541" s="15">
        <f t="shared" si="76"/>
        <v>-110093.33253276987</v>
      </c>
      <c r="H541" s="15">
        <v>0</v>
      </c>
      <c r="I541" s="64">
        <f t="shared" si="78"/>
        <v>221.89562174613698</v>
      </c>
      <c r="J541" s="4"/>
    </row>
    <row r="542" spans="1:10" x14ac:dyDescent="0.3">
      <c r="A542" s="60">
        <v>44736</v>
      </c>
      <c r="B542" s="15">
        <f t="shared" si="72"/>
        <v>2022</v>
      </c>
      <c r="C542" s="15">
        <f t="shared" si="73"/>
        <v>6</v>
      </c>
      <c r="D542" s="15">
        <f t="shared" si="74"/>
        <v>6</v>
      </c>
      <c r="E542" s="15">
        <f t="shared" si="75"/>
        <v>1</v>
      </c>
      <c r="F542" s="15">
        <f t="shared" si="77"/>
        <v>26</v>
      </c>
      <c r="G542" s="15">
        <f t="shared" si="76"/>
        <v>-110296.85641850193</v>
      </c>
      <c r="H542" s="15">
        <v>0</v>
      </c>
      <c r="I542" s="64">
        <f t="shared" si="78"/>
        <v>203.52388573206301</v>
      </c>
      <c r="J542" s="4"/>
    </row>
    <row r="543" spans="1:10" x14ac:dyDescent="0.3">
      <c r="A543" s="60">
        <v>44737</v>
      </c>
      <c r="B543" s="15">
        <f t="shared" si="72"/>
        <v>2022</v>
      </c>
      <c r="C543" s="15">
        <f t="shared" si="73"/>
        <v>6</v>
      </c>
      <c r="D543" s="15">
        <f t="shared" si="74"/>
        <v>7</v>
      </c>
      <c r="E543" s="15">
        <f t="shared" si="75"/>
        <v>1</v>
      </c>
      <c r="F543" s="15">
        <f t="shared" si="77"/>
        <v>26</v>
      </c>
      <c r="G543" s="15">
        <f t="shared" si="76"/>
        <v>-110462.460825824</v>
      </c>
      <c r="H543" s="15">
        <v>0</v>
      </c>
      <c r="I543" s="64">
        <f t="shared" si="78"/>
        <v>165.60440732206263</v>
      </c>
      <c r="J543" s="4"/>
    </row>
    <row r="544" spans="1:10" x14ac:dyDescent="0.3">
      <c r="A544" s="60">
        <v>44738</v>
      </c>
      <c r="B544" s="15">
        <f t="shared" si="72"/>
        <v>2022</v>
      </c>
      <c r="C544" s="15">
        <f t="shared" si="73"/>
        <v>6</v>
      </c>
      <c r="D544" s="15">
        <f t="shared" si="74"/>
        <v>1</v>
      </c>
      <c r="E544" s="15">
        <f t="shared" si="75"/>
        <v>0</v>
      </c>
      <c r="F544" s="15">
        <f t="shared" si="77"/>
        <v>27</v>
      </c>
      <c r="G544" s="15">
        <f t="shared" si="76"/>
        <v>-110712.22911895139</v>
      </c>
      <c r="H544" s="15">
        <v>0</v>
      </c>
      <c r="I544" s="64">
        <f t="shared" si="78"/>
        <v>249.7682931273882</v>
      </c>
      <c r="J544" s="4"/>
    </row>
    <row r="545" spans="1:10" x14ac:dyDescent="0.3">
      <c r="A545" s="60">
        <v>44739</v>
      </c>
      <c r="B545" s="15">
        <f t="shared" si="72"/>
        <v>2022</v>
      </c>
      <c r="C545" s="15">
        <f t="shared" si="73"/>
        <v>6</v>
      </c>
      <c r="D545" s="15">
        <f t="shared" si="74"/>
        <v>2</v>
      </c>
      <c r="E545" s="15">
        <f t="shared" si="75"/>
        <v>0</v>
      </c>
      <c r="F545" s="15">
        <f t="shared" si="77"/>
        <v>27</v>
      </c>
      <c r="G545" s="15">
        <f t="shared" si="76"/>
        <v>-110966.61509432056</v>
      </c>
      <c r="H545" s="15">
        <v>0</v>
      </c>
      <c r="I545" s="64">
        <f t="shared" si="78"/>
        <v>254.38597536916456</v>
      </c>
      <c r="J545" s="4"/>
    </row>
    <row r="546" spans="1:10" x14ac:dyDescent="0.3">
      <c r="A546" s="60">
        <v>44740</v>
      </c>
      <c r="B546" s="15">
        <f t="shared" si="72"/>
        <v>2022</v>
      </c>
      <c r="C546" s="15">
        <f t="shared" si="73"/>
        <v>6</v>
      </c>
      <c r="D546" s="15">
        <f t="shared" si="74"/>
        <v>3</v>
      </c>
      <c r="E546" s="15">
        <f t="shared" si="75"/>
        <v>0</v>
      </c>
      <c r="F546" s="15">
        <f t="shared" si="77"/>
        <v>27</v>
      </c>
      <c r="G546" s="15">
        <f t="shared" si="76"/>
        <v>-111218.39046197498</v>
      </c>
      <c r="H546" s="15">
        <v>0</v>
      </c>
      <c r="I546" s="64">
        <f t="shared" si="78"/>
        <v>251.77536765442599</v>
      </c>
      <c r="J546" s="4"/>
    </row>
    <row r="547" spans="1:10" x14ac:dyDescent="0.3">
      <c r="A547" s="60">
        <v>44741</v>
      </c>
      <c r="B547" s="15">
        <f t="shared" si="72"/>
        <v>2022</v>
      </c>
      <c r="C547" s="15">
        <f t="shared" si="73"/>
        <v>6</v>
      </c>
      <c r="D547" s="15">
        <f t="shared" si="74"/>
        <v>4</v>
      </c>
      <c r="E547" s="15">
        <f t="shared" si="75"/>
        <v>0</v>
      </c>
      <c r="F547" s="15">
        <f t="shared" si="77"/>
        <v>27</v>
      </c>
      <c r="G547" s="15">
        <f t="shared" si="76"/>
        <v>-111459.53726021678</v>
      </c>
      <c r="H547" s="15">
        <v>0</v>
      </c>
      <c r="I547" s="64">
        <f t="shared" si="78"/>
        <v>241.14679824179433</v>
      </c>
      <c r="J547" s="4"/>
    </row>
    <row r="548" spans="1:10" x14ac:dyDescent="0.3">
      <c r="A548" s="60">
        <v>44742</v>
      </c>
      <c r="B548" s="15">
        <f t="shared" si="72"/>
        <v>2022</v>
      </c>
      <c r="C548" s="15">
        <f t="shared" si="73"/>
        <v>6</v>
      </c>
      <c r="D548" s="15">
        <f t="shared" si="74"/>
        <v>5</v>
      </c>
      <c r="E548" s="15">
        <f t="shared" si="75"/>
        <v>0</v>
      </c>
      <c r="F548" s="15">
        <f t="shared" si="77"/>
        <v>27</v>
      </c>
      <c r="G548" s="15">
        <f t="shared" si="76"/>
        <v>-111681.43288196292</v>
      </c>
      <c r="H548" s="15">
        <v>0</v>
      </c>
      <c r="I548" s="64">
        <f t="shared" si="78"/>
        <v>221.89562174613698</v>
      </c>
      <c r="J548" s="4"/>
    </row>
    <row r="549" spans="1:10" x14ac:dyDescent="0.3">
      <c r="A549" s="60">
        <v>44743</v>
      </c>
      <c r="B549" s="15">
        <f t="shared" si="72"/>
        <v>2022</v>
      </c>
      <c r="C549" s="15">
        <f t="shared" si="73"/>
        <v>7</v>
      </c>
      <c r="D549" s="15">
        <f t="shared" si="74"/>
        <v>6</v>
      </c>
      <c r="E549" s="15">
        <f t="shared" si="75"/>
        <v>1</v>
      </c>
      <c r="F549" s="15">
        <f t="shared" si="77"/>
        <v>27</v>
      </c>
      <c r="G549" s="15">
        <f t="shared" si="76"/>
        <v>-111887.30605992088</v>
      </c>
      <c r="H549" s="15">
        <v>0</v>
      </c>
      <c r="I549" s="64">
        <f t="shared" si="78"/>
        <v>205.87317795796906</v>
      </c>
      <c r="J549" s="4"/>
    </row>
    <row r="550" spans="1:10" x14ac:dyDescent="0.3">
      <c r="A550" s="60">
        <v>44744</v>
      </c>
      <c r="B550" s="15">
        <f t="shared" si="72"/>
        <v>2022</v>
      </c>
      <c r="C550" s="15">
        <f t="shared" si="73"/>
        <v>7</v>
      </c>
      <c r="D550" s="15">
        <f t="shared" si="74"/>
        <v>7</v>
      </c>
      <c r="E550" s="15">
        <f t="shared" si="75"/>
        <v>1</v>
      </c>
      <c r="F550" s="15">
        <f t="shared" si="77"/>
        <v>27</v>
      </c>
      <c r="G550" s="15">
        <f t="shared" si="76"/>
        <v>-112055.25975946886</v>
      </c>
      <c r="H550" s="15">
        <v>0</v>
      </c>
      <c r="I550" s="64">
        <f t="shared" si="78"/>
        <v>167.95369954796871</v>
      </c>
      <c r="J550" s="4"/>
    </row>
    <row r="551" spans="1:10" x14ac:dyDescent="0.3">
      <c r="A551" s="60">
        <v>44745</v>
      </c>
      <c r="B551" s="15">
        <f t="shared" si="72"/>
        <v>2022</v>
      </c>
      <c r="C551" s="15">
        <f t="shared" si="73"/>
        <v>7</v>
      </c>
      <c r="D551" s="15">
        <f t="shared" si="74"/>
        <v>1</v>
      </c>
      <c r="E551" s="15">
        <f t="shared" si="75"/>
        <v>0</v>
      </c>
      <c r="F551" s="15">
        <f t="shared" si="77"/>
        <v>28</v>
      </c>
      <c r="G551" s="15">
        <f t="shared" si="76"/>
        <v>-112307.37734482215</v>
      </c>
      <c r="H551" s="15">
        <v>0</v>
      </c>
      <c r="I551" s="64">
        <f t="shared" si="78"/>
        <v>252.11758535329426</v>
      </c>
      <c r="J551" s="4"/>
    </row>
    <row r="552" spans="1:10" x14ac:dyDescent="0.3">
      <c r="A552" s="60">
        <v>44746</v>
      </c>
      <c r="B552" s="15">
        <f t="shared" si="72"/>
        <v>2022</v>
      </c>
      <c r="C552" s="15">
        <f t="shared" si="73"/>
        <v>7</v>
      </c>
      <c r="D552" s="15">
        <f t="shared" si="74"/>
        <v>2</v>
      </c>
      <c r="E552" s="15">
        <f t="shared" si="75"/>
        <v>0</v>
      </c>
      <c r="F552" s="15">
        <f t="shared" si="77"/>
        <v>28</v>
      </c>
      <c r="G552" s="15">
        <f t="shared" si="76"/>
        <v>-112564.11261241722</v>
      </c>
      <c r="H552" s="15">
        <v>0</v>
      </c>
      <c r="I552" s="64">
        <f t="shared" si="78"/>
        <v>256.73526759507058</v>
      </c>
      <c r="J552" s="4"/>
    </row>
    <row r="553" spans="1:10" x14ac:dyDescent="0.3">
      <c r="A553" s="60">
        <v>44747</v>
      </c>
      <c r="B553" s="15">
        <f t="shared" si="72"/>
        <v>2022</v>
      </c>
      <c r="C553" s="15">
        <f t="shared" si="73"/>
        <v>7</v>
      </c>
      <c r="D553" s="15">
        <f t="shared" si="74"/>
        <v>3</v>
      </c>
      <c r="E553" s="15">
        <f t="shared" si="75"/>
        <v>0</v>
      </c>
      <c r="F553" s="15">
        <f t="shared" si="77"/>
        <v>28</v>
      </c>
      <c r="G553" s="15">
        <f t="shared" si="76"/>
        <v>-112818.23727229754</v>
      </c>
      <c r="H553" s="15">
        <v>0</v>
      </c>
      <c r="I553" s="64">
        <f t="shared" si="78"/>
        <v>254.12465988033208</v>
      </c>
      <c r="J553" s="4"/>
    </row>
    <row r="554" spans="1:10" x14ac:dyDescent="0.3">
      <c r="A554" s="60">
        <v>44748</v>
      </c>
      <c r="B554" s="15">
        <f t="shared" si="72"/>
        <v>2022</v>
      </c>
      <c r="C554" s="15">
        <f t="shared" si="73"/>
        <v>7</v>
      </c>
      <c r="D554" s="15">
        <f t="shared" si="74"/>
        <v>4</v>
      </c>
      <c r="E554" s="15">
        <f t="shared" si="75"/>
        <v>0</v>
      </c>
      <c r="F554" s="15">
        <f t="shared" si="77"/>
        <v>28</v>
      </c>
      <c r="G554" s="15">
        <f t="shared" si="76"/>
        <v>-113061.73336276524</v>
      </c>
      <c r="H554" s="15">
        <v>0</v>
      </c>
      <c r="I554" s="64">
        <f t="shared" si="78"/>
        <v>243.49609046770041</v>
      </c>
      <c r="J554" s="4"/>
    </row>
    <row r="555" spans="1:10" x14ac:dyDescent="0.3">
      <c r="A555" s="60">
        <v>44749</v>
      </c>
      <c r="B555" s="15">
        <f t="shared" si="72"/>
        <v>2022</v>
      </c>
      <c r="C555" s="15">
        <f t="shared" si="73"/>
        <v>7</v>
      </c>
      <c r="D555" s="15">
        <f t="shared" si="74"/>
        <v>5</v>
      </c>
      <c r="E555" s="15">
        <f t="shared" si="75"/>
        <v>0</v>
      </c>
      <c r="F555" s="15">
        <f t="shared" si="77"/>
        <v>28</v>
      </c>
      <c r="G555" s="15">
        <f t="shared" si="76"/>
        <v>-113285.97827673728</v>
      </c>
      <c r="H555" s="15">
        <v>0</v>
      </c>
      <c r="I555" s="64">
        <f t="shared" si="78"/>
        <v>224.24491397204307</v>
      </c>
      <c r="J555" s="4"/>
    </row>
    <row r="556" spans="1:10" x14ac:dyDescent="0.3">
      <c r="A556" s="60">
        <v>44750</v>
      </c>
      <c r="B556" s="15">
        <f t="shared" si="72"/>
        <v>2022</v>
      </c>
      <c r="C556" s="15">
        <f t="shared" si="73"/>
        <v>7</v>
      </c>
      <c r="D556" s="15">
        <f t="shared" si="74"/>
        <v>6</v>
      </c>
      <c r="E556" s="15">
        <f t="shared" si="75"/>
        <v>1</v>
      </c>
      <c r="F556" s="15">
        <f t="shared" si="77"/>
        <v>28</v>
      </c>
      <c r="G556" s="15">
        <f t="shared" si="76"/>
        <v>-113491.85145469525</v>
      </c>
      <c r="H556" s="15">
        <v>0</v>
      </c>
      <c r="I556" s="64">
        <f t="shared" si="78"/>
        <v>205.87317795796906</v>
      </c>
      <c r="J556" s="4"/>
    </row>
    <row r="557" spans="1:10" x14ac:dyDescent="0.3">
      <c r="A557" s="60">
        <v>44751</v>
      </c>
      <c r="B557" s="15">
        <f t="shared" si="72"/>
        <v>2022</v>
      </c>
      <c r="C557" s="15">
        <f t="shared" si="73"/>
        <v>7</v>
      </c>
      <c r="D557" s="15">
        <f t="shared" si="74"/>
        <v>7</v>
      </c>
      <c r="E557" s="15">
        <f t="shared" si="75"/>
        <v>1</v>
      </c>
      <c r="F557" s="15">
        <f t="shared" si="77"/>
        <v>28</v>
      </c>
      <c r="G557" s="15">
        <f t="shared" si="76"/>
        <v>-113659.80515424322</v>
      </c>
      <c r="H557" s="15">
        <v>0</v>
      </c>
      <c r="I557" s="64">
        <f t="shared" si="78"/>
        <v>167.95369954796871</v>
      </c>
      <c r="J557" s="4"/>
    </row>
    <row r="558" spans="1:10" x14ac:dyDescent="0.3">
      <c r="A558" s="60">
        <v>44752</v>
      </c>
      <c r="B558" s="15">
        <f t="shared" si="72"/>
        <v>2022</v>
      </c>
      <c r="C558" s="15">
        <f t="shared" si="73"/>
        <v>7</v>
      </c>
      <c r="D558" s="15">
        <f t="shared" si="74"/>
        <v>1</v>
      </c>
      <c r="E558" s="15">
        <f t="shared" si="75"/>
        <v>0</v>
      </c>
      <c r="F558" s="15">
        <f t="shared" si="77"/>
        <v>29</v>
      </c>
      <c r="G558" s="15">
        <f t="shared" si="76"/>
        <v>-113911.92273959651</v>
      </c>
      <c r="H558" s="15">
        <v>0</v>
      </c>
      <c r="I558" s="64">
        <f t="shared" si="78"/>
        <v>252.11758535329426</v>
      </c>
      <c r="J558" s="4"/>
    </row>
    <row r="559" spans="1:10" x14ac:dyDescent="0.3">
      <c r="A559" s="60">
        <v>44753</v>
      </c>
      <c r="B559" s="15">
        <f t="shared" si="72"/>
        <v>2022</v>
      </c>
      <c r="C559" s="15">
        <f t="shared" si="73"/>
        <v>7</v>
      </c>
      <c r="D559" s="15">
        <f t="shared" si="74"/>
        <v>2</v>
      </c>
      <c r="E559" s="15">
        <f t="shared" si="75"/>
        <v>0</v>
      </c>
      <c r="F559" s="15">
        <f t="shared" si="77"/>
        <v>29</v>
      </c>
      <c r="G559" s="15">
        <f t="shared" si="76"/>
        <v>-114168.65800719158</v>
      </c>
      <c r="H559" s="15">
        <v>0</v>
      </c>
      <c r="I559" s="64">
        <f t="shared" si="78"/>
        <v>256.73526759507058</v>
      </c>
      <c r="J559" s="4"/>
    </row>
    <row r="560" spans="1:10" x14ac:dyDescent="0.3">
      <c r="A560" s="60">
        <v>44754</v>
      </c>
      <c r="B560" s="15">
        <f t="shared" si="72"/>
        <v>2022</v>
      </c>
      <c r="C560" s="15">
        <f t="shared" si="73"/>
        <v>7</v>
      </c>
      <c r="D560" s="15">
        <f t="shared" si="74"/>
        <v>3</v>
      </c>
      <c r="E560" s="15">
        <f t="shared" si="75"/>
        <v>0</v>
      </c>
      <c r="F560" s="15">
        <f t="shared" si="77"/>
        <v>29</v>
      </c>
      <c r="G560" s="15">
        <f t="shared" si="76"/>
        <v>-114422.78266707191</v>
      </c>
      <c r="H560" s="15">
        <v>0</v>
      </c>
      <c r="I560" s="64">
        <f t="shared" si="78"/>
        <v>254.12465988033208</v>
      </c>
      <c r="J560" s="4"/>
    </row>
    <row r="561" spans="1:10" x14ac:dyDescent="0.3">
      <c r="A561" s="60">
        <v>44755</v>
      </c>
      <c r="B561" s="15">
        <f t="shared" si="72"/>
        <v>2022</v>
      </c>
      <c r="C561" s="15">
        <f t="shared" si="73"/>
        <v>7</v>
      </c>
      <c r="D561" s="15">
        <f t="shared" si="74"/>
        <v>4</v>
      </c>
      <c r="E561" s="15">
        <f t="shared" si="75"/>
        <v>0</v>
      </c>
      <c r="F561" s="15">
        <f t="shared" si="77"/>
        <v>29</v>
      </c>
      <c r="G561" s="15">
        <f t="shared" si="76"/>
        <v>-114666.27875753961</v>
      </c>
      <c r="H561" s="15">
        <v>0</v>
      </c>
      <c r="I561" s="64">
        <f t="shared" si="78"/>
        <v>243.49609046770041</v>
      </c>
      <c r="J561" s="4"/>
    </row>
    <row r="562" spans="1:10" x14ac:dyDescent="0.3">
      <c r="A562" s="60">
        <v>44756</v>
      </c>
      <c r="B562" s="15">
        <f t="shared" si="72"/>
        <v>2022</v>
      </c>
      <c r="C562" s="15">
        <f t="shared" si="73"/>
        <v>7</v>
      </c>
      <c r="D562" s="15">
        <f t="shared" si="74"/>
        <v>5</v>
      </c>
      <c r="E562" s="15">
        <f t="shared" si="75"/>
        <v>0</v>
      </c>
      <c r="F562" s="15">
        <f t="shared" si="77"/>
        <v>29</v>
      </c>
      <c r="G562" s="15">
        <f t="shared" si="76"/>
        <v>-114890.52367151165</v>
      </c>
      <c r="H562" s="15">
        <v>0</v>
      </c>
      <c r="I562" s="64">
        <f t="shared" si="78"/>
        <v>224.24491397204307</v>
      </c>
      <c r="J562" s="4"/>
    </row>
    <row r="563" spans="1:10" x14ac:dyDescent="0.3">
      <c r="A563" s="60">
        <v>44757</v>
      </c>
      <c r="B563" s="15">
        <f t="shared" si="72"/>
        <v>2022</v>
      </c>
      <c r="C563" s="15">
        <f t="shared" si="73"/>
        <v>7</v>
      </c>
      <c r="D563" s="15">
        <f t="shared" si="74"/>
        <v>6</v>
      </c>
      <c r="E563" s="15">
        <f t="shared" si="75"/>
        <v>1</v>
      </c>
      <c r="F563" s="15">
        <f t="shared" si="77"/>
        <v>29</v>
      </c>
      <c r="G563" s="15">
        <f t="shared" si="76"/>
        <v>-115096.39684946962</v>
      </c>
      <c r="H563" s="15">
        <v>0</v>
      </c>
      <c r="I563" s="64">
        <f t="shared" si="78"/>
        <v>205.87317795796906</v>
      </c>
      <c r="J563" s="4"/>
    </row>
    <row r="564" spans="1:10" x14ac:dyDescent="0.3">
      <c r="A564" s="60">
        <v>44758</v>
      </c>
      <c r="B564" s="15">
        <f t="shared" si="72"/>
        <v>2022</v>
      </c>
      <c r="C564" s="15">
        <f t="shared" si="73"/>
        <v>7</v>
      </c>
      <c r="D564" s="15">
        <f t="shared" si="74"/>
        <v>7</v>
      </c>
      <c r="E564" s="15">
        <f t="shared" si="75"/>
        <v>1</v>
      </c>
      <c r="F564" s="15">
        <f t="shared" si="77"/>
        <v>29</v>
      </c>
      <c r="G564" s="15">
        <f t="shared" si="76"/>
        <v>-115264.35054901759</v>
      </c>
      <c r="H564" s="15">
        <v>0</v>
      </c>
      <c r="I564" s="64">
        <f t="shared" si="78"/>
        <v>167.95369954796871</v>
      </c>
      <c r="J564" s="4"/>
    </row>
    <row r="565" spans="1:10" x14ac:dyDescent="0.3">
      <c r="A565" s="60">
        <v>44759</v>
      </c>
      <c r="B565" s="15">
        <f t="shared" si="72"/>
        <v>2022</v>
      </c>
      <c r="C565" s="15">
        <f t="shared" si="73"/>
        <v>7</v>
      </c>
      <c r="D565" s="15">
        <f t="shared" si="74"/>
        <v>1</v>
      </c>
      <c r="E565" s="15">
        <f t="shared" si="75"/>
        <v>0</v>
      </c>
      <c r="F565" s="15">
        <f t="shared" si="77"/>
        <v>30</v>
      </c>
      <c r="G565" s="15">
        <f t="shared" si="76"/>
        <v>-115516.46813437088</v>
      </c>
      <c r="H565" s="15">
        <v>0</v>
      </c>
      <c r="I565" s="64">
        <f t="shared" si="78"/>
        <v>252.11758535329426</v>
      </c>
      <c r="J565" s="4"/>
    </row>
    <row r="566" spans="1:10" x14ac:dyDescent="0.3">
      <c r="A566" s="60">
        <v>44760</v>
      </c>
      <c r="B566" s="15">
        <f t="shared" si="72"/>
        <v>2022</v>
      </c>
      <c r="C566" s="15">
        <f t="shared" si="73"/>
        <v>7</v>
      </c>
      <c r="D566" s="15">
        <f t="shared" si="74"/>
        <v>2</v>
      </c>
      <c r="E566" s="15">
        <f t="shared" si="75"/>
        <v>0</v>
      </c>
      <c r="F566" s="15">
        <f t="shared" si="77"/>
        <v>30</v>
      </c>
      <c r="G566" s="15">
        <f t="shared" si="76"/>
        <v>-115773.20340196595</v>
      </c>
      <c r="H566" s="15">
        <v>0</v>
      </c>
      <c r="I566" s="64">
        <f t="shared" si="78"/>
        <v>256.73526759507058</v>
      </c>
      <c r="J566" s="4"/>
    </row>
    <row r="567" spans="1:10" x14ac:dyDescent="0.3">
      <c r="A567" s="60">
        <v>44761</v>
      </c>
      <c r="B567" s="15">
        <f t="shared" si="72"/>
        <v>2022</v>
      </c>
      <c r="C567" s="15">
        <f t="shared" si="73"/>
        <v>7</v>
      </c>
      <c r="D567" s="15">
        <f t="shared" si="74"/>
        <v>3</v>
      </c>
      <c r="E567" s="15">
        <f t="shared" si="75"/>
        <v>0</v>
      </c>
      <c r="F567" s="15">
        <f t="shared" si="77"/>
        <v>30</v>
      </c>
      <c r="G567" s="15">
        <f t="shared" si="76"/>
        <v>-116027.32806184627</v>
      </c>
      <c r="H567" s="15">
        <v>0</v>
      </c>
      <c r="I567" s="64">
        <f t="shared" si="78"/>
        <v>254.12465988033208</v>
      </c>
      <c r="J567" s="4"/>
    </row>
    <row r="568" spans="1:10" x14ac:dyDescent="0.3">
      <c r="A568" s="60">
        <v>44762</v>
      </c>
      <c r="B568" s="15">
        <f t="shared" si="72"/>
        <v>2022</v>
      </c>
      <c r="C568" s="15">
        <f t="shared" si="73"/>
        <v>7</v>
      </c>
      <c r="D568" s="15">
        <f t="shared" si="74"/>
        <v>4</v>
      </c>
      <c r="E568" s="15">
        <f t="shared" si="75"/>
        <v>0</v>
      </c>
      <c r="F568" s="15">
        <f t="shared" si="77"/>
        <v>30</v>
      </c>
      <c r="G568" s="15">
        <f t="shared" si="76"/>
        <v>-116270.82415231397</v>
      </c>
      <c r="H568" s="15">
        <v>0</v>
      </c>
      <c r="I568" s="64">
        <f t="shared" si="78"/>
        <v>243.49609046770041</v>
      </c>
      <c r="J568" s="4"/>
    </row>
    <row r="569" spans="1:10" x14ac:dyDescent="0.3">
      <c r="A569" s="60">
        <v>44763</v>
      </c>
      <c r="B569" s="15">
        <f t="shared" si="72"/>
        <v>2022</v>
      </c>
      <c r="C569" s="15">
        <f t="shared" si="73"/>
        <v>7</v>
      </c>
      <c r="D569" s="15">
        <f t="shared" si="74"/>
        <v>5</v>
      </c>
      <c r="E569" s="15">
        <f t="shared" si="75"/>
        <v>0</v>
      </c>
      <c r="F569" s="15">
        <f t="shared" si="77"/>
        <v>30</v>
      </c>
      <c r="G569" s="15">
        <f t="shared" si="76"/>
        <v>-116495.06906628601</v>
      </c>
      <c r="H569" s="15">
        <v>0</v>
      </c>
      <c r="I569" s="64">
        <f t="shared" si="78"/>
        <v>224.24491397204307</v>
      </c>
      <c r="J569" s="4"/>
    </row>
    <row r="570" spans="1:10" x14ac:dyDescent="0.3">
      <c r="A570" s="60">
        <v>44764</v>
      </c>
      <c r="B570" s="15">
        <f t="shared" si="72"/>
        <v>2022</v>
      </c>
      <c r="C570" s="15">
        <f t="shared" si="73"/>
        <v>7</v>
      </c>
      <c r="D570" s="15">
        <f t="shared" si="74"/>
        <v>6</v>
      </c>
      <c r="E570" s="15">
        <f t="shared" si="75"/>
        <v>1</v>
      </c>
      <c r="F570" s="15">
        <f t="shared" si="77"/>
        <v>30</v>
      </c>
      <c r="G570" s="15">
        <f t="shared" si="76"/>
        <v>-116700.94224424398</v>
      </c>
      <c r="H570" s="15">
        <v>0</v>
      </c>
      <c r="I570" s="64">
        <f t="shared" si="78"/>
        <v>205.87317795796906</v>
      </c>
      <c r="J570" s="4"/>
    </row>
    <row r="571" spans="1:10" x14ac:dyDescent="0.3">
      <c r="A571" s="60">
        <v>44765</v>
      </c>
      <c r="B571" s="15">
        <f t="shared" si="72"/>
        <v>2022</v>
      </c>
      <c r="C571" s="15">
        <f t="shared" si="73"/>
        <v>7</v>
      </c>
      <c r="D571" s="15">
        <f t="shared" si="74"/>
        <v>7</v>
      </c>
      <c r="E571" s="15">
        <f t="shared" si="75"/>
        <v>1</v>
      </c>
      <c r="F571" s="15">
        <f t="shared" si="77"/>
        <v>30</v>
      </c>
      <c r="G571" s="15">
        <f t="shared" si="76"/>
        <v>-116868.89594379195</v>
      </c>
      <c r="H571" s="15">
        <v>0</v>
      </c>
      <c r="I571" s="64">
        <f t="shared" si="78"/>
        <v>167.95369954796871</v>
      </c>
      <c r="J571" s="4"/>
    </row>
    <row r="572" spans="1:10" x14ac:dyDescent="0.3">
      <c r="A572" s="60">
        <v>44766</v>
      </c>
      <c r="B572" s="15">
        <f t="shared" si="72"/>
        <v>2022</v>
      </c>
      <c r="C572" s="15">
        <f t="shared" si="73"/>
        <v>7</v>
      </c>
      <c r="D572" s="15">
        <f t="shared" si="74"/>
        <v>1</v>
      </c>
      <c r="E572" s="15">
        <f t="shared" si="75"/>
        <v>0</v>
      </c>
      <c r="F572" s="15">
        <f t="shared" si="77"/>
        <v>31</v>
      </c>
      <c r="G572" s="15">
        <f t="shared" si="76"/>
        <v>-117121.01352914525</v>
      </c>
      <c r="H572" s="15">
        <v>0</v>
      </c>
      <c r="I572" s="64">
        <f t="shared" si="78"/>
        <v>252.11758535329426</v>
      </c>
      <c r="J572" s="4"/>
    </row>
    <row r="573" spans="1:10" x14ac:dyDescent="0.3">
      <c r="A573" s="60">
        <v>44767</v>
      </c>
      <c r="B573" s="15">
        <f t="shared" si="72"/>
        <v>2022</v>
      </c>
      <c r="C573" s="15">
        <f t="shared" si="73"/>
        <v>7</v>
      </c>
      <c r="D573" s="15">
        <f t="shared" si="74"/>
        <v>2</v>
      </c>
      <c r="E573" s="15">
        <f t="shared" si="75"/>
        <v>0</v>
      </c>
      <c r="F573" s="15">
        <f t="shared" si="77"/>
        <v>31</v>
      </c>
      <c r="G573" s="15">
        <f t="shared" si="76"/>
        <v>-117377.74879674031</v>
      </c>
      <c r="H573" s="15">
        <v>0</v>
      </c>
      <c r="I573" s="64">
        <f t="shared" si="78"/>
        <v>256.73526759507058</v>
      </c>
      <c r="J573" s="4"/>
    </row>
    <row r="574" spans="1:10" x14ac:dyDescent="0.3">
      <c r="A574" s="60">
        <v>44768</v>
      </c>
      <c r="B574" s="15">
        <f t="shared" si="72"/>
        <v>2022</v>
      </c>
      <c r="C574" s="15">
        <f t="shared" si="73"/>
        <v>7</v>
      </c>
      <c r="D574" s="15">
        <f t="shared" si="74"/>
        <v>3</v>
      </c>
      <c r="E574" s="15">
        <f t="shared" si="75"/>
        <v>0</v>
      </c>
      <c r="F574" s="15">
        <f t="shared" si="77"/>
        <v>31</v>
      </c>
      <c r="G574" s="15">
        <f t="shared" si="76"/>
        <v>-117631.87345662064</v>
      </c>
      <c r="H574" s="15">
        <v>0</v>
      </c>
      <c r="I574" s="64">
        <f t="shared" si="78"/>
        <v>254.12465988033208</v>
      </c>
      <c r="J574" s="4"/>
    </row>
    <row r="575" spans="1:10" x14ac:dyDescent="0.3">
      <c r="A575" s="60">
        <v>44769</v>
      </c>
      <c r="B575" s="15">
        <f t="shared" si="72"/>
        <v>2022</v>
      </c>
      <c r="C575" s="15">
        <f t="shared" si="73"/>
        <v>7</v>
      </c>
      <c r="D575" s="15">
        <f t="shared" si="74"/>
        <v>4</v>
      </c>
      <c r="E575" s="15">
        <f t="shared" si="75"/>
        <v>0</v>
      </c>
      <c r="F575" s="15">
        <f t="shared" si="77"/>
        <v>31</v>
      </c>
      <c r="G575" s="15">
        <f t="shared" si="76"/>
        <v>-117875.36954708834</v>
      </c>
      <c r="H575" s="15">
        <v>0</v>
      </c>
      <c r="I575" s="64">
        <f t="shared" si="78"/>
        <v>243.49609046770041</v>
      </c>
      <c r="J575" s="4"/>
    </row>
    <row r="576" spans="1:10" x14ac:dyDescent="0.3">
      <c r="A576" s="60">
        <v>44770</v>
      </c>
      <c r="B576" s="15">
        <f t="shared" si="72"/>
        <v>2022</v>
      </c>
      <c r="C576" s="15">
        <f t="shared" si="73"/>
        <v>7</v>
      </c>
      <c r="D576" s="15">
        <f t="shared" si="74"/>
        <v>5</v>
      </c>
      <c r="E576" s="15">
        <f t="shared" si="75"/>
        <v>0</v>
      </c>
      <c r="F576" s="15">
        <f t="shared" si="77"/>
        <v>31</v>
      </c>
      <c r="G576" s="15">
        <f t="shared" si="76"/>
        <v>-118099.61446106038</v>
      </c>
      <c r="H576" s="15">
        <v>0</v>
      </c>
      <c r="I576" s="64">
        <f t="shared" si="78"/>
        <v>224.24491397204307</v>
      </c>
      <c r="J576" s="4"/>
    </row>
    <row r="577" spans="1:10" x14ac:dyDescent="0.3">
      <c r="A577" s="60">
        <v>44771</v>
      </c>
      <c r="B577" s="15">
        <f t="shared" si="72"/>
        <v>2022</v>
      </c>
      <c r="C577" s="15">
        <f t="shared" si="73"/>
        <v>7</v>
      </c>
      <c r="D577" s="15">
        <f t="shared" si="74"/>
        <v>6</v>
      </c>
      <c r="E577" s="15">
        <f t="shared" si="75"/>
        <v>1</v>
      </c>
      <c r="F577" s="15">
        <f t="shared" si="77"/>
        <v>31</v>
      </c>
      <c r="G577" s="15">
        <f t="shared" si="76"/>
        <v>-118305.48763901835</v>
      </c>
      <c r="H577" s="15">
        <v>0</v>
      </c>
      <c r="I577" s="64">
        <f t="shared" si="78"/>
        <v>205.87317795796906</v>
      </c>
      <c r="J577" s="4"/>
    </row>
    <row r="578" spans="1:10" x14ac:dyDescent="0.3">
      <c r="A578" s="60">
        <v>44772</v>
      </c>
      <c r="B578" s="15">
        <f t="shared" si="72"/>
        <v>2022</v>
      </c>
      <c r="C578" s="15">
        <f t="shared" si="73"/>
        <v>7</v>
      </c>
      <c r="D578" s="15">
        <f t="shared" si="74"/>
        <v>7</v>
      </c>
      <c r="E578" s="15">
        <f t="shared" si="75"/>
        <v>1</v>
      </c>
      <c r="F578" s="15">
        <f t="shared" si="77"/>
        <v>31</v>
      </c>
      <c r="G578" s="15">
        <f t="shared" si="76"/>
        <v>-118473.44133856632</v>
      </c>
      <c r="H578" s="15">
        <v>0</v>
      </c>
      <c r="I578" s="64">
        <f t="shared" si="78"/>
        <v>167.95369954796871</v>
      </c>
      <c r="J578" s="4"/>
    </row>
    <row r="579" spans="1:10" x14ac:dyDescent="0.3">
      <c r="A579" s="60">
        <v>44773</v>
      </c>
      <c r="B579" s="15">
        <f t="shared" ref="B579:B642" si="79">YEAR(A579)</f>
        <v>2022</v>
      </c>
      <c r="C579" s="15">
        <f t="shared" ref="C579:C642" si="80">MONTH(A579)</f>
        <v>7</v>
      </c>
      <c r="D579" s="15">
        <f t="shared" ref="D579:D642" si="81">WEEKDAY(A579)</f>
        <v>1</v>
      </c>
      <c r="E579" s="15">
        <f t="shared" ref="E579:E642" si="82">IF(OR(D579=6,D579=7),1,0)</f>
        <v>0</v>
      </c>
      <c r="F579" s="15">
        <f t="shared" si="77"/>
        <v>32</v>
      </c>
      <c r="G579" s="15">
        <f t="shared" ref="G579:G642" si="83">G578+H579-I579</f>
        <v>-118725.55892391961</v>
      </c>
      <c r="H579" s="15">
        <v>0</v>
      </c>
      <c r="I579" s="64">
        <f t="shared" si="78"/>
        <v>252.11758535329426</v>
      </c>
      <c r="J579" s="4"/>
    </row>
    <row r="580" spans="1:10" x14ac:dyDescent="0.3">
      <c r="A580" s="60">
        <v>44774</v>
      </c>
      <c r="B580" s="15">
        <f t="shared" si="79"/>
        <v>2022</v>
      </c>
      <c r="C580" s="15">
        <f t="shared" si="80"/>
        <v>8</v>
      </c>
      <c r="D580" s="15">
        <f t="shared" si="81"/>
        <v>2</v>
      </c>
      <c r="E580" s="15">
        <f t="shared" si="82"/>
        <v>0</v>
      </c>
      <c r="F580" s="15">
        <f t="shared" ref="F580:F643" si="84">WEEKNUM(A580)</f>
        <v>32</v>
      </c>
      <c r="G580" s="15">
        <f t="shared" si="83"/>
        <v>-118984.56074846144</v>
      </c>
      <c r="H580" s="15">
        <v>0</v>
      </c>
      <c r="I580" s="64">
        <f t="shared" ref="I580:I643" si="85">100-2.17*D580^2.25+12.77*D580+EXP(-D580/0.032)+5*C580^0.75+10*E580+20*(B580-2016)</f>
        <v>259.00182454183079</v>
      </c>
      <c r="J580" s="4"/>
    </row>
    <row r="581" spans="1:10" x14ac:dyDescent="0.3">
      <c r="A581" s="60">
        <v>44775</v>
      </c>
      <c r="B581" s="15">
        <f t="shared" si="79"/>
        <v>2022</v>
      </c>
      <c r="C581" s="15">
        <f t="shared" si="80"/>
        <v>8</v>
      </c>
      <c r="D581" s="15">
        <f t="shared" si="81"/>
        <v>3</v>
      </c>
      <c r="E581" s="15">
        <f t="shared" si="82"/>
        <v>0</v>
      </c>
      <c r="F581" s="15">
        <f t="shared" si="84"/>
        <v>32</v>
      </c>
      <c r="G581" s="15">
        <f t="shared" si="83"/>
        <v>-119240.95196528854</v>
      </c>
      <c r="H581" s="15">
        <v>0</v>
      </c>
      <c r="I581" s="64">
        <f t="shared" si="85"/>
        <v>256.39121682709225</v>
      </c>
      <c r="J581" s="4"/>
    </row>
    <row r="582" spans="1:10" x14ac:dyDescent="0.3">
      <c r="A582" s="60">
        <v>44776</v>
      </c>
      <c r="B582" s="15">
        <f t="shared" si="79"/>
        <v>2022</v>
      </c>
      <c r="C582" s="15">
        <f t="shared" si="80"/>
        <v>8</v>
      </c>
      <c r="D582" s="15">
        <f t="shared" si="81"/>
        <v>4</v>
      </c>
      <c r="E582" s="15">
        <f t="shared" si="82"/>
        <v>0</v>
      </c>
      <c r="F582" s="15">
        <f t="shared" si="84"/>
        <v>32</v>
      </c>
      <c r="G582" s="15">
        <f t="shared" si="83"/>
        <v>-119486.714612703</v>
      </c>
      <c r="H582" s="15">
        <v>0</v>
      </c>
      <c r="I582" s="64">
        <f t="shared" si="85"/>
        <v>245.76264741446056</v>
      </c>
      <c r="J582" s="4"/>
    </row>
    <row r="583" spans="1:10" x14ac:dyDescent="0.3">
      <c r="A583" s="60">
        <v>44777</v>
      </c>
      <c r="B583" s="15">
        <f t="shared" si="79"/>
        <v>2022</v>
      </c>
      <c r="C583" s="15">
        <f t="shared" si="80"/>
        <v>8</v>
      </c>
      <c r="D583" s="15">
        <f t="shared" si="81"/>
        <v>5</v>
      </c>
      <c r="E583" s="15">
        <f t="shared" si="82"/>
        <v>0</v>
      </c>
      <c r="F583" s="15">
        <f t="shared" si="84"/>
        <v>32</v>
      </c>
      <c r="G583" s="15">
        <f t="shared" si="83"/>
        <v>-119713.2260836218</v>
      </c>
      <c r="H583" s="15">
        <v>0</v>
      </c>
      <c r="I583" s="64">
        <f t="shared" si="85"/>
        <v>226.51147091880324</v>
      </c>
      <c r="J583" s="4"/>
    </row>
    <row r="584" spans="1:10" x14ac:dyDescent="0.3">
      <c r="A584" s="60">
        <v>44778</v>
      </c>
      <c r="B584" s="15">
        <f t="shared" si="79"/>
        <v>2022</v>
      </c>
      <c r="C584" s="15">
        <f t="shared" si="80"/>
        <v>8</v>
      </c>
      <c r="D584" s="15">
        <f t="shared" si="81"/>
        <v>6</v>
      </c>
      <c r="E584" s="15">
        <f t="shared" si="82"/>
        <v>1</v>
      </c>
      <c r="F584" s="15">
        <f t="shared" si="84"/>
        <v>32</v>
      </c>
      <c r="G584" s="15">
        <f t="shared" si="83"/>
        <v>-119921.36581852654</v>
      </c>
      <c r="H584" s="15">
        <v>0</v>
      </c>
      <c r="I584" s="64">
        <f t="shared" si="85"/>
        <v>208.13973490472924</v>
      </c>
      <c r="J584" s="4"/>
    </row>
    <row r="585" spans="1:10" x14ac:dyDescent="0.3">
      <c r="A585" s="60">
        <v>44779</v>
      </c>
      <c r="B585" s="15">
        <f t="shared" si="79"/>
        <v>2022</v>
      </c>
      <c r="C585" s="15">
        <f t="shared" si="80"/>
        <v>8</v>
      </c>
      <c r="D585" s="15">
        <f t="shared" si="81"/>
        <v>7</v>
      </c>
      <c r="E585" s="15">
        <f t="shared" si="82"/>
        <v>1</v>
      </c>
      <c r="F585" s="15">
        <f t="shared" si="84"/>
        <v>32</v>
      </c>
      <c r="G585" s="15">
        <f t="shared" si="83"/>
        <v>-120091.58607502126</v>
      </c>
      <c r="H585" s="15">
        <v>0</v>
      </c>
      <c r="I585" s="64">
        <f t="shared" si="85"/>
        <v>170.22025649472886</v>
      </c>
      <c r="J585" s="4"/>
    </row>
    <row r="586" spans="1:10" x14ac:dyDescent="0.3">
      <c r="A586" s="60">
        <v>44780</v>
      </c>
      <c r="B586" s="15">
        <f t="shared" si="79"/>
        <v>2022</v>
      </c>
      <c r="C586" s="15">
        <f t="shared" si="80"/>
        <v>8</v>
      </c>
      <c r="D586" s="15">
        <f t="shared" si="81"/>
        <v>1</v>
      </c>
      <c r="E586" s="15">
        <f t="shared" si="82"/>
        <v>0</v>
      </c>
      <c r="F586" s="15">
        <f t="shared" si="84"/>
        <v>33</v>
      </c>
      <c r="G586" s="15">
        <f t="shared" si="83"/>
        <v>-120345.97021732132</v>
      </c>
      <c r="H586" s="15">
        <v>0</v>
      </c>
      <c r="I586" s="64">
        <f t="shared" si="85"/>
        <v>254.38414230005444</v>
      </c>
      <c r="J586" s="4"/>
    </row>
    <row r="587" spans="1:10" x14ac:dyDescent="0.3">
      <c r="A587" s="60">
        <v>44781</v>
      </c>
      <c r="B587" s="15">
        <f t="shared" si="79"/>
        <v>2022</v>
      </c>
      <c r="C587" s="15">
        <f t="shared" si="80"/>
        <v>8</v>
      </c>
      <c r="D587" s="15">
        <f t="shared" si="81"/>
        <v>2</v>
      </c>
      <c r="E587" s="15">
        <f t="shared" si="82"/>
        <v>0</v>
      </c>
      <c r="F587" s="15">
        <f t="shared" si="84"/>
        <v>33</v>
      </c>
      <c r="G587" s="15">
        <f t="shared" si="83"/>
        <v>-120604.97204186315</v>
      </c>
      <c r="H587" s="15">
        <v>0</v>
      </c>
      <c r="I587" s="64">
        <f t="shared" si="85"/>
        <v>259.00182454183079</v>
      </c>
      <c r="J587" s="4"/>
    </row>
    <row r="588" spans="1:10" x14ac:dyDescent="0.3">
      <c r="A588" s="60">
        <v>44782</v>
      </c>
      <c r="B588" s="15">
        <f t="shared" si="79"/>
        <v>2022</v>
      </c>
      <c r="C588" s="15">
        <f t="shared" si="80"/>
        <v>8</v>
      </c>
      <c r="D588" s="15">
        <f t="shared" si="81"/>
        <v>3</v>
      </c>
      <c r="E588" s="15">
        <f t="shared" si="82"/>
        <v>0</v>
      </c>
      <c r="F588" s="15">
        <f t="shared" si="84"/>
        <v>33</v>
      </c>
      <c r="G588" s="15">
        <f t="shared" si="83"/>
        <v>-120861.36325869024</v>
      </c>
      <c r="H588" s="15">
        <v>0</v>
      </c>
      <c r="I588" s="64">
        <f t="shared" si="85"/>
        <v>256.39121682709225</v>
      </c>
      <c r="J588" s="4"/>
    </row>
    <row r="589" spans="1:10" x14ac:dyDescent="0.3">
      <c r="A589" s="60">
        <v>44783</v>
      </c>
      <c r="B589" s="15">
        <f t="shared" si="79"/>
        <v>2022</v>
      </c>
      <c r="C589" s="15">
        <f t="shared" si="80"/>
        <v>8</v>
      </c>
      <c r="D589" s="15">
        <f t="shared" si="81"/>
        <v>4</v>
      </c>
      <c r="E589" s="15">
        <f t="shared" si="82"/>
        <v>0</v>
      </c>
      <c r="F589" s="15">
        <f t="shared" si="84"/>
        <v>33</v>
      </c>
      <c r="G589" s="15">
        <f t="shared" si="83"/>
        <v>-121107.1259061047</v>
      </c>
      <c r="H589" s="15">
        <v>0</v>
      </c>
      <c r="I589" s="64">
        <f t="shared" si="85"/>
        <v>245.76264741446056</v>
      </c>
      <c r="J589" s="4"/>
    </row>
    <row r="590" spans="1:10" x14ac:dyDescent="0.3">
      <c r="A590" s="60">
        <v>44784</v>
      </c>
      <c r="B590" s="15">
        <f t="shared" si="79"/>
        <v>2022</v>
      </c>
      <c r="C590" s="15">
        <f t="shared" si="80"/>
        <v>8</v>
      </c>
      <c r="D590" s="15">
        <f t="shared" si="81"/>
        <v>5</v>
      </c>
      <c r="E590" s="15">
        <f t="shared" si="82"/>
        <v>0</v>
      </c>
      <c r="F590" s="15">
        <f t="shared" si="84"/>
        <v>33</v>
      </c>
      <c r="G590" s="15">
        <f t="shared" si="83"/>
        <v>-121333.63737702351</v>
      </c>
      <c r="H590" s="15">
        <v>0</v>
      </c>
      <c r="I590" s="64">
        <f t="shared" si="85"/>
        <v>226.51147091880324</v>
      </c>
      <c r="J590" s="4"/>
    </row>
    <row r="591" spans="1:10" x14ac:dyDescent="0.3">
      <c r="A591" s="60">
        <v>44785</v>
      </c>
      <c r="B591" s="15">
        <f t="shared" si="79"/>
        <v>2022</v>
      </c>
      <c r="C591" s="15">
        <f t="shared" si="80"/>
        <v>8</v>
      </c>
      <c r="D591" s="15">
        <f t="shared" si="81"/>
        <v>6</v>
      </c>
      <c r="E591" s="15">
        <f t="shared" si="82"/>
        <v>1</v>
      </c>
      <c r="F591" s="15">
        <f t="shared" si="84"/>
        <v>33</v>
      </c>
      <c r="G591" s="15">
        <f t="shared" si="83"/>
        <v>-121541.77711192824</v>
      </c>
      <c r="H591" s="15">
        <v>0</v>
      </c>
      <c r="I591" s="64">
        <f t="shared" si="85"/>
        <v>208.13973490472924</v>
      </c>
      <c r="J591" s="4"/>
    </row>
    <row r="592" spans="1:10" x14ac:dyDescent="0.3">
      <c r="A592" s="60">
        <v>44786</v>
      </c>
      <c r="B592" s="15">
        <f t="shared" si="79"/>
        <v>2022</v>
      </c>
      <c r="C592" s="15">
        <f t="shared" si="80"/>
        <v>8</v>
      </c>
      <c r="D592" s="15">
        <f t="shared" si="81"/>
        <v>7</v>
      </c>
      <c r="E592" s="15">
        <f t="shared" si="82"/>
        <v>1</v>
      </c>
      <c r="F592" s="15">
        <f t="shared" si="84"/>
        <v>33</v>
      </c>
      <c r="G592" s="15">
        <f t="shared" si="83"/>
        <v>-121711.99736842296</v>
      </c>
      <c r="H592" s="15">
        <v>0</v>
      </c>
      <c r="I592" s="64">
        <f t="shared" si="85"/>
        <v>170.22025649472886</v>
      </c>
      <c r="J592" s="4"/>
    </row>
    <row r="593" spans="1:10" x14ac:dyDescent="0.3">
      <c r="A593" s="60">
        <v>44787</v>
      </c>
      <c r="B593" s="15">
        <f t="shared" si="79"/>
        <v>2022</v>
      </c>
      <c r="C593" s="15">
        <f t="shared" si="80"/>
        <v>8</v>
      </c>
      <c r="D593" s="15">
        <f t="shared" si="81"/>
        <v>1</v>
      </c>
      <c r="E593" s="15">
        <f t="shared" si="82"/>
        <v>0</v>
      </c>
      <c r="F593" s="15">
        <f t="shared" si="84"/>
        <v>34</v>
      </c>
      <c r="G593" s="15">
        <f t="shared" si="83"/>
        <v>-121966.38151072302</v>
      </c>
      <c r="H593" s="15">
        <v>0</v>
      </c>
      <c r="I593" s="64">
        <f t="shared" si="85"/>
        <v>254.38414230005444</v>
      </c>
      <c r="J593" s="4"/>
    </row>
    <row r="594" spans="1:10" x14ac:dyDescent="0.3">
      <c r="A594" s="60">
        <v>44788</v>
      </c>
      <c r="B594" s="15">
        <f t="shared" si="79"/>
        <v>2022</v>
      </c>
      <c r="C594" s="15">
        <f t="shared" si="80"/>
        <v>8</v>
      </c>
      <c r="D594" s="15">
        <f t="shared" si="81"/>
        <v>2</v>
      </c>
      <c r="E594" s="15">
        <f t="shared" si="82"/>
        <v>0</v>
      </c>
      <c r="F594" s="15">
        <f t="shared" si="84"/>
        <v>34</v>
      </c>
      <c r="G594" s="15">
        <f t="shared" si="83"/>
        <v>-122225.38333526485</v>
      </c>
      <c r="H594" s="15">
        <v>0</v>
      </c>
      <c r="I594" s="64">
        <f t="shared" si="85"/>
        <v>259.00182454183079</v>
      </c>
      <c r="J594" s="4"/>
    </row>
    <row r="595" spans="1:10" x14ac:dyDescent="0.3">
      <c r="A595" s="60">
        <v>44789</v>
      </c>
      <c r="B595" s="15">
        <f t="shared" si="79"/>
        <v>2022</v>
      </c>
      <c r="C595" s="15">
        <f t="shared" si="80"/>
        <v>8</v>
      </c>
      <c r="D595" s="15">
        <f t="shared" si="81"/>
        <v>3</v>
      </c>
      <c r="E595" s="15">
        <f t="shared" si="82"/>
        <v>0</v>
      </c>
      <c r="F595" s="15">
        <f t="shared" si="84"/>
        <v>34</v>
      </c>
      <c r="G595" s="15">
        <f t="shared" si="83"/>
        <v>-122481.77455209194</v>
      </c>
      <c r="H595" s="15">
        <v>0</v>
      </c>
      <c r="I595" s="64">
        <f t="shared" si="85"/>
        <v>256.39121682709225</v>
      </c>
      <c r="J595" s="4"/>
    </row>
    <row r="596" spans="1:10" x14ac:dyDescent="0.3">
      <c r="A596" s="60">
        <v>44790</v>
      </c>
      <c r="B596" s="15">
        <f t="shared" si="79"/>
        <v>2022</v>
      </c>
      <c r="C596" s="15">
        <f t="shared" si="80"/>
        <v>8</v>
      </c>
      <c r="D596" s="15">
        <f t="shared" si="81"/>
        <v>4</v>
      </c>
      <c r="E596" s="15">
        <f t="shared" si="82"/>
        <v>0</v>
      </c>
      <c r="F596" s="15">
        <f t="shared" si="84"/>
        <v>34</v>
      </c>
      <c r="G596" s="15">
        <f t="shared" si="83"/>
        <v>-122727.53719950641</v>
      </c>
      <c r="H596" s="15">
        <v>0</v>
      </c>
      <c r="I596" s="64">
        <f t="shared" si="85"/>
        <v>245.76264741446056</v>
      </c>
      <c r="J596" s="4"/>
    </row>
    <row r="597" spans="1:10" x14ac:dyDescent="0.3">
      <c r="A597" s="60">
        <v>44791</v>
      </c>
      <c r="B597" s="15">
        <f t="shared" si="79"/>
        <v>2022</v>
      </c>
      <c r="C597" s="15">
        <f t="shared" si="80"/>
        <v>8</v>
      </c>
      <c r="D597" s="15">
        <f t="shared" si="81"/>
        <v>5</v>
      </c>
      <c r="E597" s="15">
        <f t="shared" si="82"/>
        <v>0</v>
      </c>
      <c r="F597" s="15">
        <f t="shared" si="84"/>
        <v>34</v>
      </c>
      <c r="G597" s="15">
        <f t="shared" si="83"/>
        <v>-122954.04867042521</v>
      </c>
      <c r="H597" s="15">
        <v>0</v>
      </c>
      <c r="I597" s="64">
        <f t="shared" si="85"/>
        <v>226.51147091880324</v>
      </c>
      <c r="J597" s="4"/>
    </row>
    <row r="598" spans="1:10" x14ac:dyDescent="0.3">
      <c r="A598" s="60">
        <v>44792</v>
      </c>
      <c r="B598" s="15">
        <f t="shared" si="79"/>
        <v>2022</v>
      </c>
      <c r="C598" s="15">
        <f t="shared" si="80"/>
        <v>8</v>
      </c>
      <c r="D598" s="15">
        <f t="shared" si="81"/>
        <v>6</v>
      </c>
      <c r="E598" s="15">
        <f t="shared" si="82"/>
        <v>1</v>
      </c>
      <c r="F598" s="15">
        <f t="shared" si="84"/>
        <v>34</v>
      </c>
      <c r="G598" s="15">
        <f t="shared" si="83"/>
        <v>-123162.18840532994</v>
      </c>
      <c r="H598" s="15">
        <v>0</v>
      </c>
      <c r="I598" s="64">
        <f t="shared" si="85"/>
        <v>208.13973490472924</v>
      </c>
      <c r="J598" s="4"/>
    </row>
    <row r="599" spans="1:10" x14ac:dyDescent="0.3">
      <c r="A599" s="60">
        <v>44793</v>
      </c>
      <c r="B599" s="15">
        <f t="shared" si="79"/>
        <v>2022</v>
      </c>
      <c r="C599" s="15">
        <f t="shared" si="80"/>
        <v>8</v>
      </c>
      <c r="D599" s="15">
        <f t="shared" si="81"/>
        <v>7</v>
      </c>
      <c r="E599" s="15">
        <f t="shared" si="82"/>
        <v>1</v>
      </c>
      <c r="F599" s="15">
        <f t="shared" si="84"/>
        <v>34</v>
      </c>
      <c r="G599" s="15">
        <f t="shared" si="83"/>
        <v>-123332.40866182467</v>
      </c>
      <c r="H599" s="15">
        <v>0</v>
      </c>
      <c r="I599" s="64">
        <f t="shared" si="85"/>
        <v>170.22025649472886</v>
      </c>
      <c r="J599" s="4"/>
    </row>
    <row r="600" spans="1:10" x14ac:dyDescent="0.3">
      <c r="A600" s="60">
        <v>44794</v>
      </c>
      <c r="B600" s="15">
        <f t="shared" si="79"/>
        <v>2022</v>
      </c>
      <c r="C600" s="15">
        <f t="shared" si="80"/>
        <v>8</v>
      </c>
      <c r="D600" s="15">
        <f t="shared" si="81"/>
        <v>1</v>
      </c>
      <c r="E600" s="15">
        <f t="shared" si="82"/>
        <v>0</v>
      </c>
      <c r="F600" s="15">
        <f t="shared" si="84"/>
        <v>35</v>
      </c>
      <c r="G600" s="15">
        <f t="shared" si="83"/>
        <v>-123586.79280412472</v>
      </c>
      <c r="H600" s="15">
        <v>0</v>
      </c>
      <c r="I600" s="64">
        <f t="shared" si="85"/>
        <v>254.38414230005444</v>
      </c>
      <c r="J600" s="4"/>
    </row>
    <row r="601" spans="1:10" x14ac:dyDescent="0.3">
      <c r="A601" s="60">
        <v>44795</v>
      </c>
      <c r="B601" s="15">
        <f t="shared" si="79"/>
        <v>2022</v>
      </c>
      <c r="C601" s="15">
        <f t="shared" si="80"/>
        <v>8</v>
      </c>
      <c r="D601" s="15">
        <f t="shared" si="81"/>
        <v>2</v>
      </c>
      <c r="E601" s="15">
        <f t="shared" si="82"/>
        <v>0</v>
      </c>
      <c r="F601" s="15">
        <f t="shared" si="84"/>
        <v>35</v>
      </c>
      <c r="G601" s="15">
        <f t="shared" si="83"/>
        <v>-123845.79462866655</v>
      </c>
      <c r="H601" s="15">
        <v>0</v>
      </c>
      <c r="I601" s="64">
        <f t="shared" si="85"/>
        <v>259.00182454183079</v>
      </c>
      <c r="J601" s="4"/>
    </row>
    <row r="602" spans="1:10" x14ac:dyDescent="0.3">
      <c r="A602" s="60">
        <v>44796</v>
      </c>
      <c r="B602" s="15">
        <f t="shared" si="79"/>
        <v>2022</v>
      </c>
      <c r="C602" s="15">
        <f t="shared" si="80"/>
        <v>8</v>
      </c>
      <c r="D602" s="15">
        <f t="shared" si="81"/>
        <v>3</v>
      </c>
      <c r="E602" s="15">
        <f t="shared" si="82"/>
        <v>0</v>
      </c>
      <c r="F602" s="15">
        <f t="shared" si="84"/>
        <v>35</v>
      </c>
      <c r="G602" s="15">
        <f t="shared" si="83"/>
        <v>-124102.18584549364</v>
      </c>
      <c r="H602" s="15">
        <v>0</v>
      </c>
      <c r="I602" s="64">
        <f t="shared" si="85"/>
        <v>256.39121682709225</v>
      </c>
      <c r="J602" s="4"/>
    </row>
    <row r="603" spans="1:10" x14ac:dyDescent="0.3">
      <c r="A603" s="60">
        <v>44797</v>
      </c>
      <c r="B603" s="15">
        <f t="shared" si="79"/>
        <v>2022</v>
      </c>
      <c r="C603" s="15">
        <f t="shared" si="80"/>
        <v>8</v>
      </c>
      <c r="D603" s="15">
        <f t="shared" si="81"/>
        <v>4</v>
      </c>
      <c r="E603" s="15">
        <f t="shared" si="82"/>
        <v>0</v>
      </c>
      <c r="F603" s="15">
        <f t="shared" si="84"/>
        <v>35</v>
      </c>
      <c r="G603" s="15">
        <f t="shared" si="83"/>
        <v>-124347.94849290811</v>
      </c>
      <c r="H603" s="15">
        <v>0</v>
      </c>
      <c r="I603" s="64">
        <f t="shared" si="85"/>
        <v>245.76264741446056</v>
      </c>
      <c r="J603" s="4"/>
    </row>
    <row r="604" spans="1:10" x14ac:dyDescent="0.3">
      <c r="A604" s="60">
        <v>44798</v>
      </c>
      <c r="B604" s="15">
        <f t="shared" si="79"/>
        <v>2022</v>
      </c>
      <c r="C604" s="15">
        <f t="shared" si="80"/>
        <v>8</v>
      </c>
      <c r="D604" s="15">
        <f t="shared" si="81"/>
        <v>5</v>
      </c>
      <c r="E604" s="15">
        <f t="shared" si="82"/>
        <v>0</v>
      </c>
      <c r="F604" s="15">
        <f t="shared" si="84"/>
        <v>35</v>
      </c>
      <c r="G604" s="15">
        <f t="shared" si="83"/>
        <v>-124574.45996382691</v>
      </c>
      <c r="H604" s="15">
        <v>0</v>
      </c>
      <c r="I604" s="64">
        <f t="shared" si="85"/>
        <v>226.51147091880324</v>
      </c>
      <c r="J604" s="4"/>
    </row>
    <row r="605" spans="1:10" x14ac:dyDescent="0.3">
      <c r="A605" s="60">
        <v>44799</v>
      </c>
      <c r="B605" s="15">
        <f t="shared" si="79"/>
        <v>2022</v>
      </c>
      <c r="C605" s="15">
        <f t="shared" si="80"/>
        <v>8</v>
      </c>
      <c r="D605" s="15">
        <f t="shared" si="81"/>
        <v>6</v>
      </c>
      <c r="E605" s="15">
        <f t="shared" si="82"/>
        <v>1</v>
      </c>
      <c r="F605" s="15">
        <f t="shared" si="84"/>
        <v>35</v>
      </c>
      <c r="G605" s="15">
        <f t="shared" si="83"/>
        <v>-124782.59969873165</v>
      </c>
      <c r="H605" s="15">
        <v>0</v>
      </c>
      <c r="I605" s="64">
        <f t="shared" si="85"/>
        <v>208.13973490472924</v>
      </c>
      <c r="J605" s="4"/>
    </row>
    <row r="606" spans="1:10" x14ac:dyDescent="0.3">
      <c r="A606" s="60">
        <v>44800</v>
      </c>
      <c r="B606" s="15">
        <f t="shared" si="79"/>
        <v>2022</v>
      </c>
      <c r="C606" s="15">
        <f t="shared" si="80"/>
        <v>8</v>
      </c>
      <c r="D606" s="15">
        <f t="shared" si="81"/>
        <v>7</v>
      </c>
      <c r="E606" s="15">
        <f t="shared" si="82"/>
        <v>1</v>
      </c>
      <c r="F606" s="15">
        <f t="shared" si="84"/>
        <v>35</v>
      </c>
      <c r="G606" s="15">
        <f t="shared" si="83"/>
        <v>-124952.81995522637</v>
      </c>
      <c r="H606" s="15">
        <v>0</v>
      </c>
      <c r="I606" s="64">
        <f t="shared" si="85"/>
        <v>170.22025649472886</v>
      </c>
      <c r="J606" s="4"/>
    </row>
    <row r="607" spans="1:10" x14ac:dyDescent="0.3">
      <c r="A607" s="60">
        <v>44801</v>
      </c>
      <c r="B607" s="15">
        <f t="shared" si="79"/>
        <v>2022</v>
      </c>
      <c r="C607" s="15">
        <f t="shared" si="80"/>
        <v>8</v>
      </c>
      <c r="D607" s="15">
        <f t="shared" si="81"/>
        <v>1</v>
      </c>
      <c r="E607" s="15">
        <f t="shared" si="82"/>
        <v>0</v>
      </c>
      <c r="F607" s="15">
        <f t="shared" si="84"/>
        <v>36</v>
      </c>
      <c r="G607" s="15">
        <f t="shared" si="83"/>
        <v>-125207.20409752642</v>
      </c>
      <c r="H607" s="15">
        <v>0</v>
      </c>
      <c r="I607" s="64">
        <f t="shared" si="85"/>
        <v>254.38414230005444</v>
      </c>
      <c r="J607" s="4"/>
    </row>
    <row r="608" spans="1:10" x14ac:dyDescent="0.3">
      <c r="A608" s="60">
        <v>44802</v>
      </c>
      <c r="B608" s="15">
        <f t="shared" si="79"/>
        <v>2022</v>
      </c>
      <c r="C608" s="15">
        <f t="shared" si="80"/>
        <v>8</v>
      </c>
      <c r="D608" s="15">
        <f t="shared" si="81"/>
        <v>2</v>
      </c>
      <c r="E608" s="15">
        <f t="shared" si="82"/>
        <v>0</v>
      </c>
      <c r="F608" s="15">
        <f t="shared" si="84"/>
        <v>36</v>
      </c>
      <c r="G608" s="15">
        <f t="shared" si="83"/>
        <v>-125466.20592206826</v>
      </c>
      <c r="H608" s="15">
        <v>0</v>
      </c>
      <c r="I608" s="64">
        <f t="shared" si="85"/>
        <v>259.00182454183079</v>
      </c>
      <c r="J608" s="4"/>
    </row>
    <row r="609" spans="1:10" x14ac:dyDescent="0.3">
      <c r="A609" s="60">
        <v>44803</v>
      </c>
      <c r="B609" s="15">
        <f t="shared" si="79"/>
        <v>2022</v>
      </c>
      <c r="C609" s="15">
        <f t="shared" si="80"/>
        <v>8</v>
      </c>
      <c r="D609" s="15">
        <f t="shared" si="81"/>
        <v>3</v>
      </c>
      <c r="E609" s="15">
        <f t="shared" si="82"/>
        <v>0</v>
      </c>
      <c r="F609" s="15">
        <f t="shared" si="84"/>
        <v>36</v>
      </c>
      <c r="G609" s="15">
        <f t="shared" si="83"/>
        <v>-125722.59713889535</v>
      </c>
      <c r="H609" s="15">
        <v>0</v>
      </c>
      <c r="I609" s="64">
        <f t="shared" si="85"/>
        <v>256.39121682709225</v>
      </c>
      <c r="J609" s="4"/>
    </row>
    <row r="610" spans="1:10" x14ac:dyDescent="0.3">
      <c r="A610" s="60">
        <v>44804</v>
      </c>
      <c r="B610" s="15">
        <f t="shared" si="79"/>
        <v>2022</v>
      </c>
      <c r="C610" s="15">
        <f t="shared" si="80"/>
        <v>8</v>
      </c>
      <c r="D610" s="15">
        <f t="shared" si="81"/>
        <v>4</v>
      </c>
      <c r="E610" s="15">
        <f t="shared" si="82"/>
        <v>0</v>
      </c>
      <c r="F610" s="15">
        <f t="shared" si="84"/>
        <v>36</v>
      </c>
      <c r="G610" s="15">
        <f t="shared" si="83"/>
        <v>-125968.35978630981</v>
      </c>
      <c r="H610" s="15">
        <v>0</v>
      </c>
      <c r="I610" s="64">
        <f t="shared" si="85"/>
        <v>245.76264741446056</v>
      </c>
      <c r="J610" s="4"/>
    </row>
    <row r="611" spans="1:10" x14ac:dyDescent="0.3">
      <c r="A611" s="60">
        <v>44805</v>
      </c>
      <c r="B611" s="15">
        <f t="shared" si="79"/>
        <v>2022</v>
      </c>
      <c r="C611" s="15">
        <f t="shared" si="80"/>
        <v>9</v>
      </c>
      <c r="D611" s="15">
        <f t="shared" si="81"/>
        <v>5</v>
      </c>
      <c r="E611" s="15">
        <f t="shared" si="82"/>
        <v>0</v>
      </c>
      <c r="F611" s="15">
        <f t="shared" si="84"/>
        <v>36</v>
      </c>
      <c r="G611" s="15">
        <f t="shared" si="83"/>
        <v>-126197.06787704209</v>
      </c>
      <c r="H611" s="15">
        <v>0</v>
      </c>
      <c r="I611" s="64">
        <f t="shared" si="85"/>
        <v>228.70809073228196</v>
      </c>
      <c r="J611" s="4"/>
    </row>
    <row r="612" spans="1:10" x14ac:dyDescent="0.3">
      <c r="A612" s="60">
        <v>44806</v>
      </c>
      <c r="B612" s="15">
        <f t="shared" si="79"/>
        <v>2022</v>
      </c>
      <c r="C612" s="15">
        <f t="shared" si="80"/>
        <v>9</v>
      </c>
      <c r="D612" s="15">
        <f t="shared" si="81"/>
        <v>6</v>
      </c>
      <c r="E612" s="15">
        <f t="shared" si="82"/>
        <v>1</v>
      </c>
      <c r="F612" s="15">
        <f t="shared" si="84"/>
        <v>36</v>
      </c>
      <c r="G612" s="15">
        <f t="shared" si="83"/>
        <v>-126407.4042317603</v>
      </c>
      <c r="H612" s="15">
        <v>0</v>
      </c>
      <c r="I612" s="64">
        <f t="shared" si="85"/>
        <v>210.33635471820799</v>
      </c>
      <c r="J612" s="4"/>
    </row>
    <row r="613" spans="1:10" x14ac:dyDescent="0.3">
      <c r="A613" s="60">
        <v>44807</v>
      </c>
      <c r="B613" s="15">
        <f t="shared" si="79"/>
        <v>2022</v>
      </c>
      <c r="C613" s="15">
        <f t="shared" si="80"/>
        <v>9</v>
      </c>
      <c r="D613" s="15">
        <f t="shared" si="81"/>
        <v>7</v>
      </c>
      <c r="E613" s="15">
        <f t="shared" si="82"/>
        <v>1</v>
      </c>
      <c r="F613" s="15">
        <f t="shared" si="84"/>
        <v>36</v>
      </c>
      <c r="G613" s="15">
        <f t="shared" si="83"/>
        <v>-126579.82110806851</v>
      </c>
      <c r="H613" s="15">
        <v>0</v>
      </c>
      <c r="I613" s="64">
        <f t="shared" si="85"/>
        <v>172.41687630820763</v>
      </c>
      <c r="J613" s="4"/>
    </row>
    <row r="614" spans="1:10" x14ac:dyDescent="0.3">
      <c r="A614" s="60">
        <v>44808</v>
      </c>
      <c r="B614" s="15">
        <f t="shared" si="79"/>
        <v>2022</v>
      </c>
      <c r="C614" s="15">
        <f t="shared" si="80"/>
        <v>9</v>
      </c>
      <c r="D614" s="15">
        <f t="shared" si="81"/>
        <v>1</v>
      </c>
      <c r="E614" s="15">
        <f t="shared" si="82"/>
        <v>0</v>
      </c>
      <c r="F614" s="15">
        <f t="shared" si="84"/>
        <v>37</v>
      </c>
      <c r="G614" s="15">
        <f t="shared" si="83"/>
        <v>-126836.40187018205</v>
      </c>
      <c r="H614" s="15">
        <v>0</v>
      </c>
      <c r="I614" s="64">
        <f t="shared" si="85"/>
        <v>256.58076211353318</v>
      </c>
      <c r="J614" s="4"/>
    </row>
    <row r="615" spans="1:10" x14ac:dyDescent="0.3">
      <c r="A615" s="60">
        <v>44809</v>
      </c>
      <c r="B615" s="15">
        <f t="shared" si="79"/>
        <v>2022</v>
      </c>
      <c r="C615" s="15">
        <f t="shared" si="80"/>
        <v>9</v>
      </c>
      <c r="D615" s="15">
        <f t="shared" si="81"/>
        <v>2</v>
      </c>
      <c r="E615" s="15">
        <f t="shared" si="82"/>
        <v>0</v>
      </c>
      <c r="F615" s="15">
        <f t="shared" si="84"/>
        <v>37</v>
      </c>
      <c r="G615" s="15">
        <f t="shared" si="83"/>
        <v>-127097.60031453735</v>
      </c>
      <c r="H615" s="15">
        <v>0</v>
      </c>
      <c r="I615" s="64">
        <f t="shared" si="85"/>
        <v>261.19844435530956</v>
      </c>
      <c r="J615" s="4"/>
    </row>
    <row r="616" spans="1:10" x14ac:dyDescent="0.3">
      <c r="A616" s="60">
        <v>44810</v>
      </c>
      <c r="B616" s="15">
        <f t="shared" si="79"/>
        <v>2022</v>
      </c>
      <c r="C616" s="15">
        <f t="shared" si="80"/>
        <v>9</v>
      </c>
      <c r="D616" s="15">
        <f t="shared" si="81"/>
        <v>3</v>
      </c>
      <c r="E616" s="15">
        <f t="shared" si="82"/>
        <v>0</v>
      </c>
      <c r="F616" s="15">
        <f t="shared" si="84"/>
        <v>37</v>
      </c>
      <c r="G616" s="15">
        <f t="shared" si="83"/>
        <v>-127356.18815117792</v>
      </c>
      <c r="H616" s="15">
        <v>0</v>
      </c>
      <c r="I616" s="64">
        <f t="shared" si="85"/>
        <v>258.58783664057097</v>
      </c>
      <c r="J616" s="4"/>
    </row>
    <row r="617" spans="1:10" x14ac:dyDescent="0.3">
      <c r="A617" s="60">
        <v>44811</v>
      </c>
      <c r="B617" s="15">
        <f t="shared" si="79"/>
        <v>2022</v>
      </c>
      <c r="C617" s="15">
        <f t="shared" si="80"/>
        <v>9</v>
      </c>
      <c r="D617" s="15">
        <f t="shared" si="81"/>
        <v>4</v>
      </c>
      <c r="E617" s="15">
        <f t="shared" si="82"/>
        <v>0</v>
      </c>
      <c r="F617" s="15">
        <f t="shared" si="84"/>
        <v>37</v>
      </c>
      <c r="G617" s="15">
        <f t="shared" si="83"/>
        <v>-127604.14741840586</v>
      </c>
      <c r="H617" s="15">
        <v>0</v>
      </c>
      <c r="I617" s="64">
        <f t="shared" si="85"/>
        <v>247.95926722793931</v>
      </c>
      <c r="J617" s="4"/>
    </row>
    <row r="618" spans="1:10" x14ac:dyDescent="0.3">
      <c r="A618" s="60">
        <v>44812</v>
      </c>
      <c r="B618" s="15">
        <f t="shared" si="79"/>
        <v>2022</v>
      </c>
      <c r="C618" s="15">
        <f t="shared" si="80"/>
        <v>9</v>
      </c>
      <c r="D618" s="15">
        <f t="shared" si="81"/>
        <v>5</v>
      </c>
      <c r="E618" s="15">
        <f t="shared" si="82"/>
        <v>0</v>
      </c>
      <c r="F618" s="15">
        <f t="shared" si="84"/>
        <v>37</v>
      </c>
      <c r="G618" s="15">
        <f t="shared" si="83"/>
        <v>-127832.85550913814</v>
      </c>
      <c r="H618" s="15">
        <v>0</v>
      </c>
      <c r="I618" s="64">
        <f t="shared" si="85"/>
        <v>228.70809073228196</v>
      </c>
      <c r="J618" s="4"/>
    </row>
    <row r="619" spans="1:10" x14ac:dyDescent="0.3">
      <c r="A619" s="60">
        <v>44813</v>
      </c>
      <c r="B619" s="15">
        <f t="shared" si="79"/>
        <v>2022</v>
      </c>
      <c r="C619" s="15">
        <f t="shared" si="80"/>
        <v>9</v>
      </c>
      <c r="D619" s="15">
        <f t="shared" si="81"/>
        <v>6</v>
      </c>
      <c r="E619" s="15">
        <f t="shared" si="82"/>
        <v>1</v>
      </c>
      <c r="F619" s="15">
        <f t="shared" si="84"/>
        <v>37</v>
      </c>
      <c r="G619" s="15">
        <f t="shared" si="83"/>
        <v>-128043.19186385635</v>
      </c>
      <c r="H619" s="15">
        <v>0</v>
      </c>
      <c r="I619" s="64">
        <f t="shared" si="85"/>
        <v>210.33635471820799</v>
      </c>
      <c r="J619" s="4"/>
    </row>
    <row r="620" spans="1:10" x14ac:dyDescent="0.3">
      <c r="A620" s="60">
        <v>44814</v>
      </c>
      <c r="B620" s="15">
        <f t="shared" si="79"/>
        <v>2022</v>
      </c>
      <c r="C620" s="15">
        <f t="shared" si="80"/>
        <v>9</v>
      </c>
      <c r="D620" s="15">
        <f t="shared" si="81"/>
        <v>7</v>
      </c>
      <c r="E620" s="15">
        <f t="shared" si="82"/>
        <v>1</v>
      </c>
      <c r="F620" s="15">
        <f t="shared" si="84"/>
        <v>37</v>
      </c>
      <c r="G620" s="15">
        <f t="shared" si="83"/>
        <v>-128215.60874016456</v>
      </c>
      <c r="H620" s="15">
        <v>0</v>
      </c>
      <c r="I620" s="64">
        <f t="shared" si="85"/>
        <v>172.41687630820763</v>
      </c>
      <c r="J620" s="4"/>
    </row>
    <row r="621" spans="1:10" x14ac:dyDescent="0.3">
      <c r="A621" s="60">
        <v>44815</v>
      </c>
      <c r="B621" s="15">
        <f t="shared" si="79"/>
        <v>2022</v>
      </c>
      <c r="C621" s="15">
        <f t="shared" si="80"/>
        <v>9</v>
      </c>
      <c r="D621" s="15">
        <f t="shared" si="81"/>
        <v>1</v>
      </c>
      <c r="E621" s="15">
        <f t="shared" si="82"/>
        <v>0</v>
      </c>
      <c r="F621" s="15">
        <f t="shared" si="84"/>
        <v>38</v>
      </c>
      <c r="G621" s="15">
        <f t="shared" si="83"/>
        <v>-128472.1895022781</v>
      </c>
      <c r="H621" s="15">
        <v>0</v>
      </c>
      <c r="I621" s="64">
        <f t="shared" si="85"/>
        <v>256.58076211353318</v>
      </c>
      <c r="J621" s="4"/>
    </row>
    <row r="622" spans="1:10" x14ac:dyDescent="0.3">
      <c r="A622" s="60">
        <v>44816</v>
      </c>
      <c r="B622" s="15">
        <f t="shared" si="79"/>
        <v>2022</v>
      </c>
      <c r="C622" s="15">
        <f t="shared" si="80"/>
        <v>9</v>
      </c>
      <c r="D622" s="15">
        <f t="shared" si="81"/>
        <v>2</v>
      </c>
      <c r="E622" s="15">
        <f t="shared" si="82"/>
        <v>0</v>
      </c>
      <c r="F622" s="15">
        <f t="shared" si="84"/>
        <v>38</v>
      </c>
      <c r="G622" s="15">
        <f t="shared" si="83"/>
        <v>-128733.3879466334</v>
      </c>
      <c r="H622" s="15">
        <v>0</v>
      </c>
      <c r="I622" s="64">
        <f t="shared" si="85"/>
        <v>261.19844435530956</v>
      </c>
      <c r="J622" s="4"/>
    </row>
    <row r="623" spans="1:10" x14ac:dyDescent="0.3">
      <c r="A623" s="60">
        <v>44817</v>
      </c>
      <c r="B623" s="15">
        <f t="shared" si="79"/>
        <v>2022</v>
      </c>
      <c r="C623" s="15">
        <f t="shared" si="80"/>
        <v>9</v>
      </c>
      <c r="D623" s="15">
        <f t="shared" si="81"/>
        <v>3</v>
      </c>
      <c r="E623" s="15">
        <f t="shared" si="82"/>
        <v>0</v>
      </c>
      <c r="F623" s="15">
        <f t="shared" si="84"/>
        <v>38</v>
      </c>
      <c r="G623" s="15">
        <f t="shared" si="83"/>
        <v>-128991.97578327397</v>
      </c>
      <c r="H623" s="15">
        <v>0</v>
      </c>
      <c r="I623" s="64">
        <f t="shared" si="85"/>
        <v>258.58783664057097</v>
      </c>
      <c r="J623" s="4"/>
    </row>
    <row r="624" spans="1:10" x14ac:dyDescent="0.3">
      <c r="A624" s="60">
        <v>44818</v>
      </c>
      <c r="B624" s="15">
        <f t="shared" si="79"/>
        <v>2022</v>
      </c>
      <c r="C624" s="15">
        <f t="shared" si="80"/>
        <v>9</v>
      </c>
      <c r="D624" s="15">
        <f t="shared" si="81"/>
        <v>4</v>
      </c>
      <c r="E624" s="15">
        <f t="shared" si="82"/>
        <v>0</v>
      </c>
      <c r="F624" s="15">
        <f t="shared" si="84"/>
        <v>38</v>
      </c>
      <c r="G624" s="15">
        <f t="shared" si="83"/>
        <v>-129239.93505050191</v>
      </c>
      <c r="H624" s="15">
        <v>0</v>
      </c>
      <c r="I624" s="64">
        <f t="shared" si="85"/>
        <v>247.95926722793931</v>
      </c>
      <c r="J624" s="4"/>
    </row>
    <row r="625" spans="1:10" x14ac:dyDescent="0.3">
      <c r="A625" s="60">
        <v>44819</v>
      </c>
      <c r="B625" s="15">
        <f t="shared" si="79"/>
        <v>2022</v>
      </c>
      <c r="C625" s="15">
        <f t="shared" si="80"/>
        <v>9</v>
      </c>
      <c r="D625" s="15">
        <f t="shared" si="81"/>
        <v>5</v>
      </c>
      <c r="E625" s="15">
        <f t="shared" si="82"/>
        <v>0</v>
      </c>
      <c r="F625" s="15">
        <f t="shared" si="84"/>
        <v>38</v>
      </c>
      <c r="G625" s="15">
        <f t="shared" si="83"/>
        <v>-129468.64314123419</v>
      </c>
      <c r="H625" s="15">
        <v>0</v>
      </c>
      <c r="I625" s="64">
        <f t="shared" si="85"/>
        <v>228.70809073228196</v>
      </c>
      <c r="J625" s="4"/>
    </row>
    <row r="626" spans="1:10" x14ac:dyDescent="0.3">
      <c r="A626" s="60">
        <v>44820</v>
      </c>
      <c r="B626" s="15">
        <f t="shared" si="79"/>
        <v>2022</v>
      </c>
      <c r="C626" s="15">
        <f t="shared" si="80"/>
        <v>9</v>
      </c>
      <c r="D626" s="15">
        <f t="shared" si="81"/>
        <v>6</v>
      </c>
      <c r="E626" s="15">
        <f t="shared" si="82"/>
        <v>1</v>
      </c>
      <c r="F626" s="15">
        <f t="shared" si="84"/>
        <v>38</v>
      </c>
      <c r="G626" s="15">
        <f t="shared" si="83"/>
        <v>-129678.9794959524</v>
      </c>
      <c r="H626" s="15">
        <v>0</v>
      </c>
      <c r="I626" s="64">
        <f t="shared" si="85"/>
        <v>210.33635471820799</v>
      </c>
      <c r="J626" s="4"/>
    </row>
    <row r="627" spans="1:10" x14ac:dyDescent="0.3">
      <c r="A627" s="60">
        <v>44821</v>
      </c>
      <c r="B627" s="15">
        <f t="shared" si="79"/>
        <v>2022</v>
      </c>
      <c r="C627" s="15">
        <f t="shared" si="80"/>
        <v>9</v>
      </c>
      <c r="D627" s="15">
        <f t="shared" si="81"/>
        <v>7</v>
      </c>
      <c r="E627" s="15">
        <f t="shared" si="82"/>
        <v>1</v>
      </c>
      <c r="F627" s="15">
        <f t="shared" si="84"/>
        <v>38</v>
      </c>
      <c r="G627" s="15">
        <f t="shared" si="83"/>
        <v>-129851.39637226061</v>
      </c>
      <c r="H627" s="15">
        <v>0</v>
      </c>
      <c r="I627" s="64">
        <f t="shared" si="85"/>
        <v>172.41687630820763</v>
      </c>
      <c r="J627" s="4"/>
    </row>
    <row r="628" spans="1:10" x14ac:dyDescent="0.3">
      <c r="A628" s="60">
        <v>44822</v>
      </c>
      <c r="B628" s="15">
        <f t="shared" si="79"/>
        <v>2022</v>
      </c>
      <c r="C628" s="15">
        <f t="shared" si="80"/>
        <v>9</v>
      </c>
      <c r="D628" s="15">
        <f t="shared" si="81"/>
        <v>1</v>
      </c>
      <c r="E628" s="15">
        <f t="shared" si="82"/>
        <v>0</v>
      </c>
      <c r="F628" s="15">
        <f t="shared" si="84"/>
        <v>39</v>
      </c>
      <c r="G628" s="15">
        <f t="shared" si="83"/>
        <v>-130107.97713437414</v>
      </c>
      <c r="H628" s="15">
        <v>0</v>
      </c>
      <c r="I628" s="64">
        <f t="shared" si="85"/>
        <v>256.58076211353318</v>
      </c>
      <c r="J628" s="4"/>
    </row>
    <row r="629" spans="1:10" x14ac:dyDescent="0.3">
      <c r="A629" s="60">
        <v>44823</v>
      </c>
      <c r="B629" s="15">
        <f t="shared" si="79"/>
        <v>2022</v>
      </c>
      <c r="C629" s="15">
        <f t="shared" si="80"/>
        <v>9</v>
      </c>
      <c r="D629" s="15">
        <f t="shared" si="81"/>
        <v>2</v>
      </c>
      <c r="E629" s="15">
        <f t="shared" si="82"/>
        <v>0</v>
      </c>
      <c r="F629" s="15">
        <f t="shared" si="84"/>
        <v>39</v>
      </c>
      <c r="G629" s="15">
        <f t="shared" si="83"/>
        <v>-130369.17557872945</v>
      </c>
      <c r="H629" s="15">
        <v>0</v>
      </c>
      <c r="I629" s="64">
        <f t="shared" si="85"/>
        <v>261.19844435530956</v>
      </c>
      <c r="J629" s="4"/>
    </row>
    <row r="630" spans="1:10" x14ac:dyDescent="0.3">
      <c r="A630" s="60">
        <v>44824</v>
      </c>
      <c r="B630" s="15">
        <f t="shared" si="79"/>
        <v>2022</v>
      </c>
      <c r="C630" s="15">
        <f t="shared" si="80"/>
        <v>9</v>
      </c>
      <c r="D630" s="15">
        <f t="shared" si="81"/>
        <v>3</v>
      </c>
      <c r="E630" s="15">
        <f t="shared" si="82"/>
        <v>0</v>
      </c>
      <c r="F630" s="15">
        <f t="shared" si="84"/>
        <v>39</v>
      </c>
      <c r="G630" s="15">
        <f t="shared" si="83"/>
        <v>-130627.76341537002</v>
      </c>
      <c r="H630" s="15">
        <v>0</v>
      </c>
      <c r="I630" s="64">
        <f t="shared" si="85"/>
        <v>258.58783664057097</v>
      </c>
      <c r="J630" s="4"/>
    </row>
    <row r="631" spans="1:10" x14ac:dyDescent="0.3">
      <c r="A631" s="60">
        <v>44825</v>
      </c>
      <c r="B631" s="15">
        <f t="shared" si="79"/>
        <v>2022</v>
      </c>
      <c r="C631" s="15">
        <f t="shared" si="80"/>
        <v>9</v>
      </c>
      <c r="D631" s="15">
        <f t="shared" si="81"/>
        <v>4</v>
      </c>
      <c r="E631" s="15">
        <f t="shared" si="82"/>
        <v>0</v>
      </c>
      <c r="F631" s="15">
        <f t="shared" si="84"/>
        <v>39</v>
      </c>
      <c r="G631" s="15">
        <f t="shared" si="83"/>
        <v>-130875.72268259796</v>
      </c>
      <c r="H631" s="15">
        <v>0</v>
      </c>
      <c r="I631" s="64">
        <f t="shared" si="85"/>
        <v>247.95926722793931</v>
      </c>
      <c r="J631" s="4"/>
    </row>
    <row r="632" spans="1:10" x14ac:dyDescent="0.3">
      <c r="A632" s="60">
        <v>44826</v>
      </c>
      <c r="B632" s="15">
        <f t="shared" si="79"/>
        <v>2022</v>
      </c>
      <c r="C632" s="15">
        <f t="shared" si="80"/>
        <v>9</v>
      </c>
      <c r="D632" s="15">
        <f t="shared" si="81"/>
        <v>5</v>
      </c>
      <c r="E632" s="15">
        <f t="shared" si="82"/>
        <v>0</v>
      </c>
      <c r="F632" s="15">
        <f t="shared" si="84"/>
        <v>39</v>
      </c>
      <c r="G632" s="15">
        <f t="shared" si="83"/>
        <v>-131104.43077333024</v>
      </c>
      <c r="H632" s="15">
        <v>0</v>
      </c>
      <c r="I632" s="64">
        <f t="shared" si="85"/>
        <v>228.70809073228196</v>
      </c>
      <c r="J632" s="4"/>
    </row>
    <row r="633" spans="1:10" x14ac:dyDescent="0.3">
      <c r="A633" s="60">
        <v>44827</v>
      </c>
      <c r="B633" s="15">
        <f t="shared" si="79"/>
        <v>2022</v>
      </c>
      <c r="C633" s="15">
        <f t="shared" si="80"/>
        <v>9</v>
      </c>
      <c r="D633" s="15">
        <f t="shared" si="81"/>
        <v>6</v>
      </c>
      <c r="E633" s="15">
        <f t="shared" si="82"/>
        <v>1</v>
      </c>
      <c r="F633" s="15">
        <f t="shared" si="84"/>
        <v>39</v>
      </c>
      <c r="G633" s="15">
        <f t="shared" si="83"/>
        <v>-131314.76712804844</v>
      </c>
      <c r="H633" s="15">
        <v>0</v>
      </c>
      <c r="I633" s="64">
        <f t="shared" si="85"/>
        <v>210.33635471820799</v>
      </c>
      <c r="J633" s="4"/>
    </row>
    <row r="634" spans="1:10" x14ac:dyDescent="0.3">
      <c r="A634" s="60">
        <v>44828</v>
      </c>
      <c r="B634" s="15">
        <f t="shared" si="79"/>
        <v>2022</v>
      </c>
      <c r="C634" s="15">
        <f t="shared" si="80"/>
        <v>9</v>
      </c>
      <c r="D634" s="15">
        <f t="shared" si="81"/>
        <v>7</v>
      </c>
      <c r="E634" s="15">
        <f t="shared" si="82"/>
        <v>1</v>
      </c>
      <c r="F634" s="15">
        <f t="shared" si="84"/>
        <v>39</v>
      </c>
      <c r="G634" s="15">
        <f t="shared" si="83"/>
        <v>-131487.18400435665</v>
      </c>
      <c r="H634" s="15">
        <v>0</v>
      </c>
      <c r="I634" s="64">
        <f t="shared" si="85"/>
        <v>172.41687630820763</v>
      </c>
      <c r="J634" s="4"/>
    </row>
    <row r="635" spans="1:10" x14ac:dyDescent="0.3">
      <c r="A635" s="60">
        <v>44829</v>
      </c>
      <c r="B635" s="15">
        <f t="shared" si="79"/>
        <v>2022</v>
      </c>
      <c r="C635" s="15">
        <f t="shared" si="80"/>
        <v>9</v>
      </c>
      <c r="D635" s="15">
        <f t="shared" si="81"/>
        <v>1</v>
      </c>
      <c r="E635" s="15">
        <f t="shared" si="82"/>
        <v>0</v>
      </c>
      <c r="F635" s="15">
        <f t="shared" si="84"/>
        <v>40</v>
      </c>
      <c r="G635" s="15">
        <f t="shared" si="83"/>
        <v>-131743.76476647018</v>
      </c>
      <c r="H635" s="15">
        <v>0</v>
      </c>
      <c r="I635" s="64">
        <f t="shared" si="85"/>
        <v>256.58076211353318</v>
      </c>
      <c r="J635" s="4"/>
    </row>
    <row r="636" spans="1:10" x14ac:dyDescent="0.3">
      <c r="A636" s="60">
        <v>44830</v>
      </c>
      <c r="B636" s="15">
        <f t="shared" si="79"/>
        <v>2022</v>
      </c>
      <c r="C636" s="15">
        <f t="shared" si="80"/>
        <v>9</v>
      </c>
      <c r="D636" s="15">
        <f t="shared" si="81"/>
        <v>2</v>
      </c>
      <c r="E636" s="15">
        <f t="shared" si="82"/>
        <v>0</v>
      </c>
      <c r="F636" s="15">
        <f t="shared" si="84"/>
        <v>40</v>
      </c>
      <c r="G636" s="15">
        <f t="shared" si="83"/>
        <v>-132004.96321082549</v>
      </c>
      <c r="H636" s="15">
        <v>0</v>
      </c>
      <c r="I636" s="64">
        <f t="shared" si="85"/>
        <v>261.19844435530956</v>
      </c>
      <c r="J636" s="4"/>
    </row>
    <row r="637" spans="1:10" x14ac:dyDescent="0.3">
      <c r="A637" s="60">
        <v>44831</v>
      </c>
      <c r="B637" s="15">
        <f t="shared" si="79"/>
        <v>2022</v>
      </c>
      <c r="C637" s="15">
        <f t="shared" si="80"/>
        <v>9</v>
      </c>
      <c r="D637" s="15">
        <f t="shared" si="81"/>
        <v>3</v>
      </c>
      <c r="E637" s="15">
        <f t="shared" si="82"/>
        <v>0</v>
      </c>
      <c r="F637" s="15">
        <f t="shared" si="84"/>
        <v>40</v>
      </c>
      <c r="G637" s="15">
        <f t="shared" si="83"/>
        <v>-132263.55104746606</v>
      </c>
      <c r="H637" s="15">
        <v>0</v>
      </c>
      <c r="I637" s="64">
        <f t="shared" si="85"/>
        <v>258.58783664057097</v>
      </c>
      <c r="J637" s="4"/>
    </row>
    <row r="638" spans="1:10" x14ac:dyDescent="0.3">
      <c r="A638" s="60">
        <v>44832</v>
      </c>
      <c r="B638" s="15">
        <f t="shared" si="79"/>
        <v>2022</v>
      </c>
      <c r="C638" s="15">
        <f t="shared" si="80"/>
        <v>9</v>
      </c>
      <c r="D638" s="15">
        <f t="shared" si="81"/>
        <v>4</v>
      </c>
      <c r="E638" s="15">
        <f t="shared" si="82"/>
        <v>0</v>
      </c>
      <c r="F638" s="15">
        <f t="shared" si="84"/>
        <v>40</v>
      </c>
      <c r="G638" s="15">
        <f t="shared" si="83"/>
        <v>-132511.51031469399</v>
      </c>
      <c r="H638" s="15">
        <v>0</v>
      </c>
      <c r="I638" s="64">
        <f t="shared" si="85"/>
        <v>247.95926722793931</v>
      </c>
      <c r="J638" s="4"/>
    </row>
    <row r="639" spans="1:10" x14ac:dyDescent="0.3">
      <c r="A639" s="60">
        <v>44833</v>
      </c>
      <c r="B639" s="15">
        <f t="shared" si="79"/>
        <v>2022</v>
      </c>
      <c r="C639" s="15">
        <f t="shared" si="80"/>
        <v>9</v>
      </c>
      <c r="D639" s="15">
        <f t="shared" si="81"/>
        <v>5</v>
      </c>
      <c r="E639" s="15">
        <f t="shared" si="82"/>
        <v>0</v>
      </c>
      <c r="F639" s="15">
        <f t="shared" si="84"/>
        <v>40</v>
      </c>
      <c r="G639" s="15">
        <f t="shared" si="83"/>
        <v>-132740.21840542628</v>
      </c>
      <c r="H639" s="15">
        <v>0</v>
      </c>
      <c r="I639" s="64">
        <f t="shared" si="85"/>
        <v>228.70809073228196</v>
      </c>
      <c r="J639" s="4"/>
    </row>
    <row r="640" spans="1:10" x14ac:dyDescent="0.3">
      <c r="A640" s="60">
        <v>44834</v>
      </c>
      <c r="B640" s="15">
        <f t="shared" si="79"/>
        <v>2022</v>
      </c>
      <c r="C640" s="15">
        <f t="shared" si="80"/>
        <v>9</v>
      </c>
      <c r="D640" s="15">
        <f t="shared" si="81"/>
        <v>6</v>
      </c>
      <c r="E640" s="15">
        <f t="shared" si="82"/>
        <v>1</v>
      </c>
      <c r="F640" s="15">
        <f t="shared" si="84"/>
        <v>40</v>
      </c>
      <c r="G640" s="15">
        <f t="shared" si="83"/>
        <v>-132950.55476014447</v>
      </c>
      <c r="H640" s="15">
        <v>0</v>
      </c>
      <c r="I640" s="64">
        <f t="shared" si="85"/>
        <v>210.33635471820799</v>
      </c>
      <c r="J640" s="4"/>
    </row>
    <row r="641" spans="1:10" x14ac:dyDescent="0.3">
      <c r="A641" s="60">
        <v>44835</v>
      </c>
      <c r="B641" s="15">
        <f t="shared" si="79"/>
        <v>2022</v>
      </c>
      <c r="C641" s="15">
        <f t="shared" si="80"/>
        <v>10</v>
      </c>
      <c r="D641" s="15">
        <f t="shared" si="81"/>
        <v>7</v>
      </c>
      <c r="E641" s="15">
        <f t="shared" si="82"/>
        <v>1</v>
      </c>
      <c r="F641" s="15">
        <f t="shared" si="84"/>
        <v>40</v>
      </c>
      <c r="G641" s="15">
        <f t="shared" si="83"/>
        <v>-133125.10794059865</v>
      </c>
      <c r="H641" s="15">
        <v>0</v>
      </c>
      <c r="I641" s="64">
        <f t="shared" si="85"/>
        <v>174.55318045419193</v>
      </c>
      <c r="J641" s="4"/>
    </row>
    <row r="642" spans="1:10" x14ac:dyDescent="0.3">
      <c r="A642" s="60">
        <v>44836</v>
      </c>
      <c r="B642" s="15">
        <f t="shared" si="79"/>
        <v>2022</v>
      </c>
      <c r="C642" s="15">
        <f t="shared" si="80"/>
        <v>10</v>
      </c>
      <c r="D642" s="15">
        <f t="shared" si="81"/>
        <v>1</v>
      </c>
      <c r="E642" s="15">
        <f t="shared" si="82"/>
        <v>0</v>
      </c>
      <c r="F642" s="15">
        <f t="shared" si="84"/>
        <v>41</v>
      </c>
      <c r="G642" s="15">
        <f t="shared" si="83"/>
        <v>-133383.82500685818</v>
      </c>
      <c r="H642" s="15">
        <v>0</v>
      </c>
      <c r="I642" s="64">
        <f t="shared" si="85"/>
        <v>258.71706625951748</v>
      </c>
      <c r="J642" s="4"/>
    </row>
    <row r="643" spans="1:10" x14ac:dyDescent="0.3">
      <c r="A643" s="60">
        <v>44837</v>
      </c>
      <c r="B643" s="15">
        <f t="shared" ref="B643:B706" si="86">YEAR(A643)</f>
        <v>2022</v>
      </c>
      <c r="C643" s="15">
        <f t="shared" ref="C643:C706" si="87">MONTH(A643)</f>
        <v>10</v>
      </c>
      <c r="D643" s="15">
        <f t="shared" ref="D643:D706" si="88">WEEKDAY(A643)</f>
        <v>2</v>
      </c>
      <c r="E643" s="15">
        <f t="shared" ref="E643:E706" si="89">IF(OR(D643=6,D643=7),1,0)</f>
        <v>0</v>
      </c>
      <c r="F643" s="15">
        <f t="shared" si="84"/>
        <v>41</v>
      </c>
      <c r="G643" s="15">
        <f t="shared" ref="G643:G706" si="90">G642+H643-I643</f>
        <v>-133647.15975535949</v>
      </c>
      <c r="H643" s="15">
        <v>0</v>
      </c>
      <c r="I643" s="64">
        <f t="shared" si="85"/>
        <v>263.3347485012938</v>
      </c>
      <c r="J643" s="4"/>
    </row>
    <row r="644" spans="1:10" x14ac:dyDescent="0.3">
      <c r="A644" s="60">
        <v>44838</v>
      </c>
      <c r="B644" s="15">
        <f t="shared" si="86"/>
        <v>2022</v>
      </c>
      <c r="C644" s="15">
        <f t="shared" si="87"/>
        <v>10</v>
      </c>
      <c r="D644" s="15">
        <f t="shared" si="88"/>
        <v>3</v>
      </c>
      <c r="E644" s="15">
        <f t="shared" si="89"/>
        <v>0</v>
      </c>
      <c r="F644" s="15">
        <f t="shared" ref="F644:F707" si="91">WEEKNUM(A644)</f>
        <v>41</v>
      </c>
      <c r="G644" s="15">
        <f t="shared" si="90"/>
        <v>-133907.88389614606</v>
      </c>
      <c r="H644" s="15">
        <v>0</v>
      </c>
      <c r="I644" s="64">
        <f t="shared" ref="I644:I707" si="92">100-2.17*D644^2.25+12.77*D644+EXP(-D644/0.032)+5*C644^0.75+10*E644+20*(B644-2016)</f>
        <v>260.72414078655527</v>
      </c>
      <c r="J644" s="4"/>
    </row>
    <row r="645" spans="1:10" x14ac:dyDescent="0.3">
      <c r="A645" s="60">
        <v>44839</v>
      </c>
      <c r="B645" s="15">
        <f t="shared" si="86"/>
        <v>2022</v>
      </c>
      <c r="C645" s="15">
        <f t="shared" si="87"/>
        <v>10</v>
      </c>
      <c r="D645" s="15">
        <f t="shared" si="88"/>
        <v>4</v>
      </c>
      <c r="E645" s="15">
        <f t="shared" si="89"/>
        <v>0</v>
      </c>
      <c r="F645" s="15">
        <f t="shared" si="91"/>
        <v>41</v>
      </c>
      <c r="G645" s="15">
        <f t="shared" si="90"/>
        <v>-134157.97946751997</v>
      </c>
      <c r="H645" s="15">
        <v>0</v>
      </c>
      <c r="I645" s="64">
        <f t="shared" si="92"/>
        <v>250.0955713739236</v>
      </c>
      <c r="J645" s="4"/>
    </row>
    <row r="646" spans="1:10" x14ac:dyDescent="0.3">
      <c r="A646" s="60">
        <v>44840</v>
      </c>
      <c r="B646" s="15">
        <f t="shared" si="86"/>
        <v>2022</v>
      </c>
      <c r="C646" s="15">
        <f t="shared" si="87"/>
        <v>10</v>
      </c>
      <c r="D646" s="15">
        <f t="shared" si="88"/>
        <v>5</v>
      </c>
      <c r="E646" s="15">
        <f t="shared" si="89"/>
        <v>0</v>
      </c>
      <c r="F646" s="15">
        <f t="shared" si="91"/>
        <v>41</v>
      </c>
      <c r="G646" s="15">
        <f t="shared" si="90"/>
        <v>-134388.82386239825</v>
      </c>
      <c r="H646" s="15">
        <v>0</v>
      </c>
      <c r="I646" s="64">
        <f t="shared" si="92"/>
        <v>230.84439487826626</v>
      </c>
      <c r="J646" s="4"/>
    </row>
    <row r="647" spans="1:10" x14ac:dyDescent="0.3">
      <c r="A647" s="60">
        <v>44841</v>
      </c>
      <c r="B647" s="15">
        <f t="shared" si="86"/>
        <v>2022</v>
      </c>
      <c r="C647" s="15">
        <f t="shared" si="87"/>
        <v>10</v>
      </c>
      <c r="D647" s="15">
        <f t="shared" si="88"/>
        <v>6</v>
      </c>
      <c r="E647" s="15">
        <f t="shared" si="89"/>
        <v>1</v>
      </c>
      <c r="F647" s="15">
        <f t="shared" si="91"/>
        <v>41</v>
      </c>
      <c r="G647" s="15">
        <f t="shared" si="90"/>
        <v>-134601.29652126244</v>
      </c>
      <c r="H647" s="15">
        <v>0</v>
      </c>
      <c r="I647" s="64">
        <f t="shared" si="92"/>
        <v>212.47265886419228</v>
      </c>
      <c r="J647" s="4"/>
    </row>
    <row r="648" spans="1:10" x14ac:dyDescent="0.3">
      <c r="A648" s="60">
        <v>44842</v>
      </c>
      <c r="B648" s="15">
        <f t="shared" si="86"/>
        <v>2022</v>
      </c>
      <c r="C648" s="15">
        <f t="shared" si="87"/>
        <v>10</v>
      </c>
      <c r="D648" s="15">
        <f t="shared" si="88"/>
        <v>7</v>
      </c>
      <c r="E648" s="15">
        <f t="shared" si="89"/>
        <v>1</v>
      </c>
      <c r="F648" s="15">
        <f t="shared" si="91"/>
        <v>41</v>
      </c>
      <c r="G648" s="15">
        <f t="shared" si="90"/>
        <v>-134775.84970171662</v>
      </c>
      <c r="H648" s="15">
        <v>0</v>
      </c>
      <c r="I648" s="64">
        <f t="shared" si="92"/>
        <v>174.55318045419193</v>
      </c>
      <c r="J648" s="4"/>
    </row>
    <row r="649" spans="1:10" x14ac:dyDescent="0.3">
      <c r="A649" s="60">
        <v>44843</v>
      </c>
      <c r="B649" s="15">
        <f t="shared" si="86"/>
        <v>2022</v>
      </c>
      <c r="C649" s="15">
        <f t="shared" si="87"/>
        <v>10</v>
      </c>
      <c r="D649" s="15">
        <f t="shared" si="88"/>
        <v>1</v>
      </c>
      <c r="E649" s="15">
        <f t="shared" si="89"/>
        <v>0</v>
      </c>
      <c r="F649" s="15">
        <f t="shared" si="91"/>
        <v>42</v>
      </c>
      <c r="G649" s="15">
        <f t="shared" si="90"/>
        <v>-135034.56676797615</v>
      </c>
      <c r="H649" s="15">
        <v>0</v>
      </c>
      <c r="I649" s="64">
        <f t="shared" si="92"/>
        <v>258.71706625951748</v>
      </c>
      <c r="J649" s="4"/>
    </row>
    <row r="650" spans="1:10" x14ac:dyDescent="0.3">
      <c r="A650" s="60">
        <v>44844</v>
      </c>
      <c r="B650" s="15">
        <f t="shared" si="86"/>
        <v>2022</v>
      </c>
      <c r="C650" s="15">
        <f t="shared" si="87"/>
        <v>10</v>
      </c>
      <c r="D650" s="15">
        <f t="shared" si="88"/>
        <v>2</v>
      </c>
      <c r="E650" s="15">
        <f t="shared" si="89"/>
        <v>0</v>
      </c>
      <c r="F650" s="15">
        <f t="shared" si="91"/>
        <v>42</v>
      </c>
      <c r="G650" s="15">
        <f t="shared" si="90"/>
        <v>-135297.90151647746</v>
      </c>
      <c r="H650" s="15">
        <v>0</v>
      </c>
      <c r="I650" s="64">
        <f t="shared" si="92"/>
        <v>263.3347485012938</v>
      </c>
      <c r="J650" s="4"/>
    </row>
    <row r="651" spans="1:10" x14ac:dyDescent="0.3">
      <c r="A651" s="60">
        <v>44845</v>
      </c>
      <c r="B651" s="15">
        <f t="shared" si="86"/>
        <v>2022</v>
      </c>
      <c r="C651" s="15">
        <f t="shared" si="87"/>
        <v>10</v>
      </c>
      <c r="D651" s="15">
        <f t="shared" si="88"/>
        <v>3</v>
      </c>
      <c r="E651" s="15">
        <f t="shared" si="89"/>
        <v>0</v>
      </c>
      <c r="F651" s="15">
        <f t="shared" si="91"/>
        <v>42</v>
      </c>
      <c r="G651" s="15">
        <f t="shared" si="90"/>
        <v>-135558.62565726403</v>
      </c>
      <c r="H651" s="15">
        <v>0</v>
      </c>
      <c r="I651" s="64">
        <f t="shared" si="92"/>
        <v>260.72414078655527</v>
      </c>
      <c r="J651" s="4"/>
    </row>
    <row r="652" spans="1:10" x14ac:dyDescent="0.3">
      <c r="A652" s="60">
        <v>44846</v>
      </c>
      <c r="B652" s="15">
        <f t="shared" si="86"/>
        <v>2022</v>
      </c>
      <c r="C652" s="15">
        <f t="shared" si="87"/>
        <v>10</v>
      </c>
      <c r="D652" s="15">
        <f t="shared" si="88"/>
        <v>4</v>
      </c>
      <c r="E652" s="15">
        <f t="shared" si="89"/>
        <v>0</v>
      </c>
      <c r="F652" s="15">
        <f t="shared" si="91"/>
        <v>42</v>
      </c>
      <c r="G652" s="15">
        <f t="shared" si="90"/>
        <v>-135808.72122863794</v>
      </c>
      <c r="H652" s="15">
        <v>0</v>
      </c>
      <c r="I652" s="64">
        <f t="shared" si="92"/>
        <v>250.0955713739236</v>
      </c>
      <c r="J652" s="4"/>
    </row>
    <row r="653" spans="1:10" x14ac:dyDescent="0.3">
      <c r="A653" s="60">
        <v>44847</v>
      </c>
      <c r="B653" s="15">
        <f t="shared" si="86"/>
        <v>2022</v>
      </c>
      <c r="C653" s="15">
        <f t="shared" si="87"/>
        <v>10</v>
      </c>
      <c r="D653" s="15">
        <f t="shared" si="88"/>
        <v>5</v>
      </c>
      <c r="E653" s="15">
        <f t="shared" si="89"/>
        <v>0</v>
      </c>
      <c r="F653" s="15">
        <f t="shared" si="91"/>
        <v>42</v>
      </c>
      <c r="G653" s="15">
        <f t="shared" si="90"/>
        <v>-136039.56562351622</v>
      </c>
      <c r="H653" s="15">
        <v>0</v>
      </c>
      <c r="I653" s="64">
        <f t="shared" si="92"/>
        <v>230.84439487826626</v>
      </c>
      <c r="J653" s="4"/>
    </row>
    <row r="654" spans="1:10" x14ac:dyDescent="0.3">
      <c r="A654" s="60">
        <v>44848</v>
      </c>
      <c r="B654" s="15">
        <f t="shared" si="86"/>
        <v>2022</v>
      </c>
      <c r="C654" s="15">
        <f t="shared" si="87"/>
        <v>10</v>
      </c>
      <c r="D654" s="15">
        <f t="shared" si="88"/>
        <v>6</v>
      </c>
      <c r="E654" s="15">
        <f t="shared" si="89"/>
        <v>1</v>
      </c>
      <c r="F654" s="15">
        <f t="shared" si="91"/>
        <v>42</v>
      </c>
      <c r="G654" s="15">
        <f t="shared" si="90"/>
        <v>-136252.03828238041</v>
      </c>
      <c r="H654" s="15">
        <v>0</v>
      </c>
      <c r="I654" s="64">
        <f t="shared" si="92"/>
        <v>212.47265886419228</v>
      </c>
      <c r="J654" s="4"/>
    </row>
    <row r="655" spans="1:10" x14ac:dyDescent="0.3">
      <c r="A655" s="60">
        <v>44849</v>
      </c>
      <c r="B655" s="15">
        <f t="shared" si="86"/>
        <v>2022</v>
      </c>
      <c r="C655" s="15">
        <f t="shared" si="87"/>
        <v>10</v>
      </c>
      <c r="D655" s="15">
        <f t="shared" si="88"/>
        <v>7</v>
      </c>
      <c r="E655" s="15">
        <f t="shared" si="89"/>
        <v>1</v>
      </c>
      <c r="F655" s="15">
        <f t="shared" si="91"/>
        <v>42</v>
      </c>
      <c r="G655" s="15">
        <f t="shared" si="90"/>
        <v>-136426.59146283459</v>
      </c>
      <c r="H655" s="15">
        <v>0</v>
      </c>
      <c r="I655" s="64">
        <f t="shared" si="92"/>
        <v>174.55318045419193</v>
      </c>
      <c r="J655" s="4"/>
    </row>
    <row r="656" spans="1:10" x14ac:dyDescent="0.3">
      <c r="A656" s="60">
        <v>44850</v>
      </c>
      <c r="B656" s="15">
        <f t="shared" si="86"/>
        <v>2022</v>
      </c>
      <c r="C656" s="15">
        <f t="shared" si="87"/>
        <v>10</v>
      </c>
      <c r="D656" s="15">
        <f t="shared" si="88"/>
        <v>1</v>
      </c>
      <c r="E656" s="15">
        <f t="shared" si="89"/>
        <v>0</v>
      </c>
      <c r="F656" s="15">
        <f t="shared" si="91"/>
        <v>43</v>
      </c>
      <c r="G656" s="15">
        <f t="shared" si="90"/>
        <v>-136685.30852909412</v>
      </c>
      <c r="H656" s="15">
        <v>0</v>
      </c>
      <c r="I656" s="64">
        <f t="shared" si="92"/>
        <v>258.71706625951748</v>
      </c>
      <c r="J656" s="4"/>
    </row>
    <row r="657" spans="1:10" x14ac:dyDescent="0.3">
      <c r="A657" s="60">
        <v>44851</v>
      </c>
      <c r="B657" s="15">
        <f t="shared" si="86"/>
        <v>2022</v>
      </c>
      <c r="C657" s="15">
        <f t="shared" si="87"/>
        <v>10</v>
      </c>
      <c r="D657" s="15">
        <f t="shared" si="88"/>
        <v>2</v>
      </c>
      <c r="E657" s="15">
        <f t="shared" si="89"/>
        <v>0</v>
      </c>
      <c r="F657" s="15">
        <f t="shared" si="91"/>
        <v>43</v>
      </c>
      <c r="G657" s="15">
        <f t="shared" si="90"/>
        <v>-136948.64327759543</v>
      </c>
      <c r="H657" s="15">
        <v>0</v>
      </c>
      <c r="I657" s="64">
        <f t="shared" si="92"/>
        <v>263.3347485012938</v>
      </c>
      <c r="J657" s="4"/>
    </row>
    <row r="658" spans="1:10" x14ac:dyDescent="0.3">
      <c r="A658" s="60">
        <v>44852</v>
      </c>
      <c r="B658" s="15">
        <f t="shared" si="86"/>
        <v>2022</v>
      </c>
      <c r="C658" s="15">
        <f t="shared" si="87"/>
        <v>10</v>
      </c>
      <c r="D658" s="15">
        <f t="shared" si="88"/>
        <v>3</v>
      </c>
      <c r="E658" s="15">
        <f t="shared" si="89"/>
        <v>0</v>
      </c>
      <c r="F658" s="15">
        <f t="shared" si="91"/>
        <v>43</v>
      </c>
      <c r="G658" s="15">
        <f t="shared" si="90"/>
        <v>-137209.367418382</v>
      </c>
      <c r="H658" s="15">
        <v>0</v>
      </c>
      <c r="I658" s="64">
        <f t="shared" si="92"/>
        <v>260.72414078655527</v>
      </c>
      <c r="J658" s="4"/>
    </row>
    <row r="659" spans="1:10" x14ac:dyDescent="0.3">
      <c r="A659" s="60">
        <v>44853</v>
      </c>
      <c r="B659" s="15">
        <f t="shared" si="86"/>
        <v>2022</v>
      </c>
      <c r="C659" s="15">
        <f t="shared" si="87"/>
        <v>10</v>
      </c>
      <c r="D659" s="15">
        <f t="shared" si="88"/>
        <v>4</v>
      </c>
      <c r="E659" s="15">
        <f t="shared" si="89"/>
        <v>0</v>
      </c>
      <c r="F659" s="15">
        <f t="shared" si="91"/>
        <v>43</v>
      </c>
      <c r="G659" s="15">
        <f t="shared" si="90"/>
        <v>-137459.46298975591</v>
      </c>
      <c r="H659" s="15">
        <v>0</v>
      </c>
      <c r="I659" s="64">
        <f t="shared" si="92"/>
        <v>250.0955713739236</v>
      </c>
      <c r="J659" s="4"/>
    </row>
    <row r="660" spans="1:10" x14ac:dyDescent="0.3">
      <c r="A660" s="60">
        <v>44854</v>
      </c>
      <c r="B660" s="15">
        <f t="shared" si="86"/>
        <v>2022</v>
      </c>
      <c r="C660" s="15">
        <f t="shared" si="87"/>
        <v>10</v>
      </c>
      <c r="D660" s="15">
        <f t="shared" si="88"/>
        <v>5</v>
      </c>
      <c r="E660" s="15">
        <f t="shared" si="89"/>
        <v>0</v>
      </c>
      <c r="F660" s="15">
        <f t="shared" si="91"/>
        <v>43</v>
      </c>
      <c r="G660" s="15">
        <f t="shared" si="90"/>
        <v>-137690.30738463419</v>
      </c>
      <c r="H660" s="15">
        <v>0</v>
      </c>
      <c r="I660" s="64">
        <f t="shared" si="92"/>
        <v>230.84439487826626</v>
      </c>
      <c r="J660" s="4"/>
    </row>
    <row r="661" spans="1:10" x14ac:dyDescent="0.3">
      <c r="A661" s="60">
        <v>44855</v>
      </c>
      <c r="B661" s="15">
        <f t="shared" si="86"/>
        <v>2022</v>
      </c>
      <c r="C661" s="15">
        <f t="shared" si="87"/>
        <v>10</v>
      </c>
      <c r="D661" s="15">
        <f t="shared" si="88"/>
        <v>6</v>
      </c>
      <c r="E661" s="15">
        <f t="shared" si="89"/>
        <v>1</v>
      </c>
      <c r="F661" s="15">
        <f t="shared" si="91"/>
        <v>43</v>
      </c>
      <c r="G661" s="15">
        <f t="shared" si="90"/>
        <v>-137902.78004349838</v>
      </c>
      <c r="H661" s="15">
        <v>0</v>
      </c>
      <c r="I661" s="64">
        <f t="shared" si="92"/>
        <v>212.47265886419228</v>
      </c>
      <c r="J661" s="4"/>
    </row>
    <row r="662" spans="1:10" x14ac:dyDescent="0.3">
      <c r="A662" s="60">
        <v>44856</v>
      </c>
      <c r="B662" s="15">
        <f t="shared" si="86"/>
        <v>2022</v>
      </c>
      <c r="C662" s="15">
        <f t="shared" si="87"/>
        <v>10</v>
      </c>
      <c r="D662" s="15">
        <f t="shared" si="88"/>
        <v>7</v>
      </c>
      <c r="E662" s="15">
        <f t="shared" si="89"/>
        <v>1</v>
      </c>
      <c r="F662" s="15">
        <f t="shared" si="91"/>
        <v>43</v>
      </c>
      <c r="G662" s="15">
        <f t="shared" si="90"/>
        <v>-138077.33322395256</v>
      </c>
      <c r="H662" s="15">
        <v>0</v>
      </c>
      <c r="I662" s="64">
        <f t="shared" si="92"/>
        <v>174.55318045419193</v>
      </c>
      <c r="J662" s="4"/>
    </row>
    <row r="663" spans="1:10" x14ac:dyDescent="0.3">
      <c r="A663" s="60">
        <v>44857</v>
      </c>
      <c r="B663" s="15">
        <f t="shared" si="86"/>
        <v>2022</v>
      </c>
      <c r="C663" s="15">
        <f t="shared" si="87"/>
        <v>10</v>
      </c>
      <c r="D663" s="15">
        <f t="shared" si="88"/>
        <v>1</v>
      </c>
      <c r="E663" s="15">
        <f t="shared" si="89"/>
        <v>0</v>
      </c>
      <c r="F663" s="15">
        <f t="shared" si="91"/>
        <v>44</v>
      </c>
      <c r="G663" s="15">
        <f t="shared" si="90"/>
        <v>-138336.05029021209</v>
      </c>
      <c r="H663" s="15">
        <v>0</v>
      </c>
      <c r="I663" s="64">
        <f t="shared" si="92"/>
        <v>258.71706625951748</v>
      </c>
      <c r="J663" s="4"/>
    </row>
    <row r="664" spans="1:10" x14ac:dyDescent="0.3">
      <c r="A664" s="60">
        <v>44858</v>
      </c>
      <c r="B664" s="15">
        <f t="shared" si="86"/>
        <v>2022</v>
      </c>
      <c r="C664" s="15">
        <f t="shared" si="87"/>
        <v>10</v>
      </c>
      <c r="D664" s="15">
        <f t="shared" si="88"/>
        <v>2</v>
      </c>
      <c r="E664" s="15">
        <f t="shared" si="89"/>
        <v>0</v>
      </c>
      <c r="F664" s="15">
        <f t="shared" si="91"/>
        <v>44</v>
      </c>
      <c r="G664" s="15">
        <f t="shared" si="90"/>
        <v>-138599.3850387134</v>
      </c>
      <c r="H664" s="15">
        <v>0</v>
      </c>
      <c r="I664" s="64">
        <f t="shared" si="92"/>
        <v>263.3347485012938</v>
      </c>
      <c r="J664" s="4"/>
    </row>
    <row r="665" spans="1:10" x14ac:dyDescent="0.3">
      <c r="A665" s="60">
        <v>44859</v>
      </c>
      <c r="B665" s="15">
        <f t="shared" si="86"/>
        <v>2022</v>
      </c>
      <c r="C665" s="15">
        <f t="shared" si="87"/>
        <v>10</v>
      </c>
      <c r="D665" s="15">
        <f t="shared" si="88"/>
        <v>3</v>
      </c>
      <c r="E665" s="15">
        <f t="shared" si="89"/>
        <v>0</v>
      </c>
      <c r="F665" s="15">
        <f t="shared" si="91"/>
        <v>44</v>
      </c>
      <c r="G665" s="15">
        <f t="shared" si="90"/>
        <v>-138860.10917949997</v>
      </c>
      <c r="H665" s="15">
        <v>0</v>
      </c>
      <c r="I665" s="64">
        <f t="shared" si="92"/>
        <v>260.72414078655527</v>
      </c>
      <c r="J665" s="4"/>
    </row>
    <row r="666" spans="1:10" x14ac:dyDescent="0.3">
      <c r="A666" s="60">
        <v>44860</v>
      </c>
      <c r="B666" s="15">
        <f t="shared" si="86"/>
        <v>2022</v>
      </c>
      <c r="C666" s="15">
        <f t="shared" si="87"/>
        <v>10</v>
      </c>
      <c r="D666" s="15">
        <f t="shared" si="88"/>
        <v>4</v>
      </c>
      <c r="E666" s="15">
        <f t="shared" si="89"/>
        <v>0</v>
      </c>
      <c r="F666" s="15">
        <f t="shared" si="91"/>
        <v>44</v>
      </c>
      <c r="G666" s="15">
        <f t="shared" si="90"/>
        <v>-139110.20475087388</v>
      </c>
      <c r="H666" s="15">
        <v>0</v>
      </c>
      <c r="I666" s="64">
        <f t="shared" si="92"/>
        <v>250.0955713739236</v>
      </c>
      <c r="J666" s="4"/>
    </row>
    <row r="667" spans="1:10" x14ac:dyDescent="0.3">
      <c r="A667" s="60">
        <v>44861</v>
      </c>
      <c r="B667" s="15">
        <f t="shared" si="86"/>
        <v>2022</v>
      </c>
      <c r="C667" s="15">
        <f t="shared" si="87"/>
        <v>10</v>
      </c>
      <c r="D667" s="15">
        <f t="shared" si="88"/>
        <v>5</v>
      </c>
      <c r="E667" s="15">
        <f t="shared" si="89"/>
        <v>0</v>
      </c>
      <c r="F667" s="15">
        <f t="shared" si="91"/>
        <v>44</v>
      </c>
      <c r="G667" s="15">
        <f t="shared" si="90"/>
        <v>-139341.04914575216</v>
      </c>
      <c r="H667" s="15">
        <v>0</v>
      </c>
      <c r="I667" s="64">
        <f t="shared" si="92"/>
        <v>230.84439487826626</v>
      </c>
      <c r="J667" s="4"/>
    </row>
    <row r="668" spans="1:10" x14ac:dyDescent="0.3">
      <c r="A668" s="60">
        <v>44862</v>
      </c>
      <c r="B668" s="15">
        <f t="shared" si="86"/>
        <v>2022</v>
      </c>
      <c r="C668" s="15">
        <f t="shared" si="87"/>
        <v>10</v>
      </c>
      <c r="D668" s="15">
        <f t="shared" si="88"/>
        <v>6</v>
      </c>
      <c r="E668" s="15">
        <f t="shared" si="89"/>
        <v>1</v>
      </c>
      <c r="F668" s="15">
        <f t="shared" si="91"/>
        <v>44</v>
      </c>
      <c r="G668" s="15">
        <f t="shared" si="90"/>
        <v>-139553.52180461635</v>
      </c>
      <c r="H668" s="15">
        <v>0</v>
      </c>
      <c r="I668" s="64">
        <f t="shared" si="92"/>
        <v>212.47265886419228</v>
      </c>
      <c r="J668" s="4"/>
    </row>
    <row r="669" spans="1:10" x14ac:dyDescent="0.3">
      <c r="A669" s="60">
        <v>44863</v>
      </c>
      <c r="B669" s="15">
        <f t="shared" si="86"/>
        <v>2022</v>
      </c>
      <c r="C669" s="15">
        <f t="shared" si="87"/>
        <v>10</v>
      </c>
      <c r="D669" s="15">
        <f t="shared" si="88"/>
        <v>7</v>
      </c>
      <c r="E669" s="15">
        <f t="shared" si="89"/>
        <v>1</v>
      </c>
      <c r="F669" s="15">
        <f t="shared" si="91"/>
        <v>44</v>
      </c>
      <c r="G669" s="15">
        <f t="shared" si="90"/>
        <v>-139728.07498507053</v>
      </c>
      <c r="H669" s="15">
        <v>0</v>
      </c>
      <c r="I669" s="64">
        <f t="shared" si="92"/>
        <v>174.55318045419193</v>
      </c>
      <c r="J669" s="4"/>
    </row>
    <row r="670" spans="1:10" x14ac:dyDescent="0.3">
      <c r="A670" s="60">
        <v>44864</v>
      </c>
      <c r="B670" s="15">
        <f t="shared" si="86"/>
        <v>2022</v>
      </c>
      <c r="C670" s="15">
        <f t="shared" si="87"/>
        <v>10</v>
      </c>
      <c r="D670" s="15">
        <f t="shared" si="88"/>
        <v>1</v>
      </c>
      <c r="E670" s="15">
        <f t="shared" si="89"/>
        <v>0</v>
      </c>
      <c r="F670" s="15">
        <f t="shared" si="91"/>
        <v>45</v>
      </c>
      <c r="G670" s="15">
        <f t="shared" si="90"/>
        <v>-139986.79205133006</v>
      </c>
      <c r="H670" s="15">
        <v>0</v>
      </c>
      <c r="I670" s="64">
        <f t="shared" si="92"/>
        <v>258.71706625951748</v>
      </c>
      <c r="J670" s="4"/>
    </row>
    <row r="671" spans="1:10" x14ac:dyDescent="0.3">
      <c r="A671" s="60">
        <v>44865</v>
      </c>
      <c r="B671" s="15">
        <f t="shared" si="86"/>
        <v>2022</v>
      </c>
      <c r="C671" s="15">
        <f t="shared" si="87"/>
        <v>10</v>
      </c>
      <c r="D671" s="15">
        <f t="shared" si="88"/>
        <v>2</v>
      </c>
      <c r="E671" s="15">
        <f t="shared" si="89"/>
        <v>0</v>
      </c>
      <c r="F671" s="15">
        <f t="shared" si="91"/>
        <v>45</v>
      </c>
      <c r="G671" s="15">
        <f t="shared" si="90"/>
        <v>-140250.12679983137</v>
      </c>
      <c r="H671" s="15">
        <v>0</v>
      </c>
      <c r="I671" s="64">
        <f t="shared" si="92"/>
        <v>263.3347485012938</v>
      </c>
      <c r="J671" s="4"/>
    </row>
    <row r="672" spans="1:10" x14ac:dyDescent="0.3">
      <c r="A672" s="60">
        <v>44866</v>
      </c>
      <c r="B672" s="15">
        <f t="shared" si="86"/>
        <v>2022</v>
      </c>
      <c r="C672" s="15">
        <f t="shared" si="87"/>
        <v>11</v>
      </c>
      <c r="D672" s="15">
        <f t="shared" si="88"/>
        <v>3</v>
      </c>
      <c r="E672" s="15">
        <f t="shared" si="89"/>
        <v>0</v>
      </c>
      <c r="F672" s="15">
        <f t="shared" si="91"/>
        <v>45</v>
      </c>
      <c r="G672" s="15">
        <f t="shared" si="90"/>
        <v>-140512.93440113109</v>
      </c>
      <c r="H672" s="15">
        <v>0</v>
      </c>
      <c r="I672" s="64">
        <f t="shared" si="92"/>
        <v>262.80760129972401</v>
      </c>
      <c r="J672" s="4"/>
    </row>
    <row r="673" spans="1:10" x14ac:dyDescent="0.3">
      <c r="A673" s="60">
        <v>44867</v>
      </c>
      <c r="B673" s="15">
        <f t="shared" si="86"/>
        <v>2022</v>
      </c>
      <c r="C673" s="15">
        <f t="shared" si="87"/>
        <v>11</v>
      </c>
      <c r="D673" s="15">
        <f t="shared" si="88"/>
        <v>4</v>
      </c>
      <c r="E673" s="15">
        <f t="shared" si="89"/>
        <v>0</v>
      </c>
      <c r="F673" s="15">
        <f t="shared" si="91"/>
        <v>45</v>
      </c>
      <c r="G673" s="15">
        <f t="shared" si="90"/>
        <v>-140765.11343301818</v>
      </c>
      <c r="H673" s="15">
        <v>0</v>
      </c>
      <c r="I673" s="64">
        <f t="shared" si="92"/>
        <v>252.17903188709232</v>
      </c>
      <c r="J673" s="4"/>
    </row>
    <row r="674" spans="1:10" x14ac:dyDescent="0.3">
      <c r="A674" s="60">
        <v>44868</v>
      </c>
      <c r="B674" s="15">
        <f t="shared" si="86"/>
        <v>2022</v>
      </c>
      <c r="C674" s="15">
        <f t="shared" si="87"/>
        <v>11</v>
      </c>
      <c r="D674" s="15">
        <f t="shared" si="88"/>
        <v>5</v>
      </c>
      <c r="E674" s="15">
        <f t="shared" si="89"/>
        <v>0</v>
      </c>
      <c r="F674" s="15">
        <f t="shared" si="91"/>
        <v>45</v>
      </c>
      <c r="G674" s="15">
        <f t="shared" si="90"/>
        <v>-140998.04128840961</v>
      </c>
      <c r="H674" s="15">
        <v>0</v>
      </c>
      <c r="I674" s="64">
        <f t="shared" si="92"/>
        <v>232.927855391435</v>
      </c>
      <c r="J674" s="4"/>
    </row>
    <row r="675" spans="1:10" x14ac:dyDescent="0.3">
      <c r="A675" s="60">
        <v>44869</v>
      </c>
      <c r="B675" s="15">
        <f t="shared" si="86"/>
        <v>2022</v>
      </c>
      <c r="C675" s="15">
        <f t="shared" si="87"/>
        <v>11</v>
      </c>
      <c r="D675" s="15">
        <f t="shared" si="88"/>
        <v>6</v>
      </c>
      <c r="E675" s="15">
        <f t="shared" si="89"/>
        <v>1</v>
      </c>
      <c r="F675" s="15">
        <f t="shared" si="91"/>
        <v>45</v>
      </c>
      <c r="G675" s="15">
        <f t="shared" si="90"/>
        <v>-141212.59740778699</v>
      </c>
      <c r="H675" s="15">
        <v>0</v>
      </c>
      <c r="I675" s="64">
        <f t="shared" si="92"/>
        <v>214.55611937736103</v>
      </c>
      <c r="J675" s="4"/>
    </row>
    <row r="676" spans="1:10" x14ac:dyDescent="0.3">
      <c r="A676" s="60">
        <v>44870</v>
      </c>
      <c r="B676" s="15">
        <f t="shared" si="86"/>
        <v>2022</v>
      </c>
      <c r="C676" s="15">
        <f t="shared" si="87"/>
        <v>11</v>
      </c>
      <c r="D676" s="15">
        <f t="shared" si="88"/>
        <v>7</v>
      </c>
      <c r="E676" s="15">
        <f t="shared" si="89"/>
        <v>1</v>
      </c>
      <c r="F676" s="15">
        <f t="shared" si="91"/>
        <v>45</v>
      </c>
      <c r="G676" s="15">
        <f t="shared" si="90"/>
        <v>-141389.23404875436</v>
      </c>
      <c r="H676" s="15">
        <v>0</v>
      </c>
      <c r="I676" s="64">
        <f t="shared" si="92"/>
        <v>176.63664096736065</v>
      </c>
      <c r="J676" s="4"/>
    </row>
    <row r="677" spans="1:10" x14ac:dyDescent="0.3">
      <c r="A677" s="60">
        <v>44871</v>
      </c>
      <c r="B677" s="15">
        <f t="shared" si="86"/>
        <v>2022</v>
      </c>
      <c r="C677" s="15">
        <f t="shared" si="87"/>
        <v>11</v>
      </c>
      <c r="D677" s="15">
        <f t="shared" si="88"/>
        <v>1</v>
      </c>
      <c r="E677" s="15">
        <f t="shared" si="89"/>
        <v>0</v>
      </c>
      <c r="F677" s="15">
        <f t="shared" si="91"/>
        <v>46</v>
      </c>
      <c r="G677" s="15">
        <f t="shared" si="90"/>
        <v>-141650.03457552704</v>
      </c>
      <c r="H677" s="15">
        <v>0</v>
      </c>
      <c r="I677" s="64">
        <f t="shared" si="92"/>
        <v>260.80052677268623</v>
      </c>
      <c r="J677" s="4"/>
    </row>
    <row r="678" spans="1:10" x14ac:dyDescent="0.3">
      <c r="A678" s="60">
        <v>44872</v>
      </c>
      <c r="B678" s="15">
        <f t="shared" si="86"/>
        <v>2022</v>
      </c>
      <c r="C678" s="15">
        <f t="shared" si="87"/>
        <v>11</v>
      </c>
      <c r="D678" s="15">
        <f t="shared" si="88"/>
        <v>2</v>
      </c>
      <c r="E678" s="15">
        <f t="shared" si="89"/>
        <v>0</v>
      </c>
      <c r="F678" s="15">
        <f t="shared" si="91"/>
        <v>46</v>
      </c>
      <c r="G678" s="15">
        <f t="shared" si="90"/>
        <v>-141915.4527845415</v>
      </c>
      <c r="H678" s="15">
        <v>0</v>
      </c>
      <c r="I678" s="64">
        <f t="shared" si="92"/>
        <v>265.41820901446255</v>
      </c>
      <c r="J678" s="4"/>
    </row>
    <row r="679" spans="1:10" x14ac:dyDescent="0.3">
      <c r="A679" s="60">
        <v>44873</v>
      </c>
      <c r="B679" s="15">
        <f t="shared" si="86"/>
        <v>2022</v>
      </c>
      <c r="C679" s="15">
        <f t="shared" si="87"/>
        <v>11</v>
      </c>
      <c r="D679" s="15">
        <f t="shared" si="88"/>
        <v>3</v>
      </c>
      <c r="E679" s="15">
        <f t="shared" si="89"/>
        <v>0</v>
      </c>
      <c r="F679" s="15">
        <f t="shared" si="91"/>
        <v>46</v>
      </c>
      <c r="G679" s="15">
        <f t="shared" si="90"/>
        <v>-142178.26038584122</v>
      </c>
      <c r="H679" s="15">
        <v>0</v>
      </c>
      <c r="I679" s="64">
        <f t="shared" si="92"/>
        <v>262.80760129972401</v>
      </c>
      <c r="J679" s="4"/>
    </row>
    <row r="680" spans="1:10" x14ac:dyDescent="0.3">
      <c r="A680" s="60">
        <v>44874</v>
      </c>
      <c r="B680" s="15">
        <f t="shared" si="86"/>
        <v>2022</v>
      </c>
      <c r="C680" s="15">
        <f t="shared" si="87"/>
        <v>11</v>
      </c>
      <c r="D680" s="15">
        <f t="shared" si="88"/>
        <v>4</v>
      </c>
      <c r="E680" s="15">
        <f t="shared" si="89"/>
        <v>0</v>
      </c>
      <c r="F680" s="15">
        <f t="shared" si="91"/>
        <v>46</v>
      </c>
      <c r="G680" s="15">
        <f t="shared" si="90"/>
        <v>-142430.43941772831</v>
      </c>
      <c r="H680" s="15">
        <v>0</v>
      </c>
      <c r="I680" s="64">
        <f t="shared" si="92"/>
        <v>252.17903188709232</v>
      </c>
      <c r="J680" s="4"/>
    </row>
    <row r="681" spans="1:10" x14ac:dyDescent="0.3">
      <c r="A681" s="60">
        <v>44875</v>
      </c>
      <c r="B681" s="15">
        <f t="shared" si="86"/>
        <v>2022</v>
      </c>
      <c r="C681" s="15">
        <f t="shared" si="87"/>
        <v>11</v>
      </c>
      <c r="D681" s="15">
        <f t="shared" si="88"/>
        <v>5</v>
      </c>
      <c r="E681" s="15">
        <f t="shared" si="89"/>
        <v>0</v>
      </c>
      <c r="F681" s="15">
        <f t="shared" si="91"/>
        <v>46</v>
      </c>
      <c r="G681" s="15">
        <f t="shared" si="90"/>
        <v>-142663.36727311974</v>
      </c>
      <c r="H681" s="15">
        <v>0</v>
      </c>
      <c r="I681" s="64">
        <f t="shared" si="92"/>
        <v>232.927855391435</v>
      </c>
      <c r="J681" s="4"/>
    </row>
    <row r="682" spans="1:10" x14ac:dyDescent="0.3">
      <c r="A682" s="60">
        <v>44876</v>
      </c>
      <c r="B682" s="15">
        <f t="shared" si="86"/>
        <v>2022</v>
      </c>
      <c r="C682" s="15">
        <f t="shared" si="87"/>
        <v>11</v>
      </c>
      <c r="D682" s="15">
        <f t="shared" si="88"/>
        <v>6</v>
      </c>
      <c r="E682" s="15">
        <f t="shared" si="89"/>
        <v>1</v>
      </c>
      <c r="F682" s="15">
        <f t="shared" si="91"/>
        <v>46</v>
      </c>
      <c r="G682" s="15">
        <f t="shared" si="90"/>
        <v>-142877.92339249712</v>
      </c>
      <c r="H682" s="15">
        <v>0</v>
      </c>
      <c r="I682" s="64">
        <f t="shared" si="92"/>
        <v>214.55611937736103</v>
      </c>
      <c r="J682" s="4"/>
    </row>
    <row r="683" spans="1:10" x14ac:dyDescent="0.3">
      <c r="A683" s="60">
        <v>44877</v>
      </c>
      <c r="B683" s="15">
        <f t="shared" si="86"/>
        <v>2022</v>
      </c>
      <c r="C683" s="15">
        <f t="shared" si="87"/>
        <v>11</v>
      </c>
      <c r="D683" s="15">
        <f t="shared" si="88"/>
        <v>7</v>
      </c>
      <c r="E683" s="15">
        <f t="shared" si="89"/>
        <v>1</v>
      </c>
      <c r="F683" s="15">
        <f t="shared" si="91"/>
        <v>46</v>
      </c>
      <c r="G683" s="15">
        <f t="shared" si="90"/>
        <v>-143054.56003346448</v>
      </c>
      <c r="H683" s="15">
        <v>0</v>
      </c>
      <c r="I683" s="64">
        <f t="shared" si="92"/>
        <v>176.63664096736065</v>
      </c>
      <c r="J683" s="4"/>
    </row>
    <row r="684" spans="1:10" x14ac:dyDescent="0.3">
      <c r="A684" s="60">
        <v>44878</v>
      </c>
      <c r="B684" s="15">
        <f t="shared" si="86"/>
        <v>2022</v>
      </c>
      <c r="C684" s="15">
        <f t="shared" si="87"/>
        <v>11</v>
      </c>
      <c r="D684" s="15">
        <f t="shared" si="88"/>
        <v>1</v>
      </c>
      <c r="E684" s="15">
        <f t="shared" si="89"/>
        <v>0</v>
      </c>
      <c r="F684" s="15">
        <f t="shared" si="91"/>
        <v>47</v>
      </c>
      <c r="G684" s="15">
        <f t="shared" si="90"/>
        <v>-143315.36056023717</v>
      </c>
      <c r="H684" s="15">
        <v>0</v>
      </c>
      <c r="I684" s="64">
        <f t="shared" si="92"/>
        <v>260.80052677268623</v>
      </c>
      <c r="J684" s="4"/>
    </row>
    <row r="685" spans="1:10" x14ac:dyDescent="0.3">
      <c r="A685" s="60">
        <v>44879</v>
      </c>
      <c r="B685" s="15">
        <f t="shared" si="86"/>
        <v>2022</v>
      </c>
      <c r="C685" s="15">
        <f t="shared" si="87"/>
        <v>11</v>
      </c>
      <c r="D685" s="15">
        <f t="shared" si="88"/>
        <v>2</v>
      </c>
      <c r="E685" s="15">
        <f t="shared" si="89"/>
        <v>0</v>
      </c>
      <c r="F685" s="15">
        <f t="shared" si="91"/>
        <v>47</v>
      </c>
      <c r="G685" s="15">
        <f t="shared" si="90"/>
        <v>-143580.77876925163</v>
      </c>
      <c r="H685" s="15">
        <v>0</v>
      </c>
      <c r="I685" s="64">
        <f t="shared" si="92"/>
        <v>265.41820901446255</v>
      </c>
      <c r="J685" s="4"/>
    </row>
    <row r="686" spans="1:10" x14ac:dyDescent="0.3">
      <c r="A686" s="60">
        <v>44880</v>
      </c>
      <c r="B686" s="15">
        <f t="shared" si="86"/>
        <v>2022</v>
      </c>
      <c r="C686" s="15">
        <f t="shared" si="87"/>
        <v>11</v>
      </c>
      <c r="D686" s="15">
        <f t="shared" si="88"/>
        <v>3</v>
      </c>
      <c r="E686" s="15">
        <f t="shared" si="89"/>
        <v>0</v>
      </c>
      <c r="F686" s="15">
        <f t="shared" si="91"/>
        <v>47</v>
      </c>
      <c r="G686" s="15">
        <f t="shared" si="90"/>
        <v>-143843.58637055135</v>
      </c>
      <c r="H686" s="15">
        <v>0</v>
      </c>
      <c r="I686" s="64">
        <f t="shared" si="92"/>
        <v>262.80760129972401</v>
      </c>
      <c r="J686" s="4"/>
    </row>
    <row r="687" spans="1:10" x14ac:dyDescent="0.3">
      <c r="A687" s="60">
        <v>44881</v>
      </c>
      <c r="B687" s="15">
        <f t="shared" si="86"/>
        <v>2022</v>
      </c>
      <c r="C687" s="15">
        <f t="shared" si="87"/>
        <v>11</v>
      </c>
      <c r="D687" s="15">
        <f t="shared" si="88"/>
        <v>4</v>
      </c>
      <c r="E687" s="15">
        <f t="shared" si="89"/>
        <v>0</v>
      </c>
      <c r="F687" s="15">
        <f t="shared" si="91"/>
        <v>47</v>
      </c>
      <c r="G687" s="15">
        <f t="shared" si="90"/>
        <v>-144095.76540243844</v>
      </c>
      <c r="H687" s="15">
        <v>0</v>
      </c>
      <c r="I687" s="64">
        <f t="shared" si="92"/>
        <v>252.17903188709232</v>
      </c>
      <c r="J687" s="4"/>
    </row>
    <row r="688" spans="1:10" x14ac:dyDescent="0.3">
      <c r="A688" s="60">
        <v>44882</v>
      </c>
      <c r="B688" s="15">
        <f t="shared" si="86"/>
        <v>2022</v>
      </c>
      <c r="C688" s="15">
        <f t="shared" si="87"/>
        <v>11</v>
      </c>
      <c r="D688" s="15">
        <f t="shared" si="88"/>
        <v>5</v>
      </c>
      <c r="E688" s="15">
        <f t="shared" si="89"/>
        <v>0</v>
      </c>
      <c r="F688" s="15">
        <f t="shared" si="91"/>
        <v>47</v>
      </c>
      <c r="G688" s="15">
        <f t="shared" si="90"/>
        <v>-144328.69325782987</v>
      </c>
      <c r="H688" s="15">
        <v>0</v>
      </c>
      <c r="I688" s="64">
        <f t="shared" si="92"/>
        <v>232.927855391435</v>
      </c>
      <c r="J688" s="4"/>
    </row>
    <row r="689" spans="1:10" x14ac:dyDescent="0.3">
      <c r="A689" s="60">
        <v>44883</v>
      </c>
      <c r="B689" s="15">
        <f t="shared" si="86"/>
        <v>2022</v>
      </c>
      <c r="C689" s="15">
        <f t="shared" si="87"/>
        <v>11</v>
      </c>
      <c r="D689" s="15">
        <f t="shared" si="88"/>
        <v>6</v>
      </c>
      <c r="E689" s="15">
        <f t="shared" si="89"/>
        <v>1</v>
      </c>
      <c r="F689" s="15">
        <f t="shared" si="91"/>
        <v>47</v>
      </c>
      <c r="G689" s="15">
        <f t="shared" si="90"/>
        <v>-144543.24937720725</v>
      </c>
      <c r="H689" s="15">
        <v>0</v>
      </c>
      <c r="I689" s="64">
        <f t="shared" si="92"/>
        <v>214.55611937736103</v>
      </c>
      <c r="J689" s="4"/>
    </row>
    <row r="690" spans="1:10" x14ac:dyDescent="0.3">
      <c r="A690" s="60">
        <v>44884</v>
      </c>
      <c r="B690" s="15">
        <f t="shared" si="86"/>
        <v>2022</v>
      </c>
      <c r="C690" s="15">
        <f t="shared" si="87"/>
        <v>11</v>
      </c>
      <c r="D690" s="15">
        <f t="shared" si="88"/>
        <v>7</v>
      </c>
      <c r="E690" s="15">
        <f t="shared" si="89"/>
        <v>1</v>
      </c>
      <c r="F690" s="15">
        <f t="shared" si="91"/>
        <v>47</v>
      </c>
      <c r="G690" s="15">
        <f t="shared" si="90"/>
        <v>-144719.88601817461</v>
      </c>
      <c r="H690" s="15">
        <v>0</v>
      </c>
      <c r="I690" s="64">
        <f t="shared" si="92"/>
        <v>176.63664096736065</v>
      </c>
      <c r="J690" s="4"/>
    </row>
    <row r="691" spans="1:10" x14ac:dyDescent="0.3">
      <c r="A691" s="60">
        <v>44885</v>
      </c>
      <c r="B691" s="15">
        <f t="shared" si="86"/>
        <v>2022</v>
      </c>
      <c r="C691" s="15">
        <f t="shared" si="87"/>
        <v>11</v>
      </c>
      <c r="D691" s="15">
        <f t="shared" si="88"/>
        <v>1</v>
      </c>
      <c r="E691" s="15">
        <f t="shared" si="89"/>
        <v>0</v>
      </c>
      <c r="F691" s="15">
        <f t="shared" si="91"/>
        <v>48</v>
      </c>
      <c r="G691" s="15">
        <f t="shared" si="90"/>
        <v>-144980.6865449473</v>
      </c>
      <c r="H691" s="15">
        <v>0</v>
      </c>
      <c r="I691" s="64">
        <f t="shared" si="92"/>
        <v>260.80052677268623</v>
      </c>
      <c r="J691" s="4"/>
    </row>
    <row r="692" spans="1:10" x14ac:dyDescent="0.3">
      <c r="A692" s="60">
        <v>44886</v>
      </c>
      <c r="B692" s="15">
        <f t="shared" si="86"/>
        <v>2022</v>
      </c>
      <c r="C692" s="15">
        <f t="shared" si="87"/>
        <v>11</v>
      </c>
      <c r="D692" s="15">
        <f t="shared" si="88"/>
        <v>2</v>
      </c>
      <c r="E692" s="15">
        <f t="shared" si="89"/>
        <v>0</v>
      </c>
      <c r="F692" s="15">
        <f t="shared" si="91"/>
        <v>48</v>
      </c>
      <c r="G692" s="15">
        <f t="shared" si="90"/>
        <v>-145246.10475396176</v>
      </c>
      <c r="H692" s="15">
        <v>0</v>
      </c>
      <c r="I692" s="64">
        <f t="shared" si="92"/>
        <v>265.41820901446255</v>
      </c>
      <c r="J692" s="4"/>
    </row>
    <row r="693" spans="1:10" x14ac:dyDescent="0.3">
      <c r="A693" s="60">
        <v>44887</v>
      </c>
      <c r="B693" s="15">
        <f t="shared" si="86"/>
        <v>2022</v>
      </c>
      <c r="C693" s="15">
        <f t="shared" si="87"/>
        <v>11</v>
      </c>
      <c r="D693" s="15">
        <f t="shared" si="88"/>
        <v>3</v>
      </c>
      <c r="E693" s="15">
        <f t="shared" si="89"/>
        <v>0</v>
      </c>
      <c r="F693" s="15">
        <f t="shared" si="91"/>
        <v>48</v>
      </c>
      <c r="G693" s="15">
        <f t="shared" si="90"/>
        <v>-145508.91235526148</v>
      </c>
      <c r="H693" s="15">
        <v>0</v>
      </c>
      <c r="I693" s="64">
        <f t="shared" si="92"/>
        <v>262.80760129972401</v>
      </c>
      <c r="J693" s="4"/>
    </row>
    <row r="694" spans="1:10" x14ac:dyDescent="0.3">
      <c r="A694" s="60">
        <v>44888</v>
      </c>
      <c r="B694" s="15">
        <f t="shared" si="86"/>
        <v>2022</v>
      </c>
      <c r="C694" s="15">
        <f t="shared" si="87"/>
        <v>11</v>
      </c>
      <c r="D694" s="15">
        <f t="shared" si="88"/>
        <v>4</v>
      </c>
      <c r="E694" s="15">
        <f t="shared" si="89"/>
        <v>0</v>
      </c>
      <c r="F694" s="15">
        <f t="shared" si="91"/>
        <v>48</v>
      </c>
      <c r="G694" s="15">
        <f t="shared" si="90"/>
        <v>-145761.09138714857</v>
      </c>
      <c r="H694" s="15">
        <v>0</v>
      </c>
      <c r="I694" s="64">
        <f t="shared" si="92"/>
        <v>252.17903188709232</v>
      </c>
      <c r="J694" s="4"/>
    </row>
    <row r="695" spans="1:10" x14ac:dyDescent="0.3">
      <c r="A695" s="60">
        <v>44889</v>
      </c>
      <c r="B695" s="15">
        <f t="shared" si="86"/>
        <v>2022</v>
      </c>
      <c r="C695" s="15">
        <f t="shared" si="87"/>
        <v>11</v>
      </c>
      <c r="D695" s="15">
        <f t="shared" si="88"/>
        <v>5</v>
      </c>
      <c r="E695" s="15">
        <f t="shared" si="89"/>
        <v>0</v>
      </c>
      <c r="F695" s="15">
        <f t="shared" si="91"/>
        <v>48</v>
      </c>
      <c r="G695" s="15">
        <f t="shared" si="90"/>
        <v>-145994.01924254</v>
      </c>
      <c r="H695" s="15">
        <v>0</v>
      </c>
      <c r="I695" s="64">
        <f t="shared" si="92"/>
        <v>232.927855391435</v>
      </c>
      <c r="J695" s="4"/>
    </row>
    <row r="696" spans="1:10" x14ac:dyDescent="0.3">
      <c r="A696" s="60">
        <v>44890</v>
      </c>
      <c r="B696" s="15">
        <f t="shared" si="86"/>
        <v>2022</v>
      </c>
      <c r="C696" s="15">
        <f t="shared" si="87"/>
        <v>11</v>
      </c>
      <c r="D696" s="15">
        <f t="shared" si="88"/>
        <v>6</v>
      </c>
      <c r="E696" s="15">
        <f t="shared" si="89"/>
        <v>1</v>
      </c>
      <c r="F696" s="15">
        <f t="shared" si="91"/>
        <v>48</v>
      </c>
      <c r="G696" s="15">
        <f t="shared" si="90"/>
        <v>-146208.57536191738</v>
      </c>
      <c r="H696" s="15">
        <v>0</v>
      </c>
      <c r="I696" s="64">
        <f t="shared" si="92"/>
        <v>214.55611937736103</v>
      </c>
      <c r="J696" s="4"/>
    </row>
    <row r="697" spans="1:10" x14ac:dyDescent="0.3">
      <c r="A697" s="60">
        <v>44891</v>
      </c>
      <c r="B697" s="15">
        <f t="shared" si="86"/>
        <v>2022</v>
      </c>
      <c r="C697" s="15">
        <f t="shared" si="87"/>
        <v>11</v>
      </c>
      <c r="D697" s="15">
        <f t="shared" si="88"/>
        <v>7</v>
      </c>
      <c r="E697" s="15">
        <f t="shared" si="89"/>
        <v>1</v>
      </c>
      <c r="F697" s="15">
        <f t="shared" si="91"/>
        <v>48</v>
      </c>
      <c r="G697" s="15">
        <f t="shared" si="90"/>
        <v>-146385.21200288474</v>
      </c>
      <c r="H697" s="15">
        <v>0</v>
      </c>
      <c r="I697" s="64">
        <f t="shared" si="92"/>
        <v>176.63664096736065</v>
      </c>
      <c r="J697" s="4"/>
    </row>
    <row r="698" spans="1:10" x14ac:dyDescent="0.3">
      <c r="A698" s="60">
        <v>44892</v>
      </c>
      <c r="B698" s="15">
        <f t="shared" si="86"/>
        <v>2022</v>
      </c>
      <c r="C698" s="15">
        <f t="shared" si="87"/>
        <v>11</v>
      </c>
      <c r="D698" s="15">
        <f t="shared" si="88"/>
        <v>1</v>
      </c>
      <c r="E698" s="15">
        <f t="shared" si="89"/>
        <v>0</v>
      </c>
      <c r="F698" s="15">
        <f t="shared" si="91"/>
        <v>49</v>
      </c>
      <c r="G698" s="15">
        <f t="shared" si="90"/>
        <v>-146646.01252965743</v>
      </c>
      <c r="H698" s="15">
        <v>0</v>
      </c>
      <c r="I698" s="64">
        <f t="shared" si="92"/>
        <v>260.80052677268623</v>
      </c>
      <c r="J698" s="4"/>
    </row>
    <row r="699" spans="1:10" x14ac:dyDescent="0.3">
      <c r="A699" s="60">
        <v>44893</v>
      </c>
      <c r="B699" s="15">
        <f t="shared" si="86"/>
        <v>2022</v>
      </c>
      <c r="C699" s="15">
        <f t="shared" si="87"/>
        <v>11</v>
      </c>
      <c r="D699" s="15">
        <f t="shared" si="88"/>
        <v>2</v>
      </c>
      <c r="E699" s="15">
        <f t="shared" si="89"/>
        <v>0</v>
      </c>
      <c r="F699" s="15">
        <f t="shared" si="91"/>
        <v>49</v>
      </c>
      <c r="G699" s="15">
        <f t="shared" si="90"/>
        <v>-146911.43073867189</v>
      </c>
      <c r="H699" s="15">
        <v>0</v>
      </c>
      <c r="I699" s="64">
        <f t="shared" si="92"/>
        <v>265.41820901446255</v>
      </c>
      <c r="J699" s="4"/>
    </row>
    <row r="700" spans="1:10" x14ac:dyDescent="0.3">
      <c r="A700" s="60">
        <v>44894</v>
      </c>
      <c r="B700" s="15">
        <f t="shared" si="86"/>
        <v>2022</v>
      </c>
      <c r="C700" s="15">
        <f t="shared" si="87"/>
        <v>11</v>
      </c>
      <c r="D700" s="15">
        <f t="shared" si="88"/>
        <v>3</v>
      </c>
      <c r="E700" s="15">
        <f t="shared" si="89"/>
        <v>0</v>
      </c>
      <c r="F700" s="15">
        <f t="shared" si="91"/>
        <v>49</v>
      </c>
      <c r="G700" s="15">
        <f t="shared" si="90"/>
        <v>-147174.23833997161</v>
      </c>
      <c r="H700" s="15">
        <v>0</v>
      </c>
      <c r="I700" s="64">
        <f t="shared" si="92"/>
        <v>262.80760129972401</v>
      </c>
      <c r="J700" s="4"/>
    </row>
    <row r="701" spans="1:10" x14ac:dyDescent="0.3">
      <c r="A701" s="60">
        <v>44895</v>
      </c>
      <c r="B701" s="15">
        <f t="shared" si="86"/>
        <v>2022</v>
      </c>
      <c r="C701" s="15">
        <f t="shared" si="87"/>
        <v>11</v>
      </c>
      <c r="D701" s="15">
        <f t="shared" si="88"/>
        <v>4</v>
      </c>
      <c r="E701" s="15">
        <f t="shared" si="89"/>
        <v>0</v>
      </c>
      <c r="F701" s="15">
        <f t="shared" si="91"/>
        <v>49</v>
      </c>
      <c r="G701" s="15">
        <f t="shared" si="90"/>
        <v>-147426.4173718587</v>
      </c>
      <c r="H701" s="15">
        <v>0</v>
      </c>
      <c r="I701" s="64">
        <f t="shared" si="92"/>
        <v>252.17903188709232</v>
      </c>
      <c r="J701" s="4"/>
    </row>
    <row r="702" spans="1:10" x14ac:dyDescent="0.3">
      <c r="A702" s="60">
        <v>44896</v>
      </c>
      <c r="B702" s="15">
        <f t="shared" si="86"/>
        <v>2022</v>
      </c>
      <c r="C702" s="15">
        <f t="shared" si="87"/>
        <v>12</v>
      </c>
      <c r="D702" s="15">
        <f t="shared" si="88"/>
        <v>5</v>
      </c>
      <c r="E702" s="15">
        <f t="shared" si="89"/>
        <v>0</v>
      </c>
      <c r="F702" s="15">
        <f t="shared" si="91"/>
        <v>49</v>
      </c>
      <c r="G702" s="15">
        <f t="shared" si="90"/>
        <v>-147661.38179843215</v>
      </c>
      <c r="H702" s="15">
        <v>0</v>
      </c>
      <c r="I702" s="64">
        <f t="shared" si="92"/>
        <v>234.96442657345509</v>
      </c>
      <c r="J702" s="4"/>
    </row>
    <row r="703" spans="1:10" x14ac:dyDescent="0.3">
      <c r="A703" s="60">
        <v>44897</v>
      </c>
      <c r="B703" s="15">
        <f t="shared" si="86"/>
        <v>2022</v>
      </c>
      <c r="C703" s="15">
        <f t="shared" si="87"/>
        <v>12</v>
      </c>
      <c r="D703" s="15">
        <f t="shared" si="88"/>
        <v>6</v>
      </c>
      <c r="E703" s="15">
        <f t="shared" si="89"/>
        <v>1</v>
      </c>
      <c r="F703" s="15">
        <f t="shared" si="91"/>
        <v>49</v>
      </c>
      <c r="G703" s="15">
        <f t="shared" si="90"/>
        <v>-147877.97448899155</v>
      </c>
      <c r="H703" s="15">
        <v>0</v>
      </c>
      <c r="I703" s="64">
        <f t="shared" si="92"/>
        <v>216.59269055938108</v>
      </c>
      <c r="J703" s="4"/>
    </row>
    <row r="704" spans="1:10" x14ac:dyDescent="0.3">
      <c r="A704" s="60">
        <v>44898</v>
      </c>
      <c r="B704" s="15">
        <f t="shared" si="86"/>
        <v>2022</v>
      </c>
      <c r="C704" s="15">
        <f t="shared" si="87"/>
        <v>12</v>
      </c>
      <c r="D704" s="15">
        <f t="shared" si="88"/>
        <v>7</v>
      </c>
      <c r="E704" s="15">
        <f t="shared" si="89"/>
        <v>1</v>
      </c>
      <c r="F704" s="15">
        <f t="shared" si="91"/>
        <v>49</v>
      </c>
      <c r="G704" s="15">
        <f t="shared" si="90"/>
        <v>-148056.64770114093</v>
      </c>
      <c r="H704" s="15">
        <v>0</v>
      </c>
      <c r="I704" s="64">
        <f t="shared" si="92"/>
        <v>178.67321214938073</v>
      </c>
      <c r="J704" s="4"/>
    </row>
    <row r="705" spans="1:10" x14ac:dyDescent="0.3">
      <c r="A705" s="60">
        <v>44899</v>
      </c>
      <c r="B705" s="15">
        <f t="shared" si="86"/>
        <v>2022</v>
      </c>
      <c r="C705" s="15">
        <f t="shared" si="87"/>
        <v>12</v>
      </c>
      <c r="D705" s="15">
        <f t="shared" si="88"/>
        <v>1</v>
      </c>
      <c r="E705" s="15">
        <f t="shared" si="89"/>
        <v>0</v>
      </c>
      <c r="F705" s="15">
        <f t="shared" si="91"/>
        <v>50</v>
      </c>
      <c r="G705" s="15">
        <f t="shared" si="90"/>
        <v>-148319.48479909563</v>
      </c>
      <c r="H705" s="15">
        <v>0</v>
      </c>
      <c r="I705" s="64">
        <f t="shared" si="92"/>
        <v>262.83709795470628</v>
      </c>
      <c r="J705" s="4"/>
    </row>
    <row r="706" spans="1:10" x14ac:dyDescent="0.3">
      <c r="A706" s="60">
        <v>44900</v>
      </c>
      <c r="B706" s="15">
        <f t="shared" si="86"/>
        <v>2022</v>
      </c>
      <c r="C706" s="15">
        <f t="shared" si="87"/>
        <v>12</v>
      </c>
      <c r="D706" s="15">
        <f t="shared" si="88"/>
        <v>2</v>
      </c>
      <c r="E706" s="15">
        <f t="shared" si="89"/>
        <v>0</v>
      </c>
      <c r="F706" s="15">
        <f t="shared" si="91"/>
        <v>50</v>
      </c>
      <c r="G706" s="15">
        <f t="shared" si="90"/>
        <v>-148586.93957929211</v>
      </c>
      <c r="H706" s="15">
        <v>0</v>
      </c>
      <c r="I706" s="64">
        <f t="shared" si="92"/>
        <v>267.4547801964826</v>
      </c>
      <c r="J706" s="4"/>
    </row>
    <row r="707" spans="1:10" x14ac:dyDescent="0.3">
      <c r="A707" s="60">
        <v>44901</v>
      </c>
      <c r="B707" s="15">
        <f t="shared" ref="B707:B770" si="93">YEAR(A707)</f>
        <v>2022</v>
      </c>
      <c r="C707" s="15">
        <f t="shared" ref="C707:C732" si="94">MONTH(A707)</f>
        <v>12</v>
      </c>
      <c r="D707" s="15">
        <f t="shared" ref="D707:D732" si="95">WEEKDAY(A707)</f>
        <v>3</v>
      </c>
      <c r="E707" s="15">
        <f t="shared" ref="E707:E770" si="96">IF(OR(D707=6,D707=7),1,0)</f>
        <v>0</v>
      </c>
      <c r="F707" s="15">
        <f t="shared" si="91"/>
        <v>50</v>
      </c>
      <c r="G707" s="15">
        <f t="shared" ref="G707:G770" si="97">G706+H707-I707</f>
        <v>-148851.78375177385</v>
      </c>
      <c r="H707" s="15">
        <v>0</v>
      </c>
      <c r="I707" s="64">
        <f t="shared" si="92"/>
        <v>264.84417248174407</v>
      </c>
      <c r="J707" s="4"/>
    </row>
    <row r="708" spans="1:10" x14ac:dyDescent="0.3">
      <c r="A708" s="60">
        <v>44902</v>
      </c>
      <c r="B708" s="15">
        <f t="shared" si="93"/>
        <v>2022</v>
      </c>
      <c r="C708" s="15">
        <f t="shared" si="94"/>
        <v>12</v>
      </c>
      <c r="D708" s="15">
        <f t="shared" si="95"/>
        <v>4</v>
      </c>
      <c r="E708" s="15">
        <f t="shared" si="96"/>
        <v>0</v>
      </c>
      <c r="F708" s="15">
        <f t="shared" ref="F708:F732" si="98">WEEKNUM(A708)</f>
        <v>50</v>
      </c>
      <c r="G708" s="15">
        <f t="shared" si="97"/>
        <v>-149105.99935484296</v>
      </c>
      <c r="H708" s="15">
        <v>0</v>
      </c>
      <c r="I708" s="64">
        <f t="shared" ref="I708:I732" si="99">100-2.17*D708^2.25+12.77*D708+EXP(-D708/0.032)+5*C708^0.75+10*E708+20*(B708-2016)</f>
        <v>254.2156030691124</v>
      </c>
      <c r="J708" s="4"/>
    </row>
    <row r="709" spans="1:10" x14ac:dyDescent="0.3">
      <c r="A709" s="60">
        <v>44903</v>
      </c>
      <c r="B709" s="15">
        <f t="shared" si="93"/>
        <v>2022</v>
      </c>
      <c r="C709" s="15">
        <f t="shared" si="94"/>
        <v>12</v>
      </c>
      <c r="D709" s="15">
        <f t="shared" si="95"/>
        <v>5</v>
      </c>
      <c r="E709" s="15">
        <f t="shared" si="96"/>
        <v>0</v>
      </c>
      <c r="F709" s="15">
        <f t="shared" si="98"/>
        <v>50</v>
      </c>
      <c r="G709" s="15">
        <f t="shared" si="97"/>
        <v>-149340.96378141642</v>
      </c>
      <c r="H709" s="15">
        <v>0</v>
      </c>
      <c r="I709" s="64">
        <f t="shared" si="99"/>
        <v>234.96442657345509</v>
      </c>
      <c r="J709" s="4"/>
    </row>
    <row r="710" spans="1:10" x14ac:dyDescent="0.3">
      <c r="A710" s="60">
        <v>44904</v>
      </c>
      <c r="B710" s="15">
        <f t="shared" si="93"/>
        <v>2022</v>
      </c>
      <c r="C710" s="15">
        <f t="shared" si="94"/>
        <v>12</v>
      </c>
      <c r="D710" s="15">
        <f t="shared" si="95"/>
        <v>6</v>
      </c>
      <c r="E710" s="15">
        <f t="shared" si="96"/>
        <v>1</v>
      </c>
      <c r="F710" s="15">
        <f t="shared" si="98"/>
        <v>50</v>
      </c>
      <c r="G710" s="15">
        <f t="shared" si="97"/>
        <v>-149557.55647197581</v>
      </c>
      <c r="H710" s="15">
        <v>0</v>
      </c>
      <c r="I710" s="64">
        <f t="shared" si="99"/>
        <v>216.59269055938108</v>
      </c>
      <c r="J710" s="4"/>
    </row>
    <row r="711" spans="1:10" x14ac:dyDescent="0.3">
      <c r="A711" s="60">
        <v>44905</v>
      </c>
      <c r="B711" s="15">
        <f t="shared" si="93"/>
        <v>2022</v>
      </c>
      <c r="C711" s="15">
        <f t="shared" si="94"/>
        <v>12</v>
      </c>
      <c r="D711" s="15">
        <f t="shared" si="95"/>
        <v>7</v>
      </c>
      <c r="E711" s="15">
        <f t="shared" si="96"/>
        <v>1</v>
      </c>
      <c r="F711" s="15">
        <f t="shared" si="98"/>
        <v>50</v>
      </c>
      <c r="G711" s="15">
        <f t="shared" si="97"/>
        <v>-149736.2296841252</v>
      </c>
      <c r="H711" s="15">
        <v>0</v>
      </c>
      <c r="I711" s="64">
        <f t="shared" si="99"/>
        <v>178.67321214938073</v>
      </c>
      <c r="J711" s="4"/>
    </row>
    <row r="712" spans="1:10" x14ac:dyDescent="0.3">
      <c r="A712" s="60">
        <v>44906</v>
      </c>
      <c r="B712" s="15">
        <f t="shared" si="93"/>
        <v>2022</v>
      </c>
      <c r="C712" s="15">
        <f t="shared" si="94"/>
        <v>12</v>
      </c>
      <c r="D712" s="15">
        <f t="shared" si="95"/>
        <v>1</v>
      </c>
      <c r="E712" s="15">
        <f t="shared" si="96"/>
        <v>0</v>
      </c>
      <c r="F712" s="15">
        <f t="shared" si="98"/>
        <v>51</v>
      </c>
      <c r="G712" s="15">
        <f t="shared" si="97"/>
        <v>-149999.0667820799</v>
      </c>
      <c r="H712" s="15">
        <v>0</v>
      </c>
      <c r="I712" s="64">
        <f t="shared" si="99"/>
        <v>262.83709795470628</v>
      </c>
      <c r="J712" s="4"/>
    </row>
    <row r="713" spans="1:10" x14ac:dyDescent="0.3">
      <c r="A713" s="60">
        <v>44907</v>
      </c>
      <c r="B713" s="15">
        <f t="shared" si="93"/>
        <v>2022</v>
      </c>
      <c r="C713" s="15">
        <f t="shared" si="94"/>
        <v>12</v>
      </c>
      <c r="D713" s="15">
        <f t="shared" si="95"/>
        <v>2</v>
      </c>
      <c r="E713" s="15">
        <f t="shared" si="96"/>
        <v>0</v>
      </c>
      <c r="F713" s="15">
        <f t="shared" si="98"/>
        <v>51</v>
      </c>
      <c r="G713" s="15">
        <f t="shared" si="97"/>
        <v>-150266.52156227638</v>
      </c>
      <c r="H713" s="15">
        <v>0</v>
      </c>
      <c r="I713" s="64">
        <f t="shared" si="99"/>
        <v>267.4547801964826</v>
      </c>
      <c r="J713" s="4"/>
    </row>
    <row r="714" spans="1:10" x14ac:dyDescent="0.3">
      <c r="A714" s="60">
        <v>44908</v>
      </c>
      <c r="B714" s="15">
        <f t="shared" si="93"/>
        <v>2022</v>
      </c>
      <c r="C714" s="15">
        <f t="shared" si="94"/>
        <v>12</v>
      </c>
      <c r="D714" s="15">
        <f t="shared" si="95"/>
        <v>3</v>
      </c>
      <c r="E714" s="15">
        <f t="shared" si="96"/>
        <v>0</v>
      </c>
      <c r="F714" s="15">
        <f t="shared" si="98"/>
        <v>51</v>
      </c>
      <c r="G714" s="15">
        <f t="shared" si="97"/>
        <v>-150531.36573475812</v>
      </c>
      <c r="H714" s="15">
        <v>0</v>
      </c>
      <c r="I714" s="64">
        <f t="shared" si="99"/>
        <v>264.84417248174407</v>
      </c>
      <c r="J714" s="4"/>
    </row>
    <row r="715" spans="1:10" x14ac:dyDescent="0.3">
      <c r="A715" s="60">
        <v>44909</v>
      </c>
      <c r="B715" s="15">
        <f t="shared" si="93"/>
        <v>2022</v>
      </c>
      <c r="C715" s="15">
        <f t="shared" si="94"/>
        <v>12</v>
      </c>
      <c r="D715" s="15">
        <f t="shared" si="95"/>
        <v>4</v>
      </c>
      <c r="E715" s="15">
        <f t="shared" si="96"/>
        <v>0</v>
      </c>
      <c r="F715" s="15">
        <f t="shared" si="98"/>
        <v>51</v>
      </c>
      <c r="G715" s="15">
        <f t="shared" si="97"/>
        <v>-150785.58133782723</v>
      </c>
      <c r="H715" s="15">
        <v>0</v>
      </c>
      <c r="I715" s="64">
        <f t="shared" si="99"/>
        <v>254.2156030691124</v>
      </c>
      <c r="J715" s="4"/>
    </row>
    <row r="716" spans="1:10" x14ac:dyDescent="0.3">
      <c r="A716" s="60">
        <v>44910</v>
      </c>
      <c r="B716" s="15">
        <f t="shared" si="93"/>
        <v>2022</v>
      </c>
      <c r="C716" s="15">
        <f t="shared" si="94"/>
        <v>12</v>
      </c>
      <c r="D716" s="15">
        <f t="shared" si="95"/>
        <v>5</v>
      </c>
      <c r="E716" s="15">
        <f t="shared" si="96"/>
        <v>0</v>
      </c>
      <c r="F716" s="15">
        <f t="shared" si="98"/>
        <v>51</v>
      </c>
      <c r="G716" s="15">
        <f t="shared" si="97"/>
        <v>-151020.54576440068</v>
      </c>
      <c r="H716" s="15">
        <v>0</v>
      </c>
      <c r="I716" s="64">
        <f t="shared" si="99"/>
        <v>234.96442657345509</v>
      </c>
      <c r="J716" s="4"/>
    </row>
    <row r="717" spans="1:10" x14ac:dyDescent="0.3">
      <c r="A717" s="60">
        <v>44911</v>
      </c>
      <c r="B717" s="15">
        <f t="shared" si="93"/>
        <v>2022</v>
      </c>
      <c r="C717" s="15">
        <f t="shared" si="94"/>
        <v>12</v>
      </c>
      <c r="D717" s="15">
        <f t="shared" si="95"/>
        <v>6</v>
      </c>
      <c r="E717" s="15">
        <f t="shared" si="96"/>
        <v>1</v>
      </c>
      <c r="F717" s="15">
        <f t="shared" si="98"/>
        <v>51</v>
      </c>
      <c r="G717" s="15">
        <f t="shared" si="97"/>
        <v>-151237.13845496008</v>
      </c>
      <c r="H717" s="15">
        <v>0</v>
      </c>
      <c r="I717" s="64">
        <f t="shared" si="99"/>
        <v>216.59269055938108</v>
      </c>
      <c r="J717" s="4"/>
    </row>
    <row r="718" spans="1:10" x14ac:dyDescent="0.3">
      <c r="A718" s="60">
        <v>44912</v>
      </c>
      <c r="B718" s="15">
        <f t="shared" si="93"/>
        <v>2022</v>
      </c>
      <c r="C718" s="15">
        <f t="shared" si="94"/>
        <v>12</v>
      </c>
      <c r="D718" s="15">
        <f t="shared" si="95"/>
        <v>7</v>
      </c>
      <c r="E718" s="15">
        <f t="shared" si="96"/>
        <v>1</v>
      </c>
      <c r="F718" s="15">
        <f t="shared" si="98"/>
        <v>51</v>
      </c>
      <c r="G718" s="15">
        <f t="shared" si="97"/>
        <v>-151415.81166710946</v>
      </c>
      <c r="H718" s="15">
        <v>0</v>
      </c>
      <c r="I718" s="64">
        <f t="shared" si="99"/>
        <v>178.67321214938073</v>
      </c>
      <c r="J718" s="4"/>
    </row>
    <row r="719" spans="1:10" x14ac:dyDescent="0.3">
      <c r="A719" s="60">
        <v>44913</v>
      </c>
      <c r="B719" s="15">
        <f t="shared" si="93"/>
        <v>2022</v>
      </c>
      <c r="C719" s="15">
        <f t="shared" si="94"/>
        <v>12</v>
      </c>
      <c r="D719" s="15">
        <f t="shared" si="95"/>
        <v>1</v>
      </c>
      <c r="E719" s="15">
        <f t="shared" si="96"/>
        <v>0</v>
      </c>
      <c r="F719" s="15">
        <f t="shared" si="98"/>
        <v>52</v>
      </c>
      <c r="G719" s="15">
        <f t="shared" si="97"/>
        <v>-151678.64876506416</v>
      </c>
      <c r="H719" s="15">
        <v>0</v>
      </c>
      <c r="I719" s="64">
        <f t="shared" si="99"/>
        <v>262.83709795470628</v>
      </c>
      <c r="J719" s="4"/>
    </row>
    <row r="720" spans="1:10" x14ac:dyDescent="0.3">
      <c r="A720" s="60">
        <v>44914</v>
      </c>
      <c r="B720" s="15">
        <f t="shared" si="93"/>
        <v>2022</v>
      </c>
      <c r="C720" s="15">
        <f t="shared" si="94"/>
        <v>12</v>
      </c>
      <c r="D720" s="15">
        <f t="shared" si="95"/>
        <v>2</v>
      </c>
      <c r="E720" s="15">
        <f t="shared" si="96"/>
        <v>0</v>
      </c>
      <c r="F720" s="15">
        <f t="shared" si="98"/>
        <v>52</v>
      </c>
      <c r="G720" s="15">
        <f t="shared" si="97"/>
        <v>-151946.10354526064</v>
      </c>
      <c r="H720" s="15">
        <v>0</v>
      </c>
      <c r="I720" s="64">
        <f t="shared" si="99"/>
        <v>267.4547801964826</v>
      </c>
      <c r="J720" s="4"/>
    </row>
    <row r="721" spans="1:10" x14ac:dyDescent="0.3">
      <c r="A721" s="60">
        <v>44915</v>
      </c>
      <c r="B721" s="15">
        <f t="shared" si="93"/>
        <v>2022</v>
      </c>
      <c r="C721" s="15">
        <f t="shared" si="94"/>
        <v>12</v>
      </c>
      <c r="D721" s="15">
        <f t="shared" si="95"/>
        <v>3</v>
      </c>
      <c r="E721" s="15">
        <f t="shared" si="96"/>
        <v>0</v>
      </c>
      <c r="F721" s="15">
        <f t="shared" si="98"/>
        <v>52</v>
      </c>
      <c r="G721" s="15">
        <f t="shared" si="97"/>
        <v>-152210.94771774238</v>
      </c>
      <c r="H721" s="15">
        <v>0</v>
      </c>
      <c r="I721" s="64">
        <f t="shared" si="99"/>
        <v>264.84417248174407</v>
      </c>
      <c r="J721" s="4"/>
    </row>
    <row r="722" spans="1:10" x14ac:dyDescent="0.3">
      <c r="A722" s="60">
        <v>44916</v>
      </c>
      <c r="B722" s="15">
        <f t="shared" si="93"/>
        <v>2022</v>
      </c>
      <c r="C722" s="15">
        <f t="shared" si="94"/>
        <v>12</v>
      </c>
      <c r="D722" s="15">
        <f t="shared" si="95"/>
        <v>4</v>
      </c>
      <c r="E722" s="15">
        <f t="shared" si="96"/>
        <v>0</v>
      </c>
      <c r="F722" s="15">
        <f t="shared" si="98"/>
        <v>52</v>
      </c>
      <c r="G722" s="15">
        <f t="shared" si="97"/>
        <v>-152465.16332081149</v>
      </c>
      <c r="H722" s="15">
        <v>0</v>
      </c>
      <c r="I722" s="64">
        <f t="shared" si="99"/>
        <v>254.2156030691124</v>
      </c>
      <c r="J722" s="4"/>
    </row>
    <row r="723" spans="1:10" x14ac:dyDescent="0.3">
      <c r="A723" s="60">
        <v>44917</v>
      </c>
      <c r="B723" s="15">
        <f t="shared" si="93"/>
        <v>2022</v>
      </c>
      <c r="C723" s="15">
        <f t="shared" si="94"/>
        <v>12</v>
      </c>
      <c r="D723" s="15">
        <f t="shared" si="95"/>
        <v>5</v>
      </c>
      <c r="E723" s="15">
        <f t="shared" si="96"/>
        <v>0</v>
      </c>
      <c r="F723" s="15">
        <f t="shared" si="98"/>
        <v>52</v>
      </c>
      <c r="G723" s="15">
        <f t="shared" si="97"/>
        <v>-152700.12774738495</v>
      </c>
      <c r="H723" s="15">
        <v>0</v>
      </c>
      <c r="I723" s="64">
        <f t="shared" si="99"/>
        <v>234.96442657345509</v>
      </c>
      <c r="J723" s="4"/>
    </row>
    <row r="724" spans="1:10" x14ac:dyDescent="0.3">
      <c r="A724" s="60">
        <v>44918</v>
      </c>
      <c r="B724" s="15">
        <f t="shared" si="93"/>
        <v>2022</v>
      </c>
      <c r="C724" s="15">
        <f t="shared" si="94"/>
        <v>12</v>
      </c>
      <c r="D724" s="15">
        <f t="shared" si="95"/>
        <v>6</v>
      </c>
      <c r="E724" s="15">
        <f t="shared" si="96"/>
        <v>1</v>
      </c>
      <c r="F724" s="15">
        <f t="shared" si="98"/>
        <v>52</v>
      </c>
      <c r="G724" s="15">
        <f t="shared" si="97"/>
        <v>-152916.72043794434</v>
      </c>
      <c r="H724" s="15">
        <v>0</v>
      </c>
      <c r="I724" s="64">
        <f t="shared" si="99"/>
        <v>216.59269055938108</v>
      </c>
      <c r="J724" s="4"/>
    </row>
    <row r="725" spans="1:10" x14ac:dyDescent="0.3">
      <c r="A725" s="60">
        <v>44919</v>
      </c>
      <c r="B725" s="15">
        <f t="shared" si="93"/>
        <v>2022</v>
      </c>
      <c r="C725" s="15">
        <f t="shared" si="94"/>
        <v>12</v>
      </c>
      <c r="D725" s="15">
        <f t="shared" si="95"/>
        <v>7</v>
      </c>
      <c r="E725" s="15">
        <f t="shared" si="96"/>
        <v>1</v>
      </c>
      <c r="F725" s="15">
        <f t="shared" si="98"/>
        <v>52</v>
      </c>
      <c r="G725" s="15">
        <f t="shared" si="97"/>
        <v>-153095.39365009373</v>
      </c>
      <c r="H725" s="15">
        <v>0</v>
      </c>
      <c r="I725" s="64">
        <f t="shared" si="99"/>
        <v>178.67321214938073</v>
      </c>
      <c r="J725" s="4"/>
    </row>
    <row r="726" spans="1:10" x14ac:dyDescent="0.3">
      <c r="A726" s="60">
        <v>44920</v>
      </c>
      <c r="B726" s="15">
        <f t="shared" si="93"/>
        <v>2022</v>
      </c>
      <c r="C726" s="15">
        <f t="shared" si="94"/>
        <v>12</v>
      </c>
      <c r="D726" s="15">
        <f t="shared" si="95"/>
        <v>1</v>
      </c>
      <c r="E726" s="15">
        <f t="shared" si="96"/>
        <v>0</v>
      </c>
      <c r="F726" s="15">
        <f t="shared" si="98"/>
        <v>53</v>
      </c>
      <c r="G726" s="15">
        <f t="shared" si="97"/>
        <v>-153358.23074804843</v>
      </c>
      <c r="H726" s="15">
        <v>0</v>
      </c>
      <c r="I726" s="64">
        <f t="shared" si="99"/>
        <v>262.83709795470628</v>
      </c>
      <c r="J726" s="4"/>
    </row>
    <row r="727" spans="1:10" x14ac:dyDescent="0.3">
      <c r="A727" s="60">
        <v>44921</v>
      </c>
      <c r="B727" s="15">
        <f t="shared" si="93"/>
        <v>2022</v>
      </c>
      <c r="C727" s="15">
        <f t="shared" si="94"/>
        <v>12</v>
      </c>
      <c r="D727" s="15">
        <f t="shared" si="95"/>
        <v>2</v>
      </c>
      <c r="E727" s="15">
        <f t="shared" si="96"/>
        <v>0</v>
      </c>
      <c r="F727" s="15">
        <f t="shared" si="98"/>
        <v>53</v>
      </c>
      <c r="G727" s="15">
        <f t="shared" si="97"/>
        <v>-153625.68552824491</v>
      </c>
      <c r="H727" s="15">
        <v>0</v>
      </c>
      <c r="I727" s="64">
        <f t="shared" si="99"/>
        <v>267.4547801964826</v>
      </c>
      <c r="J727" s="4"/>
    </row>
    <row r="728" spans="1:10" x14ac:dyDescent="0.3">
      <c r="A728" s="60">
        <v>44922</v>
      </c>
      <c r="B728" s="15">
        <f t="shared" si="93"/>
        <v>2022</v>
      </c>
      <c r="C728" s="15">
        <f t="shared" si="94"/>
        <v>12</v>
      </c>
      <c r="D728" s="15">
        <f t="shared" si="95"/>
        <v>3</v>
      </c>
      <c r="E728" s="15">
        <f t="shared" si="96"/>
        <v>0</v>
      </c>
      <c r="F728" s="15">
        <f t="shared" si="98"/>
        <v>53</v>
      </c>
      <c r="G728" s="15">
        <f t="shared" si="97"/>
        <v>-153890.52970072665</v>
      </c>
      <c r="H728" s="15">
        <v>0</v>
      </c>
      <c r="I728" s="64">
        <f t="shared" si="99"/>
        <v>264.84417248174407</v>
      </c>
      <c r="J728" s="4"/>
    </row>
    <row r="729" spans="1:10" x14ac:dyDescent="0.3">
      <c r="A729" s="60">
        <v>44923</v>
      </c>
      <c r="B729" s="15">
        <f t="shared" si="93"/>
        <v>2022</v>
      </c>
      <c r="C729" s="15">
        <f t="shared" si="94"/>
        <v>12</v>
      </c>
      <c r="D729" s="15">
        <f t="shared" si="95"/>
        <v>4</v>
      </c>
      <c r="E729" s="15">
        <f t="shared" si="96"/>
        <v>0</v>
      </c>
      <c r="F729" s="15">
        <f t="shared" si="98"/>
        <v>53</v>
      </c>
      <c r="G729" s="15">
        <f t="shared" si="97"/>
        <v>-154144.74530379576</v>
      </c>
      <c r="H729" s="15">
        <v>0</v>
      </c>
      <c r="I729" s="64">
        <f t="shared" si="99"/>
        <v>254.2156030691124</v>
      </c>
      <c r="J729" s="4"/>
    </row>
    <row r="730" spans="1:10" x14ac:dyDescent="0.3">
      <c r="A730" s="60">
        <v>44924</v>
      </c>
      <c r="B730" s="15">
        <f t="shared" si="93"/>
        <v>2022</v>
      </c>
      <c r="C730" s="15">
        <f t="shared" si="94"/>
        <v>12</v>
      </c>
      <c r="D730" s="15">
        <f t="shared" si="95"/>
        <v>5</v>
      </c>
      <c r="E730" s="15">
        <f t="shared" si="96"/>
        <v>0</v>
      </c>
      <c r="F730" s="15">
        <f t="shared" si="98"/>
        <v>53</v>
      </c>
      <c r="G730" s="15">
        <f t="shared" si="97"/>
        <v>-154379.70973036921</v>
      </c>
      <c r="H730" s="15">
        <v>0</v>
      </c>
      <c r="I730" s="64">
        <f t="shared" si="99"/>
        <v>234.96442657345509</v>
      </c>
      <c r="J730" s="4"/>
    </row>
    <row r="731" spans="1:10" x14ac:dyDescent="0.3">
      <c r="A731" s="60">
        <v>44925</v>
      </c>
      <c r="B731" s="15">
        <f t="shared" si="93"/>
        <v>2022</v>
      </c>
      <c r="C731" s="15">
        <f t="shared" si="94"/>
        <v>12</v>
      </c>
      <c r="D731" s="15">
        <f t="shared" si="95"/>
        <v>6</v>
      </c>
      <c r="E731" s="15">
        <f t="shared" si="96"/>
        <v>1</v>
      </c>
      <c r="F731" s="15">
        <f t="shared" si="98"/>
        <v>53</v>
      </c>
      <c r="G731" s="15">
        <f t="shared" si="97"/>
        <v>-154596.30242092861</v>
      </c>
      <c r="H731" s="15">
        <v>0</v>
      </c>
      <c r="I731" s="64">
        <f t="shared" si="99"/>
        <v>216.59269055938108</v>
      </c>
      <c r="J731" s="4"/>
    </row>
    <row r="732" spans="1:10" x14ac:dyDescent="0.3">
      <c r="A732" s="60">
        <v>44926</v>
      </c>
      <c r="B732" s="15">
        <f t="shared" si="93"/>
        <v>2022</v>
      </c>
      <c r="C732" s="15">
        <f t="shared" si="94"/>
        <v>12</v>
      </c>
      <c r="D732" s="15">
        <f t="shared" si="95"/>
        <v>7</v>
      </c>
      <c r="E732" s="15">
        <f t="shared" si="96"/>
        <v>1</v>
      </c>
      <c r="F732" s="15">
        <f t="shared" si="98"/>
        <v>53</v>
      </c>
      <c r="G732" s="15">
        <f t="shared" si="97"/>
        <v>-154774.97563307799</v>
      </c>
      <c r="H732" s="15">
        <v>0</v>
      </c>
      <c r="I732" s="64">
        <f t="shared" si="99"/>
        <v>178.67321214938073</v>
      </c>
      <c r="J732" s="4"/>
    </row>
    <row r="733" spans="1:10" x14ac:dyDescent="0.3">
      <c r="A733" s="1"/>
      <c r="I733" s="4"/>
      <c r="J733" s="4"/>
    </row>
    <row r="734" spans="1:10" x14ac:dyDescent="0.3">
      <c r="A734" s="1"/>
      <c r="I734" s="4"/>
      <c r="J734" s="4"/>
    </row>
    <row r="735" spans="1:10" x14ac:dyDescent="0.3">
      <c r="A735" s="1"/>
      <c r="I735" s="4"/>
      <c r="J735" s="4"/>
    </row>
    <row r="736" spans="1:10" x14ac:dyDescent="0.3">
      <c r="A736" s="1"/>
      <c r="I736" s="4"/>
      <c r="J736" s="4"/>
    </row>
    <row r="737" spans="1:10" x14ac:dyDescent="0.3">
      <c r="A737" s="1"/>
      <c r="I737" s="4"/>
      <c r="J737" s="4"/>
    </row>
    <row r="738" spans="1:10" x14ac:dyDescent="0.3">
      <c r="A738" s="1"/>
      <c r="I738" s="4"/>
      <c r="J738" s="4"/>
    </row>
    <row r="739" spans="1:10" x14ac:dyDescent="0.3">
      <c r="A739" s="1"/>
      <c r="I739" s="4"/>
      <c r="J739" s="4"/>
    </row>
    <row r="740" spans="1:10" x14ac:dyDescent="0.3">
      <c r="A740" s="1"/>
      <c r="I740" s="4"/>
      <c r="J740" s="4"/>
    </row>
    <row r="741" spans="1:10" x14ac:dyDescent="0.3">
      <c r="A741" s="1"/>
      <c r="I741" s="4"/>
      <c r="J741" s="4"/>
    </row>
    <row r="742" spans="1:10" x14ac:dyDescent="0.3">
      <c r="A742" s="1"/>
      <c r="I742" s="4"/>
      <c r="J742" s="4"/>
    </row>
    <row r="743" spans="1:10" x14ac:dyDescent="0.3">
      <c r="A743" s="1"/>
      <c r="I743" s="4"/>
      <c r="J743" s="4"/>
    </row>
    <row r="744" spans="1:10" x14ac:dyDescent="0.3">
      <c r="A744" s="1"/>
      <c r="I744" s="4"/>
      <c r="J744" s="4"/>
    </row>
    <row r="745" spans="1:10" x14ac:dyDescent="0.3">
      <c r="A745" s="1"/>
      <c r="I745" s="4"/>
      <c r="J745" s="4"/>
    </row>
    <row r="746" spans="1:10" x14ac:dyDescent="0.3">
      <c r="A746" s="1"/>
      <c r="I746" s="4"/>
      <c r="J746" s="4"/>
    </row>
    <row r="747" spans="1:10" x14ac:dyDescent="0.3">
      <c r="A747" s="1"/>
      <c r="I747" s="4"/>
      <c r="J747" s="4"/>
    </row>
    <row r="748" spans="1:10" x14ac:dyDescent="0.3">
      <c r="A748" s="1"/>
      <c r="I748" s="4"/>
      <c r="J748" s="4"/>
    </row>
    <row r="749" spans="1:10" x14ac:dyDescent="0.3">
      <c r="A749" s="1"/>
      <c r="I749" s="4"/>
      <c r="J749" s="4"/>
    </row>
    <row r="750" spans="1:10" x14ac:dyDescent="0.3">
      <c r="A750" s="1"/>
      <c r="I750" s="4"/>
      <c r="J750" s="4"/>
    </row>
    <row r="751" spans="1:10" x14ac:dyDescent="0.3">
      <c r="A751" s="1"/>
      <c r="I751" s="4"/>
      <c r="J751" s="4"/>
    </row>
    <row r="752" spans="1:10" x14ac:dyDescent="0.3">
      <c r="A752" s="1"/>
      <c r="I752" s="4"/>
      <c r="J752" s="4"/>
    </row>
    <row r="753" spans="1:10" x14ac:dyDescent="0.3">
      <c r="A753" s="1"/>
      <c r="I753" s="4"/>
      <c r="J753" s="4"/>
    </row>
    <row r="754" spans="1:10" x14ac:dyDescent="0.3">
      <c r="A754" s="1"/>
      <c r="I754" s="4"/>
      <c r="J754" s="4"/>
    </row>
    <row r="755" spans="1:10" x14ac:dyDescent="0.3">
      <c r="A755" s="1"/>
      <c r="I755" s="4"/>
      <c r="J755" s="4"/>
    </row>
    <row r="756" spans="1:10" x14ac:dyDescent="0.3">
      <c r="A756" s="1"/>
      <c r="I756" s="4"/>
      <c r="J756" s="4"/>
    </row>
    <row r="757" spans="1:10" x14ac:dyDescent="0.3">
      <c r="A757" s="1"/>
      <c r="I757" s="4"/>
      <c r="J757" s="4"/>
    </row>
    <row r="758" spans="1:10" x14ac:dyDescent="0.3">
      <c r="A758" s="1"/>
      <c r="I758" s="4"/>
      <c r="J758" s="4"/>
    </row>
    <row r="759" spans="1:10" x14ac:dyDescent="0.3">
      <c r="A759" s="1"/>
      <c r="I759" s="4"/>
      <c r="J759" s="4"/>
    </row>
    <row r="760" spans="1:10" x14ac:dyDescent="0.3">
      <c r="A760" s="1"/>
      <c r="I760" s="4"/>
      <c r="J760" s="4"/>
    </row>
    <row r="761" spans="1:10" x14ac:dyDescent="0.3">
      <c r="A761" s="1"/>
      <c r="I761" s="4"/>
      <c r="J761" s="4"/>
    </row>
    <row r="762" spans="1:10" x14ac:dyDescent="0.3">
      <c r="A762" s="1"/>
      <c r="I762" s="4"/>
      <c r="J762" s="4"/>
    </row>
    <row r="763" spans="1:10" x14ac:dyDescent="0.3">
      <c r="A763" s="1"/>
      <c r="I763" s="4"/>
      <c r="J763" s="4"/>
    </row>
    <row r="764" spans="1:10" x14ac:dyDescent="0.3">
      <c r="A764" s="1"/>
      <c r="I764" s="4"/>
      <c r="J764" s="4"/>
    </row>
    <row r="765" spans="1:10" x14ac:dyDescent="0.3">
      <c r="A765" s="1"/>
      <c r="I765" s="4"/>
      <c r="J765" s="4"/>
    </row>
    <row r="766" spans="1:10" x14ac:dyDescent="0.3">
      <c r="A766" s="1"/>
      <c r="I766" s="4"/>
      <c r="J766" s="4"/>
    </row>
    <row r="767" spans="1:10" x14ac:dyDescent="0.3">
      <c r="A767" s="1"/>
      <c r="I767" s="4"/>
      <c r="J767" s="4"/>
    </row>
    <row r="768" spans="1:10" x14ac:dyDescent="0.3">
      <c r="A768" s="1"/>
      <c r="I768" s="4"/>
      <c r="J768" s="4"/>
    </row>
    <row r="769" spans="1:10" x14ac:dyDescent="0.3">
      <c r="A769" s="1"/>
      <c r="I769" s="4"/>
      <c r="J769" s="4"/>
    </row>
    <row r="770" spans="1:10" x14ac:dyDescent="0.3">
      <c r="A770" s="1"/>
      <c r="I770" s="4"/>
      <c r="J770" s="4"/>
    </row>
    <row r="771" spans="1:10" x14ac:dyDescent="0.3">
      <c r="A771" s="1"/>
      <c r="I771" s="4"/>
      <c r="J771" s="4"/>
    </row>
    <row r="772" spans="1:10" x14ac:dyDescent="0.3">
      <c r="A772" s="1"/>
      <c r="I772" s="4"/>
      <c r="J772" s="4"/>
    </row>
    <row r="773" spans="1:10" x14ac:dyDescent="0.3">
      <c r="A773" s="1"/>
      <c r="I773" s="4"/>
      <c r="J773" s="4"/>
    </row>
    <row r="774" spans="1:10" x14ac:dyDescent="0.3">
      <c r="A774" s="1"/>
      <c r="I774" s="4"/>
      <c r="J774" s="4"/>
    </row>
    <row r="775" spans="1:10" x14ac:dyDescent="0.3">
      <c r="A775" s="1"/>
      <c r="I775" s="4"/>
      <c r="J775" s="4"/>
    </row>
    <row r="776" spans="1:10" x14ac:dyDescent="0.3">
      <c r="A776" s="1"/>
      <c r="I776" s="4"/>
      <c r="J776" s="4"/>
    </row>
    <row r="777" spans="1:10" x14ac:dyDescent="0.3">
      <c r="A777" s="1"/>
      <c r="I777" s="4"/>
      <c r="J777" s="4"/>
    </row>
    <row r="778" spans="1:10" x14ac:dyDescent="0.3">
      <c r="A778" s="1"/>
      <c r="I778" s="4"/>
      <c r="J778" s="4"/>
    </row>
    <row r="779" spans="1:10" x14ac:dyDescent="0.3">
      <c r="A779" s="1"/>
      <c r="I779" s="4"/>
      <c r="J779" s="4"/>
    </row>
    <row r="780" spans="1:10" x14ac:dyDescent="0.3">
      <c r="A780" s="1"/>
      <c r="I780" s="4"/>
      <c r="J780" s="4"/>
    </row>
    <row r="781" spans="1:10" x14ac:dyDescent="0.3">
      <c r="A781" s="1"/>
      <c r="I781" s="4"/>
      <c r="J781" s="4"/>
    </row>
    <row r="782" spans="1:10" x14ac:dyDescent="0.3">
      <c r="A782" s="1"/>
      <c r="I782" s="4"/>
      <c r="J782" s="4"/>
    </row>
    <row r="783" spans="1:10" x14ac:dyDescent="0.3">
      <c r="A783" s="1"/>
      <c r="I783" s="4"/>
      <c r="J783" s="4"/>
    </row>
    <row r="784" spans="1:10" x14ac:dyDescent="0.3">
      <c r="A784" s="1"/>
      <c r="I784" s="4"/>
      <c r="J784" s="4"/>
    </row>
    <row r="785" spans="1:10" x14ac:dyDescent="0.3">
      <c r="A785" s="1"/>
      <c r="I785" s="4"/>
      <c r="J785" s="4"/>
    </row>
    <row r="786" spans="1:10" x14ac:dyDescent="0.3">
      <c r="A786" s="1"/>
      <c r="I786" s="4"/>
      <c r="J786" s="4"/>
    </row>
    <row r="787" spans="1:10" x14ac:dyDescent="0.3">
      <c r="A787" s="1"/>
      <c r="I787" s="4"/>
      <c r="J787" s="4"/>
    </row>
    <row r="788" spans="1:10" x14ac:dyDescent="0.3">
      <c r="A788" s="1"/>
      <c r="I788" s="4"/>
      <c r="J788" s="4"/>
    </row>
    <row r="789" spans="1:10" x14ac:dyDescent="0.3">
      <c r="A789" s="1"/>
      <c r="I789" s="4"/>
      <c r="J789" s="4"/>
    </row>
    <row r="790" spans="1:10" x14ac:dyDescent="0.3">
      <c r="A790" s="1"/>
      <c r="I790" s="4"/>
      <c r="J790" s="4"/>
    </row>
    <row r="791" spans="1:10" x14ac:dyDescent="0.3">
      <c r="A791" s="1"/>
      <c r="I791" s="4"/>
      <c r="J791" s="4"/>
    </row>
    <row r="792" spans="1:10" x14ac:dyDescent="0.3">
      <c r="A792" s="1"/>
      <c r="I792" s="4"/>
      <c r="J792" s="4"/>
    </row>
    <row r="793" spans="1:10" x14ac:dyDescent="0.3">
      <c r="A793" s="1"/>
      <c r="I793" s="4"/>
      <c r="J793" s="4"/>
    </row>
    <row r="794" spans="1:10" x14ac:dyDescent="0.3">
      <c r="A794" s="1"/>
      <c r="I794" s="4"/>
      <c r="J794" s="4"/>
    </row>
    <row r="795" spans="1:10" x14ac:dyDescent="0.3">
      <c r="A795" s="1"/>
      <c r="I795" s="4"/>
      <c r="J795" s="4"/>
    </row>
    <row r="796" spans="1:10" x14ac:dyDescent="0.3">
      <c r="A796" s="1"/>
      <c r="I796" s="4"/>
      <c r="J796" s="4"/>
    </row>
    <row r="797" spans="1:10" x14ac:dyDescent="0.3">
      <c r="A797" s="1"/>
      <c r="I797" s="4"/>
      <c r="J797" s="4"/>
    </row>
    <row r="798" spans="1:10" x14ac:dyDescent="0.3">
      <c r="A798" s="1"/>
      <c r="I798" s="4"/>
      <c r="J798" s="4"/>
    </row>
    <row r="799" spans="1:10" x14ac:dyDescent="0.3">
      <c r="A799" s="1"/>
      <c r="I799" s="4"/>
      <c r="J799" s="4"/>
    </row>
    <row r="800" spans="1:10" x14ac:dyDescent="0.3">
      <c r="A800" s="1"/>
      <c r="I800" s="4"/>
      <c r="J800" s="4"/>
    </row>
    <row r="801" spans="1:10" x14ac:dyDescent="0.3">
      <c r="A801" s="1"/>
      <c r="I801" s="4"/>
      <c r="J801" s="4"/>
    </row>
    <row r="802" spans="1:10" x14ac:dyDescent="0.3">
      <c r="A802" s="1"/>
      <c r="I802" s="4"/>
      <c r="J802" s="4"/>
    </row>
    <row r="803" spans="1:10" x14ac:dyDescent="0.3">
      <c r="A803" s="1"/>
      <c r="I803" s="4"/>
      <c r="J803" s="4"/>
    </row>
    <row r="804" spans="1:10" x14ac:dyDescent="0.3">
      <c r="A804" s="1"/>
      <c r="I804" s="4"/>
      <c r="J804" s="4"/>
    </row>
    <row r="805" spans="1:10" x14ac:dyDescent="0.3">
      <c r="A805" s="1"/>
      <c r="I805" s="4"/>
      <c r="J805" s="4"/>
    </row>
    <row r="806" spans="1:10" x14ac:dyDescent="0.3">
      <c r="A806" s="1"/>
      <c r="I806" s="4"/>
      <c r="J806" s="4"/>
    </row>
    <row r="807" spans="1:10" x14ac:dyDescent="0.3">
      <c r="A807" s="1"/>
      <c r="I807" s="4"/>
      <c r="J807" s="4"/>
    </row>
    <row r="808" spans="1:10" x14ac:dyDescent="0.3">
      <c r="A808" s="1"/>
      <c r="I808" s="4"/>
      <c r="J808" s="4"/>
    </row>
    <row r="809" spans="1:10" x14ac:dyDescent="0.3">
      <c r="A809" s="1"/>
      <c r="I809" s="4"/>
      <c r="J809" s="4"/>
    </row>
    <row r="810" spans="1:10" x14ac:dyDescent="0.3">
      <c r="A810" s="1"/>
      <c r="I810" s="4"/>
      <c r="J810" s="4"/>
    </row>
    <row r="811" spans="1:10" x14ac:dyDescent="0.3">
      <c r="A811" s="1"/>
      <c r="I811" s="4"/>
      <c r="J811" s="4"/>
    </row>
    <row r="812" spans="1:10" x14ac:dyDescent="0.3">
      <c r="A812" s="1"/>
      <c r="I812" s="4"/>
      <c r="J812" s="4"/>
    </row>
    <row r="813" spans="1:10" x14ac:dyDescent="0.3">
      <c r="A813" s="1"/>
      <c r="I813" s="4"/>
      <c r="J813" s="4"/>
    </row>
    <row r="814" spans="1:10" x14ac:dyDescent="0.3">
      <c r="A814" s="1"/>
      <c r="I814" s="4"/>
      <c r="J814" s="4"/>
    </row>
    <row r="815" spans="1:10" x14ac:dyDescent="0.3">
      <c r="A815" s="1"/>
      <c r="I815" s="4"/>
      <c r="J815" s="4"/>
    </row>
    <row r="816" spans="1:10" x14ac:dyDescent="0.3">
      <c r="A816" s="1"/>
      <c r="I816" s="4"/>
      <c r="J816" s="4"/>
    </row>
    <row r="817" spans="1:10" x14ac:dyDescent="0.3">
      <c r="A817" s="1"/>
      <c r="I817" s="4"/>
      <c r="J817" s="4"/>
    </row>
    <row r="818" spans="1:10" x14ac:dyDescent="0.3">
      <c r="A818" s="1"/>
      <c r="I818" s="4"/>
      <c r="J818" s="4"/>
    </row>
    <row r="819" spans="1:10" x14ac:dyDescent="0.3">
      <c r="A819" s="1"/>
      <c r="I819" s="4"/>
      <c r="J819" s="4"/>
    </row>
    <row r="820" spans="1:10" x14ac:dyDescent="0.3">
      <c r="A820" s="1"/>
      <c r="I820" s="4"/>
      <c r="J820" s="4"/>
    </row>
    <row r="821" spans="1:10" x14ac:dyDescent="0.3">
      <c r="A821" s="1"/>
      <c r="I821" s="4"/>
      <c r="J821" s="4"/>
    </row>
    <row r="822" spans="1:10" x14ac:dyDescent="0.3">
      <c r="A822" s="1"/>
      <c r="I822" s="4"/>
      <c r="J822" s="4"/>
    </row>
    <row r="823" spans="1:10" x14ac:dyDescent="0.3">
      <c r="A823" s="1"/>
      <c r="I823" s="4"/>
      <c r="J823" s="4"/>
    </row>
    <row r="824" spans="1:10" x14ac:dyDescent="0.3">
      <c r="A824" s="1"/>
      <c r="I824" s="4"/>
      <c r="J824" s="4"/>
    </row>
    <row r="825" spans="1:10" x14ac:dyDescent="0.3">
      <c r="A825" s="1"/>
      <c r="I825" s="4"/>
      <c r="J825" s="4"/>
    </row>
    <row r="826" spans="1:10" x14ac:dyDescent="0.3">
      <c r="A826" s="1"/>
      <c r="I826" s="4"/>
      <c r="J826" s="4"/>
    </row>
    <row r="827" spans="1:10" x14ac:dyDescent="0.3">
      <c r="A827" s="1"/>
      <c r="I827" s="4"/>
      <c r="J827" s="4"/>
    </row>
    <row r="828" spans="1:10" x14ac:dyDescent="0.3">
      <c r="A828" s="1"/>
      <c r="I828" s="4"/>
      <c r="J828" s="4"/>
    </row>
    <row r="829" spans="1:10" x14ac:dyDescent="0.3">
      <c r="A829" s="1"/>
      <c r="I829" s="4"/>
      <c r="J829" s="4"/>
    </row>
    <row r="830" spans="1:10" x14ac:dyDescent="0.3">
      <c r="A830" s="1"/>
      <c r="I830" s="4"/>
      <c r="J830" s="4"/>
    </row>
    <row r="831" spans="1:10" x14ac:dyDescent="0.3">
      <c r="A831" s="1"/>
      <c r="I831" s="4"/>
      <c r="J831" s="4"/>
    </row>
    <row r="832" spans="1:10" x14ac:dyDescent="0.3">
      <c r="A832" s="1"/>
      <c r="I832" s="4"/>
      <c r="J832" s="4"/>
    </row>
    <row r="833" spans="1:10" x14ac:dyDescent="0.3">
      <c r="A833" s="1"/>
      <c r="I833" s="4"/>
      <c r="J833" s="4"/>
    </row>
    <row r="834" spans="1:10" x14ac:dyDescent="0.3">
      <c r="A834" s="1"/>
      <c r="I834" s="4"/>
      <c r="J834" s="4"/>
    </row>
    <row r="835" spans="1:10" x14ac:dyDescent="0.3">
      <c r="A835" s="1"/>
      <c r="I835" s="4"/>
      <c r="J835" s="4"/>
    </row>
    <row r="836" spans="1:10" x14ac:dyDescent="0.3">
      <c r="A836" s="1"/>
      <c r="I836" s="4"/>
      <c r="J836" s="4"/>
    </row>
    <row r="837" spans="1:10" x14ac:dyDescent="0.3">
      <c r="A837" s="1"/>
      <c r="I837" s="4"/>
      <c r="J837" s="4"/>
    </row>
    <row r="838" spans="1:10" x14ac:dyDescent="0.3">
      <c r="A838" s="1"/>
      <c r="I838" s="4"/>
      <c r="J838" s="4"/>
    </row>
    <row r="839" spans="1:10" x14ac:dyDescent="0.3">
      <c r="A839" s="1"/>
      <c r="I839" s="4"/>
      <c r="J839" s="4"/>
    </row>
    <row r="840" spans="1:10" x14ac:dyDescent="0.3">
      <c r="A840" s="1"/>
      <c r="I840" s="4"/>
      <c r="J840" s="4"/>
    </row>
    <row r="841" spans="1:10" x14ac:dyDescent="0.3">
      <c r="A841" s="1"/>
      <c r="I841" s="4"/>
      <c r="J841" s="4"/>
    </row>
    <row r="842" spans="1:10" x14ac:dyDescent="0.3">
      <c r="A842" s="1"/>
      <c r="I842" s="4"/>
      <c r="J842" s="4"/>
    </row>
    <row r="843" spans="1:10" x14ac:dyDescent="0.3">
      <c r="A843" s="1"/>
      <c r="I843" s="4"/>
      <c r="J843" s="4"/>
    </row>
    <row r="844" spans="1:10" x14ac:dyDescent="0.3">
      <c r="A844" s="1"/>
      <c r="I844" s="4"/>
      <c r="J844" s="4"/>
    </row>
    <row r="845" spans="1:10" x14ac:dyDescent="0.3">
      <c r="A845" s="1"/>
      <c r="I845" s="4"/>
      <c r="J845" s="4"/>
    </row>
    <row r="846" spans="1:10" x14ac:dyDescent="0.3">
      <c r="A846" s="1"/>
      <c r="I846" s="4"/>
      <c r="J846" s="4"/>
    </row>
    <row r="847" spans="1:10" x14ac:dyDescent="0.3">
      <c r="A847" s="1"/>
      <c r="I847" s="4"/>
      <c r="J847" s="4"/>
    </row>
    <row r="848" spans="1:10" x14ac:dyDescent="0.3">
      <c r="A848" s="1"/>
      <c r="I848" s="4"/>
      <c r="J848" s="4"/>
    </row>
    <row r="849" spans="1:10" x14ac:dyDescent="0.3">
      <c r="A849" s="1"/>
      <c r="I849" s="4"/>
      <c r="J849" s="4"/>
    </row>
    <row r="850" spans="1:10" x14ac:dyDescent="0.3">
      <c r="A850" s="1"/>
      <c r="I850" s="4"/>
      <c r="J850" s="4"/>
    </row>
    <row r="851" spans="1:10" x14ac:dyDescent="0.3">
      <c r="A851" s="1"/>
      <c r="I851" s="4"/>
      <c r="J851" s="4"/>
    </row>
    <row r="852" spans="1:10" x14ac:dyDescent="0.3">
      <c r="A852" s="1"/>
      <c r="I852" s="4"/>
      <c r="J852" s="4"/>
    </row>
    <row r="853" spans="1:10" x14ac:dyDescent="0.3">
      <c r="A853" s="1"/>
      <c r="I853" s="4"/>
      <c r="J853" s="4"/>
    </row>
    <row r="854" spans="1:10" x14ac:dyDescent="0.3">
      <c r="A854" s="1"/>
      <c r="I854" s="4"/>
      <c r="J854" s="4"/>
    </row>
    <row r="855" spans="1:10" x14ac:dyDescent="0.3">
      <c r="A855" s="1"/>
      <c r="I855" s="4"/>
      <c r="J855" s="4"/>
    </row>
    <row r="856" spans="1:10" x14ac:dyDescent="0.3">
      <c r="A856" s="1"/>
      <c r="I856" s="4"/>
      <c r="J856" s="4"/>
    </row>
    <row r="857" spans="1:10" x14ac:dyDescent="0.3">
      <c r="A857" s="1"/>
      <c r="I857" s="4"/>
      <c r="J857" s="4"/>
    </row>
    <row r="858" spans="1:10" x14ac:dyDescent="0.3">
      <c r="A858" s="1"/>
      <c r="I858" s="4"/>
      <c r="J858" s="4"/>
    </row>
    <row r="859" spans="1:10" x14ac:dyDescent="0.3">
      <c r="A859" s="1"/>
      <c r="I859" s="4"/>
      <c r="J859" s="4"/>
    </row>
    <row r="860" spans="1:10" x14ac:dyDescent="0.3">
      <c r="A860" s="1"/>
      <c r="I860" s="4"/>
      <c r="J860" s="4"/>
    </row>
    <row r="861" spans="1:10" x14ac:dyDescent="0.3">
      <c r="A861" s="1"/>
      <c r="I861" s="4"/>
      <c r="J861" s="4"/>
    </row>
    <row r="862" spans="1:10" x14ac:dyDescent="0.3">
      <c r="A862" s="1"/>
      <c r="I862" s="4"/>
      <c r="J862" s="4"/>
    </row>
    <row r="863" spans="1:10" x14ac:dyDescent="0.3">
      <c r="A863" s="1"/>
      <c r="I863" s="4"/>
      <c r="J863" s="4"/>
    </row>
    <row r="864" spans="1:10" x14ac:dyDescent="0.3">
      <c r="A864" s="1"/>
      <c r="I864" s="4"/>
      <c r="J864" s="4"/>
    </row>
    <row r="865" spans="1:10" x14ac:dyDescent="0.3">
      <c r="A865" s="1"/>
      <c r="I865" s="4"/>
      <c r="J865" s="4"/>
    </row>
    <row r="866" spans="1:10" x14ac:dyDescent="0.3">
      <c r="A866" s="1"/>
      <c r="I866" s="4"/>
      <c r="J866" s="4"/>
    </row>
    <row r="867" spans="1:10" x14ac:dyDescent="0.3">
      <c r="A867" s="1"/>
      <c r="I867" s="4"/>
      <c r="J867" s="4"/>
    </row>
    <row r="868" spans="1:10" x14ac:dyDescent="0.3">
      <c r="A868" s="1"/>
      <c r="I868" s="4"/>
      <c r="J868" s="4"/>
    </row>
    <row r="869" spans="1:10" x14ac:dyDescent="0.3">
      <c r="A869" s="1"/>
      <c r="I869" s="4"/>
      <c r="J869" s="4"/>
    </row>
    <row r="870" spans="1:10" x14ac:dyDescent="0.3">
      <c r="A870" s="1"/>
      <c r="I870" s="4"/>
      <c r="J870" s="4"/>
    </row>
    <row r="871" spans="1:10" x14ac:dyDescent="0.3">
      <c r="A871" s="1"/>
      <c r="I871" s="4"/>
      <c r="J871" s="4"/>
    </row>
    <row r="872" spans="1:10" x14ac:dyDescent="0.3">
      <c r="A872" s="1"/>
      <c r="I872" s="4"/>
      <c r="J872" s="4"/>
    </row>
    <row r="873" spans="1:10" x14ac:dyDescent="0.3">
      <c r="A873" s="1"/>
      <c r="I873" s="4"/>
      <c r="J873" s="4"/>
    </row>
    <row r="874" spans="1:10" x14ac:dyDescent="0.3">
      <c r="A874" s="1"/>
      <c r="I874" s="4"/>
      <c r="J874" s="4"/>
    </row>
    <row r="875" spans="1:10" x14ac:dyDescent="0.3">
      <c r="A875" s="1"/>
      <c r="I875" s="4"/>
      <c r="J875" s="4"/>
    </row>
    <row r="876" spans="1:10" x14ac:dyDescent="0.3">
      <c r="A876" s="1"/>
      <c r="I876" s="4"/>
      <c r="J876" s="4"/>
    </row>
    <row r="877" spans="1:10" x14ac:dyDescent="0.3">
      <c r="A877" s="1"/>
      <c r="I877" s="4"/>
      <c r="J877" s="4"/>
    </row>
    <row r="878" spans="1:10" x14ac:dyDescent="0.3">
      <c r="A878" s="1"/>
      <c r="I878" s="4"/>
      <c r="J878" s="4"/>
    </row>
    <row r="879" spans="1:10" x14ac:dyDescent="0.3">
      <c r="A879" s="1"/>
      <c r="I879" s="4"/>
      <c r="J879" s="4"/>
    </row>
    <row r="880" spans="1:10" x14ac:dyDescent="0.3">
      <c r="A880" s="1"/>
      <c r="I880" s="4"/>
      <c r="J880" s="4"/>
    </row>
    <row r="881" spans="1:10" x14ac:dyDescent="0.3">
      <c r="A881" s="1"/>
      <c r="I881" s="4"/>
      <c r="J881" s="4"/>
    </row>
    <row r="882" spans="1:10" x14ac:dyDescent="0.3">
      <c r="A882" s="1"/>
      <c r="I882" s="4"/>
      <c r="J882" s="4"/>
    </row>
    <row r="883" spans="1:10" x14ac:dyDescent="0.3">
      <c r="A883" s="1"/>
      <c r="I883" s="4"/>
      <c r="J883" s="4"/>
    </row>
    <row r="884" spans="1:10" x14ac:dyDescent="0.3">
      <c r="A884" s="1"/>
      <c r="I884" s="4"/>
      <c r="J884" s="4"/>
    </row>
    <row r="885" spans="1:10" x14ac:dyDescent="0.3">
      <c r="A885" s="1"/>
      <c r="I885" s="4"/>
      <c r="J885" s="4"/>
    </row>
    <row r="886" spans="1:10" x14ac:dyDescent="0.3">
      <c r="A886" s="1"/>
      <c r="I886" s="4"/>
      <c r="J886" s="4"/>
    </row>
    <row r="887" spans="1:10" x14ac:dyDescent="0.3">
      <c r="A887" s="1"/>
      <c r="I887" s="4"/>
      <c r="J887" s="4"/>
    </row>
    <row r="888" spans="1:10" x14ac:dyDescent="0.3">
      <c r="A888" s="1"/>
      <c r="I888" s="4"/>
      <c r="J888" s="4"/>
    </row>
    <row r="889" spans="1:10" x14ac:dyDescent="0.3">
      <c r="A889" s="1"/>
      <c r="I889" s="4"/>
      <c r="J889" s="4"/>
    </row>
    <row r="890" spans="1:10" x14ac:dyDescent="0.3">
      <c r="A890" s="1"/>
      <c r="I890" s="4"/>
      <c r="J890" s="4"/>
    </row>
    <row r="891" spans="1:10" x14ac:dyDescent="0.3">
      <c r="A891" s="1"/>
      <c r="I891" s="4"/>
      <c r="J891" s="4"/>
    </row>
    <row r="892" spans="1:10" x14ac:dyDescent="0.3">
      <c r="A892" s="1"/>
      <c r="I892" s="4"/>
      <c r="J892" s="4"/>
    </row>
    <row r="893" spans="1:10" x14ac:dyDescent="0.3">
      <c r="A893" s="1"/>
      <c r="I893" s="4"/>
      <c r="J893" s="4"/>
    </row>
    <row r="894" spans="1:10" x14ac:dyDescent="0.3">
      <c r="A894" s="1"/>
      <c r="I894" s="4"/>
      <c r="J894" s="4"/>
    </row>
    <row r="895" spans="1:10" x14ac:dyDescent="0.3">
      <c r="A895" s="1"/>
      <c r="I895" s="4"/>
      <c r="J895" s="4"/>
    </row>
    <row r="896" spans="1:10" x14ac:dyDescent="0.3">
      <c r="A896" s="1"/>
      <c r="I896" s="4"/>
      <c r="J896" s="4"/>
    </row>
    <row r="897" spans="1:10" x14ac:dyDescent="0.3">
      <c r="A897" s="1"/>
      <c r="I897" s="4"/>
      <c r="J897" s="4"/>
    </row>
    <row r="898" spans="1:10" x14ac:dyDescent="0.3">
      <c r="A898" s="1"/>
      <c r="I898" s="4"/>
      <c r="J898" s="4"/>
    </row>
    <row r="899" spans="1:10" x14ac:dyDescent="0.3">
      <c r="A899" s="1"/>
      <c r="I899" s="4"/>
      <c r="J899" s="4"/>
    </row>
    <row r="900" spans="1:10" x14ac:dyDescent="0.3">
      <c r="A900" s="1"/>
      <c r="I900" s="4"/>
      <c r="J900" s="4"/>
    </row>
    <row r="901" spans="1:10" x14ac:dyDescent="0.3">
      <c r="A901" s="1"/>
      <c r="I901" s="4"/>
      <c r="J901" s="4"/>
    </row>
    <row r="902" spans="1:10" x14ac:dyDescent="0.3">
      <c r="A902" s="1"/>
      <c r="I902" s="4"/>
      <c r="J902" s="4"/>
    </row>
    <row r="903" spans="1:10" x14ac:dyDescent="0.3">
      <c r="A903" s="1"/>
      <c r="I903" s="4"/>
      <c r="J903" s="4"/>
    </row>
    <row r="904" spans="1:10" x14ac:dyDescent="0.3">
      <c r="A904" s="1"/>
      <c r="I904" s="4"/>
      <c r="J904" s="4"/>
    </row>
    <row r="905" spans="1:10" x14ac:dyDescent="0.3">
      <c r="A905" s="1"/>
      <c r="I905" s="4"/>
      <c r="J905" s="4"/>
    </row>
    <row r="906" spans="1:10" x14ac:dyDescent="0.3">
      <c r="A906" s="1"/>
      <c r="I906" s="4"/>
      <c r="J906" s="4"/>
    </row>
    <row r="907" spans="1:10" x14ac:dyDescent="0.3">
      <c r="A907" s="1"/>
      <c r="I907" s="4"/>
      <c r="J907" s="4"/>
    </row>
    <row r="908" spans="1:10" x14ac:dyDescent="0.3">
      <c r="A908" s="1"/>
      <c r="I908" s="4"/>
      <c r="J908" s="4"/>
    </row>
    <row r="909" spans="1:10" x14ac:dyDescent="0.3">
      <c r="A909" s="1"/>
      <c r="I909" s="4"/>
      <c r="J909" s="4"/>
    </row>
    <row r="910" spans="1:10" x14ac:dyDescent="0.3">
      <c r="A910" s="1"/>
      <c r="I910" s="4"/>
      <c r="J910" s="4"/>
    </row>
    <row r="911" spans="1:10" x14ac:dyDescent="0.3">
      <c r="A911" s="1"/>
      <c r="I911" s="4"/>
      <c r="J911" s="4"/>
    </row>
    <row r="912" spans="1:10" x14ac:dyDescent="0.3">
      <c r="A912" s="1"/>
      <c r="I912" s="4"/>
      <c r="J912" s="4"/>
    </row>
    <row r="913" spans="1:10" x14ac:dyDescent="0.3">
      <c r="A913" s="1"/>
      <c r="I913" s="4"/>
      <c r="J913" s="4"/>
    </row>
    <row r="914" spans="1:10" x14ac:dyDescent="0.3">
      <c r="A914" s="1"/>
      <c r="I914" s="4"/>
      <c r="J914" s="4"/>
    </row>
    <row r="915" spans="1:10" x14ac:dyDescent="0.3">
      <c r="A915" s="1"/>
      <c r="I915" s="4"/>
      <c r="J915" s="4"/>
    </row>
    <row r="916" spans="1:10" x14ac:dyDescent="0.3">
      <c r="A916" s="1"/>
      <c r="I916" s="4"/>
      <c r="J916" s="4"/>
    </row>
    <row r="917" spans="1:10" x14ac:dyDescent="0.3">
      <c r="A917" s="1"/>
      <c r="I917" s="4"/>
      <c r="J917" s="4"/>
    </row>
    <row r="918" spans="1:10" x14ac:dyDescent="0.3">
      <c r="A918" s="1"/>
      <c r="I918" s="4"/>
      <c r="J918" s="4"/>
    </row>
    <row r="919" spans="1:10" x14ac:dyDescent="0.3">
      <c r="A919" s="1"/>
      <c r="I919" s="4"/>
      <c r="J919" s="4"/>
    </row>
    <row r="920" spans="1:10" x14ac:dyDescent="0.3">
      <c r="A920" s="1"/>
      <c r="I920" s="4"/>
      <c r="J920" s="4"/>
    </row>
    <row r="921" spans="1:10" x14ac:dyDescent="0.3">
      <c r="A921" s="1"/>
      <c r="I921" s="4"/>
      <c r="J921" s="4"/>
    </row>
    <row r="922" spans="1:10" x14ac:dyDescent="0.3">
      <c r="A922" s="1"/>
      <c r="I922" s="4"/>
      <c r="J922" s="4"/>
    </row>
    <row r="923" spans="1:10" x14ac:dyDescent="0.3">
      <c r="A923" s="1"/>
      <c r="I923" s="4"/>
      <c r="J923" s="4"/>
    </row>
    <row r="924" spans="1:10" x14ac:dyDescent="0.3">
      <c r="A924" s="1"/>
      <c r="I924" s="4"/>
      <c r="J924" s="4"/>
    </row>
    <row r="925" spans="1:10" x14ac:dyDescent="0.3">
      <c r="A925" s="1"/>
      <c r="I925" s="4"/>
      <c r="J925" s="4"/>
    </row>
    <row r="926" spans="1:10" x14ac:dyDescent="0.3">
      <c r="A926" s="1"/>
      <c r="I926" s="4"/>
      <c r="J926" s="4"/>
    </row>
    <row r="927" spans="1:10" x14ac:dyDescent="0.3">
      <c r="A927" s="1"/>
      <c r="I927" s="4"/>
      <c r="J927" s="4"/>
    </row>
    <row r="928" spans="1:10" x14ac:dyDescent="0.3">
      <c r="A928" s="1"/>
      <c r="I928" s="4"/>
      <c r="J928" s="4"/>
    </row>
    <row r="929" spans="1:10" x14ac:dyDescent="0.3">
      <c r="A929" s="1"/>
      <c r="I929" s="4"/>
      <c r="J929" s="4"/>
    </row>
    <row r="930" spans="1:10" x14ac:dyDescent="0.3">
      <c r="A930" s="1"/>
      <c r="I930" s="4"/>
      <c r="J930" s="4"/>
    </row>
    <row r="931" spans="1:10" x14ac:dyDescent="0.3">
      <c r="A931" s="1"/>
      <c r="I931" s="4"/>
      <c r="J931" s="4"/>
    </row>
    <row r="932" spans="1:10" x14ac:dyDescent="0.3">
      <c r="A932" s="1"/>
      <c r="I932" s="4"/>
      <c r="J932" s="4"/>
    </row>
    <row r="933" spans="1:10" x14ac:dyDescent="0.3">
      <c r="A933" s="1"/>
      <c r="I933" s="4"/>
      <c r="J933" s="4"/>
    </row>
    <row r="934" spans="1:10" x14ac:dyDescent="0.3">
      <c r="A934" s="1"/>
      <c r="I934" s="4"/>
      <c r="J934" s="4"/>
    </row>
    <row r="935" spans="1:10" x14ac:dyDescent="0.3">
      <c r="A935" s="1"/>
      <c r="I935" s="4"/>
      <c r="J935" s="4"/>
    </row>
    <row r="936" spans="1:10" x14ac:dyDescent="0.3">
      <c r="A936" s="1"/>
      <c r="I936" s="4"/>
      <c r="J936" s="4"/>
    </row>
    <row r="937" spans="1:10" x14ac:dyDescent="0.3">
      <c r="A937" s="1"/>
      <c r="I937" s="4"/>
      <c r="J937" s="4"/>
    </row>
    <row r="938" spans="1:10" x14ac:dyDescent="0.3">
      <c r="A938" s="1"/>
      <c r="I938" s="4"/>
      <c r="J938" s="4"/>
    </row>
    <row r="939" spans="1:10" x14ac:dyDescent="0.3">
      <c r="A939" s="1"/>
      <c r="I939" s="4"/>
      <c r="J939" s="4"/>
    </row>
    <row r="940" spans="1:10" x14ac:dyDescent="0.3">
      <c r="A940" s="1"/>
      <c r="I940" s="4"/>
      <c r="J940" s="4"/>
    </row>
    <row r="941" spans="1:10" x14ac:dyDescent="0.3">
      <c r="A941" s="1"/>
      <c r="I941" s="4"/>
      <c r="J941" s="4"/>
    </row>
    <row r="942" spans="1:10" x14ac:dyDescent="0.3">
      <c r="A942" s="1"/>
      <c r="I942" s="4"/>
      <c r="J942" s="4"/>
    </row>
    <row r="943" spans="1:10" x14ac:dyDescent="0.3">
      <c r="A943" s="1"/>
      <c r="I943" s="4"/>
      <c r="J943" s="4"/>
    </row>
    <row r="944" spans="1:10" x14ac:dyDescent="0.3">
      <c r="A944" s="1"/>
      <c r="I944" s="4"/>
      <c r="J944" s="4"/>
    </row>
    <row r="945" spans="1:10" x14ac:dyDescent="0.3">
      <c r="A945" s="1"/>
      <c r="I945" s="4"/>
      <c r="J945" s="4"/>
    </row>
    <row r="946" spans="1:10" x14ac:dyDescent="0.3">
      <c r="A946" s="1"/>
      <c r="I946" s="4"/>
      <c r="J946" s="4"/>
    </row>
    <row r="947" spans="1:10" x14ac:dyDescent="0.3">
      <c r="A947" s="1"/>
      <c r="I947" s="4"/>
      <c r="J947" s="4"/>
    </row>
    <row r="948" spans="1:10" x14ac:dyDescent="0.3">
      <c r="A948" s="1"/>
      <c r="I948" s="4"/>
      <c r="J948" s="4"/>
    </row>
    <row r="949" spans="1:10" x14ac:dyDescent="0.3">
      <c r="A949" s="1"/>
      <c r="I949" s="4"/>
      <c r="J949" s="4"/>
    </row>
    <row r="950" spans="1:10" x14ac:dyDescent="0.3">
      <c r="A950" s="1"/>
      <c r="I950" s="4"/>
      <c r="J950" s="4"/>
    </row>
    <row r="951" spans="1:10" x14ac:dyDescent="0.3">
      <c r="A951" s="1"/>
      <c r="I951" s="4"/>
      <c r="J951" s="4"/>
    </row>
    <row r="952" spans="1:10" x14ac:dyDescent="0.3">
      <c r="A952" s="1"/>
      <c r="I952" s="4"/>
      <c r="J952" s="4"/>
    </row>
    <row r="953" spans="1:10" x14ac:dyDescent="0.3">
      <c r="A953" s="1"/>
      <c r="I953" s="4"/>
      <c r="J953" s="4"/>
    </row>
    <row r="954" spans="1:10" x14ac:dyDescent="0.3">
      <c r="A954" s="1"/>
      <c r="I954" s="4"/>
      <c r="J954" s="4"/>
    </row>
    <row r="955" spans="1:10" x14ac:dyDescent="0.3">
      <c r="A955" s="1"/>
      <c r="I955" s="4"/>
      <c r="J955" s="4"/>
    </row>
    <row r="956" spans="1:10" x14ac:dyDescent="0.3">
      <c r="A956" s="1"/>
      <c r="I956" s="4"/>
      <c r="J956" s="4"/>
    </row>
    <row r="957" spans="1:10" x14ac:dyDescent="0.3">
      <c r="A957" s="1"/>
      <c r="I957" s="4"/>
      <c r="J957" s="4"/>
    </row>
    <row r="958" spans="1:10" x14ac:dyDescent="0.3">
      <c r="A958" s="1"/>
      <c r="I958" s="4"/>
      <c r="J958" s="4"/>
    </row>
    <row r="959" spans="1:10" x14ac:dyDescent="0.3">
      <c r="A959" s="1"/>
      <c r="I959" s="4"/>
      <c r="J959" s="4"/>
    </row>
    <row r="960" spans="1:10" x14ac:dyDescent="0.3">
      <c r="A960" s="1"/>
      <c r="I960" s="4"/>
      <c r="J960" s="4"/>
    </row>
    <row r="961" spans="1:10" x14ac:dyDescent="0.3">
      <c r="A961" s="1"/>
      <c r="I961" s="4"/>
      <c r="J961" s="4"/>
    </row>
    <row r="962" spans="1:10" x14ac:dyDescent="0.3">
      <c r="A962" s="1"/>
      <c r="I962" s="4"/>
      <c r="J962" s="4"/>
    </row>
    <row r="963" spans="1:10" x14ac:dyDescent="0.3">
      <c r="A963" s="1"/>
      <c r="I963" s="4"/>
      <c r="J963" s="4"/>
    </row>
    <row r="964" spans="1:10" x14ac:dyDescent="0.3">
      <c r="A964" s="1"/>
      <c r="I964" s="4"/>
      <c r="J964" s="4"/>
    </row>
    <row r="965" spans="1:10" x14ac:dyDescent="0.3">
      <c r="A965" s="1"/>
      <c r="I965" s="4"/>
      <c r="J965" s="4"/>
    </row>
    <row r="966" spans="1:10" x14ac:dyDescent="0.3">
      <c r="A966" s="1"/>
      <c r="I966" s="4"/>
      <c r="J966" s="4"/>
    </row>
    <row r="967" spans="1:10" x14ac:dyDescent="0.3">
      <c r="A967" s="1"/>
      <c r="I967" s="4"/>
      <c r="J967" s="4"/>
    </row>
    <row r="968" spans="1:10" x14ac:dyDescent="0.3">
      <c r="A968" s="1"/>
      <c r="I968" s="4"/>
      <c r="J968" s="4"/>
    </row>
    <row r="969" spans="1:10" x14ac:dyDescent="0.3">
      <c r="A969" s="1"/>
      <c r="I969" s="4"/>
      <c r="J969" s="4"/>
    </row>
    <row r="970" spans="1:10" x14ac:dyDescent="0.3">
      <c r="A970" s="1"/>
      <c r="I970" s="4"/>
      <c r="J970" s="4"/>
    </row>
    <row r="971" spans="1:10" x14ac:dyDescent="0.3">
      <c r="A971" s="1"/>
      <c r="I971" s="4"/>
      <c r="J971" s="4"/>
    </row>
    <row r="972" spans="1:10" x14ac:dyDescent="0.3">
      <c r="A972" s="1"/>
      <c r="I972" s="4"/>
      <c r="J972" s="4"/>
    </row>
    <row r="973" spans="1:10" x14ac:dyDescent="0.3">
      <c r="A973" s="1"/>
      <c r="I973" s="4"/>
      <c r="J973" s="4"/>
    </row>
    <row r="974" spans="1:10" x14ac:dyDescent="0.3">
      <c r="A974" s="1"/>
      <c r="I974" s="4"/>
      <c r="J974" s="4"/>
    </row>
    <row r="975" spans="1:10" x14ac:dyDescent="0.3">
      <c r="A975" s="1"/>
      <c r="I975" s="4"/>
      <c r="J975" s="4"/>
    </row>
    <row r="976" spans="1:10" x14ac:dyDescent="0.3">
      <c r="A976" s="1"/>
      <c r="I976" s="4"/>
      <c r="J976" s="4"/>
    </row>
    <row r="977" spans="1:10" x14ac:dyDescent="0.3">
      <c r="A977" s="1"/>
      <c r="I977" s="4"/>
      <c r="J977" s="4"/>
    </row>
    <row r="978" spans="1:10" x14ac:dyDescent="0.3">
      <c r="A978" s="1"/>
      <c r="I978" s="4"/>
      <c r="J978" s="4"/>
    </row>
    <row r="979" spans="1:10" x14ac:dyDescent="0.3">
      <c r="A979" s="1"/>
      <c r="I979" s="4"/>
      <c r="J979" s="4"/>
    </row>
    <row r="980" spans="1:10" x14ac:dyDescent="0.3">
      <c r="A980" s="1"/>
      <c r="I980" s="4"/>
      <c r="J980" s="4"/>
    </row>
    <row r="981" spans="1:10" x14ac:dyDescent="0.3">
      <c r="A981" s="1"/>
      <c r="I981" s="4"/>
      <c r="J981" s="4"/>
    </row>
    <row r="982" spans="1:10" x14ac:dyDescent="0.3">
      <c r="A982" s="1"/>
      <c r="I982" s="4"/>
      <c r="J982" s="4"/>
    </row>
    <row r="983" spans="1:10" x14ac:dyDescent="0.3">
      <c r="A983" s="1"/>
      <c r="I983" s="4"/>
      <c r="J983" s="4"/>
    </row>
    <row r="984" spans="1:10" x14ac:dyDescent="0.3">
      <c r="A984" s="1"/>
      <c r="I984" s="4"/>
      <c r="J984" s="4"/>
    </row>
    <row r="985" spans="1:10" x14ac:dyDescent="0.3">
      <c r="A985" s="1"/>
      <c r="I985" s="4"/>
      <c r="J985" s="4"/>
    </row>
    <row r="986" spans="1:10" x14ac:dyDescent="0.3">
      <c r="A986" s="1"/>
      <c r="I986" s="4"/>
      <c r="J986" s="4"/>
    </row>
    <row r="987" spans="1:10" x14ac:dyDescent="0.3">
      <c r="A987" s="1"/>
      <c r="I987" s="4"/>
      <c r="J987" s="4"/>
    </row>
    <row r="988" spans="1:10" x14ac:dyDescent="0.3">
      <c r="A988" s="1"/>
      <c r="I988" s="4"/>
      <c r="J988" s="4"/>
    </row>
    <row r="989" spans="1:10" x14ac:dyDescent="0.3">
      <c r="A989" s="1"/>
      <c r="I989" s="4"/>
      <c r="J989" s="4"/>
    </row>
    <row r="990" spans="1:10" x14ac:dyDescent="0.3">
      <c r="A990" s="1"/>
      <c r="I990" s="4"/>
      <c r="J990" s="4"/>
    </row>
    <row r="991" spans="1:10" x14ac:dyDescent="0.3">
      <c r="A991" s="1"/>
      <c r="I991" s="4"/>
      <c r="J991" s="4"/>
    </row>
    <row r="992" spans="1:10" x14ac:dyDescent="0.3">
      <c r="A992" s="1"/>
      <c r="I992" s="4"/>
      <c r="J992" s="4"/>
    </row>
    <row r="993" spans="1:10" x14ac:dyDescent="0.3">
      <c r="A993" s="1"/>
      <c r="I993" s="4"/>
      <c r="J993" s="4"/>
    </row>
    <row r="994" spans="1:10" x14ac:dyDescent="0.3">
      <c r="A994" s="1"/>
      <c r="I994" s="4"/>
      <c r="J994" s="4"/>
    </row>
    <row r="995" spans="1:10" x14ac:dyDescent="0.3">
      <c r="A995" s="1"/>
      <c r="I995" s="4"/>
      <c r="J995" s="4"/>
    </row>
    <row r="996" spans="1:10" x14ac:dyDescent="0.3">
      <c r="A996" s="1"/>
      <c r="I996" s="4"/>
      <c r="J996" s="4"/>
    </row>
    <row r="997" spans="1:10" x14ac:dyDescent="0.3">
      <c r="A997" s="1"/>
      <c r="I997" s="4"/>
      <c r="J997" s="4"/>
    </row>
    <row r="998" spans="1:10" x14ac:dyDescent="0.3">
      <c r="A998" s="1"/>
      <c r="I998" s="4"/>
      <c r="J998" s="4"/>
    </row>
    <row r="999" spans="1:10" x14ac:dyDescent="0.3">
      <c r="A999" s="1"/>
      <c r="I999" s="4"/>
      <c r="J999" s="4"/>
    </row>
    <row r="1000" spans="1:10" x14ac:dyDescent="0.3">
      <c r="A1000" s="1"/>
      <c r="I1000" s="4"/>
      <c r="J1000" s="4"/>
    </row>
    <row r="1001" spans="1:10" x14ac:dyDescent="0.3">
      <c r="A1001" s="1"/>
      <c r="I1001" s="4"/>
      <c r="J1001" s="4"/>
    </row>
    <row r="1002" spans="1:10" x14ac:dyDescent="0.3">
      <c r="A1002" s="1"/>
      <c r="I1002" s="4"/>
      <c r="J1002" s="4"/>
    </row>
    <row r="1003" spans="1:10" x14ac:dyDescent="0.3">
      <c r="A1003" s="1"/>
      <c r="I1003" s="4"/>
      <c r="J1003" s="4"/>
    </row>
    <row r="1004" spans="1:10" x14ac:dyDescent="0.3">
      <c r="A1004" s="1"/>
      <c r="I1004" s="4"/>
      <c r="J1004" s="4"/>
    </row>
    <row r="1005" spans="1:10" x14ac:dyDescent="0.3">
      <c r="A1005" s="1"/>
      <c r="I1005" s="4"/>
      <c r="J1005" s="4"/>
    </row>
    <row r="1006" spans="1:10" x14ac:dyDescent="0.3">
      <c r="A1006" s="1"/>
      <c r="I1006" s="4"/>
      <c r="J1006" s="4"/>
    </row>
    <row r="1007" spans="1:10" x14ac:dyDescent="0.3">
      <c r="A1007" s="1"/>
      <c r="I1007" s="4"/>
      <c r="J1007" s="4"/>
    </row>
    <row r="1008" spans="1:10" x14ac:dyDescent="0.3">
      <c r="A1008" s="1"/>
      <c r="I1008" s="4"/>
      <c r="J1008" s="4"/>
    </row>
    <row r="1009" spans="1:10" x14ac:dyDescent="0.3">
      <c r="A1009" s="1"/>
      <c r="I1009" s="4"/>
      <c r="J1009" s="4"/>
    </row>
    <row r="1010" spans="1:10" x14ac:dyDescent="0.3">
      <c r="A1010" s="1"/>
      <c r="I1010" s="4"/>
      <c r="J1010" s="4"/>
    </row>
    <row r="1011" spans="1:10" x14ac:dyDescent="0.3">
      <c r="A1011" s="1"/>
      <c r="I1011" s="4"/>
      <c r="J1011" s="4"/>
    </row>
    <row r="1012" spans="1:10" x14ac:dyDescent="0.3">
      <c r="A1012" s="1"/>
      <c r="I1012" s="4"/>
      <c r="J1012" s="4"/>
    </row>
    <row r="1013" spans="1:10" x14ac:dyDescent="0.3">
      <c r="A1013" s="1"/>
      <c r="I1013" s="4"/>
      <c r="J1013" s="4"/>
    </row>
    <row r="1014" spans="1:10" x14ac:dyDescent="0.3">
      <c r="A1014" s="1"/>
      <c r="I1014" s="4"/>
      <c r="J1014" s="4"/>
    </row>
    <row r="1015" spans="1:10" x14ac:dyDescent="0.3">
      <c r="A1015" s="1"/>
      <c r="I1015" s="4"/>
      <c r="J1015" s="4"/>
    </row>
    <row r="1016" spans="1:10" x14ac:dyDescent="0.3">
      <c r="A1016" s="1"/>
      <c r="I1016" s="4"/>
      <c r="J1016" s="4"/>
    </row>
    <row r="1017" spans="1:10" x14ac:dyDescent="0.3">
      <c r="A1017" s="1"/>
      <c r="I1017" s="4"/>
      <c r="J1017" s="4"/>
    </row>
    <row r="1018" spans="1:10" x14ac:dyDescent="0.3">
      <c r="A1018" s="1"/>
      <c r="I1018" s="4"/>
      <c r="J1018" s="4"/>
    </row>
    <row r="1019" spans="1:10" x14ac:dyDescent="0.3">
      <c r="A1019" s="1"/>
      <c r="I1019" s="4"/>
      <c r="J1019" s="4"/>
    </row>
    <row r="1020" spans="1:10" x14ac:dyDescent="0.3">
      <c r="A1020" s="1"/>
      <c r="I1020" s="4"/>
      <c r="J1020" s="4"/>
    </row>
    <row r="1021" spans="1:10" x14ac:dyDescent="0.3">
      <c r="A1021" s="1"/>
      <c r="I1021" s="4"/>
      <c r="J1021" s="4"/>
    </row>
    <row r="1022" spans="1:10" x14ac:dyDescent="0.3">
      <c r="A1022" s="1"/>
      <c r="I1022" s="4"/>
      <c r="J1022" s="4"/>
    </row>
    <row r="1023" spans="1:10" x14ac:dyDescent="0.3">
      <c r="A1023" s="1"/>
      <c r="I1023" s="4"/>
      <c r="J1023" s="4"/>
    </row>
    <row r="1024" spans="1:10" x14ac:dyDescent="0.3">
      <c r="A1024" s="1"/>
      <c r="I1024" s="4"/>
      <c r="J1024" s="4"/>
    </row>
    <row r="1025" spans="1:10" x14ac:dyDescent="0.3">
      <c r="A1025" s="1"/>
      <c r="I1025" s="4"/>
      <c r="J1025" s="4"/>
    </row>
    <row r="1026" spans="1:10" x14ac:dyDescent="0.3">
      <c r="A1026" s="1"/>
      <c r="I1026" s="4"/>
      <c r="J1026" s="4"/>
    </row>
    <row r="1027" spans="1:10" x14ac:dyDescent="0.3">
      <c r="A1027" s="1"/>
      <c r="I1027" s="4"/>
      <c r="J1027" s="4"/>
    </row>
    <row r="1028" spans="1:10" x14ac:dyDescent="0.3">
      <c r="A1028" s="1"/>
      <c r="I1028" s="4"/>
      <c r="J1028" s="4"/>
    </row>
    <row r="1029" spans="1:10" x14ac:dyDescent="0.3">
      <c r="A1029" s="1"/>
      <c r="I1029" s="4"/>
      <c r="J1029" s="4"/>
    </row>
    <row r="1030" spans="1:10" x14ac:dyDescent="0.3">
      <c r="A1030" s="1"/>
      <c r="I1030" s="4"/>
      <c r="J1030" s="4"/>
    </row>
    <row r="1031" spans="1:10" x14ac:dyDescent="0.3">
      <c r="A1031" s="1"/>
      <c r="I1031" s="4"/>
      <c r="J1031" s="4"/>
    </row>
    <row r="1032" spans="1:10" x14ac:dyDescent="0.3">
      <c r="A1032" s="1"/>
      <c r="I1032" s="4"/>
      <c r="J1032" s="4"/>
    </row>
    <row r="1033" spans="1:10" x14ac:dyDescent="0.3">
      <c r="A1033" s="1"/>
      <c r="I1033" s="4"/>
      <c r="J1033" s="4"/>
    </row>
    <row r="1034" spans="1:10" x14ac:dyDescent="0.3">
      <c r="A1034" s="1"/>
      <c r="I1034" s="4"/>
      <c r="J1034" s="4"/>
    </row>
    <row r="1035" spans="1:10" x14ac:dyDescent="0.3">
      <c r="A1035" s="1"/>
      <c r="I1035" s="4"/>
      <c r="J1035" s="4"/>
    </row>
    <row r="1036" spans="1:10" x14ac:dyDescent="0.3">
      <c r="A1036" s="1"/>
      <c r="I1036" s="4"/>
      <c r="J1036" s="4"/>
    </row>
    <row r="1037" spans="1:10" x14ac:dyDescent="0.3">
      <c r="A1037" s="1"/>
      <c r="I1037" s="4"/>
      <c r="J1037" s="4"/>
    </row>
    <row r="1038" spans="1:10" x14ac:dyDescent="0.3">
      <c r="A1038" s="1"/>
      <c r="I1038" s="4"/>
      <c r="J1038" s="4"/>
    </row>
    <row r="1039" spans="1:10" x14ac:dyDescent="0.3">
      <c r="A1039" s="1"/>
      <c r="I1039" s="4"/>
      <c r="J1039" s="4"/>
    </row>
    <row r="1040" spans="1:10" x14ac:dyDescent="0.3">
      <c r="A1040" s="1"/>
      <c r="I1040" s="4"/>
      <c r="J1040" s="4"/>
    </row>
    <row r="1041" spans="1:10" x14ac:dyDescent="0.3">
      <c r="A1041" s="1"/>
      <c r="I1041" s="4"/>
      <c r="J1041" s="4"/>
    </row>
    <row r="1042" spans="1:10" x14ac:dyDescent="0.3">
      <c r="A1042" s="1"/>
      <c r="I1042" s="4"/>
      <c r="J1042" s="4"/>
    </row>
    <row r="1043" spans="1:10" x14ac:dyDescent="0.3">
      <c r="A1043" s="1"/>
      <c r="I1043" s="4"/>
      <c r="J1043" s="4"/>
    </row>
    <row r="1044" spans="1:10" x14ac:dyDescent="0.3">
      <c r="A1044" s="1"/>
      <c r="I1044" s="4"/>
      <c r="J1044" s="4"/>
    </row>
    <row r="1045" spans="1:10" x14ac:dyDescent="0.3">
      <c r="A1045" s="1"/>
      <c r="I1045" s="4"/>
      <c r="J1045" s="4"/>
    </row>
    <row r="1046" spans="1:10" x14ac:dyDescent="0.3">
      <c r="A1046" s="1"/>
      <c r="I1046" s="4"/>
      <c r="J1046" s="4"/>
    </row>
    <row r="1047" spans="1:10" x14ac:dyDescent="0.3">
      <c r="A1047" s="1"/>
      <c r="I1047" s="4"/>
      <c r="J1047" s="4"/>
    </row>
    <row r="1048" spans="1:10" x14ac:dyDescent="0.3">
      <c r="A1048" s="1"/>
      <c r="I1048" s="4"/>
      <c r="J1048" s="4"/>
    </row>
    <row r="1049" spans="1:10" x14ac:dyDescent="0.3">
      <c r="A1049" s="1"/>
      <c r="I1049" s="4"/>
      <c r="J1049" s="4"/>
    </row>
    <row r="1050" spans="1:10" x14ac:dyDescent="0.3">
      <c r="A1050" s="1"/>
      <c r="I1050" s="4"/>
      <c r="J1050" s="4"/>
    </row>
    <row r="1051" spans="1:10" x14ac:dyDescent="0.3">
      <c r="A1051" s="1"/>
      <c r="I1051" s="4"/>
      <c r="J1051" s="4"/>
    </row>
    <row r="1052" spans="1:10" x14ac:dyDescent="0.3">
      <c r="A1052" s="1"/>
      <c r="I1052" s="4"/>
      <c r="J1052" s="4"/>
    </row>
    <row r="1053" spans="1:10" x14ac:dyDescent="0.3">
      <c r="A1053" s="1"/>
      <c r="I1053" s="4"/>
      <c r="J1053" s="4"/>
    </row>
    <row r="1054" spans="1:10" x14ac:dyDescent="0.3">
      <c r="A1054" s="1"/>
      <c r="I1054" s="4"/>
      <c r="J1054" s="4"/>
    </row>
    <row r="1055" spans="1:10" x14ac:dyDescent="0.3">
      <c r="A1055" s="1"/>
      <c r="I1055" s="4"/>
      <c r="J1055" s="4"/>
    </row>
    <row r="1056" spans="1:10" x14ac:dyDescent="0.3">
      <c r="A1056" s="1"/>
      <c r="I1056" s="4"/>
      <c r="J1056" s="4"/>
    </row>
    <row r="1057" spans="1:10" x14ac:dyDescent="0.3">
      <c r="A1057" s="1"/>
      <c r="I1057" s="4"/>
      <c r="J1057" s="4"/>
    </row>
    <row r="1058" spans="1:10" x14ac:dyDescent="0.3">
      <c r="A1058" s="1"/>
      <c r="I1058" s="4"/>
      <c r="J1058" s="4"/>
    </row>
    <row r="1059" spans="1:10" x14ac:dyDescent="0.3">
      <c r="A1059" s="1"/>
      <c r="I1059" s="4"/>
      <c r="J1059" s="4"/>
    </row>
    <row r="1060" spans="1:10" x14ac:dyDescent="0.3">
      <c r="A1060" s="1"/>
      <c r="I1060" s="4"/>
      <c r="J1060" s="4"/>
    </row>
    <row r="1061" spans="1:10" x14ac:dyDescent="0.3">
      <c r="A1061" s="1"/>
      <c r="I1061" s="4"/>
      <c r="J1061" s="4"/>
    </row>
    <row r="1062" spans="1:10" x14ac:dyDescent="0.3">
      <c r="A1062" s="1"/>
      <c r="I1062" s="4"/>
      <c r="J1062" s="4"/>
    </row>
    <row r="1063" spans="1:10" x14ac:dyDescent="0.3">
      <c r="A1063" s="1"/>
      <c r="I1063" s="4"/>
      <c r="J1063" s="4"/>
    </row>
    <row r="1064" spans="1:10" x14ac:dyDescent="0.3">
      <c r="A1064" s="1"/>
      <c r="I1064" s="4"/>
      <c r="J1064" s="4"/>
    </row>
    <row r="1065" spans="1:10" x14ac:dyDescent="0.3">
      <c r="A1065" s="1"/>
      <c r="I1065" s="4"/>
      <c r="J1065" s="4"/>
    </row>
    <row r="1066" spans="1:10" x14ac:dyDescent="0.3">
      <c r="A1066" s="1"/>
      <c r="I1066" s="4"/>
      <c r="J1066" s="4"/>
    </row>
    <row r="1067" spans="1:10" x14ac:dyDescent="0.3">
      <c r="A1067" s="1"/>
      <c r="I1067" s="4"/>
      <c r="J1067" s="4"/>
    </row>
    <row r="1068" spans="1:10" x14ac:dyDescent="0.3">
      <c r="A1068" s="1"/>
      <c r="I1068" s="4"/>
      <c r="J1068" s="4"/>
    </row>
    <row r="1069" spans="1:10" x14ac:dyDescent="0.3">
      <c r="A1069" s="1"/>
      <c r="I1069" s="4"/>
      <c r="J1069" s="4"/>
    </row>
    <row r="1070" spans="1:10" x14ac:dyDescent="0.3">
      <c r="A1070" s="1"/>
      <c r="I1070" s="4"/>
      <c r="J1070" s="4"/>
    </row>
    <row r="1071" spans="1:10" x14ac:dyDescent="0.3">
      <c r="A1071" s="1"/>
      <c r="I1071" s="4"/>
      <c r="J1071" s="4"/>
    </row>
    <row r="1072" spans="1:10" x14ac:dyDescent="0.3">
      <c r="A1072" s="1"/>
      <c r="I1072" s="4"/>
      <c r="J1072" s="4"/>
    </row>
    <row r="1073" spans="1:10" x14ac:dyDescent="0.3">
      <c r="A1073" s="1"/>
      <c r="I1073" s="4"/>
      <c r="J1073" s="4"/>
    </row>
    <row r="1074" spans="1:10" x14ac:dyDescent="0.3">
      <c r="A1074" s="1"/>
      <c r="I1074" s="4"/>
      <c r="J1074" s="4"/>
    </row>
    <row r="1075" spans="1:10" x14ac:dyDescent="0.3">
      <c r="A1075" s="1"/>
      <c r="I1075" s="4"/>
      <c r="J1075" s="4"/>
    </row>
    <row r="1076" spans="1:10" x14ac:dyDescent="0.3">
      <c r="A1076" s="1"/>
      <c r="I1076" s="4"/>
      <c r="J1076" s="4"/>
    </row>
    <row r="1077" spans="1:10" x14ac:dyDescent="0.3">
      <c r="A1077" s="1"/>
      <c r="I1077" s="4"/>
      <c r="J1077" s="4"/>
    </row>
    <row r="1078" spans="1:10" x14ac:dyDescent="0.3">
      <c r="A1078" s="1"/>
      <c r="I1078" s="4"/>
      <c r="J1078" s="4"/>
    </row>
    <row r="1079" spans="1:10" x14ac:dyDescent="0.3">
      <c r="A1079" s="1"/>
      <c r="I1079" s="4"/>
      <c r="J1079" s="4"/>
    </row>
    <row r="1080" spans="1:10" x14ac:dyDescent="0.3">
      <c r="A1080" s="1"/>
      <c r="I1080" s="4"/>
      <c r="J1080" s="4"/>
    </row>
    <row r="1081" spans="1:10" x14ac:dyDescent="0.3">
      <c r="A1081" s="1"/>
      <c r="I1081" s="4"/>
      <c r="J1081" s="4"/>
    </row>
    <row r="1082" spans="1:10" x14ac:dyDescent="0.3">
      <c r="A1082" s="1"/>
      <c r="I1082" s="4"/>
      <c r="J1082" s="4"/>
    </row>
    <row r="1083" spans="1:10" x14ac:dyDescent="0.3">
      <c r="A1083" s="1"/>
      <c r="I1083" s="4"/>
      <c r="J1083" s="4"/>
    </row>
    <row r="1084" spans="1:10" x14ac:dyDescent="0.3">
      <c r="A1084" s="1"/>
      <c r="I1084" s="4"/>
      <c r="J1084" s="4"/>
    </row>
    <row r="1085" spans="1:10" x14ac:dyDescent="0.3">
      <c r="A1085" s="1"/>
      <c r="I1085" s="4"/>
      <c r="J1085" s="4"/>
    </row>
    <row r="1086" spans="1:10" x14ac:dyDescent="0.3">
      <c r="A1086" s="1"/>
      <c r="I1086" s="4"/>
      <c r="J1086" s="4"/>
    </row>
    <row r="1087" spans="1:10" x14ac:dyDescent="0.3">
      <c r="A1087" s="1"/>
      <c r="I1087" s="4"/>
      <c r="J1087" s="4"/>
    </row>
    <row r="1088" spans="1:10" x14ac:dyDescent="0.3">
      <c r="A1088" s="1"/>
      <c r="I1088" s="4"/>
      <c r="J1088" s="4"/>
    </row>
    <row r="1089" spans="1:10" x14ac:dyDescent="0.3">
      <c r="A1089" s="1"/>
      <c r="I1089" s="4"/>
      <c r="J1089" s="4"/>
    </row>
    <row r="1090" spans="1:10" x14ac:dyDescent="0.3">
      <c r="A1090" s="1"/>
      <c r="I1090" s="4"/>
      <c r="J1090" s="4"/>
    </row>
    <row r="1091" spans="1:10" x14ac:dyDescent="0.3">
      <c r="A1091" s="1"/>
      <c r="I1091" s="4"/>
      <c r="J1091" s="4"/>
    </row>
    <row r="1092" spans="1:10" x14ac:dyDescent="0.3">
      <c r="A1092" s="1"/>
      <c r="I1092" s="4"/>
      <c r="J1092" s="4"/>
    </row>
    <row r="1093" spans="1:10" x14ac:dyDescent="0.3">
      <c r="A1093" s="1"/>
      <c r="I1093" s="4"/>
      <c r="J1093" s="4"/>
    </row>
    <row r="1094" spans="1:10" x14ac:dyDescent="0.3">
      <c r="A1094" s="1"/>
      <c r="I1094" s="4"/>
      <c r="J1094" s="4"/>
    </row>
    <row r="1095" spans="1:10" x14ac:dyDescent="0.3">
      <c r="A1095" s="1"/>
      <c r="I1095" s="4"/>
      <c r="J1095" s="4"/>
    </row>
    <row r="1096" spans="1:10" x14ac:dyDescent="0.3">
      <c r="A1096" s="1"/>
      <c r="I1096" s="4"/>
      <c r="J1096" s="4"/>
    </row>
    <row r="1097" spans="1:10" x14ac:dyDescent="0.3">
      <c r="A1097" s="1"/>
      <c r="I1097" s="4"/>
      <c r="J1097" s="4"/>
    </row>
    <row r="1098" spans="1:10" x14ac:dyDescent="0.3">
      <c r="A1098" s="1"/>
      <c r="I1098" s="4"/>
      <c r="J1098" s="4"/>
    </row>
    <row r="1099" spans="1:10" x14ac:dyDescent="0.3">
      <c r="A1099" s="1"/>
      <c r="I1099" s="4"/>
      <c r="J1099" s="4"/>
    </row>
    <row r="1100" spans="1:10" x14ac:dyDescent="0.3">
      <c r="A1100" s="1"/>
      <c r="I1100" s="4"/>
      <c r="J1100" s="4"/>
    </row>
    <row r="1101" spans="1:10" x14ac:dyDescent="0.3">
      <c r="A1101" s="1"/>
      <c r="I1101" s="4"/>
      <c r="J1101" s="4"/>
    </row>
    <row r="1102" spans="1:10" x14ac:dyDescent="0.3">
      <c r="A1102" s="1"/>
      <c r="I1102" s="4"/>
      <c r="J1102" s="4"/>
    </row>
    <row r="1103" spans="1:10" x14ac:dyDescent="0.3">
      <c r="A1103" s="1"/>
      <c r="I1103" s="4"/>
      <c r="J1103" s="4"/>
    </row>
    <row r="1104" spans="1:10" x14ac:dyDescent="0.3">
      <c r="A1104" s="1"/>
      <c r="I1104" s="4"/>
      <c r="J1104" s="4"/>
    </row>
    <row r="1105" spans="1:10" x14ac:dyDescent="0.3">
      <c r="A1105" s="1"/>
      <c r="I1105" s="4"/>
      <c r="J1105" s="4"/>
    </row>
    <row r="1106" spans="1:10" x14ac:dyDescent="0.3">
      <c r="A1106" s="1"/>
      <c r="I1106" s="4"/>
      <c r="J1106" s="4"/>
    </row>
    <row r="1107" spans="1:10" x14ac:dyDescent="0.3">
      <c r="A1107" s="1"/>
      <c r="I1107" s="4"/>
      <c r="J1107" s="4"/>
    </row>
    <row r="1108" spans="1:10" x14ac:dyDescent="0.3">
      <c r="A1108" s="1"/>
      <c r="I1108" s="4"/>
      <c r="J1108" s="4"/>
    </row>
    <row r="1109" spans="1:10" x14ac:dyDescent="0.3">
      <c r="A1109" s="1"/>
      <c r="I1109" s="4"/>
      <c r="J1109" s="4"/>
    </row>
    <row r="1110" spans="1:10" x14ac:dyDescent="0.3">
      <c r="A1110" s="1"/>
      <c r="I1110" s="4"/>
      <c r="J1110" s="4"/>
    </row>
    <row r="1111" spans="1:10" x14ac:dyDescent="0.3">
      <c r="A1111" s="1"/>
      <c r="I1111" s="4"/>
      <c r="J1111" s="4"/>
    </row>
    <row r="1112" spans="1:10" x14ac:dyDescent="0.3">
      <c r="A1112" s="1"/>
      <c r="I1112" s="4"/>
      <c r="J1112" s="4"/>
    </row>
    <row r="1113" spans="1:10" x14ac:dyDescent="0.3">
      <c r="A1113" s="1"/>
      <c r="I1113" s="4"/>
      <c r="J1113" s="4"/>
    </row>
    <row r="1114" spans="1:10" x14ac:dyDescent="0.3">
      <c r="A1114" s="1"/>
      <c r="I1114" s="4"/>
      <c r="J1114" s="4"/>
    </row>
    <row r="1115" spans="1:10" x14ac:dyDescent="0.3">
      <c r="A1115" s="1"/>
      <c r="I1115" s="4"/>
      <c r="J1115" s="4"/>
    </row>
    <row r="1116" spans="1:10" x14ac:dyDescent="0.3">
      <c r="A1116" s="1"/>
      <c r="I1116" s="4"/>
      <c r="J1116" s="4"/>
    </row>
    <row r="1117" spans="1:10" x14ac:dyDescent="0.3">
      <c r="A1117" s="1"/>
      <c r="I1117" s="4"/>
      <c r="J1117" s="4"/>
    </row>
    <row r="1118" spans="1:10" x14ac:dyDescent="0.3">
      <c r="A1118" s="1"/>
      <c r="I1118" s="4"/>
      <c r="J1118" s="4"/>
    </row>
    <row r="1119" spans="1:10" x14ac:dyDescent="0.3">
      <c r="A1119" s="1"/>
      <c r="I1119" s="4"/>
      <c r="J1119" s="4"/>
    </row>
    <row r="1120" spans="1:10" x14ac:dyDescent="0.3">
      <c r="A1120" s="1"/>
      <c r="I1120" s="4"/>
      <c r="J1120" s="4"/>
    </row>
    <row r="1121" spans="1:10" x14ac:dyDescent="0.3">
      <c r="A1121" s="1"/>
      <c r="I1121" s="4"/>
      <c r="J1121" s="4"/>
    </row>
    <row r="1122" spans="1:10" x14ac:dyDescent="0.3">
      <c r="A1122" s="1"/>
      <c r="I1122" s="4"/>
      <c r="J1122" s="4"/>
    </row>
    <row r="1123" spans="1:10" x14ac:dyDescent="0.3">
      <c r="A1123" s="1"/>
      <c r="I1123" s="4"/>
      <c r="J1123" s="4"/>
    </row>
    <row r="1124" spans="1:10" x14ac:dyDescent="0.3">
      <c r="A1124" s="1"/>
      <c r="I1124" s="4"/>
      <c r="J1124" s="4"/>
    </row>
    <row r="1125" spans="1:10" x14ac:dyDescent="0.3">
      <c r="A1125" s="1"/>
      <c r="I1125" s="4"/>
      <c r="J1125" s="4"/>
    </row>
    <row r="1126" spans="1:10" x14ac:dyDescent="0.3">
      <c r="A1126" s="1"/>
      <c r="I1126" s="4"/>
      <c r="J1126" s="4"/>
    </row>
    <row r="1127" spans="1:10" x14ac:dyDescent="0.3">
      <c r="A1127" s="1"/>
      <c r="I1127" s="4"/>
      <c r="J1127" s="4"/>
    </row>
    <row r="1128" spans="1:10" x14ac:dyDescent="0.3">
      <c r="A1128" s="1"/>
      <c r="I1128" s="4"/>
      <c r="J1128" s="4"/>
    </row>
    <row r="1129" spans="1:10" x14ac:dyDescent="0.3">
      <c r="A1129" s="1"/>
      <c r="I1129" s="4"/>
      <c r="J1129" s="4"/>
    </row>
    <row r="1130" spans="1:10" x14ac:dyDescent="0.3">
      <c r="A1130" s="1"/>
      <c r="I1130" s="4"/>
      <c r="J1130" s="4"/>
    </row>
    <row r="1131" spans="1:10" x14ac:dyDescent="0.3">
      <c r="A1131" s="1"/>
      <c r="I1131" s="4"/>
      <c r="J1131" s="4"/>
    </row>
    <row r="1132" spans="1:10" x14ac:dyDescent="0.3">
      <c r="A1132" s="1"/>
      <c r="I1132" s="4"/>
      <c r="J1132" s="4"/>
    </row>
    <row r="1133" spans="1:10" x14ac:dyDescent="0.3">
      <c r="A1133" s="1"/>
      <c r="I1133" s="4"/>
      <c r="J1133" s="4"/>
    </row>
    <row r="1134" spans="1:10" x14ac:dyDescent="0.3">
      <c r="A1134" s="1"/>
      <c r="I1134" s="4"/>
      <c r="J1134" s="4"/>
    </row>
    <row r="1135" spans="1:10" x14ac:dyDescent="0.3">
      <c r="A1135" s="1"/>
      <c r="I1135" s="4"/>
      <c r="J1135" s="4"/>
    </row>
    <row r="1136" spans="1:10" x14ac:dyDescent="0.3">
      <c r="A1136" s="1"/>
      <c r="I1136" s="4"/>
      <c r="J1136" s="4"/>
    </row>
    <row r="1137" spans="1:10" x14ac:dyDescent="0.3">
      <c r="A1137" s="1"/>
      <c r="I1137" s="4"/>
      <c r="J1137" s="4"/>
    </row>
    <row r="1138" spans="1:10" x14ac:dyDescent="0.3">
      <c r="A1138" s="1"/>
      <c r="I1138" s="4"/>
      <c r="J1138" s="4"/>
    </row>
    <row r="1139" spans="1:10" x14ac:dyDescent="0.3">
      <c r="A1139" s="1"/>
      <c r="I1139" s="4"/>
      <c r="J1139" s="4"/>
    </row>
    <row r="1140" spans="1:10" x14ac:dyDescent="0.3">
      <c r="A1140" s="1"/>
      <c r="I1140" s="4"/>
      <c r="J1140" s="4"/>
    </row>
    <row r="1141" spans="1:10" x14ac:dyDescent="0.3">
      <c r="A1141" s="1"/>
      <c r="I1141" s="4"/>
      <c r="J1141" s="4"/>
    </row>
    <row r="1142" spans="1:10" x14ac:dyDescent="0.3">
      <c r="A1142" s="1"/>
      <c r="I1142" s="4"/>
      <c r="J1142" s="4"/>
    </row>
    <row r="1143" spans="1:10" x14ac:dyDescent="0.3">
      <c r="A1143" s="1"/>
      <c r="I1143" s="4"/>
      <c r="J1143" s="4"/>
    </row>
    <row r="1144" spans="1:10" x14ac:dyDescent="0.3">
      <c r="A1144" s="1"/>
      <c r="I1144" s="4"/>
      <c r="J1144" s="4"/>
    </row>
    <row r="1145" spans="1:10" x14ac:dyDescent="0.3">
      <c r="A1145" s="1"/>
      <c r="I1145" s="4"/>
      <c r="J1145" s="4"/>
    </row>
    <row r="1146" spans="1:10" x14ac:dyDescent="0.3">
      <c r="A1146" s="1"/>
      <c r="I1146" s="4"/>
      <c r="J1146" s="4"/>
    </row>
    <row r="1147" spans="1:10" x14ac:dyDescent="0.3">
      <c r="A1147" s="1"/>
      <c r="I1147" s="4"/>
      <c r="J1147" s="4"/>
    </row>
    <row r="1148" spans="1:10" x14ac:dyDescent="0.3">
      <c r="A1148" s="1"/>
      <c r="I1148" s="4"/>
      <c r="J1148" s="4"/>
    </row>
    <row r="1149" spans="1:10" x14ac:dyDescent="0.3">
      <c r="A1149" s="1"/>
      <c r="I1149" s="4"/>
      <c r="J1149" s="4"/>
    </row>
    <row r="1150" spans="1:10" x14ac:dyDescent="0.3">
      <c r="A1150" s="1"/>
      <c r="I1150" s="4"/>
      <c r="J1150" s="4"/>
    </row>
    <row r="1151" spans="1:10" x14ac:dyDescent="0.3">
      <c r="A1151" s="1"/>
      <c r="I1151" s="4"/>
      <c r="J1151" s="4"/>
    </row>
    <row r="1152" spans="1:10" x14ac:dyDescent="0.3">
      <c r="A1152" s="1"/>
      <c r="I1152" s="4"/>
      <c r="J1152" s="4"/>
    </row>
    <row r="1153" spans="1:10" x14ac:dyDescent="0.3">
      <c r="A1153" s="1"/>
      <c r="I1153" s="4"/>
      <c r="J1153" s="4"/>
    </row>
    <row r="1154" spans="1:10" x14ac:dyDescent="0.3">
      <c r="A1154" s="1"/>
      <c r="I1154" s="4"/>
      <c r="J1154" s="4"/>
    </row>
    <row r="1155" spans="1:10" x14ac:dyDescent="0.3">
      <c r="A1155" s="1"/>
      <c r="I1155" s="4"/>
      <c r="J1155" s="4"/>
    </row>
    <row r="1156" spans="1:10" x14ac:dyDescent="0.3">
      <c r="A1156" s="1"/>
      <c r="I1156" s="4"/>
      <c r="J1156" s="4"/>
    </row>
    <row r="1157" spans="1:10" x14ac:dyDescent="0.3">
      <c r="A1157" s="1"/>
      <c r="I1157" s="4"/>
      <c r="J1157" s="4"/>
    </row>
    <row r="1158" spans="1:10" x14ac:dyDescent="0.3">
      <c r="A1158" s="1"/>
      <c r="I1158" s="4"/>
      <c r="J1158" s="4"/>
    </row>
    <row r="1159" spans="1:10" x14ac:dyDescent="0.3">
      <c r="A1159" s="1"/>
      <c r="I1159" s="4"/>
      <c r="J1159" s="4"/>
    </row>
    <row r="1160" spans="1:10" x14ac:dyDescent="0.3">
      <c r="A1160" s="1"/>
      <c r="I1160" s="4"/>
      <c r="J1160" s="4"/>
    </row>
    <row r="1161" spans="1:10" x14ac:dyDescent="0.3">
      <c r="A1161" s="1"/>
      <c r="I1161" s="4"/>
      <c r="J1161" s="4"/>
    </row>
    <row r="1162" spans="1:10" x14ac:dyDescent="0.3">
      <c r="A1162" s="1"/>
      <c r="I1162" s="4"/>
      <c r="J1162" s="4"/>
    </row>
    <row r="1163" spans="1:10" x14ac:dyDescent="0.3">
      <c r="A1163" s="1"/>
      <c r="I1163" s="4"/>
      <c r="J1163" s="4"/>
    </row>
    <row r="1164" spans="1:10" x14ac:dyDescent="0.3">
      <c r="A1164" s="1"/>
      <c r="I1164" s="4"/>
      <c r="J1164" s="4"/>
    </row>
    <row r="1165" spans="1:10" x14ac:dyDescent="0.3">
      <c r="A1165" s="1"/>
      <c r="I1165" s="4"/>
      <c r="J1165" s="4"/>
    </row>
    <row r="1166" spans="1:10" x14ac:dyDescent="0.3">
      <c r="A1166" s="1"/>
      <c r="I1166" s="4"/>
      <c r="J1166" s="4"/>
    </row>
    <row r="1167" spans="1:10" x14ac:dyDescent="0.3">
      <c r="A1167" s="1"/>
      <c r="I1167" s="4"/>
      <c r="J1167" s="4"/>
    </row>
    <row r="1168" spans="1:10" x14ac:dyDescent="0.3">
      <c r="A1168" s="1"/>
      <c r="I1168" s="4"/>
      <c r="J1168" s="4"/>
    </row>
    <row r="1169" spans="1:10" x14ac:dyDescent="0.3">
      <c r="A1169" s="1"/>
      <c r="I1169" s="4"/>
      <c r="J1169" s="4"/>
    </row>
    <row r="1170" spans="1:10" x14ac:dyDescent="0.3">
      <c r="A1170" s="1"/>
      <c r="I1170" s="4"/>
      <c r="J1170" s="4"/>
    </row>
    <row r="1171" spans="1:10" x14ac:dyDescent="0.3">
      <c r="A1171" s="1"/>
      <c r="I1171" s="4"/>
      <c r="J1171" s="4"/>
    </row>
    <row r="1172" spans="1:10" x14ac:dyDescent="0.3">
      <c r="A1172" s="1"/>
      <c r="I1172" s="4"/>
      <c r="J1172" s="4"/>
    </row>
    <row r="1173" spans="1:10" x14ac:dyDescent="0.3">
      <c r="A1173" s="1"/>
      <c r="I1173" s="4"/>
      <c r="J1173" s="4"/>
    </row>
    <row r="1174" spans="1:10" x14ac:dyDescent="0.3">
      <c r="A1174" s="1"/>
      <c r="I1174" s="4"/>
      <c r="J1174" s="4"/>
    </row>
    <row r="1175" spans="1:10" x14ac:dyDescent="0.3">
      <c r="A1175" s="1"/>
      <c r="I1175" s="4"/>
      <c r="J1175" s="4"/>
    </row>
    <row r="1176" spans="1:10" x14ac:dyDescent="0.3">
      <c r="A1176" s="1"/>
      <c r="I1176" s="4"/>
      <c r="J1176" s="4"/>
    </row>
    <row r="1177" spans="1:10" x14ac:dyDescent="0.3">
      <c r="A1177" s="1"/>
      <c r="I1177" s="4"/>
      <c r="J1177" s="4"/>
    </row>
    <row r="1178" spans="1:10" x14ac:dyDescent="0.3">
      <c r="A1178" s="1"/>
      <c r="I1178" s="4"/>
      <c r="J1178" s="4"/>
    </row>
    <row r="1179" spans="1:10" x14ac:dyDescent="0.3">
      <c r="A1179" s="1"/>
      <c r="I1179" s="4"/>
      <c r="J1179" s="4"/>
    </row>
    <row r="1180" spans="1:10" x14ac:dyDescent="0.3">
      <c r="A1180" s="1"/>
      <c r="I1180" s="4"/>
      <c r="J1180" s="4"/>
    </row>
    <row r="1181" spans="1:10" x14ac:dyDescent="0.3">
      <c r="A1181" s="1"/>
      <c r="I1181" s="4"/>
      <c r="J1181" s="4"/>
    </row>
    <row r="1182" spans="1:10" x14ac:dyDescent="0.3">
      <c r="A1182" s="1"/>
      <c r="I1182" s="4"/>
      <c r="J1182" s="4"/>
    </row>
    <row r="1183" spans="1:10" x14ac:dyDescent="0.3">
      <c r="A1183" s="1"/>
      <c r="I1183" s="4"/>
      <c r="J1183" s="4"/>
    </row>
    <row r="1184" spans="1:10" x14ac:dyDescent="0.3">
      <c r="A1184" s="1"/>
      <c r="I1184" s="4"/>
      <c r="J1184" s="4"/>
    </row>
    <row r="1185" spans="1:10" x14ac:dyDescent="0.3">
      <c r="A1185" s="1"/>
      <c r="I1185" s="4"/>
      <c r="J1185" s="4"/>
    </row>
    <row r="1186" spans="1:10" x14ac:dyDescent="0.3">
      <c r="A1186" s="1"/>
      <c r="I1186" s="4"/>
      <c r="J1186" s="4"/>
    </row>
    <row r="1187" spans="1:10" x14ac:dyDescent="0.3">
      <c r="A1187" s="1"/>
      <c r="I1187" s="4"/>
      <c r="J1187" s="4"/>
    </row>
    <row r="1188" spans="1:10" x14ac:dyDescent="0.3">
      <c r="A1188" s="1"/>
      <c r="I1188" s="4"/>
      <c r="J1188" s="4"/>
    </row>
    <row r="1189" spans="1:10" x14ac:dyDescent="0.3">
      <c r="A1189" s="1"/>
      <c r="I1189" s="4"/>
      <c r="J1189" s="4"/>
    </row>
    <row r="1190" spans="1:10" x14ac:dyDescent="0.3">
      <c r="A1190" s="1"/>
      <c r="I1190" s="4"/>
      <c r="J1190" s="4"/>
    </row>
    <row r="1191" spans="1:10" x14ac:dyDescent="0.3">
      <c r="A1191" s="1"/>
      <c r="I1191" s="4"/>
      <c r="J1191" s="4"/>
    </row>
    <row r="1192" spans="1:10" x14ac:dyDescent="0.3">
      <c r="A1192" s="1"/>
      <c r="I1192" s="4"/>
      <c r="J1192" s="4"/>
    </row>
    <row r="1193" spans="1:10" x14ac:dyDescent="0.3">
      <c r="A1193" s="1"/>
      <c r="I1193" s="4"/>
      <c r="J1193" s="4"/>
    </row>
    <row r="1194" spans="1:10" x14ac:dyDescent="0.3">
      <c r="A1194" s="1"/>
      <c r="I1194" s="4"/>
      <c r="J1194" s="4"/>
    </row>
    <row r="1195" spans="1:10" x14ac:dyDescent="0.3">
      <c r="A1195" s="1"/>
      <c r="I1195" s="4"/>
      <c r="J1195" s="4"/>
    </row>
    <row r="1196" spans="1:10" x14ac:dyDescent="0.3">
      <c r="A1196" s="1"/>
      <c r="I1196" s="4"/>
      <c r="J1196" s="4"/>
    </row>
    <row r="1197" spans="1:10" x14ac:dyDescent="0.3">
      <c r="A1197" s="1"/>
      <c r="I1197" s="4"/>
      <c r="J1197" s="4"/>
    </row>
    <row r="1198" spans="1:10" x14ac:dyDescent="0.3">
      <c r="A1198" s="1"/>
      <c r="I1198" s="4"/>
      <c r="J1198" s="4"/>
    </row>
    <row r="1199" spans="1:10" x14ac:dyDescent="0.3">
      <c r="A1199" s="1"/>
      <c r="I1199" s="4"/>
      <c r="J1199" s="4"/>
    </row>
    <row r="1200" spans="1:10" x14ac:dyDescent="0.3">
      <c r="A1200" s="1"/>
      <c r="I1200" s="4"/>
      <c r="J1200" s="4"/>
    </row>
    <row r="1201" spans="1:10" x14ac:dyDescent="0.3">
      <c r="A1201" s="1"/>
      <c r="I1201" s="4"/>
      <c r="J1201" s="4"/>
    </row>
    <row r="1202" spans="1:10" x14ac:dyDescent="0.3">
      <c r="A1202" s="1"/>
      <c r="I1202" s="4"/>
      <c r="J1202" s="4"/>
    </row>
    <row r="1203" spans="1:10" x14ac:dyDescent="0.3">
      <c r="A1203" s="1"/>
      <c r="I1203" s="4"/>
      <c r="J1203" s="4"/>
    </row>
    <row r="1204" spans="1:10" x14ac:dyDescent="0.3">
      <c r="A1204" s="1"/>
      <c r="I1204" s="4"/>
      <c r="J1204" s="4"/>
    </row>
    <row r="1205" spans="1:10" x14ac:dyDescent="0.3">
      <c r="A1205" s="1"/>
      <c r="I1205" s="4"/>
      <c r="J1205" s="4"/>
    </row>
    <row r="1206" spans="1:10" x14ac:dyDescent="0.3">
      <c r="A1206" s="1"/>
      <c r="I1206" s="4"/>
      <c r="J1206" s="4"/>
    </row>
    <row r="1207" spans="1:10" x14ac:dyDescent="0.3">
      <c r="A1207" s="1"/>
      <c r="I1207" s="4"/>
      <c r="J1207" s="4"/>
    </row>
    <row r="1208" spans="1:10" x14ac:dyDescent="0.3">
      <c r="A1208" s="1"/>
      <c r="I1208" s="4"/>
      <c r="J1208" s="4"/>
    </row>
    <row r="1209" spans="1:10" x14ac:dyDescent="0.3">
      <c r="A1209" s="1"/>
      <c r="I1209" s="4"/>
      <c r="J1209" s="4"/>
    </row>
    <row r="1210" spans="1:10" x14ac:dyDescent="0.3">
      <c r="A1210" s="1"/>
      <c r="I1210" s="4"/>
      <c r="J1210" s="4"/>
    </row>
    <row r="1211" spans="1:10" x14ac:dyDescent="0.3">
      <c r="A1211" s="1"/>
      <c r="I1211" s="4"/>
      <c r="J1211" s="4"/>
    </row>
    <row r="1212" spans="1:10" x14ac:dyDescent="0.3">
      <c r="A1212" s="1"/>
      <c r="I1212" s="4"/>
      <c r="J1212" s="4"/>
    </row>
    <row r="1213" spans="1:10" x14ac:dyDescent="0.3">
      <c r="A1213" s="1"/>
      <c r="I1213" s="4"/>
      <c r="J1213" s="4"/>
    </row>
    <row r="1214" spans="1:10" x14ac:dyDescent="0.3">
      <c r="A1214" s="1"/>
      <c r="I1214" s="4"/>
      <c r="J1214" s="4"/>
    </row>
    <row r="1215" spans="1:10" x14ac:dyDescent="0.3">
      <c r="A1215" s="1"/>
      <c r="I1215" s="4"/>
      <c r="J1215" s="4"/>
    </row>
    <row r="1216" spans="1:10" x14ac:dyDescent="0.3">
      <c r="A1216" s="1"/>
      <c r="I1216" s="4"/>
      <c r="J1216" s="4"/>
    </row>
    <row r="1217" spans="1:10" x14ac:dyDescent="0.3">
      <c r="A1217" s="1"/>
      <c r="I1217" s="4"/>
      <c r="J1217" s="4"/>
    </row>
    <row r="1218" spans="1:10" x14ac:dyDescent="0.3">
      <c r="A1218" s="1"/>
      <c r="I1218" s="4"/>
      <c r="J1218" s="4"/>
    </row>
    <row r="1219" spans="1:10" x14ac:dyDescent="0.3">
      <c r="A1219" s="1"/>
      <c r="I1219" s="4"/>
      <c r="J1219" s="4"/>
    </row>
    <row r="1220" spans="1:10" x14ac:dyDescent="0.3">
      <c r="A1220" s="1"/>
      <c r="I1220" s="4"/>
      <c r="J1220" s="4"/>
    </row>
    <row r="1221" spans="1:10" x14ac:dyDescent="0.3">
      <c r="A1221" s="1"/>
      <c r="I1221" s="4"/>
      <c r="J1221" s="4"/>
    </row>
    <row r="1222" spans="1:10" x14ac:dyDescent="0.3">
      <c r="A1222" s="1"/>
      <c r="I1222" s="4"/>
      <c r="J1222" s="4"/>
    </row>
    <row r="1223" spans="1:10" x14ac:dyDescent="0.3">
      <c r="A1223" s="1"/>
      <c r="I1223" s="4"/>
      <c r="J1223" s="4"/>
    </row>
    <row r="1224" spans="1:10" x14ac:dyDescent="0.3">
      <c r="A1224" s="1"/>
      <c r="I1224" s="4"/>
      <c r="J1224" s="4"/>
    </row>
    <row r="1225" spans="1:10" x14ac:dyDescent="0.3">
      <c r="A1225" s="1"/>
      <c r="I1225" s="4"/>
      <c r="J1225" s="4"/>
    </row>
    <row r="1226" spans="1:10" x14ac:dyDescent="0.3">
      <c r="A1226" s="1"/>
      <c r="I1226" s="4"/>
      <c r="J1226" s="4"/>
    </row>
    <row r="1227" spans="1:10" x14ac:dyDescent="0.3">
      <c r="A1227" s="1"/>
      <c r="I1227" s="4"/>
      <c r="J1227" s="4"/>
    </row>
    <row r="1228" spans="1:10" x14ac:dyDescent="0.3">
      <c r="A1228" s="1"/>
      <c r="I1228" s="4"/>
      <c r="J1228" s="4"/>
    </row>
    <row r="1229" spans="1:10" x14ac:dyDescent="0.3">
      <c r="A1229" s="1"/>
      <c r="I1229" s="4"/>
      <c r="J1229" s="4"/>
    </row>
    <row r="1230" spans="1:10" x14ac:dyDescent="0.3">
      <c r="A1230" s="1"/>
      <c r="I1230" s="4"/>
      <c r="J1230" s="4"/>
    </row>
    <row r="1231" spans="1:10" x14ac:dyDescent="0.3">
      <c r="A1231" s="1"/>
      <c r="I1231" s="4"/>
      <c r="J1231" s="4"/>
    </row>
    <row r="1232" spans="1:10" x14ac:dyDescent="0.3">
      <c r="A1232" s="1"/>
      <c r="I1232" s="4"/>
      <c r="J1232" s="4"/>
    </row>
    <row r="1233" spans="1:10" x14ac:dyDescent="0.3">
      <c r="A1233" s="1"/>
      <c r="I1233" s="4"/>
      <c r="J1233" s="4"/>
    </row>
    <row r="1234" spans="1:10" x14ac:dyDescent="0.3">
      <c r="A1234" s="1"/>
      <c r="I1234" s="4"/>
      <c r="J1234" s="4"/>
    </row>
    <row r="1235" spans="1:10" x14ac:dyDescent="0.3">
      <c r="A1235" s="1"/>
      <c r="I1235" s="4"/>
      <c r="J1235" s="4"/>
    </row>
    <row r="1236" spans="1:10" x14ac:dyDescent="0.3">
      <c r="A1236" s="1"/>
      <c r="I1236" s="4"/>
      <c r="J1236" s="4"/>
    </row>
    <row r="1237" spans="1:10" x14ac:dyDescent="0.3">
      <c r="A1237" s="1"/>
      <c r="I1237" s="4"/>
      <c r="J1237" s="4"/>
    </row>
    <row r="1238" spans="1:10" x14ac:dyDescent="0.3">
      <c r="A1238" s="1"/>
      <c r="I1238" s="4"/>
      <c r="J1238" s="4"/>
    </row>
    <row r="1239" spans="1:10" x14ac:dyDescent="0.3">
      <c r="A1239" s="1"/>
      <c r="I1239" s="4"/>
      <c r="J1239" s="4"/>
    </row>
    <row r="1240" spans="1:10" x14ac:dyDescent="0.3">
      <c r="A1240" s="1"/>
      <c r="I1240" s="4"/>
      <c r="J1240" s="4"/>
    </row>
    <row r="1241" spans="1:10" x14ac:dyDescent="0.3">
      <c r="A1241" s="1"/>
      <c r="I1241" s="4"/>
      <c r="J1241" s="4"/>
    </row>
    <row r="1242" spans="1:10" x14ac:dyDescent="0.3">
      <c r="A1242" s="1"/>
      <c r="I1242" s="4"/>
      <c r="J1242" s="4"/>
    </row>
    <row r="1243" spans="1:10" x14ac:dyDescent="0.3">
      <c r="A1243" s="1"/>
      <c r="I1243" s="4"/>
      <c r="J1243" s="4"/>
    </row>
    <row r="1244" spans="1:10" x14ac:dyDescent="0.3">
      <c r="A1244" s="1"/>
      <c r="I1244" s="4"/>
      <c r="J1244" s="4"/>
    </row>
    <row r="1245" spans="1:10" x14ac:dyDescent="0.3">
      <c r="A1245" s="1"/>
      <c r="I1245" s="4"/>
      <c r="J1245" s="4"/>
    </row>
    <row r="1246" spans="1:10" x14ac:dyDescent="0.3">
      <c r="A1246" s="1"/>
      <c r="I1246" s="4"/>
      <c r="J1246" s="4"/>
    </row>
    <row r="1247" spans="1:10" x14ac:dyDescent="0.3">
      <c r="A1247" s="1"/>
      <c r="I1247" s="4"/>
      <c r="J1247" s="4"/>
    </row>
    <row r="1248" spans="1:10" x14ac:dyDescent="0.3">
      <c r="A1248" s="1"/>
      <c r="I1248" s="4"/>
      <c r="J1248" s="4"/>
    </row>
    <row r="1249" spans="1:10" x14ac:dyDescent="0.3">
      <c r="A1249" s="1"/>
      <c r="I1249" s="4"/>
      <c r="J1249" s="4"/>
    </row>
    <row r="1250" spans="1:10" x14ac:dyDescent="0.3">
      <c r="A1250" s="1"/>
      <c r="I1250" s="4"/>
      <c r="J1250" s="4"/>
    </row>
    <row r="1251" spans="1:10" x14ac:dyDescent="0.3">
      <c r="A1251" s="1"/>
      <c r="I1251" s="4"/>
      <c r="J1251" s="4"/>
    </row>
    <row r="1252" spans="1:10" x14ac:dyDescent="0.3">
      <c r="A1252" s="1"/>
      <c r="I1252" s="4"/>
      <c r="J1252" s="4"/>
    </row>
    <row r="1253" spans="1:10" x14ac:dyDescent="0.3">
      <c r="A1253" s="1"/>
      <c r="I1253" s="4"/>
      <c r="J1253" s="4"/>
    </row>
    <row r="1254" spans="1:10" x14ac:dyDescent="0.3">
      <c r="A1254" s="1"/>
      <c r="I1254" s="4"/>
      <c r="J1254" s="4"/>
    </row>
    <row r="1255" spans="1:10" x14ac:dyDescent="0.3">
      <c r="A1255" s="1"/>
      <c r="I1255" s="4"/>
      <c r="J1255" s="4"/>
    </row>
    <row r="1256" spans="1:10" x14ac:dyDescent="0.3">
      <c r="A1256" s="1"/>
      <c r="I1256" s="4"/>
      <c r="J1256" s="4"/>
    </row>
    <row r="1257" spans="1:10" x14ac:dyDescent="0.3">
      <c r="A1257" s="1"/>
      <c r="I1257" s="4"/>
      <c r="J1257" s="4"/>
    </row>
    <row r="1258" spans="1:10" x14ac:dyDescent="0.3">
      <c r="A1258" s="1"/>
      <c r="I1258" s="4"/>
      <c r="J1258" s="4"/>
    </row>
    <row r="1259" spans="1:10" x14ac:dyDescent="0.3">
      <c r="A1259" s="1"/>
      <c r="I1259" s="4"/>
      <c r="J1259" s="4"/>
    </row>
    <row r="1260" spans="1:10" x14ac:dyDescent="0.3">
      <c r="A1260" s="1"/>
      <c r="I1260" s="4"/>
      <c r="J1260" s="4"/>
    </row>
    <row r="1261" spans="1:10" x14ac:dyDescent="0.3">
      <c r="A1261" s="1"/>
      <c r="I1261" s="4"/>
      <c r="J1261" s="4"/>
    </row>
    <row r="1262" spans="1:10" x14ac:dyDescent="0.3">
      <c r="A1262" s="1"/>
      <c r="I1262" s="4"/>
      <c r="J1262" s="4"/>
    </row>
    <row r="1263" spans="1:10" x14ac:dyDescent="0.3">
      <c r="A1263" s="1"/>
      <c r="I1263" s="4"/>
      <c r="J1263" s="4"/>
    </row>
    <row r="1264" spans="1:10" x14ac:dyDescent="0.3">
      <c r="A1264" s="1"/>
      <c r="I1264" s="4"/>
      <c r="J1264" s="4"/>
    </row>
    <row r="1265" spans="1:10" x14ac:dyDescent="0.3">
      <c r="A1265" s="1"/>
      <c r="I1265" s="4"/>
      <c r="J1265" s="4"/>
    </row>
    <row r="1266" spans="1:10" x14ac:dyDescent="0.3">
      <c r="A1266" s="1"/>
      <c r="I1266" s="4"/>
      <c r="J1266" s="4"/>
    </row>
    <row r="1267" spans="1:10" x14ac:dyDescent="0.3">
      <c r="A1267" s="1"/>
      <c r="I1267" s="4"/>
      <c r="J1267" s="4"/>
    </row>
    <row r="1268" spans="1:10" x14ac:dyDescent="0.3">
      <c r="A1268" s="1"/>
      <c r="I1268" s="4"/>
      <c r="J1268" s="4"/>
    </row>
    <row r="1269" spans="1:10" x14ac:dyDescent="0.3">
      <c r="A1269" s="1"/>
      <c r="I1269" s="4"/>
      <c r="J1269" s="4"/>
    </row>
    <row r="1270" spans="1:10" x14ac:dyDescent="0.3">
      <c r="A1270" s="1"/>
      <c r="I1270" s="4"/>
      <c r="J1270" s="4"/>
    </row>
    <row r="1271" spans="1:10" x14ac:dyDescent="0.3">
      <c r="A1271" s="1"/>
      <c r="I1271" s="4"/>
      <c r="J1271" s="4"/>
    </row>
    <row r="1272" spans="1:10" x14ac:dyDescent="0.3">
      <c r="A1272" s="1"/>
      <c r="I1272" s="4"/>
      <c r="J1272" s="4"/>
    </row>
    <row r="1273" spans="1:10" x14ac:dyDescent="0.3">
      <c r="A1273" s="1"/>
      <c r="I1273" s="4"/>
      <c r="J1273" s="4"/>
    </row>
    <row r="1274" spans="1:10" x14ac:dyDescent="0.3">
      <c r="A1274" s="1"/>
      <c r="I1274" s="4"/>
      <c r="J1274" s="4"/>
    </row>
    <row r="1275" spans="1:10" x14ac:dyDescent="0.3">
      <c r="A1275" s="1"/>
      <c r="I1275" s="4"/>
      <c r="J1275" s="4"/>
    </row>
    <row r="1276" spans="1:10" x14ac:dyDescent="0.3">
      <c r="A1276" s="1"/>
      <c r="I1276" s="4"/>
      <c r="J1276" s="4"/>
    </row>
    <row r="1277" spans="1:10" x14ac:dyDescent="0.3">
      <c r="A1277" s="1"/>
      <c r="I1277" s="4"/>
      <c r="J1277" s="4"/>
    </row>
    <row r="1278" spans="1:10" x14ac:dyDescent="0.3">
      <c r="A1278" s="1"/>
      <c r="I1278" s="4"/>
      <c r="J1278" s="4"/>
    </row>
    <row r="1279" spans="1:10" x14ac:dyDescent="0.3">
      <c r="A1279" s="1"/>
      <c r="I1279" s="4"/>
      <c r="J1279" s="4"/>
    </row>
    <row r="1280" spans="1:10" x14ac:dyDescent="0.3">
      <c r="A1280" s="1"/>
      <c r="I1280" s="4"/>
      <c r="J1280" s="4"/>
    </row>
    <row r="1281" spans="1:10" x14ac:dyDescent="0.3">
      <c r="A1281" s="1"/>
      <c r="I1281" s="4"/>
      <c r="J1281" s="4"/>
    </row>
    <row r="1282" spans="1:10" x14ac:dyDescent="0.3">
      <c r="A1282" s="1"/>
      <c r="I1282" s="4"/>
      <c r="J1282" s="4"/>
    </row>
    <row r="1283" spans="1:10" x14ac:dyDescent="0.3">
      <c r="A1283" s="1"/>
      <c r="I1283" s="4"/>
      <c r="J1283" s="4"/>
    </row>
    <row r="1284" spans="1:10" x14ac:dyDescent="0.3">
      <c r="A1284" s="1"/>
      <c r="I1284" s="4"/>
      <c r="J1284" s="4"/>
    </row>
    <row r="1285" spans="1:10" x14ac:dyDescent="0.3">
      <c r="A1285" s="1"/>
      <c r="I1285" s="4"/>
      <c r="J1285" s="4"/>
    </row>
    <row r="1286" spans="1:10" x14ac:dyDescent="0.3">
      <c r="A1286" s="1"/>
      <c r="I1286" s="4"/>
      <c r="J1286" s="4"/>
    </row>
    <row r="1287" spans="1:10" x14ac:dyDescent="0.3">
      <c r="A1287" s="1"/>
      <c r="I1287" s="4"/>
      <c r="J1287" s="4"/>
    </row>
    <row r="1288" spans="1:10" x14ac:dyDescent="0.3">
      <c r="A1288" s="1"/>
      <c r="I1288" s="4"/>
      <c r="J1288" s="4"/>
    </row>
    <row r="1289" spans="1:10" x14ac:dyDescent="0.3">
      <c r="A1289" s="1"/>
      <c r="I1289" s="4"/>
      <c r="J1289" s="4"/>
    </row>
    <row r="1290" spans="1:10" x14ac:dyDescent="0.3">
      <c r="A1290" s="1"/>
      <c r="I1290" s="4"/>
      <c r="J1290" s="4"/>
    </row>
    <row r="1291" spans="1:10" x14ac:dyDescent="0.3">
      <c r="A1291" s="1"/>
      <c r="I1291" s="4"/>
      <c r="J1291" s="4"/>
    </row>
    <row r="1292" spans="1:10" x14ac:dyDescent="0.3">
      <c r="A1292" s="1"/>
      <c r="I1292" s="4"/>
      <c r="J1292" s="4"/>
    </row>
    <row r="1293" spans="1:10" x14ac:dyDescent="0.3">
      <c r="A1293" s="1"/>
      <c r="I1293" s="4"/>
      <c r="J1293" s="4"/>
    </row>
    <row r="1294" spans="1:10" x14ac:dyDescent="0.3">
      <c r="A1294" s="1"/>
      <c r="I1294" s="4"/>
      <c r="J1294" s="4"/>
    </row>
    <row r="1295" spans="1:10" x14ac:dyDescent="0.3">
      <c r="A1295" s="1"/>
      <c r="I1295" s="4"/>
      <c r="J1295" s="4"/>
    </row>
    <row r="1296" spans="1:10" x14ac:dyDescent="0.3">
      <c r="A1296" s="1"/>
      <c r="I1296" s="4"/>
      <c r="J1296" s="4"/>
    </row>
    <row r="1297" spans="1:10" x14ac:dyDescent="0.3">
      <c r="A1297" s="1"/>
      <c r="I1297" s="4"/>
      <c r="J1297" s="4"/>
    </row>
    <row r="1298" spans="1:10" x14ac:dyDescent="0.3">
      <c r="A1298" s="1"/>
      <c r="I1298" s="4"/>
      <c r="J1298" s="4"/>
    </row>
    <row r="1299" spans="1:10" x14ac:dyDescent="0.3">
      <c r="A1299" s="1"/>
      <c r="I1299" s="4"/>
      <c r="J1299" s="4"/>
    </row>
    <row r="1300" spans="1:10" x14ac:dyDescent="0.3">
      <c r="A1300" s="1"/>
      <c r="I1300" s="4"/>
      <c r="J1300" s="4"/>
    </row>
    <row r="1301" spans="1:10" x14ac:dyDescent="0.3">
      <c r="A1301" s="1"/>
      <c r="I1301" s="4"/>
      <c r="J1301" s="4"/>
    </row>
    <row r="1302" spans="1:10" x14ac:dyDescent="0.3">
      <c r="A1302" s="1"/>
      <c r="I1302" s="4"/>
      <c r="J1302" s="4"/>
    </row>
    <row r="1303" spans="1:10" x14ac:dyDescent="0.3">
      <c r="A1303" s="1"/>
      <c r="I1303" s="4"/>
      <c r="J1303" s="4"/>
    </row>
    <row r="1304" spans="1:10" x14ac:dyDescent="0.3">
      <c r="A1304" s="1"/>
      <c r="I1304" s="4"/>
      <c r="J1304" s="4"/>
    </row>
    <row r="1305" spans="1:10" x14ac:dyDescent="0.3">
      <c r="A1305" s="1"/>
      <c r="I1305" s="4"/>
      <c r="J1305" s="4"/>
    </row>
    <row r="1306" spans="1:10" x14ac:dyDescent="0.3">
      <c r="A1306" s="1"/>
      <c r="I1306" s="4"/>
      <c r="J1306" s="4"/>
    </row>
    <row r="1307" spans="1:10" x14ac:dyDescent="0.3">
      <c r="A1307" s="1"/>
      <c r="I1307" s="4"/>
      <c r="J1307" s="4"/>
    </row>
    <row r="1308" spans="1:10" x14ac:dyDescent="0.3">
      <c r="A1308" s="1"/>
      <c r="I1308" s="4"/>
      <c r="J1308" s="4"/>
    </row>
    <row r="1309" spans="1:10" x14ac:dyDescent="0.3">
      <c r="A1309" s="1"/>
      <c r="I1309" s="4"/>
      <c r="J1309" s="4"/>
    </row>
    <row r="1310" spans="1:10" x14ac:dyDescent="0.3">
      <c r="A1310" s="1"/>
      <c r="I1310" s="4"/>
      <c r="J1310" s="4"/>
    </row>
    <row r="1311" spans="1:10" x14ac:dyDescent="0.3">
      <c r="A1311" s="1"/>
      <c r="I1311" s="4"/>
      <c r="J1311" s="4"/>
    </row>
    <row r="1312" spans="1:10" x14ac:dyDescent="0.3">
      <c r="A1312" s="1"/>
      <c r="I1312" s="4"/>
      <c r="J1312" s="4"/>
    </row>
    <row r="1313" spans="1:10" x14ac:dyDescent="0.3">
      <c r="A1313" s="1"/>
      <c r="I1313" s="4"/>
      <c r="J1313" s="4"/>
    </row>
    <row r="1314" spans="1:10" x14ac:dyDescent="0.3">
      <c r="A1314" s="1"/>
      <c r="I1314" s="4"/>
      <c r="J1314" s="4"/>
    </row>
    <row r="1315" spans="1:10" x14ac:dyDescent="0.3">
      <c r="A1315" s="1"/>
      <c r="I1315" s="4"/>
      <c r="J1315" s="4"/>
    </row>
    <row r="1316" spans="1:10" x14ac:dyDescent="0.3">
      <c r="A1316" s="1"/>
      <c r="I1316" s="4"/>
      <c r="J1316" s="4"/>
    </row>
    <row r="1317" spans="1:10" x14ac:dyDescent="0.3">
      <c r="A1317" s="1"/>
      <c r="I1317" s="4"/>
      <c r="J1317" s="4"/>
    </row>
    <row r="1318" spans="1:10" x14ac:dyDescent="0.3">
      <c r="A1318" s="1"/>
      <c r="I1318" s="4"/>
      <c r="J1318" s="4"/>
    </row>
    <row r="1319" spans="1:10" x14ac:dyDescent="0.3">
      <c r="A1319" s="1"/>
      <c r="I1319" s="4"/>
      <c r="J1319" s="4"/>
    </row>
    <row r="1320" spans="1:10" x14ac:dyDescent="0.3">
      <c r="A1320" s="1"/>
      <c r="I1320" s="4"/>
      <c r="J1320" s="4"/>
    </row>
    <row r="1321" spans="1:10" x14ac:dyDescent="0.3">
      <c r="A1321" s="1"/>
      <c r="I1321" s="4"/>
      <c r="J1321" s="4"/>
    </row>
    <row r="1322" spans="1:10" x14ac:dyDescent="0.3">
      <c r="A1322" s="1"/>
      <c r="I1322" s="4"/>
      <c r="J1322" s="4"/>
    </row>
    <row r="1323" spans="1:10" x14ac:dyDescent="0.3">
      <c r="A1323" s="1"/>
      <c r="I1323" s="4"/>
      <c r="J1323" s="4"/>
    </row>
    <row r="1324" spans="1:10" x14ac:dyDescent="0.3">
      <c r="A1324" s="1"/>
      <c r="I1324" s="4"/>
      <c r="J1324" s="4"/>
    </row>
    <row r="1325" spans="1:10" x14ac:dyDescent="0.3">
      <c r="A1325" s="1"/>
      <c r="I1325" s="4"/>
      <c r="J1325" s="4"/>
    </row>
    <row r="1326" spans="1:10" x14ac:dyDescent="0.3">
      <c r="A1326" s="1"/>
      <c r="I1326" s="4"/>
      <c r="J1326" s="4"/>
    </row>
    <row r="1327" spans="1:10" x14ac:dyDescent="0.3">
      <c r="A1327" s="1"/>
      <c r="I1327" s="4"/>
      <c r="J1327" s="4"/>
    </row>
    <row r="1328" spans="1:10" x14ac:dyDescent="0.3">
      <c r="A1328" s="1"/>
      <c r="I1328" s="4"/>
      <c r="J1328" s="4"/>
    </row>
    <row r="1329" spans="1:10" x14ac:dyDescent="0.3">
      <c r="A1329" s="1"/>
      <c r="I1329" s="4"/>
      <c r="J1329" s="4"/>
    </row>
    <row r="1330" spans="1:10" x14ac:dyDescent="0.3">
      <c r="A1330" s="1"/>
      <c r="I1330" s="4"/>
      <c r="J1330" s="4"/>
    </row>
    <row r="1331" spans="1:10" x14ac:dyDescent="0.3">
      <c r="A1331" s="1"/>
      <c r="I1331" s="4"/>
      <c r="J1331" s="4"/>
    </row>
    <row r="1332" spans="1:10" x14ac:dyDescent="0.3">
      <c r="A1332" s="1"/>
      <c r="I1332" s="4"/>
      <c r="J1332" s="4"/>
    </row>
    <row r="1333" spans="1:10" x14ac:dyDescent="0.3">
      <c r="A1333" s="1"/>
      <c r="I1333" s="4"/>
      <c r="J1333" s="4"/>
    </row>
    <row r="1334" spans="1:10" x14ac:dyDescent="0.3">
      <c r="A1334" s="1"/>
      <c r="I1334" s="4"/>
      <c r="J1334" s="4"/>
    </row>
    <row r="1335" spans="1:10" x14ac:dyDescent="0.3">
      <c r="A1335" s="1"/>
      <c r="I1335" s="4"/>
      <c r="J1335" s="4"/>
    </row>
    <row r="1336" spans="1:10" x14ac:dyDescent="0.3">
      <c r="A1336" s="1"/>
      <c r="I1336" s="4"/>
      <c r="J1336" s="4"/>
    </row>
    <row r="1337" spans="1:10" x14ac:dyDescent="0.3">
      <c r="A1337" s="1"/>
      <c r="I1337" s="4"/>
      <c r="J1337" s="4"/>
    </row>
    <row r="1338" spans="1:10" x14ac:dyDescent="0.3">
      <c r="A1338" s="1"/>
      <c r="I1338" s="4"/>
      <c r="J1338" s="4"/>
    </row>
    <row r="1339" spans="1:10" x14ac:dyDescent="0.3">
      <c r="A1339" s="1"/>
      <c r="I1339" s="4"/>
      <c r="J1339" s="4"/>
    </row>
    <row r="1340" spans="1:10" x14ac:dyDescent="0.3">
      <c r="A1340" s="1"/>
      <c r="I1340" s="4"/>
      <c r="J1340" s="4"/>
    </row>
    <row r="1341" spans="1:10" x14ac:dyDescent="0.3">
      <c r="A1341" s="1"/>
      <c r="I1341" s="4"/>
      <c r="J1341" s="4"/>
    </row>
    <row r="1342" spans="1:10" x14ac:dyDescent="0.3">
      <c r="A1342" s="1"/>
      <c r="I1342" s="4"/>
      <c r="J1342" s="4"/>
    </row>
    <row r="1343" spans="1:10" x14ac:dyDescent="0.3">
      <c r="A1343" s="1"/>
      <c r="I1343" s="4"/>
      <c r="J1343" s="4"/>
    </row>
    <row r="1344" spans="1:10" x14ac:dyDescent="0.3">
      <c r="A1344" s="1"/>
      <c r="I1344" s="4"/>
      <c r="J1344" s="4"/>
    </row>
    <row r="1345" spans="1:10" x14ac:dyDescent="0.3">
      <c r="A1345" s="1"/>
      <c r="I1345" s="4"/>
      <c r="J1345" s="4"/>
    </row>
    <row r="1346" spans="1:10" x14ac:dyDescent="0.3">
      <c r="A1346" s="1"/>
      <c r="I1346" s="4"/>
      <c r="J1346" s="4"/>
    </row>
    <row r="1347" spans="1:10" x14ac:dyDescent="0.3">
      <c r="A1347" s="1"/>
      <c r="I1347" s="4"/>
      <c r="J1347" s="4"/>
    </row>
    <row r="1348" spans="1:10" x14ac:dyDescent="0.3">
      <c r="A1348" s="1"/>
      <c r="I1348" s="4"/>
      <c r="J1348" s="4"/>
    </row>
    <row r="1349" spans="1:10" x14ac:dyDescent="0.3">
      <c r="A1349" s="1"/>
      <c r="I1349" s="4"/>
      <c r="J1349" s="4"/>
    </row>
    <row r="1350" spans="1:10" x14ac:dyDescent="0.3">
      <c r="A1350" s="1"/>
      <c r="I1350" s="4"/>
      <c r="J1350" s="4"/>
    </row>
    <row r="1351" spans="1:10" x14ac:dyDescent="0.3">
      <c r="A1351" s="1"/>
      <c r="I1351" s="4"/>
      <c r="J1351" s="4"/>
    </row>
    <row r="1352" spans="1:10" x14ac:dyDescent="0.3">
      <c r="A1352" s="1"/>
      <c r="I1352" s="4"/>
      <c r="J1352" s="4"/>
    </row>
    <row r="1353" spans="1:10" x14ac:dyDescent="0.3">
      <c r="A1353" s="1"/>
      <c r="I1353" s="4"/>
      <c r="J1353" s="4"/>
    </row>
    <row r="1354" spans="1:10" x14ac:dyDescent="0.3">
      <c r="A1354" s="1"/>
      <c r="I1354" s="4"/>
      <c r="J1354" s="4"/>
    </row>
    <row r="1355" spans="1:10" x14ac:dyDescent="0.3">
      <c r="A1355" s="1"/>
      <c r="I1355" s="4"/>
      <c r="J1355" s="4"/>
    </row>
    <row r="1356" spans="1:10" x14ac:dyDescent="0.3">
      <c r="A1356" s="1"/>
      <c r="I1356" s="4"/>
      <c r="J1356" s="4"/>
    </row>
    <row r="1357" spans="1:10" x14ac:dyDescent="0.3">
      <c r="A1357" s="1"/>
      <c r="I1357" s="4"/>
      <c r="J1357" s="4"/>
    </row>
    <row r="1358" spans="1:10" x14ac:dyDescent="0.3">
      <c r="A1358" s="1"/>
      <c r="I1358" s="4"/>
      <c r="J1358" s="4"/>
    </row>
    <row r="1359" spans="1:10" x14ac:dyDescent="0.3">
      <c r="A1359" s="1"/>
      <c r="I1359" s="4"/>
      <c r="J1359" s="4"/>
    </row>
    <row r="1360" spans="1:10" x14ac:dyDescent="0.3">
      <c r="A1360" s="1"/>
      <c r="I1360" s="4"/>
      <c r="J1360" s="4"/>
    </row>
    <row r="1361" spans="1:10" x14ac:dyDescent="0.3">
      <c r="A1361" s="1"/>
      <c r="I1361" s="4"/>
      <c r="J1361" s="4"/>
    </row>
    <row r="1362" spans="1:10" x14ac:dyDescent="0.3">
      <c r="A1362" s="1"/>
      <c r="I1362" s="4"/>
      <c r="J1362" s="4"/>
    </row>
    <row r="1363" spans="1:10" x14ac:dyDescent="0.3">
      <c r="A1363" s="1"/>
      <c r="I1363" s="4"/>
      <c r="J1363" s="4"/>
    </row>
    <row r="1364" spans="1:10" x14ac:dyDescent="0.3">
      <c r="A1364" s="1"/>
      <c r="I1364" s="4"/>
      <c r="J1364" s="4"/>
    </row>
    <row r="1365" spans="1:10" x14ac:dyDescent="0.3">
      <c r="A1365" s="1"/>
      <c r="I1365" s="4"/>
      <c r="J1365" s="4"/>
    </row>
    <row r="1366" spans="1:10" x14ac:dyDescent="0.3">
      <c r="A1366" s="1"/>
      <c r="I1366" s="4"/>
      <c r="J1366" s="4"/>
    </row>
    <row r="1367" spans="1:10" x14ac:dyDescent="0.3">
      <c r="A1367" s="1"/>
      <c r="I1367" s="4"/>
      <c r="J1367" s="4"/>
    </row>
    <row r="1368" spans="1:10" x14ac:dyDescent="0.3">
      <c r="A1368" s="1"/>
      <c r="I1368" s="4"/>
      <c r="J1368" s="4"/>
    </row>
    <row r="1369" spans="1:10" x14ac:dyDescent="0.3">
      <c r="A1369" s="1"/>
      <c r="I1369" s="4"/>
      <c r="J1369" s="4"/>
    </row>
    <row r="1370" spans="1:10" x14ac:dyDescent="0.3">
      <c r="A1370" s="1"/>
      <c r="I1370" s="4"/>
      <c r="J1370" s="4"/>
    </row>
    <row r="1371" spans="1:10" x14ac:dyDescent="0.3">
      <c r="A1371" s="1"/>
      <c r="I1371" s="4"/>
      <c r="J1371" s="4"/>
    </row>
    <row r="1372" spans="1:10" x14ac:dyDescent="0.3">
      <c r="A1372" s="1"/>
      <c r="I1372" s="4"/>
      <c r="J1372" s="4"/>
    </row>
    <row r="1373" spans="1:10" x14ac:dyDescent="0.3">
      <c r="A1373" s="1"/>
      <c r="I1373" s="4"/>
      <c r="J1373" s="4"/>
    </row>
    <row r="1374" spans="1:10" x14ac:dyDescent="0.3">
      <c r="A1374" s="1"/>
      <c r="I1374" s="4"/>
      <c r="J1374" s="4"/>
    </row>
    <row r="1375" spans="1:10" x14ac:dyDescent="0.3">
      <c r="A1375" s="1"/>
      <c r="I1375" s="4"/>
      <c r="J1375" s="4"/>
    </row>
    <row r="1376" spans="1:10" x14ac:dyDescent="0.3">
      <c r="A1376" s="1"/>
      <c r="I1376" s="4"/>
      <c r="J1376" s="4"/>
    </row>
    <row r="1377" spans="1:10" x14ac:dyDescent="0.3">
      <c r="A1377" s="1"/>
      <c r="I1377" s="4"/>
      <c r="J1377" s="4"/>
    </row>
    <row r="1378" spans="1:10" x14ac:dyDescent="0.3">
      <c r="A1378" s="1"/>
      <c r="I1378" s="4"/>
      <c r="J1378" s="4"/>
    </row>
    <row r="1379" spans="1:10" x14ac:dyDescent="0.3">
      <c r="A1379" s="1"/>
      <c r="I1379" s="4"/>
      <c r="J1379" s="4"/>
    </row>
    <row r="1380" spans="1:10" x14ac:dyDescent="0.3">
      <c r="A1380" s="1"/>
      <c r="I1380" s="4"/>
      <c r="J1380" s="4"/>
    </row>
    <row r="1381" spans="1:10" x14ac:dyDescent="0.3">
      <c r="A1381" s="1"/>
      <c r="I1381" s="4"/>
      <c r="J1381" s="4"/>
    </row>
    <row r="1382" spans="1:10" x14ac:dyDescent="0.3">
      <c r="A1382" s="1"/>
      <c r="I1382" s="4"/>
      <c r="J1382" s="4"/>
    </row>
    <row r="1383" spans="1:10" x14ac:dyDescent="0.3">
      <c r="A1383" s="1"/>
      <c r="I1383" s="4"/>
      <c r="J1383" s="4"/>
    </row>
    <row r="1384" spans="1:10" x14ac:dyDescent="0.3">
      <c r="A1384" s="1"/>
      <c r="I1384" s="4"/>
      <c r="J1384" s="4"/>
    </row>
    <row r="1385" spans="1:10" x14ac:dyDescent="0.3">
      <c r="A1385" s="1"/>
      <c r="I1385" s="4"/>
      <c r="J1385" s="4"/>
    </row>
    <row r="1386" spans="1:10" x14ac:dyDescent="0.3">
      <c r="A1386" s="1"/>
      <c r="I1386" s="4"/>
      <c r="J1386" s="4"/>
    </row>
    <row r="1387" spans="1:10" x14ac:dyDescent="0.3">
      <c r="A1387" s="1"/>
      <c r="I1387" s="4"/>
      <c r="J1387" s="4"/>
    </row>
    <row r="1388" spans="1:10" x14ac:dyDescent="0.3">
      <c r="A1388" s="1"/>
      <c r="I1388" s="4"/>
      <c r="J1388" s="4"/>
    </row>
    <row r="1389" spans="1:10" x14ac:dyDescent="0.3">
      <c r="A1389" s="1"/>
      <c r="I1389" s="4"/>
      <c r="J1389" s="4"/>
    </row>
    <row r="1390" spans="1:10" x14ac:dyDescent="0.3">
      <c r="A1390" s="1"/>
      <c r="I1390" s="4"/>
      <c r="J1390" s="4"/>
    </row>
    <row r="1391" spans="1:10" x14ac:dyDescent="0.3">
      <c r="A1391" s="1"/>
      <c r="I1391" s="4"/>
      <c r="J1391" s="4"/>
    </row>
    <row r="1392" spans="1:10" x14ac:dyDescent="0.3">
      <c r="A1392" s="1"/>
      <c r="I1392" s="4"/>
      <c r="J1392" s="4"/>
    </row>
    <row r="1393" spans="1:10" x14ac:dyDescent="0.3">
      <c r="A1393" s="1"/>
      <c r="I1393" s="4"/>
      <c r="J1393" s="4"/>
    </row>
    <row r="1394" spans="1:10" x14ac:dyDescent="0.3">
      <c r="A1394" s="1"/>
      <c r="I1394" s="4"/>
      <c r="J1394" s="4"/>
    </row>
    <row r="1395" spans="1:10" x14ac:dyDescent="0.3">
      <c r="A1395" s="1"/>
      <c r="I1395" s="4"/>
      <c r="J1395" s="4"/>
    </row>
    <row r="1396" spans="1:10" x14ac:dyDescent="0.3">
      <c r="A1396" s="1"/>
      <c r="I1396" s="4"/>
      <c r="J1396" s="4"/>
    </row>
    <row r="1397" spans="1:10" x14ac:dyDescent="0.3">
      <c r="A1397" s="1"/>
      <c r="I1397" s="4"/>
      <c r="J1397" s="4"/>
    </row>
    <row r="1398" spans="1:10" x14ac:dyDescent="0.3">
      <c r="A1398" s="1"/>
      <c r="I1398" s="4"/>
      <c r="J1398" s="4"/>
    </row>
    <row r="1399" spans="1:10" x14ac:dyDescent="0.3">
      <c r="A1399" s="1"/>
      <c r="I1399" s="4"/>
      <c r="J1399" s="4"/>
    </row>
    <row r="1400" spans="1:10" x14ac:dyDescent="0.3">
      <c r="A1400" s="1"/>
      <c r="I1400" s="4"/>
      <c r="J1400" s="4"/>
    </row>
    <row r="1401" spans="1:10" x14ac:dyDescent="0.3">
      <c r="A1401" s="1"/>
      <c r="I1401" s="4"/>
      <c r="J1401" s="4"/>
    </row>
    <row r="1402" spans="1:10" x14ac:dyDescent="0.3">
      <c r="A1402" s="1"/>
      <c r="I1402" s="4"/>
      <c r="J1402" s="4"/>
    </row>
    <row r="1403" spans="1:10" x14ac:dyDescent="0.3">
      <c r="A1403" s="1"/>
      <c r="I1403" s="4"/>
      <c r="J1403" s="4"/>
    </row>
    <row r="1404" spans="1:10" x14ac:dyDescent="0.3">
      <c r="A1404" s="1"/>
      <c r="I1404" s="4"/>
      <c r="J1404" s="4"/>
    </row>
    <row r="1405" spans="1:10" x14ac:dyDescent="0.3">
      <c r="A1405" s="1"/>
      <c r="I1405" s="4"/>
      <c r="J1405" s="4"/>
    </row>
    <row r="1406" spans="1:10" x14ac:dyDescent="0.3">
      <c r="A1406" s="1"/>
      <c r="I1406" s="4"/>
      <c r="J1406" s="4"/>
    </row>
    <row r="1407" spans="1:10" x14ac:dyDescent="0.3">
      <c r="A1407" s="1"/>
      <c r="I1407" s="4"/>
      <c r="J1407" s="4"/>
    </row>
    <row r="1408" spans="1:10" x14ac:dyDescent="0.3">
      <c r="A1408" s="1"/>
      <c r="I1408" s="4"/>
      <c r="J1408" s="4"/>
    </row>
    <row r="1409" spans="1:10" x14ac:dyDescent="0.3">
      <c r="A1409" s="1"/>
      <c r="I1409" s="4"/>
      <c r="J1409" s="4"/>
    </row>
    <row r="1410" spans="1:10" x14ac:dyDescent="0.3">
      <c r="A1410" s="1"/>
      <c r="I1410" s="4"/>
      <c r="J1410" s="4"/>
    </row>
    <row r="1411" spans="1:10" x14ac:dyDescent="0.3">
      <c r="A1411" s="1"/>
      <c r="I1411" s="4"/>
      <c r="J1411" s="4"/>
    </row>
    <row r="1412" spans="1:10" x14ac:dyDescent="0.3">
      <c r="A1412" s="1"/>
      <c r="I1412" s="4"/>
      <c r="J1412" s="4"/>
    </row>
    <row r="1413" spans="1:10" x14ac:dyDescent="0.3">
      <c r="A1413" s="1"/>
      <c r="I1413" s="4"/>
      <c r="J1413" s="4"/>
    </row>
    <row r="1414" spans="1:10" x14ac:dyDescent="0.3">
      <c r="A1414" s="1"/>
      <c r="I1414" s="4"/>
      <c r="J1414" s="4"/>
    </row>
    <row r="1415" spans="1:10" x14ac:dyDescent="0.3">
      <c r="A1415" s="1"/>
      <c r="I1415" s="4"/>
      <c r="J1415" s="4"/>
    </row>
    <row r="1416" spans="1:10" x14ac:dyDescent="0.3">
      <c r="A1416" s="1"/>
      <c r="I1416" s="4"/>
      <c r="J1416" s="4"/>
    </row>
    <row r="1417" spans="1:10" x14ac:dyDescent="0.3">
      <c r="A1417" s="1"/>
      <c r="I1417" s="4"/>
      <c r="J1417" s="4"/>
    </row>
    <row r="1418" spans="1:10" x14ac:dyDescent="0.3">
      <c r="A1418" s="1"/>
      <c r="I1418" s="4"/>
      <c r="J1418" s="4"/>
    </row>
    <row r="1419" spans="1:10" x14ac:dyDescent="0.3">
      <c r="A1419" s="1"/>
      <c r="I1419" s="4"/>
      <c r="J1419" s="4"/>
    </row>
    <row r="1420" spans="1:10" x14ac:dyDescent="0.3">
      <c r="A1420" s="1"/>
      <c r="I1420" s="4"/>
      <c r="J1420" s="4"/>
    </row>
    <row r="1421" spans="1:10" x14ac:dyDescent="0.3">
      <c r="A1421" s="1"/>
      <c r="I1421" s="4"/>
      <c r="J1421" s="4"/>
    </row>
    <row r="1422" spans="1:10" x14ac:dyDescent="0.3">
      <c r="A1422" s="1"/>
      <c r="I1422" s="4"/>
      <c r="J1422" s="4"/>
    </row>
    <row r="1423" spans="1:10" x14ac:dyDescent="0.3">
      <c r="A1423" s="1"/>
      <c r="I1423" s="4"/>
      <c r="J1423" s="4"/>
    </row>
    <row r="1424" spans="1:10" x14ac:dyDescent="0.3">
      <c r="A1424" s="1"/>
      <c r="I1424" s="4"/>
      <c r="J1424" s="4"/>
    </row>
    <row r="1425" spans="1:10" x14ac:dyDescent="0.3">
      <c r="A1425" s="1"/>
      <c r="I1425" s="4"/>
      <c r="J1425" s="4"/>
    </row>
    <row r="1426" spans="1:10" x14ac:dyDescent="0.3">
      <c r="A1426" s="1"/>
      <c r="I1426" s="4"/>
      <c r="J1426" s="4"/>
    </row>
    <row r="1427" spans="1:10" x14ac:dyDescent="0.3">
      <c r="A1427" s="1"/>
      <c r="I1427" s="4"/>
      <c r="J1427" s="4"/>
    </row>
    <row r="1428" spans="1:10" x14ac:dyDescent="0.3">
      <c r="A1428" s="1"/>
      <c r="I1428" s="4"/>
      <c r="J1428" s="4"/>
    </row>
    <row r="1429" spans="1:10" x14ac:dyDescent="0.3">
      <c r="A1429" s="1"/>
      <c r="I1429" s="4"/>
      <c r="J1429" s="4"/>
    </row>
    <row r="1430" spans="1:10" x14ac:dyDescent="0.3">
      <c r="A1430" s="1"/>
      <c r="I1430" s="4"/>
      <c r="J1430" s="4"/>
    </row>
    <row r="1431" spans="1:10" x14ac:dyDescent="0.3">
      <c r="A1431" s="1"/>
      <c r="I1431" s="4"/>
      <c r="J1431" s="4"/>
    </row>
    <row r="1432" spans="1:10" x14ac:dyDescent="0.3">
      <c r="A1432" s="1"/>
      <c r="I1432" s="4"/>
      <c r="J1432" s="4"/>
    </row>
    <row r="1433" spans="1:10" x14ac:dyDescent="0.3">
      <c r="A1433" s="1"/>
      <c r="I1433" s="4"/>
      <c r="J1433" s="4"/>
    </row>
    <row r="1434" spans="1:10" x14ac:dyDescent="0.3">
      <c r="A1434" s="1"/>
      <c r="I1434" s="4"/>
      <c r="J1434" s="4"/>
    </row>
    <row r="1435" spans="1:10" x14ac:dyDescent="0.3">
      <c r="A1435" s="1"/>
      <c r="I1435" s="4"/>
      <c r="J1435" s="4"/>
    </row>
    <row r="1436" spans="1:10" x14ac:dyDescent="0.3">
      <c r="A1436" s="1"/>
      <c r="I1436" s="4"/>
      <c r="J1436" s="4"/>
    </row>
    <row r="1437" spans="1:10" x14ac:dyDescent="0.3">
      <c r="A1437" s="1"/>
      <c r="I1437" s="4"/>
      <c r="J1437" s="4"/>
    </row>
    <row r="1438" spans="1:10" x14ac:dyDescent="0.3">
      <c r="A1438" s="1"/>
      <c r="I1438" s="4"/>
      <c r="J1438" s="4"/>
    </row>
    <row r="1439" spans="1:10" x14ac:dyDescent="0.3">
      <c r="A1439" s="1"/>
      <c r="I1439" s="4"/>
      <c r="J1439" s="4"/>
    </row>
    <row r="1440" spans="1:10" x14ac:dyDescent="0.3">
      <c r="A1440" s="1"/>
      <c r="I1440" s="4"/>
      <c r="J1440" s="4"/>
    </row>
    <row r="1441" spans="1:10" x14ac:dyDescent="0.3">
      <c r="A1441" s="1"/>
      <c r="I1441" s="4"/>
      <c r="J1441" s="4"/>
    </row>
    <row r="1442" spans="1:10" x14ac:dyDescent="0.3">
      <c r="A1442" s="1"/>
      <c r="I1442" s="4"/>
      <c r="J1442" s="4"/>
    </row>
    <row r="1443" spans="1:10" x14ac:dyDescent="0.3">
      <c r="A1443" s="1"/>
      <c r="I1443" s="4"/>
      <c r="J1443" s="4"/>
    </row>
    <row r="1444" spans="1:10" x14ac:dyDescent="0.3">
      <c r="A1444" s="1"/>
      <c r="I1444" s="4"/>
      <c r="J1444" s="4"/>
    </row>
    <row r="1445" spans="1:10" x14ac:dyDescent="0.3">
      <c r="A1445" s="1"/>
      <c r="I1445" s="4"/>
      <c r="J1445" s="4"/>
    </row>
    <row r="1446" spans="1:10" x14ac:dyDescent="0.3">
      <c r="A1446" s="1"/>
      <c r="I1446" s="4"/>
      <c r="J1446" s="4"/>
    </row>
    <row r="1447" spans="1:10" x14ac:dyDescent="0.3">
      <c r="A1447" s="1"/>
      <c r="I1447" s="4"/>
      <c r="J1447" s="4"/>
    </row>
    <row r="1448" spans="1:10" x14ac:dyDescent="0.3">
      <c r="A1448" s="1"/>
      <c r="I1448" s="4"/>
      <c r="J1448" s="4"/>
    </row>
    <row r="1449" spans="1:10" x14ac:dyDescent="0.3">
      <c r="A1449" s="1"/>
      <c r="I1449" s="4"/>
      <c r="J1449" s="4"/>
    </row>
    <row r="1450" spans="1:10" x14ac:dyDescent="0.3">
      <c r="A1450" s="1"/>
      <c r="I1450" s="4"/>
      <c r="J1450" s="4"/>
    </row>
    <row r="1451" spans="1:10" x14ac:dyDescent="0.3">
      <c r="A1451" s="1"/>
      <c r="I1451" s="4"/>
      <c r="J1451" s="4"/>
    </row>
    <row r="1452" spans="1:10" x14ac:dyDescent="0.3">
      <c r="A1452" s="1"/>
      <c r="I1452" s="4"/>
      <c r="J1452" s="4"/>
    </row>
    <row r="1453" spans="1:10" x14ac:dyDescent="0.3">
      <c r="A1453" s="1"/>
      <c r="I1453" s="4"/>
      <c r="J1453" s="4"/>
    </row>
    <row r="1454" spans="1:10" x14ac:dyDescent="0.3">
      <c r="A1454" s="1"/>
      <c r="I1454" s="4"/>
      <c r="J1454" s="4"/>
    </row>
    <row r="1455" spans="1:10" x14ac:dyDescent="0.3">
      <c r="A1455" s="1"/>
      <c r="I1455" s="4"/>
      <c r="J1455" s="4"/>
    </row>
    <row r="1456" spans="1:10" x14ac:dyDescent="0.3">
      <c r="A1456" s="1"/>
      <c r="I1456" s="4"/>
      <c r="J1456" s="4"/>
    </row>
    <row r="1457" spans="1:10" x14ac:dyDescent="0.3">
      <c r="A1457" s="1"/>
      <c r="I1457" s="4"/>
      <c r="J1457" s="4"/>
    </row>
    <row r="1458" spans="1:10" x14ac:dyDescent="0.3">
      <c r="A1458" s="1"/>
      <c r="I1458" s="4"/>
      <c r="J1458" s="4"/>
    </row>
    <row r="1459" spans="1:10" x14ac:dyDescent="0.3">
      <c r="A1459" s="1"/>
      <c r="I1459" s="4"/>
      <c r="J1459" s="4"/>
    </row>
    <row r="1460" spans="1:10" x14ac:dyDescent="0.3">
      <c r="A1460" s="1"/>
      <c r="I1460" s="4"/>
      <c r="J1460" s="4"/>
    </row>
    <row r="1461" spans="1:10" x14ac:dyDescent="0.3">
      <c r="A1461" s="1"/>
      <c r="I1461" s="4"/>
      <c r="J1461" s="4"/>
    </row>
    <row r="1462" spans="1:10" x14ac:dyDescent="0.3">
      <c r="A1462" s="1"/>
      <c r="I1462" s="4"/>
      <c r="J1462" s="4"/>
    </row>
    <row r="1463" spans="1:10" x14ac:dyDescent="0.3">
      <c r="A1463" s="1"/>
      <c r="I1463" s="4"/>
      <c r="J1463" s="4"/>
    </row>
    <row r="1464" spans="1:10" x14ac:dyDescent="0.3">
      <c r="A1464" s="1"/>
      <c r="I1464" s="4"/>
      <c r="J1464" s="4"/>
    </row>
    <row r="1465" spans="1:10" x14ac:dyDescent="0.3">
      <c r="A1465" s="1"/>
      <c r="I1465" s="4"/>
      <c r="J1465" s="4"/>
    </row>
    <row r="1466" spans="1:10" x14ac:dyDescent="0.3">
      <c r="A1466" s="1"/>
      <c r="I1466" s="4"/>
      <c r="J1466" s="4"/>
    </row>
    <row r="1467" spans="1:10" x14ac:dyDescent="0.3">
      <c r="A1467" s="1"/>
      <c r="I1467" s="4"/>
      <c r="J1467" s="4"/>
    </row>
    <row r="1468" spans="1:10" x14ac:dyDescent="0.3">
      <c r="A1468" s="1"/>
      <c r="I1468" s="4"/>
      <c r="J1468" s="4"/>
    </row>
    <row r="1469" spans="1:10" x14ac:dyDescent="0.3">
      <c r="A1469" s="1"/>
      <c r="I1469" s="4"/>
      <c r="J1469" s="4"/>
    </row>
    <row r="1470" spans="1:10" x14ac:dyDescent="0.3">
      <c r="A1470" s="1"/>
      <c r="I1470" s="4"/>
      <c r="J1470" s="4"/>
    </row>
    <row r="1471" spans="1:10" x14ac:dyDescent="0.3">
      <c r="A1471" s="1"/>
      <c r="I1471" s="4"/>
      <c r="J1471" s="4"/>
    </row>
    <row r="1472" spans="1:10" x14ac:dyDescent="0.3">
      <c r="A1472" s="1"/>
      <c r="I1472" s="4"/>
      <c r="J1472" s="4"/>
    </row>
    <row r="1473" spans="1:10" x14ac:dyDescent="0.3">
      <c r="A1473" s="1"/>
      <c r="I1473" s="4"/>
      <c r="J1473" s="4"/>
    </row>
    <row r="1474" spans="1:10" x14ac:dyDescent="0.3">
      <c r="A1474" s="1"/>
      <c r="I1474" s="4"/>
      <c r="J1474" s="4"/>
    </row>
    <row r="1475" spans="1:10" x14ac:dyDescent="0.3">
      <c r="A1475" s="1"/>
      <c r="I1475" s="4"/>
      <c r="J1475" s="4"/>
    </row>
    <row r="1476" spans="1:10" x14ac:dyDescent="0.3">
      <c r="A1476" s="1"/>
      <c r="I1476" s="4"/>
      <c r="J1476" s="4"/>
    </row>
    <row r="1477" spans="1:10" x14ac:dyDescent="0.3">
      <c r="A1477" s="1"/>
      <c r="I1477" s="4"/>
      <c r="J1477" s="4"/>
    </row>
    <row r="1478" spans="1:10" x14ac:dyDescent="0.3">
      <c r="A1478" s="1"/>
      <c r="I1478" s="4"/>
      <c r="J1478" s="4"/>
    </row>
    <row r="1479" spans="1:10" x14ac:dyDescent="0.3">
      <c r="A1479" s="1"/>
      <c r="I1479" s="4"/>
      <c r="J1479" s="4"/>
    </row>
    <row r="1480" spans="1:10" x14ac:dyDescent="0.3">
      <c r="A1480" s="1"/>
      <c r="I1480" s="4"/>
      <c r="J1480" s="4"/>
    </row>
    <row r="1481" spans="1:10" x14ac:dyDescent="0.3">
      <c r="A1481" s="1"/>
      <c r="I1481" s="4"/>
      <c r="J1481" s="4"/>
    </row>
    <row r="1482" spans="1:10" x14ac:dyDescent="0.3">
      <c r="A1482" s="1"/>
      <c r="I1482" s="4"/>
      <c r="J1482" s="4"/>
    </row>
    <row r="1483" spans="1:10" x14ac:dyDescent="0.3">
      <c r="A1483" s="1"/>
      <c r="I1483" s="4"/>
      <c r="J1483" s="4"/>
    </row>
    <row r="1484" spans="1:10" x14ac:dyDescent="0.3">
      <c r="A1484" s="1"/>
      <c r="I1484" s="4"/>
      <c r="J1484" s="4"/>
    </row>
    <row r="1485" spans="1:10" x14ac:dyDescent="0.3">
      <c r="A1485" s="1"/>
      <c r="I1485" s="4"/>
      <c r="J1485" s="4"/>
    </row>
    <row r="1486" spans="1:10" x14ac:dyDescent="0.3">
      <c r="A1486" s="1"/>
      <c r="I1486" s="4"/>
      <c r="J1486" s="4"/>
    </row>
    <row r="1487" spans="1:10" x14ac:dyDescent="0.3">
      <c r="A1487" s="1"/>
      <c r="I1487" s="4"/>
      <c r="J1487" s="4"/>
    </row>
    <row r="1488" spans="1:10" x14ac:dyDescent="0.3">
      <c r="A1488" s="1"/>
      <c r="I1488" s="4"/>
      <c r="J1488" s="4"/>
    </row>
    <row r="1489" spans="1:10" x14ac:dyDescent="0.3">
      <c r="A1489" s="1"/>
      <c r="I1489" s="4"/>
      <c r="J1489" s="4"/>
    </row>
    <row r="1490" spans="1:10" x14ac:dyDescent="0.3">
      <c r="A1490" s="1"/>
      <c r="I1490" s="4"/>
      <c r="J1490" s="4"/>
    </row>
    <row r="1491" spans="1:10" x14ac:dyDescent="0.3">
      <c r="A1491" s="1"/>
      <c r="I1491" s="4"/>
      <c r="J1491" s="4"/>
    </row>
    <row r="1492" spans="1:10" x14ac:dyDescent="0.3">
      <c r="A1492" s="1"/>
      <c r="I1492" s="4"/>
      <c r="J1492" s="4"/>
    </row>
    <row r="1493" spans="1:10" x14ac:dyDescent="0.3">
      <c r="A1493" s="1"/>
      <c r="I1493" s="4"/>
      <c r="J1493" s="4"/>
    </row>
    <row r="1494" spans="1:10" x14ac:dyDescent="0.3">
      <c r="A1494" s="1"/>
      <c r="I1494" s="4"/>
      <c r="J1494" s="4"/>
    </row>
    <row r="1495" spans="1:10" x14ac:dyDescent="0.3">
      <c r="A1495" s="1"/>
      <c r="I1495" s="4"/>
      <c r="J1495" s="4"/>
    </row>
    <row r="1496" spans="1:10" x14ac:dyDescent="0.3">
      <c r="A1496" s="1"/>
      <c r="I1496" s="4"/>
      <c r="J1496" s="4"/>
    </row>
    <row r="1497" spans="1:10" x14ac:dyDescent="0.3">
      <c r="A1497" s="1"/>
      <c r="I1497" s="4"/>
      <c r="J1497" s="4"/>
    </row>
    <row r="1498" spans="1:10" x14ac:dyDescent="0.3">
      <c r="A1498" s="1"/>
      <c r="I1498" s="4"/>
      <c r="J1498" s="4"/>
    </row>
    <row r="1499" spans="1:10" x14ac:dyDescent="0.3">
      <c r="A1499" s="1"/>
      <c r="I1499" s="4"/>
      <c r="J1499" s="4"/>
    </row>
    <row r="1500" spans="1:10" x14ac:dyDescent="0.3">
      <c r="A1500" s="1"/>
      <c r="I1500" s="4"/>
      <c r="J1500" s="4"/>
    </row>
    <row r="1501" spans="1:10" x14ac:dyDescent="0.3">
      <c r="A1501" s="1"/>
      <c r="I1501" s="4"/>
      <c r="J1501" s="4"/>
    </row>
    <row r="1502" spans="1:10" x14ac:dyDescent="0.3">
      <c r="A1502" s="1"/>
      <c r="I1502" s="4"/>
      <c r="J1502" s="4"/>
    </row>
    <row r="1503" spans="1:10" x14ac:dyDescent="0.3">
      <c r="A1503" s="1"/>
      <c r="I1503" s="4"/>
      <c r="J1503" s="4"/>
    </row>
    <row r="1504" spans="1:10" x14ac:dyDescent="0.3">
      <c r="A1504" s="1"/>
      <c r="I1504" s="4"/>
      <c r="J1504" s="4"/>
    </row>
    <row r="1505" spans="1:10" x14ac:dyDescent="0.3">
      <c r="A1505" s="1"/>
      <c r="I1505" s="4"/>
      <c r="J1505" s="4"/>
    </row>
    <row r="1506" spans="1:10" x14ac:dyDescent="0.3">
      <c r="A1506" s="1"/>
      <c r="I1506" s="4"/>
      <c r="J1506" s="4"/>
    </row>
    <row r="1507" spans="1:10" x14ac:dyDescent="0.3">
      <c r="A1507" s="1"/>
      <c r="I1507" s="4"/>
      <c r="J1507" s="4"/>
    </row>
    <row r="1508" spans="1:10" x14ac:dyDescent="0.3">
      <c r="A1508" s="1"/>
      <c r="I1508" s="4"/>
      <c r="J1508" s="4"/>
    </row>
    <row r="1509" spans="1:10" x14ac:dyDescent="0.3">
      <c r="A1509" s="1"/>
      <c r="I1509" s="4"/>
      <c r="J1509" s="4"/>
    </row>
    <row r="1510" spans="1:10" x14ac:dyDescent="0.3">
      <c r="A1510" s="1"/>
      <c r="I1510" s="4"/>
      <c r="J1510" s="4"/>
    </row>
    <row r="1511" spans="1:10" x14ac:dyDescent="0.3">
      <c r="A1511" s="1"/>
      <c r="I1511" s="4"/>
      <c r="J1511" s="4"/>
    </row>
    <row r="1512" spans="1:10" x14ac:dyDescent="0.3">
      <c r="A1512" s="1"/>
      <c r="I1512" s="4"/>
      <c r="J1512" s="4"/>
    </row>
    <row r="1513" spans="1:10" x14ac:dyDescent="0.3">
      <c r="A1513" s="1"/>
      <c r="I1513" s="4"/>
      <c r="J1513" s="4"/>
    </row>
    <row r="1514" spans="1:10" x14ac:dyDescent="0.3">
      <c r="A1514" s="1"/>
      <c r="I1514" s="4"/>
      <c r="J1514" s="4"/>
    </row>
    <row r="1515" spans="1:10" x14ac:dyDescent="0.3">
      <c r="A1515" s="1"/>
      <c r="I1515" s="4"/>
      <c r="J1515" s="4"/>
    </row>
    <row r="1516" spans="1:10" x14ac:dyDescent="0.3">
      <c r="A1516" s="1"/>
      <c r="I1516" s="4"/>
      <c r="J1516" s="4"/>
    </row>
    <row r="1517" spans="1:10" x14ac:dyDescent="0.3">
      <c r="A1517" s="1"/>
      <c r="I1517" s="4"/>
      <c r="J1517" s="4"/>
    </row>
    <row r="1518" spans="1:10" x14ac:dyDescent="0.3">
      <c r="A1518" s="1"/>
      <c r="I1518" s="4"/>
      <c r="J1518" s="4"/>
    </row>
    <row r="1519" spans="1:10" x14ac:dyDescent="0.3">
      <c r="A1519" s="1"/>
      <c r="I1519" s="4"/>
      <c r="J1519" s="4"/>
    </row>
    <row r="1520" spans="1:10" x14ac:dyDescent="0.3">
      <c r="A1520" s="1"/>
      <c r="I1520" s="4"/>
      <c r="J1520" s="4"/>
    </row>
    <row r="1521" spans="1:10" x14ac:dyDescent="0.3">
      <c r="A1521" s="1"/>
      <c r="I1521" s="4"/>
      <c r="J1521" s="4"/>
    </row>
    <row r="1522" spans="1:10" x14ac:dyDescent="0.3">
      <c r="A1522" s="1"/>
      <c r="I1522" s="4"/>
      <c r="J1522" s="4"/>
    </row>
    <row r="1523" spans="1:10" x14ac:dyDescent="0.3">
      <c r="A1523" s="1"/>
      <c r="I1523" s="4"/>
      <c r="J1523" s="4"/>
    </row>
    <row r="1524" spans="1:10" x14ac:dyDescent="0.3">
      <c r="A1524" s="1"/>
      <c r="I1524" s="4"/>
      <c r="J1524" s="4"/>
    </row>
    <row r="1525" spans="1:10" x14ac:dyDescent="0.3">
      <c r="A1525" s="1"/>
      <c r="I1525" s="4"/>
      <c r="J1525" s="4"/>
    </row>
    <row r="1526" spans="1:10" x14ac:dyDescent="0.3">
      <c r="A1526" s="1"/>
      <c r="I1526" s="4"/>
      <c r="J1526" s="4"/>
    </row>
    <row r="1527" spans="1:10" x14ac:dyDescent="0.3">
      <c r="A1527" s="1"/>
      <c r="I1527" s="4"/>
      <c r="J1527" s="4"/>
    </row>
    <row r="1528" spans="1:10" x14ac:dyDescent="0.3">
      <c r="A1528" s="1"/>
      <c r="I1528" s="4"/>
      <c r="J1528" s="4"/>
    </row>
    <row r="1529" spans="1:10" x14ac:dyDescent="0.3">
      <c r="A1529" s="1"/>
      <c r="I1529" s="4"/>
      <c r="J1529" s="4"/>
    </row>
    <row r="1530" spans="1:10" x14ac:dyDescent="0.3">
      <c r="A1530" s="1"/>
      <c r="I1530" s="4"/>
      <c r="J1530" s="4"/>
    </row>
    <row r="1531" spans="1:10" x14ac:dyDescent="0.3">
      <c r="A1531" s="1"/>
      <c r="I1531" s="4"/>
      <c r="J1531" s="4"/>
    </row>
    <row r="1532" spans="1:10" x14ac:dyDescent="0.3">
      <c r="A1532" s="1"/>
      <c r="I1532" s="4"/>
      <c r="J1532" s="4"/>
    </row>
    <row r="1533" spans="1:10" x14ac:dyDescent="0.3">
      <c r="A1533" s="1"/>
      <c r="I1533" s="4"/>
      <c r="J1533" s="4"/>
    </row>
    <row r="1534" spans="1:10" x14ac:dyDescent="0.3">
      <c r="A1534" s="1"/>
      <c r="I1534" s="4"/>
      <c r="J1534" s="4"/>
    </row>
    <row r="1535" spans="1:10" x14ac:dyDescent="0.3">
      <c r="A1535" s="1"/>
      <c r="I1535" s="4"/>
      <c r="J1535" s="4"/>
    </row>
    <row r="1536" spans="1:10" x14ac:dyDescent="0.3">
      <c r="A1536" s="1"/>
      <c r="I1536" s="4"/>
      <c r="J1536" s="4"/>
    </row>
    <row r="1537" spans="1:10" x14ac:dyDescent="0.3">
      <c r="A1537" s="1"/>
      <c r="I1537" s="4"/>
      <c r="J1537" s="4"/>
    </row>
    <row r="1538" spans="1:10" x14ac:dyDescent="0.3">
      <c r="A1538" s="1"/>
      <c r="I1538" s="4"/>
      <c r="J1538" s="4"/>
    </row>
    <row r="1539" spans="1:10" x14ac:dyDescent="0.3">
      <c r="A1539" s="1"/>
      <c r="I1539" s="4"/>
      <c r="J1539" s="4"/>
    </row>
    <row r="1540" spans="1:10" x14ac:dyDescent="0.3">
      <c r="A1540" s="1"/>
      <c r="I1540" s="4"/>
      <c r="J1540" s="4"/>
    </row>
    <row r="1541" spans="1:10" x14ac:dyDescent="0.3">
      <c r="A1541" s="1"/>
      <c r="I1541" s="4"/>
      <c r="J1541" s="4"/>
    </row>
    <row r="1542" spans="1:10" x14ac:dyDescent="0.3">
      <c r="A1542" s="1"/>
      <c r="I1542" s="4"/>
      <c r="J1542" s="4"/>
    </row>
    <row r="1543" spans="1:10" x14ac:dyDescent="0.3">
      <c r="A1543" s="1"/>
      <c r="I1543" s="4"/>
      <c r="J1543" s="4"/>
    </row>
    <row r="1544" spans="1:10" x14ac:dyDescent="0.3">
      <c r="A1544" s="1"/>
      <c r="I1544" s="4"/>
      <c r="J1544" s="4"/>
    </row>
    <row r="1545" spans="1:10" x14ac:dyDescent="0.3">
      <c r="A1545" s="1"/>
      <c r="I1545" s="4"/>
      <c r="J1545" s="4"/>
    </row>
    <row r="1546" spans="1:10" x14ac:dyDescent="0.3">
      <c r="A1546" s="1"/>
      <c r="I1546" s="4"/>
      <c r="J1546" s="4"/>
    </row>
    <row r="1547" spans="1:10" x14ac:dyDescent="0.3">
      <c r="A1547" s="1"/>
      <c r="I1547" s="4"/>
      <c r="J1547" s="4"/>
    </row>
    <row r="1548" spans="1:10" x14ac:dyDescent="0.3">
      <c r="A1548" s="1"/>
      <c r="I1548" s="4"/>
      <c r="J1548" s="4"/>
    </row>
    <row r="1549" spans="1:10" x14ac:dyDescent="0.3">
      <c r="A1549" s="1"/>
      <c r="I1549" s="4"/>
      <c r="J1549" s="4"/>
    </row>
    <row r="1550" spans="1:10" x14ac:dyDescent="0.3">
      <c r="A1550" s="1"/>
      <c r="I1550" s="4"/>
      <c r="J1550" s="4"/>
    </row>
    <row r="1551" spans="1:10" x14ac:dyDescent="0.3">
      <c r="A1551" s="1"/>
      <c r="I1551" s="4"/>
      <c r="J1551" s="4"/>
    </row>
    <row r="1552" spans="1:10" x14ac:dyDescent="0.3">
      <c r="A1552" s="1"/>
      <c r="I1552" s="4"/>
      <c r="J1552" s="4"/>
    </row>
    <row r="1553" spans="1:10" x14ac:dyDescent="0.3">
      <c r="A1553" s="1"/>
      <c r="I1553" s="4"/>
      <c r="J1553" s="4"/>
    </row>
    <row r="1554" spans="1:10" x14ac:dyDescent="0.3">
      <c r="A1554" s="1"/>
      <c r="I1554" s="4"/>
      <c r="J1554" s="4"/>
    </row>
    <row r="1555" spans="1:10" x14ac:dyDescent="0.3">
      <c r="A1555" s="1"/>
      <c r="I1555" s="4"/>
      <c r="J1555" s="4"/>
    </row>
    <row r="1556" spans="1:10" x14ac:dyDescent="0.3">
      <c r="A1556" s="1"/>
      <c r="I1556" s="4"/>
      <c r="J1556" s="4"/>
    </row>
    <row r="1557" spans="1:10" x14ac:dyDescent="0.3">
      <c r="A1557" s="1"/>
      <c r="I1557" s="4"/>
      <c r="J1557" s="4"/>
    </row>
    <row r="1558" spans="1:10" x14ac:dyDescent="0.3">
      <c r="A1558" s="1"/>
      <c r="I1558" s="4"/>
      <c r="J1558" s="4"/>
    </row>
    <row r="1559" spans="1:10" x14ac:dyDescent="0.3">
      <c r="A1559" s="1"/>
      <c r="I1559" s="4"/>
      <c r="J1559" s="4"/>
    </row>
    <row r="1560" spans="1:10" x14ac:dyDescent="0.3">
      <c r="A1560" s="1"/>
      <c r="I1560" s="4"/>
      <c r="J1560" s="4"/>
    </row>
    <row r="1561" spans="1:10" x14ac:dyDescent="0.3">
      <c r="A1561" s="1"/>
      <c r="I1561" s="4"/>
      <c r="J1561" s="4"/>
    </row>
    <row r="1562" spans="1:10" x14ac:dyDescent="0.3">
      <c r="A1562" s="1"/>
      <c r="I1562" s="4"/>
      <c r="J1562" s="4"/>
    </row>
    <row r="1563" spans="1:10" x14ac:dyDescent="0.3">
      <c r="A1563" s="1"/>
      <c r="I1563" s="4"/>
      <c r="J1563" s="4"/>
    </row>
    <row r="1564" spans="1:10" x14ac:dyDescent="0.3">
      <c r="A1564" s="1"/>
      <c r="I1564" s="4"/>
      <c r="J1564" s="4"/>
    </row>
    <row r="1565" spans="1:10" x14ac:dyDescent="0.3">
      <c r="A1565" s="1"/>
      <c r="I1565" s="4"/>
      <c r="J1565" s="4"/>
    </row>
    <row r="1566" spans="1:10" x14ac:dyDescent="0.3">
      <c r="A1566" s="1"/>
      <c r="I1566" s="4"/>
      <c r="J1566" s="4"/>
    </row>
    <row r="1567" spans="1:10" x14ac:dyDescent="0.3">
      <c r="A1567" s="1"/>
      <c r="I1567" s="4"/>
      <c r="J1567" s="4"/>
    </row>
    <row r="1568" spans="1:10" x14ac:dyDescent="0.3">
      <c r="A1568" s="1"/>
      <c r="I1568" s="4"/>
      <c r="J1568" s="4"/>
    </row>
    <row r="1569" spans="1:10" x14ac:dyDescent="0.3">
      <c r="A1569" s="1"/>
      <c r="I1569" s="4"/>
      <c r="J1569" s="4"/>
    </row>
    <row r="1570" spans="1:10" x14ac:dyDescent="0.3">
      <c r="A1570" s="1"/>
      <c r="I1570" s="4"/>
      <c r="J1570" s="4"/>
    </row>
    <row r="1571" spans="1:10" x14ac:dyDescent="0.3">
      <c r="A1571" s="1"/>
      <c r="I1571" s="4"/>
      <c r="J1571" s="4"/>
    </row>
    <row r="1572" spans="1:10" x14ac:dyDescent="0.3">
      <c r="A1572" s="1"/>
      <c r="I1572" s="4"/>
      <c r="J1572" s="4"/>
    </row>
    <row r="1573" spans="1:10" x14ac:dyDescent="0.3">
      <c r="A1573" s="1"/>
      <c r="I1573" s="4"/>
      <c r="J1573" s="4"/>
    </row>
    <row r="1574" spans="1:10" x14ac:dyDescent="0.3">
      <c r="A1574" s="1"/>
      <c r="I1574" s="4"/>
      <c r="J1574" s="4"/>
    </row>
    <row r="1575" spans="1:10" x14ac:dyDescent="0.3">
      <c r="A1575" s="1"/>
      <c r="I1575" s="4"/>
      <c r="J1575" s="4"/>
    </row>
    <row r="1576" spans="1:10" x14ac:dyDescent="0.3">
      <c r="A1576" s="1"/>
      <c r="I1576" s="4"/>
      <c r="J1576" s="4"/>
    </row>
    <row r="1577" spans="1:10" x14ac:dyDescent="0.3">
      <c r="A1577" s="1"/>
      <c r="I1577" s="4"/>
      <c r="J1577" s="4"/>
    </row>
    <row r="1578" spans="1:10" x14ac:dyDescent="0.3">
      <c r="A1578" s="1"/>
      <c r="I1578" s="4"/>
      <c r="J1578" s="4"/>
    </row>
    <row r="1579" spans="1:10" x14ac:dyDescent="0.3">
      <c r="A1579" s="1"/>
      <c r="I1579" s="4"/>
      <c r="J1579" s="4"/>
    </row>
    <row r="1580" spans="1:10" x14ac:dyDescent="0.3">
      <c r="A1580" s="1"/>
      <c r="I1580" s="4"/>
      <c r="J1580" s="4"/>
    </row>
    <row r="1581" spans="1:10" x14ac:dyDescent="0.3">
      <c r="A1581" s="1"/>
      <c r="I1581" s="4"/>
      <c r="J1581" s="4"/>
    </row>
    <row r="1582" spans="1:10" x14ac:dyDescent="0.3">
      <c r="A1582" s="1"/>
      <c r="I1582" s="4"/>
      <c r="J1582" s="4"/>
    </row>
    <row r="1583" spans="1:10" x14ac:dyDescent="0.3">
      <c r="A1583" s="1"/>
      <c r="I1583" s="4"/>
      <c r="J1583" s="4"/>
    </row>
    <row r="1584" spans="1:10" x14ac:dyDescent="0.3">
      <c r="A1584" s="1"/>
      <c r="I1584" s="4"/>
      <c r="J1584" s="4"/>
    </row>
    <row r="1585" spans="1:10" x14ac:dyDescent="0.3">
      <c r="A1585" s="1"/>
      <c r="I1585" s="4"/>
      <c r="J1585" s="4"/>
    </row>
    <row r="1586" spans="1:10" x14ac:dyDescent="0.3">
      <c r="A1586" s="1"/>
      <c r="I1586" s="4"/>
      <c r="J1586" s="4"/>
    </row>
    <row r="1587" spans="1:10" x14ac:dyDescent="0.3">
      <c r="A1587" s="1"/>
      <c r="I1587" s="4"/>
      <c r="J1587" s="4"/>
    </row>
    <row r="1588" spans="1:10" x14ac:dyDescent="0.3">
      <c r="A1588" s="1"/>
      <c r="I1588" s="4"/>
      <c r="J1588" s="4"/>
    </row>
    <row r="1589" spans="1:10" x14ac:dyDescent="0.3">
      <c r="A1589" s="1"/>
      <c r="I1589" s="4"/>
      <c r="J1589" s="4"/>
    </row>
    <row r="1590" spans="1:10" x14ac:dyDescent="0.3">
      <c r="A1590" s="1"/>
      <c r="I1590" s="4"/>
      <c r="J1590" s="4"/>
    </row>
    <row r="1591" spans="1:10" x14ac:dyDescent="0.3">
      <c r="A1591" s="1"/>
      <c r="I1591" s="4"/>
      <c r="J1591" s="4"/>
    </row>
    <row r="1592" spans="1:10" x14ac:dyDescent="0.3">
      <c r="A1592" s="1"/>
      <c r="I1592" s="4"/>
      <c r="J1592" s="4"/>
    </row>
    <row r="1593" spans="1:10" x14ac:dyDescent="0.3">
      <c r="A1593" s="1"/>
      <c r="I1593" s="4"/>
      <c r="J1593" s="4"/>
    </row>
    <row r="1594" spans="1:10" x14ac:dyDescent="0.3">
      <c r="A1594" s="1"/>
      <c r="I1594" s="4"/>
      <c r="J1594" s="4"/>
    </row>
    <row r="1595" spans="1:10" x14ac:dyDescent="0.3">
      <c r="A1595" s="1"/>
      <c r="I1595" s="4"/>
      <c r="J1595" s="4"/>
    </row>
    <row r="1596" spans="1:10" x14ac:dyDescent="0.3">
      <c r="A1596" s="1"/>
      <c r="I1596" s="4"/>
      <c r="J1596" s="4"/>
    </row>
    <row r="1597" spans="1:10" x14ac:dyDescent="0.3">
      <c r="A1597" s="1"/>
      <c r="I1597" s="4"/>
      <c r="J1597" s="4"/>
    </row>
    <row r="1598" spans="1:10" x14ac:dyDescent="0.3">
      <c r="A1598" s="1"/>
      <c r="I1598" s="4"/>
      <c r="J1598" s="4"/>
    </row>
    <row r="1599" spans="1:10" x14ac:dyDescent="0.3">
      <c r="A1599" s="1"/>
      <c r="I1599" s="4"/>
      <c r="J1599" s="4"/>
    </row>
    <row r="1600" spans="1:10" x14ac:dyDescent="0.3">
      <c r="A1600" s="1"/>
      <c r="I1600" s="4"/>
      <c r="J1600" s="4"/>
    </row>
    <row r="1601" spans="1:10" x14ac:dyDescent="0.3">
      <c r="A1601" s="1"/>
      <c r="I1601" s="4"/>
      <c r="J1601" s="4"/>
    </row>
    <row r="1602" spans="1:10" x14ac:dyDescent="0.3">
      <c r="A1602" s="1"/>
      <c r="I1602" s="4"/>
      <c r="J1602" s="4"/>
    </row>
    <row r="1603" spans="1:10" x14ac:dyDescent="0.3">
      <c r="A1603" s="1"/>
      <c r="I1603" s="4"/>
      <c r="J1603" s="4"/>
    </row>
    <row r="1604" spans="1:10" x14ac:dyDescent="0.3">
      <c r="A1604" s="1"/>
      <c r="I1604" s="4"/>
      <c r="J1604" s="4"/>
    </row>
    <row r="1605" spans="1:10" x14ac:dyDescent="0.3">
      <c r="A1605" s="1"/>
      <c r="I1605" s="4"/>
      <c r="J1605" s="4"/>
    </row>
    <row r="1606" spans="1:10" x14ac:dyDescent="0.3">
      <c r="A1606" s="1"/>
      <c r="I1606" s="4"/>
      <c r="J1606" s="4"/>
    </row>
    <row r="1607" spans="1:10" x14ac:dyDescent="0.3">
      <c r="A1607" s="1"/>
      <c r="I1607" s="4"/>
      <c r="J1607" s="4"/>
    </row>
    <row r="1608" spans="1:10" x14ac:dyDescent="0.3">
      <c r="A1608" s="1"/>
      <c r="I1608" s="4"/>
      <c r="J1608" s="4"/>
    </row>
    <row r="1609" spans="1:10" x14ac:dyDescent="0.3">
      <c r="A1609" s="1"/>
      <c r="I1609" s="4"/>
      <c r="J1609" s="4"/>
    </row>
    <row r="1610" spans="1:10" x14ac:dyDescent="0.3">
      <c r="A1610" s="1"/>
      <c r="I1610" s="4"/>
      <c r="J1610" s="4"/>
    </row>
    <row r="1611" spans="1:10" x14ac:dyDescent="0.3">
      <c r="A1611" s="1"/>
      <c r="I1611" s="4"/>
      <c r="J1611" s="4"/>
    </row>
    <row r="1612" spans="1:10" x14ac:dyDescent="0.3">
      <c r="A1612" s="1"/>
      <c r="I1612" s="4"/>
      <c r="J1612" s="4"/>
    </row>
    <row r="1613" spans="1:10" x14ac:dyDescent="0.3">
      <c r="A1613" s="1"/>
      <c r="I1613" s="4"/>
      <c r="J1613" s="4"/>
    </row>
    <row r="1614" spans="1:10" x14ac:dyDescent="0.3">
      <c r="A1614" s="1"/>
      <c r="I1614" s="4"/>
      <c r="J1614" s="4"/>
    </row>
    <row r="1615" spans="1:10" x14ac:dyDescent="0.3">
      <c r="A1615" s="1"/>
      <c r="I1615" s="4"/>
      <c r="J1615" s="4"/>
    </row>
    <row r="1616" spans="1:10" x14ac:dyDescent="0.3">
      <c r="A1616" s="1"/>
      <c r="I1616" s="4"/>
      <c r="J1616" s="4"/>
    </row>
    <row r="1617" spans="1:10" x14ac:dyDescent="0.3">
      <c r="A1617" s="1"/>
      <c r="I1617" s="4"/>
      <c r="J1617" s="4"/>
    </row>
    <row r="1618" spans="1:10" x14ac:dyDescent="0.3">
      <c r="A1618" s="1"/>
      <c r="I1618" s="4"/>
      <c r="J1618" s="4"/>
    </row>
    <row r="1619" spans="1:10" x14ac:dyDescent="0.3">
      <c r="A1619" s="1"/>
      <c r="I1619" s="4"/>
      <c r="J1619" s="4"/>
    </row>
    <row r="1620" spans="1:10" x14ac:dyDescent="0.3">
      <c r="A1620" s="1"/>
      <c r="I1620" s="4"/>
      <c r="J1620" s="4"/>
    </row>
    <row r="1621" spans="1:10" x14ac:dyDescent="0.3">
      <c r="A1621" s="1"/>
      <c r="I1621" s="4"/>
      <c r="J1621" s="4"/>
    </row>
    <row r="1622" spans="1:10" x14ac:dyDescent="0.3">
      <c r="A1622" s="1"/>
      <c r="I1622" s="4"/>
      <c r="J1622" s="4"/>
    </row>
    <row r="1623" spans="1:10" x14ac:dyDescent="0.3">
      <c r="A1623" s="1"/>
      <c r="I1623" s="4"/>
      <c r="J1623" s="4"/>
    </row>
    <row r="1624" spans="1:10" x14ac:dyDescent="0.3">
      <c r="A1624" s="1"/>
      <c r="I1624" s="4"/>
      <c r="J1624" s="4"/>
    </row>
    <row r="1625" spans="1:10" x14ac:dyDescent="0.3">
      <c r="A1625" s="1"/>
      <c r="I1625" s="4"/>
      <c r="J1625" s="4"/>
    </row>
    <row r="1626" spans="1:10" x14ac:dyDescent="0.3">
      <c r="A1626" s="1"/>
      <c r="I1626" s="4"/>
      <c r="J1626" s="4"/>
    </row>
    <row r="1627" spans="1:10" x14ac:dyDescent="0.3">
      <c r="A1627" s="1"/>
      <c r="I1627" s="4"/>
      <c r="J1627" s="4"/>
    </row>
    <row r="1628" spans="1:10" x14ac:dyDescent="0.3">
      <c r="A1628" s="1"/>
      <c r="I1628" s="4"/>
      <c r="J1628" s="4"/>
    </row>
    <row r="1629" spans="1:10" x14ac:dyDescent="0.3">
      <c r="A1629" s="1"/>
      <c r="I1629" s="4"/>
      <c r="J1629" s="4"/>
    </row>
    <row r="1630" spans="1:10" x14ac:dyDescent="0.3">
      <c r="A1630" s="1"/>
      <c r="I1630" s="4"/>
      <c r="J1630" s="4"/>
    </row>
    <row r="1631" spans="1:10" x14ac:dyDescent="0.3">
      <c r="A1631" s="1"/>
      <c r="I1631" s="4"/>
      <c r="J1631" s="4"/>
    </row>
    <row r="1632" spans="1:10" x14ac:dyDescent="0.3">
      <c r="A1632" s="1"/>
      <c r="I1632" s="4"/>
      <c r="J1632" s="4"/>
    </row>
    <row r="1633" spans="1:10" x14ac:dyDescent="0.3">
      <c r="A1633" s="1"/>
      <c r="I1633" s="4"/>
      <c r="J1633" s="4"/>
    </row>
    <row r="1634" spans="1:10" x14ac:dyDescent="0.3">
      <c r="A1634" s="1"/>
      <c r="I1634" s="4"/>
      <c r="J1634" s="4"/>
    </row>
    <row r="1635" spans="1:10" x14ac:dyDescent="0.3">
      <c r="A1635" s="1"/>
      <c r="I1635" s="4"/>
      <c r="J1635" s="4"/>
    </row>
    <row r="1636" spans="1:10" x14ac:dyDescent="0.3">
      <c r="A1636" s="1"/>
      <c r="I1636" s="4"/>
      <c r="J1636" s="4"/>
    </row>
    <row r="1637" spans="1:10" x14ac:dyDescent="0.3">
      <c r="A1637" s="1"/>
      <c r="I1637" s="4"/>
      <c r="J1637" s="4"/>
    </row>
    <row r="1638" spans="1:10" x14ac:dyDescent="0.3">
      <c r="A1638" s="1"/>
      <c r="I1638" s="4"/>
      <c r="J1638" s="4"/>
    </row>
    <row r="1639" spans="1:10" x14ac:dyDescent="0.3">
      <c r="A1639" s="1"/>
      <c r="I1639" s="4"/>
      <c r="J1639" s="4"/>
    </row>
    <row r="1640" spans="1:10" x14ac:dyDescent="0.3">
      <c r="A1640" s="1"/>
      <c r="I1640" s="4"/>
      <c r="J1640" s="4"/>
    </row>
    <row r="1641" spans="1:10" x14ac:dyDescent="0.3">
      <c r="A1641" s="1"/>
      <c r="I1641" s="4"/>
      <c r="J1641" s="4"/>
    </row>
    <row r="1642" spans="1:10" x14ac:dyDescent="0.3">
      <c r="A1642" s="1"/>
      <c r="I1642" s="4"/>
      <c r="J1642" s="4"/>
    </row>
    <row r="1643" spans="1:10" x14ac:dyDescent="0.3">
      <c r="A1643" s="1"/>
      <c r="I1643" s="4"/>
      <c r="J1643" s="4"/>
    </row>
    <row r="1644" spans="1:10" x14ac:dyDescent="0.3">
      <c r="A1644" s="1"/>
      <c r="I1644" s="4"/>
      <c r="J1644" s="4"/>
    </row>
    <row r="1645" spans="1:10" x14ac:dyDescent="0.3">
      <c r="A1645" s="1"/>
      <c r="I1645" s="4"/>
      <c r="J1645" s="4"/>
    </row>
    <row r="1646" spans="1:10" x14ac:dyDescent="0.3">
      <c r="A1646" s="1"/>
      <c r="I1646" s="4"/>
      <c r="J1646" s="4"/>
    </row>
    <row r="1647" spans="1:10" x14ac:dyDescent="0.3">
      <c r="A1647" s="1"/>
      <c r="I1647" s="4"/>
      <c r="J1647" s="4"/>
    </row>
    <row r="1648" spans="1:10" x14ac:dyDescent="0.3">
      <c r="A1648" s="1"/>
      <c r="I1648" s="4"/>
      <c r="J1648" s="4"/>
    </row>
    <row r="1649" spans="1:10" x14ac:dyDescent="0.3">
      <c r="A1649" s="1"/>
      <c r="I1649" s="4"/>
      <c r="J1649" s="4"/>
    </row>
    <row r="1650" spans="1:10" x14ac:dyDescent="0.3">
      <c r="A1650" s="1"/>
      <c r="I1650" s="4"/>
      <c r="J1650" s="4"/>
    </row>
    <row r="1651" spans="1:10" x14ac:dyDescent="0.3">
      <c r="A1651" s="1"/>
      <c r="I1651" s="4"/>
      <c r="J1651" s="4"/>
    </row>
    <row r="1652" spans="1:10" x14ac:dyDescent="0.3">
      <c r="A1652" s="1"/>
      <c r="I1652" s="4"/>
      <c r="J1652" s="4"/>
    </row>
    <row r="1653" spans="1:10" x14ac:dyDescent="0.3">
      <c r="A1653" s="1"/>
      <c r="I1653" s="4"/>
      <c r="J1653" s="4"/>
    </row>
    <row r="1654" spans="1:10" x14ac:dyDescent="0.3">
      <c r="A1654" s="1"/>
      <c r="I1654" s="4"/>
      <c r="J1654" s="4"/>
    </row>
    <row r="1655" spans="1:10" x14ac:dyDescent="0.3">
      <c r="A1655" s="1"/>
      <c r="I1655" s="4"/>
      <c r="J1655" s="4"/>
    </row>
    <row r="1656" spans="1:10" x14ac:dyDescent="0.3">
      <c r="A1656" s="1"/>
      <c r="I1656" s="4"/>
      <c r="J1656" s="4"/>
    </row>
    <row r="1657" spans="1:10" x14ac:dyDescent="0.3">
      <c r="A1657" s="1"/>
      <c r="I1657" s="4"/>
      <c r="J1657" s="4"/>
    </row>
    <row r="1658" spans="1:10" x14ac:dyDescent="0.3">
      <c r="A1658" s="1"/>
      <c r="I1658" s="4"/>
      <c r="J1658" s="4"/>
    </row>
    <row r="1659" spans="1:10" x14ac:dyDescent="0.3">
      <c r="A1659" s="1"/>
      <c r="I1659" s="4"/>
      <c r="J1659" s="4"/>
    </row>
    <row r="1660" spans="1:10" x14ac:dyDescent="0.3">
      <c r="A1660" s="1"/>
      <c r="I1660" s="4"/>
      <c r="J1660" s="4"/>
    </row>
    <row r="1661" spans="1:10" x14ac:dyDescent="0.3">
      <c r="A1661" s="1"/>
      <c r="I1661" s="4"/>
      <c r="J1661" s="4"/>
    </row>
    <row r="1662" spans="1:10" x14ac:dyDescent="0.3">
      <c r="A1662" s="1"/>
      <c r="I1662" s="4"/>
      <c r="J1662" s="4"/>
    </row>
    <row r="1663" spans="1:10" x14ac:dyDescent="0.3">
      <c r="A1663" s="1"/>
      <c r="I1663" s="4"/>
      <c r="J1663" s="4"/>
    </row>
    <row r="1664" spans="1:10" x14ac:dyDescent="0.3">
      <c r="A1664" s="1"/>
      <c r="I1664" s="4"/>
      <c r="J1664" s="4"/>
    </row>
    <row r="1665" spans="1:10" x14ac:dyDescent="0.3">
      <c r="A1665" s="1"/>
      <c r="I1665" s="4"/>
      <c r="J1665" s="4"/>
    </row>
    <row r="1666" spans="1:10" x14ac:dyDescent="0.3">
      <c r="A1666" s="1"/>
      <c r="I1666" s="4"/>
      <c r="J1666" s="4"/>
    </row>
    <row r="1667" spans="1:10" x14ac:dyDescent="0.3">
      <c r="A1667" s="1"/>
      <c r="I1667" s="4"/>
      <c r="J1667" s="4"/>
    </row>
    <row r="1668" spans="1:10" x14ac:dyDescent="0.3">
      <c r="A1668" s="1"/>
      <c r="I1668" s="4"/>
      <c r="J1668" s="4"/>
    </row>
    <row r="1669" spans="1:10" x14ac:dyDescent="0.3">
      <c r="A1669" s="1"/>
      <c r="I1669" s="4"/>
      <c r="J1669" s="4"/>
    </row>
    <row r="1670" spans="1:10" x14ac:dyDescent="0.3">
      <c r="A1670" s="1"/>
      <c r="I1670" s="4"/>
      <c r="J1670" s="4"/>
    </row>
    <row r="1671" spans="1:10" x14ac:dyDescent="0.3">
      <c r="A1671" s="1"/>
      <c r="I1671" s="4"/>
      <c r="J1671" s="4"/>
    </row>
    <row r="1672" spans="1:10" x14ac:dyDescent="0.3">
      <c r="A1672" s="1"/>
      <c r="I1672" s="4"/>
      <c r="J1672" s="4"/>
    </row>
    <row r="1673" spans="1:10" x14ac:dyDescent="0.3">
      <c r="A1673" s="1"/>
      <c r="I1673" s="4"/>
      <c r="J1673" s="4"/>
    </row>
    <row r="1674" spans="1:10" x14ac:dyDescent="0.3">
      <c r="A1674" s="1"/>
      <c r="I1674" s="4"/>
      <c r="J1674" s="4"/>
    </row>
    <row r="1675" spans="1:10" x14ac:dyDescent="0.3">
      <c r="A1675" s="1"/>
      <c r="I1675" s="4"/>
      <c r="J1675" s="4"/>
    </row>
    <row r="1676" spans="1:10" x14ac:dyDescent="0.3">
      <c r="A1676" s="1"/>
      <c r="I1676" s="4"/>
      <c r="J1676" s="4"/>
    </row>
    <row r="1677" spans="1:10" x14ac:dyDescent="0.3">
      <c r="A1677" s="1"/>
      <c r="I1677" s="4"/>
      <c r="J1677" s="4"/>
    </row>
    <row r="1678" spans="1:10" x14ac:dyDescent="0.3">
      <c r="A1678" s="1"/>
      <c r="I1678" s="4"/>
      <c r="J1678" s="4"/>
    </row>
    <row r="1679" spans="1:10" x14ac:dyDescent="0.3">
      <c r="A1679" s="1"/>
      <c r="I1679" s="4"/>
      <c r="J1679" s="4"/>
    </row>
    <row r="1680" spans="1:10" x14ac:dyDescent="0.3">
      <c r="A1680" s="1"/>
      <c r="I1680" s="4"/>
      <c r="J1680" s="4"/>
    </row>
    <row r="1681" spans="1:10" x14ac:dyDescent="0.3">
      <c r="A1681" s="1"/>
      <c r="I1681" s="4"/>
      <c r="J1681" s="4"/>
    </row>
    <row r="1682" spans="1:10" x14ac:dyDescent="0.3">
      <c r="A1682" s="1"/>
      <c r="I1682" s="4"/>
      <c r="J1682" s="4"/>
    </row>
    <row r="1683" spans="1:10" x14ac:dyDescent="0.3">
      <c r="A1683" s="1"/>
      <c r="I1683" s="4"/>
      <c r="J1683" s="4"/>
    </row>
    <row r="1684" spans="1:10" x14ac:dyDescent="0.3">
      <c r="A1684" s="1"/>
      <c r="I1684" s="4"/>
      <c r="J1684" s="4"/>
    </row>
    <row r="1685" spans="1:10" x14ac:dyDescent="0.3">
      <c r="A1685" s="1"/>
      <c r="I1685" s="4"/>
      <c r="J1685" s="4"/>
    </row>
    <row r="1686" spans="1:10" x14ac:dyDescent="0.3">
      <c r="A1686" s="1"/>
      <c r="I1686" s="4"/>
      <c r="J1686" s="4"/>
    </row>
    <row r="1687" spans="1:10" x14ac:dyDescent="0.3">
      <c r="A1687" s="1"/>
      <c r="I1687" s="4"/>
      <c r="J1687" s="4"/>
    </row>
    <row r="1688" spans="1:10" x14ac:dyDescent="0.3">
      <c r="A1688" s="1"/>
      <c r="I1688" s="4"/>
      <c r="J1688" s="4"/>
    </row>
    <row r="1689" spans="1:10" x14ac:dyDescent="0.3">
      <c r="A1689" s="1"/>
      <c r="I1689" s="4"/>
      <c r="J1689" s="4"/>
    </row>
    <row r="1690" spans="1:10" x14ac:dyDescent="0.3">
      <c r="A1690" s="1"/>
      <c r="I1690" s="4"/>
      <c r="J1690" s="4"/>
    </row>
    <row r="1691" spans="1:10" x14ac:dyDescent="0.3">
      <c r="A1691" s="1"/>
      <c r="I1691" s="4"/>
      <c r="J1691" s="4"/>
    </row>
    <row r="1692" spans="1:10" x14ac:dyDescent="0.3">
      <c r="A1692" s="1"/>
      <c r="I1692" s="4"/>
      <c r="J1692" s="4"/>
    </row>
    <row r="1693" spans="1:10" x14ac:dyDescent="0.3">
      <c r="A1693" s="1"/>
      <c r="I1693" s="4"/>
      <c r="J1693" s="4"/>
    </row>
    <row r="1694" spans="1:10" x14ac:dyDescent="0.3">
      <c r="A1694" s="1"/>
      <c r="I1694" s="4"/>
      <c r="J1694" s="4"/>
    </row>
    <row r="1695" spans="1:10" x14ac:dyDescent="0.3">
      <c r="A1695" s="1"/>
      <c r="I1695" s="4"/>
      <c r="J1695" s="4"/>
    </row>
    <row r="1696" spans="1:10" x14ac:dyDescent="0.3">
      <c r="A1696" s="1"/>
      <c r="I1696" s="4"/>
      <c r="J1696" s="4"/>
    </row>
    <row r="1697" spans="1:10" x14ac:dyDescent="0.3">
      <c r="A1697" s="1"/>
      <c r="I1697" s="4"/>
      <c r="J1697" s="4"/>
    </row>
    <row r="1698" spans="1:10" x14ac:dyDescent="0.3">
      <c r="A1698" s="1"/>
      <c r="I1698" s="4"/>
      <c r="J1698" s="4"/>
    </row>
    <row r="1699" spans="1:10" x14ac:dyDescent="0.3">
      <c r="A1699" s="1"/>
      <c r="I1699" s="4"/>
      <c r="J1699" s="4"/>
    </row>
    <row r="1700" spans="1:10" x14ac:dyDescent="0.3">
      <c r="A1700" s="1"/>
      <c r="I1700" s="4"/>
      <c r="J1700" s="4"/>
    </row>
    <row r="1701" spans="1:10" x14ac:dyDescent="0.3">
      <c r="A1701" s="1"/>
      <c r="I1701" s="4"/>
      <c r="J1701" s="4"/>
    </row>
    <row r="1702" spans="1:10" x14ac:dyDescent="0.3">
      <c r="A1702" s="1"/>
      <c r="I1702" s="4"/>
      <c r="J1702" s="4"/>
    </row>
    <row r="1703" spans="1:10" x14ac:dyDescent="0.3">
      <c r="A1703" s="1"/>
      <c r="I1703" s="4"/>
      <c r="J1703" s="4"/>
    </row>
    <row r="1704" spans="1:10" x14ac:dyDescent="0.3">
      <c r="A1704" s="1"/>
      <c r="I1704" s="4"/>
      <c r="J1704" s="4"/>
    </row>
    <row r="1705" spans="1:10" x14ac:dyDescent="0.3">
      <c r="A1705" s="1"/>
      <c r="I1705" s="4"/>
      <c r="J1705" s="4"/>
    </row>
    <row r="1706" spans="1:10" x14ac:dyDescent="0.3">
      <c r="A1706" s="1"/>
      <c r="I1706" s="4"/>
      <c r="J1706" s="4"/>
    </row>
    <row r="1707" spans="1:10" x14ac:dyDescent="0.3">
      <c r="A1707" s="1"/>
      <c r="I1707" s="4"/>
      <c r="J1707" s="4"/>
    </row>
    <row r="1708" spans="1:10" x14ac:dyDescent="0.3">
      <c r="A1708" s="1"/>
      <c r="I1708" s="4"/>
      <c r="J1708" s="4"/>
    </row>
    <row r="1709" spans="1:10" x14ac:dyDescent="0.3">
      <c r="A1709" s="1"/>
      <c r="I1709" s="4"/>
      <c r="J1709" s="4"/>
    </row>
    <row r="1710" spans="1:10" x14ac:dyDescent="0.3">
      <c r="A1710" s="1"/>
      <c r="I1710" s="4"/>
      <c r="J1710" s="4"/>
    </row>
    <row r="1711" spans="1:10" x14ac:dyDescent="0.3">
      <c r="A1711" s="1"/>
      <c r="I1711" s="4"/>
      <c r="J1711" s="4"/>
    </row>
    <row r="1712" spans="1:10" x14ac:dyDescent="0.3">
      <c r="A1712" s="1"/>
      <c r="I1712" s="4"/>
      <c r="J1712" s="4"/>
    </row>
    <row r="1713" spans="1:10" x14ac:dyDescent="0.3">
      <c r="A1713" s="1"/>
      <c r="I1713" s="4"/>
      <c r="J1713" s="4"/>
    </row>
    <row r="1714" spans="1:10" x14ac:dyDescent="0.3">
      <c r="A1714" s="1"/>
      <c r="I1714" s="4"/>
      <c r="J1714" s="4"/>
    </row>
    <row r="1715" spans="1:10" x14ac:dyDescent="0.3">
      <c r="A1715" s="1"/>
      <c r="I1715" s="4"/>
      <c r="J1715" s="4"/>
    </row>
    <row r="1716" spans="1:10" x14ac:dyDescent="0.3">
      <c r="A1716" s="1"/>
      <c r="I1716" s="4"/>
      <c r="J1716" s="4"/>
    </row>
    <row r="1717" spans="1:10" x14ac:dyDescent="0.3">
      <c r="A1717" s="1"/>
      <c r="I1717" s="4"/>
      <c r="J1717" s="4"/>
    </row>
    <row r="1718" spans="1:10" x14ac:dyDescent="0.3">
      <c r="A1718" s="1"/>
      <c r="I1718" s="4"/>
      <c r="J1718" s="4"/>
    </row>
    <row r="1719" spans="1:10" x14ac:dyDescent="0.3">
      <c r="A1719" s="1"/>
      <c r="I1719" s="4"/>
      <c r="J1719" s="4"/>
    </row>
    <row r="1720" spans="1:10" x14ac:dyDescent="0.3">
      <c r="A1720" s="1"/>
      <c r="I1720" s="4"/>
      <c r="J1720" s="4"/>
    </row>
    <row r="1721" spans="1:10" x14ac:dyDescent="0.3">
      <c r="A1721" s="1"/>
      <c r="I1721" s="4"/>
      <c r="J1721" s="4"/>
    </row>
    <row r="1722" spans="1:10" x14ac:dyDescent="0.3">
      <c r="A1722" s="1"/>
      <c r="I1722" s="4"/>
      <c r="J1722" s="4"/>
    </row>
    <row r="1723" spans="1:10" x14ac:dyDescent="0.3">
      <c r="A1723" s="1"/>
      <c r="I1723" s="4"/>
      <c r="J1723" s="4"/>
    </row>
    <row r="1724" spans="1:10" x14ac:dyDescent="0.3">
      <c r="A1724" s="1"/>
      <c r="I1724" s="4"/>
      <c r="J1724" s="4"/>
    </row>
    <row r="1725" spans="1:10" x14ac:dyDescent="0.3">
      <c r="A1725" s="1"/>
      <c r="I1725" s="4"/>
      <c r="J1725" s="4"/>
    </row>
    <row r="1726" spans="1:10" x14ac:dyDescent="0.3">
      <c r="A1726" s="1"/>
      <c r="I1726" s="4"/>
      <c r="J1726" s="4"/>
    </row>
    <row r="1727" spans="1:10" x14ac:dyDescent="0.3">
      <c r="A1727" s="1"/>
      <c r="I1727" s="4"/>
      <c r="J1727" s="4"/>
    </row>
    <row r="1728" spans="1:10" x14ac:dyDescent="0.3">
      <c r="A1728" s="1"/>
      <c r="I1728" s="4"/>
      <c r="J1728" s="4"/>
    </row>
    <row r="1729" spans="1:10" x14ac:dyDescent="0.3">
      <c r="A1729" s="1"/>
      <c r="I1729" s="4"/>
      <c r="J1729" s="4"/>
    </row>
    <row r="1730" spans="1:10" x14ac:dyDescent="0.3">
      <c r="A1730" s="1"/>
      <c r="I1730" s="4"/>
      <c r="J1730" s="4"/>
    </row>
    <row r="1731" spans="1:10" x14ac:dyDescent="0.3">
      <c r="A1731" s="1"/>
      <c r="I1731" s="4"/>
      <c r="J1731" s="4"/>
    </row>
    <row r="1732" spans="1:10" x14ac:dyDescent="0.3">
      <c r="A1732" s="1"/>
      <c r="I1732" s="4"/>
      <c r="J1732" s="4"/>
    </row>
    <row r="1733" spans="1:10" x14ac:dyDescent="0.3">
      <c r="A1733" s="1"/>
      <c r="I1733" s="4"/>
      <c r="J1733" s="4"/>
    </row>
    <row r="1734" spans="1:10" x14ac:dyDescent="0.3">
      <c r="A1734" s="1"/>
      <c r="I1734" s="4"/>
      <c r="J1734" s="4"/>
    </row>
    <row r="1735" spans="1:10" x14ac:dyDescent="0.3">
      <c r="A1735" s="1"/>
      <c r="I1735" s="4"/>
      <c r="J1735" s="4"/>
    </row>
    <row r="1736" spans="1:10" x14ac:dyDescent="0.3">
      <c r="A1736" s="1"/>
      <c r="I1736" s="4"/>
      <c r="J1736" s="4"/>
    </row>
    <row r="1737" spans="1:10" x14ac:dyDescent="0.3">
      <c r="A1737" s="1"/>
      <c r="I1737" s="4"/>
      <c r="J1737" s="4"/>
    </row>
    <row r="1738" spans="1:10" x14ac:dyDescent="0.3">
      <c r="A1738" s="1"/>
      <c r="I1738" s="4"/>
      <c r="J1738" s="4"/>
    </row>
    <row r="1739" spans="1:10" x14ac:dyDescent="0.3">
      <c r="A1739" s="1"/>
      <c r="I1739" s="4"/>
      <c r="J1739" s="4"/>
    </row>
    <row r="1740" spans="1:10" x14ac:dyDescent="0.3">
      <c r="A1740" s="1"/>
      <c r="I1740" s="4"/>
      <c r="J1740" s="4"/>
    </row>
    <row r="1741" spans="1:10" x14ac:dyDescent="0.3">
      <c r="A1741" s="1"/>
      <c r="I1741" s="4"/>
      <c r="J1741" s="4"/>
    </row>
    <row r="1742" spans="1:10" x14ac:dyDescent="0.3">
      <c r="A1742" s="1"/>
      <c r="I1742" s="4"/>
      <c r="J1742" s="4"/>
    </row>
    <row r="1743" spans="1:10" x14ac:dyDescent="0.3">
      <c r="A1743" s="1"/>
      <c r="I1743" s="4"/>
      <c r="J1743" s="4"/>
    </row>
    <row r="1744" spans="1:10" x14ac:dyDescent="0.3">
      <c r="A1744" s="1"/>
      <c r="I1744" s="4"/>
      <c r="J1744" s="4"/>
    </row>
    <row r="1745" spans="1:10" x14ac:dyDescent="0.3">
      <c r="A1745" s="1"/>
      <c r="I1745" s="4"/>
      <c r="J1745" s="4"/>
    </row>
    <row r="1746" spans="1:10" x14ac:dyDescent="0.3">
      <c r="A1746" s="1"/>
      <c r="I1746" s="4"/>
      <c r="J1746" s="4"/>
    </row>
    <row r="1747" spans="1:10" x14ac:dyDescent="0.3">
      <c r="A1747" s="1"/>
      <c r="I1747" s="4"/>
      <c r="J1747" s="4"/>
    </row>
    <row r="1748" spans="1:10" x14ac:dyDescent="0.3">
      <c r="A1748" s="1"/>
      <c r="I1748" s="4"/>
      <c r="J1748" s="4"/>
    </row>
    <row r="1749" spans="1:10" x14ac:dyDescent="0.3">
      <c r="A1749" s="1"/>
      <c r="I1749" s="4"/>
      <c r="J1749" s="4"/>
    </row>
    <row r="1750" spans="1:10" x14ac:dyDescent="0.3">
      <c r="A1750" s="1"/>
      <c r="I1750" s="4"/>
      <c r="J1750" s="4"/>
    </row>
    <row r="1751" spans="1:10" x14ac:dyDescent="0.3">
      <c r="A1751" s="1"/>
      <c r="I1751" s="4"/>
      <c r="J1751" s="4"/>
    </row>
    <row r="1752" spans="1:10" x14ac:dyDescent="0.3">
      <c r="A1752" s="1"/>
      <c r="I1752" s="4"/>
      <c r="J1752" s="4"/>
    </row>
    <row r="1753" spans="1:10" x14ac:dyDescent="0.3">
      <c r="A1753" s="1"/>
      <c r="I1753" s="4"/>
      <c r="J1753" s="4"/>
    </row>
    <row r="1754" spans="1:10" x14ac:dyDescent="0.3">
      <c r="A1754" s="1"/>
      <c r="I1754" s="4"/>
      <c r="J1754" s="4"/>
    </row>
    <row r="1755" spans="1:10" x14ac:dyDescent="0.3">
      <c r="A1755" s="1"/>
      <c r="I1755" s="4"/>
      <c r="J1755" s="4"/>
    </row>
    <row r="1756" spans="1:10" x14ac:dyDescent="0.3">
      <c r="A1756" s="1"/>
      <c r="I1756" s="4"/>
      <c r="J1756" s="4"/>
    </row>
    <row r="1757" spans="1:10" x14ac:dyDescent="0.3">
      <c r="A1757" s="1"/>
      <c r="I1757" s="4"/>
      <c r="J1757" s="4"/>
    </row>
    <row r="1758" spans="1:10" x14ac:dyDescent="0.3">
      <c r="A1758" s="1"/>
      <c r="I1758" s="4"/>
      <c r="J1758" s="4"/>
    </row>
    <row r="1759" spans="1:10" x14ac:dyDescent="0.3">
      <c r="A1759" s="1"/>
      <c r="I1759" s="4"/>
      <c r="J1759" s="4"/>
    </row>
    <row r="1760" spans="1:10" x14ac:dyDescent="0.3">
      <c r="A1760" s="1"/>
      <c r="I1760" s="4"/>
      <c r="J1760" s="4"/>
    </row>
    <row r="1761" spans="1:10" x14ac:dyDescent="0.3">
      <c r="A1761" s="1"/>
      <c r="I1761" s="4"/>
      <c r="J1761" s="4"/>
    </row>
    <row r="1762" spans="1:10" x14ac:dyDescent="0.3">
      <c r="A1762" s="1"/>
      <c r="I1762" s="4"/>
      <c r="J1762" s="4"/>
    </row>
    <row r="1763" spans="1:10" x14ac:dyDescent="0.3">
      <c r="A1763" s="1"/>
      <c r="I1763" s="4"/>
      <c r="J1763" s="4"/>
    </row>
    <row r="1764" spans="1:10" x14ac:dyDescent="0.3">
      <c r="A1764" s="1"/>
      <c r="I1764" s="4"/>
      <c r="J1764" s="4"/>
    </row>
    <row r="1765" spans="1:10" x14ac:dyDescent="0.3">
      <c r="A1765" s="1"/>
      <c r="I1765" s="4"/>
      <c r="J1765" s="4"/>
    </row>
    <row r="1766" spans="1:10" x14ac:dyDescent="0.3">
      <c r="A1766" s="1"/>
      <c r="I1766" s="4"/>
      <c r="J1766" s="4"/>
    </row>
    <row r="1767" spans="1:10" x14ac:dyDescent="0.3">
      <c r="A1767" s="1"/>
      <c r="I1767" s="4"/>
      <c r="J1767" s="4"/>
    </row>
    <row r="1768" spans="1:10" x14ac:dyDescent="0.3">
      <c r="A1768" s="1"/>
      <c r="I1768" s="4"/>
      <c r="J1768" s="4"/>
    </row>
    <row r="1769" spans="1:10" x14ac:dyDescent="0.3">
      <c r="A1769" s="1"/>
      <c r="I1769" s="4"/>
      <c r="J1769" s="4"/>
    </row>
    <row r="1770" spans="1:10" x14ac:dyDescent="0.3">
      <c r="A1770" s="1"/>
      <c r="I1770" s="4"/>
      <c r="J1770" s="4"/>
    </row>
    <row r="1771" spans="1:10" x14ac:dyDescent="0.3">
      <c r="A1771" s="1"/>
      <c r="I1771" s="4"/>
      <c r="J1771" s="4"/>
    </row>
    <row r="1772" spans="1:10" x14ac:dyDescent="0.3">
      <c r="A1772" s="1"/>
      <c r="I1772" s="4"/>
      <c r="J1772" s="4"/>
    </row>
    <row r="1773" spans="1:10" x14ac:dyDescent="0.3">
      <c r="A1773" s="1"/>
      <c r="I1773" s="4"/>
      <c r="J1773" s="4"/>
    </row>
    <row r="1774" spans="1:10" x14ac:dyDescent="0.3">
      <c r="A1774" s="1"/>
      <c r="I1774" s="4"/>
      <c r="J1774" s="4"/>
    </row>
    <row r="1775" spans="1:10" x14ac:dyDescent="0.3">
      <c r="A1775" s="1"/>
      <c r="I1775" s="4"/>
      <c r="J1775" s="4"/>
    </row>
    <row r="1776" spans="1:10" x14ac:dyDescent="0.3">
      <c r="A1776" s="1"/>
      <c r="I1776" s="4"/>
      <c r="J1776" s="4"/>
    </row>
    <row r="1777" spans="1:10" x14ac:dyDescent="0.3">
      <c r="A1777" s="1"/>
      <c r="I1777" s="4"/>
      <c r="J1777" s="4"/>
    </row>
    <row r="1778" spans="1:10" x14ac:dyDescent="0.3">
      <c r="A1778" s="1"/>
      <c r="I1778" s="4"/>
      <c r="J1778" s="4"/>
    </row>
    <row r="1779" spans="1:10" x14ac:dyDescent="0.3">
      <c r="A1779" s="1"/>
      <c r="I1779" s="4"/>
      <c r="J1779" s="4"/>
    </row>
    <row r="1780" spans="1:10" x14ac:dyDescent="0.3">
      <c r="A1780" s="1"/>
      <c r="I1780" s="4"/>
      <c r="J1780" s="4"/>
    </row>
    <row r="1781" spans="1:10" x14ac:dyDescent="0.3">
      <c r="A1781" s="1"/>
      <c r="I1781" s="4"/>
      <c r="J1781" s="4"/>
    </row>
    <row r="1782" spans="1:10" x14ac:dyDescent="0.3">
      <c r="A1782" s="1"/>
      <c r="I1782" s="4"/>
      <c r="J1782" s="4"/>
    </row>
    <row r="1783" spans="1:10" x14ac:dyDescent="0.3">
      <c r="A1783" s="1"/>
      <c r="I1783" s="4"/>
      <c r="J1783" s="4"/>
    </row>
    <row r="1784" spans="1:10" x14ac:dyDescent="0.3">
      <c r="A1784" s="1"/>
      <c r="I1784" s="4"/>
      <c r="J1784" s="4"/>
    </row>
    <row r="1785" spans="1:10" x14ac:dyDescent="0.3">
      <c r="A1785" s="1"/>
      <c r="I1785" s="4"/>
      <c r="J1785" s="4"/>
    </row>
    <row r="1786" spans="1:10" x14ac:dyDescent="0.3">
      <c r="A1786" s="1"/>
      <c r="I1786" s="4"/>
      <c r="J1786" s="4"/>
    </row>
    <row r="1787" spans="1:10" x14ac:dyDescent="0.3">
      <c r="A1787" s="1"/>
      <c r="I1787" s="4"/>
      <c r="J1787" s="4"/>
    </row>
    <row r="1788" spans="1:10" x14ac:dyDescent="0.3">
      <c r="A1788" s="1"/>
      <c r="I1788" s="4"/>
      <c r="J1788" s="4"/>
    </row>
    <row r="1789" spans="1:10" x14ac:dyDescent="0.3">
      <c r="A1789" s="1"/>
      <c r="I1789" s="4"/>
      <c r="J1789" s="4"/>
    </row>
    <row r="1790" spans="1:10" x14ac:dyDescent="0.3">
      <c r="A1790" s="1"/>
      <c r="I1790" s="4"/>
      <c r="J1790" s="4"/>
    </row>
    <row r="1791" spans="1:10" x14ac:dyDescent="0.3">
      <c r="A1791" s="1"/>
      <c r="I1791" s="4"/>
      <c r="J1791" s="4"/>
    </row>
    <row r="1792" spans="1:10" x14ac:dyDescent="0.3">
      <c r="A1792" s="1"/>
      <c r="I1792" s="4"/>
      <c r="J1792" s="4"/>
    </row>
    <row r="1793" spans="1:10" x14ac:dyDescent="0.3">
      <c r="A1793" s="1"/>
      <c r="I1793" s="4"/>
      <c r="J1793" s="4"/>
    </row>
    <row r="1794" spans="1:10" x14ac:dyDescent="0.3">
      <c r="A1794" s="1"/>
      <c r="I1794" s="4"/>
      <c r="J1794" s="4"/>
    </row>
    <row r="1795" spans="1:10" x14ac:dyDescent="0.3">
      <c r="A1795" s="1"/>
      <c r="I1795" s="4"/>
      <c r="J1795" s="4"/>
    </row>
    <row r="1796" spans="1:10" x14ac:dyDescent="0.3">
      <c r="A1796" s="1"/>
      <c r="I1796" s="4"/>
      <c r="J1796" s="4"/>
    </row>
    <row r="1797" spans="1:10" x14ac:dyDescent="0.3">
      <c r="A1797" s="1"/>
      <c r="I1797" s="4"/>
      <c r="J1797" s="4"/>
    </row>
    <row r="1798" spans="1:10" x14ac:dyDescent="0.3">
      <c r="A1798" s="1"/>
      <c r="I1798" s="4"/>
      <c r="J1798" s="4"/>
    </row>
    <row r="1799" spans="1:10" x14ac:dyDescent="0.3">
      <c r="A1799" s="1"/>
      <c r="I1799" s="4"/>
      <c r="J1799" s="4"/>
    </row>
    <row r="1800" spans="1:10" x14ac:dyDescent="0.3">
      <c r="A1800" s="1"/>
      <c r="I1800" s="4"/>
      <c r="J1800" s="4"/>
    </row>
    <row r="1801" spans="1:10" x14ac:dyDescent="0.3">
      <c r="A1801" s="1"/>
      <c r="I1801" s="4"/>
      <c r="J1801" s="4"/>
    </row>
    <row r="1802" spans="1:10" x14ac:dyDescent="0.3">
      <c r="A1802" s="1"/>
      <c r="I1802" s="4"/>
      <c r="J1802" s="4"/>
    </row>
    <row r="1803" spans="1:10" x14ac:dyDescent="0.3">
      <c r="A1803" s="1"/>
      <c r="I1803" s="4"/>
      <c r="J1803" s="4"/>
    </row>
    <row r="1804" spans="1:10" x14ac:dyDescent="0.3">
      <c r="A1804" s="1"/>
      <c r="I1804" s="4"/>
      <c r="J1804" s="4"/>
    </row>
    <row r="1805" spans="1:10" x14ac:dyDescent="0.3">
      <c r="A1805" s="1"/>
      <c r="I1805" s="4"/>
      <c r="J1805" s="4"/>
    </row>
    <row r="1806" spans="1:10" x14ac:dyDescent="0.3">
      <c r="A1806" s="1"/>
      <c r="I1806" s="4"/>
      <c r="J1806" s="4"/>
    </row>
    <row r="1807" spans="1:10" x14ac:dyDescent="0.3">
      <c r="A1807" s="1"/>
      <c r="I1807" s="4"/>
      <c r="J1807" s="4"/>
    </row>
    <row r="1808" spans="1:10" x14ac:dyDescent="0.3">
      <c r="A1808" s="1"/>
      <c r="I1808" s="4"/>
      <c r="J1808" s="4"/>
    </row>
    <row r="1809" spans="1:10" x14ac:dyDescent="0.3">
      <c r="A1809" s="1"/>
      <c r="I1809" s="4"/>
      <c r="J1809" s="4"/>
    </row>
    <row r="1810" spans="1:10" x14ac:dyDescent="0.3">
      <c r="A1810" s="1"/>
      <c r="I1810" s="4"/>
      <c r="J1810" s="4"/>
    </row>
    <row r="1811" spans="1:10" x14ac:dyDescent="0.3">
      <c r="A1811" s="1"/>
      <c r="I1811" s="4"/>
      <c r="J1811" s="4"/>
    </row>
    <row r="1812" spans="1:10" x14ac:dyDescent="0.3">
      <c r="A1812" s="1"/>
      <c r="I1812" s="4"/>
      <c r="J1812" s="4"/>
    </row>
    <row r="1813" spans="1:10" x14ac:dyDescent="0.3">
      <c r="A1813" s="1"/>
      <c r="I1813" s="4"/>
      <c r="J1813" s="4"/>
    </row>
    <row r="1814" spans="1:10" x14ac:dyDescent="0.3">
      <c r="A1814" s="1"/>
      <c r="I1814" s="4"/>
      <c r="J1814" s="4"/>
    </row>
    <row r="1815" spans="1:10" x14ac:dyDescent="0.3">
      <c r="A1815" s="1"/>
      <c r="I1815" s="4"/>
      <c r="J1815" s="4"/>
    </row>
    <row r="1816" spans="1:10" x14ac:dyDescent="0.3">
      <c r="A1816" s="1"/>
      <c r="I1816" s="4"/>
      <c r="J1816" s="4"/>
    </row>
    <row r="1817" spans="1:10" x14ac:dyDescent="0.3">
      <c r="A1817" s="1"/>
      <c r="I1817" s="4"/>
      <c r="J1817" s="4"/>
    </row>
    <row r="1818" spans="1:10" x14ac:dyDescent="0.3">
      <c r="A1818" s="1"/>
      <c r="I1818" s="4"/>
      <c r="J1818" s="4"/>
    </row>
    <row r="1819" spans="1:10" x14ac:dyDescent="0.3">
      <c r="A1819" s="1"/>
      <c r="I1819" s="4"/>
      <c r="J1819" s="4"/>
    </row>
    <row r="1820" spans="1:10" x14ac:dyDescent="0.3">
      <c r="A1820" s="1"/>
      <c r="I1820" s="4"/>
      <c r="J1820" s="4"/>
    </row>
    <row r="1821" spans="1:10" x14ac:dyDescent="0.3">
      <c r="A1821" s="1"/>
      <c r="I1821" s="4"/>
      <c r="J1821" s="4"/>
    </row>
    <row r="1822" spans="1:10" x14ac:dyDescent="0.3">
      <c r="A1822" s="1"/>
      <c r="I1822" s="4"/>
      <c r="J1822" s="4"/>
    </row>
    <row r="1823" spans="1:10" x14ac:dyDescent="0.3">
      <c r="A1823" s="1"/>
      <c r="I1823" s="4"/>
      <c r="J1823" s="4"/>
    </row>
    <row r="1824" spans="1:10" x14ac:dyDescent="0.3">
      <c r="A1824" s="1"/>
      <c r="I1824" s="4"/>
      <c r="J1824" s="4"/>
    </row>
    <row r="1825" spans="1:10" x14ac:dyDescent="0.3">
      <c r="A1825" s="1"/>
      <c r="I1825" s="4"/>
      <c r="J1825" s="4"/>
    </row>
    <row r="1826" spans="1:10" x14ac:dyDescent="0.3">
      <c r="A1826" s="1"/>
      <c r="I1826" s="4"/>
      <c r="J1826" s="4"/>
    </row>
    <row r="1827" spans="1:10" x14ac:dyDescent="0.3">
      <c r="A1827" s="1"/>
      <c r="I1827" s="4"/>
      <c r="J1827" s="4"/>
    </row>
    <row r="1828" spans="1:10" x14ac:dyDescent="0.3">
      <c r="A1828" s="1"/>
      <c r="I1828" s="4"/>
      <c r="J1828" s="4"/>
    </row>
    <row r="1829" spans="1:10" x14ac:dyDescent="0.3">
      <c r="A1829" s="1"/>
      <c r="I1829" s="4"/>
      <c r="J1829" s="4"/>
    </row>
  </sheetData>
  <autoFilter ref="A1:I1" xr:uid="{00000000-0009-0000-0000-000006000000}"/>
  <mergeCells count="4">
    <mergeCell ref="M4:O4"/>
    <mergeCell ref="Q4:R4"/>
    <mergeCell ref="L17:R17"/>
    <mergeCell ref="Q8:R8"/>
  </mergeCells>
  <phoneticPr fontId="28"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R1829"/>
  <sheetViews>
    <sheetView showGridLines="0" tabSelected="1" topLeftCell="E1" zoomScaleNormal="100" workbookViewId="0">
      <selection activeCell="Q15" sqref="Q15"/>
    </sheetView>
  </sheetViews>
  <sheetFormatPr defaultRowHeight="14.4" x14ac:dyDescent="0.3"/>
  <cols>
    <col min="1" max="1" width="10.5546875" style="15" bestFit="1" customWidth="1"/>
    <col min="2" max="2" width="7.109375" style="15" bestFit="1" customWidth="1"/>
    <col min="3" max="3" width="9" style="15" bestFit="1" customWidth="1"/>
    <col min="4" max="4" width="14.109375" style="15" bestFit="1" customWidth="1"/>
    <col min="5" max="5" width="11.6640625" style="15" bestFit="1" customWidth="1"/>
    <col min="6" max="6" width="8.33203125" style="15" bestFit="1" customWidth="1"/>
    <col min="7" max="7" width="27.88671875" style="15" hidden="1" customWidth="1"/>
    <col min="8" max="8" width="18.21875" style="15" bestFit="1" customWidth="1"/>
    <col min="9" max="9" width="17.109375" style="15" bestFit="1" customWidth="1"/>
    <col min="12" max="12" width="20.21875" customWidth="1"/>
    <col min="13" max="13" width="15.77734375" customWidth="1"/>
    <col min="14" max="14" width="19.109375" customWidth="1"/>
    <col min="15" max="15" width="15.77734375" bestFit="1" customWidth="1"/>
    <col min="16" max="16" width="17.6640625" bestFit="1" customWidth="1"/>
    <col min="17" max="17" width="15" bestFit="1" customWidth="1"/>
    <col min="18" max="18" width="10.5546875" bestFit="1" customWidth="1"/>
  </cols>
  <sheetData>
    <row r="1" spans="1:17" x14ac:dyDescent="0.3">
      <c r="A1" s="7" t="s">
        <v>0</v>
      </c>
      <c r="B1" s="7" t="s">
        <v>6</v>
      </c>
      <c r="C1" s="7" t="s">
        <v>4</v>
      </c>
      <c r="D1" s="7" t="s">
        <v>3</v>
      </c>
      <c r="E1" s="7" t="s">
        <v>5</v>
      </c>
      <c r="F1" s="7" t="s">
        <v>65</v>
      </c>
      <c r="G1" s="7" t="s">
        <v>14</v>
      </c>
      <c r="H1" s="7" t="s">
        <v>2</v>
      </c>
      <c r="I1" s="7" t="s">
        <v>12</v>
      </c>
    </row>
    <row r="2" spans="1:17" x14ac:dyDescent="0.3">
      <c r="A2" s="60">
        <v>44196</v>
      </c>
      <c r="B2" s="15">
        <f t="shared" ref="B2" si="0">YEAR(A2)</f>
        <v>2020</v>
      </c>
      <c r="C2" s="15">
        <f t="shared" ref="C2" si="1">MONTH(A2)</f>
        <v>12</v>
      </c>
      <c r="D2" s="15">
        <f t="shared" ref="D2" si="2">WEEKDAY(A2)</f>
        <v>5</v>
      </c>
      <c r="E2" s="15">
        <f t="shared" ref="E2" si="3">IF(OR(D2=6,D2=7),1,0)</f>
        <v>0</v>
      </c>
      <c r="F2" s="15">
        <f>WEEKNUM(A2)</f>
        <v>53</v>
      </c>
      <c r="G2" s="15">
        <v>3908</v>
      </c>
      <c r="H2" s="15">
        <v>0</v>
      </c>
      <c r="I2" s="15">
        <f>100-2.17*D2^2.25+12.77*D2+EXP(-D2/0.032)+5*C2^0.75+10*E2+20*(B2-2016)</f>
        <v>194.96442657345509</v>
      </c>
    </row>
    <row r="3" spans="1:17" x14ac:dyDescent="0.3">
      <c r="A3" s="60">
        <v>44197</v>
      </c>
      <c r="B3" s="15">
        <f t="shared" ref="B3:B66" si="4">YEAR(A3)</f>
        <v>2021</v>
      </c>
      <c r="C3" s="15">
        <f t="shared" ref="C3:C66" si="5">MONTH(A3)</f>
        <v>1</v>
      </c>
      <c r="D3" s="15">
        <f t="shared" ref="D3:D66" si="6">WEEKDAY(A3)</f>
        <v>6</v>
      </c>
      <c r="E3" s="15">
        <f t="shared" ref="E3:E66" si="7">IF(OR(D3=6,D3=7),1,0)</f>
        <v>1</v>
      </c>
      <c r="F3" s="15">
        <f>WEEKNUM(A3)</f>
        <v>1</v>
      </c>
      <c r="G3" s="62">
        <f t="shared" ref="G3:G66" si="8">G2+H3-I3</f>
        <v>3738.6444073953253</v>
      </c>
      <c r="H3" s="15">
        <v>0</v>
      </c>
      <c r="I3" s="62">
        <f>100-2.17*D3^2.25+12.77*D3+EXP(-D3/0.032)+5*C3^0.75+10*E3+20*(B3-2016)</f>
        <v>169.35559260467483</v>
      </c>
    </row>
    <row r="4" spans="1:17" x14ac:dyDescent="0.3">
      <c r="A4" s="60">
        <v>44198</v>
      </c>
      <c r="B4" s="15">
        <f t="shared" si="4"/>
        <v>2021</v>
      </c>
      <c r="C4" s="15">
        <f t="shared" si="5"/>
        <v>1</v>
      </c>
      <c r="D4" s="15">
        <f t="shared" si="6"/>
        <v>7</v>
      </c>
      <c r="E4" s="15">
        <f t="shared" si="7"/>
        <v>1</v>
      </c>
      <c r="F4" s="15">
        <f t="shared" ref="F4:F67" si="9">WEEKNUM(A4)</f>
        <v>1</v>
      </c>
      <c r="G4" s="62">
        <f t="shared" si="8"/>
        <v>3607.2082932006506</v>
      </c>
      <c r="H4" s="15">
        <v>0</v>
      </c>
      <c r="I4" s="62">
        <f t="shared" ref="I4:I67" si="10">100-2.17*D4^2.25+12.77*D4+EXP(-D4/0.032)+5*C4^0.75+10*E4+20*(B4-2016)</f>
        <v>131.43611419467447</v>
      </c>
      <c r="L4" s="78" t="s">
        <v>7</v>
      </c>
      <c r="M4" s="78"/>
      <c r="N4" s="78"/>
      <c r="P4" s="78" t="s">
        <v>44</v>
      </c>
      <c r="Q4" s="78"/>
    </row>
    <row r="5" spans="1:17" x14ac:dyDescent="0.3">
      <c r="A5" s="60">
        <v>44199</v>
      </c>
      <c r="B5" s="15">
        <f t="shared" si="4"/>
        <v>2021</v>
      </c>
      <c r="C5" s="15">
        <f t="shared" si="5"/>
        <v>1</v>
      </c>
      <c r="D5" s="15">
        <f t="shared" si="6"/>
        <v>1</v>
      </c>
      <c r="E5" s="15">
        <f t="shared" si="7"/>
        <v>0</v>
      </c>
      <c r="F5" s="15">
        <f t="shared" si="9"/>
        <v>2</v>
      </c>
      <c r="G5" s="15">
        <f t="shared" si="8"/>
        <v>3391.6082932006507</v>
      </c>
      <c r="H5" s="15">
        <v>0</v>
      </c>
      <c r="I5" s="62">
        <f t="shared" si="10"/>
        <v>215.60000000000002</v>
      </c>
      <c r="L5" s="7" t="s">
        <v>11</v>
      </c>
      <c r="M5" s="14">
        <v>7</v>
      </c>
      <c r="N5" s="7" t="s">
        <v>9</v>
      </c>
      <c r="P5" s="7" t="s">
        <v>20</v>
      </c>
      <c r="Q5" s="11">
        <v>0.99</v>
      </c>
    </row>
    <row r="6" spans="1:17" x14ac:dyDescent="0.3">
      <c r="A6" s="60">
        <v>44200</v>
      </c>
      <c r="B6" s="15">
        <f t="shared" si="4"/>
        <v>2021</v>
      </c>
      <c r="C6" s="15">
        <f t="shared" si="5"/>
        <v>1</v>
      </c>
      <c r="D6" s="15">
        <f t="shared" si="6"/>
        <v>2</v>
      </c>
      <c r="E6" s="15">
        <f t="shared" si="7"/>
        <v>0</v>
      </c>
      <c r="F6" s="15">
        <f t="shared" si="9"/>
        <v>2</v>
      </c>
      <c r="G6" s="15">
        <f t="shared" si="8"/>
        <v>3171.3906109588743</v>
      </c>
      <c r="H6" s="15">
        <v>0</v>
      </c>
      <c r="I6" s="62">
        <f t="shared" si="10"/>
        <v>220.21768224177637</v>
      </c>
      <c r="L6" s="7" t="s">
        <v>25</v>
      </c>
      <c r="M6" s="13">
        <v>0.05</v>
      </c>
      <c r="N6" s="7" t="s">
        <v>10</v>
      </c>
      <c r="P6" s="7" t="s">
        <v>66</v>
      </c>
      <c r="Q6" s="9">
        <f>NORMSINV(Q5)</f>
        <v>2.3263478740408408</v>
      </c>
    </row>
    <row r="7" spans="1:17" x14ac:dyDescent="0.3">
      <c r="A7" s="60">
        <v>44201</v>
      </c>
      <c r="B7" s="15">
        <f t="shared" si="4"/>
        <v>2021</v>
      </c>
      <c r="C7" s="15">
        <f t="shared" si="5"/>
        <v>1</v>
      </c>
      <c r="D7" s="15">
        <f t="shared" si="6"/>
        <v>3</v>
      </c>
      <c r="E7" s="15">
        <f t="shared" si="7"/>
        <v>0</v>
      </c>
      <c r="F7" s="15">
        <f t="shared" si="9"/>
        <v>2</v>
      </c>
      <c r="G7" s="15">
        <f t="shared" si="8"/>
        <v>2953.7835364318366</v>
      </c>
      <c r="H7" s="15">
        <v>0</v>
      </c>
      <c r="I7" s="62">
        <f t="shared" si="10"/>
        <v>217.60707452703781</v>
      </c>
      <c r="L7" s="7" t="s">
        <v>16</v>
      </c>
      <c r="M7" s="12">
        <v>4000</v>
      </c>
      <c r="N7" s="7" t="s">
        <v>43</v>
      </c>
    </row>
    <row r="8" spans="1:17" x14ac:dyDescent="0.3">
      <c r="A8" s="60">
        <v>44202</v>
      </c>
      <c r="B8" s="15">
        <f t="shared" si="4"/>
        <v>2021</v>
      </c>
      <c r="C8" s="15">
        <f t="shared" si="5"/>
        <v>1</v>
      </c>
      <c r="D8" s="15">
        <f t="shared" si="6"/>
        <v>4</v>
      </c>
      <c r="E8" s="15">
        <f t="shared" si="7"/>
        <v>0</v>
      </c>
      <c r="F8" s="15">
        <f t="shared" si="9"/>
        <v>2</v>
      </c>
      <c r="G8" s="15">
        <f t="shared" si="8"/>
        <v>2746.8050313174303</v>
      </c>
      <c r="H8" s="15">
        <v>0</v>
      </c>
      <c r="I8" s="62">
        <f t="shared" si="10"/>
        <v>206.97850511440615</v>
      </c>
      <c r="L8" s="7" t="s">
        <v>26</v>
      </c>
      <c r="M8" s="12">
        <v>10</v>
      </c>
      <c r="N8" s="7" t="s">
        <v>8</v>
      </c>
      <c r="P8" s="79" t="s">
        <v>80</v>
      </c>
      <c r="Q8" s="80"/>
    </row>
    <row r="9" spans="1:17" x14ac:dyDescent="0.3">
      <c r="A9" s="60">
        <v>44203</v>
      </c>
      <c r="B9" s="15">
        <f t="shared" si="4"/>
        <v>2021</v>
      </c>
      <c r="C9" s="15">
        <f t="shared" si="5"/>
        <v>1</v>
      </c>
      <c r="D9" s="15">
        <f t="shared" si="6"/>
        <v>5</v>
      </c>
      <c r="E9" s="15">
        <f t="shared" si="7"/>
        <v>0</v>
      </c>
      <c r="F9" s="15">
        <f t="shared" si="9"/>
        <v>2</v>
      </c>
      <c r="G9" s="15">
        <f t="shared" si="8"/>
        <v>2559.0777026986816</v>
      </c>
      <c r="H9" s="15">
        <v>0</v>
      </c>
      <c r="I9" s="62">
        <f t="shared" si="10"/>
        <v>187.7273286187488</v>
      </c>
      <c r="L9" s="7" t="s">
        <v>62</v>
      </c>
      <c r="M9" s="12">
        <v>60</v>
      </c>
      <c r="N9" s="7" t="s">
        <v>8</v>
      </c>
      <c r="P9" s="69" t="s">
        <v>81</v>
      </c>
      <c r="Q9" s="70"/>
    </row>
    <row r="10" spans="1:17" x14ac:dyDescent="0.3">
      <c r="A10" s="60">
        <v>44204</v>
      </c>
      <c r="B10" s="15">
        <f t="shared" si="4"/>
        <v>2021</v>
      </c>
      <c r="C10" s="15">
        <f t="shared" si="5"/>
        <v>1</v>
      </c>
      <c r="D10" s="15">
        <f t="shared" si="6"/>
        <v>6</v>
      </c>
      <c r="E10" s="15">
        <f t="shared" si="7"/>
        <v>1</v>
      </c>
      <c r="F10" s="15">
        <f t="shared" si="9"/>
        <v>2</v>
      </c>
      <c r="G10" s="15">
        <f t="shared" si="8"/>
        <v>2389.7221100940069</v>
      </c>
      <c r="H10" s="15">
        <v>0</v>
      </c>
      <c r="I10" s="62">
        <f t="shared" si="10"/>
        <v>169.35559260467483</v>
      </c>
      <c r="P10" s="71" t="s">
        <v>82</v>
      </c>
      <c r="Q10" s="72"/>
    </row>
    <row r="11" spans="1:17" x14ac:dyDescent="0.3">
      <c r="A11" s="60">
        <v>44205</v>
      </c>
      <c r="B11" s="15">
        <f t="shared" si="4"/>
        <v>2021</v>
      </c>
      <c r="C11" s="15">
        <f t="shared" si="5"/>
        <v>1</v>
      </c>
      <c r="D11" s="15">
        <f t="shared" si="6"/>
        <v>7</v>
      </c>
      <c r="E11" s="15">
        <f t="shared" si="7"/>
        <v>1</v>
      </c>
      <c r="F11" s="15">
        <f t="shared" si="9"/>
        <v>2</v>
      </c>
      <c r="G11" s="15">
        <f t="shared" si="8"/>
        <v>2258.2859958993322</v>
      </c>
      <c r="H11" s="15">
        <v>0</v>
      </c>
      <c r="I11" s="62">
        <f t="shared" si="10"/>
        <v>131.43611419467447</v>
      </c>
    </row>
    <row r="12" spans="1:17" x14ac:dyDescent="0.3">
      <c r="A12" s="60">
        <v>44206</v>
      </c>
      <c r="B12" s="15">
        <f t="shared" si="4"/>
        <v>2021</v>
      </c>
      <c r="C12" s="15">
        <f t="shared" si="5"/>
        <v>1</v>
      </c>
      <c r="D12" s="15">
        <f t="shared" si="6"/>
        <v>1</v>
      </c>
      <c r="E12" s="15">
        <f t="shared" si="7"/>
        <v>0</v>
      </c>
      <c r="F12" s="15">
        <f t="shared" si="9"/>
        <v>3</v>
      </c>
      <c r="G12" s="15">
        <f t="shared" si="8"/>
        <v>2042.6859958993323</v>
      </c>
      <c r="H12" s="15">
        <v>0</v>
      </c>
      <c r="I12" s="62">
        <f t="shared" si="10"/>
        <v>215.60000000000002</v>
      </c>
    </row>
    <row r="13" spans="1:17" x14ac:dyDescent="0.3">
      <c r="A13" s="60">
        <v>44207</v>
      </c>
      <c r="B13" s="15">
        <f t="shared" si="4"/>
        <v>2021</v>
      </c>
      <c r="C13" s="15">
        <f t="shared" si="5"/>
        <v>1</v>
      </c>
      <c r="D13" s="15">
        <f t="shared" si="6"/>
        <v>2</v>
      </c>
      <c r="E13" s="15">
        <f t="shared" si="7"/>
        <v>0</v>
      </c>
      <c r="F13" s="15">
        <f t="shared" si="9"/>
        <v>3</v>
      </c>
      <c r="G13" s="15">
        <f t="shared" si="8"/>
        <v>1822.4683136575559</v>
      </c>
      <c r="H13" s="15">
        <v>0</v>
      </c>
      <c r="I13" s="62">
        <f t="shared" si="10"/>
        <v>220.21768224177637</v>
      </c>
      <c r="L13" s="50" t="s">
        <v>78</v>
      </c>
      <c r="P13" s="50"/>
      <c r="Q13" s="51"/>
    </row>
    <row r="14" spans="1:17" x14ac:dyDescent="0.3">
      <c r="A14" s="60">
        <v>44208</v>
      </c>
      <c r="B14" s="15">
        <f t="shared" si="4"/>
        <v>2021</v>
      </c>
      <c r="C14" s="15">
        <f t="shared" si="5"/>
        <v>1</v>
      </c>
      <c r="D14" s="15">
        <f t="shared" si="6"/>
        <v>3</v>
      </c>
      <c r="E14" s="15">
        <f t="shared" si="7"/>
        <v>0</v>
      </c>
      <c r="F14" s="15">
        <f t="shared" si="9"/>
        <v>3</v>
      </c>
      <c r="G14" s="15">
        <f t="shared" si="8"/>
        <v>1604.861239130518</v>
      </c>
      <c r="H14" s="15">
        <v>0</v>
      </c>
      <c r="I14" s="62">
        <f t="shared" si="10"/>
        <v>217.60707452703781</v>
      </c>
      <c r="P14" s="50"/>
      <c r="Q14" s="51"/>
    </row>
    <row r="15" spans="1:17" x14ac:dyDescent="0.3">
      <c r="A15" s="60">
        <v>44209</v>
      </c>
      <c r="B15" s="15">
        <f t="shared" si="4"/>
        <v>2021</v>
      </c>
      <c r="C15" s="15">
        <f t="shared" si="5"/>
        <v>1</v>
      </c>
      <c r="D15" s="15">
        <f t="shared" si="6"/>
        <v>4</v>
      </c>
      <c r="E15" s="15">
        <f t="shared" si="7"/>
        <v>0</v>
      </c>
      <c r="F15" s="15">
        <f t="shared" si="9"/>
        <v>3</v>
      </c>
      <c r="G15" s="15">
        <f t="shared" si="8"/>
        <v>1397.882734016112</v>
      </c>
      <c r="H15" s="15">
        <v>0</v>
      </c>
      <c r="I15" s="62">
        <f t="shared" si="10"/>
        <v>206.97850511440615</v>
      </c>
      <c r="P15" s="50"/>
      <c r="Q15" s="51"/>
    </row>
    <row r="16" spans="1:17" x14ac:dyDescent="0.3">
      <c r="A16" s="60">
        <v>44210</v>
      </c>
      <c r="B16" s="15">
        <f t="shared" si="4"/>
        <v>2021</v>
      </c>
      <c r="C16" s="15">
        <f t="shared" si="5"/>
        <v>1</v>
      </c>
      <c r="D16" s="15">
        <f t="shared" si="6"/>
        <v>5</v>
      </c>
      <c r="E16" s="15">
        <f t="shared" si="7"/>
        <v>0</v>
      </c>
      <c r="F16" s="15">
        <f t="shared" si="9"/>
        <v>3</v>
      </c>
      <c r="G16" s="15">
        <f t="shared" si="8"/>
        <v>1210.1554053973632</v>
      </c>
      <c r="H16" s="15">
        <v>0</v>
      </c>
      <c r="I16" s="62">
        <f t="shared" si="10"/>
        <v>187.7273286187488</v>
      </c>
      <c r="P16" s="50"/>
      <c r="Q16" s="51"/>
    </row>
    <row r="17" spans="1:18" x14ac:dyDescent="0.3">
      <c r="A17" s="60">
        <v>44211</v>
      </c>
      <c r="B17" s="15">
        <f t="shared" si="4"/>
        <v>2021</v>
      </c>
      <c r="C17" s="15">
        <f t="shared" si="5"/>
        <v>1</v>
      </c>
      <c r="D17" s="15">
        <f t="shared" si="6"/>
        <v>6</v>
      </c>
      <c r="E17" s="15">
        <f t="shared" si="7"/>
        <v>1</v>
      </c>
      <c r="F17" s="15">
        <f t="shared" si="9"/>
        <v>3</v>
      </c>
      <c r="G17" s="15">
        <f t="shared" si="8"/>
        <v>1040.7998127926885</v>
      </c>
      <c r="H17" s="15">
        <v>0</v>
      </c>
      <c r="I17" s="62">
        <f t="shared" si="10"/>
        <v>169.35559260467483</v>
      </c>
      <c r="P17" s="50"/>
      <c r="Q17" s="51"/>
    </row>
    <row r="18" spans="1:18" x14ac:dyDescent="0.3">
      <c r="A18" s="60">
        <v>44212</v>
      </c>
      <c r="B18" s="15">
        <f t="shared" si="4"/>
        <v>2021</v>
      </c>
      <c r="C18" s="15">
        <f t="shared" si="5"/>
        <v>1</v>
      </c>
      <c r="D18" s="15">
        <f t="shared" si="6"/>
        <v>7</v>
      </c>
      <c r="E18" s="15">
        <f t="shared" si="7"/>
        <v>1</v>
      </c>
      <c r="F18" s="15">
        <f t="shared" si="9"/>
        <v>3</v>
      </c>
      <c r="G18" s="15">
        <f t="shared" si="8"/>
        <v>909.36369859801403</v>
      </c>
      <c r="H18" s="15">
        <v>0</v>
      </c>
      <c r="I18" s="62">
        <f t="shared" si="10"/>
        <v>131.43611419467447</v>
      </c>
    </row>
    <row r="19" spans="1:18" x14ac:dyDescent="0.3">
      <c r="A19" s="60">
        <v>44213</v>
      </c>
      <c r="B19" s="15">
        <f t="shared" si="4"/>
        <v>2021</v>
      </c>
      <c r="C19" s="15">
        <f t="shared" si="5"/>
        <v>1</v>
      </c>
      <c r="D19" s="15">
        <f t="shared" si="6"/>
        <v>1</v>
      </c>
      <c r="E19" s="15">
        <f t="shared" si="7"/>
        <v>0</v>
      </c>
      <c r="F19" s="15">
        <f t="shared" si="9"/>
        <v>4</v>
      </c>
      <c r="G19" s="15">
        <f t="shared" si="8"/>
        <v>693.763698598014</v>
      </c>
      <c r="H19" s="15">
        <v>0</v>
      </c>
      <c r="I19" s="62">
        <f t="shared" si="10"/>
        <v>215.60000000000002</v>
      </c>
      <c r="L19" s="81" t="s">
        <v>79</v>
      </c>
      <c r="M19" s="81"/>
      <c r="N19" s="81"/>
      <c r="O19" s="81"/>
      <c r="P19" s="81"/>
      <c r="Q19" s="81"/>
      <c r="R19" s="81"/>
    </row>
    <row r="20" spans="1:18" x14ac:dyDescent="0.3">
      <c r="A20" s="60">
        <v>44214</v>
      </c>
      <c r="B20" s="15">
        <f t="shared" si="4"/>
        <v>2021</v>
      </c>
      <c r="C20" s="15">
        <f t="shared" si="5"/>
        <v>1</v>
      </c>
      <c r="D20" s="15">
        <f t="shared" si="6"/>
        <v>2</v>
      </c>
      <c r="E20" s="15">
        <f t="shared" si="7"/>
        <v>0</v>
      </c>
      <c r="F20" s="15">
        <f t="shared" si="9"/>
        <v>4</v>
      </c>
      <c r="G20" s="15">
        <f t="shared" si="8"/>
        <v>473.5460163562376</v>
      </c>
      <c r="H20" s="15">
        <v>0</v>
      </c>
      <c r="I20" s="62">
        <f t="shared" si="10"/>
        <v>220.21768224177637</v>
      </c>
      <c r="L20" s="7" t="s">
        <v>6</v>
      </c>
      <c r="M20" s="7" t="s">
        <v>4</v>
      </c>
      <c r="N20" s="7" t="s">
        <v>67</v>
      </c>
      <c r="O20" s="7" t="s">
        <v>64</v>
      </c>
      <c r="P20" s="7" t="s">
        <v>29</v>
      </c>
      <c r="Q20" s="7" t="s">
        <v>24</v>
      </c>
      <c r="R20" s="7" t="s">
        <v>21</v>
      </c>
    </row>
    <row r="21" spans="1:18" x14ac:dyDescent="0.3">
      <c r="A21" s="60">
        <v>44215</v>
      </c>
      <c r="B21" s="15">
        <f t="shared" si="4"/>
        <v>2021</v>
      </c>
      <c r="C21" s="15">
        <f t="shared" si="5"/>
        <v>1</v>
      </c>
      <c r="D21" s="15">
        <f t="shared" si="6"/>
        <v>3</v>
      </c>
      <c r="E21" s="15">
        <f t="shared" si="7"/>
        <v>0</v>
      </c>
      <c r="F21" s="15">
        <f t="shared" si="9"/>
        <v>4</v>
      </c>
      <c r="G21" s="15">
        <f t="shared" si="8"/>
        <v>255.93894182919979</v>
      </c>
      <c r="H21" s="15">
        <v>0</v>
      </c>
      <c r="I21" s="62">
        <f t="shared" si="10"/>
        <v>217.60707452703781</v>
      </c>
      <c r="L21" s="15">
        <v>2021</v>
      </c>
      <c r="M21" s="15">
        <v>1</v>
      </c>
      <c r="N21" s="15" t="str">
        <f t="shared" ref="N21:N44" si="11">CONCATENATE(L21,M21)</f>
        <v>20211</v>
      </c>
      <c r="O21" s="63">
        <f t="shared" ref="O21:O44" si="12">AVERAGEIFS($I$3:$I$732,$C$3:$C$732,"="&amp;M21,$B$3:$B$732,"="&amp;L21)</f>
        <v>190.71228696789112</v>
      </c>
      <c r="P21" s="63" cm="1">
        <f t="array" ref="P21">_xlfn.STDEV.S(IF(($C$3:$C$732=M21)*($B$3:$B$732=L21),$I$3:$I$732))</f>
        <v>31.840983900567924</v>
      </c>
      <c r="Q21" s="68">
        <f t="shared" ref="Q21:Q44" si="13">SQRT((2*O21*$M$7)/($M$6*$M$8))</f>
        <v>1746.8247168752387</v>
      </c>
      <c r="R21" s="68">
        <f t="shared" ref="R21:R44" si="14">O21*$M$5+$Q$6*P21*SQRT($M$5)</f>
        <v>1530.9652885596806</v>
      </c>
    </row>
    <row r="22" spans="1:18" x14ac:dyDescent="0.3">
      <c r="A22" s="60">
        <v>44216</v>
      </c>
      <c r="B22" s="15">
        <f t="shared" si="4"/>
        <v>2021</v>
      </c>
      <c r="C22" s="15">
        <f t="shared" si="5"/>
        <v>1</v>
      </c>
      <c r="D22" s="15">
        <f t="shared" si="6"/>
        <v>4</v>
      </c>
      <c r="E22" s="15">
        <f t="shared" si="7"/>
        <v>0</v>
      </c>
      <c r="F22" s="15">
        <f t="shared" si="9"/>
        <v>4</v>
      </c>
      <c r="G22" s="15">
        <f t="shared" si="8"/>
        <v>48.960436714793644</v>
      </c>
      <c r="H22" s="15">
        <v>0</v>
      </c>
      <c r="I22" s="62">
        <f t="shared" si="10"/>
        <v>206.97850511440615</v>
      </c>
      <c r="L22" s="15">
        <v>2021</v>
      </c>
      <c r="M22" s="15">
        <v>2</v>
      </c>
      <c r="N22" s="15" t="str">
        <f t="shared" si="11"/>
        <v>20212</v>
      </c>
      <c r="O22" s="63">
        <f t="shared" si="12"/>
        <v>196.11214948129697</v>
      </c>
      <c r="P22" s="63" cm="1">
        <f t="array" ref="P22">_xlfn.STDEV.S(IF(($C$3:$C$732=M22)*($B$3:$B$732=L22),$I$3:$I$732))</f>
        <v>30.861274681447441</v>
      </c>
      <c r="Q22" s="68">
        <f t="shared" si="13"/>
        <v>1771.3820569546119</v>
      </c>
      <c r="R22" s="68">
        <f t="shared" si="14"/>
        <v>1562.7342767128073</v>
      </c>
    </row>
    <row r="23" spans="1:18" x14ac:dyDescent="0.3">
      <c r="A23" s="60">
        <v>44217</v>
      </c>
      <c r="B23" s="15">
        <f t="shared" si="4"/>
        <v>2021</v>
      </c>
      <c r="C23" s="15">
        <f t="shared" si="5"/>
        <v>1</v>
      </c>
      <c r="D23" s="15">
        <f t="shared" si="6"/>
        <v>5</v>
      </c>
      <c r="E23" s="15">
        <f t="shared" si="7"/>
        <v>0</v>
      </c>
      <c r="F23" s="15">
        <f t="shared" si="9"/>
        <v>4</v>
      </c>
      <c r="G23" s="15">
        <f t="shared" si="8"/>
        <v>-138.76689190395516</v>
      </c>
      <c r="H23" s="15">
        <v>0</v>
      </c>
      <c r="I23" s="62">
        <f t="shared" si="10"/>
        <v>187.7273286187488</v>
      </c>
      <c r="L23" s="15">
        <v>2021</v>
      </c>
      <c r="M23" s="15">
        <v>3</v>
      </c>
      <c r="N23" s="15" t="str">
        <f t="shared" si="11"/>
        <v>20213</v>
      </c>
      <c r="O23" s="63">
        <f t="shared" si="12"/>
        <v>201.25213048117698</v>
      </c>
      <c r="P23" s="63" cm="1">
        <f t="array" ref="P23">_xlfn.STDEV.S(IF(($C$3:$C$732=M23)*($B$3:$B$732=L23),$I$3:$I$732))</f>
        <v>30.084793456497728</v>
      </c>
      <c r="Q23" s="68">
        <f t="shared" si="13"/>
        <v>1794.4453426334367</v>
      </c>
      <c r="R23" s="68">
        <f t="shared" si="14"/>
        <v>1593.9349499625848</v>
      </c>
    </row>
    <row r="24" spans="1:18" x14ac:dyDescent="0.3">
      <c r="A24" s="60">
        <v>44218</v>
      </c>
      <c r="B24" s="15">
        <f t="shared" si="4"/>
        <v>2021</v>
      </c>
      <c r="C24" s="15">
        <f t="shared" si="5"/>
        <v>1</v>
      </c>
      <c r="D24" s="15">
        <f t="shared" si="6"/>
        <v>6</v>
      </c>
      <c r="E24" s="15">
        <f t="shared" si="7"/>
        <v>1</v>
      </c>
      <c r="F24" s="15">
        <f t="shared" si="9"/>
        <v>4</v>
      </c>
      <c r="G24" s="15">
        <f t="shared" si="8"/>
        <v>-308.12248450863001</v>
      </c>
      <c r="H24" s="15">
        <v>0</v>
      </c>
      <c r="I24" s="62">
        <f t="shared" si="10"/>
        <v>169.35559260467483</v>
      </c>
      <c r="L24" s="15">
        <v>2021</v>
      </c>
      <c r="M24" s="15">
        <v>4</v>
      </c>
      <c r="N24" s="15" t="str">
        <f t="shared" si="11"/>
        <v>20214</v>
      </c>
      <c r="O24" s="63">
        <f t="shared" si="12"/>
        <v>200.90120597135422</v>
      </c>
      <c r="P24" s="63" cm="1">
        <f t="array" ref="P24">_xlfn.STDEV.S(IF(($C$3:$C$732=M24)*($B$3:$B$732=L24),$I$3:$I$732))</f>
        <v>30.09090942294803</v>
      </c>
      <c r="Q24" s="68">
        <f t="shared" si="13"/>
        <v>1792.8801676469254</v>
      </c>
      <c r="R24" s="68">
        <f t="shared" si="14"/>
        <v>1591.5161217877564</v>
      </c>
    </row>
    <row r="25" spans="1:18" x14ac:dyDescent="0.3">
      <c r="A25" s="60">
        <v>44219</v>
      </c>
      <c r="B25" s="15">
        <f t="shared" si="4"/>
        <v>2021</v>
      </c>
      <c r="C25" s="15">
        <f t="shared" si="5"/>
        <v>1</v>
      </c>
      <c r="D25" s="15">
        <f t="shared" si="6"/>
        <v>7</v>
      </c>
      <c r="E25" s="15">
        <f t="shared" si="7"/>
        <v>1</v>
      </c>
      <c r="F25" s="15">
        <f t="shared" si="9"/>
        <v>4</v>
      </c>
      <c r="G25" s="15">
        <f t="shared" si="8"/>
        <v>-439.55859870330448</v>
      </c>
      <c r="H25" s="15">
        <v>0</v>
      </c>
      <c r="I25" s="62">
        <f t="shared" si="10"/>
        <v>131.43611419467447</v>
      </c>
      <c r="L25" s="15">
        <v>2021</v>
      </c>
      <c r="M25" s="15">
        <v>5</v>
      </c>
      <c r="N25" s="15" t="str">
        <f t="shared" si="11"/>
        <v>20215</v>
      </c>
      <c r="O25" s="63">
        <f t="shared" si="12"/>
        <v>204.07150716124045</v>
      </c>
      <c r="P25" s="63" cm="1">
        <f t="array" ref="P25">_xlfn.STDEV.S(IF(($C$3:$C$732=M25)*($B$3:$B$732=L25),$I$3:$I$732))</f>
        <v>32.013777012967694</v>
      </c>
      <c r="Q25" s="68">
        <f t="shared" si="13"/>
        <v>1806.9709777912446</v>
      </c>
      <c r="R25" s="68">
        <f t="shared" si="14"/>
        <v>1625.5433607960149</v>
      </c>
    </row>
    <row r="26" spans="1:18" x14ac:dyDescent="0.3">
      <c r="A26" s="60">
        <v>44220</v>
      </c>
      <c r="B26" s="15">
        <f t="shared" si="4"/>
        <v>2021</v>
      </c>
      <c r="C26" s="15">
        <f t="shared" si="5"/>
        <v>1</v>
      </c>
      <c r="D26" s="15">
        <f t="shared" si="6"/>
        <v>1</v>
      </c>
      <c r="E26" s="15">
        <f t="shared" si="7"/>
        <v>0</v>
      </c>
      <c r="F26" s="15">
        <f t="shared" si="9"/>
        <v>5</v>
      </c>
      <c r="G26" s="15">
        <f t="shared" si="8"/>
        <v>-655.15859870330451</v>
      </c>
      <c r="H26" s="15">
        <v>0</v>
      </c>
      <c r="I26" s="62">
        <f t="shared" si="10"/>
        <v>215.60000000000002</v>
      </c>
      <c r="L26" s="15">
        <v>2021</v>
      </c>
      <c r="M26" s="15">
        <v>6</v>
      </c>
      <c r="N26" s="15" t="str">
        <f t="shared" si="11"/>
        <v>20216</v>
      </c>
      <c r="O26" s="63">
        <f t="shared" si="12"/>
        <v>208.17745208894547</v>
      </c>
      <c r="P26" s="63" cm="1">
        <f t="array" ref="P26">_xlfn.STDEV.S(IF(($C$3:$C$732=M26)*($B$3:$B$732=L26),$I$3:$I$732))</f>
        <v>30.222231405281427</v>
      </c>
      <c r="Q26" s="68">
        <f t="shared" si="13"/>
        <v>1825.0586931447237</v>
      </c>
      <c r="R26" s="68">
        <f t="shared" si="14"/>
        <v>1643.2581232620175</v>
      </c>
    </row>
    <row r="27" spans="1:18" x14ac:dyDescent="0.3">
      <c r="A27" s="60">
        <v>44221</v>
      </c>
      <c r="B27" s="15">
        <f t="shared" si="4"/>
        <v>2021</v>
      </c>
      <c r="C27" s="15">
        <f t="shared" si="5"/>
        <v>1</v>
      </c>
      <c r="D27" s="15">
        <f t="shared" si="6"/>
        <v>2</v>
      </c>
      <c r="E27" s="15">
        <f t="shared" si="7"/>
        <v>0</v>
      </c>
      <c r="F27" s="15">
        <f t="shared" si="9"/>
        <v>5</v>
      </c>
      <c r="G27" s="15">
        <f t="shared" si="8"/>
        <v>-875.37628094508091</v>
      </c>
      <c r="H27" s="15">
        <v>0</v>
      </c>
      <c r="I27" s="62">
        <f t="shared" si="10"/>
        <v>220.21768224177637</v>
      </c>
      <c r="L27" s="15">
        <v>2021</v>
      </c>
      <c r="M27" s="15">
        <v>7</v>
      </c>
      <c r="N27" s="15" t="str">
        <f t="shared" si="11"/>
        <v>20217</v>
      </c>
      <c r="O27" s="63">
        <f t="shared" si="12"/>
        <v>206.33075388953202</v>
      </c>
      <c r="P27" s="63" cm="1">
        <f t="array" ref="P27">_xlfn.STDEV.S(IF(($C$3:$C$732=M27)*($B$3:$B$732=L27),$I$3:$I$732))</f>
        <v>31.506559399849284</v>
      </c>
      <c r="Q27" s="68">
        <f t="shared" si="13"/>
        <v>1816.9458060802233</v>
      </c>
      <c r="R27" s="68">
        <f t="shared" si="14"/>
        <v>1638.2361949643855</v>
      </c>
    </row>
    <row r="28" spans="1:18" x14ac:dyDescent="0.3">
      <c r="A28" s="60">
        <v>44222</v>
      </c>
      <c r="B28" s="15">
        <f t="shared" si="4"/>
        <v>2021</v>
      </c>
      <c r="C28" s="15">
        <f t="shared" si="5"/>
        <v>1</v>
      </c>
      <c r="D28" s="15">
        <f t="shared" si="6"/>
        <v>3</v>
      </c>
      <c r="E28" s="15">
        <f t="shared" si="7"/>
        <v>0</v>
      </c>
      <c r="F28" s="15">
        <f t="shared" si="9"/>
        <v>5</v>
      </c>
      <c r="G28" s="15">
        <f t="shared" si="8"/>
        <v>-1092.9833554721188</v>
      </c>
      <c r="H28" s="15">
        <v>0</v>
      </c>
      <c r="I28" s="62">
        <f t="shared" si="10"/>
        <v>217.60707452703781</v>
      </c>
      <c r="L28" s="15">
        <v>2021</v>
      </c>
      <c r="M28" s="15">
        <v>8</v>
      </c>
      <c r="N28" s="15" t="str">
        <f t="shared" si="11"/>
        <v>20218</v>
      </c>
      <c r="O28" s="63">
        <f t="shared" si="12"/>
        <v>213.91685023470239</v>
      </c>
      <c r="P28" s="63" cm="1">
        <f t="array" ref="P28">_xlfn.STDEV.S(IF(($C$3:$C$732=M28)*($B$3:$B$732=L28),$I$3:$I$732))</f>
        <v>30.240055555956232</v>
      </c>
      <c r="Q28" s="68">
        <f t="shared" si="13"/>
        <v>1850.0458382848892</v>
      </c>
      <c r="R28" s="68">
        <f t="shared" si="14"/>
        <v>1683.5436168235124</v>
      </c>
    </row>
    <row r="29" spans="1:18" x14ac:dyDescent="0.3">
      <c r="A29" s="60">
        <v>44223</v>
      </c>
      <c r="B29" s="15">
        <f t="shared" si="4"/>
        <v>2021</v>
      </c>
      <c r="C29" s="15">
        <f t="shared" si="5"/>
        <v>1</v>
      </c>
      <c r="D29" s="15">
        <f t="shared" si="6"/>
        <v>4</v>
      </c>
      <c r="E29" s="15">
        <f t="shared" si="7"/>
        <v>0</v>
      </c>
      <c r="F29" s="15">
        <f t="shared" si="9"/>
        <v>5</v>
      </c>
      <c r="G29" s="15">
        <f t="shared" si="8"/>
        <v>-1299.9618605865248</v>
      </c>
      <c r="H29" s="15">
        <v>0</v>
      </c>
      <c r="I29" s="62">
        <f t="shared" si="10"/>
        <v>206.97850511440615</v>
      </c>
      <c r="L29" s="15">
        <v>2021</v>
      </c>
      <c r="M29" s="15">
        <v>9</v>
      </c>
      <c r="N29" s="15" t="str">
        <f t="shared" si="11"/>
        <v>20219</v>
      </c>
      <c r="O29" s="63">
        <f t="shared" si="12"/>
        <v>213.99392954481408</v>
      </c>
      <c r="P29" s="63" cm="1">
        <f t="array" ref="P29">_xlfn.STDEV.S(IF(($C$3:$C$732=M29)*($B$3:$B$732=L29),$I$3:$I$732))</f>
        <v>29.908454958357513</v>
      </c>
      <c r="Q29" s="68">
        <f t="shared" si="13"/>
        <v>1850.3791159427371</v>
      </c>
      <c r="R29" s="68">
        <f t="shared" si="14"/>
        <v>1682.0421908959579</v>
      </c>
    </row>
    <row r="30" spans="1:18" x14ac:dyDescent="0.3">
      <c r="A30" s="60">
        <v>44224</v>
      </c>
      <c r="B30" s="15">
        <f t="shared" si="4"/>
        <v>2021</v>
      </c>
      <c r="C30" s="15">
        <f t="shared" si="5"/>
        <v>1</v>
      </c>
      <c r="D30" s="15">
        <f t="shared" si="6"/>
        <v>5</v>
      </c>
      <c r="E30" s="15">
        <f t="shared" si="7"/>
        <v>0</v>
      </c>
      <c r="F30" s="15">
        <f t="shared" si="9"/>
        <v>5</v>
      </c>
      <c r="G30" s="15">
        <f t="shared" si="8"/>
        <v>-1487.6891892052736</v>
      </c>
      <c r="H30" s="15">
        <v>0</v>
      </c>
      <c r="I30" s="62">
        <f t="shared" si="10"/>
        <v>187.7273286187488</v>
      </c>
      <c r="L30" s="15">
        <v>2021</v>
      </c>
      <c r="M30" s="15">
        <v>10</v>
      </c>
      <c r="N30" s="15" t="str">
        <f t="shared" si="11"/>
        <v>202110</v>
      </c>
      <c r="O30" s="63">
        <f t="shared" si="12"/>
        <v>213.82935322740849</v>
      </c>
      <c r="P30" s="63" cm="1">
        <f t="array" ref="P30">_xlfn.STDEV.S(IF(($C$3:$C$732=M30)*($B$3:$B$732=L30),$I$3:$I$732))</f>
        <v>31.840983900568411</v>
      </c>
      <c r="Q30" s="68">
        <f t="shared" si="13"/>
        <v>1849.6674435256018</v>
      </c>
      <c r="R30" s="68">
        <f t="shared" si="14"/>
        <v>1692.7847523763053</v>
      </c>
    </row>
    <row r="31" spans="1:18" x14ac:dyDescent="0.3">
      <c r="A31" s="60">
        <v>44225</v>
      </c>
      <c r="B31" s="15">
        <f t="shared" si="4"/>
        <v>2021</v>
      </c>
      <c r="C31" s="15">
        <f t="shared" si="5"/>
        <v>1</v>
      </c>
      <c r="D31" s="15">
        <f t="shared" si="6"/>
        <v>6</v>
      </c>
      <c r="E31" s="15">
        <f t="shared" si="7"/>
        <v>1</v>
      </c>
      <c r="F31" s="15">
        <f t="shared" si="9"/>
        <v>5</v>
      </c>
      <c r="G31" s="15">
        <f t="shared" si="8"/>
        <v>-1657.0447818099483</v>
      </c>
      <c r="H31" s="15">
        <v>0</v>
      </c>
      <c r="I31" s="62">
        <f t="shared" si="10"/>
        <v>169.35559260467483</v>
      </c>
      <c r="L31" s="15">
        <v>2021</v>
      </c>
      <c r="M31" s="15">
        <v>11</v>
      </c>
      <c r="N31" s="15" t="str">
        <f t="shared" si="11"/>
        <v>202111</v>
      </c>
      <c r="O31" s="63">
        <f t="shared" si="12"/>
        <v>219.6509916384891</v>
      </c>
      <c r="P31" s="63" cm="1">
        <f t="array" ref="P31">_xlfn.STDEV.S(IF(($C$3:$C$732=M31)*($B$3:$B$732=L31),$I$3:$I$732))</f>
        <v>30.513397333529451</v>
      </c>
      <c r="Q31" s="68">
        <f t="shared" si="13"/>
        <v>1874.6775365955143</v>
      </c>
      <c r="R31" s="68">
        <f t="shared" si="14"/>
        <v>1725.365008326773</v>
      </c>
    </row>
    <row r="32" spans="1:18" x14ac:dyDescent="0.3">
      <c r="A32" s="60">
        <v>44226</v>
      </c>
      <c r="B32" s="15">
        <f t="shared" si="4"/>
        <v>2021</v>
      </c>
      <c r="C32" s="15">
        <f t="shared" si="5"/>
        <v>1</v>
      </c>
      <c r="D32" s="15">
        <f t="shared" si="6"/>
        <v>7</v>
      </c>
      <c r="E32" s="15">
        <f t="shared" si="7"/>
        <v>1</v>
      </c>
      <c r="F32" s="15">
        <f t="shared" si="9"/>
        <v>5</v>
      </c>
      <c r="G32" s="15">
        <f t="shared" si="8"/>
        <v>-1788.4808960046228</v>
      </c>
      <c r="H32" s="15">
        <v>0</v>
      </c>
      <c r="I32" s="62">
        <f t="shared" si="10"/>
        <v>131.43611419467447</v>
      </c>
      <c r="L32" s="15">
        <v>2021</v>
      </c>
      <c r="M32" s="15">
        <v>12</v>
      </c>
      <c r="N32" s="15" t="str">
        <f t="shared" si="11"/>
        <v>202112</v>
      </c>
      <c r="O32" s="63">
        <f t="shared" si="12"/>
        <v>219.48711781093539</v>
      </c>
      <c r="P32" s="63" cm="1">
        <f t="array" ref="P32">_xlfn.STDEV.S(IF(($C$3:$C$732=M32)*($B$3:$B$732=L32),$I$3:$I$732))</f>
        <v>29.711154632395097</v>
      </c>
      <c r="Q32" s="68">
        <f t="shared" si="13"/>
        <v>1873.9780908471066</v>
      </c>
      <c r="R32" s="68">
        <f t="shared" si="14"/>
        <v>1719.2801374974133</v>
      </c>
    </row>
    <row r="33" spans="1:18" x14ac:dyDescent="0.3">
      <c r="A33" s="60">
        <v>44227</v>
      </c>
      <c r="B33" s="15">
        <f t="shared" si="4"/>
        <v>2021</v>
      </c>
      <c r="C33" s="15">
        <f t="shared" si="5"/>
        <v>1</v>
      </c>
      <c r="D33" s="15">
        <f t="shared" si="6"/>
        <v>1</v>
      </c>
      <c r="E33" s="15">
        <f t="shared" si="7"/>
        <v>0</v>
      </c>
      <c r="F33" s="15">
        <f t="shared" si="9"/>
        <v>6</v>
      </c>
      <c r="G33" s="15">
        <f t="shared" si="8"/>
        <v>-2004.0808960046229</v>
      </c>
      <c r="H33" s="15">
        <v>0</v>
      </c>
      <c r="I33" s="62">
        <f t="shared" si="10"/>
        <v>215.60000000000002</v>
      </c>
      <c r="L33" s="15">
        <v>2022</v>
      </c>
      <c r="M33" s="15">
        <v>1</v>
      </c>
      <c r="N33" s="15" t="str">
        <f t="shared" si="11"/>
        <v>20221</v>
      </c>
      <c r="O33" s="63">
        <f t="shared" si="12"/>
        <v>212.35299953682986</v>
      </c>
      <c r="P33" s="63" cm="1">
        <f t="array" ref="P33">_xlfn.STDEV.S(IF(($C$3:$C$732=M33)*($B$3:$B$732=L33),$I$3:$I$732))</f>
        <v>32.013777012967815</v>
      </c>
      <c r="Q33" s="68">
        <f t="shared" si="13"/>
        <v>1843.2710035665611</v>
      </c>
      <c r="R33" s="68">
        <f t="shared" si="14"/>
        <v>1683.5138074251413</v>
      </c>
    </row>
    <row r="34" spans="1:18" x14ac:dyDescent="0.3">
      <c r="A34" s="60">
        <v>44228</v>
      </c>
      <c r="B34" s="15">
        <f t="shared" si="4"/>
        <v>2021</v>
      </c>
      <c r="C34" s="15">
        <f t="shared" si="5"/>
        <v>2</v>
      </c>
      <c r="D34" s="15">
        <f t="shared" si="6"/>
        <v>2</v>
      </c>
      <c r="E34" s="15">
        <f t="shared" si="7"/>
        <v>0</v>
      </c>
      <c r="F34" s="15">
        <f t="shared" si="9"/>
        <v>6</v>
      </c>
      <c r="G34" s="15">
        <f t="shared" si="8"/>
        <v>-2227.7075423989363</v>
      </c>
      <c r="H34" s="15">
        <v>0</v>
      </c>
      <c r="I34" s="62">
        <f t="shared" si="10"/>
        <v>223.62664639431352</v>
      </c>
      <c r="L34" s="15">
        <v>2022</v>
      </c>
      <c r="M34" s="15">
        <v>2</v>
      </c>
      <c r="N34" s="15" t="str">
        <f t="shared" si="11"/>
        <v>20222</v>
      </c>
      <c r="O34" s="63">
        <f t="shared" si="12"/>
        <v>216.11214948129697</v>
      </c>
      <c r="P34" s="63" cm="1">
        <f t="array" ref="P34">_xlfn.STDEV.S(IF(($C$3:$C$732=M34)*($B$3:$B$732=L34),$I$3:$I$732))</f>
        <v>30.861274681447441</v>
      </c>
      <c r="Q34" s="68">
        <f t="shared" si="13"/>
        <v>1859.5145580771214</v>
      </c>
      <c r="R34" s="68">
        <f t="shared" si="14"/>
        <v>1702.7342767128073</v>
      </c>
    </row>
    <row r="35" spans="1:18" x14ac:dyDescent="0.3">
      <c r="A35" s="60">
        <v>44229</v>
      </c>
      <c r="B35" s="15">
        <f t="shared" si="4"/>
        <v>2021</v>
      </c>
      <c r="C35" s="15">
        <f t="shared" si="5"/>
        <v>2</v>
      </c>
      <c r="D35" s="15">
        <f t="shared" si="6"/>
        <v>3</v>
      </c>
      <c r="E35" s="15">
        <f t="shared" si="7"/>
        <v>0</v>
      </c>
      <c r="F35" s="15">
        <f t="shared" si="9"/>
        <v>6</v>
      </c>
      <c r="G35" s="15">
        <f t="shared" si="8"/>
        <v>-2448.7235810785114</v>
      </c>
      <c r="H35" s="15">
        <v>0</v>
      </c>
      <c r="I35" s="62">
        <f t="shared" si="10"/>
        <v>221.01603867957496</v>
      </c>
      <c r="L35" s="15">
        <v>2022</v>
      </c>
      <c r="M35" s="15">
        <v>3</v>
      </c>
      <c r="N35" s="15" t="str">
        <f t="shared" si="11"/>
        <v>20223</v>
      </c>
      <c r="O35" s="63">
        <f t="shared" si="12"/>
        <v>220.20405455785351</v>
      </c>
      <c r="P35" s="63" cm="1">
        <f t="array" ref="P35">_xlfn.STDEV.S(IF(($C$3:$C$732=M35)*($B$3:$B$732=L35),$I$3:$I$732))</f>
        <v>29.735670670441802</v>
      </c>
      <c r="Q35" s="68">
        <f t="shared" si="13"/>
        <v>1877.0361938240978</v>
      </c>
      <c r="R35" s="68">
        <f t="shared" si="14"/>
        <v>1724.449589418497</v>
      </c>
    </row>
    <row r="36" spans="1:18" x14ac:dyDescent="0.3">
      <c r="A36" s="60">
        <v>44230</v>
      </c>
      <c r="B36" s="15">
        <f t="shared" si="4"/>
        <v>2021</v>
      </c>
      <c r="C36" s="15">
        <f t="shared" si="5"/>
        <v>2</v>
      </c>
      <c r="D36" s="15">
        <f t="shared" si="6"/>
        <v>4</v>
      </c>
      <c r="E36" s="15">
        <f t="shared" si="7"/>
        <v>0</v>
      </c>
      <c r="F36" s="15">
        <f t="shared" si="9"/>
        <v>6</v>
      </c>
      <c r="G36" s="15">
        <f t="shared" si="8"/>
        <v>-2659.1110503454547</v>
      </c>
      <c r="H36" s="15">
        <v>0</v>
      </c>
      <c r="I36" s="62">
        <f t="shared" si="10"/>
        <v>210.3874692669433</v>
      </c>
      <c r="L36" s="15">
        <v>2022</v>
      </c>
      <c r="M36" s="15">
        <v>4</v>
      </c>
      <c r="N36" s="15" t="str">
        <f t="shared" si="11"/>
        <v>20224</v>
      </c>
      <c r="O36" s="63">
        <f t="shared" si="12"/>
        <v>219.02483215721841</v>
      </c>
      <c r="P36" s="63" cm="1">
        <f t="array" ref="P36">_xlfn.STDEV.S(IF(($C$3:$C$732=M36)*($B$3:$B$732=L36),$I$3:$I$732))</f>
        <v>32.042753123381061</v>
      </c>
      <c r="Q36" s="68">
        <f t="shared" si="13"/>
        <v>1872.0035562240512</v>
      </c>
      <c r="R36" s="68">
        <f t="shared" si="14"/>
        <v>1730.3949819291317</v>
      </c>
    </row>
    <row r="37" spans="1:18" x14ac:dyDescent="0.3">
      <c r="A37" s="60">
        <v>44231</v>
      </c>
      <c r="B37" s="15">
        <f t="shared" si="4"/>
        <v>2021</v>
      </c>
      <c r="C37" s="15">
        <f t="shared" si="5"/>
        <v>2</v>
      </c>
      <c r="D37" s="15">
        <f t="shared" si="6"/>
        <v>5</v>
      </c>
      <c r="E37" s="15">
        <f t="shared" si="7"/>
        <v>0</v>
      </c>
      <c r="F37" s="15">
        <f t="shared" si="9"/>
        <v>6</v>
      </c>
      <c r="G37" s="15">
        <f t="shared" si="8"/>
        <v>-2850.2473431167405</v>
      </c>
      <c r="H37" s="15">
        <v>0</v>
      </c>
      <c r="I37" s="62">
        <f t="shared" si="10"/>
        <v>191.13629277128595</v>
      </c>
      <c r="L37" s="15">
        <v>2022</v>
      </c>
      <c r="M37" s="15">
        <v>5</v>
      </c>
      <c r="N37" s="15" t="str">
        <f t="shared" si="11"/>
        <v>20225</v>
      </c>
      <c r="O37" s="63">
        <f t="shared" si="12"/>
        <v>226.85121555905863</v>
      </c>
      <c r="P37" s="63" cm="1">
        <f t="array" ref="P37">_xlfn.STDEV.S(IF(($C$3:$C$732=M37)*($B$3:$B$732=L37),$I$3:$I$732))</f>
        <v>30.24005555595572</v>
      </c>
      <c r="Q37" s="68">
        <f t="shared" si="13"/>
        <v>1905.1560169563379</v>
      </c>
      <c r="R37" s="68">
        <f t="shared" si="14"/>
        <v>1774.0841740940029</v>
      </c>
    </row>
    <row r="38" spans="1:18" x14ac:dyDescent="0.3">
      <c r="A38" s="60">
        <v>44232</v>
      </c>
      <c r="B38" s="15">
        <f t="shared" si="4"/>
        <v>2021</v>
      </c>
      <c r="C38" s="15">
        <f t="shared" si="5"/>
        <v>2</v>
      </c>
      <c r="D38" s="15">
        <f t="shared" si="6"/>
        <v>6</v>
      </c>
      <c r="E38" s="15">
        <f t="shared" si="7"/>
        <v>1</v>
      </c>
      <c r="F38" s="15">
        <f t="shared" si="9"/>
        <v>6</v>
      </c>
      <c r="G38" s="15">
        <f t="shared" si="8"/>
        <v>-3023.0118998739526</v>
      </c>
      <c r="H38" s="15">
        <v>0</v>
      </c>
      <c r="I38" s="62">
        <f t="shared" si="10"/>
        <v>172.76455675721198</v>
      </c>
      <c r="L38" s="15">
        <v>2022</v>
      </c>
      <c r="M38" s="15">
        <v>6</v>
      </c>
      <c r="N38" s="15" t="str">
        <f t="shared" si="11"/>
        <v>20226</v>
      </c>
      <c r="O38" s="63">
        <f t="shared" si="12"/>
        <v>227.18146055866922</v>
      </c>
      <c r="P38" s="63" cm="1">
        <f t="array" ref="P38">_xlfn.STDEV.S(IF(($C$3:$C$732=M38)*($B$3:$B$732=L38),$I$3:$I$732))</f>
        <v>29.908454958356575</v>
      </c>
      <c r="Q38" s="68">
        <f t="shared" si="13"/>
        <v>1906.5422546953182</v>
      </c>
      <c r="R38" s="68">
        <f t="shared" si="14"/>
        <v>1774.354907992938</v>
      </c>
    </row>
    <row r="39" spans="1:18" x14ac:dyDescent="0.3">
      <c r="A39" s="60">
        <v>44233</v>
      </c>
      <c r="B39" s="15">
        <f t="shared" si="4"/>
        <v>2021</v>
      </c>
      <c r="C39" s="15">
        <f t="shared" si="5"/>
        <v>2</v>
      </c>
      <c r="D39" s="15">
        <f t="shared" si="6"/>
        <v>7</v>
      </c>
      <c r="E39" s="15">
        <f t="shared" si="7"/>
        <v>1</v>
      </c>
      <c r="F39" s="15">
        <f t="shared" si="9"/>
        <v>6</v>
      </c>
      <c r="G39" s="15">
        <f t="shared" si="8"/>
        <v>-3157.8569782211644</v>
      </c>
      <c r="H39" s="15">
        <v>0</v>
      </c>
      <c r="I39" s="62">
        <f t="shared" si="10"/>
        <v>134.8450783472116</v>
      </c>
      <c r="L39" s="15">
        <v>2022</v>
      </c>
      <c r="M39" s="15">
        <v>7</v>
      </c>
      <c r="N39" s="15" t="str">
        <f t="shared" si="11"/>
        <v>20227</v>
      </c>
      <c r="O39" s="63">
        <f t="shared" si="12"/>
        <v>227.22987232118527</v>
      </c>
      <c r="P39" s="63" cm="1">
        <f t="array" ref="P39">_xlfn.STDEV.S(IF(($C$3:$C$732=M39)*($B$3:$B$732=L39),$I$3:$I$732))</f>
        <v>31.84098390056829</v>
      </c>
      <c r="Q39" s="68">
        <f t="shared" si="13"/>
        <v>1906.7453834057037</v>
      </c>
      <c r="R39" s="68">
        <f t="shared" si="14"/>
        <v>1786.5883860327419</v>
      </c>
    </row>
    <row r="40" spans="1:18" x14ac:dyDescent="0.3">
      <c r="A40" s="60">
        <v>44234</v>
      </c>
      <c r="B40" s="15">
        <f t="shared" si="4"/>
        <v>2021</v>
      </c>
      <c r="C40" s="15">
        <f t="shared" si="5"/>
        <v>2</v>
      </c>
      <c r="D40" s="15">
        <f t="shared" si="6"/>
        <v>1</v>
      </c>
      <c r="E40" s="15">
        <f t="shared" si="7"/>
        <v>0</v>
      </c>
      <c r="F40" s="15">
        <f t="shared" si="9"/>
        <v>7</v>
      </c>
      <c r="G40" s="15">
        <f t="shared" si="8"/>
        <v>-3376.8659423737017</v>
      </c>
      <c r="H40" s="15">
        <v>0</v>
      </c>
      <c r="I40" s="62">
        <f t="shared" si="10"/>
        <v>219.00896415253717</v>
      </c>
      <c r="L40" s="15">
        <v>2022</v>
      </c>
      <c r="M40" s="15">
        <v>8</v>
      </c>
      <c r="N40" s="15" t="str">
        <f t="shared" si="11"/>
        <v>20228</v>
      </c>
      <c r="O40" s="63">
        <f t="shared" si="12"/>
        <v>233.63873749645748</v>
      </c>
      <c r="P40" s="63" cm="1">
        <f t="array" ref="P40">_xlfn.STDEV.S(IF(($C$3:$C$732=M40)*($B$3:$B$732=L40),$I$3:$I$732))</f>
        <v>30.084793456497728</v>
      </c>
      <c r="Q40" s="68">
        <f t="shared" si="13"/>
        <v>1933.4476460311305</v>
      </c>
      <c r="R40" s="68">
        <f t="shared" si="14"/>
        <v>1820.6411990695483</v>
      </c>
    </row>
    <row r="41" spans="1:18" x14ac:dyDescent="0.3">
      <c r="A41" s="60">
        <v>44235</v>
      </c>
      <c r="B41" s="15">
        <f t="shared" si="4"/>
        <v>2021</v>
      </c>
      <c r="C41" s="15">
        <f t="shared" si="5"/>
        <v>2</v>
      </c>
      <c r="D41" s="15">
        <f t="shared" si="6"/>
        <v>2</v>
      </c>
      <c r="E41" s="15">
        <f t="shared" si="7"/>
        <v>0</v>
      </c>
      <c r="F41" s="15">
        <f t="shared" si="9"/>
        <v>7</v>
      </c>
      <c r="G41" s="15">
        <f t="shared" si="8"/>
        <v>-3600.4925887680151</v>
      </c>
      <c r="H41" s="15">
        <v>0</v>
      </c>
      <c r="I41" s="62">
        <f t="shared" si="10"/>
        <v>223.62664639431352</v>
      </c>
      <c r="L41" s="15">
        <v>2022</v>
      </c>
      <c r="M41" s="15">
        <v>9</v>
      </c>
      <c r="N41" s="15" t="str">
        <f t="shared" si="11"/>
        <v>20229</v>
      </c>
      <c r="O41" s="63">
        <f t="shared" si="12"/>
        <v>232.73983246115642</v>
      </c>
      <c r="P41" s="63" cm="1">
        <f t="array" ref="P41">_xlfn.STDEV.S(IF(($C$3:$C$732=M41)*($B$3:$B$732=L41),$I$3:$I$732))</f>
        <v>30.09090942294803</v>
      </c>
      <c r="Q41" s="68">
        <f t="shared" si="13"/>
        <v>1929.7246745011328</v>
      </c>
      <c r="R41" s="68">
        <f t="shared" si="14"/>
        <v>1814.3865072163719</v>
      </c>
    </row>
    <row r="42" spans="1:18" x14ac:dyDescent="0.3">
      <c r="A42" s="60">
        <v>44236</v>
      </c>
      <c r="B42" s="15">
        <f t="shared" si="4"/>
        <v>2021</v>
      </c>
      <c r="C42" s="15">
        <f t="shared" si="5"/>
        <v>2</v>
      </c>
      <c r="D42" s="15">
        <f t="shared" si="6"/>
        <v>3</v>
      </c>
      <c r="E42" s="15">
        <f t="shared" si="7"/>
        <v>0</v>
      </c>
      <c r="F42" s="15">
        <f t="shared" si="9"/>
        <v>7</v>
      </c>
      <c r="G42" s="15">
        <f t="shared" si="8"/>
        <v>-3821.5086274475902</v>
      </c>
      <c r="H42" s="15">
        <v>0</v>
      </c>
      <c r="I42" s="62">
        <f t="shared" si="10"/>
        <v>221.01603867957496</v>
      </c>
      <c r="L42" s="15">
        <v>2022</v>
      </c>
      <c r="M42" s="15">
        <v>10</v>
      </c>
      <c r="N42" s="15" t="str">
        <f t="shared" si="11"/>
        <v>202210</v>
      </c>
      <c r="O42" s="63">
        <f t="shared" si="12"/>
        <v>235.47006579634726</v>
      </c>
      <c r="P42" s="63" cm="1">
        <f t="array" ref="P42">_xlfn.STDEV.S(IF(($C$3:$C$732=M42)*($B$3:$B$732=L42),$I$3:$I$732))</f>
        <v>32.013777012968546</v>
      </c>
      <c r="Q42" s="68">
        <f t="shared" si="13"/>
        <v>1941.0103175257868</v>
      </c>
      <c r="R42" s="68">
        <f t="shared" si="14"/>
        <v>1845.3332712417678</v>
      </c>
    </row>
    <row r="43" spans="1:18" x14ac:dyDescent="0.3">
      <c r="A43" s="60">
        <v>44237</v>
      </c>
      <c r="B43" s="15">
        <f t="shared" si="4"/>
        <v>2021</v>
      </c>
      <c r="C43" s="15">
        <f t="shared" si="5"/>
        <v>2</v>
      </c>
      <c r="D43" s="15">
        <f t="shared" si="6"/>
        <v>4</v>
      </c>
      <c r="E43" s="15">
        <f t="shared" si="7"/>
        <v>0</v>
      </c>
      <c r="F43" s="15">
        <f t="shared" si="9"/>
        <v>7</v>
      </c>
      <c r="G43" s="15">
        <f t="shared" si="8"/>
        <v>-4031.8960967145335</v>
      </c>
      <c r="H43" s="15">
        <v>0</v>
      </c>
      <c r="I43" s="62">
        <f t="shared" si="10"/>
        <v>210.3874692669433</v>
      </c>
      <c r="L43" s="15">
        <v>2022</v>
      </c>
      <c r="M43" s="15">
        <v>11</v>
      </c>
      <c r="N43" s="15" t="str">
        <f t="shared" si="11"/>
        <v>202211</v>
      </c>
      <c r="O43" s="63">
        <f t="shared" si="12"/>
        <v>239.20968573424346</v>
      </c>
      <c r="P43" s="63" cm="1">
        <f t="array" ref="P43">_xlfn.STDEV.S(IF(($C$3:$C$732=M43)*($B$3:$B$732=L43),$I$3:$I$732))</f>
        <v>30.222231405281825</v>
      </c>
      <c r="Q43" s="68">
        <f t="shared" si="13"/>
        <v>1956.3626892138111</v>
      </c>
      <c r="R43" s="68">
        <f t="shared" si="14"/>
        <v>1860.483758779106</v>
      </c>
    </row>
    <row r="44" spans="1:18" x14ac:dyDescent="0.3">
      <c r="A44" s="60">
        <v>44238</v>
      </c>
      <c r="B44" s="15">
        <f t="shared" si="4"/>
        <v>2021</v>
      </c>
      <c r="C44" s="15">
        <f t="shared" si="5"/>
        <v>2</v>
      </c>
      <c r="D44" s="15">
        <f t="shared" si="6"/>
        <v>5</v>
      </c>
      <c r="E44" s="15">
        <f t="shared" si="7"/>
        <v>0</v>
      </c>
      <c r="F44" s="15">
        <f t="shared" si="9"/>
        <v>7</v>
      </c>
      <c r="G44" s="15">
        <f t="shared" si="8"/>
        <v>-4223.0323894858193</v>
      </c>
      <c r="H44" s="15">
        <v>0</v>
      </c>
      <c r="I44" s="62">
        <f t="shared" si="10"/>
        <v>191.13629277128595</v>
      </c>
      <c r="L44" s="15">
        <v>2022</v>
      </c>
      <c r="M44" s="15">
        <v>12</v>
      </c>
      <c r="N44" s="15" t="str">
        <f t="shared" si="11"/>
        <v>202212</v>
      </c>
      <c r="O44" s="63">
        <f t="shared" si="12"/>
        <v>237.05026649094404</v>
      </c>
      <c r="P44" s="63" cm="1">
        <f t="array" ref="P44">_xlfn.STDEV.S(IF(($C$3:$C$732=M44)*($B$3:$B$732=L44),$I$3:$I$732))</f>
        <v>31.506559399849284</v>
      </c>
      <c r="Q44" s="68">
        <f t="shared" si="13"/>
        <v>1947.5123270097945</v>
      </c>
      <c r="R44" s="68">
        <f t="shared" si="14"/>
        <v>1853.2727831742695</v>
      </c>
    </row>
    <row r="45" spans="1:18" x14ac:dyDescent="0.3">
      <c r="A45" s="60">
        <v>44239</v>
      </c>
      <c r="B45" s="15">
        <f t="shared" si="4"/>
        <v>2021</v>
      </c>
      <c r="C45" s="15">
        <f t="shared" si="5"/>
        <v>2</v>
      </c>
      <c r="D45" s="15">
        <f t="shared" si="6"/>
        <v>6</v>
      </c>
      <c r="E45" s="15">
        <f t="shared" si="7"/>
        <v>1</v>
      </c>
      <c r="F45" s="15">
        <f t="shared" si="9"/>
        <v>7</v>
      </c>
      <c r="G45" s="15">
        <f t="shared" si="8"/>
        <v>-4395.796946243031</v>
      </c>
      <c r="H45" s="15">
        <v>0</v>
      </c>
      <c r="I45" s="62">
        <f t="shared" si="10"/>
        <v>172.76455675721198</v>
      </c>
    </row>
    <row r="46" spans="1:18" x14ac:dyDescent="0.3">
      <c r="A46" s="60">
        <v>44240</v>
      </c>
      <c r="B46" s="15">
        <f t="shared" si="4"/>
        <v>2021</v>
      </c>
      <c r="C46" s="15">
        <f t="shared" si="5"/>
        <v>2</v>
      </c>
      <c r="D46" s="15">
        <f t="shared" si="6"/>
        <v>7</v>
      </c>
      <c r="E46" s="15">
        <f t="shared" si="7"/>
        <v>1</v>
      </c>
      <c r="F46" s="15">
        <f t="shared" si="9"/>
        <v>7</v>
      </c>
      <c r="G46" s="15">
        <f t="shared" si="8"/>
        <v>-4530.6420245902427</v>
      </c>
      <c r="H46" s="15">
        <v>0</v>
      </c>
      <c r="I46" s="62">
        <f t="shared" si="10"/>
        <v>134.8450783472116</v>
      </c>
    </row>
    <row r="47" spans="1:18" x14ac:dyDescent="0.3">
      <c r="A47" s="60">
        <v>44241</v>
      </c>
      <c r="B47" s="15">
        <f t="shared" si="4"/>
        <v>2021</v>
      </c>
      <c r="C47" s="15">
        <f t="shared" si="5"/>
        <v>2</v>
      </c>
      <c r="D47" s="15">
        <f t="shared" si="6"/>
        <v>1</v>
      </c>
      <c r="E47" s="15">
        <f t="shared" si="7"/>
        <v>0</v>
      </c>
      <c r="F47" s="15">
        <f t="shared" si="9"/>
        <v>8</v>
      </c>
      <c r="G47" s="15">
        <f t="shared" si="8"/>
        <v>-4749.6509887427801</v>
      </c>
      <c r="H47" s="15">
        <v>0</v>
      </c>
      <c r="I47" s="62">
        <f t="shared" si="10"/>
        <v>219.00896415253717</v>
      </c>
    </row>
    <row r="48" spans="1:18" x14ac:dyDescent="0.3">
      <c r="A48" s="60">
        <v>44242</v>
      </c>
      <c r="B48" s="15">
        <f t="shared" si="4"/>
        <v>2021</v>
      </c>
      <c r="C48" s="15">
        <f t="shared" si="5"/>
        <v>2</v>
      </c>
      <c r="D48" s="15">
        <f t="shared" si="6"/>
        <v>2</v>
      </c>
      <c r="E48" s="15">
        <f t="shared" si="7"/>
        <v>0</v>
      </c>
      <c r="F48" s="15">
        <f t="shared" si="9"/>
        <v>8</v>
      </c>
      <c r="G48" s="15">
        <f t="shared" si="8"/>
        <v>-4973.277635137094</v>
      </c>
      <c r="H48" s="15">
        <v>0</v>
      </c>
      <c r="I48" s="62">
        <f t="shared" si="10"/>
        <v>223.62664639431352</v>
      </c>
    </row>
    <row r="49" spans="1:9" x14ac:dyDescent="0.3">
      <c r="A49" s="60">
        <v>44243</v>
      </c>
      <c r="B49" s="15">
        <f t="shared" si="4"/>
        <v>2021</v>
      </c>
      <c r="C49" s="15">
        <f t="shared" si="5"/>
        <v>2</v>
      </c>
      <c r="D49" s="15">
        <f t="shared" si="6"/>
        <v>3</v>
      </c>
      <c r="E49" s="15">
        <f t="shared" si="7"/>
        <v>0</v>
      </c>
      <c r="F49" s="15">
        <f t="shared" si="9"/>
        <v>8</v>
      </c>
      <c r="G49" s="15">
        <f t="shared" si="8"/>
        <v>-5194.2936738166691</v>
      </c>
      <c r="H49" s="15">
        <v>0</v>
      </c>
      <c r="I49" s="62">
        <f t="shared" si="10"/>
        <v>221.01603867957496</v>
      </c>
    </row>
    <row r="50" spans="1:9" x14ac:dyDescent="0.3">
      <c r="A50" s="60">
        <v>44244</v>
      </c>
      <c r="B50" s="15">
        <f t="shared" si="4"/>
        <v>2021</v>
      </c>
      <c r="C50" s="15">
        <f t="shared" si="5"/>
        <v>2</v>
      </c>
      <c r="D50" s="15">
        <f t="shared" si="6"/>
        <v>4</v>
      </c>
      <c r="E50" s="15">
        <f t="shared" si="7"/>
        <v>0</v>
      </c>
      <c r="F50" s="15">
        <f t="shared" si="9"/>
        <v>8</v>
      </c>
      <c r="G50" s="15">
        <f t="shared" si="8"/>
        <v>-5404.6811430836124</v>
      </c>
      <c r="H50" s="15">
        <v>0</v>
      </c>
      <c r="I50" s="62">
        <f t="shared" si="10"/>
        <v>210.3874692669433</v>
      </c>
    </row>
    <row r="51" spans="1:9" x14ac:dyDescent="0.3">
      <c r="A51" s="60">
        <v>44245</v>
      </c>
      <c r="B51" s="15">
        <f t="shared" si="4"/>
        <v>2021</v>
      </c>
      <c r="C51" s="15">
        <f t="shared" si="5"/>
        <v>2</v>
      </c>
      <c r="D51" s="15">
        <f t="shared" si="6"/>
        <v>5</v>
      </c>
      <c r="E51" s="15">
        <f t="shared" si="7"/>
        <v>0</v>
      </c>
      <c r="F51" s="15">
        <f t="shared" si="9"/>
        <v>8</v>
      </c>
      <c r="G51" s="15">
        <f t="shared" si="8"/>
        <v>-5595.8174358548986</v>
      </c>
      <c r="H51" s="15">
        <v>0</v>
      </c>
      <c r="I51" s="62">
        <f t="shared" si="10"/>
        <v>191.13629277128595</v>
      </c>
    </row>
    <row r="52" spans="1:9" x14ac:dyDescent="0.3">
      <c r="A52" s="60">
        <v>44246</v>
      </c>
      <c r="B52" s="15">
        <f t="shared" si="4"/>
        <v>2021</v>
      </c>
      <c r="C52" s="15">
        <f t="shared" si="5"/>
        <v>2</v>
      </c>
      <c r="D52" s="15">
        <f t="shared" si="6"/>
        <v>6</v>
      </c>
      <c r="E52" s="15">
        <f t="shared" si="7"/>
        <v>1</v>
      </c>
      <c r="F52" s="15">
        <f t="shared" si="9"/>
        <v>8</v>
      </c>
      <c r="G52" s="15">
        <f t="shared" si="8"/>
        <v>-5768.5819926121103</v>
      </c>
      <c r="H52" s="15">
        <v>0</v>
      </c>
      <c r="I52" s="62">
        <f t="shared" si="10"/>
        <v>172.76455675721198</v>
      </c>
    </row>
    <row r="53" spans="1:9" x14ac:dyDescent="0.3">
      <c r="A53" s="60">
        <v>44247</v>
      </c>
      <c r="B53" s="15">
        <f t="shared" si="4"/>
        <v>2021</v>
      </c>
      <c r="C53" s="15">
        <f t="shared" si="5"/>
        <v>2</v>
      </c>
      <c r="D53" s="15">
        <f t="shared" si="6"/>
        <v>7</v>
      </c>
      <c r="E53" s="15">
        <f t="shared" si="7"/>
        <v>1</v>
      </c>
      <c r="F53" s="15">
        <f t="shared" si="9"/>
        <v>8</v>
      </c>
      <c r="G53" s="15">
        <f t="shared" si="8"/>
        <v>-5903.427070959322</v>
      </c>
      <c r="H53" s="15">
        <v>0</v>
      </c>
      <c r="I53" s="62">
        <f t="shared" si="10"/>
        <v>134.8450783472116</v>
      </c>
    </row>
    <row r="54" spans="1:9" x14ac:dyDescent="0.3">
      <c r="A54" s="60">
        <v>44248</v>
      </c>
      <c r="B54" s="15">
        <f t="shared" si="4"/>
        <v>2021</v>
      </c>
      <c r="C54" s="15">
        <f t="shared" si="5"/>
        <v>2</v>
      </c>
      <c r="D54" s="15">
        <f t="shared" si="6"/>
        <v>1</v>
      </c>
      <c r="E54" s="15">
        <f t="shared" si="7"/>
        <v>0</v>
      </c>
      <c r="F54" s="15">
        <f t="shared" si="9"/>
        <v>9</v>
      </c>
      <c r="G54" s="15">
        <f t="shared" si="8"/>
        <v>-6122.4360351118594</v>
      </c>
      <c r="H54" s="15">
        <v>0</v>
      </c>
      <c r="I54" s="62">
        <f t="shared" si="10"/>
        <v>219.00896415253717</v>
      </c>
    </row>
    <row r="55" spans="1:9" x14ac:dyDescent="0.3">
      <c r="A55" s="60">
        <v>44249</v>
      </c>
      <c r="B55" s="15">
        <f t="shared" si="4"/>
        <v>2021</v>
      </c>
      <c r="C55" s="15">
        <f t="shared" si="5"/>
        <v>2</v>
      </c>
      <c r="D55" s="15">
        <f t="shared" si="6"/>
        <v>2</v>
      </c>
      <c r="E55" s="15">
        <f t="shared" si="7"/>
        <v>0</v>
      </c>
      <c r="F55" s="15">
        <f t="shared" si="9"/>
        <v>9</v>
      </c>
      <c r="G55" s="15">
        <f t="shared" si="8"/>
        <v>-6346.0626815061732</v>
      </c>
      <c r="H55" s="15">
        <v>0</v>
      </c>
      <c r="I55" s="62">
        <f t="shared" si="10"/>
        <v>223.62664639431352</v>
      </c>
    </row>
    <row r="56" spans="1:9" x14ac:dyDescent="0.3">
      <c r="A56" s="60">
        <v>44250</v>
      </c>
      <c r="B56" s="15">
        <f t="shared" si="4"/>
        <v>2021</v>
      </c>
      <c r="C56" s="15">
        <f t="shared" si="5"/>
        <v>2</v>
      </c>
      <c r="D56" s="15">
        <f t="shared" si="6"/>
        <v>3</v>
      </c>
      <c r="E56" s="15">
        <f t="shared" si="7"/>
        <v>0</v>
      </c>
      <c r="F56" s="15">
        <f t="shared" si="9"/>
        <v>9</v>
      </c>
      <c r="G56" s="15">
        <f t="shared" si="8"/>
        <v>-6567.0787201857484</v>
      </c>
      <c r="H56" s="15">
        <v>0</v>
      </c>
      <c r="I56" s="62">
        <f t="shared" si="10"/>
        <v>221.01603867957496</v>
      </c>
    </row>
    <row r="57" spans="1:9" x14ac:dyDescent="0.3">
      <c r="A57" s="60">
        <v>44251</v>
      </c>
      <c r="B57" s="15">
        <f t="shared" si="4"/>
        <v>2021</v>
      </c>
      <c r="C57" s="15">
        <f t="shared" si="5"/>
        <v>2</v>
      </c>
      <c r="D57" s="15">
        <f t="shared" si="6"/>
        <v>4</v>
      </c>
      <c r="E57" s="15">
        <f t="shared" si="7"/>
        <v>0</v>
      </c>
      <c r="F57" s="15">
        <f t="shared" si="9"/>
        <v>9</v>
      </c>
      <c r="G57" s="15">
        <f t="shared" si="8"/>
        <v>-6777.4661894526917</v>
      </c>
      <c r="H57" s="15">
        <v>0</v>
      </c>
      <c r="I57" s="62">
        <f t="shared" si="10"/>
        <v>210.3874692669433</v>
      </c>
    </row>
    <row r="58" spans="1:9" x14ac:dyDescent="0.3">
      <c r="A58" s="60">
        <v>44252</v>
      </c>
      <c r="B58" s="15">
        <f t="shared" si="4"/>
        <v>2021</v>
      </c>
      <c r="C58" s="15">
        <f t="shared" si="5"/>
        <v>2</v>
      </c>
      <c r="D58" s="15">
        <f t="shared" si="6"/>
        <v>5</v>
      </c>
      <c r="E58" s="15">
        <f t="shared" si="7"/>
        <v>0</v>
      </c>
      <c r="F58" s="15">
        <f t="shared" si="9"/>
        <v>9</v>
      </c>
      <c r="G58" s="15">
        <f t="shared" si="8"/>
        <v>-6968.6024822239779</v>
      </c>
      <c r="H58" s="15">
        <v>0</v>
      </c>
      <c r="I58" s="62">
        <f t="shared" si="10"/>
        <v>191.13629277128595</v>
      </c>
    </row>
    <row r="59" spans="1:9" x14ac:dyDescent="0.3">
      <c r="A59" s="60">
        <v>44253</v>
      </c>
      <c r="B59" s="15">
        <f t="shared" si="4"/>
        <v>2021</v>
      </c>
      <c r="C59" s="15">
        <f t="shared" si="5"/>
        <v>2</v>
      </c>
      <c r="D59" s="15">
        <f t="shared" si="6"/>
        <v>6</v>
      </c>
      <c r="E59" s="15">
        <f t="shared" si="7"/>
        <v>1</v>
      </c>
      <c r="F59" s="15">
        <f t="shared" si="9"/>
        <v>9</v>
      </c>
      <c r="G59" s="15">
        <f t="shared" si="8"/>
        <v>-7141.3670389811896</v>
      </c>
      <c r="H59" s="15">
        <v>0</v>
      </c>
      <c r="I59" s="62">
        <f t="shared" si="10"/>
        <v>172.76455675721198</v>
      </c>
    </row>
    <row r="60" spans="1:9" x14ac:dyDescent="0.3">
      <c r="A60" s="60">
        <v>44254</v>
      </c>
      <c r="B60" s="15">
        <f t="shared" si="4"/>
        <v>2021</v>
      </c>
      <c r="C60" s="15">
        <f t="shared" si="5"/>
        <v>2</v>
      </c>
      <c r="D60" s="15">
        <f t="shared" si="6"/>
        <v>7</v>
      </c>
      <c r="E60" s="15">
        <f t="shared" si="7"/>
        <v>1</v>
      </c>
      <c r="F60" s="15">
        <f t="shared" si="9"/>
        <v>9</v>
      </c>
      <c r="G60" s="15">
        <f t="shared" si="8"/>
        <v>-7276.2121173284013</v>
      </c>
      <c r="H60" s="15">
        <v>0</v>
      </c>
      <c r="I60" s="62">
        <f t="shared" si="10"/>
        <v>134.8450783472116</v>
      </c>
    </row>
    <row r="61" spans="1:9" x14ac:dyDescent="0.3">
      <c r="A61" s="60">
        <v>44255</v>
      </c>
      <c r="B61" s="15">
        <f t="shared" si="4"/>
        <v>2021</v>
      </c>
      <c r="C61" s="15">
        <f t="shared" si="5"/>
        <v>2</v>
      </c>
      <c r="D61" s="15">
        <f t="shared" si="6"/>
        <v>1</v>
      </c>
      <c r="E61" s="15">
        <f t="shared" si="7"/>
        <v>0</v>
      </c>
      <c r="F61" s="15">
        <f t="shared" si="9"/>
        <v>10</v>
      </c>
      <c r="G61" s="15">
        <f t="shared" si="8"/>
        <v>-7495.2210814809387</v>
      </c>
      <c r="H61" s="15">
        <v>0</v>
      </c>
      <c r="I61" s="62">
        <f t="shared" si="10"/>
        <v>219.00896415253717</v>
      </c>
    </row>
    <row r="62" spans="1:9" x14ac:dyDescent="0.3">
      <c r="A62" s="60">
        <v>44256</v>
      </c>
      <c r="B62" s="15">
        <f t="shared" si="4"/>
        <v>2021</v>
      </c>
      <c r="C62" s="15">
        <f t="shared" si="5"/>
        <v>3</v>
      </c>
      <c r="D62" s="15">
        <f t="shared" si="6"/>
        <v>2</v>
      </c>
      <c r="E62" s="15">
        <f t="shared" si="7"/>
        <v>0</v>
      </c>
      <c r="F62" s="15">
        <f t="shared" si="9"/>
        <v>10</v>
      </c>
      <c r="G62" s="15">
        <f t="shared" si="8"/>
        <v>-7721.8362990074893</v>
      </c>
      <c r="H62" s="15">
        <v>0</v>
      </c>
      <c r="I62" s="62">
        <f t="shared" si="10"/>
        <v>226.61521752655025</v>
      </c>
    </row>
    <row r="63" spans="1:9" x14ac:dyDescent="0.3">
      <c r="A63" s="60">
        <v>44257</v>
      </c>
      <c r="B63" s="15">
        <f t="shared" si="4"/>
        <v>2021</v>
      </c>
      <c r="C63" s="15">
        <f t="shared" si="5"/>
        <v>3</v>
      </c>
      <c r="D63" s="15">
        <f t="shared" si="6"/>
        <v>3</v>
      </c>
      <c r="E63" s="15">
        <f t="shared" si="7"/>
        <v>0</v>
      </c>
      <c r="F63" s="15">
        <f t="shared" si="9"/>
        <v>10</v>
      </c>
      <c r="G63" s="15">
        <f t="shared" si="8"/>
        <v>-7945.8409088193011</v>
      </c>
      <c r="H63" s="15">
        <v>0</v>
      </c>
      <c r="I63" s="62">
        <f t="shared" si="10"/>
        <v>224.00460981181172</v>
      </c>
    </row>
    <row r="64" spans="1:9" x14ac:dyDescent="0.3">
      <c r="A64" s="60">
        <v>44258</v>
      </c>
      <c r="B64" s="15">
        <f t="shared" si="4"/>
        <v>2021</v>
      </c>
      <c r="C64" s="15">
        <f t="shared" si="5"/>
        <v>3</v>
      </c>
      <c r="D64" s="15">
        <f t="shared" si="6"/>
        <v>4</v>
      </c>
      <c r="E64" s="15">
        <f t="shared" si="7"/>
        <v>0</v>
      </c>
      <c r="F64" s="15">
        <f t="shared" si="9"/>
        <v>10</v>
      </c>
      <c r="G64" s="15">
        <f t="shared" si="8"/>
        <v>-8159.2169492184812</v>
      </c>
      <c r="H64" s="15">
        <v>0</v>
      </c>
      <c r="I64" s="62">
        <f t="shared" si="10"/>
        <v>213.37604039918003</v>
      </c>
    </row>
    <row r="65" spans="1:9" x14ac:dyDescent="0.3">
      <c r="A65" s="60">
        <v>44259</v>
      </c>
      <c r="B65" s="15">
        <f t="shared" si="4"/>
        <v>2021</v>
      </c>
      <c r="C65" s="15">
        <f t="shared" si="5"/>
        <v>3</v>
      </c>
      <c r="D65" s="15">
        <f t="shared" si="6"/>
        <v>5</v>
      </c>
      <c r="E65" s="15">
        <f t="shared" si="7"/>
        <v>0</v>
      </c>
      <c r="F65" s="15">
        <f t="shared" si="9"/>
        <v>10</v>
      </c>
      <c r="G65" s="15">
        <f t="shared" si="8"/>
        <v>-8353.3418131220042</v>
      </c>
      <c r="H65" s="15">
        <v>0</v>
      </c>
      <c r="I65" s="62">
        <f t="shared" si="10"/>
        <v>194.12486390352271</v>
      </c>
    </row>
    <row r="66" spans="1:9" x14ac:dyDescent="0.3">
      <c r="A66" s="60">
        <v>44260</v>
      </c>
      <c r="B66" s="15">
        <f t="shared" si="4"/>
        <v>2021</v>
      </c>
      <c r="C66" s="15">
        <f t="shared" si="5"/>
        <v>3</v>
      </c>
      <c r="D66" s="15">
        <f t="shared" si="6"/>
        <v>6</v>
      </c>
      <c r="E66" s="15">
        <f t="shared" si="7"/>
        <v>1</v>
      </c>
      <c r="F66" s="15">
        <f t="shared" si="9"/>
        <v>10</v>
      </c>
      <c r="G66" s="15">
        <f t="shared" si="8"/>
        <v>-8529.0949410114536</v>
      </c>
      <c r="H66" s="15">
        <v>0</v>
      </c>
      <c r="I66" s="62">
        <f t="shared" si="10"/>
        <v>175.75312788944871</v>
      </c>
    </row>
    <row r="67" spans="1:9" x14ac:dyDescent="0.3">
      <c r="A67" s="60">
        <v>44261</v>
      </c>
      <c r="B67" s="15">
        <f t="shared" ref="B67:B130" si="15">YEAR(A67)</f>
        <v>2021</v>
      </c>
      <c r="C67" s="15">
        <f t="shared" ref="C67:C130" si="16">MONTH(A67)</f>
        <v>3</v>
      </c>
      <c r="D67" s="15">
        <f t="shared" ref="D67:D130" si="17">WEEKDAY(A67)</f>
        <v>7</v>
      </c>
      <c r="E67" s="15">
        <f t="shared" ref="E67:E130" si="18">IF(OR(D67=6,D67=7),1,0)</f>
        <v>1</v>
      </c>
      <c r="F67" s="15">
        <f t="shared" si="9"/>
        <v>10</v>
      </c>
      <c r="G67" s="15">
        <f t="shared" ref="G67:G130" si="19">G66+H67-I67</f>
        <v>-8666.9285904909011</v>
      </c>
      <c r="H67" s="15">
        <v>0</v>
      </c>
      <c r="I67" s="62">
        <f t="shared" si="10"/>
        <v>137.83364947944835</v>
      </c>
    </row>
    <row r="68" spans="1:9" x14ac:dyDescent="0.3">
      <c r="A68" s="60">
        <v>44262</v>
      </c>
      <c r="B68" s="15">
        <f t="shared" si="15"/>
        <v>2021</v>
      </c>
      <c r="C68" s="15">
        <f t="shared" si="16"/>
        <v>3</v>
      </c>
      <c r="D68" s="15">
        <f t="shared" si="17"/>
        <v>1</v>
      </c>
      <c r="E68" s="15">
        <f t="shared" si="18"/>
        <v>0</v>
      </c>
      <c r="F68" s="15">
        <f t="shared" ref="F68:F131" si="20">WEEKNUM(A68)</f>
        <v>11</v>
      </c>
      <c r="G68" s="15">
        <f t="shared" si="19"/>
        <v>-8888.9261257756752</v>
      </c>
      <c r="H68" s="15">
        <v>0</v>
      </c>
      <c r="I68" s="62">
        <f t="shared" ref="I68:I131" si="21">100-2.17*D68^2.25+12.77*D68+EXP(-D68/0.032)+5*C68^0.75+10*E68+20*(B68-2016)</f>
        <v>221.9975352847739</v>
      </c>
    </row>
    <row r="69" spans="1:9" x14ac:dyDescent="0.3">
      <c r="A69" s="60">
        <v>44263</v>
      </c>
      <c r="B69" s="15">
        <f t="shared" si="15"/>
        <v>2021</v>
      </c>
      <c r="C69" s="15">
        <f t="shared" si="16"/>
        <v>3</v>
      </c>
      <c r="D69" s="15">
        <f t="shared" si="17"/>
        <v>2</v>
      </c>
      <c r="E69" s="15">
        <f t="shared" si="18"/>
        <v>0</v>
      </c>
      <c r="F69" s="15">
        <f t="shared" si="20"/>
        <v>11</v>
      </c>
      <c r="G69" s="15">
        <f t="shared" si="19"/>
        <v>-9115.5413433022259</v>
      </c>
      <c r="H69" s="15">
        <v>0</v>
      </c>
      <c r="I69" s="62">
        <f t="shared" si="21"/>
        <v>226.61521752655025</v>
      </c>
    </row>
    <row r="70" spans="1:9" x14ac:dyDescent="0.3">
      <c r="A70" s="60">
        <v>44264</v>
      </c>
      <c r="B70" s="15">
        <f t="shared" si="15"/>
        <v>2021</v>
      </c>
      <c r="C70" s="15">
        <f t="shared" si="16"/>
        <v>3</v>
      </c>
      <c r="D70" s="15">
        <f t="shared" si="17"/>
        <v>3</v>
      </c>
      <c r="E70" s="15">
        <f t="shared" si="18"/>
        <v>0</v>
      </c>
      <c r="F70" s="15">
        <f t="shared" si="20"/>
        <v>11</v>
      </c>
      <c r="G70" s="15">
        <f t="shared" si="19"/>
        <v>-9339.5459531140368</v>
      </c>
      <c r="H70" s="15">
        <v>0</v>
      </c>
      <c r="I70" s="62">
        <f t="shared" si="21"/>
        <v>224.00460981181172</v>
      </c>
    </row>
    <row r="71" spans="1:9" x14ac:dyDescent="0.3">
      <c r="A71" s="60">
        <v>44265</v>
      </c>
      <c r="B71" s="15">
        <f t="shared" si="15"/>
        <v>2021</v>
      </c>
      <c r="C71" s="15">
        <f t="shared" si="16"/>
        <v>3</v>
      </c>
      <c r="D71" s="15">
        <f t="shared" si="17"/>
        <v>4</v>
      </c>
      <c r="E71" s="15">
        <f t="shared" si="18"/>
        <v>0</v>
      </c>
      <c r="F71" s="15">
        <f t="shared" si="20"/>
        <v>11</v>
      </c>
      <c r="G71" s="15">
        <f t="shared" si="19"/>
        <v>-9552.9219935132169</v>
      </c>
      <c r="H71" s="15">
        <v>0</v>
      </c>
      <c r="I71" s="62">
        <f t="shared" si="21"/>
        <v>213.37604039918003</v>
      </c>
    </row>
    <row r="72" spans="1:9" x14ac:dyDescent="0.3">
      <c r="A72" s="60">
        <v>44266</v>
      </c>
      <c r="B72" s="15">
        <f t="shared" si="15"/>
        <v>2021</v>
      </c>
      <c r="C72" s="15">
        <f t="shared" si="16"/>
        <v>3</v>
      </c>
      <c r="D72" s="15">
        <f t="shared" si="17"/>
        <v>5</v>
      </c>
      <c r="E72" s="15">
        <f t="shared" si="18"/>
        <v>0</v>
      </c>
      <c r="F72" s="15">
        <f t="shared" si="20"/>
        <v>11</v>
      </c>
      <c r="G72" s="15">
        <f t="shared" si="19"/>
        <v>-9747.0468574167389</v>
      </c>
      <c r="H72" s="15">
        <v>0</v>
      </c>
      <c r="I72" s="62">
        <f t="shared" si="21"/>
        <v>194.12486390352271</v>
      </c>
    </row>
    <row r="73" spans="1:9" x14ac:dyDescent="0.3">
      <c r="A73" s="60">
        <v>44267</v>
      </c>
      <c r="B73" s="15">
        <f t="shared" si="15"/>
        <v>2021</v>
      </c>
      <c r="C73" s="15">
        <f t="shared" si="16"/>
        <v>3</v>
      </c>
      <c r="D73" s="15">
        <f t="shared" si="17"/>
        <v>6</v>
      </c>
      <c r="E73" s="15">
        <f t="shared" si="18"/>
        <v>1</v>
      </c>
      <c r="F73" s="15">
        <f t="shared" si="20"/>
        <v>11</v>
      </c>
      <c r="G73" s="15">
        <f t="shared" si="19"/>
        <v>-9922.7999853061883</v>
      </c>
      <c r="H73" s="15">
        <v>0</v>
      </c>
      <c r="I73" s="62">
        <f t="shared" si="21"/>
        <v>175.75312788944871</v>
      </c>
    </row>
    <row r="74" spans="1:9" x14ac:dyDescent="0.3">
      <c r="A74" s="60">
        <v>44268</v>
      </c>
      <c r="B74" s="15">
        <f t="shared" si="15"/>
        <v>2021</v>
      </c>
      <c r="C74" s="15">
        <f t="shared" si="16"/>
        <v>3</v>
      </c>
      <c r="D74" s="15">
        <f t="shared" si="17"/>
        <v>7</v>
      </c>
      <c r="E74" s="15">
        <f t="shared" si="18"/>
        <v>1</v>
      </c>
      <c r="F74" s="15">
        <f t="shared" si="20"/>
        <v>11</v>
      </c>
      <c r="G74" s="15">
        <f t="shared" si="19"/>
        <v>-10060.633634785636</v>
      </c>
      <c r="H74" s="15">
        <v>0</v>
      </c>
      <c r="I74" s="62">
        <f t="shared" si="21"/>
        <v>137.83364947944835</v>
      </c>
    </row>
    <row r="75" spans="1:9" x14ac:dyDescent="0.3">
      <c r="A75" s="60">
        <v>44269</v>
      </c>
      <c r="B75" s="15">
        <f t="shared" si="15"/>
        <v>2021</v>
      </c>
      <c r="C75" s="15">
        <f t="shared" si="16"/>
        <v>3</v>
      </c>
      <c r="D75" s="15">
        <f t="shared" si="17"/>
        <v>1</v>
      </c>
      <c r="E75" s="15">
        <f t="shared" si="18"/>
        <v>0</v>
      </c>
      <c r="F75" s="15">
        <f t="shared" si="20"/>
        <v>12</v>
      </c>
      <c r="G75" s="15">
        <f t="shared" si="19"/>
        <v>-10282.63117007041</v>
      </c>
      <c r="H75" s="15">
        <v>0</v>
      </c>
      <c r="I75" s="62">
        <f t="shared" si="21"/>
        <v>221.9975352847739</v>
      </c>
    </row>
    <row r="76" spans="1:9" x14ac:dyDescent="0.3">
      <c r="A76" s="60">
        <v>44270</v>
      </c>
      <c r="B76" s="15">
        <f t="shared" si="15"/>
        <v>2021</v>
      </c>
      <c r="C76" s="15">
        <f t="shared" si="16"/>
        <v>3</v>
      </c>
      <c r="D76" s="15">
        <f t="shared" si="17"/>
        <v>2</v>
      </c>
      <c r="E76" s="15">
        <f t="shared" si="18"/>
        <v>0</v>
      </c>
      <c r="F76" s="15">
        <f t="shared" si="20"/>
        <v>12</v>
      </c>
      <c r="G76" s="15">
        <f t="shared" si="19"/>
        <v>-10509.246387596961</v>
      </c>
      <c r="H76" s="15">
        <v>0</v>
      </c>
      <c r="I76" s="62">
        <f t="shared" si="21"/>
        <v>226.61521752655025</v>
      </c>
    </row>
    <row r="77" spans="1:9" x14ac:dyDescent="0.3">
      <c r="A77" s="60">
        <v>44271</v>
      </c>
      <c r="B77" s="15">
        <f t="shared" si="15"/>
        <v>2021</v>
      </c>
      <c r="C77" s="15">
        <f t="shared" si="16"/>
        <v>3</v>
      </c>
      <c r="D77" s="15">
        <f t="shared" si="17"/>
        <v>3</v>
      </c>
      <c r="E77" s="15">
        <f t="shared" si="18"/>
        <v>0</v>
      </c>
      <c r="F77" s="15">
        <f t="shared" si="20"/>
        <v>12</v>
      </c>
      <c r="G77" s="15">
        <f t="shared" si="19"/>
        <v>-10733.250997408772</v>
      </c>
      <c r="H77" s="15">
        <v>0</v>
      </c>
      <c r="I77" s="62">
        <f t="shared" si="21"/>
        <v>224.00460981181172</v>
      </c>
    </row>
    <row r="78" spans="1:9" x14ac:dyDescent="0.3">
      <c r="A78" s="60">
        <v>44272</v>
      </c>
      <c r="B78" s="15">
        <f t="shared" si="15"/>
        <v>2021</v>
      </c>
      <c r="C78" s="15">
        <f t="shared" si="16"/>
        <v>3</v>
      </c>
      <c r="D78" s="15">
        <f t="shared" si="17"/>
        <v>4</v>
      </c>
      <c r="E78" s="15">
        <f t="shared" si="18"/>
        <v>0</v>
      </c>
      <c r="F78" s="15">
        <f t="shared" si="20"/>
        <v>12</v>
      </c>
      <c r="G78" s="15">
        <f t="shared" si="19"/>
        <v>-10946.627037807952</v>
      </c>
      <c r="H78" s="15">
        <v>0</v>
      </c>
      <c r="I78" s="62">
        <f t="shared" si="21"/>
        <v>213.37604039918003</v>
      </c>
    </row>
    <row r="79" spans="1:9" x14ac:dyDescent="0.3">
      <c r="A79" s="60">
        <v>44273</v>
      </c>
      <c r="B79" s="15">
        <f t="shared" si="15"/>
        <v>2021</v>
      </c>
      <c r="C79" s="15">
        <f t="shared" si="16"/>
        <v>3</v>
      </c>
      <c r="D79" s="15">
        <f t="shared" si="17"/>
        <v>5</v>
      </c>
      <c r="E79" s="15">
        <f t="shared" si="18"/>
        <v>0</v>
      </c>
      <c r="F79" s="15">
        <f t="shared" si="20"/>
        <v>12</v>
      </c>
      <c r="G79" s="15">
        <f t="shared" si="19"/>
        <v>-11140.751901711474</v>
      </c>
      <c r="H79" s="15">
        <v>0</v>
      </c>
      <c r="I79" s="62">
        <f t="shared" si="21"/>
        <v>194.12486390352271</v>
      </c>
    </row>
    <row r="80" spans="1:9" x14ac:dyDescent="0.3">
      <c r="A80" s="60">
        <v>44274</v>
      </c>
      <c r="B80" s="15">
        <f t="shared" si="15"/>
        <v>2021</v>
      </c>
      <c r="C80" s="15">
        <f t="shared" si="16"/>
        <v>3</v>
      </c>
      <c r="D80" s="15">
        <f t="shared" si="17"/>
        <v>6</v>
      </c>
      <c r="E80" s="15">
        <f t="shared" si="18"/>
        <v>1</v>
      </c>
      <c r="F80" s="15">
        <f t="shared" si="20"/>
        <v>12</v>
      </c>
      <c r="G80" s="15">
        <f t="shared" si="19"/>
        <v>-11316.505029600923</v>
      </c>
      <c r="H80" s="15">
        <v>0</v>
      </c>
      <c r="I80" s="62">
        <f t="shared" si="21"/>
        <v>175.75312788944871</v>
      </c>
    </row>
    <row r="81" spans="1:9" x14ac:dyDescent="0.3">
      <c r="A81" s="60">
        <v>44275</v>
      </c>
      <c r="B81" s="15">
        <f t="shared" si="15"/>
        <v>2021</v>
      </c>
      <c r="C81" s="15">
        <f t="shared" si="16"/>
        <v>3</v>
      </c>
      <c r="D81" s="15">
        <f t="shared" si="17"/>
        <v>7</v>
      </c>
      <c r="E81" s="15">
        <f t="shared" si="18"/>
        <v>1</v>
      </c>
      <c r="F81" s="15">
        <f t="shared" si="20"/>
        <v>12</v>
      </c>
      <c r="G81" s="15">
        <f t="shared" si="19"/>
        <v>-11454.338679080371</v>
      </c>
      <c r="H81" s="15">
        <v>0</v>
      </c>
      <c r="I81" s="62">
        <f t="shared" si="21"/>
        <v>137.83364947944835</v>
      </c>
    </row>
    <row r="82" spans="1:9" x14ac:dyDescent="0.3">
      <c r="A82" s="60">
        <v>44276</v>
      </c>
      <c r="B82" s="15">
        <f t="shared" si="15"/>
        <v>2021</v>
      </c>
      <c r="C82" s="15">
        <f t="shared" si="16"/>
        <v>3</v>
      </c>
      <c r="D82" s="15">
        <f t="shared" si="17"/>
        <v>1</v>
      </c>
      <c r="E82" s="15">
        <f t="shared" si="18"/>
        <v>0</v>
      </c>
      <c r="F82" s="15">
        <f t="shared" si="20"/>
        <v>13</v>
      </c>
      <c r="G82" s="15">
        <f t="shared" si="19"/>
        <v>-11676.336214365145</v>
      </c>
      <c r="H82" s="15">
        <v>0</v>
      </c>
      <c r="I82" s="62">
        <f t="shared" si="21"/>
        <v>221.9975352847739</v>
      </c>
    </row>
    <row r="83" spans="1:9" x14ac:dyDescent="0.3">
      <c r="A83" s="60">
        <v>44277</v>
      </c>
      <c r="B83" s="15">
        <f t="shared" si="15"/>
        <v>2021</v>
      </c>
      <c r="C83" s="15">
        <f t="shared" si="16"/>
        <v>3</v>
      </c>
      <c r="D83" s="15">
        <f t="shared" si="17"/>
        <v>2</v>
      </c>
      <c r="E83" s="15">
        <f t="shared" si="18"/>
        <v>0</v>
      </c>
      <c r="F83" s="15">
        <f t="shared" si="20"/>
        <v>13</v>
      </c>
      <c r="G83" s="15">
        <f t="shared" si="19"/>
        <v>-11902.951431891695</v>
      </c>
      <c r="H83" s="15">
        <v>0</v>
      </c>
      <c r="I83" s="62">
        <f t="shared" si="21"/>
        <v>226.61521752655025</v>
      </c>
    </row>
    <row r="84" spans="1:9" x14ac:dyDescent="0.3">
      <c r="A84" s="60">
        <v>44278</v>
      </c>
      <c r="B84" s="15">
        <f t="shared" si="15"/>
        <v>2021</v>
      </c>
      <c r="C84" s="15">
        <f t="shared" si="16"/>
        <v>3</v>
      </c>
      <c r="D84" s="15">
        <f t="shared" si="17"/>
        <v>3</v>
      </c>
      <c r="E84" s="15">
        <f t="shared" si="18"/>
        <v>0</v>
      </c>
      <c r="F84" s="15">
        <f t="shared" si="20"/>
        <v>13</v>
      </c>
      <c r="G84" s="15">
        <f t="shared" si="19"/>
        <v>-12126.956041703506</v>
      </c>
      <c r="H84" s="15">
        <v>0</v>
      </c>
      <c r="I84" s="62">
        <f t="shared" si="21"/>
        <v>224.00460981181172</v>
      </c>
    </row>
    <row r="85" spans="1:9" x14ac:dyDescent="0.3">
      <c r="A85" s="60">
        <v>44279</v>
      </c>
      <c r="B85" s="15">
        <f t="shared" si="15"/>
        <v>2021</v>
      </c>
      <c r="C85" s="15">
        <f t="shared" si="16"/>
        <v>3</v>
      </c>
      <c r="D85" s="15">
        <f t="shared" si="17"/>
        <v>4</v>
      </c>
      <c r="E85" s="15">
        <f t="shared" si="18"/>
        <v>0</v>
      </c>
      <c r="F85" s="15">
        <f t="shared" si="20"/>
        <v>13</v>
      </c>
      <c r="G85" s="15">
        <f t="shared" si="19"/>
        <v>-12340.332082102686</v>
      </c>
      <c r="H85" s="15">
        <v>0</v>
      </c>
      <c r="I85" s="62">
        <f t="shared" si="21"/>
        <v>213.37604039918003</v>
      </c>
    </row>
    <row r="86" spans="1:9" x14ac:dyDescent="0.3">
      <c r="A86" s="60">
        <v>44280</v>
      </c>
      <c r="B86" s="15">
        <f t="shared" si="15"/>
        <v>2021</v>
      </c>
      <c r="C86" s="15">
        <f t="shared" si="16"/>
        <v>3</v>
      </c>
      <c r="D86" s="15">
        <f t="shared" si="17"/>
        <v>5</v>
      </c>
      <c r="E86" s="15">
        <f t="shared" si="18"/>
        <v>0</v>
      </c>
      <c r="F86" s="15">
        <f t="shared" si="20"/>
        <v>13</v>
      </c>
      <c r="G86" s="15">
        <f t="shared" si="19"/>
        <v>-12534.456946006208</v>
      </c>
      <c r="H86" s="15">
        <v>0</v>
      </c>
      <c r="I86" s="62">
        <f t="shared" si="21"/>
        <v>194.12486390352271</v>
      </c>
    </row>
    <row r="87" spans="1:9" x14ac:dyDescent="0.3">
      <c r="A87" s="60">
        <v>44281</v>
      </c>
      <c r="B87" s="15">
        <f t="shared" si="15"/>
        <v>2021</v>
      </c>
      <c r="C87" s="15">
        <f t="shared" si="16"/>
        <v>3</v>
      </c>
      <c r="D87" s="15">
        <f t="shared" si="17"/>
        <v>6</v>
      </c>
      <c r="E87" s="15">
        <f t="shared" si="18"/>
        <v>1</v>
      </c>
      <c r="F87" s="15">
        <f t="shared" si="20"/>
        <v>13</v>
      </c>
      <c r="G87" s="15">
        <f t="shared" si="19"/>
        <v>-12710.210073895658</v>
      </c>
      <c r="H87" s="15">
        <v>0</v>
      </c>
      <c r="I87" s="62">
        <f t="shared" si="21"/>
        <v>175.75312788944871</v>
      </c>
    </row>
    <row r="88" spans="1:9" x14ac:dyDescent="0.3">
      <c r="A88" s="60">
        <v>44282</v>
      </c>
      <c r="B88" s="15">
        <f t="shared" si="15"/>
        <v>2021</v>
      </c>
      <c r="C88" s="15">
        <f t="shared" si="16"/>
        <v>3</v>
      </c>
      <c r="D88" s="15">
        <f t="shared" si="17"/>
        <v>7</v>
      </c>
      <c r="E88" s="15">
        <f t="shared" si="18"/>
        <v>1</v>
      </c>
      <c r="F88" s="15">
        <f t="shared" si="20"/>
        <v>13</v>
      </c>
      <c r="G88" s="15">
        <f t="shared" si="19"/>
        <v>-12848.043723375105</v>
      </c>
      <c r="H88" s="15">
        <v>0</v>
      </c>
      <c r="I88" s="62">
        <f t="shared" si="21"/>
        <v>137.83364947944835</v>
      </c>
    </row>
    <row r="89" spans="1:9" x14ac:dyDescent="0.3">
      <c r="A89" s="60">
        <v>44283</v>
      </c>
      <c r="B89" s="15">
        <f t="shared" si="15"/>
        <v>2021</v>
      </c>
      <c r="C89" s="15">
        <f t="shared" si="16"/>
        <v>3</v>
      </c>
      <c r="D89" s="15">
        <f t="shared" si="17"/>
        <v>1</v>
      </c>
      <c r="E89" s="15">
        <f t="shared" si="18"/>
        <v>0</v>
      </c>
      <c r="F89" s="15">
        <f t="shared" si="20"/>
        <v>14</v>
      </c>
      <c r="G89" s="15">
        <f t="shared" si="19"/>
        <v>-13070.04125865988</v>
      </c>
      <c r="H89" s="15">
        <v>0</v>
      </c>
      <c r="I89" s="62">
        <f t="shared" si="21"/>
        <v>221.9975352847739</v>
      </c>
    </row>
    <row r="90" spans="1:9" x14ac:dyDescent="0.3">
      <c r="A90" s="60">
        <v>44284</v>
      </c>
      <c r="B90" s="15">
        <f t="shared" si="15"/>
        <v>2021</v>
      </c>
      <c r="C90" s="15">
        <f t="shared" si="16"/>
        <v>3</v>
      </c>
      <c r="D90" s="15">
        <f t="shared" si="17"/>
        <v>2</v>
      </c>
      <c r="E90" s="15">
        <f t="shared" si="18"/>
        <v>0</v>
      </c>
      <c r="F90" s="15">
        <f t="shared" si="20"/>
        <v>14</v>
      </c>
      <c r="G90" s="15">
        <f t="shared" si="19"/>
        <v>-13296.65647618643</v>
      </c>
      <c r="H90" s="15">
        <v>0</v>
      </c>
      <c r="I90" s="62">
        <f t="shared" si="21"/>
        <v>226.61521752655025</v>
      </c>
    </row>
    <row r="91" spans="1:9" x14ac:dyDescent="0.3">
      <c r="A91" s="60">
        <v>44285</v>
      </c>
      <c r="B91" s="15">
        <f t="shared" si="15"/>
        <v>2021</v>
      </c>
      <c r="C91" s="15">
        <f t="shared" si="16"/>
        <v>3</v>
      </c>
      <c r="D91" s="15">
        <f t="shared" si="17"/>
        <v>3</v>
      </c>
      <c r="E91" s="15">
        <f t="shared" si="18"/>
        <v>0</v>
      </c>
      <c r="F91" s="15">
        <f t="shared" si="20"/>
        <v>14</v>
      </c>
      <c r="G91" s="15">
        <f t="shared" si="19"/>
        <v>-13520.661085998241</v>
      </c>
      <c r="H91" s="15">
        <v>0</v>
      </c>
      <c r="I91" s="62">
        <f t="shared" si="21"/>
        <v>224.00460981181172</v>
      </c>
    </row>
    <row r="92" spans="1:9" x14ac:dyDescent="0.3">
      <c r="A92" s="60">
        <v>44286</v>
      </c>
      <c r="B92" s="15">
        <f t="shared" si="15"/>
        <v>2021</v>
      </c>
      <c r="C92" s="15">
        <f t="shared" si="16"/>
        <v>3</v>
      </c>
      <c r="D92" s="15">
        <f t="shared" si="17"/>
        <v>4</v>
      </c>
      <c r="E92" s="15">
        <f t="shared" si="18"/>
        <v>0</v>
      </c>
      <c r="F92" s="15">
        <f t="shared" si="20"/>
        <v>14</v>
      </c>
      <c r="G92" s="15">
        <f t="shared" si="19"/>
        <v>-13734.037126397421</v>
      </c>
      <c r="H92" s="15">
        <v>0</v>
      </c>
      <c r="I92" s="62">
        <f t="shared" si="21"/>
        <v>213.37604039918003</v>
      </c>
    </row>
    <row r="93" spans="1:9" x14ac:dyDescent="0.3">
      <c r="A93" s="60">
        <v>44287</v>
      </c>
      <c r="B93" s="15">
        <f t="shared" si="15"/>
        <v>2021</v>
      </c>
      <c r="C93" s="15">
        <f t="shared" si="16"/>
        <v>4</v>
      </c>
      <c r="D93" s="15">
        <f t="shared" si="17"/>
        <v>5</v>
      </c>
      <c r="E93" s="15">
        <f t="shared" si="18"/>
        <v>0</v>
      </c>
      <c r="F93" s="15">
        <f t="shared" si="20"/>
        <v>14</v>
      </c>
      <c r="G93" s="15">
        <f t="shared" si="19"/>
        <v>-13930.906590639901</v>
      </c>
      <c r="H93" s="15">
        <v>0</v>
      </c>
      <c r="I93" s="62">
        <f t="shared" si="21"/>
        <v>196.86946424247975</v>
      </c>
    </row>
    <row r="94" spans="1:9" x14ac:dyDescent="0.3">
      <c r="A94" s="60">
        <v>44288</v>
      </c>
      <c r="B94" s="15">
        <f t="shared" si="15"/>
        <v>2021</v>
      </c>
      <c r="C94" s="15">
        <f t="shared" si="16"/>
        <v>4</v>
      </c>
      <c r="D94" s="15">
        <f t="shared" si="17"/>
        <v>6</v>
      </c>
      <c r="E94" s="15">
        <f t="shared" si="18"/>
        <v>1</v>
      </c>
      <c r="F94" s="15">
        <f t="shared" si="20"/>
        <v>14</v>
      </c>
      <c r="G94" s="15">
        <f t="shared" si="19"/>
        <v>-14109.404318868306</v>
      </c>
      <c r="H94" s="15">
        <v>0</v>
      </c>
      <c r="I94" s="62">
        <f t="shared" si="21"/>
        <v>178.49772822840578</v>
      </c>
    </row>
    <row r="95" spans="1:9" x14ac:dyDescent="0.3">
      <c r="A95" s="60">
        <v>44289</v>
      </c>
      <c r="B95" s="15">
        <f t="shared" si="15"/>
        <v>2021</v>
      </c>
      <c r="C95" s="15">
        <f t="shared" si="16"/>
        <v>4</v>
      </c>
      <c r="D95" s="15">
        <f t="shared" si="17"/>
        <v>7</v>
      </c>
      <c r="E95" s="15">
        <f t="shared" si="18"/>
        <v>1</v>
      </c>
      <c r="F95" s="15">
        <f t="shared" si="20"/>
        <v>14</v>
      </c>
      <c r="G95" s="15">
        <f t="shared" si="19"/>
        <v>-14249.982568686712</v>
      </c>
      <c r="H95" s="15">
        <v>0</v>
      </c>
      <c r="I95" s="62">
        <f t="shared" si="21"/>
        <v>140.57824981840542</v>
      </c>
    </row>
    <row r="96" spans="1:9" x14ac:dyDescent="0.3">
      <c r="A96" s="60">
        <v>44290</v>
      </c>
      <c r="B96" s="15">
        <f t="shared" si="15"/>
        <v>2021</v>
      </c>
      <c r="C96" s="15">
        <f t="shared" si="16"/>
        <v>4</v>
      </c>
      <c r="D96" s="15">
        <f t="shared" si="17"/>
        <v>1</v>
      </c>
      <c r="E96" s="15">
        <f t="shared" si="18"/>
        <v>0</v>
      </c>
      <c r="F96" s="15">
        <f t="shared" si="20"/>
        <v>15</v>
      </c>
      <c r="G96" s="15">
        <f t="shared" si="19"/>
        <v>-14474.724704310443</v>
      </c>
      <c r="H96" s="15">
        <v>0</v>
      </c>
      <c r="I96" s="62">
        <f t="shared" si="21"/>
        <v>224.74213562373097</v>
      </c>
    </row>
    <row r="97" spans="1:9" x14ac:dyDescent="0.3">
      <c r="A97" s="60">
        <v>44291</v>
      </c>
      <c r="B97" s="15">
        <f t="shared" si="15"/>
        <v>2021</v>
      </c>
      <c r="C97" s="15">
        <f t="shared" si="16"/>
        <v>4</v>
      </c>
      <c r="D97" s="15">
        <f t="shared" si="17"/>
        <v>2</v>
      </c>
      <c r="E97" s="15">
        <f t="shared" si="18"/>
        <v>0</v>
      </c>
      <c r="F97" s="15">
        <f t="shared" si="20"/>
        <v>15</v>
      </c>
      <c r="G97" s="15">
        <f t="shared" si="19"/>
        <v>-14704.08452217595</v>
      </c>
      <c r="H97" s="15">
        <v>0</v>
      </c>
      <c r="I97" s="62">
        <f t="shared" si="21"/>
        <v>229.35981786550732</v>
      </c>
    </row>
    <row r="98" spans="1:9" x14ac:dyDescent="0.3">
      <c r="A98" s="60">
        <v>44292</v>
      </c>
      <c r="B98" s="15">
        <f t="shared" si="15"/>
        <v>2021</v>
      </c>
      <c r="C98" s="15">
        <f t="shared" si="16"/>
        <v>4</v>
      </c>
      <c r="D98" s="15">
        <f t="shared" si="17"/>
        <v>3</v>
      </c>
      <c r="E98" s="15">
        <f t="shared" si="18"/>
        <v>0</v>
      </c>
      <c r="F98" s="15">
        <f t="shared" si="20"/>
        <v>15</v>
      </c>
      <c r="G98" s="15">
        <f t="shared" si="19"/>
        <v>-14930.833732326719</v>
      </c>
      <c r="H98" s="15">
        <v>0</v>
      </c>
      <c r="I98" s="62">
        <f t="shared" si="21"/>
        <v>226.74921015076876</v>
      </c>
    </row>
    <row r="99" spans="1:9" x14ac:dyDescent="0.3">
      <c r="A99" s="60">
        <v>44293</v>
      </c>
      <c r="B99" s="15">
        <f t="shared" si="15"/>
        <v>2021</v>
      </c>
      <c r="C99" s="15">
        <f t="shared" si="16"/>
        <v>4</v>
      </c>
      <c r="D99" s="15">
        <f t="shared" si="17"/>
        <v>4</v>
      </c>
      <c r="E99" s="15">
        <f t="shared" si="18"/>
        <v>0</v>
      </c>
      <c r="F99" s="15">
        <f t="shared" si="20"/>
        <v>15</v>
      </c>
      <c r="G99" s="15">
        <f t="shared" si="19"/>
        <v>-15146.954373064857</v>
      </c>
      <c r="H99" s="15">
        <v>0</v>
      </c>
      <c r="I99" s="62">
        <f t="shared" si="21"/>
        <v>216.1206407381371</v>
      </c>
    </row>
    <row r="100" spans="1:9" x14ac:dyDescent="0.3">
      <c r="A100" s="60">
        <v>44294</v>
      </c>
      <c r="B100" s="15">
        <f t="shared" si="15"/>
        <v>2021</v>
      </c>
      <c r="C100" s="15">
        <f t="shared" si="16"/>
        <v>4</v>
      </c>
      <c r="D100" s="15">
        <f t="shared" si="17"/>
        <v>5</v>
      </c>
      <c r="E100" s="15">
        <f t="shared" si="18"/>
        <v>0</v>
      </c>
      <c r="F100" s="15">
        <f t="shared" si="20"/>
        <v>15</v>
      </c>
      <c r="G100" s="15">
        <f t="shared" si="19"/>
        <v>-15343.823837307336</v>
      </c>
      <c r="H100" s="15">
        <v>0</v>
      </c>
      <c r="I100" s="62">
        <f t="shared" si="21"/>
        <v>196.86946424247975</v>
      </c>
    </row>
    <row r="101" spans="1:9" x14ac:dyDescent="0.3">
      <c r="A101" s="60">
        <v>44295</v>
      </c>
      <c r="B101" s="15">
        <f t="shared" si="15"/>
        <v>2021</v>
      </c>
      <c r="C101" s="15">
        <f t="shared" si="16"/>
        <v>4</v>
      </c>
      <c r="D101" s="15">
        <f t="shared" si="17"/>
        <v>6</v>
      </c>
      <c r="E101" s="15">
        <f t="shared" si="18"/>
        <v>1</v>
      </c>
      <c r="F101" s="15">
        <f t="shared" si="20"/>
        <v>15</v>
      </c>
      <c r="G101" s="15">
        <f t="shared" si="19"/>
        <v>-15522.321565535742</v>
      </c>
      <c r="H101" s="15">
        <v>0</v>
      </c>
      <c r="I101" s="62">
        <f t="shared" si="21"/>
        <v>178.49772822840578</v>
      </c>
    </row>
    <row r="102" spans="1:9" x14ac:dyDescent="0.3">
      <c r="A102" s="60">
        <v>44296</v>
      </c>
      <c r="B102" s="15">
        <f t="shared" si="15"/>
        <v>2021</v>
      </c>
      <c r="C102" s="15">
        <f t="shared" si="16"/>
        <v>4</v>
      </c>
      <c r="D102" s="15">
        <f t="shared" si="17"/>
        <v>7</v>
      </c>
      <c r="E102" s="15">
        <f t="shared" si="18"/>
        <v>1</v>
      </c>
      <c r="F102" s="15">
        <f t="shared" si="20"/>
        <v>15</v>
      </c>
      <c r="G102" s="15">
        <f t="shared" si="19"/>
        <v>-15662.899815354147</v>
      </c>
      <c r="H102" s="15">
        <v>0</v>
      </c>
      <c r="I102" s="62">
        <f t="shared" si="21"/>
        <v>140.57824981840542</v>
      </c>
    </row>
    <row r="103" spans="1:9" x14ac:dyDescent="0.3">
      <c r="A103" s="60">
        <v>44297</v>
      </c>
      <c r="B103" s="15">
        <f t="shared" si="15"/>
        <v>2021</v>
      </c>
      <c r="C103" s="15">
        <f t="shared" si="16"/>
        <v>4</v>
      </c>
      <c r="D103" s="15">
        <f t="shared" si="17"/>
        <v>1</v>
      </c>
      <c r="E103" s="15">
        <f t="shared" si="18"/>
        <v>0</v>
      </c>
      <c r="F103" s="15">
        <f t="shared" si="20"/>
        <v>16</v>
      </c>
      <c r="G103" s="15">
        <f t="shared" si="19"/>
        <v>-15887.641950977879</v>
      </c>
      <c r="H103" s="15">
        <v>0</v>
      </c>
      <c r="I103" s="62">
        <f t="shared" si="21"/>
        <v>224.74213562373097</v>
      </c>
    </row>
    <row r="104" spans="1:9" x14ac:dyDescent="0.3">
      <c r="A104" s="60">
        <v>44298</v>
      </c>
      <c r="B104" s="15">
        <f t="shared" si="15"/>
        <v>2021</v>
      </c>
      <c r="C104" s="15">
        <f t="shared" si="16"/>
        <v>4</v>
      </c>
      <c r="D104" s="15">
        <f t="shared" si="17"/>
        <v>2</v>
      </c>
      <c r="E104" s="15">
        <f t="shared" si="18"/>
        <v>0</v>
      </c>
      <c r="F104" s="15">
        <f t="shared" si="20"/>
        <v>16</v>
      </c>
      <c r="G104" s="15">
        <f t="shared" si="19"/>
        <v>-16117.001768843385</v>
      </c>
      <c r="H104" s="15">
        <v>0</v>
      </c>
      <c r="I104" s="62">
        <f t="shared" si="21"/>
        <v>229.35981786550732</v>
      </c>
    </row>
    <row r="105" spans="1:9" x14ac:dyDescent="0.3">
      <c r="A105" s="60">
        <v>44299</v>
      </c>
      <c r="B105" s="15">
        <f t="shared" si="15"/>
        <v>2021</v>
      </c>
      <c r="C105" s="15">
        <f t="shared" si="16"/>
        <v>4</v>
      </c>
      <c r="D105" s="15">
        <f t="shared" si="17"/>
        <v>3</v>
      </c>
      <c r="E105" s="15">
        <f t="shared" si="18"/>
        <v>0</v>
      </c>
      <c r="F105" s="15">
        <f t="shared" si="20"/>
        <v>16</v>
      </c>
      <c r="G105" s="15">
        <f t="shared" si="19"/>
        <v>-16343.750978994154</v>
      </c>
      <c r="H105" s="15">
        <v>0</v>
      </c>
      <c r="I105" s="62">
        <f t="shared" si="21"/>
        <v>226.74921015076876</v>
      </c>
    </row>
    <row r="106" spans="1:9" x14ac:dyDescent="0.3">
      <c r="A106" s="60">
        <v>44300</v>
      </c>
      <c r="B106" s="15">
        <f t="shared" si="15"/>
        <v>2021</v>
      </c>
      <c r="C106" s="15">
        <f t="shared" si="16"/>
        <v>4</v>
      </c>
      <c r="D106" s="15">
        <f t="shared" si="17"/>
        <v>4</v>
      </c>
      <c r="E106" s="15">
        <f t="shared" si="18"/>
        <v>0</v>
      </c>
      <c r="F106" s="15">
        <f t="shared" si="20"/>
        <v>16</v>
      </c>
      <c r="G106" s="15">
        <f t="shared" si="19"/>
        <v>-16559.87161973229</v>
      </c>
      <c r="H106" s="15">
        <v>0</v>
      </c>
      <c r="I106" s="62">
        <f t="shared" si="21"/>
        <v>216.1206407381371</v>
      </c>
    </row>
    <row r="107" spans="1:9" x14ac:dyDescent="0.3">
      <c r="A107" s="60">
        <v>44301</v>
      </c>
      <c r="B107" s="15">
        <f t="shared" si="15"/>
        <v>2021</v>
      </c>
      <c r="C107" s="15">
        <f t="shared" si="16"/>
        <v>4</v>
      </c>
      <c r="D107" s="15">
        <f t="shared" si="17"/>
        <v>5</v>
      </c>
      <c r="E107" s="15">
        <f t="shared" si="18"/>
        <v>0</v>
      </c>
      <c r="F107" s="15">
        <f t="shared" si="20"/>
        <v>16</v>
      </c>
      <c r="G107" s="15">
        <f t="shared" si="19"/>
        <v>-16756.741083974768</v>
      </c>
      <c r="H107" s="15">
        <v>0</v>
      </c>
      <c r="I107" s="62">
        <f t="shared" si="21"/>
        <v>196.86946424247975</v>
      </c>
    </row>
    <row r="108" spans="1:9" x14ac:dyDescent="0.3">
      <c r="A108" s="60">
        <v>44302</v>
      </c>
      <c r="B108" s="15">
        <f t="shared" si="15"/>
        <v>2021</v>
      </c>
      <c r="C108" s="15">
        <f t="shared" si="16"/>
        <v>4</v>
      </c>
      <c r="D108" s="15">
        <f t="shared" si="17"/>
        <v>6</v>
      </c>
      <c r="E108" s="15">
        <f t="shared" si="18"/>
        <v>1</v>
      </c>
      <c r="F108" s="15">
        <f t="shared" si="20"/>
        <v>16</v>
      </c>
      <c r="G108" s="15">
        <f t="shared" si="19"/>
        <v>-16935.238812203173</v>
      </c>
      <c r="H108" s="15">
        <v>0</v>
      </c>
      <c r="I108" s="62">
        <f t="shared" si="21"/>
        <v>178.49772822840578</v>
      </c>
    </row>
    <row r="109" spans="1:9" x14ac:dyDescent="0.3">
      <c r="A109" s="60">
        <v>44303</v>
      </c>
      <c r="B109" s="15">
        <f t="shared" si="15"/>
        <v>2021</v>
      </c>
      <c r="C109" s="15">
        <f t="shared" si="16"/>
        <v>4</v>
      </c>
      <c r="D109" s="15">
        <f t="shared" si="17"/>
        <v>7</v>
      </c>
      <c r="E109" s="15">
        <f t="shared" si="18"/>
        <v>1</v>
      </c>
      <c r="F109" s="15">
        <f t="shared" si="20"/>
        <v>16</v>
      </c>
      <c r="G109" s="15">
        <f t="shared" si="19"/>
        <v>-17075.817062021579</v>
      </c>
      <c r="H109" s="15">
        <v>0</v>
      </c>
      <c r="I109" s="62">
        <f t="shared" si="21"/>
        <v>140.57824981840542</v>
      </c>
    </row>
    <row r="110" spans="1:9" x14ac:dyDescent="0.3">
      <c r="A110" s="60">
        <v>44304</v>
      </c>
      <c r="B110" s="15">
        <f t="shared" si="15"/>
        <v>2021</v>
      </c>
      <c r="C110" s="15">
        <f t="shared" si="16"/>
        <v>4</v>
      </c>
      <c r="D110" s="15">
        <f t="shared" si="17"/>
        <v>1</v>
      </c>
      <c r="E110" s="15">
        <f t="shared" si="18"/>
        <v>0</v>
      </c>
      <c r="F110" s="15">
        <f t="shared" si="20"/>
        <v>17</v>
      </c>
      <c r="G110" s="15">
        <f t="shared" si="19"/>
        <v>-17300.559197645311</v>
      </c>
      <c r="H110" s="15">
        <v>0</v>
      </c>
      <c r="I110" s="62">
        <f t="shared" si="21"/>
        <v>224.74213562373097</v>
      </c>
    </row>
    <row r="111" spans="1:9" x14ac:dyDescent="0.3">
      <c r="A111" s="60">
        <v>44305</v>
      </c>
      <c r="B111" s="15">
        <f t="shared" si="15"/>
        <v>2021</v>
      </c>
      <c r="C111" s="15">
        <f t="shared" si="16"/>
        <v>4</v>
      </c>
      <c r="D111" s="15">
        <f t="shared" si="17"/>
        <v>2</v>
      </c>
      <c r="E111" s="15">
        <f t="shared" si="18"/>
        <v>0</v>
      </c>
      <c r="F111" s="15">
        <f t="shared" si="20"/>
        <v>17</v>
      </c>
      <c r="G111" s="15">
        <f t="shared" si="19"/>
        <v>-17529.919015510819</v>
      </c>
      <c r="H111" s="15">
        <v>0</v>
      </c>
      <c r="I111" s="62">
        <f t="shared" si="21"/>
        <v>229.35981786550732</v>
      </c>
    </row>
    <row r="112" spans="1:9" x14ac:dyDescent="0.3">
      <c r="A112" s="60">
        <v>44306</v>
      </c>
      <c r="B112" s="15">
        <f t="shared" si="15"/>
        <v>2021</v>
      </c>
      <c r="C112" s="15">
        <f t="shared" si="16"/>
        <v>4</v>
      </c>
      <c r="D112" s="15">
        <f t="shared" si="17"/>
        <v>3</v>
      </c>
      <c r="E112" s="15">
        <f t="shared" si="18"/>
        <v>0</v>
      </c>
      <c r="F112" s="15">
        <f t="shared" si="20"/>
        <v>17</v>
      </c>
      <c r="G112" s="15">
        <f t="shared" si="19"/>
        <v>-17756.66822566159</v>
      </c>
      <c r="H112" s="15">
        <v>0</v>
      </c>
      <c r="I112" s="62">
        <f t="shared" si="21"/>
        <v>226.74921015076876</v>
      </c>
    </row>
    <row r="113" spans="1:9" x14ac:dyDescent="0.3">
      <c r="A113" s="60">
        <v>44307</v>
      </c>
      <c r="B113" s="15">
        <f t="shared" si="15"/>
        <v>2021</v>
      </c>
      <c r="C113" s="15">
        <f t="shared" si="16"/>
        <v>4</v>
      </c>
      <c r="D113" s="15">
        <f t="shared" si="17"/>
        <v>4</v>
      </c>
      <c r="E113" s="15">
        <f t="shared" si="18"/>
        <v>0</v>
      </c>
      <c r="F113" s="15">
        <f t="shared" si="20"/>
        <v>17</v>
      </c>
      <c r="G113" s="15">
        <f t="shared" si="19"/>
        <v>-17972.788866399726</v>
      </c>
      <c r="H113" s="15">
        <v>0</v>
      </c>
      <c r="I113" s="62">
        <f t="shared" si="21"/>
        <v>216.1206407381371</v>
      </c>
    </row>
    <row r="114" spans="1:9" x14ac:dyDescent="0.3">
      <c r="A114" s="60">
        <v>44308</v>
      </c>
      <c r="B114" s="15">
        <f t="shared" si="15"/>
        <v>2021</v>
      </c>
      <c r="C114" s="15">
        <f t="shared" si="16"/>
        <v>4</v>
      </c>
      <c r="D114" s="15">
        <f t="shared" si="17"/>
        <v>5</v>
      </c>
      <c r="E114" s="15">
        <f t="shared" si="18"/>
        <v>0</v>
      </c>
      <c r="F114" s="15">
        <f t="shared" si="20"/>
        <v>17</v>
      </c>
      <c r="G114" s="15">
        <f t="shared" si="19"/>
        <v>-18169.658330642204</v>
      </c>
      <c r="H114" s="15">
        <v>0</v>
      </c>
      <c r="I114" s="62">
        <f t="shared" si="21"/>
        <v>196.86946424247975</v>
      </c>
    </row>
    <row r="115" spans="1:9" x14ac:dyDescent="0.3">
      <c r="A115" s="60">
        <v>44309</v>
      </c>
      <c r="B115" s="15">
        <f t="shared" si="15"/>
        <v>2021</v>
      </c>
      <c r="C115" s="15">
        <f t="shared" si="16"/>
        <v>4</v>
      </c>
      <c r="D115" s="15">
        <f t="shared" si="17"/>
        <v>6</v>
      </c>
      <c r="E115" s="15">
        <f t="shared" si="18"/>
        <v>1</v>
      </c>
      <c r="F115" s="15">
        <f t="shared" si="20"/>
        <v>17</v>
      </c>
      <c r="G115" s="15">
        <f t="shared" si="19"/>
        <v>-18348.156058870609</v>
      </c>
      <c r="H115" s="15">
        <v>0</v>
      </c>
      <c r="I115" s="62">
        <f t="shared" si="21"/>
        <v>178.49772822840578</v>
      </c>
    </row>
    <row r="116" spans="1:9" x14ac:dyDescent="0.3">
      <c r="A116" s="60">
        <v>44310</v>
      </c>
      <c r="B116" s="15">
        <f t="shared" si="15"/>
        <v>2021</v>
      </c>
      <c r="C116" s="15">
        <f t="shared" si="16"/>
        <v>4</v>
      </c>
      <c r="D116" s="15">
        <f t="shared" si="17"/>
        <v>7</v>
      </c>
      <c r="E116" s="15">
        <f t="shared" si="18"/>
        <v>1</v>
      </c>
      <c r="F116" s="15">
        <f t="shared" si="20"/>
        <v>17</v>
      </c>
      <c r="G116" s="15">
        <f t="shared" si="19"/>
        <v>-18488.734308689014</v>
      </c>
      <c r="H116" s="15">
        <v>0</v>
      </c>
      <c r="I116" s="62">
        <f t="shared" si="21"/>
        <v>140.57824981840542</v>
      </c>
    </row>
    <row r="117" spans="1:9" x14ac:dyDescent="0.3">
      <c r="A117" s="60">
        <v>44311</v>
      </c>
      <c r="B117" s="15">
        <f t="shared" si="15"/>
        <v>2021</v>
      </c>
      <c r="C117" s="15">
        <f t="shared" si="16"/>
        <v>4</v>
      </c>
      <c r="D117" s="15">
        <f t="shared" si="17"/>
        <v>1</v>
      </c>
      <c r="E117" s="15">
        <f t="shared" si="18"/>
        <v>0</v>
      </c>
      <c r="F117" s="15">
        <f t="shared" si="20"/>
        <v>18</v>
      </c>
      <c r="G117" s="15">
        <f t="shared" si="19"/>
        <v>-18713.476444312746</v>
      </c>
      <c r="H117" s="15">
        <v>0</v>
      </c>
      <c r="I117" s="62">
        <f t="shared" si="21"/>
        <v>224.74213562373097</v>
      </c>
    </row>
    <row r="118" spans="1:9" x14ac:dyDescent="0.3">
      <c r="A118" s="60">
        <v>44312</v>
      </c>
      <c r="B118" s="15">
        <f t="shared" si="15"/>
        <v>2021</v>
      </c>
      <c r="C118" s="15">
        <f t="shared" si="16"/>
        <v>4</v>
      </c>
      <c r="D118" s="15">
        <f t="shared" si="17"/>
        <v>2</v>
      </c>
      <c r="E118" s="15">
        <f t="shared" si="18"/>
        <v>0</v>
      </c>
      <c r="F118" s="15">
        <f t="shared" si="20"/>
        <v>18</v>
      </c>
      <c r="G118" s="15">
        <f t="shared" si="19"/>
        <v>-18942.836262178254</v>
      </c>
      <c r="H118" s="15">
        <v>0</v>
      </c>
      <c r="I118" s="62">
        <f t="shared" si="21"/>
        <v>229.35981786550732</v>
      </c>
    </row>
    <row r="119" spans="1:9" x14ac:dyDescent="0.3">
      <c r="A119" s="60">
        <v>44313</v>
      </c>
      <c r="B119" s="15">
        <f t="shared" si="15"/>
        <v>2021</v>
      </c>
      <c r="C119" s="15">
        <f t="shared" si="16"/>
        <v>4</v>
      </c>
      <c r="D119" s="15">
        <f t="shared" si="17"/>
        <v>3</v>
      </c>
      <c r="E119" s="15">
        <f t="shared" si="18"/>
        <v>0</v>
      </c>
      <c r="F119" s="15">
        <f t="shared" si="20"/>
        <v>18</v>
      </c>
      <c r="G119" s="15">
        <f t="shared" si="19"/>
        <v>-19169.585472329025</v>
      </c>
      <c r="H119" s="15">
        <v>0</v>
      </c>
      <c r="I119" s="62">
        <f t="shared" si="21"/>
        <v>226.74921015076876</v>
      </c>
    </row>
    <row r="120" spans="1:9" x14ac:dyDescent="0.3">
      <c r="A120" s="60">
        <v>44314</v>
      </c>
      <c r="B120" s="15">
        <f t="shared" si="15"/>
        <v>2021</v>
      </c>
      <c r="C120" s="15">
        <f t="shared" si="16"/>
        <v>4</v>
      </c>
      <c r="D120" s="15">
        <f t="shared" si="17"/>
        <v>4</v>
      </c>
      <c r="E120" s="15">
        <f t="shared" si="18"/>
        <v>0</v>
      </c>
      <c r="F120" s="15">
        <f t="shared" si="20"/>
        <v>18</v>
      </c>
      <c r="G120" s="15">
        <f t="shared" si="19"/>
        <v>-19385.706113067161</v>
      </c>
      <c r="H120" s="15">
        <v>0</v>
      </c>
      <c r="I120" s="62">
        <f t="shared" si="21"/>
        <v>216.1206407381371</v>
      </c>
    </row>
    <row r="121" spans="1:9" x14ac:dyDescent="0.3">
      <c r="A121" s="60">
        <v>44315</v>
      </c>
      <c r="B121" s="15">
        <f t="shared" si="15"/>
        <v>2021</v>
      </c>
      <c r="C121" s="15">
        <f t="shared" si="16"/>
        <v>4</v>
      </c>
      <c r="D121" s="15">
        <f t="shared" si="17"/>
        <v>5</v>
      </c>
      <c r="E121" s="15">
        <f t="shared" si="18"/>
        <v>0</v>
      </c>
      <c r="F121" s="15">
        <f t="shared" si="20"/>
        <v>18</v>
      </c>
      <c r="G121" s="15">
        <f t="shared" si="19"/>
        <v>-19582.575577309639</v>
      </c>
      <c r="H121" s="15">
        <v>0</v>
      </c>
      <c r="I121" s="62">
        <f t="shared" si="21"/>
        <v>196.86946424247975</v>
      </c>
    </row>
    <row r="122" spans="1:9" x14ac:dyDescent="0.3">
      <c r="A122" s="60">
        <v>44316</v>
      </c>
      <c r="B122" s="15">
        <f t="shared" si="15"/>
        <v>2021</v>
      </c>
      <c r="C122" s="15">
        <f t="shared" si="16"/>
        <v>4</v>
      </c>
      <c r="D122" s="15">
        <f t="shared" si="17"/>
        <v>6</v>
      </c>
      <c r="E122" s="15">
        <f t="shared" si="18"/>
        <v>1</v>
      </c>
      <c r="F122" s="15">
        <f t="shared" si="20"/>
        <v>18</v>
      </c>
      <c r="G122" s="15">
        <f t="shared" si="19"/>
        <v>-19761.073305538044</v>
      </c>
      <c r="H122" s="15">
        <v>0</v>
      </c>
      <c r="I122" s="62">
        <f t="shared" si="21"/>
        <v>178.49772822840578</v>
      </c>
    </row>
    <row r="123" spans="1:9" x14ac:dyDescent="0.3">
      <c r="A123" s="60">
        <v>44317</v>
      </c>
      <c r="B123" s="15">
        <f t="shared" si="15"/>
        <v>2021</v>
      </c>
      <c r="C123" s="15">
        <f t="shared" si="16"/>
        <v>5</v>
      </c>
      <c r="D123" s="15">
        <f t="shared" si="17"/>
        <v>7</v>
      </c>
      <c r="E123" s="15">
        <f t="shared" si="18"/>
        <v>1</v>
      </c>
      <c r="F123" s="15">
        <f t="shared" si="20"/>
        <v>18</v>
      </c>
      <c r="G123" s="15">
        <f t="shared" si="19"/>
        <v>-19904.227927357129</v>
      </c>
      <c r="H123" s="15">
        <v>0</v>
      </c>
      <c r="I123" s="62">
        <f t="shared" si="21"/>
        <v>143.15462181908501</v>
      </c>
    </row>
    <row r="124" spans="1:9" x14ac:dyDescent="0.3">
      <c r="A124" s="60">
        <v>44318</v>
      </c>
      <c r="B124" s="15">
        <f t="shared" si="15"/>
        <v>2021</v>
      </c>
      <c r="C124" s="15">
        <f t="shared" si="16"/>
        <v>5</v>
      </c>
      <c r="D124" s="15">
        <f t="shared" si="17"/>
        <v>1</v>
      </c>
      <c r="E124" s="15">
        <f t="shared" si="18"/>
        <v>0</v>
      </c>
      <c r="F124" s="15">
        <f t="shared" si="20"/>
        <v>19</v>
      </c>
      <c r="G124" s="15">
        <f t="shared" si="19"/>
        <v>-20131.546434981541</v>
      </c>
      <c r="H124" s="15">
        <v>0</v>
      </c>
      <c r="I124" s="62">
        <f t="shared" si="21"/>
        <v>227.31850762441059</v>
      </c>
    </row>
    <row r="125" spans="1:9" x14ac:dyDescent="0.3">
      <c r="A125" s="60">
        <v>44319</v>
      </c>
      <c r="B125" s="15">
        <f t="shared" si="15"/>
        <v>2021</v>
      </c>
      <c r="C125" s="15">
        <f t="shared" si="16"/>
        <v>5</v>
      </c>
      <c r="D125" s="15">
        <f t="shared" si="17"/>
        <v>2</v>
      </c>
      <c r="E125" s="15">
        <f t="shared" si="18"/>
        <v>0</v>
      </c>
      <c r="F125" s="15">
        <f t="shared" si="20"/>
        <v>19</v>
      </c>
      <c r="G125" s="15">
        <f t="shared" si="19"/>
        <v>-20363.482624847729</v>
      </c>
      <c r="H125" s="15">
        <v>0</v>
      </c>
      <c r="I125" s="62">
        <f t="shared" si="21"/>
        <v>231.93618986618691</v>
      </c>
    </row>
    <row r="126" spans="1:9" x14ac:dyDescent="0.3">
      <c r="A126" s="60">
        <v>44320</v>
      </c>
      <c r="B126" s="15">
        <f t="shared" si="15"/>
        <v>2021</v>
      </c>
      <c r="C126" s="15">
        <f t="shared" si="16"/>
        <v>5</v>
      </c>
      <c r="D126" s="15">
        <f t="shared" si="17"/>
        <v>3</v>
      </c>
      <c r="E126" s="15">
        <f t="shared" si="18"/>
        <v>0</v>
      </c>
      <c r="F126" s="15">
        <f t="shared" si="20"/>
        <v>19</v>
      </c>
      <c r="G126" s="15">
        <f t="shared" si="19"/>
        <v>-20592.808206999176</v>
      </c>
      <c r="H126" s="15">
        <v>0</v>
      </c>
      <c r="I126" s="62">
        <f t="shared" si="21"/>
        <v>229.32558215144837</v>
      </c>
    </row>
    <row r="127" spans="1:9" x14ac:dyDescent="0.3">
      <c r="A127" s="60">
        <v>44321</v>
      </c>
      <c r="B127" s="15">
        <f t="shared" si="15"/>
        <v>2021</v>
      </c>
      <c r="C127" s="15">
        <f t="shared" si="16"/>
        <v>5</v>
      </c>
      <c r="D127" s="15">
        <f t="shared" si="17"/>
        <v>4</v>
      </c>
      <c r="E127" s="15">
        <f t="shared" si="18"/>
        <v>0</v>
      </c>
      <c r="F127" s="15">
        <f t="shared" si="20"/>
        <v>19</v>
      </c>
      <c r="G127" s="15">
        <f t="shared" si="19"/>
        <v>-20811.505219737992</v>
      </c>
      <c r="H127" s="15">
        <v>0</v>
      </c>
      <c r="I127" s="62">
        <f t="shared" si="21"/>
        <v>218.69701273881668</v>
      </c>
    </row>
    <row r="128" spans="1:9" x14ac:dyDescent="0.3">
      <c r="A128" s="60">
        <v>44322</v>
      </c>
      <c r="B128" s="15">
        <f t="shared" si="15"/>
        <v>2021</v>
      </c>
      <c r="C128" s="15">
        <f t="shared" si="16"/>
        <v>5</v>
      </c>
      <c r="D128" s="15">
        <f t="shared" si="17"/>
        <v>5</v>
      </c>
      <c r="E128" s="15">
        <f t="shared" si="18"/>
        <v>0</v>
      </c>
      <c r="F128" s="15">
        <f t="shared" si="20"/>
        <v>19</v>
      </c>
      <c r="G128" s="15">
        <f t="shared" si="19"/>
        <v>-21010.95105598115</v>
      </c>
      <c r="H128" s="15">
        <v>0</v>
      </c>
      <c r="I128" s="62">
        <f t="shared" si="21"/>
        <v>199.44583624315936</v>
      </c>
    </row>
    <row r="129" spans="1:9" x14ac:dyDescent="0.3">
      <c r="A129" s="60">
        <v>44323</v>
      </c>
      <c r="B129" s="15">
        <f t="shared" si="15"/>
        <v>2021</v>
      </c>
      <c r="C129" s="15">
        <f t="shared" si="16"/>
        <v>5</v>
      </c>
      <c r="D129" s="15">
        <f t="shared" si="17"/>
        <v>6</v>
      </c>
      <c r="E129" s="15">
        <f t="shared" si="18"/>
        <v>1</v>
      </c>
      <c r="F129" s="15">
        <f t="shared" si="20"/>
        <v>19</v>
      </c>
      <c r="G129" s="15">
        <f t="shared" si="19"/>
        <v>-21192.025156210235</v>
      </c>
      <c r="H129" s="15">
        <v>0</v>
      </c>
      <c r="I129" s="62">
        <f t="shared" si="21"/>
        <v>181.07410022908539</v>
      </c>
    </row>
    <row r="130" spans="1:9" x14ac:dyDescent="0.3">
      <c r="A130" s="60">
        <v>44324</v>
      </c>
      <c r="B130" s="15">
        <f t="shared" si="15"/>
        <v>2021</v>
      </c>
      <c r="C130" s="15">
        <f t="shared" si="16"/>
        <v>5</v>
      </c>
      <c r="D130" s="15">
        <f t="shared" si="17"/>
        <v>7</v>
      </c>
      <c r="E130" s="15">
        <f t="shared" si="18"/>
        <v>1</v>
      </c>
      <c r="F130" s="15">
        <f t="shared" si="20"/>
        <v>19</v>
      </c>
      <c r="G130" s="15">
        <f t="shared" si="19"/>
        <v>-21335.17977802932</v>
      </c>
      <c r="H130" s="15">
        <v>0</v>
      </c>
      <c r="I130" s="62">
        <f t="shared" si="21"/>
        <v>143.15462181908501</v>
      </c>
    </row>
    <row r="131" spans="1:9" x14ac:dyDescent="0.3">
      <c r="A131" s="60">
        <v>44325</v>
      </c>
      <c r="B131" s="15">
        <f t="shared" ref="B131:B194" si="22">YEAR(A131)</f>
        <v>2021</v>
      </c>
      <c r="C131" s="15">
        <f t="shared" ref="C131:C194" si="23">MONTH(A131)</f>
        <v>5</v>
      </c>
      <c r="D131" s="15">
        <f t="shared" ref="D131:D194" si="24">WEEKDAY(A131)</f>
        <v>1</v>
      </c>
      <c r="E131" s="15">
        <f t="shared" ref="E131:E194" si="25">IF(OR(D131=6,D131=7),1,0)</f>
        <v>0</v>
      </c>
      <c r="F131" s="15">
        <f t="shared" si="20"/>
        <v>20</v>
      </c>
      <c r="G131" s="15">
        <f t="shared" ref="G131:G194" si="26">G130+H131-I131</f>
        <v>-21562.498285653732</v>
      </c>
      <c r="H131" s="15">
        <v>0</v>
      </c>
      <c r="I131" s="62">
        <f t="shared" si="21"/>
        <v>227.31850762441059</v>
      </c>
    </row>
    <row r="132" spans="1:9" x14ac:dyDescent="0.3">
      <c r="A132" s="60">
        <v>44326</v>
      </c>
      <c r="B132" s="15">
        <f t="shared" si="22"/>
        <v>2021</v>
      </c>
      <c r="C132" s="15">
        <f t="shared" si="23"/>
        <v>5</v>
      </c>
      <c r="D132" s="15">
        <f t="shared" si="24"/>
        <v>2</v>
      </c>
      <c r="E132" s="15">
        <f t="shared" si="25"/>
        <v>0</v>
      </c>
      <c r="F132" s="15">
        <f t="shared" ref="F132:F195" si="27">WEEKNUM(A132)</f>
        <v>20</v>
      </c>
      <c r="G132" s="15">
        <f t="shared" si="26"/>
        <v>-21794.43447551992</v>
      </c>
      <c r="H132" s="15">
        <v>0</v>
      </c>
      <c r="I132" s="62">
        <f t="shared" ref="I132:I195" si="28">100-2.17*D132^2.25+12.77*D132+EXP(-D132/0.032)+5*C132^0.75+10*E132+20*(B132-2016)</f>
        <v>231.93618986618691</v>
      </c>
    </row>
    <row r="133" spans="1:9" x14ac:dyDescent="0.3">
      <c r="A133" s="60">
        <v>44327</v>
      </c>
      <c r="B133" s="15">
        <f t="shared" si="22"/>
        <v>2021</v>
      </c>
      <c r="C133" s="15">
        <f t="shared" si="23"/>
        <v>5</v>
      </c>
      <c r="D133" s="15">
        <f t="shared" si="24"/>
        <v>3</v>
      </c>
      <c r="E133" s="15">
        <f t="shared" si="25"/>
        <v>0</v>
      </c>
      <c r="F133" s="15">
        <f t="shared" si="27"/>
        <v>20</v>
      </c>
      <c r="G133" s="15">
        <f t="shared" si="26"/>
        <v>-22023.760057671367</v>
      </c>
      <c r="H133" s="15">
        <v>0</v>
      </c>
      <c r="I133" s="62">
        <f t="shared" si="28"/>
        <v>229.32558215144837</v>
      </c>
    </row>
    <row r="134" spans="1:9" x14ac:dyDescent="0.3">
      <c r="A134" s="60">
        <v>44328</v>
      </c>
      <c r="B134" s="15">
        <f t="shared" si="22"/>
        <v>2021</v>
      </c>
      <c r="C134" s="15">
        <f t="shared" si="23"/>
        <v>5</v>
      </c>
      <c r="D134" s="15">
        <f t="shared" si="24"/>
        <v>4</v>
      </c>
      <c r="E134" s="15">
        <f t="shared" si="25"/>
        <v>0</v>
      </c>
      <c r="F134" s="15">
        <f t="shared" si="27"/>
        <v>20</v>
      </c>
      <c r="G134" s="15">
        <f t="shared" si="26"/>
        <v>-22242.457070410182</v>
      </c>
      <c r="H134" s="15">
        <v>0</v>
      </c>
      <c r="I134" s="62">
        <f t="shared" si="28"/>
        <v>218.69701273881668</v>
      </c>
    </row>
    <row r="135" spans="1:9" x14ac:dyDescent="0.3">
      <c r="A135" s="60">
        <v>44329</v>
      </c>
      <c r="B135" s="15">
        <f t="shared" si="22"/>
        <v>2021</v>
      </c>
      <c r="C135" s="15">
        <f t="shared" si="23"/>
        <v>5</v>
      </c>
      <c r="D135" s="15">
        <f t="shared" si="24"/>
        <v>5</v>
      </c>
      <c r="E135" s="15">
        <f t="shared" si="25"/>
        <v>0</v>
      </c>
      <c r="F135" s="15">
        <f t="shared" si="27"/>
        <v>20</v>
      </c>
      <c r="G135" s="15">
        <f t="shared" si="26"/>
        <v>-22441.90290665334</v>
      </c>
      <c r="H135" s="15">
        <v>0</v>
      </c>
      <c r="I135" s="62">
        <f t="shared" si="28"/>
        <v>199.44583624315936</v>
      </c>
    </row>
    <row r="136" spans="1:9" x14ac:dyDescent="0.3">
      <c r="A136" s="60">
        <v>44330</v>
      </c>
      <c r="B136" s="15">
        <f t="shared" si="22"/>
        <v>2021</v>
      </c>
      <c r="C136" s="15">
        <f t="shared" si="23"/>
        <v>5</v>
      </c>
      <c r="D136" s="15">
        <f t="shared" si="24"/>
        <v>6</v>
      </c>
      <c r="E136" s="15">
        <f t="shared" si="25"/>
        <v>1</v>
      </c>
      <c r="F136" s="15">
        <f t="shared" si="27"/>
        <v>20</v>
      </c>
      <c r="G136" s="15">
        <f t="shared" si="26"/>
        <v>-22622.977006882425</v>
      </c>
      <c r="H136" s="15">
        <v>0</v>
      </c>
      <c r="I136" s="62">
        <f t="shared" si="28"/>
        <v>181.07410022908539</v>
      </c>
    </row>
    <row r="137" spans="1:9" x14ac:dyDescent="0.3">
      <c r="A137" s="60">
        <v>44331</v>
      </c>
      <c r="B137" s="15">
        <f t="shared" si="22"/>
        <v>2021</v>
      </c>
      <c r="C137" s="15">
        <f t="shared" si="23"/>
        <v>5</v>
      </c>
      <c r="D137" s="15">
        <f t="shared" si="24"/>
        <v>7</v>
      </c>
      <c r="E137" s="15">
        <f t="shared" si="25"/>
        <v>1</v>
      </c>
      <c r="F137" s="15">
        <f t="shared" si="27"/>
        <v>20</v>
      </c>
      <c r="G137" s="15">
        <f t="shared" si="26"/>
        <v>-22766.131628701511</v>
      </c>
      <c r="H137" s="15">
        <v>0</v>
      </c>
      <c r="I137" s="62">
        <f t="shared" si="28"/>
        <v>143.15462181908501</v>
      </c>
    </row>
    <row r="138" spans="1:9" x14ac:dyDescent="0.3">
      <c r="A138" s="60">
        <v>44332</v>
      </c>
      <c r="B138" s="15">
        <f t="shared" si="22"/>
        <v>2021</v>
      </c>
      <c r="C138" s="15">
        <f t="shared" si="23"/>
        <v>5</v>
      </c>
      <c r="D138" s="15">
        <f t="shared" si="24"/>
        <v>1</v>
      </c>
      <c r="E138" s="15">
        <f t="shared" si="25"/>
        <v>0</v>
      </c>
      <c r="F138" s="15">
        <f t="shared" si="27"/>
        <v>21</v>
      </c>
      <c r="G138" s="15">
        <f t="shared" si="26"/>
        <v>-22993.450136325922</v>
      </c>
      <c r="H138" s="15">
        <v>0</v>
      </c>
      <c r="I138" s="62">
        <f t="shared" si="28"/>
        <v>227.31850762441059</v>
      </c>
    </row>
    <row r="139" spans="1:9" x14ac:dyDescent="0.3">
      <c r="A139" s="60">
        <v>44333</v>
      </c>
      <c r="B139" s="15">
        <f t="shared" si="22"/>
        <v>2021</v>
      </c>
      <c r="C139" s="15">
        <f t="shared" si="23"/>
        <v>5</v>
      </c>
      <c r="D139" s="15">
        <f t="shared" si="24"/>
        <v>2</v>
      </c>
      <c r="E139" s="15">
        <f t="shared" si="25"/>
        <v>0</v>
      </c>
      <c r="F139" s="15">
        <f t="shared" si="27"/>
        <v>21</v>
      </c>
      <c r="G139" s="15">
        <f t="shared" si="26"/>
        <v>-23225.386326192111</v>
      </c>
      <c r="H139" s="15">
        <v>0</v>
      </c>
      <c r="I139" s="62">
        <f t="shared" si="28"/>
        <v>231.93618986618691</v>
      </c>
    </row>
    <row r="140" spans="1:9" x14ac:dyDescent="0.3">
      <c r="A140" s="60">
        <v>44334</v>
      </c>
      <c r="B140" s="15">
        <f t="shared" si="22"/>
        <v>2021</v>
      </c>
      <c r="C140" s="15">
        <f t="shared" si="23"/>
        <v>5</v>
      </c>
      <c r="D140" s="15">
        <f t="shared" si="24"/>
        <v>3</v>
      </c>
      <c r="E140" s="15">
        <f t="shared" si="25"/>
        <v>0</v>
      </c>
      <c r="F140" s="15">
        <f t="shared" si="27"/>
        <v>21</v>
      </c>
      <c r="G140" s="15">
        <f t="shared" si="26"/>
        <v>-23454.711908343557</v>
      </c>
      <c r="H140" s="15">
        <v>0</v>
      </c>
      <c r="I140" s="62">
        <f t="shared" si="28"/>
        <v>229.32558215144837</v>
      </c>
    </row>
    <row r="141" spans="1:9" x14ac:dyDescent="0.3">
      <c r="A141" s="60">
        <v>44335</v>
      </c>
      <c r="B141" s="15">
        <f t="shared" si="22"/>
        <v>2021</v>
      </c>
      <c r="C141" s="15">
        <f t="shared" si="23"/>
        <v>5</v>
      </c>
      <c r="D141" s="15">
        <f t="shared" si="24"/>
        <v>4</v>
      </c>
      <c r="E141" s="15">
        <f t="shared" si="25"/>
        <v>0</v>
      </c>
      <c r="F141" s="15">
        <f t="shared" si="27"/>
        <v>21</v>
      </c>
      <c r="G141" s="15">
        <f t="shared" si="26"/>
        <v>-23673.408921082373</v>
      </c>
      <c r="H141" s="15">
        <v>0</v>
      </c>
      <c r="I141" s="62">
        <f t="shared" si="28"/>
        <v>218.69701273881668</v>
      </c>
    </row>
    <row r="142" spans="1:9" x14ac:dyDescent="0.3">
      <c r="A142" s="60">
        <v>44336</v>
      </c>
      <c r="B142" s="15">
        <f t="shared" si="22"/>
        <v>2021</v>
      </c>
      <c r="C142" s="15">
        <f t="shared" si="23"/>
        <v>5</v>
      </c>
      <c r="D142" s="15">
        <f t="shared" si="24"/>
        <v>5</v>
      </c>
      <c r="E142" s="15">
        <f t="shared" si="25"/>
        <v>0</v>
      </c>
      <c r="F142" s="15">
        <f t="shared" si="27"/>
        <v>21</v>
      </c>
      <c r="G142" s="15">
        <f t="shared" si="26"/>
        <v>-23872.854757325531</v>
      </c>
      <c r="H142" s="15">
        <v>0</v>
      </c>
      <c r="I142" s="62">
        <f t="shared" si="28"/>
        <v>199.44583624315936</v>
      </c>
    </row>
    <row r="143" spans="1:9" x14ac:dyDescent="0.3">
      <c r="A143" s="60">
        <v>44337</v>
      </c>
      <c r="B143" s="15">
        <f t="shared" si="22"/>
        <v>2021</v>
      </c>
      <c r="C143" s="15">
        <f t="shared" si="23"/>
        <v>5</v>
      </c>
      <c r="D143" s="15">
        <f t="shared" si="24"/>
        <v>6</v>
      </c>
      <c r="E143" s="15">
        <f t="shared" si="25"/>
        <v>1</v>
      </c>
      <c r="F143" s="15">
        <f t="shared" si="27"/>
        <v>21</v>
      </c>
      <c r="G143" s="15">
        <f t="shared" si="26"/>
        <v>-24053.928857554616</v>
      </c>
      <c r="H143" s="15">
        <v>0</v>
      </c>
      <c r="I143" s="62">
        <f t="shared" si="28"/>
        <v>181.07410022908539</v>
      </c>
    </row>
    <row r="144" spans="1:9" x14ac:dyDescent="0.3">
      <c r="A144" s="60">
        <v>44338</v>
      </c>
      <c r="B144" s="15">
        <f t="shared" si="22"/>
        <v>2021</v>
      </c>
      <c r="C144" s="15">
        <f t="shared" si="23"/>
        <v>5</v>
      </c>
      <c r="D144" s="15">
        <f t="shared" si="24"/>
        <v>7</v>
      </c>
      <c r="E144" s="15">
        <f t="shared" si="25"/>
        <v>1</v>
      </c>
      <c r="F144" s="15">
        <f t="shared" si="27"/>
        <v>21</v>
      </c>
      <c r="G144" s="15">
        <f t="shared" si="26"/>
        <v>-24197.083479373701</v>
      </c>
      <c r="H144" s="15">
        <v>0</v>
      </c>
      <c r="I144" s="62">
        <f t="shared" si="28"/>
        <v>143.15462181908501</v>
      </c>
    </row>
    <row r="145" spans="1:9" x14ac:dyDescent="0.3">
      <c r="A145" s="60">
        <v>44339</v>
      </c>
      <c r="B145" s="15">
        <f t="shared" si="22"/>
        <v>2021</v>
      </c>
      <c r="C145" s="15">
        <f t="shared" si="23"/>
        <v>5</v>
      </c>
      <c r="D145" s="15">
        <f t="shared" si="24"/>
        <v>1</v>
      </c>
      <c r="E145" s="15">
        <f t="shared" si="25"/>
        <v>0</v>
      </c>
      <c r="F145" s="15">
        <f t="shared" si="27"/>
        <v>22</v>
      </c>
      <c r="G145" s="15">
        <f t="shared" si="26"/>
        <v>-24424.401986998113</v>
      </c>
      <c r="H145" s="15">
        <v>0</v>
      </c>
      <c r="I145" s="62">
        <f t="shared" si="28"/>
        <v>227.31850762441059</v>
      </c>
    </row>
    <row r="146" spans="1:9" x14ac:dyDescent="0.3">
      <c r="A146" s="60">
        <v>44340</v>
      </c>
      <c r="B146" s="15">
        <f t="shared" si="22"/>
        <v>2021</v>
      </c>
      <c r="C146" s="15">
        <f t="shared" si="23"/>
        <v>5</v>
      </c>
      <c r="D146" s="15">
        <f t="shared" si="24"/>
        <v>2</v>
      </c>
      <c r="E146" s="15">
        <f t="shared" si="25"/>
        <v>0</v>
      </c>
      <c r="F146" s="15">
        <f t="shared" si="27"/>
        <v>22</v>
      </c>
      <c r="G146" s="15">
        <f t="shared" si="26"/>
        <v>-24656.338176864301</v>
      </c>
      <c r="H146" s="15">
        <v>0</v>
      </c>
      <c r="I146" s="62">
        <f t="shared" si="28"/>
        <v>231.93618986618691</v>
      </c>
    </row>
    <row r="147" spans="1:9" x14ac:dyDescent="0.3">
      <c r="A147" s="60">
        <v>44341</v>
      </c>
      <c r="B147" s="15">
        <f t="shared" si="22"/>
        <v>2021</v>
      </c>
      <c r="C147" s="15">
        <f t="shared" si="23"/>
        <v>5</v>
      </c>
      <c r="D147" s="15">
        <f t="shared" si="24"/>
        <v>3</v>
      </c>
      <c r="E147" s="15">
        <f t="shared" si="25"/>
        <v>0</v>
      </c>
      <c r="F147" s="15">
        <f t="shared" si="27"/>
        <v>22</v>
      </c>
      <c r="G147" s="15">
        <f t="shared" si="26"/>
        <v>-24885.663759015748</v>
      </c>
      <c r="H147" s="15">
        <v>0</v>
      </c>
      <c r="I147" s="62">
        <f t="shared" si="28"/>
        <v>229.32558215144837</v>
      </c>
    </row>
    <row r="148" spans="1:9" x14ac:dyDescent="0.3">
      <c r="A148" s="60">
        <v>44342</v>
      </c>
      <c r="B148" s="15">
        <f t="shared" si="22"/>
        <v>2021</v>
      </c>
      <c r="C148" s="15">
        <f t="shared" si="23"/>
        <v>5</v>
      </c>
      <c r="D148" s="15">
        <f t="shared" si="24"/>
        <v>4</v>
      </c>
      <c r="E148" s="15">
        <f t="shared" si="25"/>
        <v>0</v>
      </c>
      <c r="F148" s="15">
        <f t="shared" si="27"/>
        <v>22</v>
      </c>
      <c r="G148" s="15">
        <f t="shared" si="26"/>
        <v>-25104.360771754564</v>
      </c>
      <c r="H148" s="15">
        <v>0</v>
      </c>
      <c r="I148" s="62">
        <f t="shared" si="28"/>
        <v>218.69701273881668</v>
      </c>
    </row>
    <row r="149" spans="1:9" x14ac:dyDescent="0.3">
      <c r="A149" s="60">
        <v>44343</v>
      </c>
      <c r="B149" s="15">
        <f t="shared" si="22"/>
        <v>2021</v>
      </c>
      <c r="C149" s="15">
        <f t="shared" si="23"/>
        <v>5</v>
      </c>
      <c r="D149" s="15">
        <f t="shared" si="24"/>
        <v>5</v>
      </c>
      <c r="E149" s="15">
        <f t="shared" si="25"/>
        <v>0</v>
      </c>
      <c r="F149" s="15">
        <f t="shared" si="27"/>
        <v>22</v>
      </c>
      <c r="G149" s="15">
        <f t="shared" si="26"/>
        <v>-25303.806607997722</v>
      </c>
      <c r="H149" s="15">
        <v>0</v>
      </c>
      <c r="I149" s="62">
        <f t="shared" si="28"/>
        <v>199.44583624315936</v>
      </c>
    </row>
    <row r="150" spans="1:9" x14ac:dyDescent="0.3">
      <c r="A150" s="60">
        <v>44344</v>
      </c>
      <c r="B150" s="15">
        <f t="shared" si="22"/>
        <v>2021</v>
      </c>
      <c r="C150" s="15">
        <f t="shared" si="23"/>
        <v>5</v>
      </c>
      <c r="D150" s="15">
        <f t="shared" si="24"/>
        <v>6</v>
      </c>
      <c r="E150" s="15">
        <f t="shared" si="25"/>
        <v>1</v>
      </c>
      <c r="F150" s="15">
        <f t="shared" si="27"/>
        <v>22</v>
      </c>
      <c r="G150" s="15">
        <f t="shared" si="26"/>
        <v>-25484.880708226807</v>
      </c>
      <c r="H150" s="15">
        <v>0</v>
      </c>
      <c r="I150" s="62">
        <f t="shared" si="28"/>
        <v>181.07410022908539</v>
      </c>
    </row>
    <row r="151" spans="1:9" x14ac:dyDescent="0.3">
      <c r="A151" s="60">
        <v>44345</v>
      </c>
      <c r="B151" s="15">
        <f t="shared" si="22"/>
        <v>2021</v>
      </c>
      <c r="C151" s="15">
        <f t="shared" si="23"/>
        <v>5</v>
      </c>
      <c r="D151" s="15">
        <f t="shared" si="24"/>
        <v>7</v>
      </c>
      <c r="E151" s="15">
        <f t="shared" si="25"/>
        <v>1</v>
      </c>
      <c r="F151" s="15">
        <f t="shared" si="27"/>
        <v>22</v>
      </c>
      <c r="G151" s="15">
        <f t="shared" si="26"/>
        <v>-25628.035330045892</v>
      </c>
      <c r="H151" s="15">
        <v>0</v>
      </c>
      <c r="I151" s="62">
        <f t="shared" si="28"/>
        <v>143.15462181908501</v>
      </c>
    </row>
    <row r="152" spans="1:9" x14ac:dyDescent="0.3">
      <c r="A152" s="60">
        <v>44346</v>
      </c>
      <c r="B152" s="15">
        <f t="shared" si="22"/>
        <v>2021</v>
      </c>
      <c r="C152" s="15">
        <f t="shared" si="23"/>
        <v>5</v>
      </c>
      <c r="D152" s="15">
        <f t="shared" si="24"/>
        <v>1</v>
      </c>
      <c r="E152" s="15">
        <f t="shared" si="25"/>
        <v>0</v>
      </c>
      <c r="F152" s="15">
        <f t="shared" si="27"/>
        <v>23</v>
      </c>
      <c r="G152" s="15">
        <f t="shared" si="26"/>
        <v>-25855.353837670304</v>
      </c>
      <c r="H152" s="15">
        <v>0</v>
      </c>
      <c r="I152" s="62">
        <f t="shared" si="28"/>
        <v>227.31850762441059</v>
      </c>
    </row>
    <row r="153" spans="1:9" x14ac:dyDescent="0.3">
      <c r="A153" s="60">
        <v>44347</v>
      </c>
      <c r="B153" s="15">
        <f t="shared" si="22"/>
        <v>2021</v>
      </c>
      <c r="C153" s="15">
        <f t="shared" si="23"/>
        <v>5</v>
      </c>
      <c r="D153" s="15">
        <f t="shared" si="24"/>
        <v>2</v>
      </c>
      <c r="E153" s="15">
        <f t="shared" si="25"/>
        <v>0</v>
      </c>
      <c r="F153" s="15">
        <f t="shared" si="27"/>
        <v>23</v>
      </c>
      <c r="G153" s="15">
        <f t="shared" si="26"/>
        <v>-26087.290027536492</v>
      </c>
      <c r="H153" s="15">
        <v>0</v>
      </c>
      <c r="I153" s="62">
        <f t="shared" si="28"/>
        <v>231.93618986618691</v>
      </c>
    </row>
    <row r="154" spans="1:9" x14ac:dyDescent="0.3">
      <c r="A154" s="60">
        <v>44348</v>
      </c>
      <c r="B154" s="15">
        <f t="shared" si="22"/>
        <v>2021</v>
      </c>
      <c r="C154" s="15">
        <f t="shared" si="23"/>
        <v>6</v>
      </c>
      <c r="D154" s="15">
        <f t="shared" si="24"/>
        <v>3</v>
      </c>
      <c r="E154" s="15">
        <f t="shared" si="25"/>
        <v>0</v>
      </c>
      <c r="F154" s="15">
        <f t="shared" si="27"/>
        <v>23</v>
      </c>
      <c r="G154" s="15">
        <f t="shared" si="26"/>
        <v>-26319.065395190919</v>
      </c>
      <c r="H154" s="15">
        <v>0</v>
      </c>
      <c r="I154" s="62">
        <f t="shared" si="28"/>
        <v>231.77536765442599</v>
      </c>
    </row>
    <row r="155" spans="1:9" x14ac:dyDescent="0.3">
      <c r="A155" s="60">
        <v>44349</v>
      </c>
      <c r="B155" s="15">
        <f t="shared" si="22"/>
        <v>2021</v>
      </c>
      <c r="C155" s="15">
        <f t="shared" si="23"/>
        <v>6</v>
      </c>
      <c r="D155" s="15">
        <f t="shared" si="24"/>
        <v>4</v>
      </c>
      <c r="E155" s="15">
        <f t="shared" si="25"/>
        <v>0</v>
      </c>
      <c r="F155" s="15">
        <f t="shared" si="27"/>
        <v>23</v>
      </c>
      <c r="G155" s="15">
        <f t="shared" si="26"/>
        <v>-26540.212193432712</v>
      </c>
      <c r="H155" s="15">
        <v>0</v>
      </c>
      <c r="I155" s="62">
        <f t="shared" si="28"/>
        <v>221.14679824179433</v>
      </c>
    </row>
    <row r="156" spans="1:9" x14ac:dyDescent="0.3">
      <c r="A156" s="60">
        <v>44350</v>
      </c>
      <c r="B156" s="15">
        <f t="shared" si="22"/>
        <v>2021</v>
      </c>
      <c r="C156" s="15">
        <f t="shared" si="23"/>
        <v>6</v>
      </c>
      <c r="D156" s="15">
        <f t="shared" si="24"/>
        <v>5</v>
      </c>
      <c r="E156" s="15">
        <f t="shared" si="25"/>
        <v>0</v>
      </c>
      <c r="F156" s="15">
        <f t="shared" si="27"/>
        <v>23</v>
      </c>
      <c r="G156" s="15">
        <f t="shared" si="26"/>
        <v>-26742.10781517885</v>
      </c>
      <c r="H156" s="15">
        <v>0</v>
      </c>
      <c r="I156" s="62">
        <f t="shared" si="28"/>
        <v>201.89562174613698</v>
      </c>
    </row>
    <row r="157" spans="1:9" x14ac:dyDescent="0.3">
      <c r="A157" s="60">
        <v>44351</v>
      </c>
      <c r="B157" s="15">
        <f t="shared" si="22"/>
        <v>2021</v>
      </c>
      <c r="C157" s="15">
        <f t="shared" si="23"/>
        <v>6</v>
      </c>
      <c r="D157" s="15">
        <f t="shared" si="24"/>
        <v>6</v>
      </c>
      <c r="E157" s="15">
        <f t="shared" si="25"/>
        <v>1</v>
      </c>
      <c r="F157" s="15">
        <f t="shared" si="27"/>
        <v>23</v>
      </c>
      <c r="G157" s="15">
        <f t="shared" si="26"/>
        <v>-26925.631700910912</v>
      </c>
      <c r="H157" s="15">
        <v>0</v>
      </c>
      <c r="I157" s="62">
        <f t="shared" si="28"/>
        <v>183.52388573206301</v>
      </c>
    </row>
    <row r="158" spans="1:9" x14ac:dyDescent="0.3">
      <c r="A158" s="60">
        <v>44352</v>
      </c>
      <c r="B158" s="15">
        <f t="shared" si="22"/>
        <v>2021</v>
      </c>
      <c r="C158" s="15">
        <f t="shared" si="23"/>
        <v>6</v>
      </c>
      <c r="D158" s="15">
        <f t="shared" si="24"/>
        <v>7</v>
      </c>
      <c r="E158" s="15">
        <f t="shared" si="25"/>
        <v>1</v>
      </c>
      <c r="F158" s="15">
        <f t="shared" si="27"/>
        <v>23</v>
      </c>
      <c r="G158" s="15">
        <f t="shared" si="26"/>
        <v>-27071.236108232973</v>
      </c>
      <c r="H158" s="15">
        <v>0</v>
      </c>
      <c r="I158" s="62">
        <f t="shared" si="28"/>
        <v>145.60440732206263</v>
      </c>
    </row>
    <row r="159" spans="1:9" x14ac:dyDescent="0.3">
      <c r="A159" s="60">
        <v>44353</v>
      </c>
      <c r="B159" s="15">
        <f t="shared" si="22"/>
        <v>2021</v>
      </c>
      <c r="C159" s="15">
        <f t="shared" si="23"/>
        <v>6</v>
      </c>
      <c r="D159" s="15">
        <f t="shared" si="24"/>
        <v>1</v>
      </c>
      <c r="E159" s="15">
        <f t="shared" si="25"/>
        <v>0</v>
      </c>
      <c r="F159" s="15">
        <f t="shared" si="27"/>
        <v>24</v>
      </c>
      <c r="G159" s="15">
        <f t="shared" si="26"/>
        <v>-27301.004401360362</v>
      </c>
      <c r="H159" s="15">
        <v>0</v>
      </c>
      <c r="I159" s="62">
        <f t="shared" si="28"/>
        <v>229.7682931273882</v>
      </c>
    </row>
    <row r="160" spans="1:9" x14ac:dyDescent="0.3">
      <c r="A160" s="60">
        <v>44354</v>
      </c>
      <c r="B160" s="15">
        <f t="shared" si="22"/>
        <v>2021</v>
      </c>
      <c r="C160" s="15">
        <f t="shared" si="23"/>
        <v>6</v>
      </c>
      <c r="D160" s="15">
        <f t="shared" si="24"/>
        <v>2</v>
      </c>
      <c r="E160" s="15">
        <f t="shared" si="25"/>
        <v>0</v>
      </c>
      <c r="F160" s="15">
        <f t="shared" si="27"/>
        <v>24</v>
      </c>
      <c r="G160" s="15">
        <f t="shared" si="26"/>
        <v>-27535.390376729527</v>
      </c>
      <c r="H160" s="15">
        <v>0</v>
      </c>
      <c r="I160" s="62">
        <f t="shared" si="28"/>
        <v>234.38597536916456</v>
      </c>
    </row>
    <row r="161" spans="1:9" x14ac:dyDescent="0.3">
      <c r="A161" s="60">
        <v>44355</v>
      </c>
      <c r="B161" s="15">
        <f t="shared" si="22"/>
        <v>2021</v>
      </c>
      <c r="C161" s="15">
        <f t="shared" si="23"/>
        <v>6</v>
      </c>
      <c r="D161" s="15">
        <f t="shared" si="24"/>
        <v>3</v>
      </c>
      <c r="E161" s="15">
        <f t="shared" si="25"/>
        <v>0</v>
      </c>
      <c r="F161" s="15">
        <f t="shared" si="27"/>
        <v>24</v>
      </c>
      <c r="G161" s="15">
        <f t="shared" si="26"/>
        <v>-27767.165744383954</v>
      </c>
      <c r="H161" s="15">
        <v>0</v>
      </c>
      <c r="I161" s="62">
        <f t="shared" si="28"/>
        <v>231.77536765442599</v>
      </c>
    </row>
    <row r="162" spans="1:9" x14ac:dyDescent="0.3">
      <c r="A162" s="60">
        <v>44356</v>
      </c>
      <c r="B162" s="15">
        <f t="shared" si="22"/>
        <v>2021</v>
      </c>
      <c r="C162" s="15">
        <f t="shared" si="23"/>
        <v>6</v>
      </c>
      <c r="D162" s="15">
        <f t="shared" si="24"/>
        <v>4</v>
      </c>
      <c r="E162" s="15">
        <f t="shared" si="25"/>
        <v>0</v>
      </c>
      <c r="F162" s="15">
        <f t="shared" si="27"/>
        <v>24</v>
      </c>
      <c r="G162" s="15">
        <f t="shared" si="26"/>
        <v>-27988.312542625747</v>
      </c>
      <c r="H162" s="15">
        <v>0</v>
      </c>
      <c r="I162" s="62">
        <f t="shared" si="28"/>
        <v>221.14679824179433</v>
      </c>
    </row>
    <row r="163" spans="1:9" x14ac:dyDescent="0.3">
      <c r="A163" s="60">
        <v>44357</v>
      </c>
      <c r="B163" s="15">
        <f t="shared" si="22"/>
        <v>2021</v>
      </c>
      <c r="C163" s="15">
        <f t="shared" si="23"/>
        <v>6</v>
      </c>
      <c r="D163" s="15">
        <f t="shared" si="24"/>
        <v>5</v>
      </c>
      <c r="E163" s="15">
        <f t="shared" si="25"/>
        <v>0</v>
      </c>
      <c r="F163" s="15">
        <f t="shared" si="27"/>
        <v>24</v>
      </c>
      <c r="G163" s="15">
        <f t="shared" si="26"/>
        <v>-28190.208164371885</v>
      </c>
      <c r="H163" s="15">
        <v>0</v>
      </c>
      <c r="I163" s="62">
        <f t="shared" si="28"/>
        <v>201.89562174613698</v>
      </c>
    </row>
    <row r="164" spans="1:9" x14ac:dyDescent="0.3">
      <c r="A164" s="60">
        <v>44358</v>
      </c>
      <c r="B164" s="15">
        <f t="shared" si="22"/>
        <v>2021</v>
      </c>
      <c r="C164" s="15">
        <f t="shared" si="23"/>
        <v>6</v>
      </c>
      <c r="D164" s="15">
        <f t="shared" si="24"/>
        <v>6</v>
      </c>
      <c r="E164" s="15">
        <f t="shared" si="25"/>
        <v>1</v>
      </c>
      <c r="F164" s="15">
        <f t="shared" si="27"/>
        <v>24</v>
      </c>
      <c r="G164" s="15">
        <f t="shared" si="26"/>
        <v>-28373.732050103947</v>
      </c>
      <c r="H164" s="15">
        <v>0</v>
      </c>
      <c r="I164" s="62">
        <f t="shared" si="28"/>
        <v>183.52388573206301</v>
      </c>
    </row>
    <row r="165" spans="1:9" x14ac:dyDescent="0.3">
      <c r="A165" s="60">
        <v>44359</v>
      </c>
      <c r="B165" s="15">
        <f t="shared" si="22"/>
        <v>2021</v>
      </c>
      <c r="C165" s="15">
        <f t="shared" si="23"/>
        <v>6</v>
      </c>
      <c r="D165" s="15">
        <f t="shared" si="24"/>
        <v>7</v>
      </c>
      <c r="E165" s="15">
        <f t="shared" si="25"/>
        <v>1</v>
      </c>
      <c r="F165" s="15">
        <f t="shared" si="27"/>
        <v>24</v>
      </c>
      <c r="G165" s="15">
        <f t="shared" si="26"/>
        <v>-28519.336457426009</v>
      </c>
      <c r="H165" s="15">
        <v>0</v>
      </c>
      <c r="I165" s="62">
        <f t="shared" si="28"/>
        <v>145.60440732206263</v>
      </c>
    </row>
    <row r="166" spans="1:9" x14ac:dyDescent="0.3">
      <c r="A166" s="60">
        <v>44360</v>
      </c>
      <c r="B166" s="15">
        <f t="shared" si="22"/>
        <v>2021</v>
      </c>
      <c r="C166" s="15">
        <f t="shared" si="23"/>
        <v>6</v>
      </c>
      <c r="D166" s="15">
        <f t="shared" si="24"/>
        <v>1</v>
      </c>
      <c r="E166" s="15">
        <f t="shared" si="25"/>
        <v>0</v>
      </c>
      <c r="F166" s="15">
        <f t="shared" si="27"/>
        <v>25</v>
      </c>
      <c r="G166" s="15">
        <f t="shared" si="26"/>
        <v>-28749.104750553397</v>
      </c>
      <c r="H166" s="15">
        <v>0</v>
      </c>
      <c r="I166" s="62">
        <f t="shared" si="28"/>
        <v>229.7682931273882</v>
      </c>
    </row>
    <row r="167" spans="1:9" x14ac:dyDescent="0.3">
      <c r="A167" s="60">
        <v>44361</v>
      </c>
      <c r="B167" s="15">
        <f t="shared" si="22"/>
        <v>2021</v>
      </c>
      <c r="C167" s="15">
        <f t="shared" si="23"/>
        <v>6</v>
      </c>
      <c r="D167" s="15">
        <f t="shared" si="24"/>
        <v>2</v>
      </c>
      <c r="E167" s="15">
        <f t="shared" si="25"/>
        <v>0</v>
      </c>
      <c r="F167" s="15">
        <f t="shared" si="27"/>
        <v>25</v>
      </c>
      <c r="G167" s="15">
        <f t="shared" si="26"/>
        <v>-28983.490725922562</v>
      </c>
      <c r="H167" s="15">
        <v>0</v>
      </c>
      <c r="I167" s="62">
        <f t="shared" si="28"/>
        <v>234.38597536916456</v>
      </c>
    </row>
    <row r="168" spans="1:9" x14ac:dyDescent="0.3">
      <c r="A168" s="60">
        <v>44362</v>
      </c>
      <c r="B168" s="15">
        <f t="shared" si="22"/>
        <v>2021</v>
      </c>
      <c r="C168" s="15">
        <f t="shared" si="23"/>
        <v>6</v>
      </c>
      <c r="D168" s="15">
        <f t="shared" si="24"/>
        <v>3</v>
      </c>
      <c r="E168" s="15">
        <f t="shared" si="25"/>
        <v>0</v>
      </c>
      <c r="F168" s="15">
        <f t="shared" si="27"/>
        <v>25</v>
      </c>
      <c r="G168" s="15">
        <f t="shared" si="26"/>
        <v>-29215.266093576989</v>
      </c>
      <c r="H168" s="15">
        <v>0</v>
      </c>
      <c r="I168" s="62">
        <f t="shared" si="28"/>
        <v>231.77536765442599</v>
      </c>
    </row>
    <row r="169" spans="1:9" x14ac:dyDescent="0.3">
      <c r="A169" s="60">
        <v>44363</v>
      </c>
      <c r="B169" s="15">
        <f t="shared" si="22"/>
        <v>2021</v>
      </c>
      <c r="C169" s="15">
        <f t="shared" si="23"/>
        <v>6</v>
      </c>
      <c r="D169" s="15">
        <f t="shared" si="24"/>
        <v>4</v>
      </c>
      <c r="E169" s="15">
        <f t="shared" si="25"/>
        <v>0</v>
      </c>
      <c r="F169" s="15">
        <f t="shared" si="27"/>
        <v>25</v>
      </c>
      <c r="G169" s="15">
        <f t="shared" si="26"/>
        <v>-29436.412891818782</v>
      </c>
      <c r="H169" s="15">
        <v>0</v>
      </c>
      <c r="I169" s="62">
        <f t="shared" si="28"/>
        <v>221.14679824179433</v>
      </c>
    </row>
    <row r="170" spans="1:9" x14ac:dyDescent="0.3">
      <c r="A170" s="60">
        <v>44364</v>
      </c>
      <c r="B170" s="15">
        <f t="shared" si="22"/>
        <v>2021</v>
      </c>
      <c r="C170" s="15">
        <f t="shared" si="23"/>
        <v>6</v>
      </c>
      <c r="D170" s="15">
        <f t="shared" si="24"/>
        <v>5</v>
      </c>
      <c r="E170" s="15">
        <f t="shared" si="25"/>
        <v>0</v>
      </c>
      <c r="F170" s="15">
        <f t="shared" si="27"/>
        <v>25</v>
      </c>
      <c r="G170" s="15">
        <f t="shared" si="26"/>
        <v>-29638.30851356492</v>
      </c>
      <c r="H170" s="15">
        <v>0</v>
      </c>
      <c r="I170" s="62">
        <f t="shared" si="28"/>
        <v>201.89562174613698</v>
      </c>
    </row>
    <row r="171" spans="1:9" x14ac:dyDescent="0.3">
      <c r="A171" s="60">
        <v>44365</v>
      </c>
      <c r="B171" s="15">
        <f t="shared" si="22"/>
        <v>2021</v>
      </c>
      <c r="C171" s="15">
        <f t="shared" si="23"/>
        <v>6</v>
      </c>
      <c r="D171" s="15">
        <f t="shared" si="24"/>
        <v>6</v>
      </c>
      <c r="E171" s="15">
        <f t="shared" si="25"/>
        <v>1</v>
      </c>
      <c r="F171" s="15">
        <f t="shared" si="27"/>
        <v>25</v>
      </c>
      <c r="G171" s="15">
        <f t="shared" si="26"/>
        <v>-29821.832399296982</v>
      </c>
      <c r="H171" s="15">
        <v>0</v>
      </c>
      <c r="I171" s="62">
        <f t="shared" si="28"/>
        <v>183.52388573206301</v>
      </c>
    </row>
    <row r="172" spans="1:9" x14ac:dyDescent="0.3">
      <c r="A172" s="60">
        <v>44366</v>
      </c>
      <c r="B172" s="15">
        <f t="shared" si="22"/>
        <v>2021</v>
      </c>
      <c r="C172" s="15">
        <f t="shared" si="23"/>
        <v>6</v>
      </c>
      <c r="D172" s="15">
        <f t="shared" si="24"/>
        <v>7</v>
      </c>
      <c r="E172" s="15">
        <f t="shared" si="25"/>
        <v>1</v>
      </c>
      <c r="F172" s="15">
        <f t="shared" si="27"/>
        <v>25</v>
      </c>
      <c r="G172" s="15">
        <f t="shared" si="26"/>
        <v>-29967.436806619044</v>
      </c>
      <c r="H172" s="15">
        <v>0</v>
      </c>
      <c r="I172" s="62">
        <f t="shared" si="28"/>
        <v>145.60440732206263</v>
      </c>
    </row>
    <row r="173" spans="1:9" x14ac:dyDescent="0.3">
      <c r="A173" s="60">
        <v>44367</v>
      </c>
      <c r="B173" s="15">
        <f t="shared" si="22"/>
        <v>2021</v>
      </c>
      <c r="C173" s="15">
        <f t="shared" si="23"/>
        <v>6</v>
      </c>
      <c r="D173" s="15">
        <f t="shared" si="24"/>
        <v>1</v>
      </c>
      <c r="E173" s="15">
        <f t="shared" si="25"/>
        <v>0</v>
      </c>
      <c r="F173" s="15">
        <f t="shared" si="27"/>
        <v>26</v>
      </c>
      <c r="G173" s="15">
        <f t="shared" si="26"/>
        <v>-30197.205099746432</v>
      </c>
      <c r="H173" s="15">
        <v>0</v>
      </c>
      <c r="I173" s="62">
        <f t="shared" si="28"/>
        <v>229.7682931273882</v>
      </c>
    </row>
    <row r="174" spans="1:9" x14ac:dyDescent="0.3">
      <c r="A174" s="60">
        <v>44368</v>
      </c>
      <c r="B174" s="15">
        <f t="shared" si="22"/>
        <v>2021</v>
      </c>
      <c r="C174" s="15">
        <f t="shared" si="23"/>
        <v>6</v>
      </c>
      <c r="D174" s="15">
        <f t="shared" si="24"/>
        <v>2</v>
      </c>
      <c r="E174" s="15">
        <f t="shared" si="25"/>
        <v>0</v>
      </c>
      <c r="F174" s="15">
        <f t="shared" si="27"/>
        <v>26</v>
      </c>
      <c r="G174" s="15">
        <f t="shared" si="26"/>
        <v>-30431.591075115597</v>
      </c>
      <c r="H174" s="15">
        <v>0</v>
      </c>
      <c r="I174" s="62">
        <f t="shared" si="28"/>
        <v>234.38597536916456</v>
      </c>
    </row>
    <row r="175" spans="1:9" x14ac:dyDescent="0.3">
      <c r="A175" s="60">
        <v>44369</v>
      </c>
      <c r="B175" s="15">
        <f t="shared" si="22"/>
        <v>2021</v>
      </c>
      <c r="C175" s="15">
        <f t="shared" si="23"/>
        <v>6</v>
      </c>
      <c r="D175" s="15">
        <f t="shared" si="24"/>
        <v>3</v>
      </c>
      <c r="E175" s="15">
        <f t="shared" si="25"/>
        <v>0</v>
      </c>
      <c r="F175" s="15">
        <f t="shared" si="27"/>
        <v>26</v>
      </c>
      <c r="G175" s="15">
        <f t="shared" si="26"/>
        <v>-30663.366442770024</v>
      </c>
      <c r="H175" s="15">
        <v>0</v>
      </c>
      <c r="I175" s="62">
        <f t="shared" si="28"/>
        <v>231.77536765442599</v>
      </c>
    </row>
    <row r="176" spans="1:9" x14ac:dyDescent="0.3">
      <c r="A176" s="60">
        <v>44370</v>
      </c>
      <c r="B176" s="15">
        <f t="shared" si="22"/>
        <v>2021</v>
      </c>
      <c r="C176" s="15">
        <f t="shared" si="23"/>
        <v>6</v>
      </c>
      <c r="D176" s="15">
        <f t="shared" si="24"/>
        <v>4</v>
      </c>
      <c r="E176" s="15">
        <f t="shared" si="25"/>
        <v>0</v>
      </c>
      <c r="F176" s="15">
        <f t="shared" si="27"/>
        <v>26</v>
      </c>
      <c r="G176" s="15">
        <f t="shared" si="26"/>
        <v>-30884.513241011817</v>
      </c>
      <c r="H176" s="15">
        <v>0</v>
      </c>
      <c r="I176" s="62">
        <f t="shared" si="28"/>
        <v>221.14679824179433</v>
      </c>
    </row>
    <row r="177" spans="1:9" x14ac:dyDescent="0.3">
      <c r="A177" s="60">
        <v>44371</v>
      </c>
      <c r="B177" s="15">
        <f t="shared" si="22"/>
        <v>2021</v>
      </c>
      <c r="C177" s="15">
        <f t="shared" si="23"/>
        <v>6</v>
      </c>
      <c r="D177" s="15">
        <f t="shared" si="24"/>
        <v>5</v>
      </c>
      <c r="E177" s="15">
        <f t="shared" si="25"/>
        <v>0</v>
      </c>
      <c r="F177" s="15">
        <f t="shared" si="27"/>
        <v>26</v>
      </c>
      <c r="G177" s="15">
        <f t="shared" si="26"/>
        <v>-31086.408862757955</v>
      </c>
      <c r="H177" s="15">
        <v>0</v>
      </c>
      <c r="I177" s="62">
        <f t="shared" si="28"/>
        <v>201.89562174613698</v>
      </c>
    </row>
    <row r="178" spans="1:9" x14ac:dyDescent="0.3">
      <c r="A178" s="60">
        <v>44372</v>
      </c>
      <c r="B178" s="15">
        <f t="shared" si="22"/>
        <v>2021</v>
      </c>
      <c r="C178" s="15">
        <f t="shared" si="23"/>
        <v>6</v>
      </c>
      <c r="D178" s="15">
        <f t="shared" si="24"/>
        <v>6</v>
      </c>
      <c r="E178" s="15">
        <f t="shared" si="25"/>
        <v>1</v>
      </c>
      <c r="F178" s="15">
        <f t="shared" si="27"/>
        <v>26</v>
      </c>
      <c r="G178" s="15">
        <f t="shared" si="26"/>
        <v>-31269.932748490017</v>
      </c>
      <c r="H178" s="15">
        <v>0</v>
      </c>
      <c r="I178" s="62">
        <f t="shared" si="28"/>
        <v>183.52388573206301</v>
      </c>
    </row>
    <row r="179" spans="1:9" x14ac:dyDescent="0.3">
      <c r="A179" s="60">
        <v>44373</v>
      </c>
      <c r="B179" s="15">
        <f t="shared" si="22"/>
        <v>2021</v>
      </c>
      <c r="C179" s="15">
        <f t="shared" si="23"/>
        <v>6</v>
      </c>
      <c r="D179" s="15">
        <f t="shared" si="24"/>
        <v>7</v>
      </c>
      <c r="E179" s="15">
        <f t="shared" si="25"/>
        <v>1</v>
      </c>
      <c r="F179" s="15">
        <f t="shared" si="27"/>
        <v>26</v>
      </c>
      <c r="G179" s="15">
        <f t="shared" si="26"/>
        <v>-31415.537155812079</v>
      </c>
      <c r="H179" s="15">
        <v>0</v>
      </c>
      <c r="I179" s="62">
        <f t="shared" si="28"/>
        <v>145.60440732206263</v>
      </c>
    </row>
    <row r="180" spans="1:9" x14ac:dyDescent="0.3">
      <c r="A180" s="60">
        <v>44374</v>
      </c>
      <c r="B180" s="15">
        <f t="shared" si="22"/>
        <v>2021</v>
      </c>
      <c r="C180" s="15">
        <f t="shared" si="23"/>
        <v>6</v>
      </c>
      <c r="D180" s="15">
        <f t="shared" si="24"/>
        <v>1</v>
      </c>
      <c r="E180" s="15">
        <f t="shared" si="25"/>
        <v>0</v>
      </c>
      <c r="F180" s="15">
        <f t="shared" si="27"/>
        <v>27</v>
      </c>
      <c r="G180" s="15">
        <f t="shared" si="26"/>
        <v>-31645.305448939467</v>
      </c>
      <c r="H180" s="15">
        <v>0</v>
      </c>
      <c r="I180" s="62">
        <f t="shared" si="28"/>
        <v>229.7682931273882</v>
      </c>
    </row>
    <row r="181" spans="1:9" x14ac:dyDescent="0.3">
      <c r="A181" s="60">
        <v>44375</v>
      </c>
      <c r="B181" s="15">
        <f t="shared" si="22"/>
        <v>2021</v>
      </c>
      <c r="C181" s="15">
        <f t="shared" si="23"/>
        <v>6</v>
      </c>
      <c r="D181" s="15">
        <f t="shared" si="24"/>
        <v>2</v>
      </c>
      <c r="E181" s="15">
        <f t="shared" si="25"/>
        <v>0</v>
      </c>
      <c r="F181" s="15">
        <f t="shared" si="27"/>
        <v>27</v>
      </c>
      <c r="G181" s="15">
        <f t="shared" si="26"/>
        <v>-31879.691424308632</v>
      </c>
      <c r="H181" s="15">
        <v>0</v>
      </c>
      <c r="I181" s="62">
        <f t="shared" si="28"/>
        <v>234.38597536916456</v>
      </c>
    </row>
    <row r="182" spans="1:9" x14ac:dyDescent="0.3">
      <c r="A182" s="60">
        <v>44376</v>
      </c>
      <c r="B182" s="15">
        <f t="shared" si="22"/>
        <v>2021</v>
      </c>
      <c r="C182" s="15">
        <f t="shared" si="23"/>
        <v>6</v>
      </c>
      <c r="D182" s="15">
        <f t="shared" si="24"/>
        <v>3</v>
      </c>
      <c r="E182" s="15">
        <f t="shared" si="25"/>
        <v>0</v>
      </c>
      <c r="F182" s="15">
        <f t="shared" si="27"/>
        <v>27</v>
      </c>
      <c r="G182" s="15">
        <f t="shared" si="26"/>
        <v>-32111.466791963059</v>
      </c>
      <c r="H182" s="15">
        <v>0</v>
      </c>
      <c r="I182" s="62">
        <f t="shared" si="28"/>
        <v>231.77536765442599</v>
      </c>
    </row>
    <row r="183" spans="1:9" x14ac:dyDescent="0.3">
      <c r="A183" s="60">
        <v>44377</v>
      </c>
      <c r="B183" s="15">
        <f t="shared" si="22"/>
        <v>2021</v>
      </c>
      <c r="C183" s="15">
        <f t="shared" si="23"/>
        <v>6</v>
      </c>
      <c r="D183" s="15">
        <f t="shared" si="24"/>
        <v>4</v>
      </c>
      <c r="E183" s="15">
        <f t="shared" si="25"/>
        <v>0</v>
      </c>
      <c r="F183" s="15">
        <f t="shared" si="27"/>
        <v>27</v>
      </c>
      <c r="G183" s="15">
        <f t="shared" si="26"/>
        <v>-32332.613590204852</v>
      </c>
      <c r="H183" s="15">
        <v>0</v>
      </c>
      <c r="I183" s="62">
        <f t="shared" si="28"/>
        <v>221.14679824179433</v>
      </c>
    </row>
    <row r="184" spans="1:9" x14ac:dyDescent="0.3">
      <c r="A184" s="60">
        <v>44378</v>
      </c>
      <c r="B184" s="15">
        <f t="shared" si="22"/>
        <v>2021</v>
      </c>
      <c r="C184" s="15">
        <f t="shared" si="23"/>
        <v>7</v>
      </c>
      <c r="D184" s="15">
        <f t="shared" si="24"/>
        <v>5</v>
      </c>
      <c r="E184" s="15">
        <f t="shared" si="25"/>
        <v>0</v>
      </c>
      <c r="F184" s="15">
        <f t="shared" si="27"/>
        <v>27</v>
      </c>
      <c r="G184" s="15">
        <f t="shared" si="26"/>
        <v>-32536.858504176897</v>
      </c>
      <c r="H184" s="15">
        <v>0</v>
      </c>
      <c r="I184" s="62">
        <f t="shared" si="28"/>
        <v>204.24491397204307</v>
      </c>
    </row>
    <row r="185" spans="1:9" x14ac:dyDescent="0.3">
      <c r="A185" s="60">
        <v>44379</v>
      </c>
      <c r="B185" s="15">
        <f t="shared" si="22"/>
        <v>2021</v>
      </c>
      <c r="C185" s="15">
        <f t="shared" si="23"/>
        <v>7</v>
      </c>
      <c r="D185" s="15">
        <f t="shared" si="24"/>
        <v>6</v>
      </c>
      <c r="E185" s="15">
        <f t="shared" si="25"/>
        <v>1</v>
      </c>
      <c r="F185" s="15">
        <f t="shared" si="27"/>
        <v>27</v>
      </c>
      <c r="G185" s="15">
        <f t="shared" si="26"/>
        <v>-32722.731682134865</v>
      </c>
      <c r="H185" s="15">
        <v>0</v>
      </c>
      <c r="I185" s="62">
        <f t="shared" si="28"/>
        <v>185.87317795796906</v>
      </c>
    </row>
    <row r="186" spans="1:9" x14ac:dyDescent="0.3">
      <c r="A186" s="60">
        <v>44380</v>
      </c>
      <c r="B186" s="15">
        <f t="shared" si="22"/>
        <v>2021</v>
      </c>
      <c r="C186" s="15">
        <f t="shared" si="23"/>
        <v>7</v>
      </c>
      <c r="D186" s="15">
        <f t="shared" si="24"/>
        <v>7</v>
      </c>
      <c r="E186" s="15">
        <f t="shared" si="25"/>
        <v>1</v>
      </c>
      <c r="F186" s="15">
        <f t="shared" si="27"/>
        <v>27</v>
      </c>
      <c r="G186" s="15">
        <f t="shared" si="26"/>
        <v>-32870.685381682837</v>
      </c>
      <c r="H186" s="15">
        <v>0</v>
      </c>
      <c r="I186" s="62">
        <f t="shared" si="28"/>
        <v>147.95369954796871</v>
      </c>
    </row>
    <row r="187" spans="1:9" x14ac:dyDescent="0.3">
      <c r="A187" s="60">
        <v>44381</v>
      </c>
      <c r="B187" s="15">
        <f t="shared" si="22"/>
        <v>2021</v>
      </c>
      <c r="C187" s="15">
        <f t="shared" si="23"/>
        <v>7</v>
      </c>
      <c r="D187" s="15">
        <f t="shared" si="24"/>
        <v>1</v>
      </c>
      <c r="E187" s="15">
        <f t="shared" si="25"/>
        <v>0</v>
      </c>
      <c r="F187" s="15">
        <f t="shared" si="27"/>
        <v>28</v>
      </c>
      <c r="G187" s="15">
        <f t="shared" si="26"/>
        <v>-33102.802967036128</v>
      </c>
      <c r="H187" s="15">
        <v>0</v>
      </c>
      <c r="I187" s="62">
        <f t="shared" si="28"/>
        <v>232.11758535329426</v>
      </c>
    </row>
    <row r="188" spans="1:9" x14ac:dyDescent="0.3">
      <c r="A188" s="60">
        <v>44382</v>
      </c>
      <c r="B188" s="15">
        <f t="shared" si="22"/>
        <v>2021</v>
      </c>
      <c r="C188" s="15">
        <f t="shared" si="23"/>
        <v>7</v>
      </c>
      <c r="D188" s="15">
        <f t="shared" si="24"/>
        <v>2</v>
      </c>
      <c r="E188" s="15">
        <f t="shared" si="25"/>
        <v>0</v>
      </c>
      <c r="F188" s="15">
        <f t="shared" si="27"/>
        <v>28</v>
      </c>
      <c r="G188" s="15">
        <f t="shared" si="26"/>
        <v>-33339.538234631196</v>
      </c>
      <c r="H188" s="15">
        <v>0</v>
      </c>
      <c r="I188" s="62">
        <f t="shared" si="28"/>
        <v>236.73526759507061</v>
      </c>
    </row>
    <row r="189" spans="1:9" x14ac:dyDescent="0.3">
      <c r="A189" s="60">
        <v>44383</v>
      </c>
      <c r="B189" s="15">
        <f t="shared" si="22"/>
        <v>2021</v>
      </c>
      <c r="C189" s="15">
        <f t="shared" si="23"/>
        <v>7</v>
      </c>
      <c r="D189" s="15">
        <f t="shared" si="24"/>
        <v>3</v>
      </c>
      <c r="E189" s="15">
        <f t="shared" si="25"/>
        <v>0</v>
      </c>
      <c r="F189" s="15">
        <f t="shared" si="27"/>
        <v>28</v>
      </c>
      <c r="G189" s="15">
        <f t="shared" si="26"/>
        <v>-33573.66289451153</v>
      </c>
      <c r="H189" s="15">
        <v>0</v>
      </c>
      <c r="I189" s="62">
        <f t="shared" si="28"/>
        <v>234.12465988033208</v>
      </c>
    </row>
    <row r="190" spans="1:9" x14ac:dyDescent="0.3">
      <c r="A190" s="60">
        <v>44384</v>
      </c>
      <c r="B190" s="15">
        <f t="shared" si="22"/>
        <v>2021</v>
      </c>
      <c r="C190" s="15">
        <f t="shared" si="23"/>
        <v>7</v>
      </c>
      <c r="D190" s="15">
        <f t="shared" si="24"/>
        <v>4</v>
      </c>
      <c r="E190" s="15">
        <f t="shared" si="25"/>
        <v>0</v>
      </c>
      <c r="F190" s="15">
        <f t="shared" si="27"/>
        <v>28</v>
      </c>
      <c r="G190" s="15">
        <f t="shared" si="26"/>
        <v>-33797.158984979229</v>
      </c>
      <c r="H190" s="15">
        <v>0</v>
      </c>
      <c r="I190" s="62">
        <f t="shared" si="28"/>
        <v>223.49609046770041</v>
      </c>
    </row>
    <row r="191" spans="1:9" x14ac:dyDescent="0.3">
      <c r="A191" s="60">
        <v>44385</v>
      </c>
      <c r="B191" s="15">
        <f t="shared" si="22"/>
        <v>2021</v>
      </c>
      <c r="C191" s="15">
        <f t="shared" si="23"/>
        <v>7</v>
      </c>
      <c r="D191" s="15">
        <f t="shared" si="24"/>
        <v>5</v>
      </c>
      <c r="E191" s="15">
        <f t="shared" si="25"/>
        <v>0</v>
      </c>
      <c r="F191" s="15">
        <f t="shared" si="27"/>
        <v>28</v>
      </c>
      <c r="G191" s="15">
        <f t="shared" si="26"/>
        <v>-34001.40389895127</v>
      </c>
      <c r="H191" s="15">
        <v>0</v>
      </c>
      <c r="I191" s="62">
        <f t="shared" si="28"/>
        <v>204.24491397204307</v>
      </c>
    </row>
    <row r="192" spans="1:9" x14ac:dyDescent="0.3">
      <c r="A192" s="60">
        <v>44386</v>
      </c>
      <c r="B192" s="15">
        <f t="shared" si="22"/>
        <v>2021</v>
      </c>
      <c r="C192" s="15">
        <f t="shared" si="23"/>
        <v>7</v>
      </c>
      <c r="D192" s="15">
        <f t="shared" si="24"/>
        <v>6</v>
      </c>
      <c r="E192" s="15">
        <f t="shared" si="25"/>
        <v>1</v>
      </c>
      <c r="F192" s="15">
        <f t="shared" si="27"/>
        <v>28</v>
      </c>
      <c r="G192" s="15">
        <f t="shared" si="26"/>
        <v>-34187.277076909239</v>
      </c>
      <c r="H192" s="15">
        <v>0</v>
      </c>
      <c r="I192" s="62">
        <f t="shared" si="28"/>
        <v>185.87317795796906</v>
      </c>
    </row>
    <row r="193" spans="1:9" x14ac:dyDescent="0.3">
      <c r="A193" s="60">
        <v>44387</v>
      </c>
      <c r="B193" s="15">
        <f t="shared" si="22"/>
        <v>2021</v>
      </c>
      <c r="C193" s="15">
        <f t="shared" si="23"/>
        <v>7</v>
      </c>
      <c r="D193" s="15">
        <f t="shared" si="24"/>
        <v>7</v>
      </c>
      <c r="E193" s="15">
        <f t="shared" si="25"/>
        <v>1</v>
      </c>
      <c r="F193" s="15">
        <f t="shared" si="27"/>
        <v>28</v>
      </c>
      <c r="G193" s="15">
        <f t="shared" si="26"/>
        <v>-34335.230776457211</v>
      </c>
      <c r="H193" s="15">
        <v>0</v>
      </c>
      <c r="I193" s="62">
        <f t="shared" si="28"/>
        <v>147.95369954796871</v>
      </c>
    </row>
    <row r="194" spans="1:9" x14ac:dyDescent="0.3">
      <c r="A194" s="60">
        <v>44388</v>
      </c>
      <c r="B194" s="15">
        <f t="shared" si="22"/>
        <v>2021</v>
      </c>
      <c r="C194" s="15">
        <f t="shared" si="23"/>
        <v>7</v>
      </c>
      <c r="D194" s="15">
        <f t="shared" si="24"/>
        <v>1</v>
      </c>
      <c r="E194" s="15">
        <f t="shared" si="25"/>
        <v>0</v>
      </c>
      <c r="F194" s="15">
        <f t="shared" si="27"/>
        <v>29</v>
      </c>
      <c r="G194" s="15">
        <f t="shared" si="26"/>
        <v>-34567.348361810502</v>
      </c>
      <c r="H194" s="15">
        <v>0</v>
      </c>
      <c r="I194" s="62">
        <f t="shared" si="28"/>
        <v>232.11758535329426</v>
      </c>
    </row>
    <row r="195" spans="1:9" x14ac:dyDescent="0.3">
      <c r="A195" s="60">
        <v>44389</v>
      </c>
      <c r="B195" s="15">
        <f t="shared" ref="B195:B258" si="29">YEAR(A195)</f>
        <v>2021</v>
      </c>
      <c r="C195" s="15">
        <f t="shared" ref="C195:C258" si="30">MONTH(A195)</f>
        <v>7</v>
      </c>
      <c r="D195" s="15">
        <f t="shared" ref="D195:D258" si="31">WEEKDAY(A195)</f>
        <v>2</v>
      </c>
      <c r="E195" s="15">
        <f t="shared" ref="E195:E258" si="32">IF(OR(D195=6,D195=7),1,0)</f>
        <v>0</v>
      </c>
      <c r="F195" s="15">
        <f t="shared" si="27"/>
        <v>29</v>
      </c>
      <c r="G195" s="15">
        <f t="shared" ref="G195:G258" si="33">G194+H195-I195</f>
        <v>-34804.08362940557</v>
      </c>
      <c r="H195" s="15">
        <v>0</v>
      </c>
      <c r="I195" s="62">
        <f t="shared" si="28"/>
        <v>236.73526759507061</v>
      </c>
    </row>
    <row r="196" spans="1:9" x14ac:dyDescent="0.3">
      <c r="A196" s="60">
        <v>44390</v>
      </c>
      <c r="B196" s="15">
        <f t="shared" si="29"/>
        <v>2021</v>
      </c>
      <c r="C196" s="15">
        <f t="shared" si="30"/>
        <v>7</v>
      </c>
      <c r="D196" s="15">
        <f t="shared" si="31"/>
        <v>3</v>
      </c>
      <c r="E196" s="15">
        <f t="shared" si="32"/>
        <v>0</v>
      </c>
      <c r="F196" s="15">
        <f t="shared" ref="F196:F259" si="34">WEEKNUM(A196)</f>
        <v>29</v>
      </c>
      <c r="G196" s="15">
        <f t="shared" si="33"/>
        <v>-35038.208289285903</v>
      </c>
      <c r="H196" s="15">
        <v>0</v>
      </c>
      <c r="I196" s="62">
        <f t="shared" ref="I196:I259" si="35">100-2.17*D196^2.25+12.77*D196+EXP(-D196/0.032)+5*C196^0.75+10*E196+20*(B196-2016)</f>
        <v>234.12465988033208</v>
      </c>
    </row>
    <row r="197" spans="1:9" x14ac:dyDescent="0.3">
      <c r="A197" s="60">
        <v>44391</v>
      </c>
      <c r="B197" s="15">
        <f t="shared" si="29"/>
        <v>2021</v>
      </c>
      <c r="C197" s="15">
        <f t="shared" si="30"/>
        <v>7</v>
      </c>
      <c r="D197" s="15">
        <f t="shared" si="31"/>
        <v>4</v>
      </c>
      <c r="E197" s="15">
        <f t="shared" si="32"/>
        <v>0</v>
      </c>
      <c r="F197" s="15">
        <f t="shared" si="34"/>
        <v>29</v>
      </c>
      <c r="G197" s="15">
        <f t="shared" si="33"/>
        <v>-35261.704379753603</v>
      </c>
      <c r="H197" s="15">
        <v>0</v>
      </c>
      <c r="I197" s="62">
        <f t="shared" si="35"/>
        <v>223.49609046770041</v>
      </c>
    </row>
    <row r="198" spans="1:9" x14ac:dyDescent="0.3">
      <c r="A198" s="60">
        <v>44392</v>
      </c>
      <c r="B198" s="15">
        <f t="shared" si="29"/>
        <v>2021</v>
      </c>
      <c r="C198" s="15">
        <f t="shared" si="30"/>
        <v>7</v>
      </c>
      <c r="D198" s="15">
        <f t="shared" si="31"/>
        <v>5</v>
      </c>
      <c r="E198" s="15">
        <f t="shared" si="32"/>
        <v>0</v>
      </c>
      <c r="F198" s="15">
        <f t="shared" si="34"/>
        <v>29</v>
      </c>
      <c r="G198" s="15">
        <f t="shared" si="33"/>
        <v>-35465.949293725644</v>
      </c>
      <c r="H198" s="15">
        <v>0</v>
      </c>
      <c r="I198" s="62">
        <f t="shared" si="35"/>
        <v>204.24491397204307</v>
      </c>
    </row>
    <row r="199" spans="1:9" x14ac:dyDescent="0.3">
      <c r="A199" s="60">
        <v>44393</v>
      </c>
      <c r="B199" s="15">
        <f t="shared" si="29"/>
        <v>2021</v>
      </c>
      <c r="C199" s="15">
        <f t="shared" si="30"/>
        <v>7</v>
      </c>
      <c r="D199" s="15">
        <f t="shared" si="31"/>
        <v>6</v>
      </c>
      <c r="E199" s="15">
        <f t="shared" si="32"/>
        <v>1</v>
      </c>
      <c r="F199" s="15">
        <f t="shared" si="34"/>
        <v>29</v>
      </c>
      <c r="G199" s="15">
        <f t="shared" si="33"/>
        <v>-35651.822471683612</v>
      </c>
      <c r="H199" s="15">
        <v>0</v>
      </c>
      <c r="I199" s="62">
        <f t="shared" si="35"/>
        <v>185.87317795796906</v>
      </c>
    </row>
    <row r="200" spans="1:9" x14ac:dyDescent="0.3">
      <c r="A200" s="60">
        <v>44394</v>
      </c>
      <c r="B200" s="15">
        <f t="shared" si="29"/>
        <v>2021</v>
      </c>
      <c r="C200" s="15">
        <f t="shared" si="30"/>
        <v>7</v>
      </c>
      <c r="D200" s="15">
        <f t="shared" si="31"/>
        <v>7</v>
      </c>
      <c r="E200" s="15">
        <f t="shared" si="32"/>
        <v>1</v>
      </c>
      <c r="F200" s="15">
        <f t="shared" si="34"/>
        <v>29</v>
      </c>
      <c r="G200" s="15">
        <f t="shared" si="33"/>
        <v>-35799.776171231584</v>
      </c>
      <c r="H200" s="15">
        <v>0</v>
      </c>
      <c r="I200" s="62">
        <f t="shared" si="35"/>
        <v>147.95369954796871</v>
      </c>
    </row>
    <row r="201" spans="1:9" x14ac:dyDescent="0.3">
      <c r="A201" s="60">
        <v>44395</v>
      </c>
      <c r="B201" s="15">
        <f t="shared" si="29"/>
        <v>2021</v>
      </c>
      <c r="C201" s="15">
        <f t="shared" si="30"/>
        <v>7</v>
      </c>
      <c r="D201" s="15">
        <f t="shared" si="31"/>
        <v>1</v>
      </c>
      <c r="E201" s="15">
        <f t="shared" si="32"/>
        <v>0</v>
      </c>
      <c r="F201" s="15">
        <f t="shared" si="34"/>
        <v>30</v>
      </c>
      <c r="G201" s="15">
        <f t="shared" si="33"/>
        <v>-36031.893756584876</v>
      </c>
      <c r="H201" s="15">
        <v>0</v>
      </c>
      <c r="I201" s="62">
        <f t="shared" si="35"/>
        <v>232.11758535329426</v>
      </c>
    </row>
    <row r="202" spans="1:9" x14ac:dyDescent="0.3">
      <c r="A202" s="60">
        <v>44396</v>
      </c>
      <c r="B202" s="15">
        <f t="shared" si="29"/>
        <v>2021</v>
      </c>
      <c r="C202" s="15">
        <f t="shared" si="30"/>
        <v>7</v>
      </c>
      <c r="D202" s="15">
        <f t="shared" si="31"/>
        <v>2</v>
      </c>
      <c r="E202" s="15">
        <f t="shared" si="32"/>
        <v>0</v>
      </c>
      <c r="F202" s="15">
        <f t="shared" si="34"/>
        <v>30</v>
      </c>
      <c r="G202" s="15">
        <f t="shared" si="33"/>
        <v>-36268.629024179943</v>
      </c>
      <c r="H202" s="15">
        <v>0</v>
      </c>
      <c r="I202" s="62">
        <f t="shared" si="35"/>
        <v>236.73526759507061</v>
      </c>
    </row>
    <row r="203" spans="1:9" x14ac:dyDescent="0.3">
      <c r="A203" s="60">
        <v>44397</v>
      </c>
      <c r="B203" s="15">
        <f t="shared" si="29"/>
        <v>2021</v>
      </c>
      <c r="C203" s="15">
        <f t="shared" si="30"/>
        <v>7</v>
      </c>
      <c r="D203" s="15">
        <f t="shared" si="31"/>
        <v>3</v>
      </c>
      <c r="E203" s="15">
        <f t="shared" si="32"/>
        <v>0</v>
      </c>
      <c r="F203" s="15">
        <f t="shared" si="34"/>
        <v>30</v>
      </c>
      <c r="G203" s="15">
        <f t="shared" si="33"/>
        <v>-36502.753684060277</v>
      </c>
      <c r="H203" s="15">
        <v>0</v>
      </c>
      <c r="I203" s="62">
        <f t="shared" si="35"/>
        <v>234.12465988033208</v>
      </c>
    </row>
    <row r="204" spans="1:9" x14ac:dyDescent="0.3">
      <c r="A204" s="60">
        <v>44398</v>
      </c>
      <c r="B204" s="15">
        <f t="shared" si="29"/>
        <v>2021</v>
      </c>
      <c r="C204" s="15">
        <f t="shared" si="30"/>
        <v>7</v>
      </c>
      <c r="D204" s="15">
        <f t="shared" si="31"/>
        <v>4</v>
      </c>
      <c r="E204" s="15">
        <f t="shared" si="32"/>
        <v>0</v>
      </c>
      <c r="F204" s="15">
        <f t="shared" si="34"/>
        <v>30</v>
      </c>
      <c r="G204" s="15">
        <f t="shared" si="33"/>
        <v>-36726.249774527976</v>
      </c>
      <c r="H204" s="15">
        <v>0</v>
      </c>
      <c r="I204" s="62">
        <f t="shared" si="35"/>
        <v>223.49609046770041</v>
      </c>
    </row>
    <row r="205" spans="1:9" x14ac:dyDescent="0.3">
      <c r="A205" s="60">
        <v>44399</v>
      </c>
      <c r="B205" s="15">
        <f t="shared" si="29"/>
        <v>2021</v>
      </c>
      <c r="C205" s="15">
        <f t="shared" si="30"/>
        <v>7</v>
      </c>
      <c r="D205" s="15">
        <f t="shared" si="31"/>
        <v>5</v>
      </c>
      <c r="E205" s="15">
        <f t="shared" si="32"/>
        <v>0</v>
      </c>
      <c r="F205" s="15">
        <f t="shared" si="34"/>
        <v>30</v>
      </c>
      <c r="G205" s="15">
        <f t="shared" si="33"/>
        <v>-36930.494688500017</v>
      </c>
      <c r="H205" s="15">
        <v>0</v>
      </c>
      <c r="I205" s="62">
        <f t="shared" si="35"/>
        <v>204.24491397204307</v>
      </c>
    </row>
    <row r="206" spans="1:9" x14ac:dyDescent="0.3">
      <c r="A206" s="60">
        <v>44400</v>
      </c>
      <c r="B206" s="15">
        <f t="shared" si="29"/>
        <v>2021</v>
      </c>
      <c r="C206" s="15">
        <f t="shared" si="30"/>
        <v>7</v>
      </c>
      <c r="D206" s="15">
        <f t="shared" si="31"/>
        <v>6</v>
      </c>
      <c r="E206" s="15">
        <f t="shared" si="32"/>
        <v>1</v>
      </c>
      <c r="F206" s="15">
        <f t="shared" si="34"/>
        <v>30</v>
      </c>
      <c r="G206" s="15">
        <f t="shared" si="33"/>
        <v>-37116.367866457986</v>
      </c>
      <c r="H206" s="15">
        <v>0</v>
      </c>
      <c r="I206" s="62">
        <f t="shared" si="35"/>
        <v>185.87317795796906</v>
      </c>
    </row>
    <row r="207" spans="1:9" x14ac:dyDescent="0.3">
      <c r="A207" s="60">
        <v>44401</v>
      </c>
      <c r="B207" s="15">
        <f t="shared" si="29"/>
        <v>2021</v>
      </c>
      <c r="C207" s="15">
        <f t="shared" si="30"/>
        <v>7</v>
      </c>
      <c r="D207" s="15">
        <f t="shared" si="31"/>
        <v>7</v>
      </c>
      <c r="E207" s="15">
        <f t="shared" si="32"/>
        <v>1</v>
      </c>
      <c r="F207" s="15">
        <f t="shared" si="34"/>
        <v>30</v>
      </c>
      <c r="G207" s="15">
        <f t="shared" si="33"/>
        <v>-37264.321566005958</v>
      </c>
      <c r="H207" s="15">
        <v>0</v>
      </c>
      <c r="I207" s="62">
        <f t="shared" si="35"/>
        <v>147.95369954796871</v>
      </c>
    </row>
    <row r="208" spans="1:9" x14ac:dyDescent="0.3">
      <c r="A208" s="60">
        <v>44402</v>
      </c>
      <c r="B208" s="15">
        <f t="shared" si="29"/>
        <v>2021</v>
      </c>
      <c r="C208" s="15">
        <f t="shared" si="30"/>
        <v>7</v>
      </c>
      <c r="D208" s="15">
        <f t="shared" si="31"/>
        <v>1</v>
      </c>
      <c r="E208" s="15">
        <f t="shared" si="32"/>
        <v>0</v>
      </c>
      <c r="F208" s="15">
        <f t="shared" si="34"/>
        <v>31</v>
      </c>
      <c r="G208" s="15">
        <f t="shared" si="33"/>
        <v>-37496.439151359249</v>
      </c>
      <c r="H208" s="15">
        <v>0</v>
      </c>
      <c r="I208" s="62">
        <f t="shared" si="35"/>
        <v>232.11758535329426</v>
      </c>
    </row>
    <row r="209" spans="1:9" x14ac:dyDescent="0.3">
      <c r="A209" s="60">
        <v>44403</v>
      </c>
      <c r="B209" s="15">
        <f t="shared" si="29"/>
        <v>2021</v>
      </c>
      <c r="C209" s="15">
        <f t="shared" si="30"/>
        <v>7</v>
      </c>
      <c r="D209" s="15">
        <f t="shared" si="31"/>
        <v>2</v>
      </c>
      <c r="E209" s="15">
        <f t="shared" si="32"/>
        <v>0</v>
      </c>
      <c r="F209" s="15">
        <f t="shared" si="34"/>
        <v>31</v>
      </c>
      <c r="G209" s="15">
        <f t="shared" si="33"/>
        <v>-37733.174418954317</v>
      </c>
      <c r="H209" s="15">
        <v>0</v>
      </c>
      <c r="I209" s="62">
        <f t="shared" si="35"/>
        <v>236.73526759507061</v>
      </c>
    </row>
    <row r="210" spans="1:9" x14ac:dyDescent="0.3">
      <c r="A210" s="60">
        <v>44404</v>
      </c>
      <c r="B210" s="15">
        <f t="shared" si="29"/>
        <v>2021</v>
      </c>
      <c r="C210" s="15">
        <f t="shared" si="30"/>
        <v>7</v>
      </c>
      <c r="D210" s="15">
        <f t="shared" si="31"/>
        <v>3</v>
      </c>
      <c r="E210" s="15">
        <f t="shared" si="32"/>
        <v>0</v>
      </c>
      <c r="F210" s="15">
        <f t="shared" si="34"/>
        <v>31</v>
      </c>
      <c r="G210" s="15">
        <f t="shared" si="33"/>
        <v>-37967.299078834651</v>
      </c>
      <c r="H210" s="15">
        <v>0</v>
      </c>
      <c r="I210" s="62">
        <f t="shared" si="35"/>
        <v>234.12465988033208</v>
      </c>
    </row>
    <row r="211" spans="1:9" x14ac:dyDescent="0.3">
      <c r="A211" s="60">
        <v>44405</v>
      </c>
      <c r="B211" s="15">
        <f t="shared" si="29"/>
        <v>2021</v>
      </c>
      <c r="C211" s="15">
        <f t="shared" si="30"/>
        <v>7</v>
      </c>
      <c r="D211" s="15">
        <f t="shared" si="31"/>
        <v>4</v>
      </c>
      <c r="E211" s="15">
        <f t="shared" si="32"/>
        <v>0</v>
      </c>
      <c r="F211" s="15">
        <f t="shared" si="34"/>
        <v>31</v>
      </c>
      <c r="G211" s="15">
        <f t="shared" si="33"/>
        <v>-38190.79516930235</v>
      </c>
      <c r="H211" s="15">
        <v>0</v>
      </c>
      <c r="I211" s="62">
        <f t="shared" si="35"/>
        <v>223.49609046770041</v>
      </c>
    </row>
    <row r="212" spans="1:9" x14ac:dyDescent="0.3">
      <c r="A212" s="60">
        <v>44406</v>
      </c>
      <c r="B212" s="15">
        <f t="shared" si="29"/>
        <v>2021</v>
      </c>
      <c r="C212" s="15">
        <f t="shared" si="30"/>
        <v>7</v>
      </c>
      <c r="D212" s="15">
        <f t="shared" si="31"/>
        <v>5</v>
      </c>
      <c r="E212" s="15">
        <f t="shared" si="32"/>
        <v>0</v>
      </c>
      <c r="F212" s="15">
        <f t="shared" si="34"/>
        <v>31</v>
      </c>
      <c r="G212" s="15">
        <f t="shared" si="33"/>
        <v>-38395.040083274391</v>
      </c>
      <c r="H212" s="15">
        <v>0</v>
      </c>
      <c r="I212" s="62">
        <f t="shared" si="35"/>
        <v>204.24491397204307</v>
      </c>
    </row>
    <row r="213" spans="1:9" x14ac:dyDescent="0.3">
      <c r="A213" s="60">
        <v>44407</v>
      </c>
      <c r="B213" s="15">
        <f t="shared" si="29"/>
        <v>2021</v>
      </c>
      <c r="C213" s="15">
        <f t="shared" si="30"/>
        <v>7</v>
      </c>
      <c r="D213" s="15">
        <f t="shared" si="31"/>
        <v>6</v>
      </c>
      <c r="E213" s="15">
        <f t="shared" si="32"/>
        <v>1</v>
      </c>
      <c r="F213" s="15">
        <f t="shared" si="34"/>
        <v>31</v>
      </c>
      <c r="G213" s="15">
        <f t="shared" si="33"/>
        <v>-38580.913261232359</v>
      </c>
      <c r="H213" s="15">
        <v>0</v>
      </c>
      <c r="I213" s="62">
        <f t="shared" si="35"/>
        <v>185.87317795796906</v>
      </c>
    </row>
    <row r="214" spans="1:9" x14ac:dyDescent="0.3">
      <c r="A214" s="60">
        <v>44408</v>
      </c>
      <c r="B214" s="15">
        <f t="shared" si="29"/>
        <v>2021</v>
      </c>
      <c r="C214" s="15">
        <f t="shared" si="30"/>
        <v>7</v>
      </c>
      <c r="D214" s="15">
        <f t="shared" si="31"/>
        <v>7</v>
      </c>
      <c r="E214" s="15">
        <f t="shared" si="32"/>
        <v>1</v>
      </c>
      <c r="F214" s="15">
        <f t="shared" si="34"/>
        <v>31</v>
      </c>
      <c r="G214" s="15">
        <f t="shared" si="33"/>
        <v>-38728.866960780331</v>
      </c>
      <c r="H214" s="15">
        <v>0</v>
      </c>
      <c r="I214" s="62">
        <f t="shared" si="35"/>
        <v>147.95369954796871</v>
      </c>
    </row>
    <row r="215" spans="1:9" x14ac:dyDescent="0.3">
      <c r="A215" s="60">
        <v>44409</v>
      </c>
      <c r="B215" s="15">
        <f t="shared" si="29"/>
        <v>2021</v>
      </c>
      <c r="C215" s="15">
        <f t="shared" si="30"/>
        <v>8</v>
      </c>
      <c r="D215" s="15">
        <f t="shared" si="31"/>
        <v>1</v>
      </c>
      <c r="E215" s="15">
        <f t="shared" si="32"/>
        <v>0</v>
      </c>
      <c r="F215" s="15">
        <f t="shared" si="34"/>
        <v>32</v>
      </c>
      <c r="G215" s="15">
        <f t="shared" si="33"/>
        <v>-38963.251103080387</v>
      </c>
      <c r="H215" s="15">
        <v>0</v>
      </c>
      <c r="I215" s="62">
        <f t="shared" si="35"/>
        <v>234.38414230005444</v>
      </c>
    </row>
    <row r="216" spans="1:9" x14ac:dyDescent="0.3">
      <c r="A216" s="60">
        <v>44410</v>
      </c>
      <c r="B216" s="15">
        <f t="shared" si="29"/>
        <v>2021</v>
      </c>
      <c r="C216" s="15">
        <f t="shared" si="30"/>
        <v>8</v>
      </c>
      <c r="D216" s="15">
        <f t="shared" si="31"/>
        <v>2</v>
      </c>
      <c r="E216" s="15">
        <f t="shared" si="32"/>
        <v>0</v>
      </c>
      <c r="F216" s="15">
        <f t="shared" si="34"/>
        <v>32</v>
      </c>
      <c r="G216" s="15">
        <f t="shared" si="33"/>
        <v>-39202.252927622219</v>
      </c>
      <c r="H216" s="15">
        <v>0</v>
      </c>
      <c r="I216" s="62">
        <f t="shared" si="35"/>
        <v>239.00182454183079</v>
      </c>
    </row>
    <row r="217" spans="1:9" x14ac:dyDescent="0.3">
      <c r="A217" s="60">
        <v>44411</v>
      </c>
      <c r="B217" s="15">
        <f t="shared" si="29"/>
        <v>2021</v>
      </c>
      <c r="C217" s="15">
        <f t="shared" si="30"/>
        <v>8</v>
      </c>
      <c r="D217" s="15">
        <f t="shared" si="31"/>
        <v>3</v>
      </c>
      <c r="E217" s="15">
        <f t="shared" si="32"/>
        <v>0</v>
      </c>
      <c r="F217" s="15">
        <f t="shared" si="34"/>
        <v>32</v>
      </c>
      <c r="G217" s="15">
        <f t="shared" si="33"/>
        <v>-39438.64414444931</v>
      </c>
      <c r="H217" s="15">
        <v>0</v>
      </c>
      <c r="I217" s="62">
        <f t="shared" si="35"/>
        <v>236.39121682709225</v>
      </c>
    </row>
    <row r="218" spans="1:9" x14ac:dyDescent="0.3">
      <c r="A218" s="60">
        <v>44412</v>
      </c>
      <c r="B218" s="15">
        <f t="shared" si="29"/>
        <v>2021</v>
      </c>
      <c r="C218" s="15">
        <f t="shared" si="30"/>
        <v>8</v>
      </c>
      <c r="D218" s="15">
        <f t="shared" si="31"/>
        <v>4</v>
      </c>
      <c r="E218" s="15">
        <f t="shared" si="32"/>
        <v>0</v>
      </c>
      <c r="F218" s="15">
        <f t="shared" si="34"/>
        <v>32</v>
      </c>
      <c r="G218" s="15">
        <f t="shared" si="33"/>
        <v>-39664.406791863774</v>
      </c>
      <c r="H218" s="15">
        <v>0</v>
      </c>
      <c r="I218" s="62">
        <f t="shared" si="35"/>
        <v>225.76264741446056</v>
      </c>
    </row>
    <row r="219" spans="1:9" x14ac:dyDescent="0.3">
      <c r="A219" s="60">
        <v>44413</v>
      </c>
      <c r="B219" s="15">
        <f t="shared" si="29"/>
        <v>2021</v>
      </c>
      <c r="C219" s="15">
        <f t="shared" si="30"/>
        <v>8</v>
      </c>
      <c r="D219" s="15">
        <f t="shared" si="31"/>
        <v>5</v>
      </c>
      <c r="E219" s="15">
        <f t="shared" si="32"/>
        <v>0</v>
      </c>
      <c r="F219" s="15">
        <f t="shared" si="34"/>
        <v>32</v>
      </c>
      <c r="G219" s="15">
        <f t="shared" si="33"/>
        <v>-39870.918262782579</v>
      </c>
      <c r="H219" s="15">
        <v>0</v>
      </c>
      <c r="I219" s="62">
        <f t="shared" si="35"/>
        <v>206.51147091880324</v>
      </c>
    </row>
    <row r="220" spans="1:9" x14ac:dyDescent="0.3">
      <c r="A220" s="60">
        <v>44414</v>
      </c>
      <c r="B220" s="15">
        <f t="shared" si="29"/>
        <v>2021</v>
      </c>
      <c r="C220" s="15">
        <f t="shared" si="30"/>
        <v>8</v>
      </c>
      <c r="D220" s="15">
        <f t="shared" si="31"/>
        <v>6</v>
      </c>
      <c r="E220" s="15">
        <f t="shared" si="32"/>
        <v>1</v>
      </c>
      <c r="F220" s="15">
        <f t="shared" si="34"/>
        <v>32</v>
      </c>
      <c r="G220" s="15">
        <f t="shared" si="33"/>
        <v>-40059.057997687305</v>
      </c>
      <c r="H220" s="15">
        <v>0</v>
      </c>
      <c r="I220" s="62">
        <f t="shared" si="35"/>
        <v>188.13973490472924</v>
      </c>
    </row>
    <row r="221" spans="1:9" x14ac:dyDescent="0.3">
      <c r="A221" s="60">
        <v>44415</v>
      </c>
      <c r="B221" s="15">
        <f t="shared" si="29"/>
        <v>2021</v>
      </c>
      <c r="C221" s="15">
        <f t="shared" si="30"/>
        <v>8</v>
      </c>
      <c r="D221" s="15">
        <f t="shared" si="31"/>
        <v>7</v>
      </c>
      <c r="E221" s="15">
        <f t="shared" si="32"/>
        <v>1</v>
      </c>
      <c r="F221" s="15">
        <f t="shared" si="34"/>
        <v>32</v>
      </c>
      <c r="G221" s="15">
        <f t="shared" si="33"/>
        <v>-40209.278254182034</v>
      </c>
      <c r="H221" s="15">
        <v>0</v>
      </c>
      <c r="I221" s="62">
        <f t="shared" si="35"/>
        <v>150.22025649472886</v>
      </c>
    </row>
    <row r="222" spans="1:9" x14ac:dyDescent="0.3">
      <c r="A222" s="60">
        <v>44416</v>
      </c>
      <c r="B222" s="15">
        <f t="shared" si="29"/>
        <v>2021</v>
      </c>
      <c r="C222" s="15">
        <f t="shared" si="30"/>
        <v>8</v>
      </c>
      <c r="D222" s="15">
        <f t="shared" si="31"/>
        <v>1</v>
      </c>
      <c r="E222" s="15">
        <f t="shared" si="32"/>
        <v>0</v>
      </c>
      <c r="F222" s="15">
        <f t="shared" si="34"/>
        <v>33</v>
      </c>
      <c r="G222" s="15">
        <f t="shared" si="33"/>
        <v>-40443.66239648209</v>
      </c>
      <c r="H222" s="15">
        <v>0</v>
      </c>
      <c r="I222" s="62">
        <f t="shared" si="35"/>
        <v>234.38414230005444</v>
      </c>
    </row>
    <row r="223" spans="1:9" x14ac:dyDescent="0.3">
      <c r="A223" s="60">
        <v>44417</v>
      </c>
      <c r="B223" s="15">
        <f t="shared" si="29"/>
        <v>2021</v>
      </c>
      <c r="C223" s="15">
        <f t="shared" si="30"/>
        <v>8</v>
      </c>
      <c r="D223" s="15">
        <f t="shared" si="31"/>
        <v>2</v>
      </c>
      <c r="E223" s="15">
        <f t="shared" si="32"/>
        <v>0</v>
      </c>
      <c r="F223" s="15">
        <f t="shared" si="34"/>
        <v>33</v>
      </c>
      <c r="G223" s="15">
        <f t="shared" si="33"/>
        <v>-40682.664221023922</v>
      </c>
      <c r="H223" s="15">
        <v>0</v>
      </c>
      <c r="I223" s="62">
        <f t="shared" si="35"/>
        <v>239.00182454183079</v>
      </c>
    </row>
    <row r="224" spans="1:9" x14ac:dyDescent="0.3">
      <c r="A224" s="60">
        <v>44418</v>
      </c>
      <c r="B224" s="15">
        <f t="shared" si="29"/>
        <v>2021</v>
      </c>
      <c r="C224" s="15">
        <f t="shared" si="30"/>
        <v>8</v>
      </c>
      <c r="D224" s="15">
        <f t="shared" si="31"/>
        <v>3</v>
      </c>
      <c r="E224" s="15">
        <f t="shared" si="32"/>
        <v>0</v>
      </c>
      <c r="F224" s="15">
        <f t="shared" si="34"/>
        <v>33</v>
      </c>
      <c r="G224" s="15">
        <f t="shared" si="33"/>
        <v>-40919.055437851013</v>
      </c>
      <c r="H224" s="15">
        <v>0</v>
      </c>
      <c r="I224" s="62">
        <f t="shared" si="35"/>
        <v>236.39121682709225</v>
      </c>
    </row>
    <row r="225" spans="1:9" x14ac:dyDescent="0.3">
      <c r="A225" s="60">
        <v>44419</v>
      </c>
      <c r="B225" s="15">
        <f t="shared" si="29"/>
        <v>2021</v>
      </c>
      <c r="C225" s="15">
        <f t="shared" si="30"/>
        <v>8</v>
      </c>
      <c r="D225" s="15">
        <f t="shared" si="31"/>
        <v>4</v>
      </c>
      <c r="E225" s="15">
        <f t="shared" si="32"/>
        <v>0</v>
      </c>
      <c r="F225" s="15">
        <f t="shared" si="34"/>
        <v>33</v>
      </c>
      <c r="G225" s="15">
        <f t="shared" si="33"/>
        <v>-41144.818085265477</v>
      </c>
      <c r="H225" s="15">
        <v>0</v>
      </c>
      <c r="I225" s="62">
        <f t="shared" si="35"/>
        <v>225.76264741446056</v>
      </c>
    </row>
    <row r="226" spans="1:9" x14ac:dyDescent="0.3">
      <c r="A226" s="60">
        <v>44420</v>
      </c>
      <c r="B226" s="15">
        <f t="shared" si="29"/>
        <v>2021</v>
      </c>
      <c r="C226" s="15">
        <f t="shared" si="30"/>
        <v>8</v>
      </c>
      <c r="D226" s="15">
        <f t="shared" si="31"/>
        <v>5</v>
      </c>
      <c r="E226" s="15">
        <f t="shared" si="32"/>
        <v>0</v>
      </c>
      <c r="F226" s="15">
        <f t="shared" si="34"/>
        <v>33</v>
      </c>
      <c r="G226" s="15">
        <f t="shared" si="33"/>
        <v>-41351.329556184282</v>
      </c>
      <c r="H226" s="15">
        <v>0</v>
      </c>
      <c r="I226" s="62">
        <f t="shared" si="35"/>
        <v>206.51147091880324</v>
      </c>
    </row>
    <row r="227" spans="1:9" x14ac:dyDescent="0.3">
      <c r="A227" s="60">
        <v>44421</v>
      </c>
      <c r="B227" s="15">
        <f t="shared" si="29"/>
        <v>2021</v>
      </c>
      <c r="C227" s="15">
        <f t="shared" si="30"/>
        <v>8</v>
      </c>
      <c r="D227" s="15">
        <f t="shared" si="31"/>
        <v>6</v>
      </c>
      <c r="E227" s="15">
        <f t="shared" si="32"/>
        <v>1</v>
      </c>
      <c r="F227" s="15">
        <f t="shared" si="34"/>
        <v>33</v>
      </c>
      <c r="G227" s="15">
        <f t="shared" si="33"/>
        <v>-41539.469291089008</v>
      </c>
      <c r="H227" s="15">
        <v>0</v>
      </c>
      <c r="I227" s="62">
        <f t="shared" si="35"/>
        <v>188.13973490472924</v>
      </c>
    </row>
    <row r="228" spans="1:9" x14ac:dyDescent="0.3">
      <c r="A228" s="60">
        <v>44422</v>
      </c>
      <c r="B228" s="15">
        <f t="shared" si="29"/>
        <v>2021</v>
      </c>
      <c r="C228" s="15">
        <f t="shared" si="30"/>
        <v>8</v>
      </c>
      <c r="D228" s="15">
        <f t="shared" si="31"/>
        <v>7</v>
      </c>
      <c r="E228" s="15">
        <f t="shared" si="32"/>
        <v>1</v>
      </c>
      <c r="F228" s="15">
        <f t="shared" si="34"/>
        <v>33</v>
      </c>
      <c r="G228" s="15">
        <f t="shared" si="33"/>
        <v>-41689.689547583737</v>
      </c>
      <c r="H228" s="15">
        <v>0</v>
      </c>
      <c r="I228" s="62">
        <f t="shared" si="35"/>
        <v>150.22025649472886</v>
      </c>
    </row>
    <row r="229" spans="1:9" x14ac:dyDescent="0.3">
      <c r="A229" s="60">
        <v>44423</v>
      </c>
      <c r="B229" s="15">
        <f t="shared" si="29"/>
        <v>2021</v>
      </c>
      <c r="C229" s="15">
        <f t="shared" si="30"/>
        <v>8</v>
      </c>
      <c r="D229" s="15">
        <f t="shared" si="31"/>
        <v>1</v>
      </c>
      <c r="E229" s="15">
        <f t="shared" si="32"/>
        <v>0</v>
      </c>
      <c r="F229" s="15">
        <f t="shared" si="34"/>
        <v>34</v>
      </c>
      <c r="G229" s="15">
        <f t="shared" si="33"/>
        <v>-41924.073689883793</v>
      </c>
      <c r="H229" s="15">
        <v>0</v>
      </c>
      <c r="I229" s="62">
        <f t="shared" si="35"/>
        <v>234.38414230005444</v>
      </c>
    </row>
    <row r="230" spans="1:9" x14ac:dyDescent="0.3">
      <c r="A230" s="60">
        <v>44424</v>
      </c>
      <c r="B230" s="15">
        <f t="shared" si="29"/>
        <v>2021</v>
      </c>
      <c r="C230" s="15">
        <f t="shared" si="30"/>
        <v>8</v>
      </c>
      <c r="D230" s="15">
        <f t="shared" si="31"/>
        <v>2</v>
      </c>
      <c r="E230" s="15">
        <f t="shared" si="32"/>
        <v>0</v>
      </c>
      <c r="F230" s="15">
        <f t="shared" si="34"/>
        <v>34</v>
      </c>
      <c r="G230" s="15">
        <f t="shared" si="33"/>
        <v>-42163.075514425625</v>
      </c>
      <c r="H230" s="15">
        <v>0</v>
      </c>
      <c r="I230" s="62">
        <f t="shared" si="35"/>
        <v>239.00182454183079</v>
      </c>
    </row>
    <row r="231" spans="1:9" x14ac:dyDescent="0.3">
      <c r="A231" s="60">
        <v>44425</v>
      </c>
      <c r="B231" s="15">
        <f t="shared" si="29"/>
        <v>2021</v>
      </c>
      <c r="C231" s="15">
        <f t="shared" si="30"/>
        <v>8</v>
      </c>
      <c r="D231" s="15">
        <f t="shared" si="31"/>
        <v>3</v>
      </c>
      <c r="E231" s="15">
        <f t="shared" si="32"/>
        <v>0</v>
      </c>
      <c r="F231" s="15">
        <f t="shared" si="34"/>
        <v>34</v>
      </c>
      <c r="G231" s="15">
        <f t="shared" si="33"/>
        <v>-42399.466731252716</v>
      </c>
      <c r="H231" s="15">
        <v>0</v>
      </c>
      <c r="I231" s="62">
        <f t="shared" si="35"/>
        <v>236.39121682709225</v>
      </c>
    </row>
    <row r="232" spans="1:9" x14ac:dyDescent="0.3">
      <c r="A232" s="60">
        <v>44426</v>
      </c>
      <c r="B232" s="15">
        <f t="shared" si="29"/>
        <v>2021</v>
      </c>
      <c r="C232" s="15">
        <f t="shared" si="30"/>
        <v>8</v>
      </c>
      <c r="D232" s="15">
        <f t="shared" si="31"/>
        <v>4</v>
      </c>
      <c r="E232" s="15">
        <f t="shared" si="32"/>
        <v>0</v>
      </c>
      <c r="F232" s="15">
        <f t="shared" si="34"/>
        <v>34</v>
      </c>
      <c r="G232" s="15">
        <f t="shared" si="33"/>
        <v>-42625.22937866718</v>
      </c>
      <c r="H232" s="15">
        <v>0</v>
      </c>
      <c r="I232" s="62">
        <f t="shared" si="35"/>
        <v>225.76264741446056</v>
      </c>
    </row>
    <row r="233" spans="1:9" x14ac:dyDescent="0.3">
      <c r="A233" s="60">
        <v>44427</v>
      </c>
      <c r="B233" s="15">
        <f t="shared" si="29"/>
        <v>2021</v>
      </c>
      <c r="C233" s="15">
        <f t="shared" si="30"/>
        <v>8</v>
      </c>
      <c r="D233" s="15">
        <f t="shared" si="31"/>
        <v>5</v>
      </c>
      <c r="E233" s="15">
        <f t="shared" si="32"/>
        <v>0</v>
      </c>
      <c r="F233" s="15">
        <f t="shared" si="34"/>
        <v>34</v>
      </c>
      <c r="G233" s="15">
        <f t="shared" si="33"/>
        <v>-42831.740849585985</v>
      </c>
      <c r="H233" s="15">
        <v>0</v>
      </c>
      <c r="I233" s="62">
        <f t="shared" si="35"/>
        <v>206.51147091880324</v>
      </c>
    </row>
    <row r="234" spans="1:9" x14ac:dyDescent="0.3">
      <c r="A234" s="60">
        <v>44428</v>
      </c>
      <c r="B234" s="15">
        <f t="shared" si="29"/>
        <v>2021</v>
      </c>
      <c r="C234" s="15">
        <f t="shared" si="30"/>
        <v>8</v>
      </c>
      <c r="D234" s="15">
        <f t="shared" si="31"/>
        <v>6</v>
      </c>
      <c r="E234" s="15">
        <f t="shared" si="32"/>
        <v>1</v>
      </c>
      <c r="F234" s="15">
        <f t="shared" si="34"/>
        <v>34</v>
      </c>
      <c r="G234" s="15">
        <f t="shared" si="33"/>
        <v>-43019.880584490711</v>
      </c>
      <c r="H234" s="15">
        <v>0</v>
      </c>
      <c r="I234" s="62">
        <f t="shared" si="35"/>
        <v>188.13973490472924</v>
      </c>
    </row>
    <row r="235" spans="1:9" x14ac:dyDescent="0.3">
      <c r="A235" s="60">
        <v>44429</v>
      </c>
      <c r="B235" s="15">
        <f t="shared" si="29"/>
        <v>2021</v>
      </c>
      <c r="C235" s="15">
        <f t="shared" si="30"/>
        <v>8</v>
      </c>
      <c r="D235" s="15">
        <f t="shared" si="31"/>
        <v>7</v>
      </c>
      <c r="E235" s="15">
        <f t="shared" si="32"/>
        <v>1</v>
      </c>
      <c r="F235" s="15">
        <f t="shared" si="34"/>
        <v>34</v>
      </c>
      <c r="G235" s="15">
        <f t="shared" si="33"/>
        <v>-43170.10084098544</v>
      </c>
      <c r="H235" s="15">
        <v>0</v>
      </c>
      <c r="I235" s="62">
        <f t="shared" si="35"/>
        <v>150.22025649472886</v>
      </c>
    </row>
    <row r="236" spans="1:9" x14ac:dyDescent="0.3">
      <c r="A236" s="60">
        <v>44430</v>
      </c>
      <c r="B236" s="15">
        <f t="shared" si="29"/>
        <v>2021</v>
      </c>
      <c r="C236" s="15">
        <f t="shared" si="30"/>
        <v>8</v>
      </c>
      <c r="D236" s="15">
        <f t="shared" si="31"/>
        <v>1</v>
      </c>
      <c r="E236" s="15">
        <f t="shared" si="32"/>
        <v>0</v>
      </c>
      <c r="F236" s="15">
        <f t="shared" si="34"/>
        <v>35</v>
      </c>
      <c r="G236" s="15">
        <f t="shared" si="33"/>
        <v>-43404.484983285496</v>
      </c>
      <c r="H236" s="15">
        <v>0</v>
      </c>
      <c r="I236" s="62">
        <f t="shared" si="35"/>
        <v>234.38414230005444</v>
      </c>
    </row>
    <row r="237" spans="1:9" x14ac:dyDescent="0.3">
      <c r="A237" s="60">
        <v>44431</v>
      </c>
      <c r="B237" s="15">
        <f t="shared" si="29"/>
        <v>2021</v>
      </c>
      <c r="C237" s="15">
        <f t="shared" si="30"/>
        <v>8</v>
      </c>
      <c r="D237" s="15">
        <f t="shared" si="31"/>
        <v>2</v>
      </c>
      <c r="E237" s="15">
        <f t="shared" si="32"/>
        <v>0</v>
      </c>
      <c r="F237" s="15">
        <f t="shared" si="34"/>
        <v>35</v>
      </c>
      <c r="G237" s="15">
        <f t="shared" si="33"/>
        <v>-43643.486807827328</v>
      </c>
      <c r="H237" s="15">
        <v>0</v>
      </c>
      <c r="I237" s="62">
        <f t="shared" si="35"/>
        <v>239.00182454183079</v>
      </c>
    </row>
    <row r="238" spans="1:9" x14ac:dyDescent="0.3">
      <c r="A238" s="60">
        <v>44432</v>
      </c>
      <c r="B238" s="15">
        <f t="shared" si="29"/>
        <v>2021</v>
      </c>
      <c r="C238" s="15">
        <f t="shared" si="30"/>
        <v>8</v>
      </c>
      <c r="D238" s="15">
        <f t="shared" si="31"/>
        <v>3</v>
      </c>
      <c r="E238" s="15">
        <f t="shared" si="32"/>
        <v>0</v>
      </c>
      <c r="F238" s="15">
        <f t="shared" si="34"/>
        <v>35</v>
      </c>
      <c r="G238" s="15">
        <f t="shared" si="33"/>
        <v>-43879.878024654419</v>
      </c>
      <c r="H238" s="15">
        <v>0</v>
      </c>
      <c r="I238" s="62">
        <f t="shared" si="35"/>
        <v>236.39121682709225</v>
      </c>
    </row>
    <row r="239" spans="1:9" x14ac:dyDescent="0.3">
      <c r="A239" s="60">
        <v>44433</v>
      </c>
      <c r="B239" s="15">
        <f t="shared" si="29"/>
        <v>2021</v>
      </c>
      <c r="C239" s="15">
        <f t="shared" si="30"/>
        <v>8</v>
      </c>
      <c r="D239" s="15">
        <f t="shared" si="31"/>
        <v>4</v>
      </c>
      <c r="E239" s="15">
        <f t="shared" si="32"/>
        <v>0</v>
      </c>
      <c r="F239" s="15">
        <f t="shared" si="34"/>
        <v>35</v>
      </c>
      <c r="G239" s="15">
        <f t="shared" si="33"/>
        <v>-44105.640672068883</v>
      </c>
      <c r="H239" s="15">
        <v>0</v>
      </c>
      <c r="I239" s="62">
        <f t="shared" si="35"/>
        <v>225.76264741446056</v>
      </c>
    </row>
    <row r="240" spans="1:9" x14ac:dyDescent="0.3">
      <c r="A240" s="60">
        <v>44434</v>
      </c>
      <c r="B240" s="15">
        <f t="shared" si="29"/>
        <v>2021</v>
      </c>
      <c r="C240" s="15">
        <f t="shared" si="30"/>
        <v>8</v>
      </c>
      <c r="D240" s="15">
        <f t="shared" si="31"/>
        <v>5</v>
      </c>
      <c r="E240" s="15">
        <f t="shared" si="32"/>
        <v>0</v>
      </c>
      <c r="F240" s="15">
        <f t="shared" si="34"/>
        <v>35</v>
      </c>
      <c r="G240" s="15">
        <f t="shared" si="33"/>
        <v>-44312.152142987688</v>
      </c>
      <c r="H240" s="15">
        <v>0</v>
      </c>
      <c r="I240" s="62">
        <f t="shared" si="35"/>
        <v>206.51147091880324</v>
      </c>
    </row>
    <row r="241" spans="1:9" x14ac:dyDescent="0.3">
      <c r="A241" s="60">
        <v>44435</v>
      </c>
      <c r="B241" s="15">
        <f t="shared" si="29"/>
        <v>2021</v>
      </c>
      <c r="C241" s="15">
        <f t="shared" si="30"/>
        <v>8</v>
      </c>
      <c r="D241" s="15">
        <f t="shared" si="31"/>
        <v>6</v>
      </c>
      <c r="E241" s="15">
        <f t="shared" si="32"/>
        <v>1</v>
      </c>
      <c r="F241" s="15">
        <f t="shared" si="34"/>
        <v>35</v>
      </c>
      <c r="G241" s="15">
        <f t="shared" si="33"/>
        <v>-44500.291877892414</v>
      </c>
      <c r="H241" s="15">
        <v>0</v>
      </c>
      <c r="I241" s="62">
        <f t="shared" si="35"/>
        <v>188.13973490472924</v>
      </c>
    </row>
    <row r="242" spans="1:9" x14ac:dyDescent="0.3">
      <c r="A242" s="60">
        <v>44436</v>
      </c>
      <c r="B242" s="15">
        <f t="shared" si="29"/>
        <v>2021</v>
      </c>
      <c r="C242" s="15">
        <f t="shared" si="30"/>
        <v>8</v>
      </c>
      <c r="D242" s="15">
        <f t="shared" si="31"/>
        <v>7</v>
      </c>
      <c r="E242" s="15">
        <f t="shared" si="32"/>
        <v>1</v>
      </c>
      <c r="F242" s="15">
        <f t="shared" si="34"/>
        <v>35</v>
      </c>
      <c r="G242" s="15">
        <f t="shared" si="33"/>
        <v>-44650.512134387143</v>
      </c>
      <c r="H242" s="15">
        <v>0</v>
      </c>
      <c r="I242" s="62">
        <f t="shared" si="35"/>
        <v>150.22025649472886</v>
      </c>
    </row>
    <row r="243" spans="1:9" x14ac:dyDescent="0.3">
      <c r="A243" s="60">
        <v>44437</v>
      </c>
      <c r="B243" s="15">
        <f t="shared" si="29"/>
        <v>2021</v>
      </c>
      <c r="C243" s="15">
        <f t="shared" si="30"/>
        <v>8</v>
      </c>
      <c r="D243" s="15">
        <f t="shared" si="31"/>
        <v>1</v>
      </c>
      <c r="E243" s="15">
        <f t="shared" si="32"/>
        <v>0</v>
      </c>
      <c r="F243" s="15">
        <f t="shared" si="34"/>
        <v>36</v>
      </c>
      <c r="G243" s="15">
        <f t="shared" si="33"/>
        <v>-44884.896276687199</v>
      </c>
      <c r="H243" s="15">
        <v>0</v>
      </c>
      <c r="I243" s="62">
        <f t="shared" si="35"/>
        <v>234.38414230005444</v>
      </c>
    </row>
    <row r="244" spans="1:9" x14ac:dyDescent="0.3">
      <c r="A244" s="60">
        <v>44438</v>
      </c>
      <c r="B244" s="15">
        <f t="shared" si="29"/>
        <v>2021</v>
      </c>
      <c r="C244" s="15">
        <f t="shared" si="30"/>
        <v>8</v>
      </c>
      <c r="D244" s="15">
        <f t="shared" si="31"/>
        <v>2</v>
      </c>
      <c r="E244" s="15">
        <f t="shared" si="32"/>
        <v>0</v>
      </c>
      <c r="F244" s="15">
        <f t="shared" si="34"/>
        <v>36</v>
      </c>
      <c r="G244" s="15">
        <f t="shared" si="33"/>
        <v>-45123.898101229031</v>
      </c>
      <c r="H244" s="15">
        <v>0</v>
      </c>
      <c r="I244" s="62">
        <f t="shared" si="35"/>
        <v>239.00182454183079</v>
      </c>
    </row>
    <row r="245" spans="1:9" x14ac:dyDescent="0.3">
      <c r="A245" s="60">
        <v>44439</v>
      </c>
      <c r="B245" s="15">
        <f t="shared" si="29"/>
        <v>2021</v>
      </c>
      <c r="C245" s="15">
        <f t="shared" si="30"/>
        <v>8</v>
      </c>
      <c r="D245" s="15">
        <f t="shared" si="31"/>
        <v>3</v>
      </c>
      <c r="E245" s="15">
        <f t="shared" si="32"/>
        <v>0</v>
      </c>
      <c r="F245" s="15">
        <f t="shared" si="34"/>
        <v>36</v>
      </c>
      <c r="G245" s="15">
        <f t="shared" si="33"/>
        <v>-45360.289318056122</v>
      </c>
      <c r="H245" s="15">
        <v>0</v>
      </c>
      <c r="I245" s="62">
        <f t="shared" si="35"/>
        <v>236.39121682709225</v>
      </c>
    </row>
    <row r="246" spans="1:9" x14ac:dyDescent="0.3">
      <c r="A246" s="60">
        <v>44440</v>
      </c>
      <c r="B246" s="15">
        <f t="shared" si="29"/>
        <v>2021</v>
      </c>
      <c r="C246" s="15">
        <f t="shared" si="30"/>
        <v>9</v>
      </c>
      <c r="D246" s="15">
        <f t="shared" si="31"/>
        <v>4</v>
      </c>
      <c r="E246" s="15">
        <f t="shared" si="32"/>
        <v>0</v>
      </c>
      <c r="F246" s="15">
        <f t="shared" si="34"/>
        <v>36</v>
      </c>
      <c r="G246" s="15">
        <f t="shared" si="33"/>
        <v>-45588.248585284062</v>
      </c>
      <c r="H246" s="15">
        <v>0</v>
      </c>
      <c r="I246" s="62">
        <f t="shared" si="35"/>
        <v>227.95926722793931</v>
      </c>
    </row>
    <row r="247" spans="1:9" x14ac:dyDescent="0.3">
      <c r="A247" s="60">
        <v>44441</v>
      </c>
      <c r="B247" s="15">
        <f t="shared" si="29"/>
        <v>2021</v>
      </c>
      <c r="C247" s="15">
        <f t="shared" si="30"/>
        <v>9</v>
      </c>
      <c r="D247" s="15">
        <f t="shared" si="31"/>
        <v>5</v>
      </c>
      <c r="E247" s="15">
        <f t="shared" si="32"/>
        <v>0</v>
      </c>
      <c r="F247" s="15">
        <f t="shared" si="34"/>
        <v>36</v>
      </c>
      <c r="G247" s="15">
        <f t="shared" si="33"/>
        <v>-45796.956676016343</v>
      </c>
      <c r="H247" s="15">
        <v>0</v>
      </c>
      <c r="I247" s="62">
        <f t="shared" si="35"/>
        <v>208.70809073228196</v>
      </c>
    </row>
    <row r="248" spans="1:9" x14ac:dyDescent="0.3">
      <c r="A248" s="60">
        <v>44442</v>
      </c>
      <c r="B248" s="15">
        <f t="shared" si="29"/>
        <v>2021</v>
      </c>
      <c r="C248" s="15">
        <f t="shared" si="30"/>
        <v>9</v>
      </c>
      <c r="D248" s="15">
        <f t="shared" si="31"/>
        <v>6</v>
      </c>
      <c r="E248" s="15">
        <f t="shared" si="32"/>
        <v>1</v>
      </c>
      <c r="F248" s="15">
        <f t="shared" si="34"/>
        <v>36</v>
      </c>
      <c r="G248" s="15">
        <f t="shared" si="33"/>
        <v>-45987.293030734552</v>
      </c>
      <c r="H248" s="15">
        <v>0</v>
      </c>
      <c r="I248" s="62">
        <f t="shared" si="35"/>
        <v>190.33635471820799</v>
      </c>
    </row>
    <row r="249" spans="1:9" x14ac:dyDescent="0.3">
      <c r="A249" s="60">
        <v>44443</v>
      </c>
      <c r="B249" s="15">
        <f t="shared" si="29"/>
        <v>2021</v>
      </c>
      <c r="C249" s="15">
        <f t="shared" si="30"/>
        <v>9</v>
      </c>
      <c r="D249" s="15">
        <f t="shared" si="31"/>
        <v>7</v>
      </c>
      <c r="E249" s="15">
        <f t="shared" si="32"/>
        <v>1</v>
      </c>
      <c r="F249" s="15">
        <f t="shared" si="34"/>
        <v>36</v>
      </c>
      <c r="G249" s="15">
        <f t="shared" si="33"/>
        <v>-46139.709907042758</v>
      </c>
      <c r="H249" s="15">
        <v>0</v>
      </c>
      <c r="I249" s="62">
        <f t="shared" si="35"/>
        <v>152.41687630820763</v>
      </c>
    </row>
    <row r="250" spans="1:9" x14ac:dyDescent="0.3">
      <c r="A250" s="60">
        <v>44444</v>
      </c>
      <c r="B250" s="15">
        <f t="shared" si="29"/>
        <v>2021</v>
      </c>
      <c r="C250" s="15">
        <f t="shared" si="30"/>
        <v>9</v>
      </c>
      <c r="D250" s="15">
        <f t="shared" si="31"/>
        <v>1</v>
      </c>
      <c r="E250" s="15">
        <f t="shared" si="32"/>
        <v>0</v>
      </c>
      <c r="F250" s="15">
        <f t="shared" si="34"/>
        <v>37</v>
      </c>
      <c r="G250" s="15">
        <f t="shared" si="33"/>
        <v>-46376.290669156289</v>
      </c>
      <c r="H250" s="15">
        <v>0</v>
      </c>
      <c r="I250" s="62">
        <f t="shared" si="35"/>
        <v>236.58076211353318</v>
      </c>
    </row>
    <row r="251" spans="1:9" x14ac:dyDescent="0.3">
      <c r="A251" s="60">
        <v>44445</v>
      </c>
      <c r="B251" s="15">
        <f t="shared" si="29"/>
        <v>2021</v>
      </c>
      <c r="C251" s="15">
        <f t="shared" si="30"/>
        <v>9</v>
      </c>
      <c r="D251" s="15">
        <f t="shared" si="31"/>
        <v>2</v>
      </c>
      <c r="E251" s="15">
        <f t="shared" si="32"/>
        <v>0</v>
      </c>
      <c r="F251" s="15">
        <f t="shared" si="34"/>
        <v>37</v>
      </c>
      <c r="G251" s="15">
        <f t="shared" si="33"/>
        <v>-46617.489113511598</v>
      </c>
      <c r="H251" s="15">
        <v>0</v>
      </c>
      <c r="I251" s="62">
        <f t="shared" si="35"/>
        <v>241.19844435530953</v>
      </c>
    </row>
    <row r="252" spans="1:9" x14ac:dyDescent="0.3">
      <c r="A252" s="60">
        <v>44446</v>
      </c>
      <c r="B252" s="15">
        <f t="shared" si="29"/>
        <v>2021</v>
      </c>
      <c r="C252" s="15">
        <f t="shared" si="30"/>
        <v>9</v>
      </c>
      <c r="D252" s="15">
        <f t="shared" si="31"/>
        <v>3</v>
      </c>
      <c r="E252" s="15">
        <f t="shared" si="32"/>
        <v>0</v>
      </c>
      <c r="F252" s="15">
        <f t="shared" si="34"/>
        <v>37</v>
      </c>
      <c r="G252" s="15">
        <f t="shared" si="33"/>
        <v>-46856.076950152172</v>
      </c>
      <c r="H252" s="15">
        <v>0</v>
      </c>
      <c r="I252" s="62">
        <f t="shared" si="35"/>
        <v>238.58783664057097</v>
      </c>
    </row>
    <row r="253" spans="1:9" x14ac:dyDescent="0.3">
      <c r="A253" s="60">
        <v>44447</v>
      </c>
      <c r="B253" s="15">
        <f t="shared" si="29"/>
        <v>2021</v>
      </c>
      <c r="C253" s="15">
        <f t="shared" si="30"/>
        <v>9</v>
      </c>
      <c r="D253" s="15">
        <f t="shared" si="31"/>
        <v>4</v>
      </c>
      <c r="E253" s="15">
        <f t="shared" si="32"/>
        <v>0</v>
      </c>
      <c r="F253" s="15">
        <f t="shared" si="34"/>
        <v>37</v>
      </c>
      <c r="G253" s="15">
        <f t="shared" si="33"/>
        <v>-47084.036217380111</v>
      </c>
      <c r="H253" s="15">
        <v>0</v>
      </c>
      <c r="I253" s="62">
        <f t="shared" si="35"/>
        <v>227.95926722793931</v>
      </c>
    </row>
    <row r="254" spans="1:9" x14ac:dyDescent="0.3">
      <c r="A254" s="60">
        <v>44448</v>
      </c>
      <c r="B254" s="15">
        <f t="shared" si="29"/>
        <v>2021</v>
      </c>
      <c r="C254" s="15">
        <f t="shared" si="30"/>
        <v>9</v>
      </c>
      <c r="D254" s="15">
        <f t="shared" si="31"/>
        <v>5</v>
      </c>
      <c r="E254" s="15">
        <f t="shared" si="32"/>
        <v>0</v>
      </c>
      <c r="F254" s="15">
        <f t="shared" si="34"/>
        <v>37</v>
      </c>
      <c r="G254" s="15">
        <f t="shared" si="33"/>
        <v>-47292.744308112393</v>
      </c>
      <c r="H254" s="15">
        <v>0</v>
      </c>
      <c r="I254" s="62">
        <f t="shared" si="35"/>
        <v>208.70809073228196</v>
      </c>
    </row>
    <row r="255" spans="1:9" x14ac:dyDescent="0.3">
      <c r="A255" s="60">
        <v>44449</v>
      </c>
      <c r="B255" s="15">
        <f t="shared" si="29"/>
        <v>2021</v>
      </c>
      <c r="C255" s="15">
        <f t="shared" si="30"/>
        <v>9</v>
      </c>
      <c r="D255" s="15">
        <f t="shared" si="31"/>
        <v>6</v>
      </c>
      <c r="E255" s="15">
        <f t="shared" si="32"/>
        <v>1</v>
      </c>
      <c r="F255" s="15">
        <f t="shared" si="34"/>
        <v>37</v>
      </c>
      <c r="G255" s="15">
        <f t="shared" si="33"/>
        <v>-47483.080662830602</v>
      </c>
      <c r="H255" s="15">
        <v>0</v>
      </c>
      <c r="I255" s="62">
        <f t="shared" si="35"/>
        <v>190.33635471820799</v>
      </c>
    </row>
    <row r="256" spans="1:9" x14ac:dyDescent="0.3">
      <c r="A256" s="60">
        <v>44450</v>
      </c>
      <c r="B256" s="15">
        <f t="shared" si="29"/>
        <v>2021</v>
      </c>
      <c r="C256" s="15">
        <f t="shared" si="30"/>
        <v>9</v>
      </c>
      <c r="D256" s="15">
        <f t="shared" si="31"/>
        <v>7</v>
      </c>
      <c r="E256" s="15">
        <f t="shared" si="32"/>
        <v>1</v>
      </c>
      <c r="F256" s="15">
        <f t="shared" si="34"/>
        <v>37</v>
      </c>
      <c r="G256" s="15">
        <f t="shared" si="33"/>
        <v>-47635.497539138807</v>
      </c>
      <c r="H256" s="15">
        <v>0</v>
      </c>
      <c r="I256" s="62">
        <f t="shared" si="35"/>
        <v>152.41687630820763</v>
      </c>
    </row>
    <row r="257" spans="1:9" x14ac:dyDescent="0.3">
      <c r="A257" s="60">
        <v>44451</v>
      </c>
      <c r="B257" s="15">
        <f t="shared" si="29"/>
        <v>2021</v>
      </c>
      <c r="C257" s="15">
        <f t="shared" si="30"/>
        <v>9</v>
      </c>
      <c r="D257" s="15">
        <f t="shared" si="31"/>
        <v>1</v>
      </c>
      <c r="E257" s="15">
        <f t="shared" si="32"/>
        <v>0</v>
      </c>
      <c r="F257" s="15">
        <f t="shared" si="34"/>
        <v>38</v>
      </c>
      <c r="G257" s="15">
        <f t="shared" si="33"/>
        <v>-47872.078301252339</v>
      </c>
      <c r="H257" s="15">
        <v>0</v>
      </c>
      <c r="I257" s="62">
        <f t="shared" si="35"/>
        <v>236.58076211353318</v>
      </c>
    </row>
    <row r="258" spans="1:9" x14ac:dyDescent="0.3">
      <c r="A258" s="60">
        <v>44452</v>
      </c>
      <c r="B258" s="15">
        <f t="shared" si="29"/>
        <v>2021</v>
      </c>
      <c r="C258" s="15">
        <f t="shared" si="30"/>
        <v>9</v>
      </c>
      <c r="D258" s="15">
        <f t="shared" si="31"/>
        <v>2</v>
      </c>
      <c r="E258" s="15">
        <f t="shared" si="32"/>
        <v>0</v>
      </c>
      <c r="F258" s="15">
        <f t="shared" si="34"/>
        <v>38</v>
      </c>
      <c r="G258" s="15">
        <f t="shared" si="33"/>
        <v>-48113.276745607647</v>
      </c>
      <c r="H258" s="15">
        <v>0</v>
      </c>
      <c r="I258" s="62">
        <f t="shared" si="35"/>
        <v>241.19844435530953</v>
      </c>
    </row>
    <row r="259" spans="1:9" x14ac:dyDescent="0.3">
      <c r="A259" s="60">
        <v>44453</v>
      </c>
      <c r="B259" s="15">
        <f t="shared" ref="B259:B322" si="36">YEAR(A259)</f>
        <v>2021</v>
      </c>
      <c r="C259" s="15">
        <f t="shared" ref="C259:C322" si="37">MONTH(A259)</f>
        <v>9</v>
      </c>
      <c r="D259" s="15">
        <f t="shared" ref="D259:D322" si="38">WEEKDAY(A259)</f>
        <v>3</v>
      </c>
      <c r="E259" s="15">
        <f t="shared" ref="E259:E322" si="39">IF(OR(D259=6,D259=7),1,0)</f>
        <v>0</v>
      </c>
      <c r="F259" s="15">
        <f t="shared" si="34"/>
        <v>38</v>
      </c>
      <c r="G259" s="15">
        <f t="shared" ref="G259:G322" si="40">G258+H259-I259</f>
        <v>-48351.864582248221</v>
      </c>
      <c r="H259" s="15">
        <v>0</v>
      </c>
      <c r="I259" s="62">
        <f t="shared" si="35"/>
        <v>238.58783664057097</v>
      </c>
    </row>
    <row r="260" spans="1:9" x14ac:dyDescent="0.3">
      <c r="A260" s="60">
        <v>44454</v>
      </c>
      <c r="B260" s="15">
        <f t="shared" si="36"/>
        <v>2021</v>
      </c>
      <c r="C260" s="15">
        <f t="shared" si="37"/>
        <v>9</v>
      </c>
      <c r="D260" s="15">
        <f t="shared" si="38"/>
        <v>4</v>
      </c>
      <c r="E260" s="15">
        <f t="shared" si="39"/>
        <v>0</v>
      </c>
      <c r="F260" s="15">
        <f t="shared" ref="F260:F323" si="41">WEEKNUM(A260)</f>
        <v>38</v>
      </c>
      <c r="G260" s="15">
        <f t="shared" si="40"/>
        <v>-48579.823849476161</v>
      </c>
      <c r="H260" s="15">
        <v>0</v>
      </c>
      <c r="I260" s="62">
        <f t="shared" ref="I260:I323" si="42">100-2.17*D260^2.25+12.77*D260+EXP(-D260/0.032)+5*C260^0.75+10*E260+20*(B260-2016)</f>
        <v>227.95926722793931</v>
      </c>
    </row>
    <row r="261" spans="1:9" x14ac:dyDescent="0.3">
      <c r="A261" s="60">
        <v>44455</v>
      </c>
      <c r="B261" s="15">
        <f t="shared" si="36"/>
        <v>2021</v>
      </c>
      <c r="C261" s="15">
        <f t="shared" si="37"/>
        <v>9</v>
      </c>
      <c r="D261" s="15">
        <f t="shared" si="38"/>
        <v>5</v>
      </c>
      <c r="E261" s="15">
        <f t="shared" si="39"/>
        <v>0</v>
      </c>
      <c r="F261" s="15">
        <f t="shared" si="41"/>
        <v>38</v>
      </c>
      <c r="G261" s="15">
        <f t="shared" si="40"/>
        <v>-48788.531940208442</v>
      </c>
      <c r="H261" s="15">
        <v>0</v>
      </c>
      <c r="I261" s="62">
        <f t="shared" si="42"/>
        <v>208.70809073228196</v>
      </c>
    </row>
    <row r="262" spans="1:9" x14ac:dyDescent="0.3">
      <c r="A262" s="60">
        <v>44456</v>
      </c>
      <c r="B262" s="15">
        <f t="shared" si="36"/>
        <v>2021</v>
      </c>
      <c r="C262" s="15">
        <f t="shared" si="37"/>
        <v>9</v>
      </c>
      <c r="D262" s="15">
        <f t="shared" si="38"/>
        <v>6</v>
      </c>
      <c r="E262" s="15">
        <f t="shared" si="39"/>
        <v>1</v>
      </c>
      <c r="F262" s="15">
        <f t="shared" si="41"/>
        <v>38</v>
      </c>
      <c r="G262" s="15">
        <f t="shared" si="40"/>
        <v>-48978.868294926651</v>
      </c>
      <c r="H262" s="15">
        <v>0</v>
      </c>
      <c r="I262" s="62">
        <f t="shared" si="42"/>
        <v>190.33635471820799</v>
      </c>
    </row>
    <row r="263" spans="1:9" x14ac:dyDescent="0.3">
      <c r="A263" s="60">
        <v>44457</v>
      </c>
      <c r="B263" s="15">
        <f t="shared" si="36"/>
        <v>2021</v>
      </c>
      <c r="C263" s="15">
        <f t="shared" si="37"/>
        <v>9</v>
      </c>
      <c r="D263" s="15">
        <f t="shared" si="38"/>
        <v>7</v>
      </c>
      <c r="E263" s="15">
        <f t="shared" si="39"/>
        <v>1</v>
      </c>
      <c r="F263" s="15">
        <f t="shared" si="41"/>
        <v>38</v>
      </c>
      <c r="G263" s="15">
        <f t="shared" si="40"/>
        <v>-49131.285171234857</v>
      </c>
      <c r="H263" s="15">
        <v>0</v>
      </c>
      <c r="I263" s="62">
        <f t="shared" si="42"/>
        <v>152.41687630820763</v>
      </c>
    </row>
    <row r="264" spans="1:9" x14ac:dyDescent="0.3">
      <c r="A264" s="60">
        <v>44458</v>
      </c>
      <c r="B264" s="15">
        <f t="shared" si="36"/>
        <v>2021</v>
      </c>
      <c r="C264" s="15">
        <f t="shared" si="37"/>
        <v>9</v>
      </c>
      <c r="D264" s="15">
        <f t="shared" si="38"/>
        <v>1</v>
      </c>
      <c r="E264" s="15">
        <f t="shared" si="39"/>
        <v>0</v>
      </c>
      <c r="F264" s="15">
        <f t="shared" si="41"/>
        <v>39</v>
      </c>
      <c r="G264" s="15">
        <f t="shared" si="40"/>
        <v>-49367.865933348388</v>
      </c>
      <c r="H264" s="15">
        <v>0</v>
      </c>
      <c r="I264" s="62">
        <f t="shared" si="42"/>
        <v>236.58076211353318</v>
      </c>
    </row>
    <row r="265" spans="1:9" x14ac:dyDescent="0.3">
      <c r="A265" s="60">
        <v>44459</v>
      </c>
      <c r="B265" s="15">
        <f t="shared" si="36"/>
        <v>2021</v>
      </c>
      <c r="C265" s="15">
        <f t="shared" si="37"/>
        <v>9</v>
      </c>
      <c r="D265" s="15">
        <f t="shared" si="38"/>
        <v>2</v>
      </c>
      <c r="E265" s="15">
        <f t="shared" si="39"/>
        <v>0</v>
      </c>
      <c r="F265" s="15">
        <f t="shared" si="41"/>
        <v>39</v>
      </c>
      <c r="G265" s="15">
        <f t="shared" si="40"/>
        <v>-49609.064377703697</v>
      </c>
      <c r="H265" s="15">
        <v>0</v>
      </c>
      <c r="I265" s="62">
        <f t="shared" si="42"/>
        <v>241.19844435530953</v>
      </c>
    </row>
    <row r="266" spans="1:9" x14ac:dyDescent="0.3">
      <c r="A266" s="60">
        <v>44460</v>
      </c>
      <c r="B266" s="15">
        <f t="shared" si="36"/>
        <v>2021</v>
      </c>
      <c r="C266" s="15">
        <f t="shared" si="37"/>
        <v>9</v>
      </c>
      <c r="D266" s="15">
        <f t="shared" si="38"/>
        <v>3</v>
      </c>
      <c r="E266" s="15">
        <f t="shared" si="39"/>
        <v>0</v>
      </c>
      <c r="F266" s="15">
        <f t="shared" si="41"/>
        <v>39</v>
      </c>
      <c r="G266" s="15">
        <f t="shared" si="40"/>
        <v>-49847.652214344271</v>
      </c>
      <c r="H266" s="15">
        <v>0</v>
      </c>
      <c r="I266" s="62">
        <f t="shared" si="42"/>
        <v>238.58783664057097</v>
      </c>
    </row>
    <row r="267" spans="1:9" x14ac:dyDescent="0.3">
      <c r="A267" s="60">
        <v>44461</v>
      </c>
      <c r="B267" s="15">
        <f t="shared" si="36"/>
        <v>2021</v>
      </c>
      <c r="C267" s="15">
        <f t="shared" si="37"/>
        <v>9</v>
      </c>
      <c r="D267" s="15">
        <f t="shared" si="38"/>
        <v>4</v>
      </c>
      <c r="E267" s="15">
        <f t="shared" si="39"/>
        <v>0</v>
      </c>
      <c r="F267" s="15">
        <f t="shared" si="41"/>
        <v>39</v>
      </c>
      <c r="G267" s="15">
        <f t="shared" si="40"/>
        <v>-50075.61148157221</v>
      </c>
      <c r="H267" s="15">
        <v>0</v>
      </c>
      <c r="I267" s="62">
        <f t="shared" si="42"/>
        <v>227.95926722793931</v>
      </c>
    </row>
    <row r="268" spans="1:9" x14ac:dyDescent="0.3">
      <c r="A268" s="60">
        <v>44462</v>
      </c>
      <c r="B268" s="15">
        <f t="shared" si="36"/>
        <v>2021</v>
      </c>
      <c r="C268" s="15">
        <f t="shared" si="37"/>
        <v>9</v>
      </c>
      <c r="D268" s="15">
        <f t="shared" si="38"/>
        <v>5</v>
      </c>
      <c r="E268" s="15">
        <f t="shared" si="39"/>
        <v>0</v>
      </c>
      <c r="F268" s="15">
        <f t="shared" si="41"/>
        <v>39</v>
      </c>
      <c r="G268" s="15">
        <f t="shared" si="40"/>
        <v>-50284.319572304492</v>
      </c>
      <c r="H268" s="15">
        <v>0</v>
      </c>
      <c r="I268" s="62">
        <f t="shared" si="42"/>
        <v>208.70809073228196</v>
      </c>
    </row>
    <row r="269" spans="1:9" x14ac:dyDescent="0.3">
      <c r="A269" s="60">
        <v>44463</v>
      </c>
      <c r="B269" s="15">
        <f t="shared" si="36"/>
        <v>2021</v>
      </c>
      <c r="C269" s="15">
        <f t="shared" si="37"/>
        <v>9</v>
      </c>
      <c r="D269" s="15">
        <f t="shared" si="38"/>
        <v>6</v>
      </c>
      <c r="E269" s="15">
        <f t="shared" si="39"/>
        <v>1</v>
      </c>
      <c r="F269" s="15">
        <f t="shared" si="41"/>
        <v>39</v>
      </c>
      <c r="G269" s="15">
        <f t="shared" si="40"/>
        <v>-50474.655927022701</v>
      </c>
      <c r="H269" s="15">
        <v>0</v>
      </c>
      <c r="I269" s="62">
        <f t="shared" si="42"/>
        <v>190.33635471820799</v>
      </c>
    </row>
    <row r="270" spans="1:9" x14ac:dyDescent="0.3">
      <c r="A270" s="60">
        <v>44464</v>
      </c>
      <c r="B270" s="15">
        <f t="shared" si="36"/>
        <v>2021</v>
      </c>
      <c r="C270" s="15">
        <f t="shared" si="37"/>
        <v>9</v>
      </c>
      <c r="D270" s="15">
        <f t="shared" si="38"/>
        <v>7</v>
      </c>
      <c r="E270" s="15">
        <f t="shared" si="39"/>
        <v>1</v>
      </c>
      <c r="F270" s="15">
        <f t="shared" si="41"/>
        <v>39</v>
      </c>
      <c r="G270" s="15">
        <f t="shared" si="40"/>
        <v>-50627.072803330906</v>
      </c>
      <c r="H270" s="15">
        <v>0</v>
      </c>
      <c r="I270" s="62">
        <f t="shared" si="42"/>
        <v>152.41687630820763</v>
      </c>
    </row>
    <row r="271" spans="1:9" x14ac:dyDescent="0.3">
      <c r="A271" s="60">
        <v>44465</v>
      </c>
      <c r="B271" s="15">
        <f t="shared" si="36"/>
        <v>2021</v>
      </c>
      <c r="C271" s="15">
        <f t="shared" si="37"/>
        <v>9</v>
      </c>
      <c r="D271" s="15">
        <f t="shared" si="38"/>
        <v>1</v>
      </c>
      <c r="E271" s="15">
        <f t="shared" si="39"/>
        <v>0</v>
      </c>
      <c r="F271" s="15">
        <f t="shared" si="41"/>
        <v>40</v>
      </c>
      <c r="G271" s="15">
        <f t="shared" si="40"/>
        <v>-50863.653565444438</v>
      </c>
      <c r="H271" s="15">
        <v>0</v>
      </c>
      <c r="I271" s="62">
        <f t="shared" si="42"/>
        <v>236.58076211353318</v>
      </c>
    </row>
    <row r="272" spans="1:9" x14ac:dyDescent="0.3">
      <c r="A272" s="60">
        <v>44466</v>
      </c>
      <c r="B272" s="15">
        <f t="shared" si="36"/>
        <v>2021</v>
      </c>
      <c r="C272" s="15">
        <f t="shared" si="37"/>
        <v>9</v>
      </c>
      <c r="D272" s="15">
        <f t="shared" si="38"/>
        <v>2</v>
      </c>
      <c r="E272" s="15">
        <f t="shared" si="39"/>
        <v>0</v>
      </c>
      <c r="F272" s="15">
        <f t="shared" si="41"/>
        <v>40</v>
      </c>
      <c r="G272" s="15">
        <f t="shared" si="40"/>
        <v>-51104.852009799746</v>
      </c>
      <c r="H272" s="15">
        <v>0</v>
      </c>
      <c r="I272" s="62">
        <f t="shared" si="42"/>
        <v>241.19844435530953</v>
      </c>
    </row>
    <row r="273" spans="1:9" x14ac:dyDescent="0.3">
      <c r="A273" s="60">
        <v>44467</v>
      </c>
      <c r="B273" s="15">
        <f t="shared" si="36"/>
        <v>2021</v>
      </c>
      <c r="C273" s="15">
        <f t="shared" si="37"/>
        <v>9</v>
      </c>
      <c r="D273" s="15">
        <f t="shared" si="38"/>
        <v>3</v>
      </c>
      <c r="E273" s="15">
        <f t="shared" si="39"/>
        <v>0</v>
      </c>
      <c r="F273" s="15">
        <f t="shared" si="41"/>
        <v>40</v>
      </c>
      <c r="G273" s="15">
        <f t="shared" si="40"/>
        <v>-51343.43984644032</v>
      </c>
      <c r="H273" s="15">
        <v>0</v>
      </c>
      <c r="I273" s="62">
        <f t="shared" si="42"/>
        <v>238.58783664057097</v>
      </c>
    </row>
    <row r="274" spans="1:9" x14ac:dyDescent="0.3">
      <c r="A274" s="60">
        <v>44468</v>
      </c>
      <c r="B274" s="15">
        <f t="shared" si="36"/>
        <v>2021</v>
      </c>
      <c r="C274" s="15">
        <f t="shared" si="37"/>
        <v>9</v>
      </c>
      <c r="D274" s="15">
        <f t="shared" si="38"/>
        <v>4</v>
      </c>
      <c r="E274" s="15">
        <f t="shared" si="39"/>
        <v>0</v>
      </c>
      <c r="F274" s="15">
        <f t="shared" si="41"/>
        <v>40</v>
      </c>
      <c r="G274" s="15">
        <f t="shared" si="40"/>
        <v>-51571.39911366826</v>
      </c>
      <c r="H274" s="15">
        <v>0</v>
      </c>
      <c r="I274" s="62">
        <f t="shared" si="42"/>
        <v>227.95926722793931</v>
      </c>
    </row>
    <row r="275" spans="1:9" x14ac:dyDescent="0.3">
      <c r="A275" s="60">
        <v>44469</v>
      </c>
      <c r="B275" s="15">
        <f t="shared" si="36"/>
        <v>2021</v>
      </c>
      <c r="C275" s="15">
        <f t="shared" si="37"/>
        <v>9</v>
      </c>
      <c r="D275" s="15">
        <f t="shared" si="38"/>
        <v>5</v>
      </c>
      <c r="E275" s="15">
        <f t="shared" si="39"/>
        <v>0</v>
      </c>
      <c r="F275" s="15">
        <f t="shared" si="41"/>
        <v>40</v>
      </c>
      <c r="G275" s="15">
        <f t="shared" si="40"/>
        <v>-51780.107204400541</v>
      </c>
      <c r="H275" s="15">
        <v>0</v>
      </c>
      <c r="I275" s="62">
        <f t="shared" si="42"/>
        <v>208.70809073228196</v>
      </c>
    </row>
    <row r="276" spans="1:9" x14ac:dyDescent="0.3">
      <c r="A276" s="60">
        <v>44470</v>
      </c>
      <c r="B276" s="15">
        <f t="shared" si="36"/>
        <v>2021</v>
      </c>
      <c r="C276" s="15">
        <f t="shared" si="37"/>
        <v>10</v>
      </c>
      <c r="D276" s="15">
        <f t="shared" si="38"/>
        <v>6</v>
      </c>
      <c r="E276" s="15">
        <f t="shared" si="39"/>
        <v>1</v>
      </c>
      <c r="F276" s="15">
        <f t="shared" si="41"/>
        <v>40</v>
      </c>
      <c r="G276" s="15">
        <f t="shared" si="40"/>
        <v>-51972.579863264735</v>
      </c>
      <c r="H276" s="15">
        <v>0</v>
      </c>
      <c r="I276" s="62">
        <f t="shared" si="42"/>
        <v>192.47265886419228</v>
      </c>
    </row>
    <row r="277" spans="1:9" x14ac:dyDescent="0.3">
      <c r="A277" s="60">
        <v>44471</v>
      </c>
      <c r="B277" s="15">
        <f t="shared" si="36"/>
        <v>2021</v>
      </c>
      <c r="C277" s="15">
        <f t="shared" si="37"/>
        <v>10</v>
      </c>
      <c r="D277" s="15">
        <f t="shared" si="38"/>
        <v>7</v>
      </c>
      <c r="E277" s="15">
        <f t="shared" si="39"/>
        <v>1</v>
      </c>
      <c r="F277" s="15">
        <f t="shared" si="41"/>
        <v>40</v>
      </c>
      <c r="G277" s="15">
        <f t="shared" si="40"/>
        <v>-52127.133043718924</v>
      </c>
      <c r="H277" s="15">
        <v>0</v>
      </c>
      <c r="I277" s="62">
        <f t="shared" si="42"/>
        <v>154.55318045419193</v>
      </c>
    </row>
    <row r="278" spans="1:9" x14ac:dyDescent="0.3">
      <c r="A278" s="60">
        <v>44472</v>
      </c>
      <c r="B278" s="15">
        <f t="shared" si="36"/>
        <v>2021</v>
      </c>
      <c r="C278" s="15">
        <f t="shared" si="37"/>
        <v>10</v>
      </c>
      <c r="D278" s="15">
        <f t="shared" si="38"/>
        <v>1</v>
      </c>
      <c r="E278" s="15">
        <f t="shared" si="39"/>
        <v>0</v>
      </c>
      <c r="F278" s="15">
        <f t="shared" si="41"/>
        <v>41</v>
      </c>
      <c r="G278" s="15">
        <f t="shared" si="40"/>
        <v>-52365.850109978441</v>
      </c>
      <c r="H278" s="15">
        <v>0</v>
      </c>
      <c r="I278" s="62">
        <f t="shared" si="42"/>
        <v>238.71706625951748</v>
      </c>
    </row>
    <row r="279" spans="1:9" x14ac:dyDescent="0.3">
      <c r="A279" s="60">
        <v>44473</v>
      </c>
      <c r="B279" s="15">
        <f t="shared" si="36"/>
        <v>2021</v>
      </c>
      <c r="C279" s="15">
        <f t="shared" si="37"/>
        <v>10</v>
      </c>
      <c r="D279" s="15">
        <f t="shared" si="38"/>
        <v>2</v>
      </c>
      <c r="E279" s="15">
        <f t="shared" si="39"/>
        <v>0</v>
      </c>
      <c r="F279" s="15">
        <f t="shared" si="41"/>
        <v>41</v>
      </c>
      <c r="G279" s="15">
        <f t="shared" si="40"/>
        <v>-52609.184858479734</v>
      </c>
      <c r="H279" s="15">
        <v>0</v>
      </c>
      <c r="I279" s="62">
        <f t="shared" si="42"/>
        <v>243.33474850129383</v>
      </c>
    </row>
    <row r="280" spans="1:9" x14ac:dyDescent="0.3">
      <c r="A280" s="60">
        <v>44474</v>
      </c>
      <c r="B280" s="15">
        <f t="shared" si="36"/>
        <v>2021</v>
      </c>
      <c r="C280" s="15">
        <f t="shared" si="37"/>
        <v>10</v>
      </c>
      <c r="D280" s="15">
        <f t="shared" si="38"/>
        <v>3</v>
      </c>
      <c r="E280" s="15">
        <f t="shared" si="39"/>
        <v>0</v>
      </c>
      <c r="F280" s="15">
        <f t="shared" si="41"/>
        <v>41</v>
      </c>
      <c r="G280" s="15">
        <f t="shared" si="40"/>
        <v>-52849.908999266292</v>
      </c>
      <c r="H280" s="15">
        <v>0</v>
      </c>
      <c r="I280" s="62">
        <f t="shared" si="42"/>
        <v>240.7241407865553</v>
      </c>
    </row>
    <row r="281" spans="1:9" x14ac:dyDescent="0.3">
      <c r="A281" s="60">
        <v>44475</v>
      </c>
      <c r="B281" s="15">
        <f t="shared" si="36"/>
        <v>2021</v>
      </c>
      <c r="C281" s="15">
        <f t="shared" si="37"/>
        <v>10</v>
      </c>
      <c r="D281" s="15">
        <f t="shared" si="38"/>
        <v>4</v>
      </c>
      <c r="E281" s="15">
        <f t="shared" si="39"/>
        <v>0</v>
      </c>
      <c r="F281" s="15">
        <f t="shared" si="41"/>
        <v>41</v>
      </c>
      <c r="G281" s="15">
        <f t="shared" si="40"/>
        <v>-53080.004570640216</v>
      </c>
      <c r="H281" s="15">
        <v>0</v>
      </c>
      <c r="I281" s="62">
        <f t="shared" si="42"/>
        <v>230.0955713739236</v>
      </c>
    </row>
    <row r="282" spans="1:9" x14ac:dyDescent="0.3">
      <c r="A282" s="60">
        <v>44476</v>
      </c>
      <c r="B282" s="15">
        <f t="shared" si="36"/>
        <v>2021</v>
      </c>
      <c r="C282" s="15">
        <f t="shared" si="37"/>
        <v>10</v>
      </c>
      <c r="D282" s="15">
        <f t="shared" si="38"/>
        <v>5</v>
      </c>
      <c r="E282" s="15">
        <f t="shared" si="39"/>
        <v>0</v>
      </c>
      <c r="F282" s="15">
        <f t="shared" si="41"/>
        <v>41</v>
      </c>
      <c r="G282" s="15">
        <f t="shared" si="40"/>
        <v>-53290.848965518482</v>
      </c>
      <c r="H282" s="15">
        <v>0</v>
      </c>
      <c r="I282" s="62">
        <f t="shared" si="42"/>
        <v>210.84439487826626</v>
      </c>
    </row>
    <row r="283" spans="1:9" x14ac:dyDescent="0.3">
      <c r="A283" s="60">
        <v>44477</v>
      </c>
      <c r="B283" s="15">
        <f t="shared" si="36"/>
        <v>2021</v>
      </c>
      <c r="C283" s="15">
        <f t="shared" si="37"/>
        <v>10</v>
      </c>
      <c r="D283" s="15">
        <f t="shared" si="38"/>
        <v>6</v>
      </c>
      <c r="E283" s="15">
        <f t="shared" si="39"/>
        <v>1</v>
      </c>
      <c r="F283" s="15">
        <f t="shared" si="41"/>
        <v>41</v>
      </c>
      <c r="G283" s="15">
        <f t="shared" si="40"/>
        <v>-53483.321624382676</v>
      </c>
      <c r="H283" s="15">
        <v>0</v>
      </c>
      <c r="I283" s="62">
        <f t="shared" si="42"/>
        <v>192.47265886419228</v>
      </c>
    </row>
    <row r="284" spans="1:9" x14ac:dyDescent="0.3">
      <c r="A284" s="60">
        <v>44478</v>
      </c>
      <c r="B284" s="15">
        <f t="shared" si="36"/>
        <v>2021</v>
      </c>
      <c r="C284" s="15">
        <f t="shared" si="37"/>
        <v>10</v>
      </c>
      <c r="D284" s="15">
        <f t="shared" si="38"/>
        <v>7</v>
      </c>
      <c r="E284" s="15">
        <f t="shared" si="39"/>
        <v>1</v>
      </c>
      <c r="F284" s="15">
        <f t="shared" si="41"/>
        <v>41</v>
      </c>
      <c r="G284" s="15">
        <f t="shared" si="40"/>
        <v>-53637.874804836865</v>
      </c>
      <c r="H284" s="15">
        <v>0</v>
      </c>
      <c r="I284" s="62">
        <f t="shared" si="42"/>
        <v>154.55318045419193</v>
      </c>
    </row>
    <row r="285" spans="1:9" x14ac:dyDescent="0.3">
      <c r="A285" s="60">
        <v>44479</v>
      </c>
      <c r="B285" s="15">
        <f t="shared" si="36"/>
        <v>2021</v>
      </c>
      <c r="C285" s="15">
        <f t="shared" si="37"/>
        <v>10</v>
      </c>
      <c r="D285" s="15">
        <f t="shared" si="38"/>
        <v>1</v>
      </c>
      <c r="E285" s="15">
        <f t="shared" si="39"/>
        <v>0</v>
      </c>
      <c r="F285" s="15">
        <f t="shared" si="41"/>
        <v>42</v>
      </c>
      <c r="G285" s="15">
        <f t="shared" si="40"/>
        <v>-53876.591871096382</v>
      </c>
      <c r="H285" s="15">
        <v>0</v>
      </c>
      <c r="I285" s="62">
        <f t="shared" si="42"/>
        <v>238.71706625951748</v>
      </c>
    </row>
    <row r="286" spans="1:9" x14ac:dyDescent="0.3">
      <c r="A286" s="60">
        <v>44480</v>
      </c>
      <c r="B286" s="15">
        <f t="shared" si="36"/>
        <v>2021</v>
      </c>
      <c r="C286" s="15">
        <f t="shared" si="37"/>
        <v>10</v>
      </c>
      <c r="D286" s="15">
        <f t="shared" si="38"/>
        <v>2</v>
      </c>
      <c r="E286" s="15">
        <f t="shared" si="39"/>
        <v>0</v>
      </c>
      <c r="F286" s="15">
        <f t="shared" si="41"/>
        <v>42</v>
      </c>
      <c r="G286" s="15">
        <f t="shared" si="40"/>
        <v>-54119.926619597674</v>
      </c>
      <c r="H286" s="15">
        <v>0</v>
      </c>
      <c r="I286" s="62">
        <f t="shared" si="42"/>
        <v>243.33474850129383</v>
      </c>
    </row>
    <row r="287" spans="1:9" x14ac:dyDescent="0.3">
      <c r="A287" s="60">
        <v>44481</v>
      </c>
      <c r="B287" s="15">
        <f t="shared" si="36"/>
        <v>2021</v>
      </c>
      <c r="C287" s="15">
        <f t="shared" si="37"/>
        <v>10</v>
      </c>
      <c r="D287" s="15">
        <f t="shared" si="38"/>
        <v>3</v>
      </c>
      <c r="E287" s="15">
        <f t="shared" si="39"/>
        <v>0</v>
      </c>
      <c r="F287" s="15">
        <f t="shared" si="41"/>
        <v>42</v>
      </c>
      <c r="G287" s="15">
        <f t="shared" si="40"/>
        <v>-54360.650760384233</v>
      </c>
      <c r="H287" s="15">
        <v>0</v>
      </c>
      <c r="I287" s="62">
        <f t="shared" si="42"/>
        <v>240.7241407865553</v>
      </c>
    </row>
    <row r="288" spans="1:9" x14ac:dyDescent="0.3">
      <c r="A288" s="60">
        <v>44482</v>
      </c>
      <c r="B288" s="15">
        <f t="shared" si="36"/>
        <v>2021</v>
      </c>
      <c r="C288" s="15">
        <f t="shared" si="37"/>
        <v>10</v>
      </c>
      <c r="D288" s="15">
        <f t="shared" si="38"/>
        <v>4</v>
      </c>
      <c r="E288" s="15">
        <f t="shared" si="39"/>
        <v>0</v>
      </c>
      <c r="F288" s="15">
        <f t="shared" si="41"/>
        <v>42</v>
      </c>
      <c r="G288" s="15">
        <f t="shared" si="40"/>
        <v>-54590.746331758157</v>
      </c>
      <c r="H288" s="15">
        <v>0</v>
      </c>
      <c r="I288" s="62">
        <f t="shared" si="42"/>
        <v>230.0955713739236</v>
      </c>
    </row>
    <row r="289" spans="1:9" x14ac:dyDescent="0.3">
      <c r="A289" s="60">
        <v>44483</v>
      </c>
      <c r="B289" s="15">
        <f t="shared" si="36"/>
        <v>2021</v>
      </c>
      <c r="C289" s="15">
        <f t="shared" si="37"/>
        <v>10</v>
      </c>
      <c r="D289" s="15">
        <f t="shared" si="38"/>
        <v>5</v>
      </c>
      <c r="E289" s="15">
        <f t="shared" si="39"/>
        <v>0</v>
      </c>
      <c r="F289" s="15">
        <f t="shared" si="41"/>
        <v>42</v>
      </c>
      <c r="G289" s="15">
        <f t="shared" si="40"/>
        <v>-54801.590726636423</v>
      </c>
      <c r="H289" s="15">
        <v>0</v>
      </c>
      <c r="I289" s="62">
        <f t="shared" si="42"/>
        <v>210.84439487826626</v>
      </c>
    </row>
    <row r="290" spans="1:9" x14ac:dyDescent="0.3">
      <c r="A290" s="60">
        <v>44484</v>
      </c>
      <c r="B290" s="15">
        <f t="shared" si="36"/>
        <v>2021</v>
      </c>
      <c r="C290" s="15">
        <f t="shared" si="37"/>
        <v>10</v>
      </c>
      <c r="D290" s="15">
        <f t="shared" si="38"/>
        <v>6</v>
      </c>
      <c r="E290" s="15">
        <f t="shared" si="39"/>
        <v>1</v>
      </c>
      <c r="F290" s="15">
        <f t="shared" si="41"/>
        <v>42</v>
      </c>
      <c r="G290" s="15">
        <f t="shared" si="40"/>
        <v>-54994.063385500616</v>
      </c>
      <c r="H290" s="15">
        <v>0</v>
      </c>
      <c r="I290" s="62">
        <f t="shared" si="42"/>
        <v>192.47265886419228</v>
      </c>
    </row>
    <row r="291" spans="1:9" x14ac:dyDescent="0.3">
      <c r="A291" s="60">
        <v>44485</v>
      </c>
      <c r="B291" s="15">
        <f t="shared" si="36"/>
        <v>2021</v>
      </c>
      <c r="C291" s="15">
        <f t="shared" si="37"/>
        <v>10</v>
      </c>
      <c r="D291" s="15">
        <f t="shared" si="38"/>
        <v>7</v>
      </c>
      <c r="E291" s="15">
        <f t="shared" si="39"/>
        <v>1</v>
      </c>
      <c r="F291" s="15">
        <f t="shared" si="41"/>
        <v>42</v>
      </c>
      <c r="G291" s="15">
        <f t="shared" si="40"/>
        <v>-55148.616565954806</v>
      </c>
      <c r="H291" s="15">
        <v>0</v>
      </c>
      <c r="I291" s="62">
        <f t="shared" si="42"/>
        <v>154.55318045419193</v>
      </c>
    </row>
    <row r="292" spans="1:9" x14ac:dyDescent="0.3">
      <c r="A292" s="60">
        <v>44486</v>
      </c>
      <c r="B292" s="15">
        <f t="shared" si="36"/>
        <v>2021</v>
      </c>
      <c r="C292" s="15">
        <f t="shared" si="37"/>
        <v>10</v>
      </c>
      <c r="D292" s="15">
        <f t="shared" si="38"/>
        <v>1</v>
      </c>
      <c r="E292" s="15">
        <f t="shared" si="39"/>
        <v>0</v>
      </c>
      <c r="F292" s="15">
        <f t="shared" si="41"/>
        <v>43</v>
      </c>
      <c r="G292" s="15">
        <f t="shared" si="40"/>
        <v>-55387.333632214322</v>
      </c>
      <c r="H292" s="15">
        <v>0</v>
      </c>
      <c r="I292" s="62">
        <f t="shared" si="42"/>
        <v>238.71706625951748</v>
      </c>
    </row>
    <row r="293" spans="1:9" x14ac:dyDescent="0.3">
      <c r="A293" s="60">
        <v>44487</v>
      </c>
      <c r="B293" s="15">
        <f t="shared" si="36"/>
        <v>2021</v>
      </c>
      <c r="C293" s="15">
        <f t="shared" si="37"/>
        <v>10</v>
      </c>
      <c r="D293" s="15">
        <f t="shared" si="38"/>
        <v>2</v>
      </c>
      <c r="E293" s="15">
        <f t="shared" si="39"/>
        <v>0</v>
      </c>
      <c r="F293" s="15">
        <f t="shared" si="41"/>
        <v>43</v>
      </c>
      <c r="G293" s="15">
        <f t="shared" si="40"/>
        <v>-55630.668380715615</v>
      </c>
      <c r="H293" s="15">
        <v>0</v>
      </c>
      <c r="I293" s="62">
        <f t="shared" si="42"/>
        <v>243.33474850129383</v>
      </c>
    </row>
    <row r="294" spans="1:9" x14ac:dyDescent="0.3">
      <c r="A294" s="60">
        <v>44488</v>
      </c>
      <c r="B294" s="15">
        <f t="shared" si="36"/>
        <v>2021</v>
      </c>
      <c r="C294" s="15">
        <f t="shared" si="37"/>
        <v>10</v>
      </c>
      <c r="D294" s="15">
        <f t="shared" si="38"/>
        <v>3</v>
      </c>
      <c r="E294" s="15">
        <f t="shared" si="39"/>
        <v>0</v>
      </c>
      <c r="F294" s="15">
        <f t="shared" si="41"/>
        <v>43</v>
      </c>
      <c r="G294" s="15">
        <f t="shared" si="40"/>
        <v>-55871.392521502174</v>
      </c>
      <c r="H294" s="15">
        <v>0</v>
      </c>
      <c r="I294" s="62">
        <f t="shared" si="42"/>
        <v>240.7241407865553</v>
      </c>
    </row>
    <row r="295" spans="1:9" x14ac:dyDescent="0.3">
      <c r="A295" s="60">
        <v>44489</v>
      </c>
      <c r="B295" s="15">
        <f t="shared" si="36"/>
        <v>2021</v>
      </c>
      <c r="C295" s="15">
        <f t="shared" si="37"/>
        <v>10</v>
      </c>
      <c r="D295" s="15">
        <f t="shared" si="38"/>
        <v>4</v>
      </c>
      <c r="E295" s="15">
        <f t="shared" si="39"/>
        <v>0</v>
      </c>
      <c r="F295" s="15">
        <f t="shared" si="41"/>
        <v>43</v>
      </c>
      <c r="G295" s="15">
        <f t="shared" si="40"/>
        <v>-56101.488092876098</v>
      </c>
      <c r="H295" s="15">
        <v>0</v>
      </c>
      <c r="I295" s="62">
        <f t="shared" si="42"/>
        <v>230.0955713739236</v>
      </c>
    </row>
    <row r="296" spans="1:9" x14ac:dyDescent="0.3">
      <c r="A296" s="60">
        <v>44490</v>
      </c>
      <c r="B296" s="15">
        <f t="shared" si="36"/>
        <v>2021</v>
      </c>
      <c r="C296" s="15">
        <f t="shared" si="37"/>
        <v>10</v>
      </c>
      <c r="D296" s="15">
        <f t="shared" si="38"/>
        <v>5</v>
      </c>
      <c r="E296" s="15">
        <f t="shared" si="39"/>
        <v>0</v>
      </c>
      <c r="F296" s="15">
        <f t="shared" si="41"/>
        <v>43</v>
      </c>
      <c r="G296" s="15">
        <f t="shared" si="40"/>
        <v>-56312.332487754364</v>
      </c>
      <c r="H296" s="15">
        <v>0</v>
      </c>
      <c r="I296" s="62">
        <f t="shared" si="42"/>
        <v>210.84439487826626</v>
      </c>
    </row>
    <row r="297" spans="1:9" x14ac:dyDescent="0.3">
      <c r="A297" s="60">
        <v>44491</v>
      </c>
      <c r="B297" s="15">
        <f t="shared" si="36"/>
        <v>2021</v>
      </c>
      <c r="C297" s="15">
        <f t="shared" si="37"/>
        <v>10</v>
      </c>
      <c r="D297" s="15">
        <f t="shared" si="38"/>
        <v>6</v>
      </c>
      <c r="E297" s="15">
        <f t="shared" si="39"/>
        <v>1</v>
      </c>
      <c r="F297" s="15">
        <f t="shared" si="41"/>
        <v>43</v>
      </c>
      <c r="G297" s="15">
        <f t="shared" si="40"/>
        <v>-56504.805146618557</v>
      </c>
      <c r="H297" s="15">
        <v>0</v>
      </c>
      <c r="I297" s="62">
        <f t="shared" si="42"/>
        <v>192.47265886419228</v>
      </c>
    </row>
    <row r="298" spans="1:9" x14ac:dyDescent="0.3">
      <c r="A298" s="60">
        <v>44492</v>
      </c>
      <c r="B298" s="15">
        <f t="shared" si="36"/>
        <v>2021</v>
      </c>
      <c r="C298" s="15">
        <f t="shared" si="37"/>
        <v>10</v>
      </c>
      <c r="D298" s="15">
        <f t="shared" si="38"/>
        <v>7</v>
      </c>
      <c r="E298" s="15">
        <f t="shared" si="39"/>
        <v>1</v>
      </c>
      <c r="F298" s="15">
        <f t="shared" si="41"/>
        <v>43</v>
      </c>
      <c r="G298" s="15">
        <f t="shared" si="40"/>
        <v>-56659.358327072747</v>
      </c>
      <c r="H298" s="15">
        <v>0</v>
      </c>
      <c r="I298" s="62">
        <f t="shared" si="42"/>
        <v>154.55318045419193</v>
      </c>
    </row>
    <row r="299" spans="1:9" x14ac:dyDescent="0.3">
      <c r="A299" s="60">
        <v>44493</v>
      </c>
      <c r="B299" s="15">
        <f t="shared" si="36"/>
        <v>2021</v>
      </c>
      <c r="C299" s="15">
        <f t="shared" si="37"/>
        <v>10</v>
      </c>
      <c r="D299" s="15">
        <f t="shared" si="38"/>
        <v>1</v>
      </c>
      <c r="E299" s="15">
        <f t="shared" si="39"/>
        <v>0</v>
      </c>
      <c r="F299" s="15">
        <f t="shared" si="41"/>
        <v>44</v>
      </c>
      <c r="G299" s="15">
        <f t="shared" si="40"/>
        <v>-56898.075393332263</v>
      </c>
      <c r="H299" s="15">
        <v>0</v>
      </c>
      <c r="I299" s="62">
        <f t="shared" si="42"/>
        <v>238.71706625951748</v>
      </c>
    </row>
    <row r="300" spans="1:9" x14ac:dyDescent="0.3">
      <c r="A300" s="60">
        <v>44494</v>
      </c>
      <c r="B300" s="15">
        <f t="shared" si="36"/>
        <v>2021</v>
      </c>
      <c r="C300" s="15">
        <f t="shared" si="37"/>
        <v>10</v>
      </c>
      <c r="D300" s="15">
        <f t="shared" si="38"/>
        <v>2</v>
      </c>
      <c r="E300" s="15">
        <f t="shared" si="39"/>
        <v>0</v>
      </c>
      <c r="F300" s="15">
        <f t="shared" si="41"/>
        <v>44</v>
      </c>
      <c r="G300" s="15">
        <f t="shared" si="40"/>
        <v>-57141.410141833556</v>
      </c>
      <c r="H300" s="15">
        <v>0</v>
      </c>
      <c r="I300" s="62">
        <f t="shared" si="42"/>
        <v>243.33474850129383</v>
      </c>
    </row>
    <row r="301" spans="1:9" x14ac:dyDescent="0.3">
      <c r="A301" s="60">
        <v>44495</v>
      </c>
      <c r="B301" s="15">
        <f t="shared" si="36"/>
        <v>2021</v>
      </c>
      <c r="C301" s="15">
        <f t="shared" si="37"/>
        <v>10</v>
      </c>
      <c r="D301" s="15">
        <f t="shared" si="38"/>
        <v>3</v>
      </c>
      <c r="E301" s="15">
        <f t="shared" si="39"/>
        <v>0</v>
      </c>
      <c r="F301" s="15">
        <f t="shared" si="41"/>
        <v>44</v>
      </c>
      <c r="G301" s="15">
        <f t="shared" si="40"/>
        <v>-57382.134282620114</v>
      </c>
      <c r="H301" s="15">
        <v>0</v>
      </c>
      <c r="I301" s="62">
        <f t="shared" si="42"/>
        <v>240.7241407865553</v>
      </c>
    </row>
    <row r="302" spans="1:9" x14ac:dyDescent="0.3">
      <c r="A302" s="60">
        <v>44496</v>
      </c>
      <c r="B302" s="15">
        <f t="shared" si="36"/>
        <v>2021</v>
      </c>
      <c r="C302" s="15">
        <f t="shared" si="37"/>
        <v>10</v>
      </c>
      <c r="D302" s="15">
        <f t="shared" si="38"/>
        <v>4</v>
      </c>
      <c r="E302" s="15">
        <f t="shared" si="39"/>
        <v>0</v>
      </c>
      <c r="F302" s="15">
        <f t="shared" si="41"/>
        <v>44</v>
      </c>
      <c r="G302" s="15">
        <f t="shared" si="40"/>
        <v>-57612.229853994038</v>
      </c>
      <c r="H302" s="15">
        <v>0</v>
      </c>
      <c r="I302" s="62">
        <f t="shared" si="42"/>
        <v>230.0955713739236</v>
      </c>
    </row>
    <row r="303" spans="1:9" x14ac:dyDescent="0.3">
      <c r="A303" s="60">
        <v>44497</v>
      </c>
      <c r="B303" s="15">
        <f t="shared" si="36"/>
        <v>2021</v>
      </c>
      <c r="C303" s="15">
        <f t="shared" si="37"/>
        <v>10</v>
      </c>
      <c r="D303" s="15">
        <f t="shared" si="38"/>
        <v>5</v>
      </c>
      <c r="E303" s="15">
        <f t="shared" si="39"/>
        <v>0</v>
      </c>
      <c r="F303" s="15">
        <f t="shared" si="41"/>
        <v>44</v>
      </c>
      <c r="G303" s="15">
        <f t="shared" si="40"/>
        <v>-57823.074248872304</v>
      </c>
      <c r="H303" s="15">
        <v>0</v>
      </c>
      <c r="I303" s="62">
        <f t="shared" si="42"/>
        <v>210.84439487826626</v>
      </c>
    </row>
    <row r="304" spans="1:9" x14ac:dyDescent="0.3">
      <c r="A304" s="60">
        <v>44498</v>
      </c>
      <c r="B304" s="15">
        <f t="shared" si="36"/>
        <v>2021</v>
      </c>
      <c r="C304" s="15">
        <f t="shared" si="37"/>
        <v>10</v>
      </c>
      <c r="D304" s="15">
        <f t="shared" si="38"/>
        <v>6</v>
      </c>
      <c r="E304" s="15">
        <f t="shared" si="39"/>
        <v>1</v>
      </c>
      <c r="F304" s="15">
        <f t="shared" si="41"/>
        <v>44</v>
      </c>
      <c r="G304" s="15">
        <f t="shared" si="40"/>
        <v>-58015.546907736498</v>
      </c>
      <c r="H304" s="15">
        <v>0</v>
      </c>
      <c r="I304" s="62">
        <f t="shared" si="42"/>
        <v>192.47265886419228</v>
      </c>
    </row>
    <row r="305" spans="1:9" x14ac:dyDescent="0.3">
      <c r="A305" s="60">
        <v>44499</v>
      </c>
      <c r="B305" s="15">
        <f t="shared" si="36"/>
        <v>2021</v>
      </c>
      <c r="C305" s="15">
        <f t="shared" si="37"/>
        <v>10</v>
      </c>
      <c r="D305" s="15">
        <f t="shared" si="38"/>
        <v>7</v>
      </c>
      <c r="E305" s="15">
        <f t="shared" si="39"/>
        <v>1</v>
      </c>
      <c r="F305" s="15">
        <f t="shared" si="41"/>
        <v>44</v>
      </c>
      <c r="G305" s="15">
        <f t="shared" si="40"/>
        <v>-58170.100088190688</v>
      </c>
      <c r="H305" s="15">
        <v>0</v>
      </c>
      <c r="I305" s="62">
        <f t="shared" si="42"/>
        <v>154.55318045419193</v>
      </c>
    </row>
    <row r="306" spans="1:9" x14ac:dyDescent="0.3">
      <c r="A306" s="60">
        <v>44500</v>
      </c>
      <c r="B306" s="15">
        <f t="shared" si="36"/>
        <v>2021</v>
      </c>
      <c r="C306" s="15">
        <f t="shared" si="37"/>
        <v>10</v>
      </c>
      <c r="D306" s="15">
        <f t="shared" si="38"/>
        <v>1</v>
      </c>
      <c r="E306" s="15">
        <f t="shared" si="39"/>
        <v>0</v>
      </c>
      <c r="F306" s="15">
        <f t="shared" si="41"/>
        <v>45</v>
      </c>
      <c r="G306" s="15">
        <f t="shared" si="40"/>
        <v>-58408.817154450204</v>
      </c>
      <c r="H306" s="15">
        <v>0</v>
      </c>
      <c r="I306" s="62">
        <f t="shared" si="42"/>
        <v>238.71706625951748</v>
      </c>
    </row>
    <row r="307" spans="1:9" x14ac:dyDescent="0.3">
      <c r="A307" s="60">
        <v>44501</v>
      </c>
      <c r="B307" s="15">
        <f t="shared" si="36"/>
        <v>2021</v>
      </c>
      <c r="C307" s="15">
        <f t="shared" si="37"/>
        <v>11</v>
      </c>
      <c r="D307" s="15">
        <f t="shared" si="38"/>
        <v>2</v>
      </c>
      <c r="E307" s="15">
        <f t="shared" si="39"/>
        <v>0</v>
      </c>
      <c r="F307" s="15">
        <f t="shared" si="41"/>
        <v>45</v>
      </c>
      <c r="G307" s="15">
        <f t="shared" si="40"/>
        <v>-58654.235363464664</v>
      </c>
      <c r="H307" s="15">
        <v>0</v>
      </c>
      <c r="I307" s="62">
        <f t="shared" si="42"/>
        <v>245.41820901446255</v>
      </c>
    </row>
    <row r="308" spans="1:9" x14ac:dyDescent="0.3">
      <c r="A308" s="60">
        <v>44502</v>
      </c>
      <c r="B308" s="15">
        <f t="shared" si="36"/>
        <v>2021</v>
      </c>
      <c r="C308" s="15">
        <f t="shared" si="37"/>
        <v>11</v>
      </c>
      <c r="D308" s="15">
        <f t="shared" si="38"/>
        <v>3</v>
      </c>
      <c r="E308" s="15">
        <f t="shared" si="39"/>
        <v>0</v>
      </c>
      <c r="F308" s="15">
        <f t="shared" si="41"/>
        <v>45</v>
      </c>
      <c r="G308" s="15">
        <f t="shared" si="40"/>
        <v>-58897.04296476439</v>
      </c>
      <c r="H308" s="15">
        <v>0</v>
      </c>
      <c r="I308" s="62">
        <f t="shared" si="42"/>
        <v>242.80760129972401</v>
      </c>
    </row>
    <row r="309" spans="1:9" x14ac:dyDescent="0.3">
      <c r="A309" s="60">
        <v>44503</v>
      </c>
      <c r="B309" s="15">
        <f t="shared" si="36"/>
        <v>2021</v>
      </c>
      <c r="C309" s="15">
        <f t="shared" si="37"/>
        <v>11</v>
      </c>
      <c r="D309" s="15">
        <f t="shared" si="38"/>
        <v>4</v>
      </c>
      <c r="E309" s="15">
        <f t="shared" si="39"/>
        <v>0</v>
      </c>
      <c r="F309" s="15">
        <f t="shared" si="41"/>
        <v>45</v>
      </c>
      <c r="G309" s="15">
        <f t="shared" si="40"/>
        <v>-59129.221996651482</v>
      </c>
      <c r="H309" s="15">
        <v>0</v>
      </c>
      <c r="I309" s="62">
        <f t="shared" si="42"/>
        <v>232.17903188709232</v>
      </c>
    </row>
    <row r="310" spans="1:9" x14ac:dyDescent="0.3">
      <c r="A310" s="60">
        <v>44504</v>
      </c>
      <c r="B310" s="15">
        <f t="shared" si="36"/>
        <v>2021</v>
      </c>
      <c r="C310" s="15">
        <f t="shared" si="37"/>
        <v>11</v>
      </c>
      <c r="D310" s="15">
        <f t="shared" si="38"/>
        <v>5</v>
      </c>
      <c r="E310" s="15">
        <f t="shared" si="39"/>
        <v>0</v>
      </c>
      <c r="F310" s="15">
        <f t="shared" si="41"/>
        <v>45</v>
      </c>
      <c r="G310" s="15">
        <f t="shared" si="40"/>
        <v>-59342.149852042916</v>
      </c>
      <c r="H310" s="15">
        <v>0</v>
      </c>
      <c r="I310" s="62">
        <f t="shared" si="42"/>
        <v>212.927855391435</v>
      </c>
    </row>
    <row r="311" spans="1:9" x14ac:dyDescent="0.3">
      <c r="A311" s="60">
        <v>44505</v>
      </c>
      <c r="B311" s="15">
        <f t="shared" si="36"/>
        <v>2021</v>
      </c>
      <c r="C311" s="15">
        <f t="shared" si="37"/>
        <v>11</v>
      </c>
      <c r="D311" s="15">
        <f t="shared" si="38"/>
        <v>6</v>
      </c>
      <c r="E311" s="15">
        <f t="shared" si="39"/>
        <v>1</v>
      </c>
      <c r="F311" s="15">
        <f t="shared" si="41"/>
        <v>45</v>
      </c>
      <c r="G311" s="15">
        <f t="shared" si="40"/>
        <v>-59536.705971420277</v>
      </c>
      <c r="H311" s="15">
        <v>0</v>
      </c>
      <c r="I311" s="62">
        <f t="shared" si="42"/>
        <v>194.55611937736103</v>
      </c>
    </row>
    <row r="312" spans="1:9" x14ac:dyDescent="0.3">
      <c r="A312" s="60">
        <v>44506</v>
      </c>
      <c r="B312" s="15">
        <f t="shared" si="36"/>
        <v>2021</v>
      </c>
      <c r="C312" s="15">
        <f t="shared" si="37"/>
        <v>11</v>
      </c>
      <c r="D312" s="15">
        <f t="shared" si="38"/>
        <v>7</v>
      </c>
      <c r="E312" s="15">
        <f t="shared" si="39"/>
        <v>1</v>
      </c>
      <c r="F312" s="15">
        <f t="shared" si="41"/>
        <v>45</v>
      </c>
      <c r="G312" s="15">
        <f t="shared" si="40"/>
        <v>-59693.342612387634</v>
      </c>
      <c r="H312" s="15">
        <v>0</v>
      </c>
      <c r="I312" s="62">
        <f t="shared" si="42"/>
        <v>156.63664096736065</v>
      </c>
    </row>
    <row r="313" spans="1:9" x14ac:dyDescent="0.3">
      <c r="A313" s="60">
        <v>44507</v>
      </c>
      <c r="B313" s="15">
        <f t="shared" si="36"/>
        <v>2021</v>
      </c>
      <c r="C313" s="15">
        <f t="shared" si="37"/>
        <v>11</v>
      </c>
      <c r="D313" s="15">
        <f t="shared" si="38"/>
        <v>1</v>
      </c>
      <c r="E313" s="15">
        <f t="shared" si="39"/>
        <v>0</v>
      </c>
      <c r="F313" s="15">
        <f t="shared" si="41"/>
        <v>46</v>
      </c>
      <c r="G313" s="15">
        <f t="shared" si="40"/>
        <v>-59934.143139160318</v>
      </c>
      <c r="H313" s="15">
        <v>0</v>
      </c>
      <c r="I313" s="62">
        <f t="shared" si="42"/>
        <v>240.80052677268623</v>
      </c>
    </row>
    <row r="314" spans="1:9" x14ac:dyDescent="0.3">
      <c r="A314" s="60">
        <v>44508</v>
      </c>
      <c r="B314" s="15">
        <f t="shared" si="36"/>
        <v>2021</v>
      </c>
      <c r="C314" s="15">
        <f t="shared" si="37"/>
        <v>11</v>
      </c>
      <c r="D314" s="15">
        <f t="shared" si="38"/>
        <v>2</v>
      </c>
      <c r="E314" s="15">
        <f t="shared" si="39"/>
        <v>0</v>
      </c>
      <c r="F314" s="15">
        <f t="shared" si="41"/>
        <v>46</v>
      </c>
      <c r="G314" s="15">
        <f t="shared" si="40"/>
        <v>-60179.561348174779</v>
      </c>
      <c r="H314" s="15">
        <v>0</v>
      </c>
      <c r="I314" s="62">
        <f t="shared" si="42"/>
        <v>245.41820901446255</v>
      </c>
    </row>
    <row r="315" spans="1:9" x14ac:dyDescent="0.3">
      <c r="A315" s="60">
        <v>44509</v>
      </c>
      <c r="B315" s="15">
        <f t="shared" si="36"/>
        <v>2021</v>
      </c>
      <c r="C315" s="15">
        <f t="shared" si="37"/>
        <v>11</v>
      </c>
      <c r="D315" s="15">
        <f t="shared" si="38"/>
        <v>3</v>
      </c>
      <c r="E315" s="15">
        <f t="shared" si="39"/>
        <v>0</v>
      </c>
      <c r="F315" s="15">
        <f t="shared" si="41"/>
        <v>46</v>
      </c>
      <c r="G315" s="15">
        <f t="shared" si="40"/>
        <v>-60422.368949474505</v>
      </c>
      <c r="H315" s="15">
        <v>0</v>
      </c>
      <c r="I315" s="62">
        <f t="shared" si="42"/>
        <v>242.80760129972401</v>
      </c>
    </row>
    <row r="316" spans="1:9" x14ac:dyDescent="0.3">
      <c r="A316" s="60">
        <v>44510</v>
      </c>
      <c r="B316" s="15">
        <f t="shared" si="36"/>
        <v>2021</v>
      </c>
      <c r="C316" s="15">
        <f t="shared" si="37"/>
        <v>11</v>
      </c>
      <c r="D316" s="15">
        <f t="shared" si="38"/>
        <v>4</v>
      </c>
      <c r="E316" s="15">
        <f t="shared" si="39"/>
        <v>0</v>
      </c>
      <c r="F316" s="15">
        <f t="shared" si="41"/>
        <v>46</v>
      </c>
      <c r="G316" s="15">
        <f t="shared" si="40"/>
        <v>-60654.547981361597</v>
      </c>
      <c r="H316" s="15">
        <v>0</v>
      </c>
      <c r="I316" s="62">
        <f t="shared" si="42"/>
        <v>232.17903188709232</v>
      </c>
    </row>
    <row r="317" spans="1:9" x14ac:dyDescent="0.3">
      <c r="A317" s="60">
        <v>44511</v>
      </c>
      <c r="B317" s="15">
        <f t="shared" si="36"/>
        <v>2021</v>
      </c>
      <c r="C317" s="15">
        <f t="shared" si="37"/>
        <v>11</v>
      </c>
      <c r="D317" s="15">
        <f t="shared" si="38"/>
        <v>5</v>
      </c>
      <c r="E317" s="15">
        <f t="shared" si="39"/>
        <v>0</v>
      </c>
      <c r="F317" s="15">
        <f t="shared" si="41"/>
        <v>46</v>
      </c>
      <c r="G317" s="15">
        <f t="shared" si="40"/>
        <v>-60867.47583675303</v>
      </c>
      <c r="H317" s="15">
        <v>0</v>
      </c>
      <c r="I317" s="62">
        <f t="shared" si="42"/>
        <v>212.927855391435</v>
      </c>
    </row>
    <row r="318" spans="1:9" x14ac:dyDescent="0.3">
      <c r="A318" s="60">
        <v>44512</v>
      </c>
      <c r="B318" s="15">
        <f t="shared" si="36"/>
        <v>2021</v>
      </c>
      <c r="C318" s="15">
        <f t="shared" si="37"/>
        <v>11</v>
      </c>
      <c r="D318" s="15">
        <f t="shared" si="38"/>
        <v>6</v>
      </c>
      <c r="E318" s="15">
        <f t="shared" si="39"/>
        <v>1</v>
      </c>
      <c r="F318" s="15">
        <f t="shared" si="41"/>
        <v>46</v>
      </c>
      <c r="G318" s="15">
        <f t="shared" si="40"/>
        <v>-61062.031956130391</v>
      </c>
      <c r="H318" s="15">
        <v>0</v>
      </c>
      <c r="I318" s="62">
        <f t="shared" si="42"/>
        <v>194.55611937736103</v>
      </c>
    </row>
    <row r="319" spans="1:9" x14ac:dyDescent="0.3">
      <c r="A319" s="60">
        <v>44513</v>
      </c>
      <c r="B319" s="15">
        <f t="shared" si="36"/>
        <v>2021</v>
      </c>
      <c r="C319" s="15">
        <f t="shared" si="37"/>
        <v>11</v>
      </c>
      <c r="D319" s="15">
        <f t="shared" si="38"/>
        <v>7</v>
      </c>
      <c r="E319" s="15">
        <f t="shared" si="39"/>
        <v>1</v>
      </c>
      <c r="F319" s="15">
        <f t="shared" si="41"/>
        <v>46</v>
      </c>
      <c r="G319" s="15">
        <f t="shared" si="40"/>
        <v>-61218.668597097749</v>
      </c>
      <c r="H319" s="15">
        <v>0</v>
      </c>
      <c r="I319" s="62">
        <f t="shared" si="42"/>
        <v>156.63664096736065</v>
      </c>
    </row>
    <row r="320" spans="1:9" x14ac:dyDescent="0.3">
      <c r="A320" s="60">
        <v>44514</v>
      </c>
      <c r="B320" s="15">
        <f t="shared" si="36"/>
        <v>2021</v>
      </c>
      <c r="C320" s="15">
        <f t="shared" si="37"/>
        <v>11</v>
      </c>
      <c r="D320" s="15">
        <f t="shared" si="38"/>
        <v>1</v>
      </c>
      <c r="E320" s="15">
        <f t="shared" si="39"/>
        <v>0</v>
      </c>
      <c r="F320" s="15">
        <f t="shared" si="41"/>
        <v>47</v>
      </c>
      <c r="G320" s="15">
        <f t="shared" si="40"/>
        <v>-61459.469123870433</v>
      </c>
      <c r="H320" s="15">
        <v>0</v>
      </c>
      <c r="I320" s="62">
        <f t="shared" si="42"/>
        <v>240.80052677268623</v>
      </c>
    </row>
    <row r="321" spans="1:9" x14ac:dyDescent="0.3">
      <c r="A321" s="60">
        <v>44515</v>
      </c>
      <c r="B321" s="15">
        <f t="shared" si="36"/>
        <v>2021</v>
      </c>
      <c r="C321" s="15">
        <f t="shared" si="37"/>
        <v>11</v>
      </c>
      <c r="D321" s="15">
        <f t="shared" si="38"/>
        <v>2</v>
      </c>
      <c r="E321" s="15">
        <f t="shared" si="39"/>
        <v>0</v>
      </c>
      <c r="F321" s="15">
        <f t="shared" si="41"/>
        <v>47</v>
      </c>
      <c r="G321" s="15">
        <f t="shared" si="40"/>
        <v>-61704.887332884893</v>
      </c>
      <c r="H321" s="15">
        <v>0</v>
      </c>
      <c r="I321" s="62">
        <f t="shared" si="42"/>
        <v>245.41820901446255</v>
      </c>
    </row>
    <row r="322" spans="1:9" x14ac:dyDescent="0.3">
      <c r="A322" s="60">
        <v>44516</v>
      </c>
      <c r="B322" s="15">
        <f t="shared" si="36"/>
        <v>2021</v>
      </c>
      <c r="C322" s="15">
        <f t="shared" si="37"/>
        <v>11</v>
      </c>
      <c r="D322" s="15">
        <f t="shared" si="38"/>
        <v>3</v>
      </c>
      <c r="E322" s="15">
        <f t="shared" si="39"/>
        <v>0</v>
      </c>
      <c r="F322" s="15">
        <f t="shared" si="41"/>
        <v>47</v>
      </c>
      <c r="G322" s="15">
        <f t="shared" si="40"/>
        <v>-61947.694934184619</v>
      </c>
      <c r="H322" s="15">
        <v>0</v>
      </c>
      <c r="I322" s="62">
        <f t="shared" si="42"/>
        <v>242.80760129972401</v>
      </c>
    </row>
    <row r="323" spans="1:9" x14ac:dyDescent="0.3">
      <c r="A323" s="60">
        <v>44517</v>
      </c>
      <c r="B323" s="15">
        <f t="shared" ref="B323:B386" si="43">YEAR(A323)</f>
        <v>2021</v>
      </c>
      <c r="C323" s="15">
        <f t="shared" ref="C323:C386" si="44">MONTH(A323)</f>
        <v>11</v>
      </c>
      <c r="D323" s="15">
        <f t="shared" ref="D323:D386" si="45">WEEKDAY(A323)</f>
        <v>4</v>
      </c>
      <c r="E323" s="15">
        <f t="shared" ref="E323:E386" si="46">IF(OR(D323=6,D323=7),1,0)</f>
        <v>0</v>
      </c>
      <c r="F323" s="15">
        <f t="shared" si="41"/>
        <v>47</v>
      </c>
      <c r="G323" s="15">
        <f t="shared" ref="G323:G386" si="47">G322+H323-I323</f>
        <v>-62179.873966071711</v>
      </c>
      <c r="H323" s="15">
        <v>0</v>
      </c>
      <c r="I323" s="62">
        <f t="shared" si="42"/>
        <v>232.17903188709232</v>
      </c>
    </row>
    <row r="324" spans="1:9" x14ac:dyDescent="0.3">
      <c r="A324" s="60">
        <v>44518</v>
      </c>
      <c r="B324" s="15">
        <f t="shared" si="43"/>
        <v>2021</v>
      </c>
      <c r="C324" s="15">
        <f t="shared" si="44"/>
        <v>11</v>
      </c>
      <c r="D324" s="15">
        <f t="shared" si="45"/>
        <v>5</v>
      </c>
      <c r="E324" s="15">
        <f t="shared" si="46"/>
        <v>0</v>
      </c>
      <c r="F324" s="15">
        <f t="shared" ref="F324:F387" si="48">WEEKNUM(A324)</f>
        <v>47</v>
      </c>
      <c r="G324" s="15">
        <f t="shared" si="47"/>
        <v>-62392.801821463145</v>
      </c>
      <c r="H324" s="15">
        <v>0</v>
      </c>
      <c r="I324" s="62">
        <f t="shared" ref="I324:I387" si="49">100-2.17*D324^2.25+12.77*D324+EXP(-D324/0.032)+5*C324^0.75+10*E324+20*(B324-2016)</f>
        <v>212.927855391435</v>
      </c>
    </row>
    <row r="325" spans="1:9" x14ac:dyDescent="0.3">
      <c r="A325" s="60">
        <v>44519</v>
      </c>
      <c r="B325" s="15">
        <f t="shared" si="43"/>
        <v>2021</v>
      </c>
      <c r="C325" s="15">
        <f t="shared" si="44"/>
        <v>11</v>
      </c>
      <c r="D325" s="15">
        <f t="shared" si="45"/>
        <v>6</v>
      </c>
      <c r="E325" s="15">
        <f t="shared" si="46"/>
        <v>1</v>
      </c>
      <c r="F325" s="15">
        <f t="shared" si="48"/>
        <v>47</v>
      </c>
      <c r="G325" s="15">
        <f t="shared" si="47"/>
        <v>-62587.357940840506</v>
      </c>
      <c r="H325" s="15">
        <v>0</v>
      </c>
      <c r="I325" s="62">
        <f t="shared" si="49"/>
        <v>194.55611937736103</v>
      </c>
    </row>
    <row r="326" spans="1:9" x14ac:dyDescent="0.3">
      <c r="A326" s="60">
        <v>44520</v>
      </c>
      <c r="B326" s="15">
        <f t="shared" si="43"/>
        <v>2021</v>
      </c>
      <c r="C326" s="15">
        <f t="shared" si="44"/>
        <v>11</v>
      </c>
      <c r="D326" s="15">
        <f t="shared" si="45"/>
        <v>7</v>
      </c>
      <c r="E326" s="15">
        <f t="shared" si="46"/>
        <v>1</v>
      </c>
      <c r="F326" s="15">
        <f t="shared" si="48"/>
        <v>47</v>
      </c>
      <c r="G326" s="15">
        <f t="shared" si="47"/>
        <v>-62743.994581807863</v>
      </c>
      <c r="H326" s="15">
        <v>0</v>
      </c>
      <c r="I326" s="62">
        <f t="shared" si="49"/>
        <v>156.63664096736065</v>
      </c>
    </row>
    <row r="327" spans="1:9" x14ac:dyDescent="0.3">
      <c r="A327" s="60">
        <v>44521</v>
      </c>
      <c r="B327" s="15">
        <f t="shared" si="43"/>
        <v>2021</v>
      </c>
      <c r="C327" s="15">
        <f t="shared" si="44"/>
        <v>11</v>
      </c>
      <c r="D327" s="15">
        <f t="shared" si="45"/>
        <v>1</v>
      </c>
      <c r="E327" s="15">
        <f t="shared" si="46"/>
        <v>0</v>
      </c>
      <c r="F327" s="15">
        <f t="shared" si="48"/>
        <v>48</v>
      </c>
      <c r="G327" s="15">
        <f t="shared" si="47"/>
        <v>-62984.795108580547</v>
      </c>
      <c r="H327" s="15">
        <v>0</v>
      </c>
      <c r="I327" s="62">
        <f t="shared" si="49"/>
        <v>240.80052677268623</v>
      </c>
    </row>
    <row r="328" spans="1:9" x14ac:dyDescent="0.3">
      <c r="A328" s="60">
        <v>44522</v>
      </c>
      <c r="B328" s="15">
        <f t="shared" si="43"/>
        <v>2021</v>
      </c>
      <c r="C328" s="15">
        <f t="shared" si="44"/>
        <v>11</v>
      </c>
      <c r="D328" s="15">
        <f t="shared" si="45"/>
        <v>2</v>
      </c>
      <c r="E328" s="15">
        <f t="shared" si="46"/>
        <v>0</v>
      </c>
      <c r="F328" s="15">
        <f t="shared" si="48"/>
        <v>48</v>
      </c>
      <c r="G328" s="15">
        <f t="shared" si="47"/>
        <v>-63230.213317595008</v>
      </c>
      <c r="H328" s="15">
        <v>0</v>
      </c>
      <c r="I328" s="62">
        <f t="shared" si="49"/>
        <v>245.41820901446255</v>
      </c>
    </row>
    <row r="329" spans="1:9" x14ac:dyDescent="0.3">
      <c r="A329" s="60">
        <v>44523</v>
      </c>
      <c r="B329" s="15">
        <f t="shared" si="43"/>
        <v>2021</v>
      </c>
      <c r="C329" s="15">
        <f t="shared" si="44"/>
        <v>11</v>
      </c>
      <c r="D329" s="15">
        <f t="shared" si="45"/>
        <v>3</v>
      </c>
      <c r="E329" s="15">
        <f t="shared" si="46"/>
        <v>0</v>
      </c>
      <c r="F329" s="15">
        <f t="shared" si="48"/>
        <v>48</v>
      </c>
      <c r="G329" s="15">
        <f t="shared" si="47"/>
        <v>-63473.020918894734</v>
      </c>
      <c r="H329" s="15">
        <v>0</v>
      </c>
      <c r="I329" s="62">
        <f t="shared" si="49"/>
        <v>242.80760129972401</v>
      </c>
    </row>
    <row r="330" spans="1:9" x14ac:dyDescent="0.3">
      <c r="A330" s="60">
        <v>44524</v>
      </c>
      <c r="B330" s="15">
        <f t="shared" si="43"/>
        <v>2021</v>
      </c>
      <c r="C330" s="15">
        <f t="shared" si="44"/>
        <v>11</v>
      </c>
      <c r="D330" s="15">
        <f t="shared" si="45"/>
        <v>4</v>
      </c>
      <c r="E330" s="15">
        <f t="shared" si="46"/>
        <v>0</v>
      </c>
      <c r="F330" s="15">
        <f t="shared" si="48"/>
        <v>48</v>
      </c>
      <c r="G330" s="15">
        <f t="shared" si="47"/>
        <v>-63705.199950781825</v>
      </c>
      <c r="H330" s="15">
        <v>0</v>
      </c>
      <c r="I330" s="62">
        <f t="shared" si="49"/>
        <v>232.17903188709232</v>
      </c>
    </row>
    <row r="331" spans="1:9" x14ac:dyDescent="0.3">
      <c r="A331" s="60">
        <v>44525</v>
      </c>
      <c r="B331" s="15">
        <f t="shared" si="43"/>
        <v>2021</v>
      </c>
      <c r="C331" s="15">
        <f t="shared" si="44"/>
        <v>11</v>
      </c>
      <c r="D331" s="15">
        <f t="shared" si="45"/>
        <v>5</v>
      </c>
      <c r="E331" s="15">
        <f t="shared" si="46"/>
        <v>0</v>
      </c>
      <c r="F331" s="15">
        <f t="shared" si="48"/>
        <v>48</v>
      </c>
      <c r="G331" s="15">
        <f t="shared" si="47"/>
        <v>-63918.127806173259</v>
      </c>
      <c r="H331" s="15">
        <v>0</v>
      </c>
      <c r="I331" s="62">
        <f t="shared" si="49"/>
        <v>212.927855391435</v>
      </c>
    </row>
    <row r="332" spans="1:9" x14ac:dyDescent="0.3">
      <c r="A332" s="60">
        <v>44526</v>
      </c>
      <c r="B332" s="15">
        <f t="shared" si="43"/>
        <v>2021</v>
      </c>
      <c r="C332" s="15">
        <f t="shared" si="44"/>
        <v>11</v>
      </c>
      <c r="D332" s="15">
        <f t="shared" si="45"/>
        <v>6</v>
      </c>
      <c r="E332" s="15">
        <f t="shared" si="46"/>
        <v>1</v>
      </c>
      <c r="F332" s="15">
        <f t="shared" si="48"/>
        <v>48</v>
      </c>
      <c r="G332" s="15">
        <f t="shared" si="47"/>
        <v>-64112.68392555062</v>
      </c>
      <c r="H332" s="15">
        <v>0</v>
      </c>
      <c r="I332" s="62">
        <f t="shared" si="49"/>
        <v>194.55611937736103</v>
      </c>
    </row>
    <row r="333" spans="1:9" x14ac:dyDescent="0.3">
      <c r="A333" s="60">
        <v>44527</v>
      </c>
      <c r="B333" s="15">
        <f t="shared" si="43"/>
        <v>2021</v>
      </c>
      <c r="C333" s="15">
        <f t="shared" si="44"/>
        <v>11</v>
      </c>
      <c r="D333" s="15">
        <f t="shared" si="45"/>
        <v>7</v>
      </c>
      <c r="E333" s="15">
        <f t="shared" si="46"/>
        <v>1</v>
      </c>
      <c r="F333" s="15">
        <f t="shared" si="48"/>
        <v>48</v>
      </c>
      <c r="G333" s="15">
        <f t="shared" si="47"/>
        <v>-64269.320566517978</v>
      </c>
      <c r="H333" s="15">
        <v>0</v>
      </c>
      <c r="I333" s="62">
        <f t="shared" si="49"/>
        <v>156.63664096736065</v>
      </c>
    </row>
    <row r="334" spans="1:9" x14ac:dyDescent="0.3">
      <c r="A334" s="60">
        <v>44528</v>
      </c>
      <c r="B334" s="15">
        <f t="shared" si="43"/>
        <v>2021</v>
      </c>
      <c r="C334" s="15">
        <f t="shared" si="44"/>
        <v>11</v>
      </c>
      <c r="D334" s="15">
        <f t="shared" si="45"/>
        <v>1</v>
      </c>
      <c r="E334" s="15">
        <f t="shared" si="46"/>
        <v>0</v>
      </c>
      <c r="F334" s="15">
        <f t="shared" si="48"/>
        <v>49</v>
      </c>
      <c r="G334" s="15">
        <f t="shared" si="47"/>
        <v>-64510.121093290662</v>
      </c>
      <c r="H334" s="15">
        <v>0</v>
      </c>
      <c r="I334" s="62">
        <f t="shared" si="49"/>
        <v>240.80052677268623</v>
      </c>
    </row>
    <row r="335" spans="1:9" x14ac:dyDescent="0.3">
      <c r="A335" s="60">
        <v>44529</v>
      </c>
      <c r="B335" s="15">
        <f t="shared" si="43"/>
        <v>2021</v>
      </c>
      <c r="C335" s="15">
        <f t="shared" si="44"/>
        <v>11</v>
      </c>
      <c r="D335" s="15">
        <f t="shared" si="45"/>
        <v>2</v>
      </c>
      <c r="E335" s="15">
        <f t="shared" si="46"/>
        <v>0</v>
      </c>
      <c r="F335" s="15">
        <f t="shared" si="48"/>
        <v>49</v>
      </c>
      <c r="G335" s="15">
        <f t="shared" si="47"/>
        <v>-64755.539302305122</v>
      </c>
      <c r="H335" s="15">
        <v>0</v>
      </c>
      <c r="I335" s="62">
        <f t="shared" si="49"/>
        <v>245.41820901446255</v>
      </c>
    </row>
    <row r="336" spans="1:9" x14ac:dyDescent="0.3">
      <c r="A336" s="60">
        <v>44530</v>
      </c>
      <c r="B336" s="15">
        <f t="shared" si="43"/>
        <v>2021</v>
      </c>
      <c r="C336" s="15">
        <f t="shared" si="44"/>
        <v>11</v>
      </c>
      <c r="D336" s="15">
        <f t="shared" si="45"/>
        <v>3</v>
      </c>
      <c r="E336" s="15">
        <f t="shared" si="46"/>
        <v>0</v>
      </c>
      <c r="F336" s="15">
        <f t="shared" si="48"/>
        <v>49</v>
      </c>
      <c r="G336" s="15">
        <f t="shared" si="47"/>
        <v>-64998.346903604848</v>
      </c>
      <c r="H336" s="15">
        <v>0</v>
      </c>
      <c r="I336" s="62">
        <f t="shared" si="49"/>
        <v>242.80760129972401</v>
      </c>
    </row>
    <row r="337" spans="1:9" x14ac:dyDescent="0.3">
      <c r="A337" s="60">
        <v>44531</v>
      </c>
      <c r="B337" s="15">
        <f t="shared" si="43"/>
        <v>2021</v>
      </c>
      <c r="C337" s="15">
        <f t="shared" si="44"/>
        <v>12</v>
      </c>
      <c r="D337" s="15">
        <f t="shared" si="45"/>
        <v>4</v>
      </c>
      <c r="E337" s="15">
        <f t="shared" si="46"/>
        <v>0</v>
      </c>
      <c r="F337" s="15">
        <f t="shared" si="48"/>
        <v>49</v>
      </c>
      <c r="G337" s="15">
        <f t="shared" si="47"/>
        <v>-65232.562506673959</v>
      </c>
      <c r="H337" s="15">
        <v>0</v>
      </c>
      <c r="I337" s="62">
        <f t="shared" si="49"/>
        <v>234.2156030691124</v>
      </c>
    </row>
    <row r="338" spans="1:9" x14ac:dyDescent="0.3">
      <c r="A338" s="60">
        <v>44532</v>
      </c>
      <c r="B338" s="15">
        <f t="shared" si="43"/>
        <v>2021</v>
      </c>
      <c r="C338" s="15">
        <f t="shared" si="44"/>
        <v>12</v>
      </c>
      <c r="D338" s="15">
        <f t="shared" si="45"/>
        <v>5</v>
      </c>
      <c r="E338" s="15">
        <f t="shared" si="46"/>
        <v>0</v>
      </c>
      <c r="F338" s="15">
        <f t="shared" si="48"/>
        <v>49</v>
      </c>
      <c r="G338" s="15">
        <f t="shared" si="47"/>
        <v>-65447.526933247413</v>
      </c>
      <c r="H338" s="15">
        <v>0</v>
      </c>
      <c r="I338" s="62">
        <f t="shared" si="49"/>
        <v>214.96442657345509</v>
      </c>
    </row>
    <row r="339" spans="1:9" x14ac:dyDescent="0.3">
      <c r="A339" s="60">
        <v>44533</v>
      </c>
      <c r="B339" s="15">
        <f t="shared" si="43"/>
        <v>2021</v>
      </c>
      <c r="C339" s="15">
        <f t="shared" si="44"/>
        <v>12</v>
      </c>
      <c r="D339" s="15">
        <f t="shared" si="45"/>
        <v>6</v>
      </c>
      <c r="E339" s="15">
        <f t="shared" si="46"/>
        <v>1</v>
      </c>
      <c r="F339" s="15">
        <f t="shared" si="48"/>
        <v>49</v>
      </c>
      <c r="G339" s="15">
        <f t="shared" si="47"/>
        <v>-65644.119623806793</v>
      </c>
      <c r="H339" s="15">
        <v>0</v>
      </c>
      <c r="I339" s="62">
        <f t="shared" si="49"/>
        <v>196.59269055938108</v>
      </c>
    </row>
    <row r="340" spans="1:9" x14ac:dyDescent="0.3">
      <c r="A340" s="60">
        <v>44534</v>
      </c>
      <c r="B340" s="15">
        <f t="shared" si="43"/>
        <v>2021</v>
      </c>
      <c r="C340" s="15">
        <f t="shared" si="44"/>
        <v>12</v>
      </c>
      <c r="D340" s="15">
        <f t="shared" si="45"/>
        <v>7</v>
      </c>
      <c r="E340" s="15">
        <f t="shared" si="46"/>
        <v>1</v>
      </c>
      <c r="F340" s="15">
        <f t="shared" si="48"/>
        <v>49</v>
      </c>
      <c r="G340" s="15">
        <f t="shared" si="47"/>
        <v>-65802.792835956177</v>
      </c>
      <c r="H340" s="15">
        <v>0</v>
      </c>
      <c r="I340" s="62">
        <f t="shared" si="49"/>
        <v>158.67321214938073</v>
      </c>
    </row>
    <row r="341" spans="1:9" x14ac:dyDescent="0.3">
      <c r="A341" s="60">
        <v>44535</v>
      </c>
      <c r="B341" s="15">
        <f t="shared" si="43"/>
        <v>2021</v>
      </c>
      <c r="C341" s="15">
        <f t="shared" si="44"/>
        <v>12</v>
      </c>
      <c r="D341" s="15">
        <f t="shared" si="45"/>
        <v>1</v>
      </c>
      <c r="E341" s="15">
        <f t="shared" si="46"/>
        <v>0</v>
      </c>
      <c r="F341" s="15">
        <f t="shared" si="48"/>
        <v>50</v>
      </c>
      <c r="G341" s="15">
        <f t="shared" si="47"/>
        <v>-66045.629933910881</v>
      </c>
      <c r="H341" s="15">
        <v>0</v>
      </c>
      <c r="I341" s="62">
        <f t="shared" si="49"/>
        <v>242.83709795470628</v>
      </c>
    </row>
    <row r="342" spans="1:9" x14ac:dyDescent="0.3">
      <c r="A342" s="60">
        <v>44536</v>
      </c>
      <c r="B342" s="15">
        <f t="shared" si="43"/>
        <v>2021</v>
      </c>
      <c r="C342" s="15">
        <f t="shared" si="44"/>
        <v>12</v>
      </c>
      <c r="D342" s="15">
        <f t="shared" si="45"/>
        <v>2</v>
      </c>
      <c r="E342" s="15">
        <f t="shared" si="46"/>
        <v>0</v>
      </c>
      <c r="F342" s="15">
        <f t="shared" si="48"/>
        <v>50</v>
      </c>
      <c r="G342" s="15">
        <f t="shared" si="47"/>
        <v>-66293.084714107361</v>
      </c>
      <c r="H342" s="15">
        <v>0</v>
      </c>
      <c r="I342" s="62">
        <f t="shared" si="49"/>
        <v>247.45478019648263</v>
      </c>
    </row>
    <row r="343" spans="1:9" x14ac:dyDescent="0.3">
      <c r="A343" s="60">
        <v>44537</v>
      </c>
      <c r="B343" s="15">
        <f t="shared" si="43"/>
        <v>2021</v>
      </c>
      <c r="C343" s="15">
        <f t="shared" si="44"/>
        <v>12</v>
      </c>
      <c r="D343" s="15">
        <f t="shared" si="45"/>
        <v>3</v>
      </c>
      <c r="E343" s="15">
        <f t="shared" si="46"/>
        <v>0</v>
      </c>
      <c r="F343" s="15">
        <f t="shared" si="48"/>
        <v>50</v>
      </c>
      <c r="G343" s="15">
        <f t="shared" si="47"/>
        <v>-66537.928886589099</v>
      </c>
      <c r="H343" s="15">
        <v>0</v>
      </c>
      <c r="I343" s="62">
        <f t="shared" si="49"/>
        <v>244.8441724817441</v>
      </c>
    </row>
    <row r="344" spans="1:9" x14ac:dyDescent="0.3">
      <c r="A344" s="60">
        <v>44538</v>
      </c>
      <c r="B344" s="15">
        <f t="shared" si="43"/>
        <v>2021</v>
      </c>
      <c r="C344" s="15">
        <f t="shared" si="44"/>
        <v>12</v>
      </c>
      <c r="D344" s="15">
        <f t="shared" si="45"/>
        <v>4</v>
      </c>
      <c r="E344" s="15">
        <f t="shared" si="46"/>
        <v>0</v>
      </c>
      <c r="F344" s="15">
        <f t="shared" si="48"/>
        <v>50</v>
      </c>
      <c r="G344" s="15">
        <f t="shared" si="47"/>
        <v>-66772.144489658211</v>
      </c>
      <c r="H344" s="15">
        <v>0</v>
      </c>
      <c r="I344" s="62">
        <f t="shared" si="49"/>
        <v>234.2156030691124</v>
      </c>
    </row>
    <row r="345" spans="1:9" x14ac:dyDescent="0.3">
      <c r="A345" s="60">
        <v>44539</v>
      </c>
      <c r="B345" s="15">
        <f t="shared" si="43"/>
        <v>2021</v>
      </c>
      <c r="C345" s="15">
        <f t="shared" si="44"/>
        <v>12</v>
      </c>
      <c r="D345" s="15">
        <f t="shared" si="45"/>
        <v>5</v>
      </c>
      <c r="E345" s="15">
        <f t="shared" si="46"/>
        <v>0</v>
      </c>
      <c r="F345" s="15">
        <f t="shared" si="48"/>
        <v>50</v>
      </c>
      <c r="G345" s="15">
        <f t="shared" si="47"/>
        <v>-66987.108916231664</v>
      </c>
      <c r="H345" s="15">
        <v>0</v>
      </c>
      <c r="I345" s="62">
        <f t="shared" si="49"/>
        <v>214.96442657345509</v>
      </c>
    </row>
    <row r="346" spans="1:9" x14ac:dyDescent="0.3">
      <c r="A346" s="60">
        <v>44540</v>
      </c>
      <c r="B346" s="15">
        <f t="shared" si="43"/>
        <v>2021</v>
      </c>
      <c r="C346" s="15">
        <f t="shared" si="44"/>
        <v>12</v>
      </c>
      <c r="D346" s="15">
        <f t="shared" si="45"/>
        <v>6</v>
      </c>
      <c r="E346" s="15">
        <f t="shared" si="46"/>
        <v>1</v>
      </c>
      <c r="F346" s="15">
        <f t="shared" si="48"/>
        <v>50</v>
      </c>
      <c r="G346" s="15">
        <f t="shared" si="47"/>
        <v>-67183.701606791044</v>
      </c>
      <c r="H346" s="15">
        <v>0</v>
      </c>
      <c r="I346" s="62">
        <f t="shared" si="49"/>
        <v>196.59269055938108</v>
      </c>
    </row>
    <row r="347" spans="1:9" x14ac:dyDescent="0.3">
      <c r="A347" s="60">
        <v>44541</v>
      </c>
      <c r="B347" s="15">
        <f t="shared" si="43"/>
        <v>2021</v>
      </c>
      <c r="C347" s="15">
        <f t="shared" si="44"/>
        <v>12</v>
      </c>
      <c r="D347" s="15">
        <f t="shared" si="45"/>
        <v>7</v>
      </c>
      <c r="E347" s="15">
        <f t="shared" si="46"/>
        <v>1</v>
      </c>
      <c r="F347" s="15">
        <f t="shared" si="48"/>
        <v>50</v>
      </c>
      <c r="G347" s="15">
        <f t="shared" si="47"/>
        <v>-67342.374818940429</v>
      </c>
      <c r="H347" s="15">
        <v>0</v>
      </c>
      <c r="I347" s="62">
        <f t="shared" si="49"/>
        <v>158.67321214938073</v>
      </c>
    </row>
    <row r="348" spans="1:9" x14ac:dyDescent="0.3">
      <c r="A348" s="60">
        <v>44542</v>
      </c>
      <c r="B348" s="15">
        <f t="shared" si="43"/>
        <v>2021</v>
      </c>
      <c r="C348" s="15">
        <f t="shared" si="44"/>
        <v>12</v>
      </c>
      <c r="D348" s="15">
        <f t="shared" si="45"/>
        <v>1</v>
      </c>
      <c r="E348" s="15">
        <f t="shared" si="46"/>
        <v>0</v>
      </c>
      <c r="F348" s="15">
        <f t="shared" si="48"/>
        <v>51</v>
      </c>
      <c r="G348" s="15">
        <f t="shared" si="47"/>
        <v>-67585.211916895132</v>
      </c>
      <c r="H348" s="15">
        <v>0</v>
      </c>
      <c r="I348" s="62">
        <f t="shared" si="49"/>
        <v>242.83709795470628</v>
      </c>
    </row>
    <row r="349" spans="1:9" x14ac:dyDescent="0.3">
      <c r="A349" s="60">
        <v>44543</v>
      </c>
      <c r="B349" s="15">
        <f t="shared" si="43"/>
        <v>2021</v>
      </c>
      <c r="C349" s="15">
        <f t="shared" si="44"/>
        <v>12</v>
      </c>
      <c r="D349" s="15">
        <f t="shared" si="45"/>
        <v>2</v>
      </c>
      <c r="E349" s="15">
        <f t="shared" si="46"/>
        <v>0</v>
      </c>
      <c r="F349" s="15">
        <f t="shared" si="48"/>
        <v>51</v>
      </c>
      <c r="G349" s="15">
        <f t="shared" si="47"/>
        <v>-67832.666697091612</v>
      </c>
      <c r="H349" s="15">
        <v>0</v>
      </c>
      <c r="I349" s="62">
        <f t="shared" si="49"/>
        <v>247.45478019648263</v>
      </c>
    </row>
    <row r="350" spans="1:9" x14ac:dyDescent="0.3">
      <c r="A350" s="60">
        <v>44544</v>
      </c>
      <c r="B350" s="15">
        <f t="shared" si="43"/>
        <v>2021</v>
      </c>
      <c r="C350" s="15">
        <f t="shared" si="44"/>
        <v>12</v>
      </c>
      <c r="D350" s="15">
        <f t="shared" si="45"/>
        <v>3</v>
      </c>
      <c r="E350" s="15">
        <f t="shared" si="46"/>
        <v>0</v>
      </c>
      <c r="F350" s="15">
        <f t="shared" si="48"/>
        <v>51</v>
      </c>
      <c r="G350" s="15">
        <f t="shared" si="47"/>
        <v>-68077.510869573351</v>
      </c>
      <c r="H350" s="15">
        <v>0</v>
      </c>
      <c r="I350" s="62">
        <f t="shared" si="49"/>
        <v>244.8441724817441</v>
      </c>
    </row>
    <row r="351" spans="1:9" x14ac:dyDescent="0.3">
      <c r="A351" s="60">
        <v>44545</v>
      </c>
      <c r="B351" s="15">
        <f t="shared" si="43"/>
        <v>2021</v>
      </c>
      <c r="C351" s="15">
        <f t="shared" si="44"/>
        <v>12</v>
      </c>
      <c r="D351" s="15">
        <f t="shared" si="45"/>
        <v>4</v>
      </c>
      <c r="E351" s="15">
        <f t="shared" si="46"/>
        <v>0</v>
      </c>
      <c r="F351" s="15">
        <f t="shared" si="48"/>
        <v>51</v>
      </c>
      <c r="G351" s="15">
        <f t="shared" si="47"/>
        <v>-68311.726472642462</v>
      </c>
      <c r="H351" s="15">
        <v>0</v>
      </c>
      <c r="I351" s="62">
        <f t="shared" si="49"/>
        <v>234.2156030691124</v>
      </c>
    </row>
    <row r="352" spans="1:9" x14ac:dyDescent="0.3">
      <c r="A352" s="60">
        <v>44546</v>
      </c>
      <c r="B352" s="15">
        <f t="shared" si="43"/>
        <v>2021</v>
      </c>
      <c r="C352" s="15">
        <f t="shared" si="44"/>
        <v>12</v>
      </c>
      <c r="D352" s="15">
        <f t="shared" si="45"/>
        <v>5</v>
      </c>
      <c r="E352" s="15">
        <f t="shared" si="46"/>
        <v>0</v>
      </c>
      <c r="F352" s="15">
        <f t="shared" si="48"/>
        <v>51</v>
      </c>
      <c r="G352" s="15">
        <f t="shared" si="47"/>
        <v>-68526.690899215915</v>
      </c>
      <c r="H352" s="15">
        <v>0</v>
      </c>
      <c r="I352" s="62">
        <f t="shared" si="49"/>
        <v>214.96442657345509</v>
      </c>
    </row>
    <row r="353" spans="1:9" x14ac:dyDescent="0.3">
      <c r="A353" s="60">
        <v>44547</v>
      </c>
      <c r="B353" s="15">
        <f t="shared" si="43"/>
        <v>2021</v>
      </c>
      <c r="C353" s="15">
        <f t="shared" si="44"/>
        <v>12</v>
      </c>
      <c r="D353" s="15">
        <f t="shared" si="45"/>
        <v>6</v>
      </c>
      <c r="E353" s="15">
        <f t="shared" si="46"/>
        <v>1</v>
      </c>
      <c r="F353" s="15">
        <f t="shared" si="48"/>
        <v>51</v>
      </c>
      <c r="G353" s="15">
        <f t="shared" si="47"/>
        <v>-68723.283589775296</v>
      </c>
      <c r="H353" s="15">
        <v>0</v>
      </c>
      <c r="I353" s="62">
        <f t="shared" si="49"/>
        <v>196.59269055938108</v>
      </c>
    </row>
    <row r="354" spans="1:9" x14ac:dyDescent="0.3">
      <c r="A354" s="60">
        <v>44548</v>
      </c>
      <c r="B354" s="15">
        <f t="shared" si="43"/>
        <v>2021</v>
      </c>
      <c r="C354" s="15">
        <f t="shared" si="44"/>
        <v>12</v>
      </c>
      <c r="D354" s="15">
        <f t="shared" si="45"/>
        <v>7</v>
      </c>
      <c r="E354" s="15">
        <f t="shared" si="46"/>
        <v>1</v>
      </c>
      <c r="F354" s="15">
        <f t="shared" si="48"/>
        <v>51</v>
      </c>
      <c r="G354" s="15">
        <f t="shared" si="47"/>
        <v>-68881.95680192468</v>
      </c>
      <c r="H354" s="15">
        <v>0</v>
      </c>
      <c r="I354" s="62">
        <f t="shared" si="49"/>
        <v>158.67321214938073</v>
      </c>
    </row>
    <row r="355" spans="1:9" x14ac:dyDescent="0.3">
      <c r="A355" s="60">
        <v>44549</v>
      </c>
      <c r="B355" s="15">
        <f t="shared" si="43"/>
        <v>2021</v>
      </c>
      <c r="C355" s="15">
        <f t="shared" si="44"/>
        <v>12</v>
      </c>
      <c r="D355" s="15">
        <f t="shared" si="45"/>
        <v>1</v>
      </c>
      <c r="E355" s="15">
        <f t="shared" si="46"/>
        <v>0</v>
      </c>
      <c r="F355" s="15">
        <f t="shared" si="48"/>
        <v>52</v>
      </c>
      <c r="G355" s="15">
        <f t="shared" si="47"/>
        <v>-69124.793899879383</v>
      </c>
      <c r="H355" s="15">
        <v>0</v>
      </c>
      <c r="I355" s="62">
        <f t="shared" si="49"/>
        <v>242.83709795470628</v>
      </c>
    </row>
    <row r="356" spans="1:9" x14ac:dyDescent="0.3">
      <c r="A356" s="60">
        <v>44550</v>
      </c>
      <c r="B356" s="15">
        <f t="shared" si="43"/>
        <v>2021</v>
      </c>
      <c r="C356" s="15">
        <f t="shared" si="44"/>
        <v>12</v>
      </c>
      <c r="D356" s="15">
        <f t="shared" si="45"/>
        <v>2</v>
      </c>
      <c r="E356" s="15">
        <f t="shared" si="46"/>
        <v>0</v>
      </c>
      <c r="F356" s="15">
        <f t="shared" si="48"/>
        <v>52</v>
      </c>
      <c r="G356" s="15">
        <f t="shared" si="47"/>
        <v>-69372.248680075863</v>
      </c>
      <c r="H356" s="15">
        <v>0</v>
      </c>
      <c r="I356" s="62">
        <f t="shared" si="49"/>
        <v>247.45478019648263</v>
      </c>
    </row>
    <row r="357" spans="1:9" x14ac:dyDescent="0.3">
      <c r="A357" s="60">
        <v>44551</v>
      </c>
      <c r="B357" s="15">
        <f t="shared" si="43"/>
        <v>2021</v>
      </c>
      <c r="C357" s="15">
        <f t="shared" si="44"/>
        <v>12</v>
      </c>
      <c r="D357" s="15">
        <f t="shared" si="45"/>
        <v>3</v>
      </c>
      <c r="E357" s="15">
        <f t="shared" si="46"/>
        <v>0</v>
      </c>
      <c r="F357" s="15">
        <f t="shared" si="48"/>
        <v>52</v>
      </c>
      <c r="G357" s="15">
        <f t="shared" si="47"/>
        <v>-69617.092852557602</v>
      </c>
      <c r="H357" s="15">
        <v>0</v>
      </c>
      <c r="I357" s="62">
        <f t="shared" si="49"/>
        <v>244.8441724817441</v>
      </c>
    </row>
    <row r="358" spans="1:9" x14ac:dyDescent="0.3">
      <c r="A358" s="60">
        <v>44552</v>
      </c>
      <c r="B358" s="15">
        <f t="shared" si="43"/>
        <v>2021</v>
      </c>
      <c r="C358" s="15">
        <f t="shared" si="44"/>
        <v>12</v>
      </c>
      <c r="D358" s="15">
        <f t="shared" si="45"/>
        <v>4</v>
      </c>
      <c r="E358" s="15">
        <f t="shared" si="46"/>
        <v>0</v>
      </c>
      <c r="F358" s="15">
        <f t="shared" si="48"/>
        <v>52</v>
      </c>
      <c r="G358" s="15">
        <f t="shared" si="47"/>
        <v>-69851.308455626713</v>
      </c>
      <c r="H358" s="15">
        <v>0</v>
      </c>
      <c r="I358" s="62">
        <f t="shared" si="49"/>
        <v>234.2156030691124</v>
      </c>
    </row>
    <row r="359" spans="1:9" x14ac:dyDescent="0.3">
      <c r="A359" s="60">
        <v>44553</v>
      </c>
      <c r="B359" s="15">
        <f t="shared" si="43"/>
        <v>2021</v>
      </c>
      <c r="C359" s="15">
        <f t="shared" si="44"/>
        <v>12</v>
      </c>
      <c r="D359" s="15">
        <f t="shared" si="45"/>
        <v>5</v>
      </c>
      <c r="E359" s="15">
        <f t="shared" si="46"/>
        <v>0</v>
      </c>
      <c r="F359" s="15">
        <f t="shared" si="48"/>
        <v>52</v>
      </c>
      <c r="G359" s="15">
        <f t="shared" si="47"/>
        <v>-70066.272882200166</v>
      </c>
      <c r="H359" s="15">
        <v>0</v>
      </c>
      <c r="I359" s="62">
        <f t="shared" si="49"/>
        <v>214.96442657345509</v>
      </c>
    </row>
    <row r="360" spans="1:9" x14ac:dyDescent="0.3">
      <c r="A360" s="60">
        <v>44554</v>
      </c>
      <c r="B360" s="15">
        <f t="shared" si="43"/>
        <v>2021</v>
      </c>
      <c r="C360" s="15">
        <f t="shared" si="44"/>
        <v>12</v>
      </c>
      <c r="D360" s="15">
        <f t="shared" si="45"/>
        <v>6</v>
      </c>
      <c r="E360" s="15">
        <f t="shared" si="46"/>
        <v>1</v>
      </c>
      <c r="F360" s="15">
        <f t="shared" si="48"/>
        <v>52</v>
      </c>
      <c r="G360" s="15">
        <f t="shared" si="47"/>
        <v>-70262.865572759547</v>
      </c>
      <c r="H360" s="15">
        <v>0</v>
      </c>
      <c r="I360" s="62">
        <f t="shared" si="49"/>
        <v>196.59269055938108</v>
      </c>
    </row>
    <row r="361" spans="1:9" x14ac:dyDescent="0.3">
      <c r="A361" s="60">
        <v>44555</v>
      </c>
      <c r="B361" s="15">
        <f t="shared" si="43"/>
        <v>2021</v>
      </c>
      <c r="C361" s="15">
        <f t="shared" si="44"/>
        <v>12</v>
      </c>
      <c r="D361" s="15">
        <f t="shared" si="45"/>
        <v>7</v>
      </c>
      <c r="E361" s="15">
        <f t="shared" si="46"/>
        <v>1</v>
      </c>
      <c r="F361" s="15">
        <f t="shared" si="48"/>
        <v>52</v>
      </c>
      <c r="G361" s="15">
        <f t="shared" si="47"/>
        <v>-70421.538784908931</v>
      </c>
      <c r="H361" s="15">
        <v>0</v>
      </c>
      <c r="I361" s="62">
        <f t="shared" si="49"/>
        <v>158.67321214938073</v>
      </c>
    </row>
    <row r="362" spans="1:9" x14ac:dyDescent="0.3">
      <c r="A362" s="60">
        <v>44556</v>
      </c>
      <c r="B362" s="15">
        <f t="shared" si="43"/>
        <v>2021</v>
      </c>
      <c r="C362" s="15">
        <f t="shared" si="44"/>
        <v>12</v>
      </c>
      <c r="D362" s="15">
        <f t="shared" si="45"/>
        <v>1</v>
      </c>
      <c r="E362" s="15">
        <f t="shared" si="46"/>
        <v>0</v>
      </c>
      <c r="F362" s="15">
        <f t="shared" si="48"/>
        <v>53</v>
      </c>
      <c r="G362" s="15">
        <f t="shared" si="47"/>
        <v>-70664.375882863635</v>
      </c>
      <c r="H362" s="15">
        <v>0</v>
      </c>
      <c r="I362" s="62">
        <f t="shared" si="49"/>
        <v>242.83709795470628</v>
      </c>
    </row>
    <row r="363" spans="1:9" x14ac:dyDescent="0.3">
      <c r="A363" s="60">
        <v>44557</v>
      </c>
      <c r="B363" s="15">
        <f t="shared" si="43"/>
        <v>2021</v>
      </c>
      <c r="C363" s="15">
        <f t="shared" si="44"/>
        <v>12</v>
      </c>
      <c r="D363" s="15">
        <f t="shared" si="45"/>
        <v>2</v>
      </c>
      <c r="E363" s="15">
        <f t="shared" si="46"/>
        <v>0</v>
      </c>
      <c r="F363" s="15">
        <f t="shared" si="48"/>
        <v>53</v>
      </c>
      <c r="G363" s="15">
        <f t="shared" si="47"/>
        <v>-70911.830663060115</v>
      </c>
      <c r="H363" s="15">
        <v>0</v>
      </c>
      <c r="I363" s="62">
        <f t="shared" si="49"/>
        <v>247.45478019648263</v>
      </c>
    </row>
    <row r="364" spans="1:9" x14ac:dyDescent="0.3">
      <c r="A364" s="60">
        <v>44558</v>
      </c>
      <c r="B364" s="15">
        <f t="shared" si="43"/>
        <v>2021</v>
      </c>
      <c r="C364" s="15">
        <f t="shared" si="44"/>
        <v>12</v>
      </c>
      <c r="D364" s="15">
        <f t="shared" si="45"/>
        <v>3</v>
      </c>
      <c r="E364" s="15">
        <f t="shared" si="46"/>
        <v>0</v>
      </c>
      <c r="F364" s="15">
        <f t="shared" si="48"/>
        <v>53</v>
      </c>
      <c r="G364" s="15">
        <f t="shared" si="47"/>
        <v>-71156.674835541853</v>
      </c>
      <c r="H364" s="15">
        <v>0</v>
      </c>
      <c r="I364" s="62">
        <f t="shared" si="49"/>
        <v>244.8441724817441</v>
      </c>
    </row>
    <row r="365" spans="1:9" x14ac:dyDescent="0.3">
      <c r="A365" s="60">
        <v>44559</v>
      </c>
      <c r="B365" s="15">
        <f t="shared" si="43"/>
        <v>2021</v>
      </c>
      <c r="C365" s="15">
        <f t="shared" si="44"/>
        <v>12</v>
      </c>
      <c r="D365" s="15">
        <f t="shared" si="45"/>
        <v>4</v>
      </c>
      <c r="E365" s="15">
        <f t="shared" si="46"/>
        <v>0</v>
      </c>
      <c r="F365" s="15">
        <f t="shared" si="48"/>
        <v>53</v>
      </c>
      <c r="G365" s="15">
        <f t="shared" si="47"/>
        <v>-71390.890438610964</v>
      </c>
      <c r="H365" s="15">
        <v>0</v>
      </c>
      <c r="I365" s="62">
        <f t="shared" si="49"/>
        <v>234.2156030691124</v>
      </c>
    </row>
    <row r="366" spans="1:9" x14ac:dyDescent="0.3">
      <c r="A366" s="60">
        <v>44560</v>
      </c>
      <c r="B366" s="15">
        <f t="shared" si="43"/>
        <v>2021</v>
      </c>
      <c r="C366" s="15">
        <f t="shared" si="44"/>
        <v>12</v>
      </c>
      <c r="D366" s="15">
        <f t="shared" si="45"/>
        <v>5</v>
      </c>
      <c r="E366" s="15">
        <f t="shared" si="46"/>
        <v>0</v>
      </c>
      <c r="F366" s="15">
        <f t="shared" si="48"/>
        <v>53</v>
      </c>
      <c r="G366" s="15">
        <f t="shared" si="47"/>
        <v>-71605.854865184418</v>
      </c>
      <c r="H366" s="15">
        <v>0</v>
      </c>
      <c r="I366" s="62">
        <f t="shared" si="49"/>
        <v>214.96442657345509</v>
      </c>
    </row>
    <row r="367" spans="1:9" x14ac:dyDescent="0.3">
      <c r="A367" s="60">
        <v>44561</v>
      </c>
      <c r="B367" s="15">
        <f t="shared" si="43"/>
        <v>2021</v>
      </c>
      <c r="C367" s="15">
        <f t="shared" si="44"/>
        <v>12</v>
      </c>
      <c r="D367" s="15">
        <f t="shared" si="45"/>
        <v>6</v>
      </c>
      <c r="E367" s="15">
        <f t="shared" si="46"/>
        <v>1</v>
      </c>
      <c r="F367" s="15">
        <f t="shared" si="48"/>
        <v>53</v>
      </c>
      <c r="G367" s="15">
        <f t="shared" si="47"/>
        <v>-71802.447555743798</v>
      </c>
      <c r="H367" s="15">
        <v>0</v>
      </c>
      <c r="I367" s="62">
        <f t="shared" si="49"/>
        <v>196.59269055938108</v>
      </c>
    </row>
    <row r="368" spans="1:9" x14ac:dyDescent="0.3">
      <c r="A368" s="60">
        <v>44562</v>
      </c>
      <c r="B368" s="15">
        <f t="shared" si="43"/>
        <v>2022</v>
      </c>
      <c r="C368" s="15">
        <f t="shared" si="44"/>
        <v>1</v>
      </c>
      <c r="D368" s="15">
        <f t="shared" si="45"/>
        <v>7</v>
      </c>
      <c r="E368" s="15">
        <f t="shared" si="46"/>
        <v>1</v>
      </c>
      <c r="F368" s="15">
        <f t="shared" si="48"/>
        <v>1</v>
      </c>
      <c r="G368" s="15">
        <f t="shared" si="47"/>
        <v>-71953.88366993847</v>
      </c>
      <c r="H368" s="15">
        <v>0</v>
      </c>
      <c r="I368" s="62">
        <f t="shared" si="49"/>
        <v>151.43611419467447</v>
      </c>
    </row>
    <row r="369" spans="1:9" x14ac:dyDescent="0.3">
      <c r="A369" s="60">
        <v>44563</v>
      </c>
      <c r="B369" s="15">
        <f t="shared" si="43"/>
        <v>2022</v>
      </c>
      <c r="C369" s="15">
        <f t="shared" si="44"/>
        <v>1</v>
      </c>
      <c r="D369" s="15">
        <f t="shared" si="45"/>
        <v>1</v>
      </c>
      <c r="E369" s="15">
        <f t="shared" si="46"/>
        <v>0</v>
      </c>
      <c r="F369" s="15">
        <f t="shared" si="48"/>
        <v>2</v>
      </c>
      <c r="G369" s="15">
        <f t="shared" si="47"/>
        <v>-72189.483669938476</v>
      </c>
      <c r="H369" s="15">
        <v>0</v>
      </c>
      <c r="I369" s="62">
        <f t="shared" si="49"/>
        <v>235.60000000000002</v>
      </c>
    </row>
    <row r="370" spans="1:9" x14ac:dyDescent="0.3">
      <c r="A370" s="60">
        <v>44564</v>
      </c>
      <c r="B370" s="15">
        <f t="shared" si="43"/>
        <v>2022</v>
      </c>
      <c r="C370" s="15">
        <f t="shared" si="44"/>
        <v>1</v>
      </c>
      <c r="D370" s="15">
        <f t="shared" si="45"/>
        <v>2</v>
      </c>
      <c r="E370" s="15">
        <f t="shared" si="46"/>
        <v>0</v>
      </c>
      <c r="F370" s="15">
        <f t="shared" si="48"/>
        <v>2</v>
      </c>
      <c r="G370" s="15">
        <f t="shared" si="47"/>
        <v>-72429.701352180258</v>
      </c>
      <c r="H370" s="15">
        <v>0</v>
      </c>
      <c r="I370" s="62">
        <f t="shared" si="49"/>
        <v>240.21768224177637</v>
      </c>
    </row>
    <row r="371" spans="1:9" x14ac:dyDescent="0.3">
      <c r="A371" s="60">
        <v>44565</v>
      </c>
      <c r="B371" s="15">
        <f t="shared" si="43"/>
        <v>2022</v>
      </c>
      <c r="C371" s="15">
        <f t="shared" si="44"/>
        <v>1</v>
      </c>
      <c r="D371" s="15">
        <f t="shared" si="45"/>
        <v>3</v>
      </c>
      <c r="E371" s="15">
        <f t="shared" si="46"/>
        <v>0</v>
      </c>
      <c r="F371" s="15">
        <f t="shared" si="48"/>
        <v>2</v>
      </c>
      <c r="G371" s="15">
        <f t="shared" si="47"/>
        <v>-72667.308426707299</v>
      </c>
      <c r="H371" s="15">
        <v>0</v>
      </c>
      <c r="I371" s="62">
        <f t="shared" si="49"/>
        <v>237.60707452703781</v>
      </c>
    </row>
    <row r="372" spans="1:9" x14ac:dyDescent="0.3">
      <c r="A372" s="60">
        <v>44566</v>
      </c>
      <c r="B372" s="15">
        <f t="shared" si="43"/>
        <v>2022</v>
      </c>
      <c r="C372" s="15">
        <f t="shared" si="44"/>
        <v>1</v>
      </c>
      <c r="D372" s="15">
        <f t="shared" si="45"/>
        <v>4</v>
      </c>
      <c r="E372" s="15">
        <f t="shared" si="46"/>
        <v>0</v>
      </c>
      <c r="F372" s="15">
        <f t="shared" si="48"/>
        <v>2</v>
      </c>
      <c r="G372" s="15">
        <f t="shared" si="47"/>
        <v>-72894.286931821698</v>
      </c>
      <c r="H372" s="15">
        <v>0</v>
      </c>
      <c r="I372" s="62">
        <f t="shared" si="49"/>
        <v>226.97850511440615</v>
      </c>
    </row>
    <row r="373" spans="1:9" x14ac:dyDescent="0.3">
      <c r="A373" s="60">
        <v>44567</v>
      </c>
      <c r="B373" s="15">
        <f t="shared" si="43"/>
        <v>2022</v>
      </c>
      <c r="C373" s="15">
        <f t="shared" si="44"/>
        <v>1</v>
      </c>
      <c r="D373" s="15">
        <f t="shared" si="45"/>
        <v>5</v>
      </c>
      <c r="E373" s="15">
        <f t="shared" si="46"/>
        <v>0</v>
      </c>
      <c r="F373" s="15">
        <f t="shared" si="48"/>
        <v>2</v>
      </c>
      <c r="G373" s="15">
        <f t="shared" si="47"/>
        <v>-73102.014260440454</v>
      </c>
      <c r="H373" s="15">
        <v>0</v>
      </c>
      <c r="I373" s="62">
        <f t="shared" si="49"/>
        <v>207.7273286187488</v>
      </c>
    </row>
    <row r="374" spans="1:9" x14ac:dyDescent="0.3">
      <c r="A374" s="60">
        <v>44568</v>
      </c>
      <c r="B374" s="15">
        <f t="shared" si="43"/>
        <v>2022</v>
      </c>
      <c r="C374" s="15">
        <f t="shared" si="44"/>
        <v>1</v>
      </c>
      <c r="D374" s="15">
        <f t="shared" si="45"/>
        <v>6</v>
      </c>
      <c r="E374" s="15">
        <f t="shared" si="46"/>
        <v>1</v>
      </c>
      <c r="F374" s="15">
        <f t="shared" si="48"/>
        <v>2</v>
      </c>
      <c r="G374" s="15">
        <f t="shared" si="47"/>
        <v>-73291.369853045122</v>
      </c>
      <c r="H374" s="15">
        <v>0</v>
      </c>
      <c r="I374" s="62">
        <f t="shared" si="49"/>
        <v>189.35559260467483</v>
      </c>
    </row>
    <row r="375" spans="1:9" x14ac:dyDescent="0.3">
      <c r="A375" s="60">
        <v>44569</v>
      </c>
      <c r="B375" s="15">
        <f t="shared" si="43"/>
        <v>2022</v>
      </c>
      <c r="C375" s="15">
        <f t="shared" si="44"/>
        <v>1</v>
      </c>
      <c r="D375" s="15">
        <f t="shared" si="45"/>
        <v>7</v>
      </c>
      <c r="E375" s="15">
        <f t="shared" si="46"/>
        <v>1</v>
      </c>
      <c r="F375" s="15">
        <f t="shared" si="48"/>
        <v>2</v>
      </c>
      <c r="G375" s="15">
        <f t="shared" si="47"/>
        <v>-73442.805967239794</v>
      </c>
      <c r="H375" s="15">
        <v>0</v>
      </c>
      <c r="I375" s="62">
        <f t="shared" si="49"/>
        <v>151.43611419467447</v>
      </c>
    </row>
    <row r="376" spans="1:9" x14ac:dyDescent="0.3">
      <c r="A376" s="60">
        <v>44570</v>
      </c>
      <c r="B376" s="15">
        <f t="shared" si="43"/>
        <v>2022</v>
      </c>
      <c r="C376" s="15">
        <f t="shared" si="44"/>
        <v>1</v>
      </c>
      <c r="D376" s="15">
        <f t="shared" si="45"/>
        <v>1</v>
      </c>
      <c r="E376" s="15">
        <f t="shared" si="46"/>
        <v>0</v>
      </c>
      <c r="F376" s="15">
        <f t="shared" si="48"/>
        <v>3</v>
      </c>
      <c r="G376" s="15">
        <f t="shared" si="47"/>
        <v>-73678.4059672398</v>
      </c>
      <c r="H376" s="15">
        <v>0</v>
      </c>
      <c r="I376" s="62">
        <f t="shared" si="49"/>
        <v>235.60000000000002</v>
      </c>
    </row>
    <row r="377" spans="1:9" x14ac:dyDescent="0.3">
      <c r="A377" s="60">
        <v>44571</v>
      </c>
      <c r="B377" s="15">
        <f t="shared" si="43"/>
        <v>2022</v>
      </c>
      <c r="C377" s="15">
        <f t="shared" si="44"/>
        <v>1</v>
      </c>
      <c r="D377" s="15">
        <f t="shared" si="45"/>
        <v>2</v>
      </c>
      <c r="E377" s="15">
        <f t="shared" si="46"/>
        <v>0</v>
      </c>
      <c r="F377" s="15">
        <f t="shared" si="48"/>
        <v>3</v>
      </c>
      <c r="G377" s="15">
        <f t="shared" si="47"/>
        <v>-73918.623649481582</v>
      </c>
      <c r="H377" s="15">
        <v>0</v>
      </c>
      <c r="I377" s="62">
        <f t="shared" si="49"/>
        <v>240.21768224177637</v>
      </c>
    </row>
    <row r="378" spans="1:9" x14ac:dyDescent="0.3">
      <c r="A378" s="60">
        <v>44572</v>
      </c>
      <c r="B378" s="15">
        <f t="shared" si="43"/>
        <v>2022</v>
      </c>
      <c r="C378" s="15">
        <f t="shared" si="44"/>
        <v>1</v>
      </c>
      <c r="D378" s="15">
        <f t="shared" si="45"/>
        <v>3</v>
      </c>
      <c r="E378" s="15">
        <f t="shared" si="46"/>
        <v>0</v>
      </c>
      <c r="F378" s="15">
        <f t="shared" si="48"/>
        <v>3</v>
      </c>
      <c r="G378" s="15">
        <f t="shared" si="47"/>
        <v>-74156.230724008623</v>
      </c>
      <c r="H378" s="15">
        <v>0</v>
      </c>
      <c r="I378" s="62">
        <f t="shared" si="49"/>
        <v>237.60707452703781</v>
      </c>
    </row>
    <row r="379" spans="1:9" x14ac:dyDescent="0.3">
      <c r="A379" s="60">
        <v>44573</v>
      </c>
      <c r="B379" s="15">
        <f t="shared" si="43"/>
        <v>2022</v>
      </c>
      <c r="C379" s="15">
        <f t="shared" si="44"/>
        <v>1</v>
      </c>
      <c r="D379" s="15">
        <f t="shared" si="45"/>
        <v>4</v>
      </c>
      <c r="E379" s="15">
        <f t="shared" si="46"/>
        <v>0</v>
      </c>
      <c r="F379" s="15">
        <f t="shared" si="48"/>
        <v>3</v>
      </c>
      <c r="G379" s="15">
        <f t="shared" si="47"/>
        <v>-74383.209229123022</v>
      </c>
      <c r="H379" s="15">
        <v>0</v>
      </c>
      <c r="I379" s="62">
        <f t="shared" si="49"/>
        <v>226.97850511440615</v>
      </c>
    </row>
    <row r="380" spans="1:9" x14ac:dyDescent="0.3">
      <c r="A380" s="60">
        <v>44574</v>
      </c>
      <c r="B380" s="15">
        <f t="shared" si="43"/>
        <v>2022</v>
      </c>
      <c r="C380" s="15">
        <f t="shared" si="44"/>
        <v>1</v>
      </c>
      <c r="D380" s="15">
        <f t="shared" si="45"/>
        <v>5</v>
      </c>
      <c r="E380" s="15">
        <f t="shared" si="46"/>
        <v>0</v>
      </c>
      <c r="F380" s="15">
        <f t="shared" si="48"/>
        <v>3</v>
      </c>
      <c r="G380" s="15">
        <f t="shared" si="47"/>
        <v>-74590.936557741778</v>
      </c>
      <c r="H380" s="15">
        <v>0</v>
      </c>
      <c r="I380" s="62">
        <f t="shared" si="49"/>
        <v>207.7273286187488</v>
      </c>
    </row>
    <row r="381" spans="1:9" x14ac:dyDescent="0.3">
      <c r="A381" s="60">
        <v>44575</v>
      </c>
      <c r="B381" s="15">
        <f t="shared" si="43"/>
        <v>2022</v>
      </c>
      <c r="C381" s="15">
        <f t="shared" si="44"/>
        <v>1</v>
      </c>
      <c r="D381" s="15">
        <f t="shared" si="45"/>
        <v>6</v>
      </c>
      <c r="E381" s="15">
        <f t="shared" si="46"/>
        <v>1</v>
      </c>
      <c r="F381" s="15">
        <f t="shared" si="48"/>
        <v>3</v>
      </c>
      <c r="G381" s="15">
        <f t="shared" si="47"/>
        <v>-74780.292150346446</v>
      </c>
      <c r="H381" s="15">
        <v>0</v>
      </c>
      <c r="I381" s="62">
        <f t="shared" si="49"/>
        <v>189.35559260467483</v>
      </c>
    </row>
    <row r="382" spans="1:9" x14ac:dyDescent="0.3">
      <c r="A382" s="60">
        <v>44576</v>
      </c>
      <c r="B382" s="15">
        <f t="shared" si="43"/>
        <v>2022</v>
      </c>
      <c r="C382" s="15">
        <f t="shared" si="44"/>
        <v>1</v>
      </c>
      <c r="D382" s="15">
        <f t="shared" si="45"/>
        <v>7</v>
      </c>
      <c r="E382" s="15">
        <f t="shared" si="46"/>
        <v>1</v>
      </c>
      <c r="F382" s="15">
        <f t="shared" si="48"/>
        <v>3</v>
      </c>
      <c r="G382" s="15">
        <f t="shared" si="47"/>
        <v>-74931.728264541118</v>
      </c>
      <c r="H382" s="15">
        <v>0</v>
      </c>
      <c r="I382" s="62">
        <f t="shared" si="49"/>
        <v>151.43611419467447</v>
      </c>
    </row>
    <row r="383" spans="1:9" x14ac:dyDescent="0.3">
      <c r="A383" s="60">
        <v>44577</v>
      </c>
      <c r="B383" s="15">
        <f t="shared" si="43"/>
        <v>2022</v>
      </c>
      <c r="C383" s="15">
        <f t="shared" si="44"/>
        <v>1</v>
      </c>
      <c r="D383" s="15">
        <f t="shared" si="45"/>
        <v>1</v>
      </c>
      <c r="E383" s="15">
        <f t="shared" si="46"/>
        <v>0</v>
      </c>
      <c r="F383" s="15">
        <f t="shared" si="48"/>
        <v>4</v>
      </c>
      <c r="G383" s="15">
        <f t="shared" si="47"/>
        <v>-75167.328264541124</v>
      </c>
      <c r="H383" s="15">
        <v>0</v>
      </c>
      <c r="I383" s="62">
        <f t="shared" si="49"/>
        <v>235.60000000000002</v>
      </c>
    </row>
    <row r="384" spans="1:9" x14ac:dyDescent="0.3">
      <c r="A384" s="60">
        <v>44578</v>
      </c>
      <c r="B384" s="15">
        <f t="shared" si="43"/>
        <v>2022</v>
      </c>
      <c r="C384" s="15">
        <f t="shared" si="44"/>
        <v>1</v>
      </c>
      <c r="D384" s="15">
        <f t="shared" si="45"/>
        <v>2</v>
      </c>
      <c r="E384" s="15">
        <f t="shared" si="46"/>
        <v>0</v>
      </c>
      <c r="F384" s="15">
        <f t="shared" si="48"/>
        <v>4</v>
      </c>
      <c r="G384" s="15">
        <f t="shared" si="47"/>
        <v>-75407.545946782906</v>
      </c>
      <c r="H384" s="15">
        <v>0</v>
      </c>
      <c r="I384" s="62">
        <f t="shared" si="49"/>
        <v>240.21768224177637</v>
      </c>
    </row>
    <row r="385" spans="1:9" x14ac:dyDescent="0.3">
      <c r="A385" s="60">
        <v>44579</v>
      </c>
      <c r="B385" s="15">
        <f t="shared" si="43"/>
        <v>2022</v>
      </c>
      <c r="C385" s="15">
        <f t="shared" si="44"/>
        <v>1</v>
      </c>
      <c r="D385" s="15">
        <f t="shared" si="45"/>
        <v>3</v>
      </c>
      <c r="E385" s="15">
        <f t="shared" si="46"/>
        <v>0</v>
      </c>
      <c r="F385" s="15">
        <f t="shared" si="48"/>
        <v>4</v>
      </c>
      <c r="G385" s="15">
        <f t="shared" si="47"/>
        <v>-75645.153021309947</v>
      </c>
      <c r="H385" s="15">
        <v>0</v>
      </c>
      <c r="I385" s="62">
        <f t="shared" si="49"/>
        <v>237.60707452703781</v>
      </c>
    </row>
    <row r="386" spans="1:9" x14ac:dyDescent="0.3">
      <c r="A386" s="60">
        <v>44580</v>
      </c>
      <c r="B386" s="15">
        <f t="shared" si="43"/>
        <v>2022</v>
      </c>
      <c r="C386" s="15">
        <f t="shared" si="44"/>
        <v>1</v>
      </c>
      <c r="D386" s="15">
        <f t="shared" si="45"/>
        <v>4</v>
      </c>
      <c r="E386" s="15">
        <f t="shared" si="46"/>
        <v>0</v>
      </c>
      <c r="F386" s="15">
        <f t="shared" si="48"/>
        <v>4</v>
      </c>
      <c r="G386" s="15">
        <f t="shared" si="47"/>
        <v>-75872.131526424346</v>
      </c>
      <c r="H386" s="15">
        <v>0</v>
      </c>
      <c r="I386" s="62">
        <f t="shared" si="49"/>
        <v>226.97850511440615</v>
      </c>
    </row>
    <row r="387" spans="1:9" x14ac:dyDescent="0.3">
      <c r="A387" s="60">
        <v>44581</v>
      </c>
      <c r="B387" s="15">
        <f t="shared" ref="B387:B450" si="50">YEAR(A387)</f>
        <v>2022</v>
      </c>
      <c r="C387" s="15">
        <f t="shared" ref="C387:C450" si="51">MONTH(A387)</f>
        <v>1</v>
      </c>
      <c r="D387" s="15">
        <f t="shared" ref="D387:D450" si="52">WEEKDAY(A387)</f>
        <v>5</v>
      </c>
      <c r="E387" s="15">
        <f t="shared" ref="E387:E450" si="53">IF(OR(D387=6,D387=7),1,0)</f>
        <v>0</v>
      </c>
      <c r="F387" s="15">
        <f t="shared" si="48"/>
        <v>4</v>
      </c>
      <c r="G387" s="15">
        <f t="shared" ref="G387:G450" si="54">G386+H387-I387</f>
        <v>-76079.858855043101</v>
      </c>
      <c r="H387" s="15">
        <v>0</v>
      </c>
      <c r="I387" s="62">
        <f t="shared" si="49"/>
        <v>207.7273286187488</v>
      </c>
    </row>
    <row r="388" spans="1:9" x14ac:dyDescent="0.3">
      <c r="A388" s="60">
        <v>44582</v>
      </c>
      <c r="B388" s="15">
        <f t="shared" si="50"/>
        <v>2022</v>
      </c>
      <c r="C388" s="15">
        <f t="shared" si="51"/>
        <v>1</v>
      </c>
      <c r="D388" s="15">
        <f t="shared" si="52"/>
        <v>6</v>
      </c>
      <c r="E388" s="15">
        <f t="shared" si="53"/>
        <v>1</v>
      </c>
      <c r="F388" s="15">
        <f t="shared" ref="F388:F451" si="55">WEEKNUM(A388)</f>
        <v>4</v>
      </c>
      <c r="G388" s="15">
        <f t="shared" si="54"/>
        <v>-76269.21444764777</v>
      </c>
      <c r="H388" s="15">
        <v>0</v>
      </c>
      <c r="I388" s="62">
        <f t="shared" ref="I388:I451" si="56">100-2.17*D388^2.25+12.77*D388+EXP(-D388/0.032)+5*C388^0.75+10*E388+20*(B388-2016)</f>
        <v>189.35559260467483</v>
      </c>
    </row>
    <row r="389" spans="1:9" x14ac:dyDescent="0.3">
      <c r="A389" s="60">
        <v>44583</v>
      </c>
      <c r="B389" s="15">
        <f t="shared" si="50"/>
        <v>2022</v>
      </c>
      <c r="C389" s="15">
        <f t="shared" si="51"/>
        <v>1</v>
      </c>
      <c r="D389" s="15">
        <f t="shared" si="52"/>
        <v>7</v>
      </c>
      <c r="E389" s="15">
        <f t="shared" si="53"/>
        <v>1</v>
      </c>
      <c r="F389" s="15">
        <f t="shared" si="55"/>
        <v>4</v>
      </c>
      <c r="G389" s="15">
        <f t="shared" si="54"/>
        <v>-76420.650561842442</v>
      </c>
      <c r="H389" s="15">
        <v>0</v>
      </c>
      <c r="I389" s="62">
        <f t="shared" si="56"/>
        <v>151.43611419467447</v>
      </c>
    </row>
    <row r="390" spans="1:9" x14ac:dyDescent="0.3">
      <c r="A390" s="60">
        <v>44584</v>
      </c>
      <c r="B390" s="15">
        <f t="shared" si="50"/>
        <v>2022</v>
      </c>
      <c r="C390" s="15">
        <f t="shared" si="51"/>
        <v>1</v>
      </c>
      <c r="D390" s="15">
        <f t="shared" si="52"/>
        <v>1</v>
      </c>
      <c r="E390" s="15">
        <f t="shared" si="53"/>
        <v>0</v>
      </c>
      <c r="F390" s="15">
        <f t="shared" si="55"/>
        <v>5</v>
      </c>
      <c r="G390" s="15">
        <f t="shared" si="54"/>
        <v>-76656.250561842447</v>
      </c>
      <c r="H390" s="15">
        <v>0</v>
      </c>
      <c r="I390" s="62">
        <f t="shared" si="56"/>
        <v>235.60000000000002</v>
      </c>
    </row>
    <row r="391" spans="1:9" x14ac:dyDescent="0.3">
      <c r="A391" s="60">
        <v>44585</v>
      </c>
      <c r="B391" s="15">
        <f t="shared" si="50"/>
        <v>2022</v>
      </c>
      <c r="C391" s="15">
        <f t="shared" si="51"/>
        <v>1</v>
      </c>
      <c r="D391" s="15">
        <f t="shared" si="52"/>
        <v>2</v>
      </c>
      <c r="E391" s="15">
        <f t="shared" si="53"/>
        <v>0</v>
      </c>
      <c r="F391" s="15">
        <f t="shared" si="55"/>
        <v>5</v>
      </c>
      <c r="G391" s="15">
        <f t="shared" si="54"/>
        <v>-76896.46824408423</v>
      </c>
      <c r="H391" s="15">
        <v>0</v>
      </c>
      <c r="I391" s="62">
        <f t="shared" si="56"/>
        <v>240.21768224177637</v>
      </c>
    </row>
    <row r="392" spans="1:9" x14ac:dyDescent="0.3">
      <c r="A392" s="60">
        <v>44586</v>
      </c>
      <c r="B392" s="15">
        <f t="shared" si="50"/>
        <v>2022</v>
      </c>
      <c r="C392" s="15">
        <f t="shared" si="51"/>
        <v>1</v>
      </c>
      <c r="D392" s="15">
        <f t="shared" si="52"/>
        <v>3</v>
      </c>
      <c r="E392" s="15">
        <f t="shared" si="53"/>
        <v>0</v>
      </c>
      <c r="F392" s="15">
        <f t="shared" si="55"/>
        <v>5</v>
      </c>
      <c r="G392" s="15">
        <f t="shared" si="54"/>
        <v>-77134.075318611271</v>
      </c>
      <c r="H392" s="15">
        <v>0</v>
      </c>
      <c r="I392" s="62">
        <f t="shared" si="56"/>
        <v>237.60707452703781</v>
      </c>
    </row>
    <row r="393" spans="1:9" x14ac:dyDescent="0.3">
      <c r="A393" s="60">
        <v>44587</v>
      </c>
      <c r="B393" s="15">
        <f t="shared" si="50"/>
        <v>2022</v>
      </c>
      <c r="C393" s="15">
        <f t="shared" si="51"/>
        <v>1</v>
      </c>
      <c r="D393" s="15">
        <f t="shared" si="52"/>
        <v>4</v>
      </c>
      <c r="E393" s="15">
        <f t="shared" si="53"/>
        <v>0</v>
      </c>
      <c r="F393" s="15">
        <f t="shared" si="55"/>
        <v>5</v>
      </c>
      <c r="G393" s="15">
        <f t="shared" si="54"/>
        <v>-77361.05382372567</v>
      </c>
      <c r="H393" s="15">
        <v>0</v>
      </c>
      <c r="I393" s="62">
        <f t="shared" si="56"/>
        <v>226.97850511440615</v>
      </c>
    </row>
    <row r="394" spans="1:9" x14ac:dyDescent="0.3">
      <c r="A394" s="60">
        <v>44588</v>
      </c>
      <c r="B394" s="15">
        <f t="shared" si="50"/>
        <v>2022</v>
      </c>
      <c r="C394" s="15">
        <f t="shared" si="51"/>
        <v>1</v>
      </c>
      <c r="D394" s="15">
        <f t="shared" si="52"/>
        <v>5</v>
      </c>
      <c r="E394" s="15">
        <f t="shared" si="53"/>
        <v>0</v>
      </c>
      <c r="F394" s="15">
        <f t="shared" si="55"/>
        <v>5</v>
      </c>
      <c r="G394" s="15">
        <f t="shared" si="54"/>
        <v>-77568.781152344425</v>
      </c>
      <c r="H394" s="15">
        <v>0</v>
      </c>
      <c r="I394" s="62">
        <f t="shared" si="56"/>
        <v>207.7273286187488</v>
      </c>
    </row>
    <row r="395" spans="1:9" x14ac:dyDescent="0.3">
      <c r="A395" s="60">
        <v>44589</v>
      </c>
      <c r="B395" s="15">
        <f t="shared" si="50"/>
        <v>2022</v>
      </c>
      <c r="C395" s="15">
        <f t="shared" si="51"/>
        <v>1</v>
      </c>
      <c r="D395" s="15">
        <f t="shared" si="52"/>
        <v>6</v>
      </c>
      <c r="E395" s="15">
        <f t="shared" si="53"/>
        <v>1</v>
      </c>
      <c r="F395" s="15">
        <f t="shared" si="55"/>
        <v>5</v>
      </c>
      <c r="G395" s="15">
        <f t="shared" si="54"/>
        <v>-77758.136744949094</v>
      </c>
      <c r="H395" s="15">
        <v>0</v>
      </c>
      <c r="I395" s="62">
        <f t="shared" si="56"/>
        <v>189.35559260467483</v>
      </c>
    </row>
    <row r="396" spans="1:9" x14ac:dyDescent="0.3">
      <c r="A396" s="60">
        <v>44590</v>
      </c>
      <c r="B396" s="15">
        <f t="shared" si="50"/>
        <v>2022</v>
      </c>
      <c r="C396" s="15">
        <f t="shared" si="51"/>
        <v>1</v>
      </c>
      <c r="D396" s="15">
        <f t="shared" si="52"/>
        <v>7</v>
      </c>
      <c r="E396" s="15">
        <f t="shared" si="53"/>
        <v>1</v>
      </c>
      <c r="F396" s="15">
        <f t="shared" si="55"/>
        <v>5</v>
      </c>
      <c r="G396" s="15">
        <f t="shared" si="54"/>
        <v>-77909.572859143766</v>
      </c>
      <c r="H396" s="15">
        <v>0</v>
      </c>
      <c r="I396" s="62">
        <f t="shared" si="56"/>
        <v>151.43611419467447</v>
      </c>
    </row>
    <row r="397" spans="1:9" x14ac:dyDescent="0.3">
      <c r="A397" s="60">
        <v>44591</v>
      </c>
      <c r="B397" s="15">
        <f t="shared" si="50"/>
        <v>2022</v>
      </c>
      <c r="C397" s="15">
        <f t="shared" si="51"/>
        <v>1</v>
      </c>
      <c r="D397" s="15">
        <f t="shared" si="52"/>
        <v>1</v>
      </c>
      <c r="E397" s="15">
        <f t="shared" si="53"/>
        <v>0</v>
      </c>
      <c r="F397" s="15">
        <f t="shared" si="55"/>
        <v>6</v>
      </c>
      <c r="G397" s="15">
        <f t="shared" si="54"/>
        <v>-78145.172859143771</v>
      </c>
      <c r="H397" s="15">
        <v>0</v>
      </c>
      <c r="I397" s="62">
        <f t="shared" si="56"/>
        <v>235.60000000000002</v>
      </c>
    </row>
    <row r="398" spans="1:9" x14ac:dyDescent="0.3">
      <c r="A398" s="60">
        <v>44592</v>
      </c>
      <c r="B398" s="15">
        <f t="shared" si="50"/>
        <v>2022</v>
      </c>
      <c r="C398" s="15">
        <f t="shared" si="51"/>
        <v>1</v>
      </c>
      <c r="D398" s="15">
        <f t="shared" si="52"/>
        <v>2</v>
      </c>
      <c r="E398" s="15">
        <f t="shared" si="53"/>
        <v>0</v>
      </c>
      <c r="F398" s="15">
        <f t="shared" si="55"/>
        <v>6</v>
      </c>
      <c r="G398" s="15">
        <f t="shared" si="54"/>
        <v>-78385.390541385554</v>
      </c>
      <c r="H398" s="15">
        <v>0</v>
      </c>
      <c r="I398" s="62">
        <f t="shared" si="56"/>
        <v>240.21768224177637</v>
      </c>
    </row>
    <row r="399" spans="1:9" x14ac:dyDescent="0.3">
      <c r="A399" s="60">
        <v>44593</v>
      </c>
      <c r="B399" s="15">
        <f t="shared" si="50"/>
        <v>2022</v>
      </c>
      <c r="C399" s="15">
        <f t="shared" si="51"/>
        <v>2</v>
      </c>
      <c r="D399" s="15">
        <f t="shared" si="52"/>
        <v>3</v>
      </c>
      <c r="E399" s="15">
        <f t="shared" si="53"/>
        <v>0</v>
      </c>
      <c r="F399" s="15">
        <f t="shared" si="55"/>
        <v>6</v>
      </c>
      <c r="G399" s="15">
        <f t="shared" si="54"/>
        <v>-78626.40658006513</v>
      </c>
      <c r="H399" s="15">
        <v>0</v>
      </c>
      <c r="I399" s="62">
        <f t="shared" si="56"/>
        <v>241.01603867957496</v>
      </c>
    </row>
    <row r="400" spans="1:9" x14ac:dyDescent="0.3">
      <c r="A400" s="60">
        <v>44594</v>
      </c>
      <c r="B400" s="15">
        <f t="shared" si="50"/>
        <v>2022</v>
      </c>
      <c r="C400" s="15">
        <f t="shared" si="51"/>
        <v>2</v>
      </c>
      <c r="D400" s="15">
        <f t="shared" si="52"/>
        <v>4</v>
      </c>
      <c r="E400" s="15">
        <f t="shared" si="53"/>
        <v>0</v>
      </c>
      <c r="F400" s="15">
        <f t="shared" si="55"/>
        <v>6</v>
      </c>
      <c r="G400" s="15">
        <f t="shared" si="54"/>
        <v>-78856.794049332078</v>
      </c>
      <c r="H400" s="15">
        <v>0</v>
      </c>
      <c r="I400" s="62">
        <f t="shared" si="56"/>
        <v>230.3874692669433</v>
      </c>
    </row>
    <row r="401" spans="1:9" x14ac:dyDescent="0.3">
      <c r="A401" s="60">
        <v>44595</v>
      </c>
      <c r="B401" s="15">
        <f t="shared" si="50"/>
        <v>2022</v>
      </c>
      <c r="C401" s="15">
        <f t="shared" si="51"/>
        <v>2</v>
      </c>
      <c r="D401" s="15">
        <f t="shared" si="52"/>
        <v>5</v>
      </c>
      <c r="E401" s="15">
        <f t="shared" si="53"/>
        <v>0</v>
      </c>
      <c r="F401" s="15">
        <f t="shared" si="55"/>
        <v>6</v>
      </c>
      <c r="G401" s="15">
        <f t="shared" si="54"/>
        <v>-79067.930342103369</v>
      </c>
      <c r="H401" s="15">
        <v>0</v>
      </c>
      <c r="I401" s="62">
        <f t="shared" si="56"/>
        <v>211.13629277128595</v>
      </c>
    </row>
    <row r="402" spans="1:9" x14ac:dyDescent="0.3">
      <c r="A402" s="60">
        <v>44596</v>
      </c>
      <c r="B402" s="15">
        <f t="shared" si="50"/>
        <v>2022</v>
      </c>
      <c r="C402" s="15">
        <f t="shared" si="51"/>
        <v>2</v>
      </c>
      <c r="D402" s="15">
        <f t="shared" si="52"/>
        <v>6</v>
      </c>
      <c r="E402" s="15">
        <f t="shared" si="53"/>
        <v>1</v>
      </c>
      <c r="F402" s="15">
        <f t="shared" si="55"/>
        <v>6</v>
      </c>
      <c r="G402" s="15">
        <f t="shared" si="54"/>
        <v>-79260.694898860587</v>
      </c>
      <c r="H402" s="15">
        <v>0</v>
      </c>
      <c r="I402" s="62">
        <f t="shared" si="56"/>
        <v>192.76455675721198</v>
      </c>
    </row>
    <row r="403" spans="1:9" x14ac:dyDescent="0.3">
      <c r="A403" s="60">
        <v>44597</v>
      </c>
      <c r="B403" s="15">
        <f t="shared" si="50"/>
        <v>2022</v>
      </c>
      <c r="C403" s="15">
        <f t="shared" si="51"/>
        <v>2</v>
      </c>
      <c r="D403" s="15">
        <f t="shared" si="52"/>
        <v>7</v>
      </c>
      <c r="E403" s="15">
        <f t="shared" si="53"/>
        <v>1</v>
      </c>
      <c r="F403" s="15">
        <f t="shared" si="55"/>
        <v>6</v>
      </c>
      <c r="G403" s="15">
        <f t="shared" si="54"/>
        <v>-79415.539977207794</v>
      </c>
      <c r="H403" s="15">
        <v>0</v>
      </c>
      <c r="I403" s="62">
        <f t="shared" si="56"/>
        <v>154.8450783472116</v>
      </c>
    </row>
    <row r="404" spans="1:9" x14ac:dyDescent="0.3">
      <c r="A404" s="60">
        <v>44598</v>
      </c>
      <c r="B404" s="15">
        <f t="shared" si="50"/>
        <v>2022</v>
      </c>
      <c r="C404" s="15">
        <f t="shared" si="51"/>
        <v>2</v>
      </c>
      <c r="D404" s="15">
        <f t="shared" si="52"/>
        <v>1</v>
      </c>
      <c r="E404" s="15">
        <f t="shared" si="53"/>
        <v>0</v>
      </c>
      <c r="F404" s="15">
        <f t="shared" si="55"/>
        <v>7</v>
      </c>
      <c r="G404" s="15">
        <f t="shared" si="54"/>
        <v>-79654.548941360335</v>
      </c>
      <c r="H404" s="15">
        <v>0</v>
      </c>
      <c r="I404" s="62">
        <f t="shared" si="56"/>
        <v>239.00896415253717</v>
      </c>
    </row>
    <row r="405" spans="1:9" x14ac:dyDescent="0.3">
      <c r="A405" s="60">
        <v>44599</v>
      </c>
      <c r="B405" s="15">
        <f t="shared" si="50"/>
        <v>2022</v>
      </c>
      <c r="C405" s="15">
        <f t="shared" si="51"/>
        <v>2</v>
      </c>
      <c r="D405" s="15">
        <f t="shared" si="52"/>
        <v>2</v>
      </c>
      <c r="E405" s="15">
        <f t="shared" si="53"/>
        <v>0</v>
      </c>
      <c r="F405" s="15">
        <f t="shared" si="55"/>
        <v>7</v>
      </c>
      <c r="G405" s="15">
        <f t="shared" si="54"/>
        <v>-79898.175587754653</v>
      </c>
      <c r="H405" s="15">
        <v>0</v>
      </c>
      <c r="I405" s="62">
        <f t="shared" si="56"/>
        <v>243.62664639431352</v>
      </c>
    </row>
    <row r="406" spans="1:9" x14ac:dyDescent="0.3">
      <c r="A406" s="60">
        <v>44600</v>
      </c>
      <c r="B406" s="15">
        <f t="shared" si="50"/>
        <v>2022</v>
      </c>
      <c r="C406" s="15">
        <f t="shared" si="51"/>
        <v>2</v>
      </c>
      <c r="D406" s="15">
        <f t="shared" si="52"/>
        <v>3</v>
      </c>
      <c r="E406" s="15">
        <f t="shared" si="53"/>
        <v>0</v>
      </c>
      <c r="F406" s="15">
        <f t="shared" si="55"/>
        <v>7</v>
      </c>
      <c r="G406" s="15">
        <f t="shared" si="54"/>
        <v>-80139.191626434229</v>
      </c>
      <c r="H406" s="15">
        <v>0</v>
      </c>
      <c r="I406" s="62">
        <f t="shared" si="56"/>
        <v>241.01603867957496</v>
      </c>
    </row>
    <row r="407" spans="1:9" x14ac:dyDescent="0.3">
      <c r="A407" s="60">
        <v>44601</v>
      </c>
      <c r="B407" s="15">
        <f t="shared" si="50"/>
        <v>2022</v>
      </c>
      <c r="C407" s="15">
        <f t="shared" si="51"/>
        <v>2</v>
      </c>
      <c r="D407" s="15">
        <f t="shared" si="52"/>
        <v>4</v>
      </c>
      <c r="E407" s="15">
        <f t="shared" si="53"/>
        <v>0</v>
      </c>
      <c r="F407" s="15">
        <f t="shared" si="55"/>
        <v>7</v>
      </c>
      <c r="G407" s="15">
        <f t="shared" si="54"/>
        <v>-80369.579095701178</v>
      </c>
      <c r="H407" s="15">
        <v>0</v>
      </c>
      <c r="I407" s="62">
        <f t="shared" si="56"/>
        <v>230.3874692669433</v>
      </c>
    </row>
    <row r="408" spans="1:9" x14ac:dyDescent="0.3">
      <c r="A408" s="60">
        <v>44602</v>
      </c>
      <c r="B408" s="15">
        <f t="shared" si="50"/>
        <v>2022</v>
      </c>
      <c r="C408" s="15">
        <f t="shared" si="51"/>
        <v>2</v>
      </c>
      <c r="D408" s="15">
        <f t="shared" si="52"/>
        <v>5</v>
      </c>
      <c r="E408" s="15">
        <f t="shared" si="53"/>
        <v>0</v>
      </c>
      <c r="F408" s="15">
        <f t="shared" si="55"/>
        <v>7</v>
      </c>
      <c r="G408" s="15">
        <f t="shared" si="54"/>
        <v>-80580.715388472468</v>
      </c>
      <c r="H408" s="15">
        <v>0</v>
      </c>
      <c r="I408" s="62">
        <f t="shared" si="56"/>
        <v>211.13629277128595</v>
      </c>
    </row>
    <row r="409" spans="1:9" x14ac:dyDescent="0.3">
      <c r="A409" s="60">
        <v>44603</v>
      </c>
      <c r="B409" s="15">
        <f t="shared" si="50"/>
        <v>2022</v>
      </c>
      <c r="C409" s="15">
        <f t="shared" si="51"/>
        <v>2</v>
      </c>
      <c r="D409" s="15">
        <f t="shared" si="52"/>
        <v>6</v>
      </c>
      <c r="E409" s="15">
        <f t="shared" si="53"/>
        <v>1</v>
      </c>
      <c r="F409" s="15">
        <f t="shared" si="55"/>
        <v>7</v>
      </c>
      <c r="G409" s="15">
        <f t="shared" si="54"/>
        <v>-80773.479945229687</v>
      </c>
      <c r="H409" s="15">
        <v>0</v>
      </c>
      <c r="I409" s="62">
        <f t="shared" si="56"/>
        <v>192.76455675721198</v>
      </c>
    </row>
    <row r="410" spans="1:9" x14ac:dyDescent="0.3">
      <c r="A410" s="60">
        <v>44604</v>
      </c>
      <c r="B410" s="15">
        <f t="shared" si="50"/>
        <v>2022</v>
      </c>
      <c r="C410" s="15">
        <f t="shared" si="51"/>
        <v>2</v>
      </c>
      <c r="D410" s="15">
        <f t="shared" si="52"/>
        <v>7</v>
      </c>
      <c r="E410" s="15">
        <f t="shared" si="53"/>
        <v>1</v>
      </c>
      <c r="F410" s="15">
        <f t="shared" si="55"/>
        <v>7</v>
      </c>
      <c r="G410" s="15">
        <f t="shared" si="54"/>
        <v>-80928.325023576894</v>
      </c>
      <c r="H410" s="15">
        <v>0</v>
      </c>
      <c r="I410" s="62">
        <f t="shared" si="56"/>
        <v>154.8450783472116</v>
      </c>
    </row>
    <row r="411" spans="1:9" x14ac:dyDescent="0.3">
      <c r="A411" s="60">
        <v>44605</v>
      </c>
      <c r="B411" s="15">
        <f t="shared" si="50"/>
        <v>2022</v>
      </c>
      <c r="C411" s="15">
        <f t="shared" si="51"/>
        <v>2</v>
      </c>
      <c r="D411" s="15">
        <f t="shared" si="52"/>
        <v>1</v>
      </c>
      <c r="E411" s="15">
        <f t="shared" si="53"/>
        <v>0</v>
      </c>
      <c r="F411" s="15">
        <f t="shared" si="55"/>
        <v>8</v>
      </c>
      <c r="G411" s="15">
        <f t="shared" si="54"/>
        <v>-81167.333987729435</v>
      </c>
      <c r="H411" s="15">
        <v>0</v>
      </c>
      <c r="I411" s="62">
        <f t="shared" si="56"/>
        <v>239.00896415253717</v>
      </c>
    </row>
    <row r="412" spans="1:9" x14ac:dyDescent="0.3">
      <c r="A412" s="60">
        <v>44606</v>
      </c>
      <c r="B412" s="15">
        <f t="shared" si="50"/>
        <v>2022</v>
      </c>
      <c r="C412" s="15">
        <f t="shared" si="51"/>
        <v>2</v>
      </c>
      <c r="D412" s="15">
        <f t="shared" si="52"/>
        <v>2</v>
      </c>
      <c r="E412" s="15">
        <f t="shared" si="53"/>
        <v>0</v>
      </c>
      <c r="F412" s="15">
        <f t="shared" si="55"/>
        <v>8</v>
      </c>
      <c r="G412" s="15">
        <f t="shared" si="54"/>
        <v>-81410.960634123752</v>
      </c>
      <c r="H412" s="15">
        <v>0</v>
      </c>
      <c r="I412" s="62">
        <f t="shared" si="56"/>
        <v>243.62664639431352</v>
      </c>
    </row>
    <row r="413" spans="1:9" x14ac:dyDescent="0.3">
      <c r="A413" s="60">
        <v>44607</v>
      </c>
      <c r="B413" s="15">
        <f t="shared" si="50"/>
        <v>2022</v>
      </c>
      <c r="C413" s="15">
        <f t="shared" si="51"/>
        <v>2</v>
      </c>
      <c r="D413" s="15">
        <f t="shared" si="52"/>
        <v>3</v>
      </c>
      <c r="E413" s="15">
        <f t="shared" si="53"/>
        <v>0</v>
      </c>
      <c r="F413" s="15">
        <f t="shared" si="55"/>
        <v>8</v>
      </c>
      <c r="G413" s="15">
        <f t="shared" si="54"/>
        <v>-81651.976672803328</v>
      </c>
      <c r="H413" s="15">
        <v>0</v>
      </c>
      <c r="I413" s="62">
        <f t="shared" si="56"/>
        <v>241.01603867957496</v>
      </c>
    </row>
    <row r="414" spans="1:9" x14ac:dyDescent="0.3">
      <c r="A414" s="60">
        <v>44608</v>
      </c>
      <c r="B414" s="15">
        <f t="shared" si="50"/>
        <v>2022</v>
      </c>
      <c r="C414" s="15">
        <f t="shared" si="51"/>
        <v>2</v>
      </c>
      <c r="D414" s="15">
        <f t="shared" si="52"/>
        <v>4</v>
      </c>
      <c r="E414" s="15">
        <f t="shared" si="53"/>
        <v>0</v>
      </c>
      <c r="F414" s="15">
        <f t="shared" si="55"/>
        <v>8</v>
      </c>
      <c r="G414" s="15">
        <f t="shared" si="54"/>
        <v>-81882.364142070277</v>
      </c>
      <c r="H414" s="15">
        <v>0</v>
      </c>
      <c r="I414" s="62">
        <f t="shared" si="56"/>
        <v>230.3874692669433</v>
      </c>
    </row>
    <row r="415" spans="1:9" x14ac:dyDescent="0.3">
      <c r="A415" s="60">
        <v>44609</v>
      </c>
      <c r="B415" s="15">
        <f t="shared" si="50"/>
        <v>2022</v>
      </c>
      <c r="C415" s="15">
        <f t="shared" si="51"/>
        <v>2</v>
      </c>
      <c r="D415" s="15">
        <f t="shared" si="52"/>
        <v>5</v>
      </c>
      <c r="E415" s="15">
        <f t="shared" si="53"/>
        <v>0</v>
      </c>
      <c r="F415" s="15">
        <f t="shared" si="55"/>
        <v>8</v>
      </c>
      <c r="G415" s="15">
        <f t="shared" si="54"/>
        <v>-82093.500434841568</v>
      </c>
      <c r="H415" s="15">
        <v>0</v>
      </c>
      <c r="I415" s="62">
        <f t="shared" si="56"/>
        <v>211.13629277128595</v>
      </c>
    </row>
    <row r="416" spans="1:9" x14ac:dyDescent="0.3">
      <c r="A416" s="60">
        <v>44610</v>
      </c>
      <c r="B416" s="15">
        <f t="shared" si="50"/>
        <v>2022</v>
      </c>
      <c r="C416" s="15">
        <f t="shared" si="51"/>
        <v>2</v>
      </c>
      <c r="D416" s="15">
        <f t="shared" si="52"/>
        <v>6</v>
      </c>
      <c r="E416" s="15">
        <f t="shared" si="53"/>
        <v>1</v>
      </c>
      <c r="F416" s="15">
        <f t="shared" si="55"/>
        <v>8</v>
      </c>
      <c r="G416" s="15">
        <f t="shared" si="54"/>
        <v>-82286.264991598786</v>
      </c>
      <c r="H416" s="15">
        <v>0</v>
      </c>
      <c r="I416" s="62">
        <f t="shared" si="56"/>
        <v>192.76455675721198</v>
      </c>
    </row>
    <row r="417" spans="1:9" x14ac:dyDescent="0.3">
      <c r="A417" s="60">
        <v>44611</v>
      </c>
      <c r="B417" s="15">
        <f t="shared" si="50"/>
        <v>2022</v>
      </c>
      <c r="C417" s="15">
        <f t="shared" si="51"/>
        <v>2</v>
      </c>
      <c r="D417" s="15">
        <f t="shared" si="52"/>
        <v>7</v>
      </c>
      <c r="E417" s="15">
        <f t="shared" si="53"/>
        <v>1</v>
      </c>
      <c r="F417" s="15">
        <f t="shared" si="55"/>
        <v>8</v>
      </c>
      <c r="G417" s="15">
        <f t="shared" si="54"/>
        <v>-82441.110069945993</v>
      </c>
      <c r="H417" s="15">
        <v>0</v>
      </c>
      <c r="I417" s="62">
        <f t="shared" si="56"/>
        <v>154.8450783472116</v>
      </c>
    </row>
    <row r="418" spans="1:9" x14ac:dyDescent="0.3">
      <c r="A418" s="60">
        <v>44612</v>
      </c>
      <c r="B418" s="15">
        <f t="shared" si="50"/>
        <v>2022</v>
      </c>
      <c r="C418" s="15">
        <f t="shared" si="51"/>
        <v>2</v>
      </c>
      <c r="D418" s="15">
        <f t="shared" si="52"/>
        <v>1</v>
      </c>
      <c r="E418" s="15">
        <f t="shared" si="53"/>
        <v>0</v>
      </c>
      <c r="F418" s="15">
        <f t="shared" si="55"/>
        <v>9</v>
      </c>
      <c r="G418" s="15">
        <f t="shared" si="54"/>
        <v>-82680.119034098534</v>
      </c>
      <c r="H418" s="15">
        <v>0</v>
      </c>
      <c r="I418" s="62">
        <f t="shared" si="56"/>
        <v>239.00896415253717</v>
      </c>
    </row>
    <row r="419" spans="1:9" x14ac:dyDescent="0.3">
      <c r="A419" s="60">
        <v>44613</v>
      </c>
      <c r="B419" s="15">
        <f t="shared" si="50"/>
        <v>2022</v>
      </c>
      <c r="C419" s="15">
        <f t="shared" si="51"/>
        <v>2</v>
      </c>
      <c r="D419" s="15">
        <f t="shared" si="52"/>
        <v>2</v>
      </c>
      <c r="E419" s="15">
        <f t="shared" si="53"/>
        <v>0</v>
      </c>
      <c r="F419" s="15">
        <f t="shared" si="55"/>
        <v>9</v>
      </c>
      <c r="G419" s="15">
        <f t="shared" si="54"/>
        <v>-82923.745680492852</v>
      </c>
      <c r="H419" s="15">
        <v>0</v>
      </c>
      <c r="I419" s="62">
        <f t="shared" si="56"/>
        <v>243.62664639431352</v>
      </c>
    </row>
    <row r="420" spans="1:9" x14ac:dyDescent="0.3">
      <c r="A420" s="60">
        <v>44614</v>
      </c>
      <c r="B420" s="15">
        <f t="shared" si="50"/>
        <v>2022</v>
      </c>
      <c r="C420" s="15">
        <f t="shared" si="51"/>
        <v>2</v>
      </c>
      <c r="D420" s="15">
        <f t="shared" si="52"/>
        <v>3</v>
      </c>
      <c r="E420" s="15">
        <f t="shared" si="53"/>
        <v>0</v>
      </c>
      <c r="F420" s="15">
        <f t="shared" si="55"/>
        <v>9</v>
      </c>
      <c r="G420" s="15">
        <f t="shared" si="54"/>
        <v>-83164.761719172428</v>
      </c>
      <c r="H420" s="15">
        <v>0</v>
      </c>
      <c r="I420" s="62">
        <f t="shared" si="56"/>
        <v>241.01603867957496</v>
      </c>
    </row>
    <row r="421" spans="1:9" x14ac:dyDescent="0.3">
      <c r="A421" s="60">
        <v>44615</v>
      </c>
      <c r="B421" s="15">
        <f t="shared" si="50"/>
        <v>2022</v>
      </c>
      <c r="C421" s="15">
        <f t="shared" si="51"/>
        <v>2</v>
      </c>
      <c r="D421" s="15">
        <f t="shared" si="52"/>
        <v>4</v>
      </c>
      <c r="E421" s="15">
        <f t="shared" si="53"/>
        <v>0</v>
      </c>
      <c r="F421" s="15">
        <f t="shared" si="55"/>
        <v>9</v>
      </c>
      <c r="G421" s="15">
        <f t="shared" si="54"/>
        <v>-83395.149188439376</v>
      </c>
      <c r="H421" s="15">
        <v>0</v>
      </c>
      <c r="I421" s="62">
        <f t="shared" si="56"/>
        <v>230.3874692669433</v>
      </c>
    </row>
    <row r="422" spans="1:9" x14ac:dyDescent="0.3">
      <c r="A422" s="60">
        <v>44616</v>
      </c>
      <c r="B422" s="15">
        <f t="shared" si="50"/>
        <v>2022</v>
      </c>
      <c r="C422" s="15">
        <f t="shared" si="51"/>
        <v>2</v>
      </c>
      <c r="D422" s="15">
        <f t="shared" si="52"/>
        <v>5</v>
      </c>
      <c r="E422" s="15">
        <f t="shared" si="53"/>
        <v>0</v>
      </c>
      <c r="F422" s="15">
        <f t="shared" si="55"/>
        <v>9</v>
      </c>
      <c r="G422" s="15">
        <f t="shared" si="54"/>
        <v>-83606.285481210667</v>
      </c>
      <c r="H422" s="15">
        <v>0</v>
      </c>
      <c r="I422" s="62">
        <f t="shared" si="56"/>
        <v>211.13629277128595</v>
      </c>
    </row>
    <row r="423" spans="1:9" x14ac:dyDescent="0.3">
      <c r="A423" s="60">
        <v>44617</v>
      </c>
      <c r="B423" s="15">
        <f t="shared" si="50"/>
        <v>2022</v>
      </c>
      <c r="C423" s="15">
        <f t="shared" si="51"/>
        <v>2</v>
      </c>
      <c r="D423" s="15">
        <f t="shared" si="52"/>
        <v>6</v>
      </c>
      <c r="E423" s="15">
        <f t="shared" si="53"/>
        <v>1</v>
      </c>
      <c r="F423" s="15">
        <f t="shared" si="55"/>
        <v>9</v>
      </c>
      <c r="G423" s="15">
        <f t="shared" si="54"/>
        <v>-83799.050037967885</v>
      </c>
      <c r="H423" s="15">
        <v>0</v>
      </c>
      <c r="I423" s="62">
        <f t="shared" si="56"/>
        <v>192.76455675721198</v>
      </c>
    </row>
    <row r="424" spans="1:9" x14ac:dyDescent="0.3">
      <c r="A424" s="60">
        <v>44618</v>
      </c>
      <c r="B424" s="15">
        <f t="shared" si="50"/>
        <v>2022</v>
      </c>
      <c r="C424" s="15">
        <f t="shared" si="51"/>
        <v>2</v>
      </c>
      <c r="D424" s="15">
        <f t="shared" si="52"/>
        <v>7</v>
      </c>
      <c r="E424" s="15">
        <f t="shared" si="53"/>
        <v>1</v>
      </c>
      <c r="F424" s="15">
        <f t="shared" si="55"/>
        <v>9</v>
      </c>
      <c r="G424" s="15">
        <f t="shared" si="54"/>
        <v>-83953.895116315092</v>
      </c>
      <c r="H424" s="15">
        <v>0</v>
      </c>
      <c r="I424" s="62">
        <f t="shared" si="56"/>
        <v>154.8450783472116</v>
      </c>
    </row>
    <row r="425" spans="1:9" x14ac:dyDescent="0.3">
      <c r="A425" s="60">
        <v>44619</v>
      </c>
      <c r="B425" s="15">
        <f t="shared" si="50"/>
        <v>2022</v>
      </c>
      <c r="C425" s="15">
        <f t="shared" si="51"/>
        <v>2</v>
      </c>
      <c r="D425" s="15">
        <f t="shared" si="52"/>
        <v>1</v>
      </c>
      <c r="E425" s="15">
        <f t="shared" si="53"/>
        <v>0</v>
      </c>
      <c r="F425" s="15">
        <f t="shared" si="55"/>
        <v>10</v>
      </c>
      <c r="G425" s="15">
        <f t="shared" si="54"/>
        <v>-84192.904080467633</v>
      </c>
      <c r="H425" s="15">
        <v>0</v>
      </c>
      <c r="I425" s="62">
        <f t="shared" si="56"/>
        <v>239.00896415253717</v>
      </c>
    </row>
    <row r="426" spans="1:9" x14ac:dyDescent="0.3">
      <c r="A426" s="60">
        <v>44620</v>
      </c>
      <c r="B426" s="15">
        <f t="shared" si="50"/>
        <v>2022</v>
      </c>
      <c r="C426" s="15">
        <f t="shared" si="51"/>
        <v>2</v>
      </c>
      <c r="D426" s="15">
        <f t="shared" si="52"/>
        <v>2</v>
      </c>
      <c r="E426" s="15">
        <f t="shared" si="53"/>
        <v>0</v>
      </c>
      <c r="F426" s="15">
        <f t="shared" si="55"/>
        <v>10</v>
      </c>
      <c r="G426" s="15">
        <f t="shared" si="54"/>
        <v>-84436.530726861951</v>
      </c>
      <c r="H426" s="15">
        <v>0</v>
      </c>
      <c r="I426" s="62">
        <f t="shared" si="56"/>
        <v>243.62664639431352</v>
      </c>
    </row>
    <row r="427" spans="1:9" x14ac:dyDescent="0.3">
      <c r="A427" s="60">
        <v>44621</v>
      </c>
      <c r="B427" s="15">
        <f t="shared" si="50"/>
        <v>2022</v>
      </c>
      <c r="C427" s="15">
        <f t="shared" si="51"/>
        <v>3</v>
      </c>
      <c r="D427" s="15">
        <f t="shared" si="52"/>
        <v>3</v>
      </c>
      <c r="E427" s="15">
        <f t="shared" si="53"/>
        <v>0</v>
      </c>
      <c r="F427" s="15">
        <f t="shared" si="55"/>
        <v>10</v>
      </c>
      <c r="G427" s="15">
        <f t="shared" si="54"/>
        <v>-84680.535336673769</v>
      </c>
      <c r="H427" s="15">
        <v>0</v>
      </c>
      <c r="I427" s="62">
        <f t="shared" si="56"/>
        <v>244.00460981181172</v>
      </c>
    </row>
    <row r="428" spans="1:9" x14ac:dyDescent="0.3">
      <c r="A428" s="60">
        <v>44622</v>
      </c>
      <c r="B428" s="15">
        <f t="shared" si="50"/>
        <v>2022</v>
      </c>
      <c r="C428" s="15">
        <f t="shared" si="51"/>
        <v>3</v>
      </c>
      <c r="D428" s="15">
        <f t="shared" si="52"/>
        <v>4</v>
      </c>
      <c r="E428" s="15">
        <f t="shared" si="53"/>
        <v>0</v>
      </c>
      <c r="F428" s="15">
        <f t="shared" si="55"/>
        <v>10</v>
      </c>
      <c r="G428" s="15">
        <f t="shared" si="54"/>
        <v>-84913.911377072945</v>
      </c>
      <c r="H428" s="15">
        <v>0</v>
      </c>
      <c r="I428" s="62">
        <f t="shared" si="56"/>
        <v>233.37604039918003</v>
      </c>
    </row>
    <row r="429" spans="1:9" x14ac:dyDescent="0.3">
      <c r="A429" s="60">
        <v>44623</v>
      </c>
      <c r="B429" s="15">
        <f t="shared" si="50"/>
        <v>2022</v>
      </c>
      <c r="C429" s="15">
        <f t="shared" si="51"/>
        <v>3</v>
      </c>
      <c r="D429" s="15">
        <f t="shared" si="52"/>
        <v>5</v>
      </c>
      <c r="E429" s="15">
        <f t="shared" si="53"/>
        <v>0</v>
      </c>
      <c r="F429" s="15">
        <f t="shared" si="55"/>
        <v>10</v>
      </c>
      <c r="G429" s="15">
        <f t="shared" si="54"/>
        <v>-85128.036240976464</v>
      </c>
      <c r="H429" s="15">
        <v>0</v>
      </c>
      <c r="I429" s="62">
        <f t="shared" si="56"/>
        <v>214.12486390352271</v>
      </c>
    </row>
    <row r="430" spans="1:9" x14ac:dyDescent="0.3">
      <c r="A430" s="60">
        <v>44624</v>
      </c>
      <c r="B430" s="15">
        <f t="shared" si="50"/>
        <v>2022</v>
      </c>
      <c r="C430" s="15">
        <f t="shared" si="51"/>
        <v>3</v>
      </c>
      <c r="D430" s="15">
        <f t="shared" si="52"/>
        <v>6</v>
      </c>
      <c r="E430" s="15">
        <f t="shared" si="53"/>
        <v>1</v>
      </c>
      <c r="F430" s="15">
        <f t="shared" si="55"/>
        <v>10</v>
      </c>
      <c r="G430" s="15">
        <f t="shared" si="54"/>
        <v>-85323.78936886591</v>
      </c>
      <c r="H430" s="15">
        <v>0</v>
      </c>
      <c r="I430" s="62">
        <f t="shared" si="56"/>
        <v>195.75312788944871</v>
      </c>
    </row>
    <row r="431" spans="1:9" x14ac:dyDescent="0.3">
      <c r="A431" s="60">
        <v>44625</v>
      </c>
      <c r="B431" s="15">
        <f t="shared" si="50"/>
        <v>2022</v>
      </c>
      <c r="C431" s="15">
        <f t="shared" si="51"/>
        <v>3</v>
      </c>
      <c r="D431" s="15">
        <f t="shared" si="52"/>
        <v>7</v>
      </c>
      <c r="E431" s="15">
        <f t="shared" si="53"/>
        <v>1</v>
      </c>
      <c r="F431" s="15">
        <f t="shared" si="55"/>
        <v>10</v>
      </c>
      <c r="G431" s="15">
        <f t="shared" si="54"/>
        <v>-85481.623018345359</v>
      </c>
      <c r="H431" s="15">
        <v>0</v>
      </c>
      <c r="I431" s="62">
        <f t="shared" si="56"/>
        <v>157.83364947944835</v>
      </c>
    </row>
    <row r="432" spans="1:9" x14ac:dyDescent="0.3">
      <c r="A432" s="60">
        <v>44626</v>
      </c>
      <c r="B432" s="15">
        <f t="shared" si="50"/>
        <v>2022</v>
      </c>
      <c r="C432" s="15">
        <f t="shared" si="51"/>
        <v>3</v>
      </c>
      <c r="D432" s="15">
        <f t="shared" si="52"/>
        <v>1</v>
      </c>
      <c r="E432" s="15">
        <f t="shared" si="53"/>
        <v>0</v>
      </c>
      <c r="F432" s="15">
        <f t="shared" si="55"/>
        <v>11</v>
      </c>
      <c r="G432" s="15">
        <f t="shared" si="54"/>
        <v>-85723.620553630128</v>
      </c>
      <c r="H432" s="15">
        <v>0</v>
      </c>
      <c r="I432" s="62">
        <f t="shared" si="56"/>
        <v>241.9975352847739</v>
      </c>
    </row>
    <row r="433" spans="1:9" x14ac:dyDescent="0.3">
      <c r="A433" s="60">
        <v>44627</v>
      </c>
      <c r="B433" s="15">
        <f t="shared" si="50"/>
        <v>2022</v>
      </c>
      <c r="C433" s="15">
        <f t="shared" si="51"/>
        <v>3</v>
      </c>
      <c r="D433" s="15">
        <f t="shared" si="52"/>
        <v>2</v>
      </c>
      <c r="E433" s="15">
        <f t="shared" si="53"/>
        <v>0</v>
      </c>
      <c r="F433" s="15">
        <f t="shared" si="55"/>
        <v>11</v>
      </c>
      <c r="G433" s="15">
        <f t="shared" si="54"/>
        <v>-85970.235771156673</v>
      </c>
      <c r="H433" s="15">
        <v>0</v>
      </c>
      <c r="I433" s="62">
        <f t="shared" si="56"/>
        <v>246.61521752655025</v>
      </c>
    </row>
    <row r="434" spans="1:9" x14ac:dyDescent="0.3">
      <c r="A434" s="60">
        <v>44628</v>
      </c>
      <c r="B434" s="15">
        <f t="shared" si="50"/>
        <v>2022</v>
      </c>
      <c r="C434" s="15">
        <f t="shared" si="51"/>
        <v>3</v>
      </c>
      <c r="D434" s="15">
        <f t="shared" si="52"/>
        <v>3</v>
      </c>
      <c r="E434" s="15">
        <f t="shared" si="53"/>
        <v>0</v>
      </c>
      <c r="F434" s="15">
        <f t="shared" si="55"/>
        <v>11</v>
      </c>
      <c r="G434" s="15">
        <f t="shared" si="54"/>
        <v>-86214.240380968491</v>
      </c>
      <c r="H434" s="15">
        <v>0</v>
      </c>
      <c r="I434" s="62">
        <f t="shared" si="56"/>
        <v>244.00460981181172</v>
      </c>
    </row>
    <row r="435" spans="1:9" x14ac:dyDescent="0.3">
      <c r="A435" s="60">
        <v>44629</v>
      </c>
      <c r="B435" s="15">
        <f t="shared" si="50"/>
        <v>2022</v>
      </c>
      <c r="C435" s="15">
        <f t="shared" si="51"/>
        <v>3</v>
      </c>
      <c r="D435" s="15">
        <f t="shared" si="52"/>
        <v>4</v>
      </c>
      <c r="E435" s="15">
        <f t="shared" si="53"/>
        <v>0</v>
      </c>
      <c r="F435" s="15">
        <f t="shared" si="55"/>
        <v>11</v>
      </c>
      <c r="G435" s="15">
        <f t="shared" si="54"/>
        <v>-86447.616421367667</v>
      </c>
      <c r="H435" s="15">
        <v>0</v>
      </c>
      <c r="I435" s="62">
        <f t="shared" si="56"/>
        <v>233.37604039918003</v>
      </c>
    </row>
    <row r="436" spans="1:9" x14ac:dyDescent="0.3">
      <c r="A436" s="60">
        <v>44630</v>
      </c>
      <c r="B436" s="15">
        <f t="shared" si="50"/>
        <v>2022</v>
      </c>
      <c r="C436" s="15">
        <f t="shared" si="51"/>
        <v>3</v>
      </c>
      <c r="D436" s="15">
        <f t="shared" si="52"/>
        <v>5</v>
      </c>
      <c r="E436" s="15">
        <f t="shared" si="53"/>
        <v>0</v>
      </c>
      <c r="F436" s="15">
        <f t="shared" si="55"/>
        <v>11</v>
      </c>
      <c r="G436" s="15">
        <f t="shared" si="54"/>
        <v>-86661.741285271186</v>
      </c>
      <c r="H436" s="15">
        <v>0</v>
      </c>
      <c r="I436" s="62">
        <f t="shared" si="56"/>
        <v>214.12486390352271</v>
      </c>
    </row>
    <row r="437" spans="1:9" x14ac:dyDescent="0.3">
      <c r="A437" s="60">
        <v>44631</v>
      </c>
      <c r="B437" s="15">
        <f t="shared" si="50"/>
        <v>2022</v>
      </c>
      <c r="C437" s="15">
        <f t="shared" si="51"/>
        <v>3</v>
      </c>
      <c r="D437" s="15">
        <f t="shared" si="52"/>
        <v>6</v>
      </c>
      <c r="E437" s="15">
        <f t="shared" si="53"/>
        <v>1</v>
      </c>
      <c r="F437" s="15">
        <f t="shared" si="55"/>
        <v>11</v>
      </c>
      <c r="G437" s="15">
        <f t="shared" si="54"/>
        <v>-86857.494413160632</v>
      </c>
      <c r="H437" s="15">
        <v>0</v>
      </c>
      <c r="I437" s="62">
        <f t="shared" si="56"/>
        <v>195.75312788944871</v>
      </c>
    </row>
    <row r="438" spans="1:9" x14ac:dyDescent="0.3">
      <c r="A438" s="60">
        <v>44632</v>
      </c>
      <c r="B438" s="15">
        <f t="shared" si="50"/>
        <v>2022</v>
      </c>
      <c r="C438" s="15">
        <f t="shared" si="51"/>
        <v>3</v>
      </c>
      <c r="D438" s="15">
        <f t="shared" si="52"/>
        <v>7</v>
      </c>
      <c r="E438" s="15">
        <f t="shared" si="53"/>
        <v>1</v>
      </c>
      <c r="F438" s="15">
        <f t="shared" si="55"/>
        <v>11</v>
      </c>
      <c r="G438" s="15">
        <f t="shared" si="54"/>
        <v>-87015.328062640081</v>
      </c>
      <c r="H438" s="15">
        <v>0</v>
      </c>
      <c r="I438" s="62">
        <f t="shared" si="56"/>
        <v>157.83364947944835</v>
      </c>
    </row>
    <row r="439" spans="1:9" x14ac:dyDescent="0.3">
      <c r="A439" s="60">
        <v>44633</v>
      </c>
      <c r="B439" s="15">
        <f t="shared" si="50"/>
        <v>2022</v>
      </c>
      <c r="C439" s="15">
        <f t="shared" si="51"/>
        <v>3</v>
      </c>
      <c r="D439" s="15">
        <f t="shared" si="52"/>
        <v>1</v>
      </c>
      <c r="E439" s="15">
        <f t="shared" si="53"/>
        <v>0</v>
      </c>
      <c r="F439" s="15">
        <f t="shared" si="55"/>
        <v>12</v>
      </c>
      <c r="G439" s="15">
        <f t="shared" si="54"/>
        <v>-87257.32559792485</v>
      </c>
      <c r="H439" s="15">
        <v>0</v>
      </c>
      <c r="I439" s="62">
        <f t="shared" si="56"/>
        <v>241.9975352847739</v>
      </c>
    </row>
    <row r="440" spans="1:9" x14ac:dyDescent="0.3">
      <c r="A440" s="60">
        <v>44634</v>
      </c>
      <c r="B440" s="15">
        <f t="shared" si="50"/>
        <v>2022</v>
      </c>
      <c r="C440" s="15">
        <f t="shared" si="51"/>
        <v>3</v>
      </c>
      <c r="D440" s="15">
        <f t="shared" si="52"/>
        <v>2</v>
      </c>
      <c r="E440" s="15">
        <f t="shared" si="53"/>
        <v>0</v>
      </c>
      <c r="F440" s="15">
        <f t="shared" si="55"/>
        <v>12</v>
      </c>
      <c r="G440" s="15">
        <f t="shared" si="54"/>
        <v>-87503.940815451395</v>
      </c>
      <c r="H440" s="15">
        <v>0</v>
      </c>
      <c r="I440" s="62">
        <f t="shared" si="56"/>
        <v>246.61521752655025</v>
      </c>
    </row>
    <row r="441" spans="1:9" x14ac:dyDescent="0.3">
      <c r="A441" s="60">
        <v>44635</v>
      </c>
      <c r="B441" s="15">
        <f t="shared" si="50"/>
        <v>2022</v>
      </c>
      <c r="C441" s="15">
        <f t="shared" si="51"/>
        <v>3</v>
      </c>
      <c r="D441" s="15">
        <f t="shared" si="52"/>
        <v>3</v>
      </c>
      <c r="E441" s="15">
        <f t="shared" si="53"/>
        <v>0</v>
      </c>
      <c r="F441" s="15">
        <f t="shared" si="55"/>
        <v>12</v>
      </c>
      <c r="G441" s="15">
        <f t="shared" si="54"/>
        <v>-87747.945425263213</v>
      </c>
      <c r="H441" s="15">
        <v>0</v>
      </c>
      <c r="I441" s="62">
        <f t="shared" si="56"/>
        <v>244.00460981181172</v>
      </c>
    </row>
    <row r="442" spans="1:9" x14ac:dyDescent="0.3">
      <c r="A442" s="60">
        <v>44636</v>
      </c>
      <c r="B442" s="15">
        <f t="shared" si="50"/>
        <v>2022</v>
      </c>
      <c r="C442" s="15">
        <f t="shared" si="51"/>
        <v>3</v>
      </c>
      <c r="D442" s="15">
        <f t="shared" si="52"/>
        <v>4</v>
      </c>
      <c r="E442" s="15">
        <f t="shared" si="53"/>
        <v>0</v>
      </c>
      <c r="F442" s="15">
        <f t="shared" si="55"/>
        <v>12</v>
      </c>
      <c r="G442" s="15">
        <f t="shared" si="54"/>
        <v>-87981.32146566239</v>
      </c>
      <c r="H442" s="15">
        <v>0</v>
      </c>
      <c r="I442" s="62">
        <f t="shared" si="56"/>
        <v>233.37604039918003</v>
      </c>
    </row>
    <row r="443" spans="1:9" x14ac:dyDescent="0.3">
      <c r="A443" s="60">
        <v>44637</v>
      </c>
      <c r="B443" s="15">
        <f t="shared" si="50"/>
        <v>2022</v>
      </c>
      <c r="C443" s="15">
        <f t="shared" si="51"/>
        <v>3</v>
      </c>
      <c r="D443" s="15">
        <f t="shared" si="52"/>
        <v>5</v>
      </c>
      <c r="E443" s="15">
        <f t="shared" si="53"/>
        <v>0</v>
      </c>
      <c r="F443" s="15">
        <f t="shared" si="55"/>
        <v>12</v>
      </c>
      <c r="G443" s="15">
        <f t="shared" si="54"/>
        <v>-88195.446329565908</v>
      </c>
      <c r="H443" s="15">
        <v>0</v>
      </c>
      <c r="I443" s="62">
        <f t="shared" si="56"/>
        <v>214.12486390352271</v>
      </c>
    </row>
    <row r="444" spans="1:9" x14ac:dyDescent="0.3">
      <c r="A444" s="60">
        <v>44638</v>
      </c>
      <c r="B444" s="15">
        <f t="shared" si="50"/>
        <v>2022</v>
      </c>
      <c r="C444" s="15">
        <f t="shared" si="51"/>
        <v>3</v>
      </c>
      <c r="D444" s="15">
        <f t="shared" si="52"/>
        <v>6</v>
      </c>
      <c r="E444" s="15">
        <f t="shared" si="53"/>
        <v>1</v>
      </c>
      <c r="F444" s="15">
        <f t="shared" si="55"/>
        <v>12</v>
      </c>
      <c r="G444" s="15">
        <f t="shared" si="54"/>
        <v>-88391.199457455354</v>
      </c>
      <c r="H444" s="15">
        <v>0</v>
      </c>
      <c r="I444" s="62">
        <f t="shared" si="56"/>
        <v>195.75312788944871</v>
      </c>
    </row>
    <row r="445" spans="1:9" x14ac:dyDescent="0.3">
      <c r="A445" s="60">
        <v>44639</v>
      </c>
      <c r="B445" s="15">
        <f t="shared" si="50"/>
        <v>2022</v>
      </c>
      <c r="C445" s="15">
        <f t="shared" si="51"/>
        <v>3</v>
      </c>
      <c r="D445" s="15">
        <f t="shared" si="52"/>
        <v>7</v>
      </c>
      <c r="E445" s="15">
        <f t="shared" si="53"/>
        <v>1</v>
      </c>
      <c r="F445" s="15">
        <f t="shared" si="55"/>
        <v>12</v>
      </c>
      <c r="G445" s="15">
        <f t="shared" si="54"/>
        <v>-88549.033106934803</v>
      </c>
      <c r="H445" s="15">
        <v>0</v>
      </c>
      <c r="I445" s="62">
        <f t="shared" si="56"/>
        <v>157.83364947944835</v>
      </c>
    </row>
    <row r="446" spans="1:9" x14ac:dyDescent="0.3">
      <c r="A446" s="60">
        <v>44640</v>
      </c>
      <c r="B446" s="15">
        <f t="shared" si="50"/>
        <v>2022</v>
      </c>
      <c r="C446" s="15">
        <f t="shared" si="51"/>
        <v>3</v>
      </c>
      <c r="D446" s="15">
        <f t="shared" si="52"/>
        <v>1</v>
      </c>
      <c r="E446" s="15">
        <f t="shared" si="53"/>
        <v>0</v>
      </c>
      <c r="F446" s="15">
        <f t="shared" si="55"/>
        <v>13</v>
      </c>
      <c r="G446" s="15">
        <f t="shared" si="54"/>
        <v>-88791.030642219572</v>
      </c>
      <c r="H446" s="15">
        <v>0</v>
      </c>
      <c r="I446" s="62">
        <f t="shared" si="56"/>
        <v>241.9975352847739</v>
      </c>
    </row>
    <row r="447" spans="1:9" x14ac:dyDescent="0.3">
      <c r="A447" s="60">
        <v>44641</v>
      </c>
      <c r="B447" s="15">
        <f t="shared" si="50"/>
        <v>2022</v>
      </c>
      <c r="C447" s="15">
        <f t="shared" si="51"/>
        <v>3</v>
      </c>
      <c r="D447" s="15">
        <f t="shared" si="52"/>
        <v>2</v>
      </c>
      <c r="E447" s="15">
        <f t="shared" si="53"/>
        <v>0</v>
      </c>
      <c r="F447" s="15">
        <f t="shared" si="55"/>
        <v>13</v>
      </c>
      <c r="G447" s="15">
        <f t="shared" si="54"/>
        <v>-89037.645859746117</v>
      </c>
      <c r="H447" s="15">
        <v>0</v>
      </c>
      <c r="I447" s="62">
        <f t="shared" si="56"/>
        <v>246.61521752655025</v>
      </c>
    </row>
    <row r="448" spans="1:9" x14ac:dyDescent="0.3">
      <c r="A448" s="60">
        <v>44642</v>
      </c>
      <c r="B448" s="15">
        <f t="shared" si="50"/>
        <v>2022</v>
      </c>
      <c r="C448" s="15">
        <f t="shared" si="51"/>
        <v>3</v>
      </c>
      <c r="D448" s="15">
        <f t="shared" si="52"/>
        <v>3</v>
      </c>
      <c r="E448" s="15">
        <f t="shared" si="53"/>
        <v>0</v>
      </c>
      <c r="F448" s="15">
        <f t="shared" si="55"/>
        <v>13</v>
      </c>
      <c r="G448" s="15">
        <f t="shared" si="54"/>
        <v>-89281.650469557935</v>
      </c>
      <c r="H448" s="15">
        <v>0</v>
      </c>
      <c r="I448" s="62">
        <f t="shared" si="56"/>
        <v>244.00460981181172</v>
      </c>
    </row>
    <row r="449" spans="1:9" x14ac:dyDescent="0.3">
      <c r="A449" s="60">
        <v>44643</v>
      </c>
      <c r="B449" s="15">
        <f t="shared" si="50"/>
        <v>2022</v>
      </c>
      <c r="C449" s="15">
        <f t="shared" si="51"/>
        <v>3</v>
      </c>
      <c r="D449" s="15">
        <f t="shared" si="52"/>
        <v>4</v>
      </c>
      <c r="E449" s="15">
        <f t="shared" si="53"/>
        <v>0</v>
      </c>
      <c r="F449" s="15">
        <f t="shared" si="55"/>
        <v>13</v>
      </c>
      <c r="G449" s="15">
        <f t="shared" si="54"/>
        <v>-89515.026509957112</v>
      </c>
      <c r="H449" s="15">
        <v>0</v>
      </c>
      <c r="I449" s="62">
        <f t="shared" si="56"/>
        <v>233.37604039918003</v>
      </c>
    </row>
    <row r="450" spans="1:9" x14ac:dyDescent="0.3">
      <c r="A450" s="60">
        <v>44644</v>
      </c>
      <c r="B450" s="15">
        <f t="shared" si="50"/>
        <v>2022</v>
      </c>
      <c r="C450" s="15">
        <f t="shared" si="51"/>
        <v>3</v>
      </c>
      <c r="D450" s="15">
        <f t="shared" si="52"/>
        <v>5</v>
      </c>
      <c r="E450" s="15">
        <f t="shared" si="53"/>
        <v>0</v>
      </c>
      <c r="F450" s="15">
        <f t="shared" si="55"/>
        <v>13</v>
      </c>
      <c r="G450" s="15">
        <f t="shared" si="54"/>
        <v>-89729.15137386063</v>
      </c>
      <c r="H450" s="15">
        <v>0</v>
      </c>
      <c r="I450" s="62">
        <f t="shared" si="56"/>
        <v>214.12486390352271</v>
      </c>
    </row>
    <row r="451" spans="1:9" x14ac:dyDescent="0.3">
      <c r="A451" s="60">
        <v>44645</v>
      </c>
      <c r="B451" s="15">
        <f t="shared" ref="B451:B514" si="57">YEAR(A451)</f>
        <v>2022</v>
      </c>
      <c r="C451" s="15">
        <f t="shared" ref="C451:C514" si="58">MONTH(A451)</f>
        <v>3</v>
      </c>
      <c r="D451" s="15">
        <f t="shared" ref="D451:D514" si="59">WEEKDAY(A451)</f>
        <v>6</v>
      </c>
      <c r="E451" s="15">
        <f t="shared" ref="E451:E514" si="60">IF(OR(D451=6,D451=7),1,0)</f>
        <v>1</v>
      </c>
      <c r="F451" s="15">
        <f t="shared" si="55"/>
        <v>13</v>
      </c>
      <c r="G451" s="15">
        <f t="shared" ref="G451:G514" si="61">G450+H451-I451</f>
        <v>-89924.904501750076</v>
      </c>
      <c r="H451" s="15">
        <v>0</v>
      </c>
      <c r="I451" s="62">
        <f t="shared" si="56"/>
        <v>195.75312788944871</v>
      </c>
    </row>
    <row r="452" spans="1:9" x14ac:dyDescent="0.3">
      <c r="A452" s="60">
        <v>44646</v>
      </c>
      <c r="B452" s="15">
        <f t="shared" si="57"/>
        <v>2022</v>
      </c>
      <c r="C452" s="15">
        <f t="shared" si="58"/>
        <v>3</v>
      </c>
      <c r="D452" s="15">
        <f t="shared" si="59"/>
        <v>7</v>
      </c>
      <c r="E452" s="15">
        <f t="shared" si="60"/>
        <v>1</v>
      </c>
      <c r="F452" s="15">
        <f t="shared" ref="F452:F515" si="62">WEEKNUM(A452)</f>
        <v>13</v>
      </c>
      <c r="G452" s="15">
        <f t="shared" si="61"/>
        <v>-90082.738151229525</v>
      </c>
      <c r="H452" s="15">
        <v>0</v>
      </c>
      <c r="I452" s="62">
        <f t="shared" ref="I452:I515" si="63">100-2.17*D452^2.25+12.77*D452+EXP(-D452/0.032)+5*C452^0.75+10*E452+20*(B452-2016)</f>
        <v>157.83364947944835</v>
      </c>
    </row>
    <row r="453" spans="1:9" x14ac:dyDescent="0.3">
      <c r="A453" s="60">
        <v>44647</v>
      </c>
      <c r="B453" s="15">
        <f t="shared" si="57"/>
        <v>2022</v>
      </c>
      <c r="C453" s="15">
        <f t="shared" si="58"/>
        <v>3</v>
      </c>
      <c r="D453" s="15">
        <f t="shared" si="59"/>
        <v>1</v>
      </c>
      <c r="E453" s="15">
        <f t="shared" si="60"/>
        <v>0</v>
      </c>
      <c r="F453" s="15">
        <f t="shared" si="62"/>
        <v>14</v>
      </c>
      <c r="G453" s="15">
        <f t="shared" si="61"/>
        <v>-90324.735686514294</v>
      </c>
      <c r="H453" s="15">
        <v>0</v>
      </c>
      <c r="I453" s="62">
        <f t="shared" si="63"/>
        <v>241.9975352847739</v>
      </c>
    </row>
    <row r="454" spans="1:9" x14ac:dyDescent="0.3">
      <c r="A454" s="60">
        <v>44648</v>
      </c>
      <c r="B454" s="15">
        <f t="shared" si="57"/>
        <v>2022</v>
      </c>
      <c r="C454" s="15">
        <f t="shared" si="58"/>
        <v>3</v>
      </c>
      <c r="D454" s="15">
        <f t="shared" si="59"/>
        <v>2</v>
      </c>
      <c r="E454" s="15">
        <f t="shared" si="60"/>
        <v>0</v>
      </c>
      <c r="F454" s="15">
        <f t="shared" si="62"/>
        <v>14</v>
      </c>
      <c r="G454" s="15">
        <f t="shared" si="61"/>
        <v>-90571.350904040839</v>
      </c>
      <c r="H454" s="15">
        <v>0</v>
      </c>
      <c r="I454" s="62">
        <f t="shared" si="63"/>
        <v>246.61521752655025</v>
      </c>
    </row>
    <row r="455" spans="1:9" x14ac:dyDescent="0.3">
      <c r="A455" s="60">
        <v>44649</v>
      </c>
      <c r="B455" s="15">
        <f t="shared" si="57"/>
        <v>2022</v>
      </c>
      <c r="C455" s="15">
        <f t="shared" si="58"/>
        <v>3</v>
      </c>
      <c r="D455" s="15">
        <f t="shared" si="59"/>
        <v>3</v>
      </c>
      <c r="E455" s="15">
        <f t="shared" si="60"/>
        <v>0</v>
      </c>
      <c r="F455" s="15">
        <f t="shared" si="62"/>
        <v>14</v>
      </c>
      <c r="G455" s="15">
        <f t="shared" si="61"/>
        <v>-90815.355513852657</v>
      </c>
      <c r="H455" s="15">
        <v>0</v>
      </c>
      <c r="I455" s="62">
        <f t="shared" si="63"/>
        <v>244.00460981181172</v>
      </c>
    </row>
    <row r="456" spans="1:9" x14ac:dyDescent="0.3">
      <c r="A456" s="60">
        <v>44650</v>
      </c>
      <c r="B456" s="15">
        <f t="shared" si="57"/>
        <v>2022</v>
      </c>
      <c r="C456" s="15">
        <f t="shared" si="58"/>
        <v>3</v>
      </c>
      <c r="D456" s="15">
        <f t="shared" si="59"/>
        <v>4</v>
      </c>
      <c r="E456" s="15">
        <f t="shared" si="60"/>
        <v>0</v>
      </c>
      <c r="F456" s="15">
        <f t="shared" si="62"/>
        <v>14</v>
      </c>
      <c r="G456" s="15">
        <f t="shared" si="61"/>
        <v>-91048.731554251834</v>
      </c>
      <c r="H456" s="15">
        <v>0</v>
      </c>
      <c r="I456" s="62">
        <f t="shared" si="63"/>
        <v>233.37604039918003</v>
      </c>
    </row>
    <row r="457" spans="1:9" x14ac:dyDescent="0.3">
      <c r="A457" s="60">
        <v>44651</v>
      </c>
      <c r="B457" s="15">
        <f t="shared" si="57"/>
        <v>2022</v>
      </c>
      <c r="C457" s="15">
        <f t="shared" si="58"/>
        <v>3</v>
      </c>
      <c r="D457" s="15">
        <f t="shared" si="59"/>
        <v>5</v>
      </c>
      <c r="E457" s="15">
        <f t="shared" si="60"/>
        <v>0</v>
      </c>
      <c r="F457" s="15">
        <f t="shared" si="62"/>
        <v>14</v>
      </c>
      <c r="G457" s="15">
        <f t="shared" si="61"/>
        <v>-91262.856418155352</v>
      </c>
      <c r="H457" s="15">
        <v>0</v>
      </c>
      <c r="I457" s="62">
        <f t="shared" si="63"/>
        <v>214.12486390352271</v>
      </c>
    </row>
    <row r="458" spans="1:9" x14ac:dyDescent="0.3">
      <c r="A458" s="60">
        <v>44652</v>
      </c>
      <c r="B458" s="15">
        <f t="shared" si="57"/>
        <v>2022</v>
      </c>
      <c r="C458" s="15">
        <f t="shared" si="58"/>
        <v>4</v>
      </c>
      <c r="D458" s="15">
        <f t="shared" si="59"/>
        <v>6</v>
      </c>
      <c r="E458" s="15">
        <f t="shared" si="60"/>
        <v>1</v>
      </c>
      <c r="F458" s="15">
        <f t="shared" si="62"/>
        <v>14</v>
      </c>
      <c r="G458" s="15">
        <f t="shared" si="61"/>
        <v>-91461.354146383761</v>
      </c>
      <c r="H458" s="15">
        <v>0</v>
      </c>
      <c r="I458" s="62">
        <f t="shared" si="63"/>
        <v>198.49772822840578</v>
      </c>
    </row>
    <row r="459" spans="1:9" x14ac:dyDescent="0.3">
      <c r="A459" s="60">
        <v>44653</v>
      </c>
      <c r="B459" s="15">
        <f t="shared" si="57"/>
        <v>2022</v>
      </c>
      <c r="C459" s="15">
        <f t="shared" si="58"/>
        <v>4</v>
      </c>
      <c r="D459" s="15">
        <f t="shared" si="59"/>
        <v>7</v>
      </c>
      <c r="E459" s="15">
        <f t="shared" si="60"/>
        <v>1</v>
      </c>
      <c r="F459" s="15">
        <f t="shared" si="62"/>
        <v>14</v>
      </c>
      <c r="G459" s="15">
        <f t="shared" si="61"/>
        <v>-91621.932396202174</v>
      </c>
      <c r="H459" s="15">
        <v>0</v>
      </c>
      <c r="I459" s="62">
        <f t="shared" si="63"/>
        <v>160.57824981840542</v>
      </c>
    </row>
    <row r="460" spans="1:9" x14ac:dyDescent="0.3">
      <c r="A460" s="60">
        <v>44654</v>
      </c>
      <c r="B460" s="15">
        <f t="shared" si="57"/>
        <v>2022</v>
      </c>
      <c r="C460" s="15">
        <f t="shared" si="58"/>
        <v>4</v>
      </c>
      <c r="D460" s="15">
        <f t="shared" si="59"/>
        <v>1</v>
      </c>
      <c r="E460" s="15">
        <f t="shared" si="60"/>
        <v>0</v>
      </c>
      <c r="F460" s="15">
        <f t="shared" si="62"/>
        <v>15</v>
      </c>
      <c r="G460" s="15">
        <f t="shared" si="61"/>
        <v>-91866.674531825905</v>
      </c>
      <c r="H460" s="15">
        <v>0</v>
      </c>
      <c r="I460" s="62">
        <f t="shared" si="63"/>
        <v>244.74213562373097</v>
      </c>
    </row>
    <row r="461" spans="1:9" x14ac:dyDescent="0.3">
      <c r="A461" s="60">
        <v>44655</v>
      </c>
      <c r="B461" s="15">
        <f t="shared" si="57"/>
        <v>2022</v>
      </c>
      <c r="C461" s="15">
        <f t="shared" si="58"/>
        <v>4</v>
      </c>
      <c r="D461" s="15">
        <f t="shared" si="59"/>
        <v>2</v>
      </c>
      <c r="E461" s="15">
        <f t="shared" si="60"/>
        <v>0</v>
      </c>
      <c r="F461" s="15">
        <f t="shared" si="62"/>
        <v>15</v>
      </c>
      <c r="G461" s="15">
        <f t="shared" si="61"/>
        <v>-92116.034349691414</v>
      </c>
      <c r="H461" s="15">
        <v>0</v>
      </c>
      <c r="I461" s="62">
        <f t="shared" si="63"/>
        <v>249.35981786550732</v>
      </c>
    </row>
    <row r="462" spans="1:9" x14ac:dyDescent="0.3">
      <c r="A462" s="60">
        <v>44656</v>
      </c>
      <c r="B462" s="15">
        <f t="shared" si="57"/>
        <v>2022</v>
      </c>
      <c r="C462" s="15">
        <f t="shared" si="58"/>
        <v>4</v>
      </c>
      <c r="D462" s="15">
        <f t="shared" si="59"/>
        <v>3</v>
      </c>
      <c r="E462" s="15">
        <f t="shared" si="60"/>
        <v>0</v>
      </c>
      <c r="F462" s="15">
        <f t="shared" si="62"/>
        <v>15</v>
      </c>
      <c r="G462" s="15">
        <f t="shared" si="61"/>
        <v>-92362.783559842181</v>
      </c>
      <c r="H462" s="15">
        <v>0</v>
      </c>
      <c r="I462" s="62">
        <f t="shared" si="63"/>
        <v>246.74921015076876</v>
      </c>
    </row>
    <row r="463" spans="1:9" x14ac:dyDescent="0.3">
      <c r="A463" s="60">
        <v>44657</v>
      </c>
      <c r="B463" s="15">
        <f t="shared" si="57"/>
        <v>2022</v>
      </c>
      <c r="C463" s="15">
        <f t="shared" si="58"/>
        <v>4</v>
      </c>
      <c r="D463" s="15">
        <f t="shared" si="59"/>
        <v>4</v>
      </c>
      <c r="E463" s="15">
        <f t="shared" si="60"/>
        <v>0</v>
      </c>
      <c r="F463" s="15">
        <f t="shared" si="62"/>
        <v>15</v>
      </c>
      <c r="G463" s="15">
        <f t="shared" si="61"/>
        <v>-92598.90420058032</v>
      </c>
      <c r="H463" s="15">
        <v>0</v>
      </c>
      <c r="I463" s="62">
        <f t="shared" si="63"/>
        <v>236.1206407381371</v>
      </c>
    </row>
    <row r="464" spans="1:9" x14ac:dyDescent="0.3">
      <c r="A464" s="60">
        <v>44658</v>
      </c>
      <c r="B464" s="15">
        <f t="shared" si="57"/>
        <v>2022</v>
      </c>
      <c r="C464" s="15">
        <f t="shared" si="58"/>
        <v>4</v>
      </c>
      <c r="D464" s="15">
        <f t="shared" si="59"/>
        <v>5</v>
      </c>
      <c r="E464" s="15">
        <f t="shared" si="60"/>
        <v>0</v>
      </c>
      <c r="F464" s="15">
        <f t="shared" si="62"/>
        <v>15</v>
      </c>
      <c r="G464" s="15">
        <f t="shared" si="61"/>
        <v>-92815.773664822802</v>
      </c>
      <c r="H464" s="15">
        <v>0</v>
      </c>
      <c r="I464" s="62">
        <f t="shared" si="63"/>
        <v>216.86946424247975</v>
      </c>
    </row>
    <row r="465" spans="1:9" x14ac:dyDescent="0.3">
      <c r="A465" s="60">
        <v>44659</v>
      </c>
      <c r="B465" s="15">
        <f t="shared" si="57"/>
        <v>2022</v>
      </c>
      <c r="C465" s="15">
        <f t="shared" si="58"/>
        <v>4</v>
      </c>
      <c r="D465" s="15">
        <f t="shared" si="59"/>
        <v>6</v>
      </c>
      <c r="E465" s="15">
        <f t="shared" si="60"/>
        <v>1</v>
      </c>
      <c r="F465" s="15">
        <f t="shared" si="62"/>
        <v>15</v>
      </c>
      <c r="G465" s="15">
        <f t="shared" si="61"/>
        <v>-93014.271393051211</v>
      </c>
      <c r="H465" s="15">
        <v>0</v>
      </c>
      <c r="I465" s="62">
        <f t="shared" si="63"/>
        <v>198.49772822840578</v>
      </c>
    </row>
    <row r="466" spans="1:9" x14ac:dyDescent="0.3">
      <c r="A466" s="60">
        <v>44660</v>
      </c>
      <c r="B466" s="15">
        <f t="shared" si="57"/>
        <v>2022</v>
      </c>
      <c r="C466" s="15">
        <f t="shared" si="58"/>
        <v>4</v>
      </c>
      <c r="D466" s="15">
        <f t="shared" si="59"/>
        <v>7</v>
      </c>
      <c r="E466" s="15">
        <f t="shared" si="60"/>
        <v>1</v>
      </c>
      <c r="F466" s="15">
        <f t="shared" si="62"/>
        <v>15</v>
      </c>
      <c r="G466" s="15">
        <f t="shared" si="61"/>
        <v>-93174.849642869623</v>
      </c>
      <c r="H466" s="15">
        <v>0</v>
      </c>
      <c r="I466" s="62">
        <f t="shared" si="63"/>
        <v>160.57824981840542</v>
      </c>
    </row>
    <row r="467" spans="1:9" x14ac:dyDescent="0.3">
      <c r="A467" s="60">
        <v>44661</v>
      </c>
      <c r="B467" s="15">
        <f t="shared" si="57"/>
        <v>2022</v>
      </c>
      <c r="C467" s="15">
        <f t="shared" si="58"/>
        <v>4</v>
      </c>
      <c r="D467" s="15">
        <f t="shared" si="59"/>
        <v>1</v>
      </c>
      <c r="E467" s="15">
        <f t="shared" si="60"/>
        <v>0</v>
      </c>
      <c r="F467" s="15">
        <f t="shared" si="62"/>
        <v>16</v>
      </c>
      <c r="G467" s="15">
        <f t="shared" si="61"/>
        <v>-93419.591778493355</v>
      </c>
      <c r="H467" s="15">
        <v>0</v>
      </c>
      <c r="I467" s="62">
        <f t="shared" si="63"/>
        <v>244.74213562373097</v>
      </c>
    </row>
    <row r="468" spans="1:9" x14ac:dyDescent="0.3">
      <c r="A468" s="60">
        <v>44662</v>
      </c>
      <c r="B468" s="15">
        <f t="shared" si="57"/>
        <v>2022</v>
      </c>
      <c r="C468" s="15">
        <f t="shared" si="58"/>
        <v>4</v>
      </c>
      <c r="D468" s="15">
        <f t="shared" si="59"/>
        <v>2</v>
      </c>
      <c r="E468" s="15">
        <f t="shared" si="60"/>
        <v>0</v>
      </c>
      <c r="F468" s="15">
        <f t="shared" si="62"/>
        <v>16</v>
      </c>
      <c r="G468" s="15">
        <f t="shared" si="61"/>
        <v>-93668.951596358864</v>
      </c>
      <c r="H468" s="15">
        <v>0</v>
      </c>
      <c r="I468" s="62">
        <f t="shared" si="63"/>
        <v>249.35981786550732</v>
      </c>
    </row>
    <row r="469" spans="1:9" x14ac:dyDescent="0.3">
      <c r="A469" s="60">
        <v>44663</v>
      </c>
      <c r="B469" s="15">
        <f t="shared" si="57"/>
        <v>2022</v>
      </c>
      <c r="C469" s="15">
        <f t="shared" si="58"/>
        <v>4</v>
      </c>
      <c r="D469" s="15">
        <f t="shared" si="59"/>
        <v>3</v>
      </c>
      <c r="E469" s="15">
        <f t="shared" si="60"/>
        <v>0</v>
      </c>
      <c r="F469" s="15">
        <f t="shared" si="62"/>
        <v>16</v>
      </c>
      <c r="G469" s="15">
        <f t="shared" si="61"/>
        <v>-93915.700806509631</v>
      </c>
      <c r="H469" s="15">
        <v>0</v>
      </c>
      <c r="I469" s="62">
        <f t="shared" si="63"/>
        <v>246.74921015076876</v>
      </c>
    </row>
    <row r="470" spans="1:9" x14ac:dyDescent="0.3">
      <c r="A470" s="60">
        <v>44664</v>
      </c>
      <c r="B470" s="15">
        <f t="shared" si="57"/>
        <v>2022</v>
      </c>
      <c r="C470" s="15">
        <f t="shared" si="58"/>
        <v>4</v>
      </c>
      <c r="D470" s="15">
        <f t="shared" si="59"/>
        <v>4</v>
      </c>
      <c r="E470" s="15">
        <f t="shared" si="60"/>
        <v>0</v>
      </c>
      <c r="F470" s="15">
        <f t="shared" si="62"/>
        <v>16</v>
      </c>
      <c r="G470" s="15">
        <f t="shared" si="61"/>
        <v>-94151.82144724777</v>
      </c>
      <c r="H470" s="15">
        <v>0</v>
      </c>
      <c r="I470" s="62">
        <f t="shared" si="63"/>
        <v>236.1206407381371</v>
      </c>
    </row>
    <row r="471" spans="1:9" x14ac:dyDescent="0.3">
      <c r="A471" s="60">
        <v>44665</v>
      </c>
      <c r="B471" s="15">
        <f t="shared" si="57"/>
        <v>2022</v>
      </c>
      <c r="C471" s="15">
        <f t="shared" si="58"/>
        <v>4</v>
      </c>
      <c r="D471" s="15">
        <f t="shared" si="59"/>
        <v>5</v>
      </c>
      <c r="E471" s="15">
        <f t="shared" si="60"/>
        <v>0</v>
      </c>
      <c r="F471" s="15">
        <f t="shared" si="62"/>
        <v>16</v>
      </c>
      <c r="G471" s="15">
        <f t="shared" si="61"/>
        <v>-94368.690911490252</v>
      </c>
      <c r="H471" s="15">
        <v>0</v>
      </c>
      <c r="I471" s="62">
        <f t="shared" si="63"/>
        <v>216.86946424247975</v>
      </c>
    </row>
    <row r="472" spans="1:9" x14ac:dyDescent="0.3">
      <c r="A472" s="60">
        <v>44666</v>
      </c>
      <c r="B472" s="15">
        <f t="shared" si="57"/>
        <v>2022</v>
      </c>
      <c r="C472" s="15">
        <f t="shared" si="58"/>
        <v>4</v>
      </c>
      <c r="D472" s="15">
        <f t="shared" si="59"/>
        <v>6</v>
      </c>
      <c r="E472" s="15">
        <f t="shared" si="60"/>
        <v>1</v>
      </c>
      <c r="F472" s="15">
        <f t="shared" si="62"/>
        <v>16</v>
      </c>
      <c r="G472" s="15">
        <f t="shared" si="61"/>
        <v>-94567.188639718661</v>
      </c>
      <c r="H472" s="15">
        <v>0</v>
      </c>
      <c r="I472" s="62">
        <f t="shared" si="63"/>
        <v>198.49772822840578</v>
      </c>
    </row>
    <row r="473" spans="1:9" x14ac:dyDescent="0.3">
      <c r="A473" s="60">
        <v>44667</v>
      </c>
      <c r="B473" s="15">
        <f t="shared" si="57"/>
        <v>2022</v>
      </c>
      <c r="C473" s="15">
        <f t="shared" si="58"/>
        <v>4</v>
      </c>
      <c r="D473" s="15">
        <f t="shared" si="59"/>
        <v>7</v>
      </c>
      <c r="E473" s="15">
        <f t="shared" si="60"/>
        <v>1</v>
      </c>
      <c r="F473" s="15">
        <f t="shared" si="62"/>
        <v>16</v>
      </c>
      <c r="G473" s="15">
        <f t="shared" si="61"/>
        <v>-94727.766889537073</v>
      </c>
      <c r="H473" s="15">
        <v>0</v>
      </c>
      <c r="I473" s="62">
        <f t="shared" si="63"/>
        <v>160.57824981840542</v>
      </c>
    </row>
    <row r="474" spans="1:9" x14ac:dyDescent="0.3">
      <c r="A474" s="60">
        <v>44668</v>
      </c>
      <c r="B474" s="15">
        <f t="shared" si="57"/>
        <v>2022</v>
      </c>
      <c r="C474" s="15">
        <f t="shared" si="58"/>
        <v>4</v>
      </c>
      <c r="D474" s="15">
        <f t="shared" si="59"/>
        <v>1</v>
      </c>
      <c r="E474" s="15">
        <f t="shared" si="60"/>
        <v>0</v>
      </c>
      <c r="F474" s="15">
        <f t="shared" si="62"/>
        <v>17</v>
      </c>
      <c r="G474" s="15">
        <f t="shared" si="61"/>
        <v>-94972.509025160805</v>
      </c>
      <c r="H474" s="15">
        <v>0</v>
      </c>
      <c r="I474" s="62">
        <f t="shared" si="63"/>
        <v>244.74213562373097</v>
      </c>
    </row>
    <row r="475" spans="1:9" x14ac:dyDescent="0.3">
      <c r="A475" s="60">
        <v>44669</v>
      </c>
      <c r="B475" s="15">
        <f t="shared" si="57"/>
        <v>2022</v>
      </c>
      <c r="C475" s="15">
        <f t="shared" si="58"/>
        <v>4</v>
      </c>
      <c r="D475" s="15">
        <f t="shared" si="59"/>
        <v>2</v>
      </c>
      <c r="E475" s="15">
        <f t="shared" si="60"/>
        <v>0</v>
      </c>
      <c r="F475" s="15">
        <f t="shared" si="62"/>
        <v>17</v>
      </c>
      <c r="G475" s="15">
        <f t="shared" si="61"/>
        <v>-95221.868843026314</v>
      </c>
      <c r="H475" s="15">
        <v>0</v>
      </c>
      <c r="I475" s="62">
        <f t="shared" si="63"/>
        <v>249.35981786550732</v>
      </c>
    </row>
    <row r="476" spans="1:9" x14ac:dyDescent="0.3">
      <c r="A476" s="60">
        <v>44670</v>
      </c>
      <c r="B476" s="15">
        <f t="shared" si="57"/>
        <v>2022</v>
      </c>
      <c r="C476" s="15">
        <f t="shared" si="58"/>
        <v>4</v>
      </c>
      <c r="D476" s="15">
        <f t="shared" si="59"/>
        <v>3</v>
      </c>
      <c r="E476" s="15">
        <f t="shared" si="60"/>
        <v>0</v>
      </c>
      <c r="F476" s="15">
        <f t="shared" si="62"/>
        <v>17</v>
      </c>
      <c r="G476" s="15">
        <f t="shared" si="61"/>
        <v>-95468.618053177081</v>
      </c>
      <c r="H476" s="15">
        <v>0</v>
      </c>
      <c r="I476" s="62">
        <f t="shared" si="63"/>
        <v>246.74921015076876</v>
      </c>
    </row>
    <row r="477" spans="1:9" x14ac:dyDescent="0.3">
      <c r="A477" s="60">
        <v>44671</v>
      </c>
      <c r="B477" s="15">
        <f t="shared" si="57"/>
        <v>2022</v>
      </c>
      <c r="C477" s="15">
        <f t="shared" si="58"/>
        <v>4</v>
      </c>
      <c r="D477" s="15">
        <f t="shared" si="59"/>
        <v>4</v>
      </c>
      <c r="E477" s="15">
        <f t="shared" si="60"/>
        <v>0</v>
      </c>
      <c r="F477" s="15">
        <f t="shared" si="62"/>
        <v>17</v>
      </c>
      <c r="G477" s="15">
        <f t="shared" si="61"/>
        <v>-95704.73869391522</v>
      </c>
      <c r="H477" s="15">
        <v>0</v>
      </c>
      <c r="I477" s="62">
        <f t="shared" si="63"/>
        <v>236.1206407381371</v>
      </c>
    </row>
    <row r="478" spans="1:9" x14ac:dyDescent="0.3">
      <c r="A478" s="60">
        <v>44672</v>
      </c>
      <c r="B478" s="15">
        <f t="shared" si="57"/>
        <v>2022</v>
      </c>
      <c r="C478" s="15">
        <f t="shared" si="58"/>
        <v>4</v>
      </c>
      <c r="D478" s="15">
        <f t="shared" si="59"/>
        <v>5</v>
      </c>
      <c r="E478" s="15">
        <f t="shared" si="60"/>
        <v>0</v>
      </c>
      <c r="F478" s="15">
        <f t="shared" si="62"/>
        <v>17</v>
      </c>
      <c r="G478" s="15">
        <f t="shared" si="61"/>
        <v>-95921.608158157702</v>
      </c>
      <c r="H478" s="15">
        <v>0</v>
      </c>
      <c r="I478" s="62">
        <f t="shared" si="63"/>
        <v>216.86946424247975</v>
      </c>
    </row>
    <row r="479" spans="1:9" x14ac:dyDescent="0.3">
      <c r="A479" s="60">
        <v>44673</v>
      </c>
      <c r="B479" s="15">
        <f t="shared" si="57"/>
        <v>2022</v>
      </c>
      <c r="C479" s="15">
        <f t="shared" si="58"/>
        <v>4</v>
      </c>
      <c r="D479" s="15">
        <f t="shared" si="59"/>
        <v>6</v>
      </c>
      <c r="E479" s="15">
        <f t="shared" si="60"/>
        <v>1</v>
      </c>
      <c r="F479" s="15">
        <f t="shared" si="62"/>
        <v>17</v>
      </c>
      <c r="G479" s="15">
        <f t="shared" si="61"/>
        <v>-96120.105886386111</v>
      </c>
      <c r="H479" s="15">
        <v>0</v>
      </c>
      <c r="I479" s="62">
        <f t="shared" si="63"/>
        <v>198.49772822840578</v>
      </c>
    </row>
    <row r="480" spans="1:9" x14ac:dyDescent="0.3">
      <c r="A480" s="60">
        <v>44674</v>
      </c>
      <c r="B480" s="15">
        <f t="shared" si="57"/>
        <v>2022</v>
      </c>
      <c r="C480" s="15">
        <f t="shared" si="58"/>
        <v>4</v>
      </c>
      <c r="D480" s="15">
        <f t="shared" si="59"/>
        <v>7</v>
      </c>
      <c r="E480" s="15">
        <f t="shared" si="60"/>
        <v>1</v>
      </c>
      <c r="F480" s="15">
        <f t="shared" si="62"/>
        <v>17</v>
      </c>
      <c r="G480" s="15">
        <f t="shared" si="61"/>
        <v>-96280.684136204523</v>
      </c>
      <c r="H480" s="15">
        <v>0</v>
      </c>
      <c r="I480" s="62">
        <f t="shared" si="63"/>
        <v>160.57824981840542</v>
      </c>
    </row>
    <row r="481" spans="1:9" x14ac:dyDescent="0.3">
      <c r="A481" s="60">
        <v>44675</v>
      </c>
      <c r="B481" s="15">
        <f t="shared" si="57"/>
        <v>2022</v>
      </c>
      <c r="C481" s="15">
        <f t="shared" si="58"/>
        <v>4</v>
      </c>
      <c r="D481" s="15">
        <f t="shared" si="59"/>
        <v>1</v>
      </c>
      <c r="E481" s="15">
        <f t="shared" si="60"/>
        <v>0</v>
      </c>
      <c r="F481" s="15">
        <f t="shared" si="62"/>
        <v>18</v>
      </c>
      <c r="G481" s="15">
        <f t="shared" si="61"/>
        <v>-96525.426271828255</v>
      </c>
      <c r="H481" s="15">
        <v>0</v>
      </c>
      <c r="I481" s="62">
        <f t="shared" si="63"/>
        <v>244.74213562373097</v>
      </c>
    </row>
    <row r="482" spans="1:9" x14ac:dyDescent="0.3">
      <c r="A482" s="60">
        <v>44676</v>
      </c>
      <c r="B482" s="15">
        <f t="shared" si="57"/>
        <v>2022</v>
      </c>
      <c r="C482" s="15">
        <f t="shared" si="58"/>
        <v>4</v>
      </c>
      <c r="D482" s="15">
        <f t="shared" si="59"/>
        <v>2</v>
      </c>
      <c r="E482" s="15">
        <f t="shared" si="60"/>
        <v>0</v>
      </c>
      <c r="F482" s="15">
        <f t="shared" si="62"/>
        <v>18</v>
      </c>
      <c r="G482" s="15">
        <f t="shared" si="61"/>
        <v>-96774.786089693764</v>
      </c>
      <c r="H482" s="15">
        <v>0</v>
      </c>
      <c r="I482" s="62">
        <f t="shared" si="63"/>
        <v>249.35981786550732</v>
      </c>
    </row>
    <row r="483" spans="1:9" x14ac:dyDescent="0.3">
      <c r="A483" s="60">
        <v>44677</v>
      </c>
      <c r="B483" s="15">
        <f t="shared" si="57"/>
        <v>2022</v>
      </c>
      <c r="C483" s="15">
        <f t="shared" si="58"/>
        <v>4</v>
      </c>
      <c r="D483" s="15">
        <f t="shared" si="59"/>
        <v>3</v>
      </c>
      <c r="E483" s="15">
        <f t="shared" si="60"/>
        <v>0</v>
      </c>
      <c r="F483" s="15">
        <f t="shared" si="62"/>
        <v>18</v>
      </c>
      <c r="G483" s="15">
        <f t="shared" si="61"/>
        <v>-97021.535299844531</v>
      </c>
      <c r="H483" s="15">
        <v>0</v>
      </c>
      <c r="I483" s="62">
        <f t="shared" si="63"/>
        <v>246.74921015076876</v>
      </c>
    </row>
    <row r="484" spans="1:9" x14ac:dyDescent="0.3">
      <c r="A484" s="60">
        <v>44678</v>
      </c>
      <c r="B484" s="15">
        <f t="shared" si="57"/>
        <v>2022</v>
      </c>
      <c r="C484" s="15">
        <f t="shared" si="58"/>
        <v>4</v>
      </c>
      <c r="D484" s="15">
        <f t="shared" si="59"/>
        <v>4</v>
      </c>
      <c r="E484" s="15">
        <f t="shared" si="60"/>
        <v>0</v>
      </c>
      <c r="F484" s="15">
        <f t="shared" si="62"/>
        <v>18</v>
      </c>
      <c r="G484" s="15">
        <f t="shared" si="61"/>
        <v>-97257.65594058267</v>
      </c>
      <c r="H484" s="15">
        <v>0</v>
      </c>
      <c r="I484" s="62">
        <f t="shared" si="63"/>
        <v>236.1206407381371</v>
      </c>
    </row>
    <row r="485" spans="1:9" x14ac:dyDescent="0.3">
      <c r="A485" s="60">
        <v>44679</v>
      </c>
      <c r="B485" s="15">
        <f t="shared" si="57"/>
        <v>2022</v>
      </c>
      <c r="C485" s="15">
        <f t="shared" si="58"/>
        <v>4</v>
      </c>
      <c r="D485" s="15">
        <f t="shared" si="59"/>
        <v>5</v>
      </c>
      <c r="E485" s="15">
        <f t="shared" si="60"/>
        <v>0</v>
      </c>
      <c r="F485" s="15">
        <f t="shared" si="62"/>
        <v>18</v>
      </c>
      <c r="G485" s="15">
        <f t="shared" si="61"/>
        <v>-97474.525404825152</v>
      </c>
      <c r="H485" s="15">
        <v>0</v>
      </c>
      <c r="I485" s="62">
        <f t="shared" si="63"/>
        <v>216.86946424247975</v>
      </c>
    </row>
    <row r="486" spans="1:9" x14ac:dyDescent="0.3">
      <c r="A486" s="60">
        <v>44680</v>
      </c>
      <c r="B486" s="15">
        <f t="shared" si="57"/>
        <v>2022</v>
      </c>
      <c r="C486" s="15">
        <f t="shared" si="58"/>
        <v>4</v>
      </c>
      <c r="D486" s="15">
        <f t="shared" si="59"/>
        <v>6</v>
      </c>
      <c r="E486" s="15">
        <f t="shared" si="60"/>
        <v>1</v>
      </c>
      <c r="F486" s="15">
        <f t="shared" si="62"/>
        <v>18</v>
      </c>
      <c r="G486" s="15">
        <f t="shared" si="61"/>
        <v>-97673.023133053561</v>
      </c>
      <c r="H486" s="15">
        <v>0</v>
      </c>
      <c r="I486" s="62">
        <f t="shared" si="63"/>
        <v>198.49772822840578</v>
      </c>
    </row>
    <row r="487" spans="1:9" x14ac:dyDescent="0.3">
      <c r="A487" s="60">
        <v>44681</v>
      </c>
      <c r="B487" s="15">
        <f t="shared" si="57"/>
        <v>2022</v>
      </c>
      <c r="C487" s="15">
        <f t="shared" si="58"/>
        <v>4</v>
      </c>
      <c r="D487" s="15">
        <f t="shared" si="59"/>
        <v>7</v>
      </c>
      <c r="E487" s="15">
        <f t="shared" si="60"/>
        <v>1</v>
      </c>
      <c r="F487" s="15">
        <f t="shared" si="62"/>
        <v>18</v>
      </c>
      <c r="G487" s="15">
        <f t="shared" si="61"/>
        <v>-97833.601382871973</v>
      </c>
      <c r="H487" s="15">
        <v>0</v>
      </c>
      <c r="I487" s="62">
        <f t="shared" si="63"/>
        <v>160.57824981840542</v>
      </c>
    </row>
    <row r="488" spans="1:9" x14ac:dyDescent="0.3">
      <c r="A488" s="60">
        <v>44682</v>
      </c>
      <c r="B488" s="15">
        <f t="shared" si="57"/>
        <v>2022</v>
      </c>
      <c r="C488" s="15">
        <f t="shared" si="58"/>
        <v>5</v>
      </c>
      <c r="D488" s="15">
        <f t="shared" si="59"/>
        <v>1</v>
      </c>
      <c r="E488" s="15">
        <f t="shared" si="60"/>
        <v>0</v>
      </c>
      <c r="F488" s="15">
        <f t="shared" si="62"/>
        <v>19</v>
      </c>
      <c r="G488" s="15">
        <f t="shared" si="61"/>
        <v>-98080.919890496385</v>
      </c>
      <c r="H488" s="15">
        <v>0</v>
      </c>
      <c r="I488" s="62">
        <f t="shared" si="63"/>
        <v>247.31850762441059</v>
      </c>
    </row>
    <row r="489" spans="1:9" x14ac:dyDescent="0.3">
      <c r="A489" s="60">
        <v>44683</v>
      </c>
      <c r="B489" s="15">
        <f t="shared" si="57"/>
        <v>2022</v>
      </c>
      <c r="C489" s="15">
        <f t="shared" si="58"/>
        <v>5</v>
      </c>
      <c r="D489" s="15">
        <f t="shared" si="59"/>
        <v>2</v>
      </c>
      <c r="E489" s="15">
        <f t="shared" si="60"/>
        <v>0</v>
      </c>
      <c r="F489" s="15">
        <f t="shared" si="62"/>
        <v>19</v>
      </c>
      <c r="G489" s="15">
        <f t="shared" si="61"/>
        <v>-98332.856080362573</v>
      </c>
      <c r="H489" s="15">
        <v>0</v>
      </c>
      <c r="I489" s="62">
        <f t="shared" si="63"/>
        <v>251.93618986618691</v>
      </c>
    </row>
    <row r="490" spans="1:9" x14ac:dyDescent="0.3">
      <c r="A490" s="60">
        <v>44684</v>
      </c>
      <c r="B490" s="15">
        <f t="shared" si="57"/>
        <v>2022</v>
      </c>
      <c r="C490" s="15">
        <f t="shared" si="58"/>
        <v>5</v>
      </c>
      <c r="D490" s="15">
        <f t="shared" si="59"/>
        <v>3</v>
      </c>
      <c r="E490" s="15">
        <f t="shared" si="60"/>
        <v>0</v>
      </c>
      <c r="F490" s="15">
        <f t="shared" si="62"/>
        <v>19</v>
      </c>
      <c r="G490" s="15">
        <f t="shared" si="61"/>
        <v>-98582.18166251402</v>
      </c>
      <c r="H490" s="15">
        <v>0</v>
      </c>
      <c r="I490" s="62">
        <f t="shared" si="63"/>
        <v>249.32558215144837</v>
      </c>
    </row>
    <row r="491" spans="1:9" x14ac:dyDescent="0.3">
      <c r="A491" s="60">
        <v>44685</v>
      </c>
      <c r="B491" s="15">
        <f t="shared" si="57"/>
        <v>2022</v>
      </c>
      <c r="C491" s="15">
        <f t="shared" si="58"/>
        <v>5</v>
      </c>
      <c r="D491" s="15">
        <f t="shared" si="59"/>
        <v>4</v>
      </c>
      <c r="E491" s="15">
        <f t="shared" si="60"/>
        <v>0</v>
      </c>
      <c r="F491" s="15">
        <f t="shared" si="62"/>
        <v>19</v>
      </c>
      <c r="G491" s="15">
        <f t="shared" si="61"/>
        <v>-98820.878675252839</v>
      </c>
      <c r="H491" s="15">
        <v>0</v>
      </c>
      <c r="I491" s="62">
        <f t="shared" si="63"/>
        <v>238.69701273881668</v>
      </c>
    </row>
    <row r="492" spans="1:9" x14ac:dyDescent="0.3">
      <c r="A492" s="60">
        <v>44686</v>
      </c>
      <c r="B492" s="15">
        <f t="shared" si="57"/>
        <v>2022</v>
      </c>
      <c r="C492" s="15">
        <f t="shared" si="58"/>
        <v>5</v>
      </c>
      <c r="D492" s="15">
        <f t="shared" si="59"/>
        <v>5</v>
      </c>
      <c r="E492" s="15">
        <f t="shared" si="60"/>
        <v>0</v>
      </c>
      <c r="F492" s="15">
        <f t="shared" si="62"/>
        <v>19</v>
      </c>
      <c r="G492" s="15">
        <f t="shared" si="61"/>
        <v>-99040.324511496001</v>
      </c>
      <c r="H492" s="15">
        <v>0</v>
      </c>
      <c r="I492" s="62">
        <f t="shared" si="63"/>
        <v>219.44583624315936</v>
      </c>
    </row>
    <row r="493" spans="1:9" x14ac:dyDescent="0.3">
      <c r="A493" s="60">
        <v>44687</v>
      </c>
      <c r="B493" s="15">
        <f t="shared" si="57"/>
        <v>2022</v>
      </c>
      <c r="C493" s="15">
        <f t="shared" si="58"/>
        <v>5</v>
      </c>
      <c r="D493" s="15">
        <f t="shared" si="59"/>
        <v>6</v>
      </c>
      <c r="E493" s="15">
        <f t="shared" si="60"/>
        <v>1</v>
      </c>
      <c r="F493" s="15">
        <f t="shared" si="62"/>
        <v>19</v>
      </c>
      <c r="G493" s="15">
        <f t="shared" si="61"/>
        <v>-99241.39861172509</v>
      </c>
      <c r="H493" s="15">
        <v>0</v>
      </c>
      <c r="I493" s="62">
        <f t="shared" si="63"/>
        <v>201.07410022908539</v>
      </c>
    </row>
    <row r="494" spans="1:9" x14ac:dyDescent="0.3">
      <c r="A494" s="60">
        <v>44688</v>
      </c>
      <c r="B494" s="15">
        <f t="shared" si="57"/>
        <v>2022</v>
      </c>
      <c r="C494" s="15">
        <f t="shared" si="58"/>
        <v>5</v>
      </c>
      <c r="D494" s="15">
        <f t="shared" si="59"/>
        <v>7</v>
      </c>
      <c r="E494" s="15">
        <f t="shared" si="60"/>
        <v>1</v>
      </c>
      <c r="F494" s="15">
        <f t="shared" si="62"/>
        <v>19</v>
      </c>
      <c r="G494" s="15">
        <f t="shared" si="61"/>
        <v>-99404.553233544168</v>
      </c>
      <c r="H494" s="15">
        <v>0</v>
      </c>
      <c r="I494" s="62">
        <f t="shared" si="63"/>
        <v>163.15462181908501</v>
      </c>
    </row>
    <row r="495" spans="1:9" x14ac:dyDescent="0.3">
      <c r="A495" s="60">
        <v>44689</v>
      </c>
      <c r="B495" s="15">
        <f t="shared" si="57"/>
        <v>2022</v>
      </c>
      <c r="C495" s="15">
        <f t="shared" si="58"/>
        <v>5</v>
      </c>
      <c r="D495" s="15">
        <f t="shared" si="59"/>
        <v>1</v>
      </c>
      <c r="E495" s="15">
        <f t="shared" si="60"/>
        <v>0</v>
      </c>
      <c r="F495" s="15">
        <f t="shared" si="62"/>
        <v>20</v>
      </c>
      <c r="G495" s="15">
        <f t="shared" si="61"/>
        <v>-99651.871741168579</v>
      </c>
      <c r="H495" s="15">
        <v>0</v>
      </c>
      <c r="I495" s="62">
        <f t="shared" si="63"/>
        <v>247.31850762441059</v>
      </c>
    </row>
    <row r="496" spans="1:9" x14ac:dyDescent="0.3">
      <c r="A496" s="60">
        <v>44690</v>
      </c>
      <c r="B496" s="15">
        <f t="shared" si="57"/>
        <v>2022</v>
      </c>
      <c r="C496" s="15">
        <f t="shared" si="58"/>
        <v>5</v>
      </c>
      <c r="D496" s="15">
        <f t="shared" si="59"/>
        <v>2</v>
      </c>
      <c r="E496" s="15">
        <f t="shared" si="60"/>
        <v>0</v>
      </c>
      <c r="F496" s="15">
        <f t="shared" si="62"/>
        <v>20</v>
      </c>
      <c r="G496" s="15">
        <f t="shared" si="61"/>
        <v>-99903.807931034768</v>
      </c>
      <c r="H496" s="15">
        <v>0</v>
      </c>
      <c r="I496" s="62">
        <f t="shared" si="63"/>
        <v>251.93618986618691</v>
      </c>
    </row>
    <row r="497" spans="1:9" x14ac:dyDescent="0.3">
      <c r="A497" s="60">
        <v>44691</v>
      </c>
      <c r="B497" s="15">
        <f t="shared" si="57"/>
        <v>2022</v>
      </c>
      <c r="C497" s="15">
        <f t="shared" si="58"/>
        <v>5</v>
      </c>
      <c r="D497" s="15">
        <f t="shared" si="59"/>
        <v>3</v>
      </c>
      <c r="E497" s="15">
        <f t="shared" si="60"/>
        <v>0</v>
      </c>
      <c r="F497" s="15">
        <f t="shared" si="62"/>
        <v>20</v>
      </c>
      <c r="G497" s="15">
        <f t="shared" si="61"/>
        <v>-100153.13351318621</v>
      </c>
      <c r="H497" s="15">
        <v>0</v>
      </c>
      <c r="I497" s="62">
        <f t="shared" si="63"/>
        <v>249.32558215144837</v>
      </c>
    </row>
    <row r="498" spans="1:9" x14ac:dyDescent="0.3">
      <c r="A498" s="60">
        <v>44692</v>
      </c>
      <c r="B498" s="15">
        <f t="shared" si="57"/>
        <v>2022</v>
      </c>
      <c r="C498" s="15">
        <f t="shared" si="58"/>
        <v>5</v>
      </c>
      <c r="D498" s="15">
        <f t="shared" si="59"/>
        <v>4</v>
      </c>
      <c r="E498" s="15">
        <f t="shared" si="60"/>
        <v>0</v>
      </c>
      <c r="F498" s="15">
        <f t="shared" si="62"/>
        <v>20</v>
      </c>
      <c r="G498" s="15">
        <f t="shared" si="61"/>
        <v>-100391.83052592503</v>
      </c>
      <c r="H498" s="15">
        <v>0</v>
      </c>
      <c r="I498" s="62">
        <f t="shared" si="63"/>
        <v>238.69701273881668</v>
      </c>
    </row>
    <row r="499" spans="1:9" x14ac:dyDescent="0.3">
      <c r="A499" s="60">
        <v>44693</v>
      </c>
      <c r="B499" s="15">
        <f t="shared" si="57"/>
        <v>2022</v>
      </c>
      <c r="C499" s="15">
        <f t="shared" si="58"/>
        <v>5</v>
      </c>
      <c r="D499" s="15">
        <f t="shared" si="59"/>
        <v>5</v>
      </c>
      <c r="E499" s="15">
        <f t="shared" si="60"/>
        <v>0</v>
      </c>
      <c r="F499" s="15">
        <f t="shared" si="62"/>
        <v>20</v>
      </c>
      <c r="G499" s="15">
        <f t="shared" si="61"/>
        <v>-100611.2763621682</v>
      </c>
      <c r="H499" s="15">
        <v>0</v>
      </c>
      <c r="I499" s="62">
        <f t="shared" si="63"/>
        <v>219.44583624315936</v>
      </c>
    </row>
    <row r="500" spans="1:9" x14ac:dyDescent="0.3">
      <c r="A500" s="60">
        <v>44694</v>
      </c>
      <c r="B500" s="15">
        <f t="shared" si="57"/>
        <v>2022</v>
      </c>
      <c r="C500" s="15">
        <f t="shared" si="58"/>
        <v>5</v>
      </c>
      <c r="D500" s="15">
        <f t="shared" si="59"/>
        <v>6</v>
      </c>
      <c r="E500" s="15">
        <f t="shared" si="60"/>
        <v>1</v>
      </c>
      <c r="F500" s="15">
        <f t="shared" si="62"/>
        <v>20</v>
      </c>
      <c r="G500" s="15">
        <f t="shared" si="61"/>
        <v>-100812.35046239728</v>
      </c>
      <c r="H500" s="15">
        <v>0</v>
      </c>
      <c r="I500" s="62">
        <f t="shared" si="63"/>
        <v>201.07410022908539</v>
      </c>
    </row>
    <row r="501" spans="1:9" x14ac:dyDescent="0.3">
      <c r="A501" s="60">
        <v>44695</v>
      </c>
      <c r="B501" s="15">
        <f t="shared" si="57"/>
        <v>2022</v>
      </c>
      <c r="C501" s="15">
        <f t="shared" si="58"/>
        <v>5</v>
      </c>
      <c r="D501" s="15">
        <f t="shared" si="59"/>
        <v>7</v>
      </c>
      <c r="E501" s="15">
        <f t="shared" si="60"/>
        <v>1</v>
      </c>
      <c r="F501" s="15">
        <f t="shared" si="62"/>
        <v>20</v>
      </c>
      <c r="G501" s="15">
        <f t="shared" si="61"/>
        <v>-100975.50508421636</v>
      </c>
      <c r="H501" s="15">
        <v>0</v>
      </c>
      <c r="I501" s="62">
        <f t="shared" si="63"/>
        <v>163.15462181908501</v>
      </c>
    </row>
    <row r="502" spans="1:9" x14ac:dyDescent="0.3">
      <c r="A502" s="60">
        <v>44696</v>
      </c>
      <c r="B502" s="15">
        <f t="shared" si="57"/>
        <v>2022</v>
      </c>
      <c r="C502" s="15">
        <f t="shared" si="58"/>
        <v>5</v>
      </c>
      <c r="D502" s="15">
        <f t="shared" si="59"/>
        <v>1</v>
      </c>
      <c r="E502" s="15">
        <f t="shared" si="60"/>
        <v>0</v>
      </c>
      <c r="F502" s="15">
        <f t="shared" si="62"/>
        <v>21</v>
      </c>
      <c r="G502" s="15">
        <f t="shared" si="61"/>
        <v>-101222.82359184077</v>
      </c>
      <c r="H502" s="15">
        <v>0</v>
      </c>
      <c r="I502" s="62">
        <f t="shared" si="63"/>
        <v>247.31850762441059</v>
      </c>
    </row>
    <row r="503" spans="1:9" x14ac:dyDescent="0.3">
      <c r="A503" s="60">
        <v>44697</v>
      </c>
      <c r="B503" s="15">
        <f t="shared" si="57"/>
        <v>2022</v>
      </c>
      <c r="C503" s="15">
        <f t="shared" si="58"/>
        <v>5</v>
      </c>
      <c r="D503" s="15">
        <f t="shared" si="59"/>
        <v>2</v>
      </c>
      <c r="E503" s="15">
        <f t="shared" si="60"/>
        <v>0</v>
      </c>
      <c r="F503" s="15">
        <f t="shared" si="62"/>
        <v>21</v>
      </c>
      <c r="G503" s="15">
        <f t="shared" si="61"/>
        <v>-101474.75978170696</v>
      </c>
      <c r="H503" s="15">
        <v>0</v>
      </c>
      <c r="I503" s="62">
        <f t="shared" si="63"/>
        <v>251.93618986618691</v>
      </c>
    </row>
    <row r="504" spans="1:9" x14ac:dyDescent="0.3">
      <c r="A504" s="60">
        <v>44698</v>
      </c>
      <c r="B504" s="15">
        <f t="shared" si="57"/>
        <v>2022</v>
      </c>
      <c r="C504" s="15">
        <f t="shared" si="58"/>
        <v>5</v>
      </c>
      <c r="D504" s="15">
        <f t="shared" si="59"/>
        <v>3</v>
      </c>
      <c r="E504" s="15">
        <f t="shared" si="60"/>
        <v>0</v>
      </c>
      <c r="F504" s="15">
        <f t="shared" si="62"/>
        <v>21</v>
      </c>
      <c r="G504" s="15">
        <f t="shared" si="61"/>
        <v>-101724.08536385841</v>
      </c>
      <c r="H504" s="15">
        <v>0</v>
      </c>
      <c r="I504" s="62">
        <f t="shared" si="63"/>
        <v>249.32558215144837</v>
      </c>
    </row>
    <row r="505" spans="1:9" x14ac:dyDescent="0.3">
      <c r="A505" s="60">
        <v>44699</v>
      </c>
      <c r="B505" s="15">
        <f t="shared" si="57"/>
        <v>2022</v>
      </c>
      <c r="C505" s="15">
        <f t="shared" si="58"/>
        <v>5</v>
      </c>
      <c r="D505" s="15">
        <f t="shared" si="59"/>
        <v>4</v>
      </c>
      <c r="E505" s="15">
        <f t="shared" si="60"/>
        <v>0</v>
      </c>
      <c r="F505" s="15">
        <f t="shared" si="62"/>
        <v>21</v>
      </c>
      <c r="G505" s="15">
        <f t="shared" si="61"/>
        <v>-101962.78237659723</v>
      </c>
      <c r="H505" s="15">
        <v>0</v>
      </c>
      <c r="I505" s="62">
        <f t="shared" si="63"/>
        <v>238.69701273881668</v>
      </c>
    </row>
    <row r="506" spans="1:9" x14ac:dyDescent="0.3">
      <c r="A506" s="60">
        <v>44700</v>
      </c>
      <c r="B506" s="15">
        <f t="shared" si="57"/>
        <v>2022</v>
      </c>
      <c r="C506" s="15">
        <f t="shared" si="58"/>
        <v>5</v>
      </c>
      <c r="D506" s="15">
        <f t="shared" si="59"/>
        <v>5</v>
      </c>
      <c r="E506" s="15">
        <f t="shared" si="60"/>
        <v>0</v>
      </c>
      <c r="F506" s="15">
        <f t="shared" si="62"/>
        <v>21</v>
      </c>
      <c r="G506" s="15">
        <f t="shared" si="61"/>
        <v>-102182.22821284039</v>
      </c>
      <c r="H506" s="15">
        <v>0</v>
      </c>
      <c r="I506" s="62">
        <f t="shared" si="63"/>
        <v>219.44583624315936</v>
      </c>
    </row>
    <row r="507" spans="1:9" x14ac:dyDescent="0.3">
      <c r="A507" s="60">
        <v>44701</v>
      </c>
      <c r="B507" s="15">
        <f t="shared" si="57"/>
        <v>2022</v>
      </c>
      <c r="C507" s="15">
        <f t="shared" si="58"/>
        <v>5</v>
      </c>
      <c r="D507" s="15">
        <f t="shared" si="59"/>
        <v>6</v>
      </c>
      <c r="E507" s="15">
        <f t="shared" si="60"/>
        <v>1</v>
      </c>
      <c r="F507" s="15">
        <f t="shared" si="62"/>
        <v>21</v>
      </c>
      <c r="G507" s="15">
        <f t="shared" si="61"/>
        <v>-102383.30231306948</v>
      </c>
      <c r="H507" s="15">
        <v>0</v>
      </c>
      <c r="I507" s="62">
        <f t="shared" si="63"/>
        <v>201.07410022908539</v>
      </c>
    </row>
    <row r="508" spans="1:9" x14ac:dyDescent="0.3">
      <c r="A508" s="60">
        <v>44702</v>
      </c>
      <c r="B508" s="15">
        <f t="shared" si="57"/>
        <v>2022</v>
      </c>
      <c r="C508" s="15">
        <f t="shared" si="58"/>
        <v>5</v>
      </c>
      <c r="D508" s="15">
        <f t="shared" si="59"/>
        <v>7</v>
      </c>
      <c r="E508" s="15">
        <f t="shared" si="60"/>
        <v>1</v>
      </c>
      <c r="F508" s="15">
        <f t="shared" si="62"/>
        <v>21</v>
      </c>
      <c r="G508" s="15">
        <f t="shared" si="61"/>
        <v>-102546.45693488856</v>
      </c>
      <c r="H508" s="15">
        <v>0</v>
      </c>
      <c r="I508" s="62">
        <f t="shared" si="63"/>
        <v>163.15462181908501</v>
      </c>
    </row>
    <row r="509" spans="1:9" x14ac:dyDescent="0.3">
      <c r="A509" s="60">
        <v>44703</v>
      </c>
      <c r="B509" s="15">
        <f t="shared" si="57"/>
        <v>2022</v>
      </c>
      <c r="C509" s="15">
        <f t="shared" si="58"/>
        <v>5</v>
      </c>
      <c r="D509" s="15">
        <f t="shared" si="59"/>
        <v>1</v>
      </c>
      <c r="E509" s="15">
        <f t="shared" si="60"/>
        <v>0</v>
      </c>
      <c r="F509" s="15">
        <f t="shared" si="62"/>
        <v>22</v>
      </c>
      <c r="G509" s="15">
        <f t="shared" si="61"/>
        <v>-102793.77544251297</v>
      </c>
      <c r="H509" s="15">
        <v>0</v>
      </c>
      <c r="I509" s="62">
        <f t="shared" si="63"/>
        <v>247.31850762441059</v>
      </c>
    </row>
    <row r="510" spans="1:9" x14ac:dyDescent="0.3">
      <c r="A510" s="60">
        <v>44704</v>
      </c>
      <c r="B510" s="15">
        <f t="shared" si="57"/>
        <v>2022</v>
      </c>
      <c r="C510" s="15">
        <f t="shared" si="58"/>
        <v>5</v>
      </c>
      <c r="D510" s="15">
        <f t="shared" si="59"/>
        <v>2</v>
      </c>
      <c r="E510" s="15">
        <f t="shared" si="60"/>
        <v>0</v>
      </c>
      <c r="F510" s="15">
        <f t="shared" si="62"/>
        <v>22</v>
      </c>
      <c r="G510" s="15">
        <f t="shared" si="61"/>
        <v>-103045.71163237916</v>
      </c>
      <c r="H510" s="15">
        <v>0</v>
      </c>
      <c r="I510" s="62">
        <f t="shared" si="63"/>
        <v>251.93618986618691</v>
      </c>
    </row>
    <row r="511" spans="1:9" x14ac:dyDescent="0.3">
      <c r="A511" s="60">
        <v>44705</v>
      </c>
      <c r="B511" s="15">
        <f t="shared" si="57"/>
        <v>2022</v>
      </c>
      <c r="C511" s="15">
        <f t="shared" si="58"/>
        <v>5</v>
      </c>
      <c r="D511" s="15">
        <f t="shared" si="59"/>
        <v>3</v>
      </c>
      <c r="E511" s="15">
        <f t="shared" si="60"/>
        <v>0</v>
      </c>
      <c r="F511" s="15">
        <f t="shared" si="62"/>
        <v>22</v>
      </c>
      <c r="G511" s="15">
        <f t="shared" si="61"/>
        <v>-103295.0372145306</v>
      </c>
      <c r="H511" s="15">
        <v>0</v>
      </c>
      <c r="I511" s="62">
        <f t="shared" si="63"/>
        <v>249.32558215144837</v>
      </c>
    </row>
    <row r="512" spans="1:9" x14ac:dyDescent="0.3">
      <c r="A512" s="60">
        <v>44706</v>
      </c>
      <c r="B512" s="15">
        <f t="shared" si="57"/>
        <v>2022</v>
      </c>
      <c r="C512" s="15">
        <f t="shared" si="58"/>
        <v>5</v>
      </c>
      <c r="D512" s="15">
        <f t="shared" si="59"/>
        <v>4</v>
      </c>
      <c r="E512" s="15">
        <f t="shared" si="60"/>
        <v>0</v>
      </c>
      <c r="F512" s="15">
        <f t="shared" si="62"/>
        <v>22</v>
      </c>
      <c r="G512" s="15">
        <f t="shared" si="61"/>
        <v>-103533.73422726942</v>
      </c>
      <c r="H512" s="15">
        <v>0</v>
      </c>
      <c r="I512" s="62">
        <f t="shared" si="63"/>
        <v>238.69701273881668</v>
      </c>
    </row>
    <row r="513" spans="1:9" x14ac:dyDescent="0.3">
      <c r="A513" s="60">
        <v>44707</v>
      </c>
      <c r="B513" s="15">
        <f t="shared" si="57"/>
        <v>2022</v>
      </c>
      <c r="C513" s="15">
        <f t="shared" si="58"/>
        <v>5</v>
      </c>
      <c r="D513" s="15">
        <f t="shared" si="59"/>
        <v>5</v>
      </c>
      <c r="E513" s="15">
        <f t="shared" si="60"/>
        <v>0</v>
      </c>
      <c r="F513" s="15">
        <f t="shared" si="62"/>
        <v>22</v>
      </c>
      <c r="G513" s="15">
        <f t="shared" si="61"/>
        <v>-103753.18006351258</v>
      </c>
      <c r="H513" s="15">
        <v>0</v>
      </c>
      <c r="I513" s="62">
        <f t="shared" si="63"/>
        <v>219.44583624315936</v>
      </c>
    </row>
    <row r="514" spans="1:9" x14ac:dyDescent="0.3">
      <c r="A514" s="60">
        <v>44708</v>
      </c>
      <c r="B514" s="15">
        <f t="shared" si="57"/>
        <v>2022</v>
      </c>
      <c r="C514" s="15">
        <f t="shared" si="58"/>
        <v>5</v>
      </c>
      <c r="D514" s="15">
        <f t="shared" si="59"/>
        <v>6</v>
      </c>
      <c r="E514" s="15">
        <f t="shared" si="60"/>
        <v>1</v>
      </c>
      <c r="F514" s="15">
        <f t="shared" si="62"/>
        <v>22</v>
      </c>
      <c r="G514" s="15">
        <f t="shared" si="61"/>
        <v>-103954.25416374167</v>
      </c>
      <c r="H514" s="15">
        <v>0</v>
      </c>
      <c r="I514" s="62">
        <f t="shared" si="63"/>
        <v>201.07410022908539</v>
      </c>
    </row>
    <row r="515" spans="1:9" x14ac:dyDescent="0.3">
      <c r="A515" s="60">
        <v>44709</v>
      </c>
      <c r="B515" s="15">
        <f t="shared" ref="B515:B578" si="64">YEAR(A515)</f>
        <v>2022</v>
      </c>
      <c r="C515" s="15">
        <f t="shared" ref="C515:C578" si="65">MONTH(A515)</f>
        <v>5</v>
      </c>
      <c r="D515" s="15">
        <f t="shared" ref="D515:D578" si="66">WEEKDAY(A515)</f>
        <v>7</v>
      </c>
      <c r="E515" s="15">
        <f t="shared" ref="E515:E578" si="67">IF(OR(D515=6,D515=7),1,0)</f>
        <v>1</v>
      </c>
      <c r="F515" s="15">
        <f t="shared" si="62"/>
        <v>22</v>
      </c>
      <c r="G515" s="15">
        <f t="shared" ref="G515:G578" si="68">G514+H515-I515</f>
        <v>-104117.40878556075</v>
      </c>
      <c r="H515" s="15">
        <v>0</v>
      </c>
      <c r="I515" s="62">
        <f t="shared" si="63"/>
        <v>163.15462181908501</v>
      </c>
    </row>
    <row r="516" spans="1:9" x14ac:dyDescent="0.3">
      <c r="A516" s="60">
        <v>44710</v>
      </c>
      <c r="B516" s="15">
        <f t="shared" si="64"/>
        <v>2022</v>
      </c>
      <c r="C516" s="15">
        <f t="shared" si="65"/>
        <v>5</v>
      </c>
      <c r="D516" s="15">
        <f t="shared" si="66"/>
        <v>1</v>
      </c>
      <c r="E516" s="15">
        <f t="shared" si="67"/>
        <v>0</v>
      </c>
      <c r="F516" s="15">
        <f t="shared" ref="F516:F579" si="69">WEEKNUM(A516)</f>
        <v>23</v>
      </c>
      <c r="G516" s="15">
        <f t="shared" si="68"/>
        <v>-104364.72729318516</v>
      </c>
      <c r="H516" s="15">
        <v>0</v>
      </c>
      <c r="I516" s="62">
        <f t="shared" ref="I516:I579" si="70">100-2.17*D516^2.25+12.77*D516+EXP(-D516/0.032)+5*C516^0.75+10*E516+20*(B516-2016)</f>
        <v>247.31850762441059</v>
      </c>
    </row>
    <row r="517" spans="1:9" x14ac:dyDescent="0.3">
      <c r="A517" s="60">
        <v>44711</v>
      </c>
      <c r="B517" s="15">
        <f t="shared" si="64"/>
        <v>2022</v>
      </c>
      <c r="C517" s="15">
        <f t="shared" si="65"/>
        <v>5</v>
      </c>
      <c r="D517" s="15">
        <f t="shared" si="66"/>
        <v>2</v>
      </c>
      <c r="E517" s="15">
        <f t="shared" si="67"/>
        <v>0</v>
      </c>
      <c r="F517" s="15">
        <f t="shared" si="69"/>
        <v>23</v>
      </c>
      <c r="G517" s="15">
        <f t="shared" si="68"/>
        <v>-104616.66348305135</v>
      </c>
      <c r="H517" s="15">
        <v>0</v>
      </c>
      <c r="I517" s="62">
        <f t="shared" si="70"/>
        <v>251.93618986618691</v>
      </c>
    </row>
    <row r="518" spans="1:9" x14ac:dyDescent="0.3">
      <c r="A518" s="60">
        <v>44712</v>
      </c>
      <c r="B518" s="15">
        <f t="shared" si="64"/>
        <v>2022</v>
      </c>
      <c r="C518" s="15">
        <f t="shared" si="65"/>
        <v>5</v>
      </c>
      <c r="D518" s="15">
        <f t="shared" si="66"/>
        <v>3</v>
      </c>
      <c r="E518" s="15">
        <f t="shared" si="67"/>
        <v>0</v>
      </c>
      <c r="F518" s="15">
        <f t="shared" si="69"/>
        <v>23</v>
      </c>
      <c r="G518" s="15">
        <f t="shared" si="68"/>
        <v>-104865.9890652028</v>
      </c>
      <c r="H518" s="15">
        <v>0</v>
      </c>
      <c r="I518" s="62">
        <f t="shared" si="70"/>
        <v>249.32558215144837</v>
      </c>
    </row>
    <row r="519" spans="1:9" x14ac:dyDescent="0.3">
      <c r="A519" s="60">
        <v>44713</v>
      </c>
      <c r="B519" s="15">
        <f t="shared" si="64"/>
        <v>2022</v>
      </c>
      <c r="C519" s="15">
        <f t="shared" si="65"/>
        <v>6</v>
      </c>
      <c r="D519" s="15">
        <f t="shared" si="66"/>
        <v>4</v>
      </c>
      <c r="E519" s="15">
        <f t="shared" si="67"/>
        <v>0</v>
      </c>
      <c r="F519" s="15">
        <f t="shared" si="69"/>
        <v>23</v>
      </c>
      <c r="G519" s="15">
        <f t="shared" si="68"/>
        <v>-105107.13586344459</v>
      </c>
      <c r="H519" s="15">
        <v>0</v>
      </c>
      <c r="I519" s="62">
        <f t="shared" si="70"/>
        <v>241.14679824179433</v>
      </c>
    </row>
    <row r="520" spans="1:9" x14ac:dyDescent="0.3">
      <c r="A520" s="60">
        <v>44714</v>
      </c>
      <c r="B520" s="15">
        <f t="shared" si="64"/>
        <v>2022</v>
      </c>
      <c r="C520" s="15">
        <f t="shared" si="65"/>
        <v>6</v>
      </c>
      <c r="D520" s="15">
        <f t="shared" si="66"/>
        <v>5</v>
      </c>
      <c r="E520" s="15">
        <f t="shared" si="67"/>
        <v>0</v>
      </c>
      <c r="F520" s="15">
        <f t="shared" si="69"/>
        <v>23</v>
      </c>
      <c r="G520" s="15">
        <f t="shared" si="68"/>
        <v>-105329.03148519073</v>
      </c>
      <c r="H520" s="15">
        <v>0</v>
      </c>
      <c r="I520" s="62">
        <f t="shared" si="70"/>
        <v>221.89562174613698</v>
      </c>
    </row>
    <row r="521" spans="1:9" x14ac:dyDescent="0.3">
      <c r="A521" s="60">
        <v>44715</v>
      </c>
      <c r="B521" s="15">
        <f t="shared" si="64"/>
        <v>2022</v>
      </c>
      <c r="C521" s="15">
        <f t="shared" si="65"/>
        <v>6</v>
      </c>
      <c r="D521" s="15">
        <f t="shared" si="66"/>
        <v>6</v>
      </c>
      <c r="E521" s="15">
        <f t="shared" si="67"/>
        <v>1</v>
      </c>
      <c r="F521" s="15">
        <f t="shared" si="69"/>
        <v>23</v>
      </c>
      <c r="G521" s="15">
        <f t="shared" si="68"/>
        <v>-105532.5553709228</v>
      </c>
      <c r="H521" s="15">
        <v>0</v>
      </c>
      <c r="I521" s="62">
        <f t="shared" si="70"/>
        <v>203.52388573206301</v>
      </c>
    </row>
    <row r="522" spans="1:9" x14ac:dyDescent="0.3">
      <c r="A522" s="60">
        <v>44716</v>
      </c>
      <c r="B522" s="15">
        <f t="shared" si="64"/>
        <v>2022</v>
      </c>
      <c r="C522" s="15">
        <f t="shared" si="65"/>
        <v>6</v>
      </c>
      <c r="D522" s="15">
        <f t="shared" si="66"/>
        <v>7</v>
      </c>
      <c r="E522" s="15">
        <f t="shared" si="67"/>
        <v>1</v>
      </c>
      <c r="F522" s="15">
        <f t="shared" si="69"/>
        <v>23</v>
      </c>
      <c r="G522" s="15">
        <f t="shared" si="68"/>
        <v>-105698.15977824487</v>
      </c>
      <c r="H522" s="15">
        <v>0</v>
      </c>
      <c r="I522" s="62">
        <f t="shared" si="70"/>
        <v>165.60440732206263</v>
      </c>
    </row>
    <row r="523" spans="1:9" x14ac:dyDescent="0.3">
      <c r="A523" s="60">
        <v>44717</v>
      </c>
      <c r="B523" s="15">
        <f t="shared" si="64"/>
        <v>2022</v>
      </c>
      <c r="C523" s="15">
        <f t="shared" si="65"/>
        <v>6</v>
      </c>
      <c r="D523" s="15">
        <f t="shared" si="66"/>
        <v>1</v>
      </c>
      <c r="E523" s="15">
        <f t="shared" si="67"/>
        <v>0</v>
      </c>
      <c r="F523" s="15">
        <f t="shared" si="69"/>
        <v>24</v>
      </c>
      <c r="G523" s="15">
        <f t="shared" si="68"/>
        <v>-105947.92807137225</v>
      </c>
      <c r="H523" s="15">
        <v>0</v>
      </c>
      <c r="I523" s="62">
        <f t="shared" si="70"/>
        <v>249.7682931273882</v>
      </c>
    </row>
    <row r="524" spans="1:9" x14ac:dyDescent="0.3">
      <c r="A524" s="60">
        <v>44718</v>
      </c>
      <c r="B524" s="15">
        <f t="shared" si="64"/>
        <v>2022</v>
      </c>
      <c r="C524" s="15">
        <f t="shared" si="65"/>
        <v>6</v>
      </c>
      <c r="D524" s="15">
        <f t="shared" si="66"/>
        <v>2</v>
      </c>
      <c r="E524" s="15">
        <f t="shared" si="67"/>
        <v>0</v>
      </c>
      <c r="F524" s="15">
        <f t="shared" si="69"/>
        <v>24</v>
      </c>
      <c r="G524" s="15">
        <f t="shared" si="68"/>
        <v>-106202.31404674142</v>
      </c>
      <c r="H524" s="15">
        <v>0</v>
      </c>
      <c r="I524" s="62">
        <f t="shared" si="70"/>
        <v>254.38597536916456</v>
      </c>
    </row>
    <row r="525" spans="1:9" x14ac:dyDescent="0.3">
      <c r="A525" s="60">
        <v>44719</v>
      </c>
      <c r="B525" s="15">
        <f t="shared" si="64"/>
        <v>2022</v>
      </c>
      <c r="C525" s="15">
        <f t="shared" si="65"/>
        <v>6</v>
      </c>
      <c r="D525" s="15">
        <f t="shared" si="66"/>
        <v>3</v>
      </c>
      <c r="E525" s="15">
        <f t="shared" si="67"/>
        <v>0</v>
      </c>
      <c r="F525" s="15">
        <f t="shared" si="69"/>
        <v>24</v>
      </c>
      <c r="G525" s="15">
        <f t="shared" si="68"/>
        <v>-106454.08941439584</v>
      </c>
      <c r="H525" s="15">
        <v>0</v>
      </c>
      <c r="I525" s="62">
        <f t="shared" si="70"/>
        <v>251.77536765442599</v>
      </c>
    </row>
    <row r="526" spans="1:9" x14ac:dyDescent="0.3">
      <c r="A526" s="60">
        <v>44720</v>
      </c>
      <c r="B526" s="15">
        <f t="shared" si="64"/>
        <v>2022</v>
      </c>
      <c r="C526" s="15">
        <f t="shared" si="65"/>
        <v>6</v>
      </c>
      <c r="D526" s="15">
        <f t="shared" si="66"/>
        <v>4</v>
      </c>
      <c r="E526" s="15">
        <f t="shared" si="67"/>
        <v>0</v>
      </c>
      <c r="F526" s="15">
        <f t="shared" si="69"/>
        <v>24</v>
      </c>
      <c r="G526" s="15">
        <f t="shared" si="68"/>
        <v>-106695.23621263764</v>
      </c>
      <c r="H526" s="15">
        <v>0</v>
      </c>
      <c r="I526" s="62">
        <f t="shared" si="70"/>
        <v>241.14679824179433</v>
      </c>
    </row>
    <row r="527" spans="1:9" x14ac:dyDescent="0.3">
      <c r="A527" s="60">
        <v>44721</v>
      </c>
      <c r="B527" s="15">
        <f t="shared" si="64"/>
        <v>2022</v>
      </c>
      <c r="C527" s="15">
        <f t="shared" si="65"/>
        <v>6</v>
      </c>
      <c r="D527" s="15">
        <f t="shared" si="66"/>
        <v>5</v>
      </c>
      <c r="E527" s="15">
        <f t="shared" si="67"/>
        <v>0</v>
      </c>
      <c r="F527" s="15">
        <f t="shared" si="69"/>
        <v>24</v>
      </c>
      <c r="G527" s="15">
        <f t="shared" si="68"/>
        <v>-106917.13183438378</v>
      </c>
      <c r="H527" s="15">
        <v>0</v>
      </c>
      <c r="I527" s="62">
        <f t="shared" si="70"/>
        <v>221.89562174613698</v>
      </c>
    </row>
    <row r="528" spans="1:9" x14ac:dyDescent="0.3">
      <c r="A528" s="60">
        <v>44722</v>
      </c>
      <c r="B528" s="15">
        <f t="shared" si="64"/>
        <v>2022</v>
      </c>
      <c r="C528" s="15">
        <f t="shared" si="65"/>
        <v>6</v>
      </c>
      <c r="D528" s="15">
        <f t="shared" si="66"/>
        <v>6</v>
      </c>
      <c r="E528" s="15">
        <f t="shared" si="67"/>
        <v>1</v>
      </c>
      <c r="F528" s="15">
        <f t="shared" si="69"/>
        <v>24</v>
      </c>
      <c r="G528" s="15">
        <f t="shared" si="68"/>
        <v>-107120.65572011584</v>
      </c>
      <c r="H528" s="15">
        <v>0</v>
      </c>
      <c r="I528" s="62">
        <f t="shared" si="70"/>
        <v>203.52388573206301</v>
      </c>
    </row>
    <row r="529" spans="1:9" x14ac:dyDescent="0.3">
      <c r="A529" s="60">
        <v>44723</v>
      </c>
      <c r="B529" s="15">
        <f t="shared" si="64"/>
        <v>2022</v>
      </c>
      <c r="C529" s="15">
        <f t="shared" si="65"/>
        <v>6</v>
      </c>
      <c r="D529" s="15">
        <f t="shared" si="66"/>
        <v>7</v>
      </c>
      <c r="E529" s="15">
        <f t="shared" si="67"/>
        <v>1</v>
      </c>
      <c r="F529" s="15">
        <f t="shared" si="69"/>
        <v>24</v>
      </c>
      <c r="G529" s="15">
        <f t="shared" si="68"/>
        <v>-107286.26012743791</v>
      </c>
      <c r="H529" s="15">
        <v>0</v>
      </c>
      <c r="I529" s="62">
        <f t="shared" si="70"/>
        <v>165.60440732206263</v>
      </c>
    </row>
    <row r="530" spans="1:9" x14ac:dyDescent="0.3">
      <c r="A530" s="60">
        <v>44724</v>
      </c>
      <c r="B530" s="15">
        <f t="shared" si="64"/>
        <v>2022</v>
      </c>
      <c r="C530" s="15">
        <f t="shared" si="65"/>
        <v>6</v>
      </c>
      <c r="D530" s="15">
        <f t="shared" si="66"/>
        <v>1</v>
      </c>
      <c r="E530" s="15">
        <f t="shared" si="67"/>
        <v>0</v>
      </c>
      <c r="F530" s="15">
        <f t="shared" si="69"/>
        <v>25</v>
      </c>
      <c r="G530" s="15">
        <f t="shared" si="68"/>
        <v>-107536.0284205653</v>
      </c>
      <c r="H530" s="15">
        <v>0</v>
      </c>
      <c r="I530" s="62">
        <f t="shared" si="70"/>
        <v>249.7682931273882</v>
      </c>
    </row>
    <row r="531" spans="1:9" x14ac:dyDescent="0.3">
      <c r="A531" s="60">
        <v>44725</v>
      </c>
      <c r="B531" s="15">
        <f t="shared" si="64"/>
        <v>2022</v>
      </c>
      <c r="C531" s="15">
        <f t="shared" si="65"/>
        <v>6</v>
      </c>
      <c r="D531" s="15">
        <f t="shared" si="66"/>
        <v>2</v>
      </c>
      <c r="E531" s="15">
        <f t="shared" si="67"/>
        <v>0</v>
      </c>
      <c r="F531" s="15">
        <f t="shared" si="69"/>
        <v>25</v>
      </c>
      <c r="G531" s="15">
        <f t="shared" si="68"/>
        <v>-107790.41439593447</v>
      </c>
      <c r="H531" s="15">
        <v>0</v>
      </c>
      <c r="I531" s="62">
        <f t="shared" si="70"/>
        <v>254.38597536916456</v>
      </c>
    </row>
    <row r="532" spans="1:9" x14ac:dyDescent="0.3">
      <c r="A532" s="60">
        <v>44726</v>
      </c>
      <c r="B532" s="15">
        <f t="shared" si="64"/>
        <v>2022</v>
      </c>
      <c r="C532" s="15">
        <f t="shared" si="65"/>
        <v>6</v>
      </c>
      <c r="D532" s="15">
        <f t="shared" si="66"/>
        <v>3</v>
      </c>
      <c r="E532" s="15">
        <f t="shared" si="67"/>
        <v>0</v>
      </c>
      <c r="F532" s="15">
        <f t="shared" si="69"/>
        <v>25</v>
      </c>
      <c r="G532" s="15">
        <f t="shared" si="68"/>
        <v>-108042.18976358889</v>
      </c>
      <c r="H532" s="15">
        <v>0</v>
      </c>
      <c r="I532" s="62">
        <f t="shared" si="70"/>
        <v>251.77536765442599</v>
      </c>
    </row>
    <row r="533" spans="1:9" x14ac:dyDescent="0.3">
      <c r="A533" s="60">
        <v>44727</v>
      </c>
      <c r="B533" s="15">
        <f t="shared" si="64"/>
        <v>2022</v>
      </c>
      <c r="C533" s="15">
        <f t="shared" si="65"/>
        <v>6</v>
      </c>
      <c r="D533" s="15">
        <f t="shared" si="66"/>
        <v>4</v>
      </c>
      <c r="E533" s="15">
        <f t="shared" si="67"/>
        <v>0</v>
      </c>
      <c r="F533" s="15">
        <f t="shared" si="69"/>
        <v>25</v>
      </c>
      <c r="G533" s="15">
        <f t="shared" si="68"/>
        <v>-108283.33656183069</v>
      </c>
      <c r="H533" s="15">
        <v>0</v>
      </c>
      <c r="I533" s="62">
        <f t="shared" si="70"/>
        <v>241.14679824179433</v>
      </c>
    </row>
    <row r="534" spans="1:9" x14ac:dyDescent="0.3">
      <c r="A534" s="60">
        <v>44728</v>
      </c>
      <c r="B534" s="15">
        <f t="shared" si="64"/>
        <v>2022</v>
      </c>
      <c r="C534" s="15">
        <f t="shared" si="65"/>
        <v>6</v>
      </c>
      <c r="D534" s="15">
        <f t="shared" si="66"/>
        <v>5</v>
      </c>
      <c r="E534" s="15">
        <f t="shared" si="67"/>
        <v>0</v>
      </c>
      <c r="F534" s="15">
        <f t="shared" si="69"/>
        <v>25</v>
      </c>
      <c r="G534" s="15">
        <f t="shared" si="68"/>
        <v>-108505.23218357682</v>
      </c>
      <c r="H534" s="15">
        <v>0</v>
      </c>
      <c r="I534" s="62">
        <f t="shared" si="70"/>
        <v>221.89562174613698</v>
      </c>
    </row>
    <row r="535" spans="1:9" x14ac:dyDescent="0.3">
      <c r="A535" s="60">
        <v>44729</v>
      </c>
      <c r="B535" s="15">
        <f t="shared" si="64"/>
        <v>2022</v>
      </c>
      <c r="C535" s="15">
        <f t="shared" si="65"/>
        <v>6</v>
      </c>
      <c r="D535" s="15">
        <f t="shared" si="66"/>
        <v>6</v>
      </c>
      <c r="E535" s="15">
        <f t="shared" si="67"/>
        <v>1</v>
      </c>
      <c r="F535" s="15">
        <f t="shared" si="69"/>
        <v>25</v>
      </c>
      <c r="G535" s="15">
        <f t="shared" si="68"/>
        <v>-108708.75606930889</v>
      </c>
      <c r="H535" s="15">
        <v>0</v>
      </c>
      <c r="I535" s="62">
        <f t="shared" si="70"/>
        <v>203.52388573206301</v>
      </c>
    </row>
    <row r="536" spans="1:9" x14ac:dyDescent="0.3">
      <c r="A536" s="60">
        <v>44730</v>
      </c>
      <c r="B536" s="15">
        <f t="shared" si="64"/>
        <v>2022</v>
      </c>
      <c r="C536" s="15">
        <f t="shared" si="65"/>
        <v>6</v>
      </c>
      <c r="D536" s="15">
        <f t="shared" si="66"/>
        <v>7</v>
      </c>
      <c r="E536" s="15">
        <f t="shared" si="67"/>
        <v>1</v>
      </c>
      <c r="F536" s="15">
        <f t="shared" si="69"/>
        <v>25</v>
      </c>
      <c r="G536" s="15">
        <f t="shared" si="68"/>
        <v>-108874.36047663096</v>
      </c>
      <c r="H536" s="15">
        <v>0</v>
      </c>
      <c r="I536" s="62">
        <f t="shared" si="70"/>
        <v>165.60440732206263</v>
      </c>
    </row>
    <row r="537" spans="1:9" x14ac:dyDescent="0.3">
      <c r="A537" s="60">
        <v>44731</v>
      </c>
      <c r="B537" s="15">
        <f t="shared" si="64"/>
        <v>2022</v>
      </c>
      <c r="C537" s="15">
        <f t="shared" si="65"/>
        <v>6</v>
      </c>
      <c r="D537" s="15">
        <f t="shared" si="66"/>
        <v>1</v>
      </c>
      <c r="E537" s="15">
        <f t="shared" si="67"/>
        <v>0</v>
      </c>
      <c r="F537" s="15">
        <f t="shared" si="69"/>
        <v>26</v>
      </c>
      <c r="G537" s="15">
        <f t="shared" si="68"/>
        <v>-109124.12876975835</v>
      </c>
      <c r="H537" s="15">
        <v>0</v>
      </c>
      <c r="I537" s="62">
        <f t="shared" si="70"/>
        <v>249.7682931273882</v>
      </c>
    </row>
    <row r="538" spans="1:9" x14ac:dyDescent="0.3">
      <c r="A538" s="60">
        <v>44732</v>
      </c>
      <c r="B538" s="15">
        <f t="shared" si="64"/>
        <v>2022</v>
      </c>
      <c r="C538" s="15">
        <f t="shared" si="65"/>
        <v>6</v>
      </c>
      <c r="D538" s="15">
        <f t="shared" si="66"/>
        <v>2</v>
      </c>
      <c r="E538" s="15">
        <f t="shared" si="67"/>
        <v>0</v>
      </c>
      <c r="F538" s="15">
        <f t="shared" si="69"/>
        <v>26</v>
      </c>
      <c r="G538" s="15">
        <f t="shared" si="68"/>
        <v>-109378.51474512751</v>
      </c>
      <c r="H538" s="15">
        <v>0</v>
      </c>
      <c r="I538" s="62">
        <f t="shared" si="70"/>
        <v>254.38597536916456</v>
      </c>
    </row>
    <row r="539" spans="1:9" x14ac:dyDescent="0.3">
      <c r="A539" s="60">
        <v>44733</v>
      </c>
      <c r="B539" s="15">
        <f t="shared" si="64"/>
        <v>2022</v>
      </c>
      <c r="C539" s="15">
        <f t="shared" si="65"/>
        <v>6</v>
      </c>
      <c r="D539" s="15">
        <f t="shared" si="66"/>
        <v>3</v>
      </c>
      <c r="E539" s="15">
        <f t="shared" si="67"/>
        <v>0</v>
      </c>
      <c r="F539" s="15">
        <f t="shared" si="69"/>
        <v>26</v>
      </c>
      <c r="G539" s="15">
        <f t="shared" si="68"/>
        <v>-109630.29011278194</v>
      </c>
      <c r="H539" s="15">
        <v>0</v>
      </c>
      <c r="I539" s="62">
        <f t="shared" si="70"/>
        <v>251.77536765442599</v>
      </c>
    </row>
    <row r="540" spans="1:9" x14ac:dyDescent="0.3">
      <c r="A540" s="60">
        <v>44734</v>
      </c>
      <c r="B540" s="15">
        <f t="shared" si="64"/>
        <v>2022</v>
      </c>
      <c r="C540" s="15">
        <f t="shared" si="65"/>
        <v>6</v>
      </c>
      <c r="D540" s="15">
        <f t="shared" si="66"/>
        <v>4</v>
      </c>
      <c r="E540" s="15">
        <f t="shared" si="67"/>
        <v>0</v>
      </c>
      <c r="F540" s="15">
        <f t="shared" si="69"/>
        <v>26</v>
      </c>
      <c r="G540" s="15">
        <f t="shared" si="68"/>
        <v>-109871.43691102373</v>
      </c>
      <c r="H540" s="15">
        <v>0</v>
      </c>
      <c r="I540" s="62">
        <f t="shared" si="70"/>
        <v>241.14679824179433</v>
      </c>
    </row>
    <row r="541" spans="1:9" x14ac:dyDescent="0.3">
      <c r="A541" s="60">
        <v>44735</v>
      </c>
      <c r="B541" s="15">
        <f t="shared" si="64"/>
        <v>2022</v>
      </c>
      <c r="C541" s="15">
        <f t="shared" si="65"/>
        <v>6</v>
      </c>
      <c r="D541" s="15">
        <f t="shared" si="66"/>
        <v>5</v>
      </c>
      <c r="E541" s="15">
        <f t="shared" si="67"/>
        <v>0</v>
      </c>
      <c r="F541" s="15">
        <f t="shared" si="69"/>
        <v>26</v>
      </c>
      <c r="G541" s="15">
        <f t="shared" si="68"/>
        <v>-110093.33253276987</v>
      </c>
      <c r="H541" s="15">
        <v>0</v>
      </c>
      <c r="I541" s="62">
        <f t="shared" si="70"/>
        <v>221.89562174613698</v>
      </c>
    </row>
    <row r="542" spans="1:9" x14ac:dyDescent="0.3">
      <c r="A542" s="60">
        <v>44736</v>
      </c>
      <c r="B542" s="15">
        <f t="shared" si="64"/>
        <v>2022</v>
      </c>
      <c r="C542" s="15">
        <f t="shared" si="65"/>
        <v>6</v>
      </c>
      <c r="D542" s="15">
        <f t="shared" si="66"/>
        <v>6</v>
      </c>
      <c r="E542" s="15">
        <f t="shared" si="67"/>
        <v>1</v>
      </c>
      <c r="F542" s="15">
        <f t="shared" si="69"/>
        <v>26</v>
      </c>
      <c r="G542" s="15">
        <f t="shared" si="68"/>
        <v>-110296.85641850193</v>
      </c>
      <c r="H542" s="15">
        <v>0</v>
      </c>
      <c r="I542" s="62">
        <f t="shared" si="70"/>
        <v>203.52388573206301</v>
      </c>
    </row>
    <row r="543" spans="1:9" x14ac:dyDescent="0.3">
      <c r="A543" s="60">
        <v>44737</v>
      </c>
      <c r="B543" s="15">
        <f t="shared" si="64"/>
        <v>2022</v>
      </c>
      <c r="C543" s="15">
        <f t="shared" si="65"/>
        <v>6</v>
      </c>
      <c r="D543" s="15">
        <f t="shared" si="66"/>
        <v>7</v>
      </c>
      <c r="E543" s="15">
        <f t="shared" si="67"/>
        <v>1</v>
      </c>
      <c r="F543" s="15">
        <f t="shared" si="69"/>
        <v>26</v>
      </c>
      <c r="G543" s="15">
        <f t="shared" si="68"/>
        <v>-110462.460825824</v>
      </c>
      <c r="H543" s="15">
        <v>0</v>
      </c>
      <c r="I543" s="62">
        <f t="shared" si="70"/>
        <v>165.60440732206263</v>
      </c>
    </row>
    <row r="544" spans="1:9" x14ac:dyDescent="0.3">
      <c r="A544" s="60">
        <v>44738</v>
      </c>
      <c r="B544" s="15">
        <f t="shared" si="64"/>
        <v>2022</v>
      </c>
      <c r="C544" s="15">
        <f t="shared" si="65"/>
        <v>6</v>
      </c>
      <c r="D544" s="15">
        <f t="shared" si="66"/>
        <v>1</v>
      </c>
      <c r="E544" s="15">
        <f t="shared" si="67"/>
        <v>0</v>
      </c>
      <c r="F544" s="15">
        <f t="shared" si="69"/>
        <v>27</v>
      </c>
      <c r="G544" s="15">
        <f t="shared" si="68"/>
        <v>-110712.22911895139</v>
      </c>
      <c r="H544" s="15">
        <v>0</v>
      </c>
      <c r="I544" s="62">
        <f t="shared" si="70"/>
        <v>249.7682931273882</v>
      </c>
    </row>
    <row r="545" spans="1:9" x14ac:dyDescent="0.3">
      <c r="A545" s="60">
        <v>44739</v>
      </c>
      <c r="B545" s="15">
        <f t="shared" si="64"/>
        <v>2022</v>
      </c>
      <c r="C545" s="15">
        <f t="shared" si="65"/>
        <v>6</v>
      </c>
      <c r="D545" s="15">
        <f t="shared" si="66"/>
        <v>2</v>
      </c>
      <c r="E545" s="15">
        <f t="shared" si="67"/>
        <v>0</v>
      </c>
      <c r="F545" s="15">
        <f t="shared" si="69"/>
        <v>27</v>
      </c>
      <c r="G545" s="15">
        <f t="shared" si="68"/>
        <v>-110966.61509432056</v>
      </c>
      <c r="H545" s="15">
        <v>0</v>
      </c>
      <c r="I545" s="62">
        <f t="shared" si="70"/>
        <v>254.38597536916456</v>
      </c>
    </row>
    <row r="546" spans="1:9" x14ac:dyDescent="0.3">
      <c r="A546" s="60">
        <v>44740</v>
      </c>
      <c r="B546" s="15">
        <f t="shared" si="64"/>
        <v>2022</v>
      </c>
      <c r="C546" s="15">
        <f t="shared" si="65"/>
        <v>6</v>
      </c>
      <c r="D546" s="15">
        <f t="shared" si="66"/>
        <v>3</v>
      </c>
      <c r="E546" s="15">
        <f t="shared" si="67"/>
        <v>0</v>
      </c>
      <c r="F546" s="15">
        <f t="shared" si="69"/>
        <v>27</v>
      </c>
      <c r="G546" s="15">
        <f t="shared" si="68"/>
        <v>-111218.39046197498</v>
      </c>
      <c r="H546" s="15">
        <v>0</v>
      </c>
      <c r="I546" s="62">
        <f t="shared" si="70"/>
        <v>251.77536765442599</v>
      </c>
    </row>
    <row r="547" spans="1:9" x14ac:dyDescent="0.3">
      <c r="A547" s="60">
        <v>44741</v>
      </c>
      <c r="B547" s="15">
        <f t="shared" si="64"/>
        <v>2022</v>
      </c>
      <c r="C547" s="15">
        <f t="shared" si="65"/>
        <v>6</v>
      </c>
      <c r="D547" s="15">
        <f t="shared" si="66"/>
        <v>4</v>
      </c>
      <c r="E547" s="15">
        <f t="shared" si="67"/>
        <v>0</v>
      </c>
      <c r="F547" s="15">
        <f t="shared" si="69"/>
        <v>27</v>
      </c>
      <c r="G547" s="15">
        <f t="shared" si="68"/>
        <v>-111459.53726021678</v>
      </c>
      <c r="H547" s="15">
        <v>0</v>
      </c>
      <c r="I547" s="62">
        <f t="shared" si="70"/>
        <v>241.14679824179433</v>
      </c>
    </row>
    <row r="548" spans="1:9" x14ac:dyDescent="0.3">
      <c r="A548" s="60">
        <v>44742</v>
      </c>
      <c r="B548" s="15">
        <f t="shared" si="64"/>
        <v>2022</v>
      </c>
      <c r="C548" s="15">
        <f t="shared" si="65"/>
        <v>6</v>
      </c>
      <c r="D548" s="15">
        <f t="shared" si="66"/>
        <v>5</v>
      </c>
      <c r="E548" s="15">
        <f t="shared" si="67"/>
        <v>0</v>
      </c>
      <c r="F548" s="15">
        <f t="shared" si="69"/>
        <v>27</v>
      </c>
      <c r="G548" s="15">
        <f t="shared" si="68"/>
        <v>-111681.43288196292</v>
      </c>
      <c r="H548" s="15">
        <v>0</v>
      </c>
      <c r="I548" s="62">
        <f t="shared" si="70"/>
        <v>221.89562174613698</v>
      </c>
    </row>
    <row r="549" spans="1:9" x14ac:dyDescent="0.3">
      <c r="A549" s="60">
        <v>44743</v>
      </c>
      <c r="B549" s="15">
        <f t="shared" si="64"/>
        <v>2022</v>
      </c>
      <c r="C549" s="15">
        <f t="shared" si="65"/>
        <v>7</v>
      </c>
      <c r="D549" s="15">
        <f t="shared" si="66"/>
        <v>6</v>
      </c>
      <c r="E549" s="15">
        <f t="shared" si="67"/>
        <v>1</v>
      </c>
      <c r="F549" s="15">
        <f t="shared" si="69"/>
        <v>27</v>
      </c>
      <c r="G549" s="15">
        <f t="shared" si="68"/>
        <v>-111887.30605992088</v>
      </c>
      <c r="H549" s="15">
        <v>0</v>
      </c>
      <c r="I549" s="62">
        <f t="shared" si="70"/>
        <v>205.87317795796906</v>
      </c>
    </row>
    <row r="550" spans="1:9" x14ac:dyDescent="0.3">
      <c r="A550" s="60">
        <v>44744</v>
      </c>
      <c r="B550" s="15">
        <f t="shared" si="64"/>
        <v>2022</v>
      </c>
      <c r="C550" s="15">
        <f t="shared" si="65"/>
        <v>7</v>
      </c>
      <c r="D550" s="15">
        <f t="shared" si="66"/>
        <v>7</v>
      </c>
      <c r="E550" s="15">
        <f t="shared" si="67"/>
        <v>1</v>
      </c>
      <c r="F550" s="15">
        <f t="shared" si="69"/>
        <v>27</v>
      </c>
      <c r="G550" s="15">
        <f t="shared" si="68"/>
        <v>-112055.25975946886</v>
      </c>
      <c r="H550" s="15">
        <v>0</v>
      </c>
      <c r="I550" s="62">
        <f t="shared" si="70"/>
        <v>167.95369954796871</v>
      </c>
    </row>
    <row r="551" spans="1:9" x14ac:dyDescent="0.3">
      <c r="A551" s="60">
        <v>44745</v>
      </c>
      <c r="B551" s="15">
        <f t="shared" si="64"/>
        <v>2022</v>
      </c>
      <c r="C551" s="15">
        <f t="shared" si="65"/>
        <v>7</v>
      </c>
      <c r="D551" s="15">
        <f t="shared" si="66"/>
        <v>1</v>
      </c>
      <c r="E551" s="15">
        <f t="shared" si="67"/>
        <v>0</v>
      </c>
      <c r="F551" s="15">
        <f t="shared" si="69"/>
        <v>28</v>
      </c>
      <c r="G551" s="15">
        <f t="shared" si="68"/>
        <v>-112307.37734482215</v>
      </c>
      <c r="H551" s="15">
        <v>0</v>
      </c>
      <c r="I551" s="62">
        <f t="shared" si="70"/>
        <v>252.11758535329426</v>
      </c>
    </row>
    <row r="552" spans="1:9" x14ac:dyDescent="0.3">
      <c r="A552" s="60">
        <v>44746</v>
      </c>
      <c r="B552" s="15">
        <f t="shared" si="64"/>
        <v>2022</v>
      </c>
      <c r="C552" s="15">
        <f t="shared" si="65"/>
        <v>7</v>
      </c>
      <c r="D552" s="15">
        <f t="shared" si="66"/>
        <v>2</v>
      </c>
      <c r="E552" s="15">
        <f t="shared" si="67"/>
        <v>0</v>
      </c>
      <c r="F552" s="15">
        <f t="shared" si="69"/>
        <v>28</v>
      </c>
      <c r="G552" s="15">
        <f t="shared" si="68"/>
        <v>-112564.11261241722</v>
      </c>
      <c r="H552" s="15">
        <v>0</v>
      </c>
      <c r="I552" s="62">
        <f t="shared" si="70"/>
        <v>256.73526759507058</v>
      </c>
    </row>
    <row r="553" spans="1:9" x14ac:dyDescent="0.3">
      <c r="A553" s="60">
        <v>44747</v>
      </c>
      <c r="B553" s="15">
        <f t="shared" si="64"/>
        <v>2022</v>
      </c>
      <c r="C553" s="15">
        <f t="shared" si="65"/>
        <v>7</v>
      </c>
      <c r="D553" s="15">
        <f t="shared" si="66"/>
        <v>3</v>
      </c>
      <c r="E553" s="15">
        <f t="shared" si="67"/>
        <v>0</v>
      </c>
      <c r="F553" s="15">
        <f t="shared" si="69"/>
        <v>28</v>
      </c>
      <c r="G553" s="15">
        <f t="shared" si="68"/>
        <v>-112818.23727229754</v>
      </c>
      <c r="H553" s="15">
        <v>0</v>
      </c>
      <c r="I553" s="62">
        <f t="shared" si="70"/>
        <v>254.12465988033208</v>
      </c>
    </row>
    <row r="554" spans="1:9" x14ac:dyDescent="0.3">
      <c r="A554" s="60">
        <v>44748</v>
      </c>
      <c r="B554" s="15">
        <f t="shared" si="64"/>
        <v>2022</v>
      </c>
      <c r="C554" s="15">
        <f t="shared" si="65"/>
        <v>7</v>
      </c>
      <c r="D554" s="15">
        <f t="shared" si="66"/>
        <v>4</v>
      </c>
      <c r="E554" s="15">
        <f t="shared" si="67"/>
        <v>0</v>
      </c>
      <c r="F554" s="15">
        <f t="shared" si="69"/>
        <v>28</v>
      </c>
      <c r="G554" s="15">
        <f t="shared" si="68"/>
        <v>-113061.73336276524</v>
      </c>
      <c r="H554" s="15">
        <v>0</v>
      </c>
      <c r="I554" s="62">
        <f t="shared" si="70"/>
        <v>243.49609046770041</v>
      </c>
    </row>
    <row r="555" spans="1:9" x14ac:dyDescent="0.3">
      <c r="A555" s="60">
        <v>44749</v>
      </c>
      <c r="B555" s="15">
        <f t="shared" si="64"/>
        <v>2022</v>
      </c>
      <c r="C555" s="15">
        <f t="shared" si="65"/>
        <v>7</v>
      </c>
      <c r="D555" s="15">
        <f t="shared" si="66"/>
        <v>5</v>
      </c>
      <c r="E555" s="15">
        <f t="shared" si="67"/>
        <v>0</v>
      </c>
      <c r="F555" s="15">
        <f t="shared" si="69"/>
        <v>28</v>
      </c>
      <c r="G555" s="15">
        <f t="shared" si="68"/>
        <v>-113285.97827673728</v>
      </c>
      <c r="H555" s="15">
        <v>0</v>
      </c>
      <c r="I555" s="62">
        <f t="shared" si="70"/>
        <v>224.24491397204307</v>
      </c>
    </row>
    <row r="556" spans="1:9" x14ac:dyDescent="0.3">
      <c r="A556" s="60">
        <v>44750</v>
      </c>
      <c r="B556" s="15">
        <f t="shared" si="64"/>
        <v>2022</v>
      </c>
      <c r="C556" s="15">
        <f t="shared" si="65"/>
        <v>7</v>
      </c>
      <c r="D556" s="15">
        <f t="shared" si="66"/>
        <v>6</v>
      </c>
      <c r="E556" s="15">
        <f t="shared" si="67"/>
        <v>1</v>
      </c>
      <c r="F556" s="15">
        <f t="shared" si="69"/>
        <v>28</v>
      </c>
      <c r="G556" s="15">
        <f t="shared" si="68"/>
        <v>-113491.85145469525</v>
      </c>
      <c r="H556" s="15">
        <v>0</v>
      </c>
      <c r="I556" s="62">
        <f t="shared" si="70"/>
        <v>205.87317795796906</v>
      </c>
    </row>
    <row r="557" spans="1:9" x14ac:dyDescent="0.3">
      <c r="A557" s="60">
        <v>44751</v>
      </c>
      <c r="B557" s="15">
        <f t="shared" si="64"/>
        <v>2022</v>
      </c>
      <c r="C557" s="15">
        <f t="shared" si="65"/>
        <v>7</v>
      </c>
      <c r="D557" s="15">
        <f t="shared" si="66"/>
        <v>7</v>
      </c>
      <c r="E557" s="15">
        <f t="shared" si="67"/>
        <v>1</v>
      </c>
      <c r="F557" s="15">
        <f t="shared" si="69"/>
        <v>28</v>
      </c>
      <c r="G557" s="15">
        <f t="shared" si="68"/>
        <v>-113659.80515424322</v>
      </c>
      <c r="H557" s="15">
        <v>0</v>
      </c>
      <c r="I557" s="62">
        <f t="shared" si="70"/>
        <v>167.95369954796871</v>
      </c>
    </row>
    <row r="558" spans="1:9" x14ac:dyDescent="0.3">
      <c r="A558" s="60">
        <v>44752</v>
      </c>
      <c r="B558" s="15">
        <f t="shared" si="64"/>
        <v>2022</v>
      </c>
      <c r="C558" s="15">
        <f t="shared" si="65"/>
        <v>7</v>
      </c>
      <c r="D558" s="15">
        <f t="shared" si="66"/>
        <v>1</v>
      </c>
      <c r="E558" s="15">
        <f t="shared" si="67"/>
        <v>0</v>
      </c>
      <c r="F558" s="15">
        <f t="shared" si="69"/>
        <v>29</v>
      </c>
      <c r="G558" s="15">
        <f t="shared" si="68"/>
        <v>-113911.92273959651</v>
      </c>
      <c r="H558" s="15">
        <v>0</v>
      </c>
      <c r="I558" s="62">
        <f t="shared" si="70"/>
        <v>252.11758535329426</v>
      </c>
    </row>
    <row r="559" spans="1:9" x14ac:dyDescent="0.3">
      <c r="A559" s="60">
        <v>44753</v>
      </c>
      <c r="B559" s="15">
        <f t="shared" si="64"/>
        <v>2022</v>
      </c>
      <c r="C559" s="15">
        <f t="shared" si="65"/>
        <v>7</v>
      </c>
      <c r="D559" s="15">
        <f t="shared" si="66"/>
        <v>2</v>
      </c>
      <c r="E559" s="15">
        <f t="shared" si="67"/>
        <v>0</v>
      </c>
      <c r="F559" s="15">
        <f t="shared" si="69"/>
        <v>29</v>
      </c>
      <c r="G559" s="15">
        <f t="shared" si="68"/>
        <v>-114168.65800719158</v>
      </c>
      <c r="H559" s="15">
        <v>0</v>
      </c>
      <c r="I559" s="62">
        <f t="shared" si="70"/>
        <v>256.73526759507058</v>
      </c>
    </row>
    <row r="560" spans="1:9" x14ac:dyDescent="0.3">
      <c r="A560" s="60">
        <v>44754</v>
      </c>
      <c r="B560" s="15">
        <f t="shared" si="64"/>
        <v>2022</v>
      </c>
      <c r="C560" s="15">
        <f t="shared" si="65"/>
        <v>7</v>
      </c>
      <c r="D560" s="15">
        <f t="shared" si="66"/>
        <v>3</v>
      </c>
      <c r="E560" s="15">
        <f t="shared" si="67"/>
        <v>0</v>
      </c>
      <c r="F560" s="15">
        <f t="shared" si="69"/>
        <v>29</v>
      </c>
      <c r="G560" s="15">
        <f t="shared" si="68"/>
        <v>-114422.78266707191</v>
      </c>
      <c r="H560" s="15">
        <v>0</v>
      </c>
      <c r="I560" s="62">
        <f t="shared" si="70"/>
        <v>254.12465988033208</v>
      </c>
    </row>
    <row r="561" spans="1:9" x14ac:dyDescent="0.3">
      <c r="A561" s="60">
        <v>44755</v>
      </c>
      <c r="B561" s="15">
        <f t="shared" si="64"/>
        <v>2022</v>
      </c>
      <c r="C561" s="15">
        <f t="shared" si="65"/>
        <v>7</v>
      </c>
      <c r="D561" s="15">
        <f t="shared" si="66"/>
        <v>4</v>
      </c>
      <c r="E561" s="15">
        <f t="shared" si="67"/>
        <v>0</v>
      </c>
      <c r="F561" s="15">
        <f t="shared" si="69"/>
        <v>29</v>
      </c>
      <c r="G561" s="15">
        <f t="shared" si="68"/>
        <v>-114666.27875753961</v>
      </c>
      <c r="H561" s="15">
        <v>0</v>
      </c>
      <c r="I561" s="62">
        <f t="shared" si="70"/>
        <v>243.49609046770041</v>
      </c>
    </row>
    <row r="562" spans="1:9" x14ac:dyDescent="0.3">
      <c r="A562" s="60">
        <v>44756</v>
      </c>
      <c r="B562" s="15">
        <f t="shared" si="64"/>
        <v>2022</v>
      </c>
      <c r="C562" s="15">
        <f t="shared" si="65"/>
        <v>7</v>
      </c>
      <c r="D562" s="15">
        <f t="shared" si="66"/>
        <v>5</v>
      </c>
      <c r="E562" s="15">
        <f t="shared" si="67"/>
        <v>0</v>
      </c>
      <c r="F562" s="15">
        <f t="shared" si="69"/>
        <v>29</v>
      </c>
      <c r="G562" s="15">
        <f t="shared" si="68"/>
        <v>-114890.52367151165</v>
      </c>
      <c r="H562" s="15">
        <v>0</v>
      </c>
      <c r="I562" s="62">
        <f t="shared" si="70"/>
        <v>224.24491397204307</v>
      </c>
    </row>
    <row r="563" spans="1:9" x14ac:dyDescent="0.3">
      <c r="A563" s="60">
        <v>44757</v>
      </c>
      <c r="B563" s="15">
        <f t="shared" si="64"/>
        <v>2022</v>
      </c>
      <c r="C563" s="15">
        <f t="shared" si="65"/>
        <v>7</v>
      </c>
      <c r="D563" s="15">
        <f t="shared" si="66"/>
        <v>6</v>
      </c>
      <c r="E563" s="15">
        <f t="shared" si="67"/>
        <v>1</v>
      </c>
      <c r="F563" s="15">
        <f t="shared" si="69"/>
        <v>29</v>
      </c>
      <c r="G563" s="15">
        <f t="shared" si="68"/>
        <v>-115096.39684946962</v>
      </c>
      <c r="H563" s="15">
        <v>0</v>
      </c>
      <c r="I563" s="62">
        <f t="shared" si="70"/>
        <v>205.87317795796906</v>
      </c>
    </row>
    <row r="564" spans="1:9" x14ac:dyDescent="0.3">
      <c r="A564" s="60">
        <v>44758</v>
      </c>
      <c r="B564" s="15">
        <f t="shared" si="64"/>
        <v>2022</v>
      </c>
      <c r="C564" s="15">
        <f t="shared" si="65"/>
        <v>7</v>
      </c>
      <c r="D564" s="15">
        <f t="shared" si="66"/>
        <v>7</v>
      </c>
      <c r="E564" s="15">
        <f t="shared" si="67"/>
        <v>1</v>
      </c>
      <c r="F564" s="15">
        <f t="shared" si="69"/>
        <v>29</v>
      </c>
      <c r="G564" s="15">
        <f t="shared" si="68"/>
        <v>-115264.35054901759</v>
      </c>
      <c r="H564" s="15">
        <v>0</v>
      </c>
      <c r="I564" s="62">
        <f t="shared" si="70"/>
        <v>167.95369954796871</v>
      </c>
    </row>
    <row r="565" spans="1:9" x14ac:dyDescent="0.3">
      <c r="A565" s="60">
        <v>44759</v>
      </c>
      <c r="B565" s="15">
        <f t="shared" si="64"/>
        <v>2022</v>
      </c>
      <c r="C565" s="15">
        <f t="shared" si="65"/>
        <v>7</v>
      </c>
      <c r="D565" s="15">
        <f t="shared" si="66"/>
        <v>1</v>
      </c>
      <c r="E565" s="15">
        <f t="shared" si="67"/>
        <v>0</v>
      </c>
      <c r="F565" s="15">
        <f t="shared" si="69"/>
        <v>30</v>
      </c>
      <c r="G565" s="15">
        <f t="shared" si="68"/>
        <v>-115516.46813437088</v>
      </c>
      <c r="H565" s="15">
        <v>0</v>
      </c>
      <c r="I565" s="62">
        <f t="shared" si="70"/>
        <v>252.11758535329426</v>
      </c>
    </row>
    <row r="566" spans="1:9" x14ac:dyDescent="0.3">
      <c r="A566" s="60">
        <v>44760</v>
      </c>
      <c r="B566" s="15">
        <f t="shared" si="64"/>
        <v>2022</v>
      </c>
      <c r="C566" s="15">
        <f t="shared" si="65"/>
        <v>7</v>
      </c>
      <c r="D566" s="15">
        <f t="shared" si="66"/>
        <v>2</v>
      </c>
      <c r="E566" s="15">
        <f t="shared" si="67"/>
        <v>0</v>
      </c>
      <c r="F566" s="15">
        <f t="shared" si="69"/>
        <v>30</v>
      </c>
      <c r="G566" s="15">
        <f t="shared" si="68"/>
        <v>-115773.20340196595</v>
      </c>
      <c r="H566" s="15">
        <v>0</v>
      </c>
      <c r="I566" s="62">
        <f t="shared" si="70"/>
        <v>256.73526759507058</v>
      </c>
    </row>
    <row r="567" spans="1:9" x14ac:dyDescent="0.3">
      <c r="A567" s="60">
        <v>44761</v>
      </c>
      <c r="B567" s="15">
        <f t="shared" si="64"/>
        <v>2022</v>
      </c>
      <c r="C567" s="15">
        <f t="shared" si="65"/>
        <v>7</v>
      </c>
      <c r="D567" s="15">
        <f t="shared" si="66"/>
        <v>3</v>
      </c>
      <c r="E567" s="15">
        <f t="shared" si="67"/>
        <v>0</v>
      </c>
      <c r="F567" s="15">
        <f t="shared" si="69"/>
        <v>30</v>
      </c>
      <c r="G567" s="15">
        <f t="shared" si="68"/>
        <v>-116027.32806184627</v>
      </c>
      <c r="H567" s="15">
        <v>0</v>
      </c>
      <c r="I567" s="62">
        <f t="shared" si="70"/>
        <v>254.12465988033208</v>
      </c>
    </row>
    <row r="568" spans="1:9" x14ac:dyDescent="0.3">
      <c r="A568" s="60">
        <v>44762</v>
      </c>
      <c r="B568" s="15">
        <f t="shared" si="64"/>
        <v>2022</v>
      </c>
      <c r="C568" s="15">
        <f t="shared" si="65"/>
        <v>7</v>
      </c>
      <c r="D568" s="15">
        <f t="shared" si="66"/>
        <v>4</v>
      </c>
      <c r="E568" s="15">
        <f t="shared" si="67"/>
        <v>0</v>
      </c>
      <c r="F568" s="15">
        <f t="shared" si="69"/>
        <v>30</v>
      </c>
      <c r="G568" s="15">
        <f t="shared" si="68"/>
        <v>-116270.82415231397</v>
      </c>
      <c r="H568" s="15">
        <v>0</v>
      </c>
      <c r="I568" s="62">
        <f t="shared" si="70"/>
        <v>243.49609046770041</v>
      </c>
    </row>
    <row r="569" spans="1:9" x14ac:dyDescent="0.3">
      <c r="A569" s="60">
        <v>44763</v>
      </c>
      <c r="B569" s="15">
        <f t="shared" si="64"/>
        <v>2022</v>
      </c>
      <c r="C569" s="15">
        <f t="shared" si="65"/>
        <v>7</v>
      </c>
      <c r="D569" s="15">
        <f t="shared" si="66"/>
        <v>5</v>
      </c>
      <c r="E569" s="15">
        <f t="shared" si="67"/>
        <v>0</v>
      </c>
      <c r="F569" s="15">
        <f t="shared" si="69"/>
        <v>30</v>
      </c>
      <c r="G569" s="15">
        <f t="shared" si="68"/>
        <v>-116495.06906628601</v>
      </c>
      <c r="H569" s="15">
        <v>0</v>
      </c>
      <c r="I569" s="62">
        <f t="shared" si="70"/>
        <v>224.24491397204307</v>
      </c>
    </row>
    <row r="570" spans="1:9" x14ac:dyDescent="0.3">
      <c r="A570" s="60">
        <v>44764</v>
      </c>
      <c r="B570" s="15">
        <f t="shared" si="64"/>
        <v>2022</v>
      </c>
      <c r="C570" s="15">
        <f t="shared" si="65"/>
        <v>7</v>
      </c>
      <c r="D570" s="15">
        <f t="shared" si="66"/>
        <v>6</v>
      </c>
      <c r="E570" s="15">
        <f t="shared" si="67"/>
        <v>1</v>
      </c>
      <c r="F570" s="15">
        <f t="shared" si="69"/>
        <v>30</v>
      </c>
      <c r="G570" s="15">
        <f t="shared" si="68"/>
        <v>-116700.94224424398</v>
      </c>
      <c r="H570" s="15">
        <v>0</v>
      </c>
      <c r="I570" s="62">
        <f t="shared" si="70"/>
        <v>205.87317795796906</v>
      </c>
    </row>
    <row r="571" spans="1:9" x14ac:dyDescent="0.3">
      <c r="A571" s="60">
        <v>44765</v>
      </c>
      <c r="B571" s="15">
        <f t="shared" si="64"/>
        <v>2022</v>
      </c>
      <c r="C571" s="15">
        <f t="shared" si="65"/>
        <v>7</v>
      </c>
      <c r="D571" s="15">
        <f t="shared" si="66"/>
        <v>7</v>
      </c>
      <c r="E571" s="15">
        <f t="shared" si="67"/>
        <v>1</v>
      </c>
      <c r="F571" s="15">
        <f t="shared" si="69"/>
        <v>30</v>
      </c>
      <c r="G571" s="15">
        <f t="shared" si="68"/>
        <v>-116868.89594379195</v>
      </c>
      <c r="H571" s="15">
        <v>0</v>
      </c>
      <c r="I571" s="62">
        <f t="shared" si="70"/>
        <v>167.95369954796871</v>
      </c>
    </row>
    <row r="572" spans="1:9" x14ac:dyDescent="0.3">
      <c r="A572" s="60">
        <v>44766</v>
      </c>
      <c r="B572" s="15">
        <f t="shared" si="64"/>
        <v>2022</v>
      </c>
      <c r="C572" s="15">
        <f t="shared" si="65"/>
        <v>7</v>
      </c>
      <c r="D572" s="15">
        <f t="shared" si="66"/>
        <v>1</v>
      </c>
      <c r="E572" s="15">
        <f t="shared" si="67"/>
        <v>0</v>
      </c>
      <c r="F572" s="15">
        <f t="shared" si="69"/>
        <v>31</v>
      </c>
      <c r="G572" s="15">
        <f t="shared" si="68"/>
        <v>-117121.01352914525</v>
      </c>
      <c r="H572" s="15">
        <v>0</v>
      </c>
      <c r="I572" s="62">
        <f t="shared" si="70"/>
        <v>252.11758535329426</v>
      </c>
    </row>
    <row r="573" spans="1:9" x14ac:dyDescent="0.3">
      <c r="A573" s="60">
        <v>44767</v>
      </c>
      <c r="B573" s="15">
        <f t="shared" si="64"/>
        <v>2022</v>
      </c>
      <c r="C573" s="15">
        <f t="shared" si="65"/>
        <v>7</v>
      </c>
      <c r="D573" s="15">
        <f t="shared" si="66"/>
        <v>2</v>
      </c>
      <c r="E573" s="15">
        <f t="shared" si="67"/>
        <v>0</v>
      </c>
      <c r="F573" s="15">
        <f t="shared" si="69"/>
        <v>31</v>
      </c>
      <c r="G573" s="15">
        <f t="shared" si="68"/>
        <v>-117377.74879674031</v>
      </c>
      <c r="H573" s="15">
        <v>0</v>
      </c>
      <c r="I573" s="62">
        <f t="shared" si="70"/>
        <v>256.73526759507058</v>
      </c>
    </row>
    <row r="574" spans="1:9" x14ac:dyDescent="0.3">
      <c r="A574" s="60">
        <v>44768</v>
      </c>
      <c r="B574" s="15">
        <f t="shared" si="64"/>
        <v>2022</v>
      </c>
      <c r="C574" s="15">
        <f t="shared" si="65"/>
        <v>7</v>
      </c>
      <c r="D574" s="15">
        <f t="shared" si="66"/>
        <v>3</v>
      </c>
      <c r="E574" s="15">
        <f t="shared" si="67"/>
        <v>0</v>
      </c>
      <c r="F574" s="15">
        <f t="shared" si="69"/>
        <v>31</v>
      </c>
      <c r="G574" s="15">
        <f t="shared" si="68"/>
        <v>-117631.87345662064</v>
      </c>
      <c r="H574" s="15">
        <v>0</v>
      </c>
      <c r="I574" s="62">
        <f t="shared" si="70"/>
        <v>254.12465988033208</v>
      </c>
    </row>
    <row r="575" spans="1:9" x14ac:dyDescent="0.3">
      <c r="A575" s="60">
        <v>44769</v>
      </c>
      <c r="B575" s="15">
        <f t="shared" si="64"/>
        <v>2022</v>
      </c>
      <c r="C575" s="15">
        <f t="shared" si="65"/>
        <v>7</v>
      </c>
      <c r="D575" s="15">
        <f t="shared" si="66"/>
        <v>4</v>
      </c>
      <c r="E575" s="15">
        <f t="shared" si="67"/>
        <v>0</v>
      </c>
      <c r="F575" s="15">
        <f t="shared" si="69"/>
        <v>31</v>
      </c>
      <c r="G575" s="15">
        <f t="shared" si="68"/>
        <v>-117875.36954708834</v>
      </c>
      <c r="H575" s="15">
        <v>0</v>
      </c>
      <c r="I575" s="62">
        <f t="shared" si="70"/>
        <v>243.49609046770041</v>
      </c>
    </row>
    <row r="576" spans="1:9" x14ac:dyDescent="0.3">
      <c r="A576" s="60">
        <v>44770</v>
      </c>
      <c r="B576" s="15">
        <f t="shared" si="64"/>
        <v>2022</v>
      </c>
      <c r="C576" s="15">
        <f t="shared" si="65"/>
        <v>7</v>
      </c>
      <c r="D576" s="15">
        <f t="shared" si="66"/>
        <v>5</v>
      </c>
      <c r="E576" s="15">
        <f t="shared" si="67"/>
        <v>0</v>
      </c>
      <c r="F576" s="15">
        <f t="shared" si="69"/>
        <v>31</v>
      </c>
      <c r="G576" s="15">
        <f t="shared" si="68"/>
        <v>-118099.61446106038</v>
      </c>
      <c r="H576" s="15">
        <v>0</v>
      </c>
      <c r="I576" s="62">
        <f t="shared" si="70"/>
        <v>224.24491397204307</v>
      </c>
    </row>
    <row r="577" spans="1:9" x14ac:dyDescent="0.3">
      <c r="A577" s="60">
        <v>44771</v>
      </c>
      <c r="B577" s="15">
        <f t="shared" si="64"/>
        <v>2022</v>
      </c>
      <c r="C577" s="15">
        <f t="shared" si="65"/>
        <v>7</v>
      </c>
      <c r="D577" s="15">
        <f t="shared" si="66"/>
        <v>6</v>
      </c>
      <c r="E577" s="15">
        <f t="shared" si="67"/>
        <v>1</v>
      </c>
      <c r="F577" s="15">
        <f t="shared" si="69"/>
        <v>31</v>
      </c>
      <c r="G577" s="15">
        <f t="shared" si="68"/>
        <v>-118305.48763901835</v>
      </c>
      <c r="H577" s="15">
        <v>0</v>
      </c>
      <c r="I577" s="62">
        <f t="shared" si="70"/>
        <v>205.87317795796906</v>
      </c>
    </row>
    <row r="578" spans="1:9" x14ac:dyDescent="0.3">
      <c r="A578" s="60">
        <v>44772</v>
      </c>
      <c r="B578" s="15">
        <f t="shared" si="64"/>
        <v>2022</v>
      </c>
      <c r="C578" s="15">
        <f t="shared" si="65"/>
        <v>7</v>
      </c>
      <c r="D578" s="15">
        <f t="shared" si="66"/>
        <v>7</v>
      </c>
      <c r="E578" s="15">
        <f t="shared" si="67"/>
        <v>1</v>
      </c>
      <c r="F578" s="15">
        <f t="shared" si="69"/>
        <v>31</v>
      </c>
      <c r="G578" s="15">
        <f t="shared" si="68"/>
        <v>-118473.44133856632</v>
      </c>
      <c r="H578" s="15">
        <v>0</v>
      </c>
      <c r="I578" s="62">
        <f t="shared" si="70"/>
        <v>167.95369954796871</v>
      </c>
    </row>
    <row r="579" spans="1:9" x14ac:dyDescent="0.3">
      <c r="A579" s="60">
        <v>44773</v>
      </c>
      <c r="B579" s="15">
        <f t="shared" ref="B579:B642" si="71">YEAR(A579)</f>
        <v>2022</v>
      </c>
      <c r="C579" s="15">
        <f t="shared" ref="C579:C642" si="72">MONTH(A579)</f>
        <v>7</v>
      </c>
      <c r="D579" s="15">
        <f t="shared" ref="D579:D642" si="73">WEEKDAY(A579)</f>
        <v>1</v>
      </c>
      <c r="E579" s="15">
        <f t="shared" ref="E579:E642" si="74">IF(OR(D579=6,D579=7),1,0)</f>
        <v>0</v>
      </c>
      <c r="F579" s="15">
        <f t="shared" si="69"/>
        <v>32</v>
      </c>
      <c r="G579" s="15">
        <f t="shared" ref="G579:G642" si="75">G578+H579-I579</f>
        <v>-118725.55892391961</v>
      </c>
      <c r="H579" s="15">
        <v>0</v>
      </c>
      <c r="I579" s="62">
        <f t="shared" si="70"/>
        <v>252.11758535329426</v>
      </c>
    </row>
    <row r="580" spans="1:9" x14ac:dyDescent="0.3">
      <c r="A580" s="60">
        <v>44774</v>
      </c>
      <c r="B580" s="15">
        <f t="shared" si="71"/>
        <v>2022</v>
      </c>
      <c r="C580" s="15">
        <f t="shared" si="72"/>
        <v>8</v>
      </c>
      <c r="D580" s="15">
        <f t="shared" si="73"/>
        <v>2</v>
      </c>
      <c r="E580" s="15">
        <f t="shared" si="74"/>
        <v>0</v>
      </c>
      <c r="F580" s="15">
        <f t="shared" ref="F580:F643" si="76">WEEKNUM(A580)</f>
        <v>32</v>
      </c>
      <c r="G580" s="15">
        <f t="shared" si="75"/>
        <v>-118984.56074846144</v>
      </c>
      <c r="H580" s="15">
        <v>0</v>
      </c>
      <c r="I580" s="62">
        <f t="shared" ref="I580:I643" si="77">100-2.17*D580^2.25+12.77*D580+EXP(-D580/0.032)+5*C580^0.75+10*E580+20*(B580-2016)</f>
        <v>259.00182454183079</v>
      </c>
    </row>
    <row r="581" spans="1:9" x14ac:dyDescent="0.3">
      <c r="A581" s="60">
        <v>44775</v>
      </c>
      <c r="B581" s="15">
        <f t="shared" si="71"/>
        <v>2022</v>
      </c>
      <c r="C581" s="15">
        <f t="shared" si="72"/>
        <v>8</v>
      </c>
      <c r="D581" s="15">
        <f t="shared" si="73"/>
        <v>3</v>
      </c>
      <c r="E581" s="15">
        <f t="shared" si="74"/>
        <v>0</v>
      </c>
      <c r="F581" s="15">
        <f t="shared" si="76"/>
        <v>32</v>
      </c>
      <c r="G581" s="15">
        <f t="shared" si="75"/>
        <v>-119240.95196528854</v>
      </c>
      <c r="H581" s="15">
        <v>0</v>
      </c>
      <c r="I581" s="62">
        <f t="shared" si="77"/>
        <v>256.39121682709225</v>
      </c>
    </row>
    <row r="582" spans="1:9" x14ac:dyDescent="0.3">
      <c r="A582" s="60">
        <v>44776</v>
      </c>
      <c r="B582" s="15">
        <f t="shared" si="71"/>
        <v>2022</v>
      </c>
      <c r="C582" s="15">
        <f t="shared" si="72"/>
        <v>8</v>
      </c>
      <c r="D582" s="15">
        <f t="shared" si="73"/>
        <v>4</v>
      </c>
      <c r="E582" s="15">
        <f t="shared" si="74"/>
        <v>0</v>
      </c>
      <c r="F582" s="15">
        <f t="shared" si="76"/>
        <v>32</v>
      </c>
      <c r="G582" s="15">
        <f t="shared" si="75"/>
        <v>-119486.714612703</v>
      </c>
      <c r="H582" s="15">
        <v>0</v>
      </c>
      <c r="I582" s="62">
        <f t="shared" si="77"/>
        <v>245.76264741446056</v>
      </c>
    </row>
    <row r="583" spans="1:9" x14ac:dyDescent="0.3">
      <c r="A583" s="60">
        <v>44777</v>
      </c>
      <c r="B583" s="15">
        <f t="shared" si="71"/>
        <v>2022</v>
      </c>
      <c r="C583" s="15">
        <f t="shared" si="72"/>
        <v>8</v>
      </c>
      <c r="D583" s="15">
        <f t="shared" si="73"/>
        <v>5</v>
      </c>
      <c r="E583" s="15">
        <f t="shared" si="74"/>
        <v>0</v>
      </c>
      <c r="F583" s="15">
        <f t="shared" si="76"/>
        <v>32</v>
      </c>
      <c r="G583" s="15">
        <f t="shared" si="75"/>
        <v>-119713.2260836218</v>
      </c>
      <c r="H583" s="15">
        <v>0</v>
      </c>
      <c r="I583" s="62">
        <f t="shared" si="77"/>
        <v>226.51147091880324</v>
      </c>
    </row>
    <row r="584" spans="1:9" x14ac:dyDescent="0.3">
      <c r="A584" s="60">
        <v>44778</v>
      </c>
      <c r="B584" s="15">
        <f t="shared" si="71"/>
        <v>2022</v>
      </c>
      <c r="C584" s="15">
        <f t="shared" si="72"/>
        <v>8</v>
      </c>
      <c r="D584" s="15">
        <f t="shared" si="73"/>
        <v>6</v>
      </c>
      <c r="E584" s="15">
        <f t="shared" si="74"/>
        <v>1</v>
      </c>
      <c r="F584" s="15">
        <f t="shared" si="76"/>
        <v>32</v>
      </c>
      <c r="G584" s="15">
        <f t="shared" si="75"/>
        <v>-119921.36581852654</v>
      </c>
      <c r="H584" s="15">
        <v>0</v>
      </c>
      <c r="I584" s="62">
        <f t="shared" si="77"/>
        <v>208.13973490472924</v>
      </c>
    </row>
    <row r="585" spans="1:9" x14ac:dyDescent="0.3">
      <c r="A585" s="60">
        <v>44779</v>
      </c>
      <c r="B585" s="15">
        <f t="shared" si="71"/>
        <v>2022</v>
      </c>
      <c r="C585" s="15">
        <f t="shared" si="72"/>
        <v>8</v>
      </c>
      <c r="D585" s="15">
        <f t="shared" si="73"/>
        <v>7</v>
      </c>
      <c r="E585" s="15">
        <f t="shared" si="74"/>
        <v>1</v>
      </c>
      <c r="F585" s="15">
        <f t="shared" si="76"/>
        <v>32</v>
      </c>
      <c r="G585" s="15">
        <f t="shared" si="75"/>
        <v>-120091.58607502126</v>
      </c>
      <c r="H585" s="15">
        <v>0</v>
      </c>
      <c r="I585" s="62">
        <f t="shared" si="77"/>
        <v>170.22025649472886</v>
      </c>
    </row>
    <row r="586" spans="1:9" x14ac:dyDescent="0.3">
      <c r="A586" s="60">
        <v>44780</v>
      </c>
      <c r="B586" s="15">
        <f t="shared" si="71"/>
        <v>2022</v>
      </c>
      <c r="C586" s="15">
        <f t="shared" si="72"/>
        <v>8</v>
      </c>
      <c r="D586" s="15">
        <f t="shared" si="73"/>
        <v>1</v>
      </c>
      <c r="E586" s="15">
        <f t="shared" si="74"/>
        <v>0</v>
      </c>
      <c r="F586" s="15">
        <f t="shared" si="76"/>
        <v>33</v>
      </c>
      <c r="G586" s="15">
        <f t="shared" si="75"/>
        <v>-120345.97021732132</v>
      </c>
      <c r="H586" s="15">
        <v>0</v>
      </c>
      <c r="I586" s="62">
        <f t="shared" si="77"/>
        <v>254.38414230005444</v>
      </c>
    </row>
    <row r="587" spans="1:9" x14ac:dyDescent="0.3">
      <c r="A587" s="60">
        <v>44781</v>
      </c>
      <c r="B587" s="15">
        <f t="shared" si="71"/>
        <v>2022</v>
      </c>
      <c r="C587" s="15">
        <f t="shared" si="72"/>
        <v>8</v>
      </c>
      <c r="D587" s="15">
        <f t="shared" si="73"/>
        <v>2</v>
      </c>
      <c r="E587" s="15">
        <f t="shared" si="74"/>
        <v>0</v>
      </c>
      <c r="F587" s="15">
        <f t="shared" si="76"/>
        <v>33</v>
      </c>
      <c r="G587" s="15">
        <f t="shared" si="75"/>
        <v>-120604.97204186315</v>
      </c>
      <c r="H587" s="15">
        <v>0</v>
      </c>
      <c r="I587" s="62">
        <f t="shared" si="77"/>
        <v>259.00182454183079</v>
      </c>
    </row>
    <row r="588" spans="1:9" x14ac:dyDescent="0.3">
      <c r="A588" s="60">
        <v>44782</v>
      </c>
      <c r="B588" s="15">
        <f t="shared" si="71"/>
        <v>2022</v>
      </c>
      <c r="C588" s="15">
        <f t="shared" si="72"/>
        <v>8</v>
      </c>
      <c r="D588" s="15">
        <f t="shared" si="73"/>
        <v>3</v>
      </c>
      <c r="E588" s="15">
        <f t="shared" si="74"/>
        <v>0</v>
      </c>
      <c r="F588" s="15">
        <f t="shared" si="76"/>
        <v>33</v>
      </c>
      <c r="G588" s="15">
        <f t="shared" si="75"/>
        <v>-120861.36325869024</v>
      </c>
      <c r="H588" s="15">
        <v>0</v>
      </c>
      <c r="I588" s="62">
        <f t="shared" si="77"/>
        <v>256.39121682709225</v>
      </c>
    </row>
    <row r="589" spans="1:9" x14ac:dyDescent="0.3">
      <c r="A589" s="60">
        <v>44783</v>
      </c>
      <c r="B589" s="15">
        <f t="shared" si="71"/>
        <v>2022</v>
      </c>
      <c r="C589" s="15">
        <f t="shared" si="72"/>
        <v>8</v>
      </c>
      <c r="D589" s="15">
        <f t="shared" si="73"/>
        <v>4</v>
      </c>
      <c r="E589" s="15">
        <f t="shared" si="74"/>
        <v>0</v>
      </c>
      <c r="F589" s="15">
        <f t="shared" si="76"/>
        <v>33</v>
      </c>
      <c r="G589" s="15">
        <f t="shared" si="75"/>
        <v>-121107.1259061047</v>
      </c>
      <c r="H589" s="15">
        <v>0</v>
      </c>
      <c r="I589" s="62">
        <f t="shared" si="77"/>
        <v>245.76264741446056</v>
      </c>
    </row>
    <row r="590" spans="1:9" x14ac:dyDescent="0.3">
      <c r="A590" s="60">
        <v>44784</v>
      </c>
      <c r="B590" s="15">
        <f t="shared" si="71"/>
        <v>2022</v>
      </c>
      <c r="C590" s="15">
        <f t="shared" si="72"/>
        <v>8</v>
      </c>
      <c r="D590" s="15">
        <f t="shared" si="73"/>
        <v>5</v>
      </c>
      <c r="E590" s="15">
        <f t="shared" si="74"/>
        <v>0</v>
      </c>
      <c r="F590" s="15">
        <f t="shared" si="76"/>
        <v>33</v>
      </c>
      <c r="G590" s="15">
        <f t="shared" si="75"/>
        <v>-121333.63737702351</v>
      </c>
      <c r="H590" s="15">
        <v>0</v>
      </c>
      <c r="I590" s="62">
        <f t="shared" si="77"/>
        <v>226.51147091880324</v>
      </c>
    </row>
    <row r="591" spans="1:9" x14ac:dyDescent="0.3">
      <c r="A591" s="60">
        <v>44785</v>
      </c>
      <c r="B591" s="15">
        <f t="shared" si="71"/>
        <v>2022</v>
      </c>
      <c r="C591" s="15">
        <f t="shared" si="72"/>
        <v>8</v>
      </c>
      <c r="D591" s="15">
        <f t="shared" si="73"/>
        <v>6</v>
      </c>
      <c r="E591" s="15">
        <f t="shared" si="74"/>
        <v>1</v>
      </c>
      <c r="F591" s="15">
        <f t="shared" si="76"/>
        <v>33</v>
      </c>
      <c r="G591" s="15">
        <f t="shared" si="75"/>
        <v>-121541.77711192824</v>
      </c>
      <c r="H591" s="15">
        <v>0</v>
      </c>
      <c r="I591" s="62">
        <f t="shared" si="77"/>
        <v>208.13973490472924</v>
      </c>
    </row>
    <row r="592" spans="1:9" x14ac:dyDescent="0.3">
      <c r="A592" s="60">
        <v>44786</v>
      </c>
      <c r="B592" s="15">
        <f t="shared" si="71"/>
        <v>2022</v>
      </c>
      <c r="C592" s="15">
        <f t="shared" si="72"/>
        <v>8</v>
      </c>
      <c r="D592" s="15">
        <f t="shared" si="73"/>
        <v>7</v>
      </c>
      <c r="E592" s="15">
        <f t="shared" si="74"/>
        <v>1</v>
      </c>
      <c r="F592" s="15">
        <f t="shared" si="76"/>
        <v>33</v>
      </c>
      <c r="G592" s="15">
        <f t="shared" si="75"/>
        <v>-121711.99736842296</v>
      </c>
      <c r="H592" s="15">
        <v>0</v>
      </c>
      <c r="I592" s="62">
        <f t="shared" si="77"/>
        <v>170.22025649472886</v>
      </c>
    </row>
    <row r="593" spans="1:9" x14ac:dyDescent="0.3">
      <c r="A593" s="60">
        <v>44787</v>
      </c>
      <c r="B593" s="15">
        <f t="shared" si="71"/>
        <v>2022</v>
      </c>
      <c r="C593" s="15">
        <f t="shared" si="72"/>
        <v>8</v>
      </c>
      <c r="D593" s="15">
        <f t="shared" si="73"/>
        <v>1</v>
      </c>
      <c r="E593" s="15">
        <f t="shared" si="74"/>
        <v>0</v>
      </c>
      <c r="F593" s="15">
        <f t="shared" si="76"/>
        <v>34</v>
      </c>
      <c r="G593" s="15">
        <f t="shared" si="75"/>
        <v>-121966.38151072302</v>
      </c>
      <c r="H593" s="15">
        <v>0</v>
      </c>
      <c r="I593" s="62">
        <f t="shared" si="77"/>
        <v>254.38414230005444</v>
      </c>
    </row>
    <row r="594" spans="1:9" x14ac:dyDescent="0.3">
      <c r="A594" s="60">
        <v>44788</v>
      </c>
      <c r="B594" s="15">
        <f t="shared" si="71"/>
        <v>2022</v>
      </c>
      <c r="C594" s="15">
        <f t="shared" si="72"/>
        <v>8</v>
      </c>
      <c r="D594" s="15">
        <f t="shared" si="73"/>
        <v>2</v>
      </c>
      <c r="E594" s="15">
        <f t="shared" si="74"/>
        <v>0</v>
      </c>
      <c r="F594" s="15">
        <f t="shared" si="76"/>
        <v>34</v>
      </c>
      <c r="G594" s="15">
        <f t="shared" si="75"/>
        <v>-122225.38333526485</v>
      </c>
      <c r="H594" s="15">
        <v>0</v>
      </c>
      <c r="I594" s="62">
        <f t="shared" si="77"/>
        <v>259.00182454183079</v>
      </c>
    </row>
    <row r="595" spans="1:9" x14ac:dyDescent="0.3">
      <c r="A595" s="60">
        <v>44789</v>
      </c>
      <c r="B595" s="15">
        <f t="shared" si="71"/>
        <v>2022</v>
      </c>
      <c r="C595" s="15">
        <f t="shared" si="72"/>
        <v>8</v>
      </c>
      <c r="D595" s="15">
        <f t="shared" si="73"/>
        <v>3</v>
      </c>
      <c r="E595" s="15">
        <f t="shared" si="74"/>
        <v>0</v>
      </c>
      <c r="F595" s="15">
        <f t="shared" si="76"/>
        <v>34</v>
      </c>
      <c r="G595" s="15">
        <f t="shared" si="75"/>
        <v>-122481.77455209194</v>
      </c>
      <c r="H595" s="15">
        <v>0</v>
      </c>
      <c r="I595" s="62">
        <f t="shared" si="77"/>
        <v>256.39121682709225</v>
      </c>
    </row>
    <row r="596" spans="1:9" x14ac:dyDescent="0.3">
      <c r="A596" s="60">
        <v>44790</v>
      </c>
      <c r="B596" s="15">
        <f t="shared" si="71"/>
        <v>2022</v>
      </c>
      <c r="C596" s="15">
        <f t="shared" si="72"/>
        <v>8</v>
      </c>
      <c r="D596" s="15">
        <f t="shared" si="73"/>
        <v>4</v>
      </c>
      <c r="E596" s="15">
        <f t="shared" si="74"/>
        <v>0</v>
      </c>
      <c r="F596" s="15">
        <f t="shared" si="76"/>
        <v>34</v>
      </c>
      <c r="G596" s="15">
        <f t="shared" si="75"/>
        <v>-122727.53719950641</v>
      </c>
      <c r="H596" s="15">
        <v>0</v>
      </c>
      <c r="I596" s="62">
        <f t="shared" si="77"/>
        <v>245.76264741446056</v>
      </c>
    </row>
    <row r="597" spans="1:9" x14ac:dyDescent="0.3">
      <c r="A597" s="60">
        <v>44791</v>
      </c>
      <c r="B597" s="15">
        <f t="shared" si="71"/>
        <v>2022</v>
      </c>
      <c r="C597" s="15">
        <f t="shared" si="72"/>
        <v>8</v>
      </c>
      <c r="D597" s="15">
        <f t="shared" si="73"/>
        <v>5</v>
      </c>
      <c r="E597" s="15">
        <f t="shared" si="74"/>
        <v>0</v>
      </c>
      <c r="F597" s="15">
        <f t="shared" si="76"/>
        <v>34</v>
      </c>
      <c r="G597" s="15">
        <f t="shared" si="75"/>
        <v>-122954.04867042521</v>
      </c>
      <c r="H597" s="15">
        <v>0</v>
      </c>
      <c r="I597" s="62">
        <f t="shared" si="77"/>
        <v>226.51147091880324</v>
      </c>
    </row>
    <row r="598" spans="1:9" x14ac:dyDescent="0.3">
      <c r="A598" s="60">
        <v>44792</v>
      </c>
      <c r="B598" s="15">
        <f t="shared" si="71"/>
        <v>2022</v>
      </c>
      <c r="C598" s="15">
        <f t="shared" si="72"/>
        <v>8</v>
      </c>
      <c r="D598" s="15">
        <f t="shared" si="73"/>
        <v>6</v>
      </c>
      <c r="E598" s="15">
        <f t="shared" si="74"/>
        <v>1</v>
      </c>
      <c r="F598" s="15">
        <f t="shared" si="76"/>
        <v>34</v>
      </c>
      <c r="G598" s="15">
        <f t="shared" si="75"/>
        <v>-123162.18840532994</v>
      </c>
      <c r="H598" s="15">
        <v>0</v>
      </c>
      <c r="I598" s="62">
        <f t="shared" si="77"/>
        <v>208.13973490472924</v>
      </c>
    </row>
    <row r="599" spans="1:9" x14ac:dyDescent="0.3">
      <c r="A599" s="60">
        <v>44793</v>
      </c>
      <c r="B599" s="15">
        <f t="shared" si="71"/>
        <v>2022</v>
      </c>
      <c r="C599" s="15">
        <f t="shared" si="72"/>
        <v>8</v>
      </c>
      <c r="D599" s="15">
        <f t="shared" si="73"/>
        <v>7</v>
      </c>
      <c r="E599" s="15">
        <f t="shared" si="74"/>
        <v>1</v>
      </c>
      <c r="F599" s="15">
        <f t="shared" si="76"/>
        <v>34</v>
      </c>
      <c r="G599" s="15">
        <f t="shared" si="75"/>
        <v>-123332.40866182467</v>
      </c>
      <c r="H599" s="15">
        <v>0</v>
      </c>
      <c r="I599" s="62">
        <f t="shared" si="77"/>
        <v>170.22025649472886</v>
      </c>
    </row>
    <row r="600" spans="1:9" x14ac:dyDescent="0.3">
      <c r="A600" s="60">
        <v>44794</v>
      </c>
      <c r="B600" s="15">
        <f t="shared" si="71"/>
        <v>2022</v>
      </c>
      <c r="C600" s="15">
        <f t="shared" si="72"/>
        <v>8</v>
      </c>
      <c r="D600" s="15">
        <f t="shared" si="73"/>
        <v>1</v>
      </c>
      <c r="E600" s="15">
        <f t="shared" si="74"/>
        <v>0</v>
      </c>
      <c r="F600" s="15">
        <f t="shared" si="76"/>
        <v>35</v>
      </c>
      <c r="G600" s="15">
        <f t="shared" si="75"/>
        <v>-123586.79280412472</v>
      </c>
      <c r="H600" s="15">
        <v>0</v>
      </c>
      <c r="I600" s="62">
        <f t="shared" si="77"/>
        <v>254.38414230005444</v>
      </c>
    </row>
    <row r="601" spans="1:9" x14ac:dyDescent="0.3">
      <c r="A601" s="60">
        <v>44795</v>
      </c>
      <c r="B601" s="15">
        <f t="shared" si="71"/>
        <v>2022</v>
      </c>
      <c r="C601" s="15">
        <f t="shared" si="72"/>
        <v>8</v>
      </c>
      <c r="D601" s="15">
        <f t="shared" si="73"/>
        <v>2</v>
      </c>
      <c r="E601" s="15">
        <f t="shared" si="74"/>
        <v>0</v>
      </c>
      <c r="F601" s="15">
        <f t="shared" si="76"/>
        <v>35</v>
      </c>
      <c r="G601" s="15">
        <f t="shared" si="75"/>
        <v>-123845.79462866655</v>
      </c>
      <c r="H601" s="15">
        <v>0</v>
      </c>
      <c r="I601" s="62">
        <f t="shared" si="77"/>
        <v>259.00182454183079</v>
      </c>
    </row>
    <row r="602" spans="1:9" x14ac:dyDescent="0.3">
      <c r="A602" s="60">
        <v>44796</v>
      </c>
      <c r="B602" s="15">
        <f t="shared" si="71"/>
        <v>2022</v>
      </c>
      <c r="C602" s="15">
        <f t="shared" si="72"/>
        <v>8</v>
      </c>
      <c r="D602" s="15">
        <f t="shared" si="73"/>
        <v>3</v>
      </c>
      <c r="E602" s="15">
        <f t="shared" si="74"/>
        <v>0</v>
      </c>
      <c r="F602" s="15">
        <f t="shared" si="76"/>
        <v>35</v>
      </c>
      <c r="G602" s="15">
        <f t="shared" si="75"/>
        <v>-124102.18584549364</v>
      </c>
      <c r="H602" s="15">
        <v>0</v>
      </c>
      <c r="I602" s="62">
        <f t="shared" si="77"/>
        <v>256.39121682709225</v>
      </c>
    </row>
    <row r="603" spans="1:9" x14ac:dyDescent="0.3">
      <c r="A603" s="60">
        <v>44797</v>
      </c>
      <c r="B603" s="15">
        <f t="shared" si="71"/>
        <v>2022</v>
      </c>
      <c r="C603" s="15">
        <f t="shared" si="72"/>
        <v>8</v>
      </c>
      <c r="D603" s="15">
        <f t="shared" si="73"/>
        <v>4</v>
      </c>
      <c r="E603" s="15">
        <f t="shared" si="74"/>
        <v>0</v>
      </c>
      <c r="F603" s="15">
        <f t="shared" si="76"/>
        <v>35</v>
      </c>
      <c r="G603" s="15">
        <f t="shared" si="75"/>
        <v>-124347.94849290811</v>
      </c>
      <c r="H603" s="15">
        <v>0</v>
      </c>
      <c r="I603" s="62">
        <f t="shared" si="77"/>
        <v>245.76264741446056</v>
      </c>
    </row>
    <row r="604" spans="1:9" x14ac:dyDescent="0.3">
      <c r="A604" s="60">
        <v>44798</v>
      </c>
      <c r="B604" s="15">
        <f t="shared" si="71"/>
        <v>2022</v>
      </c>
      <c r="C604" s="15">
        <f t="shared" si="72"/>
        <v>8</v>
      </c>
      <c r="D604" s="15">
        <f t="shared" si="73"/>
        <v>5</v>
      </c>
      <c r="E604" s="15">
        <f t="shared" si="74"/>
        <v>0</v>
      </c>
      <c r="F604" s="15">
        <f t="shared" si="76"/>
        <v>35</v>
      </c>
      <c r="G604" s="15">
        <f t="shared" si="75"/>
        <v>-124574.45996382691</v>
      </c>
      <c r="H604" s="15">
        <v>0</v>
      </c>
      <c r="I604" s="62">
        <f t="shared" si="77"/>
        <v>226.51147091880324</v>
      </c>
    </row>
    <row r="605" spans="1:9" x14ac:dyDescent="0.3">
      <c r="A605" s="60">
        <v>44799</v>
      </c>
      <c r="B605" s="15">
        <f t="shared" si="71"/>
        <v>2022</v>
      </c>
      <c r="C605" s="15">
        <f t="shared" si="72"/>
        <v>8</v>
      </c>
      <c r="D605" s="15">
        <f t="shared" si="73"/>
        <v>6</v>
      </c>
      <c r="E605" s="15">
        <f t="shared" si="74"/>
        <v>1</v>
      </c>
      <c r="F605" s="15">
        <f t="shared" si="76"/>
        <v>35</v>
      </c>
      <c r="G605" s="15">
        <f t="shared" si="75"/>
        <v>-124782.59969873165</v>
      </c>
      <c r="H605" s="15">
        <v>0</v>
      </c>
      <c r="I605" s="62">
        <f t="shared" si="77"/>
        <v>208.13973490472924</v>
      </c>
    </row>
    <row r="606" spans="1:9" x14ac:dyDescent="0.3">
      <c r="A606" s="60">
        <v>44800</v>
      </c>
      <c r="B606" s="15">
        <f t="shared" si="71"/>
        <v>2022</v>
      </c>
      <c r="C606" s="15">
        <f t="shared" si="72"/>
        <v>8</v>
      </c>
      <c r="D606" s="15">
        <f t="shared" si="73"/>
        <v>7</v>
      </c>
      <c r="E606" s="15">
        <f t="shared" si="74"/>
        <v>1</v>
      </c>
      <c r="F606" s="15">
        <f t="shared" si="76"/>
        <v>35</v>
      </c>
      <c r="G606" s="15">
        <f t="shared" si="75"/>
        <v>-124952.81995522637</v>
      </c>
      <c r="H606" s="15">
        <v>0</v>
      </c>
      <c r="I606" s="62">
        <f t="shared" si="77"/>
        <v>170.22025649472886</v>
      </c>
    </row>
    <row r="607" spans="1:9" x14ac:dyDescent="0.3">
      <c r="A607" s="60">
        <v>44801</v>
      </c>
      <c r="B607" s="15">
        <f t="shared" si="71"/>
        <v>2022</v>
      </c>
      <c r="C607" s="15">
        <f t="shared" si="72"/>
        <v>8</v>
      </c>
      <c r="D607" s="15">
        <f t="shared" si="73"/>
        <v>1</v>
      </c>
      <c r="E607" s="15">
        <f t="shared" si="74"/>
        <v>0</v>
      </c>
      <c r="F607" s="15">
        <f t="shared" si="76"/>
        <v>36</v>
      </c>
      <c r="G607" s="15">
        <f t="shared" si="75"/>
        <v>-125207.20409752642</v>
      </c>
      <c r="H607" s="15">
        <v>0</v>
      </c>
      <c r="I607" s="62">
        <f t="shared" si="77"/>
        <v>254.38414230005444</v>
      </c>
    </row>
    <row r="608" spans="1:9" x14ac:dyDescent="0.3">
      <c r="A608" s="60">
        <v>44802</v>
      </c>
      <c r="B608" s="15">
        <f t="shared" si="71"/>
        <v>2022</v>
      </c>
      <c r="C608" s="15">
        <f t="shared" si="72"/>
        <v>8</v>
      </c>
      <c r="D608" s="15">
        <f t="shared" si="73"/>
        <v>2</v>
      </c>
      <c r="E608" s="15">
        <f t="shared" si="74"/>
        <v>0</v>
      </c>
      <c r="F608" s="15">
        <f t="shared" si="76"/>
        <v>36</v>
      </c>
      <c r="G608" s="15">
        <f t="shared" si="75"/>
        <v>-125466.20592206826</v>
      </c>
      <c r="H608" s="15">
        <v>0</v>
      </c>
      <c r="I608" s="62">
        <f t="shared" si="77"/>
        <v>259.00182454183079</v>
      </c>
    </row>
    <row r="609" spans="1:9" x14ac:dyDescent="0.3">
      <c r="A609" s="60">
        <v>44803</v>
      </c>
      <c r="B609" s="15">
        <f t="shared" si="71"/>
        <v>2022</v>
      </c>
      <c r="C609" s="15">
        <f t="shared" si="72"/>
        <v>8</v>
      </c>
      <c r="D609" s="15">
        <f t="shared" si="73"/>
        <v>3</v>
      </c>
      <c r="E609" s="15">
        <f t="shared" si="74"/>
        <v>0</v>
      </c>
      <c r="F609" s="15">
        <f t="shared" si="76"/>
        <v>36</v>
      </c>
      <c r="G609" s="15">
        <f t="shared" si="75"/>
        <v>-125722.59713889535</v>
      </c>
      <c r="H609" s="15">
        <v>0</v>
      </c>
      <c r="I609" s="62">
        <f t="shared" si="77"/>
        <v>256.39121682709225</v>
      </c>
    </row>
    <row r="610" spans="1:9" x14ac:dyDescent="0.3">
      <c r="A610" s="60">
        <v>44804</v>
      </c>
      <c r="B610" s="15">
        <f t="shared" si="71"/>
        <v>2022</v>
      </c>
      <c r="C610" s="15">
        <f t="shared" si="72"/>
        <v>8</v>
      </c>
      <c r="D610" s="15">
        <f t="shared" si="73"/>
        <v>4</v>
      </c>
      <c r="E610" s="15">
        <f t="shared" si="74"/>
        <v>0</v>
      </c>
      <c r="F610" s="15">
        <f t="shared" si="76"/>
        <v>36</v>
      </c>
      <c r="G610" s="15">
        <f t="shared" si="75"/>
        <v>-125968.35978630981</v>
      </c>
      <c r="H610" s="15">
        <v>0</v>
      </c>
      <c r="I610" s="62">
        <f t="shared" si="77"/>
        <v>245.76264741446056</v>
      </c>
    </row>
    <row r="611" spans="1:9" x14ac:dyDescent="0.3">
      <c r="A611" s="60">
        <v>44805</v>
      </c>
      <c r="B611" s="15">
        <f t="shared" si="71"/>
        <v>2022</v>
      </c>
      <c r="C611" s="15">
        <f t="shared" si="72"/>
        <v>9</v>
      </c>
      <c r="D611" s="15">
        <f t="shared" si="73"/>
        <v>5</v>
      </c>
      <c r="E611" s="15">
        <f t="shared" si="74"/>
        <v>0</v>
      </c>
      <c r="F611" s="15">
        <f t="shared" si="76"/>
        <v>36</v>
      </c>
      <c r="G611" s="15">
        <f t="shared" si="75"/>
        <v>-126197.06787704209</v>
      </c>
      <c r="H611" s="15">
        <v>0</v>
      </c>
      <c r="I611" s="62">
        <f t="shared" si="77"/>
        <v>228.70809073228196</v>
      </c>
    </row>
    <row r="612" spans="1:9" x14ac:dyDescent="0.3">
      <c r="A612" s="60">
        <v>44806</v>
      </c>
      <c r="B612" s="15">
        <f t="shared" si="71"/>
        <v>2022</v>
      </c>
      <c r="C612" s="15">
        <f t="shared" si="72"/>
        <v>9</v>
      </c>
      <c r="D612" s="15">
        <f t="shared" si="73"/>
        <v>6</v>
      </c>
      <c r="E612" s="15">
        <f t="shared" si="74"/>
        <v>1</v>
      </c>
      <c r="F612" s="15">
        <f t="shared" si="76"/>
        <v>36</v>
      </c>
      <c r="G612" s="15">
        <f t="shared" si="75"/>
        <v>-126407.4042317603</v>
      </c>
      <c r="H612" s="15">
        <v>0</v>
      </c>
      <c r="I612" s="62">
        <f t="shared" si="77"/>
        <v>210.33635471820799</v>
      </c>
    </row>
    <row r="613" spans="1:9" x14ac:dyDescent="0.3">
      <c r="A613" s="60">
        <v>44807</v>
      </c>
      <c r="B613" s="15">
        <f t="shared" si="71"/>
        <v>2022</v>
      </c>
      <c r="C613" s="15">
        <f t="shared" si="72"/>
        <v>9</v>
      </c>
      <c r="D613" s="15">
        <f t="shared" si="73"/>
        <v>7</v>
      </c>
      <c r="E613" s="15">
        <f t="shared" si="74"/>
        <v>1</v>
      </c>
      <c r="F613" s="15">
        <f t="shared" si="76"/>
        <v>36</v>
      </c>
      <c r="G613" s="15">
        <f t="shared" si="75"/>
        <v>-126579.82110806851</v>
      </c>
      <c r="H613" s="15">
        <v>0</v>
      </c>
      <c r="I613" s="62">
        <f t="shared" si="77"/>
        <v>172.41687630820763</v>
      </c>
    </row>
    <row r="614" spans="1:9" x14ac:dyDescent="0.3">
      <c r="A614" s="60">
        <v>44808</v>
      </c>
      <c r="B614" s="15">
        <f t="shared" si="71"/>
        <v>2022</v>
      </c>
      <c r="C614" s="15">
        <f t="shared" si="72"/>
        <v>9</v>
      </c>
      <c r="D614" s="15">
        <f t="shared" si="73"/>
        <v>1</v>
      </c>
      <c r="E614" s="15">
        <f t="shared" si="74"/>
        <v>0</v>
      </c>
      <c r="F614" s="15">
        <f t="shared" si="76"/>
        <v>37</v>
      </c>
      <c r="G614" s="15">
        <f t="shared" si="75"/>
        <v>-126836.40187018205</v>
      </c>
      <c r="H614" s="15">
        <v>0</v>
      </c>
      <c r="I614" s="62">
        <f t="shared" si="77"/>
        <v>256.58076211353318</v>
      </c>
    </row>
    <row r="615" spans="1:9" x14ac:dyDescent="0.3">
      <c r="A615" s="60">
        <v>44809</v>
      </c>
      <c r="B615" s="15">
        <f t="shared" si="71"/>
        <v>2022</v>
      </c>
      <c r="C615" s="15">
        <f t="shared" si="72"/>
        <v>9</v>
      </c>
      <c r="D615" s="15">
        <f t="shared" si="73"/>
        <v>2</v>
      </c>
      <c r="E615" s="15">
        <f t="shared" si="74"/>
        <v>0</v>
      </c>
      <c r="F615" s="15">
        <f t="shared" si="76"/>
        <v>37</v>
      </c>
      <c r="G615" s="15">
        <f t="shared" si="75"/>
        <v>-127097.60031453735</v>
      </c>
      <c r="H615" s="15">
        <v>0</v>
      </c>
      <c r="I615" s="62">
        <f t="shared" si="77"/>
        <v>261.19844435530956</v>
      </c>
    </row>
    <row r="616" spans="1:9" x14ac:dyDescent="0.3">
      <c r="A616" s="60">
        <v>44810</v>
      </c>
      <c r="B616" s="15">
        <f t="shared" si="71"/>
        <v>2022</v>
      </c>
      <c r="C616" s="15">
        <f t="shared" si="72"/>
        <v>9</v>
      </c>
      <c r="D616" s="15">
        <f t="shared" si="73"/>
        <v>3</v>
      </c>
      <c r="E616" s="15">
        <f t="shared" si="74"/>
        <v>0</v>
      </c>
      <c r="F616" s="15">
        <f t="shared" si="76"/>
        <v>37</v>
      </c>
      <c r="G616" s="15">
        <f t="shared" si="75"/>
        <v>-127356.18815117792</v>
      </c>
      <c r="H616" s="15">
        <v>0</v>
      </c>
      <c r="I616" s="62">
        <f t="shared" si="77"/>
        <v>258.58783664057097</v>
      </c>
    </row>
    <row r="617" spans="1:9" x14ac:dyDescent="0.3">
      <c r="A617" s="60">
        <v>44811</v>
      </c>
      <c r="B617" s="15">
        <f t="shared" si="71"/>
        <v>2022</v>
      </c>
      <c r="C617" s="15">
        <f t="shared" si="72"/>
        <v>9</v>
      </c>
      <c r="D617" s="15">
        <f t="shared" si="73"/>
        <v>4</v>
      </c>
      <c r="E617" s="15">
        <f t="shared" si="74"/>
        <v>0</v>
      </c>
      <c r="F617" s="15">
        <f t="shared" si="76"/>
        <v>37</v>
      </c>
      <c r="G617" s="15">
        <f t="shared" si="75"/>
        <v>-127604.14741840586</v>
      </c>
      <c r="H617" s="15">
        <v>0</v>
      </c>
      <c r="I617" s="62">
        <f t="shared" si="77"/>
        <v>247.95926722793931</v>
      </c>
    </row>
    <row r="618" spans="1:9" x14ac:dyDescent="0.3">
      <c r="A618" s="60">
        <v>44812</v>
      </c>
      <c r="B618" s="15">
        <f t="shared" si="71"/>
        <v>2022</v>
      </c>
      <c r="C618" s="15">
        <f t="shared" si="72"/>
        <v>9</v>
      </c>
      <c r="D618" s="15">
        <f t="shared" si="73"/>
        <v>5</v>
      </c>
      <c r="E618" s="15">
        <f t="shared" si="74"/>
        <v>0</v>
      </c>
      <c r="F618" s="15">
        <f t="shared" si="76"/>
        <v>37</v>
      </c>
      <c r="G618" s="15">
        <f t="shared" si="75"/>
        <v>-127832.85550913814</v>
      </c>
      <c r="H618" s="15">
        <v>0</v>
      </c>
      <c r="I618" s="62">
        <f t="shared" si="77"/>
        <v>228.70809073228196</v>
      </c>
    </row>
    <row r="619" spans="1:9" x14ac:dyDescent="0.3">
      <c r="A619" s="60">
        <v>44813</v>
      </c>
      <c r="B619" s="15">
        <f t="shared" si="71"/>
        <v>2022</v>
      </c>
      <c r="C619" s="15">
        <f t="shared" si="72"/>
        <v>9</v>
      </c>
      <c r="D619" s="15">
        <f t="shared" si="73"/>
        <v>6</v>
      </c>
      <c r="E619" s="15">
        <f t="shared" si="74"/>
        <v>1</v>
      </c>
      <c r="F619" s="15">
        <f t="shared" si="76"/>
        <v>37</v>
      </c>
      <c r="G619" s="15">
        <f t="shared" si="75"/>
        <v>-128043.19186385635</v>
      </c>
      <c r="H619" s="15">
        <v>0</v>
      </c>
      <c r="I619" s="62">
        <f t="shared" si="77"/>
        <v>210.33635471820799</v>
      </c>
    </row>
    <row r="620" spans="1:9" x14ac:dyDescent="0.3">
      <c r="A620" s="60">
        <v>44814</v>
      </c>
      <c r="B620" s="15">
        <f t="shared" si="71"/>
        <v>2022</v>
      </c>
      <c r="C620" s="15">
        <f t="shared" si="72"/>
        <v>9</v>
      </c>
      <c r="D620" s="15">
        <f t="shared" si="73"/>
        <v>7</v>
      </c>
      <c r="E620" s="15">
        <f t="shared" si="74"/>
        <v>1</v>
      </c>
      <c r="F620" s="15">
        <f t="shared" si="76"/>
        <v>37</v>
      </c>
      <c r="G620" s="15">
        <f t="shared" si="75"/>
        <v>-128215.60874016456</v>
      </c>
      <c r="H620" s="15">
        <v>0</v>
      </c>
      <c r="I620" s="62">
        <f t="shared" si="77"/>
        <v>172.41687630820763</v>
      </c>
    </row>
    <row r="621" spans="1:9" x14ac:dyDescent="0.3">
      <c r="A621" s="60">
        <v>44815</v>
      </c>
      <c r="B621" s="15">
        <f t="shared" si="71"/>
        <v>2022</v>
      </c>
      <c r="C621" s="15">
        <f t="shared" si="72"/>
        <v>9</v>
      </c>
      <c r="D621" s="15">
        <f t="shared" si="73"/>
        <v>1</v>
      </c>
      <c r="E621" s="15">
        <f t="shared" si="74"/>
        <v>0</v>
      </c>
      <c r="F621" s="15">
        <f t="shared" si="76"/>
        <v>38</v>
      </c>
      <c r="G621" s="15">
        <f t="shared" si="75"/>
        <v>-128472.1895022781</v>
      </c>
      <c r="H621" s="15">
        <v>0</v>
      </c>
      <c r="I621" s="62">
        <f t="shared" si="77"/>
        <v>256.58076211353318</v>
      </c>
    </row>
    <row r="622" spans="1:9" x14ac:dyDescent="0.3">
      <c r="A622" s="60">
        <v>44816</v>
      </c>
      <c r="B622" s="15">
        <f t="shared" si="71"/>
        <v>2022</v>
      </c>
      <c r="C622" s="15">
        <f t="shared" si="72"/>
        <v>9</v>
      </c>
      <c r="D622" s="15">
        <f t="shared" si="73"/>
        <v>2</v>
      </c>
      <c r="E622" s="15">
        <f t="shared" si="74"/>
        <v>0</v>
      </c>
      <c r="F622" s="15">
        <f t="shared" si="76"/>
        <v>38</v>
      </c>
      <c r="G622" s="15">
        <f t="shared" si="75"/>
        <v>-128733.3879466334</v>
      </c>
      <c r="H622" s="15">
        <v>0</v>
      </c>
      <c r="I622" s="62">
        <f t="shared" si="77"/>
        <v>261.19844435530956</v>
      </c>
    </row>
    <row r="623" spans="1:9" x14ac:dyDescent="0.3">
      <c r="A623" s="60">
        <v>44817</v>
      </c>
      <c r="B623" s="15">
        <f t="shared" si="71"/>
        <v>2022</v>
      </c>
      <c r="C623" s="15">
        <f t="shared" si="72"/>
        <v>9</v>
      </c>
      <c r="D623" s="15">
        <f t="shared" si="73"/>
        <v>3</v>
      </c>
      <c r="E623" s="15">
        <f t="shared" si="74"/>
        <v>0</v>
      </c>
      <c r="F623" s="15">
        <f t="shared" si="76"/>
        <v>38</v>
      </c>
      <c r="G623" s="15">
        <f t="shared" si="75"/>
        <v>-128991.97578327397</v>
      </c>
      <c r="H623" s="15">
        <v>0</v>
      </c>
      <c r="I623" s="62">
        <f t="shared" si="77"/>
        <v>258.58783664057097</v>
      </c>
    </row>
    <row r="624" spans="1:9" x14ac:dyDescent="0.3">
      <c r="A624" s="60">
        <v>44818</v>
      </c>
      <c r="B624" s="15">
        <f t="shared" si="71"/>
        <v>2022</v>
      </c>
      <c r="C624" s="15">
        <f t="shared" si="72"/>
        <v>9</v>
      </c>
      <c r="D624" s="15">
        <f t="shared" si="73"/>
        <v>4</v>
      </c>
      <c r="E624" s="15">
        <f t="shared" si="74"/>
        <v>0</v>
      </c>
      <c r="F624" s="15">
        <f t="shared" si="76"/>
        <v>38</v>
      </c>
      <c r="G624" s="15">
        <f t="shared" si="75"/>
        <v>-129239.93505050191</v>
      </c>
      <c r="H624" s="15">
        <v>0</v>
      </c>
      <c r="I624" s="62">
        <f t="shared" si="77"/>
        <v>247.95926722793931</v>
      </c>
    </row>
    <row r="625" spans="1:9" x14ac:dyDescent="0.3">
      <c r="A625" s="60">
        <v>44819</v>
      </c>
      <c r="B625" s="15">
        <f t="shared" si="71"/>
        <v>2022</v>
      </c>
      <c r="C625" s="15">
        <f t="shared" si="72"/>
        <v>9</v>
      </c>
      <c r="D625" s="15">
        <f t="shared" si="73"/>
        <v>5</v>
      </c>
      <c r="E625" s="15">
        <f t="shared" si="74"/>
        <v>0</v>
      </c>
      <c r="F625" s="15">
        <f t="shared" si="76"/>
        <v>38</v>
      </c>
      <c r="G625" s="15">
        <f t="shared" si="75"/>
        <v>-129468.64314123419</v>
      </c>
      <c r="H625" s="15">
        <v>0</v>
      </c>
      <c r="I625" s="62">
        <f t="shared" si="77"/>
        <v>228.70809073228196</v>
      </c>
    </row>
    <row r="626" spans="1:9" x14ac:dyDescent="0.3">
      <c r="A626" s="60">
        <v>44820</v>
      </c>
      <c r="B626" s="15">
        <f t="shared" si="71"/>
        <v>2022</v>
      </c>
      <c r="C626" s="15">
        <f t="shared" si="72"/>
        <v>9</v>
      </c>
      <c r="D626" s="15">
        <f t="shared" si="73"/>
        <v>6</v>
      </c>
      <c r="E626" s="15">
        <f t="shared" si="74"/>
        <v>1</v>
      </c>
      <c r="F626" s="15">
        <f t="shared" si="76"/>
        <v>38</v>
      </c>
      <c r="G626" s="15">
        <f t="shared" si="75"/>
        <v>-129678.9794959524</v>
      </c>
      <c r="H626" s="15">
        <v>0</v>
      </c>
      <c r="I626" s="62">
        <f t="shared" si="77"/>
        <v>210.33635471820799</v>
      </c>
    </row>
    <row r="627" spans="1:9" x14ac:dyDescent="0.3">
      <c r="A627" s="60">
        <v>44821</v>
      </c>
      <c r="B627" s="15">
        <f t="shared" si="71"/>
        <v>2022</v>
      </c>
      <c r="C627" s="15">
        <f t="shared" si="72"/>
        <v>9</v>
      </c>
      <c r="D627" s="15">
        <f t="shared" si="73"/>
        <v>7</v>
      </c>
      <c r="E627" s="15">
        <f t="shared" si="74"/>
        <v>1</v>
      </c>
      <c r="F627" s="15">
        <f t="shared" si="76"/>
        <v>38</v>
      </c>
      <c r="G627" s="15">
        <f t="shared" si="75"/>
        <v>-129851.39637226061</v>
      </c>
      <c r="H627" s="15">
        <v>0</v>
      </c>
      <c r="I627" s="62">
        <f t="shared" si="77"/>
        <v>172.41687630820763</v>
      </c>
    </row>
    <row r="628" spans="1:9" x14ac:dyDescent="0.3">
      <c r="A628" s="60">
        <v>44822</v>
      </c>
      <c r="B628" s="15">
        <f t="shared" si="71"/>
        <v>2022</v>
      </c>
      <c r="C628" s="15">
        <f t="shared" si="72"/>
        <v>9</v>
      </c>
      <c r="D628" s="15">
        <f t="shared" si="73"/>
        <v>1</v>
      </c>
      <c r="E628" s="15">
        <f t="shared" si="74"/>
        <v>0</v>
      </c>
      <c r="F628" s="15">
        <f t="shared" si="76"/>
        <v>39</v>
      </c>
      <c r="G628" s="15">
        <f t="shared" si="75"/>
        <v>-130107.97713437414</v>
      </c>
      <c r="H628" s="15">
        <v>0</v>
      </c>
      <c r="I628" s="62">
        <f t="shared" si="77"/>
        <v>256.58076211353318</v>
      </c>
    </row>
    <row r="629" spans="1:9" x14ac:dyDescent="0.3">
      <c r="A629" s="60">
        <v>44823</v>
      </c>
      <c r="B629" s="15">
        <f t="shared" si="71"/>
        <v>2022</v>
      </c>
      <c r="C629" s="15">
        <f t="shared" si="72"/>
        <v>9</v>
      </c>
      <c r="D629" s="15">
        <f t="shared" si="73"/>
        <v>2</v>
      </c>
      <c r="E629" s="15">
        <f t="shared" si="74"/>
        <v>0</v>
      </c>
      <c r="F629" s="15">
        <f t="shared" si="76"/>
        <v>39</v>
      </c>
      <c r="G629" s="15">
        <f t="shared" si="75"/>
        <v>-130369.17557872945</v>
      </c>
      <c r="H629" s="15">
        <v>0</v>
      </c>
      <c r="I629" s="62">
        <f t="shared" si="77"/>
        <v>261.19844435530956</v>
      </c>
    </row>
    <row r="630" spans="1:9" x14ac:dyDescent="0.3">
      <c r="A630" s="60">
        <v>44824</v>
      </c>
      <c r="B630" s="15">
        <f t="shared" si="71"/>
        <v>2022</v>
      </c>
      <c r="C630" s="15">
        <f t="shared" si="72"/>
        <v>9</v>
      </c>
      <c r="D630" s="15">
        <f t="shared" si="73"/>
        <v>3</v>
      </c>
      <c r="E630" s="15">
        <f t="shared" si="74"/>
        <v>0</v>
      </c>
      <c r="F630" s="15">
        <f t="shared" si="76"/>
        <v>39</v>
      </c>
      <c r="G630" s="15">
        <f t="shared" si="75"/>
        <v>-130627.76341537002</v>
      </c>
      <c r="H630" s="15">
        <v>0</v>
      </c>
      <c r="I630" s="62">
        <f t="shared" si="77"/>
        <v>258.58783664057097</v>
      </c>
    </row>
    <row r="631" spans="1:9" x14ac:dyDescent="0.3">
      <c r="A631" s="60">
        <v>44825</v>
      </c>
      <c r="B631" s="15">
        <f t="shared" si="71"/>
        <v>2022</v>
      </c>
      <c r="C631" s="15">
        <f t="shared" si="72"/>
        <v>9</v>
      </c>
      <c r="D631" s="15">
        <f t="shared" si="73"/>
        <v>4</v>
      </c>
      <c r="E631" s="15">
        <f t="shared" si="74"/>
        <v>0</v>
      </c>
      <c r="F631" s="15">
        <f t="shared" si="76"/>
        <v>39</v>
      </c>
      <c r="G631" s="15">
        <f t="shared" si="75"/>
        <v>-130875.72268259796</v>
      </c>
      <c r="H631" s="15">
        <v>0</v>
      </c>
      <c r="I631" s="62">
        <f t="shared" si="77"/>
        <v>247.95926722793931</v>
      </c>
    </row>
    <row r="632" spans="1:9" x14ac:dyDescent="0.3">
      <c r="A632" s="60">
        <v>44826</v>
      </c>
      <c r="B632" s="15">
        <f t="shared" si="71"/>
        <v>2022</v>
      </c>
      <c r="C632" s="15">
        <f t="shared" si="72"/>
        <v>9</v>
      </c>
      <c r="D632" s="15">
        <f t="shared" si="73"/>
        <v>5</v>
      </c>
      <c r="E632" s="15">
        <f t="shared" si="74"/>
        <v>0</v>
      </c>
      <c r="F632" s="15">
        <f t="shared" si="76"/>
        <v>39</v>
      </c>
      <c r="G632" s="15">
        <f t="shared" si="75"/>
        <v>-131104.43077333024</v>
      </c>
      <c r="H632" s="15">
        <v>0</v>
      </c>
      <c r="I632" s="62">
        <f t="shared" si="77"/>
        <v>228.70809073228196</v>
      </c>
    </row>
    <row r="633" spans="1:9" x14ac:dyDescent="0.3">
      <c r="A633" s="60">
        <v>44827</v>
      </c>
      <c r="B633" s="15">
        <f t="shared" si="71"/>
        <v>2022</v>
      </c>
      <c r="C633" s="15">
        <f t="shared" si="72"/>
        <v>9</v>
      </c>
      <c r="D633" s="15">
        <f t="shared" si="73"/>
        <v>6</v>
      </c>
      <c r="E633" s="15">
        <f t="shared" si="74"/>
        <v>1</v>
      </c>
      <c r="F633" s="15">
        <f t="shared" si="76"/>
        <v>39</v>
      </c>
      <c r="G633" s="15">
        <f t="shared" si="75"/>
        <v>-131314.76712804844</v>
      </c>
      <c r="H633" s="15">
        <v>0</v>
      </c>
      <c r="I633" s="62">
        <f t="shared" si="77"/>
        <v>210.33635471820799</v>
      </c>
    </row>
    <row r="634" spans="1:9" x14ac:dyDescent="0.3">
      <c r="A634" s="60">
        <v>44828</v>
      </c>
      <c r="B634" s="15">
        <f t="shared" si="71"/>
        <v>2022</v>
      </c>
      <c r="C634" s="15">
        <f t="shared" si="72"/>
        <v>9</v>
      </c>
      <c r="D634" s="15">
        <f t="shared" si="73"/>
        <v>7</v>
      </c>
      <c r="E634" s="15">
        <f t="shared" si="74"/>
        <v>1</v>
      </c>
      <c r="F634" s="15">
        <f t="shared" si="76"/>
        <v>39</v>
      </c>
      <c r="G634" s="15">
        <f t="shared" si="75"/>
        <v>-131487.18400435665</v>
      </c>
      <c r="H634" s="15">
        <v>0</v>
      </c>
      <c r="I634" s="62">
        <f t="shared" si="77"/>
        <v>172.41687630820763</v>
      </c>
    </row>
    <row r="635" spans="1:9" x14ac:dyDescent="0.3">
      <c r="A635" s="60">
        <v>44829</v>
      </c>
      <c r="B635" s="15">
        <f t="shared" si="71"/>
        <v>2022</v>
      </c>
      <c r="C635" s="15">
        <f t="shared" si="72"/>
        <v>9</v>
      </c>
      <c r="D635" s="15">
        <f t="shared" si="73"/>
        <v>1</v>
      </c>
      <c r="E635" s="15">
        <f t="shared" si="74"/>
        <v>0</v>
      </c>
      <c r="F635" s="15">
        <f t="shared" si="76"/>
        <v>40</v>
      </c>
      <c r="G635" s="15">
        <f t="shared" si="75"/>
        <v>-131743.76476647018</v>
      </c>
      <c r="H635" s="15">
        <v>0</v>
      </c>
      <c r="I635" s="62">
        <f t="shared" si="77"/>
        <v>256.58076211353318</v>
      </c>
    </row>
    <row r="636" spans="1:9" x14ac:dyDescent="0.3">
      <c r="A636" s="60">
        <v>44830</v>
      </c>
      <c r="B636" s="15">
        <f t="shared" si="71"/>
        <v>2022</v>
      </c>
      <c r="C636" s="15">
        <f t="shared" si="72"/>
        <v>9</v>
      </c>
      <c r="D636" s="15">
        <f t="shared" si="73"/>
        <v>2</v>
      </c>
      <c r="E636" s="15">
        <f t="shared" si="74"/>
        <v>0</v>
      </c>
      <c r="F636" s="15">
        <f t="shared" si="76"/>
        <v>40</v>
      </c>
      <c r="G636" s="15">
        <f t="shared" si="75"/>
        <v>-132004.96321082549</v>
      </c>
      <c r="H636" s="15">
        <v>0</v>
      </c>
      <c r="I636" s="62">
        <f t="shared" si="77"/>
        <v>261.19844435530956</v>
      </c>
    </row>
    <row r="637" spans="1:9" x14ac:dyDescent="0.3">
      <c r="A637" s="60">
        <v>44831</v>
      </c>
      <c r="B637" s="15">
        <f t="shared" si="71"/>
        <v>2022</v>
      </c>
      <c r="C637" s="15">
        <f t="shared" si="72"/>
        <v>9</v>
      </c>
      <c r="D637" s="15">
        <f t="shared" si="73"/>
        <v>3</v>
      </c>
      <c r="E637" s="15">
        <f t="shared" si="74"/>
        <v>0</v>
      </c>
      <c r="F637" s="15">
        <f t="shared" si="76"/>
        <v>40</v>
      </c>
      <c r="G637" s="15">
        <f t="shared" si="75"/>
        <v>-132263.55104746606</v>
      </c>
      <c r="H637" s="15">
        <v>0</v>
      </c>
      <c r="I637" s="62">
        <f t="shared" si="77"/>
        <v>258.58783664057097</v>
      </c>
    </row>
    <row r="638" spans="1:9" x14ac:dyDescent="0.3">
      <c r="A638" s="60">
        <v>44832</v>
      </c>
      <c r="B638" s="15">
        <f t="shared" si="71"/>
        <v>2022</v>
      </c>
      <c r="C638" s="15">
        <f t="shared" si="72"/>
        <v>9</v>
      </c>
      <c r="D638" s="15">
        <f t="shared" si="73"/>
        <v>4</v>
      </c>
      <c r="E638" s="15">
        <f t="shared" si="74"/>
        <v>0</v>
      </c>
      <c r="F638" s="15">
        <f t="shared" si="76"/>
        <v>40</v>
      </c>
      <c r="G638" s="15">
        <f t="shared" si="75"/>
        <v>-132511.51031469399</v>
      </c>
      <c r="H638" s="15">
        <v>0</v>
      </c>
      <c r="I638" s="62">
        <f t="shared" si="77"/>
        <v>247.95926722793931</v>
      </c>
    </row>
    <row r="639" spans="1:9" x14ac:dyDescent="0.3">
      <c r="A639" s="60">
        <v>44833</v>
      </c>
      <c r="B639" s="15">
        <f t="shared" si="71"/>
        <v>2022</v>
      </c>
      <c r="C639" s="15">
        <f t="shared" si="72"/>
        <v>9</v>
      </c>
      <c r="D639" s="15">
        <f t="shared" si="73"/>
        <v>5</v>
      </c>
      <c r="E639" s="15">
        <f t="shared" si="74"/>
        <v>0</v>
      </c>
      <c r="F639" s="15">
        <f t="shared" si="76"/>
        <v>40</v>
      </c>
      <c r="G639" s="15">
        <f t="shared" si="75"/>
        <v>-132740.21840542628</v>
      </c>
      <c r="H639" s="15">
        <v>0</v>
      </c>
      <c r="I639" s="62">
        <f t="shared" si="77"/>
        <v>228.70809073228196</v>
      </c>
    </row>
    <row r="640" spans="1:9" x14ac:dyDescent="0.3">
      <c r="A640" s="60">
        <v>44834</v>
      </c>
      <c r="B640" s="15">
        <f t="shared" si="71"/>
        <v>2022</v>
      </c>
      <c r="C640" s="15">
        <f t="shared" si="72"/>
        <v>9</v>
      </c>
      <c r="D640" s="15">
        <f t="shared" si="73"/>
        <v>6</v>
      </c>
      <c r="E640" s="15">
        <f t="shared" si="74"/>
        <v>1</v>
      </c>
      <c r="F640" s="15">
        <f t="shared" si="76"/>
        <v>40</v>
      </c>
      <c r="G640" s="15">
        <f t="shared" si="75"/>
        <v>-132950.55476014447</v>
      </c>
      <c r="H640" s="15">
        <v>0</v>
      </c>
      <c r="I640" s="62">
        <f t="shared" si="77"/>
        <v>210.33635471820799</v>
      </c>
    </row>
    <row r="641" spans="1:9" x14ac:dyDescent="0.3">
      <c r="A641" s="60">
        <v>44835</v>
      </c>
      <c r="B641" s="15">
        <f t="shared" si="71"/>
        <v>2022</v>
      </c>
      <c r="C641" s="15">
        <f t="shared" si="72"/>
        <v>10</v>
      </c>
      <c r="D641" s="15">
        <f t="shared" si="73"/>
        <v>7</v>
      </c>
      <c r="E641" s="15">
        <f t="shared" si="74"/>
        <v>1</v>
      </c>
      <c r="F641" s="15">
        <f t="shared" si="76"/>
        <v>40</v>
      </c>
      <c r="G641" s="15">
        <f t="shared" si="75"/>
        <v>-133125.10794059865</v>
      </c>
      <c r="H641" s="15">
        <v>0</v>
      </c>
      <c r="I641" s="62">
        <f t="shared" si="77"/>
        <v>174.55318045419193</v>
      </c>
    </row>
    <row r="642" spans="1:9" x14ac:dyDescent="0.3">
      <c r="A642" s="60">
        <v>44836</v>
      </c>
      <c r="B642" s="15">
        <f t="shared" si="71"/>
        <v>2022</v>
      </c>
      <c r="C642" s="15">
        <f t="shared" si="72"/>
        <v>10</v>
      </c>
      <c r="D642" s="15">
        <f t="shared" si="73"/>
        <v>1</v>
      </c>
      <c r="E642" s="15">
        <f t="shared" si="74"/>
        <v>0</v>
      </c>
      <c r="F642" s="15">
        <f t="shared" si="76"/>
        <v>41</v>
      </c>
      <c r="G642" s="15">
        <f t="shared" si="75"/>
        <v>-133383.82500685818</v>
      </c>
      <c r="H642" s="15">
        <v>0</v>
      </c>
      <c r="I642" s="62">
        <f t="shared" si="77"/>
        <v>258.71706625951748</v>
      </c>
    </row>
    <row r="643" spans="1:9" x14ac:dyDescent="0.3">
      <c r="A643" s="60">
        <v>44837</v>
      </c>
      <c r="B643" s="15">
        <f t="shared" ref="B643:B706" si="78">YEAR(A643)</f>
        <v>2022</v>
      </c>
      <c r="C643" s="15">
        <f t="shared" ref="C643:C706" si="79">MONTH(A643)</f>
        <v>10</v>
      </c>
      <c r="D643" s="15">
        <f t="shared" ref="D643:D706" si="80">WEEKDAY(A643)</f>
        <v>2</v>
      </c>
      <c r="E643" s="15">
        <f t="shared" ref="E643:E706" si="81">IF(OR(D643=6,D643=7),1,0)</f>
        <v>0</v>
      </c>
      <c r="F643" s="15">
        <f t="shared" si="76"/>
        <v>41</v>
      </c>
      <c r="G643" s="15">
        <f t="shared" ref="G643:G706" si="82">G642+H643-I643</f>
        <v>-133647.15975535949</v>
      </c>
      <c r="H643" s="15">
        <v>0</v>
      </c>
      <c r="I643" s="62">
        <f t="shared" si="77"/>
        <v>263.3347485012938</v>
      </c>
    </row>
    <row r="644" spans="1:9" x14ac:dyDescent="0.3">
      <c r="A644" s="60">
        <v>44838</v>
      </c>
      <c r="B644" s="15">
        <f t="shared" si="78"/>
        <v>2022</v>
      </c>
      <c r="C644" s="15">
        <f t="shared" si="79"/>
        <v>10</v>
      </c>
      <c r="D644" s="15">
        <f t="shared" si="80"/>
        <v>3</v>
      </c>
      <c r="E644" s="15">
        <f t="shared" si="81"/>
        <v>0</v>
      </c>
      <c r="F644" s="15">
        <f t="shared" ref="F644:F707" si="83">WEEKNUM(A644)</f>
        <v>41</v>
      </c>
      <c r="G644" s="15">
        <f t="shared" si="82"/>
        <v>-133907.88389614606</v>
      </c>
      <c r="H644" s="15">
        <v>0</v>
      </c>
      <c r="I644" s="62">
        <f t="shared" ref="I644:I707" si="84">100-2.17*D644^2.25+12.77*D644+EXP(-D644/0.032)+5*C644^0.75+10*E644+20*(B644-2016)</f>
        <v>260.72414078655527</v>
      </c>
    </row>
    <row r="645" spans="1:9" x14ac:dyDescent="0.3">
      <c r="A645" s="60">
        <v>44839</v>
      </c>
      <c r="B645" s="15">
        <f t="shared" si="78"/>
        <v>2022</v>
      </c>
      <c r="C645" s="15">
        <f t="shared" si="79"/>
        <v>10</v>
      </c>
      <c r="D645" s="15">
        <f t="shared" si="80"/>
        <v>4</v>
      </c>
      <c r="E645" s="15">
        <f t="shared" si="81"/>
        <v>0</v>
      </c>
      <c r="F645" s="15">
        <f t="shared" si="83"/>
        <v>41</v>
      </c>
      <c r="G645" s="15">
        <f t="shared" si="82"/>
        <v>-134157.97946751997</v>
      </c>
      <c r="H645" s="15">
        <v>0</v>
      </c>
      <c r="I645" s="62">
        <f t="shared" si="84"/>
        <v>250.0955713739236</v>
      </c>
    </row>
    <row r="646" spans="1:9" x14ac:dyDescent="0.3">
      <c r="A646" s="60">
        <v>44840</v>
      </c>
      <c r="B646" s="15">
        <f t="shared" si="78"/>
        <v>2022</v>
      </c>
      <c r="C646" s="15">
        <f t="shared" si="79"/>
        <v>10</v>
      </c>
      <c r="D646" s="15">
        <f t="shared" si="80"/>
        <v>5</v>
      </c>
      <c r="E646" s="15">
        <f t="shared" si="81"/>
        <v>0</v>
      </c>
      <c r="F646" s="15">
        <f t="shared" si="83"/>
        <v>41</v>
      </c>
      <c r="G646" s="15">
        <f t="shared" si="82"/>
        <v>-134388.82386239825</v>
      </c>
      <c r="H646" s="15">
        <v>0</v>
      </c>
      <c r="I646" s="62">
        <f t="shared" si="84"/>
        <v>230.84439487826626</v>
      </c>
    </row>
    <row r="647" spans="1:9" x14ac:dyDescent="0.3">
      <c r="A647" s="60">
        <v>44841</v>
      </c>
      <c r="B647" s="15">
        <f t="shared" si="78"/>
        <v>2022</v>
      </c>
      <c r="C647" s="15">
        <f t="shared" si="79"/>
        <v>10</v>
      </c>
      <c r="D647" s="15">
        <f t="shared" si="80"/>
        <v>6</v>
      </c>
      <c r="E647" s="15">
        <f t="shared" si="81"/>
        <v>1</v>
      </c>
      <c r="F647" s="15">
        <f t="shared" si="83"/>
        <v>41</v>
      </c>
      <c r="G647" s="15">
        <f t="shared" si="82"/>
        <v>-134601.29652126244</v>
      </c>
      <c r="H647" s="15">
        <v>0</v>
      </c>
      <c r="I647" s="62">
        <f t="shared" si="84"/>
        <v>212.47265886419228</v>
      </c>
    </row>
    <row r="648" spans="1:9" x14ac:dyDescent="0.3">
      <c r="A648" s="60">
        <v>44842</v>
      </c>
      <c r="B648" s="15">
        <f t="shared" si="78"/>
        <v>2022</v>
      </c>
      <c r="C648" s="15">
        <f t="shared" si="79"/>
        <v>10</v>
      </c>
      <c r="D648" s="15">
        <f t="shared" si="80"/>
        <v>7</v>
      </c>
      <c r="E648" s="15">
        <f t="shared" si="81"/>
        <v>1</v>
      </c>
      <c r="F648" s="15">
        <f t="shared" si="83"/>
        <v>41</v>
      </c>
      <c r="G648" s="15">
        <f t="shared" si="82"/>
        <v>-134775.84970171662</v>
      </c>
      <c r="H648" s="15">
        <v>0</v>
      </c>
      <c r="I648" s="62">
        <f t="shared" si="84"/>
        <v>174.55318045419193</v>
      </c>
    </row>
    <row r="649" spans="1:9" x14ac:dyDescent="0.3">
      <c r="A649" s="60">
        <v>44843</v>
      </c>
      <c r="B649" s="15">
        <f t="shared" si="78"/>
        <v>2022</v>
      </c>
      <c r="C649" s="15">
        <f t="shared" si="79"/>
        <v>10</v>
      </c>
      <c r="D649" s="15">
        <f t="shared" si="80"/>
        <v>1</v>
      </c>
      <c r="E649" s="15">
        <f t="shared" si="81"/>
        <v>0</v>
      </c>
      <c r="F649" s="15">
        <f t="shared" si="83"/>
        <v>42</v>
      </c>
      <c r="G649" s="15">
        <f t="shared" si="82"/>
        <v>-135034.56676797615</v>
      </c>
      <c r="H649" s="15">
        <v>0</v>
      </c>
      <c r="I649" s="62">
        <f t="shared" si="84"/>
        <v>258.71706625951748</v>
      </c>
    </row>
    <row r="650" spans="1:9" x14ac:dyDescent="0.3">
      <c r="A650" s="60">
        <v>44844</v>
      </c>
      <c r="B650" s="15">
        <f t="shared" si="78"/>
        <v>2022</v>
      </c>
      <c r="C650" s="15">
        <f t="shared" si="79"/>
        <v>10</v>
      </c>
      <c r="D650" s="15">
        <f t="shared" si="80"/>
        <v>2</v>
      </c>
      <c r="E650" s="15">
        <f t="shared" si="81"/>
        <v>0</v>
      </c>
      <c r="F650" s="15">
        <f t="shared" si="83"/>
        <v>42</v>
      </c>
      <c r="G650" s="15">
        <f t="shared" si="82"/>
        <v>-135297.90151647746</v>
      </c>
      <c r="H650" s="15">
        <v>0</v>
      </c>
      <c r="I650" s="62">
        <f t="shared" si="84"/>
        <v>263.3347485012938</v>
      </c>
    </row>
    <row r="651" spans="1:9" x14ac:dyDescent="0.3">
      <c r="A651" s="60">
        <v>44845</v>
      </c>
      <c r="B651" s="15">
        <f t="shared" si="78"/>
        <v>2022</v>
      </c>
      <c r="C651" s="15">
        <f t="shared" si="79"/>
        <v>10</v>
      </c>
      <c r="D651" s="15">
        <f t="shared" si="80"/>
        <v>3</v>
      </c>
      <c r="E651" s="15">
        <f t="shared" si="81"/>
        <v>0</v>
      </c>
      <c r="F651" s="15">
        <f t="shared" si="83"/>
        <v>42</v>
      </c>
      <c r="G651" s="15">
        <f t="shared" si="82"/>
        <v>-135558.62565726403</v>
      </c>
      <c r="H651" s="15">
        <v>0</v>
      </c>
      <c r="I651" s="62">
        <f t="shared" si="84"/>
        <v>260.72414078655527</v>
      </c>
    </row>
    <row r="652" spans="1:9" x14ac:dyDescent="0.3">
      <c r="A652" s="60">
        <v>44846</v>
      </c>
      <c r="B652" s="15">
        <f t="shared" si="78"/>
        <v>2022</v>
      </c>
      <c r="C652" s="15">
        <f t="shared" si="79"/>
        <v>10</v>
      </c>
      <c r="D652" s="15">
        <f t="shared" si="80"/>
        <v>4</v>
      </c>
      <c r="E652" s="15">
        <f t="shared" si="81"/>
        <v>0</v>
      </c>
      <c r="F652" s="15">
        <f t="shared" si="83"/>
        <v>42</v>
      </c>
      <c r="G652" s="15">
        <f t="shared" si="82"/>
        <v>-135808.72122863794</v>
      </c>
      <c r="H652" s="15">
        <v>0</v>
      </c>
      <c r="I652" s="62">
        <f t="shared" si="84"/>
        <v>250.0955713739236</v>
      </c>
    </row>
    <row r="653" spans="1:9" x14ac:dyDescent="0.3">
      <c r="A653" s="60">
        <v>44847</v>
      </c>
      <c r="B653" s="15">
        <f t="shared" si="78"/>
        <v>2022</v>
      </c>
      <c r="C653" s="15">
        <f t="shared" si="79"/>
        <v>10</v>
      </c>
      <c r="D653" s="15">
        <f t="shared" si="80"/>
        <v>5</v>
      </c>
      <c r="E653" s="15">
        <f t="shared" si="81"/>
        <v>0</v>
      </c>
      <c r="F653" s="15">
        <f t="shared" si="83"/>
        <v>42</v>
      </c>
      <c r="G653" s="15">
        <f t="shared" si="82"/>
        <v>-136039.56562351622</v>
      </c>
      <c r="H653" s="15">
        <v>0</v>
      </c>
      <c r="I653" s="62">
        <f t="shared" si="84"/>
        <v>230.84439487826626</v>
      </c>
    </row>
    <row r="654" spans="1:9" x14ac:dyDescent="0.3">
      <c r="A654" s="60">
        <v>44848</v>
      </c>
      <c r="B654" s="15">
        <f t="shared" si="78"/>
        <v>2022</v>
      </c>
      <c r="C654" s="15">
        <f t="shared" si="79"/>
        <v>10</v>
      </c>
      <c r="D654" s="15">
        <f t="shared" si="80"/>
        <v>6</v>
      </c>
      <c r="E654" s="15">
        <f t="shared" si="81"/>
        <v>1</v>
      </c>
      <c r="F654" s="15">
        <f t="shared" si="83"/>
        <v>42</v>
      </c>
      <c r="G654" s="15">
        <f t="shared" si="82"/>
        <v>-136252.03828238041</v>
      </c>
      <c r="H654" s="15">
        <v>0</v>
      </c>
      <c r="I654" s="62">
        <f t="shared" si="84"/>
        <v>212.47265886419228</v>
      </c>
    </row>
    <row r="655" spans="1:9" x14ac:dyDescent="0.3">
      <c r="A655" s="60">
        <v>44849</v>
      </c>
      <c r="B655" s="15">
        <f t="shared" si="78"/>
        <v>2022</v>
      </c>
      <c r="C655" s="15">
        <f t="shared" si="79"/>
        <v>10</v>
      </c>
      <c r="D655" s="15">
        <f t="shared" si="80"/>
        <v>7</v>
      </c>
      <c r="E655" s="15">
        <f t="shared" si="81"/>
        <v>1</v>
      </c>
      <c r="F655" s="15">
        <f t="shared" si="83"/>
        <v>42</v>
      </c>
      <c r="G655" s="15">
        <f t="shared" si="82"/>
        <v>-136426.59146283459</v>
      </c>
      <c r="H655" s="15">
        <v>0</v>
      </c>
      <c r="I655" s="62">
        <f t="shared" si="84"/>
        <v>174.55318045419193</v>
      </c>
    </row>
    <row r="656" spans="1:9" x14ac:dyDescent="0.3">
      <c r="A656" s="60">
        <v>44850</v>
      </c>
      <c r="B656" s="15">
        <f t="shared" si="78"/>
        <v>2022</v>
      </c>
      <c r="C656" s="15">
        <f t="shared" si="79"/>
        <v>10</v>
      </c>
      <c r="D656" s="15">
        <f t="shared" si="80"/>
        <v>1</v>
      </c>
      <c r="E656" s="15">
        <f t="shared" si="81"/>
        <v>0</v>
      </c>
      <c r="F656" s="15">
        <f t="shared" si="83"/>
        <v>43</v>
      </c>
      <c r="G656" s="15">
        <f t="shared" si="82"/>
        <v>-136685.30852909412</v>
      </c>
      <c r="H656" s="15">
        <v>0</v>
      </c>
      <c r="I656" s="62">
        <f t="shared" si="84"/>
        <v>258.71706625951748</v>
      </c>
    </row>
    <row r="657" spans="1:9" x14ac:dyDescent="0.3">
      <c r="A657" s="60">
        <v>44851</v>
      </c>
      <c r="B657" s="15">
        <f t="shared" si="78"/>
        <v>2022</v>
      </c>
      <c r="C657" s="15">
        <f t="shared" si="79"/>
        <v>10</v>
      </c>
      <c r="D657" s="15">
        <f t="shared" si="80"/>
        <v>2</v>
      </c>
      <c r="E657" s="15">
        <f t="shared" si="81"/>
        <v>0</v>
      </c>
      <c r="F657" s="15">
        <f t="shared" si="83"/>
        <v>43</v>
      </c>
      <c r="G657" s="15">
        <f t="shared" si="82"/>
        <v>-136948.64327759543</v>
      </c>
      <c r="H657" s="15">
        <v>0</v>
      </c>
      <c r="I657" s="62">
        <f t="shared" si="84"/>
        <v>263.3347485012938</v>
      </c>
    </row>
    <row r="658" spans="1:9" x14ac:dyDescent="0.3">
      <c r="A658" s="60">
        <v>44852</v>
      </c>
      <c r="B658" s="15">
        <f t="shared" si="78"/>
        <v>2022</v>
      </c>
      <c r="C658" s="15">
        <f t="shared" si="79"/>
        <v>10</v>
      </c>
      <c r="D658" s="15">
        <f t="shared" si="80"/>
        <v>3</v>
      </c>
      <c r="E658" s="15">
        <f t="shared" si="81"/>
        <v>0</v>
      </c>
      <c r="F658" s="15">
        <f t="shared" si="83"/>
        <v>43</v>
      </c>
      <c r="G658" s="15">
        <f t="shared" si="82"/>
        <v>-137209.367418382</v>
      </c>
      <c r="H658" s="15">
        <v>0</v>
      </c>
      <c r="I658" s="62">
        <f t="shared" si="84"/>
        <v>260.72414078655527</v>
      </c>
    </row>
    <row r="659" spans="1:9" x14ac:dyDescent="0.3">
      <c r="A659" s="60">
        <v>44853</v>
      </c>
      <c r="B659" s="15">
        <f t="shared" si="78"/>
        <v>2022</v>
      </c>
      <c r="C659" s="15">
        <f t="shared" si="79"/>
        <v>10</v>
      </c>
      <c r="D659" s="15">
        <f t="shared" si="80"/>
        <v>4</v>
      </c>
      <c r="E659" s="15">
        <f t="shared" si="81"/>
        <v>0</v>
      </c>
      <c r="F659" s="15">
        <f t="shared" si="83"/>
        <v>43</v>
      </c>
      <c r="G659" s="15">
        <f t="shared" si="82"/>
        <v>-137459.46298975591</v>
      </c>
      <c r="H659" s="15">
        <v>0</v>
      </c>
      <c r="I659" s="62">
        <f t="shared" si="84"/>
        <v>250.0955713739236</v>
      </c>
    </row>
    <row r="660" spans="1:9" x14ac:dyDescent="0.3">
      <c r="A660" s="60">
        <v>44854</v>
      </c>
      <c r="B660" s="15">
        <f t="shared" si="78"/>
        <v>2022</v>
      </c>
      <c r="C660" s="15">
        <f t="shared" si="79"/>
        <v>10</v>
      </c>
      <c r="D660" s="15">
        <f t="shared" si="80"/>
        <v>5</v>
      </c>
      <c r="E660" s="15">
        <f t="shared" si="81"/>
        <v>0</v>
      </c>
      <c r="F660" s="15">
        <f t="shared" si="83"/>
        <v>43</v>
      </c>
      <c r="G660" s="15">
        <f t="shared" si="82"/>
        <v>-137690.30738463419</v>
      </c>
      <c r="H660" s="15">
        <v>0</v>
      </c>
      <c r="I660" s="62">
        <f t="shared" si="84"/>
        <v>230.84439487826626</v>
      </c>
    </row>
    <row r="661" spans="1:9" x14ac:dyDescent="0.3">
      <c r="A661" s="60">
        <v>44855</v>
      </c>
      <c r="B661" s="15">
        <f t="shared" si="78"/>
        <v>2022</v>
      </c>
      <c r="C661" s="15">
        <f t="shared" si="79"/>
        <v>10</v>
      </c>
      <c r="D661" s="15">
        <f t="shared" si="80"/>
        <v>6</v>
      </c>
      <c r="E661" s="15">
        <f t="shared" si="81"/>
        <v>1</v>
      </c>
      <c r="F661" s="15">
        <f t="shared" si="83"/>
        <v>43</v>
      </c>
      <c r="G661" s="15">
        <f t="shared" si="82"/>
        <v>-137902.78004349838</v>
      </c>
      <c r="H661" s="15">
        <v>0</v>
      </c>
      <c r="I661" s="62">
        <f t="shared" si="84"/>
        <v>212.47265886419228</v>
      </c>
    </row>
    <row r="662" spans="1:9" x14ac:dyDescent="0.3">
      <c r="A662" s="60">
        <v>44856</v>
      </c>
      <c r="B662" s="15">
        <f t="shared" si="78"/>
        <v>2022</v>
      </c>
      <c r="C662" s="15">
        <f t="shared" si="79"/>
        <v>10</v>
      </c>
      <c r="D662" s="15">
        <f t="shared" si="80"/>
        <v>7</v>
      </c>
      <c r="E662" s="15">
        <f t="shared" si="81"/>
        <v>1</v>
      </c>
      <c r="F662" s="15">
        <f t="shared" si="83"/>
        <v>43</v>
      </c>
      <c r="G662" s="15">
        <f t="shared" si="82"/>
        <v>-138077.33322395256</v>
      </c>
      <c r="H662" s="15">
        <v>0</v>
      </c>
      <c r="I662" s="62">
        <f t="shared" si="84"/>
        <v>174.55318045419193</v>
      </c>
    </row>
    <row r="663" spans="1:9" x14ac:dyDescent="0.3">
      <c r="A663" s="60">
        <v>44857</v>
      </c>
      <c r="B663" s="15">
        <f t="shared" si="78"/>
        <v>2022</v>
      </c>
      <c r="C663" s="15">
        <f t="shared" si="79"/>
        <v>10</v>
      </c>
      <c r="D663" s="15">
        <f t="shared" si="80"/>
        <v>1</v>
      </c>
      <c r="E663" s="15">
        <f t="shared" si="81"/>
        <v>0</v>
      </c>
      <c r="F663" s="15">
        <f t="shared" si="83"/>
        <v>44</v>
      </c>
      <c r="G663" s="15">
        <f t="shared" si="82"/>
        <v>-138336.05029021209</v>
      </c>
      <c r="H663" s="15">
        <v>0</v>
      </c>
      <c r="I663" s="62">
        <f t="shared" si="84"/>
        <v>258.71706625951748</v>
      </c>
    </row>
    <row r="664" spans="1:9" x14ac:dyDescent="0.3">
      <c r="A664" s="60">
        <v>44858</v>
      </c>
      <c r="B664" s="15">
        <f t="shared" si="78"/>
        <v>2022</v>
      </c>
      <c r="C664" s="15">
        <f t="shared" si="79"/>
        <v>10</v>
      </c>
      <c r="D664" s="15">
        <f t="shared" si="80"/>
        <v>2</v>
      </c>
      <c r="E664" s="15">
        <f t="shared" si="81"/>
        <v>0</v>
      </c>
      <c r="F664" s="15">
        <f t="shared" si="83"/>
        <v>44</v>
      </c>
      <c r="G664" s="15">
        <f t="shared" si="82"/>
        <v>-138599.3850387134</v>
      </c>
      <c r="H664" s="15">
        <v>0</v>
      </c>
      <c r="I664" s="62">
        <f t="shared" si="84"/>
        <v>263.3347485012938</v>
      </c>
    </row>
    <row r="665" spans="1:9" x14ac:dyDescent="0.3">
      <c r="A665" s="60">
        <v>44859</v>
      </c>
      <c r="B665" s="15">
        <f t="shared" si="78"/>
        <v>2022</v>
      </c>
      <c r="C665" s="15">
        <f t="shared" si="79"/>
        <v>10</v>
      </c>
      <c r="D665" s="15">
        <f t="shared" si="80"/>
        <v>3</v>
      </c>
      <c r="E665" s="15">
        <f t="shared" si="81"/>
        <v>0</v>
      </c>
      <c r="F665" s="15">
        <f t="shared" si="83"/>
        <v>44</v>
      </c>
      <c r="G665" s="15">
        <f t="shared" si="82"/>
        <v>-138860.10917949997</v>
      </c>
      <c r="H665" s="15">
        <v>0</v>
      </c>
      <c r="I665" s="62">
        <f t="shared" si="84"/>
        <v>260.72414078655527</v>
      </c>
    </row>
    <row r="666" spans="1:9" x14ac:dyDescent="0.3">
      <c r="A666" s="60">
        <v>44860</v>
      </c>
      <c r="B666" s="15">
        <f t="shared" si="78"/>
        <v>2022</v>
      </c>
      <c r="C666" s="15">
        <f t="shared" si="79"/>
        <v>10</v>
      </c>
      <c r="D666" s="15">
        <f t="shared" si="80"/>
        <v>4</v>
      </c>
      <c r="E666" s="15">
        <f t="shared" si="81"/>
        <v>0</v>
      </c>
      <c r="F666" s="15">
        <f t="shared" si="83"/>
        <v>44</v>
      </c>
      <c r="G666" s="15">
        <f t="shared" si="82"/>
        <v>-139110.20475087388</v>
      </c>
      <c r="H666" s="15">
        <v>0</v>
      </c>
      <c r="I666" s="62">
        <f t="shared" si="84"/>
        <v>250.0955713739236</v>
      </c>
    </row>
    <row r="667" spans="1:9" x14ac:dyDescent="0.3">
      <c r="A667" s="60">
        <v>44861</v>
      </c>
      <c r="B667" s="15">
        <f t="shared" si="78"/>
        <v>2022</v>
      </c>
      <c r="C667" s="15">
        <f t="shared" si="79"/>
        <v>10</v>
      </c>
      <c r="D667" s="15">
        <f t="shared" si="80"/>
        <v>5</v>
      </c>
      <c r="E667" s="15">
        <f t="shared" si="81"/>
        <v>0</v>
      </c>
      <c r="F667" s="15">
        <f t="shared" si="83"/>
        <v>44</v>
      </c>
      <c r="G667" s="15">
        <f t="shared" si="82"/>
        <v>-139341.04914575216</v>
      </c>
      <c r="H667" s="15">
        <v>0</v>
      </c>
      <c r="I667" s="62">
        <f t="shared" si="84"/>
        <v>230.84439487826626</v>
      </c>
    </row>
    <row r="668" spans="1:9" x14ac:dyDescent="0.3">
      <c r="A668" s="60">
        <v>44862</v>
      </c>
      <c r="B668" s="15">
        <f t="shared" si="78"/>
        <v>2022</v>
      </c>
      <c r="C668" s="15">
        <f t="shared" si="79"/>
        <v>10</v>
      </c>
      <c r="D668" s="15">
        <f t="shared" si="80"/>
        <v>6</v>
      </c>
      <c r="E668" s="15">
        <f t="shared" si="81"/>
        <v>1</v>
      </c>
      <c r="F668" s="15">
        <f t="shared" si="83"/>
        <v>44</v>
      </c>
      <c r="G668" s="15">
        <f t="shared" si="82"/>
        <v>-139553.52180461635</v>
      </c>
      <c r="H668" s="15">
        <v>0</v>
      </c>
      <c r="I668" s="62">
        <f t="shared" si="84"/>
        <v>212.47265886419228</v>
      </c>
    </row>
    <row r="669" spans="1:9" x14ac:dyDescent="0.3">
      <c r="A669" s="60">
        <v>44863</v>
      </c>
      <c r="B669" s="15">
        <f t="shared" si="78"/>
        <v>2022</v>
      </c>
      <c r="C669" s="15">
        <f t="shared" si="79"/>
        <v>10</v>
      </c>
      <c r="D669" s="15">
        <f t="shared" si="80"/>
        <v>7</v>
      </c>
      <c r="E669" s="15">
        <f t="shared" si="81"/>
        <v>1</v>
      </c>
      <c r="F669" s="15">
        <f t="shared" si="83"/>
        <v>44</v>
      </c>
      <c r="G669" s="15">
        <f t="shared" si="82"/>
        <v>-139728.07498507053</v>
      </c>
      <c r="H669" s="15">
        <v>0</v>
      </c>
      <c r="I669" s="62">
        <f t="shared" si="84"/>
        <v>174.55318045419193</v>
      </c>
    </row>
    <row r="670" spans="1:9" x14ac:dyDescent="0.3">
      <c r="A670" s="60">
        <v>44864</v>
      </c>
      <c r="B670" s="15">
        <f t="shared" si="78"/>
        <v>2022</v>
      </c>
      <c r="C670" s="15">
        <f t="shared" si="79"/>
        <v>10</v>
      </c>
      <c r="D670" s="15">
        <f t="shared" si="80"/>
        <v>1</v>
      </c>
      <c r="E670" s="15">
        <f t="shared" si="81"/>
        <v>0</v>
      </c>
      <c r="F670" s="15">
        <f t="shared" si="83"/>
        <v>45</v>
      </c>
      <c r="G670" s="15">
        <f t="shared" si="82"/>
        <v>-139986.79205133006</v>
      </c>
      <c r="H670" s="15">
        <v>0</v>
      </c>
      <c r="I670" s="62">
        <f t="shared" si="84"/>
        <v>258.71706625951748</v>
      </c>
    </row>
    <row r="671" spans="1:9" x14ac:dyDescent="0.3">
      <c r="A671" s="60">
        <v>44865</v>
      </c>
      <c r="B671" s="15">
        <f t="shared" si="78"/>
        <v>2022</v>
      </c>
      <c r="C671" s="15">
        <f t="shared" si="79"/>
        <v>10</v>
      </c>
      <c r="D671" s="15">
        <f t="shared" si="80"/>
        <v>2</v>
      </c>
      <c r="E671" s="15">
        <f t="shared" si="81"/>
        <v>0</v>
      </c>
      <c r="F671" s="15">
        <f t="shared" si="83"/>
        <v>45</v>
      </c>
      <c r="G671" s="15">
        <f t="shared" si="82"/>
        <v>-140250.12679983137</v>
      </c>
      <c r="H671" s="15">
        <v>0</v>
      </c>
      <c r="I671" s="62">
        <f t="shared" si="84"/>
        <v>263.3347485012938</v>
      </c>
    </row>
    <row r="672" spans="1:9" x14ac:dyDescent="0.3">
      <c r="A672" s="60">
        <v>44866</v>
      </c>
      <c r="B672" s="15">
        <f t="shared" si="78"/>
        <v>2022</v>
      </c>
      <c r="C672" s="15">
        <f t="shared" si="79"/>
        <v>11</v>
      </c>
      <c r="D672" s="15">
        <f t="shared" si="80"/>
        <v>3</v>
      </c>
      <c r="E672" s="15">
        <f t="shared" si="81"/>
        <v>0</v>
      </c>
      <c r="F672" s="15">
        <f t="shared" si="83"/>
        <v>45</v>
      </c>
      <c r="G672" s="15">
        <f t="shared" si="82"/>
        <v>-140512.93440113109</v>
      </c>
      <c r="H672" s="15">
        <v>0</v>
      </c>
      <c r="I672" s="62">
        <f t="shared" si="84"/>
        <v>262.80760129972401</v>
      </c>
    </row>
    <row r="673" spans="1:9" x14ac:dyDescent="0.3">
      <c r="A673" s="60">
        <v>44867</v>
      </c>
      <c r="B673" s="15">
        <f t="shared" si="78"/>
        <v>2022</v>
      </c>
      <c r="C673" s="15">
        <f t="shared" si="79"/>
        <v>11</v>
      </c>
      <c r="D673" s="15">
        <f t="shared" si="80"/>
        <v>4</v>
      </c>
      <c r="E673" s="15">
        <f t="shared" si="81"/>
        <v>0</v>
      </c>
      <c r="F673" s="15">
        <f t="shared" si="83"/>
        <v>45</v>
      </c>
      <c r="G673" s="15">
        <f t="shared" si="82"/>
        <v>-140765.11343301818</v>
      </c>
      <c r="H673" s="15">
        <v>0</v>
      </c>
      <c r="I673" s="62">
        <f t="shared" si="84"/>
        <v>252.17903188709232</v>
      </c>
    </row>
    <row r="674" spans="1:9" x14ac:dyDescent="0.3">
      <c r="A674" s="60">
        <v>44868</v>
      </c>
      <c r="B674" s="15">
        <f t="shared" si="78"/>
        <v>2022</v>
      </c>
      <c r="C674" s="15">
        <f t="shared" si="79"/>
        <v>11</v>
      </c>
      <c r="D674" s="15">
        <f t="shared" si="80"/>
        <v>5</v>
      </c>
      <c r="E674" s="15">
        <f t="shared" si="81"/>
        <v>0</v>
      </c>
      <c r="F674" s="15">
        <f t="shared" si="83"/>
        <v>45</v>
      </c>
      <c r="G674" s="15">
        <f t="shared" si="82"/>
        <v>-140998.04128840961</v>
      </c>
      <c r="H674" s="15">
        <v>0</v>
      </c>
      <c r="I674" s="62">
        <f t="shared" si="84"/>
        <v>232.927855391435</v>
      </c>
    </row>
    <row r="675" spans="1:9" x14ac:dyDescent="0.3">
      <c r="A675" s="60">
        <v>44869</v>
      </c>
      <c r="B675" s="15">
        <f t="shared" si="78"/>
        <v>2022</v>
      </c>
      <c r="C675" s="15">
        <f t="shared" si="79"/>
        <v>11</v>
      </c>
      <c r="D675" s="15">
        <f t="shared" si="80"/>
        <v>6</v>
      </c>
      <c r="E675" s="15">
        <f t="shared" si="81"/>
        <v>1</v>
      </c>
      <c r="F675" s="15">
        <f t="shared" si="83"/>
        <v>45</v>
      </c>
      <c r="G675" s="15">
        <f t="shared" si="82"/>
        <v>-141212.59740778699</v>
      </c>
      <c r="H675" s="15">
        <v>0</v>
      </c>
      <c r="I675" s="62">
        <f t="shared" si="84"/>
        <v>214.55611937736103</v>
      </c>
    </row>
    <row r="676" spans="1:9" x14ac:dyDescent="0.3">
      <c r="A676" s="60">
        <v>44870</v>
      </c>
      <c r="B676" s="15">
        <f t="shared" si="78"/>
        <v>2022</v>
      </c>
      <c r="C676" s="15">
        <f t="shared" si="79"/>
        <v>11</v>
      </c>
      <c r="D676" s="15">
        <f t="shared" si="80"/>
        <v>7</v>
      </c>
      <c r="E676" s="15">
        <f t="shared" si="81"/>
        <v>1</v>
      </c>
      <c r="F676" s="15">
        <f t="shared" si="83"/>
        <v>45</v>
      </c>
      <c r="G676" s="15">
        <f t="shared" si="82"/>
        <v>-141389.23404875436</v>
      </c>
      <c r="H676" s="15">
        <v>0</v>
      </c>
      <c r="I676" s="62">
        <f t="shared" si="84"/>
        <v>176.63664096736065</v>
      </c>
    </row>
    <row r="677" spans="1:9" x14ac:dyDescent="0.3">
      <c r="A677" s="60">
        <v>44871</v>
      </c>
      <c r="B677" s="15">
        <f t="shared" si="78"/>
        <v>2022</v>
      </c>
      <c r="C677" s="15">
        <f t="shared" si="79"/>
        <v>11</v>
      </c>
      <c r="D677" s="15">
        <f t="shared" si="80"/>
        <v>1</v>
      </c>
      <c r="E677" s="15">
        <f t="shared" si="81"/>
        <v>0</v>
      </c>
      <c r="F677" s="15">
        <f t="shared" si="83"/>
        <v>46</v>
      </c>
      <c r="G677" s="15">
        <f t="shared" si="82"/>
        <v>-141650.03457552704</v>
      </c>
      <c r="H677" s="15">
        <v>0</v>
      </c>
      <c r="I677" s="62">
        <f t="shared" si="84"/>
        <v>260.80052677268623</v>
      </c>
    </row>
    <row r="678" spans="1:9" x14ac:dyDescent="0.3">
      <c r="A678" s="60">
        <v>44872</v>
      </c>
      <c r="B678" s="15">
        <f t="shared" si="78"/>
        <v>2022</v>
      </c>
      <c r="C678" s="15">
        <f t="shared" si="79"/>
        <v>11</v>
      </c>
      <c r="D678" s="15">
        <f t="shared" si="80"/>
        <v>2</v>
      </c>
      <c r="E678" s="15">
        <f t="shared" si="81"/>
        <v>0</v>
      </c>
      <c r="F678" s="15">
        <f t="shared" si="83"/>
        <v>46</v>
      </c>
      <c r="G678" s="15">
        <f t="shared" si="82"/>
        <v>-141915.4527845415</v>
      </c>
      <c r="H678" s="15">
        <v>0</v>
      </c>
      <c r="I678" s="62">
        <f t="shared" si="84"/>
        <v>265.41820901446255</v>
      </c>
    </row>
    <row r="679" spans="1:9" x14ac:dyDescent="0.3">
      <c r="A679" s="60">
        <v>44873</v>
      </c>
      <c r="B679" s="15">
        <f t="shared" si="78"/>
        <v>2022</v>
      </c>
      <c r="C679" s="15">
        <f t="shared" si="79"/>
        <v>11</v>
      </c>
      <c r="D679" s="15">
        <f t="shared" si="80"/>
        <v>3</v>
      </c>
      <c r="E679" s="15">
        <f t="shared" si="81"/>
        <v>0</v>
      </c>
      <c r="F679" s="15">
        <f t="shared" si="83"/>
        <v>46</v>
      </c>
      <c r="G679" s="15">
        <f t="shared" si="82"/>
        <v>-142178.26038584122</v>
      </c>
      <c r="H679" s="15">
        <v>0</v>
      </c>
      <c r="I679" s="62">
        <f t="shared" si="84"/>
        <v>262.80760129972401</v>
      </c>
    </row>
    <row r="680" spans="1:9" x14ac:dyDescent="0.3">
      <c r="A680" s="60">
        <v>44874</v>
      </c>
      <c r="B680" s="15">
        <f t="shared" si="78"/>
        <v>2022</v>
      </c>
      <c r="C680" s="15">
        <f t="shared" si="79"/>
        <v>11</v>
      </c>
      <c r="D680" s="15">
        <f t="shared" si="80"/>
        <v>4</v>
      </c>
      <c r="E680" s="15">
        <f t="shared" si="81"/>
        <v>0</v>
      </c>
      <c r="F680" s="15">
        <f t="shared" si="83"/>
        <v>46</v>
      </c>
      <c r="G680" s="15">
        <f t="shared" si="82"/>
        <v>-142430.43941772831</v>
      </c>
      <c r="H680" s="15">
        <v>0</v>
      </c>
      <c r="I680" s="62">
        <f t="shared" si="84"/>
        <v>252.17903188709232</v>
      </c>
    </row>
    <row r="681" spans="1:9" x14ac:dyDescent="0.3">
      <c r="A681" s="60">
        <v>44875</v>
      </c>
      <c r="B681" s="15">
        <f t="shared" si="78"/>
        <v>2022</v>
      </c>
      <c r="C681" s="15">
        <f t="shared" si="79"/>
        <v>11</v>
      </c>
      <c r="D681" s="15">
        <f t="shared" si="80"/>
        <v>5</v>
      </c>
      <c r="E681" s="15">
        <f t="shared" si="81"/>
        <v>0</v>
      </c>
      <c r="F681" s="15">
        <f t="shared" si="83"/>
        <v>46</v>
      </c>
      <c r="G681" s="15">
        <f t="shared" si="82"/>
        <v>-142663.36727311974</v>
      </c>
      <c r="H681" s="15">
        <v>0</v>
      </c>
      <c r="I681" s="62">
        <f t="shared" si="84"/>
        <v>232.927855391435</v>
      </c>
    </row>
    <row r="682" spans="1:9" x14ac:dyDescent="0.3">
      <c r="A682" s="60">
        <v>44876</v>
      </c>
      <c r="B682" s="15">
        <f t="shared" si="78"/>
        <v>2022</v>
      </c>
      <c r="C682" s="15">
        <f t="shared" si="79"/>
        <v>11</v>
      </c>
      <c r="D682" s="15">
        <f t="shared" si="80"/>
        <v>6</v>
      </c>
      <c r="E682" s="15">
        <f t="shared" si="81"/>
        <v>1</v>
      </c>
      <c r="F682" s="15">
        <f t="shared" si="83"/>
        <v>46</v>
      </c>
      <c r="G682" s="15">
        <f t="shared" si="82"/>
        <v>-142877.92339249712</v>
      </c>
      <c r="H682" s="15">
        <v>0</v>
      </c>
      <c r="I682" s="62">
        <f t="shared" si="84"/>
        <v>214.55611937736103</v>
      </c>
    </row>
    <row r="683" spans="1:9" x14ac:dyDescent="0.3">
      <c r="A683" s="60">
        <v>44877</v>
      </c>
      <c r="B683" s="15">
        <f t="shared" si="78"/>
        <v>2022</v>
      </c>
      <c r="C683" s="15">
        <f t="shared" si="79"/>
        <v>11</v>
      </c>
      <c r="D683" s="15">
        <f t="shared" si="80"/>
        <v>7</v>
      </c>
      <c r="E683" s="15">
        <f t="shared" si="81"/>
        <v>1</v>
      </c>
      <c r="F683" s="15">
        <f t="shared" si="83"/>
        <v>46</v>
      </c>
      <c r="G683" s="15">
        <f t="shared" si="82"/>
        <v>-143054.56003346448</v>
      </c>
      <c r="H683" s="15">
        <v>0</v>
      </c>
      <c r="I683" s="62">
        <f t="shared" si="84"/>
        <v>176.63664096736065</v>
      </c>
    </row>
    <row r="684" spans="1:9" x14ac:dyDescent="0.3">
      <c r="A684" s="60">
        <v>44878</v>
      </c>
      <c r="B684" s="15">
        <f t="shared" si="78"/>
        <v>2022</v>
      </c>
      <c r="C684" s="15">
        <f t="shared" si="79"/>
        <v>11</v>
      </c>
      <c r="D684" s="15">
        <f t="shared" si="80"/>
        <v>1</v>
      </c>
      <c r="E684" s="15">
        <f t="shared" si="81"/>
        <v>0</v>
      </c>
      <c r="F684" s="15">
        <f t="shared" si="83"/>
        <v>47</v>
      </c>
      <c r="G684" s="15">
        <f t="shared" si="82"/>
        <v>-143315.36056023717</v>
      </c>
      <c r="H684" s="15">
        <v>0</v>
      </c>
      <c r="I684" s="62">
        <f t="shared" si="84"/>
        <v>260.80052677268623</v>
      </c>
    </row>
    <row r="685" spans="1:9" x14ac:dyDescent="0.3">
      <c r="A685" s="60">
        <v>44879</v>
      </c>
      <c r="B685" s="15">
        <f t="shared" si="78"/>
        <v>2022</v>
      </c>
      <c r="C685" s="15">
        <f t="shared" si="79"/>
        <v>11</v>
      </c>
      <c r="D685" s="15">
        <f t="shared" si="80"/>
        <v>2</v>
      </c>
      <c r="E685" s="15">
        <f t="shared" si="81"/>
        <v>0</v>
      </c>
      <c r="F685" s="15">
        <f t="shared" si="83"/>
        <v>47</v>
      </c>
      <c r="G685" s="15">
        <f t="shared" si="82"/>
        <v>-143580.77876925163</v>
      </c>
      <c r="H685" s="15">
        <v>0</v>
      </c>
      <c r="I685" s="62">
        <f t="shared" si="84"/>
        <v>265.41820901446255</v>
      </c>
    </row>
    <row r="686" spans="1:9" x14ac:dyDescent="0.3">
      <c r="A686" s="60">
        <v>44880</v>
      </c>
      <c r="B686" s="15">
        <f t="shared" si="78"/>
        <v>2022</v>
      </c>
      <c r="C686" s="15">
        <f t="shared" si="79"/>
        <v>11</v>
      </c>
      <c r="D686" s="15">
        <f t="shared" si="80"/>
        <v>3</v>
      </c>
      <c r="E686" s="15">
        <f t="shared" si="81"/>
        <v>0</v>
      </c>
      <c r="F686" s="15">
        <f t="shared" si="83"/>
        <v>47</v>
      </c>
      <c r="G686" s="15">
        <f t="shared" si="82"/>
        <v>-143843.58637055135</v>
      </c>
      <c r="H686" s="15">
        <v>0</v>
      </c>
      <c r="I686" s="62">
        <f t="shared" si="84"/>
        <v>262.80760129972401</v>
      </c>
    </row>
    <row r="687" spans="1:9" x14ac:dyDescent="0.3">
      <c r="A687" s="60">
        <v>44881</v>
      </c>
      <c r="B687" s="15">
        <f t="shared" si="78"/>
        <v>2022</v>
      </c>
      <c r="C687" s="15">
        <f t="shared" si="79"/>
        <v>11</v>
      </c>
      <c r="D687" s="15">
        <f t="shared" si="80"/>
        <v>4</v>
      </c>
      <c r="E687" s="15">
        <f t="shared" si="81"/>
        <v>0</v>
      </c>
      <c r="F687" s="15">
        <f t="shared" si="83"/>
        <v>47</v>
      </c>
      <c r="G687" s="15">
        <f t="shared" si="82"/>
        <v>-144095.76540243844</v>
      </c>
      <c r="H687" s="15">
        <v>0</v>
      </c>
      <c r="I687" s="62">
        <f t="shared" si="84"/>
        <v>252.17903188709232</v>
      </c>
    </row>
    <row r="688" spans="1:9" x14ac:dyDescent="0.3">
      <c r="A688" s="60">
        <v>44882</v>
      </c>
      <c r="B688" s="15">
        <f t="shared" si="78"/>
        <v>2022</v>
      </c>
      <c r="C688" s="15">
        <f t="shared" si="79"/>
        <v>11</v>
      </c>
      <c r="D688" s="15">
        <f t="shared" si="80"/>
        <v>5</v>
      </c>
      <c r="E688" s="15">
        <f t="shared" si="81"/>
        <v>0</v>
      </c>
      <c r="F688" s="15">
        <f t="shared" si="83"/>
        <v>47</v>
      </c>
      <c r="G688" s="15">
        <f t="shared" si="82"/>
        <v>-144328.69325782987</v>
      </c>
      <c r="H688" s="15">
        <v>0</v>
      </c>
      <c r="I688" s="62">
        <f t="shared" si="84"/>
        <v>232.927855391435</v>
      </c>
    </row>
    <row r="689" spans="1:11" x14ac:dyDescent="0.3">
      <c r="A689" s="60">
        <v>44883</v>
      </c>
      <c r="B689" s="15">
        <f t="shared" si="78"/>
        <v>2022</v>
      </c>
      <c r="C689" s="15">
        <f t="shared" si="79"/>
        <v>11</v>
      </c>
      <c r="D689" s="15">
        <f t="shared" si="80"/>
        <v>6</v>
      </c>
      <c r="E689" s="15">
        <f t="shared" si="81"/>
        <v>1</v>
      </c>
      <c r="F689" s="15">
        <f t="shared" si="83"/>
        <v>47</v>
      </c>
      <c r="G689" s="15">
        <f t="shared" si="82"/>
        <v>-144543.24937720725</v>
      </c>
      <c r="H689" s="15">
        <v>0</v>
      </c>
      <c r="I689" s="62">
        <f t="shared" si="84"/>
        <v>214.55611937736103</v>
      </c>
    </row>
    <row r="690" spans="1:11" x14ac:dyDescent="0.3">
      <c r="A690" s="60">
        <v>44884</v>
      </c>
      <c r="B690" s="15">
        <f t="shared" si="78"/>
        <v>2022</v>
      </c>
      <c r="C690" s="15">
        <f t="shared" si="79"/>
        <v>11</v>
      </c>
      <c r="D690" s="15">
        <f t="shared" si="80"/>
        <v>7</v>
      </c>
      <c r="E690" s="15">
        <f t="shared" si="81"/>
        <v>1</v>
      </c>
      <c r="F690" s="15">
        <f t="shared" si="83"/>
        <v>47</v>
      </c>
      <c r="G690" s="15">
        <f t="shared" si="82"/>
        <v>-144719.88601817461</v>
      </c>
      <c r="H690" s="15">
        <v>0</v>
      </c>
      <c r="I690" s="62">
        <f t="shared" si="84"/>
        <v>176.63664096736065</v>
      </c>
    </row>
    <row r="691" spans="1:11" x14ac:dyDescent="0.3">
      <c r="A691" s="60">
        <v>44885</v>
      </c>
      <c r="B691" s="15">
        <f t="shared" si="78"/>
        <v>2022</v>
      </c>
      <c r="C691" s="15">
        <f t="shared" si="79"/>
        <v>11</v>
      </c>
      <c r="D691" s="15">
        <f t="shared" si="80"/>
        <v>1</v>
      </c>
      <c r="E691" s="15">
        <f t="shared" si="81"/>
        <v>0</v>
      </c>
      <c r="F691" s="15">
        <f t="shared" si="83"/>
        <v>48</v>
      </c>
      <c r="G691" s="15">
        <f t="shared" si="82"/>
        <v>-144980.6865449473</v>
      </c>
      <c r="H691" s="15">
        <v>0</v>
      </c>
      <c r="I691" s="62">
        <f t="shared" si="84"/>
        <v>260.80052677268623</v>
      </c>
    </row>
    <row r="692" spans="1:11" x14ac:dyDescent="0.3">
      <c r="A692" s="60">
        <v>44886</v>
      </c>
      <c r="B692" s="15">
        <f t="shared" si="78"/>
        <v>2022</v>
      </c>
      <c r="C692" s="15">
        <f t="shared" si="79"/>
        <v>11</v>
      </c>
      <c r="D692" s="15">
        <f t="shared" si="80"/>
        <v>2</v>
      </c>
      <c r="E692" s="15">
        <f t="shared" si="81"/>
        <v>0</v>
      </c>
      <c r="F692" s="15">
        <f t="shared" si="83"/>
        <v>48</v>
      </c>
      <c r="G692" s="15">
        <f t="shared" si="82"/>
        <v>-145246.10475396176</v>
      </c>
      <c r="H692" s="15">
        <v>0</v>
      </c>
      <c r="I692" s="62">
        <f t="shared" si="84"/>
        <v>265.41820901446255</v>
      </c>
    </row>
    <row r="693" spans="1:11" x14ac:dyDescent="0.3">
      <c r="A693" s="60">
        <v>44887</v>
      </c>
      <c r="B693" s="15">
        <f t="shared" si="78"/>
        <v>2022</v>
      </c>
      <c r="C693" s="15">
        <f t="shared" si="79"/>
        <v>11</v>
      </c>
      <c r="D693" s="15">
        <f t="shared" si="80"/>
        <v>3</v>
      </c>
      <c r="E693" s="15">
        <f t="shared" si="81"/>
        <v>0</v>
      </c>
      <c r="F693" s="15">
        <f t="shared" si="83"/>
        <v>48</v>
      </c>
      <c r="G693" s="15">
        <f t="shared" si="82"/>
        <v>-145508.91235526148</v>
      </c>
      <c r="H693" s="15">
        <v>0</v>
      </c>
      <c r="I693" s="62">
        <f t="shared" si="84"/>
        <v>262.80760129972401</v>
      </c>
    </row>
    <row r="694" spans="1:11" x14ac:dyDescent="0.3">
      <c r="A694" s="60">
        <v>44888</v>
      </c>
      <c r="B694" s="15">
        <f t="shared" si="78"/>
        <v>2022</v>
      </c>
      <c r="C694" s="15">
        <f t="shared" si="79"/>
        <v>11</v>
      </c>
      <c r="D694" s="15">
        <f t="shared" si="80"/>
        <v>4</v>
      </c>
      <c r="E694" s="15">
        <f t="shared" si="81"/>
        <v>0</v>
      </c>
      <c r="F694" s="15">
        <f t="shared" si="83"/>
        <v>48</v>
      </c>
      <c r="G694" s="15">
        <f t="shared" si="82"/>
        <v>-145761.09138714857</v>
      </c>
      <c r="H694" s="15">
        <v>0</v>
      </c>
      <c r="I694" s="62">
        <f t="shared" si="84"/>
        <v>252.17903188709232</v>
      </c>
    </row>
    <row r="695" spans="1:11" x14ac:dyDescent="0.3">
      <c r="A695" s="60">
        <v>44889</v>
      </c>
      <c r="B695" s="15">
        <f t="shared" si="78"/>
        <v>2022</v>
      </c>
      <c r="C695" s="15">
        <f t="shared" si="79"/>
        <v>11</v>
      </c>
      <c r="D695" s="15">
        <f t="shared" si="80"/>
        <v>5</v>
      </c>
      <c r="E695" s="15">
        <f t="shared" si="81"/>
        <v>0</v>
      </c>
      <c r="F695" s="15">
        <f t="shared" si="83"/>
        <v>48</v>
      </c>
      <c r="G695" s="15">
        <f t="shared" si="82"/>
        <v>-145994.01924254</v>
      </c>
      <c r="H695" s="15">
        <v>0</v>
      </c>
      <c r="I695" s="62">
        <f t="shared" si="84"/>
        <v>232.927855391435</v>
      </c>
    </row>
    <row r="696" spans="1:11" x14ac:dyDescent="0.3">
      <c r="A696" s="60">
        <v>44890</v>
      </c>
      <c r="B696" s="15">
        <f t="shared" si="78"/>
        <v>2022</v>
      </c>
      <c r="C696" s="15">
        <f t="shared" si="79"/>
        <v>11</v>
      </c>
      <c r="D696" s="15">
        <f t="shared" si="80"/>
        <v>6</v>
      </c>
      <c r="E696" s="15">
        <f t="shared" si="81"/>
        <v>1</v>
      </c>
      <c r="F696" s="15">
        <f t="shared" si="83"/>
        <v>48</v>
      </c>
      <c r="G696" s="15">
        <f t="shared" si="82"/>
        <v>-146208.57536191738</v>
      </c>
      <c r="H696" s="15">
        <v>0</v>
      </c>
      <c r="I696" s="62">
        <f t="shared" si="84"/>
        <v>214.55611937736103</v>
      </c>
    </row>
    <row r="697" spans="1:11" x14ac:dyDescent="0.3">
      <c r="A697" s="60">
        <v>44891</v>
      </c>
      <c r="B697" s="15">
        <f t="shared" si="78"/>
        <v>2022</v>
      </c>
      <c r="C697" s="15">
        <f t="shared" si="79"/>
        <v>11</v>
      </c>
      <c r="D697" s="15">
        <f t="shared" si="80"/>
        <v>7</v>
      </c>
      <c r="E697" s="15">
        <f t="shared" si="81"/>
        <v>1</v>
      </c>
      <c r="F697" s="15">
        <f t="shared" si="83"/>
        <v>48</v>
      </c>
      <c r="G697" s="15">
        <f t="shared" si="82"/>
        <v>-146385.21200288474</v>
      </c>
      <c r="H697" s="15">
        <v>0</v>
      </c>
      <c r="I697" s="62">
        <f t="shared" si="84"/>
        <v>176.63664096736065</v>
      </c>
    </row>
    <row r="698" spans="1:11" x14ac:dyDescent="0.3">
      <c r="A698" s="60">
        <v>44892</v>
      </c>
      <c r="B698" s="15">
        <f t="shared" si="78"/>
        <v>2022</v>
      </c>
      <c r="C698" s="15">
        <f t="shared" si="79"/>
        <v>11</v>
      </c>
      <c r="D698" s="15">
        <f t="shared" si="80"/>
        <v>1</v>
      </c>
      <c r="E698" s="15">
        <f t="shared" si="81"/>
        <v>0</v>
      </c>
      <c r="F698" s="15">
        <f t="shared" si="83"/>
        <v>49</v>
      </c>
      <c r="G698" s="15">
        <f t="shared" si="82"/>
        <v>-146646.01252965743</v>
      </c>
      <c r="H698" s="15">
        <v>0</v>
      </c>
      <c r="I698" s="62">
        <f t="shared" si="84"/>
        <v>260.80052677268623</v>
      </c>
    </row>
    <row r="699" spans="1:11" x14ac:dyDescent="0.3">
      <c r="A699" s="60">
        <v>44893</v>
      </c>
      <c r="B699" s="15">
        <f t="shared" si="78"/>
        <v>2022</v>
      </c>
      <c r="C699" s="15">
        <f t="shared" si="79"/>
        <v>11</v>
      </c>
      <c r="D699" s="15">
        <f t="shared" si="80"/>
        <v>2</v>
      </c>
      <c r="E699" s="15">
        <f t="shared" si="81"/>
        <v>0</v>
      </c>
      <c r="F699" s="15">
        <f t="shared" si="83"/>
        <v>49</v>
      </c>
      <c r="G699" s="15">
        <f t="shared" si="82"/>
        <v>-146911.43073867189</v>
      </c>
      <c r="H699" s="15">
        <v>0</v>
      </c>
      <c r="I699" s="62">
        <f t="shared" si="84"/>
        <v>265.41820901446255</v>
      </c>
    </row>
    <row r="700" spans="1:11" x14ac:dyDescent="0.3">
      <c r="A700" s="60">
        <v>44894</v>
      </c>
      <c r="B700" s="15">
        <f t="shared" si="78"/>
        <v>2022</v>
      </c>
      <c r="C700" s="15">
        <f t="shared" si="79"/>
        <v>11</v>
      </c>
      <c r="D700" s="15">
        <f t="shared" si="80"/>
        <v>3</v>
      </c>
      <c r="E700" s="15">
        <f t="shared" si="81"/>
        <v>0</v>
      </c>
      <c r="F700" s="15">
        <f t="shared" si="83"/>
        <v>49</v>
      </c>
      <c r="G700" s="15">
        <f t="shared" si="82"/>
        <v>-147174.23833997161</v>
      </c>
      <c r="H700" s="15">
        <v>0</v>
      </c>
      <c r="I700" s="62">
        <f t="shared" si="84"/>
        <v>262.80760129972401</v>
      </c>
    </row>
    <row r="701" spans="1:11" x14ac:dyDescent="0.3">
      <c r="A701" s="60">
        <v>44895</v>
      </c>
      <c r="B701" s="15">
        <f t="shared" si="78"/>
        <v>2022</v>
      </c>
      <c r="C701" s="15">
        <f t="shared" si="79"/>
        <v>11</v>
      </c>
      <c r="D701" s="15">
        <f t="shared" si="80"/>
        <v>4</v>
      </c>
      <c r="E701" s="15">
        <f t="shared" si="81"/>
        <v>0</v>
      </c>
      <c r="F701" s="15">
        <f t="shared" si="83"/>
        <v>49</v>
      </c>
      <c r="G701" s="15">
        <f t="shared" si="82"/>
        <v>-147426.4173718587</v>
      </c>
      <c r="H701" s="15">
        <v>0</v>
      </c>
      <c r="I701" s="62">
        <f t="shared" si="84"/>
        <v>252.17903188709232</v>
      </c>
      <c r="K701">
        <f>_xlfn.STDEV.S(I672:I701)</f>
        <v>30.222231405281825</v>
      </c>
    </row>
    <row r="702" spans="1:11" x14ac:dyDescent="0.3">
      <c r="A702" s="60">
        <v>44896</v>
      </c>
      <c r="B702" s="15">
        <f t="shared" si="78"/>
        <v>2022</v>
      </c>
      <c r="C702" s="15">
        <f t="shared" si="79"/>
        <v>12</v>
      </c>
      <c r="D702" s="15">
        <f t="shared" si="80"/>
        <v>5</v>
      </c>
      <c r="E702" s="15">
        <f t="shared" si="81"/>
        <v>0</v>
      </c>
      <c r="F702" s="15">
        <f t="shared" si="83"/>
        <v>49</v>
      </c>
      <c r="G702" s="15">
        <f t="shared" si="82"/>
        <v>-147661.38179843215</v>
      </c>
      <c r="H702" s="15">
        <v>0</v>
      </c>
      <c r="I702" s="62">
        <f t="shared" si="84"/>
        <v>234.96442657345509</v>
      </c>
    </row>
    <row r="703" spans="1:11" x14ac:dyDescent="0.3">
      <c r="A703" s="60">
        <v>44897</v>
      </c>
      <c r="B703" s="15">
        <f t="shared" si="78"/>
        <v>2022</v>
      </c>
      <c r="C703" s="15">
        <f t="shared" si="79"/>
        <v>12</v>
      </c>
      <c r="D703" s="15">
        <f t="shared" si="80"/>
        <v>6</v>
      </c>
      <c r="E703" s="15">
        <f t="shared" si="81"/>
        <v>1</v>
      </c>
      <c r="F703" s="15">
        <f t="shared" si="83"/>
        <v>49</v>
      </c>
      <c r="G703" s="15">
        <f t="shared" si="82"/>
        <v>-147877.97448899155</v>
      </c>
      <c r="H703" s="15">
        <v>0</v>
      </c>
      <c r="I703" s="62">
        <f t="shared" si="84"/>
        <v>216.59269055938108</v>
      </c>
    </row>
    <row r="704" spans="1:11" x14ac:dyDescent="0.3">
      <c r="A704" s="60">
        <v>44898</v>
      </c>
      <c r="B704" s="15">
        <f t="shared" si="78"/>
        <v>2022</v>
      </c>
      <c r="C704" s="15">
        <f t="shared" si="79"/>
        <v>12</v>
      </c>
      <c r="D704" s="15">
        <f t="shared" si="80"/>
        <v>7</v>
      </c>
      <c r="E704" s="15">
        <f t="shared" si="81"/>
        <v>1</v>
      </c>
      <c r="F704" s="15">
        <f t="shared" si="83"/>
        <v>49</v>
      </c>
      <c r="G704" s="15">
        <f t="shared" si="82"/>
        <v>-148056.64770114093</v>
      </c>
      <c r="H704" s="15">
        <v>0</v>
      </c>
      <c r="I704" s="62">
        <f t="shared" si="84"/>
        <v>178.67321214938073</v>
      </c>
    </row>
    <row r="705" spans="1:9" x14ac:dyDescent="0.3">
      <c r="A705" s="60">
        <v>44899</v>
      </c>
      <c r="B705" s="15">
        <f t="shared" si="78"/>
        <v>2022</v>
      </c>
      <c r="C705" s="15">
        <f t="shared" si="79"/>
        <v>12</v>
      </c>
      <c r="D705" s="15">
        <f t="shared" si="80"/>
        <v>1</v>
      </c>
      <c r="E705" s="15">
        <f t="shared" si="81"/>
        <v>0</v>
      </c>
      <c r="F705" s="15">
        <f t="shared" si="83"/>
        <v>50</v>
      </c>
      <c r="G705" s="15">
        <f t="shared" si="82"/>
        <v>-148319.48479909563</v>
      </c>
      <c r="H705" s="15">
        <v>0</v>
      </c>
      <c r="I705" s="62">
        <f t="shared" si="84"/>
        <v>262.83709795470628</v>
      </c>
    </row>
    <row r="706" spans="1:9" x14ac:dyDescent="0.3">
      <c r="A706" s="60">
        <v>44900</v>
      </c>
      <c r="B706" s="15">
        <f t="shared" si="78"/>
        <v>2022</v>
      </c>
      <c r="C706" s="15">
        <f t="shared" si="79"/>
        <v>12</v>
      </c>
      <c r="D706" s="15">
        <f t="shared" si="80"/>
        <v>2</v>
      </c>
      <c r="E706" s="15">
        <f t="shared" si="81"/>
        <v>0</v>
      </c>
      <c r="F706" s="15">
        <f t="shared" si="83"/>
        <v>50</v>
      </c>
      <c r="G706" s="15">
        <f t="shared" si="82"/>
        <v>-148586.93957929211</v>
      </c>
      <c r="H706" s="15">
        <v>0</v>
      </c>
      <c r="I706" s="62">
        <f t="shared" si="84"/>
        <v>267.4547801964826</v>
      </c>
    </row>
    <row r="707" spans="1:9" x14ac:dyDescent="0.3">
      <c r="A707" s="60">
        <v>44901</v>
      </c>
      <c r="B707" s="15">
        <f t="shared" ref="B707:B770" si="85">YEAR(A707)</f>
        <v>2022</v>
      </c>
      <c r="C707" s="15">
        <f t="shared" ref="C707:C732" si="86">MONTH(A707)</f>
        <v>12</v>
      </c>
      <c r="D707" s="15">
        <f t="shared" ref="D707:D732" si="87">WEEKDAY(A707)</f>
        <v>3</v>
      </c>
      <c r="E707" s="15">
        <f t="shared" ref="E707:E770" si="88">IF(OR(D707=6,D707=7),1,0)</f>
        <v>0</v>
      </c>
      <c r="F707" s="15">
        <f t="shared" si="83"/>
        <v>50</v>
      </c>
      <c r="G707" s="15">
        <f t="shared" ref="G707:G770" si="89">G706+H707-I707</f>
        <v>-148851.78375177385</v>
      </c>
      <c r="H707" s="15">
        <v>0</v>
      </c>
      <c r="I707" s="62">
        <f t="shared" si="84"/>
        <v>264.84417248174407</v>
      </c>
    </row>
    <row r="708" spans="1:9" x14ac:dyDescent="0.3">
      <c r="A708" s="60">
        <v>44902</v>
      </c>
      <c r="B708" s="15">
        <f t="shared" si="85"/>
        <v>2022</v>
      </c>
      <c r="C708" s="15">
        <f t="shared" si="86"/>
        <v>12</v>
      </c>
      <c r="D708" s="15">
        <f t="shared" si="87"/>
        <v>4</v>
      </c>
      <c r="E708" s="15">
        <f t="shared" si="88"/>
        <v>0</v>
      </c>
      <c r="F708" s="15">
        <f t="shared" ref="F708:F732" si="90">WEEKNUM(A708)</f>
        <v>50</v>
      </c>
      <c r="G708" s="15">
        <f t="shared" si="89"/>
        <v>-149105.99935484296</v>
      </c>
      <c r="H708" s="15">
        <v>0</v>
      </c>
      <c r="I708" s="62">
        <f t="shared" ref="I708:I732" si="91">100-2.17*D708^2.25+12.77*D708+EXP(-D708/0.032)+5*C708^0.75+10*E708+20*(B708-2016)</f>
        <v>254.2156030691124</v>
      </c>
    </row>
    <row r="709" spans="1:9" x14ac:dyDescent="0.3">
      <c r="A709" s="60">
        <v>44903</v>
      </c>
      <c r="B709" s="15">
        <f t="shared" si="85"/>
        <v>2022</v>
      </c>
      <c r="C709" s="15">
        <f t="shared" si="86"/>
        <v>12</v>
      </c>
      <c r="D709" s="15">
        <f t="shared" si="87"/>
        <v>5</v>
      </c>
      <c r="E709" s="15">
        <f t="shared" si="88"/>
        <v>0</v>
      </c>
      <c r="F709" s="15">
        <f t="shared" si="90"/>
        <v>50</v>
      </c>
      <c r="G709" s="15">
        <f t="shared" si="89"/>
        <v>-149340.96378141642</v>
      </c>
      <c r="H709" s="15">
        <v>0</v>
      </c>
      <c r="I709" s="62">
        <f t="shared" si="91"/>
        <v>234.96442657345509</v>
      </c>
    </row>
    <row r="710" spans="1:9" x14ac:dyDescent="0.3">
      <c r="A710" s="60">
        <v>44904</v>
      </c>
      <c r="B710" s="15">
        <f t="shared" si="85"/>
        <v>2022</v>
      </c>
      <c r="C710" s="15">
        <f t="shared" si="86"/>
        <v>12</v>
      </c>
      <c r="D710" s="15">
        <f t="shared" si="87"/>
        <v>6</v>
      </c>
      <c r="E710" s="15">
        <f t="shared" si="88"/>
        <v>1</v>
      </c>
      <c r="F710" s="15">
        <f t="shared" si="90"/>
        <v>50</v>
      </c>
      <c r="G710" s="15">
        <f t="shared" si="89"/>
        <v>-149557.55647197581</v>
      </c>
      <c r="H710" s="15">
        <v>0</v>
      </c>
      <c r="I710" s="62">
        <f t="shared" si="91"/>
        <v>216.59269055938108</v>
      </c>
    </row>
    <row r="711" spans="1:9" x14ac:dyDescent="0.3">
      <c r="A711" s="60">
        <v>44905</v>
      </c>
      <c r="B711" s="15">
        <f t="shared" si="85"/>
        <v>2022</v>
      </c>
      <c r="C711" s="15">
        <f t="shared" si="86"/>
        <v>12</v>
      </c>
      <c r="D711" s="15">
        <f t="shared" si="87"/>
        <v>7</v>
      </c>
      <c r="E711" s="15">
        <f t="shared" si="88"/>
        <v>1</v>
      </c>
      <c r="F711" s="15">
        <f t="shared" si="90"/>
        <v>50</v>
      </c>
      <c r="G711" s="15">
        <f t="shared" si="89"/>
        <v>-149736.2296841252</v>
      </c>
      <c r="H711" s="15">
        <v>0</v>
      </c>
      <c r="I711" s="62">
        <f t="shared" si="91"/>
        <v>178.67321214938073</v>
      </c>
    </row>
    <row r="712" spans="1:9" x14ac:dyDescent="0.3">
      <c r="A712" s="60">
        <v>44906</v>
      </c>
      <c r="B712" s="15">
        <f t="shared" si="85"/>
        <v>2022</v>
      </c>
      <c r="C712" s="15">
        <f t="shared" si="86"/>
        <v>12</v>
      </c>
      <c r="D712" s="15">
        <f t="shared" si="87"/>
        <v>1</v>
      </c>
      <c r="E712" s="15">
        <f t="shared" si="88"/>
        <v>0</v>
      </c>
      <c r="F712" s="15">
        <f t="shared" si="90"/>
        <v>51</v>
      </c>
      <c r="G712" s="15">
        <f t="shared" si="89"/>
        <v>-149999.0667820799</v>
      </c>
      <c r="H712" s="15">
        <v>0</v>
      </c>
      <c r="I712" s="62">
        <f t="shared" si="91"/>
        <v>262.83709795470628</v>
      </c>
    </row>
    <row r="713" spans="1:9" x14ac:dyDescent="0.3">
      <c r="A713" s="60">
        <v>44907</v>
      </c>
      <c r="B713" s="15">
        <f t="shared" si="85"/>
        <v>2022</v>
      </c>
      <c r="C713" s="15">
        <f t="shared" si="86"/>
        <v>12</v>
      </c>
      <c r="D713" s="15">
        <f t="shared" si="87"/>
        <v>2</v>
      </c>
      <c r="E713" s="15">
        <f t="shared" si="88"/>
        <v>0</v>
      </c>
      <c r="F713" s="15">
        <f t="shared" si="90"/>
        <v>51</v>
      </c>
      <c r="G713" s="15">
        <f t="shared" si="89"/>
        <v>-150266.52156227638</v>
      </c>
      <c r="H713" s="15">
        <v>0</v>
      </c>
      <c r="I713" s="62">
        <f t="shared" si="91"/>
        <v>267.4547801964826</v>
      </c>
    </row>
    <row r="714" spans="1:9" x14ac:dyDescent="0.3">
      <c r="A714" s="60">
        <v>44908</v>
      </c>
      <c r="B714" s="15">
        <f t="shared" si="85"/>
        <v>2022</v>
      </c>
      <c r="C714" s="15">
        <f t="shared" si="86"/>
        <v>12</v>
      </c>
      <c r="D714" s="15">
        <f t="shared" si="87"/>
        <v>3</v>
      </c>
      <c r="E714" s="15">
        <f t="shared" si="88"/>
        <v>0</v>
      </c>
      <c r="F714" s="15">
        <f t="shared" si="90"/>
        <v>51</v>
      </c>
      <c r="G714" s="15">
        <f t="shared" si="89"/>
        <v>-150531.36573475812</v>
      </c>
      <c r="H714" s="15">
        <v>0</v>
      </c>
      <c r="I714" s="62">
        <f t="shared" si="91"/>
        <v>264.84417248174407</v>
      </c>
    </row>
    <row r="715" spans="1:9" x14ac:dyDescent="0.3">
      <c r="A715" s="60">
        <v>44909</v>
      </c>
      <c r="B715" s="15">
        <f t="shared" si="85"/>
        <v>2022</v>
      </c>
      <c r="C715" s="15">
        <f t="shared" si="86"/>
        <v>12</v>
      </c>
      <c r="D715" s="15">
        <f t="shared" si="87"/>
        <v>4</v>
      </c>
      <c r="E715" s="15">
        <f t="shared" si="88"/>
        <v>0</v>
      </c>
      <c r="F715" s="15">
        <f t="shared" si="90"/>
        <v>51</v>
      </c>
      <c r="G715" s="15">
        <f t="shared" si="89"/>
        <v>-150785.58133782723</v>
      </c>
      <c r="H715" s="15">
        <v>0</v>
      </c>
      <c r="I715" s="62">
        <f t="shared" si="91"/>
        <v>254.2156030691124</v>
      </c>
    </row>
    <row r="716" spans="1:9" x14ac:dyDescent="0.3">
      <c r="A716" s="60">
        <v>44910</v>
      </c>
      <c r="B716" s="15">
        <f t="shared" si="85"/>
        <v>2022</v>
      </c>
      <c r="C716" s="15">
        <f t="shared" si="86"/>
        <v>12</v>
      </c>
      <c r="D716" s="15">
        <f t="shared" si="87"/>
        <v>5</v>
      </c>
      <c r="E716" s="15">
        <f t="shared" si="88"/>
        <v>0</v>
      </c>
      <c r="F716" s="15">
        <f t="shared" si="90"/>
        <v>51</v>
      </c>
      <c r="G716" s="15">
        <f t="shared" si="89"/>
        <v>-151020.54576440068</v>
      </c>
      <c r="H716" s="15">
        <v>0</v>
      </c>
      <c r="I716" s="62">
        <f t="shared" si="91"/>
        <v>234.96442657345509</v>
      </c>
    </row>
    <row r="717" spans="1:9" x14ac:dyDescent="0.3">
      <c r="A717" s="60">
        <v>44911</v>
      </c>
      <c r="B717" s="15">
        <f t="shared" si="85"/>
        <v>2022</v>
      </c>
      <c r="C717" s="15">
        <f t="shared" si="86"/>
        <v>12</v>
      </c>
      <c r="D717" s="15">
        <f t="shared" si="87"/>
        <v>6</v>
      </c>
      <c r="E717" s="15">
        <f t="shared" si="88"/>
        <v>1</v>
      </c>
      <c r="F717" s="15">
        <f t="shared" si="90"/>
        <v>51</v>
      </c>
      <c r="G717" s="15">
        <f t="shared" si="89"/>
        <v>-151237.13845496008</v>
      </c>
      <c r="H717" s="15">
        <v>0</v>
      </c>
      <c r="I717" s="62">
        <f t="shared" si="91"/>
        <v>216.59269055938108</v>
      </c>
    </row>
    <row r="718" spans="1:9" x14ac:dyDescent="0.3">
      <c r="A718" s="60">
        <v>44912</v>
      </c>
      <c r="B718" s="15">
        <f t="shared" si="85"/>
        <v>2022</v>
      </c>
      <c r="C718" s="15">
        <f t="shared" si="86"/>
        <v>12</v>
      </c>
      <c r="D718" s="15">
        <f t="shared" si="87"/>
        <v>7</v>
      </c>
      <c r="E718" s="15">
        <f t="shared" si="88"/>
        <v>1</v>
      </c>
      <c r="F718" s="15">
        <f t="shared" si="90"/>
        <v>51</v>
      </c>
      <c r="G718" s="15">
        <f t="shared" si="89"/>
        <v>-151415.81166710946</v>
      </c>
      <c r="H718" s="15">
        <v>0</v>
      </c>
      <c r="I718" s="62">
        <f t="shared" si="91"/>
        <v>178.67321214938073</v>
      </c>
    </row>
    <row r="719" spans="1:9" x14ac:dyDescent="0.3">
      <c r="A719" s="60">
        <v>44913</v>
      </c>
      <c r="B719" s="15">
        <f t="shared" si="85"/>
        <v>2022</v>
      </c>
      <c r="C719" s="15">
        <f t="shared" si="86"/>
        <v>12</v>
      </c>
      <c r="D719" s="15">
        <f t="shared" si="87"/>
        <v>1</v>
      </c>
      <c r="E719" s="15">
        <f t="shared" si="88"/>
        <v>0</v>
      </c>
      <c r="F719" s="15">
        <f t="shared" si="90"/>
        <v>52</v>
      </c>
      <c r="G719" s="15">
        <f t="shared" si="89"/>
        <v>-151678.64876506416</v>
      </c>
      <c r="H719" s="15">
        <v>0</v>
      </c>
      <c r="I719" s="62">
        <f t="shared" si="91"/>
        <v>262.83709795470628</v>
      </c>
    </row>
    <row r="720" spans="1:9" x14ac:dyDescent="0.3">
      <c r="A720" s="60">
        <v>44914</v>
      </c>
      <c r="B720" s="15">
        <f t="shared" si="85"/>
        <v>2022</v>
      </c>
      <c r="C720" s="15">
        <f t="shared" si="86"/>
        <v>12</v>
      </c>
      <c r="D720" s="15">
        <f t="shared" si="87"/>
        <v>2</v>
      </c>
      <c r="E720" s="15">
        <f t="shared" si="88"/>
        <v>0</v>
      </c>
      <c r="F720" s="15">
        <f t="shared" si="90"/>
        <v>52</v>
      </c>
      <c r="G720" s="15">
        <f t="shared" si="89"/>
        <v>-151946.10354526064</v>
      </c>
      <c r="H720" s="15">
        <v>0</v>
      </c>
      <c r="I720" s="62">
        <f t="shared" si="91"/>
        <v>267.4547801964826</v>
      </c>
    </row>
    <row r="721" spans="1:11" x14ac:dyDescent="0.3">
      <c r="A721" s="60">
        <v>44915</v>
      </c>
      <c r="B721" s="15">
        <f t="shared" si="85"/>
        <v>2022</v>
      </c>
      <c r="C721" s="15">
        <f t="shared" si="86"/>
        <v>12</v>
      </c>
      <c r="D721" s="15">
        <f t="shared" si="87"/>
        <v>3</v>
      </c>
      <c r="E721" s="15">
        <f t="shared" si="88"/>
        <v>0</v>
      </c>
      <c r="F721" s="15">
        <f t="shared" si="90"/>
        <v>52</v>
      </c>
      <c r="G721" s="15">
        <f t="shared" si="89"/>
        <v>-152210.94771774238</v>
      </c>
      <c r="H721" s="15">
        <v>0</v>
      </c>
      <c r="I721" s="62">
        <f t="shared" si="91"/>
        <v>264.84417248174407</v>
      </c>
    </row>
    <row r="722" spans="1:11" x14ac:dyDescent="0.3">
      <c r="A722" s="60">
        <v>44916</v>
      </c>
      <c r="B722" s="15">
        <f t="shared" si="85"/>
        <v>2022</v>
      </c>
      <c r="C722" s="15">
        <f t="shared" si="86"/>
        <v>12</v>
      </c>
      <c r="D722" s="15">
        <f t="shared" si="87"/>
        <v>4</v>
      </c>
      <c r="E722" s="15">
        <f t="shared" si="88"/>
        <v>0</v>
      </c>
      <c r="F722" s="15">
        <f t="shared" si="90"/>
        <v>52</v>
      </c>
      <c r="G722" s="15">
        <f t="shared" si="89"/>
        <v>-152465.16332081149</v>
      </c>
      <c r="H722" s="15">
        <v>0</v>
      </c>
      <c r="I722" s="62">
        <f t="shared" si="91"/>
        <v>254.2156030691124</v>
      </c>
    </row>
    <row r="723" spans="1:11" x14ac:dyDescent="0.3">
      <c r="A723" s="60">
        <v>44917</v>
      </c>
      <c r="B723" s="15">
        <f t="shared" si="85"/>
        <v>2022</v>
      </c>
      <c r="C723" s="15">
        <f t="shared" si="86"/>
        <v>12</v>
      </c>
      <c r="D723" s="15">
        <f t="shared" si="87"/>
        <v>5</v>
      </c>
      <c r="E723" s="15">
        <f t="shared" si="88"/>
        <v>0</v>
      </c>
      <c r="F723" s="15">
        <f t="shared" si="90"/>
        <v>52</v>
      </c>
      <c r="G723" s="15">
        <f t="shared" si="89"/>
        <v>-152700.12774738495</v>
      </c>
      <c r="H723" s="15">
        <v>0</v>
      </c>
      <c r="I723" s="62">
        <f t="shared" si="91"/>
        <v>234.96442657345509</v>
      </c>
    </row>
    <row r="724" spans="1:11" x14ac:dyDescent="0.3">
      <c r="A724" s="60">
        <v>44918</v>
      </c>
      <c r="B724" s="15">
        <f t="shared" si="85"/>
        <v>2022</v>
      </c>
      <c r="C724" s="15">
        <f t="shared" si="86"/>
        <v>12</v>
      </c>
      <c r="D724" s="15">
        <f t="shared" si="87"/>
        <v>6</v>
      </c>
      <c r="E724" s="15">
        <f t="shared" si="88"/>
        <v>1</v>
      </c>
      <c r="F724" s="15">
        <f t="shared" si="90"/>
        <v>52</v>
      </c>
      <c r="G724" s="15">
        <f t="shared" si="89"/>
        <v>-152916.72043794434</v>
      </c>
      <c r="H724" s="15">
        <v>0</v>
      </c>
      <c r="I724" s="62">
        <f t="shared" si="91"/>
        <v>216.59269055938108</v>
      </c>
      <c r="K724">
        <f>_xlfn.STDEV.S(I702:I732)</f>
        <v>31.506559399849284</v>
      </c>
    </row>
    <row r="725" spans="1:11" x14ac:dyDescent="0.3">
      <c r="A725" s="60">
        <v>44919</v>
      </c>
      <c r="B725" s="15">
        <f t="shared" si="85"/>
        <v>2022</v>
      </c>
      <c r="C725" s="15">
        <f t="shared" si="86"/>
        <v>12</v>
      </c>
      <c r="D725" s="15">
        <f t="shared" si="87"/>
        <v>7</v>
      </c>
      <c r="E725" s="15">
        <f t="shared" si="88"/>
        <v>1</v>
      </c>
      <c r="F725" s="15">
        <f t="shared" si="90"/>
        <v>52</v>
      </c>
      <c r="G725" s="15">
        <f t="shared" si="89"/>
        <v>-153095.39365009373</v>
      </c>
      <c r="H725" s="15">
        <v>0</v>
      </c>
      <c r="I725" s="62">
        <f t="shared" si="91"/>
        <v>178.67321214938073</v>
      </c>
    </row>
    <row r="726" spans="1:11" x14ac:dyDescent="0.3">
      <c r="A726" s="60">
        <v>44920</v>
      </c>
      <c r="B726" s="15">
        <f t="shared" si="85"/>
        <v>2022</v>
      </c>
      <c r="C726" s="15">
        <f t="shared" si="86"/>
        <v>12</v>
      </c>
      <c r="D726" s="15">
        <f t="shared" si="87"/>
        <v>1</v>
      </c>
      <c r="E726" s="15">
        <f t="shared" si="88"/>
        <v>0</v>
      </c>
      <c r="F726" s="15">
        <f t="shared" si="90"/>
        <v>53</v>
      </c>
      <c r="G726" s="15">
        <f t="shared" si="89"/>
        <v>-153358.23074804843</v>
      </c>
      <c r="H726" s="15">
        <v>0</v>
      </c>
      <c r="I726" s="62">
        <f t="shared" si="91"/>
        <v>262.83709795470628</v>
      </c>
    </row>
    <row r="727" spans="1:11" x14ac:dyDescent="0.3">
      <c r="A727" s="60">
        <v>44921</v>
      </c>
      <c r="B727" s="15">
        <f t="shared" si="85"/>
        <v>2022</v>
      </c>
      <c r="C727" s="15">
        <f t="shared" si="86"/>
        <v>12</v>
      </c>
      <c r="D727" s="15">
        <f t="shared" si="87"/>
        <v>2</v>
      </c>
      <c r="E727" s="15">
        <f t="shared" si="88"/>
        <v>0</v>
      </c>
      <c r="F727" s="15">
        <f t="shared" si="90"/>
        <v>53</v>
      </c>
      <c r="G727" s="15">
        <f t="shared" si="89"/>
        <v>-153625.68552824491</v>
      </c>
      <c r="H727" s="15">
        <v>0</v>
      </c>
      <c r="I727" s="62">
        <f t="shared" si="91"/>
        <v>267.4547801964826</v>
      </c>
    </row>
    <row r="728" spans="1:11" x14ac:dyDescent="0.3">
      <c r="A728" s="60">
        <v>44922</v>
      </c>
      <c r="B728" s="15">
        <f t="shared" si="85"/>
        <v>2022</v>
      </c>
      <c r="C728" s="15">
        <f t="shared" si="86"/>
        <v>12</v>
      </c>
      <c r="D728" s="15">
        <f t="shared" si="87"/>
        <v>3</v>
      </c>
      <c r="E728" s="15">
        <f t="shared" si="88"/>
        <v>0</v>
      </c>
      <c r="F728" s="15">
        <f t="shared" si="90"/>
        <v>53</v>
      </c>
      <c r="G728" s="15">
        <f t="shared" si="89"/>
        <v>-153890.52970072665</v>
      </c>
      <c r="H728" s="15">
        <v>0</v>
      </c>
      <c r="I728" s="62">
        <f t="shared" si="91"/>
        <v>264.84417248174407</v>
      </c>
    </row>
    <row r="729" spans="1:11" x14ac:dyDescent="0.3">
      <c r="A729" s="60">
        <v>44923</v>
      </c>
      <c r="B729" s="15">
        <f t="shared" si="85"/>
        <v>2022</v>
      </c>
      <c r="C729" s="15">
        <f t="shared" si="86"/>
        <v>12</v>
      </c>
      <c r="D729" s="15">
        <f t="shared" si="87"/>
        <v>4</v>
      </c>
      <c r="E729" s="15">
        <f t="shared" si="88"/>
        <v>0</v>
      </c>
      <c r="F729" s="15">
        <f t="shared" si="90"/>
        <v>53</v>
      </c>
      <c r="G729" s="15">
        <f t="shared" si="89"/>
        <v>-154144.74530379576</v>
      </c>
      <c r="H729" s="15">
        <v>0</v>
      </c>
      <c r="I729" s="62">
        <f t="shared" si="91"/>
        <v>254.2156030691124</v>
      </c>
    </row>
    <row r="730" spans="1:11" x14ac:dyDescent="0.3">
      <c r="A730" s="60">
        <v>44924</v>
      </c>
      <c r="B730" s="15">
        <f t="shared" si="85"/>
        <v>2022</v>
      </c>
      <c r="C730" s="15">
        <f t="shared" si="86"/>
        <v>12</v>
      </c>
      <c r="D730" s="15">
        <f t="shared" si="87"/>
        <v>5</v>
      </c>
      <c r="E730" s="15">
        <f t="shared" si="88"/>
        <v>0</v>
      </c>
      <c r="F730" s="15">
        <f t="shared" si="90"/>
        <v>53</v>
      </c>
      <c r="G730" s="15">
        <f t="shared" si="89"/>
        <v>-154379.70973036921</v>
      </c>
      <c r="H730" s="15">
        <v>0</v>
      </c>
      <c r="I730" s="62">
        <f t="shared" si="91"/>
        <v>234.96442657345509</v>
      </c>
    </row>
    <row r="731" spans="1:11" x14ac:dyDescent="0.3">
      <c r="A731" s="60">
        <v>44925</v>
      </c>
      <c r="B731" s="15">
        <f t="shared" si="85"/>
        <v>2022</v>
      </c>
      <c r="C731" s="15">
        <f t="shared" si="86"/>
        <v>12</v>
      </c>
      <c r="D731" s="15">
        <f t="shared" si="87"/>
        <v>6</v>
      </c>
      <c r="E731" s="15">
        <f t="shared" si="88"/>
        <v>1</v>
      </c>
      <c r="F731" s="15">
        <f t="shared" si="90"/>
        <v>53</v>
      </c>
      <c r="G731" s="15">
        <f t="shared" si="89"/>
        <v>-154596.30242092861</v>
      </c>
      <c r="H731" s="15">
        <v>0</v>
      </c>
      <c r="I731" s="62">
        <f t="shared" si="91"/>
        <v>216.59269055938108</v>
      </c>
    </row>
    <row r="732" spans="1:11" x14ac:dyDescent="0.3">
      <c r="A732" s="60">
        <v>44926</v>
      </c>
      <c r="B732" s="15">
        <f t="shared" si="85"/>
        <v>2022</v>
      </c>
      <c r="C732" s="15">
        <f t="shared" si="86"/>
        <v>12</v>
      </c>
      <c r="D732" s="15">
        <f t="shared" si="87"/>
        <v>7</v>
      </c>
      <c r="E732" s="15">
        <f t="shared" si="88"/>
        <v>1</v>
      </c>
      <c r="F732" s="15">
        <f t="shared" si="90"/>
        <v>53</v>
      </c>
      <c r="G732" s="15">
        <f t="shared" si="89"/>
        <v>-154774.97563307799</v>
      </c>
      <c r="H732" s="15">
        <v>0</v>
      </c>
      <c r="I732" s="62">
        <f t="shared" si="91"/>
        <v>178.67321214938073</v>
      </c>
    </row>
    <row r="733" spans="1:11" x14ac:dyDescent="0.3">
      <c r="A733" s="60"/>
      <c r="I733" s="62"/>
    </row>
    <row r="734" spans="1:11" x14ac:dyDescent="0.3">
      <c r="A734" s="60"/>
      <c r="I734" s="62"/>
    </row>
    <row r="735" spans="1:11" x14ac:dyDescent="0.3">
      <c r="A735" s="60"/>
      <c r="I735" s="62"/>
    </row>
    <row r="736" spans="1:11" x14ac:dyDescent="0.3">
      <c r="A736" s="60"/>
      <c r="I736" s="62"/>
    </row>
    <row r="737" spans="1:9" x14ac:dyDescent="0.3">
      <c r="A737" s="60"/>
      <c r="I737" s="62"/>
    </row>
    <row r="738" spans="1:9" x14ac:dyDescent="0.3">
      <c r="A738" s="60"/>
      <c r="I738" s="62"/>
    </row>
    <row r="739" spans="1:9" x14ac:dyDescent="0.3">
      <c r="A739" s="60"/>
      <c r="I739" s="62"/>
    </row>
    <row r="740" spans="1:9" x14ac:dyDescent="0.3">
      <c r="A740" s="60"/>
      <c r="I740" s="62"/>
    </row>
    <row r="741" spans="1:9" x14ac:dyDescent="0.3">
      <c r="A741" s="60"/>
      <c r="I741" s="62"/>
    </row>
    <row r="742" spans="1:9" x14ac:dyDescent="0.3">
      <c r="A742" s="60"/>
      <c r="I742" s="62"/>
    </row>
    <row r="743" spans="1:9" x14ac:dyDescent="0.3">
      <c r="A743" s="60"/>
      <c r="I743" s="62"/>
    </row>
    <row r="744" spans="1:9" x14ac:dyDescent="0.3">
      <c r="A744" s="60"/>
      <c r="I744" s="62"/>
    </row>
    <row r="745" spans="1:9" x14ac:dyDescent="0.3">
      <c r="A745" s="60"/>
      <c r="I745" s="62"/>
    </row>
    <row r="746" spans="1:9" x14ac:dyDescent="0.3">
      <c r="A746" s="60"/>
      <c r="I746" s="62"/>
    </row>
    <row r="747" spans="1:9" x14ac:dyDescent="0.3">
      <c r="A747" s="60"/>
      <c r="I747" s="62"/>
    </row>
    <row r="748" spans="1:9" x14ac:dyDescent="0.3">
      <c r="A748" s="60"/>
      <c r="I748" s="62"/>
    </row>
    <row r="749" spans="1:9" x14ac:dyDescent="0.3">
      <c r="A749" s="60"/>
      <c r="I749" s="62"/>
    </row>
    <row r="750" spans="1:9" x14ac:dyDescent="0.3">
      <c r="A750" s="60"/>
      <c r="I750" s="62"/>
    </row>
    <row r="751" spans="1:9" x14ac:dyDescent="0.3">
      <c r="A751" s="60"/>
      <c r="I751" s="62"/>
    </row>
    <row r="752" spans="1:9" x14ac:dyDescent="0.3">
      <c r="A752" s="60"/>
      <c r="I752" s="62"/>
    </row>
    <row r="753" spans="1:9" x14ac:dyDescent="0.3">
      <c r="A753" s="60"/>
      <c r="I753" s="62"/>
    </row>
    <row r="754" spans="1:9" x14ac:dyDescent="0.3">
      <c r="A754" s="60"/>
      <c r="I754" s="62"/>
    </row>
    <row r="755" spans="1:9" x14ac:dyDescent="0.3">
      <c r="A755" s="60"/>
      <c r="I755" s="62"/>
    </row>
    <row r="756" spans="1:9" x14ac:dyDescent="0.3">
      <c r="A756" s="60"/>
      <c r="I756" s="62"/>
    </row>
    <row r="757" spans="1:9" x14ac:dyDescent="0.3">
      <c r="A757" s="60"/>
      <c r="I757" s="62"/>
    </row>
    <row r="758" spans="1:9" x14ac:dyDescent="0.3">
      <c r="A758" s="60"/>
      <c r="I758" s="62"/>
    </row>
    <row r="759" spans="1:9" x14ac:dyDescent="0.3">
      <c r="A759" s="60"/>
      <c r="I759" s="62"/>
    </row>
    <row r="760" spans="1:9" x14ac:dyDescent="0.3">
      <c r="A760" s="60"/>
      <c r="I760" s="62"/>
    </row>
    <row r="761" spans="1:9" x14ac:dyDescent="0.3">
      <c r="A761" s="60"/>
      <c r="I761" s="62"/>
    </row>
    <row r="762" spans="1:9" x14ac:dyDescent="0.3">
      <c r="A762" s="60"/>
      <c r="I762" s="62"/>
    </row>
    <row r="763" spans="1:9" x14ac:dyDescent="0.3">
      <c r="A763" s="60"/>
      <c r="I763" s="62"/>
    </row>
    <row r="764" spans="1:9" x14ac:dyDescent="0.3">
      <c r="A764" s="60"/>
      <c r="I764" s="62"/>
    </row>
    <row r="765" spans="1:9" x14ac:dyDescent="0.3">
      <c r="A765" s="60"/>
      <c r="I765" s="62"/>
    </row>
    <row r="766" spans="1:9" x14ac:dyDescent="0.3">
      <c r="A766" s="60"/>
      <c r="I766" s="62"/>
    </row>
    <row r="767" spans="1:9" x14ac:dyDescent="0.3">
      <c r="A767" s="60"/>
      <c r="I767" s="62"/>
    </row>
    <row r="768" spans="1:9" x14ac:dyDescent="0.3">
      <c r="A768" s="60"/>
      <c r="I768" s="62"/>
    </row>
    <row r="769" spans="1:9" x14ac:dyDescent="0.3">
      <c r="A769" s="60"/>
      <c r="I769" s="62"/>
    </row>
    <row r="770" spans="1:9" x14ac:dyDescent="0.3">
      <c r="A770" s="60"/>
      <c r="I770" s="62"/>
    </row>
    <row r="771" spans="1:9" x14ac:dyDescent="0.3">
      <c r="A771" s="60"/>
      <c r="I771" s="62"/>
    </row>
    <row r="772" spans="1:9" x14ac:dyDescent="0.3">
      <c r="A772" s="60"/>
      <c r="I772" s="62"/>
    </row>
    <row r="773" spans="1:9" x14ac:dyDescent="0.3">
      <c r="A773" s="60"/>
      <c r="I773" s="62"/>
    </row>
    <row r="774" spans="1:9" x14ac:dyDescent="0.3">
      <c r="A774" s="60"/>
      <c r="I774" s="62"/>
    </row>
    <row r="775" spans="1:9" x14ac:dyDescent="0.3">
      <c r="A775" s="60"/>
      <c r="I775" s="62"/>
    </row>
    <row r="776" spans="1:9" x14ac:dyDescent="0.3">
      <c r="A776" s="60"/>
      <c r="I776" s="62"/>
    </row>
    <row r="777" spans="1:9" x14ac:dyDescent="0.3">
      <c r="A777" s="60"/>
      <c r="I777" s="62"/>
    </row>
    <row r="778" spans="1:9" x14ac:dyDescent="0.3">
      <c r="A778" s="60"/>
      <c r="I778" s="62"/>
    </row>
    <row r="779" spans="1:9" x14ac:dyDescent="0.3">
      <c r="A779" s="60"/>
      <c r="I779" s="62"/>
    </row>
    <row r="780" spans="1:9" x14ac:dyDescent="0.3">
      <c r="A780" s="60"/>
      <c r="I780" s="62"/>
    </row>
    <row r="781" spans="1:9" x14ac:dyDescent="0.3">
      <c r="A781" s="60"/>
      <c r="I781" s="62"/>
    </row>
    <row r="782" spans="1:9" x14ac:dyDescent="0.3">
      <c r="A782" s="60"/>
      <c r="I782" s="62"/>
    </row>
    <row r="783" spans="1:9" x14ac:dyDescent="0.3">
      <c r="A783" s="60"/>
      <c r="I783" s="62"/>
    </row>
    <row r="784" spans="1:9" x14ac:dyDescent="0.3">
      <c r="A784" s="60"/>
      <c r="I784" s="62"/>
    </row>
    <row r="785" spans="1:9" x14ac:dyDescent="0.3">
      <c r="A785" s="60"/>
      <c r="I785" s="62"/>
    </row>
    <row r="786" spans="1:9" x14ac:dyDescent="0.3">
      <c r="A786" s="60"/>
      <c r="I786" s="62"/>
    </row>
    <row r="787" spans="1:9" x14ac:dyDescent="0.3">
      <c r="A787" s="60"/>
      <c r="I787" s="62"/>
    </row>
    <row r="788" spans="1:9" x14ac:dyDescent="0.3">
      <c r="A788" s="60"/>
      <c r="I788" s="62"/>
    </row>
    <row r="789" spans="1:9" x14ac:dyDescent="0.3">
      <c r="A789" s="60"/>
      <c r="I789" s="62"/>
    </row>
    <row r="790" spans="1:9" x14ac:dyDescent="0.3">
      <c r="A790" s="60"/>
      <c r="I790" s="62"/>
    </row>
    <row r="791" spans="1:9" x14ac:dyDescent="0.3">
      <c r="A791" s="60"/>
      <c r="I791" s="62"/>
    </row>
    <row r="792" spans="1:9" x14ac:dyDescent="0.3">
      <c r="A792" s="60"/>
      <c r="I792" s="62"/>
    </row>
    <row r="793" spans="1:9" x14ac:dyDescent="0.3">
      <c r="A793" s="60"/>
      <c r="I793" s="62"/>
    </row>
    <row r="794" spans="1:9" x14ac:dyDescent="0.3">
      <c r="A794" s="60"/>
      <c r="I794" s="62"/>
    </row>
    <row r="795" spans="1:9" x14ac:dyDescent="0.3">
      <c r="A795" s="60"/>
      <c r="I795" s="62"/>
    </row>
    <row r="796" spans="1:9" x14ac:dyDescent="0.3">
      <c r="A796" s="60"/>
      <c r="I796" s="62"/>
    </row>
    <row r="797" spans="1:9" x14ac:dyDescent="0.3">
      <c r="A797" s="60"/>
      <c r="I797" s="62"/>
    </row>
    <row r="798" spans="1:9" x14ac:dyDescent="0.3">
      <c r="A798" s="60"/>
      <c r="I798" s="62"/>
    </row>
    <row r="799" spans="1:9" x14ac:dyDescent="0.3">
      <c r="A799" s="60"/>
      <c r="I799" s="62"/>
    </row>
    <row r="800" spans="1:9" x14ac:dyDescent="0.3">
      <c r="A800" s="60"/>
      <c r="I800" s="62"/>
    </row>
    <row r="801" spans="1:9" x14ac:dyDescent="0.3">
      <c r="A801" s="60"/>
      <c r="I801" s="62"/>
    </row>
    <row r="802" spans="1:9" x14ac:dyDescent="0.3">
      <c r="A802" s="60"/>
      <c r="I802" s="62"/>
    </row>
    <row r="803" spans="1:9" x14ac:dyDescent="0.3">
      <c r="A803" s="60"/>
      <c r="I803" s="62"/>
    </row>
    <row r="804" spans="1:9" x14ac:dyDescent="0.3">
      <c r="A804" s="60"/>
      <c r="I804" s="62"/>
    </row>
    <row r="805" spans="1:9" x14ac:dyDescent="0.3">
      <c r="A805" s="60"/>
      <c r="I805" s="62"/>
    </row>
    <row r="806" spans="1:9" x14ac:dyDescent="0.3">
      <c r="A806" s="60"/>
      <c r="I806" s="62"/>
    </row>
    <row r="807" spans="1:9" x14ac:dyDescent="0.3">
      <c r="A807" s="60"/>
      <c r="I807" s="62"/>
    </row>
    <row r="808" spans="1:9" x14ac:dyDescent="0.3">
      <c r="A808" s="60"/>
      <c r="I808" s="62"/>
    </row>
    <row r="809" spans="1:9" x14ac:dyDescent="0.3">
      <c r="A809" s="60"/>
      <c r="I809" s="62"/>
    </row>
    <row r="810" spans="1:9" x14ac:dyDescent="0.3">
      <c r="A810" s="60"/>
      <c r="I810" s="62"/>
    </row>
    <row r="811" spans="1:9" x14ac:dyDescent="0.3">
      <c r="A811" s="60"/>
      <c r="I811" s="62"/>
    </row>
    <row r="812" spans="1:9" x14ac:dyDescent="0.3">
      <c r="A812" s="60"/>
      <c r="I812" s="62"/>
    </row>
    <row r="813" spans="1:9" x14ac:dyDescent="0.3">
      <c r="A813" s="60"/>
      <c r="I813" s="62"/>
    </row>
    <row r="814" spans="1:9" x14ac:dyDescent="0.3">
      <c r="A814" s="60"/>
      <c r="I814" s="62"/>
    </row>
    <row r="815" spans="1:9" x14ac:dyDescent="0.3">
      <c r="A815" s="60"/>
      <c r="I815" s="62"/>
    </row>
    <row r="816" spans="1:9" x14ac:dyDescent="0.3">
      <c r="A816" s="60"/>
      <c r="I816" s="62"/>
    </row>
    <row r="817" spans="1:9" x14ac:dyDescent="0.3">
      <c r="A817" s="60"/>
      <c r="I817" s="62"/>
    </row>
    <row r="818" spans="1:9" x14ac:dyDescent="0.3">
      <c r="A818" s="60"/>
      <c r="I818" s="62"/>
    </row>
    <row r="819" spans="1:9" x14ac:dyDescent="0.3">
      <c r="A819" s="60"/>
      <c r="I819" s="62"/>
    </row>
    <row r="820" spans="1:9" x14ac:dyDescent="0.3">
      <c r="A820" s="60"/>
      <c r="I820" s="62"/>
    </row>
    <row r="821" spans="1:9" x14ac:dyDescent="0.3">
      <c r="A821" s="60"/>
      <c r="I821" s="62"/>
    </row>
    <row r="822" spans="1:9" x14ac:dyDescent="0.3">
      <c r="A822" s="60"/>
      <c r="I822" s="62"/>
    </row>
    <row r="823" spans="1:9" x14ac:dyDescent="0.3">
      <c r="A823" s="60"/>
      <c r="I823" s="62"/>
    </row>
    <row r="824" spans="1:9" x14ac:dyDescent="0.3">
      <c r="A824" s="60"/>
      <c r="I824" s="62"/>
    </row>
    <row r="825" spans="1:9" x14ac:dyDescent="0.3">
      <c r="A825" s="60"/>
      <c r="I825" s="62"/>
    </row>
    <row r="826" spans="1:9" x14ac:dyDescent="0.3">
      <c r="A826" s="60"/>
      <c r="I826" s="62"/>
    </row>
    <row r="827" spans="1:9" x14ac:dyDescent="0.3">
      <c r="A827" s="60"/>
      <c r="I827" s="62"/>
    </row>
    <row r="828" spans="1:9" x14ac:dyDescent="0.3">
      <c r="A828" s="60"/>
      <c r="I828" s="62"/>
    </row>
    <row r="829" spans="1:9" x14ac:dyDescent="0.3">
      <c r="A829" s="60"/>
      <c r="I829" s="62"/>
    </row>
    <row r="830" spans="1:9" x14ac:dyDescent="0.3">
      <c r="A830" s="60"/>
      <c r="I830" s="62"/>
    </row>
    <row r="831" spans="1:9" x14ac:dyDescent="0.3">
      <c r="A831" s="60"/>
      <c r="I831" s="62"/>
    </row>
    <row r="832" spans="1:9" x14ac:dyDescent="0.3">
      <c r="A832" s="60"/>
      <c r="I832" s="62"/>
    </row>
    <row r="833" spans="1:9" x14ac:dyDescent="0.3">
      <c r="A833" s="60"/>
      <c r="I833" s="62"/>
    </row>
    <row r="834" spans="1:9" x14ac:dyDescent="0.3">
      <c r="A834" s="60"/>
      <c r="I834" s="62"/>
    </row>
    <row r="835" spans="1:9" x14ac:dyDescent="0.3">
      <c r="A835" s="60"/>
      <c r="I835" s="62"/>
    </row>
    <row r="836" spans="1:9" x14ac:dyDescent="0.3">
      <c r="A836" s="60"/>
      <c r="I836" s="62"/>
    </row>
    <row r="837" spans="1:9" x14ac:dyDescent="0.3">
      <c r="A837" s="60"/>
      <c r="I837" s="62"/>
    </row>
    <row r="838" spans="1:9" x14ac:dyDescent="0.3">
      <c r="A838" s="60"/>
      <c r="I838" s="62"/>
    </row>
    <row r="839" spans="1:9" x14ac:dyDescent="0.3">
      <c r="A839" s="60"/>
      <c r="I839" s="62"/>
    </row>
    <row r="840" spans="1:9" x14ac:dyDescent="0.3">
      <c r="A840" s="60"/>
      <c r="I840" s="62"/>
    </row>
    <row r="841" spans="1:9" x14ac:dyDescent="0.3">
      <c r="A841" s="60"/>
      <c r="I841" s="62"/>
    </row>
    <row r="842" spans="1:9" x14ac:dyDescent="0.3">
      <c r="A842" s="60"/>
      <c r="I842" s="62"/>
    </row>
    <row r="843" spans="1:9" x14ac:dyDescent="0.3">
      <c r="A843" s="60"/>
      <c r="I843" s="62"/>
    </row>
    <row r="844" spans="1:9" x14ac:dyDescent="0.3">
      <c r="A844" s="60"/>
      <c r="I844" s="62"/>
    </row>
    <row r="845" spans="1:9" x14ac:dyDescent="0.3">
      <c r="A845" s="60"/>
      <c r="I845" s="62"/>
    </row>
    <row r="846" spans="1:9" x14ac:dyDescent="0.3">
      <c r="A846" s="60"/>
      <c r="I846" s="62"/>
    </row>
    <row r="847" spans="1:9" x14ac:dyDescent="0.3">
      <c r="A847" s="60"/>
      <c r="I847" s="62"/>
    </row>
    <row r="848" spans="1:9" x14ac:dyDescent="0.3">
      <c r="A848" s="60"/>
      <c r="I848" s="62"/>
    </row>
    <row r="849" spans="1:9" x14ac:dyDescent="0.3">
      <c r="A849" s="60"/>
      <c r="I849" s="62"/>
    </row>
    <row r="850" spans="1:9" x14ac:dyDescent="0.3">
      <c r="A850" s="60"/>
      <c r="I850" s="62"/>
    </row>
    <row r="851" spans="1:9" x14ac:dyDescent="0.3">
      <c r="A851" s="60"/>
      <c r="I851" s="62"/>
    </row>
    <row r="852" spans="1:9" x14ac:dyDescent="0.3">
      <c r="A852" s="60"/>
      <c r="I852" s="62"/>
    </row>
    <row r="853" spans="1:9" x14ac:dyDescent="0.3">
      <c r="A853" s="60"/>
      <c r="I853" s="62"/>
    </row>
    <row r="854" spans="1:9" x14ac:dyDescent="0.3">
      <c r="A854" s="60"/>
      <c r="I854" s="62"/>
    </row>
    <row r="855" spans="1:9" x14ac:dyDescent="0.3">
      <c r="A855" s="60"/>
      <c r="I855" s="62"/>
    </row>
    <row r="856" spans="1:9" x14ac:dyDescent="0.3">
      <c r="A856" s="60"/>
      <c r="I856" s="62"/>
    </row>
    <row r="857" spans="1:9" x14ac:dyDescent="0.3">
      <c r="A857" s="60"/>
      <c r="I857" s="62"/>
    </row>
    <row r="858" spans="1:9" x14ac:dyDescent="0.3">
      <c r="A858" s="60"/>
      <c r="I858" s="62"/>
    </row>
    <row r="859" spans="1:9" x14ac:dyDescent="0.3">
      <c r="A859" s="60"/>
      <c r="I859" s="62"/>
    </row>
    <row r="860" spans="1:9" x14ac:dyDescent="0.3">
      <c r="A860" s="60"/>
      <c r="I860" s="62"/>
    </row>
    <row r="861" spans="1:9" x14ac:dyDescent="0.3">
      <c r="A861" s="60"/>
      <c r="I861" s="62"/>
    </row>
    <row r="862" spans="1:9" x14ac:dyDescent="0.3">
      <c r="A862" s="60"/>
      <c r="I862" s="62"/>
    </row>
    <row r="863" spans="1:9" x14ac:dyDescent="0.3">
      <c r="A863" s="60"/>
      <c r="I863" s="62"/>
    </row>
    <row r="864" spans="1:9" x14ac:dyDescent="0.3">
      <c r="A864" s="60"/>
      <c r="I864" s="62"/>
    </row>
    <row r="865" spans="1:9" x14ac:dyDescent="0.3">
      <c r="A865" s="60"/>
      <c r="I865" s="62"/>
    </row>
    <row r="866" spans="1:9" x14ac:dyDescent="0.3">
      <c r="A866" s="60"/>
      <c r="I866" s="62"/>
    </row>
    <row r="867" spans="1:9" x14ac:dyDescent="0.3">
      <c r="A867" s="60"/>
      <c r="I867" s="62"/>
    </row>
    <row r="868" spans="1:9" x14ac:dyDescent="0.3">
      <c r="A868" s="60"/>
      <c r="I868" s="62"/>
    </row>
    <row r="869" spans="1:9" x14ac:dyDescent="0.3">
      <c r="A869" s="60"/>
      <c r="I869" s="62"/>
    </row>
    <row r="870" spans="1:9" x14ac:dyDescent="0.3">
      <c r="A870" s="60"/>
      <c r="I870" s="62"/>
    </row>
    <row r="871" spans="1:9" x14ac:dyDescent="0.3">
      <c r="A871" s="60"/>
      <c r="I871" s="62"/>
    </row>
    <row r="872" spans="1:9" x14ac:dyDescent="0.3">
      <c r="A872" s="60"/>
      <c r="I872" s="62"/>
    </row>
    <row r="873" spans="1:9" x14ac:dyDescent="0.3">
      <c r="A873" s="60"/>
      <c r="I873" s="62"/>
    </row>
    <row r="874" spans="1:9" x14ac:dyDescent="0.3">
      <c r="A874" s="60"/>
      <c r="I874" s="62"/>
    </row>
    <row r="875" spans="1:9" x14ac:dyDescent="0.3">
      <c r="A875" s="60"/>
      <c r="I875" s="62"/>
    </row>
    <row r="876" spans="1:9" x14ac:dyDescent="0.3">
      <c r="A876" s="60"/>
      <c r="I876" s="62"/>
    </row>
    <row r="877" spans="1:9" x14ac:dyDescent="0.3">
      <c r="A877" s="60"/>
      <c r="I877" s="62"/>
    </row>
    <row r="878" spans="1:9" x14ac:dyDescent="0.3">
      <c r="A878" s="60"/>
      <c r="I878" s="62"/>
    </row>
    <row r="879" spans="1:9" x14ac:dyDescent="0.3">
      <c r="A879" s="60"/>
      <c r="I879" s="62"/>
    </row>
    <row r="880" spans="1:9" x14ac:dyDescent="0.3">
      <c r="A880" s="60"/>
      <c r="I880" s="62"/>
    </row>
    <row r="881" spans="1:9" x14ac:dyDescent="0.3">
      <c r="A881" s="60"/>
      <c r="I881" s="62"/>
    </row>
    <row r="882" spans="1:9" x14ac:dyDescent="0.3">
      <c r="A882" s="60"/>
      <c r="I882" s="62"/>
    </row>
    <row r="883" spans="1:9" x14ac:dyDescent="0.3">
      <c r="A883" s="60"/>
      <c r="I883" s="62"/>
    </row>
    <row r="884" spans="1:9" x14ac:dyDescent="0.3">
      <c r="A884" s="60"/>
      <c r="I884" s="62"/>
    </row>
    <row r="885" spans="1:9" x14ac:dyDescent="0.3">
      <c r="A885" s="60"/>
      <c r="I885" s="62"/>
    </row>
    <row r="886" spans="1:9" x14ac:dyDescent="0.3">
      <c r="A886" s="60"/>
      <c r="I886" s="62"/>
    </row>
    <row r="887" spans="1:9" x14ac:dyDescent="0.3">
      <c r="A887" s="60"/>
      <c r="I887" s="62"/>
    </row>
    <row r="888" spans="1:9" x14ac:dyDescent="0.3">
      <c r="A888" s="60"/>
      <c r="I888" s="62"/>
    </row>
    <row r="889" spans="1:9" x14ac:dyDescent="0.3">
      <c r="A889" s="60"/>
      <c r="I889" s="62"/>
    </row>
    <row r="890" spans="1:9" x14ac:dyDescent="0.3">
      <c r="A890" s="60"/>
      <c r="I890" s="62"/>
    </row>
    <row r="891" spans="1:9" x14ac:dyDescent="0.3">
      <c r="A891" s="60"/>
      <c r="I891" s="62"/>
    </row>
    <row r="892" spans="1:9" x14ac:dyDescent="0.3">
      <c r="A892" s="60"/>
      <c r="I892" s="62"/>
    </row>
    <row r="893" spans="1:9" x14ac:dyDescent="0.3">
      <c r="A893" s="60"/>
      <c r="I893" s="62"/>
    </row>
    <row r="894" spans="1:9" x14ac:dyDescent="0.3">
      <c r="A894" s="60"/>
      <c r="I894" s="62"/>
    </row>
    <row r="895" spans="1:9" x14ac:dyDescent="0.3">
      <c r="A895" s="60"/>
      <c r="I895" s="62"/>
    </row>
    <row r="896" spans="1:9" x14ac:dyDescent="0.3">
      <c r="A896" s="60"/>
      <c r="I896" s="62"/>
    </row>
    <row r="897" spans="1:9" x14ac:dyDescent="0.3">
      <c r="A897" s="60"/>
      <c r="I897" s="62"/>
    </row>
    <row r="898" spans="1:9" x14ac:dyDescent="0.3">
      <c r="A898" s="60"/>
      <c r="I898" s="62"/>
    </row>
    <row r="899" spans="1:9" x14ac:dyDescent="0.3">
      <c r="A899" s="60"/>
      <c r="I899" s="62"/>
    </row>
    <row r="900" spans="1:9" x14ac:dyDescent="0.3">
      <c r="A900" s="60"/>
      <c r="I900" s="62"/>
    </row>
    <row r="901" spans="1:9" x14ac:dyDescent="0.3">
      <c r="A901" s="60"/>
      <c r="I901" s="62"/>
    </row>
    <row r="902" spans="1:9" x14ac:dyDescent="0.3">
      <c r="A902" s="60"/>
      <c r="I902" s="62"/>
    </row>
    <row r="903" spans="1:9" x14ac:dyDescent="0.3">
      <c r="A903" s="60"/>
      <c r="I903" s="62"/>
    </row>
    <row r="904" spans="1:9" x14ac:dyDescent="0.3">
      <c r="A904" s="60"/>
      <c r="I904" s="62"/>
    </row>
    <row r="905" spans="1:9" x14ac:dyDescent="0.3">
      <c r="A905" s="60"/>
      <c r="I905" s="62"/>
    </row>
    <row r="906" spans="1:9" x14ac:dyDescent="0.3">
      <c r="A906" s="60"/>
      <c r="I906" s="62"/>
    </row>
    <row r="907" spans="1:9" x14ac:dyDescent="0.3">
      <c r="A907" s="60"/>
      <c r="I907" s="62"/>
    </row>
    <row r="908" spans="1:9" x14ac:dyDescent="0.3">
      <c r="A908" s="60"/>
      <c r="I908" s="62"/>
    </row>
    <row r="909" spans="1:9" x14ac:dyDescent="0.3">
      <c r="A909" s="60"/>
      <c r="I909" s="62"/>
    </row>
    <row r="910" spans="1:9" x14ac:dyDescent="0.3">
      <c r="A910" s="60"/>
      <c r="I910" s="62"/>
    </row>
    <row r="911" spans="1:9" x14ac:dyDescent="0.3">
      <c r="A911" s="60"/>
      <c r="I911" s="62"/>
    </row>
    <row r="912" spans="1:9" x14ac:dyDescent="0.3">
      <c r="A912" s="60"/>
      <c r="I912" s="62"/>
    </row>
    <row r="913" spans="1:9" x14ac:dyDescent="0.3">
      <c r="A913" s="60"/>
      <c r="I913" s="62"/>
    </row>
    <row r="914" spans="1:9" x14ac:dyDescent="0.3">
      <c r="A914" s="60"/>
      <c r="I914" s="62"/>
    </row>
    <row r="915" spans="1:9" x14ac:dyDescent="0.3">
      <c r="A915" s="60"/>
      <c r="I915" s="62"/>
    </row>
    <row r="916" spans="1:9" x14ac:dyDescent="0.3">
      <c r="A916" s="60"/>
      <c r="I916" s="62"/>
    </row>
    <row r="917" spans="1:9" x14ac:dyDescent="0.3">
      <c r="A917" s="60"/>
      <c r="I917" s="62"/>
    </row>
    <row r="918" spans="1:9" x14ac:dyDescent="0.3">
      <c r="A918" s="60"/>
      <c r="I918" s="62"/>
    </row>
    <row r="919" spans="1:9" x14ac:dyDescent="0.3">
      <c r="A919" s="60"/>
      <c r="I919" s="62"/>
    </row>
    <row r="920" spans="1:9" x14ac:dyDescent="0.3">
      <c r="A920" s="60"/>
      <c r="I920" s="62"/>
    </row>
    <row r="921" spans="1:9" x14ac:dyDescent="0.3">
      <c r="A921" s="60"/>
      <c r="I921" s="62"/>
    </row>
    <row r="922" spans="1:9" x14ac:dyDescent="0.3">
      <c r="A922" s="60"/>
      <c r="I922" s="62"/>
    </row>
    <row r="923" spans="1:9" x14ac:dyDescent="0.3">
      <c r="A923" s="60"/>
      <c r="I923" s="62"/>
    </row>
    <row r="924" spans="1:9" x14ac:dyDescent="0.3">
      <c r="A924" s="60"/>
      <c r="I924" s="62"/>
    </row>
    <row r="925" spans="1:9" x14ac:dyDescent="0.3">
      <c r="A925" s="60"/>
      <c r="I925" s="62"/>
    </row>
    <row r="926" spans="1:9" x14ac:dyDescent="0.3">
      <c r="A926" s="60"/>
      <c r="I926" s="62"/>
    </row>
    <row r="927" spans="1:9" x14ac:dyDescent="0.3">
      <c r="A927" s="60"/>
      <c r="I927" s="62"/>
    </row>
    <row r="928" spans="1:9" x14ac:dyDescent="0.3">
      <c r="A928" s="60"/>
      <c r="I928" s="62"/>
    </row>
    <row r="929" spans="1:9" x14ac:dyDescent="0.3">
      <c r="A929" s="60"/>
      <c r="I929" s="62"/>
    </row>
    <row r="930" spans="1:9" x14ac:dyDescent="0.3">
      <c r="A930" s="60"/>
      <c r="I930" s="62"/>
    </row>
    <row r="931" spans="1:9" x14ac:dyDescent="0.3">
      <c r="A931" s="60"/>
      <c r="I931" s="62"/>
    </row>
    <row r="932" spans="1:9" x14ac:dyDescent="0.3">
      <c r="A932" s="60"/>
      <c r="I932" s="62"/>
    </row>
    <row r="933" spans="1:9" x14ac:dyDescent="0.3">
      <c r="A933" s="60"/>
      <c r="I933" s="62"/>
    </row>
    <row r="934" spans="1:9" x14ac:dyDescent="0.3">
      <c r="A934" s="60"/>
      <c r="I934" s="62"/>
    </row>
    <row r="935" spans="1:9" x14ac:dyDescent="0.3">
      <c r="A935" s="60"/>
      <c r="I935" s="62"/>
    </row>
    <row r="936" spans="1:9" x14ac:dyDescent="0.3">
      <c r="A936" s="60"/>
      <c r="I936" s="62"/>
    </row>
    <row r="937" spans="1:9" x14ac:dyDescent="0.3">
      <c r="A937" s="60"/>
      <c r="I937" s="62"/>
    </row>
    <row r="938" spans="1:9" x14ac:dyDescent="0.3">
      <c r="A938" s="60"/>
      <c r="I938" s="62"/>
    </row>
    <row r="939" spans="1:9" x14ac:dyDescent="0.3">
      <c r="A939" s="60"/>
      <c r="I939" s="62"/>
    </row>
    <row r="940" spans="1:9" x14ac:dyDescent="0.3">
      <c r="A940" s="60"/>
      <c r="I940" s="62"/>
    </row>
    <row r="941" spans="1:9" x14ac:dyDescent="0.3">
      <c r="A941" s="60"/>
      <c r="I941" s="62"/>
    </row>
    <row r="942" spans="1:9" x14ac:dyDescent="0.3">
      <c r="A942" s="60"/>
      <c r="I942" s="62"/>
    </row>
    <row r="943" spans="1:9" x14ac:dyDescent="0.3">
      <c r="A943" s="60"/>
      <c r="I943" s="62"/>
    </row>
    <row r="944" spans="1:9" x14ac:dyDescent="0.3">
      <c r="A944" s="60"/>
      <c r="I944" s="62"/>
    </row>
    <row r="945" spans="1:9" x14ac:dyDescent="0.3">
      <c r="A945" s="60"/>
      <c r="I945" s="62"/>
    </row>
    <row r="946" spans="1:9" x14ac:dyDescent="0.3">
      <c r="A946" s="60"/>
      <c r="I946" s="62"/>
    </row>
    <row r="947" spans="1:9" x14ac:dyDescent="0.3">
      <c r="A947" s="60"/>
      <c r="I947" s="62"/>
    </row>
    <row r="948" spans="1:9" x14ac:dyDescent="0.3">
      <c r="A948" s="60"/>
      <c r="I948" s="62"/>
    </row>
    <row r="949" spans="1:9" x14ac:dyDescent="0.3">
      <c r="A949" s="60"/>
      <c r="I949" s="62"/>
    </row>
    <row r="950" spans="1:9" x14ac:dyDescent="0.3">
      <c r="A950" s="60"/>
      <c r="I950" s="62"/>
    </row>
    <row r="951" spans="1:9" x14ac:dyDescent="0.3">
      <c r="A951" s="60"/>
      <c r="I951" s="62"/>
    </row>
    <row r="952" spans="1:9" x14ac:dyDescent="0.3">
      <c r="A952" s="60"/>
      <c r="I952" s="62"/>
    </row>
    <row r="953" spans="1:9" x14ac:dyDescent="0.3">
      <c r="A953" s="60"/>
      <c r="I953" s="62"/>
    </row>
    <row r="954" spans="1:9" x14ac:dyDescent="0.3">
      <c r="A954" s="60"/>
      <c r="I954" s="62"/>
    </row>
    <row r="955" spans="1:9" x14ac:dyDescent="0.3">
      <c r="A955" s="60"/>
      <c r="I955" s="62"/>
    </row>
    <row r="956" spans="1:9" x14ac:dyDescent="0.3">
      <c r="A956" s="60"/>
      <c r="I956" s="62"/>
    </row>
    <row r="957" spans="1:9" x14ac:dyDescent="0.3">
      <c r="A957" s="60"/>
      <c r="I957" s="62"/>
    </row>
    <row r="958" spans="1:9" x14ac:dyDescent="0.3">
      <c r="A958" s="60"/>
      <c r="I958" s="62"/>
    </row>
    <row r="959" spans="1:9" x14ac:dyDescent="0.3">
      <c r="A959" s="60"/>
      <c r="I959" s="62"/>
    </row>
    <row r="960" spans="1:9" x14ac:dyDescent="0.3">
      <c r="A960" s="60"/>
      <c r="I960" s="62"/>
    </row>
    <row r="961" spans="1:9" x14ac:dyDescent="0.3">
      <c r="A961" s="60"/>
      <c r="I961" s="62"/>
    </row>
    <row r="962" spans="1:9" x14ac:dyDescent="0.3">
      <c r="A962" s="60"/>
      <c r="I962" s="62"/>
    </row>
    <row r="963" spans="1:9" x14ac:dyDescent="0.3">
      <c r="A963" s="60"/>
      <c r="I963" s="62"/>
    </row>
    <row r="964" spans="1:9" x14ac:dyDescent="0.3">
      <c r="A964" s="60"/>
      <c r="I964" s="62"/>
    </row>
    <row r="965" spans="1:9" x14ac:dyDescent="0.3">
      <c r="A965" s="60"/>
      <c r="I965" s="62"/>
    </row>
    <row r="966" spans="1:9" x14ac:dyDescent="0.3">
      <c r="A966" s="60"/>
      <c r="I966" s="62"/>
    </row>
    <row r="967" spans="1:9" x14ac:dyDescent="0.3">
      <c r="A967" s="60"/>
      <c r="I967" s="62"/>
    </row>
    <row r="968" spans="1:9" x14ac:dyDescent="0.3">
      <c r="A968" s="60"/>
      <c r="I968" s="62"/>
    </row>
    <row r="969" spans="1:9" x14ac:dyDescent="0.3">
      <c r="A969" s="60"/>
      <c r="I969" s="62"/>
    </row>
    <row r="970" spans="1:9" x14ac:dyDescent="0.3">
      <c r="A970" s="60"/>
      <c r="I970" s="62"/>
    </row>
    <row r="971" spans="1:9" x14ac:dyDescent="0.3">
      <c r="A971" s="60"/>
      <c r="I971" s="62"/>
    </row>
    <row r="972" spans="1:9" x14ac:dyDescent="0.3">
      <c r="A972" s="60"/>
      <c r="I972" s="62"/>
    </row>
    <row r="973" spans="1:9" x14ac:dyDescent="0.3">
      <c r="A973" s="60"/>
      <c r="I973" s="62"/>
    </row>
    <row r="974" spans="1:9" x14ac:dyDescent="0.3">
      <c r="A974" s="60"/>
      <c r="I974" s="62"/>
    </row>
    <row r="975" spans="1:9" x14ac:dyDescent="0.3">
      <c r="A975" s="60"/>
      <c r="I975" s="62"/>
    </row>
    <row r="976" spans="1:9" x14ac:dyDescent="0.3">
      <c r="A976" s="60"/>
      <c r="I976" s="62"/>
    </row>
    <row r="977" spans="1:9" x14ac:dyDescent="0.3">
      <c r="A977" s="60"/>
      <c r="I977" s="62"/>
    </row>
    <row r="978" spans="1:9" x14ac:dyDescent="0.3">
      <c r="A978" s="60"/>
      <c r="I978" s="62"/>
    </row>
    <row r="979" spans="1:9" x14ac:dyDescent="0.3">
      <c r="A979" s="60"/>
      <c r="I979" s="62"/>
    </row>
    <row r="980" spans="1:9" x14ac:dyDescent="0.3">
      <c r="A980" s="60"/>
      <c r="I980" s="62"/>
    </row>
    <row r="981" spans="1:9" x14ac:dyDescent="0.3">
      <c r="A981" s="60"/>
      <c r="I981" s="62"/>
    </row>
    <row r="982" spans="1:9" x14ac:dyDescent="0.3">
      <c r="A982" s="60"/>
      <c r="I982" s="62"/>
    </row>
    <row r="983" spans="1:9" x14ac:dyDescent="0.3">
      <c r="A983" s="60"/>
      <c r="I983" s="62"/>
    </row>
    <row r="984" spans="1:9" x14ac:dyDescent="0.3">
      <c r="A984" s="60"/>
      <c r="I984" s="62"/>
    </row>
    <row r="985" spans="1:9" x14ac:dyDescent="0.3">
      <c r="A985" s="60"/>
      <c r="I985" s="62"/>
    </row>
    <row r="986" spans="1:9" x14ac:dyDescent="0.3">
      <c r="A986" s="60"/>
      <c r="I986" s="62"/>
    </row>
    <row r="987" spans="1:9" x14ac:dyDescent="0.3">
      <c r="A987" s="60"/>
      <c r="I987" s="62"/>
    </row>
    <row r="988" spans="1:9" x14ac:dyDescent="0.3">
      <c r="A988" s="60"/>
      <c r="I988" s="62"/>
    </row>
    <row r="989" spans="1:9" x14ac:dyDescent="0.3">
      <c r="A989" s="60"/>
      <c r="I989" s="62"/>
    </row>
    <row r="990" spans="1:9" x14ac:dyDescent="0.3">
      <c r="A990" s="60"/>
      <c r="I990" s="62"/>
    </row>
    <row r="991" spans="1:9" x14ac:dyDescent="0.3">
      <c r="A991" s="60"/>
      <c r="I991" s="62"/>
    </row>
    <row r="992" spans="1:9" x14ac:dyDescent="0.3">
      <c r="A992" s="60"/>
      <c r="I992" s="62"/>
    </row>
    <row r="993" spans="1:9" x14ac:dyDescent="0.3">
      <c r="A993" s="60"/>
      <c r="I993" s="62"/>
    </row>
    <row r="994" spans="1:9" x14ac:dyDescent="0.3">
      <c r="A994" s="60"/>
      <c r="I994" s="62"/>
    </row>
    <row r="995" spans="1:9" x14ac:dyDescent="0.3">
      <c r="A995" s="60"/>
      <c r="I995" s="62"/>
    </row>
    <row r="996" spans="1:9" x14ac:dyDescent="0.3">
      <c r="A996" s="60"/>
      <c r="I996" s="62"/>
    </row>
    <row r="997" spans="1:9" x14ac:dyDescent="0.3">
      <c r="A997" s="60"/>
      <c r="I997" s="62"/>
    </row>
    <row r="998" spans="1:9" x14ac:dyDescent="0.3">
      <c r="A998" s="60"/>
      <c r="I998" s="62"/>
    </row>
    <row r="999" spans="1:9" x14ac:dyDescent="0.3">
      <c r="A999" s="60"/>
      <c r="I999" s="62"/>
    </row>
    <row r="1000" spans="1:9" x14ac:dyDescent="0.3">
      <c r="A1000" s="60"/>
      <c r="I1000" s="62"/>
    </row>
    <row r="1001" spans="1:9" x14ac:dyDescent="0.3">
      <c r="A1001" s="60"/>
      <c r="I1001" s="62"/>
    </row>
    <row r="1002" spans="1:9" x14ac:dyDescent="0.3">
      <c r="A1002" s="60"/>
      <c r="I1002" s="62"/>
    </row>
    <row r="1003" spans="1:9" x14ac:dyDescent="0.3">
      <c r="A1003" s="60"/>
      <c r="I1003" s="62"/>
    </row>
    <row r="1004" spans="1:9" x14ac:dyDescent="0.3">
      <c r="A1004" s="60"/>
      <c r="I1004" s="62"/>
    </row>
    <row r="1005" spans="1:9" x14ac:dyDescent="0.3">
      <c r="A1005" s="60"/>
      <c r="I1005" s="62"/>
    </row>
    <row r="1006" spans="1:9" x14ac:dyDescent="0.3">
      <c r="A1006" s="60"/>
      <c r="I1006" s="62"/>
    </row>
    <row r="1007" spans="1:9" x14ac:dyDescent="0.3">
      <c r="A1007" s="60"/>
      <c r="I1007" s="62"/>
    </row>
    <row r="1008" spans="1:9" x14ac:dyDescent="0.3">
      <c r="A1008" s="60"/>
      <c r="I1008" s="62"/>
    </row>
    <row r="1009" spans="1:9" x14ac:dyDescent="0.3">
      <c r="A1009" s="60"/>
      <c r="I1009" s="62"/>
    </row>
    <row r="1010" spans="1:9" x14ac:dyDescent="0.3">
      <c r="A1010" s="60"/>
      <c r="I1010" s="62"/>
    </row>
    <row r="1011" spans="1:9" x14ac:dyDescent="0.3">
      <c r="A1011" s="60"/>
      <c r="I1011" s="62"/>
    </row>
    <row r="1012" spans="1:9" x14ac:dyDescent="0.3">
      <c r="A1012" s="60"/>
      <c r="I1012" s="62"/>
    </row>
    <row r="1013" spans="1:9" x14ac:dyDescent="0.3">
      <c r="A1013" s="60"/>
      <c r="I1013" s="62"/>
    </row>
    <row r="1014" spans="1:9" x14ac:dyDescent="0.3">
      <c r="A1014" s="60"/>
      <c r="I1014" s="62"/>
    </row>
    <row r="1015" spans="1:9" x14ac:dyDescent="0.3">
      <c r="A1015" s="60"/>
      <c r="I1015" s="62"/>
    </row>
    <row r="1016" spans="1:9" x14ac:dyDescent="0.3">
      <c r="A1016" s="60"/>
      <c r="I1016" s="62"/>
    </row>
    <row r="1017" spans="1:9" x14ac:dyDescent="0.3">
      <c r="A1017" s="60"/>
      <c r="I1017" s="62"/>
    </row>
    <row r="1018" spans="1:9" x14ac:dyDescent="0.3">
      <c r="A1018" s="60"/>
      <c r="I1018" s="62"/>
    </row>
    <row r="1019" spans="1:9" x14ac:dyDescent="0.3">
      <c r="A1019" s="60"/>
      <c r="I1019" s="62"/>
    </row>
    <row r="1020" spans="1:9" x14ac:dyDescent="0.3">
      <c r="A1020" s="60"/>
      <c r="I1020" s="62"/>
    </row>
    <row r="1021" spans="1:9" x14ac:dyDescent="0.3">
      <c r="A1021" s="60"/>
      <c r="I1021" s="62"/>
    </row>
    <row r="1022" spans="1:9" x14ac:dyDescent="0.3">
      <c r="A1022" s="60"/>
      <c r="I1022" s="62"/>
    </row>
    <row r="1023" spans="1:9" x14ac:dyDescent="0.3">
      <c r="A1023" s="60"/>
      <c r="I1023" s="62"/>
    </row>
    <row r="1024" spans="1:9" x14ac:dyDescent="0.3">
      <c r="A1024" s="60"/>
      <c r="I1024" s="62"/>
    </row>
    <row r="1025" spans="1:9" x14ac:dyDescent="0.3">
      <c r="A1025" s="60"/>
      <c r="I1025" s="62"/>
    </row>
    <row r="1026" spans="1:9" x14ac:dyDescent="0.3">
      <c r="A1026" s="60"/>
      <c r="I1026" s="62"/>
    </row>
    <row r="1027" spans="1:9" x14ac:dyDescent="0.3">
      <c r="A1027" s="60"/>
      <c r="I1027" s="62"/>
    </row>
    <row r="1028" spans="1:9" x14ac:dyDescent="0.3">
      <c r="A1028" s="60"/>
      <c r="I1028" s="62"/>
    </row>
    <row r="1029" spans="1:9" x14ac:dyDescent="0.3">
      <c r="A1029" s="60"/>
      <c r="I1029" s="62"/>
    </row>
    <row r="1030" spans="1:9" x14ac:dyDescent="0.3">
      <c r="A1030" s="60"/>
      <c r="I1030" s="62"/>
    </row>
    <row r="1031" spans="1:9" x14ac:dyDescent="0.3">
      <c r="A1031" s="60"/>
      <c r="I1031" s="62"/>
    </row>
    <row r="1032" spans="1:9" x14ac:dyDescent="0.3">
      <c r="A1032" s="60"/>
      <c r="I1032" s="62"/>
    </row>
    <row r="1033" spans="1:9" x14ac:dyDescent="0.3">
      <c r="A1033" s="60"/>
      <c r="I1033" s="62"/>
    </row>
    <row r="1034" spans="1:9" x14ac:dyDescent="0.3">
      <c r="A1034" s="60"/>
      <c r="I1034" s="62"/>
    </row>
    <row r="1035" spans="1:9" x14ac:dyDescent="0.3">
      <c r="A1035" s="60"/>
      <c r="I1035" s="62"/>
    </row>
    <row r="1036" spans="1:9" x14ac:dyDescent="0.3">
      <c r="A1036" s="60"/>
      <c r="I1036" s="62"/>
    </row>
    <row r="1037" spans="1:9" x14ac:dyDescent="0.3">
      <c r="A1037" s="60"/>
      <c r="I1037" s="62"/>
    </row>
    <row r="1038" spans="1:9" x14ac:dyDescent="0.3">
      <c r="A1038" s="60"/>
      <c r="I1038" s="62"/>
    </row>
    <row r="1039" spans="1:9" x14ac:dyDescent="0.3">
      <c r="A1039" s="60"/>
      <c r="I1039" s="62"/>
    </row>
    <row r="1040" spans="1:9" x14ac:dyDescent="0.3">
      <c r="A1040" s="60"/>
      <c r="I1040" s="62"/>
    </row>
    <row r="1041" spans="1:9" x14ac:dyDescent="0.3">
      <c r="A1041" s="60"/>
      <c r="I1041" s="62"/>
    </row>
    <row r="1042" spans="1:9" x14ac:dyDescent="0.3">
      <c r="A1042" s="60"/>
      <c r="I1042" s="62"/>
    </row>
    <row r="1043" spans="1:9" x14ac:dyDescent="0.3">
      <c r="A1043" s="60"/>
      <c r="I1043" s="62"/>
    </row>
    <row r="1044" spans="1:9" x14ac:dyDescent="0.3">
      <c r="A1044" s="60"/>
      <c r="I1044" s="62"/>
    </row>
    <row r="1045" spans="1:9" x14ac:dyDescent="0.3">
      <c r="A1045" s="60"/>
      <c r="I1045" s="62"/>
    </row>
    <row r="1046" spans="1:9" x14ac:dyDescent="0.3">
      <c r="A1046" s="60"/>
      <c r="I1046" s="62"/>
    </row>
    <row r="1047" spans="1:9" x14ac:dyDescent="0.3">
      <c r="A1047" s="60"/>
      <c r="I1047" s="62"/>
    </row>
    <row r="1048" spans="1:9" x14ac:dyDescent="0.3">
      <c r="A1048" s="60"/>
      <c r="I1048" s="62"/>
    </row>
    <row r="1049" spans="1:9" x14ac:dyDescent="0.3">
      <c r="A1049" s="60"/>
      <c r="I1049" s="62"/>
    </row>
    <row r="1050" spans="1:9" x14ac:dyDescent="0.3">
      <c r="A1050" s="60"/>
      <c r="I1050" s="62"/>
    </row>
    <row r="1051" spans="1:9" x14ac:dyDescent="0.3">
      <c r="A1051" s="60"/>
      <c r="I1051" s="62"/>
    </row>
    <row r="1052" spans="1:9" x14ac:dyDescent="0.3">
      <c r="A1052" s="60"/>
      <c r="I1052" s="62"/>
    </row>
    <row r="1053" spans="1:9" x14ac:dyDescent="0.3">
      <c r="A1053" s="60"/>
      <c r="I1053" s="62"/>
    </row>
    <row r="1054" spans="1:9" x14ac:dyDescent="0.3">
      <c r="A1054" s="60"/>
      <c r="I1054" s="62"/>
    </row>
    <row r="1055" spans="1:9" x14ac:dyDescent="0.3">
      <c r="A1055" s="60"/>
      <c r="I1055" s="62"/>
    </row>
    <row r="1056" spans="1:9" x14ac:dyDescent="0.3">
      <c r="A1056" s="60"/>
      <c r="I1056" s="62"/>
    </row>
    <row r="1057" spans="1:9" x14ac:dyDescent="0.3">
      <c r="A1057" s="60"/>
      <c r="I1057" s="62"/>
    </row>
    <row r="1058" spans="1:9" x14ac:dyDescent="0.3">
      <c r="A1058" s="60"/>
      <c r="I1058" s="62"/>
    </row>
    <row r="1059" spans="1:9" x14ac:dyDescent="0.3">
      <c r="A1059" s="60"/>
      <c r="I1059" s="62"/>
    </row>
    <row r="1060" spans="1:9" x14ac:dyDescent="0.3">
      <c r="A1060" s="60"/>
      <c r="I1060" s="62"/>
    </row>
    <row r="1061" spans="1:9" x14ac:dyDescent="0.3">
      <c r="A1061" s="60"/>
      <c r="I1061" s="62"/>
    </row>
    <row r="1062" spans="1:9" x14ac:dyDescent="0.3">
      <c r="A1062" s="60"/>
      <c r="I1062" s="62"/>
    </row>
    <row r="1063" spans="1:9" x14ac:dyDescent="0.3">
      <c r="A1063" s="60"/>
      <c r="I1063" s="62"/>
    </row>
    <row r="1064" spans="1:9" x14ac:dyDescent="0.3">
      <c r="A1064" s="60"/>
      <c r="I1064" s="62"/>
    </row>
    <row r="1065" spans="1:9" x14ac:dyDescent="0.3">
      <c r="A1065" s="60"/>
      <c r="I1065" s="62"/>
    </row>
    <row r="1066" spans="1:9" x14ac:dyDescent="0.3">
      <c r="A1066" s="60"/>
      <c r="I1066" s="62"/>
    </row>
    <row r="1067" spans="1:9" x14ac:dyDescent="0.3">
      <c r="A1067" s="60"/>
      <c r="I1067" s="62"/>
    </row>
    <row r="1068" spans="1:9" x14ac:dyDescent="0.3">
      <c r="A1068" s="60"/>
      <c r="I1068" s="62"/>
    </row>
    <row r="1069" spans="1:9" x14ac:dyDescent="0.3">
      <c r="A1069" s="60"/>
      <c r="I1069" s="62"/>
    </row>
    <row r="1070" spans="1:9" x14ac:dyDescent="0.3">
      <c r="A1070" s="60"/>
      <c r="I1070" s="62"/>
    </row>
    <row r="1071" spans="1:9" x14ac:dyDescent="0.3">
      <c r="A1071" s="60"/>
      <c r="I1071" s="62"/>
    </row>
    <row r="1072" spans="1:9" x14ac:dyDescent="0.3">
      <c r="A1072" s="60"/>
      <c r="I1072" s="62"/>
    </row>
    <row r="1073" spans="1:9" x14ac:dyDescent="0.3">
      <c r="A1073" s="60"/>
      <c r="I1073" s="62"/>
    </row>
    <row r="1074" spans="1:9" x14ac:dyDescent="0.3">
      <c r="A1074" s="60"/>
      <c r="I1074" s="62"/>
    </row>
    <row r="1075" spans="1:9" x14ac:dyDescent="0.3">
      <c r="A1075" s="60"/>
      <c r="I1075" s="62"/>
    </row>
    <row r="1076" spans="1:9" x14ac:dyDescent="0.3">
      <c r="A1076" s="60"/>
      <c r="I1076" s="62"/>
    </row>
    <row r="1077" spans="1:9" x14ac:dyDescent="0.3">
      <c r="A1077" s="60"/>
      <c r="I1077" s="62"/>
    </row>
    <row r="1078" spans="1:9" x14ac:dyDescent="0.3">
      <c r="A1078" s="60"/>
      <c r="I1078" s="62"/>
    </row>
    <row r="1079" spans="1:9" x14ac:dyDescent="0.3">
      <c r="A1079" s="60"/>
      <c r="I1079" s="62"/>
    </row>
    <row r="1080" spans="1:9" x14ac:dyDescent="0.3">
      <c r="A1080" s="60"/>
      <c r="I1080" s="62"/>
    </row>
    <row r="1081" spans="1:9" x14ac:dyDescent="0.3">
      <c r="A1081" s="60"/>
      <c r="I1081" s="62"/>
    </row>
    <row r="1082" spans="1:9" x14ac:dyDescent="0.3">
      <c r="A1082" s="60"/>
      <c r="I1082" s="62"/>
    </row>
    <row r="1083" spans="1:9" x14ac:dyDescent="0.3">
      <c r="A1083" s="60"/>
      <c r="I1083" s="62"/>
    </row>
    <row r="1084" spans="1:9" x14ac:dyDescent="0.3">
      <c r="A1084" s="60"/>
      <c r="I1084" s="62"/>
    </row>
    <row r="1085" spans="1:9" x14ac:dyDescent="0.3">
      <c r="A1085" s="60"/>
      <c r="I1085" s="62"/>
    </row>
    <row r="1086" spans="1:9" x14ac:dyDescent="0.3">
      <c r="A1086" s="60"/>
      <c r="I1086" s="62"/>
    </row>
    <row r="1087" spans="1:9" x14ac:dyDescent="0.3">
      <c r="A1087" s="60"/>
      <c r="I1087" s="62"/>
    </row>
    <row r="1088" spans="1:9" x14ac:dyDescent="0.3">
      <c r="A1088" s="60"/>
      <c r="I1088" s="62"/>
    </row>
    <row r="1089" spans="1:9" x14ac:dyDescent="0.3">
      <c r="A1089" s="60"/>
      <c r="I1089" s="62"/>
    </row>
    <row r="1090" spans="1:9" x14ac:dyDescent="0.3">
      <c r="A1090" s="60"/>
      <c r="I1090" s="62"/>
    </row>
    <row r="1091" spans="1:9" x14ac:dyDescent="0.3">
      <c r="A1091" s="60"/>
      <c r="I1091" s="62"/>
    </row>
    <row r="1092" spans="1:9" x14ac:dyDescent="0.3">
      <c r="A1092" s="60"/>
      <c r="I1092" s="62"/>
    </row>
    <row r="1093" spans="1:9" x14ac:dyDescent="0.3">
      <c r="A1093" s="60"/>
      <c r="I1093" s="62"/>
    </row>
    <row r="1094" spans="1:9" x14ac:dyDescent="0.3">
      <c r="A1094" s="60"/>
      <c r="I1094" s="62"/>
    </row>
    <row r="1095" spans="1:9" x14ac:dyDescent="0.3">
      <c r="A1095" s="60"/>
      <c r="I1095" s="62"/>
    </row>
    <row r="1096" spans="1:9" x14ac:dyDescent="0.3">
      <c r="A1096" s="60"/>
      <c r="I1096" s="62"/>
    </row>
    <row r="1097" spans="1:9" x14ac:dyDescent="0.3">
      <c r="A1097" s="60"/>
      <c r="I1097" s="62"/>
    </row>
    <row r="1098" spans="1:9" x14ac:dyDescent="0.3">
      <c r="A1098" s="60"/>
      <c r="I1098" s="62"/>
    </row>
    <row r="1099" spans="1:9" x14ac:dyDescent="0.3">
      <c r="A1099" s="60"/>
      <c r="I1099" s="62"/>
    </row>
    <row r="1100" spans="1:9" x14ac:dyDescent="0.3">
      <c r="A1100" s="60"/>
      <c r="I1100" s="62"/>
    </row>
    <row r="1101" spans="1:9" x14ac:dyDescent="0.3">
      <c r="A1101" s="60"/>
      <c r="I1101" s="62"/>
    </row>
    <row r="1102" spans="1:9" x14ac:dyDescent="0.3">
      <c r="A1102" s="60"/>
      <c r="I1102" s="62"/>
    </row>
    <row r="1103" spans="1:9" x14ac:dyDescent="0.3">
      <c r="A1103" s="60"/>
      <c r="I1103" s="62"/>
    </row>
    <row r="1104" spans="1:9" x14ac:dyDescent="0.3">
      <c r="A1104" s="60"/>
      <c r="I1104" s="62"/>
    </row>
    <row r="1105" spans="1:9" x14ac:dyDescent="0.3">
      <c r="A1105" s="60"/>
      <c r="I1105" s="62"/>
    </row>
    <row r="1106" spans="1:9" x14ac:dyDescent="0.3">
      <c r="A1106" s="60"/>
      <c r="I1106" s="62"/>
    </row>
    <row r="1107" spans="1:9" x14ac:dyDescent="0.3">
      <c r="A1107" s="60"/>
      <c r="I1107" s="62"/>
    </row>
    <row r="1108" spans="1:9" x14ac:dyDescent="0.3">
      <c r="A1108" s="60"/>
      <c r="I1108" s="62"/>
    </row>
    <row r="1109" spans="1:9" x14ac:dyDescent="0.3">
      <c r="A1109" s="60"/>
      <c r="I1109" s="62"/>
    </row>
    <row r="1110" spans="1:9" x14ac:dyDescent="0.3">
      <c r="A1110" s="60"/>
      <c r="I1110" s="62"/>
    </row>
    <row r="1111" spans="1:9" x14ac:dyDescent="0.3">
      <c r="A1111" s="60"/>
      <c r="I1111" s="62"/>
    </row>
    <row r="1112" spans="1:9" x14ac:dyDescent="0.3">
      <c r="A1112" s="60"/>
      <c r="I1112" s="62"/>
    </row>
    <row r="1113" spans="1:9" x14ac:dyDescent="0.3">
      <c r="A1113" s="60"/>
      <c r="I1113" s="62"/>
    </row>
    <row r="1114" spans="1:9" x14ac:dyDescent="0.3">
      <c r="A1114" s="60"/>
      <c r="I1114" s="62"/>
    </row>
    <row r="1115" spans="1:9" x14ac:dyDescent="0.3">
      <c r="A1115" s="60"/>
      <c r="I1115" s="62"/>
    </row>
    <row r="1116" spans="1:9" x14ac:dyDescent="0.3">
      <c r="A1116" s="60"/>
      <c r="I1116" s="62"/>
    </row>
    <row r="1117" spans="1:9" x14ac:dyDescent="0.3">
      <c r="A1117" s="60"/>
      <c r="I1117" s="62"/>
    </row>
    <row r="1118" spans="1:9" x14ac:dyDescent="0.3">
      <c r="A1118" s="60"/>
      <c r="I1118" s="62"/>
    </row>
    <row r="1119" spans="1:9" x14ac:dyDescent="0.3">
      <c r="A1119" s="60"/>
      <c r="I1119" s="62"/>
    </row>
    <row r="1120" spans="1:9" x14ac:dyDescent="0.3">
      <c r="A1120" s="60"/>
      <c r="I1120" s="62"/>
    </row>
    <row r="1121" spans="1:9" x14ac:dyDescent="0.3">
      <c r="A1121" s="60"/>
      <c r="I1121" s="62"/>
    </row>
    <row r="1122" spans="1:9" x14ac:dyDescent="0.3">
      <c r="A1122" s="60"/>
      <c r="I1122" s="62"/>
    </row>
    <row r="1123" spans="1:9" x14ac:dyDescent="0.3">
      <c r="A1123" s="60"/>
      <c r="I1123" s="62"/>
    </row>
    <row r="1124" spans="1:9" x14ac:dyDescent="0.3">
      <c r="A1124" s="60"/>
      <c r="I1124" s="62"/>
    </row>
    <row r="1125" spans="1:9" x14ac:dyDescent="0.3">
      <c r="A1125" s="60"/>
      <c r="I1125" s="62"/>
    </row>
    <row r="1126" spans="1:9" x14ac:dyDescent="0.3">
      <c r="A1126" s="60"/>
      <c r="I1126" s="62"/>
    </row>
    <row r="1127" spans="1:9" x14ac:dyDescent="0.3">
      <c r="A1127" s="60"/>
      <c r="I1127" s="62"/>
    </row>
    <row r="1128" spans="1:9" x14ac:dyDescent="0.3">
      <c r="A1128" s="60"/>
      <c r="I1128" s="62"/>
    </row>
    <row r="1129" spans="1:9" x14ac:dyDescent="0.3">
      <c r="A1129" s="60"/>
      <c r="I1129" s="62"/>
    </row>
    <row r="1130" spans="1:9" x14ac:dyDescent="0.3">
      <c r="A1130" s="60"/>
      <c r="I1130" s="62"/>
    </row>
    <row r="1131" spans="1:9" x14ac:dyDescent="0.3">
      <c r="A1131" s="60"/>
      <c r="I1131" s="62"/>
    </row>
    <row r="1132" spans="1:9" x14ac:dyDescent="0.3">
      <c r="A1132" s="60"/>
      <c r="I1132" s="62"/>
    </row>
    <row r="1133" spans="1:9" x14ac:dyDescent="0.3">
      <c r="A1133" s="60"/>
      <c r="I1133" s="62"/>
    </row>
    <row r="1134" spans="1:9" x14ac:dyDescent="0.3">
      <c r="A1134" s="60"/>
      <c r="I1134" s="62"/>
    </row>
    <row r="1135" spans="1:9" x14ac:dyDescent="0.3">
      <c r="A1135" s="60"/>
      <c r="I1135" s="62"/>
    </row>
    <row r="1136" spans="1:9" x14ac:dyDescent="0.3">
      <c r="A1136" s="60"/>
      <c r="I1136" s="62"/>
    </row>
    <row r="1137" spans="1:9" x14ac:dyDescent="0.3">
      <c r="A1137" s="60"/>
      <c r="I1137" s="62"/>
    </row>
    <row r="1138" spans="1:9" x14ac:dyDescent="0.3">
      <c r="A1138" s="60"/>
      <c r="I1138" s="62"/>
    </row>
    <row r="1139" spans="1:9" x14ac:dyDescent="0.3">
      <c r="A1139" s="60"/>
      <c r="I1139" s="62"/>
    </row>
    <row r="1140" spans="1:9" x14ac:dyDescent="0.3">
      <c r="A1140" s="60"/>
      <c r="I1140" s="62"/>
    </row>
    <row r="1141" spans="1:9" x14ac:dyDescent="0.3">
      <c r="A1141" s="60"/>
      <c r="I1141" s="62"/>
    </row>
    <row r="1142" spans="1:9" x14ac:dyDescent="0.3">
      <c r="A1142" s="60"/>
      <c r="I1142" s="62"/>
    </row>
    <row r="1143" spans="1:9" x14ac:dyDescent="0.3">
      <c r="A1143" s="60"/>
      <c r="I1143" s="62"/>
    </row>
    <row r="1144" spans="1:9" x14ac:dyDescent="0.3">
      <c r="A1144" s="60"/>
      <c r="I1144" s="62"/>
    </row>
    <row r="1145" spans="1:9" x14ac:dyDescent="0.3">
      <c r="A1145" s="60"/>
      <c r="I1145" s="62"/>
    </row>
    <row r="1146" spans="1:9" x14ac:dyDescent="0.3">
      <c r="A1146" s="60"/>
      <c r="I1146" s="62"/>
    </row>
    <row r="1147" spans="1:9" x14ac:dyDescent="0.3">
      <c r="A1147" s="60"/>
      <c r="I1147" s="62"/>
    </row>
    <row r="1148" spans="1:9" x14ac:dyDescent="0.3">
      <c r="A1148" s="60"/>
      <c r="I1148" s="62"/>
    </row>
    <row r="1149" spans="1:9" x14ac:dyDescent="0.3">
      <c r="A1149" s="60"/>
      <c r="I1149" s="62"/>
    </row>
    <row r="1150" spans="1:9" x14ac:dyDescent="0.3">
      <c r="A1150" s="60"/>
      <c r="I1150" s="62"/>
    </row>
    <row r="1151" spans="1:9" x14ac:dyDescent="0.3">
      <c r="A1151" s="60"/>
      <c r="I1151" s="62"/>
    </row>
    <row r="1152" spans="1:9" x14ac:dyDescent="0.3">
      <c r="A1152" s="60"/>
      <c r="I1152" s="62"/>
    </row>
    <row r="1153" spans="1:9" x14ac:dyDescent="0.3">
      <c r="A1153" s="60"/>
      <c r="I1153" s="62"/>
    </row>
    <row r="1154" spans="1:9" x14ac:dyDescent="0.3">
      <c r="A1154" s="60"/>
      <c r="I1154" s="62"/>
    </row>
    <row r="1155" spans="1:9" x14ac:dyDescent="0.3">
      <c r="A1155" s="60"/>
      <c r="I1155" s="62"/>
    </row>
    <row r="1156" spans="1:9" x14ac:dyDescent="0.3">
      <c r="A1156" s="60"/>
      <c r="I1156" s="62"/>
    </row>
    <row r="1157" spans="1:9" x14ac:dyDescent="0.3">
      <c r="A1157" s="60"/>
      <c r="I1157" s="62"/>
    </row>
    <row r="1158" spans="1:9" x14ac:dyDescent="0.3">
      <c r="A1158" s="60"/>
      <c r="I1158" s="62"/>
    </row>
    <row r="1159" spans="1:9" x14ac:dyDescent="0.3">
      <c r="A1159" s="60"/>
      <c r="I1159" s="62"/>
    </row>
    <row r="1160" spans="1:9" x14ac:dyDescent="0.3">
      <c r="A1160" s="60"/>
      <c r="I1160" s="62"/>
    </row>
    <row r="1161" spans="1:9" x14ac:dyDescent="0.3">
      <c r="A1161" s="60"/>
      <c r="I1161" s="62"/>
    </row>
    <row r="1162" spans="1:9" x14ac:dyDescent="0.3">
      <c r="A1162" s="60"/>
      <c r="I1162" s="62"/>
    </row>
    <row r="1163" spans="1:9" x14ac:dyDescent="0.3">
      <c r="A1163" s="60"/>
      <c r="I1163" s="62"/>
    </row>
    <row r="1164" spans="1:9" x14ac:dyDescent="0.3">
      <c r="A1164" s="60"/>
      <c r="I1164" s="62"/>
    </row>
    <row r="1165" spans="1:9" x14ac:dyDescent="0.3">
      <c r="A1165" s="60"/>
      <c r="I1165" s="62"/>
    </row>
    <row r="1166" spans="1:9" x14ac:dyDescent="0.3">
      <c r="A1166" s="60"/>
      <c r="I1166" s="62"/>
    </row>
    <row r="1167" spans="1:9" x14ac:dyDescent="0.3">
      <c r="A1167" s="60"/>
      <c r="I1167" s="62"/>
    </row>
    <row r="1168" spans="1:9" x14ac:dyDescent="0.3">
      <c r="A1168" s="60"/>
      <c r="I1168" s="62"/>
    </row>
    <row r="1169" spans="1:9" x14ac:dyDescent="0.3">
      <c r="A1169" s="60"/>
      <c r="I1169" s="62"/>
    </row>
    <row r="1170" spans="1:9" x14ac:dyDescent="0.3">
      <c r="A1170" s="60"/>
      <c r="I1170" s="62"/>
    </row>
    <row r="1171" spans="1:9" x14ac:dyDescent="0.3">
      <c r="A1171" s="60"/>
      <c r="I1171" s="62"/>
    </row>
    <row r="1172" spans="1:9" x14ac:dyDescent="0.3">
      <c r="A1172" s="60"/>
      <c r="I1172" s="62"/>
    </row>
    <row r="1173" spans="1:9" x14ac:dyDescent="0.3">
      <c r="A1173" s="60"/>
      <c r="I1173" s="62"/>
    </row>
    <row r="1174" spans="1:9" x14ac:dyDescent="0.3">
      <c r="A1174" s="60"/>
      <c r="I1174" s="62"/>
    </row>
    <row r="1175" spans="1:9" x14ac:dyDescent="0.3">
      <c r="A1175" s="60"/>
      <c r="I1175" s="62"/>
    </row>
    <row r="1176" spans="1:9" x14ac:dyDescent="0.3">
      <c r="A1176" s="60"/>
      <c r="I1176" s="62"/>
    </row>
    <row r="1177" spans="1:9" x14ac:dyDescent="0.3">
      <c r="A1177" s="60"/>
      <c r="I1177" s="62"/>
    </row>
    <row r="1178" spans="1:9" x14ac:dyDescent="0.3">
      <c r="A1178" s="60"/>
      <c r="I1178" s="62"/>
    </row>
    <row r="1179" spans="1:9" x14ac:dyDescent="0.3">
      <c r="A1179" s="60"/>
      <c r="I1179" s="62"/>
    </row>
    <row r="1180" spans="1:9" x14ac:dyDescent="0.3">
      <c r="A1180" s="60"/>
      <c r="I1180" s="62"/>
    </row>
    <row r="1181" spans="1:9" x14ac:dyDescent="0.3">
      <c r="A1181" s="60"/>
      <c r="I1181" s="62"/>
    </row>
    <row r="1182" spans="1:9" x14ac:dyDescent="0.3">
      <c r="A1182" s="60"/>
      <c r="I1182" s="62"/>
    </row>
    <row r="1183" spans="1:9" x14ac:dyDescent="0.3">
      <c r="A1183" s="60"/>
      <c r="I1183" s="62"/>
    </row>
    <row r="1184" spans="1:9" x14ac:dyDescent="0.3">
      <c r="A1184" s="60"/>
      <c r="I1184" s="62"/>
    </row>
    <row r="1185" spans="1:9" x14ac:dyDescent="0.3">
      <c r="A1185" s="60"/>
      <c r="I1185" s="62"/>
    </row>
    <row r="1186" spans="1:9" x14ac:dyDescent="0.3">
      <c r="A1186" s="60"/>
      <c r="I1186" s="62"/>
    </row>
    <row r="1187" spans="1:9" x14ac:dyDescent="0.3">
      <c r="A1187" s="60"/>
      <c r="I1187" s="62"/>
    </row>
    <row r="1188" spans="1:9" x14ac:dyDescent="0.3">
      <c r="A1188" s="60"/>
      <c r="I1188" s="62"/>
    </row>
    <row r="1189" spans="1:9" x14ac:dyDescent="0.3">
      <c r="A1189" s="60"/>
      <c r="I1189" s="62"/>
    </row>
    <row r="1190" spans="1:9" x14ac:dyDescent="0.3">
      <c r="A1190" s="60"/>
      <c r="I1190" s="62"/>
    </row>
    <row r="1191" spans="1:9" x14ac:dyDescent="0.3">
      <c r="A1191" s="60"/>
      <c r="I1191" s="62"/>
    </row>
    <row r="1192" spans="1:9" x14ac:dyDescent="0.3">
      <c r="A1192" s="60"/>
      <c r="I1192" s="62"/>
    </row>
    <row r="1193" spans="1:9" x14ac:dyDescent="0.3">
      <c r="A1193" s="60"/>
      <c r="I1193" s="62"/>
    </row>
    <row r="1194" spans="1:9" x14ac:dyDescent="0.3">
      <c r="A1194" s="60"/>
      <c r="I1194" s="62"/>
    </row>
    <row r="1195" spans="1:9" x14ac:dyDescent="0.3">
      <c r="A1195" s="60"/>
      <c r="I1195" s="62"/>
    </row>
    <row r="1196" spans="1:9" x14ac:dyDescent="0.3">
      <c r="A1196" s="60"/>
      <c r="I1196" s="62"/>
    </row>
    <row r="1197" spans="1:9" x14ac:dyDescent="0.3">
      <c r="A1197" s="60"/>
      <c r="I1197" s="62"/>
    </row>
    <row r="1198" spans="1:9" x14ac:dyDescent="0.3">
      <c r="A1198" s="60"/>
      <c r="I1198" s="62"/>
    </row>
    <row r="1199" spans="1:9" x14ac:dyDescent="0.3">
      <c r="A1199" s="60"/>
      <c r="I1199" s="62"/>
    </row>
    <row r="1200" spans="1:9" x14ac:dyDescent="0.3">
      <c r="A1200" s="60"/>
      <c r="I1200" s="62"/>
    </row>
    <row r="1201" spans="1:9" x14ac:dyDescent="0.3">
      <c r="A1201" s="60"/>
      <c r="I1201" s="62"/>
    </row>
    <row r="1202" spans="1:9" x14ac:dyDescent="0.3">
      <c r="A1202" s="60"/>
      <c r="I1202" s="62"/>
    </row>
    <row r="1203" spans="1:9" x14ac:dyDescent="0.3">
      <c r="A1203" s="60"/>
      <c r="I1203" s="62"/>
    </row>
    <row r="1204" spans="1:9" x14ac:dyDescent="0.3">
      <c r="A1204" s="60"/>
      <c r="I1204" s="62"/>
    </row>
    <row r="1205" spans="1:9" x14ac:dyDescent="0.3">
      <c r="A1205" s="60"/>
      <c r="I1205" s="62"/>
    </row>
    <row r="1206" spans="1:9" x14ac:dyDescent="0.3">
      <c r="A1206" s="60"/>
      <c r="I1206" s="62"/>
    </row>
    <row r="1207" spans="1:9" x14ac:dyDescent="0.3">
      <c r="A1207" s="60"/>
      <c r="I1207" s="62"/>
    </row>
    <row r="1208" spans="1:9" x14ac:dyDescent="0.3">
      <c r="A1208" s="60"/>
      <c r="I1208" s="62"/>
    </row>
    <row r="1209" spans="1:9" x14ac:dyDescent="0.3">
      <c r="A1209" s="60"/>
      <c r="I1209" s="62"/>
    </row>
    <row r="1210" spans="1:9" x14ac:dyDescent="0.3">
      <c r="A1210" s="60"/>
      <c r="I1210" s="62"/>
    </row>
    <row r="1211" spans="1:9" x14ac:dyDescent="0.3">
      <c r="A1211" s="60"/>
      <c r="I1211" s="62"/>
    </row>
    <row r="1212" spans="1:9" x14ac:dyDescent="0.3">
      <c r="A1212" s="60"/>
      <c r="I1212" s="62"/>
    </row>
    <row r="1213" spans="1:9" x14ac:dyDescent="0.3">
      <c r="A1213" s="60"/>
      <c r="I1213" s="62"/>
    </row>
    <row r="1214" spans="1:9" x14ac:dyDescent="0.3">
      <c r="A1214" s="60"/>
      <c r="I1214" s="62"/>
    </row>
    <row r="1215" spans="1:9" x14ac:dyDescent="0.3">
      <c r="A1215" s="60"/>
      <c r="I1215" s="62"/>
    </row>
    <row r="1216" spans="1:9" x14ac:dyDescent="0.3">
      <c r="A1216" s="60"/>
      <c r="I1216" s="62"/>
    </row>
    <row r="1217" spans="1:9" x14ac:dyDescent="0.3">
      <c r="A1217" s="60"/>
      <c r="I1217" s="62"/>
    </row>
    <row r="1218" spans="1:9" x14ac:dyDescent="0.3">
      <c r="A1218" s="60"/>
      <c r="I1218" s="62"/>
    </row>
    <row r="1219" spans="1:9" x14ac:dyDescent="0.3">
      <c r="A1219" s="60"/>
      <c r="I1219" s="62"/>
    </row>
    <row r="1220" spans="1:9" x14ac:dyDescent="0.3">
      <c r="A1220" s="60"/>
      <c r="I1220" s="62"/>
    </row>
    <row r="1221" spans="1:9" x14ac:dyDescent="0.3">
      <c r="A1221" s="60"/>
      <c r="I1221" s="62"/>
    </row>
    <row r="1222" spans="1:9" x14ac:dyDescent="0.3">
      <c r="A1222" s="60"/>
      <c r="I1222" s="62"/>
    </row>
    <row r="1223" spans="1:9" x14ac:dyDescent="0.3">
      <c r="A1223" s="60"/>
      <c r="I1223" s="62"/>
    </row>
    <row r="1224" spans="1:9" x14ac:dyDescent="0.3">
      <c r="A1224" s="60"/>
      <c r="I1224" s="62"/>
    </row>
    <row r="1225" spans="1:9" x14ac:dyDescent="0.3">
      <c r="A1225" s="60"/>
      <c r="I1225" s="62"/>
    </row>
    <row r="1226" spans="1:9" x14ac:dyDescent="0.3">
      <c r="A1226" s="60"/>
      <c r="I1226" s="62"/>
    </row>
    <row r="1227" spans="1:9" x14ac:dyDescent="0.3">
      <c r="A1227" s="60"/>
      <c r="I1227" s="62"/>
    </row>
    <row r="1228" spans="1:9" x14ac:dyDescent="0.3">
      <c r="A1228" s="60"/>
      <c r="I1228" s="62"/>
    </row>
    <row r="1229" spans="1:9" x14ac:dyDescent="0.3">
      <c r="A1229" s="60"/>
      <c r="I1229" s="62"/>
    </row>
    <row r="1230" spans="1:9" x14ac:dyDescent="0.3">
      <c r="A1230" s="60"/>
      <c r="I1230" s="62"/>
    </row>
    <row r="1231" spans="1:9" x14ac:dyDescent="0.3">
      <c r="A1231" s="60"/>
      <c r="I1231" s="62"/>
    </row>
    <row r="1232" spans="1:9" x14ac:dyDescent="0.3">
      <c r="A1232" s="60"/>
      <c r="I1232" s="62"/>
    </row>
    <row r="1233" spans="1:9" x14ac:dyDescent="0.3">
      <c r="A1233" s="60"/>
      <c r="I1233" s="62"/>
    </row>
    <row r="1234" spans="1:9" x14ac:dyDescent="0.3">
      <c r="A1234" s="60"/>
      <c r="I1234" s="62"/>
    </row>
    <row r="1235" spans="1:9" x14ac:dyDescent="0.3">
      <c r="A1235" s="60"/>
      <c r="I1235" s="62"/>
    </row>
    <row r="1236" spans="1:9" x14ac:dyDescent="0.3">
      <c r="A1236" s="60"/>
      <c r="I1236" s="62"/>
    </row>
    <row r="1237" spans="1:9" x14ac:dyDescent="0.3">
      <c r="A1237" s="60"/>
      <c r="I1237" s="62"/>
    </row>
    <row r="1238" spans="1:9" x14ac:dyDescent="0.3">
      <c r="A1238" s="60"/>
      <c r="I1238" s="62"/>
    </row>
    <row r="1239" spans="1:9" x14ac:dyDescent="0.3">
      <c r="A1239" s="60"/>
      <c r="I1239" s="62"/>
    </row>
    <row r="1240" spans="1:9" x14ac:dyDescent="0.3">
      <c r="A1240" s="60"/>
      <c r="I1240" s="62"/>
    </row>
    <row r="1241" spans="1:9" x14ac:dyDescent="0.3">
      <c r="A1241" s="60"/>
      <c r="I1241" s="62"/>
    </row>
    <row r="1242" spans="1:9" x14ac:dyDescent="0.3">
      <c r="A1242" s="60"/>
      <c r="I1242" s="62"/>
    </row>
    <row r="1243" spans="1:9" x14ac:dyDescent="0.3">
      <c r="A1243" s="60"/>
      <c r="I1243" s="62"/>
    </row>
    <row r="1244" spans="1:9" x14ac:dyDescent="0.3">
      <c r="A1244" s="60"/>
      <c r="I1244" s="62"/>
    </row>
    <row r="1245" spans="1:9" x14ac:dyDescent="0.3">
      <c r="A1245" s="60"/>
      <c r="I1245" s="62"/>
    </row>
    <row r="1246" spans="1:9" x14ac:dyDescent="0.3">
      <c r="A1246" s="60"/>
      <c r="I1246" s="62"/>
    </row>
    <row r="1247" spans="1:9" x14ac:dyDescent="0.3">
      <c r="A1247" s="60"/>
      <c r="I1247" s="62"/>
    </row>
    <row r="1248" spans="1:9" x14ac:dyDescent="0.3">
      <c r="A1248" s="60"/>
      <c r="I1248" s="62"/>
    </row>
    <row r="1249" spans="1:9" x14ac:dyDescent="0.3">
      <c r="A1249" s="60"/>
      <c r="I1249" s="62"/>
    </row>
    <row r="1250" spans="1:9" x14ac:dyDescent="0.3">
      <c r="A1250" s="60"/>
      <c r="I1250" s="62"/>
    </row>
    <row r="1251" spans="1:9" x14ac:dyDescent="0.3">
      <c r="A1251" s="60"/>
      <c r="I1251" s="62"/>
    </row>
    <row r="1252" spans="1:9" x14ac:dyDescent="0.3">
      <c r="A1252" s="60"/>
      <c r="I1252" s="62"/>
    </row>
    <row r="1253" spans="1:9" x14ac:dyDescent="0.3">
      <c r="A1253" s="60"/>
      <c r="I1253" s="62"/>
    </row>
    <row r="1254" spans="1:9" x14ac:dyDescent="0.3">
      <c r="A1254" s="60"/>
      <c r="I1254" s="62"/>
    </row>
    <row r="1255" spans="1:9" x14ac:dyDescent="0.3">
      <c r="A1255" s="60"/>
      <c r="I1255" s="62"/>
    </row>
    <row r="1256" spans="1:9" x14ac:dyDescent="0.3">
      <c r="A1256" s="60"/>
      <c r="I1256" s="62"/>
    </row>
    <row r="1257" spans="1:9" x14ac:dyDescent="0.3">
      <c r="A1257" s="60"/>
      <c r="I1257" s="62"/>
    </row>
    <row r="1258" spans="1:9" x14ac:dyDescent="0.3">
      <c r="A1258" s="60"/>
      <c r="I1258" s="62"/>
    </row>
    <row r="1259" spans="1:9" x14ac:dyDescent="0.3">
      <c r="A1259" s="60"/>
      <c r="I1259" s="62"/>
    </row>
    <row r="1260" spans="1:9" x14ac:dyDescent="0.3">
      <c r="A1260" s="60"/>
      <c r="I1260" s="62"/>
    </row>
    <row r="1261" spans="1:9" x14ac:dyDescent="0.3">
      <c r="A1261" s="60"/>
      <c r="I1261" s="62"/>
    </row>
    <row r="1262" spans="1:9" x14ac:dyDescent="0.3">
      <c r="A1262" s="60"/>
      <c r="I1262" s="62"/>
    </row>
    <row r="1263" spans="1:9" x14ac:dyDescent="0.3">
      <c r="A1263" s="60"/>
      <c r="I1263" s="62"/>
    </row>
    <row r="1264" spans="1:9" x14ac:dyDescent="0.3">
      <c r="A1264" s="60"/>
      <c r="I1264" s="62"/>
    </row>
    <row r="1265" spans="1:9" x14ac:dyDescent="0.3">
      <c r="A1265" s="60"/>
      <c r="I1265" s="62"/>
    </row>
    <row r="1266" spans="1:9" x14ac:dyDescent="0.3">
      <c r="A1266" s="60"/>
      <c r="I1266" s="62"/>
    </row>
    <row r="1267" spans="1:9" x14ac:dyDescent="0.3">
      <c r="A1267" s="60"/>
      <c r="I1267" s="62"/>
    </row>
    <row r="1268" spans="1:9" x14ac:dyDescent="0.3">
      <c r="A1268" s="60"/>
      <c r="I1268" s="62"/>
    </row>
    <row r="1269" spans="1:9" x14ac:dyDescent="0.3">
      <c r="A1269" s="60"/>
      <c r="I1269" s="62"/>
    </row>
    <row r="1270" spans="1:9" x14ac:dyDescent="0.3">
      <c r="A1270" s="60"/>
      <c r="I1270" s="62"/>
    </row>
    <row r="1271" spans="1:9" x14ac:dyDescent="0.3">
      <c r="A1271" s="60"/>
      <c r="I1271" s="62"/>
    </row>
    <row r="1272" spans="1:9" x14ac:dyDescent="0.3">
      <c r="A1272" s="60"/>
      <c r="I1272" s="62"/>
    </row>
    <row r="1273" spans="1:9" x14ac:dyDescent="0.3">
      <c r="A1273" s="60"/>
      <c r="I1273" s="62"/>
    </row>
    <row r="1274" spans="1:9" x14ac:dyDescent="0.3">
      <c r="A1274" s="60"/>
      <c r="I1274" s="62"/>
    </row>
    <row r="1275" spans="1:9" x14ac:dyDescent="0.3">
      <c r="A1275" s="60"/>
      <c r="I1275" s="62"/>
    </row>
    <row r="1276" spans="1:9" x14ac:dyDescent="0.3">
      <c r="A1276" s="60"/>
      <c r="I1276" s="62"/>
    </row>
    <row r="1277" spans="1:9" x14ac:dyDescent="0.3">
      <c r="A1277" s="60"/>
      <c r="I1277" s="62"/>
    </row>
    <row r="1278" spans="1:9" x14ac:dyDescent="0.3">
      <c r="A1278" s="60"/>
      <c r="I1278" s="62"/>
    </row>
    <row r="1279" spans="1:9" x14ac:dyDescent="0.3">
      <c r="A1279" s="60"/>
      <c r="I1279" s="62"/>
    </row>
    <row r="1280" spans="1:9" x14ac:dyDescent="0.3">
      <c r="A1280" s="60"/>
      <c r="I1280" s="62"/>
    </row>
    <row r="1281" spans="1:9" x14ac:dyDescent="0.3">
      <c r="A1281" s="60"/>
      <c r="I1281" s="62"/>
    </row>
    <row r="1282" spans="1:9" x14ac:dyDescent="0.3">
      <c r="A1282" s="60"/>
      <c r="I1282" s="62"/>
    </row>
    <row r="1283" spans="1:9" x14ac:dyDescent="0.3">
      <c r="A1283" s="60"/>
      <c r="I1283" s="62"/>
    </row>
    <row r="1284" spans="1:9" x14ac:dyDescent="0.3">
      <c r="A1284" s="60"/>
      <c r="I1284" s="62"/>
    </row>
    <row r="1285" spans="1:9" x14ac:dyDescent="0.3">
      <c r="A1285" s="60"/>
      <c r="I1285" s="62"/>
    </row>
    <row r="1286" spans="1:9" x14ac:dyDescent="0.3">
      <c r="A1286" s="60"/>
      <c r="I1286" s="62"/>
    </row>
    <row r="1287" spans="1:9" x14ac:dyDescent="0.3">
      <c r="A1287" s="60"/>
      <c r="I1287" s="62"/>
    </row>
    <row r="1288" spans="1:9" x14ac:dyDescent="0.3">
      <c r="A1288" s="60"/>
      <c r="I1288" s="62"/>
    </row>
    <row r="1289" spans="1:9" x14ac:dyDescent="0.3">
      <c r="A1289" s="60"/>
      <c r="I1289" s="62"/>
    </row>
    <row r="1290" spans="1:9" x14ac:dyDescent="0.3">
      <c r="A1290" s="60"/>
      <c r="I1290" s="62"/>
    </row>
    <row r="1291" spans="1:9" x14ac:dyDescent="0.3">
      <c r="A1291" s="60"/>
      <c r="I1291" s="62"/>
    </row>
    <row r="1292" spans="1:9" x14ac:dyDescent="0.3">
      <c r="A1292" s="60"/>
      <c r="I1292" s="62"/>
    </row>
    <row r="1293" spans="1:9" x14ac:dyDescent="0.3">
      <c r="A1293" s="60"/>
      <c r="I1293" s="62"/>
    </row>
    <row r="1294" spans="1:9" x14ac:dyDescent="0.3">
      <c r="A1294" s="60"/>
      <c r="I1294" s="62"/>
    </row>
    <row r="1295" spans="1:9" x14ac:dyDescent="0.3">
      <c r="A1295" s="60"/>
      <c r="I1295" s="62"/>
    </row>
    <row r="1296" spans="1:9" x14ac:dyDescent="0.3">
      <c r="A1296" s="60"/>
      <c r="I1296" s="62"/>
    </row>
    <row r="1297" spans="1:9" x14ac:dyDescent="0.3">
      <c r="A1297" s="60"/>
      <c r="I1297" s="62"/>
    </row>
    <row r="1298" spans="1:9" x14ac:dyDescent="0.3">
      <c r="A1298" s="60"/>
      <c r="I1298" s="62"/>
    </row>
    <row r="1299" spans="1:9" x14ac:dyDescent="0.3">
      <c r="A1299" s="60"/>
      <c r="I1299" s="62"/>
    </row>
    <row r="1300" spans="1:9" x14ac:dyDescent="0.3">
      <c r="A1300" s="60"/>
      <c r="I1300" s="62"/>
    </row>
    <row r="1301" spans="1:9" x14ac:dyDescent="0.3">
      <c r="A1301" s="60"/>
      <c r="I1301" s="62"/>
    </row>
    <row r="1302" spans="1:9" x14ac:dyDescent="0.3">
      <c r="A1302" s="60"/>
      <c r="I1302" s="62"/>
    </row>
    <row r="1303" spans="1:9" x14ac:dyDescent="0.3">
      <c r="A1303" s="60"/>
      <c r="I1303" s="62"/>
    </row>
    <row r="1304" spans="1:9" x14ac:dyDescent="0.3">
      <c r="A1304" s="60"/>
      <c r="I1304" s="62"/>
    </row>
    <row r="1305" spans="1:9" x14ac:dyDescent="0.3">
      <c r="A1305" s="60"/>
      <c r="I1305" s="62"/>
    </row>
    <row r="1306" spans="1:9" x14ac:dyDescent="0.3">
      <c r="A1306" s="60"/>
      <c r="I1306" s="62"/>
    </row>
    <row r="1307" spans="1:9" x14ac:dyDescent="0.3">
      <c r="A1307" s="60"/>
      <c r="I1307" s="62"/>
    </row>
    <row r="1308" spans="1:9" x14ac:dyDescent="0.3">
      <c r="A1308" s="60"/>
      <c r="I1308" s="62"/>
    </row>
    <row r="1309" spans="1:9" x14ac:dyDescent="0.3">
      <c r="A1309" s="60"/>
      <c r="I1309" s="62"/>
    </row>
    <row r="1310" spans="1:9" x14ac:dyDescent="0.3">
      <c r="A1310" s="60"/>
      <c r="I1310" s="62"/>
    </row>
    <row r="1311" spans="1:9" x14ac:dyDescent="0.3">
      <c r="A1311" s="60"/>
      <c r="I1311" s="62"/>
    </row>
    <row r="1312" spans="1:9" x14ac:dyDescent="0.3">
      <c r="A1312" s="60"/>
      <c r="I1312" s="62"/>
    </row>
    <row r="1313" spans="1:9" x14ac:dyDescent="0.3">
      <c r="A1313" s="60"/>
      <c r="I1313" s="62"/>
    </row>
    <row r="1314" spans="1:9" x14ac:dyDescent="0.3">
      <c r="A1314" s="60"/>
      <c r="I1314" s="62"/>
    </row>
    <row r="1315" spans="1:9" x14ac:dyDescent="0.3">
      <c r="A1315" s="60"/>
      <c r="I1315" s="62"/>
    </row>
    <row r="1316" spans="1:9" x14ac:dyDescent="0.3">
      <c r="A1316" s="60"/>
      <c r="I1316" s="62"/>
    </row>
    <row r="1317" spans="1:9" x14ac:dyDescent="0.3">
      <c r="A1317" s="60"/>
      <c r="I1317" s="62"/>
    </row>
    <row r="1318" spans="1:9" x14ac:dyDescent="0.3">
      <c r="A1318" s="60"/>
      <c r="I1318" s="62"/>
    </row>
    <row r="1319" spans="1:9" x14ac:dyDescent="0.3">
      <c r="A1319" s="60"/>
      <c r="I1319" s="62"/>
    </row>
    <row r="1320" spans="1:9" x14ac:dyDescent="0.3">
      <c r="A1320" s="60"/>
      <c r="I1320" s="62"/>
    </row>
    <row r="1321" spans="1:9" x14ac:dyDescent="0.3">
      <c r="A1321" s="60"/>
      <c r="I1321" s="62"/>
    </row>
    <row r="1322" spans="1:9" x14ac:dyDescent="0.3">
      <c r="A1322" s="60"/>
      <c r="I1322" s="62"/>
    </row>
    <row r="1323" spans="1:9" x14ac:dyDescent="0.3">
      <c r="A1323" s="60"/>
      <c r="I1323" s="62"/>
    </row>
    <row r="1324" spans="1:9" x14ac:dyDescent="0.3">
      <c r="A1324" s="60"/>
      <c r="I1324" s="62"/>
    </row>
    <row r="1325" spans="1:9" x14ac:dyDescent="0.3">
      <c r="A1325" s="60"/>
      <c r="I1325" s="62"/>
    </row>
    <row r="1326" spans="1:9" x14ac:dyDescent="0.3">
      <c r="A1326" s="60"/>
      <c r="I1326" s="62"/>
    </row>
    <row r="1327" spans="1:9" x14ac:dyDescent="0.3">
      <c r="A1327" s="60"/>
      <c r="I1327" s="62"/>
    </row>
    <row r="1328" spans="1:9" x14ac:dyDescent="0.3">
      <c r="A1328" s="60"/>
      <c r="I1328" s="62"/>
    </row>
    <row r="1329" spans="1:9" x14ac:dyDescent="0.3">
      <c r="A1329" s="60"/>
      <c r="I1329" s="62"/>
    </row>
    <row r="1330" spans="1:9" x14ac:dyDescent="0.3">
      <c r="A1330" s="60"/>
      <c r="I1330" s="62"/>
    </row>
    <row r="1331" spans="1:9" x14ac:dyDescent="0.3">
      <c r="A1331" s="60"/>
      <c r="I1331" s="62"/>
    </row>
    <row r="1332" spans="1:9" x14ac:dyDescent="0.3">
      <c r="A1332" s="60"/>
      <c r="I1332" s="62"/>
    </row>
    <row r="1333" spans="1:9" x14ac:dyDescent="0.3">
      <c r="A1333" s="60"/>
      <c r="I1333" s="62"/>
    </row>
    <row r="1334" spans="1:9" x14ac:dyDescent="0.3">
      <c r="A1334" s="60"/>
      <c r="I1334" s="62"/>
    </row>
    <row r="1335" spans="1:9" x14ac:dyDescent="0.3">
      <c r="A1335" s="60"/>
      <c r="I1335" s="62"/>
    </row>
    <row r="1336" spans="1:9" x14ac:dyDescent="0.3">
      <c r="A1336" s="60"/>
      <c r="I1336" s="62"/>
    </row>
    <row r="1337" spans="1:9" x14ac:dyDescent="0.3">
      <c r="A1337" s="60"/>
      <c r="I1337" s="62"/>
    </row>
    <row r="1338" spans="1:9" x14ac:dyDescent="0.3">
      <c r="A1338" s="60"/>
      <c r="I1338" s="62"/>
    </row>
    <row r="1339" spans="1:9" x14ac:dyDescent="0.3">
      <c r="A1339" s="60"/>
      <c r="I1339" s="62"/>
    </row>
    <row r="1340" spans="1:9" x14ac:dyDescent="0.3">
      <c r="A1340" s="60"/>
      <c r="I1340" s="62"/>
    </row>
    <row r="1341" spans="1:9" x14ac:dyDescent="0.3">
      <c r="A1341" s="60"/>
      <c r="I1341" s="62"/>
    </row>
    <row r="1342" spans="1:9" x14ac:dyDescent="0.3">
      <c r="A1342" s="60"/>
      <c r="I1342" s="62"/>
    </row>
    <row r="1343" spans="1:9" x14ac:dyDescent="0.3">
      <c r="A1343" s="60"/>
      <c r="I1343" s="62"/>
    </row>
    <row r="1344" spans="1:9" x14ac:dyDescent="0.3">
      <c r="A1344" s="60"/>
      <c r="I1344" s="62"/>
    </row>
    <row r="1345" spans="1:9" x14ac:dyDescent="0.3">
      <c r="A1345" s="60"/>
      <c r="I1345" s="62"/>
    </row>
    <row r="1346" spans="1:9" x14ac:dyDescent="0.3">
      <c r="A1346" s="60"/>
      <c r="I1346" s="62"/>
    </row>
    <row r="1347" spans="1:9" x14ac:dyDescent="0.3">
      <c r="A1347" s="60"/>
      <c r="I1347" s="62"/>
    </row>
    <row r="1348" spans="1:9" x14ac:dyDescent="0.3">
      <c r="A1348" s="60"/>
      <c r="I1348" s="62"/>
    </row>
    <row r="1349" spans="1:9" x14ac:dyDescent="0.3">
      <c r="A1349" s="60"/>
      <c r="I1349" s="62"/>
    </row>
    <row r="1350" spans="1:9" x14ac:dyDescent="0.3">
      <c r="A1350" s="60"/>
      <c r="I1350" s="62"/>
    </row>
    <row r="1351" spans="1:9" x14ac:dyDescent="0.3">
      <c r="A1351" s="60"/>
      <c r="I1351" s="62"/>
    </row>
    <row r="1352" spans="1:9" x14ac:dyDescent="0.3">
      <c r="A1352" s="60"/>
      <c r="I1352" s="62"/>
    </row>
    <row r="1353" spans="1:9" x14ac:dyDescent="0.3">
      <c r="A1353" s="60"/>
      <c r="I1353" s="62"/>
    </row>
    <row r="1354" spans="1:9" x14ac:dyDescent="0.3">
      <c r="A1354" s="60"/>
      <c r="I1354" s="62"/>
    </row>
    <row r="1355" spans="1:9" x14ac:dyDescent="0.3">
      <c r="A1355" s="60"/>
      <c r="I1355" s="62"/>
    </row>
    <row r="1356" spans="1:9" x14ac:dyDescent="0.3">
      <c r="A1356" s="60"/>
      <c r="I1356" s="62"/>
    </row>
    <row r="1357" spans="1:9" x14ac:dyDescent="0.3">
      <c r="A1357" s="60"/>
      <c r="I1357" s="62"/>
    </row>
    <row r="1358" spans="1:9" x14ac:dyDescent="0.3">
      <c r="A1358" s="60"/>
      <c r="I1358" s="62"/>
    </row>
    <row r="1359" spans="1:9" x14ac:dyDescent="0.3">
      <c r="A1359" s="60"/>
      <c r="I1359" s="62"/>
    </row>
    <row r="1360" spans="1:9" x14ac:dyDescent="0.3">
      <c r="A1360" s="60"/>
      <c r="I1360" s="62"/>
    </row>
    <row r="1361" spans="1:9" x14ac:dyDescent="0.3">
      <c r="A1361" s="60"/>
      <c r="I1361" s="62"/>
    </row>
    <row r="1362" spans="1:9" x14ac:dyDescent="0.3">
      <c r="A1362" s="60"/>
      <c r="I1362" s="62"/>
    </row>
    <row r="1363" spans="1:9" x14ac:dyDescent="0.3">
      <c r="A1363" s="60"/>
      <c r="I1363" s="62"/>
    </row>
    <row r="1364" spans="1:9" x14ac:dyDescent="0.3">
      <c r="A1364" s="60"/>
      <c r="I1364" s="62"/>
    </row>
    <row r="1365" spans="1:9" x14ac:dyDescent="0.3">
      <c r="A1365" s="60"/>
      <c r="I1365" s="62"/>
    </row>
    <row r="1366" spans="1:9" x14ac:dyDescent="0.3">
      <c r="A1366" s="60"/>
      <c r="I1366" s="62"/>
    </row>
    <row r="1367" spans="1:9" x14ac:dyDescent="0.3">
      <c r="A1367" s="60"/>
      <c r="I1367" s="62"/>
    </row>
    <row r="1368" spans="1:9" x14ac:dyDescent="0.3">
      <c r="A1368" s="60"/>
      <c r="I1368" s="62"/>
    </row>
    <row r="1369" spans="1:9" x14ac:dyDescent="0.3">
      <c r="A1369" s="60"/>
      <c r="I1369" s="62"/>
    </row>
    <row r="1370" spans="1:9" x14ac:dyDescent="0.3">
      <c r="A1370" s="60"/>
      <c r="I1370" s="62"/>
    </row>
    <row r="1371" spans="1:9" x14ac:dyDescent="0.3">
      <c r="A1371" s="60"/>
      <c r="I1371" s="62"/>
    </row>
    <row r="1372" spans="1:9" x14ac:dyDescent="0.3">
      <c r="A1372" s="60"/>
      <c r="I1372" s="62"/>
    </row>
    <row r="1373" spans="1:9" x14ac:dyDescent="0.3">
      <c r="A1373" s="60"/>
      <c r="I1373" s="62"/>
    </row>
    <row r="1374" spans="1:9" x14ac:dyDescent="0.3">
      <c r="A1374" s="60"/>
      <c r="I1374" s="62"/>
    </row>
    <row r="1375" spans="1:9" x14ac:dyDescent="0.3">
      <c r="A1375" s="60"/>
      <c r="I1375" s="62"/>
    </row>
    <row r="1376" spans="1:9" x14ac:dyDescent="0.3">
      <c r="A1376" s="60"/>
      <c r="I1376" s="62"/>
    </row>
    <row r="1377" spans="1:9" x14ac:dyDescent="0.3">
      <c r="A1377" s="60"/>
      <c r="I1377" s="62"/>
    </row>
    <row r="1378" spans="1:9" x14ac:dyDescent="0.3">
      <c r="A1378" s="60"/>
      <c r="I1378" s="62"/>
    </row>
    <row r="1379" spans="1:9" x14ac:dyDescent="0.3">
      <c r="A1379" s="60"/>
      <c r="I1379" s="62"/>
    </row>
    <row r="1380" spans="1:9" x14ac:dyDescent="0.3">
      <c r="A1380" s="60"/>
      <c r="I1380" s="62"/>
    </row>
    <row r="1381" spans="1:9" x14ac:dyDescent="0.3">
      <c r="A1381" s="60"/>
      <c r="I1381" s="62"/>
    </row>
    <row r="1382" spans="1:9" x14ac:dyDescent="0.3">
      <c r="A1382" s="60"/>
      <c r="I1382" s="62"/>
    </row>
    <row r="1383" spans="1:9" x14ac:dyDescent="0.3">
      <c r="A1383" s="60"/>
      <c r="I1383" s="62"/>
    </row>
    <row r="1384" spans="1:9" x14ac:dyDescent="0.3">
      <c r="A1384" s="60"/>
      <c r="I1384" s="62"/>
    </row>
    <row r="1385" spans="1:9" x14ac:dyDescent="0.3">
      <c r="A1385" s="60"/>
      <c r="I1385" s="62"/>
    </row>
    <row r="1386" spans="1:9" x14ac:dyDescent="0.3">
      <c r="A1386" s="60"/>
      <c r="I1386" s="62"/>
    </row>
    <row r="1387" spans="1:9" x14ac:dyDescent="0.3">
      <c r="A1387" s="60"/>
      <c r="I1387" s="62"/>
    </row>
    <row r="1388" spans="1:9" x14ac:dyDescent="0.3">
      <c r="A1388" s="60"/>
      <c r="I1388" s="62"/>
    </row>
    <row r="1389" spans="1:9" x14ac:dyDescent="0.3">
      <c r="A1389" s="60"/>
      <c r="I1389" s="62"/>
    </row>
    <row r="1390" spans="1:9" x14ac:dyDescent="0.3">
      <c r="A1390" s="60"/>
      <c r="I1390" s="62"/>
    </row>
    <row r="1391" spans="1:9" x14ac:dyDescent="0.3">
      <c r="A1391" s="60"/>
      <c r="I1391" s="62"/>
    </row>
    <row r="1392" spans="1:9" x14ac:dyDescent="0.3">
      <c r="A1392" s="60"/>
      <c r="I1392" s="62"/>
    </row>
    <row r="1393" spans="1:9" x14ac:dyDescent="0.3">
      <c r="A1393" s="60"/>
      <c r="I1393" s="62"/>
    </row>
    <row r="1394" spans="1:9" x14ac:dyDescent="0.3">
      <c r="A1394" s="60"/>
      <c r="I1394" s="62"/>
    </row>
    <row r="1395" spans="1:9" x14ac:dyDescent="0.3">
      <c r="A1395" s="60"/>
      <c r="I1395" s="62"/>
    </row>
    <row r="1396" spans="1:9" x14ac:dyDescent="0.3">
      <c r="A1396" s="60"/>
      <c r="I1396" s="62"/>
    </row>
    <row r="1397" spans="1:9" x14ac:dyDescent="0.3">
      <c r="A1397" s="60"/>
      <c r="I1397" s="62"/>
    </row>
    <row r="1398" spans="1:9" x14ac:dyDescent="0.3">
      <c r="A1398" s="60"/>
      <c r="I1398" s="62"/>
    </row>
    <row r="1399" spans="1:9" x14ac:dyDescent="0.3">
      <c r="A1399" s="60"/>
      <c r="I1399" s="62"/>
    </row>
    <row r="1400" spans="1:9" x14ac:dyDescent="0.3">
      <c r="A1400" s="60"/>
      <c r="I1400" s="62"/>
    </row>
    <row r="1401" spans="1:9" x14ac:dyDescent="0.3">
      <c r="A1401" s="60"/>
      <c r="I1401" s="62"/>
    </row>
    <row r="1402" spans="1:9" x14ac:dyDescent="0.3">
      <c r="A1402" s="60"/>
      <c r="I1402" s="62"/>
    </row>
    <row r="1403" spans="1:9" x14ac:dyDescent="0.3">
      <c r="A1403" s="60"/>
      <c r="I1403" s="62"/>
    </row>
    <row r="1404" spans="1:9" x14ac:dyDescent="0.3">
      <c r="A1404" s="60"/>
      <c r="I1404" s="62"/>
    </row>
    <row r="1405" spans="1:9" x14ac:dyDescent="0.3">
      <c r="A1405" s="60"/>
      <c r="I1405" s="62"/>
    </row>
    <row r="1406" spans="1:9" x14ac:dyDescent="0.3">
      <c r="A1406" s="60"/>
      <c r="I1406" s="62"/>
    </row>
    <row r="1407" spans="1:9" x14ac:dyDescent="0.3">
      <c r="A1407" s="60"/>
      <c r="I1407" s="62"/>
    </row>
    <row r="1408" spans="1:9" x14ac:dyDescent="0.3">
      <c r="A1408" s="60"/>
      <c r="I1408" s="62"/>
    </row>
    <row r="1409" spans="1:9" x14ac:dyDescent="0.3">
      <c r="A1409" s="60"/>
      <c r="I1409" s="62"/>
    </row>
    <row r="1410" spans="1:9" x14ac:dyDescent="0.3">
      <c r="A1410" s="60"/>
      <c r="I1410" s="62"/>
    </row>
    <row r="1411" spans="1:9" x14ac:dyDescent="0.3">
      <c r="A1411" s="60"/>
      <c r="I1411" s="62"/>
    </row>
    <row r="1412" spans="1:9" x14ac:dyDescent="0.3">
      <c r="A1412" s="60"/>
      <c r="I1412" s="62"/>
    </row>
    <row r="1413" spans="1:9" x14ac:dyDescent="0.3">
      <c r="A1413" s="60"/>
      <c r="I1413" s="62"/>
    </row>
    <row r="1414" spans="1:9" x14ac:dyDescent="0.3">
      <c r="A1414" s="60"/>
      <c r="I1414" s="62"/>
    </row>
    <row r="1415" spans="1:9" x14ac:dyDescent="0.3">
      <c r="A1415" s="60"/>
      <c r="I1415" s="62"/>
    </row>
    <row r="1416" spans="1:9" x14ac:dyDescent="0.3">
      <c r="A1416" s="60"/>
      <c r="I1416" s="62"/>
    </row>
    <row r="1417" spans="1:9" x14ac:dyDescent="0.3">
      <c r="A1417" s="60"/>
      <c r="I1417" s="62"/>
    </row>
    <row r="1418" spans="1:9" x14ac:dyDescent="0.3">
      <c r="A1418" s="60"/>
      <c r="I1418" s="62"/>
    </row>
    <row r="1419" spans="1:9" x14ac:dyDescent="0.3">
      <c r="A1419" s="60"/>
      <c r="I1419" s="62"/>
    </row>
    <row r="1420" spans="1:9" x14ac:dyDescent="0.3">
      <c r="A1420" s="60"/>
      <c r="I1420" s="62"/>
    </row>
    <row r="1421" spans="1:9" x14ac:dyDescent="0.3">
      <c r="A1421" s="60"/>
      <c r="I1421" s="62"/>
    </row>
    <row r="1422" spans="1:9" x14ac:dyDescent="0.3">
      <c r="A1422" s="60"/>
      <c r="I1422" s="62"/>
    </row>
    <row r="1423" spans="1:9" x14ac:dyDescent="0.3">
      <c r="A1423" s="60"/>
      <c r="I1423" s="62"/>
    </row>
    <row r="1424" spans="1:9" x14ac:dyDescent="0.3">
      <c r="A1424" s="60"/>
      <c r="I1424" s="62"/>
    </row>
    <row r="1425" spans="1:9" x14ac:dyDescent="0.3">
      <c r="A1425" s="60"/>
      <c r="I1425" s="62"/>
    </row>
    <row r="1426" spans="1:9" x14ac:dyDescent="0.3">
      <c r="A1426" s="60"/>
      <c r="I1426" s="62"/>
    </row>
    <row r="1427" spans="1:9" x14ac:dyDescent="0.3">
      <c r="A1427" s="60"/>
      <c r="I1427" s="62"/>
    </row>
    <row r="1428" spans="1:9" x14ac:dyDescent="0.3">
      <c r="A1428" s="60"/>
      <c r="I1428" s="62"/>
    </row>
    <row r="1429" spans="1:9" x14ac:dyDescent="0.3">
      <c r="A1429" s="60"/>
      <c r="I1429" s="62"/>
    </row>
    <row r="1430" spans="1:9" x14ac:dyDescent="0.3">
      <c r="A1430" s="60"/>
      <c r="I1430" s="62"/>
    </row>
    <row r="1431" spans="1:9" x14ac:dyDescent="0.3">
      <c r="A1431" s="60"/>
      <c r="I1431" s="62"/>
    </row>
    <row r="1432" spans="1:9" x14ac:dyDescent="0.3">
      <c r="A1432" s="60"/>
      <c r="I1432" s="62"/>
    </row>
    <row r="1433" spans="1:9" x14ac:dyDescent="0.3">
      <c r="A1433" s="60"/>
      <c r="I1433" s="62"/>
    </row>
    <row r="1434" spans="1:9" x14ac:dyDescent="0.3">
      <c r="A1434" s="60"/>
      <c r="I1434" s="62"/>
    </row>
    <row r="1435" spans="1:9" x14ac:dyDescent="0.3">
      <c r="A1435" s="60"/>
      <c r="I1435" s="62"/>
    </row>
    <row r="1436" spans="1:9" x14ac:dyDescent="0.3">
      <c r="A1436" s="60"/>
      <c r="I1436" s="62"/>
    </row>
    <row r="1437" spans="1:9" x14ac:dyDescent="0.3">
      <c r="A1437" s="60"/>
      <c r="I1437" s="62"/>
    </row>
    <row r="1438" spans="1:9" x14ac:dyDescent="0.3">
      <c r="A1438" s="60"/>
      <c r="I1438" s="62"/>
    </row>
    <row r="1439" spans="1:9" x14ac:dyDescent="0.3">
      <c r="A1439" s="60"/>
      <c r="I1439" s="62"/>
    </row>
    <row r="1440" spans="1:9" x14ac:dyDescent="0.3">
      <c r="A1440" s="60"/>
      <c r="I1440" s="62"/>
    </row>
    <row r="1441" spans="1:9" x14ac:dyDescent="0.3">
      <c r="A1441" s="60"/>
      <c r="I1441" s="62"/>
    </row>
    <row r="1442" spans="1:9" x14ac:dyDescent="0.3">
      <c r="A1442" s="60"/>
      <c r="I1442" s="62"/>
    </row>
    <row r="1443" spans="1:9" x14ac:dyDescent="0.3">
      <c r="A1443" s="60"/>
      <c r="I1443" s="62"/>
    </row>
    <row r="1444" spans="1:9" x14ac:dyDescent="0.3">
      <c r="A1444" s="60"/>
      <c r="I1444" s="62"/>
    </row>
    <row r="1445" spans="1:9" x14ac:dyDescent="0.3">
      <c r="A1445" s="60"/>
      <c r="I1445" s="62"/>
    </row>
    <row r="1446" spans="1:9" x14ac:dyDescent="0.3">
      <c r="A1446" s="60"/>
      <c r="I1446" s="62"/>
    </row>
    <row r="1447" spans="1:9" x14ac:dyDescent="0.3">
      <c r="A1447" s="60"/>
      <c r="I1447" s="62"/>
    </row>
    <row r="1448" spans="1:9" x14ac:dyDescent="0.3">
      <c r="A1448" s="60"/>
      <c r="I1448" s="62"/>
    </row>
    <row r="1449" spans="1:9" x14ac:dyDescent="0.3">
      <c r="A1449" s="60"/>
      <c r="I1449" s="62"/>
    </row>
    <row r="1450" spans="1:9" x14ac:dyDescent="0.3">
      <c r="A1450" s="60"/>
      <c r="I1450" s="62"/>
    </row>
    <row r="1451" spans="1:9" x14ac:dyDescent="0.3">
      <c r="A1451" s="60"/>
      <c r="I1451" s="62"/>
    </row>
    <row r="1452" spans="1:9" x14ac:dyDescent="0.3">
      <c r="A1452" s="60"/>
      <c r="I1452" s="62"/>
    </row>
    <row r="1453" spans="1:9" x14ac:dyDescent="0.3">
      <c r="A1453" s="60"/>
      <c r="I1453" s="62"/>
    </row>
    <row r="1454" spans="1:9" x14ac:dyDescent="0.3">
      <c r="A1454" s="60"/>
      <c r="I1454" s="62"/>
    </row>
    <row r="1455" spans="1:9" x14ac:dyDescent="0.3">
      <c r="A1455" s="60"/>
      <c r="I1455" s="62"/>
    </row>
    <row r="1456" spans="1:9" x14ac:dyDescent="0.3">
      <c r="A1456" s="60"/>
      <c r="I1456" s="62"/>
    </row>
    <row r="1457" spans="1:9" x14ac:dyDescent="0.3">
      <c r="A1457" s="60"/>
      <c r="I1457" s="62"/>
    </row>
    <row r="1458" spans="1:9" x14ac:dyDescent="0.3">
      <c r="A1458" s="60"/>
      <c r="I1458" s="62"/>
    </row>
    <row r="1459" spans="1:9" x14ac:dyDescent="0.3">
      <c r="A1459" s="60"/>
      <c r="I1459" s="62"/>
    </row>
    <row r="1460" spans="1:9" x14ac:dyDescent="0.3">
      <c r="A1460" s="60"/>
      <c r="I1460" s="62"/>
    </row>
    <row r="1461" spans="1:9" x14ac:dyDescent="0.3">
      <c r="A1461" s="60"/>
      <c r="I1461" s="62"/>
    </row>
    <row r="1462" spans="1:9" x14ac:dyDescent="0.3">
      <c r="A1462" s="60"/>
      <c r="I1462" s="62"/>
    </row>
    <row r="1463" spans="1:9" x14ac:dyDescent="0.3">
      <c r="A1463" s="60"/>
      <c r="I1463" s="62"/>
    </row>
    <row r="1464" spans="1:9" x14ac:dyDescent="0.3">
      <c r="A1464" s="60"/>
      <c r="I1464" s="62"/>
    </row>
    <row r="1465" spans="1:9" x14ac:dyDescent="0.3">
      <c r="A1465" s="60"/>
      <c r="I1465" s="62"/>
    </row>
    <row r="1466" spans="1:9" x14ac:dyDescent="0.3">
      <c r="A1466" s="60"/>
      <c r="I1466" s="62"/>
    </row>
    <row r="1467" spans="1:9" x14ac:dyDescent="0.3">
      <c r="A1467" s="60"/>
      <c r="I1467" s="62"/>
    </row>
    <row r="1468" spans="1:9" x14ac:dyDescent="0.3">
      <c r="A1468" s="60"/>
      <c r="I1468" s="62"/>
    </row>
    <row r="1469" spans="1:9" x14ac:dyDescent="0.3">
      <c r="A1469" s="60"/>
      <c r="I1469" s="62"/>
    </row>
    <row r="1470" spans="1:9" x14ac:dyDescent="0.3">
      <c r="A1470" s="60"/>
      <c r="I1470" s="62"/>
    </row>
    <row r="1471" spans="1:9" x14ac:dyDescent="0.3">
      <c r="A1471" s="60"/>
      <c r="I1471" s="62"/>
    </row>
    <row r="1472" spans="1:9" x14ac:dyDescent="0.3">
      <c r="A1472" s="60"/>
      <c r="I1472" s="62"/>
    </row>
    <row r="1473" spans="1:9" x14ac:dyDescent="0.3">
      <c r="A1473" s="60"/>
      <c r="I1473" s="62"/>
    </row>
    <row r="1474" spans="1:9" x14ac:dyDescent="0.3">
      <c r="A1474" s="60"/>
      <c r="I1474" s="62"/>
    </row>
    <row r="1475" spans="1:9" x14ac:dyDescent="0.3">
      <c r="A1475" s="60"/>
      <c r="I1475" s="62"/>
    </row>
    <row r="1476" spans="1:9" x14ac:dyDescent="0.3">
      <c r="A1476" s="60"/>
      <c r="I1476" s="62"/>
    </row>
    <row r="1477" spans="1:9" x14ac:dyDescent="0.3">
      <c r="A1477" s="60"/>
      <c r="I1477" s="62"/>
    </row>
    <row r="1478" spans="1:9" x14ac:dyDescent="0.3">
      <c r="A1478" s="60"/>
      <c r="I1478" s="62"/>
    </row>
    <row r="1479" spans="1:9" x14ac:dyDescent="0.3">
      <c r="A1479" s="60"/>
      <c r="I1479" s="62"/>
    </row>
    <row r="1480" spans="1:9" x14ac:dyDescent="0.3">
      <c r="A1480" s="60"/>
      <c r="I1480" s="62"/>
    </row>
    <row r="1481" spans="1:9" x14ac:dyDescent="0.3">
      <c r="A1481" s="60"/>
      <c r="I1481" s="62"/>
    </row>
    <row r="1482" spans="1:9" x14ac:dyDescent="0.3">
      <c r="A1482" s="60"/>
      <c r="I1482" s="62"/>
    </row>
    <row r="1483" spans="1:9" x14ac:dyDescent="0.3">
      <c r="A1483" s="60"/>
      <c r="I1483" s="62"/>
    </row>
    <row r="1484" spans="1:9" x14ac:dyDescent="0.3">
      <c r="A1484" s="60"/>
      <c r="I1484" s="62"/>
    </row>
    <row r="1485" spans="1:9" x14ac:dyDescent="0.3">
      <c r="A1485" s="60"/>
      <c r="I1485" s="62"/>
    </row>
    <row r="1486" spans="1:9" x14ac:dyDescent="0.3">
      <c r="A1486" s="60"/>
      <c r="I1486" s="62"/>
    </row>
    <row r="1487" spans="1:9" x14ac:dyDescent="0.3">
      <c r="A1487" s="60"/>
      <c r="I1487" s="62"/>
    </row>
    <row r="1488" spans="1:9" x14ac:dyDescent="0.3">
      <c r="A1488" s="60"/>
      <c r="I1488" s="62"/>
    </row>
    <row r="1489" spans="1:9" x14ac:dyDescent="0.3">
      <c r="A1489" s="60"/>
      <c r="I1489" s="62"/>
    </row>
    <row r="1490" spans="1:9" x14ac:dyDescent="0.3">
      <c r="A1490" s="60"/>
      <c r="I1490" s="62"/>
    </row>
    <row r="1491" spans="1:9" x14ac:dyDescent="0.3">
      <c r="A1491" s="60"/>
      <c r="I1491" s="62"/>
    </row>
    <row r="1492" spans="1:9" x14ac:dyDescent="0.3">
      <c r="A1492" s="60"/>
      <c r="I1492" s="62"/>
    </row>
    <row r="1493" spans="1:9" x14ac:dyDescent="0.3">
      <c r="A1493" s="60"/>
      <c r="I1493" s="62"/>
    </row>
    <row r="1494" spans="1:9" x14ac:dyDescent="0.3">
      <c r="A1494" s="60"/>
      <c r="I1494" s="62"/>
    </row>
    <row r="1495" spans="1:9" x14ac:dyDescent="0.3">
      <c r="A1495" s="60"/>
      <c r="I1495" s="62"/>
    </row>
    <row r="1496" spans="1:9" x14ac:dyDescent="0.3">
      <c r="A1496" s="60"/>
      <c r="I1496" s="62"/>
    </row>
    <row r="1497" spans="1:9" x14ac:dyDescent="0.3">
      <c r="A1497" s="60"/>
      <c r="I1497" s="62"/>
    </row>
    <row r="1498" spans="1:9" x14ac:dyDescent="0.3">
      <c r="A1498" s="60"/>
      <c r="I1498" s="62"/>
    </row>
    <row r="1499" spans="1:9" x14ac:dyDescent="0.3">
      <c r="A1499" s="60"/>
      <c r="I1499" s="62"/>
    </row>
    <row r="1500" spans="1:9" x14ac:dyDescent="0.3">
      <c r="A1500" s="60"/>
      <c r="I1500" s="62"/>
    </row>
    <row r="1501" spans="1:9" x14ac:dyDescent="0.3">
      <c r="A1501" s="60"/>
      <c r="I1501" s="62"/>
    </row>
    <row r="1502" spans="1:9" x14ac:dyDescent="0.3">
      <c r="A1502" s="60"/>
      <c r="I1502" s="62"/>
    </row>
    <row r="1503" spans="1:9" x14ac:dyDescent="0.3">
      <c r="A1503" s="60"/>
      <c r="I1503" s="62"/>
    </row>
    <row r="1504" spans="1:9" x14ac:dyDescent="0.3">
      <c r="A1504" s="60"/>
      <c r="I1504" s="62"/>
    </row>
    <row r="1505" spans="1:9" x14ac:dyDescent="0.3">
      <c r="A1505" s="60"/>
      <c r="I1505" s="62"/>
    </row>
    <row r="1506" spans="1:9" x14ac:dyDescent="0.3">
      <c r="A1506" s="60"/>
      <c r="I1506" s="62"/>
    </row>
    <row r="1507" spans="1:9" x14ac:dyDescent="0.3">
      <c r="A1507" s="60"/>
      <c r="I1507" s="62"/>
    </row>
    <row r="1508" spans="1:9" x14ac:dyDescent="0.3">
      <c r="A1508" s="60"/>
      <c r="I1508" s="62"/>
    </row>
    <row r="1509" spans="1:9" x14ac:dyDescent="0.3">
      <c r="A1509" s="60"/>
      <c r="I1509" s="62"/>
    </row>
    <row r="1510" spans="1:9" x14ac:dyDescent="0.3">
      <c r="A1510" s="60"/>
      <c r="I1510" s="62"/>
    </row>
    <row r="1511" spans="1:9" x14ac:dyDescent="0.3">
      <c r="A1511" s="60"/>
      <c r="I1511" s="62"/>
    </row>
    <row r="1512" spans="1:9" x14ac:dyDescent="0.3">
      <c r="A1512" s="60"/>
      <c r="I1512" s="62"/>
    </row>
    <row r="1513" spans="1:9" x14ac:dyDescent="0.3">
      <c r="A1513" s="60"/>
      <c r="I1513" s="62"/>
    </row>
    <row r="1514" spans="1:9" x14ac:dyDescent="0.3">
      <c r="A1514" s="60"/>
      <c r="I1514" s="62"/>
    </row>
    <row r="1515" spans="1:9" x14ac:dyDescent="0.3">
      <c r="A1515" s="60"/>
      <c r="I1515" s="62"/>
    </row>
    <row r="1516" spans="1:9" x14ac:dyDescent="0.3">
      <c r="A1516" s="60"/>
      <c r="I1516" s="62"/>
    </row>
    <row r="1517" spans="1:9" x14ac:dyDescent="0.3">
      <c r="A1517" s="60"/>
      <c r="I1517" s="62"/>
    </row>
    <row r="1518" spans="1:9" x14ac:dyDescent="0.3">
      <c r="A1518" s="60"/>
      <c r="I1518" s="62"/>
    </row>
    <row r="1519" spans="1:9" x14ac:dyDescent="0.3">
      <c r="A1519" s="60"/>
      <c r="I1519" s="62"/>
    </row>
    <row r="1520" spans="1:9" x14ac:dyDescent="0.3">
      <c r="A1520" s="60"/>
      <c r="I1520" s="62"/>
    </row>
    <row r="1521" spans="1:9" x14ac:dyDescent="0.3">
      <c r="A1521" s="60"/>
      <c r="I1521" s="62"/>
    </row>
    <row r="1522" spans="1:9" x14ac:dyDescent="0.3">
      <c r="A1522" s="60"/>
      <c r="I1522" s="62"/>
    </row>
    <row r="1523" spans="1:9" x14ac:dyDescent="0.3">
      <c r="A1523" s="60"/>
      <c r="I1523" s="62"/>
    </row>
    <row r="1524" spans="1:9" x14ac:dyDescent="0.3">
      <c r="A1524" s="60"/>
      <c r="I1524" s="62"/>
    </row>
    <row r="1525" spans="1:9" x14ac:dyDescent="0.3">
      <c r="A1525" s="60"/>
      <c r="I1525" s="62"/>
    </row>
    <row r="1526" spans="1:9" x14ac:dyDescent="0.3">
      <c r="A1526" s="60"/>
      <c r="I1526" s="62"/>
    </row>
    <row r="1527" spans="1:9" x14ac:dyDescent="0.3">
      <c r="A1527" s="60"/>
      <c r="I1527" s="62"/>
    </row>
    <row r="1528" spans="1:9" x14ac:dyDescent="0.3">
      <c r="A1528" s="60"/>
      <c r="I1528" s="62"/>
    </row>
    <row r="1529" spans="1:9" x14ac:dyDescent="0.3">
      <c r="A1529" s="60"/>
      <c r="I1529" s="62"/>
    </row>
    <row r="1530" spans="1:9" x14ac:dyDescent="0.3">
      <c r="A1530" s="60"/>
      <c r="I1530" s="62"/>
    </row>
    <row r="1531" spans="1:9" x14ac:dyDescent="0.3">
      <c r="A1531" s="60"/>
      <c r="I1531" s="62"/>
    </row>
    <row r="1532" spans="1:9" x14ac:dyDescent="0.3">
      <c r="A1532" s="60"/>
      <c r="I1532" s="62"/>
    </row>
    <row r="1533" spans="1:9" x14ac:dyDescent="0.3">
      <c r="A1533" s="60"/>
      <c r="I1533" s="62"/>
    </row>
    <row r="1534" spans="1:9" x14ac:dyDescent="0.3">
      <c r="A1534" s="60"/>
      <c r="I1534" s="62"/>
    </row>
    <row r="1535" spans="1:9" x14ac:dyDescent="0.3">
      <c r="A1535" s="60"/>
      <c r="I1535" s="62"/>
    </row>
    <row r="1536" spans="1:9" x14ac:dyDescent="0.3">
      <c r="A1536" s="60"/>
      <c r="I1536" s="62"/>
    </row>
    <row r="1537" spans="1:9" x14ac:dyDescent="0.3">
      <c r="A1537" s="60"/>
      <c r="I1537" s="62"/>
    </row>
    <row r="1538" spans="1:9" x14ac:dyDescent="0.3">
      <c r="A1538" s="60"/>
      <c r="I1538" s="62"/>
    </row>
    <row r="1539" spans="1:9" x14ac:dyDescent="0.3">
      <c r="A1539" s="60"/>
      <c r="I1539" s="62"/>
    </row>
    <row r="1540" spans="1:9" x14ac:dyDescent="0.3">
      <c r="A1540" s="60"/>
      <c r="I1540" s="62"/>
    </row>
    <row r="1541" spans="1:9" x14ac:dyDescent="0.3">
      <c r="A1541" s="60"/>
      <c r="I1541" s="62"/>
    </row>
    <row r="1542" spans="1:9" x14ac:dyDescent="0.3">
      <c r="A1542" s="60"/>
      <c r="I1542" s="62"/>
    </row>
    <row r="1543" spans="1:9" x14ac:dyDescent="0.3">
      <c r="A1543" s="60"/>
      <c r="I1543" s="62"/>
    </row>
    <row r="1544" spans="1:9" x14ac:dyDescent="0.3">
      <c r="A1544" s="60"/>
      <c r="I1544" s="62"/>
    </row>
    <row r="1545" spans="1:9" x14ac:dyDescent="0.3">
      <c r="A1545" s="60"/>
      <c r="I1545" s="62"/>
    </row>
    <row r="1546" spans="1:9" x14ac:dyDescent="0.3">
      <c r="A1546" s="60"/>
      <c r="I1546" s="62"/>
    </row>
    <row r="1547" spans="1:9" x14ac:dyDescent="0.3">
      <c r="A1547" s="60"/>
      <c r="I1547" s="62"/>
    </row>
    <row r="1548" spans="1:9" x14ac:dyDescent="0.3">
      <c r="A1548" s="60"/>
      <c r="I1548" s="62"/>
    </row>
    <row r="1549" spans="1:9" x14ac:dyDescent="0.3">
      <c r="A1549" s="60"/>
      <c r="I1549" s="62"/>
    </row>
    <row r="1550" spans="1:9" x14ac:dyDescent="0.3">
      <c r="A1550" s="60"/>
      <c r="I1550" s="62"/>
    </row>
    <row r="1551" spans="1:9" x14ac:dyDescent="0.3">
      <c r="A1551" s="60"/>
      <c r="I1551" s="62"/>
    </row>
    <row r="1552" spans="1:9" x14ac:dyDescent="0.3">
      <c r="A1552" s="60"/>
      <c r="I1552" s="62"/>
    </row>
    <row r="1553" spans="1:9" x14ac:dyDescent="0.3">
      <c r="A1553" s="60"/>
      <c r="I1553" s="62"/>
    </row>
    <row r="1554" spans="1:9" x14ac:dyDescent="0.3">
      <c r="A1554" s="60"/>
      <c r="I1554" s="62"/>
    </row>
    <row r="1555" spans="1:9" x14ac:dyDescent="0.3">
      <c r="A1555" s="60"/>
      <c r="I1555" s="62"/>
    </row>
    <row r="1556" spans="1:9" x14ac:dyDescent="0.3">
      <c r="A1556" s="60"/>
      <c r="I1556" s="62"/>
    </row>
    <row r="1557" spans="1:9" x14ac:dyDescent="0.3">
      <c r="A1557" s="60"/>
      <c r="I1557" s="62"/>
    </row>
    <row r="1558" spans="1:9" x14ac:dyDescent="0.3">
      <c r="A1558" s="60"/>
      <c r="I1558" s="62"/>
    </row>
    <row r="1559" spans="1:9" x14ac:dyDescent="0.3">
      <c r="A1559" s="60"/>
      <c r="I1559" s="62"/>
    </row>
    <row r="1560" spans="1:9" x14ac:dyDescent="0.3">
      <c r="A1560" s="60"/>
      <c r="I1560" s="62"/>
    </row>
    <row r="1561" spans="1:9" x14ac:dyDescent="0.3">
      <c r="A1561" s="60"/>
      <c r="I1561" s="62"/>
    </row>
    <row r="1562" spans="1:9" x14ac:dyDescent="0.3">
      <c r="A1562" s="60"/>
      <c r="I1562" s="62"/>
    </row>
    <row r="1563" spans="1:9" x14ac:dyDescent="0.3">
      <c r="A1563" s="60"/>
      <c r="I1563" s="62"/>
    </row>
    <row r="1564" spans="1:9" x14ac:dyDescent="0.3">
      <c r="A1564" s="60"/>
      <c r="I1564" s="62"/>
    </row>
    <row r="1565" spans="1:9" x14ac:dyDescent="0.3">
      <c r="A1565" s="60"/>
      <c r="I1565" s="62"/>
    </row>
    <row r="1566" spans="1:9" x14ac:dyDescent="0.3">
      <c r="A1566" s="60"/>
      <c r="I1566" s="62"/>
    </row>
    <row r="1567" spans="1:9" x14ac:dyDescent="0.3">
      <c r="A1567" s="60"/>
      <c r="I1567" s="62"/>
    </row>
    <row r="1568" spans="1:9" x14ac:dyDescent="0.3">
      <c r="A1568" s="60"/>
      <c r="I1568" s="62"/>
    </row>
    <row r="1569" spans="1:9" x14ac:dyDescent="0.3">
      <c r="A1569" s="60"/>
      <c r="I1569" s="62"/>
    </row>
    <row r="1570" spans="1:9" x14ac:dyDescent="0.3">
      <c r="A1570" s="60"/>
      <c r="I1570" s="62"/>
    </row>
    <row r="1571" spans="1:9" x14ac:dyDescent="0.3">
      <c r="A1571" s="60"/>
      <c r="I1571" s="62"/>
    </row>
    <row r="1572" spans="1:9" x14ac:dyDescent="0.3">
      <c r="A1572" s="60"/>
      <c r="I1572" s="62"/>
    </row>
    <row r="1573" spans="1:9" x14ac:dyDescent="0.3">
      <c r="A1573" s="60"/>
      <c r="I1573" s="62"/>
    </row>
    <row r="1574" spans="1:9" x14ac:dyDescent="0.3">
      <c r="A1574" s="60"/>
      <c r="I1574" s="62"/>
    </row>
    <row r="1575" spans="1:9" x14ac:dyDescent="0.3">
      <c r="A1575" s="60"/>
      <c r="I1575" s="62"/>
    </row>
    <row r="1576" spans="1:9" x14ac:dyDescent="0.3">
      <c r="A1576" s="60"/>
      <c r="I1576" s="62"/>
    </row>
    <row r="1577" spans="1:9" x14ac:dyDescent="0.3">
      <c r="A1577" s="60"/>
      <c r="I1577" s="62"/>
    </row>
    <row r="1578" spans="1:9" x14ac:dyDescent="0.3">
      <c r="A1578" s="60"/>
      <c r="I1578" s="62"/>
    </row>
    <row r="1579" spans="1:9" x14ac:dyDescent="0.3">
      <c r="A1579" s="60"/>
      <c r="I1579" s="62"/>
    </row>
    <row r="1580" spans="1:9" x14ac:dyDescent="0.3">
      <c r="A1580" s="60"/>
      <c r="I1580" s="62"/>
    </row>
    <row r="1581" spans="1:9" x14ac:dyDescent="0.3">
      <c r="A1581" s="60"/>
      <c r="I1581" s="62"/>
    </row>
    <row r="1582" spans="1:9" x14ac:dyDescent="0.3">
      <c r="A1582" s="60"/>
      <c r="I1582" s="62"/>
    </row>
    <row r="1583" spans="1:9" x14ac:dyDescent="0.3">
      <c r="A1583" s="60"/>
      <c r="I1583" s="62"/>
    </row>
    <row r="1584" spans="1:9" x14ac:dyDescent="0.3">
      <c r="A1584" s="60"/>
      <c r="I1584" s="62"/>
    </row>
    <row r="1585" spans="1:9" x14ac:dyDescent="0.3">
      <c r="A1585" s="60"/>
      <c r="I1585" s="62"/>
    </row>
    <row r="1586" spans="1:9" x14ac:dyDescent="0.3">
      <c r="A1586" s="60"/>
      <c r="I1586" s="62"/>
    </row>
    <row r="1587" spans="1:9" x14ac:dyDescent="0.3">
      <c r="A1587" s="60"/>
      <c r="I1587" s="62"/>
    </row>
    <row r="1588" spans="1:9" x14ac:dyDescent="0.3">
      <c r="A1588" s="60"/>
      <c r="I1588" s="62"/>
    </row>
    <row r="1589" spans="1:9" x14ac:dyDescent="0.3">
      <c r="A1589" s="60"/>
      <c r="I1589" s="62"/>
    </row>
    <row r="1590" spans="1:9" x14ac:dyDescent="0.3">
      <c r="A1590" s="60"/>
      <c r="I1590" s="62"/>
    </row>
    <row r="1591" spans="1:9" x14ac:dyDescent="0.3">
      <c r="A1591" s="60"/>
      <c r="I1591" s="62"/>
    </row>
    <row r="1592" spans="1:9" x14ac:dyDescent="0.3">
      <c r="A1592" s="60"/>
      <c r="I1592" s="62"/>
    </row>
    <row r="1593" spans="1:9" x14ac:dyDescent="0.3">
      <c r="A1593" s="60"/>
      <c r="I1593" s="62"/>
    </row>
    <row r="1594" spans="1:9" x14ac:dyDescent="0.3">
      <c r="A1594" s="60"/>
      <c r="I1594" s="62"/>
    </row>
    <row r="1595" spans="1:9" x14ac:dyDescent="0.3">
      <c r="A1595" s="60"/>
      <c r="I1595" s="62"/>
    </row>
    <row r="1596" spans="1:9" x14ac:dyDescent="0.3">
      <c r="A1596" s="60"/>
      <c r="I1596" s="62"/>
    </row>
    <row r="1597" spans="1:9" x14ac:dyDescent="0.3">
      <c r="A1597" s="60"/>
      <c r="I1597" s="62"/>
    </row>
    <row r="1598" spans="1:9" x14ac:dyDescent="0.3">
      <c r="A1598" s="60"/>
      <c r="I1598" s="62"/>
    </row>
    <row r="1599" spans="1:9" x14ac:dyDescent="0.3">
      <c r="A1599" s="60"/>
      <c r="I1599" s="62"/>
    </row>
    <row r="1600" spans="1:9" x14ac:dyDescent="0.3">
      <c r="A1600" s="60"/>
      <c r="I1600" s="62"/>
    </row>
    <row r="1601" spans="1:9" x14ac:dyDescent="0.3">
      <c r="A1601" s="60"/>
      <c r="I1601" s="62"/>
    </row>
    <row r="1602" spans="1:9" x14ac:dyDescent="0.3">
      <c r="A1602" s="60"/>
      <c r="I1602" s="62"/>
    </row>
    <row r="1603" spans="1:9" x14ac:dyDescent="0.3">
      <c r="A1603" s="60"/>
      <c r="I1603" s="62"/>
    </row>
    <row r="1604" spans="1:9" x14ac:dyDescent="0.3">
      <c r="A1604" s="60"/>
      <c r="I1604" s="62"/>
    </row>
    <row r="1605" spans="1:9" x14ac:dyDescent="0.3">
      <c r="A1605" s="60"/>
      <c r="I1605" s="62"/>
    </row>
    <row r="1606" spans="1:9" x14ac:dyDescent="0.3">
      <c r="A1606" s="60"/>
      <c r="I1606" s="62"/>
    </row>
    <row r="1607" spans="1:9" x14ac:dyDescent="0.3">
      <c r="A1607" s="60"/>
      <c r="I1607" s="62"/>
    </row>
    <row r="1608" spans="1:9" x14ac:dyDescent="0.3">
      <c r="A1608" s="60"/>
      <c r="I1608" s="62"/>
    </row>
    <row r="1609" spans="1:9" x14ac:dyDescent="0.3">
      <c r="A1609" s="60"/>
      <c r="I1609" s="62"/>
    </row>
    <row r="1610" spans="1:9" x14ac:dyDescent="0.3">
      <c r="A1610" s="60"/>
      <c r="I1610" s="62"/>
    </row>
    <row r="1611" spans="1:9" x14ac:dyDescent="0.3">
      <c r="A1611" s="60"/>
      <c r="I1611" s="62"/>
    </row>
    <row r="1612" spans="1:9" x14ac:dyDescent="0.3">
      <c r="A1612" s="60"/>
      <c r="I1612" s="62"/>
    </row>
    <row r="1613" spans="1:9" x14ac:dyDescent="0.3">
      <c r="A1613" s="60"/>
      <c r="I1613" s="62"/>
    </row>
    <row r="1614" spans="1:9" x14ac:dyDescent="0.3">
      <c r="A1614" s="60"/>
      <c r="I1614" s="62"/>
    </row>
    <row r="1615" spans="1:9" x14ac:dyDescent="0.3">
      <c r="A1615" s="60"/>
      <c r="I1615" s="62"/>
    </row>
    <row r="1616" spans="1:9" x14ac:dyDescent="0.3">
      <c r="A1616" s="60"/>
      <c r="I1616" s="62"/>
    </row>
    <row r="1617" spans="1:9" x14ac:dyDescent="0.3">
      <c r="A1617" s="60"/>
      <c r="I1617" s="62"/>
    </row>
    <row r="1618" spans="1:9" x14ac:dyDescent="0.3">
      <c r="A1618" s="60"/>
      <c r="I1618" s="62"/>
    </row>
    <row r="1619" spans="1:9" x14ac:dyDescent="0.3">
      <c r="A1619" s="60"/>
      <c r="I1619" s="62"/>
    </row>
    <row r="1620" spans="1:9" x14ac:dyDescent="0.3">
      <c r="A1620" s="60"/>
      <c r="I1620" s="62"/>
    </row>
    <row r="1621" spans="1:9" x14ac:dyDescent="0.3">
      <c r="A1621" s="60"/>
      <c r="I1621" s="62"/>
    </row>
    <row r="1622" spans="1:9" x14ac:dyDescent="0.3">
      <c r="A1622" s="60"/>
      <c r="I1622" s="62"/>
    </row>
    <row r="1623" spans="1:9" x14ac:dyDescent="0.3">
      <c r="A1623" s="60"/>
      <c r="I1623" s="62"/>
    </row>
    <row r="1624" spans="1:9" x14ac:dyDescent="0.3">
      <c r="A1624" s="60"/>
      <c r="I1624" s="62"/>
    </row>
    <row r="1625" spans="1:9" x14ac:dyDescent="0.3">
      <c r="A1625" s="60"/>
      <c r="I1625" s="62"/>
    </row>
    <row r="1626" spans="1:9" x14ac:dyDescent="0.3">
      <c r="A1626" s="60"/>
      <c r="I1626" s="62"/>
    </row>
    <row r="1627" spans="1:9" x14ac:dyDescent="0.3">
      <c r="A1627" s="60"/>
      <c r="I1627" s="62"/>
    </row>
    <row r="1628" spans="1:9" x14ac:dyDescent="0.3">
      <c r="A1628" s="60"/>
      <c r="I1628" s="62"/>
    </row>
    <row r="1629" spans="1:9" x14ac:dyDescent="0.3">
      <c r="A1629" s="60"/>
      <c r="I1629" s="62"/>
    </row>
    <row r="1630" spans="1:9" x14ac:dyDescent="0.3">
      <c r="A1630" s="60"/>
      <c r="I1630" s="62"/>
    </row>
    <row r="1631" spans="1:9" x14ac:dyDescent="0.3">
      <c r="A1631" s="60"/>
      <c r="I1631" s="62"/>
    </row>
    <row r="1632" spans="1:9" x14ac:dyDescent="0.3">
      <c r="A1632" s="60"/>
      <c r="I1632" s="62"/>
    </row>
    <row r="1633" spans="1:9" x14ac:dyDescent="0.3">
      <c r="A1633" s="60"/>
      <c r="I1633" s="62"/>
    </row>
    <row r="1634" spans="1:9" x14ac:dyDescent="0.3">
      <c r="A1634" s="60"/>
      <c r="I1634" s="62"/>
    </row>
    <row r="1635" spans="1:9" x14ac:dyDescent="0.3">
      <c r="A1635" s="60"/>
      <c r="I1635" s="62"/>
    </row>
    <row r="1636" spans="1:9" x14ac:dyDescent="0.3">
      <c r="A1636" s="60"/>
      <c r="I1636" s="62"/>
    </row>
    <row r="1637" spans="1:9" x14ac:dyDescent="0.3">
      <c r="A1637" s="60"/>
      <c r="I1637" s="62"/>
    </row>
    <row r="1638" spans="1:9" x14ac:dyDescent="0.3">
      <c r="A1638" s="60"/>
      <c r="I1638" s="62"/>
    </row>
    <row r="1639" spans="1:9" x14ac:dyDescent="0.3">
      <c r="A1639" s="60"/>
      <c r="I1639" s="62"/>
    </row>
    <row r="1640" spans="1:9" x14ac:dyDescent="0.3">
      <c r="A1640" s="60"/>
      <c r="I1640" s="62"/>
    </row>
    <row r="1641" spans="1:9" x14ac:dyDescent="0.3">
      <c r="A1641" s="60"/>
      <c r="I1641" s="62"/>
    </row>
    <row r="1642" spans="1:9" x14ac:dyDescent="0.3">
      <c r="A1642" s="60"/>
      <c r="I1642" s="62"/>
    </row>
    <row r="1643" spans="1:9" x14ac:dyDescent="0.3">
      <c r="A1643" s="60"/>
      <c r="I1643" s="62"/>
    </row>
    <row r="1644" spans="1:9" x14ac:dyDescent="0.3">
      <c r="A1644" s="60"/>
      <c r="I1644" s="62"/>
    </row>
    <row r="1645" spans="1:9" x14ac:dyDescent="0.3">
      <c r="A1645" s="60"/>
      <c r="I1645" s="62"/>
    </row>
    <row r="1646" spans="1:9" x14ac:dyDescent="0.3">
      <c r="A1646" s="60"/>
      <c r="I1646" s="62"/>
    </row>
    <row r="1647" spans="1:9" x14ac:dyDescent="0.3">
      <c r="A1647" s="60"/>
      <c r="I1647" s="62"/>
    </row>
    <row r="1648" spans="1:9" x14ac:dyDescent="0.3">
      <c r="A1648" s="60"/>
      <c r="I1648" s="62"/>
    </row>
    <row r="1649" spans="1:9" x14ac:dyDescent="0.3">
      <c r="A1649" s="60"/>
      <c r="I1649" s="62"/>
    </row>
    <row r="1650" spans="1:9" x14ac:dyDescent="0.3">
      <c r="A1650" s="60"/>
      <c r="I1650" s="62"/>
    </row>
    <row r="1651" spans="1:9" x14ac:dyDescent="0.3">
      <c r="A1651" s="60"/>
      <c r="I1651" s="62"/>
    </row>
    <row r="1652" spans="1:9" x14ac:dyDescent="0.3">
      <c r="A1652" s="60"/>
      <c r="I1652" s="62"/>
    </row>
    <row r="1653" spans="1:9" x14ac:dyDescent="0.3">
      <c r="A1653" s="60"/>
      <c r="I1653" s="62"/>
    </row>
    <row r="1654" spans="1:9" x14ac:dyDescent="0.3">
      <c r="A1654" s="60"/>
      <c r="I1654" s="62"/>
    </row>
    <row r="1655" spans="1:9" x14ac:dyDescent="0.3">
      <c r="A1655" s="60"/>
      <c r="I1655" s="62"/>
    </row>
    <row r="1656" spans="1:9" x14ac:dyDescent="0.3">
      <c r="A1656" s="60"/>
      <c r="I1656" s="62"/>
    </row>
    <row r="1657" spans="1:9" x14ac:dyDescent="0.3">
      <c r="A1657" s="60"/>
      <c r="I1657" s="62"/>
    </row>
    <row r="1658" spans="1:9" x14ac:dyDescent="0.3">
      <c r="A1658" s="60"/>
      <c r="I1658" s="62"/>
    </row>
    <row r="1659" spans="1:9" x14ac:dyDescent="0.3">
      <c r="A1659" s="60"/>
      <c r="I1659" s="62"/>
    </row>
    <row r="1660" spans="1:9" x14ac:dyDescent="0.3">
      <c r="A1660" s="60"/>
      <c r="I1660" s="62"/>
    </row>
    <row r="1661" spans="1:9" x14ac:dyDescent="0.3">
      <c r="A1661" s="60"/>
      <c r="I1661" s="62"/>
    </row>
    <row r="1662" spans="1:9" x14ac:dyDescent="0.3">
      <c r="A1662" s="60"/>
      <c r="I1662" s="62"/>
    </row>
    <row r="1663" spans="1:9" x14ac:dyDescent="0.3">
      <c r="A1663" s="60"/>
      <c r="I1663" s="62"/>
    </row>
    <row r="1664" spans="1:9" x14ac:dyDescent="0.3">
      <c r="A1664" s="60"/>
      <c r="I1664" s="62"/>
    </row>
    <row r="1665" spans="1:9" x14ac:dyDescent="0.3">
      <c r="A1665" s="60"/>
      <c r="I1665" s="62"/>
    </row>
    <row r="1666" spans="1:9" x14ac:dyDescent="0.3">
      <c r="A1666" s="60"/>
      <c r="I1666" s="62"/>
    </row>
    <row r="1667" spans="1:9" x14ac:dyDescent="0.3">
      <c r="A1667" s="60"/>
      <c r="I1667" s="62"/>
    </row>
    <row r="1668" spans="1:9" x14ac:dyDescent="0.3">
      <c r="A1668" s="60"/>
      <c r="I1668" s="62"/>
    </row>
    <row r="1669" spans="1:9" x14ac:dyDescent="0.3">
      <c r="A1669" s="60"/>
      <c r="I1669" s="62"/>
    </row>
    <row r="1670" spans="1:9" x14ac:dyDescent="0.3">
      <c r="A1670" s="60"/>
      <c r="I1670" s="62"/>
    </row>
    <row r="1671" spans="1:9" x14ac:dyDescent="0.3">
      <c r="A1671" s="60"/>
      <c r="I1671" s="62"/>
    </row>
    <row r="1672" spans="1:9" x14ac:dyDescent="0.3">
      <c r="A1672" s="60"/>
      <c r="I1672" s="62"/>
    </row>
    <row r="1673" spans="1:9" x14ac:dyDescent="0.3">
      <c r="A1673" s="60"/>
      <c r="I1673" s="62"/>
    </row>
    <row r="1674" spans="1:9" x14ac:dyDescent="0.3">
      <c r="A1674" s="60"/>
      <c r="I1674" s="62"/>
    </row>
    <row r="1675" spans="1:9" x14ac:dyDescent="0.3">
      <c r="A1675" s="60"/>
      <c r="I1675" s="62"/>
    </row>
    <row r="1676" spans="1:9" x14ac:dyDescent="0.3">
      <c r="A1676" s="60"/>
      <c r="I1676" s="62"/>
    </row>
    <row r="1677" spans="1:9" x14ac:dyDescent="0.3">
      <c r="A1677" s="60"/>
      <c r="I1677" s="62"/>
    </row>
    <row r="1678" spans="1:9" x14ac:dyDescent="0.3">
      <c r="A1678" s="60"/>
      <c r="I1678" s="62"/>
    </row>
    <row r="1679" spans="1:9" x14ac:dyDescent="0.3">
      <c r="A1679" s="60"/>
      <c r="I1679" s="62"/>
    </row>
    <row r="1680" spans="1:9" x14ac:dyDescent="0.3">
      <c r="A1680" s="60"/>
      <c r="I1680" s="62"/>
    </row>
    <row r="1681" spans="1:9" x14ac:dyDescent="0.3">
      <c r="A1681" s="60"/>
      <c r="I1681" s="62"/>
    </row>
    <row r="1682" spans="1:9" x14ac:dyDescent="0.3">
      <c r="A1682" s="60"/>
      <c r="I1682" s="62"/>
    </row>
    <row r="1683" spans="1:9" x14ac:dyDescent="0.3">
      <c r="A1683" s="60"/>
      <c r="I1683" s="62"/>
    </row>
    <row r="1684" spans="1:9" x14ac:dyDescent="0.3">
      <c r="A1684" s="60"/>
      <c r="I1684" s="62"/>
    </row>
    <row r="1685" spans="1:9" x14ac:dyDescent="0.3">
      <c r="A1685" s="60"/>
      <c r="I1685" s="62"/>
    </row>
    <row r="1686" spans="1:9" x14ac:dyDescent="0.3">
      <c r="A1686" s="60"/>
      <c r="I1686" s="62"/>
    </row>
    <row r="1687" spans="1:9" x14ac:dyDescent="0.3">
      <c r="A1687" s="60"/>
      <c r="I1687" s="62"/>
    </row>
    <row r="1688" spans="1:9" x14ac:dyDescent="0.3">
      <c r="A1688" s="60"/>
      <c r="I1688" s="62"/>
    </row>
    <row r="1689" spans="1:9" x14ac:dyDescent="0.3">
      <c r="A1689" s="60"/>
      <c r="I1689" s="62"/>
    </row>
    <row r="1690" spans="1:9" x14ac:dyDescent="0.3">
      <c r="A1690" s="60"/>
      <c r="I1690" s="62"/>
    </row>
    <row r="1691" spans="1:9" x14ac:dyDescent="0.3">
      <c r="A1691" s="60"/>
      <c r="I1691" s="62"/>
    </row>
    <row r="1692" spans="1:9" x14ac:dyDescent="0.3">
      <c r="A1692" s="60"/>
      <c r="I1692" s="62"/>
    </row>
    <row r="1693" spans="1:9" x14ac:dyDescent="0.3">
      <c r="A1693" s="60"/>
      <c r="I1693" s="62"/>
    </row>
    <row r="1694" spans="1:9" x14ac:dyDescent="0.3">
      <c r="A1694" s="60"/>
      <c r="I1694" s="62"/>
    </row>
    <row r="1695" spans="1:9" x14ac:dyDescent="0.3">
      <c r="A1695" s="60"/>
      <c r="I1695" s="62"/>
    </row>
    <row r="1696" spans="1:9" x14ac:dyDescent="0.3">
      <c r="A1696" s="60"/>
      <c r="I1696" s="62"/>
    </row>
    <row r="1697" spans="1:9" x14ac:dyDescent="0.3">
      <c r="A1697" s="60"/>
      <c r="I1697" s="62"/>
    </row>
    <row r="1698" spans="1:9" x14ac:dyDescent="0.3">
      <c r="A1698" s="60"/>
      <c r="I1698" s="62"/>
    </row>
    <row r="1699" spans="1:9" x14ac:dyDescent="0.3">
      <c r="A1699" s="60"/>
      <c r="I1699" s="62"/>
    </row>
    <row r="1700" spans="1:9" x14ac:dyDescent="0.3">
      <c r="A1700" s="60"/>
      <c r="I1700" s="62"/>
    </row>
    <row r="1701" spans="1:9" x14ac:dyDescent="0.3">
      <c r="A1701" s="60"/>
      <c r="I1701" s="62"/>
    </row>
    <row r="1702" spans="1:9" x14ac:dyDescent="0.3">
      <c r="A1702" s="60"/>
      <c r="I1702" s="62"/>
    </row>
    <row r="1703" spans="1:9" x14ac:dyDescent="0.3">
      <c r="A1703" s="60"/>
      <c r="I1703" s="62"/>
    </row>
    <row r="1704" spans="1:9" x14ac:dyDescent="0.3">
      <c r="A1704" s="60"/>
      <c r="I1704" s="62"/>
    </row>
    <row r="1705" spans="1:9" x14ac:dyDescent="0.3">
      <c r="A1705" s="60"/>
      <c r="I1705" s="62"/>
    </row>
    <row r="1706" spans="1:9" x14ac:dyDescent="0.3">
      <c r="A1706" s="60"/>
      <c r="I1706" s="62"/>
    </row>
    <row r="1707" spans="1:9" x14ac:dyDescent="0.3">
      <c r="A1707" s="60"/>
      <c r="I1707" s="62"/>
    </row>
    <row r="1708" spans="1:9" x14ac:dyDescent="0.3">
      <c r="A1708" s="60"/>
      <c r="I1708" s="62"/>
    </row>
    <row r="1709" spans="1:9" x14ac:dyDescent="0.3">
      <c r="A1709" s="60"/>
      <c r="I1709" s="62"/>
    </row>
    <row r="1710" spans="1:9" x14ac:dyDescent="0.3">
      <c r="A1710" s="60"/>
      <c r="I1710" s="62"/>
    </row>
    <row r="1711" spans="1:9" x14ac:dyDescent="0.3">
      <c r="A1711" s="60"/>
      <c r="I1711" s="62"/>
    </row>
    <row r="1712" spans="1:9" x14ac:dyDescent="0.3">
      <c r="A1712" s="60"/>
      <c r="I1712" s="62"/>
    </row>
    <row r="1713" spans="1:9" x14ac:dyDescent="0.3">
      <c r="A1713" s="60"/>
      <c r="I1713" s="62"/>
    </row>
    <row r="1714" spans="1:9" x14ac:dyDescent="0.3">
      <c r="A1714" s="60"/>
      <c r="I1714" s="62"/>
    </row>
    <row r="1715" spans="1:9" x14ac:dyDescent="0.3">
      <c r="A1715" s="60"/>
      <c r="I1715" s="62"/>
    </row>
    <row r="1716" spans="1:9" x14ac:dyDescent="0.3">
      <c r="A1716" s="60"/>
      <c r="I1716" s="62"/>
    </row>
    <row r="1717" spans="1:9" x14ac:dyDescent="0.3">
      <c r="A1717" s="60"/>
      <c r="I1717" s="62"/>
    </row>
    <row r="1718" spans="1:9" x14ac:dyDescent="0.3">
      <c r="A1718" s="60"/>
      <c r="I1718" s="62"/>
    </row>
    <row r="1719" spans="1:9" x14ac:dyDescent="0.3">
      <c r="A1719" s="60"/>
      <c r="I1719" s="62"/>
    </row>
    <row r="1720" spans="1:9" x14ac:dyDescent="0.3">
      <c r="A1720" s="60"/>
      <c r="I1720" s="62"/>
    </row>
    <row r="1721" spans="1:9" x14ac:dyDescent="0.3">
      <c r="A1721" s="60"/>
      <c r="I1721" s="62"/>
    </row>
    <row r="1722" spans="1:9" x14ac:dyDescent="0.3">
      <c r="A1722" s="60"/>
      <c r="I1722" s="62"/>
    </row>
    <row r="1723" spans="1:9" x14ac:dyDescent="0.3">
      <c r="A1723" s="60"/>
      <c r="I1723" s="62"/>
    </row>
    <row r="1724" spans="1:9" x14ac:dyDescent="0.3">
      <c r="A1724" s="60"/>
      <c r="I1724" s="62"/>
    </row>
    <row r="1725" spans="1:9" x14ac:dyDescent="0.3">
      <c r="A1725" s="60"/>
      <c r="I1725" s="62"/>
    </row>
    <row r="1726" spans="1:9" x14ac:dyDescent="0.3">
      <c r="A1726" s="60"/>
      <c r="I1726" s="62"/>
    </row>
    <row r="1727" spans="1:9" x14ac:dyDescent="0.3">
      <c r="A1727" s="60"/>
      <c r="I1727" s="62"/>
    </row>
    <row r="1728" spans="1:9" x14ac:dyDescent="0.3">
      <c r="A1728" s="60"/>
      <c r="I1728" s="62"/>
    </row>
    <row r="1729" spans="1:9" x14ac:dyDescent="0.3">
      <c r="A1729" s="60"/>
      <c r="I1729" s="62"/>
    </row>
    <row r="1730" spans="1:9" x14ac:dyDescent="0.3">
      <c r="A1730" s="60"/>
      <c r="I1730" s="62"/>
    </row>
    <row r="1731" spans="1:9" x14ac:dyDescent="0.3">
      <c r="A1731" s="60"/>
      <c r="I1731" s="62"/>
    </row>
    <row r="1732" spans="1:9" x14ac:dyDescent="0.3">
      <c r="A1732" s="60"/>
      <c r="I1732" s="62"/>
    </row>
    <row r="1733" spans="1:9" x14ac:dyDescent="0.3">
      <c r="A1733" s="60"/>
      <c r="I1733" s="62"/>
    </row>
    <row r="1734" spans="1:9" x14ac:dyDescent="0.3">
      <c r="A1734" s="60"/>
      <c r="I1734" s="62"/>
    </row>
    <row r="1735" spans="1:9" x14ac:dyDescent="0.3">
      <c r="A1735" s="60"/>
      <c r="I1735" s="62"/>
    </row>
    <row r="1736" spans="1:9" x14ac:dyDescent="0.3">
      <c r="A1736" s="60"/>
      <c r="I1736" s="62"/>
    </row>
    <row r="1737" spans="1:9" x14ac:dyDescent="0.3">
      <c r="A1737" s="60"/>
      <c r="I1737" s="62"/>
    </row>
    <row r="1738" spans="1:9" x14ac:dyDescent="0.3">
      <c r="A1738" s="60"/>
      <c r="I1738" s="62"/>
    </row>
    <row r="1739" spans="1:9" x14ac:dyDescent="0.3">
      <c r="A1739" s="60"/>
      <c r="I1739" s="62"/>
    </row>
    <row r="1740" spans="1:9" x14ac:dyDescent="0.3">
      <c r="A1740" s="60"/>
      <c r="I1740" s="62"/>
    </row>
    <row r="1741" spans="1:9" x14ac:dyDescent="0.3">
      <c r="A1741" s="60"/>
      <c r="I1741" s="62"/>
    </row>
    <row r="1742" spans="1:9" x14ac:dyDescent="0.3">
      <c r="A1742" s="60"/>
      <c r="I1742" s="62"/>
    </row>
    <row r="1743" spans="1:9" x14ac:dyDescent="0.3">
      <c r="A1743" s="60"/>
      <c r="I1743" s="62"/>
    </row>
    <row r="1744" spans="1:9" x14ac:dyDescent="0.3">
      <c r="A1744" s="60"/>
      <c r="I1744" s="62"/>
    </row>
    <row r="1745" spans="1:9" x14ac:dyDescent="0.3">
      <c r="A1745" s="60"/>
      <c r="I1745" s="62"/>
    </row>
    <row r="1746" spans="1:9" x14ac:dyDescent="0.3">
      <c r="A1746" s="60"/>
      <c r="I1746" s="62"/>
    </row>
    <row r="1747" spans="1:9" x14ac:dyDescent="0.3">
      <c r="A1747" s="60"/>
      <c r="I1747" s="62"/>
    </row>
    <row r="1748" spans="1:9" x14ac:dyDescent="0.3">
      <c r="A1748" s="60"/>
      <c r="I1748" s="62"/>
    </row>
    <row r="1749" spans="1:9" x14ac:dyDescent="0.3">
      <c r="A1749" s="60"/>
      <c r="I1749" s="62"/>
    </row>
    <row r="1750" spans="1:9" x14ac:dyDescent="0.3">
      <c r="A1750" s="60"/>
      <c r="I1750" s="62"/>
    </row>
    <row r="1751" spans="1:9" x14ac:dyDescent="0.3">
      <c r="A1751" s="60"/>
      <c r="I1751" s="62"/>
    </row>
    <row r="1752" spans="1:9" x14ac:dyDescent="0.3">
      <c r="A1752" s="60"/>
      <c r="I1752" s="62"/>
    </row>
    <row r="1753" spans="1:9" x14ac:dyDescent="0.3">
      <c r="A1753" s="60"/>
      <c r="I1753" s="62"/>
    </row>
    <row r="1754" spans="1:9" x14ac:dyDescent="0.3">
      <c r="A1754" s="60"/>
      <c r="I1754" s="62"/>
    </row>
    <row r="1755" spans="1:9" x14ac:dyDescent="0.3">
      <c r="A1755" s="60"/>
      <c r="I1755" s="62"/>
    </row>
    <row r="1756" spans="1:9" x14ac:dyDescent="0.3">
      <c r="A1756" s="60"/>
      <c r="I1756" s="62"/>
    </row>
    <row r="1757" spans="1:9" x14ac:dyDescent="0.3">
      <c r="A1757" s="60"/>
      <c r="I1757" s="62"/>
    </row>
    <row r="1758" spans="1:9" x14ac:dyDescent="0.3">
      <c r="A1758" s="60"/>
      <c r="I1758" s="62"/>
    </row>
    <row r="1759" spans="1:9" x14ac:dyDescent="0.3">
      <c r="A1759" s="60"/>
      <c r="I1759" s="62"/>
    </row>
    <row r="1760" spans="1:9" x14ac:dyDescent="0.3">
      <c r="A1760" s="60"/>
      <c r="I1760" s="62"/>
    </row>
    <row r="1761" spans="1:9" x14ac:dyDescent="0.3">
      <c r="A1761" s="60"/>
      <c r="I1761" s="62"/>
    </row>
    <row r="1762" spans="1:9" x14ac:dyDescent="0.3">
      <c r="A1762" s="60"/>
      <c r="I1762" s="62"/>
    </row>
    <row r="1763" spans="1:9" x14ac:dyDescent="0.3">
      <c r="A1763" s="60"/>
      <c r="I1763" s="62"/>
    </row>
    <row r="1764" spans="1:9" x14ac:dyDescent="0.3">
      <c r="A1764" s="60"/>
      <c r="I1764" s="62"/>
    </row>
    <row r="1765" spans="1:9" x14ac:dyDescent="0.3">
      <c r="A1765" s="60"/>
      <c r="I1765" s="62"/>
    </row>
    <row r="1766" spans="1:9" x14ac:dyDescent="0.3">
      <c r="A1766" s="60"/>
      <c r="I1766" s="62"/>
    </row>
    <row r="1767" spans="1:9" x14ac:dyDescent="0.3">
      <c r="A1767" s="60"/>
      <c r="I1767" s="62"/>
    </row>
    <row r="1768" spans="1:9" x14ac:dyDescent="0.3">
      <c r="A1768" s="60"/>
      <c r="I1768" s="62"/>
    </row>
    <row r="1769" spans="1:9" x14ac:dyDescent="0.3">
      <c r="A1769" s="60"/>
      <c r="I1769" s="62"/>
    </row>
    <row r="1770" spans="1:9" x14ac:dyDescent="0.3">
      <c r="A1770" s="60"/>
      <c r="I1770" s="62"/>
    </row>
    <row r="1771" spans="1:9" x14ac:dyDescent="0.3">
      <c r="A1771" s="60"/>
      <c r="I1771" s="62"/>
    </row>
    <row r="1772" spans="1:9" x14ac:dyDescent="0.3">
      <c r="A1772" s="60"/>
      <c r="I1772" s="62"/>
    </row>
    <row r="1773" spans="1:9" x14ac:dyDescent="0.3">
      <c r="A1773" s="60"/>
      <c r="I1773" s="62"/>
    </row>
    <row r="1774" spans="1:9" x14ac:dyDescent="0.3">
      <c r="A1774" s="60"/>
      <c r="I1774" s="62"/>
    </row>
    <row r="1775" spans="1:9" x14ac:dyDescent="0.3">
      <c r="A1775" s="60"/>
      <c r="I1775" s="62"/>
    </row>
    <row r="1776" spans="1:9" x14ac:dyDescent="0.3">
      <c r="A1776" s="60"/>
      <c r="I1776" s="62"/>
    </row>
    <row r="1777" spans="1:9" x14ac:dyDescent="0.3">
      <c r="A1777" s="60"/>
      <c r="I1777" s="62"/>
    </row>
    <row r="1778" spans="1:9" x14ac:dyDescent="0.3">
      <c r="A1778" s="60"/>
      <c r="I1778" s="62"/>
    </row>
    <row r="1779" spans="1:9" x14ac:dyDescent="0.3">
      <c r="A1779" s="60"/>
      <c r="I1779" s="62"/>
    </row>
    <row r="1780" spans="1:9" x14ac:dyDescent="0.3">
      <c r="A1780" s="60"/>
      <c r="I1780" s="62"/>
    </row>
    <row r="1781" spans="1:9" x14ac:dyDescent="0.3">
      <c r="A1781" s="60"/>
      <c r="I1781" s="62"/>
    </row>
    <row r="1782" spans="1:9" x14ac:dyDescent="0.3">
      <c r="A1782" s="60"/>
      <c r="I1782" s="62"/>
    </row>
    <row r="1783" spans="1:9" x14ac:dyDescent="0.3">
      <c r="A1783" s="60"/>
      <c r="I1783" s="62"/>
    </row>
    <row r="1784" spans="1:9" x14ac:dyDescent="0.3">
      <c r="A1784" s="60"/>
      <c r="I1784" s="62"/>
    </row>
    <row r="1785" spans="1:9" x14ac:dyDescent="0.3">
      <c r="A1785" s="60"/>
      <c r="I1785" s="62"/>
    </row>
    <row r="1786" spans="1:9" x14ac:dyDescent="0.3">
      <c r="A1786" s="60"/>
      <c r="I1786" s="62"/>
    </row>
    <row r="1787" spans="1:9" x14ac:dyDescent="0.3">
      <c r="A1787" s="60"/>
      <c r="I1787" s="62"/>
    </row>
    <row r="1788" spans="1:9" x14ac:dyDescent="0.3">
      <c r="A1788" s="60"/>
      <c r="I1788" s="62"/>
    </row>
    <row r="1789" spans="1:9" x14ac:dyDescent="0.3">
      <c r="A1789" s="60"/>
      <c r="I1789" s="62"/>
    </row>
    <row r="1790" spans="1:9" x14ac:dyDescent="0.3">
      <c r="A1790" s="60"/>
      <c r="I1790" s="62"/>
    </row>
    <row r="1791" spans="1:9" x14ac:dyDescent="0.3">
      <c r="A1791" s="60"/>
      <c r="I1791" s="62"/>
    </row>
    <row r="1792" spans="1:9" x14ac:dyDescent="0.3">
      <c r="A1792" s="60"/>
      <c r="I1792" s="62"/>
    </row>
    <row r="1793" spans="1:9" x14ac:dyDescent="0.3">
      <c r="A1793" s="60"/>
      <c r="I1793" s="62"/>
    </row>
    <row r="1794" spans="1:9" x14ac:dyDescent="0.3">
      <c r="A1794" s="60"/>
      <c r="I1794" s="62"/>
    </row>
    <row r="1795" spans="1:9" x14ac:dyDescent="0.3">
      <c r="A1795" s="60"/>
      <c r="I1795" s="62"/>
    </row>
    <row r="1796" spans="1:9" x14ac:dyDescent="0.3">
      <c r="A1796" s="60"/>
      <c r="I1796" s="62"/>
    </row>
    <row r="1797" spans="1:9" x14ac:dyDescent="0.3">
      <c r="A1797" s="60"/>
      <c r="I1797" s="62"/>
    </row>
    <row r="1798" spans="1:9" x14ac:dyDescent="0.3">
      <c r="A1798" s="60"/>
      <c r="I1798" s="62"/>
    </row>
    <row r="1799" spans="1:9" x14ac:dyDescent="0.3">
      <c r="A1799" s="60"/>
      <c r="I1799" s="62"/>
    </row>
    <row r="1800" spans="1:9" x14ac:dyDescent="0.3">
      <c r="A1800" s="60"/>
      <c r="I1800" s="62"/>
    </row>
    <row r="1801" spans="1:9" x14ac:dyDescent="0.3">
      <c r="A1801" s="60"/>
      <c r="I1801" s="62"/>
    </row>
    <row r="1802" spans="1:9" x14ac:dyDescent="0.3">
      <c r="A1802" s="60"/>
      <c r="I1802" s="62"/>
    </row>
    <row r="1803" spans="1:9" x14ac:dyDescent="0.3">
      <c r="A1803" s="60"/>
      <c r="I1803" s="62"/>
    </row>
    <row r="1804" spans="1:9" x14ac:dyDescent="0.3">
      <c r="A1804" s="60"/>
      <c r="I1804" s="62"/>
    </row>
    <row r="1805" spans="1:9" x14ac:dyDescent="0.3">
      <c r="A1805" s="60"/>
      <c r="I1805" s="62"/>
    </row>
    <row r="1806" spans="1:9" x14ac:dyDescent="0.3">
      <c r="A1806" s="60"/>
      <c r="I1806" s="62"/>
    </row>
    <row r="1807" spans="1:9" x14ac:dyDescent="0.3">
      <c r="A1807" s="60"/>
      <c r="I1807" s="62"/>
    </row>
    <row r="1808" spans="1:9" x14ac:dyDescent="0.3">
      <c r="A1808" s="60"/>
      <c r="I1808" s="62"/>
    </row>
    <row r="1809" spans="1:9" x14ac:dyDescent="0.3">
      <c r="A1809" s="60"/>
      <c r="I1809" s="62"/>
    </row>
    <row r="1810" spans="1:9" x14ac:dyDescent="0.3">
      <c r="A1810" s="60"/>
      <c r="I1810" s="62"/>
    </row>
    <row r="1811" spans="1:9" x14ac:dyDescent="0.3">
      <c r="A1811" s="60"/>
      <c r="I1811" s="62"/>
    </row>
    <row r="1812" spans="1:9" x14ac:dyDescent="0.3">
      <c r="A1812" s="60"/>
      <c r="I1812" s="62"/>
    </row>
    <row r="1813" spans="1:9" x14ac:dyDescent="0.3">
      <c r="A1813" s="60"/>
      <c r="I1813" s="62"/>
    </row>
    <row r="1814" spans="1:9" x14ac:dyDescent="0.3">
      <c r="A1814" s="60"/>
      <c r="I1814" s="62"/>
    </row>
    <row r="1815" spans="1:9" x14ac:dyDescent="0.3">
      <c r="A1815" s="60"/>
      <c r="I1815" s="62"/>
    </row>
    <row r="1816" spans="1:9" x14ac:dyDescent="0.3">
      <c r="A1816" s="60"/>
      <c r="I1816" s="62"/>
    </row>
    <row r="1817" spans="1:9" x14ac:dyDescent="0.3">
      <c r="A1817" s="60"/>
      <c r="I1817" s="62"/>
    </row>
    <row r="1818" spans="1:9" x14ac:dyDescent="0.3">
      <c r="A1818" s="60"/>
      <c r="I1818" s="62"/>
    </row>
    <row r="1819" spans="1:9" x14ac:dyDescent="0.3">
      <c r="A1819" s="60"/>
      <c r="I1819" s="62"/>
    </row>
    <row r="1820" spans="1:9" x14ac:dyDescent="0.3">
      <c r="A1820" s="60"/>
      <c r="I1820" s="62"/>
    </row>
    <row r="1821" spans="1:9" x14ac:dyDescent="0.3">
      <c r="A1821" s="60"/>
      <c r="I1821" s="62"/>
    </row>
    <row r="1822" spans="1:9" x14ac:dyDescent="0.3">
      <c r="A1822" s="60"/>
      <c r="I1822" s="62"/>
    </row>
    <row r="1823" spans="1:9" x14ac:dyDescent="0.3">
      <c r="A1823" s="60"/>
      <c r="I1823" s="62"/>
    </row>
    <row r="1824" spans="1:9" x14ac:dyDescent="0.3">
      <c r="A1824" s="60"/>
      <c r="I1824" s="62"/>
    </row>
    <row r="1825" spans="1:9" x14ac:dyDescent="0.3">
      <c r="A1825" s="60"/>
      <c r="I1825" s="62"/>
    </row>
    <row r="1826" spans="1:9" x14ac:dyDescent="0.3">
      <c r="A1826" s="60"/>
      <c r="I1826" s="62"/>
    </row>
    <row r="1827" spans="1:9" x14ac:dyDescent="0.3">
      <c r="A1827" s="60"/>
      <c r="I1827" s="62"/>
    </row>
    <row r="1828" spans="1:9" x14ac:dyDescent="0.3">
      <c r="A1828" s="60"/>
      <c r="I1828" s="62"/>
    </row>
    <row r="1829" spans="1:9" x14ac:dyDescent="0.3">
      <c r="A1829" s="60"/>
      <c r="I1829" s="62"/>
    </row>
  </sheetData>
  <autoFilter ref="A1:I1" xr:uid="{00000000-0009-0000-0000-000007000000}"/>
  <mergeCells count="4">
    <mergeCell ref="L4:N4"/>
    <mergeCell ref="P4:Q4"/>
    <mergeCell ref="L19:R19"/>
    <mergeCell ref="P8:Q8"/>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P1829"/>
  <sheetViews>
    <sheetView showGridLines="0" topLeftCell="C1" workbookViewId="0">
      <pane ySplit="1" topLeftCell="A2" activePane="bottomLeft" state="frozen"/>
      <selection pane="bottomLeft" activeCell="O10" sqref="O10"/>
    </sheetView>
  </sheetViews>
  <sheetFormatPr defaultRowHeight="14.4" x14ac:dyDescent="0.3"/>
  <cols>
    <col min="1" max="1" width="10.5546875" style="15" bestFit="1" customWidth="1"/>
    <col min="2" max="2" width="6.88671875" style="15" bestFit="1" customWidth="1"/>
    <col min="3" max="3" width="9" style="15" bestFit="1" customWidth="1"/>
    <col min="4" max="4" width="11.6640625" style="15" bestFit="1" customWidth="1"/>
    <col min="5" max="5" width="13.88671875" style="15" bestFit="1" customWidth="1"/>
    <col min="6" max="6" width="11.21875" style="15" bestFit="1" customWidth="1"/>
    <col min="7" max="7" width="8" style="15" bestFit="1" customWidth="1"/>
    <col min="8" max="8" width="27.44140625" style="15" bestFit="1" customWidth="1"/>
    <col min="9" max="9" width="17.88671875" style="15" bestFit="1" customWidth="1"/>
    <col min="10" max="10" width="17.109375" style="15" bestFit="1" customWidth="1"/>
    <col min="11" max="11" width="8.109375" style="15" bestFit="1" customWidth="1"/>
    <col min="12" max="12" width="12.21875" style="15" bestFit="1" customWidth="1"/>
    <col min="13" max="13" width="15.44140625" style="58" bestFit="1" customWidth="1"/>
    <col min="14" max="14" width="15.109375" style="58" bestFit="1" customWidth="1"/>
    <col min="15" max="15" width="12.88671875" style="58" bestFit="1" customWidth="1"/>
    <col min="16" max="16" width="20.109375" style="58" bestFit="1" customWidth="1"/>
  </cols>
  <sheetData>
    <row r="1" spans="1:16" x14ac:dyDescent="0.3">
      <c r="A1" s="7" t="s">
        <v>0</v>
      </c>
      <c r="B1" s="7" t="s">
        <v>6</v>
      </c>
      <c r="C1" s="7" t="s">
        <v>4</v>
      </c>
      <c r="D1" s="7" t="s">
        <v>68</v>
      </c>
      <c r="E1" s="7" t="s">
        <v>3</v>
      </c>
      <c r="F1" s="7" t="s">
        <v>5</v>
      </c>
      <c r="G1" s="7" t="s">
        <v>65</v>
      </c>
      <c r="H1" s="7" t="s">
        <v>14</v>
      </c>
      <c r="I1" s="7" t="s">
        <v>2</v>
      </c>
      <c r="J1" s="7" t="s">
        <v>12</v>
      </c>
      <c r="K1" s="7" t="s">
        <v>15</v>
      </c>
      <c r="L1" s="7" t="s">
        <v>16</v>
      </c>
      <c r="M1" s="59" t="s">
        <v>18</v>
      </c>
      <c r="N1" s="59" t="s">
        <v>17</v>
      </c>
      <c r="O1" s="59" t="s">
        <v>19</v>
      </c>
      <c r="P1" s="59" t="s">
        <v>32</v>
      </c>
    </row>
    <row r="2" spans="1:16" hidden="1" x14ac:dyDescent="0.3">
      <c r="A2" s="60">
        <v>44196</v>
      </c>
      <c r="B2" s="15">
        <f t="shared" ref="B2" si="0">YEAR(A2)</f>
        <v>2020</v>
      </c>
      <c r="C2" s="15">
        <f t="shared" ref="C2" si="1">MONTH(A2)</f>
        <v>12</v>
      </c>
      <c r="D2" s="15" t="str">
        <f>CONCATENATE(B2,C2)</f>
        <v>202012</v>
      </c>
      <c r="E2" s="15">
        <f t="shared" ref="E2" si="2">WEEKDAY(A2)</f>
        <v>5</v>
      </c>
      <c r="F2" s="15">
        <f t="shared" ref="F2" si="3">IF(OR(E2=6,E2=7),1,0)</f>
        <v>0</v>
      </c>
      <c r="H2" s="15">
        <v>3908</v>
      </c>
      <c r="I2" s="15">
        <v>0</v>
      </c>
      <c r="J2" s="15">
        <f>100-2.17*E2^2.25+12.77*E2+EXP(-E2/0.032)+5*C2^0.75+10*F2+20*(B2-2016)</f>
        <v>194.96442657345509</v>
      </c>
      <c r="K2" s="15">
        <f>IF(I2&gt;0,1,0)</f>
        <v>0</v>
      </c>
      <c r="L2" s="15">
        <f>1000*K2</f>
        <v>0</v>
      </c>
      <c r="M2" s="59"/>
      <c r="N2" s="59"/>
      <c r="O2" s="59"/>
      <c r="P2" s="59"/>
    </row>
    <row r="3" spans="1:16" x14ac:dyDescent="0.3">
      <c r="A3" s="60">
        <v>44197</v>
      </c>
      <c r="B3" s="15">
        <v>2021</v>
      </c>
      <c r="C3" s="15">
        <v>1</v>
      </c>
      <c r="D3" s="15" t="str">
        <f>CONCATENATE(B3,G3)</f>
        <v>20211</v>
      </c>
      <c r="E3" s="15">
        <v>6</v>
      </c>
      <c r="F3" s="15">
        <v>1</v>
      </c>
      <c r="G3" s="15">
        <f>WEEKNUM(A3)</f>
        <v>1</v>
      </c>
      <c r="H3" s="62">
        <f>H2+I3-J3</f>
        <v>3738.6444073953253</v>
      </c>
      <c r="I3" s="15">
        <f>IF(H2&lt;VLOOKUP(D3,'Luxjacky Assumptions Weekly'!$N$18:$R$124,5,0),VLOOKUP(D3,'Luxjacky Assumptions Weekly'!$N$18:$R$124,4,0),0)</f>
        <v>0</v>
      </c>
      <c r="J3" s="15">
        <f t="shared" ref="J3:J66" si="4">100-2.17*E3^2.25+12.77*E3+EXP(-E3/0.032)+5*C3^0.75+10*F3+20*(B3-2016)</f>
        <v>169.35559260467483</v>
      </c>
      <c r="K3" s="15">
        <f t="shared" ref="K3:K66" si="5">IF(I3&gt;0,1,0)</f>
        <v>0</v>
      </c>
      <c r="L3" s="15">
        <f>4000*K3</f>
        <v>0</v>
      </c>
      <c r="M3" s="58">
        <f>'Luxjacky Assumptions Monthly'!$M$8*'Luxjacky Forecast Weekly'!I3</f>
        <v>0</v>
      </c>
      <c r="N3" s="58">
        <f>'Luxjacky Assumptions Monthly'!$M$6*'Luxjacky Assumptions Monthly'!$M$8*'Luxjacky Forecast Weekly'!H3</f>
        <v>1869.3222036976626</v>
      </c>
      <c r="O3" s="58">
        <f>SUM(L3:N3)</f>
        <v>1869.3222036976626</v>
      </c>
      <c r="P3" s="58">
        <f>SUM(O3:O1829)</f>
        <v>2797639.6647559092</v>
      </c>
    </row>
    <row r="4" spans="1:16" x14ac:dyDescent="0.3">
      <c r="A4" s="60">
        <v>44198</v>
      </c>
      <c r="B4" s="15">
        <v>2021</v>
      </c>
      <c r="C4" s="15">
        <v>1</v>
      </c>
      <c r="D4" s="15" t="str">
        <f t="shared" ref="D4:D67" si="6">CONCATENATE(B4,G4)</f>
        <v>20211</v>
      </c>
      <c r="E4" s="15">
        <v>7</v>
      </c>
      <c r="F4" s="15">
        <v>1</v>
      </c>
      <c r="G4" s="15">
        <f t="shared" ref="G4:G67" si="7">WEEKNUM(A4)</f>
        <v>1</v>
      </c>
      <c r="H4" s="62">
        <f t="shared" ref="H4:H67" si="8">H3+I4-J4</f>
        <v>3607.2082932006506</v>
      </c>
      <c r="I4" s="15">
        <f>IF(H3&lt;VLOOKUP(D4,'Luxjacky Assumptions Weekly'!$N$18:$R$124,5,0),VLOOKUP(D4,'Luxjacky Assumptions Weekly'!$N$18:$R$124,4,0),0)</f>
        <v>0</v>
      </c>
      <c r="J4" s="15">
        <f t="shared" si="4"/>
        <v>131.43611419467447</v>
      </c>
      <c r="K4" s="15">
        <f t="shared" si="5"/>
        <v>0</v>
      </c>
      <c r="L4" s="15">
        <f t="shared" ref="L4:L67" si="9">4000*K4</f>
        <v>0</v>
      </c>
      <c r="M4" s="58">
        <f>'Luxjacky Assumptions Monthly'!$M$8*'Luxjacky Forecast Weekly'!I4</f>
        <v>0</v>
      </c>
      <c r="N4" s="58">
        <f>'Luxjacky Assumptions Monthly'!$M$6*'Luxjacky Assumptions Monthly'!$M$8*'Luxjacky Forecast Weekly'!H4</f>
        <v>1803.6041466003253</v>
      </c>
      <c r="O4" s="58">
        <f t="shared" ref="O4:O67" si="10">SUM(L4:N4)</f>
        <v>1803.6041466003253</v>
      </c>
    </row>
    <row r="5" spans="1:16" x14ac:dyDescent="0.3">
      <c r="A5" s="60">
        <v>44199</v>
      </c>
      <c r="B5" s="15">
        <v>2021</v>
      </c>
      <c r="C5" s="15">
        <v>1</v>
      </c>
      <c r="D5" s="15" t="str">
        <f t="shared" si="6"/>
        <v>20212</v>
      </c>
      <c r="E5" s="15">
        <v>1</v>
      </c>
      <c r="F5" s="15">
        <v>0</v>
      </c>
      <c r="G5" s="15">
        <f t="shared" si="7"/>
        <v>2</v>
      </c>
      <c r="H5" s="62">
        <f t="shared" si="8"/>
        <v>3391.6082932006507</v>
      </c>
      <c r="I5" s="15">
        <f>IF(H4&lt;VLOOKUP(D5,'Luxjacky Assumptions Weekly'!$N$18:$R$124,5,0),VLOOKUP(D5,'Luxjacky Assumptions Weekly'!$N$18:$R$124,4,0),0)</f>
        <v>0</v>
      </c>
      <c r="J5" s="15">
        <f t="shared" si="4"/>
        <v>215.60000000000002</v>
      </c>
      <c r="K5" s="15">
        <f t="shared" si="5"/>
        <v>0</v>
      </c>
      <c r="L5" s="15">
        <f t="shared" si="9"/>
        <v>0</v>
      </c>
      <c r="M5" s="58">
        <f>'Luxjacky Assumptions Monthly'!$M$8*'Luxjacky Forecast Weekly'!I5</f>
        <v>0</v>
      </c>
      <c r="N5" s="58">
        <f>'Luxjacky Assumptions Monthly'!$M$6*'Luxjacky Assumptions Monthly'!$M$8*'Luxjacky Forecast Weekly'!H5</f>
        <v>1695.8041466003253</v>
      </c>
      <c r="O5" s="58">
        <f t="shared" si="10"/>
        <v>1695.8041466003253</v>
      </c>
    </row>
    <row r="6" spans="1:16" x14ac:dyDescent="0.3">
      <c r="A6" s="60">
        <v>44200</v>
      </c>
      <c r="B6" s="15">
        <v>2021</v>
      </c>
      <c r="C6" s="15">
        <v>1</v>
      </c>
      <c r="D6" s="15" t="str">
        <f t="shared" si="6"/>
        <v>20212</v>
      </c>
      <c r="E6" s="15">
        <v>2</v>
      </c>
      <c r="F6" s="15">
        <v>0</v>
      </c>
      <c r="G6" s="15">
        <f t="shared" si="7"/>
        <v>2</v>
      </c>
      <c r="H6" s="62">
        <f t="shared" si="8"/>
        <v>3171.3906109588743</v>
      </c>
      <c r="I6" s="15">
        <f>IF(H5&lt;VLOOKUP(D6,'Luxjacky Assumptions Weekly'!$N$18:$R$124,5,0),VLOOKUP(D6,'Luxjacky Assumptions Weekly'!$N$18:$R$124,4,0),0)</f>
        <v>0</v>
      </c>
      <c r="J6" s="15">
        <f t="shared" si="4"/>
        <v>220.21768224177637</v>
      </c>
      <c r="K6" s="15">
        <f t="shared" si="5"/>
        <v>0</v>
      </c>
      <c r="L6" s="15">
        <f t="shared" si="9"/>
        <v>0</v>
      </c>
      <c r="M6" s="58">
        <f>'Luxjacky Assumptions Monthly'!$M$8*'Luxjacky Forecast Weekly'!I6</f>
        <v>0</v>
      </c>
      <c r="N6" s="58">
        <f>'Luxjacky Assumptions Monthly'!$M$6*'Luxjacky Assumptions Monthly'!$M$8*'Luxjacky Forecast Weekly'!H6</f>
        <v>1585.6953054794371</v>
      </c>
      <c r="O6" s="58">
        <f t="shared" si="10"/>
        <v>1585.6953054794371</v>
      </c>
    </row>
    <row r="7" spans="1:16" x14ac:dyDescent="0.3">
      <c r="A7" s="60">
        <v>44201</v>
      </c>
      <c r="B7" s="15">
        <v>2021</v>
      </c>
      <c r="C7" s="15">
        <v>1</v>
      </c>
      <c r="D7" s="15" t="str">
        <f t="shared" si="6"/>
        <v>20212</v>
      </c>
      <c r="E7" s="15">
        <v>3</v>
      </c>
      <c r="F7" s="15">
        <v>0</v>
      </c>
      <c r="G7" s="15">
        <f t="shared" si="7"/>
        <v>2</v>
      </c>
      <c r="H7" s="62">
        <f t="shared" si="8"/>
        <v>2953.7835364318366</v>
      </c>
      <c r="I7" s="15">
        <f>IF(H6&lt;VLOOKUP(D7,'Luxjacky Assumptions Weekly'!$N$18:$R$124,5,0),VLOOKUP(D7,'Luxjacky Assumptions Weekly'!$N$18:$R$124,4,0),0)</f>
        <v>0</v>
      </c>
      <c r="J7" s="15">
        <f t="shared" si="4"/>
        <v>217.60707452703781</v>
      </c>
      <c r="K7" s="15">
        <f t="shared" si="5"/>
        <v>0</v>
      </c>
      <c r="L7" s="15">
        <f t="shared" si="9"/>
        <v>0</v>
      </c>
      <c r="M7" s="58">
        <f>'Luxjacky Assumptions Monthly'!$M$8*'Luxjacky Forecast Weekly'!I7</f>
        <v>0</v>
      </c>
      <c r="N7" s="58">
        <f>'Luxjacky Assumptions Monthly'!$M$6*'Luxjacky Assumptions Monthly'!$M$8*'Luxjacky Forecast Weekly'!H7</f>
        <v>1476.8917682159183</v>
      </c>
      <c r="O7" s="58">
        <f t="shared" si="10"/>
        <v>1476.8917682159183</v>
      </c>
    </row>
    <row r="8" spans="1:16" x14ac:dyDescent="0.3">
      <c r="A8" s="60">
        <v>44202</v>
      </c>
      <c r="B8" s="15">
        <v>2021</v>
      </c>
      <c r="C8" s="15">
        <v>1</v>
      </c>
      <c r="D8" s="15" t="str">
        <f t="shared" si="6"/>
        <v>20212</v>
      </c>
      <c r="E8" s="15">
        <v>4</v>
      </c>
      <c r="F8" s="15">
        <v>0</v>
      </c>
      <c r="G8" s="15">
        <f t="shared" si="7"/>
        <v>2</v>
      </c>
      <c r="H8" s="62">
        <f t="shared" si="8"/>
        <v>2746.8050313174303</v>
      </c>
      <c r="I8" s="15">
        <f>IF(H7&lt;VLOOKUP(D8,'Luxjacky Assumptions Weekly'!$N$18:$R$124,5,0),VLOOKUP(D8,'Luxjacky Assumptions Weekly'!$N$18:$R$124,4,0),0)</f>
        <v>0</v>
      </c>
      <c r="J8" s="15">
        <f t="shared" si="4"/>
        <v>206.97850511440615</v>
      </c>
      <c r="K8" s="15">
        <f t="shared" si="5"/>
        <v>0</v>
      </c>
      <c r="L8" s="15">
        <f t="shared" si="9"/>
        <v>0</v>
      </c>
      <c r="M8" s="58">
        <f>'Luxjacky Assumptions Monthly'!$M$8*'Luxjacky Forecast Weekly'!I8</f>
        <v>0</v>
      </c>
      <c r="N8" s="58">
        <f>'Luxjacky Assumptions Monthly'!$M$6*'Luxjacky Assumptions Monthly'!$M$8*'Luxjacky Forecast Weekly'!H8</f>
        <v>1373.4025156587152</v>
      </c>
      <c r="O8" s="58">
        <f t="shared" si="10"/>
        <v>1373.4025156587152</v>
      </c>
    </row>
    <row r="9" spans="1:16" x14ac:dyDescent="0.3">
      <c r="A9" s="60">
        <v>44203</v>
      </c>
      <c r="B9" s="15">
        <v>2021</v>
      </c>
      <c r="C9" s="15">
        <v>1</v>
      </c>
      <c r="D9" s="15" t="str">
        <f t="shared" si="6"/>
        <v>20212</v>
      </c>
      <c r="E9" s="15">
        <v>5</v>
      </c>
      <c r="F9" s="15">
        <v>0</v>
      </c>
      <c r="G9" s="15">
        <f t="shared" si="7"/>
        <v>2</v>
      </c>
      <c r="H9" s="62">
        <f t="shared" si="8"/>
        <v>2559.0777026986816</v>
      </c>
      <c r="I9" s="15">
        <f>IF(H8&lt;VLOOKUP(D9,'Luxjacky Assumptions Weekly'!$N$18:$R$124,5,0),VLOOKUP(D9,'Luxjacky Assumptions Weekly'!$N$18:$R$124,4,0),0)</f>
        <v>0</v>
      </c>
      <c r="J9" s="15">
        <f t="shared" si="4"/>
        <v>187.7273286187488</v>
      </c>
      <c r="K9" s="15">
        <f t="shared" si="5"/>
        <v>0</v>
      </c>
      <c r="L9" s="15">
        <f t="shared" si="9"/>
        <v>0</v>
      </c>
      <c r="M9" s="58">
        <f>'Luxjacky Assumptions Monthly'!$M$8*'Luxjacky Forecast Weekly'!I9</f>
        <v>0</v>
      </c>
      <c r="N9" s="58">
        <f>'Luxjacky Assumptions Monthly'!$M$6*'Luxjacky Assumptions Monthly'!$M$8*'Luxjacky Forecast Weekly'!H9</f>
        <v>1279.5388513493408</v>
      </c>
      <c r="O9" s="58">
        <f t="shared" si="10"/>
        <v>1279.5388513493408</v>
      </c>
    </row>
    <row r="10" spans="1:16" x14ac:dyDescent="0.3">
      <c r="A10" s="60">
        <v>44204</v>
      </c>
      <c r="B10" s="15">
        <v>2021</v>
      </c>
      <c r="C10" s="15">
        <v>1</v>
      </c>
      <c r="D10" s="15" t="str">
        <f t="shared" si="6"/>
        <v>20212</v>
      </c>
      <c r="E10" s="15">
        <v>6</v>
      </c>
      <c r="F10" s="15">
        <v>1</v>
      </c>
      <c r="G10" s="15">
        <f t="shared" si="7"/>
        <v>2</v>
      </c>
      <c r="H10" s="62">
        <f t="shared" si="8"/>
        <v>2389.7221100940069</v>
      </c>
      <c r="I10" s="15">
        <f>IF(H9&lt;VLOOKUP(D10,'Luxjacky Assumptions Weekly'!$N$18:$R$124,5,0),VLOOKUP(D10,'Luxjacky Assumptions Weekly'!$N$18:$R$124,4,0),0)</f>
        <v>0</v>
      </c>
      <c r="J10" s="15">
        <f t="shared" si="4"/>
        <v>169.35559260467483</v>
      </c>
      <c r="K10" s="15">
        <f t="shared" si="5"/>
        <v>0</v>
      </c>
      <c r="L10" s="15">
        <f t="shared" si="9"/>
        <v>0</v>
      </c>
      <c r="M10" s="58">
        <f>'Luxjacky Assumptions Monthly'!$M$8*'Luxjacky Forecast Weekly'!I10</f>
        <v>0</v>
      </c>
      <c r="N10" s="58">
        <f>'Luxjacky Assumptions Monthly'!$M$6*'Luxjacky Assumptions Monthly'!$M$8*'Luxjacky Forecast Weekly'!H10</f>
        <v>1194.8610550470034</v>
      </c>
      <c r="O10" s="58">
        <f t="shared" si="10"/>
        <v>1194.8610550470034</v>
      </c>
    </row>
    <row r="11" spans="1:16" x14ac:dyDescent="0.3">
      <c r="A11" s="60">
        <v>44205</v>
      </c>
      <c r="B11" s="15">
        <v>2021</v>
      </c>
      <c r="C11" s="15">
        <v>1</v>
      </c>
      <c r="D11" s="15" t="str">
        <f t="shared" si="6"/>
        <v>20212</v>
      </c>
      <c r="E11" s="15">
        <v>7</v>
      </c>
      <c r="F11" s="15">
        <v>1</v>
      </c>
      <c r="G11" s="15">
        <f t="shared" si="7"/>
        <v>2</v>
      </c>
      <c r="H11" s="62">
        <f t="shared" si="8"/>
        <v>2258.2859958993322</v>
      </c>
      <c r="I11" s="15">
        <f>IF(H10&lt;VLOOKUP(D11,'Luxjacky Assumptions Weekly'!$N$18:$R$124,5,0),VLOOKUP(D11,'Luxjacky Assumptions Weekly'!$N$18:$R$124,4,0),0)</f>
        <v>0</v>
      </c>
      <c r="J11" s="15">
        <f t="shared" si="4"/>
        <v>131.43611419467447</v>
      </c>
      <c r="K11" s="15">
        <f t="shared" si="5"/>
        <v>0</v>
      </c>
      <c r="L11" s="15">
        <f t="shared" si="9"/>
        <v>0</v>
      </c>
      <c r="M11" s="58">
        <f>'Luxjacky Assumptions Monthly'!$M$8*'Luxjacky Forecast Weekly'!I11</f>
        <v>0</v>
      </c>
      <c r="N11" s="58">
        <f>'Luxjacky Assumptions Monthly'!$M$6*'Luxjacky Assumptions Monthly'!$M$8*'Luxjacky Forecast Weekly'!H11</f>
        <v>1129.1429979496661</v>
      </c>
      <c r="O11" s="58">
        <f t="shared" si="10"/>
        <v>1129.1429979496661</v>
      </c>
    </row>
    <row r="12" spans="1:16" x14ac:dyDescent="0.3">
      <c r="A12" s="60">
        <v>44206</v>
      </c>
      <c r="B12" s="15">
        <v>2021</v>
      </c>
      <c r="C12" s="15">
        <v>1</v>
      </c>
      <c r="D12" s="15" t="str">
        <f t="shared" si="6"/>
        <v>20213</v>
      </c>
      <c r="E12" s="15">
        <v>1</v>
      </c>
      <c r="F12" s="15">
        <v>0</v>
      </c>
      <c r="G12" s="15">
        <f t="shared" si="7"/>
        <v>3</v>
      </c>
      <c r="H12" s="62">
        <f t="shared" si="8"/>
        <v>2042.6859958993323</v>
      </c>
      <c r="I12" s="15">
        <f>IF(H11&lt;VLOOKUP(D12,'Luxjacky Assumptions Weekly'!$N$18:$R$124,5,0),VLOOKUP(D12,'Luxjacky Assumptions Weekly'!$N$18:$R$124,4,0),0)</f>
        <v>0</v>
      </c>
      <c r="J12" s="15">
        <f t="shared" si="4"/>
        <v>215.60000000000002</v>
      </c>
      <c r="K12" s="15">
        <f t="shared" si="5"/>
        <v>0</v>
      </c>
      <c r="L12" s="15">
        <f t="shared" si="9"/>
        <v>0</v>
      </c>
      <c r="M12" s="58">
        <f>'Luxjacky Assumptions Monthly'!$M$8*'Luxjacky Forecast Weekly'!I12</f>
        <v>0</v>
      </c>
      <c r="N12" s="58">
        <f>'Luxjacky Assumptions Monthly'!$M$6*'Luxjacky Assumptions Monthly'!$M$8*'Luxjacky Forecast Weekly'!H12</f>
        <v>1021.3429979496661</v>
      </c>
      <c r="O12" s="58">
        <f t="shared" si="10"/>
        <v>1021.3429979496661</v>
      </c>
    </row>
    <row r="13" spans="1:16" x14ac:dyDescent="0.3">
      <c r="A13" s="60">
        <v>44207</v>
      </c>
      <c r="B13" s="15">
        <v>2021</v>
      </c>
      <c r="C13" s="15">
        <v>1</v>
      </c>
      <c r="D13" s="15" t="str">
        <f t="shared" si="6"/>
        <v>20213</v>
      </c>
      <c r="E13" s="15">
        <v>2</v>
      </c>
      <c r="F13" s="15">
        <v>0</v>
      </c>
      <c r="G13" s="15">
        <f t="shared" si="7"/>
        <v>3</v>
      </c>
      <c r="H13" s="62">
        <f t="shared" si="8"/>
        <v>1822.4683136575559</v>
      </c>
      <c r="I13" s="15">
        <f>IF(H12&lt;VLOOKUP(D13,'Luxjacky Assumptions Weekly'!$N$18:$R$124,5,0),VLOOKUP(D13,'Luxjacky Assumptions Weekly'!$N$18:$R$124,4,0),0)</f>
        <v>0</v>
      </c>
      <c r="J13" s="15">
        <f t="shared" si="4"/>
        <v>220.21768224177637</v>
      </c>
      <c r="K13" s="15">
        <f t="shared" si="5"/>
        <v>0</v>
      </c>
      <c r="L13" s="15">
        <f t="shared" si="9"/>
        <v>0</v>
      </c>
      <c r="M13" s="58">
        <f>'Luxjacky Assumptions Monthly'!$M$8*'Luxjacky Forecast Weekly'!I13</f>
        <v>0</v>
      </c>
      <c r="N13" s="58">
        <f>'Luxjacky Assumptions Monthly'!$M$6*'Luxjacky Assumptions Monthly'!$M$8*'Luxjacky Forecast Weekly'!H13</f>
        <v>911.23415682877794</v>
      </c>
      <c r="O13" s="58">
        <f t="shared" si="10"/>
        <v>911.23415682877794</v>
      </c>
    </row>
    <row r="14" spans="1:16" x14ac:dyDescent="0.3">
      <c r="A14" s="60">
        <v>44208</v>
      </c>
      <c r="B14" s="15">
        <v>2021</v>
      </c>
      <c r="C14" s="15">
        <v>1</v>
      </c>
      <c r="D14" s="15" t="str">
        <f t="shared" si="6"/>
        <v>20213</v>
      </c>
      <c r="E14" s="15">
        <v>3</v>
      </c>
      <c r="F14" s="15">
        <v>0</v>
      </c>
      <c r="G14" s="15">
        <f t="shared" si="7"/>
        <v>3</v>
      </c>
      <c r="H14" s="62">
        <f t="shared" si="8"/>
        <v>1604.861239130518</v>
      </c>
      <c r="I14" s="15">
        <f>IF(H13&lt;VLOOKUP(D14,'Luxjacky Assumptions Weekly'!$N$18:$R$124,5,0),VLOOKUP(D14,'Luxjacky Assumptions Weekly'!$N$18:$R$124,4,0),0)</f>
        <v>0</v>
      </c>
      <c r="J14" s="15">
        <f t="shared" si="4"/>
        <v>217.60707452703781</v>
      </c>
      <c r="K14" s="15">
        <f t="shared" si="5"/>
        <v>0</v>
      </c>
      <c r="L14" s="15">
        <f t="shared" si="9"/>
        <v>0</v>
      </c>
      <c r="M14" s="58">
        <f>'Luxjacky Assumptions Monthly'!$M$8*'Luxjacky Forecast Weekly'!I14</f>
        <v>0</v>
      </c>
      <c r="N14" s="58">
        <f>'Luxjacky Assumptions Monthly'!$M$6*'Luxjacky Assumptions Monthly'!$M$8*'Luxjacky Forecast Weekly'!H14</f>
        <v>802.43061956525901</v>
      </c>
      <c r="O14" s="58">
        <f t="shared" si="10"/>
        <v>802.43061956525901</v>
      </c>
    </row>
    <row r="15" spans="1:16" x14ac:dyDescent="0.3">
      <c r="A15" s="60">
        <v>44209</v>
      </c>
      <c r="B15" s="15">
        <v>2021</v>
      </c>
      <c r="C15" s="15">
        <v>1</v>
      </c>
      <c r="D15" s="15" t="str">
        <f t="shared" si="6"/>
        <v>20213</v>
      </c>
      <c r="E15" s="15">
        <v>4</v>
      </c>
      <c r="F15" s="15">
        <v>0</v>
      </c>
      <c r="G15" s="15">
        <f t="shared" si="7"/>
        <v>3</v>
      </c>
      <c r="H15" s="62">
        <f t="shared" si="8"/>
        <v>1397.882734016112</v>
      </c>
      <c r="I15" s="15">
        <f>IF(H14&lt;VLOOKUP(D15,'Luxjacky Assumptions Weekly'!$N$18:$R$124,5,0),VLOOKUP(D15,'Luxjacky Assumptions Weekly'!$N$18:$R$124,4,0),0)</f>
        <v>0</v>
      </c>
      <c r="J15" s="15">
        <f t="shared" si="4"/>
        <v>206.97850511440615</v>
      </c>
      <c r="K15" s="15">
        <f t="shared" si="5"/>
        <v>0</v>
      </c>
      <c r="L15" s="15">
        <f t="shared" si="9"/>
        <v>0</v>
      </c>
      <c r="M15" s="58">
        <f>'Luxjacky Assumptions Monthly'!$M$8*'Luxjacky Forecast Weekly'!I15</f>
        <v>0</v>
      </c>
      <c r="N15" s="58">
        <f>'Luxjacky Assumptions Monthly'!$M$6*'Luxjacky Assumptions Monthly'!$M$8*'Luxjacky Forecast Weekly'!H15</f>
        <v>698.94136700805598</v>
      </c>
      <c r="O15" s="58">
        <f t="shared" si="10"/>
        <v>698.94136700805598</v>
      </c>
    </row>
    <row r="16" spans="1:16" x14ac:dyDescent="0.3">
      <c r="A16" s="60">
        <v>44210</v>
      </c>
      <c r="B16" s="15">
        <v>2021</v>
      </c>
      <c r="C16" s="15">
        <v>1</v>
      </c>
      <c r="D16" s="15" t="str">
        <f t="shared" si="6"/>
        <v>20213</v>
      </c>
      <c r="E16" s="15">
        <v>5</v>
      </c>
      <c r="F16" s="15">
        <v>0</v>
      </c>
      <c r="G16" s="15">
        <f t="shared" si="7"/>
        <v>3</v>
      </c>
      <c r="H16" s="62">
        <f t="shared" si="8"/>
        <v>2966.0742432882712</v>
      </c>
      <c r="I16" s="15">
        <f>IF(H15&lt;VLOOKUP(D16,'Luxjacky Assumptions Weekly'!$N$18:$R$124,5,0),VLOOKUP(D16,'Luxjacky Assumptions Weekly'!$N$18:$R$124,4,0),0)</f>
        <v>1755.918837890908</v>
      </c>
      <c r="J16" s="15">
        <f t="shared" si="4"/>
        <v>187.7273286187488</v>
      </c>
      <c r="K16" s="15">
        <f t="shared" si="5"/>
        <v>1</v>
      </c>
      <c r="L16" s="15">
        <f t="shared" si="9"/>
        <v>4000</v>
      </c>
      <c r="M16" s="58">
        <f>'Luxjacky Assumptions Monthly'!$M$8*'Luxjacky Forecast Weekly'!I16</f>
        <v>17559.188378909079</v>
      </c>
      <c r="N16" s="58">
        <f>'Luxjacky Assumptions Monthly'!$M$6*'Luxjacky Assumptions Monthly'!$M$8*'Luxjacky Forecast Weekly'!H16</f>
        <v>1483.0371216441356</v>
      </c>
      <c r="O16" s="58">
        <f t="shared" si="10"/>
        <v>23042.225500553213</v>
      </c>
    </row>
    <row r="17" spans="1:15" x14ac:dyDescent="0.3">
      <c r="A17" s="60">
        <v>44211</v>
      </c>
      <c r="B17" s="15">
        <v>2021</v>
      </c>
      <c r="C17" s="15">
        <v>1</v>
      </c>
      <c r="D17" s="15" t="str">
        <f t="shared" si="6"/>
        <v>20213</v>
      </c>
      <c r="E17" s="15">
        <v>6</v>
      </c>
      <c r="F17" s="15">
        <v>1</v>
      </c>
      <c r="G17" s="15">
        <f t="shared" si="7"/>
        <v>3</v>
      </c>
      <c r="H17" s="62">
        <f t="shared" si="8"/>
        <v>2796.7186506835965</v>
      </c>
      <c r="I17" s="15">
        <f>IF(H16&lt;VLOOKUP(D17,'Luxjacky Assumptions Weekly'!$N$18:$R$124,5,0),VLOOKUP(D17,'Luxjacky Assumptions Weekly'!$N$18:$R$124,4,0),0)</f>
        <v>0</v>
      </c>
      <c r="J17" s="15">
        <f t="shared" si="4"/>
        <v>169.35559260467483</v>
      </c>
      <c r="K17" s="15">
        <f t="shared" si="5"/>
        <v>0</v>
      </c>
      <c r="L17" s="15">
        <f t="shared" si="9"/>
        <v>0</v>
      </c>
      <c r="M17" s="58">
        <f>'Luxjacky Assumptions Monthly'!$M$8*'Luxjacky Forecast Weekly'!I17</f>
        <v>0</v>
      </c>
      <c r="N17" s="58">
        <f>'Luxjacky Assumptions Monthly'!$M$6*'Luxjacky Assumptions Monthly'!$M$8*'Luxjacky Forecast Weekly'!H17</f>
        <v>1398.3593253417982</v>
      </c>
      <c r="O17" s="58">
        <f t="shared" si="10"/>
        <v>1398.3593253417982</v>
      </c>
    </row>
    <row r="18" spans="1:15" x14ac:dyDescent="0.3">
      <c r="A18" s="60">
        <v>44212</v>
      </c>
      <c r="B18" s="15">
        <v>2021</v>
      </c>
      <c r="C18" s="15">
        <v>1</v>
      </c>
      <c r="D18" s="15" t="str">
        <f t="shared" si="6"/>
        <v>20213</v>
      </c>
      <c r="E18" s="15">
        <v>7</v>
      </c>
      <c r="F18" s="15">
        <v>1</v>
      </c>
      <c r="G18" s="15">
        <f t="shared" si="7"/>
        <v>3</v>
      </c>
      <c r="H18" s="62">
        <f t="shared" si="8"/>
        <v>2665.2825364889222</v>
      </c>
      <c r="I18" s="15">
        <f>IF(H17&lt;VLOOKUP(D18,'Luxjacky Assumptions Weekly'!$N$18:$R$124,5,0),VLOOKUP(D18,'Luxjacky Assumptions Weekly'!$N$18:$R$124,4,0),0)</f>
        <v>0</v>
      </c>
      <c r="J18" s="15">
        <f t="shared" si="4"/>
        <v>131.43611419467447</v>
      </c>
      <c r="K18" s="15">
        <f t="shared" si="5"/>
        <v>0</v>
      </c>
      <c r="L18" s="15">
        <f t="shared" si="9"/>
        <v>0</v>
      </c>
      <c r="M18" s="58">
        <f>'Luxjacky Assumptions Monthly'!$M$8*'Luxjacky Forecast Weekly'!I18</f>
        <v>0</v>
      </c>
      <c r="N18" s="58">
        <f>'Luxjacky Assumptions Monthly'!$M$6*'Luxjacky Assumptions Monthly'!$M$8*'Luxjacky Forecast Weekly'!H18</f>
        <v>1332.6412682444611</v>
      </c>
      <c r="O18" s="58">
        <f t="shared" si="10"/>
        <v>1332.6412682444611</v>
      </c>
    </row>
    <row r="19" spans="1:15" x14ac:dyDescent="0.3">
      <c r="A19" s="60">
        <v>44213</v>
      </c>
      <c r="B19" s="15">
        <v>2021</v>
      </c>
      <c r="C19" s="15">
        <v>1</v>
      </c>
      <c r="D19" s="15" t="str">
        <f t="shared" si="6"/>
        <v>20214</v>
      </c>
      <c r="E19" s="15">
        <v>1</v>
      </c>
      <c r="F19" s="15">
        <v>0</v>
      </c>
      <c r="G19" s="15">
        <f t="shared" si="7"/>
        <v>4</v>
      </c>
      <c r="H19" s="62">
        <f t="shared" si="8"/>
        <v>2449.6825364889223</v>
      </c>
      <c r="I19" s="15">
        <f>IF(H18&lt;VLOOKUP(D19,'Luxjacky Assumptions Weekly'!$N$18:$R$124,5,0),VLOOKUP(D19,'Luxjacky Assumptions Weekly'!$N$18:$R$124,4,0),0)</f>
        <v>0</v>
      </c>
      <c r="J19" s="15">
        <f t="shared" si="4"/>
        <v>215.60000000000002</v>
      </c>
      <c r="K19" s="15">
        <f t="shared" si="5"/>
        <v>0</v>
      </c>
      <c r="L19" s="15">
        <f t="shared" si="9"/>
        <v>0</v>
      </c>
      <c r="M19" s="58">
        <f>'Luxjacky Assumptions Monthly'!$M$8*'Luxjacky Forecast Weekly'!I19</f>
        <v>0</v>
      </c>
      <c r="N19" s="58">
        <f>'Luxjacky Assumptions Monthly'!$M$6*'Luxjacky Assumptions Monthly'!$M$8*'Luxjacky Forecast Weekly'!H19</f>
        <v>1224.8412682444612</v>
      </c>
      <c r="O19" s="58">
        <f t="shared" si="10"/>
        <v>1224.8412682444612</v>
      </c>
    </row>
    <row r="20" spans="1:15" x14ac:dyDescent="0.3">
      <c r="A20" s="60">
        <v>44214</v>
      </c>
      <c r="B20" s="15">
        <v>2021</v>
      </c>
      <c r="C20" s="15">
        <v>1</v>
      </c>
      <c r="D20" s="15" t="str">
        <f t="shared" si="6"/>
        <v>20214</v>
      </c>
      <c r="E20" s="15">
        <v>2</v>
      </c>
      <c r="F20" s="15">
        <v>0</v>
      </c>
      <c r="G20" s="15">
        <f t="shared" si="7"/>
        <v>4</v>
      </c>
      <c r="H20" s="62">
        <f t="shared" si="8"/>
        <v>2229.4648542471459</v>
      </c>
      <c r="I20" s="15">
        <f>IF(H19&lt;VLOOKUP(D20,'Luxjacky Assumptions Weekly'!$N$18:$R$124,5,0),VLOOKUP(D20,'Luxjacky Assumptions Weekly'!$N$18:$R$124,4,0),0)</f>
        <v>0</v>
      </c>
      <c r="J20" s="15">
        <f t="shared" si="4"/>
        <v>220.21768224177637</v>
      </c>
      <c r="K20" s="15">
        <f t="shared" si="5"/>
        <v>0</v>
      </c>
      <c r="L20" s="15">
        <f t="shared" si="9"/>
        <v>0</v>
      </c>
      <c r="M20" s="58">
        <f>'Luxjacky Assumptions Monthly'!$M$8*'Luxjacky Forecast Weekly'!I20</f>
        <v>0</v>
      </c>
      <c r="N20" s="58">
        <f>'Luxjacky Assumptions Monthly'!$M$6*'Luxjacky Assumptions Monthly'!$M$8*'Luxjacky Forecast Weekly'!H20</f>
        <v>1114.732427123573</v>
      </c>
      <c r="O20" s="58">
        <f t="shared" si="10"/>
        <v>1114.732427123573</v>
      </c>
    </row>
    <row r="21" spans="1:15" x14ac:dyDescent="0.3">
      <c r="A21" s="60">
        <v>44215</v>
      </c>
      <c r="B21" s="15">
        <v>2021</v>
      </c>
      <c r="C21" s="15">
        <v>1</v>
      </c>
      <c r="D21" s="15" t="str">
        <f t="shared" si="6"/>
        <v>20214</v>
      </c>
      <c r="E21" s="15">
        <v>3</v>
      </c>
      <c r="F21" s="15">
        <v>0</v>
      </c>
      <c r="G21" s="15">
        <f t="shared" si="7"/>
        <v>4</v>
      </c>
      <c r="H21" s="62">
        <f t="shared" si="8"/>
        <v>2011.8577797201081</v>
      </c>
      <c r="I21" s="15">
        <f>IF(H20&lt;VLOOKUP(D21,'Luxjacky Assumptions Weekly'!$N$18:$R$124,5,0),VLOOKUP(D21,'Luxjacky Assumptions Weekly'!$N$18:$R$124,4,0),0)</f>
        <v>0</v>
      </c>
      <c r="J21" s="15">
        <f t="shared" si="4"/>
        <v>217.60707452703781</v>
      </c>
      <c r="K21" s="15">
        <f t="shared" si="5"/>
        <v>0</v>
      </c>
      <c r="L21" s="15">
        <f t="shared" si="9"/>
        <v>0</v>
      </c>
      <c r="M21" s="58">
        <f>'Luxjacky Assumptions Monthly'!$M$8*'Luxjacky Forecast Weekly'!I21</f>
        <v>0</v>
      </c>
      <c r="N21" s="58">
        <f>'Luxjacky Assumptions Monthly'!$M$6*'Luxjacky Assumptions Monthly'!$M$8*'Luxjacky Forecast Weekly'!H21</f>
        <v>1005.928889860054</v>
      </c>
      <c r="O21" s="58">
        <f t="shared" si="10"/>
        <v>1005.928889860054</v>
      </c>
    </row>
    <row r="22" spans="1:15" x14ac:dyDescent="0.3">
      <c r="A22" s="60">
        <v>44216</v>
      </c>
      <c r="B22" s="15">
        <v>2021</v>
      </c>
      <c r="C22" s="15">
        <v>1</v>
      </c>
      <c r="D22" s="15" t="str">
        <f t="shared" si="6"/>
        <v>20214</v>
      </c>
      <c r="E22" s="15">
        <v>4</v>
      </c>
      <c r="F22" s="15">
        <v>0</v>
      </c>
      <c r="G22" s="15">
        <f t="shared" si="7"/>
        <v>4</v>
      </c>
      <c r="H22" s="62">
        <f t="shared" si="8"/>
        <v>1804.879274605702</v>
      </c>
      <c r="I22" s="15">
        <f>IF(H21&lt;VLOOKUP(D22,'Luxjacky Assumptions Weekly'!$N$18:$R$124,5,0),VLOOKUP(D22,'Luxjacky Assumptions Weekly'!$N$18:$R$124,4,0),0)</f>
        <v>0</v>
      </c>
      <c r="J22" s="15">
        <f t="shared" si="4"/>
        <v>206.97850511440615</v>
      </c>
      <c r="K22" s="15">
        <f t="shared" si="5"/>
        <v>0</v>
      </c>
      <c r="L22" s="15">
        <f t="shared" si="9"/>
        <v>0</v>
      </c>
      <c r="M22" s="58">
        <f>'Luxjacky Assumptions Monthly'!$M$8*'Luxjacky Forecast Weekly'!I22</f>
        <v>0</v>
      </c>
      <c r="N22" s="58">
        <f>'Luxjacky Assumptions Monthly'!$M$6*'Luxjacky Assumptions Monthly'!$M$8*'Luxjacky Forecast Weekly'!H22</f>
        <v>902.439637302851</v>
      </c>
      <c r="O22" s="58">
        <f t="shared" si="10"/>
        <v>902.439637302851</v>
      </c>
    </row>
    <row r="23" spans="1:15" x14ac:dyDescent="0.3">
      <c r="A23" s="60">
        <v>44217</v>
      </c>
      <c r="B23" s="15">
        <v>2021</v>
      </c>
      <c r="C23" s="15">
        <v>1</v>
      </c>
      <c r="D23" s="15" t="str">
        <f t="shared" si="6"/>
        <v>20214</v>
      </c>
      <c r="E23" s="15">
        <v>5</v>
      </c>
      <c r="F23" s="15">
        <v>0</v>
      </c>
      <c r="G23" s="15">
        <f t="shared" si="7"/>
        <v>4</v>
      </c>
      <c r="H23" s="62">
        <f t="shared" si="8"/>
        <v>1617.1519459869533</v>
      </c>
      <c r="I23" s="15">
        <f>IF(H22&lt;VLOOKUP(D23,'Luxjacky Assumptions Weekly'!$N$18:$R$124,5,0),VLOOKUP(D23,'Luxjacky Assumptions Weekly'!$N$18:$R$124,4,0),0)</f>
        <v>0</v>
      </c>
      <c r="J23" s="15">
        <f t="shared" si="4"/>
        <v>187.7273286187488</v>
      </c>
      <c r="K23" s="15">
        <f t="shared" si="5"/>
        <v>0</v>
      </c>
      <c r="L23" s="15">
        <f t="shared" si="9"/>
        <v>0</v>
      </c>
      <c r="M23" s="58">
        <f>'Luxjacky Assumptions Monthly'!$M$8*'Luxjacky Forecast Weekly'!I23</f>
        <v>0</v>
      </c>
      <c r="N23" s="58">
        <f>'Luxjacky Assumptions Monthly'!$M$6*'Luxjacky Assumptions Monthly'!$M$8*'Luxjacky Forecast Weekly'!H23</f>
        <v>808.57597299347663</v>
      </c>
      <c r="O23" s="58">
        <f t="shared" si="10"/>
        <v>808.57597299347663</v>
      </c>
    </row>
    <row r="24" spans="1:15" x14ac:dyDescent="0.3">
      <c r="A24" s="60">
        <v>44218</v>
      </c>
      <c r="B24" s="15">
        <v>2021</v>
      </c>
      <c r="C24" s="15">
        <v>1</v>
      </c>
      <c r="D24" s="15" t="str">
        <f t="shared" si="6"/>
        <v>20214</v>
      </c>
      <c r="E24" s="15">
        <v>6</v>
      </c>
      <c r="F24" s="15">
        <v>1</v>
      </c>
      <c r="G24" s="15">
        <f t="shared" si="7"/>
        <v>4</v>
      </c>
      <c r="H24" s="62">
        <f t="shared" si="8"/>
        <v>1447.7963533822785</v>
      </c>
      <c r="I24" s="15">
        <f>IF(H23&lt;VLOOKUP(D24,'Luxjacky Assumptions Weekly'!$N$18:$R$124,5,0),VLOOKUP(D24,'Luxjacky Assumptions Weekly'!$N$18:$R$124,4,0),0)</f>
        <v>0</v>
      </c>
      <c r="J24" s="15">
        <f t="shared" si="4"/>
        <v>169.35559260467483</v>
      </c>
      <c r="K24" s="15">
        <f t="shared" si="5"/>
        <v>0</v>
      </c>
      <c r="L24" s="15">
        <f t="shared" si="9"/>
        <v>0</v>
      </c>
      <c r="M24" s="58">
        <f>'Luxjacky Assumptions Monthly'!$M$8*'Luxjacky Forecast Weekly'!I24</f>
        <v>0</v>
      </c>
      <c r="N24" s="58">
        <f>'Luxjacky Assumptions Monthly'!$M$6*'Luxjacky Assumptions Monthly'!$M$8*'Luxjacky Forecast Weekly'!H24</f>
        <v>723.89817669113927</v>
      </c>
      <c r="O24" s="58">
        <f t="shared" si="10"/>
        <v>723.89817669113927</v>
      </c>
    </row>
    <row r="25" spans="1:15" x14ac:dyDescent="0.3">
      <c r="A25" s="60">
        <v>44219</v>
      </c>
      <c r="B25" s="15">
        <v>2021</v>
      </c>
      <c r="C25" s="15">
        <v>1</v>
      </c>
      <c r="D25" s="15" t="str">
        <f t="shared" si="6"/>
        <v>20214</v>
      </c>
      <c r="E25" s="15">
        <v>7</v>
      </c>
      <c r="F25" s="15">
        <v>1</v>
      </c>
      <c r="G25" s="15">
        <f t="shared" si="7"/>
        <v>4</v>
      </c>
      <c r="H25" s="62">
        <f t="shared" si="8"/>
        <v>3072.2790770785123</v>
      </c>
      <c r="I25" s="15">
        <f>IF(H24&lt;VLOOKUP(D25,'Luxjacky Assumptions Weekly'!$N$18:$R$124,5,0),VLOOKUP(D25,'Luxjacky Assumptions Weekly'!$N$18:$R$124,4,0),0)</f>
        <v>1755.918837890908</v>
      </c>
      <c r="J25" s="15">
        <f t="shared" si="4"/>
        <v>131.43611419467447</v>
      </c>
      <c r="K25" s="15">
        <f t="shared" si="5"/>
        <v>1</v>
      </c>
      <c r="L25" s="15">
        <f t="shared" si="9"/>
        <v>4000</v>
      </c>
      <c r="M25" s="58">
        <f>'Luxjacky Assumptions Monthly'!$M$8*'Luxjacky Forecast Weekly'!I25</f>
        <v>17559.188378909079</v>
      </c>
      <c r="N25" s="58">
        <f>'Luxjacky Assumptions Monthly'!$M$6*'Luxjacky Assumptions Monthly'!$M$8*'Luxjacky Forecast Weekly'!H25</f>
        <v>1536.1395385392561</v>
      </c>
      <c r="O25" s="58">
        <f t="shared" si="10"/>
        <v>23095.327917448336</v>
      </c>
    </row>
    <row r="26" spans="1:15" x14ac:dyDescent="0.3">
      <c r="A26" s="60">
        <v>44220</v>
      </c>
      <c r="B26" s="15">
        <v>2021</v>
      </c>
      <c r="C26" s="15">
        <v>1</v>
      </c>
      <c r="D26" s="15" t="str">
        <f t="shared" si="6"/>
        <v>20215</v>
      </c>
      <c r="E26" s="15">
        <v>1</v>
      </c>
      <c r="F26" s="15">
        <v>0</v>
      </c>
      <c r="G26" s="15">
        <f t="shared" si="7"/>
        <v>5</v>
      </c>
      <c r="H26" s="62">
        <f t="shared" si="8"/>
        <v>2856.6790770785124</v>
      </c>
      <c r="I26" s="15">
        <f>IF(H25&lt;VLOOKUP(D26,'Luxjacky Assumptions Weekly'!$N$18:$R$124,5,0),VLOOKUP(D26,'Luxjacky Assumptions Weekly'!$N$18:$R$124,4,0),0)</f>
        <v>0</v>
      </c>
      <c r="J26" s="15">
        <f t="shared" si="4"/>
        <v>215.60000000000002</v>
      </c>
      <c r="K26" s="15">
        <f t="shared" si="5"/>
        <v>0</v>
      </c>
      <c r="L26" s="15">
        <f t="shared" si="9"/>
        <v>0</v>
      </c>
      <c r="M26" s="58">
        <f>'Luxjacky Assumptions Monthly'!$M$8*'Luxjacky Forecast Weekly'!I26</f>
        <v>0</v>
      </c>
      <c r="N26" s="58">
        <f>'Luxjacky Assumptions Monthly'!$M$6*'Luxjacky Assumptions Monthly'!$M$8*'Luxjacky Forecast Weekly'!H26</f>
        <v>1428.3395385392562</v>
      </c>
      <c r="O26" s="58">
        <f t="shared" si="10"/>
        <v>1428.3395385392562</v>
      </c>
    </row>
    <row r="27" spans="1:15" x14ac:dyDescent="0.3">
      <c r="A27" s="60">
        <v>44221</v>
      </c>
      <c r="B27" s="15">
        <v>2021</v>
      </c>
      <c r="C27" s="15">
        <v>1</v>
      </c>
      <c r="D27" s="15" t="str">
        <f t="shared" si="6"/>
        <v>20215</v>
      </c>
      <c r="E27" s="15">
        <v>2</v>
      </c>
      <c r="F27" s="15">
        <v>0</v>
      </c>
      <c r="G27" s="15">
        <f t="shared" si="7"/>
        <v>5</v>
      </c>
      <c r="H27" s="62">
        <f t="shared" si="8"/>
        <v>2636.461394836736</v>
      </c>
      <c r="I27" s="15">
        <f>IF(H26&lt;VLOOKUP(D27,'Luxjacky Assumptions Weekly'!$N$18:$R$124,5,0),VLOOKUP(D27,'Luxjacky Assumptions Weekly'!$N$18:$R$124,4,0),0)</f>
        <v>0</v>
      </c>
      <c r="J27" s="15">
        <f t="shared" si="4"/>
        <v>220.21768224177637</v>
      </c>
      <c r="K27" s="15">
        <f t="shared" si="5"/>
        <v>0</v>
      </c>
      <c r="L27" s="15">
        <f t="shared" si="9"/>
        <v>0</v>
      </c>
      <c r="M27" s="58">
        <f>'Luxjacky Assumptions Monthly'!$M$8*'Luxjacky Forecast Weekly'!I27</f>
        <v>0</v>
      </c>
      <c r="N27" s="58">
        <f>'Luxjacky Assumptions Monthly'!$M$6*'Luxjacky Assumptions Monthly'!$M$8*'Luxjacky Forecast Weekly'!H27</f>
        <v>1318.230697418368</v>
      </c>
      <c r="O27" s="58">
        <f t="shared" si="10"/>
        <v>1318.230697418368</v>
      </c>
    </row>
    <row r="28" spans="1:15" x14ac:dyDescent="0.3">
      <c r="A28" s="60">
        <v>44222</v>
      </c>
      <c r="B28" s="15">
        <v>2021</v>
      </c>
      <c r="C28" s="15">
        <v>1</v>
      </c>
      <c r="D28" s="15" t="str">
        <f t="shared" si="6"/>
        <v>20215</v>
      </c>
      <c r="E28" s="15">
        <v>3</v>
      </c>
      <c r="F28" s="15">
        <v>0</v>
      </c>
      <c r="G28" s="15">
        <f t="shared" si="7"/>
        <v>5</v>
      </c>
      <c r="H28" s="62">
        <f t="shared" si="8"/>
        <v>2418.8543203096983</v>
      </c>
      <c r="I28" s="15">
        <f>IF(H27&lt;VLOOKUP(D28,'Luxjacky Assumptions Weekly'!$N$18:$R$124,5,0),VLOOKUP(D28,'Luxjacky Assumptions Weekly'!$N$18:$R$124,4,0),0)</f>
        <v>0</v>
      </c>
      <c r="J28" s="15">
        <f t="shared" si="4"/>
        <v>217.60707452703781</v>
      </c>
      <c r="K28" s="15">
        <f t="shared" si="5"/>
        <v>0</v>
      </c>
      <c r="L28" s="15">
        <f t="shared" si="9"/>
        <v>0</v>
      </c>
      <c r="M28" s="58">
        <f>'Luxjacky Assumptions Monthly'!$M$8*'Luxjacky Forecast Weekly'!I28</f>
        <v>0</v>
      </c>
      <c r="N28" s="58">
        <f>'Luxjacky Assumptions Monthly'!$M$6*'Luxjacky Assumptions Monthly'!$M$8*'Luxjacky Forecast Weekly'!H28</f>
        <v>1209.4271601548492</v>
      </c>
      <c r="O28" s="58">
        <f t="shared" si="10"/>
        <v>1209.4271601548492</v>
      </c>
    </row>
    <row r="29" spans="1:15" x14ac:dyDescent="0.3">
      <c r="A29" s="60">
        <v>44223</v>
      </c>
      <c r="B29" s="15">
        <v>2021</v>
      </c>
      <c r="C29" s="15">
        <v>1</v>
      </c>
      <c r="D29" s="15" t="str">
        <f t="shared" si="6"/>
        <v>20215</v>
      </c>
      <c r="E29" s="15">
        <v>4</v>
      </c>
      <c r="F29" s="15">
        <v>0</v>
      </c>
      <c r="G29" s="15">
        <f t="shared" si="7"/>
        <v>5</v>
      </c>
      <c r="H29" s="62">
        <f t="shared" si="8"/>
        <v>2211.875815195292</v>
      </c>
      <c r="I29" s="15">
        <f>IF(H28&lt;VLOOKUP(D29,'Luxjacky Assumptions Weekly'!$N$18:$R$124,5,0),VLOOKUP(D29,'Luxjacky Assumptions Weekly'!$N$18:$R$124,4,0),0)</f>
        <v>0</v>
      </c>
      <c r="J29" s="15">
        <f t="shared" si="4"/>
        <v>206.97850511440615</v>
      </c>
      <c r="K29" s="15">
        <f t="shared" si="5"/>
        <v>0</v>
      </c>
      <c r="L29" s="15">
        <f t="shared" si="9"/>
        <v>0</v>
      </c>
      <c r="M29" s="58">
        <f>'Luxjacky Assumptions Monthly'!$M$8*'Luxjacky Forecast Weekly'!I29</f>
        <v>0</v>
      </c>
      <c r="N29" s="58">
        <f>'Luxjacky Assumptions Monthly'!$M$6*'Luxjacky Assumptions Monthly'!$M$8*'Luxjacky Forecast Weekly'!H29</f>
        <v>1105.937907597646</v>
      </c>
      <c r="O29" s="58">
        <f t="shared" si="10"/>
        <v>1105.937907597646</v>
      </c>
    </row>
    <row r="30" spans="1:15" x14ac:dyDescent="0.3">
      <c r="A30" s="60">
        <v>44224</v>
      </c>
      <c r="B30" s="15">
        <v>2021</v>
      </c>
      <c r="C30" s="15">
        <v>1</v>
      </c>
      <c r="D30" s="15" t="str">
        <f t="shared" si="6"/>
        <v>20215</v>
      </c>
      <c r="E30" s="15">
        <v>5</v>
      </c>
      <c r="F30" s="15">
        <v>0</v>
      </c>
      <c r="G30" s="15">
        <f t="shared" si="7"/>
        <v>5</v>
      </c>
      <c r="H30" s="62">
        <f t="shared" si="8"/>
        <v>2024.1484865765433</v>
      </c>
      <c r="I30" s="15">
        <f>IF(H29&lt;VLOOKUP(D30,'Luxjacky Assumptions Weekly'!$N$18:$R$124,5,0),VLOOKUP(D30,'Luxjacky Assumptions Weekly'!$N$18:$R$124,4,0),0)</f>
        <v>0</v>
      </c>
      <c r="J30" s="15">
        <f t="shared" si="4"/>
        <v>187.7273286187488</v>
      </c>
      <c r="K30" s="15">
        <f t="shared" si="5"/>
        <v>0</v>
      </c>
      <c r="L30" s="15">
        <f t="shared" si="9"/>
        <v>0</v>
      </c>
      <c r="M30" s="58">
        <f>'Luxjacky Assumptions Monthly'!$M$8*'Luxjacky Forecast Weekly'!I30</f>
        <v>0</v>
      </c>
      <c r="N30" s="58">
        <f>'Luxjacky Assumptions Monthly'!$M$6*'Luxjacky Assumptions Monthly'!$M$8*'Luxjacky Forecast Weekly'!H30</f>
        <v>1012.0742432882716</v>
      </c>
      <c r="O30" s="58">
        <f t="shared" si="10"/>
        <v>1012.0742432882716</v>
      </c>
    </row>
    <row r="31" spans="1:15" x14ac:dyDescent="0.3">
      <c r="A31" s="60">
        <v>44225</v>
      </c>
      <c r="B31" s="15">
        <v>2021</v>
      </c>
      <c r="C31" s="15">
        <v>1</v>
      </c>
      <c r="D31" s="15" t="str">
        <f t="shared" si="6"/>
        <v>20215</v>
      </c>
      <c r="E31" s="15">
        <v>6</v>
      </c>
      <c r="F31" s="15">
        <v>1</v>
      </c>
      <c r="G31" s="15">
        <f t="shared" si="7"/>
        <v>5</v>
      </c>
      <c r="H31" s="62">
        <f t="shared" si="8"/>
        <v>1854.7928939718686</v>
      </c>
      <c r="I31" s="15">
        <f>IF(H30&lt;VLOOKUP(D31,'Luxjacky Assumptions Weekly'!$N$18:$R$124,5,0),VLOOKUP(D31,'Luxjacky Assumptions Weekly'!$N$18:$R$124,4,0),0)</f>
        <v>0</v>
      </c>
      <c r="J31" s="15">
        <f t="shared" si="4"/>
        <v>169.35559260467483</v>
      </c>
      <c r="K31" s="15">
        <f t="shared" si="5"/>
        <v>0</v>
      </c>
      <c r="L31" s="15">
        <f t="shared" si="9"/>
        <v>0</v>
      </c>
      <c r="M31" s="58">
        <f>'Luxjacky Assumptions Monthly'!$M$8*'Luxjacky Forecast Weekly'!I31</f>
        <v>0</v>
      </c>
      <c r="N31" s="58">
        <f>'Luxjacky Assumptions Monthly'!$M$6*'Luxjacky Assumptions Monthly'!$M$8*'Luxjacky Forecast Weekly'!H31</f>
        <v>927.39644698593429</v>
      </c>
      <c r="O31" s="58">
        <f t="shared" si="10"/>
        <v>927.39644698593429</v>
      </c>
    </row>
    <row r="32" spans="1:15" x14ac:dyDescent="0.3">
      <c r="A32" s="60">
        <v>44226</v>
      </c>
      <c r="B32" s="15">
        <v>2021</v>
      </c>
      <c r="C32" s="15">
        <v>1</v>
      </c>
      <c r="D32" s="15" t="str">
        <f t="shared" si="6"/>
        <v>20215</v>
      </c>
      <c r="E32" s="15">
        <v>7</v>
      </c>
      <c r="F32" s="15">
        <v>1</v>
      </c>
      <c r="G32" s="15">
        <f t="shared" si="7"/>
        <v>5</v>
      </c>
      <c r="H32" s="62">
        <f t="shared" si="8"/>
        <v>1723.3567797771941</v>
      </c>
      <c r="I32" s="15">
        <f>IF(H31&lt;VLOOKUP(D32,'Luxjacky Assumptions Weekly'!$N$18:$R$124,5,0),VLOOKUP(D32,'Luxjacky Assumptions Weekly'!$N$18:$R$124,4,0),0)</f>
        <v>0</v>
      </c>
      <c r="J32" s="15">
        <f t="shared" si="4"/>
        <v>131.43611419467447</v>
      </c>
      <c r="K32" s="15">
        <f t="shared" si="5"/>
        <v>0</v>
      </c>
      <c r="L32" s="15">
        <f t="shared" si="9"/>
        <v>0</v>
      </c>
      <c r="M32" s="58">
        <f>'Luxjacky Assumptions Monthly'!$M$8*'Luxjacky Forecast Weekly'!I32</f>
        <v>0</v>
      </c>
      <c r="N32" s="58">
        <f>'Luxjacky Assumptions Monthly'!$M$6*'Luxjacky Assumptions Monthly'!$M$8*'Luxjacky Forecast Weekly'!H32</f>
        <v>861.67838988859705</v>
      </c>
      <c r="O32" s="58">
        <f t="shared" si="10"/>
        <v>861.67838988859705</v>
      </c>
    </row>
    <row r="33" spans="1:15" x14ac:dyDescent="0.3">
      <c r="A33" s="60">
        <v>44227</v>
      </c>
      <c r="B33" s="15">
        <v>2021</v>
      </c>
      <c r="C33" s="15">
        <v>1</v>
      </c>
      <c r="D33" s="15" t="str">
        <f t="shared" si="6"/>
        <v>20216</v>
      </c>
      <c r="E33" s="15">
        <v>1</v>
      </c>
      <c r="F33" s="15">
        <v>0</v>
      </c>
      <c r="G33" s="15">
        <f t="shared" si="7"/>
        <v>6</v>
      </c>
      <c r="H33" s="62">
        <f t="shared" si="8"/>
        <v>1507.756779777194</v>
      </c>
      <c r="I33" s="15">
        <f>IF(H32&lt;VLOOKUP(D33,'Luxjacky Assumptions Weekly'!$N$18:$R$124,5,0),VLOOKUP(D33,'Luxjacky Assumptions Weekly'!$N$18:$R$124,4,0),0)</f>
        <v>0</v>
      </c>
      <c r="J33" s="15">
        <f t="shared" si="4"/>
        <v>215.60000000000002</v>
      </c>
      <c r="K33" s="15">
        <f t="shared" si="5"/>
        <v>0</v>
      </c>
      <c r="L33" s="15">
        <f t="shared" si="9"/>
        <v>0</v>
      </c>
      <c r="M33" s="58">
        <f>'Luxjacky Assumptions Monthly'!$M$8*'Luxjacky Forecast Weekly'!I33</f>
        <v>0</v>
      </c>
      <c r="N33" s="58">
        <f>'Luxjacky Assumptions Monthly'!$M$6*'Luxjacky Assumptions Monthly'!$M$8*'Luxjacky Forecast Weekly'!H33</f>
        <v>753.87838988859698</v>
      </c>
      <c r="O33" s="58">
        <f t="shared" si="10"/>
        <v>753.87838988859698</v>
      </c>
    </row>
    <row r="34" spans="1:15" x14ac:dyDescent="0.3">
      <c r="A34" s="60">
        <v>44228</v>
      </c>
      <c r="B34" s="15">
        <v>2021</v>
      </c>
      <c r="C34" s="15">
        <v>2</v>
      </c>
      <c r="D34" s="15" t="str">
        <f t="shared" si="6"/>
        <v>20216</v>
      </c>
      <c r="E34" s="15">
        <v>2</v>
      </c>
      <c r="F34" s="15">
        <v>0</v>
      </c>
      <c r="G34" s="15">
        <f t="shared" si="7"/>
        <v>6</v>
      </c>
      <c r="H34" s="62">
        <f t="shared" si="8"/>
        <v>3053.3114337695338</v>
      </c>
      <c r="I34" s="15">
        <f>IF(H33&lt;VLOOKUP(D34,'Luxjacky Assumptions Weekly'!$N$18:$R$124,5,0),VLOOKUP(D34,'Luxjacky Assumptions Weekly'!$N$18:$R$124,4,0),0)</f>
        <v>1769.181300386653</v>
      </c>
      <c r="J34" s="15">
        <f t="shared" si="4"/>
        <v>223.62664639431352</v>
      </c>
      <c r="K34" s="15">
        <f t="shared" si="5"/>
        <v>1</v>
      </c>
      <c r="L34" s="15">
        <f t="shared" si="9"/>
        <v>4000</v>
      </c>
      <c r="M34" s="58">
        <f>'Luxjacky Assumptions Monthly'!$M$8*'Luxjacky Forecast Weekly'!I34</f>
        <v>17691.813003866529</v>
      </c>
      <c r="N34" s="58">
        <f>'Luxjacky Assumptions Monthly'!$M$6*'Luxjacky Assumptions Monthly'!$M$8*'Luxjacky Forecast Weekly'!H34</f>
        <v>1526.6557168847669</v>
      </c>
      <c r="O34" s="58">
        <f t="shared" si="10"/>
        <v>23218.468720751298</v>
      </c>
    </row>
    <row r="35" spans="1:15" x14ac:dyDescent="0.3">
      <c r="A35" s="60">
        <v>44229</v>
      </c>
      <c r="B35" s="15">
        <v>2021</v>
      </c>
      <c r="C35" s="15">
        <v>2</v>
      </c>
      <c r="D35" s="15" t="str">
        <f t="shared" si="6"/>
        <v>20216</v>
      </c>
      <c r="E35" s="15">
        <v>3</v>
      </c>
      <c r="F35" s="15">
        <v>0</v>
      </c>
      <c r="G35" s="15">
        <f t="shared" si="7"/>
        <v>6</v>
      </c>
      <c r="H35" s="62">
        <f t="shared" si="8"/>
        <v>2832.2953950899587</v>
      </c>
      <c r="I35" s="15">
        <f>IF(H34&lt;VLOOKUP(D35,'Luxjacky Assumptions Weekly'!$N$18:$R$124,5,0),VLOOKUP(D35,'Luxjacky Assumptions Weekly'!$N$18:$R$124,4,0),0)</f>
        <v>0</v>
      </c>
      <c r="J35" s="15">
        <f t="shared" si="4"/>
        <v>221.01603867957496</v>
      </c>
      <c r="K35" s="15">
        <f t="shared" si="5"/>
        <v>0</v>
      </c>
      <c r="L35" s="15">
        <f t="shared" si="9"/>
        <v>0</v>
      </c>
      <c r="M35" s="58">
        <f>'Luxjacky Assumptions Monthly'!$M$8*'Luxjacky Forecast Weekly'!I35</f>
        <v>0</v>
      </c>
      <c r="N35" s="58">
        <f>'Luxjacky Assumptions Monthly'!$M$6*'Luxjacky Assumptions Monthly'!$M$8*'Luxjacky Forecast Weekly'!H35</f>
        <v>1416.1476975449793</v>
      </c>
      <c r="O35" s="58">
        <f t="shared" si="10"/>
        <v>1416.1476975449793</v>
      </c>
    </row>
    <row r="36" spans="1:15" x14ac:dyDescent="0.3">
      <c r="A36" s="60">
        <v>44230</v>
      </c>
      <c r="B36" s="15">
        <v>2021</v>
      </c>
      <c r="C36" s="15">
        <v>2</v>
      </c>
      <c r="D36" s="15" t="str">
        <f t="shared" si="6"/>
        <v>20216</v>
      </c>
      <c r="E36" s="15">
        <v>4</v>
      </c>
      <c r="F36" s="15">
        <v>0</v>
      </c>
      <c r="G36" s="15">
        <f t="shared" si="7"/>
        <v>6</v>
      </c>
      <c r="H36" s="62">
        <f t="shared" si="8"/>
        <v>2621.9079258230154</v>
      </c>
      <c r="I36" s="15">
        <f>IF(H35&lt;VLOOKUP(D36,'Luxjacky Assumptions Weekly'!$N$18:$R$124,5,0),VLOOKUP(D36,'Luxjacky Assumptions Weekly'!$N$18:$R$124,4,0),0)</f>
        <v>0</v>
      </c>
      <c r="J36" s="15">
        <f t="shared" si="4"/>
        <v>210.3874692669433</v>
      </c>
      <c r="K36" s="15">
        <f t="shared" si="5"/>
        <v>0</v>
      </c>
      <c r="L36" s="15">
        <f t="shared" si="9"/>
        <v>0</v>
      </c>
      <c r="M36" s="58">
        <f>'Luxjacky Assumptions Monthly'!$M$8*'Luxjacky Forecast Weekly'!I36</f>
        <v>0</v>
      </c>
      <c r="N36" s="58">
        <f>'Luxjacky Assumptions Monthly'!$M$6*'Luxjacky Assumptions Monthly'!$M$8*'Luxjacky Forecast Weekly'!H36</f>
        <v>1310.9539629115077</v>
      </c>
      <c r="O36" s="58">
        <f t="shared" si="10"/>
        <v>1310.9539629115077</v>
      </c>
    </row>
    <row r="37" spans="1:15" x14ac:dyDescent="0.3">
      <c r="A37" s="60">
        <v>44231</v>
      </c>
      <c r="B37" s="15">
        <v>2021</v>
      </c>
      <c r="C37" s="15">
        <v>2</v>
      </c>
      <c r="D37" s="15" t="str">
        <f t="shared" si="6"/>
        <v>20216</v>
      </c>
      <c r="E37" s="15">
        <v>5</v>
      </c>
      <c r="F37" s="15">
        <v>0</v>
      </c>
      <c r="G37" s="15">
        <f t="shared" si="7"/>
        <v>6</v>
      </c>
      <c r="H37" s="62">
        <f t="shared" si="8"/>
        <v>2430.7716330517296</v>
      </c>
      <c r="I37" s="15">
        <f>IF(H36&lt;VLOOKUP(D37,'Luxjacky Assumptions Weekly'!$N$18:$R$124,5,0),VLOOKUP(D37,'Luxjacky Assumptions Weekly'!$N$18:$R$124,4,0),0)</f>
        <v>0</v>
      </c>
      <c r="J37" s="15">
        <f t="shared" si="4"/>
        <v>191.13629277128595</v>
      </c>
      <c r="K37" s="15">
        <f t="shared" si="5"/>
        <v>0</v>
      </c>
      <c r="L37" s="15">
        <f t="shared" si="9"/>
        <v>0</v>
      </c>
      <c r="M37" s="58">
        <f>'Luxjacky Assumptions Monthly'!$M$8*'Luxjacky Forecast Weekly'!I37</f>
        <v>0</v>
      </c>
      <c r="N37" s="58">
        <f>'Luxjacky Assumptions Monthly'!$M$6*'Luxjacky Assumptions Monthly'!$M$8*'Luxjacky Forecast Weekly'!H37</f>
        <v>1215.3858165258648</v>
      </c>
      <c r="O37" s="58">
        <f t="shared" si="10"/>
        <v>1215.3858165258648</v>
      </c>
    </row>
    <row r="38" spans="1:15" x14ac:dyDescent="0.3">
      <c r="A38" s="60">
        <v>44232</v>
      </c>
      <c r="B38" s="15">
        <v>2021</v>
      </c>
      <c r="C38" s="15">
        <v>2</v>
      </c>
      <c r="D38" s="15" t="str">
        <f t="shared" si="6"/>
        <v>20216</v>
      </c>
      <c r="E38" s="15">
        <v>6</v>
      </c>
      <c r="F38" s="15">
        <v>1</v>
      </c>
      <c r="G38" s="15">
        <f t="shared" si="7"/>
        <v>6</v>
      </c>
      <c r="H38" s="62">
        <f t="shared" si="8"/>
        <v>2258.0070762945174</v>
      </c>
      <c r="I38" s="15">
        <f>IF(H37&lt;VLOOKUP(D38,'Luxjacky Assumptions Weekly'!$N$18:$R$124,5,0),VLOOKUP(D38,'Luxjacky Assumptions Weekly'!$N$18:$R$124,4,0),0)</f>
        <v>0</v>
      </c>
      <c r="J38" s="15">
        <f t="shared" si="4"/>
        <v>172.76455675721198</v>
      </c>
      <c r="K38" s="15">
        <f t="shared" si="5"/>
        <v>0</v>
      </c>
      <c r="L38" s="15">
        <f t="shared" si="9"/>
        <v>0</v>
      </c>
      <c r="M38" s="58">
        <f>'Luxjacky Assumptions Monthly'!$M$8*'Luxjacky Forecast Weekly'!I38</f>
        <v>0</v>
      </c>
      <c r="N38" s="58">
        <f>'Luxjacky Assumptions Monthly'!$M$6*'Luxjacky Assumptions Monthly'!$M$8*'Luxjacky Forecast Weekly'!H38</f>
        <v>1129.0035381472587</v>
      </c>
      <c r="O38" s="58">
        <f t="shared" si="10"/>
        <v>1129.0035381472587</v>
      </c>
    </row>
    <row r="39" spans="1:15" x14ac:dyDescent="0.3">
      <c r="A39" s="60">
        <v>44233</v>
      </c>
      <c r="B39" s="15">
        <v>2021</v>
      </c>
      <c r="C39" s="15">
        <v>2</v>
      </c>
      <c r="D39" s="15" t="str">
        <f t="shared" si="6"/>
        <v>20216</v>
      </c>
      <c r="E39" s="15">
        <v>7</v>
      </c>
      <c r="F39" s="15">
        <v>1</v>
      </c>
      <c r="G39" s="15">
        <f t="shared" si="7"/>
        <v>6</v>
      </c>
      <c r="H39" s="62">
        <f t="shared" si="8"/>
        <v>2123.1619979473057</v>
      </c>
      <c r="I39" s="15">
        <f>IF(H38&lt;VLOOKUP(D39,'Luxjacky Assumptions Weekly'!$N$18:$R$124,5,0),VLOOKUP(D39,'Luxjacky Assumptions Weekly'!$N$18:$R$124,4,0),0)</f>
        <v>0</v>
      </c>
      <c r="J39" s="15">
        <f t="shared" si="4"/>
        <v>134.8450783472116</v>
      </c>
      <c r="K39" s="15">
        <f t="shared" si="5"/>
        <v>0</v>
      </c>
      <c r="L39" s="15">
        <f t="shared" si="9"/>
        <v>0</v>
      </c>
      <c r="M39" s="58">
        <f>'Luxjacky Assumptions Monthly'!$M$8*'Luxjacky Forecast Weekly'!I39</f>
        <v>0</v>
      </c>
      <c r="N39" s="58">
        <f>'Luxjacky Assumptions Monthly'!$M$6*'Luxjacky Assumptions Monthly'!$M$8*'Luxjacky Forecast Weekly'!H39</f>
        <v>1061.5809989736529</v>
      </c>
      <c r="O39" s="58">
        <f t="shared" si="10"/>
        <v>1061.5809989736529</v>
      </c>
    </row>
    <row r="40" spans="1:15" x14ac:dyDescent="0.3">
      <c r="A40" s="60">
        <v>44234</v>
      </c>
      <c r="B40" s="15">
        <v>2021</v>
      </c>
      <c r="C40" s="15">
        <v>2</v>
      </c>
      <c r="D40" s="15" t="str">
        <f t="shared" si="6"/>
        <v>20217</v>
      </c>
      <c r="E40" s="15">
        <v>1</v>
      </c>
      <c r="F40" s="15">
        <v>0</v>
      </c>
      <c r="G40" s="15">
        <f t="shared" si="7"/>
        <v>7</v>
      </c>
      <c r="H40" s="62">
        <f t="shared" si="8"/>
        <v>1904.1530337947686</v>
      </c>
      <c r="I40" s="15">
        <f>IF(H39&lt;VLOOKUP(D40,'Luxjacky Assumptions Weekly'!$N$18:$R$124,5,0),VLOOKUP(D40,'Luxjacky Assumptions Weekly'!$N$18:$R$124,4,0),0)</f>
        <v>0</v>
      </c>
      <c r="J40" s="15">
        <f t="shared" si="4"/>
        <v>219.00896415253717</v>
      </c>
      <c r="K40" s="15">
        <f t="shared" si="5"/>
        <v>0</v>
      </c>
      <c r="L40" s="15">
        <f t="shared" si="9"/>
        <v>0</v>
      </c>
      <c r="M40" s="58">
        <f>'Luxjacky Assumptions Monthly'!$M$8*'Luxjacky Forecast Weekly'!I40</f>
        <v>0</v>
      </c>
      <c r="N40" s="58">
        <f>'Luxjacky Assumptions Monthly'!$M$6*'Luxjacky Assumptions Monthly'!$M$8*'Luxjacky Forecast Weekly'!H40</f>
        <v>952.07651689738429</v>
      </c>
      <c r="O40" s="58">
        <f t="shared" si="10"/>
        <v>952.07651689738429</v>
      </c>
    </row>
    <row r="41" spans="1:15" x14ac:dyDescent="0.3">
      <c r="A41" s="60">
        <v>44235</v>
      </c>
      <c r="B41" s="15">
        <v>2021</v>
      </c>
      <c r="C41" s="15">
        <v>2</v>
      </c>
      <c r="D41" s="15" t="str">
        <f t="shared" si="6"/>
        <v>20217</v>
      </c>
      <c r="E41" s="15">
        <v>2</v>
      </c>
      <c r="F41" s="15">
        <v>0</v>
      </c>
      <c r="G41" s="15">
        <f t="shared" si="7"/>
        <v>7</v>
      </c>
      <c r="H41" s="62">
        <f t="shared" si="8"/>
        <v>1680.526387400455</v>
      </c>
      <c r="I41" s="15">
        <f>IF(H40&lt;VLOOKUP(D41,'Luxjacky Assumptions Weekly'!$N$18:$R$124,5,0),VLOOKUP(D41,'Luxjacky Assumptions Weekly'!$N$18:$R$124,4,0),0)</f>
        <v>0</v>
      </c>
      <c r="J41" s="15">
        <f t="shared" si="4"/>
        <v>223.62664639431352</v>
      </c>
      <c r="K41" s="15">
        <f t="shared" si="5"/>
        <v>0</v>
      </c>
      <c r="L41" s="15">
        <f t="shared" si="9"/>
        <v>0</v>
      </c>
      <c r="M41" s="58">
        <f>'Luxjacky Assumptions Monthly'!$M$8*'Luxjacky Forecast Weekly'!I41</f>
        <v>0</v>
      </c>
      <c r="N41" s="58">
        <f>'Luxjacky Assumptions Monthly'!$M$6*'Luxjacky Assumptions Monthly'!$M$8*'Luxjacky Forecast Weekly'!H41</f>
        <v>840.26319370022748</v>
      </c>
      <c r="O41" s="58">
        <f t="shared" si="10"/>
        <v>840.26319370022748</v>
      </c>
    </row>
    <row r="42" spans="1:15" x14ac:dyDescent="0.3">
      <c r="A42" s="60">
        <v>44236</v>
      </c>
      <c r="B42" s="15">
        <v>2021</v>
      </c>
      <c r="C42" s="15">
        <v>2</v>
      </c>
      <c r="D42" s="15" t="str">
        <f t="shared" si="6"/>
        <v>20217</v>
      </c>
      <c r="E42" s="15">
        <v>3</v>
      </c>
      <c r="F42" s="15">
        <v>0</v>
      </c>
      <c r="G42" s="15">
        <f t="shared" si="7"/>
        <v>7</v>
      </c>
      <c r="H42" s="62">
        <f t="shared" si="8"/>
        <v>1459.5103487208801</v>
      </c>
      <c r="I42" s="15">
        <f>IF(H41&lt;VLOOKUP(D42,'Luxjacky Assumptions Weekly'!$N$18:$R$124,5,0),VLOOKUP(D42,'Luxjacky Assumptions Weekly'!$N$18:$R$124,4,0),0)</f>
        <v>0</v>
      </c>
      <c r="J42" s="15">
        <f t="shared" si="4"/>
        <v>221.01603867957496</v>
      </c>
      <c r="K42" s="15">
        <f t="shared" si="5"/>
        <v>0</v>
      </c>
      <c r="L42" s="15">
        <f t="shared" si="9"/>
        <v>0</v>
      </c>
      <c r="M42" s="58">
        <f>'Luxjacky Assumptions Monthly'!$M$8*'Luxjacky Forecast Weekly'!I42</f>
        <v>0</v>
      </c>
      <c r="N42" s="58">
        <f>'Luxjacky Assumptions Monthly'!$M$6*'Luxjacky Assumptions Monthly'!$M$8*'Luxjacky Forecast Weekly'!H42</f>
        <v>729.75517436044004</v>
      </c>
      <c r="O42" s="58">
        <f t="shared" si="10"/>
        <v>729.75517436044004</v>
      </c>
    </row>
    <row r="43" spans="1:15" x14ac:dyDescent="0.3">
      <c r="A43" s="60">
        <v>44237</v>
      </c>
      <c r="B43" s="15">
        <v>2021</v>
      </c>
      <c r="C43" s="15">
        <v>2</v>
      </c>
      <c r="D43" s="15" t="str">
        <f t="shared" si="6"/>
        <v>20217</v>
      </c>
      <c r="E43" s="15">
        <v>4</v>
      </c>
      <c r="F43" s="15">
        <v>0</v>
      </c>
      <c r="G43" s="15">
        <f t="shared" si="7"/>
        <v>7</v>
      </c>
      <c r="H43" s="62">
        <f t="shared" si="8"/>
        <v>3020.504936408548</v>
      </c>
      <c r="I43" s="15">
        <f>IF(H42&lt;VLOOKUP(D43,'Luxjacky Assumptions Weekly'!$N$18:$R$124,5,0),VLOOKUP(D43,'Luxjacky Assumptions Weekly'!$N$18:$R$124,4,0),0)</f>
        <v>1771.3820569546115</v>
      </c>
      <c r="J43" s="15">
        <f t="shared" si="4"/>
        <v>210.3874692669433</v>
      </c>
      <c r="K43" s="15">
        <f t="shared" si="5"/>
        <v>1</v>
      </c>
      <c r="L43" s="15">
        <f t="shared" si="9"/>
        <v>4000</v>
      </c>
      <c r="M43" s="58">
        <f>'Luxjacky Assumptions Monthly'!$M$8*'Luxjacky Forecast Weekly'!I43</f>
        <v>17713.820569546115</v>
      </c>
      <c r="N43" s="58">
        <f>'Luxjacky Assumptions Monthly'!$M$6*'Luxjacky Assumptions Monthly'!$M$8*'Luxjacky Forecast Weekly'!H43</f>
        <v>1510.252468204274</v>
      </c>
      <c r="O43" s="58">
        <f t="shared" si="10"/>
        <v>23224.07303775039</v>
      </c>
    </row>
    <row r="44" spans="1:15" x14ac:dyDescent="0.3">
      <c r="A44" s="60">
        <v>44238</v>
      </c>
      <c r="B44" s="15">
        <v>2021</v>
      </c>
      <c r="C44" s="15">
        <v>2</v>
      </c>
      <c r="D44" s="15" t="str">
        <f t="shared" si="6"/>
        <v>20217</v>
      </c>
      <c r="E44" s="15">
        <v>5</v>
      </c>
      <c r="F44" s="15">
        <v>0</v>
      </c>
      <c r="G44" s="15">
        <f t="shared" si="7"/>
        <v>7</v>
      </c>
      <c r="H44" s="62">
        <f t="shared" si="8"/>
        <v>2829.3686436372623</v>
      </c>
      <c r="I44" s="15">
        <f>IF(H43&lt;VLOOKUP(D44,'Luxjacky Assumptions Weekly'!$N$18:$R$124,5,0),VLOOKUP(D44,'Luxjacky Assumptions Weekly'!$N$18:$R$124,4,0),0)</f>
        <v>0</v>
      </c>
      <c r="J44" s="15">
        <f t="shared" si="4"/>
        <v>191.13629277128595</v>
      </c>
      <c r="K44" s="15">
        <f t="shared" si="5"/>
        <v>0</v>
      </c>
      <c r="L44" s="15">
        <f t="shared" si="9"/>
        <v>0</v>
      </c>
      <c r="M44" s="58">
        <f>'Luxjacky Assumptions Monthly'!$M$8*'Luxjacky Forecast Weekly'!I44</f>
        <v>0</v>
      </c>
      <c r="N44" s="58">
        <f>'Luxjacky Assumptions Monthly'!$M$6*'Luxjacky Assumptions Monthly'!$M$8*'Luxjacky Forecast Weekly'!H44</f>
        <v>1414.6843218186311</v>
      </c>
      <c r="O44" s="58">
        <f t="shared" si="10"/>
        <v>1414.6843218186311</v>
      </c>
    </row>
    <row r="45" spans="1:15" x14ac:dyDescent="0.3">
      <c r="A45" s="60">
        <v>44239</v>
      </c>
      <c r="B45" s="15">
        <v>2021</v>
      </c>
      <c r="C45" s="15">
        <v>2</v>
      </c>
      <c r="D45" s="15" t="str">
        <f t="shared" si="6"/>
        <v>20217</v>
      </c>
      <c r="E45" s="15">
        <v>6</v>
      </c>
      <c r="F45" s="15">
        <v>1</v>
      </c>
      <c r="G45" s="15">
        <f t="shared" si="7"/>
        <v>7</v>
      </c>
      <c r="H45" s="62">
        <f t="shared" si="8"/>
        <v>2656.6040868800501</v>
      </c>
      <c r="I45" s="15">
        <f>IF(H44&lt;VLOOKUP(D45,'Luxjacky Assumptions Weekly'!$N$18:$R$124,5,0),VLOOKUP(D45,'Luxjacky Assumptions Weekly'!$N$18:$R$124,4,0),0)</f>
        <v>0</v>
      </c>
      <c r="J45" s="15">
        <f t="shared" si="4"/>
        <v>172.76455675721198</v>
      </c>
      <c r="K45" s="15">
        <f t="shared" si="5"/>
        <v>0</v>
      </c>
      <c r="L45" s="15">
        <f t="shared" si="9"/>
        <v>0</v>
      </c>
      <c r="M45" s="58">
        <f>'Luxjacky Assumptions Monthly'!$M$8*'Luxjacky Forecast Weekly'!I45</f>
        <v>0</v>
      </c>
      <c r="N45" s="58">
        <f>'Luxjacky Assumptions Monthly'!$M$6*'Luxjacky Assumptions Monthly'!$M$8*'Luxjacky Forecast Weekly'!H45</f>
        <v>1328.302043440025</v>
      </c>
      <c r="O45" s="58">
        <f t="shared" si="10"/>
        <v>1328.302043440025</v>
      </c>
    </row>
    <row r="46" spans="1:15" x14ac:dyDescent="0.3">
      <c r="A46" s="60">
        <v>44240</v>
      </c>
      <c r="B46" s="15">
        <v>2021</v>
      </c>
      <c r="C46" s="15">
        <v>2</v>
      </c>
      <c r="D46" s="15" t="str">
        <f t="shared" si="6"/>
        <v>20217</v>
      </c>
      <c r="E46" s="15">
        <v>7</v>
      </c>
      <c r="F46" s="15">
        <v>1</v>
      </c>
      <c r="G46" s="15">
        <f t="shared" si="7"/>
        <v>7</v>
      </c>
      <c r="H46" s="62">
        <f t="shared" si="8"/>
        <v>2521.7590085328384</v>
      </c>
      <c r="I46" s="15">
        <f>IF(H45&lt;VLOOKUP(D46,'Luxjacky Assumptions Weekly'!$N$18:$R$124,5,0),VLOOKUP(D46,'Luxjacky Assumptions Weekly'!$N$18:$R$124,4,0),0)</f>
        <v>0</v>
      </c>
      <c r="J46" s="15">
        <f t="shared" si="4"/>
        <v>134.8450783472116</v>
      </c>
      <c r="K46" s="15">
        <f t="shared" si="5"/>
        <v>0</v>
      </c>
      <c r="L46" s="15">
        <f t="shared" si="9"/>
        <v>0</v>
      </c>
      <c r="M46" s="58">
        <f>'Luxjacky Assumptions Monthly'!$M$8*'Luxjacky Forecast Weekly'!I46</f>
        <v>0</v>
      </c>
      <c r="N46" s="58">
        <f>'Luxjacky Assumptions Monthly'!$M$6*'Luxjacky Assumptions Monthly'!$M$8*'Luxjacky Forecast Weekly'!H46</f>
        <v>1260.8795042664192</v>
      </c>
      <c r="O46" s="58">
        <f t="shared" si="10"/>
        <v>1260.8795042664192</v>
      </c>
    </row>
    <row r="47" spans="1:15" x14ac:dyDescent="0.3">
      <c r="A47" s="60">
        <v>44241</v>
      </c>
      <c r="B47" s="15">
        <v>2021</v>
      </c>
      <c r="C47" s="15">
        <v>2</v>
      </c>
      <c r="D47" s="15" t="str">
        <f t="shared" si="6"/>
        <v>20218</v>
      </c>
      <c r="E47" s="15">
        <v>1</v>
      </c>
      <c r="F47" s="15">
        <v>0</v>
      </c>
      <c r="G47" s="15">
        <f t="shared" si="7"/>
        <v>8</v>
      </c>
      <c r="H47" s="62">
        <f t="shared" si="8"/>
        <v>2302.750044380301</v>
      </c>
      <c r="I47" s="15">
        <f>IF(H46&lt;VLOOKUP(D47,'Luxjacky Assumptions Weekly'!$N$18:$R$124,5,0),VLOOKUP(D47,'Luxjacky Assumptions Weekly'!$N$18:$R$124,4,0),0)</f>
        <v>0</v>
      </c>
      <c r="J47" s="15">
        <f t="shared" si="4"/>
        <v>219.00896415253717</v>
      </c>
      <c r="K47" s="15">
        <f t="shared" si="5"/>
        <v>0</v>
      </c>
      <c r="L47" s="15">
        <f t="shared" si="9"/>
        <v>0</v>
      </c>
      <c r="M47" s="58">
        <f>'Luxjacky Assumptions Monthly'!$M$8*'Luxjacky Forecast Weekly'!I47</f>
        <v>0</v>
      </c>
      <c r="N47" s="58">
        <f>'Luxjacky Assumptions Monthly'!$M$6*'Luxjacky Assumptions Monthly'!$M$8*'Luxjacky Forecast Weekly'!H47</f>
        <v>1151.3750221901505</v>
      </c>
      <c r="O47" s="58">
        <f t="shared" si="10"/>
        <v>1151.3750221901505</v>
      </c>
    </row>
    <row r="48" spans="1:15" x14ac:dyDescent="0.3">
      <c r="A48" s="60">
        <v>44242</v>
      </c>
      <c r="B48" s="15">
        <v>2021</v>
      </c>
      <c r="C48" s="15">
        <v>2</v>
      </c>
      <c r="D48" s="15" t="str">
        <f t="shared" si="6"/>
        <v>20218</v>
      </c>
      <c r="E48" s="15">
        <v>2</v>
      </c>
      <c r="F48" s="15">
        <v>0</v>
      </c>
      <c r="G48" s="15">
        <f t="shared" si="7"/>
        <v>8</v>
      </c>
      <c r="H48" s="62">
        <f t="shared" si="8"/>
        <v>2079.1233979859876</v>
      </c>
      <c r="I48" s="15">
        <f>IF(H47&lt;VLOOKUP(D48,'Luxjacky Assumptions Weekly'!$N$18:$R$124,5,0),VLOOKUP(D48,'Luxjacky Assumptions Weekly'!$N$18:$R$124,4,0),0)</f>
        <v>0</v>
      </c>
      <c r="J48" s="15">
        <f t="shared" si="4"/>
        <v>223.62664639431352</v>
      </c>
      <c r="K48" s="15">
        <f t="shared" si="5"/>
        <v>0</v>
      </c>
      <c r="L48" s="15">
        <f t="shared" si="9"/>
        <v>0</v>
      </c>
      <c r="M48" s="58">
        <f>'Luxjacky Assumptions Monthly'!$M$8*'Luxjacky Forecast Weekly'!I48</f>
        <v>0</v>
      </c>
      <c r="N48" s="58">
        <f>'Luxjacky Assumptions Monthly'!$M$6*'Luxjacky Assumptions Monthly'!$M$8*'Luxjacky Forecast Weekly'!H48</f>
        <v>1039.5616989929938</v>
      </c>
      <c r="O48" s="58">
        <f t="shared" si="10"/>
        <v>1039.5616989929938</v>
      </c>
    </row>
    <row r="49" spans="1:15" x14ac:dyDescent="0.3">
      <c r="A49" s="60">
        <v>44243</v>
      </c>
      <c r="B49" s="15">
        <v>2021</v>
      </c>
      <c r="C49" s="15">
        <v>2</v>
      </c>
      <c r="D49" s="15" t="str">
        <f t="shared" si="6"/>
        <v>20218</v>
      </c>
      <c r="E49" s="15">
        <v>3</v>
      </c>
      <c r="F49" s="15">
        <v>0</v>
      </c>
      <c r="G49" s="15">
        <f t="shared" si="7"/>
        <v>8</v>
      </c>
      <c r="H49" s="62">
        <f t="shared" si="8"/>
        <v>1858.1073593064127</v>
      </c>
      <c r="I49" s="15">
        <f>IF(H48&lt;VLOOKUP(D49,'Luxjacky Assumptions Weekly'!$N$18:$R$124,5,0),VLOOKUP(D49,'Luxjacky Assumptions Weekly'!$N$18:$R$124,4,0),0)</f>
        <v>0</v>
      </c>
      <c r="J49" s="15">
        <f t="shared" si="4"/>
        <v>221.01603867957496</v>
      </c>
      <c r="K49" s="15">
        <f t="shared" si="5"/>
        <v>0</v>
      </c>
      <c r="L49" s="15">
        <f t="shared" si="9"/>
        <v>0</v>
      </c>
      <c r="M49" s="58">
        <f>'Luxjacky Assumptions Monthly'!$M$8*'Luxjacky Forecast Weekly'!I49</f>
        <v>0</v>
      </c>
      <c r="N49" s="58">
        <f>'Luxjacky Assumptions Monthly'!$M$6*'Luxjacky Assumptions Monthly'!$M$8*'Luxjacky Forecast Weekly'!H49</f>
        <v>929.05367965320636</v>
      </c>
      <c r="O49" s="58">
        <f t="shared" si="10"/>
        <v>929.05367965320636</v>
      </c>
    </row>
    <row r="50" spans="1:15" x14ac:dyDescent="0.3">
      <c r="A50" s="60">
        <v>44244</v>
      </c>
      <c r="B50" s="15">
        <v>2021</v>
      </c>
      <c r="C50" s="15">
        <v>2</v>
      </c>
      <c r="D50" s="15" t="str">
        <f t="shared" si="6"/>
        <v>20218</v>
      </c>
      <c r="E50" s="15">
        <v>4</v>
      </c>
      <c r="F50" s="15">
        <v>0</v>
      </c>
      <c r="G50" s="15">
        <f t="shared" si="7"/>
        <v>8</v>
      </c>
      <c r="H50" s="62">
        <f t="shared" si="8"/>
        <v>1647.7198900394694</v>
      </c>
      <c r="I50" s="15">
        <f>IF(H49&lt;VLOOKUP(D50,'Luxjacky Assumptions Weekly'!$N$18:$R$124,5,0),VLOOKUP(D50,'Luxjacky Assumptions Weekly'!$N$18:$R$124,4,0),0)</f>
        <v>0</v>
      </c>
      <c r="J50" s="15">
        <f t="shared" si="4"/>
        <v>210.3874692669433</v>
      </c>
      <c r="K50" s="15">
        <f t="shared" si="5"/>
        <v>0</v>
      </c>
      <c r="L50" s="15">
        <f t="shared" si="9"/>
        <v>0</v>
      </c>
      <c r="M50" s="58">
        <f>'Luxjacky Assumptions Monthly'!$M$8*'Luxjacky Forecast Weekly'!I50</f>
        <v>0</v>
      </c>
      <c r="N50" s="58">
        <f>'Luxjacky Assumptions Monthly'!$M$6*'Luxjacky Assumptions Monthly'!$M$8*'Luxjacky Forecast Weekly'!H50</f>
        <v>823.85994501973471</v>
      </c>
      <c r="O50" s="58">
        <f t="shared" si="10"/>
        <v>823.85994501973471</v>
      </c>
    </row>
    <row r="51" spans="1:15" x14ac:dyDescent="0.3">
      <c r="A51" s="60">
        <v>44245</v>
      </c>
      <c r="B51" s="15">
        <v>2021</v>
      </c>
      <c r="C51" s="15">
        <v>2</v>
      </c>
      <c r="D51" s="15" t="str">
        <f t="shared" si="6"/>
        <v>20218</v>
      </c>
      <c r="E51" s="15">
        <v>5</v>
      </c>
      <c r="F51" s="15">
        <v>0</v>
      </c>
      <c r="G51" s="15">
        <f t="shared" si="7"/>
        <v>8</v>
      </c>
      <c r="H51" s="62">
        <f t="shared" si="8"/>
        <v>1456.5835972681834</v>
      </c>
      <c r="I51" s="15">
        <f>IF(H50&lt;VLOOKUP(D51,'Luxjacky Assumptions Weekly'!$N$18:$R$124,5,0),VLOOKUP(D51,'Luxjacky Assumptions Weekly'!$N$18:$R$124,4,0),0)</f>
        <v>0</v>
      </c>
      <c r="J51" s="15">
        <f t="shared" si="4"/>
        <v>191.13629277128595</v>
      </c>
      <c r="K51" s="15">
        <f t="shared" si="5"/>
        <v>0</v>
      </c>
      <c r="L51" s="15">
        <f t="shared" si="9"/>
        <v>0</v>
      </c>
      <c r="M51" s="58">
        <f>'Luxjacky Assumptions Monthly'!$M$8*'Luxjacky Forecast Weekly'!I51</f>
        <v>0</v>
      </c>
      <c r="N51" s="58">
        <f>'Luxjacky Assumptions Monthly'!$M$6*'Luxjacky Assumptions Monthly'!$M$8*'Luxjacky Forecast Weekly'!H51</f>
        <v>728.29179863409172</v>
      </c>
      <c r="O51" s="58">
        <f t="shared" si="10"/>
        <v>728.29179863409172</v>
      </c>
    </row>
    <row r="52" spans="1:15" x14ac:dyDescent="0.3">
      <c r="A52" s="60">
        <v>44246</v>
      </c>
      <c r="B52" s="15">
        <v>2021</v>
      </c>
      <c r="C52" s="15">
        <v>2</v>
      </c>
      <c r="D52" s="15" t="str">
        <f t="shared" si="6"/>
        <v>20218</v>
      </c>
      <c r="E52" s="15">
        <v>6</v>
      </c>
      <c r="F52" s="15">
        <v>1</v>
      </c>
      <c r="G52" s="15">
        <f t="shared" si="7"/>
        <v>8</v>
      </c>
      <c r="H52" s="62">
        <f t="shared" si="8"/>
        <v>3055.2010974655827</v>
      </c>
      <c r="I52" s="15">
        <f>IF(H51&lt;VLOOKUP(D52,'Luxjacky Assumptions Weekly'!$N$18:$R$124,5,0),VLOOKUP(D52,'Luxjacky Assumptions Weekly'!$N$18:$R$124,4,0),0)</f>
        <v>1771.3820569546115</v>
      </c>
      <c r="J52" s="15">
        <f t="shared" si="4"/>
        <v>172.76455675721198</v>
      </c>
      <c r="K52" s="15">
        <f t="shared" si="5"/>
        <v>1</v>
      </c>
      <c r="L52" s="15">
        <f t="shared" si="9"/>
        <v>4000</v>
      </c>
      <c r="M52" s="58">
        <f>'Luxjacky Assumptions Monthly'!$M$8*'Luxjacky Forecast Weekly'!I52</f>
        <v>17713.820569546115</v>
      </c>
      <c r="N52" s="58">
        <f>'Luxjacky Assumptions Monthly'!$M$6*'Luxjacky Assumptions Monthly'!$M$8*'Luxjacky Forecast Weekly'!H52</f>
        <v>1527.6005487327914</v>
      </c>
      <c r="O52" s="58">
        <f t="shared" si="10"/>
        <v>23241.421118278908</v>
      </c>
    </row>
    <row r="53" spans="1:15" x14ac:dyDescent="0.3">
      <c r="A53" s="60">
        <v>44247</v>
      </c>
      <c r="B53" s="15">
        <v>2021</v>
      </c>
      <c r="C53" s="15">
        <v>2</v>
      </c>
      <c r="D53" s="15" t="str">
        <f t="shared" si="6"/>
        <v>20218</v>
      </c>
      <c r="E53" s="15">
        <v>7</v>
      </c>
      <c r="F53" s="15">
        <v>1</v>
      </c>
      <c r="G53" s="15">
        <f t="shared" si="7"/>
        <v>8</v>
      </c>
      <c r="H53" s="62">
        <f t="shared" si="8"/>
        <v>2920.356019118371</v>
      </c>
      <c r="I53" s="15">
        <f>IF(H52&lt;VLOOKUP(D53,'Luxjacky Assumptions Weekly'!$N$18:$R$124,5,0),VLOOKUP(D53,'Luxjacky Assumptions Weekly'!$N$18:$R$124,4,0),0)</f>
        <v>0</v>
      </c>
      <c r="J53" s="15">
        <f t="shared" si="4"/>
        <v>134.8450783472116</v>
      </c>
      <c r="K53" s="15">
        <f t="shared" si="5"/>
        <v>0</v>
      </c>
      <c r="L53" s="15">
        <f t="shared" si="9"/>
        <v>0</v>
      </c>
      <c r="M53" s="58">
        <f>'Luxjacky Assumptions Monthly'!$M$8*'Luxjacky Forecast Weekly'!I53</f>
        <v>0</v>
      </c>
      <c r="N53" s="58">
        <f>'Luxjacky Assumptions Monthly'!$M$6*'Luxjacky Assumptions Monthly'!$M$8*'Luxjacky Forecast Weekly'!H53</f>
        <v>1460.1780095591855</v>
      </c>
      <c r="O53" s="58">
        <f t="shared" si="10"/>
        <v>1460.1780095591855</v>
      </c>
    </row>
    <row r="54" spans="1:15" x14ac:dyDescent="0.3">
      <c r="A54" s="60">
        <v>44248</v>
      </c>
      <c r="B54" s="15">
        <v>2021</v>
      </c>
      <c r="C54" s="15">
        <v>2</v>
      </c>
      <c r="D54" s="15" t="str">
        <f t="shared" si="6"/>
        <v>20219</v>
      </c>
      <c r="E54" s="15">
        <v>1</v>
      </c>
      <c r="F54" s="15">
        <v>0</v>
      </c>
      <c r="G54" s="15">
        <f t="shared" si="7"/>
        <v>9</v>
      </c>
      <c r="H54" s="62">
        <f t="shared" si="8"/>
        <v>2701.3470549658336</v>
      </c>
      <c r="I54" s="15">
        <f>IF(H53&lt;VLOOKUP(D54,'Luxjacky Assumptions Weekly'!$N$18:$R$124,5,0),VLOOKUP(D54,'Luxjacky Assumptions Weekly'!$N$18:$R$124,4,0),0)</f>
        <v>0</v>
      </c>
      <c r="J54" s="15">
        <f t="shared" si="4"/>
        <v>219.00896415253717</v>
      </c>
      <c r="K54" s="15">
        <f t="shared" si="5"/>
        <v>0</v>
      </c>
      <c r="L54" s="15">
        <f t="shared" si="9"/>
        <v>0</v>
      </c>
      <c r="M54" s="58">
        <f>'Luxjacky Assumptions Monthly'!$M$8*'Luxjacky Forecast Weekly'!I54</f>
        <v>0</v>
      </c>
      <c r="N54" s="58">
        <f>'Luxjacky Assumptions Monthly'!$M$6*'Luxjacky Assumptions Monthly'!$M$8*'Luxjacky Forecast Weekly'!H54</f>
        <v>1350.6735274829168</v>
      </c>
      <c r="O54" s="58">
        <f t="shared" si="10"/>
        <v>1350.6735274829168</v>
      </c>
    </row>
    <row r="55" spans="1:15" x14ac:dyDescent="0.3">
      <c r="A55" s="60">
        <v>44249</v>
      </c>
      <c r="B55" s="15">
        <v>2021</v>
      </c>
      <c r="C55" s="15">
        <v>2</v>
      </c>
      <c r="D55" s="15" t="str">
        <f t="shared" si="6"/>
        <v>20219</v>
      </c>
      <c r="E55" s="15">
        <v>2</v>
      </c>
      <c r="F55" s="15">
        <v>0</v>
      </c>
      <c r="G55" s="15">
        <f t="shared" si="7"/>
        <v>9</v>
      </c>
      <c r="H55" s="62">
        <f t="shared" si="8"/>
        <v>2477.7204085715202</v>
      </c>
      <c r="I55" s="15">
        <f>IF(H54&lt;VLOOKUP(D55,'Luxjacky Assumptions Weekly'!$N$18:$R$124,5,0),VLOOKUP(D55,'Luxjacky Assumptions Weekly'!$N$18:$R$124,4,0),0)</f>
        <v>0</v>
      </c>
      <c r="J55" s="15">
        <f t="shared" si="4"/>
        <v>223.62664639431352</v>
      </c>
      <c r="K55" s="15">
        <f t="shared" si="5"/>
        <v>0</v>
      </c>
      <c r="L55" s="15">
        <f t="shared" si="9"/>
        <v>0</v>
      </c>
      <c r="M55" s="58">
        <f>'Luxjacky Assumptions Monthly'!$M$8*'Luxjacky Forecast Weekly'!I55</f>
        <v>0</v>
      </c>
      <c r="N55" s="58">
        <f>'Luxjacky Assumptions Monthly'!$M$6*'Luxjacky Assumptions Monthly'!$M$8*'Luxjacky Forecast Weekly'!H55</f>
        <v>1238.8602042857601</v>
      </c>
      <c r="O55" s="58">
        <f t="shared" si="10"/>
        <v>1238.8602042857601</v>
      </c>
    </row>
    <row r="56" spans="1:15" x14ac:dyDescent="0.3">
      <c r="A56" s="60">
        <v>44250</v>
      </c>
      <c r="B56" s="15">
        <v>2021</v>
      </c>
      <c r="C56" s="15">
        <v>2</v>
      </c>
      <c r="D56" s="15" t="str">
        <f t="shared" si="6"/>
        <v>20219</v>
      </c>
      <c r="E56" s="15">
        <v>3</v>
      </c>
      <c r="F56" s="15">
        <v>0</v>
      </c>
      <c r="G56" s="15">
        <f t="shared" si="7"/>
        <v>9</v>
      </c>
      <c r="H56" s="62">
        <f t="shared" si="8"/>
        <v>2256.7043698919451</v>
      </c>
      <c r="I56" s="15">
        <f>IF(H55&lt;VLOOKUP(D56,'Luxjacky Assumptions Weekly'!$N$18:$R$124,5,0),VLOOKUP(D56,'Luxjacky Assumptions Weekly'!$N$18:$R$124,4,0),0)</f>
        <v>0</v>
      </c>
      <c r="J56" s="15">
        <f t="shared" si="4"/>
        <v>221.01603867957496</v>
      </c>
      <c r="K56" s="15">
        <f t="shared" si="5"/>
        <v>0</v>
      </c>
      <c r="L56" s="15">
        <f t="shared" si="9"/>
        <v>0</v>
      </c>
      <c r="M56" s="58">
        <f>'Luxjacky Assumptions Monthly'!$M$8*'Luxjacky Forecast Weekly'!I56</f>
        <v>0</v>
      </c>
      <c r="N56" s="58">
        <f>'Luxjacky Assumptions Monthly'!$M$6*'Luxjacky Assumptions Monthly'!$M$8*'Luxjacky Forecast Weekly'!H56</f>
        <v>1128.3521849459726</v>
      </c>
      <c r="O56" s="58">
        <f t="shared" si="10"/>
        <v>1128.3521849459726</v>
      </c>
    </row>
    <row r="57" spans="1:15" x14ac:dyDescent="0.3">
      <c r="A57" s="60">
        <v>44251</v>
      </c>
      <c r="B57" s="15">
        <v>2021</v>
      </c>
      <c r="C57" s="15">
        <v>2</v>
      </c>
      <c r="D57" s="15" t="str">
        <f t="shared" si="6"/>
        <v>20219</v>
      </c>
      <c r="E57" s="15">
        <v>4</v>
      </c>
      <c r="F57" s="15">
        <v>0</v>
      </c>
      <c r="G57" s="15">
        <f t="shared" si="7"/>
        <v>9</v>
      </c>
      <c r="H57" s="62">
        <f t="shared" si="8"/>
        <v>2046.3169006250018</v>
      </c>
      <c r="I57" s="15">
        <f>IF(H56&lt;VLOOKUP(D57,'Luxjacky Assumptions Weekly'!$N$18:$R$124,5,0),VLOOKUP(D57,'Luxjacky Assumptions Weekly'!$N$18:$R$124,4,0),0)</f>
        <v>0</v>
      </c>
      <c r="J57" s="15">
        <f t="shared" si="4"/>
        <v>210.3874692669433</v>
      </c>
      <c r="K57" s="15">
        <f t="shared" si="5"/>
        <v>0</v>
      </c>
      <c r="L57" s="15">
        <f t="shared" si="9"/>
        <v>0</v>
      </c>
      <c r="M57" s="58">
        <f>'Luxjacky Assumptions Monthly'!$M$8*'Luxjacky Forecast Weekly'!I57</f>
        <v>0</v>
      </c>
      <c r="N57" s="58">
        <f>'Luxjacky Assumptions Monthly'!$M$6*'Luxjacky Assumptions Monthly'!$M$8*'Luxjacky Forecast Weekly'!H57</f>
        <v>1023.1584503125009</v>
      </c>
      <c r="O57" s="58">
        <f t="shared" si="10"/>
        <v>1023.1584503125009</v>
      </c>
    </row>
    <row r="58" spans="1:15" x14ac:dyDescent="0.3">
      <c r="A58" s="60">
        <v>44252</v>
      </c>
      <c r="B58" s="15">
        <v>2021</v>
      </c>
      <c r="C58" s="15">
        <v>2</v>
      </c>
      <c r="D58" s="15" t="str">
        <f t="shared" si="6"/>
        <v>20219</v>
      </c>
      <c r="E58" s="15">
        <v>5</v>
      </c>
      <c r="F58" s="15">
        <v>0</v>
      </c>
      <c r="G58" s="15">
        <f t="shared" si="7"/>
        <v>9</v>
      </c>
      <c r="H58" s="62">
        <f t="shared" si="8"/>
        <v>1855.1806078537159</v>
      </c>
      <c r="I58" s="15">
        <f>IF(H57&lt;VLOOKUP(D58,'Luxjacky Assumptions Weekly'!$N$18:$R$124,5,0),VLOOKUP(D58,'Luxjacky Assumptions Weekly'!$N$18:$R$124,4,0),0)</f>
        <v>0</v>
      </c>
      <c r="J58" s="15">
        <f t="shared" si="4"/>
        <v>191.13629277128595</v>
      </c>
      <c r="K58" s="15">
        <f t="shared" si="5"/>
        <v>0</v>
      </c>
      <c r="L58" s="15">
        <f t="shared" si="9"/>
        <v>0</v>
      </c>
      <c r="M58" s="58">
        <f>'Luxjacky Assumptions Monthly'!$M$8*'Luxjacky Forecast Weekly'!I58</f>
        <v>0</v>
      </c>
      <c r="N58" s="58">
        <f>'Luxjacky Assumptions Monthly'!$M$6*'Luxjacky Assumptions Monthly'!$M$8*'Luxjacky Forecast Weekly'!H58</f>
        <v>927.59030392685793</v>
      </c>
      <c r="O58" s="58">
        <f t="shared" si="10"/>
        <v>927.59030392685793</v>
      </c>
    </row>
    <row r="59" spans="1:15" x14ac:dyDescent="0.3">
      <c r="A59" s="60">
        <v>44253</v>
      </c>
      <c r="B59" s="15">
        <v>2021</v>
      </c>
      <c r="C59" s="15">
        <v>2</v>
      </c>
      <c r="D59" s="15" t="str">
        <f t="shared" si="6"/>
        <v>20219</v>
      </c>
      <c r="E59" s="15">
        <v>6</v>
      </c>
      <c r="F59" s="15">
        <v>1</v>
      </c>
      <c r="G59" s="15">
        <f t="shared" si="7"/>
        <v>9</v>
      </c>
      <c r="H59" s="62">
        <f t="shared" si="8"/>
        <v>1682.4160510965039</v>
      </c>
      <c r="I59" s="15">
        <f>IF(H58&lt;VLOOKUP(D59,'Luxjacky Assumptions Weekly'!$N$18:$R$124,5,0),VLOOKUP(D59,'Luxjacky Assumptions Weekly'!$N$18:$R$124,4,0),0)</f>
        <v>0</v>
      </c>
      <c r="J59" s="15">
        <f t="shared" si="4"/>
        <v>172.76455675721198</v>
      </c>
      <c r="K59" s="15">
        <f t="shared" si="5"/>
        <v>0</v>
      </c>
      <c r="L59" s="15">
        <f t="shared" si="9"/>
        <v>0</v>
      </c>
      <c r="M59" s="58">
        <f>'Luxjacky Assumptions Monthly'!$M$8*'Luxjacky Forecast Weekly'!I59</f>
        <v>0</v>
      </c>
      <c r="N59" s="58">
        <f>'Luxjacky Assumptions Monthly'!$M$6*'Luxjacky Assumptions Monthly'!$M$8*'Luxjacky Forecast Weekly'!H59</f>
        <v>841.20802554825195</v>
      </c>
      <c r="O59" s="58">
        <f t="shared" si="10"/>
        <v>841.20802554825195</v>
      </c>
    </row>
    <row r="60" spans="1:15" x14ac:dyDescent="0.3">
      <c r="A60" s="60">
        <v>44254</v>
      </c>
      <c r="B60" s="15">
        <v>2021</v>
      </c>
      <c r="C60" s="15">
        <v>2</v>
      </c>
      <c r="D60" s="15" t="str">
        <f t="shared" si="6"/>
        <v>20219</v>
      </c>
      <c r="E60" s="15">
        <v>7</v>
      </c>
      <c r="F60" s="15">
        <v>1</v>
      </c>
      <c r="G60" s="15">
        <f t="shared" si="7"/>
        <v>9</v>
      </c>
      <c r="H60" s="62">
        <f t="shared" si="8"/>
        <v>1547.5709727492922</v>
      </c>
      <c r="I60" s="15">
        <f>IF(H59&lt;VLOOKUP(D60,'Luxjacky Assumptions Weekly'!$N$18:$R$124,5,0),VLOOKUP(D60,'Luxjacky Assumptions Weekly'!$N$18:$R$124,4,0),0)</f>
        <v>0</v>
      </c>
      <c r="J60" s="15">
        <f t="shared" si="4"/>
        <v>134.8450783472116</v>
      </c>
      <c r="K60" s="15">
        <f t="shared" si="5"/>
        <v>0</v>
      </c>
      <c r="L60" s="15">
        <f t="shared" si="9"/>
        <v>0</v>
      </c>
      <c r="M60" s="58">
        <f>'Luxjacky Assumptions Monthly'!$M$8*'Luxjacky Forecast Weekly'!I60</f>
        <v>0</v>
      </c>
      <c r="N60" s="58">
        <f>'Luxjacky Assumptions Monthly'!$M$6*'Luxjacky Assumptions Monthly'!$M$8*'Luxjacky Forecast Weekly'!H60</f>
        <v>773.7854863746461</v>
      </c>
      <c r="O60" s="58">
        <f t="shared" si="10"/>
        <v>773.7854863746461</v>
      </c>
    </row>
    <row r="61" spans="1:15" x14ac:dyDescent="0.3">
      <c r="A61" s="60">
        <v>44255</v>
      </c>
      <c r="B61" s="15">
        <v>2021</v>
      </c>
      <c r="C61" s="15">
        <v>2</v>
      </c>
      <c r="D61" s="15" t="str">
        <f t="shared" si="6"/>
        <v>202110</v>
      </c>
      <c r="E61" s="15">
        <v>1</v>
      </c>
      <c r="F61" s="15">
        <v>0</v>
      </c>
      <c r="G61" s="15">
        <f t="shared" si="7"/>
        <v>10</v>
      </c>
      <c r="H61" s="62">
        <f t="shared" si="8"/>
        <v>3111.4754978288352</v>
      </c>
      <c r="I61" s="15">
        <f>IF(H60&lt;VLOOKUP(D61,'Luxjacky Assumptions Weekly'!$N$18:$R$124,5,0),VLOOKUP(D61,'Luxjacky Assumptions Weekly'!$N$18:$R$124,4,0),0)</f>
        <v>1782.9134892320803</v>
      </c>
      <c r="J61" s="15">
        <f t="shared" si="4"/>
        <v>219.00896415253717</v>
      </c>
      <c r="K61" s="15">
        <f t="shared" si="5"/>
        <v>1</v>
      </c>
      <c r="L61" s="15">
        <f t="shared" si="9"/>
        <v>4000</v>
      </c>
      <c r="M61" s="58">
        <f>'Luxjacky Assumptions Monthly'!$M$8*'Luxjacky Forecast Weekly'!I61</f>
        <v>17829.134892320802</v>
      </c>
      <c r="N61" s="58">
        <f>'Luxjacky Assumptions Monthly'!$M$6*'Luxjacky Assumptions Monthly'!$M$8*'Luxjacky Forecast Weekly'!H61</f>
        <v>1555.7377489144176</v>
      </c>
      <c r="O61" s="58">
        <f t="shared" si="10"/>
        <v>23384.872641235219</v>
      </c>
    </row>
    <row r="62" spans="1:15" x14ac:dyDescent="0.3">
      <c r="A62" s="60">
        <v>44256</v>
      </c>
      <c r="B62" s="15">
        <v>2021</v>
      </c>
      <c r="C62" s="15">
        <v>3</v>
      </c>
      <c r="D62" s="15" t="str">
        <f t="shared" si="6"/>
        <v>202110</v>
      </c>
      <c r="E62" s="15">
        <v>2</v>
      </c>
      <c r="F62" s="15">
        <v>0</v>
      </c>
      <c r="G62" s="15">
        <f t="shared" si="7"/>
        <v>10</v>
      </c>
      <c r="H62" s="62">
        <f t="shared" si="8"/>
        <v>2884.860280302285</v>
      </c>
      <c r="I62" s="15">
        <f>IF(H61&lt;VLOOKUP(D62,'Luxjacky Assumptions Weekly'!$N$18:$R$124,5,0),VLOOKUP(D62,'Luxjacky Assumptions Weekly'!$N$18:$R$124,4,0),0)</f>
        <v>0</v>
      </c>
      <c r="J62" s="15">
        <f t="shared" si="4"/>
        <v>226.61521752655025</v>
      </c>
      <c r="K62" s="15">
        <f t="shared" si="5"/>
        <v>0</v>
      </c>
      <c r="L62" s="15">
        <f t="shared" si="9"/>
        <v>0</v>
      </c>
      <c r="M62" s="58">
        <f>'Luxjacky Assumptions Monthly'!$M$8*'Luxjacky Forecast Weekly'!I62</f>
        <v>0</v>
      </c>
      <c r="N62" s="58">
        <f>'Luxjacky Assumptions Monthly'!$M$6*'Luxjacky Assumptions Monthly'!$M$8*'Luxjacky Forecast Weekly'!H62</f>
        <v>1442.4301401511425</v>
      </c>
      <c r="O62" s="58">
        <f t="shared" si="10"/>
        <v>1442.4301401511425</v>
      </c>
    </row>
    <row r="63" spans="1:15" x14ac:dyDescent="0.3">
      <c r="A63" s="60">
        <v>44257</v>
      </c>
      <c r="B63" s="15">
        <v>2021</v>
      </c>
      <c r="C63" s="15">
        <v>3</v>
      </c>
      <c r="D63" s="15" t="str">
        <f t="shared" si="6"/>
        <v>202110</v>
      </c>
      <c r="E63" s="15">
        <v>3</v>
      </c>
      <c r="F63" s="15">
        <v>0</v>
      </c>
      <c r="G63" s="15">
        <f t="shared" si="7"/>
        <v>10</v>
      </c>
      <c r="H63" s="62">
        <f t="shared" si="8"/>
        <v>2660.8556704904731</v>
      </c>
      <c r="I63" s="15">
        <f>IF(H62&lt;VLOOKUP(D63,'Luxjacky Assumptions Weekly'!$N$18:$R$124,5,0),VLOOKUP(D63,'Luxjacky Assumptions Weekly'!$N$18:$R$124,4,0),0)</f>
        <v>0</v>
      </c>
      <c r="J63" s="15">
        <f t="shared" si="4"/>
        <v>224.00460981181172</v>
      </c>
      <c r="K63" s="15">
        <f t="shared" si="5"/>
        <v>0</v>
      </c>
      <c r="L63" s="15">
        <f t="shared" si="9"/>
        <v>0</v>
      </c>
      <c r="M63" s="58">
        <f>'Luxjacky Assumptions Monthly'!$M$8*'Luxjacky Forecast Weekly'!I63</f>
        <v>0</v>
      </c>
      <c r="N63" s="58">
        <f>'Luxjacky Assumptions Monthly'!$M$6*'Luxjacky Assumptions Monthly'!$M$8*'Luxjacky Forecast Weekly'!H63</f>
        <v>1330.4278352452366</v>
      </c>
      <c r="O63" s="58">
        <f t="shared" si="10"/>
        <v>1330.4278352452366</v>
      </c>
    </row>
    <row r="64" spans="1:15" x14ac:dyDescent="0.3">
      <c r="A64" s="60">
        <v>44258</v>
      </c>
      <c r="B64" s="15">
        <v>2021</v>
      </c>
      <c r="C64" s="15">
        <v>3</v>
      </c>
      <c r="D64" s="15" t="str">
        <f t="shared" si="6"/>
        <v>202110</v>
      </c>
      <c r="E64" s="15">
        <v>4</v>
      </c>
      <c r="F64" s="15">
        <v>0</v>
      </c>
      <c r="G64" s="15">
        <f t="shared" si="7"/>
        <v>10</v>
      </c>
      <c r="H64" s="62">
        <f t="shared" si="8"/>
        <v>2447.4796300912931</v>
      </c>
      <c r="I64" s="15">
        <f>IF(H63&lt;VLOOKUP(D64,'Luxjacky Assumptions Weekly'!$N$18:$R$124,5,0),VLOOKUP(D64,'Luxjacky Assumptions Weekly'!$N$18:$R$124,4,0),0)</f>
        <v>0</v>
      </c>
      <c r="J64" s="15">
        <f t="shared" si="4"/>
        <v>213.37604039918003</v>
      </c>
      <c r="K64" s="15">
        <f t="shared" si="5"/>
        <v>0</v>
      </c>
      <c r="L64" s="15">
        <f t="shared" si="9"/>
        <v>0</v>
      </c>
      <c r="M64" s="58">
        <f>'Luxjacky Assumptions Monthly'!$M$8*'Luxjacky Forecast Weekly'!I64</f>
        <v>0</v>
      </c>
      <c r="N64" s="58">
        <f>'Luxjacky Assumptions Monthly'!$M$6*'Luxjacky Assumptions Monthly'!$M$8*'Luxjacky Forecast Weekly'!H64</f>
        <v>1223.7398150456465</v>
      </c>
      <c r="O64" s="58">
        <f t="shared" si="10"/>
        <v>1223.7398150456465</v>
      </c>
    </row>
    <row r="65" spans="1:15" x14ac:dyDescent="0.3">
      <c r="A65" s="60">
        <v>44259</v>
      </c>
      <c r="B65" s="15">
        <v>2021</v>
      </c>
      <c r="C65" s="15">
        <v>3</v>
      </c>
      <c r="D65" s="15" t="str">
        <f t="shared" si="6"/>
        <v>202110</v>
      </c>
      <c r="E65" s="15">
        <v>5</v>
      </c>
      <c r="F65" s="15">
        <v>0</v>
      </c>
      <c r="G65" s="15">
        <f t="shared" si="7"/>
        <v>10</v>
      </c>
      <c r="H65" s="62">
        <f t="shared" si="8"/>
        <v>2253.3547661877706</v>
      </c>
      <c r="I65" s="15">
        <f>IF(H64&lt;VLOOKUP(D65,'Luxjacky Assumptions Weekly'!$N$18:$R$124,5,0),VLOOKUP(D65,'Luxjacky Assumptions Weekly'!$N$18:$R$124,4,0),0)</f>
        <v>0</v>
      </c>
      <c r="J65" s="15">
        <f t="shared" si="4"/>
        <v>194.12486390352271</v>
      </c>
      <c r="K65" s="15">
        <f t="shared" si="5"/>
        <v>0</v>
      </c>
      <c r="L65" s="15">
        <f t="shared" si="9"/>
        <v>0</v>
      </c>
      <c r="M65" s="58">
        <f>'Luxjacky Assumptions Monthly'!$M$8*'Luxjacky Forecast Weekly'!I65</f>
        <v>0</v>
      </c>
      <c r="N65" s="58">
        <f>'Luxjacky Assumptions Monthly'!$M$6*'Luxjacky Assumptions Monthly'!$M$8*'Luxjacky Forecast Weekly'!H65</f>
        <v>1126.6773830938853</v>
      </c>
      <c r="O65" s="58">
        <f t="shared" si="10"/>
        <v>1126.6773830938853</v>
      </c>
    </row>
    <row r="66" spans="1:15" x14ac:dyDescent="0.3">
      <c r="A66" s="60">
        <v>44260</v>
      </c>
      <c r="B66" s="15">
        <v>2021</v>
      </c>
      <c r="C66" s="15">
        <v>3</v>
      </c>
      <c r="D66" s="15" t="str">
        <f t="shared" si="6"/>
        <v>202110</v>
      </c>
      <c r="E66" s="15">
        <v>6</v>
      </c>
      <c r="F66" s="15">
        <v>1</v>
      </c>
      <c r="G66" s="15">
        <f t="shared" si="7"/>
        <v>10</v>
      </c>
      <c r="H66" s="62">
        <f t="shared" si="8"/>
        <v>2077.6016382983216</v>
      </c>
      <c r="I66" s="15">
        <f>IF(H65&lt;VLOOKUP(D66,'Luxjacky Assumptions Weekly'!$N$18:$R$124,5,0),VLOOKUP(D66,'Luxjacky Assumptions Weekly'!$N$18:$R$124,4,0),0)</f>
        <v>0</v>
      </c>
      <c r="J66" s="15">
        <f t="shared" si="4"/>
        <v>175.75312788944871</v>
      </c>
      <c r="K66" s="15">
        <f t="shared" si="5"/>
        <v>0</v>
      </c>
      <c r="L66" s="15">
        <f t="shared" si="9"/>
        <v>0</v>
      </c>
      <c r="M66" s="58">
        <f>'Luxjacky Assumptions Monthly'!$M$8*'Luxjacky Forecast Weekly'!I66</f>
        <v>0</v>
      </c>
      <c r="N66" s="58">
        <f>'Luxjacky Assumptions Monthly'!$M$6*'Luxjacky Assumptions Monthly'!$M$8*'Luxjacky Forecast Weekly'!H66</f>
        <v>1038.8008191491608</v>
      </c>
      <c r="O66" s="58">
        <f t="shared" si="10"/>
        <v>1038.8008191491608</v>
      </c>
    </row>
    <row r="67" spans="1:15" x14ac:dyDescent="0.3">
      <c r="A67" s="60">
        <v>44261</v>
      </c>
      <c r="B67" s="15">
        <v>2021</v>
      </c>
      <c r="C67" s="15">
        <v>3</v>
      </c>
      <c r="D67" s="15" t="str">
        <f t="shared" si="6"/>
        <v>202110</v>
      </c>
      <c r="E67" s="15">
        <v>7</v>
      </c>
      <c r="F67" s="15">
        <v>1</v>
      </c>
      <c r="G67" s="15">
        <f t="shared" si="7"/>
        <v>10</v>
      </c>
      <c r="H67" s="62">
        <f t="shared" si="8"/>
        <v>1939.7679888188732</v>
      </c>
      <c r="I67" s="15">
        <f>IF(H66&lt;VLOOKUP(D67,'Luxjacky Assumptions Weekly'!$N$18:$R$124,5,0),VLOOKUP(D67,'Luxjacky Assumptions Weekly'!$N$18:$R$124,4,0),0)</f>
        <v>0</v>
      </c>
      <c r="J67" s="15">
        <f t="shared" ref="J67:J130" si="11">100-2.17*E67^2.25+12.77*E67+EXP(-E67/0.032)+5*C67^0.75+10*F67+20*(B67-2016)</f>
        <v>137.83364947944835</v>
      </c>
      <c r="K67" s="15">
        <f t="shared" ref="K67:K130" si="12">IF(I67&gt;0,1,0)</f>
        <v>0</v>
      </c>
      <c r="L67" s="15">
        <f t="shared" si="9"/>
        <v>0</v>
      </c>
      <c r="M67" s="58">
        <f>'Luxjacky Assumptions Monthly'!$M$8*'Luxjacky Forecast Weekly'!I67</f>
        <v>0</v>
      </c>
      <c r="N67" s="58">
        <f>'Luxjacky Assumptions Monthly'!$M$6*'Luxjacky Assumptions Monthly'!$M$8*'Luxjacky Forecast Weekly'!H67</f>
        <v>969.88399440943658</v>
      </c>
      <c r="O67" s="58">
        <f t="shared" si="10"/>
        <v>969.88399440943658</v>
      </c>
    </row>
    <row r="68" spans="1:15" x14ac:dyDescent="0.3">
      <c r="A68" s="60">
        <v>44262</v>
      </c>
      <c r="B68" s="15">
        <v>2021</v>
      </c>
      <c r="C68" s="15">
        <v>3</v>
      </c>
      <c r="D68" s="15" t="str">
        <f t="shared" ref="D68:D131" si="13">CONCATENATE(B68,G68)</f>
        <v>202111</v>
      </c>
      <c r="E68" s="15">
        <v>1</v>
      </c>
      <c r="F68" s="15">
        <v>0</v>
      </c>
      <c r="G68" s="15">
        <f t="shared" ref="G68:G131" si="14">WEEKNUM(A68)</f>
        <v>11</v>
      </c>
      <c r="H68" s="62">
        <f t="shared" ref="H68:H131" si="15">H67+I68-J68</f>
        <v>1717.7704535340993</v>
      </c>
      <c r="I68" s="15">
        <f>IF(H67&lt;VLOOKUP(D68,'Luxjacky Assumptions Weekly'!$N$18:$R$124,5,0),VLOOKUP(D68,'Luxjacky Assumptions Weekly'!$N$18:$R$124,4,0),0)</f>
        <v>0</v>
      </c>
      <c r="J68" s="15">
        <f t="shared" si="11"/>
        <v>221.9975352847739</v>
      </c>
      <c r="K68" s="15">
        <f t="shared" si="12"/>
        <v>0</v>
      </c>
      <c r="L68" s="15">
        <f t="shared" ref="L68:L131" si="16">4000*K68</f>
        <v>0</v>
      </c>
      <c r="M68" s="58">
        <f>'Luxjacky Assumptions Monthly'!$M$8*'Luxjacky Forecast Weekly'!I68</f>
        <v>0</v>
      </c>
      <c r="N68" s="58">
        <f>'Luxjacky Assumptions Monthly'!$M$6*'Luxjacky Assumptions Monthly'!$M$8*'Luxjacky Forecast Weekly'!H68</f>
        <v>858.88522676704963</v>
      </c>
      <c r="O68" s="58">
        <f t="shared" ref="O68:O131" si="17">SUM(L68:N68)</f>
        <v>858.88522676704963</v>
      </c>
    </row>
    <row r="69" spans="1:15" x14ac:dyDescent="0.3">
      <c r="A69" s="60">
        <v>44263</v>
      </c>
      <c r="B69" s="15">
        <v>2021</v>
      </c>
      <c r="C69" s="15">
        <v>3</v>
      </c>
      <c r="D69" s="15" t="str">
        <f t="shared" si="13"/>
        <v>202111</v>
      </c>
      <c r="E69" s="15">
        <v>2</v>
      </c>
      <c r="F69" s="15">
        <v>0</v>
      </c>
      <c r="G69" s="15">
        <f t="shared" si="14"/>
        <v>11</v>
      </c>
      <c r="H69" s="62">
        <f t="shared" si="15"/>
        <v>1491.1552360075491</v>
      </c>
      <c r="I69" s="15">
        <f>IF(H68&lt;VLOOKUP(D69,'Luxjacky Assumptions Weekly'!$N$18:$R$124,5,0),VLOOKUP(D69,'Luxjacky Assumptions Weekly'!$N$18:$R$124,4,0),0)</f>
        <v>0</v>
      </c>
      <c r="J69" s="15">
        <f t="shared" si="11"/>
        <v>226.61521752655025</v>
      </c>
      <c r="K69" s="15">
        <f t="shared" si="12"/>
        <v>0</v>
      </c>
      <c r="L69" s="15">
        <f t="shared" si="16"/>
        <v>0</v>
      </c>
      <c r="M69" s="58">
        <f>'Luxjacky Assumptions Monthly'!$M$8*'Luxjacky Forecast Weekly'!I69</f>
        <v>0</v>
      </c>
      <c r="N69" s="58">
        <f>'Luxjacky Assumptions Monthly'!$M$6*'Luxjacky Assumptions Monthly'!$M$8*'Luxjacky Forecast Weekly'!H69</f>
        <v>745.57761800377455</v>
      </c>
      <c r="O69" s="58">
        <f t="shared" si="17"/>
        <v>745.57761800377455</v>
      </c>
    </row>
    <row r="70" spans="1:15" x14ac:dyDescent="0.3">
      <c r="A70" s="60">
        <v>44264</v>
      </c>
      <c r="B70" s="15">
        <v>2021</v>
      </c>
      <c r="C70" s="15">
        <v>3</v>
      </c>
      <c r="D70" s="15" t="str">
        <f t="shared" si="13"/>
        <v>202111</v>
      </c>
      <c r="E70" s="15">
        <v>3</v>
      </c>
      <c r="F70" s="15">
        <v>0</v>
      </c>
      <c r="G70" s="15">
        <f t="shared" si="14"/>
        <v>11</v>
      </c>
      <c r="H70" s="62">
        <f t="shared" si="15"/>
        <v>3051.9787775359546</v>
      </c>
      <c r="I70" s="15">
        <f>IF(H69&lt;VLOOKUP(D70,'Luxjacky Assumptions Weekly'!$N$18:$R$124,5,0),VLOOKUP(D70,'Luxjacky Assumptions Weekly'!$N$18:$R$124,4,0),0)</f>
        <v>1784.8281513402176</v>
      </c>
      <c r="J70" s="15">
        <f t="shared" si="11"/>
        <v>224.00460981181172</v>
      </c>
      <c r="K70" s="15">
        <f t="shared" si="12"/>
        <v>1</v>
      </c>
      <c r="L70" s="15">
        <f t="shared" si="16"/>
        <v>4000</v>
      </c>
      <c r="M70" s="58">
        <f>'Luxjacky Assumptions Monthly'!$M$8*'Luxjacky Forecast Weekly'!I70</f>
        <v>17848.281513402177</v>
      </c>
      <c r="N70" s="58">
        <f>'Luxjacky Assumptions Monthly'!$M$6*'Luxjacky Assumptions Monthly'!$M$8*'Luxjacky Forecast Weekly'!H70</f>
        <v>1525.9893887679773</v>
      </c>
      <c r="O70" s="58">
        <f t="shared" si="17"/>
        <v>23374.270902170152</v>
      </c>
    </row>
    <row r="71" spans="1:15" x14ac:dyDescent="0.3">
      <c r="A71" s="60">
        <v>44265</v>
      </c>
      <c r="B71" s="15">
        <v>2021</v>
      </c>
      <c r="C71" s="15">
        <v>3</v>
      </c>
      <c r="D71" s="15" t="str">
        <f t="shared" si="13"/>
        <v>202111</v>
      </c>
      <c r="E71" s="15">
        <v>4</v>
      </c>
      <c r="F71" s="15">
        <v>0</v>
      </c>
      <c r="G71" s="15">
        <f t="shared" si="14"/>
        <v>11</v>
      </c>
      <c r="H71" s="62">
        <f t="shared" si="15"/>
        <v>2838.6027371367745</v>
      </c>
      <c r="I71" s="15">
        <f>IF(H70&lt;VLOOKUP(D71,'Luxjacky Assumptions Weekly'!$N$18:$R$124,5,0),VLOOKUP(D71,'Luxjacky Assumptions Weekly'!$N$18:$R$124,4,0),0)</f>
        <v>0</v>
      </c>
      <c r="J71" s="15">
        <f t="shared" si="11"/>
        <v>213.37604039918003</v>
      </c>
      <c r="K71" s="15">
        <f t="shared" si="12"/>
        <v>0</v>
      </c>
      <c r="L71" s="15">
        <f t="shared" si="16"/>
        <v>0</v>
      </c>
      <c r="M71" s="58">
        <f>'Luxjacky Assumptions Monthly'!$M$8*'Luxjacky Forecast Weekly'!I71</f>
        <v>0</v>
      </c>
      <c r="N71" s="58">
        <f>'Luxjacky Assumptions Monthly'!$M$6*'Luxjacky Assumptions Monthly'!$M$8*'Luxjacky Forecast Weekly'!H71</f>
        <v>1419.3013685683873</v>
      </c>
      <c r="O71" s="58">
        <f t="shared" si="17"/>
        <v>1419.3013685683873</v>
      </c>
    </row>
    <row r="72" spans="1:15" x14ac:dyDescent="0.3">
      <c r="A72" s="60">
        <v>44266</v>
      </c>
      <c r="B72" s="15">
        <v>2021</v>
      </c>
      <c r="C72" s="15">
        <v>3</v>
      </c>
      <c r="D72" s="15" t="str">
        <f t="shared" si="13"/>
        <v>202111</v>
      </c>
      <c r="E72" s="15">
        <v>5</v>
      </c>
      <c r="F72" s="15">
        <v>0</v>
      </c>
      <c r="G72" s="15">
        <f t="shared" si="14"/>
        <v>11</v>
      </c>
      <c r="H72" s="62">
        <f t="shared" si="15"/>
        <v>2644.477873233252</v>
      </c>
      <c r="I72" s="15">
        <f>IF(H71&lt;VLOOKUP(D72,'Luxjacky Assumptions Weekly'!$N$18:$R$124,5,0),VLOOKUP(D72,'Luxjacky Assumptions Weekly'!$N$18:$R$124,4,0),0)</f>
        <v>0</v>
      </c>
      <c r="J72" s="15">
        <f t="shared" si="11"/>
        <v>194.12486390352271</v>
      </c>
      <c r="K72" s="15">
        <f t="shared" si="12"/>
        <v>0</v>
      </c>
      <c r="L72" s="15">
        <f t="shared" si="16"/>
        <v>0</v>
      </c>
      <c r="M72" s="58">
        <f>'Luxjacky Assumptions Monthly'!$M$8*'Luxjacky Forecast Weekly'!I72</f>
        <v>0</v>
      </c>
      <c r="N72" s="58">
        <f>'Luxjacky Assumptions Monthly'!$M$6*'Luxjacky Assumptions Monthly'!$M$8*'Luxjacky Forecast Weekly'!H72</f>
        <v>1322.238936616626</v>
      </c>
      <c r="O72" s="58">
        <f t="shared" si="17"/>
        <v>1322.238936616626</v>
      </c>
    </row>
    <row r="73" spans="1:15" x14ac:dyDescent="0.3">
      <c r="A73" s="60">
        <v>44267</v>
      </c>
      <c r="B73" s="15">
        <v>2021</v>
      </c>
      <c r="C73" s="15">
        <v>3</v>
      </c>
      <c r="D73" s="15" t="str">
        <f t="shared" si="13"/>
        <v>202111</v>
      </c>
      <c r="E73" s="15">
        <v>6</v>
      </c>
      <c r="F73" s="15">
        <v>1</v>
      </c>
      <c r="G73" s="15">
        <f t="shared" si="14"/>
        <v>11</v>
      </c>
      <c r="H73" s="62">
        <f t="shared" si="15"/>
        <v>2468.7247453438031</v>
      </c>
      <c r="I73" s="15">
        <f>IF(H72&lt;VLOOKUP(D73,'Luxjacky Assumptions Weekly'!$N$18:$R$124,5,0),VLOOKUP(D73,'Luxjacky Assumptions Weekly'!$N$18:$R$124,4,0),0)</f>
        <v>0</v>
      </c>
      <c r="J73" s="15">
        <f t="shared" si="11"/>
        <v>175.75312788944871</v>
      </c>
      <c r="K73" s="15">
        <f t="shared" si="12"/>
        <v>0</v>
      </c>
      <c r="L73" s="15">
        <f t="shared" si="16"/>
        <v>0</v>
      </c>
      <c r="M73" s="58">
        <f>'Luxjacky Assumptions Monthly'!$M$8*'Luxjacky Forecast Weekly'!I73</f>
        <v>0</v>
      </c>
      <c r="N73" s="58">
        <f>'Luxjacky Assumptions Monthly'!$M$6*'Luxjacky Assumptions Monthly'!$M$8*'Luxjacky Forecast Weekly'!H73</f>
        <v>1234.3623726719015</v>
      </c>
      <c r="O73" s="58">
        <f t="shared" si="17"/>
        <v>1234.3623726719015</v>
      </c>
    </row>
    <row r="74" spans="1:15" x14ac:dyDescent="0.3">
      <c r="A74" s="60">
        <v>44268</v>
      </c>
      <c r="B74" s="15">
        <v>2021</v>
      </c>
      <c r="C74" s="15">
        <v>3</v>
      </c>
      <c r="D74" s="15" t="str">
        <f t="shared" si="13"/>
        <v>202111</v>
      </c>
      <c r="E74" s="15">
        <v>7</v>
      </c>
      <c r="F74" s="15">
        <v>1</v>
      </c>
      <c r="G74" s="15">
        <f t="shared" si="14"/>
        <v>11</v>
      </c>
      <c r="H74" s="62">
        <f t="shared" si="15"/>
        <v>2330.8910958643546</v>
      </c>
      <c r="I74" s="15">
        <f>IF(H73&lt;VLOOKUP(D74,'Luxjacky Assumptions Weekly'!$N$18:$R$124,5,0),VLOOKUP(D74,'Luxjacky Assumptions Weekly'!$N$18:$R$124,4,0),0)</f>
        <v>0</v>
      </c>
      <c r="J74" s="15">
        <f t="shared" si="11"/>
        <v>137.83364947944835</v>
      </c>
      <c r="K74" s="15">
        <f t="shared" si="12"/>
        <v>0</v>
      </c>
      <c r="L74" s="15">
        <f t="shared" si="16"/>
        <v>0</v>
      </c>
      <c r="M74" s="58">
        <f>'Luxjacky Assumptions Monthly'!$M$8*'Luxjacky Forecast Weekly'!I74</f>
        <v>0</v>
      </c>
      <c r="N74" s="58">
        <f>'Luxjacky Assumptions Monthly'!$M$6*'Luxjacky Assumptions Monthly'!$M$8*'Luxjacky Forecast Weekly'!H74</f>
        <v>1165.4455479321773</v>
      </c>
      <c r="O74" s="58">
        <f t="shared" si="17"/>
        <v>1165.4455479321773</v>
      </c>
    </row>
    <row r="75" spans="1:15" x14ac:dyDescent="0.3">
      <c r="A75" s="60">
        <v>44269</v>
      </c>
      <c r="B75" s="15">
        <v>2021</v>
      </c>
      <c r="C75" s="15">
        <v>3</v>
      </c>
      <c r="D75" s="15" t="str">
        <f t="shared" si="13"/>
        <v>202112</v>
      </c>
      <c r="E75" s="15">
        <v>1</v>
      </c>
      <c r="F75" s="15">
        <v>0</v>
      </c>
      <c r="G75" s="15">
        <f t="shared" si="14"/>
        <v>12</v>
      </c>
      <c r="H75" s="62">
        <f t="shared" si="15"/>
        <v>2108.8935605795805</v>
      </c>
      <c r="I75" s="15">
        <f>IF(H74&lt;VLOOKUP(D75,'Luxjacky Assumptions Weekly'!$N$18:$R$124,5,0),VLOOKUP(D75,'Luxjacky Assumptions Weekly'!$N$18:$R$124,4,0),0)</f>
        <v>0</v>
      </c>
      <c r="J75" s="15">
        <f t="shared" si="11"/>
        <v>221.9975352847739</v>
      </c>
      <c r="K75" s="15">
        <f t="shared" si="12"/>
        <v>0</v>
      </c>
      <c r="L75" s="15">
        <f t="shared" si="16"/>
        <v>0</v>
      </c>
      <c r="M75" s="58">
        <f>'Luxjacky Assumptions Monthly'!$M$8*'Luxjacky Forecast Weekly'!I75</f>
        <v>0</v>
      </c>
      <c r="N75" s="58">
        <f>'Luxjacky Assumptions Monthly'!$M$6*'Luxjacky Assumptions Monthly'!$M$8*'Luxjacky Forecast Weekly'!H75</f>
        <v>1054.4467802897902</v>
      </c>
      <c r="O75" s="58">
        <f t="shared" si="17"/>
        <v>1054.4467802897902</v>
      </c>
    </row>
    <row r="76" spans="1:15" x14ac:dyDescent="0.3">
      <c r="A76" s="60">
        <v>44270</v>
      </c>
      <c r="B76" s="15">
        <v>2021</v>
      </c>
      <c r="C76" s="15">
        <v>3</v>
      </c>
      <c r="D76" s="15" t="str">
        <f t="shared" si="13"/>
        <v>202112</v>
      </c>
      <c r="E76" s="15">
        <v>2</v>
      </c>
      <c r="F76" s="15">
        <v>0</v>
      </c>
      <c r="G76" s="15">
        <f t="shared" si="14"/>
        <v>12</v>
      </c>
      <c r="H76" s="62">
        <f t="shared" si="15"/>
        <v>1882.2783430530303</v>
      </c>
      <c r="I76" s="15">
        <f>IF(H75&lt;VLOOKUP(D76,'Luxjacky Assumptions Weekly'!$N$18:$R$124,5,0),VLOOKUP(D76,'Luxjacky Assumptions Weekly'!$N$18:$R$124,4,0),0)</f>
        <v>0</v>
      </c>
      <c r="J76" s="15">
        <f t="shared" si="11"/>
        <v>226.61521752655025</v>
      </c>
      <c r="K76" s="15">
        <f t="shared" si="12"/>
        <v>0</v>
      </c>
      <c r="L76" s="15">
        <f t="shared" si="16"/>
        <v>0</v>
      </c>
      <c r="M76" s="58">
        <f>'Luxjacky Assumptions Monthly'!$M$8*'Luxjacky Forecast Weekly'!I76</f>
        <v>0</v>
      </c>
      <c r="N76" s="58">
        <f>'Luxjacky Assumptions Monthly'!$M$6*'Luxjacky Assumptions Monthly'!$M$8*'Luxjacky Forecast Weekly'!H76</f>
        <v>941.13917152651516</v>
      </c>
      <c r="O76" s="58">
        <f t="shared" si="17"/>
        <v>941.13917152651516</v>
      </c>
    </row>
    <row r="77" spans="1:15" x14ac:dyDescent="0.3">
      <c r="A77" s="60">
        <v>44271</v>
      </c>
      <c r="B77" s="15">
        <v>2021</v>
      </c>
      <c r="C77" s="15">
        <v>3</v>
      </c>
      <c r="D77" s="15" t="str">
        <f t="shared" si="13"/>
        <v>202112</v>
      </c>
      <c r="E77" s="15">
        <v>3</v>
      </c>
      <c r="F77" s="15">
        <v>0</v>
      </c>
      <c r="G77" s="15">
        <f t="shared" si="14"/>
        <v>12</v>
      </c>
      <c r="H77" s="62">
        <f t="shared" si="15"/>
        <v>1658.2737332412187</v>
      </c>
      <c r="I77" s="15">
        <f>IF(H76&lt;VLOOKUP(D77,'Luxjacky Assumptions Weekly'!$N$18:$R$124,5,0),VLOOKUP(D77,'Luxjacky Assumptions Weekly'!$N$18:$R$124,4,0),0)</f>
        <v>0</v>
      </c>
      <c r="J77" s="15">
        <f t="shared" si="11"/>
        <v>224.00460981181172</v>
      </c>
      <c r="K77" s="15">
        <f t="shared" si="12"/>
        <v>0</v>
      </c>
      <c r="L77" s="15">
        <f t="shared" si="16"/>
        <v>0</v>
      </c>
      <c r="M77" s="58">
        <f>'Luxjacky Assumptions Monthly'!$M$8*'Luxjacky Forecast Weekly'!I77</f>
        <v>0</v>
      </c>
      <c r="N77" s="58">
        <f>'Luxjacky Assumptions Monthly'!$M$6*'Luxjacky Assumptions Monthly'!$M$8*'Luxjacky Forecast Weekly'!H77</f>
        <v>829.13686662060934</v>
      </c>
      <c r="O77" s="58">
        <f t="shared" si="17"/>
        <v>829.13686662060934</v>
      </c>
    </row>
    <row r="78" spans="1:15" x14ac:dyDescent="0.3">
      <c r="A78" s="60">
        <v>44272</v>
      </c>
      <c r="B78" s="15">
        <v>2021</v>
      </c>
      <c r="C78" s="15">
        <v>3</v>
      </c>
      <c r="D78" s="15" t="str">
        <f t="shared" si="13"/>
        <v>202112</v>
      </c>
      <c r="E78" s="15">
        <v>4</v>
      </c>
      <c r="F78" s="15">
        <v>0</v>
      </c>
      <c r="G78" s="15">
        <f t="shared" si="14"/>
        <v>12</v>
      </c>
      <c r="H78" s="62">
        <f t="shared" si="15"/>
        <v>1444.8976928420386</v>
      </c>
      <c r="I78" s="15">
        <f>IF(H77&lt;VLOOKUP(D78,'Luxjacky Assumptions Weekly'!$N$18:$R$124,5,0),VLOOKUP(D78,'Luxjacky Assumptions Weekly'!$N$18:$R$124,4,0),0)</f>
        <v>0</v>
      </c>
      <c r="J78" s="15">
        <f t="shared" si="11"/>
        <v>213.37604039918003</v>
      </c>
      <c r="K78" s="15">
        <f t="shared" si="12"/>
        <v>0</v>
      </c>
      <c r="L78" s="15">
        <f t="shared" si="16"/>
        <v>0</v>
      </c>
      <c r="M78" s="58">
        <f>'Luxjacky Assumptions Monthly'!$M$8*'Luxjacky Forecast Weekly'!I78</f>
        <v>0</v>
      </c>
      <c r="N78" s="58">
        <f>'Luxjacky Assumptions Monthly'!$M$6*'Luxjacky Assumptions Monthly'!$M$8*'Luxjacky Forecast Weekly'!H78</f>
        <v>722.44884642101931</v>
      </c>
      <c r="O78" s="58">
        <f t="shared" si="17"/>
        <v>722.44884642101931</v>
      </c>
    </row>
    <row r="79" spans="1:15" x14ac:dyDescent="0.3">
      <c r="A79" s="60">
        <v>44273</v>
      </c>
      <c r="B79" s="15">
        <v>2021</v>
      </c>
      <c r="C79" s="15">
        <v>3</v>
      </c>
      <c r="D79" s="15" t="str">
        <f t="shared" si="13"/>
        <v>202112</v>
      </c>
      <c r="E79" s="15">
        <v>5</v>
      </c>
      <c r="F79" s="15">
        <v>0</v>
      </c>
      <c r="G79" s="15">
        <f t="shared" si="14"/>
        <v>12</v>
      </c>
      <c r="H79" s="62">
        <f t="shared" si="15"/>
        <v>3035.6009802787335</v>
      </c>
      <c r="I79" s="15">
        <f>IF(H78&lt;VLOOKUP(D79,'Luxjacky Assumptions Weekly'!$N$18:$R$124,5,0),VLOOKUP(D79,'Luxjacky Assumptions Weekly'!$N$18:$R$124,4,0),0)</f>
        <v>1784.8281513402176</v>
      </c>
      <c r="J79" s="15">
        <f t="shared" si="11"/>
        <v>194.12486390352271</v>
      </c>
      <c r="K79" s="15">
        <f t="shared" si="12"/>
        <v>1</v>
      </c>
      <c r="L79" s="15">
        <f t="shared" si="16"/>
        <v>4000</v>
      </c>
      <c r="M79" s="58">
        <f>'Luxjacky Assumptions Monthly'!$M$8*'Luxjacky Forecast Weekly'!I79</f>
        <v>17848.281513402177</v>
      </c>
      <c r="N79" s="58">
        <f>'Luxjacky Assumptions Monthly'!$M$6*'Luxjacky Assumptions Monthly'!$M$8*'Luxjacky Forecast Weekly'!H79</f>
        <v>1517.8004901393667</v>
      </c>
      <c r="O79" s="58">
        <f t="shared" si="17"/>
        <v>23366.082003541542</v>
      </c>
    </row>
    <row r="80" spans="1:15" x14ac:dyDescent="0.3">
      <c r="A80" s="60">
        <v>44274</v>
      </c>
      <c r="B80" s="15">
        <v>2021</v>
      </c>
      <c r="C80" s="15">
        <v>3</v>
      </c>
      <c r="D80" s="15" t="str">
        <f t="shared" si="13"/>
        <v>202112</v>
      </c>
      <c r="E80" s="15">
        <v>6</v>
      </c>
      <c r="F80" s="15">
        <v>1</v>
      </c>
      <c r="G80" s="15">
        <f t="shared" si="14"/>
        <v>12</v>
      </c>
      <c r="H80" s="62">
        <f t="shared" si="15"/>
        <v>2859.8478523892845</v>
      </c>
      <c r="I80" s="15">
        <f>IF(H79&lt;VLOOKUP(D80,'Luxjacky Assumptions Weekly'!$N$18:$R$124,5,0),VLOOKUP(D80,'Luxjacky Assumptions Weekly'!$N$18:$R$124,4,0),0)</f>
        <v>0</v>
      </c>
      <c r="J80" s="15">
        <f t="shared" si="11"/>
        <v>175.75312788944871</v>
      </c>
      <c r="K80" s="15">
        <f t="shared" si="12"/>
        <v>0</v>
      </c>
      <c r="L80" s="15">
        <f t="shared" si="16"/>
        <v>0</v>
      </c>
      <c r="M80" s="58">
        <f>'Luxjacky Assumptions Monthly'!$M$8*'Luxjacky Forecast Weekly'!I80</f>
        <v>0</v>
      </c>
      <c r="N80" s="58">
        <f>'Luxjacky Assumptions Monthly'!$M$6*'Luxjacky Assumptions Monthly'!$M$8*'Luxjacky Forecast Weekly'!H80</f>
        <v>1429.9239261946423</v>
      </c>
      <c r="O80" s="58">
        <f t="shared" si="17"/>
        <v>1429.9239261946423</v>
      </c>
    </row>
    <row r="81" spans="1:15" x14ac:dyDescent="0.3">
      <c r="A81" s="60">
        <v>44275</v>
      </c>
      <c r="B81" s="15">
        <v>2021</v>
      </c>
      <c r="C81" s="15">
        <v>3</v>
      </c>
      <c r="D81" s="15" t="str">
        <f t="shared" si="13"/>
        <v>202112</v>
      </c>
      <c r="E81" s="15">
        <v>7</v>
      </c>
      <c r="F81" s="15">
        <v>1</v>
      </c>
      <c r="G81" s="15">
        <f t="shared" si="14"/>
        <v>12</v>
      </c>
      <c r="H81" s="62">
        <f t="shared" si="15"/>
        <v>2722.0142029098361</v>
      </c>
      <c r="I81" s="15">
        <f>IF(H80&lt;VLOOKUP(D81,'Luxjacky Assumptions Weekly'!$N$18:$R$124,5,0),VLOOKUP(D81,'Luxjacky Assumptions Weekly'!$N$18:$R$124,4,0),0)</f>
        <v>0</v>
      </c>
      <c r="J81" s="15">
        <f t="shared" si="11"/>
        <v>137.83364947944835</v>
      </c>
      <c r="K81" s="15">
        <f t="shared" si="12"/>
        <v>0</v>
      </c>
      <c r="L81" s="15">
        <f t="shared" si="16"/>
        <v>0</v>
      </c>
      <c r="M81" s="58">
        <f>'Luxjacky Assumptions Monthly'!$M$8*'Luxjacky Forecast Weekly'!I81</f>
        <v>0</v>
      </c>
      <c r="N81" s="58">
        <f>'Luxjacky Assumptions Monthly'!$M$6*'Luxjacky Assumptions Monthly'!$M$8*'Luxjacky Forecast Weekly'!H81</f>
        <v>1361.007101454918</v>
      </c>
      <c r="O81" s="58">
        <f t="shared" si="17"/>
        <v>1361.007101454918</v>
      </c>
    </row>
    <row r="82" spans="1:15" x14ac:dyDescent="0.3">
      <c r="A82" s="60">
        <v>44276</v>
      </c>
      <c r="B82" s="15">
        <v>2021</v>
      </c>
      <c r="C82" s="15">
        <v>3</v>
      </c>
      <c r="D82" s="15" t="str">
        <f t="shared" si="13"/>
        <v>202113</v>
      </c>
      <c r="E82" s="15">
        <v>1</v>
      </c>
      <c r="F82" s="15">
        <v>0</v>
      </c>
      <c r="G82" s="15">
        <f t="shared" si="14"/>
        <v>13</v>
      </c>
      <c r="H82" s="62">
        <f t="shared" si="15"/>
        <v>2500.0166676250619</v>
      </c>
      <c r="I82" s="15">
        <f>IF(H81&lt;VLOOKUP(D82,'Luxjacky Assumptions Weekly'!$N$18:$R$124,5,0),VLOOKUP(D82,'Luxjacky Assumptions Weekly'!$N$18:$R$124,4,0),0)</f>
        <v>0</v>
      </c>
      <c r="J82" s="15">
        <f t="shared" si="11"/>
        <v>221.9975352847739</v>
      </c>
      <c r="K82" s="15">
        <f t="shared" si="12"/>
        <v>0</v>
      </c>
      <c r="L82" s="15">
        <f t="shared" si="16"/>
        <v>0</v>
      </c>
      <c r="M82" s="58">
        <f>'Luxjacky Assumptions Monthly'!$M$8*'Luxjacky Forecast Weekly'!I82</f>
        <v>0</v>
      </c>
      <c r="N82" s="58">
        <f>'Luxjacky Assumptions Monthly'!$M$6*'Luxjacky Assumptions Monthly'!$M$8*'Luxjacky Forecast Weekly'!H82</f>
        <v>1250.008333812531</v>
      </c>
      <c r="O82" s="58">
        <f t="shared" si="17"/>
        <v>1250.008333812531</v>
      </c>
    </row>
    <row r="83" spans="1:15" x14ac:dyDescent="0.3">
      <c r="A83" s="60">
        <v>44277</v>
      </c>
      <c r="B83" s="15">
        <v>2021</v>
      </c>
      <c r="C83" s="15">
        <v>3</v>
      </c>
      <c r="D83" s="15" t="str">
        <f t="shared" si="13"/>
        <v>202113</v>
      </c>
      <c r="E83" s="15">
        <v>2</v>
      </c>
      <c r="F83" s="15">
        <v>0</v>
      </c>
      <c r="G83" s="15">
        <f t="shared" si="14"/>
        <v>13</v>
      </c>
      <c r="H83" s="62">
        <f t="shared" si="15"/>
        <v>2273.4014500985118</v>
      </c>
      <c r="I83" s="15">
        <f>IF(H82&lt;VLOOKUP(D83,'Luxjacky Assumptions Weekly'!$N$18:$R$124,5,0),VLOOKUP(D83,'Luxjacky Assumptions Weekly'!$N$18:$R$124,4,0),0)</f>
        <v>0</v>
      </c>
      <c r="J83" s="15">
        <f t="shared" si="11"/>
        <v>226.61521752655025</v>
      </c>
      <c r="K83" s="15">
        <f t="shared" si="12"/>
        <v>0</v>
      </c>
      <c r="L83" s="15">
        <f t="shared" si="16"/>
        <v>0</v>
      </c>
      <c r="M83" s="58">
        <f>'Luxjacky Assumptions Monthly'!$M$8*'Luxjacky Forecast Weekly'!I83</f>
        <v>0</v>
      </c>
      <c r="N83" s="58">
        <f>'Luxjacky Assumptions Monthly'!$M$6*'Luxjacky Assumptions Monthly'!$M$8*'Luxjacky Forecast Weekly'!H83</f>
        <v>1136.7007250492559</v>
      </c>
      <c r="O83" s="58">
        <f t="shared" si="17"/>
        <v>1136.7007250492559</v>
      </c>
    </row>
    <row r="84" spans="1:15" x14ac:dyDescent="0.3">
      <c r="A84" s="60">
        <v>44278</v>
      </c>
      <c r="B84" s="15">
        <v>2021</v>
      </c>
      <c r="C84" s="15">
        <v>3</v>
      </c>
      <c r="D84" s="15" t="str">
        <f t="shared" si="13"/>
        <v>202113</v>
      </c>
      <c r="E84" s="15">
        <v>3</v>
      </c>
      <c r="F84" s="15">
        <v>0</v>
      </c>
      <c r="G84" s="15">
        <f t="shared" si="14"/>
        <v>13</v>
      </c>
      <c r="H84" s="62">
        <f t="shared" si="15"/>
        <v>2049.3968402866999</v>
      </c>
      <c r="I84" s="15">
        <f>IF(H83&lt;VLOOKUP(D84,'Luxjacky Assumptions Weekly'!$N$18:$R$124,5,0),VLOOKUP(D84,'Luxjacky Assumptions Weekly'!$N$18:$R$124,4,0),0)</f>
        <v>0</v>
      </c>
      <c r="J84" s="15">
        <f t="shared" si="11"/>
        <v>224.00460981181172</v>
      </c>
      <c r="K84" s="15">
        <f t="shared" si="12"/>
        <v>0</v>
      </c>
      <c r="L84" s="15">
        <f t="shared" si="16"/>
        <v>0</v>
      </c>
      <c r="M84" s="58">
        <f>'Luxjacky Assumptions Monthly'!$M$8*'Luxjacky Forecast Weekly'!I84</f>
        <v>0</v>
      </c>
      <c r="N84" s="58">
        <f>'Luxjacky Assumptions Monthly'!$M$6*'Luxjacky Assumptions Monthly'!$M$8*'Luxjacky Forecast Weekly'!H84</f>
        <v>1024.6984201433499</v>
      </c>
      <c r="O84" s="58">
        <f t="shared" si="17"/>
        <v>1024.6984201433499</v>
      </c>
    </row>
    <row r="85" spans="1:15" x14ac:dyDescent="0.3">
      <c r="A85" s="60">
        <v>44279</v>
      </c>
      <c r="B85" s="15">
        <v>2021</v>
      </c>
      <c r="C85" s="15">
        <v>3</v>
      </c>
      <c r="D85" s="15" t="str">
        <f t="shared" si="13"/>
        <v>202113</v>
      </c>
      <c r="E85" s="15">
        <v>4</v>
      </c>
      <c r="F85" s="15">
        <v>0</v>
      </c>
      <c r="G85" s="15">
        <f t="shared" si="14"/>
        <v>13</v>
      </c>
      <c r="H85" s="62">
        <f t="shared" si="15"/>
        <v>1836.0207998875198</v>
      </c>
      <c r="I85" s="15">
        <f>IF(H84&lt;VLOOKUP(D85,'Luxjacky Assumptions Weekly'!$N$18:$R$124,5,0),VLOOKUP(D85,'Luxjacky Assumptions Weekly'!$N$18:$R$124,4,0),0)</f>
        <v>0</v>
      </c>
      <c r="J85" s="15">
        <f t="shared" si="11"/>
        <v>213.37604039918003</v>
      </c>
      <c r="K85" s="15">
        <f t="shared" si="12"/>
        <v>0</v>
      </c>
      <c r="L85" s="15">
        <f t="shared" si="16"/>
        <v>0</v>
      </c>
      <c r="M85" s="58">
        <f>'Luxjacky Assumptions Monthly'!$M$8*'Luxjacky Forecast Weekly'!I85</f>
        <v>0</v>
      </c>
      <c r="N85" s="58">
        <f>'Luxjacky Assumptions Monthly'!$M$6*'Luxjacky Assumptions Monthly'!$M$8*'Luxjacky Forecast Weekly'!H85</f>
        <v>918.01039994375992</v>
      </c>
      <c r="O85" s="58">
        <f t="shared" si="17"/>
        <v>918.01039994375992</v>
      </c>
    </row>
    <row r="86" spans="1:15" x14ac:dyDescent="0.3">
      <c r="A86" s="60">
        <v>44280</v>
      </c>
      <c r="B86" s="15">
        <v>2021</v>
      </c>
      <c r="C86" s="15">
        <v>3</v>
      </c>
      <c r="D86" s="15" t="str">
        <f t="shared" si="13"/>
        <v>202113</v>
      </c>
      <c r="E86" s="15">
        <v>5</v>
      </c>
      <c r="F86" s="15">
        <v>0</v>
      </c>
      <c r="G86" s="15">
        <f t="shared" si="14"/>
        <v>13</v>
      </c>
      <c r="H86" s="62">
        <f t="shared" si="15"/>
        <v>1641.8959359839971</v>
      </c>
      <c r="I86" s="15">
        <f>IF(H85&lt;VLOOKUP(D86,'Luxjacky Assumptions Weekly'!$N$18:$R$124,5,0),VLOOKUP(D86,'Luxjacky Assumptions Weekly'!$N$18:$R$124,4,0),0)</f>
        <v>0</v>
      </c>
      <c r="J86" s="15">
        <f t="shared" si="11"/>
        <v>194.12486390352271</v>
      </c>
      <c r="K86" s="15">
        <f t="shared" si="12"/>
        <v>0</v>
      </c>
      <c r="L86" s="15">
        <f t="shared" si="16"/>
        <v>0</v>
      </c>
      <c r="M86" s="58">
        <f>'Luxjacky Assumptions Monthly'!$M$8*'Luxjacky Forecast Weekly'!I86</f>
        <v>0</v>
      </c>
      <c r="N86" s="58">
        <f>'Luxjacky Assumptions Monthly'!$M$6*'Luxjacky Assumptions Monthly'!$M$8*'Luxjacky Forecast Weekly'!H86</f>
        <v>820.94796799199855</v>
      </c>
      <c r="O86" s="58">
        <f t="shared" si="17"/>
        <v>820.94796799199855</v>
      </c>
    </row>
    <row r="87" spans="1:15" x14ac:dyDescent="0.3">
      <c r="A87" s="60">
        <v>44281</v>
      </c>
      <c r="B87" s="15">
        <v>2021</v>
      </c>
      <c r="C87" s="15">
        <v>3</v>
      </c>
      <c r="D87" s="15" t="str">
        <f t="shared" si="13"/>
        <v>202113</v>
      </c>
      <c r="E87" s="15">
        <v>6</v>
      </c>
      <c r="F87" s="15">
        <v>1</v>
      </c>
      <c r="G87" s="15">
        <f t="shared" si="14"/>
        <v>13</v>
      </c>
      <c r="H87" s="62">
        <f t="shared" si="15"/>
        <v>1466.1428080945484</v>
      </c>
      <c r="I87" s="15">
        <f>IF(H86&lt;VLOOKUP(D87,'Luxjacky Assumptions Weekly'!$N$18:$R$124,5,0),VLOOKUP(D87,'Luxjacky Assumptions Weekly'!$N$18:$R$124,4,0),0)</f>
        <v>0</v>
      </c>
      <c r="J87" s="15">
        <f t="shared" si="11"/>
        <v>175.75312788944871</v>
      </c>
      <c r="K87" s="15">
        <f t="shared" si="12"/>
        <v>0</v>
      </c>
      <c r="L87" s="15">
        <f t="shared" si="16"/>
        <v>0</v>
      </c>
      <c r="M87" s="58">
        <f>'Luxjacky Assumptions Monthly'!$M$8*'Luxjacky Forecast Weekly'!I87</f>
        <v>0</v>
      </c>
      <c r="N87" s="58">
        <f>'Luxjacky Assumptions Monthly'!$M$6*'Luxjacky Assumptions Monthly'!$M$8*'Luxjacky Forecast Weekly'!H87</f>
        <v>733.0714040472742</v>
      </c>
      <c r="O87" s="58">
        <f t="shared" si="17"/>
        <v>733.0714040472742</v>
      </c>
    </row>
    <row r="88" spans="1:15" x14ac:dyDescent="0.3">
      <c r="A88" s="60">
        <v>44282</v>
      </c>
      <c r="B88" s="15">
        <v>2021</v>
      </c>
      <c r="C88" s="15">
        <v>3</v>
      </c>
      <c r="D88" s="15" t="str">
        <f t="shared" si="13"/>
        <v>202113</v>
      </c>
      <c r="E88" s="15">
        <v>7</v>
      </c>
      <c r="F88" s="15">
        <v>1</v>
      </c>
      <c r="G88" s="15">
        <f t="shared" si="14"/>
        <v>13</v>
      </c>
      <c r="H88" s="62">
        <f t="shared" si="15"/>
        <v>3113.1373099553175</v>
      </c>
      <c r="I88" s="15">
        <f>IF(H87&lt;VLOOKUP(D88,'Luxjacky Assumptions Weekly'!$N$18:$R$124,5,0),VLOOKUP(D88,'Luxjacky Assumptions Weekly'!$N$18:$R$124,4,0),0)</f>
        <v>1784.8281513402176</v>
      </c>
      <c r="J88" s="15">
        <f t="shared" si="11"/>
        <v>137.83364947944835</v>
      </c>
      <c r="K88" s="15">
        <f t="shared" si="12"/>
        <v>1</v>
      </c>
      <c r="L88" s="15">
        <f t="shared" si="16"/>
        <v>4000</v>
      </c>
      <c r="M88" s="58">
        <f>'Luxjacky Assumptions Monthly'!$M$8*'Luxjacky Forecast Weekly'!I88</f>
        <v>17848.281513402177</v>
      </c>
      <c r="N88" s="58">
        <f>'Luxjacky Assumptions Monthly'!$M$6*'Luxjacky Assumptions Monthly'!$M$8*'Luxjacky Forecast Weekly'!H88</f>
        <v>1556.5686549776588</v>
      </c>
      <c r="O88" s="58">
        <f t="shared" si="17"/>
        <v>23404.850168379835</v>
      </c>
    </row>
    <row r="89" spans="1:15" x14ac:dyDescent="0.3">
      <c r="A89" s="60">
        <v>44283</v>
      </c>
      <c r="B89" s="15">
        <v>2021</v>
      </c>
      <c r="C89" s="15">
        <v>3</v>
      </c>
      <c r="D89" s="15" t="str">
        <f t="shared" si="13"/>
        <v>202114</v>
      </c>
      <c r="E89" s="15">
        <v>1</v>
      </c>
      <c r="F89" s="15">
        <v>0</v>
      </c>
      <c r="G89" s="15">
        <f t="shared" si="14"/>
        <v>14</v>
      </c>
      <c r="H89" s="62">
        <f t="shared" si="15"/>
        <v>2891.1397746705434</v>
      </c>
      <c r="I89" s="15">
        <f>IF(H88&lt;VLOOKUP(D89,'Luxjacky Assumptions Weekly'!$N$18:$R$124,5,0),VLOOKUP(D89,'Luxjacky Assumptions Weekly'!$N$18:$R$124,4,0),0)</f>
        <v>0</v>
      </c>
      <c r="J89" s="15">
        <f t="shared" si="11"/>
        <v>221.9975352847739</v>
      </c>
      <c r="K89" s="15">
        <f t="shared" si="12"/>
        <v>0</v>
      </c>
      <c r="L89" s="15">
        <f t="shared" si="16"/>
        <v>0</v>
      </c>
      <c r="M89" s="58">
        <f>'Luxjacky Assumptions Monthly'!$M$8*'Luxjacky Forecast Weekly'!I89</f>
        <v>0</v>
      </c>
      <c r="N89" s="58">
        <f>'Luxjacky Assumptions Monthly'!$M$6*'Luxjacky Assumptions Monthly'!$M$8*'Luxjacky Forecast Weekly'!H89</f>
        <v>1445.5698873352717</v>
      </c>
      <c r="O89" s="58">
        <f t="shared" si="17"/>
        <v>1445.5698873352717</v>
      </c>
    </row>
    <row r="90" spans="1:15" x14ac:dyDescent="0.3">
      <c r="A90" s="60">
        <v>44284</v>
      </c>
      <c r="B90" s="15">
        <v>2021</v>
      </c>
      <c r="C90" s="15">
        <v>3</v>
      </c>
      <c r="D90" s="15" t="str">
        <f t="shared" si="13"/>
        <v>202114</v>
      </c>
      <c r="E90" s="15">
        <v>2</v>
      </c>
      <c r="F90" s="15">
        <v>0</v>
      </c>
      <c r="G90" s="15">
        <f t="shared" si="14"/>
        <v>14</v>
      </c>
      <c r="H90" s="62">
        <f t="shared" si="15"/>
        <v>2664.5245571439932</v>
      </c>
      <c r="I90" s="15">
        <f>IF(H89&lt;VLOOKUP(D90,'Luxjacky Assumptions Weekly'!$N$18:$R$124,5,0),VLOOKUP(D90,'Luxjacky Assumptions Weekly'!$N$18:$R$124,4,0),0)</f>
        <v>0</v>
      </c>
      <c r="J90" s="15">
        <f t="shared" si="11"/>
        <v>226.61521752655025</v>
      </c>
      <c r="K90" s="15">
        <f t="shared" si="12"/>
        <v>0</v>
      </c>
      <c r="L90" s="15">
        <f t="shared" si="16"/>
        <v>0</v>
      </c>
      <c r="M90" s="58">
        <f>'Luxjacky Assumptions Monthly'!$M$8*'Luxjacky Forecast Weekly'!I90</f>
        <v>0</v>
      </c>
      <c r="N90" s="58">
        <f>'Luxjacky Assumptions Monthly'!$M$6*'Luxjacky Assumptions Monthly'!$M$8*'Luxjacky Forecast Weekly'!H90</f>
        <v>1332.2622785719966</v>
      </c>
      <c r="O90" s="58">
        <f t="shared" si="17"/>
        <v>1332.2622785719966</v>
      </c>
    </row>
    <row r="91" spans="1:15" x14ac:dyDescent="0.3">
      <c r="A91" s="60">
        <v>44285</v>
      </c>
      <c r="B91" s="15">
        <v>2021</v>
      </c>
      <c r="C91" s="15">
        <v>3</v>
      </c>
      <c r="D91" s="15" t="str">
        <f t="shared" si="13"/>
        <v>202114</v>
      </c>
      <c r="E91" s="15">
        <v>3</v>
      </c>
      <c r="F91" s="15">
        <v>0</v>
      </c>
      <c r="G91" s="15">
        <f t="shared" si="14"/>
        <v>14</v>
      </c>
      <c r="H91" s="62">
        <f t="shared" si="15"/>
        <v>2440.5199473321813</v>
      </c>
      <c r="I91" s="15">
        <f>IF(H90&lt;VLOOKUP(D91,'Luxjacky Assumptions Weekly'!$N$18:$R$124,5,0),VLOOKUP(D91,'Luxjacky Assumptions Weekly'!$N$18:$R$124,4,0),0)</f>
        <v>0</v>
      </c>
      <c r="J91" s="15">
        <f t="shared" si="11"/>
        <v>224.00460981181172</v>
      </c>
      <c r="K91" s="15">
        <f t="shared" si="12"/>
        <v>0</v>
      </c>
      <c r="L91" s="15">
        <f t="shared" si="16"/>
        <v>0</v>
      </c>
      <c r="M91" s="58">
        <f>'Luxjacky Assumptions Monthly'!$M$8*'Luxjacky Forecast Weekly'!I91</f>
        <v>0</v>
      </c>
      <c r="N91" s="58">
        <f>'Luxjacky Assumptions Monthly'!$M$6*'Luxjacky Assumptions Monthly'!$M$8*'Luxjacky Forecast Weekly'!H91</f>
        <v>1220.2599736660907</v>
      </c>
      <c r="O91" s="58">
        <f t="shared" si="17"/>
        <v>1220.2599736660907</v>
      </c>
    </row>
    <row r="92" spans="1:15" x14ac:dyDescent="0.3">
      <c r="A92" s="60">
        <v>44286</v>
      </c>
      <c r="B92" s="15">
        <v>2021</v>
      </c>
      <c r="C92" s="15">
        <v>3</v>
      </c>
      <c r="D92" s="15" t="str">
        <f t="shared" si="13"/>
        <v>202114</v>
      </c>
      <c r="E92" s="15">
        <v>4</v>
      </c>
      <c r="F92" s="15">
        <v>0</v>
      </c>
      <c r="G92" s="15">
        <f t="shared" si="14"/>
        <v>14</v>
      </c>
      <c r="H92" s="62">
        <f t="shared" si="15"/>
        <v>2227.1439069330013</v>
      </c>
      <c r="I92" s="15">
        <f>IF(H91&lt;VLOOKUP(D92,'Luxjacky Assumptions Weekly'!$N$18:$R$124,5,0),VLOOKUP(D92,'Luxjacky Assumptions Weekly'!$N$18:$R$124,4,0),0)</f>
        <v>0</v>
      </c>
      <c r="J92" s="15">
        <f t="shared" si="11"/>
        <v>213.37604039918003</v>
      </c>
      <c r="K92" s="15">
        <f t="shared" si="12"/>
        <v>0</v>
      </c>
      <c r="L92" s="15">
        <f t="shared" si="16"/>
        <v>0</v>
      </c>
      <c r="M92" s="58">
        <f>'Luxjacky Assumptions Monthly'!$M$8*'Luxjacky Forecast Weekly'!I92</f>
        <v>0</v>
      </c>
      <c r="N92" s="58">
        <f>'Luxjacky Assumptions Monthly'!$M$6*'Luxjacky Assumptions Monthly'!$M$8*'Luxjacky Forecast Weekly'!H92</f>
        <v>1113.5719534665006</v>
      </c>
      <c r="O92" s="58">
        <f t="shared" si="17"/>
        <v>1113.5719534665006</v>
      </c>
    </row>
    <row r="93" spans="1:15" x14ac:dyDescent="0.3">
      <c r="A93" s="60">
        <v>44287</v>
      </c>
      <c r="B93" s="15">
        <v>2021</v>
      </c>
      <c r="C93" s="15">
        <v>4</v>
      </c>
      <c r="D93" s="15" t="str">
        <f t="shared" si="13"/>
        <v>202114</v>
      </c>
      <c r="E93" s="15">
        <v>5</v>
      </c>
      <c r="F93" s="15">
        <v>0</v>
      </c>
      <c r="G93" s="15">
        <f t="shared" si="14"/>
        <v>14</v>
      </c>
      <c r="H93" s="62">
        <f t="shared" si="15"/>
        <v>2030.2744426905215</v>
      </c>
      <c r="I93" s="15">
        <f>IF(H92&lt;VLOOKUP(D93,'Luxjacky Assumptions Weekly'!$N$18:$R$124,5,0),VLOOKUP(D93,'Luxjacky Assumptions Weekly'!$N$18:$R$124,4,0),0)</f>
        <v>0</v>
      </c>
      <c r="J93" s="15">
        <f t="shared" si="11"/>
        <v>196.86946424247975</v>
      </c>
      <c r="K93" s="15">
        <f t="shared" si="12"/>
        <v>0</v>
      </c>
      <c r="L93" s="15">
        <f t="shared" si="16"/>
        <v>0</v>
      </c>
      <c r="M93" s="58">
        <f>'Luxjacky Assumptions Monthly'!$M$8*'Luxjacky Forecast Weekly'!I93</f>
        <v>0</v>
      </c>
      <c r="N93" s="58">
        <f>'Luxjacky Assumptions Monthly'!$M$6*'Luxjacky Assumptions Monthly'!$M$8*'Luxjacky Forecast Weekly'!H93</f>
        <v>1015.1372213452607</v>
      </c>
      <c r="O93" s="58">
        <f t="shared" si="17"/>
        <v>1015.1372213452607</v>
      </c>
    </row>
    <row r="94" spans="1:15" x14ac:dyDescent="0.3">
      <c r="A94" s="60">
        <v>44288</v>
      </c>
      <c r="B94" s="15">
        <v>2021</v>
      </c>
      <c r="C94" s="15">
        <v>4</v>
      </c>
      <c r="D94" s="15" t="str">
        <f t="shared" si="13"/>
        <v>202114</v>
      </c>
      <c r="E94" s="15">
        <v>6</v>
      </c>
      <c r="F94" s="15">
        <v>1</v>
      </c>
      <c r="G94" s="15">
        <f t="shared" si="14"/>
        <v>14</v>
      </c>
      <c r="H94" s="62">
        <f t="shared" si="15"/>
        <v>1851.7767144621157</v>
      </c>
      <c r="I94" s="15">
        <f>IF(H93&lt;VLOOKUP(D94,'Luxjacky Assumptions Weekly'!$N$18:$R$124,5,0),VLOOKUP(D94,'Luxjacky Assumptions Weekly'!$N$18:$R$124,4,0),0)</f>
        <v>0</v>
      </c>
      <c r="J94" s="15">
        <f t="shared" si="11"/>
        <v>178.49772822840578</v>
      </c>
      <c r="K94" s="15">
        <f t="shared" si="12"/>
        <v>0</v>
      </c>
      <c r="L94" s="15">
        <f t="shared" si="16"/>
        <v>0</v>
      </c>
      <c r="M94" s="58">
        <f>'Luxjacky Assumptions Monthly'!$M$8*'Luxjacky Forecast Weekly'!I94</f>
        <v>0</v>
      </c>
      <c r="N94" s="58">
        <f>'Luxjacky Assumptions Monthly'!$M$6*'Luxjacky Assumptions Monthly'!$M$8*'Luxjacky Forecast Weekly'!H94</f>
        <v>925.88835723105785</v>
      </c>
      <c r="O94" s="58">
        <f t="shared" si="17"/>
        <v>925.88835723105785</v>
      </c>
    </row>
    <row r="95" spans="1:15" x14ac:dyDescent="0.3">
      <c r="A95" s="60">
        <v>44289</v>
      </c>
      <c r="B95" s="15">
        <v>2021</v>
      </c>
      <c r="C95" s="15">
        <v>4</v>
      </c>
      <c r="D95" s="15" t="str">
        <f t="shared" si="13"/>
        <v>202114</v>
      </c>
      <c r="E95" s="15">
        <v>7</v>
      </c>
      <c r="F95" s="15">
        <v>1</v>
      </c>
      <c r="G95" s="15">
        <f t="shared" si="14"/>
        <v>14</v>
      </c>
      <c r="H95" s="62">
        <f t="shared" si="15"/>
        <v>1711.1984646437104</v>
      </c>
      <c r="I95" s="15">
        <f>IF(H94&lt;VLOOKUP(D95,'Luxjacky Assumptions Weekly'!$N$18:$R$124,5,0),VLOOKUP(D95,'Luxjacky Assumptions Weekly'!$N$18:$R$124,4,0),0)</f>
        <v>0</v>
      </c>
      <c r="J95" s="15">
        <f t="shared" si="11"/>
        <v>140.57824981840542</v>
      </c>
      <c r="K95" s="15">
        <f t="shared" si="12"/>
        <v>0</v>
      </c>
      <c r="L95" s="15">
        <f t="shared" si="16"/>
        <v>0</v>
      </c>
      <c r="M95" s="58">
        <f>'Luxjacky Assumptions Monthly'!$M$8*'Luxjacky Forecast Weekly'!I95</f>
        <v>0</v>
      </c>
      <c r="N95" s="58">
        <f>'Luxjacky Assumptions Monthly'!$M$6*'Luxjacky Assumptions Monthly'!$M$8*'Luxjacky Forecast Weekly'!H95</f>
        <v>855.5992323218552</v>
      </c>
      <c r="O95" s="58">
        <f t="shared" si="17"/>
        <v>855.5992323218552</v>
      </c>
    </row>
    <row r="96" spans="1:15" x14ac:dyDescent="0.3">
      <c r="A96" s="60">
        <v>44290</v>
      </c>
      <c r="B96" s="15">
        <v>2021</v>
      </c>
      <c r="C96" s="15">
        <v>4</v>
      </c>
      <c r="D96" s="15" t="str">
        <f t="shared" si="13"/>
        <v>202115</v>
      </c>
      <c r="E96" s="15">
        <v>1</v>
      </c>
      <c r="F96" s="15">
        <v>0</v>
      </c>
      <c r="G96" s="15">
        <f t="shared" si="14"/>
        <v>15</v>
      </c>
      <c r="H96" s="62">
        <f t="shared" si="15"/>
        <v>1486.4563290199794</v>
      </c>
      <c r="I96" s="15">
        <f>IF(H95&lt;VLOOKUP(D96,'Luxjacky Assumptions Weekly'!$N$18:$R$124,5,0),VLOOKUP(D96,'Luxjacky Assumptions Weekly'!$N$18:$R$124,4,0),0)</f>
        <v>0</v>
      </c>
      <c r="J96" s="15">
        <f t="shared" si="11"/>
        <v>224.74213562373097</v>
      </c>
      <c r="K96" s="15">
        <f t="shared" si="12"/>
        <v>0</v>
      </c>
      <c r="L96" s="15">
        <f t="shared" si="16"/>
        <v>0</v>
      </c>
      <c r="M96" s="58">
        <f>'Luxjacky Assumptions Monthly'!$M$8*'Luxjacky Forecast Weekly'!I96</f>
        <v>0</v>
      </c>
      <c r="N96" s="58">
        <f>'Luxjacky Assumptions Monthly'!$M$6*'Luxjacky Assumptions Monthly'!$M$8*'Luxjacky Forecast Weekly'!H96</f>
        <v>743.22816450998971</v>
      </c>
      <c r="O96" s="58">
        <f t="shared" si="17"/>
        <v>743.22816450998971</v>
      </c>
    </row>
    <row r="97" spans="1:15" x14ac:dyDescent="0.3">
      <c r="A97" s="60">
        <v>44291</v>
      </c>
      <c r="B97" s="15">
        <v>2021</v>
      </c>
      <c r="C97" s="15">
        <v>4</v>
      </c>
      <c r="D97" s="15" t="str">
        <f t="shared" si="13"/>
        <v>202115</v>
      </c>
      <c r="E97" s="15">
        <v>2</v>
      </c>
      <c r="F97" s="15">
        <v>0</v>
      </c>
      <c r="G97" s="15">
        <f t="shared" si="14"/>
        <v>15</v>
      </c>
      <c r="H97" s="62">
        <f t="shared" si="15"/>
        <v>3054.1844709493876</v>
      </c>
      <c r="I97" s="15">
        <f>IF(H96&lt;VLOOKUP(D97,'Luxjacky Assumptions Weekly'!$N$18:$R$124,5,0),VLOOKUP(D97,'Luxjacky Assumptions Weekly'!$N$18:$R$124,4,0),0)</f>
        <v>1797.0879597949156</v>
      </c>
      <c r="J97" s="15">
        <f t="shared" si="11"/>
        <v>229.35981786550732</v>
      </c>
      <c r="K97" s="15">
        <f t="shared" si="12"/>
        <v>1</v>
      </c>
      <c r="L97" s="15">
        <f t="shared" si="16"/>
        <v>4000</v>
      </c>
      <c r="M97" s="58">
        <f>'Luxjacky Assumptions Monthly'!$M$8*'Luxjacky Forecast Weekly'!I97</f>
        <v>17970.879597949155</v>
      </c>
      <c r="N97" s="58">
        <f>'Luxjacky Assumptions Monthly'!$M$6*'Luxjacky Assumptions Monthly'!$M$8*'Luxjacky Forecast Weekly'!H97</f>
        <v>1527.0922354746938</v>
      </c>
      <c r="O97" s="58">
        <f t="shared" si="17"/>
        <v>23497.97183342385</v>
      </c>
    </row>
    <row r="98" spans="1:15" x14ac:dyDescent="0.3">
      <c r="A98" s="60">
        <v>44292</v>
      </c>
      <c r="B98" s="15">
        <v>2021</v>
      </c>
      <c r="C98" s="15">
        <v>4</v>
      </c>
      <c r="D98" s="15" t="str">
        <f t="shared" si="13"/>
        <v>202115</v>
      </c>
      <c r="E98" s="15">
        <v>3</v>
      </c>
      <c r="F98" s="15">
        <v>0</v>
      </c>
      <c r="G98" s="15">
        <f t="shared" si="14"/>
        <v>15</v>
      </c>
      <c r="H98" s="62">
        <f t="shared" si="15"/>
        <v>2827.4352607986189</v>
      </c>
      <c r="I98" s="15">
        <f>IF(H97&lt;VLOOKUP(D98,'Luxjacky Assumptions Weekly'!$N$18:$R$124,5,0),VLOOKUP(D98,'Luxjacky Assumptions Weekly'!$N$18:$R$124,4,0),0)</f>
        <v>0</v>
      </c>
      <c r="J98" s="15">
        <f t="shared" si="11"/>
        <v>226.74921015076876</v>
      </c>
      <c r="K98" s="15">
        <f t="shared" si="12"/>
        <v>0</v>
      </c>
      <c r="L98" s="15">
        <f t="shared" si="16"/>
        <v>0</v>
      </c>
      <c r="M98" s="58">
        <f>'Luxjacky Assumptions Monthly'!$M$8*'Luxjacky Forecast Weekly'!I98</f>
        <v>0</v>
      </c>
      <c r="N98" s="58">
        <f>'Luxjacky Assumptions Monthly'!$M$6*'Luxjacky Assumptions Monthly'!$M$8*'Luxjacky Forecast Weekly'!H98</f>
        <v>1413.7176303993094</v>
      </c>
      <c r="O98" s="58">
        <f t="shared" si="17"/>
        <v>1413.7176303993094</v>
      </c>
    </row>
    <row r="99" spans="1:15" x14ac:dyDescent="0.3">
      <c r="A99" s="60">
        <v>44293</v>
      </c>
      <c r="B99" s="15">
        <v>2021</v>
      </c>
      <c r="C99" s="15">
        <v>4</v>
      </c>
      <c r="D99" s="15" t="str">
        <f t="shared" si="13"/>
        <v>202115</v>
      </c>
      <c r="E99" s="15">
        <v>4</v>
      </c>
      <c r="F99" s="15">
        <v>0</v>
      </c>
      <c r="G99" s="15">
        <f t="shared" si="14"/>
        <v>15</v>
      </c>
      <c r="H99" s="62">
        <f t="shared" si="15"/>
        <v>2611.314620060482</v>
      </c>
      <c r="I99" s="15">
        <f>IF(H98&lt;VLOOKUP(D99,'Luxjacky Assumptions Weekly'!$N$18:$R$124,5,0),VLOOKUP(D99,'Luxjacky Assumptions Weekly'!$N$18:$R$124,4,0),0)</f>
        <v>0</v>
      </c>
      <c r="J99" s="15">
        <f t="shared" si="11"/>
        <v>216.1206407381371</v>
      </c>
      <c r="K99" s="15">
        <f t="shared" si="12"/>
        <v>0</v>
      </c>
      <c r="L99" s="15">
        <f t="shared" si="16"/>
        <v>0</v>
      </c>
      <c r="M99" s="58">
        <f>'Luxjacky Assumptions Monthly'!$M$8*'Luxjacky Forecast Weekly'!I99</f>
        <v>0</v>
      </c>
      <c r="N99" s="58">
        <f>'Luxjacky Assumptions Monthly'!$M$6*'Luxjacky Assumptions Monthly'!$M$8*'Luxjacky Forecast Weekly'!H99</f>
        <v>1305.657310030241</v>
      </c>
      <c r="O99" s="58">
        <f t="shared" si="17"/>
        <v>1305.657310030241</v>
      </c>
    </row>
    <row r="100" spans="1:15" x14ac:dyDescent="0.3">
      <c r="A100" s="60">
        <v>44294</v>
      </c>
      <c r="B100" s="15">
        <v>2021</v>
      </c>
      <c r="C100" s="15">
        <v>4</v>
      </c>
      <c r="D100" s="15" t="str">
        <f t="shared" si="13"/>
        <v>202115</v>
      </c>
      <c r="E100" s="15">
        <v>5</v>
      </c>
      <c r="F100" s="15">
        <v>0</v>
      </c>
      <c r="G100" s="15">
        <f t="shared" si="14"/>
        <v>15</v>
      </c>
      <c r="H100" s="62">
        <f t="shared" si="15"/>
        <v>2414.4451558180021</v>
      </c>
      <c r="I100" s="15">
        <f>IF(H99&lt;VLOOKUP(D100,'Luxjacky Assumptions Weekly'!$N$18:$R$124,5,0),VLOOKUP(D100,'Luxjacky Assumptions Weekly'!$N$18:$R$124,4,0),0)</f>
        <v>0</v>
      </c>
      <c r="J100" s="15">
        <f t="shared" si="11"/>
        <v>196.86946424247975</v>
      </c>
      <c r="K100" s="15">
        <f t="shared" si="12"/>
        <v>0</v>
      </c>
      <c r="L100" s="15">
        <f t="shared" si="16"/>
        <v>0</v>
      </c>
      <c r="M100" s="58">
        <f>'Luxjacky Assumptions Monthly'!$M$8*'Luxjacky Forecast Weekly'!I100</f>
        <v>0</v>
      </c>
      <c r="N100" s="58">
        <f>'Luxjacky Assumptions Monthly'!$M$6*'Luxjacky Assumptions Monthly'!$M$8*'Luxjacky Forecast Weekly'!H100</f>
        <v>1207.2225779090011</v>
      </c>
      <c r="O100" s="58">
        <f t="shared" si="17"/>
        <v>1207.2225779090011</v>
      </c>
    </row>
    <row r="101" spans="1:15" x14ac:dyDescent="0.3">
      <c r="A101" s="60">
        <v>44295</v>
      </c>
      <c r="B101" s="15">
        <v>2021</v>
      </c>
      <c r="C101" s="15">
        <v>4</v>
      </c>
      <c r="D101" s="15" t="str">
        <f t="shared" si="13"/>
        <v>202115</v>
      </c>
      <c r="E101" s="15">
        <v>6</v>
      </c>
      <c r="F101" s="15">
        <v>1</v>
      </c>
      <c r="G101" s="15">
        <f t="shared" si="14"/>
        <v>15</v>
      </c>
      <c r="H101" s="62">
        <f t="shared" si="15"/>
        <v>2235.9474275895964</v>
      </c>
      <c r="I101" s="15">
        <f>IF(H100&lt;VLOOKUP(D101,'Luxjacky Assumptions Weekly'!$N$18:$R$124,5,0),VLOOKUP(D101,'Luxjacky Assumptions Weekly'!$N$18:$R$124,4,0),0)</f>
        <v>0</v>
      </c>
      <c r="J101" s="15">
        <f t="shared" si="11"/>
        <v>178.49772822840578</v>
      </c>
      <c r="K101" s="15">
        <f t="shared" si="12"/>
        <v>0</v>
      </c>
      <c r="L101" s="15">
        <f t="shared" si="16"/>
        <v>0</v>
      </c>
      <c r="M101" s="58">
        <f>'Luxjacky Assumptions Monthly'!$M$8*'Luxjacky Forecast Weekly'!I101</f>
        <v>0</v>
      </c>
      <c r="N101" s="58">
        <f>'Luxjacky Assumptions Monthly'!$M$6*'Luxjacky Assumptions Monthly'!$M$8*'Luxjacky Forecast Weekly'!H101</f>
        <v>1117.9737137947982</v>
      </c>
      <c r="O101" s="58">
        <f t="shared" si="17"/>
        <v>1117.9737137947982</v>
      </c>
    </row>
    <row r="102" spans="1:15" x14ac:dyDescent="0.3">
      <c r="A102" s="60">
        <v>44296</v>
      </c>
      <c r="B102" s="15">
        <v>2021</v>
      </c>
      <c r="C102" s="15">
        <v>4</v>
      </c>
      <c r="D102" s="15" t="str">
        <f t="shared" si="13"/>
        <v>202115</v>
      </c>
      <c r="E102" s="15">
        <v>7</v>
      </c>
      <c r="F102" s="15">
        <v>1</v>
      </c>
      <c r="G102" s="15">
        <f t="shared" si="14"/>
        <v>15</v>
      </c>
      <c r="H102" s="62">
        <f t="shared" si="15"/>
        <v>2095.3691777711911</v>
      </c>
      <c r="I102" s="15">
        <f>IF(H101&lt;VLOOKUP(D102,'Luxjacky Assumptions Weekly'!$N$18:$R$124,5,0),VLOOKUP(D102,'Luxjacky Assumptions Weekly'!$N$18:$R$124,4,0),0)</f>
        <v>0</v>
      </c>
      <c r="J102" s="15">
        <f t="shared" si="11"/>
        <v>140.57824981840542</v>
      </c>
      <c r="K102" s="15">
        <f t="shared" si="12"/>
        <v>0</v>
      </c>
      <c r="L102" s="15">
        <f t="shared" si="16"/>
        <v>0</v>
      </c>
      <c r="M102" s="58">
        <f>'Luxjacky Assumptions Monthly'!$M$8*'Luxjacky Forecast Weekly'!I102</f>
        <v>0</v>
      </c>
      <c r="N102" s="58">
        <f>'Luxjacky Assumptions Monthly'!$M$6*'Luxjacky Assumptions Monthly'!$M$8*'Luxjacky Forecast Weekly'!H102</f>
        <v>1047.6845888855955</v>
      </c>
      <c r="O102" s="58">
        <f t="shared" si="17"/>
        <v>1047.6845888855955</v>
      </c>
    </row>
    <row r="103" spans="1:15" x14ac:dyDescent="0.3">
      <c r="A103" s="60">
        <v>44297</v>
      </c>
      <c r="B103" s="15">
        <v>2021</v>
      </c>
      <c r="C103" s="15">
        <v>4</v>
      </c>
      <c r="D103" s="15" t="str">
        <f t="shared" si="13"/>
        <v>202116</v>
      </c>
      <c r="E103" s="15">
        <v>1</v>
      </c>
      <c r="F103" s="15">
        <v>0</v>
      </c>
      <c r="G103" s="15">
        <f t="shared" si="14"/>
        <v>16</v>
      </c>
      <c r="H103" s="62">
        <f t="shared" si="15"/>
        <v>1870.6270421474601</v>
      </c>
      <c r="I103" s="15">
        <f>IF(H102&lt;VLOOKUP(D103,'Luxjacky Assumptions Weekly'!$N$18:$R$124,5,0),VLOOKUP(D103,'Luxjacky Assumptions Weekly'!$N$18:$R$124,4,0),0)</f>
        <v>0</v>
      </c>
      <c r="J103" s="15">
        <f t="shared" si="11"/>
        <v>224.74213562373097</v>
      </c>
      <c r="K103" s="15">
        <f t="shared" si="12"/>
        <v>0</v>
      </c>
      <c r="L103" s="15">
        <f t="shared" si="16"/>
        <v>0</v>
      </c>
      <c r="M103" s="58">
        <f>'Luxjacky Assumptions Monthly'!$M$8*'Luxjacky Forecast Weekly'!I103</f>
        <v>0</v>
      </c>
      <c r="N103" s="58">
        <f>'Luxjacky Assumptions Monthly'!$M$6*'Luxjacky Assumptions Monthly'!$M$8*'Luxjacky Forecast Weekly'!H103</f>
        <v>935.31352107373004</v>
      </c>
      <c r="O103" s="58">
        <f t="shared" si="17"/>
        <v>935.31352107373004</v>
      </c>
    </row>
    <row r="104" spans="1:15" x14ac:dyDescent="0.3">
      <c r="A104" s="60">
        <v>44298</v>
      </c>
      <c r="B104" s="15">
        <v>2021</v>
      </c>
      <c r="C104" s="15">
        <v>4</v>
      </c>
      <c r="D104" s="15" t="str">
        <f t="shared" si="13"/>
        <v>202116</v>
      </c>
      <c r="E104" s="15">
        <v>2</v>
      </c>
      <c r="F104" s="15">
        <v>0</v>
      </c>
      <c r="G104" s="15">
        <f t="shared" si="14"/>
        <v>16</v>
      </c>
      <c r="H104" s="62">
        <f t="shared" si="15"/>
        <v>1641.2672242819528</v>
      </c>
      <c r="I104" s="15">
        <f>IF(H103&lt;VLOOKUP(D104,'Luxjacky Assumptions Weekly'!$N$18:$R$124,5,0),VLOOKUP(D104,'Luxjacky Assumptions Weekly'!$N$18:$R$124,4,0),0)</f>
        <v>0</v>
      </c>
      <c r="J104" s="15">
        <f t="shared" si="11"/>
        <v>229.35981786550732</v>
      </c>
      <c r="K104" s="15">
        <f t="shared" si="12"/>
        <v>0</v>
      </c>
      <c r="L104" s="15">
        <f t="shared" si="16"/>
        <v>0</v>
      </c>
      <c r="M104" s="58">
        <f>'Luxjacky Assumptions Monthly'!$M$8*'Luxjacky Forecast Weekly'!I104</f>
        <v>0</v>
      </c>
      <c r="N104" s="58">
        <f>'Luxjacky Assumptions Monthly'!$M$6*'Luxjacky Assumptions Monthly'!$M$8*'Luxjacky Forecast Weekly'!H104</f>
        <v>820.63361214097642</v>
      </c>
      <c r="O104" s="58">
        <f t="shared" si="17"/>
        <v>820.63361214097642</v>
      </c>
    </row>
    <row r="105" spans="1:15" x14ac:dyDescent="0.3">
      <c r="A105" s="60">
        <v>44299</v>
      </c>
      <c r="B105" s="15">
        <v>2021</v>
      </c>
      <c r="C105" s="15">
        <v>4</v>
      </c>
      <c r="D105" s="15" t="str">
        <f t="shared" si="13"/>
        <v>202116</v>
      </c>
      <c r="E105" s="15">
        <v>3</v>
      </c>
      <c r="F105" s="15">
        <v>0</v>
      </c>
      <c r="G105" s="15">
        <f t="shared" si="14"/>
        <v>16</v>
      </c>
      <c r="H105" s="62">
        <f t="shared" si="15"/>
        <v>1414.5180141311841</v>
      </c>
      <c r="I105" s="15">
        <f>IF(H104&lt;VLOOKUP(D105,'Luxjacky Assumptions Weekly'!$N$18:$R$124,5,0),VLOOKUP(D105,'Luxjacky Assumptions Weekly'!$N$18:$R$124,4,0),0)</f>
        <v>0</v>
      </c>
      <c r="J105" s="15">
        <f t="shared" si="11"/>
        <v>226.74921015076876</v>
      </c>
      <c r="K105" s="15">
        <f t="shared" si="12"/>
        <v>0</v>
      </c>
      <c r="L105" s="15">
        <f t="shared" si="16"/>
        <v>0</v>
      </c>
      <c r="M105" s="58">
        <f>'Luxjacky Assumptions Monthly'!$M$8*'Luxjacky Forecast Weekly'!I105</f>
        <v>0</v>
      </c>
      <c r="N105" s="58">
        <f>'Luxjacky Assumptions Monthly'!$M$6*'Luxjacky Assumptions Monthly'!$M$8*'Luxjacky Forecast Weekly'!H105</f>
        <v>707.25900706559207</v>
      </c>
      <c r="O105" s="58">
        <f t="shared" si="17"/>
        <v>707.25900706559207</v>
      </c>
    </row>
    <row r="106" spans="1:15" x14ac:dyDescent="0.3">
      <c r="A106" s="60">
        <v>44300</v>
      </c>
      <c r="B106" s="15">
        <v>2021</v>
      </c>
      <c r="C106" s="15">
        <v>4</v>
      </c>
      <c r="D106" s="15" t="str">
        <f t="shared" si="13"/>
        <v>202116</v>
      </c>
      <c r="E106" s="15">
        <v>4</v>
      </c>
      <c r="F106" s="15">
        <v>0</v>
      </c>
      <c r="G106" s="15">
        <f t="shared" si="14"/>
        <v>16</v>
      </c>
      <c r="H106" s="62">
        <f t="shared" si="15"/>
        <v>2995.4853331879631</v>
      </c>
      <c r="I106" s="15">
        <f>IF(H105&lt;VLOOKUP(D106,'Luxjacky Assumptions Weekly'!$N$18:$R$124,5,0),VLOOKUP(D106,'Luxjacky Assumptions Weekly'!$N$18:$R$124,4,0),0)</f>
        <v>1797.0879597949156</v>
      </c>
      <c r="J106" s="15">
        <f t="shared" si="11"/>
        <v>216.1206407381371</v>
      </c>
      <c r="K106" s="15">
        <f t="shared" si="12"/>
        <v>1</v>
      </c>
      <c r="L106" s="15">
        <f t="shared" si="16"/>
        <v>4000</v>
      </c>
      <c r="M106" s="58">
        <f>'Luxjacky Assumptions Monthly'!$M$8*'Luxjacky Forecast Weekly'!I106</f>
        <v>17970.879597949155</v>
      </c>
      <c r="N106" s="58">
        <f>'Luxjacky Assumptions Monthly'!$M$6*'Luxjacky Assumptions Monthly'!$M$8*'Luxjacky Forecast Weekly'!H106</f>
        <v>1497.7426665939815</v>
      </c>
      <c r="O106" s="58">
        <f t="shared" si="17"/>
        <v>23468.622264543137</v>
      </c>
    </row>
    <row r="107" spans="1:15" x14ac:dyDescent="0.3">
      <c r="A107" s="60">
        <v>44301</v>
      </c>
      <c r="B107" s="15">
        <v>2021</v>
      </c>
      <c r="C107" s="15">
        <v>4</v>
      </c>
      <c r="D107" s="15" t="str">
        <f t="shared" si="13"/>
        <v>202116</v>
      </c>
      <c r="E107" s="15">
        <v>5</v>
      </c>
      <c r="F107" s="15">
        <v>0</v>
      </c>
      <c r="G107" s="15">
        <f t="shared" si="14"/>
        <v>16</v>
      </c>
      <c r="H107" s="62">
        <f t="shared" si="15"/>
        <v>2798.6158689454833</v>
      </c>
      <c r="I107" s="15">
        <f>IF(H106&lt;VLOOKUP(D107,'Luxjacky Assumptions Weekly'!$N$18:$R$124,5,0),VLOOKUP(D107,'Luxjacky Assumptions Weekly'!$N$18:$R$124,4,0),0)</f>
        <v>0</v>
      </c>
      <c r="J107" s="15">
        <f t="shared" si="11"/>
        <v>196.86946424247975</v>
      </c>
      <c r="K107" s="15">
        <f t="shared" si="12"/>
        <v>0</v>
      </c>
      <c r="L107" s="15">
        <f t="shared" si="16"/>
        <v>0</v>
      </c>
      <c r="M107" s="58">
        <f>'Luxjacky Assumptions Monthly'!$M$8*'Luxjacky Forecast Weekly'!I107</f>
        <v>0</v>
      </c>
      <c r="N107" s="58">
        <f>'Luxjacky Assumptions Monthly'!$M$6*'Luxjacky Assumptions Monthly'!$M$8*'Luxjacky Forecast Weekly'!H107</f>
        <v>1399.3079344727416</v>
      </c>
      <c r="O107" s="58">
        <f t="shared" si="17"/>
        <v>1399.3079344727416</v>
      </c>
    </row>
    <row r="108" spans="1:15" x14ac:dyDescent="0.3">
      <c r="A108" s="60">
        <v>44302</v>
      </c>
      <c r="B108" s="15">
        <v>2021</v>
      </c>
      <c r="C108" s="15">
        <v>4</v>
      </c>
      <c r="D108" s="15" t="str">
        <f t="shared" si="13"/>
        <v>202116</v>
      </c>
      <c r="E108" s="15">
        <v>6</v>
      </c>
      <c r="F108" s="15">
        <v>1</v>
      </c>
      <c r="G108" s="15">
        <f t="shared" si="14"/>
        <v>16</v>
      </c>
      <c r="H108" s="62">
        <f t="shared" si="15"/>
        <v>2620.1181407170775</v>
      </c>
      <c r="I108" s="15">
        <f>IF(H107&lt;VLOOKUP(D108,'Luxjacky Assumptions Weekly'!$N$18:$R$124,5,0),VLOOKUP(D108,'Luxjacky Assumptions Weekly'!$N$18:$R$124,4,0),0)</f>
        <v>0</v>
      </c>
      <c r="J108" s="15">
        <f t="shared" si="11"/>
        <v>178.49772822840578</v>
      </c>
      <c r="K108" s="15">
        <f t="shared" si="12"/>
        <v>0</v>
      </c>
      <c r="L108" s="15">
        <f t="shared" si="16"/>
        <v>0</v>
      </c>
      <c r="M108" s="58">
        <f>'Luxjacky Assumptions Monthly'!$M$8*'Luxjacky Forecast Weekly'!I108</f>
        <v>0</v>
      </c>
      <c r="N108" s="58">
        <f>'Luxjacky Assumptions Monthly'!$M$6*'Luxjacky Assumptions Monthly'!$M$8*'Luxjacky Forecast Weekly'!H108</f>
        <v>1310.0590703585387</v>
      </c>
      <c r="O108" s="58">
        <f t="shared" si="17"/>
        <v>1310.0590703585387</v>
      </c>
    </row>
    <row r="109" spans="1:15" x14ac:dyDescent="0.3">
      <c r="A109" s="60">
        <v>44303</v>
      </c>
      <c r="B109" s="15">
        <v>2021</v>
      </c>
      <c r="C109" s="15">
        <v>4</v>
      </c>
      <c r="D109" s="15" t="str">
        <f t="shared" si="13"/>
        <v>202116</v>
      </c>
      <c r="E109" s="15">
        <v>7</v>
      </c>
      <c r="F109" s="15">
        <v>1</v>
      </c>
      <c r="G109" s="15">
        <f t="shared" si="14"/>
        <v>16</v>
      </c>
      <c r="H109" s="62">
        <f t="shared" si="15"/>
        <v>2479.5398908986722</v>
      </c>
      <c r="I109" s="15">
        <f>IF(H108&lt;VLOOKUP(D109,'Luxjacky Assumptions Weekly'!$N$18:$R$124,5,0),VLOOKUP(D109,'Luxjacky Assumptions Weekly'!$N$18:$R$124,4,0),0)</f>
        <v>0</v>
      </c>
      <c r="J109" s="15">
        <f t="shared" si="11"/>
        <v>140.57824981840542</v>
      </c>
      <c r="K109" s="15">
        <f t="shared" si="12"/>
        <v>0</v>
      </c>
      <c r="L109" s="15">
        <f t="shared" si="16"/>
        <v>0</v>
      </c>
      <c r="M109" s="58">
        <f>'Luxjacky Assumptions Monthly'!$M$8*'Luxjacky Forecast Weekly'!I109</f>
        <v>0</v>
      </c>
      <c r="N109" s="58">
        <f>'Luxjacky Assumptions Monthly'!$M$6*'Luxjacky Assumptions Monthly'!$M$8*'Luxjacky Forecast Weekly'!H109</f>
        <v>1239.7699454493361</v>
      </c>
      <c r="O109" s="58">
        <f t="shared" si="17"/>
        <v>1239.7699454493361</v>
      </c>
    </row>
    <row r="110" spans="1:15" x14ac:dyDescent="0.3">
      <c r="A110" s="60">
        <v>44304</v>
      </c>
      <c r="B110" s="15">
        <v>2021</v>
      </c>
      <c r="C110" s="15">
        <v>4</v>
      </c>
      <c r="D110" s="15" t="str">
        <f t="shared" si="13"/>
        <v>202117</v>
      </c>
      <c r="E110" s="15">
        <v>1</v>
      </c>
      <c r="F110" s="15">
        <v>0</v>
      </c>
      <c r="G110" s="15">
        <f t="shared" si="14"/>
        <v>17</v>
      </c>
      <c r="H110" s="62">
        <f t="shared" si="15"/>
        <v>2254.7977552749412</v>
      </c>
      <c r="I110" s="15">
        <f>IF(H109&lt;VLOOKUP(D110,'Luxjacky Assumptions Weekly'!$N$18:$R$124,5,0),VLOOKUP(D110,'Luxjacky Assumptions Weekly'!$N$18:$R$124,4,0),0)</f>
        <v>0</v>
      </c>
      <c r="J110" s="15">
        <f t="shared" si="11"/>
        <v>224.74213562373097</v>
      </c>
      <c r="K110" s="15">
        <f t="shared" si="12"/>
        <v>0</v>
      </c>
      <c r="L110" s="15">
        <f t="shared" si="16"/>
        <v>0</v>
      </c>
      <c r="M110" s="58">
        <f>'Luxjacky Assumptions Monthly'!$M$8*'Luxjacky Forecast Weekly'!I110</f>
        <v>0</v>
      </c>
      <c r="N110" s="58">
        <f>'Luxjacky Assumptions Monthly'!$M$6*'Luxjacky Assumptions Monthly'!$M$8*'Luxjacky Forecast Weekly'!H110</f>
        <v>1127.3988776374706</v>
      </c>
      <c r="O110" s="58">
        <f t="shared" si="17"/>
        <v>1127.3988776374706</v>
      </c>
    </row>
    <row r="111" spans="1:15" x14ac:dyDescent="0.3">
      <c r="A111" s="60">
        <v>44305</v>
      </c>
      <c r="B111" s="15">
        <v>2021</v>
      </c>
      <c r="C111" s="15">
        <v>4</v>
      </c>
      <c r="D111" s="15" t="str">
        <f t="shared" si="13"/>
        <v>202117</v>
      </c>
      <c r="E111" s="15">
        <v>2</v>
      </c>
      <c r="F111" s="15">
        <v>0</v>
      </c>
      <c r="G111" s="15">
        <f t="shared" si="14"/>
        <v>17</v>
      </c>
      <c r="H111" s="62">
        <f t="shared" si="15"/>
        <v>2025.437937409434</v>
      </c>
      <c r="I111" s="15">
        <f>IF(H110&lt;VLOOKUP(D111,'Luxjacky Assumptions Weekly'!$N$18:$R$124,5,0),VLOOKUP(D111,'Luxjacky Assumptions Weekly'!$N$18:$R$124,4,0),0)</f>
        <v>0</v>
      </c>
      <c r="J111" s="15">
        <f t="shared" si="11"/>
        <v>229.35981786550732</v>
      </c>
      <c r="K111" s="15">
        <f t="shared" si="12"/>
        <v>0</v>
      </c>
      <c r="L111" s="15">
        <f t="shared" si="16"/>
        <v>0</v>
      </c>
      <c r="M111" s="58">
        <f>'Luxjacky Assumptions Monthly'!$M$8*'Luxjacky Forecast Weekly'!I111</f>
        <v>0</v>
      </c>
      <c r="N111" s="58">
        <f>'Luxjacky Assumptions Monthly'!$M$6*'Luxjacky Assumptions Monthly'!$M$8*'Luxjacky Forecast Weekly'!H111</f>
        <v>1012.718968704717</v>
      </c>
      <c r="O111" s="58">
        <f t="shared" si="17"/>
        <v>1012.718968704717</v>
      </c>
    </row>
    <row r="112" spans="1:15" x14ac:dyDescent="0.3">
      <c r="A112" s="60">
        <v>44306</v>
      </c>
      <c r="B112" s="15">
        <v>2021</v>
      </c>
      <c r="C112" s="15">
        <v>4</v>
      </c>
      <c r="D112" s="15" t="str">
        <f t="shared" si="13"/>
        <v>202117</v>
      </c>
      <c r="E112" s="15">
        <v>3</v>
      </c>
      <c r="F112" s="15">
        <v>0</v>
      </c>
      <c r="G112" s="15">
        <f t="shared" si="14"/>
        <v>17</v>
      </c>
      <c r="H112" s="62">
        <f t="shared" si="15"/>
        <v>1798.6887272586653</v>
      </c>
      <c r="I112" s="15">
        <f>IF(H111&lt;VLOOKUP(D112,'Luxjacky Assumptions Weekly'!$N$18:$R$124,5,0),VLOOKUP(D112,'Luxjacky Assumptions Weekly'!$N$18:$R$124,4,0),0)</f>
        <v>0</v>
      </c>
      <c r="J112" s="15">
        <f t="shared" si="11"/>
        <v>226.74921015076876</v>
      </c>
      <c r="K112" s="15">
        <f t="shared" si="12"/>
        <v>0</v>
      </c>
      <c r="L112" s="15">
        <f t="shared" si="16"/>
        <v>0</v>
      </c>
      <c r="M112" s="58">
        <f>'Luxjacky Assumptions Monthly'!$M$8*'Luxjacky Forecast Weekly'!I112</f>
        <v>0</v>
      </c>
      <c r="N112" s="58">
        <f>'Luxjacky Assumptions Monthly'!$M$6*'Luxjacky Assumptions Monthly'!$M$8*'Luxjacky Forecast Weekly'!H112</f>
        <v>899.34436362933263</v>
      </c>
      <c r="O112" s="58">
        <f t="shared" si="17"/>
        <v>899.34436362933263</v>
      </c>
    </row>
    <row r="113" spans="1:15" x14ac:dyDescent="0.3">
      <c r="A113" s="60">
        <v>44307</v>
      </c>
      <c r="B113" s="15">
        <v>2021</v>
      </c>
      <c r="C113" s="15">
        <v>4</v>
      </c>
      <c r="D113" s="15" t="str">
        <f t="shared" si="13"/>
        <v>202117</v>
      </c>
      <c r="E113" s="15">
        <v>4</v>
      </c>
      <c r="F113" s="15">
        <v>0</v>
      </c>
      <c r="G113" s="15">
        <f t="shared" si="14"/>
        <v>17</v>
      </c>
      <c r="H113" s="62">
        <f t="shared" si="15"/>
        <v>1582.5680865205281</v>
      </c>
      <c r="I113" s="15">
        <f>IF(H112&lt;VLOOKUP(D113,'Luxjacky Assumptions Weekly'!$N$18:$R$124,5,0),VLOOKUP(D113,'Luxjacky Assumptions Weekly'!$N$18:$R$124,4,0),0)</f>
        <v>0</v>
      </c>
      <c r="J113" s="15">
        <f t="shared" si="11"/>
        <v>216.1206407381371</v>
      </c>
      <c r="K113" s="15">
        <f t="shared" si="12"/>
        <v>0</v>
      </c>
      <c r="L113" s="15">
        <f t="shared" si="16"/>
        <v>0</v>
      </c>
      <c r="M113" s="58">
        <f>'Luxjacky Assumptions Monthly'!$M$8*'Luxjacky Forecast Weekly'!I113</f>
        <v>0</v>
      </c>
      <c r="N113" s="58">
        <f>'Luxjacky Assumptions Monthly'!$M$6*'Luxjacky Assumptions Monthly'!$M$8*'Luxjacky Forecast Weekly'!H113</f>
        <v>791.28404326026407</v>
      </c>
      <c r="O113" s="58">
        <f t="shared" si="17"/>
        <v>791.28404326026407</v>
      </c>
    </row>
    <row r="114" spans="1:15" x14ac:dyDescent="0.3">
      <c r="A114" s="60">
        <v>44308</v>
      </c>
      <c r="B114" s="15">
        <v>2021</v>
      </c>
      <c r="C114" s="15">
        <v>4</v>
      </c>
      <c r="D114" s="15" t="str">
        <f t="shared" si="13"/>
        <v>202117</v>
      </c>
      <c r="E114" s="15">
        <v>5</v>
      </c>
      <c r="F114" s="15">
        <v>0</v>
      </c>
      <c r="G114" s="15">
        <f t="shared" si="14"/>
        <v>17</v>
      </c>
      <c r="H114" s="62">
        <f t="shared" si="15"/>
        <v>3182.7865820729639</v>
      </c>
      <c r="I114" s="15">
        <f>IF(H113&lt;VLOOKUP(D114,'Luxjacky Assumptions Weekly'!$N$18:$R$124,5,0),VLOOKUP(D114,'Luxjacky Assumptions Weekly'!$N$18:$R$124,4,0),0)</f>
        <v>1797.0879597949156</v>
      </c>
      <c r="J114" s="15">
        <f t="shared" si="11"/>
        <v>196.86946424247975</v>
      </c>
      <c r="K114" s="15">
        <f t="shared" si="12"/>
        <v>1</v>
      </c>
      <c r="L114" s="15">
        <f t="shared" si="16"/>
        <v>4000</v>
      </c>
      <c r="M114" s="58">
        <f>'Luxjacky Assumptions Monthly'!$M$8*'Luxjacky Forecast Weekly'!I114</f>
        <v>17970.879597949155</v>
      </c>
      <c r="N114" s="58">
        <f>'Luxjacky Assumptions Monthly'!$M$6*'Luxjacky Assumptions Monthly'!$M$8*'Luxjacky Forecast Weekly'!H114</f>
        <v>1591.393291036482</v>
      </c>
      <c r="O114" s="58">
        <f t="shared" si="17"/>
        <v>23562.272888985637</v>
      </c>
    </row>
    <row r="115" spans="1:15" x14ac:dyDescent="0.3">
      <c r="A115" s="60">
        <v>44309</v>
      </c>
      <c r="B115" s="15">
        <v>2021</v>
      </c>
      <c r="C115" s="15">
        <v>4</v>
      </c>
      <c r="D115" s="15" t="str">
        <f t="shared" si="13"/>
        <v>202117</v>
      </c>
      <c r="E115" s="15">
        <v>6</v>
      </c>
      <c r="F115" s="15">
        <v>1</v>
      </c>
      <c r="G115" s="15">
        <f t="shared" si="14"/>
        <v>17</v>
      </c>
      <c r="H115" s="62">
        <f t="shared" si="15"/>
        <v>3004.2888538445582</v>
      </c>
      <c r="I115" s="15">
        <f>IF(H114&lt;VLOOKUP(D115,'Luxjacky Assumptions Weekly'!$N$18:$R$124,5,0),VLOOKUP(D115,'Luxjacky Assumptions Weekly'!$N$18:$R$124,4,0),0)</f>
        <v>0</v>
      </c>
      <c r="J115" s="15">
        <f t="shared" si="11"/>
        <v>178.49772822840578</v>
      </c>
      <c r="K115" s="15">
        <f t="shared" si="12"/>
        <v>0</v>
      </c>
      <c r="L115" s="15">
        <f t="shared" si="16"/>
        <v>0</v>
      </c>
      <c r="M115" s="58">
        <f>'Luxjacky Assumptions Monthly'!$M$8*'Luxjacky Forecast Weekly'!I115</f>
        <v>0</v>
      </c>
      <c r="N115" s="58">
        <f>'Luxjacky Assumptions Monthly'!$M$6*'Luxjacky Assumptions Monthly'!$M$8*'Luxjacky Forecast Weekly'!H115</f>
        <v>1502.1444269222791</v>
      </c>
      <c r="O115" s="58">
        <f t="shared" si="17"/>
        <v>1502.1444269222791</v>
      </c>
    </row>
    <row r="116" spans="1:15" x14ac:dyDescent="0.3">
      <c r="A116" s="60">
        <v>44310</v>
      </c>
      <c r="B116" s="15">
        <v>2021</v>
      </c>
      <c r="C116" s="15">
        <v>4</v>
      </c>
      <c r="D116" s="15" t="str">
        <f t="shared" si="13"/>
        <v>202117</v>
      </c>
      <c r="E116" s="15">
        <v>7</v>
      </c>
      <c r="F116" s="15">
        <v>1</v>
      </c>
      <c r="G116" s="15">
        <f t="shared" si="14"/>
        <v>17</v>
      </c>
      <c r="H116" s="62">
        <f t="shared" si="15"/>
        <v>2863.7106040261529</v>
      </c>
      <c r="I116" s="15">
        <f>IF(H115&lt;VLOOKUP(D116,'Luxjacky Assumptions Weekly'!$N$18:$R$124,5,0),VLOOKUP(D116,'Luxjacky Assumptions Weekly'!$N$18:$R$124,4,0),0)</f>
        <v>0</v>
      </c>
      <c r="J116" s="15">
        <f t="shared" si="11"/>
        <v>140.57824981840542</v>
      </c>
      <c r="K116" s="15">
        <f t="shared" si="12"/>
        <v>0</v>
      </c>
      <c r="L116" s="15">
        <f t="shared" si="16"/>
        <v>0</v>
      </c>
      <c r="M116" s="58">
        <f>'Luxjacky Assumptions Monthly'!$M$8*'Luxjacky Forecast Weekly'!I116</f>
        <v>0</v>
      </c>
      <c r="N116" s="58">
        <f>'Luxjacky Assumptions Monthly'!$M$6*'Luxjacky Assumptions Monthly'!$M$8*'Luxjacky Forecast Weekly'!H116</f>
        <v>1431.8553020130764</v>
      </c>
      <c r="O116" s="58">
        <f t="shared" si="17"/>
        <v>1431.8553020130764</v>
      </c>
    </row>
    <row r="117" spans="1:15" x14ac:dyDescent="0.3">
      <c r="A117" s="60">
        <v>44311</v>
      </c>
      <c r="B117" s="15">
        <v>2021</v>
      </c>
      <c r="C117" s="15">
        <v>4</v>
      </c>
      <c r="D117" s="15" t="str">
        <f t="shared" si="13"/>
        <v>202118</v>
      </c>
      <c r="E117" s="15">
        <v>1</v>
      </c>
      <c r="F117" s="15">
        <v>0</v>
      </c>
      <c r="G117" s="15">
        <f t="shared" si="14"/>
        <v>18</v>
      </c>
      <c r="H117" s="62">
        <f t="shared" si="15"/>
        <v>2638.9684684024219</v>
      </c>
      <c r="I117" s="15">
        <f>IF(H116&lt;VLOOKUP(D117,'Luxjacky Assumptions Weekly'!$N$18:$R$124,5,0),VLOOKUP(D117,'Luxjacky Assumptions Weekly'!$N$18:$R$124,4,0),0)</f>
        <v>0</v>
      </c>
      <c r="J117" s="15">
        <f t="shared" si="11"/>
        <v>224.74213562373097</v>
      </c>
      <c r="K117" s="15">
        <f t="shared" si="12"/>
        <v>0</v>
      </c>
      <c r="L117" s="15">
        <f t="shared" si="16"/>
        <v>0</v>
      </c>
      <c r="M117" s="58">
        <f>'Luxjacky Assumptions Monthly'!$M$8*'Luxjacky Forecast Weekly'!I117</f>
        <v>0</v>
      </c>
      <c r="N117" s="58">
        <f>'Luxjacky Assumptions Monthly'!$M$6*'Luxjacky Assumptions Monthly'!$M$8*'Luxjacky Forecast Weekly'!H117</f>
        <v>1319.4842342012109</v>
      </c>
      <c r="O117" s="58">
        <f t="shared" si="17"/>
        <v>1319.4842342012109</v>
      </c>
    </row>
    <row r="118" spans="1:15" x14ac:dyDescent="0.3">
      <c r="A118" s="60">
        <v>44312</v>
      </c>
      <c r="B118" s="15">
        <v>2021</v>
      </c>
      <c r="C118" s="15">
        <v>4</v>
      </c>
      <c r="D118" s="15" t="str">
        <f t="shared" si="13"/>
        <v>202118</v>
      </c>
      <c r="E118" s="15">
        <v>2</v>
      </c>
      <c r="F118" s="15">
        <v>0</v>
      </c>
      <c r="G118" s="15">
        <f t="shared" si="14"/>
        <v>18</v>
      </c>
      <c r="H118" s="62">
        <f t="shared" si="15"/>
        <v>2409.6086505369144</v>
      </c>
      <c r="I118" s="15">
        <f>IF(H117&lt;VLOOKUP(D118,'Luxjacky Assumptions Weekly'!$N$18:$R$124,5,0),VLOOKUP(D118,'Luxjacky Assumptions Weekly'!$N$18:$R$124,4,0),0)</f>
        <v>0</v>
      </c>
      <c r="J118" s="15">
        <f t="shared" si="11"/>
        <v>229.35981786550732</v>
      </c>
      <c r="K118" s="15">
        <f t="shared" si="12"/>
        <v>0</v>
      </c>
      <c r="L118" s="15">
        <f t="shared" si="16"/>
        <v>0</v>
      </c>
      <c r="M118" s="58">
        <f>'Luxjacky Assumptions Monthly'!$M$8*'Luxjacky Forecast Weekly'!I118</f>
        <v>0</v>
      </c>
      <c r="N118" s="58">
        <f>'Luxjacky Assumptions Monthly'!$M$6*'Luxjacky Assumptions Monthly'!$M$8*'Luxjacky Forecast Weekly'!H118</f>
        <v>1204.8043252684572</v>
      </c>
      <c r="O118" s="58">
        <f t="shared" si="17"/>
        <v>1204.8043252684572</v>
      </c>
    </row>
    <row r="119" spans="1:15" x14ac:dyDescent="0.3">
      <c r="A119" s="60">
        <v>44313</v>
      </c>
      <c r="B119" s="15">
        <v>2021</v>
      </c>
      <c r="C119" s="15">
        <v>4</v>
      </c>
      <c r="D119" s="15" t="str">
        <f t="shared" si="13"/>
        <v>202118</v>
      </c>
      <c r="E119" s="15">
        <v>3</v>
      </c>
      <c r="F119" s="15">
        <v>0</v>
      </c>
      <c r="G119" s="15">
        <f t="shared" si="14"/>
        <v>18</v>
      </c>
      <c r="H119" s="62">
        <f t="shared" si="15"/>
        <v>2182.8594403861457</v>
      </c>
      <c r="I119" s="15">
        <f>IF(H118&lt;VLOOKUP(D119,'Luxjacky Assumptions Weekly'!$N$18:$R$124,5,0),VLOOKUP(D119,'Luxjacky Assumptions Weekly'!$N$18:$R$124,4,0),0)</f>
        <v>0</v>
      </c>
      <c r="J119" s="15">
        <f t="shared" si="11"/>
        <v>226.74921015076876</v>
      </c>
      <c r="K119" s="15">
        <f t="shared" si="12"/>
        <v>0</v>
      </c>
      <c r="L119" s="15">
        <f t="shared" si="16"/>
        <v>0</v>
      </c>
      <c r="M119" s="58">
        <f>'Luxjacky Assumptions Monthly'!$M$8*'Luxjacky Forecast Weekly'!I119</f>
        <v>0</v>
      </c>
      <c r="N119" s="58">
        <f>'Luxjacky Assumptions Monthly'!$M$6*'Luxjacky Assumptions Monthly'!$M$8*'Luxjacky Forecast Weekly'!H119</f>
        <v>1091.4297201930729</v>
      </c>
      <c r="O119" s="58">
        <f t="shared" si="17"/>
        <v>1091.4297201930729</v>
      </c>
    </row>
    <row r="120" spans="1:15" x14ac:dyDescent="0.3">
      <c r="A120" s="60">
        <v>44314</v>
      </c>
      <c r="B120" s="15">
        <v>2021</v>
      </c>
      <c r="C120" s="15">
        <v>4</v>
      </c>
      <c r="D120" s="15" t="str">
        <f t="shared" si="13"/>
        <v>202118</v>
      </c>
      <c r="E120" s="15">
        <v>4</v>
      </c>
      <c r="F120" s="15">
        <v>0</v>
      </c>
      <c r="G120" s="15">
        <f t="shared" si="14"/>
        <v>18</v>
      </c>
      <c r="H120" s="62">
        <f t="shared" si="15"/>
        <v>1966.7387996480086</v>
      </c>
      <c r="I120" s="15">
        <f>IF(H119&lt;VLOOKUP(D120,'Luxjacky Assumptions Weekly'!$N$18:$R$124,5,0),VLOOKUP(D120,'Luxjacky Assumptions Weekly'!$N$18:$R$124,4,0),0)</f>
        <v>0</v>
      </c>
      <c r="J120" s="15">
        <f t="shared" si="11"/>
        <v>216.1206407381371</v>
      </c>
      <c r="K120" s="15">
        <f t="shared" si="12"/>
        <v>0</v>
      </c>
      <c r="L120" s="15">
        <f t="shared" si="16"/>
        <v>0</v>
      </c>
      <c r="M120" s="58">
        <f>'Luxjacky Assumptions Monthly'!$M$8*'Luxjacky Forecast Weekly'!I120</f>
        <v>0</v>
      </c>
      <c r="N120" s="58">
        <f>'Luxjacky Assumptions Monthly'!$M$6*'Luxjacky Assumptions Monthly'!$M$8*'Luxjacky Forecast Weekly'!H120</f>
        <v>983.36939982400429</v>
      </c>
      <c r="O120" s="58">
        <f t="shared" si="17"/>
        <v>983.36939982400429</v>
      </c>
    </row>
    <row r="121" spans="1:15" x14ac:dyDescent="0.3">
      <c r="A121" s="60">
        <v>44315</v>
      </c>
      <c r="B121" s="15">
        <v>2021</v>
      </c>
      <c r="C121" s="15">
        <v>4</v>
      </c>
      <c r="D121" s="15" t="str">
        <f t="shared" si="13"/>
        <v>202118</v>
      </c>
      <c r="E121" s="15">
        <v>5</v>
      </c>
      <c r="F121" s="15">
        <v>0</v>
      </c>
      <c r="G121" s="15">
        <f t="shared" si="14"/>
        <v>18</v>
      </c>
      <c r="H121" s="62">
        <f t="shared" si="15"/>
        <v>1769.8693354055288</v>
      </c>
      <c r="I121" s="15">
        <f>IF(H120&lt;VLOOKUP(D121,'Luxjacky Assumptions Weekly'!$N$18:$R$124,5,0),VLOOKUP(D121,'Luxjacky Assumptions Weekly'!$N$18:$R$124,4,0),0)</f>
        <v>0</v>
      </c>
      <c r="J121" s="15">
        <f t="shared" si="11"/>
        <v>196.86946424247975</v>
      </c>
      <c r="K121" s="15">
        <f t="shared" si="12"/>
        <v>0</v>
      </c>
      <c r="L121" s="15">
        <f t="shared" si="16"/>
        <v>0</v>
      </c>
      <c r="M121" s="58">
        <f>'Luxjacky Assumptions Monthly'!$M$8*'Luxjacky Forecast Weekly'!I121</f>
        <v>0</v>
      </c>
      <c r="N121" s="58">
        <f>'Luxjacky Assumptions Monthly'!$M$6*'Luxjacky Assumptions Monthly'!$M$8*'Luxjacky Forecast Weekly'!H121</f>
        <v>884.93466770276439</v>
      </c>
      <c r="O121" s="58">
        <f t="shared" si="17"/>
        <v>884.93466770276439</v>
      </c>
    </row>
    <row r="122" spans="1:15" x14ac:dyDescent="0.3">
      <c r="A122" s="60">
        <v>44316</v>
      </c>
      <c r="B122" s="15">
        <v>2021</v>
      </c>
      <c r="C122" s="15">
        <v>4</v>
      </c>
      <c r="D122" s="15" t="str">
        <f t="shared" si="13"/>
        <v>202118</v>
      </c>
      <c r="E122" s="15">
        <v>6</v>
      </c>
      <c r="F122" s="15">
        <v>1</v>
      </c>
      <c r="G122" s="15">
        <f t="shared" si="14"/>
        <v>18</v>
      </c>
      <c r="H122" s="62">
        <f t="shared" si="15"/>
        <v>1591.371607177123</v>
      </c>
      <c r="I122" s="15">
        <f>IF(H121&lt;VLOOKUP(D122,'Luxjacky Assumptions Weekly'!$N$18:$R$124,5,0),VLOOKUP(D122,'Luxjacky Assumptions Weekly'!$N$18:$R$124,4,0),0)</f>
        <v>0</v>
      </c>
      <c r="J122" s="15">
        <f t="shared" si="11"/>
        <v>178.49772822840578</v>
      </c>
      <c r="K122" s="15">
        <f t="shared" si="12"/>
        <v>0</v>
      </c>
      <c r="L122" s="15">
        <f t="shared" si="16"/>
        <v>0</v>
      </c>
      <c r="M122" s="58">
        <f>'Luxjacky Assumptions Monthly'!$M$8*'Luxjacky Forecast Weekly'!I122</f>
        <v>0</v>
      </c>
      <c r="N122" s="58">
        <f>'Luxjacky Assumptions Monthly'!$M$6*'Luxjacky Assumptions Monthly'!$M$8*'Luxjacky Forecast Weekly'!H122</f>
        <v>795.6858035885615</v>
      </c>
      <c r="O122" s="58">
        <f t="shared" si="17"/>
        <v>795.6858035885615</v>
      </c>
    </row>
    <row r="123" spans="1:15" x14ac:dyDescent="0.3">
      <c r="A123" s="60">
        <v>44317</v>
      </c>
      <c r="B123" s="15">
        <v>2021</v>
      </c>
      <c r="C123" s="15">
        <v>5</v>
      </c>
      <c r="D123" s="15" t="str">
        <f t="shared" si="13"/>
        <v>202118</v>
      </c>
      <c r="E123" s="15">
        <v>7</v>
      </c>
      <c r="F123" s="15">
        <v>1</v>
      </c>
      <c r="G123" s="15">
        <f t="shared" si="14"/>
        <v>18</v>
      </c>
      <c r="H123" s="62">
        <f t="shared" si="15"/>
        <v>3246.9426413509464</v>
      </c>
      <c r="I123" s="15">
        <f>IF(H122&lt;VLOOKUP(D123,'Luxjacky Assumptions Weekly'!$N$18:$R$124,5,0),VLOOKUP(D123,'Luxjacky Assumptions Weekly'!$N$18:$R$124,4,0),0)</f>
        <v>1798.7256559929087</v>
      </c>
      <c r="J123" s="15">
        <f t="shared" si="11"/>
        <v>143.15462181908501</v>
      </c>
      <c r="K123" s="15">
        <f t="shared" si="12"/>
        <v>1</v>
      </c>
      <c r="L123" s="15">
        <f t="shared" si="16"/>
        <v>4000</v>
      </c>
      <c r="M123" s="58">
        <f>'Luxjacky Assumptions Monthly'!$M$8*'Luxjacky Forecast Weekly'!I123</f>
        <v>17987.256559929087</v>
      </c>
      <c r="N123" s="58">
        <f>'Luxjacky Assumptions Monthly'!$M$6*'Luxjacky Assumptions Monthly'!$M$8*'Luxjacky Forecast Weekly'!H123</f>
        <v>1623.4713206754732</v>
      </c>
      <c r="O123" s="58">
        <f t="shared" si="17"/>
        <v>23610.727880604558</v>
      </c>
    </row>
    <row r="124" spans="1:15" x14ac:dyDescent="0.3">
      <c r="A124" s="60">
        <v>44318</v>
      </c>
      <c r="B124" s="15">
        <v>2021</v>
      </c>
      <c r="C124" s="15">
        <v>5</v>
      </c>
      <c r="D124" s="15" t="str">
        <f t="shared" si="13"/>
        <v>202119</v>
      </c>
      <c r="E124" s="15">
        <v>1</v>
      </c>
      <c r="F124" s="15">
        <v>0</v>
      </c>
      <c r="G124" s="15">
        <f t="shared" si="14"/>
        <v>19</v>
      </c>
      <c r="H124" s="62">
        <f t="shared" si="15"/>
        <v>3019.6241337265355</v>
      </c>
      <c r="I124" s="15">
        <f>IF(H123&lt;VLOOKUP(D124,'Luxjacky Assumptions Weekly'!$N$18:$R$124,5,0),VLOOKUP(D124,'Luxjacky Assumptions Weekly'!$N$18:$R$124,4,0),0)</f>
        <v>0</v>
      </c>
      <c r="J124" s="15">
        <f t="shared" si="11"/>
        <v>227.31850762441059</v>
      </c>
      <c r="K124" s="15">
        <f t="shared" si="12"/>
        <v>0</v>
      </c>
      <c r="L124" s="15">
        <f t="shared" si="16"/>
        <v>0</v>
      </c>
      <c r="M124" s="58">
        <f>'Luxjacky Assumptions Monthly'!$M$8*'Luxjacky Forecast Weekly'!I124</f>
        <v>0</v>
      </c>
      <c r="N124" s="58">
        <f>'Luxjacky Assumptions Monthly'!$M$6*'Luxjacky Assumptions Monthly'!$M$8*'Luxjacky Forecast Weekly'!H124</f>
        <v>1509.8120668632678</v>
      </c>
      <c r="O124" s="58">
        <f t="shared" si="17"/>
        <v>1509.8120668632678</v>
      </c>
    </row>
    <row r="125" spans="1:15" x14ac:dyDescent="0.3">
      <c r="A125" s="60">
        <v>44319</v>
      </c>
      <c r="B125" s="15">
        <v>2021</v>
      </c>
      <c r="C125" s="15">
        <v>5</v>
      </c>
      <c r="D125" s="15" t="str">
        <f t="shared" si="13"/>
        <v>202119</v>
      </c>
      <c r="E125" s="15">
        <v>2</v>
      </c>
      <c r="F125" s="15">
        <v>0</v>
      </c>
      <c r="G125" s="15">
        <f t="shared" si="14"/>
        <v>19</v>
      </c>
      <c r="H125" s="62">
        <f t="shared" si="15"/>
        <v>2787.6879438603487</v>
      </c>
      <c r="I125" s="15">
        <f>IF(H124&lt;VLOOKUP(D125,'Luxjacky Assumptions Weekly'!$N$18:$R$124,5,0),VLOOKUP(D125,'Luxjacky Assumptions Weekly'!$N$18:$R$124,4,0),0)</f>
        <v>0</v>
      </c>
      <c r="J125" s="15">
        <f t="shared" si="11"/>
        <v>231.93618986618691</v>
      </c>
      <c r="K125" s="15">
        <f t="shared" si="12"/>
        <v>0</v>
      </c>
      <c r="L125" s="15">
        <f t="shared" si="16"/>
        <v>0</v>
      </c>
      <c r="M125" s="58">
        <f>'Luxjacky Assumptions Monthly'!$M$8*'Luxjacky Forecast Weekly'!I125</f>
        <v>0</v>
      </c>
      <c r="N125" s="58">
        <f>'Luxjacky Assumptions Monthly'!$M$6*'Luxjacky Assumptions Monthly'!$M$8*'Luxjacky Forecast Weekly'!H125</f>
        <v>1393.8439719301743</v>
      </c>
      <c r="O125" s="58">
        <f t="shared" si="17"/>
        <v>1393.8439719301743</v>
      </c>
    </row>
    <row r="126" spans="1:15" x14ac:dyDescent="0.3">
      <c r="A126" s="60">
        <v>44320</v>
      </c>
      <c r="B126" s="15">
        <v>2021</v>
      </c>
      <c r="C126" s="15">
        <v>5</v>
      </c>
      <c r="D126" s="15" t="str">
        <f t="shared" si="13"/>
        <v>202119</v>
      </c>
      <c r="E126" s="15">
        <v>3</v>
      </c>
      <c r="F126" s="15">
        <v>0</v>
      </c>
      <c r="G126" s="15">
        <f t="shared" si="14"/>
        <v>19</v>
      </c>
      <c r="H126" s="62">
        <f t="shared" si="15"/>
        <v>2558.3623617089002</v>
      </c>
      <c r="I126" s="15">
        <f>IF(H125&lt;VLOOKUP(D126,'Luxjacky Assumptions Weekly'!$N$18:$R$124,5,0),VLOOKUP(D126,'Luxjacky Assumptions Weekly'!$N$18:$R$124,4,0),0)</f>
        <v>0</v>
      </c>
      <c r="J126" s="15">
        <f t="shared" si="11"/>
        <v>229.32558215144837</v>
      </c>
      <c r="K126" s="15">
        <f t="shared" si="12"/>
        <v>0</v>
      </c>
      <c r="L126" s="15">
        <f t="shared" si="16"/>
        <v>0</v>
      </c>
      <c r="M126" s="58">
        <f>'Luxjacky Assumptions Monthly'!$M$8*'Luxjacky Forecast Weekly'!I126</f>
        <v>0</v>
      </c>
      <c r="N126" s="58">
        <f>'Luxjacky Assumptions Monthly'!$M$6*'Luxjacky Assumptions Monthly'!$M$8*'Luxjacky Forecast Weekly'!H126</f>
        <v>1279.1811808544501</v>
      </c>
      <c r="O126" s="58">
        <f t="shared" si="17"/>
        <v>1279.1811808544501</v>
      </c>
    </row>
    <row r="127" spans="1:15" x14ac:dyDescent="0.3">
      <c r="A127" s="60">
        <v>44321</v>
      </c>
      <c r="B127" s="15">
        <v>2021</v>
      </c>
      <c r="C127" s="15">
        <v>5</v>
      </c>
      <c r="D127" s="15" t="str">
        <f t="shared" si="13"/>
        <v>202119</v>
      </c>
      <c r="E127" s="15">
        <v>4</v>
      </c>
      <c r="F127" s="15">
        <v>0</v>
      </c>
      <c r="G127" s="15">
        <f t="shared" si="14"/>
        <v>19</v>
      </c>
      <c r="H127" s="62">
        <f t="shared" si="15"/>
        <v>2339.6653489700834</v>
      </c>
      <c r="I127" s="15">
        <f>IF(H126&lt;VLOOKUP(D127,'Luxjacky Assumptions Weekly'!$N$18:$R$124,5,0),VLOOKUP(D127,'Luxjacky Assumptions Weekly'!$N$18:$R$124,4,0),0)</f>
        <v>0</v>
      </c>
      <c r="J127" s="15">
        <f t="shared" si="11"/>
        <v>218.69701273881668</v>
      </c>
      <c r="K127" s="15">
        <f t="shared" si="12"/>
        <v>0</v>
      </c>
      <c r="L127" s="15">
        <f t="shared" si="16"/>
        <v>0</v>
      </c>
      <c r="M127" s="58">
        <f>'Luxjacky Assumptions Monthly'!$M$8*'Luxjacky Forecast Weekly'!I127</f>
        <v>0</v>
      </c>
      <c r="N127" s="58">
        <f>'Luxjacky Assumptions Monthly'!$M$6*'Luxjacky Assumptions Monthly'!$M$8*'Luxjacky Forecast Weekly'!H127</f>
        <v>1169.8326744850417</v>
      </c>
      <c r="O127" s="58">
        <f t="shared" si="17"/>
        <v>1169.8326744850417</v>
      </c>
    </row>
    <row r="128" spans="1:15" x14ac:dyDescent="0.3">
      <c r="A128" s="60">
        <v>44322</v>
      </c>
      <c r="B128" s="15">
        <v>2021</v>
      </c>
      <c r="C128" s="15">
        <v>5</v>
      </c>
      <c r="D128" s="15" t="str">
        <f t="shared" si="13"/>
        <v>202119</v>
      </c>
      <c r="E128" s="15">
        <v>5</v>
      </c>
      <c r="F128" s="15">
        <v>0</v>
      </c>
      <c r="G128" s="15">
        <f t="shared" si="14"/>
        <v>19</v>
      </c>
      <c r="H128" s="62">
        <f t="shared" si="15"/>
        <v>2140.2195127269242</v>
      </c>
      <c r="I128" s="15">
        <f>IF(H127&lt;VLOOKUP(D128,'Luxjacky Assumptions Weekly'!$N$18:$R$124,5,0),VLOOKUP(D128,'Luxjacky Assumptions Weekly'!$N$18:$R$124,4,0),0)</f>
        <v>0</v>
      </c>
      <c r="J128" s="15">
        <f t="shared" si="11"/>
        <v>199.44583624315936</v>
      </c>
      <c r="K128" s="15">
        <f t="shared" si="12"/>
        <v>0</v>
      </c>
      <c r="L128" s="15">
        <f t="shared" si="16"/>
        <v>0</v>
      </c>
      <c r="M128" s="58">
        <f>'Luxjacky Assumptions Monthly'!$M$8*'Luxjacky Forecast Weekly'!I128</f>
        <v>0</v>
      </c>
      <c r="N128" s="58">
        <f>'Luxjacky Assumptions Monthly'!$M$6*'Luxjacky Assumptions Monthly'!$M$8*'Luxjacky Forecast Weekly'!H128</f>
        <v>1070.1097563634621</v>
      </c>
      <c r="O128" s="58">
        <f t="shared" si="17"/>
        <v>1070.1097563634621</v>
      </c>
    </row>
    <row r="129" spans="1:15" x14ac:dyDescent="0.3">
      <c r="A129" s="60">
        <v>44323</v>
      </c>
      <c r="B129" s="15">
        <v>2021</v>
      </c>
      <c r="C129" s="15">
        <v>5</v>
      </c>
      <c r="D129" s="15" t="str">
        <f t="shared" si="13"/>
        <v>202119</v>
      </c>
      <c r="E129" s="15">
        <v>6</v>
      </c>
      <c r="F129" s="15">
        <v>1</v>
      </c>
      <c r="G129" s="15">
        <f t="shared" si="14"/>
        <v>19</v>
      </c>
      <c r="H129" s="62">
        <f t="shared" si="15"/>
        <v>1959.1454124978388</v>
      </c>
      <c r="I129" s="15">
        <f>IF(H128&lt;VLOOKUP(D129,'Luxjacky Assumptions Weekly'!$N$18:$R$124,5,0),VLOOKUP(D129,'Luxjacky Assumptions Weekly'!$N$18:$R$124,4,0),0)</f>
        <v>0</v>
      </c>
      <c r="J129" s="15">
        <f t="shared" si="11"/>
        <v>181.07410022908539</v>
      </c>
      <c r="K129" s="15">
        <f t="shared" si="12"/>
        <v>0</v>
      </c>
      <c r="L129" s="15">
        <f t="shared" si="16"/>
        <v>0</v>
      </c>
      <c r="M129" s="58">
        <f>'Luxjacky Assumptions Monthly'!$M$8*'Luxjacky Forecast Weekly'!I129</f>
        <v>0</v>
      </c>
      <c r="N129" s="58">
        <f>'Luxjacky Assumptions Monthly'!$M$6*'Luxjacky Assumptions Monthly'!$M$8*'Luxjacky Forecast Weekly'!H129</f>
        <v>979.57270624891942</v>
      </c>
      <c r="O129" s="58">
        <f t="shared" si="17"/>
        <v>979.57270624891942</v>
      </c>
    </row>
    <row r="130" spans="1:15" x14ac:dyDescent="0.3">
      <c r="A130" s="60">
        <v>44324</v>
      </c>
      <c r="B130" s="15">
        <v>2021</v>
      </c>
      <c r="C130" s="15">
        <v>5</v>
      </c>
      <c r="D130" s="15" t="str">
        <f t="shared" si="13"/>
        <v>202119</v>
      </c>
      <c r="E130" s="15">
        <v>7</v>
      </c>
      <c r="F130" s="15">
        <v>1</v>
      </c>
      <c r="G130" s="15">
        <f t="shared" si="14"/>
        <v>19</v>
      </c>
      <c r="H130" s="62">
        <f t="shared" si="15"/>
        <v>1815.9907906787539</v>
      </c>
      <c r="I130" s="15">
        <f>IF(H129&lt;VLOOKUP(D130,'Luxjacky Assumptions Weekly'!$N$18:$R$124,5,0),VLOOKUP(D130,'Luxjacky Assumptions Weekly'!$N$18:$R$124,4,0),0)</f>
        <v>0</v>
      </c>
      <c r="J130" s="15">
        <f t="shared" si="11"/>
        <v>143.15462181908501</v>
      </c>
      <c r="K130" s="15">
        <f t="shared" si="12"/>
        <v>0</v>
      </c>
      <c r="L130" s="15">
        <f t="shared" si="16"/>
        <v>0</v>
      </c>
      <c r="M130" s="58">
        <f>'Luxjacky Assumptions Monthly'!$M$8*'Luxjacky Forecast Weekly'!I130</f>
        <v>0</v>
      </c>
      <c r="N130" s="58">
        <f>'Luxjacky Assumptions Monthly'!$M$6*'Luxjacky Assumptions Monthly'!$M$8*'Luxjacky Forecast Weekly'!H130</f>
        <v>907.99539533937696</v>
      </c>
      <c r="O130" s="58">
        <f t="shared" si="17"/>
        <v>907.99539533937696</v>
      </c>
    </row>
    <row r="131" spans="1:15" x14ac:dyDescent="0.3">
      <c r="A131" s="60">
        <v>44325</v>
      </c>
      <c r="B131" s="15">
        <v>2021</v>
      </c>
      <c r="C131" s="15">
        <v>5</v>
      </c>
      <c r="D131" s="15" t="str">
        <f t="shared" si="13"/>
        <v>202120</v>
      </c>
      <c r="E131" s="15">
        <v>1</v>
      </c>
      <c r="F131" s="15">
        <v>0</v>
      </c>
      <c r="G131" s="15">
        <f t="shared" si="14"/>
        <v>20</v>
      </c>
      <c r="H131" s="62">
        <f t="shared" si="15"/>
        <v>1588.6722830543433</v>
      </c>
      <c r="I131" s="15">
        <f>IF(H130&lt;VLOOKUP(D131,'Luxjacky Assumptions Weekly'!$N$18:$R$124,5,0),VLOOKUP(D131,'Luxjacky Assumptions Weekly'!$N$18:$R$124,4,0),0)</f>
        <v>0</v>
      </c>
      <c r="J131" s="15">
        <f t="shared" ref="J131:J194" si="18">100-2.17*E131^2.25+12.77*E131+EXP(-E131/0.032)+5*C131^0.75+10*F131+20*(B131-2016)</f>
        <v>227.31850762441059</v>
      </c>
      <c r="K131" s="15">
        <f t="shared" ref="K131:K194" si="19">IF(I131&gt;0,1,0)</f>
        <v>0</v>
      </c>
      <c r="L131" s="15">
        <f t="shared" si="16"/>
        <v>0</v>
      </c>
      <c r="M131" s="58">
        <f>'Luxjacky Assumptions Monthly'!$M$8*'Luxjacky Forecast Weekly'!I131</f>
        <v>0</v>
      </c>
      <c r="N131" s="58">
        <f>'Luxjacky Assumptions Monthly'!$M$6*'Luxjacky Assumptions Monthly'!$M$8*'Luxjacky Forecast Weekly'!H131</f>
        <v>794.33614152717166</v>
      </c>
      <c r="O131" s="58">
        <f t="shared" si="17"/>
        <v>794.33614152717166</v>
      </c>
    </row>
    <row r="132" spans="1:15" x14ac:dyDescent="0.3">
      <c r="A132" s="60">
        <v>44326</v>
      </c>
      <c r="B132" s="15">
        <v>2021</v>
      </c>
      <c r="C132" s="15">
        <v>5</v>
      </c>
      <c r="D132" s="15" t="str">
        <f t="shared" ref="D132:D195" si="20">CONCATENATE(B132,G132)</f>
        <v>202120</v>
      </c>
      <c r="E132" s="15">
        <v>2</v>
      </c>
      <c r="F132" s="15">
        <v>0</v>
      </c>
      <c r="G132" s="15">
        <f t="shared" ref="G132:G195" si="21">WEEKNUM(A132)</f>
        <v>20</v>
      </c>
      <c r="H132" s="62">
        <f t="shared" ref="H132:H195" si="22">H131+I132-J132</f>
        <v>3165.2567834902402</v>
      </c>
      <c r="I132" s="15">
        <f>IF(H131&lt;VLOOKUP(D132,'Luxjacky Assumptions Weekly'!$N$18:$R$124,5,0),VLOOKUP(D132,'Luxjacky Assumptions Weekly'!$N$18:$R$124,4,0),0)</f>
        <v>1808.5206903020837</v>
      </c>
      <c r="J132" s="15">
        <f t="shared" si="18"/>
        <v>231.93618986618691</v>
      </c>
      <c r="K132" s="15">
        <f t="shared" si="19"/>
        <v>1</v>
      </c>
      <c r="L132" s="15">
        <f t="shared" ref="L132:L195" si="23">4000*K132</f>
        <v>4000</v>
      </c>
      <c r="M132" s="58">
        <f>'Luxjacky Assumptions Monthly'!$M$8*'Luxjacky Forecast Weekly'!I132</f>
        <v>18085.206903020837</v>
      </c>
      <c r="N132" s="58">
        <f>'Luxjacky Assumptions Monthly'!$M$6*'Luxjacky Assumptions Monthly'!$M$8*'Luxjacky Forecast Weekly'!H132</f>
        <v>1582.6283917451201</v>
      </c>
      <c r="O132" s="58">
        <f t="shared" ref="O132:O195" si="24">SUM(L132:N132)</f>
        <v>23667.835294765959</v>
      </c>
    </row>
    <row r="133" spans="1:15" x14ac:dyDescent="0.3">
      <c r="A133" s="60">
        <v>44327</v>
      </c>
      <c r="B133" s="15">
        <v>2021</v>
      </c>
      <c r="C133" s="15">
        <v>5</v>
      </c>
      <c r="D133" s="15" t="str">
        <f t="shared" si="20"/>
        <v>202120</v>
      </c>
      <c r="E133" s="15">
        <v>3</v>
      </c>
      <c r="F133" s="15">
        <v>0</v>
      </c>
      <c r="G133" s="15">
        <f t="shared" si="21"/>
        <v>20</v>
      </c>
      <c r="H133" s="62">
        <f t="shared" si="22"/>
        <v>2935.9312013387917</v>
      </c>
      <c r="I133" s="15">
        <f>IF(H132&lt;VLOOKUP(D133,'Luxjacky Assumptions Weekly'!$N$18:$R$124,5,0),VLOOKUP(D133,'Luxjacky Assumptions Weekly'!$N$18:$R$124,4,0),0)</f>
        <v>0</v>
      </c>
      <c r="J133" s="15">
        <f t="shared" si="18"/>
        <v>229.32558215144837</v>
      </c>
      <c r="K133" s="15">
        <f t="shared" si="19"/>
        <v>0</v>
      </c>
      <c r="L133" s="15">
        <f t="shared" si="23"/>
        <v>0</v>
      </c>
      <c r="M133" s="58">
        <f>'Luxjacky Assumptions Monthly'!$M$8*'Luxjacky Forecast Weekly'!I133</f>
        <v>0</v>
      </c>
      <c r="N133" s="58">
        <f>'Luxjacky Assumptions Monthly'!$M$6*'Luxjacky Assumptions Monthly'!$M$8*'Luxjacky Forecast Weekly'!H133</f>
        <v>1467.9656006693958</v>
      </c>
      <c r="O133" s="58">
        <f t="shared" si="24"/>
        <v>1467.9656006693958</v>
      </c>
    </row>
    <row r="134" spans="1:15" x14ac:dyDescent="0.3">
      <c r="A134" s="60">
        <v>44328</v>
      </c>
      <c r="B134" s="15">
        <v>2021</v>
      </c>
      <c r="C134" s="15">
        <v>5</v>
      </c>
      <c r="D134" s="15" t="str">
        <f t="shared" si="20"/>
        <v>202120</v>
      </c>
      <c r="E134" s="15">
        <v>4</v>
      </c>
      <c r="F134" s="15">
        <v>0</v>
      </c>
      <c r="G134" s="15">
        <f t="shared" si="21"/>
        <v>20</v>
      </c>
      <c r="H134" s="62">
        <f t="shared" si="22"/>
        <v>2717.2341885999749</v>
      </c>
      <c r="I134" s="15">
        <f>IF(H133&lt;VLOOKUP(D134,'Luxjacky Assumptions Weekly'!$N$18:$R$124,5,0),VLOOKUP(D134,'Luxjacky Assumptions Weekly'!$N$18:$R$124,4,0),0)</f>
        <v>0</v>
      </c>
      <c r="J134" s="15">
        <f t="shared" si="18"/>
        <v>218.69701273881668</v>
      </c>
      <c r="K134" s="15">
        <f t="shared" si="19"/>
        <v>0</v>
      </c>
      <c r="L134" s="15">
        <f t="shared" si="23"/>
        <v>0</v>
      </c>
      <c r="M134" s="58">
        <f>'Luxjacky Assumptions Monthly'!$M$8*'Luxjacky Forecast Weekly'!I134</f>
        <v>0</v>
      </c>
      <c r="N134" s="58">
        <f>'Luxjacky Assumptions Monthly'!$M$6*'Luxjacky Assumptions Monthly'!$M$8*'Luxjacky Forecast Weekly'!H134</f>
        <v>1358.6170942999875</v>
      </c>
      <c r="O134" s="58">
        <f t="shared" si="24"/>
        <v>1358.6170942999875</v>
      </c>
    </row>
    <row r="135" spans="1:15" x14ac:dyDescent="0.3">
      <c r="A135" s="60">
        <v>44329</v>
      </c>
      <c r="B135" s="15">
        <v>2021</v>
      </c>
      <c r="C135" s="15">
        <v>5</v>
      </c>
      <c r="D135" s="15" t="str">
        <f t="shared" si="20"/>
        <v>202120</v>
      </c>
      <c r="E135" s="15">
        <v>5</v>
      </c>
      <c r="F135" s="15">
        <v>0</v>
      </c>
      <c r="G135" s="15">
        <f t="shared" si="21"/>
        <v>20</v>
      </c>
      <c r="H135" s="62">
        <f t="shared" si="22"/>
        <v>2517.7883523568157</v>
      </c>
      <c r="I135" s="15">
        <f>IF(H134&lt;VLOOKUP(D135,'Luxjacky Assumptions Weekly'!$N$18:$R$124,5,0),VLOOKUP(D135,'Luxjacky Assumptions Weekly'!$N$18:$R$124,4,0),0)</f>
        <v>0</v>
      </c>
      <c r="J135" s="15">
        <f t="shared" si="18"/>
        <v>199.44583624315936</v>
      </c>
      <c r="K135" s="15">
        <f t="shared" si="19"/>
        <v>0</v>
      </c>
      <c r="L135" s="15">
        <f t="shared" si="23"/>
        <v>0</v>
      </c>
      <c r="M135" s="58">
        <f>'Luxjacky Assumptions Monthly'!$M$8*'Luxjacky Forecast Weekly'!I135</f>
        <v>0</v>
      </c>
      <c r="N135" s="58">
        <f>'Luxjacky Assumptions Monthly'!$M$6*'Luxjacky Assumptions Monthly'!$M$8*'Luxjacky Forecast Weekly'!H135</f>
        <v>1258.8941761784079</v>
      </c>
      <c r="O135" s="58">
        <f t="shared" si="24"/>
        <v>1258.8941761784079</v>
      </c>
    </row>
    <row r="136" spans="1:15" x14ac:dyDescent="0.3">
      <c r="A136" s="60">
        <v>44330</v>
      </c>
      <c r="B136" s="15">
        <v>2021</v>
      </c>
      <c r="C136" s="15">
        <v>5</v>
      </c>
      <c r="D136" s="15" t="str">
        <f t="shared" si="20"/>
        <v>202120</v>
      </c>
      <c r="E136" s="15">
        <v>6</v>
      </c>
      <c r="F136" s="15">
        <v>1</v>
      </c>
      <c r="G136" s="15">
        <f t="shared" si="21"/>
        <v>20</v>
      </c>
      <c r="H136" s="62">
        <f t="shared" si="22"/>
        <v>2336.7142521277301</v>
      </c>
      <c r="I136" s="15">
        <f>IF(H135&lt;VLOOKUP(D136,'Luxjacky Assumptions Weekly'!$N$18:$R$124,5,0),VLOOKUP(D136,'Luxjacky Assumptions Weekly'!$N$18:$R$124,4,0),0)</f>
        <v>0</v>
      </c>
      <c r="J136" s="15">
        <f t="shared" si="18"/>
        <v>181.07410022908539</v>
      </c>
      <c r="K136" s="15">
        <f t="shared" si="19"/>
        <v>0</v>
      </c>
      <c r="L136" s="15">
        <f t="shared" si="23"/>
        <v>0</v>
      </c>
      <c r="M136" s="58">
        <f>'Luxjacky Assumptions Monthly'!$M$8*'Luxjacky Forecast Weekly'!I136</f>
        <v>0</v>
      </c>
      <c r="N136" s="58">
        <f>'Luxjacky Assumptions Monthly'!$M$6*'Luxjacky Assumptions Monthly'!$M$8*'Luxjacky Forecast Weekly'!H136</f>
        <v>1168.3571260638651</v>
      </c>
      <c r="O136" s="58">
        <f t="shared" si="24"/>
        <v>1168.3571260638651</v>
      </c>
    </row>
    <row r="137" spans="1:15" x14ac:dyDescent="0.3">
      <c r="A137" s="60">
        <v>44331</v>
      </c>
      <c r="B137" s="15">
        <v>2021</v>
      </c>
      <c r="C137" s="15">
        <v>5</v>
      </c>
      <c r="D137" s="15" t="str">
        <f t="shared" si="20"/>
        <v>202120</v>
      </c>
      <c r="E137" s="15">
        <v>7</v>
      </c>
      <c r="F137" s="15">
        <v>1</v>
      </c>
      <c r="G137" s="15">
        <f t="shared" si="21"/>
        <v>20</v>
      </c>
      <c r="H137" s="62">
        <f t="shared" si="22"/>
        <v>2193.559630308645</v>
      </c>
      <c r="I137" s="15">
        <f>IF(H136&lt;VLOOKUP(D137,'Luxjacky Assumptions Weekly'!$N$18:$R$124,5,0),VLOOKUP(D137,'Luxjacky Assumptions Weekly'!$N$18:$R$124,4,0),0)</f>
        <v>0</v>
      </c>
      <c r="J137" s="15">
        <f t="shared" si="18"/>
        <v>143.15462181908501</v>
      </c>
      <c r="K137" s="15">
        <f t="shared" si="19"/>
        <v>0</v>
      </c>
      <c r="L137" s="15">
        <f t="shared" si="23"/>
        <v>0</v>
      </c>
      <c r="M137" s="58">
        <f>'Luxjacky Assumptions Monthly'!$M$8*'Luxjacky Forecast Weekly'!I137</f>
        <v>0</v>
      </c>
      <c r="N137" s="58">
        <f>'Luxjacky Assumptions Monthly'!$M$6*'Luxjacky Assumptions Monthly'!$M$8*'Luxjacky Forecast Weekly'!H137</f>
        <v>1096.7798151543225</v>
      </c>
      <c r="O137" s="58">
        <f t="shared" si="24"/>
        <v>1096.7798151543225</v>
      </c>
    </row>
    <row r="138" spans="1:15" x14ac:dyDescent="0.3">
      <c r="A138" s="60">
        <v>44332</v>
      </c>
      <c r="B138" s="15">
        <v>2021</v>
      </c>
      <c r="C138" s="15">
        <v>5</v>
      </c>
      <c r="D138" s="15" t="str">
        <f t="shared" si="20"/>
        <v>202121</v>
      </c>
      <c r="E138" s="15">
        <v>1</v>
      </c>
      <c r="F138" s="15">
        <v>0</v>
      </c>
      <c r="G138" s="15">
        <f t="shared" si="21"/>
        <v>21</v>
      </c>
      <c r="H138" s="62">
        <f t="shared" si="22"/>
        <v>1966.2411226842344</v>
      </c>
      <c r="I138" s="15">
        <f>IF(H137&lt;VLOOKUP(D138,'Luxjacky Assumptions Weekly'!$N$18:$R$124,5,0),VLOOKUP(D138,'Luxjacky Assumptions Weekly'!$N$18:$R$124,4,0),0)</f>
        <v>0</v>
      </c>
      <c r="J138" s="15">
        <f t="shared" si="18"/>
        <v>227.31850762441059</v>
      </c>
      <c r="K138" s="15">
        <f t="shared" si="19"/>
        <v>0</v>
      </c>
      <c r="L138" s="15">
        <f t="shared" si="23"/>
        <v>0</v>
      </c>
      <c r="M138" s="58">
        <f>'Luxjacky Assumptions Monthly'!$M$8*'Luxjacky Forecast Weekly'!I138</f>
        <v>0</v>
      </c>
      <c r="N138" s="58">
        <f>'Luxjacky Assumptions Monthly'!$M$6*'Luxjacky Assumptions Monthly'!$M$8*'Luxjacky Forecast Weekly'!H138</f>
        <v>983.12056134211718</v>
      </c>
      <c r="O138" s="58">
        <f t="shared" si="24"/>
        <v>983.12056134211718</v>
      </c>
    </row>
    <row r="139" spans="1:15" x14ac:dyDescent="0.3">
      <c r="A139" s="60">
        <v>44333</v>
      </c>
      <c r="B139" s="15">
        <v>2021</v>
      </c>
      <c r="C139" s="15">
        <v>5</v>
      </c>
      <c r="D139" s="15" t="str">
        <f t="shared" si="20"/>
        <v>202121</v>
      </c>
      <c r="E139" s="15">
        <v>2</v>
      </c>
      <c r="F139" s="15">
        <v>0</v>
      </c>
      <c r="G139" s="15">
        <f t="shared" si="21"/>
        <v>21</v>
      </c>
      <c r="H139" s="62">
        <f t="shared" si="22"/>
        <v>1734.3049328180475</v>
      </c>
      <c r="I139" s="15">
        <f>IF(H138&lt;VLOOKUP(D139,'Luxjacky Assumptions Weekly'!$N$18:$R$124,5,0),VLOOKUP(D139,'Luxjacky Assumptions Weekly'!$N$18:$R$124,4,0),0)</f>
        <v>0</v>
      </c>
      <c r="J139" s="15">
        <f t="shared" si="18"/>
        <v>231.93618986618691</v>
      </c>
      <c r="K139" s="15">
        <f t="shared" si="19"/>
        <v>0</v>
      </c>
      <c r="L139" s="15">
        <f t="shared" si="23"/>
        <v>0</v>
      </c>
      <c r="M139" s="58">
        <f>'Luxjacky Assumptions Monthly'!$M$8*'Luxjacky Forecast Weekly'!I139</f>
        <v>0</v>
      </c>
      <c r="N139" s="58">
        <f>'Luxjacky Assumptions Monthly'!$M$6*'Luxjacky Assumptions Monthly'!$M$8*'Luxjacky Forecast Weekly'!H139</f>
        <v>867.15246640902376</v>
      </c>
      <c r="O139" s="58">
        <f t="shared" si="24"/>
        <v>867.15246640902376</v>
      </c>
    </row>
    <row r="140" spans="1:15" x14ac:dyDescent="0.3">
      <c r="A140" s="60">
        <v>44334</v>
      </c>
      <c r="B140" s="15">
        <v>2021</v>
      </c>
      <c r="C140" s="15">
        <v>5</v>
      </c>
      <c r="D140" s="15" t="str">
        <f t="shared" si="20"/>
        <v>202121</v>
      </c>
      <c r="E140" s="15">
        <v>3</v>
      </c>
      <c r="F140" s="15">
        <v>0</v>
      </c>
      <c r="G140" s="15">
        <f t="shared" si="21"/>
        <v>21</v>
      </c>
      <c r="H140" s="62">
        <f t="shared" si="22"/>
        <v>1504.9793506665992</v>
      </c>
      <c r="I140" s="15">
        <f>IF(H139&lt;VLOOKUP(D140,'Luxjacky Assumptions Weekly'!$N$18:$R$124,5,0),VLOOKUP(D140,'Luxjacky Assumptions Weekly'!$N$18:$R$124,4,0),0)</f>
        <v>0</v>
      </c>
      <c r="J140" s="15">
        <f t="shared" si="18"/>
        <v>229.32558215144837</v>
      </c>
      <c r="K140" s="15">
        <f t="shared" si="19"/>
        <v>0</v>
      </c>
      <c r="L140" s="15">
        <f t="shared" si="23"/>
        <v>0</v>
      </c>
      <c r="M140" s="58">
        <f>'Luxjacky Assumptions Monthly'!$M$8*'Luxjacky Forecast Weekly'!I140</f>
        <v>0</v>
      </c>
      <c r="N140" s="58">
        <f>'Luxjacky Assumptions Monthly'!$M$6*'Luxjacky Assumptions Monthly'!$M$8*'Luxjacky Forecast Weekly'!H140</f>
        <v>752.4896753332996</v>
      </c>
      <c r="O140" s="58">
        <f t="shared" si="24"/>
        <v>752.4896753332996</v>
      </c>
    </row>
    <row r="141" spans="1:15" x14ac:dyDescent="0.3">
      <c r="A141" s="60">
        <v>44335</v>
      </c>
      <c r="B141" s="15">
        <v>2021</v>
      </c>
      <c r="C141" s="15">
        <v>5</v>
      </c>
      <c r="D141" s="15" t="str">
        <f t="shared" si="20"/>
        <v>202121</v>
      </c>
      <c r="E141" s="15">
        <v>4</v>
      </c>
      <c r="F141" s="15">
        <v>0</v>
      </c>
      <c r="G141" s="15">
        <f t="shared" si="21"/>
        <v>21</v>
      </c>
      <c r="H141" s="62">
        <f t="shared" si="22"/>
        <v>3094.803028229866</v>
      </c>
      <c r="I141" s="15">
        <f>IF(H140&lt;VLOOKUP(D141,'Luxjacky Assumptions Weekly'!$N$18:$R$124,5,0),VLOOKUP(D141,'Luxjacky Assumptions Weekly'!$N$18:$R$124,4,0),0)</f>
        <v>1808.5206903020837</v>
      </c>
      <c r="J141" s="15">
        <f t="shared" si="18"/>
        <v>218.69701273881668</v>
      </c>
      <c r="K141" s="15">
        <f t="shared" si="19"/>
        <v>1</v>
      </c>
      <c r="L141" s="15">
        <f t="shared" si="23"/>
        <v>4000</v>
      </c>
      <c r="M141" s="58">
        <f>'Luxjacky Assumptions Monthly'!$M$8*'Luxjacky Forecast Weekly'!I141</f>
        <v>18085.206903020837</v>
      </c>
      <c r="N141" s="58">
        <f>'Luxjacky Assumptions Monthly'!$M$6*'Luxjacky Assumptions Monthly'!$M$8*'Luxjacky Forecast Weekly'!H141</f>
        <v>1547.401514114933</v>
      </c>
      <c r="O141" s="58">
        <f t="shared" si="24"/>
        <v>23632.608417135769</v>
      </c>
    </row>
    <row r="142" spans="1:15" x14ac:dyDescent="0.3">
      <c r="A142" s="60">
        <v>44336</v>
      </c>
      <c r="B142" s="15">
        <v>2021</v>
      </c>
      <c r="C142" s="15">
        <v>5</v>
      </c>
      <c r="D142" s="15" t="str">
        <f t="shared" si="20"/>
        <v>202121</v>
      </c>
      <c r="E142" s="15">
        <v>5</v>
      </c>
      <c r="F142" s="15">
        <v>0</v>
      </c>
      <c r="G142" s="15">
        <f t="shared" si="21"/>
        <v>21</v>
      </c>
      <c r="H142" s="62">
        <f t="shared" si="22"/>
        <v>2895.3571919867068</v>
      </c>
      <c r="I142" s="15">
        <f>IF(H141&lt;VLOOKUP(D142,'Luxjacky Assumptions Weekly'!$N$18:$R$124,5,0),VLOOKUP(D142,'Luxjacky Assumptions Weekly'!$N$18:$R$124,4,0),0)</f>
        <v>0</v>
      </c>
      <c r="J142" s="15">
        <f t="shared" si="18"/>
        <v>199.44583624315936</v>
      </c>
      <c r="K142" s="15">
        <f t="shared" si="19"/>
        <v>0</v>
      </c>
      <c r="L142" s="15">
        <f t="shared" si="23"/>
        <v>0</v>
      </c>
      <c r="M142" s="58">
        <f>'Luxjacky Assumptions Monthly'!$M$8*'Luxjacky Forecast Weekly'!I142</f>
        <v>0</v>
      </c>
      <c r="N142" s="58">
        <f>'Luxjacky Assumptions Monthly'!$M$6*'Luxjacky Assumptions Monthly'!$M$8*'Luxjacky Forecast Weekly'!H142</f>
        <v>1447.6785959933534</v>
      </c>
      <c r="O142" s="58">
        <f t="shared" si="24"/>
        <v>1447.6785959933534</v>
      </c>
    </row>
    <row r="143" spans="1:15" x14ac:dyDescent="0.3">
      <c r="A143" s="60">
        <v>44337</v>
      </c>
      <c r="B143" s="15">
        <v>2021</v>
      </c>
      <c r="C143" s="15">
        <v>5</v>
      </c>
      <c r="D143" s="15" t="str">
        <f t="shared" si="20"/>
        <v>202121</v>
      </c>
      <c r="E143" s="15">
        <v>6</v>
      </c>
      <c r="F143" s="15">
        <v>1</v>
      </c>
      <c r="G143" s="15">
        <f t="shared" si="21"/>
        <v>21</v>
      </c>
      <c r="H143" s="62">
        <f t="shared" si="22"/>
        <v>2714.2830917576212</v>
      </c>
      <c r="I143" s="15">
        <f>IF(H142&lt;VLOOKUP(D143,'Luxjacky Assumptions Weekly'!$N$18:$R$124,5,0),VLOOKUP(D143,'Luxjacky Assumptions Weekly'!$N$18:$R$124,4,0),0)</f>
        <v>0</v>
      </c>
      <c r="J143" s="15">
        <f t="shared" si="18"/>
        <v>181.07410022908539</v>
      </c>
      <c r="K143" s="15">
        <f t="shared" si="19"/>
        <v>0</v>
      </c>
      <c r="L143" s="15">
        <f t="shared" si="23"/>
        <v>0</v>
      </c>
      <c r="M143" s="58">
        <f>'Luxjacky Assumptions Monthly'!$M$8*'Luxjacky Forecast Weekly'!I143</f>
        <v>0</v>
      </c>
      <c r="N143" s="58">
        <f>'Luxjacky Assumptions Monthly'!$M$6*'Luxjacky Assumptions Monthly'!$M$8*'Luxjacky Forecast Weekly'!H143</f>
        <v>1357.1415458788106</v>
      </c>
      <c r="O143" s="58">
        <f t="shared" si="24"/>
        <v>1357.1415458788106</v>
      </c>
    </row>
    <row r="144" spans="1:15" x14ac:dyDescent="0.3">
      <c r="A144" s="60">
        <v>44338</v>
      </c>
      <c r="B144" s="15">
        <v>2021</v>
      </c>
      <c r="C144" s="15">
        <v>5</v>
      </c>
      <c r="D144" s="15" t="str">
        <f t="shared" si="20"/>
        <v>202121</v>
      </c>
      <c r="E144" s="15">
        <v>7</v>
      </c>
      <c r="F144" s="15">
        <v>1</v>
      </c>
      <c r="G144" s="15">
        <f t="shared" si="21"/>
        <v>21</v>
      </c>
      <c r="H144" s="62">
        <f t="shared" si="22"/>
        <v>2571.128469938536</v>
      </c>
      <c r="I144" s="15">
        <f>IF(H143&lt;VLOOKUP(D144,'Luxjacky Assumptions Weekly'!$N$18:$R$124,5,0),VLOOKUP(D144,'Luxjacky Assumptions Weekly'!$N$18:$R$124,4,0),0)</f>
        <v>0</v>
      </c>
      <c r="J144" s="15">
        <f t="shared" si="18"/>
        <v>143.15462181908501</v>
      </c>
      <c r="K144" s="15">
        <f t="shared" si="19"/>
        <v>0</v>
      </c>
      <c r="L144" s="15">
        <f t="shared" si="23"/>
        <v>0</v>
      </c>
      <c r="M144" s="58">
        <f>'Luxjacky Assumptions Monthly'!$M$8*'Luxjacky Forecast Weekly'!I144</f>
        <v>0</v>
      </c>
      <c r="N144" s="58">
        <f>'Luxjacky Assumptions Monthly'!$M$6*'Luxjacky Assumptions Monthly'!$M$8*'Luxjacky Forecast Weekly'!H144</f>
        <v>1285.564234969268</v>
      </c>
      <c r="O144" s="58">
        <f t="shared" si="24"/>
        <v>1285.564234969268</v>
      </c>
    </row>
    <row r="145" spans="1:15" x14ac:dyDescent="0.3">
      <c r="A145" s="60">
        <v>44339</v>
      </c>
      <c r="B145" s="15">
        <v>2021</v>
      </c>
      <c r="C145" s="15">
        <v>5</v>
      </c>
      <c r="D145" s="15" t="str">
        <f t="shared" si="20"/>
        <v>202122</v>
      </c>
      <c r="E145" s="15">
        <v>1</v>
      </c>
      <c r="F145" s="15">
        <v>0</v>
      </c>
      <c r="G145" s="15">
        <f t="shared" si="21"/>
        <v>22</v>
      </c>
      <c r="H145" s="62">
        <f t="shared" si="22"/>
        <v>2343.8099623141252</v>
      </c>
      <c r="I145" s="15">
        <f>IF(H144&lt;VLOOKUP(D145,'Luxjacky Assumptions Weekly'!$N$18:$R$124,5,0),VLOOKUP(D145,'Luxjacky Assumptions Weekly'!$N$18:$R$124,4,0),0)</f>
        <v>0</v>
      </c>
      <c r="J145" s="15">
        <f t="shared" si="18"/>
        <v>227.31850762441059</v>
      </c>
      <c r="K145" s="15">
        <f t="shared" si="19"/>
        <v>0</v>
      </c>
      <c r="L145" s="15">
        <f t="shared" si="23"/>
        <v>0</v>
      </c>
      <c r="M145" s="58">
        <f>'Luxjacky Assumptions Monthly'!$M$8*'Luxjacky Forecast Weekly'!I145</f>
        <v>0</v>
      </c>
      <c r="N145" s="58">
        <f>'Luxjacky Assumptions Monthly'!$M$6*'Luxjacky Assumptions Monthly'!$M$8*'Luxjacky Forecast Weekly'!H145</f>
        <v>1171.9049811570626</v>
      </c>
      <c r="O145" s="58">
        <f t="shared" si="24"/>
        <v>1171.9049811570626</v>
      </c>
    </row>
    <row r="146" spans="1:15" x14ac:dyDescent="0.3">
      <c r="A146" s="60">
        <v>44340</v>
      </c>
      <c r="B146" s="15">
        <v>2021</v>
      </c>
      <c r="C146" s="15">
        <v>5</v>
      </c>
      <c r="D146" s="15" t="str">
        <f t="shared" si="20"/>
        <v>202122</v>
      </c>
      <c r="E146" s="15">
        <v>2</v>
      </c>
      <c r="F146" s="15">
        <v>0</v>
      </c>
      <c r="G146" s="15">
        <f t="shared" si="21"/>
        <v>22</v>
      </c>
      <c r="H146" s="62">
        <f t="shared" si="22"/>
        <v>2111.8737724479383</v>
      </c>
      <c r="I146" s="15">
        <f>IF(H145&lt;VLOOKUP(D146,'Luxjacky Assumptions Weekly'!$N$18:$R$124,5,0),VLOOKUP(D146,'Luxjacky Assumptions Weekly'!$N$18:$R$124,4,0),0)</f>
        <v>0</v>
      </c>
      <c r="J146" s="15">
        <f t="shared" si="18"/>
        <v>231.93618986618691</v>
      </c>
      <c r="K146" s="15">
        <f t="shared" si="19"/>
        <v>0</v>
      </c>
      <c r="L146" s="15">
        <f t="shared" si="23"/>
        <v>0</v>
      </c>
      <c r="M146" s="58">
        <f>'Luxjacky Assumptions Monthly'!$M$8*'Luxjacky Forecast Weekly'!I146</f>
        <v>0</v>
      </c>
      <c r="N146" s="58">
        <f>'Luxjacky Assumptions Monthly'!$M$6*'Luxjacky Assumptions Monthly'!$M$8*'Luxjacky Forecast Weekly'!H146</f>
        <v>1055.9368862239692</v>
      </c>
      <c r="O146" s="58">
        <f t="shared" si="24"/>
        <v>1055.9368862239692</v>
      </c>
    </row>
    <row r="147" spans="1:15" x14ac:dyDescent="0.3">
      <c r="A147" s="60">
        <v>44341</v>
      </c>
      <c r="B147" s="15">
        <v>2021</v>
      </c>
      <c r="C147" s="15">
        <v>5</v>
      </c>
      <c r="D147" s="15" t="str">
        <f t="shared" si="20"/>
        <v>202122</v>
      </c>
      <c r="E147" s="15">
        <v>3</v>
      </c>
      <c r="F147" s="15">
        <v>0</v>
      </c>
      <c r="G147" s="15">
        <f t="shared" si="21"/>
        <v>22</v>
      </c>
      <c r="H147" s="62">
        <f t="shared" si="22"/>
        <v>1882.54819029649</v>
      </c>
      <c r="I147" s="15">
        <f>IF(H146&lt;VLOOKUP(D147,'Luxjacky Assumptions Weekly'!$N$18:$R$124,5,0),VLOOKUP(D147,'Luxjacky Assumptions Weekly'!$N$18:$R$124,4,0),0)</f>
        <v>0</v>
      </c>
      <c r="J147" s="15">
        <f t="shared" si="18"/>
        <v>229.32558215144837</v>
      </c>
      <c r="K147" s="15">
        <f t="shared" si="19"/>
        <v>0</v>
      </c>
      <c r="L147" s="15">
        <f t="shared" si="23"/>
        <v>0</v>
      </c>
      <c r="M147" s="58">
        <f>'Luxjacky Assumptions Monthly'!$M$8*'Luxjacky Forecast Weekly'!I147</f>
        <v>0</v>
      </c>
      <c r="N147" s="58">
        <f>'Luxjacky Assumptions Monthly'!$M$6*'Luxjacky Assumptions Monthly'!$M$8*'Luxjacky Forecast Weekly'!H147</f>
        <v>941.27409514824501</v>
      </c>
      <c r="O147" s="58">
        <f t="shared" si="24"/>
        <v>941.27409514824501</v>
      </c>
    </row>
    <row r="148" spans="1:15" x14ac:dyDescent="0.3">
      <c r="A148" s="60">
        <v>44342</v>
      </c>
      <c r="B148" s="15">
        <v>2021</v>
      </c>
      <c r="C148" s="15">
        <v>5</v>
      </c>
      <c r="D148" s="15" t="str">
        <f t="shared" si="20"/>
        <v>202122</v>
      </c>
      <c r="E148" s="15">
        <v>4</v>
      </c>
      <c r="F148" s="15">
        <v>0</v>
      </c>
      <c r="G148" s="15">
        <f t="shared" si="21"/>
        <v>22</v>
      </c>
      <c r="H148" s="62">
        <f t="shared" si="22"/>
        <v>1663.8511775576733</v>
      </c>
      <c r="I148" s="15">
        <f>IF(H147&lt;VLOOKUP(D148,'Luxjacky Assumptions Weekly'!$N$18:$R$124,5,0),VLOOKUP(D148,'Luxjacky Assumptions Weekly'!$N$18:$R$124,4,0),0)</f>
        <v>0</v>
      </c>
      <c r="J148" s="15">
        <f t="shared" si="18"/>
        <v>218.69701273881668</v>
      </c>
      <c r="K148" s="15">
        <f t="shared" si="19"/>
        <v>0</v>
      </c>
      <c r="L148" s="15">
        <f t="shared" si="23"/>
        <v>0</v>
      </c>
      <c r="M148" s="58">
        <f>'Luxjacky Assumptions Monthly'!$M$8*'Luxjacky Forecast Weekly'!I148</f>
        <v>0</v>
      </c>
      <c r="N148" s="58">
        <f>'Luxjacky Assumptions Monthly'!$M$6*'Luxjacky Assumptions Monthly'!$M$8*'Luxjacky Forecast Weekly'!H148</f>
        <v>831.92558877883664</v>
      </c>
      <c r="O148" s="58">
        <f t="shared" si="24"/>
        <v>831.92558877883664</v>
      </c>
    </row>
    <row r="149" spans="1:15" x14ac:dyDescent="0.3">
      <c r="A149" s="60">
        <v>44343</v>
      </c>
      <c r="B149" s="15">
        <v>2021</v>
      </c>
      <c r="C149" s="15">
        <v>5</v>
      </c>
      <c r="D149" s="15" t="str">
        <f t="shared" si="20"/>
        <v>202122</v>
      </c>
      <c r="E149" s="15">
        <v>5</v>
      </c>
      <c r="F149" s="15">
        <v>0</v>
      </c>
      <c r="G149" s="15">
        <f t="shared" si="21"/>
        <v>22</v>
      </c>
      <c r="H149" s="62">
        <f t="shared" si="22"/>
        <v>1464.4053413145139</v>
      </c>
      <c r="I149" s="15">
        <f>IF(H148&lt;VLOOKUP(D149,'Luxjacky Assumptions Weekly'!$N$18:$R$124,5,0),VLOOKUP(D149,'Luxjacky Assumptions Weekly'!$N$18:$R$124,4,0),0)</f>
        <v>0</v>
      </c>
      <c r="J149" s="15">
        <f t="shared" si="18"/>
        <v>199.44583624315936</v>
      </c>
      <c r="K149" s="15">
        <f t="shared" si="19"/>
        <v>0</v>
      </c>
      <c r="L149" s="15">
        <f t="shared" si="23"/>
        <v>0</v>
      </c>
      <c r="M149" s="58">
        <f>'Luxjacky Assumptions Monthly'!$M$8*'Luxjacky Forecast Weekly'!I149</f>
        <v>0</v>
      </c>
      <c r="N149" s="58">
        <f>'Luxjacky Assumptions Monthly'!$M$6*'Luxjacky Assumptions Monthly'!$M$8*'Luxjacky Forecast Weekly'!H149</f>
        <v>732.20267065725693</v>
      </c>
      <c r="O149" s="58">
        <f t="shared" si="24"/>
        <v>732.20267065725693</v>
      </c>
    </row>
    <row r="150" spans="1:15" x14ac:dyDescent="0.3">
      <c r="A150" s="60">
        <v>44344</v>
      </c>
      <c r="B150" s="15">
        <v>2021</v>
      </c>
      <c r="C150" s="15">
        <v>5</v>
      </c>
      <c r="D150" s="15" t="str">
        <f t="shared" si="20"/>
        <v>202122</v>
      </c>
      <c r="E150" s="15">
        <v>6</v>
      </c>
      <c r="F150" s="15">
        <v>1</v>
      </c>
      <c r="G150" s="15">
        <f t="shared" si="21"/>
        <v>22</v>
      </c>
      <c r="H150" s="62">
        <f t="shared" si="22"/>
        <v>3091.8519313875122</v>
      </c>
      <c r="I150" s="15">
        <f>IF(H149&lt;VLOOKUP(D150,'Luxjacky Assumptions Weekly'!$N$18:$R$124,5,0),VLOOKUP(D150,'Luxjacky Assumptions Weekly'!$N$18:$R$124,4,0),0)</f>
        <v>1808.5206903020837</v>
      </c>
      <c r="J150" s="15">
        <f t="shared" si="18"/>
        <v>181.07410022908539</v>
      </c>
      <c r="K150" s="15">
        <f t="shared" si="19"/>
        <v>1</v>
      </c>
      <c r="L150" s="15">
        <f t="shared" si="23"/>
        <v>4000</v>
      </c>
      <c r="M150" s="58">
        <f>'Luxjacky Assumptions Monthly'!$M$8*'Luxjacky Forecast Weekly'!I150</f>
        <v>18085.206903020837</v>
      </c>
      <c r="N150" s="58">
        <f>'Luxjacky Assumptions Monthly'!$M$6*'Luxjacky Assumptions Monthly'!$M$8*'Luxjacky Forecast Weekly'!H150</f>
        <v>1545.9259656937561</v>
      </c>
      <c r="O150" s="58">
        <f t="shared" si="24"/>
        <v>23631.132868714594</v>
      </c>
    </row>
    <row r="151" spans="1:15" x14ac:dyDescent="0.3">
      <c r="A151" s="60">
        <v>44345</v>
      </c>
      <c r="B151" s="15">
        <v>2021</v>
      </c>
      <c r="C151" s="15">
        <v>5</v>
      </c>
      <c r="D151" s="15" t="str">
        <f t="shared" si="20"/>
        <v>202122</v>
      </c>
      <c r="E151" s="15">
        <v>7</v>
      </c>
      <c r="F151" s="15">
        <v>1</v>
      </c>
      <c r="G151" s="15">
        <f t="shared" si="21"/>
        <v>22</v>
      </c>
      <c r="H151" s="62">
        <f t="shared" si="22"/>
        <v>2948.697309568427</v>
      </c>
      <c r="I151" s="15">
        <f>IF(H150&lt;VLOOKUP(D151,'Luxjacky Assumptions Weekly'!$N$18:$R$124,5,0),VLOOKUP(D151,'Luxjacky Assumptions Weekly'!$N$18:$R$124,4,0),0)</f>
        <v>0</v>
      </c>
      <c r="J151" s="15">
        <f t="shared" si="18"/>
        <v>143.15462181908501</v>
      </c>
      <c r="K151" s="15">
        <f t="shared" si="19"/>
        <v>0</v>
      </c>
      <c r="L151" s="15">
        <f t="shared" si="23"/>
        <v>0</v>
      </c>
      <c r="M151" s="58">
        <f>'Luxjacky Assumptions Monthly'!$M$8*'Luxjacky Forecast Weekly'!I151</f>
        <v>0</v>
      </c>
      <c r="N151" s="58">
        <f>'Luxjacky Assumptions Monthly'!$M$6*'Luxjacky Assumptions Monthly'!$M$8*'Luxjacky Forecast Weekly'!H151</f>
        <v>1474.3486547842135</v>
      </c>
      <c r="O151" s="58">
        <f t="shared" si="24"/>
        <v>1474.3486547842135</v>
      </c>
    </row>
    <row r="152" spans="1:15" x14ac:dyDescent="0.3">
      <c r="A152" s="60">
        <v>44346</v>
      </c>
      <c r="B152" s="15">
        <v>2021</v>
      </c>
      <c r="C152" s="15">
        <v>5</v>
      </c>
      <c r="D152" s="15" t="str">
        <f t="shared" si="20"/>
        <v>202123</v>
      </c>
      <c r="E152" s="15">
        <v>1</v>
      </c>
      <c r="F152" s="15">
        <v>0</v>
      </c>
      <c r="G152" s="15">
        <f t="shared" si="21"/>
        <v>23</v>
      </c>
      <c r="H152" s="62">
        <f t="shared" si="22"/>
        <v>2721.3788019440162</v>
      </c>
      <c r="I152" s="15">
        <f>IF(H151&lt;VLOOKUP(D152,'Luxjacky Assumptions Weekly'!$N$18:$R$124,5,0),VLOOKUP(D152,'Luxjacky Assumptions Weekly'!$N$18:$R$124,4,0),0)</f>
        <v>0</v>
      </c>
      <c r="J152" s="15">
        <f t="shared" si="18"/>
        <v>227.31850762441059</v>
      </c>
      <c r="K152" s="15">
        <f t="shared" si="19"/>
        <v>0</v>
      </c>
      <c r="L152" s="15">
        <f t="shared" si="23"/>
        <v>0</v>
      </c>
      <c r="M152" s="58">
        <f>'Luxjacky Assumptions Monthly'!$M$8*'Luxjacky Forecast Weekly'!I152</f>
        <v>0</v>
      </c>
      <c r="N152" s="58">
        <f>'Luxjacky Assumptions Monthly'!$M$6*'Luxjacky Assumptions Monthly'!$M$8*'Luxjacky Forecast Weekly'!H152</f>
        <v>1360.6894009720081</v>
      </c>
      <c r="O152" s="58">
        <f t="shared" si="24"/>
        <v>1360.6894009720081</v>
      </c>
    </row>
    <row r="153" spans="1:15" x14ac:dyDescent="0.3">
      <c r="A153" s="60">
        <v>44347</v>
      </c>
      <c r="B153" s="15">
        <v>2021</v>
      </c>
      <c r="C153" s="15">
        <v>5</v>
      </c>
      <c r="D153" s="15" t="str">
        <f t="shared" si="20"/>
        <v>202123</v>
      </c>
      <c r="E153" s="15">
        <v>2</v>
      </c>
      <c r="F153" s="15">
        <v>0</v>
      </c>
      <c r="G153" s="15">
        <f t="shared" si="21"/>
        <v>23</v>
      </c>
      <c r="H153" s="62">
        <f t="shared" si="22"/>
        <v>2489.4426120778294</v>
      </c>
      <c r="I153" s="15">
        <f>IF(H152&lt;VLOOKUP(D153,'Luxjacky Assumptions Weekly'!$N$18:$R$124,5,0),VLOOKUP(D153,'Luxjacky Assumptions Weekly'!$N$18:$R$124,4,0),0)</f>
        <v>0</v>
      </c>
      <c r="J153" s="15">
        <f t="shared" si="18"/>
        <v>231.93618986618691</v>
      </c>
      <c r="K153" s="15">
        <f t="shared" si="19"/>
        <v>0</v>
      </c>
      <c r="L153" s="15">
        <f t="shared" si="23"/>
        <v>0</v>
      </c>
      <c r="M153" s="58">
        <f>'Luxjacky Assumptions Monthly'!$M$8*'Luxjacky Forecast Weekly'!I153</f>
        <v>0</v>
      </c>
      <c r="N153" s="58">
        <f>'Luxjacky Assumptions Monthly'!$M$6*'Luxjacky Assumptions Monthly'!$M$8*'Luxjacky Forecast Weekly'!H153</f>
        <v>1244.7213060389147</v>
      </c>
      <c r="O153" s="58">
        <f t="shared" si="24"/>
        <v>1244.7213060389147</v>
      </c>
    </row>
    <row r="154" spans="1:15" x14ac:dyDescent="0.3">
      <c r="A154" s="60">
        <v>44348</v>
      </c>
      <c r="B154" s="15">
        <v>2021</v>
      </c>
      <c r="C154" s="15">
        <v>6</v>
      </c>
      <c r="D154" s="15" t="str">
        <f t="shared" si="20"/>
        <v>202123</v>
      </c>
      <c r="E154" s="15">
        <v>3</v>
      </c>
      <c r="F154" s="15">
        <v>0</v>
      </c>
      <c r="G154" s="15">
        <f t="shared" si="21"/>
        <v>23</v>
      </c>
      <c r="H154" s="62">
        <f t="shared" si="22"/>
        <v>2257.6672444234032</v>
      </c>
      <c r="I154" s="15">
        <f>IF(H153&lt;VLOOKUP(D154,'Luxjacky Assumptions Weekly'!$N$18:$R$124,5,0),VLOOKUP(D154,'Luxjacky Assumptions Weekly'!$N$18:$R$124,4,0),0)</f>
        <v>0</v>
      </c>
      <c r="J154" s="15">
        <f t="shared" si="18"/>
        <v>231.77536765442599</v>
      </c>
      <c r="K154" s="15">
        <f t="shared" si="19"/>
        <v>0</v>
      </c>
      <c r="L154" s="15">
        <f t="shared" si="23"/>
        <v>0</v>
      </c>
      <c r="M154" s="58">
        <f>'Luxjacky Assumptions Monthly'!$M$8*'Luxjacky Forecast Weekly'!I154</f>
        <v>0</v>
      </c>
      <c r="N154" s="58">
        <f>'Luxjacky Assumptions Monthly'!$M$6*'Luxjacky Assumptions Monthly'!$M$8*'Luxjacky Forecast Weekly'!H154</f>
        <v>1128.8336222117016</v>
      </c>
      <c r="O154" s="58">
        <f t="shared" si="24"/>
        <v>1128.8336222117016</v>
      </c>
    </row>
    <row r="155" spans="1:15" x14ac:dyDescent="0.3">
      <c r="A155" s="60">
        <v>44349</v>
      </c>
      <c r="B155" s="15">
        <v>2021</v>
      </c>
      <c r="C155" s="15">
        <v>6</v>
      </c>
      <c r="D155" s="15" t="str">
        <f t="shared" si="20"/>
        <v>202123</v>
      </c>
      <c r="E155" s="15">
        <v>4</v>
      </c>
      <c r="F155" s="15">
        <v>0</v>
      </c>
      <c r="G155" s="15">
        <f t="shared" si="21"/>
        <v>23</v>
      </c>
      <c r="H155" s="62">
        <f t="shared" si="22"/>
        <v>2036.5204461816088</v>
      </c>
      <c r="I155" s="15">
        <f>IF(H154&lt;VLOOKUP(D155,'Luxjacky Assumptions Weekly'!$N$18:$R$124,5,0),VLOOKUP(D155,'Luxjacky Assumptions Weekly'!$N$18:$R$124,4,0),0)</f>
        <v>0</v>
      </c>
      <c r="J155" s="15">
        <f t="shared" si="18"/>
        <v>221.14679824179433</v>
      </c>
      <c r="K155" s="15">
        <f t="shared" si="19"/>
        <v>0</v>
      </c>
      <c r="L155" s="15">
        <f t="shared" si="23"/>
        <v>0</v>
      </c>
      <c r="M155" s="58">
        <f>'Luxjacky Assumptions Monthly'!$M$8*'Luxjacky Forecast Weekly'!I155</f>
        <v>0</v>
      </c>
      <c r="N155" s="58">
        <f>'Luxjacky Assumptions Monthly'!$M$6*'Luxjacky Assumptions Monthly'!$M$8*'Luxjacky Forecast Weekly'!H155</f>
        <v>1018.2602230908044</v>
      </c>
      <c r="O155" s="58">
        <f t="shared" si="24"/>
        <v>1018.2602230908044</v>
      </c>
    </row>
    <row r="156" spans="1:15" x14ac:dyDescent="0.3">
      <c r="A156" s="60">
        <v>44350</v>
      </c>
      <c r="B156" s="15">
        <v>2021</v>
      </c>
      <c r="C156" s="15">
        <v>6</v>
      </c>
      <c r="D156" s="15" t="str">
        <f t="shared" si="20"/>
        <v>202123</v>
      </c>
      <c r="E156" s="15">
        <v>5</v>
      </c>
      <c r="F156" s="15">
        <v>0</v>
      </c>
      <c r="G156" s="15">
        <f t="shared" si="21"/>
        <v>23</v>
      </c>
      <c r="H156" s="62">
        <f t="shared" si="22"/>
        <v>1834.6248244354717</v>
      </c>
      <c r="I156" s="15">
        <f>IF(H155&lt;VLOOKUP(D156,'Luxjacky Assumptions Weekly'!$N$18:$R$124,5,0),VLOOKUP(D156,'Luxjacky Assumptions Weekly'!$N$18:$R$124,4,0),0)</f>
        <v>0</v>
      </c>
      <c r="J156" s="15">
        <f t="shared" si="18"/>
        <v>201.89562174613698</v>
      </c>
      <c r="K156" s="15">
        <f t="shared" si="19"/>
        <v>0</v>
      </c>
      <c r="L156" s="15">
        <f t="shared" si="23"/>
        <v>0</v>
      </c>
      <c r="M156" s="58">
        <f>'Luxjacky Assumptions Monthly'!$M$8*'Luxjacky Forecast Weekly'!I156</f>
        <v>0</v>
      </c>
      <c r="N156" s="58">
        <f>'Luxjacky Assumptions Monthly'!$M$6*'Luxjacky Assumptions Monthly'!$M$8*'Luxjacky Forecast Weekly'!H156</f>
        <v>917.31241221773587</v>
      </c>
      <c r="O156" s="58">
        <f t="shared" si="24"/>
        <v>917.31241221773587</v>
      </c>
    </row>
    <row r="157" spans="1:15" x14ac:dyDescent="0.3">
      <c r="A157" s="60">
        <v>44351</v>
      </c>
      <c r="B157" s="15">
        <v>2021</v>
      </c>
      <c r="C157" s="15">
        <v>6</v>
      </c>
      <c r="D157" s="15" t="str">
        <f t="shared" si="20"/>
        <v>202123</v>
      </c>
      <c r="E157" s="15">
        <v>6</v>
      </c>
      <c r="F157" s="15">
        <v>1</v>
      </c>
      <c r="G157" s="15">
        <f t="shared" si="21"/>
        <v>23</v>
      </c>
      <c r="H157" s="62">
        <f t="shared" si="22"/>
        <v>1651.1009387034087</v>
      </c>
      <c r="I157" s="15">
        <f>IF(H156&lt;VLOOKUP(D157,'Luxjacky Assumptions Weekly'!$N$18:$R$124,5,0),VLOOKUP(D157,'Luxjacky Assumptions Weekly'!$N$18:$R$124,4,0),0)</f>
        <v>0</v>
      </c>
      <c r="J157" s="15">
        <f t="shared" si="18"/>
        <v>183.52388573206301</v>
      </c>
      <c r="K157" s="15">
        <f t="shared" si="19"/>
        <v>0</v>
      </c>
      <c r="L157" s="15">
        <f t="shared" si="23"/>
        <v>0</v>
      </c>
      <c r="M157" s="58">
        <f>'Luxjacky Assumptions Monthly'!$M$8*'Luxjacky Forecast Weekly'!I157</f>
        <v>0</v>
      </c>
      <c r="N157" s="58">
        <f>'Luxjacky Assumptions Monthly'!$M$6*'Luxjacky Assumptions Monthly'!$M$8*'Luxjacky Forecast Weekly'!H157</f>
        <v>825.55046935170435</v>
      </c>
      <c r="O157" s="58">
        <f t="shared" si="24"/>
        <v>825.55046935170435</v>
      </c>
    </row>
    <row r="158" spans="1:15" x14ac:dyDescent="0.3">
      <c r="A158" s="60">
        <v>44352</v>
      </c>
      <c r="B158" s="15">
        <v>2021</v>
      </c>
      <c r="C158" s="15">
        <v>6</v>
      </c>
      <c r="D158" s="15" t="str">
        <f t="shared" si="20"/>
        <v>202123</v>
      </c>
      <c r="E158" s="15">
        <v>7</v>
      </c>
      <c r="F158" s="15">
        <v>1</v>
      </c>
      <c r="G158" s="15">
        <f t="shared" si="21"/>
        <v>23</v>
      </c>
      <c r="H158" s="62">
        <f t="shared" si="22"/>
        <v>1505.4965313813461</v>
      </c>
      <c r="I158" s="15">
        <f>IF(H157&lt;VLOOKUP(D158,'Luxjacky Assumptions Weekly'!$N$18:$R$124,5,0),VLOOKUP(D158,'Luxjacky Assumptions Weekly'!$N$18:$R$124,4,0),0)</f>
        <v>0</v>
      </c>
      <c r="J158" s="15">
        <f t="shared" si="18"/>
        <v>145.60440732206263</v>
      </c>
      <c r="K158" s="15">
        <f t="shared" si="19"/>
        <v>0</v>
      </c>
      <c r="L158" s="15">
        <f t="shared" si="23"/>
        <v>0</v>
      </c>
      <c r="M158" s="58">
        <f>'Luxjacky Assumptions Monthly'!$M$8*'Luxjacky Forecast Weekly'!I158</f>
        <v>0</v>
      </c>
      <c r="N158" s="58">
        <f>'Luxjacky Assumptions Monthly'!$M$6*'Luxjacky Assumptions Monthly'!$M$8*'Luxjacky Forecast Weekly'!H158</f>
        <v>752.74826569067307</v>
      </c>
      <c r="O158" s="58">
        <f t="shared" si="24"/>
        <v>752.74826569067307</v>
      </c>
    </row>
    <row r="159" spans="1:15" x14ac:dyDescent="0.3">
      <c r="A159" s="60">
        <v>44353</v>
      </c>
      <c r="B159" s="15">
        <v>2021</v>
      </c>
      <c r="C159" s="15">
        <v>6</v>
      </c>
      <c r="D159" s="15" t="str">
        <f t="shared" si="20"/>
        <v>202124</v>
      </c>
      <c r="E159" s="15">
        <v>1</v>
      </c>
      <c r="F159" s="15">
        <v>0</v>
      </c>
      <c r="G159" s="15">
        <f t="shared" si="21"/>
        <v>24</v>
      </c>
      <c r="H159" s="62">
        <f t="shared" si="22"/>
        <v>3095.0532931296302</v>
      </c>
      <c r="I159" s="15">
        <f>IF(H158&lt;VLOOKUP(D159,'Luxjacky Assumptions Weekly'!$N$18:$R$124,5,0),VLOOKUP(D159,'Luxjacky Assumptions Weekly'!$N$18:$R$124,4,0),0)</f>
        <v>1819.3250548756721</v>
      </c>
      <c r="J159" s="15">
        <f t="shared" si="18"/>
        <v>229.7682931273882</v>
      </c>
      <c r="K159" s="15">
        <f t="shared" si="19"/>
        <v>1</v>
      </c>
      <c r="L159" s="15">
        <f t="shared" si="23"/>
        <v>4000</v>
      </c>
      <c r="M159" s="58">
        <f>'Luxjacky Assumptions Monthly'!$M$8*'Luxjacky Forecast Weekly'!I159</f>
        <v>18193.250548756721</v>
      </c>
      <c r="N159" s="58">
        <f>'Luxjacky Assumptions Monthly'!$M$6*'Luxjacky Assumptions Monthly'!$M$8*'Luxjacky Forecast Weekly'!H159</f>
        <v>1547.5266465648151</v>
      </c>
      <c r="O159" s="58">
        <f t="shared" si="24"/>
        <v>23740.777195321538</v>
      </c>
    </row>
    <row r="160" spans="1:15" x14ac:dyDescent="0.3">
      <c r="A160" s="60">
        <v>44354</v>
      </c>
      <c r="B160" s="15">
        <v>2021</v>
      </c>
      <c r="C160" s="15">
        <v>6</v>
      </c>
      <c r="D160" s="15" t="str">
        <f t="shared" si="20"/>
        <v>202124</v>
      </c>
      <c r="E160" s="15">
        <v>2</v>
      </c>
      <c r="F160" s="15">
        <v>0</v>
      </c>
      <c r="G160" s="15">
        <f t="shared" si="21"/>
        <v>24</v>
      </c>
      <c r="H160" s="62">
        <f t="shared" si="22"/>
        <v>2860.6673177604657</v>
      </c>
      <c r="I160" s="15">
        <f>IF(H159&lt;VLOOKUP(D160,'Luxjacky Assumptions Weekly'!$N$18:$R$124,5,0),VLOOKUP(D160,'Luxjacky Assumptions Weekly'!$N$18:$R$124,4,0),0)</f>
        <v>0</v>
      </c>
      <c r="J160" s="15">
        <f t="shared" si="18"/>
        <v>234.38597536916456</v>
      </c>
      <c r="K160" s="15">
        <f t="shared" si="19"/>
        <v>0</v>
      </c>
      <c r="L160" s="15">
        <f t="shared" si="23"/>
        <v>0</v>
      </c>
      <c r="M160" s="58">
        <f>'Luxjacky Assumptions Monthly'!$M$8*'Luxjacky Forecast Weekly'!I160</f>
        <v>0</v>
      </c>
      <c r="N160" s="58">
        <f>'Luxjacky Assumptions Monthly'!$M$6*'Luxjacky Assumptions Monthly'!$M$8*'Luxjacky Forecast Weekly'!H160</f>
        <v>1430.3336588802329</v>
      </c>
      <c r="O160" s="58">
        <f t="shared" si="24"/>
        <v>1430.3336588802329</v>
      </c>
    </row>
    <row r="161" spans="1:15" x14ac:dyDescent="0.3">
      <c r="A161" s="60">
        <v>44355</v>
      </c>
      <c r="B161" s="15">
        <v>2021</v>
      </c>
      <c r="C161" s="15">
        <v>6</v>
      </c>
      <c r="D161" s="15" t="str">
        <f t="shared" si="20"/>
        <v>202124</v>
      </c>
      <c r="E161" s="15">
        <v>3</v>
      </c>
      <c r="F161" s="15">
        <v>0</v>
      </c>
      <c r="G161" s="15">
        <f t="shared" si="21"/>
        <v>24</v>
      </c>
      <c r="H161" s="62">
        <f t="shared" si="22"/>
        <v>2628.8919501060395</v>
      </c>
      <c r="I161" s="15">
        <f>IF(H160&lt;VLOOKUP(D161,'Luxjacky Assumptions Weekly'!$N$18:$R$124,5,0),VLOOKUP(D161,'Luxjacky Assumptions Weekly'!$N$18:$R$124,4,0),0)</f>
        <v>0</v>
      </c>
      <c r="J161" s="15">
        <f t="shared" si="18"/>
        <v>231.77536765442599</v>
      </c>
      <c r="K161" s="15">
        <f t="shared" si="19"/>
        <v>0</v>
      </c>
      <c r="L161" s="15">
        <f t="shared" si="23"/>
        <v>0</v>
      </c>
      <c r="M161" s="58">
        <f>'Luxjacky Assumptions Monthly'!$M$8*'Luxjacky Forecast Weekly'!I161</f>
        <v>0</v>
      </c>
      <c r="N161" s="58">
        <f>'Luxjacky Assumptions Monthly'!$M$6*'Luxjacky Assumptions Monthly'!$M$8*'Luxjacky Forecast Weekly'!H161</f>
        <v>1314.4459750530198</v>
      </c>
      <c r="O161" s="58">
        <f t="shared" si="24"/>
        <v>1314.4459750530198</v>
      </c>
    </row>
    <row r="162" spans="1:15" x14ac:dyDescent="0.3">
      <c r="A162" s="60">
        <v>44356</v>
      </c>
      <c r="B162" s="15">
        <v>2021</v>
      </c>
      <c r="C162" s="15">
        <v>6</v>
      </c>
      <c r="D162" s="15" t="str">
        <f t="shared" si="20"/>
        <v>202124</v>
      </c>
      <c r="E162" s="15">
        <v>4</v>
      </c>
      <c r="F162" s="15">
        <v>0</v>
      </c>
      <c r="G162" s="15">
        <f t="shared" si="21"/>
        <v>24</v>
      </c>
      <c r="H162" s="62">
        <f t="shared" si="22"/>
        <v>2407.7451518642451</v>
      </c>
      <c r="I162" s="15">
        <f>IF(H161&lt;VLOOKUP(D162,'Luxjacky Assumptions Weekly'!$N$18:$R$124,5,0),VLOOKUP(D162,'Luxjacky Assumptions Weekly'!$N$18:$R$124,4,0),0)</f>
        <v>0</v>
      </c>
      <c r="J162" s="15">
        <f t="shared" si="18"/>
        <v>221.14679824179433</v>
      </c>
      <c r="K162" s="15">
        <f t="shared" si="19"/>
        <v>0</v>
      </c>
      <c r="L162" s="15">
        <f t="shared" si="23"/>
        <v>0</v>
      </c>
      <c r="M162" s="58">
        <f>'Luxjacky Assumptions Monthly'!$M$8*'Luxjacky Forecast Weekly'!I162</f>
        <v>0</v>
      </c>
      <c r="N162" s="58">
        <f>'Luxjacky Assumptions Monthly'!$M$6*'Luxjacky Assumptions Monthly'!$M$8*'Luxjacky Forecast Weekly'!H162</f>
        <v>1203.8725759321226</v>
      </c>
      <c r="O162" s="58">
        <f t="shared" si="24"/>
        <v>1203.8725759321226</v>
      </c>
    </row>
    <row r="163" spans="1:15" x14ac:dyDescent="0.3">
      <c r="A163" s="60">
        <v>44357</v>
      </c>
      <c r="B163" s="15">
        <v>2021</v>
      </c>
      <c r="C163" s="15">
        <v>6</v>
      </c>
      <c r="D163" s="15" t="str">
        <f t="shared" si="20"/>
        <v>202124</v>
      </c>
      <c r="E163" s="15">
        <v>5</v>
      </c>
      <c r="F163" s="15">
        <v>0</v>
      </c>
      <c r="G163" s="15">
        <f t="shared" si="21"/>
        <v>24</v>
      </c>
      <c r="H163" s="62">
        <f t="shared" si="22"/>
        <v>2205.8495301181083</v>
      </c>
      <c r="I163" s="15">
        <f>IF(H162&lt;VLOOKUP(D163,'Luxjacky Assumptions Weekly'!$N$18:$R$124,5,0),VLOOKUP(D163,'Luxjacky Assumptions Weekly'!$N$18:$R$124,4,0),0)</f>
        <v>0</v>
      </c>
      <c r="J163" s="15">
        <f t="shared" si="18"/>
        <v>201.89562174613698</v>
      </c>
      <c r="K163" s="15">
        <f t="shared" si="19"/>
        <v>0</v>
      </c>
      <c r="L163" s="15">
        <f t="shared" si="23"/>
        <v>0</v>
      </c>
      <c r="M163" s="58">
        <f>'Luxjacky Assumptions Monthly'!$M$8*'Luxjacky Forecast Weekly'!I163</f>
        <v>0</v>
      </c>
      <c r="N163" s="58">
        <f>'Luxjacky Assumptions Monthly'!$M$6*'Luxjacky Assumptions Monthly'!$M$8*'Luxjacky Forecast Weekly'!H163</f>
        <v>1102.9247650590542</v>
      </c>
      <c r="O163" s="58">
        <f t="shared" si="24"/>
        <v>1102.9247650590542</v>
      </c>
    </row>
    <row r="164" spans="1:15" x14ac:dyDescent="0.3">
      <c r="A164" s="60">
        <v>44358</v>
      </c>
      <c r="B164" s="15">
        <v>2021</v>
      </c>
      <c r="C164" s="15">
        <v>6</v>
      </c>
      <c r="D164" s="15" t="str">
        <f t="shared" si="20"/>
        <v>202124</v>
      </c>
      <c r="E164" s="15">
        <v>6</v>
      </c>
      <c r="F164" s="15">
        <v>1</v>
      </c>
      <c r="G164" s="15">
        <f t="shared" si="21"/>
        <v>24</v>
      </c>
      <c r="H164" s="62">
        <f t="shared" si="22"/>
        <v>2022.3256443860453</v>
      </c>
      <c r="I164" s="15">
        <f>IF(H163&lt;VLOOKUP(D164,'Luxjacky Assumptions Weekly'!$N$18:$R$124,5,0),VLOOKUP(D164,'Luxjacky Assumptions Weekly'!$N$18:$R$124,4,0),0)</f>
        <v>0</v>
      </c>
      <c r="J164" s="15">
        <f t="shared" si="18"/>
        <v>183.52388573206301</v>
      </c>
      <c r="K164" s="15">
        <f t="shared" si="19"/>
        <v>0</v>
      </c>
      <c r="L164" s="15">
        <f t="shared" si="23"/>
        <v>0</v>
      </c>
      <c r="M164" s="58">
        <f>'Luxjacky Assumptions Monthly'!$M$8*'Luxjacky Forecast Weekly'!I164</f>
        <v>0</v>
      </c>
      <c r="N164" s="58">
        <f>'Luxjacky Assumptions Monthly'!$M$6*'Luxjacky Assumptions Monthly'!$M$8*'Luxjacky Forecast Weekly'!H164</f>
        <v>1011.1628221930226</v>
      </c>
      <c r="O164" s="58">
        <f t="shared" si="24"/>
        <v>1011.1628221930226</v>
      </c>
    </row>
    <row r="165" spans="1:15" x14ac:dyDescent="0.3">
      <c r="A165" s="60">
        <v>44359</v>
      </c>
      <c r="B165" s="15">
        <v>2021</v>
      </c>
      <c r="C165" s="15">
        <v>6</v>
      </c>
      <c r="D165" s="15" t="str">
        <f t="shared" si="20"/>
        <v>202124</v>
      </c>
      <c r="E165" s="15">
        <v>7</v>
      </c>
      <c r="F165" s="15">
        <v>1</v>
      </c>
      <c r="G165" s="15">
        <f t="shared" si="21"/>
        <v>24</v>
      </c>
      <c r="H165" s="62">
        <f t="shared" si="22"/>
        <v>1876.7212370639827</v>
      </c>
      <c r="I165" s="15">
        <f>IF(H164&lt;VLOOKUP(D165,'Luxjacky Assumptions Weekly'!$N$18:$R$124,5,0),VLOOKUP(D165,'Luxjacky Assumptions Weekly'!$N$18:$R$124,4,0),0)</f>
        <v>0</v>
      </c>
      <c r="J165" s="15">
        <f t="shared" si="18"/>
        <v>145.60440732206263</v>
      </c>
      <c r="K165" s="15">
        <f t="shared" si="19"/>
        <v>0</v>
      </c>
      <c r="L165" s="15">
        <f t="shared" si="23"/>
        <v>0</v>
      </c>
      <c r="M165" s="58">
        <f>'Luxjacky Assumptions Monthly'!$M$8*'Luxjacky Forecast Weekly'!I165</f>
        <v>0</v>
      </c>
      <c r="N165" s="58">
        <f>'Luxjacky Assumptions Monthly'!$M$6*'Luxjacky Assumptions Monthly'!$M$8*'Luxjacky Forecast Weekly'!H165</f>
        <v>938.36061853199135</v>
      </c>
      <c r="O165" s="58">
        <f t="shared" si="24"/>
        <v>938.36061853199135</v>
      </c>
    </row>
    <row r="166" spans="1:15" x14ac:dyDescent="0.3">
      <c r="A166" s="60">
        <v>44360</v>
      </c>
      <c r="B166" s="15">
        <v>2021</v>
      </c>
      <c r="C166" s="15">
        <v>6</v>
      </c>
      <c r="D166" s="15" t="str">
        <f t="shared" si="20"/>
        <v>202125</v>
      </c>
      <c r="E166" s="15">
        <v>1</v>
      </c>
      <c r="F166" s="15">
        <v>0</v>
      </c>
      <c r="G166" s="15">
        <f t="shared" si="21"/>
        <v>25</v>
      </c>
      <c r="H166" s="62">
        <f t="shared" si="22"/>
        <v>1646.9529439365945</v>
      </c>
      <c r="I166" s="15">
        <f>IF(H165&lt;VLOOKUP(D166,'Luxjacky Assumptions Weekly'!$N$18:$R$124,5,0),VLOOKUP(D166,'Luxjacky Assumptions Weekly'!$N$18:$R$124,4,0),0)</f>
        <v>0</v>
      </c>
      <c r="J166" s="15">
        <f t="shared" si="18"/>
        <v>229.7682931273882</v>
      </c>
      <c r="K166" s="15">
        <f t="shared" si="19"/>
        <v>0</v>
      </c>
      <c r="L166" s="15">
        <f t="shared" si="23"/>
        <v>0</v>
      </c>
      <c r="M166" s="58">
        <f>'Luxjacky Assumptions Monthly'!$M$8*'Luxjacky Forecast Weekly'!I166</f>
        <v>0</v>
      </c>
      <c r="N166" s="58">
        <f>'Luxjacky Assumptions Monthly'!$M$6*'Luxjacky Assumptions Monthly'!$M$8*'Luxjacky Forecast Weekly'!H166</f>
        <v>823.47647196829723</v>
      </c>
      <c r="O166" s="58">
        <f t="shared" si="24"/>
        <v>823.47647196829723</v>
      </c>
    </row>
    <row r="167" spans="1:15" x14ac:dyDescent="0.3">
      <c r="A167" s="60">
        <v>44361</v>
      </c>
      <c r="B167" s="15">
        <v>2021</v>
      </c>
      <c r="C167" s="15">
        <v>6</v>
      </c>
      <c r="D167" s="15" t="str">
        <f t="shared" si="20"/>
        <v>202125</v>
      </c>
      <c r="E167" s="15">
        <v>2</v>
      </c>
      <c r="F167" s="15">
        <v>0</v>
      </c>
      <c r="G167" s="15">
        <f t="shared" si="21"/>
        <v>25</v>
      </c>
      <c r="H167" s="62">
        <f t="shared" si="22"/>
        <v>3231.8920234431021</v>
      </c>
      <c r="I167" s="15">
        <f>IF(H166&lt;VLOOKUP(D167,'Luxjacky Assumptions Weekly'!$N$18:$R$124,5,0),VLOOKUP(D167,'Luxjacky Assumptions Weekly'!$N$18:$R$124,4,0),0)</f>
        <v>1819.3250548756721</v>
      </c>
      <c r="J167" s="15">
        <f t="shared" si="18"/>
        <v>234.38597536916456</v>
      </c>
      <c r="K167" s="15">
        <f t="shared" si="19"/>
        <v>1</v>
      </c>
      <c r="L167" s="15">
        <f t="shared" si="23"/>
        <v>4000</v>
      </c>
      <c r="M167" s="58">
        <f>'Luxjacky Assumptions Monthly'!$M$8*'Luxjacky Forecast Weekly'!I167</f>
        <v>18193.250548756721</v>
      </c>
      <c r="N167" s="58">
        <f>'Luxjacky Assumptions Monthly'!$M$6*'Luxjacky Assumptions Monthly'!$M$8*'Luxjacky Forecast Weekly'!H167</f>
        <v>1615.946011721551</v>
      </c>
      <c r="O167" s="58">
        <f t="shared" si="24"/>
        <v>23809.196560478271</v>
      </c>
    </row>
    <row r="168" spans="1:15" x14ac:dyDescent="0.3">
      <c r="A168" s="60">
        <v>44362</v>
      </c>
      <c r="B168" s="15">
        <v>2021</v>
      </c>
      <c r="C168" s="15">
        <v>6</v>
      </c>
      <c r="D168" s="15" t="str">
        <f t="shared" si="20"/>
        <v>202125</v>
      </c>
      <c r="E168" s="15">
        <v>3</v>
      </c>
      <c r="F168" s="15">
        <v>0</v>
      </c>
      <c r="G168" s="15">
        <f t="shared" si="21"/>
        <v>25</v>
      </c>
      <c r="H168" s="62">
        <f t="shared" si="22"/>
        <v>3000.1166557886759</v>
      </c>
      <c r="I168" s="15">
        <f>IF(H167&lt;VLOOKUP(D168,'Luxjacky Assumptions Weekly'!$N$18:$R$124,5,0),VLOOKUP(D168,'Luxjacky Assumptions Weekly'!$N$18:$R$124,4,0),0)</f>
        <v>0</v>
      </c>
      <c r="J168" s="15">
        <f t="shared" si="18"/>
        <v>231.77536765442599</v>
      </c>
      <c r="K168" s="15">
        <f t="shared" si="19"/>
        <v>0</v>
      </c>
      <c r="L168" s="15">
        <f t="shared" si="23"/>
        <v>0</v>
      </c>
      <c r="M168" s="58">
        <f>'Luxjacky Assumptions Monthly'!$M$8*'Luxjacky Forecast Weekly'!I168</f>
        <v>0</v>
      </c>
      <c r="N168" s="58">
        <f>'Luxjacky Assumptions Monthly'!$M$6*'Luxjacky Assumptions Monthly'!$M$8*'Luxjacky Forecast Weekly'!H168</f>
        <v>1500.0583278943379</v>
      </c>
      <c r="O168" s="58">
        <f t="shared" si="24"/>
        <v>1500.0583278943379</v>
      </c>
    </row>
    <row r="169" spans="1:15" x14ac:dyDescent="0.3">
      <c r="A169" s="60">
        <v>44363</v>
      </c>
      <c r="B169" s="15">
        <v>2021</v>
      </c>
      <c r="C169" s="15">
        <v>6</v>
      </c>
      <c r="D169" s="15" t="str">
        <f t="shared" si="20"/>
        <v>202125</v>
      </c>
      <c r="E169" s="15">
        <v>4</v>
      </c>
      <c r="F169" s="15">
        <v>0</v>
      </c>
      <c r="G169" s="15">
        <f t="shared" si="21"/>
        <v>25</v>
      </c>
      <c r="H169" s="62">
        <f t="shared" si="22"/>
        <v>2778.9698575468815</v>
      </c>
      <c r="I169" s="15">
        <f>IF(H168&lt;VLOOKUP(D169,'Luxjacky Assumptions Weekly'!$N$18:$R$124,5,0),VLOOKUP(D169,'Luxjacky Assumptions Weekly'!$N$18:$R$124,4,0),0)</f>
        <v>0</v>
      </c>
      <c r="J169" s="15">
        <f t="shared" si="18"/>
        <v>221.14679824179433</v>
      </c>
      <c r="K169" s="15">
        <f t="shared" si="19"/>
        <v>0</v>
      </c>
      <c r="L169" s="15">
        <f t="shared" si="23"/>
        <v>0</v>
      </c>
      <c r="M169" s="58">
        <f>'Luxjacky Assumptions Monthly'!$M$8*'Luxjacky Forecast Weekly'!I169</f>
        <v>0</v>
      </c>
      <c r="N169" s="58">
        <f>'Luxjacky Assumptions Monthly'!$M$6*'Luxjacky Assumptions Monthly'!$M$8*'Luxjacky Forecast Weekly'!H169</f>
        <v>1389.4849287734407</v>
      </c>
      <c r="O169" s="58">
        <f t="shared" si="24"/>
        <v>1389.4849287734407</v>
      </c>
    </row>
    <row r="170" spans="1:15" x14ac:dyDescent="0.3">
      <c r="A170" s="60">
        <v>44364</v>
      </c>
      <c r="B170" s="15">
        <v>2021</v>
      </c>
      <c r="C170" s="15">
        <v>6</v>
      </c>
      <c r="D170" s="15" t="str">
        <f t="shared" si="20"/>
        <v>202125</v>
      </c>
      <c r="E170" s="15">
        <v>5</v>
      </c>
      <c r="F170" s="15">
        <v>0</v>
      </c>
      <c r="G170" s="15">
        <f t="shared" si="21"/>
        <v>25</v>
      </c>
      <c r="H170" s="62">
        <f t="shared" si="22"/>
        <v>2577.0742358007446</v>
      </c>
      <c r="I170" s="15">
        <f>IF(H169&lt;VLOOKUP(D170,'Luxjacky Assumptions Weekly'!$N$18:$R$124,5,0),VLOOKUP(D170,'Luxjacky Assumptions Weekly'!$N$18:$R$124,4,0),0)</f>
        <v>0</v>
      </c>
      <c r="J170" s="15">
        <f t="shared" si="18"/>
        <v>201.89562174613698</v>
      </c>
      <c r="K170" s="15">
        <f t="shared" si="19"/>
        <v>0</v>
      </c>
      <c r="L170" s="15">
        <f t="shared" si="23"/>
        <v>0</v>
      </c>
      <c r="M170" s="58">
        <f>'Luxjacky Assumptions Monthly'!$M$8*'Luxjacky Forecast Weekly'!I170</f>
        <v>0</v>
      </c>
      <c r="N170" s="58">
        <f>'Luxjacky Assumptions Monthly'!$M$6*'Luxjacky Assumptions Monthly'!$M$8*'Luxjacky Forecast Weekly'!H170</f>
        <v>1288.5371179003723</v>
      </c>
      <c r="O170" s="58">
        <f t="shared" si="24"/>
        <v>1288.5371179003723</v>
      </c>
    </row>
    <row r="171" spans="1:15" x14ac:dyDescent="0.3">
      <c r="A171" s="60">
        <v>44365</v>
      </c>
      <c r="B171" s="15">
        <v>2021</v>
      </c>
      <c r="C171" s="15">
        <v>6</v>
      </c>
      <c r="D171" s="15" t="str">
        <f t="shared" si="20"/>
        <v>202125</v>
      </c>
      <c r="E171" s="15">
        <v>6</v>
      </c>
      <c r="F171" s="15">
        <v>1</v>
      </c>
      <c r="G171" s="15">
        <f t="shared" si="21"/>
        <v>25</v>
      </c>
      <c r="H171" s="62">
        <f t="shared" si="22"/>
        <v>2393.5503500686818</v>
      </c>
      <c r="I171" s="15">
        <f>IF(H170&lt;VLOOKUP(D171,'Luxjacky Assumptions Weekly'!$N$18:$R$124,5,0),VLOOKUP(D171,'Luxjacky Assumptions Weekly'!$N$18:$R$124,4,0),0)</f>
        <v>0</v>
      </c>
      <c r="J171" s="15">
        <f t="shared" si="18"/>
        <v>183.52388573206301</v>
      </c>
      <c r="K171" s="15">
        <f t="shared" si="19"/>
        <v>0</v>
      </c>
      <c r="L171" s="15">
        <f t="shared" si="23"/>
        <v>0</v>
      </c>
      <c r="M171" s="58">
        <f>'Luxjacky Assumptions Monthly'!$M$8*'Luxjacky Forecast Weekly'!I171</f>
        <v>0</v>
      </c>
      <c r="N171" s="58">
        <f>'Luxjacky Assumptions Monthly'!$M$6*'Luxjacky Assumptions Monthly'!$M$8*'Luxjacky Forecast Weekly'!H171</f>
        <v>1196.7751750343409</v>
      </c>
      <c r="O171" s="58">
        <f t="shared" si="24"/>
        <v>1196.7751750343409</v>
      </c>
    </row>
    <row r="172" spans="1:15" x14ac:dyDescent="0.3">
      <c r="A172" s="60">
        <v>44366</v>
      </c>
      <c r="B172" s="15">
        <v>2021</v>
      </c>
      <c r="C172" s="15">
        <v>6</v>
      </c>
      <c r="D172" s="15" t="str">
        <f t="shared" si="20"/>
        <v>202125</v>
      </c>
      <c r="E172" s="15">
        <v>7</v>
      </c>
      <c r="F172" s="15">
        <v>1</v>
      </c>
      <c r="G172" s="15">
        <f t="shared" si="21"/>
        <v>25</v>
      </c>
      <c r="H172" s="62">
        <f t="shared" si="22"/>
        <v>2247.945942746619</v>
      </c>
      <c r="I172" s="15">
        <f>IF(H171&lt;VLOOKUP(D172,'Luxjacky Assumptions Weekly'!$N$18:$R$124,5,0),VLOOKUP(D172,'Luxjacky Assumptions Weekly'!$N$18:$R$124,4,0),0)</f>
        <v>0</v>
      </c>
      <c r="J172" s="15">
        <f t="shared" si="18"/>
        <v>145.60440732206263</v>
      </c>
      <c r="K172" s="15">
        <f t="shared" si="19"/>
        <v>0</v>
      </c>
      <c r="L172" s="15">
        <f t="shared" si="23"/>
        <v>0</v>
      </c>
      <c r="M172" s="58">
        <f>'Luxjacky Assumptions Monthly'!$M$8*'Luxjacky Forecast Weekly'!I172</f>
        <v>0</v>
      </c>
      <c r="N172" s="58">
        <f>'Luxjacky Assumptions Monthly'!$M$6*'Luxjacky Assumptions Monthly'!$M$8*'Luxjacky Forecast Weekly'!H172</f>
        <v>1123.9729713733095</v>
      </c>
      <c r="O172" s="58">
        <f t="shared" si="24"/>
        <v>1123.9729713733095</v>
      </c>
    </row>
    <row r="173" spans="1:15" x14ac:dyDescent="0.3">
      <c r="A173" s="60">
        <v>44367</v>
      </c>
      <c r="B173" s="15">
        <v>2021</v>
      </c>
      <c r="C173" s="15">
        <v>6</v>
      </c>
      <c r="D173" s="15" t="str">
        <f t="shared" si="20"/>
        <v>202126</v>
      </c>
      <c r="E173" s="15">
        <v>1</v>
      </c>
      <c r="F173" s="15">
        <v>0</v>
      </c>
      <c r="G173" s="15">
        <f t="shared" si="21"/>
        <v>26</v>
      </c>
      <c r="H173" s="62">
        <f t="shared" si="22"/>
        <v>2018.1776496192308</v>
      </c>
      <c r="I173" s="15">
        <f>IF(H172&lt;VLOOKUP(D173,'Luxjacky Assumptions Weekly'!$N$18:$R$124,5,0),VLOOKUP(D173,'Luxjacky Assumptions Weekly'!$N$18:$R$124,4,0),0)</f>
        <v>0</v>
      </c>
      <c r="J173" s="15">
        <f t="shared" si="18"/>
        <v>229.7682931273882</v>
      </c>
      <c r="K173" s="15">
        <f t="shared" si="19"/>
        <v>0</v>
      </c>
      <c r="L173" s="15">
        <f t="shared" si="23"/>
        <v>0</v>
      </c>
      <c r="M173" s="58">
        <f>'Luxjacky Assumptions Monthly'!$M$8*'Luxjacky Forecast Weekly'!I173</f>
        <v>0</v>
      </c>
      <c r="N173" s="58">
        <f>'Luxjacky Assumptions Monthly'!$M$6*'Luxjacky Assumptions Monthly'!$M$8*'Luxjacky Forecast Weekly'!H173</f>
        <v>1009.0888248096154</v>
      </c>
      <c r="O173" s="58">
        <f t="shared" si="24"/>
        <v>1009.0888248096154</v>
      </c>
    </row>
    <row r="174" spans="1:15" x14ac:dyDescent="0.3">
      <c r="A174" s="60">
        <v>44368</v>
      </c>
      <c r="B174" s="15">
        <v>2021</v>
      </c>
      <c r="C174" s="15">
        <v>6</v>
      </c>
      <c r="D174" s="15" t="str">
        <f t="shared" si="20"/>
        <v>202126</v>
      </c>
      <c r="E174" s="15">
        <v>2</v>
      </c>
      <c r="F174" s="15">
        <v>0</v>
      </c>
      <c r="G174" s="15">
        <f t="shared" si="21"/>
        <v>26</v>
      </c>
      <c r="H174" s="62">
        <f t="shared" si="22"/>
        <v>1783.7916742500663</v>
      </c>
      <c r="I174" s="15">
        <f>IF(H173&lt;VLOOKUP(D174,'Luxjacky Assumptions Weekly'!$N$18:$R$124,5,0),VLOOKUP(D174,'Luxjacky Assumptions Weekly'!$N$18:$R$124,4,0),0)</f>
        <v>0</v>
      </c>
      <c r="J174" s="15">
        <f t="shared" si="18"/>
        <v>234.38597536916456</v>
      </c>
      <c r="K174" s="15">
        <f t="shared" si="19"/>
        <v>0</v>
      </c>
      <c r="L174" s="15">
        <f t="shared" si="23"/>
        <v>0</v>
      </c>
      <c r="M174" s="58">
        <f>'Luxjacky Assumptions Monthly'!$M$8*'Luxjacky Forecast Weekly'!I174</f>
        <v>0</v>
      </c>
      <c r="N174" s="58">
        <f>'Luxjacky Assumptions Monthly'!$M$6*'Luxjacky Assumptions Monthly'!$M$8*'Luxjacky Forecast Weekly'!H174</f>
        <v>891.89583712503315</v>
      </c>
      <c r="O174" s="58">
        <f t="shared" si="24"/>
        <v>891.89583712503315</v>
      </c>
    </row>
    <row r="175" spans="1:15" x14ac:dyDescent="0.3">
      <c r="A175" s="60">
        <v>44369</v>
      </c>
      <c r="B175" s="15">
        <v>2021</v>
      </c>
      <c r="C175" s="15">
        <v>6</v>
      </c>
      <c r="D175" s="15" t="str">
        <f t="shared" si="20"/>
        <v>202126</v>
      </c>
      <c r="E175" s="15">
        <v>3</v>
      </c>
      <c r="F175" s="15">
        <v>0</v>
      </c>
      <c r="G175" s="15">
        <f t="shared" si="21"/>
        <v>26</v>
      </c>
      <c r="H175" s="62">
        <f t="shared" si="22"/>
        <v>1552.0163065956403</v>
      </c>
      <c r="I175" s="15">
        <f>IF(H174&lt;VLOOKUP(D175,'Luxjacky Assumptions Weekly'!$N$18:$R$124,5,0),VLOOKUP(D175,'Luxjacky Assumptions Weekly'!$N$18:$R$124,4,0),0)</f>
        <v>0</v>
      </c>
      <c r="J175" s="15">
        <f t="shared" si="18"/>
        <v>231.77536765442599</v>
      </c>
      <c r="K175" s="15">
        <f t="shared" si="19"/>
        <v>0</v>
      </c>
      <c r="L175" s="15">
        <f t="shared" si="23"/>
        <v>0</v>
      </c>
      <c r="M175" s="58">
        <f>'Luxjacky Assumptions Monthly'!$M$8*'Luxjacky Forecast Weekly'!I175</f>
        <v>0</v>
      </c>
      <c r="N175" s="58">
        <f>'Luxjacky Assumptions Monthly'!$M$6*'Luxjacky Assumptions Monthly'!$M$8*'Luxjacky Forecast Weekly'!H175</f>
        <v>776.00815329782017</v>
      </c>
      <c r="O175" s="58">
        <f t="shared" si="24"/>
        <v>776.00815329782017</v>
      </c>
    </row>
    <row r="176" spans="1:15" x14ac:dyDescent="0.3">
      <c r="A176" s="60">
        <v>44370</v>
      </c>
      <c r="B176" s="15">
        <v>2021</v>
      </c>
      <c r="C176" s="15">
        <v>6</v>
      </c>
      <c r="D176" s="15" t="str">
        <f t="shared" si="20"/>
        <v>202126</v>
      </c>
      <c r="E176" s="15">
        <v>4</v>
      </c>
      <c r="F176" s="15">
        <v>0</v>
      </c>
      <c r="G176" s="15">
        <f t="shared" si="21"/>
        <v>26</v>
      </c>
      <c r="H176" s="62">
        <f t="shared" si="22"/>
        <v>3150.1945632295183</v>
      </c>
      <c r="I176" s="15">
        <f>IF(H175&lt;VLOOKUP(D176,'Luxjacky Assumptions Weekly'!$N$18:$R$124,5,0),VLOOKUP(D176,'Luxjacky Assumptions Weekly'!$N$18:$R$124,4,0),0)</f>
        <v>1819.3250548756721</v>
      </c>
      <c r="J176" s="15">
        <f t="shared" si="18"/>
        <v>221.14679824179433</v>
      </c>
      <c r="K176" s="15">
        <f t="shared" si="19"/>
        <v>1</v>
      </c>
      <c r="L176" s="15">
        <f t="shared" si="23"/>
        <v>4000</v>
      </c>
      <c r="M176" s="58">
        <f>'Luxjacky Assumptions Monthly'!$M$8*'Luxjacky Forecast Weekly'!I176</f>
        <v>18193.250548756721</v>
      </c>
      <c r="N176" s="58">
        <f>'Luxjacky Assumptions Monthly'!$M$6*'Luxjacky Assumptions Monthly'!$M$8*'Luxjacky Forecast Weekly'!H176</f>
        <v>1575.0972816147591</v>
      </c>
      <c r="O176" s="58">
        <f t="shared" si="24"/>
        <v>23768.34783037148</v>
      </c>
    </row>
    <row r="177" spans="1:15" x14ac:dyDescent="0.3">
      <c r="A177" s="60">
        <v>44371</v>
      </c>
      <c r="B177" s="15">
        <v>2021</v>
      </c>
      <c r="C177" s="15">
        <v>6</v>
      </c>
      <c r="D177" s="15" t="str">
        <f t="shared" si="20"/>
        <v>202126</v>
      </c>
      <c r="E177" s="15">
        <v>5</v>
      </c>
      <c r="F177" s="15">
        <v>0</v>
      </c>
      <c r="G177" s="15">
        <f t="shared" si="21"/>
        <v>26</v>
      </c>
      <c r="H177" s="62">
        <f t="shared" si="22"/>
        <v>2948.2989414833814</v>
      </c>
      <c r="I177" s="15">
        <f>IF(H176&lt;VLOOKUP(D177,'Luxjacky Assumptions Weekly'!$N$18:$R$124,5,0),VLOOKUP(D177,'Luxjacky Assumptions Weekly'!$N$18:$R$124,4,0),0)</f>
        <v>0</v>
      </c>
      <c r="J177" s="15">
        <f t="shared" si="18"/>
        <v>201.89562174613698</v>
      </c>
      <c r="K177" s="15">
        <f t="shared" si="19"/>
        <v>0</v>
      </c>
      <c r="L177" s="15">
        <f t="shared" si="23"/>
        <v>0</v>
      </c>
      <c r="M177" s="58">
        <f>'Luxjacky Assumptions Monthly'!$M$8*'Luxjacky Forecast Weekly'!I177</f>
        <v>0</v>
      </c>
      <c r="N177" s="58">
        <f>'Luxjacky Assumptions Monthly'!$M$6*'Luxjacky Assumptions Monthly'!$M$8*'Luxjacky Forecast Weekly'!H177</f>
        <v>1474.1494707416907</v>
      </c>
      <c r="O177" s="58">
        <f t="shared" si="24"/>
        <v>1474.1494707416907</v>
      </c>
    </row>
    <row r="178" spans="1:15" x14ac:dyDescent="0.3">
      <c r="A178" s="60">
        <v>44372</v>
      </c>
      <c r="B178" s="15">
        <v>2021</v>
      </c>
      <c r="C178" s="15">
        <v>6</v>
      </c>
      <c r="D178" s="15" t="str">
        <f t="shared" si="20"/>
        <v>202126</v>
      </c>
      <c r="E178" s="15">
        <v>6</v>
      </c>
      <c r="F178" s="15">
        <v>1</v>
      </c>
      <c r="G178" s="15">
        <f t="shared" si="21"/>
        <v>26</v>
      </c>
      <c r="H178" s="62">
        <f t="shared" si="22"/>
        <v>2764.7750557513186</v>
      </c>
      <c r="I178" s="15">
        <f>IF(H177&lt;VLOOKUP(D178,'Luxjacky Assumptions Weekly'!$N$18:$R$124,5,0),VLOOKUP(D178,'Luxjacky Assumptions Weekly'!$N$18:$R$124,4,0),0)</f>
        <v>0</v>
      </c>
      <c r="J178" s="15">
        <f t="shared" si="18"/>
        <v>183.52388573206301</v>
      </c>
      <c r="K178" s="15">
        <f t="shared" si="19"/>
        <v>0</v>
      </c>
      <c r="L178" s="15">
        <f t="shared" si="23"/>
        <v>0</v>
      </c>
      <c r="M178" s="58">
        <f>'Luxjacky Assumptions Monthly'!$M$8*'Luxjacky Forecast Weekly'!I178</f>
        <v>0</v>
      </c>
      <c r="N178" s="58">
        <f>'Luxjacky Assumptions Monthly'!$M$6*'Luxjacky Assumptions Monthly'!$M$8*'Luxjacky Forecast Weekly'!H178</f>
        <v>1382.3875278756593</v>
      </c>
      <c r="O178" s="58">
        <f t="shared" si="24"/>
        <v>1382.3875278756593</v>
      </c>
    </row>
    <row r="179" spans="1:15" x14ac:dyDescent="0.3">
      <c r="A179" s="60">
        <v>44373</v>
      </c>
      <c r="B179" s="15">
        <v>2021</v>
      </c>
      <c r="C179" s="15">
        <v>6</v>
      </c>
      <c r="D179" s="15" t="str">
        <f t="shared" si="20"/>
        <v>202126</v>
      </c>
      <c r="E179" s="15">
        <v>7</v>
      </c>
      <c r="F179" s="15">
        <v>1</v>
      </c>
      <c r="G179" s="15">
        <f t="shared" si="21"/>
        <v>26</v>
      </c>
      <c r="H179" s="62">
        <f t="shared" si="22"/>
        <v>2619.1706484292558</v>
      </c>
      <c r="I179" s="15">
        <f>IF(H178&lt;VLOOKUP(D179,'Luxjacky Assumptions Weekly'!$N$18:$R$124,5,0),VLOOKUP(D179,'Luxjacky Assumptions Weekly'!$N$18:$R$124,4,0),0)</f>
        <v>0</v>
      </c>
      <c r="J179" s="15">
        <f t="shared" si="18"/>
        <v>145.60440732206263</v>
      </c>
      <c r="K179" s="15">
        <f t="shared" si="19"/>
        <v>0</v>
      </c>
      <c r="L179" s="15">
        <f t="shared" si="23"/>
        <v>0</v>
      </c>
      <c r="M179" s="58">
        <f>'Luxjacky Assumptions Monthly'!$M$8*'Luxjacky Forecast Weekly'!I179</f>
        <v>0</v>
      </c>
      <c r="N179" s="58">
        <f>'Luxjacky Assumptions Monthly'!$M$6*'Luxjacky Assumptions Monthly'!$M$8*'Luxjacky Forecast Weekly'!H179</f>
        <v>1309.5853242146279</v>
      </c>
      <c r="O179" s="58">
        <f t="shared" si="24"/>
        <v>1309.5853242146279</v>
      </c>
    </row>
    <row r="180" spans="1:15" x14ac:dyDescent="0.3">
      <c r="A180" s="60">
        <v>44374</v>
      </c>
      <c r="B180" s="15">
        <v>2021</v>
      </c>
      <c r="C180" s="15">
        <v>6</v>
      </c>
      <c r="D180" s="15" t="str">
        <f t="shared" si="20"/>
        <v>202127</v>
      </c>
      <c r="E180" s="15">
        <v>1</v>
      </c>
      <c r="F180" s="15">
        <v>0</v>
      </c>
      <c r="G180" s="15">
        <f t="shared" si="21"/>
        <v>27</v>
      </c>
      <c r="H180" s="62">
        <f t="shared" si="22"/>
        <v>2389.4023553018678</v>
      </c>
      <c r="I180" s="15">
        <f>IF(H179&lt;VLOOKUP(D180,'Luxjacky Assumptions Weekly'!$N$18:$R$124,5,0),VLOOKUP(D180,'Luxjacky Assumptions Weekly'!$N$18:$R$124,4,0),0)</f>
        <v>0</v>
      </c>
      <c r="J180" s="15">
        <f t="shared" si="18"/>
        <v>229.7682931273882</v>
      </c>
      <c r="K180" s="15">
        <f t="shared" si="19"/>
        <v>0</v>
      </c>
      <c r="L180" s="15">
        <f t="shared" si="23"/>
        <v>0</v>
      </c>
      <c r="M180" s="58">
        <f>'Luxjacky Assumptions Monthly'!$M$8*'Luxjacky Forecast Weekly'!I180</f>
        <v>0</v>
      </c>
      <c r="N180" s="58">
        <f>'Luxjacky Assumptions Monthly'!$M$6*'Luxjacky Assumptions Monthly'!$M$8*'Luxjacky Forecast Weekly'!H180</f>
        <v>1194.7011776509339</v>
      </c>
      <c r="O180" s="58">
        <f t="shared" si="24"/>
        <v>1194.7011776509339</v>
      </c>
    </row>
    <row r="181" spans="1:15" x14ac:dyDescent="0.3">
      <c r="A181" s="60">
        <v>44375</v>
      </c>
      <c r="B181" s="15">
        <v>2021</v>
      </c>
      <c r="C181" s="15">
        <v>6</v>
      </c>
      <c r="D181" s="15" t="str">
        <f t="shared" si="20"/>
        <v>202127</v>
      </c>
      <c r="E181" s="15">
        <v>2</v>
      </c>
      <c r="F181" s="15">
        <v>0</v>
      </c>
      <c r="G181" s="15">
        <f t="shared" si="21"/>
        <v>27</v>
      </c>
      <c r="H181" s="62">
        <f t="shared" si="22"/>
        <v>2155.0163799327033</v>
      </c>
      <c r="I181" s="15">
        <f>IF(H180&lt;VLOOKUP(D181,'Luxjacky Assumptions Weekly'!$N$18:$R$124,5,0),VLOOKUP(D181,'Luxjacky Assumptions Weekly'!$N$18:$R$124,4,0),0)</f>
        <v>0</v>
      </c>
      <c r="J181" s="15">
        <f t="shared" si="18"/>
        <v>234.38597536916456</v>
      </c>
      <c r="K181" s="15">
        <f t="shared" si="19"/>
        <v>0</v>
      </c>
      <c r="L181" s="15">
        <f t="shared" si="23"/>
        <v>0</v>
      </c>
      <c r="M181" s="58">
        <f>'Luxjacky Assumptions Monthly'!$M$8*'Luxjacky Forecast Weekly'!I181</f>
        <v>0</v>
      </c>
      <c r="N181" s="58">
        <f>'Luxjacky Assumptions Monthly'!$M$6*'Luxjacky Assumptions Monthly'!$M$8*'Luxjacky Forecast Weekly'!H181</f>
        <v>1077.5081899663517</v>
      </c>
      <c r="O181" s="58">
        <f t="shared" si="24"/>
        <v>1077.5081899663517</v>
      </c>
    </row>
    <row r="182" spans="1:15" x14ac:dyDescent="0.3">
      <c r="A182" s="60">
        <v>44376</v>
      </c>
      <c r="B182" s="15">
        <v>2021</v>
      </c>
      <c r="C182" s="15">
        <v>6</v>
      </c>
      <c r="D182" s="15" t="str">
        <f t="shared" si="20"/>
        <v>202127</v>
      </c>
      <c r="E182" s="15">
        <v>3</v>
      </c>
      <c r="F182" s="15">
        <v>0</v>
      </c>
      <c r="G182" s="15">
        <f t="shared" si="21"/>
        <v>27</v>
      </c>
      <c r="H182" s="62">
        <f t="shared" si="22"/>
        <v>1923.2410122782774</v>
      </c>
      <c r="I182" s="15">
        <f>IF(H181&lt;VLOOKUP(D182,'Luxjacky Assumptions Weekly'!$N$18:$R$124,5,0),VLOOKUP(D182,'Luxjacky Assumptions Weekly'!$N$18:$R$124,4,0),0)</f>
        <v>0</v>
      </c>
      <c r="J182" s="15">
        <f t="shared" si="18"/>
        <v>231.77536765442599</v>
      </c>
      <c r="K182" s="15">
        <f t="shared" si="19"/>
        <v>0</v>
      </c>
      <c r="L182" s="15">
        <f t="shared" si="23"/>
        <v>0</v>
      </c>
      <c r="M182" s="58">
        <f>'Luxjacky Assumptions Monthly'!$M$8*'Luxjacky Forecast Weekly'!I182</f>
        <v>0</v>
      </c>
      <c r="N182" s="58">
        <f>'Luxjacky Assumptions Monthly'!$M$6*'Luxjacky Assumptions Monthly'!$M$8*'Luxjacky Forecast Weekly'!H182</f>
        <v>961.62050613913868</v>
      </c>
      <c r="O182" s="58">
        <f t="shared" si="24"/>
        <v>961.62050613913868</v>
      </c>
    </row>
    <row r="183" spans="1:15" x14ac:dyDescent="0.3">
      <c r="A183" s="60">
        <v>44377</v>
      </c>
      <c r="B183" s="15">
        <v>2021</v>
      </c>
      <c r="C183" s="15">
        <v>6</v>
      </c>
      <c r="D183" s="15" t="str">
        <f t="shared" si="20"/>
        <v>202127</v>
      </c>
      <c r="E183" s="15">
        <v>4</v>
      </c>
      <c r="F183" s="15">
        <v>0</v>
      </c>
      <c r="G183" s="15">
        <f t="shared" si="21"/>
        <v>27</v>
      </c>
      <c r="H183" s="62">
        <f t="shared" si="22"/>
        <v>1702.094214036483</v>
      </c>
      <c r="I183" s="15">
        <f>IF(H182&lt;VLOOKUP(D183,'Luxjacky Assumptions Weekly'!$N$18:$R$124,5,0),VLOOKUP(D183,'Luxjacky Assumptions Weekly'!$N$18:$R$124,4,0),0)</f>
        <v>0</v>
      </c>
      <c r="J183" s="15">
        <f t="shared" si="18"/>
        <v>221.14679824179433</v>
      </c>
      <c r="K183" s="15">
        <f t="shared" si="19"/>
        <v>0</v>
      </c>
      <c r="L183" s="15">
        <f t="shared" si="23"/>
        <v>0</v>
      </c>
      <c r="M183" s="58">
        <f>'Luxjacky Assumptions Monthly'!$M$8*'Luxjacky Forecast Weekly'!I183</f>
        <v>0</v>
      </c>
      <c r="N183" s="58">
        <f>'Luxjacky Assumptions Monthly'!$M$6*'Luxjacky Assumptions Monthly'!$M$8*'Luxjacky Forecast Weekly'!H183</f>
        <v>851.04710701824149</v>
      </c>
      <c r="O183" s="58">
        <f t="shared" si="24"/>
        <v>851.04710701824149</v>
      </c>
    </row>
    <row r="184" spans="1:15" x14ac:dyDescent="0.3">
      <c r="A184" s="60">
        <v>44378</v>
      </c>
      <c r="B184" s="15">
        <v>2021</v>
      </c>
      <c r="C184" s="15">
        <v>7</v>
      </c>
      <c r="D184" s="15" t="str">
        <f t="shared" si="20"/>
        <v>202127</v>
      </c>
      <c r="E184" s="15">
        <v>5</v>
      </c>
      <c r="F184" s="15">
        <v>0</v>
      </c>
      <c r="G184" s="15">
        <f t="shared" si="21"/>
        <v>27</v>
      </c>
      <c r="H184" s="62">
        <f t="shared" si="22"/>
        <v>1497.8493000644398</v>
      </c>
      <c r="I184" s="15">
        <f>IF(H183&lt;VLOOKUP(D184,'Luxjacky Assumptions Weekly'!$N$18:$R$124,5,0),VLOOKUP(D184,'Luxjacky Assumptions Weekly'!$N$18:$R$124,4,0),0)</f>
        <v>0</v>
      </c>
      <c r="J184" s="15">
        <f t="shared" si="18"/>
        <v>204.24491397204307</v>
      </c>
      <c r="K184" s="15">
        <f t="shared" si="19"/>
        <v>0</v>
      </c>
      <c r="L184" s="15">
        <f t="shared" si="23"/>
        <v>0</v>
      </c>
      <c r="M184" s="58">
        <f>'Luxjacky Assumptions Monthly'!$M$8*'Luxjacky Forecast Weekly'!I184</f>
        <v>0</v>
      </c>
      <c r="N184" s="58">
        <f>'Luxjacky Assumptions Monthly'!$M$6*'Luxjacky Assumptions Monthly'!$M$8*'Luxjacky Forecast Weekly'!H184</f>
        <v>748.92465003221992</v>
      </c>
      <c r="O184" s="58">
        <f t="shared" si="24"/>
        <v>748.92465003221992</v>
      </c>
    </row>
    <row r="185" spans="1:15" x14ac:dyDescent="0.3">
      <c r="A185" s="60">
        <v>44379</v>
      </c>
      <c r="B185" s="15">
        <v>2021</v>
      </c>
      <c r="C185" s="15">
        <v>7</v>
      </c>
      <c r="D185" s="15" t="str">
        <f t="shared" si="20"/>
        <v>202127</v>
      </c>
      <c r="E185" s="15">
        <v>6</v>
      </c>
      <c r="F185" s="15">
        <v>1</v>
      </c>
      <c r="G185" s="15">
        <f t="shared" si="21"/>
        <v>27</v>
      </c>
      <c r="H185" s="62">
        <f t="shared" si="22"/>
        <v>3135.7231132498641</v>
      </c>
      <c r="I185" s="15">
        <f>IF(H184&lt;VLOOKUP(D185,'Luxjacky Assumptions Weekly'!$N$18:$R$124,5,0),VLOOKUP(D185,'Luxjacky Assumptions Weekly'!$N$18:$R$124,4,0),0)</f>
        <v>1823.7469911433934</v>
      </c>
      <c r="J185" s="15">
        <f t="shared" si="18"/>
        <v>185.87317795796906</v>
      </c>
      <c r="K185" s="15">
        <f t="shared" si="19"/>
        <v>1</v>
      </c>
      <c r="L185" s="15">
        <f t="shared" si="23"/>
        <v>4000</v>
      </c>
      <c r="M185" s="58">
        <f>'Luxjacky Assumptions Monthly'!$M$8*'Luxjacky Forecast Weekly'!I185</f>
        <v>18237.469911433935</v>
      </c>
      <c r="N185" s="58">
        <f>'Luxjacky Assumptions Monthly'!$M$6*'Luxjacky Assumptions Monthly'!$M$8*'Luxjacky Forecast Weekly'!H185</f>
        <v>1567.8615566249321</v>
      </c>
      <c r="O185" s="58">
        <f t="shared" si="24"/>
        <v>23805.331468058866</v>
      </c>
    </row>
    <row r="186" spans="1:15" x14ac:dyDescent="0.3">
      <c r="A186" s="60">
        <v>44380</v>
      </c>
      <c r="B186" s="15">
        <v>2021</v>
      </c>
      <c r="C186" s="15">
        <v>7</v>
      </c>
      <c r="D186" s="15" t="str">
        <f t="shared" si="20"/>
        <v>202127</v>
      </c>
      <c r="E186" s="15">
        <v>7</v>
      </c>
      <c r="F186" s="15">
        <v>1</v>
      </c>
      <c r="G186" s="15">
        <f t="shared" si="21"/>
        <v>27</v>
      </c>
      <c r="H186" s="62">
        <f t="shared" si="22"/>
        <v>2987.7694137018952</v>
      </c>
      <c r="I186" s="15">
        <f>IF(H185&lt;VLOOKUP(D186,'Luxjacky Assumptions Weekly'!$N$18:$R$124,5,0),VLOOKUP(D186,'Luxjacky Assumptions Weekly'!$N$18:$R$124,4,0),0)</f>
        <v>0</v>
      </c>
      <c r="J186" s="15">
        <f t="shared" si="18"/>
        <v>147.95369954796871</v>
      </c>
      <c r="K186" s="15">
        <f t="shared" si="19"/>
        <v>0</v>
      </c>
      <c r="L186" s="15">
        <f t="shared" si="23"/>
        <v>0</v>
      </c>
      <c r="M186" s="58">
        <f>'Luxjacky Assumptions Monthly'!$M$8*'Luxjacky Forecast Weekly'!I186</f>
        <v>0</v>
      </c>
      <c r="N186" s="58">
        <f>'Luxjacky Assumptions Monthly'!$M$6*'Luxjacky Assumptions Monthly'!$M$8*'Luxjacky Forecast Weekly'!H186</f>
        <v>1493.8847068509476</v>
      </c>
      <c r="O186" s="58">
        <f t="shared" si="24"/>
        <v>1493.8847068509476</v>
      </c>
    </row>
    <row r="187" spans="1:15" x14ac:dyDescent="0.3">
      <c r="A187" s="60">
        <v>44381</v>
      </c>
      <c r="B187" s="15">
        <v>2021</v>
      </c>
      <c r="C187" s="15">
        <v>7</v>
      </c>
      <c r="D187" s="15" t="str">
        <f t="shared" si="20"/>
        <v>202128</v>
      </c>
      <c r="E187" s="15">
        <v>1</v>
      </c>
      <c r="F187" s="15">
        <v>0</v>
      </c>
      <c r="G187" s="15">
        <f t="shared" si="21"/>
        <v>28</v>
      </c>
      <c r="H187" s="62">
        <f t="shared" si="22"/>
        <v>2755.6518283486012</v>
      </c>
      <c r="I187" s="15">
        <f>IF(H186&lt;VLOOKUP(D187,'Luxjacky Assumptions Weekly'!$N$18:$R$124,5,0),VLOOKUP(D187,'Luxjacky Assumptions Weekly'!$N$18:$R$124,4,0),0)</f>
        <v>0</v>
      </c>
      <c r="J187" s="15">
        <f t="shared" si="18"/>
        <v>232.11758535329426</v>
      </c>
      <c r="K187" s="15">
        <f t="shared" si="19"/>
        <v>0</v>
      </c>
      <c r="L187" s="15">
        <f t="shared" si="23"/>
        <v>0</v>
      </c>
      <c r="M187" s="58">
        <f>'Luxjacky Assumptions Monthly'!$M$8*'Luxjacky Forecast Weekly'!I187</f>
        <v>0</v>
      </c>
      <c r="N187" s="58">
        <f>'Luxjacky Assumptions Monthly'!$M$6*'Luxjacky Assumptions Monthly'!$M$8*'Luxjacky Forecast Weekly'!H187</f>
        <v>1377.8259141743006</v>
      </c>
      <c r="O187" s="58">
        <f t="shared" si="24"/>
        <v>1377.8259141743006</v>
      </c>
    </row>
    <row r="188" spans="1:15" x14ac:dyDescent="0.3">
      <c r="A188" s="60">
        <v>44382</v>
      </c>
      <c r="B188" s="15">
        <v>2021</v>
      </c>
      <c r="C188" s="15">
        <v>7</v>
      </c>
      <c r="D188" s="15" t="str">
        <f t="shared" si="20"/>
        <v>202128</v>
      </c>
      <c r="E188" s="15">
        <v>2</v>
      </c>
      <c r="F188" s="15">
        <v>0</v>
      </c>
      <c r="G188" s="15">
        <f t="shared" si="21"/>
        <v>28</v>
      </c>
      <c r="H188" s="62">
        <f t="shared" si="22"/>
        <v>2518.9165607535306</v>
      </c>
      <c r="I188" s="15">
        <f>IF(H187&lt;VLOOKUP(D188,'Luxjacky Assumptions Weekly'!$N$18:$R$124,5,0),VLOOKUP(D188,'Luxjacky Assumptions Weekly'!$N$18:$R$124,4,0),0)</f>
        <v>0</v>
      </c>
      <c r="J188" s="15">
        <f t="shared" si="18"/>
        <v>236.73526759507061</v>
      </c>
      <c r="K188" s="15">
        <f t="shared" si="19"/>
        <v>0</v>
      </c>
      <c r="L188" s="15">
        <f t="shared" si="23"/>
        <v>0</v>
      </c>
      <c r="M188" s="58">
        <f>'Luxjacky Assumptions Monthly'!$M$8*'Luxjacky Forecast Weekly'!I188</f>
        <v>0</v>
      </c>
      <c r="N188" s="58">
        <f>'Luxjacky Assumptions Monthly'!$M$6*'Luxjacky Assumptions Monthly'!$M$8*'Luxjacky Forecast Weekly'!H188</f>
        <v>1259.4582803767653</v>
      </c>
      <c r="O188" s="58">
        <f t="shared" si="24"/>
        <v>1259.4582803767653</v>
      </c>
    </row>
    <row r="189" spans="1:15" x14ac:dyDescent="0.3">
      <c r="A189" s="60">
        <v>44383</v>
      </c>
      <c r="B189" s="15">
        <v>2021</v>
      </c>
      <c r="C189" s="15">
        <v>7</v>
      </c>
      <c r="D189" s="15" t="str">
        <f t="shared" si="20"/>
        <v>202128</v>
      </c>
      <c r="E189" s="15">
        <v>3</v>
      </c>
      <c r="F189" s="15">
        <v>0</v>
      </c>
      <c r="G189" s="15">
        <f t="shared" si="21"/>
        <v>28</v>
      </c>
      <c r="H189" s="62">
        <f t="shared" si="22"/>
        <v>2284.7919008731983</v>
      </c>
      <c r="I189" s="15">
        <f>IF(H188&lt;VLOOKUP(D189,'Luxjacky Assumptions Weekly'!$N$18:$R$124,5,0),VLOOKUP(D189,'Luxjacky Assumptions Weekly'!$N$18:$R$124,4,0),0)</f>
        <v>0</v>
      </c>
      <c r="J189" s="15">
        <f t="shared" si="18"/>
        <v>234.12465988033208</v>
      </c>
      <c r="K189" s="15">
        <f t="shared" si="19"/>
        <v>0</v>
      </c>
      <c r="L189" s="15">
        <f t="shared" si="23"/>
        <v>0</v>
      </c>
      <c r="M189" s="58">
        <f>'Luxjacky Assumptions Monthly'!$M$8*'Luxjacky Forecast Weekly'!I189</f>
        <v>0</v>
      </c>
      <c r="N189" s="58">
        <f>'Luxjacky Assumptions Monthly'!$M$6*'Luxjacky Assumptions Monthly'!$M$8*'Luxjacky Forecast Weekly'!H189</f>
        <v>1142.3959504365992</v>
      </c>
      <c r="O189" s="58">
        <f t="shared" si="24"/>
        <v>1142.3959504365992</v>
      </c>
    </row>
    <row r="190" spans="1:15" x14ac:dyDescent="0.3">
      <c r="A190" s="60">
        <v>44384</v>
      </c>
      <c r="B190" s="15">
        <v>2021</v>
      </c>
      <c r="C190" s="15">
        <v>7</v>
      </c>
      <c r="D190" s="15" t="str">
        <f t="shared" si="20"/>
        <v>202128</v>
      </c>
      <c r="E190" s="15">
        <v>4</v>
      </c>
      <c r="F190" s="15">
        <v>0</v>
      </c>
      <c r="G190" s="15">
        <f t="shared" si="21"/>
        <v>28</v>
      </c>
      <c r="H190" s="62">
        <f t="shared" si="22"/>
        <v>2061.2958104054978</v>
      </c>
      <c r="I190" s="15">
        <f>IF(H189&lt;VLOOKUP(D190,'Luxjacky Assumptions Weekly'!$N$18:$R$124,5,0),VLOOKUP(D190,'Luxjacky Assumptions Weekly'!$N$18:$R$124,4,0),0)</f>
        <v>0</v>
      </c>
      <c r="J190" s="15">
        <f t="shared" si="18"/>
        <v>223.49609046770041</v>
      </c>
      <c r="K190" s="15">
        <f t="shared" si="19"/>
        <v>0</v>
      </c>
      <c r="L190" s="15">
        <f t="shared" si="23"/>
        <v>0</v>
      </c>
      <c r="M190" s="58">
        <f>'Luxjacky Assumptions Monthly'!$M$8*'Luxjacky Forecast Weekly'!I190</f>
        <v>0</v>
      </c>
      <c r="N190" s="58">
        <f>'Luxjacky Assumptions Monthly'!$M$6*'Luxjacky Assumptions Monthly'!$M$8*'Luxjacky Forecast Weekly'!H190</f>
        <v>1030.6479052027489</v>
      </c>
      <c r="O190" s="58">
        <f t="shared" si="24"/>
        <v>1030.6479052027489</v>
      </c>
    </row>
    <row r="191" spans="1:15" x14ac:dyDescent="0.3">
      <c r="A191" s="60">
        <v>44385</v>
      </c>
      <c r="B191" s="15">
        <v>2021</v>
      </c>
      <c r="C191" s="15">
        <v>7</v>
      </c>
      <c r="D191" s="15" t="str">
        <f t="shared" si="20"/>
        <v>202128</v>
      </c>
      <c r="E191" s="15">
        <v>5</v>
      </c>
      <c r="F191" s="15">
        <v>0</v>
      </c>
      <c r="G191" s="15">
        <f t="shared" si="21"/>
        <v>28</v>
      </c>
      <c r="H191" s="62">
        <f t="shared" si="22"/>
        <v>1857.0508964334547</v>
      </c>
      <c r="I191" s="15">
        <f>IF(H190&lt;VLOOKUP(D191,'Luxjacky Assumptions Weekly'!$N$18:$R$124,5,0),VLOOKUP(D191,'Luxjacky Assumptions Weekly'!$N$18:$R$124,4,0),0)</f>
        <v>0</v>
      </c>
      <c r="J191" s="15">
        <f t="shared" si="18"/>
        <v>204.24491397204307</v>
      </c>
      <c r="K191" s="15">
        <f t="shared" si="19"/>
        <v>0</v>
      </c>
      <c r="L191" s="15">
        <f t="shared" si="23"/>
        <v>0</v>
      </c>
      <c r="M191" s="58">
        <f>'Luxjacky Assumptions Monthly'!$M$8*'Luxjacky Forecast Weekly'!I191</f>
        <v>0</v>
      </c>
      <c r="N191" s="58">
        <f>'Luxjacky Assumptions Monthly'!$M$6*'Luxjacky Assumptions Monthly'!$M$8*'Luxjacky Forecast Weekly'!H191</f>
        <v>928.52544821672734</v>
      </c>
      <c r="O191" s="58">
        <f t="shared" si="24"/>
        <v>928.52544821672734</v>
      </c>
    </row>
    <row r="192" spans="1:15" x14ac:dyDescent="0.3">
      <c r="A192" s="60">
        <v>44386</v>
      </c>
      <c r="B192" s="15">
        <v>2021</v>
      </c>
      <c r="C192" s="15">
        <v>7</v>
      </c>
      <c r="D192" s="15" t="str">
        <f t="shared" si="20"/>
        <v>202128</v>
      </c>
      <c r="E192" s="15">
        <v>6</v>
      </c>
      <c r="F192" s="15">
        <v>1</v>
      </c>
      <c r="G192" s="15">
        <f t="shared" si="21"/>
        <v>28</v>
      </c>
      <c r="H192" s="62">
        <f t="shared" si="22"/>
        <v>1671.1777184754856</v>
      </c>
      <c r="I192" s="15">
        <f>IF(H191&lt;VLOOKUP(D192,'Luxjacky Assumptions Weekly'!$N$18:$R$124,5,0),VLOOKUP(D192,'Luxjacky Assumptions Weekly'!$N$18:$R$124,4,0),0)</f>
        <v>0</v>
      </c>
      <c r="J192" s="15">
        <f t="shared" si="18"/>
        <v>185.87317795796906</v>
      </c>
      <c r="K192" s="15">
        <f t="shared" si="19"/>
        <v>0</v>
      </c>
      <c r="L192" s="15">
        <f t="shared" si="23"/>
        <v>0</v>
      </c>
      <c r="M192" s="58">
        <f>'Luxjacky Assumptions Monthly'!$M$8*'Luxjacky Forecast Weekly'!I192</f>
        <v>0</v>
      </c>
      <c r="N192" s="58">
        <f>'Luxjacky Assumptions Monthly'!$M$6*'Luxjacky Assumptions Monthly'!$M$8*'Luxjacky Forecast Weekly'!H192</f>
        <v>835.58885923774278</v>
      </c>
      <c r="O192" s="58">
        <f t="shared" si="24"/>
        <v>835.58885923774278</v>
      </c>
    </row>
    <row r="193" spans="1:15" x14ac:dyDescent="0.3">
      <c r="A193" s="60">
        <v>44387</v>
      </c>
      <c r="B193" s="15">
        <v>2021</v>
      </c>
      <c r="C193" s="15">
        <v>7</v>
      </c>
      <c r="D193" s="15" t="str">
        <f t="shared" si="20"/>
        <v>202128</v>
      </c>
      <c r="E193" s="15">
        <v>7</v>
      </c>
      <c r="F193" s="15">
        <v>1</v>
      </c>
      <c r="G193" s="15">
        <f t="shared" si="21"/>
        <v>28</v>
      </c>
      <c r="H193" s="62">
        <f t="shared" si="22"/>
        <v>1523.2240189275169</v>
      </c>
      <c r="I193" s="15">
        <f>IF(H192&lt;VLOOKUP(D193,'Luxjacky Assumptions Weekly'!$N$18:$R$124,5,0),VLOOKUP(D193,'Luxjacky Assumptions Weekly'!$N$18:$R$124,4,0),0)</f>
        <v>0</v>
      </c>
      <c r="J193" s="15">
        <f t="shared" si="18"/>
        <v>147.95369954796871</v>
      </c>
      <c r="K193" s="15">
        <f t="shared" si="19"/>
        <v>0</v>
      </c>
      <c r="L193" s="15">
        <f t="shared" si="23"/>
        <v>0</v>
      </c>
      <c r="M193" s="58">
        <f>'Luxjacky Assumptions Monthly'!$M$8*'Luxjacky Forecast Weekly'!I193</f>
        <v>0</v>
      </c>
      <c r="N193" s="58">
        <f>'Luxjacky Assumptions Monthly'!$M$6*'Luxjacky Assumptions Monthly'!$M$8*'Luxjacky Forecast Weekly'!H193</f>
        <v>761.61200946375845</v>
      </c>
      <c r="O193" s="58">
        <f t="shared" si="24"/>
        <v>761.61200946375845</v>
      </c>
    </row>
    <row r="194" spans="1:15" x14ac:dyDescent="0.3">
      <c r="A194" s="60">
        <v>44388</v>
      </c>
      <c r="B194" s="15">
        <v>2021</v>
      </c>
      <c r="C194" s="15">
        <v>7</v>
      </c>
      <c r="D194" s="15" t="str">
        <f t="shared" si="20"/>
        <v>202129</v>
      </c>
      <c r="E194" s="15">
        <v>1</v>
      </c>
      <c r="F194" s="15">
        <v>0</v>
      </c>
      <c r="G194" s="15">
        <f t="shared" si="21"/>
        <v>29</v>
      </c>
      <c r="H194" s="62">
        <f t="shared" si="22"/>
        <v>3120.7327153358465</v>
      </c>
      <c r="I194" s="15">
        <f>IF(H193&lt;VLOOKUP(D194,'Luxjacky Assumptions Weekly'!$N$18:$R$124,5,0),VLOOKUP(D194,'Luxjacky Assumptions Weekly'!$N$18:$R$124,4,0),0)</f>
        <v>1829.6262817616239</v>
      </c>
      <c r="J194" s="15">
        <f t="shared" si="18"/>
        <v>232.11758535329426</v>
      </c>
      <c r="K194" s="15">
        <f t="shared" si="19"/>
        <v>1</v>
      </c>
      <c r="L194" s="15">
        <f t="shared" si="23"/>
        <v>4000</v>
      </c>
      <c r="M194" s="58">
        <f>'Luxjacky Assumptions Monthly'!$M$8*'Luxjacky Forecast Weekly'!I194</f>
        <v>18296.26281761624</v>
      </c>
      <c r="N194" s="58">
        <f>'Luxjacky Assumptions Monthly'!$M$6*'Luxjacky Assumptions Monthly'!$M$8*'Luxjacky Forecast Weekly'!H194</f>
        <v>1560.3663576679232</v>
      </c>
      <c r="O194" s="58">
        <f t="shared" si="24"/>
        <v>23856.629175284164</v>
      </c>
    </row>
    <row r="195" spans="1:15" x14ac:dyDescent="0.3">
      <c r="A195" s="60">
        <v>44389</v>
      </c>
      <c r="B195" s="15">
        <v>2021</v>
      </c>
      <c r="C195" s="15">
        <v>7</v>
      </c>
      <c r="D195" s="15" t="str">
        <f t="shared" si="20"/>
        <v>202129</v>
      </c>
      <c r="E195" s="15">
        <v>2</v>
      </c>
      <c r="F195" s="15">
        <v>0</v>
      </c>
      <c r="G195" s="15">
        <f t="shared" si="21"/>
        <v>29</v>
      </c>
      <c r="H195" s="62">
        <f t="shared" si="22"/>
        <v>2883.9974477407759</v>
      </c>
      <c r="I195" s="15">
        <f>IF(H194&lt;VLOOKUP(D195,'Luxjacky Assumptions Weekly'!$N$18:$R$124,5,0),VLOOKUP(D195,'Luxjacky Assumptions Weekly'!$N$18:$R$124,4,0),0)</f>
        <v>0</v>
      </c>
      <c r="J195" s="15">
        <f t="shared" ref="J195:J258" si="25">100-2.17*E195^2.25+12.77*E195+EXP(-E195/0.032)+5*C195^0.75+10*F195+20*(B195-2016)</f>
        <v>236.73526759507061</v>
      </c>
      <c r="K195" s="15">
        <f t="shared" ref="K195:K258" si="26">IF(I195&gt;0,1,0)</f>
        <v>0</v>
      </c>
      <c r="L195" s="15">
        <f t="shared" si="23"/>
        <v>0</v>
      </c>
      <c r="M195" s="58">
        <f>'Luxjacky Assumptions Monthly'!$M$8*'Luxjacky Forecast Weekly'!I195</f>
        <v>0</v>
      </c>
      <c r="N195" s="58">
        <f>'Luxjacky Assumptions Monthly'!$M$6*'Luxjacky Assumptions Monthly'!$M$8*'Luxjacky Forecast Weekly'!H195</f>
        <v>1441.9987238703879</v>
      </c>
      <c r="O195" s="58">
        <f t="shared" si="24"/>
        <v>1441.9987238703879</v>
      </c>
    </row>
    <row r="196" spans="1:15" x14ac:dyDescent="0.3">
      <c r="A196" s="60">
        <v>44390</v>
      </c>
      <c r="B196" s="15">
        <v>2021</v>
      </c>
      <c r="C196" s="15">
        <v>7</v>
      </c>
      <c r="D196" s="15" t="str">
        <f t="shared" ref="D196:D259" si="27">CONCATENATE(B196,G196)</f>
        <v>202129</v>
      </c>
      <c r="E196" s="15">
        <v>3</v>
      </c>
      <c r="F196" s="15">
        <v>0</v>
      </c>
      <c r="G196" s="15">
        <f t="shared" ref="G196:G259" si="28">WEEKNUM(A196)</f>
        <v>29</v>
      </c>
      <c r="H196" s="62">
        <f t="shared" ref="H196:H259" si="29">H195+I196-J196</f>
        <v>2649.8727878604436</v>
      </c>
      <c r="I196" s="15">
        <f>IF(H195&lt;VLOOKUP(D196,'Luxjacky Assumptions Weekly'!$N$18:$R$124,5,0),VLOOKUP(D196,'Luxjacky Assumptions Weekly'!$N$18:$R$124,4,0),0)</f>
        <v>0</v>
      </c>
      <c r="J196" s="15">
        <f t="shared" si="25"/>
        <v>234.12465988033208</v>
      </c>
      <c r="K196" s="15">
        <f t="shared" si="26"/>
        <v>0</v>
      </c>
      <c r="L196" s="15">
        <f t="shared" ref="L196:L259" si="30">4000*K196</f>
        <v>0</v>
      </c>
      <c r="M196" s="58">
        <f>'Luxjacky Assumptions Monthly'!$M$8*'Luxjacky Forecast Weekly'!I196</f>
        <v>0</v>
      </c>
      <c r="N196" s="58">
        <f>'Luxjacky Assumptions Monthly'!$M$6*'Luxjacky Assumptions Monthly'!$M$8*'Luxjacky Forecast Weekly'!H196</f>
        <v>1324.9363939302218</v>
      </c>
      <c r="O196" s="58">
        <f t="shared" ref="O196:O259" si="31">SUM(L196:N196)</f>
        <v>1324.9363939302218</v>
      </c>
    </row>
    <row r="197" spans="1:15" x14ac:dyDescent="0.3">
      <c r="A197" s="60">
        <v>44391</v>
      </c>
      <c r="B197" s="15">
        <v>2021</v>
      </c>
      <c r="C197" s="15">
        <v>7</v>
      </c>
      <c r="D197" s="15" t="str">
        <f t="shared" si="27"/>
        <v>202129</v>
      </c>
      <c r="E197" s="15">
        <v>4</v>
      </c>
      <c r="F197" s="15">
        <v>0</v>
      </c>
      <c r="G197" s="15">
        <f t="shared" si="28"/>
        <v>29</v>
      </c>
      <c r="H197" s="62">
        <f t="shared" si="29"/>
        <v>2426.3766973927432</v>
      </c>
      <c r="I197" s="15">
        <f>IF(H196&lt;VLOOKUP(D197,'Luxjacky Assumptions Weekly'!$N$18:$R$124,5,0),VLOOKUP(D197,'Luxjacky Assumptions Weekly'!$N$18:$R$124,4,0),0)</f>
        <v>0</v>
      </c>
      <c r="J197" s="15">
        <f t="shared" si="25"/>
        <v>223.49609046770041</v>
      </c>
      <c r="K197" s="15">
        <f t="shared" si="26"/>
        <v>0</v>
      </c>
      <c r="L197" s="15">
        <f t="shared" si="30"/>
        <v>0</v>
      </c>
      <c r="M197" s="58">
        <f>'Luxjacky Assumptions Monthly'!$M$8*'Luxjacky Forecast Weekly'!I197</f>
        <v>0</v>
      </c>
      <c r="N197" s="58">
        <f>'Luxjacky Assumptions Monthly'!$M$6*'Luxjacky Assumptions Monthly'!$M$8*'Luxjacky Forecast Weekly'!H197</f>
        <v>1213.1883486963716</v>
      </c>
      <c r="O197" s="58">
        <f t="shared" si="31"/>
        <v>1213.1883486963716</v>
      </c>
    </row>
    <row r="198" spans="1:15" x14ac:dyDescent="0.3">
      <c r="A198" s="60">
        <v>44392</v>
      </c>
      <c r="B198" s="15">
        <v>2021</v>
      </c>
      <c r="C198" s="15">
        <v>7</v>
      </c>
      <c r="D198" s="15" t="str">
        <f t="shared" si="27"/>
        <v>202129</v>
      </c>
      <c r="E198" s="15">
        <v>5</v>
      </c>
      <c r="F198" s="15">
        <v>0</v>
      </c>
      <c r="G198" s="15">
        <f t="shared" si="28"/>
        <v>29</v>
      </c>
      <c r="H198" s="62">
        <f t="shared" si="29"/>
        <v>2222.1317834207002</v>
      </c>
      <c r="I198" s="15">
        <f>IF(H197&lt;VLOOKUP(D198,'Luxjacky Assumptions Weekly'!$N$18:$R$124,5,0),VLOOKUP(D198,'Luxjacky Assumptions Weekly'!$N$18:$R$124,4,0),0)</f>
        <v>0</v>
      </c>
      <c r="J198" s="15">
        <f t="shared" si="25"/>
        <v>204.24491397204307</v>
      </c>
      <c r="K198" s="15">
        <f t="shared" si="26"/>
        <v>0</v>
      </c>
      <c r="L198" s="15">
        <f t="shared" si="30"/>
        <v>0</v>
      </c>
      <c r="M198" s="58">
        <f>'Luxjacky Assumptions Monthly'!$M$8*'Luxjacky Forecast Weekly'!I198</f>
        <v>0</v>
      </c>
      <c r="N198" s="58">
        <f>'Luxjacky Assumptions Monthly'!$M$6*'Luxjacky Assumptions Monthly'!$M$8*'Luxjacky Forecast Weekly'!H198</f>
        <v>1111.0658917103501</v>
      </c>
      <c r="O198" s="58">
        <f t="shared" si="31"/>
        <v>1111.0658917103501</v>
      </c>
    </row>
    <row r="199" spans="1:15" x14ac:dyDescent="0.3">
      <c r="A199" s="60">
        <v>44393</v>
      </c>
      <c r="B199" s="15">
        <v>2021</v>
      </c>
      <c r="C199" s="15">
        <v>7</v>
      </c>
      <c r="D199" s="15" t="str">
        <f t="shared" si="27"/>
        <v>202129</v>
      </c>
      <c r="E199" s="15">
        <v>6</v>
      </c>
      <c r="F199" s="15">
        <v>1</v>
      </c>
      <c r="G199" s="15">
        <f t="shared" si="28"/>
        <v>29</v>
      </c>
      <c r="H199" s="62">
        <f t="shared" si="29"/>
        <v>2036.2586054627311</v>
      </c>
      <c r="I199" s="15">
        <f>IF(H198&lt;VLOOKUP(D199,'Luxjacky Assumptions Weekly'!$N$18:$R$124,5,0),VLOOKUP(D199,'Luxjacky Assumptions Weekly'!$N$18:$R$124,4,0),0)</f>
        <v>0</v>
      </c>
      <c r="J199" s="15">
        <f t="shared" si="25"/>
        <v>185.87317795796906</v>
      </c>
      <c r="K199" s="15">
        <f t="shared" si="26"/>
        <v>0</v>
      </c>
      <c r="L199" s="15">
        <f t="shared" si="30"/>
        <v>0</v>
      </c>
      <c r="M199" s="58">
        <f>'Luxjacky Assumptions Monthly'!$M$8*'Luxjacky Forecast Weekly'!I199</f>
        <v>0</v>
      </c>
      <c r="N199" s="58">
        <f>'Luxjacky Assumptions Monthly'!$M$6*'Luxjacky Assumptions Monthly'!$M$8*'Luxjacky Forecast Weekly'!H199</f>
        <v>1018.1293027313656</v>
      </c>
      <c r="O199" s="58">
        <f t="shared" si="31"/>
        <v>1018.1293027313656</v>
      </c>
    </row>
    <row r="200" spans="1:15" x14ac:dyDescent="0.3">
      <c r="A200" s="60">
        <v>44394</v>
      </c>
      <c r="B200" s="15">
        <v>2021</v>
      </c>
      <c r="C200" s="15">
        <v>7</v>
      </c>
      <c r="D200" s="15" t="str">
        <f t="shared" si="27"/>
        <v>202129</v>
      </c>
      <c r="E200" s="15">
        <v>7</v>
      </c>
      <c r="F200" s="15">
        <v>1</v>
      </c>
      <c r="G200" s="15">
        <f t="shared" si="28"/>
        <v>29</v>
      </c>
      <c r="H200" s="62">
        <f t="shared" si="29"/>
        <v>1888.3049059147625</v>
      </c>
      <c r="I200" s="15">
        <f>IF(H199&lt;VLOOKUP(D200,'Luxjacky Assumptions Weekly'!$N$18:$R$124,5,0),VLOOKUP(D200,'Luxjacky Assumptions Weekly'!$N$18:$R$124,4,0),0)</f>
        <v>0</v>
      </c>
      <c r="J200" s="15">
        <f t="shared" si="25"/>
        <v>147.95369954796871</v>
      </c>
      <c r="K200" s="15">
        <f t="shared" si="26"/>
        <v>0</v>
      </c>
      <c r="L200" s="15">
        <f t="shared" si="30"/>
        <v>0</v>
      </c>
      <c r="M200" s="58">
        <f>'Luxjacky Assumptions Monthly'!$M$8*'Luxjacky Forecast Weekly'!I200</f>
        <v>0</v>
      </c>
      <c r="N200" s="58">
        <f>'Luxjacky Assumptions Monthly'!$M$6*'Luxjacky Assumptions Monthly'!$M$8*'Luxjacky Forecast Weekly'!H200</f>
        <v>944.15245295738123</v>
      </c>
      <c r="O200" s="58">
        <f t="shared" si="31"/>
        <v>944.15245295738123</v>
      </c>
    </row>
    <row r="201" spans="1:15" x14ac:dyDescent="0.3">
      <c r="A201" s="60">
        <v>44395</v>
      </c>
      <c r="B201" s="15">
        <v>2021</v>
      </c>
      <c r="C201" s="15">
        <v>7</v>
      </c>
      <c r="D201" s="15" t="str">
        <f t="shared" si="27"/>
        <v>202130</v>
      </c>
      <c r="E201" s="15">
        <v>1</v>
      </c>
      <c r="F201" s="15">
        <v>0</v>
      </c>
      <c r="G201" s="15">
        <f t="shared" si="28"/>
        <v>30</v>
      </c>
      <c r="H201" s="62">
        <f t="shared" si="29"/>
        <v>1656.1873205614681</v>
      </c>
      <c r="I201" s="15">
        <f>IF(H200&lt;VLOOKUP(D201,'Luxjacky Assumptions Weekly'!$N$18:$R$124,5,0),VLOOKUP(D201,'Luxjacky Assumptions Weekly'!$N$18:$R$124,4,0),0)</f>
        <v>0</v>
      </c>
      <c r="J201" s="15">
        <f t="shared" si="25"/>
        <v>232.11758535329426</v>
      </c>
      <c r="K201" s="15">
        <f t="shared" si="26"/>
        <v>0</v>
      </c>
      <c r="L201" s="15">
        <f t="shared" si="30"/>
        <v>0</v>
      </c>
      <c r="M201" s="58">
        <f>'Luxjacky Assumptions Monthly'!$M$8*'Luxjacky Forecast Weekly'!I201</f>
        <v>0</v>
      </c>
      <c r="N201" s="58">
        <f>'Luxjacky Assumptions Monthly'!$M$6*'Luxjacky Assumptions Monthly'!$M$8*'Luxjacky Forecast Weekly'!H201</f>
        <v>828.09366028073407</v>
      </c>
      <c r="O201" s="58">
        <f t="shared" si="31"/>
        <v>828.09366028073407</v>
      </c>
    </row>
    <row r="202" spans="1:15" x14ac:dyDescent="0.3">
      <c r="A202" s="60">
        <v>44396</v>
      </c>
      <c r="B202" s="15">
        <v>2021</v>
      </c>
      <c r="C202" s="15">
        <v>7</v>
      </c>
      <c r="D202" s="15" t="str">
        <f t="shared" si="27"/>
        <v>202130</v>
      </c>
      <c r="E202" s="15">
        <v>2</v>
      </c>
      <c r="F202" s="15">
        <v>0</v>
      </c>
      <c r="G202" s="15">
        <f t="shared" si="28"/>
        <v>30</v>
      </c>
      <c r="H202" s="62">
        <f t="shared" si="29"/>
        <v>3249.0783347280212</v>
      </c>
      <c r="I202" s="15">
        <f>IF(H201&lt;VLOOKUP(D202,'Luxjacky Assumptions Weekly'!$N$18:$R$124,5,0),VLOOKUP(D202,'Luxjacky Assumptions Weekly'!$N$18:$R$124,4,0),0)</f>
        <v>1829.6262817616239</v>
      </c>
      <c r="J202" s="15">
        <f t="shared" si="25"/>
        <v>236.73526759507061</v>
      </c>
      <c r="K202" s="15">
        <f t="shared" si="26"/>
        <v>1</v>
      </c>
      <c r="L202" s="15">
        <f t="shared" si="30"/>
        <v>4000</v>
      </c>
      <c r="M202" s="58">
        <f>'Luxjacky Assumptions Monthly'!$M$8*'Luxjacky Forecast Weekly'!I202</f>
        <v>18296.26281761624</v>
      </c>
      <c r="N202" s="58">
        <f>'Luxjacky Assumptions Monthly'!$M$6*'Luxjacky Assumptions Monthly'!$M$8*'Luxjacky Forecast Weekly'!H202</f>
        <v>1624.5391673640106</v>
      </c>
      <c r="O202" s="58">
        <f t="shared" si="31"/>
        <v>23920.801984980251</v>
      </c>
    </row>
    <row r="203" spans="1:15" x14ac:dyDescent="0.3">
      <c r="A203" s="60">
        <v>44397</v>
      </c>
      <c r="B203" s="15">
        <v>2021</v>
      </c>
      <c r="C203" s="15">
        <v>7</v>
      </c>
      <c r="D203" s="15" t="str">
        <f t="shared" si="27"/>
        <v>202130</v>
      </c>
      <c r="E203" s="15">
        <v>3</v>
      </c>
      <c r="F203" s="15">
        <v>0</v>
      </c>
      <c r="G203" s="15">
        <f t="shared" si="28"/>
        <v>30</v>
      </c>
      <c r="H203" s="62">
        <f t="shared" si="29"/>
        <v>3014.9536748476889</v>
      </c>
      <c r="I203" s="15">
        <f>IF(H202&lt;VLOOKUP(D203,'Luxjacky Assumptions Weekly'!$N$18:$R$124,5,0),VLOOKUP(D203,'Luxjacky Assumptions Weekly'!$N$18:$R$124,4,0),0)</f>
        <v>0</v>
      </c>
      <c r="J203" s="15">
        <f t="shared" si="25"/>
        <v>234.12465988033208</v>
      </c>
      <c r="K203" s="15">
        <f t="shared" si="26"/>
        <v>0</v>
      </c>
      <c r="L203" s="15">
        <f t="shared" si="30"/>
        <v>0</v>
      </c>
      <c r="M203" s="58">
        <f>'Luxjacky Assumptions Monthly'!$M$8*'Luxjacky Forecast Weekly'!I203</f>
        <v>0</v>
      </c>
      <c r="N203" s="58">
        <f>'Luxjacky Assumptions Monthly'!$M$6*'Luxjacky Assumptions Monthly'!$M$8*'Luxjacky Forecast Weekly'!H203</f>
        <v>1507.4768374238445</v>
      </c>
      <c r="O203" s="58">
        <f t="shared" si="31"/>
        <v>1507.4768374238445</v>
      </c>
    </row>
    <row r="204" spans="1:15" x14ac:dyDescent="0.3">
      <c r="A204" s="60">
        <v>44398</v>
      </c>
      <c r="B204" s="15">
        <v>2021</v>
      </c>
      <c r="C204" s="15">
        <v>7</v>
      </c>
      <c r="D204" s="15" t="str">
        <f t="shared" si="27"/>
        <v>202130</v>
      </c>
      <c r="E204" s="15">
        <v>4</v>
      </c>
      <c r="F204" s="15">
        <v>0</v>
      </c>
      <c r="G204" s="15">
        <f t="shared" si="28"/>
        <v>30</v>
      </c>
      <c r="H204" s="62">
        <f t="shared" si="29"/>
        <v>2791.4575843799885</v>
      </c>
      <c r="I204" s="15">
        <f>IF(H203&lt;VLOOKUP(D204,'Luxjacky Assumptions Weekly'!$N$18:$R$124,5,0),VLOOKUP(D204,'Luxjacky Assumptions Weekly'!$N$18:$R$124,4,0),0)</f>
        <v>0</v>
      </c>
      <c r="J204" s="15">
        <f t="shared" si="25"/>
        <v>223.49609046770041</v>
      </c>
      <c r="K204" s="15">
        <f t="shared" si="26"/>
        <v>0</v>
      </c>
      <c r="L204" s="15">
        <f t="shared" si="30"/>
        <v>0</v>
      </c>
      <c r="M204" s="58">
        <f>'Luxjacky Assumptions Monthly'!$M$8*'Luxjacky Forecast Weekly'!I204</f>
        <v>0</v>
      </c>
      <c r="N204" s="58">
        <f>'Luxjacky Assumptions Monthly'!$M$6*'Luxjacky Assumptions Monthly'!$M$8*'Luxjacky Forecast Weekly'!H204</f>
        <v>1395.7287921899942</v>
      </c>
      <c r="O204" s="58">
        <f t="shared" si="31"/>
        <v>1395.7287921899942</v>
      </c>
    </row>
    <row r="205" spans="1:15" x14ac:dyDescent="0.3">
      <c r="A205" s="60">
        <v>44399</v>
      </c>
      <c r="B205" s="15">
        <v>2021</v>
      </c>
      <c r="C205" s="15">
        <v>7</v>
      </c>
      <c r="D205" s="15" t="str">
        <f t="shared" si="27"/>
        <v>202130</v>
      </c>
      <c r="E205" s="15">
        <v>5</v>
      </c>
      <c r="F205" s="15">
        <v>0</v>
      </c>
      <c r="G205" s="15">
        <f t="shared" si="28"/>
        <v>30</v>
      </c>
      <c r="H205" s="62">
        <f t="shared" si="29"/>
        <v>2587.2126704079456</v>
      </c>
      <c r="I205" s="15">
        <f>IF(H204&lt;VLOOKUP(D205,'Luxjacky Assumptions Weekly'!$N$18:$R$124,5,0),VLOOKUP(D205,'Luxjacky Assumptions Weekly'!$N$18:$R$124,4,0),0)</f>
        <v>0</v>
      </c>
      <c r="J205" s="15">
        <f t="shared" si="25"/>
        <v>204.24491397204307</v>
      </c>
      <c r="K205" s="15">
        <f t="shared" si="26"/>
        <v>0</v>
      </c>
      <c r="L205" s="15">
        <f t="shared" si="30"/>
        <v>0</v>
      </c>
      <c r="M205" s="58">
        <f>'Luxjacky Assumptions Monthly'!$M$8*'Luxjacky Forecast Weekly'!I205</f>
        <v>0</v>
      </c>
      <c r="N205" s="58">
        <f>'Luxjacky Assumptions Monthly'!$M$6*'Luxjacky Assumptions Monthly'!$M$8*'Luxjacky Forecast Weekly'!H205</f>
        <v>1293.6063352039728</v>
      </c>
      <c r="O205" s="58">
        <f t="shared" si="31"/>
        <v>1293.6063352039728</v>
      </c>
    </row>
    <row r="206" spans="1:15" x14ac:dyDescent="0.3">
      <c r="A206" s="60">
        <v>44400</v>
      </c>
      <c r="B206" s="15">
        <v>2021</v>
      </c>
      <c r="C206" s="15">
        <v>7</v>
      </c>
      <c r="D206" s="15" t="str">
        <f t="shared" si="27"/>
        <v>202130</v>
      </c>
      <c r="E206" s="15">
        <v>6</v>
      </c>
      <c r="F206" s="15">
        <v>1</v>
      </c>
      <c r="G206" s="15">
        <f t="shared" si="28"/>
        <v>30</v>
      </c>
      <c r="H206" s="62">
        <f t="shared" si="29"/>
        <v>2401.3394924499767</v>
      </c>
      <c r="I206" s="15">
        <f>IF(H205&lt;VLOOKUP(D206,'Luxjacky Assumptions Weekly'!$N$18:$R$124,5,0),VLOOKUP(D206,'Luxjacky Assumptions Weekly'!$N$18:$R$124,4,0),0)</f>
        <v>0</v>
      </c>
      <c r="J206" s="15">
        <f t="shared" si="25"/>
        <v>185.87317795796906</v>
      </c>
      <c r="K206" s="15">
        <f t="shared" si="26"/>
        <v>0</v>
      </c>
      <c r="L206" s="15">
        <f t="shared" si="30"/>
        <v>0</v>
      </c>
      <c r="M206" s="58">
        <f>'Luxjacky Assumptions Monthly'!$M$8*'Luxjacky Forecast Weekly'!I206</f>
        <v>0</v>
      </c>
      <c r="N206" s="58">
        <f>'Luxjacky Assumptions Monthly'!$M$6*'Luxjacky Assumptions Monthly'!$M$8*'Luxjacky Forecast Weekly'!H206</f>
        <v>1200.6697462249883</v>
      </c>
      <c r="O206" s="58">
        <f t="shared" si="31"/>
        <v>1200.6697462249883</v>
      </c>
    </row>
    <row r="207" spans="1:15" x14ac:dyDescent="0.3">
      <c r="A207" s="60">
        <v>44401</v>
      </c>
      <c r="B207" s="15">
        <v>2021</v>
      </c>
      <c r="C207" s="15">
        <v>7</v>
      </c>
      <c r="D207" s="15" t="str">
        <f t="shared" si="27"/>
        <v>202130</v>
      </c>
      <c r="E207" s="15">
        <v>7</v>
      </c>
      <c r="F207" s="15">
        <v>1</v>
      </c>
      <c r="G207" s="15">
        <f t="shared" si="28"/>
        <v>30</v>
      </c>
      <c r="H207" s="62">
        <f t="shared" si="29"/>
        <v>2253.3857929020078</v>
      </c>
      <c r="I207" s="15">
        <f>IF(H206&lt;VLOOKUP(D207,'Luxjacky Assumptions Weekly'!$N$18:$R$124,5,0),VLOOKUP(D207,'Luxjacky Assumptions Weekly'!$N$18:$R$124,4,0),0)</f>
        <v>0</v>
      </c>
      <c r="J207" s="15">
        <f t="shared" si="25"/>
        <v>147.95369954796871</v>
      </c>
      <c r="K207" s="15">
        <f t="shared" si="26"/>
        <v>0</v>
      </c>
      <c r="L207" s="15">
        <f t="shared" si="30"/>
        <v>0</v>
      </c>
      <c r="M207" s="58">
        <f>'Luxjacky Assumptions Monthly'!$M$8*'Luxjacky Forecast Weekly'!I207</f>
        <v>0</v>
      </c>
      <c r="N207" s="58">
        <f>'Luxjacky Assumptions Monthly'!$M$6*'Luxjacky Assumptions Monthly'!$M$8*'Luxjacky Forecast Weekly'!H207</f>
        <v>1126.6928964510039</v>
      </c>
      <c r="O207" s="58">
        <f t="shared" si="31"/>
        <v>1126.6928964510039</v>
      </c>
    </row>
    <row r="208" spans="1:15" x14ac:dyDescent="0.3">
      <c r="A208" s="60">
        <v>44402</v>
      </c>
      <c r="B208" s="15">
        <v>2021</v>
      </c>
      <c r="C208" s="15">
        <v>7</v>
      </c>
      <c r="D208" s="15" t="str">
        <f t="shared" si="27"/>
        <v>202131</v>
      </c>
      <c r="E208" s="15">
        <v>1</v>
      </c>
      <c r="F208" s="15">
        <v>0</v>
      </c>
      <c r="G208" s="15">
        <f t="shared" si="28"/>
        <v>31</v>
      </c>
      <c r="H208" s="62">
        <f t="shared" si="29"/>
        <v>2021.2682075487135</v>
      </c>
      <c r="I208" s="15">
        <f>IF(H207&lt;VLOOKUP(D208,'Luxjacky Assumptions Weekly'!$N$18:$R$124,5,0),VLOOKUP(D208,'Luxjacky Assumptions Weekly'!$N$18:$R$124,4,0),0)</f>
        <v>0</v>
      </c>
      <c r="J208" s="15">
        <f t="shared" si="25"/>
        <v>232.11758535329426</v>
      </c>
      <c r="K208" s="15">
        <f t="shared" si="26"/>
        <v>0</v>
      </c>
      <c r="L208" s="15">
        <f t="shared" si="30"/>
        <v>0</v>
      </c>
      <c r="M208" s="58">
        <f>'Luxjacky Assumptions Monthly'!$M$8*'Luxjacky Forecast Weekly'!I208</f>
        <v>0</v>
      </c>
      <c r="N208" s="58">
        <f>'Luxjacky Assumptions Monthly'!$M$6*'Luxjacky Assumptions Monthly'!$M$8*'Luxjacky Forecast Weekly'!H208</f>
        <v>1010.6341037743567</v>
      </c>
      <c r="O208" s="58">
        <f t="shared" si="31"/>
        <v>1010.6341037743567</v>
      </c>
    </row>
    <row r="209" spans="1:15" x14ac:dyDescent="0.3">
      <c r="A209" s="60">
        <v>44403</v>
      </c>
      <c r="B209" s="15">
        <v>2021</v>
      </c>
      <c r="C209" s="15">
        <v>7</v>
      </c>
      <c r="D209" s="15" t="str">
        <f t="shared" si="27"/>
        <v>202131</v>
      </c>
      <c r="E209" s="15">
        <v>2</v>
      </c>
      <c r="F209" s="15">
        <v>0</v>
      </c>
      <c r="G209" s="15">
        <f t="shared" si="28"/>
        <v>31</v>
      </c>
      <c r="H209" s="62">
        <f t="shared" si="29"/>
        <v>1784.5329399536429</v>
      </c>
      <c r="I209" s="15">
        <f>IF(H208&lt;VLOOKUP(D209,'Luxjacky Assumptions Weekly'!$N$18:$R$124,5,0),VLOOKUP(D209,'Luxjacky Assumptions Weekly'!$N$18:$R$124,4,0),0)</f>
        <v>0</v>
      </c>
      <c r="J209" s="15">
        <f t="shared" si="25"/>
        <v>236.73526759507061</v>
      </c>
      <c r="K209" s="15">
        <f t="shared" si="26"/>
        <v>0</v>
      </c>
      <c r="L209" s="15">
        <f t="shared" si="30"/>
        <v>0</v>
      </c>
      <c r="M209" s="58">
        <f>'Luxjacky Assumptions Monthly'!$M$8*'Luxjacky Forecast Weekly'!I209</f>
        <v>0</v>
      </c>
      <c r="N209" s="58">
        <f>'Luxjacky Assumptions Monthly'!$M$6*'Luxjacky Assumptions Monthly'!$M$8*'Luxjacky Forecast Weekly'!H209</f>
        <v>892.26646997682144</v>
      </c>
      <c r="O209" s="58">
        <f t="shared" si="31"/>
        <v>892.26646997682144</v>
      </c>
    </row>
    <row r="210" spans="1:15" x14ac:dyDescent="0.3">
      <c r="A210" s="60">
        <v>44404</v>
      </c>
      <c r="B210" s="15">
        <v>2021</v>
      </c>
      <c r="C210" s="15">
        <v>7</v>
      </c>
      <c r="D210" s="15" t="str">
        <f t="shared" si="27"/>
        <v>202131</v>
      </c>
      <c r="E210" s="15">
        <v>3</v>
      </c>
      <c r="F210" s="15">
        <v>0</v>
      </c>
      <c r="G210" s="15">
        <f t="shared" si="28"/>
        <v>31</v>
      </c>
      <c r="H210" s="62">
        <f t="shared" si="29"/>
        <v>1550.4082800733108</v>
      </c>
      <c r="I210" s="15">
        <f>IF(H209&lt;VLOOKUP(D210,'Luxjacky Assumptions Weekly'!$N$18:$R$124,5,0),VLOOKUP(D210,'Luxjacky Assumptions Weekly'!$N$18:$R$124,4,0),0)</f>
        <v>0</v>
      </c>
      <c r="J210" s="15">
        <f t="shared" si="25"/>
        <v>234.12465988033208</v>
      </c>
      <c r="K210" s="15">
        <f t="shared" si="26"/>
        <v>0</v>
      </c>
      <c r="L210" s="15">
        <f t="shared" si="30"/>
        <v>0</v>
      </c>
      <c r="M210" s="58">
        <f>'Luxjacky Assumptions Monthly'!$M$8*'Luxjacky Forecast Weekly'!I210</f>
        <v>0</v>
      </c>
      <c r="N210" s="58">
        <f>'Luxjacky Assumptions Monthly'!$M$6*'Luxjacky Assumptions Monthly'!$M$8*'Luxjacky Forecast Weekly'!H210</f>
        <v>775.20414003665542</v>
      </c>
      <c r="O210" s="58">
        <f t="shared" si="31"/>
        <v>775.20414003665542</v>
      </c>
    </row>
    <row r="211" spans="1:15" x14ac:dyDescent="0.3">
      <c r="A211" s="60">
        <v>44405</v>
      </c>
      <c r="B211" s="15">
        <v>2021</v>
      </c>
      <c r="C211" s="15">
        <v>7</v>
      </c>
      <c r="D211" s="15" t="str">
        <f t="shared" si="27"/>
        <v>202131</v>
      </c>
      <c r="E211" s="15">
        <v>4</v>
      </c>
      <c r="F211" s="15">
        <v>0</v>
      </c>
      <c r="G211" s="15">
        <f t="shared" si="28"/>
        <v>31</v>
      </c>
      <c r="H211" s="62">
        <f t="shared" si="29"/>
        <v>3156.5384713672343</v>
      </c>
      <c r="I211" s="15">
        <f>IF(H210&lt;VLOOKUP(D211,'Luxjacky Assumptions Weekly'!$N$18:$R$124,5,0),VLOOKUP(D211,'Luxjacky Assumptions Weekly'!$N$18:$R$124,4,0),0)</f>
        <v>1829.6262817616239</v>
      </c>
      <c r="J211" s="15">
        <f t="shared" si="25"/>
        <v>223.49609046770041</v>
      </c>
      <c r="K211" s="15">
        <f t="shared" si="26"/>
        <v>1</v>
      </c>
      <c r="L211" s="15">
        <f t="shared" si="30"/>
        <v>4000</v>
      </c>
      <c r="M211" s="58">
        <f>'Luxjacky Assumptions Monthly'!$M$8*'Luxjacky Forecast Weekly'!I211</f>
        <v>18296.26281761624</v>
      </c>
      <c r="N211" s="58">
        <f>'Luxjacky Assumptions Monthly'!$M$6*'Luxjacky Assumptions Monthly'!$M$8*'Luxjacky Forecast Weekly'!H211</f>
        <v>1578.2692356836171</v>
      </c>
      <c r="O211" s="58">
        <f t="shared" si="31"/>
        <v>23874.532053299856</v>
      </c>
    </row>
    <row r="212" spans="1:15" x14ac:dyDescent="0.3">
      <c r="A212" s="60">
        <v>44406</v>
      </c>
      <c r="B212" s="15">
        <v>2021</v>
      </c>
      <c r="C212" s="15">
        <v>7</v>
      </c>
      <c r="D212" s="15" t="str">
        <f t="shared" si="27"/>
        <v>202131</v>
      </c>
      <c r="E212" s="15">
        <v>5</v>
      </c>
      <c r="F212" s="15">
        <v>0</v>
      </c>
      <c r="G212" s="15">
        <f t="shared" si="28"/>
        <v>31</v>
      </c>
      <c r="H212" s="62">
        <f t="shared" si="29"/>
        <v>2952.2935573951913</v>
      </c>
      <c r="I212" s="15">
        <f>IF(H211&lt;VLOOKUP(D212,'Luxjacky Assumptions Weekly'!$N$18:$R$124,5,0),VLOOKUP(D212,'Luxjacky Assumptions Weekly'!$N$18:$R$124,4,0),0)</f>
        <v>0</v>
      </c>
      <c r="J212" s="15">
        <f t="shared" si="25"/>
        <v>204.24491397204307</v>
      </c>
      <c r="K212" s="15">
        <f t="shared" si="26"/>
        <v>0</v>
      </c>
      <c r="L212" s="15">
        <f t="shared" si="30"/>
        <v>0</v>
      </c>
      <c r="M212" s="58">
        <f>'Luxjacky Assumptions Monthly'!$M$8*'Luxjacky Forecast Weekly'!I212</f>
        <v>0</v>
      </c>
      <c r="N212" s="58">
        <f>'Luxjacky Assumptions Monthly'!$M$6*'Luxjacky Assumptions Monthly'!$M$8*'Luxjacky Forecast Weekly'!H212</f>
        <v>1476.1467786975957</v>
      </c>
      <c r="O212" s="58">
        <f t="shared" si="31"/>
        <v>1476.1467786975957</v>
      </c>
    </row>
    <row r="213" spans="1:15" x14ac:dyDescent="0.3">
      <c r="A213" s="60">
        <v>44407</v>
      </c>
      <c r="B213" s="15">
        <v>2021</v>
      </c>
      <c r="C213" s="15">
        <v>7</v>
      </c>
      <c r="D213" s="15" t="str">
        <f t="shared" si="27"/>
        <v>202131</v>
      </c>
      <c r="E213" s="15">
        <v>6</v>
      </c>
      <c r="F213" s="15">
        <v>1</v>
      </c>
      <c r="G213" s="15">
        <f t="shared" si="28"/>
        <v>31</v>
      </c>
      <c r="H213" s="62">
        <f t="shared" si="29"/>
        <v>2766.4203794372224</v>
      </c>
      <c r="I213" s="15">
        <f>IF(H212&lt;VLOOKUP(D213,'Luxjacky Assumptions Weekly'!$N$18:$R$124,5,0),VLOOKUP(D213,'Luxjacky Assumptions Weekly'!$N$18:$R$124,4,0),0)</f>
        <v>0</v>
      </c>
      <c r="J213" s="15">
        <f t="shared" si="25"/>
        <v>185.87317795796906</v>
      </c>
      <c r="K213" s="15">
        <f t="shared" si="26"/>
        <v>0</v>
      </c>
      <c r="L213" s="15">
        <f t="shared" si="30"/>
        <v>0</v>
      </c>
      <c r="M213" s="58">
        <f>'Luxjacky Assumptions Monthly'!$M$8*'Luxjacky Forecast Weekly'!I213</f>
        <v>0</v>
      </c>
      <c r="N213" s="58">
        <f>'Luxjacky Assumptions Monthly'!$M$6*'Luxjacky Assumptions Monthly'!$M$8*'Luxjacky Forecast Weekly'!H213</f>
        <v>1383.2101897186112</v>
      </c>
      <c r="O213" s="58">
        <f t="shared" si="31"/>
        <v>1383.2101897186112</v>
      </c>
    </row>
    <row r="214" spans="1:15" x14ac:dyDescent="0.3">
      <c r="A214" s="60">
        <v>44408</v>
      </c>
      <c r="B214" s="15">
        <v>2021</v>
      </c>
      <c r="C214" s="15">
        <v>7</v>
      </c>
      <c r="D214" s="15" t="str">
        <f t="shared" si="27"/>
        <v>202131</v>
      </c>
      <c r="E214" s="15">
        <v>7</v>
      </c>
      <c r="F214" s="15">
        <v>1</v>
      </c>
      <c r="G214" s="15">
        <f t="shared" si="28"/>
        <v>31</v>
      </c>
      <c r="H214" s="62">
        <f t="shared" si="29"/>
        <v>2618.4666798892536</v>
      </c>
      <c r="I214" s="15">
        <f>IF(H213&lt;VLOOKUP(D214,'Luxjacky Assumptions Weekly'!$N$18:$R$124,5,0),VLOOKUP(D214,'Luxjacky Assumptions Weekly'!$N$18:$R$124,4,0),0)</f>
        <v>0</v>
      </c>
      <c r="J214" s="15">
        <f t="shared" si="25"/>
        <v>147.95369954796871</v>
      </c>
      <c r="K214" s="15">
        <f t="shared" si="26"/>
        <v>0</v>
      </c>
      <c r="L214" s="15">
        <f t="shared" si="30"/>
        <v>0</v>
      </c>
      <c r="M214" s="58">
        <f>'Luxjacky Assumptions Monthly'!$M$8*'Luxjacky Forecast Weekly'!I214</f>
        <v>0</v>
      </c>
      <c r="N214" s="58">
        <f>'Luxjacky Assumptions Monthly'!$M$6*'Luxjacky Assumptions Monthly'!$M$8*'Luxjacky Forecast Weekly'!H214</f>
        <v>1309.2333399446268</v>
      </c>
      <c r="O214" s="58">
        <f t="shared" si="31"/>
        <v>1309.2333399446268</v>
      </c>
    </row>
    <row r="215" spans="1:15" x14ac:dyDescent="0.3">
      <c r="A215" s="60">
        <v>44409</v>
      </c>
      <c r="B215" s="15">
        <v>2021</v>
      </c>
      <c r="C215" s="15">
        <v>8</v>
      </c>
      <c r="D215" s="15" t="str">
        <f t="shared" si="27"/>
        <v>202132</v>
      </c>
      <c r="E215" s="15">
        <v>1</v>
      </c>
      <c r="F215" s="15">
        <v>0</v>
      </c>
      <c r="G215" s="15">
        <f t="shared" si="28"/>
        <v>32</v>
      </c>
      <c r="H215" s="62">
        <f t="shared" si="29"/>
        <v>2384.0825375891991</v>
      </c>
      <c r="I215" s="15">
        <f>IF(H214&lt;VLOOKUP(D215,'Luxjacky Assumptions Weekly'!$N$18:$R$124,5,0),VLOOKUP(D215,'Luxjacky Assumptions Weekly'!$N$18:$R$124,4,0),0)</f>
        <v>0</v>
      </c>
      <c r="J215" s="15">
        <f t="shared" si="25"/>
        <v>234.38414230005444</v>
      </c>
      <c r="K215" s="15">
        <f t="shared" si="26"/>
        <v>0</v>
      </c>
      <c r="L215" s="15">
        <f t="shared" si="30"/>
        <v>0</v>
      </c>
      <c r="M215" s="58">
        <f>'Luxjacky Assumptions Monthly'!$M$8*'Luxjacky Forecast Weekly'!I215</f>
        <v>0</v>
      </c>
      <c r="N215" s="58">
        <f>'Luxjacky Assumptions Monthly'!$M$6*'Luxjacky Assumptions Monthly'!$M$8*'Luxjacky Forecast Weekly'!H215</f>
        <v>1192.0412687945995</v>
      </c>
      <c r="O215" s="58">
        <f t="shared" si="31"/>
        <v>1192.0412687945995</v>
      </c>
    </row>
    <row r="216" spans="1:15" x14ac:dyDescent="0.3">
      <c r="A216" s="60">
        <v>44410</v>
      </c>
      <c r="B216" s="15">
        <v>2021</v>
      </c>
      <c r="C216" s="15">
        <v>8</v>
      </c>
      <c r="D216" s="15" t="str">
        <f t="shared" si="27"/>
        <v>202132</v>
      </c>
      <c r="E216" s="15">
        <v>2</v>
      </c>
      <c r="F216" s="15">
        <v>0</v>
      </c>
      <c r="G216" s="15">
        <f t="shared" si="28"/>
        <v>32</v>
      </c>
      <c r="H216" s="62">
        <f t="shared" si="29"/>
        <v>2145.0807130473681</v>
      </c>
      <c r="I216" s="15">
        <f>IF(H215&lt;VLOOKUP(D216,'Luxjacky Assumptions Weekly'!$N$18:$R$124,5,0),VLOOKUP(D216,'Luxjacky Assumptions Weekly'!$N$18:$R$124,4,0),0)</f>
        <v>0</v>
      </c>
      <c r="J216" s="15">
        <f t="shared" si="25"/>
        <v>239.00182454183079</v>
      </c>
      <c r="K216" s="15">
        <f t="shared" si="26"/>
        <v>0</v>
      </c>
      <c r="L216" s="15">
        <f t="shared" si="30"/>
        <v>0</v>
      </c>
      <c r="M216" s="58">
        <f>'Luxjacky Assumptions Monthly'!$M$8*'Luxjacky Forecast Weekly'!I216</f>
        <v>0</v>
      </c>
      <c r="N216" s="58">
        <f>'Luxjacky Assumptions Monthly'!$M$6*'Luxjacky Assumptions Monthly'!$M$8*'Luxjacky Forecast Weekly'!H216</f>
        <v>1072.5403565236841</v>
      </c>
      <c r="O216" s="58">
        <f t="shared" si="31"/>
        <v>1072.5403565236841</v>
      </c>
    </row>
    <row r="217" spans="1:15" x14ac:dyDescent="0.3">
      <c r="A217" s="60">
        <v>44411</v>
      </c>
      <c r="B217" s="15">
        <v>2021</v>
      </c>
      <c r="C217" s="15">
        <v>8</v>
      </c>
      <c r="D217" s="15" t="str">
        <f t="shared" si="27"/>
        <v>202132</v>
      </c>
      <c r="E217" s="15">
        <v>3</v>
      </c>
      <c r="F217" s="15">
        <v>0</v>
      </c>
      <c r="G217" s="15">
        <f t="shared" si="28"/>
        <v>32</v>
      </c>
      <c r="H217" s="62">
        <f t="shared" si="29"/>
        <v>1908.6894962202759</v>
      </c>
      <c r="I217" s="15">
        <f>IF(H216&lt;VLOOKUP(D217,'Luxjacky Assumptions Weekly'!$N$18:$R$124,5,0),VLOOKUP(D217,'Luxjacky Assumptions Weekly'!$N$18:$R$124,4,0),0)</f>
        <v>0</v>
      </c>
      <c r="J217" s="15">
        <f t="shared" si="25"/>
        <v>236.39121682709225</v>
      </c>
      <c r="K217" s="15">
        <f t="shared" si="26"/>
        <v>0</v>
      </c>
      <c r="L217" s="15">
        <f t="shared" si="30"/>
        <v>0</v>
      </c>
      <c r="M217" s="58">
        <f>'Luxjacky Assumptions Monthly'!$M$8*'Luxjacky Forecast Weekly'!I217</f>
        <v>0</v>
      </c>
      <c r="N217" s="58">
        <f>'Luxjacky Assumptions Monthly'!$M$6*'Luxjacky Assumptions Monthly'!$M$8*'Luxjacky Forecast Weekly'!H217</f>
        <v>954.34474811013797</v>
      </c>
      <c r="O217" s="58">
        <f t="shared" si="31"/>
        <v>954.34474811013797</v>
      </c>
    </row>
    <row r="218" spans="1:15" x14ac:dyDescent="0.3">
      <c r="A218" s="60">
        <v>44412</v>
      </c>
      <c r="B218" s="15">
        <v>2021</v>
      </c>
      <c r="C218" s="15">
        <v>8</v>
      </c>
      <c r="D218" s="15" t="str">
        <f t="shared" si="27"/>
        <v>202132</v>
      </c>
      <c r="E218" s="15">
        <v>4</v>
      </c>
      <c r="F218" s="15">
        <v>0</v>
      </c>
      <c r="G218" s="15">
        <f t="shared" si="28"/>
        <v>32</v>
      </c>
      <c r="H218" s="62">
        <f t="shared" si="29"/>
        <v>1682.9268488058153</v>
      </c>
      <c r="I218" s="15">
        <f>IF(H217&lt;VLOOKUP(D218,'Luxjacky Assumptions Weekly'!$N$18:$R$124,5,0),VLOOKUP(D218,'Luxjacky Assumptions Weekly'!$N$18:$R$124,4,0),0)</f>
        <v>0</v>
      </c>
      <c r="J218" s="15">
        <f t="shared" si="25"/>
        <v>225.76264741446056</v>
      </c>
      <c r="K218" s="15">
        <f t="shared" si="26"/>
        <v>0</v>
      </c>
      <c r="L218" s="15">
        <f t="shared" si="30"/>
        <v>0</v>
      </c>
      <c r="M218" s="58">
        <f>'Luxjacky Assumptions Monthly'!$M$8*'Luxjacky Forecast Weekly'!I218</f>
        <v>0</v>
      </c>
      <c r="N218" s="58">
        <f>'Luxjacky Assumptions Monthly'!$M$6*'Luxjacky Assumptions Monthly'!$M$8*'Luxjacky Forecast Weekly'!H218</f>
        <v>841.46342440290766</v>
      </c>
      <c r="O218" s="58">
        <f t="shared" si="31"/>
        <v>841.46342440290766</v>
      </c>
    </row>
    <row r="219" spans="1:15" x14ac:dyDescent="0.3">
      <c r="A219" s="60">
        <v>44413</v>
      </c>
      <c r="B219" s="15">
        <v>2021</v>
      </c>
      <c r="C219" s="15">
        <v>8</v>
      </c>
      <c r="D219" s="15" t="str">
        <f t="shared" si="27"/>
        <v>202132</v>
      </c>
      <c r="E219" s="15">
        <v>5</v>
      </c>
      <c r="F219" s="15">
        <v>0</v>
      </c>
      <c r="G219" s="15">
        <f t="shared" si="28"/>
        <v>32</v>
      </c>
      <c r="H219" s="62">
        <f t="shared" si="29"/>
        <v>1476.415377887012</v>
      </c>
      <c r="I219" s="15">
        <f>IF(H218&lt;VLOOKUP(D219,'Luxjacky Assumptions Weekly'!$N$18:$R$124,5,0),VLOOKUP(D219,'Luxjacky Assumptions Weekly'!$N$18:$R$124,4,0),0)</f>
        <v>0</v>
      </c>
      <c r="J219" s="15">
        <f t="shared" si="25"/>
        <v>206.51147091880324</v>
      </c>
      <c r="K219" s="15">
        <f t="shared" si="26"/>
        <v>0</v>
      </c>
      <c r="L219" s="15">
        <f t="shared" si="30"/>
        <v>0</v>
      </c>
      <c r="M219" s="58">
        <f>'Luxjacky Assumptions Monthly'!$M$8*'Luxjacky Forecast Weekly'!I219</f>
        <v>0</v>
      </c>
      <c r="N219" s="58">
        <f>'Luxjacky Assumptions Monthly'!$M$6*'Luxjacky Assumptions Monthly'!$M$8*'Luxjacky Forecast Weekly'!H219</f>
        <v>738.20768894350601</v>
      </c>
      <c r="O219" s="58">
        <f t="shared" si="31"/>
        <v>738.20768894350601</v>
      </c>
    </row>
    <row r="220" spans="1:15" x14ac:dyDescent="0.3">
      <c r="A220" s="60">
        <v>44414</v>
      </c>
      <c r="B220" s="15">
        <v>2021</v>
      </c>
      <c r="C220" s="15">
        <v>8</v>
      </c>
      <c r="D220" s="15" t="str">
        <f t="shared" si="27"/>
        <v>202132</v>
      </c>
      <c r="E220" s="15">
        <v>6</v>
      </c>
      <c r="F220" s="15">
        <v>1</v>
      </c>
      <c r="G220" s="15">
        <f t="shared" si="28"/>
        <v>32</v>
      </c>
      <c r="H220" s="62">
        <f t="shared" si="29"/>
        <v>3127.7856978776144</v>
      </c>
      <c r="I220" s="15">
        <f>IF(H219&lt;VLOOKUP(D220,'Luxjacky Assumptions Weekly'!$N$18:$R$124,5,0),VLOOKUP(D220,'Luxjacky Assumptions Weekly'!$N$18:$R$124,4,0),0)</f>
        <v>1839.5100548953319</v>
      </c>
      <c r="J220" s="15">
        <f t="shared" si="25"/>
        <v>188.13973490472924</v>
      </c>
      <c r="K220" s="15">
        <f t="shared" si="26"/>
        <v>1</v>
      </c>
      <c r="L220" s="15">
        <f t="shared" si="30"/>
        <v>4000</v>
      </c>
      <c r="M220" s="58">
        <f>'Luxjacky Assumptions Monthly'!$M$8*'Luxjacky Forecast Weekly'!I220</f>
        <v>18395.10054895332</v>
      </c>
      <c r="N220" s="58">
        <f>'Luxjacky Assumptions Monthly'!$M$6*'Luxjacky Assumptions Monthly'!$M$8*'Luxjacky Forecast Weekly'!H220</f>
        <v>1563.8928489388072</v>
      </c>
      <c r="O220" s="58">
        <f t="shared" si="31"/>
        <v>23958.993397892125</v>
      </c>
    </row>
    <row r="221" spans="1:15" x14ac:dyDescent="0.3">
      <c r="A221" s="60">
        <v>44415</v>
      </c>
      <c r="B221" s="15">
        <v>2021</v>
      </c>
      <c r="C221" s="15">
        <v>8</v>
      </c>
      <c r="D221" s="15" t="str">
        <f t="shared" si="27"/>
        <v>202132</v>
      </c>
      <c r="E221" s="15">
        <v>7</v>
      </c>
      <c r="F221" s="15">
        <v>1</v>
      </c>
      <c r="G221" s="15">
        <f t="shared" si="28"/>
        <v>32</v>
      </c>
      <c r="H221" s="62">
        <f t="shared" si="29"/>
        <v>2977.5654413828856</v>
      </c>
      <c r="I221" s="15">
        <f>IF(H220&lt;VLOOKUP(D221,'Luxjacky Assumptions Weekly'!$N$18:$R$124,5,0),VLOOKUP(D221,'Luxjacky Assumptions Weekly'!$N$18:$R$124,4,0),0)</f>
        <v>0</v>
      </c>
      <c r="J221" s="15">
        <f t="shared" si="25"/>
        <v>150.22025649472886</v>
      </c>
      <c r="K221" s="15">
        <f t="shared" si="26"/>
        <v>0</v>
      </c>
      <c r="L221" s="15">
        <f t="shared" si="30"/>
        <v>0</v>
      </c>
      <c r="M221" s="58">
        <f>'Luxjacky Assumptions Monthly'!$M$8*'Luxjacky Forecast Weekly'!I221</f>
        <v>0</v>
      </c>
      <c r="N221" s="58">
        <f>'Luxjacky Assumptions Monthly'!$M$6*'Luxjacky Assumptions Monthly'!$M$8*'Luxjacky Forecast Weekly'!H221</f>
        <v>1488.7827206914428</v>
      </c>
      <c r="O221" s="58">
        <f t="shared" si="31"/>
        <v>1488.7827206914428</v>
      </c>
    </row>
    <row r="222" spans="1:15" x14ac:dyDescent="0.3">
      <c r="A222" s="60">
        <v>44416</v>
      </c>
      <c r="B222" s="15">
        <v>2021</v>
      </c>
      <c r="C222" s="15">
        <v>8</v>
      </c>
      <c r="D222" s="15" t="str">
        <f t="shared" si="27"/>
        <v>202133</v>
      </c>
      <c r="E222" s="15">
        <v>1</v>
      </c>
      <c r="F222" s="15">
        <v>0</v>
      </c>
      <c r="G222" s="15">
        <f t="shared" si="28"/>
        <v>33</v>
      </c>
      <c r="H222" s="62">
        <f t="shared" si="29"/>
        <v>2743.1812990828312</v>
      </c>
      <c r="I222" s="15">
        <f>IF(H221&lt;VLOOKUP(D222,'Luxjacky Assumptions Weekly'!$N$18:$R$124,5,0),VLOOKUP(D222,'Luxjacky Assumptions Weekly'!$N$18:$R$124,4,0),0)</f>
        <v>0</v>
      </c>
      <c r="J222" s="15">
        <f t="shared" si="25"/>
        <v>234.38414230005444</v>
      </c>
      <c r="K222" s="15">
        <f t="shared" si="26"/>
        <v>0</v>
      </c>
      <c r="L222" s="15">
        <f t="shared" si="30"/>
        <v>0</v>
      </c>
      <c r="M222" s="58">
        <f>'Luxjacky Assumptions Monthly'!$M$8*'Luxjacky Forecast Weekly'!I222</f>
        <v>0</v>
      </c>
      <c r="N222" s="58">
        <f>'Luxjacky Assumptions Monthly'!$M$6*'Luxjacky Assumptions Monthly'!$M$8*'Luxjacky Forecast Weekly'!H222</f>
        <v>1371.5906495414156</v>
      </c>
      <c r="O222" s="58">
        <f t="shared" si="31"/>
        <v>1371.5906495414156</v>
      </c>
    </row>
    <row r="223" spans="1:15" x14ac:dyDescent="0.3">
      <c r="A223" s="60">
        <v>44417</v>
      </c>
      <c r="B223" s="15">
        <v>2021</v>
      </c>
      <c r="C223" s="15">
        <v>8</v>
      </c>
      <c r="D223" s="15" t="str">
        <f t="shared" si="27"/>
        <v>202133</v>
      </c>
      <c r="E223" s="15">
        <v>2</v>
      </c>
      <c r="F223" s="15">
        <v>0</v>
      </c>
      <c r="G223" s="15">
        <f t="shared" si="28"/>
        <v>33</v>
      </c>
      <c r="H223" s="62">
        <f t="shared" si="29"/>
        <v>2504.1794745410002</v>
      </c>
      <c r="I223" s="15">
        <f>IF(H222&lt;VLOOKUP(D223,'Luxjacky Assumptions Weekly'!$N$18:$R$124,5,0),VLOOKUP(D223,'Luxjacky Assumptions Weekly'!$N$18:$R$124,4,0),0)</f>
        <v>0</v>
      </c>
      <c r="J223" s="15">
        <f t="shared" si="25"/>
        <v>239.00182454183079</v>
      </c>
      <c r="K223" s="15">
        <f t="shared" si="26"/>
        <v>0</v>
      </c>
      <c r="L223" s="15">
        <f t="shared" si="30"/>
        <v>0</v>
      </c>
      <c r="M223" s="58">
        <f>'Luxjacky Assumptions Monthly'!$M$8*'Luxjacky Forecast Weekly'!I223</f>
        <v>0</v>
      </c>
      <c r="N223" s="58">
        <f>'Luxjacky Assumptions Monthly'!$M$6*'Luxjacky Assumptions Monthly'!$M$8*'Luxjacky Forecast Weekly'!H223</f>
        <v>1252.0897372705001</v>
      </c>
      <c r="O223" s="58">
        <f t="shared" si="31"/>
        <v>1252.0897372705001</v>
      </c>
    </row>
    <row r="224" spans="1:15" x14ac:dyDescent="0.3">
      <c r="A224" s="60">
        <v>44418</v>
      </c>
      <c r="B224" s="15">
        <v>2021</v>
      </c>
      <c r="C224" s="15">
        <v>8</v>
      </c>
      <c r="D224" s="15" t="str">
        <f t="shared" si="27"/>
        <v>202133</v>
      </c>
      <c r="E224" s="15">
        <v>3</v>
      </c>
      <c r="F224" s="15">
        <v>0</v>
      </c>
      <c r="G224" s="15">
        <f t="shared" si="28"/>
        <v>33</v>
      </c>
      <c r="H224" s="62">
        <f t="shared" si="29"/>
        <v>2267.788257713908</v>
      </c>
      <c r="I224" s="15">
        <f>IF(H223&lt;VLOOKUP(D224,'Luxjacky Assumptions Weekly'!$N$18:$R$124,5,0),VLOOKUP(D224,'Luxjacky Assumptions Weekly'!$N$18:$R$124,4,0),0)</f>
        <v>0</v>
      </c>
      <c r="J224" s="15">
        <f t="shared" si="25"/>
        <v>236.39121682709225</v>
      </c>
      <c r="K224" s="15">
        <f t="shared" si="26"/>
        <v>0</v>
      </c>
      <c r="L224" s="15">
        <f t="shared" si="30"/>
        <v>0</v>
      </c>
      <c r="M224" s="58">
        <f>'Luxjacky Assumptions Monthly'!$M$8*'Luxjacky Forecast Weekly'!I224</f>
        <v>0</v>
      </c>
      <c r="N224" s="58">
        <f>'Luxjacky Assumptions Monthly'!$M$6*'Luxjacky Assumptions Monthly'!$M$8*'Luxjacky Forecast Weekly'!H224</f>
        <v>1133.894128856954</v>
      </c>
      <c r="O224" s="58">
        <f t="shared" si="31"/>
        <v>1133.894128856954</v>
      </c>
    </row>
    <row r="225" spans="1:15" x14ac:dyDescent="0.3">
      <c r="A225" s="60">
        <v>44419</v>
      </c>
      <c r="B225" s="15">
        <v>2021</v>
      </c>
      <c r="C225" s="15">
        <v>8</v>
      </c>
      <c r="D225" s="15" t="str">
        <f t="shared" si="27"/>
        <v>202133</v>
      </c>
      <c r="E225" s="15">
        <v>4</v>
      </c>
      <c r="F225" s="15">
        <v>0</v>
      </c>
      <c r="G225" s="15">
        <f t="shared" si="28"/>
        <v>33</v>
      </c>
      <c r="H225" s="62">
        <f t="shared" si="29"/>
        <v>2042.0256102994474</v>
      </c>
      <c r="I225" s="15">
        <f>IF(H224&lt;VLOOKUP(D225,'Luxjacky Assumptions Weekly'!$N$18:$R$124,5,0),VLOOKUP(D225,'Luxjacky Assumptions Weekly'!$N$18:$R$124,4,0),0)</f>
        <v>0</v>
      </c>
      <c r="J225" s="15">
        <f t="shared" si="25"/>
        <v>225.76264741446056</v>
      </c>
      <c r="K225" s="15">
        <f t="shared" si="26"/>
        <v>0</v>
      </c>
      <c r="L225" s="15">
        <f t="shared" si="30"/>
        <v>0</v>
      </c>
      <c r="M225" s="58">
        <f>'Luxjacky Assumptions Monthly'!$M$8*'Luxjacky Forecast Weekly'!I225</f>
        <v>0</v>
      </c>
      <c r="N225" s="58">
        <f>'Luxjacky Assumptions Monthly'!$M$6*'Luxjacky Assumptions Monthly'!$M$8*'Luxjacky Forecast Weekly'!H225</f>
        <v>1021.0128051497237</v>
      </c>
      <c r="O225" s="58">
        <f t="shared" si="31"/>
        <v>1021.0128051497237</v>
      </c>
    </row>
    <row r="226" spans="1:15" x14ac:dyDescent="0.3">
      <c r="A226" s="60">
        <v>44420</v>
      </c>
      <c r="B226" s="15">
        <v>2021</v>
      </c>
      <c r="C226" s="15">
        <v>8</v>
      </c>
      <c r="D226" s="15" t="str">
        <f t="shared" si="27"/>
        <v>202133</v>
      </c>
      <c r="E226" s="15">
        <v>5</v>
      </c>
      <c r="F226" s="15">
        <v>0</v>
      </c>
      <c r="G226" s="15">
        <f t="shared" si="28"/>
        <v>33</v>
      </c>
      <c r="H226" s="62">
        <f t="shared" si="29"/>
        <v>1835.5141393806441</v>
      </c>
      <c r="I226" s="15">
        <f>IF(H225&lt;VLOOKUP(D226,'Luxjacky Assumptions Weekly'!$N$18:$R$124,5,0),VLOOKUP(D226,'Luxjacky Assumptions Weekly'!$N$18:$R$124,4,0),0)</f>
        <v>0</v>
      </c>
      <c r="J226" s="15">
        <f t="shared" si="25"/>
        <v>206.51147091880324</v>
      </c>
      <c r="K226" s="15">
        <f t="shared" si="26"/>
        <v>0</v>
      </c>
      <c r="L226" s="15">
        <f t="shared" si="30"/>
        <v>0</v>
      </c>
      <c r="M226" s="58">
        <f>'Luxjacky Assumptions Monthly'!$M$8*'Luxjacky Forecast Weekly'!I226</f>
        <v>0</v>
      </c>
      <c r="N226" s="58">
        <f>'Luxjacky Assumptions Monthly'!$M$6*'Luxjacky Assumptions Monthly'!$M$8*'Luxjacky Forecast Weekly'!H226</f>
        <v>917.75706969032206</v>
      </c>
      <c r="O226" s="58">
        <f t="shared" si="31"/>
        <v>917.75706969032206</v>
      </c>
    </row>
    <row r="227" spans="1:15" x14ac:dyDescent="0.3">
      <c r="A227" s="60">
        <v>44421</v>
      </c>
      <c r="B227" s="15">
        <v>2021</v>
      </c>
      <c r="C227" s="15">
        <v>8</v>
      </c>
      <c r="D227" s="15" t="str">
        <f t="shared" si="27"/>
        <v>202133</v>
      </c>
      <c r="E227" s="15">
        <v>6</v>
      </c>
      <c r="F227" s="15">
        <v>1</v>
      </c>
      <c r="G227" s="15">
        <f t="shared" si="28"/>
        <v>33</v>
      </c>
      <c r="H227" s="62">
        <f t="shared" si="29"/>
        <v>1647.3744044759148</v>
      </c>
      <c r="I227" s="15">
        <f>IF(H226&lt;VLOOKUP(D227,'Luxjacky Assumptions Weekly'!$N$18:$R$124,5,0),VLOOKUP(D227,'Luxjacky Assumptions Weekly'!$N$18:$R$124,4,0),0)</f>
        <v>0</v>
      </c>
      <c r="J227" s="15">
        <f t="shared" si="25"/>
        <v>188.13973490472924</v>
      </c>
      <c r="K227" s="15">
        <f t="shared" si="26"/>
        <v>0</v>
      </c>
      <c r="L227" s="15">
        <f t="shared" si="30"/>
        <v>0</v>
      </c>
      <c r="M227" s="58">
        <f>'Luxjacky Assumptions Monthly'!$M$8*'Luxjacky Forecast Weekly'!I227</f>
        <v>0</v>
      </c>
      <c r="N227" s="58">
        <f>'Luxjacky Assumptions Monthly'!$M$6*'Luxjacky Assumptions Monthly'!$M$8*'Luxjacky Forecast Weekly'!H227</f>
        <v>823.68720223795742</v>
      </c>
      <c r="O227" s="58">
        <f t="shared" si="31"/>
        <v>823.68720223795742</v>
      </c>
    </row>
    <row r="228" spans="1:15" x14ac:dyDescent="0.3">
      <c r="A228" s="60">
        <v>44422</v>
      </c>
      <c r="B228" s="15">
        <v>2021</v>
      </c>
      <c r="C228" s="15">
        <v>8</v>
      </c>
      <c r="D228" s="15" t="str">
        <f t="shared" si="27"/>
        <v>202133</v>
      </c>
      <c r="E228" s="15">
        <v>7</v>
      </c>
      <c r="F228" s="15">
        <v>1</v>
      </c>
      <c r="G228" s="15">
        <f t="shared" si="28"/>
        <v>33</v>
      </c>
      <c r="H228" s="62">
        <f t="shared" si="29"/>
        <v>3336.6642028765177</v>
      </c>
      <c r="I228" s="15">
        <f>IF(H227&lt;VLOOKUP(D228,'Luxjacky Assumptions Weekly'!$N$18:$R$124,5,0),VLOOKUP(D228,'Luxjacky Assumptions Weekly'!$N$18:$R$124,4,0),0)</f>
        <v>1839.5100548953319</v>
      </c>
      <c r="J228" s="15">
        <f t="shared" si="25"/>
        <v>150.22025649472886</v>
      </c>
      <c r="K228" s="15">
        <f t="shared" si="26"/>
        <v>1</v>
      </c>
      <c r="L228" s="15">
        <f t="shared" si="30"/>
        <v>4000</v>
      </c>
      <c r="M228" s="58">
        <f>'Luxjacky Assumptions Monthly'!$M$8*'Luxjacky Forecast Weekly'!I228</f>
        <v>18395.10054895332</v>
      </c>
      <c r="N228" s="58">
        <f>'Luxjacky Assumptions Monthly'!$M$6*'Luxjacky Assumptions Monthly'!$M$8*'Luxjacky Forecast Weekly'!H228</f>
        <v>1668.3321014382589</v>
      </c>
      <c r="O228" s="58">
        <f t="shared" si="31"/>
        <v>24063.43265039158</v>
      </c>
    </row>
    <row r="229" spans="1:15" x14ac:dyDescent="0.3">
      <c r="A229" s="60">
        <v>44423</v>
      </c>
      <c r="B229" s="15">
        <v>2021</v>
      </c>
      <c r="C229" s="15">
        <v>8</v>
      </c>
      <c r="D229" s="15" t="str">
        <f t="shared" si="27"/>
        <v>202134</v>
      </c>
      <c r="E229" s="15">
        <v>1</v>
      </c>
      <c r="F229" s="15">
        <v>0</v>
      </c>
      <c r="G229" s="15">
        <f t="shared" si="28"/>
        <v>34</v>
      </c>
      <c r="H229" s="62">
        <f t="shared" si="29"/>
        <v>3102.2800605764633</v>
      </c>
      <c r="I229" s="15">
        <f>IF(H228&lt;VLOOKUP(D229,'Luxjacky Assumptions Weekly'!$N$18:$R$124,5,0),VLOOKUP(D229,'Luxjacky Assumptions Weekly'!$N$18:$R$124,4,0),0)</f>
        <v>0</v>
      </c>
      <c r="J229" s="15">
        <f t="shared" si="25"/>
        <v>234.38414230005444</v>
      </c>
      <c r="K229" s="15">
        <f t="shared" si="26"/>
        <v>0</v>
      </c>
      <c r="L229" s="15">
        <f t="shared" si="30"/>
        <v>0</v>
      </c>
      <c r="M229" s="58">
        <f>'Luxjacky Assumptions Monthly'!$M$8*'Luxjacky Forecast Weekly'!I229</f>
        <v>0</v>
      </c>
      <c r="N229" s="58">
        <f>'Luxjacky Assumptions Monthly'!$M$6*'Luxjacky Assumptions Monthly'!$M$8*'Luxjacky Forecast Weekly'!H229</f>
        <v>1551.1400302882316</v>
      </c>
      <c r="O229" s="58">
        <f t="shared" si="31"/>
        <v>1551.1400302882316</v>
      </c>
    </row>
    <row r="230" spans="1:15" x14ac:dyDescent="0.3">
      <c r="A230" s="60">
        <v>44424</v>
      </c>
      <c r="B230" s="15">
        <v>2021</v>
      </c>
      <c r="C230" s="15">
        <v>8</v>
      </c>
      <c r="D230" s="15" t="str">
        <f t="shared" si="27"/>
        <v>202134</v>
      </c>
      <c r="E230" s="15">
        <v>2</v>
      </c>
      <c r="F230" s="15">
        <v>0</v>
      </c>
      <c r="G230" s="15">
        <f t="shared" si="28"/>
        <v>34</v>
      </c>
      <c r="H230" s="62">
        <f t="shared" si="29"/>
        <v>2863.2782360346323</v>
      </c>
      <c r="I230" s="15">
        <f>IF(H229&lt;VLOOKUP(D230,'Luxjacky Assumptions Weekly'!$N$18:$R$124,5,0),VLOOKUP(D230,'Luxjacky Assumptions Weekly'!$N$18:$R$124,4,0),0)</f>
        <v>0</v>
      </c>
      <c r="J230" s="15">
        <f t="shared" si="25"/>
        <v>239.00182454183079</v>
      </c>
      <c r="K230" s="15">
        <f t="shared" si="26"/>
        <v>0</v>
      </c>
      <c r="L230" s="15">
        <f t="shared" si="30"/>
        <v>0</v>
      </c>
      <c r="M230" s="58">
        <f>'Luxjacky Assumptions Monthly'!$M$8*'Luxjacky Forecast Weekly'!I230</f>
        <v>0</v>
      </c>
      <c r="N230" s="58">
        <f>'Luxjacky Assumptions Monthly'!$M$6*'Luxjacky Assumptions Monthly'!$M$8*'Luxjacky Forecast Weekly'!H230</f>
        <v>1431.6391180173162</v>
      </c>
      <c r="O230" s="58">
        <f t="shared" si="31"/>
        <v>1431.6391180173162</v>
      </c>
    </row>
    <row r="231" spans="1:15" x14ac:dyDescent="0.3">
      <c r="A231" s="60">
        <v>44425</v>
      </c>
      <c r="B231" s="15">
        <v>2021</v>
      </c>
      <c r="C231" s="15">
        <v>8</v>
      </c>
      <c r="D231" s="15" t="str">
        <f t="shared" si="27"/>
        <v>202134</v>
      </c>
      <c r="E231" s="15">
        <v>3</v>
      </c>
      <c r="F231" s="15">
        <v>0</v>
      </c>
      <c r="G231" s="15">
        <f t="shared" si="28"/>
        <v>34</v>
      </c>
      <c r="H231" s="62">
        <f t="shared" si="29"/>
        <v>2626.8870192075401</v>
      </c>
      <c r="I231" s="15">
        <f>IF(H230&lt;VLOOKUP(D231,'Luxjacky Assumptions Weekly'!$N$18:$R$124,5,0),VLOOKUP(D231,'Luxjacky Assumptions Weekly'!$N$18:$R$124,4,0),0)</f>
        <v>0</v>
      </c>
      <c r="J231" s="15">
        <f t="shared" si="25"/>
        <v>236.39121682709225</v>
      </c>
      <c r="K231" s="15">
        <f t="shared" si="26"/>
        <v>0</v>
      </c>
      <c r="L231" s="15">
        <f t="shared" si="30"/>
        <v>0</v>
      </c>
      <c r="M231" s="58">
        <f>'Luxjacky Assumptions Monthly'!$M$8*'Luxjacky Forecast Weekly'!I231</f>
        <v>0</v>
      </c>
      <c r="N231" s="58">
        <f>'Luxjacky Assumptions Monthly'!$M$6*'Luxjacky Assumptions Monthly'!$M$8*'Luxjacky Forecast Weekly'!H231</f>
        <v>1313.4435096037701</v>
      </c>
      <c r="O231" s="58">
        <f t="shared" si="31"/>
        <v>1313.4435096037701</v>
      </c>
    </row>
    <row r="232" spans="1:15" x14ac:dyDescent="0.3">
      <c r="A232" s="60">
        <v>44426</v>
      </c>
      <c r="B232" s="15">
        <v>2021</v>
      </c>
      <c r="C232" s="15">
        <v>8</v>
      </c>
      <c r="D232" s="15" t="str">
        <f t="shared" si="27"/>
        <v>202134</v>
      </c>
      <c r="E232" s="15">
        <v>4</v>
      </c>
      <c r="F232" s="15">
        <v>0</v>
      </c>
      <c r="G232" s="15">
        <f t="shared" si="28"/>
        <v>34</v>
      </c>
      <c r="H232" s="62">
        <f t="shared" si="29"/>
        <v>2401.1243717930797</v>
      </c>
      <c r="I232" s="15">
        <f>IF(H231&lt;VLOOKUP(D232,'Luxjacky Assumptions Weekly'!$N$18:$R$124,5,0),VLOOKUP(D232,'Luxjacky Assumptions Weekly'!$N$18:$R$124,4,0),0)</f>
        <v>0</v>
      </c>
      <c r="J232" s="15">
        <f t="shared" si="25"/>
        <v>225.76264741446056</v>
      </c>
      <c r="K232" s="15">
        <f t="shared" si="26"/>
        <v>0</v>
      </c>
      <c r="L232" s="15">
        <f t="shared" si="30"/>
        <v>0</v>
      </c>
      <c r="M232" s="58">
        <f>'Luxjacky Assumptions Monthly'!$M$8*'Luxjacky Forecast Weekly'!I232</f>
        <v>0</v>
      </c>
      <c r="N232" s="58">
        <f>'Luxjacky Assumptions Monthly'!$M$6*'Luxjacky Assumptions Monthly'!$M$8*'Luxjacky Forecast Weekly'!H232</f>
        <v>1200.5621858965399</v>
      </c>
      <c r="O232" s="58">
        <f t="shared" si="31"/>
        <v>1200.5621858965399</v>
      </c>
    </row>
    <row r="233" spans="1:15" x14ac:dyDescent="0.3">
      <c r="A233" s="60">
        <v>44427</v>
      </c>
      <c r="B233" s="15">
        <v>2021</v>
      </c>
      <c r="C233" s="15">
        <v>8</v>
      </c>
      <c r="D233" s="15" t="str">
        <f t="shared" si="27"/>
        <v>202134</v>
      </c>
      <c r="E233" s="15">
        <v>5</v>
      </c>
      <c r="F233" s="15">
        <v>0</v>
      </c>
      <c r="G233" s="15">
        <f t="shared" si="28"/>
        <v>34</v>
      </c>
      <c r="H233" s="62">
        <f t="shared" si="29"/>
        <v>2194.6129008742764</v>
      </c>
      <c r="I233" s="15">
        <f>IF(H232&lt;VLOOKUP(D233,'Luxjacky Assumptions Weekly'!$N$18:$R$124,5,0),VLOOKUP(D233,'Luxjacky Assumptions Weekly'!$N$18:$R$124,4,0),0)</f>
        <v>0</v>
      </c>
      <c r="J233" s="15">
        <f t="shared" si="25"/>
        <v>206.51147091880324</v>
      </c>
      <c r="K233" s="15">
        <f t="shared" si="26"/>
        <v>0</v>
      </c>
      <c r="L233" s="15">
        <f t="shared" si="30"/>
        <v>0</v>
      </c>
      <c r="M233" s="58">
        <f>'Luxjacky Assumptions Monthly'!$M$8*'Luxjacky Forecast Weekly'!I233</f>
        <v>0</v>
      </c>
      <c r="N233" s="58">
        <f>'Luxjacky Assumptions Monthly'!$M$6*'Luxjacky Assumptions Monthly'!$M$8*'Luxjacky Forecast Weekly'!H233</f>
        <v>1097.3064504371382</v>
      </c>
      <c r="O233" s="58">
        <f t="shared" si="31"/>
        <v>1097.3064504371382</v>
      </c>
    </row>
    <row r="234" spans="1:15" x14ac:dyDescent="0.3">
      <c r="A234" s="60">
        <v>44428</v>
      </c>
      <c r="B234" s="15">
        <v>2021</v>
      </c>
      <c r="C234" s="15">
        <v>8</v>
      </c>
      <c r="D234" s="15" t="str">
        <f t="shared" si="27"/>
        <v>202134</v>
      </c>
      <c r="E234" s="15">
        <v>6</v>
      </c>
      <c r="F234" s="15">
        <v>1</v>
      </c>
      <c r="G234" s="15">
        <f t="shared" si="28"/>
        <v>34</v>
      </c>
      <c r="H234" s="62">
        <f t="shared" si="29"/>
        <v>2006.4731659695472</v>
      </c>
      <c r="I234" s="15">
        <f>IF(H233&lt;VLOOKUP(D234,'Luxjacky Assumptions Weekly'!$N$18:$R$124,5,0),VLOOKUP(D234,'Luxjacky Assumptions Weekly'!$N$18:$R$124,4,0),0)</f>
        <v>0</v>
      </c>
      <c r="J234" s="15">
        <f t="shared" si="25"/>
        <v>188.13973490472924</v>
      </c>
      <c r="K234" s="15">
        <f t="shared" si="26"/>
        <v>0</v>
      </c>
      <c r="L234" s="15">
        <f t="shared" si="30"/>
        <v>0</v>
      </c>
      <c r="M234" s="58">
        <f>'Luxjacky Assumptions Monthly'!$M$8*'Luxjacky Forecast Weekly'!I234</f>
        <v>0</v>
      </c>
      <c r="N234" s="58">
        <f>'Luxjacky Assumptions Monthly'!$M$6*'Luxjacky Assumptions Monthly'!$M$8*'Luxjacky Forecast Weekly'!H234</f>
        <v>1003.2365829847736</v>
      </c>
      <c r="O234" s="58">
        <f t="shared" si="31"/>
        <v>1003.2365829847736</v>
      </c>
    </row>
    <row r="235" spans="1:15" x14ac:dyDescent="0.3">
      <c r="A235" s="60">
        <v>44429</v>
      </c>
      <c r="B235" s="15">
        <v>2021</v>
      </c>
      <c r="C235" s="15">
        <v>8</v>
      </c>
      <c r="D235" s="15" t="str">
        <f t="shared" si="27"/>
        <v>202134</v>
      </c>
      <c r="E235" s="15">
        <v>7</v>
      </c>
      <c r="F235" s="15">
        <v>1</v>
      </c>
      <c r="G235" s="15">
        <f t="shared" si="28"/>
        <v>34</v>
      </c>
      <c r="H235" s="62">
        <f t="shared" si="29"/>
        <v>1856.2529094748184</v>
      </c>
      <c r="I235" s="15">
        <f>IF(H234&lt;VLOOKUP(D235,'Luxjacky Assumptions Weekly'!$N$18:$R$124,5,0),VLOOKUP(D235,'Luxjacky Assumptions Weekly'!$N$18:$R$124,4,0),0)</f>
        <v>0</v>
      </c>
      <c r="J235" s="15">
        <f t="shared" si="25"/>
        <v>150.22025649472886</v>
      </c>
      <c r="K235" s="15">
        <f t="shared" si="26"/>
        <v>0</v>
      </c>
      <c r="L235" s="15">
        <f t="shared" si="30"/>
        <v>0</v>
      </c>
      <c r="M235" s="58">
        <f>'Luxjacky Assumptions Monthly'!$M$8*'Luxjacky Forecast Weekly'!I235</f>
        <v>0</v>
      </c>
      <c r="N235" s="58">
        <f>'Luxjacky Assumptions Monthly'!$M$6*'Luxjacky Assumptions Monthly'!$M$8*'Luxjacky Forecast Weekly'!H235</f>
        <v>928.12645473740918</v>
      </c>
      <c r="O235" s="58">
        <f t="shared" si="31"/>
        <v>928.12645473740918</v>
      </c>
    </row>
    <row r="236" spans="1:15" x14ac:dyDescent="0.3">
      <c r="A236" s="60">
        <v>44430</v>
      </c>
      <c r="B236" s="15">
        <v>2021</v>
      </c>
      <c r="C236" s="15">
        <v>8</v>
      </c>
      <c r="D236" s="15" t="str">
        <f t="shared" si="27"/>
        <v>202135</v>
      </c>
      <c r="E236" s="15">
        <v>1</v>
      </c>
      <c r="F236" s="15">
        <v>0</v>
      </c>
      <c r="G236" s="15">
        <f t="shared" si="28"/>
        <v>35</v>
      </c>
      <c r="H236" s="62">
        <f t="shared" si="29"/>
        <v>1621.8687671747639</v>
      </c>
      <c r="I236" s="15">
        <f>IF(H235&lt;VLOOKUP(D236,'Luxjacky Assumptions Weekly'!$N$18:$R$124,5,0),VLOOKUP(D236,'Luxjacky Assumptions Weekly'!$N$18:$R$124,4,0),0)</f>
        <v>0</v>
      </c>
      <c r="J236" s="15">
        <f t="shared" si="25"/>
        <v>234.38414230005444</v>
      </c>
      <c r="K236" s="15">
        <f t="shared" si="26"/>
        <v>0</v>
      </c>
      <c r="L236" s="15">
        <f t="shared" si="30"/>
        <v>0</v>
      </c>
      <c r="M236" s="58">
        <f>'Luxjacky Assumptions Monthly'!$M$8*'Luxjacky Forecast Weekly'!I236</f>
        <v>0</v>
      </c>
      <c r="N236" s="58">
        <f>'Luxjacky Assumptions Monthly'!$M$6*'Luxjacky Assumptions Monthly'!$M$8*'Luxjacky Forecast Weekly'!H236</f>
        <v>810.93438358738194</v>
      </c>
      <c r="O236" s="58">
        <f t="shared" si="31"/>
        <v>810.93438358738194</v>
      </c>
    </row>
    <row r="237" spans="1:15" x14ac:dyDescent="0.3">
      <c r="A237" s="60">
        <v>44431</v>
      </c>
      <c r="B237" s="15">
        <v>2021</v>
      </c>
      <c r="C237" s="15">
        <v>8</v>
      </c>
      <c r="D237" s="15" t="str">
        <f t="shared" si="27"/>
        <v>202135</v>
      </c>
      <c r="E237" s="15">
        <v>2</v>
      </c>
      <c r="F237" s="15">
        <v>0</v>
      </c>
      <c r="G237" s="15">
        <f t="shared" si="28"/>
        <v>35</v>
      </c>
      <c r="H237" s="62">
        <f t="shared" si="29"/>
        <v>3222.3769975282648</v>
      </c>
      <c r="I237" s="15">
        <f>IF(H236&lt;VLOOKUP(D237,'Luxjacky Assumptions Weekly'!$N$18:$R$124,5,0),VLOOKUP(D237,'Luxjacky Assumptions Weekly'!$N$18:$R$124,4,0),0)</f>
        <v>1839.5100548953319</v>
      </c>
      <c r="J237" s="15">
        <f t="shared" si="25"/>
        <v>239.00182454183079</v>
      </c>
      <c r="K237" s="15">
        <f t="shared" si="26"/>
        <v>1</v>
      </c>
      <c r="L237" s="15">
        <f t="shared" si="30"/>
        <v>4000</v>
      </c>
      <c r="M237" s="58">
        <f>'Luxjacky Assumptions Monthly'!$M$8*'Luxjacky Forecast Weekly'!I237</f>
        <v>18395.10054895332</v>
      </c>
      <c r="N237" s="58">
        <f>'Luxjacky Assumptions Monthly'!$M$6*'Luxjacky Assumptions Monthly'!$M$8*'Luxjacky Forecast Weekly'!H237</f>
        <v>1611.1884987641324</v>
      </c>
      <c r="O237" s="58">
        <f t="shared" si="31"/>
        <v>24006.289047717451</v>
      </c>
    </row>
    <row r="238" spans="1:15" x14ac:dyDescent="0.3">
      <c r="A238" s="60">
        <v>44432</v>
      </c>
      <c r="B238" s="15">
        <v>2021</v>
      </c>
      <c r="C238" s="15">
        <v>8</v>
      </c>
      <c r="D238" s="15" t="str">
        <f t="shared" si="27"/>
        <v>202135</v>
      </c>
      <c r="E238" s="15">
        <v>3</v>
      </c>
      <c r="F238" s="15">
        <v>0</v>
      </c>
      <c r="G238" s="15">
        <f t="shared" si="28"/>
        <v>35</v>
      </c>
      <c r="H238" s="62">
        <f t="shared" si="29"/>
        <v>2985.9857807011726</v>
      </c>
      <c r="I238" s="15">
        <f>IF(H237&lt;VLOOKUP(D238,'Luxjacky Assumptions Weekly'!$N$18:$R$124,5,0),VLOOKUP(D238,'Luxjacky Assumptions Weekly'!$N$18:$R$124,4,0),0)</f>
        <v>0</v>
      </c>
      <c r="J238" s="15">
        <f t="shared" si="25"/>
        <v>236.39121682709225</v>
      </c>
      <c r="K238" s="15">
        <f t="shared" si="26"/>
        <v>0</v>
      </c>
      <c r="L238" s="15">
        <f t="shared" si="30"/>
        <v>0</v>
      </c>
      <c r="M238" s="58">
        <f>'Luxjacky Assumptions Monthly'!$M$8*'Luxjacky Forecast Weekly'!I238</f>
        <v>0</v>
      </c>
      <c r="N238" s="58">
        <f>'Luxjacky Assumptions Monthly'!$M$6*'Luxjacky Assumptions Monthly'!$M$8*'Luxjacky Forecast Weekly'!H238</f>
        <v>1492.9928903505863</v>
      </c>
      <c r="O238" s="58">
        <f t="shared" si="31"/>
        <v>1492.9928903505863</v>
      </c>
    </row>
    <row r="239" spans="1:15" x14ac:dyDescent="0.3">
      <c r="A239" s="60">
        <v>44433</v>
      </c>
      <c r="B239" s="15">
        <v>2021</v>
      </c>
      <c r="C239" s="15">
        <v>8</v>
      </c>
      <c r="D239" s="15" t="str">
        <f t="shared" si="27"/>
        <v>202135</v>
      </c>
      <c r="E239" s="15">
        <v>4</v>
      </c>
      <c r="F239" s="15">
        <v>0</v>
      </c>
      <c r="G239" s="15">
        <f t="shared" si="28"/>
        <v>35</v>
      </c>
      <c r="H239" s="62">
        <f t="shared" si="29"/>
        <v>2760.2231332867123</v>
      </c>
      <c r="I239" s="15">
        <f>IF(H238&lt;VLOOKUP(D239,'Luxjacky Assumptions Weekly'!$N$18:$R$124,5,0),VLOOKUP(D239,'Luxjacky Assumptions Weekly'!$N$18:$R$124,4,0),0)</f>
        <v>0</v>
      </c>
      <c r="J239" s="15">
        <f t="shared" si="25"/>
        <v>225.76264741446056</v>
      </c>
      <c r="K239" s="15">
        <f t="shared" si="26"/>
        <v>0</v>
      </c>
      <c r="L239" s="15">
        <f t="shared" si="30"/>
        <v>0</v>
      </c>
      <c r="M239" s="58">
        <f>'Luxjacky Assumptions Monthly'!$M$8*'Luxjacky Forecast Weekly'!I239</f>
        <v>0</v>
      </c>
      <c r="N239" s="58">
        <f>'Luxjacky Assumptions Monthly'!$M$6*'Luxjacky Assumptions Monthly'!$M$8*'Luxjacky Forecast Weekly'!H239</f>
        <v>1380.1115666433561</v>
      </c>
      <c r="O239" s="58">
        <f t="shared" si="31"/>
        <v>1380.1115666433561</v>
      </c>
    </row>
    <row r="240" spans="1:15" x14ac:dyDescent="0.3">
      <c r="A240" s="60">
        <v>44434</v>
      </c>
      <c r="B240" s="15">
        <v>2021</v>
      </c>
      <c r="C240" s="15">
        <v>8</v>
      </c>
      <c r="D240" s="15" t="str">
        <f t="shared" si="27"/>
        <v>202135</v>
      </c>
      <c r="E240" s="15">
        <v>5</v>
      </c>
      <c r="F240" s="15">
        <v>0</v>
      </c>
      <c r="G240" s="15">
        <f t="shared" si="28"/>
        <v>35</v>
      </c>
      <c r="H240" s="62">
        <f t="shared" si="29"/>
        <v>2553.711662367909</v>
      </c>
      <c r="I240" s="15">
        <f>IF(H239&lt;VLOOKUP(D240,'Luxjacky Assumptions Weekly'!$N$18:$R$124,5,0),VLOOKUP(D240,'Luxjacky Assumptions Weekly'!$N$18:$R$124,4,0),0)</f>
        <v>0</v>
      </c>
      <c r="J240" s="15">
        <f t="shared" si="25"/>
        <v>206.51147091880324</v>
      </c>
      <c r="K240" s="15">
        <f t="shared" si="26"/>
        <v>0</v>
      </c>
      <c r="L240" s="15">
        <f t="shared" si="30"/>
        <v>0</v>
      </c>
      <c r="M240" s="58">
        <f>'Luxjacky Assumptions Monthly'!$M$8*'Luxjacky Forecast Weekly'!I240</f>
        <v>0</v>
      </c>
      <c r="N240" s="58">
        <f>'Luxjacky Assumptions Monthly'!$M$6*'Luxjacky Assumptions Monthly'!$M$8*'Luxjacky Forecast Weekly'!H240</f>
        <v>1276.8558311839545</v>
      </c>
      <c r="O240" s="58">
        <f t="shared" si="31"/>
        <v>1276.8558311839545</v>
      </c>
    </row>
    <row r="241" spans="1:15" x14ac:dyDescent="0.3">
      <c r="A241" s="60">
        <v>44435</v>
      </c>
      <c r="B241" s="15">
        <v>2021</v>
      </c>
      <c r="C241" s="15">
        <v>8</v>
      </c>
      <c r="D241" s="15" t="str">
        <f t="shared" si="27"/>
        <v>202135</v>
      </c>
      <c r="E241" s="15">
        <v>6</v>
      </c>
      <c r="F241" s="15">
        <v>1</v>
      </c>
      <c r="G241" s="15">
        <f t="shared" si="28"/>
        <v>35</v>
      </c>
      <c r="H241" s="62">
        <f t="shared" si="29"/>
        <v>2365.5719274631797</v>
      </c>
      <c r="I241" s="15">
        <f>IF(H240&lt;VLOOKUP(D241,'Luxjacky Assumptions Weekly'!$N$18:$R$124,5,0),VLOOKUP(D241,'Luxjacky Assumptions Weekly'!$N$18:$R$124,4,0),0)</f>
        <v>0</v>
      </c>
      <c r="J241" s="15">
        <f t="shared" si="25"/>
        <v>188.13973490472924</v>
      </c>
      <c r="K241" s="15">
        <f t="shared" si="26"/>
        <v>0</v>
      </c>
      <c r="L241" s="15">
        <f t="shared" si="30"/>
        <v>0</v>
      </c>
      <c r="M241" s="58">
        <f>'Luxjacky Assumptions Monthly'!$M$8*'Luxjacky Forecast Weekly'!I241</f>
        <v>0</v>
      </c>
      <c r="N241" s="58">
        <f>'Luxjacky Assumptions Monthly'!$M$6*'Luxjacky Assumptions Monthly'!$M$8*'Luxjacky Forecast Weekly'!H241</f>
        <v>1182.7859637315898</v>
      </c>
      <c r="O241" s="58">
        <f t="shared" si="31"/>
        <v>1182.7859637315898</v>
      </c>
    </row>
    <row r="242" spans="1:15" x14ac:dyDescent="0.3">
      <c r="A242" s="60">
        <v>44436</v>
      </c>
      <c r="B242" s="15">
        <v>2021</v>
      </c>
      <c r="C242" s="15">
        <v>8</v>
      </c>
      <c r="D242" s="15" t="str">
        <f t="shared" si="27"/>
        <v>202135</v>
      </c>
      <c r="E242" s="15">
        <v>7</v>
      </c>
      <c r="F242" s="15">
        <v>1</v>
      </c>
      <c r="G242" s="15">
        <f t="shared" si="28"/>
        <v>35</v>
      </c>
      <c r="H242" s="62">
        <f t="shared" si="29"/>
        <v>2215.3516709684509</v>
      </c>
      <c r="I242" s="15">
        <f>IF(H241&lt;VLOOKUP(D242,'Luxjacky Assumptions Weekly'!$N$18:$R$124,5,0),VLOOKUP(D242,'Luxjacky Assumptions Weekly'!$N$18:$R$124,4,0),0)</f>
        <v>0</v>
      </c>
      <c r="J242" s="15">
        <f t="shared" si="25"/>
        <v>150.22025649472886</v>
      </c>
      <c r="K242" s="15">
        <f t="shared" si="26"/>
        <v>0</v>
      </c>
      <c r="L242" s="15">
        <f t="shared" si="30"/>
        <v>0</v>
      </c>
      <c r="M242" s="58">
        <f>'Luxjacky Assumptions Monthly'!$M$8*'Luxjacky Forecast Weekly'!I242</f>
        <v>0</v>
      </c>
      <c r="N242" s="58">
        <f>'Luxjacky Assumptions Monthly'!$M$6*'Luxjacky Assumptions Monthly'!$M$8*'Luxjacky Forecast Weekly'!H242</f>
        <v>1107.6758354842254</v>
      </c>
      <c r="O242" s="58">
        <f t="shared" si="31"/>
        <v>1107.6758354842254</v>
      </c>
    </row>
    <row r="243" spans="1:15" x14ac:dyDescent="0.3">
      <c r="A243" s="60">
        <v>44437</v>
      </c>
      <c r="B243" s="15">
        <v>2021</v>
      </c>
      <c r="C243" s="15">
        <v>8</v>
      </c>
      <c r="D243" s="15" t="str">
        <f t="shared" si="27"/>
        <v>202136</v>
      </c>
      <c r="E243" s="15">
        <v>1</v>
      </c>
      <c r="F243" s="15">
        <v>0</v>
      </c>
      <c r="G243" s="15">
        <f t="shared" si="28"/>
        <v>36</v>
      </c>
      <c r="H243" s="62">
        <f t="shared" si="29"/>
        <v>1980.9675286683964</v>
      </c>
      <c r="I243" s="15">
        <f>IF(H242&lt;VLOOKUP(D243,'Luxjacky Assumptions Weekly'!$N$18:$R$124,5,0),VLOOKUP(D243,'Luxjacky Assumptions Weekly'!$N$18:$R$124,4,0),0)</f>
        <v>0</v>
      </c>
      <c r="J243" s="15">
        <f t="shared" si="25"/>
        <v>234.38414230005444</v>
      </c>
      <c r="K243" s="15">
        <f t="shared" si="26"/>
        <v>0</v>
      </c>
      <c r="L243" s="15">
        <f t="shared" si="30"/>
        <v>0</v>
      </c>
      <c r="M243" s="58">
        <f>'Luxjacky Assumptions Monthly'!$M$8*'Luxjacky Forecast Weekly'!I243</f>
        <v>0</v>
      </c>
      <c r="N243" s="58">
        <f>'Luxjacky Assumptions Monthly'!$M$6*'Luxjacky Assumptions Monthly'!$M$8*'Luxjacky Forecast Weekly'!H243</f>
        <v>990.48376433419821</v>
      </c>
      <c r="O243" s="58">
        <f t="shared" si="31"/>
        <v>990.48376433419821</v>
      </c>
    </row>
    <row r="244" spans="1:15" x14ac:dyDescent="0.3">
      <c r="A244" s="60">
        <v>44438</v>
      </c>
      <c r="B244" s="15">
        <v>2021</v>
      </c>
      <c r="C244" s="15">
        <v>8</v>
      </c>
      <c r="D244" s="15" t="str">
        <f t="shared" si="27"/>
        <v>202136</v>
      </c>
      <c r="E244" s="15">
        <v>2</v>
      </c>
      <c r="F244" s="15">
        <v>0</v>
      </c>
      <c r="G244" s="15">
        <f t="shared" si="28"/>
        <v>36</v>
      </c>
      <c r="H244" s="62">
        <f t="shared" si="29"/>
        <v>1741.9657041265657</v>
      </c>
      <c r="I244" s="15">
        <f>IF(H243&lt;VLOOKUP(D244,'Luxjacky Assumptions Weekly'!$N$18:$R$124,5,0),VLOOKUP(D244,'Luxjacky Assumptions Weekly'!$N$18:$R$124,4,0),0)</f>
        <v>0</v>
      </c>
      <c r="J244" s="15">
        <f t="shared" si="25"/>
        <v>239.00182454183079</v>
      </c>
      <c r="K244" s="15">
        <f t="shared" si="26"/>
        <v>0</v>
      </c>
      <c r="L244" s="15">
        <f t="shared" si="30"/>
        <v>0</v>
      </c>
      <c r="M244" s="58">
        <f>'Luxjacky Assumptions Monthly'!$M$8*'Luxjacky Forecast Weekly'!I244</f>
        <v>0</v>
      </c>
      <c r="N244" s="58">
        <f>'Luxjacky Assumptions Monthly'!$M$6*'Luxjacky Assumptions Monthly'!$M$8*'Luxjacky Forecast Weekly'!H244</f>
        <v>870.98285206328285</v>
      </c>
      <c r="O244" s="58">
        <f t="shared" si="31"/>
        <v>870.98285206328285</v>
      </c>
    </row>
    <row r="245" spans="1:15" x14ac:dyDescent="0.3">
      <c r="A245" s="60">
        <v>44439</v>
      </c>
      <c r="B245" s="15">
        <v>2021</v>
      </c>
      <c r="C245" s="15">
        <v>8</v>
      </c>
      <c r="D245" s="15" t="str">
        <f t="shared" si="27"/>
        <v>202136</v>
      </c>
      <c r="E245" s="15">
        <v>3</v>
      </c>
      <c r="F245" s="15">
        <v>0</v>
      </c>
      <c r="G245" s="15">
        <f t="shared" si="28"/>
        <v>36</v>
      </c>
      <c r="H245" s="62">
        <f t="shared" si="29"/>
        <v>1505.5744872994735</v>
      </c>
      <c r="I245" s="15">
        <f>IF(H244&lt;VLOOKUP(D245,'Luxjacky Assumptions Weekly'!$N$18:$R$124,5,0),VLOOKUP(D245,'Luxjacky Assumptions Weekly'!$N$18:$R$124,4,0),0)</f>
        <v>0</v>
      </c>
      <c r="J245" s="15">
        <f t="shared" si="25"/>
        <v>236.39121682709225</v>
      </c>
      <c r="K245" s="15">
        <f t="shared" si="26"/>
        <v>0</v>
      </c>
      <c r="L245" s="15">
        <f t="shared" si="30"/>
        <v>0</v>
      </c>
      <c r="M245" s="58">
        <f>'Luxjacky Assumptions Monthly'!$M$8*'Luxjacky Forecast Weekly'!I245</f>
        <v>0</v>
      </c>
      <c r="N245" s="58">
        <f>'Luxjacky Assumptions Monthly'!$M$6*'Luxjacky Assumptions Monthly'!$M$8*'Luxjacky Forecast Weekly'!H245</f>
        <v>752.78724364973675</v>
      </c>
      <c r="O245" s="58">
        <f t="shared" si="31"/>
        <v>752.78724364973675</v>
      </c>
    </row>
    <row r="246" spans="1:15" x14ac:dyDescent="0.3">
      <c r="A246" s="60">
        <v>44440</v>
      </c>
      <c r="B246" s="15">
        <v>2021</v>
      </c>
      <c r="C246" s="15">
        <v>9</v>
      </c>
      <c r="D246" s="15" t="str">
        <f t="shared" si="27"/>
        <v>202136</v>
      </c>
      <c r="E246" s="15">
        <v>4</v>
      </c>
      <c r="F246" s="15">
        <v>0</v>
      </c>
      <c r="G246" s="15">
        <f t="shared" si="28"/>
        <v>36</v>
      </c>
      <c r="H246" s="62">
        <f t="shared" si="29"/>
        <v>3122.5760931560649</v>
      </c>
      <c r="I246" s="15">
        <f>IF(H245&lt;VLOOKUP(D246,'Luxjacky Assumptions Weekly'!$N$18:$R$124,5,0),VLOOKUP(D246,'Luxjacky Assumptions Weekly'!$N$18:$R$124,4,0),0)</f>
        <v>1844.9608730845302</v>
      </c>
      <c r="J246" s="15">
        <f t="shared" si="25"/>
        <v>227.95926722793931</v>
      </c>
      <c r="K246" s="15">
        <f t="shared" si="26"/>
        <v>1</v>
      </c>
      <c r="L246" s="15">
        <f t="shared" si="30"/>
        <v>4000</v>
      </c>
      <c r="M246" s="58">
        <f>'Luxjacky Assumptions Monthly'!$M$8*'Luxjacky Forecast Weekly'!I246</f>
        <v>18449.608730845302</v>
      </c>
      <c r="N246" s="58">
        <f>'Luxjacky Assumptions Monthly'!$M$6*'Luxjacky Assumptions Monthly'!$M$8*'Luxjacky Forecast Weekly'!H246</f>
        <v>1561.2880465780324</v>
      </c>
      <c r="O246" s="58">
        <f t="shared" si="31"/>
        <v>24010.896777423335</v>
      </c>
    </row>
    <row r="247" spans="1:15" x14ac:dyDescent="0.3">
      <c r="A247" s="60">
        <v>44441</v>
      </c>
      <c r="B247" s="15">
        <v>2021</v>
      </c>
      <c r="C247" s="15">
        <v>9</v>
      </c>
      <c r="D247" s="15" t="str">
        <f t="shared" si="27"/>
        <v>202136</v>
      </c>
      <c r="E247" s="15">
        <v>5</v>
      </c>
      <c r="F247" s="15">
        <v>0</v>
      </c>
      <c r="G247" s="15">
        <f t="shared" si="28"/>
        <v>36</v>
      </c>
      <c r="H247" s="62">
        <f t="shared" si="29"/>
        <v>2913.8680024237829</v>
      </c>
      <c r="I247" s="15">
        <f>IF(H246&lt;VLOOKUP(D247,'Luxjacky Assumptions Weekly'!$N$18:$R$124,5,0),VLOOKUP(D247,'Luxjacky Assumptions Weekly'!$N$18:$R$124,4,0),0)</f>
        <v>0</v>
      </c>
      <c r="J247" s="15">
        <f t="shared" si="25"/>
        <v>208.70809073228196</v>
      </c>
      <c r="K247" s="15">
        <f t="shared" si="26"/>
        <v>0</v>
      </c>
      <c r="L247" s="15">
        <f t="shared" si="30"/>
        <v>0</v>
      </c>
      <c r="M247" s="58">
        <f>'Luxjacky Assumptions Monthly'!$M$8*'Luxjacky Forecast Weekly'!I247</f>
        <v>0</v>
      </c>
      <c r="N247" s="58">
        <f>'Luxjacky Assumptions Monthly'!$M$6*'Luxjacky Assumptions Monthly'!$M$8*'Luxjacky Forecast Weekly'!H247</f>
        <v>1456.9340012118914</v>
      </c>
      <c r="O247" s="58">
        <f t="shared" si="31"/>
        <v>1456.9340012118914</v>
      </c>
    </row>
    <row r="248" spans="1:15" x14ac:dyDescent="0.3">
      <c r="A248" s="60">
        <v>44442</v>
      </c>
      <c r="B248" s="15">
        <v>2021</v>
      </c>
      <c r="C248" s="15">
        <v>9</v>
      </c>
      <c r="D248" s="15" t="str">
        <f t="shared" si="27"/>
        <v>202136</v>
      </c>
      <c r="E248" s="15">
        <v>6</v>
      </c>
      <c r="F248" s="15">
        <v>1</v>
      </c>
      <c r="G248" s="15">
        <f t="shared" si="28"/>
        <v>36</v>
      </c>
      <c r="H248" s="62">
        <f t="shared" si="29"/>
        <v>2723.5316477055749</v>
      </c>
      <c r="I248" s="15">
        <f>IF(H247&lt;VLOOKUP(D248,'Luxjacky Assumptions Weekly'!$N$18:$R$124,5,0),VLOOKUP(D248,'Luxjacky Assumptions Weekly'!$N$18:$R$124,4,0),0)</f>
        <v>0</v>
      </c>
      <c r="J248" s="15">
        <f t="shared" si="25"/>
        <v>190.33635471820799</v>
      </c>
      <c r="K248" s="15">
        <f t="shared" si="26"/>
        <v>0</v>
      </c>
      <c r="L248" s="15">
        <f t="shared" si="30"/>
        <v>0</v>
      </c>
      <c r="M248" s="58">
        <f>'Luxjacky Assumptions Monthly'!$M$8*'Luxjacky Forecast Weekly'!I248</f>
        <v>0</v>
      </c>
      <c r="N248" s="58">
        <f>'Luxjacky Assumptions Monthly'!$M$6*'Luxjacky Assumptions Monthly'!$M$8*'Luxjacky Forecast Weekly'!H248</f>
        <v>1361.7658238527874</v>
      </c>
      <c r="O248" s="58">
        <f t="shared" si="31"/>
        <v>1361.7658238527874</v>
      </c>
    </row>
    <row r="249" spans="1:15" x14ac:dyDescent="0.3">
      <c r="A249" s="60">
        <v>44443</v>
      </c>
      <c r="B249" s="15">
        <v>2021</v>
      </c>
      <c r="C249" s="15">
        <v>9</v>
      </c>
      <c r="D249" s="15" t="str">
        <f t="shared" si="27"/>
        <v>202136</v>
      </c>
      <c r="E249" s="15">
        <v>7</v>
      </c>
      <c r="F249" s="15">
        <v>1</v>
      </c>
      <c r="G249" s="15">
        <f t="shared" si="28"/>
        <v>36</v>
      </c>
      <c r="H249" s="62">
        <f t="shared" si="29"/>
        <v>2571.1147713973673</v>
      </c>
      <c r="I249" s="15">
        <f>IF(H248&lt;VLOOKUP(D249,'Luxjacky Assumptions Weekly'!$N$18:$R$124,5,0),VLOOKUP(D249,'Luxjacky Assumptions Weekly'!$N$18:$R$124,4,0),0)</f>
        <v>0</v>
      </c>
      <c r="J249" s="15">
        <f t="shared" si="25"/>
        <v>152.41687630820763</v>
      </c>
      <c r="K249" s="15">
        <f t="shared" si="26"/>
        <v>0</v>
      </c>
      <c r="L249" s="15">
        <f t="shared" si="30"/>
        <v>0</v>
      </c>
      <c r="M249" s="58">
        <f>'Luxjacky Assumptions Monthly'!$M$8*'Luxjacky Forecast Weekly'!I249</f>
        <v>0</v>
      </c>
      <c r="N249" s="58">
        <f>'Luxjacky Assumptions Monthly'!$M$6*'Luxjacky Assumptions Monthly'!$M$8*'Luxjacky Forecast Weekly'!H249</f>
        <v>1285.5573856986837</v>
      </c>
      <c r="O249" s="58">
        <f t="shared" si="31"/>
        <v>1285.5573856986837</v>
      </c>
    </row>
    <row r="250" spans="1:15" x14ac:dyDescent="0.3">
      <c r="A250" s="60">
        <v>44444</v>
      </c>
      <c r="B250" s="15">
        <v>2021</v>
      </c>
      <c r="C250" s="15">
        <v>9</v>
      </c>
      <c r="D250" s="15" t="str">
        <f t="shared" si="27"/>
        <v>202137</v>
      </c>
      <c r="E250" s="15">
        <v>1</v>
      </c>
      <c r="F250" s="15">
        <v>0</v>
      </c>
      <c r="G250" s="15">
        <f t="shared" si="28"/>
        <v>37</v>
      </c>
      <c r="H250" s="62">
        <f t="shared" si="29"/>
        <v>2334.5340092838342</v>
      </c>
      <c r="I250" s="15">
        <f>IF(H249&lt;VLOOKUP(D250,'Luxjacky Assumptions Weekly'!$N$18:$R$124,5,0),VLOOKUP(D250,'Luxjacky Assumptions Weekly'!$N$18:$R$124,4,0),0)</f>
        <v>0</v>
      </c>
      <c r="J250" s="15">
        <f t="shared" si="25"/>
        <v>236.58076211353318</v>
      </c>
      <c r="K250" s="15">
        <f t="shared" si="26"/>
        <v>0</v>
      </c>
      <c r="L250" s="15">
        <f t="shared" si="30"/>
        <v>0</v>
      </c>
      <c r="M250" s="58">
        <f>'Luxjacky Assumptions Monthly'!$M$8*'Luxjacky Forecast Weekly'!I250</f>
        <v>0</v>
      </c>
      <c r="N250" s="58">
        <f>'Luxjacky Assumptions Monthly'!$M$6*'Luxjacky Assumptions Monthly'!$M$8*'Luxjacky Forecast Weekly'!H250</f>
        <v>1167.2670046419171</v>
      </c>
      <c r="O250" s="58">
        <f t="shared" si="31"/>
        <v>1167.2670046419171</v>
      </c>
    </row>
    <row r="251" spans="1:15" x14ac:dyDescent="0.3">
      <c r="A251" s="60">
        <v>44445</v>
      </c>
      <c r="B251" s="15">
        <v>2021</v>
      </c>
      <c r="C251" s="15">
        <v>9</v>
      </c>
      <c r="D251" s="15" t="str">
        <f t="shared" si="27"/>
        <v>202137</v>
      </c>
      <c r="E251" s="15">
        <v>2</v>
      </c>
      <c r="F251" s="15">
        <v>0</v>
      </c>
      <c r="G251" s="15">
        <f t="shared" si="28"/>
        <v>37</v>
      </c>
      <c r="H251" s="62">
        <f t="shared" si="29"/>
        <v>2093.3355649285245</v>
      </c>
      <c r="I251" s="15">
        <f>IF(H250&lt;VLOOKUP(D251,'Luxjacky Assumptions Weekly'!$N$18:$R$124,5,0),VLOOKUP(D251,'Luxjacky Assumptions Weekly'!$N$18:$R$124,4,0),0)</f>
        <v>0</v>
      </c>
      <c r="J251" s="15">
        <f t="shared" si="25"/>
        <v>241.19844435530953</v>
      </c>
      <c r="K251" s="15">
        <f t="shared" si="26"/>
        <v>0</v>
      </c>
      <c r="L251" s="15">
        <f t="shared" si="30"/>
        <v>0</v>
      </c>
      <c r="M251" s="58">
        <f>'Luxjacky Assumptions Monthly'!$M$8*'Luxjacky Forecast Weekly'!I251</f>
        <v>0</v>
      </c>
      <c r="N251" s="58">
        <f>'Luxjacky Assumptions Monthly'!$M$6*'Luxjacky Assumptions Monthly'!$M$8*'Luxjacky Forecast Weekly'!H251</f>
        <v>1046.6677824642622</v>
      </c>
      <c r="O251" s="58">
        <f t="shared" si="31"/>
        <v>1046.6677824642622</v>
      </c>
    </row>
    <row r="252" spans="1:15" x14ac:dyDescent="0.3">
      <c r="A252" s="60">
        <v>44446</v>
      </c>
      <c r="B252" s="15">
        <v>2021</v>
      </c>
      <c r="C252" s="15">
        <v>9</v>
      </c>
      <c r="D252" s="15" t="str">
        <f t="shared" si="27"/>
        <v>202137</v>
      </c>
      <c r="E252" s="15">
        <v>3</v>
      </c>
      <c r="F252" s="15">
        <v>0</v>
      </c>
      <c r="G252" s="15">
        <f t="shared" si="28"/>
        <v>37</v>
      </c>
      <c r="H252" s="62">
        <f t="shared" si="29"/>
        <v>1854.7477282879536</v>
      </c>
      <c r="I252" s="15">
        <f>IF(H251&lt;VLOOKUP(D252,'Luxjacky Assumptions Weekly'!$N$18:$R$124,5,0),VLOOKUP(D252,'Luxjacky Assumptions Weekly'!$N$18:$R$124,4,0),0)</f>
        <v>0</v>
      </c>
      <c r="J252" s="15">
        <f t="shared" si="25"/>
        <v>238.58783664057097</v>
      </c>
      <c r="K252" s="15">
        <f t="shared" si="26"/>
        <v>0</v>
      </c>
      <c r="L252" s="15">
        <f t="shared" si="30"/>
        <v>0</v>
      </c>
      <c r="M252" s="58">
        <f>'Luxjacky Assumptions Monthly'!$M$8*'Luxjacky Forecast Weekly'!I252</f>
        <v>0</v>
      </c>
      <c r="N252" s="58">
        <f>'Luxjacky Assumptions Monthly'!$M$6*'Luxjacky Assumptions Monthly'!$M$8*'Luxjacky Forecast Weekly'!H252</f>
        <v>927.37386414397679</v>
      </c>
      <c r="O252" s="58">
        <f t="shared" si="31"/>
        <v>927.37386414397679</v>
      </c>
    </row>
    <row r="253" spans="1:15" x14ac:dyDescent="0.3">
      <c r="A253" s="60">
        <v>44447</v>
      </c>
      <c r="B253" s="15">
        <v>2021</v>
      </c>
      <c r="C253" s="15">
        <v>9</v>
      </c>
      <c r="D253" s="15" t="str">
        <f t="shared" si="27"/>
        <v>202137</v>
      </c>
      <c r="E253" s="15">
        <v>4</v>
      </c>
      <c r="F253" s="15">
        <v>0</v>
      </c>
      <c r="G253" s="15">
        <f t="shared" si="28"/>
        <v>37</v>
      </c>
      <c r="H253" s="62">
        <f t="shared" si="29"/>
        <v>1626.7884610600142</v>
      </c>
      <c r="I253" s="15">
        <f>IF(H252&lt;VLOOKUP(D253,'Luxjacky Assumptions Weekly'!$N$18:$R$124,5,0),VLOOKUP(D253,'Luxjacky Assumptions Weekly'!$N$18:$R$124,4,0),0)</f>
        <v>0</v>
      </c>
      <c r="J253" s="15">
        <f t="shared" si="25"/>
        <v>227.95926722793931</v>
      </c>
      <c r="K253" s="15">
        <f t="shared" si="26"/>
        <v>0</v>
      </c>
      <c r="L253" s="15">
        <f t="shared" si="30"/>
        <v>0</v>
      </c>
      <c r="M253" s="58">
        <f>'Luxjacky Assumptions Monthly'!$M$8*'Luxjacky Forecast Weekly'!I253</f>
        <v>0</v>
      </c>
      <c r="N253" s="58">
        <f>'Luxjacky Assumptions Monthly'!$M$6*'Luxjacky Assumptions Monthly'!$M$8*'Luxjacky Forecast Weekly'!H253</f>
        <v>813.39423053000712</v>
      </c>
      <c r="O253" s="58">
        <f t="shared" si="31"/>
        <v>813.39423053000712</v>
      </c>
    </row>
    <row r="254" spans="1:15" x14ac:dyDescent="0.3">
      <c r="A254" s="60">
        <v>44448</v>
      </c>
      <c r="B254" s="15">
        <v>2021</v>
      </c>
      <c r="C254" s="15">
        <v>9</v>
      </c>
      <c r="D254" s="15" t="str">
        <f t="shared" si="27"/>
        <v>202137</v>
      </c>
      <c r="E254" s="15">
        <v>5</v>
      </c>
      <c r="F254" s="15">
        <v>0</v>
      </c>
      <c r="G254" s="15">
        <f t="shared" si="28"/>
        <v>37</v>
      </c>
      <c r="H254" s="62">
        <f t="shared" si="29"/>
        <v>3267.1188120797383</v>
      </c>
      <c r="I254" s="15">
        <f>IF(H253&lt;VLOOKUP(D254,'Luxjacky Assumptions Weekly'!$N$18:$R$124,5,0),VLOOKUP(D254,'Luxjacky Assumptions Weekly'!$N$18:$R$124,4,0),0)</f>
        <v>1849.0384417520063</v>
      </c>
      <c r="J254" s="15">
        <f t="shared" si="25"/>
        <v>208.70809073228196</v>
      </c>
      <c r="K254" s="15">
        <f t="shared" si="26"/>
        <v>1</v>
      </c>
      <c r="L254" s="15">
        <f t="shared" si="30"/>
        <v>4000</v>
      </c>
      <c r="M254" s="58">
        <f>'Luxjacky Assumptions Monthly'!$M$8*'Luxjacky Forecast Weekly'!I254</f>
        <v>18490.384417520065</v>
      </c>
      <c r="N254" s="58">
        <f>'Luxjacky Assumptions Monthly'!$M$6*'Luxjacky Assumptions Monthly'!$M$8*'Luxjacky Forecast Weekly'!H254</f>
        <v>1633.5594060398691</v>
      </c>
      <c r="O254" s="58">
        <f t="shared" si="31"/>
        <v>24123.943823559934</v>
      </c>
    </row>
    <row r="255" spans="1:15" x14ac:dyDescent="0.3">
      <c r="A255" s="60">
        <v>44449</v>
      </c>
      <c r="B255" s="15">
        <v>2021</v>
      </c>
      <c r="C255" s="15">
        <v>9</v>
      </c>
      <c r="D255" s="15" t="str">
        <f t="shared" si="27"/>
        <v>202137</v>
      </c>
      <c r="E255" s="15">
        <v>6</v>
      </c>
      <c r="F255" s="15">
        <v>1</v>
      </c>
      <c r="G255" s="15">
        <f t="shared" si="28"/>
        <v>37</v>
      </c>
      <c r="H255" s="62">
        <f t="shared" si="29"/>
        <v>3076.7824573615303</v>
      </c>
      <c r="I255" s="15">
        <f>IF(H254&lt;VLOOKUP(D255,'Luxjacky Assumptions Weekly'!$N$18:$R$124,5,0),VLOOKUP(D255,'Luxjacky Assumptions Weekly'!$N$18:$R$124,4,0),0)</f>
        <v>0</v>
      </c>
      <c r="J255" s="15">
        <f t="shared" si="25"/>
        <v>190.33635471820799</v>
      </c>
      <c r="K255" s="15">
        <f t="shared" si="26"/>
        <v>0</v>
      </c>
      <c r="L255" s="15">
        <f t="shared" si="30"/>
        <v>0</v>
      </c>
      <c r="M255" s="58">
        <f>'Luxjacky Assumptions Monthly'!$M$8*'Luxjacky Forecast Weekly'!I255</f>
        <v>0</v>
      </c>
      <c r="N255" s="58">
        <f>'Luxjacky Assumptions Monthly'!$M$6*'Luxjacky Assumptions Monthly'!$M$8*'Luxjacky Forecast Weekly'!H255</f>
        <v>1538.3912286807652</v>
      </c>
      <c r="O255" s="58">
        <f t="shared" si="31"/>
        <v>1538.3912286807652</v>
      </c>
    </row>
    <row r="256" spans="1:15" x14ac:dyDescent="0.3">
      <c r="A256" s="60">
        <v>44450</v>
      </c>
      <c r="B256" s="15">
        <v>2021</v>
      </c>
      <c r="C256" s="15">
        <v>9</v>
      </c>
      <c r="D256" s="15" t="str">
        <f t="shared" si="27"/>
        <v>202137</v>
      </c>
      <c r="E256" s="15">
        <v>7</v>
      </c>
      <c r="F256" s="15">
        <v>1</v>
      </c>
      <c r="G256" s="15">
        <f t="shared" si="28"/>
        <v>37</v>
      </c>
      <c r="H256" s="62">
        <f t="shared" si="29"/>
        <v>2924.3655810533228</v>
      </c>
      <c r="I256" s="15">
        <f>IF(H255&lt;VLOOKUP(D256,'Luxjacky Assumptions Weekly'!$N$18:$R$124,5,0),VLOOKUP(D256,'Luxjacky Assumptions Weekly'!$N$18:$R$124,4,0),0)</f>
        <v>0</v>
      </c>
      <c r="J256" s="15">
        <f t="shared" si="25"/>
        <v>152.41687630820763</v>
      </c>
      <c r="K256" s="15">
        <f t="shared" si="26"/>
        <v>0</v>
      </c>
      <c r="L256" s="15">
        <f t="shared" si="30"/>
        <v>0</v>
      </c>
      <c r="M256" s="58">
        <f>'Luxjacky Assumptions Monthly'!$M$8*'Luxjacky Forecast Weekly'!I256</f>
        <v>0</v>
      </c>
      <c r="N256" s="58">
        <f>'Luxjacky Assumptions Monthly'!$M$6*'Luxjacky Assumptions Monthly'!$M$8*'Luxjacky Forecast Weekly'!H256</f>
        <v>1462.1827905266614</v>
      </c>
      <c r="O256" s="58">
        <f t="shared" si="31"/>
        <v>1462.1827905266614</v>
      </c>
    </row>
    <row r="257" spans="1:15" x14ac:dyDescent="0.3">
      <c r="A257" s="60">
        <v>44451</v>
      </c>
      <c r="B257" s="15">
        <v>2021</v>
      </c>
      <c r="C257" s="15">
        <v>9</v>
      </c>
      <c r="D257" s="15" t="str">
        <f t="shared" si="27"/>
        <v>202138</v>
      </c>
      <c r="E257" s="15">
        <v>1</v>
      </c>
      <c r="F257" s="15">
        <v>0</v>
      </c>
      <c r="G257" s="15">
        <f t="shared" si="28"/>
        <v>38</v>
      </c>
      <c r="H257" s="62">
        <f t="shared" si="29"/>
        <v>2687.7848189397896</v>
      </c>
      <c r="I257" s="15">
        <f>IF(H256&lt;VLOOKUP(D257,'Luxjacky Assumptions Weekly'!$N$18:$R$124,5,0),VLOOKUP(D257,'Luxjacky Assumptions Weekly'!$N$18:$R$124,4,0),0)</f>
        <v>0</v>
      </c>
      <c r="J257" s="15">
        <f t="shared" si="25"/>
        <v>236.58076211353318</v>
      </c>
      <c r="K257" s="15">
        <f t="shared" si="26"/>
        <v>0</v>
      </c>
      <c r="L257" s="15">
        <f t="shared" si="30"/>
        <v>0</v>
      </c>
      <c r="M257" s="58">
        <f>'Luxjacky Assumptions Monthly'!$M$8*'Luxjacky Forecast Weekly'!I257</f>
        <v>0</v>
      </c>
      <c r="N257" s="58">
        <f>'Luxjacky Assumptions Monthly'!$M$6*'Luxjacky Assumptions Monthly'!$M$8*'Luxjacky Forecast Weekly'!H257</f>
        <v>1343.8924094698948</v>
      </c>
      <c r="O257" s="58">
        <f t="shared" si="31"/>
        <v>1343.8924094698948</v>
      </c>
    </row>
    <row r="258" spans="1:15" x14ac:dyDescent="0.3">
      <c r="A258" s="60">
        <v>44452</v>
      </c>
      <c r="B258" s="15">
        <v>2021</v>
      </c>
      <c r="C258" s="15">
        <v>9</v>
      </c>
      <c r="D258" s="15" t="str">
        <f t="shared" si="27"/>
        <v>202138</v>
      </c>
      <c r="E258" s="15">
        <v>2</v>
      </c>
      <c r="F258" s="15">
        <v>0</v>
      </c>
      <c r="G258" s="15">
        <f t="shared" si="28"/>
        <v>38</v>
      </c>
      <c r="H258" s="62">
        <f t="shared" si="29"/>
        <v>2446.5863745844799</v>
      </c>
      <c r="I258" s="15">
        <f>IF(H257&lt;VLOOKUP(D258,'Luxjacky Assumptions Weekly'!$N$18:$R$124,5,0),VLOOKUP(D258,'Luxjacky Assumptions Weekly'!$N$18:$R$124,4,0),0)</f>
        <v>0</v>
      </c>
      <c r="J258" s="15">
        <f t="shared" si="25"/>
        <v>241.19844435530953</v>
      </c>
      <c r="K258" s="15">
        <f t="shared" si="26"/>
        <v>0</v>
      </c>
      <c r="L258" s="15">
        <f t="shared" si="30"/>
        <v>0</v>
      </c>
      <c r="M258" s="58">
        <f>'Luxjacky Assumptions Monthly'!$M$8*'Luxjacky Forecast Weekly'!I258</f>
        <v>0</v>
      </c>
      <c r="N258" s="58">
        <f>'Luxjacky Assumptions Monthly'!$M$6*'Luxjacky Assumptions Monthly'!$M$8*'Luxjacky Forecast Weekly'!H258</f>
        <v>1223.29318729224</v>
      </c>
      <c r="O258" s="58">
        <f t="shared" si="31"/>
        <v>1223.29318729224</v>
      </c>
    </row>
    <row r="259" spans="1:15" x14ac:dyDescent="0.3">
      <c r="A259" s="60">
        <v>44453</v>
      </c>
      <c r="B259" s="15">
        <v>2021</v>
      </c>
      <c r="C259" s="15">
        <v>9</v>
      </c>
      <c r="D259" s="15" t="str">
        <f t="shared" si="27"/>
        <v>202138</v>
      </c>
      <c r="E259" s="15">
        <v>3</v>
      </c>
      <c r="F259" s="15">
        <v>0</v>
      </c>
      <c r="G259" s="15">
        <f t="shared" si="28"/>
        <v>38</v>
      </c>
      <c r="H259" s="62">
        <f t="shared" si="29"/>
        <v>2207.998537943909</v>
      </c>
      <c r="I259" s="15">
        <f>IF(H258&lt;VLOOKUP(D259,'Luxjacky Assumptions Weekly'!$N$18:$R$124,5,0),VLOOKUP(D259,'Luxjacky Assumptions Weekly'!$N$18:$R$124,4,0),0)</f>
        <v>0</v>
      </c>
      <c r="J259" s="15">
        <f t="shared" ref="J259:J322" si="32">100-2.17*E259^2.25+12.77*E259+EXP(-E259/0.032)+5*C259^0.75+10*F259+20*(B259-2016)</f>
        <v>238.58783664057097</v>
      </c>
      <c r="K259" s="15">
        <f t="shared" ref="K259:K322" si="33">IF(I259&gt;0,1,0)</f>
        <v>0</v>
      </c>
      <c r="L259" s="15">
        <f t="shared" si="30"/>
        <v>0</v>
      </c>
      <c r="M259" s="58">
        <f>'Luxjacky Assumptions Monthly'!$M$8*'Luxjacky Forecast Weekly'!I259</f>
        <v>0</v>
      </c>
      <c r="N259" s="58">
        <f>'Luxjacky Assumptions Monthly'!$M$6*'Luxjacky Assumptions Monthly'!$M$8*'Luxjacky Forecast Weekly'!H259</f>
        <v>1103.9992689719545</v>
      </c>
      <c r="O259" s="58">
        <f t="shared" si="31"/>
        <v>1103.9992689719545</v>
      </c>
    </row>
    <row r="260" spans="1:15" x14ac:dyDescent="0.3">
      <c r="A260" s="60">
        <v>44454</v>
      </c>
      <c r="B260" s="15">
        <v>2021</v>
      </c>
      <c r="C260" s="15">
        <v>9</v>
      </c>
      <c r="D260" s="15" t="str">
        <f t="shared" ref="D260:D323" si="34">CONCATENATE(B260,G260)</f>
        <v>202138</v>
      </c>
      <c r="E260" s="15">
        <v>4</v>
      </c>
      <c r="F260" s="15">
        <v>0</v>
      </c>
      <c r="G260" s="15">
        <f t="shared" ref="G260:G323" si="35">WEEKNUM(A260)</f>
        <v>38</v>
      </c>
      <c r="H260" s="62">
        <f t="shared" ref="H260:H323" si="36">H259+I260-J260</f>
        <v>1980.0392707159697</v>
      </c>
      <c r="I260" s="15">
        <f>IF(H259&lt;VLOOKUP(D260,'Luxjacky Assumptions Weekly'!$N$18:$R$124,5,0),VLOOKUP(D260,'Luxjacky Assumptions Weekly'!$N$18:$R$124,4,0),0)</f>
        <v>0</v>
      </c>
      <c r="J260" s="15">
        <f t="shared" si="32"/>
        <v>227.95926722793931</v>
      </c>
      <c r="K260" s="15">
        <f t="shared" si="33"/>
        <v>0</v>
      </c>
      <c r="L260" s="15">
        <f t="shared" ref="L260:L323" si="37">4000*K260</f>
        <v>0</v>
      </c>
      <c r="M260" s="58">
        <f>'Luxjacky Assumptions Monthly'!$M$8*'Luxjacky Forecast Weekly'!I260</f>
        <v>0</v>
      </c>
      <c r="N260" s="58">
        <f>'Luxjacky Assumptions Monthly'!$M$6*'Luxjacky Assumptions Monthly'!$M$8*'Luxjacky Forecast Weekly'!H260</f>
        <v>990.01963535798484</v>
      </c>
      <c r="O260" s="58">
        <f t="shared" ref="O260:O323" si="38">SUM(L260:N260)</f>
        <v>990.01963535798484</v>
      </c>
    </row>
    <row r="261" spans="1:15" x14ac:dyDescent="0.3">
      <c r="A261" s="60">
        <v>44455</v>
      </c>
      <c r="B261" s="15">
        <v>2021</v>
      </c>
      <c r="C261" s="15">
        <v>9</v>
      </c>
      <c r="D261" s="15" t="str">
        <f t="shared" si="34"/>
        <v>202138</v>
      </c>
      <c r="E261" s="15">
        <v>5</v>
      </c>
      <c r="F261" s="15">
        <v>0</v>
      </c>
      <c r="G261" s="15">
        <f t="shared" si="35"/>
        <v>38</v>
      </c>
      <c r="H261" s="62">
        <f t="shared" si="36"/>
        <v>1771.3311799836877</v>
      </c>
      <c r="I261" s="15">
        <f>IF(H260&lt;VLOOKUP(D261,'Luxjacky Assumptions Weekly'!$N$18:$R$124,5,0),VLOOKUP(D261,'Luxjacky Assumptions Weekly'!$N$18:$R$124,4,0),0)</f>
        <v>0</v>
      </c>
      <c r="J261" s="15">
        <f t="shared" si="32"/>
        <v>208.70809073228196</v>
      </c>
      <c r="K261" s="15">
        <f t="shared" si="33"/>
        <v>0</v>
      </c>
      <c r="L261" s="15">
        <f t="shared" si="37"/>
        <v>0</v>
      </c>
      <c r="M261" s="58">
        <f>'Luxjacky Assumptions Monthly'!$M$8*'Luxjacky Forecast Weekly'!I261</f>
        <v>0</v>
      </c>
      <c r="N261" s="58">
        <f>'Luxjacky Assumptions Monthly'!$M$6*'Luxjacky Assumptions Monthly'!$M$8*'Luxjacky Forecast Weekly'!H261</f>
        <v>885.66558999184383</v>
      </c>
      <c r="O261" s="58">
        <f t="shared" si="38"/>
        <v>885.66558999184383</v>
      </c>
    </row>
    <row r="262" spans="1:15" x14ac:dyDescent="0.3">
      <c r="A262" s="60">
        <v>44456</v>
      </c>
      <c r="B262" s="15">
        <v>2021</v>
      </c>
      <c r="C262" s="15">
        <v>9</v>
      </c>
      <c r="D262" s="15" t="str">
        <f t="shared" si="34"/>
        <v>202138</v>
      </c>
      <c r="E262" s="15">
        <v>6</v>
      </c>
      <c r="F262" s="15">
        <v>1</v>
      </c>
      <c r="G262" s="15">
        <f t="shared" si="35"/>
        <v>38</v>
      </c>
      <c r="H262" s="62">
        <f t="shared" si="36"/>
        <v>1580.9948252654797</v>
      </c>
      <c r="I262" s="15">
        <f>IF(H261&lt;VLOOKUP(D262,'Luxjacky Assumptions Weekly'!$N$18:$R$124,5,0),VLOOKUP(D262,'Luxjacky Assumptions Weekly'!$N$18:$R$124,4,0),0)</f>
        <v>0</v>
      </c>
      <c r="J262" s="15">
        <f t="shared" si="32"/>
        <v>190.33635471820799</v>
      </c>
      <c r="K262" s="15">
        <f t="shared" si="33"/>
        <v>0</v>
      </c>
      <c r="L262" s="15">
        <f t="shared" si="37"/>
        <v>0</v>
      </c>
      <c r="M262" s="58">
        <f>'Luxjacky Assumptions Monthly'!$M$8*'Luxjacky Forecast Weekly'!I262</f>
        <v>0</v>
      </c>
      <c r="N262" s="58">
        <f>'Luxjacky Assumptions Monthly'!$M$6*'Luxjacky Assumptions Monthly'!$M$8*'Luxjacky Forecast Weekly'!H262</f>
        <v>790.49741263273984</v>
      </c>
      <c r="O262" s="58">
        <f t="shared" si="38"/>
        <v>790.49741263273984</v>
      </c>
    </row>
    <row r="263" spans="1:15" x14ac:dyDescent="0.3">
      <c r="A263" s="60">
        <v>44457</v>
      </c>
      <c r="B263" s="15">
        <v>2021</v>
      </c>
      <c r="C263" s="15">
        <v>9</v>
      </c>
      <c r="D263" s="15" t="str">
        <f t="shared" si="34"/>
        <v>202138</v>
      </c>
      <c r="E263" s="15">
        <v>7</v>
      </c>
      <c r="F263" s="15">
        <v>1</v>
      </c>
      <c r="G263" s="15">
        <f t="shared" si="35"/>
        <v>38</v>
      </c>
      <c r="H263" s="62">
        <f t="shared" si="36"/>
        <v>3277.6163907092782</v>
      </c>
      <c r="I263" s="15">
        <f>IF(H262&lt;VLOOKUP(D263,'Luxjacky Assumptions Weekly'!$N$18:$R$124,5,0),VLOOKUP(D263,'Luxjacky Assumptions Weekly'!$N$18:$R$124,4,0),0)</f>
        <v>1849.0384417520063</v>
      </c>
      <c r="J263" s="15">
        <f t="shared" si="32"/>
        <v>152.41687630820763</v>
      </c>
      <c r="K263" s="15">
        <f t="shared" si="33"/>
        <v>1</v>
      </c>
      <c r="L263" s="15">
        <f t="shared" si="37"/>
        <v>4000</v>
      </c>
      <c r="M263" s="58">
        <f>'Luxjacky Assumptions Monthly'!$M$8*'Luxjacky Forecast Weekly'!I263</f>
        <v>18490.384417520065</v>
      </c>
      <c r="N263" s="58">
        <f>'Luxjacky Assumptions Monthly'!$M$6*'Luxjacky Assumptions Monthly'!$M$8*'Luxjacky Forecast Weekly'!H263</f>
        <v>1638.8081953546391</v>
      </c>
      <c r="O263" s="58">
        <f t="shared" si="38"/>
        <v>24129.192612874704</v>
      </c>
    </row>
    <row r="264" spans="1:15" x14ac:dyDescent="0.3">
      <c r="A264" s="60">
        <v>44458</v>
      </c>
      <c r="B264" s="15">
        <v>2021</v>
      </c>
      <c r="C264" s="15">
        <v>9</v>
      </c>
      <c r="D264" s="15" t="str">
        <f t="shared" si="34"/>
        <v>202139</v>
      </c>
      <c r="E264" s="15">
        <v>1</v>
      </c>
      <c r="F264" s="15">
        <v>0</v>
      </c>
      <c r="G264" s="15">
        <f t="shared" si="35"/>
        <v>39</v>
      </c>
      <c r="H264" s="62">
        <f t="shared" si="36"/>
        <v>3041.035628595745</v>
      </c>
      <c r="I264" s="15">
        <f>IF(H263&lt;VLOOKUP(D264,'Luxjacky Assumptions Weekly'!$N$18:$R$124,5,0),VLOOKUP(D264,'Luxjacky Assumptions Weekly'!$N$18:$R$124,4,0),0)</f>
        <v>0</v>
      </c>
      <c r="J264" s="15">
        <f t="shared" si="32"/>
        <v>236.58076211353318</v>
      </c>
      <c r="K264" s="15">
        <f t="shared" si="33"/>
        <v>0</v>
      </c>
      <c r="L264" s="15">
        <f t="shared" si="37"/>
        <v>0</v>
      </c>
      <c r="M264" s="58">
        <f>'Luxjacky Assumptions Monthly'!$M$8*'Luxjacky Forecast Weekly'!I264</f>
        <v>0</v>
      </c>
      <c r="N264" s="58">
        <f>'Luxjacky Assumptions Monthly'!$M$6*'Luxjacky Assumptions Monthly'!$M$8*'Luxjacky Forecast Weekly'!H264</f>
        <v>1520.5178142978725</v>
      </c>
      <c r="O264" s="58">
        <f t="shared" si="38"/>
        <v>1520.5178142978725</v>
      </c>
    </row>
    <row r="265" spans="1:15" x14ac:dyDescent="0.3">
      <c r="A265" s="60">
        <v>44459</v>
      </c>
      <c r="B265" s="15">
        <v>2021</v>
      </c>
      <c r="C265" s="15">
        <v>9</v>
      </c>
      <c r="D265" s="15" t="str">
        <f t="shared" si="34"/>
        <v>202139</v>
      </c>
      <c r="E265" s="15">
        <v>2</v>
      </c>
      <c r="F265" s="15">
        <v>0</v>
      </c>
      <c r="G265" s="15">
        <f t="shared" si="35"/>
        <v>39</v>
      </c>
      <c r="H265" s="62">
        <f t="shared" si="36"/>
        <v>2799.8371842404354</v>
      </c>
      <c r="I265" s="15">
        <f>IF(H264&lt;VLOOKUP(D265,'Luxjacky Assumptions Weekly'!$N$18:$R$124,5,0),VLOOKUP(D265,'Luxjacky Assumptions Weekly'!$N$18:$R$124,4,0),0)</f>
        <v>0</v>
      </c>
      <c r="J265" s="15">
        <f t="shared" si="32"/>
        <v>241.19844435530953</v>
      </c>
      <c r="K265" s="15">
        <f t="shared" si="33"/>
        <v>0</v>
      </c>
      <c r="L265" s="15">
        <f t="shared" si="37"/>
        <v>0</v>
      </c>
      <c r="M265" s="58">
        <f>'Luxjacky Assumptions Monthly'!$M$8*'Luxjacky Forecast Weekly'!I265</f>
        <v>0</v>
      </c>
      <c r="N265" s="58">
        <f>'Luxjacky Assumptions Monthly'!$M$6*'Luxjacky Assumptions Monthly'!$M$8*'Luxjacky Forecast Weekly'!H265</f>
        <v>1399.9185921202177</v>
      </c>
      <c r="O265" s="58">
        <f t="shared" si="38"/>
        <v>1399.9185921202177</v>
      </c>
    </row>
    <row r="266" spans="1:15" x14ac:dyDescent="0.3">
      <c r="A266" s="60">
        <v>44460</v>
      </c>
      <c r="B266" s="15">
        <v>2021</v>
      </c>
      <c r="C266" s="15">
        <v>9</v>
      </c>
      <c r="D266" s="15" t="str">
        <f t="shared" si="34"/>
        <v>202139</v>
      </c>
      <c r="E266" s="15">
        <v>3</v>
      </c>
      <c r="F266" s="15">
        <v>0</v>
      </c>
      <c r="G266" s="15">
        <f t="shared" si="35"/>
        <v>39</v>
      </c>
      <c r="H266" s="62">
        <f t="shared" si="36"/>
        <v>2561.2493475998644</v>
      </c>
      <c r="I266" s="15">
        <f>IF(H265&lt;VLOOKUP(D266,'Luxjacky Assumptions Weekly'!$N$18:$R$124,5,0),VLOOKUP(D266,'Luxjacky Assumptions Weekly'!$N$18:$R$124,4,0),0)</f>
        <v>0</v>
      </c>
      <c r="J266" s="15">
        <f t="shared" si="32"/>
        <v>238.58783664057097</v>
      </c>
      <c r="K266" s="15">
        <f t="shared" si="33"/>
        <v>0</v>
      </c>
      <c r="L266" s="15">
        <f t="shared" si="37"/>
        <v>0</v>
      </c>
      <c r="M266" s="58">
        <f>'Luxjacky Assumptions Monthly'!$M$8*'Luxjacky Forecast Weekly'!I266</f>
        <v>0</v>
      </c>
      <c r="N266" s="58">
        <f>'Luxjacky Assumptions Monthly'!$M$6*'Luxjacky Assumptions Monthly'!$M$8*'Luxjacky Forecast Weekly'!H266</f>
        <v>1280.6246737999322</v>
      </c>
      <c r="O266" s="58">
        <f t="shared" si="38"/>
        <v>1280.6246737999322</v>
      </c>
    </row>
    <row r="267" spans="1:15" x14ac:dyDescent="0.3">
      <c r="A267" s="60">
        <v>44461</v>
      </c>
      <c r="B267" s="15">
        <v>2021</v>
      </c>
      <c r="C267" s="15">
        <v>9</v>
      </c>
      <c r="D267" s="15" t="str">
        <f t="shared" si="34"/>
        <v>202139</v>
      </c>
      <c r="E267" s="15">
        <v>4</v>
      </c>
      <c r="F267" s="15">
        <v>0</v>
      </c>
      <c r="G267" s="15">
        <f t="shared" si="35"/>
        <v>39</v>
      </c>
      <c r="H267" s="62">
        <f t="shared" si="36"/>
        <v>2333.2900803719253</v>
      </c>
      <c r="I267" s="15">
        <f>IF(H266&lt;VLOOKUP(D267,'Luxjacky Assumptions Weekly'!$N$18:$R$124,5,0),VLOOKUP(D267,'Luxjacky Assumptions Weekly'!$N$18:$R$124,4,0),0)</f>
        <v>0</v>
      </c>
      <c r="J267" s="15">
        <f t="shared" si="32"/>
        <v>227.95926722793931</v>
      </c>
      <c r="K267" s="15">
        <f t="shared" si="33"/>
        <v>0</v>
      </c>
      <c r="L267" s="15">
        <f t="shared" si="37"/>
        <v>0</v>
      </c>
      <c r="M267" s="58">
        <f>'Luxjacky Assumptions Monthly'!$M$8*'Luxjacky Forecast Weekly'!I267</f>
        <v>0</v>
      </c>
      <c r="N267" s="58">
        <f>'Luxjacky Assumptions Monthly'!$M$6*'Luxjacky Assumptions Monthly'!$M$8*'Luxjacky Forecast Weekly'!H267</f>
        <v>1166.6450401859627</v>
      </c>
      <c r="O267" s="58">
        <f t="shared" si="38"/>
        <v>1166.6450401859627</v>
      </c>
    </row>
    <row r="268" spans="1:15" x14ac:dyDescent="0.3">
      <c r="A268" s="60">
        <v>44462</v>
      </c>
      <c r="B268" s="15">
        <v>2021</v>
      </c>
      <c r="C268" s="15">
        <v>9</v>
      </c>
      <c r="D268" s="15" t="str">
        <f t="shared" si="34"/>
        <v>202139</v>
      </c>
      <c r="E268" s="15">
        <v>5</v>
      </c>
      <c r="F268" s="15">
        <v>0</v>
      </c>
      <c r="G268" s="15">
        <f t="shared" si="35"/>
        <v>39</v>
      </c>
      <c r="H268" s="62">
        <f t="shared" si="36"/>
        <v>2124.5819896396433</v>
      </c>
      <c r="I268" s="15">
        <f>IF(H267&lt;VLOOKUP(D268,'Luxjacky Assumptions Weekly'!$N$18:$R$124,5,0),VLOOKUP(D268,'Luxjacky Assumptions Weekly'!$N$18:$R$124,4,0),0)</f>
        <v>0</v>
      </c>
      <c r="J268" s="15">
        <f t="shared" si="32"/>
        <v>208.70809073228196</v>
      </c>
      <c r="K268" s="15">
        <f t="shared" si="33"/>
        <v>0</v>
      </c>
      <c r="L268" s="15">
        <f t="shared" si="37"/>
        <v>0</v>
      </c>
      <c r="M268" s="58">
        <f>'Luxjacky Assumptions Monthly'!$M$8*'Luxjacky Forecast Weekly'!I268</f>
        <v>0</v>
      </c>
      <c r="N268" s="58">
        <f>'Luxjacky Assumptions Monthly'!$M$6*'Luxjacky Assumptions Monthly'!$M$8*'Luxjacky Forecast Weekly'!H268</f>
        <v>1062.2909948198217</v>
      </c>
      <c r="O268" s="58">
        <f t="shared" si="38"/>
        <v>1062.2909948198217</v>
      </c>
    </row>
    <row r="269" spans="1:15" x14ac:dyDescent="0.3">
      <c r="A269" s="60">
        <v>44463</v>
      </c>
      <c r="B269" s="15">
        <v>2021</v>
      </c>
      <c r="C269" s="15">
        <v>9</v>
      </c>
      <c r="D269" s="15" t="str">
        <f t="shared" si="34"/>
        <v>202139</v>
      </c>
      <c r="E269" s="15">
        <v>6</v>
      </c>
      <c r="F269" s="15">
        <v>1</v>
      </c>
      <c r="G269" s="15">
        <f t="shared" si="35"/>
        <v>39</v>
      </c>
      <c r="H269" s="62">
        <f t="shared" si="36"/>
        <v>1934.2456349214353</v>
      </c>
      <c r="I269" s="15">
        <f>IF(H268&lt;VLOOKUP(D269,'Luxjacky Assumptions Weekly'!$N$18:$R$124,5,0),VLOOKUP(D269,'Luxjacky Assumptions Weekly'!$N$18:$R$124,4,0),0)</f>
        <v>0</v>
      </c>
      <c r="J269" s="15">
        <f t="shared" si="32"/>
        <v>190.33635471820799</v>
      </c>
      <c r="K269" s="15">
        <f t="shared" si="33"/>
        <v>0</v>
      </c>
      <c r="L269" s="15">
        <f t="shared" si="37"/>
        <v>0</v>
      </c>
      <c r="M269" s="58">
        <f>'Luxjacky Assumptions Monthly'!$M$8*'Luxjacky Forecast Weekly'!I269</f>
        <v>0</v>
      </c>
      <c r="N269" s="58">
        <f>'Luxjacky Assumptions Monthly'!$M$6*'Luxjacky Assumptions Monthly'!$M$8*'Luxjacky Forecast Weekly'!H269</f>
        <v>967.12281746071767</v>
      </c>
      <c r="O269" s="58">
        <f t="shared" si="38"/>
        <v>967.12281746071767</v>
      </c>
    </row>
    <row r="270" spans="1:15" x14ac:dyDescent="0.3">
      <c r="A270" s="60">
        <v>44464</v>
      </c>
      <c r="B270" s="15">
        <v>2021</v>
      </c>
      <c r="C270" s="15">
        <v>9</v>
      </c>
      <c r="D270" s="15" t="str">
        <f t="shared" si="34"/>
        <v>202139</v>
      </c>
      <c r="E270" s="15">
        <v>7</v>
      </c>
      <c r="F270" s="15">
        <v>1</v>
      </c>
      <c r="G270" s="15">
        <f t="shared" si="35"/>
        <v>39</v>
      </c>
      <c r="H270" s="62">
        <f t="shared" si="36"/>
        <v>1781.8287586132278</v>
      </c>
      <c r="I270" s="15">
        <f>IF(H269&lt;VLOOKUP(D270,'Luxjacky Assumptions Weekly'!$N$18:$R$124,5,0),VLOOKUP(D270,'Luxjacky Assumptions Weekly'!$N$18:$R$124,4,0),0)</f>
        <v>0</v>
      </c>
      <c r="J270" s="15">
        <f t="shared" si="32"/>
        <v>152.41687630820763</v>
      </c>
      <c r="K270" s="15">
        <f t="shared" si="33"/>
        <v>0</v>
      </c>
      <c r="L270" s="15">
        <f t="shared" si="37"/>
        <v>0</v>
      </c>
      <c r="M270" s="58">
        <f>'Luxjacky Assumptions Monthly'!$M$8*'Luxjacky Forecast Weekly'!I270</f>
        <v>0</v>
      </c>
      <c r="N270" s="58">
        <f>'Luxjacky Assumptions Monthly'!$M$6*'Luxjacky Assumptions Monthly'!$M$8*'Luxjacky Forecast Weekly'!H270</f>
        <v>890.91437930661391</v>
      </c>
      <c r="O270" s="58">
        <f t="shared" si="38"/>
        <v>890.91437930661391</v>
      </c>
    </row>
    <row r="271" spans="1:15" x14ac:dyDescent="0.3">
      <c r="A271" s="60">
        <v>44465</v>
      </c>
      <c r="B271" s="15">
        <v>2021</v>
      </c>
      <c r="C271" s="15">
        <v>9</v>
      </c>
      <c r="D271" s="15" t="str">
        <f t="shared" si="34"/>
        <v>202140</v>
      </c>
      <c r="E271" s="15">
        <v>1</v>
      </c>
      <c r="F271" s="15">
        <v>0</v>
      </c>
      <c r="G271" s="15">
        <f t="shared" si="35"/>
        <v>40</v>
      </c>
      <c r="H271" s="62">
        <f t="shared" si="36"/>
        <v>1545.2479964996946</v>
      </c>
      <c r="I271" s="15">
        <f>IF(H270&lt;VLOOKUP(D271,'Luxjacky Assumptions Weekly'!$N$18:$R$124,5,0),VLOOKUP(D271,'Luxjacky Assumptions Weekly'!$N$18:$R$124,4,0),0)</f>
        <v>0</v>
      </c>
      <c r="J271" s="15">
        <f t="shared" si="32"/>
        <v>236.58076211353318</v>
      </c>
      <c r="K271" s="15">
        <f t="shared" si="33"/>
        <v>0</v>
      </c>
      <c r="L271" s="15">
        <f t="shared" si="37"/>
        <v>0</v>
      </c>
      <c r="M271" s="58">
        <f>'Luxjacky Assumptions Monthly'!$M$8*'Luxjacky Forecast Weekly'!I271</f>
        <v>0</v>
      </c>
      <c r="N271" s="58">
        <f>'Luxjacky Assumptions Monthly'!$M$6*'Luxjacky Assumptions Monthly'!$M$8*'Luxjacky Forecast Weekly'!H271</f>
        <v>772.62399824984732</v>
      </c>
      <c r="O271" s="58">
        <f t="shared" si="38"/>
        <v>772.62399824984732</v>
      </c>
    </row>
    <row r="272" spans="1:15" x14ac:dyDescent="0.3">
      <c r="A272" s="60">
        <v>44466</v>
      </c>
      <c r="B272" s="15">
        <v>2021</v>
      </c>
      <c r="C272" s="15">
        <v>9</v>
      </c>
      <c r="D272" s="15" t="str">
        <f t="shared" si="34"/>
        <v>202140</v>
      </c>
      <c r="E272" s="15">
        <v>2</v>
      </c>
      <c r="F272" s="15">
        <v>0</v>
      </c>
      <c r="G272" s="15">
        <f t="shared" si="35"/>
        <v>40</v>
      </c>
      <c r="H272" s="62">
        <f t="shared" si="36"/>
        <v>3155.7269324908916</v>
      </c>
      <c r="I272" s="15">
        <f>IF(H271&lt;VLOOKUP(D272,'Luxjacky Assumptions Weekly'!$N$18:$R$124,5,0),VLOOKUP(D272,'Luxjacky Assumptions Weekly'!$N$18:$R$124,4,0),0)</f>
        <v>1851.6773803465067</v>
      </c>
      <c r="J272" s="15">
        <f t="shared" si="32"/>
        <v>241.19844435530953</v>
      </c>
      <c r="K272" s="15">
        <f t="shared" si="33"/>
        <v>1</v>
      </c>
      <c r="L272" s="15">
        <f t="shared" si="37"/>
        <v>4000</v>
      </c>
      <c r="M272" s="58">
        <f>'Luxjacky Assumptions Monthly'!$M$8*'Luxjacky Forecast Weekly'!I272</f>
        <v>18516.773803465068</v>
      </c>
      <c r="N272" s="58">
        <f>'Luxjacky Assumptions Monthly'!$M$6*'Luxjacky Assumptions Monthly'!$M$8*'Luxjacky Forecast Weekly'!H272</f>
        <v>1577.8634662454458</v>
      </c>
      <c r="O272" s="58">
        <f t="shared" si="38"/>
        <v>24094.637269710514</v>
      </c>
    </row>
    <row r="273" spans="1:15" x14ac:dyDescent="0.3">
      <c r="A273" s="60">
        <v>44467</v>
      </c>
      <c r="B273" s="15">
        <v>2021</v>
      </c>
      <c r="C273" s="15">
        <v>9</v>
      </c>
      <c r="D273" s="15" t="str">
        <f t="shared" si="34"/>
        <v>202140</v>
      </c>
      <c r="E273" s="15">
        <v>3</v>
      </c>
      <c r="F273" s="15">
        <v>0</v>
      </c>
      <c r="G273" s="15">
        <f t="shared" si="35"/>
        <v>40</v>
      </c>
      <c r="H273" s="62">
        <f t="shared" si="36"/>
        <v>2917.1390958503207</v>
      </c>
      <c r="I273" s="15">
        <f>IF(H272&lt;VLOOKUP(D273,'Luxjacky Assumptions Weekly'!$N$18:$R$124,5,0),VLOOKUP(D273,'Luxjacky Assumptions Weekly'!$N$18:$R$124,4,0),0)</f>
        <v>0</v>
      </c>
      <c r="J273" s="15">
        <f t="shared" si="32"/>
        <v>238.58783664057097</v>
      </c>
      <c r="K273" s="15">
        <f t="shared" si="33"/>
        <v>0</v>
      </c>
      <c r="L273" s="15">
        <f t="shared" si="37"/>
        <v>0</v>
      </c>
      <c r="M273" s="58">
        <f>'Luxjacky Assumptions Monthly'!$M$8*'Luxjacky Forecast Weekly'!I273</f>
        <v>0</v>
      </c>
      <c r="N273" s="58">
        <f>'Luxjacky Assumptions Monthly'!$M$6*'Luxjacky Assumptions Monthly'!$M$8*'Luxjacky Forecast Weekly'!H273</f>
        <v>1458.5695479251604</v>
      </c>
      <c r="O273" s="58">
        <f t="shared" si="38"/>
        <v>1458.5695479251604</v>
      </c>
    </row>
    <row r="274" spans="1:15" x14ac:dyDescent="0.3">
      <c r="A274" s="60">
        <v>44468</v>
      </c>
      <c r="B274" s="15">
        <v>2021</v>
      </c>
      <c r="C274" s="15">
        <v>9</v>
      </c>
      <c r="D274" s="15" t="str">
        <f t="shared" si="34"/>
        <v>202140</v>
      </c>
      <c r="E274" s="15">
        <v>4</v>
      </c>
      <c r="F274" s="15">
        <v>0</v>
      </c>
      <c r="G274" s="15">
        <f t="shared" si="35"/>
        <v>40</v>
      </c>
      <c r="H274" s="62">
        <f t="shared" si="36"/>
        <v>2689.1798286223816</v>
      </c>
      <c r="I274" s="15">
        <f>IF(H273&lt;VLOOKUP(D274,'Luxjacky Assumptions Weekly'!$N$18:$R$124,5,0),VLOOKUP(D274,'Luxjacky Assumptions Weekly'!$N$18:$R$124,4,0),0)</f>
        <v>0</v>
      </c>
      <c r="J274" s="15">
        <f t="shared" si="32"/>
        <v>227.95926722793931</v>
      </c>
      <c r="K274" s="15">
        <f t="shared" si="33"/>
        <v>0</v>
      </c>
      <c r="L274" s="15">
        <f t="shared" si="37"/>
        <v>0</v>
      </c>
      <c r="M274" s="58">
        <f>'Luxjacky Assumptions Monthly'!$M$8*'Luxjacky Forecast Weekly'!I274</f>
        <v>0</v>
      </c>
      <c r="N274" s="58">
        <f>'Luxjacky Assumptions Monthly'!$M$6*'Luxjacky Assumptions Monthly'!$M$8*'Luxjacky Forecast Weekly'!H274</f>
        <v>1344.5899143111908</v>
      </c>
      <c r="O274" s="58">
        <f t="shared" si="38"/>
        <v>1344.5899143111908</v>
      </c>
    </row>
    <row r="275" spans="1:15" x14ac:dyDescent="0.3">
      <c r="A275" s="60">
        <v>44469</v>
      </c>
      <c r="B275" s="15">
        <v>2021</v>
      </c>
      <c r="C275" s="15">
        <v>9</v>
      </c>
      <c r="D275" s="15" t="str">
        <f t="shared" si="34"/>
        <v>202140</v>
      </c>
      <c r="E275" s="15">
        <v>5</v>
      </c>
      <c r="F275" s="15">
        <v>0</v>
      </c>
      <c r="G275" s="15">
        <f t="shared" si="35"/>
        <v>40</v>
      </c>
      <c r="H275" s="62">
        <f t="shared" si="36"/>
        <v>2480.4717378900996</v>
      </c>
      <c r="I275" s="15">
        <f>IF(H274&lt;VLOOKUP(D275,'Luxjacky Assumptions Weekly'!$N$18:$R$124,5,0),VLOOKUP(D275,'Luxjacky Assumptions Weekly'!$N$18:$R$124,4,0),0)</f>
        <v>0</v>
      </c>
      <c r="J275" s="15">
        <f t="shared" si="32"/>
        <v>208.70809073228196</v>
      </c>
      <c r="K275" s="15">
        <f t="shared" si="33"/>
        <v>0</v>
      </c>
      <c r="L275" s="15">
        <f t="shared" si="37"/>
        <v>0</v>
      </c>
      <c r="M275" s="58">
        <f>'Luxjacky Assumptions Monthly'!$M$8*'Luxjacky Forecast Weekly'!I275</f>
        <v>0</v>
      </c>
      <c r="N275" s="58">
        <f>'Luxjacky Assumptions Monthly'!$M$6*'Luxjacky Assumptions Monthly'!$M$8*'Luxjacky Forecast Weekly'!H275</f>
        <v>1240.2358689450498</v>
      </c>
      <c r="O275" s="58">
        <f t="shared" si="38"/>
        <v>1240.2358689450498</v>
      </c>
    </row>
    <row r="276" spans="1:15" x14ac:dyDescent="0.3">
      <c r="A276" s="60">
        <v>44470</v>
      </c>
      <c r="B276" s="15">
        <v>2021</v>
      </c>
      <c r="C276" s="15">
        <v>10</v>
      </c>
      <c r="D276" s="15" t="str">
        <f t="shared" si="34"/>
        <v>202140</v>
      </c>
      <c r="E276" s="15">
        <v>6</v>
      </c>
      <c r="F276" s="15">
        <v>1</v>
      </c>
      <c r="G276" s="15">
        <f t="shared" si="35"/>
        <v>40</v>
      </c>
      <c r="H276" s="62">
        <f t="shared" si="36"/>
        <v>2287.9990790259071</v>
      </c>
      <c r="I276" s="15">
        <f>IF(H275&lt;VLOOKUP(D276,'Luxjacky Assumptions Weekly'!$N$18:$R$124,5,0),VLOOKUP(D276,'Luxjacky Assumptions Weekly'!$N$18:$R$124,4,0),0)</f>
        <v>0</v>
      </c>
      <c r="J276" s="15">
        <f t="shared" si="32"/>
        <v>192.47265886419228</v>
      </c>
      <c r="K276" s="15">
        <f t="shared" si="33"/>
        <v>0</v>
      </c>
      <c r="L276" s="15">
        <f t="shared" si="37"/>
        <v>0</v>
      </c>
      <c r="M276" s="58">
        <f>'Luxjacky Assumptions Monthly'!$M$8*'Luxjacky Forecast Weekly'!I276</f>
        <v>0</v>
      </c>
      <c r="N276" s="58">
        <f>'Luxjacky Assumptions Monthly'!$M$6*'Luxjacky Assumptions Monthly'!$M$8*'Luxjacky Forecast Weekly'!H276</f>
        <v>1143.9995395129536</v>
      </c>
      <c r="O276" s="58">
        <f t="shared" si="38"/>
        <v>1143.9995395129536</v>
      </c>
    </row>
    <row r="277" spans="1:15" x14ac:dyDescent="0.3">
      <c r="A277" s="60">
        <v>44471</v>
      </c>
      <c r="B277" s="15">
        <v>2021</v>
      </c>
      <c r="C277" s="15">
        <v>10</v>
      </c>
      <c r="D277" s="15" t="str">
        <f t="shared" si="34"/>
        <v>202140</v>
      </c>
      <c r="E277" s="15">
        <v>7</v>
      </c>
      <c r="F277" s="15">
        <v>1</v>
      </c>
      <c r="G277" s="15">
        <f t="shared" si="35"/>
        <v>40</v>
      </c>
      <c r="H277" s="62">
        <f t="shared" si="36"/>
        <v>2133.4458985717151</v>
      </c>
      <c r="I277" s="15">
        <f>IF(H276&lt;VLOOKUP(D277,'Luxjacky Assumptions Weekly'!$N$18:$R$124,5,0),VLOOKUP(D277,'Luxjacky Assumptions Weekly'!$N$18:$R$124,4,0),0)</f>
        <v>0</v>
      </c>
      <c r="J277" s="15">
        <f t="shared" si="32"/>
        <v>154.55318045419193</v>
      </c>
      <c r="K277" s="15">
        <f t="shared" si="33"/>
        <v>0</v>
      </c>
      <c r="L277" s="15">
        <f t="shared" si="37"/>
        <v>0</v>
      </c>
      <c r="M277" s="58">
        <f>'Luxjacky Assumptions Monthly'!$M$8*'Luxjacky Forecast Weekly'!I277</f>
        <v>0</v>
      </c>
      <c r="N277" s="58">
        <f>'Luxjacky Assumptions Monthly'!$M$6*'Luxjacky Assumptions Monthly'!$M$8*'Luxjacky Forecast Weekly'!H277</f>
        <v>1066.7229492858576</v>
      </c>
      <c r="O277" s="58">
        <f t="shared" si="38"/>
        <v>1066.7229492858576</v>
      </c>
    </row>
    <row r="278" spans="1:15" x14ac:dyDescent="0.3">
      <c r="A278" s="60">
        <v>44472</v>
      </c>
      <c r="B278" s="15">
        <v>2021</v>
      </c>
      <c r="C278" s="15">
        <v>10</v>
      </c>
      <c r="D278" s="15" t="str">
        <f t="shared" si="34"/>
        <v>202141</v>
      </c>
      <c r="E278" s="15">
        <v>1</v>
      </c>
      <c r="F278" s="15">
        <v>0</v>
      </c>
      <c r="G278" s="15">
        <f t="shared" si="35"/>
        <v>41</v>
      </c>
      <c r="H278" s="62">
        <f t="shared" si="36"/>
        <v>1894.7288323121977</v>
      </c>
      <c r="I278" s="15">
        <f>IF(H277&lt;VLOOKUP(D278,'Luxjacky Assumptions Weekly'!$N$18:$R$124,5,0),VLOOKUP(D278,'Luxjacky Assumptions Weekly'!$N$18:$R$124,4,0),0)</f>
        <v>0</v>
      </c>
      <c r="J278" s="15">
        <f t="shared" si="32"/>
        <v>238.71706625951748</v>
      </c>
      <c r="K278" s="15">
        <f t="shared" si="33"/>
        <v>0</v>
      </c>
      <c r="L278" s="15">
        <f t="shared" si="37"/>
        <v>0</v>
      </c>
      <c r="M278" s="58">
        <f>'Luxjacky Assumptions Monthly'!$M$8*'Luxjacky Forecast Weekly'!I278</f>
        <v>0</v>
      </c>
      <c r="N278" s="58">
        <f>'Luxjacky Assumptions Monthly'!$M$6*'Luxjacky Assumptions Monthly'!$M$8*'Luxjacky Forecast Weekly'!H278</f>
        <v>947.36441615609886</v>
      </c>
      <c r="O278" s="58">
        <f t="shared" si="38"/>
        <v>947.36441615609886</v>
      </c>
    </row>
    <row r="279" spans="1:15" x14ac:dyDescent="0.3">
      <c r="A279" s="60">
        <v>44473</v>
      </c>
      <c r="B279" s="15">
        <v>2021</v>
      </c>
      <c r="C279" s="15">
        <v>10</v>
      </c>
      <c r="D279" s="15" t="str">
        <f t="shared" si="34"/>
        <v>202141</v>
      </c>
      <c r="E279" s="15">
        <v>2</v>
      </c>
      <c r="F279" s="15">
        <v>0</v>
      </c>
      <c r="G279" s="15">
        <f t="shared" si="35"/>
        <v>41</v>
      </c>
      <c r="H279" s="62">
        <f t="shared" si="36"/>
        <v>1651.3940838109038</v>
      </c>
      <c r="I279" s="15">
        <f>IF(H278&lt;VLOOKUP(D279,'Luxjacky Assumptions Weekly'!$N$18:$R$124,5,0),VLOOKUP(D279,'Luxjacky Assumptions Weekly'!$N$18:$R$124,4,0),0)</f>
        <v>0</v>
      </c>
      <c r="J279" s="15">
        <f t="shared" si="32"/>
        <v>243.33474850129383</v>
      </c>
      <c r="K279" s="15">
        <f t="shared" si="33"/>
        <v>0</v>
      </c>
      <c r="L279" s="15">
        <f t="shared" si="37"/>
        <v>0</v>
      </c>
      <c r="M279" s="58">
        <f>'Luxjacky Assumptions Monthly'!$M$8*'Luxjacky Forecast Weekly'!I279</f>
        <v>0</v>
      </c>
      <c r="N279" s="58">
        <f>'Luxjacky Assumptions Monthly'!$M$6*'Luxjacky Assumptions Monthly'!$M$8*'Luxjacky Forecast Weekly'!H279</f>
        <v>825.6970419054519</v>
      </c>
      <c r="O279" s="58">
        <f t="shared" si="38"/>
        <v>825.6970419054519</v>
      </c>
    </row>
    <row r="280" spans="1:15" x14ac:dyDescent="0.3">
      <c r="A280" s="60">
        <v>44474</v>
      </c>
      <c r="B280" s="15">
        <v>2021</v>
      </c>
      <c r="C280" s="15">
        <v>10</v>
      </c>
      <c r="D280" s="15" t="str">
        <f t="shared" si="34"/>
        <v>202141</v>
      </c>
      <c r="E280" s="15">
        <v>3</v>
      </c>
      <c r="F280" s="15">
        <v>0</v>
      </c>
      <c r="G280" s="15">
        <f t="shared" si="35"/>
        <v>41</v>
      </c>
      <c r="H280" s="62">
        <f t="shared" si="36"/>
        <v>3268.9282742077271</v>
      </c>
      <c r="I280" s="15">
        <f>IF(H279&lt;VLOOKUP(D280,'Luxjacky Assumptions Weekly'!$N$18:$R$124,5,0),VLOOKUP(D280,'Luxjacky Assumptions Weekly'!$N$18:$R$124,4,0),0)</f>
        <v>1858.2583311833787</v>
      </c>
      <c r="J280" s="15">
        <f t="shared" si="32"/>
        <v>240.7241407865553</v>
      </c>
      <c r="K280" s="15">
        <f t="shared" si="33"/>
        <v>1</v>
      </c>
      <c r="L280" s="15">
        <f t="shared" si="37"/>
        <v>4000</v>
      </c>
      <c r="M280" s="58">
        <f>'Luxjacky Assumptions Monthly'!$M$8*'Luxjacky Forecast Weekly'!I280</f>
        <v>18582.583311833787</v>
      </c>
      <c r="N280" s="58">
        <f>'Luxjacky Assumptions Monthly'!$M$6*'Luxjacky Assumptions Monthly'!$M$8*'Luxjacky Forecast Weekly'!H280</f>
        <v>1634.4641371038635</v>
      </c>
      <c r="O280" s="58">
        <f t="shared" si="38"/>
        <v>24217.04744893765</v>
      </c>
    </row>
    <row r="281" spans="1:15" x14ac:dyDescent="0.3">
      <c r="A281" s="60">
        <v>44475</v>
      </c>
      <c r="B281" s="15">
        <v>2021</v>
      </c>
      <c r="C281" s="15">
        <v>10</v>
      </c>
      <c r="D281" s="15" t="str">
        <f t="shared" si="34"/>
        <v>202141</v>
      </c>
      <c r="E281" s="15">
        <v>4</v>
      </c>
      <c r="F281" s="15">
        <v>0</v>
      </c>
      <c r="G281" s="15">
        <f t="shared" si="35"/>
        <v>41</v>
      </c>
      <c r="H281" s="62">
        <f t="shared" si="36"/>
        <v>3038.8327028338035</v>
      </c>
      <c r="I281" s="15">
        <f>IF(H280&lt;VLOOKUP(D281,'Luxjacky Assumptions Weekly'!$N$18:$R$124,5,0),VLOOKUP(D281,'Luxjacky Assumptions Weekly'!$N$18:$R$124,4,0),0)</f>
        <v>0</v>
      </c>
      <c r="J281" s="15">
        <f t="shared" si="32"/>
        <v>230.0955713739236</v>
      </c>
      <c r="K281" s="15">
        <f t="shared" si="33"/>
        <v>0</v>
      </c>
      <c r="L281" s="15">
        <f t="shared" si="37"/>
        <v>0</v>
      </c>
      <c r="M281" s="58">
        <f>'Luxjacky Assumptions Monthly'!$M$8*'Luxjacky Forecast Weekly'!I281</f>
        <v>0</v>
      </c>
      <c r="N281" s="58">
        <f>'Luxjacky Assumptions Monthly'!$M$6*'Luxjacky Assumptions Monthly'!$M$8*'Luxjacky Forecast Weekly'!H281</f>
        <v>1519.4163514169018</v>
      </c>
      <c r="O281" s="58">
        <f t="shared" si="38"/>
        <v>1519.4163514169018</v>
      </c>
    </row>
    <row r="282" spans="1:15" x14ac:dyDescent="0.3">
      <c r="A282" s="60">
        <v>44476</v>
      </c>
      <c r="B282" s="15">
        <v>2021</v>
      </c>
      <c r="C282" s="15">
        <v>10</v>
      </c>
      <c r="D282" s="15" t="str">
        <f t="shared" si="34"/>
        <v>202141</v>
      </c>
      <c r="E282" s="15">
        <v>5</v>
      </c>
      <c r="F282" s="15">
        <v>0</v>
      </c>
      <c r="G282" s="15">
        <f t="shared" si="35"/>
        <v>41</v>
      </c>
      <c r="H282" s="62">
        <f t="shared" si="36"/>
        <v>2827.9883079555375</v>
      </c>
      <c r="I282" s="15">
        <f>IF(H281&lt;VLOOKUP(D282,'Luxjacky Assumptions Weekly'!$N$18:$R$124,5,0),VLOOKUP(D282,'Luxjacky Assumptions Weekly'!$N$18:$R$124,4,0),0)</f>
        <v>0</v>
      </c>
      <c r="J282" s="15">
        <f t="shared" si="32"/>
        <v>210.84439487826626</v>
      </c>
      <c r="K282" s="15">
        <f t="shared" si="33"/>
        <v>0</v>
      </c>
      <c r="L282" s="15">
        <f t="shared" si="37"/>
        <v>0</v>
      </c>
      <c r="M282" s="58">
        <f>'Luxjacky Assumptions Monthly'!$M$8*'Luxjacky Forecast Weekly'!I282</f>
        <v>0</v>
      </c>
      <c r="N282" s="58">
        <f>'Luxjacky Assumptions Monthly'!$M$6*'Luxjacky Assumptions Monthly'!$M$8*'Luxjacky Forecast Weekly'!H282</f>
        <v>1413.9941539777687</v>
      </c>
      <c r="O282" s="58">
        <f t="shared" si="38"/>
        <v>1413.9941539777687</v>
      </c>
    </row>
    <row r="283" spans="1:15" x14ac:dyDescent="0.3">
      <c r="A283" s="60">
        <v>44477</v>
      </c>
      <c r="B283" s="15">
        <v>2021</v>
      </c>
      <c r="C283" s="15">
        <v>10</v>
      </c>
      <c r="D283" s="15" t="str">
        <f t="shared" si="34"/>
        <v>202141</v>
      </c>
      <c r="E283" s="15">
        <v>6</v>
      </c>
      <c r="F283" s="15">
        <v>1</v>
      </c>
      <c r="G283" s="15">
        <f t="shared" si="35"/>
        <v>41</v>
      </c>
      <c r="H283" s="62">
        <f t="shared" si="36"/>
        <v>2635.515649091345</v>
      </c>
      <c r="I283" s="15">
        <f>IF(H282&lt;VLOOKUP(D283,'Luxjacky Assumptions Weekly'!$N$18:$R$124,5,0),VLOOKUP(D283,'Luxjacky Assumptions Weekly'!$N$18:$R$124,4,0),0)</f>
        <v>0</v>
      </c>
      <c r="J283" s="15">
        <f t="shared" si="32"/>
        <v>192.47265886419228</v>
      </c>
      <c r="K283" s="15">
        <f t="shared" si="33"/>
        <v>0</v>
      </c>
      <c r="L283" s="15">
        <f t="shared" si="37"/>
        <v>0</v>
      </c>
      <c r="M283" s="58">
        <f>'Luxjacky Assumptions Monthly'!$M$8*'Luxjacky Forecast Weekly'!I283</f>
        <v>0</v>
      </c>
      <c r="N283" s="58">
        <f>'Luxjacky Assumptions Monthly'!$M$6*'Luxjacky Assumptions Monthly'!$M$8*'Luxjacky Forecast Weekly'!H283</f>
        <v>1317.7578245456725</v>
      </c>
      <c r="O283" s="58">
        <f t="shared" si="38"/>
        <v>1317.7578245456725</v>
      </c>
    </row>
    <row r="284" spans="1:15" x14ac:dyDescent="0.3">
      <c r="A284" s="60">
        <v>44478</v>
      </c>
      <c r="B284" s="15">
        <v>2021</v>
      </c>
      <c r="C284" s="15">
        <v>10</v>
      </c>
      <c r="D284" s="15" t="str">
        <f t="shared" si="34"/>
        <v>202141</v>
      </c>
      <c r="E284" s="15">
        <v>7</v>
      </c>
      <c r="F284" s="15">
        <v>1</v>
      </c>
      <c r="G284" s="15">
        <f t="shared" si="35"/>
        <v>41</v>
      </c>
      <c r="H284" s="62">
        <f t="shared" si="36"/>
        <v>2480.9624686371531</v>
      </c>
      <c r="I284" s="15">
        <f>IF(H283&lt;VLOOKUP(D284,'Luxjacky Assumptions Weekly'!$N$18:$R$124,5,0),VLOOKUP(D284,'Luxjacky Assumptions Weekly'!$N$18:$R$124,4,0),0)</f>
        <v>0</v>
      </c>
      <c r="J284" s="15">
        <f t="shared" si="32"/>
        <v>154.55318045419193</v>
      </c>
      <c r="K284" s="15">
        <f t="shared" si="33"/>
        <v>0</v>
      </c>
      <c r="L284" s="15">
        <f t="shared" si="37"/>
        <v>0</v>
      </c>
      <c r="M284" s="58">
        <f>'Luxjacky Assumptions Monthly'!$M$8*'Luxjacky Forecast Weekly'!I284</f>
        <v>0</v>
      </c>
      <c r="N284" s="58">
        <f>'Luxjacky Assumptions Monthly'!$M$6*'Luxjacky Assumptions Monthly'!$M$8*'Luxjacky Forecast Weekly'!H284</f>
        <v>1240.4812343185765</v>
      </c>
      <c r="O284" s="58">
        <f t="shared" si="38"/>
        <v>1240.4812343185765</v>
      </c>
    </row>
    <row r="285" spans="1:15" x14ac:dyDescent="0.3">
      <c r="A285" s="60">
        <v>44479</v>
      </c>
      <c r="B285" s="15">
        <v>2021</v>
      </c>
      <c r="C285" s="15">
        <v>10</v>
      </c>
      <c r="D285" s="15" t="str">
        <f t="shared" si="34"/>
        <v>202142</v>
      </c>
      <c r="E285" s="15">
        <v>1</v>
      </c>
      <c r="F285" s="15">
        <v>0</v>
      </c>
      <c r="G285" s="15">
        <f t="shared" si="35"/>
        <v>42</v>
      </c>
      <c r="H285" s="62">
        <f t="shared" si="36"/>
        <v>2242.2454023776354</v>
      </c>
      <c r="I285" s="15">
        <f>IF(H284&lt;VLOOKUP(D285,'Luxjacky Assumptions Weekly'!$N$18:$R$124,5,0),VLOOKUP(D285,'Luxjacky Assumptions Weekly'!$N$18:$R$124,4,0),0)</f>
        <v>0</v>
      </c>
      <c r="J285" s="15">
        <f t="shared" si="32"/>
        <v>238.71706625951748</v>
      </c>
      <c r="K285" s="15">
        <f t="shared" si="33"/>
        <v>0</v>
      </c>
      <c r="L285" s="15">
        <f t="shared" si="37"/>
        <v>0</v>
      </c>
      <c r="M285" s="58">
        <f>'Luxjacky Assumptions Monthly'!$M$8*'Luxjacky Forecast Weekly'!I285</f>
        <v>0</v>
      </c>
      <c r="N285" s="58">
        <f>'Luxjacky Assumptions Monthly'!$M$6*'Luxjacky Assumptions Monthly'!$M$8*'Luxjacky Forecast Weekly'!H285</f>
        <v>1121.1227011888177</v>
      </c>
      <c r="O285" s="58">
        <f t="shared" si="38"/>
        <v>1121.1227011888177</v>
      </c>
    </row>
    <row r="286" spans="1:15" x14ac:dyDescent="0.3">
      <c r="A286" s="60">
        <v>44480</v>
      </c>
      <c r="B286" s="15">
        <v>2021</v>
      </c>
      <c r="C286" s="15">
        <v>10</v>
      </c>
      <c r="D286" s="15" t="str">
        <f t="shared" si="34"/>
        <v>202142</v>
      </c>
      <c r="E286" s="15">
        <v>2</v>
      </c>
      <c r="F286" s="15">
        <v>0</v>
      </c>
      <c r="G286" s="15">
        <f t="shared" si="35"/>
        <v>42</v>
      </c>
      <c r="H286" s="62">
        <f t="shared" si="36"/>
        <v>1998.9106538763415</v>
      </c>
      <c r="I286" s="15">
        <f>IF(H285&lt;VLOOKUP(D286,'Luxjacky Assumptions Weekly'!$N$18:$R$124,5,0),VLOOKUP(D286,'Luxjacky Assumptions Weekly'!$N$18:$R$124,4,0),0)</f>
        <v>0</v>
      </c>
      <c r="J286" s="15">
        <f t="shared" si="32"/>
        <v>243.33474850129383</v>
      </c>
      <c r="K286" s="15">
        <f t="shared" si="33"/>
        <v>0</v>
      </c>
      <c r="L286" s="15">
        <f t="shared" si="37"/>
        <v>0</v>
      </c>
      <c r="M286" s="58">
        <f>'Luxjacky Assumptions Monthly'!$M$8*'Luxjacky Forecast Weekly'!I286</f>
        <v>0</v>
      </c>
      <c r="N286" s="58">
        <f>'Luxjacky Assumptions Monthly'!$M$6*'Luxjacky Assumptions Monthly'!$M$8*'Luxjacky Forecast Weekly'!H286</f>
        <v>999.45532693817074</v>
      </c>
      <c r="O286" s="58">
        <f t="shared" si="38"/>
        <v>999.45532693817074</v>
      </c>
    </row>
    <row r="287" spans="1:15" x14ac:dyDescent="0.3">
      <c r="A287" s="60">
        <v>44481</v>
      </c>
      <c r="B287" s="15">
        <v>2021</v>
      </c>
      <c r="C287" s="15">
        <v>10</v>
      </c>
      <c r="D287" s="15" t="str">
        <f t="shared" si="34"/>
        <v>202142</v>
      </c>
      <c r="E287" s="15">
        <v>3</v>
      </c>
      <c r="F287" s="15">
        <v>0</v>
      </c>
      <c r="G287" s="15">
        <f t="shared" si="35"/>
        <v>42</v>
      </c>
      <c r="H287" s="62">
        <f t="shared" si="36"/>
        <v>1758.1865130897861</v>
      </c>
      <c r="I287" s="15">
        <f>IF(H286&lt;VLOOKUP(D287,'Luxjacky Assumptions Weekly'!$N$18:$R$124,5,0),VLOOKUP(D287,'Luxjacky Assumptions Weekly'!$N$18:$R$124,4,0),0)</f>
        <v>0</v>
      </c>
      <c r="J287" s="15">
        <f t="shared" si="32"/>
        <v>240.7241407865553</v>
      </c>
      <c r="K287" s="15">
        <f t="shared" si="33"/>
        <v>0</v>
      </c>
      <c r="L287" s="15">
        <f t="shared" si="37"/>
        <v>0</v>
      </c>
      <c r="M287" s="58">
        <f>'Luxjacky Assumptions Monthly'!$M$8*'Luxjacky Forecast Weekly'!I287</f>
        <v>0</v>
      </c>
      <c r="N287" s="58">
        <f>'Luxjacky Assumptions Monthly'!$M$6*'Luxjacky Assumptions Monthly'!$M$8*'Luxjacky Forecast Weekly'!H287</f>
        <v>879.09325654489305</v>
      </c>
      <c r="O287" s="58">
        <f t="shared" si="38"/>
        <v>879.09325654489305</v>
      </c>
    </row>
    <row r="288" spans="1:15" x14ac:dyDescent="0.3">
      <c r="A288" s="60">
        <v>44482</v>
      </c>
      <c r="B288" s="15">
        <v>2021</v>
      </c>
      <c r="C288" s="15">
        <v>10</v>
      </c>
      <c r="D288" s="15" t="str">
        <f t="shared" si="34"/>
        <v>202142</v>
      </c>
      <c r="E288" s="15">
        <v>4</v>
      </c>
      <c r="F288" s="15">
        <v>0</v>
      </c>
      <c r="G288" s="15">
        <f t="shared" si="35"/>
        <v>42</v>
      </c>
      <c r="H288" s="62">
        <f t="shared" si="36"/>
        <v>1528.0909417158625</v>
      </c>
      <c r="I288" s="15">
        <f>IF(H287&lt;VLOOKUP(D288,'Luxjacky Assumptions Weekly'!$N$18:$R$124,5,0),VLOOKUP(D288,'Luxjacky Assumptions Weekly'!$N$18:$R$124,4,0),0)</f>
        <v>0</v>
      </c>
      <c r="J288" s="15">
        <f t="shared" si="32"/>
        <v>230.0955713739236</v>
      </c>
      <c r="K288" s="15">
        <f t="shared" si="33"/>
        <v>0</v>
      </c>
      <c r="L288" s="15">
        <f t="shared" si="37"/>
        <v>0</v>
      </c>
      <c r="M288" s="58">
        <f>'Luxjacky Assumptions Monthly'!$M$8*'Luxjacky Forecast Weekly'!I288</f>
        <v>0</v>
      </c>
      <c r="N288" s="58">
        <f>'Luxjacky Assumptions Monthly'!$M$6*'Luxjacky Assumptions Monthly'!$M$8*'Luxjacky Forecast Weekly'!H288</f>
        <v>764.04547085793126</v>
      </c>
      <c r="O288" s="58">
        <f t="shared" si="38"/>
        <v>764.04547085793126</v>
      </c>
    </row>
    <row r="289" spans="1:15" x14ac:dyDescent="0.3">
      <c r="A289" s="60">
        <v>44483</v>
      </c>
      <c r="B289" s="15">
        <v>2021</v>
      </c>
      <c r="C289" s="15">
        <v>10</v>
      </c>
      <c r="D289" s="15" t="str">
        <f t="shared" si="34"/>
        <v>202142</v>
      </c>
      <c r="E289" s="15">
        <v>5</v>
      </c>
      <c r="F289" s="15">
        <v>0</v>
      </c>
      <c r="G289" s="15">
        <f t="shared" si="35"/>
        <v>42</v>
      </c>
      <c r="H289" s="62">
        <f t="shared" si="36"/>
        <v>3175.5048780209754</v>
      </c>
      <c r="I289" s="15">
        <f>IF(H288&lt;VLOOKUP(D289,'Luxjacky Assumptions Weekly'!$N$18:$R$124,5,0),VLOOKUP(D289,'Luxjacky Assumptions Weekly'!$N$18:$R$124,4,0),0)</f>
        <v>1858.2583311833787</v>
      </c>
      <c r="J289" s="15">
        <f t="shared" si="32"/>
        <v>210.84439487826626</v>
      </c>
      <c r="K289" s="15">
        <f t="shared" si="33"/>
        <v>1</v>
      </c>
      <c r="L289" s="15">
        <f t="shared" si="37"/>
        <v>4000</v>
      </c>
      <c r="M289" s="58">
        <f>'Luxjacky Assumptions Monthly'!$M$8*'Luxjacky Forecast Weekly'!I289</f>
        <v>18582.583311833787</v>
      </c>
      <c r="N289" s="58">
        <f>'Luxjacky Assumptions Monthly'!$M$6*'Luxjacky Assumptions Monthly'!$M$8*'Luxjacky Forecast Weekly'!H289</f>
        <v>1587.7524390104877</v>
      </c>
      <c r="O289" s="58">
        <f t="shared" si="38"/>
        <v>24170.335750844275</v>
      </c>
    </row>
    <row r="290" spans="1:15" x14ac:dyDescent="0.3">
      <c r="A290" s="60">
        <v>44484</v>
      </c>
      <c r="B290" s="15">
        <v>2021</v>
      </c>
      <c r="C290" s="15">
        <v>10</v>
      </c>
      <c r="D290" s="15" t="str">
        <f t="shared" si="34"/>
        <v>202142</v>
      </c>
      <c r="E290" s="15">
        <v>6</v>
      </c>
      <c r="F290" s="15">
        <v>1</v>
      </c>
      <c r="G290" s="15">
        <f t="shared" si="35"/>
        <v>42</v>
      </c>
      <c r="H290" s="62">
        <f t="shared" si="36"/>
        <v>2983.032219156783</v>
      </c>
      <c r="I290" s="15">
        <f>IF(H289&lt;VLOOKUP(D290,'Luxjacky Assumptions Weekly'!$N$18:$R$124,5,0),VLOOKUP(D290,'Luxjacky Assumptions Weekly'!$N$18:$R$124,4,0),0)</f>
        <v>0</v>
      </c>
      <c r="J290" s="15">
        <f t="shared" si="32"/>
        <v>192.47265886419228</v>
      </c>
      <c r="K290" s="15">
        <f t="shared" si="33"/>
        <v>0</v>
      </c>
      <c r="L290" s="15">
        <f t="shared" si="37"/>
        <v>0</v>
      </c>
      <c r="M290" s="58">
        <f>'Luxjacky Assumptions Monthly'!$M$8*'Luxjacky Forecast Weekly'!I290</f>
        <v>0</v>
      </c>
      <c r="N290" s="58">
        <f>'Luxjacky Assumptions Monthly'!$M$6*'Luxjacky Assumptions Monthly'!$M$8*'Luxjacky Forecast Weekly'!H290</f>
        <v>1491.5161095783915</v>
      </c>
      <c r="O290" s="58">
        <f t="shared" si="38"/>
        <v>1491.5161095783915</v>
      </c>
    </row>
    <row r="291" spans="1:15" x14ac:dyDescent="0.3">
      <c r="A291" s="60">
        <v>44485</v>
      </c>
      <c r="B291" s="15">
        <v>2021</v>
      </c>
      <c r="C291" s="15">
        <v>10</v>
      </c>
      <c r="D291" s="15" t="str">
        <f t="shared" si="34"/>
        <v>202142</v>
      </c>
      <c r="E291" s="15">
        <v>7</v>
      </c>
      <c r="F291" s="15">
        <v>1</v>
      </c>
      <c r="G291" s="15">
        <f t="shared" si="35"/>
        <v>42</v>
      </c>
      <c r="H291" s="62">
        <f t="shared" si="36"/>
        <v>2828.479038702591</v>
      </c>
      <c r="I291" s="15">
        <f>IF(H290&lt;VLOOKUP(D291,'Luxjacky Assumptions Weekly'!$N$18:$R$124,5,0),VLOOKUP(D291,'Luxjacky Assumptions Weekly'!$N$18:$R$124,4,0),0)</f>
        <v>0</v>
      </c>
      <c r="J291" s="15">
        <f t="shared" si="32"/>
        <v>154.55318045419193</v>
      </c>
      <c r="K291" s="15">
        <f t="shared" si="33"/>
        <v>0</v>
      </c>
      <c r="L291" s="15">
        <f t="shared" si="37"/>
        <v>0</v>
      </c>
      <c r="M291" s="58">
        <f>'Luxjacky Assumptions Monthly'!$M$8*'Luxjacky Forecast Weekly'!I291</f>
        <v>0</v>
      </c>
      <c r="N291" s="58">
        <f>'Luxjacky Assumptions Monthly'!$M$6*'Luxjacky Assumptions Monthly'!$M$8*'Luxjacky Forecast Weekly'!H291</f>
        <v>1414.2395193512955</v>
      </c>
      <c r="O291" s="58">
        <f t="shared" si="38"/>
        <v>1414.2395193512955</v>
      </c>
    </row>
    <row r="292" spans="1:15" x14ac:dyDescent="0.3">
      <c r="A292" s="60">
        <v>44486</v>
      </c>
      <c r="B292" s="15">
        <v>2021</v>
      </c>
      <c r="C292" s="15">
        <v>10</v>
      </c>
      <c r="D292" s="15" t="str">
        <f t="shared" si="34"/>
        <v>202143</v>
      </c>
      <c r="E292" s="15">
        <v>1</v>
      </c>
      <c r="F292" s="15">
        <v>0</v>
      </c>
      <c r="G292" s="15">
        <f t="shared" si="35"/>
        <v>43</v>
      </c>
      <c r="H292" s="62">
        <f t="shared" si="36"/>
        <v>2589.7619724430733</v>
      </c>
      <c r="I292" s="15">
        <f>IF(H291&lt;VLOOKUP(D292,'Luxjacky Assumptions Weekly'!$N$18:$R$124,5,0),VLOOKUP(D292,'Luxjacky Assumptions Weekly'!$N$18:$R$124,4,0),0)</f>
        <v>0</v>
      </c>
      <c r="J292" s="15">
        <f t="shared" si="32"/>
        <v>238.71706625951748</v>
      </c>
      <c r="K292" s="15">
        <f t="shared" si="33"/>
        <v>0</v>
      </c>
      <c r="L292" s="15">
        <f t="shared" si="37"/>
        <v>0</v>
      </c>
      <c r="M292" s="58">
        <f>'Luxjacky Assumptions Monthly'!$M$8*'Luxjacky Forecast Weekly'!I292</f>
        <v>0</v>
      </c>
      <c r="N292" s="58">
        <f>'Luxjacky Assumptions Monthly'!$M$6*'Luxjacky Assumptions Monthly'!$M$8*'Luxjacky Forecast Weekly'!H292</f>
        <v>1294.8809862215367</v>
      </c>
      <c r="O292" s="58">
        <f t="shared" si="38"/>
        <v>1294.8809862215367</v>
      </c>
    </row>
    <row r="293" spans="1:15" x14ac:dyDescent="0.3">
      <c r="A293" s="60">
        <v>44487</v>
      </c>
      <c r="B293" s="15">
        <v>2021</v>
      </c>
      <c r="C293" s="15">
        <v>10</v>
      </c>
      <c r="D293" s="15" t="str">
        <f t="shared" si="34"/>
        <v>202143</v>
      </c>
      <c r="E293" s="15">
        <v>2</v>
      </c>
      <c r="F293" s="15">
        <v>0</v>
      </c>
      <c r="G293" s="15">
        <f t="shared" si="35"/>
        <v>43</v>
      </c>
      <c r="H293" s="62">
        <f t="shared" si="36"/>
        <v>2346.4272239417796</v>
      </c>
      <c r="I293" s="15">
        <f>IF(H292&lt;VLOOKUP(D293,'Luxjacky Assumptions Weekly'!$N$18:$R$124,5,0),VLOOKUP(D293,'Luxjacky Assumptions Weekly'!$N$18:$R$124,4,0),0)</f>
        <v>0</v>
      </c>
      <c r="J293" s="15">
        <f t="shared" si="32"/>
        <v>243.33474850129383</v>
      </c>
      <c r="K293" s="15">
        <f t="shared" si="33"/>
        <v>0</v>
      </c>
      <c r="L293" s="15">
        <f t="shared" si="37"/>
        <v>0</v>
      </c>
      <c r="M293" s="58">
        <f>'Luxjacky Assumptions Monthly'!$M$8*'Luxjacky Forecast Weekly'!I293</f>
        <v>0</v>
      </c>
      <c r="N293" s="58">
        <f>'Luxjacky Assumptions Monthly'!$M$6*'Luxjacky Assumptions Monthly'!$M$8*'Luxjacky Forecast Weekly'!H293</f>
        <v>1173.2136119708898</v>
      </c>
      <c r="O293" s="58">
        <f t="shared" si="38"/>
        <v>1173.2136119708898</v>
      </c>
    </row>
    <row r="294" spans="1:15" x14ac:dyDescent="0.3">
      <c r="A294" s="60">
        <v>44488</v>
      </c>
      <c r="B294" s="15">
        <v>2021</v>
      </c>
      <c r="C294" s="15">
        <v>10</v>
      </c>
      <c r="D294" s="15" t="str">
        <f t="shared" si="34"/>
        <v>202143</v>
      </c>
      <c r="E294" s="15">
        <v>3</v>
      </c>
      <c r="F294" s="15">
        <v>0</v>
      </c>
      <c r="G294" s="15">
        <f t="shared" si="35"/>
        <v>43</v>
      </c>
      <c r="H294" s="62">
        <f t="shared" si="36"/>
        <v>2105.7030831552242</v>
      </c>
      <c r="I294" s="15">
        <f>IF(H293&lt;VLOOKUP(D294,'Luxjacky Assumptions Weekly'!$N$18:$R$124,5,0),VLOOKUP(D294,'Luxjacky Assumptions Weekly'!$N$18:$R$124,4,0),0)</f>
        <v>0</v>
      </c>
      <c r="J294" s="15">
        <f t="shared" si="32"/>
        <v>240.7241407865553</v>
      </c>
      <c r="K294" s="15">
        <f t="shared" si="33"/>
        <v>0</v>
      </c>
      <c r="L294" s="15">
        <f t="shared" si="37"/>
        <v>0</v>
      </c>
      <c r="M294" s="58">
        <f>'Luxjacky Assumptions Monthly'!$M$8*'Luxjacky Forecast Weekly'!I294</f>
        <v>0</v>
      </c>
      <c r="N294" s="58">
        <f>'Luxjacky Assumptions Monthly'!$M$6*'Luxjacky Assumptions Monthly'!$M$8*'Luxjacky Forecast Weekly'!H294</f>
        <v>1052.8515415776121</v>
      </c>
      <c r="O294" s="58">
        <f t="shared" si="38"/>
        <v>1052.8515415776121</v>
      </c>
    </row>
    <row r="295" spans="1:15" x14ac:dyDescent="0.3">
      <c r="A295" s="60">
        <v>44489</v>
      </c>
      <c r="B295" s="15">
        <v>2021</v>
      </c>
      <c r="C295" s="15">
        <v>10</v>
      </c>
      <c r="D295" s="15" t="str">
        <f t="shared" si="34"/>
        <v>202143</v>
      </c>
      <c r="E295" s="15">
        <v>4</v>
      </c>
      <c r="F295" s="15">
        <v>0</v>
      </c>
      <c r="G295" s="15">
        <f t="shared" si="35"/>
        <v>43</v>
      </c>
      <c r="H295" s="62">
        <f t="shared" si="36"/>
        <v>1875.6075117813007</v>
      </c>
      <c r="I295" s="15">
        <f>IF(H294&lt;VLOOKUP(D295,'Luxjacky Assumptions Weekly'!$N$18:$R$124,5,0),VLOOKUP(D295,'Luxjacky Assumptions Weekly'!$N$18:$R$124,4,0),0)</f>
        <v>0</v>
      </c>
      <c r="J295" s="15">
        <f t="shared" si="32"/>
        <v>230.0955713739236</v>
      </c>
      <c r="K295" s="15">
        <f t="shared" si="33"/>
        <v>0</v>
      </c>
      <c r="L295" s="15">
        <f t="shared" si="37"/>
        <v>0</v>
      </c>
      <c r="M295" s="58">
        <f>'Luxjacky Assumptions Monthly'!$M$8*'Luxjacky Forecast Weekly'!I295</f>
        <v>0</v>
      </c>
      <c r="N295" s="58">
        <f>'Luxjacky Assumptions Monthly'!$M$6*'Luxjacky Assumptions Monthly'!$M$8*'Luxjacky Forecast Weekly'!H295</f>
        <v>937.80375589065034</v>
      </c>
      <c r="O295" s="58">
        <f t="shared" si="38"/>
        <v>937.80375589065034</v>
      </c>
    </row>
    <row r="296" spans="1:15" x14ac:dyDescent="0.3">
      <c r="A296" s="60">
        <v>44490</v>
      </c>
      <c r="B296" s="15">
        <v>2021</v>
      </c>
      <c r="C296" s="15">
        <v>10</v>
      </c>
      <c r="D296" s="15" t="str">
        <f t="shared" si="34"/>
        <v>202143</v>
      </c>
      <c r="E296" s="15">
        <v>5</v>
      </c>
      <c r="F296" s="15">
        <v>0</v>
      </c>
      <c r="G296" s="15">
        <f t="shared" si="35"/>
        <v>43</v>
      </c>
      <c r="H296" s="62">
        <f t="shared" si="36"/>
        <v>1664.7631169030344</v>
      </c>
      <c r="I296" s="15">
        <f>IF(H295&lt;VLOOKUP(D296,'Luxjacky Assumptions Weekly'!$N$18:$R$124,5,0),VLOOKUP(D296,'Luxjacky Assumptions Weekly'!$N$18:$R$124,4,0),0)</f>
        <v>0</v>
      </c>
      <c r="J296" s="15">
        <f t="shared" si="32"/>
        <v>210.84439487826626</v>
      </c>
      <c r="K296" s="15">
        <f t="shared" si="33"/>
        <v>0</v>
      </c>
      <c r="L296" s="15">
        <f t="shared" si="37"/>
        <v>0</v>
      </c>
      <c r="M296" s="58">
        <f>'Luxjacky Assumptions Monthly'!$M$8*'Luxjacky Forecast Weekly'!I296</f>
        <v>0</v>
      </c>
      <c r="N296" s="58">
        <f>'Luxjacky Assumptions Monthly'!$M$6*'Luxjacky Assumptions Monthly'!$M$8*'Luxjacky Forecast Weekly'!H296</f>
        <v>832.38155845151721</v>
      </c>
      <c r="O296" s="58">
        <f t="shared" si="38"/>
        <v>832.38155845151721</v>
      </c>
    </row>
    <row r="297" spans="1:15" x14ac:dyDescent="0.3">
      <c r="A297" s="60">
        <v>44491</v>
      </c>
      <c r="B297" s="15">
        <v>2021</v>
      </c>
      <c r="C297" s="15">
        <v>10</v>
      </c>
      <c r="D297" s="15" t="str">
        <f t="shared" si="34"/>
        <v>202143</v>
      </c>
      <c r="E297" s="15">
        <v>6</v>
      </c>
      <c r="F297" s="15">
        <v>1</v>
      </c>
      <c r="G297" s="15">
        <f t="shared" si="35"/>
        <v>43</v>
      </c>
      <c r="H297" s="62">
        <f t="shared" si="36"/>
        <v>3330.5487892222209</v>
      </c>
      <c r="I297" s="15">
        <f>IF(H296&lt;VLOOKUP(D297,'Luxjacky Assumptions Weekly'!$N$18:$R$124,5,0),VLOOKUP(D297,'Luxjacky Assumptions Weekly'!$N$18:$R$124,4,0),0)</f>
        <v>1858.2583311833787</v>
      </c>
      <c r="J297" s="15">
        <f t="shared" si="32"/>
        <v>192.47265886419228</v>
      </c>
      <c r="K297" s="15">
        <f t="shared" si="33"/>
        <v>1</v>
      </c>
      <c r="L297" s="15">
        <f t="shared" si="37"/>
        <v>4000</v>
      </c>
      <c r="M297" s="58">
        <f>'Luxjacky Assumptions Monthly'!$M$8*'Luxjacky Forecast Weekly'!I297</f>
        <v>18582.583311833787</v>
      </c>
      <c r="N297" s="58">
        <f>'Luxjacky Assumptions Monthly'!$M$6*'Luxjacky Assumptions Monthly'!$M$8*'Luxjacky Forecast Weekly'!H297</f>
        <v>1665.2743946111104</v>
      </c>
      <c r="O297" s="58">
        <f t="shared" si="38"/>
        <v>24247.857706444898</v>
      </c>
    </row>
    <row r="298" spans="1:15" x14ac:dyDescent="0.3">
      <c r="A298" s="60">
        <v>44492</v>
      </c>
      <c r="B298" s="15">
        <v>2021</v>
      </c>
      <c r="C298" s="15">
        <v>10</v>
      </c>
      <c r="D298" s="15" t="str">
        <f t="shared" si="34"/>
        <v>202143</v>
      </c>
      <c r="E298" s="15">
        <v>7</v>
      </c>
      <c r="F298" s="15">
        <v>1</v>
      </c>
      <c r="G298" s="15">
        <f t="shared" si="35"/>
        <v>43</v>
      </c>
      <c r="H298" s="62">
        <f t="shared" si="36"/>
        <v>3175.9956087680289</v>
      </c>
      <c r="I298" s="15">
        <f>IF(H297&lt;VLOOKUP(D298,'Luxjacky Assumptions Weekly'!$N$18:$R$124,5,0),VLOOKUP(D298,'Luxjacky Assumptions Weekly'!$N$18:$R$124,4,0),0)</f>
        <v>0</v>
      </c>
      <c r="J298" s="15">
        <f t="shared" si="32"/>
        <v>154.55318045419193</v>
      </c>
      <c r="K298" s="15">
        <f t="shared" si="33"/>
        <v>0</v>
      </c>
      <c r="L298" s="15">
        <f t="shared" si="37"/>
        <v>0</v>
      </c>
      <c r="M298" s="58">
        <f>'Luxjacky Assumptions Monthly'!$M$8*'Luxjacky Forecast Weekly'!I298</f>
        <v>0</v>
      </c>
      <c r="N298" s="58">
        <f>'Luxjacky Assumptions Monthly'!$M$6*'Luxjacky Assumptions Monthly'!$M$8*'Luxjacky Forecast Weekly'!H298</f>
        <v>1587.9978043840144</v>
      </c>
      <c r="O298" s="58">
        <f t="shared" si="38"/>
        <v>1587.9978043840144</v>
      </c>
    </row>
    <row r="299" spans="1:15" x14ac:dyDescent="0.3">
      <c r="A299" s="60">
        <v>44493</v>
      </c>
      <c r="B299" s="15">
        <v>2021</v>
      </c>
      <c r="C299" s="15">
        <v>10</v>
      </c>
      <c r="D299" s="15" t="str">
        <f t="shared" si="34"/>
        <v>202144</v>
      </c>
      <c r="E299" s="15">
        <v>1</v>
      </c>
      <c r="F299" s="15">
        <v>0</v>
      </c>
      <c r="G299" s="15">
        <f t="shared" si="35"/>
        <v>44</v>
      </c>
      <c r="H299" s="62">
        <f t="shared" si="36"/>
        <v>2937.2785425085112</v>
      </c>
      <c r="I299" s="15">
        <f>IF(H298&lt;VLOOKUP(D299,'Luxjacky Assumptions Weekly'!$N$18:$R$124,5,0),VLOOKUP(D299,'Luxjacky Assumptions Weekly'!$N$18:$R$124,4,0),0)</f>
        <v>0</v>
      </c>
      <c r="J299" s="15">
        <f t="shared" si="32"/>
        <v>238.71706625951748</v>
      </c>
      <c r="K299" s="15">
        <f t="shared" si="33"/>
        <v>0</v>
      </c>
      <c r="L299" s="15">
        <f t="shared" si="37"/>
        <v>0</v>
      </c>
      <c r="M299" s="58">
        <f>'Luxjacky Assumptions Monthly'!$M$8*'Luxjacky Forecast Weekly'!I299</f>
        <v>0</v>
      </c>
      <c r="N299" s="58">
        <f>'Luxjacky Assumptions Monthly'!$M$6*'Luxjacky Assumptions Monthly'!$M$8*'Luxjacky Forecast Weekly'!H299</f>
        <v>1468.6392712542556</v>
      </c>
      <c r="O299" s="58">
        <f t="shared" si="38"/>
        <v>1468.6392712542556</v>
      </c>
    </row>
    <row r="300" spans="1:15" x14ac:dyDescent="0.3">
      <c r="A300" s="60">
        <v>44494</v>
      </c>
      <c r="B300" s="15">
        <v>2021</v>
      </c>
      <c r="C300" s="15">
        <v>10</v>
      </c>
      <c r="D300" s="15" t="str">
        <f t="shared" si="34"/>
        <v>202144</v>
      </c>
      <c r="E300" s="15">
        <v>2</v>
      </c>
      <c r="F300" s="15">
        <v>0</v>
      </c>
      <c r="G300" s="15">
        <f t="shared" si="35"/>
        <v>44</v>
      </c>
      <c r="H300" s="62">
        <f t="shared" si="36"/>
        <v>2693.9437940072175</v>
      </c>
      <c r="I300" s="15">
        <f>IF(H299&lt;VLOOKUP(D300,'Luxjacky Assumptions Weekly'!$N$18:$R$124,5,0),VLOOKUP(D300,'Luxjacky Assumptions Weekly'!$N$18:$R$124,4,0),0)</f>
        <v>0</v>
      </c>
      <c r="J300" s="15">
        <f t="shared" si="32"/>
        <v>243.33474850129383</v>
      </c>
      <c r="K300" s="15">
        <f t="shared" si="33"/>
        <v>0</v>
      </c>
      <c r="L300" s="15">
        <f t="shared" si="37"/>
        <v>0</v>
      </c>
      <c r="M300" s="58">
        <f>'Luxjacky Assumptions Monthly'!$M$8*'Luxjacky Forecast Weekly'!I300</f>
        <v>0</v>
      </c>
      <c r="N300" s="58">
        <f>'Luxjacky Assumptions Monthly'!$M$6*'Luxjacky Assumptions Monthly'!$M$8*'Luxjacky Forecast Weekly'!H300</f>
        <v>1346.9718970036088</v>
      </c>
      <c r="O300" s="58">
        <f t="shared" si="38"/>
        <v>1346.9718970036088</v>
      </c>
    </row>
    <row r="301" spans="1:15" x14ac:dyDescent="0.3">
      <c r="A301" s="60">
        <v>44495</v>
      </c>
      <c r="B301" s="15">
        <v>2021</v>
      </c>
      <c r="C301" s="15">
        <v>10</v>
      </c>
      <c r="D301" s="15" t="str">
        <f t="shared" si="34"/>
        <v>202144</v>
      </c>
      <c r="E301" s="15">
        <v>3</v>
      </c>
      <c r="F301" s="15">
        <v>0</v>
      </c>
      <c r="G301" s="15">
        <f t="shared" si="35"/>
        <v>44</v>
      </c>
      <c r="H301" s="62">
        <f t="shared" si="36"/>
        <v>2453.2196532206622</v>
      </c>
      <c r="I301" s="15">
        <f>IF(H300&lt;VLOOKUP(D301,'Luxjacky Assumptions Weekly'!$N$18:$R$124,5,0),VLOOKUP(D301,'Luxjacky Assumptions Weekly'!$N$18:$R$124,4,0),0)</f>
        <v>0</v>
      </c>
      <c r="J301" s="15">
        <f t="shared" si="32"/>
        <v>240.7241407865553</v>
      </c>
      <c r="K301" s="15">
        <f t="shared" si="33"/>
        <v>0</v>
      </c>
      <c r="L301" s="15">
        <f t="shared" si="37"/>
        <v>0</v>
      </c>
      <c r="M301" s="58">
        <f>'Luxjacky Assumptions Monthly'!$M$8*'Luxjacky Forecast Weekly'!I301</f>
        <v>0</v>
      </c>
      <c r="N301" s="58">
        <f>'Luxjacky Assumptions Monthly'!$M$6*'Luxjacky Assumptions Monthly'!$M$8*'Luxjacky Forecast Weekly'!H301</f>
        <v>1226.6098266103311</v>
      </c>
      <c r="O301" s="58">
        <f t="shared" si="38"/>
        <v>1226.6098266103311</v>
      </c>
    </row>
    <row r="302" spans="1:15" x14ac:dyDescent="0.3">
      <c r="A302" s="60">
        <v>44496</v>
      </c>
      <c r="B302" s="15">
        <v>2021</v>
      </c>
      <c r="C302" s="15">
        <v>10</v>
      </c>
      <c r="D302" s="15" t="str">
        <f t="shared" si="34"/>
        <v>202144</v>
      </c>
      <c r="E302" s="15">
        <v>4</v>
      </c>
      <c r="F302" s="15">
        <v>0</v>
      </c>
      <c r="G302" s="15">
        <f t="shared" si="35"/>
        <v>44</v>
      </c>
      <c r="H302" s="62">
        <f t="shared" si="36"/>
        <v>2223.1240818467386</v>
      </c>
      <c r="I302" s="15">
        <f>IF(H301&lt;VLOOKUP(D302,'Luxjacky Assumptions Weekly'!$N$18:$R$124,5,0),VLOOKUP(D302,'Luxjacky Assumptions Weekly'!$N$18:$R$124,4,0),0)</f>
        <v>0</v>
      </c>
      <c r="J302" s="15">
        <f t="shared" si="32"/>
        <v>230.0955713739236</v>
      </c>
      <c r="K302" s="15">
        <f t="shared" si="33"/>
        <v>0</v>
      </c>
      <c r="L302" s="15">
        <f t="shared" si="37"/>
        <v>0</v>
      </c>
      <c r="M302" s="58">
        <f>'Luxjacky Assumptions Monthly'!$M$8*'Luxjacky Forecast Weekly'!I302</f>
        <v>0</v>
      </c>
      <c r="N302" s="58">
        <f>'Luxjacky Assumptions Monthly'!$M$6*'Luxjacky Assumptions Monthly'!$M$8*'Luxjacky Forecast Weekly'!H302</f>
        <v>1111.5620409233693</v>
      </c>
      <c r="O302" s="58">
        <f t="shared" si="38"/>
        <v>1111.5620409233693</v>
      </c>
    </row>
    <row r="303" spans="1:15" x14ac:dyDescent="0.3">
      <c r="A303" s="60">
        <v>44497</v>
      </c>
      <c r="B303" s="15">
        <v>2021</v>
      </c>
      <c r="C303" s="15">
        <v>10</v>
      </c>
      <c r="D303" s="15" t="str">
        <f t="shared" si="34"/>
        <v>202144</v>
      </c>
      <c r="E303" s="15">
        <v>5</v>
      </c>
      <c r="F303" s="15">
        <v>0</v>
      </c>
      <c r="G303" s="15">
        <f t="shared" si="35"/>
        <v>44</v>
      </c>
      <c r="H303" s="62">
        <f t="shared" si="36"/>
        <v>2012.2796869684723</v>
      </c>
      <c r="I303" s="15">
        <f>IF(H302&lt;VLOOKUP(D303,'Luxjacky Assumptions Weekly'!$N$18:$R$124,5,0),VLOOKUP(D303,'Luxjacky Assumptions Weekly'!$N$18:$R$124,4,0),0)</f>
        <v>0</v>
      </c>
      <c r="J303" s="15">
        <f t="shared" si="32"/>
        <v>210.84439487826626</v>
      </c>
      <c r="K303" s="15">
        <f t="shared" si="33"/>
        <v>0</v>
      </c>
      <c r="L303" s="15">
        <f t="shared" si="37"/>
        <v>0</v>
      </c>
      <c r="M303" s="58">
        <f>'Luxjacky Assumptions Monthly'!$M$8*'Luxjacky Forecast Weekly'!I303</f>
        <v>0</v>
      </c>
      <c r="N303" s="58">
        <f>'Luxjacky Assumptions Monthly'!$M$6*'Luxjacky Assumptions Monthly'!$M$8*'Luxjacky Forecast Weekly'!H303</f>
        <v>1006.1398434842362</v>
      </c>
      <c r="O303" s="58">
        <f t="shared" si="38"/>
        <v>1006.1398434842362</v>
      </c>
    </row>
    <row r="304" spans="1:15" x14ac:dyDescent="0.3">
      <c r="A304" s="60">
        <v>44498</v>
      </c>
      <c r="B304" s="15">
        <v>2021</v>
      </c>
      <c r="C304" s="15">
        <v>10</v>
      </c>
      <c r="D304" s="15" t="str">
        <f t="shared" si="34"/>
        <v>202144</v>
      </c>
      <c r="E304" s="15">
        <v>6</v>
      </c>
      <c r="F304" s="15">
        <v>1</v>
      </c>
      <c r="G304" s="15">
        <f t="shared" si="35"/>
        <v>44</v>
      </c>
      <c r="H304" s="62">
        <f t="shared" si="36"/>
        <v>1819.8070281042801</v>
      </c>
      <c r="I304" s="15">
        <f>IF(H303&lt;VLOOKUP(D304,'Luxjacky Assumptions Weekly'!$N$18:$R$124,5,0),VLOOKUP(D304,'Luxjacky Assumptions Weekly'!$N$18:$R$124,4,0),0)</f>
        <v>0</v>
      </c>
      <c r="J304" s="15">
        <f t="shared" si="32"/>
        <v>192.47265886419228</v>
      </c>
      <c r="K304" s="15">
        <f t="shared" si="33"/>
        <v>0</v>
      </c>
      <c r="L304" s="15">
        <f t="shared" si="37"/>
        <v>0</v>
      </c>
      <c r="M304" s="58">
        <f>'Luxjacky Assumptions Monthly'!$M$8*'Luxjacky Forecast Weekly'!I304</f>
        <v>0</v>
      </c>
      <c r="N304" s="58">
        <f>'Luxjacky Assumptions Monthly'!$M$6*'Luxjacky Assumptions Monthly'!$M$8*'Luxjacky Forecast Weekly'!H304</f>
        <v>909.90351405214005</v>
      </c>
      <c r="O304" s="58">
        <f t="shared" si="38"/>
        <v>909.90351405214005</v>
      </c>
    </row>
    <row r="305" spans="1:15" x14ac:dyDescent="0.3">
      <c r="A305" s="60">
        <v>44499</v>
      </c>
      <c r="B305" s="15">
        <v>2021</v>
      </c>
      <c r="C305" s="15">
        <v>10</v>
      </c>
      <c r="D305" s="15" t="str">
        <f t="shared" si="34"/>
        <v>202144</v>
      </c>
      <c r="E305" s="15">
        <v>7</v>
      </c>
      <c r="F305" s="15">
        <v>1</v>
      </c>
      <c r="G305" s="15">
        <f t="shared" si="35"/>
        <v>44</v>
      </c>
      <c r="H305" s="62">
        <f t="shared" si="36"/>
        <v>1665.2538476500881</v>
      </c>
      <c r="I305" s="15">
        <f>IF(H304&lt;VLOOKUP(D305,'Luxjacky Assumptions Weekly'!$N$18:$R$124,5,0),VLOOKUP(D305,'Luxjacky Assumptions Weekly'!$N$18:$R$124,4,0),0)</f>
        <v>0</v>
      </c>
      <c r="J305" s="15">
        <f t="shared" si="32"/>
        <v>154.55318045419193</v>
      </c>
      <c r="K305" s="15">
        <f t="shared" si="33"/>
        <v>0</v>
      </c>
      <c r="L305" s="15">
        <f t="shared" si="37"/>
        <v>0</v>
      </c>
      <c r="M305" s="58">
        <f>'Luxjacky Assumptions Monthly'!$M$8*'Luxjacky Forecast Weekly'!I305</f>
        <v>0</v>
      </c>
      <c r="N305" s="58">
        <f>'Luxjacky Assumptions Monthly'!$M$6*'Luxjacky Assumptions Monthly'!$M$8*'Luxjacky Forecast Weekly'!H305</f>
        <v>832.62692382504406</v>
      </c>
      <c r="O305" s="58">
        <f t="shared" si="38"/>
        <v>832.62692382504406</v>
      </c>
    </row>
    <row r="306" spans="1:15" x14ac:dyDescent="0.3">
      <c r="A306" s="60">
        <v>44500</v>
      </c>
      <c r="B306" s="15">
        <v>2021</v>
      </c>
      <c r="C306" s="15">
        <v>10</v>
      </c>
      <c r="D306" s="15" t="str">
        <f t="shared" si="34"/>
        <v>202145</v>
      </c>
      <c r="E306" s="15">
        <v>1</v>
      </c>
      <c r="F306" s="15">
        <v>0</v>
      </c>
      <c r="G306" s="15">
        <f t="shared" si="35"/>
        <v>45</v>
      </c>
      <c r="H306" s="62">
        <f t="shared" si="36"/>
        <v>3292.4674334150409</v>
      </c>
      <c r="I306" s="15">
        <f>IF(H305&lt;VLOOKUP(D306,'Luxjacky Assumptions Weekly'!$N$18:$R$124,5,0),VLOOKUP(D306,'Luxjacky Assumptions Weekly'!$N$18:$R$124,4,0),0)</f>
        <v>1865.9306520244702</v>
      </c>
      <c r="J306" s="15">
        <f t="shared" si="32"/>
        <v>238.71706625951748</v>
      </c>
      <c r="K306" s="15">
        <f t="shared" si="33"/>
        <v>1</v>
      </c>
      <c r="L306" s="15">
        <f t="shared" si="37"/>
        <v>4000</v>
      </c>
      <c r="M306" s="58">
        <f>'Luxjacky Assumptions Monthly'!$M$8*'Luxjacky Forecast Weekly'!I306</f>
        <v>18659.306520244703</v>
      </c>
      <c r="N306" s="58">
        <f>'Luxjacky Assumptions Monthly'!$M$6*'Luxjacky Assumptions Monthly'!$M$8*'Luxjacky Forecast Weekly'!H306</f>
        <v>1646.2337167075204</v>
      </c>
      <c r="O306" s="58">
        <f t="shared" si="38"/>
        <v>24305.540236952223</v>
      </c>
    </row>
    <row r="307" spans="1:15" x14ac:dyDescent="0.3">
      <c r="A307" s="60">
        <v>44501</v>
      </c>
      <c r="B307" s="15">
        <v>2021</v>
      </c>
      <c r="C307" s="15">
        <v>11</v>
      </c>
      <c r="D307" s="15" t="str">
        <f t="shared" si="34"/>
        <v>202145</v>
      </c>
      <c r="E307" s="15">
        <v>2</v>
      </c>
      <c r="F307" s="15">
        <v>0</v>
      </c>
      <c r="G307" s="15">
        <f t="shared" si="35"/>
        <v>45</v>
      </c>
      <c r="H307" s="62">
        <f t="shared" si="36"/>
        <v>3047.0492244005782</v>
      </c>
      <c r="I307" s="15">
        <f>IF(H306&lt;VLOOKUP(D307,'Luxjacky Assumptions Weekly'!$N$18:$R$124,5,0),VLOOKUP(D307,'Luxjacky Assumptions Weekly'!$N$18:$R$124,4,0),0)</f>
        <v>0</v>
      </c>
      <c r="J307" s="15">
        <f t="shared" si="32"/>
        <v>245.41820901446255</v>
      </c>
      <c r="K307" s="15">
        <f t="shared" si="33"/>
        <v>0</v>
      </c>
      <c r="L307" s="15">
        <f t="shared" si="37"/>
        <v>0</v>
      </c>
      <c r="M307" s="58">
        <f>'Luxjacky Assumptions Monthly'!$M$8*'Luxjacky Forecast Weekly'!I307</f>
        <v>0</v>
      </c>
      <c r="N307" s="58">
        <f>'Luxjacky Assumptions Monthly'!$M$6*'Luxjacky Assumptions Monthly'!$M$8*'Luxjacky Forecast Weekly'!H307</f>
        <v>1523.5246122002891</v>
      </c>
      <c r="O307" s="58">
        <f t="shared" si="38"/>
        <v>1523.5246122002891</v>
      </c>
    </row>
    <row r="308" spans="1:15" x14ac:dyDescent="0.3">
      <c r="A308" s="60">
        <v>44502</v>
      </c>
      <c r="B308" s="15">
        <v>2021</v>
      </c>
      <c r="C308" s="15">
        <v>11</v>
      </c>
      <c r="D308" s="15" t="str">
        <f t="shared" si="34"/>
        <v>202145</v>
      </c>
      <c r="E308" s="15">
        <v>3</v>
      </c>
      <c r="F308" s="15">
        <v>0</v>
      </c>
      <c r="G308" s="15">
        <f t="shared" si="35"/>
        <v>45</v>
      </c>
      <c r="H308" s="62">
        <f t="shared" si="36"/>
        <v>2804.2416231008542</v>
      </c>
      <c r="I308" s="15">
        <f>IF(H307&lt;VLOOKUP(D308,'Luxjacky Assumptions Weekly'!$N$18:$R$124,5,0),VLOOKUP(D308,'Luxjacky Assumptions Weekly'!$N$18:$R$124,4,0),0)</f>
        <v>0</v>
      </c>
      <c r="J308" s="15">
        <f t="shared" si="32"/>
        <v>242.80760129972401</v>
      </c>
      <c r="K308" s="15">
        <f t="shared" si="33"/>
        <v>0</v>
      </c>
      <c r="L308" s="15">
        <f t="shared" si="37"/>
        <v>0</v>
      </c>
      <c r="M308" s="58">
        <f>'Luxjacky Assumptions Monthly'!$M$8*'Luxjacky Forecast Weekly'!I308</f>
        <v>0</v>
      </c>
      <c r="N308" s="58">
        <f>'Luxjacky Assumptions Monthly'!$M$6*'Luxjacky Assumptions Monthly'!$M$8*'Luxjacky Forecast Weekly'!H308</f>
        <v>1402.1208115504271</v>
      </c>
      <c r="O308" s="58">
        <f t="shared" si="38"/>
        <v>1402.1208115504271</v>
      </c>
    </row>
    <row r="309" spans="1:15" x14ac:dyDescent="0.3">
      <c r="A309" s="60">
        <v>44503</v>
      </c>
      <c r="B309" s="15">
        <v>2021</v>
      </c>
      <c r="C309" s="15">
        <v>11</v>
      </c>
      <c r="D309" s="15" t="str">
        <f t="shared" si="34"/>
        <v>202145</v>
      </c>
      <c r="E309" s="15">
        <v>4</v>
      </c>
      <c r="F309" s="15">
        <v>0</v>
      </c>
      <c r="G309" s="15">
        <f t="shared" si="35"/>
        <v>45</v>
      </c>
      <c r="H309" s="62">
        <f t="shared" si="36"/>
        <v>2572.0625912137621</v>
      </c>
      <c r="I309" s="15">
        <f>IF(H308&lt;VLOOKUP(D309,'Luxjacky Assumptions Weekly'!$N$18:$R$124,5,0),VLOOKUP(D309,'Luxjacky Assumptions Weekly'!$N$18:$R$124,4,0),0)</f>
        <v>0</v>
      </c>
      <c r="J309" s="15">
        <f t="shared" si="32"/>
        <v>232.17903188709232</v>
      </c>
      <c r="K309" s="15">
        <f t="shared" si="33"/>
        <v>0</v>
      </c>
      <c r="L309" s="15">
        <f t="shared" si="37"/>
        <v>0</v>
      </c>
      <c r="M309" s="58">
        <f>'Luxjacky Assumptions Monthly'!$M$8*'Luxjacky Forecast Weekly'!I309</f>
        <v>0</v>
      </c>
      <c r="N309" s="58">
        <f>'Luxjacky Assumptions Monthly'!$M$6*'Luxjacky Assumptions Monthly'!$M$8*'Luxjacky Forecast Weekly'!H309</f>
        <v>1286.031295606881</v>
      </c>
      <c r="O309" s="58">
        <f t="shared" si="38"/>
        <v>1286.031295606881</v>
      </c>
    </row>
    <row r="310" spans="1:15" x14ac:dyDescent="0.3">
      <c r="A310" s="60">
        <v>44504</v>
      </c>
      <c r="B310" s="15">
        <v>2021</v>
      </c>
      <c r="C310" s="15">
        <v>11</v>
      </c>
      <c r="D310" s="15" t="str">
        <f t="shared" si="34"/>
        <v>202145</v>
      </c>
      <c r="E310" s="15">
        <v>5</v>
      </c>
      <c r="F310" s="15">
        <v>0</v>
      </c>
      <c r="G310" s="15">
        <f t="shared" si="35"/>
        <v>45</v>
      </c>
      <c r="H310" s="62">
        <f t="shared" si="36"/>
        <v>2359.134735822327</v>
      </c>
      <c r="I310" s="15">
        <f>IF(H309&lt;VLOOKUP(D310,'Luxjacky Assumptions Weekly'!$N$18:$R$124,5,0),VLOOKUP(D310,'Luxjacky Assumptions Weekly'!$N$18:$R$124,4,0),0)</f>
        <v>0</v>
      </c>
      <c r="J310" s="15">
        <f t="shared" si="32"/>
        <v>212.927855391435</v>
      </c>
      <c r="K310" s="15">
        <f t="shared" si="33"/>
        <v>0</v>
      </c>
      <c r="L310" s="15">
        <f t="shared" si="37"/>
        <v>0</v>
      </c>
      <c r="M310" s="58">
        <f>'Luxjacky Assumptions Monthly'!$M$8*'Luxjacky Forecast Weekly'!I310</f>
        <v>0</v>
      </c>
      <c r="N310" s="58">
        <f>'Luxjacky Assumptions Monthly'!$M$6*'Luxjacky Assumptions Monthly'!$M$8*'Luxjacky Forecast Weekly'!H310</f>
        <v>1179.5673679111635</v>
      </c>
      <c r="O310" s="58">
        <f t="shared" si="38"/>
        <v>1179.5673679111635</v>
      </c>
    </row>
    <row r="311" spans="1:15" x14ac:dyDescent="0.3">
      <c r="A311" s="60">
        <v>44505</v>
      </c>
      <c r="B311" s="15">
        <v>2021</v>
      </c>
      <c r="C311" s="15">
        <v>11</v>
      </c>
      <c r="D311" s="15" t="str">
        <f t="shared" si="34"/>
        <v>202145</v>
      </c>
      <c r="E311" s="15">
        <v>6</v>
      </c>
      <c r="F311" s="15">
        <v>1</v>
      </c>
      <c r="G311" s="15">
        <f t="shared" si="35"/>
        <v>45</v>
      </c>
      <c r="H311" s="62">
        <f t="shared" si="36"/>
        <v>2164.578616444966</v>
      </c>
      <c r="I311" s="15">
        <f>IF(H310&lt;VLOOKUP(D311,'Luxjacky Assumptions Weekly'!$N$18:$R$124,5,0),VLOOKUP(D311,'Luxjacky Assumptions Weekly'!$N$18:$R$124,4,0),0)</f>
        <v>0</v>
      </c>
      <c r="J311" s="15">
        <f t="shared" si="32"/>
        <v>194.55611937736103</v>
      </c>
      <c r="K311" s="15">
        <f t="shared" si="33"/>
        <v>0</v>
      </c>
      <c r="L311" s="15">
        <f t="shared" si="37"/>
        <v>0</v>
      </c>
      <c r="M311" s="58">
        <f>'Luxjacky Assumptions Monthly'!$M$8*'Luxjacky Forecast Weekly'!I311</f>
        <v>0</v>
      </c>
      <c r="N311" s="58">
        <f>'Luxjacky Assumptions Monthly'!$M$6*'Luxjacky Assumptions Monthly'!$M$8*'Luxjacky Forecast Weekly'!H311</f>
        <v>1082.289308222483</v>
      </c>
      <c r="O311" s="58">
        <f t="shared" si="38"/>
        <v>1082.289308222483</v>
      </c>
    </row>
    <row r="312" spans="1:15" x14ac:dyDescent="0.3">
      <c r="A312" s="60">
        <v>44506</v>
      </c>
      <c r="B312" s="15">
        <v>2021</v>
      </c>
      <c r="C312" s="15">
        <v>11</v>
      </c>
      <c r="D312" s="15" t="str">
        <f t="shared" si="34"/>
        <v>202145</v>
      </c>
      <c r="E312" s="15">
        <v>7</v>
      </c>
      <c r="F312" s="15">
        <v>1</v>
      </c>
      <c r="G312" s="15">
        <f t="shared" si="35"/>
        <v>45</v>
      </c>
      <c r="H312" s="62">
        <f t="shared" si="36"/>
        <v>2007.9419754776054</v>
      </c>
      <c r="I312" s="15">
        <f>IF(H311&lt;VLOOKUP(D312,'Luxjacky Assumptions Weekly'!$N$18:$R$124,5,0),VLOOKUP(D312,'Luxjacky Assumptions Weekly'!$N$18:$R$124,4,0),0)</f>
        <v>0</v>
      </c>
      <c r="J312" s="15">
        <f t="shared" si="32"/>
        <v>156.63664096736065</v>
      </c>
      <c r="K312" s="15">
        <f t="shared" si="33"/>
        <v>0</v>
      </c>
      <c r="L312" s="15">
        <f t="shared" si="37"/>
        <v>0</v>
      </c>
      <c r="M312" s="58">
        <f>'Luxjacky Assumptions Monthly'!$M$8*'Luxjacky Forecast Weekly'!I312</f>
        <v>0</v>
      </c>
      <c r="N312" s="58">
        <f>'Luxjacky Assumptions Monthly'!$M$6*'Luxjacky Assumptions Monthly'!$M$8*'Luxjacky Forecast Weekly'!H312</f>
        <v>1003.9709877388027</v>
      </c>
      <c r="O312" s="58">
        <f t="shared" si="38"/>
        <v>1003.9709877388027</v>
      </c>
    </row>
    <row r="313" spans="1:15" x14ac:dyDescent="0.3">
      <c r="A313" s="60">
        <v>44507</v>
      </c>
      <c r="B313" s="15">
        <v>2021</v>
      </c>
      <c r="C313" s="15">
        <v>11</v>
      </c>
      <c r="D313" s="15" t="str">
        <f t="shared" si="34"/>
        <v>202146</v>
      </c>
      <c r="E313" s="15">
        <v>1</v>
      </c>
      <c r="F313" s="15">
        <v>0</v>
      </c>
      <c r="G313" s="15">
        <f t="shared" si="35"/>
        <v>46</v>
      </c>
      <c r="H313" s="62">
        <f t="shared" si="36"/>
        <v>1767.1414487049192</v>
      </c>
      <c r="I313" s="15">
        <f>IF(H312&lt;VLOOKUP(D313,'Luxjacky Assumptions Weekly'!$N$18:$R$124,5,0),VLOOKUP(D313,'Luxjacky Assumptions Weekly'!$N$18:$R$124,4,0),0)</f>
        <v>0</v>
      </c>
      <c r="J313" s="15">
        <f t="shared" si="32"/>
        <v>240.80052677268623</v>
      </c>
      <c r="K313" s="15">
        <f t="shared" si="33"/>
        <v>0</v>
      </c>
      <c r="L313" s="15">
        <f t="shared" si="37"/>
        <v>0</v>
      </c>
      <c r="M313" s="58">
        <f>'Luxjacky Assumptions Monthly'!$M$8*'Luxjacky Forecast Weekly'!I313</f>
        <v>0</v>
      </c>
      <c r="N313" s="58">
        <f>'Luxjacky Assumptions Monthly'!$M$6*'Luxjacky Assumptions Monthly'!$M$8*'Luxjacky Forecast Weekly'!H313</f>
        <v>883.57072435245959</v>
      </c>
      <c r="O313" s="58">
        <f t="shared" si="38"/>
        <v>883.57072435245959</v>
      </c>
    </row>
    <row r="314" spans="1:15" x14ac:dyDescent="0.3">
      <c r="A314" s="60">
        <v>44508</v>
      </c>
      <c r="B314" s="15">
        <v>2021</v>
      </c>
      <c r="C314" s="15">
        <v>11</v>
      </c>
      <c r="D314" s="15" t="str">
        <f t="shared" si="34"/>
        <v>202146</v>
      </c>
      <c r="E314" s="15">
        <v>2</v>
      </c>
      <c r="F314" s="15">
        <v>0</v>
      </c>
      <c r="G314" s="15">
        <f t="shared" si="35"/>
        <v>46</v>
      </c>
      <c r="H314" s="62">
        <f t="shared" si="36"/>
        <v>1521.7232396904567</v>
      </c>
      <c r="I314" s="15">
        <f>IF(H313&lt;VLOOKUP(D314,'Luxjacky Assumptions Weekly'!$N$18:$R$124,5,0),VLOOKUP(D314,'Luxjacky Assumptions Weekly'!$N$18:$R$124,4,0),0)</f>
        <v>0</v>
      </c>
      <c r="J314" s="15">
        <f t="shared" si="32"/>
        <v>245.41820901446255</v>
      </c>
      <c r="K314" s="15">
        <f t="shared" si="33"/>
        <v>0</v>
      </c>
      <c r="L314" s="15">
        <f t="shared" si="37"/>
        <v>0</v>
      </c>
      <c r="M314" s="58">
        <f>'Luxjacky Assumptions Monthly'!$M$8*'Luxjacky Forecast Weekly'!I314</f>
        <v>0</v>
      </c>
      <c r="N314" s="58">
        <f>'Luxjacky Assumptions Monthly'!$M$6*'Luxjacky Assumptions Monthly'!$M$8*'Luxjacky Forecast Weekly'!H314</f>
        <v>760.86161984522835</v>
      </c>
      <c r="O314" s="58">
        <f t="shared" si="38"/>
        <v>760.86161984522835</v>
      </c>
    </row>
    <row r="315" spans="1:15" x14ac:dyDescent="0.3">
      <c r="A315" s="60">
        <v>44509</v>
      </c>
      <c r="B315" s="15">
        <v>2021</v>
      </c>
      <c r="C315" s="15">
        <v>11</v>
      </c>
      <c r="D315" s="15" t="str">
        <f t="shared" si="34"/>
        <v>202146</v>
      </c>
      <c r="E315" s="15">
        <v>3</v>
      </c>
      <c r="F315" s="15">
        <v>0</v>
      </c>
      <c r="G315" s="15">
        <f t="shared" si="35"/>
        <v>46</v>
      </c>
      <c r="H315" s="62">
        <f t="shared" si="36"/>
        <v>3146.1219455842188</v>
      </c>
      <c r="I315" s="15">
        <f>IF(H314&lt;VLOOKUP(D315,'Luxjacky Assumptions Weekly'!$N$18:$R$124,5,0),VLOOKUP(D315,'Luxjacky Assumptions Weekly'!$N$18:$R$124,4,0),0)</f>
        <v>1867.2063071934863</v>
      </c>
      <c r="J315" s="15">
        <f t="shared" si="32"/>
        <v>242.80760129972401</v>
      </c>
      <c r="K315" s="15">
        <f t="shared" si="33"/>
        <v>1</v>
      </c>
      <c r="L315" s="15">
        <f t="shared" si="37"/>
        <v>4000</v>
      </c>
      <c r="M315" s="58">
        <f>'Luxjacky Assumptions Monthly'!$M$8*'Luxjacky Forecast Weekly'!I315</f>
        <v>18672.063071934863</v>
      </c>
      <c r="N315" s="58">
        <f>'Luxjacky Assumptions Monthly'!$M$6*'Luxjacky Assumptions Monthly'!$M$8*'Luxjacky Forecast Weekly'!H315</f>
        <v>1573.0609727921094</v>
      </c>
      <c r="O315" s="58">
        <f t="shared" si="38"/>
        <v>24245.124044726974</v>
      </c>
    </row>
    <row r="316" spans="1:15" x14ac:dyDescent="0.3">
      <c r="A316" s="60">
        <v>44510</v>
      </c>
      <c r="B316" s="15">
        <v>2021</v>
      </c>
      <c r="C316" s="15">
        <v>11</v>
      </c>
      <c r="D316" s="15" t="str">
        <f t="shared" si="34"/>
        <v>202146</v>
      </c>
      <c r="E316" s="15">
        <v>4</v>
      </c>
      <c r="F316" s="15">
        <v>0</v>
      </c>
      <c r="G316" s="15">
        <f t="shared" si="35"/>
        <v>46</v>
      </c>
      <c r="H316" s="62">
        <f t="shared" si="36"/>
        <v>2913.9429136971266</v>
      </c>
      <c r="I316" s="15">
        <f>IF(H315&lt;VLOOKUP(D316,'Luxjacky Assumptions Weekly'!$N$18:$R$124,5,0),VLOOKUP(D316,'Luxjacky Assumptions Weekly'!$N$18:$R$124,4,0),0)</f>
        <v>0</v>
      </c>
      <c r="J316" s="15">
        <f t="shared" si="32"/>
        <v>232.17903188709232</v>
      </c>
      <c r="K316" s="15">
        <f t="shared" si="33"/>
        <v>0</v>
      </c>
      <c r="L316" s="15">
        <f t="shared" si="37"/>
        <v>0</v>
      </c>
      <c r="M316" s="58">
        <f>'Luxjacky Assumptions Monthly'!$M$8*'Luxjacky Forecast Weekly'!I316</f>
        <v>0</v>
      </c>
      <c r="N316" s="58">
        <f>'Luxjacky Assumptions Monthly'!$M$6*'Luxjacky Assumptions Monthly'!$M$8*'Luxjacky Forecast Weekly'!H316</f>
        <v>1456.9714568485633</v>
      </c>
      <c r="O316" s="58">
        <f t="shared" si="38"/>
        <v>1456.9714568485633</v>
      </c>
    </row>
    <row r="317" spans="1:15" x14ac:dyDescent="0.3">
      <c r="A317" s="60">
        <v>44511</v>
      </c>
      <c r="B317" s="15">
        <v>2021</v>
      </c>
      <c r="C317" s="15">
        <v>11</v>
      </c>
      <c r="D317" s="15" t="str">
        <f t="shared" si="34"/>
        <v>202146</v>
      </c>
      <c r="E317" s="15">
        <v>5</v>
      </c>
      <c r="F317" s="15">
        <v>0</v>
      </c>
      <c r="G317" s="15">
        <f t="shared" si="35"/>
        <v>46</v>
      </c>
      <c r="H317" s="62">
        <f t="shared" si="36"/>
        <v>2701.0150583056916</v>
      </c>
      <c r="I317" s="15">
        <f>IF(H316&lt;VLOOKUP(D317,'Luxjacky Assumptions Weekly'!$N$18:$R$124,5,0),VLOOKUP(D317,'Luxjacky Assumptions Weekly'!$N$18:$R$124,4,0),0)</f>
        <v>0</v>
      </c>
      <c r="J317" s="15">
        <f t="shared" si="32"/>
        <v>212.927855391435</v>
      </c>
      <c r="K317" s="15">
        <f t="shared" si="33"/>
        <v>0</v>
      </c>
      <c r="L317" s="15">
        <f t="shared" si="37"/>
        <v>0</v>
      </c>
      <c r="M317" s="58">
        <f>'Luxjacky Assumptions Monthly'!$M$8*'Luxjacky Forecast Weekly'!I317</f>
        <v>0</v>
      </c>
      <c r="N317" s="58">
        <f>'Luxjacky Assumptions Monthly'!$M$6*'Luxjacky Assumptions Monthly'!$M$8*'Luxjacky Forecast Weekly'!H317</f>
        <v>1350.5075291528458</v>
      </c>
      <c r="O317" s="58">
        <f t="shared" si="38"/>
        <v>1350.5075291528458</v>
      </c>
    </row>
    <row r="318" spans="1:15" x14ac:dyDescent="0.3">
      <c r="A318" s="60">
        <v>44512</v>
      </c>
      <c r="B318" s="15">
        <v>2021</v>
      </c>
      <c r="C318" s="15">
        <v>11</v>
      </c>
      <c r="D318" s="15" t="str">
        <f t="shared" si="34"/>
        <v>202146</v>
      </c>
      <c r="E318" s="15">
        <v>6</v>
      </c>
      <c r="F318" s="15">
        <v>1</v>
      </c>
      <c r="G318" s="15">
        <f t="shared" si="35"/>
        <v>46</v>
      </c>
      <c r="H318" s="62">
        <f t="shared" si="36"/>
        <v>2506.4589389283306</v>
      </c>
      <c r="I318" s="15">
        <f>IF(H317&lt;VLOOKUP(D318,'Luxjacky Assumptions Weekly'!$N$18:$R$124,5,0),VLOOKUP(D318,'Luxjacky Assumptions Weekly'!$N$18:$R$124,4,0),0)</f>
        <v>0</v>
      </c>
      <c r="J318" s="15">
        <f t="shared" si="32"/>
        <v>194.55611937736103</v>
      </c>
      <c r="K318" s="15">
        <f t="shared" si="33"/>
        <v>0</v>
      </c>
      <c r="L318" s="15">
        <f t="shared" si="37"/>
        <v>0</v>
      </c>
      <c r="M318" s="58">
        <f>'Luxjacky Assumptions Monthly'!$M$8*'Luxjacky Forecast Weekly'!I318</f>
        <v>0</v>
      </c>
      <c r="N318" s="58">
        <f>'Luxjacky Assumptions Monthly'!$M$6*'Luxjacky Assumptions Monthly'!$M$8*'Luxjacky Forecast Weekly'!H318</f>
        <v>1253.2294694641653</v>
      </c>
      <c r="O318" s="58">
        <f t="shared" si="38"/>
        <v>1253.2294694641653</v>
      </c>
    </row>
    <row r="319" spans="1:15" x14ac:dyDescent="0.3">
      <c r="A319" s="60">
        <v>44513</v>
      </c>
      <c r="B319" s="15">
        <v>2021</v>
      </c>
      <c r="C319" s="15">
        <v>11</v>
      </c>
      <c r="D319" s="15" t="str">
        <f t="shared" si="34"/>
        <v>202146</v>
      </c>
      <c r="E319" s="15">
        <v>7</v>
      </c>
      <c r="F319" s="15">
        <v>1</v>
      </c>
      <c r="G319" s="15">
        <f t="shared" si="35"/>
        <v>46</v>
      </c>
      <c r="H319" s="62">
        <f t="shared" si="36"/>
        <v>2349.82229796097</v>
      </c>
      <c r="I319" s="15">
        <f>IF(H318&lt;VLOOKUP(D319,'Luxjacky Assumptions Weekly'!$N$18:$R$124,5,0),VLOOKUP(D319,'Luxjacky Assumptions Weekly'!$N$18:$R$124,4,0),0)</f>
        <v>0</v>
      </c>
      <c r="J319" s="15">
        <f t="shared" si="32"/>
        <v>156.63664096736065</v>
      </c>
      <c r="K319" s="15">
        <f t="shared" si="33"/>
        <v>0</v>
      </c>
      <c r="L319" s="15">
        <f t="shared" si="37"/>
        <v>0</v>
      </c>
      <c r="M319" s="58">
        <f>'Luxjacky Assumptions Monthly'!$M$8*'Luxjacky Forecast Weekly'!I319</f>
        <v>0</v>
      </c>
      <c r="N319" s="58">
        <f>'Luxjacky Assumptions Monthly'!$M$6*'Luxjacky Assumptions Monthly'!$M$8*'Luxjacky Forecast Weekly'!H319</f>
        <v>1174.911148980485</v>
      </c>
      <c r="O319" s="58">
        <f t="shared" si="38"/>
        <v>1174.911148980485</v>
      </c>
    </row>
    <row r="320" spans="1:15" x14ac:dyDescent="0.3">
      <c r="A320" s="60">
        <v>44514</v>
      </c>
      <c r="B320" s="15">
        <v>2021</v>
      </c>
      <c r="C320" s="15">
        <v>11</v>
      </c>
      <c r="D320" s="15" t="str">
        <f t="shared" si="34"/>
        <v>202147</v>
      </c>
      <c r="E320" s="15">
        <v>1</v>
      </c>
      <c r="F320" s="15">
        <v>0</v>
      </c>
      <c r="G320" s="15">
        <f t="shared" si="35"/>
        <v>47</v>
      </c>
      <c r="H320" s="62">
        <f t="shared" si="36"/>
        <v>2109.0217711882838</v>
      </c>
      <c r="I320" s="15">
        <f>IF(H319&lt;VLOOKUP(D320,'Luxjacky Assumptions Weekly'!$N$18:$R$124,5,0),VLOOKUP(D320,'Luxjacky Assumptions Weekly'!$N$18:$R$124,4,0),0)</f>
        <v>0</v>
      </c>
      <c r="J320" s="15">
        <f t="shared" si="32"/>
        <v>240.80052677268623</v>
      </c>
      <c r="K320" s="15">
        <f t="shared" si="33"/>
        <v>0</v>
      </c>
      <c r="L320" s="15">
        <f t="shared" si="37"/>
        <v>0</v>
      </c>
      <c r="M320" s="58">
        <f>'Luxjacky Assumptions Monthly'!$M$8*'Luxjacky Forecast Weekly'!I320</f>
        <v>0</v>
      </c>
      <c r="N320" s="58">
        <f>'Luxjacky Assumptions Monthly'!$M$6*'Luxjacky Assumptions Monthly'!$M$8*'Luxjacky Forecast Weekly'!H320</f>
        <v>1054.5108855941419</v>
      </c>
      <c r="O320" s="58">
        <f t="shared" si="38"/>
        <v>1054.5108855941419</v>
      </c>
    </row>
    <row r="321" spans="1:15" x14ac:dyDescent="0.3">
      <c r="A321" s="60">
        <v>44515</v>
      </c>
      <c r="B321" s="15">
        <v>2021</v>
      </c>
      <c r="C321" s="15">
        <v>11</v>
      </c>
      <c r="D321" s="15" t="str">
        <f t="shared" si="34"/>
        <v>202147</v>
      </c>
      <c r="E321" s="15">
        <v>2</v>
      </c>
      <c r="F321" s="15">
        <v>0</v>
      </c>
      <c r="G321" s="15">
        <f t="shared" si="35"/>
        <v>47</v>
      </c>
      <c r="H321" s="62">
        <f t="shared" si="36"/>
        <v>1863.6035621738213</v>
      </c>
      <c r="I321" s="15">
        <f>IF(H320&lt;VLOOKUP(D321,'Luxjacky Assumptions Weekly'!$N$18:$R$124,5,0),VLOOKUP(D321,'Luxjacky Assumptions Weekly'!$N$18:$R$124,4,0),0)</f>
        <v>0</v>
      </c>
      <c r="J321" s="15">
        <f t="shared" si="32"/>
        <v>245.41820901446255</v>
      </c>
      <c r="K321" s="15">
        <f t="shared" si="33"/>
        <v>0</v>
      </c>
      <c r="L321" s="15">
        <f t="shared" si="37"/>
        <v>0</v>
      </c>
      <c r="M321" s="58">
        <f>'Luxjacky Assumptions Monthly'!$M$8*'Luxjacky Forecast Weekly'!I321</f>
        <v>0</v>
      </c>
      <c r="N321" s="58">
        <f>'Luxjacky Assumptions Monthly'!$M$6*'Luxjacky Assumptions Monthly'!$M$8*'Luxjacky Forecast Weekly'!H321</f>
        <v>931.80178108691064</v>
      </c>
      <c r="O321" s="58">
        <f t="shared" si="38"/>
        <v>931.80178108691064</v>
      </c>
    </row>
    <row r="322" spans="1:15" x14ac:dyDescent="0.3">
      <c r="A322" s="60">
        <v>44516</v>
      </c>
      <c r="B322" s="15">
        <v>2021</v>
      </c>
      <c r="C322" s="15">
        <v>11</v>
      </c>
      <c r="D322" s="15" t="str">
        <f t="shared" si="34"/>
        <v>202147</v>
      </c>
      <c r="E322" s="15">
        <v>3</v>
      </c>
      <c r="F322" s="15">
        <v>0</v>
      </c>
      <c r="G322" s="15">
        <f t="shared" si="35"/>
        <v>47</v>
      </c>
      <c r="H322" s="62">
        <f t="shared" si="36"/>
        <v>1620.7959608740973</v>
      </c>
      <c r="I322" s="15">
        <f>IF(H321&lt;VLOOKUP(D322,'Luxjacky Assumptions Weekly'!$N$18:$R$124,5,0),VLOOKUP(D322,'Luxjacky Assumptions Weekly'!$N$18:$R$124,4,0),0)</f>
        <v>0</v>
      </c>
      <c r="J322" s="15">
        <f t="shared" si="32"/>
        <v>242.80760129972401</v>
      </c>
      <c r="K322" s="15">
        <f t="shared" si="33"/>
        <v>0</v>
      </c>
      <c r="L322" s="15">
        <f t="shared" si="37"/>
        <v>0</v>
      </c>
      <c r="M322" s="58">
        <f>'Luxjacky Assumptions Monthly'!$M$8*'Luxjacky Forecast Weekly'!I322</f>
        <v>0</v>
      </c>
      <c r="N322" s="58">
        <f>'Luxjacky Assumptions Monthly'!$M$6*'Luxjacky Assumptions Monthly'!$M$8*'Luxjacky Forecast Weekly'!H322</f>
        <v>810.39798043704866</v>
      </c>
      <c r="O322" s="58">
        <f t="shared" si="38"/>
        <v>810.39798043704866</v>
      </c>
    </row>
    <row r="323" spans="1:15" x14ac:dyDescent="0.3">
      <c r="A323" s="60">
        <v>44517</v>
      </c>
      <c r="B323" s="15">
        <v>2021</v>
      </c>
      <c r="C323" s="15">
        <v>11</v>
      </c>
      <c r="D323" s="15" t="str">
        <f t="shared" si="34"/>
        <v>202147</v>
      </c>
      <c r="E323" s="15">
        <v>4</v>
      </c>
      <c r="F323" s="15">
        <v>0</v>
      </c>
      <c r="G323" s="15">
        <f t="shared" si="35"/>
        <v>47</v>
      </c>
      <c r="H323" s="62">
        <f t="shared" si="36"/>
        <v>3255.8232361804917</v>
      </c>
      <c r="I323" s="15">
        <f>IF(H322&lt;VLOOKUP(D323,'Luxjacky Assumptions Weekly'!$N$18:$R$124,5,0),VLOOKUP(D323,'Luxjacky Assumptions Weekly'!$N$18:$R$124,4,0),0)</f>
        <v>1867.2063071934863</v>
      </c>
      <c r="J323" s="15">
        <f t="shared" ref="J323:J386" si="39">100-2.17*E323^2.25+12.77*E323+EXP(-E323/0.032)+5*C323^0.75+10*F323+20*(B323-2016)</f>
        <v>232.17903188709232</v>
      </c>
      <c r="K323" s="15">
        <f t="shared" ref="K323:K386" si="40">IF(I323&gt;0,1,0)</f>
        <v>1</v>
      </c>
      <c r="L323" s="15">
        <f t="shared" si="37"/>
        <v>4000</v>
      </c>
      <c r="M323" s="58">
        <f>'Luxjacky Assumptions Monthly'!$M$8*'Luxjacky Forecast Weekly'!I323</f>
        <v>18672.063071934863</v>
      </c>
      <c r="N323" s="58">
        <f>'Luxjacky Assumptions Monthly'!$M$6*'Luxjacky Assumptions Monthly'!$M$8*'Luxjacky Forecast Weekly'!H323</f>
        <v>1627.9116180902458</v>
      </c>
      <c r="O323" s="58">
        <f t="shared" si="38"/>
        <v>24299.974690025108</v>
      </c>
    </row>
    <row r="324" spans="1:15" x14ac:dyDescent="0.3">
      <c r="A324" s="60">
        <v>44518</v>
      </c>
      <c r="B324" s="15">
        <v>2021</v>
      </c>
      <c r="C324" s="15">
        <v>11</v>
      </c>
      <c r="D324" s="15" t="str">
        <f t="shared" ref="D324:D387" si="41">CONCATENATE(B324,G324)</f>
        <v>202147</v>
      </c>
      <c r="E324" s="15">
        <v>5</v>
      </c>
      <c r="F324" s="15">
        <v>0</v>
      </c>
      <c r="G324" s="15">
        <f t="shared" ref="G324:G387" si="42">WEEKNUM(A324)</f>
        <v>47</v>
      </c>
      <c r="H324" s="62">
        <f t="shared" ref="H324:H387" si="43">H323+I324-J324</f>
        <v>3042.8953807890566</v>
      </c>
      <c r="I324" s="15">
        <f>IF(H323&lt;VLOOKUP(D324,'Luxjacky Assumptions Weekly'!$N$18:$R$124,5,0),VLOOKUP(D324,'Luxjacky Assumptions Weekly'!$N$18:$R$124,4,0),0)</f>
        <v>0</v>
      </c>
      <c r="J324" s="15">
        <f t="shared" si="39"/>
        <v>212.927855391435</v>
      </c>
      <c r="K324" s="15">
        <f t="shared" si="40"/>
        <v>0</v>
      </c>
      <c r="L324" s="15">
        <f t="shared" ref="L324:L387" si="44">4000*K324</f>
        <v>0</v>
      </c>
      <c r="M324" s="58">
        <f>'Luxjacky Assumptions Monthly'!$M$8*'Luxjacky Forecast Weekly'!I324</f>
        <v>0</v>
      </c>
      <c r="N324" s="58">
        <f>'Luxjacky Assumptions Monthly'!$M$6*'Luxjacky Assumptions Monthly'!$M$8*'Luxjacky Forecast Weekly'!H324</f>
        <v>1521.4476903945283</v>
      </c>
      <c r="O324" s="58">
        <f t="shared" ref="O324:O387" si="45">SUM(L324:N324)</f>
        <v>1521.4476903945283</v>
      </c>
    </row>
    <row r="325" spans="1:15" x14ac:dyDescent="0.3">
      <c r="A325" s="60">
        <v>44519</v>
      </c>
      <c r="B325" s="15">
        <v>2021</v>
      </c>
      <c r="C325" s="15">
        <v>11</v>
      </c>
      <c r="D325" s="15" t="str">
        <f t="shared" si="41"/>
        <v>202147</v>
      </c>
      <c r="E325" s="15">
        <v>6</v>
      </c>
      <c r="F325" s="15">
        <v>1</v>
      </c>
      <c r="G325" s="15">
        <f t="shared" si="42"/>
        <v>47</v>
      </c>
      <c r="H325" s="62">
        <f t="shared" si="43"/>
        <v>2848.3392614116956</v>
      </c>
      <c r="I325" s="15">
        <f>IF(H324&lt;VLOOKUP(D325,'Luxjacky Assumptions Weekly'!$N$18:$R$124,5,0),VLOOKUP(D325,'Luxjacky Assumptions Weekly'!$N$18:$R$124,4,0),0)</f>
        <v>0</v>
      </c>
      <c r="J325" s="15">
        <f t="shared" si="39"/>
        <v>194.55611937736103</v>
      </c>
      <c r="K325" s="15">
        <f t="shared" si="40"/>
        <v>0</v>
      </c>
      <c r="L325" s="15">
        <f t="shared" si="44"/>
        <v>0</v>
      </c>
      <c r="M325" s="58">
        <f>'Luxjacky Assumptions Monthly'!$M$8*'Luxjacky Forecast Weekly'!I325</f>
        <v>0</v>
      </c>
      <c r="N325" s="58">
        <f>'Luxjacky Assumptions Monthly'!$M$6*'Luxjacky Assumptions Monthly'!$M$8*'Luxjacky Forecast Weekly'!H325</f>
        <v>1424.1696307058478</v>
      </c>
      <c r="O325" s="58">
        <f t="shared" si="45"/>
        <v>1424.1696307058478</v>
      </c>
    </row>
    <row r="326" spans="1:15" x14ac:dyDescent="0.3">
      <c r="A326" s="60">
        <v>44520</v>
      </c>
      <c r="B326" s="15">
        <v>2021</v>
      </c>
      <c r="C326" s="15">
        <v>11</v>
      </c>
      <c r="D326" s="15" t="str">
        <f t="shared" si="41"/>
        <v>202147</v>
      </c>
      <c r="E326" s="15">
        <v>7</v>
      </c>
      <c r="F326" s="15">
        <v>1</v>
      </c>
      <c r="G326" s="15">
        <f t="shared" si="42"/>
        <v>47</v>
      </c>
      <c r="H326" s="62">
        <f t="shared" si="43"/>
        <v>2691.702620444335</v>
      </c>
      <c r="I326" s="15">
        <f>IF(H325&lt;VLOOKUP(D326,'Luxjacky Assumptions Weekly'!$N$18:$R$124,5,0),VLOOKUP(D326,'Luxjacky Assumptions Weekly'!$N$18:$R$124,4,0),0)</f>
        <v>0</v>
      </c>
      <c r="J326" s="15">
        <f t="shared" si="39"/>
        <v>156.63664096736065</v>
      </c>
      <c r="K326" s="15">
        <f t="shared" si="40"/>
        <v>0</v>
      </c>
      <c r="L326" s="15">
        <f t="shared" si="44"/>
        <v>0</v>
      </c>
      <c r="M326" s="58">
        <f>'Luxjacky Assumptions Monthly'!$M$8*'Luxjacky Forecast Weekly'!I326</f>
        <v>0</v>
      </c>
      <c r="N326" s="58">
        <f>'Luxjacky Assumptions Monthly'!$M$6*'Luxjacky Assumptions Monthly'!$M$8*'Luxjacky Forecast Weekly'!H326</f>
        <v>1345.8513102221675</v>
      </c>
      <c r="O326" s="58">
        <f t="shared" si="45"/>
        <v>1345.8513102221675</v>
      </c>
    </row>
    <row r="327" spans="1:15" x14ac:dyDescent="0.3">
      <c r="A327" s="60">
        <v>44521</v>
      </c>
      <c r="B327" s="15">
        <v>2021</v>
      </c>
      <c r="C327" s="15">
        <v>11</v>
      </c>
      <c r="D327" s="15" t="str">
        <f t="shared" si="41"/>
        <v>202148</v>
      </c>
      <c r="E327" s="15">
        <v>1</v>
      </c>
      <c r="F327" s="15">
        <v>0</v>
      </c>
      <c r="G327" s="15">
        <f t="shared" si="42"/>
        <v>48</v>
      </c>
      <c r="H327" s="62">
        <f t="shared" si="43"/>
        <v>2450.9020936716488</v>
      </c>
      <c r="I327" s="15">
        <f>IF(H326&lt;VLOOKUP(D327,'Luxjacky Assumptions Weekly'!$N$18:$R$124,5,0),VLOOKUP(D327,'Luxjacky Assumptions Weekly'!$N$18:$R$124,4,0),0)</f>
        <v>0</v>
      </c>
      <c r="J327" s="15">
        <f t="shared" si="39"/>
        <v>240.80052677268623</v>
      </c>
      <c r="K327" s="15">
        <f t="shared" si="40"/>
        <v>0</v>
      </c>
      <c r="L327" s="15">
        <f t="shared" si="44"/>
        <v>0</v>
      </c>
      <c r="M327" s="58">
        <f>'Luxjacky Assumptions Monthly'!$M$8*'Luxjacky Forecast Weekly'!I327</f>
        <v>0</v>
      </c>
      <c r="N327" s="58">
        <f>'Luxjacky Assumptions Monthly'!$M$6*'Luxjacky Assumptions Monthly'!$M$8*'Luxjacky Forecast Weekly'!H327</f>
        <v>1225.4510468358244</v>
      </c>
      <c r="O327" s="58">
        <f t="shared" si="45"/>
        <v>1225.4510468358244</v>
      </c>
    </row>
    <row r="328" spans="1:15" x14ac:dyDescent="0.3">
      <c r="A328" s="60">
        <v>44522</v>
      </c>
      <c r="B328" s="15">
        <v>2021</v>
      </c>
      <c r="C328" s="15">
        <v>11</v>
      </c>
      <c r="D328" s="15" t="str">
        <f t="shared" si="41"/>
        <v>202148</v>
      </c>
      <c r="E328" s="15">
        <v>2</v>
      </c>
      <c r="F328" s="15">
        <v>0</v>
      </c>
      <c r="G328" s="15">
        <f t="shared" si="42"/>
        <v>48</v>
      </c>
      <c r="H328" s="62">
        <f t="shared" si="43"/>
        <v>2205.4838846571861</v>
      </c>
      <c r="I328" s="15">
        <f>IF(H327&lt;VLOOKUP(D328,'Luxjacky Assumptions Weekly'!$N$18:$R$124,5,0),VLOOKUP(D328,'Luxjacky Assumptions Weekly'!$N$18:$R$124,4,0),0)</f>
        <v>0</v>
      </c>
      <c r="J328" s="15">
        <f t="shared" si="39"/>
        <v>245.41820901446255</v>
      </c>
      <c r="K328" s="15">
        <f t="shared" si="40"/>
        <v>0</v>
      </c>
      <c r="L328" s="15">
        <f t="shared" si="44"/>
        <v>0</v>
      </c>
      <c r="M328" s="58">
        <f>'Luxjacky Assumptions Monthly'!$M$8*'Luxjacky Forecast Weekly'!I328</f>
        <v>0</v>
      </c>
      <c r="N328" s="58">
        <f>'Luxjacky Assumptions Monthly'!$M$6*'Luxjacky Assumptions Monthly'!$M$8*'Luxjacky Forecast Weekly'!H328</f>
        <v>1102.741942328593</v>
      </c>
      <c r="O328" s="58">
        <f t="shared" si="45"/>
        <v>1102.741942328593</v>
      </c>
    </row>
    <row r="329" spans="1:15" x14ac:dyDescent="0.3">
      <c r="A329" s="60">
        <v>44523</v>
      </c>
      <c r="B329" s="15">
        <v>2021</v>
      </c>
      <c r="C329" s="15">
        <v>11</v>
      </c>
      <c r="D329" s="15" t="str">
        <f t="shared" si="41"/>
        <v>202148</v>
      </c>
      <c r="E329" s="15">
        <v>3</v>
      </c>
      <c r="F329" s="15">
        <v>0</v>
      </c>
      <c r="G329" s="15">
        <f t="shared" si="42"/>
        <v>48</v>
      </c>
      <c r="H329" s="62">
        <f t="shared" si="43"/>
        <v>1962.6762833574621</v>
      </c>
      <c r="I329" s="15">
        <f>IF(H328&lt;VLOOKUP(D329,'Luxjacky Assumptions Weekly'!$N$18:$R$124,5,0),VLOOKUP(D329,'Luxjacky Assumptions Weekly'!$N$18:$R$124,4,0),0)</f>
        <v>0</v>
      </c>
      <c r="J329" s="15">
        <f t="shared" si="39"/>
        <v>242.80760129972401</v>
      </c>
      <c r="K329" s="15">
        <f t="shared" si="40"/>
        <v>0</v>
      </c>
      <c r="L329" s="15">
        <f t="shared" si="44"/>
        <v>0</v>
      </c>
      <c r="M329" s="58">
        <f>'Luxjacky Assumptions Monthly'!$M$8*'Luxjacky Forecast Weekly'!I329</f>
        <v>0</v>
      </c>
      <c r="N329" s="58">
        <f>'Luxjacky Assumptions Monthly'!$M$6*'Luxjacky Assumptions Monthly'!$M$8*'Luxjacky Forecast Weekly'!H329</f>
        <v>981.33814167873106</v>
      </c>
      <c r="O329" s="58">
        <f t="shared" si="45"/>
        <v>981.33814167873106</v>
      </c>
    </row>
    <row r="330" spans="1:15" x14ac:dyDescent="0.3">
      <c r="A330" s="60">
        <v>44524</v>
      </c>
      <c r="B330" s="15">
        <v>2021</v>
      </c>
      <c r="C330" s="15">
        <v>11</v>
      </c>
      <c r="D330" s="15" t="str">
        <f t="shared" si="41"/>
        <v>202148</v>
      </c>
      <c r="E330" s="15">
        <v>4</v>
      </c>
      <c r="F330" s="15">
        <v>0</v>
      </c>
      <c r="G330" s="15">
        <f t="shared" si="42"/>
        <v>48</v>
      </c>
      <c r="H330" s="62">
        <f t="shared" si="43"/>
        <v>1730.4972514703697</v>
      </c>
      <c r="I330" s="15">
        <f>IF(H329&lt;VLOOKUP(D330,'Luxjacky Assumptions Weekly'!$N$18:$R$124,5,0),VLOOKUP(D330,'Luxjacky Assumptions Weekly'!$N$18:$R$124,4,0),0)</f>
        <v>0</v>
      </c>
      <c r="J330" s="15">
        <f t="shared" si="39"/>
        <v>232.17903188709232</v>
      </c>
      <c r="K330" s="15">
        <f t="shared" si="40"/>
        <v>0</v>
      </c>
      <c r="L330" s="15">
        <f t="shared" si="44"/>
        <v>0</v>
      </c>
      <c r="M330" s="58">
        <f>'Luxjacky Assumptions Monthly'!$M$8*'Luxjacky Forecast Weekly'!I330</f>
        <v>0</v>
      </c>
      <c r="N330" s="58">
        <f>'Luxjacky Assumptions Monthly'!$M$6*'Luxjacky Assumptions Monthly'!$M$8*'Luxjacky Forecast Weekly'!H330</f>
        <v>865.24862573518487</v>
      </c>
      <c r="O330" s="58">
        <f t="shared" si="45"/>
        <v>865.24862573518487</v>
      </c>
    </row>
    <row r="331" spans="1:15" x14ac:dyDescent="0.3">
      <c r="A331" s="60">
        <v>44525</v>
      </c>
      <c r="B331" s="15">
        <v>2021</v>
      </c>
      <c r="C331" s="15">
        <v>11</v>
      </c>
      <c r="D331" s="15" t="str">
        <f t="shared" si="41"/>
        <v>202148</v>
      </c>
      <c r="E331" s="15">
        <v>5</v>
      </c>
      <c r="F331" s="15">
        <v>0</v>
      </c>
      <c r="G331" s="15">
        <f t="shared" si="42"/>
        <v>48</v>
      </c>
      <c r="H331" s="62">
        <f t="shared" si="43"/>
        <v>1517.5693960789347</v>
      </c>
      <c r="I331" s="15">
        <f>IF(H330&lt;VLOOKUP(D331,'Luxjacky Assumptions Weekly'!$N$18:$R$124,5,0),VLOOKUP(D331,'Luxjacky Assumptions Weekly'!$N$18:$R$124,4,0),0)</f>
        <v>0</v>
      </c>
      <c r="J331" s="15">
        <f t="shared" si="39"/>
        <v>212.927855391435</v>
      </c>
      <c r="K331" s="15">
        <f t="shared" si="40"/>
        <v>0</v>
      </c>
      <c r="L331" s="15">
        <f t="shared" si="44"/>
        <v>0</v>
      </c>
      <c r="M331" s="58">
        <f>'Luxjacky Assumptions Monthly'!$M$8*'Luxjacky Forecast Weekly'!I331</f>
        <v>0</v>
      </c>
      <c r="N331" s="58">
        <f>'Luxjacky Assumptions Monthly'!$M$6*'Luxjacky Assumptions Monthly'!$M$8*'Luxjacky Forecast Weekly'!H331</f>
        <v>758.78469803946734</v>
      </c>
      <c r="O331" s="58">
        <f t="shared" si="45"/>
        <v>758.78469803946734</v>
      </c>
    </row>
    <row r="332" spans="1:15" x14ac:dyDescent="0.3">
      <c r="A332" s="60">
        <v>44526</v>
      </c>
      <c r="B332" s="15">
        <v>2021</v>
      </c>
      <c r="C332" s="15">
        <v>11</v>
      </c>
      <c r="D332" s="15" t="str">
        <f t="shared" si="41"/>
        <v>202148</v>
      </c>
      <c r="E332" s="15">
        <v>6</v>
      </c>
      <c r="F332" s="15">
        <v>1</v>
      </c>
      <c r="G332" s="15">
        <f t="shared" si="42"/>
        <v>48</v>
      </c>
      <c r="H332" s="62">
        <f t="shared" si="43"/>
        <v>3190.2195838950602</v>
      </c>
      <c r="I332" s="15">
        <f>IF(H331&lt;VLOOKUP(D332,'Luxjacky Assumptions Weekly'!$N$18:$R$124,5,0),VLOOKUP(D332,'Luxjacky Assumptions Weekly'!$N$18:$R$124,4,0),0)</f>
        <v>1867.2063071934863</v>
      </c>
      <c r="J332" s="15">
        <f t="shared" si="39"/>
        <v>194.55611937736103</v>
      </c>
      <c r="K332" s="15">
        <f t="shared" si="40"/>
        <v>1</v>
      </c>
      <c r="L332" s="15">
        <f t="shared" si="44"/>
        <v>4000</v>
      </c>
      <c r="M332" s="58">
        <f>'Luxjacky Assumptions Monthly'!$M$8*'Luxjacky Forecast Weekly'!I332</f>
        <v>18672.063071934863</v>
      </c>
      <c r="N332" s="58">
        <f>'Luxjacky Assumptions Monthly'!$M$6*'Luxjacky Assumptions Monthly'!$M$8*'Luxjacky Forecast Weekly'!H332</f>
        <v>1595.1097919475301</v>
      </c>
      <c r="O332" s="58">
        <f t="shared" si="45"/>
        <v>24267.172863882392</v>
      </c>
    </row>
    <row r="333" spans="1:15" x14ac:dyDescent="0.3">
      <c r="A333" s="60">
        <v>44527</v>
      </c>
      <c r="B333" s="15">
        <v>2021</v>
      </c>
      <c r="C333" s="15">
        <v>11</v>
      </c>
      <c r="D333" s="15" t="str">
        <f t="shared" si="41"/>
        <v>202148</v>
      </c>
      <c r="E333" s="15">
        <v>7</v>
      </c>
      <c r="F333" s="15">
        <v>1</v>
      </c>
      <c r="G333" s="15">
        <f t="shared" si="42"/>
        <v>48</v>
      </c>
      <c r="H333" s="62">
        <f t="shared" si="43"/>
        <v>3033.5829429276996</v>
      </c>
      <c r="I333" s="15">
        <f>IF(H332&lt;VLOOKUP(D333,'Luxjacky Assumptions Weekly'!$N$18:$R$124,5,0),VLOOKUP(D333,'Luxjacky Assumptions Weekly'!$N$18:$R$124,4,0),0)</f>
        <v>0</v>
      </c>
      <c r="J333" s="15">
        <f t="shared" si="39"/>
        <v>156.63664096736065</v>
      </c>
      <c r="K333" s="15">
        <f t="shared" si="40"/>
        <v>0</v>
      </c>
      <c r="L333" s="15">
        <f t="shared" si="44"/>
        <v>0</v>
      </c>
      <c r="M333" s="58">
        <f>'Luxjacky Assumptions Monthly'!$M$8*'Luxjacky Forecast Weekly'!I333</f>
        <v>0</v>
      </c>
      <c r="N333" s="58">
        <f>'Luxjacky Assumptions Monthly'!$M$6*'Luxjacky Assumptions Monthly'!$M$8*'Luxjacky Forecast Weekly'!H333</f>
        <v>1516.7914714638498</v>
      </c>
      <c r="O333" s="58">
        <f t="shared" si="45"/>
        <v>1516.7914714638498</v>
      </c>
    </row>
    <row r="334" spans="1:15" x14ac:dyDescent="0.3">
      <c r="A334" s="60">
        <v>44528</v>
      </c>
      <c r="B334" s="15">
        <v>2021</v>
      </c>
      <c r="C334" s="15">
        <v>11</v>
      </c>
      <c r="D334" s="15" t="str">
        <f t="shared" si="41"/>
        <v>202149</v>
      </c>
      <c r="E334" s="15">
        <v>1</v>
      </c>
      <c r="F334" s="15">
        <v>0</v>
      </c>
      <c r="G334" s="15">
        <f t="shared" si="42"/>
        <v>49</v>
      </c>
      <c r="H334" s="62">
        <f t="shared" si="43"/>
        <v>2792.7824161550134</v>
      </c>
      <c r="I334" s="15">
        <f>IF(H333&lt;VLOOKUP(D334,'Luxjacky Assumptions Weekly'!$N$18:$R$124,5,0),VLOOKUP(D334,'Luxjacky Assumptions Weekly'!$N$18:$R$124,4,0),0)</f>
        <v>0</v>
      </c>
      <c r="J334" s="15">
        <f t="shared" si="39"/>
        <v>240.80052677268623</v>
      </c>
      <c r="K334" s="15">
        <f t="shared" si="40"/>
        <v>0</v>
      </c>
      <c r="L334" s="15">
        <f t="shared" si="44"/>
        <v>0</v>
      </c>
      <c r="M334" s="58">
        <f>'Luxjacky Assumptions Monthly'!$M$8*'Luxjacky Forecast Weekly'!I334</f>
        <v>0</v>
      </c>
      <c r="N334" s="58">
        <f>'Luxjacky Assumptions Monthly'!$M$6*'Luxjacky Assumptions Monthly'!$M$8*'Luxjacky Forecast Weekly'!H334</f>
        <v>1396.3912080775067</v>
      </c>
      <c r="O334" s="58">
        <f t="shared" si="45"/>
        <v>1396.3912080775067</v>
      </c>
    </row>
    <row r="335" spans="1:15" x14ac:dyDescent="0.3">
      <c r="A335" s="60">
        <v>44529</v>
      </c>
      <c r="B335" s="15">
        <v>2021</v>
      </c>
      <c r="C335" s="15">
        <v>11</v>
      </c>
      <c r="D335" s="15" t="str">
        <f t="shared" si="41"/>
        <v>202149</v>
      </c>
      <c r="E335" s="15">
        <v>2</v>
      </c>
      <c r="F335" s="15">
        <v>0</v>
      </c>
      <c r="G335" s="15">
        <f t="shared" si="42"/>
        <v>49</v>
      </c>
      <c r="H335" s="62">
        <f t="shared" si="43"/>
        <v>2547.3642071405507</v>
      </c>
      <c r="I335" s="15">
        <f>IF(H334&lt;VLOOKUP(D335,'Luxjacky Assumptions Weekly'!$N$18:$R$124,5,0),VLOOKUP(D335,'Luxjacky Assumptions Weekly'!$N$18:$R$124,4,0),0)</f>
        <v>0</v>
      </c>
      <c r="J335" s="15">
        <f t="shared" si="39"/>
        <v>245.41820901446255</v>
      </c>
      <c r="K335" s="15">
        <f t="shared" si="40"/>
        <v>0</v>
      </c>
      <c r="L335" s="15">
        <f t="shared" si="44"/>
        <v>0</v>
      </c>
      <c r="M335" s="58">
        <f>'Luxjacky Assumptions Monthly'!$M$8*'Luxjacky Forecast Weekly'!I335</f>
        <v>0</v>
      </c>
      <c r="N335" s="58">
        <f>'Luxjacky Assumptions Monthly'!$M$6*'Luxjacky Assumptions Monthly'!$M$8*'Luxjacky Forecast Weekly'!H335</f>
        <v>1273.6821035702753</v>
      </c>
      <c r="O335" s="58">
        <f t="shared" si="45"/>
        <v>1273.6821035702753</v>
      </c>
    </row>
    <row r="336" spans="1:15" x14ac:dyDescent="0.3">
      <c r="A336" s="60">
        <v>44530</v>
      </c>
      <c r="B336" s="15">
        <v>2021</v>
      </c>
      <c r="C336" s="15">
        <v>11</v>
      </c>
      <c r="D336" s="15" t="str">
        <f t="shared" si="41"/>
        <v>202149</v>
      </c>
      <c r="E336" s="15">
        <v>3</v>
      </c>
      <c r="F336" s="15">
        <v>0</v>
      </c>
      <c r="G336" s="15">
        <f t="shared" si="42"/>
        <v>49</v>
      </c>
      <c r="H336" s="62">
        <f t="shared" si="43"/>
        <v>2304.5566058408267</v>
      </c>
      <c r="I336" s="15">
        <f>IF(H335&lt;VLOOKUP(D336,'Luxjacky Assumptions Weekly'!$N$18:$R$124,5,0),VLOOKUP(D336,'Luxjacky Assumptions Weekly'!$N$18:$R$124,4,0),0)</f>
        <v>0</v>
      </c>
      <c r="J336" s="15">
        <f t="shared" si="39"/>
        <v>242.80760129972401</v>
      </c>
      <c r="K336" s="15">
        <f t="shared" si="40"/>
        <v>0</v>
      </c>
      <c r="L336" s="15">
        <f t="shared" si="44"/>
        <v>0</v>
      </c>
      <c r="M336" s="58">
        <f>'Luxjacky Assumptions Monthly'!$M$8*'Luxjacky Forecast Weekly'!I336</f>
        <v>0</v>
      </c>
      <c r="N336" s="58">
        <f>'Luxjacky Assumptions Monthly'!$M$6*'Luxjacky Assumptions Monthly'!$M$8*'Luxjacky Forecast Weekly'!H336</f>
        <v>1152.2783029204134</v>
      </c>
      <c r="O336" s="58">
        <f t="shared" si="45"/>
        <v>1152.2783029204134</v>
      </c>
    </row>
    <row r="337" spans="1:15" x14ac:dyDescent="0.3">
      <c r="A337" s="60">
        <v>44531</v>
      </c>
      <c r="B337" s="15">
        <v>2021</v>
      </c>
      <c r="C337" s="15">
        <v>12</v>
      </c>
      <c r="D337" s="15" t="str">
        <f t="shared" si="41"/>
        <v>202149</v>
      </c>
      <c r="E337" s="15">
        <v>4</v>
      </c>
      <c r="F337" s="15">
        <v>0</v>
      </c>
      <c r="G337" s="15">
        <f t="shared" si="42"/>
        <v>49</v>
      </c>
      <c r="H337" s="62">
        <f t="shared" si="43"/>
        <v>2070.3410027717141</v>
      </c>
      <c r="I337" s="15">
        <f>IF(H336&lt;VLOOKUP(D337,'Luxjacky Assumptions Weekly'!$N$18:$R$124,5,0),VLOOKUP(D337,'Luxjacky Assumptions Weekly'!$N$18:$R$124,4,0),0)</f>
        <v>0</v>
      </c>
      <c r="J337" s="15">
        <f t="shared" si="39"/>
        <v>234.2156030691124</v>
      </c>
      <c r="K337" s="15">
        <f t="shared" si="40"/>
        <v>0</v>
      </c>
      <c r="L337" s="15">
        <f t="shared" si="44"/>
        <v>0</v>
      </c>
      <c r="M337" s="58">
        <f>'Luxjacky Assumptions Monthly'!$M$8*'Luxjacky Forecast Weekly'!I337</f>
        <v>0</v>
      </c>
      <c r="N337" s="58">
        <f>'Luxjacky Assumptions Monthly'!$M$6*'Luxjacky Assumptions Monthly'!$M$8*'Luxjacky Forecast Weekly'!H337</f>
        <v>1035.1705013858571</v>
      </c>
      <c r="O337" s="58">
        <f t="shared" si="45"/>
        <v>1035.1705013858571</v>
      </c>
    </row>
    <row r="338" spans="1:15" x14ac:dyDescent="0.3">
      <c r="A338" s="60">
        <v>44532</v>
      </c>
      <c r="B338" s="15">
        <v>2021</v>
      </c>
      <c r="C338" s="15">
        <v>12</v>
      </c>
      <c r="D338" s="15" t="str">
        <f t="shared" si="41"/>
        <v>202149</v>
      </c>
      <c r="E338" s="15">
        <v>5</v>
      </c>
      <c r="F338" s="15">
        <v>0</v>
      </c>
      <c r="G338" s="15">
        <f t="shared" si="42"/>
        <v>49</v>
      </c>
      <c r="H338" s="62">
        <f t="shared" si="43"/>
        <v>1855.376576198259</v>
      </c>
      <c r="I338" s="15">
        <f>IF(H337&lt;VLOOKUP(D338,'Luxjacky Assumptions Weekly'!$N$18:$R$124,5,0),VLOOKUP(D338,'Luxjacky Assumptions Weekly'!$N$18:$R$124,4,0),0)</f>
        <v>0</v>
      </c>
      <c r="J338" s="15">
        <f t="shared" si="39"/>
        <v>214.96442657345509</v>
      </c>
      <c r="K338" s="15">
        <f t="shared" si="40"/>
        <v>0</v>
      </c>
      <c r="L338" s="15">
        <f t="shared" si="44"/>
        <v>0</v>
      </c>
      <c r="M338" s="58">
        <f>'Luxjacky Assumptions Monthly'!$M$8*'Luxjacky Forecast Weekly'!I338</f>
        <v>0</v>
      </c>
      <c r="N338" s="58">
        <f>'Luxjacky Assumptions Monthly'!$M$6*'Luxjacky Assumptions Monthly'!$M$8*'Luxjacky Forecast Weekly'!H338</f>
        <v>927.68828809912952</v>
      </c>
      <c r="O338" s="58">
        <f t="shared" si="45"/>
        <v>927.68828809912952</v>
      </c>
    </row>
    <row r="339" spans="1:15" x14ac:dyDescent="0.3">
      <c r="A339" s="60">
        <v>44533</v>
      </c>
      <c r="B339" s="15">
        <v>2021</v>
      </c>
      <c r="C339" s="15">
        <v>12</v>
      </c>
      <c r="D339" s="15" t="str">
        <f t="shared" si="41"/>
        <v>202149</v>
      </c>
      <c r="E339" s="15">
        <v>6</v>
      </c>
      <c r="F339" s="15">
        <v>1</v>
      </c>
      <c r="G339" s="15">
        <f t="shared" si="42"/>
        <v>49</v>
      </c>
      <c r="H339" s="62">
        <f t="shared" si="43"/>
        <v>1658.783885638878</v>
      </c>
      <c r="I339" s="15">
        <f>IF(H338&lt;VLOOKUP(D339,'Luxjacky Assumptions Weekly'!$N$18:$R$124,5,0),VLOOKUP(D339,'Luxjacky Assumptions Weekly'!$N$18:$R$124,4,0),0)</f>
        <v>0</v>
      </c>
      <c r="J339" s="15">
        <f t="shared" si="39"/>
        <v>196.59269055938108</v>
      </c>
      <c r="K339" s="15">
        <f t="shared" si="40"/>
        <v>0</v>
      </c>
      <c r="L339" s="15">
        <f t="shared" si="44"/>
        <v>0</v>
      </c>
      <c r="M339" s="58">
        <f>'Luxjacky Assumptions Monthly'!$M$8*'Luxjacky Forecast Weekly'!I339</f>
        <v>0</v>
      </c>
      <c r="N339" s="58">
        <f>'Luxjacky Assumptions Monthly'!$M$6*'Luxjacky Assumptions Monthly'!$M$8*'Luxjacky Forecast Weekly'!H339</f>
        <v>829.39194281943901</v>
      </c>
      <c r="O339" s="58">
        <f t="shared" si="45"/>
        <v>829.39194281943901</v>
      </c>
    </row>
    <row r="340" spans="1:15" x14ac:dyDescent="0.3">
      <c r="A340" s="60">
        <v>44534</v>
      </c>
      <c r="B340" s="15">
        <v>2021</v>
      </c>
      <c r="C340" s="15">
        <v>12</v>
      </c>
      <c r="D340" s="15" t="str">
        <f t="shared" si="41"/>
        <v>202149</v>
      </c>
      <c r="E340" s="15">
        <v>7</v>
      </c>
      <c r="F340" s="15">
        <v>1</v>
      </c>
      <c r="G340" s="15">
        <f t="shared" si="42"/>
        <v>49</v>
      </c>
      <c r="H340" s="62">
        <f t="shared" si="43"/>
        <v>3372.2964209519669</v>
      </c>
      <c r="I340" s="15">
        <f>IF(H339&lt;VLOOKUP(D340,'Luxjacky Assumptions Weekly'!$N$18:$R$124,5,0),VLOOKUP(D340,'Luxjacky Assumptions Weekly'!$N$18:$R$124,4,0),0)</f>
        <v>1872.1857474624694</v>
      </c>
      <c r="J340" s="15">
        <f t="shared" si="39"/>
        <v>158.67321214938073</v>
      </c>
      <c r="K340" s="15">
        <f t="shared" si="40"/>
        <v>1</v>
      </c>
      <c r="L340" s="15">
        <f t="shared" si="44"/>
        <v>4000</v>
      </c>
      <c r="M340" s="58">
        <f>'Luxjacky Assumptions Monthly'!$M$8*'Luxjacky Forecast Weekly'!I340</f>
        <v>18721.857474624696</v>
      </c>
      <c r="N340" s="58">
        <f>'Luxjacky Assumptions Monthly'!$M$6*'Luxjacky Assumptions Monthly'!$M$8*'Luxjacky Forecast Weekly'!H340</f>
        <v>1686.1482104759834</v>
      </c>
      <c r="O340" s="58">
        <f t="shared" si="45"/>
        <v>24408.005685100681</v>
      </c>
    </row>
    <row r="341" spans="1:15" x14ac:dyDescent="0.3">
      <c r="A341" s="60">
        <v>44535</v>
      </c>
      <c r="B341" s="15">
        <v>2021</v>
      </c>
      <c r="C341" s="15">
        <v>12</v>
      </c>
      <c r="D341" s="15" t="str">
        <f t="shared" si="41"/>
        <v>202150</v>
      </c>
      <c r="E341" s="15">
        <v>1</v>
      </c>
      <c r="F341" s="15">
        <v>0</v>
      </c>
      <c r="G341" s="15">
        <f t="shared" si="42"/>
        <v>50</v>
      </c>
      <c r="H341" s="62">
        <f t="shared" si="43"/>
        <v>3129.4593229972606</v>
      </c>
      <c r="I341" s="15">
        <f>IF(H340&lt;VLOOKUP(D341,'Luxjacky Assumptions Weekly'!$N$18:$R$124,5,0),VLOOKUP(D341,'Luxjacky Assumptions Weekly'!$N$18:$R$124,4,0),0)</f>
        <v>0</v>
      </c>
      <c r="J341" s="15">
        <f t="shared" si="39"/>
        <v>242.83709795470628</v>
      </c>
      <c r="K341" s="15">
        <f t="shared" si="40"/>
        <v>0</v>
      </c>
      <c r="L341" s="15">
        <f t="shared" si="44"/>
        <v>0</v>
      </c>
      <c r="M341" s="58">
        <f>'Luxjacky Assumptions Monthly'!$M$8*'Luxjacky Forecast Weekly'!I341</f>
        <v>0</v>
      </c>
      <c r="N341" s="58">
        <f>'Luxjacky Assumptions Monthly'!$M$6*'Luxjacky Assumptions Monthly'!$M$8*'Luxjacky Forecast Weekly'!H341</f>
        <v>1564.7296614986303</v>
      </c>
      <c r="O341" s="58">
        <f t="shared" si="45"/>
        <v>1564.7296614986303</v>
      </c>
    </row>
    <row r="342" spans="1:15" x14ac:dyDescent="0.3">
      <c r="A342" s="60">
        <v>44536</v>
      </c>
      <c r="B342" s="15">
        <v>2021</v>
      </c>
      <c r="C342" s="15">
        <v>12</v>
      </c>
      <c r="D342" s="15" t="str">
        <f t="shared" si="41"/>
        <v>202150</v>
      </c>
      <c r="E342" s="15">
        <v>2</v>
      </c>
      <c r="F342" s="15">
        <v>0</v>
      </c>
      <c r="G342" s="15">
        <f t="shared" si="42"/>
        <v>50</v>
      </c>
      <c r="H342" s="62">
        <f t="shared" si="43"/>
        <v>2882.0045428007779</v>
      </c>
      <c r="I342" s="15">
        <f>IF(H341&lt;VLOOKUP(D342,'Luxjacky Assumptions Weekly'!$N$18:$R$124,5,0),VLOOKUP(D342,'Luxjacky Assumptions Weekly'!$N$18:$R$124,4,0),0)</f>
        <v>0</v>
      </c>
      <c r="J342" s="15">
        <f t="shared" si="39"/>
        <v>247.45478019648263</v>
      </c>
      <c r="K342" s="15">
        <f t="shared" si="40"/>
        <v>0</v>
      </c>
      <c r="L342" s="15">
        <f t="shared" si="44"/>
        <v>0</v>
      </c>
      <c r="M342" s="58">
        <f>'Luxjacky Assumptions Monthly'!$M$8*'Luxjacky Forecast Weekly'!I342</f>
        <v>0</v>
      </c>
      <c r="N342" s="58">
        <f>'Luxjacky Assumptions Monthly'!$M$6*'Luxjacky Assumptions Monthly'!$M$8*'Luxjacky Forecast Weekly'!H342</f>
        <v>1441.002271400389</v>
      </c>
      <c r="O342" s="58">
        <f t="shared" si="45"/>
        <v>1441.002271400389</v>
      </c>
    </row>
    <row r="343" spans="1:15" x14ac:dyDescent="0.3">
      <c r="A343" s="60">
        <v>44537</v>
      </c>
      <c r="B343" s="15">
        <v>2021</v>
      </c>
      <c r="C343" s="15">
        <v>12</v>
      </c>
      <c r="D343" s="15" t="str">
        <f t="shared" si="41"/>
        <v>202150</v>
      </c>
      <c r="E343" s="15">
        <v>3</v>
      </c>
      <c r="F343" s="15">
        <v>0</v>
      </c>
      <c r="G343" s="15">
        <f t="shared" si="42"/>
        <v>50</v>
      </c>
      <c r="H343" s="62">
        <f t="shared" si="43"/>
        <v>2637.160370319034</v>
      </c>
      <c r="I343" s="15">
        <f>IF(H342&lt;VLOOKUP(D343,'Luxjacky Assumptions Weekly'!$N$18:$R$124,5,0),VLOOKUP(D343,'Luxjacky Assumptions Weekly'!$N$18:$R$124,4,0),0)</f>
        <v>0</v>
      </c>
      <c r="J343" s="15">
        <f t="shared" si="39"/>
        <v>244.8441724817441</v>
      </c>
      <c r="K343" s="15">
        <f t="shared" si="40"/>
        <v>0</v>
      </c>
      <c r="L343" s="15">
        <f t="shared" si="44"/>
        <v>0</v>
      </c>
      <c r="M343" s="58">
        <f>'Luxjacky Assumptions Monthly'!$M$8*'Luxjacky Forecast Weekly'!I343</f>
        <v>0</v>
      </c>
      <c r="N343" s="58">
        <f>'Luxjacky Assumptions Monthly'!$M$6*'Luxjacky Assumptions Monthly'!$M$8*'Luxjacky Forecast Weekly'!H343</f>
        <v>1318.580185159517</v>
      </c>
      <c r="O343" s="58">
        <f t="shared" si="45"/>
        <v>1318.580185159517</v>
      </c>
    </row>
    <row r="344" spans="1:15" x14ac:dyDescent="0.3">
      <c r="A344" s="60">
        <v>44538</v>
      </c>
      <c r="B344" s="15">
        <v>2021</v>
      </c>
      <c r="C344" s="15">
        <v>12</v>
      </c>
      <c r="D344" s="15" t="str">
        <f t="shared" si="41"/>
        <v>202150</v>
      </c>
      <c r="E344" s="15">
        <v>4</v>
      </c>
      <c r="F344" s="15">
        <v>0</v>
      </c>
      <c r="G344" s="15">
        <f t="shared" si="42"/>
        <v>50</v>
      </c>
      <c r="H344" s="62">
        <f t="shared" si="43"/>
        <v>2402.9447672499214</v>
      </c>
      <c r="I344" s="15">
        <f>IF(H343&lt;VLOOKUP(D344,'Luxjacky Assumptions Weekly'!$N$18:$R$124,5,0),VLOOKUP(D344,'Luxjacky Assumptions Weekly'!$N$18:$R$124,4,0),0)</f>
        <v>0</v>
      </c>
      <c r="J344" s="15">
        <f t="shared" si="39"/>
        <v>234.2156030691124</v>
      </c>
      <c r="K344" s="15">
        <f t="shared" si="40"/>
        <v>0</v>
      </c>
      <c r="L344" s="15">
        <f t="shared" si="44"/>
        <v>0</v>
      </c>
      <c r="M344" s="58">
        <f>'Luxjacky Assumptions Monthly'!$M$8*'Luxjacky Forecast Weekly'!I344</f>
        <v>0</v>
      </c>
      <c r="N344" s="58">
        <f>'Luxjacky Assumptions Monthly'!$M$6*'Luxjacky Assumptions Monthly'!$M$8*'Luxjacky Forecast Weekly'!H344</f>
        <v>1201.4723836249607</v>
      </c>
      <c r="O344" s="58">
        <f t="shared" si="45"/>
        <v>1201.4723836249607</v>
      </c>
    </row>
    <row r="345" spans="1:15" x14ac:dyDescent="0.3">
      <c r="A345" s="60">
        <v>44539</v>
      </c>
      <c r="B345" s="15">
        <v>2021</v>
      </c>
      <c r="C345" s="15">
        <v>12</v>
      </c>
      <c r="D345" s="15" t="str">
        <f t="shared" si="41"/>
        <v>202150</v>
      </c>
      <c r="E345" s="15">
        <v>5</v>
      </c>
      <c r="F345" s="15">
        <v>0</v>
      </c>
      <c r="G345" s="15">
        <f t="shared" si="42"/>
        <v>50</v>
      </c>
      <c r="H345" s="62">
        <f t="shared" si="43"/>
        <v>2187.9803406764663</v>
      </c>
      <c r="I345" s="15">
        <f>IF(H344&lt;VLOOKUP(D345,'Luxjacky Assumptions Weekly'!$N$18:$R$124,5,0),VLOOKUP(D345,'Luxjacky Assumptions Weekly'!$N$18:$R$124,4,0),0)</f>
        <v>0</v>
      </c>
      <c r="J345" s="15">
        <f t="shared" si="39"/>
        <v>214.96442657345509</v>
      </c>
      <c r="K345" s="15">
        <f t="shared" si="40"/>
        <v>0</v>
      </c>
      <c r="L345" s="15">
        <f t="shared" si="44"/>
        <v>0</v>
      </c>
      <c r="M345" s="58">
        <f>'Luxjacky Assumptions Monthly'!$M$8*'Luxjacky Forecast Weekly'!I345</f>
        <v>0</v>
      </c>
      <c r="N345" s="58">
        <f>'Luxjacky Assumptions Monthly'!$M$6*'Luxjacky Assumptions Monthly'!$M$8*'Luxjacky Forecast Weekly'!H345</f>
        <v>1093.9901703382332</v>
      </c>
      <c r="O345" s="58">
        <f t="shared" si="45"/>
        <v>1093.9901703382332</v>
      </c>
    </row>
    <row r="346" spans="1:15" x14ac:dyDescent="0.3">
      <c r="A346" s="60">
        <v>44540</v>
      </c>
      <c r="B346" s="15">
        <v>2021</v>
      </c>
      <c r="C346" s="15">
        <v>12</v>
      </c>
      <c r="D346" s="15" t="str">
        <f t="shared" si="41"/>
        <v>202150</v>
      </c>
      <c r="E346" s="15">
        <v>6</v>
      </c>
      <c r="F346" s="15">
        <v>1</v>
      </c>
      <c r="G346" s="15">
        <f t="shared" si="42"/>
        <v>50</v>
      </c>
      <c r="H346" s="62">
        <f t="shared" si="43"/>
        <v>1991.3876501170853</v>
      </c>
      <c r="I346" s="15">
        <f>IF(H345&lt;VLOOKUP(D346,'Luxjacky Assumptions Weekly'!$N$18:$R$124,5,0),VLOOKUP(D346,'Luxjacky Assumptions Weekly'!$N$18:$R$124,4,0),0)</f>
        <v>0</v>
      </c>
      <c r="J346" s="15">
        <f t="shared" si="39"/>
        <v>196.59269055938108</v>
      </c>
      <c r="K346" s="15">
        <f t="shared" si="40"/>
        <v>0</v>
      </c>
      <c r="L346" s="15">
        <f t="shared" si="44"/>
        <v>0</v>
      </c>
      <c r="M346" s="58">
        <f>'Luxjacky Assumptions Monthly'!$M$8*'Luxjacky Forecast Weekly'!I346</f>
        <v>0</v>
      </c>
      <c r="N346" s="58">
        <f>'Luxjacky Assumptions Monthly'!$M$6*'Luxjacky Assumptions Monthly'!$M$8*'Luxjacky Forecast Weekly'!H346</f>
        <v>995.69382505854264</v>
      </c>
      <c r="O346" s="58">
        <f t="shared" si="45"/>
        <v>995.69382505854264</v>
      </c>
    </row>
    <row r="347" spans="1:15" x14ac:dyDescent="0.3">
      <c r="A347" s="60">
        <v>44541</v>
      </c>
      <c r="B347" s="15">
        <v>2021</v>
      </c>
      <c r="C347" s="15">
        <v>12</v>
      </c>
      <c r="D347" s="15" t="str">
        <f t="shared" si="41"/>
        <v>202150</v>
      </c>
      <c r="E347" s="15">
        <v>7</v>
      </c>
      <c r="F347" s="15">
        <v>1</v>
      </c>
      <c r="G347" s="15">
        <f t="shared" si="42"/>
        <v>50</v>
      </c>
      <c r="H347" s="62">
        <f t="shared" si="43"/>
        <v>1832.7144379677045</v>
      </c>
      <c r="I347" s="15">
        <f>IF(H346&lt;VLOOKUP(D347,'Luxjacky Assumptions Weekly'!$N$18:$R$124,5,0),VLOOKUP(D347,'Luxjacky Assumptions Weekly'!$N$18:$R$124,4,0),0)</f>
        <v>0</v>
      </c>
      <c r="J347" s="15">
        <f t="shared" si="39"/>
        <v>158.67321214938073</v>
      </c>
      <c r="K347" s="15">
        <f t="shared" si="40"/>
        <v>0</v>
      </c>
      <c r="L347" s="15">
        <f t="shared" si="44"/>
        <v>0</v>
      </c>
      <c r="M347" s="58">
        <f>'Luxjacky Assumptions Monthly'!$M$8*'Luxjacky Forecast Weekly'!I347</f>
        <v>0</v>
      </c>
      <c r="N347" s="58">
        <f>'Luxjacky Assumptions Monthly'!$M$6*'Luxjacky Assumptions Monthly'!$M$8*'Luxjacky Forecast Weekly'!H347</f>
        <v>916.35721898385225</v>
      </c>
      <c r="O347" s="58">
        <f t="shared" si="45"/>
        <v>916.35721898385225</v>
      </c>
    </row>
    <row r="348" spans="1:15" x14ac:dyDescent="0.3">
      <c r="A348" s="60">
        <v>44542</v>
      </c>
      <c r="B348" s="15">
        <v>2021</v>
      </c>
      <c r="C348" s="15">
        <v>12</v>
      </c>
      <c r="D348" s="15" t="str">
        <f t="shared" si="41"/>
        <v>202151</v>
      </c>
      <c r="E348" s="15">
        <v>1</v>
      </c>
      <c r="F348" s="15">
        <v>0</v>
      </c>
      <c r="G348" s="15">
        <f t="shared" si="42"/>
        <v>51</v>
      </c>
      <c r="H348" s="62">
        <f t="shared" si="43"/>
        <v>1589.8773400129983</v>
      </c>
      <c r="I348" s="15">
        <f>IF(H347&lt;VLOOKUP(D348,'Luxjacky Assumptions Weekly'!$N$18:$R$124,5,0),VLOOKUP(D348,'Luxjacky Assumptions Weekly'!$N$18:$R$124,4,0),0)</f>
        <v>0</v>
      </c>
      <c r="J348" s="15">
        <f t="shared" si="39"/>
        <v>242.83709795470628</v>
      </c>
      <c r="K348" s="15">
        <f t="shared" si="40"/>
        <v>0</v>
      </c>
      <c r="L348" s="15">
        <f t="shared" si="44"/>
        <v>0</v>
      </c>
      <c r="M348" s="58">
        <f>'Luxjacky Assumptions Monthly'!$M$8*'Luxjacky Forecast Weekly'!I348</f>
        <v>0</v>
      </c>
      <c r="N348" s="58">
        <f>'Luxjacky Assumptions Monthly'!$M$6*'Luxjacky Assumptions Monthly'!$M$8*'Luxjacky Forecast Weekly'!H348</f>
        <v>794.93867000649914</v>
      </c>
      <c r="O348" s="58">
        <f t="shared" si="45"/>
        <v>794.93867000649914</v>
      </c>
    </row>
    <row r="349" spans="1:15" x14ac:dyDescent="0.3">
      <c r="A349" s="60">
        <v>44543</v>
      </c>
      <c r="B349" s="15">
        <v>2021</v>
      </c>
      <c r="C349" s="15">
        <v>12</v>
      </c>
      <c r="D349" s="15" t="str">
        <f t="shared" si="41"/>
        <v>202151</v>
      </c>
      <c r="E349" s="15">
        <v>2</v>
      </c>
      <c r="F349" s="15">
        <v>0</v>
      </c>
      <c r="G349" s="15">
        <f t="shared" si="42"/>
        <v>51</v>
      </c>
      <c r="H349" s="62">
        <f t="shared" si="43"/>
        <v>3218.334213529306</v>
      </c>
      <c r="I349" s="15">
        <f>IF(H348&lt;VLOOKUP(D349,'Luxjacky Assumptions Weekly'!$N$18:$R$124,5,0),VLOOKUP(D349,'Luxjacky Assumptions Weekly'!$N$18:$R$124,4,0),0)</f>
        <v>1875.9116537127904</v>
      </c>
      <c r="J349" s="15">
        <f t="shared" si="39"/>
        <v>247.45478019648263</v>
      </c>
      <c r="K349" s="15">
        <f t="shared" si="40"/>
        <v>1</v>
      </c>
      <c r="L349" s="15">
        <f t="shared" si="44"/>
        <v>4000</v>
      </c>
      <c r="M349" s="58">
        <f>'Luxjacky Assumptions Monthly'!$M$8*'Luxjacky Forecast Weekly'!I349</f>
        <v>18759.116537127906</v>
      </c>
      <c r="N349" s="58">
        <f>'Luxjacky Assumptions Monthly'!$M$6*'Luxjacky Assumptions Monthly'!$M$8*'Luxjacky Forecast Weekly'!H349</f>
        <v>1609.167106764653</v>
      </c>
      <c r="O349" s="58">
        <f t="shared" si="45"/>
        <v>24368.283643892559</v>
      </c>
    </row>
    <row r="350" spans="1:15" x14ac:dyDescent="0.3">
      <c r="A350" s="60">
        <v>44544</v>
      </c>
      <c r="B350" s="15">
        <v>2021</v>
      </c>
      <c r="C350" s="15">
        <v>12</v>
      </c>
      <c r="D350" s="15" t="str">
        <f t="shared" si="41"/>
        <v>202151</v>
      </c>
      <c r="E350" s="15">
        <v>3</v>
      </c>
      <c r="F350" s="15">
        <v>0</v>
      </c>
      <c r="G350" s="15">
        <f t="shared" si="42"/>
        <v>51</v>
      </c>
      <c r="H350" s="62">
        <f t="shared" si="43"/>
        <v>2973.490041047562</v>
      </c>
      <c r="I350" s="15">
        <f>IF(H349&lt;VLOOKUP(D350,'Luxjacky Assumptions Weekly'!$N$18:$R$124,5,0),VLOOKUP(D350,'Luxjacky Assumptions Weekly'!$N$18:$R$124,4,0),0)</f>
        <v>0</v>
      </c>
      <c r="J350" s="15">
        <f t="shared" si="39"/>
        <v>244.8441724817441</v>
      </c>
      <c r="K350" s="15">
        <f t="shared" si="40"/>
        <v>0</v>
      </c>
      <c r="L350" s="15">
        <f t="shared" si="44"/>
        <v>0</v>
      </c>
      <c r="M350" s="58">
        <f>'Luxjacky Assumptions Monthly'!$M$8*'Luxjacky Forecast Weekly'!I350</f>
        <v>0</v>
      </c>
      <c r="N350" s="58">
        <f>'Luxjacky Assumptions Monthly'!$M$6*'Luxjacky Assumptions Monthly'!$M$8*'Luxjacky Forecast Weekly'!H350</f>
        <v>1486.745020523781</v>
      </c>
      <c r="O350" s="58">
        <f t="shared" si="45"/>
        <v>1486.745020523781</v>
      </c>
    </row>
    <row r="351" spans="1:15" x14ac:dyDescent="0.3">
      <c r="A351" s="60">
        <v>44545</v>
      </c>
      <c r="B351" s="15">
        <v>2021</v>
      </c>
      <c r="C351" s="15">
        <v>12</v>
      </c>
      <c r="D351" s="15" t="str">
        <f t="shared" si="41"/>
        <v>202151</v>
      </c>
      <c r="E351" s="15">
        <v>4</v>
      </c>
      <c r="F351" s="15">
        <v>0</v>
      </c>
      <c r="G351" s="15">
        <f t="shared" si="42"/>
        <v>51</v>
      </c>
      <c r="H351" s="62">
        <f t="shared" si="43"/>
        <v>2739.2744379784494</v>
      </c>
      <c r="I351" s="15">
        <f>IF(H350&lt;VLOOKUP(D351,'Luxjacky Assumptions Weekly'!$N$18:$R$124,5,0),VLOOKUP(D351,'Luxjacky Assumptions Weekly'!$N$18:$R$124,4,0),0)</f>
        <v>0</v>
      </c>
      <c r="J351" s="15">
        <f t="shared" si="39"/>
        <v>234.2156030691124</v>
      </c>
      <c r="K351" s="15">
        <f t="shared" si="40"/>
        <v>0</v>
      </c>
      <c r="L351" s="15">
        <f t="shared" si="44"/>
        <v>0</v>
      </c>
      <c r="M351" s="58">
        <f>'Luxjacky Assumptions Monthly'!$M$8*'Luxjacky Forecast Weekly'!I351</f>
        <v>0</v>
      </c>
      <c r="N351" s="58">
        <f>'Luxjacky Assumptions Monthly'!$M$6*'Luxjacky Assumptions Monthly'!$M$8*'Luxjacky Forecast Weekly'!H351</f>
        <v>1369.6372189892247</v>
      </c>
      <c r="O351" s="58">
        <f t="shared" si="45"/>
        <v>1369.6372189892247</v>
      </c>
    </row>
    <row r="352" spans="1:15" x14ac:dyDescent="0.3">
      <c r="A352" s="60">
        <v>44546</v>
      </c>
      <c r="B352" s="15">
        <v>2021</v>
      </c>
      <c r="C352" s="15">
        <v>12</v>
      </c>
      <c r="D352" s="15" t="str">
        <f t="shared" si="41"/>
        <v>202151</v>
      </c>
      <c r="E352" s="15">
        <v>5</v>
      </c>
      <c r="F352" s="15">
        <v>0</v>
      </c>
      <c r="G352" s="15">
        <f t="shared" si="42"/>
        <v>51</v>
      </c>
      <c r="H352" s="62">
        <f t="shared" si="43"/>
        <v>2524.3100114049944</v>
      </c>
      <c r="I352" s="15">
        <f>IF(H351&lt;VLOOKUP(D352,'Luxjacky Assumptions Weekly'!$N$18:$R$124,5,0),VLOOKUP(D352,'Luxjacky Assumptions Weekly'!$N$18:$R$124,4,0),0)</f>
        <v>0</v>
      </c>
      <c r="J352" s="15">
        <f t="shared" si="39"/>
        <v>214.96442657345509</v>
      </c>
      <c r="K352" s="15">
        <f t="shared" si="40"/>
        <v>0</v>
      </c>
      <c r="L352" s="15">
        <f t="shared" si="44"/>
        <v>0</v>
      </c>
      <c r="M352" s="58">
        <f>'Luxjacky Assumptions Monthly'!$M$8*'Luxjacky Forecast Weekly'!I352</f>
        <v>0</v>
      </c>
      <c r="N352" s="58">
        <f>'Luxjacky Assumptions Monthly'!$M$6*'Luxjacky Assumptions Monthly'!$M$8*'Luxjacky Forecast Weekly'!H352</f>
        <v>1262.1550057024972</v>
      </c>
      <c r="O352" s="58">
        <f t="shared" si="45"/>
        <v>1262.1550057024972</v>
      </c>
    </row>
    <row r="353" spans="1:15" x14ac:dyDescent="0.3">
      <c r="A353" s="60">
        <v>44547</v>
      </c>
      <c r="B353" s="15">
        <v>2021</v>
      </c>
      <c r="C353" s="15">
        <v>12</v>
      </c>
      <c r="D353" s="15" t="str">
        <f t="shared" si="41"/>
        <v>202151</v>
      </c>
      <c r="E353" s="15">
        <v>6</v>
      </c>
      <c r="F353" s="15">
        <v>1</v>
      </c>
      <c r="G353" s="15">
        <f t="shared" si="42"/>
        <v>51</v>
      </c>
      <c r="H353" s="62">
        <f t="shared" si="43"/>
        <v>2327.7173208456134</v>
      </c>
      <c r="I353" s="15">
        <f>IF(H352&lt;VLOOKUP(D353,'Luxjacky Assumptions Weekly'!$N$18:$R$124,5,0),VLOOKUP(D353,'Luxjacky Assumptions Weekly'!$N$18:$R$124,4,0),0)</f>
        <v>0</v>
      </c>
      <c r="J353" s="15">
        <f t="shared" si="39"/>
        <v>196.59269055938108</v>
      </c>
      <c r="K353" s="15">
        <f t="shared" si="40"/>
        <v>0</v>
      </c>
      <c r="L353" s="15">
        <f t="shared" si="44"/>
        <v>0</v>
      </c>
      <c r="M353" s="58">
        <f>'Luxjacky Assumptions Monthly'!$M$8*'Luxjacky Forecast Weekly'!I353</f>
        <v>0</v>
      </c>
      <c r="N353" s="58">
        <f>'Luxjacky Assumptions Monthly'!$M$6*'Luxjacky Assumptions Monthly'!$M$8*'Luxjacky Forecast Weekly'!H353</f>
        <v>1163.8586604228067</v>
      </c>
      <c r="O353" s="58">
        <f t="shared" si="45"/>
        <v>1163.8586604228067</v>
      </c>
    </row>
    <row r="354" spans="1:15" x14ac:dyDescent="0.3">
      <c r="A354" s="60">
        <v>44548</v>
      </c>
      <c r="B354" s="15">
        <v>2021</v>
      </c>
      <c r="C354" s="15">
        <v>12</v>
      </c>
      <c r="D354" s="15" t="str">
        <f t="shared" si="41"/>
        <v>202151</v>
      </c>
      <c r="E354" s="15">
        <v>7</v>
      </c>
      <c r="F354" s="15">
        <v>1</v>
      </c>
      <c r="G354" s="15">
        <f t="shared" si="42"/>
        <v>51</v>
      </c>
      <c r="H354" s="62">
        <f t="shared" si="43"/>
        <v>2169.0441086962328</v>
      </c>
      <c r="I354" s="15">
        <f>IF(H353&lt;VLOOKUP(D354,'Luxjacky Assumptions Weekly'!$N$18:$R$124,5,0),VLOOKUP(D354,'Luxjacky Assumptions Weekly'!$N$18:$R$124,4,0),0)</f>
        <v>0</v>
      </c>
      <c r="J354" s="15">
        <f t="shared" si="39"/>
        <v>158.67321214938073</v>
      </c>
      <c r="K354" s="15">
        <f t="shared" si="40"/>
        <v>0</v>
      </c>
      <c r="L354" s="15">
        <f t="shared" si="44"/>
        <v>0</v>
      </c>
      <c r="M354" s="58">
        <f>'Luxjacky Assumptions Monthly'!$M$8*'Luxjacky Forecast Weekly'!I354</f>
        <v>0</v>
      </c>
      <c r="N354" s="58">
        <f>'Luxjacky Assumptions Monthly'!$M$6*'Luxjacky Assumptions Monthly'!$M$8*'Luxjacky Forecast Weekly'!H354</f>
        <v>1084.5220543481164</v>
      </c>
      <c r="O354" s="58">
        <f t="shared" si="45"/>
        <v>1084.5220543481164</v>
      </c>
    </row>
    <row r="355" spans="1:15" x14ac:dyDescent="0.3">
      <c r="A355" s="60">
        <v>44549</v>
      </c>
      <c r="B355" s="15">
        <v>2021</v>
      </c>
      <c r="C355" s="15">
        <v>12</v>
      </c>
      <c r="D355" s="15" t="str">
        <f t="shared" si="41"/>
        <v>202152</v>
      </c>
      <c r="E355" s="15">
        <v>1</v>
      </c>
      <c r="F355" s="15">
        <v>0</v>
      </c>
      <c r="G355" s="15">
        <f t="shared" si="42"/>
        <v>52</v>
      </c>
      <c r="H355" s="62">
        <f t="shared" si="43"/>
        <v>1926.2070107415266</v>
      </c>
      <c r="I355" s="15">
        <f>IF(H354&lt;VLOOKUP(D355,'Luxjacky Assumptions Weekly'!$N$18:$R$124,5,0),VLOOKUP(D355,'Luxjacky Assumptions Weekly'!$N$18:$R$124,4,0),0)</f>
        <v>0</v>
      </c>
      <c r="J355" s="15">
        <f t="shared" si="39"/>
        <v>242.83709795470628</v>
      </c>
      <c r="K355" s="15">
        <f t="shared" si="40"/>
        <v>0</v>
      </c>
      <c r="L355" s="15">
        <f t="shared" si="44"/>
        <v>0</v>
      </c>
      <c r="M355" s="58">
        <f>'Luxjacky Assumptions Monthly'!$M$8*'Luxjacky Forecast Weekly'!I355</f>
        <v>0</v>
      </c>
      <c r="N355" s="58">
        <f>'Luxjacky Assumptions Monthly'!$M$6*'Luxjacky Assumptions Monthly'!$M$8*'Luxjacky Forecast Weekly'!H355</f>
        <v>963.10350537076329</v>
      </c>
      <c r="O355" s="58">
        <f t="shared" si="45"/>
        <v>963.10350537076329</v>
      </c>
    </row>
    <row r="356" spans="1:15" x14ac:dyDescent="0.3">
      <c r="A356" s="60">
        <v>44550</v>
      </c>
      <c r="B356" s="15">
        <v>2021</v>
      </c>
      <c r="C356" s="15">
        <v>12</v>
      </c>
      <c r="D356" s="15" t="str">
        <f t="shared" si="41"/>
        <v>202152</v>
      </c>
      <c r="E356" s="15">
        <v>2</v>
      </c>
      <c r="F356" s="15">
        <v>0</v>
      </c>
      <c r="G356" s="15">
        <f t="shared" si="42"/>
        <v>52</v>
      </c>
      <c r="H356" s="62">
        <f t="shared" si="43"/>
        <v>1678.7522305450439</v>
      </c>
      <c r="I356" s="15">
        <f>IF(H355&lt;VLOOKUP(D356,'Luxjacky Assumptions Weekly'!$N$18:$R$124,5,0),VLOOKUP(D356,'Luxjacky Assumptions Weekly'!$N$18:$R$124,4,0),0)</f>
        <v>0</v>
      </c>
      <c r="J356" s="15">
        <f t="shared" si="39"/>
        <v>247.45478019648263</v>
      </c>
      <c r="K356" s="15">
        <f t="shared" si="40"/>
        <v>0</v>
      </c>
      <c r="L356" s="15">
        <f t="shared" si="44"/>
        <v>0</v>
      </c>
      <c r="M356" s="58">
        <f>'Luxjacky Assumptions Monthly'!$M$8*'Luxjacky Forecast Weekly'!I356</f>
        <v>0</v>
      </c>
      <c r="N356" s="58">
        <f>'Luxjacky Assumptions Monthly'!$M$6*'Luxjacky Assumptions Monthly'!$M$8*'Luxjacky Forecast Weekly'!H356</f>
        <v>839.37611527252193</v>
      </c>
      <c r="O356" s="58">
        <f t="shared" si="45"/>
        <v>839.37611527252193</v>
      </c>
    </row>
    <row r="357" spans="1:15" x14ac:dyDescent="0.3">
      <c r="A357" s="60">
        <v>44551</v>
      </c>
      <c r="B357" s="15">
        <v>2021</v>
      </c>
      <c r="C357" s="15">
        <v>12</v>
      </c>
      <c r="D357" s="15" t="str">
        <f t="shared" si="41"/>
        <v>202152</v>
      </c>
      <c r="E357" s="15">
        <v>3</v>
      </c>
      <c r="F357" s="15">
        <v>0</v>
      </c>
      <c r="G357" s="15">
        <f t="shared" si="42"/>
        <v>52</v>
      </c>
      <c r="H357" s="62">
        <f t="shared" si="43"/>
        <v>3309.8197117760901</v>
      </c>
      <c r="I357" s="15">
        <f>IF(H356&lt;VLOOKUP(D357,'Luxjacky Assumptions Weekly'!$N$18:$R$124,5,0),VLOOKUP(D357,'Luxjacky Assumptions Weekly'!$N$18:$R$124,4,0),0)</f>
        <v>1875.9116537127904</v>
      </c>
      <c r="J357" s="15">
        <f t="shared" si="39"/>
        <v>244.8441724817441</v>
      </c>
      <c r="K357" s="15">
        <f t="shared" si="40"/>
        <v>1</v>
      </c>
      <c r="L357" s="15">
        <f t="shared" si="44"/>
        <v>4000</v>
      </c>
      <c r="M357" s="58">
        <f>'Luxjacky Assumptions Monthly'!$M$8*'Luxjacky Forecast Weekly'!I357</f>
        <v>18759.116537127906</v>
      </c>
      <c r="N357" s="58">
        <f>'Luxjacky Assumptions Monthly'!$M$6*'Luxjacky Assumptions Monthly'!$M$8*'Luxjacky Forecast Weekly'!H357</f>
        <v>1654.9098558880451</v>
      </c>
      <c r="O357" s="58">
        <f t="shared" si="45"/>
        <v>24414.026393015949</v>
      </c>
    </row>
    <row r="358" spans="1:15" x14ac:dyDescent="0.3">
      <c r="A358" s="60">
        <v>44552</v>
      </c>
      <c r="B358" s="15">
        <v>2021</v>
      </c>
      <c r="C358" s="15">
        <v>12</v>
      </c>
      <c r="D358" s="15" t="str">
        <f t="shared" si="41"/>
        <v>202152</v>
      </c>
      <c r="E358" s="15">
        <v>4</v>
      </c>
      <c r="F358" s="15">
        <v>0</v>
      </c>
      <c r="G358" s="15">
        <f t="shared" si="42"/>
        <v>52</v>
      </c>
      <c r="H358" s="62">
        <f t="shared" si="43"/>
        <v>3075.6041087069775</v>
      </c>
      <c r="I358" s="15">
        <f>IF(H357&lt;VLOOKUP(D358,'Luxjacky Assumptions Weekly'!$N$18:$R$124,5,0),VLOOKUP(D358,'Luxjacky Assumptions Weekly'!$N$18:$R$124,4,0),0)</f>
        <v>0</v>
      </c>
      <c r="J358" s="15">
        <f t="shared" si="39"/>
        <v>234.2156030691124</v>
      </c>
      <c r="K358" s="15">
        <f t="shared" si="40"/>
        <v>0</v>
      </c>
      <c r="L358" s="15">
        <f t="shared" si="44"/>
        <v>0</v>
      </c>
      <c r="M358" s="58">
        <f>'Luxjacky Assumptions Monthly'!$M$8*'Luxjacky Forecast Weekly'!I358</f>
        <v>0</v>
      </c>
      <c r="N358" s="58">
        <f>'Luxjacky Assumptions Monthly'!$M$6*'Luxjacky Assumptions Monthly'!$M$8*'Luxjacky Forecast Weekly'!H358</f>
        <v>1537.8020543534888</v>
      </c>
      <c r="O358" s="58">
        <f t="shared" si="45"/>
        <v>1537.8020543534888</v>
      </c>
    </row>
    <row r="359" spans="1:15" x14ac:dyDescent="0.3">
      <c r="A359" s="60">
        <v>44553</v>
      </c>
      <c r="B359" s="15">
        <v>2021</v>
      </c>
      <c r="C359" s="15">
        <v>12</v>
      </c>
      <c r="D359" s="15" t="str">
        <f t="shared" si="41"/>
        <v>202152</v>
      </c>
      <c r="E359" s="15">
        <v>5</v>
      </c>
      <c r="F359" s="15">
        <v>0</v>
      </c>
      <c r="G359" s="15">
        <f t="shared" si="42"/>
        <v>52</v>
      </c>
      <c r="H359" s="62">
        <f t="shared" si="43"/>
        <v>2860.6396821335225</v>
      </c>
      <c r="I359" s="15">
        <f>IF(H358&lt;VLOOKUP(D359,'Luxjacky Assumptions Weekly'!$N$18:$R$124,5,0),VLOOKUP(D359,'Luxjacky Assumptions Weekly'!$N$18:$R$124,4,0),0)</f>
        <v>0</v>
      </c>
      <c r="J359" s="15">
        <f t="shared" si="39"/>
        <v>214.96442657345509</v>
      </c>
      <c r="K359" s="15">
        <f t="shared" si="40"/>
        <v>0</v>
      </c>
      <c r="L359" s="15">
        <f t="shared" si="44"/>
        <v>0</v>
      </c>
      <c r="M359" s="58">
        <f>'Luxjacky Assumptions Monthly'!$M$8*'Luxjacky Forecast Weekly'!I359</f>
        <v>0</v>
      </c>
      <c r="N359" s="58">
        <f>'Luxjacky Assumptions Monthly'!$M$6*'Luxjacky Assumptions Monthly'!$M$8*'Luxjacky Forecast Weekly'!H359</f>
        <v>1430.3198410667612</v>
      </c>
      <c r="O359" s="58">
        <f t="shared" si="45"/>
        <v>1430.3198410667612</v>
      </c>
    </row>
    <row r="360" spans="1:15" x14ac:dyDescent="0.3">
      <c r="A360" s="60">
        <v>44554</v>
      </c>
      <c r="B360" s="15">
        <v>2021</v>
      </c>
      <c r="C360" s="15">
        <v>12</v>
      </c>
      <c r="D360" s="15" t="str">
        <f t="shared" si="41"/>
        <v>202152</v>
      </c>
      <c r="E360" s="15">
        <v>6</v>
      </c>
      <c r="F360" s="15">
        <v>1</v>
      </c>
      <c r="G360" s="15">
        <f t="shared" si="42"/>
        <v>52</v>
      </c>
      <c r="H360" s="62">
        <f t="shared" si="43"/>
        <v>2664.0469915741414</v>
      </c>
      <c r="I360" s="15">
        <f>IF(H359&lt;VLOOKUP(D360,'Luxjacky Assumptions Weekly'!$N$18:$R$124,5,0),VLOOKUP(D360,'Luxjacky Assumptions Weekly'!$N$18:$R$124,4,0),0)</f>
        <v>0</v>
      </c>
      <c r="J360" s="15">
        <f t="shared" si="39"/>
        <v>196.59269055938108</v>
      </c>
      <c r="K360" s="15">
        <f t="shared" si="40"/>
        <v>0</v>
      </c>
      <c r="L360" s="15">
        <f t="shared" si="44"/>
        <v>0</v>
      </c>
      <c r="M360" s="58">
        <f>'Luxjacky Assumptions Monthly'!$M$8*'Luxjacky Forecast Weekly'!I360</f>
        <v>0</v>
      </c>
      <c r="N360" s="58">
        <f>'Luxjacky Assumptions Monthly'!$M$6*'Luxjacky Assumptions Monthly'!$M$8*'Luxjacky Forecast Weekly'!H360</f>
        <v>1332.0234957870707</v>
      </c>
      <c r="O360" s="58">
        <f t="shared" si="45"/>
        <v>1332.0234957870707</v>
      </c>
    </row>
    <row r="361" spans="1:15" x14ac:dyDescent="0.3">
      <c r="A361" s="60">
        <v>44555</v>
      </c>
      <c r="B361" s="15">
        <v>2021</v>
      </c>
      <c r="C361" s="15">
        <v>12</v>
      </c>
      <c r="D361" s="15" t="str">
        <f t="shared" si="41"/>
        <v>202152</v>
      </c>
      <c r="E361" s="15">
        <v>7</v>
      </c>
      <c r="F361" s="15">
        <v>1</v>
      </c>
      <c r="G361" s="15">
        <f t="shared" si="42"/>
        <v>52</v>
      </c>
      <c r="H361" s="62">
        <f t="shared" si="43"/>
        <v>2505.3737794247609</v>
      </c>
      <c r="I361" s="15">
        <f>IF(H360&lt;VLOOKUP(D361,'Luxjacky Assumptions Weekly'!$N$18:$R$124,5,0),VLOOKUP(D361,'Luxjacky Assumptions Weekly'!$N$18:$R$124,4,0),0)</f>
        <v>0</v>
      </c>
      <c r="J361" s="15">
        <f t="shared" si="39"/>
        <v>158.67321214938073</v>
      </c>
      <c r="K361" s="15">
        <f t="shared" si="40"/>
        <v>0</v>
      </c>
      <c r="L361" s="15">
        <f t="shared" si="44"/>
        <v>0</v>
      </c>
      <c r="M361" s="58">
        <f>'Luxjacky Assumptions Monthly'!$M$8*'Luxjacky Forecast Weekly'!I361</f>
        <v>0</v>
      </c>
      <c r="N361" s="58">
        <f>'Luxjacky Assumptions Monthly'!$M$6*'Luxjacky Assumptions Monthly'!$M$8*'Luxjacky Forecast Weekly'!H361</f>
        <v>1252.6868897123804</v>
      </c>
      <c r="O361" s="58">
        <f t="shared" si="45"/>
        <v>1252.6868897123804</v>
      </c>
    </row>
    <row r="362" spans="1:15" x14ac:dyDescent="0.3">
      <c r="A362" s="60">
        <v>44556</v>
      </c>
      <c r="B362" s="15">
        <v>2021</v>
      </c>
      <c r="C362" s="15">
        <v>12</v>
      </c>
      <c r="D362" s="15" t="str">
        <f t="shared" si="41"/>
        <v>202153</v>
      </c>
      <c r="E362" s="15">
        <v>1</v>
      </c>
      <c r="F362" s="15">
        <v>0</v>
      </c>
      <c r="G362" s="15">
        <f t="shared" si="42"/>
        <v>53</v>
      </c>
      <c r="H362" s="62">
        <f t="shared" si="43"/>
        <v>2262.5366814700546</v>
      </c>
      <c r="I362" s="15">
        <f>IF(H361&lt;VLOOKUP(D362,'Luxjacky Assumptions Weekly'!$N$18:$R$124,5,0),VLOOKUP(D362,'Luxjacky Assumptions Weekly'!$N$18:$R$124,4,0),0)</f>
        <v>0</v>
      </c>
      <c r="J362" s="15">
        <f t="shared" si="39"/>
        <v>242.83709795470628</v>
      </c>
      <c r="K362" s="15">
        <f t="shared" si="40"/>
        <v>0</v>
      </c>
      <c r="L362" s="15">
        <f t="shared" si="44"/>
        <v>0</v>
      </c>
      <c r="M362" s="58">
        <f>'Luxjacky Assumptions Monthly'!$M$8*'Luxjacky Forecast Weekly'!I362</f>
        <v>0</v>
      </c>
      <c r="N362" s="58">
        <f>'Luxjacky Assumptions Monthly'!$M$6*'Luxjacky Assumptions Monthly'!$M$8*'Luxjacky Forecast Weekly'!H362</f>
        <v>1131.2683407350273</v>
      </c>
      <c r="O362" s="58">
        <f t="shared" si="45"/>
        <v>1131.2683407350273</v>
      </c>
    </row>
    <row r="363" spans="1:15" x14ac:dyDescent="0.3">
      <c r="A363" s="60">
        <v>44557</v>
      </c>
      <c r="B363" s="15">
        <v>2021</v>
      </c>
      <c r="C363" s="15">
        <v>12</v>
      </c>
      <c r="D363" s="15" t="str">
        <f t="shared" si="41"/>
        <v>202153</v>
      </c>
      <c r="E363" s="15">
        <v>2</v>
      </c>
      <c r="F363" s="15">
        <v>0</v>
      </c>
      <c r="G363" s="15">
        <f t="shared" si="42"/>
        <v>53</v>
      </c>
      <c r="H363" s="62">
        <f t="shared" si="43"/>
        <v>2015.0819012735719</v>
      </c>
      <c r="I363" s="15">
        <f>IF(H362&lt;VLOOKUP(D363,'Luxjacky Assumptions Weekly'!$N$18:$R$124,5,0),VLOOKUP(D363,'Luxjacky Assumptions Weekly'!$N$18:$R$124,4,0),0)</f>
        <v>0</v>
      </c>
      <c r="J363" s="15">
        <f t="shared" si="39"/>
        <v>247.45478019648263</v>
      </c>
      <c r="K363" s="15">
        <f t="shared" si="40"/>
        <v>0</v>
      </c>
      <c r="L363" s="15">
        <f t="shared" si="44"/>
        <v>0</v>
      </c>
      <c r="M363" s="58">
        <f>'Luxjacky Assumptions Monthly'!$M$8*'Luxjacky Forecast Weekly'!I363</f>
        <v>0</v>
      </c>
      <c r="N363" s="58">
        <f>'Luxjacky Assumptions Monthly'!$M$6*'Luxjacky Assumptions Monthly'!$M$8*'Luxjacky Forecast Weekly'!H363</f>
        <v>1007.540950636786</v>
      </c>
      <c r="O363" s="58">
        <f t="shared" si="45"/>
        <v>1007.540950636786</v>
      </c>
    </row>
    <row r="364" spans="1:15" x14ac:dyDescent="0.3">
      <c r="A364" s="60">
        <v>44558</v>
      </c>
      <c r="B364" s="15">
        <v>2021</v>
      </c>
      <c r="C364" s="15">
        <v>12</v>
      </c>
      <c r="D364" s="15" t="str">
        <f t="shared" si="41"/>
        <v>202153</v>
      </c>
      <c r="E364" s="15">
        <v>3</v>
      </c>
      <c r="F364" s="15">
        <v>0</v>
      </c>
      <c r="G364" s="15">
        <f t="shared" si="42"/>
        <v>53</v>
      </c>
      <c r="H364" s="62">
        <f t="shared" si="43"/>
        <v>1770.2377287918277</v>
      </c>
      <c r="I364" s="15">
        <f>IF(H363&lt;VLOOKUP(D364,'Luxjacky Assumptions Weekly'!$N$18:$R$124,5,0),VLOOKUP(D364,'Luxjacky Assumptions Weekly'!$N$18:$R$124,4,0),0)</f>
        <v>0</v>
      </c>
      <c r="J364" s="15">
        <f t="shared" si="39"/>
        <v>244.8441724817441</v>
      </c>
      <c r="K364" s="15">
        <f t="shared" si="40"/>
        <v>0</v>
      </c>
      <c r="L364" s="15">
        <f t="shared" si="44"/>
        <v>0</v>
      </c>
      <c r="M364" s="58">
        <f>'Luxjacky Assumptions Monthly'!$M$8*'Luxjacky Forecast Weekly'!I364</f>
        <v>0</v>
      </c>
      <c r="N364" s="58">
        <f>'Luxjacky Assumptions Monthly'!$M$6*'Luxjacky Assumptions Monthly'!$M$8*'Luxjacky Forecast Weekly'!H364</f>
        <v>885.11886439591387</v>
      </c>
      <c r="O364" s="58">
        <f t="shared" si="45"/>
        <v>885.11886439591387</v>
      </c>
    </row>
    <row r="365" spans="1:15" x14ac:dyDescent="0.3">
      <c r="A365" s="60">
        <v>44559</v>
      </c>
      <c r="B365" s="15">
        <v>2021</v>
      </c>
      <c r="C365" s="15">
        <v>12</v>
      </c>
      <c r="D365" s="15" t="str">
        <f t="shared" si="41"/>
        <v>202153</v>
      </c>
      <c r="E365" s="15">
        <v>4</v>
      </c>
      <c r="F365" s="15">
        <v>0</v>
      </c>
      <c r="G365" s="15">
        <f t="shared" si="42"/>
        <v>53</v>
      </c>
      <c r="H365" s="62">
        <f t="shared" si="43"/>
        <v>1536.0221257227154</v>
      </c>
      <c r="I365" s="15">
        <f>IF(H364&lt;VLOOKUP(D365,'Luxjacky Assumptions Weekly'!$N$18:$R$124,5,0),VLOOKUP(D365,'Luxjacky Assumptions Weekly'!$N$18:$R$124,4,0),0)</f>
        <v>0</v>
      </c>
      <c r="J365" s="15">
        <f t="shared" si="39"/>
        <v>234.2156030691124</v>
      </c>
      <c r="K365" s="15">
        <f t="shared" si="40"/>
        <v>0</v>
      </c>
      <c r="L365" s="15">
        <f t="shared" si="44"/>
        <v>0</v>
      </c>
      <c r="M365" s="58">
        <f>'Luxjacky Assumptions Monthly'!$M$8*'Luxjacky Forecast Weekly'!I365</f>
        <v>0</v>
      </c>
      <c r="N365" s="58">
        <f>'Luxjacky Assumptions Monthly'!$M$6*'Luxjacky Assumptions Monthly'!$M$8*'Luxjacky Forecast Weekly'!H365</f>
        <v>768.01106286135769</v>
      </c>
      <c r="O365" s="58">
        <f t="shared" si="45"/>
        <v>768.01106286135769</v>
      </c>
    </row>
    <row r="366" spans="1:15" x14ac:dyDescent="0.3">
      <c r="A366" s="60">
        <v>44560</v>
      </c>
      <c r="B366" s="15">
        <v>2021</v>
      </c>
      <c r="C366" s="15">
        <v>12</v>
      </c>
      <c r="D366" s="15" t="str">
        <f t="shared" si="41"/>
        <v>202153</v>
      </c>
      <c r="E366" s="15">
        <v>5</v>
      </c>
      <c r="F366" s="15">
        <v>0</v>
      </c>
      <c r="G366" s="15">
        <f t="shared" si="42"/>
        <v>53</v>
      </c>
      <c r="H366" s="62">
        <f t="shared" si="43"/>
        <v>3240.0218439140908</v>
      </c>
      <c r="I366" s="15">
        <f>IF(H365&lt;VLOOKUP(D366,'Luxjacky Assumptions Weekly'!$N$18:$R$124,5,0),VLOOKUP(D366,'Luxjacky Assumptions Weekly'!$N$18:$R$124,4,0),0)</f>
        <v>1918.9641447648305</v>
      </c>
      <c r="J366" s="15">
        <f t="shared" si="39"/>
        <v>214.96442657345509</v>
      </c>
      <c r="K366" s="15">
        <f t="shared" si="40"/>
        <v>1</v>
      </c>
      <c r="L366" s="15">
        <f t="shared" si="44"/>
        <v>4000</v>
      </c>
      <c r="M366" s="58">
        <f>'Luxjacky Assumptions Monthly'!$M$8*'Luxjacky Forecast Weekly'!I366</f>
        <v>19189.641447648304</v>
      </c>
      <c r="N366" s="58">
        <f>'Luxjacky Assumptions Monthly'!$M$6*'Luxjacky Assumptions Monthly'!$M$8*'Luxjacky Forecast Weekly'!H366</f>
        <v>1620.0109219570454</v>
      </c>
      <c r="O366" s="58">
        <f t="shared" si="45"/>
        <v>24809.652369605348</v>
      </c>
    </row>
    <row r="367" spans="1:15" x14ac:dyDescent="0.3">
      <c r="A367" s="60">
        <v>44561</v>
      </c>
      <c r="B367" s="15">
        <v>2021</v>
      </c>
      <c r="C367" s="15">
        <v>12</v>
      </c>
      <c r="D367" s="15" t="str">
        <f t="shared" si="41"/>
        <v>202153</v>
      </c>
      <c r="E367" s="15">
        <v>6</v>
      </c>
      <c r="F367" s="15">
        <v>1</v>
      </c>
      <c r="G367" s="15">
        <f t="shared" si="42"/>
        <v>53</v>
      </c>
      <c r="H367" s="62">
        <f t="shared" si="43"/>
        <v>3043.4291533547098</v>
      </c>
      <c r="I367" s="15">
        <f>IF(H366&lt;VLOOKUP(D367,'Luxjacky Assumptions Weekly'!$N$18:$R$124,5,0),VLOOKUP(D367,'Luxjacky Assumptions Weekly'!$N$18:$R$124,4,0),0)</f>
        <v>0</v>
      </c>
      <c r="J367" s="15">
        <f t="shared" si="39"/>
        <v>196.59269055938108</v>
      </c>
      <c r="K367" s="15">
        <f t="shared" si="40"/>
        <v>0</v>
      </c>
      <c r="L367" s="15">
        <f t="shared" si="44"/>
        <v>0</v>
      </c>
      <c r="M367" s="58">
        <f>'Luxjacky Assumptions Monthly'!$M$8*'Luxjacky Forecast Weekly'!I367</f>
        <v>0</v>
      </c>
      <c r="N367" s="58">
        <f>'Luxjacky Assumptions Monthly'!$M$6*'Luxjacky Assumptions Monthly'!$M$8*'Luxjacky Forecast Weekly'!H367</f>
        <v>1521.7145766773549</v>
      </c>
      <c r="O367" s="58">
        <f t="shared" si="45"/>
        <v>1521.7145766773549</v>
      </c>
    </row>
    <row r="368" spans="1:15" x14ac:dyDescent="0.3">
      <c r="A368" s="60">
        <v>44562</v>
      </c>
      <c r="B368" s="15">
        <v>2022</v>
      </c>
      <c r="C368" s="15">
        <v>1</v>
      </c>
      <c r="D368" s="15" t="str">
        <f t="shared" si="41"/>
        <v>20221</v>
      </c>
      <c r="E368" s="15">
        <v>7</v>
      </c>
      <c r="F368" s="15">
        <v>1</v>
      </c>
      <c r="G368" s="15">
        <f t="shared" si="42"/>
        <v>1</v>
      </c>
      <c r="H368" s="62">
        <f t="shared" si="43"/>
        <v>2891.9930391600356</v>
      </c>
      <c r="I368" s="15">
        <f>IF(H367&lt;VLOOKUP(D368,'Luxjacky Assumptions Weekly'!$N$18:$R$124,5,0),VLOOKUP(D368,'Luxjacky Assumptions Weekly'!$N$18:$R$124,4,0),0)</f>
        <v>0</v>
      </c>
      <c r="J368" s="15">
        <f t="shared" si="39"/>
        <v>151.43611419467447</v>
      </c>
      <c r="K368" s="15">
        <f t="shared" si="40"/>
        <v>0</v>
      </c>
      <c r="L368" s="15">
        <f t="shared" si="44"/>
        <v>0</v>
      </c>
      <c r="M368" s="58">
        <f>'Luxjacky Assumptions Monthly'!$M$8*'Luxjacky Forecast Weekly'!I368</f>
        <v>0</v>
      </c>
      <c r="N368" s="58">
        <f>'Luxjacky Assumptions Monthly'!$M$6*'Luxjacky Assumptions Monthly'!$M$8*'Luxjacky Forecast Weekly'!H368</f>
        <v>1445.9965195800178</v>
      </c>
      <c r="O368" s="58">
        <f t="shared" si="45"/>
        <v>1445.9965195800178</v>
      </c>
    </row>
    <row r="369" spans="1:15" x14ac:dyDescent="0.3">
      <c r="A369" s="60">
        <v>44563</v>
      </c>
      <c r="B369" s="15">
        <v>2022</v>
      </c>
      <c r="C369" s="15">
        <v>1</v>
      </c>
      <c r="D369" s="15" t="str">
        <f t="shared" si="41"/>
        <v>20222</v>
      </c>
      <c r="E369" s="15">
        <v>1</v>
      </c>
      <c r="F369" s="15">
        <v>0</v>
      </c>
      <c r="G369" s="15">
        <f t="shared" si="42"/>
        <v>2</v>
      </c>
      <c r="H369" s="62">
        <f t="shared" si="43"/>
        <v>2656.3930391600356</v>
      </c>
      <c r="I369" s="15">
        <f>IF(H368&lt;VLOOKUP(D369,'Luxjacky Assumptions Weekly'!$N$18:$R$124,5,0),VLOOKUP(D369,'Luxjacky Assumptions Weekly'!$N$18:$R$124,4,0),0)</f>
        <v>0</v>
      </c>
      <c r="J369" s="15">
        <f t="shared" si="39"/>
        <v>235.60000000000002</v>
      </c>
      <c r="K369" s="15">
        <f t="shared" si="40"/>
        <v>0</v>
      </c>
      <c r="L369" s="15">
        <f t="shared" si="44"/>
        <v>0</v>
      </c>
      <c r="M369" s="58">
        <f>'Luxjacky Assumptions Monthly'!$M$8*'Luxjacky Forecast Weekly'!I369</f>
        <v>0</v>
      </c>
      <c r="N369" s="58">
        <f>'Luxjacky Assumptions Monthly'!$M$6*'Luxjacky Assumptions Monthly'!$M$8*'Luxjacky Forecast Weekly'!H369</f>
        <v>1328.1965195800178</v>
      </c>
      <c r="O369" s="58">
        <f t="shared" si="45"/>
        <v>1328.1965195800178</v>
      </c>
    </row>
    <row r="370" spans="1:15" x14ac:dyDescent="0.3">
      <c r="A370" s="60">
        <v>44564</v>
      </c>
      <c r="B370" s="15">
        <v>2022</v>
      </c>
      <c r="C370" s="15">
        <v>1</v>
      </c>
      <c r="D370" s="15" t="str">
        <f t="shared" si="41"/>
        <v>20222</v>
      </c>
      <c r="E370" s="15">
        <v>2</v>
      </c>
      <c r="F370" s="15">
        <v>0</v>
      </c>
      <c r="G370" s="15">
        <f t="shared" si="42"/>
        <v>2</v>
      </c>
      <c r="H370" s="62">
        <f t="shared" si="43"/>
        <v>2416.1753569182592</v>
      </c>
      <c r="I370" s="15">
        <f>IF(H369&lt;VLOOKUP(D370,'Luxjacky Assumptions Weekly'!$N$18:$R$124,5,0),VLOOKUP(D370,'Luxjacky Assumptions Weekly'!$N$18:$R$124,4,0),0)</f>
        <v>0</v>
      </c>
      <c r="J370" s="15">
        <f t="shared" si="39"/>
        <v>240.21768224177637</v>
      </c>
      <c r="K370" s="15">
        <f t="shared" si="40"/>
        <v>0</v>
      </c>
      <c r="L370" s="15">
        <f t="shared" si="44"/>
        <v>0</v>
      </c>
      <c r="M370" s="58">
        <f>'Luxjacky Assumptions Monthly'!$M$8*'Luxjacky Forecast Weekly'!I370</f>
        <v>0</v>
      </c>
      <c r="N370" s="58">
        <f>'Luxjacky Assumptions Monthly'!$M$6*'Luxjacky Assumptions Monthly'!$M$8*'Luxjacky Forecast Weekly'!H370</f>
        <v>1208.0876784591296</v>
      </c>
      <c r="O370" s="58">
        <f t="shared" si="45"/>
        <v>1208.0876784591296</v>
      </c>
    </row>
    <row r="371" spans="1:15" x14ac:dyDescent="0.3">
      <c r="A371" s="60">
        <v>44565</v>
      </c>
      <c r="B371" s="15">
        <v>2022</v>
      </c>
      <c r="C371" s="15">
        <v>1</v>
      </c>
      <c r="D371" s="15" t="str">
        <f t="shared" si="41"/>
        <v>20222</v>
      </c>
      <c r="E371" s="15">
        <v>3</v>
      </c>
      <c r="F371" s="15">
        <v>0</v>
      </c>
      <c r="G371" s="15">
        <f t="shared" si="42"/>
        <v>2</v>
      </c>
      <c r="H371" s="62">
        <f t="shared" si="43"/>
        <v>2178.5682823912216</v>
      </c>
      <c r="I371" s="15">
        <f>IF(H370&lt;VLOOKUP(D371,'Luxjacky Assumptions Weekly'!$N$18:$R$124,5,0),VLOOKUP(D371,'Luxjacky Assumptions Weekly'!$N$18:$R$124,4,0),0)</f>
        <v>0</v>
      </c>
      <c r="J371" s="15">
        <f t="shared" si="39"/>
        <v>237.60707452703781</v>
      </c>
      <c r="K371" s="15">
        <f t="shared" si="40"/>
        <v>0</v>
      </c>
      <c r="L371" s="15">
        <f t="shared" si="44"/>
        <v>0</v>
      </c>
      <c r="M371" s="58">
        <f>'Luxjacky Assumptions Monthly'!$M$8*'Luxjacky Forecast Weekly'!I371</f>
        <v>0</v>
      </c>
      <c r="N371" s="58">
        <f>'Luxjacky Assumptions Monthly'!$M$6*'Luxjacky Assumptions Monthly'!$M$8*'Luxjacky Forecast Weekly'!H371</f>
        <v>1089.2841411956108</v>
      </c>
      <c r="O371" s="58">
        <f t="shared" si="45"/>
        <v>1089.2841411956108</v>
      </c>
    </row>
    <row r="372" spans="1:15" x14ac:dyDescent="0.3">
      <c r="A372" s="60">
        <v>44566</v>
      </c>
      <c r="B372" s="15">
        <v>2022</v>
      </c>
      <c r="C372" s="15">
        <v>1</v>
      </c>
      <c r="D372" s="15" t="str">
        <f t="shared" si="41"/>
        <v>20222</v>
      </c>
      <c r="E372" s="15">
        <v>4</v>
      </c>
      <c r="F372" s="15">
        <v>0</v>
      </c>
      <c r="G372" s="15">
        <f t="shared" si="42"/>
        <v>2</v>
      </c>
      <c r="H372" s="62">
        <f t="shared" si="43"/>
        <v>1951.5897772768155</v>
      </c>
      <c r="I372" s="15">
        <f>IF(H371&lt;VLOOKUP(D372,'Luxjacky Assumptions Weekly'!$N$18:$R$124,5,0),VLOOKUP(D372,'Luxjacky Assumptions Weekly'!$N$18:$R$124,4,0),0)</f>
        <v>0</v>
      </c>
      <c r="J372" s="15">
        <f t="shared" si="39"/>
        <v>226.97850511440615</v>
      </c>
      <c r="K372" s="15">
        <f t="shared" si="40"/>
        <v>0</v>
      </c>
      <c r="L372" s="15">
        <f t="shared" si="44"/>
        <v>0</v>
      </c>
      <c r="M372" s="58">
        <f>'Luxjacky Assumptions Monthly'!$M$8*'Luxjacky Forecast Weekly'!I372</f>
        <v>0</v>
      </c>
      <c r="N372" s="58">
        <f>'Luxjacky Assumptions Monthly'!$M$6*'Luxjacky Assumptions Monthly'!$M$8*'Luxjacky Forecast Weekly'!H372</f>
        <v>975.79488863840777</v>
      </c>
      <c r="O372" s="58">
        <f t="shared" si="45"/>
        <v>975.79488863840777</v>
      </c>
    </row>
    <row r="373" spans="1:15" x14ac:dyDescent="0.3">
      <c r="A373" s="60">
        <v>44567</v>
      </c>
      <c r="B373" s="15">
        <v>2022</v>
      </c>
      <c r="C373" s="15">
        <v>1</v>
      </c>
      <c r="D373" s="15" t="str">
        <f t="shared" si="41"/>
        <v>20222</v>
      </c>
      <c r="E373" s="15">
        <v>5</v>
      </c>
      <c r="F373" s="15">
        <v>0</v>
      </c>
      <c r="G373" s="15">
        <f t="shared" si="42"/>
        <v>2</v>
      </c>
      <c r="H373" s="62">
        <f t="shared" si="43"/>
        <v>1743.8624486580668</v>
      </c>
      <c r="I373" s="15">
        <f>IF(H372&lt;VLOOKUP(D373,'Luxjacky Assumptions Weekly'!$N$18:$R$124,5,0),VLOOKUP(D373,'Luxjacky Assumptions Weekly'!$N$18:$R$124,4,0),0)</f>
        <v>0</v>
      </c>
      <c r="J373" s="15">
        <f t="shared" si="39"/>
        <v>207.7273286187488</v>
      </c>
      <c r="K373" s="15">
        <f t="shared" si="40"/>
        <v>0</v>
      </c>
      <c r="L373" s="15">
        <f t="shared" si="44"/>
        <v>0</v>
      </c>
      <c r="M373" s="58">
        <f>'Luxjacky Assumptions Monthly'!$M$8*'Luxjacky Forecast Weekly'!I373</f>
        <v>0</v>
      </c>
      <c r="N373" s="58">
        <f>'Luxjacky Assumptions Monthly'!$M$6*'Luxjacky Assumptions Monthly'!$M$8*'Luxjacky Forecast Weekly'!H373</f>
        <v>871.9312243290334</v>
      </c>
      <c r="O373" s="58">
        <f t="shared" si="45"/>
        <v>871.9312243290334</v>
      </c>
    </row>
    <row r="374" spans="1:15" x14ac:dyDescent="0.3">
      <c r="A374" s="60">
        <v>44568</v>
      </c>
      <c r="B374" s="15">
        <v>2022</v>
      </c>
      <c r="C374" s="15">
        <v>1</v>
      </c>
      <c r="D374" s="15" t="str">
        <f t="shared" si="41"/>
        <v>20222</v>
      </c>
      <c r="E374" s="15">
        <v>6</v>
      </c>
      <c r="F374" s="15">
        <v>1</v>
      </c>
      <c r="G374" s="15">
        <f t="shared" si="42"/>
        <v>2</v>
      </c>
      <c r="H374" s="62">
        <f t="shared" si="43"/>
        <v>1554.5068560533919</v>
      </c>
      <c r="I374" s="15">
        <f>IF(H373&lt;VLOOKUP(D374,'Luxjacky Assumptions Weekly'!$N$18:$R$124,5,0),VLOOKUP(D374,'Luxjacky Assumptions Weekly'!$N$18:$R$124,4,0),0)</f>
        <v>0</v>
      </c>
      <c r="J374" s="15">
        <f t="shared" si="39"/>
        <v>189.35559260467483</v>
      </c>
      <c r="K374" s="15">
        <f t="shared" si="40"/>
        <v>0</v>
      </c>
      <c r="L374" s="15">
        <f t="shared" si="44"/>
        <v>0</v>
      </c>
      <c r="M374" s="58">
        <f>'Luxjacky Assumptions Monthly'!$M$8*'Luxjacky Forecast Weekly'!I374</f>
        <v>0</v>
      </c>
      <c r="N374" s="58">
        <f>'Luxjacky Assumptions Monthly'!$M$6*'Luxjacky Assumptions Monthly'!$M$8*'Luxjacky Forecast Weekly'!H374</f>
        <v>777.25342802669593</v>
      </c>
      <c r="O374" s="58">
        <f t="shared" si="45"/>
        <v>777.25342802669593</v>
      </c>
    </row>
    <row r="375" spans="1:15" x14ac:dyDescent="0.3">
      <c r="A375" s="60">
        <v>44569</v>
      </c>
      <c r="B375" s="15">
        <v>2022</v>
      </c>
      <c r="C375" s="15">
        <v>1</v>
      </c>
      <c r="D375" s="15" t="str">
        <f t="shared" si="41"/>
        <v>20222</v>
      </c>
      <c r="E375" s="15">
        <v>7</v>
      </c>
      <c r="F375" s="15">
        <v>1</v>
      </c>
      <c r="G375" s="15">
        <f t="shared" si="42"/>
        <v>2</v>
      </c>
      <c r="H375" s="62">
        <f t="shared" si="43"/>
        <v>3247.8609644206635</v>
      </c>
      <c r="I375" s="15">
        <f>IF(H374&lt;VLOOKUP(D375,'Luxjacky Assumptions Weekly'!$N$18:$R$124,5,0),VLOOKUP(D375,'Luxjacky Assumptions Weekly'!$N$18:$R$124,4,0),0)</f>
        <v>1844.7902225619466</v>
      </c>
      <c r="J375" s="15">
        <f t="shared" si="39"/>
        <v>151.43611419467447</v>
      </c>
      <c r="K375" s="15">
        <f t="shared" si="40"/>
        <v>1</v>
      </c>
      <c r="L375" s="15">
        <f t="shared" si="44"/>
        <v>4000</v>
      </c>
      <c r="M375" s="58">
        <f>'Luxjacky Assumptions Monthly'!$M$8*'Luxjacky Forecast Weekly'!I375</f>
        <v>18447.902225619466</v>
      </c>
      <c r="N375" s="58">
        <f>'Luxjacky Assumptions Monthly'!$M$6*'Luxjacky Assumptions Monthly'!$M$8*'Luxjacky Forecast Weekly'!H375</f>
        <v>1623.9304822103318</v>
      </c>
      <c r="O375" s="58">
        <f t="shared" si="45"/>
        <v>24071.832707829799</v>
      </c>
    </row>
    <row r="376" spans="1:15" x14ac:dyDescent="0.3">
      <c r="A376" s="60">
        <v>44570</v>
      </c>
      <c r="B376" s="15">
        <v>2022</v>
      </c>
      <c r="C376" s="15">
        <v>1</v>
      </c>
      <c r="D376" s="15" t="str">
        <f t="shared" si="41"/>
        <v>20223</v>
      </c>
      <c r="E376" s="15">
        <v>1</v>
      </c>
      <c r="F376" s="15">
        <v>0</v>
      </c>
      <c r="G376" s="15">
        <f t="shared" si="42"/>
        <v>3</v>
      </c>
      <c r="H376" s="62">
        <f t="shared" si="43"/>
        <v>3012.2609644206636</v>
      </c>
      <c r="I376" s="15">
        <f>IF(H375&lt;VLOOKUP(D376,'Luxjacky Assumptions Weekly'!$N$18:$R$124,5,0),VLOOKUP(D376,'Luxjacky Assumptions Weekly'!$N$18:$R$124,4,0),0)</f>
        <v>0</v>
      </c>
      <c r="J376" s="15">
        <f t="shared" si="39"/>
        <v>235.60000000000002</v>
      </c>
      <c r="K376" s="15">
        <f t="shared" si="40"/>
        <v>0</v>
      </c>
      <c r="L376" s="15">
        <f t="shared" si="44"/>
        <v>0</v>
      </c>
      <c r="M376" s="58">
        <f>'Luxjacky Assumptions Monthly'!$M$8*'Luxjacky Forecast Weekly'!I376</f>
        <v>0</v>
      </c>
      <c r="N376" s="58">
        <f>'Luxjacky Assumptions Monthly'!$M$6*'Luxjacky Assumptions Monthly'!$M$8*'Luxjacky Forecast Weekly'!H376</f>
        <v>1506.1304822103318</v>
      </c>
      <c r="O376" s="58">
        <f t="shared" si="45"/>
        <v>1506.1304822103318</v>
      </c>
    </row>
    <row r="377" spans="1:15" x14ac:dyDescent="0.3">
      <c r="A377" s="60">
        <v>44571</v>
      </c>
      <c r="B377" s="15">
        <v>2022</v>
      </c>
      <c r="C377" s="15">
        <v>1</v>
      </c>
      <c r="D377" s="15" t="str">
        <f t="shared" si="41"/>
        <v>20223</v>
      </c>
      <c r="E377" s="15">
        <v>2</v>
      </c>
      <c r="F377" s="15">
        <v>0</v>
      </c>
      <c r="G377" s="15">
        <f t="shared" si="42"/>
        <v>3</v>
      </c>
      <c r="H377" s="62">
        <f t="shared" si="43"/>
        <v>2772.0432821788872</v>
      </c>
      <c r="I377" s="15">
        <f>IF(H376&lt;VLOOKUP(D377,'Luxjacky Assumptions Weekly'!$N$18:$R$124,5,0),VLOOKUP(D377,'Luxjacky Assumptions Weekly'!$N$18:$R$124,4,0),0)</f>
        <v>0</v>
      </c>
      <c r="J377" s="15">
        <f t="shared" si="39"/>
        <v>240.21768224177637</v>
      </c>
      <c r="K377" s="15">
        <f t="shared" si="40"/>
        <v>0</v>
      </c>
      <c r="L377" s="15">
        <f t="shared" si="44"/>
        <v>0</v>
      </c>
      <c r="M377" s="58">
        <f>'Luxjacky Assumptions Monthly'!$M$8*'Luxjacky Forecast Weekly'!I377</f>
        <v>0</v>
      </c>
      <c r="N377" s="58">
        <f>'Luxjacky Assumptions Monthly'!$M$6*'Luxjacky Assumptions Monthly'!$M$8*'Luxjacky Forecast Weekly'!H377</f>
        <v>1386.0216410894436</v>
      </c>
      <c r="O377" s="58">
        <f t="shared" si="45"/>
        <v>1386.0216410894436</v>
      </c>
    </row>
    <row r="378" spans="1:15" x14ac:dyDescent="0.3">
      <c r="A378" s="60">
        <v>44572</v>
      </c>
      <c r="B378" s="15">
        <v>2022</v>
      </c>
      <c r="C378" s="15">
        <v>1</v>
      </c>
      <c r="D378" s="15" t="str">
        <f t="shared" si="41"/>
        <v>20223</v>
      </c>
      <c r="E378" s="15">
        <v>3</v>
      </c>
      <c r="F378" s="15">
        <v>0</v>
      </c>
      <c r="G378" s="15">
        <f t="shared" si="42"/>
        <v>3</v>
      </c>
      <c r="H378" s="62">
        <f t="shared" si="43"/>
        <v>2534.4362076518496</v>
      </c>
      <c r="I378" s="15">
        <f>IF(H377&lt;VLOOKUP(D378,'Luxjacky Assumptions Weekly'!$N$18:$R$124,5,0),VLOOKUP(D378,'Luxjacky Assumptions Weekly'!$N$18:$R$124,4,0),0)</f>
        <v>0</v>
      </c>
      <c r="J378" s="15">
        <f t="shared" si="39"/>
        <v>237.60707452703781</v>
      </c>
      <c r="K378" s="15">
        <f t="shared" si="40"/>
        <v>0</v>
      </c>
      <c r="L378" s="15">
        <f t="shared" si="44"/>
        <v>0</v>
      </c>
      <c r="M378" s="58">
        <f>'Luxjacky Assumptions Monthly'!$M$8*'Luxjacky Forecast Weekly'!I378</f>
        <v>0</v>
      </c>
      <c r="N378" s="58">
        <f>'Luxjacky Assumptions Monthly'!$M$6*'Luxjacky Assumptions Monthly'!$M$8*'Luxjacky Forecast Weekly'!H378</f>
        <v>1267.2181038259248</v>
      </c>
      <c r="O378" s="58">
        <f t="shared" si="45"/>
        <v>1267.2181038259248</v>
      </c>
    </row>
    <row r="379" spans="1:15" x14ac:dyDescent="0.3">
      <c r="A379" s="60">
        <v>44573</v>
      </c>
      <c r="B379" s="15">
        <v>2022</v>
      </c>
      <c r="C379" s="15">
        <v>1</v>
      </c>
      <c r="D379" s="15" t="str">
        <f t="shared" si="41"/>
        <v>20223</v>
      </c>
      <c r="E379" s="15">
        <v>4</v>
      </c>
      <c r="F379" s="15">
        <v>0</v>
      </c>
      <c r="G379" s="15">
        <f t="shared" si="42"/>
        <v>3</v>
      </c>
      <c r="H379" s="62">
        <f t="shared" si="43"/>
        <v>2307.4577025374433</v>
      </c>
      <c r="I379" s="15">
        <f>IF(H378&lt;VLOOKUP(D379,'Luxjacky Assumptions Weekly'!$N$18:$R$124,5,0),VLOOKUP(D379,'Luxjacky Assumptions Weekly'!$N$18:$R$124,4,0),0)</f>
        <v>0</v>
      </c>
      <c r="J379" s="15">
        <f t="shared" si="39"/>
        <v>226.97850511440615</v>
      </c>
      <c r="K379" s="15">
        <f t="shared" si="40"/>
        <v>0</v>
      </c>
      <c r="L379" s="15">
        <f t="shared" si="44"/>
        <v>0</v>
      </c>
      <c r="M379" s="58">
        <f>'Luxjacky Assumptions Monthly'!$M$8*'Luxjacky Forecast Weekly'!I379</f>
        <v>0</v>
      </c>
      <c r="N379" s="58">
        <f>'Luxjacky Assumptions Monthly'!$M$6*'Luxjacky Assumptions Monthly'!$M$8*'Luxjacky Forecast Weekly'!H379</f>
        <v>1153.7288512687217</v>
      </c>
      <c r="O379" s="58">
        <f t="shared" si="45"/>
        <v>1153.7288512687217</v>
      </c>
    </row>
    <row r="380" spans="1:15" x14ac:dyDescent="0.3">
      <c r="A380" s="60">
        <v>44574</v>
      </c>
      <c r="B380" s="15">
        <v>2022</v>
      </c>
      <c r="C380" s="15">
        <v>1</v>
      </c>
      <c r="D380" s="15" t="str">
        <f t="shared" si="41"/>
        <v>20223</v>
      </c>
      <c r="E380" s="15">
        <v>5</v>
      </c>
      <c r="F380" s="15">
        <v>0</v>
      </c>
      <c r="G380" s="15">
        <f t="shared" si="42"/>
        <v>3</v>
      </c>
      <c r="H380" s="62">
        <f t="shared" si="43"/>
        <v>2099.7303739186946</v>
      </c>
      <c r="I380" s="15">
        <f>IF(H379&lt;VLOOKUP(D380,'Luxjacky Assumptions Weekly'!$N$18:$R$124,5,0),VLOOKUP(D380,'Luxjacky Assumptions Weekly'!$N$18:$R$124,4,0),0)</f>
        <v>0</v>
      </c>
      <c r="J380" s="15">
        <f t="shared" si="39"/>
        <v>207.7273286187488</v>
      </c>
      <c r="K380" s="15">
        <f t="shared" si="40"/>
        <v>0</v>
      </c>
      <c r="L380" s="15">
        <f t="shared" si="44"/>
        <v>0</v>
      </c>
      <c r="M380" s="58">
        <f>'Luxjacky Assumptions Monthly'!$M$8*'Luxjacky Forecast Weekly'!I380</f>
        <v>0</v>
      </c>
      <c r="N380" s="58">
        <f>'Luxjacky Assumptions Monthly'!$M$6*'Luxjacky Assumptions Monthly'!$M$8*'Luxjacky Forecast Weekly'!H380</f>
        <v>1049.8651869593473</v>
      </c>
      <c r="O380" s="58">
        <f t="shared" si="45"/>
        <v>1049.8651869593473</v>
      </c>
    </row>
    <row r="381" spans="1:15" x14ac:dyDescent="0.3">
      <c r="A381" s="60">
        <v>44575</v>
      </c>
      <c r="B381" s="15">
        <v>2022</v>
      </c>
      <c r="C381" s="15">
        <v>1</v>
      </c>
      <c r="D381" s="15" t="str">
        <f t="shared" si="41"/>
        <v>20223</v>
      </c>
      <c r="E381" s="15">
        <v>6</v>
      </c>
      <c r="F381" s="15">
        <v>1</v>
      </c>
      <c r="G381" s="15">
        <f t="shared" si="42"/>
        <v>3</v>
      </c>
      <c r="H381" s="62">
        <f t="shared" si="43"/>
        <v>1910.3747813140199</v>
      </c>
      <c r="I381" s="15">
        <f>IF(H380&lt;VLOOKUP(D381,'Luxjacky Assumptions Weekly'!$N$18:$R$124,5,0),VLOOKUP(D381,'Luxjacky Assumptions Weekly'!$N$18:$R$124,4,0),0)</f>
        <v>0</v>
      </c>
      <c r="J381" s="15">
        <f t="shared" si="39"/>
        <v>189.35559260467483</v>
      </c>
      <c r="K381" s="15">
        <f t="shared" si="40"/>
        <v>0</v>
      </c>
      <c r="L381" s="15">
        <f t="shared" si="44"/>
        <v>0</v>
      </c>
      <c r="M381" s="58">
        <f>'Luxjacky Assumptions Monthly'!$M$8*'Luxjacky Forecast Weekly'!I381</f>
        <v>0</v>
      </c>
      <c r="N381" s="58">
        <f>'Luxjacky Assumptions Monthly'!$M$6*'Luxjacky Assumptions Monthly'!$M$8*'Luxjacky Forecast Weekly'!H381</f>
        <v>955.18739065700993</v>
      </c>
      <c r="O381" s="58">
        <f t="shared" si="45"/>
        <v>955.18739065700993</v>
      </c>
    </row>
    <row r="382" spans="1:15" x14ac:dyDescent="0.3">
      <c r="A382" s="60">
        <v>44576</v>
      </c>
      <c r="B382" s="15">
        <v>2022</v>
      </c>
      <c r="C382" s="15">
        <v>1</v>
      </c>
      <c r="D382" s="15" t="str">
        <f t="shared" si="41"/>
        <v>20223</v>
      </c>
      <c r="E382" s="15">
        <v>7</v>
      </c>
      <c r="F382" s="15">
        <v>1</v>
      </c>
      <c r="G382" s="15">
        <f t="shared" si="42"/>
        <v>3</v>
      </c>
      <c r="H382" s="62">
        <f t="shared" si="43"/>
        <v>1758.9386671193454</v>
      </c>
      <c r="I382" s="15">
        <f>IF(H381&lt;VLOOKUP(D382,'Luxjacky Assumptions Weekly'!$N$18:$R$124,5,0),VLOOKUP(D382,'Luxjacky Assumptions Weekly'!$N$18:$R$124,4,0),0)</f>
        <v>0</v>
      </c>
      <c r="J382" s="15">
        <f t="shared" si="39"/>
        <v>151.43611419467447</v>
      </c>
      <c r="K382" s="15">
        <f t="shared" si="40"/>
        <v>0</v>
      </c>
      <c r="L382" s="15">
        <f t="shared" si="44"/>
        <v>0</v>
      </c>
      <c r="M382" s="58">
        <f>'Luxjacky Assumptions Monthly'!$M$8*'Luxjacky Forecast Weekly'!I382</f>
        <v>0</v>
      </c>
      <c r="N382" s="58">
        <f>'Luxjacky Assumptions Monthly'!$M$6*'Luxjacky Assumptions Monthly'!$M$8*'Luxjacky Forecast Weekly'!H382</f>
        <v>879.46933355967269</v>
      </c>
      <c r="O382" s="58">
        <f t="shared" si="45"/>
        <v>879.46933355967269</v>
      </c>
    </row>
    <row r="383" spans="1:15" x14ac:dyDescent="0.3">
      <c r="A383" s="60">
        <v>44577</v>
      </c>
      <c r="B383" s="15">
        <v>2022</v>
      </c>
      <c r="C383" s="15">
        <v>1</v>
      </c>
      <c r="D383" s="15" t="str">
        <f t="shared" si="41"/>
        <v>20224</v>
      </c>
      <c r="E383" s="15">
        <v>1</v>
      </c>
      <c r="F383" s="15">
        <v>0</v>
      </c>
      <c r="G383" s="15">
        <f t="shared" si="42"/>
        <v>4</v>
      </c>
      <c r="H383" s="62">
        <f t="shared" si="43"/>
        <v>1523.3386671193452</v>
      </c>
      <c r="I383" s="15">
        <f>IF(H382&lt;VLOOKUP(D383,'Luxjacky Assumptions Weekly'!$N$18:$R$124,5,0),VLOOKUP(D383,'Luxjacky Assumptions Weekly'!$N$18:$R$124,4,0),0)</f>
        <v>0</v>
      </c>
      <c r="J383" s="15">
        <f t="shared" si="39"/>
        <v>235.60000000000002</v>
      </c>
      <c r="K383" s="15">
        <f t="shared" si="40"/>
        <v>0</v>
      </c>
      <c r="L383" s="15">
        <f t="shared" si="44"/>
        <v>0</v>
      </c>
      <c r="M383" s="58">
        <f>'Luxjacky Assumptions Monthly'!$M$8*'Luxjacky Forecast Weekly'!I383</f>
        <v>0</v>
      </c>
      <c r="N383" s="58">
        <f>'Luxjacky Assumptions Monthly'!$M$6*'Luxjacky Assumptions Monthly'!$M$8*'Luxjacky Forecast Weekly'!H383</f>
        <v>761.66933355967262</v>
      </c>
      <c r="O383" s="58">
        <f t="shared" si="45"/>
        <v>761.66933355967262</v>
      </c>
    </row>
    <row r="384" spans="1:15" x14ac:dyDescent="0.3">
      <c r="A384" s="60">
        <v>44578</v>
      </c>
      <c r="B384" s="15">
        <v>2022</v>
      </c>
      <c r="C384" s="15">
        <v>1</v>
      </c>
      <c r="D384" s="15" t="str">
        <f t="shared" si="41"/>
        <v>20224</v>
      </c>
      <c r="E384" s="15">
        <v>2</v>
      </c>
      <c r="F384" s="15">
        <v>0</v>
      </c>
      <c r="G384" s="15">
        <f t="shared" si="42"/>
        <v>4</v>
      </c>
      <c r="H384" s="62">
        <f t="shared" si="43"/>
        <v>3127.9112074395157</v>
      </c>
      <c r="I384" s="15">
        <f>IF(H383&lt;VLOOKUP(D384,'Luxjacky Assumptions Weekly'!$N$18:$R$124,5,0),VLOOKUP(D384,'Luxjacky Assumptions Weekly'!$N$18:$R$124,4,0),0)</f>
        <v>1844.7902225619466</v>
      </c>
      <c r="J384" s="15">
        <f t="shared" si="39"/>
        <v>240.21768224177637</v>
      </c>
      <c r="K384" s="15">
        <f t="shared" si="40"/>
        <v>1</v>
      </c>
      <c r="L384" s="15">
        <f t="shared" si="44"/>
        <v>4000</v>
      </c>
      <c r="M384" s="58">
        <f>'Luxjacky Assumptions Monthly'!$M$8*'Luxjacky Forecast Weekly'!I384</f>
        <v>18447.902225619466</v>
      </c>
      <c r="N384" s="58">
        <f>'Luxjacky Assumptions Monthly'!$M$6*'Luxjacky Assumptions Monthly'!$M$8*'Luxjacky Forecast Weekly'!H384</f>
        <v>1563.9556037197578</v>
      </c>
      <c r="O384" s="58">
        <f t="shared" si="45"/>
        <v>24011.857829339224</v>
      </c>
    </row>
    <row r="385" spans="1:15" x14ac:dyDescent="0.3">
      <c r="A385" s="60">
        <v>44579</v>
      </c>
      <c r="B385" s="15">
        <v>2022</v>
      </c>
      <c r="C385" s="15">
        <v>1</v>
      </c>
      <c r="D385" s="15" t="str">
        <f t="shared" si="41"/>
        <v>20224</v>
      </c>
      <c r="E385" s="15">
        <v>3</v>
      </c>
      <c r="F385" s="15">
        <v>0</v>
      </c>
      <c r="G385" s="15">
        <f t="shared" si="42"/>
        <v>4</v>
      </c>
      <c r="H385" s="62">
        <f t="shared" si="43"/>
        <v>2890.3041329124781</v>
      </c>
      <c r="I385" s="15">
        <f>IF(H384&lt;VLOOKUP(D385,'Luxjacky Assumptions Weekly'!$N$18:$R$124,5,0),VLOOKUP(D385,'Luxjacky Assumptions Weekly'!$N$18:$R$124,4,0),0)</f>
        <v>0</v>
      </c>
      <c r="J385" s="15">
        <f t="shared" si="39"/>
        <v>237.60707452703781</v>
      </c>
      <c r="K385" s="15">
        <f t="shared" si="40"/>
        <v>0</v>
      </c>
      <c r="L385" s="15">
        <f t="shared" si="44"/>
        <v>0</v>
      </c>
      <c r="M385" s="58">
        <f>'Luxjacky Assumptions Monthly'!$M$8*'Luxjacky Forecast Weekly'!I385</f>
        <v>0</v>
      </c>
      <c r="N385" s="58">
        <f>'Luxjacky Assumptions Monthly'!$M$6*'Luxjacky Assumptions Monthly'!$M$8*'Luxjacky Forecast Weekly'!H385</f>
        <v>1445.152066456239</v>
      </c>
      <c r="O385" s="58">
        <f t="shared" si="45"/>
        <v>1445.152066456239</v>
      </c>
    </row>
    <row r="386" spans="1:15" x14ac:dyDescent="0.3">
      <c r="A386" s="60">
        <v>44580</v>
      </c>
      <c r="B386" s="15">
        <v>2022</v>
      </c>
      <c r="C386" s="15">
        <v>1</v>
      </c>
      <c r="D386" s="15" t="str">
        <f t="shared" si="41"/>
        <v>20224</v>
      </c>
      <c r="E386" s="15">
        <v>4</v>
      </c>
      <c r="F386" s="15">
        <v>0</v>
      </c>
      <c r="G386" s="15">
        <f t="shared" si="42"/>
        <v>4</v>
      </c>
      <c r="H386" s="62">
        <f t="shared" si="43"/>
        <v>2663.3256277980718</v>
      </c>
      <c r="I386" s="15">
        <f>IF(H385&lt;VLOOKUP(D386,'Luxjacky Assumptions Weekly'!$N$18:$R$124,5,0),VLOOKUP(D386,'Luxjacky Assumptions Weekly'!$N$18:$R$124,4,0),0)</f>
        <v>0</v>
      </c>
      <c r="J386" s="15">
        <f t="shared" si="39"/>
        <v>226.97850511440615</v>
      </c>
      <c r="K386" s="15">
        <f t="shared" si="40"/>
        <v>0</v>
      </c>
      <c r="L386" s="15">
        <f t="shared" si="44"/>
        <v>0</v>
      </c>
      <c r="M386" s="58">
        <f>'Luxjacky Assumptions Monthly'!$M$8*'Luxjacky Forecast Weekly'!I386</f>
        <v>0</v>
      </c>
      <c r="N386" s="58">
        <f>'Luxjacky Assumptions Monthly'!$M$6*'Luxjacky Assumptions Monthly'!$M$8*'Luxjacky Forecast Weekly'!H386</f>
        <v>1331.6628138990359</v>
      </c>
      <c r="O386" s="58">
        <f t="shared" si="45"/>
        <v>1331.6628138990359</v>
      </c>
    </row>
    <row r="387" spans="1:15" x14ac:dyDescent="0.3">
      <c r="A387" s="60">
        <v>44581</v>
      </c>
      <c r="B387" s="15">
        <v>2022</v>
      </c>
      <c r="C387" s="15">
        <v>1</v>
      </c>
      <c r="D387" s="15" t="str">
        <f t="shared" si="41"/>
        <v>20224</v>
      </c>
      <c r="E387" s="15">
        <v>5</v>
      </c>
      <c r="F387" s="15">
        <v>0</v>
      </c>
      <c r="G387" s="15">
        <f t="shared" si="42"/>
        <v>4</v>
      </c>
      <c r="H387" s="62">
        <f t="shared" si="43"/>
        <v>2455.598299179323</v>
      </c>
      <c r="I387" s="15">
        <f>IF(H386&lt;VLOOKUP(D387,'Luxjacky Assumptions Weekly'!$N$18:$R$124,5,0),VLOOKUP(D387,'Luxjacky Assumptions Weekly'!$N$18:$R$124,4,0),0)</f>
        <v>0</v>
      </c>
      <c r="J387" s="15">
        <f t="shared" ref="J387:J450" si="46">100-2.17*E387^2.25+12.77*E387+EXP(-E387/0.032)+5*C387^0.75+10*F387+20*(B387-2016)</f>
        <v>207.7273286187488</v>
      </c>
      <c r="K387" s="15">
        <f t="shared" ref="K387:K450" si="47">IF(I387&gt;0,1,0)</f>
        <v>0</v>
      </c>
      <c r="L387" s="15">
        <f t="shared" si="44"/>
        <v>0</v>
      </c>
      <c r="M387" s="58">
        <f>'Luxjacky Assumptions Monthly'!$M$8*'Luxjacky Forecast Weekly'!I387</f>
        <v>0</v>
      </c>
      <c r="N387" s="58">
        <f>'Luxjacky Assumptions Monthly'!$M$6*'Luxjacky Assumptions Monthly'!$M$8*'Luxjacky Forecast Weekly'!H387</f>
        <v>1227.7991495896615</v>
      </c>
      <c r="O387" s="58">
        <f t="shared" si="45"/>
        <v>1227.7991495896615</v>
      </c>
    </row>
    <row r="388" spans="1:15" x14ac:dyDescent="0.3">
      <c r="A388" s="60">
        <v>44582</v>
      </c>
      <c r="B388" s="15">
        <v>2022</v>
      </c>
      <c r="C388" s="15">
        <v>1</v>
      </c>
      <c r="D388" s="15" t="str">
        <f t="shared" ref="D388:D451" si="48">CONCATENATE(B388,G388)</f>
        <v>20224</v>
      </c>
      <c r="E388" s="15">
        <v>6</v>
      </c>
      <c r="F388" s="15">
        <v>1</v>
      </c>
      <c r="G388" s="15">
        <f t="shared" ref="G388:G451" si="49">WEEKNUM(A388)</f>
        <v>4</v>
      </c>
      <c r="H388" s="62">
        <f t="shared" ref="H388:H451" si="50">H387+I388-J388</f>
        <v>2266.2427065746483</v>
      </c>
      <c r="I388" s="15">
        <f>IF(H387&lt;VLOOKUP(D388,'Luxjacky Assumptions Weekly'!$N$18:$R$124,5,0),VLOOKUP(D388,'Luxjacky Assumptions Weekly'!$N$18:$R$124,4,0),0)</f>
        <v>0</v>
      </c>
      <c r="J388" s="15">
        <f t="shared" si="46"/>
        <v>189.35559260467483</v>
      </c>
      <c r="K388" s="15">
        <f t="shared" si="47"/>
        <v>0</v>
      </c>
      <c r="L388" s="15">
        <f t="shared" ref="L388:L451" si="51">4000*K388</f>
        <v>0</v>
      </c>
      <c r="M388" s="58">
        <f>'Luxjacky Assumptions Monthly'!$M$8*'Luxjacky Forecast Weekly'!I388</f>
        <v>0</v>
      </c>
      <c r="N388" s="58">
        <f>'Luxjacky Assumptions Monthly'!$M$6*'Luxjacky Assumptions Monthly'!$M$8*'Luxjacky Forecast Weekly'!H388</f>
        <v>1133.1213532873242</v>
      </c>
      <c r="O388" s="58">
        <f t="shared" ref="O388:O451" si="52">SUM(L388:N388)</f>
        <v>1133.1213532873242</v>
      </c>
    </row>
    <row r="389" spans="1:15" x14ac:dyDescent="0.3">
      <c r="A389" s="60">
        <v>44583</v>
      </c>
      <c r="B389" s="15">
        <v>2022</v>
      </c>
      <c r="C389" s="15">
        <v>1</v>
      </c>
      <c r="D389" s="15" t="str">
        <f t="shared" si="48"/>
        <v>20224</v>
      </c>
      <c r="E389" s="15">
        <v>7</v>
      </c>
      <c r="F389" s="15">
        <v>1</v>
      </c>
      <c r="G389" s="15">
        <f t="shared" si="49"/>
        <v>4</v>
      </c>
      <c r="H389" s="62">
        <f t="shared" si="50"/>
        <v>2114.8065923799741</v>
      </c>
      <c r="I389" s="15">
        <f>IF(H388&lt;VLOOKUP(D389,'Luxjacky Assumptions Weekly'!$N$18:$R$124,5,0),VLOOKUP(D389,'Luxjacky Assumptions Weekly'!$N$18:$R$124,4,0),0)</f>
        <v>0</v>
      </c>
      <c r="J389" s="15">
        <f t="shared" si="46"/>
        <v>151.43611419467447</v>
      </c>
      <c r="K389" s="15">
        <f t="shared" si="47"/>
        <v>0</v>
      </c>
      <c r="L389" s="15">
        <f t="shared" si="51"/>
        <v>0</v>
      </c>
      <c r="M389" s="58">
        <f>'Luxjacky Assumptions Monthly'!$M$8*'Luxjacky Forecast Weekly'!I389</f>
        <v>0</v>
      </c>
      <c r="N389" s="58">
        <f>'Luxjacky Assumptions Monthly'!$M$6*'Luxjacky Assumptions Monthly'!$M$8*'Luxjacky Forecast Weekly'!H389</f>
        <v>1057.403296189987</v>
      </c>
      <c r="O389" s="58">
        <f t="shared" si="52"/>
        <v>1057.403296189987</v>
      </c>
    </row>
    <row r="390" spans="1:15" x14ac:dyDescent="0.3">
      <c r="A390" s="60">
        <v>44584</v>
      </c>
      <c r="B390" s="15">
        <v>2022</v>
      </c>
      <c r="C390" s="15">
        <v>1</v>
      </c>
      <c r="D390" s="15" t="str">
        <f t="shared" si="48"/>
        <v>20225</v>
      </c>
      <c r="E390" s="15">
        <v>1</v>
      </c>
      <c r="F390" s="15">
        <v>0</v>
      </c>
      <c r="G390" s="15">
        <f t="shared" si="49"/>
        <v>5</v>
      </c>
      <c r="H390" s="62">
        <f t="shared" si="50"/>
        <v>1879.2065923799742</v>
      </c>
      <c r="I390" s="15">
        <f>IF(H389&lt;VLOOKUP(D390,'Luxjacky Assumptions Weekly'!$N$18:$R$124,5,0),VLOOKUP(D390,'Luxjacky Assumptions Weekly'!$N$18:$R$124,4,0),0)</f>
        <v>0</v>
      </c>
      <c r="J390" s="15">
        <f t="shared" si="46"/>
        <v>235.60000000000002</v>
      </c>
      <c r="K390" s="15">
        <f t="shared" si="47"/>
        <v>0</v>
      </c>
      <c r="L390" s="15">
        <f t="shared" si="51"/>
        <v>0</v>
      </c>
      <c r="M390" s="58">
        <f>'Luxjacky Assumptions Monthly'!$M$8*'Luxjacky Forecast Weekly'!I390</f>
        <v>0</v>
      </c>
      <c r="N390" s="58">
        <f>'Luxjacky Assumptions Monthly'!$M$6*'Luxjacky Assumptions Monthly'!$M$8*'Luxjacky Forecast Weekly'!H390</f>
        <v>939.60329618998708</v>
      </c>
      <c r="O390" s="58">
        <f t="shared" si="52"/>
        <v>939.60329618998708</v>
      </c>
    </row>
    <row r="391" spans="1:15" x14ac:dyDescent="0.3">
      <c r="A391" s="60">
        <v>44585</v>
      </c>
      <c r="B391" s="15">
        <v>2022</v>
      </c>
      <c r="C391" s="15">
        <v>1</v>
      </c>
      <c r="D391" s="15" t="str">
        <f t="shared" si="48"/>
        <v>20225</v>
      </c>
      <c r="E391" s="15">
        <v>2</v>
      </c>
      <c r="F391" s="15">
        <v>0</v>
      </c>
      <c r="G391" s="15">
        <f t="shared" si="49"/>
        <v>5</v>
      </c>
      <c r="H391" s="62">
        <f t="shared" si="50"/>
        <v>1638.9889101381978</v>
      </c>
      <c r="I391" s="15">
        <f>IF(H390&lt;VLOOKUP(D391,'Luxjacky Assumptions Weekly'!$N$18:$R$124,5,0),VLOOKUP(D391,'Luxjacky Assumptions Weekly'!$N$18:$R$124,4,0),0)</f>
        <v>0</v>
      </c>
      <c r="J391" s="15">
        <f t="shared" si="46"/>
        <v>240.21768224177637</v>
      </c>
      <c r="K391" s="15">
        <f t="shared" si="47"/>
        <v>0</v>
      </c>
      <c r="L391" s="15">
        <f t="shared" si="51"/>
        <v>0</v>
      </c>
      <c r="M391" s="58">
        <f>'Luxjacky Assumptions Monthly'!$M$8*'Luxjacky Forecast Weekly'!I391</f>
        <v>0</v>
      </c>
      <c r="N391" s="58">
        <f>'Luxjacky Assumptions Monthly'!$M$6*'Luxjacky Assumptions Monthly'!$M$8*'Luxjacky Forecast Weekly'!H391</f>
        <v>819.49445506909888</v>
      </c>
      <c r="O391" s="58">
        <f t="shared" si="52"/>
        <v>819.49445506909888</v>
      </c>
    </row>
    <row r="392" spans="1:15" x14ac:dyDescent="0.3">
      <c r="A392" s="60">
        <v>44586</v>
      </c>
      <c r="B392" s="15">
        <v>2022</v>
      </c>
      <c r="C392" s="15">
        <v>1</v>
      </c>
      <c r="D392" s="15" t="str">
        <f t="shared" si="48"/>
        <v>20225</v>
      </c>
      <c r="E392" s="15">
        <v>3</v>
      </c>
      <c r="F392" s="15">
        <v>0</v>
      </c>
      <c r="G392" s="15">
        <f t="shared" si="49"/>
        <v>5</v>
      </c>
      <c r="H392" s="62">
        <f t="shared" si="50"/>
        <v>3246.1720581731065</v>
      </c>
      <c r="I392" s="15">
        <f>IF(H391&lt;VLOOKUP(D392,'Luxjacky Assumptions Weekly'!$N$18:$R$124,5,0),VLOOKUP(D392,'Luxjacky Assumptions Weekly'!$N$18:$R$124,4,0),0)</f>
        <v>1844.7902225619466</v>
      </c>
      <c r="J392" s="15">
        <f t="shared" si="46"/>
        <v>237.60707452703781</v>
      </c>
      <c r="K392" s="15">
        <f t="shared" si="47"/>
        <v>1</v>
      </c>
      <c r="L392" s="15">
        <f t="shared" si="51"/>
        <v>4000</v>
      </c>
      <c r="M392" s="58">
        <f>'Luxjacky Assumptions Monthly'!$M$8*'Luxjacky Forecast Weekly'!I392</f>
        <v>18447.902225619466</v>
      </c>
      <c r="N392" s="58">
        <f>'Luxjacky Assumptions Monthly'!$M$6*'Luxjacky Assumptions Monthly'!$M$8*'Luxjacky Forecast Weekly'!H392</f>
        <v>1623.0860290865533</v>
      </c>
      <c r="O392" s="58">
        <f t="shared" si="52"/>
        <v>24070.988254706019</v>
      </c>
    </row>
    <row r="393" spans="1:15" x14ac:dyDescent="0.3">
      <c r="A393" s="60">
        <v>44587</v>
      </c>
      <c r="B393" s="15">
        <v>2022</v>
      </c>
      <c r="C393" s="15">
        <v>1</v>
      </c>
      <c r="D393" s="15" t="str">
        <f t="shared" si="48"/>
        <v>20225</v>
      </c>
      <c r="E393" s="15">
        <v>4</v>
      </c>
      <c r="F393" s="15">
        <v>0</v>
      </c>
      <c r="G393" s="15">
        <f t="shared" si="49"/>
        <v>5</v>
      </c>
      <c r="H393" s="62">
        <f t="shared" si="50"/>
        <v>3019.1935530587002</v>
      </c>
      <c r="I393" s="15">
        <f>IF(H392&lt;VLOOKUP(D393,'Luxjacky Assumptions Weekly'!$N$18:$R$124,5,0),VLOOKUP(D393,'Luxjacky Assumptions Weekly'!$N$18:$R$124,4,0),0)</f>
        <v>0</v>
      </c>
      <c r="J393" s="15">
        <f t="shared" si="46"/>
        <v>226.97850511440615</v>
      </c>
      <c r="K393" s="15">
        <f t="shared" si="47"/>
        <v>0</v>
      </c>
      <c r="L393" s="15">
        <f t="shared" si="51"/>
        <v>0</v>
      </c>
      <c r="M393" s="58">
        <f>'Luxjacky Assumptions Monthly'!$M$8*'Luxjacky Forecast Weekly'!I393</f>
        <v>0</v>
      </c>
      <c r="N393" s="58">
        <f>'Luxjacky Assumptions Monthly'!$M$6*'Luxjacky Assumptions Monthly'!$M$8*'Luxjacky Forecast Weekly'!H393</f>
        <v>1509.5967765293501</v>
      </c>
      <c r="O393" s="58">
        <f t="shared" si="52"/>
        <v>1509.5967765293501</v>
      </c>
    </row>
    <row r="394" spans="1:15" x14ac:dyDescent="0.3">
      <c r="A394" s="60">
        <v>44588</v>
      </c>
      <c r="B394" s="15">
        <v>2022</v>
      </c>
      <c r="C394" s="15">
        <v>1</v>
      </c>
      <c r="D394" s="15" t="str">
        <f t="shared" si="48"/>
        <v>20225</v>
      </c>
      <c r="E394" s="15">
        <v>5</v>
      </c>
      <c r="F394" s="15">
        <v>0</v>
      </c>
      <c r="G394" s="15">
        <f t="shared" si="49"/>
        <v>5</v>
      </c>
      <c r="H394" s="62">
        <f t="shared" si="50"/>
        <v>2811.4662244399515</v>
      </c>
      <c r="I394" s="15">
        <f>IF(H393&lt;VLOOKUP(D394,'Luxjacky Assumptions Weekly'!$N$18:$R$124,5,0),VLOOKUP(D394,'Luxjacky Assumptions Weekly'!$N$18:$R$124,4,0),0)</f>
        <v>0</v>
      </c>
      <c r="J394" s="15">
        <f t="shared" si="46"/>
        <v>207.7273286187488</v>
      </c>
      <c r="K394" s="15">
        <f t="shared" si="47"/>
        <v>0</v>
      </c>
      <c r="L394" s="15">
        <f t="shared" si="51"/>
        <v>0</v>
      </c>
      <c r="M394" s="58">
        <f>'Luxjacky Assumptions Monthly'!$M$8*'Luxjacky Forecast Weekly'!I394</f>
        <v>0</v>
      </c>
      <c r="N394" s="58">
        <f>'Luxjacky Assumptions Monthly'!$M$6*'Luxjacky Assumptions Monthly'!$M$8*'Luxjacky Forecast Weekly'!H394</f>
        <v>1405.7331122199757</v>
      </c>
      <c r="O394" s="58">
        <f t="shared" si="52"/>
        <v>1405.7331122199757</v>
      </c>
    </row>
    <row r="395" spans="1:15" x14ac:dyDescent="0.3">
      <c r="A395" s="60">
        <v>44589</v>
      </c>
      <c r="B395" s="15">
        <v>2022</v>
      </c>
      <c r="C395" s="15">
        <v>1</v>
      </c>
      <c r="D395" s="15" t="str">
        <f t="shared" si="48"/>
        <v>20225</v>
      </c>
      <c r="E395" s="15">
        <v>6</v>
      </c>
      <c r="F395" s="15">
        <v>1</v>
      </c>
      <c r="G395" s="15">
        <f t="shared" si="49"/>
        <v>5</v>
      </c>
      <c r="H395" s="62">
        <f t="shared" si="50"/>
        <v>2622.1106318352768</v>
      </c>
      <c r="I395" s="15">
        <f>IF(H394&lt;VLOOKUP(D395,'Luxjacky Assumptions Weekly'!$N$18:$R$124,5,0),VLOOKUP(D395,'Luxjacky Assumptions Weekly'!$N$18:$R$124,4,0),0)</f>
        <v>0</v>
      </c>
      <c r="J395" s="15">
        <f t="shared" si="46"/>
        <v>189.35559260467483</v>
      </c>
      <c r="K395" s="15">
        <f t="shared" si="47"/>
        <v>0</v>
      </c>
      <c r="L395" s="15">
        <f t="shared" si="51"/>
        <v>0</v>
      </c>
      <c r="M395" s="58">
        <f>'Luxjacky Assumptions Monthly'!$M$8*'Luxjacky Forecast Weekly'!I395</f>
        <v>0</v>
      </c>
      <c r="N395" s="58">
        <f>'Luxjacky Assumptions Monthly'!$M$6*'Luxjacky Assumptions Monthly'!$M$8*'Luxjacky Forecast Weekly'!H395</f>
        <v>1311.0553159176384</v>
      </c>
      <c r="O395" s="58">
        <f t="shared" si="52"/>
        <v>1311.0553159176384</v>
      </c>
    </row>
    <row r="396" spans="1:15" x14ac:dyDescent="0.3">
      <c r="A396" s="60">
        <v>44590</v>
      </c>
      <c r="B396" s="15">
        <v>2022</v>
      </c>
      <c r="C396" s="15">
        <v>1</v>
      </c>
      <c r="D396" s="15" t="str">
        <f t="shared" si="48"/>
        <v>20225</v>
      </c>
      <c r="E396" s="15">
        <v>7</v>
      </c>
      <c r="F396" s="15">
        <v>1</v>
      </c>
      <c r="G396" s="15">
        <f t="shared" si="49"/>
        <v>5</v>
      </c>
      <c r="H396" s="62">
        <f t="shared" si="50"/>
        <v>2470.6745176406021</v>
      </c>
      <c r="I396" s="15">
        <f>IF(H395&lt;VLOOKUP(D396,'Luxjacky Assumptions Weekly'!$N$18:$R$124,5,0),VLOOKUP(D396,'Luxjacky Assumptions Weekly'!$N$18:$R$124,4,0),0)</f>
        <v>0</v>
      </c>
      <c r="J396" s="15">
        <f t="shared" si="46"/>
        <v>151.43611419467447</v>
      </c>
      <c r="K396" s="15">
        <f t="shared" si="47"/>
        <v>0</v>
      </c>
      <c r="L396" s="15">
        <f t="shared" si="51"/>
        <v>0</v>
      </c>
      <c r="M396" s="58">
        <f>'Luxjacky Assumptions Monthly'!$M$8*'Luxjacky Forecast Weekly'!I396</f>
        <v>0</v>
      </c>
      <c r="N396" s="58">
        <f>'Luxjacky Assumptions Monthly'!$M$6*'Luxjacky Assumptions Monthly'!$M$8*'Luxjacky Forecast Weekly'!H396</f>
        <v>1235.337258820301</v>
      </c>
      <c r="O396" s="58">
        <f t="shared" si="52"/>
        <v>1235.337258820301</v>
      </c>
    </row>
    <row r="397" spans="1:15" x14ac:dyDescent="0.3">
      <c r="A397" s="60">
        <v>44591</v>
      </c>
      <c r="B397" s="15">
        <v>2022</v>
      </c>
      <c r="C397" s="15">
        <v>1</v>
      </c>
      <c r="D397" s="15" t="str">
        <f t="shared" si="48"/>
        <v>20226</v>
      </c>
      <c r="E397" s="15">
        <v>1</v>
      </c>
      <c r="F397" s="15">
        <v>0</v>
      </c>
      <c r="G397" s="15">
        <f t="shared" si="49"/>
        <v>6</v>
      </c>
      <c r="H397" s="62">
        <f t="shared" si="50"/>
        <v>2235.0745176406022</v>
      </c>
      <c r="I397" s="15">
        <f>IF(H396&lt;VLOOKUP(D397,'Luxjacky Assumptions Weekly'!$N$18:$R$124,5,0),VLOOKUP(D397,'Luxjacky Assumptions Weekly'!$N$18:$R$124,4,0),0)</f>
        <v>0</v>
      </c>
      <c r="J397" s="15">
        <f t="shared" si="46"/>
        <v>235.60000000000002</v>
      </c>
      <c r="K397" s="15">
        <f t="shared" si="47"/>
        <v>0</v>
      </c>
      <c r="L397" s="15">
        <f t="shared" si="51"/>
        <v>0</v>
      </c>
      <c r="M397" s="58">
        <f>'Luxjacky Assumptions Monthly'!$M$8*'Luxjacky Forecast Weekly'!I397</f>
        <v>0</v>
      </c>
      <c r="N397" s="58">
        <f>'Luxjacky Assumptions Monthly'!$M$6*'Luxjacky Assumptions Monthly'!$M$8*'Luxjacky Forecast Weekly'!H397</f>
        <v>1117.5372588203011</v>
      </c>
      <c r="O397" s="58">
        <f t="shared" si="52"/>
        <v>1117.5372588203011</v>
      </c>
    </row>
    <row r="398" spans="1:15" x14ac:dyDescent="0.3">
      <c r="A398" s="60">
        <v>44592</v>
      </c>
      <c r="B398" s="15">
        <v>2022</v>
      </c>
      <c r="C398" s="15">
        <v>1</v>
      </c>
      <c r="D398" s="15" t="str">
        <f t="shared" si="48"/>
        <v>20226</v>
      </c>
      <c r="E398" s="15">
        <v>2</v>
      </c>
      <c r="F398" s="15">
        <v>0</v>
      </c>
      <c r="G398" s="15">
        <f t="shared" si="49"/>
        <v>6</v>
      </c>
      <c r="H398" s="62">
        <f t="shared" si="50"/>
        <v>1994.8568353988258</v>
      </c>
      <c r="I398" s="15">
        <f>IF(H397&lt;VLOOKUP(D398,'Luxjacky Assumptions Weekly'!$N$18:$R$124,5,0),VLOOKUP(D398,'Luxjacky Assumptions Weekly'!$N$18:$R$124,4,0),0)</f>
        <v>0</v>
      </c>
      <c r="J398" s="15">
        <f t="shared" si="46"/>
        <v>240.21768224177637</v>
      </c>
      <c r="K398" s="15">
        <f t="shared" si="47"/>
        <v>0</v>
      </c>
      <c r="L398" s="15">
        <f t="shared" si="51"/>
        <v>0</v>
      </c>
      <c r="M398" s="58">
        <f>'Luxjacky Assumptions Monthly'!$M$8*'Luxjacky Forecast Weekly'!I398</f>
        <v>0</v>
      </c>
      <c r="N398" s="58">
        <f>'Luxjacky Assumptions Monthly'!$M$6*'Luxjacky Assumptions Monthly'!$M$8*'Luxjacky Forecast Weekly'!H398</f>
        <v>997.42841769941288</v>
      </c>
      <c r="O398" s="58">
        <f t="shared" si="52"/>
        <v>997.42841769941288</v>
      </c>
    </row>
    <row r="399" spans="1:15" x14ac:dyDescent="0.3">
      <c r="A399" s="60">
        <v>44593</v>
      </c>
      <c r="B399" s="15">
        <v>2022</v>
      </c>
      <c r="C399" s="15">
        <v>2</v>
      </c>
      <c r="D399" s="15" t="str">
        <f t="shared" si="48"/>
        <v>20226</v>
      </c>
      <c r="E399" s="15">
        <v>3</v>
      </c>
      <c r="F399" s="15">
        <v>0</v>
      </c>
      <c r="G399" s="15">
        <f t="shared" si="49"/>
        <v>6</v>
      </c>
      <c r="H399" s="62">
        <f t="shared" si="50"/>
        <v>1753.8407967192509</v>
      </c>
      <c r="I399" s="15">
        <f>IF(H398&lt;VLOOKUP(D399,'Luxjacky Assumptions Weekly'!$N$18:$R$124,5,0),VLOOKUP(D399,'Luxjacky Assumptions Weekly'!$N$18:$R$124,4,0),0)</f>
        <v>0</v>
      </c>
      <c r="J399" s="15">
        <f t="shared" si="46"/>
        <v>241.01603867957496</v>
      </c>
      <c r="K399" s="15">
        <f t="shared" si="47"/>
        <v>0</v>
      </c>
      <c r="L399" s="15">
        <f t="shared" si="51"/>
        <v>0</v>
      </c>
      <c r="M399" s="58">
        <f>'Luxjacky Assumptions Monthly'!$M$8*'Luxjacky Forecast Weekly'!I399</f>
        <v>0</v>
      </c>
      <c r="N399" s="58">
        <f>'Luxjacky Assumptions Monthly'!$M$6*'Luxjacky Assumptions Monthly'!$M$8*'Luxjacky Forecast Weekly'!H399</f>
        <v>876.92039835962544</v>
      </c>
      <c r="O399" s="58">
        <f t="shared" si="52"/>
        <v>876.92039835962544</v>
      </c>
    </row>
    <row r="400" spans="1:15" x14ac:dyDescent="0.3">
      <c r="A400" s="60">
        <v>44594</v>
      </c>
      <c r="B400" s="15">
        <v>2022</v>
      </c>
      <c r="C400" s="15">
        <v>2</v>
      </c>
      <c r="D400" s="15" t="str">
        <f t="shared" si="48"/>
        <v>20226</v>
      </c>
      <c r="E400" s="15">
        <v>4</v>
      </c>
      <c r="F400" s="15">
        <v>0</v>
      </c>
      <c r="G400" s="15">
        <f t="shared" si="49"/>
        <v>6</v>
      </c>
      <c r="H400" s="62">
        <f t="shared" si="50"/>
        <v>1523.4533274523076</v>
      </c>
      <c r="I400" s="15">
        <f>IF(H399&lt;VLOOKUP(D400,'Luxjacky Assumptions Weekly'!$N$18:$R$124,5,0),VLOOKUP(D400,'Luxjacky Assumptions Weekly'!$N$18:$R$124,4,0),0)</f>
        <v>0</v>
      </c>
      <c r="J400" s="15">
        <f t="shared" si="46"/>
        <v>230.3874692669433</v>
      </c>
      <c r="K400" s="15">
        <f t="shared" si="47"/>
        <v>0</v>
      </c>
      <c r="L400" s="15">
        <f t="shared" si="51"/>
        <v>0</v>
      </c>
      <c r="M400" s="58">
        <f>'Luxjacky Assumptions Monthly'!$M$8*'Luxjacky Forecast Weekly'!I400</f>
        <v>0</v>
      </c>
      <c r="N400" s="58">
        <f>'Luxjacky Assumptions Monthly'!$M$6*'Luxjacky Assumptions Monthly'!$M$8*'Luxjacky Forecast Weekly'!H400</f>
        <v>761.72666372615379</v>
      </c>
      <c r="O400" s="58">
        <f t="shared" si="52"/>
        <v>761.72666372615379</v>
      </c>
    </row>
    <row r="401" spans="1:15" x14ac:dyDescent="0.3">
      <c r="A401" s="60">
        <v>44595</v>
      </c>
      <c r="B401" s="15">
        <v>2022</v>
      </c>
      <c r="C401" s="15">
        <v>2</v>
      </c>
      <c r="D401" s="15" t="str">
        <f t="shared" si="48"/>
        <v>20226</v>
      </c>
      <c r="E401" s="15">
        <v>5</v>
      </c>
      <c r="F401" s="15">
        <v>0</v>
      </c>
      <c r="G401" s="15">
        <f t="shared" si="49"/>
        <v>6</v>
      </c>
      <c r="H401" s="62">
        <f t="shared" si="50"/>
        <v>3167.6365639198179</v>
      </c>
      <c r="I401" s="15">
        <f>IF(H400&lt;VLOOKUP(D401,'Luxjacky Assumptions Weekly'!$N$18:$R$124,5,0),VLOOKUP(D401,'Luxjacky Assumptions Weekly'!$N$18:$R$124,4,0),0)</f>
        <v>1855.3195292387959</v>
      </c>
      <c r="J401" s="15">
        <f t="shared" si="46"/>
        <v>211.13629277128595</v>
      </c>
      <c r="K401" s="15">
        <f t="shared" si="47"/>
        <v>1</v>
      </c>
      <c r="L401" s="15">
        <f t="shared" si="51"/>
        <v>4000</v>
      </c>
      <c r="M401" s="58">
        <f>'Luxjacky Assumptions Monthly'!$M$8*'Luxjacky Forecast Weekly'!I401</f>
        <v>18553.195292387958</v>
      </c>
      <c r="N401" s="58">
        <f>'Luxjacky Assumptions Monthly'!$M$6*'Luxjacky Assumptions Monthly'!$M$8*'Luxjacky Forecast Weekly'!H401</f>
        <v>1583.818281959909</v>
      </c>
      <c r="O401" s="58">
        <f t="shared" si="52"/>
        <v>24137.013574347868</v>
      </c>
    </row>
    <row r="402" spans="1:15" x14ac:dyDescent="0.3">
      <c r="A402" s="60">
        <v>44596</v>
      </c>
      <c r="B402" s="15">
        <v>2022</v>
      </c>
      <c r="C402" s="15">
        <v>2</v>
      </c>
      <c r="D402" s="15" t="str">
        <f t="shared" si="48"/>
        <v>20226</v>
      </c>
      <c r="E402" s="15">
        <v>6</v>
      </c>
      <c r="F402" s="15">
        <v>1</v>
      </c>
      <c r="G402" s="15">
        <f t="shared" si="49"/>
        <v>6</v>
      </c>
      <c r="H402" s="62">
        <f t="shared" si="50"/>
        <v>2974.8720071626058</v>
      </c>
      <c r="I402" s="15">
        <f>IF(H401&lt;VLOOKUP(D402,'Luxjacky Assumptions Weekly'!$N$18:$R$124,5,0),VLOOKUP(D402,'Luxjacky Assumptions Weekly'!$N$18:$R$124,4,0),0)</f>
        <v>0</v>
      </c>
      <c r="J402" s="15">
        <f t="shared" si="46"/>
        <v>192.76455675721198</v>
      </c>
      <c r="K402" s="15">
        <f t="shared" si="47"/>
        <v>0</v>
      </c>
      <c r="L402" s="15">
        <f t="shared" si="51"/>
        <v>0</v>
      </c>
      <c r="M402" s="58">
        <f>'Luxjacky Assumptions Monthly'!$M$8*'Luxjacky Forecast Weekly'!I402</f>
        <v>0</v>
      </c>
      <c r="N402" s="58">
        <f>'Luxjacky Assumptions Monthly'!$M$6*'Luxjacky Assumptions Monthly'!$M$8*'Luxjacky Forecast Weekly'!H402</f>
        <v>1487.4360035813029</v>
      </c>
      <c r="O402" s="58">
        <f t="shared" si="52"/>
        <v>1487.4360035813029</v>
      </c>
    </row>
    <row r="403" spans="1:15" x14ac:dyDescent="0.3">
      <c r="A403" s="60">
        <v>44597</v>
      </c>
      <c r="B403" s="15">
        <v>2022</v>
      </c>
      <c r="C403" s="15">
        <v>2</v>
      </c>
      <c r="D403" s="15" t="str">
        <f t="shared" si="48"/>
        <v>20226</v>
      </c>
      <c r="E403" s="15">
        <v>7</v>
      </c>
      <c r="F403" s="15">
        <v>1</v>
      </c>
      <c r="G403" s="15">
        <f t="shared" si="49"/>
        <v>6</v>
      </c>
      <c r="H403" s="62">
        <f t="shared" si="50"/>
        <v>2820.0269288153941</v>
      </c>
      <c r="I403" s="15">
        <f>IF(H402&lt;VLOOKUP(D403,'Luxjacky Assumptions Weekly'!$N$18:$R$124,5,0),VLOOKUP(D403,'Luxjacky Assumptions Weekly'!$N$18:$R$124,4,0),0)</f>
        <v>0</v>
      </c>
      <c r="J403" s="15">
        <f t="shared" si="46"/>
        <v>154.8450783472116</v>
      </c>
      <c r="K403" s="15">
        <f t="shared" si="47"/>
        <v>0</v>
      </c>
      <c r="L403" s="15">
        <f t="shared" si="51"/>
        <v>0</v>
      </c>
      <c r="M403" s="58">
        <f>'Luxjacky Assumptions Monthly'!$M$8*'Luxjacky Forecast Weekly'!I403</f>
        <v>0</v>
      </c>
      <c r="N403" s="58">
        <f>'Luxjacky Assumptions Monthly'!$M$6*'Luxjacky Assumptions Monthly'!$M$8*'Luxjacky Forecast Weekly'!H403</f>
        <v>1410.013464407697</v>
      </c>
      <c r="O403" s="58">
        <f t="shared" si="52"/>
        <v>1410.013464407697</v>
      </c>
    </row>
    <row r="404" spans="1:15" x14ac:dyDescent="0.3">
      <c r="A404" s="60">
        <v>44598</v>
      </c>
      <c r="B404" s="15">
        <v>2022</v>
      </c>
      <c r="C404" s="15">
        <v>2</v>
      </c>
      <c r="D404" s="15" t="str">
        <f t="shared" si="48"/>
        <v>20227</v>
      </c>
      <c r="E404" s="15">
        <v>1</v>
      </c>
      <c r="F404" s="15">
        <v>0</v>
      </c>
      <c r="G404" s="15">
        <f t="shared" si="49"/>
        <v>7</v>
      </c>
      <c r="H404" s="62">
        <f t="shared" si="50"/>
        <v>2581.0179646628567</v>
      </c>
      <c r="I404" s="15">
        <f>IF(H403&lt;VLOOKUP(D404,'Luxjacky Assumptions Weekly'!$N$18:$R$124,5,0),VLOOKUP(D404,'Luxjacky Assumptions Weekly'!$N$18:$R$124,4,0),0)</f>
        <v>0</v>
      </c>
      <c r="J404" s="15">
        <f t="shared" si="46"/>
        <v>239.00896415253717</v>
      </c>
      <c r="K404" s="15">
        <f t="shared" si="47"/>
        <v>0</v>
      </c>
      <c r="L404" s="15">
        <f t="shared" si="51"/>
        <v>0</v>
      </c>
      <c r="M404" s="58">
        <f>'Luxjacky Assumptions Monthly'!$M$8*'Luxjacky Forecast Weekly'!I404</f>
        <v>0</v>
      </c>
      <c r="N404" s="58">
        <f>'Luxjacky Assumptions Monthly'!$M$6*'Luxjacky Assumptions Monthly'!$M$8*'Luxjacky Forecast Weekly'!H404</f>
        <v>1290.5089823314283</v>
      </c>
      <c r="O404" s="58">
        <f t="shared" si="52"/>
        <v>1290.5089823314283</v>
      </c>
    </row>
    <row r="405" spans="1:15" x14ac:dyDescent="0.3">
      <c r="A405" s="60">
        <v>44599</v>
      </c>
      <c r="B405" s="15">
        <v>2022</v>
      </c>
      <c r="C405" s="15">
        <v>2</v>
      </c>
      <c r="D405" s="15" t="str">
        <f t="shared" si="48"/>
        <v>20227</v>
      </c>
      <c r="E405" s="15">
        <v>2</v>
      </c>
      <c r="F405" s="15">
        <v>0</v>
      </c>
      <c r="G405" s="15">
        <f t="shared" si="49"/>
        <v>7</v>
      </c>
      <c r="H405" s="62">
        <f t="shared" si="50"/>
        <v>2337.3913182685433</v>
      </c>
      <c r="I405" s="15">
        <f>IF(H404&lt;VLOOKUP(D405,'Luxjacky Assumptions Weekly'!$N$18:$R$124,5,0),VLOOKUP(D405,'Luxjacky Assumptions Weekly'!$N$18:$R$124,4,0),0)</f>
        <v>0</v>
      </c>
      <c r="J405" s="15">
        <f t="shared" si="46"/>
        <v>243.62664639431352</v>
      </c>
      <c r="K405" s="15">
        <f t="shared" si="47"/>
        <v>0</v>
      </c>
      <c r="L405" s="15">
        <f t="shared" si="51"/>
        <v>0</v>
      </c>
      <c r="M405" s="58">
        <f>'Luxjacky Assumptions Monthly'!$M$8*'Luxjacky Forecast Weekly'!I405</f>
        <v>0</v>
      </c>
      <c r="N405" s="58">
        <f>'Luxjacky Assumptions Monthly'!$M$6*'Luxjacky Assumptions Monthly'!$M$8*'Luxjacky Forecast Weekly'!H405</f>
        <v>1168.6956591342716</v>
      </c>
      <c r="O405" s="58">
        <f t="shared" si="52"/>
        <v>1168.6956591342716</v>
      </c>
    </row>
    <row r="406" spans="1:15" x14ac:dyDescent="0.3">
      <c r="A406" s="60">
        <v>44600</v>
      </c>
      <c r="B406" s="15">
        <v>2022</v>
      </c>
      <c r="C406" s="15">
        <v>2</v>
      </c>
      <c r="D406" s="15" t="str">
        <f t="shared" si="48"/>
        <v>20227</v>
      </c>
      <c r="E406" s="15">
        <v>3</v>
      </c>
      <c r="F406" s="15">
        <v>0</v>
      </c>
      <c r="G406" s="15">
        <f t="shared" si="49"/>
        <v>7</v>
      </c>
      <c r="H406" s="62">
        <f t="shared" si="50"/>
        <v>2096.3752795889682</v>
      </c>
      <c r="I406" s="15">
        <f>IF(H405&lt;VLOOKUP(D406,'Luxjacky Assumptions Weekly'!$N$18:$R$124,5,0),VLOOKUP(D406,'Luxjacky Assumptions Weekly'!$N$18:$R$124,4,0),0)</f>
        <v>0</v>
      </c>
      <c r="J406" s="15">
        <f t="shared" si="46"/>
        <v>241.01603867957496</v>
      </c>
      <c r="K406" s="15">
        <f t="shared" si="47"/>
        <v>0</v>
      </c>
      <c r="L406" s="15">
        <f t="shared" si="51"/>
        <v>0</v>
      </c>
      <c r="M406" s="58">
        <f>'Luxjacky Assumptions Monthly'!$M$8*'Luxjacky Forecast Weekly'!I406</f>
        <v>0</v>
      </c>
      <c r="N406" s="58">
        <f>'Luxjacky Assumptions Monthly'!$M$6*'Luxjacky Assumptions Monthly'!$M$8*'Luxjacky Forecast Weekly'!H406</f>
        <v>1048.1876397944841</v>
      </c>
      <c r="O406" s="58">
        <f t="shared" si="52"/>
        <v>1048.1876397944841</v>
      </c>
    </row>
    <row r="407" spans="1:15" x14ac:dyDescent="0.3">
      <c r="A407" s="60">
        <v>44601</v>
      </c>
      <c r="B407" s="15">
        <v>2022</v>
      </c>
      <c r="C407" s="15">
        <v>2</v>
      </c>
      <c r="D407" s="15" t="str">
        <f t="shared" si="48"/>
        <v>20227</v>
      </c>
      <c r="E407" s="15">
        <v>4</v>
      </c>
      <c r="F407" s="15">
        <v>0</v>
      </c>
      <c r="G407" s="15">
        <f t="shared" si="49"/>
        <v>7</v>
      </c>
      <c r="H407" s="62">
        <f t="shared" si="50"/>
        <v>1865.9878103220249</v>
      </c>
      <c r="I407" s="15">
        <f>IF(H406&lt;VLOOKUP(D407,'Luxjacky Assumptions Weekly'!$N$18:$R$124,5,0),VLOOKUP(D407,'Luxjacky Assumptions Weekly'!$N$18:$R$124,4,0),0)</f>
        <v>0</v>
      </c>
      <c r="J407" s="15">
        <f t="shared" si="46"/>
        <v>230.3874692669433</v>
      </c>
      <c r="K407" s="15">
        <f t="shared" si="47"/>
        <v>0</v>
      </c>
      <c r="L407" s="15">
        <f t="shared" si="51"/>
        <v>0</v>
      </c>
      <c r="M407" s="58">
        <f>'Luxjacky Assumptions Monthly'!$M$8*'Luxjacky Forecast Weekly'!I407</f>
        <v>0</v>
      </c>
      <c r="N407" s="58">
        <f>'Luxjacky Assumptions Monthly'!$M$6*'Luxjacky Assumptions Monthly'!$M$8*'Luxjacky Forecast Weekly'!H407</f>
        <v>932.99390516101244</v>
      </c>
      <c r="O407" s="58">
        <f t="shared" si="52"/>
        <v>932.99390516101244</v>
      </c>
    </row>
    <row r="408" spans="1:15" x14ac:dyDescent="0.3">
      <c r="A408" s="60">
        <v>44602</v>
      </c>
      <c r="B408" s="15">
        <v>2022</v>
      </c>
      <c r="C408" s="15">
        <v>2</v>
      </c>
      <c r="D408" s="15" t="str">
        <f t="shared" si="48"/>
        <v>20227</v>
      </c>
      <c r="E408" s="15">
        <v>5</v>
      </c>
      <c r="F408" s="15">
        <v>0</v>
      </c>
      <c r="G408" s="15">
        <f t="shared" si="49"/>
        <v>7</v>
      </c>
      <c r="H408" s="62">
        <f t="shared" si="50"/>
        <v>1654.8515175507389</v>
      </c>
      <c r="I408" s="15">
        <f>IF(H407&lt;VLOOKUP(D408,'Luxjacky Assumptions Weekly'!$N$18:$R$124,5,0),VLOOKUP(D408,'Luxjacky Assumptions Weekly'!$N$18:$R$124,4,0),0)</f>
        <v>0</v>
      </c>
      <c r="J408" s="15">
        <f t="shared" si="46"/>
        <v>211.13629277128595</v>
      </c>
      <c r="K408" s="15">
        <f t="shared" si="47"/>
        <v>0</v>
      </c>
      <c r="L408" s="15">
        <f t="shared" si="51"/>
        <v>0</v>
      </c>
      <c r="M408" s="58">
        <f>'Luxjacky Assumptions Monthly'!$M$8*'Luxjacky Forecast Weekly'!I408</f>
        <v>0</v>
      </c>
      <c r="N408" s="58">
        <f>'Luxjacky Assumptions Monthly'!$M$6*'Luxjacky Assumptions Monthly'!$M$8*'Luxjacky Forecast Weekly'!H408</f>
        <v>827.42575877536945</v>
      </c>
      <c r="O408" s="58">
        <f t="shared" si="52"/>
        <v>827.42575877536945</v>
      </c>
    </row>
    <row r="409" spans="1:15" x14ac:dyDescent="0.3">
      <c r="A409" s="60">
        <v>44603</v>
      </c>
      <c r="B409" s="15">
        <v>2022</v>
      </c>
      <c r="C409" s="15">
        <v>2</v>
      </c>
      <c r="D409" s="15" t="str">
        <f t="shared" si="48"/>
        <v>20227</v>
      </c>
      <c r="E409" s="15">
        <v>6</v>
      </c>
      <c r="F409" s="15">
        <v>1</v>
      </c>
      <c r="G409" s="15">
        <f t="shared" si="49"/>
        <v>7</v>
      </c>
      <c r="H409" s="62">
        <f t="shared" si="50"/>
        <v>3321.6015188706474</v>
      </c>
      <c r="I409" s="15">
        <f>IF(H408&lt;VLOOKUP(D409,'Luxjacky Assumptions Weekly'!$N$18:$R$124,5,0),VLOOKUP(D409,'Luxjacky Assumptions Weekly'!$N$18:$R$124,4,0),0)</f>
        <v>1859.5145580771209</v>
      </c>
      <c r="J409" s="15">
        <f t="shared" si="46"/>
        <v>192.76455675721198</v>
      </c>
      <c r="K409" s="15">
        <f t="shared" si="47"/>
        <v>1</v>
      </c>
      <c r="L409" s="15">
        <f t="shared" si="51"/>
        <v>4000</v>
      </c>
      <c r="M409" s="58">
        <f>'Luxjacky Assumptions Monthly'!$M$8*'Luxjacky Forecast Weekly'!I409</f>
        <v>18595.145580771208</v>
      </c>
      <c r="N409" s="58">
        <f>'Luxjacky Assumptions Monthly'!$M$6*'Luxjacky Assumptions Monthly'!$M$8*'Luxjacky Forecast Weekly'!H409</f>
        <v>1660.8007594353237</v>
      </c>
      <c r="O409" s="58">
        <f t="shared" si="52"/>
        <v>24255.94634020653</v>
      </c>
    </row>
    <row r="410" spans="1:15" x14ac:dyDescent="0.3">
      <c r="A410" s="60">
        <v>44604</v>
      </c>
      <c r="B410" s="15">
        <v>2022</v>
      </c>
      <c r="C410" s="15">
        <v>2</v>
      </c>
      <c r="D410" s="15" t="str">
        <f t="shared" si="48"/>
        <v>20227</v>
      </c>
      <c r="E410" s="15">
        <v>7</v>
      </c>
      <c r="F410" s="15">
        <v>1</v>
      </c>
      <c r="G410" s="15">
        <f t="shared" si="49"/>
        <v>7</v>
      </c>
      <c r="H410" s="62">
        <f t="shared" si="50"/>
        <v>3166.7564405234357</v>
      </c>
      <c r="I410" s="15">
        <f>IF(H409&lt;VLOOKUP(D410,'Luxjacky Assumptions Weekly'!$N$18:$R$124,5,0),VLOOKUP(D410,'Luxjacky Assumptions Weekly'!$N$18:$R$124,4,0),0)</f>
        <v>0</v>
      </c>
      <c r="J410" s="15">
        <f t="shared" si="46"/>
        <v>154.8450783472116</v>
      </c>
      <c r="K410" s="15">
        <f t="shared" si="47"/>
        <v>0</v>
      </c>
      <c r="L410" s="15">
        <f t="shared" si="51"/>
        <v>0</v>
      </c>
      <c r="M410" s="58">
        <f>'Luxjacky Assumptions Monthly'!$M$8*'Luxjacky Forecast Weekly'!I410</f>
        <v>0</v>
      </c>
      <c r="N410" s="58">
        <f>'Luxjacky Assumptions Monthly'!$M$6*'Luxjacky Assumptions Monthly'!$M$8*'Luxjacky Forecast Weekly'!H410</f>
        <v>1583.3782202617178</v>
      </c>
      <c r="O410" s="58">
        <f t="shared" si="52"/>
        <v>1583.3782202617178</v>
      </c>
    </row>
    <row r="411" spans="1:15" x14ac:dyDescent="0.3">
      <c r="A411" s="60">
        <v>44605</v>
      </c>
      <c r="B411" s="15">
        <v>2022</v>
      </c>
      <c r="C411" s="15">
        <v>2</v>
      </c>
      <c r="D411" s="15" t="str">
        <f t="shared" si="48"/>
        <v>20228</v>
      </c>
      <c r="E411" s="15">
        <v>1</v>
      </c>
      <c r="F411" s="15">
        <v>0</v>
      </c>
      <c r="G411" s="15">
        <f t="shared" si="49"/>
        <v>8</v>
      </c>
      <c r="H411" s="62">
        <f t="shared" si="50"/>
        <v>2927.7474763708983</v>
      </c>
      <c r="I411" s="15">
        <f>IF(H410&lt;VLOOKUP(D411,'Luxjacky Assumptions Weekly'!$N$18:$R$124,5,0),VLOOKUP(D411,'Luxjacky Assumptions Weekly'!$N$18:$R$124,4,0),0)</f>
        <v>0</v>
      </c>
      <c r="J411" s="15">
        <f t="shared" si="46"/>
        <v>239.00896415253717</v>
      </c>
      <c r="K411" s="15">
        <f t="shared" si="47"/>
        <v>0</v>
      </c>
      <c r="L411" s="15">
        <f t="shared" si="51"/>
        <v>0</v>
      </c>
      <c r="M411" s="58">
        <f>'Luxjacky Assumptions Monthly'!$M$8*'Luxjacky Forecast Weekly'!I411</f>
        <v>0</v>
      </c>
      <c r="N411" s="58">
        <f>'Luxjacky Assumptions Monthly'!$M$6*'Luxjacky Assumptions Monthly'!$M$8*'Luxjacky Forecast Weekly'!H411</f>
        <v>1463.8737381854492</v>
      </c>
      <c r="O411" s="58">
        <f t="shared" si="52"/>
        <v>1463.8737381854492</v>
      </c>
    </row>
    <row r="412" spans="1:15" x14ac:dyDescent="0.3">
      <c r="A412" s="60">
        <v>44606</v>
      </c>
      <c r="B412" s="15">
        <v>2022</v>
      </c>
      <c r="C412" s="15">
        <v>2</v>
      </c>
      <c r="D412" s="15" t="str">
        <f t="shared" si="48"/>
        <v>20228</v>
      </c>
      <c r="E412" s="15">
        <v>2</v>
      </c>
      <c r="F412" s="15">
        <v>0</v>
      </c>
      <c r="G412" s="15">
        <f t="shared" si="49"/>
        <v>8</v>
      </c>
      <c r="H412" s="62">
        <f t="shared" si="50"/>
        <v>2684.1208299765849</v>
      </c>
      <c r="I412" s="15">
        <f>IF(H411&lt;VLOOKUP(D412,'Luxjacky Assumptions Weekly'!$N$18:$R$124,5,0),VLOOKUP(D412,'Luxjacky Assumptions Weekly'!$N$18:$R$124,4,0),0)</f>
        <v>0</v>
      </c>
      <c r="J412" s="15">
        <f t="shared" si="46"/>
        <v>243.62664639431352</v>
      </c>
      <c r="K412" s="15">
        <f t="shared" si="47"/>
        <v>0</v>
      </c>
      <c r="L412" s="15">
        <f t="shared" si="51"/>
        <v>0</v>
      </c>
      <c r="M412" s="58">
        <f>'Luxjacky Assumptions Monthly'!$M$8*'Luxjacky Forecast Weekly'!I412</f>
        <v>0</v>
      </c>
      <c r="N412" s="58">
        <f>'Luxjacky Assumptions Monthly'!$M$6*'Luxjacky Assumptions Monthly'!$M$8*'Luxjacky Forecast Weekly'!H412</f>
        <v>1342.0604149882925</v>
      </c>
      <c r="O412" s="58">
        <f t="shared" si="52"/>
        <v>1342.0604149882925</v>
      </c>
    </row>
    <row r="413" spans="1:15" x14ac:dyDescent="0.3">
      <c r="A413" s="60">
        <v>44607</v>
      </c>
      <c r="B413" s="15">
        <v>2022</v>
      </c>
      <c r="C413" s="15">
        <v>2</v>
      </c>
      <c r="D413" s="15" t="str">
        <f t="shared" si="48"/>
        <v>20228</v>
      </c>
      <c r="E413" s="15">
        <v>3</v>
      </c>
      <c r="F413" s="15">
        <v>0</v>
      </c>
      <c r="G413" s="15">
        <f t="shared" si="49"/>
        <v>8</v>
      </c>
      <c r="H413" s="62">
        <f t="shared" si="50"/>
        <v>2443.1047912970098</v>
      </c>
      <c r="I413" s="15">
        <f>IF(H412&lt;VLOOKUP(D413,'Luxjacky Assumptions Weekly'!$N$18:$R$124,5,0),VLOOKUP(D413,'Luxjacky Assumptions Weekly'!$N$18:$R$124,4,0),0)</f>
        <v>0</v>
      </c>
      <c r="J413" s="15">
        <f t="shared" si="46"/>
        <v>241.01603867957496</v>
      </c>
      <c r="K413" s="15">
        <f t="shared" si="47"/>
        <v>0</v>
      </c>
      <c r="L413" s="15">
        <f t="shared" si="51"/>
        <v>0</v>
      </c>
      <c r="M413" s="58">
        <f>'Luxjacky Assumptions Monthly'!$M$8*'Luxjacky Forecast Weekly'!I413</f>
        <v>0</v>
      </c>
      <c r="N413" s="58">
        <f>'Luxjacky Assumptions Monthly'!$M$6*'Luxjacky Assumptions Monthly'!$M$8*'Luxjacky Forecast Weekly'!H413</f>
        <v>1221.5523956485049</v>
      </c>
      <c r="O413" s="58">
        <f t="shared" si="52"/>
        <v>1221.5523956485049</v>
      </c>
    </row>
    <row r="414" spans="1:15" x14ac:dyDescent="0.3">
      <c r="A414" s="60">
        <v>44608</v>
      </c>
      <c r="B414" s="15">
        <v>2022</v>
      </c>
      <c r="C414" s="15">
        <v>2</v>
      </c>
      <c r="D414" s="15" t="str">
        <f t="shared" si="48"/>
        <v>20228</v>
      </c>
      <c r="E414" s="15">
        <v>4</v>
      </c>
      <c r="F414" s="15">
        <v>0</v>
      </c>
      <c r="G414" s="15">
        <f t="shared" si="49"/>
        <v>8</v>
      </c>
      <c r="H414" s="62">
        <f t="shared" si="50"/>
        <v>2212.7173220300665</v>
      </c>
      <c r="I414" s="15">
        <f>IF(H413&lt;VLOOKUP(D414,'Luxjacky Assumptions Weekly'!$N$18:$R$124,5,0),VLOOKUP(D414,'Luxjacky Assumptions Weekly'!$N$18:$R$124,4,0),0)</f>
        <v>0</v>
      </c>
      <c r="J414" s="15">
        <f t="shared" si="46"/>
        <v>230.3874692669433</v>
      </c>
      <c r="K414" s="15">
        <f t="shared" si="47"/>
        <v>0</v>
      </c>
      <c r="L414" s="15">
        <f t="shared" si="51"/>
        <v>0</v>
      </c>
      <c r="M414" s="58">
        <f>'Luxjacky Assumptions Monthly'!$M$8*'Luxjacky Forecast Weekly'!I414</f>
        <v>0</v>
      </c>
      <c r="N414" s="58">
        <f>'Luxjacky Assumptions Monthly'!$M$6*'Luxjacky Assumptions Monthly'!$M$8*'Luxjacky Forecast Weekly'!H414</f>
        <v>1106.3586610150332</v>
      </c>
      <c r="O414" s="58">
        <f t="shared" si="52"/>
        <v>1106.3586610150332</v>
      </c>
    </row>
    <row r="415" spans="1:15" x14ac:dyDescent="0.3">
      <c r="A415" s="60">
        <v>44609</v>
      </c>
      <c r="B415" s="15">
        <v>2022</v>
      </c>
      <c r="C415" s="15">
        <v>2</v>
      </c>
      <c r="D415" s="15" t="str">
        <f t="shared" si="48"/>
        <v>20228</v>
      </c>
      <c r="E415" s="15">
        <v>5</v>
      </c>
      <c r="F415" s="15">
        <v>0</v>
      </c>
      <c r="G415" s="15">
        <f t="shared" si="49"/>
        <v>8</v>
      </c>
      <c r="H415" s="62">
        <f t="shared" si="50"/>
        <v>2001.5810292587805</v>
      </c>
      <c r="I415" s="15">
        <f>IF(H414&lt;VLOOKUP(D415,'Luxjacky Assumptions Weekly'!$N$18:$R$124,5,0),VLOOKUP(D415,'Luxjacky Assumptions Weekly'!$N$18:$R$124,4,0),0)</f>
        <v>0</v>
      </c>
      <c r="J415" s="15">
        <f t="shared" si="46"/>
        <v>211.13629277128595</v>
      </c>
      <c r="K415" s="15">
        <f t="shared" si="47"/>
        <v>0</v>
      </c>
      <c r="L415" s="15">
        <f t="shared" si="51"/>
        <v>0</v>
      </c>
      <c r="M415" s="58">
        <f>'Luxjacky Assumptions Monthly'!$M$8*'Luxjacky Forecast Weekly'!I415</f>
        <v>0</v>
      </c>
      <c r="N415" s="58">
        <f>'Luxjacky Assumptions Monthly'!$M$6*'Luxjacky Assumptions Monthly'!$M$8*'Luxjacky Forecast Weekly'!H415</f>
        <v>1000.7905146293903</v>
      </c>
      <c r="O415" s="58">
        <f t="shared" si="52"/>
        <v>1000.7905146293903</v>
      </c>
    </row>
    <row r="416" spans="1:15" x14ac:dyDescent="0.3">
      <c r="A416" s="60">
        <v>44610</v>
      </c>
      <c r="B416" s="15">
        <v>2022</v>
      </c>
      <c r="C416" s="15">
        <v>2</v>
      </c>
      <c r="D416" s="15" t="str">
        <f t="shared" si="48"/>
        <v>20228</v>
      </c>
      <c r="E416" s="15">
        <v>6</v>
      </c>
      <c r="F416" s="15">
        <v>1</v>
      </c>
      <c r="G416" s="15">
        <f t="shared" si="49"/>
        <v>8</v>
      </c>
      <c r="H416" s="62">
        <f t="shared" si="50"/>
        <v>1808.8164725015686</v>
      </c>
      <c r="I416" s="15">
        <f>IF(H415&lt;VLOOKUP(D416,'Luxjacky Assumptions Weekly'!$N$18:$R$124,5,0),VLOOKUP(D416,'Luxjacky Assumptions Weekly'!$N$18:$R$124,4,0),0)</f>
        <v>0</v>
      </c>
      <c r="J416" s="15">
        <f t="shared" si="46"/>
        <v>192.76455675721198</v>
      </c>
      <c r="K416" s="15">
        <f t="shared" si="47"/>
        <v>0</v>
      </c>
      <c r="L416" s="15">
        <f t="shared" si="51"/>
        <v>0</v>
      </c>
      <c r="M416" s="58">
        <f>'Luxjacky Assumptions Monthly'!$M$8*'Luxjacky Forecast Weekly'!I416</f>
        <v>0</v>
      </c>
      <c r="N416" s="58">
        <f>'Luxjacky Assumptions Monthly'!$M$6*'Luxjacky Assumptions Monthly'!$M$8*'Luxjacky Forecast Weekly'!H416</f>
        <v>904.40823625078428</v>
      </c>
      <c r="O416" s="58">
        <f t="shared" si="52"/>
        <v>904.40823625078428</v>
      </c>
    </row>
    <row r="417" spans="1:15" x14ac:dyDescent="0.3">
      <c r="A417" s="60">
        <v>44611</v>
      </c>
      <c r="B417" s="15">
        <v>2022</v>
      </c>
      <c r="C417" s="15">
        <v>2</v>
      </c>
      <c r="D417" s="15" t="str">
        <f t="shared" si="48"/>
        <v>20228</v>
      </c>
      <c r="E417" s="15">
        <v>7</v>
      </c>
      <c r="F417" s="15">
        <v>1</v>
      </c>
      <c r="G417" s="15">
        <f t="shared" si="49"/>
        <v>8</v>
      </c>
      <c r="H417" s="62">
        <f t="shared" si="50"/>
        <v>1653.9713941543569</v>
      </c>
      <c r="I417" s="15">
        <f>IF(H416&lt;VLOOKUP(D417,'Luxjacky Assumptions Weekly'!$N$18:$R$124,5,0),VLOOKUP(D417,'Luxjacky Assumptions Weekly'!$N$18:$R$124,4,0),0)</f>
        <v>0</v>
      </c>
      <c r="J417" s="15">
        <f t="shared" si="46"/>
        <v>154.8450783472116</v>
      </c>
      <c r="K417" s="15">
        <f t="shared" si="47"/>
        <v>0</v>
      </c>
      <c r="L417" s="15">
        <f t="shared" si="51"/>
        <v>0</v>
      </c>
      <c r="M417" s="58">
        <f>'Luxjacky Assumptions Monthly'!$M$8*'Luxjacky Forecast Weekly'!I417</f>
        <v>0</v>
      </c>
      <c r="N417" s="58">
        <f>'Luxjacky Assumptions Monthly'!$M$6*'Luxjacky Assumptions Monthly'!$M$8*'Luxjacky Forecast Weekly'!H417</f>
        <v>826.98569707717843</v>
      </c>
      <c r="O417" s="58">
        <f t="shared" si="52"/>
        <v>826.98569707717843</v>
      </c>
    </row>
    <row r="418" spans="1:15" x14ac:dyDescent="0.3">
      <c r="A418" s="60">
        <v>44612</v>
      </c>
      <c r="B418" s="15">
        <v>2022</v>
      </c>
      <c r="C418" s="15">
        <v>2</v>
      </c>
      <c r="D418" s="15" t="str">
        <f t="shared" si="48"/>
        <v>20229</v>
      </c>
      <c r="E418" s="15">
        <v>1</v>
      </c>
      <c r="F418" s="15">
        <v>0</v>
      </c>
      <c r="G418" s="15">
        <f t="shared" si="49"/>
        <v>9</v>
      </c>
      <c r="H418" s="62">
        <f t="shared" si="50"/>
        <v>3274.4769880789404</v>
      </c>
      <c r="I418" s="15">
        <f>IF(H417&lt;VLOOKUP(D418,'Luxjacky Assumptions Weekly'!$N$18:$R$124,5,0),VLOOKUP(D418,'Luxjacky Assumptions Weekly'!$N$18:$R$124,4,0),0)</f>
        <v>1859.5145580771209</v>
      </c>
      <c r="J418" s="15">
        <f t="shared" si="46"/>
        <v>239.00896415253717</v>
      </c>
      <c r="K418" s="15">
        <f t="shared" si="47"/>
        <v>1</v>
      </c>
      <c r="L418" s="15">
        <f t="shared" si="51"/>
        <v>4000</v>
      </c>
      <c r="M418" s="58">
        <f>'Luxjacky Assumptions Monthly'!$M$8*'Luxjacky Forecast Weekly'!I418</f>
        <v>18595.145580771208</v>
      </c>
      <c r="N418" s="58">
        <f>'Luxjacky Assumptions Monthly'!$M$6*'Luxjacky Assumptions Monthly'!$M$8*'Luxjacky Forecast Weekly'!H418</f>
        <v>1637.2384940394702</v>
      </c>
      <c r="O418" s="58">
        <f t="shared" si="52"/>
        <v>24232.384074810678</v>
      </c>
    </row>
    <row r="419" spans="1:15" x14ac:dyDescent="0.3">
      <c r="A419" s="60">
        <v>44613</v>
      </c>
      <c r="B419" s="15">
        <v>2022</v>
      </c>
      <c r="C419" s="15">
        <v>2</v>
      </c>
      <c r="D419" s="15" t="str">
        <f t="shared" si="48"/>
        <v>20229</v>
      </c>
      <c r="E419" s="15">
        <v>2</v>
      </c>
      <c r="F419" s="15">
        <v>0</v>
      </c>
      <c r="G419" s="15">
        <f t="shared" si="49"/>
        <v>9</v>
      </c>
      <c r="H419" s="62">
        <f t="shared" si="50"/>
        <v>3030.850341684627</v>
      </c>
      <c r="I419" s="15">
        <f>IF(H418&lt;VLOOKUP(D419,'Luxjacky Assumptions Weekly'!$N$18:$R$124,5,0),VLOOKUP(D419,'Luxjacky Assumptions Weekly'!$N$18:$R$124,4,0),0)</f>
        <v>0</v>
      </c>
      <c r="J419" s="15">
        <f t="shared" si="46"/>
        <v>243.62664639431352</v>
      </c>
      <c r="K419" s="15">
        <f t="shared" si="47"/>
        <v>0</v>
      </c>
      <c r="L419" s="15">
        <f t="shared" si="51"/>
        <v>0</v>
      </c>
      <c r="M419" s="58">
        <f>'Luxjacky Assumptions Monthly'!$M$8*'Luxjacky Forecast Weekly'!I419</f>
        <v>0</v>
      </c>
      <c r="N419" s="58">
        <f>'Luxjacky Assumptions Monthly'!$M$6*'Luxjacky Assumptions Monthly'!$M$8*'Luxjacky Forecast Weekly'!H419</f>
        <v>1515.4251708423135</v>
      </c>
      <c r="O419" s="58">
        <f t="shared" si="52"/>
        <v>1515.4251708423135</v>
      </c>
    </row>
    <row r="420" spans="1:15" x14ac:dyDescent="0.3">
      <c r="A420" s="60">
        <v>44614</v>
      </c>
      <c r="B420" s="15">
        <v>2022</v>
      </c>
      <c r="C420" s="15">
        <v>2</v>
      </c>
      <c r="D420" s="15" t="str">
        <f t="shared" si="48"/>
        <v>20229</v>
      </c>
      <c r="E420" s="15">
        <v>3</v>
      </c>
      <c r="F420" s="15">
        <v>0</v>
      </c>
      <c r="G420" s="15">
        <f t="shared" si="49"/>
        <v>9</v>
      </c>
      <c r="H420" s="62">
        <f t="shared" si="50"/>
        <v>2789.8343030050519</v>
      </c>
      <c r="I420" s="15">
        <f>IF(H419&lt;VLOOKUP(D420,'Luxjacky Assumptions Weekly'!$N$18:$R$124,5,0),VLOOKUP(D420,'Luxjacky Assumptions Weekly'!$N$18:$R$124,4,0),0)</f>
        <v>0</v>
      </c>
      <c r="J420" s="15">
        <f t="shared" si="46"/>
        <v>241.01603867957496</v>
      </c>
      <c r="K420" s="15">
        <f t="shared" si="47"/>
        <v>0</v>
      </c>
      <c r="L420" s="15">
        <f t="shared" si="51"/>
        <v>0</v>
      </c>
      <c r="M420" s="58">
        <f>'Luxjacky Assumptions Monthly'!$M$8*'Luxjacky Forecast Weekly'!I420</f>
        <v>0</v>
      </c>
      <c r="N420" s="58">
        <f>'Luxjacky Assumptions Monthly'!$M$6*'Luxjacky Assumptions Monthly'!$M$8*'Luxjacky Forecast Weekly'!H420</f>
        <v>1394.9171515025259</v>
      </c>
      <c r="O420" s="58">
        <f t="shared" si="52"/>
        <v>1394.9171515025259</v>
      </c>
    </row>
    <row r="421" spans="1:15" x14ac:dyDescent="0.3">
      <c r="A421" s="60">
        <v>44615</v>
      </c>
      <c r="B421" s="15">
        <v>2022</v>
      </c>
      <c r="C421" s="15">
        <v>2</v>
      </c>
      <c r="D421" s="15" t="str">
        <f t="shared" si="48"/>
        <v>20229</v>
      </c>
      <c r="E421" s="15">
        <v>4</v>
      </c>
      <c r="F421" s="15">
        <v>0</v>
      </c>
      <c r="G421" s="15">
        <f t="shared" si="49"/>
        <v>9</v>
      </c>
      <c r="H421" s="62">
        <f t="shared" si="50"/>
        <v>2559.4468337381086</v>
      </c>
      <c r="I421" s="15">
        <f>IF(H420&lt;VLOOKUP(D421,'Luxjacky Assumptions Weekly'!$N$18:$R$124,5,0),VLOOKUP(D421,'Luxjacky Assumptions Weekly'!$N$18:$R$124,4,0),0)</f>
        <v>0</v>
      </c>
      <c r="J421" s="15">
        <f t="shared" si="46"/>
        <v>230.3874692669433</v>
      </c>
      <c r="K421" s="15">
        <f t="shared" si="47"/>
        <v>0</v>
      </c>
      <c r="L421" s="15">
        <f t="shared" si="51"/>
        <v>0</v>
      </c>
      <c r="M421" s="58">
        <f>'Luxjacky Assumptions Monthly'!$M$8*'Luxjacky Forecast Weekly'!I421</f>
        <v>0</v>
      </c>
      <c r="N421" s="58">
        <f>'Luxjacky Assumptions Monthly'!$M$6*'Luxjacky Assumptions Monthly'!$M$8*'Luxjacky Forecast Weekly'!H421</f>
        <v>1279.7234168690543</v>
      </c>
      <c r="O421" s="58">
        <f t="shared" si="52"/>
        <v>1279.7234168690543</v>
      </c>
    </row>
    <row r="422" spans="1:15" x14ac:dyDescent="0.3">
      <c r="A422" s="60">
        <v>44616</v>
      </c>
      <c r="B422" s="15">
        <v>2022</v>
      </c>
      <c r="C422" s="15">
        <v>2</v>
      </c>
      <c r="D422" s="15" t="str">
        <f t="shared" si="48"/>
        <v>20229</v>
      </c>
      <c r="E422" s="15">
        <v>5</v>
      </c>
      <c r="F422" s="15">
        <v>0</v>
      </c>
      <c r="G422" s="15">
        <f t="shared" si="49"/>
        <v>9</v>
      </c>
      <c r="H422" s="62">
        <f t="shared" si="50"/>
        <v>2348.3105409668228</v>
      </c>
      <c r="I422" s="15">
        <f>IF(H421&lt;VLOOKUP(D422,'Luxjacky Assumptions Weekly'!$N$18:$R$124,5,0),VLOOKUP(D422,'Luxjacky Assumptions Weekly'!$N$18:$R$124,4,0),0)</f>
        <v>0</v>
      </c>
      <c r="J422" s="15">
        <f t="shared" si="46"/>
        <v>211.13629277128595</v>
      </c>
      <c r="K422" s="15">
        <f t="shared" si="47"/>
        <v>0</v>
      </c>
      <c r="L422" s="15">
        <f t="shared" si="51"/>
        <v>0</v>
      </c>
      <c r="M422" s="58">
        <f>'Luxjacky Assumptions Monthly'!$M$8*'Luxjacky Forecast Weekly'!I422</f>
        <v>0</v>
      </c>
      <c r="N422" s="58">
        <f>'Luxjacky Assumptions Monthly'!$M$6*'Luxjacky Assumptions Monthly'!$M$8*'Luxjacky Forecast Weekly'!H422</f>
        <v>1174.1552704834114</v>
      </c>
      <c r="O422" s="58">
        <f t="shared" si="52"/>
        <v>1174.1552704834114</v>
      </c>
    </row>
    <row r="423" spans="1:15" x14ac:dyDescent="0.3">
      <c r="A423" s="60">
        <v>44617</v>
      </c>
      <c r="B423" s="15">
        <v>2022</v>
      </c>
      <c r="C423" s="15">
        <v>2</v>
      </c>
      <c r="D423" s="15" t="str">
        <f t="shared" si="48"/>
        <v>20229</v>
      </c>
      <c r="E423" s="15">
        <v>6</v>
      </c>
      <c r="F423" s="15">
        <v>1</v>
      </c>
      <c r="G423" s="15">
        <f t="shared" si="49"/>
        <v>9</v>
      </c>
      <c r="H423" s="62">
        <f t="shared" si="50"/>
        <v>2155.5459842096107</v>
      </c>
      <c r="I423" s="15">
        <f>IF(H422&lt;VLOOKUP(D423,'Luxjacky Assumptions Weekly'!$N$18:$R$124,5,0),VLOOKUP(D423,'Luxjacky Assumptions Weekly'!$N$18:$R$124,4,0),0)</f>
        <v>0</v>
      </c>
      <c r="J423" s="15">
        <f t="shared" si="46"/>
        <v>192.76455675721198</v>
      </c>
      <c r="K423" s="15">
        <f t="shared" si="47"/>
        <v>0</v>
      </c>
      <c r="L423" s="15">
        <f t="shared" si="51"/>
        <v>0</v>
      </c>
      <c r="M423" s="58">
        <f>'Luxjacky Assumptions Monthly'!$M$8*'Luxjacky Forecast Weekly'!I423</f>
        <v>0</v>
      </c>
      <c r="N423" s="58">
        <f>'Luxjacky Assumptions Monthly'!$M$6*'Luxjacky Assumptions Monthly'!$M$8*'Luxjacky Forecast Weekly'!H423</f>
        <v>1077.7729921048053</v>
      </c>
      <c r="O423" s="58">
        <f t="shared" si="52"/>
        <v>1077.7729921048053</v>
      </c>
    </row>
    <row r="424" spans="1:15" x14ac:dyDescent="0.3">
      <c r="A424" s="60">
        <v>44618</v>
      </c>
      <c r="B424" s="15">
        <v>2022</v>
      </c>
      <c r="C424" s="15">
        <v>2</v>
      </c>
      <c r="D424" s="15" t="str">
        <f t="shared" si="48"/>
        <v>20229</v>
      </c>
      <c r="E424" s="15">
        <v>7</v>
      </c>
      <c r="F424" s="15">
        <v>1</v>
      </c>
      <c r="G424" s="15">
        <f t="shared" si="49"/>
        <v>9</v>
      </c>
      <c r="H424" s="62">
        <f t="shared" si="50"/>
        <v>2000.7009058623989</v>
      </c>
      <c r="I424" s="15">
        <f>IF(H423&lt;VLOOKUP(D424,'Luxjacky Assumptions Weekly'!$N$18:$R$124,5,0),VLOOKUP(D424,'Luxjacky Assumptions Weekly'!$N$18:$R$124,4,0),0)</f>
        <v>0</v>
      </c>
      <c r="J424" s="15">
        <f t="shared" si="46"/>
        <v>154.8450783472116</v>
      </c>
      <c r="K424" s="15">
        <f t="shared" si="47"/>
        <v>0</v>
      </c>
      <c r="L424" s="15">
        <f t="shared" si="51"/>
        <v>0</v>
      </c>
      <c r="M424" s="58">
        <f>'Luxjacky Assumptions Monthly'!$M$8*'Luxjacky Forecast Weekly'!I424</f>
        <v>0</v>
      </c>
      <c r="N424" s="58">
        <f>'Luxjacky Assumptions Monthly'!$M$6*'Luxjacky Assumptions Monthly'!$M$8*'Luxjacky Forecast Weekly'!H424</f>
        <v>1000.3504529311995</v>
      </c>
      <c r="O424" s="58">
        <f t="shared" si="52"/>
        <v>1000.3504529311995</v>
      </c>
    </row>
    <row r="425" spans="1:15" x14ac:dyDescent="0.3">
      <c r="A425" s="60">
        <v>44619</v>
      </c>
      <c r="B425" s="15">
        <v>2022</v>
      </c>
      <c r="C425" s="15">
        <v>2</v>
      </c>
      <c r="D425" s="15" t="str">
        <f t="shared" si="48"/>
        <v>202210</v>
      </c>
      <c r="E425" s="15">
        <v>1</v>
      </c>
      <c r="F425" s="15">
        <v>0</v>
      </c>
      <c r="G425" s="15">
        <f t="shared" si="49"/>
        <v>10</v>
      </c>
      <c r="H425" s="62">
        <f t="shared" si="50"/>
        <v>1761.6919417098618</v>
      </c>
      <c r="I425" s="15">
        <f>IF(H424&lt;VLOOKUP(D425,'Luxjacky Assumptions Weekly'!$N$18:$R$124,5,0),VLOOKUP(D425,'Luxjacky Assumptions Weekly'!$N$18:$R$124,4,0),0)</f>
        <v>0</v>
      </c>
      <c r="J425" s="15">
        <f t="shared" si="46"/>
        <v>239.00896415253717</v>
      </c>
      <c r="K425" s="15">
        <f t="shared" si="47"/>
        <v>0</v>
      </c>
      <c r="L425" s="15">
        <f t="shared" si="51"/>
        <v>0</v>
      </c>
      <c r="M425" s="58">
        <f>'Luxjacky Assumptions Monthly'!$M$8*'Luxjacky Forecast Weekly'!I425</f>
        <v>0</v>
      </c>
      <c r="N425" s="58">
        <f>'Luxjacky Assumptions Monthly'!$M$6*'Luxjacky Assumptions Monthly'!$M$8*'Luxjacky Forecast Weekly'!H425</f>
        <v>880.8459708549309</v>
      </c>
      <c r="O425" s="58">
        <f t="shared" si="52"/>
        <v>880.8459708549309</v>
      </c>
    </row>
    <row r="426" spans="1:15" x14ac:dyDescent="0.3">
      <c r="A426" s="60">
        <v>44620</v>
      </c>
      <c r="B426" s="15">
        <v>2022</v>
      </c>
      <c r="C426" s="15">
        <v>2</v>
      </c>
      <c r="D426" s="15" t="str">
        <f t="shared" si="48"/>
        <v>202210</v>
      </c>
      <c r="E426" s="15">
        <v>2</v>
      </c>
      <c r="F426" s="15">
        <v>0</v>
      </c>
      <c r="G426" s="15">
        <f t="shared" si="49"/>
        <v>10</v>
      </c>
      <c r="H426" s="62">
        <f t="shared" si="50"/>
        <v>1518.0652953155482</v>
      </c>
      <c r="I426" s="15">
        <f>IF(H425&lt;VLOOKUP(D426,'Luxjacky Assumptions Weekly'!$N$18:$R$124,5,0),VLOOKUP(D426,'Luxjacky Assumptions Weekly'!$N$18:$R$124,4,0),0)</f>
        <v>0</v>
      </c>
      <c r="J426" s="15">
        <f t="shared" si="46"/>
        <v>243.62664639431352</v>
      </c>
      <c r="K426" s="15">
        <f t="shared" si="47"/>
        <v>0</v>
      </c>
      <c r="L426" s="15">
        <f t="shared" si="51"/>
        <v>0</v>
      </c>
      <c r="M426" s="58">
        <f>'Luxjacky Assumptions Monthly'!$M$8*'Luxjacky Forecast Weekly'!I426</f>
        <v>0</v>
      </c>
      <c r="N426" s="58">
        <f>'Luxjacky Assumptions Monthly'!$M$6*'Luxjacky Assumptions Monthly'!$M$8*'Luxjacky Forecast Weekly'!H426</f>
        <v>759.03264765777408</v>
      </c>
      <c r="O426" s="58">
        <f t="shared" si="52"/>
        <v>759.03264765777408</v>
      </c>
    </row>
    <row r="427" spans="1:15" x14ac:dyDescent="0.3">
      <c r="A427" s="60">
        <v>44621</v>
      </c>
      <c r="B427" s="15">
        <v>2022</v>
      </c>
      <c r="C427" s="15">
        <v>3</v>
      </c>
      <c r="D427" s="15" t="str">
        <f t="shared" si="48"/>
        <v>202210</v>
      </c>
      <c r="E427" s="15">
        <v>3</v>
      </c>
      <c r="F427" s="15">
        <v>0</v>
      </c>
      <c r="G427" s="15">
        <f t="shared" si="49"/>
        <v>10</v>
      </c>
      <c r="H427" s="62">
        <f t="shared" si="50"/>
        <v>3142.7365510178402</v>
      </c>
      <c r="I427" s="15">
        <f>IF(H426&lt;VLOOKUP(D427,'Luxjacky Assumptions Weekly'!$N$18:$R$124,5,0),VLOOKUP(D427,'Luxjacky Assumptions Weekly'!$N$18:$R$124,4,0),0)</f>
        <v>1868.6758655141039</v>
      </c>
      <c r="J427" s="15">
        <f t="shared" si="46"/>
        <v>244.00460981181172</v>
      </c>
      <c r="K427" s="15">
        <f t="shared" si="47"/>
        <v>1</v>
      </c>
      <c r="L427" s="15">
        <f t="shared" si="51"/>
        <v>4000</v>
      </c>
      <c r="M427" s="58">
        <f>'Luxjacky Assumptions Monthly'!$M$8*'Luxjacky Forecast Weekly'!I427</f>
        <v>18686.758655141039</v>
      </c>
      <c r="N427" s="58">
        <f>'Luxjacky Assumptions Monthly'!$M$6*'Luxjacky Assumptions Monthly'!$M$8*'Luxjacky Forecast Weekly'!H427</f>
        <v>1571.3682755089201</v>
      </c>
      <c r="O427" s="58">
        <f t="shared" si="52"/>
        <v>24258.12693064996</v>
      </c>
    </row>
    <row r="428" spans="1:15" x14ac:dyDescent="0.3">
      <c r="A428" s="60">
        <v>44622</v>
      </c>
      <c r="B428" s="15">
        <v>2022</v>
      </c>
      <c r="C428" s="15">
        <v>3</v>
      </c>
      <c r="D428" s="15" t="str">
        <f t="shared" si="48"/>
        <v>202210</v>
      </c>
      <c r="E428" s="15">
        <v>4</v>
      </c>
      <c r="F428" s="15">
        <v>0</v>
      </c>
      <c r="G428" s="15">
        <f t="shared" si="49"/>
        <v>10</v>
      </c>
      <c r="H428" s="62">
        <f t="shared" si="50"/>
        <v>2909.3605106186601</v>
      </c>
      <c r="I428" s="15">
        <f>IF(H427&lt;VLOOKUP(D428,'Luxjacky Assumptions Weekly'!$N$18:$R$124,5,0),VLOOKUP(D428,'Luxjacky Assumptions Weekly'!$N$18:$R$124,4,0),0)</f>
        <v>0</v>
      </c>
      <c r="J428" s="15">
        <f t="shared" si="46"/>
        <v>233.37604039918003</v>
      </c>
      <c r="K428" s="15">
        <f t="shared" si="47"/>
        <v>0</v>
      </c>
      <c r="L428" s="15">
        <f t="shared" si="51"/>
        <v>0</v>
      </c>
      <c r="M428" s="58">
        <f>'Luxjacky Assumptions Monthly'!$M$8*'Luxjacky Forecast Weekly'!I428</f>
        <v>0</v>
      </c>
      <c r="N428" s="58">
        <f>'Luxjacky Assumptions Monthly'!$M$6*'Luxjacky Assumptions Monthly'!$M$8*'Luxjacky Forecast Weekly'!H428</f>
        <v>1454.6802553093301</v>
      </c>
      <c r="O428" s="58">
        <f t="shared" si="52"/>
        <v>1454.6802553093301</v>
      </c>
    </row>
    <row r="429" spans="1:15" x14ac:dyDescent="0.3">
      <c r="A429" s="60">
        <v>44623</v>
      </c>
      <c r="B429" s="15">
        <v>2022</v>
      </c>
      <c r="C429" s="15">
        <v>3</v>
      </c>
      <c r="D429" s="15" t="str">
        <f t="shared" si="48"/>
        <v>202210</v>
      </c>
      <c r="E429" s="15">
        <v>5</v>
      </c>
      <c r="F429" s="15">
        <v>0</v>
      </c>
      <c r="G429" s="15">
        <f t="shared" si="49"/>
        <v>10</v>
      </c>
      <c r="H429" s="62">
        <f t="shared" si="50"/>
        <v>2695.2356467151376</v>
      </c>
      <c r="I429" s="15">
        <f>IF(H428&lt;VLOOKUP(D429,'Luxjacky Assumptions Weekly'!$N$18:$R$124,5,0),VLOOKUP(D429,'Luxjacky Assumptions Weekly'!$N$18:$R$124,4,0),0)</f>
        <v>0</v>
      </c>
      <c r="J429" s="15">
        <f t="shared" si="46"/>
        <v>214.12486390352271</v>
      </c>
      <c r="K429" s="15">
        <f t="shared" si="47"/>
        <v>0</v>
      </c>
      <c r="L429" s="15">
        <f t="shared" si="51"/>
        <v>0</v>
      </c>
      <c r="M429" s="58">
        <f>'Luxjacky Assumptions Monthly'!$M$8*'Luxjacky Forecast Weekly'!I429</f>
        <v>0</v>
      </c>
      <c r="N429" s="58">
        <f>'Luxjacky Assumptions Monthly'!$M$6*'Luxjacky Assumptions Monthly'!$M$8*'Luxjacky Forecast Weekly'!H429</f>
        <v>1347.6178233575688</v>
      </c>
      <c r="O429" s="58">
        <f t="shared" si="52"/>
        <v>1347.6178233575688</v>
      </c>
    </row>
    <row r="430" spans="1:15" x14ac:dyDescent="0.3">
      <c r="A430" s="60">
        <v>44624</v>
      </c>
      <c r="B430" s="15">
        <v>2022</v>
      </c>
      <c r="C430" s="15">
        <v>3</v>
      </c>
      <c r="D430" s="15" t="str">
        <f t="shared" si="48"/>
        <v>202210</v>
      </c>
      <c r="E430" s="15">
        <v>6</v>
      </c>
      <c r="F430" s="15">
        <v>1</v>
      </c>
      <c r="G430" s="15">
        <f t="shared" si="49"/>
        <v>10</v>
      </c>
      <c r="H430" s="62">
        <f t="shared" si="50"/>
        <v>2499.4825188256891</v>
      </c>
      <c r="I430" s="15">
        <f>IF(H429&lt;VLOOKUP(D430,'Luxjacky Assumptions Weekly'!$N$18:$R$124,5,0),VLOOKUP(D430,'Luxjacky Assumptions Weekly'!$N$18:$R$124,4,0),0)</f>
        <v>0</v>
      </c>
      <c r="J430" s="15">
        <f t="shared" si="46"/>
        <v>195.75312788944871</v>
      </c>
      <c r="K430" s="15">
        <f t="shared" si="47"/>
        <v>0</v>
      </c>
      <c r="L430" s="15">
        <f t="shared" si="51"/>
        <v>0</v>
      </c>
      <c r="M430" s="58">
        <f>'Luxjacky Assumptions Monthly'!$M$8*'Luxjacky Forecast Weekly'!I430</f>
        <v>0</v>
      </c>
      <c r="N430" s="58">
        <f>'Luxjacky Assumptions Monthly'!$M$6*'Luxjacky Assumptions Monthly'!$M$8*'Luxjacky Forecast Weekly'!H430</f>
        <v>1249.7412594128446</v>
      </c>
      <c r="O430" s="58">
        <f t="shared" si="52"/>
        <v>1249.7412594128446</v>
      </c>
    </row>
    <row r="431" spans="1:15" x14ac:dyDescent="0.3">
      <c r="A431" s="60">
        <v>44625</v>
      </c>
      <c r="B431" s="15">
        <v>2022</v>
      </c>
      <c r="C431" s="15">
        <v>3</v>
      </c>
      <c r="D431" s="15" t="str">
        <f t="shared" si="48"/>
        <v>202210</v>
      </c>
      <c r="E431" s="15">
        <v>7</v>
      </c>
      <c r="F431" s="15">
        <v>1</v>
      </c>
      <c r="G431" s="15">
        <f t="shared" si="49"/>
        <v>10</v>
      </c>
      <c r="H431" s="62">
        <f t="shared" si="50"/>
        <v>2341.6488693462406</v>
      </c>
      <c r="I431" s="15">
        <f>IF(H430&lt;VLOOKUP(D431,'Luxjacky Assumptions Weekly'!$N$18:$R$124,5,0),VLOOKUP(D431,'Luxjacky Assumptions Weekly'!$N$18:$R$124,4,0),0)</f>
        <v>0</v>
      </c>
      <c r="J431" s="15">
        <f t="shared" si="46"/>
        <v>157.83364947944835</v>
      </c>
      <c r="K431" s="15">
        <f t="shared" si="47"/>
        <v>0</v>
      </c>
      <c r="L431" s="15">
        <f t="shared" si="51"/>
        <v>0</v>
      </c>
      <c r="M431" s="58">
        <f>'Luxjacky Assumptions Monthly'!$M$8*'Luxjacky Forecast Weekly'!I431</f>
        <v>0</v>
      </c>
      <c r="N431" s="58">
        <f>'Luxjacky Assumptions Monthly'!$M$6*'Luxjacky Assumptions Monthly'!$M$8*'Luxjacky Forecast Weekly'!H431</f>
        <v>1170.8244346731203</v>
      </c>
      <c r="O431" s="58">
        <f t="shared" si="52"/>
        <v>1170.8244346731203</v>
      </c>
    </row>
    <row r="432" spans="1:15" x14ac:dyDescent="0.3">
      <c r="A432" s="60">
        <v>44626</v>
      </c>
      <c r="B432" s="15">
        <v>2022</v>
      </c>
      <c r="C432" s="15">
        <v>3</v>
      </c>
      <c r="D432" s="15" t="str">
        <f t="shared" si="48"/>
        <v>202211</v>
      </c>
      <c r="E432" s="15">
        <v>1</v>
      </c>
      <c r="F432" s="15">
        <v>0</v>
      </c>
      <c r="G432" s="15">
        <f t="shared" si="49"/>
        <v>11</v>
      </c>
      <c r="H432" s="62">
        <f t="shared" si="50"/>
        <v>2099.6513340614665</v>
      </c>
      <c r="I432" s="15">
        <f>IF(H431&lt;VLOOKUP(D432,'Luxjacky Assumptions Weekly'!$N$18:$R$124,5,0),VLOOKUP(D432,'Luxjacky Assumptions Weekly'!$N$18:$R$124,4,0),0)</f>
        <v>0</v>
      </c>
      <c r="J432" s="15">
        <f t="shared" si="46"/>
        <v>241.9975352847739</v>
      </c>
      <c r="K432" s="15">
        <f t="shared" si="47"/>
        <v>0</v>
      </c>
      <c r="L432" s="15">
        <f t="shared" si="51"/>
        <v>0</v>
      </c>
      <c r="M432" s="58">
        <f>'Luxjacky Assumptions Monthly'!$M$8*'Luxjacky Forecast Weekly'!I432</f>
        <v>0</v>
      </c>
      <c r="N432" s="58">
        <f>'Luxjacky Assumptions Monthly'!$M$6*'Luxjacky Assumptions Monthly'!$M$8*'Luxjacky Forecast Weekly'!H432</f>
        <v>1049.8256670307333</v>
      </c>
      <c r="O432" s="58">
        <f t="shared" si="52"/>
        <v>1049.8256670307333</v>
      </c>
    </row>
    <row r="433" spans="1:15" x14ac:dyDescent="0.3">
      <c r="A433" s="60">
        <v>44627</v>
      </c>
      <c r="B433" s="15">
        <v>2022</v>
      </c>
      <c r="C433" s="15">
        <v>3</v>
      </c>
      <c r="D433" s="15" t="str">
        <f t="shared" si="48"/>
        <v>202211</v>
      </c>
      <c r="E433" s="15">
        <v>2</v>
      </c>
      <c r="F433" s="15">
        <v>0</v>
      </c>
      <c r="G433" s="15">
        <f t="shared" si="49"/>
        <v>11</v>
      </c>
      <c r="H433" s="62">
        <f t="shared" si="50"/>
        <v>1853.0361165349163</v>
      </c>
      <c r="I433" s="15">
        <f>IF(H432&lt;VLOOKUP(D433,'Luxjacky Assumptions Weekly'!$N$18:$R$124,5,0),VLOOKUP(D433,'Luxjacky Assumptions Weekly'!$N$18:$R$124,4,0),0)</f>
        <v>0</v>
      </c>
      <c r="J433" s="15">
        <f t="shared" si="46"/>
        <v>246.61521752655025</v>
      </c>
      <c r="K433" s="15">
        <f t="shared" si="47"/>
        <v>0</v>
      </c>
      <c r="L433" s="15">
        <f t="shared" si="51"/>
        <v>0</v>
      </c>
      <c r="M433" s="58">
        <f>'Luxjacky Assumptions Monthly'!$M$8*'Luxjacky Forecast Weekly'!I433</f>
        <v>0</v>
      </c>
      <c r="N433" s="58">
        <f>'Luxjacky Assumptions Monthly'!$M$6*'Luxjacky Assumptions Monthly'!$M$8*'Luxjacky Forecast Weekly'!H433</f>
        <v>926.51805826745817</v>
      </c>
      <c r="O433" s="58">
        <f t="shared" si="52"/>
        <v>926.51805826745817</v>
      </c>
    </row>
    <row r="434" spans="1:15" x14ac:dyDescent="0.3">
      <c r="A434" s="60">
        <v>44628</v>
      </c>
      <c r="B434" s="15">
        <v>2022</v>
      </c>
      <c r="C434" s="15">
        <v>3</v>
      </c>
      <c r="D434" s="15" t="str">
        <f t="shared" si="48"/>
        <v>202211</v>
      </c>
      <c r="E434" s="15">
        <v>3</v>
      </c>
      <c r="F434" s="15">
        <v>0</v>
      </c>
      <c r="G434" s="15">
        <f t="shared" si="49"/>
        <v>11</v>
      </c>
      <c r="H434" s="62">
        <f t="shared" si="50"/>
        <v>1609.0315067231047</v>
      </c>
      <c r="I434" s="15">
        <f>IF(H433&lt;VLOOKUP(D434,'Luxjacky Assumptions Weekly'!$N$18:$R$124,5,0),VLOOKUP(D434,'Luxjacky Assumptions Weekly'!$N$18:$R$124,4,0),0)</f>
        <v>0</v>
      </c>
      <c r="J434" s="15">
        <f t="shared" si="46"/>
        <v>244.00460981181172</v>
      </c>
      <c r="K434" s="15">
        <f t="shared" si="47"/>
        <v>0</v>
      </c>
      <c r="L434" s="15">
        <f t="shared" si="51"/>
        <v>0</v>
      </c>
      <c r="M434" s="58">
        <f>'Luxjacky Assumptions Monthly'!$M$8*'Luxjacky Forecast Weekly'!I434</f>
        <v>0</v>
      </c>
      <c r="N434" s="58">
        <f>'Luxjacky Assumptions Monthly'!$M$6*'Luxjacky Assumptions Monthly'!$M$8*'Luxjacky Forecast Weekly'!H434</f>
        <v>804.51575336155236</v>
      </c>
      <c r="O434" s="58">
        <f t="shared" si="52"/>
        <v>804.51575336155236</v>
      </c>
    </row>
    <row r="435" spans="1:15" x14ac:dyDescent="0.3">
      <c r="A435" s="60">
        <v>44629</v>
      </c>
      <c r="B435" s="15">
        <v>2022</v>
      </c>
      <c r="C435" s="15">
        <v>3</v>
      </c>
      <c r="D435" s="15" t="str">
        <f t="shared" si="48"/>
        <v>202211</v>
      </c>
      <c r="E435" s="15">
        <v>4</v>
      </c>
      <c r="F435" s="15">
        <v>0</v>
      </c>
      <c r="G435" s="15">
        <f t="shared" si="49"/>
        <v>11</v>
      </c>
      <c r="H435" s="62">
        <f t="shared" si="50"/>
        <v>3247.9833034872081</v>
      </c>
      <c r="I435" s="15">
        <f>IF(H434&lt;VLOOKUP(D435,'Luxjacky Assumptions Weekly'!$N$18:$R$124,5,0),VLOOKUP(D435,'Luxjacky Assumptions Weekly'!$N$18:$R$124,4,0),0)</f>
        <v>1872.3278371632834</v>
      </c>
      <c r="J435" s="15">
        <f t="shared" si="46"/>
        <v>233.37604039918003</v>
      </c>
      <c r="K435" s="15">
        <f t="shared" si="47"/>
        <v>1</v>
      </c>
      <c r="L435" s="15">
        <f t="shared" si="51"/>
        <v>4000</v>
      </c>
      <c r="M435" s="58">
        <f>'Luxjacky Assumptions Monthly'!$M$8*'Luxjacky Forecast Weekly'!I435</f>
        <v>18723.278371632834</v>
      </c>
      <c r="N435" s="58">
        <f>'Luxjacky Assumptions Monthly'!$M$6*'Luxjacky Assumptions Monthly'!$M$8*'Luxjacky Forecast Weekly'!H435</f>
        <v>1623.9916517436041</v>
      </c>
      <c r="O435" s="58">
        <f t="shared" si="52"/>
        <v>24347.270023376437</v>
      </c>
    </row>
    <row r="436" spans="1:15" x14ac:dyDescent="0.3">
      <c r="A436" s="60">
        <v>44630</v>
      </c>
      <c r="B436" s="15">
        <v>2022</v>
      </c>
      <c r="C436" s="15">
        <v>3</v>
      </c>
      <c r="D436" s="15" t="str">
        <f t="shared" si="48"/>
        <v>202211</v>
      </c>
      <c r="E436" s="15">
        <v>5</v>
      </c>
      <c r="F436" s="15">
        <v>0</v>
      </c>
      <c r="G436" s="15">
        <f t="shared" si="49"/>
        <v>11</v>
      </c>
      <c r="H436" s="62">
        <f t="shared" si="50"/>
        <v>3033.8584395836856</v>
      </c>
      <c r="I436" s="15">
        <f>IF(H435&lt;VLOOKUP(D436,'Luxjacky Assumptions Weekly'!$N$18:$R$124,5,0),VLOOKUP(D436,'Luxjacky Assumptions Weekly'!$N$18:$R$124,4,0),0)</f>
        <v>0</v>
      </c>
      <c r="J436" s="15">
        <f t="shared" si="46"/>
        <v>214.12486390352271</v>
      </c>
      <c r="K436" s="15">
        <f t="shared" si="47"/>
        <v>0</v>
      </c>
      <c r="L436" s="15">
        <f t="shared" si="51"/>
        <v>0</v>
      </c>
      <c r="M436" s="58">
        <f>'Luxjacky Assumptions Monthly'!$M$8*'Luxjacky Forecast Weekly'!I436</f>
        <v>0</v>
      </c>
      <c r="N436" s="58">
        <f>'Luxjacky Assumptions Monthly'!$M$6*'Luxjacky Assumptions Monthly'!$M$8*'Luxjacky Forecast Weekly'!H436</f>
        <v>1516.9292197918428</v>
      </c>
      <c r="O436" s="58">
        <f t="shared" si="52"/>
        <v>1516.9292197918428</v>
      </c>
    </row>
    <row r="437" spans="1:15" x14ac:dyDescent="0.3">
      <c r="A437" s="60">
        <v>44631</v>
      </c>
      <c r="B437" s="15">
        <v>2022</v>
      </c>
      <c r="C437" s="15">
        <v>3</v>
      </c>
      <c r="D437" s="15" t="str">
        <f t="shared" si="48"/>
        <v>202211</v>
      </c>
      <c r="E437" s="15">
        <v>6</v>
      </c>
      <c r="F437" s="15">
        <v>1</v>
      </c>
      <c r="G437" s="15">
        <f t="shared" si="49"/>
        <v>11</v>
      </c>
      <c r="H437" s="62">
        <f t="shared" si="50"/>
        <v>2838.1053116942367</v>
      </c>
      <c r="I437" s="15">
        <f>IF(H436&lt;VLOOKUP(D437,'Luxjacky Assumptions Weekly'!$N$18:$R$124,5,0),VLOOKUP(D437,'Luxjacky Assumptions Weekly'!$N$18:$R$124,4,0),0)</f>
        <v>0</v>
      </c>
      <c r="J437" s="15">
        <f t="shared" si="46"/>
        <v>195.75312788944871</v>
      </c>
      <c r="K437" s="15">
        <f t="shared" si="47"/>
        <v>0</v>
      </c>
      <c r="L437" s="15">
        <f t="shared" si="51"/>
        <v>0</v>
      </c>
      <c r="M437" s="58">
        <f>'Luxjacky Assumptions Monthly'!$M$8*'Luxjacky Forecast Weekly'!I437</f>
        <v>0</v>
      </c>
      <c r="N437" s="58">
        <f>'Luxjacky Assumptions Monthly'!$M$6*'Luxjacky Assumptions Monthly'!$M$8*'Luxjacky Forecast Weekly'!H437</f>
        <v>1419.0526558471183</v>
      </c>
      <c r="O437" s="58">
        <f t="shared" si="52"/>
        <v>1419.0526558471183</v>
      </c>
    </row>
    <row r="438" spans="1:15" x14ac:dyDescent="0.3">
      <c r="A438" s="60">
        <v>44632</v>
      </c>
      <c r="B438" s="15">
        <v>2022</v>
      </c>
      <c r="C438" s="15">
        <v>3</v>
      </c>
      <c r="D438" s="15" t="str">
        <f t="shared" si="48"/>
        <v>202211</v>
      </c>
      <c r="E438" s="15">
        <v>7</v>
      </c>
      <c r="F438" s="15">
        <v>1</v>
      </c>
      <c r="G438" s="15">
        <f t="shared" si="49"/>
        <v>11</v>
      </c>
      <c r="H438" s="62">
        <f t="shared" si="50"/>
        <v>2680.2716622147882</v>
      </c>
      <c r="I438" s="15">
        <f>IF(H437&lt;VLOOKUP(D438,'Luxjacky Assumptions Weekly'!$N$18:$R$124,5,0),VLOOKUP(D438,'Luxjacky Assumptions Weekly'!$N$18:$R$124,4,0),0)</f>
        <v>0</v>
      </c>
      <c r="J438" s="15">
        <f t="shared" si="46"/>
        <v>157.83364947944835</v>
      </c>
      <c r="K438" s="15">
        <f t="shared" si="47"/>
        <v>0</v>
      </c>
      <c r="L438" s="15">
        <f t="shared" si="51"/>
        <v>0</v>
      </c>
      <c r="M438" s="58">
        <f>'Luxjacky Assumptions Monthly'!$M$8*'Luxjacky Forecast Weekly'!I438</f>
        <v>0</v>
      </c>
      <c r="N438" s="58">
        <f>'Luxjacky Assumptions Monthly'!$M$6*'Luxjacky Assumptions Monthly'!$M$8*'Luxjacky Forecast Weekly'!H438</f>
        <v>1340.1358311073941</v>
      </c>
      <c r="O438" s="58">
        <f t="shared" si="52"/>
        <v>1340.1358311073941</v>
      </c>
    </row>
    <row r="439" spans="1:15" x14ac:dyDescent="0.3">
      <c r="A439" s="60">
        <v>44633</v>
      </c>
      <c r="B439" s="15">
        <v>2022</v>
      </c>
      <c r="C439" s="15">
        <v>3</v>
      </c>
      <c r="D439" s="15" t="str">
        <f t="shared" si="48"/>
        <v>202212</v>
      </c>
      <c r="E439" s="15">
        <v>1</v>
      </c>
      <c r="F439" s="15">
        <v>0</v>
      </c>
      <c r="G439" s="15">
        <f t="shared" si="49"/>
        <v>12</v>
      </c>
      <c r="H439" s="62">
        <f t="shared" si="50"/>
        <v>2438.2741269300141</v>
      </c>
      <c r="I439" s="15">
        <f>IF(H438&lt;VLOOKUP(D439,'Luxjacky Assumptions Weekly'!$N$18:$R$124,5,0),VLOOKUP(D439,'Luxjacky Assumptions Weekly'!$N$18:$R$124,4,0),0)</f>
        <v>0</v>
      </c>
      <c r="J439" s="15">
        <f t="shared" si="46"/>
        <v>241.9975352847739</v>
      </c>
      <c r="K439" s="15">
        <f t="shared" si="47"/>
        <v>0</v>
      </c>
      <c r="L439" s="15">
        <f t="shared" si="51"/>
        <v>0</v>
      </c>
      <c r="M439" s="58">
        <f>'Luxjacky Assumptions Monthly'!$M$8*'Luxjacky Forecast Weekly'!I439</f>
        <v>0</v>
      </c>
      <c r="N439" s="58">
        <f>'Luxjacky Assumptions Monthly'!$M$6*'Luxjacky Assumptions Monthly'!$M$8*'Luxjacky Forecast Weekly'!H439</f>
        <v>1219.137063465007</v>
      </c>
      <c r="O439" s="58">
        <f t="shared" si="52"/>
        <v>1219.137063465007</v>
      </c>
    </row>
    <row r="440" spans="1:15" x14ac:dyDescent="0.3">
      <c r="A440" s="60">
        <v>44634</v>
      </c>
      <c r="B440" s="15">
        <v>2022</v>
      </c>
      <c r="C440" s="15">
        <v>3</v>
      </c>
      <c r="D440" s="15" t="str">
        <f t="shared" si="48"/>
        <v>202212</v>
      </c>
      <c r="E440" s="15">
        <v>2</v>
      </c>
      <c r="F440" s="15">
        <v>0</v>
      </c>
      <c r="G440" s="15">
        <f t="shared" si="49"/>
        <v>12</v>
      </c>
      <c r="H440" s="62">
        <f t="shared" si="50"/>
        <v>2191.6589094034639</v>
      </c>
      <c r="I440" s="15">
        <f>IF(H439&lt;VLOOKUP(D440,'Luxjacky Assumptions Weekly'!$N$18:$R$124,5,0),VLOOKUP(D440,'Luxjacky Assumptions Weekly'!$N$18:$R$124,4,0),0)</f>
        <v>0</v>
      </c>
      <c r="J440" s="15">
        <f t="shared" si="46"/>
        <v>246.61521752655025</v>
      </c>
      <c r="K440" s="15">
        <f t="shared" si="47"/>
        <v>0</v>
      </c>
      <c r="L440" s="15">
        <f t="shared" si="51"/>
        <v>0</v>
      </c>
      <c r="M440" s="58">
        <f>'Luxjacky Assumptions Monthly'!$M$8*'Luxjacky Forecast Weekly'!I440</f>
        <v>0</v>
      </c>
      <c r="N440" s="58">
        <f>'Luxjacky Assumptions Monthly'!$M$6*'Luxjacky Assumptions Monthly'!$M$8*'Luxjacky Forecast Weekly'!H440</f>
        <v>1095.8294547017319</v>
      </c>
      <c r="O440" s="58">
        <f t="shared" si="52"/>
        <v>1095.8294547017319</v>
      </c>
    </row>
    <row r="441" spans="1:15" x14ac:dyDescent="0.3">
      <c r="A441" s="60">
        <v>44635</v>
      </c>
      <c r="B441" s="15">
        <v>2022</v>
      </c>
      <c r="C441" s="15">
        <v>3</v>
      </c>
      <c r="D441" s="15" t="str">
        <f t="shared" si="48"/>
        <v>202212</v>
      </c>
      <c r="E441" s="15">
        <v>3</v>
      </c>
      <c r="F441" s="15">
        <v>0</v>
      </c>
      <c r="G441" s="15">
        <f t="shared" si="49"/>
        <v>12</v>
      </c>
      <c r="H441" s="62">
        <f t="shared" si="50"/>
        <v>1947.6542995916523</v>
      </c>
      <c r="I441" s="15">
        <f>IF(H440&lt;VLOOKUP(D441,'Luxjacky Assumptions Weekly'!$N$18:$R$124,5,0),VLOOKUP(D441,'Luxjacky Assumptions Weekly'!$N$18:$R$124,4,0),0)</f>
        <v>0</v>
      </c>
      <c r="J441" s="15">
        <f t="shared" si="46"/>
        <v>244.00460981181172</v>
      </c>
      <c r="K441" s="15">
        <f t="shared" si="47"/>
        <v>0</v>
      </c>
      <c r="L441" s="15">
        <f t="shared" si="51"/>
        <v>0</v>
      </c>
      <c r="M441" s="58">
        <f>'Luxjacky Assumptions Monthly'!$M$8*'Luxjacky Forecast Weekly'!I441</f>
        <v>0</v>
      </c>
      <c r="N441" s="58">
        <f>'Luxjacky Assumptions Monthly'!$M$6*'Luxjacky Assumptions Monthly'!$M$8*'Luxjacky Forecast Weekly'!H441</f>
        <v>973.82714979582613</v>
      </c>
      <c r="O441" s="58">
        <f t="shared" si="52"/>
        <v>973.82714979582613</v>
      </c>
    </row>
    <row r="442" spans="1:15" x14ac:dyDescent="0.3">
      <c r="A442" s="60">
        <v>44636</v>
      </c>
      <c r="B442" s="15">
        <v>2022</v>
      </c>
      <c r="C442" s="15">
        <v>3</v>
      </c>
      <c r="D442" s="15" t="str">
        <f t="shared" si="48"/>
        <v>202212</v>
      </c>
      <c r="E442" s="15">
        <v>4</v>
      </c>
      <c r="F442" s="15">
        <v>0</v>
      </c>
      <c r="G442" s="15">
        <f t="shared" si="49"/>
        <v>12</v>
      </c>
      <c r="H442" s="62">
        <f t="shared" si="50"/>
        <v>1714.2782591924722</v>
      </c>
      <c r="I442" s="15">
        <f>IF(H441&lt;VLOOKUP(D442,'Luxjacky Assumptions Weekly'!$N$18:$R$124,5,0),VLOOKUP(D442,'Luxjacky Assumptions Weekly'!$N$18:$R$124,4,0),0)</f>
        <v>0</v>
      </c>
      <c r="J442" s="15">
        <f t="shared" si="46"/>
        <v>233.37604039918003</v>
      </c>
      <c r="K442" s="15">
        <f t="shared" si="47"/>
        <v>0</v>
      </c>
      <c r="L442" s="15">
        <f t="shared" si="51"/>
        <v>0</v>
      </c>
      <c r="M442" s="58">
        <f>'Luxjacky Assumptions Monthly'!$M$8*'Luxjacky Forecast Weekly'!I442</f>
        <v>0</v>
      </c>
      <c r="N442" s="58">
        <f>'Luxjacky Assumptions Monthly'!$M$6*'Luxjacky Assumptions Monthly'!$M$8*'Luxjacky Forecast Weekly'!H442</f>
        <v>857.1391295962361</v>
      </c>
      <c r="O442" s="58">
        <f t="shared" si="52"/>
        <v>857.1391295962361</v>
      </c>
    </row>
    <row r="443" spans="1:15" x14ac:dyDescent="0.3">
      <c r="A443" s="60">
        <v>44637</v>
      </c>
      <c r="B443" s="15">
        <v>2022</v>
      </c>
      <c r="C443" s="15">
        <v>3</v>
      </c>
      <c r="D443" s="15" t="str">
        <f t="shared" si="48"/>
        <v>202212</v>
      </c>
      <c r="E443" s="15">
        <v>5</v>
      </c>
      <c r="F443" s="15">
        <v>0</v>
      </c>
      <c r="G443" s="15">
        <f t="shared" si="49"/>
        <v>12</v>
      </c>
      <c r="H443" s="62">
        <f t="shared" si="50"/>
        <v>3372.4812324522331</v>
      </c>
      <c r="I443" s="15">
        <f>IF(H442&lt;VLOOKUP(D443,'Luxjacky Assumptions Weekly'!$N$18:$R$124,5,0),VLOOKUP(D443,'Luxjacky Assumptions Weekly'!$N$18:$R$124,4,0),0)</f>
        <v>1872.3278371632834</v>
      </c>
      <c r="J443" s="15">
        <f t="shared" si="46"/>
        <v>214.12486390352271</v>
      </c>
      <c r="K443" s="15">
        <f t="shared" si="47"/>
        <v>1</v>
      </c>
      <c r="L443" s="15">
        <f t="shared" si="51"/>
        <v>4000</v>
      </c>
      <c r="M443" s="58">
        <f>'Luxjacky Assumptions Monthly'!$M$8*'Luxjacky Forecast Weekly'!I443</f>
        <v>18723.278371632834</v>
      </c>
      <c r="N443" s="58">
        <f>'Luxjacky Assumptions Monthly'!$M$6*'Luxjacky Assumptions Monthly'!$M$8*'Luxjacky Forecast Weekly'!H443</f>
        <v>1686.2406162261166</v>
      </c>
      <c r="O443" s="58">
        <f t="shared" si="52"/>
        <v>24409.518987858952</v>
      </c>
    </row>
    <row r="444" spans="1:15" x14ac:dyDescent="0.3">
      <c r="A444" s="60">
        <v>44638</v>
      </c>
      <c r="B444" s="15">
        <v>2022</v>
      </c>
      <c r="C444" s="15">
        <v>3</v>
      </c>
      <c r="D444" s="15" t="str">
        <f t="shared" si="48"/>
        <v>202212</v>
      </c>
      <c r="E444" s="15">
        <v>6</v>
      </c>
      <c r="F444" s="15">
        <v>1</v>
      </c>
      <c r="G444" s="15">
        <f t="shared" si="49"/>
        <v>12</v>
      </c>
      <c r="H444" s="62">
        <f t="shared" si="50"/>
        <v>3176.7281045627842</v>
      </c>
      <c r="I444" s="15">
        <f>IF(H443&lt;VLOOKUP(D444,'Luxjacky Assumptions Weekly'!$N$18:$R$124,5,0),VLOOKUP(D444,'Luxjacky Assumptions Weekly'!$N$18:$R$124,4,0),0)</f>
        <v>0</v>
      </c>
      <c r="J444" s="15">
        <f t="shared" si="46"/>
        <v>195.75312788944871</v>
      </c>
      <c r="K444" s="15">
        <f t="shared" si="47"/>
        <v>0</v>
      </c>
      <c r="L444" s="15">
        <f t="shared" si="51"/>
        <v>0</v>
      </c>
      <c r="M444" s="58">
        <f>'Luxjacky Assumptions Monthly'!$M$8*'Luxjacky Forecast Weekly'!I444</f>
        <v>0</v>
      </c>
      <c r="N444" s="58">
        <f>'Luxjacky Assumptions Monthly'!$M$6*'Luxjacky Assumptions Monthly'!$M$8*'Luxjacky Forecast Weekly'!H444</f>
        <v>1588.3640522813921</v>
      </c>
      <c r="O444" s="58">
        <f t="shared" si="52"/>
        <v>1588.3640522813921</v>
      </c>
    </row>
    <row r="445" spans="1:15" x14ac:dyDescent="0.3">
      <c r="A445" s="60">
        <v>44639</v>
      </c>
      <c r="B445" s="15">
        <v>2022</v>
      </c>
      <c r="C445" s="15">
        <v>3</v>
      </c>
      <c r="D445" s="15" t="str">
        <f t="shared" si="48"/>
        <v>202212</v>
      </c>
      <c r="E445" s="15">
        <v>7</v>
      </c>
      <c r="F445" s="15">
        <v>1</v>
      </c>
      <c r="G445" s="15">
        <f t="shared" si="49"/>
        <v>12</v>
      </c>
      <c r="H445" s="62">
        <f t="shared" si="50"/>
        <v>3018.8944550833357</v>
      </c>
      <c r="I445" s="15">
        <f>IF(H444&lt;VLOOKUP(D445,'Luxjacky Assumptions Weekly'!$N$18:$R$124,5,0),VLOOKUP(D445,'Luxjacky Assumptions Weekly'!$N$18:$R$124,4,0),0)</f>
        <v>0</v>
      </c>
      <c r="J445" s="15">
        <f t="shared" si="46"/>
        <v>157.83364947944835</v>
      </c>
      <c r="K445" s="15">
        <f t="shared" si="47"/>
        <v>0</v>
      </c>
      <c r="L445" s="15">
        <f t="shared" si="51"/>
        <v>0</v>
      </c>
      <c r="M445" s="58">
        <f>'Luxjacky Assumptions Monthly'!$M$8*'Luxjacky Forecast Weekly'!I445</f>
        <v>0</v>
      </c>
      <c r="N445" s="58">
        <f>'Luxjacky Assumptions Monthly'!$M$6*'Luxjacky Assumptions Monthly'!$M$8*'Luxjacky Forecast Weekly'!H445</f>
        <v>1509.4472275416679</v>
      </c>
      <c r="O445" s="58">
        <f t="shared" si="52"/>
        <v>1509.4472275416679</v>
      </c>
    </row>
    <row r="446" spans="1:15" x14ac:dyDescent="0.3">
      <c r="A446" s="60">
        <v>44640</v>
      </c>
      <c r="B446" s="15">
        <v>2022</v>
      </c>
      <c r="C446" s="15">
        <v>3</v>
      </c>
      <c r="D446" s="15" t="str">
        <f t="shared" si="48"/>
        <v>202213</v>
      </c>
      <c r="E446" s="15">
        <v>1</v>
      </c>
      <c r="F446" s="15">
        <v>0</v>
      </c>
      <c r="G446" s="15">
        <f t="shared" si="49"/>
        <v>13</v>
      </c>
      <c r="H446" s="62">
        <f t="shared" si="50"/>
        <v>2776.8969197985616</v>
      </c>
      <c r="I446" s="15">
        <f>IF(H445&lt;VLOOKUP(D446,'Luxjacky Assumptions Weekly'!$N$18:$R$124,5,0),VLOOKUP(D446,'Luxjacky Assumptions Weekly'!$N$18:$R$124,4,0),0)</f>
        <v>0</v>
      </c>
      <c r="J446" s="15">
        <f t="shared" si="46"/>
        <v>241.9975352847739</v>
      </c>
      <c r="K446" s="15">
        <f t="shared" si="47"/>
        <v>0</v>
      </c>
      <c r="L446" s="15">
        <f t="shared" si="51"/>
        <v>0</v>
      </c>
      <c r="M446" s="58">
        <f>'Luxjacky Assumptions Monthly'!$M$8*'Luxjacky Forecast Weekly'!I446</f>
        <v>0</v>
      </c>
      <c r="N446" s="58">
        <f>'Luxjacky Assumptions Monthly'!$M$6*'Luxjacky Assumptions Monthly'!$M$8*'Luxjacky Forecast Weekly'!H446</f>
        <v>1388.4484598992808</v>
      </c>
      <c r="O446" s="58">
        <f t="shared" si="52"/>
        <v>1388.4484598992808</v>
      </c>
    </row>
    <row r="447" spans="1:15" x14ac:dyDescent="0.3">
      <c r="A447" s="60">
        <v>44641</v>
      </c>
      <c r="B447" s="15">
        <v>2022</v>
      </c>
      <c r="C447" s="15">
        <v>3</v>
      </c>
      <c r="D447" s="15" t="str">
        <f t="shared" si="48"/>
        <v>202213</v>
      </c>
      <c r="E447" s="15">
        <v>2</v>
      </c>
      <c r="F447" s="15">
        <v>0</v>
      </c>
      <c r="G447" s="15">
        <f t="shared" si="49"/>
        <v>13</v>
      </c>
      <c r="H447" s="62">
        <f t="shared" si="50"/>
        <v>2530.2817022720114</v>
      </c>
      <c r="I447" s="15">
        <f>IF(H446&lt;VLOOKUP(D447,'Luxjacky Assumptions Weekly'!$N$18:$R$124,5,0),VLOOKUP(D447,'Luxjacky Assumptions Weekly'!$N$18:$R$124,4,0),0)</f>
        <v>0</v>
      </c>
      <c r="J447" s="15">
        <f t="shared" si="46"/>
        <v>246.61521752655025</v>
      </c>
      <c r="K447" s="15">
        <f t="shared" si="47"/>
        <v>0</v>
      </c>
      <c r="L447" s="15">
        <f t="shared" si="51"/>
        <v>0</v>
      </c>
      <c r="M447" s="58">
        <f>'Luxjacky Assumptions Monthly'!$M$8*'Luxjacky Forecast Weekly'!I447</f>
        <v>0</v>
      </c>
      <c r="N447" s="58">
        <f>'Luxjacky Assumptions Monthly'!$M$6*'Luxjacky Assumptions Monthly'!$M$8*'Luxjacky Forecast Weekly'!H447</f>
        <v>1265.1408511360057</v>
      </c>
      <c r="O447" s="58">
        <f t="shared" si="52"/>
        <v>1265.1408511360057</v>
      </c>
    </row>
    <row r="448" spans="1:15" x14ac:dyDescent="0.3">
      <c r="A448" s="60">
        <v>44642</v>
      </c>
      <c r="B448" s="15">
        <v>2022</v>
      </c>
      <c r="C448" s="15">
        <v>3</v>
      </c>
      <c r="D448" s="15" t="str">
        <f t="shared" si="48"/>
        <v>202213</v>
      </c>
      <c r="E448" s="15">
        <v>3</v>
      </c>
      <c r="F448" s="15">
        <v>0</v>
      </c>
      <c r="G448" s="15">
        <f t="shared" si="49"/>
        <v>13</v>
      </c>
      <c r="H448" s="62">
        <f t="shared" si="50"/>
        <v>2286.2770924601996</v>
      </c>
      <c r="I448" s="15">
        <f>IF(H447&lt;VLOOKUP(D448,'Luxjacky Assumptions Weekly'!$N$18:$R$124,5,0),VLOOKUP(D448,'Luxjacky Assumptions Weekly'!$N$18:$R$124,4,0),0)</f>
        <v>0</v>
      </c>
      <c r="J448" s="15">
        <f t="shared" si="46"/>
        <v>244.00460981181172</v>
      </c>
      <c r="K448" s="15">
        <f t="shared" si="47"/>
        <v>0</v>
      </c>
      <c r="L448" s="15">
        <f t="shared" si="51"/>
        <v>0</v>
      </c>
      <c r="M448" s="58">
        <f>'Luxjacky Assumptions Monthly'!$M$8*'Luxjacky Forecast Weekly'!I448</f>
        <v>0</v>
      </c>
      <c r="N448" s="58">
        <f>'Luxjacky Assumptions Monthly'!$M$6*'Luxjacky Assumptions Monthly'!$M$8*'Luxjacky Forecast Weekly'!H448</f>
        <v>1143.1385462300998</v>
      </c>
      <c r="O448" s="58">
        <f t="shared" si="52"/>
        <v>1143.1385462300998</v>
      </c>
    </row>
    <row r="449" spans="1:15" x14ac:dyDescent="0.3">
      <c r="A449" s="60">
        <v>44643</v>
      </c>
      <c r="B449" s="15">
        <v>2022</v>
      </c>
      <c r="C449" s="15">
        <v>3</v>
      </c>
      <c r="D449" s="15" t="str">
        <f t="shared" si="48"/>
        <v>202213</v>
      </c>
      <c r="E449" s="15">
        <v>4</v>
      </c>
      <c r="F449" s="15">
        <v>0</v>
      </c>
      <c r="G449" s="15">
        <f t="shared" si="49"/>
        <v>13</v>
      </c>
      <c r="H449" s="62">
        <f t="shared" si="50"/>
        <v>2052.9010520610195</v>
      </c>
      <c r="I449" s="15">
        <f>IF(H448&lt;VLOOKUP(D449,'Luxjacky Assumptions Weekly'!$N$18:$R$124,5,0),VLOOKUP(D449,'Luxjacky Assumptions Weekly'!$N$18:$R$124,4,0),0)</f>
        <v>0</v>
      </c>
      <c r="J449" s="15">
        <f t="shared" si="46"/>
        <v>233.37604039918003</v>
      </c>
      <c r="K449" s="15">
        <f t="shared" si="47"/>
        <v>0</v>
      </c>
      <c r="L449" s="15">
        <f t="shared" si="51"/>
        <v>0</v>
      </c>
      <c r="M449" s="58">
        <f>'Luxjacky Assumptions Monthly'!$M$8*'Luxjacky Forecast Weekly'!I449</f>
        <v>0</v>
      </c>
      <c r="N449" s="58">
        <f>'Luxjacky Assumptions Monthly'!$M$6*'Luxjacky Assumptions Monthly'!$M$8*'Luxjacky Forecast Weekly'!H449</f>
        <v>1026.4505260305098</v>
      </c>
      <c r="O449" s="58">
        <f t="shared" si="52"/>
        <v>1026.4505260305098</v>
      </c>
    </row>
    <row r="450" spans="1:15" x14ac:dyDescent="0.3">
      <c r="A450" s="60">
        <v>44644</v>
      </c>
      <c r="B450" s="15">
        <v>2022</v>
      </c>
      <c r="C450" s="15">
        <v>3</v>
      </c>
      <c r="D450" s="15" t="str">
        <f t="shared" si="48"/>
        <v>202213</v>
      </c>
      <c r="E450" s="15">
        <v>5</v>
      </c>
      <c r="F450" s="15">
        <v>0</v>
      </c>
      <c r="G450" s="15">
        <f t="shared" si="49"/>
        <v>13</v>
      </c>
      <c r="H450" s="62">
        <f t="shared" si="50"/>
        <v>1838.7761881574968</v>
      </c>
      <c r="I450" s="15">
        <f>IF(H449&lt;VLOOKUP(D450,'Luxjacky Assumptions Weekly'!$N$18:$R$124,5,0),VLOOKUP(D450,'Luxjacky Assumptions Weekly'!$N$18:$R$124,4,0),0)</f>
        <v>0</v>
      </c>
      <c r="J450" s="15">
        <f t="shared" si="46"/>
        <v>214.12486390352271</v>
      </c>
      <c r="K450" s="15">
        <f t="shared" si="47"/>
        <v>0</v>
      </c>
      <c r="L450" s="15">
        <f t="shared" si="51"/>
        <v>0</v>
      </c>
      <c r="M450" s="58">
        <f>'Luxjacky Assumptions Monthly'!$M$8*'Luxjacky Forecast Weekly'!I450</f>
        <v>0</v>
      </c>
      <c r="N450" s="58">
        <f>'Luxjacky Assumptions Monthly'!$M$6*'Luxjacky Assumptions Monthly'!$M$8*'Luxjacky Forecast Weekly'!H450</f>
        <v>919.3880940787484</v>
      </c>
      <c r="O450" s="58">
        <f t="shared" si="52"/>
        <v>919.3880940787484</v>
      </c>
    </row>
    <row r="451" spans="1:15" x14ac:dyDescent="0.3">
      <c r="A451" s="60">
        <v>44645</v>
      </c>
      <c r="B451" s="15">
        <v>2022</v>
      </c>
      <c r="C451" s="15">
        <v>3</v>
      </c>
      <c r="D451" s="15" t="str">
        <f t="shared" si="48"/>
        <v>202213</v>
      </c>
      <c r="E451" s="15">
        <v>6</v>
      </c>
      <c r="F451" s="15">
        <v>1</v>
      </c>
      <c r="G451" s="15">
        <f t="shared" si="49"/>
        <v>13</v>
      </c>
      <c r="H451" s="62">
        <f t="shared" si="50"/>
        <v>1643.0230602680481</v>
      </c>
      <c r="I451" s="15">
        <f>IF(H450&lt;VLOOKUP(D451,'Luxjacky Assumptions Weekly'!$N$18:$R$124,5,0),VLOOKUP(D451,'Luxjacky Assumptions Weekly'!$N$18:$R$124,4,0),0)</f>
        <v>0</v>
      </c>
      <c r="J451" s="15">
        <f t="shared" ref="J451:J514" si="53">100-2.17*E451^2.25+12.77*E451+EXP(-E451/0.032)+5*C451^0.75+10*F451+20*(B451-2016)</f>
        <v>195.75312788944871</v>
      </c>
      <c r="K451" s="15">
        <f t="shared" ref="K451:K514" si="54">IF(I451&gt;0,1,0)</f>
        <v>0</v>
      </c>
      <c r="L451" s="15">
        <f t="shared" si="51"/>
        <v>0</v>
      </c>
      <c r="M451" s="58">
        <f>'Luxjacky Assumptions Monthly'!$M$8*'Luxjacky Forecast Weekly'!I451</f>
        <v>0</v>
      </c>
      <c r="N451" s="58">
        <f>'Luxjacky Assumptions Monthly'!$M$6*'Luxjacky Assumptions Monthly'!$M$8*'Luxjacky Forecast Weekly'!H451</f>
        <v>821.51153013402404</v>
      </c>
      <c r="O451" s="58">
        <f t="shared" si="52"/>
        <v>821.51153013402404</v>
      </c>
    </row>
    <row r="452" spans="1:15" x14ac:dyDescent="0.3">
      <c r="A452" s="60">
        <v>44646</v>
      </c>
      <c r="B452" s="15">
        <v>2022</v>
      </c>
      <c r="C452" s="15">
        <v>3</v>
      </c>
      <c r="D452" s="15" t="str">
        <f t="shared" ref="D452:D515" si="55">CONCATENATE(B452,G452)</f>
        <v>202213</v>
      </c>
      <c r="E452" s="15">
        <v>7</v>
      </c>
      <c r="F452" s="15">
        <v>1</v>
      </c>
      <c r="G452" s="15">
        <f t="shared" ref="G452:G515" si="56">WEEKNUM(A452)</f>
        <v>13</v>
      </c>
      <c r="H452" s="62">
        <f t="shared" ref="H452:H515" si="57">H451+I452-J452</f>
        <v>3357.5172479518833</v>
      </c>
      <c r="I452" s="15">
        <f>IF(H451&lt;VLOOKUP(D452,'Luxjacky Assumptions Weekly'!$N$18:$R$124,5,0),VLOOKUP(D452,'Luxjacky Assumptions Weekly'!$N$18:$R$124,4,0),0)</f>
        <v>1872.3278371632834</v>
      </c>
      <c r="J452" s="15">
        <f t="shared" si="53"/>
        <v>157.83364947944835</v>
      </c>
      <c r="K452" s="15">
        <f t="shared" si="54"/>
        <v>1</v>
      </c>
      <c r="L452" s="15">
        <f t="shared" ref="L452:L515" si="58">4000*K452</f>
        <v>4000</v>
      </c>
      <c r="M452" s="58">
        <f>'Luxjacky Assumptions Monthly'!$M$8*'Luxjacky Forecast Weekly'!I452</f>
        <v>18723.278371632834</v>
      </c>
      <c r="N452" s="58">
        <f>'Luxjacky Assumptions Monthly'!$M$6*'Luxjacky Assumptions Monthly'!$M$8*'Luxjacky Forecast Weekly'!H452</f>
        <v>1678.7586239759416</v>
      </c>
      <c r="O452" s="58">
        <f t="shared" ref="O452:O515" si="59">SUM(L452:N452)</f>
        <v>24402.036995608774</v>
      </c>
    </row>
    <row r="453" spans="1:15" x14ac:dyDescent="0.3">
      <c r="A453" s="60">
        <v>44647</v>
      </c>
      <c r="B453" s="15">
        <v>2022</v>
      </c>
      <c r="C453" s="15">
        <v>3</v>
      </c>
      <c r="D453" s="15" t="str">
        <f t="shared" si="55"/>
        <v>202214</v>
      </c>
      <c r="E453" s="15">
        <v>1</v>
      </c>
      <c r="F453" s="15">
        <v>0</v>
      </c>
      <c r="G453" s="15">
        <f t="shared" si="56"/>
        <v>14</v>
      </c>
      <c r="H453" s="62">
        <f t="shared" si="57"/>
        <v>3115.5197126671092</v>
      </c>
      <c r="I453" s="15">
        <f>IF(H452&lt;VLOOKUP(D453,'Luxjacky Assumptions Weekly'!$N$18:$R$124,5,0),VLOOKUP(D453,'Luxjacky Assumptions Weekly'!$N$18:$R$124,4,0),0)</f>
        <v>0</v>
      </c>
      <c r="J453" s="15">
        <f t="shared" si="53"/>
        <v>241.9975352847739</v>
      </c>
      <c r="K453" s="15">
        <f t="shared" si="54"/>
        <v>0</v>
      </c>
      <c r="L453" s="15">
        <f t="shared" si="58"/>
        <v>0</v>
      </c>
      <c r="M453" s="58">
        <f>'Luxjacky Assumptions Monthly'!$M$8*'Luxjacky Forecast Weekly'!I453</f>
        <v>0</v>
      </c>
      <c r="N453" s="58">
        <f>'Luxjacky Assumptions Monthly'!$M$6*'Luxjacky Assumptions Monthly'!$M$8*'Luxjacky Forecast Weekly'!H453</f>
        <v>1557.7598563335546</v>
      </c>
      <c r="O453" s="58">
        <f t="shared" si="59"/>
        <v>1557.7598563335546</v>
      </c>
    </row>
    <row r="454" spans="1:15" x14ac:dyDescent="0.3">
      <c r="A454" s="60">
        <v>44648</v>
      </c>
      <c r="B454" s="15">
        <v>2022</v>
      </c>
      <c r="C454" s="15">
        <v>3</v>
      </c>
      <c r="D454" s="15" t="str">
        <f t="shared" si="55"/>
        <v>202214</v>
      </c>
      <c r="E454" s="15">
        <v>2</v>
      </c>
      <c r="F454" s="15">
        <v>0</v>
      </c>
      <c r="G454" s="15">
        <f t="shared" si="56"/>
        <v>14</v>
      </c>
      <c r="H454" s="62">
        <f t="shared" si="57"/>
        <v>2868.904495140559</v>
      </c>
      <c r="I454" s="15">
        <f>IF(H453&lt;VLOOKUP(D454,'Luxjacky Assumptions Weekly'!$N$18:$R$124,5,0),VLOOKUP(D454,'Luxjacky Assumptions Weekly'!$N$18:$R$124,4,0),0)</f>
        <v>0</v>
      </c>
      <c r="J454" s="15">
        <f t="shared" si="53"/>
        <v>246.61521752655025</v>
      </c>
      <c r="K454" s="15">
        <f t="shared" si="54"/>
        <v>0</v>
      </c>
      <c r="L454" s="15">
        <f t="shared" si="58"/>
        <v>0</v>
      </c>
      <c r="M454" s="58">
        <f>'Luxjacky Assumptions Monthly'!$M$8*'Luxjacky Forecast Weekly'!I454</f>
        <v>0</v>
      </c>
      <c r="N454" s="58">
        <f>'Luxjacky Assumptions Monthly'!$M$6*'Luxjacky Assumptions Monthly'!$M$8*'Luxjacky Forecast Weekly'!H454</f>
        <v>1434.4522475702795</v>
      </c>
      <c r="O454" s="58">
        <f t="shared" si="59"/>
        <v>1434.4522475702795</v>
      </c>
    </row>
    <row r="455" spans="1:15" x14ac:dyDescent="0.3">
      <c r="A455" s="60">
        <v>44649</v>
      </c>
      <c r="B455" s="15">
        <v>2022</v>
      </c>
      <c r="C455" s="15">
        <v>3</v>
      </c>
      <c r="D455" s="15" t="str">
        <f t="shared" si="55"/>
        <v>202214</v>
      </c>
      <c r="E455" s="15">
        <v>3</v>
      </c>
      <c r="F455" s="15">
        <v>0</v>
      </c>
      <c r="G455" s="15">
        <f t="shared" si="56"/>
        <v>14</v>
      </c>
      <c r="H455" s="62">
        <f t="shared" si="57"/>
        <v>2624.8998853287471</v>
      </c>
      <c r="I455" s="15">
        <f>IF(H454&lt;VLOOKUP(D455,'Luxjacky Assumptions Weekly'!$N$18:$R$124,5,0),VLOOKUP(D455,'Luxjacky Assumptions Weekly'!$N$18:$R$124,4,0),0)</f>
        <v>0</v>
      </c>
      <c r="J455" s="15">
        <f t="shared" si="53"/>
        <v>244.00460981181172</v>
      </c>
      <c r="K455" s="15">
        <f t="shared" si="54"/>
        <v>0</v>
      </c>
      <c r="L455" s="15">
        <f t="shared" si="58"/>
        <v>0</v>
      </c>
      <c r="M455" s="58">
        <f>'Luxjacky Assumptions Monthly'!$M$8*'Luxjacky Forecast Weekly'!I455</f>
        <v>0</v>
      </c>
      <c r="N455" s="58">
        <f>'Luxjacky Assumptions Monthly'!$M$6*'Luxjacky Assumptions Monthly'!$M$8*'Luxjacky Forecast Weekly'!H455</f>
        <v>1312.4499426643736</v>
      </c>
      <c r="O455" s="58">
        <f t="shared" si="59"/>
        <v>1312.4499426643736</v>
      </c>
    </row>
    <row r="456" spans="1:15" x14ac:dyDescent="0.3">
      <c r="A456" s="60">
        <v>44650</v>
      </c>
      <c r="B456" s="15">
        <v>2022</v>
      </c>
      <c r="C456" s="15">
        <v>3</v>
      </c>
      <c r="D456" s="15" t="str">
        <f t="shared" si="55"/>
        <v>202214</v>
      </c>
      <c r="E456" s="15">
        <v>4</v>
      </c>
      <c r="F456" s="15">
        <v>0</v>
      </c>
      <c r="G456" s="15">
        <f t="shared" si="56"/>
        <v>14</v>
      </c>
      <c r="H456" s="62">
        <f t="shared" si="57"/>
        <v>2391.5238449295671</v>
      </c>
      <c r="I456" s="15">
        <f>IF(H455&lt;VLOOKUP(D456,'Luxjacky Assumptions Weekly'!$N$18:$R$124,5,0),VLOOKUP(D456,'Luxjacky Assumptions Weekly'!$N$18:$R$124,4,0),0)</f>
        <v>0</v>
      </c>
      <c r="J456" s="15">
        <f t="shared" si="53"/>
        <v>233.37604039918003</v>
      </c>
      <c r="K456" s="15">
        <f t="shared" si="54"/>
        <v>0</v>
      </c>
      <c r="L456" s="15">
        <f t="shared" si="58"/>
        <v>0</v>
      </c>
      <c r="M456" s="58">
        <f>'Luxjacky Assumptions Monthly'!$M$8*'Luxjacky Forecast Weekly'!I456</f>
        <v>0</v>
      </c>
      <c r="N456" s="58">
        <f>'Luxjacky Assumptions Monthly'!$M$6*'Luxjacky Assumptions Monthly'!$M$8*'Luxjacky Forecast Weekly'!H456</f>
        <v>1195.7619224647835</v>
      </c>
      <c r="O456" s="58">
        <f t="shared" si="59"/>
        <v>1195.7619224647835</v>
      </c>
    </row>
    <row r="457" spans="1:15" x14ac:dyDescent="0.3">
      <c r="A457" s="60">
        <v>44651</v>
      </c>
      <c r="B457" s="15">
        <v>2022</v>
      </c>
      <c r="C457" s="15">
        <v>3</v>
      </c>
      <c r="D457" s="15" t="str">
        <f t="shared" si="55"/>
        <v>202214</v>
      </c>
      <c r="E457" s="15">
        <v>5</v>
      </c>
      <c r="F457" s="15">
        <v>0</v>
      </c>
      <c r="G457" s="15">
        <f t="shared" si="56"/>
        <v>14</v>
      </c>
      <c r="H457" s="62">
        <f t="shared" si="57"/>
        <v>2177.3989810260446</v>
      </c>
      <c r="I457" s="15">
        <f>IF(H456&lt;VLOOKUP(D457,'Luxjacky Assumptions Weekly'!$N$18:$R$124,5,0),VLOOKUP(D457,'Luxjacky Assumptions Weekly'!$N$18:$R$124,4,0),0)</f>
        <v>0</v>
      </c>
      <c r="J457" s="15">
        <f t="shared" si="53"/>
        <v>214.12486390352271</v>
      </c>
      <c r="K457" s="15">
        <f t="shared" si="54"/>
        <v>0</v>
      </c>
      <c r="L457" s="15">
        <f t="shared" si="58"/>
        <v>0</v>
      </c>
      <c r="M457" s="58">
        <f>'Luxjacky Assumptions Monthly'!$M$8*'Luxjacky Forecast Weekly'!I457</f>
        <v>0</v>
      </c>
      <c r="N457" s="58">
        <f>'Luxjacky Assumptions Monthly'!$M$6*'Luxjacky Assumptions Monthly'!$M$8*'Luxjacky Forecast Weekly'!H457</f>
        <v>1088.6994905130223</v>
      </c>
      <c r="O457" s="58">
        <f t="shared" si="59"/>
        <v>1088.6994905130223</v>
      </c>
    </row>
    <row r="458" spans="1:15" x14ac:dyDescent="0.3">
      <c r="A458" s="60">
        <v>44652</v>
      </c>
      <c r="B458" s="15">
        <v>2022</v>
      </c>
      <c r="C458" s="15">
        <v>4</v>
      </c>
      <c r="D458" s="15" t="str">
        <f t="shared" si="55"/>
        <v>202214</v>
      </c>
      <c r="E458" s="15">
        <v>6</v>
      </c>
      <c r="F458" s="15">
        <v>1</v>
      </c>
      <c r="G458" s="15">
        <f t="shared" si="56"/>
        <v>14</v>
      </c>
      <c r="H458" s="62">
        <f t="shared" si="57"/>
        <v>1978.9012527976388</v>
      </c>
      <c r="I458" s="15">
        <f>IF(H457&lt;VLOOKUP(D458,'Luxjacky Assumptions Weekly'!$N$18:$R$124,5,0),VLOOKUP(D458,'Luxjacky Assumptions Weekly'!$N$18:$R$124,4,0),0)</f>
        <v>0</v>
      </c>
      <c r="J458" s="15">
        <f t="shared" si="53"/>
        <v>198.49772822840578</v>
      </c>
      <c r="K458" s="15">
        <f t="shared" si="54"/>
        <v>0</v>
      </c>
      <c r="L458" s="15">
        <f t="shared" si="58"/>
        <v>0</v>
      </c>
      <c r="M458" s="58">
        <f>'Luxjacky Assumptions Monthly'!$M$8*'Luxjacky Forecast Weekly'!I458</f>
        <v>0</v>
      </c>
      <c r="N458" s="58">
        <f>'Luxjacky Assumptions Monthly'!$M$6*'Luxjacky Assumptions Monthly'!$M$8*'Luxjacky Forecast Weekly'!H458</f>
        <v>989.4506263988194</v>
      </c>
      <c r="O458" s="58">
        <f t="shared" si="59"/>
        <v>989.4506263988194</v>
      </c>
    </row>
    <row r="459" spans="1:15" x14ac:dyDescent="0.3">
      <c r="A459" s="60">
        <v>44653</v>
      </c>
      <c r="B459" s="15">
        <v>2022</v>
      </c>
      <c r="C459" s="15">
        <v>4</v>
      </c>
      <c r="D459" s="15" t="str">
        <f t="shared" si="55"/>
        <v>202214</v>
      </c>
      <c r="E459" s="15">
        <v>7</v>
      </c>
      <c r="F459" s="15">
        <v>1</v>
      </c>
      <c r="G459" s="15">
        <f t="shared" si="56"/>
        <v>14</v>
      </c>
      <c r="H459" s="62">
        <f t="shared" si="57"/>
        <v>1818.3230029792335</v>
      </c>
      <c r="I459" s="15">
        <f>IF(H458&lt;VLOOKUP(D459,'Luxjacky Assumptions Weekly'!$N$18:$R$124,5,0),VLOOKUP(D459,'Luxjacky Assumptions Weekly'!$N$18:$R$124,4,0),0)</f>
        <v>0</v>
      </c>
      <c r="J459" s="15">
        <f t="shared" si="53"/>
        <v>160.57824981840542</v>
      </c>
      <c r="K459" s="15">
        <f t="shared" si="54"/>
        <v>0</v>
      </c>
      <c r="L459" s="15">
        <f t="shared" si="58"/>
        <v>0</v>
      </c>
      <c r="M459" s="58">
        <f>'Luxjacky Assumptions Monthly'!$M$8*'Luxjacky Forecast Weekly'!I459</f>
        <v>0</v>
      </c>
      <c r="N459" s="58">
        <f>'Luxjacky Assumptions Monthly'!$M$6*'Luxjacky Assumptions Monthly'!$M$8*'Luxjacky Forecast Weekly'!H459</f>
        <v>909.16150148961674</v>
      </c>
      <c r="O459" s="58">
        <f t="shared" si="59"/>
        <v>909.16150148961674</v>
      </c>
    </row>
    <row r="460" spans="1:15" x14ac:dyDescent="0.3">
      <c r="A460" s="60">
        <v>44654</v>
      </c>
      <c r="B460" s="15">
        <v>2022</v>
      </c>
      <c r="C460" s="15">
        <v>4</v>
      </c>
      <c r="D460" s="15" t="str">
        <f t="shared" si="55"/>
        <v>202215</v>
      </c>
      <c r="E460" s="15">
        <v>1</v>
      </c>
      <c r="F460" s="15">
        <v>0</v>
      </c>
      <c r="G460" s="15">
        <f t="shared" si="56"/>
        <v>15</v>
      </c>
      <c r="H460" s="62">
        <f t="shared" si="57"/>
        <v>1573.5808673555025</v>
      </c>
      <c r="I460" s="15">
        <f>IF(H459&lt;VLOOKUP(D460,'Luxjacky Assumptions Weekly'!$N$18:$R$124,5,0),VLOOKUP(D460,'Luxjacky Assumptions Weekly'!$N$18:$R$124,4,0),0)</f>
        <v>0</v>
      </c>
      <c r="J460" s="15">
        <f t="shared" si="53"/>
        <v>244.74213562373097</v>
      </c>
      <c r="K460" s="15">
        <f t="shared" si="54"/>
        <v>0</v>
      </c>
      <c r="L460" s="15">
        <f t="shared" si="58"/>
        <v>0</v>
      </c>
      <c r="M460" s="58">
        <f>'Luxjacky Assumptions Monthly'!$M$8*'Luxjacky Forecast Weekly'!I460</f>
        <v>0</v>
      </c>
      <c r="N460" s="58">
        <f>'Luxjacky Assumptions Monthly'!$M$6*'Luxjacky Assumptions Monthly'!$M$8*'Luxjacky Forecast Weekly'!H460</f>
        <v>786.79043367775125</v>
      </c>
      <c r="O460" s="58">
        <f t="shared" si="59"/>
        <v>786.79043367775125</v>
      </c>
    </row>
    <row r="461" spans="1:15" x14ac:dyDescent="0.3">
      <c r="A461" s="60">
        <v>44655</v>
      </c>
      <c r="B461" s="15">
        <v>2022</v>
      </c>
      <c r="C461" s="15">
        <v>4</v>
      </c>
      <c r="D461" s="15" t="str">
        <f t="shared" si="55"/>
        <v>202215</v>
      </c>
      <c r="E461" s="15">
        <v>2</v>
      </c>
      <c r="F461" s="15">
        <v>0</v>
      </c>
      <c r="G461" s="15">
        <f t="shared" si="56"/>
        <v>15</v>
      </c>
      <c r="H461" s="62">
        <f t="shared" si="57"/>
        <v>3208.239397394243</v>
      </c>
      <c r="I461" s="15">
        <f>IF(H460&lt;VLOOKUP(D461,'Luxjacky Assumptions Weekly'!$N$18:$R$124,5,0),VLOOKUP(D461,'Luxjacky Assumptions Weekly'!$N$18:$R$124,4,0),0)</f>
        <v>1884.018347904248</v>
      </c>
      <c r="J461" s="15">
        <f t="shared" si="53"/>
        <v>249.35981786550732</v>
      </c>
      <c r="K461" s="15">
        <f t="shared" si="54"/>
        <v>1</v>
      </c>
      <c r="L461" s="15">
        <f t="shared" si="58"/>
        <v>4000</v>
      </c>
      <c r="M461" s="58">
        <f>'Luxjacky Assumptions Monthly'!$M$8*'Luxjacky Forecast Weekly'!I461</f>
        <v>18840.18347904248</v>
      </c>
      <c r="N461" s="58">
        <f>'Luxjacky Assumptions Monthly'!$M$6*'Luxjacky Assumptions Monthly'!$M$8*'Luxjacky Forecast Weekly'!H461</f>
        <v>1604.1196986971215</v>
      </c>
      <c r="O461" s="58">
        <f t="shared" si="59"/>
        <v>24444.303177739603</v>
      </c>
    </row>
    <row r="462" spans="1:15" x14ac:dyDescent="0.3">
      <c r="A462" s="60">
        <v>44656</v>
      </c>
      <c r="B462" s="15">
        <v>2022</v>
      </c>
      <c r="C462" s="15">
        <v>4</v>
      </c>
      <c r="D462" s="15" t="str">
        <f t="shared" si="55"/>
        <v>202215</v>
      </c>
      <c r="E462" s="15">
        <v>3</v>
      </c>
      <c r="F462" s="15">
        <v>0</v>
      </c>
      <c r="G462" s="15">
        <f t="shared" si="56"/>
        <v>15</v>
      </c>
      <c r="H462" s="62">
        <f t="shared" si="57"/>
        <v>2961.4901872434743</v>
      </c>
      <c r="I462" s="15">
        <f>IF(H461&lt;VLOOKUP(D462,'Luxjacky Assumptions Weekly'!$N$18:$R$124,5,0),VLOOKUP(D462,'Luxjacky Assumptions Weekly'!$N$18:$R$124,4,0),0)</f>
        <v>0</v>
      </c>
      <c r="J462" s="15">
        <f t="shared" si="53"/>
        <v>246.74921015076876</v>
      </c>
      <c r="K462" s="15">
        <f t="shared" si="54"/>
        <v>0</v>
      </c>
      <c r="L462" s="15">
        <f t="shared" si="58"/>
        <v>0</v>
      </c>
      <c r="M462" s="58">
        <f>'Luxjacky Assumptions Monthly'!$M$8*'Luxjacky Forecast Weekly'!I462</f>
        <v>0</v>
      </c>
      <c r="N462" s="58">
        <f>'Luxjacky Assumptions Monthly'!$M$6*'Luxjacky Assumptions Monthly'!$M$8*'Luxjacky Forecast Weekly'!H462</f>
        <v>1480.7450936217372</v>
      </c>
      <c r="O462" s="58">
        <f t="shared" si="59"/>
        <v>1480.7450936217372</v>
      </c>
    </row>
    <row r="463" spans="1:15" x14ac:dyDescent="0.3">
      <c r="A463" s="60">
        <v>44657</v>
      </c>
      <c r="B463" s="15">
        <v>2022</v>
      </c>
      <c r="C463" s="15">
        <v>4</v>
      </c>
      <c r="D463" s="15" t="str">
        <f t="shared" si="55"/>
        <v>202215</v>
      </c>
      <c r="E463" s="15">
        <v>4</v>
      </c>
      <c r="F463" s="15">
        <v>0</v>
      </c>
      <c r="G463" s="15">
        <f t="shared" si="56"/>
        <v>15</v>
      </c>
      <c r="H463" s="62">
        <f t="shared" si="57"/>
        <v>2725.3695465053374</v>
      </c>
      <c r="I463" s="15">
        <f>IF(H462&lt;VLOOKUP(D463,'Luxjacky Assumptions Weekly'!$N$18:$R$124,5,0),VLOOKUP(D463,'Luxjacky Assumptions Weekly'!$N$18:$R$124,4,0),0)</f>
        <v>0</v>
      </c>
      <c r="J463" s="15">
        <f t="shared" si="53"/>
        <v>236.1206407381371</v>
      </c>
      <c r="K463" s="15">
        <f t="shared" si="54"/>
        <v>0</v>
      </c>
      <c r="L463" s="15">
        <f t="shared" si="58"/>
        <v>0</v>
      </c>
      <c r="M463" s="58">
        <f>'Luxjacky Assumptions Monthly'!$M$8*'Luxjacky Forecast Weekly'!I463</f>
        <v>0</v>
      </c>
      <c r="N463" s="58">
        <f>'Luxjacky Assumptions Monthly'!$M$6*'Luxjacky Assumptions Monthly'!$M$8*'Luxjacky Forecast Weekly'!H463</f>
        <v>1362.6847732526687</v>
      </c>
      <c r="O463" s="58">
        <f t="shared" si="59"/>
        <v>1362.6847732526687</v>
      </c>
    </row>
    <row r="464" spans="1:15" x14ac:dyDescent="0.3">
      <c r="A464" s="60">
        <v>44658</v>
      </c>
      <c r="B464" s="15">
        <v>2022</v>
      </c>
      <c r="C464" s="15">
        <v>4</v>
      </c>
      <c r="D464" s="15" t="str">
        <f t="shared" si="55"/>
        <v>202215</v>
      </c>
      <c r="E464" s="15">
        <v>5</v>
      </c>
      <c r="F464" s="15">
        <v>0</v>
      </c>
      <c r="G464" s="15">
        <f t="shared" si="56"/>
        <v>15</v>
      </c>
      <c r="H464" s="62">
        <f t="shared" si="57"/>
        <v>2508.5000822628576</v>
      </c>
      <c r="I464" s="15">
        <f>IF(H463&lt;VLOOKUP(D464,'Luxjacky Assumptions Weekly'!$N$18:$R$124,5,0),VLOOKUP(D464,'Luxjacky Assumptions Weekly'!$N$18:$R$124,4,0),0)</f>
        <v>0</v>
      </c>
      <c r="J464" s="15">
        <f t="shared" si="53"/>
        <v>216.86946424247975</v>
      </c>
      <c r="K464" s="15">
        <f t="shared" si="54"/>
        <v>0</v>
      </c>
      <c r="L464" s="15">
        <f t="shared" si="58"/>
        <v>0</v>
      </c>
      <c r="M464" s="58">
        <f>'Luxjacky Assumptions Monthly'!$M$8*'Luxjacky Forecast Weekly'!I464</f>
        <v>0</v>
      </c>
      <c r="N464" s="58">
        <f>'Luxjacky Assumptions Monthly'!$M$6*'Luxjacky Assumptions Monthly'!$M$8*'Luxjacky Forecast Weekly'!H464</f>
        <v>1254.2500411314288</v>
      </c>
      <c r="O464" s="58">
        <f t="shared" si="59"/>
        <v>1254.2500411314288</v>
      </c>
    </row>
    <row r="465" spans="1:15" x14ac:dyDescent="0.3">
      <c r="A465" s="60">
        <v>44659</v>
      </c>
      <c r="B465" s="15">
        <v>2022</v>
      </c>
      <c r="C465" s="15">
        <v>4</v>
      </c>
      <c r="D465" s="15" t="str">
        <f t="shared" si="55"/>
        <v>202215</v>
      </c>
      <c r="E465" s="15">
        <v>6</v>
      </c>
      <c r="F465" s="15">
        <v>1</v>
      </c>
      <c r="G465" s="15">
        <f t="shared" si="56"/>
        <v>15</v>
      </c>
      <c r="H465" s="62">
        <f t="shared" si="57"/>
        <v>2310.0023540344519</v>
      </c>
      <c r="I465" s="15">
        <f>IF(H464&lt;VLOOKUP(D465,'Luxjacky Assumptions Weekly'!$N$18:$R$124,5,0),VLOOKUP(D465,'Luxjacky Assumptions Weekly'!$N$18:$R$124,4,0),0)</f>
        <v>0</v>
      </c>
      <c r="J465" s="15">
        <f t="shared" si="53"/>
        <v>198.49772822840578</v>
      </c>
      <c r="K465" s="15">
        <f t="shared" si="54"/>
        <v>0</v>
      </c>
      <c r="L465" s="15">
        <f t="shared" si="58"/>
        <v>0</v>
      </c>
      <c r="M465" s="58">
        <f>'Luxjacky Assumptions Monthly'!$M$8*'Luxjacky Forecast Weekly'!I465</f>
        <v>0</v>
      </c>
      <c r="N465" s="58">
        <f>'Luxjacky Assumptions Monthly'!$M$6*'Luxjacky Assumptions Monthly'!$M$8*'Luxjacky Forecast Weekly'!H465</f>
        <v>1155.0011770172259</v>
      </c>
      <c r="O465" s="58">
        <f t="shared" si="59"/>
        <v>1155.0011770172259</v>
      </c>
    </row>
    <row r="466" spans="1:15" x14ac:dyDescent="0.3">
      <c r="A466" s="60">
        <v>44660</v>
      </c>
      <c r="B466" s="15">
        <v>2022</v>
      </c>
      <c r="C466" s="15">
        <v>4</v>
      </c>
      <c r="D466" s="15" t="str">
        <f t="shared" si="55"/>
        <v>202215</v>
      </c>
      <c r="E466" s="15">
        <v>7</v>
      </c>
      <c r="F466" s="15">
        <v>1</v>
      </c>
      <c r="G466" s="15">
        <f t="shared" si="56"/>
        <v>15</v>
      </c>
      <c r="H466" s="62">
        <f t="shared" si="57"/>
        <v>2149.4241042160465</v>
      </c>
      <c r="I466" s="15">
        <f>IF(H465&lt;VLOOKUP(D466,'Luxjacky Assumptions Weekly'!$N$18:$R$124,5,0),VLOOKUP(D466,'Luxjacky Assumptions Weekly'!$N$18:$R$124,4,0),0)</f>
        <v>0</v>
      </c>
      <c r="J466" s="15">
        <f t="shared" si="53"/>
        <v>160.57824981840542</v>
      </c>
      <c r="K466" s="15">
        <f t="shared" si="54"/>
        <v>0</v>
      </c>
      <c r="L466" s="15">
        <f t="shared" si="58"/>
        <v>0</v>
      </c>
      <c r="M466" s="58">
        <f>'Luxjacky Assumptions Monthly'!$M$8*'Luxjacky Forecast Weekly'!I466</f>
        <v>0</v>
      </c>
      <c r="N466" s="58">
        <f>'Luxjacky Assumptions Monthly'!$M$6*'Luxjacky Assumptions Monthly'!$M$8*'Luxjacky Forecast Weekly'!H466</f>
        <v>1074.7120521080233</v>
      </c>
      <c r="O466" s="58">
        <f t="shared" si="59"/>
        <v>1074.7120521080233</v>
      </c>
    </row>
    <row r="467" spans="1:15" x14ac:dyDescent="0.3">
      <c r="A467" s="60">
        <v>44661</v>
      </c>
      <c r="B467" s="15">
        <v>2022</v>
      </c>
      <c r="C467" s="15">
        <v>4</v>
      </c>
      <c r="D467" s="15" t="str">
        <f t="shared" si="55"/>
        <v>202216</v>
      </c>
      <c r="E467" s="15">
        <v>1</v>
      </c>
      <c r="F467" s="15">
        <v>0</v>
      </c>
      <c r="G467" s="15">
        <f t="shared" si="56"/>
        <v>16</v>
      </c>
      <c r="H467" s="62">
        <f t="shared" si="57"/>
        <v>1904.6819685923156</v>
      </c>
      <c r="I467" s="15">
        <f>IF(H466&lt;VLOOKUP(D467,'Luxjacky Assumptions Weekly'!$N$18:$R$124,5,0),VLOOKUP(D467,'Luxjacky Assumptions Weekly'!$N$18:$R$124,4,0),0)</f>
        <v>0</v>
      </c>
      <c r="J467" s="15">
        <f t="shared" si="53"/>
        <v>244.74213562373097</v>
      </c>
      <c r="K467" s="15">
        <f t="shared" si="54"/>
        <v>0</v>
      </c>
      <c r="L467" s="15">
        <f t="shared" si="58"/>
        <v>0</v>
      </c>
      <c r="M467" s="58">
        <f>'Luxjacky Assumptions Monthly'!$M$8*'Luxjacky Forecast Weekly'!I467</f>
        <v>0</v>
      </c>
      <c r="N467" s="58">
        <f>'Luxjacky Assumptions Monthly'!$M$6*'Luxjacky Assumptions Monthly'!$M$8*'Luxjacky Forecast Weekly'!H467</f>
        <v>952.34098429615779</v>
      </c>
      <c r="O467" s="58">
        <f t="shared" si="59"/>
        <v>952.34098429615779</v>
      </c>
    </row>
    <row r="468" spans="1:15" x14ac:dyDescent="0.3">
      <c r="A468" s="60">
        <v>44662</v>
      </c>
      <c r="B468" s="15">
        <v>2022</v>
      </c>
      <c r="C468" s="15">
        <v>4</v>
      </c>
      <c r="D468" s="15" t="str">
        <f t="shared" si="55"/>
        <v>202216</v>
      </c>
      <c r="E468" s="15">
        <v>2</v>
      </c>
      <c r="F468" s="15">
        <v>0</v>
      </c>
      <c r="G468" s="15">
        <f t="shared" si="56"/>
        <v>16</v>
      </c>
      <c r="H468" s="62">
        <f t="shared" si="57"/>
        <v>1655.3221507268083</v>
      </c>
      <c r="I468" s="15">
        <f>IF(H467&lt;VLOOKUP(D468,'Luxjacky Assumptions Weekly'!$N$18:$R$124,5,0),VLOOKUP(D468,'Luxjacky Assumptions Weekly'!$N$18:$R$124,4,0),0)</f>
        <v>0</v>
      </c>
      <c r="J468" s="15">
        <f t="shared" si="53"/>
        <v>249.35981786550732</v>
      </c>
      <c r="K468" s="15">
        <f t="shared" si="54"/>
        <v>0</v>
      </c>
      <c r="L468" s="15">
        <f t="shared" si="58"/>
        <v>0</v>
      </c>
      <c r="M468" s="58">
        <f>'Luxjacky Assumptions Monthly'!$M$8*'Luxjacky Forecast Weekly'!I468</f>
        <v>0</v>
      </c>
      <c r="N468" s="58">
        <f>'Luxjacky Assumptions Monthly'!$M$6*'Luxjacky Assumptions Monthly'!$M$8*'Luxjacky Forecast Weekly'!H468</f>
        <v>827.66107536340417</v>
      </c>
      <c r="O468" s="58">
        <f t="shared" si="59"/>
        <v>827.66107536340417</v>
      </c>
    </row>
    <row r="469" spans="1:15" x14ac:dyDescent="0.3">
      <c r="A469" s="60">
        <v>44663</v>
      </c>
      <c r="B469" s="15">
        <v>2022</v>
      </c>
      <c r="C469" s="15">
        <v>4</v>
      </c>
      <c r="D469" s="15" t="str">
        <f t="shared" si="55"/>
        <v>202216</v>
      </c>
      <c r="E469" s="15">
        <v>3</v>
      </c>
      <c r="F469" s="15">
        <v>0</v>
      </c>
      <c r="G469" s="15">
        <f t="shared" si="56"/>
        <v>16</v>
      </c>
      <c r="H469" s="62">
        <f t="shared" si="57"/>
        <v>3292.5912884802874</v>
      </c>
      <c r="I469" s="15">
        <f>IF(H468&lt;VLOOKUP(D469,'Luxjacky Assumptions Weekly'!$N$18:$R$124,5,0),VLOOKUP(D469,'Luxjacky Assumptions Weekly'!$N$18:$R$124,4,0),0)</f>
        <v>1884.018347904248</v>
      </c>
      <c r="J469" s="15">
        <f t="shared" si="53"/>
        <v>246.74921015076876</v>
      </c>
      <c r="K469" s="15">
        <f t="shared" si="54"/>
        <v>1</v>
      </c>
      <c r="L469" s="15">
        <f t="shared" si="58"/>
        <v>4000</v>
      </c>
      <c r="M469" s="58">
        <f>'Luxjacky Assumptions Monthly'!$M$8*'Luxjacky Forecast Weekly'!I469</f>
        <v>18840.18347904248</v>
      </c>
      <c r="N469" s="58">
        <f>'Luxjacky Assumptions Monthly'!$M$6*'Luxjacky Assumptions Monthly'!$M$8*'Luxjacky Forecast Weekly'!H469</f>
        <v>1646.2956442401437</v>
      </c>
      <c r="O469" s="58">
        <f t="shared" si="59"/>
        <v>24486.479123282625</v>
      </c>
    </row>
    <row r="470" spans="1:15" x14ac:dyDescent="0.3">
      <c r="A470" s="60">
        <v>44664</v>
      </c>
      <c r="B470" s="15">
        <v>2022</v>
      </c>
      <c r="C470" s="15">
        <v>4</v>
      </c>
      <c r="D470" s="15" t="str">
        <f t="shared" si="55"/>
        <v>202216</v>
      </c>
      <c r="E470" s="15">
        <v>4</v>
      </c>
      <c r="F470" s="15">
        <v>0</v>
      </c>
      <c r="G470" s="15">
        <f t="shared" si="56"/>
        <v>16</v>
      </c>
      <c r="H470" s="62">
        <f t="shared" si="57"/>
        <v>3056.4706477421505</v>
      </c>
      <c r="I470" s="15">
        <f>IF(H469&lt;VLOOKUP(D470,'Luxjacky Assumptions Weekly'!$N$18:$R$124,5,0),VLOOKUP(D470,'Luxjacky Assumptions Weekly'!$N$18:$R$124,4,0),0)</f>
        <v>0</v>
      </c>
      <c r="J470" s="15">
        <f t="shared" si="53"/>
        <v>236.1206407381371</v>
      </c>
      <c r="K470" s="15">
        <f t="shared" si="54"/>
        <v>0</v>
      </c>
      <c r="L470" s="15">
        <f t="shared" si="58"/>
        <v>0</v>
      </c>
      <c r="M470" s="58">
        <f>'Luxjacky Assumptions Monthly'!$M$8*'Luxjacky Forecast Weekly'!I470</f>
        <v>0</v>
      </c>
      <c r="N470" s="58">
        <f>'Luxjacky Assumptions Monthly'!$M$6*'Luxjacky Assumptions Monthly'!$M$8*'Luxjacky Forecast Weekly'!H470</f>
        <v>1528.2353238710753</v>
      </c>
      <c r="O470" s="58">
        <f t="shared" si="59"/>
        <v>1528.2353238710753</v>
      </c>
    </row>
    <row r="471" spans="1:15" x14ac:dyDescent="0.3">
      <c r="A471" s="60">
        <v>44665</v>
      </c>
      <c r="B471" s="15">
        <v>2022</v>
      </c>
      <c r="C471" s="15">
        <v>4</v>
      </c>
      <c r="D471" s="15" t="str">
        <f t="shared" si="55"/>
        <v>202216</v>
      </c>
      <c r="E471" s="15">
        <v>5</v>
      </c>
      <c r="F471" s="15">
        <v>0</v>
      </c>
      <c r="G471" s="15">
        <f t="shared" si="56"/>
        <v>16</v>
      </c>
      <c r="H471" s="62">
        <f t="shared" si="57"/>
        <v>2839.6011834996707</v>
      </c>
      <c r="I471" s="15">
        <f>IF(H470&lt;VLOOKUP(D471,'Luxjacky Assumptions Weekly'!$N$18:$R$124,5,0),VLOOKUP(D471,'Luxjacky Assumptions Weekly'!$N$18:$R$124,4,0),0)</f>
        <v>0</v>
      </c>
      <c r="J471" s="15">
        <f t="shared" si="53"/>
        <v>216.86946424247975</v>
      </c>
      <c r="K471" s="15">
        <f t="shared" si="54"/>
        <v>0</v>
      </c>
      <c r="L471" s="15">
        <f t="shared" si="58"/>
        <v>0</v>
      </c>
      <c r="M471" s="58">
        <f>'Luxjacky Assumptions Monthly'!$M$8*'Luxjacky Forecast Weekly'!I471</f>
        <v>0</v>
      </c>
      <c r="N471" s="58">
        <f>'Luxjacky Assumptions Monthly'!$M$6*'Luxjacky Assumptions Monthly'!$M$8*'Luxjacky Forecast Weekly'!H471</f>
        <v>1419.8005917498353</v>
      </c>
      <c r="O471" s="58">
        <f t="shared" si="59"/>
        <v>1419.8005917498353</v>
      </c>
    </row>
    <row r="472" spans="1:15" x14ac:dyDescent="0.3">
      <c r="A472" s="60">
        <v>44666</v>
      </c>
      <c r="B472" s="15">
        <v>2022</v>
      </c>
      <c r="C472" s="15">
        <v>4</v>
      </c>
      <c r="D472" s="15" t="str">
        <f t="shared" si="55"/>
        <v>202216</v>
      </c>
      <c r="E472" s="15">
        <v>6</v>
      </c>
      <c r="F472" s="15">
        <v>1</v>
      </c>
      <c r="G472" s="15">
        <f t="shared" si="56"/>
        <v>16</v>
      </c>
      <c r="H472" s="62">
        <f t="shared" si="57"/>
        <v>2641.1034552712649</v>
      </c>
      <c r="I472" s="15">
        <f>IF(H471&lt;VLOOKUP(D472,'Luxjacky Assumptions Weekly'!$N$18:$R$124,5,0),VLOOKUP(D472,'Luxjacky Assumptions Weekly'!$N$18:$R$124,4,0),0)</f>
        <v>0</v>
      </c>
      <c r="J472" s="15">
        <f t="shared" si="53"/>
        <v>198.49772822840578</v>
      </c>
      <c r="K472" s="15">
        <f t="shared" si="54"/>
        <v>0</v>
      </c>
      <c r="L472" s="15">
        <f t="shared" si="58"/>
        <v>0</v>
      </c>
      <c r="M472" s="58">
        <f>'Luxjacky Assumptions Monthly'!$M$8*'Luxjacky Forecast Weekly'!I472</f>
        <v>0</v>
      </c>
      <c r="N472" s="58">
        <f>'Luxjacky Assumptions Monthly'!$M$6*'Luxjacky Assumptions Monthly'!$M$8*'Luxjacky Forecast Weekly'!H472</f>
        <v>1320.5517276356325</v>
      </c>
      <c r="O472" s="58">
        <f t="shared" si="59"/>
        <v>1320.5517276356325</v>
      </c>
    </row>
    <row r="473" spans="1:15" x14ac:dyDescent="0.3">
      <c r="A473" s="60">
        <v>44667</v>
      </c>
      <c r="B473" s="15">
        <v>2022</v>
      </c>
      <c r="C473" s="15">
        <v>4</v>
      </c>
      <c r="D473" s="15" t="str">
        <f t="shared" si="55"/>
        <v>202216</v>
      </c>
      <c r="E473" s="15">
        <v>7</v>
      </c>
      <c r="F473" s="15">
        <v>1</v>
      </c>
      <c r="G473" s="15">
        <f t="shared" si="56"/>
        <v>16</v>
      </c>
      <c r="H473" s="62">
        <f t="shared" si="57"/>
        <v>2480.5252054528596</v>
      </c>
      <c r="I473" s="15">
        <f>IF(H472&lt;VLOOKUP(D473,'Luxjacky Assumptions Weekly'!$N$18:$R$124,5,0),VLOOKUP(D473,'Luxjacky Assumptions Weekly'!$N$18:$R$124,4,0),0)</f>
        <v>0</v>
      </c>
      <c r="J473" s="15">
        <f t="shared" si="53"/>
        <v>160.57824981840542</v>
      </c>
      <c r="K473" s="15">
        <f t="shared" si="54"/>
        <v>0</v>
      </c>
      <c r="L473" s="15">
        <f t="shared" si="58"/>
        <v>0</v>
      </c>
      <c r="M473" s="58">
        <f>'Luxjacky Assumptions Monthly'!$M$8*'Luxjacky Forecast Weekly'!I473</f>
        <v>0</v>
      </c>
      <c r="N473" s="58">
        <f>'Luxjacky Assumptions Monthly'!$M$6*'Luxjacky Assumptions Monthly'!$M$8*'Luxjacky Forecast Weekly'!H473</f>
        <v>1240.2626027264298</v>
      </c>
      <c r="O473" s="58">
        <f t="shared" si="59"/>
        <v>1240.2626027264298</v>
      </c>
    </row>
    <row r="474" spans="1:15" x14ac:dyDescent="0.3">
      <c r="A474" s="60">
        <v>44668</v>
      </c>
      <c r="B474" s="15">
        <v>2022</v>
      </c>
      <c r="C474" s="15">
        <v>4</v>
      </c>
      <c r="D474" s="15" t="str">
        <f t="shared" si="55"/>
        <v>202217</v>
      </c>
      <c r="E474" s="15">
        <v>1</v>
      </c>
      <c r="F474" s="15">
        <v>0</v>
      </c>
      <c r="G474" s="15">
        <f t="shared" si="56"/>
        <v>17</v>
      </c>
      <c r="H474" s="62">
        <f t="shared" si="57"/>
        <v>2235.7830698291286</v>
      </c>
      <c r="I474" s="15">
        <f>IF(H473&lt;VLOOKUP(D474,'Luxjacky Assumptions Weekly'!$N$18:$R$124,5,0),VLOOKUP(D474,'Luxjacky Assumptions Weekly'!$N$18:$R$124,4,0),0)</f>
        <v>0</v>
      </c>
      <c r="J474" s="15">
        <f t="shared" si="53"/>
        <v>244.74213562373097</v>
      </c>
      <c r="K474" s="15">
        <f t="shared" si="54"/>
        <v>0</v>
      </c>
      <c r="L474" s="15">
        <f t="shared" si="58"/>
        <v>0</v>
      </c>
      <c r="M474" s="58">
        <f>'Luxjacky Assumptions Monthly'!$M$8*'Luxjacky Forecast Weekly'!I474</f>
        <v>0</v>
      </c>
      <c r="N474" s="58">
        <f>'Luxjacky Assumptions Monthly'!$M$6*'Luxjacky Assumptions Monthly'!$M$8*'Luxjacky Forecast Weekly'!H474</f>
        <v>1117.8915349145643</v>
      </c>
      <c r="O474" s="58">
        <f t="shared" si="59"/>
        <v>1117.8915349145643</v>
      </c>
    </row>
    <row r="475" spans="1:15" x14ac:dyDescent="0.3">
      <c r="A475" s="60">
        <v>44669</v>
      </c>
      <c r="B475" s="15">
        <v>2022</v>
      </c>
      <c r="C475" s="15">
        <v>4</v>
      </c>
      <c r="D475" s="15" t="str">
        <f t="shared" si="55"/>
        <v>202217</v>
      </c>
      <c r="E475" s="15">
        <v>2</v>
      </c>
      <c r="F475" s="15">
        <v>0</v>
      </c>
      <c r="G475" s="15">
        <f t="shared" si="56"/>
        <v>17</v>
      </c>
      <c r="H475" s="62">
        <f t="shared" si="57"/>
        <v>1986.4232519636214</v>
      </c>
      <c r="I475" s="15">
        <f>IF(H474&lt;VLOOKUP(D475,'Luxjacky Assumptions Weekly'!$N$18:$R$124,5,0),VLOOKUP(D475,'Luxjacky Assumptions Weekly'!$N$18:$R$124,4,0),0)</f>
        <v>0</v>
      </c>
      <c r="J475" s="15">
        <f t="shared" si="53"/>
        <v>249.35981786550732</v>
      </c>
      <c r="K475" s="15">
        <f t="shared" si="54"/>
        <v>0</v>
      </c>
      <c r="L475" s="15">
        <f t="shared" si="58"/>
        <v>0</v>
      </c>
      <c r="M475" s="58">
        <f>'Luxjacky Assumptions Monthly'!$M$8*'Luxjacky Forecast Weekly'!I475</f>
        <v>0</v>
      </c>
      <c r="N475" s="58">
        <f>'Luxjacky Assumptions Monthly'!$M$6*'Luxjacky Assumptions Monthly'!$M$8*'Luxjacky Forecast Weekly'!H475</f>
        <v>993.2116259818107</v>
      </c>
      <c r="O475" s="58">
        <f t="shared" si="59"/>
        <v>993.2116259818107</v>
      </c>
    </row>
    <row r="476" spans="1:15" x14ac:dyDescent="0.3">
      <c r="A476" s="60">
        <v>44670</v>
      </c>
      <c r="B476" s="15">
        <v>2022</v>
      </c>
      <c r="C476" s="15">
        <v>4</v>
      </c>
      <c r="D476" s="15" t="str">
        <f t="shared" si="55"/>
        <v>202217</v>
      </c>
      <c r="E476" s="15">
        <v>3</v>
      </c>
      <c r="F476" s="15">
        <v>0</v>
      </c>
      <c r="G476" s="15">
        <f t="shared" si="56"/>
        <v>17</v>
      </c>
      <c r="H476" s="62">
        <f t="shared" si="57"/>
        <v>1739.6740418128527</v>
      </c>
      <c r="I476" s="15">
        <f>IF(H475&lt;VLOOKUP(D476,'Luxjacky Assumptions Weekly'!$N$18:$R$124,5,0),VLOOKUP(D476,'Luxjacky Assumptions Weekly'!$N$18:$R$124,4,0),0)</f>
        <v>0</v>
      </c>
      <c r="J476" s="15">
        <f t="shared" si="53"/>
        <v>246.74921015076876</v>
      </c>
      <c r="K476" s="15">
        <f t="shared" si="54"/>
        <v>0</v>
      </c>
      <c r="L476" s="15">
        <f t="shared" si="58"/>
        <v>0</v>
      </c>
      <c r="M476" s="58">
        <f>'Luxjacky Assumptions Monthly'!$M$8*'Luxjacky Forecast Weekly'!I476</f>
        <v>0</v>
      </c>
      <c r="N476" s="58">
        <f>'Luxjacky Assumptions Monthly'!$M$6*'Luxjacky Assumptions Monthly'!$M$8*'Luxjacky Forecast Weekly'!H476</f>
        <v>869.83702090642635</v>
      </c>
      <c r="O476" s="58">
        <f t="shared" si="59"/>
        <v>869.83702090642635</v>
      </c>
    </row>
    <row r="477" spans="1:15" x14ac:dyDescent="0.3">
      <c r="A477" s="60">
        <v>44671</v>
      </c>
      <c r="B477" s="15">
        <v>2022</v>
      </c>
      <c r="C477" s="15">
        <v>4</v>
      </c>
      <c r="D477" s="15" t="str">
        <f t="shared" si="55"/>
        <v>202217</v>
      </c>
      <c r="E477" s="15">
        <v>4</v>
      </c>
      <c r="F477" s="15">
        <v>0</v>
      </c>
      <c r="G477" s="15">
        <f t="shared" si="56"/>
        <v>17</v>
      </c>
      <c r="H477" s="62">
        <f t="shared" si="57"/>
        <v>3387.571748978964</v>
      </c>
      <c r="I477" s="15">
        <f>IF(H476&lt;VLOOKUP(D477,'Luxjacky Assumptions Weekly'!$N$18:$R$124,5,0),VLOOKUP(D477,'Luxjacky Assumptions Weekly'!$N$18:$R$124,4,0),0)</f>
        <v>1884.018347904248</v>
      </c>
      <c r="J477" s="15">
        <f t="shared" si="53"/>
        <v>236.1206407381371</v>
      </c>
      <c r="K477" s="15">
        <f t="shared" si="54"/>
        <v>1</v>
      </c>
      <c r="L477" s="15">
        <f t="shared" si="58"/>
        <v>4000</v>
      </c>
      <c r="M477" s="58">
        <f>'Luxjacky Assumptions Monthly'!$M$8*'Luxjacky Forecast Weekly'!I477</f>
        <v>18840.18347904248</v>
      </c>
      <c r="N477" s="58">
        <f>'Luxjacky Assumptions Monthly'!$M$6*'Luxjacky Assumptions Monthly'!$M$8*'Luxjacky Forecast Weekly'!H477</f>
        <v>1693.785874489482</v>
      </c>
      <c r="O477" s="58">
        <f t="shared" si="59"/>
        <v>24533.96935353196</v>
      </c>
    </row>
    <row r="478" spans="1:15" x14ac:dyDescent="0.3">
      <c r="A478" s="60">
        <v>44672</v>
      </c>
      <c r="B478" s="15">
        <v>2022</v>
      </c>
      <c r="C478" s="15">
        <v>4</v>
      </c>
      <c r="D478" s="15" t="str">
        <f t="shared" si="55"/>
        <v>202217</v>
      </c>
      <c r="E478" s="15">
        <v>5</v>
      </c>
      <c r="F478" s="15">
        <v>0</v>
      </c>
      <c r="G478" s="15">
        <f t="shared" si="56"/>
        <v>17</v>
      </c>
      <c r="H478" s="62">
        <f t="shared" si="57"/>
        <v>3170.7022847364842</v>
      </c>
      <c r="I478" s="15">
        <f>IF(H477&lt;VLOOKUP(D478,'Luxjacky Assumptions Weekly'!$N$18:$R$124,5,0),VLOOKUP(D478,'Luxjacky Assumptions Weekly'!$N$18:$R$124,4,0),0)</f>
        <v>0</v>
      </c>
      <c r="J478" s="15">
        <f t="shared" si="53"/>
        <v>216.86946424247975</v>
      </c>
      <c r="K478" s="15">
        <f t="shared" si="54"/>
        <v>0</v>
      </c>
      <c r="L478" s="15">
        <f t="shared" si="58"/>
        <v>0</v>
      </c>
      <c r="M478" s="58">
        <f>'Luxjacky Assumptions Monthly'!$M$8*'Luxjacky Forecast Weekly'!I478</f>
        <v>0</v>
      </c>
      <c r="N478" s="58">
        <f>'Luxjacky Assumptions Monthly'!$M$6*'Luxjacky Assumptions Monthly'!$M$8*'Luxjacky Forecast Weekly'!H478</f>
        <v>1585.3511423682421</v>
      </c>
      <c r="O478" s="58">
        <f t="shared" si="59"/>
        <v>1585.3511423682421</v>
      </c>
    </row>
    <row r="479" spans="1:15" x14ac:dyDescent="0.3">
      <c r="A479" s="60">
        <v>44673</v>
      </c>
      <c r="B479" s="15">
        <v>2022</v>
      </c>
      <c r="C479" s="15">
        <v>4</v>
      </c>
      <c r="D479" s="15" t="str">
        <f t="shared" si="55"/>
        <v>202217</v>
      </c>
      <c r="E479" s="15">
        <v>6</v>
      </c>
      <c r="F479" s="15">
        <v>1</v>
      </c>
      <c r="G479" s="15">
        <f t="shared" si="56"/>
        <v>17</v>
      </c>
      <c r="H479" s="62">
        <f t="shared" si="57"/>
        <v>2972.2045565080784</v>
      </c>
      <c r="I479" s="15">
        <f>IF(H478&lt;VLOOKUP(D479,'Luxjacky Assumptions Weekly'!$N$18:$R$124,5,0),VLOOKUP(D479,'Luxjacky Assumptions Weekly'!$N$18:$R$124,4,0),0)</f>
        <v>0</v>
      </c>
      <c r="J479" s="15">
        <f t="shared" si="53"/>
        <v>198.49772822840578</v>
      </c>
      <c r="K479" s="15">
        <f t="shared" si="54"/>
        <v>0</v>
      </c>
      <c r="L479" s="15">
        <f t="shared" si="58"/>
        <v>0</v>
      </c>
      <c r="M479" s="58">
        <f>'Luxjacky Assumptions Monthly'!$M$8*'Luxjacky Forecast Weekly'!I479</f>
        <v>0</v>
      </c>
      <c r="N479" s="58">
        <f>'Luxjacky Assumptions Monthly'!$M$6*'Luxjacky Assumptions Monthly'!$M$8*'Luxjacky Forecast Weekly'!H479</f>
        <v>1486.1022782540392</v>
      </c>
      <c r="O479" s="58">
        <f t="shared" si="59"/>
        <v>1486.1022782540392</v>
      </c>
    </row>
    <row r="480" spans="1:15" x14ac:dyDescent="0.3">
      <c r="A480" s="60">
        <v>44674</v>
      </c>
      <c r="B480" s="15">
        <v>2022</v>
      </c>
      <c r="C480" s="15">
        <v>4</v>
      </c>
      <c r="D480" s="15" t="str">
        <f t="shared" si="55"/>
        <v>202217</v>
      </c>
      <c r="E480" s="15">
        <v>7</v>
      </c>
      <c r="F480" s="15">
        <v>1</v>
      </c>
      <c r="G480" s="15">
        <f t="shared" si="56"/>
        <v>17</v>
      </c>
      <c r="H480" s="62">
        <f t="shared" si="57"/>
        <v>2811.6263066896731</v>
      </c>
      <c r="I480" s="15">
        <f>IF(H479&lt;VLOOKUP(D480,'Luxjacky Assumptions Weekly'!$N$18:$R$124,5,0),VLOOKUP(D480,'Luxjacky Assumptions Weekly'!$N$18:$R$124,4,0),0)</f>
        <v>0</v>
      </c>
      <c r="J480" s="15">
        <f t="shared" si="53"/>
        <v>160.57824981840542</v>
      </c>
      <c r="K480" s="15">
        <f t="shared" si="54"/>
        <v>0</v>
      </c>
      <c r="L480" s="15">
        <f t="shared" si="58"/>
        <v>0</v>
      </c>
      <c r="M480" s="58">
        <f>'Luxjacky Assumptions Monthly'!$M$8*'Luxjacky Forecast Weekly'!I480</f>
        <v>0</v>
      </c>
      <c r="N480" s="58">
        <f>'Luxjacky Assumptions Monthly'!$M$6*'Luxjacky Assumptions Monthly'!$M$8*'Luxjacky Forecast Weekly'!H480</f>
        <v>1405.8131533448366</v>
      </c>
      <c r="O480" s="58">
        <f t="shared" si="59"/>
        <v>1405.8131533448366</v>
      </c>
    </row>
    <row r="481" spans="1:15" x14ac:dyDescent="0.3">
      <c r="A481" s="60">
        <v>44675</v>
      </c>
      <c r="B481" s="15">
        <v>2022</v>
      </c>
      <c r="C481" s="15">
        <v>4</v>
      </c>
      <c r="D481" s="15" t="str">
        <f t="shared" si="55"/>
        <v>202218</v>
      </c>
      <c r="E481" s="15">
        <v>1</v>
      </c>
      <c r="F481" s="15">
        <v>0</v>
      </c>
      <c r="G481" s="15">
        <f t="shared" si="56"/>
        <v>18</v>
      </c>
      <c r="H481" s="62">
        <f t="shared" si="57"/>
        <v>2566.8841710659422</v>
      </c>
      <c r="I481" s="15">
        <f>IF(H480&lt;VLOOKUP(D481,'Luxjacky Assumptions Weekly'!$N$18:$R$124,5,0),VLOOKUP(D481,'Luxjacky Assumptions Weekly'!$N$18:$R$124,4,0),0)</f>
        <v>0</v>
      </c>
      <c r="J481" s="15">
        <f t="shared" si="53"/>
        <v>244.74213562373097</v>
      </c>
      <c r="K481" s="15">
        <f t="shared" si="54"/>
        <v>0</v>
      </c>
      <c r="L481" s="15">
        <f t="shared" si="58"/>
        <v>0</v>
      </c>
      <c r="M481" s="58">
        <f>'Luxjacky Assumptions Monthly'!$M$8*'Luxjacky Forecast Weekly'!I481</f>
        <v>0</v>
      </c>
      <c r="N481" s="58">
        <f>'Luxjacky Assumptions Monthly'!$M$6*'Luxjacky Assumptions Monthly'!$M$8*'Luxjacky Forecast Weekly'!H481</f>
        <v>1283.4420855329711</v>
      </c>
      <c r="O481" s="58">
        <f t="shared" si="59"/>
        <v>1283.4420855329711</v>
      </c>
    </row>
    <row r="482" spans="1:15" x14ac:dyDescent="0.3">
      <c r="A482" s="60">
        <v>44676</v>
      </c>
      <c r="B482" s="15">
        <v>2022</v>
      </c>
      <c r="C482" s="15">
        <v>4</v>
      </c>
      <c r="D482" s="15" t="str">
        <f t="shared" si="55"/>
        <v>202218</v>
      </c>
      <c r="E482" s="15">
        <v>2</v>
      </c>
      <c r="F482" s="15">
        <v>0</v>
      </c>
      <c r="G482" s="15">
        <f t="shared" si="56"/>
        <v>18</v>
      </c>
      <c r="H482" s="62">
        <f t="shared" si="57"/>
        <v>2317.5243532004347</v>
      </c>
      <c r="I482" s="15">
        <f>IF(H481&lt;VLOOKUP(D482,'Luxjacky Assumptions Weekly'!$N$18:$R$124,5,0),VLOOKUP(D482,'Luxjacky Assumptions Weekly'!$N$18:$R$124,4,0),0)</f>
        <v>0</v>
      </c>
      <c r="J482" s="15">
        <f t="shared" si="53"/>
        <v>249.35981786550732</v>
      </c>
      <c r="K482" s="15">
        <f t="shared" si="54"/>
        <v>0</v>
      </c>
      <c r="L482" s="15">
        <f t="shared" si="58"/>
        <v>0</v>
      </c>
      <c r="M482" s="58">
        <f>'Luxjacky Assumptions Monthly'!$M$8*'Luxjacky Forecast Weekly'!I482</f>
        <v>0</v>
      </c>
      <c r="N482" s="58">
        <f>'Luxjacky Assumptions Monthly'!$M$6*'Luxjacky Assumptions Monthly'!$M$8*'Luxjacky Forecast Weekly'!H482</f>
        <v>1158.7621766002173</v>
      </c>
      <c r="O482" s="58">
        <f t="shared" si="59"/>
        <v>1158.7621766002173</v>
      </c>
    </row>
    <row r="483" spans="1:15" x14ac:dyDescent="0.3">
      <c r="A483" s="60">
        <v>44677</v>
      </c>
      <c r="B483" s="15">
        <v>2022</v>
      </c>
      <c r="C483" s="15">
        <v>4</v>
      </c>
      <c r="D483" s="15" t="str">
        <f t="shared" si="55"/>
        <v>202218</v>
      </c>
      <c r="E483" s="15">
        <v>3</v>
      </c>
      <c r="F483" s="15">
        <v>0</v>
      </c>
      <c r="G483" s="15">
        <f t="shared" si="56"/>
        <v>18</v>
      </c>
      <c r="H483" s="62">
        <f t="shared" si="57"/>
        <v>2070.775143049666</v>
      </c>
      <c r="I483" s="15">
        <f>IF(H482&lt;VLOOKUP(D483,'Luxjacky Assumptions Weekly'!$N$18:$R$124,5,0),VLOOKUP(D483,'Luxjacky Assumptions Weekly'!$N$18:$R$124,4,0),0)</f>
        <v>0</v>
      </c>
      <c r="J483" s="15">
        <f t="shared" si="53"/>
        <v>246.74921015076876</v>
      </c>
      <c r="K483" s="15">
        <f t="shared" si="54"/>
        <v>0</v>
      </c>
      <c r="L483" s="15">
        <f t="shared" si="58"/>
        <v>0</v>
      </c>
      <c r="M483" s="58">
        <f>'Luxjacky Assumptions Monthly'!$M$8*'Luxjacky Forecast Weekly'!I483</f>
        <v>0</v>
      </c>
      <c r="N483" s="58">
        <f>'Luxjacky Assumptions Monthly'!$M$6*'Luxjacky Assumptions Monthly'!$M$8*'Luxjacky Forecast Weekly'!H483</f>
        <v>1035.387571524833</v>
      </c>
      <c r="O483" s="58">
        <f t="shared" si="59"/>
        <v>1035.387571524833</v>
      </c>
    </row>
    <row r="484" spans="1:15" x14ac:dyDescent="0.3">
      <c r="A484" s="60">
        <v>44678</v>
      </c>
      <c r="B484" s="15">
        <v>2022</v>
      </c>
      <c r="C484" s="15">
        <v>4</v>
      </c>
      <c r="D484" s="15" t="str">
        <f t="shared" si="55"/>
        <v>202218</v>
      </c>
      <c r="E484" s="15">
        <v>4</v>
      </c>
      <c r="F484" s="15">
        <v>0</v>
      </c>
      <c r="G484" s="15">
        <f t="shared" si="56"/>
        <v>18</v>
      </c>
      <c r="H484" s="62">
        <f t="shared" si="57"/>
        <v>1834.6545023115289</v>
      </c>
      <c r="I484" s="15">
        <f>IF(H483&lt;VLOOKUP(D484,'Luxjacky Assumptions Weekly'!$N$18:$R$124,5,0),VLOOKUP(D484,'Luxjacky Assumptions Weekly'!$N$18:$R$124,4,0),0)</f>
        <v>0</v>
      </c>
      <c r="J484" s="15">
        <f t="shared" si="53"/>
        <v>236.1206407381371</v>
      </c>
      <c r="K484" s="15">
        <f t="shared" si="54"/>
        <v>0</v>
      </c>
      <c r="L484" s="15">
        <f t="shared" si="58"/>
        <v>0</v>
      </c>
      <c r="M484" s="58">
        <f>'Luxjacky Assumptions Monthly'!$M$8*'Luxjacky Forecast Weekly'!I484</f>
        <v>0</v>
      </c>
      <c r="N484" s="58">
        <f>'Luxjacky Assumptions Monthly'!$M$6*'Luxjacky Assumptions Monthly'!$M$8*'Luxjacky Forecast Weekly'!H484</f>
        <v>917.32725115576443</v>
      </c>
      <c r="O484" s="58">
        <f t="shared" si="59"/>
        <v>917.32725115576443</v>
      </c>
    </row>
    <row r="485" spans="1:15" x14ac:dyDescent="0.3">
      <c r="A485" s="60">
        <v>44679</v>
      </c>
      <c r="B485" s="15">
        <v>2022</v>
      </c>
      <c r="C485" s="15">
        <v>4</v>
      </c>
      <c r="D485" s="15" t="str">
        <f t="shared" si="55"/>
        <v>202218</v>
      </c>
      <c r="E485" s="15">
        <v>5</v>
      </c>
      <c r="F485" s="15">
        <v>0</v>
      </c>
      <c r="G485" s="15">
        <f t="shared" si="56"/>
        <v>18</v>
      </c>
      <c r="H485" s="62">
        <f t="shared" si="57"/>
        <v>1617.7850380690491</v>
      </c>
      <c r="I485" s="15">
        <f>IF(H484&lt;VLOOKUP(D485,'Luxjacky Assumptions Weekly'!$N$18:$R$124,5,0),VLOOKUP(D485,'Luxjacky Assumptions Weekly'!$N$18:$R$124,4,0),0)</f>
        <v>0</v>
      </c>
      <c r="J485" s="15">
        <f t="shared" si="53"/>
        <v>216.86946424247975</v>
      </c>
      <c r="K485" s="15">
        <f t="shared" si="54"/>
        <v>0</v>
      </c>
      <c r="L485" s="15">
        <f t="shared" si="58"/>
        <v>0</v>
      </c>
      <c r="M485" s="58">
        <f>'Luxjacky Assumptions Monthly'!$M$8*'Luxjacky Forecast Weekly'!I485</f>
        <v>0</v>
      </c>
      <c r="N485" s="58">
        <f>'Luxjacky Assumptions Monthly'!$M$6*'Luxjacky Assumptions Monthly'!$M$8*'Luxjacky Forecast Weekly'!H485</f>
        <v>808.89251903452453</v>
      </c>
      <c r="O485" s="58">
        <f t="shared" si="59"/>
        <v>808.89251903452453</v>
      </c>
    </row>
    <row r="486" spans="1:15" x14ac:dyDescent="0.3">
      <c r="A486" s="60">
        <v>44680</v>
      </c>
      <c r="B486" s="15">
        <v>2022</v>
      </c>
      <c r="C486" s="15">
        <v>4</v>
      </c>
      <c r="D486" s="15" t="str">
        <f t="shared" si="55"/>
        <v>202218</v>
      </c>
      <c r="E486" s="15">
        <v>6</v>
      </c>
      <c r="F486" s="15">
        <v>1</v>
      </c>
      <c r="G486" s="15">
        <f t="shared" si="56"/>
        <v>18</v>
      </c>
      <c r="H486" s="62">
        <f t="shared" si="57"/>
        <v>3303.3056577448911</v>
      </c>
      <c r="I486" s="15">
        <f>IF(H485&lt;VLOOKUP(D486,'Luxjacky Assumptions Weekly'!$N$18:$R$124,5,0),VLOOKUP(D486,'Luxjacky Assumptions Weekly'!$N$18:$R$124,4,0),0)</f>
        <v>1884.018347904248</v>
      </c>
      <c r="J486" s="15">
        <f t="shared" si="53"/>
        <v>198.49772822840578</v>
      </c>
      <c r="K486" s="15">
        <f t="shared" si="54"/>
        <v>1</v>
      </c>
      <c r="L486" s="15">
        <f t="shared" si="58"/>
        <v>4000</v>
      </c>
      <c r="M486" s="58">
        <f>'Luxjacky Assumptions Monthly'!$M$8*'Luxjacky Forecast Weekly'!I486</f>
        <v>18840.18347904248</v>
      </c>
      <c r="N486" s="58">
        <f>'Luxjacky Assumptions Monthly'!$M$6*'Luxjacky Assumptions Monthly'!$M$8*'Luxjacky Forecast Weekly'!H486</f>
        <v>1651.6528288724455</v>
      </c>
      <c r="O486" s="58">
        <f t="shared" si="59"/>
        <v>24491.836307914924</v>
      </c>
    </row>
    <row r="487" spans="1:15" x14ac:dyDescent="0.3">
      <c r="A487" s="60">
        <v>44681</v>
      </c>
      <c r="B487" s="15">
        <v>2022</v>
      </c>
      <c r="C487" s="15">
        <v>4</v>
      </c>
      <c r="D487" s="15" t="str">
        <f t="shared" si="55"/>
        <v>202218</v>
      </c>
      <c r="E487" s="15">
        <v>7</v>
      </c>
      <c r="F487" s="15">
        <v>1</v>
      </c>
      <c r="G487" s="15">
        <f t="shared" si="56"/>
        <v>18</v>
      </c>
      <c r="H487" s="62">
        <f t="shared" si="57"/>
        <v>3142.7274079264857</v>
      </c>
      <c r="I487" s="15">
        <f>IF(H486&lt;VLOOKUP(D487,'Luxjacky Assumptions Weekly'!$N$18:$R$124,5,0),VLOOKUP(D487,'Luxjacky Assumptions Weekly'!$N$18:$R$124,4,0),0)</f>
        <v>0</v>
      </c>
      <c r="J487" s="15">
        <f t="shared" si="53"/>
        <v>160.57824981840542</v>
      </c>
      <c r="K487" s="15">
        <f t="shared" si="54"/>
        <v>0</v>
      </c>
      <c r="L487" s="15">
        <f t="shared" si="58"/>
        <v>0</v>
      </c>
      <c r="M487" s="58">
        <f>'Luxjacky Assumptions Monthly'!$M$8*'Luxjacky Forecast Weekly'!I487</f>
        <v>0</v>
      </c>
      <c r="N487" s="58">
        <f>'Luxjacky Assumptions Monthly'!$M$6*'Luxjacky Assumptions Monthly'!$M$8*'Luxjacky Forecast Weekly'!H487</f>
        <v>1571.3637039632429</v>
      </c>
      <c r="O487" s="58">
        <f t="shared" si="59"/>
        <v>1571.3637039632429</v>
      </c>
    </row>
    <row r="488" spans="1:15" x14ac:dyDescent="0.3">
      <c r="A488" s="60">
        <v>44682</v>
      </c>
      <c r="B488" s="15">
        <v>2022</v>
      </c>
      <c r="C488" s="15">
        <v>5</v>
      </c>
      <c r="D488" s="15" t="str">
        <f t="shared" si="55"/>
        <v>202219</v>
      </c>
      <c r="E488" s="15">
        <v>1</v>
      </c>
      <c r="F488" s="15">
        <v>0</v>
      </c>
      <c r="G488" s="15">
        <f t="shared" si="56"/>
        <v>19</v>
      </c>
      <c r="H488" s="62">
        <f t="shared" si="57"/>
        <v>2895.4089003020754</v>
      </c>
      <c r="I488" s="15">
        <f>IF(H487&lt;VLOOKUP(D488,'Luxjacky Assumptions Weekly'!$N$18:$R$124,5,0),VLOOKUP(D488,'Luxjacky Assumptions Weekly'!$N$18:$R$124,4,0),0)</f>
        <v>0</v>
      </c>
      <c r="J488" s="15">
        <f t="shared" si="53"/>
        <v>247.31850762441059</v>
      </c>
      <c r="K488" s="15">
        <f t="shared" si="54"/>
        <v>0</v>
      </c>
      <c r="L488" s="15">
        <f t="shared" si="58"/>
        <v>0</v>
      </c>
      <c r="M488" s="58">
        <f>'Luxjacky Assumptions Monthly'!$M$8*'Luxjacky Forecast Weekly'!I488</f>
        <v>0</v>
      </c>
      <c r="N488" s="58">
        <f>'Luxjacky Assumptions Monthly'!$M$6*'Luxjacky Assumptions Monthly'!$M$8*'Luxjacky Forecast Weekly'!H488</f>
        <v>1447.7044501510377</v>
      </c>
      <c r="O488" s="58">
        <f t="shared" si="59"/>
        <v>1447.7044501510377</v>
      </c>
    </row>
    <row r="489" spans="1:15" x14ac:dyDescent="0.3">
      <c r="A489" s="60">
        <v>44683</v>
      </c>
      <c r="B489" s="15">
        <v>2022</v>
      </c>
      <c r="C489" s="15">
        <v>5</v>
      </c>
      <c r="D489" s="15" t="str">
        <f t="shared" si="55"/>
        <v>202219</v>
      </c>
      <c r="E489" s="15">
        <v>2</v>
      </c>
      <c r="F489" s="15">
        <v>0</v>
      </c>
      <c r="G489" s="15">
        <f t="shared" si="56"/>
        <v>19</v>
      </c>
      <c r="H489" s="62">
        <f t="shared" si="57"/>
        <v>2643.4727104358885</v>
      </c>
      <c r="I489" s="15">
        <f>IF(H488&lt;VLOOKUP(D489,'Luxjacky Assumptions Weekly'!$N$18:$R$124,5,0),VLOOKUP(D489,'Luxjacky Assumptions Weekly'!$N$18:$R$124,4,0),0)</f>
        <v>0</v>
      </c>
      <c r="J489" s="15">
        <f t="shared" si="53"/>
        <v>251.93618986618691</v>
      </c>
      <c r="K489" s="15">
        <f t="shared" si="54"/>
        <v>0</v>
      </c>
      <c r="L489" s="15">
        <f t="shared" si="58"/>
        <v>0</v>
      </c>
      <c r="M489" s="58">
        <f>'Luxjacky Assumptions Monthly'!$M$8*'Luxjacky Forecast Weekly'!I489</f>
        <v>0</v>
      </c>
      <c r="N489" s="58">
        <f>'Luxjacky Assumptions Monthly'!$M$6*'Luxjacky Assumptions Monthly'!$M$8*'Luxjacky Forecast Weekly'!H489</f>
        <v>1321.7363552179443</v>
      </c>
      <c r="O489" s="58">
        <f t="shared" si="59"/>
        <v>1321.7363552179443</v>
      </c>
    </row>
    <row r="490" spans="1:15" x14ac:dyDescent="0.3">
      <c r="A490" s="60">
        <v>44684</v>
      </c>
      <c r="B490" s="15">
        <v>2022</v>
      </c>
      <c r="C490" s="15">
        <v>5</v>
      </c>
      <c r="D490" s="15" t="str">
        <f t="shared" si="55"/>
        <v>202219</v>
      </c>
      <c r="E490" s="15">
        <v>3</v>
      </c>
      <c r="F490" s="15">
        <v>0</v>
      </c>
      <c r="G490" s="15">
        <f t="shared" si="56"/>
        <v>19</v>
      </c>
      <c r="H490" s="62">
        <f t="shared" si="57"/>
        <v>2394.14712828444</v>
      </c>
      <c r="I490" s="15">
        <f>IF(H489&lt;VLOOKUP(D490,'Luxjacky Assumptions Weekly'!$N$18:$R$124,5,0),VLOOKUP(D490,'Luxjacky Assumptions Weekly'!$N$18:$R$124,4,0),0)</f>
        <v>0</v>
      </c>
      <c r="J490" s="15">
        <f t="shared" si="53"/>
        <v>249.32558215144837</v>
      </c>
      <c r="K490" s="15">
        <f t="shared" si="54"/>
        <v>0</v>
      </c>
      <c r="L490" s="15">
        <f t="shared" si="58"/>
        <v>0</v>
      </c>
      <c r="M490" s="58">
        <f>'Luxjacky Assumptions Monthly'!$M$8*'Luxjacky Forecast Weekly'!I490</f>
        <v>0</v>
      </c>
      <c r="N490" s="58">
        <f>'Luxjacky Assumptions Monthly'!$M$6*'Luxjacky Assumptions Monthly'!$M$8*'Luxjacky Forecast Weekly'!H490</f>
        <v>1197.07356414222</v>
      </c>
      <c r="O490" s="58">
        <f t="shared" si="59"/>
        <v>1197.07356414222</v>
      </c>
    </row>
    <row r="491" spans="1:15" x14ac:dyDescent="0.3">
      <c r="A491" s="60">
        <v>44685</v>
      </c>
      <c r="B491" s="15">
        <v>2022</v>
      </c>
      <c r="C491" s="15">
        <v>5</v>
      </c>
      <c r="D491" s="15" t="str">
        <f t="shared" si="55"/>
        <v>202219</v>
      </c>
      <c r="E491" s="15">
        <v>4</v>
      </c>
      <c r="F491" s="15">
        <v>0</v>
      </c>
      <c r="G491" s="15">
        <f t="shared" si="56"/>
        <v>19</v>
      </c>
      <c r="H491" s="62">
        <f t="shared" si="57"/>
        <v>2155.4501155456232</v>
      </c>
      <c r="I491" s="15">
        <f>IF(H490&lt;VLOOKUP(D491,'Luxjacky Assumptions Weekly'!$N$18:$R$124,5,0),VLOOKUP(D491,'Luxjacky Assumptions Weekly'!$N$18:$R$124,4,0),0)</f>
        <v>0</v>
      </c>
      <c r="J491" s="15">
        <f t="shared" si="53"/>
        <v>238.69701273881668</v>
      </c>
      <c r="K491" s="15">
        <f t="shared" si="54"/>
        <v>0</v>
      </c>
      <c r="L491" s="15">
        <f t="shared" si="58"/>
        <v>0</v>
      </c>
      <c r="M491" s="58">
        <f>'Luxjacky Assumptions Monthly'!$M$8*'Luxjacky Forecast Weekly'!I491</f>
        <v>0</v>
      </c>
      <c r="N491" s="58">
        <f>'Luxjacky Assumptions Monthly'!$M$6*'Luxjacky Assumptions Monthly'!$M$8*'Luxjacky Forecast Weekly'!H491</f>
        <v>1077.7250577728116</v>
      </c>
      <c r="O491" s="58">
        <f t="shared" si="59"/>
        <v>1077.7250577728116</v>
      </c>
    </row>
    <row r="492" spans="1:15" x14ac:dyDescent="0.3">
      <c r="A492" s="60">
        <v>44686</v>
      </c>
      <c r="B492" s="15">
        <v>2022</v>
      </c>
      <c r="C492" s="15">
        <v>5</v>
      </c>
      <c r="D492" s="15" t="str">
        <f t="shared" si="55"/>
        <v>202219</v>
      </c>
      <c r="E492" s="15">
        <v>5</v>
      </c>
      <c r="F492" s="15">
        <v>0</v>
      </c>
      <c r="G492" s="15">
        <f t="shared" si="56"/>
        <v>19</v>
      </c>
      <c r="H492" s="62">
        <f t="shared" si="57"/>
        <v>1936.0042793024638</v>
      </c>
      <c r="I492" s="15">
        <f>IF(H491&lt;VLOOKUP(D492,'Luxjacky Assumptions Weekly'!$N$18:$R$124,5,0),VLOOKUP(D492,'Luxjacky Assumptions Weekly'!$N$18:$R$124,4,0),0)</f>
        <v>0</v>
      </c>
      <c r="J492" s="15">
        <f t="shared" si="53"/>
        <v>219.44583624315936</v>
      </c>
      <c r="K492" s="15">
        <f t="shared" si="54"/>
        <v>0</v>
      </c>
      <c r="L492" s="15">
        <f t="shared" si="58"/>
        <v>0</v>
      </c>
      <c r="M492" s="58">
        <f>'Luxjacky Assumptions Monthly'!$M$8*'Luxjacky Forecast Weekly'!I492</f>
        <v>0</v>
      </c>
      <c r="N492" s="58">
        <f>'Luxjacky Assumptions Monthly'!$M$6*'Luxjacky Assumptions Monthly'!$M$8*'Luxjacky Forecast Weekly'!H492</f>
        <v>968.00213965123191</v>
      </c>
      <c r="O492" s="58">
        <f t="shared" si="59"/>
        <v>968.00213965123191</v>
      </c>
    </row>
    <row r="493" spans="1:15" x14ac:dyDescent="0.3">
      <c r="A493" s="60">
        <v>44687</v>
      </c>
      <c r="B493" s="15">
        <v>2022</v>
      </c>
      <c r="C493" s="15">
        <v>5</v>
      </c>
      <c r="D493" s="15" t="str">
        <f t="shared" si="55"/>
        <v>202219</v>
      </c>
      <c r="E493" s="15">
        <v>6</v>
      </c>
      <c r="F493" s="15">
        <v>1</v>
      </c>
      <c r="G493" s="15">
        <f t="shared" si="56"/>
        <v>19</v>
      </c>
      <c r="H493" s="62">
        <f t="shared" si="57"/>
        <v>1734.9301790733784</v>
      </c>
      <c r="I493" s="15">
        <f>IF(H492&lt;VLOOKUP(D493,'Luxjacky Assumptions Weekly'!$N$18:$R$124,5,0),VLOOKUP(D493,'Luxjacky Assumptions Weekly'!$N$18:$R$124,4,0),0)</f>
        <v>0</v>
      </c>
      <c r="J493" s="15">
        <f t="shared" si="53"/>
        <v>201.07410022908539</v>
      </c>
      <c r="K493" s="15">
        <f t="shared" si="54"/>
        <v>0</v>
      </c>
      <c r="L493" s="15">
        <f t="shared" si="58"/>
        <v>0</v>
      </c>
      <c r="M493" s="58">
        <f>'Luxjacky Assumptions Monthly'!$M$8*'Luxjacky Forecast Weekly'!I493</f>
        <v>0</v>
      </c>
      <c r="N493" s="58">
        <f>'Luxjacky Assumptions Monthly'!$M$6*'Luxjacky Assumptions Monthly'!$M$8*'Luxjacky Forecast Weekly'!H493</f>
        <v>867.46508953668922</v>
      </c>
      <c r="O493" s="58">
        <f t="shared" si="59"/>
        <v>867.46508953668922</v>
      </c>
    </row>
    <row r="494" spans="1:15" x14ac:dyDescent="0.3">
      <c r="A494" s="60">
        <v>44688</v>
      </c>
      <c r="B494" s="15">
        <v>2022</v>
      </c>
      <c r="C494" s="15">
        <v>5</v>
      </c>
      <c r="D494" s="15" t="str">
        <f t="shared" si="55"/>
        <v>202219</v>
      </c>
      <c r="E494" s="15">
        <v>7</v>
      </c>
      <c r="F494" s="15">
        <v>1</v>
      </c>
      <c r="G494" s="15">
        <f t="shared" si="56"/>
        <v>19</v>
      </c>
      <c r="H494" s="62">
        <f t="shared" si="57"/>
        <v>3466.7022279333269</v>
      </c>
      <c r="I494" s="15">
        <f>IF(H493&lt;VLOOKUP(D494,'Luxjacky Assumptions Weekly'!$N$18:$R$124,5,0),VLOOKUP(D494,'Luxjacky Assumptions Weekly'!$N$18:$R$124,4,0),0)</f>
        <v>1894.9266706790334</v>
      </c>
      <c r="J494" s="15">
        <f t="shared" si="53"/>
        <v>163.15462181908501</v>
      </c>
      <c r="K494" s="15">
        <f t="shared" si="54"/>
        <v>1</v>
      </c>
      <c r="L494" s="15">
        <f t="shared" si="58"/>
        <v>4000</v>
      </c>
      <c r="M494" s="58">
        <f>'Luxjacky Assumptions Monthly'!$M$8*'Luxjacky Forecast Weekly'!I494</f>
        <v>18949.266706790335</v>
      </c>
      <c r="N494" s="58">
        <f>'Luxjacky Assumptions Monthly'!$M$6*'Luxjacky Assumptions Monthly'!$M$8*'Luxjacky Forecast Weekly'!H494</f>
        <v>1733.3511139666634</v>
      </c>
      <c r="O494" s="58">
        <f t="shared" si="59"/>
        <v>24682.617820756997</v>
      </c>
    </row>
    <row r="495" spans="1:15" x14ac:dyDescent="0.3">
      <c r="A495" s="60">
        <v>44689</v>
      </c>
      <c r="B495" s="15">
        <v>2022</v>
      </c>
      <c r="C495" s="15">
        <v>5</v>
      </c>
      <c r="D495" s="15" t="str">
        <f t="shared" si="55"/>
        <v>202220</v>
      </c>
      <c r="E495" s="15">
        <v>1</v>
      </c>
      <c r="F495" s="15">
        <v>0</v>
      </c>
      <c r="G495" s="15">
        <f t="shared" si="56"/>
        <v>20</v>
      </c>
      <c r="H495" s="62">
        <f t="shared" si="57"/>
        <v>3219.3837203089161</v>
      </c>
      <c r="I495" s="15">
        <f>IF(H494&lt;VLOOKUP(D495,'Luxjacky Assumptions Weekly'!$N$18:$R$124,5,0),VLOOKUP(D495,'Luxjacky Assumptions Weekly'!$N$18:$R$124,4,0),0)</f>
        <v>0</v>
      </c>
      <c r="J495" s="15">
        <f t="shared" si="53"/>
        <v>247.31850762441059</v>
      </c>
      <c r="K495" s="15">
        <f t="shared" si="54"/>
        <v>0</v>
      </c>
      <c r="L495" s="15">
        <f t="shared" si="58"/>
        <v>0</v>
      </c>
      <c r="M495" s="58">
        <f>'Luxjacky Assumptions Monthly'!$M$8*'Luxjacky Forecast Weekly'!I495</f>
        <v>0</v>
      </c>
      <c r="N495" s="58">
        <f>'Luxjacky Assumptions Monthly'!$M$6*'Luxjacky Assumptions Monthly'!$M$8*'Luxjacky Forecast Weekly'!H495</f>
        <v>1609.691860154458</v>
      </c>
      <c r="O495" s="58">
        <f t="shared" si="59"/>
        <v>1609.691860154458</v>
      </c>
    </row>
    <row r="496" spans="1:15" x14ac:dyDescent="0.3">
      <c r="A496" s="60">
        <v>44690</v>
      </c>
      <c r="B496" s="15">
        <v>2022</v>
      </c>
      <c r="C496" s="15">
        <v>5</v>
      </c>
      <c r="D496" s="15" t="str">
        <f t="shared" si="55"/>
        <v>202220</v>
      </c>
      <c r="E496" s="15">
        <v>2</v>
      </c>
      <c r="F496" s="15">
        <v>0</v>
      </c>
      <c r="G496" s="15">
        <f t="shared" si="56"/>
        <v>20</v>
      </c>
      <c r="H496" s="62">
        <f t="shared" si="57"/>
        <v>2967.4475304427292</v>
      </c>
      <c r="I496" s="15">
        <f>IF(H495&lt;VLOOKUP(D496,'Luxjacky Assumptions Weekly'!$N$18:$R$124,5,0),VLOOKUP(D496,'Luxjacky Assumptions Weekly'!$N$18:$R$124,4,0),0)</f>
        <v>0</v>
      </c>
      <c r="J496" s="15">
        <f t="shared" si="53"/>
        <v>251.93618986618691</v>
      </c>
      <c r="K496" s="15">
        <f t="shared" si="54"/>
        <v>0</v>
      </c>
      <c r="L496" s="15">
        <f t="shared" si="58"/>
        <v>0</v>
      </c>
      <c r="M496" s="58">
        <f>'Luxjacky Assumptions Monthly'!$M$8*'Luxjacky Forecast Weekly'!I496</f>
        <v>0</v>
      </c>
      <c r="N496" s="58">
        <f>'Luxjacky Assumptions Monthly'!$M$6*'Luxjacky Assumptions Monthly'!$M$8*'Luxjacky Forecast Weekly'!H496</f>
        <v>1483.7237652213646</v>
      </c>
      <c r="O496" s="58">
        <f t="shared" si="59"/>
        <v>1483.7237652213646</v>
      </c>
    </row>
    <row r="497" spans="1:15" x14ac:dyDescent="0.3">
      <c r="A497" s="60">
        <v>44691</v>
      </c>
      <c r="B497" s="15">
        <v>2022</v>
      </c>
      <c r="C497" s="15">
        <v>5</v>
      </c>
      <c r="D497" s="15" t="str">
        <f t="shared" si="55"/>
        <v>202220</v>
      </c>
      <c r="E497" s="15">
        <v>3</v>
      </c>
      <c r="F497" s="15">
        <v>0</v>
      </c>
      <c r="G497" s="15">
        <f t="shared" si="56"/>
        <v>20</v>
      </c>
      <c r="H497" s="62">
        <f t="shared" si="57"/>
        <v>2718.1219482912807</v>
      </c>
      <c r="I497" s="15">
        <f>IF(H496&lt;VLOOKUP(D497,'Luxjacky Assumptions Weekly'!$N$18:$R$124,5,0),VLOOKUP(D497,'Luxjacky Assumptions Weekly'!$N$18:$R$124,4,0),0)</f>
        <v>0</v>
      </c>
      <c r="J497" s="15">
        <f t="shared" si="53"/>
        <v>249.32558215144837</v>
      </c>
      <c r="K497" s="15">
        <f t="shared" si="54"/>
        <v>0</v>
      </c>
      <c r="L497" s="15">
        <f t="shared" si="58"/>
        <v>0</v>
      </c>
      <c r="M497" s="58">
        <f>'Luxjacky Assumptions Monthly'!$M$8*'Luxjacky Forecast Weekly'!I497</f>
        <v>0</v>
      </c>
      <c r="N497" s="58">
        <f>'Luxjacky Assumptions Monthly'!$M$6*'Luxjacky Assumptions Monthly'!$M$8*'Luxjacky Forecast Weekly'!H497</f>
        <v>1359.0609741456403</v>
      </c>
      <c r="O497" s="58">
        <f t="shared" si="59"/>
        <v>1359.0609741456403</v>
      </c>
    </row>
    <row r="498" spans="1:15" x14ac:dyDescent="0.3">
      <c r="A498" s="60">
        <v>44692</v>
      </c>
      <c r="B498" s="15">
        <v>2022</v>
      </c>
      <c r="C498" s="15">
        <v>5</v>
      </c>
      <c r="D498" s="15" t="str">
        <f t="shared" si="55"/>
        <v>202220</v>
      </c>
      <c r="E498" s="15">
        <v>4</v>
      </c>
      <c r="F498" s="15">
        <v>0</v>
      </c>
      <c r="G498" s="15">
        <f t="shared" si="56"/>
        <v>20</v>
      </c>
      <c r="H498" s="62">
        <f t="shared" si="57"/>
        <v>2479.4249355524639</v>
      </c>
      <c r="I498" s="15">
        <f>IF(H497&lt;VLOOKUP(D498,'Luxjacky Assumptions Weekly'!$N$18:$R$124,5,0),VLOOKUP(D498,'Luxjacky Assumptions Weekly'!$N$18:$R$124,4,0),0)</f>
        <v>0</v>
      </c>
      <c r="J498" s="15">
        <f t="shared" si="53"/>
        <v>238.69701273881668</v>
      </c>
      <c r="K498" s="15">
        <f t="shared" si="54"/>
        <v>0</v>
      </c>
      <c r="L498" s="15">
        <f t="shared" si="58"/>
        <v>0</v>
      </c>
      <c r="M498" s="58">
        <f>'Luxjacky Assumptions Monthly'!$M$8*'Luxjacky Forecast Weekly'!I498</f>
        <v>0</v>
      </c>
      <c r="N498" s="58">
        <f>'Luxjacky Assumptions Monthly'!$M$6*'Luxjacky Assumptions Monthly'!$M$8*'Luxjacky Forecast Weekly'!H498</f>
        <v>1239.712467776232</v>
      </c>
      <c r="O498" s="58">
        <f t="shared" si="59"/>
        <v>1239.712467776232</v>
      </c>
    </row>
    <row r="499" spans="1:15" x14ac:dyDescent="0.3">
      <c r="A499" s="60">
        <v>44693</v>
      </c>
      <c r="B499" s="15">
        <v>2022</v>
      </c>
      <c r="C499" s="15">
        <v>5</v>
      </c>
      <c r="D499" s="15" t="str">
        <f t="shared" si="55"/>
        <v>202220</v>
      </c>
      <c r="E499" s="15">
        <v>5</v>
      </c>
      <c r="F499" s="15">
        <v>0</v>
      </c>
      <c r="G499" s="15">
        <f t="shared" si="56"/>
        <v>20</v>
      </c>
      <c r="H499" s="62">
        <f t="shared" si="57"/>
        <v>2259.9790993093047</v>
      </c>
      <c r="I499" s="15">
        <f>IF(H498&lt;VLOOKUP(D499,'Luxjacky Assumptions Weekly'!$N$18:$R$124,5,0),VLOOKUP(D499,'Luxjacky Assumptions Weekly'!$N$18:$R$124,4,0),0)</f>
        <v>0</v>
      </c>
      <c r="J499" s="15">
        <f t="shared" si="53"/>
        <v>219.44583624315936</v>
      </c>
      <c r="K499" s="15">
        <f t="shared" si="54"/>
        <v>0</v>
      </c>
      <c r="L499" s="15">
        <f t="shared" si="58"/>
        <v>0</v>
      </c>
      <c r="M499" s="58">
        <f>'Luxjacky Assumptions Monthly'!$M$8*'Luxjacky Forecast Weekly'!I499</f>
        <v>0</v>
      </c>
      <c r="N499" s="58">
        <f>'Luxjacky Assumptions Monthly'!$M$6*'Luxjacky Assumptions Monthly'!$M$8*'Luxjacky Forecast Weekly'!H499</f>
        <v>1129.9895496546524</v>
      </c>
      <c r="O499" s="58">
        <f t="shared" si="59"/>
        <v>1129.9895496546524</v>
      </c>
    </row>
    <row r="500" spans="1:15" x14ac:dyDescent="0.3">
      <c r="A500" s="60">
        <v>44694</v>
      </c>
      <c r="B500" s="15">
        <v>2022</v>
      </c>
      <c r="C500" s="15">
        <v>5</v>
      </c>
      <c r="D500" s="15" t="str">
        <f t="shared" si="55"/>
        <v>202220</v>
      </c>
      <c r="E500" s="15">
        <v>6</v>
      </c>
      <c r="F500" s="15">
        <v>1</v>
      </c>
      <c r="G500" s="15">
        <f t="shared" si="56"/>
        <v>20</v>
      </c>
      <c r="H500" s="62">
        <f t="shared" si="57"/>
        <v>2058.9049990802196</v>
      </c>
      <c r="I500" s="15">
        <f>IF(H499&lt;VLOOKUP(D500,'Luxjacky Assumptions Weekly'!$N$18:$R$124,5,0),VLOOKUP(D500,'Luxjacky Assumptions Weekly'!$N$18:$R$124,4,0),0)</f>
        <v>0</v>
      </c>
      <c r="J500" s="15">
        <f t="shared" si="53"/>
        <v>201.07410022908539</v>
      </c>
      <c r="K500" s="15">
        <f t="shared" si="54"/>
        <v>0</v>
      </c>
      <c r="L500" s="15">
        <f t="shared" si="58"/>
        <v>0</v>
      </c>
      <c r="M500" s="58">
        <f>'Luxjacky Assumptions Monthly'!$M$8*'Luxjacky Forecast Weekly'!I500</f>
        <v>0</v>
      </c>
      <c r="N500" s="58">
        <f>'Luxjacky Assumptions Monthly'!$M$6*'Luxjacky Assumptions Monthly'!$M$8*'Luxjacky Forecast Weekly'!H500</f>
        <v>1029.4524995401098</v>
      </c>
      <c r="O500" s="58">
        <f t="shared" si="59"/>
        <v>1029.4524995401098</v>
      </c>
    </row>
    <row r="501" spans="1:15" x14ac:dyDescent="0.3">
      <c r="A501" s="60">
        <v>44695</v>
      </c>
      <c r="B501" s="15">
        <v>2022</v>
      </c>
      <c r="C501" s="15">
        <v>5</v>
      </c>
      <c r="D501" s="15" t="str">
        <f t="shared" si="55"/>
        <v>202220</v>
      </c>
      <c r="E501" s="15">
        <v>7</v>
      </c>
      <c r="F501" s="15">
        <v>1</v>
      </c>
      <c r="G501" s="15">
        <f t="shared" si="56"/>
        <v>20</v>
      </c>
      <c r="H501" s="62">
        <f t="shared" si="57"/>
        <v>1895.7503772611346</v>
      </c>
      <c r="I501" s="15">
        <f>IF(H500&lt;VLOOKUP(D501,'Luxjacky Assumptions Weekly'!$N$18:$R$124,5,0),VLOOKUP(D501,'Luxjacky Assumptions Weekly'!$N$18:$R$124,4,0),0)</f>
        <v>0</v>
      </c>
      <c r="J501" s="15">
        <f t="shared" si="53"/>
        <v>163.15462181908501</v>
      </c>
      <c r="K501" s="15">
        <f t="shared" si="54"/>
        <v>0</v>
      </c>
      <c r="L501" s="15">
        <f t="shared" si="58"/>
        <v>0</v>
      </c>
      <c r="M501" s="58">
        <f>'Luxjacky Assumptions Monthly'!$M$8*'Luxjacky Forecast Weekly'!I501</f>
        <v>0</v>
      </c>
      <c r="N501" s="58">
        <f>'Luxjacky Assumptions Monthly'!$M$6*'Luxjacky Assumptions Monthly'!$M$8*'Luxjacky Forecast Weekly'!H501</f>
        <v>947.87518863056732</v>
      </c>
      <c r="O501" s="58">
        <f t="shared" si="59"/>
        <v>947.87518863056732</v>
      </c>
    </row>
    <row r="502" spans="1:15" x14ac:dyDescent="0.3">
      <c r="A502" s="60">
        <v>44696</v>
      </c>
      <c r="B502" s="15">
        <v>2022</v>
      </c>
      <c r="C502" s="15">
        <v>5</v>
      </c>
      <c r="D502" s="15" t="str">
        <f t="shared" si="55"/>
        <v>202221</v>
      </c>
      <c r="E502" s="15">
        <v>1</v>
      </c>
      <c r="F502" s="15">
        <v>0</v>
      </c>
      <c r="G502" s="15">
        <f t="shared" si="56"/>
        <v>21</v>
      </c>
      <c r="H502" s="62">
        <f t="shared" si="57"/>
        <v>1648.4318696367241</v>
      </c>
      <c r="I502" s="15">
        <f>IF(H501&lt;VLOOKUP(D502,'Luxjacky Assumptions Weekly'!$N$18:$R$124,5,0),VLOOKUP(D502,'Luxjacky Assumptions Weekly'!$N$18:$R$124,4,0),0)</f>
        <v>0</v>
      </c>
      <c r="J502" s="15">
        <f t="shared" si="53"/>
        <v>247.31850762441059</v>
      </c>
      <c r="K502" s="15">
        <f t="shared" si="54"/>
        <v>0</v>
      </c>
      <c r="L502" s="15">
        <f t="shared" si="58"/>
        <v>0</v>
      </c>
      <c r="M502" s="58">
        <f>'Luxjacky Assumptions Monthly'!$M$8*'Luxjacky Forecast Weekly'!I502</f>
        <v>0</v>
      </c>
      <c r="N502" s="58">
        <f>'Luxjacky Assumptions Monthly'!$M$6*'Luxjacky Assumptions Monthly'!$M$8*'Luxjacky Forecast Weekly'!H502</f>
        <v>824.21593481836203</v>
      </c>
      <c r="O502" s="58">
        <f t="shared" si="59"/>
        <v>824.21593481836203</v>
      </c>
    </row>
    <row r="503" spans="1:15" x14ac:dyDescent="0.3">
      <c r="A503" s="60">
        <v>44697</v>
      </c>
      <c r="B503" s="15">
        <v>2022</v>
      </c>
      <c r="C503" s="15">
        <v>5</v>
      </c>
      <c r="D503" s="15" t="str">
        <f t="shared" si="55"/>
        <v>202221</v>
      </c>
      <c r="E503" s="15">
        <v>2</v>
      </c>
      <c r="F503" s="15">
        <v>0</v>
      </c>
      <c r="G503" s="15">
        <f t="shared" si="56"/>
        <v>21</v>
      </c>
      <c r="H503" s="62">
        <f t="shared" si="57"/>
        <v>3291.4223504495708</v>
      </c>
      <c r="I503" s="15">
        <f>IF(H502&lt;VLOOKUP(D503,'Luxjacky Assumptions Weekly'!$N$18:$R$124,5,0),VLOOKUP(D503,'Luxjacky Assumptions Weekly'!$N$18:$R$124,4,0),0)</f>
        <v>1894.9266706790334</v>
      </c>
      <c r="J503" s="15">
        <f t="shared" si="53"/>
        <v>251.93618986618691</v>
      </c>
      <c r="K503" s="15">
        <f t="shared" si="54"/>
        <v>1</v>
      </c>
      <c r="L503" s="15">
        <f t="shared" si="58"/>
        <v>4000</v>
      </c>
      <c r="M503" s="58">
        <f>'Luxjacky Assumptions Monthly'!$M$8*'Luxjacky Forecast Weekly'!I503</f>
        <v>18949.266706790335</v>
      </c>
      <c r="N503" s="58">
        <f>'Luxjacky Assumptions Monthly'!$M$6*'Luxjacky Assumptions Monthly'!$M$8*'Luxjacky Forecast Weekly'!H503</f>
        <v>1645.7111752247854</v>
      </c>
      <c r="O503" s="58">
        <f t="shared" si="59"/>
        <v>24594.977882015119</v>
      </c>
    </row>
    <row r="504" spans="1:15" x14ac:dyDescent="0.3">
      <c r="A504" s="60">
        <v>44698</v>
      </c>
      <c r="B504" s="15">
        <v>2022</v>
      </c>
      <c r="C504" s="15">
        <v>5</v>
      </c>
      <c r="D504" s="15" t="str">
        <f t="shared" si="55"/>
        <v>202221</v>
      </c>
      <c r="E504" s="15">
        <v>3</v>
      </c>
      <c r="F504" s="15">
        <v>0</v>
      </c>
      <c r="G504" s="15">
        <f t="shared" si="56"/>
        <v>21</v>
      </c>
      <c r="H504" s="62">
        <f t="shared" si="57"/>
        <v>3042.0967682981222</v>
      </c>
      <c r="I504" s="15">
        <f>IF(H503&lt;VLOOKUP(D504,'Luxjacky Assumptions Weekly'!$N$18:$R$124,5,0),VLOOKUP(D504,'Luxjacky Assumptions Weekly'!$N$18:$R$124,4,0),0)</f>
        <v>0</v>
      </c>
      <c r="J504" s="15">
        <f t="shared" si="53"/>
        <v>249.32558215144837</v>
      </c>
      <c r="K504" s="15">
        <f t="shared" si="54"/>
        <v>0</v>
      </c>
      <c r="L504" s="15">
        <f t="shared" si="58"/>
        <v>0</v>
      </c>
      <c r="M504" s="58">
        <f>'Luxjacky Assumptions Monthly'!$M$8*'Luxjacky Forecast Weekly'!I504</f>
        <v>0</v>
      </c>
      <c r="N504" s="58">
        <f>'Luxjacky Assumptions Monthly'!$M$6*'Luxjacky Assumptions Monthly'!$M$8*'Luxjacky Forecast Weekly'!H504</f>
        <v>1521.0483841490611</v>
      </c>
      <c r="O504" s="58">
        <f t="shared" si="59"/>
        <v>1521.0483841490611</v>
      </c>
    </row>
    <row r="505" spans="1:15" x14ac:dyDescent="0.3">
      <c r="A505" s="60">
        <v>44699</v>
      </c>
      <c r="B505" s="15">
        <v>2022</v>
      </c>
      <c r="C505" s="15">
        <v>5</v>
      </c>
      <c r="D505" s="15" t="str">
        <f t="shared" si="55"/>
        <v>202221</v>
      </c>
      <c r="E505" s="15">
        <v>4</v>
      </c>
      <c r="F505" s="15">
        <v>0</v>
      </c>
      <c r="G505" s="15">
        <f t="shared" si="56"/>
        <v>21</v>
      </c>
      <c r="H505" s="62">
        <f t="shared" si="57"/>
        <v>2803.3997555593055</v>
      </c>
      <c r="I505" s="15">
        <f>IF(H504&lt;VLOOKUP(D505,'Luxjacky Assumptions Weekly'!$N$18:$R$124,5,0),VLOOKUP(D505,'Luxjacky Assumptions Weekly'!$N$18:$R$124,4,0),0)</f>
        <v>0</v>
      </c>
      <c r="J505" s="15">
        <f t="shared" si="53"/>
        <v>238.69701273881668</v>
      </c>
      <c r="K505" s="15">
        <f t="shared" si="54"/>
        <v>0</v>
      </c>
      <c r="L505" s="15">
        <f t="shared" si="58"/>
        <v>0</v>
      </c>
      <c r="M505" s="58">
        <f>'Luxjacky Assumptions Monthly'!$M$8*'Luxjacky Forecast Weekly'!I505</f>
        <v>0</v>
      </c>
      <c r="N505" s="58">
        <f>'Luxjacky Assumptions Monthly'!$M$6*'Luxjacky Assumptions Monthly'!$M$8*'Luxjacky Forecast Weekly'!H505</f>
        <v>1401.6998777796528</v>
      </c>
      <c r="O505" s="58">
        <f t="shared" si="59"/>
        <v>1401.6998777796528</v>
      </c>
    </row>
    <row r="506" spans="1:15" x14ac:dyDescent="0.3">
      <c r="A506" s="60">
        <v>44700</v>
      </c>
      <c r="B506" s="15">
        <v>2022</v>
      </c>
      <c r="C506" s="15">
        <v>5</v>
      </c>
      <c r="D506" s="15" t="str">
        <f t="shared" si="55"/>
        <v>202221</v>
      </c>
      <c r="E506" s="15">
        <v>5</v>
      </c>
      <c r="F506" s="15">
        <v>0</v>
      </c>
      <c r="G506" s="15">
        <f t="shared" si="56"/>
        <v>21</v>
      </c>
      <c r="H506" s="62">
        <f t="shared" si="57"/>
        <v>2583.9539193161463</v>
      </c>
      <c r="I506" s="15">
        <f>IF(H505&lt;VLOOKUP(D506,'Luxjacky Assumptions Weekly'!$N$18:$R$124,5,0),VLOOKUP(D506,'Luxjacky Assumptions Weekly'!$N$18:$R$124,4,0),0)</f>
        <v>0</v>
      </c>
      <c r="J506" s="15">
        <f t="shared" si="53"/>
        <v>219.44583624315936</v>
      </c>
      <c r="K506" s="15">
        <f t="shared" si="54"/>
        <v>0</v>
      </c>
      <c r="L506" s="15">
        <f t="shared" si="58"/>
        <v>0</v>
      </c>
      <c r="M506" s="58">
        <f>'Luxjacky Assumptions Monthly'!$M$8*'Luxjacky Forecast Weekly'!I506</f>
        <v>0</v>
      </c>
      <c r="N506" s="58">
        <f>'Luxjacky Assumptions Monthly'!$M$6*'Luxjacky Assumptions Monthly'!$M$8*'Luxjacky Forecast Weekly'!H506</f>
        <v>1291.9769596580732</v>
      </c>
      <c r="O506" s="58">
        <f t="shared" si="59"/>
        <v>1291.9769596580732</v>
      </c>
    </row>
    <row r="507" spans="1:15" x14ac:dyDescent="0.3">
      <c r="A507" s="60">
        <v>44701</v>
      </c>
      <c r="B507" s="15">
        <v>2022</v>
      </c>
      <c r="C507" s="15">
        <v>5</v>
      </c>
      <c r="D507" s="15" t="str">
        <f t="shared" si="55"/>
        <v>202221</v>
      </c>
      <c r="E507" s="15">
        <v>6</v>
      </c>
      <c r="F507" s="15">
        <v>1</v>
      </c>
      <c r="G507" s="15">
        <f t="shared" si="56"/>
        <v>21</v>
      </c>
      <c r="H507" s="62">
        <f t="shared" si="57"/>
        <v>2382.8798190870612</v>
      </c>
      <c r="I507" s="15">
        <f>IF(H506&lt;VLOOKUP(D507,'Luxjacky Assumptions Weekly'!$N$18:$R$124,5,0),VLOOKUP(D507,'Luxjacky Assumptions Weekly'!$N$18:$R$124,4,0),0)</f>
        <v>0</v>
      </c>
      <c r="J507" s="15">
        <f t="shared" si="53"/>
        <v>201.07410022908539</v>
      </c>
      <c r="K507" s="15">
        <f t="shared" si="54"/>
        <v>0</v>
      </c>
      <c r="L507" s="15">
        <f t="shared" si="58"/>
        <v>0</v>
      </c>
      <c r="M507" s="58">
        <f>'Luxjacky Assumptions Monthly'!$M$8*'Luxjacky Forecast Weekly'!I507</f>
        <v>0</v>
      </c>
      <c r="N507" s="58">
        <f>'Luxjacky Assumptions Monthly'!$M$6*'Luxjacky Assumptions Monthly'!$M$8*'Luxjacky Forecast Weekly'!H507</f>
        <v>1191.4399095435306</v>
      </c>
      <c r="O507" s="58">
        <f t="shared" si="59"/>
        <v>1191.4399095435306</v>
      </c>
    </row>
    <row r="508" spans="1:15" x14ac:dyDescent="0.3">
      <c r="A508" s="60">
        <v>44702</v>
      </c>
      <c r="B508" s="15">
        <v>2022</v>
      </c>
      <c r="C508" s="15">
        <v>5</v>
      </c>
      <c r="D508" s="15" t="str">
        <f t="shared" si="55"/>
        <v>202221</v>
      </c>
      <c r="E508" s="15">
        <v>7</v>
      </c>
      <c r="F508" s="15">
        <v>1</v>
      </c>
      <c r="G508" s="15">
        <f t="shared" si="56"/>
        <v>21</v>
      </c>
      <c r="H508" s="62">
        <f t="shared" si="57"/>
        <v>2219.725197267976</v>
      </c>
      <c r="I508" s="15">
        <f>IF(H507&lt;VLOOKUP(D508,'Luxjacky Assumptions Weekly'!$N$18:$R$124,5,0),VLOOKUP(D508,'Luxjacky Assumptions Weekly'!$N$18:$R$124,4,0),0)</f>
        <v>0</v>
      </c>
      <c r="J508" s="15">
        <f t="shared" si="53"/>
        <v>163.15462181908501</v>
      </c>
      <c r="K508" s="15">
        <f t="shared" si="54"/>
        <v>0</v>
      </c>
      <c r="L508" s="15">
        <f t="shared" si="58"/>
        <v>0</v>
      </c>
      <c r="M508" s="58">
        <f>'Luxjacky Assumptions Monthly'!$M$8*'Luxjacky Forecast Weekly'!I508</f>
        <v>0</v>
      </c>
      <c r="N508" s="58">
        <f>'Luxjacky Assumptions Monthly'!$M$6*'Luxjacky Assumptions Monthly'!$M$8*'Luxjacky Forecast Weekly'!H508</f>
        <v>1109.862598633988</v>
      </c>
      <c r="O508" s="58">
        <f t="shared" si="59"/>
        <v>1109.862598633988</v>
      </c>
    </row>
    <row r="509" spans="1:15" x14ac:dyDescent="0.3">
      <c r="A509" s="60">
        <v>44703</v>
      </c>
      <c r="B509" s="15">
        <v>2022</v>
      </c>
      <c r="C509" s="15">
        <v>5</v>
      </c>
      <c r="D509" s="15" t="str">
        <f t="shared" si="55"/>
        <v>202222</v>
      </c>
      <c r="E509" s="15">
        <v>1</v>
      </c>
      <c r="F509" s="15">
        <v>0</v>
      </c>
      <c r="G509" s="15">
        <f t="shared" si="56"/>
        <v>22</v>
      </c>
      <c r="H509" s="62">
        <f t="shared" si="57"/>
        <v>1972.4066896435654</v>
      </c>
      <c r="I509" s="15">
        <f>IF(H508&lt;VLOOKUP(D509,'Luxjacky Assumptions Weekly'!$N$18:$R$124,5,0),VLOOKUP(D509,'Luxjacky Assumptions Weekly'!$N$18:$R$124,4,0),0)</f>
        <v>0</v>
      </c>
      <c r="J509" s="15">
        <f t="shared" si="53"/>
        <v>247.31850762441059</v>
      </c>
      <c r="K509" s="15">
        <f t="shared" si="54"/>
        <v>0</v>
      </c>
      <c r="L509" s="15">
        <f t="shared" si="58"/>
        <v>0</v>
      </c>
      <c r="M509" s="58">
        <f>'Luxjacky Assumptions Monthly'!$M$8*'Luxjacky Forecast Weekly'!I509</f>
        <v>0</v>
      </c>
      <c r="N509" s="58">
        <f>'Luxjacky Assumptions Monthly'!$M$6*'Luxjacky Assumptions Monthly'!$M$8*'Luxjacky Forecast Weekly'!H509</f>
        <v>986.20334482178271</v>
      </c>
      <c r="O509" s="58">
        <f t="shared" si="59"/>
        <v>986.20334482178271</v>
      </c>
    </row>
    <row r="510" spans="1:15" x14ac:dyDescent="0.3">
      <c r="A510" s="60">
        <v>44704</v>
      </c>
      <c r="B510" s="15">
        <v>2022</v>
      </c>
      <c r="C510" s="15">
        <v>5</v>
      </c>
      <c r="D510" s="15" t="str">
        <f t="shared" si="55"/>
        <v>202222</v>
      </c>
      <c r="E510" s="15">
        <v>2</v>
      </c>
      <c r="F510" s="15">
        <v>0</v>
      </c>
      <c r="G510" s="15">
        <f t="shared" si="56"/>
        <v>22</v>
      </c>
      <c r="H510" s="62">
        <f t="shared" si="57"/>
        <v>1720.4704997773786</v>
      </c>
      <c r="I510" s="15">
        <f>IF(H509&lt;VLOOKUP(D510,'Luxjacky Assumptions Weekly'!$N$18:$R$124,5,0),VLOOKUP(D510,'Luxjacky Assumptions Weekly'!$N$18:$R$124,4,0),0)</f>
        <v>0</v>
      </c>
      <c r="J510" s="15">
        <f t="shared" si="53"/>
        <v>251.93618986618691</v>
      </c>
      <c r="K510" s="15">
        <f t="shared" si="54"/>
        <v>0</v>
      </c>
      <c r="L510" s="15">
        <f t="shared" si="58"/>
        <v>0</v>
      </c>
      <c r="M510" s="58">
        <f>'Luxjacky Assumptions Monthly'!$M$8*'Luxjacky Forecast Weekly'!I510</f>
        <v>0</v>
      </c>
      <c r="N510" s="58">
        <f>'Luxjacky Assumptions Monthly'!$M$6*'Luxjacky Assumptions Monthly'!$M$8*'Luxjacky Forecast Weekly'!H510</f>
        <v>860.23524988868928</v>
      </c>
      <c r="O510" s="58">
        <f t="shared" si="59"/>
        <v>860.23524988868928</v>
      </c>
    </row>
    <row r="511" spans="1:15" x14ac:dyDescent="0.3">
      <c r="A511" s="60">
        <v>44705</v>
      </c>
      <c r="B511" s="15">
        <v>2022</v>
      </c>
      <c r="C511" s="15">
        <v>5</v>
      </c>
      <c r="D511" s="15" t="str">
        <f t="shared" si="55"/>
        <v>202222</v>
      </c>
      <c r="E511" s="15">
        <v>3</v>
      </c>
      <c r="F511" s="15">
        <v>0</v>
      </c>
      <c r="G511" s="15">
        <f t="shared" si="56"/>
        <v>22</v>
      </c>
      <c r="H511" s="62">
        <f t="shared" si="57"/>
        <v>3366.0715883049634</v>
      </c>
      <c r="I511" s="15">
        <f>IF(H510&lt;VLOOKUP(D511,'Luxjacky Assumptions Weekly'!$N$18:$R$124,5,0),VLOOKUP(D511,'Luxjacky Assumptions Weekly'!$N$18:$R$124,4,0),0)</f>
        <v>1894.9266706790334</v>
      </c>
      <c r="J511" s="15">
        <f t="shared" si="53"/>
        <v>249.32558215144837</v>
      </c>
      <c r="K511" s="15">
        <f t="shared" si="54"/>
        <v>1</v>
      </c>
      <c r="L511" s="15">
        <f t="shared" si="58"/>
        <v>4000</v>
      </c>
      <c r="M511" s="58">
        <f>'Luxjacky Assumptions Monthly'!$M$8*'Luxjacky Forecast Weekly'!I511</f>
        <v>18949.266706790335</v>
      </c>
      <c r="N511" s="58">
        <f>'Luxjacky Assumptions Monthly'!$M$6*'Luxjacky Assumptions Monthly'!$M$8*'Luxjacky Forecast Weekly'!H511</f>
        <v>1683.0357941524817</v>
      </c>
      <c r="O511" s="58">
        <f t="shared" si="59"/>
        <v>24632.302500942817</v>
      </c>
    </row>
    <row r="512" spans="1:15" x14ac:dyDescent="0.3">
      <c r="A512" s="60">
        <v>44706</v>
      </c>
      <c r="B512" s="15">
        <v>2022</v>
      </c>
      <c r="C512" s="15">
        <v>5</v>
      </c>
      <c r="D512" s="15" t="str">
        <f t="shared" si="55"/>
        <v>202222</v>
      </c>
      <c r="E512" s="15">
        <v>4</v>
      </c>
      <c r="F512" s="15">
        <v>0</v>
      </c>
      <c r="G512" s="15">
        <f t="shared" si="56"/>
        <v>22</v>
      </c>
      <c r="H512" s="62">
        <f t="shared" si="57"/>
        <v>3127.3745755661466</v>
      </c>
      <c r="I512" s="15">
        <f>IF(H511&lt;VLOOKUP(D512,'Luxjacky Assumptions Weekly'!$N$18:$R$124,5,0),VLOOKUP(D512,'Luxjacky Assumptions Weekly'!$N$18:$R$124,4,0),0)</f>
        <v>0</v>
      </c>
      <c r="J512" s="15">
        <f t="shared" si="53"/>
        <v>238.69701273881668</v>
      </c>
      <c r="K512" s="15">
        <f t="shared" si="54"/>
        <v>0</v>
      </c>
      <c r="L512" s="15">
        <f t="shared" si="58"/>
        <v>0</v>
      </c>
      <c r="M512" s="58">
        <f>'Luxjacky Assumptions Monthly'!$M$8*'Luxjacky Forecast Weekly'!I512</f>
        <v>0</v>
      </c>
      <c r="N512" s="58">
        <f>'Luxjacky Assumptions Monthly'!$M$6*'Luxjacky Assumptions Monthly'!$M$8*'Luxjacky Forecast Weekly'!H512</f>
        <v>1563.6872877830733</v>
      </c>
      <c r="O512" s="58">
        <f t="shared" si="59"/>
        <v>1563.6872877830733</v>
      </c>
    </row>
    <row r="513" spans="1:15" x14ac:dyDescent="0.3">
      <c r="A513" s="60">
        <v>44707</v>
      </c>
      <c r="B513" s="15">
        <v>2022</v>
      </c>
      <c r="C513" s="15">
        <v>5</v>
      </c>
      <c r="D513" s="15" t="str">
        <f t="shared" si="55"/>
        <v>202222</v>
      </c>
      <c r="E513" s="15">
        <v>5</v>
      </c>
      <c r="F513" s="15">
        <v>0</v>
      </c>
      <c r="G513" s="15">
        <f t="shared" si="56"/>
        <v>22</v>
      </c>
      <c r="H513" s="62">
        <f t="shared" si="57"/>
        <v>2907.9287393229874</v>
      </c>
      <c r="I513" s="15">
        <f>IF(H512&lt;VLOOKUP(D513,'Luxjacky Assumptions Weekly'!$N$18:$R$124,5,0),VLOOKUP(D513,'Luxjacky Assumptions Weekly'!$N$18:$R$124,4,0),0)</f>
        <v>0</v>
      </c>
      <c r="J513" s="15">
        <f t="shared" si="53"/>
        <v>219.44583624315936</v>
      </c>
      <c r="K513" s="15">
        <f t="shared" si="54"/>
        <v>0</v>
      </c>
      <c r="L513" s="15">
        <f t="shared" si="58"/>
        <v>0</v>
      </c>
      <c r="M513" s="58">
        <f>'Luxjacky Assumptions Monthly'!$M$8*'Luxjacky Forecast Weekly'!I513</f>
        <v>0</v>
      </c>
      <c r="N513" s="58">
        <f>'Luxjacky Assumptions Monthly'!$M$6*'Luxjacky Assumptions Monthly'!$M$8*'Luxjacky Forecast Weekly'!H513</f>
        <v>1453.9643696614937</v>
      </c>
      <c r="O513" s="58">
        <f t="shared" si="59"/>
        <v>1453.9643696614937</v>
      </c>
    </row>
    <row r="514" spans="1:15" x14ac:dyDescent="0.3">
      <c r="A514" s="60">
        <v>44708</v>
      </c>
      <c r="B514" s="15">
        <v>2022</v>
      </c>
      <c r="C514" s="15">
        <v>5</v>
      </c>
      <c r="D514" s="15" t="str">
        <f t="shared" si="55"/>
        <v>202222</v>
      </c>
      <c r="E514" s="15">
        <v>6</v>
      </c>
      <c r="F514" s="15">
        <v>1</v>
      </c>
      <c r="G514" s="15">
        <f t="shared" si="56"/>
        <v>22</v>
      </c>
      <c r="H514" s="62">
        <f t="shared" si="57"/>
        <v>2706.8546390939018</v>
      </c>
      <c r="I514" s="15">
        <f>IF(H513&lt;VLOOKUP(D514,'Luxjacky Assumptions Weekly'!$N$18:$R$124,5,0),VLOOKUP(D514,'Luxjacky Assumptions Weekly'!$N$18:$R$124,4,0),0)</f>
        <v>0</v>
      </c>
      <c r="J514" s="15">
        <f t="shared" si="53"/>
        <v>201.07410022908539</v>
      </c>
      <c r="K514" s="15">
        <f t="shared" si="54"/>
        <v>0</v>
      </c>
      <c r="L514" s="15">
        <f t="shared" si="58"/>
        <v>0</v>
      </c>
      <c r="M514" s="58">
        <f>'Luxjacky Assumptions Monthly'!$M$8*'Luxjacky Forecast Weekly'!I514</f>
        <v>0</v>
      </c>
      <c r="N514" s="58">
        <f>'Luxjacky Assumptions Monthly'!$M$6*'Luxjacky Assumptions Monthly'!$M$8*'Luxjacky Forecast Weekly'!H514</f>
        <v>1353.4273195469509</v>
      </c>
      <c r="O514" s="58">
        <f t="shared" si="59"/>
        <v>1353.4273195469509</v>
      </c>
    </row>
    <row r="515" spans="1:15" x14ac:dyDescent="0.3">
      <c r="A515" s="60">
        <v>44709</v>
      </c>
      <c r="B515" s="15">
        <v>2022</v>
      </c>
      <c r="C515" s="15">
        <v>5</v>
      </c>
      <c r="D515" s="15" t="str">
        <f t="shared" si="55"/>
        <v>202222</v>
      </c>
      <c r="E515" s="15">
        <v>7</v>
      </c>
      <c r="F515" s="15">
        <v>1</v>
      </c>
      <c r="G515" s="15">
        <f t="shared" si="56"/>
        <v>22</v>
      </c>
      <c r="H515" s="62">
        <f t="shared" si="57"/>
        <v>2543.7000172748167</v>
      </c>
      <c r="I515" s="15">
        <f>IF(H514&lt;VLOOKUP(D515,'Luxjacky Assumptions Weekly'!$N$18:$R$124,5,0),VLOOKUP(D515,'Luxjacky Assumptions Weekly'!$N$18:$R$124,4,0),0)</f>
        <v>0</v>
      </c>
      <c r="J515" s="15">
        <f t="shared" ref="J515:J578" si="60">100-2.17*E515^2.25+12.77*E515+EXP(-E515/0.032)+5*C515^0.75+10*F515+20*(B515-2016)</f>
        <v>163.15462181908501</v>
      </c>
      <c r="K515" s="15">
        <f t="shared" ref="K515:K578" si="61">IF(I515&gt;0,1,0)</f>
        <v>0</v>
      </c>
      <c r="L515" s="15">
        <f t="shared" si="58"/>
        <v>0</v>
      </c>
      <c r="M515" s="58">
        <f>'Luxjacky Assumptions Monthly'!$M$8*'Luxjacky Forecast Weekly'!I515</f>
        <v>0</v>
      </c>
      <c r="N515" s="58">
        <f>'Luxjacky Assumptions Monthly'!$M$6*'Luxjacky Assumptions Monthly'!$M$8*'Luxjacky Forecast Weekly'!H515</f>
        <v>1271.8500086374083</v>
      </c>
      <c r="O515" s="58">
        <f t="shared" si="59"/>
        <v>1271.8500086374083</v>
      </c>
    </row>
    <row r="516" spans="1:15" x14ac:dyDescent="0.3">
      <c r="A516" s="60">
        <v>44710</v>
      </c>
      <c r="B516" s="15">
        <v>2022</v>
      </c>
      <c r="C516" s="15">
        <v>5</v>
      </c>
      <c r="D516" s="15" t="str">
        <f t="shared" ref="D516:D579" si="62">CONCATENATE(B516,G516)</f>
        <v>202223</v>
      </c>
      <c r="E516" s="15">
        <v>1</v>
      </c>
      <c r="F516" s="15">
        <v>0</v>
      </c>
      <c r="G516" s="15">
        <f t="shared" ref="G516:G579" si="63">WEEKNUM(A516)</f>
        <v>23</v>
      </c>
      <c r="H516" s="62">
        <f t="shared" ref="H516:H579" si="64">H515+I516-J516</f>
        <v>2296.3815096504059</v>
      </c>
      <c r="I516" s="15">
        <f>IF(H515&lt;VLOOKUP(D516,'Luxjacky Assumptions Weekly'!$N$18:$R$124,5,0),VLOOKUP(D516,'Luxjacky Assumptions Weekly'!$N$18:$R$124,4,0),0)</f>
        <v>0</v>
      </c>
      <c r="J516" s="15">
        <f t="shared" si="60"/>
        <v>247.31850762441059</v>
      </c>
      <c r="K516" s="15">
        <f t="shared" si="61"/>
        <v>0</v>
      </c>
      <c r="L516" s="15">
        <f t="shared" ref="L516:L579" si="65">4000*K516</f>
        <v>0</v>
      </c>
      <c r="M516" s="58">
        <f>'Luxjacky Assumptions Monthly'!$M$8*'Luxjacky Forecast Weekly'!I516</f>
        <v>0</v>
      </c>
      <c r="N516" s="58">
        <f>'Luxjacky Assumptions Monthly'!$M$6*'Luxjacky Assumptions Monthly'!$M$8*'Luxjacky Forecast Weekly'!H516</f>
        <v>1148.1907548252029</v>
      </c>
      <c r="O516" s="58">
        <f t="shared" ref="O516:O579" si="66">SUM(L516:N516)</f>
        <v>1148.1907548252029</v>
      </c>
    </row>
    <row r="517" spans="1:15" x14ac:dyDescent="0.3">
      <c r="A517" s="60">
        <v>44711</v>
      </c>
      <c r="B517" s="15">
        <v>2022</v>
      </c>
      <c r="C517" s="15">
        <v>5</v>
      </c>
      <c r="D517" s="15" t="str">
        <f t="shared" si="62"/>
        <v>202223</v>
      </c>
      <c r="E517" s="15">
        <v>2</v>
      </c>
      <c r="F517" s="15">
        <v>0</v>
      </c>
      <c r="G517" s="15">
        <f t="shared" si="63"/>
        <v>23</v>
      </c>
      <c r="H517" s="62">
        <f t="shared" si="64"/>
        <v>2044.445319784219</v>
      </c>
      <c r="I517" s="15">
        <f>IF(H516&lt;VLOOKUP(D517,'Luxjacky Assumptions Weekly'!$N$18:$R$124,5,0),VLOOKUP(D517,'Luxjacky Assumptions Weekly'!$N$18:$R$124,4,0),0)</f>
        <v>0</v>
      </c>
      <c r="J517" s="15">
        <f t="shared" si="60"/>
        <v>251.93618986618691</v>
      </c>
      <c r="K517" s="15">
        <f t="shared" si="61"/>
        <v>0</v>
      </c>
      <c r="L517" s="15">
        <f t="shared" si="65"/>
        <v>0</v>
      </c>
      <c r="M517" s="58">
        <f>'Luxjacky Assumptions Monthly'!$M$8*'Luxjacky Forecast Weekly'!I517</f>
        <v>0</v>
      </c>
      <c r="N517" s="58">
        <f>'Luxjacky Assumptions Monthly'!$M$6*'Luxjacky Assumptions Monthly'!$M$8*'Luxjacky Forecast Weekly'!H517</f>
        <v>1022.2226598921095</v>
      </c>
      <c r="O517" s="58">
        <f t="shared" si="66"/>
        <v>1022.2226598921095</v>
      </c>
    </row>
    <row r="518" spans="1:15" x14ac:dyDescent="0.3">
      <c r="A518" s="60">
        <v>44712</v>
      </c>
      <c r="B518" s="15">
        <v>2022</v>
      </c>
      <c r="C518" s="15">
        <v>5</v>
      </c>
      <c r="D518" s="15" t="str">
        <f t="shared" si="62"/>
        <v>202223</v>
      </c>
      <c r="E518" s="15">
        <v>3</v>
      </c>
      <c r="F518" s="15">
        <v>0</v>
      </c>
      <c r="G518" s="15">
        <f t="shared" si="63"/>
        <v>23</v>
      </c>
      <c r="H518" s="62">
        <f t="shared" si="64"/>
        <v>1795.1197376327707</v>
      </c>
      <c r="I518" s="15">
        <f>IF(H517&lt;VLOOKUP(D518,'Luxjacky Assumptions Weekly'!$N$18:$R$124,5,0),VLOOKUP(D518,'Luxjacky Assumptions Weekly'!$N$18:$R$124,4,0),0)</f>
        <v>0</v>
      </c>
      <c r="J518" s="15">
        <f t="shared" si="60"/>
        <v>249.32558215144837</v>
      </c>
      <c r="K518" s="15">
        <f t="shared" si="61"/>
        <v>0</v>
      </c>
      <c r="L518" s="15">
        <f t="shared" si="65"/>
        <v>0</v>
      </c>
      <c r="M518" s="58">
        <f>'Luxjacky Assumptions Monthly'!$M$8*'Luxjacky Forecast Weekly'!I518</f>
        <v>0</v>
      </c>
      <c r="N518" s="58">
        <f>'Luxjacky Assumptions Monthly'!$M$6*'Luxjacky Assumptions Monthly'!$M$8*'Luxjacky Forecast Weekly'!H518</f>
        <v>897.55986881638535</v>
      </c>
      <c r="O518" s="58">
        <f t="shared" si="66"/>
        <v>897.55986881638535</v>
      </c>
    </row>
    <row r="519" spans="1:15" x14ac:dyDescent="0.3">
      <c r="A519" s="60">
        <v>44713</v>
      </c>
      <c r="B519" s="15">
        <v>2022</v>
      </c>
      <c r="C519" s="15">
        <v>6</v>
      </c>
      <c r="D519" s="15" t="str">
        <f t="shared" si="62"/>
        <v>202223</v>
      </c>
      <c r="E519" s="15">
        <v>4</v>
      </c>
      <c r="F519" s="15">
        <v>0</v>
      </c>
      <c r="G519" s="15">
        <f t="shared" si="63"/>
        <v>23</v>
      </c>
      <c r="H519" s="62">
        <f t="shared" si="64"/>
        <v>1553.9729393909763</v>
      </c>
      <c r="I519" s="15">
        <f>IF(H518&lt;VLOOKUP(D519,'Luxjacky Assumptions Weekly'!$N$18:$R$124,5,0),VLOOKUP(D519,'Luxjacky Assumptions Weekly'!$N$18:$R$124,4,0),0)</f>
        <v>0</v>
      </c>
      <c r="J519" s="15">
        <f t="shared" si="60"/>
        <v>241.14679824179433</v>
      </c>
      <c r="K519" s="15">
        <f t="shared" si="61"/>
        <v>0</v>
      </c>
      <c r="L519" s="15">
        <f t="shared" si="65"/>
        <v>0</v>
      </c>
      <c r="M519" s="58">
        <f>'Luxjacky Assumptions Monthly'!$M$8*'Luxjacky Forecast Weekly'!I519</f>
        <v>0</v>
      </c>
      <c r="N519" s="58">
        <f>'Luxjacky Assumptions Monthly'!$M$6*'Luxjacky Assumptions Monthly'!$M$8*'Luxjacky Forecast Weekly'!H519</f>
        <v>776.98646969548815</v>
      </c>
      <c r="O519" s="58">
        <f t="shared" si="66"/>
        <v>776.98646969548815</v>
      </c>
    </row>
    <row r="520" spans="1:15" x14ac:dyDescent="0.3">
      <c r="A520" s="60">
        <v>44714</v>
      </c>
      <c r="B520" s="15">
        <v>2022</v>
      </c>
      <c r="C520" s="15">
        <v>6</v>
      </c>
      <c r="D520" s="15" t="str">
        <f t="shared" si="62"/>
        <v>202223</v>
      </c>
      <c r="E520" s="15">
        <v>5</v>
      </c>
      <c r="F520" s="15">
        <v>0</v>
      </c>
      <c r="G520" s="15">
        <f t="shared" si="63"/>
        <v>23</v>
      </c>
      <c r="H520" s="62">
        <f t="shared" si="64"/>
        <v>3232.9048022249349</v>
      </c>
      <c r="I520" s="15">
        <f>IF(H519&lt;VLOOKUP(D520,'Luxjacky Assumptions Weekly'!$N$18:$R$124,5,0),VLOOKUP(D520,'Luxjacky Assumptions Weekly'!$N$18:$R$124,4,0),0)</f>
        <v>1900.8274845800952</v>
      </c>
      <c r="J520" s="15">
        <f t="shared" si="60"/>
        <v>221.89562174613698</v>
      </c>
      <c r="K520" s="15">
        <f t="shared" si="61"/>
        <v>1</v>
      </c>
      <c r="L520" s="15">
        <f t="shared" si="65"/>
        <v>4000</v>
      </c>
      <c r="M520" s="58">
        <f>'Luxjacky Assumptions Monthly'!$M$8*'Luxjacky Forecast Weekly'!I520</f>
        <v>19008.274845800952</v>
      </c>
      <c r="N520" s="58">
        <f>'Luxjacky Assumptions Monthly'!$M$6*'Luxjacky Assumptions Monthly'!$M$8*'Luxjacky Forecast Weekly'!H520</f>
        <v>1616.4524011124674</v>
      </c>
      <c r="O520" s="58">
        <f t="shared" si="66"/>
        <v>24624.727246913419</v>
      </c>
    </row>
    <row r="521" spans="1:15" x14ac:dyDescent="0.3">
      <c r="A521" s="60">
        <v>44715</v>
      </c>
      <c r="B521" s="15">
        <v>2022</v>
      </c>
      <c r="C521" s="15">
        <v>6</v>
      </c>
      <c r="D521" s="15" t="str">
        <f t="shared" si="62"/>
        <v>202223</v>
      </c>
      <c r="E521" s="15">
        <v>6</v>
      </c>
      <c r="F521" s="15">
        <v>1</v>
      </c>
      <c r="G521" s="15">
        <f t="shared" si="63"/>
        <v>23</v>
      </c>
      <c r="H521" s="62">
        <f t="shared" si="64"/>
        <v>3029.3809164928721</v>
      </c>
      <c r="I521" s="15">
        <f>IF(H520&lt;VLOOKUP(D521,'Luxjacky Assumptions Weekly'!$N$18:$R$124,5,0),VLOOKUP(D521,'Luxjacky Assumptions Weekly'!$N$18:$R$124,4,0),0)</f>
        <v>0</v>
      </c>
      <c r="J521" s="15">
        <f t="shared" si="60"/>
        <v>203.52388573206301</v>
      </c>
      <c r="K521" s="15">
        <f t="shared" si="61"/>
        <v>0</v>
      </c>
      <c r="L521" s="15">
        <f t="shared" si="65"/>
        <v>0</v>
      </c>
      <c r="M521" s="58">
        <f>'Luxjacky Assumptions Monthly'!$M$8*'Luxjacky Forecast Weekly'!I521</f>
        <v>0</v>
      </c>
      <c r="N521" s="58">
        <f>'Luxjacky Assumptions Monthly'!$M$6*'Luxjacky Assumptions Monthly'!$M$8*'Luxjacky Forecast Weekly'!H521</f>
        <v>1514.690458246436</v>
      </c>
      <c r="O521" s="58">
        <f t="shared" si="66"/>
        <v>1514.690458246436</v>
      </c>
    </row>
    <row r="522" spans="1:15" x14ac:dyDescent="0.3">
      <c r="A522" s="60">
        <v>44716</v>
      </c>
      <c r="B522" s="15">
        <v>2022</v>
      </c>
      <c r="C522" s="15">
        <v>6</v>
      </c>
      <c r="D522" s="15" t="str">
        <f t="shared" si="62"/>
        <v>202223</v>
      </c>
      <c r="E522" s="15">
        <v>7</v>
      </c>
      <c r="F522" s="15">
        <v>1</v>
      </c>
      <c r="G522" s="15">
        <f t="shared" si="63"/>
        <v>23</v>
      </c>
      <c r="H522" s="62">
        <f t="shared" si="64"/>
        <v>2863.7765091708093</v>
      </c>
      <c r="I522" s="15">
        <f>IF(H521&lt;VLOOKUP(D522,'Luxjacky Assumptions Weekly'!$N$18:$R$124,5,0),VLOOKUP(D522,'Luxjacky Assumptions Weekly'!$N$18:$R$124,4,0),0)</f>
        <v>0</v>
      </c>
      <c r="J522" s="15">
        <f t="shared" si="60"/>
        <v>165.60440732206263</v>
      </c>
      <c r="K522" s="15">
        <f t="shared" si="61"/>
        <v>0</v>
      </c>
      <c r="L522" s="15">
        <f t="shared" si="65"/>
        <v>0</v>
      </c>
      <c r="M522" s="58">
        <f>'Luxjacky Assumptions Monthly'!$M$8*'Luxjacky Forecast Weekly'!I522</f>
        <v>0</v>
      </c>
      <c r="N522" s="58">
        <f>'Luxjacky Assumptions Monthly'!$M$6*'Luxjacky Assumptions Monthly'!$M$8*'Luxjacky Forecast Weekly'!H522</f>
        <v>1431.8882545854046</v>
      </c>
      <c r="O522" s="58">
        <f t="shared" si="66"/>
        <v>1431.8882545854046</v>
      </c>
    </row>
    <row r="523" spans="1:15" x14ac:dyDescent="0.3">
      <c r="A523" s="60">
        <v>44717</v>
      </c>
      <c r="B523" s="15">
        <v>2022</v>
      </c>
      <c r="C523" s="15">
        <v>6</v>
      </c>
      <c r="D523" s="15" t="str">
        <f t="shared" si="62"/>
        <v>202224</v>
      </c>
      <c r="E523" s="15">
        <v>1</v>
      </c>
      <c r="F523" s="15">
        <v>0</v>
      </c>
      <c r="G523" s="15">
        <f t="shared" si="63"/>
        <v>24</v>
      </c>
      <c r="H523" s="62">
        <f t="shared" si="64"/>
        <v>2614.0082160434213</v>
      </c>
      <c r="I523" s="15">
        <f>IF(H522&lt;VLOOKUP(D523,'Luxjacky Assumptions Weekly'!$N$18:$R$124,5,0),VLOOKUP(D523,'Luxjacky Assumptions Weekly'!$N$18:$R$124,4,0),0)</f>
        <v>0</v>
      </c>
      <c r="J523" s="15">
        <f t="shared" si="60"/>
        <v>249.7682931273882</v>
      </c>
      <c r="K523" s="15">
        <f t="shared" si="61"/>
        <v>0</v>
      </c>
      <c r="L523" s="15">
        <f t="shared" si="65"/>
        <v>0</v>
      </c>
      <c r="M523" s="58">
        <f>'Luxjacky Assumptions Monthly'!$M$8*'Luxjacky Forecast Weekly'!I523</f>
        <v>0</v>
      </c>
      <c r="N523" s="58">
        <f>'Luxjacky Assumptions Monthly'!$M$6*'Luxjacky Assumptions Monthly'!$M$8*'Luxjacky Forecast Weekly'!H523</f>
        <v>1307.0041080217106</v>
      </c>
      <c r="O523" s="58">
        <f t="shared" si="66"/>
        <v>1307.0041080217106</v>
      </c>
    </row>
    <row r="524" spans="1:15" x14ac:dyDescent="0.3">
      <c r="A524" s="60">
        <v>44718</v>
      </c>
      <c r="B524" s="15">
        <v>2022</v>
      </c>
      <c r="C524" s="15">
        <v>6</v>
      </c>
      <c r="D524" s="15" t="str">
        <f t="shared" si="62"/>
        <v>202224</v>
      </c>
      <c r="E524" s="15">
        <v>2</v>
      </c>
      <c r="F524" s="15">
        <v>0</v>
      </c>
      <c r="G524" s="15">
        <f t="shared" si="63"/>
        <v>24</v>
      </c>
      <c r="H524" s="62">
        <f t="shared" si="64"/>
        <v>2359.6222406742568</v>
      </c>
      <c r="I524" s="15">
        <f>IF(H523&lt;VLOOKUP(D524,'Luxjacky Assumptions Weekly'!$N$18:$R$124,5,0),VLOOKUP(D524,'Luxjacky Assumptions Weekly'!$N$18:$R$124,4,0),0)</f>
        <v>0</v>
      </c>
      <c r="J524" s="15">
        <f t="shared" si="60"/>
        <v>254.38597536916456</v>
      </c>
      <c r="K524" s="15">
        <f t="shared" si="61"/>
        <v>0</v>
      </c>
      <c r="L524" s="15">
        <f t="shared" si="65"/>
        <v>0</v>
      </c>
      <c r="M524" s="58">
        <f>'Luxjacky Assumptions Monthly'!$M$8*'Luxjacky Forecast Weekly'!I524</f>
        <v>0</v>
      </c>
      <c r="N524" s="58">
        <f>'Luxjacky Assumptions Monthly'!$M$6*'Luxjacky Assumptions Monthly'!$M$8*'Luxjacky Forecast Weekly'!H524</f>
        <v>1179.8111203371284</v>
      </c>
      <c r="O524" s="58">
        <f t="shared" si="66"/>
        <v>1179.8111203371284</v>
      </c>
    </row>
    <row r="525" spans="1:15" x14ac:dyDescent="0.3">
      <c r="A525" s="60">
        <v>44719</v>
      </c>
      <c r="B525" s="15">
        <v>2022</v>
      </c>
      <c r="C525" s="15">
        <v>6</v>
      </c>
      <c r="D525" s="15" t="str">
        <f t="shared" si="62"/>
        <v>202224</v>
      </c>
      <c r="E525" s="15">
        <v>3</v>
      </c>
      <c r="F525" s="15">
        <v>0</v>
      </c>
      <c r="G525" s="15">
        <f t="shared" si="63"/>
        <v>24</v>
      </c>
      <c r="H525" s="62">
        <f t="shared" si="64"/>
        <v>2107.8468730198306</v>
      </c>
      <c r="I525" s="15">
        <f>IF(H524&lt;VLOOKUP(D525,'Luxjacky Assumptions Weekly'!$N$18:$R$124,5,0),VLOOKUP(D525,'Luxjacky Assumptions Weekly'!$N$18:$R$124,4,0),0)</f>
        <v>0</v>
      </c>
      <c r="J525" s="15">
        <f t="shared" si="60"/>
        <v>251.77536765442599</v>
      </c>
      <c r="K525" s="15">
        <f t="shared" si="61"/>
        <v>0</v>
      </c>
      <c r="L525" s="15">
        <f t="shared" si="65"/>
        <v>0</v>
      </c>
      <c r="M525" s="58">
        <f>'Luxjacky Assumptions Monthly'!$M$8*'Luxjacky Forecast Weekly'!I525</f>
        <v>0</v>
      </c>
      <c r="N525" s="58">
        <f>'Luxjacky Assumptions Monthly'!$M$6*'Luxjacky Assumptions Monthly'!$M$8*'Luxjacky Forecast Weekly'!H525</f>
        <v>1053.9234365099153</v>
      </c>
      <c r="O525" s="58">
        <f t="shared" si="66"/>
        <v>1053.9234365099153</v>
      </c>
    </row>
    <row r="526" spans="1:15" x14ac:dyDescent="0.3">
      <c r="A526" s="60">
        <v>44720</v>
      </c>
      <c r="B526" s="15">
        <v>2022</v>
      </c>
      <c r="C526" s="15">
        <v>6</v>
      </c>
      <c r="D526" s="15" t="str">
        <f t="shared" si="62"/>
        <v>202224</v>
      </c>
      <c r="E526" s="15">
        <v>4</v>
      </c>
      <c r="F526" s="15">
        <v>0</v>
      </c>
      <c r="G526" s="15">
        <f t="shared" si="63"/>
        <v>24</v>
      </c>
      <c r="H526" s="62">
        <f t="shared" si="64"/>
        <v>1866.7000747780362</v>
      </c>
      <c r="I526" s="15">
        <f>IF(H525&lt;VLOOKUP(D526,'Luxjacky Assumptions Weekly'!$N$18:$R$124,5,0),VLOOKUP(D526,'Luxjacky Assumptions Weekly'!$N$18:$R$124,4,0),0)</f>
        <v>0</v>
      </c>
      <c r="J526" s="15">
        <f t="shared" si="60"/>
        <v>241.14679824179433</v>
      </c>
      <c r="K526" s="15">
        <f t="shared" si="61"/>
        <v>0</v>
      </c>
      <c r="L526" s="15">
        <f t="shared" si="65"/>
        <v>0</v>
      </c>
      <c r="M526" s="58">
        <f>'Luxjacky Assumptions Monthly'!$M$8*'Luxjacky Forecast Weekly'!I526</f>
        <v>0</v>
      </c>
      <c r="N526" s="58">
        <f>'Luxjacky Assumptions Monthly'!$M$6*'Luxjacky Assumptions Monthly'!$M$8*'Luxjacky Forecast Weekly'!H526</f>
        <v>933.3500373890181</v>
      </c>
      <c r="O526" s="58">
        <f t="shared" si="66"/>
        <v>933.3500373890181</v>
      </c>
    </row>
    <row r="527" spans="1:15" x14ac:dyDescent="0.3">
      <c r="A527" s="60">
        <v>44721</v>
      </c>
      <c r="B527" s="15">
        <v>2022</v>
      </c>
      <c r="C527" s="15">
        <v>6</v>
      </c>
      <c r="D527" s="15" t="str">
        <f t="shared" si="62"/>
        <v>202224</v>
      </c>
      <c r="E527" s="15">
        <v>5</v>
      </c>
      <c r="F527" s="15">
        <v>0</v>
      </c>
      <c r="G527" s="15">
        <f t="shared" si="63"/>
        <v>24</v>
      </c>
      <c r="H527" s="62">
        <f t="shared" si="64"/>
        <v>1644.8044530318991</v>
      </c>
      <c r="I527" s="15">
        <f>IF(H526&lt;VLOOKUP(D527,'Luxjacky Assumptions Weekly'!$N$18:$R$124,5,0),VLOOKUP(D527,'Luxjacky Assumptions Weekly'!$N$18:$R$124,4,0),0)</f>
        <v>0</v>
      </c>
      <c r="J527" s="15">
        <f t="shared" si="60"/>
        <v>221.89562174613698</v>
      </c>
      <c r="K527" s="15">
        <f t="shared" si="61"/>
        <v>0</v>
      </c>
      <c r="L527" s="15">
        <f t="shared" si="65"/>
        <v>0</v>
      </c>
      <c r="M527" s="58">
        <f>'Luxjacky Assumptions Monthly'!$M$8*'Luxjacky Forecast Weekly'!I527</f>
        <v>0</v>
      </c>
      <c r="N527" s="58">
        <f>'Luxjacky Assumptions Monthly'!$M$6*'Luxjacky Assumptions Monthly'!$M$8*'Luxjacky Forecast Weekly'!H527</f>
        <v>822.40222651594956</v>
      </c>
      <c r="O527" s="58">
        <f t="shared" si="66"/>
        <v>822.40222651594956</v>
      </c>
    </row>
    <row r="528" spans="1:15" x14ac:dyDescent="0.3">
      <c r="A528" s="60">
        <v>44722</v>
      </c>
      <c r="B528" s="15">
        <v>2022</v>
      </c>
      <c r="C528" s="15">
        <v>6</v>
      </c>
      <c r="D528" s="15" t="str">
        <f t="shared" si="62"/>
        <v>202224</v>
      </c>
      <c r="E528" s="15">
        <v>6</v>
      </c>
      <c r="F528" s="15">
        <v>1</v>
      </c>
      <c r="G528" s="15">
        <f t="shared" si="63"/>
        <v>24</v>
      </c>
      <c r="H528" s="62">
        <f t="shared" si="64"/>
        <v>3346.5216689188328</v>
      </c>
      <c r="I528" s="15">
        <f>IF(H527&lt;VLOOKUP(D528,'Luxjacky Assumptions Weekly'!$N$18:$R$124,5,0),VLOOKUP(D528,'Luxjacky Assumptions Weekly'!$N$18:$R$124,4,0),0)</f>
        <v>1905.2411016189965</v>
      </c>
      <c r="J528" s="15">
        <f t="shared" si="60"/>
        <v>203.52388573206301</v>
      </c>
      <c r="K528" s="15">
        <f t="shared" si="61"/>
        <v>1</v>
      </c>
      <c r="L528" s="15">
        <f t="shared" si="65"/>
        <v>4000</v>
      </c>
      <c r="M528" s="58">
        <f>'Luxjacky Assumptions Monthly'!$M$8*'Luxjacky Forecast Weekly'!I528</f>
        <v>19052.411016189966</v>
      </c>
      <c r="N528" s="58">
        <f>'Luxjacky Assumptions Monthly'!$M$6*'Luxjacky Assumptions Monthly'!$M$8*'Luxjacky Forecast Weekly'!H528</f>
        <v>1673.2608344594164</v>
      </c>
      <c r="O528" s="58">
        <f t="shared" si="66"/>
        <v>24725.671850649382</v>
      </c>
    </row>
    <row r="529" spans="1:15" x14ac:dyDescent="0.3">
      <c r="A529" s="60">
        <v>44723</v>
      </c>
      <c r="B529" s="15">
        <v>2022</v>
      </c>
      <c r="C529" s="15">
        <v>6</v>
      </c>
      <c r="D529" s="15" t="str">
        <f t="shared" si="62"/>
        <v>202224</v>
      </c>
      <c r="E529" s="15">
        <v>7</v>
      </c>
      <c r="F529" s="15">
        <v>1</v>
      </c>
      <c r="G529" s="15">
        <f t="shared" si="63"/>
        <v>24</v>
      </c>
      <c r="H529" s="62">
        <f t="shared" si="64"/>
        <v>3180.91726159677</v>
      </c>
      <c r="I529" s="15">
        <f>IF(H528&lt;VLOOKUP(D529,'Luxjacky Assumptions Weekly'!$N$18:$R$124,5,0),VLOOKUP(D529,'Luxjacky Assumptions Weekly'!$N$18:$R$124,4,0),0)</f>
        <v>0</v>
      </c>
      <c r="J529" s="15">
        <f t="shared" si="60"/>
        <v>165.60440732206263</v>
      </c>
      <c r="K529" s="15">
        <f t="shared" si="61"/>
        <v>0</v>
      </c>
      <c r="L529" s="15">
        <f t="shared" si="65"/>
        <v>0</v>
      </c>
      <c r="M529" s="58">
        <f>'Luxjacky Assumptions Monthly'!$M$8*'Luxjacky Forecast Weekly'!I529</f>
        <v>0</v>
      </c>
      <c r="N529" s="58">
        <f>'Luxjacky Assumptions Monthly'!$M$6*'Luxjacky Assumptions Monthly'!$M$8*'Luxjacky Forecast Weekly'!H529</f>
        <v>1590.458630798385</v>
      </c>
      <c r="O529" s="58">
        <f t="shared" si="66"/>
        <v>1590.458630798385</v>
      </c>
    </row>
    <row r="530" spans="1:15" x14ac:dyDescent="0.3">
      <c r="A530" s="60">
        <v>44724</v>
      </c>
      <c r="B530" s="15">
        <v>2022</v>
      </c>
      <c r="C530" s="15">
        <v>6</v>
      </c>
      <c r="D530" s="15" t="str">
        <f t="shared" si="62"/>
        <v>202225</v>
      </c>
      <c r="E530" s="15">
        <v>1</v>
      </c>
      <c r="F530" s="15">
        <v>0</v>
      </c>
      <c r="G530" s="15">
        <f t="shared" si="63"/>
        <v>25</v>
      </c>
      <c r="H530" s="62">
        <f t="shared" si="64"/>
        <v>2931.148968469382</v>
      </c>
      <c r="I530" s="15">
        <f>IF(H529&lt;VLOOKUP(D530,'Luxjacky Assumptions Weekly'!$N$18:$R$124,5,0),VLOOKUP(D530,'Luxjacky Assumptions Weekly'!$N$18:$R$124,4,0),0)</f>
        <v>0</v>
      </c>
      <c r="J530" s="15">
        <f t="shared" si="60"/>
        <v>249.7682931273882</v>
      </c>
      <c r="K530" s="15">
        <f t="shared" si="61"/>
        <v>0</v>
      </c>
      <c r="L530" s="15">
        <f t="shared" si="65"/>
        <v>0</v>
      </c>
      <c r="M530" s="58">
        <f>'Luxjacky Assumptions Monthly'!$M$8*'Luxjacky Forecast Weekly'!I530</f>
        <v>0</v>
      </c>
      <c r="N530" s="58">
        <f>'Luxjacky Assumptions Monthly'!$M$6*'Luxjacky Assumptions Monthly'!$M$8*'Luxjacky Forecast Weekly'!H530</f>
        <v>1465.574484234691</v>
      </c>
      <c r="O530" s="58">
        <f t="shared" si="66"/>
        <v>1465.574484234691</v>
      </c>
    </row>
    <row r="531" spans="1:15" x14ac:dyDescent="0.3">
      <c r="A531" s="60">
        <v>44725</v>
      </c>
      <c r="B531" s="15">
        <v>2022</v>
      </c>
      <c r="C531" s="15">
        <v>6</v>
      </c>
      <c r="D531" s="15" t="str">
        <f t="shared" si="62"/>
        <v>202225</v>
      </c>
      <c r="E531" s="15">
        <v>2</v>
      </c>
      <c r="F531" s="15">
        <v>0</v>
      </c>
      <c r="G531" s="15">
        <f t="shared" si="63"/>
        <v>25</v>
      </c>
      <c r="H531" s="62">
        <f t="shared" si="64"/>
        <v>2676.7629931002175</v>
      </c>
      <c r="I531" s="15">
        <f>IF(H530&lt;VLOOKUP(D531,'Luxjacky Assumptions Weekly'!$N$18:$R$124,5,0),VLOOKUP(D531,'Luxjacky Assumptions Weekly'!$N$18:$R$124,4,0),0)</f>
        <v>0</v>
      </c>
      <c r="J531" s="15">
        <f t="shared" si="60"/>
        <v>254.38597536916456</v>
      </c>
      <c r="K531" s="15">
        <f t="shared" si="61"/>
        <v>0</v>
      </c>
      <c r="L531" s="15">
        <f t="shared" si="65"/>
        <v>0</v>
      </c>
      <c r="M531" s="58">
        <f>'Luxjacky Assumptions Monthly'!$M$8*'Luxjacky Forecast Weekly'!I531</f>
        <v>0</v>
      </c>
      <c r="N531" s="58">
        <f>'Luxjacky Assumptions Monthly'!$M$6*'Luxjacky Assumptions Monthly'!$M$8*'Luxjacky Forecast Weekly'!H531</f>
        <v>1338.3814965501087</v>
      </c>
      <c r="O531" s="58">
        <f t="shared" si="66"/>
        <v>1338.3814965501087</v>
      </c>
    </row>
    <row r="532" spans="1:15" x14ac:dyDescent="0.3">
      <c r="A532" s="60">
        <v>44726</v>
      </c>
      <c r="B532" s="15">
        <v>2022</v>
      </c>
      <c r="C532" s="15">
        <v>6</v>
      </c>
      <c r="D532" s="15" t="str">
        <f t="shared" si="62"/>
        <v>202225</v>
      </c>
      <c r="E532" s="15">
        <v>3</v>
      </c>
      <c r="F532" s="15">
        <v>0</v>
      </c>
      <c r="G532" s="15">
        <f t="shared" si="63"/>
        <v>25</v>
      </c>
      <c r="H532" s="62">
        <f t="shared" si="64"/>
        <v>2424.9876254457913</v>
      </c>
      <c r="I532" s="15">
        <f>IF(H531&lt;VLOOKUP(D532,'Luxjacky Assumptions Weekly'!$N$18:$R$124,5,0),VLOOKUP(D532,'Luxjacky Assumptions Weekly'!$N$18:$R$124,4,0),0)</f>
        <v>0</v>
      </c>
      <c r="J532" s="15">
        <f t="shared" si="60"/>
        <v>251.77536765442599</v>
      </c>
      <c r="K532" s="15">
        <f t="shared" si="61"/>
        <v>0</v>
      </c>
      <c r="L532" s="15">
        <f t="shared" si="65"/>
        <v>0</v>
      </c>
      <c r="M532" s="58">
        <f>'Luxjacky Assumptions Monthly'!$M$8*'Luxjacky Forecast Weekly'!I532</f>
        <v>0</v>
      </c>
      <c r="N532" s="58">
        <f>'Luxjacky Assumptions Monthly'!$M$6*'Luxjacky Assumptions Monthly'!$M$8*'Luxjacky Forecast Weekly'!H532</f>
        <v>1212.4938127228957</v>
      </c>
      <c r="O532" s="58">
        <f t="shared" si="66"/>
        <v>1212.4938127228957</v>
      </c>
    </row>
    <row r="533" spans="1:15" x14ac:dyDescent="0.3">
      <c r="A533" s="60">
        <v>44727</v>
      </c>
      <c r="B533" s="15">
        <v>2022</v>
      </c>
      <c r="C533" s="15">
        <v>6</v>
      </c>
      <c r="D533" s="15" t="str">
        <f t="shared" si="62"/>
        <v>202225</v>
      </c>
      <c r="E533" s="15">
        <v>4</v>
      </c>
      <c r="F533" s="15">
        <v>0</v>
      </c>
      <c r="G533" s="15">
        <f t="shared" si="63"/>
        <v>25</v>
      </c>
      <c r="H533" s="62">
        <f t="shared" si="64"/>
        <v>2183.8408272039969</v>
      </c>
      <c r="I533" s="15">
        <f>IF(H532&lt;VLOOKUP(D533,'Luxjacky Assumptions Weekly'!$N$18:$R$124,5,0),VLOOKUP(D533,'Luxjacky Assumptions Weekly'!$N$18:$R$124,4,0),0)</f>
        <v>0</v>
      </c>
      <c r="J533" s="15">
        <f t="shared" si="60"/>
        <v>241.14679824179433</v>
      </c>
      <c r="K533" s="15">
        <f t="shared" si="61"/>
        <v>0</v>
      </c>
      <c r="L533" s="15">
        <f t="shared" si="65"/>
        <v>0</v>
      </c>
      <c r="M533" s="58">
        <f>'Luxjacky Assumptions Monthly'!$M$8*'Luxjacky Forecast Weekly'!I533</f>
        <v>0</v>
      </c>
      <c r="N533" s="58">
        <f>'Luxjacky Assumptions Monthly'!$M$6*'Luxjacky Assumptions Monthly'!$M$8*'Luxjacky Forecast Weekly'!H533</f>
        <v>1091.9204136019985</v>
      </c>
      <c r="O533" s="58">
        <f t="shared" si="66"/>
        <v>1091.9204136019985</v>
      </c>
    </row>
    <row r="534" spans="1:15" x14ac:dyDescent="0.3">
      <c r="A534" s="60">
        <v>44728</v>
      </c>
      <c r="B534" s="15">
        <v>2022</v>
      </c>
      <c r="C534" s="15">
        <v>6</v>
      </c>
      <c r="D534" s="15" t="str">
        <f t="shared" si="62"/>
        <v>202225</v>
      </c>
      <c r="E534" s="15">
        <v>5</v>
      </c>
      <c r="F534" s="15">
        <v>0</v>
      </c>
      <c r="G534" s="15">
        <f t="shared" si="63"/>
        <v>25</v>
      </c>
      <c r="H534" s="62">
        <f t="shared" si="64"/>
        <v>1961.9452054578599</v>
      </c>
      <c r="I534" s="15">
        <f>IF(H533&lt;VLOOKUP(D534,'Luxjacky Assumptions Weekly'!$N$18:$R$124,5,0),VLOOKUP(D534,'Luxjacky Assumptions Weekly'!$N$18:$R$124,4,0),0)</f>
        <v>0</v>
      </c>
      <c r="J534" s="15">
        <f t="shared" si="60"/>
        <v>221.89562174613698</v>
      </c>
      <c r="K534" s="15">
        <f t="shared" si="61"/>
        <v>0</v>
      </c>
      <c r="L534" s="15">
        <f t="shared" si="65"/>
        <v>0</v>
      </c>
      <c r="M534" s="58">
        <f>'Luxjacky Assumptions Monthly'!$M$8*'Luxjacky Forecast Weekly'!I534</f>
        <v>0</v>
      </c>
      <c r="N534" s="58">
        <f>'Luxjacky Assumptions Monthly'!$M$6*'Luxjacky Assumptions Monthly'!$M$8*'Luxjacky Forecast Weekly'!H534</f>
        <v>980.97260272892993</v>
      </c>
      <c r="O534" s="58">
        <f t="shared" si="66"/>
        <v>980.97260272892993</v>
      </c>
    </row>
    <row r="535" spans="1:15" x14ac:dyDescent="0.3">
      <c r="A535" s="60">
        <v>44729</v>
      </c>
      <c r="B535" s="15">
        <v>2022</v>
      </c>
      <c r="C535" s="15">
        <v>6</v>
      </c>
      <c r="D535" s="15" t="str">
        <f t="shared" si="62"/>
        <v>202225</v>
      </c>
      <c r="E535" s="15">
        <v>6</v>
      </c>
      <c r="F535" s="15">
        <v>1</v>
      </c>
      <c r="G535" s="15">
        <f t="shared" si="63"/>
        <v>25</v>
      </c>
      <c r="H535" s="62">
        <f t="shared" si="64"/>
        <v>1758.4213197257968</v>
      </c>
      <c r="I535" s="15">
        <f>IF(H534&lt;VLOOKUP(D535,'Luxjacky Assumptions Weekly'!$N$18:$R$124,5,0),VLOOKUP(D535,'Luxjacky Assumptions Weekly'!$N$18:$R$124,4,0),0)</f>
        <v>0</v>
      </c>
      <c r="J535" s="15">
        <f t="shared" si="60"/>
        <v>203.52388573206301</v>
      </c>
      <c r="K535" s="15">
        <f t="shared" si="61"/>
        <v>0</v>
      </c>
      <c r="L535" s="15">
        <f t="shared" si="65"/>
        <v>0</v>
      </c>
      <c r="M535" s="58">
        <f>'Luxjacky Assumptions Monthly'!$M$8*'Luxjacky Forecast Weekly'!I535</f>
        <v>0</v>
      </c>
      <c r="N535" s="58">
        <f>'Luxjacky Assumptions Monthly'!$M$6*'Luxjacky Assumptions Monthly'!$M$8*'Luxjacky Forecast Weekly'!H535</f>
        <v>879.21065986289841</v>
      </c>
      <c r="O535" s="58">
        <f t="shared" si="66"/>
        <v>879.21065986289841</v>
      </c>
    </row>
    <row r="536" spans="1:15" x14ac:dyDescent="0.3">
      <c r="A536" s="60">
        <v>44730</v>
      </c>
      <c r="B536" s="15">
        <v>2022</v>
      </c>
      <c r="C536" s="15">
        <v>6</v>
      </c>
      <c r="D536" s="15" t="str">
        <f t="shared" si="62"/>
        <v>202225</v>
      </c>
      <c r="E536" s="15">
        <v>7</v>
      </c>
      <c r="F536" s="15">
        <v>1</v>
      </c>
      <c r="G536" s="15">
        <f t="shared" si="63"/>
        <v>25</v>
      </c>
      <c r="H536" s="62">
        <f t="shared" si="64"/>
        <v>3498.0580140227303</v>
      </c>
      <c r="I536" s="15">
        <f>IF(H535&lt;VLOOKUP(D536,'Luxjacky Assumptions Weekly'!$N$18:$R$124,5,0),VLOOKUP(D536,'Luxjacky Assumptions Weekly'!$N$18:$R$124,4,0),0)</f>
        <v>1905.2411016189965</v>
      </c>
      <c r="J536" s="15">
        <f t="shared" si="60"/>
        <v>165.60440732206263</v>
      </c>
      <c r="K536" s="15">
        <f t="shared" si="61"/>
        <v>1</v>
      </c>
      <c r="L536" s="15">
        <f t="shared" si="65"/>
        <v>4000</v>
      </c>
      <c r="M536" s="58">
        <f>'Luxjacky Assumptions Monthly'!$M$8*'Luxjacky Forecast Weekly'!I536</f>
        <v>19052.411016189966</v>
      </c>
      <c r="N536" s="58">
        <f>'Luxjacky Assumptions Monthly'!$M$6*'Luxjacky Assumptions Monthly'!$M$8*'Luxjacky Forecast Weekly'!H536</f>
        <v>1749.0290070113651</v>
      </c>
      <c r="O536" s="58">
        <f t="shared" si="66"/>
        <v>24801.440023201332</v>
      </c>
    </row>
    <row r="537" spans="1:15" x14ac:dyDescent="0.3">
      <c r="A537" s="60">
        <v>44731</v>
      </c>
      <c r="B537" s="15">
        <v>2022</v>
      </c>
      <c r="C537" s="15">
        <v>6</v>
      </c>
      <c r="D537" s="15" t="str">
        <f t="shared" si="62"/>
        <v>202226</v>
      </c>
      <c r="E537" s="15">
        <v>1</v>
      </c>
      <c r="F537" s="15">
        <v>0</v>
      </c>
      <c r="G537" s="15">
        <f t="shared" si="63"/>
        <v>26</v>
      </c>
      <c r="H537" s="62">
        <f t="shared" si="64"/>
        <v>3248.2897208953423</v>
      </c>
      <c r="I537" s="15">
        <f>IF(H536&lt;VLOOKUP(D537,'Luxjacky Assumptions Weekly'!$N$18:$R$124,5,0),VLOOKUP(D537,'Luxjacky Assumptions Weekly'!$N$18:$R$124,4,0),0)</f>
        <v>0</v>
      </c>
      <c r="J537" s="15">
        <f t="shared" si="60"/>
        <v>249.7682931273882</v>
      </c>
      <c r="K537" s="15">
        <f t="shared" si="61"/>
        <v>0</v>
      </c>
      <c r="L537" s="15">
        <f t="shared" si="65"/>
        <v>0</v>
      </c>
      <c r="M537" s="58">
        <f>'Luxjacky Assumptions Monthly'!$M$8*'Luxjacky Forecast Weekly'!I537</f>
        <v>0</v>
      </c>
      <c r="N537" s="58">
        <f>'Luxjacky Assumptions Monthly'!$M$6*'Luxjacky Assumptions Monthly'!$M$8*'Luxjacky Forecast Weekly'!H537</f>
        <v>1624.1448604476711</v>
      </c>
      <c r="O537" s="58">
        <f t="shared" si="66"/>
        <v>1624.1448604476711</v>
      </c>
    </row>
    <row r="538" spans="1:15" x14ac:dyDescent="0.3">
      <c r="A538" s="60">
        <v>44732</v>
      </c>
      <c r="B538" s="15">
        <v>2022</v>
      </c>
      <c r="C538" s="15">
        <v>6</v>
      </c>
      <c r="D538" s="15" t="str">
        <f t="shared" si="62"/>
        <v>202226</v>
      </c>
      <c r="E538" s="15">
        <v>2</v>
      </c>
      <c r="F538" s="15">
        <v>0</v>
      </c>
      <c r="G538" s="15">
        <f t="shared" si="63"/>
        <v>26</v>
      </c>
      <c r="H538" s="62">
        <f t="shared" si="64"/>
        <v>2993.9037455261778</v>
      </c>
      <c r="I538" s="15">
        <f>IF(H537&lt;VLOOKUP(D538,'Luxjacky Assumptions Weekly'!$N$18:$R$124,5,0),VLOOKUP(D538,'Luxjacky Assumptions Weekly'!$N$18:$R$124,4,0),0)</f>
        <v>0</v>
      </c>
      <c r="J538" s="15">
        <f t="shared" si="60"/>
        <v>254.38597536916456</v>
      </c>
      <c r="K538" s="15">
        <f t="shared" si="61"/>
        <v>0</v>
      </c>
      <c r="L538" s="15">
        <f t="shared" si="65"/>
        <v>0</v>
      </c>
      <c r="M538" s="58">
        <f>'Luxjacky Assumptions Monthly'!$M$8*'Luxjacky Forecast Weekly'!I538</f>
        <v>0</v>
      </c>
      <c r="N538" s="58">
        <f>'Luxjacky Assumptions Monthly'!$M$6*'Luxjacky Assumptions Monthly'!$M$8*'Luxjacky Forecast Weekly'!H538</f>
        <v>1496.9518727630889</v>
      </c>
      <c r="O538" s="58">
        <f t="shared" si="66"/>
        <v>1496.9518727630889</v>
      </c>
    </row>
    <row r="539" spans="1:15" x14ac:dyDescent="0.3">
      <c r="A539" s="60">
        <v>44733</v>
      </c>
      <c r="B539" s="15">
        <v>2022</v>
      </c>
      <c r="C539" s="15">
        <v>6</v>
      </c>
      <c r="D539" s="15" t="str">
        <f t="shared" si="62"/>
        <v>202226</v>
      </c>
      <c r="E539" s="15">
        <v>3</v>
      </c>
      <c r="F539" s="15">
        <v>0</v>
      </c>
      <c r="G539" s="15">
        <f t="shared" si="63"/>
        <v>26</v>
      </c>
      <c r="H539" s="62">
        <f t="shared" si="64"/>
        <v>2742.1283778717516</v>
      </c>
      <c r="I539" s="15">
        <f>IF(H538&lt;VLOOKUP(D539,'Luxjacky Assumptions Weekly'!$N$18:$R$124,5,0),VLOOKUP(D539,'Luxjacky Assumptions Weekly'!$N$18:$R$124,4,0),0)</f>
        <v>0</v>
      </c>
      <c r="J539" s="15">
        <f t="shared" si="60"/>
        <v>251.77536765442599</v>
      </c>
      <c r="K539" s="15">
        <f t="shared" si="61"/>
        <v>0</v>
      </c>
      <c r="L539" s="15">
        <f t="shared" si="65"/>
        <v>0</v>
      </c>
      <c r="M539" s="58">
        <f>'Luxjacky Assumptions Monthly'!$M$8*'Luxjacky Forecast Weekly'!I539</f>
        <v>0</v>
      </c>
      <c r="N539" s="58">
        <f>'Luxjacky Assumptions Monthly'!$M$6*'Luxjacky Assumptions Monthly'!$M$8*'Luxjacky Forecast Weekly'!H539</f>
        <v>1371.0641889358758</v>
      </c>
      <c r="O539" s="58">
        <f t="shared" si="66"/>
        <v>1371.0641889358758</v>
      </c>
    </row>
    <row r="540" spans="1:15" x14ac:dyDescent="0.3">
      <c r="A540" s="60">
        <v>44734</v>
      </c>
      <c r="B540" s="15">
        <v>2022</v>
      </c>
      <c r="C540" s="15">
        <v>6</v>
      </c>
      <c r="D540" s="15" t="str">
        <f t="shared" si="62"/>
        <v>202226</v>
      </c>
      <c r="E540" s="15">
        <v>4</v>
      </c>
      <c r="F540" s="15">
        <v>0</v>
      </c>
      <c r="G540" s="15">
        <f t="shared" si="63"/>
        <v>26</v>
      </c>
      <c r="H540" s="62">
        <f t="shared" si="64"/>
        <v>2500.9815796299572</v>
      </c>
      <c r="I540" s="15">
        <f>IF(H539&lt;VLOOKUP(D540,'Luxjacky Assumptions Weekly'!$N$18:$R$124,5,0),VLOOKUP(D540,'Luxjacky Assumptions Weekly'!$N$18:$R$124,4,0),0)</f>
        <v>0</v>
      </c>
      <c r="J540" s="15">
        <f t="shared" si="60"/>
        <v>241.14679824179433</v>
      </c>
      <c r="K540" s="15">
        <f t="shared" si="61"/>
        <v>0</v>
      </c>
      <c r="L540" s="15">
        <f t="shared" si="65"/>
        <v>0</v>
      </c>
      <c r="M540" s="58">
        <f>'Luxjacky Assumptions Monthly'!$M$8*'Luxjacky Forecast Weekly'!I540</f>
        <v>0</v>
      </c>
      <c r="N540" s="58">
        <f>'Luxjacky Assumptions Monthly'!$M$6*'Luxjacky Assumptions Monthly'!$M$8*'Luxjacky Forecast Weekly'!H540</f>
        <v>1250.4907898149786</v>
      </c>
      <c r="O540" s="58">
        <f t="shared" si="66"/>
        <v>1250.4907898149786</v>
      </c>
    </row>
    <row r="541" spans="1:15" x14ac:dyDescent="0.3">
      <c r="A541" s="60">
        <v>44735</v>
      </c>
      <c r="B541" s="15">
        <v>2022</v>
      </c>
      <c r="C541" s="15">
        <v>6</v>
      </c>
      <c r="D541" s="15" t="str">
        <f t="shared" si="62"/>
        <v>202226</v>
      </c>
      <c r="E541" s="15">
        <v>5</v>
      </c>
      <c r="F541" s="15">
        <v>0</v>
      </c>
      <c r="G541" s="15">
        <f t="shared" si="63"/>
        <v>26</v>
      </c>
      <c r="H541" s="62">
        <f t="shared" si="64"/>
        <v>2279.0859578838204</v>
      </c>
      <c r="I541" s="15">
        <f>IF(H540&lt;VLOOKUP(D541,'Luxjacky Assumptions Weekly'!$N$18:$R$124,5,0),VLOOKUP(D541,'Luxjacky Assumptions Weekly'!$N$18:$R$124,4,0),0)</f>
        <v>0</v>
      </c>
      <c r="J541" s="15">
        <f t="shared" si="60"/>
        <v>221.89562174613698</v>
      </c>
      <c r="K541" s="15">
        <f t="shared" si="61"/>
        <v>0</v>
      </c>
      <c r="L541" s="15">
        <f t="shared" si="65"/>
        <v>0</v>
      </c>
      <c r="M541" s="58">
        <f>'Luxjacky Assumptions Monthly'!$M$8*'Luxjacky Forecast Weekly'!I541</f>
        <v>0</v>
      </c>
      <c r="N541" s="58">
        <f>'Luxjacky Assumptions Monthly'!$M$6*'Luxjacky Assumptions Monthly'!$M$8*'Luxjacky Forecast Weekly'!H541</f>
        <v>1139.5429789419102</v>
      </c>
      <c r="O541" s="58">
        <f t="shared" si="66"/>
        <v>1139.5429789419102</v>
      </c>
    </row>
    <row r="542" spans="1:15" x14ac:dyDescent="0.3">
      <c r="A542" s="60">
        <v>44736</v>
      </c>
      <c r="B542" s="15">
        <v>2022</v>
      </c>
      <c r="C542" s="15">
        <v>6</v>
      </c>
      <c r="D542" s="15" t="str">
        <f t="shared" si="62"/>
        <v>202226</v>
      </c>
      <c r="E542" s="15">
        <v>6</v>
      </c>
      <c r="F542" s="15">
        <v>1</v>
      </c>
      <c r="G542" s="15">
        <f t="shared" si="63"/>
        <v>26</v>
      </c>
      <c r="H542" s="62">
        <f t="shared" si="64"/>
        <v>2075.5620721517575</v>
      </c>
      <c r="I542" s="15">
        <f>IF(H541&lt;VLOOKUP(D542,'Luxjacky Assumptions Weekly'!$N$18:$R$124,5,0),VLOOKUP(D542,'Luxjacky Assumptions Weekly'!$N$18:$R$124,4,0),0)</f>
        <v>0</v>
      </c>
      <c r="J542" s="15">
        <f t="shared" si="60"/>
        <v>203.52388573206301</v>
      </c>
      <c r="K542" s="15">
        <f t="shared" si="61"/>
        <v>0</v>
      </c>
      <c r="L542" s="15">
        <f t="shared" si="65"/>
        <v>0</v>
      </c>
      <c r="M542" s="58">
        <f>'Luxjacky Assumptions Monthly'!$M$8*'Luxjacky Forecast Weekly'!I542</f>
        <v>0</v>
      </c>
      <c r="N542" s="58">
        <f>'Luxjacky Assumptions Monthly'!$M$6*'Luxjacky Assumptions Monthly'!$M$8*'Luxjacky Forecast Weekly'!H542</f>
        <v>1037.7810360758788</v>
      </c>
      <c r="O542" s="58">
        <f t="shared" si="66"/>
        <v>1037.7810360758788</v>
      </c>
    </row>
    <row r="543" spans="1:15" x14ac:dyDescent="0.3">
      <c r="A543" s="60">
        <v>44737</v>
      </c>
      <c r="B543" s="15">
        <v>2022</v>
      </c>
      <c r="C543" s="15">
        <v>6</v>
      </c>
      <c r="D543" s="15" t="str">
        <f t="shared" si="62"/>
        <v>202226</v>
      </c>
      <c r="E543" s="15">
        <v>7</v>
      </c>
      <c r="F543" s="15">
        <v>1</v>
      </c>
      <c r="G543" s="15">
        <f t="shared" si="63"/>
        <v>26</v>
      </c>
      <c r="H543" s="62">
        <f t="shared" si="64"/>
        <v>1909.957664829695</v>
      </c>
      <c r="I543" s="15">
        <f>IF(H542&lt;VLOOKUP(D543,'Luxjacky Assumptions Weekly'!$N$18:$R$124,5,0),VLOOKUP(D543,'Luxjacky Assumptions Weekly'!$N$18:$R$124,4,0),0)</f>
        <v>0</v>
      </c>
      <c r="J543" s="15">
        <f t="shared" si="60"/>
        <v>165.60440732206263</v>
      </c>
      <c r="K543" s="15">
        <f t="shared" si="61"/>
        <v>0</v>
      </c>
      <c r="L543" s="15">
        <f t="shared" si="65"/>
        <v>0</v>
      </c>
      <c r="M543" s="58">
        <f>'Luxjacky Assumptions Monthly'!$M$8*'Luxjacky Forecast Weekly'!I543</f>
        <v>0</v>
      </c>
      <c r="N543" s="58">
        <f>'Luxjacky Assumptions Monthly'!$M$6*'Luxjacky Assumptions Monthly'!$M$8*'Luxjacky Forecast Weekly'!H543</f>
        <v>954.97883241484749</v>
      </c>
      <c r="O543" s="58">
        <f t="shared" si="66"/>
        <v>954.97883241484749</v>
      </c>
    </row>
    <row r="544" spans="1:15" x14ac:dyDescent="0.3">
      <c r="A544" s="60">
        <v>44738</v>
      </c>
      <c r="B544" s="15">
        <v>2022</v>
      </c>
      <c r="C544" s="15">
        <v>6</v>
      </c>
      <c r="D544" s="15" t="str">
        <f t="shared" si="62"/>
        <v>202227</v>
      </c>
      <c r="E544" s="15">
        <v>1</v>
      </c>
      <c r="F544" s="15">
        <v>0</v>
      </c>
      <c r="G544" s="15">
        <f t="shared" si="63"/>
        <v>27</v>
      </c>
      <c r="H544" s="62">
        <f t="shared" si="64"/>
        <v>1660.1893717023067</v>
      </c>
      <c r="I544" s="15">
        <f>IF(H543&lt;VLOOKUP(D544,'Luxjacky Assumptions Weekly'!$N$18:$R$124,5,0),VLOOKUP(D544,'Luxjacky Assumptions Weekly'!$N$18:$R$124,4,0),0)</f>
        <v>0</v>
      </c>
      <c r="J544" s="15">
        <f t="shared" si="60"/>
        <v>249.7682931273882</v>
      </c>
      <c r="K544" s="15">
        <f t="shared" si="61"/>
        <v>0</v>
      </c>
      <c r="L544" s="15">
        <f t="shared" si="65"/>
        <v>0</v>
      </c>
      <c r="M544" s="58">
        <f>'Luxjacky Assumptions Monthly'!$M$8*'Luxjacky Forecast Weekly'!I544</f>
        <v>0</v>
      </c>
      <c r="N544" s="58">
        <f>'Luxjacky Assumptions Monthly'!$M$6*'Luxjacky Assumptions Monthly'!$M$8*'Luxjacky Forecast Weekly'!H544</f>
        <v>830.09468585115337</v>
      </c>
      <c r="O544" s="58">
        <f t="shared" si="66"/>
        <v>830.09468585115337</v>
      </c>
    </row>
    <row r="545" spans="1:15" x14ac:dyDescent="0.3">
      <c r="A545" s="60">
        <v>44739</v>
      </c>
      <c r="B545" s="15">
        <v>2022</v>
      </c>
      <c r="C545" s="15">
        <v>6</v>
      </c>
      <c r="D545" s="15" t="str">
        <f t="shared" si="62"/>
        <v>202227</v>
      </c>
      <c r="E545" s="15">
        <v>2</v>
      </c>
      <c r="F545" s="15">
        <v>0</v>
      </c>
      <c r="G545" s="15">
        <f t="shared" si="63"/>
        <v>27</v>
      </c>
      <c r="H545" s="62">
        <f t="shared" si="64"/>
        <v>3313.8608579685379</v>
      </c>
      <c r="I545" s="15">
        <f>IF(H544&lt;VLOOKUP(D545,'Luxjacky Assumptions Weekly'!$N$18:$R$124,5,0),VLOOKUP(D545,'Luxjacky Assumptions Weekly'!$N$18:$R$124,4,0),0)</f>
        <v>1908.0574616353956</v>
      </c>
      <c r="J545" s="15">
        <f t="shared" si="60"/>
        <v>254.38597536916456</v>
      </c>
      <c r="K545" s="15">
        <f t="shared" si="61"/>
        <v>1</v>
      </c>
      <c r="L545" s="15">
        <f t="shared" si="65"/>
        <v>4000</v>
      </c>
      <c r="M545" s="58">
        <f>'Luxjacky Assumptions Monthly'!$M$8*'Luxjacky Forecast Weekly'!I545</f>
        <v>19080.574616353955</v>
      </c>
      <c r="N545" s="58">
        <f>'Luxjacky Assumptions Monthly'!$M$6*'Luxjacky Assumptions Monthly'!$M$8*'Luxjacky Forecast Weekly'!H545</f>
        <v>1656.9304289842689</v>
      </c>
      <c r="O545" s="58">
        <f t="shared" si="66"/>
        <v>24737.505045338225</v>
      </c>
    </row>
    <row r="546" spans="1:15" x14ac:dyDescent="0.3">
      <c r="A546" s="60">
        <v>44740</v>
      </c>
      <c r="B546" s="15">
        <v>2022</v>
      </c>
      <c r="C546" s="15">
        <v>6</v>
      </c>
      <c r="D546" s="15" t="str">
        <f t="shared" si="62"/>
        <v>202227</v>
      </c>
      <c r="E546" s="15">
        <v>3</v>
      </c>
      <c r="F546" s="15">
        <v>0</v>
      </c>
      <c r="G546" s="15">
        <f t="shared" si="63"/>
        <v>27</v>
      </c>
      <c r="H546" s="62">
        <f t="shared" si="64"/>
        <v>3062.0854903141117</v>
      </c>
      <c r="I546" s="15">
        <f>IF(H545&lt;VLOOKUP(D546,'Luxjacky Assumptions Weekly'!$N$18:$R$124,5,0),VLOOKUP(D546,'Luxjacky Assumptions Weekly'!$N$18:$R$124,4,0),0)</f>
        <v>0</v>
      </c>
      <c r="J546" s="15">
        <f t="shared" si="60"/>
        <v>251.77536765442599</v>
      </c>
      <c r="K546" s="15">
        <f t="shared" si="61"/>
        <v>0</v>
      </c>
      <c r="L546" s="15">
        <f t="shared" si="65"/>
        <v>0</v>
      </c>
      <c r="M546" s="58">
        <f>'Luxjacky Assumptions Monthly'!$M$8*'Luxjacky Forecast Weekly'!I546</f>
        <v>0</v>
      </c>
      <c r="N546" s="58">
        <f>'Luxjacky Assumptions Monthly'!$M$6*'Luxjacky Assumptions Monthly'!$M$8*'Luxjacky Forecast Weekly'!H546</f>
        <v>1531.0427451570558</v>
      </c>
      <c r="O546" s="58">
        <f t="shared" si="66"/>
        <v>1531.0427451570558</v>
      </c>
    </row>
    <row r="547" spans="1:15" x14ac:dyDescent="0.3">
      <c r="A547" s="60">
        <v>44741</v>
      </c>
      <c r="B547" s="15">
        <v>2022</v>
      </c>
      <c r="C547" s="15">
        <v>6</v>
      </c>
      <c r="D547" s="15" t="str">
        <f t="shared" si="62"/>
        <v>202227</v>
      </c>
      <c r="E547" s="15">
        <v>4</v>
      </c>
      <c r="F547" s="15">
        <v>0</v>
      </c>
      <c r="G547" s="15">
        <f t="shared" si="63"/>
        <v>27</v>
      </c>
      <c r="H547" s="62">
        <f t="shared" si="64"/>
        <v>2820.9386920723173</v>
      </c>
      <c r="I547" s="15">
        <f>IF(H546&lt;VLOOKUP(D547,'Luxjacky Assumptions Weekly'!$N$18:$R$124,5,0),VLOOKUP(D547,'Luxjacky Assumptions Weekly'!$N$18:$R$124,4,0),0)</f>
        <v>0</v>
      </c>
      <c r="J547" s="15">
        <f t="shared" si="60"/>
        <v>241.14679824179433</v>
      </c>
      <c r="K547" s="15">
        <f t="shared" si="61"/>
        <v>0</v>
      </c>
      <c r="L547" s="15">
        <f t="shared" si="65"/>
        <v>0</v>
      </c>
      <c r="M547" s="58">
        <f>'Luxjacky Assumptions Monthly'!$M$8*'Luxjacky Forecast Weekly'!I547</f>
        <v>0</v>
      </c>
      <c r="N547" s="58">
        <f>'Luxjacky Assumptions Monthly'!$M$6*'Luxjacky Assumptions Monthly'!$M$8*'Luxjacky Forecast Weekly'!H547</f>
        <v>1410.4693460361586</v>
      </c>
      <c r="O547" s="58">
        <f t="shared" si="66"/>
        <v>1410.4693460361586</v>
      </c>
    </row>
    <row r="548" spans="1:15" x14ac:dyDescent="0.3">
      <c r="A548" s="60">
        <v>44742</v>
      </c>
      <c r="B548" s="15">
        <v>2022</v>
      </c>
      <c r="C548" s="15">
        <v>6</v>
      </c>
      <c r="D548" s="15" t="str">
        <f t="shared" si="62"/>
        <v>202227</v>
      </c>
      <c r="E548" s="15">
        <v>5</v>
      </c>
      <c r="F548" s="15">
        <v>0</v>
      </c>
      <c r="G548" s="15">
        <f t="shared" si="63"/>
        <v>27</v>
      </c>
      <c r="H548" s="62">
        <f t="shared" si="64"/>
        <v>2599.0430703261804</v>
      </c>
      <c r="I548" s="15">
        <f>IF(H547&lt;VLOOKUP(D548,'Luxjacky Assumptions Weekly'!$N$18:$R$124,5,0),VLOOKUP(D548,'Luxjacky Assumptions Weekly'!$N$18:$R$124,4,0),0)</f>
        <v>0</v>
      </c>
      <c r="J548" s="15">
        <f t="shared" si="60"/>
        <v>221.89562174613698</v>
      </c>
      <c r="K548" s="15">
        <f t="shared" si="61"/>
        <v>0</v>
      </c>
      <c r="L548" s="15">
        <f t="shared" si="65"/>
        <v>0</v>
      </c>
      <c r="M548" s="58">
        <f>'Luxjacky Assumptions Monthly'!$M$8*'Luxjacky Forecast Weekly'!I548</f>
        <v>0</v>
      </c>
      <c r="N548" s="58">
        <f>'Luxjacky Assumptions Monthly'!$M$6*'Luxjacky Assumptions Monthly'!$M$8*'Luxjacky Forecast Weekly'!H548</f>
        <v>1299.5215351630902</v>
      </c>
      <c r="O548" s="58">
        <f t="shared" si="66"/>
        <v>1299.5215351630902</v>
      </c>
    </row>
    <row r="549" spans="1:15" x14ac:dyDescent="0.3">
      <c r="A549" s="60">
        <v>44743</v>
      </c>
      <c r="B549" s="15">
        <v>2022</v>
      </c>
      <c r="C549" s="15">
        <v>7</v>
      </c>
      <c r="D549" s="15" t="str">
        <f t="shared" si="62"/>
        <v>202227</v>
      </c>
      <c r="E549" s="15">
        <v>6</v>
      </c>
      <c r="F549" s="15">
        <v>1</v>
      </c>
      <c r="G549" s="15">
        <f t="shared" si="63"/>
        <v>27</v>
      </c>
      <c r="H549" s="62">
        <f t="shared" si="64"/>
        <v>2393.1698923682115</v>
      </c>
      <c r="I549" s="15">
        <f>IF(H548&lt;VLOOKUP(D549,'Luxjacky Assumptions Weekly'!$N$18:$R$124,5,0),VLOOKUP(D549,'Luxjacky Assumptions Weekly'!$N$18:$R$124,4,0),0)</f>
        <v>0</v>
      </c>
      <c r="J549" s="15">
        <f t="shared" si="60"/>
        <v>205.87317795796906</v>
      </c>
      <c r="K549" s="15">
        <f t="shared" si="61"/>
        <v>0</v>
      </c>
      <c r="L549" s="15">
        <f t="shared" si="65"/>
        <v>0</v>
      </c>
      <c r="M549" s="58">
        <f>'Luxjacky Assumptions Monthly'!$M$8*'Luxjacky Forecast Weekly'!I549</f>
        <v>0</v>
      </c>
      <c r="N549" s="58">
        <f>'Luxjacky Assumptions Monthly'!$M$6*'Luxjacky Assumptions Monthly'!$M$8*'Luxjacky Forecast Weekly'!H549</f>
        <v>1196.5849461841058</v>
      </c>
      <c r="O549" s="58">
        <f t="shared" si="66"/>
        <v>1196.5849461841058</v>
      </c>
    </row>
    <row r="550" spans="1:15" x14ac:dyDescent="0.3">
      <c r="A550" s="60">
        <v>44744</v>
      </c>
      <c r="B550" s="15">
        <v>2022</v>
      </c>
      <c r="C550" s="15">
        <v>7</v>
      </c>
      <c r="D550" s="15" t="str">
        <f t="shared" si="62"/>
        <v>202227</v>
      </c>
      <c r="E550" s="15">
        <v>7</v>
      </c>
      <c r="F550" s="15">
        <v>1</v>
      </c>
      <c r="G550" s="15">
        <f t="shared" si="63"/>
        <v>27</v>
      </c>
      <c r="H550" s="62">
        <f t="shared" si="64"/>
        <v>2225.2161928202427</v>
      </c>
      <c r="I550" s="15">
        <f>IF(H549&lt;VLOOKUP(D550,'Luxjacky Assumptions Weekly'!$N$18:$R$124,5,0),VLOOKUP(D550,'Luxjacky Assumptions Weekly'!$N$18:$R$124,4,0),0)</f>
        <v>0</v>
      </c>
      <c r="J550" s="15">
        <f t="shared" si="60"/>
        <v>167.95369954796871</v>
      </c>
      <c r="K550" s="15">
        <f t="shared" si="61"/>
        <v>0</v>
      </c>
      <c r="L550" s="15">
        <f t="shared" si="65"/>
        <v>0</v>
      </c>
      <c r="M550" s="58">
        <f>'Luxjacky Assumptions Monthly'!$M$8*'Luxjacky Forecast Weekly'!I550</f>
        <v>0</v>
      </c>
      <c r="N550" s="58">
        <f>'Luxjacky Assumptions Monthly'!$M$6*'Luxjacky Assumptions Monthly'!$M$8*'Luxjacky Forecast Weekly'!H550</f>
        <v>1112.6080964101213</v>
      </c>
      <c r="O550" s="58">
        <f t="shared" si="66"/>
        <v>1112.6080964101213</v>
      </c>
    </row>
    <row r="551" spans="1:15" x14ac:dyDescent="0.3">
      <c r="A551" s="60">
        <v>44745</v>
      </c>
      <c r="B551" s="15">
        <v>2022</v>
      </c>
      <c r="C551" s="15">
        <v>7</v>
      </c>
      <c r="D551" s="15" t="str">
        <f t="shared" si="62"/>
        <v>202228</v>
      </c>
      <c r="E551" s="15">
        <v>1</v>
      </c>
      <c r="F551" s="15">
        <v>0</v>
      </c>
      <c r="G551" s="15">
        <f t="shared" si="63"/>
        <v>28</v>
      </c>
      <c r="H551" s="62">
        <f t="shared" si="64"/>
        <v>1973.0986074669484</v>
      </c>
      <c r="I551" s="15">
        <f>IF(H550&lt;VLOOKUP(D551,'Luxjacky Assumptions Weekly'!$N$18:$R$124,5,0),VLOOKUP(D551,'Luxjacky Assumptions Weekly'!$N$18:$R$124,4,0),0)</f>
        <v>0</v>
      </c>
      <c r="J551" s="15">
        <f t="shared" si="60"/>
        <v>252.11758535329426</v>
      </c>
      <c r="K551" s="15">
        <f t="shared" si="61"/>
        <v>0</v>
      </c>
      <c r="L551" s="15">
        <f t="shared" si="65"/>
        <v>0</v>
      </c>
      <c r="M551" s="58">
        <f>'Luxjacky Assumptions Monthly'!$M$8*'Luxjacky Forecast Weekly'!I551</f>
        <v>0</v>
      </c>
      <c r="N551" s="58">
        <f>'Luxjacky Assumptions Monthly'!$M$6*'Luxjacky Assumptions Monthly'!$M$8*'Luxjacky Forecast Weekly'!H551</f>
        <v>986.54930373347418</v>
      </c>
      <c r="O551" s="58">
        <f t="shared" si="66"/>
        <v>986.54930373347418</v>
      </c>
    </row>
    <row r="552" spans="1:15" x14ac:dyDescent="0.3">
      <c r="A552" s="60">
        <v>44746</v>
      </c>
      <c r="B552" s="15">
        <v>2022</v>
      </c>
      <c r="C552" s="15">
        <v>7</v>
      </c>
      <c r="D552" s="15" t="str">
        <f t="shared" si="62"/>
        <v>202228</v>
      </c>
      <c r="E552" s="15">
        <v>2</v>
      </c>
      <c r="F552" s="15">
        <v>0</v>
      </c>
      <c r="G552" s="15">
        <f t="shared" si="63"/>
        <v>28</v>
      </c>
      <c r="H552" s="62">
        <f t="shared" si="64"/>
        <v>1716.3633398718778</v>
      </c>
      <c r="I552" s="15">
        <f>IF(H551&lt;VLOOKUP(D552,'Luxjacky Assumptions Weekly'!$N$18:$R$124,5,0),VLOOKUP(D552,'Luxjacky Assumptions Weekly'!$N$18:$R$124,4,0),0)</f>
        <v>0</v>
      </c>
      <c r="J552" s="15">
        <f t="shared" si="60"/>
        <v>256.73526759507058</v>
      </c>
      <c r="K552" s="15">
        <f t="shared" si="61"/>
        <v>0</v>
      </c>
      <c r="L552" s="15">
        <f t="shared" si="65"/>
        <v>0</v>
      </c>
      <c r="M552" s="58">
        <f>'Luxjacky Assumptions Monthly'!$M$8*'Luxjacky Forecast Weekly'!I552</f>
        <v>0</v>
      </c>
      <c r="N552" s="58">
        <f>'Luxjacky Assumptions Monthly'!$M$6*'Luxjacky Assumptions Monthly'!$M$8*'Luxjacky Forecast Weekly'!H552</f>
        <v>858.18166993593888</v>
      </c>
      <c r="O552" s="58">
        <f t="shared" si="66"/>
        <v>858.18166993593888</v>
      </c>
    </row>
    <row r="553" spans="1:15" x14ac:dyDescent="0.3">
      <c r="A553" s="60">
        <v>44747</v>
      </c>
      <c r="B553" s="15">
        <v>2022</v>
      </c>
      <c r="C553" s="15">
        <v>7</v>
      </c>
      <c r="D553" s="15" t="str">
        <f t="shared" si="62"/>
        <v>202228</v>
      </c>
      <c r="E553" s="15">
        <v>3</v>
      </c>
      <c r="F553" s="15">
        <v>0</v>
      </c>
      <c r="G553" s="15">
        <f t="shared" si="63"/>
        <v>28</v>
      </c>
      <c r="H553" s="62">
        <f t="shared" si="64"/>
        <v>3377.3189213686178</v>
      </c>
      <c r="I553" s="15">
        <f>IF(H552&lt;VLOOKUP(D553,'Luxjacky Assumptions Weekly'!$N$18:$R$124,5,0),VLOOKUP(D553,'Luxjacky Assumptions Weekly'!$N$18:$R$124,4,0),0)</f>
        <v>1915.0802413770721</v>
      </c>
      <c r="J553" s="15">
        <f t="shared" si="60"/>
        <v>254.12465988033208</v>
      </c>
      <c r="K553" s="15">
        <f t="shared" si="61"/>
        <v>1</v>
      </c>
      <c r="L553" s="15">
        <f t="shared" si="65"/>
        <v>4000</v>
      </c>
      <c r="M553" s="58">
        <f>'Luxjacky Assumptions Monthly'!$M$8*'Luxjacky Forecast Weekly'!I553</f>
        <v>19150.802413770722</v>
      </c>
      <c r="N553" s="58">
        <f>'Luxjacky Assumptions Monthly'!$M$6*'Luxjacky Assumptions Monthly'!$M$8*'Luxjacky Forecast Weekly'!H553</f>
        <v>1688.6594606843089</v>
      </c>
      <c r="O553" s="58">
        <f t="shared" si="66"/>
        <v>24839.461874455032</v>
      </c>
    </row>
    <row r="554" spans="1:15" x14ac:dyDescent="0.3">
      <c r="A554" s="60">
        <v>44748</v>
      </c>
      <c r="B554" s="15">
        <v>2022</v>
      </c>
      <c r="C554" s="15">
        <v>7</v>
      </c>
      <c r="D554" s="15" t="str">
        <f t="shared" si="62"/>
        <v>202228</v>
      </c>
      <c r="E554" s="15">
        <v>4</v>
      </c>
      <c r="F554" s="15">
        <v>0</v>
      </c>
      <c r="G554" s="15">
        <f t="shared" si="63"/>
        <v>28</v>
      </c>
      <c r="H554" s="62">
        <f t="shared" si="64"/>
        <v>3133.8228309009173</v>
      </c>
      <c r="I554" s="15">
        <f>IF(H553&lt;VLOOKUP(D554,'Luxjacky Assumptions Weekly'!$N$18:$R$124,5,0),VLOOKUP(D554,'Luxjacky Assumptions Weekly'!$N$18:$R$124,4,0),0)</f>
        <v>0</v>
      </c>
      <c r="J554" s="15">
        <f t="shared" si="60"/>
        <v>243.49609046770041</v>
      </c>
      <c r="K554" s="15">
        <f t="shared" si="61"/>
        <v>0</v>
      </c>
      <c r="L554" s="15">
        <f t="shared" si="65"/>
        <v>0</v>
      </c>
      <c r="M554" s="58">
        <f>'Luxjacky Assumptions Monthly'!$M$8*'Luxjacky Forecast Weekly'!I554</f>
        <v>0</v>
      </c>
      <c r="N554" s="58">
        <f>'Luxjacky Assumptions Monthly'!$M$6*'Luxjacky Assumptions Monthly'!$M$8*'Luxjacky Forecast Weekly'!H554</f>
        <v>1566.9114154504587</v>
      </c>
      <c r="O554" s="58">
        <f t="shared" si="66"/>
        <v>1566.9114154504587</v>
      </c>
    </row>
    <row r="555" spans="1:15" x14ac:dyDescent="0.3">
      <c r="A555" s="60">
        <v>44749</v>
      </c>
      <c r="B555" s="15">
        <v>2022</v>
      </c>
      <c r="C555" s="15">
        <v>7</v>
      </c>
      <c r="D555" s="15" t="str">
        <f t="shared" si="62"/>
        <v>202228</v>
      </c>
      <c r="E555" s="15">
        <v>5</v>
      </c>
      <c r="F555" s="15">
        <v>0</v>
      </c>
      <c r="G555" s="15">
        <f t="shared" si="63"/>
        <v>28</v>
      </c>
      <c r="H555" s="62">
        <f t="shared" si="64"/>
        <v>2909.5779169288744</v>
      </c>
      <c r="I555" s="15">
        <f>IF(H554&lt;VLOOKUP(D555,'Luxjacky Assumptions Weekly'!$N$18:$R$124,5,0),VLOOKUP(D555,'Luxjacky Assumptions Weekly'!$N$18:$R$124,4,0),0)</f>
        <v>0</v>
      </c>
      <c r="J555" s="15">
        <f t="shared" si="60"/>
        <v>224.24491397204307</v>
      </c>
      <c r="K555" s="15">
        <f t="shared" si="61"/>
        <v>0</v>
      </c>
      <c r="L555" s="15">
        <f t="shared" si="65"/>
        <v>0</v>
      </c>
      <c r="M555" s="58">
        <f>'Luxjacky Assumptions Monthly'!$M$8*'Luxjacky Forecast Weekly'!I555</f>
        <v>0</v>
      </c>
      <c r="N555" s="58">
        <f>'Luxjacky Assumptions Monthly'!$M$6*'Luxjacky Assumptions Monthly'!$M$8*'Luxjacky Forecast Weekly'!H555</f>
        <v>1454.7889584644372</v>
      </c>
      <c r="O555" s="58">
        <f t="shared" si="66"/>
        <v>1454.7889584644372</v>
      </c>
    </row>
    <row r="556" spans="1:15" x14ac:dyDescent="0.3">
      <c r="A556" s="60">
        <v>44750</v>
      </c>
      <c r="B556" s="15">
        <v>2022</v>
      </c>
      <c r="C556" s="15">
        <v>7</v>
      </c>
      <c r="D556" s="15" t="str">
        <f t="shared" si="62"/>
        <v>202228</v>
      </c>
      <c r="E556" s="15">
        <v>6</v>
      </c>
      <c r="F556" s="15">
        <v>1</v>
      </c>
      <c r="G556" s="15">
        <f t="shared" si="63"/>
        <v>28</v>
      </c>
      <c r="H556" s="62">
        <f t="shared" si="64"/>
        <v>2703.7047389709055</v>
      </c>
      <c r="I556" s="15">
        <f>IF(H555&lt;VLOOKUP(D556,'Luxjacky Assumptions Weekly'!$N$18:$R$124,5,0),VLOOKUP(D556,'Luxjacky Assumptions Weekly'!$N$18:$R$124,4,0),0)</f>
        <v>0</v>
      </c>
      <c r="J556" s="15">
        <f t="shared" si="60"/>
        <v>205.87317795796906</v>
      </c>
      <c r="K556" s="15">
        <f t="shared" si="61"/>
        <v>0</v>
      </c>
      <c r="L556" s="15">
        <f t="shared" si="65"/>
        <v>0</v>
      </c>
      <c r="M556" s="58">
        <f>'Luxjacky Assumptions Monthly'!$M$8*'Luxjacky Forecast Weekly'!I556</f>
        <v>0</v>
      </c>
      <c r="N556" s="58">
        <f>'Luxjacky Assumptions Monthly'!$M$6*'Luxjacky Assumptions Monthly'!$M$8*'Luxjacky Forecast Weekly'!H556</f>
        <v>1351.8523694854528</v>
      </c>
      <c r="O556" s="58">
        <f t="shared" si="66"/>
        <v>1351.8523694854528</v>
      </c>
    </row>
    <row r="557" spans="1:15" x14ac:dyDescent="0.3">
      <c r="A557" s="60">
        <v>44751</v>
      </c>
      <c r="B557" s="15">
        <v>2022</v>
      </c>
      <c r="C557" s="15">
        <v>7</v>
      </c>
      <c r="D557" s="15" t="str">
        <f t="shared" si="62"/>
        <v>202228</v>
      </c>
      <c r="E557" s="15">
        <v>7</v>
      </c>
      <c r="F557" s="15">
        <v>1</v>
      </c>
      <c r="G557" s="15">
        <f t="shared" si="63"/>
        <v>28</v>
      </c>
      <c r="H557" s="62">
        <f t="shared" si="64"/>
        <v>2535.7510394229366</v>
      </c>
      <c r="I557" s="15">
        <f>IF(H556&lt;VLOOKUP(D557,'Luxjacky Assumptions Weekly'!$N$18:$R$124,5,0),VLOOKUP(D557,'Luxjacky Assumptions Weekly'!$N$18:$R$124,4,0),0)</f>
        <v>0</v>
      </c>
      <c r="J557" s="15">
        <f t="shared" si="60"/>
        <v>167.95369954796871</v>
      </c>
      <c r="K557" s="15">
        <f t="shared" si="61"/>
        <v>0</v>
      </c>
      <c r="L557" s="15">
        <f t="shared" si="65"/>
        <v>0</v>
      </c>
      <c r="M557" s="58">
        <f>'Luxjacky Assumptions Monthly'!$M$8*'Luxjacky Forecast Weekly'!I557</f>
        <v>0</v>
      </c>
      <c r="N557" s="58">
        <f>'Luxjacky Assumptions Monthly'!$M$6*'Luxjacky Assumptions Monthly'!$M$8*'Luxjacky Forecast Weekly'!H557</f>
        <v>1267.8755197114683</v>
      </c>
      <c r="O557" s="58">
        <f t="shared" si="66"/>
        <v>1267.8755197114683</v>
      </c>
    </row>
    <row r="558" spans="1:15" x14ac:dyDescent="0.3">
      <c r="A558" s="60">
        <v>44752</v>
      </c>
      <c r="B558" s="15">
        <v>2022</v>
      </c>
      <c r="C558" s="15">
        <v>7</v>
      </c>
      <c r="D558" s="15" t="str">
        <f t="shared" si="62"/>
        <v>202229</v>
      </c>
      <c r="E558" s="15">
        <v>1</v>
      </c>
      <c r="F558" s="15">
        <v>0</v>
      </c>
      <c r="G558" s="15">
        <f t="shared" si="63"/>
        <v>29</v>
      </c>
      <c r="H558" s="62">
        <f t="shared" si="64"/>
        <v>2283.6334540696425</v>
      </c>
      <c r="I558" s="15">
        <f>IF(H557&lt;VLOOKUP(D558,'Luxjacky Assumptions Weekly'!$N$18:$R$124,5,0),VLOOKUP(D558,'Luxjacky Assumptions Weekly'!$N$18:$R$124,4,0),0)</f>
        <v>0</v>
      </c>
      <c r="J558" s="15">
        <f t="shared" si="60"/>
        <v>252.11758535329426</v>
      </c>
      <c r="K558" s="15">
        <f t="shared" si="61"/>
        <v>0</v>
      </c>
      <c r="L558" s="15">
        <f t="shared" si="65"/>
        <v>0</v>
      </c>
      <c r="M558" s="58">
        <f>'Luxjacky Assumptions Monthly'!$M$8*'Luxjacky Forecast Weekly'!I558</f>
        <v>0</v>
      </c>
      <c r="N558" s="58">
        <f>'Luxjacky Assumptions Monthly'!$M$6*'Luxjacky Assumptions Monthly'!$M$8*'Luxjacky Forecast Weekly'!H558</f>
        <v>1141.8167270348213</v>
      </c>
      <c r="O558" s="58">
        <f t="shared" si="66"/>
        <v>1141.8167270348213</v>
      </c>
    </row>
    <row r="559" spans="1:15" x14ac:dyDescent="0.3">
      <c r="A559" s="60">
        <v>44753</v>
      </c>
      <c r="B559" s="15">
        <v>2022</v>
      </c>
      <c r="C559" s="15">
        <v>7</v>
      </c>
      <c r="D559" s="15" t="str">
        <f t="shared" si="62"/>
        <v>202229</v>
      </c>
      <c r="E559" s="15">
        <v>2</v>
      </c>
      <c r="F559" s="15">
        <v>0</v>
      </c>
      <c r="G559" s="15">
        <f t="shared" si="63"/>
        <v>29</v>
      </c>
      <c r="H559" s="62">
        <f t="shared" si="64"/>
        <v>2026.898186474572</v>
      </c>
      <c r="I559" s="15">
        <f>IF(H558&lt;VLOOKUP(D559,'Luxjacky Assumptions Weekly'!$N$18:$R$124,5,0),VLOOKUP(D559,'Luxjacky Assumptions Weekly'!$N$18:$R$124,4,0),0)</f>
        <v>0</v>
      </c>
      <c r="J559" s="15">
        <f t="shared" si="60"/>
        <v>256.73526759507058</v>
      </c>
      <c r="K559" s="15">
        <f t="shared" si="61"/>
        <v>0</v>
      </c>
      <c r="L559" s="15">
        <f t="shared" si="65"/>
        <v>0</v>
      </c>
      <c r="M559" s="58">
        <f>'Luxjacky Assumptions Monthly'!$M$8*'Luxjacky Forecast Weekly'!I559</f>
        <v>0</v>
      </c>
      <c r="N559" s="58">
        <f>'Luxjacky Assumptions Monthly'!$M$6*'Luxjacky Assumptions Monthly'!$M$8*'Luxjacky Forecast Weekly'!H559</f>
        <v>1013.449093237286</v>
      </c>
      <c r="O559" s="58">
        <f t="shared" si="66"/>
        <v>1013.449093237286</v>
      </c>
    </row>
    <row r="560" spans="1:15" x14ac:dyDescent="0.3">
      <c r="A560" s="60">
        <v>44754</v>
      </c>
      <c r="B560" s="15">
        <v>2022</v>
      </c>
      <c r="C560" s="15">
        <v>7</v>
      </c>
      <c r="D560" s="15" t="str">
        <f t="shared" si="62"/>
        <v>202229</v>
      </c>
      <c r="E560" s="15">
        <v>3</v>
      </c>
      <c r="F560" s="15">
        <v>0</v>
      </c>
      <c r="G560" s="15">
        <f t="shared" si="63"/>
        <v>29</v>
      </c>
      <c r="H560" s="62">
        <f t="shared" si="64"/>
        <v>1772.7735265942399</v>
      </c>
      <c r="I560" s="15">
        <f>IF(H559&lt;VLOOKUP(D560,'Luxjacky Assumptions Weekly'!$N$18:$R$124,5,0),VLOOKUP(D560,'Luxjacky Assumptions Weekly'!$N$18:$R$124,4,0),0)</f>
        <v>0</v>
      </c>
      <c r="J560" s="15">
        <f t="shared" si="60"/>
        <v>254.12465988033208</v>
      </c>
      <c r="K560" s="15">
        <f t="shared" si="61"/>
        <v>0</v>
      </c>
      <c r="L560" s="15">
        <f t="shared" si="65"/>
        <v>0</v>
      </c>
      <c r="M560" s="58">
        <f>'Luxjacky Assumptions Monthly'!$M$8*'Luxjacky Forecast Weekly'!I560</f>
        <v>0</v>
      </c>
      <c r="N560" s="58">
        <f>'Luxjacky Assumptions Monthly'!$M$6*'Luxjacky Assumptions Monthly'!$M$8*'Luxjacky Forecast Weekly'!H560</f>
        <v>886.38676329711996</v>
      </c>
      <c r="O560" s="58">
        <f t="shared" si="66"/>
        <v>886.38676329711996</v>
      </c>
    </row>
    <row r="561" spans="1:15" x14ac:dyDescent="0.3">
      <c r="A561" s="60">
        <v>44755</v>
      </c>
      <c r="B561" s="15">
        <v>2022</v>
      </c>
      <c r="C561" s="15">
        <v>7</v>
      </c>
      <c r="D561" s="15" t="str">
        <f t="shared" si="62"/>
        <v>202229</v>
      </c>
      <c r="E561" s="15">
        <v>4</v>
      </c>
      <c r="F561" s="15">
        <v>0</v>
      </c>
      <c r="G561" s="15">
        <f t="shared" si="63"/>
        <v>29</v>
      </c>
      <c r="H561" s="62">
        <f t="shared" si="64"/>
        <v>3444.3576775036113</v>
      </c>
      <c r="I561" s="15">
        <f>IF(H560&lt;VLOOKUP(D561,'Luxjacky Assumptions Weekly'!$N$18:$R$124,5,0),VLOOKUP(D561,'Luxjacky Assumptions Weekly'!$N$18:$R$124,4,0),0)</f>
        <v>1915.0802413770721</v>
      </c>
      <c r="J561" s="15">
        <f t="shared" si="60"/>
        <v>243.49609046770041</v>
      </c>
      <c r="K561" s="15">
        <f t="shared" si="61"/>
        <v>1</v>
      </c>
      <c r="L561" s="15">
        <f t="shared" si="65"/>
        <v>4000</v>
      </c>
      <c r="M561" s="58">
        <f>'Luxjacky Assumptions Monthly'!$M$8*'Luxjacky Forecast Weekly'!I561</f>
        <v>19150.802413770722</v>
      </c>
      <c r="N561" s="58">
        <f>'Luxjacky Assumptions Monthly'!$M$6*'Luxjacky Assumptions Monthly'!$M$8*'Luxjacky Forecast Weekly'!H561</f>
        <v>1722.1788387518056</v>
      </c>
      <c r="O561" s="58">
        <f t="shared" si="66"/>
        <v>24872.981252522528</v>
      </c>
    </row>
    <row r="562" spans="1:15" x14ac:dyDescent="0.3">
      <c r="A562" s="60">
        <v>44756</v>
      </c>
      <c r="B562" s="15">
        <v>2022</v>
      </c>
      <c r="C562" s="15">
        <v>7</v>
      </c>
      <c r="D562" s="15" t="str">
        <f t="shared" si="62"/>
        <v>202229</v>
      </c>
      <c r="E562" s="15">
        <v>5</v>
      </c>
      <c r="F562" s="15">
        <v>0</v>
      </c>
      <c r="G562" s="15">
        <f t="shared" si="63"/>
        <v>29</v>
      </c>
      <c r="H562" s="62">
        <f t="shared" si="64"/>
        <v>3220.1127635315684</v>
      </c>
      <c r="I562" s="15">
        <f>IF(H561&lt;VLOOKUP(D562,'Luxjacky Assumptions Weekly'!$N$18:$R$124,5,0),VLOOKUP(D562,'Luxjacky Assumptions Weekly'!$N$18:$R$124,4,0),0)</f>
        <v>0</v>
      </c>
      <c r="J562" s="15">
        <f t="shared" si="60"/>
        <v>224.24491397204307</v>
      </c>
      <c r="K562" s="15">
        <f t="shared" si="61"/>
        <v>0</v>
      </c>
      <c r="L562" s="15">
        <f t="shared" si="65"/>
        <v>0</v>
      </c>
      <c r="M562" s="58">
        <f>'Luxjacky Assumptions Monthly'!$M$8*'Luxjacky Forecast Weekly'!I562</f>
        <v>0</v>
      </c>
      <c r="N562" s="58">
        <f>'Luxjacky Assumptions Monthly'!$M$6*'Luxjacky Assumptions Monthly'!$M$8*'Luxjacky Forecast Weekly'!H562</f>
        <v>1610.0563817657842</v>
      </c>
      <c r="O562" s="58">
        <f t="shared" si="66"/>
        <v>1610.0563817657842</v>
      </c>
    </row>
    <row r="563" spans="1:15" x14ac:dyDescent="0.3">
      <c r="A563" s="60">
        <v>44757</v>
      </c>
      <c r="B563" s="15">
        <v>2022</v>
      </c>
      <c r="C563" s="15">
        <v>7</v>
      </c>
      <c r="D563" s="15" t="str">
        <f t="shared" si="62"/>
        <v>202229</v>
      </c>
      <c r="E563" s="15">
        <v>6</v>
      </c>
      <c r="F563" s="15">
        <v>1</v>
      </c>
      <c r="G563" s="15">
        <f t="shared" si="63"/>
        <v>29</v>
      </c>
      <c r="H563" s="62">
        <f t="shared" si="64"/>
        <v>3014.2395855735995</v>
      </c>
      <c r="I563" s="15">
        <f>IF(H562&lt;VLOOKUP(D563,'Luxjacky Assumptions Weekly'!$N$18:$R$124,5,0),VLOOKUP(D563,'Luxjacky Assumptions Weekly'!$N$18:$R$124,4,0),0)</f>
        <v>0</v>
      </c>
      <c r="J563" s="15">
        <f t="shared" si="60"/>
        <v>205.87317795796906</v>
      </c>
      <c r="K563" s="15">
        <f t="shared" si="61"/>
        <v>0</v>
      </c>
      <c r="L563" s="15">
        <f t="shared" si="65"/>
        <v>0</v>
      </c>
      <c r="M563" s="58">
        <f>'Luxjacky Assumptions Monthly'!$M$8*'Luxjacky Forecast Weekly'!I563</f>
        <v>0</v>
      </c>
      <c r="N563" s="58">
        <f>'Luxjacky Assumptions Monthly'!$M$6*'Luxjacky Assumptions Monthly'!$M$8*'Luxjacky Forecast Weekly'!H563</f>
        <v>1507.1197927867997</v>
      </c>
      <c r="O563" s="58">
        <f t="shared" si="66"/>
        <v>1507.1197927867997</v>
      </c>
    </row>
    <row r="564" spans="1:15" x14ac:dyDescent="0.3">
      <c r="A564" s="60">
        <v>44758</v>
      </c>
      <c r="B564" s="15">
        <v>2022</v>
      </c>
      <c r="C564" s="15">
        <v>7</v>
      </c>
      <c r="D564" s="15" t="str">
        <f t="shared" si="62"/>
        <v>202229</v>
      </c>
      <c r="E564" s="15">
        <v>7</v>
      </c>
      <c r="F564" s="15">
        <v>1</v>
      </c>
      <c r="G564" s="15">
        <f t="shared" si="63"/>
        <v>29</v>
      </c>
      <c r="H564" s="62">
        <f t="shared" si="64"/>
        <v>2846.2858860256306</v>
      </c>
      <c r="I564" s="15">
        <f>IF(H563&lt;VLOOKUP(D564,'Luxjacky Assumptions Weekly'!$N$18:$R$124,5,0),VLOOKUP(D564,'Luxjacky Assumptions Weekly'!$N$18:$R$124,4,0),0)</f>
        <v>0</v>
      </c>
      <c r="J564" s="15">
        <f t="shared" si="60"/>
        <v>167.95369954796871</v>
      </c>
      <c r="K564" s="15">
        <f t="shared" si="61"/>
        <v>0</v>
      </c>
      <c r="L564" s="15">
        <f t="shared" si="65"/>
        <v>0</v>
      </c>
      <c r="M564" s="58">
        <f>'Luxjacky Assumptions Monthly'!$M$8*'Luxjacky Forecast Weekly'!I564</f>
        <v>0</v>
      </c>
      <c r="N564" s="58">
        <f>'Luxjacky Assumptions Monthly'!$M$6*'Luxjacky Assumptions Monthly'!$M$8*'Luxjacky Forecast Weekly'!H564</f>
        <v>1423.1429430128153</v>
      </c>
      <c r="O564" s="58">
        <f t="shared" si="66"/>
        <v>1423.1429430128153</v>
      </c>
    </row>
    <row r="565" spans="1:15" x14ac:dyDescent="0.3">
      <c r="A565" s="60">
        <v>44759</v>
      </c>
      <c r="B565" s="15">
        <v>2022</v>
      </c>
      <c r="C565" s="15">
        <v>7</v>
      </c>
      <c r="D565" s="15" t="str">
        <f t="shared" si="62"/>
        <v>202230</v>
      </c>
      <c r="E565" s="15">
        <v>1</v>
      </c>
      <c r="F565" s="15">
        <v>0</v>
      </c>
      <c r="G565" s="15">
        <f t="shared" si="63"/>
        <v>30</v>
      </c>
      <c r="H565" s="62">
        <f t="shared" si="64"/>
        <v>2594.1683006723365</v>
      </c>
      <c r="I565" s="15">
        <f>IF(H564&lt;VLOOKUP(D565,'Luxjacky Assumptions Weekly'!$N$18:$R$124,5,0),VLOOKUP(D565,'Luxjacky Assumptions Weekly'!$N$18:$R$124,4,0),0)</f>
        <v>0</v>
      </c>
      <c r="J565" s="15">
        <f t="shared" si="60"/>
        <v>252.11758535329426</v>
      </c>
      <c r="K565" s="15">
        <f t="shared" si="61"/>
        <v>0</v>
      </c>
      <c r="L565" s="15">
        <f t="shared" si="65"/>
        <v>0</v>
      </c>
      <c r="M565" s="58">
        <f>'Luxjacky Assumptions Monthly'!$M$8*'Luxjacky Forecast Weekly'!I565</f>
        <v>0</v>
      </c>
      <c r="N565" s="58">
        <f>'Luxjacky Assumptions Monthly'!$M$6*'Luxjacky Assumptions Monthly'!$M$8*'Luxjacky Forecast Weekly'!H565</f>
        <v>1297.0841503361682</v>
      </c>
      <c r="O565" s="58">
        <f t="shared" si="66"/>
        <v>1297.0841503361682</v>
      </c>
    </row>
    <row r="566" spans="1:15" x14ac:dyDescent="0.3">
      <c r="A566" s="60">
        <v>44760</v>
      </c>
      <c r="B566" s="15">
        <v>2022</v>
      </c>
      <c r="C566" s="15">
        <v>7</v>
      </c>
      <c r="D566" s="15" t="str">
        <f t="shared" si="62"/>
        <v>202230</v>
      </c>
      <c r="E566" s="15">
        <v>2</v>
      </c>
      <c r="F566" s="15">
        <v>0</v>
      </c>
      <c r="G566" s="15">
        <f t="shared" si="63"/>
        <v>30</v>
      </c>
      <c r="H566" s="62">
        <f t="shared" si="64"/>
        <v>2337.4330330772659</v>
      </c>
      <c r="I566" s="15">
        <f>IF(H565&lt;VLOOKUP(D566,'Luxjacky Assumptions Weekly'!$N$18:$R$124,5,0),VLOOKUP(D566,'Luxjacky Assumptions Weekly'!$N$18:$R$124,4,0),0)</f>
        <v>0</v>
      </c>
      <c r="J566" s="15">
        <f t="shared" si="60"/>
        <v>256.73526759507058</v>
      </c>
      <c r="K566" s="15">
        <f t="shared" si="61"/>
        <v>0</v>
      </c>
      <c r="L566" s="15">
        <f t="shared" si="65"/>
        <v>0</v>
      </c>
      <c r="M566" s="58">
        <f>'Luxjacky Assumptions Monthly'!$M$8*'Luxjacky Forecast Weekly'!I566</f>
        <v>0</v>
      </c>
      <c r="N566" s="58">
        <f>'Luxjacky Assumptions Monthly'!$M$6*'Luxjacky Assumptions Monthly'!$M$8*'Luxjacky Forecast Weekly'!H566</f>
        <v>1168.716516538633</v>
      </c>
      <c r="O566" s="58">
        <f t="shared" si="66"/>
        <v>1168.716516538633</v>
      </c>
    </row>
    <row r="567" spans="1:15" x14ac:dyDescent="0.3">
      <c r="A567" s="60">
        <v>44761</v>
      </c>
      <c r="B567" s="15">
        <v>2022</v>
      </c>
      <c r="C567" s="15">
        <v>7</v>
      </c>
      <c r="D567" s="15" t="str">
        <f t="shared" si="62"/>
        <v>202230</v>
      </c>
      <c r="E567" s="15">
        <v>3</v>
      </c>
      <c r="F567" s="15">
        <v>0</v>
      </c>
      <c r="G567" s="15">
        <f t="shared" si="63"/>
        <v>30</v>
      </c>
      <c r="H567" s="62">
        <f t="shared" si="64"/>
        <v>2083.3083731969336</v>
      </c>
      <c r="I567" s="15">
        <f>IF(H566&lt;VLOOKUP(D567,'Luxjacky Assumptions Weekly'!$N$18:$R$124,5,0),VLOOKUP(D567,'Luxjacky Assumptions Weekly'!$N$18:$R$124,4,0),0)</f>
        <v>0</v>
      </c>
      <c r="J567" s="15">
        <f t="shared" si="60"/>
        <v>254.12465988033208</v>
      </c>
      <c r="K567" s="15">
        <f t="shared" si="61"/>
        <v>0</v>
      </c>
      <c r="L567" s="15">
        <f t="shared" si="65"/>
        <v>0</v>
      </c>
      <c r="M567" s="58">
        <f>'Luxjacky Assumptions Monthly'!$M$8*'Luxjacky Forecast Weekly'!I567</f>
        <v>0</v>
      </c>
      <c r="N567" s="58">
        <f>'Luxjacky Assumptions Monthly'!$M$6*'Luxjacky Assumptions Monthly'!$M$8*'Luxjacky Forecast Weekly'!H567</f>
        <v>1041.6541865984668</v>
      </c>
      <c r="O567" s="58">
        <f t="shared" si="66"/>
        <v>1041.6541865984668</v>
      </c>
    </row>
    <row r="568" spans="1:15" x14ac:dyDescent="0.3">
      <c r="A568" s="60">
        <v>44762</v>
      </c>
      <c r="B568" s="15">
        <v>2022</v>
      </c>
      <c r="C568" s="15">
        <v>7</v>
      </c>
      <c r="D568" s="15" t="str">
        <f t="shared" si="62"/>
        <v>202230</v>
      </c>
      <c r="E568" s="15">
        <v>4</v>
      </c>
      <c r="F568" s="15">
        <v>0</v>
      </c>
      <c r="G568" s="15">
        <f t="shared" si="63"/>
        <v>30</v>
      </c>
      <c r="H568" s="62">
        <f t="shared" si="64"/>
        <v>1839.8122827292332</v>
      </c>
      <c r="I568" s="15">
        <f>IF(H567&lt;VLOOKUP(D568,'Luxjacky Assumptions Weekly'!$N$18:$R$124,5,0),VLOOKUP(D568,'Luxjacky Assumptions Weekly'!$N$18:$R$124,4,0),0)</f>
        <v>0</v>
      </c>
      <c r="J568" s="15">
        <f t="shared" si="60"/>
        <v>243.49609046770041</v>
      </c>
      <c r="K568" s="15">
        <f t="shared" si="61"/>
        <v>0</v>
      </c>
      <c r="L568" s="15">
        <f t="shared" si="65"/>
        <v>0</v>
      </c>
      <c r="M568" s="58">
        <f>'Luxjacky Assumptions Monthly'!$M$8*'Luxjacky Forecast Weekly'!I568</f>
        <v>0</v>
      </c>
      <c r="N568" s="58">
        <f>'Luxjacky Assumptions Monthly'!$M$6*'Luxjacky Assumptions Monthly'!$M$8*'Luxjacky Forecast Weekly'!H568</f>
        <v>919.90614136461659</v>
      </c>
      <c r="O568" s="58">
        <f t="shared" si="66"/>
        <v>919.90614136461659</v>
      </c>
    </row>
    <row r="569" spans="1:15" x14ac:dyDescent="0.3">
      <c r="A569" s="60">
        <v>44763</v>
      </c>
      <c r="B569" s="15">
        <v>2022</v>
      </c>
      <c r="C569" s="15">
        <v>7</v>
      </c>
      <c r="D569" s="15" t="str">
        <f t="shared" si="62"/>
        <v>202230</v>
      </c>
      <c r="E569" s="15">
        <v>5</v>
      </c>
      <c r="F569" s="15">
        <v>0</v>
      </c>
      <c r="G569" s="15">
        <f t="shared" si="63"/>
        <v>30</v>
      </c>
      <c r="H569" s="62">
        <f t="shared" si="64"/>
        <v>1615.56736875719</v>
      </c>
      <c r="I569" s="15">
        <f>IF(H568&lt;VLOOKUP(D569,'Luxjacky Assumptions Weekly'!$N$18:$R$124,5,0),VLOOKUP(D569,'Luxjacky Assumptions Weekly'!$N$18:$R$124,4,0),0)</f>
        <v>0</v>
      </c>
      <c r="J569" s="15">
        <f t="shared" si="60"/>
        <v>224.24491397204307</v>
      </c>
      <c r="K569" s="15">
        <f t="shared" si="61"/>
        <v>0</v>
      </c>
      <c r="L569" s="15">
        <f t="shared" si="65"/>
        <v>0</v>
      </c>
      <c r="M569" s="58">
        <f>'Luxjacky Assumptions Monthly'!$M$8*'Luxjacky Forecast Weekly'!I569</f>
        <v>0</v>
      </c>
      <c r="N569" s="58">
        <f>'Luxjacky Assumptions Monthly'!$M$6*'Luxjacky Assumptions Monthly'!$M$8*'Luxjacky Forecast Weekly'!H569</f>
        <v>807.78368437859501</v>
      </c>
      <c r="O569" s="58">
        <f t="shared" si="66"/>
        <v>807.78368437859501</v>
      </c>
    </row>
    <row r="570" spans="1:15" x14ac:dyDescent="0.3">
      <c r="A570" s="60">
        <v>44764</v>
      </c>
      <c r="B570" s="15">
        <v>2022</v>
      </c>
      <c r="C570" s="15">
        <v>7</v>
      </c>
      <c r="D570" s="15" t="str">
        <f t="shared" si="62"/>
        <v>202230</v>
      </c>
      <c r="E570" s="15">
        <v>6</v>
      </c>
      <c r="F570" s="15">
        <v>1</v>
      </c>
      <c r="G570" s="15">
        <f t="shared" si="63"/>
        <v>30</v>
      </c>
      <c r="H570" s="62">
        <f t="shared" si="64"/>
        <v>3324.7744321762934</v>
      </c>
      <c r="I570" s="15">
        <f>IF(H569&lt;VLOOKUP(D570,'Luxjacky Assumptions Weekly'!$N$18:$R$124,5,0),VLOOKUP(D570,'Luxjacky Assumptions Weekly'!$N$18:$R$124,4,0),0)</f>
        <v>1915.0802413770721</v>
      </c>
      <c r="J570" s="15">
        <f t="shared" si="60"/>
        <v>205.87317795796906</v>
      </c>
      <c r="K570" s="15">
        <f t="shared" si="61"/>
        <v>1</v>
      </c>
      <c r="L570" s="15">
        <f t="shared" si="65"/>
        <v>4000</v>
      </c>
      <c r="M570" s="58">
        <f>'Luxjacky Assumptions Monthly'!$M$8*'Luxjacky Forecast Weekly'!I570</f>
        <v>19150.802413770722</v>
      </c>
      <c r="N570" s="58">
        <f>'Luxjacky Assumptions Monthly'!$M$6*'Luxjacky Assumptions Monthly'!$M$8*'Luxjacky Forecast Weekly'!H570</f>
        <v>1662.3872160881467</v>
      </c>
      <c r="O570" s="58">
        <f t="shared" si="66"/>
        <v>24813.189629858869</v>
      </c>
    </row>
    <row r="571" spans="1:15" x14ac:dyDescent="0.3">
      <c r="A571" s="60">
        <v>44765</v>
      </c>
      <c r="B571" s="15">
        <v>2022</v>
      </c>
      <c r="C571" s="15">
        <v>7</v>
      </c>
      <c r="D571" s="15" t="str">
        <f t="shared" si="62"/>
        <v>202230</v>
      </c>
      <c r="E571" s="15">
        <v>7</v>
      </c>
      <c r="F571" s="15">
        <v>1</v>
      </c>
      <c r="G571" s="15">
        <f t="shared" si="63"/>
        <v>30</v>
      </c>
      <c r="H571" s="62">
        <f t="shared" si="64"/>
        <v>3156.8207326283245</v>
      </c>
      <c r="I571" s="15">
        <f>IF(H570&lt;VLOOKUP(D571,'Luxjacky Assumptions Weekly'!$N$18:$R$124,5,0),VLOOKUP(D571,'Luxjacky Assumptions Weekly'!$N$18:$R$124,4,0),0)</f>
        <v>0</v>
      </c>
      <c r="J571" s="15">
        <f t="shared" si="60"/>
        <v>167.95369954796871</v>
      </c>
      <c r="K571" s="15">
        <f t="shared" si="61"/>
        <v>0</v>
      </c>
      <c r="L571" s="15">
        <f t="shared" si="65"/>
        <v>0</v>
      </c>
      <c r="M571" s="58">
        <f>'Luxjacky Assumptions Monthly'!$M$8*'Luxjacky Forecast Weekly'!I571</f>
        <v>0</v>
      </c>
      <c r="N571" s="58">
        <f>'Luxjacky Assumptions Monthly'!$M$6*'Luxjacky Assumptions Monthly'!$M$8*'Luxjacky Forecast Weekly'!H571</f>
        <v>1578.4103663141623</v>
      </c>
      <c r="O571" s="58">
        <f t="shared" si="66"/>
        <v>1578.4103663141623</v>
      </c>
    </row>
    <row r="572" spans="1:15" x14ac:dyDescent="0.3">
      <c r="A572" s="60">
        <v>44766</v>
      </c>
      <c r="B572" s="15">
        <v>2022</v>
      </c>
      <c r="C572" s="15">
        <v>7</v>
      </c>
      <c r="D572" s="15" t="str">
        <f t="shared" si="62"/>
        <v>202231</v>
      </c>
      <c r="E572" s="15">
        <v>1</v>
      </c>
      <c r="F572" s="15">
        <v>0</v>
      </c>
      <c r="G572" s="15">
        <f t="shared" si="63"/>
        <v>31</v>
      </c>
      <c r="H572" s="62">
        <f t="shared" si="64"/>
        <v>2904.7031472750305</v>
      </c>
      <c r="I572" s="15">
        <f>IF(H571&lt;VLOOKUP(D572,'Luxjacky Assumptions Weekly'!$N$18:$R$124,5,0),VLOOKUP(D572,'Luxjacky Assumptions Weekly'!$N$18:$R$124,4,0),0)</f>
        <v>0</v>
      </c>
      <c r="J572" s="15">
        <f t="shared" si="60"/>
        <v>252.11758535329426</v>
      </c>
      <c r="K572" s="15">
        <f t="shared" si="61"/>
        <v>0</v>
      </c>
      <c r="L572" s="15">
        <f t="shared" si="65"/>
        <v>0</v>
      </c>
      <c r="M572" s="58">
        <f>'Luxjacky Assumptions Monthly'!$M$8*'Luxjacky Forecast Weekly'!I572</f>
        <v>0</v>
      </c>
      <c r="N572" s="58">
        <f>'Luxjacky Assumptions Monthly'!$M$6*'Luxjacky Assumptions Monthly'!$M$8*'Luxjacky Forecast Weekly'!H572</f>
        <v>1452.3515736375152</v>
      </c>
      <c r="O572" s="58">
        <f t="shared" si="66"/>
        <v>1452.3515736375152</v>
      </c>
    </row>
    <row r="573" spans="1:15" x14ac:dyDescent="0.3">
      <c r="A573" s="60">
        <v>44767</v>
      </c>
      <c r="B573" s="15">
        <v>2022</v>
      </c>
      <c r="C573" s="15">
        <v>7</v>
      </c>
      <c r="D573" s="15" t="str">
        <f t="shared" si="62"/>
        <v>202231</v>
      </c>
      <c r="E573" s="15">
        <v>2</v>
      </c>
      <c r="F573" s="15">
        <v>0</v>
      </c>
      <c r="G573" s="15">
        <f t="shared" si="63"/>
        <v>31</v>
      </c>
      <c r="H573" s="62">
        <f t="shared" si="64"/>
        <v>2647.9678796799599</v>
      </c>
      <c r="I573" s="15">
        <f>IF(H572&lt;VLOOKUP(D573,'Luxjacky Assumptions Weekly'!$N$18:$R$124,5,0),VLOOKUP(D573,'Luxjacky Assumptions Weekly'!$N$18:$R$124,4,0),0)</f>
        <v>0</v>
      </c>
      <c r="J573" s="15">
        <f t="shared" si="60"/>
        <v>256.73526759507058</v>
      </c>
      <c r="K573" s="15">
        <f t="shared" si="61"/>
        <v>0</v>
      </c>
      <c r="L573" s="15">
        <f t="shared" si="65"/>
        <v>0</v>
      </c>
      <c r="M573" s="58">
        <f>'Luxjacky Assumptions Monthly'!$M$8*'Luxjacky Forecast Weekly'!I573</f>
        <v>0</v>
      </c>
      <c r="N573" s="58">
        <f>'Luxjacky Assumptions Monthly'!$M$6*'Luxjacky Assumptions Monthly'!$M$8*'Luxjacky Forecast Weekly'!H573</f>
        <v>1323.9839398399799</v>
      </c>
      <c r="O573" s="58">
        <f t="shared" si="66"/>
        <v>1323.9839398399799</v>
      </c>
    </row>
    <row r="574" spans="1:15" x14ac:dyDescent="0.3">
      <c r="A574" s="60">
        <v>44768</v>
      </c>
      <c r="B574" s="15">
        <v>2022</v>
      </c>
      <c r="C574" s="15">
        <v>7</v>
      </c>
      <c r="D574" s="15" t="str">
        <f t="shared" si="62"/>
        <v>202231</v>
      </c>
      <c r="E574" s="15">
        <v>3</v>
      </c>
      <c r="F574" s="15">
        <v>0</v>
      </c>
      <c r="G574" s="15">
        <f t="shared" si="63"/>
        <v>31</v>
      </c>
      <c r="H574" s="62">
        <f t="shared" si="64"/>
        <v>2393.8432197996276</v>
      </c>
      <c r="I574" s="15">
        <f>IF(H573&lt;VLOOKUP(D574,'Luxjacky Assumptions Weekly'!$N$18:$R$124,5,0),VLOOKUP(D574,'Luxjacky Assumptions Weekly'!$N$18:$R$124,4,0),0)</f>
        <v>0</v>
      </c>
      <c r="J574" s="15">
        <f t="shared" si="60"/>
        <v>254.12465988033208</v>
      </c>
      <c r="K574" s="15">
        <f t="shared" si="61"/>
        <v>0</v>
      </c>
      <c r="L574" s="15">
        <f t="shared" si="65"/>
        <v>0</v>
      </c>
      <c r="M574" s="58">
        <f>'Luxjacky Assumptions Monthly'!$M$8*'Luxjacky Forecast Weekly'!I574</f>
        <v>0</v>
      </c>
      <c r="N574" s="58">
        <f>'Luxjacky Assumptions Monthly'!$M$6*'Luxjacky Assumptions Monthly'!$M$8*'Luxjacky Forecast Weekly'!H574</f>
        <v>1196.9216098998138</v>
      </c>
      <c r="O574" s="58">
        <f t="shared" si="66"/>
        <v>1196.9216098998138</v>
      </c>
    </row>
    <row r="575" spans="1:15" x14ac:dyDescent="0.3">
      <c r="A575" s="60">
        <v>44769</v>
      </c>
      <c r="B575" s="15">
        <v>2022</v>
      </c>
      <c r="C575" s="15">
        <v>7</v>
      </c>
      <c r="D575" s="15" t="str">
        <f t="shared" si="62"/>
        <v>202231</v>
      </c>
      <c r="E575" s="15">
        <v>4</v>
      </c>
      <c r="F575" s="15">
        <v>0</v>
      </c>
      <c r="G575" s="15">
        <f t="shared" si="63"/>
        <v>31</v>
      </c>
      <c r="H575" s="62">
        <f t="shared" si="64"/>
        <v>2150.3471293319271</v>
      </c>
      <c r="I575" s="15">
        <f>IF(H574&lt;VLOOKUP(D575,'Luxjacky Assumptions Weekly'!$N$18:$R$124,5,0),VLOOKUP(D575,'Luxjacky Assumptions Weekly'!$N$18:$R$124,4,0),0)</f>
        <v>0</v>
      </c>
      <c r="J575" s="15">
        <f t="shared" si="60"/>
        <v>243.49609046770041</v>
      </c>
      <c r="K575" s="15">
        <f t="shared" si="61"/>
        <v>0</v>
      </c>
      <c r="L575" s="15">
        <f t="shared" si="65"/>
        <v>0</v>
      </c>
      <c r="M575" s="58">
        <f>'Luxjacky Assumptions Monthly'!$M$8*'Luxjacky Forecast Weekly'!I575</f>
        <v>0</v>
      </c>
      <c r="N575" s="58">
        <f>'Luxjacky Assumptions Monthly'!$M$6*'Luxjacky Assumptions Monthly'!$M$8*'Luxjacky Forecast Weekly'!H575</f>
        <v>1075.1735646659636</v>
      </c>
      <c r="O575" s="58">
        <f t="shared" si="66"/>
        <v>1075.1735646659636</v>
      </c>
    </row>
    <row r="576" spans="1:15" x14ac:dyDescent="0.3">
      <c r="A576" s="60">
        <v>44770</v>
      </c>
      <c r="B576" s="15">
        <v>2022</v>
      </c>
      <c r="C576" s="15">
        <v>7</v>
      </c>
      <c r="D576" s="15" t="str">
        <f t="shared" si="62"/>
        <v>202231</v>
      </c>
      <c r="E576" s="15">
        <v>5</v>
      </c>
      <c r="F576" s="15">
        <v>0</v>
      </c>
      <c r="G576" s="15">
        <f t="shared" si="63"/>
        <v>31</v>
      </c>
      <c r="H576" s="62">
        <f t="shared" si="64"/>
        <v>1926.102215359884</v>
      </c>
      <c r="I576" s="15">
        <f>IF(H575&lt;VLOOKUP(D576,'Luxjacky Assumptions Weekly'!$N$18:$R$124,5,0),VLOOKUP(D576,'Luxjacky Assumptions Weekly'!$N$18:$R$124,4,0),0)</f>
        <v>0</v>
      </c>
      <c r="J576" s="15">
        <f t="shared" si="60"/>
        <v>224.24491397204307</v>
      </c>
      <c r="K576" s="15">
        <f t="shared" si="61"/>
        <v>0</v>
      </c>
      <c r="L576" s="15">
        <f t="shared" si="65"/>
        <v>0</v>
      </c>
      <c r="M576" s="58">
        <f>'Luxjacky Assumptions Monthly'!$M$8*'Luxjacky Forecast Weekly'!I576</f>
        <v>0</v>
      </c>
      <c r="N576" s="58">
        <f>'Luxjacky Assumptions Monthly'!$M$6*'Luxjacky Assumptions Monthly'!$M$8*'Luxjacky Forecast Weekly'!H576</f>
        <v>963.05110767994199</v>
      </c>
      <c r="O576" s="58">
        <f t="shared" si="66"/>
        <v>963.05110767994199</v>
      </c>
    </row>
    <row r="577" spans="1:15" x14ac:dyDescent="0.3">
      <c r="A577" s="60">
        <v>44771</v>
      </c>
      <c r="B577" s="15">
        <v>2022</v>
      </c>
      <c r="C577" s="15">
        <v>7</v>
      </c>
      <c r="D577" s="15" t="str">
        <f t="shared" si="62"/>
        <v>202231</v>
      </c>
      <c r="E577" s="15">
        <v>6</v>
      </c>
      <c r="F577" s="15">
        <v>1</v>
      </c>
      <c r="G577" s="15">
        <f t="shared" si="63"/>
        <v>31</v>
      </c>
      <c r="H577" s="62">
        <f t="shared" si="64"/>
        <v>1720.2290374019149</v>
      </c>
      <c r="I577" s="15">
        <f>IF(H576&lt;VLOOKUP(D577,'Luxjacky Assumptions Weekly'!$N$18:$R$124,5,0),VLOOKUP(D577,'Luxjacky Assumptions Weekly'!$N$18:$R$124,4,0),0)</f>
        <v>0</v>
      </c>
      <c r="J577" s="15">
        <f t="shared" si="60"/>
        <v>205.87317795796906</v>
      </c>
      <c r="K577" s="15">
        <f t="shared" si="61"/>
        <v>0</v>
      </c>
      <c r="L577" s="15">
        <f t="shared" si="65"/>
        <v>0</v>
      </c>
      <c r="M577" s="58">
        <f>'Luxjacky Assumptions Monthly'!$M$8*'Luxjacky Forecast Weekly'!I577</f>
        <v>0</v>
      </c>
      <c r="N577" s="58">
        <f>'Luxjacky Assumptions Monthly'!$M$6*'Luxjacky Assumptions Monthly'!$M$8*'Luxjacky Forecast Weekly'!H577</f>
        <v>860.11451870095743</v>
      </c>
      <c r="O577" s="58">
        <f t="shared" si="66"/>
        <v>860.11451870095743</v>
      </c>
    </row>
    <row r="578" spans="1:15" x14ac:dyDescent="0.3">
      <c r="A578" s="60">
        <v>44772</v>
      </c>
      <c r="B578" s="15">
        <v>2022</v>
      </c>
      <c r="C578" s="15">
        <v>7</v>
      </c>
      <c r="D578" s="15" t="str">
        <f t="shared" si="62"/>
        <v>202231</v>
      </c>
      <c r="E578" s="15">
        <v>7</v>
      </c>
      <c r="F578" s="15">
        <v>1</v>
      </c>
      <c r="G578" s="15">
        <f t="shared" si="63"/>
        <v>31</v>
      </c>
      <c r="H578" s="62">
        <f t="shared" si="64"/>
        <v>3467.3555792310181</v>
      </c>
      <c r="I578" s="15">
        <f>IF(H577&lt;VLOOKUP(D578,'Luxjacky Assumptions Weekly'!$N$18:$R$124,5,0),VLOOKUP(D578,'Luxjacky Assumptions Weekly'!$N$18:$R$124,4,0),0)</f>
        <v>1915.0802413770721</v>
      </c>
      <c r="J578" s="15">
        <f t="shared" si="60"/>
        <v>167.95369954796871</v>
      </c>
      <c r="K578" s="15">
        <f t="shared" si="61"/>
        <v>1</v>
      </c>
      <c r="L578" s="15">
        <f t="shared" si="65"/>
        <v>4000</v>
      </c>
      <c r="M578" s="58">
        <f>'Luxjacky Assumptions Monthly'!$M$8*'Luxjacky Forecast Weekly'!I578</f>
        <v>19150.802413770722</v>
      </c>
      <c r="N578" s="58">
        <f>'Luxjacky Assumptions Monthly'!$M$6*'Luxjacky Assumptions Monthly'!$M$8*'Luxjacky Forecast Weekly'!H578</f>
        <v>1733.677789615509</v>
      </c>
      <c r="O578" s="58">
        <f t="shared" si="66"/>
        <v>24884.480203386229</v>
      </c>
    </row>
    <row r="579" spans="1:15" x14ac:dyDescent="0.3">
      <c r="A579" s="60">
        <v>44773</v>
      </c>
      <c r="B579" s="15">
        <v>2022</v>
      </c>
      <c r="C579" s="15">
        <v>7</v>
      </c>
      <c r="D579" s="15" t="str">
        <f t="shared" si="62"/>
        <v>202232</v>
      </c>
      <c r="E579" s="15">
        <v>1</v>
      </c>
      <c r="F579" s="15">
        <v>0</v>
      </c>
      <c r="G579" s="15">
        <f t="shared" si="63"/>
        <v>32</v>
      </c>
      <c r="H579" s="62">
        <f t="shared" si="64"/>
        <v>3215.237993877724</v>
      </c>
      <c r="I579" s="15">
        <f>IF(H578&lt;VLOOKUP(D579,'Luxjacky Assumptions Weekly'!$N$18:$R$124,5,0),VLOOKUP(D579,'Luxjacky Assumptions Weekly'!$N$18:$R$124,4,0),0)</f>
        <v>0</v>
      </c>
      <c r="J579" s="15">
        <f t="shared" ref="J579:J642" si="67">100-2.17*E579^2.25+12.77*E579+EXP(-E579/0.032)+5*C579^0.75+10*F579+20*(B579-2016)</f>
        <v>252.11758535329426</v>
      </c>
      <c r="K579" s="15">
        <f t="shared" ref="K579:K642" si="68">IF(I579&gt;0,1,0)</f>
        <v>0</v>
      </c>
      <c r="L579" s="15">
        <f t="shared" si="65"/>
        <v>0</v>
      </c>
      <c r="M579" s="58">
        <f>'Luxjacky Assumptions Monthly'!$M$8*'Luxjacky Forecast Weekly'!I579</f>
        <v>0</v>
      </c>
      <c r="N579" s="58">
        <f>'Luxjacky Assumptions Monthly'!$M$6*'Luxjacky Assumptions Monthly'!$M$8*'Luxjacky Forecast Weekly'!H579</f>
        <v>1607.618996938862</v>
      </c>
      <c r="O579" s="58">
        <f t="shared" si="66"/>
        <v>1607.618996938862</v>
      </c>
    </row>
    <row r="580" spans="1:15" x14ac:dyDescent="0.3">
      <c r="A580" s="60">
        <v>44774</v>
      </c>
      <c r="B580" s="15">
        <v>2022</v>
      </c>
      <c r="C580" s="15">
        <v>8</v>
      </c>
      <c r="D580" s="15" t="str">
        <f t="shared" ref="D580:D643" si="69">CONCATENATE(B580,G580)</f>
        <v>202232</v>
      </c>
      <c r="E580" s="15">
        <v>2</v>
      </c>
      <c r="F580" s="15">
        <v>0</v>
      </c>
      <c r="G580" s="15">
        <f t="shared" ref="G580:G643" si="70">WEEKNUM(A580)</f>
        <v>32</v>
      </c>
      <c r="H580" s="62">
        <f t="shared" ref="H580:H643" si="71">H579+I580-J580</f>
        <v>2956.236169335893</v>
      </c>
      <c r="I580" s="15">
        <f>IF(H579&lt;VLOOKUP(D580,'Luxjacky Assumptions Weekly'!$N$18:$R$124,5,0),VLOOKUP(D580,'Luxjacky Assumptions Weekly'!$N$18:$R$124,4,0),0)</f>
        <v>0</v>
      </c>
      <c r="J580" s="15">
        <f t="shared" si="67"/>
        <v>259.00182454183079</v>
      </c>
      <c r="K580" s="15">
        <f t="shared" si="68"/>
        <v>0</v>
      </c>
      <c r="L580" s="15">
        <f t="shared" ref="L580:L643" si="72">4000*K580</f>
        <v>0</v>
      </c>
      <c r="M580" s="58">
        <f>'Luxjacky Assumptions Monthly'!$M$8*'Luxjacky Forecast Weekly'!I580</f>
        <v>0</v>
      </c>
      <c r="N580" s="58">
        <f>'Luxjacky Assumptions Monthly'!$M$6*'Luxjacky Assumptions Monthly'!$M$8*'Luxjacky Forecast Weekly'!H580</f>
        <v>1478.1180846679465</v>
      </c>
      <c r="O580" s="58">
        <f t="shared" ref="O580:O643" si="73">SUM(L580:N580)</f>
        <v>1478.1180846679465</v>
      </c>
    </row>
    <row r="581" spans="1:15" x14ac:dyDescent="0.3">
      <c r="A581" s="60">
        <v>44775</v>
      </c>
      <c r="B581" s="15">
        <v>2022</v>
      </c>
      <c r="C581" s="15">
        <v>8</v>
      </c>
      <c r="D581" s="15" t="str">
        <f t="shared" si="69"/>
        <v>202232</v>
      </c>
      <c r="E581" s="15">
        <v>3</v>
      </c>
      <c r="F581" s="15">
        <v>0</v>
      </c>
      <c r="G581" s="15">
        <f t="shared" si="70"/>
        <v>32</v>
      </c>
      <c r="H581" s="62">
        <f t="shared" si="71"/>
        <v>2699.8449525088008</v>
      </c>
      <c r="I581" s="15">
        <f>IF(H580&lt;VLOOKUP(D581,'Luxjacky Assumptions Weekly'!$N$18:$R$124,5,0),VLOOKUP(D581,'Luxjacky Assumptions Weekly'!$N$18:$R$124,4,0),0)</f>
        <v>0</v>
      </c>
      <c r="J581" s="15">
        <f t="shared" si="67"/>
        <v>256.39121682709225</v>
      </c>
      <c r="K581" s="15">
        <f t="shared" si="68"/>
        <v>0</v>
      </c>
      <c r="L581" s="15">
        <f t="shared" si="72"/>
        <v>0</v>
      </c>
      <c r="M581" s="58">
        <f>'Luxjacky Assumptions Monthly'!$M$8*'Luxjacky Forecast Weekly'!I581</f>
        <v>0</v>
      </c>
      <c r="N581" s="58">
        <f>'Luxjacky Assumptions Monthly'!$M$6*'Luxjacky Assumptions Monthly'!$M$8*'Luxjacky Forecast Weekly'!H581</f>
        <v>1349.9224762544004</v>
      </c>
      <c r="O581" s="58">
        <f t="shared" si="73"/>
        <v>1349.9224762544004</v>
      </c>
    </row>
    <row r="582" spans="1:15" x14ac:dyDescent="0.3">
      <c r="A582" s="60">
        <v>44776</v>
      </c>
      <c r="B582" s="15">
        <v>2022</v>
      </c>
      <c r="C582" s="15">
        <v>8</v>
      </c>
      <c r="D582" s="15" t="str">
        <f t="shared" si="69"/>
        <v>202232</v>
      </c>
      <c r="E582" s="15">
        <v>4</v>
      </c>
      <c r="F582" s="15">
        <v>0</v>
      </c>
      <c r="G582" s="15">
        <f t="shared" si="70"/>
        <v>32</v>
      </c>
      <c r="H582" s="62">
        <f t="shared" si="71"/>
        <v>2454.0823050943404</v>
      </c>
      <c r="I582" s="15">
        <f>IF(H581&lt;VLOOKUP(D582,'Luxjacky Assumptions Weekly'!$N$18:$R$124,5,0),VLOOKUP(D582,'Luxjacky Assumptions Weekly'!$N$18:$R$124,4,0),0)</f>
        <v>0</v>
      </c>
      <c r="J582" s="15">
        <f t="shared" si="67"/>
        <v>245.76264741446056</v>
      </c>
      <c r="K582" s="15">
        <f t="shared" si="68"/>
        <v>0</v>
      </c>
      <c r="L582" s="15">
        <f t="shared" si="72"/>
        <v>0</v>
      </c>
      <c r="M582" s="58">
        <f>'Luxjacky Assumptions Monthly'!$M$8*'Luxjacky Forecast Weekly'!I582</f>
        <v>0</v>
      </c>
      <c r="N582" s="58">
        <f>'Luxjacky Assumptions Monthly'!$M$6*'Luxjacky Assumptions Monthly'!$M$8*'Luxjacky Forecast Weekly'!H582</f>
        <v>1227.0411525471702</v>
      </c>
      <c r="O582" s="58">
        <f t="shared" si="73"/>
        <v>1227.0411525471702</v>
      </c>
    </row>
    <row r="583" spans="1:15" x14ac:dyDescent="0.3">
      <c r="A583" s="60">
        <v>44777</v>
      </c>
      <c r="B583" s="15">
        <v>2022</v>
      </c>
      <c r="C583" s="15">
        <v>8</v>
      </c>
      <c r="D583" s="15" t="str">
        <f t="shared" si="69"/>
        <v>202232</v>
      </c>
      <c r="E583" s="15">
        <v>5</v>
      </c>
      <c r="F583" s="15">
        <v>0</v>
      </c>
      <c r="G583" s="15">
        <f t="shared" si="70"/>
        <v>32</v>
      </c>
      <c r="H583" s="62">
        <f t="shared" si="71"/>
        <v>2227.5708341755371</v>
      </c>
      <c r="I583" s="15">
        <f>IF(H582&lt;VLOOKUP(D583,'Luxjacky Assumptions Weekly'!$N$18:$R$124,5,0),VLOOKUP(D583,'Luxjacky Assumptions Weekly'!$N$18:$R$124,4,0),0)</f>
        <v>0</v>
      </c>
      <c r="J583" s="15">
        <f t="shared" si="67"/>
        <v>226.51147091880324</v>
      </c>
      <c r="K583" s="15">
        <f t="shared" si="68"/>
        <v>0</v>
      </c>
      <c r="L583" s="15">
        <f t="shared" si="72"/>
        <v>0</v>
      </c>
      <c r="M583" s="58">
        <f>'Luxjacky Assumptions Monthly'!$M$8*'Luxjacky Forecast Weekly'!I583</f>
        <v>0</v>
      </c>
      <c r="N583" s="58">
        <f>'Luxjacky Assumptions Monthly'!$M$6*'Luxjacky Assumptions Monthly'!$M$8*'Luxjacky Forecast Weekly'!H583</f>
        <v>1113.7854170877686</v>
      </c>
      <c r="O583" s="58">
        <f t="shared" si="73"/>
        <v>1113.7854170877686</v>
      </c>
    </row>
    <row r="584" spans="1:15" x14ac:dyDescent="0.3">
      <c r="A584" s="60">
        <v>44778</v>
      </c>
      <c r="B584" s="15">
        <v>2022</v>
      </c>
      <c r="C584" s="15">
        <v>8</v>
      </c>
      <c r="D584" s="15" t="str">
        <f t="shared" si="69"/>
        <v>202232</v>
      </c>
      <c r="E584" s="15">
        <v>6</v>
      </c>
      <c r="F584" s="15">
        <v>1</v>
      </c>
      <c r="G584" s="15">
        <f t="shared" si="70"/>
        <v>32</v>
      </c>
      <c r="H584" s="62">
        <f t="shared" si="71"/>
        <v>2019.4310992708079</v>
      </c>
      <c r="I584" s="15">
        <f>IF(H583&lt;VLOOKUP(D584,'Luxjacky Assumptions Weekly'!$N$18:$R$124,5,0),VLOOKUP(D584,'Luxjacky Assumptions Weekly'!$N$18:$R$124,4,0),0)</f>
        <v>0</v>
      </c>
      <c r="J584" s="15">
        <f t="shared" si="67"/>
        <v>208.13973490472924</v>
      </c>
      <c r="K584" s="15">
        <f t="shared" si="68"/>
        <v>0</v>
      </c>
      <c r="L584" s="15">
        <f t="shared" si="72"/>
        <v>0</v>
      </c>
      <c r="M584" s="58">
        <f>'Luxjacky Assumptions Monthly'!$M$8*'Luxjacky Forecast Weekly'!I584</f>
        <v>0</v>
      </c>
      <c r="N584" s="58">
        <f>'Luxjacky Assumptions Monthly'!$M$6*'Luxjacky Assumptions Monthly'!$M$8*'Luxjacky Forecast Weekly'!H584</f>
        <v>1009.7155496354039</v>
      </c>
      <c r="O584" s="58">
        <f t="shared" si="73"/>
        <v>1009.7155496354039</v>
      </c>
    </row>
    <row r="585" spans="1:15" x14ac:dyDescent="0.3">
      <c r="A585" s="60">
        <v>44779</v>
      </c>
      <c r="B585" s="15">
        <v>2022</v>
      </c>
      <c r="C585" s="15">
        <v>8</v>
      </c>
      <c r="D585" s="15" t="str">
        <f t="shared" si="69"/>
        <v>202232</v>
      </c>
      <c r="E585" s="15">
        <v>7</v>
      </c>
      <c r="F585" s="15">
        <v>1</v>
      </c>
      <c r="G585" s="15">
        <f t="shared" si="70"/>
        <v>32</v>
      </c>
      <c r="H585" s="62">
        <f t="shared" si="71"/>
        <v>1849.2108427760791</v>
      </c>
      <c r="I585" s="15">
        <f>IF(H584&lt;VLOOKUP(D585,'Luxjacky Assumptions Weekly'!$N$18:$R$124,5,0),VLOOKUP(D585,'Luxjacky Assumptions Weekly'!$N$18:$R$124,4,0),0)</f>
        <v>0</v>
      </c>
      <c r="J585" s="15">
        <f t="shared" si="67"/>
        <v>170.22025649472886</v>
      </c>
      <c r="K585" s="15">
        <f t="shared" si="68"/>
        <v>0</v>
      </c>
      <c r="L585" s="15">
        <f t="shared" si="72"/>
        <v>0</v>
      </c>
      <c r="M585" s="58">
        <f>'Luxjacky Assumptions Monthly'!$M$8*'Luxjacky Forecast Weekly'!I585</f>
        <v>0</v>
      </c>
      <c r="N585" s="58">
        <f>'Luxjacky Assumptions Monthly'!$M$6*'Luxjacky Assumptions Monthly'!$M$8*'Luxjacky Forecast Weekly'!H585</f>
        <v>924.60542138803953</v>
      </c>
      <c r="O585" s="58">
        <f t="shared" si="73"/>
        <v>924.60542138803953</v>
      </c>
    </row>
    <row r="586" spans="1:15" x14ac:dyDescent="0.3">
      <c r="A586" s="60">
        <v>44780</v>
      </c>
      <c r="B586" s="15">
        <v>2022</v>
      </c>
      <c r="C586" s="15">
        <v>8</v>
      </c>
      <c r="D586" s="15" t="str">
        <f t="shared" si="69"/>
        <v>202233</v>
      </c>
      <c r="E586" s="15">
        <v>1</v>
      </c>
      <c r="F586" s="15">
        <v>0</v>
      </c>
      <c r="G586" s="15">
        <f t="shared" si="70"/>
        <v>33</v>
      </c>
      <c r="H586" s="62">
        <f t="shared" si="71"/>
        <v>1594.8267004760246</v>
      </c>
      <c r="I586" s="15">
        <f>IF(H585&lt;VLOOKUP(D586,'Luxjacky Assumptions Weekly'!$N$18:$R$124,5,0),VLOOKUP(D586,'Luxjacky Assumptions Weekly'!$N$18:$R$124,4,0),0)</f>
        <v>0</v>
      </c>
      <c r="J586" s="15">
        <f t="shared" si="67"/>
        <v>254.38414230005444</v>
      </c>
      <c r="K586" s="15">
        <f t="shared" si="68"/>
        <v>0</v>
      </c>
      <c r="L586" s="15">
        <f t="shared" si="72"/>
        <v>0</v>
      </c>
      <c r="M586" s="58">
        <f>'Luxjacky Assumptions Monthly'!$M$8*'Luxjacky Forecast Weekly'!I586</f>
        <v>0</v>
      </c>
      <c r="N586" s="58">
        <f>'Luxjacky Assumptions Monthly'!$M$6*'Luxjacky Assumptions Monthly'!$M$8*'Luxjacky Forecast Weekly'!H586</f>
        <v>797.4133502380123</v>
      </c>
      <c r="O586" s="58">
        <f t="shared" si="73"/>
        <v>797.4133502380123</v>
      </c>
    </row>
    <row r="587" spans="1:15" x14ac:dyDescent="0.3">
      <c r="A587" s="60">
        <v>44781</v>
      </c>
      <c r="B587" s="15">
        <v>2022</v>
      </c>
      <c r="C587" s="15">
        <v>8</v>
      </c>
      <c r="D587" s="15" t="str">
        <f t="shared" si="69"/>
        <v>202233</v>
      </c>
      <c r="E587" s="15">
        <v>2</v>
      </c>
      <c r="F587" s="15">
        <v>0</v>
      </c>
      <c r="G587" s="15">
        <f t="shared" si="70"/>
        <v>33</v>
      </c>
      <c r="H587" s="62">
        <f t="shared" si="71"/>
        <v>3260.3500750576104</v>
      </c>
      <c r="I587" s="15">
        <f>IF(H586&lt;VLOOKUP(D587,'Luxjacky Assumptions Weekly'!$N$18:$R$124,5,0),VLOOKUP(D587,'Luxjacky Assumptions Weekly'!$N$18:$R$124,4,0),0)</f>
        <v>1924.5251991234168</v>
      </c>
      <c r="J587" s="15">
        <f t="shared" si="67"/>
        <v>259.00182454183079</v>
      </c>
      <c r="K587" s="15">
        <f t="shared" si="68"/>
        <v>1</v>
      </c>
      <c r="L587" s="15">
        <f t="shared" si="72"/>
        <v>4000</v>
      </c>
      <c r="M587" s="58">
        <f>'Luxjacky Assumptions Monthly'!$M$8*'Luxjacky Forecast Weekly'!I587</f>
        <v>19245.251991234167</v>
      </c>
      <c r="N587" s="58">
        <f>'Luxjacky Assumptions Monthly'!$M$6*'Luxjacky Assumptions Monthly'!$M$8*'Luxjacky Forecast Weekly'!H587</f>
        <v>1630.1750375288052</v>
      </c>
      <c r="O587" s="58">
        <f t="shared" si="73"/>
        <v>24875.427028762973</v>
      </c>
    </row>
    <row r="588" spans="1:15" x14ac:dyDescent="0.3">
      <c r="A588" s="60">
        <v>44782</v>
      </c>
      <c r="B588" s="15">
        <v>2022</v>
      </c>
      <c r="C588" s="15">
        <v>8</v>
      </c>
      <c r="D588" s="15" t="str">
        <f t="shared" si="69"/>
        <v>202233</v>
      </c>
      <c r="E588" s="15">
        <v>3</v>
      </c>
      <c r="F588" s="15">
        <v>0</v>
      </c>
      <c r="G588" s="15">
        <f t="shared" si="70"/>
        <v>33</v>
      </c>
      <c r="H588" s="62">
        <f t="shared" si="71"/>
        <v>3003.9588582305182</v>
      </c>
      <c r="I588" s="15">
        <f>IF(H587&lt;VLOOKUP(D588,'Luxjacky Assumptions Weekly'!$N$18:$R$124,5,0),VLOOKUP(D588,'Luxjacky Assumptions Weekly'!$N$18:$R$124,4,0),0)</f>
        <v>0</v>
      </c>
      <c r="J588" s="15">
        <f t="shared" si="67"/>
        <v>256.39121682709225</v>
      </c>
      <c r="K588" s="15">
        <f t="shared" si="68"/>
        <v>0</v>
      </c>
      <c r="L588" s="15">
        <f t="shared" si="72"/>
        <v>0</v>
      </c>
      <c r="M588" s="58">
        <f>'Luxjacky Assumptions Monthly'!$M$8*'Luxjacky Forecast Weekly'!I588</f>
        <v>0</v>
      </c>
      <c r="N588" s="58">
        <f>'Luxjacky Assumptions Monthly'!$M$6*'Luxjacky Assumptions Monthly'!$M$8*'Luxjacky Forecast Weekly'!H588</f>
        <v>1501.9794291152591</v>
      </c>
      <c r="O588" s="58">
        <f t="shared" si="73"/>
        <v>1501.9794291152591</v>
      </c>
    </row>
    <row r="589" spans="1:15" x14ac:dyDescent="0.3">
      <c r="A589" s="60">
        <v>44783</v>
      </c>
      <c r="B589" s="15">
        <v>2022</v>
      </c>
      <c r="C589" s="15">
        <v>8</v>
      </c>
      <c r="D589" s="15" t="str">
        <f t="shared" si="69"/>
        <v>202233</v>
      </c>
      <c r="E589" s="15">
        <v>4</v>
      </c>
      <c r="F589" s="15">
        <v>0</v>
      </c>
      <c r="G589" s="15">
        <f t="shared" si="70"/>
        <v>33</v>
      </c>
      <c r="H589" s="62">
        <f t="shared" si="71"/>
        <v>2758.1962108160578</v>
      </c>
      <c r="I589" s="15">
        <f>IF(H588&lt;VLOOKUP(D589,'Luxjacky Assumptions Weekly'!$N$18:$R$124,5,0),VLOOKUP(D589,'Luxjacky Assumptions Weekly'!$N$18:$R$124,4,0),0)</f>
        <v>0</v>
      </c>
      <c r="J589" s="15">
        <f t="shared" si="67"/>
        <v>245.76264741446056</v>
      </c>
      <c r="K589" s="15">
        <f t="shared" si="68"/>
        <v>0</v>
      </c>
      <c r="L589" s="15">
        <f t="shared" si="72"/>
        <v>0</v>
      </c>
      <c r="M589" s="58">
        <f>'Luxjacky Assumptions Monthly'!$M$8*'Luxjacky Forecast Weekly'!I589</f>
        <v>0</v>
      </c>
      <c r="N589" s="58">
        <f>'Luxjacky Assumptions Monthly'!$M$6*'Luxjacky Assumptions Monthly'!$M$8*'Luxjacky Forecast Weekly'!H589</f>
        <v>1379.0981054080289</v>
      </c>
      <c r="O589" s="58">
        <f t="shared" si="73"/>
        <v>1379.0981054080289</v>
      </c>
    </row>
    <row r="590" spans="1:15" x14ac:dyDescent="0.3">
      <c r="A590" s="60">
        <v>44784</v>
      </c>
      <c r="B590" s="15">
        <v>2022</v>
      </c>
      <c r="C590" s="15">
        <v>8</v>
      </c>
      <c r="D590" s="15" t="str">
        <f t="shared" si="69"/>
        <v>202233</v>
      </c>
      <c r="E590" s="15">
        <v>5</v>
      </c>
      <c r="F590" s="15">
        <v>0</v>
      </c>
      <c r="G590" s="15">
        <f t="shared" si="70"/>
        <v>33</v>
      </c>
      <c r="H590" s="62">
        <f t="shared" si="71"/>
        <v>2531.6847398972545</v>
      </c>
      <c r="I590" s="15">
        <f>IF(H589&lt;VLOOKUP(D590,'Luxjacky Assumptions Weekly'!$N$18:$R$124,5,0),VLOOKUP(D590,'Luxjacky Assumptions Weekly'!$N$18:$R$124,4,0),0)</f>
        <v>0</v>
      </c>
      <c r="J590" s="15">
        <f t="shared" si="67"/>
        <v>226.51147091880324</v>
      </c>
      <c r="K590" s="15">
        <f t="shared" si="68"/>
        <v>0</v>
      </c>
      <c r="L590" s="15">
        <f t="shared" si="72"/>
        <v>0</v>
      </c>
      <c r="M590" s="58">
        <f>'Luxjacky Assumptions Monthly'!$M$8*'Luxjacky Forecast Weekly'!I590</f>
        <v>0</v>
      </c>
      <c r="N590" s="58">
        <f>'Luxjacky Assumptions Monthly'!$M$6*'Luxjacky Assumptions Monthly'!$M$8*'Luxjacky Forecast Weekly'!H590</f>
        <v>1265.8423699486273</v>
      </c>
      <c r="O590" s="58">
        <f t="shared" si="73"/>
        <v>1265.8423699486273</v>
      </c>
    </row>
    <row r="591" spans="1:15" x14ac:dyDescent="0.3">
      <c r="A591" s="60">
        <v>44785</v>
      </c>
      <c r="B591" s="15">
        <v>2022</v>
      </c>
      <c r="C591" s="15">
        <v>8</v>
      </c>
      <c r="D591" s="15" t="str">
        <f t="shared" si="69"/>
        <v>202233</v>
      </c>
      <c r="E591" s="15">
        <v>6</v>
      </c>
      <c r="F591" s="15">
        <v>1</v>
      </c>
      <c r="G591" s="15">
        <f t="shared" si="70"/>
        <v>33</v>
      </c>
      <c r="H591" s="62">
        <f t="shared" si="71"/>
        <v>2323.5450049925253</v>
      </c>
      <c r="I591" s="15">
        <f>IF(H590&lt;VLOOKUP(D591,'Luxjacky Assumptions Weekly'!$N$18:$R$124,5,0),VLOOKUP(D591,'Luxjacky Assumptions Weekly'!$N$18:$R$124,4,0),0)</f>
        <v>0</v>
      </c>
      <c r="J591" s="15">
        <f t="shared" si="67"/>
        <v>208.13973490472924</v>
      </c>
      <c r="K591" s="15">
        <f t="shared" si="68"/>
        <v>0</v>
      </c>
      <c r="L591" s="15">
        <f t="shared" si="72"/>
        <v>0</v>
      </c>
      <c r="M591" s="58">
        <f>'Luxjacky Assumptions Monthly'!$M$8*'Luxjacky Forecast Weekly'!I591</f>
        <v>0</v>
      </c>
      <c r="N591" s="58">
        <f>'Luxjacky Assumptions Monthly'!$M$6*'Luxjacky Assumptions Monthly'!$M$8*'Luxjacky Forecast Weekly'!H591</f>
        <v>1161.7725024962626</v>
      </c>
      <c r="O591" s="58">
        <f t="shared" si="73"/>
        <v>1161.7725024962626</v>
      </c>
    </row>
    <row r="592" spans="1:15" x14ac:dyDescent="0.3">
      <c r="A592" s="60">
        <v>44786</v>
      </c>
      <c r="B592" s="15">
        <v>2022</v>
      </c>
      <c r="C592" s="15">
        <v>8</v>
      </c>
      <c r="D592" s="15" t="str">
        <f t="shared" si="69"/>
        <v>202233</v>
      </c>
      <c r="E592" s="15">
        <v>7</v>
      </c>
      <c r="F592" s="15">
        <v>1</v>
      </c>
      <c r="G592" s="15">
        <f t="shared" si="70"/>
        <v>33</v>
      </c>
      <c r="H592" s="62">
        <f t="shared" si="71"/>
        <v>2153.3247484977965</v>
      </c>
      <c r="I592" s="15">
        <f>IF(H591&lt;VLOOKUP(D592,'Luxjacky Assumptions Weekly'!$N$18:$R$124,5,0),VLOOKUP(D592,'Luxjacky Assumptions Weekly'!$N$18:$R$124,4,0),0)</f>
        <v>0</v>
      </c>
      <c r="J592" s="15">
        <f t="shared" si="67"/>
        <v>170.22025649472886</v>
      </c>
      <c r="K592" s="15">
        <f t="shared" si="68"/>
        <v>0</v>
      </c>
      <c r="L592" s="15">
        <f t="shared" si="72"/>
        <v>0</v>
      </c>
      <c r="M592" s="58">
        <f>'Luxjacky Assumptions Monthly'!$M$8*'Luxjacky Forecast Weekly'!I592</f>
        <v>0</v>
      </c>
      <c r="N592" s="58">
        <f>'Luxjacky Assumptions Monthly'!$M$6*'Luxjacky Assumptions Monthly'!$M$8*'Luxjacky Forecast Weekly'!H592</f>
        <v>1076.6623742488982</v>
      </c>
      <c r="O592" s="58">
        <f t="shared" si="73"/>
        <v>1076.6623742488982</v>
      </c>
    </row>
    <row r="593" spans="1:15" x14ac:dyDescent="0.3">
      <c r="A593" s="60">
        <v>44787</v>
      </c>
      <c r="B593" s="15">
        <v>2022</v>
      </c>
      <c r="C593" s="15">
        <v>8</v>
      </c>
      <c r="D593" s="15" t="str">
        <f t="shared" si="69"/>
        <v>202234</v>
      </c>
      <c r="E593" s="15">
        <v>1</v>
      </c>
      <c r="F593" s="15">
        <v>0</v>
      </c>
      <c r="G593" s="15">
        <f t="shared" si="70"/>
        <v>34</v>
      </c>
      <c r="H593" s="62">
        <f t="shared" si="71"/>
        <v>1898.940606197742</v>
      </c>
      <c r="I593" s="15">
        <f>IF(H592&lt;VLOOKUP(D593,'Luxjacky Assumptions Weekly'!$N$18:$R$124,5,0),VLOOKUP(D593,'Luxjacky Assumptions Weekly'!$N$18:$R$124,4,0),0)</f>
        <v>0</v>
      </c>
      <c r="J593" s="15">
        <f t="shared" si="67"/>
        <v>254.38414230005444</v>
      </c>
      <c r="K593" s="15">
        <f t="shared" si="68"/>
        <v>0</v>
      </c>
      <c r="L593" s="15">
        <f t="shared" si="72"/>
        <v>0</v>
      </c>
      <c r="M593" s="58">
        <f>'Luxjacky Assumptions Monthly'!$M$8*'Luxjacky Forecast Weekly'!I593</f>
        <v>0</v>
      </c>
      <c r="N593" s="58">
        <f>'Luxjacky Assumptions Monthly'!$M$6*'Luxjacky Assumptions Monthly'!$M$8*'Luxjacky Forecast Weekly'!H593</f>
        <v>949.470303098871</v>
      </c>
      <c r="O593" s="58">
        <f t="shared" si="73"/>
        <v>949.470303098871</v>
      </c>
    </row>
    <row r="594" spans="1:15" x14ac:dyDescent="0.3">
      <c r="A594" s="60">
        <v>44788</v>
      </c>
      <c r="B594" s="15">
        <v>2022</v>
      </c>
      <c r="C594" s="15">
        <v>8</v>
      </c>
      <c r="D594" s="15" t="str">
        <f t="shared" si="69"/>
        <v>202234</v>
      </c>
      <c r="E594" s="15">
        <v>2</v>
      </c>
      <c r="F594" s="15">
        <v>0</v>
      </c>
      <c r="G594" s="15">
        <f t="shared" si="70"/>
        <v>34</v>
      </c>
      <c r="H594" s="62">
        <f t="shared" si="71"/>
        <v>1639.9387816559113</v>
      </c>
      <c r="I594" s="15">
        <f>IF(H593&lt;VLOOKUP(D594,'Luxjacky Assumptions Weekly'!$N$18:$R$124,5,0),VLOOKUP(D594,'Luxjacky Assumptions Weekly'!$N$18:$R$124,4,0),0)</f>
        <v>0</v>
      </c>
      <c r="J594" s="15">
        <f t="shared" si="67"/>
        <v>259.00182454183079</v>
      </c>
      <c r="K594" s="15">
        <f t="shared" si="68"/>
        <v>0</v>
      </c>
      <c r="L594" s="15">
        <f t="shared" si="72"/>
        <v>0</v>
      </c>
      <c r="M594" s="58">
        <f>'Luxjacky Assumptions Monthly'!$M$8*'Luxjacky Forecast Weekly'!I594</f>
        <v>0</v>
      </c>
      <c r="N594" s="58">
        <f>'Luxjacky Assumptions Monthly'!$M$6*'Luxjacky Assumptions Monthly'!$M$8*'Luxjacky Forecast Weekly'!H594</f>
        <v>819.96939082795564</v>
      </c>
      <c r="O594" s="58">
        <f t="shared" si="73"/>
        <v>819.96939082795564</v>
      </c>
    </row>
    <row r="595" spans="1:15" x14ac:dyDescent="0.3">
      <c r="A595" s="60">
        <v>44789</v>
      </c>
      <c r="B595" s="15">
        <v>2022</v>
      </c>
      <c r="C595" s="15">
        <v>8</v>
      </c>
      <c r="D595" s="15" t="str">
        <f t="shared" si="69"/>
        <v>202234</v>
      </c>
      <c r="E595" s="15">
        <v>3</v>
      </c>
      <c r="F595" s="15">
        <v>0</v>
      </c>
      <c r="G595" s="15">
        <f t="shared" si="70"/>
        <v>34</v>
      </c>
      <c r="H595" s="62">
        <f t="shared" si="71"/>
        <v>3308.0727639522361</v>
      </c>
      <c r="I595" s="15">
        <f>IF(H594&lt;VLOOKUP(D595,'Luxjacky Assumptions Weekly'!$N$18:$R$124,5,0),VLOOKUP(D595,'Luxjacky Assumptions Weekly'!$N$18:$R$124,4,0),0)</f>
        <v>1924.5251991234168</v>
      </c>
      <c r="J595" s="15">
        <f t="shared" si="67"/>
        <v>256.39121682709225</v>
      </c>
      <c r="K595" s="15">
        <f t="shared" si="68"/>
        <v>1</v>
      </c>
      <c r="L595" s="15">
        <f t="shared" si="72"/>
        <v>4000</v>
      </c>
      <c r="M595" s="58">
        <f>'Luxjacky Assumptions Monthly'!$M$8*'Luxjacky Forecast Weekly'!I595</f>
        <v>19245.251991234167</v>
      </c>
      <c r="N595" s="58">
        <f>'Luxjacky Assumptions Monthly'!$M$6*'Luxjacky Assumptions Monthly'!$M$8*'Luxjacky Forecast Weekly'!H595</f>
        <v>1654.036381976118</v>
      </c>
      <c r="O595" s="58">
        <f t="shared" si="73"/>
        <v>24899.288373210285</v>
      </c>
    </row>
    <row r="596" spans="1:15" x14ac:dyDescent="0.3">
      <c r="A596" s="60">
        <v>44790</v>
      </c>
      <c r="B596" s="15">
        <v>2022</v>
      </c>
      <c r="C596" s="15">
        <v>8</v>
      </c>
      <c r="D596" s="15" t="str">
        <f t="shared" si="69"/>
        <v>202234</v>
      </c>
      <c r="E596" s="15">
        <v>4</v>
      </c>
      <c r="F596" s="15">
        <v>0</v>
      </c>
      <c r="G596" s="15">
        <f t="shared" si="70"/>
        <v>34</v>
      </c>
      <c r="H596" s="62">
        <f t="shared" si="71"/>
        <v>3062.3101165377757</v>
      </c>
      <c r="I596" s="15">
        <f>IF(H595&lt;VLOOKUP(D596,'Luxjacky Assumptions Weekly'!$N$18:$R$124,5,0),VLOOKUP(D596,'Luxjacky Assumptions Weekly'!$N$18:$R$124,4,0),0)</f>
        <v>0</v>
      </c>
      <c r="J596" s="15">
        <f t="shared" si="67"/>
        <v>245.76264741446056</v>
      </c>
      <c r="K596" s="15">
        <f t="shared" si="68"/>
        <v>0</v>
      </c>
      <c r="L596" s="15">
        <f t="shared" si="72"/>
        <v>0</v>
      </c>
      <c r="M596" s="58">
        <f>'Luxjacky Assumptions Monthly'!$M$8*'Luxjacky Forecast Weekly'!I596</f>
        <v>0</v>
      </c>
      <c r="N596" s="58">
        <f>'Luxjacky Assumptions Monthly'!$M$6*'Luxjacky Assumptions Monthly'!$M$8*'Luxjacky Forecast Weekly'!H596</f>
        <v>1531.1550582688878</v>
      </c>
      <c r="O596" s="58">
        <f t="shared" si="73"/>
        <v>1531.1550582688878</v>
      </c>
    </row>
    <row r="597" spans="1:15" x14ac:dyDescent="0.3">
      <c r="A597" s="60">
        <v>44791</v>
      </c>
      <c r="B597" s="15">
        <v>2022</v>
      </c>
      <c r="C597" s="15">
        <v>8</v>
      </c>
      <c r="D597" s="15" t="str">
        <f t="shared" si="69"/>
        <v>202234</v>
      </c>
      <c r="E597" s="15">
        <v>5</v>
      </c>
      <c r="F597" s="15">
        <v>0</v>
      </c>
      <c r="G597" s="15">
        <f t="shared" si="70"/>
        <v>34</v>
      </c>
      <c r="H597" s="62">
        <f t="shared" si="71"/>
        <v>2835.7986456189724</v>
      </c>
      <c r="I597" s="15">
        <f>IF(H596&lt;VLOOKUP(D597,'Luxjacky Assumptions Weekly'!$N$18:$R$124,5,0),VLOOKUP(D597,'Luxjacky Assumptions Weekly'!$N$18:$R$124,4,0),0)</f>
        <v>0</v>
      </c>
      <c r="J597" s="15">
        <f t="shared" si="67"/>
        <v>226.51147091880324</v>
      </c>
      <c r="K597" s="15">
        <f t="shared" si="68"/>
        <v>0</v>
      </c>
      <c r="L597" s="15">
        <f t="shared" si="72"/>
        <v>0</v>
      </c>
      <c r="M597" s="58">
        <f>'Luxjacky Assumptions Monthly'!$M$8*'Luxjacky Forecast Weekly'!I597</f>
        <v>0</v>
      </c>
      <c r="N597" s="58">
        <f>'Luxjacky Assumptions Monthly'!$M$6*'Luxjacky Assumptions Monthly'!$M$8*'Luxjacky Forecast Weekly'!H597</f>
        <v>1417.8993228094862</v>
      </c>
      <c r="O597" s="58">
        <f t="shared" si="73"/>
        <v>1417.8993228094862</v>
      </c>
    </row>
    <row r="598" spans="1:15" x14ac:dyDescent="0.3">
      <c r="A598" s="60">
        <v>44792</v>
      </c>
      <c r="B598" s="15">
        <v>2022</v>
      </c>
      <c r="C598" s="15">
        <v>8</v>
      </c>
      <c r="D598" s="15" t="str">
        <f t="shared" si="69"/>
        <v>202234</v>
      </c>
      <c r="E598" s="15">
        <v>6</v>
      </c>
      <c r="F598" s="15">
        <v>1</v>
      </c>
      <c r="G598" s="15">
        <f t="shared" si="70"/>
        <v>34</v>
      </c>
      <c r="H598" s="62">
        <f t="shared" si="71"/>
        <v>2627.6589107142431</v>
      </c>
      <c r="I598" s="15">
        <f>IF(H597&lt;VLOOKUP(D598,'Luxjacky Assumptions Weekly'!$N$18:$R$124,5,0),VLOOKUP(D598,'Luxjacky Assumptions Weekly'!$N$18:$R$124,4,0),0)</f>
        <v>0</v>
      </c>
      <c r="J598" s="15">
        <f t="shared" si="67"/>
        <v>208.13973490472924</v>
      </c>
      <c r="K598" s="15">
        <f t="shared" si="68"/>
        <v>0</v>
      </c>
      <c r="L598" s="15">
        <f t="shared" si="72"/>
        <v>0</v>
      </c>
      <c r="M598" s="58">
        <f>'Luxjacky Assumptions Monthly'!$M$8*'Luxjacky Forecast Weekly'!I598</f>
        <v>0</v>
      </c>
      <c r="N598" s="58">
        <f>'Luxjacky Assumptions Monthly'!$M$6*'Luxjacky Assumptions Monthly'!$M$8*'Luxjacky Forecast Weekly'!H598</f>
        <v>1313.8294553571216</v>
      </c>
      <c r="O598" s="58">
        <f t="shared" si="73"/>
        <v>1313.8294553571216</v>
      </c>
    </row>
    <row r="599" spans="1:15" x14ac:dyDescent="0.3">
      <c r="A599" s="60">
        <v>44793</v>
      </c>
      <c r="B599" s="15">
        <v>2022</v>
      </c>
      <c r="C599" s="15">
        <v>8</v>
      </c>
      <c r="D599" s="15" t="str">
        <f t="shared" si="69"/>
        <v>202234</v>
      </c>
      <c r="E599" s="15">
        <v>7</v>
      </c>
      <c r="F599" s="15">
        <v>1</v>
      </c>
      <c r="G599" s="15">
        <f t="shared" si="70"/>
        <v>34</v>
      </c>
      <c r="H599" s="62">
        <f t="shared" si="71"/>
        <v>2457.4386542195143</v>
      </c>
      <c r="I599" s="15">
        <f>IF(H598&lt;VLOOKUP(D599,'Luxjacky Assumptions Weekly'!$N$18:$R$124,5,0),VLOOKUP(D599,'Luxjacky Assumptions Weekly'!$N$18:$R$124,4,0),0)</f>
        <v>0</v>
      </c>
      <c r="J599" s="15">
        <f t="shared" si="67"/>
        <v>170.22025649472886</v>
      </c>
      <c r="K599" s="15">
        <f t="shared" si="68"/>
        <v>0</v>
      </c>
      <c r="L599" s="15">
        <f t="shared" si="72"/>
        <v>0</v>
      </c>
      <c r="M599" s="58">
        <f>'Luxjacky Assumptions Monthly'!$M$8*'Luxjacky Forecast Weekly'!I599</f>
        <v>0</v>
      </c>
      <c r="N599" s="58">
        <f>'Luxjacky Assumptions Monthly'!$M$6*'Luxjacky Assumptions Monthly'!$M$8*'Luxjacky Forecast Weekly'!H599</f>
        <v>1228.7193271097572</v>
      </c>
      <c r="O599" s="58">
        <f t="shared" si="73"/>
        <v>1228.7193271097572</v>
      </c>
    </row>
    <row r="600" spans="1:15" x14ac:dyDescent="0.3">
      <c r="A600" s="60">
        <v>44794</v>
      </c>
      <c r="B600" s="15">
        <v>2022</v>
      </c>
      <c r="C600" s="15">
        <v>8</v>
      </c>
      <c r="D600" s="15" t="str">
        <f t="shared" si="69"/>
        <v>202235</v>
      </c>
      <c r="E600" s="15">
        <v>1</v>
      </c>
      <c r="F600" s="15">
        <v>0</v>
      </c>
      <c r="G600" s="15">
        <f t="shared" si="70"/>
        <v>35</v>
      </c>
      <c r="H600" s="62">
        <f t="shared" si="71"/>
        <v>2203.0545119194599</v>
      </c>
      <c r="I600" s="15">
        <f>IF(H599&lt;VLOOKUP(D600,'Luxjacky Assumptions Weekly'!$N$18:$R$124,5,0),VLOOKUP(D600,'Luxjacky Assumptions Weekly'!$N$18:$R$124,4,0),0)</f>
        <v>0</v>
      </c>
      <c r="J600" s="15">
        <f t="shared" si="67"/>
        <v>254.38414230005444</v>
      </c>
      <c r="K600" s="15">
        <f t="shared" si="68"/>
        <v>0</v>
      </c>
      <c r="L600" s="15">
        <f t="shared" si="72"/>
        <v>0</v>
      </c>
      <c r="M600" s="58">
        <f>'Luxjacky Assumptions Monthly'!$M$8*'Luxjacky Forecast Weekly'!I600</f>
        <v>0</v>
      </c>
      <c r="N600" s="58">
        <f>'Luxjacky Assumptions Monthly'!$M$6*'Luxjacky Assumptions Monthly'!$M$8*'Luxjacky Forecast Weekly'!H600</f>
        <v>1101.5272559597299</v>
      </c>
      <c r="O600" s="58">
        <f t="shared" si="73"/>
        <v>1101.5272559597299</v>
      </c>
    </row>
    <row r="601" spans="1:15" x14ac:dyDescent="0.3">
      <c r="A601" s="60">
        <v>44795</v>
      </c>
      <c r="B601" s="15">
        <v>2022</v>
      </c>
      <c r="C601" s="15">
        <v>8</v>
      </c>
      <c r="D601" s="15" t="str">
        <f t="shared" si="69"/>
        <v>202235</v>
      </c>
      <c r="E601" s="15">
        <v>2</v>
      </c>
      <c r="F601" s="15">
        <v>0</v>
      </c>
      <c r="G601" s="15">
        <f t="shared" si="70"/>
        <v>35</v>
      </c>
      <c r="H601" s="62">
        <f t="shared" si="71"/>
        <v>1944.0526873776291</v>
      </c>
      <c r="I601" s="15">
        <f>IF(H600&lt;VLOOKUP(D601,'Luxjacky Assumptions Weekly'!$N$18:$R$124,5,0),VLOOKUP(D601,'Luxjacky Assumptions Weekly'!$N$18:$R$124,4,0),0)</f>
        <v>0</v>
      </c>
      <c r="J601" s="15">
        <f t="shared" si="67"/>
        <v>259.00182454183079</v>
      </c>
      <c r="K601" s="15">
        <f t="shared" si="68"/>
        <v>0</v>
      </c>
      <c r="L601" s="15">
        <f t="shared" si="72"/>
        <v>0</v>
      </c>
      <c r="M601" s="58">
        <f>'Luxjacky Assumptions Monthly'!$M$8*'Luxjacky Forecast Weekly'!I601</f>
        <v>0</v>
      </c>
      <c r="N601" s="58">
        <f>'Luxjacky Assumptions Monthly'!$M$6*'Luxjacky Assumptions Monthly'!$M$8*'Luxjacky Forecast Weekly'!H601</f>
        <v>972.02634368881456</v>
      </c>
      <c r="O601" s="58">
        <f t="shared" si="73"/>
        <v>972.02634368881456</v>
      </c>
    </row>
    <row r="602" spans="1:15" x14ac:dyDescent="0.3">
      <c r="A602" s="60">
        <v>44796</v>
      </c>
      <c r="B602" s="15">
        <v>2022</v>
      </c>
      <c r="C602" s="15">
        <v>8</v>
      </c>
      <c r="D602" s="15" t="str">
        <f t="shared" si="69"/>
        <v>202235</v>
      </c>
      <c r="E602" s="15">
        <v>3</v>
      </c>
      <c r="F602" s="15">
        <v>0</v>
      </c>
      <c r="G602" s="15">
        <f t="shared" si="70"/>
        <v>35</v>
      </c>
      <c r="H602" s="62">
        <f t="shared" si="71"/>
        <v>1687.6614705505369</v>
      </c>
      <c r="I602" s="15">
        <f>IF(H601&lt;VLOOKUP(D602,'Luxjacky Assumptions Weekly'!$N$18:$R$124,5,0),VLOOKUP(D602,'Luxjacky Assumptions Weekly'!$N$18:$R$124,4,0),0)</f>
        <v>0</v>
      </c>
      <c r="J602" s="15">
        <f t="shared" si="67"/>
        <v>256.39121682709225</v>
      </c>
      <c r="K602" s="15">
        <f t="shared" si="68"/>
        <v>0</v>
      </c>
      <c r="L602" s="15">
        <f t="shared" si="72"/>
        <v>0</v>
      </c>
      <c r="M602" s="58">
        <f>'Luxjacky Assumptions Monthly'!$M$8*'Luxjacky Forecast Weekly'!I602</f>
        <v>0</v>
      </c>
      <c r="N602" s="58">
        <f>'Luxjacky Assumptions Monthly'!$M$6*'Luxjacky Assumptions Monthly'!$M$8*'Luxjacky Forecast Weekly'!H602</f>
        <v>843.83073527526847</v>
      </c>
      <c r="O602" s="58">
        <f t="shared" si="73"/>
        <v>843.83073527526847</v>
      </c>
    </row>
    <row r="603" spans="1:15" x14ac:dyDescent="0.3">
      <c r="A603" s="60">
        <v>44797</v>
      </c>
      <c r="B603" s="15">
        <v>2022</v>
      </c>
      <c r="C603" s="15">
        <v>8</v>
      </c>
      <c r="D603" s="15" t="str">
        <f t="shared" si="69"/>
        <v>202235</v>
      </c>
      <c r="E603" s="15">
        <v>4</v>
      </c>
      <c r="F603" s="15">
        <v>0</v>
      </c>
      <c r="G603" s="15">
        <f t="shared" si="70"/>
        <v>35</v>
      </c>
      <c r="H603" s="62">
        <f t="shared" si="71"/>
        <v>3366.4240222594931</v>
      </c>
      <c r="I603" s="15">
        <f>IF(H602&lt;VLOOKUP(D603,'Luxjacky Assumptions Weekly'!$N$18:$R$124,5,0),VLOOKUP(D603,'Luxjacky Assumptions Weekly'!$N$18:$R$124,4,0),0)</f>
        <v>1924.5251991234168</v>
      </c>
      <c r="J603" s="15">
        <f t="shared" si="67"/>
        <v>245.76264741446056</v>
      </c>
      <c r="K603" s="15">
        <f t="shared" si="68"/>
        <v>1</v>
      </c>
      <c r="L603" s="15">
        <f t="shared" si="72"/>
        <v>4000</v>
      </c>
      <c r="M603" s="58">
        <f>'Luxjacky Assumptions Monthly'!$M$8*'Luxjacky Forecast Weekly'!I603</f>
        <v>19245.251991234167</v>
      </c>
      <c r="N603" s="58">
        <f>'Luxjacky Assumptions Monthly'!$M$6*'Luxjacky Assumptions Monthly'!$M$8*'Luxjacky Forecast Weekly'!H603</f>
        <v>1683.2120111297465</v>
      </c>
      <c r="O603" s="58">
        <f t="shared" si="73"/>
        <v>24928.464002363915</v>
      </c>
    </row>
    <row r="604" spans="1:15" x14ac:dyDescent="0.3">
      <c r="A604" s="60">
        <v>44798</v>
      </c>
      <c r="B604" s="15">
        <v>2022</v>
      </c>
      <c r="C604" s="15">
        <v>8</v>
      </c>
      <c r="D604" s="15" t="str">
        <f t="shared" si="69"/>
        <v>202235</v>
      </c>
      <c r="E604" s="15">
        <v>5</v>
      </c>
      <c r="F604" s="15">
        <v>0</v>
      </c>
      <c r="G604" s="15">
        <f t="shared" si="70"/>
        <v>35</v>
      </c>
      <c r="H604" s="62">
        <f t="shared" si="71"/>
        <v>3139.9125513406898</v>
      </c>
      <c r="I604" s="15">
        <f>IF(H603&lt;VLOOKUP(D604,'Luxjacky Assumptions Weekly'!$N$18:$R$124,5,0),VLOOKUP(D604,'Luxjacky Assumptions Weekly'!$N$18:$R$124,4,0),0)</f>
        <v>0</v>
      </c>
      <c r="J604" s="15">
        <f t="shared" si="67"/>
        <v>226.51147091880324</v>
      </c>
      <c r="K604" s="15">
        <f t="shared" si="68"/>
        <v>0</v>
      </c>
      <c r="L604" s="15">
        <f t="shared" si="72"/>
        <v>0</v>
      </c>
      <c r="M604" s="58">
        <f>'Luxjacky Assumptions Monthly'!$M$8*'Luxjacky Forecast Weekly'!I604</f>
        <v>0</v>
      </c>
      <c r="N604" s="58">
        <f>'Luxjacky Assumptions Monthly'!$M$6*'Luxjacky Assumptions Monthly'!$M$8*'Luxjacky Forecast Weekly'!H604</f>
        <v>1569.9562756703449</v>
      </c>
      <c r="O604" s="58">
        <f t="shared" si="73"/>
        <v>1569.9562756703449</v>
      </c>
    </row>
    <row r="605" spans="1:15" x14ac:dyDescent="0.3">
      <c r="A605" s="60">
        <v>44799</v>
      </c>
      <c r="B605" s="15">
        <v>2022</v>
      </c>
      <c r="C605" s="15">
        <v>8</v>
      </c>
      <c r="D605" s="15" t="str">
        <f t="shared" si="69"/>
        <v>202235</v>
      </c>
      <c r="E605" s="15">
        <v>6</v>
      </c>
      <c r="F605" s="15">
        <v>1</v>
      </c>
      <c r="G605" s="15">
        <f t="shared" si="70"/>
        <v>35</v>
      </c>
      <c r="H605" s="62">
        <f t="shared" si="71"/>
        <v>2931.7728164359605</v>
      </c>
      <c r="I605" s="15">
        <f>IF(H604&lt;VLOOKUP(D605,'Luxjacky Assumptions Weekly'!$N$18:$R$124,5,0),VLOOKUP(D605,'Luxjacky Assumptions Weekly'!$N$18:$R$124,4,0),0)</f>
        <v>0</v>
      </c>
      <c r="J605" s="15">
        <f t="shared" si="67"/>
        <v>208.13973490472924</v>
      </c>
      <c r="K605" s="15">
        <f t="shared" si="68"/>
        <v>0</v>
      </c>
      <c r="L605" s="15">
        <f t="shared" si="72"/>
        <v>0</v>
      </c>
      <c r="M605" s="58">
        <f>'Luxjacky Assumptions Monthly'!$M$8*'Luxjacky Forecast Weekly'!I605</f>
        <v>0</v>
      </c>
      <c r="N605" s="58">
        <f>'Luxjacky Assumptions Monthly'!$M$6*'Luxjacky Assumptions Monthly'!$M$8*'Luxjacky Forecast Weekly'!H605</f>
        <v>1465.8864082179803</v>
      </c>
      <c r="O605" s="58">
        <f t="shared" si="73"/>
        <v>1465.8864082179803</v>
      </c>
    </row>
    <row r="606" spans="1:15" x14ac:dyDescent="0.3">
      <c r="A606" s="60">
        <v>44800</v>
      </c>
      <c r="B606" s="15">
        <v>2022</v>
      </c>
      <c r="C606" s="15">
        <v>8</v>
      </c>
      <c r="D606" s="15" t="str">
        <f t="shared" si="69"/>
        <v>202235</v>
      </c>
      <c r="E606" s="15">
        <v>7</v>
      </c>
      <c r="F606" s="15">
        <v>1</v>
      </c>
      <c r="G606" s="15">
        <f t="shared" si="70"/>
        <v>35</v>
      </c>
      <c r="H606" s="62">
        <f t="shared" si="71"/>
        <v>2761.5525599412317</v>
      </c>
      <c r="I606" s="15">
        <f>IF(H605&lt;VLOOKUP(D606,'Luxjacky Assumptions Weekly'!$N$18:$R$124,5,0),VLOOKUP(D606,'Luxjacky Assumptions Weekly'!$N$18:$R$124,4,0),0)</f>
        <v>0</v>
      </c>
      <c r="J606" s="15">
        <f t="shared" si="67"/>
        <v>170.22025649472886</v>
      </c>
      <c r="K606" s="15">
        <f t="shared" si="68"/>
        <v>0</v>
      </c>
      <c r="L606" s="15">
        <f t="shared" si="72"/>
        <v>0</v>
      </c>
      <c r="M606" s="58">
        <f>'Luxjacky Assumptions Monthly'!$M$8*'Luxjacky Forecast Weekly'!I606</f>
        <v>0</v>
      </c>
      <c r="N606" s="58">
        <f>'Luxjacky Assumptions Monthly'!$M$6*'Luxjacky Assumptions Monthly'!$M$8*'Luxjacky Forecast Weekly'!H606</f>
        <v>1380.7762799706159</v>
      </c>
      <c r="O606" s="58">
        <f t="shared" si="73"/>
        <v>1380.7762799706159</v>
      </c>
    </row>
    <row r="607" spans="1:15" x14ac:dyDescent="0.3">
      <c r="A607" s="60">
        <v>44801</v>
      </c>
      <c r="B607" s="15">
        <v>2022</v>
      </c>
      <c r="C607" s="15">
        <v>8</v>
      </c>
      <c r="D607" s="15" t="str">
        <f t="shared" si="69"/>
        <v>202236</v>
      </c>
      <c r="E607" s="15">
        <v>1</v>
      </c>
      <c r="F607" s="15">
        <v>0</v>
      </c>
      <c r="G607" s="15">
        <f t="shared" si="70"/>
        <v>36</v>
      </c>
      <c r="H607" s="62">
        <f t="shared" si="71"/>
        <v>2507.1684176411773</v>
      </c>
      <c r="I607" s="15">
        <f>IF(H606&lt;VLOOKUP(D607,'Luxjacky Assumptions Weekly'!$N$18:$R$124,5,0),VLOOKUP(D607,'Luxjacky Assumptions Weekly'!$N$18:$R$124,4,0),0)</f>
        <v>0</v>
      </c>
      <c r="J607" s="15">
        <f t="shared" si="67"/>
        <v>254.38414230005444</v>
      </c>
      <c r="K607" s="15">
        <f t="shared" si="68"/>
        <v>0</v>
      </c>
      <c r="L607" s="15">
        <f t="shared" si="72"/>
        <v>0</v>
      </c>
      <c r="M607" s="58">
        <f>'Luxjacky Assumptions Monthly'!$M$8*'Luxjacky Forecast Weekly'!I607</f>
        <v>0</v>
      </c>
      <c r="N607" s="58">
        <f>'Luxjacky Assumptions Monthly'!$M$6*'Luxjacky Assumptions Monthly'!$M$8*'Luxjacky Forecast Weekly'!H607</f>
        <v>1253.5842088205886</v>
      </c>
      <c r="O607" s="58">
        <f t="shared" si="73"/>
        <v>1253.5842088205886</v>
      </c>
    </row>
    <row r="608" spans="1:15" x14ac:dyDescent="0.3">
      <c r="A608" s="60">
        <v>44802</v>
      </c>
      <c r="B608" s="15">
        <v>2022</v>
      </c>
      <c r="C608" s="15">
        <v>8</v>
      </c>
      <c r="D608" s="15" t="str">
        <f t="shared" si="69"/>
        <v>202236</v>
      </c>
      <c r="E608" s="15">
        <v>2</v>
      </c>
      <c r="F608" s="15">
        <v>0</v>
      </c>
      <c r="G608" s="15">
        <f t="shared" si="70"/>
        <v>36</v>
      </c>
      <c r="H608" s="62">
        <f t="shared" si="71"/>
        <v>2248.1665930993463</v>
      </c>
      <c r="I608" s="15">
        <f>IF(H607&lt;VLOOKUP(D608,'Luxjacky Assumptions Weekly'!$N$18:$R$124,5,0),VLOOKUP(D608,'Luxjacky Assumptions Weekly'!$N$18:$R$124,4,0),0)</f>
        <v>0</v>
      </c>
      <c r="J608" s="15">
        <f t="shared" si="67"/>
        <v>259.00182454183079</v>
      </c>
      <c r="K608" s="15">
        <f t="shared" si="68"/>
        <v>0</v>
      </c>
      <c r="L608" s="15">
        <f t="shared" si="72"/>
        <v>0</v>
      </c>
      <c r="M608" s="58">
        <f>'Luxjacky Assumptions Monthly'!$M$8*'Luxjacky Forecast Weekly'!I608</f>
        <v>0</v>
      </c>
      <c r="N608" s="58">
        <f>'Luxjacky Assumptions Monthly'!$M$6*'Luxjacky Assumptions Monthly'!$M$8*'Luxjacky Forecast Weekly'!H608</f>
        <v>1124.0832965496732</v>
      </c>
      <c r="O608" s="58">
        <f t="shared" si="73"/>
        <v>1124.0832965496732</v>
      </c>
    </row>
    <row r="609" spans="1:15" x14ac:dyDescent="0.3">
      <c r="A609" s="60">
        <v>44803</v>
      </c>
      <c r="B609" s="15">
        <v>2022</v>
      </c>
      <c r="C609" s="15">
        <v>8</v>
      </c>
      <c r="D609" s="15" t="str">
        <f t="shared" si="69"/>
        <v>202236</v>
      </c>
      <c r="E609" s="15">
        <v>3</v>
      </c>
      <c r="F609" s="15">
        <v>0</v>
      </c>
      <c r="G609" s="15">
        <f t="shared" si="70"/>
        <v>36</v>
      </c>
      <c r="H609" s="62">
        <f t="shared" si="71"/>
        <v>1991.7753762722541</v>
      </c>
      <c r="I609" s="15">
        <f>IF(H608&lt;VLOOKUP(D609,'Luxjacky Assumptions Weekly'!$N$18:$R$124,5,0),VLOOKUP(D609,'Luxjacky Assumptions Weekly'!$N$18:$R$124,4,0),0)</f>
        <v>0</v>
      </c>
      <c r="J609" s="15">
        <f t="shared" si="67"/>
        <v>256.39121682709225</v>
      </c>
      <c r="K609" s="15">
        <f t="shared" si="68"/>
        <v>0</v>
      </c>
      <c r="L609" s="15">
        <f t="shared" si="72"/>
        <v>0</v>
      </c>
      <c r="M609" s="58">
        <f>'Luxjacky Assumptions Monthly'!$M$8*'Luxjacky Forecast Weekly'!I609</f>
        <v>0</v>
      </c>
      <c r="N609" s="58">
        <f>'Luxjacky Assumptions Monthly'!$M$6*'Luxjacky Assumptions Monthly'!$M$8*'Luxjacky Forecast Weekly'!H609</f>
        <v>995.88768813612705</v>
      </c>
      <c r="O609" s="58">
        <f t="shared" si="73"/>
        <v>995.88768813612705</v>
      </c>
    </row>
    <row r="610" spans="1:15" x14ac:dyDescent="0.3">
      <c r="A610" s="60">
        <v>44804</v>
      </c>
      <c r="B610" s="15">
        <v>2022</v>
      </c>
      <c r="C610" s="15">
        <v>8</v>
      </c>
      <c r="D610" s="15" t="str">
        <f t="shared" si="69"/>
        <v>202236</v>
      </c>
      <c r="E610" s="15">
        <v>4</v>
      </c>
      <c r="F610" s="15">
        <v>0</v>
      </c>
      <c r="G610" s="15">
        <f t="shared" si="70"/>
        <v>36</v>
      </c>
      <c r="H610" s="62">
        <f t="shared" si="71"/>
        <v>1746.0127288577935</v>
      </c>
      <c r="I610" s="15">
        <f>IF(H609&lt;VLOOKUP(D610,'Luxjacky Assumptions Weekly'!$N$18:$R$124,5,0),VLOOKUP(D610,'Luxjacky Assumptions Weekly'!$N$18:$R$124,4,0),0)</f>
        <v>0</v>
      </c>
      <c r="J610" s="15">
        <f t="shared" si="67"/>
        <v>245.76264741446056</v>
      </c>
      <c r="K610" s="15">
        <f t="shared" si="68"/>
        <v>0</v>
      </c>
      <c r="L610" s="15">
        <f t="shared" si="72"/>
        <v>0</v>
      </c>
      <c r="M610" s="58">
        <f>'Luxjacky Assumptions Monthly'!$M$8*'Luxjacky Forecast Weekly'!I610</f>
        <v>0</v>
      </c>
      <c r="N610" s="58">
        <f>'Luxjacky Assumptions Monthly'!$M$6*'Luxjacky Assumptions Monthly'!$M$8*'Luxjacky Forecast Weekly'!H610</f>
        <v>873.00636442889675</v>
      </c>
      <c r="O610" s="58">
        <f t="shared" si="73"/>
        <v>873.00636442889675</v>
      </c>
    </row>
    <row r="611" spans="1:15" x14ac:dyDescent="0.3">
      <c r="A611" s="60">
        <v>44805</v>
      </c>
      <c r="B611" s="15">
        <v>2022</v>
      </c>
      <c r="C611" s="15">
        <v>9</v>
      </c>
      <c r="D611" s="15" t="str">
        <f t="shared" si="69"/>
        <v>202236</v>
      </c>
      <c r="E611" s="15">
        <v>5</v>
      </c>
      <c r="F611" s="15">
        <v>0</v>
      </c>
      <c r="G611" s="15">
        <f t="shared" si="70"/>
        <v>36</v>
      </c>
      <c r="H611" s="62">
        <f t="shared" si="71"/>
        <v>3445.7391788670116</v>
      </c>
      <c r="I611" s="15">
        <f>IF(H610&lt;VLOOKUP(D611,'Luxjacky Assumptions Weekly'!$N$18:$R$124,5,0),VLOOKUP(D611,'Luxjacky Assumptions Weekly'!$N$18:$R$124,4,0),0)</f>
        <v>1928.4345407415003</v>
      </c>
      <c r="J611" s="15">
        <f t="shared" si="67"/>
        <v>228.70809073228196</v>
      </c>
      <c r="K611" s="15">
        <f t="shared" si="68"/>
        <v>1</v>
      </c>
      <c r="L611" s="15">
        <f t="shared" si="72"/>
        <v>4000</v>
      </c>
      <c r="M611" s="58">
        <f>'Luxjacky Assumptions Monthly'!$M$8*'Luxjacky Forecast Weekly'!I611</f>
        <v>19284.345407415003</v>
      </c>
      <c r="N611" s="58">
        <f>'Luxjacky Assumptions Monthly'!$M$6*'Luxjacky Assumptions Monthly'!$M$8*'Luxjacky Forecast Weekly'!H611</f>
        <v>1722.8695894335058</v>
      </c>
      <c r="O611" s="58">
        <f t="shared" si="73"/>
        <v>25007.21499684851</v>
      </c>
    </row>
    <row r="612" spans="1:15" x14ac:dyDescent="0.3">
      <c r="A612" s="60">
        <v>44806</v>
      </c>
      <c r="B612" s="15">
        <v>2022</v>
      </c>
      <c r="C612" s="15">
        <v>9</v>
      </c>
      <c r="D612" s="15" t="str">
        <f t="shared" si="69"/>
        <v>202236</v>
      </c>
      <c r="E612" s="15">
        <v>6</v>
      </c>
      <c r="F612" s="15">
        <v>1</v>
      </c>
      <c r="G612" s="15">
        <f t="shared" si="70"/>
        <v>36</v>
      </c>
      <c r="H612" s="62">
        <f t="shared" si="71"/>
        <v>3235.4028241488036</v>
      </c>
      <c r="I612" s="15">
        <f>IF(H611&lt;VLOOKUP(D612,'Luxjacky Assumptions Weekly'!$N$18:$R$124,5,0),VLOOKUP(D612,'Luxjacky Assumptions Weekly'!$N$18:$R$124,4,0),0)</f>
        <v>0</v>
      </c>
      <c r="J612" s="15">
        <f t="shared" si="67"/>
        <v>210.33635471820799</v>
      </c>
      <c r="K612" s="15">
        <f t="shared" si="68"/>
        <v>0</v>
      </c>
      <c r="L612" s="15">
        <f t="shared" si="72"/>
        <v>0</v>
      </c>
      <c r="M612" s="58">
        <f>'Luxjacky Assumptions Monthly'!$M$8*'Luxjacky Forecast Weekly'!I612</f>
        <v>0</v>
      </c>
      <c r="N612" s="58">
        <f>'Luxjacky Assumptions Monthly'!$M$6*'Luxjacky Assumptions Monthly'!$M$8*'Luxjacky Forecast Weekly'!H612</f>
        <v>1617.7014120744018</v>
      </c>
      <c r="O612" s="58">
        <f t="shared" si="73"/>
        <v>1617.7014120744018</v>
      </c>
    </row>
    <row r="613" spans="1:15" x14ac:dyDescent="0.3">
      <c r="A613" s="60">
        <v>44807</v>
      </c>
      <c r="B613" s="15">
        <v>2022</v>
      </c>
      <c r="C613" s="15">
        <v>9</v>
      </c>
      <c r="D613" s="15" t="str">
        <f t="shared" si="69"/>
        <v>202236</v>
      </c>
      <c r="E613" s="15">
        <v>7</v>
      </c>
      <c r="F613" s="15">
        <v>1</v>
      </c>
      <c r="G613" s="15">
        <f t="shared" si="70"/>
        <v>36</v>
      </c>
      <c r="H613" s="62">
        <f t="shared" si="71"/>
        <v>3062.9859478405961</v>
      </c>
      <c r="I613" s="15">
        <f>IF(H612&lt;VLOOKUP(D613,'Luxjacky Assumptions Weekly'!$N$18:$R$124,5,0),VLOOKUP(D613,'Luxjacky Assumptions Weekly'!$N$18:$R$124,4,0),0)</f>
        <v>0</v>
      </c>
      <c r="J613" s="15">
        <f t="shared" si="67"/>
        <v>172.41687630820763</v>
      </c>
      <c r="K613" s="15">
        <f t="shared" si="68"/>
        <v>0</v>
      </c>
      <c r="L613" s="15">
        <f t="shared" si="72"/>
        <v>0</v>
      </c>
      <c r="M613" s="58">
        <f>'Luxjacky Assumptions Monthly'!$M$8*'Luxjacky Forecast Weekly'!I613</f>
        <v>0</v>
      </c>
      <c r="N613" s="58">
        <f>'Luxjacky Assumptions Monthly'!$M$6*'Luxjacky Assumptions Monthly'!$M$8*'Luxjacky Forecast Weekly'!H613</f>
        <v>1531.492973920298</v>
      </c>
      <c r="O613" s="58">
        <f t="shared" si="73"/>
        <v>1531.492973920298</v>
      </c>
    </row>
    <row r="614" spans="1:15" x14ac:dyDescent="0.3">
      <c r="A614" s="60">
        <v>44808</v>
      </c>
      <c r="B614" s="15">
        <v>2022</v>
      </c>
      <c r="C614" s="15">
        <v>9</v>
      </c>
      <c r="D614" s="15" t="str">
        <f t="shared" si="69"/>
        <v>202237</v>
      </c>
      <c r="E614" s="15">
        <v>1</v>
      </c>
      <c r="F614" s="15">
        <v>0</v>
      </c>
      <c r="G614" s="15">
        <f t="shared" si="70"/>
        <v>37</v>
      </c>
      <c r="H614" s="62">
        <f t="shared" si="71"/>
        <v>2806.4051857270629</v>
      </c>
      <c r="I614" s="15">
        <f>IF(H613&lt;VLOOKUP(D614,'Luxjacky Assumptions Weekly'!$N$18:$R$124,5,0),VLOOKUP(D614,'Luxjacky Assumptions Weekly'!$N$18:$R$124,4,0),0)</f>
        <v>0</v>
      </c>
      <c r="J614" s="15">
        <f t="shared" si="67"/>
        <v>256.58076211353318</v>
      </c>
      <c r="K614" s="15">
        <f t="shared" si="68"/>
        <v>0</v>
      </c>
      <c r="L614" s="15">
        <f t="shared" si="72"/>
        <v>0</v>
      </c>
      <c r="M614" s="58">
        <f>'Luxjacky Assumptions Monthly'!$M$8*'Luxjacky Forecast Weekly'!I614</f>
        <v>0</v>
      </c>
      <c r="N614" s="58">
        <f>'Luxjacky Assumptions Monthly'!$M$6*'Luxjacky Assumptions Monthly'!$M$8*'Luxjacky Forecast Weekly'!H614</f>
        <v>1403.2025928635314</v>
      </c>
      <c r="O614" s="58">
        <f t="shared" si="73"/>
        <v>1403.2025928635314</v>
      </c>
    </row>
    <row r="615" spans="1:15" x14ac:dyDescent="0.3">
      <c r="A615" s="60">
        <v>44809</v>
      </c>
      <c r="B615" s="15">
        <v>2022</v>
      </c>
      <c r="C615" s="15">
        <v>9</v>
      </c>
      <c r="D615" s="15" t="str">
        <f t="shared" si="69"/>
        <v>202237</v>
      </c>
      <c r="E615" s="15">
        <v>2</v>
      </c>
      <c r="F615" s="15">
        <v>0</v>
      </c>
      <c r="G615" s="15">
        <f t="shared" si="70"/>
        <v>37</v>
      </c>
      <c r="H615" s="62">
        <f t="shared" si="71"/>
        <v>2545.2067413717532</v>
      </c>
      <c r="I615" s="15">
        <f>IF(H614&lt;VLOOKUP(D615,'Luxjacky Assumptions Weekly'!$N$18:$R$124,5,0),VLOOKUP(D615,'Luxjacky Assumptions Weekly'!$N$18:$R$124,4,0),0)</f>
        <v>0</v>
      </c>
      <c r="J615" s="15">
        <f t="shared" si="67"/>
        <v>261.19844435530956</v>
      </c>
      <c r="K615" s="15">
        <f t="shared" si="68"/>
        <v>0</v>
      </c>
      <c r="L615" s="15">
        <f t="shared" si="72"/>
        <v>0</v>
      </c>
      <c r="M615" s="58">
        <f>'Luxjacky Assumptions Monthly'!$M$8*'Luxjacky Forecast Weekly'!I615</f>
        <v>0</v>
      </c>
      <c r="N615" s="58">
        <f>'Luxjacky Assumptions Monthly'!$M$6*'Luxjacky Assumptions Monthly'!$M$8*'Luxjacky Forecast Weekly'!H615</f>
        <v>1272.6033706858766</v>
      </c>
      <c r="O615" s="58">
        <f t="shared" si="73"/>
        <v>1272.6033706858766</v>
      </c>
    </row>
    <row r="616" spans="1:15" x14ac:dyDescent="0.3">
      <c r="A616" s="60">
        <v>44810</v>
      </c>
      <c r="B616" s="15">
        <v>2022</v>
      </c>
      <c r="C616" s="15">
        <v>9</v>
      </c>
      <c r="D616" s="15" t="str">
        <f t="shared" si="69"/>
        <v>202237</v>
      </c>
      <c r="E616" s="15">
        <v>3</v>
      </c>
      <c r="F616" s="15">
        <v>0</v>
      </c>
      <c r="G616" s="15">
        <f t="shared" si="70"/>
        <v>37</v>
      </c>
      <c r="H616" s="62">
        <f t="shared" si="71"/>
        <v>2286.6189047311823</v>
      </c>
      <c r="I616" s="15">
        <f>IF(H615&lt;VLOOKUP(D616,'Luxjacky Assumptions Weekly'!$N$18:$R$124,5,0),VLOOKUP(D616,'Luxjacky Assumptions Weekly'!$N$18:$R$124,4,0),0)</f>
        <v>0</v>
      </c>
      <c r="J616" s="15">
        <f t="shared" si="67"/>
        <v>258.58783664057097</v>
      </c>
      <c r="K616" s="15">
        <f t="shared" si="68"/>
        <v>0</v>
      </c>
      <c r="L616" s="15">
        <f t="shared" si="72"/>
        <v>0</v>
      </c>
      <c r="M616" s="58">
        <f>'Luxjacky Assumptions Monthly'!$M$8*'Luxjacky Forecast Weekly'!I616</f>
        <v>0</v>
      </c>
      <c r="N616" s="58">
        <f>'Luxjacky Assumptions Monthly'!$M$6*'Luxjacky Assumptions Monthly'!$M$8*'Luxjacky Forecast Weekly'!H616</f>
        <v>1143.3094523655911</v>
      </c>
      <c r="O616" s="58">
        <f t="shared" si="73"/>
        <v>1143.3094523655911</v>
      </c>
    </row>
    <row r="617" spans="1:15" x14ac:dyDescent="0.3">
      <c r="A617" s="60">
        <v>44811</v>
      </c>
      <c r="B617" s="15">
        <v>2022</v>
      </c>
      <c r="C617" s="15">
        <v>9</v>
      </c>
      <c r="D617" s="15" t="str">
        <f t="shared" si="69"/>
        <v>202237</v>
      </c>
      <c r="E617" s="15">
        <v>4</v>
      </c>
      <c r="F617" s="15">
        <v>0</v>
      </c>
      <c r="G617" s="15">
        <f t="shared" si="70"/>
        <v>37</v>
      </c>
      <c r="H617" s="62">
        <f t="shared" si="71"/>
        <v>2038.6596375032429</v>
      </c>
      <c r="I617" s="15">
        <f>IF(H616&lt;VLOOKUP(D617,'Luxjacky Assumptions Weekly'!$N$18:$R$124,5,0),VLOOKUP(D617,'Luxjacky Assumptions Weekly'!$N$18:$R$124,4,0),0)</f>
        <v>0</v>
      </c>
      <c r="J617" s="15">
        <f t="shared" si="67"/>
        <v>247.95926722793931</v>
      </c>
      <c r="K617" s="15">
        <f t="shared" si="68"/>
        <v>0</v>
      </c>
      <c r="L617" s="15">
        <f t="shared" si="72"/>
        <v>0</v>
      </c>
      <c r="M617" s="58">
        <f>'Luxjacky Assumptions Monthly'!$M$8*'Luxjacky Forecast Weekly'!I617</f>
        <v>0</v>
      </c>
      <c r="N617" s="58">
        <f>'Luxjacky Assumptions Monthly'!$M$6*'Luxjacky Assumptions Monthly'!$M$8*'Luxjacky Forecast Weekly'!H617</f>
        <v>1019.3298187516215</v>
      </c>
      <c r="O617" s="58">
        <f t="shared" si="73"/>
        <v>1019.3298187516215</v>
      </c>
    </row>
    <row r="618" spans="1:15" x14ac:dyDescent="0.3">
      <c r="A618" s="60">
        <v>44812</v>
      </c>
      <c r="B618" s="15">
        <v>2022</v>
      </c>
      <c r="C618" s="15">
        <v>9</v>
      </c>
      <c r="D618" s="15" t="str">
        <f t="shared" si="69"/>
        <v>202237</v>
      </c>
      <c r="E618" s="15">
        <v>5</v>
      </c>
      <c r="F618" s="15">
        <v>0</v>
      </c>
      <c r="G618" s="15">
        <f t="shared" si="70"/>
        <v>37</v>
      </c>
      <c r="H618" s="62">
        <f t="shared" si="71"/>
        <v>1809.9515467709609</v>
      </c>
      <c r="I618" s="15">
        <f>IF(H617&lt;VLOOKUP(D618,'Luxjacky Assumptions Weekly'!$N$18:$R$124,5,0),VLOOKUP(D618,'Luxjacky Assumptions Weekly'!$N$18:$R$124,4,0),0)</f>
        <v>0</v>
      </c>
      <c r="J618" s="15">
        <f t="shared" si="67"/>
        <v>228.70809073228196</v>
      </c>
      <c r="K618" s="15">
        <f t="shared" si="68"/>
        <v>0</v>
      </c>
      <c r="L618" s="15">
        <f t="shared" si="72"/>
        <v>0</v>
      </c>
      <c r="M618" s="58">
        <f>'Luxjacky Assumptions Monthly'!$M$8*'Luxjacky Forecast Weekly'!I618</f>
        <v>0</v>
      </c>
      <c r="N618" s="58">
        <f>'Luxjacky Assumptions Monthly'!$M$6*'Luxjacky Assumptions Monthly'!$M$8*'Luxjacky Forecast Weekly'!H618</f>
        <v>904.97577338548047</v>
      </c>
      <c r="O618" s="58">
        <f t="shared" si="73"/>
        <v>904.97577338548047</v>
      </c>
    </row>
    <row r="619" spans="1:15" x14ac:dyDescent="0.3">
      <c r="A619" s="60">
        <v>44813</v>
      </c>
      <c r="B619" s="15">
        <v>2022</v>
      </c>
      <c r="C619" s="15">
        <v>9</v>
      </c>
      <c r="D619" s="15" t="str">
        <f t="shared" si="69"/>
        <v>202237</v>
      </c>
      <c r="E619" s="15">
        <v>6</v>
      </c>
      <c r="F619" s="15">
        <v>1</v>
      </c>
      <c r="G619" s="15">
        <f t="shared" si="70"/>
        <v>37</v>
      </c>
      <c r="H619" s="62">
        <f t="shared" si="71"/>
        <v>3533.249893612664</v>
      </c>
      <c r="I619" s="15">
        <f>IF(H618&lt;VLOOKUP(D619,'Luxjacky Assumptions Weekly'!$N$18:$R$124,5,0),VLOOKUP(D619,'Luxjacky Assumptions Weekly'!$N$18:$R$124,4,0),0)</f>
        <v>1933.6347015599113</v>
      </c>
      <c r="J619" s="15">
        <f t="shared" si="67"/>
        <v>210.33635471820799</v>
      </c>
      <c r="K619" s="15">
        <f t="shared" si="68"/>
        <v>1</v>
      </c>
      <c r="L619" s="15">
        <f t="shared" si="72"/>
        <v>4000</v>
      </c>
      <c r="M619" s="58">
        <f>'Luxjacky Assumptions Monthly'!$M$8*'Luxjacky Forecast Weekly'!I619</f>
        <v>19336.347015599113</v>
      </c>
      <c r="N619" s="58">
        <f>'Luxjacky Assumptions Monthly'!$M$6*'Luxjacky Assumptions Monthly'!$M$8*'Luxjacky Forecast Weekly'!H619</f>
        <v>1766.624946806332</v>
      </c>
      <c r="O619" s="58">
        <f t="shared" si="73"/>
        <v>25102.971962405445</v>
      </c>
    </row>
    <row r="620" spans="1:15" x14ac:dyDescent="0.3">
      <c r="A620" s="60">
        <v>44814</v>
      </c>
      <c r="B620" s="15">
        <v>2022</v>
      </c>
      <c r="C620" s="15">
        <v>9</v>
      </c>
      <c r="D620" s="15" t="str">
        <f t="shared" si="69"/>
        <v>202237</v>
      </c>
      <c r="E620" s="15">
        <v>7</v>
      </c>
      <c r="F620" s="15">
        <v>1</v>
      </c>
      <c r="G620" s="15">
        <f t="shared" si="70"/>
        <v>37</v>
      </c>
      <c r="H620" s="62">
        <f t="shared" si="71"/>
        <v>3360.8330173044565</v>
      </c>
      <c r="I620" s="15">
        <f>IF(H619&lt;VLOOKUP(D620,'Luxjacky Assumptions Weekly'!$N$18:$R$124,5,0),VLOOKUP(D620,'Luxjacky Assumptions Weekly'!$N$18:$R$124,4,0),0)</f>
        <v>0</v>
      </c>
      <c r="J620" s="15">
        <f t="shared" si="67"/>
        <v>172.41687630820763</v>
      </c>
      <c r="K620" s="15">
        <f t="shared" si="68"/>
        <v>0</v>
      </c>
      <c r="L620" s="15">
        <f t="shared" si="72"/>
        <v>0</v>
      </c>
      <c r="M620" s="58">
        <f>'Luxjacky Assumptions Monthly'!$M$8*'Luxjacky Forecast Weekly'!I620</f>
        <v>0</v>
      </c>
      <c r="N620" s="58">
        <f>'Luxjacky Assumptions Monthly'!$M$6*'Luxjacky Assumptions Monthly'!$M$8*'Luxjacky Forecast Weekly'!H620</f>
        <v>1680.4165086522282</v>
      </c>
      <c r="O620" s="58">
        <f t="shared" si="73"/>
        <v>1680.4165086522282</v>
      </c>
    </row>
    <row r="621" spans="1:15" x14ac:dyDescent="0.3">
      <c r="A621" s="60">
        <v>44815</v>
      </c>
      <c r="B621" s="15">
        <v>2022</v>
      </c>
      <c r="C621" s="15">
        <v>9</v>
      </c>
      <c r="D621" s="15" t="str">
        <f t="shared" si="69"/>
        <v>202238</v>
      </c>
      <c r="E621" s="15">
        <v>1</v>
      </c>
      <c r="F621" s="15">
        <v>0</v>
      </c>
      <c r="G621" s="15">
        <f t="shared" si="70"/>
        <v>38</v>
      </c>
      <c r="H621" s="62">
        <f t="shared" si="71"/>
        <v>3104.2522551909233</v>
      </c>
      <c r="I621" s="15">
        <f>IF(H620&lt;VLOOKUP(D621,'Luxjacky Assumptions Weekly'!$N$18:$R$124,5,0),VLOOKUP(D621,'Luxjacky Assumptions Weekly'!$N$18:$R$124,4,0),0)</f>
        <v>0</v>
      </c>
      <c r="J621" s="15">
        <f t="shared" si="67"/>
        <v>256.58076211353318</v>
      </c>
      <c r="K621" s="15">
        <f t="shared" si="68"/>
        <v>0</v>
      </c>
      <c r="L621" s="15">
        <f t="shared" si="72"/>
        <v>0</v>
      </c>
      <c r="M621" s="58">
        <f>'Luxjacky Assumptions Monthly'!$M$8*'Luxjacky Forecast Weekly'!I621</f>
        <v>0</v>
      </c>
      <c r="N621" s="58">
        <f>'Luxjacky Assumptions Monthly'!$M$6*'Luxjacky Assumptions Monthly'!$M$8*'Luxjacky Forecast Weekly'!H621</f>
        <v>1552.1261275954616</v>
      </c>
      <c r="O621" s="58">
        <f t="shared" si="73"/>
        <v>1552.1261275954616</v>
      </c>
    </row>
    <row r="622" spans="1:15" x14ac:dyDescent="0.3">
      <c r="A622" s="60">
        <v>44816</v>
      </c>
      <c r="B622" s="15">
        <v>2022</v>
      </c>
      <c r="C622" s="15">
        <v>9</v>
      </c>
      <c r="D622" s="15" t="str">
        <f t="shared" si="69"/>
        <v>202238</v>
      </c>
      <c r="E622" s="15">
        <v>2</v>
      </c>
      <c r="F622" s="15">
        <v>0</v>
      </c>
      <c r="G622" s="15">
        <f t="shared" si="70"/>
        <v>38</v>
      </c>
      <c r="H622" s="62">
        <f t="shared" si="71"/>
        <v>2843.0538108356136</v>
      </c>
      <c r="I622" s="15">
        <f>IF(H621&lt;VLOOKUP(D622,'Luxjacky Assumptions Weekly'!$N$18:$R$124,5,0),VLOOKUP(D622,'Luxjacky Assumptions Weekly'!$N$18:$R$124,4,0),0)</f>
        <v>0</v>
      </c>
      <c r="J622" s="15">
        <f t="shared" si="67"/>
        <v>261.19844435530956</v>
      </c>
      <c r="K622" s="15">
        <f t="shared" si="68"/>
        <v>0</v>
      </c>
      <c r="L622" s="15">
        <f t="shared" si="72"/>
        <v>0</v>
      </c>
      <c r="M622" s="58">
        <f>'Luxjacky Assumptions Monthly'!$M$8*'Luxjacky Forecast Weekly'!I622</f>
        <v>0</v>
      </c>
      <c r="N622" s="58">
        <f>'Luxjacky Assumptions Monthly'!$M$6*'Luxjacky Assumptions Monthly'!$M$8*'Luxjacky Forecast Weekly'!H622</f>
        <v>1421.5269054178068</v>
      </c>
      <c r="O622" s="58">
        <f t="shared" si="73"/>
        <v>1421.5269054178068</v>
      </c>
    </row>
    <row r="623" spans="1:15" x14ac:dyDescent="0.3">
      <c r="A623" s="60">
        <v>44817</v>
      </c>
      <c r="B623" s="15">
        <v>2022</v>
      </c>
      <c r="C623" s="15">
        <v>9</v>
      </c>
      <c r="D623" s="15" t="str">
        <f t="shared" si="69"/>
        <v>202238</v>
      </c>
      <c r="E623" s="15">
        <v>3</v>
      </c>
      <c r="F623" s="15">
        <v>0</v>
      </c>
      <c r="G623" s="15">
        <f t="shared" si="70"/>
        <v>38</v>
      </c>
      <c r="H623" s="62">
        <f t="shared" si="71"/>
        <v>2584.4659741950427</v>
      </c>
      <c r="I623" s="15">
        <f>IF(H622&lt;VLOOKUP(D623,'Luxjacky Assumptions Weekly'!$N$18:$R$124,5,0),VLOOKUP(D623,'Luxjacky Assumptions Weekly'!$N$18:$R$124,4,0),0)</f>
        <v>0</v>
      </c>
      <c r="J623" s="15">
        <f t="shared" si="67"/>
        <v>258.58783664057097</v>
      </c>
      <c r="K623" s="15">
        <f t="shared" si="68"/>
        <v>0</v>
      </c>
      <c r="L623" s="15">
        <f t="shared" si="72"/>
        <v>0</v>
      </c>
      <c r="M623" s="58">
        <f>'Luxjacky Assumptions Monthly'!$M$8*'Luxjacky Forecast Weekly'!I623</f>
        <v>0</v>
      </c>
      <c r="N623" s="58">
        <f>'Luxjacky Assumptions Monthly'!$M$6*'Luxjacky Assumptions Monthly'!$M$8*'Luxjacky Forecast Weekly'!H623</f>
        <v>1292.2329870975213</v>
      </c>
      <c r="O623" s="58">
        <f t="shared" si="73"/>
        <v>1292.2329870975213</v>
      </c>
    </row>
    <row r="624" spans="1:15" x14ac:dyDescent="0.3">
      <c r="A624" s="60">
        <v>44818</v>
      </c>
      <c r="B624" s="15">
        <v>2022</v>
      </c>
      <c r="C624" s="15">
        <v>9</v>
      </c>
      <c r="D624" s="15" t="str">
        <f t="shared" si="69"/>
        <v>202238</v>
      </c>
      <c r="E624" s="15">
        <v>4</v>
      </c>
      <c r="F624" s="15">
        <v>0</v>
      </c>
      <c r="G624" s="15">
        <f t="shared" si="70"/>
        <v>38</v>
      </c>
      <c r="H624" s="62">
        <f t="shared" si="71"/>
        <v>2336.5067069671036</v>
      </c>
      <c r="I624" s="15">
        <f>IF(H623&lt;VLOOKUP(D624,'Luxjacky Assumptions Weekly'!$N$18:$R$124,5,0),VLOOKUP(D624,'Luxjacky Assumptions Weekly'!$N$18:$R$124,4,0),0)</f>
        <v>0</v>
      </c>
      <c r="J624" s="15">
        <f t="shared" si="67"/>
        <v>247.95926722793931</v>
      </c>
      <c r="K624" s="15">
        <f t="shared" si="68"/>
        <v>0</v>
      </c>
      <c r="L624" s="15">
        <f t="shared" si="72"/>
        <v>0</v>
      </c>
      <c r="M624" s="58">
        <f>'Luxjacky Assumptions Monthly'!$M$8*'Luxjacky Forecast Weekly'!I624</f>
        <v>0</v>
      </c>
      <c r="N624" s="58">
        <f>'Luxjacky Assumptions Monthly'!$M$6*'Luxjacky Assumptions Monthly'!$M$8*'Luxjacky Forecast Weekly'!H624</f>
        <v>1168.2533534835518</v>
      </c>
      <c r="O624" s="58">
        <f t="shared" si="73"/>
        <v>1168.2533534835518</v>
      </c>
    </row>
    <row r="625" spans="1:15" x14ac:dyDescent="0.3">
      <c r="A625" s="60">
        <v>44819</v>
      </c>
      <c r="B625" s="15">
        <v>2022</v>
      </c>
      <c r="C625" s="15">
        <v>9</v>
      </c>
      <c r="D625" s="15" t="str">
        <f t="shared" si="69"/>
        <v>202238</v>
      </c>
      <c r="E625" s="15">
        <v>5</v>
      </c>
      <c r="F625" s="15">
        <v>0</v>
      </c>
      <c r="G625" s="15">
        <f t="shared" si="70"/>
        <v>38</v>
      </c>
      <c r="H625" s="62">
        <f t="shared" si="71"/>
        <v>2107.7986162348216</v>
      </c>
      <c r="I625" s="15">
        <f>IF(H624&lt;VLOOKUP(D625,'Luxjacky Assumptions Weekly'!$N$18:$R$124,5,0),VLOOKUP(D625,'Luxjacky Assumptions Weekly'!$N$18:$R$124,4,0),0)</f>
        <v>0</v>
      </c>
      <c r="J625" s="15">
        <f t="shared" si="67"/>
        <v>228.70809073228196</v>
      </c>
      <c r="K625" s="15">
        <f t="shared" si="68"/>
        <v>0</v>
      </c>
      <c r="L625" s="15">
        <f t="shared" si="72"/>
        <v>0</v>
      </c>
      <c r="M625" s="58">
        <f>'Luxjacky Assumptions Monthly'!$M$8*'Luxjacky Forecast Weekly'!I625</f>
        <v>0</v>
      </c>
      <c r="N625" s="58">
        <f>'Luxjacky Assumptions Monthly'!$M$6*'Luxjacky Assumptions Monthly'!$M$8*'Luxjacky Forecast Weekly'!H625</f>
        <v>1053.8993081174108</v>
      </c>
      <c r="O625" s="58">
        <f t="shared" si="73"/>
        <v>1053.8993081174108</v>
      </c>
    </row>
    <row r="626" spans="1:15" x14ac:dyDescent="0.3">
      <c r="A626" s="60">
        <v>44820</v>
      </c>
      <c r="B626" s="15">
        <v>2022</v>
      </c>
      <c r="C626" s="15">
        <v>9</v>
      </c>
      <c r="D626" s="15" t="str">
        <f t="shared" si="69"/>
        <v>202238</v>
      </c>
      <c r="E626" s="15">
        <v>6</v>
      </c>
      <c r="F626" s="15">
        <v>1</v>
      </c>
      <c r="G626" s="15">
        <f t="shared" si="70"/>
        <v>38</v>
      </c>
      <c r="H626" s="62">
        <f t="shared" si="71"/>
        <v>1897.4622615166136</v>
      </c>
      <c r="I626" s="15">
        <f>IF(H625&lt;VLOOKUP(D626,'Luxjacky Assumptions Weekly'!$N$18:$R$124,5,0),VLOOKUP(D626,'Luxjacky Assumptions Weekly'!$N$18:$R$124,4,0),0)</f>
        <v>0</v>
      </c>
      <c r="J626" s="15">
        <f t="shared" si="67"/>
        <v>210.33635471820799</v>
      </c>
      <c r="K626" s="15">
        <f t="shared" si="68"/>
        <v>0</v>
      </c>
      <c r="L626" s="15">
        <f t="shared" si="72"/>
        <v>0</v>
      </c>
      <c r="M626" s="58">
        <f>'Luxjacky Assumptions Monthly'!$M$8*'Luxjacky Forecast Weekly'!I626</f>
        <v>0</v>
      </c>
      <c r="N626" s="58">
        <f>'Luxjacky Assumptions Monthly'!$M$6*'Luxjacky Assumptions Monthly'!$M$8*'Luxjacky Forecast Weekly'!H626</f>
        <v>948.73113075830679</v>
      </c>
      <c r="O626" s="58">
        <f t="shared" si="73"/>
        <v>948.73113075830679</v>
      </c>
    </row>
    <row r="627" spans="1:15" x14ac:dyDescent="0.3">
      <c r="A627" s="60">
        <v>44821</v>
      </c>
      <c r="B627" s="15">
        <v>2022</v>
      </c>
      <c r="C627" s="15">
        <v>9</v>
      </c>
      <c r="D627" s="15" t="str">
        <f t="shared" si="69"/>
        <v>202238</v>
      </c>
      <c r="E627" s="15">
        <v>7</v>
      </c>
      <c r="F627" s="15">
        <v>1</v>
      </c>
      <c r="G627" s="15">
        <f t="shared" si="70"/>
        <v>38</v>
      </c>
      <c r="H627" s="62">
        <f t="shared" si="71"/>
        <v>1725.0453852084061</v>
      </c>
      <c r="I627" s="15">
        <f>IF(H626&lt;VLOOKUP(D627,'Luxjacky Assumptions Weekly'!$N$18:$R$124,5,0),VLOOKUP(D627,'Luxjacky Assumptions Weekly'!$N$18:$R$124,4,0),0)</f>
        <v>0</v>
      </c>
      <c r="J627" s="15">
        <f t="shared" si="67"/>
        <v>172.41687630820763</v>
      </c>
      <c r="K627" s="15">
        <f t="shared" si="68"/>
        <v>0</v>
      </c>
      <c r="L627" s="15">
        <f t="shared" si="72"/>
        <v>0</v>
      </c>
      <c r="M627" s="58">
        <f>'Luxjacky Assumptions Monthly'!$M$8*'Luxjacky Forecast Weekly'!I627</f>
        <v>0</v>
      </c>
      <c r="N627" s="58">
        <f>'Luxjacky Assumptions Monthly'!$M$6*'Luxjacky Assumptions Monthly'!$M$8*'Luxjacky Forecast Weekly'!H627</f>
        <v>862.52269260420303</v>
      </c>
      <c r="O627" s="58">
        <f t="shared" si="73"/>
        <v>862.52269260420303</v>
      </c>
    </row>
    <row r="628" spans="1:15" x14ac:dyDescent="0.3">
      <c r="A628" s="60">
        <v>44822</v>
      </c>
      <c r="B628" s="15">
        <v>2022</v>
      </c>
      <c r="C628" s="15">
        <v>9</v>
      </c>
      <c r="D628" s="15" t="str">
        <f t="shared" si="69"/>
        <v>202239</v>
      </c>
      <c r="E628" s="15">
        <v>1</v>
      </c>
      <c r="F628" s="15">
        <v>0</v>
      </c>
      <c r="G628" s="15">
        <f t="shared" si="70"/>
        <v>39</v>
      </c>
      <c r="H628" s="62">
        <f t="shared" si="71"/>
        <v>3402.0993246547841</v>
      </c>
      <c r="I628" s="15">
        <f>IF(H627&lt;VLOOKUP(D628,'Luxjacky Assumptions Weekly'!$N$18:$R$124,5,0),VLOOKUP(D628,'Luxjacky Assumptions Weekly'!$N$18:$R$124,4,0),0)</f>
        <v>1933.6347015599113</v>
      </c>
      <c r="J628" s="15">
        <f t="shared" si="67"/>
        <v>256.58076211353318</v>
      </c>
      <c r="K628" s="15">
        <f t="shared" si="68"/>
        <v>1</v>
      </c>
      <c r="L628" s="15">
        <f t="shared" si="72"/>
        <v>4000</v>
      </c>
      <c r="M628" s="58">
        <f>'Luxjacky Assumptions Monthly'!$M$8*'Luxjacky Forecast Weekly'!I628</f>
        <v>19336.347015599113</v>
      </c>
      <c r="N628" s="58">
        <f>'Luxjacky Assumptions Monthly'!$M$6*'Luxjacky Assumptions Monthly'!$M$8*'Luxjacky Forecast Weekly'!H628</f>
        <v>1701.0496623273921</v>
      </c>
      <c r="O628" s="58">
        <f t="shared" si="73"/>
        <v>25037.396677926503</v>
      </c>
    </row>
    <row r="629" spans="1:15" x14ac:dyDescent="0.3">
      <c r="A629" s="60">
        <v>44823</v>
      </c>
      <c r="B629" s="15">
        <v>2022</v>
      </c>
      <c r="C629" s="15">
        <v>9</v>
      </c>
      <c r="D629" s="15" t="str">
        <f t="shared" si="69"/>
        <v>202239</v>
      </c>
      <c r="E629" s="15">
        <v>2</v>
      </c>
      <c r="F629" s="15">
        <v>0</v>
      </c>
      <c r="G629" s="15">
        <f t="shared" si="70"/>
        <v>39</v>
      </c>
      <c r="H629" s="62">
        <f t="shared" si="71"/>
        <v>3140.9008802994745</v>
      </c>
      <c r="I629" s="15">
        <f>IF(H628&lt;VLOOKUP(D629,'Luxjacky Assumptions Weekly'!$N$18:$R$124,5,0),VLOOKUP(D629,'Luxjacky Assumptions Weekly'!$N$18:$R$124,4,0),0)</f>
        <v>0</v>
      </c>
      <c r="J629" s="15">
        <f t="shared" si="67"/>
        <v>261.19844435530956</v>
      </c>
      <c r="K629" s="15">
        <f t="shared" si="68"/>
        <v>0</v>
      </c>
      <c r="L629" s="15">
        <f t="shared" si="72"/>
        <v>0</v>
      </c>
      <c r="M629" s="58">
        <f>'Luxjacky Assumptions Monthly'!$M$8*'Luxjacky Forecast Weekly'!I629</f>
        <v>0</v>
      </c>
      <c r="N629" s="58">
        <f>'Luxjacky Assumptions Monthly'!$M$6*'Luxjacky Assumptions Monthly'!$M$8*'Luxjacky Forecast Weekly'!H629</f>
        <v>1570.4504401497372</v>
      </c>
      <c r="O629" s="58">
        <f t="shared" si="73"/>
        <v>1570.4504401497372</v>
      </c>
    </row>
    <row r="630" spans="1:15" x14ac:dyDescent="0.3">
      <c r="A630" s="60">
        <v>44824</v>
      </c>
      <c r="B630" s="15">
        <v>2022</v>
      </c>
      <c r="C630" s="15">
        <v>9</v>
      </c>
      <c r="D630" s="15" t="str">
        <f t="shared" si="69"/>
        <v>202239</v>
      </c>
      <c r="E630" s="15">
        <v>3</v>
      </c>
      <c r="F630" s="15">
        <v>0</v>
      </c>
      <c r="G630" s="15">
        <f t="shared" si="70"/>
        <v>39</v>
      </c>
      <c r="H630" s="62">
        <f t="shared" si="71"/>
        <v>2882.3130436589036</v>
      </c>
      <c r="I630" s="15">
        <f>IF(H629&lt;VLOOKUP(D630,'Luxjacky Assumptions Weekly'!$N$18:$R$124,5,0),VLOOKUP(D630,'Luxjacky Assumptions Weekly'!$N$18:$R$124,4,0),0)</f>
        <v>0</v>
      </c>
      <c r="J630" s="15">
        <f t="shared" si="67"/>
        <v>258.58783664057097</v>
      </c>
      <c r="K630" s="15">
        <f t="shared" si="68"/>
        <v>0</v>
      </c>
      <c r="L630" s="15">
        <f t="shared" si="72"/>
        <v>0</v>
      </c>
      <c r="M630" s="58">
        <f>'Luxjacky Assumptions Monthly'!$M$8*'Luxjacky Forecast Weekly'!I630</f>
        <v>0</v>
      </c>
      <c r="N630" s="58">
        <f>'Luxjacky Assumptions Monthly'!$M$6*'Luxjacky Assumptions Monthly'!$M$8*'Luxjacky Forecast Weekly'!H630</f>
        <v>1441.1565218294518</v>
      </c>
      <c r="O630" s="58">
        <f t="shared" si="73"/>
        <v>1441.1565218294518</v>
      </c>
    </row>
    <row r="631" spans="1:15" x14ac:dyDescent="0.3">
      <c r="A631" s="60">
        <v>44825</v>
      </c>
      <c r="B631" s="15">
        <v>2022</v>
      </c>
      <c r="C631" s="15">
        <v>9</v>
      </c>
      <c r="D631" s="15" t="str">
        <f t="shared" si="69"/>
        <v>202239</v>
      </c>
      <c r="E631" s="15">
        <v>4</v>
      </c>
      <c r="F631" s="15">
        <v>0</v>
      </c>
      <c r="G631" s="15">
        <f t="shared" si="70"/>
        <v>39</v>
      </c>
      <c r="H631" s="62">
        <f t="shared" si="71"/>
        <v>2634.3537764309644</v>
      </c>
      <c r="I631" s="15">
        <f>IF(H630&lt;VLOOKUP(D631,'Luxjacky Assumptions Weekly'!$N$18:$R$124,5,0),VLOOKUP(D631,'Luxjacky Assumptions Weekly'!$N$18:$R$124,4,0),0)</f>
        <v>0</v>
      </c>
      <c r="J631" s="15">
        <f t="shared" si="67"/>
        <v>247.95926722793931</v>
      </c>
      <c r="K631" s="15">
        <f t="shared" si="68"/>
        <v>0</v>
      </c>
      <c r="L631" s="15">
        <f t="shared" si="72"/>
        <v>0</v>
      </c>
      <c r="M631" s="58">
        <f>'Luxjacky Assumptions Monthly'!$M$8*'Luxjacky Forecast Weekly'!I631</f>
        <v>0</v>
      </c>
      <c r="N631" s="58">
        <f>'Luxjacky Assumptions Monthly'!$M$6*'Luxjacky Assumptions Monthly'!$M$8*'Luxjacky Forecast Weekly'!H631</f>
        <v>1317.1768882154822</v>
      </c>
      <c r="O631" s="58">
        <f t="shared" si="73"/>
        <v>1317.1768882154822</v>
      </c>
    </row>
    <row r="632" spans="1:15" x14ac:dyDescent="0.3">
      <c r="A632" s="60">
        <v>44826</v>
      </c>
      <c r="B632" s="15">
        <v>2022</v>
      </c>
      <c r="C632" s="15">
        <v>9</v>
      </c>
      <c r="D632" s="15" t="str">
        <f t="shared" si="69"/>
        <v>202239</v>
      </c>
      <c r="E632" s="15">
        <v>5</v>
      </c>
      <c r="F632" s="15">
        <v>0</v>
      </c>
      <c r="G632" s="15">
        <f t="shared" si="70"/>
        <v>39</v>
      </c>
      <c r="H632" s="62">
        <f t="shared" si="71"/>
        <v>2405.6456856986824</v>
      </c>
      <c r="I632" s="15">
        <f>IF(H631&lt;VLOOKUP(D632,'Luxjacky Assumptions Weekly'!$N$18:$R$124,5,0),VLOOKUP(D632,'Luxjacky Assumptions Weekly'!$N$18:$R$124,4,0),0)</f>
        <v>0</v>
      </c>
      <c r="J632" s="15">
        <f t="shared" si="67"/>
        <v>228.70809073228196</v>
      </c>
      <c r="K632" s="15">
        <f t="shared" si="68"/>
        <v>0</v>
      </c>
      <c r="L632" s="15">
        <f t="shared" si="72"/>
        <v>0</v>
      </c>
      <c r="M632" s="58">
        <f>'Luxjacky Assumptions Monthly'!$M$8*'Luxjacky Forecast Weekly'!I632</f>
        <v>0</v>
      </c>
      <c r="N632" s="58">
        <f>'Luxjacky Assumptions Monthly'!$M$6*'Luxjacky Assumptions Monthly'!$M$8*'Luxjacky Forecast Weekly'!H632</f>
        <v>1202.8228428493412</v>
      </c>
      <c r="O632" s="58">
        <f t="shared" si="73"/>
        <v>1202.8228428493412</v>
      </c>
    </row>
    <row r="633" spans="1:15" x14ac:dyDescent="0.3">
      <c r="A633" s="60">
        <v>44827</v>
      </c>
      <c r="B633" s="15">
        <v>2022</v>
      </c>
      <c r="C633" s="15">
        <v>9</v>
      </c>
      <c r="D633" s="15" t="str">
        <f t="shared" si="69"/>
        <v>202239</v>
      </c>
      <c r="E633" s="15">
        <v>6</v>
      </c>
      <c r="F633" s="15">
        <v>1</v>
      </c>
      <c r="G633" s="15">
        <f t="shared" si="70"/>
        <v>39</v>
      </c>
      <c r="H633" s="62">
        <f t="shared" si="71"/>
        <v>2195.3093309804744</v>
      </c>
      <c r="I633" s="15">
        <f>IF(H632&lt;VLOOKUP(D633,'Luxjacky Assumptions Weekly'!$N$18:$R$124,5,0),VLOOKUP(D633,'Luxjacky Assumptions Weekly'!$N$18:$R$124,4,0),0)</f>
        <v>0</v>
      </c>
      <c r="J633" s="15">
        <f t="shared" si="67"/>
        <v>210.33635471820799</v>
      </c>
      <c r="K633" s="15">
        <f t="shared" si="68"/>
        <v>0</v>
      </c>
      <c r="L633" s="15">
        <f t="shared" si="72"/>
        <v>0</v>
      </c>
      <c r="M633" s="58">
        <f>'Luxjacky Assumptions Monthly'!$M$8*'Luxjacky Forecast Weekly'!I633</f>
        <v>0</v>
      </c>
      <c r="N633" s="58">
        <f>'Luxjacky Assumptions Monthly'!$M$6*'Luxjacky Assumptions Monthly'!$M$8*'Luxjacky Forecast Weekly'!H633</f>
        <v>1097.6546654902372</v>
      </c>
      <c r="O633" s="58">
        <f t="shared" si="73"/>
        <v>1097.6546654902372</v>
      </c>
    </row>
    <row r="634" spans="1:15" x14ac:dyDescent="0.3">
      <c r="A634" s="60">
        <v>44828</v>
      </c>
      <c r="B634" s="15">
        <v>2022</v>
      </c>
      <c r="C634" s="15">
        <v>9</v>
      </c>
      <c r="D634" s="15" t="str">
        <f t="shared" si="69"/>
        <v>202239</v>
      </c>
      <c r="E634" s="15">
        <v>7</v>
      </c>
      <c r="F634" s="15">
        <v>1</v>
      </c>
      <c r="G634" s="15">
        <f t="shared" si="70"/>
        <v>39</v>
      </c>
      <c r="H634" s="62">
        <f t="shared" si="71"/>
        <v>2022.8924546722669</v>
      </c>
      <c r="I634" s="15">
        <f>IF(H633&lt;VLOOKUP(D634,'Luxjacky Assumptions Weekly'!$N$18:$R$124,5,0),VLOOKUP(D634,'Luxjacky Assumptions Weekly'!$N$18:$R$124,4,0),0)</f>
        <v>0</v>
      </c>
      <c r="J634" s="15">
        <f t="shared" si="67"/>
        <v>172.41687630820763</v>
      </c>
      <c r="K634" s="15">
        <f t="shared" si="68"/>
        <v>0</v>
      </c>
      <c r="L634" s="15">
        <f t="shared" si="72"/>
        <v>0</v>
      </c>
      <c r="M634" s="58">
        <f>'Luxjacky Assumptions Monthly'!$M$8*'Luxjacky Forecast Weekly'!I634</f>
        <v>0</v>
      </c>
      <c r="N634" s="58">
        <f>'Luxjacky Assumptions Monthly'!$M$6*'Luxjacky Assumptions Monthly'!$M$8*'Luxjacky Forecast Weekly'!H634</f>
        <v>1011.4462273361335</v>
      </c>
      <c r="O634" s="58">
        <f t="shared" si="73"/>
        <v>1011.4462273361335</v>
      </c>
    </row>
    <row r="635" spans="1:15" x14ac:dyDescent="0.3">
      <c r="A635" s="60">
        <v>44829</v>
      </c>
      <c r="B635" s="15">
        <v>2022</v>
      </c>
      <c r="C635" s="15">
        <v>9</v>
      </c>
      <c r="D635" s="15" t="str">
        <f t="shared" si="69"/>
        <v>202240</v>
      </c>
      <c r="E635" s="15">
        <v>1</v>
      </c>
      <c r="F635" s="15">
        <v>0</v>
      </c>
      <c r="G635" s="15">
        <f t="shared" si="70"/>
        <v>40</v>
      </c>
      <c r="H635" s="62">
        <f t="shared" si="71"/>
        <v>1766.3116925587337</v>
      </c>
      <c r="I635" s="15">
        <f>IF(H634&lt;VLOOKUP(D635,'Luxjacky Assumptions Weekly'!$N$18:$R$124,5,0),VLOOKUP(D635,'Luxjacky Assumptions Weekly'!$N$18:$R$124,4,0),0)</f>
        <v>0</v>
      </c>
      <c r="J635" s="15">
        <f t="shared" si="67"/>
        <v>256.58076211353318</v>
      </c>
      <c r="K635" s="15">
        <f t="shared" si="68"/>
        <v>0</v>
      </c>
      <c r="L635" s="15">
        <f t="shared" si="72"/>
        <v>0</v>
      </c>
      <c r="M635" s="58">
        <f>'Luxjacky Assumptions Monthly'!$M$8*'Luxjacky Forecast Weekly'!I635</f>
        <v>0</v>
      </c>
      <c r="N635" s="58">
        <f>'Luxjacky Assumptions Monthly'!$M$6*'Luxjacky Assumptions Monthly'!$M$8*'Luxjacky Forecast Weekly'!H635</f>
        <v>883.15584627936687</v>
      </c>
      <c r="O635" s="58">
        <f t="shared" si="73"/>
        <v>883.15584627936687</v>
      </c>
    </row>
    <row r="636" spans="1:15" x14ac:dyDescent="0.3">
      <c r="A636" s="60">
        <v>44830</v>
      </c>
      <c r="B636" s="15">
        <v>2022</v>
      </c>
      <c r="C636" s="15">
        <v>9</v>
      </c>
      <c r="D636" s="15" t="str">
        <f t="shared" si="69"/>
        <v>202240</v>
      </c>
      <c r="E636" s="15">
        <v>2</v>
      </c>
      <c r="F636" s="15">
        <v>0</v>
      </c>
      <c r="G636" s="15">
        <f t="shared" si="70"/>
        <v>40</v>
      </c>
      <c r="H636" s="62">
        <f t="shared" si="71"/>
        <v>3440.0101808543068</v>
      </c>
      <c r="I636" s="15">
        <f>IF(H635&lt;VLOOKUP(D636,'Luxjacky Assumptions Weekly'!$N$18:$R$124,5,0),VLOOKUP(D636,'Luxjacky Assumptions Weekly'!$N$18:$R$124,4,0),0)</f>
        <v>1934.8969326508827</v>
      </c>
      <c r="J636" s="15">
        <f t="shared" si="67"/>
        <v>261.19844435530956</v>
      </c>
      <c r="K636" s="15">
        <f t="shared" si="68"/>
        <v>1</v>
      </c>
      <c r="L636" s="15">
        <f t="shared" si="72"/>
        <v>4000</v>
      </c>
      <c r="M636" s="58">
        <f>'Luxjacky Assumptions Monthly'!$M$8*'Luxjacky Forecast Weekly'!I636</f>
        <v>19348.969326508828</v>
      </c>
      <c r="N636" s="58">
        <f>'Luxjacky Assumptions Monthly'!$M$6*'Luxjacky Assumptions Monthly'!$M$8*'Luxjacky Forecast Weekly'!H636</f>
        <v>1720.0050904271534</v>
      </c>
      <c r="O636" s="58">
        <f t="shared" si="73"/>
        <v>25068.97441693598</v>
      </c>
    </row>
    <row r="637" spans="1:15" x14ac:dyDescent="0.3">
      <c r="A637" s="60">
        <v>44831</v>
      </c>
      <c r="B637" s="15">
        <v>2022</v>
      </c>
      <c r="C637" s="15">
        <v>9</v>
      </c>
      <c r="D637" s="15" t="str">
        <f t="shared" si="69"/>
        <v>202240</v>
      </c>
      <c r="E637" s="15">
        <v>3</v>
      </c>
      <c r="F637" s="15">
        <v>0</v>
      </c>
      <c r="G637" s="15">
        <f t="shared" si="70"/>
        <v>40</v>
      </c>
      <c r="H637" s="62">
        <f t="shared" si="71"/>
        <v>3181.4223442137359</v>
      </c>
      <c r="I637" s="15">
        <f>IF(H636&lt;VLOOKUP(D637,'Luxjacky Assumptions Weekly'!$N$18:$R$124,5,0),VLOOKUP(D637,'Luxjacky Assumptions Weekly'!$N$18:$R$124,4,0),0)</f>
        <v>0</v>
      </c>
      <c r="J637" s="15">
        <f t="shared" si="67"/>
        <v>258.58783664057097</v>
      </c>
      <c r="K637" s="15">
        <f t="shared" si="68"/>
        <v>0</v>
      </c>
      <c r="L637" s="15">
        <f t="shared" si="72"/>
        <v>0</v>
      </c>
      <c r="M637" s="58">
        <f>'Luxjacky Assumptions Monthly'!$M$8*'Luxjacky Forecast Weekly'!I637</f>
        <v>0</v>
      </c>
      <c r="N637" s="58">
        <f>'Luxjacky Assumptions Monthly'!$M$6*'Luxjacky Assumptions Monthly'!$M$8*'Luxjacky Forecast Weekly'!H637</f>
        <v>1590.7111721068679</v>
      </c>
      <c r="O637" s="58">
        <f t="shared" si="73"/>
        <v>1590.7111721068679</v>
      </c>
    </row>
    <row r="638" spans="1:15" x14ac:dyDescent="0.3">
      <c r="A638" s="60">
        <v>44832</v>
      </c>
      <c r="B638" s="15">
        <v>2022</v>
      </c>
      <c r="C638" s="15">
        <v>9</v>
      </c>
      <c r="D638" s="15" t="str">
        <f t="shared" si="69"/>
        <v>202240</v>
      </c>
      <c r="E638" s="15">
        <v>4</v>
      </c>
      <c r="F638" s="15">
        <v>0</v>
      </c>
      <c r="G638" s="15">
        <f t="shared" si="70"/>
        <v>40</v>
      </c>
      <c r="H638" s="62">
        <f t="shared" si="71"/>
        <v>2933.4630769857968</v>
      </c>
      <c r="I638" s="15">
        <f>IF(H637&lt;VLOOKUP(D638,'Luxjacky Assumptions Weekly'!$N$18:$R$124,5,0),VLOOKUP(D638,'Luxjacky Assumptions Weekly'!$N$18:$R$124,4,0),0)</f>
        <v>0</v>
      </c>
      <c r="J638" s="15">
        <f t="shared" si="67"/>
        <v>247.95926722793931</v>
      </c>
      <c r="K638" s="15">
        <f t="shared" si="68"/>
        <v>0</v>
      </c>
      <c r="L638" s="15">
        <f t="shared" si="72"/>
        <v>0</v>
      </c>
      <c r="M638" s="58">
        <f>'Luxjacky Assumptions Monthly'!$M$8*'Luxjacky Forecast Weekly'!I638</f>
        <v>0</v>
      </c>
      <c r="N638" s="58">
        <f>'Luxjacky Assumptions Monthly'!$M$6*'Luxjacky Assumptions Monthly'!$M$8*'Luxjacky Forecast Weekly'!H638</f>
        <v>1466.7315384928984</v>
      </c>
      <c r="O638" s="58">
        <f t="shared" si="73"/>
        <v>1466.7315384928984</v>
      </c>
    </row>
    <row r="639" spans="1:15" x14ac:dyDescent="0.3">
      <c r="A639" s="60">
        <v>44833</v>
      </c>
      <c r="B639" s="15">
        <v>2022</v>
      </c>
      <c r="C639" s="15">
        <v>9</v>
      </c>
      <c r="D639" s="15" t="str">
        <f t="shared" si="69"/>
        <v>202240</v>
      </c>
      <c r="E639" s="15">
        <v>5</v>
      </c>
      <c r="F639" s="15">
        <v>0</v>
      </c>
      <c r="G639" s="15">
        <f t="shared" si="70"/>
        <v>40</v>
      </c>
      <c r="H639" s="62">
        <f t="shared" si="71"/>
        <v>2704.7549862535147</v>
      </c>
      <c r="I639" s="15">
        <f>IF(H638&lt;VLOOKUP(D639,'Luxjacky Assumptions Weekly'!$N$18:$R$124,5,0),VLOOKUP(D639,'Luxjacky Assumptions Weekly'!$N$18:$R$124,4,0),0)</f>
        <v>0</v>
      </c>
      <c r="J639" s="15">
        <f t="shared" si="67"/>
        <v>228.70809073228196</v>
      </c>
      <c r="K639" s="15">
        <f t="shared" si="68"/>
        <v>0</v>
      </c>
      <c r="L639" s="15">
        <f t="shared" si="72"/>
        <v>0</v>
      </c>
      <c r="M639" s="58">
        <f>'Luxjacky Assumptions Monthly'!$M$8*'Luxjacky Forecast Weekly'!I639</f>
        <v>0</v>
      </c>
      <c r="N639" s="58">
        <f>'Luxjacky Assumptions Monthly'!$M$6*'Luxjacky Assumptions Monthly'!$M$8*'Luxjacky Forecast Weekly'!H639</f>
        <v>1352.3774931267574</v>
      </c>
      <c r="O639" s="58">
        <f t="shared" si="73"/>
        <v>1352.3774931267574</v>
      </c>
    </row>
    <row r="640" spans="1:15" x14ac:dyDescent="0.3">
      <c r="A640" s="60">
        <v>44834</v>
      </c>
      <c r="B640" s="15">
        <v>2022</v>
      </c>
      <c r="C640" s="15">
        <v>9</v>
      </c>
      <c r="D640" s="15" t="str">
        <f t="shared" si="69"/>
        <v>202240</v>
      </c>
      <c r="E640" s="15">
        <v>6</v>
      </c>
      <c r="F640" s="15">
        <v>1</v>
      </c>
      <c r="G640" s="15">
        <f t="shared" si="70"/>
        <v>40</v>
      </c>
      <c r="H640" s="62">
        <f t="shared" si="71"/>
        <v>2494.4186315353068</v>
      </c>
      <c r="I640" s="15">
        <f>IF(H639&lt;VLOOKUP(D640,'Luxjacky Assumptions Weekly'!$N$18:$R$124,5,0),VLOOKUP(D640,'Luxjacky Assumptions Weekly'!$N$18:$R$124,4,0),0)</f>
        <v>0</v>
      </c>
      <c r="J640" s="15">
        <f t="shared" si="67"/>
        <v>210.33635471820799</v>
      </c>
      <c r="K640" s="15">
        <f t="shared" si="68"/>
        <v>0</v>
      </c>
      <c r="L640" s="15">
        <f t="shared" si="72"/>
        <v>0</v>
      </c>
      <c r="M640" s="58">
        <f>'Luxjacky Assumptions Monthly'!$M$8*'Luxjacky Forecast Weekly'!I640</f>
        <v>0</v>
      </c>
      <c r="N640" s="58">
        <f>'Luxjacky Assumptions Monthly'!$M$6*'Luxjacky Assumptions Monthly'!$M$8*'Luxjacky Forecast Weekly'!H640</f>
        <v>1247.2093157676534</v>
      </c>
      <c r="O640" s="58">
        <f t="shared" si="73"/>
        <v>1247.2093157676534</v>
      </c>
    </row>
    <row r="641" spans="1:15" x14ac:dyDescent="0.3">
      <c r="A641" s="60">
        <v>44835</v>
      </c>
      <c r="B641" s="15">
        <v>2022</v>
      </c>
      <c r="C641" s="15">
        <v>10</v>
      </c>
      <c r="D641" s="15" t="str">
        <f t="shared" si="69"/>
        <v>202240</v>
      </c>
      <c r="E641" s="15">
        <v>7</v>
      </c>
      <c r="F641" s="15">
        <v>1</v>
      </c>
      <c r="G641" s="15">
        <f t="shared" si="70"/>
        <v>40</v>
      </c>
      <c r="H641" s="62">
        <f t="shared" si="71"/>
        <v>2319.8654510811148</v>
      </c>
      <c r="I641" s="15">
        <f>IF(H640&lt;VLOOKUP(D641,'Luxjacky Assumptions Weekly'!$N$18:$R$124,5,0),VLOOKUP(D641,'Luxjacky Assumptions Weekly'!$N$18:$R$124,4,0),0)</f>
        <v>0</v>
      </c>
      <c r="J641" s="15">
        <f t="shared" si="67"/>
        <v>174.55318045419193</v>
      </c>
      <c r="K641" s="15">
        <f t="shared" si="68"/>
        <v>0</v>
      </c>
      <c r="L641" s="15">
        <f t="shared" si="72"/>
        <v>0</v>
      </c>
      <c r="M641" s="58">
        <f>'Luxjacky Assumptions Monthly'!$M$8*'Luxjacky Forecast Weekly'!I641</f>
        <v>0</v>
      </c>
      <c r="N641" s="58">
        <f>'Luxjacky Assumptions Monthly'!$M$6*'Luxjacky Assumptions Monthly'!$M$8*'Luxjacky Forecast Weekly'!H641</f>
        <v>1159.9327255405574</v>
      </c>
      <c r="O641" s="58">
        <f t="shared" si="73"/>
        <v>1159.9327255405574</v>
      </c>
    </row>
    <row r="642" spans="1:15" x14ac:dyDescent="0.3">
      <c r="A642" s="60">
        <v>44836</v>
      </c>
      <c r="B642" s="15">
        <v>2022</v>
      </c>
      <c r="C642" s="15">
        <v>10</v>
      </c>
      <c r="D642" s="15" t="str">
        <f t="shared" si="69"/>
        <v>202241</v>
      </c>
      <c r="E642" s="15">
        <v>1</v>
      </c>
      <c r="F642" s="15">
        <v>0</v>
      </c>
      <c r="G642" s="15">
        <f t="shared" si="70"/>
        <v>41</v>
      </c>
      <c r="H642" s="62">
        <f t="shared" si="71"/>
        <v>2061.1483848215971</v>
      </c>
      <c r="I642" s="15">
        <f>IF(H641&lt;VLOOKUP(D642,'Luxjacky Assumptions Weekly'!$N$18:$R$124,5,0),VLOOKUP(D642,'Luxjacky Assumptions Weekly'!$N$18:$R$124,4,0),0)</f>
        <v>0</v>
      </c>
      <c r="J642" s="15">
        <f t="shared" si="67"/>
        <v>258.71706625951748</v>
      </c>
      <c r="K642" s="15">
        <f t="shared" si="68"/>
        <v>0</v>
      </c>
      <c r="L642" s="15">
        <f t="shared" si="72"/>
        <v>0</v>
      </c>
      <c r="M642" s="58">
        <f>'Luxjacky Assumptions Monthly'!$M$8*'Luxjacky Forecast Weekly'!I642</f>
        <v>0</v>
      </c>
      <c r="N642" s="58">
        <f>'Luxjacky Assumptions Monthly'!$M$6*'Luxjacky Assumptions Monthly'!$M$8*'Luxjacky Forecast Weekly'!H642</f>
        <v>1030.5741924107986</v>
      </c>
      <c r="O642" s="58">
        <f t="shared" si="73"/>
        <v>1030.5741924107986</v>
      </c>
    </row>
    <row r="643" spans="1:15" x14ac:dyDescent="0.3">
      <c r="A643" s="60">
        <v>44837</v>
      </c>
      <c r="B643" s="15">
        <v>2022</v>
      </c>
      <c r="C643" s="15">
        <v>10</v>
      </c>
      <c r="D643" s="15" t="str">
        <f t="shared" si="69"/>
        <v>202241</v>
      </c>
      <c r="E643" s="15">
        <v>2</v>
      </c>
      <c r="F643" s="15">
        <v>0</v>
      </c>
      <c r="G643" s="15">
        <f t="shared" si="70"/>
        <v>41</v>
      </c>
      <c r="H643" s="62">
        <f t="shared" si="71"/>
        <v>1797.8136363203034</v>
      </c>
      <c r="I643" s="15">
        <f>IF(H642&lt;VLOOKUP(D643,'Luxjacky Assumptions Weekly'!$N$18:$R$124,5,0),VLOOKUP(D643,'Luxjacky Assumptions Weekly'!$N$18:$R$124,4,0),0)</f>
        <v>0</v>
      </c>
      <c r="J643" s="15">
        <f t="shared" ref="J643:J706" si="74">100-2.17*E643^2.25+12.77*E643+EXP(-E643/0.032)+5*C643^0.75+10*F643+20*(B643-2016)</f>
        <v>263.3347485012938</v>
      </c>
      <c r="K643" s="15">
        <f t="shared" ref="K643:K706" si="75">IF(I643&gt;0,1,0)</f>
        <v>0</v>
      </c>
      <c r="L643" s="15">
        <f t="shared" si="72"/>
        <v>0</v>
      </c>
      <c r="M643" s="58">
        <f>'Luxjacky Assumptions Monthly'!$M$8*'Luxjacky Forecast Weekly'!I643</f>
        <v>0</v>
      </c>
      <c r="N643" s="58">
        <f>'Luxjacky Assumptions Monthly'!$M$6*'Luxjacky Assumptions Monthly'!$M$8*'Luxjacky Forecast Weekly'!H643</f>
        <v>898.90681816015172</v>
      </c>
      <c r="O643" s="58">
        <f t="shared" si="73"/>
        <v>898.90681816015172</v>
      </c>
    </row>
    <row r="644" spans="1:15" x14ac:dyDescent="0.3">
      <c r="A644" s="60">
        <v>44838</v>
      </c>
      <c r="B644" s="15">
        <v>2022</v>
      </c>
      <c r="C644" s="15">
        <v>10</v>
      </c>
      <c r="D644" s="15" t="str">
        <f t="shared" ref="D644:D707" si="76">CONCATENATE(B644,G644)</f>
        <v>202241</v>
      </c>
      <c r="E644" s="15">
        <v>3</v>
      </c>
      <c r="F644" s="15">
        <v>0</v>
      </c>
      <c r="G644" s="15">
        <f t="shared" ref="G644:G707" si="77">WEEKNUM(A644)</f>
        <v>41</v>
      </c>
      <c r="H644" s="62">
        <f t="shared" ref="H644:H707" si="78">H643+I644-J644</f>
        <v>3479.5425903116979</v>
      </c>
      <c r="I644" s="15">
        <f>IF(H643&lt;VLOOKUP(D644,'Luxjacky Assumptions Weekly'!$N$18:$R$124,5,0),VLOOKUP(D644,'Luxjacky Assumptions Weekly'!$N$18:$R$124,4,0),0)</f>
        <v>1942.4530947779501</v>
      </c>
      <c r="J644" s="15">
        <f t="shared" si="74"/>
        <v>260.72414078655527</v>
      </c>
      <c r="K644" s="15">
        <f t="shared" si="75"/>
        <v>1</v>
      </c>
      <c r="L644" s="15">
        <f t="shared" ref="L644:L707" si="79">4000*K644</f>
        <v>4000</v>
      </c>
      <c r="M644" s="58">
        <f>'Luxjacky Assumptions Monthly'!$M$8*'Luxjacky Forecast Weekly'!I644</f>
        <v>19424.530947779502</v>
      </c>
      <c r="N644" s="58">
        <f>'Luxjacky Assumptions Monthly'!$M$6*'Luxjacky Assumptions Monthly'!$M$8*'Luxjacky Forecast Weekly'!H644</f>
        <v>1739.771295155849</v>
      </c>
      <c r="O644" s="58">
        <f t="shared" ref="O644:O707" si="80">SUM(L644:N644)</f>
        <v>25164.302242935351</v>
      </c>
    </row>
    <row r="645" spans="1:15" x14ac:dyDescent="0.3">
      <c r="A645" s="60">
        <v>44839</v>
      </c>
      <c r="B645" s="15">
        <v>2022</v>
      </c>
      <c r="C645" s="15">
        <v>10</v>
      </c>
      <c r="D645" s="15" t="str">
        <f t="shared" si="76"/>
        <v>202241</v>
      </c>
      <c r="E645" s="15">
        <v>4</v>
      </c>
      <c r="F645" s="15">
        <v>0</v>
      </c>
      <c r="G645" s="15">
        <f t="shared" si="77"/>
        <v>41</v>
      </c>
      <c r="H645" s="62">
        <f t="shared" si="78"/>
        <v>3229.4470189377744</v>
      </c>
      <c r="I645" s="15">
        <f>IF(H644&lt;VLOOKUP(D645,'Luxjacky Assumptions Weekly'!$N$18:$R$124,5,0),VLOOKUP(D645,'Luxjacky Assumptions Weekly'!$N$18:$R$124,4,0),0)</f>
        <v>0</v>
      </c>
      <c r="J645" s="15">
        <f t="shared" si="74"/>
        <v>250.0955713739236</v>
      </c>
      <c r="K645" s="15">
        <f t="shared" si="75"/>
        <v>0</v>
      </c>
      <c r="L645" s="15">
        <f t="shared" si="79"/>
        <v>0</v>
      </c>
      <c r="M645" s="58">
        <f>'Luxjacky Assumptions Monthly'!$M$8*'Luxjacky Forecast Weekly'!I645</f>
        <v>0</v>
      </c>
      <c r="N645" s="58">
        <f>'Luxjacky Assumptions Monthly'!$M$6*'Luxjacky Assumptions Monthly'!$M$8*'Luxjacky Forecast Weekly'!H645</f>
        <v>1614.7235094688872</v>
      </c>
      <c r="O645" s="58">
        <f t="shared" si="80"/>
        <v>1614.7235094688872</v>
      </c>
    </row>
    <row r="646" spans="1:15" x14ac:dyDescent="0.3">
      <c r="A646" s="60">
        <v>44840</v>
      </c>
      <c r="B646" s="15">
        <v>2022</v>
      </c>
      <c r="C646" s="15">
        <v>10</v>
      </c>
      <c r="D646" s="15" t="str">
        <f t="shared" si="76"/>
        <v>202241</v>
      </c>
      <c r="E646" s="15">
        <v>5</v>
      </c>
      <c r="F646" s="15">
        <v>0</v>
      </c>
      <c r="G646" s="15">
        <f t="shared" si="77"/>
        <v>41</v>
      </c>
      <c r="H646" s="62">
        <f t="shared" si="78"/>
        <v>2998.6026240595083</v>
      </c>
      <c r="I646" s="15">
        <f>IF(H645&lt;VLOOKUP(D646,'Luxjacky Assumptions Weekly'!$N$18:$R$124,5,0),VLOOKUP(D646,'Luxjacky Assumptions Weekly'!$N$18:$R$124,4,0),0)</f>
        <v>0</v>
      </c>
      <c r="J646" s="15">
        <f t="shared" si="74"/>
        <v>230.84439487826626</v>
      </c>
      <c r="K646" s="15">
        <f t="shared" si="75"/>
        <v>0</v>
      </c>
      <c r="L646" s="15">
        <f t="shared" si="79"/>
        <v>0</v>
      </c>
      <c r="M646" s="58">
        <f>'Luxjacky Assumptions Monthly'!$M$8*'Luxjacky Forecast Weekly'!I646</f>
        <v>0</v>
      </c>
      <c r="N646" s="58">
        <f>'Luxjacky Assumptions Monthly'!$M$6*'Luxjacky Assumptions Monthly'!$M$8*'Luxjacky Forecast Weekly'!H646</f>
        <v>1499.3013120297542</v>
      </c>
      <c r="O646" s="58">
        <f t="shared" si="80"/>
        <v>1499.3013120297542</v>
      </c>
    </row>
    <row r="647" spans="1:15" x14ac:dyDescent="0.3">
      <c r="A647" s="60">
        <v>44841</v>
      </c>
      <c r="B647" s="15">
        <v>2022</v>
      </c>
      <c r="C647" s="15">
        <v>10</v>
      </c>
      <c r="D647" s="15" t="str">
        <f t="shared" si="76"/>
        <v>202241</v>
      </c>
      <c r="E647" s="15">
        <v>6</v>
      </c>
      <c r="F647" s="15">
        <v>1</v>
      </c>
      <c r="G647" s="15">
        <f t="shared" si="77"/>
        <v>41</v>
      </c>
      <c r="H647" s="62">
        <f t="shared" si="78"/>
        <v>2786.1299651953159</v>
      </c>
      <c r="I647" s="15">
        <f>IF(H646&lt;VLOOKUP(D647,'Luxjacky Assumptions Weekly'!$N$18:$R$124,5,0),VLOOKUP(D647,'Luxjacky Assumptions Weekly'!$N$18:$R$124,4,0),0)</f>
        <v>0</v>
      </c>
      <c r="J647" s="15">
        <f t="shared" si="74"/>
        <v>212.47265886419228</v>
      </c>
      <c r="K647" s="15">
        <f t="shared" si="75"/>
        <v>0</v>
      </c>
      <c r="L647" s="15">
        <f t="shared" si="79"/>
        <v>0</v>
      </c>
      <c r="M647" s="58">
        <f>'Luxjacky Assumptions Monthly'!$M$8*'Luxjacky Forecast Weekly'!I647</f>
        <v>0</v>
      </c>
      <c r="N647" s="58">
        <f>'Luxjacky Assumptions Monthly'!$M$6*'Luxjacky Assumptions Monthly'!$M$8*'Luxjacky Forecast Weekly'!H647</f>
        <v>1393.0649825976579</v>
      </c>
      <c r="O647" s="58">
        <f t="shared" si="80"/>
        <v>1393.0649825976579</v>
      </c>
    </row>
    <row r="648" spans="1:15" x14ac:dyDescent="0.3">
      <c r="A648" s="60">
        <v>44842</v>
      </c>
      <c r="B648" s="15">
        <v>2022</v>
      </c>
      <c r="C648" s="15">
        <v>10</v>
      </c>
      <c r="D648" s="15" t="str">
        <f t="shared" si="76"/>
        <v>202241</v>
      </c>
      <c r="E648" s="15">
        <v>7</v>
      </c>
      <c r="F648" s="15">
        <v>1</v>
      </c>
      <c r="G648" s="15">
        <f t="shared" si="77"/>
        <v>41</v>
      </c>
      <c r="H648" s="62">
        <f t="shared" si="78"/>
        <v>2611.5767847411239</v>
      </c>
      <c r="I648" s="15">
        <f>IF(H647&lt;VLOOKUP(D648,'Luxjacky Assumptions Weekly'!$N$18:$R$124,5,0),VLOOKUP(D648,'Luxjacky Assumptions Weekly'!$N$18:$R$124,4,0),0)</f>
        <v>0</v>
      </c>
      <c r="J648" s="15">
        <f t="shared" si="74"/>
        <v>174.55318045419193</v>
      </c>
      <c r="K648" s="15">
        <f t="shared" si="75"/>
        <v>0</v>
      </c>
      <c r="L648" s="15">
        <f t="shared" si="79"/>
        <v>0</v>
      </c>
      <c r="M648" s="58">
        <f>'Luxjacky Assumptions Monthly'!$M$8*'Luxjacky Forecast Weekly'!I648</f>
        <v>0</v>
      </c>
      <c r="N648" s="58">
        <f>'Luxjacky Assumptions Monthly'!$M$6*'Luxjacky Assumptions Monthly'!$M$8*'Luxjacky Forecast Weekly'!H648</f>
        <v>1305.788392370562</v>
      </c>
      <c r="O648" s="58">
        <f t="shared" si="80"/>
        <v>1305.788392370562</v>
      </c>
    </row>
    <row r="649" spans="1:15" x14ac:dyDescent="0.3">
      <c r="A649" s="60">
        <v>44843</v>
      </c>
      <c r="B649" s="15">
        <v>2022</v>
      </c>
      <c r="C649" s="15">
        <v>10</v>
      </c>
      <c r="D649" s="15" t="str">
        <f t="shared" si="76"/>
        <v>202242</v>
      </c>
      <c r="E649" s="15">
        <v>1</v>
      </c>
      <c r="F649" s="15">
        <v>0</v>
      </c>
      <c r="G649" s="15">
        <f t="shared" si="77"/>
        <v>42</v>
      </c>
      <c r="H649" s="62">
        <f t="shared" si="78"/>
        <v>2352.8597184816063</v>
      </c>
      <c r="I649" s="15">
        <f>IF(H648&lt;VLOOKUP(D649,'Luxjacky Assumptions Weekly'!$N$18:$R$124,5,0),VLOOKUP(D649,'Luxjacky Assumptions Weekly'!$N$18:$R$124,4,0),0)</f>
        <v>0</v>
      </c>
      <c r="J649" s="15">
        <f t="shared" si="74"/>
        <v>258.71706625951748</v>
      </c>
      <c r="K649" s="15">
        <f t="shared" si="75"/>
        <v>0</v>
      </c>
      <c r="L649" s="15">
        <f t="shared" si="79"/>
        <v>0</v>
      </c>
      <c r="M649" s="58">
        <f>'Luxjacky Assumptions Monthly'!$M$8*'Luxjacky Forecast Weekly'!I649</f>
        <v>0</v>
      </c>
      <c r="N649" s="58">
        <f>'Luxjacky Assumptions Monthly'!$M$6*'Luxjacky Assumptions Monthly'!$M$8*'Luxjacky Forecast Weekly'!H649</f>
        <v>1176.4298592408031</v>
      </c>
      <c r="O649" s="58">
        <f t="shared" si="80"/>
        <v>1176.4298592408031</v>
      </c>
    </row>
    <row r="650" spans="1:15" x14ac:dyDescent="0.3">
      <c r="A650" s="60">
        <v>44844</v>
      </c>
      <c r="B650" s="15">
        <v>2022</v>
      </c>
      <c r="C650" s="15">
        <v>10</v>
      </c>
      <c r="D650" s="15" t="str">
        <f t="shared" si="76"/>
        <v>202242</v>
      </c>
      <c r="E650" s="15">
        <v>2</v>
      </c>
      <c r="F650" s="15">
        <v>0</v>
      </c>
      <c r="G650" s="15">
        <f t="shared" si="77"/>
        <v>42</v>
      </c>
      <c r="H650" s="62">
        <f t="shared" si="78"/>
        <v>2089.5249699803126</v>
      </c>
      <c r="I650" s="15">
        <f>IF(H649&lt;VLOOKUP(D650,'Luxjacky Assumptions Weekly'!$N$18:$R$124,5,0),VLOOKUP(D650,'Luxjacky Assumptions Weekly'!$N$18:$R$124,4,0),0)</f>
        <v>0</v>
      </c>
      <c r="J650" s="15">
        <f t="shared" si="74"/>
        <v>263.3347485012938</v>
      </c>
      <c r="K650" s="15">
        <f t="shared" si="75"/>
        <v>0</v>
      </c>
      <c r="L650" s="15">
        <f t="shared" si="79"/>
        <v>0</v>
      </c>
      <c r="M650" s="58">
        <f>'Luxjacky Assumptions Monthly'!$M$8*'Luxjacky Forecast Weekly'!I650</f>
        <v>0</v>
      </c>
      <c r="N650" s="58">
        <f>'Luxjacky Assumptions Monthly'!$M$6*'Luxjacky Assumptions Monthly'!$M$8*'Luxjacky Forecast Weekly'!H650</f>
        <v>1044.7624849901563</v>
      </c>
      <c r="O650" s="58">
        <f t="shared" si="80"/>
        <v>1044.7624849901563</v>
      </c>
    </row>
    <row r="651" spans="1:15" x14ac:dyDescent="0.3">
      <c r="A651" s="60">
        <v>44845</v>
      </c>
      <c r="B651" s="15">
        <v>2022</v>
      </c>
      <c r="C651" s="15">
        <v>10</v>
      </c>
      <c r="D651" s="15" t="str">
        <f t="shared" si="76"/>
        <v>202242</v>
      </c>
      <c r="E651" s="15">
        <v>3</v>
      </c>
      <c r="F651" s="15">
        <v>0</v>
      </c>
      <c r="G651" s="15">
        <f t="shared" si="77"/>
        <v>42</v>
      </c>
      <c r="H651" s="62">
        <f t="shared" si="78"/>
        <v>1828.8008291937572</v>
      </c>
      <c r="I651" s="15">
        <f>IF(H650&lt;VLOOKUP(D651,'Luxjacky Assumptions Weekly'!$N$18:$R$124,5,0),VLOOKUP(D651,'Luxjacky Assumptions Weekly'!$N$18:$R$124,4,0),0)</f>
        <v>0</v>
      </c>
      <c r="J651" s="15">
        <f t="shared" si="74"/>
        <v>260.72414078655527</v>
      </c>
      <c r="K651" s="15">
        <f t="shared" si="75"/>
        <v>0</v>
      </c>
      <c r="L651" s="15">
        <f t="shared" si="79"/>
        <v>0</v>
      </c>
      <c r="M651" s="58">
        <f>'Luxjacky Assumptions Monthly'!$M$8*'Luxjacky Forecast Weekly'!I651</f>
        <v>0</v>
      </c>
      <c r="N651" s="58">
        <f>'Luxjacky Assumptions Monthly'!$M$6*'Luxjacky Assumptions Monthly'!$M$8*'Luxjacky Forecast Weekly'!H651</f>
        <v>914.40041459687859</v>
      </c>
      <c r="O651" s="58">
        <f t="shared" si="80"/>
        <v>914.40041459687859</v>
      </c>
    </row>
    <row r="652" spans="1:15" x14ac:dyDescent="0.3">
      <c r="A652" s="60">
        <v>44846</v>
      </c>
      <c r="B652" s="15">
        <v>2022</v>
      </c>
      <c r="C652" s="15">
        <v>10</v>
      </c>
      <c r="D652" s="15" t="str">
        <f t="shared" si="76"/>
        <v>202242</v>
      </c>
      <c r="E652" s="15">
        <v>4</v>
      </c>
      <c r="F652" s="15">
        <v>0</v>
      </c>
      <c r="G652" s="15">
        <f t="shared" si="77"/>
        <v>42</v>
      </c>
      <c r="H652" s="62">
        <f t="shared" si="78"/>
        <v>3521.1583525977835</v>
      </c>
      <c r="I652" s="15">
        <f>IF(H651&lt;VLOOKUP(D652,'Luxjacky Assumptions Weekly'!$N$18:$R$124,5,0),VLOOKUP(D652,'Luxjacky Assumptions Weekly'!$N$18:$R$124,4,0),0)</f>
        <v>1942.4530947779501</v>
      </c>
      <c r="J652" s="15">
        <f t="shared" si="74"/>
        <v>250.0955713739236</v>
      </c>
      <c r="K652" s="15">
        <f t="shared" si="75"/>
        <v>1</v>
      </c>
      <c r="L652" s="15">
        <f t="shared" si="79"/>
        <v>4000</v>
      </c>
      <c r="M652" s="58">
        <f>'Luxjacky Assumptions Monthly'!$M$8*'Luxjacky Forecast Weekly'!I652</f>
        <v>19424.530947779502</v>
      </c>
      <c r="N652" s="58">
        <f>'Luxjacky Assumptions Monthly'!$M$6*'Luxjacky Assumptions Monthly'!$M$8*'Luxjacky Forecast Weekly'!H652</f>
        <v>1760.5791762988918</v>
      </c>
      <c r="O652" s="58">
        <f t="shared" si="80"/>
        <v>25185.110124078394</v>
      </c>
    </row>
    <row r="653" spans="1:15" x14ac:dyDescent="0.3">
      <c r="A653" s="60">
        <v>44847</v>
      </c>
      <c r="B653" s="15">
        <v>2022</v>
      </c>
      <c r="C653" s="15">
        <v>10</v>
      </c>
      <c r="D653" s="15" t="str">
        <f t="shared" si="76"/>
        <v>202242</v>
      </c>
      <c r="E653" s="15">
        <v>5</v>
      </c>
      <c r="F653" s="15">
        <v>0</v>
      </c>
      <c r="G653" s="15">
        <f t="shared" si="77"/>
        <v>42</v>
      </c>
      <c r="H653" s="62">
        <f t="shared" si="78"/>
        <v>3290.313957719517</v>
      </c>
      <c r="I653" s="15">
        <f>IF(H652&lt;VLOOKUP(D653,'Luxjacky Assumptions Weekly'!$N$18:$R$124,5,0),VLOOKUP(D653,'Luxjacky Assumptions Weekly'!$N$18:$R$124,4,0),0)</f>
        <v>0</v>
      </c>
      <c r="J653" s="15">
        <f t="shared" si="74"/>
        <v>230.84439487826626</v>
      </c>
      <c r="K653" s="15">
        <f t="shared" si="75"/>
        <v>0</v>
      </c>
      <c r="L653" s="15">
        <f t="shared" si="79"/>
        <v>0</v>
      </c>
      <c r="M653" s="58">
        <f>'Luxjacky Assumptions Monthly'!$M$8*'Luxjacky Forecast Weekly'!I653</f>
        <v>0</v>
      </c>
      <c r="N653" s="58">
        <f>'Luxjacky Assumptions Monthly'!$M$6*'Luxjacky Assumptions Monthly'!$M$8*'Luxjacky Forecast Weekly'!H653</f>
        <v>1645.1569788597585</v>
      </c>
      <c r="O653" s="58">
        <f t="shared" si="80"/>
        <v>1645.1569788597585</v>
      </c>
    </row>
    <row r="654" spans="1:15" x14ac:dyDescent="0.3">
      <c r="A654" s="60">
        <v>44848</v>
      </c>
      <c r="B654" s="15">
        <v>2022</v>
      </c>
      <c r="C654" s="15">
        <v>10</v>
      </c>
      <c r="D654" s="15" t="str">
        <f t="shared" si="76"/>
        <v>202242</v>
      </c>
      <c r="E654" s="15">
        <v>6</v>
      </c>
      <c r="F654" s="15">
        <v>1</v>
      </c>
      <c r="G654" s="15">
        <f t="shared" si="77"/>
        <v>42</v>
      </c>
      <c r="H654" s="62">
        <f t="shared" si="78"/>
        <v>3077.8412988553246</v>
      </c>
      <c r="I654" s="15">
        <f>IF(H653&lt;VLOOKUP(D654,'Luxjacky Assumptions Weekly'!$N$18:$R$124,5,0),VLOOKUP(D654,'Luxjacky Assumptions Weekly'!$N$18:$R$124,4,0),0)</f>
        <v>0</v>
      </c>
      <c r="J654" s="15">
        <f t="shared" si="74"/>
        <v>212.47265886419228</v>
      </c>
      <c r="K654" s="15">
        <f t="shared" si="75"/>
        <v>0</v>
      </c>
      <c r="L654" s="15">
        <f t="shared" si="79"/>
        <v>0</v>
      </c>
      <c r="M654" s="58">
        <f>'Luxjacky Assumptions Monthly'!$M$8*'Luxjacky Forecast Weekly'!I654</f>
        <v>0</v>
      </c>
      <c r="N654" s="58">
        <f>'Luxjacky Assumptions Monthly'!$M$6*'Luxjacky Assumptions Monthly'!$M$8*'Luxjacky Forecast Weekly'!H654</f>
        <v>1538.9206494276623</v>
      </c>
      <c r="O654" s="58">
        <f t="shared" si="80"/>
        <v>1538.9206494276623</v>
      </c>
    </row>
    <row r="655" spans="1:15" x14ac:dyDescent="0.3">
      <c r="A655" s="60">
        <v>44849</v>
      </c>
      <c r="B655" s="15">
        <v>2022</v>
      </c>
      <c r="C655" s="15">
        <v>10</v>
      </c>
      <c r="D655" s="15" t="str">
        <f t="shared" si="76"/>
        <v>202242</v>
      </c>
      <c r="E655" s="15">
        <v>7</v>
      </c>
      <c r="F655" s="15">
        <v>1</v>
      </c>
      <c r="G655" s="15">
        <f t="shared" si="77"/>
        <v>42</v>
      </c>
      <c r="H655" s="62">
        <f t="shared" si="78"/>
        <v>2903.2881184011326</v>
      </c>
      <c r="I655" s="15">
        <f>IF(H654&lt;VLOOKUP(D655,'Luxjacky Assumptions Weekly'!$N$18:$R$124,5,0),VLOOKUP(D655,'Luxjacky Assumptions Weekly'!$N$18:$R$124,4,0),0)</f>
        <v>0</v>
      </c>
      <c r="J655" s="15">
        <f t="shared" si="74"/>
        <v>174.55318045419193</v>
      </c>
      <c r="K655" s="15">
        <f t="shared" si="75"/>
        <v>0</v>
      </c>
      <c r="L655" s="15">
        <f t="shared" si="79"/>
        <v>0</v>
      </c>
      <c r="M655" s="58">
        <f>'Luxjacky Assumptions Monthly'!$M$8*'Luxjacky Forecast Weekly'!I655</f>
        <v>0</v>
      </c>
      <c r="N655" s="58">
        <f>'Luxjacky Assumptions Monthly'!$M$6*'Luxjacky Assumptions Monthly'!$M$8*'Luxjacky Forecast Weekly'!H655</f>
        <v>1451.6440592005663</v>
      </c>
      <c r="O655" s="58">
        <f t="shared" si="80"/>
        <v>1451.6440592005663</v>
      </c>
    </row>
    <row r="656" spans="1:15" x14ac:dyDescent="0.3">
      <c r="A656" s="60">
        <v>44850</v>
      </c>
      <c r="B656" s="15">
        <v>2022</v>
      </c>
      <c r="C656" s="15">
        <v>10</v>
      </c>
      <c r="D656" s="15" t="str">
        <f t="shared" si="76"/>
        <v>202243</v>
      </c>
      <c r="E656" s="15">
        <v>1</v>
      </c>
      <c r="F656" s="15">
        <v>0</v>
      </c>
      <c r="G656" s="15">
        <f t="shared" si="77"/>
        <v>43</v>
      </c>
      <c r="H656" s="62">
        <f t="shared" si="78"/>
        <v>2644.5710521416149</v>
      </c>
      <c r="I656" s="15">
        <f>IF(H655&lt;VLOOKUP(D656,'Luxjacky Assumptions Weekly'!$N$18:$R$124,5,0),VLOOKUP(D656,'Luxjacky Assumptions Weekly'!$N$18:$R$124,4,0),0)</f>
        <v>0</v>
      </c>
      <c r="J656" s="15">
        <f t="shared" si="74"/>
        <v>258.71706625951748</v>
      </c>
      <c r="K656" s="15">
        <f t="shared" si="75"/>
        <v>0</v>
      </c>
      <c r="L656" s="15">
        <f t="shared" si="79"/>
        <v>0</v>
      </c>
      <c r="M656" s="58">
        <f>'Luxjacky Assumptions Monthly'!$M$8*'Luxjacky Forecast Weekly'!I656</f>
        <v>0</v>
      </c>
      <c r="N656" s="58">
        <f>'Luxjacky Assumptions Monthly'!$M$6*'Luxjacky Assumptions Monthly'!$M$8*'Luxjacky Forecast Weekly'!H656</f>
        <v>1322.2855260708075</v>
      </c>
      <c r="O656" s="58">
        <f t="shared" si="80"/>
        <v>1322.2855260708075</v>
      </c>
    </row>
    <row r="657" spans="1:15" x14ac:dyDescent="0.3">
      <c r="A657" s="60">
        <v>44851</v>
      </c>
      <c r="B657" s="15">
        <v>2022</v>
      </c>
      <c r="C657" s="15">
        <v>10</v>
      </c>
      <c r="D657" s="15" t="str">
        <f t="shared" si="76"/>
        <v>202243</v>
      </c>
      <c r="E657" s="15">
        <v>2</v>
      </c>
      <c r="F657" s="15">
        <v>0</v>
      </c>
      <c r="G657" s="15">
        <f t="shared" si="77"/>
        <v>43</v>
      </c>
      <c r="H657" s="62">
        <f t="shared" si="78"/>
        <v>2381.2363036403212</v>
      </c>
      <c r="I657" s="15">
        <f>IF(H656&lt;VLOOKUP(D657,'Luxjacky Assumptions Weekly'!$N$18:$R$124,5,0),VLOOKUP(D657,'Luxjacky Assumptions Weekly'!$N$18:$R$124,4,0),0)</f>
        <v>0</v>
      </c>
      <c r="J657" s="15">
        <f t="shared" si="74"/>
        <v>263.3347485012938</v>
      </c>
      <c r="K657" s="15">
        <f t="shared" si="75"/>
        <v>0</v>
      </c>
      <c r="L657" s="15">
        <f t="shared" si="79"/>
        <v>0</v>
      </c>
      <c r="M657" s="58">
        <f>'Luxjacky Assumptions Monthly'!$M$8*'Luxjacky Forecast Weekly'!I657</f>
        <v>0</v>
      </c>
      <c r="N657" s="58">
        <f>'Luxjacky Assumptions Monthly'!$M$6*'Luxjacky Assumptions Monthly'!$M$8*'Luxjacky Forecast Weekly'!H657</f>
        <v>1190.6181518201606</v>
      </c>
      <c r="O657" s="58">
        <f t="shared" si="80"/>
        <v>1190.6181518201606</v>
      </c>
    </row>
    <row r="658" spans="1:15" x14ac:dyDescent="0.3">
      <c r="A658" s="60">
        <v>44852</v>
      </c>
      <c r="B658" s="15">
        <v>2022</v>
      </c>
      <c r="C658" s="15">
        <v>10</v>
      </c>
      <c r="D658" s="15" t="str">
        <f t="shared" si="76"/>
        <v>202243</v>
      </c>
      <c r="E658" s="15">
        <v>3</v>
      </c>
      <c r="F658" s="15">
        <v>0</v>
      </c>
      <c r="G658" s="15">
        <f t="shared" si="77"/>
        <v>43</v>
      </c>
      <c r="H658" s="62">
        <f t="shared" si="78"/>
        <v>2120.5121628537659</v>
      </c>
      <c r="I658" s="15">
        <f>IF(H657&lt;VLOOKUP(D658,'Luxjacky Assumptions Weekly'!$N$18:$R$124,5,0),VLOOKUP(D658,'Luxjacky Assumptions Weekly'!$N$18:$R$124,4,0),0)</f>
        <v>0</v>
      </c>
      <c r="J658" s="15">
        <f t="shared" si="74"/>
        <v>260.72414078655527</v>
      </c>
      <c r="K658" s="15">
        <f t="shared" si="75"/>
        <v>0</v>
      </c>
      <c r="L658" s="15">
        <f t="shared" si="79"/>
        <v>0</v>
      </c>
      <c r="M658" s="58">
        <f>'Luxjacky Assumptions Monthly'!$M$8*'Luxjacky Forecast Weekly'!I658</f>
        <v>0</v>
      </c>
      <c r="N658" s="58">
        <f>'Luxjacky Assumptions Monthly'!$M$6*'Luxjacky Assumptions Monthly'!$M$8*'Luxjacky Forecast Weekly'!H658</f>
        <v>1060.2560814268829</v>
      </c>
      <c r="O658" s="58">
        <f t="shared" si="80"/>
        <v>1060.2560814268829</v>
      </c>
    </row>
    <row r="659" spans="1:15" x14ac:dyDescent="0.3">
      <c r="A659" s="60">
        <v>44853</v>
      </c>
      <c r="B659" s="15">
        <v>2022</v>
      </c>
      <c r="C659" s="15">
        <v>10</v>
      </c>
      <c r="D659" s="15" t="str">
        <f t="shared" si="76"/>
        <v>202243</v>
      </c>
      <c r="E659" s="15">
        <v>4</v>
      </c>
      <c r="F659" s="15">
        <v>0</v>
      </c>
      <c r="G659" s="15">
        <f t="shared" si="77"/>
        <v>43</v>
      </c>
      <c r="H659" s="62">
        <f t="shared" si="78"/>
        <v>1870.4165914798423</v>
      </c>
      <c r="I659" s="15">
        <f>IF(H658&lt;VLOOKUP(D659,'Luxjacky Assumptions Weekly'!$N$18:$R$124,5,0),VLOOKUP(D659,'Luxjacky Assumptions Weekly'!$N$18:$R$124,4,0),0)</f>
        <v>0</v>
      </c>
      <c r="J659" s="15">
        <f t="shared" si="74"/>
        <v>250.0955713739236</v>
      </c>
      <c r="K659" s="15">
        <f t="shared" si="75"/>
        <v>0</v>
      </c>
      <c r="L659" s="15">
        <f t="shared" si="79"/>
        <v>0</v>
      </c>
      <c r="M659" s="58">
        <f>'Luxjacky Assumptions Monthly'!$M$8*'Luxjacky Forecast Weekly'!I659</f>
        <v>0</v>
      </c>
      <c r="N659" s="58">
        <f>'Luxjacky Assumptions Monthly'!$M$6*'Luxjacky Assumptions Monthly'!$M$8*'Luxjacky Forecast Weekly'!H659</f>
        <v>935.20829573992114</v>
      </c>
      <c r="O659" s="58">
        <f t="shared" si="80"/>
        <v>935.20829573992114</v>
      </c>
    </row>
    <row r="660" spans="1:15" x14ac:dyDescent="0.3">
      <c r="A660" s="60">
        <v>44854</v>
      </c>
      <c r="B660" s="15">
        <v>2022</v>
      </c>
      <c r="C660" s="15">
        <v>10</v>
      </c>
      <c r="D660" s="15" t="str">
        <f t="shared" si="76"/>
        <v>202243</v>
      </c>
      <c r="E660" s="15">
        <v>5</v>
      </c>
      <c r="F660" s="15">
        <v>0</v>
      </c>
      <c r="G660" s="15">
        <f t="shared" si="77"/>
        <v>43</v>
      </c>
      <c r="H660" s="62">
        <f t="shared" si="78"/>
        <v>1639.572196601576</v>
      </c>
      <c r="I660" s="15">
        <f>IF(H659&lt;VLOOKUP(D660,'Luxjacky Assumptions Weekly'!$N$18:$R$124,5,0),VLOOKUP(D660,'Luxjacky Assumptions Weekly'!$N$18:$R$124,4,0),0)</f>
        <v>0</v>
      </c>
      <c r="J660" s="15">
        <f t="shared" si="74"/>
        <v>230.84439487826626</v>
      </c>
      <c r="K660" s="15">
        <f t="shared" si="75"/>
        <v>0</v>
      </c>
      <c r="L660" s="15">
        <f t="shared" si="79"/>
        <v>0</v>
      </c>
      <c r="M660" s="58">
        <f>'Luxjacky Assumptions Monthly'!$M$8*'Luxjacky Forecast Weekly'!I660</f>
        <v>0</v>
      </c>
      <c r="N660" s="58">
        <f>'Luxjacky Assumptions Monthly'!$M$6*'Luxjacky Assumptions Monthly'!$M$8*'Luxjacky Forecast Weekly'!H660</f>
        <v>819.78609830078801</v>
      </c>
      <c r="O660" s="58">
        <f t="shared" si="80"/>
        <v>819.78609830078801</v>
      </c>
    </row>
    <row r="661" spans="1:15" x14ac:dyDescent="0.3">
      <c r="A661" s="60">
        <v>44855</v>
      </c>
      <c r="B661" s="15">
        <v>2022</v>
      </c>
      <c r="C661" s="15">
        <v>10</v>
      </c>
      <c r="D661" s="15" t="str">
        <f t="shared" si="76"/>
        <v>202243</v>
      </c>
      <c r="E661" s="15">
        <v>6</v>
      </c>
      <c r="F661" s="15">
        <v>1</v>
      </c>
      <c r="G661" s="15">
        <f t="shared" si="77"/>
        <v>43</v>
      </c>
      <c r="H661" s="62">
        <f t="shared" si="78"/>
        <v>3369.5526325153337</v>
      </c>
      <c r="I661" s="15">
        <f>IF(H660&lt;VLOOKUP(D661,'Luxjacky Assumptions Weekly'!$N$18:$R$124,5,0),VLOOKUP(D661,'Luxjacky Assumptions Weekly'!$N$18:$R$124,4,0),0)</f>
        <v>1942.4530947779501</v>
      </c>
      <c r="J661" s="15">
        <f t="shared" si="74"/>
        <v>212.47265886419228</v>
      </c>
      <c r="K661" s="15">
        <f t="shared" si="75"/>
        <v>1</v>
      </c>
      <c r="L661" s="15">
        <f t="shared" si="79"/>
        <v>4000</v>
      </c>
      <c r="M661" s="58">
        <f>'Luxjacky Assumptions Monthly'!$M$8*'Luxjacky Forecast Weekly'!I661</f>
        <v>19424.530947779502</v>
      </c>
      <c r="N661" s="58">
        <f>'Luxjacky Assumptions Monthly'!$M$6*'Luxjacky Assumptions Monthly'!$M$8*'Luxjacky Forecast Weekly'!H661</f>
        <v>1684.7763162576668</v>
      </c>
      <c r="O661" s="58">
        <f t="shared" si="80"/>
        <v>25109.307264037168</v>
      </c>
    </row>
    <row r="662" spans="1:15" x14ac:dyDescent="0.3">
      <c r="A662" s="60">
        <v>44856</v>
      </c>
      <c r="B662" s="15">
        <v>2022</v>
      </c>
      <c r="C662" s="15">
        <v>10</v>
      </c>
      <c r="D662" s="15" t="str">
        <f t="shared" si="76"/>
        <v>202243</v>
      </c>
      <c r="E662" s="15">
        <v>7</v>
      </c>
      <c r="F662" s="15">
        <v>1</v>
      </c>
      <c r="G662" s="15">
        <f t="shared" si="77"/>
        <v>43</v>
      </c>
      <c r="H662" s="62">
        <f t="shared" si="78"/>
        <v>3194.9994520611417</v>
      </c>
      <c r="I662" s="15">
        <f>IF(H661&lt;VLOOKUP(D662,'Luxjacky Assumptions Weekly'!$N$18:$R$124,5,0),VLOOKUP(D662,'Luxjacky Assumptions Weekly'!$N$18:$R$124,4,0),0)</f>
        <v>0</v>
      </c>
      <c r="J662" s="15">
        <f t="shared" si="74"/>
        <v>174.55318045419193</v>
      </c>
      <c r="K662" s="15">
        <f t="shared" si="75"/>
        <v>0</v>
      </c>
      <c r="L662" s="15">
        <f t="shared" si="79"/>
        <v>0</v>
      </c>
      <c r="M662" s="58">
        <f>'Luxjacky Assumptions Monthly'!$M$8*'Luxjacky Forecast Weekly'!I662</f>
        <v>0</v>
      </c>
      <c r="N662" s="58">
        <f>'Luxjacky Assumptions Monthly'!$M$6*'Luxjacky Assumptions Monthly'!$M$8*'Luxjacky Forecast Weekly'!H662</f>
        <v>1597.4997260305709</v>
      </c>
      <c r="O662" s="58">
        <f t="shared" si="80"/>
        <v>1597.4997260305709</v>
      </c>
    </row>
    <row r="663" spans="1:15" x14ac:dyDescent="0.3">
      <c r="A663" s="60">
        <v>44857</v>
      </c>
      <c r="B663" s="15">
        <v>2022</v>
      </c>
      <c r="C663" s="15">
        <v>10</v>
      </c>
      <c r="D663" s="15" t="str">
        <f t="shared" si="76"/>
        <v>202244</v>
      </c>
      <c r="E663" s="15">
        <v>1</v>
      </c>
      <c r="F663" s="15">
        <v>0</v>
      </c>
      <c r="G663" s="15">
        <f t="shared" si="77"/>
        <v>44</v>
      </c>
      <c r="H663" s="62">
        <f t="shared" si="78"/>
        <v>2936.2823858016241</v>
      </c>
      <c r="I663" s="15">
        <f>IF(H662&lt;VLOOKUP(D663,'Luxjacky Assumptions Weekly'!$N$18:$R$124,5,0),VLOOKUP(D663,'Luxjacky Assumptions Weekly'!$N$18:$R$124,4,0),0)</f>
        <v>0</v>
      </c>
      <c r="J663" s="15">
        <f t="shared" si="74"/>
        <v>258.71706625951748</v>
      </c>
      <c r="K663" s="15">
        <f t="shared" si="75"/>
        <v>0</v>
      </c>
      <c r="L663" s="15">
        <f t="shared" si="79"/>
        <v>0</v>
      </c>
      <c r="M663" s="58">
        <f>'Luxjacky Assumptions Monthly'!$M$8*'Luxjacky Forecast Weekly'!I663</f>
        <v>0</v>
      </c>
      <c r="N663" s="58">
        <f>'Luxjacky Assumptions Monthly'!$M$6*'Luxjacky Assumptions Monthly'!$M$8*'Luxjacky Forecast Weekly'!H663</f>
        <v>1468.141192900812</v>
      </c>
      <c r="O663" s="58">
        <f t="shared" si="80"/>
        <v>1468.141192900812</v>
      </c>
    </row>
    <row r="664" spans="1:15" x14ac:dyDescent="0.3">
      <c r="A664" s="60">
        <v>44858</v>
      </c>
      <c r="B664" s="15">
        <v>2022</v>
      </c>
      <c r="C664" s="15">
        <v>10</v>
      </c>
      <c r="D664" s="15" t="str">
        <f t="shared" si="76"/>
        <v>202244</v>
      </c>
      <c r="E664" s="15">
        <v>2</v>
      </c>
      <c r="F664" s="15">
        <v>0</v>
      </c>
      <c r="G664" s="15">
        <f t="shared" si="77"/>
        <v>44</v>
      </c>
      <c r="H664" s="62">
        <f t="shared" si="78"/>
        <v>2672.9476373003304</v>
      </c>
      <c r="I664" s="15">
        <f>IF(H663&lt;VLOOKUP(D664,'Luxjacky Assumptions Weekly'!$N$18:$R$124,5,0),VLOOKUP(D664,'Luxjacky Assumptions Weekly'!$N$18:$R$124,4,0),0)</f>
        <v>0</v>
      </c>
      <c r="J664" s="15">
        <f t="shared" si="74"/>
        <v>263.3347485012938</v>
      </c>
      <c r="K664" s="15">
        <f t="shared" si="75"/>
        <v>0</v>
      </c>
      <c r="L664" s="15">
        <f t="shared" si="79"/>
        <v>0</v>
      </c>
      <c r="M664" s="58">
        <f>'Luxjacky Assumptions Monthly'!$M$8*'Luxjacky Forecast Weekly'!I664</f>
        <v>0</v>
      </c>
      <c r="N664" s="58">
        <f>'Luxjacky Assumptions Monthly'!$M$6*'Luxjacky Assumptions Monthly'!$M$8*'Luxjacky Forecast Weekly'!H664</f>
        <v>1336.4738186501652</v>
      </c>
      <c r="O664" s="58">
        <f t="shared" si="80"/>
        <v>1336.4738186501652</v>
      </c>
    </row>
    <row r="665" spans="1:15" x14ac:dyDescent="0.3">
      <c r="A665" s="60">
        <v>44859</v>
      </c>
      <c r="B665" s="15">
        <v>2022</v>
      </c>
      <c r="C665" s="15">
        <v>10</v>
      </c>
      <c r="D665" s="15" t="str">
        <f t="shared" si="76"/>
        <v>202244</v>
      </c>
      <c r="E665" s="15">
        <v>3</v>
      </c>
      <c r="F665" s="15">
        <v>0</v>
      </c>
      <c r="G665" s="15">
        <f t="shared" si="77"/>
        <v>44</v>
      </c>
      <c r="H665" s="62">
        <f t="shared" si="78"/>
        <v>2412.223496513775</v>
      </c>
      <c r="I665" s="15">
        <f>IF(H664&lt;VLOOKUP(D665,'Luxjacky Assumptions Weekly'!$N$18:$R$124,5,0),VLOOKUP(D665,'Luxjacky Assumptions Weekly'!$N$18:$R$124,4,0),0)</f>
        <v>0</v>
      </c>
      <c r="J665" s="15">
        <f t="shared" si="74"/>
        <v>260.72414078655527</v>
      </c>
      <c r="K665" s="15">
        <f t="shared" si="75"/>
        <v>0</v>
      </c>
      <c r="L665" s="15">
        <f t="shared" si="79"/>
        <v>0</v>
      </c>
      <c r="M665" s="58">
        <f>'Luxjacky Assumptions Monthly'!$M$8*'Luxjacky Forecast Weekly'!I665</f>
        <v>0</v>
      </c>
      <c r="N665" s="58">
        <f>'Luxjacky Assumptions Monthly'!$M$6*'Luxjacky Assumptions Monthly'!$M$8*'Luxjacky Forecast Weekly'!H665</f>
        <v>1206.1117482568875</v>
      </c>
      <c r="O665" s="58">
        <f t="shared" si="80"/>
        <v>1206.1117482568875</v>
      </c>
    </row>
    <row r="666" spans="1:15" x14ac:dyDescent="0.3">
      <c r="A666" s="60">
        <v>44860</v>
      </c>
      <c r="B666" s="15">
        <v>2022</v>
      </c>
      <c r="C666" s="15">
        <v>10</v>
      </c>
      <c r="D666" s="15" t="str">
        <f t="shared" si="76"/>
        <v>202244</v>
      </c>
      <c r="E666" s="15">
        <v>4</v>
      </c>
      <c r="F666" s="15">
        <v>0</v>
      </c>
      <c r="G666" s="15">
        <f t="shared" si="77"/>
        <v>44</v>
      </c>
      <c r="H666" s="62">
        <f t="shared" si="78"/>
        <v>2162.1279251398514</v>
      </c>
      <c r="I666" s="15">
        <f>IF(H665&lt;VLOOKUP(D666,'Luxjacky Assumptions Weekly'!$N$18:$R$124,5,0),VLOOKUP(D666,'Luxjacky Assumptions Weekly'!$N$18:$R$124,4,0),0)</f>
        <v>0</v>
      </c>
      <c r="J666" s="15">
        <f t="shared" si="74"/>
        <v>250.0955713739236</v>
      </c>
      <c r="K666" s="15">
        <f t="shared" si="75"/>
        <v>0</v>
      </c>
      <c r="L666" s="15">
        <f t="shared" si="79"/>
        <v>0</v>
      </c>
      <c r="M666" s="58">
        <f>'Luxjacky Assumptions Monthly'!$M$8*'Luxjacky Forecast Weekly'!I666</f>
        <v>0</v>
      </c>
      <c r="N666" s="58">
        <f>'Luxjacky Assumptions Monthly'!$M$6*'Luxjacky Assumptions Monthly'!$M$8*'Luxjacky Forecast Weekly'!H666</f>
        <v>1081.0639625699257</v>
      </c>
      <c r="O666" s="58">
        <f t="shared" si="80"/>
        <v>1081.0639625699257</v>
      </c>
    </row>
    <row r="667" spans="1:15" x14ac:dyDescent="0.3">
      <c r="A667" s="60">
        <v>44861</v>
      </c>
      <c r="B667" s="15">
        <v>2022</v>
      </c>
      <c r="C667" s="15">
        <v>10</v>
      </c>
      <c r="D667" s="15" t="str">
        <f t="shared" si="76"/>
        <v>202244</v>
      </c>
      <c r="E667" s="15">
        <v>5</v>
      </c>
      <c r="F667" s="15">
        <v>0</v>
      </c>
      <c r="G667" s="15">
        <f t="shared" si="77"/>
        <v>44</v>
      </c>
      <c r="H667" s="62">
        <f t="shared" si="78"/>
        <v>1931.2835302615852</v>
      </c>
      <c r="I667" s="15">
        <f>IF(H666&lt;VLOOKUP(D667,'Luxjacky Assumptions Weekly'!$N$18:$R$124,5,0),VLOOKUP(D667,'Luxjacky Assumptions Weekly'!$N$18:$R$124,4,0),0)</f>
        <v>0</v>
      </c>
      <c r="J667" s="15">
        <f t="shared" si="74"/>
        <v>230.84439487826626</v>
      </c>
      <c r="K667" s="15">
        <f t="shared" si="75"/>
        <v>0</v>
      </c>
      <c r="L667" s="15">
        <f t="shared" si="79"/>
        <v>0</v>
      </c>
      <c r="M667" s="58">
        <f>'Luxjacky Assumptions Monthly'!$M$8*'Luxjacky Forecast Weekly'!I667</f>
        <v>0</v>
      </c>
      <c r="N667" s="58">
        <f>'Luxjacky Assumptions Monthly'!$M$6*'Luxjacky Assumptions Monthly'!$M$8*'Luxjacky Forecast Weekly'!H667</f>
        <v>965.64176513079258</v>
      </c>
      <c r="O667" s="58">
        <f t="shared" si="80"/>
        <v>965.64176513079258</v>
      </c>
    </row>
    <row r="668" spans="1:15" x14ac:dyDescent="0.3">
      <c r="A668" s="60">
        <v>44862</v>
      </c>
      <c r="B668" s="15">
        <v>2022</v>
      </c>
      <c r="C668" s="15">
        <v>10</v>
      </c>
      <c r="D668" s="15" t="str">
        <f t="shared" si="76"/>
        <v>202244</v>
      </c>
      <c r="E668" s="15">
        <v>6</v>
      </c>
      <c r="F668" s="15">
        <v>1</v>
      </c>
      <c r="G668" s="15">
        <f t="shared" si="77"/>
        <v>44</v>
      </c>
      <c r="H668" s="62">
        <f t="shared" si="78"/>
        <v>1718.8108713973929</v>
      </c>
      <c r="I668" s="15">
        <f>IF(H667&lt;VLOOKUP(D668,'Luxjacky Assumptions Weekly'!$N$18:$R$124,5,0),VLOOKUP(D668,'Luxjacky Assumptions Weekly'!$N$18:$R$124,4,0),0)</f>
        <v>0</v>
      </c>
      <c r="J668" s="15">
        <f t="shared" si="74"/>
        <v>212.47265886419228</v>
      </c>
      <c r="K668" s="15">
        <f t="shared" si="75"/>
        <v>0</v>
      </c>
      <c r="L668" s="15">
        <f t="shared" si="79"/>
        <v>0</v>
      </c>
      <c r="M668" s="58">
        <f>'Luxjacky Assumptions Monthly'!$M$8*'Luxjacky Forecast Weekly'!I668</f>
        <v>0</v>
      </c>
      <c r="N668" s="58">
        <f>'Luxjacky Assumptions Monthly'!$M$6*'Luxjacky Assumptions Monthly'!$M$8*'Luxjacky Forecast Weekly'!H668</f>
        <v>859.40543569869646</v>
      </c>
      <c r="O668" s="58">
        <f t="shared" si="80"/>
        <v>859.40543569869646</v>
      </c>
    </row>
    <row r="669" spans="1:15" x14ac:dyDescent="0.3">
      <c r="A669" s="60">
        <v>44863</v>
      </c>
      <c r="B669" s="15">
        <v>2022</v>
      </c>
      <c r="C669" s="15">
        <v>10</v>
      </c>
      <c r="D669" s="15" t="str">
        <f t="shared" si="76"/>
        <v>202244</v>
      </c>
      <c r="E669" s="15">
        <v>7</v>
      </c>
      <c r="F669" s="15">
        <v>1</v>
      </c>
      <c r="G669" s="15">
        <f t="shared" si="77"/>
        <v>44</v>
      </c>
      <c r="H669" s="62">
        <f t="shared" si="78"/>
        <v>3486.7107857211508</v>
      </c>
      <c r="I669" s="15">
        <f>IF(H668&lt;VLOOKUP(D669,'Luxjacky Assumptions Weekly'!$N$18:$R$124,5,0),VLOOKUP(D669,'Luxjacky Assumptions Weekly'!$N$18:$R$124,4,0),0)</f>
        <v>1942.4530947779501</v>
      </c>
      <c r="J669" s="15">
        <f t="shared" si="74"/>
        <v>174.55318045419193</v>
      </c>
      <c r="K669" s="15">
        <f t="shared" si="75"/>
        <v>1</v>
      </c>
      <c r="L669" s="15">
        <f t="shared" si="79"/>
        <v>4000</v>
      </c>
      <c r="M669" s="58">
        <f>'Luxjacky Assumptions Monthly'!$M$8*'Luxjacky Forecast Weekly'!I669</f>
        <v>19424.530947779502</v>
      </c>
      <c r="N669" s="58">
        <f>'Luxjacky Assumptions Monthly'!$M$6*'Luxjacky Assumptions Monthly'!$M$8*'Luxjacky Forecast Weekly'!H669</f>
        <v>1743.3553928605754</v>
      </c>
      <c r="O669" s="58">
        <f t="shared" si="80"/>
        <v>25167.886340640078</v>
      </c>
    </row>
    <row r="670" spans="1:15" x14ac:dyDescent="0.3">
      <c r="A670" s="60">
        <v>44864</v>
      </c>
      <c r="B670" s="15">
        <v>2022</v>
      </c>
      <c r="C670" s="15">
        <v>10</v>
      </c>
      <c r="D670" s="15" t="str">
        <f t="shared" si="76"/>
        <v>202245</v>
      </c>
      <c r="E670" s="15">
        <v>1</v>
      </c>
      <c r="F670" s="15">
        <v>0</v>
      </c>
      <c r="G670" s="15">
        <f t="shared" si="77"/>
        <v>45</v>
      </c>
      <c r="H670" s="62">
        <f t="shared" si="78"/>
        <v>3227.9937194616332</v>
      </c>
      <c r="I670" s="15">
        <f>IF(H669&lt;VLOOKUP(D670,'Luxjacky Assumptions Weekly'!$N$18:$R$124,5,0),VLOOKUP(D670,'Luxjacky Assumptions Weekly'!$N$18:$R$124,4,0),0)</f>
        <v>0</v>
      </c>
      <c r="J670" s="15">
        <f t="shared" si="74"/>
        <v>258.71706625951748</v>
      </c>
      <c r="K670" s="15">
        <f t="shared" si="75"/>
        <v>0</v>
      </c>
      <c r="L670" s="15">
        <f t="shared" si="79"/>
        <v>0</v>
      </c>
      <c r="M670" s="58">
        <f>'Luxjacky Assumptions Monthly'!$M$8*'Luxjacky Forecast Weekly'!I670</f>
        <v>0</v>
      </c>
      <c r="N670" s="58">
        <f>'Luxjacky Assumptions Monthly'!$M$6*'Luxjacky Assumptions Monthly'!$M$8*'Luxjacky Forecast Weekly'!H670</f>
        <v>1613.9968597308166</v>
      </c>
      <c r="O670" s="58">
        <f t="shared" si="80"/>
        <v>1613.9968597308166</v>
      </c>
    </row>
    <row r="671" spans="1:15" x14ac:dyDescent="0.3">
      <c r="A671" s="60">
        <v>44865</v>
      </c>
      <c r="B671" s="15">
        <v>2022</v>
      </c>
      <c r="C671" s="15">
        <v>10</v>
      </c>
      <c r="D671" s="15" t="str">
        <f t="shared" si="76"/>
        <v>202245</v>
      </c>
      <c r="E671" s="15">
        <v>2</v>
      </c>
      <c r="F671" s="15">
        <v>0</v>
      </c>
      <c r="G671" s="15">
        <f t="shared" si="77"/>
        <v>45</v>
      </c>
      <c r="H671" s="62">
        <f t="shared" si="78"/>
        <v>2964.6589709603395</v>
      </c>
      <c r="I671" s="15">
        <f>IF(H670&lt;VLOOKUP(D671,'Luxjacky Assumptions Weekly'!$N$18:$R$124,5,0),VLOOKUP(D671,'Luxjacky Assumptions Weekly'!$N$18:$R$124,4,0),0)</f>
        <v>0</v>
      </c>
      <c r="J671" s="15">
        <f t="shared" si="74"/>
        <v>263.3347485012938</v>
      </c>
      <c r="K671" s="15">
        <f t="shared" si="75"/>
        <v>0</v>
      </c>
      <c r="L671" s="15">
        <f t="shared" si="79"/>
        <v>0</v>
      </c>
      <c r="M671" s="58">
        <f>'Luxjacky Assumptions Monthly'!$M$8*'Luxjacky Forecast Weekly'!I671</f>
        <v>0</v>
      </c>
      <c r="N671" s="58">
        <f>'Luxjacky Assumptions Monthly'!$M$6*'Luxjacky Assumptions Monthly'!$M$8*'Luxjacky Forecast Weekly'!H671</f>
        <v>1482.3294854801698</v>
      </c>
      <c r="O671" s="58">
        <f t="shared" si="80"/>
        <v>1482.3294854801698</v>
      </c>
    </row>
    <row r="672" spans="1:15" x14ac:dyDescent="0.3">
      <c r="A672" s="60">
        <v>44866</v>
      </c>
      <c r="B672" s="15">
        <v>2022</v>
      </c>
      <c r="C672" s="15">
        <v>11</v>
      </c>
      <c r="D672" s="15" t="str">
        <f t="shared" si="76"/>
        <v>202245</v>
      </c>
      <c r="E672" s="15">
        <v>3</v>
      </c>
      <c r="F672" s="15">
        <v>0</v>
      </c>
      <c r="G672" s="15">
        <f t="shared" si="77"/>
        <v>45</v>
      </c>
      <c r="H672" s="62">
        <f t="shared" si="78"/>
        <v>2701.8513696606155</v>
      </c>
      <c r="I672" s="15">
        <f>IF(H671&lt;VLOOKUP(D672,'Luxjacky Assumptions Weekly'!$N$18:$R$124,5,0),VLOOKUP(D672,'Luxjacky Assumptions Weekly'!$N$18:$R$124,4,0),0)</f>
        <v>0</v>
      </c>
      <c r="J672" s="15">
        <f t="shared" si="74"/>
        <v>262.80760129972401</v>
      </c>
      <c r="K672" s="15">
        <f t="shared" si="75"/>
        <v>0</v>
      </c>
      <c r="L672" s="15">
        <f t="shared" si="79"/>
        <v>0</v>
      </c>
      <c r="M672" s="58">
        <f>'Luxjacky Assumptions Monthly'!$M$8*'Luxjacky Forecast Weekly'!I672</f>
        <v>0</v>
      </c>
      <c r="N672" s="58">
        <f>'Luxjacky Assumptions Monthly'!$M$6*'Luxjacky Assumptions Monthly'!$M$8*'Luxjacky Forecast Weekly'!H672</f>
        <v>1350.9256848303078</v>
      </c>
      <c r="O672" s="58">
        <f t="shared" si="80"/>
        <v>1350.9256848303078</v>
      </c>
    </row>
    <row r="673" spans="1:15" x14ac:dyDescent="0.3">
      <c r="A673" s="60">
        <v>44867</v>
      </c>
      <c r="B673" s="15">
        <v>2022</v>
      </c>
      <c r="C673" s="15">
        <v>11</v>
      </c>
      <c r="D673" s="15" t="str">
        <f t="shared" si="76"/>
        <v>202245</v>
      </c>
      <c r="E673" s="15">
        <v>4</v>
      </c>
      <c r="F673" s="15">
        <v>0</v>
      </c>
      <c r="G673" s="15">
        <f t="shared" si="77"/>
        <v>45</v>
      </c>
      <c r="H673" s="62">
        <f t="shared" si="78"/>
        <v>2449.6723377735234</v>
      </c>
      <c r="I673" s="15">
        <f>IF(H672&lt;VLOOKUP(D673,'Luxjacky Assumptions Weekly'!$N$18:$R$124,5,0),VLOOKUP(D673,'Luxjacky Assumptions Weekly'!$N$18:$R$124,4,0),0)</f>
        <v>0</v>
      </c>
      <c r="J673" s="15">
        <f t="shared" si="74"/>
        <v>252.17903188709232</v>
      </c>
      <c r="K673" s="15">
        <f t="shared" si="75"/>
        <v>0</v>
      </c>
      <c r="L673" s="15">
        <f t="shared" si="79"/>
        <v>0</v>
      </c>
      <c r="M673" s="58">
        <f>'Luxjacky Assumptions Monthly'!$M$8*'Luxjacky Forecast Weekly'!I673</f>
        <v>0</v>
      </c>
      <c r="N673" s="58">
        <f>'Luxjacky Assumptions Monthly'!$M$6*'Luxjacky Assumptions Monthly'!$M$8*'Luxjacky Forecast Weekly'!H673</f>
        <v>1224.8361688867617</v>
      </c>
      <c r="O673" s="58">
        <f t="shared" si="80"/>
        <v>1224.8361688867617</v>
      </c>
    </row>
    <row r="674" spans="1:15" x14ac:dyDescent="0.3">
      <c r="A674" s="60">
        <v>44868</v>
      </c>
      <c r="B674" s="15">
        <v>2022</v>
      </c>
      <c r="C674" s="15">
        <v>11</v>
      </c>
      <c r="D674" s="15" t="str">
        <f t="shared" si="76"/>
        <v>202245</v>
      </c>
      <c r="E674" s="15">
        <v>5</v>
      </c>
      <c r="F674" s="15">
        <v>0</v>
      </c>
      <c r="G674" s="15">
        <f t="shared" si="77"/>
        <v>45</v>
      </c>
      <c r="H674" s="62">
        <f t="shared" si="78"/>
        <v>2216.7444823820883</v>
      </c>
      <c r="I674" s="15">
        <f>IF(H673&lt;VLOOKUP(D674,'Luxjacky Assumptions Weekly'!$N$18:$R$124,5,0),VLOOKUP(D674,'Luxjacky Assumptions Weekly'!$N$18:$R$124,4,0),0)</f>
        <v>0</v>
      </c>
      <c r="J674" s="15">
        <f t="shared" si="74"/>
        <v>232.927855391435</v>
      </c>
      <c r="K674" s="15">
        <f t="shared" si="75"/>
        <v>0</v>
      </c>
      <c r="L674" s="15">
        <f t="shared" si="79"/>
        <v>0</v>
      </c>
      <c r="M674" s="58">
        <f>'Luxjacky Assumptions Monthly'!$M$8*'Luxjacky Forecast Weekly'!I674</f>
        <v>0</v>
      </c>
      <c r="N674" s="58">
        <f>'Luxjacky Assumptions Monthly'!$M$6*'Luxjacky Assumptions Monthly'!$M$8*'Luxjacky Forecast Weekly'!H674</f>
        <v>1108.3722411910442</v>
      </c>
      <c r="O674" s="58">
        <f t="shared" si="80"/>
        <v>1108.3722411910442</v>
      </c>
    </row>
    <row r="675" spans="1:15" x14ac:dyDescent="0.3">
      <c r="A675" s="60">
        <v>44869</v>
      </c>
      <c r="B675" s="15">
        <v>2022</v>
      </c>
      <c r="C675" s="15">
        <v>11</v>
      </c>
      <c r="D675" s="15" t="str">
        <f t="shared" si="76"/>
        <v>202245</v>
      </c>
      <c r="E675" s="15">
        <v>6</v>
      </c>
      <c r="F675" s="15">
        <v>1</v>
      </c>
      <c r="G675" s="15">
        <f t="shared" si="77"/>
        <v>45</v>
      </c>
      <c r="H675" s="62">
        <f t="shared" si="78"/>
        <v>2002.1883630047273</v>
      </c>
      <c r="I675" s="15">
        <f>IF(H674&lt;VLOOKUP(D675,'Luxjacky Assumptions Weekly'!$N$18:$R$124,5,0),VLOOKUP(D675,'Luxjacky Assumptions Weekly'!$N$18:$R$124,4,0),0)</f>
        <v>0</v>
      </c>
      <c r="J675" s="15">
        <f t="shared" si="74"/>
        <v>214.55611937736103</v>
      </c>
      <c r="K675" s="15">
        <f t="shared" si="75"/>
        <v>0</v>
      </c>
      <c r="L675" s="15">
        <f t="shared" si="79"/>
        <v>0</v>
      </c>
      <c r="M675" s="58">
        <f>'Luxjacky Assumptions Monthly'!$M$8*'Luxjacky Forecast Weekly'!I675</f>
        <v>0</v>
      </c>
      <c r="N675" s="58">
        <f>'Luxjacky Assumptions Monthly'!$M$6*'Luxjacky Assumptions Monthly'!$M$8*'Luxjacky Forecast Weekly'!H675</f>
        <v>1001.0941815023637</v>
      </c>
      <c r="O675" s="58">
        <f t="shared" si="80"/>
        <v>1001.0941815023637</v>
      </c>
    </row>
    <row r="676" spans="1:15" x14ac:dyDescent="0.3">
      <c r="A676" s="60">
        <v>44870</v>
      </c>
      <c r="B676" s="15">
        <v>2022</v>
      </c>
      <c r="C676" s="15">
        <v>11</v>
      </c>
      <c r="D676" s="15" t="str">
        <f t="shared" si="76"/>
        <v>202245</v>
      </c>
      <c r="E676" s="15">
        <v>7</v>
      </c>
      <c r="F676" s="15">
        <v>1</v>
      </c>
      <c r="G676" s="15">
        <f t="shared" si="77"/>
        <v>45</v>
      </c>
      <c r="H676" s="62">
        <f t="shared" si="78"/>
        <v>1825.5517220373667</v>
      </c>
      <c r="I676" s="15">
        <f>IF(H675&lt;VLOOKUP(D676,'Luxjacky Assumptions Weekly'!$N$18:$R$124,5,0),VLOOKUP(D676,'Luxjacky Assumptions Weekly'!$N$18:$R$124,4,0),0)</f>
        <v>0</v>
      </c>
      <c r="J676" s="15">
        <f t="shared" si="74"/>
        <v>176.63664096736065</v>
      </c>
      <c r="K676" s="15">
        <f t="shared" si="75"/>
        <v>0</v>
      </c>
      <c r="L676" s="15">
        <f t="shared" si="79"/>
        <v>0</v>
      </c>
      <c r="M676" s="58">
        <f>'Luxjacky Assumptions Monthly'!$M$8*'Luxjacky Forecast Weekly'!I676</f>
        <v>0</v>
      </c>
      <c r="N676" s="58">
        <f>'Luxjacky Assumptions Monthly'!$M$6*'Luxjacky Assumptions Monthly'!$M$8*'Luxjacky Forecast Weekly'!H676</f>
        <v>912.77586101868337</v>
      </c>
      <c r="O676" s="58">
        <f t="shared" si="80"/>
        <v>912.77586101868337</v>
      </c>
    </row>
    <row r="677" spans="1:15" x14ac:dyDescent="0.3">
      <c r="A677" s="60">
        <v>44871</v>
      </c>
      <c r="B677" s="15">
        <v>2022</v>
      </c>
      <c r="C677" s="15">
        <v>11</v>
      </c>
      <c r="D677" s="15" t="str">
        <f t="shared" si="76"/>
        <v>202246</v>
      </c>
      <c r="E677" s="15">
        <v>1</v>
      </c>
      <c r="F677" s="15">
        <v>0</v>
      </c>
      <c r="G677" s="15">
        <f t="shared" si="77"/>
        <v>46</v>
      </c>
      <c r="H677" s="62">
        <f t="shared" si="78"/>
        <v>3515.7661602567832</v>
      </c>
      <c r="I677" s="15">
        <f>IF(H676&lt;VLOOKUP(D677,'Luxjacky Assumptions Weekly'!$N$18:$R$124,5,0),VLOOKUP(D677,'Luxjacky Assumptions Weekly'!$N$18:$R$124,4,0),0)</f>
        <v>1951.0149649921027</v>
      </c>
      <c r="J677" s="15">
        <f t="shared" si="74"/>
        <v>260.80052677268623</v>
      </c>
      <c r="K677" s="15">
        <f t="shared" si="75"/>
        <v>1</v>
      </c>
      <c r="L677" s="15">
        <f t="shared" si="79"/>
        <v>4000</v>
      </c>
      <c r="M677" s="58">
        <f>'Luxjacky Assumptions Monthly'!$M$8*'Luxjacky Forecast Weekly'!I677</f>
        <v>19510.149649921026</v>
      </c>
      <c r="N677" s="58">
        <f>'Luxjacky Assumptions Monthly'!$M$6*'Luxjacky Assumptions Monthly'!$M$8*'Luxjacky Forecast Weekly'!H677</f>
        <v>1757.8830801283916</v>
      </c>
      <c r="O677" s="58">
        <f t="shared" si="80"/>
        <v>25268.032730049417</v>
      </c>
    </row>
    <row r="678" spans="1:15" x14ac:dyDescent="0.3">
      <c r="A678" s="60">
        <v>44872</v>
      </c>
      <c r="B678" s="15">
        <v>2022</v>
      </c>
      <c r="C678" s="15">
        <v>11</v>
      </c>
      <c r="D678" s="15" t="str">
        <f t="shared" si="76"/>
        <v>202246</v>
      </c>
      <c r="E678" s="15">
        <v>2</v>
      </c>
      <c r="F678" s="15">
        <v>0</v>
      </c>
      <c r="G678" s="15">
        <f t="shared" si="77"/>
        <v>46</v>
      </c>
      <c r="H678" s="62">
        <f t="shared" si="78"/>
        <v>3250.3479512423205</v>
      </c>
      <c r="I678" s="15">
        <f>IF(H677&lt;VLOOKUP(D678,'Luxjacky Assumptions Weekly'!$N$18:$R$124,5,0),VLOOKUP(D678,'Luxjacky Assumptions Weekly'!$N$18:$R$124,4,0),0)</f>
        <v>0</v>
      </c>
      <c r="J678" s="15">
        <f t="shared" si="74"/>
        <v>265.41820901446255</v>
      </c>
      <c r="K678" s="15">
        <f t="shared" si="75"/>
        <v>0</v>
      </c>
      <c r="L678" s="15">
        <f t="shared" si="79"/>
        <v>0</v>
      </c>
      <c r="M678" s="58">
        <f>'Luxjacky Assumptions Monthly'!$M$8*'Luxjacky Forecast Weekly'!I678</f>
        <v>0</v>
      </c>
      <c r="N678" s="58">
        <f>'Luxjacky Assumptions Monthly'!$M$6*'Luxjacky Assumptions Monthly'!$M$8*'Luxjacky Forecast Weekly'!H678</f>
        <v>1625.1739756211603</v>
      </c>
      <c r="O678" s="58">
        <f t="shared" si="80"/>
        <v>1625.1739756211603</v>
      </c>
    </row>
    <row r="679" spans="1:15" x14ac:dyDescent="0.3">
      <c r="A679" s="60">
        <v>44873</v>
      </c>
      <c r="B679" s="15">
        <v>2022</v>
      </c>
      <c r="C679" s="15">
        <v>11</v>
      </c>
      <c r="D679" s="15" t="str">
        <f t="shared" si="76"/>
        <v>202246</v>
      </c>
      <c r="E679" s="15">
        <v>3</v>
      </c>
      <c r="F679" s="15">
        <v>0</v>
      </c>
      <c r="G679" s="15">
        <f t="shared" si="77"/>
        <v>46</v>
      </c>
      <c r="H679" s="62">
        <f t="shared" si="78"/>
        <v>2987.5403499425965</v>
      </c>
      <c r="I679" s="15">
        <f>IF(H678&lt;VLOOKUP(D679,'Luxjacky Assumptions Weekly'!$N$18:$R$124,5,0),VLOOKUP(D679,'Luxjacky Assumptions Weekly'!$N$18:$R$124,4,0),0)</f>
        <v>0</v>
      </c>
      <c r="J679" s="15">
        <f t="shared" si="74"/>
        <v>262.80760129972401</v>
      </c>
      <c r="K679" s="15">
        <f t="shared" si="75"/>
        <v>0</v>
      </c>
      <c r="L679" s="15">
        <f t="shared" si="79"/>
        <v>0</v>
      </c>
      <c r="M679" s="58">
        <f>'Luxjacky Assumptions Monthly'!$M$8*'Luxjacky Forecast Weekly'!I679</f>
        <v>0</v>
      </c>
      <c r="N679" s="58">
        <f>'Luxjacky Assumptions Monthly'!$M$6*'Luxjacky Assumptions Monthly'!$M$8*'Luxjacky Forecast Weekly'!H679</f>
        <v>1493.7701749712983</v>
      </c>
      <c r="O679" s="58">
        <f t="shared" si="80"/>
        <v>1493.7701749712983</v>
      </c>
    </row>
    <row r="680" spans="1:15" x14ac:dyDescent="0.3">
      <c r="A680" s="60">
        <v>44874</v>
      </c>
      <c r="B680" s="15">
        <v>2022</v>
      </c>
      <c r="C680" s="15">
        <v>11</v>
      </c>
      <c r="D680" s="15" t="str">
        <f t="shared" si="76"/>
        <v>202246</v>
      </c>
      <c r="E680" s="15">
        <v>4</v>
      </c>
      <c r="F680" s="15">
        <v>0</v>
      </c>
      <c r="G680" s="15">
        <f t="shared" si="77"/>
        <v>46</v>
      </c>
      <c r="H680" s="62">
        <f t="shared" si="78"/>
        <v>2735.3613180555044</v>
      </c>
      <c r="I680" s="15">
        <f>IF(H679&lt;VLOOKUP(D680,'Luxjacky Assumptions Weekly'!$N$18:$R$124,5,0),VLOOKUP(D680,'Luxjacky Assumptions Weekly'!$N$18:$R$124,4,0),0)</f>
        <v>0</v>
      </c>
      <c r="J680" s="15">
        <f t="shared" si="74"/>
        <v>252.17903188709232</v>
      </c>
      <c r="K680" s="15">
        <f t="shared" si="75"/>
        <v>0</v>
      </c>
      <c r="L680" s="15">
        <f t="shared" si="79"/>
        <v>0</v>
      </c>
      <c r="M680" s="58">
        <f>'Luxjacky Assumptions Monthly'!$M$8*'Luxjacky Forecast Weekly'!I680</f>
        <v>0</v>
      </c>
      <c r="N680" s="58">
        <f>'Luxjacky Assumptions Monthly'!$M$6*'Luxjacky Assumptions Monthly'!$M$8*'Luxjacky Forecast Weekly'!H680</f>
        <v>1367.6806590277522</v>
      </c>
      <c r="O680" s="58">
        <f t="shared" si="80"/>
        <v>1367.6806590277522</v>
      </c>
    </row>
    <row r="681" spans="1:15" x14ac:dyDescent="0.3">
      <c r="A681" s="60">
        <v>44875</v>
      </c>
      <c r="B681" s="15">
        <v>2022</v>
      </c>
      <c r="C681" s="15">
        <v>11</v>
      </c>
      <c r="D681" s="15" t="str">
        <f t="shared" si="76"/>
        <v>202246</v>
      </c>
      <c r="E681" s="15">
        <v>5</v>
      </c>
      <c r="F681" s="15">
        <v>0</v>
      </c>
      <c r="G681" s="15">
        <f t="shared" si="77"/>
        <v>46</v>
      </c>
      <c r="H681" s="62">
        <f t="shared" si="78"/>
        <v>2502.4334626640693</v>
      </c>
      <c r="I681" s="15">
        <f>IF(H680&lt;VLOOKUP(D681,'Luxjacky Assumptions Weekly'!$N$18:$R$124,5,0),VLOOKUP(D681,'Luxjacky Assumptions Weekly'!$N$18:$R$124,4,0),0)</f>
        <v>0</v>
      </c>
      <c r="J681" s="15">
        <f t="shared" si="74"/>
        <v>232.927855391435</v>
      </c>
      <c r="K681" s="15">
        <f t="shared" si="75"/>
        <v>0</v>
      </c>
      <c r="L681" s="15">
        <f t="shared" si="79"/>
        <v>0</v>
      </c>
      <c r="M681" s="58">
        <f>'Luxjacky Assumptions Monthly'!$M$8*'Luxjacky Forecast Weekly'!I681</f>
        <v>0</v>
      </c>
      <c r="N681" s="58">
        <f>'Luxjacky Assumptions Monthly'!$M$6*'Luxjacky Assumptions Monthly'!$M$8*'Luxjacky Forecast Weekly'!H681</f>
        <v>1251.2167313320347</v>
      </c>
      <c r="O681" s="58">
        <f t="shared" si="80"/>
        <v>1251.2167313320347</v>
      </c>
    </row>
    <row r="682" spans="1:15" x14ac:dyDescent="0.3">
      <c r="A682" s="60">
        <v>44876</v>
      </c>
      <c r="B682" s="15">
        <v>2022</v>
      </c>
      <c r="C682" s="15">
        <v>11</v>
      </c>
      <c r="D682" s="15" t="str">
        <f t="shared" si="76"/>
        <v>202246</v>
      </c>
      <c r="E682" s="15">
        <v>6</v>
      </c>
      <c r="F682" s="15">
        <v>1</v>
      </c>
      <c r="G682" s="15">
        <f t="shared" si="77"/>
        <v>46</v>
      </c>
      <c r="H682" s="62">
        <f t="shared" si="78"/>
        <v>2287.8773432867083</v>
      </c>
      <c r="I682" s="15">
        <f>IF(H681&lt;VLOOKUP(D682,'Luxjacky Assumptions Weekly'!$N$18:$R$124,5,0),VLOOKUP(D682,'Luxjacky Assumptions Weekly'!$N$18:$R$124,4,0),0)</f>
        <v>0</v>
      </c>
      <c r="J682" s="15">
        <f t="shared" si="74"/>
        <v>214.55611937736103</v>
      </c>
      <c r="K682" s="15">
        <f t="shared" si="75"/>
        <v>0</v>
      </c>
      <c r="L682" s="15">
        <f t="shared" si="79"/>
        <v>0</v>
      </c>
      <c r="M682" s="58">
        <f>'Luxjacky Assumptions Monthly'!$M$8*'Luxjacky Forecast Weekly'!I682</f>
        <v>0</v>
      </c>
      <c r="N682" s="58">
        <f>'Luxjacky Assumptions Monthly'!$M$6*'Luxjacky Assumptions Monthly'!$M$8*'Luxjacky Forecast Weekly'!H682</f>
        <v>1143.9386716433542</v>
      </c>
      <c r="O682" s="58">
        <f t="shared" si="80"/>
        <v>1143.9386716433542</v>
      </c>
    </row>
    <row r="683" spans="1:15" x14ac:dyDescent="0.3">
      <c r="A683" s="60">
        <v>44877</v>
      </c>
      <c r="B683" s="15">
        <v>2022</v>
      </c>
      <c r="C683" s="15">
        <v>11</v>
      </c>
      <c r="D683" s="15" t="str">
        <f t="shared" si="76"/>
        <v>202246</v>
      </c>
      <c r="E683" s="15">
        <v>7</v>
      </c>
      <c r="F683" s="15">
        <v>1</v>
      </c>
      <c r="G683" s="15">
        <f t="shared" si="77"/>
        <v>46</v>
      </c>
      <c r="H683" s="62">
        <f t="shared" si="78"/>
        <v>2111.2407023193477</v>
      </c>
      <c r="I683" s="15">
        <f>IF(H682&lt;VLOOKUP(D683,'Luxjacky Assumptions Weekly'!$N$18:$R$124,5,0),VLOOKUP(D683,'Luxjacky Assumptions Weekly'!$N$18:$R$124,4,0),0)</f>
        <v>0</v>
      </c>
      <c r="J683" s="15">
        <f t="shared" si="74"/>
        <v>176.63664096736065</v>
      </c>
      <c r="K683" s="15">
        <f t="shared" si="75"/>
        <v>0</v>
      </c>
      <c r="L683" s="15">
        <f t="shared" si="79"/>
        <v>0</v>
      </c>
      <c r="M683" s="58">
        <f>'Luxjacky Assumptions Monthly'!$M$8*'Luxjacky Forecast Weekly'!I683</f>
        <v>0</v>
      </c>
      <c r="N683" s="58">
        <f>'Luxjacky Assumptions Monthly'!$M$6*'Luxjacky Assumptions Monthly'!$M$8*'Luxjacky Forecast Weekly'!H683</f>
        <v>1055.6203511596739</v>
      </c>
      <c r="O683" s="58">
        <f t="shared" si="80"/>
        <v>1055.6203511596739</v>
      </c>
    </row>
    <row r="684" spans="1:15" x14ac:dyDescent="0.3">
      <c r="A684" s="60">
        <v>44878</v>
      </c>
      <c r="B684" s="15">
        <v>2022</v>
      </c>
      <c r="C684" s="15">
        <v>11</v>
      </c>
      <c r="D684" s="15" t="str">
        <f t="shared" si="76"/>
        <v>202247</v>
      </c>
      <c r="E684" s="15">
        <v>1</v>
      </c>
      <c r="F684" s="15">
        <v>0</v>
      </c>
      <c r="G684" s="15">
        <f t="shared" si="77"/>
        <v>47</v>
      </c>
      <c r="H684" s="62">
        <f t="shared" si="78"/>
        <v>1850.4401755466615</v>
      </c>
      <c r="I684" s="15">
        <f>IF(H683&lt;VLOOKUP(D684,'Luxjacky Assumptions Weekly'!$N$18:$R$124,5,0),VLOOKUP(D684,'Luxjacky Assumptions Weekly'!$N$18:$R$124,4,0),0)</f>
        <v>0</v>
      </c>
      <c r="J684" s="15">
        <f t="shared" si="74"/>
        <v>260.80052677268623</v>
      </c>
      <c r="K684" s="15">
        <f t="shared" si="75"/>
        <v>0</v>
      </c>
      <c r="L684" s="15">
        <f t="shared" si="79"/>
        <v>0</v>
      </c>
      <c r="M684" s="58">
        <f>'Luxjacky Assumptions Monthly'!$M$8*'Luxjacky Forecast Weekly'!I684</f>
        <v>0</v>
      </c>
      <c r="N684" s="58">
        <f>'Luxjacky Assumptions Monthly'!$M$6*'Luxjacky Assumptions Monthly'!$M$8*'Luxjacky Forecast Weekly'!H684</f>
        <v>925.22008777333076</v>
      </c>
      <c r="O684" s="58">
        <f t="shared" si="80"/>
        <v>925.22008777333076</v>
      </c>
    </row>
    <row r="685" spans="1:15" x14ac:dyDescent="0.3">
      <c r="A685" s="60">
        <v>44879</v>
      </c>
      <c r="B685" s="15">
        <v>2022</v>
      </c>
      <c r="C685" s="15">
        <v>11</v>
      </c>
      <c r="D685" s="15" t="str">
        <f t="shared" si="76"/>
        <v>202247</v>
      </c>
      <c r="E685" s="15">
        <v>2</v>
      </c>
      <c r="F685" s="15">
        <v>0</v>
      </c>
      <c r="G685" s="15">
        <f t="shared" si="77"/>
        <v>47</v>
      </c>
      <c r="H685" s="62">
        <f t="shared" si="78"/>
        <v>3536.0369315243015</v>
      </c>
      <c r="I685" s="15">
        <f>IF(H684&lt;VLOOKUP(D685,'Luxjacky Assumptions Weekly'!$N$18:$R$124,5,0),VLOOKUP(D685,'Luxjacky Assumptions Weekly'!$N$18:$R$124,4,0),0)</f>
        <v>1951.0149649921027</v>
      </c>
      <c r="J685" s="15">
        <f t="shared" si="74"/>
        <v>265.41820901446255</v>
      </c>
      <c r="K685" s="15">
        <f t="shared" si="75"/>
        <v>1</v>
      </c>
      <c r="L685" s="15">
        <f t="shared" si="79"/>
        <v>4000</v>
      </c>
      <c r="M685" s="58">
        <f>'Luxjacky Assumptions Monthly'!$M$8*'Luxjacky Forecast Weekly'!I685</f>
        <v>19510.149649921026</v>
      </c>
      <c r="N685" s="58">
        <f>'Luxjacky Assumptions Monthly'!$M$6*'Luxjacky Assumptions Monthly'!$M$8*'Luxjacky Forecast Weekly'!H685</f>
        <v>1768.0184657621508</v>
      </c>
      <c r="O685" s="58">
        <f t="shared" si="80"/>
        <v>25278.168115683176</v>
      </c>
    </row>
    <row r="686" spans="1:15" x14ac:dyDescent="0.3">
      <c r="A686" s="60">
        <v>44880</v>
      </c>
      <c r="B686" s="15">
        <v>2022</v>
      </c>
      <c r="C686" s="15">
        <v>11</v>
      </c>
      <c r="D686" s="15" t="str">
        <f t="shared" si="76"/>
        <v>202247</v>
      </c>
      <c r="E686" s="15">
        <v>3</v>
      </c>
      <c r="F686" s="15">
        <v>0</v>
      </c>
      <c r="G686" s="15">
        <f t="shared" si="77"/>
        <v>47</v>
      </c>
      <c r="H686" s="62">
        <f t="shared" si="78"/>
        <v>3273.2293302245776</v>
      </c>
      <c r="I686" s="15">
        <f>IF(H685&lt;VLOOKUP(D686,'Luxjacky Assumptions Weekly'!$N$18:$R$124,5,0),VLOOKUP(D686,'Luxjacky Assumptions Weekly'!$N$18:$R$124,4,0),0)</f>
        <v>0</v>
      </c>
      <c r="J686" s="15">
        <f t="shared" si="74"/>
        <v>262.80760129972401</v>
      </c>
      <c r="K686" s="15">
        <f t="shared" si="75"/>
        <v>0</v>
      </c>
      <c r="L686" s="15">
        <f t="shared" si="79"/>
        <v>0</v>
      </c>
      <c r="M686" s="58">
        <f>'Luxjacky Assumptions Monthly'!$M$8*'Luxjacky Forecast Weekly'!I686</f>
        <v>0</v>
      </c>
      <c r="N686" s="58">
        <f>'Luxjacky Assumptions Monthly'!$M$6*'Luxjacky Assumptions Monthly'!$M$8*'Luxjacky Forecast Weekly'!H686</f>
        <v>1636.6146651122888</v>
      </c>
      <c r="O686" s="58">
        <f t="shared" si="80"/>
        <v>1636.6146651122888</v>
      </c>
    </row>
    <row r="687" spans="1:15" x14ac:dyDescent="0.3">
      <c r="A687" s="60">
        <v>44881</v>
      </c>
      <c r="B687" s="15">
        <v>2022</v>
      </c>
      <c r="C687" s="15">
        <v>11</v>
      </c>
      <c r="D687" s="15" t="str">
        <f t="shared" si="76"/>
        <v>202247</v>
      </c>
      <c r="E687" s="15">
        <v>4</v>
      </c>
      <c r="F687" s="15">
        <v>0</v>
      </c>
      <c r="G687" s="15">
        <f t="shared" si="77"/>
        <v>47</v>
      </c>
      <c r="H687" s="62">
        <f t="shared" si="78"/>
        <v>3021.0502983374854</v>
      </c>
      <c r="I687" s="15">
        <f>IF(H686&lt;VLOOKUP(D687,'Luxjacky Assumptions Weekly'!$N$18:$R$124,5,0),VLOOKUP(D687,'Luxjacky Assumptions Weekly'!$N$18:$R$124,4,0),0)</f>
        <v>0</v>
      </c>
      <c r="J687" s="15">
        <f t="shared" si="74"/>
        <v>252.17903188709232</v>
      </c>
      <c r="K687" s="15">
        <f t="shared" si="75"/>
        <v>0</v>
      </c>
      <c r="L687" s="15">
        <f t="shared" si="79"/>
        <v>0</v>
      </c>
      <c r="M687" s="58">
        <f>'Luxjacky Assumptions Monthly'!$M$8*'Luxjacky Forecast Weekly'!I687</f>
        <v>0</v>
      </c>
      <c r="N687" s="58">
        <f>'Luxjacky Assumptions Monthly'!$M$6*'Luxjacky Assumptions Monthly'!$M$8*'Luxjacky Forecast Weekly'!H687</f>
        <v>1510.5251491687427</v>
      </c>
      <c r="O687" s="58">
        <f t="shared" si="80"/>
        <v>1510.5251491687427</v>
      </c>
    </row>
    <row r="688" spans="1:15" x14ac:dyDescent="0.3">
      <c r="A688" s="60">
        <v>44882</v>
      </c>
      <c r="B688" s="15">
        <v>2022</v>
      </c>
      <c r="C688" s="15">
        <v>11</v>
      </c>
      <c r="D688" s="15" t="str">
        <f t="shared" si="76"/>
        <v>202247</v>
      </c>
      <c r="E688" s="15">
        <v>5</v>
      </c>
      <c r="F688" s="15">
        <v>0</v>
      </c>
      <c r="G688" s="15">
        <f t="shared" si="77"/>
        <v>47</v>
      </c>
      <c r="H688" s="62">
        <f t="shared" si="78"/>
        <v>2788.1224429460503</v>
      </c>
      <c r="I688" s="15">
        <f>IF(H687&lt;VLOOKUP(D688,'Luxjacky Assumptions Weekly'!$N$18:$R$124,5,0),VLOOKUP(D688,'Luxjacky Assumptions Weekly'!$N$18:$R$124,4,0),0)</f>
        <v>0</v>
      </c>
      <c r="J688" s="15">
        <f t="shared" si="74"/>
        <v>232.927855391435</v>
      </c>
      <c r="K688" s="15">
        <f t="shared" si="75"/>
        <v>0</v>
      </c>
      <c r="L688" s="15">
        <f t="shared" si="79"/>
        <v>0</v>
      </c>
      <c r="M688" s="58">
        <f>'Luxjacky Assumptions Monthly'!$M$8*'Luxjacky Forecast Weekly'!I688</f>
        <v>0</v>
      </c>
      <c r="N688" s="58">
        <f>'Luxjacky Assumptions Monthly'!$M$6*'Luxjacky Assumptions Monthly'!$M$8*'Luxjacky Forecast Weekly'!H688</f>
        <v>1394.0612214730252</v>
      </c>
      <c r="O688" s="58">
        <f t="shared" si="80"/>
        <v>1394.0612214730252</v>
      </c>
    </row>
    <row r="689" spans="1:15" x14ac:dyDescent="0.3">
      <c r="A689" s="60">
        <v>44883</v>
      </c>
      <c r="B689" s="15">
        <v>2022</v>
      </c>
      <c r="C689" s="15">
        <v>11</v>
      </c>
      <c r="D689" s="15" t="str">
        <f t="shared" si="76"/>
        <v>202247</v>
      </c>
      <c r="E689" s="15">
        <v>6</v>
      </c>
      <c r="F689" s="15">
        <v>1</v>
      </c>
      <c r="G689" s="15">
        <f t="shared" si="77"/>
        <v>47</v>
      </c>
      <c r="H689" s="62">
        <f t="shared" si="78"/>
        <v>2573.5663235686893</v>
      </c>
      <c r="I689" s="15">
        <f>IF(H688&lt;VLOOKUP(D689,'Luxjacky Assumptions Weekly'!$N$18:$R$124,5,0),VLOOKUP(D689,'Luxjacky Assumptions Weekly'!$N$18:$R$124,4,0),0)</f>
        <v>0</v>
      </c>
      <c r="J689" s="15">
        <f t="shared" si="74"/>
        <v>214.55611937736103</v>
      </c>
      <c r="K689" s="15">
        <f t="shared" si="75"/>
        <v>0</v>
      </c>
      <c r="L689" s="15">
        <f t="shared" si="79"/>
        <v>0</v>
      </c>
      <c r="M689" s="58">
        <f>'Luxjacky Assumptions Monthly'!$M$8*'Luxjacky Forecast Weekly'!I689</f>
        <v>0</v>
      </c>
      <c r="N689" s="58">
        <f>'Luxjacky Assumptions Monthly'!$M$6*'Luxjacky Assumptions Monthly'!$M$8*'Luxjacky Forecast Weekly'!H689</f>
        <v>1286.7831617843447</v>
      </c>
      <c r="O689" s="58">
        <f t="shared" si="80"/>
        <v>1286.7831617843447</v>
      </c>
    </row>
    <row r="690" spans="1:15" x14ac:dyDescent="0.3">
      <c r="A690" s="60">
        <v>44884</v>
      </c>
      <c r="B690" s="15">
        <v>2022</v>
      </c>
      <c r="C690" s="15">
        <v>11</v>
      </c>
      <c r="D690" s="15" t="str">
        <f t="shared" si="76"/>
        <v>202247</v>
      </c>
      <c r="E690" s="15">
        <v>7</v>
      </c>
      <c r="F690" s="15">
        <v>1</v>
      </c>
      <c r="G690" s="15">
        <f t="shared" si="77"/>
        <v>47</v>
      </c>
      <c r="H690" s="62">
        <f t="shared" si="78"/>
        <v>2396.9296826013288</v>
      </c>
      <c r="I690" s="15">
        <f>IF(H689&lt;VLOOKUP(D690,'Luxjacky Assumptions Weekly'!$N$18:$R$124,5,0),VLOOKUP(D690,'Luxjacky Assumptions Weekly'!$N$18:$R$124,4,0),0)</f>
        <v>0</v>
      </c>
      <c r="J690" s="15">
        <f t="shared" si="74"/>
        <v>176.63664096736065</v>
      </c>
      <c r="K690" s="15">
        <f t="shared" si="75"/>
        <v>0</v>
      </c>
      <c r="L690" s="15">
        <f t="shared" si="79"/>
        <v>0</v>
      </c>
      <c r="M690" s="58">
        <f>'Luxjacky Assumptions Monthly'!$M$8*'Luxjacky Forecast Weekly'!I690</f>
        <v>0</v>
      </c>
      <c r="N690" s="58">
        <f>'Luxjacky Assumptions Monthly'!$M$6*'Luxjacky Assumptions Monthly'!$M$8*'Luxjacky Forecast Weekly'!H690</f>
        <v>1198.4648413006644</v>
      </c>
      <c r="O690" s="58">
        <f t="shared" si="80"/>
        <v>1198.4648413006644</v>
      </c>
    </row>
    <row r="691" spans="1:15" x14ac:dyDescent="0.3">
      <c r="A691" s="60">
        <v>44885</v>
      </c>
      <c r="B691" s="15">
        <v>2022</v>
      </c>
      <c r="C691" s="15">
        <v>11</v>
      </c>
      <c r="D691" s="15" t="str">
        <f t="shared" si="76"/>
        <v>202248</v>
      </c>
      <c r="E691" s="15">
        <v>1</v>
      </c>
      <c r="F691" s="15">
        <v>0</v>
      </c>
      <c r="G691" s="15">
        <f t="shared" si="77"/>
        <v>48</v>
      </c>
      <c r="H691" s="62">
        <f t="shared" si="78"/>
        <v>2136.1291558286425</v>
      </c>
      <c r="I691" s="15">
        <f>IF(H690&lt;VLOOKUP(D691,'Luxjacky Assumptions Weekly'!$N$18:$R$124,5,0),VLOOKUP(D691,'Luxjacky Assumptions Weekly'!$N$18:$R$124,4,0),0)</f>
        <v>0</v>
      </c>
      <c r="J691" s="15">
        <f t="shared" si="74"/>
        <v>260.80052677268623</v>
      </c>
      <c r="K691" s="15">
        <f t="shared" si="75"/>
        <v>0</v>
      </c>
      <c r="L691" s="15">
        <f t="shared" si="79"/>
        <v>0</v>
      </c>
      <c r="M691" s="58">
        <f>'Luxjacky Assumptions Monthly'!$M$8*'Luxjacky Forecast Weekly'!I691</f>
        <v>0</v>
      </c>
      <c r="N691" s="58">
        <f>'Luxjacky Assumptions Monthly'!$M$6*'Luxjacky Assumptions Monthly'!$M$8*'Luxjacky Forecast Weekly'!H691</f>
        <v>1068.0645779143213</v>
      </c>
      <c r="O691" s="58">
        <f t="shared" si="80"/>
        <v>1068.0645779143213</v>
      </c>
    </row>
    <row r="692" spans="1:15" x14ac:dyDescent="0.3">
      <c r="A692" s="60">
        <v>44886</v>
      </c>
      <c r="B692" s="15">
        <v>2022</v>
      </c>
      <c r="C692" s="15">
        <v>11</v>
      </c>
      <c r="D692" s="15" t="str">
        <f t="shared" si="76"/>
        <v>202248</v>
      </c>
      <c r="E692" s="15">
        <v>2</v>
      </c>
      <c r="F692" s="15">
        <v>0</v>
      </c>
      <c r="G692" s="15">
        <f t="shared" si="77"/>
        <v>48</v>
      </c>
      <c r="H692" s="62">
        <f t="shared" si="78"/>
        <v>1870.71094681418</v>
      </c>
      <c r="I692" s="15">
        <f>IF(H691&lt;VLOOKUP(D692,'Luxjacky Assumptions Weekly'!$N$18:$R$124,5,0),VLOOKUP(D692,'Luxjacky Assumptions Weekly'!$N$18:$R$124,4,0),0)</f>
        <v>0</v>
      </c>
      <c r="J692" s="15">
        <f t="shared" si="74"/>
        <v>265.41820901446255</v>
      </c>
      <c r="K692" s="15">
        <f t="shared" si="75"/>
        <v>0</v>
      </c>
      <c r="L692" s="15">
        <f t="shared" si="79"/>
        <v>0</v>
      </c>
      <c r="M692" s="58">
        <f>'Luxjacky Assumptions Monthly'!$M$8*'Luxjacky Forecast Weekly'!I692</f>
        <v>0</v>
      </c>
      <c r="N692" s="58">
        <f>'Luxjacky Assumptions Monthly'!$M$6*'Luxjacky Assumptions Monthly'!$M$8*'Luxjacky Forecast Weekly'!H692</f>
        <v>935.35547340709002</v>
      </c>
      <c r="O692" s="58">
        <f t="shared" si="80"/>
        <v>935.35547340709002</v>
      </c>
    </row>
    <row r="693" spans="1:15" x14ac:dyDescent="0.3">
      <c r="A693" s="60">
        <v>44887</v>
      </c>
      <c r="B693" s="15">
        <v>2022</v>
      </c>
      <c r="C693" s="15">
        <v>11</v>
      </c>
      <c r="D693" s="15" t="str">
        <f t="shared" si="76"/>
        <v>202248</v>
      </c>
      <c r="E693" s="15">
        <v>3</v>
      </c>
      <c r="F693" s="15">
        <v>0</v>
      </c>
      <c r="G693" s="15">
        <f t="shared" si="77"/>
        <v>48</v>
      </c>
      <c r="H693" s="62">
        <f t="shared" si="78"/>
        <v>1607.9033455144561</v>
      </c>
      <c r="I693" s="15">
        <f>IF(H692&lt;VLOOKUP(D693,'Luxjacky Assumptions Weekly'!$N$18:$R$124,5,0),VLOOKUP(D693,'Luxjacky Assumptions Weekly'!$N$18:$R$124,4,0),0)</f>
        <v>0</v>
      </c>
      <c r="J693" s="15">
        <f t="shared" si="74"/>
        <v>262.80760129972401</v>
      </c>
      <c r="K693" s="15">
        <f t="shared" si="75"/>
        <v>0</v>
      </c>
      <c r="L693" s="15">
        <f t="shared" si="79"/>
        <v>0</v>
      </c>
      <c r="M693" s="58">
        <f>'Luxjacky Assumptions Monthly'!$M$8*'Luxjacky Forecast Weekly'!I693</f>
        <v>0</v>
      </c>
      <c r="N693" s="58">
        <f>'Luxjacky Assumptions Monthly'!$M$6*'Luxjacky Assumptions Monthly'!$M$8*'Luxjacky Forecast Weekly'!H693</f>
        <v>803.95167275722804</v>
      </c>
      <c r="O693" s="58">
        <f t="shared" si="80"/>
        <v>803.95167275722804</v>
      </c>
    </row>
    <row r="694" spans="1:15" x14ac:dyDescent="0.3">
      <c r="A694" s="60">
        <v>44888</v>
      </c>
      <c r="B694" s="15">
        <v>2022</v>
      </c>
      <c r="C694" s="15">
        <v>11</v>
      </c>
      <c r="D694" s="15" t="str">
        <f t="shared" si="76"/>
        <v>202248</v>
      </c>
      <c r="E694" s="15">
        <v>4</v>
      </c>
      <c r="F694" s="15">
        <v>0</v>
      </c>
      <c r="G694" s="15">
        <f t="shared" si="77"/>
        <v>48</v>
      </c>
      <c r="H694" s="62">
        <f t="shared" si="78"/>
        <v>3306.7392786194664</v>
      </c>
      <c r="I694" s="15">
        <f>IF(H693&lt;VLOOKUP(D694,'Luxjacky Assumptions Weekly'!$N$18:$R$124,5,0),VLOOKUP(D694,'Luxjacky Assumptions Weekly'!$N$18:$R$124,4,0),0)</f>
        <v>1951.0149649921027</v>
      </c>
      <c r="J694" s="15">
        <f t="shared" si="74"/>
        <v>252.17903188709232</v>
      </c>
      <c r="K694" s="15">
        <f t="shared" si="75"/>
        <v>1</v>
      </c>
      <c r="L694" s="15">
        <f t="shared" si="79"/>
        <v>4000</v>
      </c>
      <c r="M694" s="58">
        <f>'Luxjacky Assumptions Monthly'!$M$8*'Luxjacky Forecast Weekly'!I694</f>
        <v>19510.149649921026</v>
      </c>
      <c r="N694" s="58">
        <f>'Luxjacky Assumptions Monthly'!$M$6*'Luxjacky Assumptions Monthly'!$M$8*'Luxjacky Forecast Weekly'!H694</f>
        <v>1653.3696393097332</v>
      </c>
      <c r="O694" s="58">
        <f t="shared" si="80"/>
        <v>25163.51928923076</v>
      </c>
    </row>
    <row r="695" spans="1:15" x14ac:dyDescent="0.3">
      <c r="A695" s="60">
        <v>44889</v>
      </c>
      <c r="B695" s="15">
        <v>2022</v>
      </c>
      <c r="C695" s="15">
        <v>11</v>
      </c>
      <c r="D695" s="15" t="str">
        <f t="shared" si="76"/>
        <v>202248</v>
      </c>
      <c r="E695" s="15">
        <v>5</v>
      </c>
      <c r="F695" s="15">
        <v>0</v>
      </c>
      <c r="G695" s="15">
        <f t="shared" si="77"/>
        <v>48</v>
      </c>
      <c r="H695" s="62">
        <f t="shared" si="78"/>
        <v>3073.8114232280313</v>
      </c>
      <c r="I695" s="15">
        <f>IF(H694&lt;VLOOKUP(D695,'Luxjacky Assumptions Weekly'!$N$18:$R$124,5,0),VLOOKUP(D695,'Luxjacky Assumptions Weekly'!$N$18:$R$124,4,0),0)</f>
        <v>0</v>
      </c>
      <c r="J695" s="15">
        <f t="shared" si="74"/>
        <v>232.927855391435</v>
      </c>
      <c r="K695" s="15">
        <f t="shared" si="75"/>
        <v>0</v>
      </c>
      <c r="L695" s="15">
        <f t="shared" si="79"/>
        <v>0</v>
      </c>
      <c r="M695" s="58">
        <f>'Luxjacky Assumptions Monthly'!$M$8*'Luxjacky Forecast Weekly'!I695</f>
        <v>0</v>
      </c>
      <c r="N695" s="58">
        <f>'Luxjacky Assumptions Monthly'!$M$6*'Luxjacky Assumptions Monthly'!$M$8*'Luxjacky Forecast Weekly'!H695</f>
        <v>1536.9057116140157</v>
      </c>
      <c r="O695" s="58">
        <f t="shared" si="80"/>
        <v>1536.9057116140157</v>
      </c>
    </row>
    <row r="696" spans="1:15" x14ac:dyDescent="0.3">
      <c r="A696" s="60">
        <v>44890</v>
      </c>
      <c r="B696" s="15">
        <v>2022</v>
      </c>
      <c r="C696" s="15">
        <v>11</v>
      </c>
      <c r="D696" s="15" t="str">
        <f t="shared" si="76"/>
        <v>202248</v>
      </c>
      <c r="E696" s="15">
        <v>6</v>
      </c>
      <c r="F696" s="15">
        <v>1</v>
      </c>
      <c r="G696" s="15">
        <f t="shared" si="77"/>
        <v>48</v>
      </c>
      <c r="H696" s="62">
        <f t="shared" si="78"/>
        <v>2859.2553038506703</v>
      </c>
      <c r="I696" s="15">
        <f>IF(H695&lt;VLOOKUP(D696,'Luxjacky Assumptions Weekly'!$N$18:$R$124,5,0),VLOOKUP(D696,'Luxjacky Assumptions Weekly'!$N$18:$R$124,4,0),0)</f>
        <v>0</v>
      </c>
      <c r="J696" s="15">
        <f t="shared" si="74"/>
        <v>214.55611937736103</v>
      </c>
      <c r="K696" s="15">
        <f t="shared" si="75"/>
        <v>0</v>
      </c>
      <c r="L696" s="15">
        <f t="shared" si="79"/>
        <v>0</v>
      </c>
      <c r="M696" s="58">
        <f>'Luxjacky Assumptions Monthly'!$M$8*'Luxjacky Forecast Weekly'!I696</f>
        <v>0</v>
      </c>
      <c r="N696" s="58">
        <f>'Luxjacky Assumptions Monthly'!$M$6*'Luxjacky Assumptions Monthly'!$M$8*'Luxjacky Forecast Weekly'!H696</f>
        <v>1429.6276519253352</v>
      </c>
      <c r="O696" s="58">
        <f t="shared" si="80"/>
        <v>1429.6276519253352</v>
      </c>
    </row>
    <row r="697" spans="1:15" x14ac:dyDescent="0.3">
      <c r="A697" s="60">
        <v>44891</v>
      </c>
      <c r="B697" s="15">
        <v>2022</v>
      </c>
      <c r="C697" s="15">
        <v>11</v>
      </c>
      <c r="D697" s="15" t="str">
        <f t="shared" si="76"/>
        <v>202248</v>
      </c>
      <c r="E697" s="15">
        <v>7</v>
      </c>
      <c r="F697" s="15">
        <v>1</v>
      </c>
      <c r="G697" s="15">
        <f t="shared" si="77"/>
        <v>48</v>
      </c>
      <c r="H697" s="62">
        <f t="shared" si="78"/>
        <v>2682.6186628833098</v>
      </c>
      <c r="I697" s="15">
        <f>IF(H696&lt;VLOOKUP(D697,'Luxjacky Assumptions Weekly'!$N$18:$R$124,5,0),VLOOKUP(D697,'Luxjacky Assumptions Weekly'!$N$18:$R$124,4,0),0)</f>
        <v>0</v>
      </c>
      <c r="J697" s="15">
        <f t="shared" si="74"/>
        <v>176.63664096736065</v>
      </c>
      <c r="K697" s="15">
        <f t="shared" si="75"/>
        <v>0</v>
      </c>
      <c r="L697" s="15">
        <f t="shared" si="79"/>
        <v>0</v>
      </c>
      <c r="M697" s="58">
        <f>'Luxjacky Assumptions Monthly'!$M$8*'Luxjacky Forecast Weekly'!I697</f>
        <v>0</v>
      </c>
      <c r="N697" s="58">
        <f>'Luxjacky Assumptions Monthly'!$M$6*'Luxjacky Assumptions Monthly'!$M$8*'Luxjacky Forecast Weekly'!H697</f>
        <v>1341.3093314416549</v>
      </c>
      <c r="O697" s="58">
        <f t="shared" si="80"/>
        <v>1341.3093314416549</v>
      </c>
    </row>
    <row r="698" spans="1:15" x14ac:dyDescent="0.3">
      <c r="A698" s="60">
        <v>44892</v>
      </c>
      <c r="B698" s="15">
        <v>2022</v>
      </c>
      <c r="C698" s="15">
        <v>11</v>
      </c>
      <c r="D698" s="15" t="str">
        <f t="shared" si="76"/>
        <v>202249</v>
      </c>
      <c r="E698" s="15">
        <v>1</v>
      </c>
      <c r="F698" s="15">
        <v>0</v>
      </c>
      <c r="G698" s="15">
        <f t="shared" si="77"/>
        <v>49</v>
      </c>
      <c r="H698" s="62">
        <f t="shared" si="78"/>
        <v>2421.8181361106235</v>
      </c>
      <c r="I698" s="15">
        <f>IF(H697&lt;VLOOKUP(D698,'Luxjacky Assumptions Weekly'!$N$18:$R$124,5,0),VLOOKUP(D698,'Luxjacky Assumptions Weekly'!$N$18:$R$124,4,0),0)</f>
        <v>0</v>
      </c>
      <c r="J698" s="15">
        <f t="shared" si="74"/>
        <v>260.80052677268623</v>
      </c>
      <c r="K698" s="15">
        <f t="shared" si="75"/>
        <v>0</v>
      </c>
      <c r="L698" s="15">
        <f t="shared" si="79"/>
        <v>0</v>
      </c>
      <c r="M698" s="58">
        <f>'Luxjacky Assumptions Monthly'!$M$8*'Luxjacky Forecast Weekly'!I698</f>
        <v>0</v>
      </c>
      <c r="N698" s="58">
        <f>'Luxjacky Assumptions Monthly'!$M$6*'Luxjacky Assumptions Monthly'!$M$8*'Luxjacky Forecast Weekly'!H698</f>
        <v>1210.9090680553118</v>
      </c>
      <c r="O698" s="58">
        <f t="shared" si="80"/>
        <v>1210.9090680553118</v>
      </c>
    </row>
    <row r="699" spans="1:15" x14ac:dyDescent="0.3">
      <c r="A699" s="60">
        <v>44893</v>
      </c>
      <c r="B699" s="15">
        <v>2022</v>
      </c>
      <c r="C699" s="15">
        <v>11</v>
      </c>
      <c r="D699" s="15" t="str">
        <f t="shared" si="76"/>
        <v>202249</v>
      </c>
      <c r="E699" s="15">
        <v>2</v>
      </c>
      <c r="F699" s="15">
        <v>0</v>
      </c>
      <c r="G699" s="15">
        <f t="shared" si="77"/>
        <v>49</v>
      </c>
      <c r="H699" s="62">
        <f t="shared" si="78"/>
        <v>2156.3999270961608</v>
      </c>
      <c r="I699" s="15">
        <f>IF(H698&lt;VLOOKUP(D699,'Luxjacky Assumptions Weekly'!$N$18:$R$124,5,0),VLOOKUP(D699,'Luxjacky Assumptions Weekly'!$N$18:$R$124,4,0),0)</f>
        <v>0</v>
      </c>
      <c r="J699" s="15">
        <f t="shared" si="74"/>
        <v>265.41820901446255</v>
      </c>
      <c r="K699" s="15">
        <f t="shared" si="75"/>
        <v>0</v>
      </c>
      <c r="L699" s="15">
        <f t="shared" si="79"/>
        <v>0</v>
      </c>
      <c r="M699" s="58">
        <f>'Luxjacky Assumptions Monthly'!$M$8*'Luxjacky Forecast Weekly'!I699</f>
        <v>0</v>
      </c>
      <c r="N699" s="58">
        <f>'Luxjacky Assumptions Monthly'!$M$6*'Luxjacky Assumptions Monthly'!$M$8*'Luxjacky Forecast Weekly'!H699</f>
        <v>1078.1999635480804</v>
      </c>
      <c r="O699" s="58">
        <f t="shared" si="80"/>
        <v>1078.1999635480804</v>
      </c>
    </row>
    <row r="700" spans="1:15" x14ac:dyDescent="0.3">
      <c r="A700" s="60">
        <v>44894</v>
      </c>
      <c r="B700" s="15">
        <v>2022</v>
      </c>
      <c r="C700" s="15">
        <v>11</v>
      </c>
      <c r="D700" s="15" t="str">
        <f t="shared" si="76"/>
        <v>202249</v>
      </c>
      <c r="E700" s="15">
        <v>3</v>
      </c>
      <c r="F700" s="15">
        <v>0</v>
      </c>
      <c r="G700" s="15">
        <f t="shared" si="77"/>
        <v>49</v>
      </c>
      <c r="H700" s="62">
        <f t="shared" si="78"/>
        <v>1893.5923257964369</v>
      </c>
      <c r="I700" s="15">
        <f>IF(H699&lt;VLOOKUP(D700,'Luxjacky Assumptions Weekly'!$N$18:$R$124,5,0),VLOOKUP(D700,'Luxjacky Assumptions Weekly'!$N$18:$R$124,4,0),0)</f>
        <v>0</v>
      </c>
      <c r="J700" s="15">
        <f t="shared" si="74"/>
        <v>262.80760129972401</v>
      </c>
      <c r="K700" s="15">
        <f t="shared" si="75"/>
        <v>0</v>
      </c>
      <c r="L700" s="15">
        <f t="shared" si="79"/>
        <v>0</v>
      </c>
      <c r="M700" s="58">
        <f>'Luxjacky Assumptions Monthly'!$M$8*'Luxjacky Forecast Weekly'!I700</f>
        <v>0</v>
      </c>
      <c r="N700" s="58">
        <f>'Luxjacky Assumptions Monthly'!$M$6*'Luxjacky Assumptions Monthly'!$M$8*'Luxjacky Forecast Weekly'!H700</f>
        <v>946.79616289821843</v>
      </c>
      <c r="O700" s="58">
        <f t="shared" si="80"/>
        <v>946.79616289821843</v>
      </c>
    </row>
    <row r="701" spans="1:15" x14ac:dyDescent="0.3">
      <c r="A701" s="60">
        <v>44895</v>
      </c>
      <c r="B701" s="15">
        <v>2022</v>
      </c>
      <c r="C701" s="15">
        <v>11</v>
      </c>
      <c r="D701" s="15" t="str">
        <f t="shared" si="76"/>
        <v>202249</v>
      </c>
      <c r="E701" s="15">
        <v>4</v>
      </c>
      <c r="F701" s="15">
        <v>0</v>
      </c>
      <c r="G701" s="15">
        <f t="shared" si="77"/>
        <v>49</v>
      </c>
      <c r="H701" s="62">
        <f t="shared" si="78"/>
        <v>1641.4132939093445</v>
      </c>
      <c r="I701" s="15">
        <f>IF(H700&lt;VLOOKUP(D701,'Luxjacky Assumptions Weekly'!$N$18:$R$124,5,0),VLOOKUP(D701,'Luxjacky Assumptions Weekly'!$N$18:$R$124,4,0),0)</f>
        <v>0</v>
      </c>
      <c r="J701" s="15">
        <f t="shared" si="74"/>
        <v>252.17903188709232</v>
      </c>
      <c r="K701" s="15">
        <f t="shared" si="75"/>
        <v>0</v>
      </c>
      <c r="L701" s="15">
        <f t="shared" si="79"/>
        <v>0</v>
      </c>
      <c r="M701" s="58">
        <f>'Luxjacky Assumptions Monthly'!$M$8*'Luxjacky Forecast Weekly'!I701</f>
        <v>0</v>
      </c>
      <c r="N701" s="58">
        <f>'Luxjacky Assumptions Monthly'!$M$6*'Luxjacky Assumptions Monthly'!$M$8*'Luxjacky Forecast Weekly'!H701</f>
        <v>820.70664695467224</v>
      </c>
      <c r="O701" s="58">
        <f t="shared" si="80"/>
        <v>820.70664695467224</v>
      </c>
    </row>
    <row r="702" spans="1:15" x14ac:dyDescent="0.3">
      <c r="A702" s="60">
        <v>44896</v>
      </c>
      <c r="B702" s="15">
        <v>2022</v>
      </c>
      <c r="C702" s="15">
        <v>12</v>
      </c>
      <c r="D702" s="15" t="str">
        <f t="shared" si="76"/>
        <v>202249</v>
      </c>
      <c r="E702" s="15">
        <v>5</v>
      </c>
      <c r="F702" s="15">
        <v>0</v>
      </c>
      <c r="G702" s="15">
        <f t="shared" si="77"/>
        <v>49</v>
      </c>
      <c r="H702" s="62">
        <f t="shared" si="78"/>
        <v>3361.0394774527467</v>
      </c>
      <c r="I702" s="15">
        <f>IF(H701&lt;VLOOKUP(D702,'Luxjacky Assumptions Weekly'!$N$18:$R$124,5,0),VLOOKUP(D702,'Luxjacky Assumptions Weekly'!$N$18:$R$124,4,0),0)</f>
        <v>1954.5906101168571</v>
      </c>
      <c r="J702" s="15">
        <f t="shared" si="74"/>
        <v>234.96442657345509</v>
      </c>
      <c r="K702" s="15">
        <f t="shared" si="75"/>
        <v>1</v>
      </c>
      <c r="L702" s="15">
        <f t="shared" si="79"/>
        <v>4000</v>
      </c>
      <c r="M702" s="58">
        <f>'Luxjacky Assumptions Monthly'!$M$8*'Luxjacky Forecast Weekly'!I702</f>
        <v>19545.90610116857</v>
      </c>
      <c r="N702" s="58">
        <f>'Luxjacky Assumptions Monthly'!$M$6*'Luxjacky Assumptions Monthly'!$M$8*'Luxjacky Forecast Weekly'!H702</f>
        <v>1680.5197387263734</v>
      </c>
      <c r="O702" s="58">
        <f t="shared" si="80"/>
        <v>25226.425839894942</v>
      </c>
    </row>
    <row r="703" spans="1:15" x14ac:dyDescent="0.3">
      <c r="A703" s="60">
        <v>44897</v>
      </c>
      <c r="B703" s="15">
        <v>2022</v>
      </c>
      <c r="C703" s="15">
        <v>12</v>
      </c>
      <c r="D703" s="15" t="str">
        <f t="shared" si="76"/>
        <v>202249</v>
      </c>
      <c r="E703" s="15">
        <v>6</v>
      </c>
      <c r="F703" s="15">
        <v>1</v>
      </c>
      <c r="G703" s="15">
        <f t="shared" si="77"/>
        <v>49</v>
      </c>
      <c r="H703" s="62">
        <f t="shared" si="78"/>
        <v>3144.4467868933657</v>
      </c>
      <c r="I703" s="15">
        <f>IF(H702&lt;VLOOKUP(D703,'Luxjacky Assumptions Weekly'!$N$18:$R$124,5,0),VLOOKUP(D703,'Luxjacky Assumptions Weekly'!$N$18:$R$124,4,0),0)</f>
        <v>0</v>
      </c>
      <c r="J703" s="15">
        <f t="shared" si="74"/>
        <v>216.59269055938108</v>
      </c>
      <c r="K703" s="15">
        <f t="shared" si="75"/>
        <v>0</v>
      </c>
      <c r="L703" s="15">
        <f t="shared" si="79"/>
        <v>0</v>
      </c>
      <c r="M703" s="58">
        <f>'Luxjacky Assumptions Monthly'!$M$8*'Luxjacky Forecast Weekly'!I703</f>
        <v>0</v>
      </c>
      <c r="N703" s="58">
        <f>'Luxjacky Assumptions Monthly'!$M$6*'Luxjacky Assumptions Monthly'!$M$8*'Luxjacky Forecast Weekly'!H703</f>
        <v>1572.2233934466828</v>
      </c>
      <c r="O703" s="58">
        <f t="shared" si="80"/>
        <v>1572.2233934466828</v>
      </c>
    </row>
    <row r="704" spans="1:15" x14ac:dyDescent="0.3">
      <c r="A704" s="60">
        <v>44898</v>
      </c>
      <c r="B704" s="15">
        <v>2022</v>
      </c>
      <c r="C704" s="15">
        <v>12</v>
      </c>
      <c r="D704" s="15" t="str">
        <f t="shared" si="76"/>
        <v>202249</v>
      </c>
      <c r="E704" s="15">
        <v>7</v>
      </c>
      <c r="F704" s="15">
        <v>1</v>
      </c>
      <c r="G704" s="15">
        <f t="shared" si="77"/>
        <v>49</v>
      </c>
      <c r="H704" s="62">
        <f t="shared" si="78"/>
        <v>2965.7735747439851</v>
      </c>
      <c r="I704" s="15">
        <f>IF(H703&lt;VLOOKUP(D704,'Luxjacky Assumptions Weekly'!$N$18:$R$124,5,0),VLOOKUP(D704,'Luxjacky Assumptions Weekly'!$N$18:$R$124,4,0),0)</f>
        <v>0</v>
      </c>
      <c r="J704" s="15">
        <f t="shared" si="74"/>
        <v>178.67321214938073</v>
      </c>
      <c r="K704" s="15">
        <f t="shared" si="75"/>
        <v>0</v>
      </c>
      <c r="L704" s="15">
        <f t="shared" si="79"/>
        <v>0</v>
      </c>
      <c r="M704" s="58">
        <f>'Luxjacky Assumptions Monthly'!$M$8*'Luxjacky Forecast Weekly'!I704</f>
        <v>0</v>
      </c>
      <c r="N704" s="58">
        <f>'Luxjacky Assumptions Monthly'!$M$6*'Luxjacky Assumptions Monthly'!$M$8*'Luxjacky Forecast Weekly'!H704</f>
        <v>1482.8867873719926</v>
      </c>
      <c r="O704" s="58">
        <f t="shared" si="80"/>
        <v>1482.8867873719926</v>
      </c>
    </row>
    <row r="705" spans="1:15" x14ac:dyDescent="0.3">
      <c r="A705" s="60">
        <v>44899</v>
      </c>
      <c r="B705" s="15">
        <v>2022</v>
      </c>
      <c r="C705" s="15">
        <v>12</v>
      </c>
      <c r="D705" s="15" t="str">
        <f t="shared" si="76"/>
        <v>202250</v>
      </c>
      <c r="E705" s="15">
        <v>1</v>
      </c>
      <c r="F705" s="15">
        <v>0</v>
      </c>
      <c r="G705" s="15">
        <f t="shared" si="77"/>
        <v>50</v>
      </c>
      <c r="H705" s="62">
        <f t="shared" si="78"/>
        <v>2702.9364767892789</v>
      </c>
      <c r="I705" s="15">
        <f>IF(H704&lt;VLOOKUP(D705,'Luxjacky Assumptions Weekly'!$N$18:$R$124,5,0),VLOOKUP(D705,'Luxjacky Assumptions Weekly'!$N$18:$R$124,4,0),0)</f>
        <v>0</v>
      </c>
      <c r="J705" s="15">
        <f t="shared" si="74"/>
        <v>262.83709795470628</v>
      </c>
      <c r="K705" s="15">
        <f t="shared" si="75"/>
        <v>0</v>
      </c>
      <c r="L705" s="15">
        <f t="shared" si="79"/>
        <v>0</v>
      </c>
      <c r="M705" s="58">
        <f>'Luxjacky Assumptions Monthly'!$M$8*'Luxjacky Forecast Weekly'!I705</f>
        <v>0</v>
      </c>
      <c r="N705" s="58">
        <f>'Luxjacky Assumptions Monthly'!$M$6*'Luxjacky Assumptions Monthly'!$M$8*'Luxjacky Forecast Weekly'!H705</f>
        <v>1351.4682383946395</v>
      </c>
      <c r="O705" s="58">
        <f t="shared" si="80"/>
        <v>1351.4682383946395</v>
      </c>
    </row>
    <row r="706" spans="1:15" x14ac:dyDescent="0.3">
      <c r="A706" s="60">
        <v>44900</v>
      </c>
      <c r="B706" s="15">
        <v>2022</v>
      </c>
      <c r="C706" s="15">
        <v>12</v>
      </c>
      <c r="D706" s="15" t="str">
        <f t="shared" si="76"/>
        <v>202250</v>
      </c>
      <c r="E706" s="15">
        <v>2</v>
      </c>
      <c r="F706" s="15">
        <v>0</v>
      </c>
      <c r="G706" s="15">
        <f t="shared" si="77"/>
        <v>50</v>
      </c>
      <c r="H706" s="62">
        <f t="shared" si="78"/>
        <v>2435.4816965927962</v>
      </c>
      <c r="I706" s="15">
        <f>IF(H705&lt;VLOOKUP(D706,'Luxjacky Assumptions Weekly'!$N$18:$R$124,5,0),VLOOKUP(D706,'Luxjacky Assumptions Weekly'!$N$18:$R$124,4,0),0)</f>
        <v>0</v>
      </c>
      <c r="J706" s="15">
        <f t="shared" si="74"/>
        <v>267.4547801964826</v>
      </c>
      <c r="K706" s="15">
        <f t="shared" si="75"/>
        <v>0</v>
      </c>
      <c r="L706" s="15">
        <f t="shared" si="79"/>
        <v>0</v>
      </c>
      <c r="M706" s="58">
        <f>'Luxjacky Assumptions Monthly'!$M$8*'Luxjacky Forecast Weekly'!I706</f>
        <v>0</v>
      </c>
      <c r="N706" s="58">
        <f>'Luxjacky Assumptions Monthly'!$M$6*'Luxjacky Assumptions Monthly'!$M$8*'Luxjacky Forecast Weekly'!H706</f>
        <v>1217.7408482963981</v>
      </c>
      <c r="O706" s="58">
        <f t="shared" si="80"/>
        <v>1217.7408482963981</v>
      </c>
    </row>
    <row r="707" spans="1:15" x14ac:dyDescent="0.3">
      <c r="A707" s="60">
        <v>44901</v>
      </c>
      <c r="B707" s="15">
        <v>2022</v>
      </c>
      <c r="C707" s="15">
        <v>12</v>
      </c>
      <c r="D707" s="15" t="str">
        <f t="shared" si="76"/>
        <v>202250</v>
      </c>
      <c r="E707" s="15">
        <v>3</v>
      </c>
      <c r="F707" s="15">
        <v>0</v>
      </c>
      <c r="G707" s="15">
        <f t="shared" si="77"/>
        <v>50</v>
      </c>
      <c r="H707" s="62">
        <f t="shared" si="78"/>
        <v>2170.6375241110522</v>
      </c>
      <c r="I707" s="15">
        <f>IF(H706&lt;VLOOKUP(D707,'Luxjacky Assumptions Weekly'!$N$18:$R$124,5,0),VLOOKUP(D707,'Luxjacky Assumptions Weekly'!$N$18:$R$124,4,0),0)</f>
        <v>0</v>
      </c>
      <c r="J707" s="15">
        <f t="shared" ref="J707:J732" si="81">100-2.17*E707^2.25+12.77*E707+EXP(-E707/0.032)+5*C707^0.75+10*F707+20*(B707-2016)</f>
        <v>264.84417248174407</v>
      </c>
      <c r="K707" s="15">
        <f t="shared" ref="K707:K732" si="82">IF(I707&gt;0,1,0)</f>
        <v>0</v>
      </c>
      <c r="L707" s="15">
        <f t="shared" si="79"/>
        <v>0</v>
      </c>
      <c r="M707" s="58">
        <f>'Luxjacky Assumptions Monthly'!$M$8*'Luxjacky Forecast Weekly'!I707</f>
        <v>0</v>
      </c>
      <c r="N707" s="58">
        <f>'Luxjacky Assumptions Monthly'!$M$6*'Luxjacky Assumptions Monthly'!$M$8*'Luxjacky Forecast Weekly'!H707</f>
        <v>1085.3187620555261</v>
      </c>
      <c r="O707" s="58">
        <f t="shared" si="80"/>
        <v>1085.3187620555261</v>
      </c>
    </row>
    <row r="708" spans="1:15" x14ac:dyDescent="0.3">
      <c r="A708" s="60">
        <v>44902</v>
      </c>
      <c r="B708" s="15">
        <v>2022</v>
      </c>
      <c r="C708" s="15">
        <v>12</v>
      </c>
      <c r="D708" s="15" t="str">
        <f t="shared" ref="D708:D771" si="83">CONCATENATE(B708,G708)</f>
        <v>202250</v>
      </c>
      <c r="E708" s="15">
        <v>4</v>
      </c>
      <c r="F708" s="15">
        <v>0</v>
      </c>
      <c r="G708" s="15">
        <f t="shared" ref="G708:G732" si="84">WEEKNUM(A708)</f>
        <v>50</v>
      </c>
      <c r="H708" s="62">
        <f t="shared" ref="H708:H732" si="85">H707+I708-J708</f>
        <v>1916.4219210419399</v>
      </c>
      <c r="I708" s="15">
        <f>IF(H707&lt;VLOOKUP(D708,'Luxjacky Assumptions Weekly'!$N$18:$R$124,5,0),VLOOKUP(D708,'Luxjacky Assumptions Weekly'!$N$18:$R$124,4,0),0)</f>
        <v>0</v>
      </c>
      <c r="J708" s="15">
        <f t="shared" si="81"/>
        <v>254.2156030691124</v>
      </c>
      <c r="K708" s="15">
        <f t="shared" si="82"/>
        <v>0</v>
      </c>
      <c r="L708" s="15">
        <f t="shared" ref="L708:L732" si="86">4000*K708</f>
        <v>0</v>
      </c>
      <c r="M708" s="58">
        <f>'Luxjacky Assumptions Monthly'!$M$8*'Luxjacky Forecast Weekly'!I708</f>
        <v>0</v>
      </c>
      <c r="N708" s="58">
        <f>'Luxjacky Assumptions Monthly'!$M$6*'Luxjacky Assumptions Monthly'!$M$8*'Luxjacky Forecast Weekly'!H708</f>
        <v>958.21096052096993</v>
      </c>
      <c r="O708" s="58">
        <f t="shared" ref="O708:O732" si="87">SUM(L708:N708)</f>
        <v>958.21096052096993</v>
      </c>
    </row>
    <row r="709" spans="1:15" x14ac:dyDescent="0.3">
      <c r="A709" s="60">
        <v>44903</v>
      </c>
      <c r="B709" s="15">
        <v>2022</v>
      </c>
      <c r="C709" s="15">
        <v>12</v>
      </c>
      <c r="D709" s="15" t="str">
        <f t="shared" si="83"/>
        <v>202250</v>
      </c>
      <c r="E709" s="15">
        <v>5</v>
      </c>
      <c r="F709" s="15">
        <v>0</v>
      </c>
      <c r="G709" s="15">
        <f t="shared" si="84"/>
        <v>50</v>
      </c>
      <c r="H709" s="62">
        <f t="shared" si="85"/>
        <v>1681.4574944684848</v>
      </c>
      <c r="I709" s="15">
        <f>IF(H708&lt;VLOOKUP(D709,'Luxjacky Assumptions Weekly'!$N$18:$R$124,5,0),VLOOKUP(D709,'Luxjacky Assumptions Weekly'!$N$18:$R$124,4,0),0)</f>
        <v>0</v>
      </c>
      <c r="J709" s="15">
        <f t="shared" si="81"/>
        <v>234.96442657345509</v>
      </c>
      <c r="K709" s="15">
        <f t="shared" si="82"/>
        <v>0</v>
      </c>
      <c r="L709" s="15">
        <f t="shared" si="86"/>
        <v>0</v>
      </c>
      <c r="M709" s="58">
        <f>'Luxjacky Assumptions Monthly'!$M$8*'Luxjacky Forecast Weekly'!I709</f>
        <v>0</v>
      </c>
      <c r="N709" s="58">
        <f>'Luxjacky Assumptions Monthly'!$M$6*'Luxjacky Assumptions Monthly'!$M$8*'Luxjacky Forecast Weekly'!H709</f>
        <v>840.72874723424241</v>
      </c>
      <c r="O709" s="58">
        <f t="shared" si="87"/>
        <v>840.72874723424241</v>
      </c>
    </row>
    <row r="710" spans="1:15" x14ac:dyDescent="0.3">
      <c r="A710" s="60">
        <v>44904</v>
      </c>
      <c r="B710" s="15">
        <v>2022</v>
      </c>
      <c r="C710" s="15">
        <v>12</v>
      </c>
      <c r="D710" s="15" t="str">
        <f t="shared" si="83"/>
        <v>202250</v>
      </c>
      <c r="E710" s="15">
        <v>6</v>
      </c>
      <c r="F710" s="15">
        <v>1</v>
      </c>
      <c r="G710" s="15">
        <f t="shared" si="84"/>
        <v>50</v>
      </c>
      <c r="H710" s="62">
        <f t="shared" si="85"/>
        <v>3424.2127904942986</v>
      </c>
      <c r="I710" s="15">
        <f>IF(H709&lt;VLOOKUP(D710,'Luxjacky Assumptions Weekly'!$N$18:$R$124,5,0),VLOOKUP(D710,'Luxjacky Assumptions Weekly'!$N$18:$R$124,4,0),0)</f>
        <v>1959.3479865851948</v>
      </c>
      <c r="J710" s="15">
        <f t="shared" si="81"/>
        <v>216.59269055938108</v>
      </c>
      <c r="K710" s="15">
        <f t="shared" si="82"/>
        <v>1</v>
      </c>
      <c r="L710" s="15">
        <f t="shared" si="86"/>
        <v>4000</v>
      </c>
      <c r="M710" s="58">
        <f>'Luxjacky Assumptions Monthly'!$M$8*'Luxjacky Forecast Weekly'!I710</f>
        <v>19593.479865851947</v>
      </c>
      <c r="N710" s="58">
        <f>'Luxjacky Assumptions Monthly'!$M$6*'Luxjacky Assumptions Monthly'!$M$8*'Luxjacky Forecast Weekly'!H710</f>
        <v>1712.1063952471493</v>
      </c>
      <c r="O710" s="58">
        <f t="shared" si="87"/>
        <v>25305.586261099095</v>
      </c>
    </row>
    <row r="711" spans="1:15" x14ac:dyDescent="0.3">
      <c r="A711" s="60">
        <v>44905</v>
      </c>
      <c r="B711" s="15">
        <v>2022</v>
      </c>
      <c r="C711" s="15">
        <v>12</v>
      </c>
      <c r="D711" s="15" t="str">
        <f t="shared" si="83"/>
        <v>202250</v>
      </c>
      <c r="E711" s="15">
        <v>7</v>
      </c>
      <c r="F711" s="15">
        <v>1</v>
      </c>
      <c r="G711" s="15">
        <f t="shared" si="84"/>
        <v>50</v>
      </c>
      <c r="H711" s="62">
        <f t="shared" si="85"/>
        <v>3245.539578344918</v>
      </c>
      <c r="I711" s="15">
        <f>IF(H710&lt;VLOOKUP(D711,'Luxjacky Assumptions Weekly'!$N$18:$R$124,5,0),VLOOKUP(D711,'Luxjacky Assumptions Weekly'!$N$18:$R$124,4,0),0)</f>
        <v>0</v>
      </c>
      <c r="J711" s="15">
        <f t="shared" si="81"/>
        <v>178.67321214938073</v>
      </c>
      <c r="K711" s="15">
        <f t="shared" si="82"/>
        <v>0</v>
      </c>
      <c r="L711" s="15">
        <f t="shared" si="86"/>
        <v>0</v>
      </c>
      <c r="M711" s="58">
        <f>'Luxjacky Assumptions Monthly'!$M$8*'Luxjacky Forecast Weekly'!I711</f>
        <v>0</v>
      </c>
      <c r="N711" s="58">
        <f>'Luxjacky Assumptions Monthly'!$M$6*'Luxjacky Assumptions Monthly'!$M$8*'Luxjacky Forecast Weekly'!H711</f>
        <v>1622.769789172459</v>
      </c>
      <c r="O711" s="58">
        <f t="shared" si="87"/>
        <v>1622.769789172459</v>
      </c>
    </row>
    <row r="712" spans="1:15" x14ac:dyDescent="0.3">
      <c r="A712" s="60">
        <v>44906</v>
      </c>
      <c r="B712" s="15">
        <v>2022</v>
      </c>
      <c r="C712" s="15">
        <v>12</v>
      </c>
      <c r="D712" s="15" t="str">
        <f t="shared" si="83"/>
        <v>202251</v>
      </c>
      <c r="E712" s="15">
        <v>1</v>
      </c>
      <c r="F712" s="15">
        <v>0</v>
      </c>
      <c r="G712" s="15">
        <f t="shared" si="84"/>
        <v>51</v>
      </c>
      <c r="H712" s="62">
        <f t="shared" si="85"/>
        <v>2982.7024803902118</v>
      </c>
      <c r="I712" s="15">
        <f>IF(H711&lt;VLOOKUP(D712,'Luxjacky Assumptions Weekly'!$N$18:$R$124,5,0),VLOOKUP(D712,'Luxjacky Assumptions Weekly'!$N$18:$R$124,4,0),0)</f>
        <v>0</v>
      </c>
      <c r="J712" s="15">
        <f t="shared" si="81"/>
        <v>262.83709795470628</v>
      </c>
      <c r="K712" s="15">
        <f t="shared" si="82"/>
        <v>0</v>
      </c>
      <c r="L712" s="15">
        <f t="shared" si="86"/>
        <v>0</v>
      </c>
      <c r="M712" s="58">
        <f>'Luxjacky Assumptions Monthly'!$M$8*'Luxjacky Forecast Weekly'!I712</f>
        <v>0</v>
      </c>
      <c r="N712" s="58">
        <f>'Luxjacky Assumptions Monthly'!$M$6*'Luxjacky Assumptions Monthly'!$M$8*'Luxjacky Forecast Weekly'!H712</f>
        <v>1491.3512401951059</v>
      </c>
      <c r="O712" s="58">
        <f t="shared" si="87"/>
        <v>1491.3512401951059</v>
      </c>
    </row>
    <row r="713" spans="1:15" x14ac:dyDescent="0.3">
      <c r="A713" s="60">
        <v>44907</v>
      </c>
      <c r="B713" s="15">
        <v>2022</v>
      </c>
      <c r="C713" s="15">
        <v>12</v>
      </c>
      <c r="D713" s="15" t="str">
        <f t="shared" si="83"/>
        <v>202251</v>
      </c>
      <c r="E713" s="15">
        <v>2</v>
      </c>
      <c r="F713" s="15">
        <v>0</v>
      </c>
      <c r="G713" s="15">
        <f t="shared" si="84"/>
        <v>51</v>
      </c>
      <c r="H713" s="62">
        <f t="shared" si="85"/>
        <v>2715.2477001937291</v>
      </c>
      <c r="I713" s="15">
        <f>IF(H712&lt;VLOOKUP(D713,'Luxjacky Assumptions Weekly'!$N$18:$R$124,5,0),VLOOKUP(D713,'Luxjacky Assumptions Weekly'!$N$18:$R$124,4,0),0)</f>
        <v>0</v>
      </c>
      <c r="J713" s="15">
        <f t="shared" si="81"/>
        <v>267.4547801964826</v>
      </c>
      <c r="K713" s="15">
        <f t="shared" si="82"/>
        <v>0</v>
      </c>
      <c r="L713" s="15">
        <f t="shared" si="86"/>
        <v>0</v>
      </c>
      <c r="M713" s="58">
        <f>'Luxjacky Assumptions Monthly'!$M$8*'Luxjacky Forecast Weekly'!I713</f>
        <v>0</v>
      </c>
      <c r="N713" s="58">
        <f>'Luxjacky Assumptions Monthly'!$M$6*'Luxjacky Assumptions Monthly'!$M$8*'Luxjacky Forecast Weekly'!H713</f>
        <v>1357.6238500968645</v>
      </c>
      <c r="O713" s="58">
        <f t="shared" si="87"/>
        <v>1357.6238500968645</v>
      </c>
    </row>
    <row r="714" spans="1:15" x14ac:dyDescent="0.3">
      <c r="A714" s="60">
        <v>44908</v>
      </c>
      <c r="B714" s="15">
        <v>2022</v>
      </c>
      <c r="C714" s="15">
        <v>12</v>
      </c>
      <c r="D714" s="15" t="str">
        <f t="shared" si="83"/>
        <v>202251</v>
      </c>
      <c r="E714" s="15">
        <v>3</v>
      </c>
      <c r="F714" s="15">
        <v>0</v>
      </c>
      <c r="G714" s="15">
        <f t="shared" si="84"/>
        <v>51</v>
      </c>
      <c r="H714" s="62">
        <f t="shared" si="85"/>
        <v>2450.4035277119851</v>
      </c>
      <c r="I714" s="15">
        <f>IF(H713&lt;VLOOKUP(D714,'Luxjacky Assumptions Weekly'!$N$18:$R$124,5,0),VLOOKUP(D714,'Luxjacky Assumptions Weekly'!$N$18:$R$124,4,0),0)</f>
        <v>0</v>
      </c>
      <c r="J714" s="15">
        <f t="shared" si="81"/>
        <v>264.84417248174407</v>
      </c>
      <c r="K714" s="15">
        <f t="shared" si="82"/>
        <v>0</v>
      </c>
      <c r="L714" s="15">
        <f t="shared" si="86"/>
        <v>0</v>
      </c>
      <c r="M714" s="58">
        <f>'Luxjacky Assumptions Monthly'!$M$8*'Luxjacky Forecast Weekly'!I714</f>
        <v>0</v>
      </c>
      <c r="N714" s="58">
        <f>'Luxjacky Assumptions Monthly'!$M$6*'Luxjacky Assumptions Monthly'!$M$8*'Luxjacky Forecast Weekly'!H714</f>
        <v>1225.2017638559926</v>
      </c>
      <c r="O714" s="58">
        <f t="shared" si="87"/>
        <v>1225.2017638559926</v>
      </c>
    </row>
    <row r="715" spans="1:15" x14ac:dyDescent="0.3">
      <c r="A715" s="60">
        <v>44909</v>
      </c>
      <c r="B715" s="15">
        <v>2022</v>
      </c>
      <c r="C715" s="15">
        <v>12</v>
      </c>
      <c r="D715" s="15" t="str">
        <f t="shared" si="83"/>
        <v>202251</v>
      </c>
      <c r="E715" s="15">
        <v>4</v>
      </c>
      <c r="F715" s="15">
        <v>0</v>
      </c>
      <c r="G715" s="15">
        <f t="shared" si="84"/>
        <v>51</v>
      </c>
      <c r="H715" s="62">
        <f t="shared" si="85"/>
        <v>2196.1879246428725</v>
      </c>
      <c r="I715" s="15">
        <f>IF(H714&lt;VLOOKUP(D715,'Luxjacky Assumptions Weekly'!$N$18:$R$124,5,0),VLOOKUP(D715,'Luxjacky Assumptions Weekly'!$N$18:$R$124,4,0),0)</f>
        <v>0</v>
      </c>
      <c r="J715" s="15">
        <f t="shared" si="81"/>
        <v>254.2156030691124</v>
      </c>
      <c r="K715" s="15">
        <f t="shared" si="82"/>
        <v>0</v>
      </c>
      <c r="L715" s="15">
        <f t="shared" si="86"/>
        <v>0</v>
      </c>
      <c r="M715" s="58">
        <f>'Luxjacky Assumptions Monthly'!$M$8*'Luxjacky Forecast Weekly'!I715</f>
        <v>0</v>
      </c>
      <c r="N715" s="58">
        <f>'Luxjacky Assumptions Monthly'!$M$6*'Luxjacky Assumptions Monthly'!$M$8*'Luxjacky Forecast Weekly'!H715</f>
        <v>1098.0939623214363</v>
      </c>
      <c r="O715" s="58">
        <f t="shared" si="87"/>
        <v>1098.0939623214363</v>
      </c>
    </row>
    <row r="716" spans="1:15" x14ac:dyDescent="0.3">
      <c r="A716" s="60">
        <v>44910</v>
      </c>
      <c r="B716" s="15">
        <v>2022</v>
      </c>
      <c r="C716" s="15">
        <v>12</v>
      </c>
      <c r="D716" s="15" t="str">
        <f t="shared" si="83"/>
        <v>202251</v>
      </c>
      <c r="E716" s="15">
        <v>5</v>
      </c>
      <c r="F716" s="15">
        <v>0</v>
      </c>
      <c r="G716" s="15">
        <f t="shared" si="84"/>
        <v>51</v>
      </c>
      <c r="H716" s="62">
        <f t="shared" si="85"/>
        <v>1961.2234980694175</v>
      </c>
      <c r="I716" s="15">
        <f>IF(H715&lt;VLOOKUP(D716,'Luxjacky Assumptions Weekly'!$N$18:$R$124,5,0),VLOOKUP(D716,'Luxjacky Assumptions Weekly'!$N$18:$R$124,4,0),0)</f>
        <v>0</v>
      </c>
      <c r="J716" s="15">
        <f t="shared" si="81"/>
        <v>234.96442657345509</v>
      </c>
      <c r="K716" s="15">
        <f t="shared" si="82"/>
        <v>0</v>
      </c>
      <c r="L716" s="15">
        <f t="shared" si="86"/>
        <v>0</v>
      </c>
      <c r="M716" s="58">
        <f>'Luxjacky Assumptions Monthly'!$M$8*'Luxjacky Forecast Weekly'!I716</f>
        <v>0</v>
      </c>
      <c r="N716" s="58">
        <f>'Luxjacky Assumptions Monthly'!$M$6*'Luxjacky Assumptions Monthly'!$M$8*'Luxjacky Forecast Weekly'!H716</f>
        <v>980.61174903470874</v>
      </c>
      <c r="O716" s="58">
        <f t="shared" si="87"/>
        <v>980.61174903470874</v>
      </c>
    </row>
    <row r="717" spans="1:15" x14ac:dyDescent="0.3">
      <c r="A717" s="60">
        <v>44911</v>
      </c>
      <c r="B717" s="15">
        <v>2022</v>
      </c>
      <c r="C717" s="15">
        <v>12</v>
      </c>
      <c r="D717" s="15" t="str">
        <f t="shared" si="83"/>
        <v>202251</v>
      </c>
      <c r="E717" s="15">
        <v>6</v>
      </c>
      <c r="F717" s="15">
        <v>1</v>
      </c>
      <c r="G717" s="15">
        <f t="shared" si="84"/>
        <v>51</v>
      </c>
      <c r="H717" s="62">
        <f t="shared" si="85"/>
        <v>1744.6308075100364</v>
      </c>
      <c r="I717" s="15">
        <f>IF(H716&lt;VLOOKUP(D717,'Luxjacky Assumptions Weekly'!$N$18:$R$124,5,0),VLOOKUP(D717,'Luxjacky Assumptions Weekly'!$N$18:$R$124,4,0),0)</f>
        <v>0</v>
      </c>
      <c r="J717" s="15">
        <f t="shared" si="81"/>
        <v>216.59269055938108</v>
      </c>
      <c r="K717" s="15">
        <f t="shared" si="82"/>
        <v>0</v>
      </c>
      <c r="L717" s="15">
        <f t="shared" si="86"/>
        <v>0</v>
      </c>
      <c r="M717" s="58">
        <f>'Luxjacky Assumptions Monthly'!$M$8*'Luxjacky Forecast Weekly'!I717</f>
        <v>0</v>
      </c>
      <c r="N717" s="58">
        <f>'Luxjacky Assumptions Monthly'!$M$6*'Luxjacky Assumptions Monthly'!$M$8*'Luxjacky Forecast Weekly'!H717</f>
        <v>872.31540375501822</v>
      </c>
      <c r="O717" s="58">
        <f t="shared" si="87"/>
        <v>872.31540375501822</v>
      </c>
    </row>
    <row r="718" spans="1:15" x14ac:dyDescent="0.3">
      <c r="A718" s="60">
        <v>44912</v>
      </c>
      <c r="B718" s="15">
        <v>2022</v>
      </c>
      <c r="C718" s="15">
        <v>12</v>
      </c>
      <c r="D718" s="15" t="str">
        <f t="shared" si="83"/>
        <v>202251</v>
      </c>
      <c r="E718" s="15">
        <v>7</v>
      </c>
      <c r="F718" s="15">
        <v>1</v>
      </c>
      <c r="G718" s="15">
        <f t="shared" si="84"/>
        <v>51</v>
      </c>
      <c r="H718" s="62">
        <f t="shared" si="85"/>
        <v>3525.3055819458505</v>
      </c>
      <c r="I718" s="15">
        <f>IF(H717&lt;VLOOKUP(D718,'Luxjacky Assumptions Weekly'!$N$18:$R$124,5,0),VLOOKUP(D718,'Luxjacky Assumptions Weekly'!$N$18:$R$124,4,0),0)</f>
        <v>1959.3479865851948</v>
      </c>
      <c r="J718" s="15">
        <f t="shared" si="81"/>
        <v>178.67321214938073</v>
      </c>
      <c r="K718" s="15">
        <f t="shared" si="82"/>
        <v>1</v>
      </c>
      <c r="L718" s="15">
        <f t="shared" si="86"/>
        <v>4000</v>
      </c>
      <c r="M718" s="58">
        <f>'Luxjacky Assumptions Monthly'!$M$8*'Luxjacky Forecast Weekly'!I718</f>
        <v>19593.479865851947</v>
      </c>
      <c r="N718" s="58">
        <f>'Luxjacky Assumptions Monthly'!$M$6*'Luxjacky Assumptions Monthly'!$M$8*'Luxjacky Forecast Weekly'!H718</f>
        <v>1762.6527909729252</v>
      </c>
      <c r="O718" s="58">
        <f t="shared" si="87"/>
        <v>25356.132656824873</v>
      </c>
    </row>
    <row r="719" spans="1:15" x14ac:dyDescent="0.3">
      <c r="A719" s="60">
        <v>44913</v>
      </c>
      <c r="B719" s="15">
        <v>2022</v>
      </c>
      <c r="C719" s="15">
        <v>12</v>
      </c>
      <c r="D719" s="15" t="str">
        <f t="shared" si="83"/>
        <v>202252</v>
      </c>
      <c r="E719" s="15">
        <v>1</v>
      </c>
      <c r="F719" s="15">
        <v>0</v>
      </c>
      <c r="G719" s="15">
        <f t="shared" si="84"/>
        <v>52</v>
      </c>
      <c r="H719" s="62">
        <f t="shared" si="85"/>
        <v>3262.4684839911442</v>
      </c>
      <c r="I719" s="15">
        <f>IF(H718&lt;VLOOKUP(D719,'Luxjacky Assumptions Weekly'!$N$18:$R$124,5,0),VLOOKUP(D719,'Luxjacky Assumptions Weekly'!$N$18:$R$124,4,0),0)</f>
        <v>0</v>
      </c>
      <c r="J719" s="15">
        <f t="shared" si="81"/>
        <v>262.83709795470628</v>
      </c>
      <c r="K719" s="15">
        <f t="shared" si="82"/>
        <v>0</v>
      </c>
      <c r="L719" s="15">
        <f t="shared" si="86"/>
        <v>0</v>
      </c>
      <c r="M719" s="58">
        <f>'Luxjacky Assumptions Monthly'!$M$8*'Luxjacky Forecast Weekly'!I719</f>
        <v>0</v>
      </c>
      <c r="N719" s="58">
        <f>'Luxjacky Assumptions Monthly'!$M$6*'Luxjacky Assumptions Monthly'!$M$8*'Luxjacky Forecast Weekly'!H719</f>
        <v>1631.2342419955721</v>
      </c>
      <c r="O719" s="58">
        <f t="shared" si="87"/>
        <v>1631.2342419955721</v>
      </c>
    </row>
    <row r="720" spans="1:15" x14ac:dyDescent="0.3">
      <c r="A720" s="60">
        <v>44914</v>
      </c>
      <c r="B720" s="15">
        <v>2022</v>
      </c>
      <c r="C720" s="15">
        <v>12</v>
      </c>
      <c r="D720" s="15" t="str">
        <f t="shared" si="83"/>
        <v>202252</v>
      </c>
      <c r="E720" s="15">
        <v>2</v>
      </c>
      <c r="F720" s="15">
        <v>0</v>
      </c>
      <c r="G720" s="15">
        <f t="shared" si="84"/>
        <v>52</v>
      </c>
      <c r="H720" s="62">
        <f t="shared" si="85"/>
        <v>2995.0137037946615</v>
      </c>
      <c r="I720" s="15">
        <f>IF(H719&lt;VLOOKUP(D720,'Luxjacky Assumptions Weekly'!$N$18:$R$124,5,0),VLOOKUP(D720,'Luxjacky Assumptions Weekly'!$N$18:$R$124,4,0),0)</f>
        <v>0</v>
      </c>
      <c r="J720" s="15">
        <f t="shared" si="81"/>
        <v>267.4547801964826</v>
      </c>
      <c r="K720" s="15">
        <f t="shared" si="82"/>
        <v>0</v>
      </c>
      <c r="L720" s="15">
        <f t="shared" si="86"/>
        <v>0</v>
      </c>
      <c r="M720" s="58">
        <f>'Luxjacky Assumptions Monthly'!$M$8*'Luxjacky Forecast Weekly'!I720</f>
        <v>0</v>
      </c>
      <c r="N720" s="58">
        <f>'Luxjacky Assumptions Monthly'!$M$6*'Luxjacky Assumptions Monthly'!$M$8*'Luxjacky Forecast Weekly'!H720</f>
        <v>1497.5068518973308</v>
      </c>
      <c r="O720" s="58">
        <f t="shared" si="87"/>
        <v>1497.5068518973308</v>
      </c>
    </row>
    <row r="721" spans="1:15" x14ac:dyDescent="0.3">
      <c r="A721" s="60">
        <v>44915</v>
      </c>
      <c r="B721" s="15">
        <v>2022</v>
      </c>
      <c r="C721" s="15">
        <v>12</v>
      </c>
      <c r="D721" s="15" t="str">
        <f t="shared" si="83"/>
        <v>202252</v>
      </c>
      <c r="E721" s="15">
        <v>3</v>
      </c>
      <c r="F721" s="15">
        <v>0</v>
      </c>
      <c r="G721" s="15">
        <f t="shared" si="84"/>
        <v>52</v>
      </c>
      <c r="H721" s="62">
        <f t="shared" si="85"/>
        <v>2730.1695313129176</v>
      </c>
      <c r="I721" s="15">
        <f>IF(H720&lt;VLOOKUP(D721,'Luxjacky Assumptions Weekly'!$N$18:$R$124,5,0),VLOOKUP(D721,'Luxjacky Assumptions Weekly'!$N$18:$R$124,4,0),0)</f>
        <v>0</v>
      </c>
      <c r="J721" s="15">
        <f t="shared" si="81"/>
        <v>264.84417248174407</v>
      </c>
      <c r="K721" s="15">
        <f t="shared" si="82"/>
        <v>0</v>
      </c>
      <c r="L721" s="15">
        <f t="shared" si="86"/>
        <v>0</v>
      </c>
      <c r="M721" s="58">
        <f>'Luxjacky Assumptions Monthly'!$M$8*'Luxjacky Forecast Weekly'!I721</f>
        <v>0</v>
      </c>
      <c r="N721" s="58">
        <f>'Luxjacky Assumptions Monthly'!$M$6*'Luxjacky Assumptions Monthly'!$M$8*'Luxjacky Forecast Weekly'!H721</f>
        <v>1365.0847656564588</v>
      </c>
      <c r="O721" s="58">
        <f t="shared" si="87"/>
        <v>1365.0847656564588</v>
      </c>
    </row>
    <row r="722" spans="1:15" x14ac:dyDescent="0.3">
      <c r="A722" s="60">
        <v>44916</v>
      </c>
      <c r="B722" s="15">
        <v>2022</v>
      </c>
      <c r="C722" s="15">
        <v>12</v>
      </c>
      <c r="D722" s="15" t="str">
        <f t="shared" si="83"/>
        <v>202252</v>
      </c>
      <c r="E722" s="15">
        <v>4</v>
      </c>
      <c r="F722" s="15">
        <v>0</v>
      </c>
      <c r="G722" s="15">
        <f t="shared" si="84"/>
        <v>52</v>
      </c>
      <c r="H722" s="62">
        <f t="shared" si="85"/>
        <v>2475.953928243805</v>
      </c>
      <c r="I722" s="15">
        <f>IF(H721&lt;VLOOKUP(D722,'Luxjacky Assumptions Weekly'!$N$18:$R$124,5,0),VLOOKUP(D722,'Luxjacky Assumptions Weekly'!$N$18:$R$124,4,0),0)</f>
        <v>0</v>
      </c>
      <c r="J722" s="15">
        <f t="shared" si="81"/>
        <v>254.2156030691124</v>
      </c>
      <c r="K722" s="15">
        <f t="shared" si="82"/>
        <v>0</v>
      </c>
      <c r="L722" s="15">
        <f t="shared" si="86"/>
        <v>0</v>
      </c>
      <c r="M722" s="58">
        <f>'Luxjacky Assumptions Monthly'!$M$8*'Luxjacky Forecast Weekly'!I722</f>
        <v>0</v>
      </c>
      <c r="N722" s="58">
        <f>'Luxjacky Assumptions Monthly'!$M$6*'Luxjacky Assumptions Monthly'!$M$8*'Luxjacky Forecast Weekly'!H722</f>
        <v>1237.9769641219025</v>
      </c>
      <c r="O722" s="58">
        <f t="shared" si="87"/>
        <v>1237.9769641219025</v>
      </c>
    </row>
    <row r="723" spans="1:15" x14ac:dyDescent="0.3">
      <c r="A723" s="60">
        <v>44917</v>
      </c>
      <c r="B723" s="15">
        <v>2022</v>
      </c>
      <c r="C723" s="15">
        <v>12</v>
      </c>
      <c r="D723" s="15" t="str">
        <f t="shared" si="83"/>
        <v>202252</v>
      </c>
      <c r="E723" s="15">
        <v>5</v>
      </c>
      <c r="F723" s="15">
        <v>0</v>
      </c>
      <c r="G723" s="15">
        <f t="shared" si="84"/>
        <v>52</v>
      </c>
      <c r="H723" s="62">
        <f t="shared" si="85"/>
        <v>2240.9895016703499</v>
      </c>
      <c r="I723" s="15">
        <f>IF(H722&lt;VLOOKUP(D723,'Luxjacky Assumptions Weekly'!$N$18:$R$124,5,0),VLOOKUP(D723,'Luxjacky Assumptions Weekly'!$N$18:$R$124,4,0),0)</f>
        <v>0</v>
      </c>
      <c r="J723" s="15">
        <f t="shared" si="81"/>
        <v>234.96442657345509</v>
      </c>
      <c r="K723" s="15">
        <f t="shared" si="82"/>
        <v>0</v>
      </c>
      <c r="L723" s="15">
        <f t="shared" si="86"/>
        <v>0</v>
      </c>
      <c r="M723" s="58">
        <f>'Luxjacky Assumptions Monthly'!$M$8*'Luxjacky Forecast Weekly'!I723</f>
        <v>0</v>
      </c>
      <c r="N723" s="58">
        <f>'Luxjacky Assumptions Monthly'!$M$6*'Luxjacky Assumptions Monthly'!$M$8*'Luxjacky Forecast Weekly'!H723</f>
        <v>1120.494750835175</v>
      </c>
      <c r="O723" s="58">
        <f t="shared" si="87"/>
        <v>1120.494750835175</v>
      </c>
    </row>
    <row r="724" spans="1:15" x14ac:dyDescent="0.3">
      <c r="A724" s="60">
        <v>44918</v>
      </c>
      <c r="B724" s="15">
        <v>2022</v>
      </c>
      <c r="C724" s="15">
        <v>12</v>
      </c>
      <c r="D724" s="15" t="str">
        <f t="shared" si="83"/>
        <v>202252</v>
      </c>
      <c r="E724" s="15">
        <v>6</v>
      </c>
      <c r="F724" s="15">
        <v>1</v>
      </c>
      <c r="G724" s="15">
        <f t="shared" si="84"/>
        <v>52</v>
      </c>
      <c r="H724" s="62">
        <f t="shared" si="85"/>
        <v>2024.3968111109689</v>
      </c>
      <c r="I724" s="15">
        <f>IF(H723&lt;VLOOKUP(D724,'Luxjacky Assumptions Weekly'!$N$18:$R$124,5,0),VLOOKUP(D724,'Luxjacky Assumptions Weekly'!$N$18:$R$124,4,0),0)</f>
        <v>0</v>
      </c>
      <c r="J724" s="15">
        <f t="shared" si="81"/>
        <v>216.59269055938108</v>
      </c>
      <c r="K724" s="15">
        <f t="shared" si="82"/>
        <v>0</v>
      </c>
      <c r="L724" s="15">
        <f t="shared" si="86"/>
        <v>0</v>
      </c>
      <c r="M724" s="58">
        <f>'Luxjacky Assumptions Monthly'!$M$8*'Luxjacky Forecast Weekly'!I724</f>
        <v>0</v>
      </c>
      <c r="N724" s="58">
        <f>'Luxjacky Assumptions Monthly'!$M$6*'Luxjacky Assumptions Monthly'!$M$8*'Luxjacky Forecast Weekly'!H724</f>
        <v>1012.1984055554844</v>
      </c>
      <c r="O724" s="58">
        <f t="shared" si="87"/>
        <v>1012.1984055554844</v>
      </c>
    </row>
    <row r="725" spans="1:15" x14ac:dyDescent="0.3">
      <c r="A725" s="60">
        <v>44919</v>
      </c>
      <c r="B725" s="15">
        <v>2022</v>
      </c>
      <c r="C725" s="15">
        <v>12</v>
      </c>
      <c r="D725" s="15" t="str">
        <f t="shared" si="83"/>
        <v>202252</v>
      </c>
      <c r="E725" s="15">
        <v>7</v>
      </c>
      <c r="F725" s="15">
        <v>1</v>
      </c>
      <c r="G725" s="15">
        <f t="shared" si="84"/>
        <v>52</v>
      </c>
      <c r="H725" s="62">
        <f t="shared" si="85"/>
        <v>1845.7235989615881</v>
      </c>
      <c r="I725" s="15">
        <f>IF(H724&lt;VLOOKUP(D725,'Luxjacky Assumptions Weekly'!$N$18:$R$124,5,0),VLOOKUP(D725,'Luxjacky Assumptions Weekly'!$N$18:$R$124,4,0),0)</f>
        <v>0</v>
      </c>
      <c r="J725" s="15">
        <f t="shared" si="81"/>
        <v>178.67321214938073</v>
      </c>
      <c r="K725" s="15">
        <f t="shared" si="82"/>
        <v>0</v>
      </c>
      <c r="L725" s="15">
        <f t="shared" si="86"/>
        <v>0</v>
      </c>
      <c r="M725" s="58">
        <f>'Luxjacky Assumptions Monthly'!$M$8*'Luxjacky Forecast Weekly'!I725</f>
        <v>0</v>
      </c>
      <c r="N725" s="58">
        <f>'Luxjacky Assumptions Monthly'!$M$6*'Luxjacky Assumptions Monthly'!$M$8*'Luxjacky Forecast Weekly'!H725</f>
        <v>922.86179948079405</v>
      </c>
      <c r="O725" s="58">
        <f t="shared" si="87"/>
        <v>922.86179948079405</v>
      </c>
    </row>
    <row r="726" spans="1:15" x14ac:dyDescent="0.3">
      <c r="A726" s="60">
        <v>44920</v>
      </c>
      <c r="B726" s="15">
        <v>2022</v>
      </c>
      <c r="C726" s="15">
        <v>12</v>
      </c>
      <c r="D726" s="15" t="str">
        <f t="shared" si="83"/>
        <v>202253</v>
      </c>
      <c r="E726" s="15">
        <v>1</v>
      </c>
      <c r="F726" s="15">
        <v>0</v>
      </c>
      <c r="G726" s="15">
        <f t="shared" si="84"/>
        <v>53</v>
      </c>
      <c r="H726" s="62">
        <f t="shared" si="85"/>
        <v>3542.2344875920767</v>
      </c>
      <c r="I726" s="15">
        <f>IF(H725&lt;VLOOKUP(D726,'Luxjacky Assumptions Weekly'!$N$18:$R$124,5,0),VLOOKUP(D726,'Luxjacky Assumptions Weekly'!$N$18:$R$124,4,0),0)</f>
        <v>1959.3479865851948</v>
      </c>
      <c r="J726" s="15">
        <f t="shared" si="81"/>
        <v>262.83709795470628</v>
      </c>
      <c r="K726" s="15">
        <f t="shared" si="82"/>
        <v>1</v>
      </c>
      <c r="L726" s="15">
        <f t="shared" si="86"/>
        <v>4000</v>
      </c>
      <c r="M726" s="58">
        <f>'Luxjacky Assumptions Monthly'!$M$8*'Luxjacky Forecast Weekly'!I726</f>
        <v>19593.479865851947</v>
      </c>
      <c r="N726" s="58">
        <f>'Luxjacky Assumptions Monthly'!$M$6*'Luxjacky Assumptions Monthly'!$M$8*'Luxjacky Forecast Weekly'!H726</f>
        <v>1771.1172437960383</v>
      </c>
      <c r="O726" s="58">
        <f t="shared" si="87"/>
        <v>25364.597109647984</v>
      </c>
    </row>
    <row r="727" spans="1:15" x14ac:dyDescent="0.3">
      <c r="A727" s="60">
        <v>44921</v>
      </c>
      <c r="B727" s="15">
        <v>2022</v>
      </c>
      <c r="C727" s="15">
        <v>12</v>
      </c>
      <c r="D727" s="15" t="str">
        <f t="shared" si="83"/>
        <v>202253</v>
      </c>
      <c r="E727" s="15">
        <v>2</v>
      </c>
      <c r="F727" s="15">
        <v>0</v>
      </c>
      <c r="G727" s="15">
        <f t="shared" si="84"/>
        <v>53</v>
      </c>
      <c r="H727" s="62">
        <f t="shared" si="85"/>
        <v>3274.779707395594</v>
      </c>
      <c r="I727" s="15">
        <f>IF(H726&lt;VLOOKUP(D727,'Luxjacky Assumptions Weekly'!$N$18:$R$124,5,0),VLOOKUP(D727,'Luxjacky Assumptions Weekly'!$N$18:$R$124,4,0),0)</f>
        <v>0</v>
      </c>
      <c r="J727" s="15">
        <f t="shared" si="81"/>
        <v>267.4547801964826</v>
      </c>
      <c r="K727" s="15">
        <f t="shared" si="82"/>
        <v>0</v>
      </c>
      <c r="L727" s="15">
        <f t="shared" si="86"/>
        <v>0</v>
      </c>
      <c r="M727" s="58">
        <f>'Luxjacky Assumptions Monthly'!$M$8*'Luxjacky Forecast Weekly'!I727</f>
        <v>0</v>
      </c>
      <c r="N727" s="58">
        <f>'Luxjacky Assumptions Monthly'!$M$6*'Luxjacky Assumptions Monthly'!$M$8*'Luxjacky Forecast Weekly'!H727</f>
        <v>1637.389853697797</v>
      </c>
      <c r="O727" s="58">
        <f t="shared" si="87"/>
        <v>1637.389853697797</v>
      </c>
    </row>
    <row r="728" spans="1:15" x14ac:dyDescent="0.3">
      <c r="A728" s="60">
        <v>44922</v>
      </c>
      <c r="B728" s="15">
        <v>2022</v>
      </c>
      <c r="C728" s="15">
        <v>12</v>
      </c>
      <c r="D728" s="15" t="str">
        <f t="shared" si="83"/>
        <v>202253</v>
      </c>
      <c r="E728" s="15">
        <v>3</v>
      </c>
      <c r="F728" s="15">
        <v>0</v>
      </c>
      <c r="G728" s="15">
        <f t="shared" si="84"/>
        <v>53</v>
      </c>
      <c r="H728" s="62">
        <f t="shared" si="85"/>
        <v>3009.93553491385</v>
      </c>
      <c r="I728" s="15">
        <f>IF(H727&lt;VLOOKUP(D728,'Luxjacky Assumptions Weekly'!$N$18:$R$124,5,0),VLOOKUP(D728,'Luxjacky Assumptions Weekly'!$N$18:$R$124,4,0),0)</f>
        <v>0</v>
      </c>
      <c r="J728" s="15">
        <f t="shared" si="81"/>
        <v>264.84417248174407</v>
      </c>
      <c r="K728" s="15">
        <f t="shared" si="82"/>
        <v>0</v>
      </c>
      <c r="L728" s="15">
        <f t="shared" si="86"/>
        <v>0</v>
      </c>
      <c r="M728" s="58">
        <f>'Luxjacky Assumptions Monthly'!$M$8*'Luxjacky Forecast Weekly'!I728</f>
        <v>0</v>
      </c>
      <c r="N728" s="58">
        <f>'Luxjacky Assumptions Monthly'!$M$6*'Luxjacky Assumptions Monthly'!$M$8*'Luxjacky Forecast Weekly'!H728</f>
        <v>1504.967767456925</v>
      </c>
      <c r="O728" s="58">
        <f t="shared" si="87"/>
        <v>1504.967767456925</v>
      </c>
    </row>
    <row r="729" spans="1:15" x14ac:dyDescent="0.3">
      <c r="A729" s="60">
        <v>44923</v>
      </c>
      <c r="B729" s="15">
        <v>2022</v>
      </c>
      <c r="C729" s="15">
        <v>12</v>
      </c>
      <c r="D729" s="15" t="str">
        <f t="shared" si="83"/>
        <v>202253</v>
      </c>
      <c r="E729" s="15">
        <v>4</v>
      </c>
      <c r="F729" s="15">
        <v>0</v>
      </c>
      <c r="G729" s="15">
        <f t="shared" si="84"/>
        <v>53</v>
      </c>
      <c r="H729" s="62">
        <f t="shared" si="85"/>
        <v>2755.7199318447374</v>
      </c>
      <c r="I729" s="15">
        <f>IF(H728&lt;VLOOKUP(D729,'Luxjacky Assumptions Weekly'!$N$18:$R$124,5,0),VLOOKUP(D729,'Luxjacky Assumptions Weekly'!$N$18:$R$124,4,0),0)</f>
        <v>0</v>
      </c>
      <c r="J729" s="15">
        <f t="shared" si="81"/>
        <v>254.2156030691124</v>
      </c>
      <c r="K729" s="15">
        <f t="shared" si="82"/>
        <v>0</v>
      </c>
      <c r="L729" s="15">
        <f t="shared" si="86"/>
        <v>0</v>
      </c>
      <c r="M729" s="58">
        <f>'Luxjacky Assumptions Monthly'!$M$8*'Luxjacky Forecast Weekly'!I729</f>
        <v>0</v>
      </c>
      <c r="N729" s="58">
        <f>'Luxjacky Assumptions Monthly'!$M$6*'Luxjacky Assumptions Monthly'!$M$8*'Luxjacky Forecast Weekly'!H729</f>
        <v>1377.8599659223687</v>
      </c>
      <c r="O729" s="58">
        <f t="shared" si="87"/>
        <v>1377.8599659223687</v>
      </c>
    </row>
    <row r="730" spans="1:15" x14ac:dyDescent="0.3">
      <c r="A730" s="60">
        <v>44924</v>
      </c>
      <c r="B730" s="15">
        <v>2022</v>
      </c>
      <c r="C730" s="15">
        <v>12</v>
      </c>
      <c r="D730" s="15" t="str">
        <f t="shared" si="83"/>
        <v>202253</v>
      </c>
      <c r="E730" s="15">
        <v>5</v>
      </c>
      <c r="F730" s="15">
        <v>0</v>
      </c>
      <c r="G730" s="15">
        <f t="shared" si="84"/>
        <v>53</v>
      </c>
      <c r="H730" s="62">
        <f t="shared" si="85"/>
        <v>2520.7555052712823</v>
      </c>
      <c r="I730" s="15">
        <f>IF(H729&lt;VLOOKUP(D730,'Luxjacky Assumptions Weekly'!$N$18:$R$124,5,0),VLOOKUP(D730,'Luxjacky Assumptions Weekly'!$N$18:$R$124,4,0),0)</f>
        <v>0</v>
      </c>
      <c r="J730" s="15">
        <f t="shared" si="81"/>
        <v>234.96442657345509</v>
      </c>
      <c r="K730" s="15">
        <f t="shared" si="82"/>
        <v>0</v>
      </c>
      <c r="L730" s="15">
        <f t="shared" si="86"/>
        <v>0</v>
      </c>
      <c r="M730" s="58">
        <f>'Luxjacky Assumptions Monthly'!$M$8*'Luxjacky Forecast Weekly'!I730</f>
        <v>0</v>
      </c>
      <c r="N730" s="58">
        <f>'Luxjacky Assumptions Monthly'!$M$6*'Luxjacky Assumptions Monthly'!$M$8*'Luxjacky Forecast Weekly'!H730</f>
        <v>1260.3777526356412</v>
      </c>
      <c r="O730" s="58">
        <f t="shared" si="87"/>
        <v>1260.3777526356412</v>
      </c>
    </row>
    <row r="731" spans="1:15" x14ac:dyDescent="0.3">
      <c r="A731" s="60">
        <v>44925</v>
      </c>
      <c r="B731" s="15">
        <v>2022</v>
      </c>
      <c r="C731" s="15">
        <v>12</v>
      </c>
      <c r="D731" s="15" t="str">
        <f t="shared" si="83"/>
        <v>202253</v>
      </c>
      <c r="E731" s="15">
        <v>6</v>
      </c>
      <c r="F731" s="15">
        <v>1</v>
      </c>
      <c r="G731" s="15">
        <f t="shared" si="84"/>
        <v>53</v>
      </c>
      <c r="H731" s="62">
        <f t="shared" si="85"/>
        <v>2304.1628147119013</v>
      </c>
      <c r="I731" s="15">
        <f>IF(H730&lt;VLOOKUP(D731,'Luxjacky Assumptions Weekly'!$N$18:$R$124,5,0),VLOOKUP(D731,'Luxjacky Assumptions Weekly'!$N$18:$R$124,4,0),0)</f>
        <v>0</v>
      </c>
      <c r="J731" s="15">
        <f t="shared" si="81"/>
        <v>216.59269055938108</v>
      </c>
      <c r="K731" s="15">
        <f t="shared" si="82"/>
        <v>0</v>
      </c>
      <c r="L731" s="15">
        <f t="shared" si="86"/>
        <v>0</v>
      </c>
      <c r="M731" s="58">
        <f>'Luxjacky Assumptions Monthly'!$M$8*'Luxjacky Forecast Weekly'!I731</f>
        <v>0</v>
      </c>
      <c r="N731" s="58">
        <f>'Luxjacky Assumptions Monthly'!$M$6*'Luxjacky Assumptions Monthly'!$M$8*'Luxjacky Forecast Weekly'!H731</f>
        <v>1152.0814073559507</v>
      </c>
      <c r="O731" s="58">
        <f t="shared" si="87"/>
        <v>1152.0814073559507</v>
      </c>
    </row>
    <row r="732" spans="1:15" x14ac:dyDescent="0.3">
      <c r="A732" s="60">
        <v>44926</v>
      </c>
      <c r="B732" s="15">
        <v>2022</v>
      </c>
      <c r="C732" s="15">
        <v>12</v>
      </c>
      <c r="D732" s="15" t="str">
        <f t="shared" si="83"/>
        <v>202253</v>
      </c>
      <c r="E732" s="15">
        <v>7</v>
      </c>
      <c r="F732" s="15">
        <v>1</v>
      </c>
      <c r="G732" s="15">
        <f t="shared" si="84"/>
        <v>53</v>
      </c>
      <c r="H732" s="62">
        <f t="shared" si="85"/>
        <v>2125.4896025625208</v>
      </c>
      <c r="I732" s="15">
        <f>IF(H731&lt;VLOOKUP(D732,'Luxjacky Assumptions Weekly'!$N$18:$R$124,5,0),VLOOKUP(D732,'Luxjacky Assumptions Weekly'!$N$18:$R$124,4,0),0)</f>
        <v>0</v>
      </c>
      <c r="J732" s="15">
        <f t="shared" si="81"/>
        <v>178.67321214938073</v>
      </c>
      <c r="K732" s="15">
        <f t="shared" si="82"/>
        <v>0</v>
      </c>
      <c r="L732" s="15">
        <f t="shared" si="86"/>
        <v>0</v>
      </c>
      <c r="M732" s="58">
        <f>'Luxjacky Assumptions Monthly'!$M$8*'Luxjacky Forecast Weekly'!I732</f>
        <v>0</v>
      </c>
      <c r="N732" s="58">
        <f>'Luxjacky Assumptions Monthly'!$M$6*'Luxjacky Assumptions Monthly'!$M$8*'Luxjacky Forecast Weekly'!H732</f>
        <v>1062.7448012812604</v>
      </c>
      <c r="O732" s="58">
        <f t="shared" si="87"/>
        <v>1062.7448012812604</v>
      </c>
    </row>
    <row r="733" spans="1:15" x14ac:dyDescent="0.3">
      <c r="D733" s="15" t="str">
        <f t="shared" si="83"/>
        <v/>
      </c>
    </row>
    <row r="734" spans="1:15" x14ac:dyDescent="0.3">
      <c r="D734" s="15" t="str">
        <f t="shared" si="83"/>
        <v/>
      </c>
    </row>
    <row r="735" spans="1:15" x14ac:dyDescent="0.3">
      <c r="D735" s="15" t="str">
        <f t="shared" si="83"/>
        <v/>
      </c>
    </row>
    <row r="736" spans="1:15" x14ac:dyDescent="0.3">
      <c r="D736" s="15" t="str">
        <f t="shared" si="83"/>
        <v/>
      </c>
    </row>
    <row r="737" spans="4:4" x14ac:dyDescent="0.3">
      <c r="D737" s="15" t="str">
        <f t="shared" si="83"/>
        <v/>
      </c>
    </row>
    <row r="738" spans="4:4" x14ac:dyDescent="0.3">
      <c r="D738" s="15" t="str">
        <f t="shared" si="83"/>
        <v/>
      </c>
    </row>
    <row r="739" spans="4:4" x14ac:dyDescent="0.3">
      <c r="D739" s="15" t="str">
        <f t="shared" si="83"/>
        <v/>
      </c>
    </row>
    <row r="740" spans="4:4" x14ac:dyDescent="0.3">
      <c r="D740" s="15" t="str">
        <f t="shared" si="83"/>
        <v/>
      </c>
    </row>
    <row r="741" spans="4:4" x14ac:dyDescent="0.3">
      <c r="D741" s="15" t="str">
        <f t="shared" si="83"/>
        <v/>
      </c>
    </row>
    <row r="742" spans="4:4" x14ac:dyDescent="0.3">
      <c r="D742" s="15" t="str">
        <f t="shared" si="83"/>
        <v/>
      </c>
    </row>
    <row r="743" spans="4:4" x14ac:dyDescent="0.3">
      <c r="D743" s="15" t="str">
        <f t="shared" si="83"/>
        <v/>
      </c>
    </row>
    <row r="744" spans="4:4" x14ac:dyDescent="0.3">
      <c r="D744" s="15" t="str">
        <f t="shared" si="83"/>
        <v/>
      </c>
    </row>
    <row r="745" spans="4:4" x14ac:dyDescent="0.3">
      <c r="D745" s="15" t="str">
        <f t="shared" si="83"/>
        <v/>
      </c>
    </row>
    <row r="746" spans="4:4" x14ac:dyDescent="0.3">
      <c r="D746" s="15" t="str">
        <f t="shared" si="83"/>
        <v/>
      </c>
    </row>
    <row r="747" spans="4:4" x14ac:dyDescent="0.3">
      <c r="D747" s="15" t="str">
        <f t="shared" si="83"/>
        <v/>
      </c>
    </row>
    <row r="748" spans="4:4" x14ac:dyDescent="0.3">
      <c r="D748" s="15" t="str">
        <f t="shared" si="83"/>
        <v/>
      </c>
    </row>
    <row r="749" spans="4:4" x14ac:dyDescent="0.3">
      <c r="D749" s="15" t="str">
        <f t="shared" si="83"/>
        <v/>
      </c>
    </row>
    <row r="750" spans="4:4" x14ac:dyDescent="0.3">
      <c r="D750" s="15" t="str">
        <f t="shared" si="83"/>
        <v/>
      </c>
    </row>
    <row r="751" spans="4:4" x14ac:dyDescent="0.3">
      <c r="D751" s="15" t="str">
        <f t="shared" si="83"/>
        <v/>
      </c>
    </row>
    <row r="752" spans="4:4" x14ac:dyDescent="0.3">
      <c r="D752" s="15" t="str">
        <f t="shared" si="83"/>
        <v/>
      </c>
    </row>
    <row r="753" spans="4:4" x14ac:dyDescent="0.3">
      <c r="D753" s="15" t="str">
        <f t="shared" si="83"/>
        <v/>
      </c>
    </row>
    <row r="754" spans="4:4" x14ac:dyDescent="0.3">
      <c r="D754" s="15" t="str">
        <f t="shared" si="83"/>
        <v/>
      </c>
    </row>
    <row r="755" spans="4:4" x14ac:dyDescent="0.3">
      <c r="D755" s="15" t="str">
        <f t="shared" si="83"/>
        <v/>
      </c>
    </row>
    <row r="756" spans="4:4" x14ac:dyDescent="0.3">
      <c r="D756" s="15" t="str">
        <f t="shared" si="83"/>
        <v/>
      </c>
    </row>
    <row r="757" spans="4:4" x14ac:dyDescent="0.3">
      <c r="D757" s="15" t="str">
        <f t="shared" si="83"/>
        <v/>
      </c>
    </row>
    <row r="758" spans="4:4" x14ac:dyDescent="0.3">
      <c r="D758" s="15" t="str">
        <f t="shared" si="83"/>
        <v/>
      </c>
    </row>
    <row r="759" spans="4:4" x14ac:dyDescent="0.3">
      <c r="D759" s="15" t="str">
        <f t="shared" si="83"/>
        <v/>
      </c>
    </row>
    <row r="760" spans="4:4" x14ac:dyDescent="0.3">
      <c r="D760" s="15" t="str">
        <f t="shared" si="83"/>
        <v/>
      </c>
    </row>
    <row r="761" spans="4:4" x14ac:dyDescent="0.3">
      <c r="D761" s="15" t="str">
        <f t="shared" si="83"/>
        <v/>
      </c>
    </row>
    <row r="762" spans="4:4" x14ac:dyDescent="0.3">
      <c r="D762" s="15" t="str">
        <f t="shared" si="83"/>
        <v/>
      </c>
    </row>
    <row r="763" spans="4:4" x14ac:dyDescent="0.3">
      <c r="D763" s="15" t="str">
        <f t="shared" si="83"/>
        <v/>
      </c>
    </row>
    <row r="764" spans="4:4" x14ac:dyDescent="0.3">
      <c r="D764" s="15" t="str">
        <f t="shared" si="83"/>
        <v/>
      </c>
    </row>
    <row r="765" spans="4:4" x14ac:dyDescent="0.3">
      <c r="D765" s="15" t="str">
        <f t="shared" si="83"/>
        <v/>
      </c>
    </row>
    <row r="766" spans="4:4" x14ac:dyDescent="0.3">
      <c r="D766" s="15" t="str">
        <f t="shared" si="83"/>
        <v/>
      </c>
    </row>
    <row r="767" spans="4:4" x14ac:dyDescent="0.3">
      <c r="D767" s="15" t="str">
        <f t="shared" si="83"/>
        <v/>
      </c>
    </row>
    <row r="768" spans="4:4" x14ac:dyDescent="0.3">
      <c r="D768" s="15" t="str">
        <f t="shared" si="83"/>
        <v/>
      </c>
    </row>
    <row r="769" spans="4:4" x14ac:dyDescent="0.3">
      <c r="D769" s="15" t="str">
        <f t="shared" si="83"/>
        <v/>
      </c>
    </row>
    <row r="770" spans="4:4" x14ac:dyDescent="0.3">
      <c r="D770" s="15" t="str">
        <f t="shared" si="83"/>
        <v/>
      </c>
    </row>
    <row r="771" spans="4:4" x14ac:dyDescent="0.3">
      <c r="D771" s="15" t="str">
        <f t="shared" si="83"/>
        <v/>
      </c>
    </row>
    <row r="772" spans="4:4" x14ac:dyDescent="0.3">
      <c r="D772" s="15" t="str">
        <f t="shared" ref="D772:D835" si="88">CONCATENATE(B772,G772)</f>
        <v/>
      </c>
    </row>
    <row r="773" spans="4:4" x14ac:dyDescent="0.3">
      <c r="D773" s="15" t="str">
        <f t="shared" si="88"/>
        <v/>
      </c>
    </row>
    <row r="774" spans="4:4" x14ac:dyDescent="0.3">
      <c r="D774" s="15" t="str">
        <f t="shared" si="88"/>
        <v/>
      </c>
    </row>
    <row r="775" spans="4:4" x14ac:dyDescent="0.3">
      <c r="D775" s="15" t="str">
        <f t="shared" si="88"/>
        <v/>
      </c>
    </row>
    <row r="776" spans="4:4" x14ac:dyDescent="0.3">
      <c r="D776" s="15" t="str">
        <f t="shared" si="88"/>
        <v/>
      </c>
    </row>
    <row r="777" spans="4:4" x14ac:dyDescent="0.3">
      <c r="D777" s="15" t="str">
        <f t="shared" si="88"/>
        <v/>
      </c>
    </row>
    <row r="778" spans="4:4" x14ac:dyDescent="0.3">
      <c r="D778" s="15" t="str">
        <f t="shared" si="88"/>
        <v/>
      </c>
    </row>
    <row r="779" spans="4:4" x14ac:dyDescent="0.3">
      <c r="D779" s="15" t="str">
        <f t="shared" si="88"/>
        <v/>
      </c>
    </row>
    <row r="780" spans="4:4" x14ac:dyDescent="0.3">
      <c r="D780" s="15" t="str">
        <f t="shared" si="88"/>
        <v/>
      </c>
    </row>
    <row r="781" spans="4:4" x14ac:dyDescent="0.3">
      <c r="D781" s="15" t="str">
        <f t="shared" si="88"/>
        <v/>
      </c>
    </row>
    <row r="782" spans="4:4" x14ac:dyDescent="0.3">
      <c r="D782" s="15" t="str">
        <f t="shared" si="88"/>
        <v/>
      </c>
    </row>
    <row r="783" spans="4:4" x14ac:dyDescent="0.3">
      <c r="D783" s="15" t="str">
        <f t="shared" si="88"/>
        <v/>
      </c>
    </row>
    <row r="784" spans="4:4" x14ac:dyDescent="0.3">
      <c r="D784" s="15" t="str">
        <f t="shared" si="88"/>
        <v/>
      </c>
    </row>
    <row r="785" spans="4:4" x14ac:dyDescent="0.3">
      <c r="D785" s="15" t="str">
        <f t="shared" si="88"/>
        <v/>
      </c>
    </row>
    <row r="786" spans="4:4" x14ac:dyDescent="0.3">
      <c r="D786" s="15" t="str">
        <f t="shared" si="88"/>
        <v/>
      </c>
    </row>
    <row r="787" spans="4:4" x14ac:dyDescent="0.3">
      <c r="D787" s="15" t="str">
        <f t="shared" si="88"/>
        <v/>
      </c>
    </row>
    <row r="788" spans="4:4" x14ac:dyDescent="0.3">
      <c r="D788" s="15" t="str">
        <f t="shared" si="88"/>
        <v/>
      </c>
    </row>
    <row r="789" spans="4:4" x14ac:dyDescent="0.3">
      <c r="D789" s="15" t="str">
        <f t="shared" si="88"/>
        <v/>
      </c>
    </row>
    <row r="790" spans="4:4" x14ac:dyDescent="0.3">
      <c r="D790" s="15" t="str">
        <f t="shared" si="88"/>
        <v/>
      </c>
    </row>
    <row r="791" spans="4:4" x14ac:dyDescent="0.3">
      <c r="D791" s="15" t="str">
        <f t="shared" si="88"/>
        <v/>
      </c>
    </row>
    <row r="792" spans="4:4" x14ac:dyDescent="0.3">
      <c r="D792" s="15" t="str">
        <f t="shared" si="88"/>
        <v/>
      </c>
    </row>
    <row r="793" spans="4:4" x14ac:dyDescent="0.3">
      <c r="D793" s="15" t="str">
        <f t="shared" si="88"/>
        <v/>
      </c>
    </row>
    <row r="794" spans="4:4" x14ac:dyDescent="0.3">
      <c r="D794" s="15" t="str">
        <f t="shared" si="88"/>
        <v/>
      </c>
    </row>
    <row r="795" spans="4:4" x14ac:dyDescent="0.3">
      <c r="D795" s="15" t="str">
        <f t="shared" si="88"/>
        <v/>
      </c>
    </row>
    <row r="796" spans="4:4" x14ac:dyDescent="0.3">
      <c r="D796" s="15" t="str">
        <f t="shared" si="88"/>
        <v/>
      </c>
    </row>
    <row r="797" spans="4:4" x14ac:dyDescent="0.3">
      <c r="D797" s="15" t="str">
        <f t="shared" si="88"/>
        <v/>
      </c>
    </row>
    <row r="798" spans="4:4" x14ac:dyDescent="0.3">
      <c r="D798" s="15" t="str">
        <f t="shared" si="88"/>
        <v/>
      </c>
    </row>
    <row r="799" spans="4:4" x14ac:dyDescent="0.3">
      <c r="D799" s="15" t="str">
        <f t="shared" si="88"/>
        <v/>
      </c>
    </row>
    <row r="800" spans="4:4" x14ac:dyDescent="0.3">
      <c r="D800" s="15" t="str">
        <f t="shared" si="88"/>
        <v/>
      </c>
    </row>
    <row r="801" spans="4:4" x14ac:dyDescent="0.3">
      <c r="D801" s="15" t="str">
        <f t="shared" si="88"/>
        <v/>
      </c>
    </row>
    <row r="802" spans="4:4" x14ac:dyDescent="0.3">
      <c r="D802" s="15" t="str">
        <f t="shared" si="88"/>
        <v/>
      </c>
    </row>
    <row r="803" spans="4:4" x14ac:dyDescent="0.3">
      <c r="D803" s="15" t="str">
        <f t="shared" si="88"/>
        <v/>
      </c>
    </row>
    <row r="804" spans="4:4" x14ac:dyDescent="0.3">
      <c r="D804" s="15" t="str">
        <f t="shared" si="88"/>
        <v/>
      </c>
    </row>
    <row r="805" spans="4:4" x14ac:dyDescent="0.3">
      <c r="D805" s="15" t="str">
        <f t="shared" si="88"/>
        <v/>
      </c>
    </row>
    <row r="806" spans="4:4" x14ac:dyDescent="0.3">
      <c r="D806" s="15" t="str">
        <f t="shared" si="88"/>
        <v/>
      </c>
    </row>
    <row r="807" spans="4:4" x14ac:dyDescent="0.3">
      <c r="D807" s="15" t="str">
        <f t="shared" si="88"/>
        <v/>
      </c>
    </row>
    <row r="808" spans="4:4" x14ac:dyDescent="0.3">
      <c r="D808" s="15" t="str">
        <f t="shared" si="88"/>
        <v/>
      </c>
    </row>
    <row r="809" spans="4:4" x14ac:dyDescent="0.3">
      <c r="D809" s="15" t="str">
        <f t="shared" si="88"/>
        <v/>
      </c>
    </row>
    <row r="810" spans="4:4" x14ac:dyDescent="0.3">
      <c r="D810" s="15" t="str">
        <f t="shared" si="88"/>
        <v/>
      </c>
    </row>
    <row r="811" spans="4:4" x14ac:dyDescent="0.3">
      <c r="D811" s="15" t="str">
        <f t="shared" si="88"/>
        <v/>
      </c>
    </row>
    <row r="812" spans="4:4" x14ac:dyDescent="0.3">
      <c r="D812" s="15" t="str">
        <f t="shared" si="88"/>
        <v/>
      </c>
    </row>
    <row r="813" spans="4:4" x14ac:dyDescent="0.3">
      <c r="D813" s="15" t="str">
        <f t="shared" si="88"/>
        <v/>
      </c>
    </row>
    <row r="814" spans="4:4" x14ac:dyDescent="0.3">
      <c r="D814" s="15" t="str">
        <f t="shared" si="88"/>
        <v/>
      </c>
    </row>
    <row r="815" spans="4:4" x14ac:dyDescent="0.3">
      <c r="D815" s="15" t="str">
        <f t="shared" si="88"/>
        <v/>
      </c>
    </row>
    <row r="816" spans="4:4" x14ac:dyDescent="0.3">
      <c r="D816" s="15" t="str">
        <f t="shared" si="88"/>
        <v/>
      </c>
    </row>
    <row r="817" spans="4:4" x14ac:dyDescent="0.3">
      <c r="D817" s="15" t="str">
        <f t="shared" si="88"/>
        <v/>
      </c>
    </row>
    <row r="818" spans="4:4" x14ac:dyDescent="0.3">
      <c r="D818" s="15" t="str">
        <f t="shared" si="88"/>
        <v/>
      </c>
    </row>
    <row r="819" spans="4:4" x14ac:dyDescent="0.3">
      <c r="D819" s="15" t="str">
        <f t="shared" si="88"/>
        <v/>
      </c>
    </row>
    <row r="820" spans="4:4" x14ac:dyDescent="0.3">
      <c r="D820" s="15" t="str">
        <f t="shared" si="88"/>
        <v/>
      </c>
    </row>
    <row r="821" spans="4:4" x14ac:dyDescent="0.3">
      <c r="D821" s="15" t="str">
        <f t="shared" si="88"/>
        <v/>
      </c>
    </row>
    <row r="822" spans="4:4" x14ac:dyDescent="0.3">
      <c r="D822" s="15" t="str">
        <f t="shared" si="88"/>
        <v/>
      </c>
    </row>
    <row r="823" spans="4:4" x14ac:dyDescent="0.3">
      <c r="D823" s="15" t="str">
        <f t="shared" si="88"/>
        <v/>
      </c>
    </row>
    <row r="824" spans="4:4" x14ac:dyDescent="0.3">
      <c r="D824" s="15" t="str">
        <f t="shared" si="88"/>
        <v/>
      </c>
    </row>
    <row r="825" spans="4:4" x14ac:dyDescent="0.3">
      <c r="D825" s="15" t="str">
        <f t="shared" si="88"/>
        <v/>
      </c>
    </row>
    <row r="826" spans="4:4" x14ac:dyDescent="0.3">
      <c r="D826" s="15" t="str">
        <f t="shared" si="88"/>
        <v/>
      </c>
    </row>
    <row r="827" spans="4:4" x14ac:dyDescent="0.3">
      <c r="D827" s="15" t="str">
        <f t="shared" si="88"/>
        <v/>
      </c>
    </row>
    <row r="828" spans="4:4" x14ac:dyDescent="0.3">
      <c r="D828" s="15" t="str">
        <f t="shared" si="88"/>
        <v/>
      </c>
    </row>
    <row r="829" spans="4:4" x14ac:dyDescent="0.3">
      <c r="D829" s="15" t="str">
        <f t="shared" si="88"/>
        <v/>
      </c>
    </row>
    <row r="830" spans="4:4" x14ac:dyDescent="0.3">
      <c r="D830" s="15" t="str">
        <f t="shared" si="88"/>
        <v/>
      </c>
    </row>
    <row r="831" spans="4:4" x14ac:dyDescent="0.3">
      <c r="D831" s="15" t="str">
        <f t="shared" si="88"/>
        <v/>
      </c>
    </row>
    <row r="832" spans="4:4" x14ac:dyDescent="0.3">
      <c r="D832" s="15" t="str">
        <f t="shared" si="88"/>
        <v/>
      </c>
    </row>
    <row r="833" spans="4:4" x14ac:dyDescent="0.3">
      <c r="D833" s="15" t="str">
        <f t="shared" si="88"/>
        <v/>
      </c>
    </row>
    <row r="834" spans="4:4" x14ac:dyDescent="0.3">
      <c r="D834" s="15" t="str">
        <f t="shared" si="88"/>
        <v/>
      </c>
    </row>
    <row r="835" spans="4:4" x14ac:dyDescent="0.3">
      <c r="D835" s="15" t="str">
        <f t="shared" si="88"/>
        <v/>
      </c>
    </row>
    <row r="836" spans="4:4" x14ac:dyDescent="0.3">
      <c r="D836" s="15" t="str">
        <f t="shared" ref="D836:D899" si="89">CONCATENATE(B836,G836)</f>
        <v/>
      </c>
    </row>
    <row r="837" spans="4:4" x14ac:dyDescent="0.3">
      <c r="D837" s="15" t="str">
        <f t="shared" si="89"/>
        <v/>
      </c>
    </row>
    <row r="838" spans="4:4" x14ac:dyDescent="0.3">
      <c r="D838" s="15" t="str">
        <f t="shared" si="89"/>
        <v/>
      </c>
    </row>
    <row r="839" spans="4:4" x14ac:dyDescent="0.3">
      <c r="D839" s="15" t="str">
        <f t="shared" si="89"/>
        <v/>
      </c>
    </row>
    <row r="840" spans="4:4" x14ac:dyDescent="0.3">
      <c r="D840" s="15" t="str">
        <f t="shared" si="89"/>
        <v/>
      </c>
    </row>
    <row r="841" spans="4:4" x14ac:dyDescent="0.3">
      <c r="D841" s="15" t="str">
        <f t="shared" si="89"/>
        <v/>
      </c>
    </row>
    <row r="842" spans="4:4" x14ac:dyDescent="0.3">
      <c r="D842" s="15" t="str">
        <f t="shared" si="89"/>
        <v/>
      </c>
    </row>
    <row r="843" spans="4:4" x14ac:dyDescent="0.3">
      <c r="D843" s="15" t="str">
        <f t="shared" si="89"/>
        <v/>
      </c>
    </row>
    <row r="844" spans="4:4" x14ac:dyDescent="0.3">
      <c r="D844" s="15" t="str">
        <f t="shared" si="89"/>
        <v/>
      </c>
    </row>
    <row r="845" spans="4:4" x14ac:dyDescent="0.3">
      <c r="D845" s="15" t="str">
        <f t="shared" si="89"/>
        <v/>
      </c>
    </row>
    <row r="846" spans="4:4" x14ac:dyDescent="0.3">
      <c r="D846" s="15" t="str">
        <f t="shared" si="89"/>
        <v/>
      </c>
    </row>
    <row r="847" spans="4:4" x14ac:dyDescent="0.3">
      <c r="D847" s="15" t="str">
        <f t="shared" si="89"/>
        <v/>
      </c>
    </row>
    <row r="848" spans="4:4" x14ac:dyDescent="0.3">
      <c r="D848" s="15" t="str">
        <f t="shared" si="89"/>
        <v/>
      </c>
    </row>
    <row r="849" spans="4:4" x14ac:dyDescent="0.3">
      <c r="D849" s="15" t="str">
        <f t="shared" si="89"/>
        <v/>
      </c>
    </row>
    <row r="850" spans="4:4" x14ac:dyDescent="0.3">
      <c r="D850" s="15" t="str">
        <f t="shared" si="89"/>
        <v/>
      </c>
    </row>
    <row r="851" spans="4:4" x14ac:dyDescent="0.3">
      <c r="D851" s="15" t="str">
        <f t="shared" si="89"/>
        <v/>
      </c>
    </row>
    <row r="852" spans="4:4" x14ac:dyDescent="0.3">
      <c r="D852" s="15" t="str">
        <f t="shared" si="89"/>
        <v/>
      </c>
    </row>
    <row r="853" spans="4:4" x14ac:dyDescent="0.3">
      <c r="D853" s="15" t="str">
        <f t="shared" si="89"/>
        <v/>
      </c>
    </row>
    <row r="854" spans="4:4" x14ac:dyDescent="0.3">
      <c r="D854" s="15" t="str">
        <f t="shared" si="89"/>
        <v/>
      </c>
    </row>
    <row r="855" spans="4:4" x14ac:dyDescent="0.3">
      <c r="D855" s="15" t="str">
        <f t="shared" si="89"/>
        <v/>
      </c>
    </row>
    <row r="856" spans="4:4" x14ac:dyDescent="0.3">
      <c r="D856" s="15" t="str">
        <f t="shared" si="89"/>
        <v/>
      </c>
    </row>
    <row r="857" spans="4:4" x14ac:dyDescent="0.3">
      <c r="D857" s="15" t="str">
        <f t="shared" si="89"/>
        <v/>
      </c>
    </row>
    <row r="858" spans="4:4" x14ac:dyDescent="0.3">
      <c r="D858" s="15" t="str">
        <f t="shared" si="89"/>
        <v/>
      </c>
    </row>
    <row r="859" spans="4:4" x14ac:dyDescent="0.3">
      <c r="D859" s="15" t="str">
        <f t="shared" si="89"/>
        <v/>
      </c>
    </row>
    <row r="860" spans="4:4" x14ac:dyDescent="0.3">
      <c r="D860" s="15" t="str">
        <f t="shared" si="89"/>
        <v/>
      </c>
    </row>
    <row r="861" spans="4:4" x14ac:dyDescent="0.3">
      <c r="D861" s="15" t="str">
        <f t="shared" si="89"/>
        <v/>
      </c>
    </row>
    <row r="862" spans="4:4" x14ac:dyDescent="0.3">
      <c r="D862" s="15" t="str">
        <f t="shared" si="89"/>
        <v/>
      </c>
    </row>
    <row r="863" spans="4:4" x14ac:dyDescent="0.3">
      <c r="D863" s="15" t="str">
        <f t="shared" si="89"/>
        <v/>
      </c>
    </row>
    <row r="864" spans="4:4" x14ac:dyDescent="0.3">
      <c r="D864" s="15" t="str">
        <f t="shared" si="89"/>
        <v/>
      </c>
    </row>
    <row r="865" spans="4:4" x14ac:dyDescent="0.3">
      <c r="D865" s="15" t="str">
        <f t="shared" si="89"/>
        <v/>
      </c>
    </row>
    <row r="866" spans="4:4" x14ac:dyDescent="0.3">
      <c r="D866" s="15" t="str">
        <f t="shared" si="89"/>
        <v/>
      </c>
    </row>
    <row r="867" spans="4:4" x14ac:dyDescent="0.3">
      <c r="D867" s="15" t="str">
        <f t="shared" si="89"/>
        <v/>
      </c>
    </row>
    <row r="868" spans="4:4" x14ac:dyDescent="0.3">
      <c r="D868" s="15" t="str">
        <f t="shared" si="89"/>
        <v/>
      </c>
    </row>
    <row r="869" spans="4:4" x14ac:dyDescent="0.3">
      <c r="D869" s="15" t="str">
        <f t="shared" si="89"/>
        <v/>
      </c>
    </row>
    <row r="870" spans="4:4" x14ac:dyDescent="0.3">
      <c r="D870" s="15" t="str">
        <f t="shared" si="89"/>
        <v/>
      </c>
    </row>
    <row r="871" spans="4:4" x14ac:dyDescent="0.3">
      <c r="D871" s="15" t="str">
        <f t="shared" si="89"/>
        <v/>
      </c>
    </row>
    <row r="872" spans="4:4" x14ac:dyDescent="0.3">
      <c r="D872" s="15" t="str">
        <f t="shared" si="89"/>
        <v/>
      </c>
    </row>
    <row r="873" spans="4:4" x14ac:dyDescent="0.3">
      <c r="D873" s="15" t="str">
        <f t="shared" si="89"/>
        <v/>
      </c>
    </row>
    <row r="874" spans="4:4" x14ac:dyDescent="0.3">
      <c r="D874" s="15" t="str">
        <f t="shared" si="89"/>
        <v/>
      </c>
    </row>
    <row r="875" spans="4:4" x14ac:dyDescent="0.3">
      <c r="D875" s="15" t="str">
        <f t="shared" si="89"/>
        <v/>
      </c>
    </row>
    <row r="876" spans="4:4" x14ac:dyDescent="0.3">
      <c r="D876" s="15" t="str">
        <f t="shared" si="89"/>
        <v/>
      </c>
    </row>
    <row r="877" spans="4:4" x14ac:dyDescent="0.3">
      <c r="D877" s="15" t="str">
        <f t="shared" si="89"/>
        <v/>
      </c>
    </row>
    <row r="878" spans="4:4" x14ac:dyDescent="0.3">
      <c r="D878" s="15" t="str">
        <f t="shared" si="89"/>
        <v/>
      </c>
    </row>
    <row r="879" spans="4:4" x14ac:dyDescent="0.3">
      <c r="D879" s="15" t="str">
        <f t="shared" si="89"/>
        <v/>
      </c>
    </row>
    <row r="880" spans="4:4" x14ac:dyDescent="0.3">
      <c r="D880" s="15" t="str">
        <f t="shared" si="89"/>
        <v/>
      </c>
    </row>
    <row r="881" spans="4:4" x14ac:dyDescent="0.3">
      <c r="D881" s="15" t="str">
        <f t="shared" si="89"/>
        <v/>
      </c>
    </row>
    <row r="882" spans="4:4" x14ac:dyDescent="0.3">
      <c r="D882" s="15" t="str">
        <f t="shared" si="89"/>
        <v/>
      </c>
    </row>
    <row r="883" spans="4:4" x14ac:dyDescent="0.3">
      <c r="D883" s="15" t="str">
        <f t="shared" si="89"/>
        <v/>
      </c>
    </row>
    <row r="884" spans="4:4" x14ac:dyDescent="0.3">
      <c r="D884" s="15" t="str">
        <f t="shared" si="89"/>
        <v/>
      </c>
    </row>
    <row r="885" spans="4:4" x14ac:dyDescent="0.3">
      <c r="D885" s="15" t="str">
        <f t="shared" si="89"/>
        <v/>
      </c>
    </row>
    <row r="886" spans="4:4" x14ac:dyDescent="0.3">
      <c r="D886" s="15" t="str">
        <f t="shared" si="89"/>
        <v/>
      </c>
    </row>
    <row r="887" spans="4:4" x14ac:dyDescent="0.3">
      <c r="D887" s="15" t="str">
        <f t="shared" si="89"/>
        <v/>
      </c>
    </row>
    <row r="888" spans="4:4" x14ac:dyDescent="0.3">
      <c r="D888" s="15" t="str">
        <f t="shared" si="89"/>
        <v/>
      </c>
    </row>
    <row r="889" spans="4:4" x14ac:dyDescent="0.3">
      <c r="D889" s="15" t="str">
        <f t="shared" si="89"/>
        <v/>
      </c>
    </row>
    <row r="890" spans="4:4" x14ac:dyDescent="0.3">
      <c r="D890" s="15" t="str">
        <f t="shared" si="89"/>
        <v/>
      </c>
    </row>
    <row r="891" spans="4:4" x14ac:dyDescent="0.3">
      <c r="D891" s="15" t="str">
        <f t="shared" si="89"/>
        <v/>
      </c>
    </row>
    <row r="892" spans="4:4" x14ac:dyDescent="0.3">
      <c r="D892" s="15" t="str">
        <f t="shared" si="89"/>
        <v/>
      </c>
    </row>
    <row r="893" spans="4:4" x14ac:dyDescent="0.3">
      <c r="D893" s="15" t="str">
        <f t="shared" si="89"/>
        <v/>
      </c>
    </row>
    <row r="894" spans="4:4" x14ac:dyDescent="0.3">
      <c r="D894" s="15" t="str">
        <f t="shared" si="89"/>
        <v/>
      </c>
    </row>
    <row r="895" spans="4:4" x14ac:dyDescent="0.3">
      <c r="D895" s="15" t="str">
        <f t="shared" si="89"/>
        <v/>
      </c>
    </row>
    <row r="896" spans="4:4" x14ac:dyDescent="0.3">
      <c r="D896" s="15" t="str">
        <f t="shared" si="89"/>
        <v/>
      </c>
    </row>
    <row r="897" spans="4:4" x14ac:dyDescent="0.3">
      <c r="D897" s="15" t="str">
        <f t="shared" si="89"/>
        <v/>
      </c>
    </row>
    <row r="898" spans="4:4" x14ac:dyDescent="0.3">
      <c r="D898" s="15" t="str">
        <f t="shared" si="89"/>
        <v/>
      </c>
    </row>
    <row r="899" spans="4:4" x14ac:dyDescent="0.3">
      <c r="D899" s="15" t="str">
        <f t="shared" si="89"/>
        <v/>
      </c>
    </row>
    <row r="900" spans="4:4" x14ac:dyDescent="0.3">
      <c r="D900" s="15" t="str">
        <f t="shared" ref="D900:D963" si="90">CONCATENATE(B900,G900)</f>
        <v/>
      </c>
    </row>
    <row r="901" spans="4:4" x14ac:dyDescent="0.3">
      <c r="D901" s="15" t="str">
        <f t="shared" si="90"/>
        <v/>
      </c>
    </row>
    <row r="902" spans="4:4" x14ac:dyDescent="0.3">
      <c r="D902" s="15" t="str">
        <f t="shared" si="90"/>
        <v/>
      </c>
    </row>
    <row r="903" spans="4:4" x14ac:dyDescent="0.3">
      <c r="D903" s="15" t="str">
        <f t="shared" si="90"/>
        <v/>
      </c>
    </row>
    <row r="904" spans="4:4" x14ac:dyDescent="0.3">
      <c r="D904" s="15" t="str">
        <f t="shared" si="90"/>
        <v/>
      </c>
    </row>
    <row r="905" spans="4:4" x14ac:dyDescent="0.3">
      <c r="D905" s="15" t="str">
        <f t="shared" si="90"/>
        <v/>
      </c>
    </row>
    <row r="906" spans="4:4" x14ac:dyDescent="0.3">
      <c r="D906" s="15" t="str">
        <f t="shared" si="90"/>
        <v/>
      </c>
    </row>
    <row r="907" spans="4:4" x14ac:dyDescent="0.3">
      <c r="D907" s="15" t="str">
        <f t="shared" si="90"/>
        <v/>
      </c>
    </row>
    <row r="908" spans="4:4" x14ac:dyDescent="0.3">
      <c r="D908" s="15" t="str">
        <f t="shared" si="90"/>
        <v/>
      </c>
    </row>
    <row r="909" spans="4:4" x14ac:dyDescent="0.3">
      <c r="D909" s="15" t="str">
        <f t="shared" si="90"/>
        <v/>
      </c>
    </row>
    <row r="910" spans="4:4" x14ac:dyDescent="0.3">
      <c r="D910" s="15" t="str">
        <f t="shared" si="90"/>
        <v/>
      </c>
    </row>
    <row r="911" spans="4:4" x14ac:dyDescent="0.3">
      <c r="D911" s="15" t="str">
        <f t="shared" si="90"/>
        <v/>
      </c>
    </row>
    <row r="912" spans="4:4" x14ac:dyDescent="0.3">
      <c r="D912" s="15" t="str">
        <f t="shared" si="90"/>
        <v/>
      </c>
    </row>
    <row r="913" spans="4:4" x14ac:dyDescent="0.3">
      <c r="D913" s="15" t="str">
        <f t="shared" si="90"/>
        <v/>
      </c>
    </row>
    <row r="914" spans="4:4" x14ac:dyDescent="0.3">
      <c r="D914" s="15" t="str">
        <f t="shared" si="90"/>
        <v/>
      </c>
    </row>
    <row r="915" spans="4:4" x14ac:dyDescent="0.3">
      <c r="D915" s="15" t="str">
        <f t="shared" si="90"/>
        <v/>
      </c>
    </row>
    <row r="916" spans="4:4" x14ac:dyDescent="0.3">
      <c r="D916" s="15" t="str">
        <f t="shared" si="90"/>
        <v/>
      </c>
    </row>
    <row r="917" spans="4:4" x14ac:dyDescent="0.3">
      <c r="D917" s="15" t="str">
        <f t="shared" si="90"/>
        <v/>
      </c>
    </row>
    <row r="918" spans="4:4" x14ac:dyDescent="0.3">
      <c r="D918" s="15" t="str">
        <f t="shared" si="90"/>
        <v/>
      </c>
    </row>
    <row r="919" spans="4:4" x14ac:dyDescent="0.3">
      <c r="D919" s="15" t="str">
        <f t="shared" si="90"/>
        <v/>
      </c>
    </row>
    <row r="920" spans="4:4" x14ac:dyDescent="0.3">
      <c r="D920" s="15" t="str">
        <f t="shared" si="90"/>
        <v/>
      </c>
    </row>
    <row r="921" spans="4:4" x14ac:dyDescent="0.3">
      <c r="D921" s="15" t="str">
        <f t="shared" si="90"/>
        <v/>
      </c>
    </row>
    <row r="922" spans="4:4" x14ac:dyDescent="0.3">
      <c r="D922" s="15" t="str">
        <f t="shared" si="90"/>
        <v/>
      </c>
    </row>
    <row r="923" spans="4:4" x14ac:dyDescent="0.3">
      <c r="D923" s="15" t="str">
        <f t="shared" si="90"/>
        <v/>
      </c>
    </row>
    <row r="924" spans="4:4" x14ac:dyDescent="0.3">
      <c r="D924" s="15" t="str">
        <f t="shared" si="90"/>
        <v/>
      </c>
    </row>
    <row r="925" spans="4:4" x14ac:dyDescent="0.3">
      <c r="D925" s="15" t="str">
        <f t="shared" si="90"/>
        <v/>
      </c>
    </row>
    <row r="926" spans="4:4" x14ac:dyDescent="0.3">
      <c r="D926" s="15" t="str">
        <f t="shared" si="90"/>
        <v/>
      </c>
    </row>
    <row r="927" spans="4:4" x14ac:dyDescent="0.3">
      <c r="D927" s="15" t="str">
        <f t="shared" si="90"/>
        <v/>
      </c>
    </row>
    <row r="928" spans="4:4" x14ac:dyDescent="0.3">
      <c r="D928" s="15" t="str">
        <f t="shared" si="90"/>
        <v/>
      </c>
    </row>
    <row r="929" spans="4:4" x14ac:dyDescent="0.3">
      <c r="D929" s="15" t="str">
        <f t="shared" si="90"/>
        <v/>
      </c>
    </row>
    <row r="930" spans="4:4" x14ac:dyDescent="0.3">
      <c r="D930" s="15" t="str">
        <f t="shared" si="90"/>
        <v/>
      </c>
    </row>
    <row r="931" spans="4:4" x14ac:dyDescent="0.3">
      <c r="D931" s="15" t="str">
        <f t="shared" si="90"/>
        <v/>
      </c>
    </row>
    <row r="932" spans="4:4" x14ac:dyDescent="0.3">
      <c r="D932" s="15" t="str">
        <f t="shared" si="90"/>
        <v/>
      </c>
    </row>
    <row r="933" spans="4:4" x14ac:dyDescent="0.3">
      <c r="D933" s="15" t="str">
        <f t="shared" si="90"/>
        <v/>
      </c>
    </row>
    <row r="934" spans="4:4" x14ac:dyDescent="0.3">
      <c r="D934" s="15" t="str">
        <f t="shared" si="90"/>
        <v/>
      </c>
    </row>
    <row r="935" spans="4:4" x14ac:dyDescent="0.3">
      <c r="D935" s="15" t="str">
        <f t="shared" si="90"/>
        <v/>
      </c>
    </row>
    <row r="936" spans="4:4" x14ac:dyDescent="0.3">
      <c r="D936" s="15" t="str">
        <f t="shared" si="90"/>
        <v/>
      </c>
    </row>
    <row r="937" spans="4:4" x14ac:dyDescent="0.3">
      <c r="D937" s="15" t="str">
        <f t="shared" si="90"/>
        <v/>
      </c>
    </row>
    <row r="938" spans="4:4" x14ac:dyDescent="0.3">
      <c r="D938" s="15" t="str">
        <f t="shared" si="90"/>
        <v/>
      </c>
    </row>
    <row r="939" spans="4:4" x14ac:dyDescent="0.3">
      <c r="D939" s="15" t="str">
        <f t="shared" si="90"/>
        <v/>
      </c>
    </row>
    <row r="940" spans="4:4" x14ac:dyDescent="0.3">
      <c r="D940" s="15" t="str">
        <f t="shared" si="90"/>
        <v/>
      </c>
    </row>
    <row r="941" spans="4:4" x14ac:dyDescent="0.3">
      <c r="D941" s="15" t="str">
        <f t="shared" si="90"/>
        <v/>
      </c>
    </row>
    <row r="942" spans="4:4" x14ac:dyDescent="0.3">
      <c r="D942" s="15" t="str">
        <f t="shared" si="90"/>
        <v/>
      </c>
    </row>
    <row r="943" spans="4:4" x14ac:dyDescent="0.3">
      <c r="D943" s="15" t="str">
        <f t="shared" si="90"/>
        <v/>
      </c>
    </row>
    <row r="944" spans="4:4" x14ac:dyDescent="0.3">
      <c r="D944" s="15" t="str">
        <f t="shared" si="90"/>
        <v/>
      </c>
    </row>
    <row r="945" spans="4:4" x14ac:dyDescent="0.3">
      <c r="D945" s="15" t="str">
        <f t="shared" si="90"/>
        <v/>
      </c>
    </row>
    <row r="946" spans="4:4" x14ac:dyDescent="0.3">
      <c r="D946" s="15" t="str">
        <f t="shared" si="90"/>
        <v/>
      </c>
    </row>
    <row r="947" spans="4:4" x14ac:dyDescent="0.3">
      <c r="D947" s="15" t="str">
        <f t="shared" si="90"/>
        <v/>
      </c>
    </row>
    <row r="948" spans="4:4" x14ac:dyDescent="0.3">
      <c r="D948" s="15" t="str">
        <f t="shared" si="90"/>
        <v/>
      </c>
    </row>
    <row r="949" spans="4:4" x14ac:dyDescent="0.3">
      <c r="D949" s="15" t="str">
        <f t="shared" si="90"/>
        <v/>
      </c>
    </row>
    <row r="950" spans="4:4" x14ac:dyDescent="0.3">
      <c r="D950" s="15" t="str">
        <f t="shared" si="90"/>
        <v/>
      </c>
    </row>
    <row r="951" spans="4:4" x14ac:dyDescent="0.3">
      <c r="D951" s="15" t="str">
        <f t="shared" si="90"/>
        <v/>
      </c>
    </row>
    <row r="952" spans="4:4" x14ac:dyDescent="0.3">
      <c r="D952" s="15" t="str">
        <f t="shared" si="90"/>
        <v/>
      </c>
    </row>
    <row r="953" spans="4:4" x14ac:dyDescent="0.3">
      <c r="D953" s="15" t="str">
        <f t="shared" si="90"/>
        <v/>
      </c>
    </row>
    <row r="954" spans="4:4" x14ac:dyDescent="0.3">
      <c r="D954" s="15" t="str">
        <f t="shared" si="90"/>
        <v/>
      </c>
    </row>
    <row r="955" spans="4:4" x14ac:dyDescent="0.3">
      <c r="D955" s="15" t="str">
        <f t="shared" si="90"/>
        <v/>
      </c>
    </row>
    <row r="956" spans="4:4" x14ac:dyDescent="0.3">
      <c r="D956" s="15" t="str">
        <f t="shared" si="90"/>
        <v/>
      </c>
    </row>
    <row r="957" spans="4:4" x14ac:dyDescent="0.3">
      <c r="D957" s="15" t="str">
        <f t="shared" si="90"/>
        <v/>
      </c>
    </row>
    <row r="958" spans="4:4" x14ac:dyDescent="0.3">
      <c r="D958" s="15" t="str">
        <f t="shared" si="90"/>
        <v/>
      </c>
    </row>
    <row r="959" spans="4:4" x14ac:dyDescent="0.3">
      <c r="D959" s="15" t="str">
        <f t="shared" si="90"/>
        <v/>
      </c>
    </row>
    <row r="960" spans="4:4" x14ac:dyDescent="0.3">
      <c r="D960" s="15" t="str">
        <f t="shared" si="90"/>
        <v/>
      </c>
    </row>
    <row r="961" spans="4:4" x14ac:dyDescent="0.3">
      <c r="D961" s="15" t="str">
        <f t="shared" si="90"/>
        <v/>
      </c>
    </row>
    <row r="962" spans="4:4" x14ac:dyDescent="0.3">
      <c r="D962" s="15" t="str">
        <f t="shared" si="90"/>
        <v/>
      </c>
    </row>
    <row r="963" spans="4:4" x14ac:dyDescent="0.3">
      <c r="D963" s="15" t="str">
        <f t="shared" si="90"/>
        <v/>
      </c>
    </row>
    <row r="964" spans="4:4" x14ac:dyDescent="0.3">
      <c r="D964" s="15" t="str">
        <f t="shared" ref="D964:D1027" si="91">CONCATENATE(B964,G964)</f>
        <v/>
      </c>
    </row>
    <row r="965" spans="4:4" x14ac:dyDescent="0.3">
      <c r="D965" s="15" t="str">
        <f t="shared" si="91"/>
        <v/>
      </c>
    </row>
    <row r="966" spans="4:4" x14ac:dyDescent="0.3">
      <c r="D966" s="15" t="str">
        <f t="shared" si="91"/>
        <v/>
      </c>
    </row>
    <row r="967" spans="4:4" x14ac:dyDescent="0.3">
      <c r="D967" s="15" t="str">
        <f t="shared" si="91"/>
        <v/>
      </c>
    </row>
    <row r="968" spans="4:4" x14ac:dyDescent="0.3">
      <c r="D968" s="15" t="str">
        <f t="shared" si="91"/>
        <v/>
      </c>
    </row>
    <row r="969" spans="4:4" x14ac:dyDescent="0.3">
      <c r="D969" s="15" t="str">
        <f t="shared" si="91"/>
        <v/>
      </c>
    </row>
    <row r="970" spans="4:4" x14ac:dyDescent="0.3">
      <c r="D970" s="15" t="str">
        <f t="shared" si="91"/>
        <v/>
      </c>
    </row>
    <row r="971" spans="4:4" x14ac:dyDescent="0.3">
      <c r="D971" s="15" t="str">
        <f t="shared" si="91"/>
        <v/>
      </c>
    </row>
    <row r="972" spans="4:4" x14ac:dyDescent="0.3">
      <c r="D972" s="15" t="str">
        <f t="shared" si="91"/>
        <v/>
      </c>
    </row>
    <row r="973" spans="4:4" x14ac:dyDescent="0.3">
      <c r="D973" s="15" t="str">
        <f t="shared" si="91"/>
        <v/>
      </c>
    </row>
    <row r="974" spans="4:4" x14ac:dyDescent="0.3">
      <c r="D974" s="15" t="str">
        <f t="shared" si="91"/>
        <v/>
      </c>
    </row>
    <row r="975" spans="4:4" x14ac:dyDescent="0.3">
      <c r="D975" s="15" t="str">
        <f t="shared" si="91"/>
        <v/>
      </c>
    </row>
    <row r="976" spans="4:4" x14ac:dyDescent="0.3">
      <c r="D976" s="15" t="str">
        <f t="shared" si="91"/>
        <v/>
      </c>
    </row>
    <row r="977" spans="4:4" x14ac:dyDescent="0.3">
      <c r="D977" s="15" t="str">
        <f t="shared" si="91"/>
        <v/>
      </c>
    </row>
    <row r="978" spans="4:4" x14ac:dyDescent="0.3">
      <c r="D978" s="15" t="str">
        <f t="shared" si="91"/>
        <v/>
      </c>
    </row>
    <row r="979" spans="4:4" x14ac:dyDescent="0.3">
      <c r="D979" s="15" t="str">
        <f t="shared" si="91"/>
        <v/>
      </c>
    </row>
    <row r="980" spans="4:4" x14ac:dyDescent="0.3">
      <c r="D980" s="15" t="str">
        <f t="shared" si="91"/>
        <v/>
      </c>
    </row>
    <row r="981" spans="4:4" x14ac:dyDescent="0.3">
      <c r="D981" s="15" t="str">
        <f t="shared" si="91"/>
        <v/>
      </c>
    </row>
    <row r="982" spans="4:4" x14ac:dyDescent="0.3">
      <c r="D982" s="15" t="str">
        <f t="shared" si="91"/>
        <v/>
      </c>
    </row>
    <row r="983" spans="4:4" x14ac:dyDescent="0.3">
      <c r="D983" s="15" t="str">
        <f t="shared" si="91"/>
        <v/>
      </c>
    </row>
    <row r="984" spans="4:4" x14ac:dyDescent="0.3">
      <c r="D984" s="15" t="str">
        <f t="shared" si="91"/>
        <v/>
      </c>
    </row>
    <row r="985" spans="4:4" x14ac:dyDescent="0.3">
      <c r="D985" s="15" t="str">
        <f t="shared" si="91"/>
        <v/>
      </c>
    </row>
    <row r="986" spans="4:4" x14ac:dyDescent="0.3">
      <c r="D986" s="15" t="str">
        <f t="shared" si="91"/>
        <v/>
      </c>
    </row>
    <row r="987" spans="4:4" x14ac:dyDescent="0.3">
      <c r="D987" s="15" t="str">
        <f t="shared" si="91"/>
        <v/>
      </c>
    </row>
    <row r="988" spans="4:4" x14ac:dyDescent="0.3">
      <c r="D988" s="15" t="str">
        <f t="shared" si="91"/>
        <v/>
      </c>
    </row>
    <row r="989" spans="4:4" x14ac:dyDescent="0.3">
      <c r="D989" s="15" t="str">
        <f t="shared" si="91"/>
        <v/>
      </c>
    </row>
    <row r="990" spans="4:4" x14ac:dyDescent="0.3">
      <c r="D990" s="15" t="str">
        <f t="shared" si="91"/>
        <v/>
      </c>
    </row>
    <row r="991" spans="4:4" x14ac:dyDescent="0.3">
      <c r="D991" s="15" t="str">
        <f t="shared" si="91"/>
        <v/>
      </c>
    </row>
    <row r="992" spans="4:4" x14ac:dyDescent="0.3">
      <c r="D992" s="15" t="str">
        <f t="shared" si="91"/>
        <v/>
      </c>
    </row>
    <row r="993" spans="4:4" x14ac:dyDescent="0.3">
      <c r="D993" s="15" t="str">
        <f t="shared" si="91"/>
        <v/>
      </c>
    </row>
    <row r="994" spans="4:4" x14ac:dyDescent="0.3">
      <c r="D994" s="15" t="str">
        <f t="shared" si="91"/>
        <v/>
      </c>
    </row>
    <row r="995" spans="4:4" x14ac:dyDescent="0.3">
      <c r="D995" s="15" t="str">
        <f t="shared" si="91"/>
        <v/>
      </c>
    </row>
    <row r="996" spans="4:4" x14ac:dyDescent="0.3">
      <c r="D996" s="15" t="str">
        <f t="shared" si="91"/>
        <v/>
      </c>
    </row>
    <row r="997" spans="4:4" x14ac:dyDescent="0.3">
      <c r="D997" s="15" t="str">
        <f t="shared" si="91"/>
        <v/>
      </c>
    </row>
    <row r="998" spans="4:4" x14ac:dyDescent="0.3">
      <c r="D998" s="15" t="str">
        <f t="shared" si="91"/>
        <v/>
      </c>
    </row>
    <row r="999" spans="4:4" x14ac:dyDescent="0.3">
      <c r="D999" s="15" t="str">
        <f t="shared" si="91"/>
        <v/>
      </c>
    </row>
    <row r="1000" spans="4:4" x14ac:dyDescent="0.3">
      <c r="D1000" s="15" t="str">
        <f t="shared" si="91"/>
        <v/>
      </c>
    </row>
    <row r="1001" spans="4:4" x14ac:dyDescent="0.3">
      <c r="D1001" s="15" t="str">
        <f t="shared" si="91"/>
        <v/>
      </c>
    </row>
    <row r="1002" spans="4:4" x14ac:dyDescent="0.3">
      <c r="D1002" s="15" t="str">
        <f t="shared" si="91"/>
        <v/>
      </c>
    </row>
    <row r="1003" spans="4:4" x14ac:dyDescent="0.3">
      <c r="D1003" s="15" t="str">
        <f t="shared" si="91"/>
        <v/>
      </c>
    </row>
    <row r="1004" spans="4:4" x14ac:dyDescent="0.3">
      <c r="D1004" s="15" t="str">
        <f t="shared" si="91"/>
        <v/>
      </c>
    </row>
    <row r="1005" spans="4:4" x14ac:dyDescent="0.3">
      <c r="D1005" s="15" t="str">
        <f t="shared" si="91"/>
        <v/>
      </c>
    </row>
    <row r="1006" spans="4:4" x14ac:dyDescent="0.3">
      <c r="D1006" s="15" t="str">
        <f t="shared" si="91"/>
        <v/>
      </c>
    </row>
    <row r="1007" spans="4:4" x14ac:dyDescent="0.3">
      <c r="D1007" s="15" t="str">
        <f t="shared" si="91"/>
        <v/>
      </c>
    </row>
    <row r="1008" spans="4:4" x14ac:dyDescent="0.3">
      <c r="D1008" s="15" t="str">
        <f t="shared" si="91"/>
        <v/>
      </c>
    </row>
    <row r="1009" spans="4:4" x14ac:dyDescent="0.3">
      <c r="D1009" s="15" t="str">
        <f t="shared" si="91"/>
        <v/>
      </c>
    </row>
    <row r="1010" spans="4:4" x14ac:dyDescent="0.3">
      <c r="D1010" s="15" t="str">
        <f t="shared" si="91"/>
        <v/>
      </c>
    </row>
    <row r="1011" spans="4:4" x14ac:dyDescent="0.3">
      <c r="D1011" s="15" t="str">
        <f t="shared" si="91"/>
        <v/>
      </c>
    </row>
    <row r="1012" spans="4:4" x14ac:dyDescent="0.3">
      <c r="D1012" s="15" t="str">
        <f t="shared" si="91"/>
        <v/>
      </c>
    </row>
    <row r="1013" spans="4:4" x14ac:dyDescent="0.3">
      <c r="D1013" s="15" t="str">
        <f t="shared" si="91"/>
        <v/>
      </c>
    </row>
    <row r="1014" spans="4:4" x14ac:dyDescent="0.3">
      <c r="D1014" s="15" t="str">
        <f t="shared" si="91"/>
        <v/>
      </c>
    </row>
    <row r="1015" spans="4:4" x14ac:dyDescent="0.3">
      <c r="D1015" s="15" t="str">
        <f t="shared" si="91"/>
        <v/>
      </c>
    </row>
    <row r="1016" spans="4:4" x14ac:dyDescent="0.3">
      <c r="D1016" s="15" t="str">
        <f t="shared" si="91"/>
        <v/>
      </c>
    </row>
    <row r="1017" spans="4:4" x14ac:dyDescent="0.3">
      <c r="D1017" s="15" t="str">
        <f t="shared" si="91"/>
        <v/>
      </c>
    </row>
    <row r="1018" spans="4:4" x14ac:dyDescent="0.3">
      <c r="D1018" s="15" t="str">
        <f t="shared" si="91"/>
        <v/>
      </c>
    </row>
    <row r="1019" spans="4:4" x14ac:dyDescent="0.3">
      <c r="D1019" s="15" t="str">
        <f t="shared" si="91"/>
        <v/>
      </c>
    </row>
    <row r="1020" spans="4:4" x14ac:dyDescent="0.3">
      <c r="D1020" s="15" t="str">
        <f t="shared" si="91"/>
        <v/>
      </c>
    </row>
    <row r="1021" spans="4:4" x14ac:dyDescent="0.3">
      <c r="D1021" s="15" t="str">
        <f t="shared" si="91"/>
        <v/>
      </c>
    </row>
    <row r="1022" spans="4:4" x14ac:dyDescent="0.3">
      <c r="D1022" s="15" t="str">
        <f t="shared" si="91"/>
        <v/>
      </c>
    </row>
    <row r="1023" spans="4:4" x14ac:dyDescent="0.3">
      <c r="D1023" s="15" t="str">
        <f t="shared" si="91"/>
        <v/>
      </c>
    </row>
    <row r="1024" spans="4:4" x14ac:dyDescent="0.3">
      <c r="D1024" s="15" t="str">
        <f t="shared" si="91"/>
        <v/>
      </c>
    </row>
    <row r="1025" spans="4:4" x14ac:dyDescent="0.3">
      <c r="D1025" s="15" t="str">
        <f t="shared" si="91"/>
        <v/>
      </c>
    </row>
    <row r="1026" spans="4:4" x14ac:dyDescent="0.3">
      <c r="D1026" s="15" t="str">
        <f t="shared" si="91"/>
        <v/>
      </c>
    </row>
    <row r="1027" spans="4:4" x14ac:dyDescent="0.3">
      <c r="D1027" s="15" t="str">
        <f t="shared" si="91"/>
        <v/>
      </c>
    </row>
    <row r="1028" spans="4:4" x14ac:dyDescent="0.3">
      <c r="D1028" s="15" t="str">
        <f t="shared" ref="D1028:D1091" si="92">CONCATENATE(B1028,G1028)</f>
        <v/>
      </c>
    </row>
    <row r="1029" spans="4:4" x14ac:dyDescent="0.3">
      <c r="D1029" s="15" t="str">
        <f t="shared" si="92"/>
        <v/>
      </c>
    </row>
    <row r="1030" spans="4:4" x14ac:dyDescent="0.3">
      <c r="D1030" s="15" t="str">
        <f t="shared" si="92"/>
        <v/>
      </c>
    </row>
    <row r="1031" spans="4:4" x14ac:dyDescent="0.3">
      <c r="D1031" s="15" t="str">
        <f t="shared" si="92"/>
        <v/>
      </c>
    </row>
    <row r="1032" spans="4:4" x14ac:dyDescent="0.3">
      <c r="D1032" s="15" t="str">
        <f t="shared" si="92"/>
        <v/>
      </c>
    </row>
    <row r="1033" spans="4:4" x14ac:dyDescent="0.3">
      <c r="D1033" s="15" t="str">
        <f t="shared" si="92"/>
        <v/>
      </c>
    </row>
    <row r="1034" spans="4:4" x14ac:dyDescent="0.3">
      <c r="D1034" s="15" t="str">
        <f t="shared" si="92"/>
        <v/>
      </c>
    </row>
    <row r="1035" spans="4:4" x14ac:dyDescent="0.3">
      <c r="D1035" s="15" t="str">
        <f t="shared" si="92"/>
        <v/>
      </c>
    </row>
    <row r="1036" spans="4:4" x14ac:dyDescent="0.3">
      <c r="D1036" s="15" t="str">
        <f t="shared" si="92"/>
        <v/>
      </c>
    </row>
    <row r="1037" spans="4:4" x14ac:dyDescent="0.3">
      <c r="D1037" s="15" t="str">
        <f t="shared" si="92"/>
        <v/>
      </c>
    </row>
    <row r="1038" spans="4:4" x14ac:dyDescent="0.3">
      <c r="D1038" s="15" t="str">
        <f t="shared" si="92"/>
        <v/>
      </c>
    </row>
    <row r="1039" spans="4:4" x14ac:dyDescent="0.3">
      <c r="D1039" s="15" t="str">
        <f t="shared" si="92"/>
        <v/>
      </c>
    </row>
    <row r="1040" spans="4:4" x14ac:dyDescent="0.3">
      <c r="D1040" s="15" t="str">
        <f t="shared" si="92"/>
        <v/>
      </c>
    </row>
    <row r="1041" spans="4:4" x14ac:dyDescent="0.3">
      <c r="D1041" s="15" t="str">
        <f t="shared" si="92"/>
        <v/>
      </c>
    </row>
    <row r="1042" spans="4:4" x14ac:dyDescent="0.3">
      <c r="D1042" s="15" t="str">
        <f t="shared" si="92"/>
        <v/>
      </c>
    </row>
    <row r="1043" spans="4:4" x14ac:dyDescent="0.3">
      <c r="D1043" s="15" t="str">
        <f t="shared" si="92"/>
        <v/>
      </c>
    </row>
    <row r="1044" spans="4:4" x14ac:dyDescent="0.3">
      <c r="D1044" s="15" t="str">
        <f t="shared" si="92"/>
        <v/>
      </c>
    </row>
    <row r="1045" spans="4:4" x14ac:dyDescent="0.3">
      <c r="D1045" s="15" t="str">
        <f t="shared" si="92"/>
        <v/>
      </c>
    </row>
    <row r="1046" spans="4:4" x14ac:dyDescent="0.3">
      <c r="D1046" s="15" t="str">
        <f t="shared" si="92"/>
        <v/>
      </c>
    </row>
    <row r="1047" spans="4:4" x14ac:dyDescent="0.3">
      <c r="D1047" s="15" t="str">
        <f t="shared" si="92"/>
        <v/>
      </c>
    </row>
    <row r="1048" spans="4:4" x14ac:dyDescent="0.3">
      <c r="D1048" s="15" t="str">
        <f t="shared" si="92"/>
        <v/>
      </c>
    </row>
    <row r="1049" spans="4:4" x14ac:dyDescent="0.3">
      <c r="D1049" s="15" t="str">
        <f t="shared" si="92"/>
        <v/>
      </c>
    </row>
    <row r="1050" spans="4:4" x14ac:dyDescent="0.3">
      <c r="D1050" s="15" t="str">
        <f t="shared" si="92"/>
        <v/>
      </c>
    </row>
    <row r="1051" spans="4:4" x14ac:dyDescent="0.3">
      <c r="D1051" s="15" t="str">
        <f t="shared" si="92"/>
        <v/>
      </c>
    </row>
    <row r="1052" spans="4:4" x14ac:dyDescent="0.3">
      <c r="D1052" s="15" t="str">
        <f t="shared" si="92"/>
        <v/>
      </c>
    </row>
    <row r="1053" spans="4:4" x14ac:dyDescent="0.3">
      <c r="D1053" s="15" t="str">
        <f t="shared" si="92"/>
        <v/>
      </c>
    </row>
    <row r="1054" spans="4:4" x14ac:dyDescent="0.3">
      <c r="D1054" s="15" t="str">
        <f t="shared" si="92"/>
        <v/>
      </c>
    </row>
    <row r="1055" spans="4:4" x14ac:dyDescent="0.3">
      <c r="D1055" s="15" t="str">
        <f t="shared" si="92"/>
        <v/>
      </c>
    </row>
    <row r="1056" spans="4:4" x14ac:dyDescent="0.3">
      <c r="D1056" s="15" t="str">
        <f t="shared" si="92"/>
        <v/>
      </c>
    </row>
    <row r="1057" spans="4:4" x14ac:dyDescent="0.3">
      <c r="D1057" s="15" t="str">
        <f t="shared" si="92"/>
        <v/>
      </c>
    </row>
    <row r="1058" spans="4:4" x14ac:dyDescent="0.3">
      <c r="D1058" s="15" t="str">
        <f t="shared" si="92"/>
        <v/>
      </c>
    </row>
    <row r="1059" spans="4:4" x14ac:dyDescent="0.3">
      <c r="D1059" s="15" t="str">
        <f t="shared" si="92"/>
        <v/>
      </c>
    </row>
    <row r="1060" spans="4:4" x14ac:dyDescent="0.3">
      <c r="D1060" s="15" t="str">
        <f t="shared" si="92"/>
        <v/>
      </c>
    </row>
    <row r="1061" spans="4:4" x14ac:dyDescent="0.3">
      <c r="D1061" s="15" t="str">
        <f t="shared" si="92"/>
        <v/>
      </c>
    </row>
    <row r="1062" spans="4:4" x14ac:dyDescent="0.3">
      <c r="D1062" s="15" t="str">
        <f t="shared" si="92"/>
        <v/>
      </c>
    </row>
    <row r="1063" spans="4:4" x14ac:dyDescent="0.3">
      <c r="D1063" s="15" t="str">
        <f t="shared" si="92"/>
        <v/>
      </c>
    </row>
    <row r="1064" spans="4:4" x14ac:dyDescent="0.3">
      <c r="D1064" s="15" t="str">
        <f t="shared" si="92"/>
        <v/>
      </c>
    </row>
    <row r="1065" spans="4:4" x14ac:dyDescent="0.3">
      <c r="D1065" s="15" t="str">
        <f t="shared" si="92"/>
        <v/>
      </c>
    </row>
    <row r="1066" spans="4:4" x14ac:dyDescent="0.3">
      <c r="D1066" s="15" t="str">
        <f t="shared" si="92"/>
        <v/>
      </c>
    </row>
    <row r="1067" spans="4:4" x14ac:dyDescent="0.3">
      <c r="D1067" s="15" t="str">
        <f t="shared" si="92"/>
        <v/>
      </c>
    </row>
    <row r="1068" spans="4:4" x14ac:dyDescent="0.3">
      <c r="D1068" s="15" t="str">
        <f t="shared" si="92"/>
        <v/>
      </c>
    </row>
    <row r="1069" spans="4:4" x14ac:dyDescent="0.3">
      <c r="D1069" s="15" t="str">
        <f t="shared" si="92"/>
        <v/>
      </c>
    </row>
    <row r="1070" spans="4:4" x14ac:dyDescent="0.3">
      <c r="D1070" s="15" t="str">
        <f t="shared" si="92"/>
        <v/>
      </c>
    </row>
    <row r="1071" spans="4:4" x14ac:dyDescent="0.3">
      <c r="D1071" s="15" t="str">
        <f t="shared" si="92"/>
        <v/>
      </c>
    </row>
    <row r="1072" spans="4:4" x14ac:dyDescent="0.3">
      <c r="D1072" s="15" t="str">
        <f t="shared" si="92"/>
        <v/>
      </c>
    </row>
    <row r="1073" spans="4:4" x14ac:dyDescent="0.3">
      <c r="D1073" s="15" t="str">
        <f t="shared" si="92"/>
        <v/>
      </c>
    </row>
    <row r="1074" spans="4:4" x14ac:dyDescent="0.3">
      <c r="D1074" s="15" t="str">
        <f t="shared" si="92"/>
        <v/>
      </c>
    </row>
    <row r="1075" spans="4:4" x14ac:dyDescent="0.3">
      <c r="D1075" s="15" t="str">
        <f t="shared" si="92"/>
        <v/>
      </c>
    </row>
    <row r="1076" spans="4:4" x14ac:dyDescent="0.3">
      <c r="D1076" s="15" t="str">
        <f t="shared" si="92"/>
        <v/>
      </c>
    </row>
    <row r="1077" spans="4:4" x14ac:dyDescent="0.3">
      <c r="D1077" s="15" t="str">
        <f t="shared" si="92"/>
        <v/>
      </c>
    </row>
    <row r="1078" spans="4:4" x14ac:dyDescent="0.3">
      <c r="D1078" s="15" t="str">
        <f t="shared" si="92"/>
        <v/>
      </c>
    </row>
    <row r="1079" spans="4:4" x14ac:dyDescent="0.3">
      <c r="D1079" s="15" t="str">
        <f t="shared" si="92"/>
        <v/>
      </c>
    </row>
    <row r="1080" spans="4:4" x14ac:dyDescent="0.3">
      <c r="D1080" s="15" t="str">
        <f t="shared" si="92"/>
        <v/>
      </c>
    </row>
    <row r="1081" spans="4:4" x14ac:dyDescent="0.3">
      <c r="D1081" s="15" t="str">
        <f t="shared" si="92"/>
        <v/>
      </c>
    </row>
    <row r="1082" spans="4:4" x14ac:dyDescent="0.3">
      <c r="D1082" s="15" t="str">
        <f t="shared" si="92"/>
        <v/>
      </c>
    </row>
    <row r="1083" spans="4:4" x14ac:dyDescent="0.3">
      <c r="D1083" s="15" t="str">
        <f t="shared" si="92"/>
        <v/>
      </c>
    </row>
    <row r="1084" spans="4:4" x14ac:dyDescent="0.3">
      <c r="D1084" s="15" t="str">
        <f t="shared" si="92"/>
        <v/>
      </c>
    </row>
    <row r="1085" spans="4:4" x14ac:dyDescent="0.3">
      <c r="D1085" s="15" t="str">
        <f t="shared" si="92"/>
        <v/>
      </c>
    </row>
    <row r="1086" spans="4:4" x14ac:dyDescent="0.3">
      <c r="D1086" s="15" t="str">
        <f t="shared" si="92"/>
        <v/>
      </c>
    </row>
    <row r="1087" spans="4:4" x14ac:dyDescent="0.3">
      <c r="D1087" s="15" t="str">
        <f t="shared" si="92"/>
        <v/>
      </c>
    </row>
    <row r="1088" spans="4:4" x14ac:dyDescent="0.3">
      <c r="D1088" s="15" t="str">
        <f t="shared" si="92"/>
        <v/>
      </c>
    </row>
    <row r="1089" spans="4:4" x14ac:dyDescent="0.3">
      <c r="D1089" s="15" t="str">
        <f t="shared" si="92"/>
        <v/>
      </c>
    </row>
    <row r="1090" spans="4:4" x14ac:dyDescent="0.3">
      <c r="D1090" s="15" t="str">
        <f t="shared" si="92"/>
        <v/>
      </c>
    </row>
    <row r="1091" spans="4:4" x14ac:dyDescent="0.3">
      <c r="D1091" s="15" t="str">
        <f t="shared" si="92"/>
        <v/>
      </c>
    </row>
    <row r="1092" spans="4:4" x14ac:dyDescent="0.3">
      <c r="D1092" s="15" t="str">
        <f t="shared" ref="D1092:D1155" si="93">CONCATENATE(B1092,G1092)</f>
        <v/>
      </c>
    </row>
    <row r="1093" spans="4:4" x14ac:dyDescent="0.3">
      <c r="D1093" s="15" t="str">
        <f t="shared" si="93"/>
        <v/>
      </c>
    </row>
    <row r="1094" spans="4:4" x14ac:dyDescent="0.3">
      <c r="D1094" s="15" t="str">
        <f t="shared" si="93"/>
        <v/>
      </c>
    </row>
    <row r="1095" spans="4:4" x14ac:dyDescent="0.3">
      <c r="D1095" s="15" t="str">
        <f t="shared" si="93"/>
        <v/>
      </c>
    </row>
    <row r="1096" spans="4:4" x14ac:dyDescent="0.3">
      <c r="D1096" s="15" t="str">
        <f t="shared" si="93"/>
        <v/>
      </c>
    </row>
    <row r="1097" spans="4:4" x14ac:dyDescent="0.3">
      <c r="D1097" s="15" t="str">
        <f t="shared" si="93"/>
        <v/>
      </c>
    </row>
    <row r="1098" spans="4:4" x14ac:dyDescent="0.3">
      <c r="D1098" s="15" t="str">
        <f t="shared" si="93"/>
        <v/>
      </c>
    </row>
    <row r="1099" spans="4:4" x14ac:dyDescent="0.3">
      <c r="D1099" s="15" t="str">
        <f t="shared" si="93"/>
        <v/>
      </c>
    </row>
    <row r="1100" spans="4:4" x14ac:dyDescent="0.3">
      <c r="D1100" s="15" t="str">
        <f t="shared" si="93"/>
        <v/>
      </c>
    </row>
    <row r="1101" spans="4:4" x14ac:dyDescent="0.3">
      <c r="D1101" s="15" t="str">
        <f t="shared" si="93"/>
        <v/>
      </c>
    </row>
    <row r="1102" spans="4:4" x14ac:dyDescent="0.3">
      <c r="D1102" s="15" t="str">
        <f t="shared" si="93"/>
        <v/>
      </c>
    </row>
    <row r="1103" spans="4:4" x14ac:dyDescent="0.3">
      <c r="D1103" s="15" t="str">
        <f t="shared" si="93"/>
        <v/>
      </c>
    </row>
    <row r="1104" spans="4:4" x14ac:dyDescent="0.3">
      <c r="D1104" s="15" t="str">
        <f t="shared" si="93"/>
        <v/>
      </c>
    </row>
    <row r="1105" spans="4:4" x14ac:dyDescent="0.3">
      <c r="D1105" s="15" t="str">
        <f t="shared" si="93"/>
        <v/>
      </c>
    </row>
    <row r="1106" spans="4:4" x14ac:dyDescent="0.3">
      <c r="D1106" s="15" t="str">
        <f t="shared" si="93"/>
        <v/>
      </c>
    </row>
    <row r="1107" spans="4:4" x14ac:dyDescent="0.3">
      <c r="D1107" s="15" t="str">
        <f t="shared" si="93"/>
        <v/>
      </c>
    </row>
    <row r="1108" spans="4:4" x14ac:dyDescent="0.3">
      <c r="D1108" s="15" t="str">
        <f t="shared" si="93"/>
        <v/>
      </c>
    </row>
    <row r="1109" spans="4:4" x14ac:dyDescent="0.3">
      <c r="D1109" s="15" t="str">
        <f t="shared" si="93"/>
        <v/>
      </c>
    </row>
    <row r="1110" spans="4:4" x14ac:dyDescent="0.3">
      <c r="D1110" s="15" t="str">
        <f t="shared" si="93"/>
        <v/>
      </c>
    </row>
    <row r="1111" spans="4:4" x14ac:dyDescent="0.3">
      <c r="D1111" s="15" t="str">
        <f t="shared" si="93"/>
        <v/>
      </c>
    </row>
    <row r="1112" spans="4:4" x14ac:dyDescent="0.3">
      <c r="D1112" s="15" t="str">
        <f t="shared" si="93"/>
        <v/>
      </c>
    </row>
    <row r="1113" spans="4:4" x14ac:dyDescent="0.3">
      <c r="D1113" s="15" t="str">
        <f t="shared" si="93"/>
        <v/>
      </c>
    </row>
    <row r="1114" spans="4:4" x14ac:dyDescent="0.3">
      <c r="D1114" s="15" t="str">
        <f t="shared" si="93"/>
        <v/>
      </c>
    </row>
    <row r="1115" spans="4:4" x14ac:dyDescent="0.3">
      <c r="D1115" s="15" t="str">
        <f t="shared" si="93"/>
        <v/>
      </c>
    </row>
    <row r="1116" spans="4:4" x14ac:dyDescent="0.3">
      <c r="D1116" s="15" t="str">
        <f t="shared" si="93"/>
        <v/>
      </c>
    </row>
    <row r="1117" spans="4:4" x14ac:dyDescent="0.3">
      <c r="D1117" s="15" t="str">
        <f t="shared" si="93"/>
        <v/>
      </c>
    </row>
    <row r="1118" spans="4:4" x14ac:dyDescent="0.3">
      <c r="D1118" s="15" t="str">
        <f t="shared" si="93"/>
        <v/>
      </c>
    </row>
    <row r="1119" spans="4:4" x14ac:dyDescent="0.3">
      <c r="D1119" s="15" t="str">
        <f t="shared" si="93"/>
        <v/>
      </c>
    </row>
    <row r="1120" spans="4:4" x14ac:dyDescent="0.3">
      <c r="D1120" s="15" t="str">
        <f t="shared" si="93"/>
        <v/>
      </c>
    </row>
    <row r="1121" spans="4:4" x14ac:dyDescent="0.3">
      <c r="D1121" s="15" t="str">
        <f t="shared" si="93"/>
        <v/>
      </c>
    </row>
    <row r="1122" spans="4:4" x14ac:dyDescent="0.3">
      <c r="D1122" s="15" t="str">
        <f t="shared" si="93"/>
        <v/>
      </c>
    </row>
    <row r="1123" spans="4:4" x14ac:dyDescent="0.3">
      <c r="D1123" s="15" t="str">
        <f t="shared" si="93"/>
        <v/>
      </c>
    </row>
    <row r="1124" spans="4:4" x14ac:dyDescent="0.3">
      <c r="D1124" s="15" t="str">
        <f t="shared" si="93"/>
        <v/>
      </c>
    </row>
    <row r="1125" spans="4:4" x14ac:dyDescent="0.3">
      <c r="D1125" s="15" t="str">
        <f t="shared" si="93"/>
        <v/>
      </c>
    </row>
    <row r="1126" spans="4:4" x14ac:dyDescent="0.3">
      <c r="D1126" s="15" t="str">
        <f t="shared" si="93"/>
        <v/>
      </c>
    </row>
    <row r="1127" spans="4:4" x14ac:dyDescent="0.3">
      <c r="D1127" s="15" t="str">
        <f t="shared" si="93"/>
        <v/>
      </c>
    </row>
    <row r="1128" spans="4:4" x14ac:dyDescent="0.3">
      <c r="D1128" s="15" t="str">
        <f t="shared" si="93"/>
        <v/>
      </c>
    </row>
    <row r="1129" spans="4:4" x14ac:dyDescent="0.3">
      <c r="D1129" s="15" t="str">
        <f t="shared" si="93"/>
        <v/>
      </c>
    </row>
    <row r="1130" spans="4:4" x14ac:dyDescent="0.3">
      <c r="D1130" s="15" t="str">
        <f t="shared" si="93"/>
        <v/>
      </c>
    </row>
    <row r="1131" spans="4:4" x14ac:dyDescent="0.3">
      <c r="D1131" s="15" t="str">
        <f t="shared" si="93"/>
        <v/>
      </c>
    </row>
    <row r="1132" spans="4:4" x14ac:dyDescent="0.3">
      <c r="D1132" s="15" t="str">
        <f t="shared" si="93"/>
        <v/>
      </c>
    </row>
    <row r="1133" spans="4:4" x14ac:dyDescent="0.3">
      <c r="D1133" s="15" t="str">
        <f t="shared" si="93"/>
        <v/>
      </c>
    </row>
    <row r="1134" spans="4:4" x14ac:dyDescent="0.3">
      <c r="D1134" s="15" t="str">
        <f t="shared" si="93"/>
        <v/>
      </c>
    </row>
    <row r="1135" spans="4:4" x14ac:dyDescent="0.3">
      <c r="D1135" s="15" t="str">
        <f t="shared" si="93"/>
        <v/>
      </c>
    </row>
    <row r="1136" spans="4:4" x14ac:dyDescent="0.3">
      <c r="D1136" s="15" t="str">
        <f t="shared" si="93"/>
        <v/>
      </c>
    </row>
    <row r="1137" spans="4:4" x14ac:dyDescent="0.3">
      <c r="D1137" s="15" t="str">
        <f t="shared" si="93"/>
        <v/>
      </c>
    </row>
    <row r="1138" spans="4:4" x14ac:dyDescent="0.3">
      <c r="D1138" s="15" t="str">
        <f t="shared" si="93"/>
        <v/>
      </c>
    </row>
    <row r="1139" spans="4:4" x14ac:dyDescent="0.3">
      <c r="D1139" s="15" t="str">
        <f t="shared" si="93"/>
        <v/>
      </c>
    </row>
    <row r="1140" spans="4:4" x14ac:dyDescent="0.3">
      <c r="D1140" s="15" t="str">
        <f t="shared" si="93"/>
        <v/>
      </c>
    </row>
    <row r="1141" spans="4:4" x14ac:dyDescent="0.3">
      <c r="D1141" s="15" t="str">
        <f t="shared" si="93"/>
        <v/>
      </c>
    </row>
    <row r="1142" spans="4:4" x14ac:dyDescent="0.3">
      <c r="D1142" s="15" t="str">
        <f t="shared" si="93"/>
        <v/>
      </c>
    </row>
    <row r="1143" spans="4:4" x14ac:dyDescent="0.3">
      <c r="D1143" s="15" t="str">
        <f t="shared" si="93"/>
        <v/>
      </c>
    </row>
    <row r="1144" spans="4:4" x14ac:dyDescent="0.3">
      <c r="D1144" s="15" t="str">
        <f t="shared" si="93"/>
        <v/>
      </c>
    </row>
    <row r="1145" spans="4:4" x14ac:dyDescent="0.3">
      <c r="D1145" s="15" t="str">
        <f t="shared" si="93"/>
        <v/>
      </c>
    </row>
    <row r="1146" spans="4:4" x14ac:dyDescent="0.3">
      <c r="D1146" s="15" t="str">
        <f t="shared" si="93"/>
        <v/>
      </c>
    </row>
    <row r="1147" spans="4:4" x14ac:dyDescent="0.3">
      <c r="D1147" s="15" t="str">
        <f t="shared" si="93"/>
        <v/>
      </c>
    </row>
    <row r="1148" spans="4:4" x14ac:dyDescent="0.3">
      <c r="D1148" s="15" t="str">
        <f t="shared" si="93"/>
        <v/>
      </c>
    </row>
    <row r="1149" spans="4:4" x14ac:dyDescent="0.3">
      <c r="D1149" s="15" t="str">
        <f t="shared" si="93"/>
        <v/>
      </c>
    </row>
    <row r="1150" spans="4:4" x14ac:dyDescent="0.3">
      <c r="D1150" s="15" t="str">
        <f t="shared" si="93"/>
        <v/>
      </c>
    </row>
    <row r="1151" spans="4:4" x14ac:dyDescent="0.3">
      <c r="D1151" s="15" t="str">
        <f t="shared" si="93"/>
        <v/>
      </c>
    </row>
    <row r="1152" spans="4:4" x14ac:dyDescent="0.3">
      <c r="D1152" s="15" t="str">
        <f t="shared" si="93"/>
        <v/>
      </c>
    </row>
    <row r="1153" spans="4:4" x14ac:dyDescent="0.3">
      <c r="D1153" s="15" t="str">
        <f t="shared" si="93"/>
        <v/>
      </c>
    </row>
    <row r="1154" spans="4:4" x14ac:dyDescent="0.3">
      <c r="D1154" s="15" t="str">
        <f t="shared" si="93"/>
        <v/>
      </c>
    </row>
    <row r="1155" spans="4:4" x14ac:dyDescent="0.3">
      <c r="D1155" s="15" t="str">
        <f t="shared" si="93"/>
        <v/>
      </c>
    </row>
    <row r="1156" spans="4:4" x14ac:dyDescent="0.3">
      <c r="D1156" s="15" t="str">
        <f t="shared" ref="D1156:D1219" si="94">CONCATENATE(B1156,G1156)</f>
        <v/>
      </c>
    </row>
    <row r="1157" spans="4:4" x14ac:dyDescent="0.3">
      <c r="D1157" s="15" t="str">
        <f t="shared" si="94"/>
        <v/>
      </c>
    </row>
    <row r="1158" spans="4:4" x14ac:dyDescent="0.3">
      <c r="D1158" s="15" t="str">
        <f t="shared" si="94"/>
        <v/>
      </c>
    </row>
    <row r="1159" spans="4:4" x14ac:dyDescent="0.3">
      <c r="D1159" s="15" t="str">
        <f t="shared" si="94"/>
        <v/>
      </c>
    </row>
    <row r="1160" spans="4:4" x14ac:dyDescent="0.3">
      <c r="D1160" s="15" t="str">
        <f t="shared" si="94"/>
        <v/>
      </c>
    </row>
    <row r="1161" spans="4:4" x14ac:dyDescent="0.3">
      <c r="D1161" s="15" t="str">
        <f t="shared" si="94"/>
        <v/>
      </c>
    </row>
    <row r="1162" spans="4:4" x14ac:dyDescent="0.3">
      <c r="D1162" s="15" t="str">
        <f t="shared" si="94"/>
        <v/>
      </c>
    </row>
    <row r="1163" spans="4:4" x14ac:dyDescent="0.3">
      <c r="D1163" s="15" t="str">
        <f t="shared" si="94"/>
        <v/>
      </c>
    </row>
    <row r="1164" spans="4:4" x14ac:dyDescent="0.3">
      <c r="D1164" s="15" t="str">
        <f t="shared" si="94"/>
        <v/>
      </c>
    </row>
    <row r="1165" spans="4:4" x14ac:dyDescent="0.3">
      <c r="D1165" s="15" t="str">
        <f t="shared" si="94"/>
        <v/>
      </c>
    </row>
    <row r="1166" spans="4:4" x14ac:dyDescent="0.3">
      <c r="D1166" s="15" t="str">
        <f t="shared" si="94"/>
        <v/>
      </c>
    </row>
    <row r="1167" spans="4:4" x14ac:dyDescent="0.3">
      <c r="D1167" s="15" t="str">
        <f t="shared" si="94"/>
        <v/>
      </c>
    </row>
    <row r="1168" spans="4:4" x14ac:dyDescent="0.3">
      <c r="D1168" s="15" t="str">
        <f t="shared" si="94"/>
        <v/>
      </c>
    </row>
    <row r="1169" spans="4:4" x14ac:dyDescent="0.3">
      <c r="D1169" s="15" t="str">
        <f t="shared" si="94"/>
        <v/>
      </c>
    </row>
    <row r="1170" spans="4:4" x14ac:dyDescent="0.3">
      <c r="D1170" s="15" t="str">
        <f t="shared" si="94"/>
        <v/>
      </c>
    </row>
    <row r="1171" spans="4:4" x14ac:dyDescent="0.3">
      <c r="D1171" s="15" t="str">
        <f t="shared" si="94"/>
        <v/>
      </c>
    </row>
    <row r="1172" spans="4:4" x14ac:dyDescent="0.3">
      <c r="D1172" s="15" t="str">
        <f t="shared" si="94"/>
        <v/>
      </c>
    </row>
    <row r="1173" spans="4:4" x14ac:dyDescent="0.3">
      <c r="D1173" s="15" t="str">
        <f t="shared" si="94"/>
        <v/>
      </c>
    </row>
    <row r="1174" spans="4:4" x14ac:dyDescent="0.3">
      <c r="D1174" s="15" t="str">
        <f t="shared" si="94"/>
        <v/>
      </c>
    </row>
    <row r="1175" spans="4:4" x14ac:dyDescent="0.3">
      <c r="D1175" s="15" t="str">
        <f t="shared" si="94"/>
        <v/>
      </c>
    </row>
    <row r="1176" spans="4:4" x14ac:dyDescent="0.3">
      <c r="D1176" s="15" t="str">
        <f t="shared" si="94"/>
        <v/>
      </c>
    </row>
    <row r="1177" spans="4:4" x14ac:dyDescent="0.3">
      <c r="D1177" s="15" t="str">
        <f t="shared" si="94"/>
        <v/>
      </c>
    </row>
    <row r="1178" spans="4:4" x14ac:dyDescent="0.3">
      <c r="D1178" s="15" t="str">
        <f t="shared" si="94"/>
        <v/>
      </c>
    </row>
    <row r="1179" spans="4:4" x14ac:dyDescent="0.3">
      <c r="D1179" s="15" t="str">
        <f t="shared" si="94"/>
        <v/>
      </c>
    </row>
    <row r="1180" spans="4:4" x14ac:dyDescent="0.3">
      <c r="D1180" s="15" t="str">
        <f t="shared" si="94"/>
        <v/>
      </c>
    </row>
    <row r="1181" spans="4:4" x14ac:dyDescent="0.3">
      <c r="D1181" s="15" t="str">
        <f t="shared" si="94"/>
        <v/>
      </c>
    </row>
    <row r="1182" spans="4:4" x14ac:dyDescent="0.3">
      <c r="D1182" s="15" t="str">
        <f t="shared" si="94"/>
        <v/>
      </c>
    </row>
    <row r="1183" spans="4:4" x14ac:dyDescent="0.3">
      <c r="D1183" s="15" t="str">
        <f t="shared" si="94"/>
        <v/>
      </c>
    </row>
    <row r="1184" spans="4:4" x14ac:dyDescent="0.3">
      <c r="D1184" s="15" t="str">
        <f t="shared" si="94"/>
        <v/>
      </c>
    </row>
    <row r="1185" spans="4:4" x14ac:dyDescent="0.3">
      <c r="D1185" s="15" t="str">
        <f t="shared" si="94"/>
        <v/>
      </c>
    </row>
    <row r="1186" spans="4:4" x14ac:dyDescent="0.3">
      <c r="D1186" s="15" t="str">
        <f t="shared" si="94"/>
        <v/>
      </c>
    </row>
    <row r="1187" spans="4:4" x14ac:dyDescent="0.3">
      <c r="D1187" s="15" t="str">
        <f t="shared" si="94"/>
        <v/>
      </c>
    </row>
    <row r="1188" spans="4:4" x14ac:dyDescent="0.3">
      <c r="D1188" s="15" t="str">
        <f t="shared" si="94"/>
        <v/>
      </c>
    </row>
    <row r="1189" spans="4:4" x14ac:dyDescent="0.3">
      <c r="D1189" s="15" t="str">
        <f t="shared" si="94"/>
        <v/>
      </c>
    </row>
    <row r="1190" spans="4:4" x14ac:dyDescent="0.3">
      <c r="D1190" s="15" t="str">
        <f t="shared" si="94"/>
        <v/>
      </c>
    </row>
    <row r="1191" spans="4:4" x14ac:dyDescent="0.3">
      <c r="D1191" s="15" t="str">
        <f t="shared" si="94"/>
        <v/>
      </c>
    </row>
    <row r="1192" spans="4:4" x14ac:dyDescent="0.3">
      <c r="D1192" s="15" t="str">
        <f t="shared" si="94"/>
        <v/>
      </c>
    </row>
    <row r="1193" spans="4:4" x14ac:dyDescent="0.3">
      <c r="D1193" s="15" t="str">
        <f t="shared" si="94"/>
        <v/>
      </c>
    </row>
    <row r="1194" spans="4:4" x14ac:dyDescent="0.3">
      <c r="D1194" s="15" t="str">
        <f t="shared" si="94"/>
        <v/>
      </c>
    </row>
    <row r="1195" spans="4:4" x14ac:dyDescent="0.3">
      <c r="D1195" s="15" t="str">
        <f t="shared" si="94"/>
        <v/>
      </c>
    </row>
    <row r="1196" spans="4:4" x14ac:dyDescent="0.3">
      <c r="D1196" s="15" t="str">
        <f t="shared" si="94"/>
        <v/>
      </c>
    </row>
    <row r="1197" spans="4:4" x14ac:dyDescent="0.3">
      <c r="D1197" s="15" t="str">
        <f t="shared" si="94"/>
        <v/>
      </c>
    </row>
    <row r="1198" spans="4:4" x14ac:dyDescent="0.3">
      <c r="D1198" s="15" t="str">
        <f t="shared" si="94"/>
        <v/>
      </c>
    </row>
    <row r="1199" spans="4:4" x14ac:dyDescent="0.3">
      <c r="D1199" s="15" t="str">
        <f t="shared" si="94"/>
        <v/>
      </c>
    </row>
    <row r="1200" spans="4:4" x14ac:dyDescent="0.3">
      <c r="D1200" s="15" t="str">
        <f t="shared" si="94"/>
        <v/>
      </c>
    </row>
    <row r="1201" spans="4:4" x14ac:dyDescent="0.3">
      <c r="D1201" s="15" t="str">
        <f t="shared" si="94"/>
        <v/>
      </c>
    </row>
    <row r="1202" spans="4:4" x14ac:dyDescent="0.3">
      <c r="D1202" s="15" t="str">
        <f t="shared" si="94"/>
        <v/>
      </c>
    </row>
    <row r="1203" spans="4:4" x14ac:dyDescent="0.3">
      <c r="D1203" s="15" t="str">
        <f t="shared" si="94"/>
        <v/>
      </c>
    </row>
    <row r="1204" spans="4:4" x14ac:dyDescent="0.3">
      <c r="D1204" s="15" t="str">
        <f t="shared" si="94"/>
        <v/>
      </c>
    </row>
    <row r="1205" spans="4:4" x14ac:dyDescent="0.3">
      <c r="D1205" s="15" t="str">
        <f t="shared" si="94"/>
        <v/>
      </c>
    </row>
    <row r="1206" spans="4:4" x14ac:dyDescent="0.3">
      <c r="D1206" s="15" t="str">
        <f t="shared" si="94"/>
        <v/>
      </c>
    </row>
    <row r="1207" spans="4:4" x14ac:dyDescent="0.3">
      <c r="D1207" s="15" t="str">
        <f t="shared" si="94"/>
        <v/>
      </c>
    </row>
    <row r="1208" spans="4:4" x14ac:dyDescent="0.3">
      <c r="D1208" s="15" t="str">
        <f t="shared" si="94"/>
        <v/>
      </c>
    </row>
    <row r="1209" spans="4:4" x14ac:dyDescent="0.3">
      <c r="D1209" s="15" t="str">
        <f t="shared" si="94"/>
        <v/>
      </c>
    </row>
    <row r="1210" spans="4:4" x14ac:dyDescent="0.3">
      <c r="D1210" s="15" t="str">
        <f t="shared" si="94"/>
        <v/>
      </c>
    </row>
    <row r="1211" spans="4:4" x14ac:dyDescent="0.3">
      <c r="D1211" s="15" t="str">
        <f t="shared" si="94"/>
        <v/>
      </c>
    </row>
    <row r="1212" spans="4:4" x14ac:dyDescent="0.3">
      <c r="D1212" s="15" t="str">
        <f t="shared" si="94"/>
        <v/>
      </c>
    </row>
    <row r="1213" spans="4:4" x14ac:dyDescent="0.3">
      <c r="D1213" s="15" t="str">
        <f t="shared" si="94"/>
        <v/>
      </c>
    </row>
    <row r="1214" spans="4:4" x14ac:dyDescent="0.3">
      <c r="D1214" s="15" t="str">
        <f t="shared" si="94"/>
        <v/>
      </c>
    </row>
    <row r="1215" spans="4:4" x14ac:dyDescent="0.3">
      <c r="D1215" s="15" t="str">
        <f t="shared" si="94"/>
        <v/>
      </c>
    </row>
    <row r="1216" spans="4:4" x14ac:dyDescent="0.3">
      <c r="D1216" s="15" t="str">
        <f t="shared" si="94"/>
        <v/>
      </c>
    </row>
    <row r="1217" spans="4:4" x14ac:dyDescent="0.3">
      <c r="D1217" s="15" t="str">
        <f t="shared" si="94"/>
        <v/>
      </c>
    </row>
    <row r="1218" spans="4:4" x14ac:dyDescent="0.3">
      <c r="D1218" s="15" t="str">
        <f t="shared" si="94"/>
        <v/>
      </c>
    </row>
    <row r="1219" spans="4:4" x14ac:dyDescent="0.3">
      <c r="D1219" s="15" t="str">
        <f t="shared" si="94"/>
        <v/>
      </c>
    </row>
    <row r="1220" spans="4:4" x14ac:dyDescent="0.3">
      <c r="D1220" s="15" t="str">
        <f t="shared" ref="D1220:D1283" si="95">CONCATENATE(B1220,G1220)</f>
        <v/>
      </c>
    </row>
    <row r="1221" spans="4:4" x14ac:dyDescent="0.3">
      <c r="D1221" s="15" t="str">
        <f t="shared" si="95"/>
        <v/>
      </c>
    </row>
    <row r="1222" spans="4:4" x14ac:dyDescent="0.3">
      <c r="D1222" s="15" t="str">
        <f t="shared" si="95"/>
        <v/>
      </c>
    </row>
    <row r="1223" spans="4:4" x14ac:dyDescent="0.3">
      <c r="D1223" s="15" t="str">
        <f t="shared" si="95"/>
        <v/>
      </c>
    </row>
    <row r="1224" spans="4:4" x14ac:dyDescent="0.3">
      <c r="D1224" s="15" t="str">
        <f t="shared" si="95"/>
        <v/>
      </c>
    </row>
    <row r="1225" spans="4:4" x14ac:dyDescent="0.3">
      <c r="D1225" s="15" t="str">
        <f t="shared" si="95"/>
        <v/>
      </c>
    </row>
    <row r="1226" spans="4:4" x14ac:dyDescent="0.3">
      <c r="D1226" s="15" t="str">
        <f t="shared" si="95"/>
        <v/>
      </c>
    </row>
    <row r="1227" spans="4:4" x14ac:dyDescent="0.3">
      <c r="D1227" s="15" t="str">
        <f t="shared" si="95"/>
        <v/>
      </c>
    </row>
    <row r="1228" spans="4:4" x14ac:dyDescent="0.3">
      <c r="D1228" s="15" t="str">
        <f t="shared" si="95"/>
        <v/>
      </c>
    </row>
    <row r="1229" spans="4:4" x14ac:dyDescent="0.3">
      <c r="D1229" s="15" t="str">
        <f t="shared" si="95"/>
        <v/>
      </c>
    </row>
    <row r="1230" spans="4:4" x14ac:dyDescent="0.3">
      <c r="D1230" s="15" t="str">
        <f t="shared" si="95"/>
        <v/>
      </c>
    </row>
    <row r="1231" spans="4:4" x14ac:dyDescent="0.3">
      <c r="D1231" s="15" t="str">
        <f t="shared" si="95"/>
        <v/>
      </c>
    </row>
    <row r="1232" spans="4:4" x14ac:dyDescent="0.3">
      <c r="D1232" s="15" t="str">
        <f t="shared" si="95"/>
        <v/>
      </c>
    </row>
    <row r="1233" spans="4:4" x14ac:dyDescent="0.3">
      <c r="D1233" s="15" t="str">
        <f t="shared" si="95"/>
        <v/>
      </c>
    </row>
    <row r="1234" spans="4:4" x14ac:dyDescent="0.3">
      <c r="D1234" s="15" t="str">
        <f t="shared" si="95"/>
        <v/>
      </c>
    </row>
    <row r="1235" spans="4:4" x14ac:dyDescent="0.3">
      <c r="D1235" s="15" t="str">
        <f t="shared" si="95"/>
        <v/>
      </c>
    </row>
    <row r="1236" spans="4:4" x14ac:dyDescent="0.3">
      <c r="D1236" s="15" t="str">
        <f t="shared" si="95"/>
        <v/>
      </c>
    </row>
    <row r="1237" spans="4:4" x14ac:dyDescent="0.3">
      <c r="D1237" s="15" t="str">
        <f t="shared" si="95"/>
        <v/>
      </c>
    </row>
    <row r="1238" spans="4:4" x14ac:dyDescent="0.3">
      <c r="D1238" s="15" t="str">
        <f t="shared" si="95"/>
        <v/>
      </c>
    </row>
    <row r="1239" spans="4:4" x14ac:dyDescent="0.3">
      <c r="D1239" s="15" t="str">
        <f t="shared" si="95"/>
        <v/>
      </c>
    </row>
    <row r="1240" spans="4:4" x14ac:dyDescent="0.3">
      <c r="D1240" s="15" t="str">
        <f t="shared" si="95"/>
        <v/>
      </c>
    </row>
    <row r="1241" spans="4:4" x14ac:dyDescent="0.3">
      <c r="D1241" s="15" t="str">
        <f t="shared" si="95"/>
        <v/>
      </c>
    </row>
    <row r="1242" spans="4:4" x14ac:dyDescent="0.3">
      <c r="D1242" s="15" t="str">
        <f t="shared" si="95"/>
        <v/>
      </c>
    </row>
    <row r="1243" spans="4:4" x14ac:dyDescent="0.3">
      <c r="D1243" s="15" t="str">
        <f t="shared" si="95"/>
        <v/>
      </c>
    </row>
    <row r="1244" spans="4:4" x14ac:dyDescent="0.3">
      <c r="D1244" s="15" t="str">
        <f t="shared" si="95"/>
        <v/>
      </c>
    </row>
    <row r="1245" spans="4:4" x14ac:dyDescent="0.3">
      <c r="D1245" s="15" t="str">
        <f t="shared" si="95"/>
        <v/>
      </c>
    </row>
    <row r="1246" spans="4:4" x14ac:dyDescent="0.3">
      <c r="D1246" s="15" t="str">
        <f t="shared" si="95"/>
        <v/>
      </c>
    </row>
    <row r="1247" spans="4:4" x14ac:dyDescent="0.3">
      <c r="D1247" s="15" t="str">
        <f t="shared" si="95"/>
        <v/>
      </c>
    </row>
    <row r="1248" spans="4:4" x14ac:dyDescent="0.3">
      <c r="D1248" s="15" t="str">
        <f t="shared" si="95"/>
        <v/>
      </c>
    </row>
    <row r="1249" spans="4:4" x14ac:dyDescent="0.3">
      <c r="D1249" s="15" t="str">
        <f t="shared" si="95"/>
        <v/>
      </c>
    </row>
    <row r="1250" spans="4:4" x14ac:dyDescent="0.3">
      <c r="D1250" s="15" t="str">
        <f t="shared" si="95"/>
        <v/>
      </c>
    </row>
    <row r="1251" spans="4:4" x14ac:dyDescent="0.3">
      <c r="D1251" s="15" t="str">
        <f t="shared" si="95"/>
        <v/>
      </c>
    </row>
    <row r="1252" spans="4:4" x14ac:dyDescent="0.3">
      <c r="D1252" s="15" t="str">
        <f t="shared" si="95"/>
        <v/>
      </c>
    </row>
    <row r="1253" spans="4:4" x14ac:dyDescent="0.3">
      <c r="D1253" s="15" t="str">
        <f t="shared" si="95"/>
        <v/>
      </c>
    </row>
    <row r="1254" spans="4:4" x14ac:dyDescent="0.3">
      <c r="D1254" s="15" t="str">
        <f t="shared" si="95"/>
        <v/>
      </c>
    </row>
    <row r="1255" spans="4:4" x14ac:dyDescent="0.3">
      <c r="D1255" s="15" t="str">
        <f t="shared" si="95"/>
        <v/>
      </c>
    </row>
    <row r="1256" spans="4:4" x14ac:dyDescent="0.3">
      <c r="D1256" s="15" t="str">
        <f t="shared" si="95"/>
        <v/>
      </c>
    </row>
    <row r="1257" spans="4:4" x14ac:dyDescent="0.3">
      <c r="D1257" s="15" t="str">
        <f t="shared" si="95"/>
        <v/>
      </c>
    </row>
    <row r="1258" spans="4:4" x14ac:dyDescent="0.3">
      <c r="D1258" s="15" t="str">
        <f t="shared" si="95"/>
        <v/>
      </c>
    </row>
    <row r="1259" spans="4:4" x14ac:dyDescent="0.3">
      <c r="D1259" s="15" t="str">
        <f t="shared" si="95"/>
        <v/>
      </c>
    </row>
    <row r="1260" spans="4:4" x14ac:dyDescent="0.3">
      <c r="D1260" s="15" t="str">
        <f t="shared" si="95"/>
        <v/>
      </c>
    </row>
    <row r="1261" spans="4:4" x14ac:dyDescent="0.3">
      <c r="D1261" s="15" t="str">
        <f t="shared" si="95"/>
        <v/>
      </c>
    </row>
    <row r="1262" spans="4:4" x14ac:dyDescent="0.3">
      <c r="D1262" s="15" t="str">
        <f t="shared" si="95"/>
        <v/>
      </c>
    </row>
    <row r="1263" spans="4:4" x14ac:dyDescent="0.3">
      <c r="D1263" s="15" t="str">
        <f t="shared" si="95"/>
        <v/>
      </c>
    </row>
    <row r="1264" spans="4:4" x14ac:dyDescent="0.3">
      <c r="D1264" s="15" t="str">
        <f t="shared" si="95"/>
        <v/>
      </c>
    </row>
    <row r="1265" spans="4:4" x14ac:dyDescent="0.3">
      <c r="D1265" s="15" t="str">
        <f t="shared" si="95"/>
        <v/>
      </c>
    </row>
    <row r="1266" spans="4:4" x14ac:dyDescent="0.3">
      <c r="D1266" s="15" t="str">
        <f t="shared" si="95"/>
        <v/>
      </c>
    </row>
    <row r="1267" spans="4:4" x14ac:dyDescent="0.3">
      <c r="D1267" s="15" t="str">
        <f t="shared" si="95"/>
        <v/>
      </c>
    </row>
    <row r="1268" spans="4:4" x14ac:dyDescent="0.3">
      <c r="D1268" s="15" t="str">
        <f t="shared" si="95"/>
        <v/>
      </c>
    </row>
    <row r="1269" spans="4:4" x14ac:dyDescent="0.3">
      <c r="D1269" s="15" t="str">
        <f t="shared" si="95"/>
        <v/>
      </c>
    </row>
    <row r="1270" spans="4:4" x14ac:dyDescent="0.3">
      <c r="D1270" s="15" t="str">
        <f t="shared" si="95"/>
        <v/>
      </c>
    </row>
    <row r="1271" spans="4:4" x14ac:dyDescent="0.3">
      <c r="D1271" s="15" t="str">
        <f t="shared" si="95"/>
        <v/>
      </c>
    </row>
    <row r="1272" spans="4:4" x14ac:dyDescent="0.3">
      <c r="D1272" s="15" t="str">
        <f t="shared" si="95"/>
        <v/>
      </c>
    </row>
    <row r="1273" spans="4:4" x14ac:dyDescent="0.3">
      <c r="D1273" s="15" t="str">
        <f t="shared" si="95"/>
        <v/>
      </c>
    </row>
    <row r="1274" spans="4:4" x14ac:dyDescent="0.3">
      <c r="D1274" s="15" t="str">
        <f t="shared" si="95"/>
        <v/>
      </c>
    </row>
    <row r="1275" spans="4:4" x14ac:dyDescent="0.3">
      <c r="D1275" s="15" t="str">
        <f t="shared" si="95"/>
        <v/>
      </c>
    </row>
    <row r="1276" spans="4:4" x14ac:dyDescent="0.3">
      <c r="D1276" s="15" t="str">
        <f t="shared" si="95"/>
        <v/>
      </c>
    </row>
    <row r="1277" spans="4:4" x14ac:dyDescent="0.3">
      <c r="D1277" s="15" t="str">
        <f t="shared" si="95"/>
        <v/>
      </c>
    </row>
    <row r="1278" spans="4:4" x14ac:dyDescent="0.3">
      <c r="D1278" s="15" t="str">
        <f t="shared" si="95"/>
        <v/>
      </c>
    </row>
    <row r="1279" spans="4:4" x14ac:dyDescent="0.3">
      <c r="D1279" s="15" t="str">
        <f t="shared" si="95"/>
        <v/>
      </c>
    </row>
    <row r="1280" spans="4:4" x14ac:dyDescent="0.3">
      <c r="D1280" s="15" t="str">
        <f t="shared" si="95"/>
        <v/>
      </c>
    </row>
    <row r="1281" spans="4:4" x14ac:dyDescent="0.3">
      <c r="D1281" s="15" t="str">
        <f t="shared" si="95"/>
        <v/>
      </c>
    </row>
    <row r="1282" spans="4:4" x14ac:dyDescent="0.3">
      <c r="D1282" s="15" t="str">
        <f t="shared" si="95"/>
        <v/>
      </c>
    </row>
    <row r="1283" spans="4:4" x14ac:dyDescent="0.3">
      <c r="D1283" s="15" t="str">
        <f t="shared" si="95"/>
        <v/>
      </c>
    </row>
    <row r="1284" spans="4:4" x14ac:dyDescent="0.3">
      <c r="D1284" s="15" t="str">
        <f t="shared" ref="D1284:D1347" si="96">CONCATENATE(B1284,G1284)</f>
        <v/>
      </c>
    </row>
    <row r="1285" spans="4:4" x14ac:dyDescent="0.3">
      <c r="D1285" s="15" t="str">
        <f t="shared" si="96"/>
        <v/>
      </c>
    </row>
    <row r="1286" spans="4:4" x14ac:dyDescent="0.3">
      <c r="D1286" s="15" t="str">
        <f t="shared" si="96"/>
        <v/>
      </c>
    </row>
    <row r="1287" spans="4:4" x14ac:dyDescent="0.3">
      <c r="D1287" s="15" t="str">
        <f t="shared" si="96"/>
        <v/>
      </c>
    </row>
    <row r="1288" spans="4:4" x14ac:dyDescent="0.3">
      <c r="D1288" s="15" t="str">
        <f t="shared" si="96"/>
        <v/>
      </c>
    </row>
    <row r="1289" spans="4:4" x14ac:dyDescent="0.3">
      <c r="D1289" s="15" t="str">
        <f t="shared" si="96"/>
        <v/>
      </c>
    </row>
    <row r="1290" spans="4:4" x14ac:dyDescent="0.3">
      <c r="D1290" s="15" t="str">
        <f t="shared" si="96"/>
        <v/>
      </c>
    </row>
    <row r="1291" spans="4:4" x14ac:dyDescent="0.3">
      <c r="D1291" s="15" t="str">
        <f t="shared" si="96"/>
        <v/>
      </c>
    </row>
    <row r="1292" spans="4:4" x14ac:dyDescent="0.3">
      <c r="D1292" s="15" t="str">
        <f t="shared" si="96"/>
        <v/>
      </c>
    </row>
    <row r="1293" spans="4:4" x14ac:dyDescent="0.3">
      <c r="D1293" s="15" t="str">
        <f t="shared" si="96"/>
        <v/>
      </c>
    </row>
    <row r="1294" spans="4:4" x14ac:dyDescent="0.3">
      <c r="D1294" s="15" t="str">
        <f t="shared" si="96"/>
        <v/>
      </c>
    </row>
    <row r="1295" spans="4:4" x14ac:dyDescent="0.3">
      <c r="D1295" s="15" t="str">
        <f t="shared" si="96"/>
        <v/>
      </c>
    </row>
    <row r="1296" spans="4:4" x14ac:dyDescent="0.3">
      <c r="D1296" s="15" t="str">
        <f t="shared" si="96"/>
        <v/>
      </c>
    </row>
    <row r="1297" spans="4:4" x14ac:dyDescent="0.3">
      <c r="D1297" s="15" t="str">
        <f t="shared" si="96"/>
        <v/>
      </c>
    </row>
    <row r="1298" spans="4:4" x14ac:dyDescent="0.3">
      <c r="D1298" s="15" t="str">
        <f t="shared" si="96"/>
        <v/>
      </c>
    </row>
    <row r="1299" spans="4:4" x14ac:dyDescent="0.3">
      <c r="D1299" s="15" t="str">
        <f t="shared" si="96"/>
        <v/>
      </c>
    </row>
    <row r="1300" spans="4:4" x14ac:dyDescent="0.3">
      <c r="D1300" s="15" t="str">
        <f t="shared" si="96"/>
        <v/>
      </c>
    </row>
    <row r="1301" spans="4:4" x14ac:dyDescent="0.3">
      <c r="D1301" s="15" t="str">
        <f t="shared" si="96"/>
        <v/>
      </c>
    </row>
    <row r="1302" spans="4:4" x14ac:dyDescent="0.3">
      <c r="D1302" s="15" t="str">
        <f t="shared" si="96"/>
        <v/>
      </c>
    </row>
    <row r="1303" spans="4:4" x14ac:dyDescent="0.3">
      <c r="D1303" s="15" t="str">
        <f t="shared" si="96"/>
        <v/>
      </c>
    </row>
    <row r="1304" spans="4:4" x14ac:dyDescent="0.3">
      <c r="D1304" s="15" t="str">
        <f t="shared" si="96"/>
        <v/>
      </c>
    </row>
    <row r="1305" spans="4:4" x14ac:dyDescent="0.3">
      <c r="D1305" s="15" t="str">
        <f t="shared" si="96"/>
        <v/>
      </c>
    </row>
    <row r="1306" spans="4:4" x14ac:dyDescent="0.3">
      <c r="D1306" s="15" t="str">
        <f t="shared" si="96"/>
        <v/>
      </c>
    </row>
    <row r="1307" spans="4:4" x14ac:dyDescent="0.3">
      <c r="D1307" s="15" t="str">
        <f t="shared" si="96"/>
        <v/>
      </c>
    </row>
    <row r="1308" spans="4:4" x14ac:dyDescent="0.3">
      <c r="D1308" s="15" t="str">
        <f t="shared" si="96"/>
        <v/>
      </c>
    </row>
    <row r="1309" spans="4:4" x14ac:dyDescent="0.3">
      <c r="D1309" s="15" t="str">
        <f t="shared" si="96"/>
        <v/>
      </c>
    </row>
    <row r="1310" spans="4:4" x14ac:dyDescent="0.3">
      <c r="D1310" s="15" t="str">
        <f t="shared" si="96"/>
        <v/>
      </c>
    </row>
    <row r="1311" spans="4:4" x14ac:dyDescent="0.3">
      <c r="D1311" s="15" t="str">
        <f t="shared" si="96"/>
        <v/>
      </c>
    </row>
    <row r="1312" spans="4:4" x14ac:dyDescent="0.3">
      <c r="D1312" s="15" t="str">
        <f t="shared" si="96"/>
        <v/>
      </c>
    </row>
    <row r="1313" spans="4:4" x14ac:dyDescent="0.3">
      <c r="D1313" s="15" t="str">
        <f t="shared" si="96"/>
        <v/>
      </c>
    </row>
    <row r="1314" spans="4:4" x14ac:dyDescent="0.3">
      <c r="D1314" s="15" t="str">
        <f t="shared" si="96"/>
        <v/>
      </c>
    </row>
    <row r="1315" spans="4:4" x14ac:dyDescent="0.3">
      <c r="D1315" s="15" t="str">
        <f t="shared" si="96"/>
        <v/>
      </c>
    </row>
    <row r="1316" spans="4:4" x14ac:dyDescent="0.3">
      <c r="D1316" s="15" t="str">
        <f t="shared" si="96"/>
        <v/>
      </c>
    </row>
    <row r="1317" spans="4:4" x14ac:dyDescent="0.3">
      <c r="D1317" s="15" t="str">
        <f t="shared" si="96"/>
        <v/>
      </c>
    </row>
    <row r="1318" spans="4:4" x14ac:dyDescent="0.3">
      <c r="D1318" s="15" t="str">
        <f t="shared" si="96"/>
        <v/>
      </c>
    </row>
    <row r="1319" spans="4:4" x14ac:dyDescent="0.3">
      <c r="D1319" s="15" t="str">
        <f t="shared" si="96"/>
        <v/>
      </c>
    </row>
    <row r="1320" spans="4:4" x14ac:dyDescent="0.3">
      <c r="D1320" s="15" t="str">
        <f t="shared" si="96"/>
        <v/>
      </c>
    </row>
    <row r="1321" spans="4:4" x14ac:dyDescent="0.3">
      <c r="D1321" s="15" t="str">
        <f t="shared" si="96"/>
        <v/>
      </c>
    </row>
    <row r="1322" spans="4:4" x14ac:dyDescent="0.3">
      <c r="D1322" s="15" t="str">
        <f t="shared" si="96"/>
        <v/>
      </c>
    </row>
    <row r="1323" spans="4:4" x14ac:dyDescent="0.3">
      <c r="D1323" s="15" t="str">
        <f t="shared" si="96"/>
        <v/>
      </c>
    </row>
    <row r="1324" spans="4:4" x14ac:dyDescent="0.3">
      <c r="D1324" s="15" t="str">
        <f t="shared" si="96"/>
        <v/>
      </c>
    </row>
    <row r="1325" spans="4:4" x14ac:dyDescent="0.3">
      <c r="D1325" s="15" t="str">
        <f t="shared" si="96"/>
        <v/>
      </c>
    </row>
    <row r="1326" spans="4:4" x14ac:dyDescent="0.3">
      <c r="D1326" s="15" t="str">
        <f t="shared" si="96"/>
        <v/>
      </c>
    </row>
    <row r="1327" spans="4:4" x14ac:dyDescent="0.3">
      <c r="D1327" s="15" t="str">
        <f t="shared" si="96"/>
        <v/>
      </c>
    </row>
    <row r="1328" spans="4:4" x14ac:dyDescent="0.3">
      <c r="D1328" s="15" t="str">
        <f t="shared" si="96"/>
        <v/>
      </c>
    </row>
    <row r="1329" spans="4:4" x14ac:dyDescent="0.3">
      <c r="D1329" s="15" t="str">
        <f t="shared" si="96"/>
        <v/>
      </c>
    </row>
    <row r="1330" spans="4:4" x14ac:dyDescent="0.3">
      <c r="D1330" s="15" t="str">
        <f t="shared" si="96"/>
        <v/>
      </c>
    </row>
    <row r="1331" spans="4:4" x14ac:dyDescent="0.3">
      <c r="D1331" s="15" t="str">
        <f t="shared" si="96"/>
        <v/>
      </c>
    </row>
    <row r="1332" spans="4:4" x14ac:dyDescent="0.3">
      <c r="D1332" s="15" t="str">
        <f t="shared" si="96"/>
        <v/>
      </c>
    </row>
    <row r="1333" spans="4:4" x14ac:dyDescent="0.3">
      <c r="D1333" s="15" t="str">
        <f t="shared" si="96"/>
        <v/>
      </c>
    </row>
    <row r="1334" spans="4:4" x14ac:dyDescent="0.3">
      <c r="D1334" s="15" t="str">
        <f t="shared" si="96"/>
        <v/>
      </c>
    </row>
    <row r="1335" spans="4:4" x14ac:dyDescent="0.3">
      <c r="D1335" s="15" t="str">
        <f t="shared" si="96"/>
        <v/>
      </c>
    </row>
    <row r="1336" spans="4:4" x14ac:dyDescent="0.3">
      <c r="D1336" s="15" t="str">
        <f t="shared" si="96"/>
        <v/>
      </c>
    </row>
    <row r="1337" spans="4:4" x14ac:dyDescent="0.3">
      <c r="D1337" s="15" t="str">
        <f t="shared" si="96"/>
        <v/>
      </c>
    </row>
    <row r="1338" spans="4:4" x14ac:dyDescent="0.3">
      <c r="D1338" s="15" t="str">
        <f t="shared" si="96"/>
        <v/>
      </c>
    </row>
    <row r="1339" spans="4:4" x14ac:dyDescent="0.3">
      <c r="D1339" s="15" t="str">
        <f t="shared" si="96"/>
        <v/>
      </c>
    </row>
    <row r="1340" spans="4:4" x14ac:dyDescent="0.3">
      <c r="D1340" s="15" t="str">
        <f t="shared" si="96"/>
        <v/>
      </c>
    </row>
    <row r="1341" spans="4:4" x14ac:dyDescent="0.3">
      <c r="D1341" s="15" t="str">
        <f t="shared" si="96"/>
        <v/>
      </c>
    </row>
    <row r="1342" spans="4:4" x14ac:dyDescent="0.3">
      <c r="D1342" s="15" t="str">
        <f t="shared" si="96"/>
        <v/>
      </c>
    </row>
    <row r="1343" spans="4:4" x14ac:dyDescent="0.3">
      <c r="D1343" s="15" t="str">
        <f t="shared" si="96"/>
        <v/>
      </c>
    </row>
    <row r="1344" spans="4:4" x14ac:dyDescent="0.3">
      <c r="D1344" s="15" t="str">
        <f t="shared" si="96"/>
        <v/>
      </c>
    </row>
    <row r="1345" spans="4:4" x14ac:dyDescent="0.3">
      <c r="D1345" s="15" t="str">
        <f t="shared" si="96"/>
        <v/>
      </c>
    </row>
    <row r="1346" spans="4:4" x14ac:dyDescent="0.3">
      <c r="D1346" s="15" t="str">
        <f t="shared" si="96"/>
        <v/>
      </c>
    </row>
    <row r="1347" spans="4:4" x14ac:dyDescent="0.3">
      <c r="D1347" s="15" t="str">
        <f t="shared" si="96"/>
        <v/>
      </c>
    </row>
    <row r="1348" spans="4:4" x14ac:dyDescent="0.3">
      <c r="D1348" s="15" t="str">
        <f t="shared" ref="D1348:D1411" si="97">CONCATENATE(B1348,G1348)</f>
        <v/>
      </c>
    </row>
    <row r="1349" spans="4:4" x14ac:dyDescent="0.3">
      <c r="D1349" s="15" t="str">
        <f t="shared" si="97"/>
        <v/>
      </c>
    </row>
    <row r="1350" spans="4:4" x14ac:dyDescent="0.3">
      <c r="D1350" s="15" t="str">
        <f t="shared" si="97"/>
        <v/>
      </c>
    </row>
    <row r="1351" spans="4:4" x14ac:dyDescent="0.3">
      <c r="D1351" s="15" t="str">
        <f t="shared" si="97"/>
        <v/>
      </c>
    </row>
    <row r="1352" spans="4:4" x14ac:dyDescent="0.3">
      <c r="D1352" s="15" t="str">
        <f t="shared" si="97"/>
        <v/>
      </c>
    </row>
    <row r="1353" spans="4:4" x14ac:dyDescent="0.3">
      <c r="D1353" s="15" t="str">
        <f t="shared" si="97"/>
        <v/>
      </c>
    </row>
    <row r="1354" spans="4:4" x14ac:dyDescent="0.3">
      <c r="D1354" s="15" t="str">
        <f t="shared" si="97"/>
        <v/>
      </c>
    </row>
    <row r="1355" spans="4:4" x14ac:dyDescent="0.3">
      <c r="D1355" s="15" t="str">
        <f t="shared" si="97"/>
        <v/>
      </c>
    </row>
    <row r="1356" spans="4:4" x14ac:dyDescent="0.3">
      <c r="D1356" s="15" t="str">
        <f t="shared" si="97"/>
        <v/>
      </c>
    </row>
    <row r="1357" spans="4:4" x14ac:dyDescent="0.3">
      <c r="D1357" s="15" t="str">
        <f t="shared" si="97"/>
        <v/>
      </c>
    </row>
    <row r="1358" spans="4:4" x14ac:dyDescent="0.3">
      <c r="D1358" s="15" t="str">
        <f t="shared" si="97"/>
        <v/>
      </c>
    </row>
    <row r="1359" spans="4:4" x14ac:dyDescent="0.3">
      <c r="D1359" s="15" t="str">
        <f t="shared" si="97"/>
        <v/>
      </c>
    </row>
    <row r="1360" spans="4:4" x14ac:dyDescent="0.3">
      <c r="D1360" s="15" t="str">
        <f t="shared" si="97"/>
        <v/>
      </c>
    </row>
    <row r="1361" spans="4:4" x14ac:dyDescent="0.3">
      <c r="D1361" s="15" t="str">
        <f t="shared" si="97"/>
        <v/>
      </c>
    </row>
    <row r="1362" spans="4:4" x14ac:dyDescent="0.3">
      <c r="D1362" s="15" t="str">
        <f t="shared" si="97"/>
        <v/>
      </c>
    </row>
    <row r="1363" spans="4:4" x14ac:dyDescent="0.3">
      <c r="D1363" s="15" t="str">
        <f t="shared" si="97"/>
        <v/>
      </c>
    </row>
    <row r="1364" spans="4:4" x14ac:dyDescent="0.3">
      <c r="D1364" s="15" t="str">
        <f t="shared" si="97"/>
        <v/>
      </c>
    </row>
    <row r="1365" spans="4:4" x14ac:dyDescent="0.3">
      <c r="D1365" s="15" t="str">
        <f t="shared" si="97"/>
        <v/>
      </c>
    </row>
    <row r="1366" spans="4:4" x14ac:dyDescent="0.3">
      <c r="D1366" s="15" t="str">
        <f t="shared" si="97"/>
        <v/>
      </c>
    </row>
    <row r="1367" spans="4:4" x14ac:dyDescent="0.3">
      <c r="D1367" s="15" t="str">
        <f t="shared" si="97"/>
        <v/>
      </c>
    </row>
    <row r="1368" spans="4:4" x14ac:dyDescent="0.3">
      <c r="D1368" s="15" t="str">
        <f t="shared" si="97"/>
        <v/>
      </c>
    </row>
    <row r="1369" spans="4:4" x14ac:dyDescent="0.3">
      <c r="D1369" s="15" t="str">
        <f t="shared" si="97"/>
        <v/>
      </c>
    </row>
    <row r="1370" spans="4:4" x14ac:dyDescent="0.3">
      <c r="D1370" s="15" t="str">
        <f t="shared" si="97"/>
        <v/>
      </c>
    </row>
    <row r="1371" spans="4:4" x14ac:dyDescent="0.3">
      <c r="D1371" s="15" t="str">
        <f t="shared" si="97"/>
        <v/>
      </c>
    </row>
    <row r="1372" spans="4:4" x14ac:dyDescent="0.3">
      <c r="D1372" s="15" t="str">
        <f t="shared" si="97"/>
        <v/>
      </c>
    </row>
    <row r="1373" spans="4:4" x14ac:dyDescent="0.3">
      <c r="D1373" s="15" t="str">
        <f t="shared" si="97"/>
        <v/>
      </c>
    </row>
    <row r="1374" spans="4:4" x14ac:dyDescent="0.3">
      <c r="D1374" s="15" t="str">
        <f t="shared" si="97"/>
        <v/>
      </c>
    </row>
    <row r="1375" spans="4:4" x14ac:dyDescent="0.3">
      <c r="D1375" s="15" t="str">
        <f t="shared" si="97"/>
        <v/>
      </c>
    </row>
    <row r="1376" spans="4:4" x14ac:dyDescent="0.3">
      <c r="D1376" s="15" t="str">
        <f t="shared" si="97"/>
        <v/>
      </c>
    </row>
    <row r="1377" spans="4:4" x14ac:dyDescent="0.3">
      <c r="D1377" s="15" t="str">
        <f t="shared" si="97"/>
        <v/>
      </c>
    </row>
    <row r="1378" spans="4:4" x14ac:dyDescent="0.3">
      <c r="D1378" s="15" t="str">
        <f t="shared" si="97"/>
        <v/>
      </c>
    </row>
    <row r="1379" spans="4:4" x14ac:dyDescent="0.3">
      <c r="D1379" s="15" t="str">
        <f t="shared" si="97"/>
        <v/>
      </c>
    </row>
    <row r="1380" spans="4:4" x14ac:dyDescent="0.3">
      <c r="D1380" s="15" t="str">
        <f t="shared" si="97"/>
        <v/>
      </c>
    </row>
    <row r="1381" spans="4:4" x14ac:dyDescent="0.3">
      <c r="D1381" s="15" t="str">
        <f t="shared" si="97"/>
        <v/>
      </c>
    </row>
    <row r="1382" spans="4:4" x14ac:dyDescent="0.3">
      <c r="D1382" s="15" t="str">
        <f t="shared" si="97"/>
        <v/>
      </c>
    </row>
    <row r="1383" spans="4:4" x14ac:dyDescent="0.3">
      <c r="D1383" s="15" t="str">
        <f t="shared" si="97"/>
        <v/>
      </c>
    </row>
    <row r="1384" spans="4:4" x14ac:dyDescent="0.3">
      <c r="D1384" s="15" t="str">
        <f t="shared" si="97"/>
        <v/>
      </c>
    </row>
    <row r="1385" spans="4:4" x14ac:dyDescent="0.3">
      <c r="D1385" s="15" t="str">
        <f t="shared" si="97"/>
        <v/>
      </c>
    </row>
    <row r="1386" spans="4:4" x14ac:dyDescent="0.3">
      <c r="D1386" s="15" t="str">
        <f t="shared" si="97"/>
        <v/>
      </c>
    </row>
    <row r="1387" spans="4:4" x14ac:dyDescent="0.3">
      <c r="D1387" s="15" t="str">
        <f t="shared" si="97"/>
        <v/>
      </c>
    </row>
    <row r="1388" spans="4:4" x14ac:dyDescent="0.3">
      <c r="D1388" s="15" t="str">
        <f t="shared" si="97"/>
        <v/>
      </c>
    </row>
    <row r="1389" spans="4:4" x14ac:dyDescent="0.3">
      <c r="D1389" s="15" t="str">
        <f t="shared" si="97"/>
        <v/>
      </c>
    </row>
    <row r="1390" spans="4:4" x14ac:dyDescent="0.3">
      <c r="D1390" s="15" t="str">
        <f t="shared" si="97"/>
        <v/>
      </c>
    </row>
    <row r="1391" spans="4:4" x14ac:dyDescent="0.3">
      <c r="D1391" s="15" t="str">
        <f t="shared" si="97"/>
        <v/>
      </c>
    </row>
    <row r="1392" spans="4:4" x14ac:dyDescent="0.3">
      <c r="D1392" s="15" t="str">
        <f t="shared" si="97"/>
        <v/>
      </c>
    </row>
    <row r="1393" spans="4:4" x14ac:dyDescent="0.3">
      <c r="D1393" s="15" t="str">
        <f t="shared" si="97"/>
        <v/>
      </c>
    </row>
    <row r="1394" spans="4:4" x14ac:dyDescent="0.3">
      <c r="D1394" s="15" t="str">
        <f t="shared" si="97"/>
        <v/>
      </c>
    </row>
    <row r="1395" spans="4:4" x14ac:dyDescent="0.3">
      <c r="D1395" s="15" t="str">
        <f t="shared" si="97"/>
        <v/>
      </c>
    </row>
    <row r="1396" spans="4:4" x14ac:dyDescent="0.3">
      <c r="D1396" s="15" t="str">
        <f t="shared" si="97"/>
        <v/>
      </c>
    </row>
    <row r="1397" spans="4:4" x14ac:dyDescent="0.3">
      <c r="D1397" s="15" t="str">
        <f t="shared" si="97"/>
        <v/>
      </c>
    </row>
    <row r="1398" spans="4:4" x14ac:dyDescent="0.3">
      <c r="D1398" s="15" t="str">
        <f t="shared" si="97"/>
        <v/>
      </c>
    </row>
    <row r="1399" spans="4:4" x14ac:dyDescent="0.3">
      <c r="D1399" s="15" t="str">
        <f t="shared" si="97"/>
        <v/>
      </c>
    </row>
    <row r="1400" spans="4:4" x14ac:dyDescent="0.3">
      <c r="D1400" s="15" t="str">
        <f t="shared" si="97"/>
        <v/>
      </c>
    </row>
    <row r="1401" spans="4:4" x14ac:dyDescent="0.3">
      <c r="D1401" s="15" t="str">
        <f t="shared" si="97"/>
        <v/>
      </c>
    </row>
    <row r="1402" spans="4:4" x14ac:dyDescent="0.3">
      <c r="D1402" s="15" t="str">
        <f t="shared" si="97"/>
        <v/>
      </c>
    </row>
    <row r="1403" spans="4:4" x14ac:dyDescent="0.3">
      <c r="D1403" s="15" t="str">
        <f t="shared" si="97"/>
        <v/>
      </c>
    </row>
    <row r="1404" spans="4:4" x14ac:dyDescent="0.3">
      <c r="D1404" s="15" t="str">
        <f t="shared" si="97"/>
        <v/>
      </c>
    </row>
    <row r="1405" spans="4:4" x14ac:dyDescent="0.3">
      <c r="D1405" s="15" t="str">
        <f t="shared" si="97"/>
        <v/>
      </c>
    </row>
    <row r="1406" spans="4:4" x14ac:dyDescent="0.3">
      <c r="D1406" s="15" t="str">
        <f t="shared" si="97"/>
        <v/>
      </c>
    </row>
    <row r="1407" spans="4:4" x14ac:dyDescent="0.3">
      <c r="D1407" s="15" t="str">
        <f t="shared" si="97"/>
        <v/>
      </c>
    </row>
    <row r="1408" spans="4:4" x14ac:dyDescent="0.3">
      <c r="D1408" s="15" t="str">
        <f t="shared" si="97"/>
        <v/>
      </c>
    </row>
    <row r="1409" spans="4:4" x14ac:dyDescent="0.3">
      <c r="D1409" s="15" t="str">
        <f t="shared" si="97"/>
        <v/>
      </c>
    </row>
    <row r="1410" spans="4:4" x14ac:dyDescent="0.3">
      <c r="D1410" s="15" t="str">
        <f t="shared" si="97"/>
        <v/>
      </c>
    </row>
    <row r="1411" spans="4:4" x14ac:dyDescent="0.3">
      <c r="D1411" s="15" t="str">
        <f t="shared" si="97"/>
        <v/>
      </c>
    </row>
    <row r="1412" spans="4:4" x14ac:dyDescent="0.3">
      <c r="D1412" s="15" t="str">
        <f t="shared" ref="D1412:D1475" si="98">CONCATENATE(B1412,G1412)</f>
        <v/>
      </c>
    </row>
    <row r="1413" spans="4:4" x14ac:dyDescent="0.3">
      <c r="D1413" s="15" t="str">
        <f t="shared" si="98"/>
        <v/>
      </c>
    </row>
    <row r="1414" spans="4:4" x14ac:dyDescent="0.3">
      <c r="D1414" s="15" t="str">
        <f t="shared" si="98"/>
        <v/>
      </c>
    </row>
    <row r="1415" spans="4:4" x14ac:dyDescent="0.3">
      <c r="D1415" s="15" t="str">
        <f t="shared" si="98"/>
        <v/>
      </c>
    </row>
    <row r="1416" spans="4:4" x14ac:dyDescent="0.3">
      <c r="D1416" s="15" t="str">
        <f t="shared" si="98"/>
        <v/>
      </c>
    </row>
    <row r="1417" spans="4:4" x14ac:dyDescent="0.3">
      <c r="D1417" s="15" t="str">
        <f t="shared" si="98"/>
        <v/>
      </c>
    </row>
    <row r="1418" spans="4:4" x14ac:dyDescent="0.3">
      <c r="D1418" s="15" t="str">
        <f t="shared" si="98"/>
        <v/>
      </c>
    </row>
    <row r="1419" spans="4:4" x14ac:dyDescent="0.3">
      <c r="D1419" s="15" t="str">
        <f t="shared" si="98"/>
        <v/>
      </c>
    </row>
    <row r="1420" spans="4:4" x14ac:dyDescent="0.3">
      <c r="D1420" s="15" t="str">
        <f t="shared" si="98"/>
        <v/>
      </c>
    </row>
    <row r="1421" spans="4:4" x14ac:dyDescent="0.3">
      <c r="D1421" s="15" t="str">
        <f t="shared" si="98"/>
        <v/>
      </c>
    </row>
    <row r="1422" spans="4:4" x14ac:dyDescent="0.3">
      <c r="D1422" s="15" t="str">
        <f t="shared" si="98"/>
        <v/>
      </c>
    </row>
    <row r="1423" spans="4:4" x14ac:dyDescent="0.3">
      <c r="D1423" s="15" t="str">
        <f t="shared" si="98"/>
        <v/>
      </c>
    </row>
    <row r="1424" spans="4:4" x14ac:dyDescent="0.3">
      <c r="D1424" s="15" t="str">
        <f t="shared" si="98"/>
        <v/>
      </c>
    </row>
    <row r="1425" spans="4:4" x14ac:dyDescent="0.3">
      <c r="D1425" s="15" t="str">
        <f t="shared" si="98"/>
        <v/>
      </c>
    </row>
    <row r="1426" spans="4:4" x14ac:dyDescent="0.3">
      <c r="D1426" s="15" t="str">
        <f t="shared" si="98"/>
        <v/>
      </c>
    </row>
    <row r="1427" spans="4:4" x14ac:dyDescent="0.3">
      <c r="D1427" s="15" t="str">
        <f t="shared" si="98"/>
        <v/>
      </c>
    </row>
    <row r="1428" spans="4:4" x14ac:dyDescent="0.3">
      <c r="D1428" s="15" t="str">
        <f t="shared" si="98"/>
        <v/>
      </c>
    </row>
    <row r="1429" spans="4:4" x14ac:dyDescent="0.3">
      <c r="D1429" s="15" t="str">
        <f t="shared" si="98"/>
        <v/>
      </c>
    </row>
    <row r="1430" spans="4:4" x14ac:dyDescent="0.3">
      <c r="D1430" s="15" t="str">
        <f t="shared" si="98"/>
        <v/>
      </c>
    </row>
    <row r="1431" spans="4:4" x14ac:dyDescent="0.3">
      <c r="D1431" s="15" t="str">
        <f t="shared" si="98"/>
        <v/>
      </c>
    </row>
    <row r="1432" spans="4:4" x14ac:dyDescent="0.3">
      <c r="D1432" s="15" t="str">
        <f t="shared" si="98"/>
        <v/>
      </c>
    </row>
    <row r="1433" spans="4:4" x14ac:dyDescent="0.3">
      <c r="D1433" s="15" t="str">
        <f t="shared" si="98"/>
        <v/>
      </c>
    </row>
    <row r="1434" spans="4:4" x14ac:dyDescent="0.3">
      <c r="D1434" s="15" t="str">
        <f t="shared" si="98"/>
        <v/>
      </c>
    </row>
    <row r="1435" spans="4:4" x14ac:dyDescent="0.3">
      <c r="D1435" s="15" t="str">
        <f t="shared" si="98"/>
        <v/>
      </c>
    </row>
    <row r="1436" spans="4:4" x14ac:dyDescent="0.3">
      <c r="D1436" s="15" t="str">
        <f t="shared" si="98"/>
        <v/>
      </c>
    </row>
    <row r="1437" spans="4:4" x14ac:dyDescent="0.3">
      <c r="D1437" s="15" t="str">
        <f t="shared" si="98"/>
        <v/>
      </c>
    </row>
    <row r="1438" spans="4:4" x14ac:dyDescent="0.3">
      <c r="D1438" s="15" t="str">
        <f t="shared" si="98"/>
        <v/>
      </c>
    </row>
    <row r="1439" spans="4:4" x14ac:dyDescent="0.3">
      <c r="D1439" s="15" t="str">
        <f t="shared" si="98"/>
        <v/>
      </c>
    </row>
    <row r="1440" spans="4:4" x14ac:dyDescent="0.3">
      <c r="D1440" s="15" t="str">
        <f t="shared" si="98"/>
        <v/>
      </c>
    </row>
    <row r="1441" spans="4:4" x14ac:dyDescent="0.3">
      <c r="D1441" s="15" t="str">
        <f t="shared" si="98"/>
        <v/>
      </c>
    </row>
    <row r="1442" spans="4:4" x14ac:dyDescent="0.3">
      <c r="D1442" s="15" t="str">
        <f t="shared" si="98"/>
        <v/>
      </c>
    </row>
    <row r="1443" spans="4:4" x14ac:dyDescent="0.3">
      <c r="D1443" s="15" t="str">
        <f t="shared" si="98"/>
        <v/>
      </c>
    </row>
    <row r="1444" spans="4:4" x14ac:dyDescent="0.3">
      <c r="D1444" s="15" t="str">
        <f t="shared" si="98"/>
        <v/>
      </c>
    </row>
    <row r="1445" spans="4:4" x14ac:dyDescent="0.3">
      <c r="D1445" s="15" t="str">
        <f t="shared" si="98"/>
        <v/>
      </c>
    </row>
    <row r="1446" spans="4:4" x14ac:dyDescent="0.3">
      <c r="D1446" s="15" t="str">
        <f t="shared" si="98"/>
        <v/>
      </c>
    </row>
    <row r="1447" spans="4:4" x14ac:dyDescent="0.3">
      <c r="D1447" s="15" t="str">
        <f t="shared" si="98"/>
        <v/>
      </c>
    </row>
    <row r="1448" spans="4:4" x14ac:dyDescent="0.3">
      <c r="D1448" s="15" t="str">
        <f t="shared" si="98"/>
        <v/>
      </c>
    </row>
    <row r="1449" spans="4:4" x14ac:dyDescent="0.3">
      <c r="D1449" s="15" t="str">
        <f t="shared" si="98"/>
        <v/>
      </c>
    </row>
    <row r="1450" spans="4:4" x14ac:dyDescent="0.3">
      <c r="D1450" s="15" t="str">
        <f t="shared" si="98"/>
        <v/>
      </c>
    </row>
    <row r="1451" spans="4:4" x14ac:dyDescent="0.3">
      <c r="D1451" s="15" t="str">
        <f t="shared" si="98"/>
        <v/>
      </c>
    </row>
    <row r="1452" spans="4:4" x14ac:dyDescent="0.3">
      <c r="D1452" s="15" t="str">
        <f t="shared" si="98"/>
        <v/>
      </c>
    </row>
    <row r="1453" spans="4:4" x14ac:dyDescent="0.3">
      <c r="D1453" s="15" t="str">
        <f t="shared" si="98"/>
        <v/>
      </c>
    </row>
    <row r="1454" spans="4:4" x14ac:dyDescent="0.3">
      <c r="D1454" s="15" t="str">
        <f t="shared" si="98"/>
        <v/>
      </c>
    </row>
    <row r="1455" spans="4:4" x14ac:dyDescent="0.3">
      <c r="D1455" s="15" t="str">
        <f t="shared" si="98"/>
        <v/>
      </c>
    </row>
    <row r="1456" spans="4:4" x14ac:dyDescent="0.3">
      <c r="D1456" s="15" t="str">
        <f t="shared" si="98"/>
        <v/>
      </c>
    </row>
    <row r="1457" spans="4:4" x14ac:dyDescent="0.3">
      <c r="D1457" s="15" t="str">
        <f t="shared" si="98"/>
        <v/>
      </c>
    </row>
    <row r="1458" spans="4:4" x14ac:dyDescent="0.3">
      <c r="D1458" s="15" t="str">
        <f t="shared" si="98"/>
        <v/>
      </c>
    </row>
    <row r="1459" spans="4:4" x14ac:dyDescent="0.3">
      <c r="D1459" s="15" t="str">
        <f t="shared" si="98"/>
        <v/>
      </c>
    </row>
    <row r="1460" spans="4:4" x14ac:dyDescent="0.3">
      <c r="D1460" s="15" t="str">
        <f t="shared" si="98"/>
        <v/>
      </c>
    </row>
    <row r="1461" spans="4:4" x14ac:dyDescent="0.3">
      <c r="D1461" s="15" t="str">
        <f t="shared" si="98"/>
        <v/>
      </c>
    </row>
    <row r="1462" spans="4:4" x14ac:dyDescent="0.3">
      <c r="D1462" s="15" t="str">
        <f t="shared" si="98"/>
        <v/>
      </c>
    </row>
    <row r="1463" spans="4:4" x14ac:dyDescent="0.3">
      <c r="D1463" s="15" t="str">
        <f t="shared" si="98"/>
        <v/>
      </c>
    </row>
    <row r="1464" spans="4:4" x14ac:dyDescent="0.3">
      <c r="D1464" s="15" t="str">
        <f t="shared" si="98"/>
        <v/>
      </c>
    </row>
    <row r="1465" spans="4:4" x14ac:dyDescent="0.3">
      <c r="D1465" s="15" t="str">
        <f t="shared" si="98"/>
        <v/>
      </c>
    </row>
    <row r="1466" spans="4:4" x14ac:dyDescent="0.3">
      <c r="D1466" s="15" t="str">
        <f t="shared" si="98"/>
        <v/>
      </c>
    </row>
    <row r="1467" spans="4:4" x14ac:dyDescent="0.3">
      <c r="D1467" s="15" t="str">
        <f t="shared" si="98"/>
        <v/>
      </c>
    </row>
    <row r="1468" spans="4:4" x14ac:dyDescent="0.3">
      <c r="D1468" s="15" t="str">
        <f t="shared" si="98"/>
        <v/>
      </c>
    </row>
    <row r="1469" spans="4:4" x14ac:dyDescent="0.3">
      <c r="D1469" s="15" t="str">
        <f t="shared" si="98"/>
        <v/>
      </c>
    </row>
    <row r="1470" spans="4:4" x14ac:dyDescent="0.3">
      <c r="D1470" s="15" t="str">
        <f t="shared" si="98"/>
        <v/>
      </c>
    </row>
    <row r="1471" spans="4:4" x14ac:dyDescent="0.3">
      <c r="D1471" s="15" t="str">
        <f t="shared" si="98"/>
        <v/>
      </c>
    </row>
    <row r="1472" spans="4:4" x14ac:dyDescent="0.3">
      <c r="D1472" s="15" t="str">
        <f t="shared" si="98"/>
        <v/>
      </c>
    </row>
    <row r="1473" spans="4:4" x14ac:dyDescent="0.3">
      <c r="D1473" s="15" t="str">
        <f t="shared" si="98"/>
        <v/>
      </c>
    </row>
    <row r="1474" spans="4:4" x14ac:dyDescent="0.3">
      <c r="D1474" s="15" t="str">
        <f t="shared" si="98"/>
        <v/>
      </c>
    </row>
    <row r="1475" spans="4:4" x14ac:dyDescent="0.3">
      <c r="D1475" s="15" t="str">
        <f t="shared" si="98"/>
        <v/>
      </c>
    </row>
    <row r="1476" spans="4:4" x14ac:dyDescent="0.3">
      <c r="D1476" s="15" t="str">
        <f t="shared" ref="D1476:D1539" si="99">CONCATENATE(B1476,G1476)</f>
        <v/>
      </c>
    </row>
    <row r="1477" spans="4:4" x14ac:dyDescent="0.3">
      <c r="D1477" s="15" t="str">
        <f t="shared" si="99"/>
        <v/>
      </c>
    </row>
    <row r="1478" spans="4:4" x14ac:dyDescent="0.3">
      <c r="D1478" s="15" t="str">
        <f t="shared" si="99"/>
        <v/>
      </c>
    </row>
    <row r="1479" spans="4:4" x14ac:dyDescent="0.3">
      <c r="D1479" s="15" t="str">
        <f t="shared" si="99"/>
        <v/>
      </c>
    </row>
    <row r="1480" spans="4:4" x14ac:dyDescent="0.3">
      <c r="D1480" s="15" t="str">
        <f t="shared" si="99"/>
        <v/>
      </c>
    </row>
    <row r="1481" spans="4:4" x14ac:dyDescent="0.3">
      <c r="D1481" s="15" t="str">
        <f t="shared" si="99"/>
        <v/>
      </c>
    </row>
    <row r="1482" spans="4:4" x14ac:dyDescent="0.3">
      <c r="D1482" s="15" t="str">
        <f t="shared" si="99"/>
        <v/>
      </c>
    </row>
    <row r="1483" spans="4:4" x14ac:dyDescent="0.3">
      <c r="D1483" s="15" t="str">
        <f t="shared" si="99"/>
        <v/>
      </c>
    </row>
    <row r="1484" spans="4:4" x14ac:dyDescent="0.3">
      <c r="D1484" s="15" t="str">
        <f t="shared" si="99"/>
        <v/>
      </c>
    </row>
    <row r="1485" spans="4:4" x14ac:dyDescent="0.3">
      <c r="D1485" s="15" t="str">
        <f t="shared" si="99"/>
        <v/>
      </c>
    </row>
    <row r="1486" spans="4:4" x14ac:dyDescent="0.3">
      <c r="D1486" s="15" t="str">
        <f t="shared" si="99"/>
        <v/>
      </c>
    </row>
    <row r="1487" spans="4:4" x14ac:dyDescent="0.3">
      <c r="D1487" s="15" t="str">
        <f t="shared" si="99"/>
        <v/>
      </c>
    </row>
    <row r="1488" spans="4:4" x14ac:dyDescent="0.3">
      <c r="D1488" s="15" t="str">
        <f t="shared" si="99"/>
        <v/>
      </c>
    </row>
    <row r="1489" spans="4:4" x14ac:dyDescent="0.3">
      <c r="D1489" s="15" t="str">
        <f t="shared" si="99"/>
        <v/>
      </c>
    </row>
    <row r="1490" spans="4:4" x14ac:dyDescent="0.3">
      <c r="D1490" s="15" t="str">
        <f t="shared" si="99"/>
        <v/>
      </c>
    </row>
    <row r="1491" spans="4:4" x14ac:dyDescent="0.3">
      <c r="D1491" s="15" t="str">
        <f t="shared" si="99"/>
        <v/>
      </c>
    </row>
    <row r="1492" spans="4:4" x14ac:dyDescent="0.3">
      <c r="D1492" s="15" t="str">
        <f t="shared" si="99"/>
        <v/>
      </c>
    </row>
    <row r="1493" spans="4:4" x14ac:dyDescent="0.3">
      <c r="D1493" s="15" t="str">
        <f t="shared" si="99"/>
        <v/>
      </c>
    </row>
    <row r="1494" spans="4:4" x14ac:dyDescent="0.3">
      <c r="D1494" s="15" t="str">
        <f t="shared" si="99"/>
        <v/>
      </c>
    </row>
    <row r="1495" spans="4:4" x14ac:dyDescent="0.3">
      <c r="D1495" s="15" t="str">
        <f t="shared" si="99"/>
        <v/>
      </c>
    </row>
    <row r="1496" spans="4:4" x14ac:dyDescent="0.3">
      <c r="D1496" s="15" t="str">
        <f t="shared" si="99"/>
        <v/>
      </c>
    </row>
    <row r="1497" spans="4:4" x14ac:dyDescent="0.3">
      <c r="D1497" s="15" t="str">
        <f t="shared" si="99"/>
        <v/>
      </c>
    </row>
    <row r="1498" spans="4:4" x14ac:dyDescent="0.3">
      <c r="D1498" s="15" t="str">
        <f t="shared" si="99"/>
        <v/>
      </c>
    </row>
    <row r="1499" spans="4:4" x14ac:dyDescent="0.3">
      <c r="D1499" s="15" t="str">
        <f t="shared" si="99"/>
        <v/>
      </c>
    </row>
    <row r="1500" spans="4:4" x14ac:dyDescent="0.3">
      <c r="D1500" s="15" t="str">
        <f t="shared" si="99"/>
        <v/>
      </c>
    </row>
    <row r="1501" spans="4:4" x14ac:dyDescent="0.3">
      <c r="D1501" s="15" t="str">
        <f t="shared" si="99"/>
        <v/>
      </c>
    </row>
    <row r="1502" spans="4:4" x14ac:dyDescent="0.3">
      <c r="D1502" s="15" t="str">
        <f t="shared" si="99"/>
        <v/>
      </c>
    </row>
    <row r="1503" spans="4:4" x14ac:dyDescent="0.3">
      <c r="D1503" s="15" t="str">
        <f t="shared" si="99"/>
        <v/>
      </c>
    </row>
    <row r="1504" spans="4:4" x14ac:dyDescent="0.3">
      <c r="D1504" s="15" t="str">
        <f t="shared" si="99"/>
        <v/>
      </c>
    </row>
    <row r="1505" spans="4:4" x14ac:dyDescent="0.3">
      <c r="D1505" s="15" t="str">
        <f t="shared" si="99"/>
        <v/>
      </c>
    </row>
    <row r="1506" spans="4:4" x14ac:dyDescent="0.3">
      <c r="D1506" s="15" t="str">
        <f t="shared" si="99"/>
        <v/>
      </c>
    </row>
    <row r="1507" spans="4:4" x14ac:dyDescent="0.3">
      <c r="D1507" s="15" t="str">
        <f t="shared" si="99"/>
        <v/>
      </c>
    </row>
    <row r="1508" spans="4:4" x14ac:dyDescent="0.3">
      <c r="D1508" s="15" t="str">
        <f t="shared" si="99"/>
        <v/>
      </c>
    </row>
    <row r="1509" spans="4:4" x14ac:dyDescent="0.3">
      <c r="D1509" s="15" t="str">
        <f t="shared" si="99"/>
        <v/>
      </c>
    </row>
    <row r="1510" spans="4:4" x14ac:dyDescent="0.3">
      <c r="D1510" s="15" t="str">
        <f t="shared" si="99"/>
        <v/>
      </c>
    </row>
    <row r="1511" spans="4:4" x14ac:dyDescent="0.3">
      <c r="D1511" s="15" t="str">
        <f t="shared" si="99"/>
        <v/>
      </c>
    </row>
    <row r="1512" spans="4:4" x14ac:dyDescent="0.3">
      <c r="D1512" s="15" t="str">
        <f t="shared" si="99"/>
        <v/>
      </c>
    </row>
    <row r="1513" spans="4:4" x14ac:dyDescent="0.3">
      <c r="D1513" s="15" t="str">
        <f t="shared" si="99"/>
        <v/>
      </c>
    </row>
    <row r="1514" spans="4:4" x14ac:dyDescent="0.3">
      <c r="D1514" s="15" t="str">
        <f t="shared" si="99"/>
        <v/>
      </c>
    </row>
    <row r="1515" spans="4:4" x14ac:dyDescent="0.3">
      <c r="D1515" s="15" t="str">
        <f t="shared" si="99"/>
        <v/>
      </c>
    </row>
    <row r="1516" spans="4:4" x14ac:dyDescent="0.3">
      <c r="D1516" s="15" t="str">
        <f t="shared" si="99"/>
        <v/>
      </c>
    </row>
    <row r="1517" spans="4:4" x14ac:dyDescent="0.3">
      <c r="D1517" s="15" t="str">
        <f t="shared" si="99"/>
        <v/>
      </c>
    </row>
    <row r="1518" spans="4:4" x14ac:dyDescent="0.3">
      <c r="D1518" s="15" t="str">
        <f t="shared" si="99"/>
        <v/>
      </c>
    </row>
    <row r="1519" spans="4:4" x14ac:dyDescent="0.3">
      <c r="D1519" s="15" t="str">
        <f t="shared" si="99"/>
        <v/>
      </c>
    </row>
    <row r="1520" spans="4:4" x14ac:dyDescent="0.3">
      <c r="D1520" s="15" t="str">
        <f t="shared" si="99"/>
        <v/>
      </c>
    </row>
    <row r="1521" spans="4:4" x14ac:dyDescent="0.3">
      <c r="D1521" s="15" t="str">
        <f t="shared" si="99"/>
        <v/>
      </c>
    </row>
    <row r="1522" spans="4:4" x14ac:dyDescent="0.3">
      <c r="D1522" s="15" t="str">
        <f t="shared" si="99"/>
        <v/>
      </c>
    </row>
    <row r="1523" spans="4:4" x14ac:dyDescent="0.3">
      <c r="D1523" s="15" t="str">
        <f t="shared" si="99"/>
        <v/>
      </c>
    </row>
    <row r="1524" spans="4:4" x14ac:dyDescent="0.3">
      <c r="D1524" s="15" t="str">
        <f t="shared" si="99"/>
        <v/>
      </c>
    </row>
    <row r="1525" spans="4:4" x14ac:dyDescent="0.3">
      <c r="D1525" s="15" t="str">
        <f t="shared" si="99"/>
        <v/>
      </c>
    </row>
    <row r="1526" spans="4:4" x14ac:dyDescent="0.3">
      <c r="D1526" s="15" t="str">
        <f t="shared" si="99"/>
        <v/>
      </c>
    </row>
    <row r="1527" spans="4:4" x14ac:dyDescent="0.3">
      <c r="D1527" s="15" t="str">
        <f t="shared" si="99"/>
        <v/>
      </c>
    </row>
    <row r="1528" spans="4:4" x14ac:dyDescent="0.3">
      <c r="D1528" s="15" t="str">
        <f t="shared" si="99"/>
        <v/>
      </c>
    </row>
    <row r="1529" spans="4:4" x14ac:dyDescent="0.3">
      <c r="D1529" s="15" t="str">
        <f t="shared" si="99"/>
        <v/>
      </c>
    </row>
    <row r="1530" spans="4:4" x14ac:dyDescent="0.3">
      <c r="D1530" s="15" t="str">
        <f t="shared" si="99"/>
        <v/>
      </c>
    </row>
    <row r="1531" spans="4:4" x14ac:dyDescent="0.3">
      <c r="D1531" s="15" t="str">
        <f t="shared" si="99"/>
        <v/>
      </c>
    </row>
    <row r="1532" spans="4:4" x14ac:dyDescent="0.3">
      <c r="D1532" s="15" t="str">
        <f t="shared" si="99"/>
        <v/>
      </c>
    </row>
    <row r="1533" spans="4:4" x14ac:dyDescent="0.3">
      <c r="D1533" s="15" t="str">
        <f t="shared" si="99"/>
        <v/>
      </c>
    </row>
    <row r="1534" spans="4:4" x14ac:dyDescent="0.3">
      <c r="D1534" s="15" t="str">
        <f t="shared" si="99"/>
        <v/>
      </c>
    </row>
    <row r="1535" spans="4:4" x14ac:dyDescent="0.3">
      <c r="D1535" s="15" t="str">
        <f t="shared" si="99"/>
        <v/>
      </c>
    </row>
    <row r="1536" spans="4:4" x14ac:dyDescent="0.3">
      <c r="D1536" s="15" t="str">
        <f t="shared" si="99"/>
        <v/>
      </c>
    </row>
    <row r="1537" spans="4:4" x14ac:dyDescent="0.3">
      <c r="D1537" s="15" t="str">
        <f t="shared" si="99"/>
        <v/>
      </c>
    </row>
    <row r="1538" spans="4:4" x14ac:dyDescent="0.3">
      <c r="D1538" s="15" t="str">
        <f t="shared" si="99"/>
        <v/>
      </c>
    </row>
    <row r="1539" spans="4:4" x14ac:dyDescent="0.3">
      <c r="D1539" s="15" t="str">
        <f t="shared" si="99"/>
        <v/>
      </c>
    </row>
    <row r="1540" spans="4:4" x14ac:dyDescent="0.3">
      <c r="D1540" s="15" t="str">
        <f t="shared" ref="D1540:D1603" si="100">CONCATENATE(B1540,G1540)</f>
        <v/>
      </c>
    </row>
    <row r="1541" spans="4:4" x14ac:dyDescent="0.3">
      <c r="D1541" s="15" t="str">
        <f t="shared" si="100"/>
        <v/>
      </c>
    </row>
    <row r="1542" spans="4:4" x14ac:dyDescent="0.3">
      <c r="D1542" s="15" t="str">
        <f t="shared" si="100"/>
        <v/>
      </c>
    </row>
    <row r="1543" spans="4:4" x14ac:dyDescent="0.3">
      <c r="D1543" s="15" t="str">
        <f t="shared" si="100"/>
        <v/>
      </c>
    </row>
    <row r="1544" spans="4:4" x14ac:dyDescent="0.3">
      <c r="D1544" s="15" t="str">
        <f t="shared" si="100"/>
        <v/>
      </c>
    </row>
    <row r="1545" spans="4:4" x14ac:dyDescent="0.3">
      <c r="D1545" s="15" t="str">
        <f t="shared" si="100"/>
        <v/>
      </c>
    </row>
    <row r="1546" spans="4:4" x14ac:dyDescent="0.3">
      <c r="D1546" s="15" t="str">
        <f t="shared" si="100"/>
        <v/>
      </c>
    </row>
    <row r="1547" spans="4:4" x14ac:dyDescent="0.3">
      <c r="D1547" s="15" t="str">
        <f t="shared" si="100"/>
        <v/>
      </c>
    </row>
    <row r="1548" spans="4:4" x14ac:dyDescent="0.3">
      <c r="D1548" s="15" t="str">
        <f t="shared" si="100"/>
        <v/>
      </c>
    </row>
    <row r="1549" spans="4:4" x14ac:dyDescent="0.3">
      <c r="D1549" s="15" t="str">
        <f t="shared" si="100"/>
        <v/>
      </c>
    </row>
    <row r="1550" spans="4:4" x14ac:dyDescent="0.3">
      <c r="D1550" s="15" t="str">
        <f t="shared" si="100"/>
        <v/>
      </c>
    </row>
    <row r="1551" spans="4:4" x14ac:dyDescent="0.3">
      <c r="D1551" s="15" t="str">
        <f t="shared" si="100"/>
        <v/>
      </c>
    </row>
    <row r="1552" spans="4:4" x14ac:dyDescent="0.3">
      <c r="D1552" s="15" t="str">
        <f t="shared" si="100"/>
        <v/>
      </c>
    </row>
    <row r="1553" spans="4:4" x14ac:dyDescent="0.3">
      <c r="D1553" s="15" t="str">
        <f t="shared" si="100"/>
        <v/>
      </c>
    </row>
    <row r="1554" spans="4:4" x14ac:dyDescent="0.3">
      <c r="D1554" s="15" t="str">
        <f t="shared" si="100"/>
        <v/>
      </c>
    </row>
    <row r="1555" spans="4:4" x14ac:dyDescent="0.3">
      <c r="D1555" s="15" t="str">
        <f t="shared" si="100"/>
        <v/>
      </c>
    </row>
    <row r="1556" spans="4:4" x14ac:dyDescent="0.3">
      <c r="D1556" s="15" t="str">
        <f t="shared" si="100"/>
        <v/>
      </c>
    </row>
    <row r="1557" spans="4:4" x14ac:dyDescent="0.3">
      <c r="D1557" s="15" t="str">
        <f t="shared" si="100"/>
        <v/>
      </c>
    </row>
    <row r="1558" spans="4:4" x14ac:dyDescent="0.3">
      <c r="D1558" s="15" t="str">
        <f t="shared" si="100"/>
        <v/>
      </c>
    </row>
    <row r="1559" spans="4:4" x14ac:dyDescent="0.3">
      <c r="D1559" s="15" t="str">
        <f t="shared" si="100"/>
        <v/>
      </c>
    </row>
    <row r="1560" spans="4:4" x14ac:dyDescent="0.3">
      <c r="D1560" s="15" t="str">
        <f t="shared" si="100"/>
        <v/>
      </c>
    </row>
    <row r="1561" spans="4:4" x14ac:dyDescent="0.3">
      <c r="D1561" s="15" t="str">
        <f t="shared" si="100"/>
        <v/>
      </c>
    </row>
    <row r="1562" spans="4:4" x14ac:dyDescent="0.3">
      <c r="D1562" s="15" t="str">
        <f t="shared" si="100"/>
        <v/>
      </c>
    </row>
    <row r="1563" spans="4:4" x14ac:dyDescent="0.3">
      <c r="D1563" s="15" t="str">
        <f t="shared" si="100"/>
        <v/>
      </c>
    </row>
    <row r="1564" spans="4:4" x14ac:dyDescent="0.3">
      <c r="D1564" s="15" t="str">
        <f t="shared" si="100"/>
        <v/>
      </c>
    </row>
    <row r="1565" spans="4:4" x14ac:dyDescent="0.3">
      <c r="D1565" s="15" t="str">
        <f t="shared" si="100"/>
        <v/>
      </c>
    </row>
    <row r="1566" spans="4:4" x14ac:dyDescent="0.3">
      <c r="D1566" s="15" t="str">
        <f t="shared" si="100"/>
        <v/>
      </c>
    </row>
    <row r="1567" spans="4:4" x14ac:dyDescent="0.3">
      <c r="D1567" s="15" t="str">
        <f t="shared" si="100"/>
        <v/>
      </c>
    </row>
    <row r="1568" spans="4:4" x14ac:dyDescent="0.3">
      <c r="D1568" s="15" t="str">
        <f t="shared" si="100"/>
        <v/>
      </c>
    </row>
    <row r="1569" spans="4:4" x14ac:dyDescent="0.3">
      <c r="D1569" s="15" t="str">
        <f t="shared" si="100"/>
        <v/>
      </c>
    </row>
    <row r="1570" spans="4:4" x14ac:dyDescent="0.3">
      <c r="D1570" s="15" t="str">
        <f t="shared" si="100"/>
        <v/>
      </c>
    </row>
    <row r="1571" spans="4:4" x14ac:dyDescent="0.3">
      <c r="D1571" s="15" t="str">
        <f t="shared" si="100"/>
        <v/>
      </c>
    </row>
    <row r="1572" spans="4:4" x14ac:dyDescent="0.3">
      <c r="D1572" s="15" t="str">
        <f t="shared" si="100"/>
        <v/>
      </c>
    </row>
    <row r="1573" spans="4:4" x14ac:dyDescent="0.3">
      <c r="D1573" s="15" t="str">
        <f t="shared" si="100"/>
        <v/>
      </c>
    </row>
    <row r="1574" spans="4:4" x14ac:dyDescent="0.3">
      <c r="D1574" s="15" t="str">
        <f t="shared" si="100"/>
        <v/>
      </c>
    </row>
    <row r="1575" spans="4:4" x14ac:dyDescent="0.3">
      <c r="D1575" s="15" t="str">
        <f t="shared" si="100"/>
        <v/>
      </c>
    </row>
    <row r="1576" spans="4:4" x14ac:dyDescent="0.3">
      <c r="D1576" s="15" t="str">
        <f t="shared" si="100"/>
        <v/>
      </c>
    </row>
    <row r="1577" spans="4:4" x14ac:dyDescent="0.3">
      <c r="D1577" s="15" t="str">
        <f t="shared" si="100"/>
        <v/>
      </c>
    </row>
    <row r="1578" spans="4:4" x14ac:dyDescent="0.3">
      <c r="D1578" s="15" t="str">
        <f t="shared" si="100"/>
        <v/>
      </c>
    </row>
    <row r="1579" spans="4:4" x14ac:dyDescent="0.3">
      <c r="D1579" s="15" t="str">
        <f t="shared" si="100"/>
        <v/>
      </c>
    </row>
    <row r="1580" spans="4:4" x14ac:dyDescent="0.3">
      <c r="D1580" s="15" t="str">
        <f t="shared" si="100"/>
        <v/>
      </c>
    </row>
    <row r="1581" spans="4:4" x14ac:dyDescent="0.3">
      <c r="D1581" s="15" t="str">
        <f t="shared" si="100"/>
        <v/>
      </c>
    </row>
    <row r="1582" spans="4:4" x14ac:dyDescent="0.3">
      <c r="D1582" s="15" t="str">
        <f t="shared" si="100"/>
        <v/>
      </c>
    </row>
    <row r="1583" spans="4:4" x14ac:dyDescent="0.3">
      <c r="D1583" s="15" t="str">
        <f t="shared" si="100"/>
        <v/>
      </c>
    </row>
    <row r="1584" spans="4:4" x14ac:dyDescent="0.3">
      <c r="D1584" s="15" t="str">
        <f t="shared" si="100"/>
        <v/>
      </c>
    </row>
    <row r="1585" spans="4:4" x14ac:dyDescent="0.3">
      <c r="D1585" s="15" t="str">
        <f t="shared" si="100"/>
        <v/>
      </c>
    </row>
    <row r="1586" spans="4:4" x14ac:dyDescent="0.3">
      <c r="D1586" s="15" t="str">
        <f t="shared" si="100"/>
        <v/>
      </c>
    </row>
    <row r="1587" spans="4:4" x14ac:dyDescent="0.3">
      <c r="D1587" s="15" t="str">
        <f t="shared" si="100"/>
        <v/>
      </c>
    </row>
    <row r="1588" spans="4:4" x14ac:dyDescent="0.3">
      <c r="D1588" s="15" t="str">
        <f t="shared" si="100"/>
        <v/>
      </c>
    </row>
    <row r="1589" spans="4:4" x14ac:dyDescent="0.3">
      <c r="D1589" s="15" t="str">
        <f t="shared" si="100"/>
        <v/>
      </c>
    </row>
    <row r="1590" spans="4:4" x14ac:dyDescent="0.3">
      <c r="D1590" s="15" t="str">
        <f t="shared" si="100"/>
        <v/>
      </c>
    </row>
    <row r="1591" spans="4:4" x14ac:dyDescent="0.3">
      <c r="D1591" s="15" t="str">
        <f t="shared" si="100"/>
        <v/>
      </c>
    </row>
    <row r="1592" spans="4:4" x14ac:dyDescent="0.3">
      <c r="D1592" s="15" t="str">
        <f t="shared" si="100"/>
        <v/>
      </c>
    </row>
    <row r="1593" spans="4:4" x14ac:dyDescent="0.3">
      <c r="D1593" s="15" t="str">
        <f t="shared" si="100"/>
        <v/>
      </c>
    </row>
    <row r="1594" spans="4:4" x14ac:dyDescent="0.3">
      <c r="D1594" s="15" t="str">
        <f t="shared" si="100"/>
        <v/>
      </c>
    </row>
    <row r="1595" spans="4:4" x14ac:dyDescent="0.3">
      <c r="D1595" s="15" t="str">
        <f t="shared" si="100"/>
        <v/>
      </c>
    </row>
    <row r="1596" spans="4:4" x14ac:dyDescent="0.3">
      <c r="D1596" s="15" t="str">
        <f t="shared" si="100"/>
        <v/>
      </c>
    </row>
    <row r="1597" spans="4:4" x14ac:dyDescent="0.3">
      <c r="D1597" s="15" t="str">
        <f t="shared" si="100"/>
        <v/>
      </c>
    </row>
    <row r="1598" spans="4:4" x14ac:dyDescent="0.3">
      <c r="D1598" s="15" t="str">
        <f t="shared" si="100"/>
        <v/>
      </c>
    </row>
    <row r="1599" spans="4:4" x14ac:dyDescent="0.3">
      <c r="D1599" s="15" t="str">
        <f t="shared" si="100"/>
        <v/>
      </c>
    </row>
    <row r="1600" spans="4:4" x14ac:dyDescent="0.3">
      <c r="D1600" s="15" t="str">
        <f t="shared" si="100"/>
        <v/>
      </c>
    </row>
    <row r="1601" spans="4:4" x14ac:dyDescent="0.3">
      <c r="D1601" s="15" t="str">
        <f t="shared" si="100"/>
        <v/>
      </c>
    </row>
    <row r="1602" spans="4:4" x14ac:dyDescent="0.3">
      <c r="D1602" s="15" t="str">
        <f t="shared" si="100"/>
        <v/>
      </c>
    </row>
    <row r="1603" spans="4:4" x14ac:dyDescent="0.3">
      <c r="D1603" s="15" t="str">
        <f t="shared" si="100"/>
        <v/>
      </c>
    </row>
    <row r="1604" spans="4:4" x14ac:dyDescent="0.3">
      <c r="D1604" s="15" t="str">
        <f t="shared" ref="D1604:D1667" si="101">CONCATENATE(B1604,G1604)</f>
        <v/>
      </c>
    </row>
    <row r="1605" spans="4:4" x14ac:dyDescent="0.3">
      <c r="D1605" s="15" t="str">
        <f t="shared" si="101"/>
        <v/>
      </c>
    </row>
    <row r="1606" spans="4:4" x14ac:dyDescent="0.3">
      <c r="D1606" s="15" t="str">
        <f t="shared" si="101"/>
        <v/>
      </c>
    </row>
    <row r="1607" spans="4:4" x14ac:dyDescent="0.3">
      <c r="D1607" s="15" t="str">
        <f t="shared" si="101"/>
        <v/>
      </c>
    </row>
    <row r="1608" spans="4:4" x14ac:dyDescent="0.3">
      <c r="D1608" s="15" t="str">
        <f t="shared" si="101"/>
        <v/>
      </c>
    </row>
    <row r="1609" spans="4:4" x14ac:dyDescent="0.3">
      <c r="D1609" s="15" t="str">
        <f t="shared" si="101"/>
        <v/>
      </c>
    </row>
    <row r="1610" spans="4:4" x14ac:dyDescent="0.3">
      <c r="D1610" s="15" t="str">
        <f t="shared" si="101"/>
        <v/>
      </c>
    </row>
    <row r="1611" spans="4:4" x14ac:dyDescent="0.3">
      <c r="D1611" s="15" t="str">
        <f t="shared" si="101"/>
        <v/>
      </c>
    </row>
    <row r="1612" spans="4:4" x14ac:dyDescent="0.3">
      <c r="D1612" s="15" t="str">
        <f t="shared" si="101"/>
        <v/>
      </c>
    </row>
    <row r="1613" spans="4:4" x14ac:dyDescent="0.3">
      <c r="D1613" s="15" t="str">
        <f t="shared" si="101"/>
        <v/>
      </c>
    </row>
    <row r="1614" spans="4:4" x14ac:dyDescent="0.3">
      <c r="D1614" s="15" t="str">
        <f t="shared" si="101"/>
        <v/>
      </c>
    </row>
    <row r="1615" spans="4:4" x14ac:dyDescent="0.3">
      <c r="D1615" s="15" t="str">
        <f t="shared" si="101"/>
        <v/>
      </c>
    </row>
    <row r="1616" spans="4:4" x14ac:dyDescent="0.3">
      <c r="D1616" s="15" t="str">
        <f t="shared" si="101"/>
        <v/>
      </c>
    </row>
    <row r="1617" spans="4:4" x14ac:dyDescent="0.3">
      <c r="D1617" s="15" t="str">
        <f t="shared" si="101"/>
        <v/>
      </c>
    </row>
    <row r="1618" spans="4:4" x14ac:dyDescent="0.3">
      <c r="D1618" s="15" t="str">
        <f t="shared" si="101"/>
        <v/>
      </c>
    </row>
    <row r="1619" spans="4:4" x14ac:dyDescent="0.3">
      <c r="D1619" s="15" t="str">
        <f t="shared" si="101"/>
        <v/>
      </c>
    </row>
    <row r="1620" spans="4:4" x14ac:dyDescent="0.3">
      <c r="D1620" s="15" t="str">
        <f t="shared" si="101"/>
        <v/>
      </c>
    </row>
    <row r="1621" spans="4:4" x14ac:dyDescent="0.3">
      <c r="D1621" s="15" t="str">
        <f t="shared" si="101"/>
        <v/>
      </c>
    </row>
    <row r="1622" spans="4:4" x14ac:dyDescent="0.3">
      <c r="D1622" s="15" t="str">
        <f t="shared" si="101"/>
        <v/>
      </c>
    </row>
    <row r="1623" spans="4:4" x14ac:dyDescent="0.3">
      <c r="D1623" s="15" t="str">
        <f t="shared" si="101"/>
        <v/>
      </c>
    </row>
    <row r="1624" spans="4:4" x14ac:dyDescent="0.3">
      <c r="D1624" s="15" t="str">
        <f t="shared" si="101"/>
        <v/>
      </c>
    </row>
    <row r="1625" spans="4:4" x14ac:dyDescent="0.3">
      <c r="D1625" s="15" t="str">
        <f t="shared" si="101"/>
        <v/>
      </c>
    </row>
    <row r="1626" spans="4:4" x14ac:dyDescent="0.3">
      <c r="D1626" s="15" t="str">
        <f t="shared" si="101"/>
        <v/>
      </c>
    </row>
    <row r="1627" spans="4:4" x14ac:dyDescent="0.3">
      <c r="D1627" s="15" t="str">
        <f t="shared" si="101"/>
        <v/>
      </c>
    </row>
    <row r="1628" spans="4:4" x14ac:dyDescent="0.3">
      <c r="D1628" s="15" t="str">
        <f t="shared" si="101"/>
        <v/>
      </c>
    </row>
    <row r="1629" spans="4:4" x14ac:dyDescent="0.3">
      <c r="D1629" s="15" t="str">
        <f t="shared" si="101"/>
        <v/>
      </c>
    </row>
    <row r="1630" spans="4:4" x14ac:dyDescent="0.3">
      <c r="D1630" s="15" t="str">
        <f t="shared" si="101"/>
        <v/>
      </c>
    </row>
    <row r="1631" spans="4:4" x14ac:dyDescent="0.3">
      <c r="D1631" s="15" t="str">
        <f t="shared" si="101"/>
        <v/>
      </c>
    </row>
    <row r="1632" spans="4:4" x14ac:dyDescent="0.3">
      <c r="D1632" s="15" t="str">
        <f t="shared" si="101"/>
        <v/>
      </c>
    </row>
    <row r="1633" spans="4:4" x14ac:dyDescent="0.3">
      <c r="D1633" s="15" t="str">
        <f t="shared" si="101"/>
        <v/>
      </c>
    </row>
    <row r="1634" spans="4:4" x14ac:dyDescent="0.3">
      <c r="D1634" s="15" t="str">
        <f t="shared" si="101"/>
        <v/>
      </c>
    </row>
    <row r="1635" spans="4:4" x14ac:dyDescent="0.3">
      <c r="D1635" s="15" t="str">
        <f t="shared" si="101"/>
        <v/>
      </c>
    </row>
    <row r="1636" spans="4:4" x14ac:dyDescent="0.3">
      <c r="D1636" s="15" t="str">
        <f t="shared" si="101"/>
        <v/>
      </c>
    </row>
    <row r="1637" spans="4:4" x14ac:dyDescent="0.3">
      <c r="D1637" s="15" t="str">
        <f t="shared" si="101"/>
        <v/>
      </c>
    </row>
    <row r="1638" spans="4:4" x14ac:dyDescent="0.3">
      <c r="D1638" s="15" t="str">
        <f t="shared" si="101"/>
        <v/>
      </c>
    </row>
    <row r="1639" spans="4:4" x14ac:dyDescent="0.3">
      <c r="D1639" s="15" t="str">
        <f t="shared" si="101"/>
        <v/>
      </c>
    </row>
    <row r="1640" spans="4:4" x14ac:dyDescent="0.3">
      <c r="D1640" s="15" t="str">
        <f t="shared" si="101"/>
        <v/>
      </c>
    </row>
    <row r="1641" spans="4:4" x14ac:dyDescent="0.3">
      <c r="D1641" s="15" t="str">
        <f t="shared" si="101"/>
        <v/>
      </c>
    </row>
    <row r="1642" spans="4:4" x14ac:dyDescent="0.3">
      <c r="D1642" s="15" t="str">
        <f t="shared" si="101"/>
        <v/>
      </c>
    </row>
    <row r="1643" spans="4:4" x14ac:dyDescent="0.3">
      <c r="D1643" s="15" t="str">
        <f t="shared" si="101"/>
        <v/>
      </c>
    </row>
    <row r="1644" spans="4:4" x14ac:dyDescent="0.3">
      <c r="D1644" s="15" t="str">
        <f t="shared" si="101"/>
        <v/>
      </c>
    </row>
    <row r="1645" spans="4:4" x14ac:dyDescent="0.3">
      <c r="D1645" s="15" t="str">
        <f t="shared" si="101"/>
        <v/>
      </c>
    </row>
    <row r="1646" spans="4:4" x14ac:dyDescent="0.3">
      <c r="D1646" s="15" t="str">
        <f t="shared" si="101"/>
        <v/>
      </c>
    </row>
    <row r="1647" spans="4:4" x14ac:dyDescent="0.3">
      <c r="D1647" s="15" t="str">
        <f t="shared" si="101"/>
        <v/>
      </c>
    </row>
    <row r="1648" spans="4:4" x14ac:dyDescent="0.3">
      <c r="D1648" s="15" t="str">
        <f t="shared" si="101"/>
        <v/>
      </c>
    </row>
    <row r="1649" spans="4:4" x14ac:dyDescent="0.3">
      <c r="D1649" s="15" t="str">
        <f t="shared" si="101"/>
        <v/>
      </c>
    </row>
    <row r="1650" spans="4:4" x14ac:dyDescent="0.3">
      <c r="D1650" s="15" t="str">
        <f t="shared" si="101"/>
        <v/>
      </c>
    </row>
    <row r="1651" spans="4:4" x14ac:dyDescent="0.3">
      <c r="D1651" s="15" t="str">
        <f t="shared" si="101"/>
        <v/>
      </c>
    </row>
    <row r="1652" spans="4:4" x14ac:dyDescent="0.3">
      <c r="D1652" s="15" t="str">
        <f t="shared" si="101"/>
        <v/>
      </c>
    </row>
    <row r="1653" spans="4:4" x14ac:dyDescent="0.3">
      <c r="D1653" s="15" t="str">
        <f t="shared" si="101"/>
        <v/>
      </c>
    </row>
    <row r="1654" spans="4:4" x14ac:dyDescent="0.3">
      <c r="D1654" s="15" t="str">
        <f t="shared" si="101"/>
        <v/>
      </c>
    </row>
    <row r="1655" spans="4:4" x14ac:dyDescent="0.3">
      <c r="D1655" s="15" t="str">
        <f t="shared" si="101"/>
        <v/>
      </c>
    </row>
    <row r="1656" spans="4:4" x14ac:dyDescent="0.3">
      <c r="D1656" s="15" t="str">
        <f t="shared" si="101"/>
        <v/>
      </c>
    </row>
    <row r="1657" spans="4:4" x14ac:dyDescent="0.3">
      <c r="D1657" s="15" t="str">
        <f t="shared" si="101"/>
        <v/>
      </c>
    </row>
    <row r="1658" spans="4:4" x14ac:dyDescent="0.3">
      <c r="D1658" s="15" t="str">
        <f t="shared" si="101"/>
        <v/>
      </c>
    </row>
    <row r="1659" spans="4:4" x14ac:dyDescent="0.3">
      <c r="D1659" s="15" t="str">
        <f t="shared" si="101"/>
        <v/>
      </c>
    </row>
    <row r="1660" spans="4:4" x14ac:dyDescent="0.3">
      <c r="D1660" s="15" t="str">
        <f t="shared" si="101"/>
        <v/>
      </c>
    </row>
    <row r="1661" spans="4:4" x14ac:dyDescent="0.3">
      <c r="D1661" s="15" t="str">
        <f t="shared" si="101"/>
        <v/>
      </c>
    </row>
    <row r="1662" spans="4:4" x14ac:dyDescent="0.3">
      <c r="D1662" s="15" t="str">
        <f t="shared" si="101"/>
        <v/>
      </c>
    </row>
    <row r="1663" spans="4:4" x14ac:dyDescent="0.3">
      <c r="D1663" s="15" t="str">
        <f t="shared" si="101"/>
        <v/>
      </c>
    </row>
    <row r="1664" spans="4:4" x14ac:dyDescent="0.3">
      <c r="D1664" s="15" t="str">
        <f t="shared" si="101"/>
        <v/>
      </c>
    </row>
    <row r="1665" spans="4:4" x14ac:dyDescent="0.3">
      <c r="D1665" s="15" t="str">
        <f t="shared" si="101"/>
        <v/>
      </c>
    </row>
    <row r="1666" spans="4:4" x14ac:dyDescent="0.3">
      <c r="D1666" s="15" t="str">
        <f t="shared" si="101"/>
        <v/>
      </c>
    </row>
    <row r="1667" spans="4:4" x14ac:dyDescent="0.3">
      <c r="D1667" s="15" t="str">
        <f t="shared" si="101"/>
        <v/>
      </c>
    </row>
    <row r="1668" spans="4:4" x14ac:dyDescent="0.3">
      <c r="D1668" s="15" t="str">
        <f t="shared" ref="D1668:D1731" si="102">CONCATENATE(B1668,G1668)</f>
        <v/>
      </c>
    </row>
    <row r="1669" spans="4:4" x14ac:dyDescent="0.3">
      <c r="D1669" s="15" t="str">
        <f t="shared" si="102"/>
        <v/>
      </c>
    </row>
    <row r="1670" spans="4:4" x14ac:dyDescent="0.3">
      <c r="D1670" s="15" t="str">
        <f t="shared" si="102"/>
        <v/>
      </c>
    </row>
    <row r="1671" spans="4:4" x14ac:dyDescent="0.3">
      <c r="D1671" s="15" t="str">
        <f t="shared" si="102"/>
        <v/>
      </c>
    </row>
    <row r="1672" spans="4:4" x14ac:dyDescent="0.3">
      <c r="D1672" s="15" t="str">
        <f t="shared" si="102"/>
        <v/>
      </c>
    </row>
    <row r="1673" spans="4:4" x14ac:dyDescent="0.3">
      <c r="D1673" s="15" t="str">
        <f t="shared" si="102"/>
        <v/>
      </c>
    </row>
    <row r="1674" spans="4:4" x14ac:dyDescent="0.3">
      <c r="D1674" s="15" t="str">
        <f t="shared" si="102"/>
        <v/>
      </c>
    </row>
    <row r="1675" spans="4:4" x14ac:dyDescent="0.3">
      <c r="D1675" s="15" t="str">
        <f t="shared" si="102"/>
        <v/>
      </c>
    </row>
    <row r="1676" spans="4:4" x14ac:dyDescent="0.3">
      <c r="D1676" s="15" t="str">
        <f t="shared" si="102"/>
        <v/>
      </c>
    </row>
    <row r="1677" spans="4:4" x14ac:dyDescent="0.3">
      <c r="D1677" s="15" t="str">
        <f t="shared" si="102"/>
        <v/>
      </c>
    </row>
    <row r="1678" spans="4:4" x14ac:dyDescent="0.3">
      <c r="D1678" s="15" t="str">
        <f t="shared" si="102"/>
        <v/>
      </c>
    </row>
    <row r="1679" spans="4:4" x14ac:dyDescent="0.3">
      <c r="D1679" s="15" t="str">
        <f t="shared" si="102"/>
        <v/>
      </c>
    </row>
    <row r="1680" spans="4:4" x14ac:dyDescent="0.3">
      <c r="D1680" s="15" t="str">
        <f t="shared" si="102"/>
        <v/>
      </c>
    </row>
    <row r="1681" spans="4:4" x14ac:dyDescent="0.3">
      <c r="D1681" s="15" t="str">
        <f t="shared" si="102"/>
        <v/>
      </c>
    </row>
    <row r="1682" spans="4:4" x14ac:dyDescent="0.3">
      <c r="D1682" s="15" t="str">
        <f t="shared" si="102"/>
        <v/>
      </c>
    </row>
    <row r="1683" spans="4:4" x14ac:dyDescent="0.3">
      <c r="D1683" s="15" t="str">
        <f t="shared" si="102"/>
        <v/>
      </c>
    </row>
    <row r="1684" spans="4:4" x14ac:dyDescent="0.3">
      <c r="D1684" s="15" t="str">
        <f t="shared" si="102"/>
        <v/>
      </c>
    </row>
    <row r="1685" spans="4:4" x14ac:dyDescent="0.3">
      <c r="D1685" s="15" t="str">
        <f t="shared" si="102"/>
        <v/>
      </c>
    </row>
    <row r="1686" spans="4:4" x14ac:dyDescent="0.3">
      <c r="D1686" s="15" t="str">
        <f t="shared" si="102"/>
        <v/>
      </c>
    </row>
    <row r="1687" spans="4:4" x14ac:dyDescent="0.3">
      <c r="D1687" s="15" t="str">
        <f t="shared" si="102"/>
        <v/>
      </c>
    </row>
    <row r="1688" spans="4:4" x14ac:dyDescent="0.3">
      <c r="D1688" s="15" t="str">
        <f t="shared" si="102"/>
        <v/>
      </c>
    </row>
    <row r="1689" spans="4:4" x14ac:dyDescent="0.3">
      <c r="D1689" s="15" t="str">
        <f t="shared" si="102"/>
        <v/>
      </c>
    </row>
    <row r="1690" spans="4:4" x14ac:dyDescent="0.3">
      <c r="D1690" s="15" t="str">
        <f t="shared" si="102"/>
        <v/>
      </c>
    </row>
    <row r="1691" spans="4:4" x14ac:dyDescent="0.3">
      <c r="D1691" s="15" t="str">
        <f t="shared" si="102"/>
        <v/>
      </c>
    </row>
    <row r="1692" spans="4:4" x14ac:dyDescent="0.3">
      <c r="D1692" s="15" t="str">
        <f t="shared" si="102"/>
        <v/>
      </c>
    </row>
    <row r="1693" spans="4:4" x14ac:dyDescent="0.3">
      <c r="D1693" s="15" t="str">
        <f t="shared" si="102"/>
        <v/>
      </c>
    </row>
    <row r="1694" spans="4:4" x14ac:dyDescent="0.3">
      <c r="D1694" s="15" t="str">
        <f t="shared" si="102"/>
        <v/>
      </c>
    </row>
    <row r="1695" spans="4:4" x14ac:dyDescent="0.3">
      <c r="D1695" s="15" t="str">
        <f t="shared" si="102"/>
        <v/>
      </c>
    </row>
    <row r="1696" spans="4:4" x14ac:dyDescent="0.3">
      <c r="D1696" s="15" t="str">
        <f t="shared" si="102"/>
        <v/>
      </c>
    </row>
    <row r="1697" spans="4:4" x14ac:dyDescent="0.3">
      <c r="D1697" s="15" t="str">
        <f t="shared" si="102"/>
        <v/>
      </c>
    </row>
    <row r="1698" spans="4:4" x14ac:dyDescent="0.3">
      <c r="D1698" s="15" t="str">
        <f t="shared" si="102"/>
        <v/>
      </c>
    </row>
    <row r="1699" spans="4:4" x14ac:dyDescent="0.3">
      <c r="D1699" s="15" t="str">
        <f t="shared" si="102"/>
        <v/>
      </c>
    </row>
    <row r="1700" spans="4:4" x14ac:dyDescent="0.3">
      <c r="D1700" s="15" t="str">
        <f t="shared" si="102"/>
        <v/>
      </c>
    </row>
    <row r="1701" spans="4:4" x14ac:dyDescent="0.3">
      <c r="D1701" s="15" t="str">
        <f t="shared" si="102"/>
        <v/>
      </c>
    </row>
    <row r="1702" spans="4:4" x14ac:dyDescent="0.3">
      <c r="D1702" s="15" t="str">
        <f t="shared" si="102"/>
        <v/>
      </c>
    </row>
    <row r="1703" spans="4:4" x14ac:dyDescent="0.3">
      <c r="D1703" s="15" t="str">
        <f t="shared" si="102"/>
        <v/>
      </c>
    </row>
    <row r="1704" spans="4:4" x14ac:dyDescent="0.3">
      <c r="D1704" s="15" t="str">
        <f t="shared" si="102"/>
        <v/>
      </c>
    </row>
    <row r="1705" spans="4:4" x14ac:dyDescent="0.3">
      <c r="D1705" s="15" t="str">
        <f t="shared" si="102"/>
        <v/>
      </c>
    </row>
    <row r="1706" spans="4:4" x14ac:dyDescent="0.3">
      <c r="D1706" s="15" t="str">
        <f t="shared" si="102"/>
        <v/>
      </c>
    </row>
    <row r="1707" spans="4:4" x14ac:dyDescent="0.3">
      <c r="D1707" s="15" t="str">
        <f t="shared" si="102"/>
        <v/>
      </c>
    </row>
    <row r="1708" spans="4:4" x14ac:dyDescent="0.3">
      <c r="D1708" s="15" t="str">
        <f t="shared" si="102"/>
        <v/>
      </c>
    </row>
    <row r="1709" spans="4:4" x14ac:dyDescent="0.3">
      <c r="D1709" s="15" t="str">
        <f t="shared" si="102"/>
        <v/>
      </c>
    </row>
    <row r="1710" spans="4:4" x14ac:dyDescent="0.3">
      <c r="D1710" s="15" t="str">
        <f t="shared" si="102"/>
        <v/>
      </c>
    </row>
    <row r="1711" spans="4:4" x14ac:dyDescent="0.3">
      <c r="D1711" s="15" t="str">
        <f t="shared" si="102"/>
        <v/>
      </c>
    </row>
    <row r="1712" spans="4:4" x14ac:dyDescent="0.3">
      <c r="D1712" s="15" t="str">
        <f t="shared" si="102"/>
        <v/>
      </c>
    </row>
    <row r="1713" spans="4:4" x14ac:dyDescent="0.3">
      <c r="D1713" s="15" t="str">
        <f t="shared" si="102"/>
        <v/>
      </c>
    </row>
    <row r="1714" spans="4:4" x14ac:dyDescent="0.3">
      <c r="D1714" s="15" t="str">
        <f t="shared" si="102"/>
        <v/>
      </c>
    </row>
    <row r="1715" spans="4:4" x14ac:dyDescent="0.3">
      <c r="D1715" s="15" t="str">
        <f t="shared" si="102"/>
        <v/>
      </c>
    </row>
    <row r="1716" spans="4:4" x14ac:dyDescent="0.3">
      <c r="D1716" s="15" t="str">
        <f t="shared" si="102"/>
        <v/>
      </c>
    </row>
    <row r="1717" spans="4:4" x14ac:dyDescent="0.3">
      <c r="D1717" s="15" t="str">
        <f t="shared" si="102"/>
        <v/>
      </c>
    </row>
    <row r="1718" spans="4:4" x14ac:dyDescent="0.3">
      <c r="D1718" s="15" t="str">
        <f t="shared" si="102"/>
        <v/>
      </c>
    </row>
    <row r="1719" spans="4:4" x14ac:dyDescent="0.3">
      <c r="D1719" s="15" t="str">
        <f t="shared" si="102"/>
        <v/>
      </c>
    </row>
    <row r="1720" spans="4:4" x14ac:dyDescent="0.3">
      <c r="D1720" s="15" t="str">
        <f t="shared" si="102"/>
        <v/>
      </c>
    </row>
    <row r="1721" spans="4:4" x14ac:dyDescent="0.3">
      <c r="D1721" s="15" t="str">
        <f t="shared" si="102"/>
        <v/>
      </c>
    </row>
    <row r="1722" spans="4:4" x14ac:dyDescent="0.3">
      <c r="D1722" s="15" t="str">
        <f t="shared" si="102"/>
        <v/>
      </c>
    </row>
    <row r="1723" spans="4:4" x14ac:dyDescent="0.3">
      <c r="D1723" s="15" t="str">
        <f t="shared" si="102"/>
        <v/>
      </c>
    </row>
    <row r="1724" spans="4:4" x14ac:dyDescent="0.3">
      <c r="D1724" s="15" t="str">
        <f t="shared" si="102"/>
        <v/>
      </c>
    </row>
    <row r="1725" spans="4:4" x14ac:dyDescent="0.3">
      <c r="D1725" s="15" t="str">
        <f t="shared" si="102"/>
        <v/>
      </c>
    </row>
    <row r="1726" spans="4:4" x14ac:dyDescent="0.3">
      <c r="D1726" s="15" t="str">
        <f t="shared" si="102"/>
        <v/>
      </c>
    </row>
    <row r="1727" spans="4:4" x14ac:dyDescent="0.3">
      <c r="D1727" s="15" t="str">
        <f t="shared" si="102"/>
        <v/>
      </c>
    </row>
    <row r="1728" spans="4:4" x14ac:dyDescent="0.3">
      <c r="D1728" s="15" t="str">
        <f t="shared" si="102"/>
        <v/>
      </c>
    </row>
    <row r="1729" spans="4:4" x14ac:dyDescent="0.3">
      <c r="D1729" s="15" t="str">
        <f t="shared" si="102"/>
        <v/>
      </c>
    </row>
    <row r="1730" spans="4:4" x14ac:dyDescent="0.3">
      <c r="D1730" s="15" t="str">
        <f t="shared" si="102"/>
        <v/>
      </c>
    </row>
    <row r="1731" spans="4:4" x14ac:dyDescent="0.3">
      <c r="D1731" s="15" t="str">
        <f t="shared" si="102"/>
        <v/>
      </c>
    </row>
    <row r="1732" spans="4:4" x14ac:dyDescent="0.3">
      <c r="D1732" s="15" t="str">
        <f t="shared" ref="D1732:D1795" si="103">CONCATENATE(B1732,G1732)</f>
        <v/>
      </c>
    </row>
    <row r="1733" spans="4:4" x14ac:dyDescent="0.3">
      <c r="D1733" s="15" t="str">
        <f t="shared" si="103"/>
        <v/>
      </c>
    </row>
    <row r="1734" spans="4:4" x14ac:dyDescent="0.3">
      <c r="D1734" s="15" t="str">
        <f t="shared" si="103"/>
        <v/>
      </c>
    </row>
    <row r="1735" spans="4:4" x14ac:dyDescent="0.3">
      <c r="D1735" s="15" t="str">
        <f t="shared" si="103"/>
        <v/>
      </c>
    </row>
    <row r="1736" spans="4:4" x14ac:dyDescent="0.3">
      <c r="D1736" s="15" t="str">
        <f t="shared" si="103"/>
        <v/>
      </c>
    </row>
    <row r="1737" spans="4:4" x14ac:dyDescent="0.3">
      <c r="D1737" s="15" t="str">
        <f t="shared" si="103"/>
        <v/>
      </c>
    </row>
    <row r="1738" spans="4:4" x14ac:dyDescent="0.3">
      <c r="D1738" s="15" t="str">
        <f t="shared" si="103"/>
        <v/>
      </c>
    </row>
    <row r="1739" spans="4:4" x14ac:dyDescent="0.3">
      <c r="D1739" s="15" t="str">
        <f t="shared" si="103"/>
        <v/>
      </c>
    </row>
    <row r="1740" spans="4:4" x14ac:dyDescent="0.3">
      <c r="D1740" s="15" t="str">
        <f t="shared" si="103"/>
        <v/>
      </c>
    </row>
    <row r="1741" spans="4:4" x14ac:dyDescent="0.3">
      <c r="D1741" s="15" t="str">
        <f t="shared" si="103"/>
        <v/>
      </c>
    </row>
    <row r="1742" spans="4:4" x14ac:dyDescent="0.3">
      <c r="D1742" s="15" t="str">
        <f t="shared" si="103"/>
        <v/>
      </c>
    </row>
    <row r="1743" spans="4:4" x14ac:dyDescent="0.3">
      <c r="D1743" s="15" t="str">
        <f t="shared" si="103"/>
        <v/>
      </c>
    </row>
    <row r="1744" spans="4:4" x14ac:dyDescent="0.3">
      <c r="D1744" s="15" t="str">
        <f t="shared" si="103"/>
        <v/>
      </c>
    </row>
    <row r="1745" spans="4:4" x14ac:dyDescent="0.3">
      <c r="D1745" s="15" t="str">
        <f t="shared" si="103"/>
        <v/>
      </c>
    </row>
    <row r="1746" spans="4:4" x14ac:dyDescent="0.3">
      <c r="D1746" s="15" t="str">
        <f t="shared" si="103"/>
        <v/>
      </c>
    </row>
    <row r="1747" spans="4:4" x14ac:dyDescent="0.3">
      <c r="D1747" s="15" t="str">
        <f t="shared" si="103"/>
        <v/>
      </c>
    </row>
    <row r="1748" spans="4:4" x14ac:dyDescent="0.3">
      <c r="D1748" s="15" t="str">
        <f t="shared" si="103"/>
        <v/>
      </c>
    </row>
    <row r="1749" spans="4:4" x14ac:dyDescent="0.3">
      <c r="D1749" s="15" t="str">
        <f t="shared" si="103"/>
        <v/>
      </c>
    </row>
    <row r="1750" spans="4:4" x14ac:dyDescent="0.3">
      <c r="D1750" s="15" t="str">
        <f t="shared" si="103"/>
        <v/>
      </c>
    </row>
    <row r="1751" spans="4:4" x14ac:dyDescent="0.3">
      <c r="D1751" s="15" t="str">
        <f t="shared" si="103"/>
        <v/>
      </c>
    </row>
    <row r="1752" spans="4:4" x14ac:dyDescent="0.3">
      <c r="D1752" s="15" t="str">
        <f t="shared" si="103"/>
        <v/>
      </c>
    </row>
    <row r="1753" spans="4:4" x14ac:dyDescent="0.3">
      <c r="D1753" s="15" t="str">
        <f t="shared" si="103"/>
        <v/>
      </c>
    </row>
    <row r="1754" spans="4:4" x14ac:dyDescent="0.3">
      <c r="D1754" s="15" t="str">
        <f t="shared" si="103"/>
        <v/>
      </c>
    </row>
    <row r="1755" spans="4:4" x14ac:dyDescent="0.3">
      <c r="D1755" s="15" t="str">
        <f t="shared" si="103"/>
        <v/>
      </c>
    </row>
    <row r="1756" spans="4:4" x14ac:dyDescent="0.3">
      <c r="D1756" s="15" t="str">
        <f t="shared" si="103"/>
        <v/>
      </c>
    </row>
    <row r="1757" spans="4:4" x14ac:dyDescent="0.3">
      <c r="D1757" s="15" t="str">
        <f t="shared" si="103"/>
        <v/>
      </c>
    </row>
    <row r="1758" spans="4:4" x14ac:dyDescent="0.3">
      <c r="D1758" s="15" t="str">
        <f t="shared" si="103"/>
        <v/>
      </c>
    </row>
    <row r="1759" spans="4:4" x14ac:dyDescent="0.3">
      <c r="D1759" s="15" t="str">
        <f t="shared" si="103"/>
        <v/>
      </c>
    </row>
    <row r="1760" spans="4:4" x14ac:dyDescent="0.3">
      <c r="D1760" s="15" t="str">
        <f t="shared" si="103"/>
        <v/>
      </c>
    </row>
    <row r="1761" spans="4:4" x14ac:dyDescent="0.3">
      <c r="D1761" s="15" t="str">
        <f t="shared" si="103"/>
        <v/>
      </c>
    </row>
    <row r="1762" spans="4:4" x14ac:dyDescent="0.3">
      <c r="D1762" s="15" t="str">
        <f t="shared" si="103"/>
        <v/>
      </c>
    </row>
    <row r="1763" spans="4:4" x14ac:dyDescent="0.3">
      <c r="D1763" s="15" t="str">
        <f t="shared" si="103"/>
        <v/>
      </c>
    </row>
    <row r="1764" spans="4:4" x14ac:dyDescent="0.3">
      <c r="D1764" s="15" t="str">
        <f t="shared" si="103"/>
        <v/>
      </c>
    </row>
    <row r="1765" spans="4:4" x14ac:dyDescent="0.3">
      <c r="D1765" s="15" t="str">
        <f t="shared" si="103"/>
        <v/>
      </c>
    </row>
    <row r="1766" spans="4:4" x14ac:dyDescent="0.3">
      <c r="D1766" s="15" t="str">
        <f t="shared" si="103"/>
        <v/>
      </c>
    </row>
    <row r="1767" spans="4:4" x14ac:dyDescent="0.3">
      <c r="D1767" s="15" t="str">
        <f t="shared" si="103"/>
        <v/>
      </c>
    </row>
    <row r="1768" spans="4:4" x14ac:dyDescent="0.3">
      <c r="D1768" s="15" t="str">
        <f t="shared" si="103"/>
        <v/>
      </c>
    </row>
    <row r="1769" spans="4:4" x14ac:dyDescent="0.3">
      <c r="D1769" s="15" t="str">
        <f t="shared" si="103"/>
        <v/>
      </c>
    </row>
    <row r="1770" spans="4:4" x14ac:dyDescent="0.3">
      <c r="D1770" s="15" t="str">
        <f t="shared" si="103"/>
        <v/>
      </c>
    </row>
    <row r="1771" spans="4:4" x14ac:dyDescent="0.3">
      <c r="D1771" s="15" t="str">
        <f t="shared" si="103"/>
        <v/>
      </c>
    </row>
    <row r="1772" spans="4:4" x14ac:dyDescent="0.3">
      <c r="D1772" s="15" t="str">
        <f t="shared" si="103"/>
        <v/>
      </c>
    </row>
    <row r="1773" spans="4:4" x14ac:dyDescent="0.3">
      <c r="D1773" s="15" t="str">
        <f t="shared" si="103"/>
        <v/>
      </c>
    </row>
    <row r="1774" spans="4:4" x14ac:dyDescent="0.3">
      <c r="D1774" s="15" t="str">
        <f t="shared" si="103"/>
        <v/>
      </c>
    </row>
    <row r="1775" spans="4:4" x14ac:dyDescent="0.3">
      <c r="D1775" s="15" t="str">
        <f t="shared" si="103"/>
        <v/>
      </c>
    </row>
    <row r="1776" spans="4:4" x14ac:dyDescent="0.3">
      <c r="D1776" s="15" t="str">
        <f t="shared" si="103"/>
        <v/>
      </c>
    </row>
    <row r="1777" spans="4:4" x14ac:dyDescent="0.3">
      <c r="D1777" s="15" t="str">
        <f t="shared" si="103"/>
        <v/>
      </c>
    </row>
    <row r="1778" spans="4:4" x14ac:dyDescent="0.3">
      <c r="D1778" s="15" t="str">
        <f t="shared" si="103"/>
        <v/>
      </c>
    </row>
    <row r="1779" spans="4:4" x14ac:dyDescent="0.3">
      <c r="D1779" s="15" t="str">
        <f t="shared" si="103"/>
        <v/>
      </c>
    </row>
    <row r="1780" spans="4:4" x14ac:dyDescent="0.3">
      <c r="D1780" s="15" t="str">
        <f t="shared" si="103"/>
        <v/>
      </c>
    </row>
    <row r="1781" spans="4:4" x14ac:dyDescent="0.3">
      <c r="D1781" s="15" t="str">
        <f t="shared" si="103"/>
        <v/>
      </c>
    </row>
    <row r="1782" spans="4:4" x14ac:dyDescent="0.3">
      <c r="D1782" s="15" t="str">
        <f t="shared" si="103"/>
        <v/>
      </c>
    </row>
    <row r="1783" spans="4:4" x14ac:dyDescent="0.3">
      <c r="D1783" s="15" t="str">
        <f t="shared" si="103"/>
        <v/>
      </c>
    </row>
    <row r="1784" spans="4:4" x14ac:dyDescent="0.3">
      <c r="D1784" s="15" t="str">
        <f t="shared" si="103"/>
        <v/>
      </c>
    </row>
    <row r="1785" spans="4:4" x14ac:dyDescent="0.3">
      <c r="D1785" s="15" t="str">
        <f t="shared" si="103"/>
        <v/>
      </c>
    </row>
    <row r="1786" spans="4:4" x14ac:dyDescent="0.3">
      <c r="D1786" s="15" t="str">
        <f t="shared" si="103"/>
        <v/>
      </c>
    </row>
    <row r="1787" spans="4:4" x14ac:dyDescent="0.3">
      <c r="D1787" s="15" t="str">
        <f t="shared" si="103"/>
        <v/>
      </c>
    </row>
    <row r="1788" spans="4:4" x14ac:dyDescent="0.3">
      <c r="D1788" s="15" t="str">
        <f t="shared" si="103"/>
        <v/>
      </c>
    </row>
    <row r="1789" spans="4:4" x14ac:dyDescent="0.3">
      <c r="D1789" s="15" t="str">
        <f t="shared" si="103"/>
        <v/>
      </c>
    </row>
    <row r="1790" spans="4:4" x14ac:dyDescent="0.3">
      <c r="D1790" s="15" t="str">
        <f t="shared" si="103"/>
        <v/>
      </c>
    </row>
    <row r="1791" spans="4:4" x14ac:dyDescent="0.3">
      <c r="D1791" s="15" t="str">
        <f t="shared" si="103"/>
        <v/>
      </c>
    </row>
    <row r="1792" spans="4:4" x14ac:dyDescent="0.3">
      <c r="D1792" s="15" t="str">
        <f t="shared" si="103"/>
        <v/>
      </c>
    </row>
    <row r="1793" spans="4:4" x14ac:dyDescent="0.3">
      <c r="D1793" s="15" t="str">
        <f t="shared" si="103"/>
        <v/>
      </c>
    </row>
    <row r="1794" spans="4:4" x14ac:dyDescent="0.3">
      <c r="D1794" s="15" t="str">
        <f t="shared" si="103"/>
        <v/>
      </c>
    </row>
    <row r="1795" spans="4:4" x14ac:dyDescent="0.3">
      <c r="D1795" s="15" t="str">
        <f t="shared" si="103"/>
        <v/>
      </c>
    </row>
    <row r="1796" spans="4:4" x14ac:dyDescent="0.3">
      <c r="D1796" s="15" t="str">
        <f t="shared" ref="D1796:D1829" si="104">CONCATENATE(B1796,G1796)</f>
        <v/>
      </c>
    </row>
    <row r="1797" spans="4:4" x14ac:dyDescent="0.3">
      <c r="D1797" s="15" t="str">
        <f t="shared" si="104"/>
        <v/>
      </c>
    </row>
    <row r="1798" spans="4:4" x14ac:dyDescent="0.3">
      <c r="D1798" s="15" t="str">
        <f t="shared" si="104"/>
        <v/>
      </c>
    </row>
    <row r="1799" spans="4:4" x14ac:dyDescent="0.3">
      <c r="D1799" s="15" t="str">
        <f t="shared" si="104"/>
        <v/>
      </c>
    </row>
    <row r="1800" spans="4:4" x14ac:dyDescent="0.3">
      <c r="D1800" s="15" t="str">
        <f t="shared" si="104"/>
        <v/>
      </c>
    </row>
    <row r="1801" spans="4:4" x14ac:dyDescent="0.3">
      <c r="D1801" s="15" t="str">
        <f t="shared" si="104"/>
        <v/>
      </c>
    </row>
    <row r="1802" spans="4:4" x14ac:dyDescent="0.3">
      <c r="D1802" s="15" t="str">
        <f t="shared" si="104"/>
        <v/>
      </c>
    </row>
    <row r="1803" spans="4:4" x14ac:dyDescent="0.3">
      <c r="D1803" s="15" t="str">
        <f t="shared" si="104"/>
        <v/>
      </c>
    </row>
    <row r="1804" spans="4:4" x14ac:dyDescent="0.3">
      <c r="D1804" s="15" t="str">
        <f t="shared" si="104"/>
        <v/>
      </c>
    </row>
    <row r="1805" spans="4:4" x14ac:dyDescent="0.3">
      <c r="D1805" s="15" t="str">
        <f t="shared" si="104"/>
        <v/>
      </c>
    </row>
    <row r="1806" spans="4:4" x14ac:dyDescent="0.3">
      <c r="D1806" s="15" t="str">
        <f t="shared" si="104"/>
        <v/>
      </c>
    </row>
    <row r="1807" spans="4:4" x14ac:dyDescent="0.3">
      <c r="D1807" s="15" t="str">
        <f t="shared" si="104"/>
        <v/>
      </c>
    </row>
    <row r="1808" spans="4:4" x14ac:dyDescent="0.3">
      <c r="D1808" s="15" t="str">
        <f t="shared" si="104"/>
        <v/>
      </c>
    </row>
    <row r="1809" spans="4:4" x14ac:dyDescent="0.3">
      <c r="D1809" s="15" t="str">
        <f t="shared" si="104"/>
        <v/>
      </c>
    </row>
    <row r="1810" spans="4:4" x14ac:dyDescent="0.3">
      <c r="D1810" s="15" t="str">
        <f t="shared" si="104"/>
        <v/>
      </c>
    </row>
    <row r="1811" spans="4:4" x14ac:dyDescent="0.3">
      <c r="D1811" s="15" t="str">
        <f t="shared" si="104"/>
        <v/>
      </c>
    </row>
    <row r="1812" spans="4:4" x14ac:dyDescent="0.3">
      <c r="D1812" s="15" t="str">
        <f t="shared" si="104"/>
        <v/>
      </c>
    </row>
    <row r="1813" spans="4:4" x14ac:dyDescent="0.3">
      <c r="D1813" s="15" t="str">
        <f t="shared" si="104"/>
        <v/>
      </c>
    </row>
    <row r="1814" spans="4:4" x14ac:dyDescent="0.3">
      <c r="D1814" s="15" t="str">
        <f t="shared" si="104"/>
        <v/>
      </c>
    </row>
    <row r="1815" spans="4:4" x14ac:dyDescent="0.3">
      <c r="D1815" s="15" t="str">
        <f t="shared" si="104"/>
        <v/>
      </c>
    </row>
    <row r="1816" spans="4:4" x14ac:dyDescent="0.3">
      <c r="D1816" s="15" t="str">
        <f t="shared" si="104"/>
        <v/>
      </c>
    </row>
    <row r="1817" spans="4:4" x14ac:dyDescent="0.3">
      <c r="D1817" s="15" t="str">
        <f t="shared" si="104"/>
        <v/>
      </c>
    </row>
    <row r="1818" spans="4:4" x14ac:dyDescent="0.3">
      <c r="D1818" s="15" t="str">
        <f t="shared" si="104"/>
        <v/>
      </c>
    </row>
    <row r="1819" spans="4:4" x14ac:dyDescent="0.3">
      <c r="D1819" s="15" t="str">
        <f t="shared" si="104"/>
        <v/>
      </c>
    </row>
    <row r="1820" spans="4:4" x14ac:dyDescent="0.3">
      <c r="D1820" s="15" t="str">
        <f t="shared" si="104"/>
        <v/>
      </c>
    </row>
    <row r="1821" spans="4:4" x14ac:dyDescent="0.3">
      <c r="D1821" s="15" t="str">
        <f t="shared" si="104"/>
        <v/>
      </c>
    </row>
    <row r="1822" spans="4:4" x14ac:dyDescent="0.3">
      <c r="D1822" s="15" t="str">
        <f t="shared" si="104"/>
        <v/>
      </c>
    </row>
    <row r="1823" spans="4:4" x14ac:dyDescent="0.3">
      <c r="D1823" s="15" t="str">
        <f t="shared" si="104"/>
        <v/>
      </c>
    </row>
    <row r="1824" spans="4:4" x14ac:dyDescent="0.3">
      <c r="D1824" s="15" t="str">
        <f t="shared" si="104"/>
        <v/>
      </c>
    </row>
    <row r="1825" spans="4:4" x14ac:dyDescent="0.3">
      <c r="D1825" s="15" t="str">
        <f t="shared" si="104"/>
        <v/>
      </c>
    </row>
    <row r="1826" spans="4:4" x14ac:dyDescent="0.3">
      <c r="D1826" s="15" t="str">
        <f t="shared" si="104"/>
        <v/>
      </c>
    </row>
    <row r="1827" spans="4:4" x14ac:dyDescent="0.3">
      <c r="D1827" s="15" t="str">
        <f t="shared" si="104"/>
        <v/>
      </c>
    </row>
    <row r="1828" spans="4:4" x14ac:dyDescent="0.3">
      <c r="D1828" s="15" t="str">
        <f t="shared" si="104"/>
        <v/>
      </c>
    </row>
    <row r="1829" spans="4:4" x14ac:dyDescent="0.3">
      <c r="D1829" s="15" t="str">
        <f t="shared" si="104"/>
        <v/>
      </c>
    </row>
  </sheetData>
  <autoFilter ref="A1:P1" xr:uid="{00000000-0009-0000-0000-000008000000}"/>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P1829"/>
  <sheetViews>
    <sheetView showGridLines="0" workbookViewId="0">
      <pane ySplit="1" topLeftCell="A2" activePane="bottomLeft" state="frozen"/>
      <selection pane="bottomLeft" activeCell="H4" sqref="H4"/>
    </sheetView>
  </sheetViews>
  <sheetFormatPr defaultRowHeight="14.4" x14ac:dyDescent="0.3"/>
  <cols>
    <col min="1" max="1" width="10.5546875" style="15" bestFit="1" customWidth="1"/>
    <col min="2" max="2" width="6.88671875" style="15" bestFit="1" customWidth="1"/>
    <col min="3" max="3" width="9" style="15" bestFit="1" customWidth="1"/>
    <col min="4" max="4" width="12.6640625" style="15" bestFit="1" customWidth="1"/>
    <col min="5" max="5" width="13.88671875" style="15" bestFit="1" customWidth="1"/>
    <col min="6" max="6" width="11.21875" style="15" bestFit="1" customWidth="1"/>
    <col min="7" max="7" width="27.44140625" style="15" bestFit="1" customWidth="1"/>
    <col min="8" max="8" width="17.88671875" style="15" bestFit="1" customWidth="1"/>
    <col min="9" max="9" width="17.109375" style="15" bestFit="1" customWidth="1"/>
    <col min="10" max="10" width="8.109375" style="15" bestFit="1" customWidth="1"/>
    <col min="11" max="11" width="12.21875" style="15" bestFit="1" customWidth="1"/>
    <col min="12" max="12" width="15.44140625" style="58" bestFit="1" customWidth="1"/>
    <col min="13" max="13" width="15.109375" style="58" bestFit="1" customWidth="1"/>
    <col min="14" max="14" width="12.88671875" style="58" bestFit="1" customWidth="1"/>
    <col min="15" max="15" width="20.109375" style="58" bestFit="1" customWidth="1"/>
    <col min="16" max="16" width="13.6640625" bestFit="1" customWidth="1"/>
  </cols>
  <sheetData>
    <row r="1" spans="1:16" x14ac:dyDescent="0.3">
      <c r="A1" s="7" t="s">
        <v>0</v>
      </c>
      <c r="B1" s="7" t="s">
        <v>6</v>
      </c>
      <c r="C1" s="7" t="s">
        <v>4</v>
      </c>
      <c r="D1" s="7" t="s">
        <v>67</v>
      </c>
      <c r="E1" s="7" t="s">
        <v>3</v>
      </c>
      <c r="F1" s="7" t="s">
        <v>5</v>
      </c>
      <c r="G1" s="7" t="s">
        <v>14</v>
      </c>
      <c r="H1" s="7" t="s">
        <v>2</v>
      </c>
      <c r="I1" s="7" t="s">
        <v>12</v>
      </c>
      <c r="J1" s="7" t="s">
        <v>15</v>
      </c>
      <c r="K1" s="7" t="s">
        <v>16</v>
      </c>
      <c r="L1" s="59" t="s">
        <v>18</v>
      </c>
      <c r="M1" s="59" t="s">
        <v>17</v>
      </c>
      <c r="N1" s="59" t="s">
        <v>19</v>
      </c>
      <c r="O1" s="59" t="s">
        <v>32</v>
      </c>
    </row>
    <row r="2" spans="1:16" hidden="1" x14ac:dyDescent="0.3">
      <c r="A2" s="60">
        <v>44196</v>
      </c>
      <c r="B2" s="15">
        <f t="shared" ref="B2" si="0">YEAR(A2)</f>
        <v>2020</v>
      </c>
      <c r="C2" s="15">
        <f t="shared" ref="C2" si="1">MONTH(A2)</f>
        <v>12</v>
      </c>
      <c r="D2" s="15" t="str">
        <f>CONCATENATE(B2,C2)</f>
        <v>202012</v>
      </c>
      <c r="E2" s="15">
        <f t="shared" ref="E2" si="2">WEEKDAY(A2)</f>
        <v>5</v>
      </c>
      <c r="F2" s="15">
        <f t="shared" ref="F2" si="3">IF(OR(E2=6,E2=7),1,0)</f>
        <v>0</v>
      </c>
      <c r="G2" s="15">
        <v>3908</v>
      </c>
      <c r="H2" s="15">
        <v>0</v>
      </c>
      <c r="I2" s="15">
        <f>100-2.17*E2^2.25+12.77*E2+EXP(-E2/0.032)+5*C2^0.75+10*F2+20*(B2-2016)</f>
        <v>194.96442657345509</v>
      </c>
      <c r="J2" s="15">
        <f>IF(H2&gt;0,1,0)</f>
        <v>0</v>
      </c>
      <c r="K2" s="15">
        <f>1000*J2</f>
        <v>0</v>
      </c>
      <c r="L2" s="59"/>
      <c r="M2" s="59"/>
      <c r="N2" s="59"/>
      <c r="O2" s="59"/>
    </row>
    <row r="3" spans="1:16" x14ac:dyDescent="0.3">
      <c r="A3" s="60">
        <v>44197</v>
      </c>
      <c r="B3" s="15">
        <v>2021</v>
      </c>
      <c r="C3" s="15">
        <v>1</v>
      </c>
      <c r="D3" s="15" t="str">
        <f t="shared" ref="D3:D66" si="4">CONCATENATE(B3,C3)</f>
        <v>20211</v>
      </c>
      <c r="E3" s="15">
        <v>6</v>
      </c>
      <c r="F3" s="15">
        <v>1</v>
      </c>
      <c r="G3" s="62">
        <f>G2+H3-I3</f>
        <v>3738.6444073953253</v>
      </c>
      <c r="H3" s="15">
        <f>IF(G2&lt;VLOOKUP(D3,'Luxjacky Assumptions Monthly'!$N$20:$R$44,5,0),VLOOKUP(D3,'Luxjacky Assumptions Monthly'!$N$20:$R$44,4,0),0)</f>
        <v>0</v>
      </c>
      <c r="I3" s="15">
        <f t="shared" ref="I3:I66" si="5">100-2.17*E3^2.25+12.77*E3+EXP(-E3/0.032)+5*C3^0.75+10*F3+20*(B3-2016)</f>
        <v>169.35559260467483</v>
      </c>
      <c r="J3" s="15">
        <f t="shared" ref="J3:J66" si="6">IF(H3&gt;0,1,0)</f>
        <v>0</v>
      </c>
      <c r="K3" s="15">
        <f>4000*J3</f>
        <v>0</v>
      </c>
      <c r="L3" s="58">
        <f>'Luxjacky Assumptions Monthly'!$M$8*'Luxjacky Forecast Monthly'!H3</f>
        <v>0</v>
      </c>
      <c r="M3" s="58">
        <f>'Luxjacky Assumptions Monthly'!$M$6*'Luxjacky Assumptions Monthly'!$M$8*'Luxjacky Forecast Monthly'!G3</f>
        <v>1869.3222036976626</v>
      </c>
      <c r="N3" s="58">
        <f>SUM(K3:M3)</f>
        <v>1869.3222036976626</v>
      </c>
      <c r="O3" s="58">
        <f>SUM(N4:N1829)</f>
        <v>2789456.6878020996</v>
      </c>
      <c r="P3" s="53"/>
    </row>
    <row r="4" spans="1:16" x14ac:dyDescent="0.3">
      <c r="A4" s="60">
        <v>44198</v>
      </c>
      <c r="B4" s="15">
        <v>2021</v>
      </c>
      <c r="C4" s="15">
        <v>1</v>
      </c>
      <c r="D4" s="15" t="str">
        <f t="shared" si="4"/>
        <v>20211</v>
      </c>
      <c r="E4" s="15">
        <v>7</v>
      </c>
      <c r="F4" s="15">
        <v>1</v>
      </c>
      <c r="G4" s="62">
        <f t="shared" ref="G4:G67" si="7">G3+H4-I4</f>
        <v>3607.2082932006506</v>
      </c>
      <c r="H4" s="15">
        <f>IF(G3&lt;VLOOKUP(D4,'Luxjacky Assumptions Monthly'!$N$20:$R$44,5,0),VLOOKUP(D4,'Luxjacky Assumptions Monthly'!$N$20:$R$44,4,0),0)</f>
        <v>0</v>
      </c>
      <c r="I4" s="15">
        <f t="shared" si="5"/>
        <v>131.43611419467447</v>
      </c>
      <c r="J4" s="15">
        <f t="shared" si="6"/>
        <v>0</v>
      </c>
      <c r="K4" s="15">
        <f t="shared" ref="K4:K67" si="8">4000*J4</f>
        <v>0</v>
      </c>
      <c r="L4" s="58">
        <f>'Luxjacky Assumptions Monthly'!$M$8*'Luxjacky Forecast Monthly'!H4</f>
        <v>0</v>
      </c>
      <c r="M4" s="58">
        <f>'Luxjacky Assumptions Monthly'!$M$6*'Luxjacky Assumptions Monthly'!$M$8*'Luxjacky Forecast Monthly'!G4</f>
        <v>1803.6041466003253</v>
      </c>
      <c r="N4" s="58">
        <f t="shared" ref="N4:N67" si="9">SUM(K4:M4)</f>
        <v>1803.6041466003253</v>
      </c>
    </row>
    <row r="5" spans="1:16" x14ac:dyDescent="0.3">
      <c r="A5" s="60">
        <v>44199</v>
      </c>
      <c r="B5" s="15">
        <v>2021</v>
      </c>
      <c r="C5" s="15">
        <v>1</v>
      </c>
      <c r="D5" s="15" t="str">
        <f t="shared" si="4"/>
        <v>20211</v>
      </c>
      <c r="E5" s="15">
        <v>1</v>
      </c>
      <c r="F5" s="15">
        <v>0</v>
      </c>
      <c r="G5" s="62">
        <f t="shared" si="7"/>
        <v>3391.6082932006507</v>
      </c>
      <c r="H5" s="15">
        <f>IF(G4&lt;VLOOKUP(D5,'Luxjacky Assumptions Monthly'!$N$20:$R$44,5,0),VLOOKUP(D5,'Luxjacky Assumptions Monthly'!$N$20:$R$44,4,0),0)</f>
        <v>0</v>
      </c>
      <c r="I5" s="15">
        <f t="shared" si="5"/>
        <v>215.60000000000002</v>
      </c>
      <c r="J5" s="15">
        <f t="shared" si="6"/>
        <v>0</v>
      </c>
      <c r="K5" s="15">
        <f t="shared" si="8"/>
        <v>0</v>
      </c>
      <c r="L5" s="58">
        <f>'Luxjacky Assumptions Monthly'!$M$8*'Luxjacky Forecast Monthly'!H5</f>
        <v>0</v>
      </c>
      <c r="M5" s="58">
        <f>'Luxjacky Assumptions Monthly'!$M$6*'Luxjacky Assumptions Monthly'!$M$8*'Luxjacky Forecast Monthly'!G5</f>
        <v>1695.8041466003253</v>
      </c>
      <c r="N5" s="58">
        <f t="shared" si="9"/>
        <v>1695.8041466003253</v>
      </c>
    </row>
    <row r="6" spans="1:16" x14ac:dyDescent="0.3">
      <c r="A6" s="60">
        <v>44200</v>
      </c>
      <c r="B6" s="15">
        <v>2021</v>
      </c>
      <c r="C6" s="15">
        <v>1</v>
      </c>
      <c r="D6" s="15" t="str">
        <f t="shared" si="4"/>
        <v>20211</v>
      </c>
      <c r="E6" s="15">
        <v>2</v>
      </c>
      <c r="F6" s="15">
        <v>0</v>
      </c>
      <c r="G6" s="62">
        <f t="shared" si="7"/>
        <v>3171.3906109588743</v>
      </c>
      <c r="H6" s="15">
        <f>IF(G5&lt;VLOOKUP(D6,'Luxjacky Assumptions Monthly'!$N$20:$R$44,5,0),VLOOKUP(D6,'Luxjacky Assumptions Monthly'!$N$20:$R$44,4,0),0)</f>
        <v>0</v>
      </c>
      <c r="I6" s="15">
        <f t="shared" si="5"/>
        <v>220.21768224177637</v>
      </c>
      <c r="J6" s="15">
        <f t="shared" si="6"/>
        <v>0</v>
      </c>
      <c r="K6" s="15">
        <f t="shared" si="8"/>
        <v>0</v>
      </c>
      <c r="L6" s="58">
        <f>'Luxjacky Assumptions Monthly'!$M$8*'Luxjacky Forecast Monthly'!H6</f>
        <v>0</v>
      </c>
      <c r="M6" s="58">
        <f>'Luxjacky Assumptions Monthly'!$M$6*'Luxjacky Assumptions Monthly'!$M$8*'Luxjacky Forecast Monthly'!G6</f>
        <v>1585.6953054794371</v>
      </c>
      <c r="N6" s="58">
        <f t="shared" si="9"/>
        <v>1585.6953054794371</v>
      </c>
    </row>
    <row r="7" spans="1:16" x14ac:dyDescent="0.3">
      <c r="A7" s="60">
        <v>44201</v>
      </c>
      <c r="B7" s="15">
        <v>2021</v>
      </c>
      <c r="C7" s="15">
        <v>1</v>
      </c>
      <c r="D7" s="15" t="str">
        <f t="shared" si="4"/>
        <v>20211</v>
      </c>
      <c r="E7" s="15">
        <v>3</v>
      </c>
      <c r="F7" s="15">
        <v>0</v>
      </c>
      <c r="G7" s="62">
        <f t="shared" si="7"/>
        <v>2953.7835364318366</v>
      </c>
      <c r="H7" s="15">
        <f>IF(G6&lt;VLOOKUP(D7,'Luxjacky Assumptions Monthly'!$N$20:$R$44,5,0),VLOOKUP(D7,'Luxjacky Assumptions Monthly'!$N$20:$R$44,4,0),0)</f>
        <v>0</v>
      </c>
      <c r="I7" s="15">
        <f t="shared" si="5"/>
        <v>217.60707452703781</v>
      </c>
      <c r="J7" s="15">
        <f t="shared" si="6"/>
        <v>0</v>
      </c>
      <c r="K7" s="15">
        <f t="shared" si="8"/>
        <v>0</v>
      </c>
      <c r="L7" s="58">
        <f>'Luxjacky Assumptions Monthly'!$M$8*'Luxjacky Forecast Monthly'!H7</f>
        <v>0</v>
      </c>
      <c r="M7" s="58">
        <f>'Luxjacky Assumptions Monthly'!$M$6*'Luxjacky Assumptions Monthly'!$M$8*'Luxjacky Forecast Monthly'!G7</f>
        <v>1476.8917682159183</v>
      </c>
      <c r="N7" s="58">
        <f t="shared" si="9"/>
        <v>1476.8917682159183</v>
      </c>
    </row>
    <row r="8" spans="1:16" x14ac:dyDescent="0.3">
      <c r="A8" s="60">
        <v>44202</v>
      </c>
      <c r="B8" s="15">
        <v>2021</v>
      </c>
      <c r="C8" s="15">
        <v>1</v>
      </c>
      <c r="D8" s="15" t="str">
        <f t="shared" si="4"/>
        <v>20211</v>
      </c>
      <c r="E8" s="15">
        <v>4</v>
      </c>
      <c r="F8" s="15">
        <v>0</v>
      </c>
      <c r="G8" s="62">
        <f t="shared" si="7"/>
        <v>2746.8050313174303</v>
      </c>
      <c r="H8" s="15">
        <f>IF(G7&lt;VLOOKUP(D8,'Luxjacky Assumptions Monthly'!$N$20:$R$44,5,0),VLOOKUP(D8,'Luxjacky Assumptions Monthly'!$N$20:$R$44,4,0),0)</f>
        <v>0</v>
      </c>
      <c r="I8" s="15">
        <f t="shared" si="5"/>
        <v>206.97850511440615</v>
      </c>
      <c r="J8" s="15">
        <f t="shared" si="6"/>
        <v>0</v>
      </c>
      <c r="K8" s="15">
        <f t="shared" si="8"/>
        <v>0</v>
      </c>
      <c r="L8" s="58">
        <f>'Luxjacky Assumptions Monthly'!$M$8*'Luxjacky Forecast Monthly'!H8</f>
        <v>0</v>
      </c>
      <c r="M8" s="58">
        <f>'Luxjacky Assumptions Monthly'!$M$6*'Luxjacky Assumptions Monthly'!$M$8*'Luxjacky Forecast Monthly'!G8</f>
        <v>1373.4025156587152</v>
      </c>
      <c r="N8" s="58">
        <f t="shared" si="9"/>
        <v>1373.4025156587152</v>
      </c>
    </row>
    <row r="9" spans="1:16" x14ac:dyDescent="0.3">
      <c r="A9" s="60">
        <v>44203</v>
      </c>
      <c r="B9" s="15">
        <v>2021</v>
      </c>
      <c r="C9" s="15">
        <v>1</v>
      </c>
      <c r="D9" s="15" t="str">
        <f t="shared" si="4"/>
        <v>20211</v>
      </c>
      <c r="E9" s="15">
        <v>5</v>
      </c>
      <c r="F9" s="15">
        <v>0</v>
      </c>
      <c r="G9" s="62">
        <f t="shared" si="7"/>
        <v>2559.0777026986816</v>
      </c>
      <c r="H9" s="15">
        <f>IF(G8&lt;VLOOKUP(D9,'Luxjacky Assumptions Monthly'!$N$20:$R$44,5,0),VLOOKUP(D9,'Luxjacky Assumptions Monthly'!$N$20:$R$44,4,0),0)</f>
        <v>0</v>
      </c>
      <c r="I9" s="15">
        <f t="shared" si="5"/>
        <v>187.7273286187488</v>
      </c>
      <c r="J9" s="15">
        <f t="shared" si="6"/>
        <v>0</v>
      </c>
      <c r="K9" s="15">
        <f t="shared" si="8"/>
        <v>0</v>
      </c>
      <c r="L9" s="58">
        <f>'Luxjacky Assumptions Monthly'!$M$8*'Luxjacky Forecast Monthly'!H9</f>
        <v>0</v>
      </c>
      <c r="M9" s="58">
        <f>'Luxjacky Assumptions Monthly'!$M$6*'Luxjacky Assumptions Monthly'!$M$8*'Luxjacky Forecast Monthly'!G9</f>
        <v>1279.5388513493408</v>
      </c>
      <c r="N9" s="58">
        <f t="shared" si="9"/>
        <v>1279.5388513493408</v>
      </c>
    </row>
    <row r="10" spans="1:16" x14ac:dyDescent="0.3">
      <c r="A10" s="60">
        <v>44204</v>
      </c>
      <c r="B10" s="15">
        <v>2021</v>
      </c>
      <c r="C10" s="15">
        <v>1</v>
      </c>
      <c r="D10" s="15" t="str">
        <f t="shared" si="4"/>
        <v>20211</v>
      </c>
      <c r="E10" s="15">
        <v>6</v>
      </c>
      <c r="F10" s="15">
        <v>1</v>
      </c>
      <c r="G10" s="62">
        <f t="shared" si="7"/>
        <v>2389.7221100940069</v>
      </c>
      <c r="H10" s="15">
        <f>IF(G9&lt;VLOOKUP(D10,'Luxjacky Assumptions Monthly'!$N$20:$R$44,5,0),VLOOKUP(D10,'Luxjacky Assumptions Monthly'!$N$20:$R$44,4,0),0)</f>
        <v>0</v>
      </c>
      <c r="I10" s="15">
        <f t="shared" si="5"/>
        <v>169.35559260467483</v>
      </c>
      <c r="J10" s="15">
        <f t="shared" si="6"/>
        <v>0</v>
      </c>
      <c r="K10" s="15">
        <f t="shared" si="8"/>
        <v>0</v>
      </c>
      <c r="L10" s="58">
        <f>'Luxjacky Assumptions Monthly'!$M$8*'Luxjacky Forecast Monthly'!H10</f>
        <v>0</v>
      </c>
      <c r="M10" s="58">
        <f>'Luxjacky Assumptions Monthly'!$M$6*'Luxjacky Assumptions Monthly'!$M$8*'Luxjacky Forecast Monthly'!G10</f>
        <v>1194.8610550470034</v>
      </c>
      <c r="N10" s="58">
        <f t="shared" si="9"/>
        <v>1194.8610550470034</v>
      </c>
    </row>
    <row r="11" spans="1:16" x14ac:dyDescent="0.3">
      <c r="A11" s="60">
        <v>44205</v>
      </c>
      <c r="B11" s="15">
        <v>2021</v>
      </c>
      <c r="C11" s="15">
        <v>1</v>
      </c>
      <c r="D11" s="15" t="str">
        <f t="shared" si="4"/>
        <v>20211</v>
      </c>
      <c r="E11" s="15">
        <v>7</v>
      </c>
      <c r="F11" s="15">
        <v>1</v>
      </c>
      <c r="G11" s="62">
        <f t="shared" si="7"/>
        <v>2258.2859958993322</v>
      </c>
      <c r="H11" s="15">
        <f>IF(G10&lt;VLOOKUP(D11,'Luxjacky Assumptions Monthly'!$N$20:$R$44,5,0),VLOOKUP(D11,'Luxjacky Assumptions Monthly'!$N$20:$R$44,4,0),0)</f>
        <v>0</v>
      </c>
      <c r="I11" s="15">
        <f t="shared" si="5"/>
        <v>131.43611419467447</v>
      </c>
      <c r="J11" s="15">
        <f t="shared" si="6"/>
        <v>0</v>
      </c>
      <c r="K11" s="15">
        <f t="shared" si="8"/>
        <v>0</v>
      </c>
      <c r="L11" s="58">
        <f>'Luxjacky Assumptions Monthly'!$M$8*'Luxjacky Forecast Monthly'!H11</f>
        <v>0</v>
      </c>
      <c r="M11" s="58">
        <f>'Luxjacky Assumptions Monthly'!$M$6*'Luxjacky Assumptions Monthly'!$M$8*'Luxjacky Forecast Monthly'!G11</f>
        <v>1129.1429979496661</v>
      </c>
      <c r="N11" s="58">
        <f t="shared" si="9"/>
        <v>1129.1429979496661</v>
      </c>
    </row>
    <row r="12" spans="1:16" x14ac:dyDescent="0.3">
      <c r="A12" s="60">
        <v>44206</v>
      </c>
      <c r="B12" s="15">
        <v>2021</v>
      </c>
      <c r="C12" s="15">
        <v>1</v>
      </c>
      <c r="D12" s="15" t="str">
        <f t="shared" si="4"/>
        <v>20211</v>
      </c>
      <c r="E12" s="15">
        <v>1</v>
      </c>
      <c r="F12" s="15">
        <v>0</v>
      </c>
      <c r="G12" s="62">
        <f t="shared" si="7"/>
        <v>2042.6859958993323</v>
      </c>
      <c r="H12" s="15">
        <f>IF(G11&lt;VLOOKUP(D12,'Luxjacky Assumptions Monthly'!$N$20:$R$44,5,0),VLOOKUP(D12,'Luxjacky Assumptions Monthly'!$N$20:$R$44,4,0),0)</f>
        <v>0</v>
      </c>
      <c r="I12" s="15">
        <f t="shared" si="5"/>
        <v>215.60000000000002</v>
      </c>
      <c r="J12" s="15">
        <f t="shared" si="6"/>
        <v>0</v>
      </c>
      <c r="K12" s="15">
        <f t="shared" si="8"/>
        <v>0</v>
      </c>
      <c r="L12" s="58">
        <f>'Luxjacky Assumptions Monthly'!$M$8*'Luxjacky Forecast Monthly'!H12</f>
        <v>0</v>
      </c>
      <c r="M12" s="58">
        <f>'Luxjacky Assumptions Monthly'!$M$6*'Luxjacky Assumptions Monthly'!$M$8*'Luxjacky Forecast Monthly'!G12</f>
        <v>1021.3429979496661</v>
      </c>
      <c r="N12" s="58">
        <f t="shared" si="9"/>
        <v>1021.3429979496661</v>
      </c>
    </row>
    <row r="13" spans="1:16" x14ac:dyDescent="0.3">
      <c r="A13" s="60">
        <v>44207</v>
      </c>
      <c r="B13" s="15">
        <v>2021</v>
      </c>
      <c r="C13" s="15">
        <v>1</v>
      </c>
      <c r="D13" s="15" t="str">
        <f t="shared" si="4"/>
        <v>20211</v>
      </c>
      <c r="E13" s="15">
        <v>2</v>
      </c>
      <c r="F13" s="15">
        <v>0</v>
      </c>
      <c r="G13" s="62">
        <f t="shared" si="7"/>
        <v>1822.4683136575559</v>
      </c>
      <c r="H13" s="15">
        <f>IF(G12&lt;VLOOKUP(D13,'Luxjacky Assumptions Monthly'!$N$20:$R$44,5,0),VLOOKUP(D13,'Luxjacky Assumptions Monthly'!$N$20:$R$44,4,0),0)</f>
        <v>0</v>
      </c>
      <c r="I13" s="15">
        <f t="shared" si="5"/>
        <v>220.21768224177637</v>
      </c>
      <c r="J13" s="15">
        <f t="shared" si="6"/>
        <v>0</v>
      </c>
      <c r="K13" s="15">
        <f t="shared" si="8"/>
        <v>0</v>
      </c>
      <c r="L13" s="58">
        <f>'Luxjacky Assumptions Monthly'!$M$8*'Luxjacky Forecast Monthly'!H13</f>
        <v>0</v>
      </c>
      <c r="M13" s="58">
        <f>'Luxjacky Assumptions Monthly'!$M$6*'Luxjacky Assumptions Monthly'!$M$8*'Luxjacky Forecast Monthly'!G13</f>
        <v>911.23415682877794</v>
      </c>
      <c r="N13" s="58">
        <f t="shared" si="9"/>
        <v>911.23415682877794</v>
      </c>
    </row>
    <row r="14" spans="1:16" x14ac:dyDescent="0.3">
      <c r="A14" s="60">
        <v>44208</v>
      </c>
      <c r="B14" s="15">
        <v>2021</v>
      </c>
      <c r="C14" s="15">
        <v>1</v>
      </c>
      <c r="D14" s="15" t="str">
        <f t="shared" si="4"/>
        <v>20211</v>
      </c>
      <c r="E14" s="15">
        <v>3</v>
      </c>
      <c r="F14" s="15">
        <v>0</v>
      </c>
      <c r="G14" s="62">
        <f t="shared" si="7"/>
        <v>1604.861239130518</v>
      </c>
      <c r="H14" s="15">
        <f>IF(G13&lt;VLOOKUP(D14,'Luxjacky Assumptions Monthly'!$N$20:$R$44,5,0),VLOOKUP(D14,'Luxjacky Assumptions Monthly'!$N$20:$R$44,4,0),0)</f>
        <v>0</v>
      </c>
      <c r="I14" s="15">
        <f t="shared" si="5"/>
        <v>217.60707452703781</v>
      </c>
      <c r="J14" s="15">
        <f t="shared" si="6"/>
        <v>0</v>
      </c>
      <c r="K14" s="15">
        <f t="shared" si="8"/>
        <v>0</v>
      </c>
      <c r="L14" s="58">
        <f>'Luxjacky Assumptions Monthly'!$M$8*'Luxjacky Forecast Monthly'!H14</f>
        <v>0</v>
      </c>
      <c r="M14" s="58">
        <f>'Luxjacky Assumptions Monthly'!$M$6*'Luxjacky Assumptions Monthly'!$M$8*'Luxjacky Forecast Monthly'!G14</f>
        <v>802.43061956525901</v>
      </c>
      <c r="N14" s="58">
        <f t="shared" si="9"/>
        <v>802.43061956525901</v>
      </c>
    </row>
    <row r="15" spans="1:16" x14ac:dyDescent="0.3">
      <c r="A15" s="60">
        <v>44209</v>
      </c>
      <c r="B15" s="15">
        <v>2021</v>
      </c>
      <c r="C15" s="15">
        <v>1</v>
      </c>
      <c r="D15" s="15" t="str">
        <f t="shared" si="4"/>
        <v>20211</v>
      </c>
      <c r="E15" s="15">
        <v>4</v>
      </c>
      <c r="F15" s="15">
        <v>0</v>
      </c>
      <c r="G15" s="62">
        <f t="shared" si="7"/>
        <v>1397.882734016112</v>
      </c>
      <c r="H15" s="15">
        <f>IF(G14&lt;VLOOKUP(D15,'Luxjacky Assumptions Monthly'!$N$20:$R$44,5,0),VLOOKUP(D15,'Luxjacky Assumptions Monthly'!$N$20:$R$44,4,0),0)</f>
        <v>0</v>
      </c>
      <c r="I15" s="15">
        <f t="shared" si="5"/>
        <v>206.97850511440615</v>
      </c>
      <c r="J15" s="15">
        <f t="shared" si="6"/>
        <v>0</v>
      </c>
      <c r="K15" s="15">
        <f t="shared" si="8"/>
        <v>0</v>
      </c>
      <c r="L15" s="58">
        <f>'Luxjacky Assumptions Monthly'!$M$8*'Luxjacky Forecast Monthly'!H15</f>
        <v>0</v>
      </c>
      <c r="M15" s="58">
        <f>'Luxjacky Assumptions Monthly'!$M$6*'Luxjacky Assumptions Monthly'!$M$8*'Luxjacky Forecast Monthly'!G15</f>
        <v>698.94136700805598</v>
      </c>
      <c r="N15" s="58">
        <f t="shared" si="9"/>
        <v>698.94136700805598</v>
      </c>
    </row>
    <row r="16" spans="1:16" x14ac:dyDescent="0.3">
      <c r="A16" s="60">
        <v>44210</v>
      </c>
      <c r="B16" s="15">
        <v>2021</v>
      </c>
      <c r="C16" s="15">
        <v>1</v>
      </c>
      <c r="D16" s="15" t="str">
        <f t="shared" si="4"/>
        <v>20211</v>
      </c>
      <c r="E16" s="15">
        <v>5</v>
      </c>
      <c r="F16" s="15">
        <v>0</v>
      </c>
      <c r="G16" s="62">
        <f t="shared" si="7"/>
        <v>2956.9801222726019</v>
      </c>
      <c r="H16" s="15">
        <f>IF(G15&lt;VLOOKUP(D16,'Luxjacky Assumptions Monthly'!$N$20:$R$44,5,0),VLOOKUP(D16,'Luxjacky Assumptions Monthly'!$N$20:$R$44,4,0),0)</f>
        <v>1746.8247168752387</v>
      </c>
      <c r="I16" s="15">
        <f t="shared" si="5"/>
        <v>187.7273286187488</v>
      </c>
      <c r="J16" s="15">
        <f t="shared" si="6"/>
        <v>1</v>
      </c>
      <c r="K16" s="15">
        <f t="shared" si="8"/>
        <v>4000</v>
      </c>
      <c r="L16" s="58">
        <f>'Luxjacky Assumptions Monthly'!$M$8*'Luxjacky Forecast Monthly'!H16</f>
        <v>17468.247168752387</v>
      </c>
      <c r="M16" s="58">
        <f>'Luxjacky Assumptions Monthly'!$M$6*'Luxjacky Assumptions Monthly'!$M$8*'Luxjacky Forecast Monthly'!G16</f>
        <v>1478.4900611363009</v>
      </c>
      <c r="N16" s="58">
        <f t="shared" si="9"/>
        <v>22946.737229888688</v>
      </c>
    </row>
    <row r="17" spans="1:14" x14ac:dyDescent="0.3">
      <c r="A17" s="60">
        <v>44211</v>
      </c>
      <c r="B17" s="15">
        <v>2021</v>
      </c>
      <c r="C17" s="15">
        <v>1</v>
      </c>
      <c r="D17" s="15" t="str">
        <f t="shared" si="4"/>
        <v>20211</v>
      </c>
      <c r="E17" s="15">
        <v>6</v>
      </c>
      <c r="F17" s="15">
        <v>1</v>
      </c>
      <c r="G17" s="62">
        <f t="shared" si="7"/>
        <v>2787.6245296679272</v>
      </c>
      <c r="H17" s="15">
        <f>IF(G16&lt;VLOOKUP(D17,'Luxjacky Assumptions Monthly'!$N$20:$R$44,5,0),VLOOKUP(D17,'Luxjacky Assumptions Monthly'!$N$20:$R$44,4,0),0)</f>
        <v>0</v>
      </c>
      <c r="I17" s="15">
        <f t="shared" si="5"/>
        <v>169.35559260467483</v>
      </c>
      <c r="J17" s="15">
        <f t="shared" si="6"/>
        <v>0</v>
      </c>
      <c r="K17" s="15">
        <f t="shared" si="8"/>
        <v>0</v>
      </c>
      <c r="L17" s="58">
        <f>'Luxjacky Assumptions Monthly'!$M$8*'Luxjacky Forecast Monthly'!H17</f>
        <v>0</v>
      </c>
      <c r="M17" s="58">
        <f>'Luxjacky Assumptions Monthly'!$M$6*'Luxjacky Assumptions Monthly'!$M$8*'Luxjacky Forecast Monthly'!G17</f>
        <v>1393.8122648339636</v>
      </c>
      <c r="N17" s="58">
        <f t="shared" si="9"/>
        <v>1393.8122648339636</v>
      </c>
    </row>
    <row r="18" spans="1:14" x14ac:dyDescent="0.3">
      <c r="A18" s="60">
        <v>44212</v>
      </c>
      <c r="B18" s="15">
        <v>2021</v>
      </c>
      <c r="C18" s="15">
        <v>1</v>
      </c>
      <c r="D18" s="15" t="str">
        <f t="shared" si="4"/>
        <v>20211</v>
      </c>
      <c r="E18" s="15">
        <v>7</v>
      </c>
      <c r="F18" s="15">
        <v>1</v>
      </c>
      <c r="G18" s="62">
        <f t="shared" si="7"/>
        <v>2656.1884154732525</v>
      </c>
      <c r="H18" s="15">
        <f>IF(G17&lt;VLOOKUP(D18,'Luxjacky Assumptions Monthly'!$N$20:$R$44,5,0),VLOOKUP(D18,'Luxjacky Assumptions Monthly'!$N$20:$R$44,4,0),0)</f>
        <v>0</v>
      </c>
      <c r="I18" s="15">
        <f t="shared" si="5"/>
        <v>131.43611419467447</v>
      </c>
      <c r="J18" s="15">
        <f t="shared" si="6"/>
        <v>0</v>
      </c>
      <c r="K18" s="15">
        <f t="shared" si="8"/>
        <v>0</v>
      </c>
      <c r="L18" s="58">
        <f>'Luxjacky Assumptions Monthly'!$M$8*'Luxjacky Forecast Monthly'!H18</f>
        <v>0</v>
      </c>
      <c r="M18" s="58">
        <f>'Luxjacky Assumptions Monthly'!$M$6*'Luxjacky Assumptions Monthly'!$M$8*'Luxjacky Forecast Monthly'!G18</f>
        <v>1328.0942077366262</v>
      </c>
      <c r="N18" s="58">
        <f t="shared" si="9"/>
        <v>1328.0942077366262</v>
      </c>
    </row>
    <row r="19" spans="1:14" x14ac:dyDescent="0.3">
      <c r="A19" s="60">
        <v>44213</v>
      </c>
      <c r="B19" s="15">
        <v>2021</v>
      </c>
      <c r="C19" s="15">
        <v>1</v>
      </c>
      <c r="D19" s="15" t="str">
        <f t="shared" si="4"/>
        <v>20211</v>
      </c>
      <c r="E19" s="15">
        <v>1</v>
      </c>
      <c r="F19" s="15">
        <v>0</v>
      </c>
      <c r="G19" s="62">
        <f t="shared" si="7"/>
        <v>2440.5884154732526</v>
      </c>
      <c r="H19" s="15">
        <f>IF(G18&lt;VLOOKUP(D19,'Luxjacky Assumptions Monthly'!$N$20:$R$44,5,0),VLOOKUP(D19,'Luxjacky Assumptions Monthly'!$N$20:$R$44,4,0),0)</f>
        <v>0</v>
      </c>
      <c r="I19" s="15">
        <f t="shared" si="5"/>
        <v>215.60000000000002</v>
      </c>
      <c r="J19" s="15">
        <f t="shared" si="6"/>
        <v>0</v>
      </c>
      <c r="K19" s="15">
        <f t="shared" si="8"/>
        <v>0</v>
      </c>
      <c r="L19" s="58">
        <f>'Luxjacky Assumptions Monthly'!$M$8*'Luxjacky Forecast Monthly'!H19</f>
        <v>0</v>
      </c>
      <c r="M19" s="58">
        <f>'Luxjacky Assumptions Monthly'!$M$6*'Luxjacky Assumptions Monthly'!$M$8*'Luxjacky Forecast Monthly'!G19</f>
        <v>1220.2942077366263</v>
      </c>
      <c r="N19" s="58">
        <f t="shared" si="9"/>
        <v>1220.2942077366263</v>
      </c>
    </row>
    <row r="20" spans="1:14" x14ac:dyDescent="0.3">
      <c r="A20" s="60">
        <v>44214</v>
      </c>
      <c r="B20" s="15">
        <v>2021</v>
      </c>
      <c r="C20" s="15">
        <v>1</v>
      </c>
      <c r="D20" s="15" t="str">
        <f t="shared" si="4"/>
        <v>20211</v>
      </c>
      <c r="E20" s="15">
        <v>2</v>
      </c>
      <c r="F20" s="15">
        <v>0</v>
      </c>
      <c r="G20" s="62">
        <f t="shared" si="7"/>
        <v>2220.3707332314762</v>
      </c>
      <c r="H20" s="15">
        <f>IF(G19&lt;VLOOKUP(D20,'Luxjacky Assumptions Monthly'!$N$20:$R$44,5,0),VLOOKUP(D20,'Luxjacky Assumptions Monthly'!$N$20:$R$44,4,0),0)</f>
        <v>0</v>
      </c>
      <c r="I20" s="15">
        <f t="shared" si="5"/>
        <v>220.21768224177637</v>
      </c>
      <c r="J20" s="15">
        <f t="shared" si="6"/>
        <v>0</v>
      </c>
      <c r="K20" s="15">
        <f t="shared" si="8"/>
        <v>0</v>
      </c>
      <c r="L20" s="58">
        <f>'Luxjacky Assumptions Monthly'!$M$8*'Luxjacky Forecast Monthly'!H20</f>
        <v>0</v>
      </c>
      <c r="M20" s="58">
        <f>'Luxjacky Assumptions Monthly'!$M$6*'Luxjacky Assumptions Monthly'!$M$8*'Luxjacky Forecast Monthly'!G20</f>
        <v>1110.1853666157381</v>
      </c>
      <c r="N20" s="58">
        <f t="shared" si="9"/>
        <v>1110.1853666157381</v>
      </c>
    </row>
    <row r="21" spans="1:14" x14ac:dyDescent="0.3">
      <c r="A21" s="60">
        <v>44215</v>
      </c>
      <c r="B21" s="15">
        <v>2021</v>
      </c>
      <c r="C21" s="15">
        <v>1</v>
      </c>
      <c r="D21" s="15" t="str">
        <f t="shared" si="4"/>
        <v>20211</v>
      </c>
      <c r="E21" s="15">
        <v>3</v>
      </c>
      <c r="F21" s="15">
        <v>0</v>
      </c>
      <c r="G21" s="62">
        <f t="shared" si="7"/>
        <v>2002.7636587044383</v>
      </c>
      <c r="H21" s="15">
        <f>IF(G20&lt;VLOOKUP(D21,'Luxjacky Assumptions Monthly'!$N$20:$R$44,5,0),VLOOKUP(D21,'Luxjacky Assumptions Monthly'!$N$20:$R$44,4,0),0)</f>
        <v>0</v>
      </c>
      <c r="I21" s="15">
        <f t="shared" si="5"/>
        <v>217.60707452703781</v>
      </c>
      <c r="J21" s="15">
        <f t="shared" si="6"/>
        <v>0</v>
      </c>
      <c r="K21" s="15">
        <f t="shared" si="8"/>
        <v>0</v>
      </c>
      <c r="L21" s="58">
        <f>'Luxjacky Assumptions Monthly'!$M$8*'Luxjacky Forecast Monthly'!H21</f>
        <v>0</v>
      </c>
      <c r="M21" s="58">
        <f>'Luxjacky Assumptions Monthly'!$M$6*'Luxjacky Assumptions Monthly'!$M$8*'Luxjacky Forecast Monthly'!G21</f>
        <v>1001.3818293522191</v>
      </c>
      <c r="N21" s="58">
        <f t="shared" si="9"/>
        <v>1001.3818293522191</v>
      </c>
    </row>
    <row r="22" spans="1:14" x14ac:dyDescent="0.3">
      <c r="A22" s="60">
        <v>44216</v>
      </c>
      <c r="B22" s="15">
        <v>2021</v>
      </c>
      <c r="C22" s="15">
        <v>1</v>
      </c>
      <c r="D22" s="15" t="str">
        <f t="shared" si="4"/>
        <v>20211</v>
      </c>
      <c r="E22" s="15">
        <v>4</v>
      </c>
      <c r="F22" s="15">
        <v>0</v>
      </c>
      <c r="G22" s="62">
        <f t="shared" si="7"/>
        <v>1795.7851535900322</v>
      </c>
      <c r="H22" s="15">
        <f>IF(G21&lt;VLOOKUP(D22,'Luxjacky Assumptions Monthly'!$N$20:$R$44,5,0),VLOOKUP(D22,'Luxjacky Assumptions Monthly'!$N$20:$R$44,4,0),0)</f>
        <v>0</v>
      </c>
      <c r="I22" s="15">
        <f t="shared" si="5"/>
        <v>206.97850511440615</v>
      </c>
      <c r="J22" s="15">
        <f t="shared" si="6"/>
        <v>0</v>
      </c>
      <c r="K22" s="15">
        <f t="shared" si="8"/>
        <v>0</v>
      </c>
      <c r="L22" s="58">
        <f>'Luxjacky Assumptions Monthly'!$M$8*'Luxjacky Forecast Monthly'!H22</f>
        <v>0</v>
      </c>
      <c r="M22" s="58">
        <f>'Luxjacky Assumptions Monthly'!$M$6*'Luxjacky Assumptions Monthly'!$M$8*'Luxjacky Forecast Monthly'!G22</f>
        <v>897.89257679501611</v>
      </c>
      <c r="N22" s="58">
        <f t="shared" si="9"/>
        <v>897.89257679501611</v>
      </c>
    </row>
    <row r="23" spans="1:14" x14ac:dyDescent="0.3">
      <c r="A23" s="60">
        <v>44217</v>
      </c>
      <c r="B23" s="15">
        <v>2021</v>
      </c>
      <c r="C23" s="15">
        <v>1</v>
      </c>
      <c r="D23" s="15" t="str">
        <f t="shared" si="4"/>
        <v>20211</v>
      </c>
      <c r="E23" s="15">
        <v>5</v>
      </c>
      <c r="F23" s="15">
        <v>0</v>
      </c>
      <c r="G23" s="62">
        <f t="shared" si="7"/>
        <v>1608.0578249712835</v>
      </c>
      <c r="H23" s="15">
        <f>IF(G22&lt;VLOOKUP(D23,'Luxjacky Assumptions Monthly'!$N$20:$R$44,5,0),VLOOKUP(D23,'Luxjacky Assumptions Monthly'!$N$20:$R$44,4,0),0)</f>
        <v>0</v>
      </c>
      <c r="I23" s="15">
        <f t="shared" si="5"/>
        <v>187.7273286187488</v>
      </c>
      <c r="J23" s="15">
        <f t="shared" si="6"/>
        <v>0</v>
      </c>
      <c r="K23" s="15">
        <f t="shared" si="8"/>
        <v>0</v>
      </c>
      <c r="L23" s="58">
        <f>'Luxjacky Assumptions Monthly'!$M$8*'Luxjacky Forecast Monthly'!H23</f>
        <v>0</v>
      </c>
      <c r="M23" s="58">
        <f>'Luxjacky Assumptions Monthly'!$M$6*'Luxjacky Assumptions Monthly'!$M$8*'Luxjacky Forecast Monthly'!G23</f>
        <v>804.02891248564174</v>
      </c>
      <c r="N23" s="58">
        <f t="shared" si="9"/>
        <v>804.02891248564174</v>
      </c>
    </row>
    <row r="24" spans="1:14" x14ac:dyDescent="0.3">
      <c r="A24" s="60">
        <v>44218</v>
      </c>
      <c r="B24" s="15">
        <v>2021</v>
      </c>
      <c r="C24" s="15">
        <v>1</v>
      </c>
      <c r="D24" s="15" t="str">
        <f t="shared" si="4"/>
        <v>20211</v>
      </c>
      <c r="E24" s="15">
        <v>6</v>
      </c>
      <c r="F24" s="15">
        <v>1</v>
      </c>
      <c r="G24" s="62">
        <f t="shared" si="7"/>
        <v>1438.7022323666088</v>
      </c>
      <c r="H24" s="15">
        <f>IF(G23&lt;VLOOKUP(D24,'Luxjacky Assumptions Monthly'!$N$20:$R$44,5,0),VLOOKUP(D24,'Luxjacky Assumptions Monthly'!$N$20:$R$44,4,0),0)</f>
        <v>0</v>
      </c>
      <c r="I24" s="15">
        <f t="shared" si="5"/>
        <v>169.35559260467483</v>
      </c>
      <c r="J24" s="15">
        <f t="shared" si="6"/>
        <v>0</v>
      </c>
      <c r="K24" s="15">
        <f t="shared" si="8"/>
        <v>0</v>
      </c>
      <c r="L24" s="58">
        <f>'Luxjacky Assumptions Monthly'!$M$8*'Luxjacky Forecast Monthly'!H24</f>
        <v>0</v>
      </c>
      <c r="M24" s="58">
        <f>'Luxjacky Assumptions Monthly'!$M$6*'Luxjacky Assumptions Monthly'!$M$8*'Luxjacky Forecast Monthly'!G24</f>
        <v>719.35111618330438</v>
      </c>
      <c r="N24" s="58">
        <f t="shared" si="9"/>
        <v>719.35111618330438</v>
      </c>
    </row>
    <row r="25" spans="1:14" x14ac:dyDescent="0.3">
      <c r="A25" s="60">
        <v>44219</v>
      </c>
      <c r="B25" s="15">
        <v>2021</v>
      </c>
      <c r="C25" s="15">
        <v>1</v>
      </c>
      <c r="D25" s="15" t="str">
        <f t="shared" si="4"/>
        <v>20211</v>
      </c>
      <c r="E25" s="15">
        <v>7</v>
      </c>
      <c r="F25" s="15">
        <v>1</v>
      </c>
      <c r="G25" s="62">
        <f t="shared" si="7"/>
        <v>3054.0908350471727</v>
      </c>
      <c r="H25" s="15">
        <f>IF(G24&lt;VLOOKUP(D25,'Luxjacky Assumptions Monthly'!$N$20:$R$44,5,0),VLOOKUP(D25,'Luxjacky Assumptions Monthly'!$N$20:$R$44,4,0),0)</f>
        <v>1746.8247168752387</v>
      </c>
      <c r="I25" s="15">
        <f t="shared" si="5"/>
        <v>131.43611419467447</v>
      </c>
      <c r="J25" s="15">
        <f t="shared" si="6"/>
        <v>1</v>
      </c>
      <c r="K25" s="15">
        <f t="shared" si="8"/>
        <v>4000</v>
      </c>
      <c r="L25" s="58">
        <f>'Luxjacky Assumptions Monthly'!$M$8*'Luxjacky Forecast Monthly'!H25</f>
        <v>17468.247168752387</v>
      </c>
      <c r="M25" s="58">
        <f>'Luxjacky Assumptions Monthly'!$M$6*'Luxjacky Assumptions Monthly'!$M$8*'Luxjacky Forecast Monthly'!G25</f>
        <v>1527.0454175235864</v>
      </c>
      <c r="N25" s="58">
        <f t="shared" si="9"/>
        <v>22995.292586275973</v>
      </c>
    </row>
    <row r="26" spans="1:14" x14ac:dyDescent="0.3">
      <c r="A26" s="60">
        <v>44220</v>
      </c>
      <c r="B26" s="15">
        <v>2021</v>
      </c>
      <c r="C26" s="15">
        <v>1</v>
      </c>
      <c r="D26" s="15" t="str">
        <f t="shared" si="4"/>
        <v>20211</v>
      </c>
      <c r="E26" s="15">
        <v>1</v>
      </c>
      <c r="F26" s="15">
        <v>0</v>
      </c>
      <c r="G26" s="62">
        <f t="shared" si="7"/>
        <v>2838.4908350471728</v>
      </c>
      <c r="H26" s="15">
        <f>IF(G25&lt;VLOOKUP(D26,'Luxjacky Assumptions Monthly'!$N$20:$R$44,5,0),VLOOKUP(D26,'Luxjacky Assumptions Monthly'!$N$20:$R$44,4,0),0)</f>
        <v>0</v>
      </c>
      <c r="I26" s="15">
        <f t="shared" si="5"/>
        <v>215.60000000000002</v>
      </c>
      <c r="J26" s="15">
        <f t="shared" si="6"/>
        <v>0</v>
      </c>
      <c r="K26" s="15">
        <f t="shared" si="8"/>
        <v>0</v>
      </c>
      <c r="L26" s="58">
        <f>'Luxjacky Assumptions Monthly'!$M$8*'Luxjacky Forecast Monthly'!H26</f>
        <v>0</v>
      </c>
      <c r="M26" s="58">
        <f>'Luxjacky Assumptions Monthly'!$M$6*'Luxjacky Assumptions Monthly'!$M$8*'Luxjacky Forecast Monthly'!G26</f>
        <v>1419.2454175235864</v>
      </c>
      <c r="N26" s="58">
        <f t="shared" si="9"/>
        <v>1419.2454175235864</v>
      </c>
    </row>
    <row r="27" spans="1:14" x14ac:dyDescent="0.3">
      <c r="A27" s="60">
        <v>44221</v>
      </c>
      <c r="B27" s="15">
        <v>2021</v>
      </c>
      <c r="C27" s="15">
        <v>1</v>
      </c>
      <c r="D27" s="15" t="str">
        <f t="shared" si="4"/>
        <v>20211</v>
      </c>
      <c r="E27" s="15">
        <v>2</v>
      </c>
      <c r="F27" s="15">
        <v>0</v>
      </c>
      <c r="G27" s="62">
        <f t="shared" si="7"/>
        <v>2618.2731528053964</v>
      </c>
      <c r="H27" s="15">
        <f>IF(G26&lt;VLOOKUP(D27,'Luxjacky Assumptions Monthly'!$N$20:$R$44,5,0),VLOOKUP(D27,'Luxjacky Assumptions Monthly'!$N$20:$R$44,4,0),0)</f>
        <v>0</v>
      </c>
      <c r="I27" s="15">
        <f t="shared" si="5"/>
        <v>220.21768224177637</v>
      </c>
      <c r="J27" s="15">
        <f t="shared" si="6"/>
        <v>0</v>
      </c>
      <c r="K27" s="15">
        <f t="shared" si="8"/>
        <v>0</v>
      </c>
      <c r="L27" s="58">
        <f>'Luxjacky Assumptions Monthly'!$M$8*'Luxjacky Forecast Monthly'!H27</f>
        <v>0</v>
      </c>
      <c r="M27" s="58">
        <f>'Luxjacky Assumptions Monthly'!$M$6*'Luxjacky Assumptions Monthly'!$M$8*'Luxjacky Forecast Monthly'!G27</f>
        <v>1309.1365764026982</v>
      </c>
      <c r="N27" s="58">
        <f t="shared" si="9"/>
        <v>1309.1365764026982</v>
      </c>
    </row>
    <row r="28" spans="1:14" x14ac:dyDescent="0.3">
      <c r="A28" s="60">
        <v>44222</v>
      </c>
      <c r="B28" s="15">
        <v>2021</v>
      </c>
      <c r="C28" s="15">
        <v>1</v>
      </c>
      <c r="D28" s="15" t="str">
        <f t="shared" si="4"/>
        <v>20211</v>
      </c>
      <c r="E28" s="15">
        <v>3</v>
      </c>
      <c r="F28" s="15">
        <v>0</v>
      </c>
      <c r="G28" s="62">
        <f t="shared" si="7"/>
        <v>2400.6660782783588</v>
      </c>
      <c r="H28" s="15">
        <f>IF(G27&lt;VLOOKUP(D28,'Luxjacky Assumptions Monthly'!$N$20:$R$44,5,0),VLOOKUP(D28,'Luxjacky Assumptions Monthly'!$N$20:$R$44,4,0),0)</f>
        <v>0</v>
      </c>
      <c r="I28" s="15">
        <f t="shared" si="5"/>
        <v>217.60707452703781</v>
      </c>
      <c r="J28" s="15">
        <f t="shared" si="6"/>
        <v>0</v>
      </c>
      <c r="K28" s="15">
        <f t="shared" si="8"/>
        <v>0</v>
      </c>
      <c r="L28" s="58">
        <f>'Luxjacky Assumptions Monthly'!$M$8*'Luxjacky Forecast Monthly'!H28</f>
        <v>0</v>
      </c>
      <c r="M28" s="58">
        <f>'Luxjacky Assumptions Monthly'!$M$6*'Luxjacky Assumptions Monthly'!$M$8*'Luxjacky Forecast Monthly'!G28</f>
        <v>1200.3330391391794</v>
      </c>
      <c r="N28" s="58">
        <f t="shared" si="9"/>
        <v>1200.3330391391794</v>
      </c>
    </row>
    <row r="29" spans="1:14" x14ac:dyDescent="0.3">
      <c r="A29" s="60">
        <v>44223</v>
      </c>
      <c r="B29" s="15">
        <v>2021</v>
      </c>
      <c r="C29" s="15">
        <v>1</v>
      </c>
      <c r="D29" s="15" t="str">
        <f t="shared" si="4"/>
        <v>20211</v>
      </c>
      <c r="E29" s="15">
        <v>4</v>
      </c>
      <c r="F29" s="15">
        <v>0</v>
      </c>
      <c r="G29" s="62">
        <f t="shared" si="7"/>
        <v>2193.6875731639525</v>
      </c>
      <c r="H29" s="15">
        <f>IF(G28&lt;VLOOKUP(D29,'Luxjacky Assumptions Monthly'!$N$20:$R$44,5,0),VLOOKUP(D29,'Luxjacky Assumptions Monthly'!$N$20:$R$44,4,0),0)</f>
        <v>0</v>
      </c>
      <c r="I29" s="15">
        <f t="shared" si="5"/>
        <v>206.97850511440615</v>
      </c>
      <c r="J29" s="15">
        <f t="shared" si="6"/>
        <v>0</v>
      </c>
      <c r="K29" s="15">
        <f t="shared" si="8"/>
        <v>0</v>
      </c>
      <c r="L29" s="58">
        <f>'Luxjacky Assumptions Monthly'!$M$8*'Luxjacky Forecast Monthly'!H29</f>
        <v>0</v>
      </c>
      <c r="M29" s="58">
        <f>'Luxjacky Assumptions Monthly'!$M$6*'Luxjacky Assumptions Monthly'!$M$8*'Luxjacky Forecast Monthly'!G29</f>
        <v>1096.8437865819762</v>
      </c>
      <c r="N29" s="58">
        <f t="shared" si="9"/>
        <v>1096.8437865819762</v>
      </c>
    </row>
    <row r="30" spans="1:14" x14ac:dyDescent="0.3">
      <c r="A30" s="60">
        <v>44224</v>
      </c>
      <c r="B30" s="15">
        <v>2021</v>
      </c>
      <c r="C30" s="15">
        <v>1</v>
      </c>
      <c r="D30" s="15" t="str">
        <f t="shared" si="4"/>
        <v>20211</v>
      </c>
      <c r="E30" s="15">
        <v>5</v>
      </c>
      <c r="F30" s="15">
        <v>0</v>
      </c>
      <c r="G30" s="62">
        <f t="shared" si="7"/>
        <v>2005.9602445452038</v>
      </c>
      <c r="H30" s="15">
        <f>IF(G29&lt;VLOOKUP(D30,'Luxjacky Assumptions Monthly'!$N$20:$R$44,5,0),VLOOKUP(D30,'Luxjacky Assumptions Monthly'!$N$20:$R$44,4,0),0)</f>
        <v>0</v>
      </c>
      <c r="I30" s="15">
        <f t="shared" si="5"/>
        <v>187.7273286187488</v>
      </c>
      <c r="J30" s="15">
        <f t="shared" si="6"/>
        <v>0</v>
      </c>
      <c r="K30" s="15">
        <f t="shared" si="8"/>
        <v>0</v>
      </c>
      <c r="L30" s="58">
        <f>'Luxjacky Assumptions Monthly'!$M$8*'Luxjacky Forecast Monthly'!H30</f>
        <v>0</v>
      </c>
      <c r="M30" s="58">
        <f>'Luxjacky Assumptions Monthly'!$M$6*'Luxjacky Assumptions Monthly'!$M$8*'Luxjacky Forecast Monthly'!G30</f>
        <v>1002.9801222726019</v>
      </c>
      <c r="N30" s="58">
        <f t="shared" si="9"/>
        <v>1002.9801222726019</v>
      </c>
    </row>
    <row r="31" spans="1:14" x14ac:dyDescent="0.3">
      <c r="A31" s="60">
        <v>44225</v>
      </c>
      <c r="B31" s="15">
        <v>2021</v>
      </c>
      <c r="C31" s="15">
        <v>1</v>
      </c>
      <c r="D31" s="15" t="str">
        <f t="shared" si="4"/>
        <v>20211</v>
      </c>
      <c r="E31" s="15">
        <v>6</v>
      </c>
      <c r="F31" s="15">
        <v>1</v>
      </c>
      <c r="G31" s="62">
        <f t="shared" si="7"/>
        <v>1836.604651940529</v>
      </c>
      <c r="H31" s="15">
        <f>IF(G30&lt;VLOOKUP(D31,'Luxjacky Assumptions Monthly'!$N$20:$R$44,5,0),VLOOKUP(D31,'Luxjacky Assumptions Monthly'!$N$20:$R$44,4,0),0)</f>
        <v>0</v>
      </c>
      <c r="I31" s="15">
        <f t="shared" si="5"/>
        <v>169.35559260467483</v>
      </c>
      <c r="J31" s="15">
        <f t="shared" si="6"/>
        <v>0</v>
      </c>
      <c r="K31" s="15">
        <f t="shared" si="8"/>
        <v>0</v>
      </c>
      <c r="L31" s="58">
        <f>'Luxjacky Assumptions Monthly'!$M$8*'Luxjacky Forecast Monthly'!H31</f>
        <v>0</v>
      </c>
      <c r="M31" s="58">
        <f>'Luxjacky Assumptions Monthly'!$M$6*'Luxjacky Assumptions Monthly'!$M$8*'Luxjacky Forecast Monthly'!G31</f>
        <v>918.30232597026452</v>
      </c>
      <c r="N31" s="58">
        <f t="shared" si="9"/>
        <v>918.30232597026452</v>
      </c>
    </row>
    <row r="32" spans="1:14" x14ac:dyDescent="0.3">
      <c r="A32" s="60">
        <v>44226</v>
      </c>
      <c r="B32" s="15">
        <v>2021</v>
      </c>
      <c r="C32" s="15">
        <v>1</v>
      </c>
      <c r="D32" s="15" t="str">
        <f t="shared" si="4"/>
        <v>20211</v>
      </c>
      <c r="E32" s="15">
        <v>7</v>
      </c>
      <c r="F32" s="15">
        <v>1</v>
      </c>
      <c r="G32" s="62">
        <f t="shared" si="7"/>
        <v>1705.1685377458546</v>
      </c>
      <c r="H32" s="15">
        <f>IF(G31&lt;VLOOKUP(D32,'Luxjacky Assumptions Monthly'!$N$20:$R$44,5,0),VLOOKUP(D32,'Luxjacky Assumptions Monthly'!$N$20:$R$44,4,0),0)</f>
        <v>0</v>
      </c>
      <c r="I32" s="15">
        <f t="shared" si="5"/>
        <v>131.43611419467447</v>
      </c>
      <c r="J32" s="15">
        <f t="shared" si="6"/>
        <v>0</v>
      </c>
      <c r="K32" s="15">
        <f t="shared" si="8"/>
        <v>0</v>
      </c>
      <c r="L32" s="58">
        <f>'Luxjacky Assumptions Monthly'!$M$8*'Luxjacky Forecast Monthly'!H32</f>
        <v>0</v>
      </c>
      <c r="M32" s="58">
        <f>'Luxjacky Assumptions Monthly'!$M$6*'Luxjacky Assumptions Monthly'!$M$8*'Luxjacky Forecast Monthly'!G32</f>
        <v>852.58426887292728</v>
      </c>
      <c r="N32" s="58">
        <f t="shared" si="9"/>
        <v>852.58426887292728</v>
      </c>
    </row>
    <row r="33" spans="1:14" x14ac:dyDescent="0.3">
      <c r="A33" s="60">
        <v>44227</v>
      </c>
      <c r="B33" s="15">
        <v>2021</v>
      </c>
      <c r="C33" s="15">
        <v>1</v>
      </c>
      <c r="D33" s="15" t="str">
        <f t="shared" si="4"/>
        <v>20211</v>
      </c>
      <c r="E33" s="15">
        <v>1</v>
      </c>
      <c r="F33" s="15">
        <v>0</v>
      </c>
      <c r="G33" s="62">
        <f t="shared" si="7"/>
        <v>1489.5685377458544</v>
      </c>
      <c r="H33" s="15">
        <f>IF(G32&lt;VLOOKUP(D33,'Luxjacky Assumptions Monthly'!$N$20:$R$44,5,0),VLOOKUP(D33,'Luxjacky Assumptions Monthly'!$N$20:$R$44,4,0),0)</f>
        <v>0</v>
      </c>
      <c r="I33" s="15">
        <f t="shared" si="5"/>
        <v>215.60000000000002</v>
      </c>
      <c r="J33" s="15">
        <f t="shared" si="6"/>
        <v>0</v>
      </c>
      <c r="K33" s="15">
        <f t="shared" si="8"/>
        <v>0</v>
      </c>
      <c r="L33" s="58">
        <f>'Luxjacky Assumptions Monthly'!$M$8*'Luxjacky Forecast Monthly'!H33</f>
        <v>0</v>
      </c>
      <c r="M33" s="58">
        <f>'Luxjacky Assumptions Monthly'!$M$6*'Luxjacky Assumptions Monthly'!$M$8*'Luxjacky Forecast Monthly'!G33</f>
        <v>744.78426887292721</v>
      </c>
      <c r="N33" s="58">
        <f t="shared" si="9"/>
        <v>744.78426887292721</v>
      </c>
    </row>
    <row r="34" spans="1:14" x14ac:dyDescent="0.3">
      <c r="A34" s="60">
        <v>44228</v>
      </c>
      <c r="B34" s="15">
        <v>2021</v>
      </c>
      <c r="C34" s="15">
        <v>2</v>
      </c>
      <c r="D34" s="15" t="str">
        <f t="shared" si="4"/>
        <v>20212</v>
      </c>
      <c r="E34" s="15">
        <v>2</v>
      </c>
      <c r="F34" s="15">
        <v>0</v>
      </c>
      <c r="G34" s="62">
        <f t="shared" si="7"/>
        <v>3037.3239483061529</v>
      </c>
      <c r="H34" s="15">
        <f>IF(G33&lt;VLOOKUP(D34,'Luxjacky Assumptions Monthly'!$N$20:$R$44,5,0),VLOOKUP(D34,'Luxjacky Assumptions Monthly'!$N$20:$R$44,4,0),0)</f>
        <v>1771.3820569546119</v>
      </c>
      <c r="I34" s="15">
        <f t="shared" si="5"/>
        <v>223.62664639431352</v>
      </c>
      <c r="J34" s="15">
        <f t="shared" si="6"/>
        <v>1</v>
      </c>
      <c r="K34" s="15">
        <f t="shared" si="8"/>
        <v>4000</v>
      </c>
      <c r="L34" s="58">
        <f>'Luxjacky Assumptions Monthly'!$M$8*'Luxjacky Forecast Monthly'!H34</f>
        <v>17713.820569546118</v>
      </c>
      <c r="M34" s="58">
        <f>'Luxjacky Assumptions Monthly'!$M$6*'Luxjacky Assumptions Monthly'!$M$8*'Luxjacky Forecast Monthly'!G34</f>
        <v>1518.6619741530765</v>
      </c>
      <c r="N34" s="58">
        <f t="shared" si="9"/>
        <v>23232.482543699196</v>
      </c>
    </row>
    <row r="35" spans="1:14" x14ac:dyDescent="0.3">
      <c r="A35" s="60">
        <v>44229</v>
      </c>
      <c r="B35" s="15">
        <v>2021</v>
      </c>
      <c r="C35" s="15">
        <v>2</v>
      </c>
      <c r="D35" s="15" t="str">
        <f t="shared" si="4"/>
        <v>20212</v>
      </c>
      <c r="E35" s="15">
        <v>3</v>
      </c>
      <c r="F35" s="15">
        <v>0</v>
      </c>
      <c r="G35" s="62">
        <f t="shared" si="7"/>
        <v>2816.3079096265778</v>
      </c>
      <c r="H35" s="15">
        <f>IF(G34&lt;VLOOKUP(D35,'Luxjacky Assumptions Monthly'!$N$20:$R$44,5,0),VLOOKUP(D35,'Luxjacky Assumptions Monthly'!$N$20:$R$44,4,0),0)</f>
        <v>0</v>
      </c>
      <c r="I35" s="15">
        <f t="shared" si="5"/>
        <v>221.01603867957496</v>
      </c>
      <c r="J35" s="15">
        <f t="shared" si="6"/>
        <v>0</v>
      </c>
      <c r="K35" s="15">
        <f t="shared" si="8"/>
        <v>0</v>
      </c>
      <c r="L35" s="58">
        <f>'Luxjacky Assumptions Monthly'!$M$8*'Luxjacky Forecast Monthly'!H35</f>
        <v>0</v>
      </c>
      <c r="M35" s="58">
        <f>'Luxjacky Assumptions Monthly'!$M$6*'Luxjacky Assumptions Monthly'!$M$8*'Luxjacky Forecast Monthly'!G35</f>
        <v>1408.1539548132889</v>
      </c>
      <c r="N35" s="58">
        <f t="shared" si="9"/>
        <v>1408.1539548132889</v>
      </c>
    </row>
    <row r="36" spans="1:14" x14ac:dyDescent="0.3">
      <c r="A36" s="60">
        <v>44230</v>
      </c>
      <c r="B36" s="15">
        <v>2021</v>
      </c>
      <c r="C36" s="15">
        <v>2</v>
      </c>
      <c r="D36" s="15" t="str">
        <f t="shared" si="4"/>
        <v>20212</v>
      </c>
      <c r="E36" s="15">
        <v>4</v>
      </c>
      <c r="F36" s="15">
        <v>0</v>
      </c>
      <c r="G36" s="62">
        <f t="shared" si="7"/>
        <v>2605.9204403596345</v>
      </c>
      <c r="H36" s="15">
        <f>IF(G35&lt;VLOOKUP(D36,'Luxjacky Assumptions Monthly'!$N$20:$R$44,5,0),VLOOKUP(D36,'Luxjacky Assumptions Monthly'!$N$20:$R$44,4,0),0)</f>
        <v>0</v>
      </c>
      <c r="I36" s="15">
        <f t="shared" si="5"/>
        <v>210.3874692669433</v>
      </c>
      <c r="J36" s="15">
        <f t="shared" si="6"/>
        <v>0</v>
      </c>
      <c r="K36" s="15">
        <f t="shared" si="8"/>
        <v>0</v>
      </c>
      <c r="L36" s="58">
        <f>'Luxjacky Assumptions Monthly'!$M$8*'Luxjacky Forecast Monthly'!H36</f>
        <v>0</v>
      </c>
      <c r="M36" s="58">
        <f>'Luxjacky Assumptions Monthly'!$M$6*'Luxjacky Assumptions Monthly'!$M$8*'Luxjacky Forecast Monthly'!G36</f>
        <v>1302.9602201798173</v>
      </c>
      <c r="N36" s="58">
        <f t="shared" si="9"/>
        <v>1302.9602201798173</v>
      </c>
    </row>
    <row r="37" spans="1:14" x14ac:dyDescent="0.3">
      <c r="A37" s="60">
        <v>44231</v>
      </c>
      <c r="B37" s="15">
        <v>2021</v>
      </c>
      <c r="C37" s="15">
        <v>2</v>
      </c>
      <c r="D37" s="15" t="str">
        <f t="shared" si="4"/>
        <v>20212</v>
      </c>
      <c r="E37" s="15">
        <v>5</v>
      </c>
      <c r="F37" s="15">
        <v>0</v>
      </c>
      <c r="G37" s="62">
        <f t="shared" si="7"/>
        <v>2414.7841475883488</v>
      </c>
      <c r="H37" s="15">
        <f>IF(G36&lt;VLOOKUP(D37,'Luxjacky Assumptions Monthly'!$N$20:$R$44,5,0),VLOOKUP(D37,'Luxjacky Assumptions Monthly'!$N$20:$R$44,4,0),0)</f>
        <v>0</v>
      </c>
      <c r="I37" s="15">
        <f t="shared" si="5"/>
        <v>191.13629277128595</v>
      </c>
      <c r="J37" s="15">
        <f t="shared" si="6"/>
        <v>0</v>
      </c>
      <c r="K37" s="15">
        <f t="shared" si="8"/>
        <v>0</v>
      </c>
      <c r="L37" s="58">
        <f>'Luxjacky Assumptions Monthly'!$M$8*'Luxjacky Forecast Monthly'!H37</f>
        <v>0</v>
      </c>
      <c r="M37" s="58">
        <f>'Luxjacky Assumptions Monthly'!$M$6*'Luxjacky Assumptions Monthly'!$M$8*'Luxjacky Forecast Monthly'!G37</f>
        <v>1207.3920737941744</v>
      </c>
      <c r="N37" s="58">
        <f t="shared" si="9"/>
        <v>1207.3920737941744</v>
      </c>
    </row>
    <row r="38" spans="1:14" x14ac:dyDescent="0.3">
      <c r="A38" s="60">
        <v>44232</v>
      </c>
      <c r="B38" s="15">
        <v>2021</v>
      </c>
      <c r="C38" s="15">
        <v>2</v>
      </c>
      <c r="D38" s="15" t="str">
        <f t="shared" si="4"/>
        <v>20212</v>
      </c>
      <c r="E38" s="15">
        <v>6</v>
      </c>
      <c r="F38" s="15">
        <v>1</v>
      </c>
      <c r="G38" s="62">
        <f t="shared" si="7"/>
        <v>2242.0195908311366</v>
      </c>
      <c r="H38" s="15">
        <f>IF(G37&lt;VLOOKUP(D38,'Luxjacky Assumptions Monthly'!$N$20:$R$44,5,0),VLOOKUP(D38,'Luxjacky Assumptions Monthly'!$N$20:$R$44,4,0),0)</f>
        <v>0</v>
      </c>
      <c r="I38" s="15">
        <f t="shared" si="5"/>
        <v>172.76455675721198</v>
      </c>
      <c r="J38" s="15">
        <f t="shared" si="6"/>
        <v>0</v>
      </c>
      <c r="K38" s="15">
        <f t="shared" si="8"/>
        <v>0</v>
      </c>
      <c r="L38" s="58">
        <f>'Luxjacky Assumptions Monthly'!$M$8*'Luxjacky Forecast Monthly'!H38</f>
        <v>0</v>
      </c>
      <c r="M38" s="58">
        <f>'Luxjacky Assumptions Monthly'!$M$6*'Luxjacky Assumptions Monthly'!$M$8*'Luxjacky Forecast Monthly'!G38</f>
        <v>1121.0097954155683</v>
      </c>
      <c r="N38" s="58">
        <f t="shared" si="9"/>
        <v>1121.0097954155683</v>
      </c>
    </row>
    <row r="39" spans="1:14" x14ac:dyDescent="0.3">
      <c r="A39" s="60">
        <v>44233</v>
      </c>
      <c r="B39" s="15">
        <v>2021</v>
      </c>
      <c r="C39" s="15">
        <v>2</v>
      </c>
      <c r="D39" s="15" t="str">
        <f t="shared" si="4"/>
        <v>20212</v>
      </c>
      <c r="E39" s="15">
        <v>7</v>
      </c>
      <c r="F39" s="15">
        <v>1</v>
      </c>
      <c r="G39" s="62">
        <f t="shared" si="7"/>
        <v>2107.1745124839249</v>
      </c>
      <c r="H39" s="15">
        <f>IF(G38&lt;VLOOKUP(D39,'Luxjacky Assumptions Monthly'!$N$20:$R$44,5,0),VLOOKUP(D39,'Luxjacky Assumptions Monthly'!$N$20:$R$44,4,0),0)</f>
        <v>0</v>
      </c>
      <c r="I39" s="15">
        <f t="shared" si="5"/>
        <v>134.8450783472116</v>
      </c>
      <c r="J39" s="15">
        <f t="shared" si="6"/>
        <v>0</v>
      </c>
      <c r="K39" s="15">
        <f t="shared" si="8"/>
        <v>0</v>
      </c>
      <c r="L39" s="58">
        <f>'Luxjacky Assumptions Monthly'!$M$8*'Luxjacky Forecast Monthly'!H39</f>
        <v>0</v>
      </c>
      <c r="M39" s="58">
        <f>'Luxjacky Assumptions Monthly'!$M$6*'Luxjacky Assumptions Monthly'!$M$8*'Luxjacky Forecast Monthly'!G39</f>
        <v>1053.5872562419625</v>
      </c>
      <c r="N39" s="58">
        <f t="shared" si="9"/>
        <v>1053.5872562419625</v>
      </c>
    </row>
    <row r="40" spans="1:14" x14ac:dyDescent="0.3">
      <c r="A40" s="60">
        <v>44234</v>
      </c>
      <c r="B40" s="15">
        <v>2021</v>
      </c>
      <c r="C40" s="15">
        <v>2</v>
      </c>
      <c r="D40" s="15" t="str">
        <f t="shared" si="4"/>
        <v>20212</v>
      </c>
      <c r="E40" s="15">
        <v>1</v>
      </c>
      <c r="F40" s="15">
        <v>0</v>
      </c>
      <c r="G40" s="62">
        <f t="shared" si="7"/>
        <v>1888.1655483313878</v>
      </c>
      <c r="H40" s="15">
        <f>IF(G39&lt;VLOOKUP(D40,'Luxjacky Assumptions Monthly'!$N$20:$R$44,5,0),VLOOKUP(D40,'Luxjacky Assumptions Monthly'!$N$20:$R$44,4,0),0)</f>
        <v>0</v>
      </c>
      <c r="I40" s="15">
        <f t="shared" si="5"/>
        <v>219.00896415253717</v>
      </c>
      <c r="J40" s="15">
        <f t="shared" si="6"/>
        <v>0</v>
      </c>
      <c r="K40" s="15">
        <f t="shared" si="8"/>
        <v>0</v>
      </c>
      <c r="L40" s="58">
        <f>'Luxjacky Assumptions Monthly'!$M$8*'Luxjacky Forecast Monthly'!H40</f>
        <v>0</v>
      </c>
      <c r="M40" s="58">
        <f>'Luxjacky Assumptions Monthly'!$M$6*'Luxjacky Assumptions Monthly'!$M$8*'Luxjacky Forecast Monthly'!G40</f>
        <v>944.08277416569388</v>
      </c>
      <c r="N40" s="58">
        <f t="shared" si="9"/>
        <v>944.08277416569388</v>
      </c>
    </row>
    <row r="41" spans="1:14" x14ac:dyDescent="0.3">
      <c r="A41" s="60">
        <v>44235</v>
      </c>
      <c r="B41" s="15">
        <v>2021</v>
      </c>
      <c r="C41" s="15">
        <v>2</v>
      </c>
      <c r="D41" s="15" t="str">
        <f t="shared" si="4"/>
        <v>20212</v>
      </c>
      <c r="E41" s="15">
        <v>2</v>
      </c>
      <c r="F41" s="15">
        <v>0</v>
      </c>
      <c r="G41" s="62">
        <f t="shared" si="7"/>
        <v>1664.5389019370741</v>
      </c>
      <c r="H41" s="15">
        <f>IF(G40&lt;VLOOKUP(D41,'Luxjacky Assumptions Monthly'!$N$20:$R$44,5,0),VLOOKUP(D41,'Luxjacky Assumptions Monthly'!$N$20:$R$44,4,0),0)</f>
        <v>0</v>
      </c>
      <c r="I41" s="15">
        <f t="shared" si="5"/>
        <v>223.62664639431352</v>
      </c>
      <c r="J41" s="15">
        <f t="shared" si="6"/>
        <v>0</v>
      </c>
      <c r="K41" s="15">
        <f t="shared" si="8"/>
        <v>0</v>
      </c>
      <c r="L41" s="58">
        <f>'Luxjacky Assumptions Monthly'!$M$8*'Luxjacky Forecast Monthly'!H41</f>
        <v>0</v>
      </c>
      <c r="M41" s="58">
        <f>'Luxjacky Assumptions Monthly'!$M$6*'Luxjacky Assumptions Monthly'!$M$8*'Luxjacky Forecast Monthly'!G41</f>
        <v>832.26945096853706</v>
      </c>
      <c r="N41" s="58">
        <f t="shared" si="9"/>
        <v>832.26945096853706</v>
      </c>
    </row>
    <row r="42" spans="1:14" x14ac:dyDescent="0.3">
      <c r="A42" s="60">
        <v>44236</v>
      </c>
      <c r="B42" s="15">
        <v>2021</v>
      </c>
      <c r="C42" s="15">
        <v>2</v>
      </c>
      <c r="D42" s="15" t="str">
        <f t="shared" si="4"/>
        <v>20212</v>
      </c>
      <c r="E42" s="15">
        <v>3</v>
      </c>
      <c r="F42" s="15">
        <v>0</v>
      </c>
      <c r="G42" s="62">
        <f t="shared" si="7"/>
        <v>1443.5228632574992</v>
      </c>
      <c r="H42" s="15">
        <f>IF(G41&lt;VLOOKUP(D42,'Luxjacky Assumptions Monthly'!$N$20:$R$44,5,0),VLOOKUP(D42,'Luxjacky Assumptions Monthly'!$N$20:$R$44,4,0),0)</f>
        <v>0</v>
      </c>
      <c r="I42" s="15">
        <f t="shared" si="5"/>
        <v>221.01603867957496</v>
      </c>
      <c r="J42" s="15">
        <f t="shared" si="6"/>
        <v>0</v>
      </c>
      <c r="K42" s="15">
        <f t="shared" si="8"/>
        <v>0</v>
      </c>
      <c r="L42" s="58">
        <f>'Luxjacky Assumptions Monthly'!$M$8*'Luxjacky Forecast Monthly'!H42</f>
        <v>0</v>
      </c>
      <c r="M42" s="58">
        <f>'Luxjacky Assumptions Monthly'!$M$6*'Luxjacky Assumptions Monthly'!$M$8*'Luxjacky Forecast Monthly'!G42</f>
        <v>721.76143162874962</v>
      </c>
      <c r="N42" s="58">
        <f t="shared" si="9"/>
        <v>721.76143162874962</v>
      </c>
    </row>
    <row r="43" spans="1:14" x14ac:dyDescent="0.3">
      <c r="A43" s="60">
        <v>44237</v>
      </c>
      <c r="B43" s="15">
        <v>2021</v>
      </c>
      <c r="C43" s="15">
        <v>2</v>
      </c>
      <c r="D43" s="15" t="str">
        <f t="shared" si="4"/>
        <v>20212</v>
      </c>
      <c r="E43" s="15">
        <v>4</v>
      </c>
      <c r="F43" s="15">
        <v>0</v>
      </c>
      <c r="G43" s="62">
        <f t="shared" si="7"/>
        <v>3004.5174509451681</v>
      </c>
      <c r="H43" s="15">
        <f>IF(G42&lt;VLOOKUP(D43,'Luxjacky Assumptions Monthly'!$N$20:$R$44,5,0),VLOOKUP(D43,'Luxjacky Assumptions Monthly'!$N$20:$R$44,4,0),0)</f>
        <v>1771.3820569546119</v>
      </c>
      <c r="I43" s="15">
        <f t="shared" si="5"/>
        <v>210.3874692669433</v>
      </c>
      <c r="J43" s="15">
        <f t="shared" si="6"/>
        <v>1</v>
      </c>
      <c r="K43" s="15">
        <f t="shared" si="8"/>
        <v>4000</v>
      </c>
      <c r="L43" s="58">
        <f>'Luxjacky Assumptions Monthly'!$M$8*'Luxjacky Forecast Monthly'!H43</f>
        <v>17713.820569546118</v>
      </c>
      <c r="M43" s="58">
        <f>'Luxjacky Assumptions Monthly'!$M$6*'Luxjacky Assumptions Monthly'!$M$8*'Luxjacky Forecast Monthly'!G43</f>
        <v>1502.258725472584</v>
      </c>
      <c r="N43" s="58">
        <f t="shared" si="9"/>
        <v>23216.079295018702</v>
      </c>
    </row>
    <row r="44" spans="1:14" x14ac:dyDescent="0.3">
      <c r="A44" s="60">
        <v>44238</v>
      </c>
      <c r="B44" s="15">
        <v>2021</v>
      </c>
      <c r="C44" s="15">
        <v>2</v>
      </c>
      <c r="D44" s="15" t="str">
        <f t="shared" si="4"/>
        <v>20212</v>
      </c>
      <c r="E44" s="15">
        <v>5</v>
      </c>
      <c r="F44" s="15">
        <v>0</v>
      </c>
      <c r="G44" s="62">
        <f t="shared" si="7"/>
        <v>2813.3811581738823</v>
      </c>
      <c r="H44" s="15">
        <f>IF(G43&lt;VLOOKUP(D44,'Luxjacky Assumptions Monthly'!$N$20:$R$44,5,0),VLOOKUP(D44,'Luxjacky Assumptions Monthly'!$N$20:$R$44,4,0),0)</f>
        <v>0</v>
      </c>
      <c r="I44" s="15">
        <f t="shared" si="5"/>
        <v>191.13629277128595</v>
      </c>
      <c r="J44" s="15">
        <f t="shared" si="6"/>
        <v>0</v>
      </c>
      <c r="K44" s="15">
        <f t="shared" si="8"/>
        <v>0</v>
      </c>
      <c r="L44" s="58">
        <f>'Luxjacky Assumptions Monthly'!$M$8*'Luxjacky Forecast Monthly'!H44</f>
        <v>0</v>
      </c>
      <c r="M44" s="58">
        <f>'Luxjacky Assumptions Monthly'!$M$6*'Luxjacky Assumptions Monthly'!$M$8*'Luxjacky Forecast Monthly'!G44</f>
        <v>1406.6905790869412</v>
      </c>
      <c r="N44" s="58">
        <f t="shared" si="9"/>
        <v>1406.6905790869412</v>
      </c>
    </row>
    <row r="45" spans="1:14" x14ac:dyDescent="0.3">
      <c r="A45" s="60">
        <v>44239</v>
      </c>
      <c r="B45" s="15">
        <v>2021</v>
      </c>
      <c r="C45" s="15">
        <v>2</v>
      </c>
      <c r="D45" s="15" t="str">
        <f t="shared" si="4"/>
        <v>20212</v>
      </c>
      <c r="E45" s="15">
        <v>6</v>
      </c>
      <c r="F45" s="15">
        <v>1</v>
      </c>
      <c r="G45" s="62">
        <f t="shared" si="7"/>
        <v>2640.6166014166702</v>
      </c>
      <c r="H45" s="15">
        <f>IF(G44&lt;VLOOKUP(D45,'Luxjacky Assumptions Monthly'!$N$20:$R$44,5,0),VLOOKUP(D45,'Luxjacky Assumptions Monthly'!$N$20:$R$44,4,0),0)</f>
        <v>0</v>
      </c>
      <c r="I45" s="15">
        <f t="shared" si="5"/>
        <v>172.76455675721198</v>
      </c>
      <c r="J45" s="15">
        <f t="shared" si="6"/>
        <v>0</v>
      </c>
      <c r="K45" s="15">
        <f t="shared" si="8"/>
        <v>0</v>
      </c>
      <c r="L45" s="58">
        <f>'Luxjacky Assumptions Monthly'!$M$8*'Luxjacky Forecast Monthly'!H45</f>
        <v>0</v>
      </c>
      <c r="M45" s="58">
        <f>'Luxjacky Assumptions Monthly'!$M$6*'Luxjacky Assumptions Monthly'!$M$8*'Luxjacky Forecast Monthly'!G45</f>
        <v>1320.3083007083351</v>
      </c>
      <c r="N45" s="58">
        <f t="shared" si="9"/>
        <v>1320.3083007083351</v>
      </c>
    </row>
    <row r="46" spans="1:14" x14ac:dyDescent="0.3">
      <c r="A46" s="60">
        <v>44240</v>
      </c>
      <c r="B46" s="15">
        <v>2021</v>
      </c>
      <c r="C46" s="15">
        <v>2</v>
      </c>
      <c r="D46" s="15" t="str">
        <f t="shared" si="4"/>
        <v>20212</v>
      </c>
      <c r="E46" s="15">
        <v>7</v>
      </c>
      <c r="F46" s="15">
        <v>1</v>
      </c>
      <c r="G46" s="62">
        <f t="shared" si="7"/>
        <v>2505.7715230694585</v>
      </c>
      <c r="H46" s="15">
        <f>IF(G45&lt;VLOOKUP(D46,'Luxjacky Assumptions Monthly'!$N$20:$R$44,5,0),VLOOKUP(D46,'Luxjacky Assumptions Monthly'!$N$20:$R$44,4,0),0)</f>
        <v>0</v>
      </c>
      <c r="I46" s="15">
        <f t="shared" si="5"/>
        <v>134.8450783472116</v>
      </c>
      <c r="J46" s="15">
        <f t="shared" si="6"/>
        <v>0</v>
      </c>
      <c r="K46" s="15">
        <f t="shared" si="8"/>
        <v>0</v>
      </c>
      <c r="L46" s="58">
        <f>'Luxjacky Assumptions Monthly'!$M$8*'Luxjacky Forecast Monthly'!H46</f>
        <v>0</v>
      </c>
      <c r="M46" s="58">
        <f>'Luxjacky Assumptions Monthly'!$M$6*'Luxjacky Assumptions Monthly'!$M$8*'Luxjacky Forecast Monthly'!G46</f>
        <v>1252.8857615347292</v>
      </c>
      <c r="N46" s="58">
        <f t="shared" si="9"/>
        <v>1252.8857615347292</v>
      </c>
    </row>
    <row r="47" spans="1:14" x14ac:dyDescent="0.3">
      <c r="A47" s="60">
        <v>44241</v>
      </c>
      <c r="B47" s="15">
        <v>2021</v>
      </c>
      <c r="C47" s="15">
        <v>2</v>
      </c>
      <c r="D47" s="15" t="str">
        <f t="shared" si="4"/>
        <v>20212</v>
      </c>
      <c r="E47" s="15">
        <v>1</v>
      </c>
      <c r="F47" s="15">
        <v>0</v>
      </c>
      <c r="G47" s="62">
        <f t="shared" si="7"/>
        <v>2286.7625589169211</v>
      </c>
      <c r="H47" s="15">
        <f>IF(G46&lt;VLOOKUP(D47,'Luxjacky Assumptions Monthly'!$N$20:$R$44,5,0),VLOOKUP(D47,'Luxjacky Assumptions Monthly'!$N$20:$R$44,4,0),0)</f>
        <v>0</v>
      </c>
      <c r="I47" s="15">
        <f t="shared" si="5"/>
        <v>219.00896415253717</v>
      </c>
      <c r="J47" s="15">
        <f t="shared" si="6"/>
        <v>0</v>
      </c>
      <c r="K47" s="15">
        <f t="shared" si="8"/>
        <v>0</v>
      </c>
      <c r="L47" s="58">
        <f>'Luxjacky Assumptions Monthly'!$M$8*'Luxjacky Forecast Monthly'!H47</f>
        <v>0</v>
      </c>
      <c r="M47" s="58">
        <f>'Luxjacky Assumptions Monthly'!$M$6*'Luxjacky Assumptions Monthly'!$M$8*'Luxjacky Forecast Monthly'!G47</f>
        <v>1143.3812794584605</v>
      </c>
      <c r="N47" s="58">
        <f t="shared" si="9"/>
        <v>1143.3812794584605</v>
      </c>
    </row>
    <row r="48" spans="1:14" x14ac:dyDescent="0.3">
      <c r="A48" s="60">
        <v>44242</v>
      </c>
      <c r="B48" s="15">
        <v>2021</v>
      </c>
      <c r="C48" s="15">
        <v>2</v>
      </c>
      <c r="D48" s="15" t="str">
        <f t="shared" si="4"/>
        <v>20212</v>
      </c>
      <c r="E48" s="15">
        <v>2</v>
      </c>
      <c r="F48" s="15">
        <v>0</v>
      </c>
      <c r="G48" s="62">
        <f t="shared" si="7"/>
        <v>2063.1359125226077</v>
      </c>
      <c r="H48" s="15">
        <f>IF(G47&lt;VLOOKUP(D48,'Luxjacky Assumptions Monthly'!$N$20:$R$44,5,0),VLOOKUP(D48,'Luxjacky Assumptions Monthly'!$N$20:$R$44,4,0),0)</f>
        <v>0</v>
      </c>
      <c r="I48" s="15">
        <f t="shared" si="5"/>
        <v>223.62664639431352</v>
      </c>
      <c r="J48" s="15">
        <f t="shared" si="6"/>
        <v>0</v>
      </c>
      <c r="K48" s="15">
        <f t="shared" si="8"/>
        <v>0</v>
      </c>
      <c r="L48" s="58">
        <f>'Luxjacky Assumptions Monthly'!$M$8*'Luxjacky Forecast Monthly'!H48</f>
        <v>0</v>
      </c>
      <c r="M48" s="58">
        <f>'Luxjacky Assumptions Monthly'!$M$6*'Luxjacky Assumptions Monthly'!$M$8*'Luxjacky Forecast Monthly'!G48</f>
        <v>1031.5679562613038</v>
      </c>
      <c r="N48" s="58">
        <f t="shared" si="9"/>
        <v>1031.5679562613038</v>
      </c>
    </row>
    <row r="49" spans="1:14" x14ac:dyDescent="0.3">
      <c r="A49" s="60">
        <v>44243</v>
      </c>
      <c r="B49" s="15">
        <v>2021</v>
      </c>
      <c r="C49" s="15">
        <v>2</v>
      </c>
      <c r="D49" s="15" t="str">
        <f t="shared" si="4"/>
        <v>20212</v>
      </c>
      <c r="E49" s="15">
        <v>3</v>
      </c>
      <c r="F49" s="15">
        <v>0</v>
      </c>
      <c r="G49" s="62">
        <f t="shared" si="7"/>
        <v>1842.1198738430328</v>
      </c>
      <c r="H49" s="15">
        <f>IF(G48&lt;VLOOKUP(D49,'Luxjacky Assumptions Monthly'!$N$20:$R$44,5,0),VLOOKUP(D49,'Luxjacky Assumptions Monthly'!$N$20:$R$44,4,0),0)</f>
        <v>0</v>
      </c>
      <c r="I49" s="15">
        <f t="shared" si="5"/>
        <v>221.01603867957496</v>
      </c>
      <c r="J49" s="15">
        <f t="shared" si="6"/>
        <v>0</v>
      </c>
      <c r="K49" s="15">
        <f t="shared" si="8"/>
        <v>0</v>
      </c>
      <c r="L49" s="58">
        <f>'Luxjacky Assumptions Monthly'!$M$8*'Luxjacky Forecast Monthly'!H49</f>
        <v>0</v>
      </c>
      <c r="M49" s="58">
        <f>'Luxjacky Assumptions Monthly'!$M$6*'Luxjacky Assumptions Monthly'!$M$8*'Luxjacky Forecast Monthly'!G49</f>
        <v>921.0599369215164</v>
      </c>
      <c r="N49" s="58">
        <f t="shared" si="9"/>
        <v>921.0599369215164</v>
      </c>
    </row>
    <row r="50" spans="1:14" x14ac:dyDescent="0.3">
      <c r="A50" s="60">
        <v>44244</v>
      </c>
      <c r="B50" s="15">
        <v>2021</v>
      </c>
      <c r="C50" s="15">
        <v>2</v>
      </c>
      <c r="D50" s="15" t="str">
        <f t="shared" si="4"/>
        <v>20212</v>
      </c>
      <c r="E50" s="15">
        <v>4</v>
      </c>
      <c r="F50" s="15">
        <v>0</v>
      </c>
      <c r="G50" s="62">
        <f t="shared" si="7"/>
        <v>1631.7324045760895</v>
      </c>
      <c r="H50" s="15">
        <f>IF(G49&lt;VLOOKUP(D50,'Luxjacky Assumptions Monthly'!$N$20:$R$44,5,0),VLOOKUP(D50,'Luxjacky Assumptions Monthly'!$N$20:$R$44,4,0),0)</f>
        <v>0</v>
      </c>
      <c r="I50" s="15">
        <f t="shared" si="5"/>
        <v>210.3874692669433</v>
      </c>
      <c r="J50" s="15">
        <f t="shared" si="6"/>
        <v>0</v>
      </c>
      <c r="K50" s="15">
        <f t="shared" si="8"/>
        <v>0</v>
      </c>
      <c r="L50" s="58">
        <f>'Luxjacky Assumptions Monthly'!$M$8*'Luxjacky Forecast Monthly'!H50</f>
        <v>0</v>
      </c>
      <c r="M50" s="58">
        <f>'Luxjacky Assumptions Monthly'!$M$6*'Luxjacky Assumptions Monthly'!$M$8*'Luxjacky Forecast Monthly'!G50</f>
        <v>815.86620228804475</v>
      </c>
      <c r="N50" s="58">
        <f t="shared" si="9"/>
        <v>815.86620228804475</v>
      </c>
    </row>
    <row r="51" spans="1:14" x14ac:dyDescent="0.3">
      <c r="A51" s="60">
        <v>44245</v>
      </c>
      <c r="B51" s="15">
        <v>2021</v>
      </c>
      <c r="C51" s="15">
        <v>2</v>
      </c>
      <c r="D51" s="15" t="str">
        <f t="shared" si="4"/>
        <v>20212</v>
      </c>
      <c r="E51" s="15">
        <v>5</v>
      </c>
      <c r="F51" s="15">
        <v>0</v>
      </c>
      <c r="G51" s="62">
        <f t="shared" si="7"/>
        <v>1440.5961118048035</v>
      </c>
      <c r="H51" s="15">
        <f>IF(G50&lt;VLOOKUP(D51,'Luxjacky Assumptions Monthly'!$N$20:$R$44,5,0),VLOOKUP(D51,'Luxjacky Assumptions Monthly'!$N$20:$R$44,4,0),0)</f>
        <v>0</v>
      </c>
      <c r="I51" s="15">
        <f t="shared" si="5"/>
        <v>191.13629277128595</v>
      </c>
      <c r="J51" s="15">
        <f t="shared" si="6"/>
        <v>0</v>
      </c>
      <c r="K51" s="15">
        <f t="shared" si="8"/>
        <v>0</v>
      </c>
      <c r="L51" s="58">
        <f>'Luxjacky Assumptions Monthly'!$M$8*'Luxjacky Forecast Monthly'!H51</f>
        <v>0</v>
      </c>
      <c r="M51" s="58">
        <f>'Luxjacky Assumptions Monthly'!$M$6*'Luxjacky Assumptions Monthly'!$M$8*'Luxjacky Forecast Monthly'!G51</f>
        <v>720.29805590240176</v>
      </c>
      <c r="N51" s="58">
        <f t="shared" si="9"/>
        <v>720.29805590240176</v>
      </c>
    </row>
    <row r="52" spans="1:14" x14ac:dyDescent="0.3">
      <c r="A52" s="60">
        <v>44246</v>
      </c>
      <c r="B52" s="15">
        <v>2021</v>
      </c>
      <c r="C52" s="15">
        <v>2</v>
      </c>
      <c r="D52" s="15" t="str">
        <f t="shared" si="4"/>
        <v>20212</v>
      </c>
      <c r="E52" s="15">
        <v>6</v>
      </c>
      <c r="F52" s="15">
        <v>1</v>
      </c>
      <c r="G52" s="62">
        <f t="shared" si="7"/>
        <v>3039.2136120022033</v>
      </c>
      <c r="H52" s="15">
        <f>IF(G51&lt;VLOOKUP(D52,'Luxjacky Assumptions Monthly'!$N$20:$R$44,5,0),VLOOKUP(D52,'Luxjacky Assumptions Monthly'!$N$20:$R$44,4,0),0)</f>
        <v>1771.3820569546119</v>
      </c>
      <c r="I52" s="15">
        <f t="shared" si="5"/>
        <v>172.76455675721198</v>
      </c>
      <c r="J52" s="15">
        <f t="shared" si="6"/>
        <v>1</v>
      </c>
      <c r="K52" s="15">
        <f t="shared" si="8"/>
        <v>4000</v>
      </c>
      <c r="L52" s="58">
        <f>'Luxjacky Assumptions Monthly'!$M$8*'Luxjacky Forecast Monthly'!H52</f>
        <v>17713.820569546118</v>
      </c>
      <c r="M52" s="58">
        <f>'Luxjacky Assumptions Monthly'!$M$6*'Luxjacky Assumptions Monthly'!$M$8*'Luxjacky Forecast Monthly'!G52</f>
        <v>1519.6068060011016</v>
      </c>
      <c r="N52" s="58">
        <f t="shared" si="9"/>
        <v>23233.42737554722</v>
      </c>
    </row>
    <row r="53" spans="1:14" x14ac:dyDescent="0.3">
      <c r="A53" s="60">
        <v>44247</v>
      </c>
      <c r="B53" s="15">
        <v>2021</v>
      </c>
      <c r="C53" s="15">
        <v>2</v>
      </c>
      <c r="D53" s="15" t="str">
        <f t="shared" si="4"/>
        <v>20212</v>
      </c>
      <c r="E53" s="15">
        <v>7</v>
      </c>
      <c r="F53" s="15">
        <v>1</v>
      </c>
      <c r="G53" s="62">
        <f t="shared" si="7"/>
        <v>2904.3685336549916</v>
      </c>
      <c r="H53" s="15">
        <f>IF(G52&lt;VLOOKUP(D53,'Luxjacky Assumptions Monthly'!$N$20:$R$44,5,0),VLOOKUP(D53,'Luxjacky Assumptions Monthly'!$N$20:$R$44,4,0),0)</f>
        <v>0</v>
      </c>
      <c r="I53" s="15">
        <f t="shared" si="5"/>
        <v>134.8450783472116</v>
      </c>
      <c r="J53" s="15">
        <f t="shared" si="6"/>
        <v>0</v>
      </c>
      <c r="K53" s="15">
        <f t="shared" si="8"/>
        <v>0</v>
      </c>
      <c r="L53" s="58">
        <f>'Luxjacky Assumptions Monthly'!$M$8*'Luxjacky Forecast Monthly'!H53</f>
        <v>0</v>
      </c>
      <c r="M53" s="58">
        <f>'Luxjacky Assumptions Monthly'!$M$6*'Luxjacky Assumptions Monthly'!$M$8*'Luxjacky Forecast Monthly'!G53</f>
        <v>1452.1842668274958</v>
      </c>
      <c r="N53" s="58">
        <f t="shared" si="9"/>
        <v>1452.1842668274958</v>
      </c>
    </row>
    <row r="54" spans="1:14" x14ac:dyDescent="0.3">
      <c r="A54" s="60">
        <v>44248</v>
      </c>
      <c r="B54" s="15">
        <v>2021</v>
      </c>
      <c r="C54" s="15">
        <v>2</v>
      </c>
      <c r="D54" s="15" t="str">
        <f t="shared" si="4"/>
        <v>20212</v>
      </c>
      <c r="E54" s="15">
        <v>1</v>
      </c>
      <c r="F54" s="15">
        <v>0</v>
      </c>
      <c r="G54" s="62">
        <f t="shared" si="7"/>
        <v>2685.3595695024542</v>
      </c>
      <c r="H54" s="15">
        <f>IF(G53&lt;VLOOKUP(D54,'Luxjacky Assumptions Monthly'!$N$20:$R$44,5,0),VLOOKUP(D54,'Luxjacky Assumptions Monthly'!$N$20:$R$44,4,0),0)</f>
        <v>0</v>
      </c>
      <c r="I54" s="15">
        <f t="shared" si="5"/>
        <v>219.00896415253717</v>
      </c>
      <c r="J54" s="15">
        <f t="shared" si="6"/>
        <v>0</v>
      </c>
      <c r="K54" s="15">
        <f t="shared" si="8"/>
        <v>0</v>
      </c>
      <c r="L54" s="58">
        <f>'Luxjacky Assumptions Monthly'!$M$8*'Luxjacky Forecast Monthly'!H54</f>
        <v>0</v>
      </c>
      <c r="M54" s="58">
        <f>'Luxjacky Assumptions Monthly'!$M$6*'Luxjacky Assumptions Monthly'!$M$8*'Luxjacky Forecast Monthly'!G54</f>
        <v>1342.6797847512271</v>
      </c>
      <c r="N54" s="58">
        <f t="shared" si="9"/>
        <v>1342.6797847512271</v>
      </c>
    </row>
    <row r="55" spans="1:14" x14ac:dyDescent="0.3">
      <c r="A55" s="60">
        <v>44249</v>
      </c>
      <c r="B55" s="15">
        <v>2021</v>
      </c>
      <c r="C55" s="15">
        <v>2</v>
      </c>
      <c r="D55" s="15" t="str">
        <f t="shared" si="4"/>
        <v>20212</v>
      </c>
      <c r="E55" s="15">
        <v>2</v>
      </c>
      <c r="F55" s="15">
        <v>0</v>
      </c>
      <c r="G55" s="62">
        <f t="shared" si="7"/>
        <v>2461.7329231081408</v>
      </c>
      <c r="H55" s="15">
        <f>IF(G54&lt;VLOOKUP(D55,'Luxjacky Assumptions Monthly'!$N$20:$R$44,5,0),VLOOKUP(D55,'Luxjacky Assumptions Monthly'!$N$20:$R$44,4,0),0)</f>
        <v>0</v>
      </c>
      <c r="I55" s="15">
        <f t="shared" si="5"/>
        <v>223.62664639431352</v>
      </c>
      <c r="J55" s="15">
        <f t="shared" si="6"/>
        <v>0</v>
      </c>
      <c r="K55" s="15">
        <f t="shared" si="8"/>
        <v>0</v>
      </c>
      <c r="L55" s="58">
        <f>'Luxjacky Assumptions Monthly'!$M$8*'Luxjacky Forecast Monthly'!H55</f>
        <v>0</v>
      </c>
      <c r="M55" s="58">
        <f>'Luxjacky Assumptions Monthly'!$M$6*'Luxjacky Assumptions Monthly'!$M$8*'Luxjacky Forecast Monthly'!G55</f>
        <v>1230.8664615540704</v>
      </c>
      <c r="N55" s="58">
        <f t="shared" si="9"/>
        <v>1230.8664615540704</v>
      </c>
    </row>
    <row r="56" spans="1:14" x14ac:dyDescent="0.3">
      <c r="A56" s="60">
        <v>44250</v>
      </c>
      <c r="B56" s="15">
        <v>2021</v>
      </c>
      <c r="C56" s="15">
        <v>2</v>
      </c>
      <c r="D56" s="15" t="str">
        <f t="shared" si="4"/>
        <v>20212</v>
      </c>
      <c r="E56" s="15">
        <v>3</v>
      </c>
      <c r="F56" s="15">
        <v>0</v>
      </c>
      <c r="G56" s="62">
        <f t="shared" si="7"/>
        <v>2240.7168844285657</v>
      </c>
      <c r="H56" s="15">
        <f>IF(G55&lt;VLOOKUP(D56,'Luxjacky Assumptions Monthly'!$N$20:$R$44,5,0),VLOOKUP(D56,'Luxjacky Assumptions Monthly'!$N$20:$R$44,4,0),0)</f>
        <v>0</v>
      </c>
      <c r="I56" s="15">
        <f t="shared" si="5"/>
        <v>221.01603867957496</v>
      </c>
      <c r="J56" s="15">
        <f t="shared" si="6"/>
        <v>0</v>
      </c>
      <c r="K56" s="15">
        <f t="shared" si="8"/>
        <v>0</v>
      </c>
      <c r="L56" s="58">
        <f>'Luxjacky Assumptions Monthly'!$M$8*'Luxjacky Forecast Monthly'!H56</f>
        <v>0</v>
      </c>
      <c r="M56" s="58">
        <f>'Luxjacky Assumptions Monthly'!$M$6*'Luxjacky Assumptions Monthly'!$M$8*'Luxjacky Forecast Monthly'!G56</f>
        <v>1120.3584422142828</v>
      </c>
      <c r="N56" s="58">
        <f t="shared" si="9"/>
        <v>1120.3584422142828</v>
      </c>
    </row>
    <row r="57" spans="1:14" x14ac:dyDescent="0.3">
      <c r="A57" s="60">
        <v>44251</v>
      </c>
      <c r="B57" s="15">
        <v>2021</v>
      </c>
      <c r="C57" s="15">
        <v>2</v>
      </c>
      <c r="D57" s="15" t="str">
        <f t="shared" si="4"/>
        <v>20212</v>
      </c>
      <c r="E57" s="15">
        <v>4</v>
      </c>
      <c r="F57" s="15">
        <v>0</v>
      </c>
      <c r="G57" s="62">
        <f t="shared" si="7"/>
        <v>2030.3294151616224</v>
      </c>
      <c r="H57" s="15">
        <f>IF(G56&lt;VLOOKUP(D57,'Luxjacky Assumptions Monthly'!$N$20:$R$44,5,0),VLOOKUP(D57,'Luxjacky Assumptions Monthly'!$N$20:$R$44,4,0),0)</f>
        <v>0</v>
      </c>
      <c r="I57" s="15">
        <f t="shared" si="5"/>
        <v>210.3874692669433</v>
      </c>
      <c r="J57" s="15">
        <f t="shared" si="6"/>
        <v>0</v>
      </c>
      <c r="K57" s="15">
        <f t="shared" si="8"/>
        <v>0</v>
      </c>
      <c r="L57" s="58">
        <f>'Luxjacky Assumptions Monthly'!$M$8*'Luxjacky Forecast Monthly'!H57</f>
        <v>0</v>
      </c>
      <c r="M57" s="58">
        <f>'Luxjacky Assumptions Monthly'!$M$6*'Luxjacky Assumptions Monthly'!$M$8*'Luxjacky Forecast Monthly'!G57</f>
        <v>1015.1647075808112</v>
      </c>
      <c r="N57" s="58">
        <f t="shared" si="9"/>
        <v>1015.1647075808112</v>
      </c>
    </row>
    <row r="58" spans="1:14" x14ac:dyDescent="0.3">
      <c r="A58" s="60">
        <v>44252</v>
      </c>
      <c r="B58" s="15">
        <v>2021</v>
      </c>
      <c r="C58" s="15">
        <v>2</v>
      </c>
      <c r="D58" s="15" t="str">
        <f t="shared" si="4"/>
        <v>20212</v>
      </c>
      <c r="E58" s="15">
        <v>5</v>
      </c>
      <c r="F58" s="15">
        <v>0</v>
      </c>
      <c r="G58" s="62">
        <f t="shared" si="7"/>
        <v>1839.1931223903364</v>
      </c>
      <c r="H58" s="15">
        <f>IF(G57&lt;VLOOKUP(D58,'Luxjacky Assumptions Monthly'!$N$20:$R$44,5,0),VLOOKUP(D58,'Luxjacky Assumptions Monthly'!$N$20:$R$44,4,0),0)</f>
        <v>0</v>
      </c>
      <c r="I58" s="15">
        <f t="shared" si="5"/>
        <v>191.13629277128595</v>
      </c>
      <c r="J58" s="15">
        <f t="shared" si="6"/>
        <v>0</v>
      </c>
      <c r="K58" s="15">
        <f t="shared" si="8"/>
        <v>0</v>
      </c>
      <c r="L58" s="58">
        <f>'Luxjacky Assumptions Monthly'!$M$8*'Luxjacky Forecast Monthly'!H58</f>
        <v>0</v>
      </c>
      <c r="M58" s="58">
        <f>'Luxjacky Assumptions Monthly'!$M$6*'Luxjacky Assumptions Monthly'!$M$8*'Luxjacky Forecast Monthly'!G58</f>
        <v>919.59656119516819</v>
      </c>
      <c r="N58" s="58">
        <f t="shared" si="9"/>
        <v>919.59656119516819</v>
      </c>
    </row>
    <row r="59" spans="1:14" x14ac:dyDescent="0.3">
      <c r="A59" s="60">
        <v>44253</v>
      </c>
      <c r="B59" s="15">
        <v>2021</v>
      </c>
      <c r="C59" s="15">
        <v>2</v>
      </c>
      <c r="D59" s="15" t="str">
        <f t="shared" si="4"/>
        <v>20212</v>
      </c>
      <c r="E59" s="15">
        <v>6</v>
      </c>
      <c r="F59" s="15">
        <v>1</v>
      </c>
      <c r="G59" s="62">
        <f t="shared" si="7"/>
        <v>1666.4285656331244</v>
      </c>
      <c r="H59" s="15">
        <f>IF(G58&lt;VLOOKUP(D59,'Luxjacky Assumptions Monthly'!$N$20:$R$44,5,0),VLOOKUP(D59,'Luxjacky Assumptions Monthly'!$N$20:$R$44,4,0),0)</f>
        <v>0</v>
      </c>
      <c r="I59" s="15">
        <f t="shared" si="5"/>
        <v>172.76455675721198</v>
      </c>
      <c r="J59" s="15">
        <f t="shared" si="6"/>
        <v>0</v>
      </c>
      <c r="K59" s="15">
        <f t="shared" si="8"/>
        <v>0</v>
      </c>
      <c r="L59" s="58">
        <f>'Luxjacky Assumptions Monthly'!$M$8*'Luxjacky Forecast Monthly'!H59</f>
        <v>0</v>
      </c>
      <c r="M59" s="58">
        <f>'Luxjacky Assumptions Monthly'!$M$6*'Luxjacky Assumptions Monthly'!$M$8*'Luxjacky Forecast Monthly'!G59</f>
        <v>833.21428281656222</v>
      </c>
      <c r="N59" s="58">
        <f t="shared" si="9"/>
        <v>833.21428281656222</v>
      </c>
    </row>
    <row r="60" spans="1:14" x14ac:dyDescent="0.3">
      <c r="A60" s="60">
        <v>44254</v>
      </c>
      <c r="B60" s="15">
        <v>2021</v>
      </c>
      <c r="C60" s="15">
        <v>2</v>
      </c>
      <c r="D60" s="15" t="str">
        <f t="shared" si="4"/>
        <v>20212</v>
      </c>
      <c r="E60" s="15">
        <v>7</v>
      </c>
      <c r="F60" s="15">
        <v>1</v>
      </c>
      <c r="G60" s="62">
        <f t="shared" si="7"/>
        <v>1531.5834872859127</v>
      </c>
      <c r="H60" s="15">
        <f>IF(G59&lt;VLOOKUP(D60,'Luxjacky Assumptions Monthly'!$N$20:$R$44,5,0),VLOOKUP(D60,'Luxjacky Assumptions Monthly'!$N$20:$R$44,4,0),0)</f>
        <v>0</v>
      </c>
      <c r="I60" s="15">
        <f t="shared" si="5"/>
        <v>134.8450783472116</v>
      </c>
      <c r="J60" s="15">
        <f t="shared" si="6"/>
        <v>0</v>
      </c>
      <c r="K60" s="15">
        <f t="shared" si="8"/>
        <v>0</v>
      </c>
      <c r="L60" s="58">
        <f>'Luxjacky Assumptions Monthly'!$M$8*'Luxjacky Forecast Monthly'!H60</f>
        <v>0</v>
      </c>
      <c r="M60" s="58">
        <f>'Luxjacky Assumptions Monthly'!$M$6*'Luxjacky Assumptions Monthly'!$M$8*'Luxjacky Forecast Monthly'!G60</f>
        <v>765.79174364295636</v>
      </c>
      <c r="N60" s="58">
        <f t="shared" si="9"/>
        <v>765.79174364295636</v>
      </c>
    </row>
    <row r="61" spans="1:14" x14ac:dyDescent="0.3">
      <c r="A61" s="60">
        <v>44255</v>
      </c>
      <c r="B61" s="15">
        <v>2021</v>
      </c>
      <c r="C61" s="15">
        <v>2</v>
      </c>
      <c r="D61" s="15" t="str">
        <f t="shared" si="4"/>
        <v>20212</v>
      </c>
      <c r="E61" s="15">
        <v>1</v>
      </c>
      <c r="F61" s="15">
        <v>0</v>
      </c>
      <c r="G61" s="62">
        <f t="shared" si="7"/>
        <v>3083.9565800879873</v>
      </c>
      <c r="H61" s="15">
        <f>IF(G60&lt;VLOOKUP(D61,'Luxjacky Assumptions Monthly'!$N$20:$R$44,5,0),VLOOKUP(D61,'Luxjacky Assumptions Monthly'!$N$20:$R$44,4,0),0)</f>
        <v>1771.3820569546119</v>
      </c>
      <c r="I61" s="15">
        <f t="shared" si="5"/>
        <v>219.00896415253717</v>
      </c>
      <c r="J61" s="15">
        <f t="shared" si="6"/>
        <v>1</v>
      </c>
      <c r="K61" s="15">
        <f t="shared" si="8"/>
        <v>4000</v>
      </c>
      <c r="L61" s="58">
        <f>'Luxjacky Assumptions Monthly'!$M$8*'Luxjacky Forecast Monthly'!H61</f>
        <v>17713.820569546118</v>
      </c>
      <c r="M61" s="58">
        <f>'Luxjacky Assumptions Monthly'!$M$6*'Luxjacky Assumptions Monthly'!$M$8*'Luxjacky Forecast Monthly'!G61</f>
        <v>1541.9782900439936</v>
      </c>
      <c r="N61" s="58">
        <f t="shared" si="9"/>
        <v>23255.798859590112</v>
      </c>
    </row>
    <row r="62" spans="1:14" x14ac:dyDescent="0.3">
      <c r="A62" s="60">
        <v>44256</v>
      </c>
      <c r="B62" s="15">
        <v>2021</v>
      </c>
      <c r="C62" s="15">
        <v>3</v>
      </c>
      <c r="D62" s="15" t="str">
        <f t="shared" si="4"/>
        <v>20213</v>
      </c>
      <c r="E62" s="15">
        <v>2</v>
      </c>
      <c r="F62" s="15">
        <v>0</v>
      </c>
      <c r="G62" s="62">
        <f t="shared" si="7"/>
        <v>2857.3413625614371</v>
      </c>
      <c r="H62" s="15">
        <f>IF(G61&lt;VLOOKUP(D62,'Luxjacky Assumptions Monthly'!$N$20:$R$44,5,0),VLOOKUP(D62,'Luxjacky Assumptions Monthly'!$N$20:$R$44,4,0),0)</f>
        <v>0</v>
      </c>
      <c r="I62" s="15">
        <f t="shared" si="5"/>
        <v>226.61521752655025</v>
      </c>
      <c r="J62" s="15">
        <f t="shared" si="6"/>
        <v>0</v>
      </c>
      <c r="K62" s="15">
        <f t="shared" si="8"/>
        <v>0</v>
      </c>
      <c r="L62" s="58">
        <f>'Luxjacky Assumptions Monthly'!$M$8*'Luxjacky Forecast Monthly'!H62</f>
        <v>0</v>
      </c>
      <c r="M62" s="58">
        <f>'Luxjacky Assumptions Monthly'!$M$6*'Luxjacky Assumptions Monthly'!$M$8*'Luxjacky Forecast Monthly'!G62</f>
        <v>1428.6706812807186</v>
      </c>
      <c r="N62" s="58">
        <f t="shared" si="9"/>
        <v>1428.6706812807186</v>
      </c>
    </row>
    <row r="63" spans="1:14" x14ac:dyDescent="0.3">
      <c r="A63" s="60">
        <v>44257</v>
      </c>
      <c r="B63" s="15">
        <v>2021</v>
      </c>
      <c r="C63" s="15">
        <v>3</v>
      </c>
      <c r="D63" s="15" t="str">
        <f t="shared" si="4"/>
        <v>20213</v>
      </c>
      <c r="E63" s="15">
        <v>3</v>
      </c>
      <c r="F63" s="15">
        <v>0</v>
      </c>
      <c r="G63" s="62">
        <f t="shared" si="7"/>
        <v>2633.3367527496252</v>
      </c>
      <c r="H63" s="15">
        <f>IF(G62&lt;VLOOKUP(D63,'Luxjacky Assumptions Monthly'!$N$20:$R$44,5,0),VLOOKUP(D63,'Luxjacky Assumptions Monthly'!$N$20:$R$44,4,0),0)</f>
        <v>0</v>
      </c>
      <c r="I63" s="15">
        <f t="shared" si="5"/>
        <v>224.00460981181172</v>
      </c>
      <c r="J63" s="15">
        <f t="shared" si="6"/>
        <v>0</v>
      </c>
      <c r="K63" s="15">
        <f t="shared" si="8"/>
        <v>0</v>
      </c>
      <c r="L63" s="58">
        <f>'Luxjacky Assumptions Monthly'!$M$8*'Luxjacky Forecast Monthly'!H63</f>
        <v>0</v>
      </c>
      <c r="M63" s="58">
        <f>'Luxjacky Assumptions Monthly'!$M$6*'Luxjacky Assumptions Monthly'!$M$8*'Luxjacky Forecast Monthly'!G63</f>
        <v>1316.6683763748126</v>
      </c>
      <c r="N63" s="58">
        <f t="shared" si="9"/>
        <v>1316.6683763748126</v>
      </c>
    </row>
    <row r="64" spans="1:14" x14ac:dyDescent="0.3">
      <c r="A64" s="60">
        <v>44258</v>
      </c>
      <c r="B64" s="15">
        <v>2021</v>
      </c>
      <c r="C64" s="15">
        <v>3</v>
      </c>
      <c r="D64" s="15" t="str">
        <f t="shared" si="4"/>
        <v>20213</v>
      </c>
      <c r="E64" s="15">
        <v>4</v>
      </c>
      <c r="F64" s="15">
        <v>0</v>
      </c>
      <c r="G64" s="62">
        <f t="shared" si="7"/>
        <v>2419.9607123504452</v>
      </c>
      <c r="H64" s="15">
        <f>IF(G63&lt;VLOOKUP(D64,'Luxjacky Assumptions Monthly'!$N$20:$R$44,5,0),VLOOKUP(D64,'Luxjacky Assumptions Monthly'!$N$20:$R$44,4,0),0)</f>
        <v>0</v>
      </c>
      <c r="I64" s="15">
        <f t="shared" si="5"/>
        <v>213.37604039918003</v>
      </c>
      <c r="J64" s="15">
        <f t="shared" si="6"/>
        <v>0</v>
      </c>
      <c r="K64" s="15">
        <f t="shared" si="8"/>
        <v>0</v>
      </c>
      <c r="L64" s="58">
        <f>'Luxjacky Assumptions Monthly'!$M$8*'Luxjacky Forecast Monthly'!H64</f>
        <v>0</v>
      </c>
      <c r="M64" s="58">
        <f>'Luxjacky Assumptions Monthly'!$M$6*'Luxjacky Assumptions Monthly'!$M$8*'Luxjacky Forecast Monthly'!G64</f>
        <v>1209.9803561752226</v>
      </c>
      <c r="N64" s="58">
        <f t="shared" si="9"/>
        <v>1209.9803561752226</v>
      </c>
    </row>
    <row r="65" spans="1:14" x14ac:dyDescent="0.3">
      <c r="A65" s="60">
        <v>44259</v>
      </c>
      <c r="B65" s="15">
        <v>2021</v>
      </c>
      <c r="C65" s="15">
        <v>3</v>
      </c>
      <c r="D65" s="15" t="str">
        <f t="shared" si="4"/>
        <v>20213</v>
      </c>
      <c r="E65" s="15">
        <v>5</v>
      </c>
      <c r="F65" s="15">
        <v>0</v>
      </c>
      <c r="G65" s="62">
        <f t="shared" si="7"/>
        <v>2225.8358484469227</v>
      </c>
      <c r="H65" s="15">
        <f>IF(G64&lt;VLOOKUP(D65,'Luxjacky Assumptions Monthly'!$N$20:$R$44,5,0),VLOOKUP(D65,'Luxjacky Assumptions Monthly'!$N$20:$R$44,4,0),0)</f>
        <v>0</v>
      </c>
      <c r="I65" s="15">
        <f t="shared" si="5"/>
        <v>194.12486390352271</v>
      </c>
      <c r="J65" s="15">
        <f t="shared" si="6"/>
        <v>0</v>
      </c>
      <c r="K65" s="15">
        <f t="shared" si="8"/>
        <v>0</v>
      </c>
      <c r="L65" s="58">
        <f>'Luxjacky Assumptions Monthly'!$M$8*'Luxjacky Forecast Monthly'!H65</f>
        <v>0</v>
      </c>
      <c r="M65" s="58">
        <f>'Luxjacky Assumptions Monthly'!$M$6*'Luxjacky Assumptions Monthly'!$M$8*'Luxjacky Forecast Monthly'!G65</f>
        <v>1112.9179242234613</v>
      </c>
      <c r="N65" s="58">
        <f t="shared" si="9"/>
        <v>1112.9179242234613</v>
      </c>
    </row>
    <row r="66" spans="1:14" x14ac:dyDescent="0.3">
      <c r="A66" s="60">
        <v>44260</v>
      </c>
      <c r="B66" s="15">
        <v>2021</v>
      </c>
      <c r="C66" s="15">
        <v>3</v>
      </c>
      <c r="D66" s="15" t="str">
        <f t="shared" si="4"/>
        <v>20213</v>
      </c>
      <c r="E66" s="15">
        <v>6</v>
      </c>
      <c r="F66" s="15">
        <v>1</v>
      </c>
      <c r="G66" s="62">
        <f t="shared" si="7"/>
        <v>2050.0827205574742</v>
      </c>
      <c r="H66" s="15">
        <f>IF(G65&lt;VLOOKUP(D66,'Luxjacky Assumptions Monthly'!$N$20:$R$44,5,0),VLOOKUP(D66,'Luxjacky Assumptions Monthly'!$N$20:$R$44,4,0),0)</f>
        <v>0</v>
      </c>
      <c r="I66" s="15">
        <f t="shared" si="5"/>
        <v>175.75312788944871</v>
      </c>
      <c r="J66" s="15">
        <f t="shared" si="6"/>
        <v>0</v>
      </c>
      <c r="K66" s="15">
        <f t="shared" si="8"/>
        <v>0</v>
      </c>
      <c r="L66" s="58">
        <f>'Luxjacky Assumptions Monthly'!$M$8*'Luxjacky Forecast Monthly'!H66</f>
        <v>0</v>
      </c>
      <c r="M66" s="58">
        <f>'Luxjacky Assumptions Monthly'!$M$6*'Luxjacky Assumptions Monthly'!$M$8*'Luxjacky Forecast Monthly'!G66</f>
        <v>1025.0413602787371</v>
      </c>
      <c r="N66" s="58">
        <f t="shared" si="9"/>
        <v>1025.0413602787371</v>
      </c>
    </row>
    <row r="67" spans="1:14" x14ac:dyDescent="0.3">
      <c r="A67" s="60">
        <v>44261</v>
      </c>
      <c r="B67" s="15">
        <v>2021</v>
      </c>
      <c r="C67" s="15">
        <v>3</v>
      </c>
      <c r="D67" s="15" t="str">
        <f t="shared" ref="D67:D130" si="10">CONCATENATE(B67,C67)</f>
        <v>20213</v>
      </c>
      <c r="E67" s="15">
        <v>7</v>
      </c>
      <c r="F67" s="15">
        <v>1</v>
      </c>
      <c r="G67" s="62">
        <f t="shared" si="7"/>
        <v>1912.2490710780257</v>
      </c>
      <c r="H67" s="15">
        <f>IF(G66&lt;VLOOKUP(D67,'Luxjacky Assumptions Monthly'!$N$20:$R$44,5,0),VLOOKUP(D67,'Luxjacky Assumptions Monthly'!$N$20:$R$44,4,0),0)</f>
        <v>0</v>
      </c>
      <c r="I67" s="15">
        <f t="shared" ref="I67:I130" si="11">100-2.17*E67^2.25+12.77*E67+EXP(-E67/0.032)+5*C67^0.75+10*F67+20*(B67-2016)</f>
        <v>137.83364947944835</v>
      </c>
      <c r="J67" s="15">
        <f t="shared" ref="J67:J130" si="12">IF(H67&gt;0,1,0)</f>
        <v>0</v>
      </c>
      <c r="K67" s="15">
        <f t="shared" si="8"/>
        <v>0</v>
      </c>
      <c r="L67" s="58">
        <f>'Luxjacky Assumptions Monthly'!$M$8*'Luxjacky Forecast Monthly'!H67</f>
        <v>0</v>
      </c>
      <c r="M67" s="58">
        <f>'Luxjacky Assumptions Monthly'!$M$6*'Luxjacky Assumptions Monthly'!$M$8*'Luxjacky Forecast Monthly'!G67</f>
        <v>956.12453553901287</v>
      </c>
      <c r="N67" s="58">
        <f t="shared" si="9"/>
        <v>956.12453553901287</v>
      </c>
    </row>
    <row r="68" spans="1:14" x14ac:dyDescent="0.3">
      <c r="A68" s="60">
        <v>44262</v>
      </c>
      <c r="B68" s="15">
        <v>2021</v>
      </c>
      <c r="C68" s="15">
        <v>3</v>
      </c>
      <c r="D68" s="15" t="str">
        <f t="shared" si="10"/>
        <v>20213</v>
      </c>
      <c r="E68" s="15">
        <v>1</v>
      </c>
      <c r="F68" s="15">
        <v>0</v>
      </c>
      <c r="G68" s="62">
        <f t="shared" ref="G68:G131" si="13">G67+H68-I68</f>
        <v>1690.2515357932518</v>
      </c>
      <c r="H68" s="15">
        <f>IF(G67&lt;VLOOKUP(D68,'Luxjacky Assumptions Monthly'!$N$20:$R$44,5,0),VLOOKUP(D68,'Luxjacky Assumptions Monthly'!$N$20:$R$44,4,0),0)</f>
        <v>0</v>
      </c>
      <c r="I68" s="15">
        <f t="shared" si="11"/>
        <v>221.9975352847739</v>
      </c>
      <c r="J68" s="15">
        <f t="shared" si="12"/>
        <v>0</v>
      </c>
      <c r="K68" s="15">
        <f t="shared" ref="K68:K131" si="14">4000*J68</f>
        <v>0</v>
      </c>
      <c r="L68" s="58">
        <f>'Luxjacky Assumptions Monthly'!$M$8*'Luxjacky Forecast Monthly'!H68</f>
        <v>0</v>
      </c>
      <c r="M68" s="58">
        <f>'Luxjacky Assumptions Monthly'!$M$6*'Luxjacky Assumptions Monthly'!$M$8*'Luxjacky Forecast Monthly'!G68</f>
        <v>845.12576789662592</v>
      </c>
      <c r="N68" s="58">
        <f t="shared" ref="N68:N131" si="15">SUM(K68:M68)</f>
        <v>845.12576789662592</v>
      </c>
    </row>
    <row r="69" spans="1:14" x14ac:dyDescent="0.3">
      <c r="A69" s="60">
        <v>44263</v>
      </c>
      <c r="B69" s="15">
        <v>2021</v>
      </c>
      <c r="C69" s="15">
        <v>3</v>
      </c>
      <c r="D69" s="15" t="str">
        <f t="shared" si="10"/>
        <v>20213</v>
      </c>
      <c r="E69" s="15">
        <v>2</v>
      </c>
      <c r="F69" s="15">
        <v>0</v>
      </c>
      <c r="G69" s="62">
        <f t="shared" si="13"/>
        <v>1463.6363182667017</v>
      </c>
      <c r="H69" s="15">
        <f>IF(G68&lt;VLOOKUP(D69,'Luxjacky Assumptions Monthly'!$N$20:$R$44,5,0),VLOOKUP(D69,'Luxjacky Assumptions Monthly'!$N$20:$R$44,4,0),0)</f>
        <v>0</v>
      </c>
      <c r="I69" s="15">
        <f t="shared" si="11"/>
        <v>226.61521752655025</v>
      </c>
      <c r="J69" s="15">
        <f t="shared" si="12"/>
        <v>0</v>
      </c>
      <c r="K69" s="15">
        <f t="shared" si="14"/>
        <v>0</v>
      </c>
      <c r="L69" s="58">
        <f>'Luxjacky Assumptions Monthly'!$M$8*'Luxjacky Forecast Monthly'!H69</f>
        <v>0</v>
      </c>
      <c r="M69" s="58">
        <f>'Luxjacky Assumptions Monthly'!$M$6*'Luxjacky Assumptions Monthly'!$M$8*'Luxjacky Forecast Monthly'!G69</f>
        <v>731.81815913335083</v>
      </c>
      <c r="N69" s="58">
        <f t="shared" si="15"/>
        <v>731.81815913335083</v>
      </c>
    </row>
    <row r="70" spans="1:14" x14ac:dyDescent="0.3">
      <c r="A70" s="60">
        <v>44264</v>
      </c>
      <c r="B70" s="15">
        <v>2021</v>
      </c>
      <c r="C70" s="15">
        <v>3</v>
      </c>
      <c r="D70" s="15" t="str">
        <f t="shared" si="10"/>
        <v>20213</v>
      </c>
      <c r="E70" s="15">
        <v>3</v>
      </c>
      <c r="F70" s="15">
        <v>0</v>
      </c>
      <c r="G70" s="62">
        <f t="shared" si="13"/>
        <v>3034.0770510883267</v>
      </c>
      <c r="H70" s="15">
        <f>IF(G69&lt;VLOOKUP(D70,'Luxjacky Assumptions Monthly'!$N$20:$R$44,5,0),VLOOKUP(D70,'Luxjacky Assumptions Monthly'!$N$20:$R$44,4,0),0)</f>
        <v>1794.4453426334367</v>
      </c>
      <c r="I70" s="15">
        <f t="shared" si="11"/>
        <v>224.00460981181172</v>
      </c>
      <c r="J70" s="15">
        <f t="shared" si="12"/>
        <v>1</v>
      </c>
      <c r="K70" s="15">
        <f t="shared" si="14"/>
        <v>4000</v>
      </c>
      <c r="L70" s="58">
        <f>'Luxjacky Assumptions Monthly'!$M$8*'Luxjacky Forecast Monthly'!H70</f>
        <v>17944.453426334367</v>
      </c>
      <c r="M70" s="58">
        <f>'Luxjacky Assumptions Monthly'!$M$6*'Luxjacky Assumptions Monthly'!$M$8*'Luxjacky Forecast Monthly'!G70</f>
        <v>1517.0385255441633</v>
      </c>
      <c r="N70" s="58">
        <f t="shared" si="15"/>
        <v>23461.491951878532</v>
      </c>
    </row>
    <row r="71" spans="1:14" x14ac:dyDescent="0.3">
      <c r="A71" s="60">
        <v>44265</v>
      </c>
      <c r="B71" s="15">
        <v>2021</v>
      </c>
      <c r="C71" s="15">
        <v>3</v>
      </c>
      <c r="D71" s="15" t="str">
        <f t="shared" si="10"/>
        <v>20213</v>
      </c>
      <c r="E71" s="15">
        <v>4</v>
      </c>
      <c r="F71" s="15">
        <v>0</v>
      </c>
      <c r="G71" s="62">
        <f t="shared" si="13"/>
        <v>2820.7010106891466</v>
      </c>
      <c r="H71" s="15">
        <f>IF(G70&lt;VLOOKUP(D71,'Luxjacky Assumptions Monthly'!$N$20:$R$44,5,0),VLOOKUP(D71,'Luxjacky Assumptions Monthly'!$N$20:$R$44,4,0),0)</f>
        <v>0</v>
      </c>
      <c r="I71" s="15">
        <f t="shared" si="11"/>
        <v>213.37604039918003</v>
      </c>
      <c r="J71" s="15">
        <f t="shared" si="12"/>
        <v>0</v>
      </c>
      <c r="K71" s="15">
        <f t="shared" si="14"/>
        <v>0</v>
      </c>
      <c r="L71" s="58">
        <f>'Luxjacky Assumptions Monthly'!$M$8*'Luxjacky Forecast Monthly'!H71</f>
        <v>0</v>
      </c>
      <c r="M71" s="58">
        <f>'Luxjacky Assumptions Monthly'!$M$6*'Luxjacky Assumptions Monthly'!$M$8*'Luxjacky Forecast Monthly'!G71</f>
        <v>1410.3505053445733</v>
      </c>
      <c r="N71" s="58">
        <f t="shared" si="15"/>
        <v>1410.3505053445733</v>
      </c>
    </row>
    <row r="72" spans="1:14" x14ac:dyDescent="0.3">
      <c r="A72" s="60">
        <v>44266</v>
      </c>
      <c r="B72" s="15">
        <v>2021</v>
      </c>
      <c r="C72" s="15">
        <v>3</v>
      </c>
      <c r="D72" s="15" t="str">
        <f t="shared" si="10"/>
        <v>20213</v>
      </c>
      <c r="E72" s="15">
        <v>5</v>
      </c>
      <c r="F72" s="15">
        <v>0</v>
      </c>
      <c r="G72" s="62">
        <f t="shared" si="13"/>
        <v>2626.5761467856241</v>
      </c>
      <c r="H72" s="15">
        <f>IF(G71&lt;VLOOKUP(D72,'Luxjacky Assumptions Monthly'!$N$20:$R$44,5,0),VLOOKUP(D72,'Luxjacky Assumptions Monthly'!$N$20:$R$44,4,0),0)</f>
        <v>0</v>
      </c>
      <c r="I72" s="15">
        <f t="shared" si="11"/>
        <v>194.12486390352271</v>
      </c>
      <c r="J72" s="15">
        <f t="shared" si="12"/>
        <v>0</v>
      </c>
      <c r="K72" s="15">
        <f t="shared" si="14"/>
        <v>0</v>
      </c>
      <c r="L72" s="58">
        <f>'Luxjacky Assumptions Monthly'!$M$8*'Luxjacky Forecast Monthly'!H72</f>
        <v>0</v>
      </c>
      <c r="M72" s="58">
        <f>'Luxjacky Assumptions Monthly'!$M$6*'Luxjacky Assumptions Monthly'!$M$8*'Luxjacky Forecast Monthly'!G72</f>
        <v>1313.2880733928121</v>
      </c>
      <c r="N72" s="58">
        <f t="shared" si="15"/>
        <v>1313.2880733928121</v>
      </c>
    </row>
    <row r="73" spans="1:14" x14ac:dyDescent="0.3">
      <c r="A73" s="60">
        <v>44267</v>
      </c>
      <c r="B73" s="15">
        <v>2021</v>
      </c>
      <c r="C73" s="15">
        <v>3</v>
      </c>
      <c r="D73" s="15" t="str">
        <f t="shared" si="10"/>
        <v>20213</v>
      </c>
      <c r="E73" s="15">
        <v>6</v>
      </c>
      <c r="F73" s="15">
        <v>1</v>
      </c>
      <c r="G73" s="62">
        <f t="shared" si="13"/>
        <v>2450.8230188961752</v>
      </c>
      <c r="H73" s="15">
        <f>IF(G72&lt;VLOOKUP(D73,'Luxjacky Assumptions Monthly'!$N$20:$R$44,5,0),VLOOKUP(D73,'Luxjacky Assumptions Monthly'!$N$20:$R$44,4,0),0)</f>
        <v>0</v>
      </c>
      <c r="I73" s="15">
        <f t="shared" si="11"/>
        <v>175.75312788944871</v>
      </c>
      <c r="J73" s="15">
        <f t="shared" si="12"/>
        <v>0</v>
      </c>
      <c r="K73" s="15">
        <f t="shared" si="14"/>
        <v>0</v>
      </c>
      <c r="L73" s="58">
        <f>'Luxjacky Assumptions Monthly'!$M$8*'Luxjacky Forecast Monthly'!H73</f>
        <v>0</v>
      </c>
      <c r="M73" s="58">
        <f>'Luxjacky Assumptions Monthly'!$M$6*'Luxjacky Assumptions Monthly'!$M$8*'Luxjacky Forecast Monthly'!G73</f>
        <v>1225.4115094480876</v>
      </c>
      <c r="N73" s="58">
        <f t="shared" si="15"/>
        <v>1225.4115094480876</v>
      </c>
    </row>
    <row r="74" spans="1:14" x14ac:dyDescent="0.3">
      <c r="A74" s="60">
        <v>44268</v>
      </c>
      <c r="B74" s="15">
        <v>2021</v>
      </c>
      <c r="C74" s="15">
        <v>3</v>
      </c>
      <c r="D74" s="15" t="str">
        <f t="shared" si="10"/>
        <v>20213</v>
      </c>
      <c r="E74" s="15">
        <v>7</v>
      </c>
      <c r="F74" s="15">
        <v>1</v>
      </c>
      <c r="G74" s="62">
        <f t="shared" si="13"/>
        <v>2312.9893694167267</v>
      </c>
      <c r="H74" s="15">
        <f>IF(G73&lt;VLOOKUP(D74,'Luxjacky Assumptions Monthly'!$N$20:$R$44,5,0),VLOOKUP(D74,'Luxjacky Assumptions Monthly'!$N$20:$R$44,4,0),0)</f>
        <v>0</v>
      </c>
      <c r="I74" s="15">
        <f t="shared" si="11"/>
        <v>137.83364947944835</v>
      </c>
      <c r="J74" s="15">
        <f t="shared" si="12"/>
        <v>0</v>
      </c>
      <c r="K74" s="15">
        <f t="shared" si="14"/>
        <v>0</v>
      </c>
      <c r="L74" s="58">
        <f>'Luxjacky Assumptions Monthly'!$M$8*'Luxjacky Forecast Monthly'!H74</f>
        <v>0</v>
      </c>
      <c r="M74" s="58">
        <f>'Luxjacky Assumptions Monthly'!$M$6*'Luxjacky Assumptions Monthly'!$M$8*'Luxjacky Forecast Monthly'!G74</f>
        <v>1156.4946847083634</v>
      </c>
      <c r="N74" s="58">
        <f t="shared" si="15"/>
        <v>1156.4946847083634</v>
      </c>
    </row>
    <row r="75" spans="1:14" x14ac:dyDescent="0.3">
      <c r="A75" s="60">
        <v>44269</v>
      </c>
      <c r="B75" s="15">
        <v>2021</v>
      </c>
      <c r="C75" s="15">
        <v>3</v>
      </c>
      <c r="D75" s="15" t="str">
        <f t="shared" si="10"/>
        <v>20213</v>
      </c>
      <c r="E75" s="15">
        <v>1</v>
      </c>
      <c r="F75" s="15">
        <v>0</v>
      </c>
      <c r="G75" s="62">
        <f t="shared" si="13"/>
        <v>2090.9918341319526</v>
      </c>
      <c r="H75" s="15">
        <f>IF(G74&lt;VLOOKUP(D75,'Luxjacky Assumptions Monthly'!$N$20:$R$44,5,0),VLOOKUP(D75,'Luxjacky Assumptions Monthly'!$N$20:$R$44,4,0),0)</f>
        <v>0</v>
      </c>
      <c r="I75" s="15">
        <f t="shared" si="11"/>
        <v>221.9975352847739</v>
      </c>
      <c r="J75" s="15">
        <f t="shared" si="12"/>
        <v>0</v>
      </c>
      <c r="K75" s="15">
        <f t="shared" si="14"/>
        <v>0</v>
      </c>
      <c r="L75" s="58">
        <f>'Luxjacky Assumptions Monthly'!$M$8*'Luxjacky Forecast Monthly'!H75</f>
        <v>0</v>
      </c>
      <c r="M75" s="58">
        <f>'Luxjacky Assumptions Monthly'!$M$6*'Luxjacky Assumptions Monthly'!$M$8*'Luxjacky Forecast Monthly'!G75</f>
        <v>1045.4959170659763</v>
      </c>
      <c r="N75" s="58">
        <f t="shared" si="15"/>
        <v>1045.4959170659763</v>
      </c>
    </row>
    <row r="76" spans="1:14" x14ac:dyDescent="0.3">
      <c r="A76" s="60">
        <v>44270</v>
      </c>
      <c r="B76" s="15">
        <v>2021</v>
      </c>
      <c r="C76" s="15">
        <v>3</v>
      </c>
      <c r="D76" s="15" t="str">
        <f t="shared" si="10"/>
        <v>20213</v>
      </c>
      <c r="E76" s="15">
        <v>2</v>
      </c>
      <c r="F76" s="15">
        <v>0</v>
      </c>
      <c r="G76" s="62">
        <f t="shared" si="13"/>
        <v>1864.3766166054024</v>
      </c>
      <c r="H76" s="15">
        <f>IF(G75&lt;VLOOKUP(D76,'Luxjacky Assumptions Monthly'!$N$20:$R$44,5,0),VLOOKUP(D76,'Luxjacky Assumptions Monthly'!$N$20:$R$44,4,0),0)</f>
        <v>0</v>
      </c>
      <c r="I76" s="15">
        <f t="shared" si="11"/>
        <v>226.61521752655025</v>
      </c>
      <c r="J76" s="15">
        <f t="shared" si="12"/>
        <v>0</v>
      </c>
      <c r="K76" s="15">
        <f t="shared" si="14"/>
        <v>0</v>
      </c>
      <c r="L76" s="58">
        <f>'Luxjacky Assumptions Monthly'!$M$8*'Luxjacky Forecast Monthly'!H76</f>
        <v>0</v>
      </c>
      <c r="M76" s="58">
        <f>'Luxjacky Assumptions Monthly'!$M$6*'Luxjacky Assumptions Monthly'!$M$8*'Luxjacky Forecast Monthly'!G76</f>
        <v>932.18830830270122</v>
      </c>
      <c r="N76" s="58">
        <f t="shared" si="15"/>
        <v>932.18830830270122</v>
      </c>
    </row>
    <row r="77" spans="1:14" x14ac:dyDescent="0.3">
      <c r="A77" s="60">
        <v>44271</v>
      </c>
      <c r="B77" s="15">
        <v>2021</v>
      </c>
      <c r="C77" s="15">
        <v>3</v>
      </c>
      <c r="D77" s="15" t="str">
        <f t="shared" si="10"/>
        <v>20213</v>
      </c>
      <c r="E77" s="15">
        <v>3</v>
      </c>
      <c r="F77" s="15">
        <v>0</v>
      </c>
      <c r="G77" s="62">
        <f t="shared" si="13"/>
        <v>1640.3720067935908</v>
      </c>
      <c r="H77" s="15">
        <f>IF(G76&lt;VLOOKUP(D77,'Luxjacky Assumptions Monthly'!$N$20:$R$44,5,0),VLOOKUP(D77,'Luxjacky Assumptions Monthly'!$N$20:$R$44,4,0),0)</f>
        <v>0</v>
      </c>
      <c r="I77" s="15">
        <f t="shared" si="11"/>
        <v>224.00460981181172</v>
      </c>
      <c r="J77" s="15">
        <f t="shared" si="12"/>
        <v>0</v>
      </c>
      <c r="K77" s="15">
        <f t="shared" si="14"/>
        <v>0</v>
      </c>
      <c r="L77" s="58">
        <f>'Luxjacky Assumptions Monthly'!$M$8*'Luxjacky Forecast Monthly'!H77</f>
        <v>0</v>
      </c>
      <c r="M77" s="58">
        <f>'Luxjacky Assumptions Monthly'!$M$6*'Luxjacky Assumptions Monthly'!$M$8*'Luxjacky Forecast Monthly'!G77</f>
        <v>820.1860033967954</v>
      </c>
      <c r="N77" s="58">
        <f t="shared" si="15"/>
        <v>820.1860033967954</v>
      </c>
    </row>
    <row r="78" spans="1:14" x14ac:dyDescent="0.3">
      <c r="A78" s="60">
        <v>44272</v>
      </c>
      <c r="B78" s="15">
        <v>2021</v>
      </c>
      <c r="C78" s="15">
        <v>3</v>
      </c>
      <c r="D78" s="15" t="str">
        <f t="shared" si="10"/>
        <v>20213</v>
      </c>
      <c r="E78" s="15">
        <v>4</v>
      </c>
      <c r="F78" s="15">
        <v>0</v>
      </c>
      <c r="G78" s="62">
        <f t="shared" si="13"/>
        <v>1426.9959663944107</v>
      </c>
      <c r="H78" s="15">
        <f>IF(G77&lt;VLOOKUP(D78,'Luxjacky Assumptions Monthly'!$N$20:$R$44,5,0),VLOOKUP(D78,'Luxjacky Assumptions Monthly'!$N$20:$R$44,4,0),0)</f>
        <v>0</v>
      </c>
      <c r="I78" s="15">
        <f t="shared" si="11"/>
        <v>213.37604039918003</v>
      </c>
      <c r="J78" s="15">
        <f t="shared" si="12"/>
        <v>0</v>
      </c>
      <c r="K78" s="15">
        <f t="shared" si="14"/>
        <v>0</v>
      </c>
      <c r="L78" s="58">
        <f>'Luxjacky Assumptions Monthly'!$M$8*'Luxjacky Forecast Monthly'!H78</f>
        <v>0</v>
      </c>
      <c r="M78" s="58">
        <f>'Luxjacky Assumptions Monthly'!$M$6*'Luxjacky Assumptions Monthly'!$M$8*'Luxjacky Forecast Monthly'!G78</f>
        <v>713.49798319720537</v>
      </c>
      <c r="N78" s="58">
        <f t="shared" si="15"/>
        <v>713.49798319720537</v>
      </c>
    </row>
    <row r="79" spans="1:14" x14ac:dyDescent="0.3">
      <c r="A79" s="60">
        <v>44273</v>
      </c>
      <c r="B79" s="15">
        <v>2021</v>
      </c>
      <c r="C79" s="15">
        <v>3</v>
      </c>
      <c r="D79" s="15" t="str">
        <f t="shared" si="10"/>
        <v>20213</v>
      </c>
      <c r="E79" s="15">
        <v>5</v>
      </c>
      <c r="F79" s="15">
        <v>0</v>
      </c>
      <c r="G79" s="62">
        <f t="shared" si="13"/>
        <v>3027.3164451243251</v>
      </c>
      <c r="H79" s="15">
        <f>IF(G78&lt;VLOOKUP(D79,'Luxjacky Assumptions Monthly'!$N$20:$R$44,5,0),VLOOKUP(D79,'Luxjacky Assumptions Monthly'!$N$20:$R$44,4,0),0)</f>
        <v>1794.4453426334367</v>
      </c>
      <c r="I79" s="15">
        <f t="shared" si="11"/>
        <v>194.12486390352271</v>
      </c>
      <c r="J79" s="15">
        <f t="shared" si="12"/>
        <v>1</v>
      </c>
      <c r="K79" s="15">
        <f t="shared" si="14"/>
        <v>4000</v>
      </c>
      <c r="L79" s="58">
        <f>'Luxjacky Assumptions Monthly'!$M$8*'Luxjacky Forecast Monthly'!H79</f>
        <v>17944.453426334367</v>
      </c>
      <c r="M79" s="58">
        <f>'Luxjacky Assumptions Monthly'!$M$6*'Luxjacky Assumptions Monthly'!$M$8*'Luxjacky Forecast Monthly'!G79</f>
        <v>1513.6582225621626</v>
      </c>
      <c r="N79" s="58">
        <f t="shared" si="15"/>
        <v>23458.111648896531</v>
      </c>
    </row>
    <row r="80" spans="1:14" x14ac:dyDescent="0.3">
      <c r="A80" s="60">
        <v>44274</v>
      </c>
      <c r="B80" s="15">
        <v>2021</v>
      </c>
      <c r="C80" s="15">
        <v>3</v>
      </c>
      <c r="D80" s="15" t="str">
        <f t="shared" si="10"/>
        <v>20213</v>
      </c>
      <c r="E80" s="15">
        <v>6</v>
      </c>
      <c r="F80" s="15">
        <v>1</v>
      </c>
      <c r="G80" s="62">
        <f t="shared" si="13"/>
        <v>2851.5633172348762</v>
      </c>
      <c r="H80" s="15">
        <f>IF(G79&lt;VLOOKUP(D80,'Luxjacky Assumptions Monthly'!$N$20:$R$44,5,0),VLOOKUP(D80,'Luxjacky Assumptions Monthly'!$N$20:$R$44,4,0),0)</f>
        <v>0</v>
      </c>
      <c r="I80" s="15">
        <f t="shared" si="11"/>
        <v>175.75312788944871</v>
      </c>
      <c r="J80" s="15">
        <f t="shared" si="12"/>
        <v>0</v>
      </c>
      <c r="K80" s="15">
        <f t="shared" si="14"/>
        <v>0</v>
      </c>
      <c r="L80" s="58">
        <f>'Luxjacky Assumptions Monthly'!$M$8*'Luxjacky Forecast Monthly'!H80</f>
        <v>0</v>
      </c>
      <c r="M80" s="58">
        <f>'Luxjacky Assumptions Monthly'!$M$6*'Luxjacky Assumptions Monthly'!$M$8*'Luxjacky Forecast Monthly'!G80</f>
        <v>1425.7816586174381</v>
      </c>
      <c r="N80" s="58">
        <f t="shared" si="15"/>
        <v>1425.7816586174381</v>
      </c>
    </row>
    <row r="81" spans="1:14" x14ac:dyDescent="0.3">
      <c r="A81" s="60">
        <v>44275</v>
      </c>
      <c r="B81" s="15">
        <v>2021</v>
      </c>
      <c r="C81" s="15">
        <v>3</v>
      </c>
      <c r="D81" s="15" t="str">
        <f t="shared" si="10"/>
        <v>20213</v>
      </c>
      <c r="E81" s="15">
        <v>7</v>
      </c>
      <c r="F81" s="15">
        <v>1</v>
      </c>
      <c r="G81" s="62">
        <f t="shared" si="13"/>
        <v>2713.7296677554277</v>
      </c>
      <c r="H81" s="15">
        <f>IF(G80&lt;VLOOKUP(D81,'Luxjacky Assumptions Monthly'!$N$20:$R$44,5,0),VLOOKUP(D81,'Luxjacky Assumptions Monthly'!$N$20:$R$44,4,0),0)</f>
        <v>0</v>
      </c>
      <c r="I81" s="15">
        <f t="shared" si="11"/>
        <v>137.83364947944835</v>
      </c>
      <c r="J81" s="15">
        <f t="shared" si="12"/>
        <v>0</v>
      </c>
      <c r="K81" s="15">
        <f t="shared" si="14"/>
        <v>0</v>
      </c>
      <c r="L81" s="58">
        <f>'Luxjacky Assumptions Monthly'!$M$8*'Luxjacky Forecast Monthly'!H81</f>
        <v>0</v>
      </c>
      <c r="M81" s="58">
        <f>'Luxjacky Assumptions Monthly'!$M$6*'Luxjacky Assumptions Monthly'!$M$8*'Luxjacky Forecast Monthly'!G81</f>
        <v>1356.8648338777139</v>
      </c>
      <c r="N81" s="58">
        <f t="shared" si="15"/>
        <v>1356.8648338777139</v>
      </c>
    </row>
    <row r="82" spans="1:14" x14ac:dyDescent="0.3">
      <c r="A82" s="60">
        <v>44276</v>
      </c>
      <c r="B82" s="15">
        <v>2021</v>
      </c>
      <c r="C82" s="15">
        <v>3</v>
      </c>
      <c r="D82" s="15" t="str">
        <f t="shared" si="10"/>
        <v>20213</v>
      </c>
      <c r="E82" s="15">
        <v>1</v>
      </c>
      <c r="F82" s="15">
        <v>0</v>
      </c>
      <c r="G82" s="62">
        <f t="shared" si="13"/>
        <v>2491.7321324706536</v>
      </c>
      <c r="H82" s="15">
        <f>IF(G81&lt;VLOOKUP(D82,'Luxjacky Assumptions Monthly'!$N$20:$R$44,5,0),VLOOKUP(D82,'Luxjacky Assumptions Monthly'!$N$20:$R$44,4,0),0)</f>
        <v>0</v>
      </c>
      <c r="I82" s="15">
        <f t="shared" si="11"/>
        <v>221.9975352847739</v>
      </c>
      <c r="J82" s="15">
        <f t="shared" si="12"/>
        <v>0</v>
      </c>
      <c r="K82" s="15">
        <f t="shared" si="14"/>
        <v>0</v>
      </c>
      <c r="L82" s="58">
        <f>'Luxjacky Assumptions Monthly'!$M$8*'Luxjacky Forecast Monthly'!H82</f>
        <v>0</v>
      </c>
      <c r="M82" s="58">
        <f>'Luxjacky Assumptions Monthly'!$M$6*'Luxjacky Assumptions Monthly'!$M$8*'Luxjacky Forecast Monthly'!G82</f>
        <v>1245.8660662353268</v>
      </c>
      <c r="N82" s="58">
        <f t="shared" si="15"/>
        <v>1245.8660662353268</v>
      </c>
    </row>
    <row r="83" spans="1:14" x14ac:dyDescent="0.3">
      <c r="A83" s="60">
        <v>44277</v>
      </c>
      <c r="B83" s="15">
        <v>2021</v>
      </c>
      <c r="C83" s="15">
        <v>3</v>
      </c>
      <c r="D83" s="15" t="str">
        <f t="shared" si="10"/>
        <v>20213</v>
      </c>
      <c r="E83" s="15">
        <v>2</v>
      </c>
      <c r="F83" s="15">
        <v>0</v>
      </c>
      <c r="G83" s="62">
        <f t="shared" si="13"/>
        <v>2265.1169149441034</v>
      </c>
      <c r="H83" s="15">
        <f>IF(G82&lt;VLOOKUP(D83,'Luxjacky Assumptions Monthly'!$N$20:$R$44,5,0),VLOOKUP(D83,'Luxjacky Assumptions Monthly'!$N$20:$R$44,4,0),0)</f>
        <v>0</v>
      </c>
      <c r="I83" s="15">
        <f t="shared" si="11"/>
        <v>226.61521752655025</v>
      </c>
      <c r="J83" s="15">
        <f t="shared" si="12"/>
        <v>0</v>
      </c>
      <c r="K83" s="15">
        <f t="shared" si="14"/>
        <v>0</v>
      </c>
      <c r="L83" s="58">
        <f>'Luxjacky Assumptions Monthly'!$M$8*'Luxjacky Forecast Monthly'!H83</f>
        <v>0</v>
      </c>
      <c r="M83" s="58">
        <f>'Luxjacky Assumptions Monthly'!$M$6*'Luxjacky Assumptions Monthly'!$M$8*'Luxjacky Forecast Monthly'!G83</f>
        <v>1132.5584574720517</v>
      </c>
      <c r="N83" s="58">
        <f t="shared" si="15"/>
        <v>1132.5584574720517</v>
      </c>
    </row>
    <row r="84" spans="1:14" x14ac:dyDescent="0.3">
      <c r="A84" s="60">
        <v>44278</v>
      </c>
      <c r="B84" s="15">
        <v>2021</v>
      </c>
      <c r="C84" s="15">
        <v>3</v>
      </c>
      <c r="D84" s="15" t="str">
        <f t="shared" si="10"/>
        <v>20213</v>
      </c>
      <c r="E84" s="15">
        <v>3</v>
      </c>
      <c r="F84" s="15">
        <v>0</v>
      </c>
      <c r="G84" s="62">
        <f t="shared" si="13"/>
        <v>2041.1123051322918</v>
      </c>
      <c r="H84" s="15">
        <f>IF(G83&lt;VLOOKUP(D84,'Luxjacky Assumptions Monthly'!$N$20:$R$44,5,0),VLOOKUP(D84,'Luxjacky Assumptions Monthly'!$N$20:$R$44,4,0),0)</f>
        <v>0</v>
      </c>
      <c r="I84" s="15">
        <f t="shared" si="11"/>
        <v>224.00460981181172</v>
      </c>
      <c r="J84" s="15">
        <f t="shared" si="12"/>
        <v>0</v>
      </c>
      <c r="K84" s="15">
        <f t="shared" si="14"/>
        <v>0</v>
      </c>
      <c r="L84" s="58">
        <f>'Luxjacky Assumptions Monthly'!$M$8*'Luxjacky Forecast Monthly'!H84</f>
        <v>0</v>
      </c>
      <c r="M84" s="58">
        <f>'Luxjacky Assumptions Monthly'!$M$6*'Luxjacky Assumptions Monthly'!$M$8*'Luxjacky Forecast Monthly'!G84</f>
        <v>1020.5561525661459</v>
      </c>
      <c r="N84" s="58">
        <f t="shared" si="15"/>
        <v>1020.5561525661459</v>
      </c>
    </row>
    <row r="85" spans="1:14" x14ac:dyDescent="0.3">
      <c r="A85" s="60">
        <v>44279</v>
      </c>
      <c r="B85" s="15">
        <v>2021</v>
      </c>
      <c r="C85" s="15">
        <v>3</v>
      </c>
      <c r="D85" s="15" t="str">
        <f t="shared" si="10"/>
        <v>20213</v>
      </c>
      <c r="E85" s="15">
        <v>4</v>
      </c>
      <c r="F85" s="15">
        <v>0</v>
      </c>
      <c r="G85" s="62">
        <f t="shared" si="13"/>
        <v>1827.7362647331117</v>
      </c>
      <c r="H85" s="15">
        <f>IF(G84&lt;VLOOKUP(D85,'Luxjacky Assumptions Monthly'!$N$20:$R$44,5,0),VLOOKUP(D85,'Luxjacky Assumptions Monthly'!$N$20:$R$44,4,0),0)</f>
        <v>0</v>
      </c>
      <c r="I85" s="15">
        <f t="shared" si="11"/>
        <v>213.37604039918003</v>
      </c>
      <c r="J85" s="15">
        <f t="shared" si="12"/>
        <v>0</v>
      </c>
      <c r="K85" s="15">
        <f t="shared" si="14"/>
        <v>0</v>
      </c>
      <c r="L85" s="58">
        <f>'Luxjacky Assumptions Monthly'!$M$8*'Luxjacky Forecast Monthly'!H85</f>
        <v>0</v>
      </c>
      <c r="M85" s="58">
        <f>'Luxjacky Assumptions Monthly'!$M$6*'Luxjacky Assumptions Monthly'!$M$8*'Luxjacky Forecast Monthly'!G85</f>
        <v>913.86813236655587</v>
      </c>
      <c r="N85" s="58">
        <f t="shared" si="15"/>
        <v>913.86813236655587</v>
      </c>
    </row>
    <row r="86" spans="1:14" x14ac:dyDescent="0.3">
      <c r="A86" s="60">
        <v>44280</v>
      </c>
      <c r="B86" s="15">
        <v>2021</v>
      </c>
      <c r="C86" s="15">
        <v>3</v>
      </c>
      <c r="D86" s="15" t="str">
        <f t="shared" si="10"/>
        <v>20213</v>
      </c>
      <c r="E86" s="15">
        <v>5</v>
      </c>
      <c r="F86" s="15">
        <v>0</v>
      </c>
      <c r="G86" s="62">
        <f t="shared" si="13"/>
        <v>1633.611400829589</v>
      </c>
      <c r="H86" s="15">
        <f>IF(G85&lt;VLOOKUP(D86,'Luxjacky Assumptions Monthly'!$N$20:$R$44,5,0),VLOOKUP(D86,'Luxjacky Assumptions Monthly'!$N$20:$R$44,4,0),0)</f>
        <v>0</v>
      </c>
      <c r="I86" s="15">
        <f t="shared" si="11"/>
        <v>194.12486390352271</v>
      </c>
      <c r="J86" s="15">
        <f t="shared" si="12"/>
        <v>0</v>
      </c>
      <c r="K86" s="15">
        <f t="shared" si="14"/>
        <v>0</v>
      </c>
      <c r="L86" s="58">
        <f>'Luxjacky Assumptions Monthly'!$M$8*'Luxjacky Forecast Monthly'!H86</f>
        <v>0</v>
      </c>
      <c r="M86" s="58">
        <f>'Luxjacky Assumptions Monthly'!$M$6*'Luxjacky Assumptions Monthly'!$M$8*'Luxjacky Forecast Monthly'!G86</f>
        <v>816.8057004147945</v>
      </c>
      <c r="N86" s="58">
        <f t="shared" si="15"/>
        <v>816.8057004147945</v>
      </c>
    </row>
    <row r="87" spans="1:14" x14ac:dyDescent="0.3">
      <c r="A87" s="60">
        <v>44281</v>
      </c>
      <c r="B87" s="15">
        <v>2021</v>
      </c>
      <c r="C87" s="15">
        <v>3</v>
      </c>
      <c r="D87" s="15" t="str">
        <f t="shared" si="10"/>
        <v>20213</v>
      </c>
      <c r="E87" s="15">
        <v>6</v>
      </c>
      <c r="F87" s="15">
        <v>1</v>
      </c>
      <c r="G87" s="62">
        <f t="shared" si="13"/>
        <v>1457.8582729401403</v>
      </c>
      <c r="H87" s="15">
        <f>IF(G86&lt;VLOOKUP(D87,'Luxjacky Assumptions Monthly'!$N$20:$R$44,5,0),VLOOKUP(D87,'Luxjacky Assumptions Monthly'!$N$20:$R$44,4,0),0)</f>
        <v>0</v>
      </c>
      <c r="I87" s="15">
        <f t="shared" si="11"/>
        <v>175.75312788944871</v>
      </c>
      <c r="J87" s="15">
        <f t="shared" si="12"/>
        <v>0</v>
      </c>
      <c r="K87" s="15">
        <f t="shared" si="14"/>
        <v>0</v>
      </c>
      <c r="L87" s="58">
        <f>'Luxjacky Assumptions Monthly'!$M$8*'Luxjacky Forecast Monthly'!H87</f>
        <v>0</v>
      </c>
      <c r="M87" s="58">
        <f>'Luxjacky Assumptions Monthly'!$M$6*'Luxjacky Assumptions Monthly'!$M$8*'Luxjacky Forecast Monthly'!G87</f>
        <v>728.92913647007015</v>
      </c>
      <c r="N87" s="58">
        <f t="shared" si="15"/>
        <v>728.92913647007015</v>
      </c>
    </row>
    <row r="88" spans="1:14" x14ac:dyDescent="0.3">
      <c r="A88" s="60">
        <v>44282</v>
      </c>
      <c r="B88" s="15">
        <v>2021</v>
      </c>
      <c r="C88" s="15">
        <v>3</v>
      </c>
      <c r="D88" s="15" t="str">
        <f t="shared" si="10"/>
        <v>20213</v>
      </c>
      <c r="E88" s="15">
        <v>7</v>
      </c>
      <c r="F88" s="15">
        <v>1</v>
      </c>
      <c r="G88" s="62">
        <f t="shared" si="13"/>
        <v>3114.4699660941287</v>
      </c>
      <c r="H88" s="15">
        <f>IF(G87&lt;VLOOKUP(D88,'Luxjacky Assumptions Monthly'!$N$20:$R$44,5,0),VLOOKUP(D88,'Luxjacky Assumptions Monthly'!$N$20:$R$44,4,0),0)</f>
        <v>1794.4453426334367</v>
      </c>
      <c r="I88" s="15">
        <f t="shared" si="11"/>
        <v>137.83364947944835</v>
      </c>
      <c r="J88" s="15">
        <f t="shared" si="12"/>
        <v>1</v>
      </c>
      <c r="K88" s="15">
        <f t="shared" si="14"/>
        <v>4000</v>
      </c>
      <c r="L88" s="58">
        <f>'Luxjacky Assumptions Monthly'!$M$8*'Luxjacky Forecast Monthly'!H88</f>
        <v>17944.453426334367</v>
      </c>
      <c r="M88" s="58">
        <f>'Luxjacky Assumptions Monthly'!$M$6*'Luxjacky Assumptions Monthly'!$M$8*'Luxjacky Forecast Monthly'!G88</f>
        <v>1557.2349830470644</v>
      </c>
      <c r="N88" s="58">
        <f t="shared" si="15"/>
        <v>23501.68840938143</v>
      </c>
    </row>
    <row r="89" spans="1:14" x14ac:dyDescent="0.3">
      <c r="A89" s="60">
        <v>44283</v>
      </c>
      <c r="B89" s="15">
        <v>2021</v>
      </c>
      <c r="C89" s="15">
        <v>3</v>
      </c>
      <c r="D89" s="15" t="str">
        <f t="shared" si="10"/>
        <v>20213</v>
      </c>
      <c r="E89" s="15">
        <v>1</v>
      </c>
      <c r="F89" s="15">
        <v>0</v>
      </c>
      <c r="G89" s="62">
        <f t="shared" si="13"/>
        <v>2892.4724308093546</v>
      </c>
      <c r="H89" s="15">
        <f>IF(G88&lt;VLOOKUP(D89,'Luxjacky Assumptions Monthly'!$N$20:$R$44,5,0),VLOOKUP(D89,'Luxjacky Assumptions Monthly'!$N$20:$R$44,4,0),0)</f>
        <v>0</v>
      </c>
      <c r="I89" s="15">
        <f t="shared" si="11"/>
        <v>221.9975352847739</v>
      </c>
      <c r="J89" s="15">
        <f t="shared" si="12"/>
        <v>0</v>
      </c>
      <c r="K89" s="15">
        <f t="shared" si="14"/>
        <v>0</v>
      </c>
      <c r="L89" s="58">
        <f>'Luxjacky Assumptions Monthly'!$M$8*'Luxjacky Forecast Monthly'!H89</f>
        <v>0</v>
      </c>
      <c r="M89" s="58">
        <f>'Luxjacky Assumptions Monthly'!$M$6*'Luxjacky Assumptions Monthly'!$M$8*'Luxjacky Forecast Monthly'!G89</f>
        <v>1446.2362154046773</v>
      </c>
      <c r="N89" s="58">
        <f t="shared" si="15"/>
        <v>1446.2362154046773</v>
      </c>
    </row>
    <row r="90" spans="1:14" x14ac:dyDescent="0.3">
      <c r="A90" s="60">
        <v>44284</v>
      </c>
      <c r="B90" s="15">
        <v>2021</v>
      </c>
      <c r="C90" s="15">
        <v>3</v>
      </c>
      <c r="D90" s="15" t="str">
        <f t="shared" si="10"/>
        <v>20213</v>
      </c>
      <c r="E90" s="15">
        <v>2</v>
      </c>
      <c r="F90" s="15">
        <v>0</v>
      </c>
      <c r="G90" s="62">
        <f t="shared" si="13"/>
        <v>2665.8572132828044</v>
      </c>
      <c r="H90" s="15">
        <f>IF(G89&lt;VLOOKUP(D90,'Luxjacky Assumptions Monthly'!$N$20:$R$44,5,0),VLOOKUP(D90,'Luxjacky Assumptions Monthly'!$N$20:$R$44,4,0),0)</f>
        <v>0</v>
      </c>
      <c r="I90" s="15">
        <f t="shared" si="11"/>
        <v>226.61521752655025</v>
      </c>
      <c r="J90" s="15">
        <f t="shared" si="12"/>
        <v>0</v>
      </c>
      <c r="K90" s="15">
        <f t="shared" si="14"/>
        <v>0</v>
      </c>
      <c r="L90" s="58">
        <f>'Luxjacky Assumptions Monthly'!$M$8*'Luxjacky Forecast Monthly'!H90</f>
        <v>0</v>
      </c>
      <c r="M90" s="58">
        <f>'Luxjacky Assumptions Monthly'!$M$6*'Luxjacky Assumptions Monthly'!$M$8*'Luxjacky Forecast Monthly'!G90</f>
        <v>1332.9286066414022</v>
      </c>
      <c r="N90" s="58">
        <f t="shared" si="15"/>
        <v>1332.9286066414022</v>
      </c>
    </row>
    <row r="91" spans="1:14" x14ac:dyDescent="0.3">
      <c r="A91" s="60">
        <v>44285</v>
      </c>
      <c r="B91" s="15">
        <v>2021</v>
      </c>
      <c r="C91" s="15">
        <v>3</v>
      </c>
      <c r="D91" s="15" t="str">
        <f t="shared" si="10"/>
        <v>20213</v>
      </c>
      <c r="E91" s="15">
        <v>3</v>
      </c>
      <c r="F91" s="15">
        <v>0</v>
      </c>
      <c r="G91" s="62">
        <f t="shared" si="13"/>
        <v>2441.8526034709926</v>
      </c>
      <c r="H91" s="15">
        <f>IF(G90&lt;VLOOKUP(D91,'Luxjacky Assumptions Monthly'!$N$20:$R$44,5,0),VLOOKUP(D91,'Luxjacky Assumptions Monthly'!$N$20:$R$44,4,0),0)</f>
        <v>0</v>
      </c>
      <c r="I91" s="15">
        <f t="shared" si="11"/>
        <v>224.00460981181172</v>
      </c>
      <c r="J91" s="15">
        <f t="shared" si="12"/>
        <v>0</v>
      </c>
      <c r="K91" s="15">
        <f t="shared" si="14"/>
        <v>0</v>
      </c>
      <c r="L91" s="58">
        <f>'Luxjacky Assumptions Monthly'!$M$8*'Luxjacky Forecast Monthly'!H91</f>
        <v>0</v>
      </c>
      <c r="M91" s="58">
        <f>'Luxjacky Assumptions Monthly'!$M$6*'Luxjacky Assumptions Monthly'!$M$8*'Luxjacky Forecast Monthly'!G91</f>
        <v>1220.9263017354963</v>
      </c>
      <c r="N91" s="58">
        <f t="shared" si="15"/>
        <v>1220.9263017354963</v>
      </c>
    </row>
    <row r="92" spans="1:14" x14ac:dyDescent="0.3">
      <c r="A92" s="60">
        <v>44286</v>
      </c>
      <c r="B92" s="15">
        <v>2021</v>
      </c>
      <c r="C92" s="15">
        <v>3</v>
      </c>
      <c r="D92" s="15" t="str">
        <f t="shared" si="10"/>
        <v>20213</v>
      </c>
      <c r="E92" s="15">
        <v>4</v>
      </c>
      <c r="F92" s="15">
        <v>0</v>
      </c>
      <c r="G92" s="62">
        <f t="shared" si="13"/>
        <v>2228.4765630718125</v>
      </c>
      <c r="H92" s="15">
        <f>IF(G91&lt;VLOOKUP(D92,'Luxjacky Assumptions Monthly'!$N$20:$R$44,5,0),VLOOKUP(D92,'Luxjacky Assumptions Monthly'!$N$20:$R$44,4,0),0)</f>
        <v>0</v>
      </c>
      <c r="I92" s="15">
        <f t="shared" si="11"/>
        <v>213.37604039918003</v>
      </c>
      <c r="J92" s="15">
        <f t="shared" si="12"/>
        <v>0</v>
      </c>
      <c r="K92" s="15">
        <f t="shared" si="14"/>
        <v>0</v>
      </c>
      <c r="L92" s="58">
        <f>'Luxjacky Assumptions Monthly'!$M$8*'Luxjacky Forecast Monthly'!H92</f>
        <v>0</v>
      </c>
      <c r="M92" s="58">
        <f>'Luxjacky Assumptions Monthly'!$M$6*'Luxjacky Assumptions Monthly'!$M$8*'Luxjacky Forecast Monthly'!G92</f>
        <v>1114.2382815359063</v>
      </c>
      <c r="N92" s="58">
        <f t="shared" si="15"/>
        <v>1114.2382815359063</v>
      </c>
    </row>
    <row r="93" spans="1:14" x14ac:dyDescent="0.3">
      <c r="A93" s="60">
        <v>44287</v>
      </c>
      <c r="B93" s="15">
        <v>2021</v>
      </c>
      <c r="C93" s="15">
        <v>4</v>
      </c>
      <c r="D93" s="15" t="str">
        <f t="shared" si="10"/>
        <v>20214</v>
      </c>
      <c r="E93" s="15">
        <v>5</v>
      </c>
      <c r="F93" s="15">
        <v>0</v>
      </c>
      <c r="G93" s="62">
        <f t="shared" si="13"/>
        <v>2031.6070988293327</v>
      </c>
      <c r="H93" s="15">
        <f>IF(G92&lt;VLOOKUP(D93,'Luxjacky Assumptions Monthly'!$N$20:$R$44,5,0),VLOOKUP(D93,'Luxjacky Assumptions Monthly'!$N$20:$R$44,4,0),0)</f>
        <v>0</v>
      </c>
      <c r="I93" s="15">
        <f t="shared" si="11"/>
        <v>196.86946424247975</v>
      </c>
      <c r="J93" s="15">
        <f t="shared" si="12"/>
        <v>0</v>
      </c>
      <c r="K93" s="15">
        <f t="shared" si="14"/>
        <v>0</v>
      </c>
      <c r="L93" s="58">
        <f>'Luxjacky Assumptions Monthly'!$M$8*'Luxjacky Forecast Monthly'!H93</f>
        <v>0</v>
      </c>
      <c r="M93" s="58">
        <f>'Luxjacky Assumptions Monthly'!$M$6*'Luxjacky Assumptions Monthly'!$M$8*'Luxjacky Forecast Monthly'!G93</f>
        <v>1015.8035494146663</v>
      </c>
      <c r="N93" s="58">
        <f t="shared" si="15"/>
        <v>1015.8035494146663</v>
      </c>
    </row>
    <row r="94" spans="1:14" x14ac:dyDescent="0.3">
      <c r="A94" s="60">
        <v>44288</v>
      </c>
      <c r="B94" s="15">
        <v>2021</v>
      </c>
      <c r="C94" s="15">
        <v>4</v>
      </c>
      <c r="D94" s="15" t="str">
        <f t="shared" si="10"/>
        <v>20214</v>
      </c>
      <c r="E94" s="15">
        <v>6</v>
      </c>
      <c r="F94" s="15">
        <v>1</v>
      </c>
      <c r="G94" s="62">
        <f t="shared" si="13"/>
        <v>1853.1093706009269</v>
      </c>
      <c r="H94" s="15">
        <f>IF(G93&lt;VLOOKUP(D94,'Luxjacky Assumptions Monthly'!$N$20:$R$44,5,0),VLOOKUP(D94,'Luxjacky Assumptions Monthly'!$N$20:$R$44,4,0),0)</f>
        <v>0</v>
      </c>
      <c r="I94" s="15">
        <f t="shared" si="11"/>
        <v>178.49772822840578</v>
      </c>
      <c r="J94" s="15">
        <f t="shared" si="12"/>
        <v>0</v>
      </c>
      <c r="K94" s="15">
        <f t="shared" si="14"/>
        <v>0</v>
      </c>
      <c r="L94" s="58">
        <f>'Luxjacky Assumptions Monthly'!$M$8*'Luxjacky Forecast Monthly'!H94</f>
        <v>0</v>
      </c>
      <c r="M94" s="58">
        <f>'Luxjacky Assumptions Monthly'!$M$6*'Luxjacky Assumptions Monthly'!$M$8*'Luxjacky Forecast Monthly'!G94</f>
        <v>926.55468530046346</v>
      </c>
      <c r="N94" s="58">
        <f t="shared" si="15"/>
        <v>926.55468530046346</v>
      </c>
    </row>
    <row r="95" spans="1:14" x14ac:dyDescent="0.3">
      <c r="A95" s="60">
        <v>44289</v>
      </c>
      <c r="B95" s="15">
        <v>2021</v>
      </c>
      <c r="C95" s="15">
        <v>4</v>
      </c>
      <c r="D95" s="15" t="str">
        <f t="shared" si="10"/>
        <v>20214</v>
      </c>
      <c r="E95" s="15">
        <v>7</v>
      </c>
      <c r="F95" s="15">
        <v>1</v>
      </c>
      <c r="G95" s="62">
        <f t="shared" si="13"/>
        <v>1712.5311207825216</v>
      </c>
      <c r="H95" s="15">
        <f>IF(G94&lt;VLOOKUP(D95,'Luxjacky Assumptions Monthly'!$N$20:$R$44,5,0),VLOOKUP(D95,'Luxjacky Assumptions Monthly'!$N$20:$R$44,4,0),0)</f>
        <v>0</v>
      </c>
      <c r="I95" s="15">
        <f t="shared" si="11"/>
        <v>140.57824981840542</v>
      </c>
      <c r="J95" s="15">
        <f t="shared" si="12"/>
        <v>0</v>
      </c>
      <c r="K95" s="15">
        <f t="shared" si="14"/>
        <v>0</v>
      </c>
      <c r="L95" s="58">
        <f>'Luxjacky Assumptions Monthly'!$M$8*'Luxjacky Forecast Monthly'!H95</f>
        <v>0</v>
      </c>
      <c r="M95" s="58">
        <f>'Luxjacky Assumptions Monthly'!$M$6*'Luxjacky Assumptions Monthly'!$M$8*'Luxjacky Forecast Monthly'!G95</f>
        <v>856.26556039126081</v>
      </c>
      <c r="N95" s="58">
        <f t="shared" si="15"/>
        <v>856.26556039126081</v>
      </c>
    </row>
    <row r="96" spans="1:14" x14ac:dyDescent="0.3">
      <c r="A96" s="60">
        <v>44290</v>
      </c>
      <c r="B96" s="15">
        <v>2021</v>
      </c>
      <c r="C96" s="15">
        <v>4</v>
      </c>
      <c r="D96" s="15" t="str">
        <f t="shared" si="10"/>
        <v>20214</v>
      </c>
      <c r="E96" s="15">
        <v>1</v>
      </c>
      <c r="F96" s="15">
        <v>0</v>
      </c>
      <c r="G96" s="62">
        <f t="shared" si="13"/>
        <v>1487.7889851587906</v>
      </c>
      <c r="H96" s="15">
        <f>IF(G95&lt;VLOOKUP(D96,'Luxjacky Assumptions Monthly'!$N$20:$R$44,5,0),VLOOKUP(D96,'Luxjacky Assumptions Monthly'!$N$20:$R$44,4,0),0)</f>
        <v>0</v>
      </c>
      <c r="I96" s="15">
        <f t="shared" si="11"/>
        <v>224.74213562373097</v>
      </c>
      <c r="J96" s="15">
        <f t="shared" si="12"/>
        <v>0</v>
      </c>
      <c r="K96" s="15">
        <f t="shared" si="14"/>
        <v>0</v>
      </c>
      <c r="L96" s="58">
        <f>'Luxjacky Assumptions Monthly'!$M$8*'Luxjacky Forecast Monthly'!H96</f>
        <v>0</v>
      </c>
      <c r="M96" s="58">
        <f>'Luxjacky Assumptions Monthly'!$M$6*'Luxjacky Assumptions Monthly'!$M$8*'Luxjacky Forecast Monthly'!G96</f>
        <v>743.89449257939532</v>
      </c>
      <c r="N96" s="58">
        <f t="shared" si="15"/>
        <v>743.89449257939532</v>
      </c>
    </row>
    <row r="97" spans="1:14" x14ac:dyDescent="0.3">
      <c r="A97" s="60">
        <v>44291</v>
      </c>
      <c r="B97" s="15">
        <v>2021</v>
      </c>
      <c r="C97" s="15">
        <v>4</v>
      </c>
      <c r="D97" s="15" t="str">
        <f t="shared" si="10"/>
        <v>20214</v>
      </c>
      <c r="E97" s="15">
        <v>2</v>
      </c>
      <c r="F97" s="15">
        <v>0</v>
      </c>
      <c r="G97" s="62">
        <f t="shared" si="13"/>
        <v>3051.3093349402088</v>
      </c>
      <c r="H97" s="15">
        <f>IF(G96&lt;VLOOKUP(D97,'Luxjacky Assumptions Monthly'!$N$20:$R$44,5,0),VLOOKUP(D97,'Luxjacky Assumptions Monthly'!$N$20:$R$44,4,0),0)</f>
        <v>1792.8801676469254</v>
      </c>
      <c r="I97" s="15">
        <f t="shared" si="11"/>
        <v>229.35981786550732</v>
      </c>
      <c r="J97" s="15">
        <f t="shared" si="12"/>
        <v>1</v>
      </c>
      <c r="K97" s="15">
        <f t="shared" si="14"/>
        <v>4000</v>
      </c>
      <c r="L97" s="58">
        <f>'Luxjacky Assumptions Monthly'!$M$8*'Luxjacky Forecast Monthly'!H97</f>
        <v>17928.801676469255</v>
      </c>
      <c r="M97" s="58">
        <f>'Luxjacky Assumptions Monthly'!$M$6*'Luxjacky Assumptions Monthly'!$M$8*'Luxjacky Forecast Monthly'!G97</f>
        <v>1525.6546674701044</v>
      </c>
      <c r="N97" s="58">
        <f t="shared" si="15"/>
        <v>23454.456343939361</v>
      </c>
    </row>
    <row r="98" spans="1:14" x14ac:dyDescent="0.3">
      <c r="A98" s="60">
        <v>44292</v>
      </c>
      <c r="B98" s="15">
        <v>2021</v>
      </c>
      <c r="C98" s="15">
        <v>4</v>
      </c>
      <c r="D98" s="15" t="str">
        <f t="shared" si="10"/>
        <v>20214</v>
      </c>
      <c r="E98" s="15">
        <v>3</v>
      </c>
      <c r="F98" s="15">
        <v>0</v>
      </c>
      <c r="G98" s="62">
        <f t="shared" si="13"/>
        <v>2824.5601247894401</v>
      </c>
      <c r="H98" s="15">
        <f>IF(G97&lt;VLOOKUP(D98,'Luxjacky Assumptions Monthly'!$N$20:$R$44,5,0),VLOOKUP(D98,'Luxjacky Assumptions Monthly'!$N$20:$R$44,4,0),0)</f>
        <v>0</v>
      </c>
      <c r="I98" s="15">
        <f t="shared" si="11"/>
        <v>226.74921015076876</v>
      </c>
      <c r="J98" s="15">
        <f t="shared" si="12"/>
        <v>0</v>
      </c>
      <c r="K98" s="15">
        <f t="shared" si="14"/>
        <v>0</v>
      </c>
      <c r="L98" s="58">
        <f>'Luxjacky Assumptions Monthly'!$M$8*'Luxjacky Forecast Monthly'!H98</f>
        <v>0</v>
      </c>
      <c r="M98" s="58">
        <f>'Luxjacky Assumptions Monthly'!$M$6*'Luxjacky Assumptions Monthly'!$M$8*'Luxjacky Forecast Monthly'!G98</f>
        <v>1412.2800623947201</v>
      </c>
      <c r="N98" s="58">
        <f t="shared" si="15"/>
        <v>1412.2800623947201</v>
      </c>
    </row>
    <row r="99" spans="1:14" x14ac:dyDescent="0.3">
      <c r="A99" s="60">
        <v>44293</v>
      </c>
      <c r="B99" s="15">
        <v>2021</v>
      </c>
      <c r="C99" s="15">
        <v>4</v>
      </c>
      <c r="D99" s="15" t="str">
        <f t="shared" si="10"/>
        <v>20214</v>
      </c>
      <c r="E99" s="15">
        <v>4</v>
      </c>
      <c r="F99" s="15">
        <v>0</v>
      </c>
      <c r="G99" s="62">
        <f t="shared" si="13"/>
        <v>2608.4394840513032</v>
      </c>
      <c r="H99" s="15">
        <f>IF(G98&lt;VLOOKUP(D99,'Luxjacky Assumptions Monthly'!$N$20:$R$44,5,0),VLOOKUP(D99,'Luxjacky Assumptions Monthly'!$N$20:$R$44,4,0),0)</f>
        <v>0</v>
      </c>
      <c r="I99" s="15">
        <f t="shared" si="11"/>
        <v>216.1206407381371</v>
      </c>
      <c r="J99" s="15">
        <f t="shared" si="12"/>
        <v>0</v>
      </c>
      <c r="K99" s="15">
        <f t="shared" si="14"/>
        <v>0</v>
      </c>
      <c r="L99" s="58">
        <f>'Luxjacky Assumptions Monthly'!$M$8*'Luxjacky Forecast Monthly'!H99</f>
        <v>0</v>
      </c>
      <c r="M99" s="58">
        <f>'Luxjacky Assumptions Monthly'!$M$6*'Luxjacky Assumptions Monthly'!$M$8*'Luxjacky Forecast Monthly'!G99</f>
        <v>1304.2197420256516</v>
      </c>
      <c r="N99" s="58">
        <f t="shared" si="15"/>
        <v>1304.2197420256516</v>
      </c>
    </row>
    <row r="100" spans="1:14" x14ac:dyDescent="0.3">
      <c r="A100" s="60">
        <v>44294</v>
      </c>
      <c r="B100" s="15">
        <v>2021</v>
      </c>
      <c r="C100" s="15">
        <v>4</v>
      </c>
      <c r="D100" s="15" t="str">
        <f t="shared" si="10"/>
        <v>20214</v>
      </c>
      <c r="E100" s="15">
        <v>5</v>
      </c>
      <c r="F100" s="15">
        <v>0</v>
      </c>
      <c r="G100" s="62">
        <f t="shared" si="13"/>
        <v>2411.5700198088234</v>
      </c>
      <c r="H100" s="15">
        <f>IF(G99&lt;VLOOKUP(D100,'Luxjacky Assumptions Monthly'!$N$20:$R$44,5,0),VLOOKUP(D100,'Luxjacky Assumptions Monthly'!$N$20:$R$44,4,0),0)</f>
        <v>0</v>
      </c>
      <c r="I100" s="15">
        <f t="shared" si="11"/>
        <v>196.86946424247975</v>
      </c>
      <c r="J100" s="15">
        <f t="shared" si="12"/>
        <v>0</v>
      </c>
      <c r="K100" s="15">
        <f t="shared" si="14"/>
        <v>0</v>
      </c>
      <c r="L100" s="58">
        <f>'Luxjacky Assumptions Monthly'!$M$8*'Luxjacky Forecast Monthly'!H100</f>
        <v>0</v>
      </c>
      <c r="M100" s="58">
        <f>'Luxjacky Assumptions Monthly'!$M$6*'Luxjacky Assumptions Monthly'!$M$8*'Luxjacky Forecast Monthly'!G100</f>
        <v>1205.7850099044117</v>
      </c>
      <c r="N100" s="58">
        <f t="shared" si="15"/>
        <v>1205.7850099044117</v>
      </c>
    </row>
    <row r="101" spans="1:14" x14ac:dyDescent="0.3">
      <c r="A101" s="60">
        <v>44295</v>
      </c>
      <c r="B101" s="15">
        <v>2021</v>
      </c>
      <c r="C101" s="15">
        <v>4</v>
      </c>
      <c r="D101" s="15" t="str">
        <f t="shared" si="10"/>
        <v>20214</v>
      </c>
      <c r="E101" s="15">
        <v>6</v>
      </c>
      <c r="F101" s="15">
        <v>1</v>
      </c>
      <c r="G101" s="62">
        <f t="shared" si="13"/>
        <v>2233.0722915804176</v>
      </c>
      <c r="H101" s="15">
        <f>IF(G100&lt;VLOOKUP(D101,'Luxjacky Assumptions Monthly'!$N$20:$R$44,5,0),VLOOKUP(D101,'Luxjacky Assumptions Monthly'!$N$20:$R$44,4,0),0)</f>
        <v>0</v>
      </c>
      <c r="I101" s="15">
        <f t="shared" si="11"/>
        <v>178.49772822840578</v>
      </c>
      <c r="J101" s="15">
        <f t="shared" si="12"/>
        <v>0</v>
      </c>
      <c r="K101" s="15">
        <f t="shared" si="14"/>
        <v>0</v>
      </c>
      <c r="L101" s="58">
        <f>'Luxjacky Assumptions Monthly'!$M$8*'Luxjacky Forecast Monthly'!H101</f>
        <v>0</v>
      </c>
      <c r="M101" s="58">
        <f>'Luxjacky Assumptions Monthly'!$M$6*'Luxjacky Assumptions Monthly'!$M$8*'Luxjacky Forecast Monthly'!G101</f>
        <v>1116.5361457902088</v>
      </c>
      <c r="N101" s="58">
        <f t="shared" si="15"/>
        <v>1116.5361457902088</v>
      </c>
    </row>
    <row r="102" spans="1:14" x14ac:dyDescent="0.3">
      <c r="A102" s="60">
        <v>44296</v>
      </c>
      <c r="B102" s="15">
        <v>2021</v>
      </c>
      <c r="C102" s="15">
        <v>4</v>
      </c>
      <c r="D102" s="15" t="str">
        <f t="shared" si="10"/>
        <v>20214</v>
      </c>
      <c r="E102" s="15">
        <v>7</v>
      </c>
      <c r="F102" s="15">
        <v>1</v>
      </c>
      <c r="G102" s="62">
        <f t="shared" si="13"/>
        <v>2092.4940417620123</v>
      </c>
      <c r="H102" s="15">
        <f>IF(G101&lt;VLOOKUP(D102,'Luxjacky Assumptions Monthly'!$N$20:$R$44,5,0),VLOOKUP(D102,'Luxjacky Assumptions Monthly'!$N$20:$R$44,4,0),0)</f>
        <v>0</v>
      </c>
      <c r="I102" s="15">
        <f t="shared" si="11"/>
        <v>140.57824981840542</v>
      </c>
      <c r="J102" s="15">
        <f t="shared" si="12"/>
        <v>0</v>
      </c>
      <c r="K102" s="15">
        <f t="shared" si="14"/>
        <v>0</v>
      </c>
      <c r="L102" s="58">
        <f>'Luxjacky Assumptions Monthly'!$M$8*'Luxjacky Forecast Monthly'!H102</f>
        <v>0</v>
      </c>
      <c r="M102" s="58">
        <f>'Luxjacky Assumptions Monthly'!$M$6*'Luxjacky Assumptions Monthly'!$M$8*'Luxjacky Forecast Monthly'!G102</f>
        <v>1046.2470208810062</v>
      </c>
      <c r="N102" s="58">
        <f t="shared" si="15"/>
        <v>1046.2470208810062</v>
      </c>
    </row>
    <row r="103" spans="1:14" x14ac:dyDescent="0.3">
      <c r="A103" s="60">
        <v>44297</v>
      </c>
      <c r="B103" s="15">
        <v>2021</v>
      </c>
      <c r="C103" s="15">
        <v>4</v>
      </c>
      <c r="D103" s="15" t="str">
        <f t="shared" si="10"/>
        <v>20214</v>
      </c>
      <c r="E103" s="15">
        <v>1</v>
      </c>
      <c r="F103" s="15">
        <v>0</v>
      </c>
      <c r="G103" s="62">
        <f t="shared" si="13"/>
        <v>1867.7519061382814</v>
      </c>
      <c r="H103" s="15">
        <f>IF(G102&lt;VLOOKUP(D103,'Luxjacky Assumptions Monthly'!$N$20:$R$44,5,0),VLOOKUP(D103,'Luxjacky Assumptions Monthly'!$N$20:$R$44,4,0),0)</f>
        <v>0</v>
      </c>
      <c r="I103" s="15">
        <f t="shared" si="11"/>
        <v>224.74213562373097</v>
      </c>
      <c r="J103" s="15">
        <f t="shared" si="12"/>
        <v>0</v>
      </c>
      <c r="K103" s="15">
        <f t="shared" si="14"/>
        <v>0</v>
      </c>
      <c r="L103" s="58">
        <f>'Luxjacky Assumptions Monthly'!$M$8*'Luxjacky Forecast Monthly'!H103</f>
        <v>0</v>
      </c>
      <c r="M103" s="58">
        <f>'Luxjacky Assumptions Monthly'!$M$6*'Luxjacky Assumptions Monthly'!$M$8*'Luxjacky Forecast Monthly'!G103</f>
        <v>933.87595306914068</v>
      </c>
      <c r="N103" s="58">
        <f t="shared" si="15"/>
        <v>933.87595306914068</v>
      </c>
    </row>
    <row r="104" spans="1:14" x14ac:dyDescent="0.3">
      <c r="A104" s="60">
        <v>44298</v>
      </c>
      <c r="B104" s="15">
        <v>2021</v>
      </c>
      <c r="C104" s="15">
        <v>4</v>
      </c>
      <c r="D104" s="15" t="str">
        <f t="shared" si="10"/>
        <v>20214</v>
      </c>
      <c r="E104" s="15">
        <v>2</v>
      </c>
      <c r="F104" s="15">
        <v>0</v>
      </c>
      <c r="G104" s="62">
        <f t="shared" si="13"/>
        <v>1638.3920882727741</v>
      </c>
      <c r="H104" s="15">
        <f>IF(G103&lt;VLOOKUP(D104,'Luxjacky Assumptions Monthly'!$N$20:$R$44,5,0),VLOOKUP(D104,'Luxjacky Assumptions Monthly'!$N$20:$R$44,4,0),0)</f>
        <v>0</v>
      </c>
      <c r="I104" s="15">
        <f t="shared" si="11"/>
        <v>229.35981786550732</v>
      </c>
      <c r="J104" s="15">
        <f t="shared" si="12"/>
        <v>0</v>
      </c>
      <c r="K104" s="15">
        <f t="shared" si="14"/>
        <v>0</v>
      </c>
      <c r="L104" s="58">
        <f>'Luxjacky Assumptions Monthly'!$M$8*'Luxjacky Forecast Monthly'!H104</f>
        <v>0</v>
      </c>
      <c r="M104" s="58">
        <f>'Luxjacky Assumptions Monthly'!$M$6*'Luxjacky Assumptions Monthly'!$M$8*'Luxjacky Forecast Monthly'!G104</f>
        <v>819.19604413638706</v>
      </c>
      <c r="N104" s="58">
        <f t="shared" si="15"/>
        <v>819.19604413638706</v>
      </c>
    </row>
    <row r="105" spans="1:14" x14ac:dyDescent="0.3">
      <c r="A105" s="60">
        <v>44299</v>
      </c>
      <c r="B105" s="15">
        <v>2021</v>
      </c>
      <c r="C105" s="15">
        <v>4</v>
      </c>
      <c r="D105" s="15" t="str">
        <f t="shared" si="10"/>
        <v>20214</v>
      </c>
      <c r="E105" s="15">
        <v>3</v>
      </c>
      <c r="F105" s="15">
        <v>0</v>
      </c>
      <c r="G105" s="62">
        <f t="shared" si="13"/>
        <v>1411.6428781220054</v>
      </c>
      <c r="H105" s="15">
        <f>IF(G104&lt;VLOOKUP(D105,'Luxjacky Assumptions Monthly'!$N$20:$R$44,5,0),VLOOKUP(D105,'Luxjacky Assumptions Monthly'!$N$20:$R$44,4,0),0)</f>
        <v>0</v>
      </c>
      <c r="I105" s="15">
        <f t="shared" si="11"/>
        <v>226.74921015076876</v>
      </c>
      <c r="J105" s="15">
        <f t="shared" si="12"/>
        <v>0</v>
      </c>
      <c r="K105" s="15">
        <f t="shared" si="14"/>
        <v>0</v>
      </c>
      <c r="L105" s="58">
        <f>'Luxjacky Assumptions Monthly'!$M$8*'Luxjacky Forecast Monthly'!H105</f>
        <v>0</v>
      </c>
      <c r="M105" s="58">
        <f>'Luxjacky Assumptions Monthly'!$M$6*'Luxjacky Assumptions Monthly'!$M$8*'Luxjacky Forecast Monthly'!G105</f>
        <v>705.82143906100271</v>
      </c>
      <c r="N105" s="58">
        <f t="shared" si="15"/>
        <v>705.82143906100271</v>
      </c>
    </row>
    <row r="106" spans="1:14" x14ac:dyDescent="0.3">
      <c r="A106" s="60">
        <v>44300</v>
      </c>
      <c r="B106" s="15">
        <v>2021</v>
      </c>
      <c r="C106" s="15">
        <v>4</v>
      </c>
      <c r="D106" s="15" t="str">
        <f t="shared" si="10"/>
        <v>20214</v>
      </c>
      <c r="E106" s="15">
        <v>4</v>
      </c>
      <c r="F106" s="15">
        <v>0</v>
      </c>
      <c r="G106" s="62">
        <f t="shared" si="13"/>
        <v>2988.4024050307939</v>
      </c>
      <c r="H106" s="15">
        <f>IF(G105&lt;VLOOKUP(D106,'Luxjacky Assumptions Monthly'!$N$20:$R$44,5,0),VLOOKUP(D106,'Luxjacky Assumptions Monthly'!$N$20:$R$44,4,0),0)</f>
        <v>1792.8801676469254</v>
      </c>
      <c r="I106" s="15">
        <f t="shared" si="11"/>
        <v>216.1206407381371</v>
      </c>
      <c r="J106" s="15">
        <f t="shared" si="12"/>
        <v>1</v>
      </c>
      <c r="K106" s="15">
        <f t="shared" si="14"/>
        <v>4000</v>
      </c>
      <c r="L106" s="58">
        <f>'Luxjacky Assumptions Monthly'!$M$8*'Luxjacky Forecast Monthly'!H106</f>
        <v>17928.801676469255</v>
      </c>
      <c r="M106" s="58">
        <f>'Luxjacky Assumptions Monthly'!$M$6*'Luxjacky Assumptions Monthly'!$M$8*'Luxjacky Forecast Monthly'!G106</f>
        <v>1494.201202515397</v>
      </c>
      <c r="N106" s="58">
        <f t="shared" si="15"/>
        <v>23423.002878984651</v>
      </c>
    </row>
    <row r="107" spans="1:14" x14ac:dyDescent="0.3">
      <c r="A107" s="60">
        <v>44301</v>
      </c>
      <c r="B107" s="15">
        <v>2021</v>
      </c>
      <c r="C107" s="15">
        <v>4</v>
      </c>
      <c r="D107" s="15" t="str">
        <f t="shared" si="10"/>
        <v>20214</v>
      </c>
      <c r="E107" s="15">
        <v>5</v>
      </c>
      <c r="F107" s="15">
        <v>0</v>
      </c>
      <c r="G107" s="62">
        <f t="shared" si="13"/>
        <v>2791.5329407883141</v>
      </c>
      <c r="H107" s="15">
        <f>IF(G106&lt;VLOOKUP(D107,'Luxjacky Assumptions Monthly'!$N$20:$R$44,5,0),VLOOKUP(D107,'Luxjacky Assumptions Monthly'!$N$20:$R$44,4,0),0)</f>
        <v>0</v>
      </c>
      <c r="I107" s="15">
        <f t="shared" si="11"/>
        <v>196.86946424247975</v>
      </c>
      <c r="J107" s="15">
        <f t="shared" si="12"/>
        <v>0</v>
      </c>
      <c r="K107" s="15">
        <f t="shared" si="14"/>
        <v>0</v>
      </c>
      <c r="L107" s="58">
        <f>'Luxjacky Assumptions Monthly'!$M$8*'Luxjacky Forecast Monthly'!H107</f>
        <v>0</v>
      </c>
      <c r="M107" s="58">
        <f>'Luxjacky Assumptions Monthly'!$M$6*'Luxjacky Assumptions Monthly'!$M$8*'Luxjacky Forecast Monthly'!G107</f>
        <v>1395.7664703941571</v>
      </c>
      <c r="N107" s="58">
        <f t="shared" si="15"/>
        <v>1395.7664703941571</v>
      </c>
    </row>
    <row r="108" spans="1:14" x14ac:dyDescent="0.3">
      <c r="A108" s="60">
        <v>44302</v>
      </c>
      <c r="B108" s="15">
        <v>2021</v>
      </c>
      <c r="C108" s="15">
        <v>4</v>
      </c>
      <c r="D108" s="15" t="str">
        <f t="shared" si="10"/>
        <v>20214</v>
      </c>
      <c r="E108" s="15">
        <v>6</v>
      </c>
      <c r="F108" s="15">
        <v>1</v>
      </c>
      <c r="G108" s="62">
        <f t="shared" si="13"/>
        <v>2613.0352125599084</v>
      </c>
      <c r="H108" s="15">
        <f>IF(G107&lt;VLOOKUP(D108,'Luxjacky Assumptions Monthly'!$N$20:$R$44,5,0),VLOOKUP(D108,'Luxjacky Assumptions Monthly'!$N$20:$R$44,4,0),0)</f>
        <v>0</v>
      </c>
      <c r="I108" s="15">
        <f t="shared" si="11"/>
        <v>178.49772822840578</v>
      </c>
      <c r="J108" s="15">
        <f t="shared" si="12"/>
        <v>0</v>
      </c>
      <c r="K108" s="15">
        <f t="shared" si="14"/>
        <v>0</v>
      </c>
      <c r="L108" s="58">
        <f>'Luxjacky Assumptions Monthly'!$M$8*'Luxjacky Forecast Monthly'!H108</f>
        <v>0</v>
      </c>
      <c r="M108" s="58">
        <f>'Luxjacky Assumptions Monthly'!$M$6*'Luxjacky Assumptions Monthly'!$M$8*'Luxjacky Forecast Monthly'!G108</f>
        <v>1306.5176062799542</v>
      </c>
      <c r="N108" s="58">
        <f t="shared" si="15"/>
        <v>1306.5176062799542</v>
      </c>
    </row>
    <row r="109" spans="1:14" x14ac:dyDescent="0.3">
      <c r="A109" s="60">
        <v>44303</v>
      </c>
      <c r="B109" s="15">
        <v>2021</v>
      </c>
      <c r="C109" s="15">
        <v>4</v>
      </c>
      <c r="D109" s="15" t="str">
        <f t="shared" si="10"/>
        <v>20214</v>
      </c>
      <c r="E109" s="15">
        <v>7</v>
      </c>
      <c r="F109" s="15">
        <v>1</v>
      </c>
      <c r="G109" s="62">
        <f t="shared" si="13"/>
        <v>2472.456962741503</v>
      </c>
      <c r="H109" s="15">
        <f>IF(G108&lt;VLOOKUP(D109,'Luxjacky Assumptions Monthly'!$N$20:$R$44,5,0),VLOOKUP(D109,'Luxjacky Assumptions Monthly'!$N$20:$R$44,4,0),0)</f>
        <v>0</v>
      </c>
      <c r="I109" s="15">
        <f t="shared" si="11"/>
        <v>140.57824981840542</v>
      </c>
      <c r="J109" s="15">
        <f t="shared" si="12"/>
        <v>0</v>
      </c>
      <c r="K109" s="15">
        <f t="shared" si="14"/>
        <v>0</v>
      </c>
      <c r="L109" s="58">
        <f>'Luxjacky Assumptions Monthly'!$M$8*'Luxjacky Forecast Monthly'!H109</f>
        <v>0</v>
      </c>
      <c r="M109" s="58">
        <f>'Luxjacky Assumptions Monthly'!$M$6*'Luxjacky Assumptions Monthly'!$M$8*'Luxjacky Forecast Monthly'!G109</f>
        <v>1236.2284813707515</v>
      </c>
      <c r="N109" s="58">
        <f t="shared" si="15"/>
        <v>1236.2284813707515</v>
      </c>
    </row>
    <row r="110" spans="1:14" x14ac:dyDescent="0.3">
      <c r="A110" s="60">
        <v>44304</v>
      </c>
      <c r="B110" s="15">
        <v>2021</v>
      </c>
      <c r="C110" s="15">
        <v>4</v>
      </c>
      <c r="D110" s="15" t="str">
        <f t="shared" si="10"/>
        <v>20214</v>
      </c>
      <c r="E110" s="15">
        <v>1</v>
      </c>
      <c r="F110" s="15">
        <v>0</v>
      </c>
      <c r="G110" s="62">
        <f t="shared" si="13"/>
        <v>2247.7148271177721</v>
      </c>
      <c r="H110" s="15">
        <f>IF(G109&lt;VLOOKUP(D110,'Luxjacky Assumptions Monthly'!$N$20:$R$44,5,0),VLOOKUP(D110,'Luxjacky Assumptions Monthly'!$N$20:$R$44,4,0),0)</f>
        <v>0</v>
      </c>
      <c r="I110" s="15">
        <f t="shared" si="11"/>
        <v>224.74213562373097</v>
      </c>
      <c r="J110" s="15">
        <f t="shared" si="12"/>
        <v>0</v>
      </c>
      <c r="K110" s="15">
        <f t="shared" si="14"/>
        <v>0</v>
      </c>
      <c r="L110" s="58">
        <f>'Luxjacky Assumptions Monthly'!$M$8*'Luxjacky Forecast Monthly'!H110</f>
        <v>0</v>
      </c>
      <c r="M110" s="58">
        <f>'Luxjacky Assumptions Monthly'!$M$6*'Luxjacky Assumptions Monthly'!$M$8*'Luxjacky Forecast Monthly'!G110</f>
        <v>1123.857413558886</v>
      </c>
      <c r="N110" s="58">
        <f t="shared" si="15"/>
        <v>1123.857413558886</v>
      </c>
    </row>
    <row r="111" spans="1:14" x14ac:dyDescent="0.3">
      <c r="A111" s="60">
        <v>44305</v>
      </c>
      <c r="B111" s="15">
        <v>2021</v>
      </c>
      <c r="C111" s="15">
        <v>4</v>
      </c>
      <c r="D111" s="15" t="str">
        <f t="shared" si="10"/>
        <v>20214</v>
      </c>
      <c r="E111" s="15">
        <v>2</v>
      </c>
      <c r="F111" s="15">
        <v>0</v>
      </c>
      <c r="G111" s="62">
        <f t="shared" si="13"/>
        <v>2018.3550092522648</v>
      </c>
      <c r="H111" s="15">
        <f>IF(G110&lt;VLOOKUP(D111,'Luxjacky Assumptions Monthly'!$N$20:$R$44,5,0),VLOOKUP(D111,'Luxjacky Assumptions Monthly'!$N$20:$R$44,4,0),0)</f>
        <v>0</v>
      </c>
      <c r="I111" s="15">
        <f t="shared" si="11"/>
        <v>229.35981786550732</v>
      </c>
      <c r="J111" s="15">
        <f t="shared" si="12"/>
        <v>0</v>
      </c>
      <c r="K111" s="15">
        <f t="shared" si="14"/>
        <v>0</v>
      </c>
      <c r="L111" s="58">
        <f>'Luxjacky Assumptions Monthly'!$M$8*'Luxjacky Forecast Monthly'!H111</f>
        <v>0</v>
      </c>
      <c r="M111" s="58">
        <f>'Luxjacky Assumptions Monthly'!$M$6*'Luxjacky Assumptions Monthly'!$M$8*'Luxjacky Forecast Monthly'!G111</f>
        <v>1009.1775046261324</v>
      </c>
      <c r="N111" s="58">
        <f t="shared" si="15"/>
        <v>1009.1775046261324</v>
      </c>
    </row>
    <row r="112" spans="1:14" x14ac:dyDescent="0.3">
      <c r="A112" s="60">
        <v>44306</v>
      </c>
      <c r="B112" s="15">
        <v>2021</v>
      </c>
      <c r="C112" s="15">
        <v>4</v>
      </c>
      <c r="D112" s="15" t="str">
        <f t="shared" si="10"/>
        <v>20214</v>
      </c>
      <c r="E112" s="15">
        <v>3</v>
      </c>
      <c r="F112" s="15">
        <v>0</v>
      </c>
      <c r="G112" s="62">
        <f t="shared" si="13"/>
        <v>1791.6057991014961</v>
      </c>
      <c r="H112" s="15">
        <f>IF(G111&lt;VLOOKUP(D112,'Luxjacky Assumptions Monthly'!$N$20:$R$44,5,0),VLOOKUP(D112,'Luxjacky Assumptions Monthly'!$N$20:$R$44,4,0),0)</f>
        <v>0</v>
      </c>
      <c r="I112" s="15">
        <f t="shared" si="11"/>
        <v>226.74921015076876</v>
      </c>
      <c r="J112" s="15">
        <f t="shared" si="12"/>
        <v>0</v>
      </c>
      <c r="K112" s="15">
        <f t="shared" si="14"/>
        <v>0</v>
      </c>
      <c r="L112" s="58">
        <f>'Luxjacky Assumptions Monthly'!$M$8*'Luxjacky Forecast Monthly'!H112</f>
        <v>0</v>
      </c>
      <c r="M112" s="58">
        <f>'Luxjacky Assumptions Monthly'!$M$6*'Luxjacky Assumptions Monthly'!$M$8*'Luxjacky Forecast Monthly'!G112</f>
        <v>895.80289955074807</v>
      </c>
      <c r="N112" s="58">
        <f t="shared" si="15"/>
        <v>895.80289955074807</v>
      </c>
    </row>
    <row r="113" spans="1:14" x14ac:dyDescent="0.3">
      <c r="A113" s="60">
        <v>44307</v>
      </c>
      <c r="B113" s="15">
        <v>2021</v>
      </c>
      <c r="C113" s="15">
        <v>4</v>
      </c>
      <c r="D113" s="15" t="str">
        <f t="shared" si="10"/>
        <v>20214</v>
      </c>
      <c r="E113" s="15">
        <v>4</v>
      </c>
      <c r="F113" s="15">
        <v>0</v>
      </c>
      <c r="G113" s="62">
        <f t="shared" si="13"/>
        <v>1575.485158363359</v>
      </c>
      <c r="H113" s="15">
        <f>IF(G112&lt;VLOOKUP(D113,'Luxjacky Assumptions Monthly'!$N$20:$R$44,5,0),VLOOKUP(D113,'Luxjacky Assumptions Monthly'!$N$20:$R$44,4,0),0)</f>
        <v>0</v>
      </c>
      <c r="I113" s="15">
        <f t="shared" si="11"/>
        <v>216.1206407381371</v>
      </c>
      <c r="J113" s="15">
        <f t="shared" si="12"/>
        <v>0</v>
      </c>
      <c r="K113" s="15">
        <f t="shared" si="14"/>
        <v>0</v>
      </c>
      <c r="L113" s="58">
        <f>'Luxjacky Assumptions Monthly'!$M$8*'Luxjacky Forecast Monthly'!H113</f>
        <v>0</v>
      </c>
      <c r="M113" s="58">
        <f>'Luxjacky Assumptions Monthly'!$M$6*'Luxjacky Assumptions Monthly'!$M$8*'Luxjacky Forecast Monthly'!G113</f>
        <v>787.7425791816795</v>
      </c>
      <c r="N113" s="58">
        <f t="shared" si="15"/>
        <v>787.7425791816795</v>
      </c>
    </row>
    <row r="114" spans="1:14" x14ac:dyDescent="0.3">
      <c r="A114" s="60">
        <v>44308</v>
      </c>
      <c r="B114" s="15">
        <v>2021</v>
      </c>
      <c r="C114" s="15">
        <v>4</v>
      </c>
      <c r="D114" s="15" t="str">
        <f t="shared" si="10"/>
        <v>20214</v>
      </c>
      <c r="E114" s="15">
        <v>5</v>
      </c>
      <c r="F114" s="15">
        <v>0</v>
      </c>
      <c r="G114" s="62">
        <f t="shared" si="13"/>
        <v>3171.4958617678049</v>
      </c>
      <c r="H114" s="15">
        <f>IF(G113&lt;VLOOKUP(D114,'Luxjacky Assumptions Monthly'!$N$20:$R$44,5,0),VLOOKUP(D114,'Luxjacky Assumptions Monthly'!$N$20:$R$44,4,0),0)</f>
        <v>1792.8801676469254</v>
      </c>
      <c r="I114" s="15">
        <f t="shared" si="11"/>
        <v>196.86946424247975</v>
      </c>
      <c r="J114" s="15">
        <f t="shared" si="12"/>
        <v>1</v>
      </c>
      <c r="K114" s="15">
        <f t="shared" si="14"/>
        <v>4000</v>
      </c>
      <c r="L114" s="58">
        <f>'Luxjacky Assumptions Monthly'!$M$8*'Luxjacky Forecast Monthly'!H114</f>
        <v>17928.801676469255</v>
      </c>
      <c r="M114" s="58">
        <f>'Luxjacky Assumptions Monthly'!$M$6*'Luxjacky Assumptions Monthly'!$M$8*'Luxjacky Forecast Monthly'!G114</f>
        <v>1585.7479308839024</v>
      </c>
      <c r="N114" s="58">
        <f t="shared" si="15"/>
        <v>23514.549607353158</v>
      </c>
    </row>
    <row r="115" spans="1:14" x14ac:dyDescent="0.3">
      <c r="A115" s="60">
        <v>44309</v>
      </c>
      <c r="B115" s="15">
        <v>2021</v>
      </c>
      <c r="C115" s="15">
        <v>4</v>
      </c>
      <c r="D115" s="15" t="str">
        <f t="shared" si="10"/>
        <v>20214</v>
      </c>
      <c r="E115" s="15">
        <v>6</v>
      </c>
      <c r="F115" s="15">
        <v>1</v>
      </c>
      <c r="G115" s="62">
        <f t="shared" si="13"/>
        <v>2992.9981335393991</v>
      </c>
      <c r="H115" s="15">
        <f>IF(G114&lt;VLOOKUP(D115,'Luxjacky Assumptions Monthly'!$N$20:$R$44,5,0),VLOOKUP(D115,'Luxjacky Assumptions Monthly'!$N$20:$R$44,4,0),0)</f>
        <v>0</v>
      </c>
      <c r="I115" s="15">
        <f t="shared" si="11"/>
        <v>178.49772822840578</v>
      </c>
      <c r="J115" s="15">
        <f t="shared" si="12"/>
        <v>0</v>
      </c>
      <c r="K115" s="15">
        <f t="shared" si="14"/>
        <v>0</v>
      </c>
      <c r="L115" s="58">
        <f>'Luxjacky Assumptions Monthly'!$M$8*'Luxjacky Forecast Monthly'!H115</f>
        <v>0</v>
      </c>
      <c r="M115" s="58">
        <f>'Luxjacky Assumptions Monthly'!$M$6*'Luxjacky Assumptions Monthly'!$M$8*'Luxjacky Forecast Monthly'!G115</f>
        <v>1496.4990667696995</v>
      </c>
      <c r="N115" s="58">
        <f t="shared" si="15"/>
        <v>1496.4990667696995</v>
      </c>
    </row>
    <row r="116" spans="1:14" x14ac:dyDescent="0.3">
      <c r="A116" s="60">
        <v>44310</v>
      </c>
      <c r="B116" s="15">
        <v>2021</v>
      </c>
      <c r="C116" s="15">
        <v>4</v>
      </c>
      <c r="D116" s="15" t="str">
        <f t="shared" si="10"/>
        <v>20214</v>
      </c>
      <c r="E116" s="15">
        <v>7</v>
      </c>
      <c r="F116" s="15">
        <v>1</v>
      </c>
      <c r="G116" s="62">
        <f t="shared" si="13"/>
        <v>2852.4198837209938</v>
      </c>
      <c r="H116" s="15">
        <f>IF(G115&lt;VLOOKUP(D116,'Luxjacky Assumptions Monthly'!$N$20:$R$44,5,0),VLOOKUP(D116,'Luxjacky Assumptions Monthly'!$N$20:$R$44,4,0),0)</f>
        <v>0</v>
      </c>
      <c r="I116" s="15">
        <f t="shared" si="11"/>
        <v>140.57824981840542</v>
      </c>
      <c r="J116" s="15">
        <f t="shared" si="12"/>
        <v>0</v>
      </c>
      <c r="K116" s="15">
        <f t="shared" si="14"/>
        <v>0</v>
      </c>
      <c r="L116" s="58">
        <f>'Luxjacky Assumptions Monthly'!$M$8*'Luxjacky Forecast Monthly'!H116</f>
        <v>0</v>
      </c>
      <c r="M116" s="58">
        <f>'Luxjacky Assumptions Monthly'!$M$6*'Luxjacky Assumptions Monthly'!$M$8*'Luxjacky Forecast Monthly'!G116</f>
        <v>1426.2099418604969</v>
      </c>
      <c r="N116" s="58">
        <f t="shared" si="15"/>
        <v>1426.2099418604969</v>
      </c>
    </row>
    <row r="117" spans="1:14" x14ac:dyDescent="0.3">
      <c r="A117" s="60">
        <v>44311</v>
      </c>
      <c r="B117" s="15">
        <v>2021</v>
      </c>
      <c r="C117" s="15">
        <v>4</v>
      </c>
      <c r="D117" s="15" t="str">
        <f t="shared" si="10"/>
        <v>20214</v>
      </c>
      <c r="E117" s="15">
        <v>1</v>
      </c>
      <c r="F117" s="15">
        <v>0</v>
      </c>
      <c r="G117" s="62">
        <f t="shared" si="13"/>
        <v>2627.6777480972628</v>
      </c>
      <c r="H117" s="15">
        <f>IF(G116&lt;VLOOKUP(D117,'Luxjacky Assumptions Monthly'!$N$20:$R$44,5,0),VLOOKUP(D117,'Luxjacky Assumptions Monthly'!$N$20:$R$44,4,0),0)</f>
        <v>0</v>
      </c>
      <c r="I117" s="15">
        <f t="shared" si="11"/>
        <v>224.74213562373097</v>
      </c>
      <c r="J117" s="15">
        <f t="shared" si="12"/>
        <v>0</v>
      </c>
      <c r="K117" s="15">
        <f t="shared" si="14"/>
        <v>0</v>
      </c>
      <c r="L117" s="58">
        <f>'Luxjacky Assumptions Monthly'!$M$8*'Luxjacky Forecast Monthly'!H117</f>
        <v>0</v>
      </c>
      <c r="M117" s="58">
        <f>'Luxjacky Assumptions Monthly'!$M$6*'Luxjacky Assumptions Monthly'!$M$8*'Luxjacky Forecast Monthly'!G117</f>
        <v>1313.8388740486314</v>
      </c>
      <c r="N117" s="58">
        <f t="shared" si="15"/>
        <v>1313.8388740486314</v>
      </c>
    </row>
    <row r="118" spans="1:14" x14ac:dyDescent="0.3">
      <c r="A118" s="60">
        <v>44312</v>
      </c>
      <c r="B118" s="15">
        <v>2021</v>
      </c>
      <c r="C118" s="15">
        <v>4</v>
      </c>
      <c r="D118" s="15" t="str">
        <f t="shared" si="10"/>
        <v>20214</v>
      </c>
      <c r="E118" s="15">
        <v>2</v>
      </c>
      <c r="F118" s="15">
        <v>0</v>
      </c>
      <c r="G118" s="62">
        <f t="shared" si="13"/>
        <v>2398.3179302317553</v>
      </c>
      <c r="H118" s="15">
        <f>IF(G117&lt;VLOOKUP(D118,'Luxjacky Assumptions Monthly'!$N$20:$R$44,5,0),VLOOKUP(D118,'Luxjacky Assumptions Monthly'!$N$20:$R$44,4,0),0)</f>
        <v>0</v>
      </c>
      <c r="I118" s="15">
        <f t="shared" si="11"/>
        <v>229.35981786550732</v>
      </c>
      <c r="J118" s="15">
        <f t="shared" si="12"/>
        <v>0</v>
      </c>
      <c r="K118" s="15">
        <f t="shared" si="14"/>
        <v>0</v>
      </c>
      <c r="L118" s="58">
        <f>'Luxjacky Assumptions Monthly'!$M$8*'Luxjacky Forecast Monthly'!H118</f>
        <v>0</v>
      </c>
      <c r="M118" s="58">
        <f>'Luxjacky Assumptions Monthly'!$M$6*'Luxjacky Assumptions Monthly'!$M$8*'Luxjacky Forecast Monthly'!G118</f>
        <v>1199.1589651158777</v>
      </c>
      <c r="N118" s="58">
        <f t="shared" si="15"/>
        <v>1199.1589651158777</v>
      </c>
    </row>
    <row r="119" spans="1:14" x14ac:dyDescent="0.3">
      <c r="A119" s="60">
        <v>44313</v>
      </c>
      <c r="B119" s="15">
        <v>2021</v>
      </c>
      <c r="C119" s="15">
        <v>4</v>
      </c>
      <c r="D119" s="15" t="str">
        <f t="shared" si="10"/>
        <v>20214</v>
      </c>
      <c r="E119" s="15">
        <v>3</v>
      </c>
      <c r="F119" s="15">
        <v>0</v>
      </c>
      <c r="G119" s="62">
        <f t="shared" si="13"/>
        <v>2171.5687200809866</v>
      </c>
      <c r="H119" s="15">
        <f>IF(G118&lt;VLOOKUP(D119,'Luxjacky Assumptions Monthly'!$N$20:$R$44,5,0),VLOOKUP(D119,'Luxjacky Assumptions Monthly'!$N$20:$R$44,4,0),0)</f>
        <v>0</v>
      </c>
      <c r="I119" s="15">
        <f t="shared" si="11"/>
        <v>226.74921015076876</v>
      </c>
      <c r="J119" s="15">
        <f t="shared" si="12"/>
        <v>0</v>
      </c>
      <c r="K119" s="15">
        <f t="shared" si="14"/>
        <v>0</v>
      </c>
      <c r="L119" s="58">
        <f>'Luxjacky Assumptions Monthly'!$M$8*'Luxjacky Forecast Monthly'!H119</f>
        <v>0</v>
      </c>
      <c r="M119" s="58">
        <f>'Luxjacky Assumptions Monthly'!$M$6*'Luxjacky Assumptions Monthly'!$M$8*'Luxjacky Forecast Monthly'!G119</f>
        <v>1085.7843600404933</v>
      </c>
      <c r="N119" s="58">
        <f t="shared" si="15"/>
        <v>1085.7843600404933</v>
      </c>
    </row>
    <row r="120" spans="1:14" x14ac:dyDescent="0.3">
      <c r="A120" s="60">
        <v>44314</v>
      </c>
      <c r="B120" s="15">
        <v>2021</v>
      </c>
      <c r="C120" s="15">
        <v>4</v>
      </c>
      <c r="D120" s="15" t="str">
        <f t="shared" si="10"/>
        <v>20214</v>
      </c>
      <c r="E120" s="15">
        <v>4</v>
      </c>
      <c r="F120" s="15">
        <v>0</v>
      </c>
      <c r="G120" s="62">
        <f t="shared" si="13"/>
        <v>1955.4480793428495</v>
      </c>
      <c r="H120" s="15">
        <f>IF(G119&lt;VLOOKUP(D120,'Luxjacky Assumptions Monthly'!$N$20:$R$44,5,0),VLOOKUP(D120,'Luxjacky Assumptions Monthly'!$N$20:$R$44,4,0),0)</f>
        <v>0</v>
      </c>
      <c r="I120" s="15">
        <f t="shared" si="11"/>
        <v>216.1206407381371</v>
      </c>
      <c r="J120" s="15">
        <f t="shared" si="12"/>
        <v>0</v>
      </c>
      <c r="K120" s="15">
        <f t="shared" si="14"/>
        <v>0</v>
      </c>
      <c r="L120" s="58">
        <f>'Luxjacky Assumptions Monthly'!$M$8*'Luxjacky Forecast Monthly'!H120</f>
        <v>0</v>
      </c>
      <c r="M120" s="58">
        <f>'Luxjacky Assumptions Monthly'!$M$6*'Luxjacky Assumptions Monthly'!$M$8*'Luxjacky Forecast Monthly'!G120</f>
        <v>977.72403967142475</v>
      </c>
      <c r="N120" s="58">
        <f t="shared" si="15"/>
        <v>977.72403967142475</v>
      </c>
    </row>
    <row r="121" spans="1:14" x14ac:dyDescent="0.3">
      <c r="A121" s="60">
        <v>44315</v>
      </c>
      <c r="B121" s="15">
        <v>2021</v>
      </c>
      <c r="C121" s="15">
        <v>4</v>
      </c>
      <c r="D121" s="15" t="str">
        <f t="shared" si="10"/>
        <v>20214</v>
      </c>
      <c r="E121" s="15">
        <v>5</v>
      </c>
      <c r="F121" s="15">
        <v>0</v>
      </c>
      <c r="G121" s="62">
        <f t="shared" si="13"/>
        <v>1758.5786151003697</v>
      </c>
      <c r="H121" s="15">
        <f>IF(G120&lt;VLOOKUP(D121,'Luxjacky Assumptions Monthly'!$N$20:$R$44,5,0),VLOOKUP(D121,'Luxjacky Assumptions Monthly'!$N$20:$R$44,4,0),0)</f>
        <v>0</v>
      </c>
      <c r="I121" s="15">
        <f t="shared" si="11"/>
        <v>196.86946424247975</v>
      </c>
      <c r="J121" s="15">
        <f t="shared" si="12"/>
        <v>0</v>
      </c>
      <c r="K121" s="15">
        <f t="shared" si="14"/>
        <v>0</v>
      </c>
      <c r="L121" s="58">
        <f>'Luxjacky Assumptions Monthly'!$M$8*'Luxjacky Forecast Monthly'!H121</f>
        <v>0</v>
      </c>
      <c r="M121" s="58">
        <f>'Luxjacky Assumptions Monthly'!$M$6*'Luxjacky Assumptions Monthly'!$M$8*'Luxjacky Forecast Monthly'!G121</f>
        <v>879.28930755018484</v>
      </c>
      <c r="N121" s="58">
        <f t="shared" si="15"/>
        <v>879.28930755018484</v>
      </c>
    </row>
    <row r="122" spans="1:14" x14ac:dyDescent="0.3">
      <c r="A122" s="60">
        <v>44316</v>
      </c>
      <c r="B122" s="15">
        <v>2021</v>
      </c>
      <c r="C122" s="15">
        <v>4</v>
      </c>
      <c r="D122" s="15" t="str">
        <f t="shared" si="10"/>
        <v>20214</v>
      </c>
      <c r="E122" s="15">
        <v>6</v>
      </c>
      <c r="F122" s="15">
        <v>1</v>
      </c>
      <c r="G122" s="62">
        <f t="shared" si="13"/>
        <v>1580.0808868719639</v>
      </c>
      <c r="H122" s="15">
        <f>IF(G121&lt;VLOOKUP(D122,'Luxjacky Assumptions Monthly'!$N$20:$R$44,5,0),VLOOKUP(D122,'Luxjacky Assumptions Monthly'!$N$20:$R$44,4,0),0)</f>
        <v>0</v>
      </c>
      <c r="I122" s="15">
        <f t="shared" si="11"/>
        <v>178.49772822840578</v>
      </c>
      <c r="J122" s="15">
        <f t="shared" si="12"/>
        <v>0</v>
      </c>
      <c r="K122" s="15">
        <f t="shared" si="14"/>
        <v>0</v>
      </c>
      <c r="L122" s="58">
        <f>'Luxjacky Assumptions Monthly'!$M$8*'Luxjacky Forecast Monthly'!H122</f>
        <v>0</v>
      </c>
      <c r="M122" s="58">
        <f>'Luxjacky Assumptions Monthly'!$M$6*'Luxjacky Assumptions Monthly'!$M$8*'Luxjacky Forecast Monthly'!G122</f>
        <v>790.04044343598196</v>
      </c>
      <c r="N122" s="58">
        <f t="shared" si="15"/>
        <v>790.04044343598196</v>
      </c>
    </row>
    <row r="123" spans="1:14" x14ac:dyDescent="0.3">
      <c r="A123" s="60">
        <v>44317</v>
      </c>
      <c r="B123" s="15">
        <v>2021</v>
      </c>
      <c r="C123" s="15">
        <v>5</v>
      </c>
      <c r="D123" s="15" t="str">
        <f t="shared" si="10"/>
        <v>20215</v>
      </c>
      <c r="E123" s="15">
        <v>7</v>
      </c>
      <c r="F123" s="15">
        <v>1</v>
      </c>
      <c r="G123" s="62">
        <f t="shared" si="13"/>
        <v>3243.8972428441234</v>
      </c>
      <c r="H123" s="15">
        <f>IF(G122&lt;VLOOKUP(D123,'Luxjacky Assumptions Monthly'!$N$20:$R$44,5,0),VLOOKUP(D123,'Luxjacky Assumptions Monthly'!$N$20:$R$44,4,0),0)</f>
        <v>1806.9709777912446</v>
      </c>
      <c r="I123" s="15">
        <f t="shared" si="11"/>
        <v>143.15462181908501</v>
      </c>
      <c r="J123" s="15">
        <f t="shared" si="12"/>
        <v>1</v>
      </c>
      <c r="K123" s="15">
        <f t="shared" si="14"/>
        <v>4000</v>
      </c>
      <c r="L123" s="58">
        <f>'Luxjacky Assumptions Monthly'!$M$8*'Luxjacky Forecast Monthly'!H123</f>
        <v>18069.709777912445</v>
      </c>
      <c r="M123" s="58">
        <f>'Luxjacky Assumptions Monthly'!$M$6*'Luxjacky Assumptions Monthly'!$M$8*'Luxjacky Forecast Monthly'!G123</f>
        <v>1621.9486214220617</v>
      </c>
      <c r="N123" s="58">
        <f t="shared" si="15"/>
        <v>23691.658399334508</v>
      </c>
    </row>
    <row r="124" spans="1:14" x14ac:dyDescent="0.3">
      <c r="A124" s="60">
        <v>44318</v>
      </c>
      <c r="B124" s="15">
        <v>2021</v>
      </c>
      <c r="C124" s="15">
        <v>5</v>
      </c>
      <c r="D124" s="15" t="str">
        <f t="shared" si="10"/>
        <v>20215</v>
      </c>
      <c r="E124" s="15">
        <v>1</v>
      </c>
      <c r="F124" s="15">
        <v>0</v>
      </c>
      <c r="G124" s="62">
        <f t="shared" si="13"/>
        <v>3016.5787352197131</v>
      </c>
      <c r="H124" s="15">
        <f>IF(G123&lt;VLOOKUP(D124,'Luxjacky Assumptions Monthly'!$N$20:$R$44,5,0),VLOOKUP(D124,'Luxjacky Assumptions Monthly'!$N$20:$R$44,4,0),0)</f>
        <v>0</v>
      </c>
      <c r="I124" s="15">
        <f t="shared" si="11"/>
        <v>227.31850762441059</v>
      </c>
      <c r="J124" s="15">
        <f t="shared" si="12"/>
        <v>0</v>
      </c>
      <c r="K124" s="15">
        <f t="shared" si="14"/>
        <v>0</v>
      </c>
      <c r="L124" s="58">
        <f>'Luxjacky Assumptions Monthly'!$M$8*'Luxjacky Forecast Monthly'!H124</f>
        <v>0</v>
      </c>
      <c r="M124" s="58">
        <f>'Luxjacky Assumptions Monthly'!$M$6*'Luxjacky Assumptions Monthly'!$M$8*'Luxjacky Forecast Monthly'!G124</f>
        <v>1508.2893676098565</v>
      </c>
      <c r="N124" s="58">
        <f t="shared" si="15"/>
        <v>1508.2893676098565</v>
      </c>
    </row>
    <row r="125" spans="1:14" x14ac:dyDescent="0.3">
      <c r="A125" s="60">
        <v>44319</v>
      </c>
      <c r="B125" s="15">
        <v>2021</v>
      </c>
      <c r="C125" s="15">
        <v>5</v>
      </c>
      <c r="D125" s="15" t="str">
        <f t="shared" si="10"/>
        <v>20215</v>
      </c>
      <c r="E125" s="15">
        <v>2</v>
      </c>
      <c r="F125" s="15">
        <v>0</v>
      </c>
      <c r="G125" s="62">
        <f t="shared" si="13"/>
        <v>2784.6425453535262</v>
      </c>
      <c r="H125" s="15">
        <f>IF(G124&lt;VLOOKUP(D125,'Luxjacky Assumptions Monthly'!$N$20:$R$44,5,0),VLOOKUP(D125,'Luxjacky Assumptions Monthly'!$N$20:$R$44,4,0),0)</f>
        <v>0</v>
      </c>
      <c r="I125" s="15">
        <f t="shared" si="11"/>
        <v>231.93618986618691</v>
      </c>
      <c r="J125" s="15">
        <f t="shared" si="12"/>
        <v>0</v>
      </c>
      <c r="K125" s="15">
        <f t="shared" si="14"/>
        <v>0</v>
      </c>
      <c r="L125" s="58">
        <f>'Luxjacky Assumptions Monthly'!$M$8*'Luxjacky Forecast Monthly'!H125</f>
        <v>0</v>
      </c>
      <c r="M125" s="58">
        <f>'Luxjacky Assumptions Monthly'!$M$6*'Luxjacky Assumptions Monthly'!$M$8*'Luxjacky Forecast Monthly'!G125</f>
        <v>1392.3212726767631</v>
      </c>
      <c r="N125" s="58">
        <f t="shared" si="15"/>
        <v>1392.3212726767631</v>
      </c>
    </row>
    <row r="126" spans="1:14" x14ac:dyDescent="0.3">
      <c r="A126" s="60">
        <v>44320</v>
      </c>
      <c r="B126" s="15">
        <v>2021</v>
      </c>
      <c r="C126" s="15">
        <v>5</v>
      </c>
      <c r="D126" s="15" t="str">
        <f t="shared" si="10"/>
        <v>20215</v>
      </c>
      <c r="E126" s="15">
        <v>3</v>
      </c>
      <c r="F126" s="15">
        <v>0</v>
      </c>
      <c r="G126" s="62">
        <f t="shared" si="13"/>
        <v>2555.3169632020777</v>
      </c>
      <c r="H126" s="15">
        <f>IF(G125&lt;VLOOKUP(D126,'Luxjacky Assumptions Monthly'!$N$20:$R$44,5,0),VLOOKUP(D126,'Luxjacky Assumptions Monthly'!$N$20:$R$44,4,0),0)</f>
        <v>0</v>
      </c>
      <c r="I126" s="15">
        <f t="shared" si="11"/>
        <v>229.32558215144837</v>
      </c>
      <c r="J126" s="15">
        <f t="shared" si="12"/>
        <v>0</v>
      </c>
      <c r="K126" s="15">
        <f t="shared" si="14"/>
        <v>0</v>
      </c>
      <c r="L126" s="58">
        <f>'Luxjacky Assumptions Monthly'!$M$8*'Luxjacky Forecast Monthly'!H126</f>
        <v>0</v>
      </c>
      <c r="M126" s="58">
        <f>'Luxjacky Assumptions Monthly'!$M$6*'Luxjacky Assumptions Monthly'!$M$8*'Luxjacky Forecast Monthly'!G126</f>
        <v>1277.6584816010388</v>
      </c>
      <c r="N126" s="58">
        <f t="shared" si="15"/>
        <v>1277.6584816010388</v>
      </c>
    </row>
    <row r="127" spans="1:14" x14ac:dyDescent="0.3">
      <c r="A127" s="60">
        <v>44321</v>
      </c>
      <c r="B127" s="15">
        <v>2021</v>
      </c>
      <c r="C127" s="15">
        <v>5</v>
      </c>
      <c r="D127" s="15" t="str">
        <f t="shared" si="10"/>
        <v>20215</v>
      </c>
      <c r="E127" s="15">
        <v>4</v>
      </c>
      <c r="F127" s="15">
        <v>0</v>
      </c>
      <c r="G127" s="62">
        <f t="shared" si="13"/>
        <v>2336.6199504632609</v>
      </c>
      <c r="H127" s="15">
        <f>IF(G126&lt;VLOOKUP(D127,'Luxjacky Assumptions Monthly'!$N$20:$R$44,5,0),VLOOKUP(D127,'Luxjacky Assumptions Monthly'!$N$20:$R$44,4,0),0)</f>
        <v>0</v>
      </c>
      <c r="I127" s="15">
        <f t="shared" si="11"/>
        <v>218.69701273881668</v>
      </c>
      <c r="J127" s="15">
        <f t="shared" si="12"/>
        <v>0</v>
      </c>
      <c r="K127" s="15">
        <f t="shared" si="14"/>
        <v>0</v>
      </c>
      <c r="L127" s="58">
        <f>'Luxjacky Assumptions Monthly'!$M$8*'Luxjacky Forecast Monthly'!H127</f>
        <v>0</v>
      </c>
      <c r="M127" s="58">
        <f>'Luxjacky Assumptions Monthly'!$M$6*'Luxjacky Assumptions Monthly'!$M$8*'Luxjacky Forecast Monthly'!G127</f>
        <v>1168.3099752316305</v>
      </c>
      <c r="N127" s="58">
        <f t="shared" si="15"/>
        <v>1168.3099752316305</v>
      </c>
    </row>
    <row r="128" spans="1:14" x14ac:dyDescent="0.3">
      <c r="A128" s="60">
        <v>44322</v>
      </c>
      <c r="B128" s="15">
        <v>2021</v>
      </c>
      <c r="C128" s="15">
        <v>5</v>
      </c>
      <c r="D128" s="15" t="str">
        <f t="shared" si="10"/>
        <v>20215</v>
      </c>
      <c r="E128" s="15">
        <v>5</v>
      </c>
      <c r="F128" s="15">
        <v>0</v>
      </c>
      <c r="G128" s="62">
        <f t="shared" si="13"/>
        <v>2137.1741142201017</v>
      </c>
      <c r="H128" s="15">
        <f>IF(G127&lt;VLOOKUP(D128,'Luxjacky Assumptions Monthly'!$N$20:$R$44,5,0),VLOOKUP(D128,'Luxjacky Assumptions Monthly'!$N$20:$R$44,4,0),0)</f>
        <v>0</v>
      </c>
      <c r="I128" s="15">
        <f t="shared" si="11"/>
        <v>199.44583624315936</v>
      </c>
      <c r="J128" s="15">
        <f t="shared" si="12"/>
        <v>0</v>
      </c>
      <c r="K128" s="15">
        <f t="shared" si="14"/>
        <v>0</v>
      </c>
      <c r="L128" s="58">
        <f>'Luxjacky Assumptions Monthly'!$M$8*'Luxjacky Forecast Monthly'!H128</f>
        <v>0</v>
      </c>
      <c r="M128" s="58">
        <f>'Luxjacky Assumptions Monthly'!$M$6*'Luxjacky Assumptions Monthly'!$M$8*'Luxjacky Forecast Monthly'!G128</f>
        <v>1068.5870571100509</v>
      </c>
      <c r="N128" s="58">
        <f t="shared" si="15"/>
        <v>1068.5870571100509</v>
      </c>
    </row>
    <row r="129" spans="1:14" x14ac:dyDescent="0.3">
      <c r="A129" s="60">
        <v>44323</v>
      </c>
      <c r="B129" s="15">
        <v>2021</v>
      </c>
      <c r="C129" s="15">
        <v>5</v>
      </c>
      <c r="D129" s="15" t="str">
        <f t="shared" si="10"/>
        <v>20215</v>
      </c>
      <c r="E129" s="15">
        <v>6</v>
      </c>
      <c r="F129" s="15">
        <v>1</v>
      </c>
      <c r="G129" s="62">
        <f t="shared" si="13"/>
        <v>1956.1000139910163</v>
      </c>
      <c r="H129" s="15">
        <f>IF(G128&lt;VLOOKUP(D129,'Luxjacky Assumptions Monthly'!$N$20:$R$44,5,0),VLOOKUP(D129,'Luxjacky Assumptions Monthly'!$N$20:$R$44,4,0),0)</f>
        <v>0</v>
      </c>
      <c r="I129" s="15">
        <f t="shared" si="11"/>
        <v>181.07410022908539</v>
      </c>
      <c r="J129" s="15">
        <f t="shared" si="12"/>
        <v>0</v>
      </c>
      <c r="K129" s="15">
        <f t="shared" si="14"/>
        <v>0</v>
      </c>
      <c r="L129" s="58">
        <f>'Luxjacky Assumptions Monthly'!$M$8*'Luxjacky Forecast Monthly'!H129</f>
        <v>0</v>
      </c>
      <c r="M129" s="58">
        <f>'Luxjacky Assumptions Monthly'!$M$6*'Luxjacky Assumptions Monthly'!$M$8*'Luxjacky Forecast Monthly'!G129</f>
        <v>978.05000699550817</v>
      </c>
      <c r="N129" s="58">
        <f t="shared" si="15"/>
        <v>978.05000699550817</v>
      </c>
    </row>
    <row r="130" spans="1:14" x14ac:dyDescent="0.3">
      <c r="A130" s="60">
        <v>44324</v>
      </c>
      <c r="B130" s="15">
        <v>2021</v>
      </c>
      <c r="C130" s="15">
        <v>5</v>
      </c>
      <c r="D130" s="15" t="str">
        <f t="shared" si="10"/>
        <v>20215</v>
      </c>
      <c r="E130" s="15">
        <v>7</v>
      </c>
      <c r="F130" s="15">
        <v>1</v>
      </c>
      <c r="G130" s="62">
        <f t="shared" si="13"/>
        <v>1812.9453921719314</v>
      </c>
      <c r="H130" s="15">
        <f>IF(G129&lt;VLOOKUP(D130,'Luxjacky Assumptions Monthly'!$N$20:$R$44,5,0),VLOOKUP(D130,'Luxjacky Assumptions Monthly'!$N$20:$R$44,4,0),0)</f>
        <v>0</v>
      </c>
      <c r="I130" s="15">
        <f t="shared" si="11"/>
        <v>143.15462181908501</v>
      </c>
      <c r="J130" s="15">
        <f t="shared" si="12"/>
        <v>0</v>
      </c>
      <c r="K130" s="15">
        <f t="shared" si="14"/>
        <v>0</v>
      </c>
      <c r="L130" s="58">
        <f>'Luxjacky Assumptions Monthly'!$M$8*'Luxjacky Forecast Monthly'!H130</f>
        <v>0</v>
      </c>
      <c r="M130" s="58">
        <f>'Luxjacky Assumptions Monthly'!$M$6*'Luxjacky Assumptions Monthly'!$M$8*'Luxjacky Forecast Monthly'!G130</f>
        <v>906.47269608596571</v>
      </c>
      <c r="N130" s="58">
        <f t="shared" si="15"/>
        <v>906.47269608596571</v>
      </c>
    </row>
    <row r="131" spans="1:14" x14ac:dyDescent="0.3">
      <c r="A131" s="60">
        <v>44325</v>
      </c>
      <c r="B131" s="15">
        <v>2021</v>
      </c>
      <c r="C131" s="15">
        <v>5</v>
      </c>
      <c r="D131" s="15" t="str">
        <f t="shared" ref="D131:D194" si="16">CONCATENATE(B131,C131)</f>
        <v>20215</v>
      </c>
      <c r="E131" s="15">
        <v>1</v>
      </c>
      <c r="F131" s="15">
        <v>0</v>
      </c>
      <c r="G131" s="62">
        <f t="shared" si="13"/>
        <v>1585.6268845475208</v>
      </c>
      <c r="H131" s="15">
        <f>IF(G130&lt;VLOOKUP(D131,'Luxjacky Assumptions Monthly'!$N$20:$R$44,5,0),VLOOKUP(D131,'Luxjacky Assumptions Monthly'!$N$20:$R$44,4,0),0)</f>
        <v>0</v>
      </c>
      <c r="I131" s="15">
        <f t="shared" ref="I131:I194" si="17">100-2.17*E131^2.25+12.77*E131+EXP(-E131/0.032)+5*C131^0.75+10*F131+20*(B131-2016)</f>
        <v>227.31850762441059</v>
      </c>
      <c r="J131" s="15">
        <f t="shared" ref="J131:J194" si="18">IF(H131&gt;0,1,0)</f>
        <v>0</v>
      </c>
      <c r="K131" s="15">
        <f t="shared" si="14"/>
        <v>0</v>
      </c>
      <c r="L131" s="58">
        <f>'Luxjacky Assumptions Monthly'!$M$8*'Luxjacky Forecast Monthly'!H131</f>
        <v>0</v>
      </c>
      <c r="M131" s="58">
        <f>'Luxjacky Assumptions Monthly'!$M$6*'Luxjacky Assumptions Monthly'!$M$8*'Luxjacky Forecast Monthly'!G131</f>
        <v>792.81344227376042</v>
      </c>
      <c r="N131" s="58">
        <f t="shared" si="15"/>
        <v>792.81344227376042</v>
      </c>
    </row>
    <row r="132" spans="1:14" x14ac:dyDescent="0.3">
      <c r="A132" s="60">
        <v>44326</v>
      </c>
      <c r="B132" s="15">
        <v>2021</v>
      </c>
      <c r="C132" s="15">
        <v>5</v>
      </c>
      <c r="D132" s="15" t="str">
        <f t="shared" si="16"/>
        <v>20215</v>
      </c>
      <c r="E132" s="15">
        <v>2</v>
      </c>
      <c r="F132" s="15">
        <v>0</v>
      </c>
      <c r="G132" s="62">
        <f t="shared" ref="G132:G195" si="19">G131+H132-I132</f>
        <v>3160.6616724725786</v>
      </c>
      <c r="H132" s="15">
        <f>IF(G131&lt;VLOOKUP(D132,'Luxjacky Assumptions Monthly'!$N$20:$R$44,5,0),VLOOKUP(D132,'Luxjacky Assumptions Monthly'!$N$20:$R$44,4,0),0)</f>
        <v>1806.9709777912446</v>
      </c>
      <c r="I132" s="15">
        <f t="shared" si="17"/>
        <v>231.93618986618691</v>
      </c>
      <c r="J132" s="15">
        <f t="shared" si="18"/>
        <v>1</v>
      </c>
      <c r="K132" s="15">
        <f t="shared" ref="K132:K195" si="20">4000*J132</f>
        <v>4000</v>
      </c>
      <c r="L132" s="58">
        <f>'Luxjacky Assumptions Monthly'!$M$8*'Luxjacky Forecast Monthly'!H132</f>
        <v>18069.709777912445</v>
      </c>
      <c r="M132" s="58">
        <f>'Luxjacky Assumptions Monthly'!$M$6*'Luxjacky Assumptions Monthly'!$M$8*'Luxjacky Forecast Monthly'!G132</f>
        <v>1580.3308362362893</v>
      </c>
      <c r="N132" s="58">
        <f t="shared" ref="N132:N195" si="21">SUM(K132:M132)</f>
        <v>23650.040614148733</v>
      </c>
    </row>
    <row r="133" spans="1:14" x14ac:dyDescent="0.3">
      <c r="A133" s="60">
        <v>44327</v>
      </c>
      <c r="B133" s="15">
        <v>2021</v>
      </c>
      <c r="C133" s="15">
        <v>5</v>
      </c>
      <c r="D133" s="15" t="str">
        <f t="shared" si="16"/>
        <v>20215</v>
      </c>
      <c r="E133" s="15">
        <v>3</v>
      </c>
      <c r="F133" s="15">
        <v>0</v>
      </c>
      <c r="G133" s="62">
        <f t="shared" si="19"/>
        <v>2931.3360903211301</v>
      </c>
      <c r="H133" s="15">
        <f>IF(G132&lt;VLOOKUP(D133,'Luxjacky Assumptions Monthly'!$N$20:$R$44,5,0),VLOOKUP(D133,'Luxjacky Assumptions Monthly'!$N$20:$R$44,4,0),0)</f>
        <v>0</v>
      </c>
      <c r="I133" s="15">
        <f t="shared" si="17"/>
        <v>229.32558215144837</v>
      </c>
      <c r="J133" s="15">
        <f t="shared" si="18"/>
        <v>0</v>
      </c>
      <c r="K133" s="15">
        <f t="shared" si="20"/>
        <v>0</v>
      </c>
      <c r="L133" s="58">
        <f>'Luxjacky Assumptions Monthly'!$M$8*'Luxjacky Forecast Monthly'!H133</f>
        <v>0</v>
      </c>
      <c r="M133" s="58">
        <f>'Luxjacky Assumptions Monthly'!$M$6*'Luxjacky Assumptions Monthly'!$M$8*'Luxjacky Forecast Monthly'!G133</f>
        <v>1465.668045160565</v>
      </c>
      <c r="N133" s="58">
        <f t="shared" si="21"/>
        <v>1465.668045160565</v>
      </c>
    </row>
    <row r="134" spans="1:14" x14ac:dyDescent="0.3">
      <c r="A134" s="60">
        <v>44328</v>
      </c>
      <c r="B134" s="15">
        <v>2021</v>
      </c>
      <c r="C134" s="15">
        <v>5</v>
      </c>
      <c r="D134" s="15" t="str">
        <f t="shared" si="16"/>
        <v>20215</v>
      </c>
      <c r="E134" s="15">
        <v>4</v>
      </c>
      <c r="F134" s="15">
        <v>0</v>
      </c>
      <c r="G134" s="62">
        <f t="shared" si="19"/>
        <v>2712.6390775823133</v>
      </c>
      <c r="H134" s="15">
        <f>IF(G133&lt;VLOOKUP(D134,'Luxjacky Assumptions Monthly'!$N$20:$R$44,5,0),VLOOKUP(D134,'Luxjacky Assumptions Monthly'!$N$20:$R$44,4,0),0)</f>
        <v>0</v>
      </c>
      <c r="I134" s="15">
        <f t="shared" si="17"/>
        <v>218.69701273881668</v>
      </c>
      <c r="J134" s="15">
        <f t="shared" si="18"/>
        <v>0</v>
      </c>
      <c r="K134" s="15">
        <f t="shared" si="20"/>
        <v>0</v>
      </c>
      <c r="L134" s="58">
        <f>'Luxjacky Assumptions Monthly'!$M$8*'Luxjacky Forecast Monthly'!H134</f>
        <v>0</v>
      </c>
      <c r="M134" s="58">
        <f>'Luxjacky Assumptions Monthly'!$M$6*'Luxjacky Assumptions Monthly'!$M$8*'Luxjacky Forecast Monthly'!G134</f>
        <v>1356.3195387911567</v>
      </c>
      <c r="N134" s="58">
        <f t="shared" si="21"/>
        <v>1356.3195387911567</v>
      </c>
    </row>
    <row r="135" spans="1:14" x14ac:dyDescent="0.3">
      <c r="A135" s="60">
        <v>44329</v>
      </c>
      <c r="B135" s="15">
        <v>2021</v>
      </c>
      <c r="C135" s="15">
        <v>5</v>
      </c>
      <c r="D135" s="15" t="str">
        <f t="shared" si="16"/>
        <v>20215</v>
      </c>
      <c r="E135" s="15">
        <v>5</v>
      </c>
      <c r="F135" s="15">
        <v>0</v>
      </c>
      <c r="G135" s="62">
        <f t="shared" si="19"/>
        <v>2513.1932413391542</v>
      </c>
      <c r="H135" s="15">
        <f>IF(G134&lt;VLOOKUP(D135,'Luxjacky Assumptions Monthly'!$N$20:$R$44,5,0),VLOOKUP(D135,'Luxjacky Assumptions Monthly'!$N$20:$R$44,4,0),0)</f>
        <v>0</v>
      </c>
      <c r="I135" s="15">
        <f t="shared" si="17"/>
        <v>199.44583624315936</v>
      </c>
      <c r="J135" s="15">
        <f t="shared" si="18"/>
        <v>0</v>
      </c>
      <c r="K135" s="15">
        <f t="shared" si="20"/>
        <v>0</v>
      </c>
      <c r="L135" s="58">
        <f>'Luxjacky Assumptions Monthly'!$M$8*'Luxjacky Forecast Monthly'!H135</f>
        <v>0</v>
      </c>
      <c r="M135" s="58">
        <f>'Luxjacky Assumptions Monthly'!$M$6*'Luxjacky Assumptions Monthly'!$M$8*'Luxjacky Forecast Monthly'!G135</f>
        <v>1256.5966206695771</v>
      </c>
      <c r="N135" s="58">
        <f t="shared" si="21"/>
        <v>1256.5966206695771</v>
      </c>
    </row>
    <row r="136" spans="1:14" x14ac:dyDescent="0.3">
      <c r="A136" s="60">
        <v>44330</v>
      </c>
      <c r="B136" s="15">
        <v>2021</v>
      </c>
      <c r="C136" s="15">
        <v>5</v>
      </c>
      <c r="D136" s="15" t="str">
        <f t="shared" si="16"/>
        <v>20215</v>
      </c>
      <c r="E136" s="15">
        <v>6</v>
      </c>
      <c r="F136" s="15">
        <v>1</v>
      </c>
      <c r="G136" s="62">
        <f t="shared" si="19"/>
        <v>2332.119141110069</v>
      </c>
      <c r="H136" s="15">
        <f>IF(G135&lt;VLOOKUP(D136,'Luxjacky Assumptions Monthly'!$N$20:$R$44,5,0),VLOOKUP(D136,'Luxjacky Assumptions Monthly'!$N$20:$R$44,4,0),0)</f>
        <v>0</v>
      </c>
      <c r="I136" s="15">
        <f t="shared" si="17"/>
        <v>181.07410022908539</v>
      </c>
      <c r="J136" s="15">
        <f t="shared" si="18"/>
        <v>0</v>
      </c>
      <c r="K136" s="15">
        <f t="shared" si="20"/>
        <v>0</v>
      </c>
      <c r="L136" s="58">
        <f>'Luxjacky Assumptions Monthly'!$M$8*'Luxjacky Forecast Monthly'!H136</f>
        <v>0</v>
      </c>
      <c r="M136" s="58">
        <f>'Luxjacky Assumptions Monthly'!$M$6*'Luxjacky Assumptions Monthly'!$M$8*'Luxjacky Forecast Monthly'!G136</f>
        <v>1166.0595705550345</v>
      </c>
      <c r="N136" s="58">
        <f t="shared" si="21"/>
        <v>1166.0595705550345</v>
      </c>
    </row>
    <row r="137" spans="1:14" x14ac:dyDescent="0.3">
      <c r="A137" s="60">
        <v>44331</v>
      </c>
      <c r="B137" s="15">
        <v>2021</v>
      </c>
      <c r="C137" s="15">
        <v>5</v>
      </c>
      <c r="D137" s="15" t="str">
        <f t="shared" si="16"/>
        <v>20215</v>
      </c>
      <c r="E137" s="15">
        <v>7</v>
      </c>
      <c r="F137" s="15">
        <v>1</v>
      </c>
      <c r="G137" s="62">
        <f t="shared" si="19"/>
        <v>2188.9645192909838</v>
      </c>
      <c r="H137" s="15">
        <f>IF(G136&lt;VLOOKUP(D137,'Luxjacky Assumptions Monthly'!$N$20:$R$44,5,0),VLOOKUP(D137,'Luxjacky Assumptions Monthly'!$N$20:$R$44,4,0),0)</f>
        <v>0</v>
      </c>
      <c r="I137" s="15">
        <f t="shared" si="17"/>
        <v>143.15462181908501</v>
      </c>
      <c r="J137" s="15">
        <f t="shared" si="18"/>
        <v>0</v>
      </c>
      <c r="K137" s="15">
        <f t="shared" si="20"/>
        <v>0</v>
      </c>
      <c r="L137" s="58">
        <f>'Luxjacky Assumptions Monthly'!$M$8*'Luxjacky Forecast Monthly'!H137</f>
        <v>0</v>
      </c>
      <c r="M137" s="58">
        <f>'Luxjacky Assumptions Monthly'!$M$6*'Luxjacky Assumptions Monthly'!$M$8*'Luxjacky Forecast Monthly'!G137</f>
        <v>1094.4822596454919</v>
      </c>
      <c r="N137" s="58">
        <f t="shared" si="21"/>
        <v>1094.4822596454919</v>
      </c>
    </row>
    <row r="138" spans="1:14" x14ac:dyDescent="0.3">
      <c r="A138" s="60">
        <v>44332</v>
      </c>
      <c r="B138" s="15">
        <v>2021</v>
      </c>
      <c r="C138" s="15">
        <v>5</v>
      </c>
      <c r="D138" s="15" t="str">
        <f t="shared" si="16"/>
        <v>20215</v>
      </c>
      <c r="E138" s="15">
        <v>1</v>
      </c>
      <c r="F138" s="15">
        <v>0</v>
      </c>
      <c r="G138" s="62">
        <f t="shared" si="19"/>
        <v>1961.6460116665733</v>
      </c>
      <c r="H138" s="15">
        <f>IF(G137&lt;VLOOKUP(D138,'Luxjacky Assumptions Monthly'!$N$20:$R$44,5,0),VLOOKUP(D138,'Luxjacky Assumptions Monthly'!$N$20:$R$44,4,0),0)</f>
        <v>0</v>
      </c>
      <c r="I138" s="15">
        <f t="shared" si="17"/>
        <v>227.31850762441059</v>
      </c>
      <c r="J138" s="15">
        <f t="shared" si="18"/>
        <v>0</v>
      </c>
      <c r="K138" s="15">
        <f t="shared" si="20"/>
        <v>0</v>
      </c>
      <c r="L138" s="58">
        <f>'Luxjacky Assumptions Monthly'!$M$8*'Luxjacky Forecast Monthly'!H138</f>
        <v>0</v>
      </c>
      <c r="M138" s="58">
        <f>'Luxjacky Assumptions Monthly'!$M$6*'Luxjacky Assumptions Monthly'!$M$8*'Luxjacky Forecast Monthly'!G138</f>
        <v>980.82300583328663</v>
      </c>
      <c r="N138" s="58">
        <f t="shared" si="21"/>
        <v>980.82300583328663</v>
      </c>
    </row>
    <row r="139" spans="1:14" x14ac:dyDescent="0.3">
      <c r="A139" s="60">
        <v>44333</v>
      </c>
      <c r="B139" s="15">
        <v>2021</v>
      </c>
      <c r="C139" s="15">
        <v>5</v>
      </c>
      <c r="D139" s="15" t="str">
        <f t="shared" si="16"/>
        <v>20215</v>
      </c>
      <c r="E139" s="15">
        <v>2</v>
      </c>
      <c r="F139" s="15">
        <v>0</v>
      </c>
      <c r="G139" s="62">
        <f t="shared" si="19"/>
        <v>1729.7098218003864</v>
      </c>
      <c r="H139" s="15">
        <f>IF(G138&lt;VLOOKUP(D139,'Luxjacky Assumptions Monthly'!$N$20:$R$44,5,0),VLOOKUP(D139,'Luxjacky Assumptions Monthly'!$N$20:$R$44,4,0),0)</f>
        <v>0</v>
      </c>
      <c r="I139" s="15">
        <f t="shared" si="17"/>
        <v>231.93618986618691</v>
      </c>
      <c r="J139" s="15">
        <f t="shared" si="18"/>
        <v>0</v>
      </c>
      <c r="K139" s="15">
        <f t="shared" si="20"/>
        <v>0</v>
      </c>
      <c r="L139" s="58">
        <f>'Luxjacky Assumptions Monthly'!$M$8*'Luxjacky Forecast Monthly'!H139</f>
        <v>0</v>
      </c>
      <c r="M139" s="58">
        <f>'Luxjacky Assumptions Monthly'!$M$6*'Luxjacky Assumptions Monthly'!$M$8*'Luxjacky Forecast Monthly'!G139</f>
        <v>864.8549109001932</v>
      </c>
      <c r="N139" s="58">
        <f t="shared" si="21"/>
        <v>864.8549109001932</v>
      </c>
    </row>
    <row r="140" spans="1:14" x14ac:dyDescent="0.3">
      <c r="A140" s="60">
        <v>44334</v>
      </c>
      <c r="B140" s="15">
        <v>2021</v>
      </c>
      <c r="C140" s="15">
        <v>5</v>
      </c>
      <c r="D140" s="15" t="str">
        <f t="shared" si="16"/>
        <v>20215</v>
      </c>
      <c r="E140" s="15">
        <v>3</v>
      </c>
      <c r="F140" s="15">
        <v>0</v>
      </c>
      <c r="G140" s="62">
        <f t="shared" si="19"/>
        <v>1500.3842396489381</v>
      </c>
      <c r="H140" s="15">
        <f>IF(G139&lt;VLOOKUP(D140,'Luxjacky Assumptions Monthly'!$N$20:$R$44,5,0),VLOOKUP(D140,'Luxjacky Assumptions Monthly'!$N$20:$R$44,4,0),0)</f>
        <v>0</v>
      </c>
      <c r="I140" s="15">
        <f t="shared" si="17"/>
        <v>229.32558215144837</v>
      </c>
      <c r="J140" s="15">
        <f t="shared" si="18"/>
        <v>0</v>
      </c>
      <c r="K140" s="15">
        <f t="shared" si="20"/>
        <v>0</v>
      </c>
      <c r="L140" s="58">
        <f>'Luxjacky Assumptions Monthly'!$M$8*'Luxjacky Forecast Monthly'!H140</f>
        <v>0</v>
      </c>
      <c r="M140" s="58">
        <f>'Luxjacky Assumptions Monthly'!$M$6*'Luxjacky Assumptions Monthly'!$M$8*'Luxjacky Forecast Monthly'!G140</f>
        <v>750.19211982446905</v>
      </c>
      <c r="N140" s="58">
        <f t="shared" si="21"/>
        <v>750.19211982446905</v>
      </c>
    </row>
    <row r="141" spans="1:14" x14ac:dyDescent="0.3">
      <c r="A141" s="60">
        <v>44335</v>
      </c>
      <c r="B141" s="15">
        <v>2021</v>
      </c>
      <c r="C141" s="15">
        <v>5</v>
      </c>
      <c r="D141" s="15" t="str">
        <f t="shared" si="16"/>
        <v>20215</v>
      </c>
      <c r="E141" s="15">
        <v>4</v>
      </c>
      <c r="F141" s="15">
        <v>0</v>
      </c>
      <c r="G141" s="62">
        <f t="shared" si="19"/>
        <v>3088.6582047013662</v>
      </c>
      <c r="H141" s="15">
        <f>IF(G140&lt;VLOOKUP(D141,'Luxjacky Assumptions Monthly'!$N$20:$R$44,5,0),VLOOKUP(D141,'Luxjacky Assumptions Monthly'!$N$20:$R$44,4,0),0)</f>
        <v>1806.9709777912446</v>
      </c>
      <c r="I141" s="15">
        <f t="shared" si="17"/>
        <v>218.69701273881668</v>
      </c>
      <c r="J141" s="15">
        <f t="shared" si="18"/>
        <v>1</v>
      </c>
      <c r="K141" s="15">
        <f t="shared" si="20"/>
        <v>4000</v>
      </c>
      <c r="L141" s="58">
        <f>'Luxjacky Assumptions Monthly'!$M$8*'Luxjacky Forecast Monthly'!H141</f>
        <v>18069.709777912445</v>
      </c>
      <c r="M141" s="58">
        <f>'Luxjacky Assumptions Monthly'!$M$6*'Luxjacky Assumptions Monthly'!$M$8*'Luxjacky Forecast Monthly'!G141</f>
        <v>1544.3291023506831</v>
      </c>
      <c r="N141" s="58">
        <f t="shared" si="21"/>
        <v>23614.038880263128</v>
      </c>
    </row>
    <row r="142" spans="1:14" x14ac:dyDescent="0.3">
      <c r="A142" s="60">
        <v>44336</v>
      </c>
      <c r="B142" s="15">
        <v>2021</v>
      </c>
      <c r="C142" s="15">
        <v>5</v>
      </c>
      <c r="D142" s="15" t="str">
        <f t="shared" si="16"/>
        <v>20215</v>
      </c>
      <c r="E142" s="15">
        <v>5</v>
      </c>
      <c r="F142" s="15">
        <v>0</v>
      </c>
      <c r="G142" s="62">
        <f t="shared" si="19"/>
        <v>2889.212368458207</v>
      </c>
      <c r="H142" s="15">
        <f>IF(G141&lt;VLOOKUP(D142,'Luxjacky Assumptions Monthly'!$N$20:$R$44,5,0),VLOOKUP(D142,'Luxjacky Assumptions Monthly'!$N$20:$R$44,4,0),0)</f>
        <v>0</v>
      </c>
      <c r="I142" s="15">
        <f t="shared" si="17"/>
        <v>199.44583624315936</v>
      </c>
      <c r="J142" s="15">
        <f t="shared" si="18"/>
        <v>0</v>
      </c>
      <c r="K142" s="15">
        <f t="shared" si="20"/>
        <v>0</v>
      </c>
      <c r="L142" s="58">
        <f>'Luxjacky Assumptions Monthly'!$M$8*'Luxjacky Forecast Monthly'!H142</f>
        <v>0</v>
      </c>
      <c r="M142" s="58">
        <f>'Luxjacky Assumptions Monthly'!$M$6*'Luxjacky Assumptions Monthly'!$M$8*'Luxjacky Forecast Monthly'!G142</f>
        <v>1444.6061842291035</v>
      </c>
      <c r="N142" s="58">
        <f t="shared" si="21"/>
        <v>1444.6061842291035</v>
      </c>
    </row>
    <row r="143" spans="1:14" x14ac:dyDescent="0.3">
      <c r="A143" s="60">
        <v>44337</v>
      </c>
      <c r="B143" s="15">
        <v>2021</v>
      </c>
      <c r="C143" s="15">
        <v>5</v>
      </c>
      <c r="D143" s="15" t="str">
        <f t="shared" si="16"/>
        <v>20215</v>
      </c>
      <c r="E143" s="15">
        <v>6</v>
      </c>
      <c r="F143" s="15">
        <v>1</v>
      </c>
      <c r="G143" s="62">
        <f t="shared" si="19"/>
        <v>2708.1382682291214</v>
      </c>
      <c r="H143" s="15">
        <f>IF(G142&lt;VLOOKUP(D143,'Luxjacky Assumptions Monthly'!$N$20:$R$44,5,0),VLOOKUP(D143,'Luxjacky Assumptions Monthly'!$N$20:$R$44,4,0),0)</f>
        <v>0</v>
      </c>
      <c r="I143" s="15">
        <f t="shared" si="17"/>
        <v>181.07410022908539</v>
      </c>
      <c r="J143" s="15">
        <f t="shared" si="18"/>
        <v>0</v>
      </c>
      <c r="K143" s="15">
        <f t="shared" si="20"/>
        <v>0</v>
      </c>
      <c r="L143" s="58">
        <f>'Luxjacky Assumptions Monthly'!$M$8*'Luxjacky Forecast Monthly'!H143</f>
        <v>0</v>
      </c>
      <c r="M143" s="58">
        <f>'Luxjacky Assumptions Monthly'!$M$6*'Luxjacky Assumptions Monthly'!$M$8*'Luxjacky Forecast Monthly'!G143</f>
        <v>1354.0691341145607</v>
      </c>
      <c r="N143" s="58">
        <f t="shared" si="21"/>
        <v>1354.0691341145607</v>
      </c>
    </row>
    <row r="144" spans="1:14" x14ac:dyDescent="0.3">
      <c r="A144" s="60">
        <v>44338</v>
      </c>
      <c r="B144" s="15">
        <v>2021</v>
      </c>
      <c r="C144" s="15">
        <v>5</v>
      </c>
      <c r="D144" s="15" t="str">
        <f t="shared" si="16"/>
        <v>20215</v>
      </c>
      <c r="E144" s="15">
        <v>7</v>
      </c>
      <c r="F144" s="15">
        <v>1</v>
      </c>
      <c r="G144" s="62">
        <f t="shared" si="19"/>
        <v>2564.9836464100363</v>
      </c>
      <c r="H144" s="15">
        <f>IF(G143&lt;VLOOKUP(D144,'Luxjacky Assumptions Monthly'!$N$20:$R$44,5,0),VLOOKUP(D144,'Luxjacky Assumptions Monthly'!$N$20:$R$44,4,0),0)</f>
        <v>0</v>
      </c>
      <c r="I144" s="15">
        <f t="shared" si="17"/>
        <v>143.15462181908501</v>
      </c>
      <c r="J144" s="15">
        <f t="shared" si="18"/>
        <v>0</v>
      </c>
      <c r="K144" s="15">
        <f t="shared" si="20"/>
        <v>0</v>
      </c>
      <c r="L144" s="58">
        <f>'Luxjacky Assumptions Monthly'!$M$8*'Luxjacky Forecast Monthly'!H144</f>
        <v>0</v>
      </c>
      <c r="M144" s="58">
        <f>'Luxjacky Assumptions Monthly'!$M$6*'Luxjacky Assumptions Monthly'!$M$8*'Luxjacky Forecast Monthly'!G144</f>
        <v>1282.4918232050181</v>
      </c>
      <c r="N144" s="58">
        <f t="shared" si="21"/>
        <v>1282.4918232050181</v>
      </c>
    </row>
    <row r="145" spans="1:14" x14ac:dyDescent="0.3">
      <c r="A145" s="60">
        <v>44339</v>
      </c>
      <c r="B145" s="15">
        <v>2021</v>
      </c>
      <c r="C145" s="15">
        <v>5</v>
      </c>
      <c r="D145" s="15" t="str">
        <f t="shared" si="16"/>
        <v>20215</v>
      </c>
      <c r="E145" s="15">
        <v>1</v>
      </c>
      <c r="F145" s="15">
        <v>0</v>
      </c>
      <c r="G145" s="62">
        <f t="shared" si="19"/>
        <v>2337.6651387856255</v>
      </c>
      <c r="H145" s="15">
        <f>IF(G144&lt;VLOOKUP(D145,'Luxjacky Assumptions Monthly'!$N$20:$R$44,5,0),VLOOKUP(D145,'Luxjacky Assumptions Monthly'!$N$20:$R$44,4,0),0)</f>
        <v>0</v>
      </c>
      <c r="I145" s="15">
        <f t="shared" si="17"/>
        <v>227.31850762441059</v>
      </c>
      <c r="J145" s="15">
        <f t="shared" si="18"/>
        <v>0</v>
      </c>
      <c r="K145" s="15">
        <f t="shared" si="20"/>
        <v>0</v>
      </c>
      <c r="L145" s="58">
        <f>'Luxjacky Assumptions Monthly'!$M$8*'Luxjacky Forecast Monthly'!H145</f>
        <v>0</v>
      </c>
      <c r="M145" s="58">
        <f>'Luxjacky Assumptions Monthly'!$M$6*'Luxjacky Assumptions Monthly'!$M$8*'Luxjacky Forecast Monthly'!G145</f>
        <v>1168.8325693928127</v>
      </c>
      <c r="N145" s="58">
        <f t="shared" si="21"/>
        <v>1168.8325693928127</v>
      </c>
    </row>
    <row r="146" spans="1:14" x14ac:dyDescent="0.3">
      <c r="A146" s="60">
        <v>44340</v>
      </c>
      <c r="B146" s="15">
        <v>2021</v>
      </c>
      <c r="C146" s="15">
        <v>5</v>
      </c>
      <c r="D146" s="15" t="str">
        <f t="shared" si="16"/>
        <v>20215</v>
      </c>
      <c r="E146" s="15">
        <v>2</v>
      </c>
      <c r="F146" s="15">
        <v>0</v>
      </c>
      <c r="G146" s="62">
        <f t="shared" si="19"/>
        <v>2105.7289489194386</v>
      </c>
      <c r="H146" s="15">
        <f>IF(G145&lt;VLOOKUP(D146,'Luxjacky Assumptions Monthly'!$N$20:$R$44,5,0),VLOOKUP(D146,'Luxjacky Assumptions Monthly'!$N$20:$R$44,4,0),0)</f>
        <v>0</v>
      </c>
      <c r="I146" s="15">
        <f t="shared" si="17"/>
        <v>231.93618986618691</v>
      </c>
      <c r="J146" s="15">
        <f t="shared" si="18"/>
        <v>0</v>
      </c>
      <c r="K146" s="15">
        <f t="shared" si="20"/>
        <v>0</v>
      </c>
      <c r="L146" s="58">
        <f>'Luxjacky Assumptions Monthly'!$M$8*'Luxjacky Forecast Monthly'!H146</f>
        <v>0</v>
      </c>
      <c r="M146" s="58">
        <f>'Luxjacky Assumptions Monthly'!$M$6*'Luxjacky Assumptions Monthly'!$M$8*'Luxjacky Forecast Monthly'!G146</f>
        <v>1052.8644744597193</v>
      </c>
      <c r="N146" s="58">
        <f t="shared" si="21"/>
        <v>1052.8644744597193</v>
      </c>
    </row>
    <row r="147" spans="1:14" x14ac:dyDescent="0.3">
      <c r="A147" s="60">
        <v>44341</v>
      </c>
      <c r="B147" s="15">
        <v>2021</v>
      </c>
      <c r="C147" s="15">
        <v>5</v>
      </c>
      <c r="D147" s="15" t="str">
        <f t="shared" si="16"/>
        <v>20215</v>
      </c>
      <c r="E147" s="15">
        <v>3</v>
      </c>
      <c r="F147" s="15">
        <v>0</v>
      </c>
      <c r="G147" s="62">
        <f t="shared" si="19"/>
        <v>1876.4033667679903</v>
      </c>
      <c r="H147" s="15">
        <f>IF(G146&lt;VLOOKUP(D147,'Luxjacky Assumptions Monthly'!$N$20:$R$44,5,0),VLOOKUP(D147,'Luxjacky Assumptions Monthly'!$N$20:$R$44,4,0),0)</f>
        <v>0</v>
      </c>
      <c r="I147" s="15">
        <f t="shared" si="17"/>
        <v>229.32558215144837</v>
      </c>
      <c r="J147" s="15">
        <f t="shared" si="18"/>
        <v>0</v>
      </c>
      <c r="K147" s="15">
        <f t="shared" si="20"/>
        <v>0</v>
      </c>
      <c r="L147" s="58">
        <f>'Luxjacky Assumptions Monthly'!$M$8*'Luxjacky Forecast Monthly'!H147</f>
        <v>0</v>
      </c>
      <c r="M147" s="58">
        <f>'Luxjacky Assumptions Monthly'!$M$6*'Luxjacky Assumptions Monthly'!$M$8*'Luxjacky Forecast Monthly'!G147</f>
        <v>938.20168338399515</v>
      </c>
      <c r="N147" s="58">
        <f t="shared" si="21"/>
        <v>938.20168338399515</v>
      </c>
    </row>
    <row r="148" spans="1:14" x14ac:dyDescent="0.3">
      <c r="A148" s="60">
        <v>44342</v>
      </c>
      <c r="B148" s="15">
        <v>2021</v>
      </c>
      <c r="C148" s="15">
        <v>5</v>
      </c>
      <c r="D148" s="15" t="str">
        <f t="shared" si="16"/>
        <v>20215</v>
      </c>
      <c r="E148" s="15">
        <v>4</v>
      </c>
      <c r="F148" s="15">
        <v>0</v>
      </c>
      <c r="G148" s="62">
        <f t="shared" si="19"/>
        <v>1657.7063540291736</v>
      </c>
      <c r="H148" s="15">
        <f>IF(G147&lt;VLOOKUP(D148,'Luxjacky Assumptions Monthly'!$N$20:$R$44,5,0),VLOOKUP(D148,'Luxjacky Assumptions Monthly'!$N$20:$R$44,4,0),0)</f>
        <v>0</v>
      </c>
      <c r="I148" s="15">
        <f t="shared" si="17"/>
        <v>218.69701273881668</v>
      </c>
      <c r="J148" s="15">
        <f t="shared" si="18"/>
        <v>0</v>
      </c>
      <c r="K148" s="15">
        <f t="shared" si="20"/>
        <v>0</v>
      </c>
      <c r="L148" s="58">
        <f>'Luxjacky Assumptions Monthly'!$M$8*'Luxjacky Forecast Monthly'!H148</f>
        <v>0</v>
      </c>
      <c r="M148" s="58">
        <f>'Luxjacky Assumptions Monthly'!$M$6*'Luxjacky Assumptions Monthly'!$M$8*'Luxjacky Forecast Monthly'!G148</f>
        <v>828.85317701458678</v>
      </c>
      <c r="N148" s="58">
        <f t="shared" si="21"/>
        <v>828.85317701458678</v>
      </c>
    </row>
    <row r="149" spans="1:14" x14ac:dyDescent="0.3">
      <c r="A149" s="60">
        <v>44343</v>
      </c>
      <c r="B149" s="15">
        <v>2021</v>
      </c>
      <c r="C149" s="15">
        <v>5</v>
      </c>
      <c r="D149" s="15" t="str">
        <f t="shared" si="16"/>
        <v>20215</v>
      </c>
      <c r="E149" s="15">
        <v>5</v>
      </c>
      <c r="F149" s="15">
        <v>0</v>
      </c>
      <c r="G149" s="62">
        <f t="shared" si="19"/>
        <v>1458.2605177860141</v>
      </c>
      <c r="H149" s="15">
        <f>IF(G148&lt;VLOOKUP(D149,'Luxjacky Assumptions Monthly'!$N$20:$R$44,5,0),VLOOKUP(D149,'Luxjacky Assumptions Monthly'!$N$20:$R$44,4,0),0)</f>
        <v>0</v>
      </c>
      <c r="I149" s="15">
        <f t="shared" si="17"/>
        <v>199.44583624315936</v>
      </c>
      <c r="J149" s="15">
        <f t="shared" si="18"/>
        <v>0</v>
      </c>
      <c r="K149" s="15">
        <f t="shared" si="20"/>
        <v>0</v>
      </c>
      <c r="L149" s="58">
        <f>'Luxjacky Assumptions Monthly'!$M$8*'Luxjacky Forecast Monthly'!H149</f>
        <v>0</v>
      </c>
      <c r="M149" s="58">
        <f>'Luxjacky Assumptions Monthly'!$M$6*'Luxjacky Assumptions Monthly'!$M$8*'Luxjacky Forecast Monthly'!G149</f>
        <v>729.13025889300707</v>
      </c>
      <c r="N149" s="58">
        <f t="shared" si="21"/>
        <v>729.13025889300707</v>
      </c>
    </row>
    <row r="150" spans="1:14" x14ac:dyDescent="0.3">
      <c r="A150" s="60">
        <v>44344</v>
      </c>
      <c r="B150" s="15">
        <v>2021</v>
      </c>
      <c r="C150" s="15">
        <v>5</v>
      </c>
      <c r="D150" s="15" t="str">
        <f t="shared" si="16"/>
        <v>20215</v>
      </c>
      <c r="E150" s="15">
        <v>6</v>
      </c>
      <c r="F150" s="15">
        <v>1</v>
      </c>
      <c r="G150" s="62">
        <f t="shared" si="19"/>
        <v>3084.1573953481738</v>
      </c>
      <c r="H150" s="15">
        <f>IF(G149&lt;VLOOKUP(D150,'Luxjacky Assumptions Monthly'!$N$20:$R$44,5,0),VLOOKUP(D150,'Luxjacky Assumptions Monthly'!$N$20:$R$44,4,0),0)</f>
        <v>1806.9709777912446</v>
      </c>
      <c r="I150" s="15">
        <f t="shared" si="17"/>
        <v>181.07410022908539</v>
      </c>
      <c r="J150" s="15">
        <f t="shared" si="18"/>
        <v>1</v>
      </c>
      <c r="K150" s="15">
        <f t="shared" si="20"/>
        <v>4000</v>
      </c>
      <c r="L150" s="58">
        <f>'Luxjacky Assumptions Monthly'!$M$8*'Luxjacky Forecast Monthly'!H150</f>
        <v>18069.709777912445</v>
      </c>
      <c r="M150" s="58">
        <f>'Luxjacky Assumptions Monthly'!$M$6*'Luxjacky Assumptions Monthly'!$M$8*'Luxjacky Forecast Monthly'!G150</f>
        <v>1542.0786976740869</v>
      </c>
      <c r="N150" s="58">
        <f t="shared" si="21"/>
        <v>23611.788475586531</v>
      </c>
    </row>
    <row r="151" spans="1:14" x14ac:dyDescent="0.3">
      <c r="A151" s="60">
        <v>44345</v>
      </c>
      <c r="B151" s="15">
        <v>2021</v>
      </c>
      <c r="C151" s="15">
        <v>5</v>
      </c>
      <c r="D151" s="15" t="str">
        <f t="shared" si="16"/>
        <v>20215</v>
      </c>
      <c r="E151" s="15">
        <v>7</v>
      </c>
      <c r="F151" s="15">
        <v>1</v>
      </c>
      <c r="G151" s="62">
        <f t="shared" si="19"/>
        <v>2941.0027735290887</v>
      </c>
      <c r="H151" s="15">
        <f>IF(G150&lt;VLOOKUP(D151,'Luxjacky Assumptions Monthly'!$N$20:$R$44,5,0),VLOOKUP(D151,'Luxjacky Assumptions Monthly'!$N$20:$R$44,4,0),0)</f>
        <v>0</v>
      </c>
      <c r="I151" s="15">
        <f t="shared" si="17"/>
        <v>143.15462181908501</v>
      </c>
      <c r="J151" s="15">
        <f t="shared" si="18"/>
        <v>0</v>
      </c>
      <c r="K151" s="15">
        <f t="shared" si="20"/>
        <v>0</v>
      </c>
      <c r="L151" s="58">
        <f>'Luxjacky Assumptions Monthly'!$M$8*'Luxjacky Forecast Monthly'!H151</f>
        <v>0</v>
      </c>
      <c r="M151" s="58">
        <f>'Luxjacky Assumptions Monthly'!$M$6*'Luxjacky Assumptions Monthly'!$M$8*'Luxjacky Forecast Monthly'!G151</f>
        <v>1470.5013867645443</v>
      </c>
      <c r="N151" s="58">
        <f t="shared" si="21"/>
        <v>1470.5013867645443</v>
      </c>
    </row>
    <row r="152" spans="1:14" x14ac:dyDescent="0.3">
      <c r="A152" s="60">
        <v>44346</v>
      </c>
      <c r="B152" s="15">
        <v>2021</v>
      </c>
      <c r="C152" s="15">
        <v>5</v>
      </c>
      <c r="D152" s="15" t="str">
        <f t="shared" si="16"/>
        <v>20215</v>
      </c>
      <c r="E152" s="15">
        <v>1</v>
      </c>
      <c r="F152" s="15">
        <v>0</v>
      </c>
      <c r="G152" s="62">
        <f t="shared" si="19"/>
        <v>2713.6842659046779</v>
      </c>
      <c r="H152" s="15">
        <f>IF(G151&lt;VLOOKUP(D152,'Luxjacky Assumptions Monthly'!$N$20:$R$44,5,0),VLOOKUP(D152,'Luxjacky Assumptions Monthly'!$N$20:$R$44,4,0),0)</f>
        <v>0</v>
      </c>
      <c r="I152" s="15">
        <f t="shared" si="17"/>
        <v>227.31850762441059</v>
      </c>
      <c r="J152" s="15">
        <f t="shared" si="18"/>
        <v>0</v>
      </c>
      <c r="K152" s="15">
        <f t="shared" si="20"/>
        <v>0</v>
      </c>
      <c r="L152" s="58">
        <f>'Luxjacky Assumptions Monthly'!$M$8*'Luxjacky Forecast Monthly'!H152</f>
        <v>0</v>
      </c>
      <c r="M152" s="58">
        <f>'Luxjacky Assumptions Monthly'!$M$6*'Luxjacky Assumptions Monthly'!$M$8*'Luxjacky Forecast Monthly'!G152</f>
        <v>1356.8421329523389</v>
      </c>
      <c r="N152" s="58">
        <f t="shared" si="21"/>
        <v>1356.8421329523389</v>
      </c>
    </row>
    <row r="153" spans="1:14" x14ac:dyDescent="0.3">
      <c r="A153" s="60">
        <v>44347</v>
      </c>
      <c r="B153" s="15">
        <v>2021</v>
      </c>
      <c r="C153" s="15">
        <v>5</v>
      </c>
      <c r="D153" s="15" t="str">
        <f t="shared" si="16"/>
        <v>20215</v>
      </c>
      <c r="E153" s="15">
        <v>2</v>
      </c>
      <c r="F153" s="15">
        <v>0</v>
      </c>
      <c r="G153" s="62">
        <f t="shared" si="19"/>
        <v>2481.748076038491</v>
      </c>
      <c r="H153" s="15">
        <f>IF(G152&lt;VLOOKUP(D153,'Luxjacky Assumptions Monthly'!$N$20:$R$44,5,0),VLOOKUP(D153,'Luxjacky Assumptions Monthly'!$N$20:$R$44,4,0),0)</f>
        <v>0</v>
      </c>
      <c r="I153" s="15">
        <f t="shared" si="17"/>
        <v>231.93618986618691</v>
      </c>
      <c r="J153" s="15">
        <f t="shared" si="18"/>
        <v>0</v>
      </c>
      <c r="K153" s="15">
        <f t="shared" si="20"/>
        <v>0</v>
      </c>
      <c r="L153" s="58">
        <f>'Luxjacky Assumptions Monthly'!$M$8*'Luxjacky Forecast Monthly'!H153</f>
        <v>0</v>
      </c>
      <c r="M153" s="58">
        <f>'Luxjacky Assumptions Monthly'!$M$6*'Luxjacky Assumptions Monthly'!$M$8*'Luxjacky Forecast Monthly'!G153</f>
        <v>1240.8740380192455</v>
      </c>
      <c r="N153" s="58">
        <f t="shared" si="21"/>
        <v>1240.8740380192455</v>
      </c>
    </row>
    <row r="154" spans="1:14" x14ac:dyDescent="0.3">
      <c r="A154" s="60">
        <v>44348</v>
      </c>
      <c r="B154" s="15">
        <v>2021</v>
      </c>
      <c r="C154" s="15">
        <v>6</v>
      </c>
      <c r="D154" s="15" t="str">
        <f t="shared" si="16"/>
        <v>20216</v>
      </c>
      <c r="E154" s="15">
        <v>3</v>
      </c>
      <c r="F154" s="15">
        <v>0</v>
      </c>
      <c r="G154" s="62">
        <f t="shared" si="19"/>
        <v>2249.9727083840648</v>
      </c>
      <c r="H154" s="15">
        <f>IF(G153&lt;VLOOKUP(D154,'Luxjacky Assumptions Monthly'!$N$20:$R$44,5,0),VLOOKUP(D154,'Luxjacky Assumptions Monthly'!$N$20:$R$44,4,0),0)</f>
        <v>0</v>
      </c>
      <c r="I154" s="15">
        <f t="shared" si="17"/>
        <v>231.77536765442599</v>
      </c>
      <c r="J154" s="15">
        <f t="shared" si="18"/>
        <v>0</v>
      </c>
      <c r="K154" s="15">
        <f t="shared" si="20"/>
        <v>0</v>
      </c>
      <c r="L154" s="58">
        <f>'Luxjacky Assumptions Monthly'!$M$8*'Luxjacky Forecast Monthly'!H154</f>
        <v>0</v>
      </c>
      <c r="M154" s="58">
        <f>'Luxjacky Assumptions Monthly'!$M$6*'Luxjacky Assumptions Monthly'!$M$8*'Luxjacky Forecast Monthly'!G154</f>
        <v>1124.9863541920324</v>
      </c>
      <c r="N154" s="58">
        <f t="shared" si="21"/>
        <v>1124.9863541920324</v>
      </c>
    </row>
    <row r="155" spans="1:14" x14ac:dyDescent="0.3">
      <c r="A155" s="60">
        <v>44349</v>
      </c>
      <c r="B155" s="15">
        <v>2021</v>
      </c>
      <c r="C155" s="15">
        <v>6</v>
      </c>
      <c r="D155" s="15" t="str">
        <f t="shared" si="16"/>
        <v>20216</v>
      </c>
      <c r="E155" s="15">
        <v>4</v>
      </c>
      <c r="F155" s="15">
        <v>0</v>
      </c>
      <c r="G155" s="62">
        <f t="shared" si="19"/>
        <v>2028.8259101422705</v>
      </c>
      <c r="H155" s="15">
        <f>IF(G154&lt;VLOOKUP(D155,'Luxjacky Assumptions Monthly'!$N$20:$R$44,5,0),VLOOKUP(D155,'Luxjacky Assumptions Monthly'!$N$20:$R$44,4,0),0)</f>
        <v>0</v>
      </c>
      <c r="I155" s="15">
        <f t="shared" si="17"/>
        <v>221.14679824179433</v>
      </c>
      <c r="J155" s="15">
        <f t="shared" si="18"/>
        <v>0</v>
      </c>
      <c r="K155" s="15">
        <f t="shared" si="20"/>
        <v>0</v>
      </c>
      <c r="L155" s="58">
        <f>'Luxjacky Assumptions Monthly'!$M$8*'Luxjacky Forecast Monthly'!H155</f>
        <v>0</v>
      </c>
      <c r="M155" s="58">
        <f>'Luxjacky Assumptions Monthly'!$M$6*'Luxjacky Assumptions Monthly'!$M$8*'Luxjacky Forecast Monthly'!G155</f>
        <v>1014.4129550711352</v>
      </c>
      <c r="N155" s="58">
        <f t="shared" si="21"/>
        <v>1014.4129550711352</v>
      </c>
    </row>
    <row r="156" spans="1:14" x14ac:dyDescent="0.3">
      <c r="A156" s="60">
        <v>44350</v>
      </c>
      <c r="B156" s="15">
        <v>2021</v>
      </c>
      <c r="C156" s="15">
        <v>6</v>
      </c>
      <c r="D156" s="15" t="str">
        <f t="shared" si="16"/>
        <v>20216</v>
      </c>
      <c r="E156" s="15">
        <v>5</v>
      </c>
      <c r="F156" s="15">
        <v>0</v>
      </c>
      <c r="G156" s="62">
        <f t="shared" si="19"/>
        <v>1826.9302883961334</v>
      </c>
      <c r="H156" s="15">
        <f>IF(G155&lt;VLOOKUP(D156,'Luxjacky Assumptions Monthly'!$N$20:$R$44,5,0),VLOOKUP(D156,'Luxjacky Assumptions Monthly'!$N$20:$R$44,4,0),0)</f>
        <v>0</v>
      </c>
      <c r="I156" s="15">
        <f t="shared" si="17"/>
        <v>201.89562174613698</v>
      </c>
      <c r="J156" s="15">
        <f t="shared" si="18"/>
        <v>0</v>
      </c>
      <c r="K156" s="15">
        <f t="shared" si="20"/>
        <v>0</v>
      </c>
      <c r="L156" s="58">
        <f>'Luxjacky Assumptions Monthly'!$M$8*'Luxjacky Forecast Monthly'!H156</f>
        <v>0</v>
      </c>
      <c r="M156" s="58">
        <f>'Luxjacky Assumptions Monthly'!$M$6*'Luxjacky Assumptions Monthly'!$M$8*'Luxjacky Forecast Monthly'!G156</f>
        <v>913.4651441980667</v>
      </c>
      <c r="N156" s="58">
        <f t="shared" si="21"/>
        <v>913.4651441980667</v>
      </c>
    </row>
    <row r="157" spans="1:14" x14ac:dyDescent="0.3">
      <c r="A157" s="60">
        <v>44351</v>
      </c>
      <c r="B157" s="15">
        <v>2021</v>
      </c>
      <c r="C157" s="15">
        <v>6</v>
      </c>
      <c r="D157" s="15" t="str">
        <f t="shared" si="16"/>
        <v>20216</v>
      </c>
      <c r="E157" s="15">
        <v>6</v>
      </c>
      <c r="F157" s="15">
        <v>1</v>
      </c>
      <c r="G157" s="62">
        <f t="shared" si="19"/>
        <v>1643.4064026640704</v>
      </c>
      <c r="H157" s="15">
        <f>IF(G156&lt;VLOOKUP(D157,'Luxjacky Assumptions Monthly'!$N$20:$R$44,5,0),VLOOKUP(D157,'Luxjacky Assumptions Monthly'!$N$20:$R$44,4,0),0)</f>
        <v>0</v>
      </c>
      <c r="I157" s="15">
        <f t="shared" si="17"/>
        <v>183.52388573206301</v>
      </c>
      <c r="J157" s="15">
        <f t="shared" si="18"/>
        <v>0</v>
      </c>
      <c r="K157" s="15">
        <f t="shared" si="20"/>
        <v>0</v>
      </c>
      <c r="L157" s="58">
        <f>'Luxjacky Assumptions Monthly'!$M$8*'Luxjacky Forecast Monthly'!H157</f>
        <v>0</v>
      </c>
      <c r="M157" s="58">
        <f>'Luxjacky Assumptions Monthly'!$M$6*'Luxjacky Assumptions Monthly'!$M$8*'Luxjacky Forecast Monthly'!G157</f>
        <v>821.70320133203518</v>
      </c>
      <c r="N157" s="58">
        <f t="shared" si="21"/>
        <v>821.70320133203518</v>
      </c>
    </row>
    <row r="158" spans="1:14" x14ac:dyDescent="0.3">
      <c r="A158" s="60">
        <v>44352</v>
      </c>
      <c r="B158" s="15">
        <v>2021</v>
      </c>
      <c r="C158" s="15">
        <v>6</v>
      </c>
      <c r="D158" s="15" t="str">
        <f t="shared" si="16"/>
        <v>20216</v>
      </c>
      <c r="E158" s="15">
        <v>7</v>
      </c>
      <c r="F158" s="15">
        <v>1</v>
      </c>
      <c r="G158" s="62">
        <f t="shared" si="19"/>
        <v>1497.8019953420078</v>
      </c>
      <c r="H158" s="15">
        <f>IF(G157&lt;VLOOKUP(D158,'Luxjacky Assumptions Monthly'!$N$20:$R$44,5,0),VLOOKUP(D158,'Luxjacky Assumptions Monthly'!$N$20:$R$44,4,0),0)</f>
        <v>0</v>
      </c>
      <c r="I158" s="15">
        <f t="shared" si="17"/>
        <v>145.60440732206263</v>
      </c>
      <c r="J158" s="15">
        <f t="shared" si="18"/>
        <v>0</v>
      </c>
      <c r="K158" s="15">
        <f t="shared" si="20"/>
        <v>0</v>
      </c>
      <c r="L158" s="58">
        <f>'Luxjacky Assumptions Monthly'!$M$8*'Luxjacky Forecast Monthly'!H158</f>
        <v>0</v>
      </c>
      <c r="M158" s="58">
        <f>'Luxjacky Assumptions Monthly'!$M$6*'Luxjacky Assumptions Monthly'!$M$8*'Luxjacky Forecast Monthly'!G158</f>
        <v>748.90099767100389</v>
      </c>
      <c r="N158" s="58">
        <f t="shared" si="21"/>
        <v>748.90099767100389</v>
      </c>
    </row>
    <row r="159" spans="1:14" x14ac:dyDescent="0.3">
      <c r="A159" s="60">
        <v>44353</v>
      </c>
      <c r="B159" s="15">
        <v>2021</v>
      </c>
      <c r="C159" s="15">
        <v>6</v>
      </c>
      <c r="D159" s="15" t="str">
        <f t="shared" si="16"/>
        <v>20216</v>
      </c>
      <c r="E159" s="15">
        <v>1</v>
      </c>
      <c r="F159" s="15">
        <v>0</v>
      </c>
      <c r="G159" s="62">
        <f t="shared" si="19"/>
        <v>3093.0923953593433</v>
      </c>
      <c r="H159" s="15">
        <f>IF(G158&lt;VLOOKUP(D159,'Luxjacky Assumptions Monthly'!$N$20:$R$44,5,0),VLOOKUP(D159,'Luxjacky Assumptions Monthly'!$N$20:$R$44,4,0),0)</f>
        <v>1825.0586931447237</v>
      </c>
      <c r="I159" s="15">
        <f t="shared" si="17"/>
        <v>229.7682931273882</v>
      </c>
      <c r="J159" s="15">
        <f t="shared" si="18"/>
        <v>1</v>
      </c>
      <c r="K159" s="15">
        <f t="shared" si="20"/>
        <v>4000</v>
      </c>
      <c r="L159" s="58">
        <f>'Luxjacky Assumptions Monthly'!$M$8*'Luxjacky Forecast Monthly'!H159</f>
        <v>18250.586931447237</v>
      </c>
      <c r="M159" s="58">
        <f>'Luxjacky Assumptions Monthly'!$M$6*'Luxjacky Assumptions Monthly'!$M$8*'Luxjacky Forecast Monthly'!G159</f>
        <v>1546.5461976796716</v>
      </c>
      <c r="N159" s="58">
        <f t="shared" si="21"/>
        <v>23797.133129126909</v>
      </c>
    </row>
    <row r="160" spans="1:14" x14ac:dyDescent="0.3">
      <c r="A160" s="60">
        <v>44354</v>
      </c>
      <c r="B160" s="15">
        <v>2021</v>
      </c>
      <c r="C160" s="15">
        <v>6</v>
      </c>
      <c r="D160" s="15" t="str">
        <f t="shared" si="16"/>
        <v>20216</v>
      </c>
      <c r="E160" s="15">
        <v>2</v>
      </c>
      <c r="F160" s="15">
        <v>0</v>
      </c>
      <c r="G160" s="62">
        <f t="shared" si="19"/>
        <v>2858.7064199901788</v>
      </c>
      <c r="H160" s="15">
        <f>IF(G159&lt;VLOOKUP(D160,'Luxjacky Assumptions Monthly'!$N$20:$R$44,5,0),VLOOKUP(D160,'Luxjacky Assumptions Monthly'!$N$20:$R$44,4,0),0)</f>
        <v>0</v>
      </c>
      <c r="I160" s="15">
        <f t="shared" si="17"/>
        <v>234.38597536916456</v>
      </c>
      <c r="J160" s="15">
        <f t="shared" si="18"/>
        <v>0</v>
      </c>
      <c r="K160" s="15">
        <f t="shared" si="20"/>
        <v>0</v>
      </c>
      <c r="L160" s="58">
        <f>'Luxjacky Assumptions Monthly'!$M$8*'Luxjacky Forecast Monthly'!H160</f>
        <v>0</v>
      </c>
      <c r="M160" s="58">
        <f>'Luxjacky Assumptions Monthly'!$M$6*'Luxjacky Assumptions Monthly'!$M$8*'Luxjacky Forecast Monthly'!G160</f>
        <v>1429.3532099950894</v>
      </c>
      <c r="N160" s="58">
        <f t="shared" si="21"/>
        <v>1429.3532099950894</v>
      </c>
    </row>
    <row r="161" spans="1:14" x14ac:dyDescent="0.3">
      <c r="A161" s="60">
        <v>44355</v>
      </c>
      <c r="B161" s="15">
        <v>2021</v>
      </c>
      <c r="C161" s="15">
        <v>6</v>
      </c>
      <c r="D161" s="15" t="str">
        <f t="shared" si="16"/>
        <v>20216</v>
      </c>
      <c r="E161" s="15">
        <v>3</v>
      </c>
      <c r="F161" s="15">
        <v>0</v>
      </c>
      <c r="G161" s="62">
        <f t="shared" si="19"/>
        <v>2626.9310523357526</v>
      </c>
      <c r="H161" s="15">
        <f>IF(G160&lt;VLOOKUP(D161,'Luxjacky Assumptions Monthly'!$N$20:$R$44,5,0),VLOOKUP(D161,'Luxjacky Assumptions Monthly'!$N$20:$R$44,4,0),0)</f>
        <v>0</v>
      </c>
      <c r="I161" s="15">
        <f t="shared" si="17"/>
        <v>231.77536765442599</v>
      </c>
      <c r="J161" s="15">
        <f t="shared" si="18"/>
        <v>0</v>
      </c>
      <c r="K161" s="15">
        <f t="shared" si="20"/>
        <v>0</v>
      </c>
      <c r="L161" s="58">
        <f>'Luxjacky Assumptions Monthly'!$M$8*'Luxjacky Forecast Monthly'!H161</f>
        <v>0</v>
      </c>
      <c r="M161" s="58">
        <f>'Luxjacky Assumptions Monthly'!$M$6*'Luxjacky Assumptions Monthly'!$M$8*'Luxjacky Forecast Monthly'!G161</f>
        <v>1313.4655261678763</v>
      </c>
      <c r="N161" s="58">
        <f t="shared" si="21"/>
        <v>1313.4655261678763</v>
      </c>
    </row>
    <row r="162" spans="1:14" x14ac:dyDescent="0.3">
      <c r="A162" s="60">
        <v>44356</v>
      </c>
      <c r="B162" s="15">
        <v>2021</v>
      </c>
      <c r="C162" s="15">
        <v>6</v>
      </c>
      <c r="D162" s="15" t="str">
        <f t="shared" si="16"/>
        <v>20216</v>
      </c>
      <c r="E162" s="15">
        <v>4</v>
      </c>
      <c r="F162" s="15">
        <v>0</v>
      </c>
      <c r="G162" s="62">
        <f t="shared" si="19"/>
        <v>2405.7842540939582</v>
      </c>
      <c r="H162" s="15">
        <f>IF(G161&lt;VLOOKUP(D162,'Luxjacky Assumptions Monthly'!$N$20:$R$44,5,0),VLOOKUP(D162,'Luxjacky Assumptions Monthly'!$N$20:$R$44,4,0),0)</f>
        <v>0</v>
      </c>
      <c r="I162" s="15">
        <f t="shared" si="17"/>
        <v>221.14679824179433</v>
      </c>
      <c r="J162" s="15">
        <f t="shared" si="18"/>
        <v>0</v>
      </c>
      <c r="K162" s="15">
        <f t="shared" si="20"/>
        <v>0</v>
      </c>
      <c r="L162" s="58">
        <f>'Luxjacky Assumptions Monthly'!$M$8*'Luxjacky Forecast Monthly'!H162</f>
        <v>0</v>
      </c>
      <c r="M162" s="58">
        <f>'Luxjacky Assumptions Monthly'!$M$6*'Luxjacky Assumptions Monthly'!$M$8*'Luxjacky Forecast Monthly'!G162</f>
        <v>1202.8921270469791</v>
      </c>
      <c r="N162" s="58">
        <f t="shared" si="21"/>
        <v>1202.8921270469791</v>
      </c>
    </row>
    <row r="163" spans="1:14" x14ac:dyDescent="0.3">
      <c r="A163" s="60">
        <v>44357</v>
      </c>
      <c r="B163" s="15">
        <v>2021</v>
      </c>
      <c r="C163" s="15">
        <v>6</v>
      </c>
      <c r="D163" s="15" t="str">
        <f t="shared" si="16"/>
        <v>20216</v>
      </c>
      <c r="E163" s="15">
        <v>5</v>
      </c>
      <c r="F163" s="15">
        <v>0</v>
      </c>
      <c r="G163" s="62">
        <f t="shared" si="19"/>
        <v>2203.8886323478214</v>
      </c>
      <c r="H163" s="15">
        <f>IF(G162&lt;VLOOKUP(D163,'Luxjacky Assumptions Monthly'!$N$20:$R$44,5,0),VLOOKUP(D163,'Luxjacky Assumptions Monthly'!$N$20:$R$44,4,0),0)</f>
        <v>0</v>
      </c>
      <c r="I163" s="15">
        <f t="shared" si="17"/>
        <v>201.89562174613698</v>
      </c>
      <c r="J163" s="15">
        <f t="shared" si="18"/>
        <v>0</v>
      </c>
      <c r="K163" s="15">
        <f t="shared" si="20"/>
        <v>0</v>
      </c>
      <c r="L163" s="58">
        <f>'Luxjacky Assumptions Monthly'!$M$8*'Luxjacky Forecast Monthly'!H163</f>
        <v>0</v>
      </c>
      <c r="M163" s="58">
        <f>'Luxjacky Assumptions Monthly'!$M$6*'Luxjacky Assumptions Monthly'!$M$8*'Luxjacky Forecast Monthly'!G163</f>
        <v>1101.9443161739107</v>
      </c>
      <c r="N163" s="58">
        <f t="shared" si="21"/>
        <v>1101.9443161739107</v>
      </c>
    </row>
    <row r="164" spans="1:14" x14ac:dyDescent="0.3">
      <c r="A164" s="60">
        <v>44358</v>
      </c>
      <c r="B164" s="15">
        <v>2021</v>
      </c>
      <c r="C164" s="15">
        <v>6</v>
      </c>
      <c r="D164" s="15" t="str">
        <f t="shared" si="16"/>
        <v>20216</v>
      </c>
      <c r="E164" s="15">
        <v>6</v>
      </c>
      <c r="F164" s="15">
        <v>1</v>
      </c>
      <c r="G164" s="62">
        <f t="shared" si="19"/>
        <v>2020.3647466157583</v>
      </c>
      <c r="H164" s="15">
        <f>IF(G163&lt;VLOOKUP(D164,'Luxjacky Assumptions Monthly'!$N$20:$R$44,5,0),VLOOKUP(D164,'Luxjacky Assumptions Monthly'!$N$20:$R$44,4,0),0)</f>
        <v>0</v>
      </c>
      <c r="I164" s="15">
        <f t="shared" si="17"/>
        <v>183.52388573206301</v>
      </c>
      <c r="J164" s="15">
        <f t="shared" si="18"/>
        <v>0</v>
      </c>
      <c r="K164" s="15">
        <f t="shared" si="20"/>
        <v>0</v>
      </c>
      <c r="L164" s="58">
        <f>'Luxjacky Assumptions Monthly'!$M$8*'Luxjacky Forecast Monthly'!H164</f>
        <v>0</v>
      </c>
      <c r="M164" s="58">
        <f>'Luxjacky Assumptions Monthly'!$M$6*'Luxjacky Assumptions Monthly'!$M$8*'Luxjacky Forecast Monthly'!G164</f>
        <v>1010.1823733078792</v>
      </c>
      <c r="N164" s="58">
        <f t="shared" si="21"/>
        <v>1010.1823733078792</v>
      </c>
    </row>
    <row r="165" spans="1:14" x14ac:dyDescent="0.3">
      <c r="A165" s="60">
        <v>44359</v>
      </c>
      <c r="B165" s="15">
        <v>2021</v>
      </c>
      <c r="C165" s="15">
        <v>6</v>
      </c>
      <c r="D165" s="15" t="str">
        <f t="shared" si="16"/>
        <v>20216</v>
      </c>
      <c r="E165" s="15">
        <v>7</v>
      </c>
      <c r="F165" s="15">
        <v>1</v>
      </c>
      <c r="G165" s="62">
        <f t="shared" si="19"/>
        <v>1874.7603392936958</v>
      </c>
      <c r="H165" s="15">
        <f>IF(G164&lt;VLOOKUP(D165,'Luxjacky Assumptions Monthly'!$N$20:$R$44,5,0),VLOOKUP(D165,'Luxjacky Assumptions Monthly'!$N$20:$R$44,4,0),0)</f>
        <v>0</v>
      </c>
      <c r="I165" s="15">
        <f t="shared" si="17"/>
        <v>145.60440732206263</v>
      </c>
      <c r="J165" s="15">
        <f t="shared" si="18"/>
        <v>0</v>
      </c>
      <c r="K165" s="15">
        <f t="shared" si="20"/>
        <v>0</v>
      </c>
      <c r="L165" s="58">
        <f>'Luxjacky Assumptions Monthly'!$M$8*'Luxjacky Forecast Monthly'!H165</f>
        <v>0</v>
      </c>
      <c r="M165" s="58">
        <f>'Luxjacky Assumptions Monthly'!$M$6*'Luxjacky Assumptions Monthly'!$M$8*'Luxjacky Forecast Monthly'!G165</f>
        <v>937.38016964684789</v>
      </c>
      <c r="N165" s="58">
        <f t="shared" si="21"/>
        <v>937.38016964684789</v>
      </c>
    </row>
    <row r="166" spans="1:14" x14ac:dyDescent="0.3">
      <c r="A166" s="60">
        <v>44360</v>
      </c>
      <c r="B166" s="15">
        <v>2021</v>
      </c>
      <c r="C166" s="15">
        <v>6</v>
      </c>
      <c r="D166" s="15" t="str">
        <f t="shared" si="16"/>
        <v>20216</v>
      </c>
      <c r="E166" s="15">
        <v>1</v>
      </c>
      <c r="F166" s="15">
        <v>0</v>
      </c>
      <c r="G166" s="62">
        <f t="shared" si="19"/>
        <v>1644.9920461663075</v>
      </c>
      <c r="H166" s="15">
        <f>IF(G165&lt;VLOOKUP(D166,'Luxjacky Assumptions Monthly'!$N$20:$R$44,5,0),VLOOKUP(D166,'Luxjacky Assumptions Monthly'!$N$20:$R$44,4,0),0)</f>
        <v>0</v>
      </c>
      <c r="I166" s="15">
        <f t="shared" si="17"/>
        <v>229.7682931273882</v>
      </c>
      <c r="J166" s="15">
        <f t="shared" si="18"/>
        <v>0</v>
      </c>
      <c r="K166" s="15">
        <f t="shared" si="20"/>
        <v>0</v>
      </c>
      <c r="L166" s="58">
        <f>'Luxjacky Assumptions Monthly'!$M$8*'Luxjacky Forecast Monthly'!H166</f>
        <v>0</v>
      </c>
      <c r="M166" s="58">
        <f>'Luxjacky Assumptions Monthly'!$M$6*'Luxjacky Assumptions Monthly'!$M$8*'Luxjacky Forecast Monthly'!G166</f>
        <v>822.49602308315377</v>
      </c>
      <c r="N166" s="58">
        <f t="shared" si="21"/>
        <v>822.49602308315377</v>
      </c>
    </row>
    <row r="167" spans="1:14" x14ac:dyDescent="0.3">
      <c r="A167" s="60">
        <v>44361</v>
      </c>
      <c r="B167" s="15">
        <v>2021</v>
      </c>
      <c r="C167" s="15">
        <v>6</v>
      </c>
      <c r="D167" s="15" t="str">
        <f t="shared" si="16"/>
        <v>20216</v>
      </c>
      <c r="E167" s="15">
        <v>2</v>
      </c>
      <c r="F167" s="15">
        <v>0</v>
      </c>
      <c r="G167" s="62">
        <f t="shared" si="19"/>
        <v>1410.606070797143</v>
      </c>
      <c r="H167" s="15">
        <f>IF(G166&lt;VLOOKUP(D167,'Luxjacky Assumptions Monthly'!$N$20:$R$44,5,0),VLOOKUP(D167,'Luxjacky Assumptions Monthly'!$N$20:$R$44,4,0),0)</f>
        <v>0</v>
      </c>
      <c r="I167" s="15">
        <f t="shared" si="17"/>
        <v>234.38597536916456</v>
      </c>
      <c r="J167" s="15">
        <f t="shared" si="18"/>
        <v>0</v>
      </c>
      <c r="K167" s="15">
        <f t="shared" si="20"/>
        <v>0</v>
      </c>
      <c r="L167" s="58">
        <f>'Luxjacky Assumptions Monthly'!$M$8*'Luxjacky Forecast Monthly'!H167</f>
        <v>0</v>
      </c>
      <c r="M167" s="58">
        <f>'Luxjacky Assumptions Monthly'!$M$6*'Luxjacky Assumptions Monthly'!$M$8*'Luxjacky Forecast Monthly'!G167</f>
        <v>705.30303539857152</v>
      </c>
      <c r="N167" s="58">
        <f t="shared" si="21"/>
        <v>705.30303539857152</v>
      </c>
    </row>
    <row r="168" spans="1:14" x14ac:dyDescent="0.3">
      <c r="A168" s="60">
        <v>44362</v>
      </c>
      <c r="B168" s="15">
        <v>2021</v>
      </c>
      <c r="C168" s="15">
        <v>6</v>
      </c>
      <c r="D168" s="15" t="str">
        <f t="shared" si="16"/>
        <v>20216</v>
      </c>
      <c r="E168" s="15">
        <v>3</v>
      </c>
      <c r="F168" s="15">
        <v>0</v>
      </c>
      <c r="G168" s="62">
        <f t="shared" si="19"/>
        <v>3003.8893962874408</v>
      </c>
      <c r="H168" s="15">
        <f>IF(G167&lt;VLOOKUP(D168,'Luxjacky Assumptions Monthly'!$N$20:$R$44,5,0),VLOOKUP(D168,'Luxjacky Assumptions Monthly'!$N$20:$R$44,4,0),0)</f>
        <v>1825.0586931447237</v>
      </c>
      <c r="I168" s="15">
        <f t="shared" si="17"/>
        <v>231.77536765442599</v>
      </c>
      <c r="J168" s="15">
        <f t="shared" si="18"/>
        <v>1</v>
      </c>
      <c r="K168" s="15">
        <f t="shared" si="20"/>
        <v>4000</v>
      </c>
      <c r="L168" s="58">
        <f>'Luxjacky Assumptions Monthly'!$M$8*'Luxjacky Forecast Monthly'!H168</f>
        <v>18250.586931447237</v>
      </c>
      <c r="M168" s="58">
        <f>'Luxjacky Assumptions Monthly'!$M$6*'Luxjacky Assumptions Monthly'!$M$8*'Luxjacky Forecast Monthly'!G168</f>
        <v>1501.9446981437204</v>
      </c>
      <c r="N168" s="58">
        <f t="shared" si="21"/>
        <v>23752.531629590958</v>
      </c>
    </row>
    <row r="169" spans="1:14" x14ac:dyDescent="0.3">
      <c r="A169" s="60">
        <v>44363</v>
      </c>
      <c r="B169" s="15">
        <v>2021</v>
      </c>
      <c r="C169" s="15">
        <v>6</v>
      </c>
      <c r="D169" s="15" t="str">
        <f t="shared" si="16"/>
        <v>20216</v>
      </c>
      <c r="E169" s="15">
        <v>4</v>
      </c>
      <c r="F169" s="15">
        <v>0</v>
      </c>
      <c r="G169" s="62">
        <f t="shared" si="19"/>
        <v>2782.7425980456464</v>
      </c>
      <c r="H169" s="15">
        <f>IF(G168&lt;VLOOKUP(D169,'Luxjacky Assumptions Monthly'!$N$20:$R$44,5,0),VLOOKUP(D169,'Luxjacky Assumptions Monthly'!$N$20:$R$44,4,0),0)</f>
        <v>0</v>
      </c>
      <c r="I169" s="15">
        <f t="shared" si="17"/>
        <v>221.14679824179433</v>
      </c>
      <c r="J169" s="15">
        <f t="shared" si="18"/>
        <v>0</v>
      </c>
      <c r="K169" s="15">
        <f t="shared" si="20"/>
        <v>0</v>
      </c>
      <c r="L169" s="58">
        <f>'Luxjacky Assumptions Monthly'!$M$8*'Luxjacky Forecast Monthly'!H169</f>
        <v>0</v>
      </c>
      <c r="M169" s="58">
        <f>'Luxjacky Assumptions Monthly'!$M$6*'Luxjacky Assumptions Monthly'!$M$8*'Luxjacky Forecast Monthly'!G169</f>
        <v>1391.3712990228232</v>
      </c>
      <c r="N169" s="58">
        <f t="shared" si="21"/>
        <v>1391.3712990228232</v>
      </c>
    </row>
    <row r="170" spans="1:14" x14ac:dyDescent="0.3">
      <c r="A170" s="60">
        <v>44364</v>
      </c>
      <c r="B170" s="15">
        <v>2021</v>
      </c>
      <c r="C170" s="15">
        <v>6</v>
      </c>
      <c r="D170" s="15" t="str">
        <f t="shared" si="16"/>
        <v>20216</v>
      </c>
      <c r="E170" s="15">
        <v>5</v>
      </c>
      <c r="F170" s="15">
        <v>0</v>
      </c>
      <c r="G170" s="62">
        <f t="shared" si="19"/>
        <v>2580.8469762995096</v>
      </c>
      <c r="H170" s="15">
        <f>IF(G169&lt;VLOOKUP(D170,'Luxjacky Assumptions Monthly'!$N$20:$R$44,5,0),VLOOKUP(D170,'Luxjacky Assumptions Monthly'!$N$20:$R$44,4,0),0)</f>
        <v>0</v>
      </c>
      <c r="I170" s="15">
        <f t="shared" si="17"/>
        <v>201.89562174613698</v>
      </c>
      <c r="J170" s="15">
        <f t="shared" si="18"/>
        <v>0</v>
      </c>
      <c r="K170" s="15">
        <f t="shared" si="20"/>
        <v>0</v>
      </c>
      <c r="L170" s="58">
        <f>'Luxjacky Assumptions Monthly'!$M$8*'Luxjacky Forecast Monthly'!H170</f>
        <v>0</v>
      </c>
      <c r="M170" s="58">
        <f>'Luxjacky Assumptions Monthly'!$M$6*'Luxjacky Assumptions Monthly'!$M$8*'Luxjacky Forecast Monthly'!G170</f>
        <v>1290.4234881497548</v>
      </c>
      <c r="N170" s="58">
        <f t="shared" si="21"/>
        <v>1290.4234881497548</v>
      </c>
    </row>
    <row r="171" spans="1:14" x14ac:dyDescent="0.3">
      <c r="A171" s="60">
        <v>44365</v>
      </c>
      <c r="B171" s="15">
        <v>2021</v>
      </c>
      <c r="C171" s="15">
        <v>6</v>
      </c>
      <c r="D171" s="15" t="str">
        <f t="shared" si="16"/>
        <v>20216</v>
      </c>
      <c r="E171" s="15">
        <v>6</v>
      </c>
      <c r="F171" s="15">
        <v>1</v>
      </c>
      <c r="G171" s="62">
        <f t="shared" si="19"/>
        <v>2397.3230905674468</v>
      </c>
      <c r="H171" s="15">
        <f>IF(G170&lt;VLOOKUP(D171,'Luxjacky Assumptions Monthly'!$N$20:$R$44,5,0),VLOOKUP(D171,'Luxjacky Assumptions Monthly'!$N$20:$R$44,4,0),0)</f>
        <v>0</v>
      </c>
      <c r="I171" s="15">
        <f t="shared" si="17"/>
        <v>183.52388573206301</v>
      </c>
      <c r="J171" s="15">
        <f t="shared" si="18"/>
        <v>0</v>
      </c>
      <c r="K171" s="15">
        <f t="shared" si="20"/>
        <v>0</v>
      </c>
      <c r="L171" s="58">
        <f>'Luxjacky Assumptions Monthly'!$M$8*'Luxjacky Forecast Monthly'!H171</f>
        <v>0</v>
      </c>
      <c r="M171" s="58">
        <f>'Luxjacky Assumptions Monthly'!$M$6*'Luxjacky Assumptions Monthly'!$M$8*'Luxjacky Forecast Monthly'!G171</f>
        <v>1198.6615452837234</v>
      </c>
      <c r="N171" s="58">
        <f t="shared" si="21"/>
        <v>1198.6615452837234</v>
      </c>
    </row>
    <row r="172" spans="1:14" x14ac:dyDescent="0.3">
      <c r="A172" s="60">
        <v>44366</v>
      </c>
      <c r="B172" s="15">
        <v>2021</v>
      </c>
      <c r="C172" s="15">
        <v>6</v>
      </c>
      <c r="D172" s="15" t="str">
        <f t="shared" si="16"/>
        <v>20216</v>
      </c>
      <c r="E172" s="15">
        <v>7</v>
      </c>
      <c r="F172" s="15">
        <v>1</v>
      </c>
      <c r="G172" s="62">
        <f t="shared" si="19"/>
        <v>2251.718683245384</v>
      </c>
      <c r="H172" s="15">
        <f>IF(G171&lt;VLOOKUP(D172,'Luxjacky Assumptions Monthly'!$N$20:$R$44,5,0),VLOOKUP(D172,'Luxjacky Assumptions Monthly'!$N$20:$R$44,4,0),0)</f>
        <v>0</v>
      </c>
      <c r="I172" s="15">
        <f t="shared" si="17"/>
        <v>145.60440732206263</v>
      </c>
      <c r="J172" s="15">
        <f t="shared" si="18"/>
        <v>0</v>
      </c>
      <c r="K172" s="15">
        <f t="shared" si="20"/>
        <v>0</v>
      </c>
      <c r="L172" s="58">
        <f>'Luxjacky Assumptions Monthly'!$M$8*'Luxjacky Forecast Monthly'!H172</f>
        <v>0</v>
      </c>
      <c r="M172" s="58">
        <f>'Luxjacky Assumptions Monthly'!$M$6*'Luxjacky Assumptions Monthly'!$M$8*'Luxjacky Forecast Monthly'!G172</f>
        <v>1125.859341622692</v>
      </c>
      <c r="N172" s="58">
        <f t="shared" si="21"/>
        <v>1125.859341622692</v>
      </c>
    </row>
    <row r="173" spans="1:14" x14ac:dyDescent="0.3">
      <c r="A173" s="60">
        <v>44367</v>
      </c>
      <c r="B173" s="15">
        <v>2021</v>
      </c>
      <c r="C173" s="15">
        <v>6</v>
      </c>
      <c r="D173" s="15" t="str">
        <f t="shared" si="16"/>
        <v>20216</v>
      </c>
      <c r="E173" s="15">
        <v>1</v>
      </c>
      <c r="F173" s="15">
        <v>0</v>
      </c>
      <c r="G173" s="62">
        <f t="shared" si="19"/>
        <v>2021.9503901179958</v>
      </c>
      <c r="H173" s="15">
        <f>IF(G172&lt;VLOOKUP(D173,'Luxjacky Assumptions Monthly'!$N$20:$R$44,5,0),VLOOKUP(D173,'Luxjacky Assumptions Monthly'!$N$20:$R$44,4,0),0)</f>
        <v>0</v>
      </c>
      <c r="I173" s="15">
        <f t="shared" si="17"/>
        <v>229.7682931273882</v>
      </c>
      <c r="J173" s="15">
        <f t="shared" si="18"/>
        <v>0</v>
      </c>
      <c r="K173" s="15">
        <f t="shared" si="20"/>
        <v>0</v>
      </c>
      <c r="L173" s="58">
        <f>'Luxjacky Assumptions Monthly'!$M$8*'Luxjacky Forecast Monthly'!H173</f>
        <v>0</v>
      </c>
      <c r="M173" s="58">
        <f>'Luxjacky Assumptions Monthly'!$M$6*'Luxjacky Assumptions Monthly'!$M$8*'Luxjacky Forecast Monthly'!G173</f>
        <v>1010.9751950589979</v>
      </c>
      <c r="N173" s="58">
        <f t="shared" si="21"/>
        <v>1010.9751950589979</v>
      </c>
    </row>
    <row r="174" spans="1:14" x14ac:dyDescent="0.3">
      <c r="A174" s="60">
        <v>44368</v>
      </c>
      <c r="B174" s="15">
        <v>2021</v>
      </c>
      <c r="C174" s="15">
        <v>6</v>
      </c>
      <c r="D174" s="15" t="str">
        <f t="shared" si="16"/>
        <v>20216</v>
      </c>
      <c r="E174" s="15">
        <v>2</v>
      </c>
      <c r="F174" s="15">
        <v>0</v>
      </c>
      <c r="G174" s="62">
        <f t="shared" si="19"/>
        <v>1787.5644147488313</v>
      </c>
      <c r="H174" s="15">
        <f>IF(G173&lt;VLOOKUP(D174,'Luxjacky Assumptions Monthly'!$N$20:$R$44,5,0),VLOOKUP(D174,'Luxjacky Assumptions Monthly'!$N$20:$R$44,4,0),0)</f>
        <v>0</v>
      </c>
      <c r="I174" s="15">
        <f t="shared" si="17"/>
        <v>234.38597536916456</v>
      </c>
      <c r="J174" s="15">
        <f t="shared" si="18"/>
        <v>0</v>
      </c>
      <c r="K174" s="15">
        <f t="shared" si="20"/>
        <v>0</v>
      </c>
      <c r="L174" s="58">
        <f>'Luxjacky Assumptions Monthly'!$M$8*'Luxjacky Forecast Monthly'!H174</f>
        <v>0</v>
      </c>
      <c r="M174" s="58">
        <f>'Luxjacky Assumptions Monthly'!$M$6*'Luxjacky Assumptions Monthly'!$M$8*'Luxjacky Forecast Monthly'!G174</f>
        <v>893.78220737441563</v>
      </c>
      <c r="N174" s="58">
        <f t="shared" si="21"/>
        <v>893.78220737441563</v>
      </c>
    </row>
    <row r="175" spans="1:14" x14ac:dyDescent="0.3">
      <c r="A175" s="60">
        <v>44369</v>
      </c>
      <c r="B175" s="15">
        <v>2021</v>
      </c>
      <c r="C175" s="15">
        <v>6</v>
      </c>
      <c r="D175" s="15" t="str">
        <f t="shared" si="16"/>
        <v>20216</v>
      </c>
      <c r="E175" s="15">
        <v>3</v>
      </c>
      <c r="F175" s="15">
        <v>0</v>
      </c>
      <c r="G175" s="62">
        <f t="shared" si="19"/>
        <v>1555.7890470944053</v>
      </c>
      <c r="H175" s="15">
        <f>IF(G174&lt;VLOOKUP(D175,'Luxjacky Assumptions Monthly'!$N$20:$R$44,5,0),VLOOKUP(D175,'Luxjacky Assumptions Monthly'!$N$20:$R$44,4,0),0)</f>
        <v>0</v>
      </c>
      <c r="I175" s="15">
        <f t="shared" si="17"/>
        <v>231.77536765442599</v>
      </c>
      <c r="J175" s="15">
        <f t="shared" si="18"/>
        <v>0</v>
      </c>
      <c r="K175" s="15">
        <f t="shared" si="20"/>
        <v>0</v>
      </c>
      <c r="L175" s="58">
        <f>'Luxjacky Assumptions Monthly'!$M$8*'Luxjacky Forecast Monthly'!H175</f>
        <v>0</v>
      </c>
      <c r="M175" s="58">
        <f>'Luxjacky Assumptions Monthly'!$M$6*'Luxjacky Assumptions Monthly'!$M$8*'Luxjacky Forecast Monthly'!G175</f>
        <v>777.89452354720265</v>
      </c>
      <c r="N175" s="58">
        <f t="shared" si="21"/>
        <v>777.89452354720265</v>
      </c>
    </row>
    <row r="176" spans="1:14" x14ac:dyDescent="0.3">
      <c r="A176" s="60">
        <v>44370</v>
      </c>
      <c r="B176" s="15">
        <v>2021</v>
      </c>
      <c r="C176" s="15">
        <v>6</v>
      </c>
      <c r="D176" s="15" t="str">
        <f t="shared" si="16"/>
        <v>20216</v>
      </c>
      <c r="E176" s="15">
        <v>4</v>
      </c>
      <c r="F176" s="15">
        <v>0</v>
      </c>
      <c r="G176" s="62">
        <f t="shared" si="19"/>
        <v>3159.7009419973347</v>
      </c>
      <c r="H176" s="15">
        <f>IF(G175&lt;VLOOKUP(D176,'Luxjacky Assumptions Monthly'!$N$20:$R$44,5,0),VLOOKUP(D176,'Luxjacky Assumptions Monthly'!$N$20:$R$44,4,0),0)</f>
        <v>1825.0586931447237</v>
      </c>
      <c r="I176" s="15">
        <f t="shared" si="17"/>
        <v>221.14679824179433</v>
      </c>
      <c r="J176" s="15">
        <f t="shared" si="18"/>
        <v>1</v>
      </c>
      <c r="K176" s="15">
        <f t="shared" si="20"/>
        <v>4000</v>
      </c>
      <c r="L176" s="58">
        <f>'Luxjacky Assumptions Monthly'!$M$8*'Luxjacky Forecast Monthly'!H176</f>
        <v>18250.586931447237</v>
      </c>
      <c r="M176" s="58">
        <f>'Luxjacky Assumptions Monthly'!$M$6*'Luxjacky Assumptions Monthly'!$M$8*'Luxjacky Forecast Monthly'!G176</f>
        <v>1579.8504709986673</v>
      </c>
      <c r="N176" s="58">
        <f t="shared" si="21"/>
        <v>23830.437402445903</v>
      </c>
    </row>
    <row r="177" spans="1:14" x14ac:dyDescent="0.3">
      <c r="A177" s="60">
        <v>44371</v>
      </c>
      <c r="B177" s="15">
        <v>2021</v>
      </c>
      <c r="C177" s="15">
        <v>6</v>
      </c>
      <c r="D177" s="15" t="str">
        <f t="shared" si="16"/>
        <v>20216</v>
      </c>
      <c r="E177" s="15">
        <v>5</v>
      </c>
      <c r="F177" s="15">
        <v>0</v>
      </c>
      <c r="G177" s="62">
        <f t="shared" si="19"/>
        <v>2957.8053202511978</v>
      </c>
      <c r="H177" s="15">
        <f>IF(G176&lt;VLOOKUP(D177,'Luxjacky Assumptions Monthly'!$N$20:$R$44,5,0),VLOOKUP(D177,'Luxjacky Assumptions Monthly'!$N$20:$R$44,4,0),0)</f>
        <v>0</v>
      </c>
      <c r="I177" s="15">
        <f t="shared" si="17"/>
        <v>201.89562174613698</v>
      </c>
      <c r="J177" s="15">
        <f t="shared" si="18"/>
        <v>0</v>
      </c>
      <c r="K177" s="15">
        <f t="shared" si="20"/>
        <v>0</v>
      </c>
      <c r="L177" s="58">
        <f>'Luxjacky Assumptions Monthly'!$M$8*'Luxjacky Forecast Monthly'!H177</f>
        <v>0</v>
      </c>
      <c r="M177" s="58">
        <f>'Luxjacky Assumptions Monthly'!$M$6*'Luxjacky Assumptions Monthly'!$M$8*'Luxjacky Forecast Monthly'!G177</f>
        <v>1478.9026601255989</v>
      </c>
      <c r="N177" s="58">
        <f t="shared" si="21"/>
        <v>1478.9026601255989</v>
      </c>
    </row>
    <row r="178" spans="1:14" x14ac:dyDescent="0.3">
      <c r="A178" s="60">
        <v>44372</v>
      </c>
      <c r="B178" s="15">
        <v>2021</v>
      </c>
      <c r="C178" s="15">
        <v>6</v>
      </c>
      <c r="D178" s="15" t="str">
        <f t="shared" si="16"/>
        <v>20216</v>
      </c>
      <c r="E178" s="15">
        <v>6</v>
      </c>
      <c r="F178" s="15">
        <v>1</v>
      </c>
      <c r="G178" s="62">
        <f t="shared" si="19"/>
        <v>2774.281434519135</v>
      </c>
      <c r="H178" s="15">
        <f>IF(G177&lt;VLOOKUP(D178,'Luxjacky Assumptions Monthly'!$N$20:$R$44,5,0),VLOOKUP(D178,'Luxjacky Assumptions Monthly'!$N$20:$R$44,4,0),0)</f>
        <v>0</v>
      </c>
      <c r="I178" s="15">
        <f t="shared" si="17"/>
        <v>183.52388573206301</v>
      </c>
      <c r="J178" s="15">
        <f t="shared" si="18"/>
        <v>0</v>
      </c>
      <c r="K178" s="15">
        <f t="shared" si="20"/>
        <v>0</v>
      </c>
      <c r="L178" s="58">
        <f>'Luxjacky Assumptions Monthly'!$M$8*'Luxjacky Forecast Monthly'!H178</f>
        <v>0</v>
      </c>
      <c r="M178" s="58">
        <f>'Luxjacky Assumptions Monthly'!$M$6*'Luxjacky Assumptions Monthly'!$M$8*'Luxjacky Forecast Monthly'!G178</f>
        <v>1387.1407172595675</v>
      </c>
      <c r="N178" s="58">
        <f t="shared" si="21"/>
        <v>1387.1407172595675</v>
      </c>
    </row>
    <row r="179" spans="1:14" x14ac:dyDescent="0.3">
      <c r="A179" s="60">
        <v>44373</v>
      </c>
      <c r="B179" s="15">
        <v>2021</v>
      </c>
      <c r="C179" s="15">
        <v>6</v>
      </c>
      <c r="D179" s="15" t="str">
        <f t="shared" si="16"/>
        <v>20216</v>
      </c>
      <c r="E179" s="15">
        <v>7</v>
      </c>
      <c r="F179" s="15">
        <v>1</v>
      </c>
      <c r="G179" s="62">
        <f t="shared" si="19"/>
        <v>2628.6770271970722</v>
      </c>
      <c r="H179" s="15">
        <f>IF(G178&lt;VLOOKUP(D179,'Luxjacky Assumptions Monthly'!$N$20:$R$44,5,0),VLOOKUP(D179,'Luxjacky Assumptions Monthly'!$N$20:$R$44,4,0),0)</f>
        <v>0</v>
      </c>
      <c r="I179" s="15">
        <f t="shared" si="17"/>
        <v>145.60440732206263</v>
      </c>
      <c r="J179" s="15">
        <f t="shared" si="18"/>
        <v>0</v>
      </c>
      <c r="K179" s="15">
        <f t="shared" si="20"/>
        <v>0</v>
      </c>
      <c r="L179" s="58">
        <f>'Luxjacky Assumptions Monthly'!$M$8*'Luxjacky Forecast Monthly'!H179</f>
        <v>0</v>
      </c>
      <c r="M179" s="58">
        <f>'Luxjacky Assumptions Monthly'!$M$6*'Luxjacky Assumptions Monthly'!$M$8*'Luxjacky Forecast Monthly'!G179</f>
        <v>1314.3385135985361</v>
      </c>
      <c r="N179" s="58">
        <f t="shared" si="21"/>
        <v>1314.3385135985361</v>
      </c>
    </row>
    <row r="180" spans="1:14" x14ac:dyDescent="0.3">
      <c r="A180" s="60">
        <v>44374</v>
      </c>
      <c r="B180" s="15">
        <v>2021</v>
      </c>
      <c r="C180" s="15">
        <v>6</v>
      </c>
      <c r="D180" s="15" t="str">
        <f t="shared" si="16"/>
        <v>20216</v>
      </c>
      <c r="E180" s="15">
        <v>1</v>
      </c>
      <c r="F180" s="15">
        <v>0</v>
      </c>
      <c r="G180" s="62">
        <f t="shared" si="19"/>
        <v>2398.9087340696842</v>
      </c>
      <c r="H180" s="15">
        <f>IF(G179&lt;VLOOKUP(D180,'Luxjacky Assumptions Monthly'!$N$20:$R$44,5,0),VLOOKUP(D180,'Luxjacky Assumptions Monthly'!$N$20:$R$44,4,0),0)</f>
        <v>0</v>
      </c>
      <c r="I180" s="15">
        <f t="shared" si="17"/>
        <v>229.7682931273882</v>
      </c>
      <c r="J180" s="15">
        <f t="shared" si="18"/>
        <v>0</v>
      </c>
      <c r="K180" s="15">
        <f t="shared" si="20"/>
        <v>0</v>
      </c>
      <c r="L180" s="58">
        <f>'Luxjacky Assumptions Monthly'!$M$8*'Luxjacky Forecast Monthly'!H180</f>
        <v>0</v>
      </c>
      <c r="M180" s="58">
        <f>'Luxjacky Assumptions Monthly'!$M$6*'Luxjacky Assumptions Monthly'!$M$8*'Luxjacky Forecast Monthly'!G180</f>
        <v>1199.4543670348421</v>
      </c>
      <c r="N180" s="58">
        <f t="shared" si="21"/>
        <v>1199.4543670348421</v>
      </c>
    </row>
    <row r="181" spans="1:14" x14ac:dyDescent="0.3">
      <c r="A181" s="60">
        <v>44375</v>
      </c>
      <c r="B181" s="15">
        <v>2021</v>
      </c>
      <c r="C181" s="15">
        <v>6</v>
      </c>
      <c r="D181" s="15" t="str">
        <f t="shared" si="16"/>
        <v>20216</v>
      </c>
      <c r="E181" s="15">
        <v>2</v>
      </c>
      <c r="F181" s="15">
        <v>0</v>
      </c>
      <c r="G181" s="62">
        <f t="shared" si="19"/>
        <v>2164.5227587005197</v>
      </c>
      <c r="H181" s="15">
        <f>IF(G180&lt;VLOOKUP(D181,'Luxjacky Assumptions Monthly'!$N$20:$R$44,5,0),VLOOKUP(D181,'Luxjacky Assumptions Monthly'!$N$20:$R$44,4,0),0)</f>
        <v>0</v>
      </c>
      <c r="I181" s="15">
        <f t="shared" si="17"/>
        <v>234.38597536916456</v>
      </c>
      <c r="J181" s="15">
        <f t="shared" si="18"/>
        <v>0</v>
      </c>
      <c r="K181" s="15">
        <f t="shared" si="20"/>
        <v>0</v>
      </c>
      <c r="L181" s="58">
        <f>'Luxjacky Assumptions Monthly'!$M$8*'Luxjacky Forecast Monthly'!H181</f>
        <v>0</v>
      </c>
      <c r="M181" s="58">
        <f>'Luxjacky Assumptions Monthly'!$M$6*'Luxjacky Assumptions Monthly'!$M$8*'Luxjacky Forecast Monthly'!G181</f>
        <v>1082.2613793502599</v>
      </c>
      <c r="N181" s="58">
        <f t="shared" si="21"/>
        <v>1082.2613793502599</v>
      </c>
    </row>
    <row r="182" spans="1:14" x14ac:dyDescent="0.3">
      <c r="A182" s="60">
        <v>44376</v>
      </c>
      <c r="B182" s="15">
        <v>2021</v>
      </c>
      <c r="C182" s="15">
        <v>6</v>
      </c>
      <c r="D182" s="15" t="str">
        <f t="shared" si="16"/>
        <v>20216</v>
      </c>
      <c r="E182" s="15">
        <v>3</v>
      </c>
      <c r="F182" s="15">
        <v>0</v>
      </c>
      <c r="G182" s="62">
        <f t="shared" si="19"/>
        <v>1932.7473910460938</v>
      </c>
      <c r="H182" s="15">
        <f>IF(G181&lt;VLOOKUP(D182,'Luxjacky Assumptions Monthly'!$N$20:$R$44,5,0),VLOOKUP(D182,'Luxjacky Assumptions Monthly'!$N$20:$R$44,4,0),0)</f>
        <v>0</v>
      </c>
      <c r="I182" s="15">
        <f t="shared" si="17"/>
        <v>231.77536765442599</v>
      </c>
      <c r="J182" s="15">
        <f t="shared" si="18"/>
        <v>0</v>
      </c>
      <c r="K182" s="15">
        <f t="shared" si="20"/>
        <v>0</v>
      </c>
      <c r="L182" s="58">
        <f>'Luxjacky Assumptions Monthly'!$M$8*'Luxjacky Forecast Monthly'!H182</f>
        <v>0</v>
      </c>
      <c r="M182" s="58">
        <f>'Luxjacky Assumptions Monthly'!$M$6*'Luxjacky Assumptions Monthly'!$M$8*'Luxjacky Forecast Monthly'!G182</f>
        <v>966.37369552304688</v>
      </c>
      <c r="N182" s="58">
        <f t="shared" si="21"/>
        <v>966.37369552304688</v>
      </c>
    </row>
    <row r="183" spans="1:14" x14ac:dyDescent="0.3">
      <c r="A183" s="60">
        <v>44377</v>
      </c>
      <c r="B183" s="15">
        <v>2021</v>
      </c>
      <c r="C183" s="15">
        <v>6</v>
      </c>
      <c r="D183" s="15" t="str">
        <f t="shared" si="16"/>
        <v>20216</v>
      </c>
      <c r="E183" s="15">
        <v>4</v>
      </c>
      <c r="F183" s="15">
        <v>0</v>
      </c>
      <c r="G183" s="62">
        <f t="shared" si="19"/>
        <v>1711.6005928042994</v>
      </c>
      <c r="H183" s="15">
        <f>IF(G182&lt;VLOOKUP(D183,'Luxjacky Assumptions Monthly'!$N$20:$R$44,5,0),VLOOKUP(D183,'Luxjacky Assumptions Monthly'!$N$20:$R$44,4,0),0)</f>
        <v>0</v>
      </c>
      <c r="I183" s="15">
        <f t="shared" si="17"/>
        <v>221.14679824179433</v>
      </c>
      <c r="J183" s="15">
        <f t="shared" si="18"/>
        <v>0</v>
      </c>
      <c r="K183" s="15">
        <f t="shared" si="20"/>
        <v>0</v>
      </c>
      <c r="L183" s="58">
        <f>'Luxjacky Assumptions Monthly'!$M$8*'Luxjacky Forecast Monthly'!H183</f>
        <v>0</v>
      </c>
      <c r="M183" s="58">
        <f>'Luxjacky Assumptions Monthly'!$M$6*'Luxjacky Assumptions Monthly'!$M$8*'Luxjacky Forecast Monthly'!G183</f>
        <v>855.80029640214968</v>
      </c>
      <c r="N183" s="58">
        <f t="shared" si="21"/>
        <v>855.80029640214968</v>
      </c>
    </row>
    <row r="184" spans="1:14" x14ac:dyDescent="0.3">
      <c r="A184" s="60">
        <v>44378</v>
      </c>
      <c r="B184" s="15">
        <v>2021</v>
      </c>
      <c r="C184" s="15">
        <v>7</v>
      </c>
      <c r="D184" s="15" t="str">
        <f t="shared" si="16"/>
        <v>20217</v>
      </c>
      <c r="E184" s="15">
        <v>5</v>
      </c>
      <c r="F184" s="15">
        <v>0</v>
      </c>
      <c r="G184" s="62">
        <f t="shared" si="19"/>
        <v>1507.3556788322562</v>
      </c>
      <c r="H184" s="15">
        <f>IF(G183&lt;VLOOKUP(D184,'Luxjacky Assumptions Monthly'!$N$20:$R$44,5,0),VLOOKUP(D184,'Luxjacky Assumptions Monthly'!$N$20:$R$44,4,0),0)</f>
        <v>0</v>
      </c>
      <c r="I184" s="15">
        <f t="shared" si="17"/>
        <v>204.24491397204307</v>
      </c>
      <c r="J184" s="15">
        <f t="shared" si="18"/>
        <v>0</v>
      </c>
      <c r="K184" s="15">
        <f t="shared" si="20"/>
        <v>0</v>
      </c>
      <c r="L184" s="58">
        <f>'Luxjacky Assumptions Monthly'!$M$8*'Luxjacky Forecast Monthly'!H184</f>
        <v>0</v>
      </c>
      <c r="M184" s="58">
        <f>'Luxjacky Assumptions Monthly'!$M$6*'Luxjacky Assumptions Monthly'!$M$8*'Luxjacky Forecast Monthly'!G184</f>
        <v>753.67783941612811</v>
      </c>
      <c r="N184" s="58">
        <f t="shared" si="21"/>
        <v>753.67783941612811</v>
      </c>
    </row>
    <row r="185" spans="1:14" x14ac:dyDescent="0.3">
      <c r="A185" s="60">
        <v>44379</v>
      </c>
      <c r="B185" s="15">
        <v>2021</v>
      </c>
      <c r="C185" s="15">
        <v>7</v>
      </c>
      <c r="D185" s="15" t="str">
        <f t="shared" si="16"/>
        <v>20217</v>
      </c>
      <c r="E185" s="15">
        <v>6</v>
      </c>
      <c r="F185" s="15">
        <v>1</v>
      </c>
      <c r="G185" s="62">
        <f t="shared" si="19"/>
        <v>3138.4283069545104</v>
      </c>
      <c r="H185" s="15">
        <f>IF(G184&lt;VLOOKUP(D185,'Luxjacky Assumptions Monthly'!$N$20:$R$44,5,0),VLOOKUP(D185,'Luxjacky Assumptions Monthly'!$N$20:$R$44,4,0),0)</f>
        <v>1816.9458060802233</v>
      </c>
      <c r="I185" s="15">
        <f t="shared" si="17"/>
        <v>185.87317795796906</v>
      </c>
      <c r="J185" s="15">
        <f t="shared" si="18"/>
        <v>1</v>
      </c>
      <c r="K185" s="15">
        <f t="shared" si="20"/>
        <v>4000</v>
      </c>
      <c r="L185" s="58">
        <f>'Luxjacky Assumptions Monthly'!$M$8*'Luxjacky Forecast Monthly'!H185</f>
        <v>18169.458060802233</v>
      </c>
      <c r="M185" s="58">
        <f>'Luxjacky Assumptions Monthly'!$M$6*'Luxjacky Assumptions Monthly'!$M$8*'Luxjacky Forecast Monthly'!G185</f>
        <v>1569.2141534772552</v>
      </c>
      <c r="N185" s="58">
        <f t="shared" si="21"/>
        <v>23738.67221427949</v>
      </c>
    </row>
    <row r="186" spans="1:14" x14ac:dyDescent="0.3">
      <c r="A186" s="60">
        <v>44380</v>
      </c>
      <c r="B186" s="15">
        <v>2021</v>
      </c>
      <c r="C186" s="15">
        <v>7</v>
      </c>
      <c r="D186" s="15" t="str">
        <f t="shared" si="16"/>
        <v>20217</v>
      </c>
      <c r="E186" s="15">
        <v>7</v>
      </c>
      <c r="F186" s="15">
        <v>1</v>
      </c>
      <c r="G186" s="62">
        <f t="shared" si="19"/>
        <v>2990.4746074065415</v>
      </c>
      <c r="H186" s="15">
        <f>IF(G185&lt;VLOOKUP(D186,'Luxjacky Assumptions Monthly'!$N$20:$R$44,5,0),VLOOKUP(D186,'Luxjacky Assumptions Monthly'!$N$20:$R$44,4,0),0)</f>
        <v>0</v>
      </c>
      <c r="I186" s="15">
        <f t="shared" si="17"/>
        <v>147.95369954796871</v>
      </c>
      <c r="J186" s="15">
        <f t="shared" si="18"/>
        <v>0</v>
      </c>
      <c r="K186" s="15">
        <f t="shared" si="20"/>
        <v>0</v>
      </c>
      <c r="L186" s="58">
        <f>'Luxjacky Assumptions Monthly'!$M$8*'Luxjacky Forecast Monthly'!H186</f>
        <v>0</v>
      </c>
      <c r="M186" s="58">
        <f>'Luxjacky Assumptions Monthly'!$M$6*'Luxjacky Assumptions Monthly'!$M$8*'Luxjacky Forecast Monthly'!G186</f>
        <v>1495.2373037032708</v>
      </c>
      <c r="N186" s="58">
        <f t="shared" si="21"/>
        <v>1495.2373037032708</v>
      </c>
    </row>
    <row r="187" spans="1:14" x14ac:dyDescent="0.3">
      <c r="A187" s="60">
        <v>44381</v>
      </c>
      <c r="B187" s="15">
        <v>2021</v>
      </c>
      <c r="C187" s="15">
        <v>7</v>
      </c>
      <c r="D187" s="15" t="str">
        <f t="shared" si="16"/>
        <v>20217</v>
      </c>
      <c r="E187" s="15">
        <v>1</v>
      </c>
      <c r="F187" s="15">
        <v>0</v>
      </c>
      <c r="G187" s="62">
        <f t="shared" si="19"/>
        <v>2758.3570220532474</v>
      </c>
      <c r="H187" s="15">
        <f>IF(G186&lt;VLOOKUP(D187,'Luxjacky Assumptions Monthly'!$N$20:$R$44,5,0),VLOOKUP(D187,'Luxjacky Assumptions Monthly'!$N$20:$R$44,4,0),0)</f>
        <v>0</v>
      </c>
      <c r="I187" s="15">
        <f t="shared" si="17"/>
        <v>232.11758535329426</v>
      </c>
      <c r="J187" s="15">
        <f t="shared" si="18"/>
        <v>0</v>
      </c>
      <c r="K187" s="15">
        <f t="shared" si="20"/>
        <v>0</v>
      </c>
      <c r="L187" s="58">
        <f>'Luxjacky Assumptions Monthly'!$M$8*'Luxjacky Forecast Monthly'!H187</f>
        <v>0</v>
      </c>
      <c r="M187" s="58">
        <f>'Luxjacky Assumptions Monthly'!$M$6*'Luxjacky Assumptions Monthly'!$M$8*'Luxjacky Forecast Monthly'!G187</f>
        <v>1379.1785110266237</v>
      </c>
      <c r="N187" s="58">
        <f t="shared" si="21"/>
        <v>1379.1785110266237</v>
      </c>
    </row>
    <row r="188" spans="1:14" x14ac:dyDescent="0.3">
      <c r="A188" s="60">
        <v>44382</v>
      </c>
      <c r="B188" s="15">
        <v>2021</v>
      </c>
      <c r="C188" s="15">
        <v>7</v>
      </c>
      <c r="D188" s="15" t="str">
        <f t="shared" si="16"/>
        <v>20217</v>
      </c>
      <c r="E188" s="15">
        <v>2</v>
      </c>
      <c r="F188" s="15">
        <v>0</v>
      </c>
      <c r="G188" s="62">
        <f t="shared" si="19"/>
        <v>2521.6217544581768</v>
      </c>
      <c r="H188" s="15">
        <f>IF(G187&lt;VLOOKUP(D188,'Luxjacky Assumptions Monthly'!$N$20:$R$44,5,0),VLOOKUP(D188,'Luxjacky Assumptions Monthly'!$N$20:$R$44,4,0),0)</f>
        <v>0</v>
      </c>
      <c r="I188" s="15">
        <f t="shared" si="17"/>
        <v>236.73526759507061</v>
      </c>
      <c r="J188" s="15">
        <f t="shared" si="18"/>
        <v>0</v>
      </c>
      <c r="K188" s="15">
        <f t="shared" si="20"/>
        <v>0</v>
      </c>
      <c r="L188" s="58">
        <f>'Luxjacky Assumptions Monthly'!$M$8*'Luxjacky Forecast Monthly'!H188</f>
        <v>0</v>
      </c>
      <c r="M188" s="58">
        <f>'Luxjacky Assumptions Monthly'!$M$6*'Luxjacky Assumptions Monthly'!$M$8*'Luxjacky Forecast Monthly'!G188</f>
        <v>1260.8108772290884</v>
      </c>
      <c r="N188" s="58">
        <f t="shared" si="21"/>
        <v>1260.8108772290884</v>
      </c>
    </row>
    <row r="189" spans="1:14" x14ac:dyDescent="0.3">
      <c r="A189" s="60">
        <v>44383</v>
      </c>
      <c r="B189" s="15">
        <v>2021</v>
      </c>
      <c r="C189" s="15">
        <v>7</v>
      </c>
      <c r="D189" s="15" t="str">
        <f t="shared" si="16"/>
        <v>20217</v>
      </c>
      <c r="E189" s="15">
        <v>3</v>
      </c>
      <c r="F189" s="15">
        <v>0</v>
      </c>
      <c r="G189" s="62">
        <f t="shared" si="19"/>
        <v>2287.4970945778446</v>
      </c>
      <c r="H189" s="15">
        <f>IF(G188&lt;VLOOKUP(D189,'Luxjacky Assumptions Monthly'!$N$20:$R$44,5,0),VLOOKUP(D189,'Luxjacky Assumptions Monthly'!$N$20:$R$44,4,0),0)</f>
        <v>0</v>
      </c>
      <c r="I189" s="15">
        <f t="shared" si="17"/>
        <v>234.12465988033208</v>
      </c>
      <c r="J189" s="15">
        <f t="shared" si="18"/>
        <v>0</v>
      </c>
      <c r="K189" s="15">
        <f t="shared" si="20"/>
        <v>0</v>
      </c>
      <c r="L189" s="58">
        <f>'Luxjacky Assumptions Monthly'!$M$8*'Luxjacky Forecast Monthly'!H189</f>
        <v>0</v>
      </c>
      <c r="M189" s="58">
        <f>'Luxjacky Assumptions Monthly'!$M$6*'Luxjacky Assumptions Monthly'!$M$8*'Luxjacky Forecast Monthly'!G189</f>
        <v>1143.7485472889223</v>
      </c>
      <c r="N189" s="58">
        <f t="shared" si="21"/>
        <v>1143.7485472889223</v>
      </c>
    </row>
    <row r="190" spans="1:14" x14ac:dyDescent="0.3">
      <c r="A190" s="60">
        <v>44384</v>
      </c>
      <c r="B190" s="15">
        <v>2021</v>
      </c>
      <c r="C190" s="15">
        <v>7</v>
      </c>
      <c r="D190" s="15" t="str">
        <f t="shared" si="16"/>
        <v>20217</v>
      </c>
      <c r="E190" s="15">
        <v>4</v>
      </c>
      <c r="F190" s="15">
        <v>0</v>
      </c>
      <c r="G190" s="62">
        <f t="shared" si="19"/>
        <v>2064.0010041101441</v>
      </c>
      <c r="H190" s="15">
        <f>IF(G189&lt;VLOOKUP(D190,'Luxjacky Assumptions Monthly'!$N$20:$R$44,5,0),VLOOKUP(D190,'Luxjacky Assumptions Monthly'!$N$20:$R$44,4,0),0)</f>
        <v>0</v>
      </c>
      <c r="I190" s="15">
        <f t="shared" si="17"/>
        <v>223.49609046770041</v>
      </c>
      <c r="J190" s="15">
        <f t="shared" si="18"/>
        <v>0</v>
      </c>
      <c r="K190" s="15">
        <f t="shared" si="20"/>
        <v>0</v>
      </c>
      <c r="L190" s="58">
        <f>'Luxjacky Assumptions Monthly'!$M$8*'Luxjacky Forecast Monthly'!H190</f>
        <v>0</v>
      </c>
      <c r="M190" s="58">
        <f>'Luxjacky Assumptions Monthly'!$M$6*'Luxjacky Assumptions Monthly'!$M$8*'Luxjacky Forecast Monthly'!G190</f>
        <v>1032.000502055072</v>
      </c>
      <c r="N190" s="58">
        <f t="shared" si="21"/>
        <v>1032.000502055072</v>
      </c>
    </row>
    <row r="191" spans="1:14" x14ac:dyDescent="0.3">
      <c r="A191" s="60">
        <v>44385</v>
      </c>
      <c r="B191" s="15">
        <v>2021</v>
      </c>
      <c r="C191" s="15">
        <v>7</v>
      </c>
      <c r="D191" s="15" t="str">
        <f t="shared" si="16"/>
        <v>20217</v>
      </c>
      <c r="E191" s="15">
        <v>5</v>
      </c>
      <c r="F191" s="15">
        <v>0</v>
      </c>
      <c r="G191" s="62">
        <f t="shared" si="19"/>
        <v>1859.7560901381009</v>
      </c>
      <c r="H191" s="15">
        <f>IF(G190&lt;VLOOKUP(D191,'Luxjacky Assumptions Monthly'!$N$20:$R$44,5,0),VLOOKUP(D191,'Luxjacky Assumptions Monthly'!$N$20:$R$44,4,0),0)</f>
        <v>0</v>
      </c>
      <c r="I191" s="15">
        <f t="shared" si="17"/>
        <v>204.24491397204307</v>
      </c>
      <c r="J191" s="15">
        <f t="shared" si="18"/>
        <v>0</v>
      </c>
      <c r="K191" s="15">
        <f t="shared" si="20"/>
        <v>0</v>
      </c>
      <c r="L191" s="58">
        <f>'Luxjacky Assumptions Monthly'!$M$8*'Luxjacky Forecast Monthly'!H191</f>
        <v>0</v>
      </c>
      <c r="M191" s="58">
        <f>'Luxjacky Assumptions Monthly'!$M$6*'Luxjacky Assumptions Monthly'!$M$8*'Luxjacky Forecast Monthly'!G191</f>
        <v>929.87804506905047</v>
      </c>
      <c r="N191" s="58">
        <f t="shared" si="21"/>
        <v>929.87804506905047</v>
      </c>
    </row>
    <row r="192" spans="1:14" x14ac:dyDescent="0.3">
      <c r="A192" s="60">
        <v>44386</v>
      </c>
      <c r="B192" s="15">
        <v>2021</v>
      </c>
      <c r="C192" s="15">
        <v>7</v>
      </c>
      <c r="D192" s="15" t="str">
        <f t="shared" si="16"/>
        <v>20217</v>
      </c>
      <c r="E192" s="15">
        <v>6</v>
      </c>
      <c r="F192" s="15">
        <v>1</v>
      </c>
      <c r="G192" s="62">
        <f t="shared" si="19"/>
        <v>1673.8829121801318</v>
      </c>
      <c r="H192" s="15">
        <f>IF(G191&lt;VLOOKUP(D192,'Luxjacky Assumptions Monthly'!$N$20:$R$44,5,0),VLOOKUP(D192,'Luxjacky Assumptions Monthly'!$N$20:$R$44,4,0),0)</f>
        <v>0</v>
      </c>
      <c r="I192" s="15">
        <f t="shared" si="17"/>
        <v>185.87317795796906</v>
      </c>
      <c r="J192" s="15">
        <f t="shared" si="18"/>
        <v>0</v>
      </c>
      <c r="K192" s="15">
        <f t="shared" si="20"/>
        <v>0</v>
      </c>
      <c r="L192" s="58">
        <f>'Luxjacky Assumptions Monthly'!$M$8*'Luxjacky Forecast Monthly'!H192</f>
        <v>0</v>
      </c>
      <c r="M192" s="58">
        <f>'Luxjacky Assumptions Monthly'!$M$6*'Luxjacky Assumptions Monthly'!$M$8*'Luxjacky Forecast Monthly'!G192</f>
        <v>836.94145609006591</v>
      </c>
      <c r="N192" s="58">
        <f t="shared" si="21"/>
        <v>836.94145609006591</v>
      </c>
    </row>
    <row r="193" spans="1:14" x14ac:dyDescent="0.3">
      <c r="A193" s="60">
        <v>44387</v>
      </c>
      <c r="B193" s="15">
        <v>2021</v>
      </c>
      <c r="C193" s="15">
        <v>7</v>
      </c>
      <c r="D193" s="15" t="str">
        <f t="shared" si="16"/>
        <v>20217</v>
      </c>
      <c r="E193" s="15">
        <v>7</v>
      </c>
      <c r="F193" s="15">
        <v>1</v>
      </c>
      <c r="G193" s="62">
        <f t="shared" si="19"/>
        <v>1525.9292126321632</v>
      </c>
      <c r="H193" s="15">
        <f>IF(G192&lt;VLOOKUP(D193,'Luxjacky Assumptions Monthly'!$N$20:$R$44,5,0),VLOOKUP(D193,'Luxjacky Assumptions Monthly'!$N$20:$R$44,4,0),0)</f>
        <v>0</v>
      </c>
      <c r="I193" s="15">
        <f t="shared" si="17"/>
        <v>147.95369954796871</v>
      </c>
      <c r="J193" s="15">
        <f t="shared" si="18"/>
        <v>0</v>
      </c>
      <c r="K193" s="15">
        <f t="shared" si="20"/>
        <v>0</v>
      </c>
      <c r="L193" s="58">
        <f>'Luxjacky Assumptions Monthly'!$M$8*'Luxjacky Forecast Monthly'!H193</f>
        <v>0</v>
      </c>
      <c r="M193" s="58">
        <f>'Luxjacky Assumptions Monthly'!$M$6*'Luxjacky Assumptions Monthly'!$M$8*'Luxjacky Forecast Monthly'!G193</f>
        <v>762.96460631608159</v>
      </c>
      <c r="N193" s="58">
        <f t="shared" si="21"/>
        <v>762.96460631608159</v>
      </c>
    </row>
    <row r="194" spans="1:14" x14ac:dyDescent="0.3">
      <c r="A194" s="60">
        <v>44388</v>
      </c>
      <c r="B194" s="15">
        <v>2021</v>
      </c>
      <c r="C194" s="15">
        <v>7</v>
      </c>
      <c r="D194" s="15" t="str">
        <f t="shared" si="16"/>
        <v>20217</v>
      </c>
      <c r="E194" s="15">
        <v>1</v>
      </c>
      <c r="F194" s="15">
        <v>0</v>
      </c>
      <c r="G194" s="62">
        <f t="shared" si="19"/>
        <v>3110.7574333590924</v>
      </c>
      <c r="H194" s="15">
        <f>IF(G193&lt;VLOOKUP(D194,'Luxjacky Assumptions Monthly'!$N$20:$R$44,5,0),VLOOKUP(D194,'Luxjacky Assumptions Monthly'!$N$20:$R$44,4,0),0)</f>
        <v>1816.9458060802233</v>
      </c>
      <c r="I194" s="15">
        <f t="shared" si="17"/>
        <v>232.11758535329426</v>
      </c>
      <c r="J194" s="15">
        <f t="shared" si="18"/>
        <v>1</v>
      </c>
      <c r="K194" s="15">
        <f t="shared" si="20"/>
        <v>4000</v>
      </c>
      <c r="L194" s="58">
        <f>'Luxjacky Assumptions Monthly'!$M$8*'Luxjacky Forecast Monthly'!H194</f>
        <v>18169.458060802233</v>
      </c>
      <c r="M194" s="58">
        <f>'Luxjacky Assumptions Monthly'!$M$6*'Luxjacky Assumptions Monthly'!$M$8*'Luxjacky Forecast Monthly'!G194</f>
        <v>1555.3787166795462</v>
      </c>
      <c r="N194" s="58">
        <f t="shared" si="21"/>
        <v>23724.836777481778</v>
      </c>
    </row>
    <row r="195" spans="1:14" x14ac:dyDescent="0.3">
      <c r="A195" s="60">
        <v>44389</v>
      </c>
      <c r="B195" s="15">
        <v>2021</v>
      </c>
      <c r="C195" s="15">
        <v>7</v>
      </c>
      <c r="D195" s="15" t="str">
        <f t="shared" ref="D195:D258" si="22">CONCATENATE(B195,C195)</f>
        <v>20217</v>
      </c>
      <c r="E195" s="15">
        <v>2</v>
      </c>
      <c r="F195" s="15">
        <v>0</v>
      </c>
      <c r="G195" s="62">
        <f t="shared" si="19"/>
        <v>2874.0221657640218</v>
      </c>
      <c r="H195" s="15">
        <f>IF(G194&lt;VLOOKUP(D195,'Luxjacky Assumptions Monthly'!$N$20:$R$44,5,0),VLOOKUP(D195,'Luxjacky Assumptions Monthly'!$N$20:$R$44,4,0),0)</f>
        <v>0</v>
      </c>
      <c r="I195" s="15">
        <f t="shared" ref="I195:I258" si="23">100-2.17*E195^2.25+12.77*E195+EXP(-E195/0.032)+5*C195^0.75+10*F195+20*(B195-2016)</f>
        <v>236.73526759507061</v>
      </c>
      <c r="J195" s="15">
        <f t="shared" ref="J195:J258" si="24">IF(H195&gt;0,1,0)</f>
        <v>0</v>
      </c>
      <c r="K195" s="15">
        <f t="shared" si="20"/>
        <v>0</v>
      </c>
      <c r="L195" s="58">
        <f>'Luxjacky Assumptions Monthly'!$M$8*'Luxjacky Forecast Monthly'!H195</f>
        <v>0</v>
      </c>
      <c r="M195" s="58">
        <f>'Luxjacky Assumptions Monthly'!$M$6*'Luxjacky Assumptions Monthly'!$M$8*'Luxjacky Forecast Monthly'!G195</f>
        <v>1437.0110828820109</v>
      </c>
      <c r="N195" s="58">
        <f t="shared" si="21"/>
        <v>1437.0110828820109</v>
      </c>
    </row>
    <row r="196" spans="1:14" x14ac:dyDescent="0.3">
      <c r="A196" s="60">
        <v>44390</v>
      </c>
      <c r="B196" s="15">
        <v>2021</v>
      </c>
      <c r="C196" s="15">
        <v>7</v>
      </c>
      <c r="D196" s="15" t="str">
        <f t="shared" si="22"/>
        <v>20217</v>
      </c>
      <c r="E196" s="15">
        <v>3</v>
      </c>
      <c r="F196" s="15">
        <v>0</v>
      </c>
      <c r="G196" s="62">
        <f t="shared" ref="G196:G259" si="25">G195+H196-I196</f>
        <v>2639.8975058836895</v>
      </c>
      <c r="H196" s="15">
        <f>IF(G195&lt;VLOOKUP(D196,'Luxjacky Assumptions Monthly'!$N$20:$R$44,5,0),VLOOKUP(D196,'Luxjacky Assumptions Monthly'!$N$20:$R$44,4,0),0)</f>
        <v>0</v>
      </c>
      <c r="I196" s="15">
        <f t="shared" si="23"/>
        <v>234.12465988033208</v>
      </c>
      <c r="J196" s="15">
        <f t="shared" si="24"/>
        <v>0</v>
      </c>
      <c r="K196" s="15">
        <f t="shared" ref="K196:K259" si="26">4000*J196</f>
        <v>0</v>
      </c>
      <c r="L196" s="58">
        <f>'Luxjacky Assumptions Monthly'!$M$8*'Luxjacky Forecast Monthly'!H196</f>
        <v>0</v>
      </c>
      <c r="M196" s="58">
        <f>'Luxjacky Assumptions Monthly'!$M$6*'Luxjacky Assumptions Monthly'!$M$8*'Luxjacky Forecast Monthly'!G196</f>
        <v>1319.9487529418448</v>
      </c>
      <c r="N196" s="58">
        <f t="shared" ref="N196:N259" si="27">SUM(K196:M196)</f>
        <v>1319.9487529418448</v>
      </c>
    </row>
    <row r="197" spans="1:14" x14ac:dyDescent="0.3">
      <c r="A197" s="60">
        <v>44391</v>
      </c>
      <c r="B197" s="15">
        <v>2021</v>
      </c>
      <c r="C197" s="15">
        <v>7</v>
      </c>
      <c r="D197" s="15" t="str">
        <f t="shared" si="22"/>
        <v>20217</v>
      </c>
      <c r="E197" s="15">
        <v>4</v>
      </c>
      <c r="F197" s="15">
        <v>0</v>
      </c>
      <c r="G197" s="62">
        <f t="shared" si="25"/>
        <v>2416.401415415989</v>
      </c>
      <c r="H197" s="15">
        <f>IF(G196&lt;VLOOKUP(D197,'Luxjacky Assumptions Monthly'!$N$20:$R$44,5,0),VLOOKUP(D197,'Luxjacky Assumptions Monthly'!$N$20:$R$44,4,0),0)</f>
        <v>0</v>
      </c>
      <c r="I197" s="15">
        <f t="shared" si="23"/>
        <v>223.49609046770041</v>
      </c>
      <c r="J197" s="15">
        <f t="shared" si="24"/>
        <v>0</v>
      </c>
      <c r="K197" s="15">
        <f t="shared" si="26"/>
        <v>0</v>
      </c>
      <c r="L197" s="58">
        <f>'Luxjacky Assumptions Monthly'!$M$8*'Luxjacky Forecast Monthly'!H197</f>
        <v>0</v>
      </c>
      <c r="M197" s="58">
        <f>'Luxjacky Assumptions Monthly'!$M$6*'Luxjacky Assumptions Monthly'!$M$8*'Luxjacky Forecast Monthly'!G197</f>
        <v>1208.2007077079945</v>
      </c>
      <c r="N197" s="58">
        <f t="shared" si="27"/>
        <v>1208.2007077079945</v>
      </c>
    </row>
    <row r="198" spans="1:14" x14ac:dyDescent="0.3">
      <c r="A198" s="60">
        <v>44392</v>
      </c>
      <c r="B198" s="15">
        <v>2021</v>
      </c>
      <c r="C198" s="15">
        <v>7</v>
      </c>
      <c r="D198" s="15" t="str">
        <f t="shared" si="22"/>
        <v>20217</v>
      </c>
      <c r="E198" s="15">
        <v>5</v>
      </c>
      <c r="F198" s="15">
        <v>0</v>
      </c>
      <c r="G198" s="62">
        <f t="shared" si="25"/>
        <v>2212.1565014439461</v>
      </c>
      <c r="H198" s="15">
        <f>IF(G197&lt;VLOOKUP(D198,'Luxjacky Assumptions Monthly'!$N$20:$R$44,5,0),VLOOKUP(D198,'Luxjacky Assumptions Monthly'!$N$20:$R$44,4,0),0)</f>
        <v>0</v>
      </c>
      <c r="I198" s="15">
        <f t="shared" si="23"/>
        <v>204.24491397204307</v>
      </c>
      <c r="J198" s="15">
        <f t="shared" si="24"/>
        <v>0</v>
      </c>
      <c r="K198" s="15">
        <f t="shared" si="26"/>
        <v>0</v>
      </c>
      <c r="L198" s="58">
        <f>'Luxjacky Assumptions Monthly'!$M$8*'Luxjacky Forecast Monthly'!H198</f>
        <v>0</v>
      </c>
      <c r="M198" s="58">
        <f>'Luxjacky Assumptions Monthly'!$M$6*'Luxjacky Assumptions Monthly'!$M$8*'Luxjacky Forecast Monthly'!G198</f>
        <v>1106.0782507219731</v>
      </c>
      <c r="N198" s="58">
        <f t="shared" si="27"/>
        <v>1106.0782507219731</v>
      </c>
    </row>
    <row r="199" spans="1:14" x14ac:dyDescent="0.3">
      <c r="A199" s="60">
        <v>44393</v>
      </c>
      <c r="B199" s="15">
        <v>2021</v>
      </c>
      <c r="C199" s="15">
        <v>7</v>
      </c>
      <c r="D199" s="15" t="str">
        <f t="shared" si="22"/>
        <v>20217</v>
      </c>
      <c r="E199" s="15">
        <v>6</v>
      </c>
      <c r="F199" s="15">
        <v>1</v>
      </c>
      <c r="G199" s="62">
        <f t="shared" si="25"/>
        <v>2026.283323485977</v>
      </c>
      <c r="H199" s="15">
        <f>IF(G198&lt;VLOOKUP(D199,'Luxjacky Assumptions Monthly'!$N$20:$R$44,5,0),VLOOKUP(D199,'Luxjacky Assumptions Monthly'!$N$20:$R$44,4,0),0)</f>
        <v>0</v>
      </c>
      <c r="I199" s="15">
        <f t="shared" si="23"/>
        <v>185.87317795796906</v>
      </c>
      <c r="J199" s="15">
        <f t="shared" si="24"/>
        <v>0</v>
      </c>
      <c r="K199" s="15">
        <f t="shared" si="26"/>
        <v>0</v>
      </c>
      <c r="L199" s="58">
        <f>'Luxjacky Assumptions Monthly'!$M$8*'Luxjacky Forecast Monthly'!H199</f>
        <v>0</v>
      </c>
      <c r="M199" s="58">
        <f>'Luxjacky Assumptions Monthly'!$M$6*'Luxjacky Assumptions Monthly'!$M$8*'Luxjacky Forecast Monthly'!G199</f>
        <v>1013.1416617429885</v>
      </c>
      <c r="N199" s="58">
        <f t="shared" si="27"/>
        <v>1013.1416617429885</v>
      </c>
    </row>
    <row r="200" spans="1:14" x14ac:dyDescent="0.3">
      <c r="A200" s="60">
        <v>44394</v>
      </c>
      <c r="B200" s="15">
        <v>2021</v>
      </c>
      <c r="C200" s="15">
        <v>7</v>
      </c>
      <c r="D200" s="15" t="str">
        <f t="shared" si="22"/>
        <v>20217</v>
      </c>
      <c r="E200" s="15">
        <v>7</v>
      </c>
      <c r="F200" s="15">
        <v>1</v>
      </c>
      <c r="G200" s="62">
        <f t="shared" si="25"/>
        <v>1878.3296239380084</v>
      </c>
      <c r="H200" s="15">
        <f>IF(G199&lt;VLOOKUP(D200,'Luxjacky Assumptions Monthly'!$N$20:$R$44,5,0),VLOOKUP(D200,'Luxjacky Assumptions Monthly'!$N$20:$R$44,4,0),0)</f>
        <v>0</v>
      </c>
      <c r="I200" s="15">
        <f t="shared" si="23"/>
        <v>147.95369954796871</v>
      </c>
      <c r="J200" s="15">
        <f t="shared" si="24"/>
        <v>0</v>
      </c>
      <c r="K200" s="15">
        <f t="shared" si="26"/>
        <v>0</v>
      </c>
      <c r="L200" s="58">
        <f>'Luxjacky Assumptions Monthly'!$M$8*'Luxjacky Forecast Monthly'!H200</f>
        <v>0</v>
      </c>
      <c r="M200" s="58">
        <f>'Luxjacky Assumptions Monthly'!$M$6*'Luxjacky Assumptions Monthly'!$M$8*'Luxjacky Forecast Monthly'!G200</f>
        <v>939.16481196900418</v>
      </c>
      <c r="N200" s="58">
        <f t="shared" si="27"/>
        <v>939.16481196900418</v>
      </c>
    </row>
    <row r="201" spans="1:14" x14ac:dyDescent="0.3">
      <c r="A201" s="60">
        <v>44395</v>
      </c>
      <c r="B201" s="15">
        <v>2021</v>
      </c>
      <c r="C201" s="15">
        <v>7</v>
      </c>
      <c r="D201" s="15" t="str">
        <f t="shared" si="22"/>
        <v>20217</v>
      </c>
      <c r="E201" s="15">
        <v>1</v>
      </c>
      <c r="F201" s="15">
        <v>0</v>
      </c>
      <c r="G201" s="62">
        <f t="shared" si="25"/>
        <v>1646.212038584714</v>
      </c>
      <c r="H201" s="15">
        <f>IF(G200&lt;VLOOKUP(D201,'Luxjacky Assumptions Monthly'!$N$20:$R$44,5,0),VLOOKUP(D201,'Luxjacky Assumptions Monthly'!$N$20:$R$44,4,0),0)</f>
        <v>0</v>
      </c>
      <c r="I201" s="15">
        <f t="shared" si="23"/>
        <v>232.11758535329426</v>
      </c>
      <c r="J201" s="15">
        <f t="shared" si="24"/>
        <v>0</v>
      </c>
      <c r="K201" s="15">
        <f t="shared" si="26"/>
        <v>0</v>
      </c>
      <c r="L201" s="58">
        <f>'Luxjacky Assumptions Monthly'!$M$8*'Luxjacky Forecast Monthly'!H201</f>
        <v>0</v>
      </c>
      <c r="M201" s="58">
        <f>'Luxjacky Assumptions Monthly'!$M$6*'Luxjacky Assumptions Monthly'!$M$8*'Luxjacky Forecast Monthly'!G201</f>
        <v>823.10601929235702</v>
      </c>
      <c r="N201" s="58">
        <f t="shared" si="27"/>
        <v>823.10601929235702</v>
      </c>
    </row>
    <row r="202" spans="1:14" x14ac:dyDescent="0.3">
      <c r="A202" s="60">
        <v>44396</v>
      </c>
      <c r="B202" s="15">
        <v>2021</v>
      </c>
      <c r="C202" s="15">
        <v>7</v>
      </c>
      <c r="D202" s="15" t="str">
        <f t="shared" si="22"/>
        <v>20217</v>
      </c>
      <c r="E202" s="15">
        <v>2</v>
      </c>
      <c r="F202" s="15">
        <v>0</v>
      </c>
      <c r="G202" s="62">
        <f t="shared" si="25"/>
        <v>1409.4767709896435</v>
      </c>
      <c r="H202" s="15">
        <f>IF(G201&lt;VLOOKUP(D202,'Luxjacky Assumptions Monthly'!$N$20:$R$44,5,0),VLOOKUP(D202,'Luxjacky Assumptions Monthly'!$N$20:$R$44,4,0),0)</f>
        <v>0</v>
      </c>
      <c r="I202" s="15">
        <f t="shared" si="23"/>
        <v>236.73526759507061</v>
      </c>
      <c r="J202" s="15">
        <f t="shared" si="24"/>
        <v>0</v>
      </c>
      <c r="K202" s="15">
        <f t="shared" si="26"/>
        <v>0</v>
      </c>
      <c r="L202" s="58">
        <f>'Luxjacky Assumptions Monthly'!$M$8*'Luxjacky Forecast Monthly'!H202</f>
        <v>0</v>
      </c>
      <c r="M202" s="58">
        <f>'Luxjacky Assumptions Monthly'!$M$6*'Luxjacky Assumptions Monthly'!$M$8*'Luxjacky Forecast Monthly'!G202</f>
        <v>704.73838549482173</v>
      </c>
      <c r="N202" s="58">
        <f t="shared" si="27"/>
        <v>704.73838549482173</v>
      </c>
    </row>
    <row r="203" spans="1:14" x14ac:dyDescent="0.3">
      <c r="A203" s="60">
        <v>44397</v>
      </c>
      <c r="B203" s="15">
        <v>2021</v>
      </c>
      <c r="C203" s="15">
        <v>7</v>
      </c>
      <c r="D203" s="15" t="str">
        <f t="shared" si="22"/>
        <v>20217</v>
      </c>
      <c r="E203" s="15">
        <v>3</v>
      </c>
      <c r="F203" s="15">
        <v>0</v>
      </c>
      <c r="G203" s="62">
        <f t="shared" si="25"/>
        <v>2992.2979171895345</v>
      </c>
      <c r="H203" s="15">
        <f>IF(G202&lt;VLOOKUP(D203,'Luxjacky Assumptions Monthly'!$N$20:$R$44,5,0),VLOOKUP(D203,'Luxjacky Assumptions Monthly'!$N$20:$R$44,4,0),0)</f>
        <v>1816.9458060802233</v>
      </c>
      <c r="I203" s="15">
        <f t="shared" si="23"/>
        <v>234.12465988033208</v>
      </c>
      <c r="J203" s="15">
        <f t="shared" si="24"/>
        <v>1</v>
      </c>
      <c r="K203" s="15">
        <f t="shared" si="26"/>
        <v>4000</v>
      </c>
      <c r="L203" s="58">
        <f>'Luxjacky Assumptions Monthly'!$M$8*'Luxjacky Forecast Monthly'!H203</f>
        <v>18169.458060802233</v>
      </c>
      <c r="M203" s="58">
        <f>'Luxjacky Assumptions Monthly'!$M$6*'Luxjacky Assumptions Monthly'!$M$8*'Luxjacky Forecast Monthly'!G203</f>
        <v>1496.1489585947672</v>
      </c>
      <c r="N203" s="58">
        <f t="shared" si="27"/>
        <v>23665.607019397001</v>
      </c>
    </row>
    <row r="204" spans="1:14" x14ac:dyDescent="0.3">
      <c r="A204" s="60">
        <v>44398</v>
      </c>
      <c r="B204" s="15">
        <v>2021</v>
      </c>
      <c r="C204" s="15">
        <v>7</v>
      </c>
      <c r="D204" s="15" t="str">
        <f t="shared" si="22"/>
        <v>20217</v>
      </c>
      <c r="E204" s="15">
        <v>4</v>
      </c>
      <c r="F204" s="15">
        <v>0</v>
      </c>
      <c r="G204" s="62">
        <f t="shared" si="25"/>
        <v>2768.801826721834</v>
      </c>
      <c r="H204" s="15">
        <f>IF(G203&lt;VLOOKUP(D204,'Luxjacky Assumptions Monthly'!$N$20:$R$44,5,0),VLOOKUP(D204,'Luxjacky Assumptions Monthly'!$N$20:$R$44,4,0),0)</f>
        <v>0</v>
      </c>
      <c r="I204" s="15">
        <f t="shared" si="23"/>
        <v>223.49609046770041</v>
      </c>
      <c r="J204" s="15">
        <f t="shared" si="24"/>
        <v>0</v>
      </c>
      <c r="K204" s="15">
        <f t="shared" si="26"/>
        <v>0</v>
      </c>
      <c r="L204" s="58">
        <f>'Luxjacky Assumptions Monthly'!$M$8*'Luxjacky Forecast Monthly'!H204</f>
        <v>0</v>
      </c>
      <c r="M204" s="58">
        <f>'Luxjacky Assumptions Monthly'!$M$6*'Luxjacky Assumptions Monthly'!$M$8*'Luxjacky Forecast Monthly'!G204</f>
        <v>1384.400913360917</v>
      </c>
      <c r="N204" s="58">
        <f t="shared" si="27"/>
        <v>1384.400913360917</v>
      </c>
    </row>
    <row r="205" spans="1:14" x14ac:dyDescent="0.3">
      <c r="A205" s="60">
        <v>44399</v>
      </c>
      <c r="B205" s="15">
        <v>2021</v>
      </c>
      <c r="C205" s="15">
        <v>7</v>
      </c>
      <c r="D205" s="15" t="str">
        <f t="shared" si="22"/>
        <v>20217</v>
      </c>
      <c r="E205" s="15">
        <v>5</v>
      </c>
      <c r="F205" s="15">
        <v>0</v>
      </c>
      <c r="G205" s="62">
        <f t="shared" si="25"/>
        <v>2564.5569127497911</v>
      </c>
      <c r="H205" s="15">
        <f>IF(G204&lt;VLOOKUP(D205,'Luxjacky Assumptions Monthly'!$N$20:$R$44,5,0),VLOOKUP(D205,'Luxjacky Assumptions Monthly'!$N$20:$R$44,4,0),0)</f>
        <v>0</v>
      </c>
      <c r="I205" s="15">
        <f t="shared" si="23"/>
        <v>204.24491397204307</v>
      </c>
      <c r="J205" s="15">
        <f t="shared" si="24"/>
        <v>0</v>
      </c>
      <c r="K205" s="15">
        <f t="shared" si="26"/>
        <v>0</v>
      </c>
      <c r="L205" s="58">
        <f>'Luxjacky Assumptions Monthly'!$M$8*'Luxjacky Forecast Monthly'!H205</f>
        <v>0</v>
      </c>
      <c r="M205" s="58">
        <f>'Luxjacky Assumptions Monthly'!$M$6*'Luxjacky Assumptions Monthly'!$M$8*'Luxjacky Forecast Monthly'!G205</f>
        <v>1282.2784563748955</v>
      </c>
      <c r="N205" s="58">
        <f t="shared" si="27"/>
        <v>1282.2784563748955</v>
      </c>
    </row>
    <row r="206" spans="1:14" x14ac:dyDescent="0.3">
      <c r="A206" s="60">
        <v>44400</v>
      </c>
      <c r="B206" s="15">
        <v>2021</v>
      </c>
      <c r="C206" s="15">
        <v>7</v>
      </c>
      <c r="D206" s="15" t="str">
        <f t="shared" si="22"/>
        <v>20217</v>
      </c>
      <c r="E206" s="15">
        <v>6</v>
      </c>
      <c r="F206" s="15">
        <v>1</v>
      </c>
      <c r="G206" s="62">
        <f t="shared" si="25"/>
        <v>2378.6837347918222</v>
      </c>
      <c r="H206" s="15">
        <f>IF(G205&lt;VLOOKUP(D206,'Luxjacky Assumptions Monthly'!$N$20:$R$44,5,0),VLOOKUP(D206,'Luxjacky Assumptions Monthly'!$N$20:$R$44,4,0),0)</f>
        <v>0</v>
      </c>
      <c r="I206" s="15">
        <f t="shared" si="23"/>
        <v>185.87317795796906</v>
      </c>
      <c r="J206" s="15">
        <f t="shared" si="24"/>
        <v>0</v>
      </c>
      <c r="K206" s="15">
        <f t="shared" si="26"/>
        <v>0</v>
      </c>
      <c r="L206" s="58">
        <f>'Luxjacky Assumptions Monthly'!$M$8*'Luxjacky Forecast Monthly'!H206</f>
        <v>0</v>
      </c>
      <c r="M206" s="58">
        <f>'Luxjacky Assumptions Monthly'!$M$6*'Luxjacky Assumptions Monthly'!$M$8*'Luxjacky Forecast Monthly'!G206</f>
        <v>1189.3418673959111</v>
      </c>
      <c r="N206" s="58">
        <f t="shared" si="27"/>
        <v>1189.3418673959111</v>
      </c>
    </row>
    <row r="207" spans="1:14" x14ac:dyDescent="0.3">
      <c r="A207" s="60">
        <v>44401</v>
      </c>
      <c r="B207" s="15">
        <v>2021</v>
      </c>
      <c r="C207" s="15">
        <v>7</v>
      </c>
      <c r="D207" s="15" t="str">
        <f t="shared" si="22"/>
        <v>20217</v>
      </c>
      <c r="E207" s="15">
        <v>7</v>
      </c>
      <c r="F207" s="15">
        <v>1</v>
      </c>
      <c r="G207" s="62">
        <f t="shared" si="25"/>
        <v>2230.7300352438533</v>
      </c>
      <c r="H207" s="15">
        <f>IF(G206&lt;VLOOKUP(D207,'Luxjacky Assumptions Monthly'!$N$20:$R$44,5,0),VLOOKUP(D207,'Luxjacky Assumptions Monthly'!$N$20:$R$44,4,0),0)</f>
        <v>0</v>
      </c>
      <c r="I207" s="15">
        <f t="shared" si="23"/>
        <v>147.95369954796871</v>
      </c>
      <c r="J207" s="15">
        <f t="shared" si="24"/>
        <v>0</v>
      </c>
      <c r="K207" s="15">
        <f t="shared" si="26"/>
        <v>0</v>
      </c>
      <c r="L207" s="58">
        <f>'Luxjacky Assumptions Monthly'!$M$8*'Luxjacky Forecast Monthly'!H207</f>
        <v>0</v>
      </c>
      <c r="M207" s="58">
        <f>'Luxjacky Assumptions Monthly'!$M$6*'Luxjacky Assumptions Monthly'!$M$8*'Luxjacky Forecast Monthly'!G207</f>
        <v>1115.3650176219267</v>
      </c>
      <c r="N207" s="58">
        <f t="shared" si="27"/>
        <v>1115.3650176219267</v>
      </c>
    </row>
    <row r="208" spans="1:14" x14ac:dyDescent="0.3">
      <c r="A208" s="60">
        <v>44402</v>
      </c>
      <c r="B208" s="15">
        <v>2021</v>
      </c>
      <c r="C208" s="15">
        <v>7</v>
      </c>
      <c r="D208" s="15" t="str">
        <f t="shared" si="22"/>
        <v>20217</v>
      </c>
      <c r="E208" s="15">
        <v>1</v>
      </c>
      <c r="F208" s="15">
        <v>0</v>
      </c>
      <c r="G208" s="62">
        <f t="shared" si="25"/>
        <v>1998.612449890559</v>
      </c>
      <c r="H208" s="15">
        <f>IF(G207&lt;VLOOKUP(D208,'Luxjacky Assumptions Monthly'!$N$20:$R$44,5,0),VLOOKUP(D208,'Luxjacky Assumptions Monthly'!$N$20:$R$44,4,0),0)</f>
        <v>0</v>
      </c>
      <c r="I208" s="15">
        <f t="shared" si="23"/>
        <v>232.11758535329426</v>
      </c>
      <c r="J208" s="15">
        <f t="shared" si="24"/>
        <v>0</v>
      </c>
      <c r="K208" s="15">
        <f t="shared" si="26"/>
        <v>0</v>
      </c>
      <c r="L208" s="58">
        <f>'Luxjacky Assumptions Monthly'!$M$8*'Luxjacky Forecast Monthly'!H208</f>
        <v>0</v>
      </c>
      <c r="M208" s="58">
        <f>'Luxjacky Assumptions Monthly'!$M$6*'Luxjacky Assumptions Monthly'!$M$8*'Luxjacky Forecast Monthly'!G208</f>
        <v>999.3062249452795</v>
      </c>
      <c r="N208" s="58">
        <f t="shared" si="27"/>
        <v>999.3062249452795</v>
      </c>
    </row>
    <row r="209" spans="1:14" x14ac:dyDescent="0.3">
      <c r="A209" s="60">
        <v>44403</v>
      </c>
      <c r="B209" s="15">
        <v>2021</v>
      </c>
      <c r="C209" s="15">
        <v>7</v>
      </c>
      <c r="D209" s="15" t="str">
        <f t="shared" si="22"/>
        <v>20217</v>
      </c>
      <c r="E209" s="15">
        <v>2</v>
      </c>
      <c r="F209" s="15">
        <v>0</v>
      </c>
      <c r="G209" s="62">
        <f t="shared" si="25"/>
        <v>1761.8771822954884</v>
      </c>
      <c r="H209" s="15">
        <f>IF(G208&lt;VLOOKUP(D209,'Luxjacky Assumptions Monthly'!$N$20:$R$44,5,0),VLOOKUP(D209,'Luxjacky Assumptions Monthly'!$N$20:$R$44,4,0),0)</f>
        <v>0</v>
      </c>
      <c r="I209" s="15">
        <f t="shared" si="23"/>
        <v>236.73526759507061</v>
      </c>
      <c r="J209" s="15">
        <f t="shared" si="24"/>
        <v>0</v>
      </c>
      <c r="K209" s="15">
        <f t="shared" si="26"/>
        <v>0</v>
      </c>
      <c r="L209" s="58">
        <f>'Luxjacky Assumptions Monthly'!$M$8*'Luxjacky Forecast Monthly'!H209</f>
        <v>0</v>
      </c>
      <c r="M209" s="58">
        <f>'Luxjacky Assumptions Monthly'!$M$6*'Luxjacky Assumptions Monthly'!$M$8*'Luxjacky Forecast Monthly'!G209</f>
        <v>880.93859114774421</v>
      </c>
      <c r="N209" s="58">
        <f t="shared" si="27"/>
        <v>880.93859114774421</v>
      </c>
    </row>
    <row r="210" spans="1:14" x14ac:dyDescent="0.3">
      <c r="A210" s="60">
        <v>44404</v>
      </c>
      <c r="B210" s="15">
        <v>2021</v>
      </c>
      <c r="C210" s="15">
        <v>7</v>
      </c>
      <c r="D210" s="15" t="str">
        <f t="shared" si="22"/>
        <v>20217</v>
      </c>
      <c r="E210" s="15">
        <v>3</v>
      </c>
      <c r="F210" s="15">
        <v>0</v>
      </c>
      <c r="G210" s="62">
        <f t="shared" si="25"/>
        <v>1527.7525224151564</v>
      </c>
      <c r="H210" s="15">
        <f>IF(G209&lt;VLOOKUP(D210,'Luxjacky Assumptions Monthly'!$N$20:$R$44,5,0),VLOOKUP(D210,'Luxjacky Assumptions Monthly'!$N$20:$R$44,4,0),0)</f>
        <v>0</v>
      </c>
      <c r="I210" s="15">
        <f t="shared" si="23"/>
        <v>234.12465988033208</v>
      </c>
      <c r="J210" s="15">
        <f t="shared" si="24"/>
        <v>0</v>
      </c>
      <c r="K210" s="15">
        <f t="shared" si="26"/>
        <v>0</v>
      </c>
      <c r="L210" s="58">
        <f>'Luxjacky Assumptions Monthly'!$M$8*'Luxjacky Forecast Monthly'!H210</f>
        <v>0</v>
      </c>
      <c r="M210" s="58">
        <f>'Luxjacky Assumptions Monthly'!$M$6*'Luxjacky Assumptions Monthly'!$M$8*'Luxjacky Forecast Monthly'!G210</f>
        <v>763.87626120757818</v>
      </c>
      <c r="N210" s="58">
        <f t="shared" si="27"/>
        <v>763.87626120757818</v>
      </c>
    </row>
    <row r="211" spans="1:14" x14ac:dyDescent="0.3">
      <c r="A211" s="60">
        <v>44405</v>
      </c>
      <c r="B211" s="15">
        <v>2021</v>
      </c>
      <c r="C211" s="15">
        <v>7</v>
      </c>
      <c r="D211" s="15" t="str">
        <f t="shared" si="22"/>
        <v>20217</v>
      </c>
      <c r="E211" s="15">
        <v>4</v>
      </c>
      <c r="F211" s="15">
        <v>0</v>
      </c>
      <c r="G211" s="62">
        <f t="shared" si="25"/>
        <v>3121.202238027679</v>
      </c>
      <c r="H211" s="15">
        <f>IF(G210&lt;VLOOKUP(D211,'Luxjacky Assumptions Monthly'!$N$20:$R$44,5,0),VLOOKUP(D211,'Luxjacky Assumptions Monthly'!$N$20:$R$44,4,0),0)</f>
        <v>1816.9458060802233</v>
      </c>
      <c r="I211" s="15">
        <f t="shared" si="23"/>
        <v>223.49609046770041</v>
      </c>
      <c r="J211" s="15">
        <f t="shared" si="24"/>
        <v>1</v>
      </c>
      <c r="K211" s="15">
        <f t="shared" si="26"/>
        <v>4000</v>
      </c>
      <c r="L211" s="58">
        <f>'Luxjacky Assumptions Monthly'!$M$8*'Luxjacky Forecast Monthly'!H211</f>
        <v>18169.458060802233</v>
      </c>
      <c r="M211" s="58">
        <f>'Luxjacky Assumptions Monthly'!$M$6*'Luxjacky Assumptions Monthly'!$M$8*'Luxjacky Forecast Monthly'!G211</f>
        <v>1560.6011190138395</v>
      </c>
      <c r="N211" s="58">
        <f t="shared" si="27"/>
        <v>23730.059179816071</v>
      </c>
    </row>
    <row r="212" spans="1:14" x14ac:dyDescent="0.3">
      <c r="A212" s="60">
        <v>44406</v>
      </c>
      <c r="B212" s="15">
        <v>2021</v>
      </c>
      <c r="C212" s="15">
        <v>7</v>
      </c>
      <c r="D212" s="15" t="str">
        <f t="shared" si="22"/>
        <v>20217</v>
      </c>
      <c r="E212" s="15">
        <v>5</v>
      </c>
      <c r="F212" s="15">
        <v>0</v>
      </c>
      <c r="G212" s="62">
        <f t="shared" si="25"/>
        <v>2916.957324055636</v>
      </c>
      <c r="H212" s="15">
        <f>IF(G211&lt;VLOOKUP(D212,'Luxjacky Assumptions Monthly'!$N$20:$R$44,5,0),VLOOKUP(D212,'Luxjacky Assumptions Monthly'!$N$20:$R$44,4,0),0)</f>
        <v>0</v>
      </c>
      <c r="I212" s="15">
        <f t="shared" si="23"/>
        <v>204.24491397204307</v>
      </c>
      <c r="J212" s="15">
        <f t="shared" si="24"/>
        <v>0</v>
      </c>
      <c r="K212" s="15">
        <f t="shared" si="26"/>
        <v>0</v>
      </c>
      <c r="L212" s="58">
        <f>'Luxjacky Assumptions Monthly'!$M$8*'Luxjacky Forecast Monthly'!H212</f>
        <v>0</v>
      </c>
      <c r="M212" s="58">
        <f>'Luxjacky Assumptions Monthly'!$M$6*'Luxjacky Assumptions Monthly'!$M$8*'Luxjacky Forecast Monthly'!G212</f>
        <v>1458.478662027818</v>
      </c>
      <c r="N212" s="58">
        <f t="shared" si="27"/>
        <v>1458.478662027818</v>
      </c>
    </row>
    <row r="213" spans="1:14" x14ac:dyDescent="0.3">
      <c r="A213" s="60">
        <v>44407</v>
      </c>
      <c r="B213" s="15">
        <v>2021</v>
      </c>
      <c r="C213" s="15">
        <v>7</v>
      </c>
      <c r="D213" s="15" t="str">
        <f t="shared" si="22"/>
        <v>20217</v>
      </c>
      <c r="E213" s="15">
        <v>6</v>
      </c>
      <c r="F213" s="15">
        <v>1</v>
      </c>
      <c r="G213" s="62">
        <f t="shared" si="25"/>
        <v>2731.0841460976671</v>
      </c>
      <c r="H213" s="15">
        <f>IF(G212&lt;VLOOKUP(D213,'Luxjacky Assumptions Monthly'!$N$20:$R$44,5,0),VLOOKUP(D213,'Luxjacky Assumptions Monthly'!$N$20:$R$44,4,0),0)</f>
        <v>0</v>
      </c>
      <c r="I213" s="15">
        <f t="shared" si="23"/>
        <v>185.87317795796906</v>
      </c>
      <c r="J213" s="15">
        <f t="shared" si="24"/>
        <v>0</v>
      </c>
      <c r="K213" s="15">
        <f t="shared" si="26"/>
        <v>0</v>
      </c>
      <c r="L213" s="58">
        <f>'Luxjacky Assumptions Monthly'!$M$8*'Luxjacky Forecast Monthly'!H213</f>
        <v>0</v>
      </c>
      <c r="M213" s="58">
        <f>'Luxjacky Assumptions Monthly'!$M$6*'Luxjacky Assumptions Monthly'!$M$8*'Luxjacky Forecast Monthly'!G213</f>
        <v>1365.5420730488336</v>
      </c>
      <c r="N213" s="58">
        <f t="shared" si="27"/>
        <v>1365.5420730488336</v>
      </c>
    </row>
    <row r="214" spans="1:14" x14ac:dyDescent="0.3">
      <c r="A214" s="60">
        <v>44408</v>
      </c>
      <c r="B214" s="15">
        <v>2021</v>
      </c>
      <c r="C214" s="15">
        <v>7</v>
      </c>
      <c r="D214" s="15" t="str">
        <f t="shared" si="22"/>
        <v>20217</v>
      </c>
      <c r="E214" s="15">
        <v>7</v>
      </c>
      <c r="F214" s="15">
        <v>1</v>
      </c>
      <c r="G214" s="62">
        <f t="shared" si="25"/>
        <v>2583.1304465496983</v>
      </c>
      <c r="H214" s="15">
        <f>IF(G213&lt;VLOOKUP(D214,'Luxjacky Assumptions Monthly'!$N$20:$R$44,5,0),VLOOKUP(D214,'Luxjacky Assumptions Monthly'!$N$20:$R$44,4,0),0)</f>
        <v>0</v>
      </c>
      <c r="I214" s="15">
        <f t="shared" si="23"/>
        <v>147.95369954796871</v>
      </c>
      <c r="J214" s="15">
        <f t="shared" si="24"/>
        <v>0</v>
      </c>
      <c r="K214" s="15">
        <f t="shared" si="26"/>
        <v>0</v>
      </c>
      <c r="L214" s="58">
        <f>'Luxjacky Assumptions Monthly'!$M$8*'Luxjacky Forecast Monthly'!H214</f>
        <v>0</v>
      </c>
      <c r="M214" s="58">
        <f>'Luxjacky Assumptions Monthly'!$M$6*'Luxjacky Assumptions Monthly'!$M$8*'Luxjacky Forecast Monthly'!G214</f>
        <v>1291.5652232748491</v>
      </c>
      <c r="N214" s="58">
        <f t="shared" si="27"/>
        <v>1291.5652232748491</v>
      </c>
    </row>
    <row r="215" spans="1:14" x14ac:dyDescent="0.3">
      <c r="A215" s="60">
        <v>44409</v>
      </c>
      <c r="B215" s="15">
        <v>2021</v>
      </c>
      <c r="C215" s="15">
        <v>8</v>
      </c>
      <c r="D215" s="15" t="str">
        <f t="shared" si="22"/>
        <v>20218</v>
      </c>
      <c r="E215" s="15">
        <v>1</v>
      </c>
      <c r="F215" s="15">
        <v>0</v>
      </c>
      <c r="G215" s="62">
        <f t="shared" si="25"/>
        <v>2348.7463042496438</v>
      </c>
      <c r="H215" s="15">
        <f>IF(G214&lt;VLOOKUP(D215,'Luxjacky Assumptions Monthly'!$N$20:$R$44,5,0),VLOOKUP(D215,'Luxjacky Assumptions Monthly'!$N$20:$R$44,4,0),0)</f>
        <v>0</v>
      </c>
      <c r="I215" s="15">
        <f t="shared" si="23"/>
        <v>234.38414230005444</v>
      </c>
      <c r="J215" s="15">
        <f t="shared" si="24"/>
        <v>0</v>
      </c>
      <c r="K215" s="15">
        <f t="shared" si="26"/>
        <v>0</v>
      </c>
      <c r="L215" s="58">
        <f>'Luxjacky Assumptions Monthly'!$M$8*'Luxjacky Forecast Monthly'!H215</f>
        <v>0</v>
      </c>
      <c r="M215" s="58">
        <f>'Luxjacky Assumptions Monthly'!$M$6*'Luxjacky Assumptions Monthly'!$M$8*'Luxjacky Forecast Monthly'!G215</f>
        <v>1174.3731521248219</v>
      </c>
      <c r="N215" s="58">
        <f t="shared" si="27"/>
        <v>1174.3731521248219</v>
      </c>
    </row>
    <row r="216" spans="1:14" x14ac:dyDescent="0.3">
      <c r="A216" s="60">
        <v>44410</v>
      </c>
      <c r="B216" s="15">
        <v>2021</v>
      </c>
      <c r="C216" s="15">
        <v>8</v>
      </c>
      <c r="D216" s="15" t="str">
        <f t="shared" si="22"/>
        <v>20218</v>
      </c>
      <c r="E216" s="15">
        <v>2</v>
      </c>
      <c r="F216" s="15">
        <v>0</v>
      </c>
      <c r="G216" s="62">
        <f t="shared" si="25"/>
        <v>2109.7444797078128</v>
      </c>
      <c r="H216" s="15">
        <f>IF(G215&lt;VLOOKUP(D216,'Luxjacky Assumptions Monthly'!$N$20:$R$44,5,0),VLOOKUP(D216,'Luxjacky Assumptions Monthly'!$N$20:$R$44,4,0),0)</f>
        <v>0</v>
      </c>
      <c r="I216" s="15">
        <f t="shared" si="23"/>
        <v>239.00182454183079</v>
      </c>
      <c r="J216" s="15">
        <f t="shared" si="24"/>
        <v>0</v>
      </c>
      <c r="K216" s="15">
        <f t="shared" si="26"/>
        <v>0</v>
      </c>
      <c r="L216" s="58">
        <f>'Luxjacky Assumptions Monthly'!$M$8*'Luxjacky Forecast Monthly'!H216</f>
        <v>0</v>
      </c>
      <c r="M216" s="58">
        <f>'Luxjacky Assumptions Monthly'!$M$6*'Luxjacky Assumptions Monthly'!$M$8*'Luxjacky Forecast Monthly'!G216</f>
        <v>1054.8722398539064</v>
      </c>
      <c r="N216" s="58">
        <f t="shared" si="27"/>
        <v>1054.8722398539064</v>
      </c>
    </row>
    <row r="217" spans="1:14" x14ac:dyDescent="0.3">
      <c r="A217" s="60">
        <v>44411</v>
      </c>
      <c r="B217" s="15">
        <v>2021</v>
      </c>
      <c r="C217" s="15">
        <v>8</v>
      </c>
      <c r="D217" s="15" t="str">
        <f t="shared" si="22"/>
        <v>20218</v>
      </c>
      <c r="E217" s="15">
        <v>3</v>
      </c>
      <c r="F217" s="15">
        <v>0</v>
      </c>
      <c r="G217" s="62">
        <f t="shared" si="25"/>
        <v>1873.3532628807206</v>
      </c>
      <c r="H217" s="15">
        <f>IF(G216&lt;VLOOKUP(D217,'Luxjacky Assumptions Monthly'!$N$20:$R$44,5,0),VLOOKUP(D217,'Luxjacky Assumptions Monthly'!$N$20:$R$44,4,0),0)</f>
        <v>0</v>
      </c>
      <c r="I217" s="15">
        <f t="shared" si="23"/>
        <v>236.39121682709225</v>
      </c>
      <c r="J217" s="15">
        <f t="shared" si="24"/>
        <v>0</v>
      </c>
      <c r="K217" s="15">
        <f t="shared" si="26"/>
        <v>0</v>
      </c>
      <c r="L217" s="58">
        <f>'Luxjacky Assumptions Monthly'!$M$8*'Luxjacky Forecast Monthly'!H217</f>
        <v>0</v>
      </c>
      <c r="M217" s="58">
        <f>'Luxjacky Assumptions Monthly'!$M$6*'Luxjacky Assumptions Monthly'!$M$8*'Luxjacky Forecast Monthly'!G217</f>
        <v>936.67663144036032</v>
      </c>
      <c r="N217" s="58">
        <f t="shared" si="27"/>
        <v>936.67663144036032</v>
      </c>
    </row>
    <row r="218" spans="1:14" x14ac:dyDescent="0.3">
      <c r="A218" s="60">
        <v>44412</v>
      </c>
      <c r="B218" s="15">
        <v>2021</v>
      </c>
      <c r="C218" s="15">
        <v>8</v>
      </c>
      <c r="D218" s="15" t="str">
        <f t="shared" si="22"/>
        <v>20218</v>
      </c>
      <c r="E218" s="15">
        <v>4</v>
      </c>
      <c r="F218" s="15">
        <v>0</v>
      </c>
      <c r="G218" s="62">
        <f t="shared" si="25"/>
        <v>1647.59061546626</v>
      </c>
      <c r="H218" s="15">
        <f>IF(G217&lt;VLOOKUP(D218,'Luxjacky Assumptions Monthly'!$N$20:$R$44,5,0),VLOOKUP(D218,'Luxjacky Assumptions Monthly'!$N$20:$R$44,4,0),0)</f>
        <v>0</v>
      </c>
      <c r="I218" s="15">
        <f t="shared" si="23"/>
        <v>225.76264741446056</v>
      </c>
      <c r="J218" s="15">
        <f t="shared" si="24"/>
        <v>0</v>
      </c>
      <c r="K218" s="15">
        <f t="shared" si="26"/>
        <v>0</v>
      </c>
      <c r="L218" s="58">
        <f>'Luxjacky Assumptions Monthly'!$M$8*'Luxjacky Forecast Monthly'!H218</f>
        <v>0</v>
      </c>
      <c r="M218" s="58">
        <f>'Luxjacky Assumptions Monthly'!$M$6*'Luxjacky Assumptions Monthly'!$M$8*'Luxjacky Forecast Monthly'!G218</f>
        <v>823.79530773313002</v>
      </c>
      <c r="N218" s="58">
        <f t="shared" si="27"/>
        <v>823.79530773313002</v>
      </c>
    </row>
    <row r="219" spans="1:14" x14ac:dyDescent="0.3">
      <c r="A219" s="60">
        <v>44413</v>
      </c>
      <c r="B219" s="15">
        <v>2021</v>
      </c>
      <c r="C219" s="15">
        <v>8</v>
      </c>
      <c r="D219" s="15" t="str">
        <f t="shared" si="22"/>
        <v>20218</v>
      </c>
      <c r="E219" s="15">
        <v>5</v>
      </c>
      <c r="F219" s="15">
        <v>0</v>
      </c>
      <c r="G219" s="62">
        <f t="shared" si="25"/>
        <v>3291.1249828323457</v>
      </c>
      <c r="H219" s="15">
        <f>IF(G218&lt;VLOOKUP(D219,'Luxjacky Assumptions Monthly'!$N$20:$R$44,5,0),VLOOKUP(D219,'Luxjacky Assumptions Monthly'!$N$20:$R$44,4,0),0)</f>
        <v>1850.0458382848892</v>
      </c>
      <c r="I219" s="15">
        <f t="shared" si="23"/>
        <v>206.51147091880324</v>
      </c>
      <c r="J219" s="15">
        <f t="shared" si="24"/>
        <v>1</v>
      </c>
      <c r="K219" s="15">
        <f t="shared" si="26"/>
        <v>4000</v>
      </c>
      <c r="L219" s="58">
        <f>'Luxjacky Assumptions Monthly'!$M$8*'Luxjacky Forecast Monthly'!H219</f>
        <v>18500.45838284889</v>
      </c>
      <c r="M219" s="58">
        <f>'Luxjacky Assumptions Monthly'!$M$6*'Luxjacky Assumptions Monthly'!$M$8*'Luxjacky Forecast Monthly'!G219</f>
        <v>1645.5624914161729</v>
      </c>
      <c r="N219" s="58">
        <f t="shared" si="27"/>
        <v>24146.020874265065</v>
      </c>
    </row>
    <row r="220" spans="1:14" x14ac:dyDescent="0.3">
      <c r="A220" s="60">
        <v>44414</v>
      </c>
      <c r="B220" s="15">
        <v>2021</v>
      </c>
      <c r="C220" s="15">
        <v>8</v>
      </c>
      <c r="D220" s="15" t="str">
        <f t="shared" si="22"/>
        <v>20218</v>
      </c>
      <c r="E220" s="15">
        <v>6</v>
      </c>
      <c r="F220" s="15">
        <v>1</v>
      </c>
      <c r="G220" s="62">
        <f t="shared" si="25"/>
        <v>3102.9852479276165</v>
      </c>
      <c r="H220" s="15">
        <f>IF(G219&lt;VLOOKUP(D220,'Luxjacky Assumptions Monthly'!$N$20:$R$44,5,0),VLOOKUP(D220,'Luxjacky Assumptions Monthly'!$N$20:$R$44,4,0),0)</f>
        <v>0</v>
      </c>
      <c r="I220" s="15">
        <f t="shared" si="23"/>
        <v>188.13973490472924</v>
      </c>
      <c r="J220" s="15">
        <f t="shared" si="24"/>
        <v>0</v>
      </c>
      <c r="K220" s="15">
        <f t="shared" si="26"/>
        <v>0</v>
      </c>
      <c r="L220" s="58">
        <f>'Luxjacky Assumptions Monthly'!$M$8*'Luxjacky Forecast Monthly'!H220</f>
        <v>0</v>
      </c>
      <c r="M220" s="58">
        <f>'Luxjacky Assumptions Monthly'!$M$6*'Luxjacky Assumptions Monthly'!$M$8*'Luxjacky Forecast Monthly'!G220</f>
        <v>1551.4926239638082</v>
      </c>
      <c r="N220" s="58">
        <f t="shared" si="27"/>
        <v>1551.4926239638082</v>
      </c>
    </row>
    <row r="221" spans="1:14" x14ac:dyDescent="0.3">
      <c r="A221" s="60">
        <v>44415</v>
      </c>
      <c r="B221" s="15">
        <v>2021</v>
      </c>
      <c r="C221" s="15">
        <v>8</v>
      </c>
      <c r="D221" s="15" t="str">
        <f t="shared" si="22"/>
        <v>20218</v>
      </c>
      <c r="E221" s="15">
        <v>7</v>
      </c>
      <c r="F221" s="15">
        <v>1</v>
      </c>
      <c r="G221" s="62">
        <f t="shared" si="25"/>
        <v>2952.7649914328877</v>
      </c>
      <c r="H221" s="15">
        <f>IF(G220&lt;VLOOKUP(D221,'Luxjacky Assumptions Monthly'!$N$20:$R$44,5,0),VLOOKUP(D221,'Luxjacky Assumptions Monthly'!$N$20:$R$44,4,0),0)</f>
        <v>0</v>
      </c>
      <c r="I221" s="15">
        <f t="shared" si="23"/>
        <v>150.22025649472886</v>
      </c>
      <c r="J221" s="15">
        <f t="shared" si="24"/>
        <v>0</v>
      </c>
      <c r="K221" s="15">
        <f t="shared" si="26"/>
        <v>0</v>
      </c>
      <c r="L221" s="58">
        <f>'Luxjacky Assumptions Monthly'!$M$8*'Luxjacky Forecast Monthly'!H221</f>
        <v>0</v>
      </c>
      <c r="M221" s="58">
        <f>'Luxjacky Assumptions Monthly'!$M$6*'Luxjacky Assumptions Monthly'!$M$8*'Luxjacky Forecast Monthly'!G221</f>
        <v>1476.3824957164438</v>
      </c>
      <c r="N221" s="58">
        <f t="shared" si="27"/>
        <v>1476.3824957164438</v>
      </c>
    </row>
    <row r="222" spans="1:14" x14ac:dyDescent="0.3">
      <c r="A222" s="60">
        <v>44416</v>
      </c>
      <c r="B222" s="15">
        <v>2021</v>
      </c>
      <c r="C222" s="15">
        <v>8</v>
      </c>
      <c r="D222" s="15" t="str">
        <f t="shared" si="22"/>
        <v>20218</v>
      </c>
      <c r="E222" s="15">
        <v>1</v>
      </c>
      <c r="F222" s="15">
        <v>0</v>
      </c>
      <c r="G222" s="62">
        <f t="shared" si="25"/>
        <v>2718.3808491328332</v>
      </c>
      <c r="H222" s="15">
        <f>IF(G221&lt;VLOOKUP(D222,'Luxjacky Assumptions Monthly'!$N$20:$R$44,5,0),VLOOKUP(D222,'Luxjacky Assumptions Monthly'!$N$20:$R$44,4,0),0)</f>
        <v>0</v>
      </c>
      <c r="I222" s="15">
        <f t="shared" si="23"/>
        <v>234.38414230005444</v>
      </c>
      <c r="J222" s="15">
        <f t="shared" si="24"/>
        <v>0</v>
      </c>
      <c r="K222" s="15">
        <f t="shared" si="26"/>
        <v>0</v>
      </c>
      <c r="L222" s="58">
        <f>'Luxjacky Assumptions Monthly'!$M$8*'Luxjacky Forecast Monthly'!H222</f>
        <v>0</v>
      </c>
      <c r="M222" s="58">
        <f>'Luxjacky Assumptions Monthly'!$M$6*'Luxjacky Assumptions Monthly'!$M$8*'Luxjacky Forecast Monthly'!G222</f>
        <v>1359.1904245664166</v>
      </c>
      <c r="N222" s="58">
        <f t="shared" si="27"/>
        <v>1359.1904245664166</v>
      </c>
    </row>
    <row r="223" spans="1:14" x14ac:dyDescent="0.3">
      <c r="A223" s="60">
        <v>44417</v>
      </c>
      <c r="B223" s="15">
        <v>2021</v>
      </c>
      <c r="C223" s="15">
        <v>8</v>
      </c>
      <c r="D223" s="15" t="str">
        <f t="shared" si="22"/>
        <v>20218</v>
      </c>
      <c r="E223" s="15">
        <v>2</v>
      </c>
      <c r="F223" s="15">
        <v>0</v>
      </c>
      <c r="G223" s="62">
        <f t="shared" si="25"/>
        <v>2479.3790245910022</v>
      </c>
      <c r="H223" s="15">
        <f>IF(G222&lt;VLOOKUP(D223,'Luxjacky Assumptions Monthly'!$N$20:$R$44,5,0),VLOOKUP(D223,'Luxjacky Assumptions Monthly'!$N$20:$R$44,4,0),0)</f>
        <v>0</v>
      </c>
      <c r="I223" s="15">
        <f t="shared" si="23"/>
        <v>239.00182454183079</v>
      </c>
      <c r="J223" s="15">
        <f t="shared" si="24"/>
        <v>0</v>
      </c>
      <c r="K223" s="15">
        <f t="shared" si="26"/>
        <v>0</v>
      </c>
      <c r="L223" s="58">
        <f>'Luxjacky Assumptions Monthly'!$M$8*'Luxjacky Forecast Monthly'!H223</f>
        <v>0</v>
      </c>
      <c r="M223" s="58">
        <f>'Luxjacky Assumptions Monthly'!$M$6*'Luxjacky Assumptions Monthly'!$M$8*'Luxjacky Forecast Monthly'!G223</f>
        <v>1239.6895122955011</v>
      </c>
      <c r="N223" s="58">
        <f t="shared" si="27"/>
        <v>1239.6895122955011</v>
      </c>
    </row>
    <row r="224" spans="1:14" x14ac:dyDescent="0.3">
      <c r="A224" s="60">
        <v>44418</v>
      </c>
      <c r="B224" s="15">
        <v>2021</v>
      </c>
      <c r="C224" s="15">
        <v>8</v>
      </c>
      <c r="D224" s="15" t="str">
        <f t="shared" si="22"/>
        <v>20218</v>
      </c>
      <c r="E224" s="15">
        <v>3</v>
      </c>
      <c r="F224" s="15">
        <v>0</v>
      </c>
      <c r="G224" s="62">
        <f t="shared" si="25"/>
        <v>2242.98780776391</v>
      </c>
      <c r="H224" s="15">
        <f>IF(G223&lt;VLOOKUP(D224,'Luxjacky Assumptions Monthly'!$N$20:$R$44,5,0),VLOOKUP(D224,'Luxjacky Assumptions Monthly'!$N$20:$R$44,4,0),0)</f>
        <v>0</v>
      </c>
      <c r="I224" s="15">
        <f t="shared" si="23"/>
        <v>236.39121682709225</v>
      </c>
      <c r="J224" s="15">
        <f t="shared" si="24"/>
        <v>0</v>
      </c>
      <c r="K224" s="15">
        <f t="shared" si="26"/>
        <v>0</v>
      </c>
      <c r="L224" s="58">
        <f>'Luxjacky Assumptions Monthly'!$M$8*'Luxjacky Forecast Monthly'!H224</f>
        <v>0</v>
      </c>
      <c r="M224" s="58">
        <f>'Luxjacky Assumptions Monthly'!$M$6*'Luxjacky Assumptions Monthly'!$M$8*'Luxjacky Forecast Monthly'!G224</f>
        <v>1121.493903881955</v>
      </c>
      <c r="N224" s="58">
        <f t="shared" si="27"/>
        <v>1121.493903881955</v>
      </c>
    </row>
    <row r="225" spans="1:14" x14ac:dyDescent="0.3">
      <c r="A225" s="60">
        <v>44419</v>
      </c>
      <c r="B225" s="15">
        <v>2021</v>
      </c>
      <c r="C225" s="15">
        <v>8</v>
      </c>
      <c r="D225" s="15" t="str">
        <f t="shared" si="22"/>
        <v>20218</v>
      </c>
      <c r="E225" s="15">
        <v>4</v>
      </c>
      <c r="F225" s="15">
        <v>0</v>
      </c>
      <c r="G225" s="62">
        <f t="shared" si="25"/>
        <v>2017.2251603494494</v>
      </c>
      <c r="H225" s="15">
        <f>IF(G224&lt;VLOOKUP(D225,'Luxjacky Assumptions Monthly'!$N$20:$R$44,5,0),VLOOKUP(D225,'Luxjacky Assumptions Monthly'!$N$20:$R$44,4,0),0)</f>
        <v>0</v>
      </c>
      <c r="I225" s="15">
        <f t="shared" si="23"/>
        <v>225.76264741446056</v>
      </c>
      <c r="J225" s="15">
        <f t="shared" si="24"/>
        <v>0</v>
      </c>
      <c r="K225" s="15">
        <f t="shared" si="26"/>
        <v>0</v>
      </c>
      <c r="L225" s="58">
        <f>'Luxjacky Assumptions Monthly'!$M$8*'Luxjacky Forecast Monthly'!H225</f>
        <v>0</v>
      </c>
      <c r="M225" s="58">
        <f>'Luxjacky Assumptions Monthly'!$M$6*'Luxjacky Assumptions Monthly'!$M$8*'Luxjacky Forecast Monthly'!G225</f>
        <v>1008.6125801747247</v>
      </c>
      <c r="N225" s="58">
        <f t="shared" si="27"/>
        <v>1008.6125801747247</v>
      </c>
    </row>
    <row r="226" spans="1:14" x14ac:dyDescent="0.3">
      <c r="A226" s="60">
        <v>44420</v>
      </c>
      <c r="B226" s="15">
        <v>2021</v>
      </c>
      <c r="C226" s="15">
        <v>8</v>
      </c>
      <c r="D226" s="15" t="str">
        <f t="shared" si="22"/>
        <v>20218</v>
      </c>
      <c r="E226" s="15">
        <v>5</v>
      </c>
      <c r="F226" s="15">
        <v>0</v>
      </c>
      <c r="G226" s="62">
        <f t="shared" si="25"/>
        <v>1810.7136894306461</v>
      </c>
      <c r="H226" s="15">
        <f>IF(G225&lt;VLOOKUP(D226,'Luxjacky Assumptions Monthly'!$N$20:$R$44,5,0),VLOOKUP(D226,'Luxjacky Assumptions Monthly'!$N$20:$R$44,4,0),0)</f>
        <v>0</v>
      </c>
      <c r="I226" s="15">
        <f t="shared" si="23"/>
        <v>206.51147091880324</v>
      </c>
      <c r="J226" s="15">
        <f t="shared" si="24"/>
        <v>0</v>
      </c>
      <c r="K226" s="15">
        <f t="shared" si="26"/>
        <v>0</v>
      </c>
      <c r="L226" s="58">
        <f>'Luxjacky Assumptions Monthly'!$M$8*'Luxjacky Forecast Monthly'!H226</f>
        <v>0</v>
      </c>
      <c r="M226" s="58">
        <f>'Luxjacky Assumptions Monthly'!$M$6*'Luxjacky Assumptions Monthly'!$M$8*'Luxjacky Forecast Monthly'!G226</f>
        <v>905.35684471532306</v>
      </c>
      <c r="N226" s="58">
        <f t="shared" si="27"/>
        <v>905.35684471532306</v>
      </c>
    </row>
    <row r="227" spans="1:14" x14ac:dyDescent="0.3">
      <c r="A227" s="60">
        <v>44421</v>
      </c>
      <c r="B227" s="15">
        <v>2021</v>
      </c>
      <c r="C227" s="15">
        <v>8</v>
      </c>
      <c r="D227" s="15" t="str">
        <f t="shared" si="22"/>
        <v>20218</v>
      </c>
      <c r="E227" s="15">
        <v>6</v>
      </c>
      <c r="F227" s="15">
        <v>1</v>
      </c>
      <c r="G227" s="62">
        <f t="shared" si="25"/>
        <v>1622.5739545259169</v>
      </c>
      <c r="H227" s="15">
        <f>IF(G226&lt;VLOOKUP(D227,'Luxjacky Assumptions Monthly'!$N$20:$R$44,5,0),VLOOKUP(D227,'Luxjacky Assumptions Monthly'!$N$20:$R$44,4,0),0)</f>
        <v>0</v>
      </c>
      <c r="I227" s="15">
        <f t="shared" si="23"/>
        <v>188.13973490472924</v>
      </c>
      <c r="J227" s="15">
        <f t="shared" si="24"/>
        <v>0</v>
      </c>
      <c r="K227" s="15">
        <f t="shared" si="26"/>
        <v>0</v>
      </c>
      <c r="L227" s="58">
        <f>'Luxjacky Assumptions Monthly'!$M$8*'Luxjacky Forecast Monthly'!H227</f>
        <v>0</v>
      </c>
      <c r="M227" s="58">
        <f>'Luxjacky Assumptions Monthly'!$M$6*'Luxjacky Assumptions Monthly'!$M$8*'Luxjacky Forecast Monthly'!G227</f>
        <v>811.28697726295843</v>
      </c>
      <c r="N227" s="58">
        <f t="shared" si="27"/>
        <v>811.28697726295843</v>
      </c>
    </row>
    <row r="228" spans="1:14" x14ac:dyDescent="0.3">
      <c r="A228" s="60">
        <v>44422</v>
      </c>
      <c r="B228" s="15">
        <v>2021</v>
      </c>
      <c r="C228" s="15">
        <v>8</v>
      </c>
      <c r="D228" s="15" t="str">
        <f t="shared" si="22"/>
        <v>20218</v>
      </c>
      <c r="E228" s="15">
        <v>7</v>
      </c>
      <c r="F228" s="15">
        <v>1</v>
      </c>
      <c r="G228" s="62">
        <f t="shared" si="25"/>
        <v>3322.399536316077</v>
      </c>
      <c r="H228" s="15">
        <f>IF(G227&lt;VLOOKUP(D228,'Luxjacky Assumptions Monthly'!$N$20:$R$44,5,0),VLOOKUP(D228,'Luxjacky Assumptions Monthly'!$N$20:$R$44,4,0),0)</f>
        <v>1850.0458382848892</v>
      </c>
      <c r="I228" s="15">
        <f t="shared" si="23"/>
        <v>150.22025649472886</v>
      </c>
      <c r="J228" s="15">
        <f t="shared" si="24"/>
        <v>1</v>
      </c>
      <c r="K228" s="15">
        <f t="shared" si="26"/>
        <v>4000</v>
      </c>
      <c r="L228" s="58">
        <f>'Luxjacky Assumptions Monthly'!$M$8*'Luxjacky Forecast Monthly'!H228</f>
        <v>18500.45838284889</v>
      </c>
      <c r="M228" s="58">
        <f>'Luxjacky Assumptions Monthly'!$M$6*'Luxjacky Assumptions Monthly'!$M$8*'Luxjacky Forecast Monthly'!G228</f>
        <v>1661.1997681580385</v>
      </c>
      <c r="N228" s="58">
        <f t="shared" si="27"/>
        <v>24161.65815100693</v>
      </c>
    </row>
    <row r="229" spans="1:14" x14ac:dyDescent="0.3">
      <c r="A229" s="60">
        <v>44423</v>
      </c>
      <c r="B229" s="15">
        <v>2021</v>
      </c>
      <c r="C229" s="15">
        <v>8</v>
      </c>
      <c r="D229" s="15" t="str">
        <f t="shared" si="22"/>
        <v>20218</v>
      </c>
      <c r="E229" s="15">
        <v>1</v>
      </c>
      <c r="F229" s="15">
        <v>0</v>
      </c>
      <c r="G229" s="62">
        <f t="shared" si="25"/>
        <v>3088.0153940160226</v>
      </c>
      <c r="H229" s="15">
        <f>IF(G228&lt;VLOOKUP(D229,'Luxjacky Assumptions Monthly'!$N$20:$R$44,5,0),VLOOKUP(D229,'Luxjacky Assumptions Monthly'!$N$20:$R$44,4,0),0)</f>
        <v>0</v>
      </c>
      <c r="I229" s="15">
        <f t="shared" si="23"/>
        <v>234.38414230005444</v>
      </c>
      <c r="J229" s="15">
        <f t="shared" si="24"/>
        <v>0</v>
      </c>
      <c r="K229" s="15">
        <f t="shared" si="26"/>
        <v>0</v>
      </c>
      <c r="L229" s="58">
        <f>'Luxjacky Assumptions Monthly'!$M$8*'Luxjacky Forecast Monthly'!H229</f>
        <v>0</v>
      </c>
      <c r="M229" s="58">
        <f>'Luxjacky Assumptions Monthly'!$M$6*'Luxjacky Assumptions Monthly'!$M$8*'Luxjacky Forecast Monthly'!G229</f>
        <v>1544.0076970080113</v>
      </c>
      <c r="N229" s="58">
        <f t="shared" si="27"/>
        <v>1544.0076970080113</v>
      </c>
    </row>
    <row r="230" spans="1:14" x14ac:dyDescent="0.3">
      <c r="A230" s="60">
        <v>44424</v>
      </c>
      <c r="B230" s="15">
        <v>2021</v>
      </c>
      <c r="C230" s="15">
        <v>8</v>
      </c>
      <c r="D230" s="15" t="str">
        <f t="shared" si="22"/>
        <v>20218</v>
      </c>
      <c r="E230" s="15">
        <v>2</v>
      </c>
      <c r="F230" s="15">
        <v>0</v>
      </c>
      <c r="G230" s="62">
        <f t="shared" si="25"/>
        <v>2849.0135694741916</v>
      </c>
      <c r="H230" s="15">
        <f>IF(G229&lt;VLOOKUP(D230,'Luxjacky Assumptions Monthly'!$N$20:$R$44,5,0),VLOOKUP(D230,'Luxjacky Assumptions Monthly'!$N$20:$R$44,4,0),0)</f>
        <v>0</v>
      </c>
      <c r="I230" s="15">
        <f t="shared" si="23"/>
        <v>239.00182454183079</v>
      </c>
      <c r="J230" s="15">
        <f t="shared" si="24"/>
        <v>0</v>
      </c>
      <c r="K230" s="15">
        <f t="shared" si="26"/>
        <v>0</v>
      </c>
      <c r="L230" s="58">
        <f>'Luxjacky Assumptions Monthly'!$M$8*'Luxjacky Forecast Monthly'!H230</f>
        <v>0</v>
      </c>
      <c r="M230" s="58">
        <f>'Luxjacky Assumptions Monthly'!$M$6*'Luxjacky Assumptions Monthly'!$M$8*'Luxjacky Forecast Monthly'!G230</f>
        <v>1424.5067847370958</v>
      </c>
      <c r="N230" s="58">
        <f t="shared" si="27"/>
        <v>1424.5067847370958</v>
      </c>
    </row>
    <row r="231" spans="1:14" x14ac:dyDescent="0.3">
      <c r="A231" s="60">
        <v>44425</v>
      </c>
      <c r="B231" s="15">
        <v>2021</v>
      </c>
      <c r="C231" s="15">
        <v>8</v>
      </c>
      <c r="D231" s="15" t="str">
        <f t="shared" si="22"/>
        <v>20218</v>
      </c>
      <c r="E231" s="15">
        <v>3</v>
      </c>
      <c r="F231" s="15">
        <v>0</v>
      </c>
      <c r="G231" s="62">
        <f t="shared" si="25"/>
        <v>2612.6223526470994</v>
      </c>
      <c r="H231" s="15">
        <f>IF(G230&lt;VLOOKUP(D231,'Luxjacky Assumptions Monthly'!$N$20:$R$44,5,0),VLOOKUP(D231,'Luxjacky Assumptions Monthly'!$N$20:$R$44,4,0),0)</f>
        <v>0</v>
      </c>
      <c r="I231" s="15">
        <f t="shared" si="23"/>
        <v>236.39121682709225</v>
      </c>
      <c r="J231" s="15">
        <f t="shared" si="24"/>
        <v>0</v>
      </c>
      <c r="K231" s="15">
        <f t="shared" si="26"/>
        <v>0</v>
      </c>
      <c r="L231" s="58">
        <f>'Luxjacky Assumptions Monthly'!$M$8*'Luxjacky Forecast Monthly'!H231</f>
        <v>0</v>
      </c>
      <c r="M231" s="58">
        <f>'Luxjacky Assumptions Monthly'!$M$6*'Luxjacky Assumptions Monthly'!$M$8*'Luxjacky Forecast Monthly'!G231</f>
        <v>1306.3111763235497</v>
      </c>
      <c r="N231" s="58">
        <f t="shared" si="27"/>
        <v>1306.3111763235497</v>
      </c>
    </row>
    <row r="232" spans="1:14" x14ac:dyDescent="0.3">
      <c r="A232" s="60">
        <v>44426</v>
      </c>
      <c r="B232" s="15">
        <v>2021</v>
      </c>
      <c r="C232" s="15">
        <v>8</v>
      </c>
      <c r="D232" s="15" t="str">
        <f t="shared" si="22"/>
        <v>20218</v>
      </c>
      <c r="E232" s="15">
        <v>4</v>
      </c>
      <c r="F232" s="15">
        <v>0</v>
      </c>
      <c r="G232" s="62">
        <f t="shared" si="25"/>
        <v>2386.859705232639</v>
      </c>
      <c r="H232" s="15">
        <f>IF(G231&lt;VLOOKUP(D232,'Luxjacky Assumptions Monthly'!$N$20:$R$44,5,0),VLOOKUP(D232,'Luxjacky Assumptions Monthly'!$N$20:$R$44,4,0),0)</f>
        <v>0</v>
      </c>
      <c r="I232" s="15">
        <f t="shared" si="23"/>
        <v>225.76264741446056</v>
      </c>
      <c r="J232" s="15">
        <f t="shared" si="24"/>
        <v>0</v>
      </c>
      <c r="K232" s="15">
        <f t="shared" si="26"/>
        <v>0</v>
      </c>
      <c r="L232" s="58">
        <f>'Luxjacky Assumptions Monthly'!$M$8*'Luxjacky Forecast Monthly'!H232</f>
        <v>0</v>
      </c>
      <c r="M232" s="58">
        <f>'Luxjacky Assumptions Monthly'!$M$6*'Luxjacky Assumptions Monthly'!$M$8*'Luxjacky Forecast Monthly'!G232</f>
        <v>1193.4298526163195</v>
      </c>
      <c r="N232" s="58">
        <f t="shared" si="27"/>
        <v>1193.4298526163195</v>
      </c>
    </row>
    <row r="233" spans="1:14" x14ac:dyDescent="0.3">
      <c r="A233" s="60">
        <v>44427</v>
      </c>
      <c r="B233" s="15">
        <v>2021</v>
      </c>
      <c r="C233" s="15">
        <v>8</v>
      </c>
      <c r="D233" s="15" t="str">
        <f t="shared" si="22"/>
        <v>20218</v>
      </c>
      <c r="E233" s="15">
        <v>5</v>
      </c>
      <c r="F233" s="15">
        <v>0</v>
      </c>
      <c r="G233" s="62">
        <f t="shared" si="25"/>
        <v>2180.3482343138357</v>
      </c>
      <c r="H233" s="15">
        <f>IF(G232&lt;VLOOKUP(D233,'Luxjacky Assumptions Monthly'!$N$20:$R$44,5,0),VLOOKUP(D233,'Luxjacky Assumptions Monthly'!$N$20:$R$44,4,0),0)</f>
        <v>0</v>
      </c>
      <c r="I233" s="15">
        <f t="shared" si="23"/>
        <v>206.51147091880324</v>
      </c>
      <c r="J233" s="15">
        <f t="shared" si="24"/>
        <v>0</v>
      </c>
      <c r="K233" s="15">
        <f t="shared" si="26"/>
        <v>0</v>
      </c>
      <c r="L233" s="58">
        <f>'Luxjacky Assumptions Monthly'!$M$8*'Luxjacky Forecast Monthly'!H233</f>
        <v>0</v>
      </c>
      <c r="M233" s="58">
        <f>'Luxjacky Assumptions Monthly'!$M$6*'Luxjacky Assumptions Monthly'!$M$8*'Luxjacky Forecast Monthly'!G233</f>
        <v>1090.1741171569179</v>
      </c>
      <c r="N233" s="58">
        <f t="shared" si="27"/>
        <v>1090.1741171569179</v>
      </c>
    </row>
    <row r="234" spans="1:14" x14ac:dyDescent="0.3">
      <c r="A234" s="60">
        <v>44428</v>
      </c>
      <c r="B234" s="15">
        <v>2021</v>
      </c>
      <c r="C234" s="15">
        <v>8</v>
      </c>
      <c r="D234" s="15" t="str">
        <f t="shared" si="22"/>
        <v>20218</v>
      </c>
      <c r="E234" s="15">
        <v>6</v>
      </c>
      <c r="F234" s="15">
        <v>1</v>
      </c>
      <c r="G234" s="62">
        <f t="shared" si="25"/>
        <v>1992.2084994091065</v>
      </c>
      <c r="H234" s="15">
        <f>IF(G233&lt;VLOOKUP(D234,'Luxjacky Assumptions Monthly'!$N$20:$R$44,5,0),VLOOKUP(D234,'Luxjacky Assumptions Monthly'!$N$20:$R$44,4,0),0)</f>
        <v>0</v>
      </c>
      <c r="I234" s="15">
        <f t="shared" si="23"/>
        <v>188.13973490472924</v>
      </c>
      <c r="J234" s="15">
        <f t="shared" si="24"/>
        <v>0</v>
      </c>
      <c r="K234" s="15">
        <f t="shared" si="26"/>
        <v>0</v>
      </c>
      <c r="L234" s="58">
        <f>'Luxjacky Assumptions Monthly'!$M$8*'Luxjacky Forecast Monthly'!H234</f>
        <v>0</v>
      </c>
      <c r="M234" s="58">
        <f>'Luxjacky Assumptions Monthly'!$M$6*'Luxjacky Assumptions Monthly'!$M$8*'Luxjacky Forecast Monthly'!G234</f>
        <v>996.10424970455324</v>
      </c>
      <c r="N234" s="58">
        <f t="shared" si="27"/>
        <v>996.10424970455324</v>
      </c>
    </row>
    <row r="235" spans="1:14" x14ac:dyDescent="0.3">
      <c r="A235" s="60">
        <v>44429</v>
      </c>
      <c r="B235" s="15">
        <v>2021</v>
      </c>
      <c r="C235" s="15">
        <v>8</v>
      </c>
      <c r="D235" s="15" t="str">
        <f t="shared" si="22"/>
        <v>20218</v>
      </c>
      <c r="E235" s="15">
        <v>7</v>
      </c>
      <c r="F235" s="15">
        <v>1</v>
      </c>
      <c r="G235" s="62">
        <f t="shared" si="25"/>
        <v>1841.9882429143777</v>
      </c>
      <c r="H235" s="15">
        <f>IF(G234&lt;VLOOKUP(D235,'Luxjacky Assumptions Monthly'!$N$20:$R$44,5,0),VLOOKUP(D235,'Luxjacky Assumptions Monthly'!$N$20:$R$44,4,0),0)</f>
        <v>0</v>
      </c>
      <c r="I235" s="15">
        <f t="shared" si="23"/>
        <v>150.22025649472886</v>
      </c>
      <c r="J235" s="15">
        <f t="shared" si="24"/>
        <v>0</v>
      </c>
      <c r="K235" s="15">
        <f t="shared" si="26"/>
        <v>0</v>
      </c>
      <c r="L235" s="58">
        <f>'Luxjacky Assumptions Monthly'!$M$8*'Luxjacky Forecast Monthly'!H235</f>
        <v>0</v>
      </c>
      <c r="M235" s="58">
        <f>'Luxjacky Assumptions Monthly'!$M$6*'Luxjacky Assumptions Monthly'!$M$8*'Luxjacky Forecast Monthly'!G235</f>
        <v>920.99412145718884</v>
      </c>
      <c r="N235" s="58">
        <f t="shared" si="27"/>
        <v>920.99412145718884</v>
      </c>
    </row>
    <row r="236" spans="1:14" x14ac:dyDescent="0.3">
      <c r="A236" s="60">
        <v>44430</v>
      </c>
      <c r="B236" s="15">
        <v>2021</v>
      </c>
      <c r="C236" s="15">
        <v>8</v>
      </c>
      <c r="D236" s="15" t="str">
        <f t="shared" si="22"/>
        <v>20218</v>
      </c>
      <c r="E236" s="15">
        <v>1</v>
      </c>
      <c r="F236" s="15">
        <v>0</v>
      </c>
      <c r="G236" s="62">
        <f t="shared" si="25"/>
        <v>1607.6041006143232</v>
      </c>
      <c r="H236" s="15">
        <f>IF(G235&lt;VLOOKUP(D236,'Luxjacky Assumptions Monthly'!$N$20:$R$44,5,0),VLOOKUP(D236,'Luxjacky Assumptions Monthly'!$N$20:$R$44,4,0),0)</f>
        <v>0</v>
      </c>
      <c r="I236" s="15">
        <f t="shared" si="23"/>
        <v>234.38414230005444</v>
      </c>
      <c r="J236" s="15">
        <f t="shared" si="24"/>
        <v>0</v>
      </c>
      <c r="K236" s="15">
        <f t="shared" si="26"/>
        <v>0</v>
      </c>
      <c r="L236" s="58">
        <f>'Luxjacky Assumptions Monthly'!$M$8*'Luxjacky Forecast Monthly'!H236</f>
        <v>0</v>
      </c>
      <c r="M236" s="58">
        <f>'Luxjacky Assumptions Monthly'!$M$6*'Luxjacky Assumptions Monthly'!$M$8*'Luxjacky Forecast Monthly'!G236</f>
        <v>803.80205030716161</v>
      </c>
      <c r="N236" s="58">
        <f t="shared" si="27"/>
        <v>803.80205030716161</v>
      </c>
    </row>
    <row r="237" spans="1:14" x14ac:dyDescent="0.3">
      <c r="A237" s="60">
        <v>44431</v>
      </c>
      <c r="B237" s="15">
        <v>2021</v>
      </c>
      <c r="C237" s="15">
        <v>8</v>
      </c>
      <c r="D237" s="15" t="str">
        <f t="shared" si="22"/>
        <v>20218</v>
      </c>
      <c r="E237" s="15">
        <v>2</v>
      </c>
      <c r="F237" s="15">
        <v>0</v>
      </c>
      <c r="G237" s="62">
        <f t="shared" si="25"/>
        <v>3218.6481143573815</v>
      </c>
      <c r="H237" s="15">
        <f>IF(G236&lt;VLOOKUP(D237,'Luxjacky Assumptions Monthly'!$N$20:$R$44,5,0),VLOOKUP(D237,'Luxjacky Assumptions Monthly'!$N$20:$R$44,4,0),0)</f>
        <v>1850.0458382848892</v>
      </c>
      <c r="I237" s="15">
        <f t="shared" si="23"/>
        <v>239.00182454183079</v>
      </c>
      <c r="J237" s="15">
        <f t="shared" si="24"/>
        <v>1</v>
      </c>
      <c r="K237" s="15">
        <f t="shared" si="26"/>
        <v>4000</v>
      </c>
      <c r="L237" s="58">
        <f>'Luxjacky Assumptions Monthly'!$M$8*'Luxjacky Forecast Monthly'!H237</f>
        <v>18500.45838284889</v>
      </c>
      <c r="M237" s="58">
        <f>'Luxjacky Assumptions Monthly'!$M$6*'Luxjacky Assumptions Monthly'!$M$8*'Luxjacky Forecast Monthly'!G237</f>
        <v>1609.3240571786907</v>
      </c>
      <c r="N237" s="58">
        <f t="shared" si="27"/>
        <v>24109.782440027582</v>
      </c>
    </row>
    <row r="238" spans="1:14" x14ac:dyDescent="0.3">
      <c r="A238" s="60">
        <v>44432</v>
      </c>
      <c r="B238" s="15">
        <v>2021</v>
      </c>
      <c r="C238" s="15">
        <v>8</v>
      </c>
      <c r="D238" s="15" t="str">
        <f t="shared" si="22"/>
        <v>20218</v>
      </c>
      <c r="E238" s="15">
        <v>3</v>
      </c>
      <c r="F238" s="15">
        <v>0</v>
      </c>
      <c r="G238" s="62">
        <f t="shared" si="25"/>
        <v>2982.2568975302893</v>
      </c>
      <c r="H238" s="15">
        <f>IF(G237&lt;VLOOKUP(D238,'Luxjacky Assumptions Monthly'!$N$20:$R$44,5,0),VLOOKUP(D238,'Luxjacky Assumptions Monthly'!$N$20:$R$44,4,0),0)</f>
        <v>0</v>
      </c>
      <c r="I238" s="15">
        <f t="shared" si="23"/>
        <v>236.39121682709225</v>
      </c>
      <c r="J238" s="15">
        <f t="shared" si="24"/>
        <v>0</v>
      </c>
      <c r="K238" s="15">
        <f t="shared" si="26"/>
        <v>0</v>
      </c>
      <c r="L238" s="58">
        <f>'Luxjacky Assumptions Monthly'!$M$8*'Luxjacky Forecast Monthly'!H238</f>
        <v>0</v>
      </c>
      <c r="M238" s="58">
        <f>'Luxjacky Assumptions Monthly'!$M$6*'Luxjacky Assumptions Monthly'!$M$8*'Luxjacky Forecast Monthly'!G238</f>
        <v>1491.1284487651446</v>
      </c>
      <c r="N238" s="58">
        <f t="shared" si="27"/>
        <v>1491.1284487651446</v>
      </c>
    </row>
    <row r="239" spans="1:14" x14ac:dyDescent="0.3">
      <c r="A239" s="60">
        <v>44433</v>
      </c>
      <c r="B239" s="15">
        <v>2021</v>
      </c>
      <c r="C239" s="15">
        <v>8</v>
      </c>
      <c r="D239" s="15" t="str">
        <f t="shared" si="22"/>
        <v>20218</v>
      </c>
      <c r="E239" s="15">
        <v>4</v>
      </c>
      <c r="F239" s="15">
        <v>0</v>
      </c>
      <c r="G239" s="62">
        <f t="shared" si="25"/>
        <v>2756.4942501158289</v>
      </c>
      <c r="H239" s="15">
        <f>IF(G238&lt;VLOOKUP(D239,'Luxjacky Assumptions Monthly'!$N$20:$R$44,5,0),VLOOKUP(D239,'Luxjacky Assumptions Monthly'!$N$20:$R$44,4,0),0)</f>
        <v>0</v>
      </c>
      <c r="I239" s="15">
        <f t="shared" si="23"/>
        <v>225.76264741446056</v>
      </c>
      <c r="J239" s="15">
        <f t="shared" si="24"/>
        <v>0</v>
      </c>
      <c r="K239" s="15">
        <f t="shared" si="26"/>
        <v>0</v>
      </c>
      <c r="L239" s="58">
        <f>'Luxjacky Assumptions Monthly'!$M$8*'Luxjacky Forecast Monthly'!H239</f>
        <v>0</v>
      </c>
      <c r="M239" s="58">
        <f>'Luxjacky Assumptions Monthly'!$M$6*'Luxjacky Assumptions Monthly'!$M$8*'Luxjacky Forecast Monthly'!G239</f>
        <v>1378.2471250579144</v>
      </c>
      <c r="N239" s="58">
        <f t="shared" si="27"/>
        <v>1378.2471250579144</v>
      </c>
    </row>
    <row r="240" spans="1:14" x14ac:dyDescent="0.3">
      <c r="A240" s="60">
        <v>44434</v>
      </c>
      <c r="B240" s="15">
        <v>2021</v>
      </c>
      <c r="C240" s="15">
        <v>8</v>
      </c>
      <c r="D240" s="15" t="str">
        <f t="shared" si="22"/>
        <v>20218</v>
      </c>
      <c r="E240" s="15">
        <v>5</v>
      </c>
      <c r="F240" s="15">
        <v>0</v>
      </c>
      <c r="G240" s="62">
        <f t="shared" si="25"/>
        <v>2549.9827791970256</v>
      </c>
      <c r="H240" s="15">
        <f>IF(G239&lt;VLOOKUP(D240,'Luxjacky Assumptions Monthly'!$N$20:$R$44,5,0),VLOOKUP(D240,'Luxjacky Assumptions Monthly'!$N$20:$R$44,4,0),0)</f>
        <v>0</v>
      </c>
      <c r="I240" s="15">
        <f t="shared" si="23"/>
        <v>206.51147091880324</v>
      </c>
      <c r="J240" s="15">
        <f t="shared" si="24"/>
        <v>0</v>
      </c>
      <c r="K240" s="15">
        <f t="shared" si="26"/>
        <v>0</v>
      </c>
      <c r="L240" s="58">
        <f>'Luxjacky Assumptions Monthly'!$M$8*'Luxjacky Forecast Monthly'!H240</f>
        <v>0</v>
      </c>
      <c r="M240" s="58">
        <f>'Luxjacky Assumptions Monthly'!$M$6*'Luxjacky Assumptions Monthly'!$M$8*'Luxjacky Forecast Monthly'!G240</f>
        <v>1274.9913895985128</v>
      </c>
      <c r="N240" s="58">
        <f t="shared" si="27"/>
        <v>1274.9913895985128</v>
      </c>
    </row>
    <row r="241" spans="1:14" x14ac:dyDescent="0.3">
      <c r="A241" s="60">
        <v>44435</v>
      </c>
      <c r="B241" s="15">
        <v>2021</v>
      </c>
      <c r="C241" s="15">
        <v>8</v>
      </c>
      <c r="D241" s="15" t="str">
        <f t="shared" si="22"/>
        <v>20218</v>
      </c>
      <c r="E241" s="15">
        <v>6</v>
      </c>
      <c r="F241" s="15">
        <v>1</v>
      </c>
      <c r="G241" s="62">
        <f t="shared" si="25"/>
        <v>2361.8430442922963</v>
      </c>
      <c r="H241" s="15">
        <f>IF(G240&lt;VLOOKUP(D241,'Luxjacky Assumptions Monthly'!$N$20:$R$44,5,0),VLOOKUP(D241,'Luxjacky Assumptions Monthly'!$N$20:$R$44,4,0),0)</f>
        <v>0</v>
      </c>
      <c r="I241" s="15">
        <f t="shared" si="23"/>
        <v>188.13973490472924</v>
      </c>
      <c r="J241" s="15">
        <f t="shared" si="24"/>
        <v>0</v>
      </c>
      <c r="K241" s="15">
        <f t="shared" si="26"/>
        <v>0</v>
      </c>
      <c r="L241" s="58">
        <f>'Luxjacky Assumptions Monthly'!$M$8*'Luxjacky Forecast Monthly'!H241</f>
        <v>0</v>
      </c>
      <c r="M241" s="58">
        <f>'Luxjacky Assumptions Monthly'!$M$6*'Luxjacky Assumptions Monthly'!$M$8*'Luxjacky Forecast Monthly'!G241</f>
        <v>1180.9215221461482</v>
      </c>
      <c r="N241" s="58">
        <f t="shared" si="27"/>
        <v>1180.9215221461482</v>
      </c>
    </row>
    <row r="242" spans="1:14" x14ac:dyDescent="0.3">
      <c r="A242" s="60">
        <v>44436</v>
      </c>
      <c r="B242" s="15">
        <v>2021</v>
      </c>
      <c r="C242" s="15">
        <v>8</v>
      </c>
      <c r="D242" s="15" t="str">
        <f t="shared" si="22"/>
        <v>20218</v>
      </c>
      <c r="E242" s="15">
        <v>7</v>
      </c>
      <c r="F242" s="15">
        <v>1</v>
      </c>
      <c r="G242" s="62">
        <f t="shared" si="25"/>
        <v>2211.6227877975675</v>
      </c>
      <c r="H242" s="15">
        <f>IF(G241&lt;VLOOKUP(D242,'Luxjacky Assumptions Monthly'!$N$20:$R$44,5,0),VLOOKUP(D242,'Luxjacky Assumptions Monthly'!$N$20:$R$44,4,0),0)</f>
        <v>0</v>
      </c>
      <c r="I242" s="15">
        <f t="shared" si="23"/>
        <v>150.22025649472886</v>
      </c>
      <c r="J242" s="15">
        <f t="shared" si="24"/>
        <v>0</v>
      </c>
      <c r="K242" s="15">
        <f t="shared" si="26"/>
        <v>0</v>
      </c>
      <c r="L242" s="58">
        <f>'Luxjacky Assumptions Monthly'!$M$8*'Luxjacky Forecast Monthly'!H242</f>
        <v>0</v>
      </c>
      <c r="M242" s="58">
        <f>'Luxjacky Assumptions Monthly'!$M$6*'Luxjacky Assumptions Monthly'!$M$8*'Luxjacky Forecast Monthly'!G242</f>
        <v>1105.8113938987838</v>
      </c>
      <c r="N242" s="58">
        <f t="shared" si="27"/>
        <v>1105.8113938987838</v>
      </c>
    </row>
    <row r="243" spans="1:14" x14ac:dyDescent="0.3">
      <c r="A243" s="60">
        <v>44437</v>
      </c>
      <c r="B243" s="15">
        <v>2021</v>
      </c>
      <c r="C243" s="15">
        <v>8</v>
      </c>
      <c r="D243" s="15" t="str">
        <f t="shared" si="22"/>
        <v>20218</v>
      </c>
      <c r="E243" s="15">
        <v>1</v>
      </c>
      <c r="F243" s="15">
        <v>0</v>
      </c>
      <c r="G243" s="62">
        <f t="shared" si="25"/>
        <v>1977.2386454975131</v>
      </c>
      <c r="H243" s="15">
        <f>IF(G242&lt;VLOOKUP(D243,'Luxjacky Assumptions Monthly'!$N$20:$R$44,5,0),VLOOKUP(D243,'Luxjacky Assumptions Monthly'!$N$20:$R$44,4,0),0)</f>
        <v>0</v>
      </c>
      <c r="I243" s="15">
        <f t="shared" si="23"/>
        <v>234.38414230005444</v>
      </c>
      <c r="J243" s="15">
        <f t="shared" si="24"/>
        <v>0</v>
      </c>
      <c r="K243" s="15">
        <f t="shared" si="26"/>
        <v>0</v>
      </c>
      <c r="L243" s="58">
        <f>'Luxjacky Assumptions Monthly'!$M$8*'Luxjacky Forecast Monthly'!H243</f>
        <v>0</v>
      </c>
      <c r="M243" s="58">
        <f>'Luxjacky Assumptions Monthly'!$M$6*'Luxjacky Assumptions Monthly'!$M$8*'Luxjacky Forecast Monthly'!G243</f>
        <v>988.61932274875653</v>
      </c>
      <c r="N243" s="58">
        <f t="shared" si="27"/>
        <v>988.61932274875653</v>
      </c>
    </row>
    <row r="244" spans="1:14" x14ac:dyDescent="0.3">
      <c r="A244" s="60">
        <v>44438</v>
      </c>
      <c r="B244" s="15">
        <v>2021</v>
      </c>
      <c r="C244" s="15">
        <v>8</v>
      </c>
      <c r="D244" s="15" t="str">
        <f t="shared" si="22"/>
        <v>20218</v>
      </c>
      <c r="E244" s="15">
        <v>2</v>
      </c>
      <c r="F244" s="15">
        <v>0</v>
      </c>
      <c r="G244" s="62">
        <f t="shared" si="25"/>
        <v>1738.2368209556823</v>
      </c>
      <c r="H244" s="15">
        <f>IF(G243&lt;VLOOKUP(D244,'Luxjacky Assumptions Monthly'!$N$20:$R$44,5,0),VLOOKUP(D244,'Luxjacky Assumptions Monthly'!$N$20:$R$44,4,0),0)</f>
        <v>0</v>
      </c>
      <c r="I244" s="15">
        <f t="shared" si="23"/>
        <v>239.00182454183079</v>
      </c>
      <c r="J244" s="15">
        <f t="shared" si="24"/>
        <v>0</v>
      </c>
      <c r="K244" s="15">
        <f t="shared" si="26"/>
        <v>0</v>
      </c>
      <c r="L244" s="58">
        <f>'Luxjacky Assumptions Monthly'!$M$8*'Luxjacky Forecast Monthly'!H244</f>
        <v>0</v>
      </c>
      <c r="M244" s="58">
        <f>'Luxjacky Assumptions Monthly'!$M$6*'Luxjacky Assumptions Monthly'!$M$8*'Luxjacky Forecast Monthly'!G244</f>
        <v>869.11841047784117</v>
      </c>
      <c r="N244" s="58">
        <f t="shared" si="27"/>
        <v>869.11841047784117</v>
      </c>
    </row>
    <row r="245" spans="1:14" x14ac:dyDescent="0.3">
      <c r="A245" s="60">
        <v>44439</v>
      </c>
      <c r="B245" s="15">
        <v>2021</v>
      </c>
      <c r="C245" s="15">
        <v>8</v>
      </c>
      <c r="D245" s="15" t="str">
        <f t="shared" si="22"/>
        <v>20218</v>
      </c>
      <c r="E245" s="15">
        <v>3</v>
      </c>
      <c r="F245" s="15">
        <v>0</v>
      </c>
      <c r="G245" s="62">
        <f t="shared" si="25"/>
        <v>1501.8456041285901</v>
      </c>
      <c r="H245" s="15">
        <f>IF(G244&lt;VLOOKUP(D245,'Luxjacky Assumptions Monthly'!$N$20:$R$44,5,0),VLOOKUP(D245,'Luxjacky Assumptions Monthly'!$N$20:$R$44,4,0),0)</f>
        <v>0</v>
      </c>
      <c r="I245" s="15">
        <f t="shared" si="23"/>
        <v>236.39121682709225</v>
      </c>
      <c r="J245" s="15">
        <f t="shared" si="24"/>
        <v>0</v>
      </c>
      <c r="K245" s="15">
        <f t="shared" si="26"/>
        <v>0</v>
      </c>
      <c r="L245" s="58">
        <f>'Luxjacky Assumptions Monthly'!$M$8*'Luxjacky Forecast Monthly'!H245</f>
        <v>0</v>
      </c>
      <c r="M245" s="58">
        <f>'Luxjacky Assumptions Monthly'!$M$6*'Luxjacky Assumptions Monthly'!$M$8*'Luxjacky Forecast Monthly'!G245</f>
        <v>750.92280206429507</v>
      </c>
      <c r="N245" s="58">
        <f t="shared" si="27"/>
        <v>750.92280206429507</v>
      </c>
    </row>
    <row r="246" spans="1:14" x14ac:dyDescent="0.3">
      <c r="A246" s="60">
        <v>44440</v>
      </c>
      <c r="B246" s="15">
        <v>2021</v>
      </c>
      <c r="C246" s="15">
        <v>9</v>
      </c>
      <c r="D246" s="15" t="str">
        <f t="shared" si="22"/>
        <v>20219</v>
      </c>
      <c r="E246" s="15">
        <v>4</v>
      </c>
      <c r="F246" s="15">
        <v>0</v>
      </c>
      <c r="G246" s="62">
        <f t="shared" si="25"/>
        <v>3124.2654528433882</v>
      </c>
      <c r="H246" s="15">
        <f>IF(G245&lt;VLOOKUP(D246,'Luxjacky Assumptions Monthly'!$N$20:$R$44,5,0),VLOOKUP(D246,'Luxjacky Assumptions Monthly'!$N$20:$R$44,4,0),0)</f>
        <v>1850.3791159427371</v>
      </c>
      <c r="I246" s="15">
        <f t="shared" si="23"/>
        <v>227.95926722793931</v>
      </c>
      <c r="J246" s="15">
        <f t="shared" si="24"/>
        <v>1</v>
      </c>
      <c r="K246" s="15">
        <f t="shared" si="26"/>
        <v>4000</v>
      </c>
      <c r="L246" s="58">
        <f>'Luxjacky Assumptions Monthly'!$M$8*'Luxjacky Forecast Monthly'!H246</f>
        <v>18503.791159427372</v>
      </c>
      <c r="M246" s="58">
        <f>'Luxjacky Assumptions Monthly'!$M$6*'Luxjacky Assumptions Monthly'!$M$8*'Luxjacky Forecast Monthly'!G246</f>
        <v>1562.1327264216941</v>
      </c>
      <c r="N246" s="58">
        <f t="shared" si="27"/>
        <v>24065.923885849064</v>
      </c>
    </row>
    <row r="247" spans="1:14" x14ac:dyDescent="0.3">
      <c r="A247" s="60">
        <v>44441</v>
      </c>
      <c r="B247" s="15">
        <v>2021</v>
      </c>
      <c r="C247" s="15">
        <v>9</v>
      </c>
      <c r="D247" s="15" t="str">
        <f t="shared" si="22"/>
        <v>20219</v>
      </c>
      <c r="E247" s="15">
        <v>5</v>
      </c>
      <c r="F247" s="15">
        <v>0</v>
      </c>
      <c r="G247" s="62">
        <f t="shared" si="25"/>
        <v>2915.5573621111062</v>
      </c>
      <c r="H247" s="15">
        <f>IF(G246&lt;VLOOKUP(D247,'Luxjacky Assumptions Monthly'!$N$20:$R$44,5,0),VLOOKUP(D247,'Luxjacky Assumptions Monthly'!$N$20:$R$44,4,0),0)</f>
        <v>0</v>
      </c>
      <c r="I247" s="15">
        <f t="shared" si="23"/>
        <v>208.70809073228196</v>
      </c>
      <c r="J247" s="15">
        <f t="shared" si="24"/>
        <v>0</v>
      </c>
      <c r="K247" s="15">
        <f t="shared" si="26"/>
        <v>0</v>
      </c>
      <c r="L247" s="58">
        <f>'Luxjacky Assumptions Monthly'!$M$8*'Luxjacky Forecast Monthly'!H247</f>
        <v>0</v>
      </c>
      <c r="M247" s="58">
        <f>'Luxjacky Assumptions Monthly'!$M$6*'Luxjacky Assumptions Monthly'!$M$8*'Luxjacky Forecast Monthly'!G247</f>
        <v>1457.7786810555531</v>
      </c>
      <c r="N247" s="58">
        <f t="shared" si="27"/>
        <v>1457.7786810555531</v>
      </c>
    </row>
    <row r="248" spans="1:14" x14ac:dyDescent="0.3">
      <c r="A248" s="60">
        <v>44442</v>
      </c>
      <c r="B248" s="15">
        <v>2021</v>
      </c>
      <c r="C248" s="15">
        <v>9</v>
      </c>
      <c r="D248" s="15" t="str">
        <f t="shared" si="22"/>
        <v>20219</v>
      </c>
      <c r="E248" s="15">
        <v>6</v>
      </c>
      <c r="F248" s="15">
        <v>1</v>
      </c>
      <c r="G248" s="62">
        <f t="shared" si="25"/>
        <v>2725.2210073928982</v>
      </c>
      <c r="H248" s="15">
        <f>IF(G247&lt;VLOOKUP(D248,'Luxjacky Assumptions Monthly'!$N$20:$R$44,5,0),VLOOKUP(D248,'Luxjacky Assumptions Monthly'!$N$20:$R$44,4,0),0)</f>
        <v>0</v>
      </c>
      <c r="I248" s="15">
        <f t="shared" si="23"/>
        <v>190.33635471820799</v>
      </c>
      <c r="J248" s="15">
        <f t="shared" si="24"/>
        <v>0</v>
      </c>
      <c r="K248" s="15">
        <f t="shared" si="26"/>
        <v>0</v>
      </c>
      <c r="L248" s="58">
        <f>'Luxjacky Assumptions Monthly'!$M$8*'Luxjacky Forecast Monthly'!H248</f>
        <v>0</v>
      </c>
      <c r="M248" s="58">
        <f>'Luxjacky Assumptions Monthly'!$M$6*'Luxjacky Assumptions Monthly'!$M$8*'Luxjacky Forecast Monthly'!G248</f>
        <v>1362.6105036964491</v>
      </c>
      <c r="N248" s="58">
        <f t="shared" si="27"/>
        <v>1362.6105036964491</v>
      </c>
    </row>
    <row r="249" spans="1:14" x14ac:dyDescent="0.3">
      <c r="A249" s="60">
        <v>44443</v>
      </c>
      <c r="B249" s="15">
        <v>2021</v>
      </c>
      <c r="C249" s="15">
        <v>9</v>
      </c>
      <c r="D249" s="15" t="str">
        <f t="shared" si="22"/>
        <v>20219</v>
      </c>
      <c r="E249" s="15">
        <v>7</v>
      </c>
      <c r="F249" s="15">
        <v>1</v>
      </c>
      <c r="G249" s="62">
        <f t="shared" si="25"/>
        <v>2572.8041310846907</v>
      </c>
      <c r="H249" s="15">
        <f>IF(G248&lt;VLOOKUP(D249,'Luxjacky Assumptions Monthly'!$N$20:$R$44,5,0),VLOOKUP(D249,'Luxjacky Assumptions Monthly'!$N$20:$R$44,4,0),0)</f>
        <v>0</v>
      </c>
      <c r="I249" s="15">
        <f t="shared" si="23"/>
        <v>152.41687630820763</v>
      </c>
      <c r="J249" s="15">
        <f t="shared" si="24"/>
        <v>0</v>
      </c>
      <c r="K249" s="15">
        <f t="shared" si="26"/>
        <v>0</v>
      </c>
      <c r="L249" s="58">
        <f>'Luxjacky Assumptions Monthly'!$M$8*'Luxjacky Forecast Monthly'!H249</f>
        <v>0</v>
      </c>
      <c r="M249" s="58">
        <f>'Luxjacky Assumptions Monthly'!$M$6*'Luxjacky Assumptions Monthly'!$M$8*'Luxjacky Forecast Monthly'!G249</f>
        <v>1286.4020655423453</v>
      </c>
      <c r="N249" s="58">
        <f t="shared" si="27"/>
        <v>1286.4020655423453</v>
      </c>
    </row>
    <row r="250" spans="1:14" x14ac:dyDescent="0.3">
      <c r="A250" s="60">
        <v>44444</v>
      </c>
      <c r="B250" s="15">
        <v>2021</v>
      </c>
      <c r="C250" s="15">
        <v>9</v>
      </c>
      <c r="D250" s="15" t="str">
        <f t="shared" si="22"/>
        <v>20219</v>
      </c>
      <c r="E250" s="15">
        <v>1</v>
      </c>
      <c r="F250" s="15">
        <v>0</v>
      </c>
      <c r="G250" s="62">
        <f t="shared" si="25"/>
        <v>2336.2233689711575</v>
      </c>
      <c r="H250" s="15">
        <f>IF(G249&lt;VLOOKUP(D250,'Luxjacky Assumptions Monthly'!$N$20:$R$44,5,0),VLOOKUP(D250,'Luxjacky Assumptions Monthly'!$N$20:$R$44,4,0),0)</f>
        <v>0</v>
      </c>
      <c r="I250" s="15">
        <f t="shared" si="23"/>
        <v>236.58076211353318</v>
      </c>
      <c r="J250" s="15">
        <f t="shared" si="24"/>
        <v>0</v>
      </c>
      <c r="K250" s="15">
        <f t="shared" si="26"/>
        <v>0</v>
      </c>
      <c r="L250" s="58">
        <f>'Luxjacky Assumptions Monthly'!$M$8*'Luxjacky Forecast Monthly'!H250</f>
        <v>0</v>
      </c>
      <c r="M250" s="58">
        <f>'Luxjacky Assumptions Monthly'!$M$6*'Luxjacky Assumptions Monthly'!$M$8*'Luxjacky Forecast Monthly'!G250</f>
        <v>1168.1116844855787</v>
      </c>
      <c r="N250" s="58">
        <f t="shared" si="27"/>
        <v>1168.1116844855787</v>
      </c>
    </row>
    <row r="251" spans="1:14" x14ac:dyDescent="0.3">
      <c r="A251" s="60">
        <v>44445</v>
      </c>
      <c r="B251" s="15">
        <v>2021</v>
      </c>
      <c r="C251" s="15">
        <v>9</v>
      </c>
      <c r="D251" s="15" t="str">
        <f t="shared" si="22"/>
        <v>20219</v>
      </c>
      <c r="E251" s="15">
        <v>2</v>
      </c>
      <c r="F251" s="15">
        <v>0</v>
      </c>
      <c r="G251" s="62">
        <f t="shared" si="25"/>
        <v>2095.0249246158478</v>
      </c>
      <c r="H251" s="15">
        <f>IF(G250&lt;VLOOKUP(D251,'Luxjacky Assumptions Monthly'!$N$20:$R$44,5,0),VLOOKUP(D251,'Luxjacky Assumptions Monthly'!$N$20:$R$44,4,0),0)</f>
        <v>0</v>
      </c>
      <c r="I251" s="15">
        <f t="shared" si="23"/>
        <v>241.19844435530953</v>
      </c>
      <c r="J251" s="15">
        <f t="shared" si="24"/>
        <v>0</v>
      </c>
      <c r="K251" s="15">
        <f t="shared" si="26"/>
        <v>0</v>
      </c>
      <c r="L251" s="58">
        <f>'Luxjacky Assumptions Monthly'!$M$8*'Luxjacky Forecast Monthly'!H251</f>
        <v>0</v>
      </c>
      <c r="M251" s="58">
        <f>'Luxjacky Assumptions Monthly'!$M$6*'Luxjacky Assumptions Monthly'!$M$8*'Luxjacky Forecast Monthly'!G251</f>
        <v>1047.5124623079239</v>
      </c>
      <c r="N251" s="58">
        <f t="shared" si="27"/>
        <v>1047.5124623079239</v>
      </c>
    </row>
    <row r="252" spans="1:14" x14ac:dyDescent="0.3">
      <c r="A252" s="60">
        <v>44446</v>
      </c>
      <c r="B252" s="15">
        <v>2021</v>
      </c>
      <c r="C252" s="15">
        <v>9</v>
      </c>
      <c r="D252" s="15" t="str">
        <f t="shared" si="22"/>
        <v>20219</v>
      </c>
      <c r="E252" s="15">
        <v>3</v>
      </c>
      <c r="F252" s="15">
        <v>0</v>
      </c>
      <c r="G252" s="62">
        <f t="shared" si="25"/>
        <v>1856.4370879752769</v>
      </c>
      <c r="H252" s="15">
        <f>IF(G251&lt;VLOOKUP(D252,'Luxjacky Assumptions Monthly'!$N$20:$R$44,5,0),VLOOKUP(D252,'Luxjacky Assumptions Monthly'!$N$20:$R$44,4,0),0)</f>
        <v>0</v>
      </c>
      <c r="I252" s="15">
        <f t="shared" si="23"/>
        <v>238.58783664057097</v>
      </c>
      <c r="J252" s="15">
        <f t="shared" si="24"/>
        <v>0</v>
      </c>
      <c r="K252" s="15">
        <f t="shared" si="26"/>
        <v>0</v>
      </c>
      <c r="L252" s="58">
        <f>'Luxjacky Assumptions Monthly'!$M$8*'Luxjacky Forecast Monthly'!H252</f>
        <v>0</v>
      </c>
      <c r="M252" s="58">
        <f>'Luxjacky Assumptions Monthly'!$M$6*'Luxjacky Assumptions Monthly'!$M$8*'Luxjacky Forecast Monthly'!G252</f>
        <v>928.21854398763844</v>
      </c>
      <c r="N252" s="58">
        <f t="shared" si="27"/>
        <v>928.21854398763844</v>
      </c>
    </row>
    <row r="253" spans="1:14" x14ac:dyDescent="0.3">
      <c r="A253" s="60">
        <v>44447</v>
      </c>
      <c r="B253" s="15">
        <v>2021</v>
      </c>
      <c r="C253" s="15">
        <v>9</v>
      </c>
      <c r="D253" s="15" t="str">
        <f t="shared" si="22"/>
        <v>20219</v>
      </c>
      <c r="E253" s="15">
        <v>4</v>
      </c>
      <c r="F253" s="15">
        <v>0</v>
      </c>
      <c r="G253" s="62">
        <f t="shared" si="25"/>
        <v>1628.4778207473375</v>
      </c>
      <c r="H253" s="15">
        <f>IF(G252&lt;VLOOKUP(D253,'Luxjacky Assumptions Monthly'!$N$20:$R$44,5,0),VLOOKUP(D253,'Luxjacky Assumptions Monthly'!$N$20:$R$44,4,0),0)</f>
        <v>0</v>
      </c>
      <c r="I253" s="15">
        <f t="shared" si="23"/>
        <v>227.95926722793931</v>
      </c>
      <c r="J253" s="15">
        <f t="shared" si="24"/>
        <v>0</v>
      </c>
      <c r="K253" s="15">
        <f t="shared" si="26"/>
        <v>0</v>
      </c>
      <c r="L253" s="58">
        <f>'Luxjacky Assumptions Monthly'!$M$8*'Luxjacky Forecast Monthly'!H253</f>
        <v>0</v>
      </c>
      <c r="M253" s="58">
        <f>'Luxjacky Assumptions Monthly'!$M$6*'Luxjacky Assumptions Monthly'!$M$8*'Luxjacky Forecast Monthly'!G253</f>
        <v>814.23891037366877</v>
      </c>
      <c r="N253" s="58">
        <f t="shared" si="27"/>
        <v>814.23891037366877</v>
      </c>
    </row>
    <row r="254" spans="1:14" x14ac:dyDescent="0.3">
      <c r="A254" s="60">
        <v>44448</v>
      </c>
      <c r="B254" s="15">
        <v>2021</v>
      </c>
      <c r="C254" s="15">
        <v>9</v>
      </c>
      <c r="D254" s="15" t="str">
        <f t="shared" si="22"/>
        <v>20219</v>
      </c>
      <c r="E254" s="15">
        <v>5</v>
      </c>
      <c r="F254" s="15">
        <v>0</v>
      </c>
      <c r="G254" s="62">
        <f t="shared" si="25"/>
        <v>3270.1488459577927</v>
      </c>
      <c r="H254" s="15">
        <f>IF(G253&lt;VLOOKUP(D254,'Luxjacky Assumptions Monthly'!$N$20:$R$44,5,0),VLOOKUP(D254,'Luxjacky Assumptions Monthly'!$N$20:$R$44,4,0),0)</f>
        <v>1850.3791159427371</v>
      </c>
      <c r="I254" s="15">
        <f t="shared" si="23"/>
        <v>208.70809073228196</v>
      </c>
      <c r="J254" s="15">
        <f t="shared" si="24"/>
        <v>1</v>
      </c>
      <c r="K254" s="15">
        <f t="shared" si="26"/>
        <v>4000</v>
      </c>
      <c r="L254" s="58">
        <f>'Luxjacky Assumptions Monthly'!$M$8*'Luxjacky Forecast Monthly'!H254</f>
        <v>18503.791159427372</v>
      </c>
      <c r="M254" s="58">
        <f>'Luxjacky Assumptions Monthly'!$M$6*'Luxjacky Assumptions Monthly'!$M$8*'Luxjacky Forecast Monthly'!G254</f>
        <v>1635.0744229788963</v>
      </c>
      <c r="N254" s="58">
        <f t="shared" si="27"/>
        <v>24138.86558240627</v>
      </c>
    </row>
    <row r="255" spans="1:14" x14ac:dyDescent="0.3">
      <c r="A255" s="60">
        <v>44449</v>
      </c>
      <c r="B255" s="15">
        <v>2021</v>
      </c>
      <c r="C255" s="15">
        <v>9</v>
      </c>
      <c r="D255" s="15" t="str">
        <f t="shared" si="22"/>
        <v>20219</v>
      </c>
      <c r="E255" s="15">
        <v>6</v>
      </c>
      <c r="F255" s="15">
        <v>1</v>
      </c>
      <c r="G255" s="62">
        <f t="shared" si="25"/>
        <v>3079.8124912395847</v>
      </c>
      <c r="H255" s="15">
        <f>IF(G254&lt;VLOOKUP(D255,'Luxjacky Assumptions Monthly'!$N$20:$R$44,5,0),VLOOKUP(D255,'Luxjacky Assumptions Monthly'!$N$20:$R$44,4,0),0)</f>
        <v>0</v>
      </c>
      <c r="I255" s="15">
        <f t="shared" si="23"/>
        <v>190.33635471820799</v>
      </c>
      <c r="J255" s="15">
        <f t="shared" si="24"/>
        <v>0</v>
      </c>
      <c r="K255" s="15">
        <f t="shared" si="26"/>
        <v>0</v>
      </c>
      <c r="L255" s="58">
        <f>'Luxjacky Assumptions Monthly'!$M$8*'Luxjacky Forecast Monthly'!H255</f>
        <v>0</v>
      </c>
      <c r="M255" s="58">
        <f>'Luxjacky Assumptions Monthly'!$M$6*'Luxjacky Assumptions Monthly'!$M$8*'Luxjacky Forecast Monthly'!G255</f>
        <v>1539.9062456197923</v>
      </c>
      <c r="N255" s="58">
        <f t="shared" si="27"/>
        <v>1539.9062456197923</v>
      </c>
    </row>
    <row r="256" spans="1:14" x14ac:dyDescent="0.3">
      <c r="A256" s="60">
        <v>44450</v>
      </c>
      <c r="B256" s="15">
        <v>2021</v>
      </c>
      <c r="C256" s="15">
        <v>9</v>
      </c>
      <c r="D256" s="15" t="str">
        <f t="shared" si="22"/>
        <v>20219</v>
      </c>
      <c r="E256" s="15">
        <v>7</v>
      </c>
      <c r="F256" s="15">
        <v>1</v>
      </c>
      <c r="G256" s="62">
        <f t="shared" si="25"/>
        <v>2927.3956149313772</v>
      </c>
      <c r="H256" s="15">
        <f>IF(G255&lt;VLOOKUP(D256,'Luxjacky Assumptions Monthly'!$N$20:$R$44,5,0),VLOOKUP(D256,'Luxjacky Assumptions Monthly'!$N$20:$R$44,4,0),0)</f>
        <v>0</v>
      </c>
      <c r="I256" s="15">
        <f t="shared" si="23"/>
        <v>152.41687630820763</v>
      </c>
      <c r="J256" s="15">
        <f t="shared" si="24"/>
        <v>0</v>
      </c>
      <c r="K256" s="15">
        <f t="shared" si="26"/>
        <v>0</v>
      </c>
      <c r="L256" s="58">
        <f>'Luxjacky Assumptions Monthly'!$M$8*'Luxjacky Forecast Monthly'!H256</f>
        <v>0</v>
      </c>
      <c r="M256" s="58">
        <f>'Luxjacky Assumptions Monthly'!$M$6*'Luxjacky Assumptions Monthly'!$M$8*'Luxjacky Forecast Monthly'!G256</f>
        <v>1463.6978074656886</v>
      </c>
      <c r="N256" s="58">
        <f t="shared" si="27"/>
        <v>1463.6978074656886</v>
      </c>
    </row>
    <row r="257" spans="1:14" x14ac:dyDescent="0.3">
      <c r="A257" s="60">
        <v>44451</v>
      </c>
      <c r="B257" s="15">
        <v>2021</v>
      </c>
      <c r="C257" s="15">
        <v>9</v>
      </c>
      <c r="D257" s="15" t="str">
        <f t="shared" si="22"/>
        <v>20219</v>
      </c>
      <c r="E257" s="15">
        <v>1</v>
      </c>
      <c r="F257" s="15">
        <v>0</v>
      </c>
      <c r="G257" s="62">
        <f t="shared" si="25"/>
        <v>2690.814852817844</v>
      </c>
      <c r="H257" s="15">
        <f>IF(G256&lt;VLOOKUP(D257,'Luxjacky Assumptions Monthly'!$N$20:$R$44,5,0),VLOOKUP(D257,'Luxjacky Assumptions Monthly'!$N$20:$R$44,4,0),0)</f>
        <v>0</v>
      </c>
      <c r="I257" s="15">
        <f t="shared" si="23"/>
        <v>236.58076211353318</v>
      </c>
      <c r="J257" s="15">
        <f t="shared" si="24"/>
        <v>0</v>
      </c>
      <c r="K257" s="15">
        <f t="shared" si="26"/>
        <v>0</v>
      </c>
      <c r="L257" s="58">
        <f>'Luxjacky Assumptions Monthly'!$M$8*'Luxjacky Forecast Monthly'!H257</f>
        <v>0</v>
      </c>
      <c r="M257" s="58">
        <f>'Luxjacky Assumptions Monthly'!$M$6*'Luxjacky Assumptions Monthly'!$M$8*'Luxjacky Forecast Monthly'!G257</f>
        <v>1345.407426408922</v>
      </c>
      <c r="N257" s="58">
        <f t="shared" si="27"/>
        <v>1345.407426408922</v>
      </c>
    </row>
    <row r="258" spans="1:14" x14ac:dyDescent="0.3">
      <c r="A258" s="60">
        <v>44452</v>
      </c>
      <c r="B258" s="15">
        <v>2021</v>
      </c>
      <c r="C258" s="15">
        <v>9</v>
      </c>
      <c r="D258" s="15" t="str">
        <f t="shared" si="22"/>
        <v>20219</v>
      </c>
      <c r="E258" s="15">
        <v>2</v>
      </c>
      <c r="F258" s="15">
        <v>0</v>
      </c>
      <c r="G258" s="62">
        <f t="shared" si="25"/>
        <v>2449.6164084625343</v>
      </c>
      <c r="H258" s="15">
        <f>IF(G257&lt;VLOOKUP(D258,'Luxjacky Assumptions Monthly'!$N$20:$R$44,5,0),VLOOKUP(D258,'Luxjacky Assumptions Monthly'!$N$20:$R$44,4,0),0)</f>
        <v>0</v>
      </c>
      <c r="I258" s="15">
        <f t="shared" si="23"/>
        <v>241.19844435530953</v>
      </c>
      <c r="J258" s="15">
        <f t="shared" si="24"/>
        <v>0</v>
      </c>
      <c r="K258" s="15">
        <f t="shared" si="26"/>
        <v>0</v>
      </c>
      <c r="L258" s="58">
        <f>'Luxjacky Assumptions Monthly'!$M$8*'Luxjacky Forecast Monthly'!H258</f>
        <v>0</v>
      </c>
      <c r="M258" s="58">
        <f>'Luxjacky Assumptions Monthly'!$M$6*'Luxjacky Assumptions Monthly'!$M$8*'Luxjacky Forecast Monthly'!G258</f>
        <v>1224.8082042312672</v>
      </c>
      <c r="N258" s="58">
        <f t="shared" si="27"/>
        <v>1224.8082042312672</v>
      </c>
    </row>
    <row r="259" spans="1:14" x14ac:dyDescent="0.3">
      <c r="A259" s="60">
        <v>44453</v>
      </c>
      <c r="B259" s="15">
        <v>2021</v>
      </c>
      <c r="C259" s="15">
        <v>9</v>
      </c>
      <c r="D259" s="15" t="str">
        <f t="shared" ref="D259:D322" si="28">CONCATENATE(B259,C259)</f>
        <v>20219</v>
      </c>
      <c r="E259" s="15">
        <v>3</v>
      </c>
      <c r="F259" s="15">
        <v>0</v>
      </c>
      <c r="G259" s="62">
        <f t="shared" si="25"/>
        <v>2211.0285718219634</v>
      </c>
      <c r="H259" s="15">
        <f>IF(G258&lt;VLOOKUP(D259,'Luxjacky Assumptions Monthly'!$N$20:$R$44,5,0),VLOOKUP(D259,'Luxjacky Assumptions Monthly'!$N$20:$R$44,4,0),0)</f>
        <v>0</v>
      </c>
      <c r="I259" s="15">
        <f t="shared" ref="I259:I322" si="29">100-2.17*E259^2.25+12.77*E259+EXP(-E259/0.032)+5*C259^0.75+10*F259+20*(B259-2016)</f>
        <v>238.58783664057097</v>
      </c>
      <c r="J259" s="15">
        <f t="shared" ref="J259:J322" si="30">IF(H259&gt;0,1,0)</f>
        <v>0</v>
      </c>
      <c r="K259" s="15">
        <f t="shared" si="26"/>
        <v>0</v>
      </c>
      <c r="L259" s="58">
        <f>'Luxjacky Assumptions Monthly'!$M$8*'Luxjacky Forecast Monthly'!H259</f>
        <v>0</v>
      </c>
      <c r="M259" s="58">
        <f>'Luxjacky Assumptions Monthly'!$M$6*'Luxjacky Assumptions Monthly'!$M$8*'Luxjacky Forecast Monthly'!G259</f>
        <v>1105.5142859109817</v>
      </c>
      <c r="N259" s="58">
        <f t="shared" si="27"/>
        <v>1105.5142859109817</v>
      </c>
    </row>
    <row r="260" spans="1:14" x14ac:dyDescent="0.3">
      <c r="A260" s="60">
        <v>44454</v>
      </c>
      <c r="B260" s="15">
        <v>2021</v>
      </c>
      <c r="C260" s="15">
        <v>9</v>
      </c>
      <c r="D260" s="15" t="str">
        <f t="shared" si="28"/>
        <v>20219</v>
      </c>
      <c r="E260" s="15">
        <v>4</v>
      </c>
      <c r="F260" s="15">
        <v>0</v>
      </c>
      <c r="G260" s="62">
        <f t="shared" ref="G260:G323" si="31">G259+H260-I260</f>
        <v>1983.0693045940241</v>
      </c>
      <c r="H260" s="15">
        <f>IF(G259&lt;VLOOKUP(D260,'Luxjacky Assumptions Monthly'!$N$20:$R$44,5,0),VLOOKUP(D260,'Luxjacky Assumptions Monthly'!$N$20:$R$44,4,0),0)</f>
        <v>0</v>
      </c>
      <c r="I260" s="15">
        <f t="shared" si="29"/>
        <v>227.95926722793931</v>
      </c>
      <c r="J260" s="15">
        <f t="shared" si="30"/>
        <v>0</v>
      </c>
      <c r="K260" s="15">
        <f t="shared" ref="K260:K323" si="32">4000*J260</f>
        <v>0</v>
      </c>
      <c r="L260" s="58">
        <f>'Luxjacky Assumptions Monthly'!$M$8*'Luxjacky Forecast Monthly'!H260</f>
        <v>0</v>
      </c>
      <c r="M260" s="58">
        <f>'Luxjacky Assumptions Monthly'!$M$6*'Luxjacky Assumptions Monthly'!$M$8*'Luxjacky Forecast Monthly'!G260</f>
        <v>991.53465229701203</v>
      </c>
      <c r="N260" s="58">
        <f t="shared" ref="N260:N323" si="33">SUM(K260:M260)</f>
        <v>991.53465229701203</v>
      </c>
    </row>
    <row r="261" spans="1:14" x14ac:dyDescent="0.3">
      <c r="A261" s="60">
        <v>44455</v>
      </c>
      <c r="B261" s="15">
        <v>2021</v>
      </c>
      <c r="C261" s="15">
        <v>9</v>
      </c>
      <c r="D261" s="15" t="str">
        <f t="shared" si="28"/>
        <v>20219</v>
      </c>
      <c r="E261" s="15">
        <v>5</v>
      </c>
      <c r="F261" s="15">
        <v>0</v>
      </c>
      <c r="G261" s="62">
        <f t="shared" si="31"/>
        <v>1774.361213861742</v>
      </c>
      <c r="H261" s="15">
        <f>IF(G260&lt;VLOOKUP(D261,'Luxjacky Assumptions Monthly'!$N$20:$R$44,5,0),VLOOKUP(D261,'Luxjacky Assumptions Monthly'!$N$20:$R$44,4,0),0)</f>
        <v>0</v>
      </c>
      <c r="I261" s="15">
        <f t="shared" si="29"/>
        <v>208.70809073228196</v>
      </c>
      <c r="J261" s="15">
        <f t="shared" si="30"/>
        <v>0</v>
      </c>
      <c r="K261" s="15">
        <f t="shared" si="32"/>
        <v>0</v>
      </c>
      <c r="L261" s="58">
        <f>'Luxjacky Assumptions Monthly'!$M$8*'Luxjacky Forecast Monthly'!H261</f>
        <v>0</v>
      </c>
      <c r="M261" s="58">
        <f>'Luxjacky Assumptions Monthly'!$M$6*'Luxjacky Assumptions Monthly'!$M$8*'Luxjacky Forecast Monthly'!G261</f>
        <v>887.18060693087102</v>
      </c>
      <c r="N261" s="58">
        <f t="shared" si="33"/>
        <v>887.18060693087102</v>
      </c>
    </row>
    <row r="262" spans="1:14" x14ac:dyDescent="0.3">
      <c r="A262" s="60">
        <v>44456</v>
      </c>
      <c r="B262" s="15">
        <v>2021</v>
      </c>
      <c r="C262" s="15">
        <v>9</v>
      </c>
      <c r="D262" s="15" t="str">
        <f t="shared" si="28"/>
        <v>20219</v>
      </c>
      <c r="E262" s="15">
        <v>6</v>
      </c>
      <c r="F262" s="15">
        <v>1</v>
      </c>
      <c r="G262" s="62">
        <f t="shared" si="31"/>
        <v>1584.0248591435341</v>
      </c>
      <c r="H262" s="15">
        <f>IF(G261&lt;VLOOKUP(D262,'Luxjacky Assumptions Monthly'!$N$20:$R$44,5,0),VLOOKUP(D262,'Luxjacky Assumptions Monthly'!$N$20:$R$44,4,0),0)</f>
        <v>0</v>
      </c>
      <c r="I262" s="15">
        <f t="shared" si="29"/>
        <v>190.33635471820799</v>
      </c>
      <c r="J262" s="15">
        <f t="shared" si="30"/>
        <v>0</v>
      </c>
      <c r="K262" s="15">
        <f t="shared" si="32"/>
        <v>0</v>
      </c>
      <c r="L262" s="58">
        <f>'Luxjacky Assumptions Monthly'!$M$8*'Luxjacky Forecast Monthly'!H262</f>
        <v>0</v>
      </c>
      <c r="M262" s="58">
        <f>'Luxjacky Assumptions Monthly'!$M$6*'Luxjacky Assumptions Monthly'!$M$8*'Luxjacky Forecast Monthly'!G262</f>
        <v>792.01242957176703</v>
      </c>
      <c r="N262" s="58">
        <f t="shared" si="33"/>
        <v>792.01242957176703</v>
      </c>
    </row>
    <row r="263" spans="1:14" x14ac:dyDescent="0.3">
      <c r="A263" s="60">
        <v>44457</v>
      </c>
      <c r="B263" s="15">
        <v>2021</v>
      </c>
      <c r="C263" s="15">
        <v>9</v>
      </c>
      <c r="D263" s="15" t="str">
        <f t="shared" si="28"/>
        <v>20219</v>
      </c>
      <c r="E263" s="15">
        <v>7</v>
      </c>
      <c r="F263" s="15">
        <v>1</v>
      </c>
      <c r="G263" s="62">
        <f t="shared" si="31"/>
        <v>3281.9870987780637</v>
      </c>
      <c r="H263" s="15">
        <f>IF(G262&lt;VLOOKUP(D263,'Luxjacky Assumptions Monthly'!$N$20:$R$44,5,0),VLOOKUP(D263,'Luxjacky Assumptions Monthly'!$N$20:$R$44,4,0),0)</f>
        <v>1850.3791159427371</v>
      </c>
      <c r="I263" s="15">
        <f t="shared" si="29"/>
        <v>152.41687630820763</v>
      </c>
      <c r="J263" s="15">
        <f t="shared" si="30"/>
        <v>1</v>
      </c>
      <c r="K263" s="15">
        <f t="shared" si="32"/>
        <v>4000</v>
      </c>
      <c r="L263" s="58">
        <f>'Luxjacky Assumptions Monthly'!$M$8*'Luxjacky Forecast Monthly'!H263</f>
        <v>18503.791159427372</v>
      </c>
      <c r="M263" s="58">
        <f>'Luxjacky Assumptions Monthly'!$M$6*'Luxjacky Assumptions Monthly'!$M$8*'Luxjacky Forecast Monthly'!G263</f>
        <v>1640.9935493890318</v>
      </c>
      <c r="N263" s="58">
        <f t="shared" si="33"/>
        <v>24144.784708816405</v>
      </c>
    </row>
    <row r="264" spans="1:14" x14ac:dyDescent="0.3">
      <c r="A264" s="60">
        <v>44458</v>
      </c>
      <c r="B264" s="15">
        <v>2021</v>
      </c>
      <c r="C264" s="15">
        <v>9</v>
      </c>
      <c r="D264" s="15" t="str">
        <f t="shared" si="28"/>
        <v>20219</v>
      </c>
      <c r="E264" s="15">
        <v>1</v>
      </c>
      <c r="F264" s="15">
        <v>0</v>
      </c>
      <c r="G264" s="62">
        <f t="shared" si="31"/>
        <v>3045.4063366645305</v>
      </c>
      <c r="H264" s="15">
        <f>IF(G263&lt;VLOOKUP(D264,'Luxjacky Assumptions Monthly'!$N$20:$R$44,5,0),VLOOKUP(D264,'Luxjacky Assumptions Monthly'!$N$20:$R$44,4,0),0)</f>
        <v>0</v>
      </c>
      <c r="I264" s="15">
        <f t="shared" si="29"/>
        <v>236.58076211353318</v>
      </c>
      <c r="J264" s="15">
        <f t="shared" si="30"/>
        <v>0</v>
      </c>
      <c r="K264" s="15">
        <f t="shared" si="32"/>
        <v>0</v>
      </c>
      <c r="L264" s="58">
        <f>'Luxjacky Assumptions Monthly'!$M$8*'Luxjacky Forecast Monthly'!H264</f>
        <v>0</v>
      </c>
      <c r="M264" s="58">
        <f>'Luxjacky Assumptions Monthly'!$M$6*'Luxjacky Assumptions Monthly'!$M$8*'Luxjacky Forecast Monthly'!G264</f>
        <v>1522.7031683322652</v>
      </c>
      <c r="N264" s="58">
        <f t="shared" si="33"/>
        <v>1522.7031683322652</v>
      </c>
    </row>
    <row r="265" spans="1:14" x14ac:dyDescent="0.3">
      <c r="A265" s="60">
        <v>44459</v>
      </c>
      <c r="B265" s="15">
        <v>2021</v>
      </c>
      <c r="C265" s="15">
        <v>9</v>
      </c>
      <c r="D265" s="15" t="str">
        <f t="shared" si="28"/>
        <v>20219</v>
      </c>
      <c r="E265" s="15">
        <v>2</v>
      </c>
      <c r="F265" s="15">
        <v>0</v>
      </c>
      <c r="G265" s="62">
        <f t="shared" si="31"/>
        <v>2804.2078923092208</v>
      </c>
      <c r="H265" s="15">
        <f>IF(G264&lt;VLOOKUP(D265,'Luxjacky Assumptions Monthly'!$N$20:$R$44,5,0),VLOOKUP(D265,'Luxjacky Assumptions Monthly'!$N$20:$R$44,4,0),0)</f>
        <v>0</v>
      </c>
      <c r="I265" s="15">
        <f t="shared" si="29"/>
        <v>241.19844435530953</v>
      </c>
      <c r="J265" s="15">
        <f t="shared" si="30"/>
        <v>0</v>
      </c>
      <c r="K265" s="15">
        <f t="shared" si="32"/>
        <v>0</v>
      </c>
      <c r="L265" s="58">
        <f>'Luxjacky Assumptions Monthly'!$M$8*'Luxjacky Forecast Monthly'!H265</f>
        <v>0</v>
      </c>
      <c r="M265" s="58">
        <f>'Luxjacky Assumptions Monthly'!$M$6*'Luxjacky Assumptions Monthly'!$M$8*'Luxjacky Forecast Monthly'!G265</f>
        <v>1402.1039461546104</v>
      </c>
      <c r="N265" s="58">
        <f t="shared" si="33"/>
        <v>1402.1039461546104</v>
      </c>
    </row>
    <row r="266" spans="1:14" x14ac:dyDescent="0.3">
      <c r="A266" s="60">
        <v>44460</v>
      </c>
      <c r="B266" s="15">
        <v>2021</v>
      </c>
      <c r="C266" s="15">
        <v>9</v>
      </c>
      <c r="D266" s="15" t="str">
        <f t="shared" si="28"/>
        <v>20219</v>
      </c>
      <c r="E266" s="15">
        <v>3</v>
      </c>
      <c r="F266" s="15">
        <v>0</v>
      </c>
      <c r="G266" s="62">
        <f t="shared" si="31"/>
        <v>2565.6200556686499</v>
      </c>
      <c r="H266" s="15">
        <f>IF(G265&lt;VLOOKUP(D266,'Luxjacky Assumptions Monthly'!$N$20:$R$44,5,0),VLOOKUP(D266,'Luxjacky Assumptions Monthly'!$N$20:$R$44,4,0),0)</f>
        <v>0</v>
      </c>
      <c r="I266" s="15">
        <f t="shared" si="29"/>
        <v>238.58783664057097</v>
      </c>
      <c r="J266" s="15">
        <f t="shared" si="30"/>
        <v>0</v>
      </c>
      <c r="K266" s="15">
        <f t="shared" si="32"/>
        <v>0</v>
      </c>
      <c r="L266" s="58">
        <f>'Luxjacky Assumptions Monthly'!$M$8*'Luxjacky Forecast Monthly'!H266</f>
        <v>0</v>
      </c>
      <c r="M266" s="58">
        <f>'Luxjacky Assumptions Monthly'!$M$6*'Luxjacky Assumptions Monthly'!$M$8*'Luxjacky Forecast Monthly'!G266</f>
        <v>1282.810027834325</v>
      </c>
      <c r="N266" s="58">
        <f t="shared" si="33"/>
        <v>1282.810027834325</v>
      </c>
    </row>
    <row r="267" spans="1:14" x14ac:dyDescent="0.3">
      <c r="A267" s="60">
        <v>44461</v>
      </c>
      <c r="B267" s="15">
        <v>2021</v>
      </c>
      <c r="C267" s="15">
        <v>9</v>
      </c>
      <c r="D267" s="15" t="str">
        <f t="shared" si="28"/>
        <v>20219</v>
      </c>
      <c r="E267" s="15">
        <v>4</v>
      </c>
      <c r="F267" s="15">
        <v>0</v>
      </c>
      <c r="G267" s="62">
        <f t="shared" si="31"/>
        <v>2337.6607884407108</v>
      </c>
      <c r="H267" s="15">
        <f>IF(G266&lt;VLOOKUP(D267,'Luxjacky Assumptions Monthly'!$N$20:$R$44,5,0),VLOOKUP(D267,'Luxjacky Assumptions Monthly'!$N$20:$R$44,4,0),0)</f>
        <v>0</v>
      </c>
      <c r="I267" s="15">
        <f t="shared" si="29"/>
        <v>227.95926722793931</v>
      </c>
      <c r="J267" s="15">
        <f t="shared" si="30"/>
        <v>0</v>
      </c>
      <c r="K267" s="15">
        <f t="shared" si="32"/>
        <v>0</v>
      </c>
      <c r="L267" s="58">
        <f>'Luxjacky Assumptions Monthly'!$M$8*'Luxjacky Forecast Monthly'!H267</f>
        <v>0</v>
      </c>
      <c r="M267" s="58">
        <f>'Luxjacky Assumptions Monthly'!$M$6*'Luxjacky Assumptions Monthly'!$M$8*'Luxjacky Forecast Monthly'!G267</f>
        <v>1168.8303942203554</v>
      </c>
      <c r="N267" s="58">
        <f t="shared" si="33"/>
        <v>1168.8303942203554</v>
      </c>
    </row>
    <row r="268" spans="1:14" x14ac:dyDescent="0.3">
      <c r="A268" s="60">
        <v>44462</v>
      </c>
      <c r="B268" s="15">
        <v>2021</v>
      </c>
      <c r="C268" s="15">
        <v>9</v>
      </c>
      <c r="D268" s="15" t="str">
        <f t="shared" si="28"/>
        <v>20219</v>
      </c>
      <c r="E268" s="15">
        <v>5</v>
      </c>
      <c r="F268" s="15">
        <v>0</v>
      </c>
      <c r="G268" s="62">
        <f t="shared" si="31"/>
        <v>2128.9526977084288</v>
      </c>
      <c r="H268" s="15">
        <f>IF(G267&lt;VLOOKUP(D268,'Luxjacky Assumptions Monthly'!$N$20:$R$44,5,0),VLOOKUP(D268,'Luxjacky Assumptions Monthly'!$N$20:$R$44,4,0),0)</f>
        <v>0</v>
      </c>
      <c r="I268" s="15">
        <f t="shared" si="29"/>
        <v>208.70809073228196</v>
      </c>
      <c r="J268" s="15">
        <f t="shared" si="30"/>
        <v>0</v>
      </c>
      <c r="K268" s="15">
        <f t="shared" si="32"/>
        <v>0</v>
      </c>
      <c r="L268" s="58">
        <f>'Luxjacky Assumptions Monthly'!$M$8*'Luxjacky Forecast Monthly'!H268</f>
        <v>0</v>
      </c>
      <c r="M268" s="58">
        <f>'Luxjacky Assumptions Monthly'!$M$6*'Luxjacky Assumptions Monthly'!$M$8*'Luxjacky Forecast Monthly'!G268</f>
        <v>1064.4763488542144</v>
      </c>
      <c r="N268" s="58">
        <f t="shared" si="33"/>
        <v>1064.4763488542144</v>
      </c>
    </row>
    <row r="269" spans="1:14" x14ac:dyDescent="0.3">
      <c r="A269" s="60">
        <v>44463</v>
      </c>
      <c r="B269" s="15">
        <v>2021</v>
      </c>
      <c r="C269" s="15">
        <v>9</v>
      </c>
      <c r="D269" s="15" t="str">
        <f t="shared" si="28"/>
        <v>20219</v>
      </c>
      <c r="E269" s="15">
        <v>6</v>
      </c>
      <c r="F269" s="15">
        <v>1</v>
      </c>
      <c r="G269" s="62">
        <f t="shared" si="31"/>
        <v>1938.6163429902208</v>
      </c>
      <c r="H269" s="15">
        <f>IF(G268&lt;VLOOKUP(D269,'Luxjacky Assumptions Monthly'!$N$20:$R$44,5,0),VLOOKUP(D269,'Luxjacky Assumptions Monthly'!$N$20:$R$44,4,0),0)</f>
        <v>0</v>
      </c>
      <c r="I269" s="15">
        <f t="shared" si="29"/>
        <v>190.33635471820799</v>
      </c>
      <c r="J269" s="15">
        <f t="shared" si="30"/>
        <v>0</v>
      </c>
      <c r="K269" s="15">
        <f t="shared" si="32"/>
        <v>0</v>
      </c>
      <c r="L269" s="58">
        <f>'Luxjacky Assumptions Monthly'!$M$8*'Luxjacky Forecast Monthly'!H269</f>
        <v>0</v>
      </c>
      <c r="M269" s="58">
        <f>'Luxjacky Assumptions Monthly'!$M$6*'Luxjacky Assumptions Monthly'!$M$8*'Luxjacky Forecast Monthly'!G269</f>
        <v>969.3081714951104</v>
      </c>
      <c r="N269" s="58">
        <f t="shared" si="33"/>
        <v>969.3081714951104</v>
      </c>
    </row>
    <row r="270" spans="1:14" x14ac:dyDescent="0.3">
      <c r="A270" s="60">
        <v>44464</v>
      </c>
      <c r="B270" s="15">
        <v>2021</v>
      </c>
      <c r="C270" s="15">
        <v>9</v>
      </c>
      <c r="D270" s="15" t="str">
        <f t="shared" si="28"/>
        <v>20219</v>
      </c>
      <c r="E270" s="15">
        <v>7</v>
      </c>
      <c r="F270" s="15">
        <v>1</v>
      </c>
      <c r="G270" s="62">
        <f t="shared" si="31"/>
        <v>1786.1994666820133</v>
      </c>
      <c r="H270" s="15">
        <f>IF(G269&lt;VLOOKUP(D270,'Luxjacky Assumptions Monthly'!$N$20:$R$44,5,0),VLOOKUP(D270,'Luxjacky Assumptions Monthly'!$N$20:$R$44,4,0),0)</f>
        <v>0</v>
      </c>
      <c r="I270" s="15">
        <f t="shared" si="29"/>
        <v>152.41687630820763</v>
      </c>
      <c r="J270" s="15">
        <f t="shared" si="30"/>
        <v>0</v>
      </c>
      <c r="K270" s="15">
        <f t="shared" si="32"/>
        <v>0</v>
      </c>
      <c r="L270" s="58">
        <f>'Luxjacky Assumptions Monthly'!$M$8*'Luxjacky Forecast Monthly'!H270</f>
        <v>0</v>
      </c>
      <c r="M270" s="58">
        <f>'Luxjacky Assumptions Monthly'!$M$6*'Luxjacky Assumptions Monthly'!$M$8*'Luxjacky Forecast Monthly'!G270</f>
        <v>893.09973334100664</v>
      </c>
      <c r="N270" s="58">
        <f t="shared" si="33"/>
        <v>893.09973334100664</v>
      </c>
    </row>
    <row r="271" spans="1:14" x14ac:dyDescent="0.3">
      <c r="A271" s="60">
        <v>44465</v>
      </c>
      <c r="B271" s="15">
        <v>2021</v>
      </c>
      <c r="C271" s="15">
        <v>9</v>
      </c>
      <c r="D271" s="15" t="str">
        <f t="shared" si="28"/>
        <v>20219</v>
      </c>
      <c r="E271" s="15">
        <v>1</v>
      </c>
      <c r="F271" s="15">
        <v>0</v>
      </c>
      <c r="G271" s="62">
        <f t="shared" si="31"/>
        <v>1549.6187045684801</v>
      </c>
      <c r="H271" s="15">
        <f>IF(G270&lt;VLOOKUP(D271,'Luxjacky Assumptions Monthly'!$N$20:$R$44,5,0),VLOOKUP(D271,'Luxjacky Assumptions Monthly'!$N$20:$R$44,4,0),0)</f>
        <v>0</v>
      </c>
      <c r="I271" s="15">
        <f t="shared" si="29"/>
        <v>236.58076211353318</v>
      </c>
      <c r="J271" s="15">
        <f t="shared" si="30"/>
        <v>0</v>
      </c>
      <c r="K271" s="15">
        <f t="shared" si="32"/>
        <v>0</v>
      </c>
      <c r="L271" s="58">
        <f>'Luxjacky Assumptions Monthly'!$M$8*'Luxjacky Forecast Monthly'!H271</f>
        <v>0</v>
      </c>
      <c r="M271" s="58">
        <f>'Luxjacky Assumptions Monthly'!$M$6*'Luxjacky Assumptions Monthly'!$M$8*'Luxjacky Forecast Monthly'!G271</f>
        <v>774.80935228424005</v>
      </c>
      <c r="N271" s="58">
        <f t="shared" si="33"/>
        <v>774.80935228424005</v>
      </c>
    </row>
    <row r="272" spans="1:14" x14ac:dyDescent="0.3">
      <c r="A272" s="60">
        <v>44466</v>
      </c>
      <c r="B272" s="15">
        <v>2021</v>
      </c>
      <c r="C272" s="15">
        <v>9</v>
      </c>
      <c r="D272" s="15" t="str">
        <f t="shared" si="28"/>
        <v>20219</v>
      </c>
      <c r="E272" s="15">
        <v>2</v>
      </c>
      <c r="F272" s="15">
        <v>0</v>
      </c>
      <c r="G272" s="62">
        <f t="shared" si="31"/>
        <v>3158.7993761559078</v>
      </c>
      <c r="H272" s="15">
        <f>IF(G271&lt;VLOOKUP(D272,'Luxjacky Assumptions Monthly'!$N$20:$R$44,5,0),VLOOKUP(D272,'Luxjacky Assumptions Monthly'!$N$20:$R$44,4,0),0)</f>
        <v>1850.3791159427371</v>
      </c>
      <c r="I272" s="15">
        <f t="shared" si="29"/>
        <v>241.19844435530953</v>
      </c>
      <c r="J272" s="15">
        <f t="shared" si="30"/>
        <v>1</v>
      </c>
      <c r="K272" s="15">
        <f t="shared" si="32"/>
        <v>4000</v>
      </c>
      <c r="L272" s="58">
        <f>'Luxjacky Assumptions Monthly'!$M$8*'Luxjacky Forecast Monthly'!H272</f>
        <v>18503.791159427372</v>
      </c>
      <c r="M272" s="58">
        <f>'Luxjacky Assumptions Monthly'!$M$6*'Luxjacky Assumptions Monthly'!$M$8*'Luxjacky Forecast Monthly'!G272</f>
        <v>1579.3996880779539</v>
      </c>
      <c r="N272" s="58">
        <f t="shared" si="33"/>
        <v>24083.190847505324</v>
      </c>
    </row>
    <row r="273" spans="1:14" x14ac:dyDescent="0.3">
      <c r="A273" s="60">
        <v>44467</v>
      </c>
      <c r="B273" s="15">
        <v>2021</v>
      </c>
      <c r="C273" s="15">
        <v>9</v>
      </c>
      <c r="D273" s="15" t="str">
        <f t="shared" si="28"/>
        <v>20219</v>
      </c>
      <c r="E273" s="15">
        <v>3</v>
      </c>
      <c r="F273" s="15">
        <v>0</v>
      </c>
      <c r="G273" s="62">
        <f t="shared" si="31"/>
        <v>2920.2115395153369</v>
      </c>
      <c r="H273" s="15">
        <f>IF(G272&lt;VLOOKUP(D273,'Luxjacky Assumptions Monthly'!$N$20:$R$44,5,0),VLOOKUP(D273,'Luxjacky Assumptions Monthly'!$N$20:$R$44,4,0),0)</f>
        <v>0</v>
      </c>
      <c r="I273" s="15">
        <f t="shared" si="29"/>
        <v>238.58783664057097</v>
      </c>
      <c r="J273" s="15">
        <f t="shared" si="30"/>
        <v>0</v>
      </c>
      <c r="K273" s="15">
        <f t="shared" si="32"/>
        <v>0</v>
      </c>
      <c r="L273" s="58">
        <f>'Luxjacky Assumptions Monthly'!$M$8*'Luxjacky Forecast Monthly'!H273</f>
        <v>0</v>
      </c>
      <c r="M273" s="58">
        <f>'Luxjacky Assumptions Monthly'!$M$6*'Luxjacky Assumptions Monthly'!$M$8*'Luxjacky Forecast Monthly'!G273</f>
        <v>1460.1057697576684</v>
      </c>
      <c r="N273" s="58">
        <f t="shared" si="33"/>
        <v>1460.1057697576684</v>
      </c>
    </row>
    <row r="274" spans="1:14" x14ac:dyDescent="0.3">
      <c r="A274" s="60">
        <v>44468</v>
      </c>
      <c r="B274" s="15">
        <v>2021</v>
      </c>
      <c r="C274" s="15">
        <v>9</v>
      </c>
      <c r="D274" s="15" t="str">
        <f t="shared" si="28"/>
        <v>20219</v>
      </c>
      <c r="E274" s="15">
        <v>4</v>
      </c>
      <c r="F274" s="15">
        <v>0</v>
      </c>
      <c r="G274" s="62">
        <f t="shared" si="31"/>
        <v>2692.2522722873978</v>
      </c>
      <c r="H274" s="15">
        <f>IF(G273&lt;VLOOKUP(D274,'Luxjacky Assumptions Monthly'!$N$20:$R$44,5,0),VLOOKUP(D274,'Luxjacky Assumptions Monthly'!$N$20:$R$44,4,0),0)</f>
        <v>0</v>
      </c>
      <c r="I274" s="15">
        <f t="shared" si="29"/>
        <v>227.95926722793931</v>
      </c>
      <c r="J274" s="15">
        <f t="shared" si="30"/>
        <v>0</v>
      </c>
      <c r="K274" s="15">
        <f t="shared" si="32"/>
        <v>0</v>
      </c>
      <c r="L274" s="58">
        <f>'Luxjacky Assumptions Monthly'!$M$8*'Luxjacky Forecast Monthly'!H274</f>
        <v>0</v>
      </c>
      <c r="M274" s="58">
        <f>'Luxjacky Assumptions Monthly'!$M$6*'Luxjacky Assumptions Monthly'!$M$8*'Luxjacky Forecast Monthly'!G274</f>
        <v>1346.1261361436989</v>
      </c>
      <c r="N274" s="58">
        <f t="shared" si="33"/>
        <v>1346.1261361436989</v>
      </c>
    </row>
    <row r="275" spans="1:14" x14ac:dyDescent="0.3">
      <c r="A275" s="60">
        <v>44469</v>
      </c>
      <c r="B275" s="15">
        <v>2021</v>
      </c>
      <c r="C275" s="15">
        <v>9</v>
      </c>
      <c r="D275" s="15" t="str">
        <f t="shared" si="28"/>
        <v>20219</v>
      </c>
      <c r="E275" s="15">
        <v>5</v>
      </c>
      <c r="F275" s="15">
        <v>0</v>
      </c>
      <c r="G275" s="62">
        <f t="shared" si="31"/>
        <v>2483.5441815551158</v>
      </c>
      <c r="H275" s="15">
        <f>IF(G274&lt;VLOOKUP(D275,'Luxjacky Assumptions Monthly'!$N$20:$R$44,5,0),VLOOKUP(D275,'Luxjacky Assumptions Monthly'!$N$20:$R$44,4,0),0)</f>
        <v>0</v>
      </c>
      <c r="I275" s="15">
        <f t="shared" si="29"/>
        <v>208.70809073228196</v>
      </c>
      <c r="J275" s="15">
        <f t="shared" si="30"/>
        <v>0</v>
      </c>
      <c r="K275" s="15">
        <f t="shared" si="32"/>
        <v>0</v>
      </c>
      <c r="L275" s="58">
        <f>'Luxjacky Assumptions Monthly'!$M$8*'Luxjacky Forecast Monthly'!H275</f>
        <v>0</v>
      </c>
      <c r="M275" s="58">
        <f>'Luxjacky Assumptions Monthly'!$M$6*'Luxjacky Assumptions Monthly'!$M$8*'Luxjacky Forecast Monthly'!G275</f>
        <v>1241.7720907775579</v>
      </c>
      <c r="N275" s="58">
        <f t="shared" si="33"/>
        <v>1241.7720907775579</v>
      </c>
    </row>
    <row r="276" spans="1:14" x14ac:dyDescent="0.3">
      <c r="A276" s="60">
        <v>44470</v>
      </c>
      <c r="B276" s="15">
        <v>2021</v>
      </c>
      <c r="C276" s="15">
        <v>10</v>
      </c>
      <c r="D276" s="15" t="str">
        <f t="shared" si="28"/>
        <v>202110</v>
      </c>
      <c r="E276" s="15">
        <v>6</v>
      </c>
      <c r="F276" s="15">
        <v>1</v>
      </c>
      <c r="G276" s="62">
        <f t="shared" si="31"/>
        <v>2291.0715226909233</v>
      </c>
      <c r="H276" s="15">
        <f>IF(G275&lt;VLOOKUP(D276,'Luxjacky Assumptions Monthly'!$N$20:$R$44,5,0),VLOOKUP(D276,'Luxjacky Assumptions Monthly'!$N$20:$R$44,4,0),0)</f>
        <v>0</v>
      </c>
      <c r="I276" s="15">
        <f t="shared" si="29"/>
        <v>192.47265886419228</v>
      </c>
      <c r="J276" s="15">
        <f t="shared" si="30"/>
        <v>0</v>
      </c>
      <c r="K276" s="15">
        <f t="shared" si="32"/>
        <v>0</v>
      </c>
      <c r="L276" s="58">
        <f>'Luxjacky Assumptions Monthly'!$M$8*'Luxjacky Forecast Monthly'!H276</f>
        <v>0</v>
      </c>
      <c r="M276" s="58">
        <f>'Luxjacky Assumptions Monthly'!$M$6*'Luxjacky Assumptions Monthly'!$M$8*'Luxjacky Forecast Monthly'!G276</f>
        <v>1145.5357613454617</v>
      </c>
      <c r="N276" s="58">
        <f t="shared" si="33"/>
        <v>1145.5357613454617</v>
      </c>
    </row>
    <row r="277" spans="1:14" x14ac:dyDescent="0.3">
      <c r="A277" s="60">
        <v>44471</v>
      </c>
      <c r="B277" s="15">
        <v>2021</v>
      </c>
      <c r="C277" s="15">
        <v>10</v>
      </c>
      <c r="D277" s="15" t="str">
        <f t="shared" si="28"/>
        <v>202110</v>
      </c>
      <c r="E277" s="15">
        <v>7</v>
      </c>
      <c r="F277" s="15">
        <v>1</v>
      </c>
      <c r="G277" s="62">
        <f t="shared" si="31"/>
        <v>2136.5183422367313</v>
      </c>
      <c r="H277" s="15">
        <f>IF(G276&lt;VLOOKUP(D277,'Luxjacky Assumptions Monthly'!$N$20:$R$44,5,0),VLOOKUP(D277,'Luxjacky Assumptions Monthly'!$N$20:$R$44,4,0),0)</f>
        <v>0</v>
      </c>
      <c r="I277" s="15">
        <f t="shared" si="29"/>
        <v>154.55318045419193</v>
      </c>
      <c r="J277" s="15">
        <f t="shared" si="30"/>
        <v>0</v>
      </c>
      <c r="K277" s="15">
        <f t="shared" si="32"/>
        <v>0</v>
      </c>
      <c r="L277" s="58">
        <f>'Luxjacky Assumptions Monthly'!$M$8*'Luxjacky Forecast Monthly'!H277</f>
        <v>0</v>
      </c>
      <c r="M277" s="58">
        <f>'Luxjacky Assumptions Monthly'!$M$6*'Luxjacky Assumptions Monthly'!$M$8*'Luxjacky Forecast Monthly'!G277</f>
        <v>1068.2591711183657</v>
      </c>
      <c r="N277" s="58">
        <f t="shared" si="33"/>
        <v>1068.2591711183657</v>
      </c>
    </row>
    <row r="278" spans="1:14" x14ac:dyDescent="0.3">
      <c r="A278" s="60">
        <v>44472</v>
      </c>
      <c r="B278" s="15">
        <v>2021</v>
      </c>
      <c r="C278" s="15">
        <v>10</v>
      </c>
      <c r="D278" s="15" t="str">
        <f t="shared" si="28"/>
        <v>202110</v>
      </c>
      <c r="E278" s="15">
        <v>1</v>
      </c>
      <c r="F278" s="15">
        <v>0</v>
      </c>
      <c r="G278" s="62">
        <f t="shared" si="31"/>
        <v>1897.8012759772139</v>
      </c>
      <c r="H278" s="15">
        <f>IF(G277&lt;VLOOKUP(D278,'Luxjacky Assumptions Monthly'!$N$20:$R$44,5,0),VLOOKUP(D278,'Luxjacky Assumptions Monthly'!$N$20:$R$44,4,0),0)</f>
        <v>0</v>
      </c>
      <c r="I278" s="15">
        <f t="shared" si="29"/>
        <v>238.71706625951748</v>
      </c>
      <c r="J278" s="15">
        <f t="shared" si="30"/>
        <v>0</v>
      </c>
      <c r="K278" s="15">
        <f t="shared" si="32"/>
        <v>0</v>
      </c>
      <c r="L278" s="58">
        <f>'Luxjacky Assumptions Monthly'!$M$8*'Luxjacky Forecast Monthly'!H278</f>
        <v>0</v>
      </c>
      <c r="M278" s="58">
        <f>'Luxjacky Assumptions Monthly'!$M$6*'Luxjacky Assumptions Monthly'!$M$8*'Luxjacky Forecast Monthly'!G278</f>
        <v>948.90063798860695</v>
      </c>
      <c r="N278" s="58">
        <f t="shared" si="33"/>
        <v>948.90063798860695</v>
      </c>
    </row>
    <row r="279" spans="1:14" x14ac:dyDescent="0.3">
      <c r="A279" s="60">
        <v>44473</v>
      </c>
      <c r="B279" s="15">
        <v>2021</v>
      </c>
      <c r="C279" s="15">
        <v>10</v>
      </c>
      <c r="D279" s="15" t="str">
        <f t="shared" si="28"/>
        <v>202110</v>
      </c>
      <c r="E279" s="15">
        <v>2</v>
      </c>
      <c r="F279" s="15">
        <v>0</v>
      </c>
      <c r="G279" s="62">
        <f t="shared" si="31"/>
        <v>1654.46652747592</v>
      </c>
      <c r="H279" s="15">
        <f>IF(G278&lt;VLOOKUP(D279,'Luxjacky Assumptions Monthly'!$N$20:$R$44,5,0),VLOOKUP(D279,'Luxjacky Assumptions Monthly'!$N$20:$R$44,4,0),0)</f>
        <v>0</v>
      </c>
      <c r="I279" s="15">
        <f t="shared" si="29"/>
        <v>243.33474850129383</v>
      </c>
      <c r="J279" s="15">
        <f t="shared" si="30"/>
        <v>0</v>
      </c>
      <c r="K279" s="15">
        <f t="shared" si="32"/>
        <v>0</v>
      </c>
      <c r="L279" s="58">
        <f>'Luxjacky Assumptions Monthly'!$M$8*'Luxjacky Forecast Monthly'!H279</f>
        <v>0</v>
      </c>
      <c r="M279" s="58">
        <f>'Luxjacky Assumptions Monthly'!$M$6*'Luxjacky Assumptions Monthly'!$M$8*'Luxjacky Forecast Monthly'!G279</f>
        <v>827.23326373795999</v>
      </c>
      <c r="N279" s="58">
        <f t="shared" si="33"/>
        <v>827.23326373795999</v>
      </c>
    </row>
    <row r="280" spans="1:14" x14ac:dyDescent="0.3">
      <c r="A280" s="60">
        <v>44474</v>
      </c>
      <c r="B280" s="15">
        <v>2021</v>
      </c>
      <c r="C280" s="15">
        <v>10</v>
      </c>
      <c r="D280" s="15" t="str">
        <f t="shared" si="28"/>
        <v>202110</v>
      </c>
      <c r="E280" s="15">
        <v>3</v>
      </c>
      <c r="F280" s="15">
        <v>0</v>
      </c>
      <c r="G280" s="62">
        <f t="shared" si="31"/>
        <v>3263.4098302149664</v>
      </c>
      <c r="H280" s="15">
        <f>IF(G279&lt;VLOOKUP(D280,'Luxjacky Assumptions Monthly'!$N$20:$R$44,5,0),VLOOKUP(D280,'Luxjacky Assumptions Monthly'!$N$20:$R$44,4,0),0)</f>
        <v>1849.6674435256018</v>
      </c>
      <c r="I280" s="15">
        <f t="shared" si="29"/>
        <v>240.7241407865553</v>
      </c>
      <c r="J280" s="15">
        <f t="shared" si="30"/>
        <v>1</v>
      </c>
      <c r="K280" s="15">
        <f t="shared" si="32"/>
        <v>4000</v>
      </c>
      <c r="L280" s="58">
        <f>'Luxjacky Assumptions Monthly'!$M$8*'Luxjacky Forecast Monthly'!H280</f>
        <v>18496.67443525602</v>
      </c>
      <c r="M280" s="58">
        <f>'Luxjacky Assumptions Monthly'!$M$6*'Luxjacky Assumptions Monthly'!$M$8*'Luxjacky Forecast Monthly'!G280</f>
        <v>1631.7049151074832</v>
      </c>
      <c r="N280" s="58">
        <f t="shared" si="33"/>
        <v>24128.379350363502</v>
      </c>
    </row>
    <row r="281" spans="1:14" x14ac:dyDescent="0.3">
      <c r="A281" s="60">
        <v>44475</v>
      </c>
      <c r="B281" s="15">
        <v>2021</v>
      </c>
      <c r="C281" s="15">
        <v>10</v>
      </c>
      <c r="D281" s="15" t="str">
        <f t="shared" si="28"/>
        <v>202110</v>
      </c>
      <c r="E281" s="15">
        <v>4</v>
      </c>
      <c r="F281" s="15">
        <v>0</v>
      </c>
      <c r="G281" s="62">
        <f t="shared" si="31"/>
        <v>3033.3142588410428</v>
      </c>
      <c r="H281" s="15">
        <f>IF(G280&lt;VLOOKUP(D281,'Luxjacky Assumptions Monthly'!$N$20:$R$44,5,0),VLOOKUP(D281,'Luxjacky Assumptions Monthly'!$N$20:$R$44,4,0),0)</f>
        <v>0</v>
      </c>
      <c r="I281" s="15">
        <f t="shared" si="29"/>
        <v>230.0955713739236</v>
      </c>
      <c r="J281" s="15">
        <f t="shared" si="30"/>
        <v>0</v>
      </c>
      <c r="K281" s="15">
        <f t="shared" si="32"/>
        <v>0</v>
      </c>
      <c r="L281" s="58">
        <f>'Luxjacky Assumptions Monthly'!$M$8*'Luxjacky Forecast Monthly'!H281</f>
        <v>0</v>
      </c>
      <c r="M281" s="58">
        <f>'Luxjacky Assumptions Monthly'!$M$6*'Luxjacky Assumptions Monthly'!$M$8*'Luxjacky Forecast Monthly'!G281</f>
        <v>1516.6571294205214</v>
      </c>
      <c r="N281" s="58">
        <f t="shared" si="33"/>
        <v>1516.6571294205214</v>
      </c>
    </row>
    <row r="282" spans="1:14" x14ac:dyDescent="0.3">
      <c r="A282" s="60">
        <v>44476</v>
      </c>
      <c r="B282" s="15">
        <v>2021</v>
      </c>
      <c r="C282" s="15">
        <v>10</v>
      </c>
      <c r="D282" s="15" t="str">
        <f t="shared" si="28"/>
        <v>202110</v>
      </c>
      <c r="E282" s="15">
        <v>5</v>
      </c>
      <c r="F282" s="15">
        <v>0</v>
      </c>
      <c r="G282" s="62">
        <f t="shared" si="31"/>
        <v>2822.4698639627768</v>
      </c>
      <c r="H282" s="15">
        <f>IF(G281&lt;VLOOKUP(D282,'Luxjacky Assumptions Monthly'!$N$20:$R$44,5,0),VLOOKUP(D282,'Luxjacky Assumptions Monthly'!$N$20:$R$44,4,0),0)</f>
        <v>0</v>
      </c>
      <c r="I282" s="15">
        <f t="shared" si="29"/>
        <v>210.84439487826626</v>
      </c>
      <c r="J282" s="15">
        <f t="shared" si="30"/>
        <v>0</v>
      </c>
      <c r="K282" s="15">
        <f t="shared" si="32"/>
        <v>0</v>
      </c>
      <c r="L282" s="58">
        <f>'Luxjacky Assumptions Monthly'!$M$8*'Luxjacky Forecast Monthly'!H282</f>
        <v>0</v>
      </c>
      <c r="M282" s="58">
        <f>'Luxjacky Assumptions Monthly'!$M$6*'Luxjacky Assumptions Monthly'!$M$8*'Luxjacky Forecast Monthly'!G282</f>
        <v>1411.2349319813884</v>
      </c>
      <c r="N282" s="58">
        <f t="shared" si="33"/>
        <v>1411.2349319813884</v>
      </c>
    </row>
    <row r="283" spans="1:14" x14ac:dyDescent="0.3">
      <c r="A283" s="60">
        <v>44477</v>
      </c>
      <c r="B283" s="15">
        <v>2021</v>
      </c>
      <c r="C283" s="15">
        <v>10</v>
      </c>
      <c r="D283" s="15" t="str">
        <f t="shared" si="28"/>
        <v>202110</v>
      </c>
      <c r="E283" s="15">
        <v>6</v>
      </c>
      <c r="F283" s="15">
        <v>1</v>
      </c>
      <c r="G283" s="62">
        <f t="shared" si="31"/>
        <v>2629.9972050985843</v>
      </c>
      <c r="H283" s="15">
        <f>IF(G282&lt;VLOOKUP(D283,'Luxjacky Assumptions Monthly'!$N$20:$R$44,5,0),VLOOKUP(D283,'Luxjacky Assumptions Monthly'!$N$20:$R$44,4,0),0)</f>
        <v>0</v>
      </c>
      <c r="I283" s="15">
        <f t="shared" si="29"/>
        <v>192.47265886419228</v>
      </c>
      <c r="J283" s="15">
        <f t="shared" si="30"/>
        <v>0</v>
      </c>
      <c r="K283" s="15">
        <f t="shared" si="32"/>
        <v>0</v>
      </c>
      <c r="L283" s="58">
        <f>'Luxjacky Assumptions Monthly'!$M$8*'Luxjacky Forecast Monthly'!H283</f>
        <v>0</v>
      </c>
      <c r="M283" s="58">
        <f>'Luxjacky Assumptions Monthly'!$M$6*'Luxjacky Assumptions Monthly'!$M$8*'Luxjacky Forecast Monthly'!G283</f>
        <v>1314.9986025492922</v>
      </c>
      <c r="N283" s="58">
        <f t="shared" si="33"/>
        <v>1314.9986025492922</v>
      </c>
    </row>
    <row r="284" spans="1:14" x14ac:dyDescent="0.3">
      <c r="A284" s="60">
        <v>44478</v>
      </c>
      <c r="B284" s="15">
        <v>2021</v>
      </c>
      <c r="C284" s="15">
        <v>10</v>
      </c>
      <c r="D284" s="15" t="str">
        <f t="shared" si="28"/>
        <v>202110</v>
      </c>
      <c r="E284" s="15">
        <v>7</v>
      </c>
      <c r="F284" s="15">
        <v>1</v>
      </c>
      <c r="G284" s="62">
        <f t="shared" si="31"/>
        <v>2475.4440246443924</v>
      </c>
      <c r="H284" s="15">
        <f>IF(G283&lt;VLOOKUP(D284,'Luxjacky Assumptions Monthly'!$N$20:$R$44,5,0),VLOOKUP(D284,'Luxjacky Assumptions Monthly'!$N$20:$R$44,4,0),0)</f>
        <v>0</v>
      </c>
      <c r="I284" s="15">
        <f t="shared" si="29"/>
        <v>154.55318045419193</v>
      </c>
      <c r="J284" s="15">
        <f t="shared" si="30"/>
        <v>0</v>
      </c>
      <c r="K284" s="15">
        <f t="shared" si="32"/>
        <v>0</v>
      </c>
      <c r="L284" s="58">
        <f>'Luxjacky Assumptions Monthly'!$M$8*'Luxjacky Forecast Monthly'!H284</f>
        <v>0</v>
      </c>
      <c r="M284" s="58">
        <f>'Luxjacky Assumptions Monthly'!$M$6*'Luxjacky Assumptions Monthly'!$M$8*'Luxjacky Forecast Monthly'!G284</f>
        <v>1237.7220123221962</v>
      </c>
      <c r="N284" s="58">
        <f t="shared" si="33"/>
        <v>1237.7220123221962</v>
      </c>
    </row>
    <row r="285" spans="1:14" x14ac:dyDescent="0.3">
      <c r="A285" s="60">
        <v>44479</v>
      </c>
      <c r="B285" s="15">
        <v>2021</v>
      </c>
      <c r="C285" s="15">
        <v>10</v>
      </c>
      <c r="D285" s="15" t="str">
        <f t="shared" si="28"/>
        <v>202110</v>
      </c>
      <c r="E285" s="15">
        <v>1</v>
      </c>
      <c r="F285" s="15">
        <v>0</v>
      </c>
      <c r="G285" s="62">
        <f t="shared" si="31"/>
        <v>2236.7269583848747</v>
      </c>
      <c r="H285" s="15">
        <f>IF(G284&lt;VLOOKUP(D285,'Luxjacky Assumptions Monthly'!$N$20:$R$44,5,0),VLOOKUP(D285,'Luxjacky Assumptions Monthly'!$N$20:$R$44,4,0),0)</f>
        <v>0</v>
      </c>
      <c r="I285" s="15">
        <f t="shared" si="29"/>
        <v>238.71706625951748</v>
      </c>
      <c r="J285" s="15">
        <f t="shared" si="30"/>
        <v>0</v>
      </c>
      <c r="K285" s="15">
        <f t="shared" si="32"/>
        <v>0</v>
      </c>
      <c r="L285" s="58">
        <f>'Luxjacky Assumptions Monthly'!$M$8*'Luxjacky Forecast Monthly'!H285</f>
        <v>0</v>
      </c>
      <c r="M285" s="58">
        <f>'Luxjacky Assumptions Monthly'!$M$6*'Luxjacky Assumptions Monthly'!$M$8*'Luxjacky Forecast Monthly'!G285</f>
        <v>1118.3634791924374</v>
      </c>
      <c r="N285" s="58">
        <f t="shared" si="33"/>
        <v>1118.3634791924374</v>
      </c>
    </row>
    <row r="286" spans="1:14" x14ac:dyDescent="0.3">
      <c r="A286" s="60">
        <v>44480</v>
      </c>
      <c r="B286" s="15">
        <v>2021</v>
      </c>
      <c r="C286" s="15">
        <v>10</v>
      </c>
      <c r="D286" s="15" t="str">
        <f t="shared" si="28"/>
        <v>202110</v>
      </c>
      <c r="E286" s="15">
        <v>2</v>
      </c>
      <c r="F286" s="15">
        <v>0</v>
      </c>
      <c r="G286" s="62">
        <f t="shared" si="31"/>
        <v>1993.3922098835808</v>
      </c>
      <c r="H286" s="15">
        <f>IF(G285&lt;VLOOKUP(D286,'Luxjacky Assumptions Monthly'!$N$20:$R$44,5,0),VLOOKUP(D286,'Luxjacky Assumptions Monthly'!$N$20:$R$44,4,0),0)</f>
        <v>0</v>
      </c>
      <c r="I286" s="15">
        <f t="shared" si="29"/>
        <v>243.33474850129383</v>
      </c>
      <c r="J286" s="15">
        <f t="shared" si="30"/>
        <v>0</v>
      </c>
      <c r="K286" s="15">
        <f t="shared" si="32"/>
        <v>0</v>
      </c>
      <c r="L286" s="58">
        <f>'Luxjacky Assumptions Monthly'!$M$8*'Luxjacky Forecast Monthly'!H286</f>
        <v>0</v>
      </c>
      <c r="M286" s="58">
        <f>'Luxjacky Assumptions Monthly'!$M$6*'Luxjacky Assumptions Monthly'!$M$8*'Luxjacky Forecast Monthly'!G286</f>
        <v>996.6961049417904</v>
      </c>
      <c r="N286" s="58">
        <f t="shared" si="33"/>
        <v>996.6961049417904</v>
      </c>
    </row>
    <row r="287" spans="1:14" x14ac:dyDescent="0.3">
      <c r="A287" s="60">
        <v>44481</v>
      </c>
      <c r="B287" s="15">
        <v>2021</v>
      </c>
      <c r="C287" s="15">
        <v>10</v>
      </c>
      <c r="D287" s="15" t="str">
        <f t="shared" si="28"/>
        <v>202110</v>
      </c>
      <c r="E287" s="15">
        <v>3</v>
      </c>
      <c r="F287" s="15">
        <v>0</v>
      </c>
      <c r="G287" s="62">
        <f t="shared" si="31"/>
        <v>1752.6680690970254</v>
      </c>
      <c r="H287" s="15">
        <f>IF(G286&lt;VLOOKUP(D287,'Luxjacky Assumptions Monthly'!$N$20:$R$44,5,0),VLOOKUP(D287,'Luxjacky Assumptions Monthly'!$N$20:$R$44,4,0),0)</f>
        <v>0</v>
      </c>
      <c r="I287" s="15">
        <f t="shared" si="29"/>
        <v>240.7241407865553</v>
      </c>
      <c r="J287" s="15">
        <f t="shared" si="30"/>
        <v>0</v>
      </c>
      <c r="K287" s="15">
        <f t="shared" si="32"/>
        <v>0</v>
      </c>
      <c r="L287" s="58">
        <f>'Luxjacky Assumptions Monthly'!$M$8*'Luxjacky Forecast Monthly'!H287</f>
        <v>0</v>
      </c>
      <c r="M287" s="58">
        <f>'Luxjacky Assumptions Monthly'!$M$6*'Luxjacky Assumptions Monthly'!$M$8*'Luxjacky Forecast Monthly'!G287</f>
        <v>876.3340345485127</v>
      </c>
      <c r="N287" s="58">
        <f t="shared" si="33"/>
        <v>876.3340345485127</v>
      </c>
    </row>
    <row r="288" spans="1:14" x14ac:dyDescent="0.3">
      <c r="A288" s="60">
        <v>44482</v>
      </c>
      <c r="B288" s="15">
        <v>2021</v>
      </c>
      <c r="C288" s="15">
        <v>10</v>
      </c>
      <c r="D288" s="15" t="str">
        <f t="shared" si="28"/>
        <v>202110</v>
      </c>
      <c r="E288" s="15">
        <v>4</v>
      </c>
      <c r="F288" s="15">
        <v>0</v>
      </c>
      <c r="G288" s="62">
        <f t="shared" si="31"/>
        <v>1522.5724977231018</v>
      </c>
      <c r="H288" s="15">
        <f>IF(G287&lt;VLOOKUP(D288,'Luxjacky Assumptions Monthly'!$N$20:$R$44,5,0),VLOOKUP(D288,'Luxjacky Assumptions Monthly'!$N$20:$R$44,4,0),0)</f>
        <v>0</v>
      </c>
      <c r="I288" s="15">
        <f t="shared" si="29"/>
        <v>230.0955713739236</v>
      </c>
      <c r="J288" s="15">
        <f t="shared" si="30"/>
        <v>0</v>
      </c>
      <c r="K288" s="15">
        <f t="shared" si="32"/>
        <v>0</v>
      </c>
      <c r="L288" s="58">
        <f>'Luxjacky Assumptions Monthly'!$M$8*'Luxjacky Forecast Monthly'!H288</f>
        <v>0</v>
      </c>
      <c r="M288" s="58">
        <f>'Luxjacky Assumptions Monthly'!$M$6*'Luxjacky Assumptions Monthly'!$M$8*'Luxjacky Forecast Monthly'!G288</f>
        <v>761.28624886155092</v>
      </c>
      <c r="N288" s="58">
        <f t="shared" si="33"/>
        <v>761.28624886155092</v>
      </c>
    </row>
    <row r="289" spans="1:14" x14ac:dyDescent="0.3">
      <c r="A289" s="60">
        <v>44483</v>
      </c>
      <c r="B289" s="15">
        <v>2021</v>
      </c>
      <c r="C289" s="15">
        <v>10</v>
      </c>
      <c r="D289" s="15" t="str">
        <f t="shared" si="28"/>
        <v>202110</v>
      </c>
      <c r="E289" s="15">
        <v>5</v>
      </c>
      <c r="F289" s="15">
        <v>0</v>
      </c>
      <c r="G289" s="62">
        <f t="shared" si="31"/>
        <v>3161.3955463704378</v>
      </c>
      <c r="H289" s="15">
        <f>IF(G288&lt;VLOOKUP(D289,'Luxjacky Assumptions Monthly'!$N$20:$R$44,5,0),VLOOKUP(D289,'Luxjacky Assumptions Monthly'!$N$20:$R$44,4,0),0)</f>
        <v>1849.6674435256018</v>
      </c>
      <c r="I289" s="15">
        <f t="shared" si="29"/>
        <v>210.84439487826626</v>
      </c>
      <c r="J289" s="15">
        <f t="shared" si="30"/>
        <v>1</v>
      </c>
      <c r="K289" s="15">
        <f t="shared" si="32"/>
        <v>4000</v>
      </c>
      <c r="L289" s="58">
        <f>'Luxjacky Assumptions Monthly'!$M$8*'Luxjacky Forecast Monthly'!H289</f>
        <v>18496.67443525602</v>
      </c>
      <c r="M289" s="58">
        <f>'Luxjacky Assumptions Monthly'!$M$6*'Luxjacky Assumptions Monthly'!$M$8*'Luxjacky Forecast Monthly'!G289</f>
        <v>1580.6977731852189</v>
      </c>
      <c r="N289" s="58">
        <f t="shared" si="33"/>
        <v>24077.37220844124</v>
      </c>
    </row>
    <row r="290" spans="1:14" x14ac:dyDescent="0.3">
      <c r="A290" s="60">
        <v>44484</v>
      </c>
      <c r="B290" s="15">
        <v>2021</v>
      </c>
      <c r="C290" s="15">
        <v>10</v>
      </c>
      <c r="D290" s="15" t="str">
        <f t="shared" si="28"/>
        <v>202110</v>
      </c>
      <c r="E290" s="15">
        <v>6</v>
      </c>
      <c r="F290" s="15">
        <v>1</v>
      </c>
      <c r="G290" s="62">
        <f t="shared" si="31"/>
        <v>2968.9228875062454</v>
      </c>
      <c r="H290" s="15">
        <f>IF(G289&lt;VLOOKUP(D290,'Luxjacky Assumptions Monthly'!$N$20:$R$44,5,0),VLOOKUP(D290,'Luxjacky Assumptions Monthly'!$N$20:$R$44,4,0),0)</f>
        <v>0</v>
      </c>
      <c r="I290" s="15">
        <f t="shared" si="29"/>
        <v>192.47265886419228</v>
      </c>
      <c r="J290" s="15">
        <f t="shared" si="30"/>
        <v>0</v>
      </c>
      <c r="K290" s="15">
        <f t="shared" si="32"/>
        <v>0</v>
      </c>
      <c r="L290" s="58">
        <f>'Luxjacky Assumptions Monthly'!$M$8*'Luxjacky Forecast Monthly'!H290</f>
        <v>0</v>
      </c>
      <c r="M290" s="58">
        <f>'Luxjacky Assumptions Monthly'!$M$6*'Luxjacky Assumptions Monthly'!$M$8*'Luxjacky Forecast Monthly'!G290</f>
        <v>1484.4614437531227</v>
      </c>
      <c r="N290" s="58">
        <f t="shared" si="33"/>
        <v>1484.4614437531227</v>
      </c>
    </row>
    <row r="291" spans="1:14" x14ac:dyDescent="0.3">
      <c r="A291" s="60">
        <v>44485</v>
      </c>
      <c r="B291" s="15">
        <v>2021</v>
      </c>
      <c r="C291" s="15">
        <v>10</v>
      </c>
      <c r="D291" s="15" t="str">
        <f t="shared" si="28"/>
        <v>202110</v>
      </c>
      <c r="E291" s="15">
        <v>7</v>
      </c>
      <c r="F291" s="15">
        <v>1</v>
      </c>
      <c r="G291" s="62">
        <f t="shared" si="31"/>
        <v>2814.3697070520534</v>
      </c>
      <c r="H291" s="15">
        <f>IF(G290&lt;VLOOKUP(D291,'Luxjacky Assumptions Monthly'!$N$20:$R$44,5,0),VLOOKUP(D291,'Luxjacky Assumptions Monthly'!$N$20:$R$44,4,0),0)</f>
        <v>0</v>
      </c>
      <c r="I291" s="15">
        <f t="shared" si="29"/>
        <v>154.55318045419193</v>
      </c>
      <c r="J291" s="15">
        <f t="shared" si="30"/>
        <v>0</v>
      </c>
      <c r="K291" s="15">
        <f t="shared" si="32"/>
        <v>0</v>
      </c>
      <c r="L291" s="58">
        <f>'Luxjacky Assumptions Monthly'!$M$8*'Luxjacky Forecast Monthly'!H291</f>
        <v>0</v>
      </c>
      <c r="M291" s="58">
        <f>'Luxjacky Assumptions Monthly'!$M$6*'Luxjacky Assumptions Monthly'!$M$8*'Luxjacky Forecast Monthly'!G291</f>
        <v>1407.1848535260267</v>
      </c>
      <c r="N291" s="58">
        <f t="shared" si="33"/>
        <v>1407.1848535260267</v>
      </c>
    </row>
    <row r="292" spans="1:14" x14ac:dyDescent="0.3">
      <c r="A292" s="60">
        <v>44486</v>
      </c>
      <c r="B292" s="15">
        <v>2021</v>
      </c>
      <c r="C292" s="15">
        <v>10</v>
      </c>
      <c r="D292" s="15" t="str">
        <f t="shared" si="28"/>
        <v>202110</v>
      </c>
      <c r="E292" s="15">
        <v>1</v>
      </c>
      <c r="F292" s="15">
        <v>0</v>
      </c>
      <c r="G292" s="62">
        <f t="shared" si="31"/>
        <v>2575.6526407925357</v>
      </c>
      <c r="H292" s="15">
        <f>IF(G291&lt;VLOOKUP(D292,'Luxjacky Assumptions Monthly'!$N$20:$R$44,5,0),VLOOKUP(D292,'Luxjacky Assumptions Monthly'!$N$20:$R$44,4,0),0)</f>
        <v>0</v>
      </c>
      <c r="I292" s="15">
        <f t="shared" si="29"/>
        <v>238.71706625951748</v>
      </c>
      <c r="J292" s="15">
        <f t="shared" si="30"/>
        <v>0</v>
      </c>
      <c r="K292" s="15">
        <f t="shared" si="32"/>
        <v>0</v>
      </c>
      <c r="L292" s="58">
        <f>'Luxjacky Assumptions Monthly'!$M$8*'Luxjacky Forecast Monthly'!H292</f>
        <v>0</v>
      </c>
      <c r="M292" s="58">
        <f>'Luxjacky Assumptions Monthly'!$M$6*'Luxjacky Assumptions Monthly'!$M$8*'Luxjacky Forecast Monthly'!G292</f>
        <v>1287.8263203962679</v>
      </c>
      <c r="N292" s="58">
        <f t="shared" si="33"/>
        <v>1287.8263203962679</v>
      </c>
    </row>
    <row r="293" spans="1:14" x14ac:dyDescent="0.3">
      <c r="A293" s="60">
        <v>44487</v>
      </c>
      <c r="B293" s="15">
        <v>2021</v>
      </c>
      <c r="C293" s="15">
        <v>10</v>
      </c>
      <c r="D293" s="15" t="str">
        <f t="shared" si="28"/>
        <v>202110</v>
      </c>
      <c r="E293" s="15">
        <v>2</v>
      </c>
      <c r="F293" s="15">
        <v>0</v>
      </c>
      <c r="G293" s="62">
        <f t="shared" si="31"/>
        <v>2332.3178922912421</v>
      </c>
      <c r="H293" s="15">
        <f>IF(G292&lt;VLOOKUP(D293,'Luxjacky Assumptions Monthly'!$N$20:$R$44,5,0),VLOOKUP(D293,'Luxjacky Assumptions Monthly'!$N$20:$R$44,4,0),0)</f>
        <v>0</v>
      </c>
      <c r="I293" s="15">
        <f t="shared" si="29"/>
        <v>243.33474850129383</v>
      </c>
      <c r="J293" s="15">
        <f t="shared" si="30"/>
        <v>0</v>
      </c>
      <c r="K293" s="15">
        <f t="shared" si="32"/>
        <v>0</v>
      </c>
      <c r="L293" s="58">
        <f>'Luxjacky Assumptions Monthly'!$M$8*'Luxjacky Forecast Monthly'!H293</f>
        <v>0</v>
      </c>
      <c r="M293" s="58">
        <f>'Luxjacky Assumptions Monthly'!$M$6*'Luxjacky Assumptions Monthly'!$M$8*'Luxjacky Forecast Monthly'!G293</f>
        <v>1166.158946145621</v>
      </c>
      <c r="N293" s="58">
        <f t="shared" si="33"/>
        <v>1166.158946145621</v>
      </c>
    </row>
    <row r="294" spans="1:14" x14ac:dyDescent="0.3">
      <c r="A294" s="60">
        <v>44488</v>
      </c>
      <c r="B294" s="15">
        <v>2021</v>
      </c>
      <c r="C294" s="15">
        <v>10</v>
      </c>
      <c r="D294" s="15" t="str">
        <f t="shared" si="28"/>
        <v>202110</v>
      </c>
      <c r="E294" s="15">
        <v>3</v>
      </c>
      <c r="F294" s="15">
        <v>0</v>
      </c>
      <c r="G294" s="62">
        <f t="shared" si="31"/>
        <v>2091.5937515046867</v>
      </c>
      <c r="H294" s="15">
        <f>IF(G293&lt;VLOOKUP(D294,'Luxjacky Assumptions Monthly'!$N$20:$R$44,5,0),VLOOKUP(D294,'Luxjacky Assumptions Monthly'!$N$20:$R$44,4,0),0)</f>
        <v>0</v>
      </c>
      <c r="I294" s="15">
        <f t="shared" si="29"/>
        <v>240.7241407865553</v>
      </c>
      <c r="J294" s="15">
        <f t="shared" si="30"/>
        <v>0</v>
      </c>
      <c r="K294" s="15">
        <f t="shared" si="32"/>
        <v>0</v>
      </c>
      <c r="L294" s="58">
        <f>'Luxjacky Assumptions Monthly'!$M$8*'Luxjacky Forecast Monthly'!H294</f>
        <v>0</v>
      </c>
      <c r="M294" s="58">
        <f>'Luxjacky Assumptions Monthly'!$M$6*'Luxjacky Assumptions Monthly'!$M$8*'Luxjacky Forecast Monthly'!G294</f>
        <v>1045.7968757523433</v>
      </c>
      <c r="N294" s="58">
        <f t="shared" si="33"/>
        <v>1045.7968757523433</v>
      </c>
    </row>
    <row r="295" spans="1:14" x14ac:dyDescent="0.3">
      <c r="A295" s="60">
        <v>44489</v>
      </c>
      <c r="B295" s="15">
        <v>2021</v>
      </c>
      <c r="C295" s="15">
        <v>10</v>
      </c>
      <c r="D295" s="15" t="str">
        <f t="shared" si="28"/>
        <v>202110</v>
      </c>
      <c r="E295" s="15">
        <v>4</v>
      </c>
      <c r="F295" s="15">
        <v>0</v>
      </c>
      <c r="G295" s="62">
        <f t="shared" si="31"/>
        <v>1861.4981801307631</v>
      </c>
      <c r="H295" s="15">
        <f>IF(G294&lt;VLOOKUP(D295,'Luxjacky Assumptions Monthly'!$N$20:$R$44,5,0),VLOOKUP(D295,'Luxjacky Assumptions Monthly'!$N$20:$R$44,4,0),0)</f>
        <v>0</v>
      </c>
      <c r="I295" s="15">
        <f t="shared" si="29"/>
        <v>230.0955713739236</v>
      </c>
      <c r="J295" s="15">
        <f t="shared" si="30"/>
        <v>0</v>
      </c>
      <c r="K295" s="15">
        <f t="shared" si="32"/>
        <v>0</v>
      </c>
      <c r="L295" s="58">
        <f>'Luxjacky Assumptions Monthly'!$M$8*'Luxjacky Forecast Monthly'!H295</f>
        <v>0</v>
      </c>
      <c r="M295" s="58">
        <f>'Luxjacky Assumptions Monthly'!$M$6*'Luxjacky Assumptions Monthly'!$M$8*'Luxjacky Forecast Monthly'!G295</f>
        <v>930.74909006538155</v>
      </c>
      <c r="N295" s="58">
        <f t="shared" si="33"/>
        <v>930.74909006538155</v>
      </c>
    </row>
    <row r="296" spans="1:14" x14ac:dyDescent="0.3">
      <c r="A296" s="60">
        <v>44490</v>
      </c>
      <c r="B296" s="15">
        <v>2021</v>
      </c>
      <c r="C296" s="15">
        <v>10</v>
      </c>
      <c r="D296" s="15" t="str">
        <f t="shared" si="28"/>
        <v>202110</v>
      </c>
      <c r="E296" s="15">
        <v>5</v>
      </c>
      <c r="F296" s="15">
        <v>0</v>
      </c>
      <c r="G296" s="62">
        <f t="shared" si="31"/>
        <v>1650.6537852524968</v>
      </c>
      <c r="H296" s="15">
        <f>IF(G295&lt;VLOOKUP(D296,'Luxjacky Assumptions Monthly'!$N$20:$R$44,5,0),VLOOKUP(D296,'Luxjacky Assumptions Monthly'!$N$20:$R$44,4,0),0)</f>
        <v>0</v>
      </c>
      <c r="I296" s="15">
        <f t="shared" si="29"/>
        <v>210.84439487826626</v>
      </c>
      <c r="J296" s="15">
        <f t="shared" si="30"/>
        <v>0</v>
      </c>
      <c r="K296" s="15">
        <f t="shared" si="32"/>
        <v>0</v>
      </c>
      <c r="L296" s="58">
        <f>'Luxjacky Assumptions Monthly'!$M$8*'Luxjacky Forecast Monthly'!H296</f>
        <v>0</v>
      </c>
      <c r="M296" s="58">
        <f>'Luxjacky Assumptions Monthly'!$M$6*'Luxjacky Assumptions Monthly'!$M$8*'Luxjacky Forecast Monthly'!G296</f>
        <v>825.32689262624842</v>
      </c>
      <c r="N296" s="58">
        <f t="shared" si="33"/>
        <v>825.32689262624842</v>
      </c>
    </row>
    <row r="297" spans="1:14" x14ac:dyDescent="0.3">
      <c r="A297" s="60">
        <v>44491</v>
      </c>
      <c r="B297" s="15">
        <v>2021</v>
      </c>
      <c r="C297" s="15">
        <v>10</v>
      </c>
      <c r="D297" s="15" t="str">
        <f t="shared" si="28"/>
        <v>202110</v>
      </c>
      <c r="E297" s="15">
        <v>6</v>
      </c>
      <c r="F297" s="15">
        <v>1</v>
      </c>
      <c r="G297" s="62">
        <f t="shared" si="31"/>
        <v>3307.8485699139064</v>
      </c>
      <c r="H297" s="15">
        <f>IF(G296&lt;VLOOKUP(D297,'Luxjacky Assumptions Monthly'!$N$20:$R$44,5,0),VLOOKUP(D297,'Luxjacky Assumptions Monthly'!$N$20:$R$44,4,0),0)</f>
        <v>1849.6674435256018</v>
      </c>
      <c r="I297" s="15">
        <f t="shared" si="29"/>
        <v>192.47265886419228</v>
      </c>
      <c r="J297" s="15">
        <f t="shared" si="30"/>
        <v>1</v>
      </c>
      <c r="K297" s="15">
        <f t="shared" si="32"/>
        <v>4000</v>
      </c>
      <c r="L297" s="58">
        <f>'Luxjacky Assumptions Monthly'!$M$8*'Luxjacky Forecast Monthly'!H297</f>
        <v>18496.67443525602</v>
      </c>
      <c r="M297" s="58">
        <f>'Luxjacky Assumptions Monthly'!$M$6*'Luxjacky Assumptions Monthly'!$M$8*'Luxjacky Forecast Monthly'!G297</f>
        <v>1653.9242849569532</v>
      </c>
      <c r="N297" s="58">
        <f t="shared" si="33"/>
        <v>24150.598720212973</v>
      </c>
    </row>
    <row r="298" spans="1:14" x14ac:dyDescent="0.3">
      <c r="A298" s="60">
        <v>44492</v>
      </c>
      <c r="B298" s="15">
        <v>2021</v>
      </c>
      <c r="C298" s="15">
        <v>10</v>
      </c>
      <c r="D298" s="15" t="str">
        <f t="shared" si="28"/>
        <v>202110</v>
      </c>
      <c r="E298" s="15">
        <v>7</v>
      </c>
      <c r="F298" s="15">
        <v>1</v>
      </c>
      <c r="G298" s="62">
        <f t="shared" si="31"/>
        <v>3153.2953894597144</v>
      </c>
      <c r="H298" s="15">
        <f>IF(G297&lt;VLOOKUP(D298,'Luxjacky Assumptions Monthly'!$N$20:$R$44,5,0),VLOOKUP(D298,'Luxjacky Assumptions Monthly'!$N$20:$R$44,4,0),0)</f>
        <v>0</v>
      </c>
      <c r="I298" s="15">
        <f t="shared" si="29"/>
        <v>154.55318045419193</v>
      </c>
      <c r="J298" s="15">
        <f t="shared" si="30"/>
        <v>0</v>
      </c>
      <c r="K298" s="15">
        <f t="shared" si="32"/>
        <v>0</v>
      </c>
      <c r="L298" s="58">
        <f>'Luxjacky Assumptions Monthly'!$M$8*'Luxjacky Forecast Monthly'!H298</f>
        <v>0</v>
      </c>
      <c r="M298" s="58">
        <f>'Luxjacky Assumptions Monthly'!$M$6*'Luxjacky Assumptions Monthly'!$M$8*'Luxjacky Forecast Monthly'!G298</f>
        <v>1576.6476947298572</v>
      </c>
      <c r="N298" s="58">
        <f t="shared" si="33"/>
        <v>1576.6476947298572</v>
      </c>
    </row>
    <row r="299" spans="1:14" x14ac:dyDescent="0.3">
      <c r="A299" s="60">
        <v>44493</v>
      </c>
      <c r="B299" s="15">
        <v>2021</v>
      </c>
      <c r="C299" s="15">
        <v>10</v>
      </c>
      <c r="D299" s="15" t="str">
        <f t="shared" si="28"/>
        <v>202110</v>
      </c>
      <c r="E299" s="15">
        <v>1</v>
      </c>
      <c r="F299" s="15">
        <v>0</v>
      </c>
      <c r="G299" s="62">
        <f t="shared" si="31"/>
        <v>2914.5783232001968</v>
      </c>
      <c r="H299" s="15">
        <f>IF(G298&lt;VLOOKUP(D299,'Luxjacky Assumptions Monthly'!$N$20:$R$44,5,0),VLOOKUP(D299,'Luxjacky Assumptions Monthly'!$N$20:$R$44,4,0),0)</f>
        <v>0</v>
      </c>
      <c r="I299" s="15">
        <f t="shared" si="29"/>
        <v>238.71706625951748</v>
      </c>
      <c r="J299" s="15">
        <f t="shared" si="30"/>
        <v>0</v>
      </c>
      <c r="K299" s="15">
        <f t="shared" si="32"/>
        <v>0</v>
      </c>
      <c r="L299" s="58">
        <f>'Luxjacky Assumptions Monthly'!$M$8*'Luxjacky Forecast Monthly'!H299</f>
        <v>0</v>
      </c>
      <c r="M299" s="58">
        <f>'Luxjacky Assumptions Monthly'!$M$6*'Luxjacky Assumptions Monthly'!$M$8*'Luxjacky Forecast Monthly'!G299</f>
        <v>1457.2891616000984</v>
      </c>
      <c r="N299" s="58">
        <f t="shared" si="33"/>
        <v>1457.2891616000984</v>
      </c>
    </row>
    <row r="300" spans="1:14" x14ac:dyDescent="0.3">
      <c r="A300" s="60">
        <v>44494</v>
      </c>
      <c r="B300" s="15">
        <v>2021</v>
      </c>
      <c r="C300" s="15">
        <v>10</v>
      </c>
      <c r="D300" s="15" t="str">
        <f t="shared" si="28"/>
        <v>202110</v>
      </c>
      <c r="E300" s="15">
        <v>2</v>
      </c>
      <c r="F300" s="15">
        <v>0</v>
      </c>
      <c r="G300" s="62">
        <f t="shared" si="31"/>
        <v>2671.2435746989031</v>
      </c>
      <c r="H300" s="15">
        <f>IF(G299&lt;VLOOKUP(D300,'Luxjacky Assumptions Monthly'!$N$20:$R$44,5,0),VLOOKUP(D300,'Luxjacky Assumptions Monthly'!$N$20:$R$44,4,0),0)</f>
        <v>0</v>
      </c>
      <c r="I300" s="15">
        <f t="shared" si="29"/>
        <v>243.33474850129383</v>
      </c>
      <c r="J300" s="15">
        <f t="shared" si="30"/>
        <v>0</v>
      </c>
      <c r="K300" s="15">
        <f t="shared" si="32"/>
        <v>0</v>
      </c>
      <c r="L300" s="58">
        <f>'Luxjacky Assumptions Monthly'!$M$8*'Luxjacky Forecast Monthly'!H300</f>
        <v>0</v>
      </c>
      <c r="M300" s="58">
        <f>'Luxjacky Assumptions Monthly'!$M$6*'Luxjacky Assumptions Monthly'!$M$8*'Luxjacky Forecast Monthly'!G300</f>
        <v>1335.6217873494516</v>
      </c>
      <c r="N300" s="58">
        <f t="shared" si="33"/>
        <v>1335.6217873494516</v>
      </c>
    </row>
    <row r="301" spans="1:14" x14ac:dyDescent="0.3">
      <c r="A301" s="60">
        <v>44495</v>
      </c>
      <c r="B301" s="15">
        <v>2021</v>
      </c>
      <c r="C301" s="15">
        <v>10</v>
      </c>
      <c r="D301" s="15" t="str">
        <f t="shared" si="28"/>
        <v>202110</v>
      </c>
      <c r="E301" s="15">
        <v>3</v>
      </c>
      <c r="F301" s="15">
        <v>0</v>
      </c>
      <c r="G301" s="62">
        <f t="shared" si="31"/>
        <v>2430.5194339123477</v>
      </c>
      <c r="H301" s="15">
        <f>IF(G300&lt;VLOOKUP(D301,'Luxjacky Assumptions Monthly'!$N$20:$R$44,5,0),VLOOKUP(D301,'Luxjacky Assumptions Monthly'!$N$20:$R$44,4,0),0)</f>
        <v>0</v>
      </c>
      <c r="I301" s="15">
        <f t="shared" si="29"/>
        <v>240.7241407865553</v>
      </c>
      <c r="J301" s="15">
        <f t="shared" si="30"/>
        <v>0</v>
      </c>
      <c r="K301" s="15">
        <f t="shared" si="32"/>
        <v>0</v>
      </c>
      <c r="L301" s="58">
        <f>'Luxjacky Assumptions Monthly'!$M$8*'Luxjacky Forecast Monthly'!H301</f>
        <v>0</v>
      </c>
      <c r="M301" s="58">
        <f>'Luxjacky Assumptions Monthly'!$M$6*'Luxjacky Assumptions Monthly'!$M$8*'Luxjacky Forecast Monthly'!G301</f>
        <v>1215.2597169561739</v>
      </c>
      <c r="N301" s="58">
        <f t="shared" si="33"/>
        <v>1215.2597169561739</v>
      </c>
    </row>
    <row r="302" spans="1:14" x14ac:dyDescent="0.3">
      <c r="A302" s="60">
        <v>44496</v>
      </c>
      <c r="B302" s="15">
        <v>2021</v>
      </c>
      <c r="C302" s="15">
        <v>10</v>
      </c>
      <c r="D302" s="15" t="str">
        <f t="shared" si="28"/>
        <v>202110</v>
      </c>
      <c r="E302" s="15">
        <v>4</v>
      </c>
      <c r="F302" s="15">
        <v>0</v>
      </c>
      <c r="G302" s="62">
        <f t="shared" si="31"/>
        <v>2200.4238625384241</v>
      </c>
      <c r="H302" s="15">
        <f>IF(G301&lt;VLOOKUP(D302,'Luxjacky Assumptions Monthly'!$N$20:$R$44,5,0),VLOOKUP(D302,'Luxjacky Assumptions Monthly'!$N$20:$R$44,4,0),0)</f>
        <v>0</v>
      </c>
      <c r="I302" s="15">
        <f t="shared" si="29"/>
        <v>230.0955713739236</v>
      </c>
      <c r="J302" s="15">
        <f t="shared" si="30"/>
        <v>0</v>
      </c>
      <c r="K302" s="15">
        <f t="shared" si="32"/>
        <v>0</v>
      </c>
      <c r="L302" s="58">
        <f>'Luxjacky Assumptions Monthly'!$M$8*'Luxjacky Forecast Monthly'!H302</f>
        <v>0</v>
      </c>
      <c r="M302" s="58">
        <f>'Luxjacky Assumptions Monthly'!$M$6*'Luxjacky Assumptions Monthly'!$M$8*'Luxjacky Forecast Monthly'!G302</f>
        <v>1100.2119312692121</v>
      </c>
      <c r="N302" s="58">
        <f t="shared" si="33"/>
        <v>1100.2119312692121</v>
      </c>
    </row>
    <row r="303" spans="1:14" x14ac:dyDescent="0.3">
      <c r="A303" s="60">
        <v>44497</v>
      </c>
      <c r="B303" s="15">
        <v>2021</v>
      </c>
      <c r="C303" s="15">
        <v>10</v>
      </c>
      <c r="D303" s="15" t="str">
        <f t="shared" si="28"/>
        <v>202110</v>
      </c>
      <c r="E303" s="15">
        <v>5</v>
      </c>
      <c r="F303" s="15">
        <v>0</v>
      </c>
      <c r="G303" s="62">
        <f t="shared" si="31"/>
        <v>1989.5794676601579</v>
      </c>
      <c r="H303" s="15">
        <f>IF(G302&lt;VLOOKUP(D303,'Luxjacky Assumptions Monthly'!$N$20:$R$44,5,0),VLOOKUP(D303,'Luxjacky Assumptions Monthly'!$N$20:$R$44,4,0),0)</f>
        <v>0</v>
      </c>
      <c r="I303" s="15">
        <f t="shared" si="29"/>
        <v>210.84439487826626</v>
      </c>
      <c r="J303" s="15">
        <f t="shared" si="30"/>
        <v>0</v>
      </c>
      <c r="K303" s="15">
        <f t="shared" si="32"/>
        <v>0</v>
      </c>
      <c r="L303" s="58">
        <f>'Luxjacky Assumptions Monthly'!$M$8*'Luxjacky Forecast Monthly'!H303</f>
        <v>0</v>
      </c>
      <c r="M303" s="58">
        <f>'Luxjacky Assumptions Monthly'!$M$6*'Luxjacky Assumptions Monthly'!$M$8*'Luxjacky Forecast Monthly'!G303</f>
        <v>994.78973383007894</v>
      </c>
      <c r="N303" s="58">
        <f t="shared" si="33"/>
        <v>994.78973383007894</v>
      </c>
    </row>
    <row r="304" spans="1:14" x14ac:dyDescent="0.3">
      <c r="A304" s="60">
        <v>44498</v>
      </c>
      <c r="B304" s="15">
        <v>2021</v>
      </c>
      <c r="C304" s="15">
        <v>10</v>
      </c>
      <c r="D304" s="15" t="str">
        <f t="shared" si="28"/>
        <v>202110</v>
      </c>
      <c r="E304" s="15">
        <v>6</v>
      </c>
      <c r="F304" s="15">
        <v>1</v>
      </c>
      <c r="G304" s="62">
        <f t="shared" si="31"/>
        <v>1797.1068087959657</v>
      </c>
      <c r="H304" s="15">
        <f>IF(G303&lt;VLOOKUP(D304,'Luxjacky Assumptions Monthly'!$N$20:$R$44,5,0),VLOOKUP(D304,'Luxjacky Assumptions Monthly'!$N$20:$R$44,4,0),0)</f>
        <v>0</v>
      </c>
      <c r="I304" s="15">
        <f t="shared" si="29"/>
        <v>192.47265886419228</v>
      </c>
      <c r="J304" s="15">
        <f t="shared" si="30"/>
        <v>0</v>
      </c>
      <c r="K304" s="15">
        <f t="shared" si="32"/>
        <v>0</v>
      </c>
      <c r="L304" s="58">
        <f>'Luxjacky Assumptions Monthly'!$M$8*'Luxjacky Forecast Monthly'!H304</f>
        <v>0</v>
      </c>
      <c r="M304" s="58">
        <f>'Luxjacky Assumptions Monthly'!$M$6*'Luxjacky Assumptions Monthly'!$M$8*'Luxjacky Forecast Monthly'!G304</f>
        <v>898.55340439798283</v>
      </c>
      <c r="N304" s="58">
        <f t="shared" si="33"/>
        <v>898.55340439798283</v>
      </c>
    </row>
    <row r="305" spans="1:14" x14ac:dyDescent="0.3">
      <c r="A305" s="60">
        <v>44499</v>
      </c>
      <c r="B305" s="15">
        <v>2021</v>
      </c>
      <c r="C305" s="15">
        <v>10</v>
      </c>
      <c r="D305" s="15" t="str">
        <f t="shared" si="28"/>
        <v>202110</v>
      </c>
      <c r="E305" s="15">
        <v>7</v>
      </c>
      <c r="F305" s="15">
        <v>1</v>
      </c>
      <c r="G305" s="62">
        <f t="shared" si="31"/>
        <v>1642.5536283417737</v>
      </c>
      <c r="H305" s="15">
        <f>IF(G304&lt;VLOOKUP(D305,'Luxjacky Assumptions Monthly'!$N$20:$R$44,5,0),VLOOKUP(D305,'Luxjacky Assumptions Monthly'!$N$20:$R$44,4,0),0)</f>
        <v>0</v>
      </c>
      <c r="I305" s="15">
        <f t="shared" si="29"/>
        <v>154.55318045419193</v>
      </c>
      <c r="J305" s="15">
        <f t="shared" si="30"/>
        <v>0</v>
      </c>
      <c r="K305" s="15">
        <f t="shared" si="32"/>
        <v>0</v>
      </c>
      <c r="L305" s="58">
        <f>'Luxjacky Assumptions Monthly'!$M$8*'Luxjacky Forecast Monthly'!H305</f>
        <v>0</v>
      </c>
      <c r="M305" s="58">
        <f>'Luxjacky Assumptions Monthly'!$M$6*'Luxjacky Assumptions Monthly'!$M$8*'Luxjacky Forecast Monthly'!G305</f>
        <v>821.27681417088684</v>
      </c>
      <c r="N305" s="58">
        <f t="shared" si="33"/>
        <v>821.27681417088684</v>
      </c>
    </row>
    <row r="306" spans="1:14" x14ac:dyDescent="0.3">
      <c r="A306" s="60">
        <v>44500</v>
      </c>
      <c r="B306" s="15">
        <v>2021</v>
      </c>
      <c r="C306" s="15">
        <v>10</v>
      </c>
      <c r="D306" s="15" t="str">
        <f t="shared" si="28"/>
        <v>202110</v>
      </c>
      <c r="E306" s="15">
        <v>1</v>
      </c>
      <c r="F306" s="15">
        <v>0</v>
      </c>
      <c r="G306" s="62">
        <f t="shared" si="31"/>
        <v>3253.5040056078578</v>
      </c>
      <c r="H306" s="15">
        <f>IF(G305&lt;VLOOKUP(D306,'Luxjacky Assumptions Monthly'!$N$20:$R$44,5,0),VLOOKUP(D306,'Luxjacky Assumptions Monthly'!$N$20:$R$44,4,0),0)</f>
        <v>1849.6674435256018</v>
      </c>
      <c r="I306" s="15">
        <f t="shared" si="29"/>
        <v>238.71706625951748</v>
      </c>
      <c r="J306" s="15">
        <f t="shared" si="30"/>
        <v>1</v>
      </c>
      <c r="K306" s="15">
        <f t="shared" si="32"/>
        <v>4000</v>
      </c>
      <c r="L306" s="58">
        <f>'Luxjacky Assumptions Monthly'!$M$8*'Luxjacky Forecast Monthly'!H306</f>
        <v>18496.67443525602</v>
      </c>
      <c r="M306" s="58">
        <f>'Luxjacky Assumptions Monthly'!$M$6*'Luxjacky Assumptions Monthly'!$M$8*'Luxjacky Forecast Monthly'!G306</f>
        <v>1626.7520028039289</v>
      </c>
      <c r="N306" s="58">
        <f t="shared" si="33"/>
        <v>24123.426438059949</v>
      </c>
    </row>
    <row r="307" spans="1:14" x14ac:dyDescent="0.3">
      <c r="A307" s="60">
        <v>44501</v>
      </c>
      <c r="B307" s="15">
        <v>2021</v>
      </c>
      <c r="C307" s="15">
        <v>11</v>
      </c>
      <c r="D307" s="15" t="str">
        <f t="shared" si="28"/>
        <v>202111</v>
      </c>
      <c r="E307" s="15">
        <v>2</v>
      </c>
      <c r="F307" s="15">
        <v>0</v>
      </c>
      <c r="G307" s="62">
        <f t="shared" si="31"/>
        <v>3008.0857965933951</v>
      </c>
      <c r="H307" s="15">
        <f>IF(G306&lt;VLOOKUP(D307,'Luxjacky Assumptions Monthly'!$N$20:$R$44,5,0),VLOOKUP(D307,'Luxjacky Assumptions Monthly'!$N$20:$R$44,4,0),0)</f>
        <v>0</v>
      </c>
      <c r="I307" s="15">
        <f t="shared" si="29"/>
        <v>245.41820901446255</v>
      </c>
      <c r="J307" s="15">
        <f t="shared" si="30"/>
        <v>0</v>
      </c>
      <c r="K307" s="15">
        <f t="shared" si="32"/>
        <v>0</v>
      </c>
      <c r="L307" s="58">
        <f>'Luxjacky Assumptions Monthly'!$M$8*'Luxjacky Forecast Monthly'!H307</f>
        <v>0</v>
      </c>
      <c r="M307" s="58">
        <f>'Luxjacky Assumptions Monthly'!$M$6*'Luxjacky Assumptions Monthly'!$M$8*'Luxjacky Forecast Monthly'!G307</f>
        <v>1504.0428982966976</v>
      </c>
      <c r="N307" s="58">
        <f t="shared" si="33"/>
        <v>1504.0428982966976</v>
      </c>
    </row>
    <row r="308" spans="1:14" x14ac:dyDescent="0.3">
      <c r="A308" s="60">
        <v>44502</v>
      </c>
      <c r="B308" s="15">
        <v>2021</v>
      </c>
      <c r="C308" s="15">
        <v>11</v>
      </c>
      <c r="D308" s="15" t="str">
        <f t="shared" si="28"/>
        <v>202111</v>
      </c>
      <c r="E308" s="15">
        <v>3</v>
      </c>
      <c r="F308" s="15">
        <v>0</v>
      </c>
      <c r="G308" s="62">
        <f t="shared" si="31"/>
        <v>2765.2781952936712</v>
      </c>
      <c r="H308" s="15">
        <f>IF(G307&lt;VLOOKUP(D308,'Luxjacky Assumptions Monthly'!$N$20:$R$44,5,0),VLOOKUP(D308,'Luxjacky Assumptions Monthly'!$N$20:$R$44,4,0),0)</f>
        <v>0</v>
      </c>
      <c r="I308" s="15">
        <f t="shared" si="29"/>
        <v>242.80760129972401</v>
      </c>
      <c r="J308" s="15">
        <f t="shared" si="30"/>
        <v>0</v>
      </c>
      <c r="K308" s="15">
        <f t="shared" si="32"/>
        <v>0</v>
      </c>
      <c r="L308" s="58">
        <f>'Luxjacky Assumptions Monthly'!$M$8*'Luxjacky Forecast Monthly'!H308</f>
        <v>0</v>
      </c>
      <c r="M308" s="58">
        <f>'Luxjacky Assumptions Monthly'!$M$6*'Luxjacky Assumptions Monthly'!$M$8*'Luxjacky Forecast Monthly'!G308</f>
        <v>1382.6390976468356</v>
      </c>
      <c r="N308" s="58">
        <f t="shared" si="33"/>
        <v>1382.6390976468356</v>
      </c>
    </row>
    <row r="309" spans="1:14" x14ac:dyDescent="0.3">
      <c r="A309" s="60">
        <v>44503</v>
      </c>
      <c r="B309" s="15">
        <v>2021</v>
      </c>
      <c r="C309" s="15">
        <v>11</v>
      </c>
      <c r="D309" s="15" t="str">
        <f t="shared" si="28"/>
        <v>202111</v>
      </c>
      <c r="E309" s="15">
        <v>4</v>
      </c>
      <c r="F309" s="15">
        <v>0</v>
      </c>
      <c r="G309" s="62">
        <f t="shared" si="31"/>
        <v>2533.099163406579</v>
      </c>
      <c r="H309" s="15">
        <f>IF(G308&lt;VLOOKUP(D309,'Luxjacky Assumptions Monthly'!$N$20:$R$44,5,0),VLOOKUP(D309,'Luxjacky Assumptions Monthly'!$N$20:$R$44,4,0),0)</f>
        <v>0</v>
      </c>
      <c r="I309" s="15">
        <f t="shared" si="29"/>
        <v>232.17903188709232</v>
      </c>
      <c r="J309" s="15">
        <f t="shared" si="30"/>
        <v>0</v>
      </c>
      <c r="K309" s="15">
        <f t="shared" si="32"/>
        <v>0</v>
      </c>
      <c r="L309" s="58">
        <f>'Luxjacky Assumptions Monthly'!$M$8*'Luxjacky Forecast Monthly'!H309</f>
        <v>0</v>
      </c>
      <c r="M309" s="58">
        <f>'Luxjacky Assumptions Monthly'!$M$6*'Luxjacky Assumptions Monthly'!$M$8*'Luxjacky Forecast Monthly'!G309</f>
        <v>1266.5495817032895</v>
      </c>
      <c r="N309" s="58">
        <f t="shared" si="33"/>
        <v>1266.5495817032895</v>
      </c>
    </row>
    <row r="310" spans="1:14" x14ac:dyDescent="0.3">
      <c r="A310" s="60">
        <v>44504</v>
      </c>
      <c r="B310" s="15">
        <v>2021</v>
      </c>
      <c r="C310" s="15">
        <v>11</v>
      </c>
      <c r="D310" s="15" t="str">
        <f t="shared" si="28"/>
        <v>202111</v>
      </c>
      <c r="E310" s="15">
        <v>5</v>
      </c>
      <c r="F310" s="15">
        <v>0</v>
      </c>
      <c r="G310" s="62">
        <f t="shared" si="31"/>
        <v>2320.1713080151439</v>
      </c>
      <c r="H310" s="15">
        <f>IF(G309&lt;VLOOKUP(D310,'Luxjacky Assumptions Monthly'!$N$20:$R$44,5,0),VLOOKUP(D310,'Luxjacky Assumptions Monthly'!$N$20:$R$44,4,0),0)</f>
        <v>0</v>
      </c>
      <c r="I310" s="15">
        <f t="shared" si="29"/>
        <v>212.927855391435</v>
      </c>
      <c r="J310" s="15">
        <f t="shared" si="30"/>
        <v>0</v>
      </c>
      <c r="K310" s="15">
        <f t="shared" si="32"/>
        <v>0</v>
      </c>
      <c r="L310" s="58">
        <f>'Luxjacky Assumptions Monthly'!$M$8*'Luxjacky Forecast Monthly'!H310</f>
        <v>0</v>
      </c>
      <c r="M310" s="58">
        <f>'Luxjacky Assumptions Monthly'!$M$6*'Luxjacky Assumptions Monthly'!$M$8*'Luxjacky Forecast Monthly'!G310</f>
        <v>1160.085654007572</v>
      </c>
      <c r="N310" s="58">
        <f t="shared" si="33"/>
        <v>1160.085654007572</v>
      </c>
    </row>
    <row r="311" spans="1:14" x14ac:dyDescent="0.3">
      <c r="A311" s="60">
        <v>44505</v>
      </c>
      <c r="B311" s="15">
        <v>2021</v>
      </c>
      <c r="C311" s="15">
        <v>11</v>
      </c>
      <c r="D311" s="15" t="str">
        <f t="shared" si="28"/>
        <v>202111</v>
      </c>
      <c r="E311" s="15">
        <v>6</v>
      </c>
      <c r="F311" s="15">
        <v>1</v>
      </c>
      <c r="G311" s="62">
        <f t="shared" si="31"/>
        <v>2125.6151886377829</v>
      </c>
      <c r="H311" s="15">
        <f>IF(G310&lt;VLOOKUP(D311,'Luxjacky Assumptions Monthly'!$N$20:$R$44,5,0),VLOOKUP(D311,'Luxjacky Assumptions Monthly'!$N$20:$R$44,4,0),0)</f>
        <v>0</v>
      </c>
      <c r="I311" s="15">
        <f t="shared" si="29"/>
        <v>194.55611937736103</v>
      </c>
      <c r="J311" s="15">
        <f t="shared" si="30"/>
        <v>0</v>
      </c>
      <c r="K311" s="15">
        <f t="shared" si="32"/>
        <v>0</v>
      </c>
      <c r="L311" s="58">
        <f>'Luxjacky Assumptions Monthly'!$M$8*'Luxjacky Forecast Monthly'!H311</f>
        <v>0</v>
      </c>
      <c r="M311" s="58">
        <f>'Luxjacky Assumptions Monthly'!$M$6*'Luxjacky Assumptions Monthly'!$M$8*'Luxjacky Forecast Monthly'!G311</f>
        <v>1062.8075943188915</v>
      </c>
      <c r="N311" s="58">
        <f t="shared" si="33"/>
        <v>1062.8075943188915</v>
      </c>
    </row>
    <row r="312" spans="1:14" x14ac:dyDescent="0.3">
      <c r="A312" s="60">
        <v>44506</v>
      </c>
      <c r="B312" s="15">
        <v>2021</v>
      </c>
      <c r="C312" s="15">
        <v>11</v>
      </c>
      <c r="D312" s="15" t="str">
        <f t="shared" si="28"/>
        <v>202111</v>
      </c>
      <c r="E312" s="15">
        <v>7</v>
      </c>
      <c r="F312" s="15">
        <v>1</v>
      </c>
      <c r="G312" s="62">
        <f t="shared" si="31"/>
        <v>1968.9785476704224</v>
      </c>
      <c r="H312" s="15">
        <f>IF(G311&lt;VLOOKUP(D312,'Luxjacky Assumptions Monthly'!$N$20:$R$44,5,0),VLOOKUP(D312,'Luxjacky Assumptions Monthly'!$N$20:$R$44,4,0),0)</f>
        <v>0</v>
      </c>
      <c r="I312" s="15">
        <f t="shared" si="29"/>
        <v>156.63664096736065</v>
      </c>
      <c r="J312" s="15">
        <f t="shared" si="30"/>
        <v>0</v>
      </c>
      <c r="K312" s="15">
        <f t="shared" si="32"/>
        <v>0</v>
      </c>
      <c r="L312" s="58">
        <f>'Luxjacky Assumptions Monthly'!$M$8*'Luxjacky Forecast Monthly'!H312</f>
        <v>0</v>
      </c>
      <c r="M312" s="58">
        <f>'Luxjacky Assumptions Monthly'!$M$6*'Luxjacky Assumptions Monthly'!$M$8*'Luxjacky Forecast Monthly'!G312</f>
        <v>984.48927383521118</v>
      </c>
      <c r="N312" s="58">
        <f t="shared" si="33"/>
        <v>984.48927383521118</v>
      </c>
    </row>
    <row r="313" spans="1:14" x14ac:dyDescent="0.3">
      <c r="A313" s="60">
        <v>44507</v>
      </c>
      <c r="B313" s="15">
        <v>2021</v>
      </c>
      <c r="C313" s="15">
        <v>11</v>
      </c>
      <c r="D313" s="15" t="str">
        <f t="shared" si="28"/>
        <v>202111</v>
      </c>
      <c r="E313" s="15">
        <v>1</v>
      </c>
      <c r="F313" s="15">
        <v>0</v>
      </c>
      <c r="G313" s="62">
        <f t="shared" si="31"/>
        <v>1728.1780208977361</v>
      </c>
      <c r="H313" s="15">
        <f>IF(G312&lt;VLOOKUP(D313,'Luxjacky Assumptions Monthly'!$N$20:$R$44,5,0),VLOOKUP(D313,'Luxjacky Assumptions Monthly'!$N$20:$R$44,4,0),0)</f>
        <v>0</v>
      </c>
      <c r="I313" s="15">
        <f t="shared" si="29"/>
        <v>240.80052677268623</v>
      </c>
      <c r="J313" s="15">
        <f t="shared" si="30"/>
        <v>0</v>
      </c>
      <c r="K313" s="15">
        <f t="shared" si="32"/>
        <v>0</v>
      </c>
      <c r="L313" s="58">
        <f>'Luxjacky Assumptions Monthly'!$M$8*'Luxjacky Forecast Monthly'!H313</f>
        <v>0</v>
      </c>
      <c r="M313" s="58">
        <f>'Luxjacky Assumptions Monthly'!$M$6*'Luxjacky Assumptions Monthly'!$M$8*'Luxjacky Forecast Monthly'!G313</f>
        <v>864.08901044886807</v>
      </c>
      <c r="N313" s="58">
        <f t="shared" si="33"/>
        <v>864.08901044886807</v>
      </c>
    </row>
    <row r="314" spans="1:14" x14ac:dyDescent="0.3">
      <c r="A314" s="60">
        <v>44508</v>
      </c>
      <c r="B314" s="15">
        <v>2021</v>
      </c>
      <c r="C314" s="15">
        <v>11</v>
      </c>
      <c r="D314" s="15" t="str">
        <f t="shared" si="28"/>
        <v>202111</v>
      </c>
      <c r="E314" s="15">
        <v>2</v>
      </c>
      <c r="F314" s="15">
        <v>0</v>
      </c>
      <c r="G314" s="62">
        <f t="shared" si="31"/>
        <v>1482.7598118832736</v>
      </c>
      <c r="H314" s="15">
        <f>IF(G313&lt;VLOOKUP(D314,'Luxjacky Assumptions Monthly'!$N$20:$R$44,5,0),VLOOKUP(D314,'Luxjacky Assumptions Monthly'!$N$20:$R$44,4,0),0)</f>
        <v>0</v>
      </c>
      <c r="I314" s="15">
        <f t="shared" si="29"/>
        <v>245.41820901446255</v>
      </c>
      <c r="J314" s="15">
        <f t="shared" si="30"/>
        <v>0</v>
      </c>
      <c r="K314" s="15">
        <f t="shared" si="32"/>
        <v>0</v>
      </c>
      <c r="L314" s="58">
        <f>'Luxjacky Assumptions Monthly'!$M$8*'Luxjacky Forecast Monthly'!H314</f>
        <v>0</v>
      </c>
      <c r="M314" s="58">
        <f>'Luxjacky Assumptions Monthly'!$M$6*'Luxjacky Assumptions Monthly'!$M$8*'Luxjacky Forecast Monthly'!G314</f>
        <v>741.37990594163682</v>
      </c>
      <c r="N314" s="58">
        <f t="shared" si="33"/>
        <v>741.37990594163682</v>
      </c>
    </row>
    <row r="315" spans="1:14" x14ac:dyDescent="0.3">
      <c r="A315" s="60">
        <v>44509</v>
      </c>
      <c r="B315" s="15">
        <v>2021</v>
      </c>
      <c r="C315" s="15">
        <v>11</v>
      </c>
      <c r="D315" s="15" t="str">
        <f t="shared" si="28"/>
        <v>202111</v>
      </c>
      <c r="E315" s="15">
        <v>3</v>
      </c>
      <c r="F315" s="15">
        <v>0</v>
      </c>
      <c r="G315" s="62">
        <f t="shared" si="31"/>
        <v>3114.629747179064</v>
      </c>
      <c r="H315" s="15">
        <f>IF(G314&lt;VLOOKUP(D315,'Luxjacky Assumptions Monthly'!$N$20:$R$44,5,0),VLOOKUP(D315,'Luxjacky Assumptions Monthly'!$N$20:$R$44,4,0),0)</f>
        <v>1874.6775365955143</v>
      </c>
      <c r="I315" s="15">
        <f t="shared" si="29"/>
        <v>242.80760129972401</v>
      </c>
      <c r="J315" s="15">
        <f t="shared" si="30"/>
        <v>1</v>
      </c>
      <c r="K315" s="15">
        <f t="shared" si="32"/>
        <v>4000</v>
      </c>
      <c r="L315" s="58">
        <f>'Luxjacky Assumptions Monthly'!$M$8*'Luxjacky Forecast Monthly'!H315</f>
        <v>18746.775365955142</v>
      </c>
      <c r="M315" s="58">
        <f>'Luxjacky Assumptions Monthly'!$M$6*'Luxjacky Assumptions Monthly'!$M$8*'Luxjacky Forecast Monthly'!G315</f>
        <v>1557.314873589532</v>
      </c>
      <c r="N315" s="58">
        <f t="shared" si="33"/>
        <v>24304.090239544676</v>
      </c>
    </row>
    <row r="316" spans="1:14" x14ac:dyDescent="0.3">
      <c r="A316" s="60">
        <v>44510</v>
      </c>
      <c r="B316" s="15">
        <v>2021</v>
      </c>
      <c r="C316" s="15">
        <v>11</v>
      </c>
      <c r="D316" s="15" t="str">
        <f t="shared" si="28"/>
        <v>202111</v>
      </c>
      <c r="E316" s="15">
        <v>4</v>
      </c>
      <c r="F316" s="15">
        <v>0</v>
      </c>
      <c r="G316" s="62">
        <f t="shared" si="31"/>
        <v>2882.4507152919718</v>
      </c>
      <c r="H316" s="15">
        <f>IF(G315&lt;VLOOKUP(D316,'Luxjacky Assumptions Monthly'!$N$20:$R$44,5,0),VLOOKUP(D316,'Luxjacky Assumptions Monthly'!$N$20:$R$44,4,0),0)</f>
        <v>0</v>
      </c>
      <c r="I316" s="15">
        <f t="shared" si="29"/>
        <v>232.17903188709232</v>
      </c>
      <c r="J316" s="15">
        <f t="shared" si="30"/>
        <v>0</v>
      </c>
      <c r="K316" s="15">
        <f t="shared" si="32"/>
        <v>0</v>
      </c>
      <c r="L316" s="58">
        <f>'Luxjacky Assumptions Monthly'!$M$8*'Luxjacky Forecast Monthly'!H316</f>
        <v>0</v>
      </c>
      <c r="M316" s="58">
        <f>'Luxjacky Assumptions Monthly'!$M$6*'Luxjacky Assumptions Monthly'!$M$8*'Luxjacky Forecast Monthly'!G316</f>
        <v>1441.2253576459859</v>
      </c>
      <c r="N316" s="58">
        <f t="shared" si="33"/>
        <v>1441.2253576459859</v>
      </c>
    </row>
    <row r="317" spans="1:14" x14ac:dyDescent="0.3">
      <c r="A317" s="60">
        <v>44511</v>
      </c>
      <c r="B317" s="15">
        <v>2021</v>
      </c>
      <c r="C317" s="15">
        <v>11</v>
      </c>
      <c r="D317" s="15" t="str">
        <f t="shared" si="28"/>
        <v>202111</v>
      </c>
      <c r="E317" s="15">
        <v>5</v>
      </c>
      <c r="F317" s="15">
        <v>0</v>
      </c>
      <c r="G317" s="62">
        <f t="shared" si="31"/>
        <v>2669.5228599005368</v>
      </c>
      <c r="H317" s="15">
        <f>IF(G316&lt;VLOOKUP(D317,'Luxjacky Assumptions Monthly'!$N$20:$R$44,5,0),VLOOKUP(D317,'Luxjacky Assumptions Monthly'!$N$20:$R$44,4,0),0)</f>
        <v>0</v>
      </c>
      <c r="I317" s="15">
        <f t="shared" si="29"/>
        <v>212.927855391435</v>
      </c>
      <c r="J317" s="15">
        <f t="shared" si="30"/>
        <v>0</v>
      </c>
      <c r="K317" s="15">
        <f t="shared" si="32"/>
        <v>0</v>
      </c>
      <c r="L317" s="58">
        <f>'Luxjacky Assumptions Monthly'!$M$8*'Luxjacky Forecast Monthly'!H317</f>
        <v>0</v>
      </c>
      <c r="M317" s="58">
        <f>'Luxjacky Assumptions Monthly'!$M$6*'Luxjacky Assumptions Monthly'!$M$8*'Luxjacky Forecast Monthly'!G317</f>
        <v>1334.7614299502684</v>
      </c>
      <c r="N317" s="58">
        <f t="shared" si="33"/>
        <v>1334.7614299502684</v>
      </c>
    </row>
    <row r="318" spans="1:14" x14ac:dyDescent="0.3">
      <c r="A318" s="60">
        <v>44512</v>
      </c>
      <c r="B318" s="15">
        <v>2021</v>
      </c>
      <c r="C318" s="15">
        <v>11</v>
      </c>
      <c r="D318" s="15" t="str">
        <f t="shared" si="28"/>
        <v>202111</v>
      </c>
      <c r="E318" s="15">
        <v>6</v>
      </c>
      <c r="F318" s="15">
        <v>1</v>
      </c>
      <c r="G318" s="62">
        <f t="shared" si="31"/>
        <v>2474.9667405231758</v>
      </c>
      <c r="H318" s="15">
        <f>IF(G317&lt;VLOOKUP(D318,'Luxjacky Assumptions Monthly'!$N$20:$R$44,5,0),VLOOKUP(D318,'Luxjacky Assumptions Monthly'!$N$20:$R$44,4,0),0)</f>
        <v>0</v>
      </c>
      <c r="I318" s="15">
        <f t="shared" si="29"/>
        <v>194.55611937736103</v>
      </c>
      <c r="J318" s="15">
        <f t="shared" si="30"/>
        <v>0</v>
      </c>
      <c r="K318" s="15">
        <f t="shared" si="32"/>
        <v>0</v>
      </c>
      <c r="L318" s="58">
        <f>'Luxjacky Assumptions Monthly'!$M$8*'Luxjacky Forecast Monthly'!H318</f>
        <v>0</v>
      </c>
      <c r="M318" s="58">
        <f>'Luxjacky Assumptions Monthly'!$M$6*'Luxjacky Assumptions Monthly'!$M$8*'Luxjacky Forecast Monthly'!G318</f>
        <v>1237.4833702615879</v>
      </c>
      <c r="N318" s="58">
        <f t="shared" si="33"/>
        <v>1237.4833702615879</v>
      </c>
    </row>
    <row r="319" spans="1:14" x14ac:dyDescent="0.3">
      <c r="A319" s="60">
        <v>44513</v>
      </c>
      <c r="B319" s="15">
        <v>2021</v>
      </c>
      <c r="C319" s="15">
        <v>11</v>
      </c>
      <c r="D319" s="15" t="str">
        <f t="shared" si="28"/>
        <v>202111</v>
      </c>
      <c r="E319" s="15">
        <v>7</v>
      </c>
      <c r="F319" s="15">
        <v>1</v>
      </c>
      <c r="G319" s="62">
        <f t="shared" si="31"/>
        <v>2318.3300995558152</v>
      </c>
      <c r="H319" s="15">
        <f>IF(G318&lt;VLOOKUP(D319,'Luxjacky Assumptions Monthly'!$N$20:$R$44,5,0),VLOOKUP(D319,'Luxjacky Assumptions Monthly'!$N$20:$R$44,4,0),0)</f>
        <v>0</v>
      </c>
      <c r="I319" s="15">
        <f t="shared" si="29"/>
        <v>156.63664096736065</v>
      </c>
      <c r="J319" s="15">
        <f t="shared" si="30"/>
        <v>0</v>
      </c>
      <c r="K319" s="15">
        <f t="shared" si="32"/>
        <v>0</v>
      </c>
      <c r="L319" s="58">
        <f>'Luxjacky Assumptions Monthly'!$M$8*'Luxjacky Forecast Monthly'!H319</f>
        <v>0</v>
      </c>
      <c r="M319" s="58">
        <f>'Luxjacky Assumptions Monthly'!$M$6*'Luxjacky Assumptions Monthly'!$M$8*'Luxjacky Forecast Monthly'!G319</f>
        <v>1159.1650497779076</v>
      </c>
      <c r="N319" s="58">
        <f t="shared" si="33"/>
        <v>1159.1650497779076</v>
      </c>
    </row>
    <row r="320" spans="1:14" x14ac:dyDescent="0.3">
      <c r="A320" s="60">
        <v>44514</v>
      </c>
      <c r="B320" s="15">
        <v>2021</v>
      </c>
      <c r="C320" s="15">
        <v>11</v>
      </c>
      <c r="D320" s="15" t="str">
        <f t="shared" si="28"/>
        <v>202111</v>
      </c>
      <c r="E320" s="15">
        <v>1</v>
      </c>
      <c r="F320" s="15">
        <v>0</v>
      </c>
      <c r="G320" s="62">
        <f t="shared" si="31"/>
        <v>2077.529572783129</v>
      </c>
      <c r="H320" s="15">
        <f>IF(G319&lt;VLOOKUP(D320,'Luxjacky Assumptions Monthly'!$N$20:$R$44,5,0),VLOOKUP(D320,'Luxjacky Assumptions Monthly'!$N$20:$R$44,4,0),0)</f>
        <v>0</v>
      </c>
      <c r="I320" s="15">
        <f t="shared" si="29"/>
        <v>240.80052677268623</v>
      </c>
      <c r="J320" s="15">
        <f t="shared" si="30"/>
        <v>0</v>
      </c>
      <c r="K320" s="15">
        <f t="shared" si="32"/>
        <v>0</v>
      </c>
      <c r="L320" s="58">
        <f>'Luxjacky Assumptions Monthly'!$M$8*'Luxjacky Forecast Monthly'!H320</f>
        <v>0</v>
      </c>
      <c r="M320" s="58">
        <f>'Luxjacky Assumptions Monthly'!$M$6*'Luxjacky Assumptions Monthly'!$M$8*'Luxjacky Forecast Monthly'!G320</f>
        <v>1038.7647863915645</v>
      </c>
      <c r="N320" s="58">
        <f t="shared" si="33"/>
        <v>1038.7647863915645</v>
      </c>
    </row>
    <row r="321" spans="1:14" x14ac:dyDescent="0.3">
      <c r="A321" s="60">
        <v>44515</v>
      </c>
      <c r="B321" s="15">
        <v>2021</v>
      </c>
      <c r="C321" s="15">
        <v>11</v>
      </c>
      <c r="D321" s="15" t="str">
        <f t="shared" si="28"/>
        <v>202111</v>
      </c>
      <c r="E321" s="15">
        <v>2</v>
      </c>
      <c r="F321" s="15">
        <v>0</v>
      </c>
      <c r="G321" s="62">
        <f t="shared" si="31"/>
        <v>1832.1113637686665</v>
      </c>
      <c r="H321" s="15">
        <f>IF(G320&lt;VLOOKUP(D321,'Luxjacky Assumptions Monthly'!$N$20:$R$44,5,0),VLOOKUP(D321,'Luxjacky Assumptions Monthly'!$N$20:$R$44,4,0),0)</f>
        <v>0</v>
      </c>
      <c r="I321" s="15">
        <f t="shared" si="29"/>
        <v>245.41820901446255</v>
      </c>
      <c r="J321" s="15">
        <f t="shared" si="30"/>
        <v>0</v>
      </c>
      <c r="K321" s="15">
        <f t="shared" si="32"/>
        <v>0</v>
      </c>
      <c r="L321" s="58">
        <f>'Luxjacky Assumptions Monthly'!$M$8*'Luxjacky Forecast Monthly'!H321</f>
        <v>0</v>
      </c>
      <c r="M321" s="58">
        <f>'Luxjacky Assumptions Monthly'!$M$6*'Luxjacky Assumptions Monthly'!$M$8*'Luxjacky Forecast Monthly'!G321</f>
        <v>916.05568188433324</v>
      </c>
      <c r="N321" s="58">
        <f t="shared" si="33"/>
        <v>916.05568188433324</v>
      </c>
    </row>
    <row r="322" spans="1:14" x14ac:dyDescent="0.3">
      <c r="A322" s="60">
        <v>44516</v>
      </c>
      <c r="B322" s="15">
        <v>2021</v>
      </c>
      <c r="C322" s="15">
        <v>11</v>
      </c>
      <c r="D322" s="15" t="str">
        <f t="shared" si="28"/>
        <v>202111</v>
      </c>
      <c r="E322" s="15">
        <v>3</v>
      </c>
      <c r="F322" s="15">
        <v>0</v>
      </c>
      <c r="G322" s="62">
        <f t="shared" si="31"/>
        <v>1589.3037624689425</v>
      </c>
      <c r="H322" s="15">
        <f>IF(G321&lt;VLOOKUP(D322,'Luxjacky Assumptions Monthly'!$N$20:$R$44,5,0),VLOOKUP(D322,'Luxjacky Assumptions Monthly'!$N$20:$R$44,4,0),0)</f>
        <v>0</v>
      </c>
      <c r="I322" s="15">
        <f t="shared" si="29"/>
        <v>242.80760129972401</v>
      </c>
      <c r="J322" s="15">
        <f t="shared" si="30"/>
        <v>0</v>
      </c>
      <c r="K322" s="15">
        <f t="shared" si="32"/>
        <v>0</v>
      </c>
      <c r="L322" s="58">
        <f>'Luxjacky Assumptions Monthly'!$M$8*'Luxjacky Forecast Monthly'!H322</f>
        <v>0</v>
      </c>
      <c r="M322" s="58">
        <f>'Luxjacky Assumptions Monthly'!$M$6*'Luxjacky Assumptions Monthly'!$M$8*'Luxjacky Forecast Monthly'!G322</f>
        <v>794.65188123447126</v>
      </c>
      <c r="N322" s="58">
        <f t="shared" si="33"/>
        <v>794.65188123447126</v>
      </c>
    </row>
    <row r="323" spans="1:14" x14ac:dyDescent="0.3">
      <c r="A323" s="60">
        <v>44517</v>
      </c>
      <c r="B323" s="15">
        <v>2021</v>
      </c>
      <c r="C323" s="15">
        <v>11</v>
      </c>
      <c r="D323" s="15" t="str">
        <f t="shared" ref="D323:D386" si="34">CONCATENATE(B323,C323)</f>
        <v>202111</v>
      </c>
      <c r="E323" s="15">
        <v>4</v>
      </c>
      <c r="F323" s="15">
        <v>0</v>
      </c>
      <c r="G323" s="62">
        <f t="shared" si="31"/>
        <v>3231.8022671773647</v>
      </c>
      <c r="H323" s="15">
        <f>IF(G322&lt;VLOOKUP(D323,'Luxjacky Assumptions Monthly'!$N$20:$R$44,5,0),VLOOKUP(D323,'Luxjacky Assumptions Monthly'!$N$20:$R$44,4,0),0)</f>
        <v>1874.6775365955143</v>
      </c>
      <c r="I323" s="15">
        <f t="shared" ref="I323:I386" si="35">100-2.17*E323^2.25+12.77*E323+EXP(-E323/0.032)+5*C323^0.75+10*F323+20*(B323-2016)</f>
        <v>232.17903188709232</v>
      </c>
      <c r="J323" s="15">
        <f t="shared" ref="J323:J386" si="36">IF(H323&gt;0,1,0)</f>
        <v>1</v>
      </c>
      <c r="K323" s="15">
        <f t="shared" si="32"/>
        <v>4000</v>
      </c>
      <c r="L323" s="58">
        <f>'Luxjacky Assumptions Monthly'!$M$8*'Luxjacky Forecast Monthly'!H323</f>
        <v>18746.775365955142</v>
      </c>
      <c r="M323" s="58">
        <f>'Luxjacky Assumptions Monthly'!$M$6*'Luxjacky Assumptions Monthly'!$M$8*'Luxjacky Forecast Monthly'!G323</f>
        <v>1615.9011335886823</v>
      </c>
      <c r="N323" s="58">
        <f t="shared" si="33"/>
        <v>24362.676499543824</v>
      </c>
    </row>
    <row r="324" spans="1:14" x14ac:dyDescent="0.3">
      <c r="A324" s="60">
        <v>44518</v>
      </c>
      <c r="B324" s="15">
        <v>2021</v>
      </c>
      <c r="C324" s="15">
        <v>11</v>
      </c>
      <c r="D324" s="15" t="str">
        <f t="shared" si="34"/>
        <v>202111</v>
      </c>
      <c r="E324" s="15">
        <v>5</v>
      </c>
      <c r="F324" s="15">
        <v>0</v>
      </c>
      <c r="G324" s="62">
        <f t="shared" ref="G324:G387" si="37">G323+H324-I324</f>
        <v>3018.8744117859296</v>
      </c>
      <c r="H324" s="15">
        <f>IF(G323&lt;VLOOKUP(D324,'Luxjacky Assumptions Monthly'!$N$20:$R$44,5,0),VLOOKUP(D324,'Luxjacky Assumptions Monthly'!$N$20:$R$44,4,0),0)</f>
        <v>0</v>
      </c>
      <c r="I324" s="15">
        <f t="shared" si="35"/>
        <v>212.927855391435</v>
      </c>
      <c r="J324" s="15">
        <f t="shared" si="36"/>
        <v>0</v>
      </c>
      <c r="K324" s="15">
        <f t="shared" ref="K324:K387" si="38">4000*J324</f>
        <v>0</v>
      </c>
      <c r="L324" s="58">
        <f>'Luxjacky Assumptions Monthly'!$M$8*'Luxjacky Forecast Monthly'!H324</f>
        <v>0</v>
      </c>
      <c r="M324" s="58">
        <f>'Luxjacky Assumptions Monthly'!$M$6*'Luxjacky Assumptions Monthly'!$M$8*'Luxjacky Forecast Monthly'!G324</f>
        <v>1509.4372058929648</v>
      </c>
      <c r="N324" s="58">
        <f t="shared" ref="N324:N387" si="39">SUM(K324:M324)</f>
        <v>1509.4372058929648</v>
      </c>
    </row>
    <row r="325" spans="1:14" x14ac:dyDescent="0.3">
      <c r="A325" s="60">
        <v>44519</v>
      </c>
      <c r="B325" s="15">
        <v>2021</v>
      </c>
      <c r="C325" s="15">
        <v>11</v>
      </c>
      <c r="D325" s="15" t="str">
        <f t="shared" si="34"/>
        <v>202111</v>
      </c>
      <c r="E325" s="15">
        <v>6</v>
      </c>
      <c r="F325" s="15">
        <v>1</v>
      </c>
      <c r="G325" s="62">
        <f t="shared" si="37"/>
        <v>2824.3182924085686</v>
      </c>
      <c r="H325" s="15">
        <f>IF(G324&lt;VLOOKUP(D325,'Luxjacky Assumptions Monthly'!$N$20:$R$44,5,0),VLOOKUP(D325,'Luxjacky Assumptions Monthly'!$N$20:$R$44,4,0),0)</f>
        <v>0</v>
      </c>
      <c r="I325" s="15">
        <f t="shared" si="35"/>
        <v>194.55611937736103</v>
      </c>
      <c r="J325" s="15">
        <f t="shared" si="36"/>
        <v>0</v>
      </c>
      <c r="K325" s="15">
        <f t="shared" si="38"/>
        <v>0</v>
      </c>
      <c r="L325" s="58">
        <f>'Luxjacky Assumptions Monthly'!$M$8*'Luxjacky Forecast Monthly'!H325</f>
        <v>0</v>
      </c>
      <c r="M325" s="58">
        <f>'Luxjacky Assumptions Monthly'!$M$6*'Luxjacky Assumptions Monthly'!$M$8*'Luxjacky Forecast Monthly'!G325</f>
        <v>1412.1591462042843</v>
      </c>
      <c r="N325" s="58">
        <f t="shared" si="39"/>
        <v>1412.1591462042843</v>
      </c>
    </row>
    <row r="326" spans="1:14" x14ac:dyDescent="0.3">
      <c r="A326" s="60">
        <v>44520</v>
      </c>
      <c r="B326" s="15">
        <v>2021</v>
      </c>
      <c r="C326" s="15">
        <v>11</v>
      </c>
      <c r="D326" s="15" t="str">
        <f t="shared" si="34"/>
        <v>202111</v>
      </c>
      <c r="E326" s="15">
        <v>7</v>
      </c>
      <c r="F326" s="15">
        <v>1</v>
      </c>
      <c r="G326" s="62">
        <f t="shared" si="37"/>
        <v>2667.681651441208</v>
      </c>
      <c r="H326" s="15">
        <f>IF(G325&lt;VLOOKUP(D326,'Luxjacky Assumptions Monthly'!$N$20:$R$44,5,0),VLOOKUP(D326,'Luxjacky Assumptions Monthly'!$N$20:$R$44,4,0),0)</f>
        <v>0</v>
      </c>
      <c r="I326" s="15">
        <f t="shared" si="35"/>
        <v>156.63664096736065</v>
      </c>
      <c r="J326" s="15">
        <f t="shared" si="36"/>
        <v>0</v>
      </c>
      <c r="K326" s="15">
        <f t="shared" si="38"/>
        <v>0</v>
      </c>
      <c r="L326" s="58">
        <f>'Luxjacky Assumptions Monthly'!$M$8*'Luxjacky Forecast Monthly'!H326</f>
        <v>0</v>
      </c>
      <c r="M326" s="58">
        <f>'Luxjacky Assumptions Monthly'!$M$6*'Luxjacky Assumptions Monthly'!$M$8*'Luxjacky Forecast Monthly'!G326</f>
        <v>1333.840825720604</v>
      </c>
      <c r="N326" s="58">
        <f t="shared" si="39"/>
        <v>1333.840825720604</v>
      </c>
    </row>
    <row r="327" spans="1:14" x14ac:dyDescent="0.3">
      <c r="A327" s="60">
        <v>44521</v>
      </c>
      <c r="B327" s="15">
        <v>2021</v>
      </c>
      <c r="C327" s="15">
        <v>11</v>
      </c>
      <c r="D327" s="15" t="str">
        <f t="shared" si="34"/>
        <v>202111</v>
      </c>
      <c r="E327" s="15">
        <v>1</v>
      </c>
      <c r="F327" s="15">
        <v>0</v>
      </c>
      <c r="G327" s="62">
        <f t="shared" si="37"/>
        <v>2426.8811246685218</v>
      </c>
      <c r="H327" s="15">
        <f>IF(G326&lt;VLOOKUP(D327,'Luxjacky Assumptions Monthly'!$N$20:$R$44,5,0),VLOOKUP(D327,'Luxjacky Assumptions Monthly'!$N$20:$R$44,4,0),0)</f>
        <v>0</v>
      </c>
      <c r="I327" s="15">
        <f t="shared" si="35"/>
        <v>240.80052677268623</v>
      </c>
      <c r="J327" s="15">
        <f t="shared" si="36"/>
        <v>0</v>
      </c>
      <c r="K327" s="15">
        <f t="shared" si="38"/>
        <v>0</v>
      </c>
      <c r="L327" s="58">
        <f>'Luxjacky Assumptions Monthly'!$M$8*'Luxjacky Forecast Monthly'!H327</f>
        <v>0</v>
      </c>
      <c r="M327" s="58">
        <f>'Luxjacky Assumptions Monthly'!$M$6*'Luxjacky Assumptions Monthly'!$M$8*'Luxjacky Forecast Monthly'!G327</f>
        <v>1213.4405623342609</v>
      </c>
      <c r="N327" s="58">
        <f t="shared" si="39"/>
        <v>1213.4405623342609</v>
      </c>
    </row>
    <row r="328" spans="1:14" x14ac:dyDescent="0.3">
      <c r="A328" s="60">
        <v>44522</v>
      </c>
      <c r="B328" s="15">
        <v>2021</v>
      </c>
      <c r="C328" s="15">
        <v>11</v>
      </c>
      <c r="D328" s="15" t="str">
        <f t="shared" si="34"/>
        <v>202111</v>
      </c>
      <c r="E328" s="15">
        <v>2</v>
      </c>
      <c r="F328" s="15">
        <v>0</v>
      </c>
      <c r="G328" s="62">
        <f t="shared" si="37"/>
        <v>2181.4629156540591</v>
      </c>
      <c r="H328" s="15">
        <f>IF(G327&lt;VLOOKUP(D328,'Luxjacky Assumptions Monthly'!$N$20:$R$44,5,0),VLOOKUP(D328,'Luxjacky Assumptions Monthly'!$N$20:$R$44,4,0),0)</f>
        <v>0</v>
      </c>
      <c r="I328" s="15">
        <f t="shared" si="35"/>
        <v>245.41820901446255</v>
      </c>
      <c r="J328" s="15">
        <f t="shared" si="36"/>
        <v>0</v>
      </c>
      <c r="K328" s="15">
        <f t="shared" si="38"/>
        <v>0</v>
      </c>
      <c r="L328" s="58">
        <f>'Luxjacky Assumptions Monthly'!$M$8*'Luxjacky Forecast Monthly'!H328</f>
        <v>0</v>
      </c>
      <c r="M328" s="58">
        <f>'Luxjacky Assumptions Monthly'!$M$6*'Luxjacky Assumptions Monthly'!$M$8*'Luxjacky Forecast Monthly'!G328</f>
        <v>1090.7314578270295</v>
      </c>
      <c r="N328" s="58">
        <f t="shared" si="39"/>
        <v>1090.7314578270295</v>
      </c>
    </row>
    <row r="329" spans="1:14" x14ac:dyDescent="0.3">
      <c r="A329" s="60">
        <v>44523</v>
      </c>
      <c r="B329" s="15">
        <v>2021</v>
      </c>
      <c r="C329" s="15">
        <v>11</v>
      </c>
      <c r="D329" s="15" t="str">
        <f t="shared" si="34"/>
        <v>202111</v>
      </c>
      <c r="E329" s="15">
        <v>3</v>
      </c>
      <c r="F329" s="15">
        <v>0</v>
      </c>
      <c r="G329" s="62">
        <f t="shared" si="37"/>
        <v>1938.6553143543351</v>
      </c>
      <c r="H329" s="15">
        <f>IF(G328&lt;VLOOKUP(D329,'Luxjacky Assumptions Monthly'!$N$20:$R$44,5,0),VLOOKUP(D329,'Luxjacky Assumptions Monthly'!$N$20:$R$44,4,0),0)</f>
        <v>0</v>
      </c>
      <c r="I329" s="15">
        <f t="shared" si="35"/>
        <v>242.80760129972401</v>
      </c>
      <c r="J329" s="15">
        <f t="shared" si="36"/>
        <v>0</v>
      </c>
      <c r="K329" s="15">
        <f t="shared" si="38"/>
        <v>0</v>
      </c>
      <c r="L329" s="58">
        <f>'Luxjacky Assumptions Monthly'!$M$8*'Luxjacky Forecast Monthly'!H329</f>
        <v>0</v>
      </c>
      <c r="M329" s="58">
        <f>'Luxjacky Assumptions Monthly'!$M$6*'Luxjacky Assumptions Monthly'!$M$8*'Luxjacky Forecast Monthly'!G329</f>
        <v>969.32765717716757</v>
      </c>
      <c r="N329" s="58">
        <f t="shared" si="39"/>
        <v>969.32765717716757</v>
      </c>
    </row>
    <row r="330" spans="1:14" x14ac:dyDescent="0.3">
      <c r="A330" s="60">
        <v>44524</v>
      </c>
      <c r="B330" s="15">
        <v>2021</v>
      </c>
      <c r="C330" s="15">
        <v>11</v>
      </c>
      <c r="D330" s="15" t="str">
        <f t="shared" si="34"/>
        <v>202111</v>
      </c>
      <c r="E330" s="15">
        <v>4</v>
      </c>
      <c r="F330" s="15">
        <v>0</v>
      </c>
      <c r="G330" s="62">
        <f t="shared" si="37"/>
        <v>1706.4762824672428</v>
      </c>
      <c r="H330" s="15">
        <f>IF(G329&lt;VLOOKUP(D330,'Luxjacky Assumptions Monthly'!$N$20:$R$44,5,0),VLOOKUP(D330,'Luxjacky Assumptions Monthly'!$N$20:$R$44,4,0),0)</f>
        <v>0</v>
      </c>
      <c r="I330" s="15">
        <f t="shared" si="35"/>
        <v>232.17903188709232</v>
      </c>
      <c r="J330" s="15">
        <f t="shared" si="36"/>
        <v>0</v>
      </c>
      <c r="K330" s="15">
        <f t="shared" si="38"/>
        <v>0</v>
      </c>
      <c r="L330" s="58">
        <f>'Luxjacky Assumptions Monthly'!$M$8*'Luxjacky Forecast Monthly'!H330</f>
        <v>0</v>
      </c>
      <c r="M330" s="58">
        <f>'Luxjacky Assumptions Monthly'!$M$6*'Luxjacky Assumptions Monthly'!$M$8*'Luxjacky Forecast Monthly'!G330</f>
        <v>853.23814123362138</v>
      </c>
      <c r="N330" s="58">
        <f t="shared" si="39"/>
        <v>853.23814123362138</v>
      </c>
    </row>
    <row r="331" spans="1:14" x14ac:dyDescent="0.3">
      <c r="A331" s="60">
        <v>44525</v>
      </c>
      <c r="B331" s="15">
        <v>2021</v>
      </c>
      <c r="C331" s="15">
        <v>11</v>
      </c>
      <c r="D331" s="15" t="str">
        <f t="shared" si="34"/>
        <v>202111</v>
      </c>
      <c r="E331" s="15">
        <v>5</v>
      </c>
      <c r="F331" s="15">
        <v>0</v>
      </c>
      <c r="G331" s="62">
        <f t="shared" si="37"/>
        <v>3368.225963671322</v>
      </c>
      <c r="H331" s="15">
        <f>IF(G330&lt;VLOOKUP(D331,'Luxjacky Assumptions Monthly'!$N$20:$R$44,5,0),VLOOKUP(D331,'Luxjacky Assumptions Monthly'!$N$20:$R$44,4,0),0)</f>
        <v>1874.6775365955143</v>
      </c>
      <c r="I331" s="15">
        <f t="shared" si="35"/>
        <v>212.927855391435</v>
      </c>
      <c r="J331" s="15">
        <f t="shared" si="36"/>
        <v>1</v>
      </c>
      <c r="K331" s="15">
        <f t="shared" si="38"/>
        <v>4000</v>
      </c>
      <c r="L331" s="58">
        <f>'Luxjacky Assumptions Monthly'!$M$8*'Luxjacky Forecast Monthly'!H331</f>
        <v>18746.775365955142</v>
      </c>
      <c r="M331" s="58">
        <f>'Luxjacky Assumptions Monthly'!$M$6*'Luxjacky Assumptions Monthly'!$M$8*'Luxjacky Forecast Monthly'!G331</f>
        <v>1684.112981835661</v>
      </c>
      <c r="N331" s="58">
        <f t="shared" si="39"/>
        <v>24430.888347790802</v>
      </c>
    </row>
    <row r="332" spans="1:14" x14ac:dyDescent="0.3">
      <c r="A332" s="60">
        <v>44526</v>
      </c>
      <c r="B332" s="15">
        <v>2021</v>
      </c>
      <c r="C332" s="15">
        <v>11</v>
      </c>
      <c r="D332" s="15" t="str">
        <f t="shared" si="34"/>
        <v>202111</v>
      </c>
      <c r="E332" s="15">
        <v>6</v>
      </c>
      <c r="F332" s="15">
        <v>1</v>
      </c>
      <c r="G332" s="62">
        <f t="shared" si="37"/>
        <v>3173.669844293961</v>
      </c>
      <c r="H332" s="15">
        <f>IF(G331&lt;VLOOKUP(D332,'Luxjacky Assumptions Monthly'!$N$20:$R$44,5,0),VLOOKUP(D332,'Luxjacky Assumptions Monthly'!$N$20:$R$44,4,0),0)</f>
        <v>0</v>
      </c>
      <c r="I332" s="15">
        <f t="shared" si="35"/>
        <v>194.55611937736103</v>
      </c>
      <c r="J332" s="15">
        <f t="shared" si="36"/>
        <v>0</v>
      </c>
      <c r="K332" s="15">
        <f t="shared" si="38"/>
        <v>0</v>
      </c>
      <c r="L332" s="58">
        <f>'Luxjacky Assumptions Monthly'!$M$8*'Luxjacky Forecast Monthly'!H332</f>
        <v>0</v>
      </c>
      <c r="M332" s="58">
        <f>'Luxjacky Assumptions Monthly'!$M$6*'Luxjacky Assumptions Monthly'!$M$8*'Luxjacky Forecast Monthly'!G332</f>
        <v>1586.8349221469805</v>
      </c>
      <c r="N332" s="58">
        <f t="shared" si="39"/>
        <v>1586.8349221469805</v>
      </c>
    </row>
    <row r="333" spans="1:14" x14ac:dyDescent="0.3">
      <c r="A333" s="60">
        <v>44527</v>
      </c>
      <c r="B333" s="15">
        <v>2021</v>
      </c>
      <c r="C333" s="15">
        <v>11</v>
      </c>
      <c r="D333" s="15" t="str">
        <f t="shared" si="34"/>
        <v>202111</v>
      </c>
      <c r="E333" s="15">
        <v>7</v>
      </c>
      <c r="F333" s="15">
        <v>1</v>
      </c>
      <c r="G333" s="62">
        <f t="shared" si="37"/>
        <v>3017.0332033266004</v>
      </c>
      <c r="H333" s="15">
        <f>IF(G332&lt;VLOOKUP(D333,'Luxjacky Assumptions Monthly'!$N$20:$R$44,5,0),VLOOKUP(D333,'Luxjacky Assumptions Monthly'!$N$20:$R$44,4,0),0)</f>
        <v>0</v>
      </c>
      <c r="I333" s="15">
        <f t="shared" si="35"/>
        <v>156.63664096736065</v>
      </c>
      <c r="J333" s="15">
        <f t="shared" si="36"/>
        <v>0</v>
      </c>
      <c r="K333" s="15">
        <f t="shared" si="38"/>
        <v>0</v>
      </c>
      <c r="L333" s="58">
        <f>'Luxjacky Assumptions Monthly'!$M$8*'Luxjacky Forecast Monthly'!H333</f>
        <v>0</v>
      </c>
      <c r="M333" s="58">
        <f>'Luxjacky Assumptions Monthly'!$M$6*'Luxjacky Assumptions Monthly'!$M$8*'Luxjacky Forecast Monthly'!G333</f>
        <v>1508.5166016633002</v>
      </c>
      <c r="N333" s="58">
        <f t="shared" si="39"/>
        <v>1508.5166016633002</v>
      </c>
    </row>
    <row r="334" spans="1:14" x14ac:dyDescent="0.3">
      <c r="A334" s="60">
        <v>44528</v>
      </c>
      <c r="B334" s="15">
        <v>2021</v>
      </c>
      <c r="C334" s="15">
        <v>11</v>
      </c>
      <c r="D334" s="15" t="str">
        <f t="shared" si="34"/>
        <v>202111</v>
      </c>
      <c r="E334" s="15">
        <v>1</v>
      </c>
      <c r="F334" s="15">
        <v>0</v>
      </c>
      <c r="G334" s="62">
        <f t="shared" si="37"/>
        <v>2776.2326765539142</v>
      </c>
      <c r="H334" s="15">
        <f>IF(G333&lt;VLOOKUP(D334,'Luxjacky Assumptions Monthly'!$N$20:$R$44,5,0),VLOOKUP(D334,'Luxjacky Assumptions Monthly'!$N$20:$R$44,4,0),0)</f>
        <v>0</v>
      </c>
      <c r="I334" s="15">
        <f t="shared" si="35"/>
        <v>240.80052677268623</v>
      </c>
      <c r="J334" s="15">
        <f t="shared" si="36"/>
        <v>0</v>
      </c>
      <c r="K334" s="15">
        <f t="shared" si="38"/>
        <v>0</v>
      </c>
      <c r="L334" s="58">
        <f>'Luxjacky Assumptions Monthly'!$M$8*'Luxjacky Forecast Monthly'!H334</f>
        <v>0</v>
      </c>
      <c r="M334" s="58">
        <f>'Luxjacky Assumptions Monthly'!$M$6*'Luxjacky Assumptions Monthly'!$M$8*'Luxjacky Forecast Monthly'!G334</f>
        <v>1388.1163382769571</v>
      </c>
      <c r="N334" s="58">
        <f t="shared" si="39"/>
        <v>1388.1163382769571</v>
      </c>
    </row>
    <row r="335" spans="1:14" x14ac:dyDescent="0.3">
      <c r="A335" s="60">
        <v>44529</v>
      </c>
      <c r="B335" s="15">
        <v>2021</v>
      </c>
      <c r="C335" s="15">
        <v>11</v>
      </c>
      <c r="D335" s="15" t="str">
        <f t="shared" si="34"/>
        <v>202111</v>
      </c>
      <c r="E335" s="15">
        <v>2</v>
      </c>
      <c r="F335" s="15">
        <v>0</v>
      </c>
      <c r="G335" s="62">
        <f t="shared" si="37"/>
        <v>2530.8144675394515</v>
      </c>
      <c r="H335" s="15">
        <f>IF(G334&lt;VLOOKUP(D335,'Luxjacky Assumptions Monthly'!$N$20:$R$44,5,0),VLOOKUP(D335,'Luxjacky Assumptions Monthly'!$N$20:$R$44,4,0),0)</f>
        <v>0</v>
      </c>
      <c r="I335" s="15">
        <f t="shared" si="35"/>
        <v>245.41820901446255</v>
      </c>
      <c r="J335" s="15">
        <f t="shared" si="36"/>
        <v>0</v>
      </c>
      <c r="K335" s="15">
        <f t="shared" si="38"/>
        <v>0</v>
      </c>
      <c r="L335" s="58">
        <f>'Luxjacky Assumptions Monthly'!$M$8*'Luxjacky Forecast Monthly'!H335</f>
        <v>0</v>
      </c>
      <c r="M335" s="58">
        <f>'Luxjacky Assumptions Monthly'!$M$6*'Luxjacky Assumptions Monthly'!$M$8*'Luxjacky Forecast Monthly'!G335</f>
        <v>1265.4072337697257</v>
      </c>
      <c r="N335" s="58">
        <f t="shared" si="39"/>
        <v>1265.4072337697257</v>
      </c>
    </row>
    <row r="336" spans="1:14" x14ac:dyDescent="0.3">
      <c r="A336" s="60">
        <v>44530</v>
      </c>
      <c r="B336" s="15">
        <v>2021</v>
      </c>
      <c r="C336" s="15">
        <v>11</v>
      </c>
      <c r="D336" s="15" t="str">
        <f t="shared" si="34"/>
        <v>202111</v>
      </c>
      <c r="E336" s="15">
        <v>3</v>
      </c>
      <c r="F336" s="15">
        <v>0</v>
      </c>
      <c r="G336" s="62">
        <f t="shared" si="37"/>
        <v>2288.0068662397275</v>
      </c>
      <c r="H336" s="15">
        <f>IF(G335&lt;VLOOKUP(D336,'Luxjacky Assumptions Monthly'!$N$20:$R$44,5,0),VLOOKUP(D336,'Luxjacky Assumptions Monthly'!$N$20:$R$44,4,0),0)</f>
        <v>0</v>
      </c>
      <c r="I336" s="15">
        <f t="shared" si="35"/>
        <v>242.80760129972401</v>
      </c>
      <c r="J336" s="15">
        <f t="shared" si="36"/>
        <v>0</v>
      </c>
      <c r="K336" s="15">
        <f t="shared" si="38"/>
        <v>0</v>
      </c>
      <c r="L336" s="58">
        <f>'Luxjacky Assumptions Monthly'!$M$8*'Luxjacky Forecast Monthly'!H336</f>
        <v>0</v>
      </c>
      <c r="M336" s="58">
        <f>'Luxjacky Assumptions Monthly'!$M$6*'Luxjacky Assumptions Monthly'!$M$8*'Luxjacky Forecast Monthly'!G336</f>
        <v>1144.0034331198638</v>
      </c>
      <c r="N336" s="58">
        <f t="shared" si="39"/>
        <v>1144.0034331198638</v>
      </c>
    </row>
    <row r="337" spans="1:14" x14ac:dyDescent="0.3">
      <c r="A337" s="60">
        <v>44531</v>
      </c>
      <c r="B337" s="15">
        <v>2021</v>
      </c>
      <c r="C337" s="15">
        <v>12</v>
      </c>
      <c r="D337" s="15" t="str">
        <f t="shared" si="34"/>
        <v>202112</v>
      </c>
      <c r="E337" s="15">
        <v>4</v>
      </c>
      <c r="F337" s="15">
        <v>0</v>
      </c>
      <c r="G337" s="62">
        <f t="shared" si="37"/>
        <v>2053.7912631706149</v>
      </c>
      <c r="H337" s="15">
        <f>IF(G336&lt;VLOOKUP(D337,'Luxjacky Assumptions Monthly'!$N$20:$R$44,5,0),VLOOKUP(D337,'Luxjacky Assumptions Monthly'!$N$20:$R$44,4,0),0)</f>
        <v>0</v>
      </c>
      <c r="I337" s="15">
        <f t="shared" si="35"/>
        <v>234.2156030691124</v>
      </c>
      <c r="J337" s="15">
        <f t="shared" si="36"/>
        <v>0</v>
      </c>
      <c r="K337" s="15">
        <f t="shared" si="38"/>
        <v>0</v>
      </c>
      <c r="L337" s="58">
        <f>'Luxjacky Assumptions Monthly'!$M$8*'Luxjacky Forecast Monthly'!H337</f>
        <v>0</v>
      </c>
      <c r="M337" s="58">
        <f>'Luxjacky Assumptions Monthly'!$M$6*'Luxjacky Assumptions Monthly'!$M$8*'Luxjacky Forecast Monthly'!G337</f>
        <v>1026.8956315853075</v>
      </c>
      <c r="N337" s="58">
        <f t="shared" si="39"/>
        <v>1026.8956315853075</v>
      </c>
    </row>
    <row r="338" spans="1:14" x14ac:dyDescent="0.3">
      <c r="A338" s="60">
        <v>44532</v>
      </c>
      <c r="B338" s="15">
        <v>2021</v>
      </c>
      <c r="C338" s="15">
        <v>12</v>
      </c>
      <c r="D338" s="15" t="str">
        <f t="shared" si="34"/>
        <v>202112</v>
      </c>
      <c r="E338" s="15">
        <v>5</v>
      </c>
      <c r="F338" s="15">
        <v>0</v>
      </c>
      <c r="G338" s="62">
        <f t="shared" si="37"/>
        <v>1838.8268365971599</v>
      </c>
      <c r="H338" s="15">
        <f>IF(G337&lt;VLOOKUP(D338,'Luxjacky Assumptions Monthly'!$N$20:$R$44,5,0),VLOOKUP(D338,'Luxjacky Assumptions Monthly'!$N$20:$R$44,4,0),0)</f>
        <v>0</v>
      </c>
      <c r="I338" s="15">
        <f t="shared" si="35"/>
        <v>214.96442657345509</v>
      </c>
      <c r="J338" s="15">
        <f t="shared" si="36"/>
        <v>0</v>
      </c>
      <c r="K338" s="15">
        <f t="shared" si="38"/>
        <v>0</v>
      </c>
      <c r="L338" s="58">
        <f>'Luxjacky Assumptions Monthly'!$M$8*'Luxjacky Forecast Monthly'!H338</f>
        <v>0</v>
      </c>
      <c r="M338" s="58">
        <f>'Luxjacky Assumptions Monthly'!$M$6*'Luxjacky Assumptions Monthly'!$M$8*'Luxjacky Forecast Monthly'!G338</f>
        <v>919.41341829857993</v>
      </c>
      <c r="N338" s="58">
        <f t="shared" si="39"/>
        <v>919.41341829857993</v>
      </c>
    </row>
    <row r="339" spans="1:14" x14ac:dyDescent="0.3">
      <c r="A339" s="60">
        <v>44533</v>
      </c>
      <c r="B339" s="15">
        <v>2021</v>
      </c>
      <c r="C339" s="15">
        <v>12</v>
      </c>
      <c r="D339" s="15" t="str">
        <f t="shared" si="34"/>
        <v>202112</v>
      </c>
      <c r="E339" s="15">
        <v>6</v>
      </c>
      <c r="F339" s="15">
        <v>1</v>
      </c>
      <c r="G339" s="62">
        <f t="shared" si="37"/>
        <v>1642.2341460377788</v>
      </c>
      <c r="H339" s="15">
        <f>IF(G338&lt;VLOOKUP(D339,'Luxjacky Assumptions Monthly'!$N$20:$R$44,5,0),VLOOKUP(D339,'Luxjacky Assumptions Monthly'!$N$20:$R$44,4,0),0)</f>
        <v>0</v>
      </c>
      <c r="I339" s="15">
        <f t="shared" si="35"/>
        <v>196.59269055938108</v>
      </c>
      <c r="J339" s="15">
        <f t="shared" si="36"/>
        <v>0</v>
      </c>
      <c r="K339" s="15">
        <f t="shared" si="38"/>
        <v>0</v>
      </c>
      <c r="L339" s="58">
        <f>'Luxjacky Assumptions Monthly'!$M$8*'Luxjacky Forecast Monthly'!H339</f>
        <v>0</v>
      </c>
      <c r="M339" s="58">
        <f>'Luxjacky Assumptions Monthly'!$M$6*'Luxjacky Assumptions Monthly'!$M$8*'Luxjacky Forecast Monthly'!G339</f>
        <v>821.11707301888941</v>
      </c>
      <c r="N339" s="58">
        <f t="shared" si="39"/>
        <v>821.11707301888941</v>
      </c>
    </row>
    <row r="340" spans="1:14" x14ac:dyDescent="0.3">
      <c r="A340" s="60">
        <v>44534</v>
      </c>
      <c r="B340" s="15">
        <v>2021</v>
      </c>
      <c r="C340" s="15">
        <v>12</v>
      </c>
      <c r="D340" s="15" t="str">
        <f t="shared" si="34"/>
        <v>202112</v>
      </c>
      <c r="E340" s="15">
        <v>7</v>
      </c>
      <c r="F340" s="15">
        <v>1</v>
      </c>
      <c r="G340" s="62">
        <f t="shared" si="37"/>
        <v>3357.5390247355049</v>
      </c>
      <c r="H340" s="15">
        <f>IF(G339&lt;VLOOKUP(D340,'Luxjacky Assumptions Monthly'!$N$20:$R$44,5,0),VLOOKUP(D340,'Luxjacky Assumptions Monthly'!$N$20:$R$44,4,0),0)</f>
        <v>1873.9780908471066</v>
      </c>
      <c r="I340" s="15">
        <f t="shared" si="35"/>
        <v>158.67321214938073</v>
      </c>
      <c r="J340" s="15">
        <f t="shared" si="36"/>
        <v>1</v>
      </c>
      <c r="K340" s="15">
        <f t="shared" si="38"/>
        <v>4000</v>
      </c>
      <c r="L340" s="58">
        <f>'Luxjacky Assumptions Monthly'!$M$8*'Luxjacky Forecast Monthly'!H340</f>
        <v>18739.780908471068</v>
      </c>
      <c r="M340" s="58">
        <f>'Luxjacky Assumptions Monthly'!$M$6*'Luxjacky Assumptions Monthly'!$M$8*'Luxjacky Forecast Monthly'!G340</f>
        <v>1678.7695123677524</v>
      </c>
      <c r="N340" s="58">
        <f t="shared" si="39"/>
        <v>24418.550420838819</v>
      </c>
    </row>
    <row r="341" spans="1:14" x14ac:dyDescent="0.3">
      <c r="A341" s="60">
        <v>44535</v>
      </c>
      <c r="B341" s="15">
        <v>2021</v>
      </c>
      <c r="C341" s="15">
        <v>12</v>
      </c>
      <c r="D341" s="15" t="str">
        <f t="shared" si="34"/>
        <v>202112</v>
      </c>
      <c r="E341" s="15">
        <v>1</v>
      </c>
      <c r="F341" s="15">
        <v>0</v>
      </c>
      <c r="G341" s="62">
        <f t="shared" si="37"/>
        <v>3114.7019267807987</v>
      </c>
      <c r="H341" s="15">
        <f>IF(G340&lt;VLOOKUP(D341,'Luxjacky Assumptions Monthly'!$N$20:$R$44,5,0),VLOOKUP(D341,'Luxjacky Assumptions Monthly'!$N$20:$R$44,4,0),0)</f>
        <v>0</v>
      </c>
      <c r="I341" s="15">
        <f t="shared" si="35"/>
        <v>242.83709795470628</v>
      </c>
      <c r="J341" s="15">
        <f t="shared" si="36"/>
        <v>0</v>
      </c>
      <c r="K341" s="15">
        <f t="shared" si="38"/>
        <v>0</v>
      </c>
      <c r="L341" s="58">
        <f>'Luxjacky Assumptions Monthly'!$M$8*'Luxjacky Forecast Monthly'!H341</f>
        <v>0</v>
      </c>
      <c r="M341" s="58">
        <f>'Luxjacky Assumptions Monthly'!$M$6*'Luxjacky Assumptions Monthly'!$M$8*'Luxjacky Forecast Monthly'!G341</f>
        <v>1557.3509633903993</v>
      </c>
      <c r="N341" s="58">
        <f t="shared" si="39"/>
        <v>1557.3509633903993</v>
      </c>
    </row>
    <row r="342" spans="1:14" x14ac:dyDescent="0.3">
      <c r="A342" s="60">
        <v>44536</v>
      </c>
      <c r="B342" s="15">
        <v>2021</v>
      </c>
      <c r="C342" s="15">
        <v>12</v>
      </c>
      <c r="D342" s="15" t="str">
        <f t="shared" si="34"/>
        <v>202112</v>
      </c>
      <c r="E342" s="15">
        <v>2</v>
      </c>
      <c r="F342" s="15">
        <v>0</v>
      </c>
      <c r="G342" s="62">
        <f t="shared" si="37"/>
        <v>2867.2471465843159</v>
      </c>
      <c r="H342" s="15">
        <f>IF(G341&lt;VLOOKUP(D342,'Luxjacky Assumptions Monthly'!$N$20:$R$44,5,0),VLOOKUP(D342,'Luxjacky Assumptions Monthly'!$N$20:$R$44,4,0),0)</f>
        <v>0</v>
      </c>
      <c r="I342" s="15">
        <f t="shared" si="35"/>
        <v>247.45478019648263</v>
      </c>
      <c r="J342" s="15">
        <f t="shared" si="36"/>
        <v>0</v>
      </c>
      <c r="K342" s="15">
        <f t="shared" si="38"/>
        <v>0</v>
      </c>
      <c r="L342" s="58">
        <f>'Luxjacky Assumptions Monthly'!$M$8*'Luxjacky Forecast Monthly'!H342</f>
        <v>0</v>
      </c>
      <c r="M342" s="58">
        <f>'Luxjacky Assumptions Monthly'!$M$6*'Luxjacky Assumptions Monthly'!$M$8*'Luxjacky Forecast Monthly'!G342</f>
        <v>1433.623573292158</v>
      </c>
      <c r="N342" s="58">
        <f t="shared" si="39"/>
        <v>1433.623573292158</v>
      </c>
    </row>
    <row r="343" spans="1:14" x14ac:dyDescent="0.3">
      <c r="A343" s="60">
        <v>44537</v>
      </c>
      <c r="B343" s="15">
        <v>2021</v>
      </c>
      <c r="C343" s="15">
        <v>12</v>
      </c>
      <c r="D343" s="15" t="str">
        <f t="shared" si="34"/>
        <v>202112</v>
      </c>
      <c r="E343" s="15">
        <v>3</v>
      </c>
      <c r="F343" s="15">
        <v>0</v>
      </c>
      <c r="G343" s="62">
        <f t="shared" si="37"/>
        <v>2622.402974102572</v>
      </c>
      <c r="H343" s="15">
        <f>IF(G342&lt;VLOOKUP(D343,'Luxjacky Assumptions Monthly'!$N$20:$R$44,5,0),VLOOKUP(D343,'Luxjacky Assumptions Monthly'!$N$20:$R$44,4,0),0)</f>
        <v>0</v>
      </c>
      <c r="I343" s="15">
        <f t="shared" si="35"/>
        <v>244.8441724817441</v>
      </c>
      <c r="J343" s="15">
        <f t="shared" si="36"/>
        <v>0</v>
      </c>
      <c r="K343" s="15">
        <f t="shared" si="38"/>
        <v>0</v>
      </c>
      <c r="L343" s="58">
        <f>'Luxjacky Assumptions Monthly'!$M$8*'Luxjacky Forecast Monthly'!H343</f>
        <v>0</v>
      </c>
      <c r="M343" s="58">
        <f>'Luxjacky Assumptions Monthly'!$M$6*'Luxjacky Assumptions Monthly'!$M$8*'Luxjacky Forecast Monthly'!G343</f>
        <v>1311.201487051286</v>
      </c>
      <c r="N343" s="58">
        <f t="shared" si="39"/>
        <v>1311.201487051286</v>
      </c>
    </row>
    <row r="344" spans="1:14" x14ac:dyDescent="0.3">
      <c r="A344" s="60">
        <v>44538</v>
      </c>
      <c r="B344" s="15">
        <v>2021</v>
      </c>
      <c r="C344" s="15">
        <v>12</v>
      </c>
      <c r="D344" s="15" t="str">
        <f t="shared" si="34"/>
        <v>202112</v>
      </c>
      <c r="E344" s="15">
        <v>4</v>
      </c>
      <c r="F344" s="15">
        <v>0</v>
      </c>
      <c r="G344" s="62">
        <f t="shared" si="37"/>
        <v>2388.1873710334594</v>
      </c>
      <c r="H344" s="15">
        <f>IF(G343&lt;VLOOKUP(D344,'Luxjacky Assumptions Monthly'!$N$20:$R$44,5,0),VLOOKUP(D344,'Luxjacky Assumptions Monthly'!$N$20:$R$44,4,0),0)</f>
        <v>0</v>
      </c>
      <c r="I344" s="15">
        <f t="shared" si="35"/>
        <v>234.2156030691124</v>
      </c>
      <c r="J344" s="15">
        <f t="shared" si="36"/>
        <v>0</v>
      </c>
      <c r="K344" s="15">
        <f t="shared" si="38"/>
        <v>0</v>
      </c>
      <c r="L344" s="58">
        <f>'Luxjacky Assumptions Monthly'!$M$8*'Luxjacky Forecast Monthly'!H344</f>
        <v>0</v>
      </c>
      <c r="M344" s="58">
        <f>'Luxjacky Assumptions Monthly'!$M$6*'Luxjacky Assumptions Monthly'!$M$8*'Luxjacky Forecast Monthly'!G344</f>
        <v>1194.0936855167297</v>
      </c>
      <c r="N344" s="58">
        <f t="shared" si="39"/>
        <v>1194.0936855167297</v>
      </c>
    </row>
    <row r="345" spans="1:14" x14ac:dyDescent="0.3">
      <c r="A345" s="60">
        <v>44539</v>
      </c>
      <c r="B345" s="15">
        <v>2021</v>
      </c>
      <c r="C345" s="15">
        <v>12</v>
      </c>
      <c r="D345" s="15" t="str">
        <f t="shared" si="34"/>
        <v>202112</v>
      </c>
      <c r="E345" s="15">
        <v>5</v>
      </c>
      <c r="F345" s="15">
        <v>0</v>
      </c>
      <c r="G345" s="62">
        <f t="shared" si="37"/>
        <v>2173.2229444600043</v>
      </c>
      <c r="H345" s="15">
        <f>IF(G344&lt;VLOOKUP(D345,'Luxjacky Assumptions Monthly'!$N$20:$R$44,5,0),VLOOKUP(D345,'Luxjacky Assumptions Monthly'!$N$20:$R$44,4,0),0)</f>
        <v>0</v>
      </c>
      <c r="I345" s="15">
        <f t="shared" si="35"/>
        <v>214.96442657345509</v>
      </c>
      <c r="J345" s="15">
        <f t="shared" si="36"/>
        <v>0</v>
      </c>
      <c r="K345" s="15">
        <f t="shared" si="38"/>
        <v>0</v>
      </c>
      <c r="L345" s="58">
        <f>'Luxjacky Assumptions Monthly'!$M$8*'Luxjacky Forecast Monthly'!H345</f>
        <v>0</v>
      </c>
      <c r="M345" s="58">
        <f>'Luxjacky Assumptions Monthly'!$M$6*'Luxjacky Assumptions Monthly'!$M$8*'Luxjacky Forecast Monthly'!G345</f>
        <v>1086.6114722300022</v>
      </c>
      <c r="N345" s="58">
        <f t="shared" si="39"/>
        <v>1086.6114722300022</v>
      </c>
    </row>
    <row r="346" spans="1:14" x14ac:dyDescent="0.3">
      <c r="A346" s="60">
        <v>44540</v>
      </c>
      <c r="B346" s="15">
        <v>2021</v>
      </c>
      <c r="C346" s="15">
        <v>12</v>
      </c>
      <c r="D346" s="15" t="str">
        <f t="shared" si="34"/>
        <v>202112</v>
      </c>
      <c r="E346" s="15">
        <v>6</v>
      </c>
      <c r="F346" s="15">
        <v>1</v>
      </c>
      <c r="G346" s="62">
        <f t="shared" si="37"/>
        <v>1976.6302539006233</v>
      </c>
      <c r="H346" s="15">
        <f>IF(G345&lt;VLOOKUP(D346,'Luxjacky Assumptions Monthly'!$N$20:$R$44,5,0),VLOOKUP(D346,'Luxjacky Assumptions Monthly'!$N$20:$R$44,4,0),0)</f>
        <v>0</v>
      </c>
      <c r="I346" s="15">
        <f t="shared" si="35"/>
        <v>196.59269055938108</v>
      </c>
      <c r="J346" s="15">
        <f t="shared" si="36"/>
        <v>0</v>
      </c>
      <c r="K346" s="15">
        <f t="shared" si="38"/>
        <v>0</v>
      </c>
      <c r="L346" s="58">
        <f>'Luxjacky Assumptions Monthly'!$M$8*'Luxjacky Forecast Monthly'!H346</f>
        <v>0</v>
      </c>
      <c r="M346" s="58">
        <f>'Luxjacky Assumptions Monthly'!$M$6*'Luxjacky Assumptions Monthly'!$M$8*'Luxjacky Forecast Monthly'!G346</f>
        <v>988.31512695031165</v>
      </c>
      <c r="N346" s="58">
        <f t="shared" si="39"/>
        <v>988.31512695031165</v>
      </c>
    </row>
    <row r="347" spans="1:14" x14ac:dyDescent="0.3">
      <c r="A347" s="60">
        <v>44541</v>
      </c>
      <c r="B347" s="15">
        <v>2021</v>
      </c>
      <c r="C347" s="15">
        <v>12</v>
      </c>
      <c r="D347" s="15" t="str">
        <f t="shared" si="34"/>
        <v>202112</v>
      </c>
      <c r="E347" s="15">
        <v>7</v>
      </c>
      <c r="F347" s="15">
        <v>1</v>
      </c>
      <c r="G347" s="62">
        <f t="shared" si="37"/>
        <v>1817.9570417512425</v>
      </c>
      <c r="H347" s="15">
        <f>IF(G346&lt;VLOOKUP(D347,'Luxjacky Assumptions Monthly'!$N$20:$R$44,5,0),VLOOKUP(D347,'Luxjacky Assumptions Monthly'!$N$20:$R$44,4,0),0)</f>
        <v>0</v>
      </c>
      <c r="I347" s="15">
        <f t="shared" si="35"/>
        <v>158.67321214938073</v>
      </c>
      <c r="J347" s="15">
        <f t="shared" si="36"/>
        <v>0</v>
      </c>
      <c r="K347" s="15">
        <f t="shared" si="38"/>
        <v>0</v>
      </c>
      <c r="L347" s="58">
        <f>'Luxjacky Assumptions Monthly'!$M$8*'Luxjacky Forecast Monthly'!H347</f>
        <v>0</v>
      </c>
      <c r="M347" s="58">
        <f>'Luxjacky Assumptions Monthly'!$M$6*'Luxjacky Assumptions Monthly'!$M$8*'Luxjacky Forecast Monthly'!G347</f>
        <v>908.97852087562126</v>
      </c>
      <c r="N347" s="58">
        <f t="shared" si="39"/>
        <v>908.97852087562126</v>
      </c>
    </row>
    <row r="348" spans="1:14" x14ac:dyDescent="0.3">
      <c r="A348" s="60">
        <v>44542</v>
      </c>
      <c r="B348" s="15">
        <v>2021</v>
      </c>
      <c r="C348" s="15">
        <v>12</v>
      </c>
      <c r="D348" s="15" t="str">
        <f t="shared" si="34"/>
        <v>202112</v>
      </c>
      <c r="E348" s="15">
        <v>1</v>
      </c>
      <c r="F348" s="15">
        <v>0</v>
      </c>
      <c r="G348" s="62">
        <f t="shared" si="37"/>
        <v>1575.1199437965363</v>
      </c>
      <c r="H348" s="15">
        <f>IF(G347&lt;VLOOKUP(D348,'Luxjacky Assumptions Monthly'!$N$20:$R$44,5,0),VLOOKUP(D348,'Luxjacky Assumptions Monthly'!$N$20:$R$44,4,0),0)</f>
        <v>0</v>
      </c>
      <c r="I348" s="15">
        <f t="shared" si="35"/>
        <v>242.83709795470628</v>
      </c>
      <c r="J348" s="15">
        <f t="shared" si="36"/>
        <v>0</v>
      </c>
      <c r="K348" s="15">
        <f t="shared" si="38"/>
        <v>0</v>
      </c>
      <c r="L348" s="58">
        <f>'Luxjacky Assumptions Monthly'!$M$8*'Luxjacky Forecast Monthly'!H348</f>
        <v>0</v>
      </c>
      <c r="M348" s="58">
        <f>'Luxjacky Assumptions Monthly'!$M$6*'Luxjacky Assumptions Monthly'!$M$8*'Luxjacky Forecast Monthly'!G348</f>
        <v>787.55997189826815</v>
      </c>
      <c r="N348" s="58">
        <f t="shared" si="39"/>
        <v>787.55997189826815</v>
      </c>
    </row>
    <row r="349" spans="1:14" x14ac:dyDescent="0.3">
      <c r="A349" s="60">
        <v>44543</v>
      </c>
      <c r="B349" s="15">
        <v>2021</v>
      </c>
      <c r="C349" s="15">
        <v>12</v>
      </c>
      <c r="D349" s="15" t="str">
        <f t="shared" si="34"/>
        <v>202112</v>
      </c>
      <c r="E349" s="15">
        <v>2</v>
      </c>
      <c r="F349" s="15">
        <v>0</v>
      </c>
      <c r="G349" s="62">
        <f t="shared" si="37"/>
        <v>3201.64325444716</v>
      </c>
      <c r="H349" s="15">
        <f>IF(G348&lt;VLOOKUP(D349,'Luxjacky Assumptions Monthly'!$N$20:$R$44,5,0),VLOOKUP(D349,'Luxjacky Assumptions Monthly'!$N$20:$R$44,4,0),0)</f>
        <v>1873.9780908471066</v>
      </c>
      <c r="I349" s="15">
        <f t="shared" si="35"/>
        <v>247.45478019648263</v>
      </c>
      <c r="J349" s="15">
        <f t="shared" si="36"/>
        <v>1</v>
      </c>
      <c r="K349" s="15">
        <f t="shared" si="38"/>
        <v>4000</v>
      </c>
      <c r="L349" s="58">
        <f>'Luxjacky Assumptions Monthly'!$M$8*'Luxjacky Forecast Monthly'!H349</f>
        <v>18739.780908471068</v>
      </c>
      <c r="M349" s="58">
        <f>'Luxjacky Assumptions Monthly'!$M$6*'Luxjacky Assumptions Monthly'!$M$8*'Luxjacky Forecast Monthly'!G349</f>
        <v>1600.82162722358</v>
      </c>
      <c r="N349" s="58">
        <f t="shared" si="39"/>
        <v>24340.602535694648</v>
      </c>
    </row>
    <row r="350" spans="1:14" x14ac:dyDescent="0.3">
      <c r="A350" s="60">
        <v>44544</v>
      </c>
      <c r="B350" s="15">
        <v>2021</v>
      </c>
      <c r="C350" s="15">
        <v>12</v>
      </c>
      <c r="D350" s="15" t="str">
        <f t="shared" si="34"/>
        <v>202112</v>
      </c>
      <c r="E350" s="15">
        <v>3</v>
      </c>
      <c r="F350" s="15">
        <v>0</v>
      </c>
      <c r="G350" s="62">
        <f t="shared" si="37"/>
        <v>2956.799081965416</v>
      </c>
      <c r="H350" s="15">
        <f>IF(G349&lt;VLOOKUP(D350,'Luxjacky Assumptions Monthly'!$N$20:$R$44,5,0),VLOOKUP(D350,'Luxjacky Assumptions Monthly'!$N$20:$R$44,4,0),0)</f>
        <v>0</v>
      </c>
      <c r="I350" s="15">
        <f t="shared" si="35"/>
        <v>244.8441724817441</v>
      </c>
      <c r="J350" s="15">
        <f t="shared" si="36"/>
        <v>0</v>
      </c>
      <c r="K350" s="15">
        <f t="shared" si="38"/>
        <v>0</v>
      </c>
      <c r="L350" s="58">
        <f>'Luxjacky Assumptions Monthly'!$M$8*'Luxjacky Forecast Monthly'!H350</f>
        <v>0</v>
      </c>
      <c r="M350" s="58">
        <f>'Luxjacky Assumptions Monthly'!$M$6*'Luxjacky Assumptions Monthly'!$M$8*'Luxjacky Forecast Monthly'!G350</f>
        <v>1478.399540982708</v>
      </c>
      <c r="N350" s="58">
        <f t="shared" si="39"/>
        <v>1478.399540982708</v>
      </c>
    </row>
    <row r="351" spans="1:14" x14ac:dyDescent="0.3">
      <c r="A351" s="60">
        <v>44545</v>
      </c>
      <c r="B351" s="15">
        <v>2021</v>
      </c>
      <c r="C351" s="15">
        <v>12</v>
      </c>
      <c r="D351" s="15" t="str">
        <f t="shared" si="34"/>
        <v>202112</v>
      </c>
      <c r="E351" s="15">
        <v>4</v>
      </c>
      <c r="F351" s="15">
        <v>0</v>
      </c>
      <c r="G351" s="62">
        <f t="shared" si="37"/>
        <v>2722.5834788963034</v>
      </c>
      <c r="H351" s="15">
        <f>IF(G350&lt;VLOOKUP(D351,'Luxjacky Assumptions Monthly'!$N$20:$R$44,5,0),VLOOKUP(D351,'Luxjacky Assumptions Monthly'!$N$20:$R$44,4,0),0)</f>
        <v>0</v>
      </c>
      <c r="I351" s="15">
        <f t="shared" si="35"/>
        <v>234.2156030691124</v>
      </c>
      <c r="J351" s="15">
        <f t="shared" si="36"/>
        <v>0</v>
      </c>
      <c r="K351" s="15">
        <f t="shared" si="38"/>
        <v>0</v>
      </c>
      <c r="L351" s="58">
        <f>'Luxjacky Assumptions Monthly'!$M$8*'Luxjacky Forecast Monthly'!H351</f>
        <v>0</v>
      </c>
      <c r="M351" s="58">
        <f>'Luxjacky Assumptions Monthly'!$M$6*'Luxjacky Assumptions Monthly'!$M$8*'Luxjacky Forecast Monthly'!G351</f>
        <v>1361.2917394481517</v>
      </c>
      <c r="N351" s="58">
        <f t="shared" si="39"/>
        <v>1361.2917394481517</v>
      </c>
    </row>
    <row r="352" spans="1:14" x14ac:dyDescent="0.3">
      <c r="A352" s="60">
        <v>44546</v>
      </c>
      <c r="B352" s="15">
        <v>2021</v>
      </c>
      <c r="C352" s="15">
        <v>12</v>
      </c>
      <c r="D352" s="15" t="str">
        <f t="shared" si="34"/>
        <v>202112</v>
      </c>
      <c r="E352" s="15">
        <v>5</v>
      </c>
      <c r="F352" s="15">
        <v>0</v>
      </c>
      <c r="G352" s="62">
        <f t="shared" si="37"/>
        <v>2507.6190523228483</v>
      </c>
      <c r="H352" s="15">
        <f>IF(G351&lt;VLOOKUP(D352,'Luxjacky Assumptions Monthly'!$N$20:$R$44,5,0),VLOOKUP(D352,'Luxjacky Assumptions Monthly'!$N$20:$R$44,4,0),0)</f>
        <v>0</v>
      </c>
      <c r="I352" s="15">
        <f t="shared" si="35"/>
        <v>214.96442657345509</v>
      </c>
      <c r="J352" s="15">
        <f t="shared" si="36"/>
        <v>0</v>
      </c>
      <c r="K352" s="15">
        <f t="shared" si="38"/>
        <v>0</v>
      </c>
      <c r="L352" s="58">
        <f>'Luxjacky Assumptions Monthly'!$M$8*'Luxjacky Forecast Monthly'!H352</f>
        <v>0</v>
      </c>
      <c r="M352" s="58">
        <f>'Luxjacky Assumptions Monthly'!$M$6*'Luxjacky Assumptions Monthly'!$M$8*'Luxjacky Forecast Monthly'!G352</f>
        <v>1253.8095261614242</v>
      </c>
      <c r="N352" s="58">
        <f t="shared" si="39"/>
        <v>1253.8095261614242</v>
      </c>
    </row>
    <row r="353" spans="1:14" x14ac:dyDescent="0.3">
      <c r="A353" s="60">
        <v>44547</v>
      </c>
      <c r="B353" s="15">
        <v>2021</v>
      </c>
      <c r="C353" s="15">
        <v>12</v>
      </c>
      <c r="D353" s="15" t="str">
        <f t="shared" si="34"/>
        <v>202112</v>
      </c>
      <c r="E353" s="15">
        <v>6</v>
      </c>
      <c r="F353" s="15">
        <v>1</v>
      </c>
      <c r="G353" s="62">
        <f t="shared" si="37"/>
        <v>2311.0263617634673</v>
      </c>
      <c r="H353" s="15">
        <f>IF(G352&lt;VLOOKUP(D353,'Luxjacky Assumptions Monthly'!$N$20:$R$44,5,0),VLOOKUP(D353,'Luxjacky Assumptions Monthly'!$N$20:$R$44,4,0),0)</f>
        <v>0</v>
      </c>
      <c r="I353" s="15">
        <f t="shared" si="35"/>
        <v>196.59269055938108</v>
      </c>
      <c r="J353" s="15">
        <f t="shared" si="36"/>
        <v>0</v>
      </c>
      <c r="K353" s="15">
        <f t="shared" si="38"/>
        <v>0</v>
      </c>
      <c r="L353" s="58">
        <f>'Luxjacky Assumptions Monthly'!$M$8*'Luxjacky Forecast Monthly'!H353</f>
        <v>0</v>
      </c>
      <c r="M353" s="58">
        <f>'Luxjacky Assumptions Monthly'!$M$6*'Luxjacky Assumptions Monthly'!$M$8*'Luxjacky Forecast Monthly'!G353</f>
        <v>1155.5131808817337</v>
      </c>
      <c r="N353" s="58">
        <f t="shared" si="39"/>
        <v>1155.5131808817337</v>
      </c>
    </row>
    <row r="354" spans="1:14" x14ac:dyDescent="0.3">
      <c r="A354" s="60">
        <v>44548</v>
      </c>
      <c r="B354" s="15">
        <v>2021</v>
      </c>
      <c r="C354" s="15">
        <v>12</v>
      </c>
      <c r="D354" s="15" t="str">
        <f t="shared" si="34"/>
        <v>202112</v>
      </c>
      <c r="E354" s="15">
        <v>7</v>
      </c>
      <c r="F354" s="15">
        <v>1</v>
      </c>
      <c r="G354" s="62">
        <f t="shared" si="37"/>
        <v>2152.3531496140868</v>
      </c>
      <c r="H354" s="15">
        <f>IF(G353&lt;VLOOKUP(D354,'Luxjacky Assumptions Monthly'!$N$20:$R$44,5,0),VLOOKUP(D354,'Luxjacky Assumptions Monthly'!$N$20:$R$44,4,0),0)</f>
        <v>0</v>
      </c>
      <c r="I354" s="15">
        <f t="shared" si="35"/>
        <v>158.67321214938073</v>
      </c>
      <c r="J354" s="15">
        <f t="shared" si="36"/>
        <v>0</v>
      </c>
      <c r="K354" s="15">
        <f t="shared" si="38"/>
        <v>0</v>
      </c>
      <c r="L354" s="58">
        <f>'Luxjacky Assumptions Monthly'!$M$8*'Luxjacky Forecast Monthly'!H354</f>
        <v>0</v>
      </c>
      <c r="M354" s="58">
        <f>'Luxjacky Assumptions Monthly'!$M$6*'Luxjacky Assumptions Monthly'!$M$8*'Luxjacky Forecast Monthly'!G354</f>
        <v>1076.1765748070434</v>
      </c>
      <c r="N354" s="58">
        <f t="shared" si="39"/>
        <v>1076.1765748070434</v>
      </c>
    </row>
    <row r="355" spans="1:14" x14ac:dyDescent="0.3">
      <c r="A355" s="60">
        <v>44549</v>
      </c>
      <c r="B355" s="15">
        <v>2021</v>
      </c>
      <c r="C355" s="15">
        <v>12</v>
      </c>
      <c r="D355" s="15" t="str">
        <f t="shared" si="34"/>
        <v>202112</v>
      </c>
      <c r="E355" s="15">
        <v>1</v>
      </c>
      <c r="F355" s="15">
        <v>0</v>
      </c>
      <c r="G355" s="62">
        <f t="shared" si="37"/>
        <v>1909.5160516593805</v>
      </c>
      <c r="H355" s="15">
        <f>IF(G354&lt;VLOOKUP(D355,'Luxjacky Assumptions Monthly'!$N$20:$R$44,5,0),VLOOKUP(D355,'Luxjacky Assumptions Monthly'!$N$20:$R$44,4,0),0)</f>
        <v>0</v>
      </c>
      <c r="I355" s="15">
        <f t="shared" si="35"/>
        <v>242.83709795470628</v>
      </c>
      <c r="J355" s="15">
        <f t="shared" si="36"/>
        <v>0</v>
      </c>
      <c r="K355" s="15">
        <f t="shared" si="38"/>
        <v>0</v>
      </c>
      <c r="L355" s="58">
        <f>'Luxjacky Assumptions Monthly'!$M$8*'Luxjacky Forecast Monthly'!H355</f>
        <v>0</v>
      </c>
      <c r="M355" s="58">
        <f>'Luxjacky Assumptions Monthly'!$M$6*'Luxjacky Assumptions Monthly'!$M$8*'Luxjacky Forecast Monthly'!G355</f>
        <v>954.75802582969027</v>
      </c>
      <c r="N355" s="58">
        <f t="shared" si="39"/>
        <v>954.75802582969027</v>
      </c>
    </row>
    <row r="356" spans="1:14" x14ac:dyDescent="0.3">
      <c r="A356" s="60">
        <v>44550</v>
      </c>
      <c r="B356" s="15">
        <v>2021</v>
      </c>
      <c r="C356" s="15">
        <v>12</v>
      </c>
      <c r="D356" s="15" t="str">
        <f t="shared" si="34"/>
        <v>202112</v>
      </c>
      <c r="E356" s="15">
        <v>2</v>
      </c>
      <c r="F356" s="15">
        <v>0</v>
      </c>
      <c r="G356" s="62">
        <f t="shared" si="37"/>
        <v>1662.0612714628978</v>
      </c>
      <c r="H356" s="15">
        <f>IF(G355&lt;VLOOKUP(D356,'Luxjacky Assumptions Monthly'!$N$20:$R$44,5,0),VLOOKUP(D356,'Luxjacky Assumptions Monthly'!$N$20:$R$44,4,0),0)</f>
        <v>0</v>
      </c>
      <c r="I356" s="15">
        <f t="shared" si="35"/>
        <v>247.45478019648263</v>
      </c>
      <c r="J356" s="15">
        <f t="shared" si="36"/>
        <v>0</v>
      </c>
      <c r="K356" s="15">
        <f t="shared" si="38"/>
        <v>0</v>
      </c>
      <c r="L356" s="58">
        <f>'Luxjacky Assumptions Monthly'!$M$8*'Luxjacky Forecast Monthly'!H356</f>
        <v>0</v>
      </c>
      <c r="M356" s="58">
        <f>'Luxjacky Assumptions Monthly'!$M$6*'Luxjacky Assumptions Monthly'!$M$8*'Luxjacky Forecast Monthly'!G356</f>
        <v>831.03063573144891</v>
      </c>
      <c r="N356" s="58">
        <f t="shared" si="39"/>
        <v>831.03063573144891</v>
      </c>
    </row>
    <row r="357" spans="1:14" x14ac:dyDescent="0.3">
      <c r="A357" s="60">
        <v>44551</v>
      </c>
      <c r="B357" s="15">
        <v>2021</v>
      </c>
      <c r="C357" s="15">
        <v>12</v>
      </c>
      <c r="D357" s="15" t="str">
        <f t="shared" si="34"/>
        <v>202112</v>
      </c>
      <c r="E357" s="15">
        <v>3</v>
      </c>
      <c r="F357" s="15">
        <v>0</v>
      </c>
      <c r="G357" s="62">
        <f t="shared" si="37"/>
        <v>3291.1951898282605</v>
      </c>
      <c r="H357" s="15">
        <f>IF(G356&lt;VLOOKUP(D357,'Luxjacky Assumptions Monthly'!$N$20:$R$44,5,0),VLOOKUP(D357,'Luxjacky Assumptions Monthly'!$N$20:$R$44,4,0),0)</f>
        <v>1873.9780908471066</v>
      </c>
      <c r="I357" s="15">
        <f t="shared" si="35"/>
        <v>244.8441724817441</v>
      </c>
      <c r="J357" s="15">
        <f t="shared" si="36"/>
        <v>1</v>
      </c>
      <c r="K357" s="15">
        <f t="shared" si="38"/>
        <v>4000</v>
      </c>
      <c r="L357" s="58">
        <f>'Luxjacky Assumptions Monthly'!$M$8*'Luxjacky Forecast Monthly'!H357</f>
        <v>18739.780908471068</v>
      </c>
      <c r="M357" s="58">
        <f>'Luxjacky Assumptions Monthly'!$M$6*'Luxjacky Assumptions Monthly'!$M$8*'Luxjacky Forecast Monthly'!G357</f>
        <v>1645.5975949141302</v>
      </c>
      <c r="N357" s="58">
        <f t="shared" si="39"/>
        <v>24385.378503385196</v>
      </c>
    </row>
    <row r="358" spans="1:14" x14ac:dyDescent="0.3">
      <c r="A358" s="60">
        <v>44552</v>
      </c>
      <c r="B358" s="15">
        <v>2021</v>
      </c>
      <c r="C358" s="15">
        <v>12</v>
      </c>
      <c r="D358" s="15" t="str">
        <f t="shared" si="34"/>
        <v>202112</v>
      </c>
      <c r="E358" s="15">
        <v>4</v>
      </c>
      <c r="F358" s="15">
        <v>0</v>
      </c>
      <c r="G358" s="62">
        <f t="shared" si="37"/>
        <v>3056.9795867591479</v>
      </c>
      <c r="H358" s="15">
        <f>IF(G357&lt;VLOOKUP(D358,'Luxjacky Assumptions Monthly'!$N$20:$R$44,5,0),VLOOKUP(D358,'Luxjacky Assumptions Monthly'!$N$20:$R$44,4,0),0)</f>
        <v>0</v>
      </c>
      <c r="I358" s="15">
        <f t="shared" si="35"/>
        <v>234.2156030691124</v>
      </c>
      <c r="J358" s="15">
        <f t="shared" si="36"/>
        <v>0</v>
      </c>
      <c r="K358" s="15">
        <f t="shared" si="38"/>
        <v>0</v>
      </c>
      <c r="L358" s="58">
        <f>'Luxjacky Assumptions Monthly'!$M$8*'Luxjacky Forecast Monthly'!H358</f>
        <v>0</v>
      </c>
      <c r="M358" s="58">
        <f>'Luxjacky Assumptions Monthly'!$M$6*'Luxjacky Assumptions Monthly'!$M$8*'Luxjacky Forecast Monthly'!G358</f>
        <v>1528.4897933795739</v>
      </c>
      <c r="N358" s="58">
        <f t="shared" si="39"/>
        <v>1528.4897933795739</v>
      </c>
    </row>
    <row r="359" spans="1:14" x14ac:dyDescent="0.3">
      <c r="A359" s="60">
        <v>44553</v>
      </c>
      <c r="B359" s="15">
        <v>2021</v>
      </c>
      <c r="C359" s="15">
        <v>12</v>
      </c>
      <c r="D359" s="15" t="str">
        <f t="shared" si="34"/>
        <v>202112</v>
      </c>
      <c r="E359" s="15">
        <v>5</v>
      </c>
      <c r="F359" s="15">
        <v>0</v>
      </c>
      <c r="G359" s="62">
        <f t="shared" si="37"/>
        <v>2842.0151601856928</v>
      </c>
      <c r="H359" s="15">
        <f>IF(G358&lt;VLOOKUP(D359,'Luxjacky Assumptions Monthly'!$N$20:$R$44,5,0),VLOOKUP(D359,'Luxjacky Assumptions Monthly'!$N$20:$R$44,4,0),0)</f>
        <v>0</v>
      </c>
      <c r="I359" s="15">
        <f t="shared" si="35"/>
        <v>214.96442657345509</v>
      </c>
      <c r="J359" s="15">
        <f t="shared" si="36"/>
        <v>0</v>
      </c>
      <c r="K359" s="15">
        <f t="shared" si="38"/>
        <v>0</v>
      </c>
      <c r="L359" s="58">
        <f>'Luxjacky Assumptions Monthly'!$M$8*'Luxjacky Forecast Monthly'!H359</f>
        <v>0</v>
      </c>
      <c r="M359" s="58">
        <f>'Luxjacky Assumptions Monthly'!$M$6*'Luxjacky Assumptions Monthly'!$M$8*'Luxjacky Forecast Monthly'!G359</f>
        <v>1421.0075800928464</v>
      </c>
      <c r="N359" s="58">
        <f t="shared" si="39"/>
        <v>1421.0075800928464</v>
      </c>
    </row>
    <row r="360" spans="1:14" x14ac:dyDescent="0.3">
      <c r="A360" s="60">
        <v>44554</v>
      </c>
      <c r="B360" s="15">
        <v>2021</v>
      </c>
      <c r="C360" s="15">
        <v>12</v>
      </c>
      <c r="D360" s="15" t="str">
        <f t="shared" si="34"/>
        <v>202112</v>
      </c>
      <c r="E360" s="15">
        <v>6</v>
      </c>
      <c r="F360" s="15">
        <v>1</v>
      </c>
      <c r="G360" s="62">
        <f t="shared" si="37"/>
        <v>2645.4224696263118</v>
      </c>
      <c r="H360" s="15">
        <f>IF(G359&lt;VLOOKUP(D360,'Luxjacky Assumptions Monthly'!$N$20:$R$44,5,0),VLOOKUP(D360,'Luxjacky Assumptions Monthly'!$N$20:$R$44,4,0),0)</f>
        <v>0</v>
      </c>
      <c r="I360" s="15">
        <f t="shared" si="35"/>
        <v>196.59269055938108</v>
      </c>
      <c r="J360" s="15">
        <f t="shared" si="36"/>
        <v>0</v>
      </c>
      <c r="K360" s="15">
        <f t="shared" si="38"/>
        <v>0</v>
      </c>
      <c r="L360" s="58">
        <f>'Luxjacky Assumptions Monthly'!$M$8*'Luxjacky Forecast Monthly'!H360</f>
        <v>0</v>
      </c>
      <c r="M360" s="58">
        <f>'Luxjacky Assumptions Monthly'!$M$6*'Luxjacky Assumptions Monthly'!$M$8*'Luxjacky Forecast Monthly'!G360</f>
        <v>1322.7112348131559</v>
      </c>
      <c r="N360" s="58">
        <f t="shared" si="39"/>
        <v>1322.7112348131559</v>
      </c>
    </row>
    <row r="361" spans="1:14" x14ac:dyDescent="0.3">
      <c r="A361" s="60">
        <v>44555</v>
      </c>
      <c r="B361" s="15">
        <v>2021</v>
      </c>
      <c r="C361" s="15">
        <v>12</v>
      </c>
      <c r="D361" s="15" t="str">
        <f t="shared" si="34"/>
        <v>202112</v>
      </c>
      <c r="E361" s="15">
        <v>7</v>
      </c>
      <c r="F361" s="15">
        <v>1</v>
      </c>
      <c r="G361" s="62">
        <f t="shared" si="37"/>
        <v>2486.7492574769312</v>
      </c>
      <c r="H361" s="15">
        <f>IF(G360&lt;VLOOKUP(D361,'Luxjacky Assumptions Monthly'!$N$20:$R$44,5,0),VLOOKUP(D361,'Luxjacky Assumptions Monthly'!$N$20:$R$44,4,0),0)</f>
        <v>0</v>
      </c>
      <c r="I361" s="15">
        <f t="shared" si="35"/>
        <v>158.67321214938073</v>
      </c>
      <c r="J361" s="15">
        <f t="shared" si="36"/>
        <v>0</v>
      </c>
      <c r="K361" s="15">
        <f t="shared" si="38"/>
        <v>0</v>
      </c>
      <c r="L361" s="58">
        <f>'Luxjacky Assumptions Monthly'!$M$8*'Luxjacky Forecast Monthly'!H361</f>
        <v>0</v>
      </c>
      <c r="M361" s="58">
        <f>'Luxjacky Assumptions Monthly'!$M$6*'Luxjacky Assumptions Monthly'!$M$8*'Luxjacky Forecast Monthly'!G361</f>
        <v>1243.3746287384656</v>
      </c>
      <c r="N361" s="58">
        <f t="shared" si="39"/>
        <v>1243.3746287384656</v>
      </c>
    </row>
    <row r="362" spans="1:14" x14ac:dyDescent="0.3">
      <c r="A362" s="60">
        <v>44556</v>
      </c>
      <c r="B362" s="15">
        <v>2021</v>
      </c>
      <c r="C362" s="15">
        <v>12</v>
      </c>
      <c r="D362" s="15" t="str">
        <f t="shared" si="34"/>
        <v>202112</v>
      </c>
      <c r="E362" s="15">
        <v>1</v>
      </c>
      <c r="F362" s="15">
        <v>0</v>
      </c>
      <c r="G362" s="62">
        <f t="shared" si="37"/>
        <v>2243.912159522225</v>
      </c>
      <c r="H362" s="15">
        <f>IF(G361&lt;VLOOKUP(D362,'Luxjacky Assumptions Monthly'!$N$20:$R$44,5,0),VLOOKUP(D362,'Luxjacky Assumptions Monthly'!$N$20:$R$44,4,0),0)</f>
        <v>0</v>
      </c>
      <c r="I362" s="15">
        <f t="shared" si="35"/>
        <v>242.83709795470628</v>
      </c>
      <c r="J362" s="15">
        <f t="shared" si="36"/>
        <v>0</v>
      </c>
      <c r="K362" s="15">
        <f t="shared" si="38"/>
        <v>0</v>
      </c>
      <c r="L362" s="58">
        <f>'Luxjacky Assumptions Monthly'!$M$8*'Luxjacky Forecast Monthly'!H362</f>
        <v>0</v>
      </c>
      <c r="M362" s="58">
        <f>'Luxjacky Assumptions Monthly'!$M$6*'Luxjacky Assumptions Monthly'!$M$8*'Luxjacky Forecast Monthly'!G362</f>
        <v>1121.9560797611125</v>
      </c>
      <c r="N362" s="58">
        <f t="shared" si="39"/>
        <v>1121.9560797611125</v>
      </c>
    </row>
    <row r="363" spans="1:14" x14ac:dyDescent="0.3">
      <c r="A363" s="60">
        <v>44557</v>
      </c>
      <c r="B363" s="15">
        <v>2021</v>
      </c>
      <c r="C363" s="15">
        <v>12</v>
      </c>
      <c r="D363" s="15" t="str">
        <f t="shared" si="34"/>
        <v>202112</v>
      </c>
      <c r="E363" s="15">
        <v>2</v>
      </c>
      <c r="F363" s="15">
        <v>0</v>
      </c>
      <c r="G363" s="62">
        <f t="shared" si="37"/>
        <v>1996.4573793257423</v>
      </c>
      <c r="H363" s="15">
        <f>IF(G362&lt;VLOOKUP(D363,'Luxjacky Assumptions Monthly'!$N$20:$R$44,5,0),VLOOKUP(D363,'Luxjacky Assumptions Monthly'!$N$20:$R$44,4,0),0)</f>
        <v>0</v>
      </c>
      <c r="I363" s="15">
        <f t="shared" si="35"/>
        <v>247.45478019648263</v>
      </c>
      <c r="J363" s="15">
        <f t="shared" si="36"/>
        <v>0</v>
      </c>
      <c r="K363" s="15">
        <f t="shared" si="38"/>
        <v>0</v>
      </c>
      <c r="L363" s="58">
        <f>'Luxjacky Assumptions Monthly'!$M$8*'Luxjacky Forecast Monthly'!H363</f>
        <v>0</v>
      </c>
      <c r="M363" s="58">
        <f>'Luxjacky Assumptions Monthly'!$M$6*'Luxjacky Assumptions Monthly'!$M$8*'Luxjacky Forecast Monthly'!G363</f>
        <v>998.22868966287115</v>
      </c>
      <c r="N363" s="58">
        <f t="shared" si="39"/>
        <v>998.22868966287115</v>
      </c>
    </row>
    <row r="364" spans="1:14" x14ac:dyDescent="0.3">
      <c r="A364" s="60">
        <v>44558</v>
      </c>
      <c r="B364" s="15">
        <v>2021</v>
      </c>
      <c r="C364" s="15">
        <v>12</v>
      </c>
      <c r="D364" s="15" t="str">
        <f t="shared" si="34"/>
        <v>202112</v>
      </c>
      <c r="E364" s="15">
        <v>3</v>
      </c>
      <c r="F364" s="15">
        <v>0</v>
      </c>
      <c r="G364" s="62">
        <f t="shared" si="37"/>
        <v>1751.6132068439981</v>
      </c>
      <c r="H364" s="15">
        <f>IF(G363&lt;VLOOKUP(D364,'Luxjacky Assumptions Monthly'!$N$20:$R$44,5,0),VLOOKUP(D364,'Luxjacky Assumptions Monthly'!$N$20:$R$44,4,0),0)</f>
        <v>0</v>
      </c>
      <c r="I364" s="15">
        <f t="shared" si="35"/>
        <v>244.8441724817441</v>
      </c>
      <c r="J364" s="15">
        <f t="shared" si="36"/>
        <v>0</v>
      </c>
      <c r="K364" s="15">
        <f t="shared" si="38"/>
        <v>0</v>
      </c>
      <c r="L364" s="58">
        <f>'Luxjacky Assumptions Monthly'!$M$8*'Luxjacky Forecast Monthly'!H364</f>
        <v>0</v>
      </c>
      <c r="M364" s="58">
        <f>'Luxjacky Assumptions Monthly'!$M$6*'Luxjacky Assumptions Monthly'!$M$8*'Luxjacky Forecast Monthly'!G364</f>
        <v>875.80660342199906</v>
      </c>
      <c r="N364" s="58">
        <f t="shared" si="39"/>
        <v>875.80660342199906</v>
      </c>
    </row>
    <row r="365" spans="1:14" x14ac:dyDescent="0.3">
      <c r="A365" s="60">
        <v>44559</v>
      </c>
      <c r="B365" s="15">
        <v>2021</v>
      </c>
      <c r="C365" s="15">
        <v>12</v>
      </c>
      <c r="D365" s="15" t="str">
        <f t="shared" si="34"/>
        <v>202112</v>
      </c>
      <c r="E365" s="15">
        <v>4</v>
      </c>
      <c r="F365" s="15">
        <v>0</v>
      </c>
      <c r="G365" s="62">
        <f t="shared" si="37"/>
        <v>1517.3976037748857</v>
      </c>
      <c r="H365" s="15">
        <f>IF(G364&lt;VLOOKUP(D365,'Luxjacky Assumptions Monthly'!$N$20:$R$44,5,0),VLOOKUP(D365,'Luxjacky Assumptions Monthly'!$N$20:$R$44,4,0),0)</f>
        <v>0</v>
      </c>
      <c r="I365" s="15">
        <f t="shared" si="35"/>
        <v>234.2156030691124</v>
      </c>
      <c r="J365" s="15">
        <f t="shared" si="36"/>
        <v>0</v>
      </c>
      <c r="K365" s="15">
        <f t="shared" si="38"/>
        <v>0</v>
      </c>
      <c r="L365" s="58">
        <f>'Luxjacky Assumptions Monthly'!$M$8*'Luxjacky Forecast Monthly'!H365</f>
        <v>0</v>
      </c>
      <c r="M365" s="58">
        <f>'Luxjacky Assumptions Monthly'!$M$6*'Luxjacky Assumptions Monthly'!$M$8*'Luxjacky Forecast Monthly'!G365</f>
        <v>758.69880188744287</v>
      </c>
      <c r="N365" s="58">
        <f t="shared" si="39"/>
        <v>758.69880188744287</v>
      </c>
    </row>
    <row r="366" spans="1:14" x14ac:dyDescent="0.3">
      <c r="A366" s="60">
        <v>44560</v>
      </c>
      <c r="B366" s="15">
        <v>2021</v>
      </c>
      <c r="C366" s="15">
        <v>12</v>
      </c>
      <c r="D366" s="15" t="str">
        <f t="shared" si="34"/>
        <v>202112</v>
      </c>
      <c r="E366" s="15">
        <v>5</v>
      </c>
      <c r="F366" s="15">
        <v>0</v>
      </c>
      <c r="G366" s="62">
        <f t="shared" si="37"/>
        <v>3176.4112680485373</v>
      </c>
      <c r="H366" s="15">
        <f>IF(G365&lt;VLOOKUP(D366,'Luxjacky Assumptions Monthly'!$N$20:$R$44,5,0),VLOOKUP(D366,'Luxjacky Assumptions Monthly'!$N$20:$R$44,4,0),0)</f>
        <v>1873.9780908471066</v>
      </c>
      <c r="I366" s="15">
        <f t="shared" si="35"/>
        <v>214.96442657345509</v>
      </c>
      <c r="J366" s="15">
        <f t="shared" si="36"/>
        <v>1</v>
      </c>
      <c r="K366" s="15">
        <f t="shared" si="38"/>
        <v>4000</v>
      </c>
      <c r="L366" s="58">
        <f>'Luxjacky Assumptions Monthly'!$M$8*'Luxjacky Forecast Monthly'!H366</f>
        <v>18739.780908471068</v>
      </c>
      <c r="M366" s="58">
        <f>'Luxjacky Assumptions Monthly'!$M$6*'Luxjacky Assumptions Monthly'!$M$8*'Luxjacky Forecast Monthly'!G366</f>
        <v>1588.2056340242686</v>
      </c>
      <c r="N366" s="58">
        <f t="shared" si="39"/>
        <v>24327.986542495335</v>
      </c>
    </row>
    <row r="367" spans="1:14" x14ac:dyDescent="0.3">
      <c r="A367" s="60">
        <v>44561</v>
      </c>
      <c r="B367" s="15">
        <v>2021</v>
      </c>
      <c r="C367" s="15">
        <v>12</v>
      </c>
      <c r="D367" s="15" t="str">
        <f t="shared" si="34"/>
        <v>202112</v>
      </c>
      <c r="E367" s="15">
        <v>6</v>
      </c>
      <c r="F367" s="15">
        <v>1</v>
      </c>
      <c r="G367" s="62">
        <f t="shared" si="37"/>
        <v>2979.8185774891563</v>
      </c>
      <c r="H367" s="15">
        <f>IF(G366&lt;VLOOKUP(D367,'Luxjacky Assumptions Monthly'!$N$20:$R$44,5,0),VLOOKUP(D367,'Luxjacky Assumptions Monthly'!$N$20:$R$44,4,0),0)</f>
        <v>0</v>
      </c>
      <c r="I367" s="15">
        <f t="shared" si="35"/>
        <v>196.59269055938108</v>
      </c>
      <c r="J367" s="15">
        <f t="shared" si="36"/>
        <v>0</v>
      </c>
      <c r="K367" s="15">
        <f t="shared" si="38"/>
        <v>0</v>
      </c>
      <c r="L367" s="58">
        <f>'Luxjacky Assumptions Monthly'!$M$8*'Luxjacky Forecast Monthly'!H367</f>
        <v>0</v>
      </c>
      <c r="M367" s="58">
        <f>'Luxjacky Assumptions Monthly'!$M$6*'Luxjacky Assumptions Monthly'!$M$8*'Luxjacky Forecast Monthly'!G367</f>
        <v>1489.9092887445781</v>
      </c>
      <c r="N367" s="58">
        <f t="shared" si="39"/>
        <v>1489.9092887445781</v>
      </c>
    </row>
    <row r="368" spans="1:14" x14ac:dyDescent="0.3">
      <c r="A368" s="60">
        <v>44562</v>
      </c>
      <c r="B368" s="15">
        <v>2022</v>
      </c>
      <c r="C368" s="15">
        <v>1</v>
      </c>
      <c r="D368" s="15" t="str">
        <f t="shared" si="34"/>
        <v>20221</v>
      </c>
      <c r="E368" s="15">
        <v>7</v>
      </c>
      <c r="F368" s="15">
        <v>1</v>
      </c>
      <c r="G368" s="62">
        <f t="shared" si="37"/>
        <v>2828.3824632944816</v>
      </c>
      <c r="H368" s="15">
        <f>IF(G367&lt;VLOOKUP(D368,'Luxjacky Assumptions Monthly'!$N$20:$R$44,5,0),VLOOKUP(D368,'Luxjacky Assumptions Monthly'!$N$20:$R$44,4,0),0)</f>
        <v>0</v>
      </c>
      <c r="I368" s="15">
        <f t="shared" si="35"/>
        <v>151.43611419467447</v>
      </c>
      <c r="J368" s="15">
        <f t="shared" si="36"/>
        <v>0</v>
      </c>
      <c r="K368" s="15">
        <f t="shared" si="38"/>
        <v>0</v>
      </c>
      <c r="L368" s="58">
        <f>'Luxjacky Assumptions Monthly'!$M$8*'Luxjacky Forecast Monthly'!H368</f>
        <v>0</v>
      </c>
      <c r="M368" s="58">
        <f>'Luxjacky Assumptions Monthly'!$M$6*'Luxjacky Assumptions Monthly'!$M$8*'Luxjacky Forecast Monthly'!G368</f>
        <v>1414.1912316472408</v>
      </c>
      <c r="N368" s="58">
        <f t="shared" si="39"/>
        <v>1414.1912316472408</v>
      </c>
    </row>
    <row r="369" spans="1:14" x14ac:dyDescent="0.3">
      <c r="A369" s="60">
        <v>44563</v>
      </c>
      <c r="B369" s="15">
        <v>2022</v>
      </c>
      <c r="C369" s="15">
        <v>1</v>
      </c>
      <c r="D369" s="15" t="str">
        <f t="shared" si="34"/>
        <v>20221</v>
      </c>
      <c r="E369" s="15">
        <v>1</v>
      </c>
      <c r="F369" s="15">
        <v>0</v>
      </c>
      <c r="G369" s="62">
        <f t="shared" si="37"/>
        <v>2592.7824632944817</v>
      </c>
      <c r="H369" s="15">
        <f>IF(G368&lt;VLOOKUP(D369,'Luxjacky Assumptions Monthly'!$N$20:$R$44,5,0),VLOOKUP(D369,'Luxjacky Assumptions Monthly'!$N$20:$R$44,4,0),0)</f>
        <v>0</v>
      </c>
      <c r="I369" s="15">
        <f t="shared" si="35"/>
        <v>235.60000000000002</v>
      </c>
      <c r="J369" s="15">
        <f t="shared" si="36"/>
        <v>0</v>
      </c>
      <c r="K369" s="15">
        <f t="shared" si="38"/>
        <v>0</v>
      </c>
      <c r="L369" s="58">
        <f>'Luxjacky Assumptions Monthly'!$M$8*'Luxjacky Forecast Monthly'!H369</f>
        <v>0</v>
      </c>
      <c r="M369" s="58">
        <f>'Luxjacky Assumptions Monthly'!$M$6*'Luxjacky Assumptions Monthly'!$M$8*'Luxjacky Forecast Monthly'!G369</f>
        <v>1296.3912316472408</v>
      </c>
      <c r="N369" s="58">
        <f t="shared" si="39"/>
        <v>1296.3912316472408</v>
      </c>
    </row>
    <row r="370" spans="1:14" x14ac:dyDescent="0.3">
      <c r="A370" s="60">
        <v>44564</v>
      </c>
      <c r="B370" s="15">
        <v>2022</v>
      </c>
      <c r="C370" s="15">
        <v>1</v>
      </c>
      <c r="D370" s="15" t="str">
        <f t="shared" si="34"/>
        <v>20221</v>
      </c>
      <c r="E370" s="15">
        <v>2</v>
      </c>
      <c r="F370" s="15">
        <v>0</v>
      </c>
      <c r="G370" s="62">
        <f t="shared" si="37"/>
        <v>2352.5647810527053</v>
      </c>
      <c r="H370" s="15">
        <f>IF(G369&lt;VLOOKUP(D370,'Luxjacky Assumptions Monthly'!$N$20:$R$44,5,0),VLOOKUP(D370,'Luxjacky Assumptions Monthly'!$N$20:$R$44,4,0),0)</f>
        <v>0</v>
      </c>
      <c r="I370" s="15">
        <f t="shared" si="35"/>
        <v>240.21768224177637</v>
      </c>
      <c r="J370" s="15">
        <f t="shared" si="36"/>
        <v>0</v>
      </c>
      <c r="K370" s="15">
        <f t="shared" si="38"/>
        <v>0</v>
      </c>
      <c r="L370" s="58">
        <f>'Luxjacky Assumptions Monthly'!$M$8*'Luxjacky Forecast Monthly'!H370</f>
        <v>0</v>
      </c>
      <c r="M370" s="58">
        <f>'Luxjacky Assumptions Monthly'!$M$6*'Luxjacky Assumptions Monthly'!$M$8*'Luxjacky Forecast Monthly'!G370</f>
        <v>1176.2823905263526</v>
      </c>
      <c r="N370" s="58">
        <f t="shared" si="39"/>
        <v>1176.2823905263526</v>
      </c>
    </row>
    <row r="371" spans="1:14" x14ac:dyDescent="0.3">
      <c r="A371" s="60">
        <v>44565</v>
      </c>
      <c r="B371" s="15">
        <v>2022</v>
      </c>
      <c r="C371" s="15">
        <v>1</v>
      </c>
      <c r="D371" s="15" t="str">
        <f t="shared" si="34"/>
        <v>20221</v>
      </c>
      <c r="E371" s="15">
        <v>3</v>
      </c>
      <c r="F371" s="15">
        <v>0</v>
      </c>
      <c r="G371" s="62">
        <f t="shared" si="37"/>
        <v>2114.9577065256676</v>
      </c>
      <c r="H371" s="15">
        <f>IF(G370&lt;VLOOKUP(D371,'Luxjacky Assumptions Monthly'!$N$20:$R$44,5,0),VLOOKUP(D371,'Luxjacky Assumptions Monthly'!$N$20:$R$44,4,0),0)</f>
        <v>0</v>
      </c>
      <c r="I371" s="15">
        <f t="shared" si="35"/>
        <v>237.60707452703781</v>
      </c>
      <c r="J371" s="15">
        <f t="shared" si="36"/>
        <v>0</v>
      </c>
      <c r="K371" s="15">
        <f t="shared" si="38"/>
        <v>0</v>
      </c>
      <c r="L371" s="58">
        <f>'Luxjacky Assumptions Monthly'!$M$8*'Luxjacky Forecast Monthly'!H371</f>
        <v>0</v>
      </c>
      <c r="M371" s="58">
        <f>'Luxjacky Assumptions Monthly'!$M$6*'Luxjacky Assumptions Monthly'!$M$8*'Luxjacky Forecast Monthly'!G371</f>
        <v>1057.4788532628338</v>
      </c>
      <c r="N371" s="58">
        <f t="shared" si="39"/>
        <v>1057.4788532628338</v>
      </c>
    </row>
    <row r="372" spans="1:14" x14ac:dyDescent="0.3">
      <c r="A372" s="60">
        <v>44566</v>
      </c>
      <c r="B372" s="15">
        <v>2022</v>
      </c>
      <c r="C372" s="15">
        <v>1</v>
      </c>
      <c r="D372" s="15" t="str">
        <f t="shared" si="34"/>
        <v>20221</v>
      </c>
      <c r="E372" s="15">
        <v>4</v>
      </c>
      <c r="F372" s="15">
        <v>0</v>
      </c>
      <c r="G372" s="62">
        <f t="shared" si="37"/>
        <v>1887.9792014112616</v>
      </c>
      <c r="H372" s="15">
        <f>IF(G371&lt;VLOOKUP(D372,'Luxjacky Assumptions Monthly'!$N$20:$R$44,5,0),VLOOKUP(D372,'Luxjacky Assumptions Monthly'!$N$20:$R$44,4,0),0)</f>
        <v>0</v>
      </c>
      <c r="I372" s="15">
        <f t="shared" si="35"/>
        <v>226.97850511440615</v>
      </c>
      <c r="J372" s="15">
        <f t="shared" si="36"/>
        <v>0</v>
      </c>
      <c r="K372" s="15">
        <f t="shared" si="38"/>
        <v>0</v>
      </c>
      <c r="L372" s="58">
        <f>'Luxjacky Assumptions Monthly'!$M$8*'Luxjacky Forecast Monthly'!H372</f>
        <v>0</v>
      </c>
      <c r="M372" s="58">
        <f>'Luxjacky Assumptions Monthly'!$M$6*'Luxjacky Assumptions Monthly'!$M$8*'Luxjacky Forecast Monthly'!G372</f>
        <v>943.98960070563078</v>
      </c>
      <c r="N372" s="58">
        <f t="shared" si="39"/>
        <v>943.98960070563078</v>
      </c>
    </row>
    <row r="373" spans="1:14" x14ac:dyDescent="0.3">
      <c r="A373" s="60">
        <v>44567</v>
      </c>
      <c r="B373" s="15">
        <v>2022</v>
      </c>
      <c r="C373" s="15">
        <v>1</v>
      </c>
      <c r="D373" s="15" t="str">
        <f t="shared" si="34"/>
        <v>20221</v>
      </c>
      <c r="E373" s="15">
        <v>5</v>
      </c>
      <c r="F373" s="15">
        <v>0</v>
      </c>
      <c r="G373" s="62">
        <f t="shared" si="37"/>
        <v>1680.2518727925128</v>
      </c>
      <c r="H373" s="15">
        <f>IF(G372&lt;VLOOKUP(D373,'Luxjacky Assumptions Monthly'!$N$20:$R$44,5,0),VLOOKUP(D373,'Luxjacky Assumptions Monthly'!$N$20:$R$44,4,0),0)</f>
        <v>0</v>
      </c>
      <c r="I373" s="15">
        <f t="shared" si="35"/>
        <v>207.7273286187488</v>
      </c>
      <c r="J373" s="15">
        <f t="shared" si="36"/>
        <v>0</v>
      </c>
      <c r="K373" s="15">
        <f t="shared" si="38"/>
        <v>0</v>
      </c>
      <c r="L373" s="58">
        <f>'Luxjacky Assumptions Monthly'!$M$8*'Luxjacky Forecast Monthly'!H373</f>
        <v>0</v>
      </c>
      <c r="M373" s="58">
        <f>'Luxjacky Assumptions Monthly'!$M$6*'Luxjacky Assumptions Monthly'!$M$8*'Luxjacky Forecast Monthly'!G373</f>
        <v>840.12593639625641</v>
      </c>
      <c r="N373" s="58">
        <f t="shared" si="39"/>
        <v>840.12593639625641</v>
      </c>
    </row>
    <row r="374" spans="1:14" x14ac:dyDescent="0.3">
      <c r="A374" s="60">
        <v>44568</v>
      </c>
      <c r="B374" s="15">
        <v>2022</v>
      </c>
      <c r="C374" s="15">
        <v>1</v>
      </c>
      <c r="D374" s="15" t="str">
        <f t="shared" si="34"/>
        <v>20221</v>
      </c>
      <c r="E374" s="15">
        <v>6</v>
      </c>
      <c r="F374" s="15">
        <v>1</v>
      </c>
      <c r="G374" s="62">
        <f t="shared" si="37"/>
        <v>3334.1672837543993</v>
      </c>
      <c r="H374" s="15">
        <f>IF(G373&lt;VLOOKUP(D374,'Luxjacky Assumptions Monthly'!$N$20:$R$44,5,0),VLOOKUP(D374,'Luxjacky Assumptions Monthly'!$N$20:$R$44,4,0),0)</f>
        <v>1843.2710035665611</v>
      </c>
      <c r="I374" s="15">
        <f t="shared" si="35"/>
        <v>189.35559260467483</v>
      </c>
      <c r="J374" s="15">
        <f t="shared" si="36"/>
        <v>1</v>
      </c>
      <c r="K374" s="15">
        <f t="shared" si="38"/>
        <v>4000</v>
      </c>
      <c r="L374" s="58">
        <f>'Luxjacky Assumptions Monthly'!$M$8*'Luxjacky Forecast Monthly'!H374</f>
        <v>18432.710035665612</v>
      </c>
      <c r="M374" s="58">
        <f>'Luxjacky Assumptions Monthly'!$M$6*'Luxjacky Assumptions Monthly'!$M$8*'Luxjacky Forecast Monthly'!G374</f>
        <v>1667.0836418771996</v>
      </c>
      <c r="N374" s="58">
        <f t="shared" si="39"/>
        <v>24099.79367754281</v>
      </c>
    </row>
    <row r="375" spans="1:14" x14ac:dyDescent="0.3">
      <c r="A375" s="60">
        <v>44569</v>
      </c>
      <c r="B375" s="15">
        <v>2022</v>
      </c>
      <c r="C375" s="15">
        <v>1</v>
      </c>
      <c r="D375" s="15" t="str">
        <f t="shared" si="34"/>
        <v>20221</v>
      </c>
      <c r="E375" s="15">
        <v>7</v>
      </c>
      <c r="F375" s="15">
        <v>1</v>
      </c>
      <c r="G375" s="62">
        <f t="shared" si="37"/>
        <v>3182.7311695597245</v>
      </c>
      <c r="H375" s="15">
        <f>IF(G374&lt;VLOOKUP(D375,'Luxjacky Assumptions Monthly'!$N$20:$R$44,5,0),VLOOKUP(D375,'Luxjacky Assumptions Monthly'!$N$20:$R$44,4,0),0)</f>
        <v>0</v>
      </c>
      <c r="I375" s="15">
        <f t="shared" si="35"/>
        <v>151.43611419467447</v>
      </c>
      <c r="J375" s="15">
        <f t="shared" si="36"/>
        <v>0</v>
      </c>
      <c r="K375" s="15">
        <f t="shared" si="38"/>
        <v>0</v>
      </c>
      <c r="L375" s="58">
        <f>'Luxjacky Assumptions Monthly'!$M$8*'Luxjacky Forecast Monthly'!H375</f>
        <v>0</v>
      </c>
      <c r="M375" s="58">
        <f>'Luxjacky Assumptions Monthly'!$M$6*'Luxjacky Assumptions Monthly'!$M$8*'Luxjacky Forecast Monthly'!G375</f>
        <v>1591.3655847798623</v>
      </c>
      <c r="N375" s="58">
        <f t="shared" si="39"/>
        <v>1591.3655847798623</v>
      </c>
    </row>
    <row r="376" spans="1:14" x14ac:dyDescent="0.3">
      <c r="A376" s="60">
        <v>44570</v>
      </c>
      <c r="B376" s="15">
        <v>2022</v>
      </c>
      <c r="C376" s="15">
        <v>1</v>
      </c>
      <c r="D376" s="15" t="str">
        <f t="shared" si="34"/>
        <v>20221</v>
      </c>
      <c r="E376" s="15">
        <v>1</v>
      </c>
      <c r="F376" s="15">
        <v>0</v>
      </c>
      <c r="G376" s="62">
        <f t="shared" si="37"/>
        <v>2947.1311695597246</v>
      </c>
      <c r="H376" s="15">
        <f>IF(G375&lt;VLOOKUP(D376,'Luxjacky Assumptions Monthly'!$N$20:$R$44,5,0),VLOOKUP(D376,'Luxjacky Assumptions Monthly'!$N$20:$R$44,4,0),0)</f>
        <v>0</v>
      </c>
      <c r="I376" s="15">
        <f t="shared" si="35"/>
        <v>235.60000000000002</v>
      </c>
      <c r="J376" s="15">
        <f t="shared" si="36"/>
        <v>0</v>
      </c>
      <c r="K376" s="15">
        <f t="shared" si="38"/>
        <v>0</v>
      </c>
      <c r="L376" s="58">
        <f>'Luxjacky Assumptions Monthly'!$M$8*'Luxjacky Forecast Monthly'!H376</f>
        <v>0</v>
      </c>
      <c r="M376" s="58">
        <f>'Luxjacky Assumptions Monthly'!$M$6*'Luxjacky Assumptions Monthly'!$M$8*'Luxjacky Forecast Monthly'!G376</f>
        <v>1473.5655847798623</v>
      </c>
      <c r="N376" s="58">
        <f t="shared" si="39"/>
        <v>1473.5655847798623</v>
      </c>
    </row>
    <row r="377" spans="1:14" x14ac:dyDescent="0.3">
      <c r="A377" s="60">
        <v>44571</v>
      </c>
      <c r="B377" s="15">
        <v>2022</v>
      </c>
      <c r="C377" s="15">
        <v>1</v>
      </c>
      <c r="D377" s="15" t="str">
        <f t="shared" si="34"/>
        <v>20221</v>
      </c>
      <c r="E377" s="15">
        <v>2</v>
      </c>
      <c r="F377" s="15">
        <v>0</v>
      </c>
      <c r="G377" s="62">
        <f t="shared" si="37"/>
        <v>2706.9134873179482</v>
      </c>
      <c r="H377" s="15">
        <f>IF(G376&lt;VLOOKUP(D377,'Luxjacky Assumptions Monthly'!$N$20:$R$44,5,0),VLOOKUP(D377,'Luxjacky Assumptions Monthly'!$N$20:$R$44,4,0),0)</f>
        <v>0</v>
      </c>
      <c r="I377" s="15">
        <f t="shared" si="35"/>
        <v>240.21768224177637</v>
      </c>
      <c r="J377" s="15">
        <f t="shared" si="36"/>
        <v>0</v>
      </c>
      <c r="K377" s="15">
        <f t="shared" si="38"/>
        <v>0</v>
      </c>
      <c r="L377" s="58">
        <f>'Luxjacky Assumptions Monthly'!$M$8*'Luxjacky Forecast Monthly'!H377</f>
        <v>0</v>
      </c>
      <c r="M377" s="58">
        <f>'Luxjacky Assumptions Monthly'!$M$6*'Luxjacky Assumptions Monthly'!$M$8*'Luxjacky Forecast Monthly'!G377</f>
        <v>1353.4567436589741</v>
      </c>
      <c r="N377" s="58">
        <f t="shared" si="39"/>
        <v>1353.4567436589741</v>
      </c>
    </row>
    <row r="378" spans="1:14" x14ac:dyDescent="0.3">
      <c r="A378" s="60">
        <v>44572</v>
      </c>
      <c r="B378" s="15">
        <v>2022</v>
      </c>
      <c r="C378" s="15">
        <v>1</v>
      </c>
      <c r="D378" s="15" t="str">
        <f t="shared" si="34"/>
        <v>20221</v>
      </c>
      <c r="E378" s="15">
        <v>3</v>
      </c>
      <c r="F378" s="15">
        <v>0</v>
      </c>
      <c r="G378" s="62">
        <f t="shared" si="37"/>
        <v>2469.3064127909106</v>
      </c>
      <c r="H378" s="15">
        <f>IF(G377&lt;VLOOKUP(D378,'Luxjacky Assumptions Monthly'!$N$20:$R$44,5,0),VLOOKUP(D378,'Luxjacky Assumptions Monthly'!$N$20:$R$44,4,0),0)</f>
        <v>0</v>
      </c>
      <c r="I378" s="15">
        <f t="shared" si="35"/>
        <v>237.60707452703781</v>
      </c>
      <c r="J378" s="15">
        <f t="shared" si="36"/>
        <v>0</v>
      </c>
      <c r="K378" s="15">
        <f t="shared" si="38"/>
        <v>0</v>
      </c>
      <c r="L378" s="58">
        <f>'Luxjacky Assumptions Monthly'!$M$8*'Luxjacky Forecast Monthly'!H378</f>
        <v>0</v>
      </c>
      <c r="M378" s="58">
        <f>'Luxjacky Assumptions Monthly'!$M$6*'Luxjacky Assumptions Monthly'!$M$8*'Luxjacky Forecast Monthly'!G378</f>
        <v>1234.6532063954553</v>
      </c>
      <c r="N378" s="58">
        <f t="shared" si="39"/>
        <v>1234.6532063954553</v>
      </c>
    </row>
    <row r="379" spans="1:14" x14ac:dyDescent="0.3">
      <c r="A379" s="60">
        <v>44573</v>
      </c>
      <c r="B379" s="15">
        <v>2022</v>
      </c>
      <c r="C379" s="15">
        <v>1</v>
      </c>
      <c r="D379" s="15" t="str">
        <f t="shared" si="34"/>
        <v>20221</v>
      </c>
      <c r="E379" s="15">
        <v>4</v>
      </c>
      <c r="F379" s="15">
        <v>0</v>
      </c>
      <c r="G379" s="62">
        <f t="shared" si="37"/>
        <v>2242.3279076765043</v>
      </c>
      <c r="H379" s="15">
        <f>IF(G378&lt;VLOOKUP(D379,'Luxjacky Assumptions Monthly'!$N$20:$R$44,5,0),VLOOKUP(D379,'Luxjacky Assumptions Monthly'!$N$20:$R$44,4,0),0)</f>
        <v>0</v>
      </c>
      <c r="I379" s="15">
        <f t="shared" si="35"/>
        <v>226.97850511440615</v>
      </c>
      <c r="J379" s="15">
        <f t="shared" si="36"/>
        <v>0</v>
      </c>
      <c r="K379" s="15">
        <f t="shared" si="38"/>
        <v>0</v>
      </c>
      <c r="L379" s="58">
        <f>'Luxjacky Assumptions Monthly'!$M$8*'Luxjacky Forecast Monthly'!H379</f>
        <v>0</v>
      </c>
      <c r="M379" s="58">
        <f>'Luxjacky Assumptions Monthly'!$M$6*'Luxjacky Assumptions Monthly'!$M$8*'Luxjacky Forecast Monthly'!G379</f>
        <v>1121.1639538382522</v>
      </c>
      <c r="N379" s="58">
        <f t="shared" si="39"/>
        <v>1121.1639538382522</v>
      </c>
    </row>
    <row r="380" spans="1:14" x14ac:dyDescent="0.3">
      <c r="A380" s="60">
        <v>44574</v>
      </c>
      <c r="B380" s="15">
        <v>2022</v>
      </c>
      <c r="C380" s="15">
        <v>1</v>
      </c>
      <c r="D380" s="15" t="str">
        <f t="shared" si="34"/>
        <v>20221</v>
      </c>
      <c r="E380" s="15">
        <v>5</v>
      </c>
      <c r="F380" s="15">
        <v>0</v>
      </c>
      <c r="G380" s="62">
        <f t="shared" si="37"/>
        <v>2034.6005790577556</v>
      </c>
      <c r="H380" s="15">
        <f>IF(G379&lt;VLOOKUP(D380,'Luxjacky Assumptions Monthly'!$N$20:$R$44,5,0),VLOOKUP(D380,'Luxjacky Assumptions Monthly'!$N$20:$R$44,4,0),0)</f>
        <v>0</v>
      </c>
      <c r="I380" s="15">
        <f t="shared" si="35"/>
        <v>207.7273286187488</v>
      </c>
      <c r="J380" s="15">
        <f t="shared" si="36"/>
        <v>0</v>
      </c>
      <c r="K380" s="15">
        <f t="shared" si="38"/>
        <v>0</v>
      </c>
      <c r="L380" s="58">
        <f>'Luxjacky Assumptions Monthly'!$M$8*'Luxjacky Forecast Monthly'!H380</f>
        <v>0</v>
      </c>
      <c r="M380" s="58">
        <f>'Luxjacky Assumptions Monthly'!$M$6*'Luxjacky Assumptions Monthly'!$M$8*'Luxjacky Forecast Monthly'!G380</f>
        <v>1017.3002895288778</v>
      </c>
      <c r="N380" s="58">
        <f t="shared" si="39"/>
        <v>1017.3002895288778</v>
      </c>
    </row>
    <row r="381" spans="1:14" x14ac:dyDescent="0.3">
      <c r="A381" s="60">
        <v>44575</v>
      </c>
      <c r="B381" s="15">
        <v>2022</v>
      </c>
      <c r="C381" s="15">
        <v>1</v>
      </c>
      <c r="D381" s="15" t="str">
        <f t="shared" si="34"/>
        <v>20221</v>
      </c>
      <c r="E381" s="15">
        <v>6</v>
      </c>
      <c r="F381" s="15">
        <v>1</v>
      </c>
      <c r="G381" s="62">
        <f t="shared" si="37"/>
        <v>1845.2449864530809</v>
      </c>
      <c r="H381" s="15">
        <f>IF(G380&lt;VLOOKUP(D381,'Luxjacky Assumptions Monthly'!$N$20:$R$44,5,0),VLOOKUP(D381,'Luxjacky Assumptions Monthly'!$N$20:$R$44,4,0),0)</f>
        <v>0</v>
      </c>
      <c r="I381" s="15">
        <f t="shared" si="35"/>
        <v>189.35559260467483</v>
      </c>
      <c r="J381" s="15">
        <f t="shared" si="36"/>
        <v>0</v>
      </c>
      <c r="K381" s="15">
        <f t="shared" si="38"/>
        <v>0</v>
      </c>
      <c r="L381" s="58">
        <f>'Luxjacky Assumptions Monthly'!$M$8*'Luxjacky Forecast Monthly'!H381</f>
        <v>0</v>
      </c>
      <c r="M381" s="58">
        <f>'Luxjacky Assumptions Monthly'!$M$6*'Luxjacky Assumptions Monthly'!$M$8*'Luxjacky Forecast Monthly'!G381</f>
        <v>922.62249322654043</v>
      </c>
      <c r="N381" s="58">
        <f t="shared" si="39"/>
        <v>922.62249322654043</v>
      </c>
    </row>
    <row r="382" spans="1:14" x14ac:dyDescent="0.3">
      <c r="A382" s="60">
        <v>44576</v>
      </c>
      <c r="B382" s="15">
        <v>2022</v>
      </c>
      <c r="C382" s="15">
        <v>1</v>
      </c>
      <c r="D382" s="15" t="str">
        <f t="shared" si="34"/>
        <v>20221</v>
      </c>
      <c r="E382" s="15">
        <v>7</v>
      </c>
      <c r="F382" s="15">
        <v>1</v>
      </c>
      <c r="G382" s="62">
        <f t="shared" si="37"/>
        <v>1693.8088722584064</v>
      </c>
      <c r="H382" s="15">
        <f>IF(G381&lt;VLOOKUP(D382,'Luxjacky Assumptions Monthly'!$N$20:$R$44,5,0),VLOOKUP(D382,'Luxjacky Assumptions Monthly'!$N$20:$R$44,4,0),0)</f>
        <v>0</v>
      </c>
      <c r="I382" s="15">
        <f t="shared" si="35"/>
        <v>151.43611419467447</v>
      </c>
      <c r="J382" s="15">
        <f t="shared" si="36"/>
        <v>0</v>
      </c>
      <c r="K382" s="15">
        <f t="shared" si="38"/>
        <v>0</v>
      </c>
      <c r="L382" s="58">
        <f>'Luxjacky Assumptions Monthly'!$M$8*'Luxjacky Forecast Monthly'!H382</f>
        <v>0</v>
      </c>
      <c r="M382" s="58">
        <f>'Luxjacky Assumptions Monthly'!$M$6*'Luxjacky Assumptions Monthly'!$M$8*'Luxjacky Forecast Monthly'!G382</f>
        <v>846.90443612920319</v>
      </c>
      <c r="N382" s="58">
        <f t="shared" si="39"/>
        <v>846.90443612920319</v>
      </c>
    </row>
    <row r="383" spans="1:14" x14ac:dyDescent="0.3">
      <c r="A383" s="60">
        <v>44577</v>
      </c>
      <c r="B383" s="15">
        <v>2022</v>
      </c>
      <c r="C383" s="15">
        <v>1</v>
      </c>
      <c r="D383" s="15" t="str">
        <f t="shared" si="34"/>
        <v>20221</v>
      </c>
      <c r="E383" s="15">
        <v>1</v>
      </c>
      <c r="F383" s="15">
        <v>0</v>
      </c>
      <c r="G383" s="62">
        <f t="shared" si="37"/>
        <v>1458.2088722584062</v>
      </c>
      <c r="H383" s="15">
        <f>IF(G382&lt;VLOOKUP(D383,'Luxjacky Assumptions Monthly'!$N$20:$R$44,5,0),VLOOKUP(D383,'Luxjacky Assumptions Monthly'!$N$20:$R$44,4,0),0)</f>
        <v>0</v>
      </c>
      <c r="I383" s="15">
        <f t="shared" si="35"/>
        <v>235.60000000000002</v>
      </c>
      <c r="J383" s="15">
        <f t="shared" si="36"/>
        <v>0</v>
      </c>
      <c r="K383" s="15">
        <f t="shared" si="38"/>
        <v>0</v>
      </c>
      <c r="L383" s="58">
        <f>'Luxjacky Assumptions Monthly'!$M$8*'Luxjacky Forecast Monthly'!H383</f>
        <v>0</v>
      </c>
      <c r="M383" s="58">
        <f>'Luxjacky Assumptions Monthly'!$M$6*'Luxjacky Assumptions Monthly'!$M$8*'Luxjacky Forecast Monthly'!G383</f>
        <v>729.10443612920312</v>
      </c>
      <c r="N383" s="58">
        <f t="shared" si="39"/>
        <v>729.10443612920312</v>
      </c>
    </row>
    <row r="384" spans="1:14" x14ac:dyDescent="0.3">
      <c r="A384" s="60">
        <v>44578</v>
      </c>
      <c r="B384" s="15">
        <v>2022</v>
      </c>
      <c r="C384" s="15">
        <v>1</v>
      </c>
      <c r="D384" s="15" t="str">
        <f t="shared" si="34"/>
        <v>20221</v>
      </c>
      <c r="E384" s="15">
        <v>2</v>
      </c>
      <c r="F384" s="15">
        <v>0</v>
      </c>
      <c r="G384" s="62">
        <f t="shared" si="37"/>
        <v>3061.2621935831908</v>
      </c>
      <c r="H384" s="15">
        <f>IF(G383&lt;VLOOKUP(D384,'Luxjacky Assumptions Monthly'!$N$20:$R$44,5,0),VLOOKUP(D384,'Luxjacky Assumptions Monthly'!$N$20:$R$44,4,0),0)</f>
        <v>1843.2710035665611</v>
      </c>
      <c r="I384" s="15">
        <f t="shared" si="35"/>
        <v>240.21768224177637</v>
      </c>
      <c r="J384" s="15">
        <f t="shared" si="36"/>
        <v>1</v>
      </c>
      <c r="K384" s="15">
        <f t="shared" si="38"/>
        <v>4000</v>
      </c>
      <c r="L384" s="58">
        <f>'Luxjacky Assumptions Monthly'!$M$8*'Luxjacky Forecast Monthly'!H384</f>
        <v>18432.710035665612</v>
      </c>
      <c r="M384" s="58">
        <f>'Luxjacky Assumptions Monthly'!$M$6*'Luxjacky Assumptions Monthly'!$M$8*'Luxjacky Forecast Monthly'!G384</f>
        <v>1530.6310967915954</v>
      </c>
      <c r="N384" s="58">
        <f t="shared" si="39"/>
        <v>23963.341132457208</v>
      </c>
    </row>
    <row r="385" spans="1:14" x14ac:dyDescent="0.3">
      <c r="A385" s="60">
        <v>44579</v>
      </c>
      <c r="B385" s="15">
        <v>2022</v>
      </c>
      <c r="C385" s="15">
        <v>1</v>
      </c>
      <c r="D385" s="15" t="str">
        <f t="shared" si="34"/>
        <v>20221</v>
      </c>
      <c r="E385" s="15">
        <v>3</v>
      </c>
      <c r="F385" s="15">
        <v>0</v>
      </c>
      <c r="G385" s="62">
        <f t="shared" si="37"/>
        <v>2823.6551190561531</v>
      </c>
      <c r="H385" s="15">
        <f>IF(G384&lt;VLOOKUP(D385,'Luxjacky Assumptions Monthly'!$N$20:$R$44,5,0),VLOOKUP(D385,'Luxjacky Assumptions Monthly'!$N$20:$R$44,4,0),0)</f>
        <v>0</v>
      </c>
      <c r="I385" s="15">
        <f t="shared" si="35"/>
        <v>237.60707452703781</v>
      </c>
      <c r="J385" s="15">
        <f t="shared" si="36"/>
        <v>0</v>
      </c>
      <c r="K385" s="15">
        <f t="shared" si="38"/>
        <v>0</v>
      </c>
      <c r="L385" s="58">
        <f>'Luxjacky Assumptions Monthly'!$M$8*'Luxjacky Forecast Monthly'!H385</f>
        <v>0</v>
      </c>
      <c r="M385" s="58">
        <f>'Luxjacky Assumptions Monthly'!$M$6*'Luxjacky Assumptions Monthly'!$M$8*'Luxjacky Forecast Monthly'!G385</f>
        <v>1411.8275595280766</v>
      </c>
      <c r="N385" s="58">
        <f t="shared" si="39"/>
        <v>1411.8275595280766</v>
      </c>
    </row>
    <row r="386" spans="1:14" x14ac:dyDescent="0.3">
      <c r="A386" s="60">
        <v>44580</v>
      </c>
      <c r="B386" s="15">
        <v>2022</v>
      </c>
      <c r="C386" s="15">
        <v>1</v>
      </c>
      <c r="D386" s="15" t="str">
        <f t="shared" si="34"/>
        <v>20221</v>
      </c>
      <c r="E386" s="15">
        <v>4</v>
      </c>
      <c r="F386" s="15">
        <v>0</v>
      </c>
      <c r="G386" s="62">
        <f t="shared" si="37"/>
        <v>2596.6766139417468</v>
      </c>
      <c r="H386" s="15">
        <f>IF(G385&lt;VLOOKUP(D386,'Luxjacky Assumptions Monthly'!$N$20:$R$44,5,0),VLOOKUP(D386,'Luxjacky Assumptions Monthly'!$N$20:$R$44,4,0),0)</f>
        <v>0</v>
      </c>
      <c r="I386" s="15">
        <f t="shared" si="35"/>
        <v>226.97850511440615</v>
      </c>
      <c r="J386" s="15">
        <f t="shared" si="36"/>
        <v>0</v>
      </c>
      <c r="K386" s="15">
        <f t="shared" si="38"/>
        <v>0</v>
      </c>
      <c r="L386" s="58">
        <f>'Luxjacky Assumptions Monthly'!$M$8*'Luxjacky Forecast Monthly'!H386</f>
        <v>0</v>
      </c>
      <c r="M386" s="58">
        <f>'Luxjacky Assumptions Monthly'!$M$6*'Luxjacky Assumptions Monthly'!$M$8*'Luxjacky Forecast Monthly'!G386</f>
        <v>1298.3383069708734</v>
      </c>
      <c r="N386" s="58">
        <f t="shared" si="39"/>
        <v>1298.3383069708734</v>
      </c>
    </row>
    <row r="387" spans="1:14" x14ac:dyDescent="0.3">
      <c r="A387" s="60">
        <v>44581</v>
      </c>
      <c r="B387" s="15">
        <v>2022</v>
      </c>
      <c r="C387" s="15">
        <v>1</v>
      </c>
      <c r="D387" s="15" t="str">
        <f t="shared" ref="D387:D450" si="40">CONCATENATE(B387,C387)</f>
        <v>20221</v>
      </c>
      <c r="E387" s="15">
        <v>5</v>
      </c>
      <c r="F387" s="15">
        <v>0</v>
      </c>
      <c r="G387" s="62">
        <f t="shared" si="37"/>
        <v>2388.9492853229981</v>
      </c>
      <c r="H387" s="15">
        <f>IF(G386&lt;VLOOKUP(D387,'Luxjacky Assumptions Monthly'!$N$20:$R$44,5,0),VLOOKUP(D387,'Luxjacky Assumptions Monthly'!$N$20:$R$44,4,0),0)</f>
        <v>0</v>
      </c>
      <c r="I387" s="15">
        <f t="shared" ref="I387:I450" si="41">100-2.17*E387^2.25+12.77*E387+EXP(-E387/0.032)+5*C387^0.75+10*F387+20*(B387-2016)</f>
        <v>207.7273286187488</v>
      </c>
      <c r="J387" s="15">
        <f t="shared" ref="J387:J450" si="42">IF(H387&gt;0,1,0)</f>
        <v>0</v>
      </c>
      <c r="K387" s="15">
        <f t="shared" si="38"/>
        <v>0</v>
      </c>
      <c r="L387" s="58">
        <f>'Luxjacky Assumptions Monthly'!$M$8*'Luxjacky Forecast Monthly'!H387</f>
        <v>0</v>
      </c>
      <c r="M387" s="58">
        <f>'Luxjacky Assumptions Monthly'!$M$6*'Luxjacky Assumptions Monthly'!$M$8*'Luxjacky Forecast Monthly'!G387</f>
        <v>1194.474642661499</v>
      </c>
      <c r="N387" s="58">
        <f t="shared" si="39"/>
        <v>1194.474642661499</v>
      </c>
    </row>
    <row r="388" spans="1:14" x14ac:dyDescent="0.3">
      <c r="A388" s="60">
        <v>44582</v>
      </c>
      <c r="B388" s="15">
        <v>2022</v>
      </c>
      <c r="C388" s="15">
        <v>1</v>
      </c>
      <c r="D388" s="15" t="str">
        <f t="shared" si="40"/>
        <v>20221</v>
      </c>
      <c r="E388" s="15">
        <v>6</v>
      </c>
      <c r="F388" s="15">
        <v>1</v>
      </c>
      <c r="G388" s="62">
        <f t="shared" ref="G388:G451" si="43">G387+H388-I388</f>
        <v>2199.5936927183234</v>
      </c>
      <c r="H388" s="15">
        <f>IF(G387&lt;VLOOKUP(D388,'Luxjacky Assumptions Monthly'!$N$20:$R$44,5,0),VLOOKUP(D388,'Luxjacky Assumptions Monthly'!$N$20:$R$44,4,0),0)</f>
        <v>0</v>
      </c>
      <c r="I388" s="15">
        <f t="shared" si="41"/>
        <v>189.35559260467483</v>
      </c>
      <c r="J388" s="15">
        <f t="shared" si="42"/>
        <v>0</v>
      </c>
      <c r="K388" s="15">
        <f t="shared" ref="K388:K451" si="44">4000*J388</f>
        <v>0</v>
      </c>
      <c r="L388" s="58">
        <f>'Luxjacky Assumptions Monthly'!$M$8*'Luxjacky Forecast Monthly'!H388</f>
        <v>0</v>
      </c>
      <c r="M388" s="58">
        <f>'Luxjacky Assumptions Monthly'!$M$6*'Luxjacky Assumptions Monthly'!$M$8*'Luxjacky Forecast Monthly'!G388</f>
        <v>1099.7968463591617</v>
      </c>
      <c r="N388" s="58">
        <f t="shared" ref="N388:N451" si="45">SUM(K388:M388)</f>
        <v>1099.7968463591617</v>
      </c>
    </row>
    <row r="389" spans="1:14" x14ac:dyDescent="0.3">
      <c r="A389" s="60">
        <v>44583</v>
      </c>
      <c r="B389" s="15">
        <v>2022</v>
      </c>
      <c r="C389" s="15">
        <v>1</v>
      </c>
      <c r="D389" s="15" t="str">
        <f t="shared" si="40"/>
        <v>20221</v>
      </c>
      <c r="E389" s="15">
        <v>7</v>
      </c>
      <c r="F389" s="15">
        <v>1</v>
      </c>
      <c r="G389" s="62">
        <f t="shared" si="43"/>
        <v>2048.1575785236491</v>
      </c>
      <c r="H389" s="15">
        <f>IF(G388&lt;VLOOKUP(D389,'Luxjacky Assumptions Monthly'!$N$20:$R$44,5,0),VLOOKUP(D389,'Luxjacky Assumptions Monthly'!$N$20:$R$44,4,0),0)</f>
        <v>0</v>
      </c>
      <c r="I389" s="15">
        <f t="shared" si="41"/>
        <v>151.43611419467447</v>
      </c>
      <c r="J389" s="15">
        <f t="shared" si="42"/>
        <v>0</v>
      </c>
      <c r="K389" s="15">
        <f t="shared" si="44"/>
        <v>0</v>
      </c>
      <c r="L389" s="58">
        <f>'Luxjacky Assumptions Monthly'!$M$8*'Luxjacky Forecast Monthly'!H389</f>
        <v>0</v>
      </c>
      <c r="M389" s="58">
        <f>'Luxjacky Assumptions Monthly'!$M$6*'Luxjacky Assumptions Monthly'!$M$8*'Luxjacky Forecast Monthly'!G389</f>
        <v>1024.0787892618246</v>
      </c>
      <c r="N389" s="58">
        <f t="shared" si="45"/>
        <v>1024.0787892618246</v>
      </c>
    </row>
    <row r="390" spans="1:14" x14ac:dyDescent="0.3">
      <c r="A390" s="60">
        <v>44584</v>
      </c>
      <c r="B390" s="15">
        <v>2022</v>
      </c>
      <c r="C390" s="15">
        <v>1</v>
      </c>
      <c r="D390" s="15" t="str">
        <f t="shared" si="40"/>
        <v>20221</v>
      </c>
      <c r="E390" s="15">
        <v>1</v>
      </c>
      <c r="F390" s="15">
        <v>0</v>
      </c>
      <c r="G390" s="62">
        <f t="shared" si="43"/>
        <v>1812.5575785236492</v>
      </c>
      <c r="H390" s="15">
        <f>IF(G389&lt;VLOOKUP(D390,'Luxjacky Assumptions Monthly'!$N$20:$R$44,5,0),VLOOKUP(D390,'Luxjacky Assumptions Monthly'!$N$20:$R$44,4,0),0)</f>
        <v>0</v>
      </c>
      <c r="I390" s="15">
        <f t="shared" si="41"/>
        <v>235.60000000000002</v>
      </c>
      <c r="J390" s="15">
        <f t="shared" si="42"/>
        <v>0</v>
      </c>
      <c r="K390" s="15">
        <f t="shared" si="44"/>
        <v>0</v>
      </c>
      <c r="L390" s="58">
        <f>'Luxjacky Assumptions Monthly'!$M$8*'Luxjacky Forecast Monthly'!H390</f>
        <v>0</v>
      </c>
      <c r="M390" s="58">
        <f>'Luxjacky Assumptions Monthly'!$M$6*'Luxjacky Assumptions Monthly'!$M$8*'Luxjacky Forecast Monthly'!G390</f>
        <v>906.27878926182461</v>
      </c>
      <c r="N390" s="58">
        <f t="shared" si="45"/>
        <v>906.27878926182461</v>
      </c>
    </row>
    <row r="391" spans="1:14" x14ac:dyDescent="0.3">
      <c r="A391" s="60">
        <v>44585</v>
      </c>
      <c r="B391" s="15">
        <v>2022</v>
      </c>
      <c r="C391" s="15">
        <v>1</v>
      </c>
      <c r="D391" s="15" t="str">
        <f t="shared" si="40"/>
        <v>20221</v>
      </c>
      <c r="E391" s="15">
        <v>2</v>
      </c>
      <c r="F391" s="15">
        <v>0</v>
      </c>
      <c r="G391" s="62">
        <f t="shared" si="43"/>
        <v>1572.3398962818728</v>
      </c>
      <c r="H391" s="15">
        <f>IF(G390&lt;VLOOKUP(D391,'Luxjacky Assumptions Monthly'!$N$20:$R$44,5,0),VLOOKUP(D391,'Luxjacky Assumptions Monthly'!$N$20:$R$44,4,0),0)</f>
        <v>0</v>
      </c>
      <c r="I391" s="15">
        <f t="shared" si="41"/>
        <v>240.21768224177637</v>
      </c>
      <c r="J391" s="15">
        <f t="shared" si="42"/>
        <v>0</v>
      </c>
      <c r="K391" s="15">
        <f t="shared" si="44"/>
        <v>0</v>
      </c>
      <c r="L391" s="58">
        <f>'Luxjacky Assumptions Monthly'!$M$8*'Luxjacky Forecast Monthly'!H391</f>
        <v>0</v>
      </c>
      <c r="M391" s="58">
        <f>'Luxjacky Assumptions Monthly'!$M$6*'Luxjacky Assumptions Monthly'!$M$8*'Luxjacky Forecast Monthly'!G391</f>
        <v>786.16994814093641</v>
      </c>
      <c r="N391" s="58">
        <f t="shared" si="45"/>
        <v>786.16994814093641</v>
      </c>
    </row>
    <row r="392" spans="1:14" x14ac:dyDescent="0.3">
      <c r="A392" s="60">
        <v>44586</v>
      </c>
      <c r="B392" s="15">
        <v>2022</v>
      </c>
      <c r="C392" s="15">
        <v>1</v>
      </c>
      <c r="D392" s="15" t="str">
        <f t="shared" si="40"/>
        <v>20221</v>
      </c>
      <c r="E392" s="15">
        <v>3</v>
      </c>
      <c r="F392" s="15">
        <v>0</v>
      </c>
      <c r="G392" s="62">
        <f t="shared" si="43"/>
        <v>3178.0038253213966</v>
      </c>
      <c r="H392" s="15">
        <f>IF(G391&lt;VLOOKUP(D392,'Luxjacky Assumptions Monthly'!$N$20:$R$44,5,0),VLOOKUP(D392,'Luxjacky Assumptions Monthly'!$N$20:$R$44,4,0),0)</f>
        <v>1843.2710035665611</v>
      </c>
      <c r="I392" s="15">
        <f t="shared" si="41"/>
        <v>237.60707452703781</v>
      </c>
      <c r="J392" s="15">
        <f t="shared" si="42"/>
        <v>1</v>
      </c>
      <c r="K392" s="15">
        <f t="shared" si="44"/>
        <v>4000</v>
      </c>
      <c r="L392" s="58">
        <f>'Luxjacky Assumptions Monthly'!$M$8*'Luxjacky Forecast Monthly'!H392</f>
        <v>18432.710035665612</v>
      </c>
      <c r="M392" s="58">
        <f>'Luxjacky Assumptions Monthly'!$M$6*'Luxjacky Assumptions Monthly'!$M$8*'Luxjacky Forecast Monthly'!G392</f>
        <v>1589.0019126606983</v>
      </c>
      <c r="N392" s="58">
        <f t="shared" si="45"/>
        <v>24021.711948326309</v>
      </c>
    </row>
    <row r="393" spans="1:14" x14ac:dyDescent="0.3">
      <c r="A393" s="60">
        <v>44587</v>
      </c>
      <c r="B393" s="15">
        <v>2022</v>
      </c>
      <c r="C393" s="15">
        <v>1</v>
      </c>
      <c r="D393" s="15" t="str">
        <f t="shared" si="40"/>
        <v>20221</v>
      </c>
      <c r="E393" s="15">
        <v>4</v>
      </c>
      <c r="F393" s="15">
        <v>0</v>
      </c>
      <c r="G393" s="62">
        <f t="shared" si="43"/>
        <v>2951.0253202069903</v>
      </c>
      <c r="H393" s="15">
        <f>IF(G392&lt;VLOOKUP(D393,'Luxjacky Assumptions Monthly'!$N$20:$R$44,5,0),VLOOKUP(D393,'Luxjacky Assumptions Monthly'!$N$20:$R$44,4,0),0)</f>
        <v>0</v>
      </c>
      <c r="I393" s="15">
        <f t="shared" si="41"/>
        <v>226.97850511440615</v>
      </c>
      <c r="J393" s="15">
        <f t="shared" si="42"/>
        <v>0</v>
      </c>
      <c r="K393" s="15">
        <f t="shared" si="44"/>
        <v>0</v>
      </c>
      <c r="L393" s="58">
        <f>'Luxjacky Assumptions Monthly'!$M$8*'Luxjacky Forecast Monthly'!H393</f>
        <v>0</v>
      </c>
      <c r="M393" s="58">
        <f>'Luxjacky Assumptions Monthly'!$M$6*'Luxjacky Assumptions Monthly'!$M$8*'Luxjacky Forecast Monthly'!G393</f>
        <v>1475.5126601034951</v>
      </c>
      <c r="N393" s="58">
        <f t="shared" si="45"/>
        <v>1475.5126601034951</v>
      </c>
    </row>
    <row r="394" spans="1:14" x14ac:dyDescent="0.3">
      <c r="A394" s="60">
        <v>44588</v>
      </c>
      <c r="B394" s="15">
        <v>2022</v>
      </c>
      <c r="C394" s="15">
        <v>1</v>
      </c>
      <c r="D394" s="15" t="str">
        <f t="shared" si="40"/>
        <v>20221</v>
      </c>
      <c r="E394" s="15">
        <v>5</v>
      </c>
      <c r="F394" s="15">
        <v>0</v>
      </c>
      <c r="G394" s="62">
        <f t="shared" si="43"/>
        <v>2743.2979915882415</v>
      </c>
      <c r="H394" s="15">
        <f>IF(G393&lt;VLOOKUP(D394,'Luxjacky Assumptions Monthly'!$N$20:$R$44,5,0),VLOOKUP(D394,'Luxjacky Assumptions Monthly'!$N$20:$R$44,4,0),0)</f>
        <v>0</v>
      </c>
      <c r="I394" s="15">
        <f t="shared" si="41"/>
        <v>207.7273286187488</v>
      </c>
      <c r="J394" s="15">
        <f t="shared" si="42"/>
        <v>0</v>
      </c>
      <c r="K394" s="15">
        <f t="shared" si="44"/>
        <v>0</v>
      </c>
      <c r="L394" s="58">
        <f>'Luxjacky Assumptions Monthly'!$M$8*'Luxjacky Forecast Monthly'!H394</f>
        <v>0</v>
      </c>
      <c r="M394" s="58">
        <f>'Luxjacky Assumptions Monthly'!$M$6*'Luxjacky Assumptions Monthly'!$M$8*'Luxjacky Forecast Monthly'!G394</f>
        <v>1371.6489957941208</v>
      </c>
      <c r="N394" s="58">
        <f t="shared" si="45"/>
        <v>1371.6489957941208</v>
      </c>
    </row>
    <row r="395" spans="1:14" x14ac:dyDescent="0.3">
      <c r="A395" s="60">
        <v>44589</v>
      </c>
      <c r="B395" s="15">
        <v>2022</v>
      </c>
      <c r="C395" s="15">
        <v>1</v>
      </c>
      <c r="D395" s="15" t="str">
        <f t="shared" si="40"/>
        <v>20221</v>
      </c>
      <c r="E395" s="15">
        <v>6</v>
      </c>
      <c r="F395" s="15">
        <v>1</v>
      </c>
      <c r="G395" s="62">
        <f t="shared" si="43"/>
        <v>2553.9423989835668</v>
      </c>
      <c r="H395" s="15">
        <f>IF(G394&lt;VLOOKUP(D395,'Luxjacky Assumptions Monthly'!$N$20:$R$44,5,0),VLOOKUP(D395,'Luxjacky Assumptions Monthly'!$N$20:$R$44,4,0),0)</f>
        <v>0</v>
      </c>
      <c r="I395" s="15">
        <f t="shared" si="41"/>
        <v>189.35559260467483</v>
      </c>
      <c r="J395" s="15">
        <f t="shared" si="42"/>
        <v>0</v>
      </c>
      <c r="K395" s="15">
        <f t="shared" si="44"/>
        <v>0</v>
      </c>
      <c r="L395" s="58">
        <f>'Luxjacky Assumptions Monthly'!$M$8*'Luxjacky Forecast Monthly'!H395</f>
        <v>0</v>
      </c>
      <c r="M395" s="58">
        <f>'Luxjacky Assumptions Monthly'!$M$6*'Luxjacky Assumptions Monthly'!$M$8*'Luxjacky Forecast Monthly'!G395</f>
        <v>1276.9711994917834</v>
      </c>
      <c r="N395" s="58">
        <f t="shared" si="45"/>
        <v>1276.9711994917834</v>
      </c>
    </row>
    <row r="396" spans="1:14" x14ac:dyDescent="0.3">
      <c r="A396" s="60">
        <v>44590</v>
      </c>
      <c r="B396" s="15">
        <v>2022</v>
      </c>
      <c r="C396" s="15">
        <v>1</v>
      </c>
      <c r="D396" s="15" t="str">
        <f t="shared" si="40"/>
        <v>20221</v>
      </c>
      <c r="E396" s="15">
        <v>7</v>
      </c>
      <c r="F396" s="15">
        <v>1</v>
      </c>
      <c r="G396" s="62">
        <f t="shared" si="43"/>
        <v>2402.5062847888921</v>
      </c>
      <c r="H396" s="15">
        <f>IF(G395&lt;VLOOKUP(D396,'Luxjacky Assumptions Monthly'!$N$20:$R$44,5,0),VLOOKUP(D396,'Luxjacky Assumptions Monthly'!$N$20:$R$44,4,0),0)</f>
        <v>0</v>
      </c>
      <c r="I396" s="15">
        <f t="shared" si="41"/>
        <v>151.43611419467447</v>
      </c>
      <c r="J396" s="15">
        <f t="shared" si="42"/>
        <v>0</v>
      </c>
      <c r="K396" s="15">
        <f t="shared" si="44"/>
        <v>0</v>
      </c>
      <c r="L396" s="58">
        <f>'Luxjacky Assumptions Monthly'!$M$8*'Luxjacky Forecast Monthly'!H396</f>
        <v>0</v>
      </c>
      <c r="M396" s="58">
        <f>'Luxjacky Assumptions Monthly'!$M$6*'Luxjacky Assumptions Monthly'!$M$8*'Luxjacky Forecast Monthly'!G396</f>
        <v>1201.2531423944461</v>
      </c>
      <c r="N396" s="58">
        <f t="shared" si="45"/>
        <v>1201.2531423944461</v>
      </c>
    </row>
    <row r="397" spans="1:14" x14ac:dyDescent="0.3">
      <c r="A397" s="60">
        <v>44591</v>
      </c>
      <c r="B397" s="15">
        <v>2022</v>
      </c>
      <c r="C397" s="15">
        <v>1</v>
      </c>
      <c r="D397" s="15" t="str">
        <f t="shared" si="40"/>
        <v>20221</v>
      </c>
      <c r="E397" s="15">
        <v>1</v>
      </c>
      <c r="F397" s="15">
        <v>0</v>
      </c>
      <c r="G397" s="62">
        <f t="shared" si="43"/>
        <v>2166.9062847888922</v>
      </c>
      <c r="H397" s="15">
        <f>IF(G396&lt;VLOOKUP(D397,'Luxjacky Assumptions Monthly'!$N$20:$R$44,5,0),VLOOKUP(D397,'Luxjacky Assumptions Monthly'!$N$20:$R$44,4,0),0)</f>
        <v>0</v>
      </c>
      <c r="I397" s="15">
        <f t="shared" si="41"/>
        <v>235.60000000000002</v>
      </c>
      <c r="J397" s="15">
        <f t="shared" si="42"/>
        <v>0</v>
      </c>
      <c r="K397" s="15">
        <f t="shared" si="44"/>
        <v>0</v>
      </c>
      <c r="L397" s="58">
        <f>'Luxjacky Assumptions Monthly'!$M$8*'Luxjacky Forecast Monthly'!H397</f>
        <v>0</v>
      </c>
      <c r="M397" s="58">
        <f>'Luxjacky Assumptions Monthly'!$M$6*'Luxjacky Assumptions Monthly'!$M$8*'Luxjacky Forecast Monthly'!G397</f>
        <v>1083.4531423944461</v>
      </c>
      <c r="N397" s="58">
        <f t="shared" si="45"/>
        <v>1083.4531423944461</v>
      </c>
    </row>
    <row r="398" spans="1:14" x14ac:dyDescent="0.3">
      <c r="A398" s="60">
        <v>44592</v>
      </c>
      <c r="B398" s="15">
        <v>2022</v>
      </c>
      <c r="C398" s="15">
        <v>1</v>
      </c>
      <c r="D398" s="15" t="str">
        <f t="shared" si="40"/>
        <v>20221</v>
      </c>
      <c r="E398" s="15">
        <v>2</v>
      </c>
      <c r="F398" s="15">
        <v>0</v>
      </c>
      <c r="G398" s="62">
        <f t="shared" si="43"/>
        <v>1926.6886025471158</v>
      </c>
      <c r="H398" s="15">
        <f>IF(G397&lt;VLOOKUP(D398,'Luxjacky Assumptions Monthly'!$N$20:$R$44,5,0),VLOOKUP(D398,'Luxjacky Assumptions Monthly'!$N$20:$R$44,4,0),0)</f>
        <v>0</v>
      </c>
      <c r="I398" s="15">
        <f t="shared" si="41"/>
        <v>240.21768224177637</v>
      </c>
      <c r="J398" s="15">
        <f t="shared" si="42"/>
        <v>0</v>
      </c>
      <c r="K398" s="15">
        <f t="shared" si="44"/>
        <v>0</v>
      </c>
      <c r="L398" s="58">
        <f>'Luxjacky Assumptions Monthly'!$M$8*'Luxjacky Forecast Monthly'!H398</f>
        <v>0</v>
      </c>
      <c r="M398" s="58">
        <f>'Luxjacky Assumptions Monthly'!$M$6*'Luxjacky Assumptions Monthly'!$M$8*'Luxjacky Forecast Monthly'!G398</f>
        <v>963.3443012735579</v>
      </c>
      <c r="N398" s="58">
        <f t="shared" si="45"/>
        <v>963.3443012735579</v>
      </c>
    </row>
    <row r="399" spans="1:14" x14ac:dyDescent="0.3">
      <c r="A399" s="60">
        <v>44593</v>
      </c>
      <c r="B399" s="15">
        <v>2022</v>
      </c>
      <c r="C399" s="15">
        <v>2</v>
      </c>
      <c r="D399" s="15" t="str">
        <f t="shared" si="40"/>
        <v>20222</v>
      </c>
      <c r="E399" s="15">
        <v>3</v>
      </c>
      <c r="F399" s="15">
        <v>0</v>
      </c>
      <c r="G399" s="62">
        <f t="shared" si="43"/>
        <v>1685.6725638675409</v>
      </c>
      <c r="H399" s="15">
        <f>IF(G398&lt;VLOOKUP(D399,'Luxjacky Assumptions Monthly'!$N$20:$R$44,5,0),VLOOKUP(D399,'Luxjacky Assumptions Monthly'!$N$20:$R$44,4,0),0)</f>
        <v>0</v>
      </c>
      <c r="I399" s="15">
        <f t="shared" si="41"/>
        <v>241.01603867957496</v>
      </c>
      <c r="J399" s="15">
        <f t="shared" si="42"/>
        <v>0</v>
      </c>
      <c r="K399" s="15">
        <f t="shared" si="44"/>
        <v>0</v>
      </c>
      <c r="L399" s="58">
        <f>'Luxjacky Assumptions Monthly'!$M$8*'Luxjacky Forecast Monthly'!H399</f>
        <v>0</v>
      </c>
      <c r="M399" s="58">
        <f>'Luxjacky Assumptions Monthly'!$M$6*'Luxjacky Assumptions Monthly'!$M$8*'Luxjacky Forecast Monthly'!G399</f>
        <v>842.83628193377047</v>
      </c>
      <c r="N399" s="58">
        <f t="shared" si="45"/>
        <v>842.83628193377047</v>
      </c>
    </row>
    <row r="400" spans="1:14" x14ac:dyDescent="0.3">
      <c r="A400" s="60">
        <v>44594</v>
      </c>
      <c r="B400" s="15">
        <v>2022</v>
      </c>
      <c r="C400" s="15">
        <v>2</v>
      </c>
      <c r="D400" s="15" t="str">
        <f t="shared" si="40"/>
        <v>20222</v>
      </c>
      <c r="E400" s="15">
        <v>4</v>
      </c>
      <c r="F400" s="15">
        <v>0</v>
      </c>
      <c r="G400" s="62">
        <f t="shared" si="43"/>
        <v>3314.7996526777188</v>
      </c>
      <c r="H400" s="15">
        <f>IF(G399&lt;VLOOKUP(D400,'Luxjacky Assumptions Monthly'!$N$20:$R$44,5,0),VLOOKUP(D400,'Luxjacky Assumptions Monthly'!$N$20:$R$44,4,0),0)</f>
        <v>1859.5145580771214</v>
      </c>
      <c r="I400" s="15">
        <f t="shared" si="41"/>
        <v>230.3874692669433</v>
      </c>
      <c r="J400" s="15">
        <f t="shared" si="42"/>
        <v>1</v>
      </c>
      <c r="K400" s="15">
        <f t="shared" si="44"/>
        <v>4000</v>
      </c>
      <c r="L400" s="58">
        <f>'Luxjacky Assumptions Monthly'!$M$8*'Luxjacky Forecast Monthly'!H400</f>
        <v>18595.145580771212</v>
      </c>
      <c r="M400" s="58">
        <f>'Luxjacky Assumptions Monthly'!$M$6*'Luxjacky Assumptions Monthly'!$M$8*'Luxjacky Forecast Monthly'!G400</f>
        <v>1657.3998263388594</v>
      </c>
      <c r="N400" s="58">
        <f t="shared" si="45"/>
        <v>24252.545407110072</v>
      </c>
    </row>
    <row r="401" spans="1:14" x14ac:dyDescent="0.3">
      <c r="A401" s="60">
        <v>44595</v>
      </c>
      <c r="B401" s="15">
        <v>2022</v>
      </c>
      <c r="C401" s="15">
        <v>2</v>
      </c>
      <c r="D401" s="15" t="str">
        <f t="shared" si="40"/>
        <v>20222</v>
      </c>
      <c r="E401" s="15">
        <v>5</v>
      </c>
      <c r="F401" s="15">
        <v>0</v>
      </c>
      <c r="G401" s="62">
        <f t="shared" si="43"/>
        <v>3103.663359906433</v>
      </c>
      <c r="H401" s="15">
        <f>IF(G400&lt;VLOOKUP(D401,'Luxjacky Assumptions Monthly'!$N$20:$R$44,5,0),VLOOKUP(D401,'Luxjacky Assumptions Monthly'!$N$20:$R$44,4,0),0)</f>
        <v>0</v>
      </c>
      <c r="I401" s="15">
        <f t="shared" si="41"/>
        <v>211.13629277128595</v>
      </c>
      <c r="J401" s="15">
        <f t="shared" si="42"/>
        <v>0</v>
      </c>
      <c r="K401" s="15">
        <f t="shared" si="44"/>
        <v>0</v>
      </c>
      <c r="L401" s="58">
        <f>'Luxjacky Assumptions Monthly'!$M$8*'Luxjacky Forecast Monthly'!H401</f>
        <v>0</v>
      </c>
      <c r="M401" s="58">
        <f>'Luxjacky Assumptions Monthly'!$M$6*'Luxjacky Assumptions Monthly'!$M$8*'Luxjacky Forecast Monthly'!G401</f>
        <v>1551.8316799532165</v>
      </c>
      <c r="N401" s="58">
        <f t="shared" si="45"/>
        <v>1551.8316799532165</v>
      </c>
    </row>
    <row r="402" spans="1:14" x14ac:dyDescent="0.3">
      <c r="A402" s="60">
        <v>44596</v>
      </c>
      <c r="B402" s="15">
        <v>2022</v>
      </c>
      <c r="C402" s="15">
        <v>2</v>
      </c>
      <c r="D402" s="15" t="str">
        <f t="shared" si="40"/>
        <v>20222</v>
      </c>
      <c r="E402" s="15">
        <v>6</v>
      </c>
      <c r="F402" s="15">
        <v>1</v>
      </c>
      <c r="G402" s="62">
        <f t="shared" si="43"/>
        <v>2910.8988031492208</v>
      </c>
      <c r="H402" s="15">
        <f>IF(G401&lt;VLOOKUP(D402,'Luxjacky Assumptions Monthly'!$N$20:$R$44,5,0),VLOOKUP(D402,'Luxjacky Assumptions Monthly'!$N$20:$R$44,4,0),0)</f>
        <v>0</v>
      </c>
      <c r="I402" s="15">
        <f t="shared" si="41"/>
        <v>192.76455675721198</v>
      </c>
      <c r="J402" s="15">
        <f t="shared" si="42"/>
        <v>0</v>
      </c>
      <c r="K402" s="15">
        <f t="shared" si="44"/>
        <v>0</v>
      </c>
      <c r="L402" s="58">
        <f>'Luxjacky Assumptions Monthly'!$M$8*'Luxjacky Forecast Monthly'!H402</f>
        <v>0</v>
      </c>
      <c r="M402" s="58">
        <f>'Luxjacky Assumptions Monthly'!$M$6*'Luxjacky Assumptions Monthly'!$M$8*'Luxjacky Forecast Monthly'!G402</f>
        <v>1455.4494015746104</v>
      </c>
      <c r="N402" s="58">
        <f t="shared" si="45"/>
        <v>1455.4494015746104</v>
      </c>
    </row>
    <row r="403" spans="1:14" x14ac:dyDescent="0.3">
      <c r="A403" s="60">
        <v>44597</v>
      </c>
      <c r="B403" s="15">
        <v>2022</v>
      </c>
      <c r="C403" s="15">
        <v>2</v>
      </c>
      <c r="D403" s="15" t="str">
        <f t="shared" si="40"/>
        <v>20222</v>
      </c>
      <c r="E403" s="15">
        <v>7</v>
      </c>
      <c r="F403" s="15">
        <v>1</v>
      </c>
      <c r="G403" s="62">
        <f t="shared" si="43"/>
        <v>2756.0537248020091</v>
      </c>
      <c r="H403" s="15">
        <f>IF(G402&lt;VLOOKUP(D403,'Luxjacky Assumptions Monthly'!$N$20:$R$44,5,0),VLOOKUP(D403,'Luxjacky Assumptions Monthly'!$N$20:$R$44,4,0),0)</f>
        <v>0</v>
      </c>
      <c r="I403" s="15">
        <f t="shared" si="41"/>
        <v>154.8450783472116</v>
      </c>
      <c r="J403" s="15">
        <f t="shared" si="42"/>
        <v>0</v>
      </c>
      <c r="K403" s="15">
        <f t="shared" si="44"/>
        <v>0</v>
      </c>
      <c r="L403" s="58">
        <f>'Luxjacky Assumptions Monthly'!$M$8*'Luxjacky Forecast Monthly'!H403</f>
        <v>0</v>
      </c>
      <c r="M403" s="58">
        <f>'Luxjacky Assumptions Monthly'!$M$6*'Luxjacky Assumptions Monthly'!$M$8*'Luxjacky Forecast Monthly'!G403</f>
        <v>1378.0268624010046</v>
      </c>
      <c r="N403" s="58">
        <f t="shared" si="45"/>
        <v>1378.0268624010046</v>
      </c>
    </row>
    <row r="404" spans="1:14" x14ac:dyDescent="0.3">
      <c r="A404" s="60">
        <v>44598</v>
      </c>
      <c r="B404" s="15">
        <v>2022</v>
      </c>
      <c r="C404" s="15">
        <v>2</v>
      </c>
      <c r="D404" s="15" t="str">
        <f t="shared" si="40"/>
        <v>20222</v>
      </c>
      <c r="E404" s="15">
        <v>1</v>
      </c>
      <c r="F404" s="15">
        <v>0</v>
      </c>
      <c r="G404" s="62">
        <f t="shared" si="43"/>
        <v>2517.0447606494718</v>
      </c>
      <c r="H404" s="15">
        <f>IF(G403&lt;VLOOKUP(D404,'Luxjacky Assumptions Monthly'!$N$20:$R$44,5,0),VLOOKUP(D404,'Luxjacky Assumptions Monthly'!$N$20:$R$44,4,0),0)</f>
        <v>0</v>
      </c>
      <c r="I404" s="15">
        <f t="shared" si="41"/>
        <v>239.00896415253717</v>
      </c>
      <c r="J404" s="15">
        <f t="shared" si="42"/>
        <v>0</v>
      </c>
      <c r="K404" s="15">
        <f t="shared" si="44"/>
        <v>0</v>
      </c>
      <c r="L404" s="58">
        <f>'Luxjacky Assumptions Monthly'!$M$8*'Luxjacky Forecast Monthly'!H404</f>
        <v>0</v>
      </c>
      <c r="M404" s="58">
        <f>'Luxjacky Assumptions Monthly'!$M$6*'Luxjacky Assumptions Monthly'!$M$8*'Luxjacky Forecast Monthly'!G404</f>
        <v>1258.5223803247359</v>
      </c>
      <c r="N404" s="58">
        <f t="shared" si="45"/>
        <v>1258.5223803247359</v>
      </c>
    </row>
    <row r="405" spans="1:14" x14ac:dyDescent="0.3">
      <c r="A405" s="60">
        <v>44599</v>
      </c>
      <c r="B405" s="15">
        <v>2022</v>
      </c>
      <c r="C405" s="15">
        <v>2</v>
      </c>
      <c r="D405" s="15" t="str">
        <f t="shared" si="40"/>
        <v>20222</v>
      </c>
      <c r="E405" s="15">
        <v>2</v>
      </c>
      <c r="F405" s="15">
        <v>0</v>
      </c>
      <c r="G405" s="62">
        <f t="shared" si="43"/>
        <v>2273.4181142551583</v>
      </c>
      <c r="H405" s="15">
        <f>IF(G404&lt;VLOOKUP(D405,'Luxjacky Assumptions Monthly'!$N$20:$R$44,5,0),VLOOKUP(D405,'Luxjacky Assumptions Monthly'!$N$20:$R$44,4,0),0)</f>
        <v>0</v>
      </c>
      <c r="I405" s="15">
        <f t="shared" si="41"/>
        <v>243.62664639431352</v>
      </c>
      <c r="J405" s="15">
        <f t="shared" si="42"/>
        <v>0</v>
      </c>
      <c r="K405" s="15">
        <f t="shared" si="44"/>
        <v>0</v>
      </c>
      <c r="L405" s="58">
        <f>'Luxjacky Assumptions Monthly'!$M$8*'Luxjacky Forecast Monthly'!H405</f>
        <v>0</v>
      </c>
      <c r="M405" s="58">
        <f>'Luxjacky Assumptions Monthly'!$M$6*'Luxjacky Assumptions Monthly'!$M$8*'Luxjacky Forecast Monthly'!G405</f>
        <v>1136.7090571275792</v>
      </c>
      <c r="N405" s="58">
        <f t="shared" si="45"/>
        <v>1136.7090571275792</v>
      </c>
    </row>
    <row r="406" spans="1:14" x14ac:dyDescent="0.3">
      <c r="A406" s="60">
        <v>44600</v>
      </c>
      <c r="B406" s="15">
        <v>2022</v>
      </c>
      <c r="C406" s="15">
        <v>2</v>
      </c>
      <c r="D406" s="15" t="str">
        <f t="shared" si="40"/>
        <v>20222</v>
      </c>
      <c r="E406" s="15">
        <v>3</v>
      </c>
      <c r="F406" s="15">
        <v>0</v>
      </c>
      <c r="G406" s="62">
        <f t="shared" si="43"/>
        <v>2032.4020755755835</v>
      </c>
      <c r="H406" s="15">
        <f>IF(G405&lt;VLOOKUP(D406,'Luxjacky Assumptions Monthly'!$N$20:$R$44,5,0),VLOOKUP(D406,'Luxjacky Assumptions Monthly'!$N$20:$R$44,4,0),0)</f>
        <v>0</v>
      </c>
      <c r="I406" s="15">
        <f t="shared" si="41"/>
        <v>241.01603867957496</v>
      </c>
      <c r="J406" s="15">
        <f t="shared" si="42"/>
        <v>0</v>
      </c>
      <c r="K406" s="15">
        <f t="shared" si="44"/>
        <v>0</v>
      </c>
      <c r="L406" s="58">
        <f>'Luxjacky Assumptions Monthly'!$M$8*'Luxjacky Forecast Monthly'!H406</f>
        <v>0</v>
      </c>
      <c r="M406" s="58">
        <f>'Luxjacky Assumptions Monthly'!$M$6*'Luxjacky Assumptions Monthly'!$M$8*'Luxjacky Forecast Monthly'!G406</f>
        <v>1016.2010377877917</v>
      </c>
      <c r="N406" s="58">
        <f t="shared" si="45"/>
        <v>1016.2010377877917</v>
      </c>
    </row>
    <row r="407" spans="1:14" x14ac:dyDescent="0.3">
      <c r="A407" s="60">
        <v>44601</v>
      </c>
      <c r="B407" s="15">
        <v>2022</v>
      </c>
      <c r="C407" s="15">
        <v>2</v>
      </c>
      <c r="D407" s="15" t="str">
        <f t="shared" si="40"/>
        <v>20222</v>
      </c>
      <c r="E407" s="15">
        <v>4</v>
      </c>
      <c r="F407" s="15">
        <v>0</v>
      </c>
      <c r="G407" s="62">
        <f t="shared" si="43"/>
        <v>1802.0146063086402</v>
      </c>
      <c r="H407" s="15">
        <f>IF(G406&lt;VLOOKUP(D407,'Luxjacky Assumptions Monthly'!$N$20:$R$44,5,0),VLOOKUP(D407,'Luxjacky Assumptions Monthly'!$N$20:$R$44,4,0),0)</f>
        <v>0</v>
      </c>
      <c r="I407" s="15">
        <f t="shared" si="41"/>
        <v>230.3874692669433</v>
      </c>
      <c r="J407" s="15">
        <f t="shared" si="42"/>
        <v>0</v>
      </c>
      <c r="K407" s="15">
        <f t="shared" si="44"/>
        <v>0</v>
      </c>
      <c r="L407" s="58">
        <f>'Luxjacky Assumptions Monthly'!$M$8*'Luxjacky Forecast Monthly'!H407</f>
        <v>0</v>
      </c>
      <c r="M407" s="58">
        <f>'Luxjacky Assumptions Monthly'!$M$6*'Luxjacky Assumptions Monthly'!$M$8*'Luxjacky Forecast Monthly'!G407</f>
        <v>901.00730315432008</v>
      </c>
      <c r="N407" s="58">
        <f t="shared" si="45"/>
        <v>901.00730315432008</v>
      </c>
    </row>
    <row r="408" spans="1:14" x14ac:dyDescent="0.3">
      <c r="A408" s="60">
        <v>44602</v>
      </c>
      <c r="B408" s="15">
        <v>2022</v>
      </c>
      <c r="C408" s="15">
        <v>2</v>
      </c>
      <c r="D408" s="15" t="str">
        <f t="shared" si="40"/>
        <v>20222</v>
      </c>
      <c r="E408" s="15">
        <v>5</v>
      </c>
      <c r="F408" s="15">
        <v>0</v>
      </c>
      <c r="G408" s="62">
        <f t="shared" si="43"/>
        <v>1590.8783135373542</v>
      </c>
      <c r="H408" s="15">
        <f>IF(G407&lt;VLOOKUP(D408,'Luxjacky Assumptions Monthly'!$N$20:$R$44,5,0),VLOOKUP(D408,'Luxjacky Assumptions Monthly'!$N$20:$R$44,4,0),0)</f>
        <v>0</v>
      </c>
      <c r="I408" s="15">
        <f t="shared" si="41"/>
        <v>211.13629277128595</v>
      </c>
      <c r="J408" s="15">
        <f t="shared" si="42"/>
        <v>0</v>
      </c>
      <c r="K408" s="15">
        <f t="shared" si="44"/>
        <v>0</v>
      </c>
      <c r="L408" s="58">
        <f>'Luxjacky Assumptions Monthly'!$M$8*'Luxjacky Forecast Monthly'!H408</f>
        <v>0</v>
      </c>
      <c r="M408" s="58">
        <f>'Luxjacky Assumptions Monthly'!$M$6*'Luxjacky Assumptions Monthly'!$M$8*'Luxjacky Forecast Monthly'!G408</f>
        <v>795.43915676867709</v>
      </c>
      <c r="N408" s="58">
        <f t="shared" si="45"/>
        <v>795.43915676867709</v>
      </c>
    </row>
    <row r="409" spans="1:14" x14ac:dyDescent="0.3">
      <c r="A409" s="60">
        <v>44603</v>
      </c>
      <c r="B409" s="15">
        <v>2022</v>
      </c>
      <c r="C409" s="15">
        <v>2</v>
      </c>
      <c r="D409" s="15" t="str">
        <f t="shared" si="40"/>
        <v>20222</v>
      </c>
      <c r="E409" s="15">
        <v>6</v>
      </c>
      <c r="F409" s="15">
        <v>1</v>
      </c>
      <c r="G409" s="62">
        <f t="shared" si="43"/>
        <v>3257.6283148572634</v>
      </c>
      <c r="H409" s="15">
        <f>IF(G408&lt;VLOOKUP(D409,'Luxjacky Assumptions Monthly'!$N$20:$R$44,5,0),VLOOKUP(D409,'Luxjacky Assumptions Monthly'!$N$20:$R$44,4,0),0)</f>
        <v>1859.5145580771214</v>
      </c>
      <c r="I409" s="15">
        <f t="shared" si="41"/>
        <v>192.76455675721198</v>
      </c>
      <c r="J409" s="15">
        <f t="shared" si="42"/>
        <v>1</v>
      </c>
      <c r="K409" s="15">
        <f t="shared" si="44"/>
        <v>4000</v>
      </c>
      <c r="L409" s="58">
        <f>'Luxjacky Assumptions Monthly'!$M$8*'Luxjacky Forecast Monthly'!H409</f>
        <v>18595.145580771212</v>
      </c>
      <c r="M409" s="58">
        <f>'Luxjacky Assumptions Monthly'!$M$6*'Luxjacky Assumptions Monthly'!$M$8*'Luxjacky Forecast Monthly'!G409</f>
        <v>1628.8141574286317</v>
      </c>
      <c r="N409" s="58">
        <f t="shared" si="45"/>
        <v>24223.959738199843</v>
      </c>
    </row>
    <row r="410" spans="1:14" x14ac:dyDescent="0.3">
      <c r="A410" s="60">
        <v>44604</v>
      </c>
      <c r="B410" s="15">
        <v>2022</v>
      </c>
      <c r="C410" s="15">
        <v>2</v>
      </c>
      <c r="D410" s="15" t="str">
        <f t="shared" si="40"/>
        <v>20222</v>
      </c>
      <c r="E410" s="15">
        <v>7</v>
      </c>
      <c r="F410" s="15">
        <v>1</v>
      </c>
      <c r="G410" s="62">
        <f t="shared" si="43"/>
        <v>3102.7832365100517</v>
      </c>
      <c r="H410" s="15">
        <f>IF(G409&lt;VLOOKUP(D410,'Luxjacky Assumptions Monthly'!$N$20:$R$44,5,0),VLOOKUP(D410,'Luxjacky Assumptions Monthly'!$N$20:$R$44,4,0),0)</f>
        <v>0</v>
      </c>
      <c r="I410" s="15">
        <f t="shared" si="41"/>
        <v>154.8450783472116</v>
      </c>
      <c r="J410" s="15">
        <f t="shared" si="42"/>
        <v>0</v>
      </c>
      <c r="K410" s="15">
        <f t="shared" si="44"/>
        <v>0</v>
      </c>
      <c r="L410" s="58">
        <f>'Luxjacky Assumptions Monthly'!$M$8*'Luxjacky Forecast Monthly'!H410</f>
        <v>0</v>
      </c>
      <c r="M410" s="58">
        <f>'Luxjacky Assumptions Monthly'!$M$6*'Luxjacky Assumptions Monthly'!$M$8*'Luxjacky Forecast Monthly'!G410</f>
        <v>1551.3916182550258</v>
      </c>
      <c r="N410" s="58">
        <f t="shared" si="45"/>
        <v>1551.3916182550258</v>
      </c>
    </row>
    <row r="411" spans="1:14" x14ac:dyDescent="0.3">
      <c r="A411" s="60">
        <v>44605</v>
      </c>
      <c r="B411" s="15">
        <v>2022</v>
      </c>
      <c r="C411" s="15">
        <v>2</v>
      </c>
      <c r="D411" s="15" t="str">
        <f t="shared" si="40"/>
        <v>20222</v>
      </c>
      <c r="E411" s="15">
        <v>1</v>
      </c>
      <c r="F411" s="15">
        <v>0</v>
      </c>
      <c r="G411" s="62">
        <f t="shared" si="43"/>
        <v>2863.7742723575143</v>
      </c>
      <c r="H411" s="15">
        <f>IF(G410&lt;VLOOKUP(D411,'Luxjacky Assumptions Monthly'!$N$20:$R$44,5,0),VLOOKUP(D411,'Luxjacky Assumptions Monthly'!$N$20:$R$44,4,0),0)</f>
        <v>0</v>
      </c>
      <c r="I411" s="15">
        <f t="shared" si="41"/>
        <v>239.00896415253717</v>
      </c>
      <c r="J411" s="15">
        <f t="shared" si="42"/>
        <v>0</v>
      </c>
      <c r="K411" s="15">
        <f t="shared" si="44"/>
        <v>0</v>
      </c>
      <c r="L411" s="58">
        <f>'Luxjacky Assumptions Monthly'!$M$8*'Luxjacky Forecast Monthly'!H411</f>
        <v>0</v>
      </c>
      <c r="M411" s="58">
        <f>'Luxjacky Assumptions Monthly'!$M$6*'Luxjacky Assumptions Monthly'!$M$8*'Luxjacky Forecast Monthly'!G411</f>
        <v>1431.8871361787571</v>
      </c>
      <c r="N411" s="58">
        <f t="shared" si="45"/>
        <v>1431.8871361787571</v>
      </c>
    </row>
    <row r="412" spans="1:14" x14ac:dyDescent="0.3">
      <c r="A412" s="60">
        <v>44606</v>
      </c>
      <c r="B412" s="15">
        <v>2022</v>
      </c>
      <c r="C412" s="15">
        <v>2</v>
      </c>
      <c r="D412" s="15" t="str">
        <f t="shared" si="40"/>
        <v>20222</v>
      </c>
      <c r="E412" s="15">
        <v>2</v>
      </c>
      <c r="F412" s="15">
        <v>0</v>
      </c>
      <c r="G412" s="62">
        <f t="shared" si="43"/>
        <v>2620.1476259632009</v>
      </c>
      <c r="H412" s="15">
        <f>IF(G411&lt;VLOOKUP(D412,'Luxjacky Assumptions Monthly'!$N$20:$R$44,5,0),VLOOKUP(D412,'Luxjacky Assumptions Monthly'!$N$20:$R$44,4,0),0)</f>
        <v>0</v>
      </c>
      <c r="I412" s="15">
        <f t="shared" si="41"/>
        <v>243.62664639431352</v>
      </c>
      <c r="J412" s="15">
        <f t="shared" si="42"/>
        <v>0</v>
      </c>
      <c r="K412" s="15">
        <f t="shared" si="44"/>
        <v>0</v>
      </c>
      <c r="L412" s="58">
        <f>'Luxjacky Assumptions Monthly'!$M$8*'Luxjacky Forecast Monthly'!H412</f>
        <v>0</v>
      </c>
      <c r="M412" s="58">
        <f>'Luxjacky Assumptions Monthly'!$M$6*'Luxjacky Assumptions Monthly'!$M$8*'Luxjacky Forecast Monthly'!G412</f>
        <v>1310.0738129816004</v>
      </c>
      <c r="N412" s="58">
        <f t="shared" si="45"/>
        <v>1310.0738129816004</v>
      </c>
    </row>
    <row r="413" spans="1:14" x14ac:dyDescent="0.3">
      <c r="A413" s="60">
        <v>44607</v>
      </c>
      <c r="B413" s="15">
        <v>2022</v>
      </c>
      <c r="C413" s="15">
        <v>2</v>
      </c>
      <c r="D413" s="15" t="str">
        <f t="shared" si="40"/>
        <v>20222</v>
      </c>
      <c r="E413" s="15">
        <v>3</v>
      </c>
      <c r="F413" s="15">
        <v>0</v>
      </c>
      <c r="G413" s="62">
        <f t="shared" si="43"/>
        <v>2379.1315872836258</v>
      </c>
      <c r="H413" s="15">
        <f>IF(G412&lt;VLOOKUP(D413,'Luxjacky Assumptions Monthly'!$N$20:$R$44,5,0),VLOOKUP(D413,'Luxjacky Assumptions Monthly'!$N$20:$R$44,4,0),0)</f>
        <v>0</v>
      </c>
      <c r="I413" s="15">
        <f t="shared" si="41"/>
        <v>241.01603867957496</v>
      </c>
      <c r="J413" s="15">
        <f t="shared" si="42"/>
        <v>0</v>
      </c>
      <c r="K413" s="15">
        <f t="shared" si="44"/>
        <v>0</v>
      </c>
      <c r="L413" s="58">
        <f>'Luxjacky Assumptions Monthly'!$M$8*'Luxjacky Forecast Monthly'!H413</f>
        <v>0</v>
      </c>
      <c r="M413" s="58">
        <f>'Luxjacky Assumptions Monthly'!$M$6*'Luxjacky Assumptions Monthly'!$M$8*'Luxjacky Forecast Monthly'!G413</f>
        <v>1189.5657936418129</v>
      </c>
      <c r="N413" s="58">
        <f t="shared" si="45"/>
        <v>1189.5657936418129</v>
      </c>
    </row>
    <row r="414" spans="1:14" x14ac:dyDescent="0.3">
      <c r="A414" s="60">
        <v>44608</v>
      </c>
      <c r="B414" s="15">
        <v>2022</v>
      </c>
      <c r="C414" s="15">
        <v>2</v>
      </c>
      <c r="D414" s="15" t="str">
        <f t="shared" si="40"/>
        <v>20222</v>
      </c>
      <c r="E414" s="15">
        <v>4</v>
      </c>
      <c r="F414" s="15">
        <v>0</v>
      </c>
      <c r="G414" s="62">
        <f t="shared" si="43"/>
        <v>2148.7441180166825</v>
      </c>
      <c r="H414" s="15">
        <f>IF(G413&lt;VLOOKUP(D414,'Luxjacky Assumptions Monthly'!$N$20:$R$44,5,0),VLOOKUP(D414,'Luxjacky Assumptions Monthly'!$N$20:$R$44,4,0),0)</f>
        <v>0</v>
      </c>
      <c r="I414" s="15">
        <f t="shared" si="41"/>
        <v>230.3874692669433</v>
      </c>
      <c r="J414" s="15">
        <f t="shared" si="42"/>
        <v>0</v>
      </c>
      <c r="K414" s="15">
        <f t="shared" si="44"/>
        <v>0</v>
      </c>
      <c r="L414" s="58">
        <f>'Luxjacky Assumptions Monthly'!$M$8*'Luxjacky Forecast Monthly'!H414</f>
        <v>0</v>
      </c>
      <c r="M414" s="58">
        <f>'Luxjacky Assumptions Monthly'!$M$6*'Luxjacky Assumptions Monthly'!$M$8*'Luxjacky Forecast Monthly'!G414</f>
        <v>1074.3720590083412</v>
      </c>
      <c r="N414" s="58">
        <f t="shared" si="45"/>
        <v>1074.3720590083412</v>
      </c>
    </row>
    <row r="415" spans="1:14" x14ac:dyDescent="0.3">
      <c r="A415" s="60">
        <v>44609</v>
      </c>
      <c r="B415" s="15">
        <v>2022</v>
      </c>
      <c r="C415" s="15">
        <v>2</v>
      </c>
      <c r="D415" s="15" t="str">
        <f t="shared" si="40"/>
        <v>20222</v>
      </c>
      <c r="E415" s="15">
        <v>5</v>
      </c>
      <c r="F415" s="15">
        <v>0</v>
      </c>
      <c r="G415" s="62">
        <f t="shared" si="43"/>
        <v>1937.6078252453965</v>
      </c>
      <c r="H415" s="15">
        <f>IF(G414&lt;VLOOKUP(D415,'Luxjacky Assumptions Monthly'!$N$20:$R$44,5,0),VLOOKUP(D415,'Luxjacky Assumptions Monthly'!$N$20:$R$44,4,0),0)</f>
        <v>0</v>
      </c>
      <c r="I415" s="15">
        <f t="shared" si="41"/>
        <v>211.13629277128595</v>
      </c>
      <c r="J415" s="15">
        <f t="shared" si="42"/>
        <v>0</v>
      </c>
      <c r="K415" s="15">
        <f t="shared" si="44"/>
        <v>0</v>
      </c>
      <c r="L415" s="58">
        <f>'Luxjacky Assumptions Monthly'!$M$8*'Luxjacky Forecast Monthly'!H415</f>
        <v>0</v>
      </c>
      <c r="M415" s="58">
        <f>'Luxjacky Assumptions Monthly'!$M$6*'Luxjacky Assumptions Monthly'!$M$8*'Luxjacky Forecast Monthly'!G415</f>
        <v>968.80391262269825</v>
      </c>
      <c r="N415" s="58">
        <f t="shared" si="45"/>
        <v>968.80391262269825</v>
      </c>
    </row>
    <row r="416" spans="1:14" x14ac:dyDescent="0.3">
      <c r="A416" s="60">
        <v>44610</v>
      </c>
      <c r="B416" s="15">
        <v>2022</v>
      </c>
      <c r="C416" s="15">
        <v>2</v>
      </c>
      <c r="D416" s="15" t="str">
        <f t="shared" si="40"/>
        <v>20222</v>
      </c>
      <c r="E416" s="15">
        <v>6</v>
      </c>
      <c r="F416" s="15">
        <v>1</v>
      </c>
      <c r="G416" s="62">
        <f t="shared" si="43"/>
        <v>1744.8432684881845</v>
      </c>
      <c r="H416" s="15">
        <f>IF(G415&lt;VLOOKUP(D416,'Luxjacky Assumptions Monthly'!$N$20:$R$44,5,0),VLOOKUP(D416,'Luxjacky Assumptions Monthly'!$N$20:$R$44,4,0),0)</f>
        <v>0</v>
      </c>
      <c r="I416" s="15">
        <f t="shared" si="41"/>
        <v>192.76455675721198</v>
      </c>
      <c r="J416" s="15">
        <f t="shared" si="42"/>
        <v>0</v>
      </c>
      <c r="K416" s="15">
        <f t="shared" si="44"/>
        <v>0</v>
      </c>
      <c r="L416" s="58">
        <f>'Luxjacky Assumptions Monthly'!$M$8*'Luxjacky Forecast Monthly'!H416</f>
        <v>0</v>
      </c>
      <c r="M416" s="58">
        <f>'Luxjacky Assumptions Monthly'!$M$6*'Luxjacky Assumptions Monthly'!$M$8*'Luxjacky Forecast Monthly'!G416</f>
        <v>872.42163424409227</v>
      </c>
      <c r="N416" s="58">
        <f t="shared" si="45"/>
        <v>872.42163424409227</v>
      </c>
    </row>
    <row r="417" spans="1:14" x14ac:dyDescent="0.3">
      <c r="A417" s="60">
        <v>44611</v>
      </c>
      <c r="B417" s="15">
        <v>2022</v>
      </c>
      <c r="C417" s="15">
        <v>2</v>
      </c>
      <c r="D417" s="15" t="str">
        <f t="shared" si="40"/>
        <v>20222</v>
      </c>
      <c r="E417" s="15">
        <v>7</v>
      </c>
      <c r="F417" s="15">
        <v>1</v>
      </c>
      <c r="G417" s="62">
        <f t="shared" si="43"/>
        <v>1589.9981901409728</v>
      </c>
      <c r="H417" s="15">
        <f>IF(G416&lt;VLOOKUP(D417,'Luxjacky Assumptions Monthly'!$N$20:$R$44,5,0),VLOOKUP(D417,'Luxjacky Assumptions Monthly'!$N$20:$R$44,4,0),0)</f>
        <v>0</v>
      </c>
      <c r="I417" s="15">
        <f t="shared" si="41"/>
        <v>154.8450783472116</v>
      </c>
      <c r="J417" s="15">
        <f t="shared" si="42"/>
        <v>0</v>
      </c>
      <c r="K417" s="15">
        <f t="shared" si="44"/>
        <v>0</v>
      </c>
      <c r="L417" s="58">
        <f>'Luxjacky Assumptions Monthly'!$M$8*'Luxjacky Forecast Monthly'!H417</f>
        <v>0</v>
      </c>
      <c r="M417" s="58">
        <f>'Luxjacky Assumptions Monthly'!$M$6*'Luxjacky Assumptions Monthly'!$M$8*'Luxjacky Forecast Monthly'!G417</f>
        <v>794.99909507048642</v>
      </c>
      <c r="N417" s="58">
        <f t="shared" si="45"/>
        <v>794.99909507048642</v>
      </c>
    </row>
    <row r="418" spans="1:14" x14ac:dyDescent="0.3">
      <c r="A418" s="60">
        <v>44612</v>
      </c>
      <c r="B418" s="15">
        <v>2022</v>
      </c>
      <c r="C418" s="15">
        <v>2</v>
      </c>
      <c r="D418" s="15" t="str">
        <f t="shared" si="40"/>
        <v>20222</v>
      </c>
      <c r="E418" s="15">
        <v>1</v>
      </c>
      <c r="F418" s="15">
        <v>0</v>
      </c>
      <c r="G418" s="62">
        <f t="shared" si="43"/>
        <v>3210.5037840655568</v>
      </c>
      <c r="H418" s="15">
        <f>IF(G417&lt;VLOOKUP(D418,'Luxjacky Assumptions Monthly'!$N$20:$R$44,5,0),VLOOKUP(D418,'Luxjacky Assumptions Monthly'!$N$20:$R$44,4,0),0)</f>
        <v>1859.5145580771214</v>
      </c>
      <c r="I418" s="15">
        <f t="shared" si="41"/>
        <v>239.00896415253717</v>
      </c>
      <c r="J418" s="15">
        <f t="shared" si="42"/>
        <v>1</v>
      </c>
      <c r="K418" s="15">
        <f t="shared" si="44"/>
        <v>4000</v>
      </c>
      <c r="L418" s="58">
        <f>'Luxjacky Assumptions Monthly'!$M$8*'Luxjacky Forecast Monthly'!H418</f>
        <v>18595.145580771212</v>
      </c>
      <c r="M418" s="58">
        <f>'Luxjacky Assumptions Monthly'!$M$6*'Luxjacky Assumptions Monthly'!$M$8*'Luxjacky Forecast Monthly'!G418</f>
        <v>1605.2518920327784</v>
      </c>
      <c r="N418" s="58">
        <f t="shared" si="45"/>
        <v>24200.39747280399</v>
      </c>
    </row>
    <row r="419" spans="1:14" x14ac:dyDescent="0.3">
      <c r="A419" s="60">
        <v>44613</v>
      </c>
      <c r="B419" s="15">
        <v>2022</v>
      </c>
      <c r="C419" s="15">
        <v>2</v>
      </c>
      <c r="D419" s="15" t="str">
        <f t="shared" si="40"/>
        <v>20222</v>
      </c>
      <c r="E419" s="15">
        <v>2</v>
      </c>
      <c r="F419" s="15">
        <v>0</v>
      </c>
      <c r="G419" s="62">
        <f t="shared" si="43"/>
        <v>2966.8771376712434</v>
      </c>
      <c r="H419" s="15">
        <f>IF(G418&lt;VLOOKUP(D419,'Luxjacky Assumptions Monthly'!$N$20:$R$44,5,0),VLOOKUP(D419,'Luxjacky Assumptions Monthly'!$N$20:$R$44,4,0),0)</f>
        <v>0</v>
      </c>
      <c r="I419" s="15">
        <f t="shared" si="41"/>
        <v>243.62664639431352</v>
      </c>
      <c r="J419" s="15">
        <f t="shared" si="42"/>
        <v>0</v>
      </c>
      <c r="K419" s="15">
        <f t="shared" si="44"/>
        <v>0</v>
      </c>
      <c r="L419" s="58">
        <f>'Luxjacky Assumptions Monthly'!$M$8*'Luxjacky Forecast Monthly'!H419</f>
        <v>0</v>
      </c>
      <c r="M419" s="58">
        <f>'Luxjacky Assumptions Monthly'!$M$6*'Luxjacky Assumptions Monthly'!$M$8*'Luxjacky Forecast Monthly'!G419</f>
        <v>1483.4385688356217</v>
      </c>
      <c r="N419" s="58">
        <f t="shared" si="45"/>
        <v>1483.4385688356217</v>
      </c>
    </row>
    <row r="420" spans="1:14" x14ac:dyDescent="0.3">
      <c r="A420" s="60">
        <v>44614</v>
      </c>
      <c r="B420" s="15">
        <v>2022</v>
      </c>
      <c r="C420" s="15">
        <v>2</v>
      </c>
      <c r="D420" s="15" t="str">
        <f t="shared" si="40"/>
        <v>20222</v>
      </c>
      <c r="E420" s="15">
        <v>3</v>
      </c>
      <c r="F420" s="15">
        <v>0</v>
      </c>
      <c r="G420" s="62">
        <f t="shared" si="43"/>
        <v>2725.8610989916683</v>
      </c>
      <c r="H420" s="15">
        <f>IF(G419&lt;VLOOKUP(D420,'Luxjacky Assumptions Monthly'!$N$20:$R$44,5,0),VLOOKUP(D420,'Luxjacky Assumptions Monthly'!$N$20:$R$44,4,0),0)</f>
        <v>0</v>
      </c>
      <c r="I420" s="15">
        <f t="shared" si="41"/>
        <v>241.01603867957496</v>
      </c>
      <c r="J420" s="15">
        <f t="shared" si="42"/>
        <v>0</v>
      </c>
      <c r="K420" s="15">
        <f t="shared" si="44"/>
        <v>0</v>
      </c>
      <c r="L420" s="58">
        <f>'Luxjacky Assumptions Monthly'!$M$8*'Luxjacky Forecast Monthly'!H420</f>
        <v>0</v>
      </c>
      <c r="M420" s="58">
        <f>'Luxjacky Assumptions Monthly'!$M$6*'Luxjacky Assumptions Monthly'!$M$8*'Luxjacky Forecast Monthly'!G420</f>
        <v>1362.9305494958342</v>
      </c>
      <c r="N420" s="58">
        <f t="shared" si="45"/>
        <v>1362.9305494958342</v>
      </c>
    </row>
    <row r="421" spans="1:14" x14ac:dyDescent="0.3">
      <c r="A421" s="60">
        <v>44615</v>
      </c>
      <c r="B421" s="15">
        <v>2022</v>
      </c>
      <c r="C421" s="15">
        <v>2</v>
      </c>
      <c r="D421" s="15" t="str">
        <f t="shared" si="40"/>
        <v>20222</v>
      </c>
      <c r="E421" s="15">
        <v>4</v>
      </c>
      <c r="F421" s="15">
        <v>0</v>
      </c>
      <c r="G421" s="62">
        <f t="shared" si="43"/>
        <v>2495.473629724725</v>
      </c>
      <c r="H421" s="15">
        <f>IF(G420&lt;VLOOKUP(D421,'Luxjacky Assumptions Monthly'!$N$20:$R$44,5,0),VLOOKUP(D421,'Luxjacky Assumptions Monthly'!$N$20:$R$44,4,0),0)</f>
        <v>0</v>
      </c>
      <c r="I421" s="15">
        <f t="shared" si="41"/>
        <v>230.3874692669433</v>
      </c>
      <c r="J421" s="15">
        <f t="shared" si="42"/>
        <v>0</v>
      </c>
      <c r="K421" s="15">
        <f t="shared" si="44"/>
        <v>0</v>
      </c>
      <c r="L421" s="58">
        <f>'Luxjacky Assumptions Monthly'!$M$8*'Luxjacky Forecast Monthly'!H421</f>
        <v>0</v>
      </c>
      <c r="M421" s="58">
        <f>'Luxjacky Assumptions Monthly'!$M$6*'Luxjacky Assumptions Monthly'!$M$8*'Luxjacky Forecast Monthly'!G421</f>
        <v>1247.7368148623625</v>
      </c>
      <c r="N421" s="58">
        <f t="shared" si="45"/>
        <v>1247.7368148623625</v>
      </c>
    </row>
    <row r="422" spans="1:14" x14ac:dyDescent="0.3">
      <c r="A422" s="60">
        <v>44616</v>
      </c>
      <c r="B422" s="15">
        <v>2022</v>
      </c>
      <c r="C422" s="15">
        <v>2</v>
      </c>
      <c r="D422" s="15" t="str">
        <f t="shared" si="40"/>
        <v>20222</v>
      </c>
      <c r="E422" s="15">
        <v>5</v>
      </c>
      <c r="F422" s="15">
        <v>0</v>
      </c>
      <c r="G422" s="62">
        <f t="shared" si="43"/>
        <v>2284.3373369534393</v>
      </c>
      <c r="H422" s="15">
        <f>IF(G421&lt;VLOOKUP(D422,'Luxjacky Assumptions Monthly'!$N$20:$R$44,5,0),VLOOKUP(D422,'Luxjacky Assumptions Monthly'!$N$20:$R$44,4,0),0)</f>
        <v>0</v>
      </c>
      <c r="I422" s="15">
        <f t="shared" si="41"/>
        <v>211.13629277128595</v>
      </c>
      <c r="J422" s="15">
        <f t="shared" si="42"/>
        <v>0</v>
      </c>
      <c r="K422" s="15">
        <f t="shared" si="44"/>
        <v>0</v>
      </c>
      <c r="L422" s="58">
        <f>'Luxjacky Assumptions Monthly'!$M$8*'Luxjacky Forecast Monthly'!H422</f>
        <v>0</v>
      </c>
      <c r="M422" s="58">
        <f>'Luxjacky Assumptions Monthly'!$M$6*'Luxjacky Assumptions Monthly'!$M$8*'Luxjacky Forecast Monthly'!G422</f>
        <v>1142.1686684767196</v>
      </c>
      <c r="N422" s="58">
        <f t="shared" si="45"/>
        <v>1142.1686684767196</v>
      </c>
    </row>
    <row r="423" spans="1:14" x14ac:dyDescent="0.3">
      <c r="A423" s="60">
        <v>44617</v>
      </c>
      <c r="B423" s="15">
        <v>2022</v>
      </c>
      <c r="C423" s="15">
        <v>2</v>
      </c>
      <c r="D423" s="15" t="str">
        <f t="shared" si="40"/>
        <v>20222</v>
      </c>
      <c r="E423" s="15">
        <v>6</v>
      </c>
      <c r="F423" s="15">
        <v>1</v>
      </c>
      <c r="G423" s="62">
        <f t="shared" si="43"/>
        <v>2091.5727801962271</v>
      </c>
      <c r="H423" s="15">
        <f>IF(G422&lt;VLOOKUP(D423,'Luxjacky Assumptions Monthly'!$N$20:$R$44,5,0),VLOOKUP(D423,'Luxjacky Assumptions Monthly'!$N$20:$R$44,4,0),0)</f>
        <v>0</v>
      </c>
      <c r="I423" s="15">
        <f t="shared" si="41"/>
        <v>192.76455675721198</v>
      </c>
      <c r="J423" s="15">
        <f t="shared" si="42"/>
        <v>0</v>
      </c>
      <c r="K423" s="15">
        <f t="shared" si="44"/>
        <v>0</v>
      </c>
      <c r="L423" s="58">
        <f>'Luxjacky Assumptions Monthly'!$M$8*'Luxjacky Forecast Monthly'!H423</f>
        <v>0</v>
      </c>
      <c r="M423" s="58">
        <f>'Luxjacky Assumptions Monthly'!$M$6*'Luxjacky Assumptions Monthly'!$M$8*'Luxjacky Forecast Monthly'!G423</f>
        <v>1045.7863900981135</v>
      </c>
      <c r="N423" s="58">
        <f t="shared" si="45"/>
        <v>1045.7863900981135</v>
      </c>
    </row>
    <row r="424" spans="1:14" x14ac:dyDescent="0.3">
      <c r="A424" s="60">
        <v>44618</v>
      </c>
      <c r="B424" s="15">
        <v>2022</v>
      </c>
      <c r="C424" s="15">
        <v>2</v>
      </c>
      <c r="D424" s="15" t="str">
        <f t="shared" si="40"/>
        <v>20222</v>
      </c>
      <c r="E424" s="15">
        <v>7</v>
      </c>
      <c r="F424" s="15">
        <v>1</v>
      </c>
      <c r="G424" s="62">
        <f t="shared" si="43"/>
        <v>1936.7277018490154</v>
      </c>
      <c r="H424" s="15">
        <f>IF(G423&lt;VLOOKUP(D424,'Luxjacky Assumptions Monthly'!$N$20:$R$44,5,0),VLOOKUP(D424,'Luxjacky Assumptions Monthly'!$N$20:$R$44,4,0),0)</f>
        <v>0</v>
      </c>
      <c r="I424" s="15">
        <f t="shared" si="41"/>
        <v>154.8450783472116</v>
      </c>
      <c r="J424" s="15">
        <f t="shared" si="42"/>
        <v>0</v>
      </c>
      <c r="K424" s="15">
        <f t="shared" si="44"/>
        <v>0</v>
      </c>
      <c r="L424" s="58">
        <f>'Luxjacky Assumptions Monthly'!$M$8*'Luxjacky Forecast Monthly'!H424</f>
        <v>0</v>
      </c>
      <c r="M424" s="58">
        <f>'Luxjacky Assumptions Monthly'!$M$6*'Luxjacky Assumptions Monthly'!$M$8*'Luxjacky Forecast Monthly'!G424</f>
        <v>968.36385092450769</v>
      </c>
      <c r="N424" s="58">
        <f t="shared" si="45"/>
        <v>968.36385092450769</v>
      </c>
    </row>
    <row r="425" spans="1:14" x14ac:dyDescent="0.3">
      <c r="A425" s="60">
        <v>44619</v>
      </c>
      <c r="B425" s="15">
        <v>2022</v>
      </c>
      <c r="C425" s="15">
        <v>2</v>
      </c>
      <c r="D425" s="15" t="str">
        <f t="shared" si="40"/>
        <v>20222</v>
      </c>
      <c r="E425" s="15">
        <v>1</v>
      </c>
      <c r="F425" s="15">
        <v>0</v>
      </c>
      <c r="G425" s="62">
        <f t="shared" si="43"/>
        <v>1697.7187376964782</v>
      </c>
      <c r="H425" s="15">
        <f>IF(G424&lt;VLOOKUP(D425,'Luxjacky Assumptions Monthly'!$N$20:$R$44,5,0),VLOOKUP(D425,'Luxjacky Assumptions Monthly'!$N$20:$R$44,4,0),0)</f>
        <v>0</v>
      </c>
      <c r="I425" s="15">
        <f t="shared" si="41"/>
        <v>239.00896415253717</v>
      </c>
      <c r="J425" s="15">
        <f t="shared" si="42"/>
        <v>0</v>
      </c>
      <c r="K425" s="15">
        <f t="shared" si="44"/>
        <v>0</v>
      </c>
      <c r="L425" s="58">
        <f>'Luxjacky Assumptions Monthly'!$M$8*'Luxjacky Forecast Monthly'!H425</f>
        <v>0</v>
      </c>
      <c r="M425" s="58">
        <f>'Luxjacky Assumptions Monthly'!$M$6*'Luxjacky Assumptions Monthly'!$M$8*'Luxjacky Forecast Monthly'!G425</f>
        <v>848.85936884823911</v>
      </c>
      <c r="N425" s="58">
        <f t="shared" si="45"/>
        <v>848.85936884823911</v>
      </c>
    </row>
    <row r="426" spans="1:14" x14ac:dyDescent="0.3">
      <c r="A426" s="60">
        <v>44620</v>
      </c>
      <c r="B426" s="15">
        <v>2022</v>
      </c>
      <c r="C426" s="15">
        <v>2</v>
      </c>
      <c r="D426" s="15" t="str">
        <f t="shared" si="40"/>
        <v>20222</v>
      </c>
      <c r="E426" s="15">
        <v>2</v>
      </c>
      <c r="F426" s="15">
        <v>0</v>
      </c>
      <c r="G426" s="62">
        <f t="shared" si="43"/>
        <v>3313.6066493792864</v>
      </c>
      <c r="H426" s="15">
        <f>IF(G425&lt;VLOOKUP(D426,'Luxjacky Assumptions Monthly'!$N$20:$R$44,5,0),VLOOKUP(D426,'Luxjacky Assumptions Monthly'!$N$20:$R$44,4,0),0)</f>
        <v>1859.5145580771214</v>
      </c>
      <c r="I426" s="15">
        <f t="shared" si="41"/>
        <v>243.62664639431352</v>
      </c>
      <c r="J426" s="15">
        <f t="shared" si="42"/>
        <v>1</v>
      </c>
      <c r="K426" s="15">
        <f t="shared" si="44"/>
        <v>4000</v>
      </c>
      <c r="L426" s="58">
        <f>'Luxjacky Assumptions Monthly'!$M$8*'Luxjacky Forecast Monthly'!H426</f>
        <v>18595.145580771212</v>
      </c>
      <c r="M426" s="58">
        <f>'Luxjacky Assumptions Monthly'!$M$6*'Luxjacky Assumptions Monthly'!$M$8*'Luxjacky Forecast Monthly'!G426</f>
        <v>1656.8033246896432</v>
      </c>
      <c r="N426" s="58">
        <f t="shared" si="45"/>
        <v>24251.948905460857</v>
      </c>
    </row>
    <row r="427" spans="1:14" x14ac:dyDescent="0.3">
      <c r="A427" s="60">
        <v>44621</v>
      </c>
      <c r="B427" s="15">
        <v>2022</v>
      </c>
      <c r="C427" s="15">
        <v>3</v>
      </c>
      <c r="D427" s="15" t="str">
        <f t="shared" si="40"/>
        <v>20223</v>
      </c>
      <c r="E427" s="15">
        <v>3</v>
      </c>
      <c r="F427" s="15">
        <v>0</v>
      </c>
      <c r="G427" s="62">
        <f t="shared" si="43"/>
        <v>3069.6020395674745</v>
      </c>
      <c r="H427" s="15">
        <f>IF(G426&lt;VLOOKUP(D427,'Luxjacky Assumptions Monthly'!$N$20:$R$44,5,0),VLOOKUP(D427,'Luxjacky Assumptions Monthly'!$N$20:$R$44,4,0),0)</f>
        <v>0</v>
      </c>
      <c r="I427" s="15">
        <f t="shared" si="41"/>
        <v>244.00460981181172</v>
      </c>
      <c r="J427" s="15">
        <f t="shared" si="42"/>
        <v>0</v>
      </c>
      <c r="K427" s="15">
        <f t="shared" si="44"/>
        <v>0</v>
      </c>
      <c r="L427" s="58">
        <f>'Luxjacky Assumptions Monthly'!$M$8*'Luxjacky Forecast Monthly'!H427</f>
        <v>0</v>
      </c>
      <c r="M427" s="58">
        <f>'Luxjacky Assumptions Monthly'!$M$6*'Luxjacky Assumptions Monthly'!$M$8*'Luxjacky Forecast Monthly'!G427</f>
        <v>1534.8010197837373</v>
      </c>
      <c r="N427" s="58">
        <f t="shared" si="45"/>
        <v>1534.8010197837373</v>
      </c>
    </row>
    <row r="428" spans="1:14" x14ac:dyDescent="0.3">
      <c r="A428" s="60">
        <v>44622</v>
      </c>
      <c r="B428" s="15">
        <v>2022</v>
      </c>
      <c r="C428" s="15">
        <v>3</v>
      </c>
      <c r="D428" s="15" t="str">
        <f t="shared" si="40"/>
        <v>20223</v>
      </c>
      <c r="E428" s="15">
        <v>4</v>
      </c>
      <c r="F428" s="15">
        <v>0</v>
      </c>
      <c r="G428" s="62">
        <f t="shared" si="43"/>
        <v>2836.2259991682945</v>
      </c>
      <c r="H428" s="15">
        <f>IF(G427&lt;VLOOKUP(D428,'Luxjacky Assumptions Monthly'!$N$20:$R$44,5,0),VLOOKUP(D428,'Luxjacky Assumptions Monthly'!$N$20:$R$44,4,0),0)</f>
        <v>0</v>
      </c>
      <c r="I428" s="15">
        <f t="shared" si="41"/>
        <v>233.37604039918003</v>
      </c>
      <c r="J428" s="15">
        <f t="shared" si="42"/>
        <v>0</v>
      </c>
      <c r="K428" s="15">
        <f t="shared" si="44"/>
        <v>0</v>
      </c>
      <c r="L428" s="58">
        <f>'Luxjacky Assumptions Monthly'!$M$8*'Luxjacky Forecast Monthly'!H428</f>
        <v>0</v>
      </c>
      <c r="M428" s="58">
        <f>'Luxjacky Assumptions Monthly'!$M$6*'Luxjacky Assumptions Monthly'!$M$8*'Luxjacky Forecast Monthly'!G428</f>
        <v>1418.1129995841472</v>
      </c>
      <c r="N428" s="58">
        <f t="shared" si="45"/>
        <v>1418.1129995841472</v>
      </c>
    </row>
    <row r="429" spans="1:14" x14ac:dyDescent="0.3">
      <c r="A429" s="60">
        <v>44623</v>
      </c>
      <c r="B429" s="15">
        <v>2022</v>
      </c>
      <c r="C429" s="15">
        <v>3</v>
      </c>
      <c r="D429" s="15" t="str">
        <f t="shared" si="40"/>
        <v>20223</v>
      </c>
      <c r="E429" s="15">
        <v>5</v>
      </c>
      <c r="F429" s="15">
        <v>0</v>
      </c>
      <c r="G429" s="62">
        <f t="shared" si="43"/>
        <v>2622.101135264772</v>
      </c>
      <c r="H429" s="15">
        <f>IF(G428&lt;VLOOKUP(D429,'Luxjacky Assumptions Monthly'!$N$20:$R$44,5,0),VLOOKUP(D429,'Luxjacky Assumptions Monthly'!$N$20:$R$44,4,0),0)</f>
        <v>0</v>
      </c>
      <c r="I429" s="15">
        <f t="shared" si="41"/>
        <v>214.12486390352271</v>
      </c>
      <c r="J429" s="15">
        <f t="shared" si="42"/>
        <v>0</v>
      </c>
      <c r="K429" s="15">
        <f t="shared" si="44"/>
        <v>0</v>
      </c>
      <c r="L429" s="58">
        <f>'Luxjacky Assumptions Monthly'!$M$8*'Luxjacky Forecast Monthly'!H429</f>
        <v>0</v>
      </c>
      <c r="M429" s="58">
        <f>'Luxjacky Assumptions Monthly'!$M$6*'Luxjacky Assumptions Monthly'!$M$8*'Luxjacky Forecast Monthly'!G429</f>
        <v>1311.050567632386</v>
      </c>
      <c r="N429" s="58">
        <f t="shared" si="45"/>
        <v>1311.050567632386</v>
      </c>
    </row>
    <row r="430" spans="1:14" x14ac:dyDescent="0.3">
      <c r="A430" s="60">
        <v>44624</v>
      </c>
      <c r="B430" s="15">
        <v>2022</v>
      </c>
      <c r="C430" s="15">
        <v>3</v>
      </c>
      <c r="D430" s="15" t="str">
        <f t="shared" si="40"/>
        <v>20223</v>
      </c>
      <c r="E430" s="15">
        <v>6</v>
      </c>
      <c r="F430" s="15">
        <v>1</v>
      </c>
      <c r="G430" s="62">
        <f t="shared" si="43"/>
        <v>2426.3480073753235</v>
      </c>
      <c r="H430" s="15">
        <f>IF(G429&lt;VLOOKUP(D430,'Luxjacky Assumptions Monthly'!$N$20:$R$44,5,0),VLOOKUP(D430,'Luxjacky Assumptions Monthly'!$N$20:$R$44,4,0),0)</f>
        <v>0</v>
      </c>
      <c r="I430" s="15">
        <f t="shared" si="41"/>
        <v>195.75312788944871</v>
      </c>
      <c r="J430" s="15">
        <f t="shared" si="42"/>
        <v>0</v>
      </c>
      <c r="K430" s="15">
        <f t="shared" si="44"/>
        <v>0</v>
      </c>
      <c r="L430" s="58">
        <f>'Luxjacky Assumptions Monthly'!$M$8*'Luxjacky Forecast Monthly'!H430</f>
        <v>0</v>
      </c>
      <c r="M430" s="58">
        <f>'Luxjacky Assumptions Monthly'!$M$6*'Luxjacky Assumptions Monthly'!$M$8*'Luxjacky Forecast Monthly'!G430</f>
        <v>1213.1740036876618</v>
      </c>
      <c r="N430" s="58">
        <f t="shared" si="45"/>
        <v>1213.1740036876618</v>
      </c>
    </row>
    <row r="431" spans="1:14" x14ac:dyDescent="0.3">
      <c r="A431" s="60">
        <v>44625</v>
      </c>
      <c r="B431" s="15">
        <v>2022</v>
      </c>
      <c r="C431" s="15">
        <v>3</v>
      </c>
      <c r="D431" s="15" t="str">
        <f t="shared" si="40"/>
        <v>20223</v>
      </c>
      <c r="E431" s="15">
        <v>7</v>
      </c>
      <c r="F431" s="15">
        <v>1</v>
      </c>
      <c r="G431" s="62">
        <f t="shared" si="43"/>
        <v>2268.514357895875</v>
      </c>
      <c r="H431" s="15">
        <f>IF(G430&lt;VLOOKUP(D431,'Luxjacky Assumptions Monthly'!$N$20:$R$44,5,0),VLOOKUP(D431,'Luxjacky Assumptions Monthly'!$N$20:$R$44,4,0),0)</f>
        <v>0</v>
      </c>
      <c r="I431" s="15">
        <f t="shared" si="41"/>
        <v>157.83364947944835</v>
      </c>
      <c r="J431" s="15">
        <f t="shared" si="42"/>
        <v>0</v>
      </c>
      <c r="K431" s="15">
        <f t="shared" si="44"/>
        <v>0</v>
      </c>
      <c r="L431" s="58">
        <f>'Luxjacky Assumptions Monthly'!$M$8*'Luxjacky Forecast Monthly'!H431</f>
        <v>0</v>
      </c>
      <c r="M431" s="58">
        <f>'Luxjacky Assumptions Monthly'!$M$6*'Luxjacky Assumptions Monthly'!$M$8*'Luxjacky Forecast Monthly'!G431</f>
        <v>1134.2571789479375</v>
      </c>
      <c r="N431" s="58">
        <f t="shared" si="45"/>
        <v>1134.2571789479375</v>
      </c>
    </row>
    <row r="432" spans="1:14" x14ac:dyDescent="0.3">
      <c r="A432" s="60">
        <v>44626</v>
      </c>
      <c r="B432" s="15">
        <v>2022</v>
      </c>
      <c r="C432" s="15">
        <v>3</v>
      </c>
      <c r="D432" s="15" t="str">
        <f t="shared" si="40"/>
        <v>20223</v>
      </c>
      <c r="E432" s="15">
        <v>1</v>
      </c>
      <c r="F432" s="15">
        <v>0</v>
      </c>
      <c r="G432" s="62">
        <f t="shared" si="43"/>
        <v>2026.5168226111011</v>
      </c>
      <c r="H432" s="15">
        <f>IF(G431&lt;VLOOKUP(D432,'Luxjacky Assumptions Monthly'!$N$20:$R$44,5,0),VLOOKUP(D432,'Luxjacky Assumptions Monthly'!$N$20:$R$44,4,0),0)</f>
        <v>0</v>
      </c>
      <c r="I432" s="15">
        <f t="shared" si="41"/>
        <v>241.9975352847739</v>
      </c>
      <c r="J432" s="15">
        <f t="shared" si="42"/>
        <v>0</v>
      </c>
      <c r="K432" s="15">
        <f t="shared" si="44"/>
        <v>0</v>
      </c>
      <c r="L432" s="58">
        <f>'Luxjacky Assumptions Monthly'!$M$8*'Luxjacky Forecast Monthly'!H432</f>
        <v>0</v>
      </c>
      <c r="M432" s="58">
        <f>'Luxjacky Assumptions Monthly'!$M$6*'Luxjacky Assumptions Monthly'!$M$8*'Luxjacky Forecast Monthly'!G432</f>
        <v>1013.2584113055506</v>
      </c>
      <c r="N432" s="58">
        <f t="shared" si="45"/>
        <v>1013.2584113055506</v>
      </c>
    </row>
    <row r="433" spans="1:14" x14ac:dyDescent="0.3">
      <c r="A433" s="60">
        <v>44627</v>
      </c>
      <c r="B433" s="15">
        <v>2022</v>
      </c>
      <c r="C433" s="15">
        <v>3</v>
      </c>
      <c r="D433" s="15" t="str">
        <f t="shared" si="40"/>
        <v>20223</v>
      </c>
      <c r="E433" s="15">
        <v>2</v>
      </c>
      <c r="F433" s="15">
        <v>0</v>
      </c>
      <c r="G433" s="62">
        <f t="shared" si="43"/>
        <v>1779.901605084551</v>
      </c>
      <c r="H433" s="15">
        <f>IF(G432&lt;VLOOKUP(D433,'Luxjacky Assumptions Monthly'!$N$20:$R$44,5,0),VLOOKUP(D433,'Luxjacky Assumptions Monthly'!$N$20:$R$44,4,0),0)</f>
        <v>0</v>
      </c>
      <c r="I433" s="15">
        <f t="shared" si="41"/>
        <v>246.61521752655025</v>
      </c>
      <c r="J433" s="15">
        <f t="shared" si="42"/>
        <v>0</v>
      </c>
      <c r="K433" s="15">
        <f t="shared" si="44"/>
        <v>0</v>
      </c>
      <c r="L433" s="58">
        <f>'Luxjacky Assumptions Monthly'!$M$8*'Luxjacky Forecast Monthly'!H433</f>
        <v>0</v>
      </c>
      <c r="M433" s="58">
        <f>'Luxjacky Assumptions Monthly'!$M$6*'Luxjacky Assumptions Monthly'!$M$8*'Luxjacky Forecast Monthly'!G433</f>
        <v>889.95080254227548</v>
      </c>
      <c r="N433" s="58">
        <f t="shared" si="45"/>
        <v>889.95080254227548</v>
      </c>
    </row>
    <row r="434" spans="1:14" x14ac:dyDescent="0.3">
      <c r="A434" s="60">
        <v>44628</v>
      </c>
      <c r="B434" s="15">
        <v>2022</v>
      </c>
      <c r="C434" s="15">
        <v>3</v>
      </c>
      <c r="D434" s="15" t="str">
        <f t="shared" si="40"/>
        <v>20223</v>
      </c>
      <c r="E434" s="15">
        <v>3</v>
      </c>
      <c r="F434" s="15">
        <v>0</v>
      </c>
      <c r="G434" s="62">
        <f t="shared" si="43"/>
        <v>1535.8969952727393</v>
      </c>
      <c r="H434" s="15">
        <f>IF(G433&lt;VLOOKUP(D434,'Luxjacky Assumptions Monthly'!$N$20:$R$44,5,0),VLOOKUP(D434,'Luxjacky Assumptions Monthly'!$N$20:$R$44,4,0),0)</f>
        <v>0</v>
      </c>
      <c r="I434" s="15">
        <f t="shared" si="41"/>
        <v>244.00460981181172</v>
      </c>
      <c r="J434" s="15">
        <f t="shared" si="42"/>
        <v>0</v>
      </c>
      <c r="K434" s="15">
        <f t="shared" si="44"/>
        <v>0</v>
      </c>
      <c r="L434" s="58">
        <f>'Luxjacky Assumptions Monthly'!$M$8*'Luxjacky Forecast Monthly'!H434</f>
        <v>0</v>
      </c>
      <c r="M434" s="58">
        <f>'Luxjacky Assumptions Monthly'!$M$6*'Luxjacky Assumptions Monthly'!$M$8*'Luxjacky Forecast Monthly'!G434</f>
        <v>767.94849763636967</v>
      </c>
      <c r="N434" s="58">
        <f t="shared" si="45"/>
        <v>767.94849763636967</v>
      </c>
    </row>
    <row r="435" spans="1:14" x14ac:dyDescent="0.3">
      <c r="A435" s="60">
        <v>44629</v>
      </c>
      <c r="B435" s="15">
        <v>2022</v>
      </c>
      <c r="C435" s="15">
        <v>3</v>
      </c>
      <c r="D435" s="15" t="str">
        <f t="shared" si="40"/>
        <v>20223</v>
      </c>
      <c r="E435" s="15">
        <v>4</v>
      </c>
      <c r="F435" s="15">
        <v>0</v>
      </c>
      <c r="G435" s="62">
        <f t="shared" si="43"/>
        <v>3179.5571486976569</v>
      </c>
      <c r="H435" s="15">
        <f>IF(G434&lt;VLOOKUP(D435,'Luxjacky Assumptions Monthly'!$N$20:$R$44,5,0),VLOOKUP(D435,'Luxjacky Assumptions Monthly'!$N$20:$R$44,4,0),0)</f>
        <v>1877.0361938240978</v>
      </c>
      <c r="I435" s="15">
        <f t="shared" si="41"/>
        <v>233.37604039918003</v>
      </c>
      <c r="J435" s="15">
        <f t="shared" si="42"/>
        <v>1</v>
      </c>
      <c r="K435" s="15">
        <f t="shared" si="44"/>
        <v>4000</v>
      </c>
      <c r="L435" s="58">
        <f>'Luxjacky Assumptions Monthly'!$M$8*'Luxjacky Forecast Monthly'!H435</f>
        <v>18770.361938240978</v>
      </c>
      <c r="M435" s="58">
        <f>'Luxjacky Assumptions Monthly'!$M$6*'Luxjacky Assumptions Monthly'!$M$8*'Luxjacky Forecast Monthly'!G435</f>
        <v>1589.7785743488284</v>
      </c>
      <c r="N435" s="58">
        <f t="shared" si="45"/>
        <v>24360.140512589805</v>
      </c>
    </row>
    <row r="436" spans="1:14" x14ac:dyDescent="0.3">
      <c r="A436" s="60">
        <v>44630</v>
      </c>
      <c r="B436" s="15">
        <v>2022</v>
      </c>
      <c r="C436" s="15">
        <v>3</v>
      </c>
      <c r="D436" s="15" t="str">
        <f t="shared" si="40"/>
        <v>20223</v>
      </c>
      <c r="E436" s="15">
        <v>5</v>
      </c>
      <c r="F436" s="15">
        <v>0</v>
      </c>
      <c r="G436" s="62">
        <f t="shared" si="43"/>
        <v>2965.4322847941344</v>
      </c>
      <c r="H436" s="15">
        <f>IF(G435&lt;VLOOKUP(D436,'Luxjacky Assumptions Monthly'!$N$20:$R$44,5,0),VLOOKUP(D436,'Luxjacky Assumptions Monthly'!$N$20:$R$44,4,0),0)</f>
        <v>0</v>
      </c>
      <c r="I436" s="15">
        <f t="shared" si="41"/>
        <v>214.12486390352271</v>
      </c>
      <c r="J436" s="15">
        <f t="shared" si="42"/>
        <v>0</v>
      </c>
      <c r="K436" s="15">
        <f t="shared" si="44"/>
        <v>0</v>
      </c>
      <c r="L436" s="58">
        <f>'Luxjacky Assumptions Monthly'!$M$8*'Luxjacky Forecast Monthly'!H436</f>
        <v>0</v>
      </c>
      <c r="M436" s="58">
        <f>'Luxjacky Assumptions Monthly'!$M$6*'Luxjacky Assumptions Monthly'!$M$8*'Luxjacky Forecast Monthly'!G436</f>
        <v>1482.7161423970672</v>
      </c>
      <c r="N436" s="58">
        <f t="shared" si="45"/>
        <v>1482.7161423970672</v>
      </c>
    </row>
    <row r="437" spans="1:14" x14ac:dyDescent="0.3">
      <c r="A437" s="60">
        <v>44631</v>
      </c>
      <c r="B437" s="15">
        <v>2022</v>
      </c>
      <c r="C437" s="15">
        <v>3</v>
      </c>
      <c r="D437" s="15" t="str">
        <f t="shared" si="40"/>
        <v>20223</v>
      </c>
      <c r="E437" s="15">
        <v>6</v>
      </c>
      <c r="F437" s="15">
        <v>1</v>
      </c>
      <c r="G437" s="62">
        <f t="shared" si="43"/>
        <v>2769.6791569046854</v>
      </c>
      <c r="H437" s="15">
        <f>IF(G436&lt;VLOOKUP(D437,'Luxjacky Assumptions Monthly'!$N$20:$R$44,5,0),VLOOKUP(D437,'Luxjacky Assumptions Monthly'!$N$20:$R$44,4,0),0)</f>
        <v>0</v>
      </c>
      <c r="I437" s="15">
        <f t="shared" si="41"/>
        <v>195.75312788944871</v>
      </c>
      <c r="J437" s="15">
        <f t="shared" si="42"/>
        <v>0</v>
      </c>
      <c r="K437" s="15">
        <f t="shared" si="44"/>
        <v>0</v>
      </c>
      <c r="L437" s="58">
        <f>'Luxjacky Assumptions Monthly'!$M$8*'Luxjacky Forecast Monthly'!H437</f>
        <v>0</v>
      </c>
      <c r="M437" s="58">
        <f>'Luxjacky Assumptions Monthly'!$M$6*'Luxjacky Assumptions Monthly'!$M$8*'Luxjacky Forecast Monthly'!G437</f>
        <v>1384.8395784523427</v>
      </c>
      <c r="N437" s="58">
        <f t="shared" si="45"/>
        <v>1384.8395784523427</v>
      </c>
    </row>
    <row r="438" spans="1:14" x14ac:dyDescent="0.3">
      <c r="A438" s="60">
        <v>44632</v>
      </c>
      <c r="B438" s="15">
        <v>2022</v>
      </c>
      <c r="C438" s="15">
        <v>3</v>
      </c>
      <c r="D438" s="15" t="str">
        <f t="shared" si="40"/>
        <v>20223</v>
      </c>
      <c r="E438" s="15">
        <v>7</v>
      </c>
      <c r="F438" s="15">
        <v>1</v>
      </c>
      <c r="G438" s="62">
        <f t="shared" si="43"/>
        <v>2611.845507425237</v>
      </c>
      <c r="H438" s="15">
        <f>IF(G437&lt;VLOOKUP(D438,'Luxjacky Assumptions Monthly'!$N$20:$R$44,5,0),VLOOKUP(D438,'Luxjacky Assumptions Monthly'!$N$20:$R$44,4,0),0)</f>
        <v>0</v>
      </c>
      <c r="I438" s="15">
        <f t="shared" si="41"/>
        <v>157.83364947944835</v>
      </c>
      <c r="J438" s="15">
        <f t="shared" si="42"/>
        <v>0</v>
      </c>
      <c r="K438" s="15">
        <f t="shared" si="44"/>
        <v>0</v>
      </c>
      <c r="L438" s="58">
        <f>'Luxjacky Assumptions Monthly'!$M$8*'Luxjacky Forecast Monthly'!H438</f>
        <v>0</v>
      </c>
      <c r="M438" s="58">
        <f>'Luxjacky Assumptions Monthly'!$M$6*'Luxjacky Assumptions Monthly'!$M$8*'Luxjacky Forecast Monthly'!G438</f>
        <v>1305.9227537126185</v>
      </c>
      <c r="N438" s="58">
        <f t="shared" si="45"/>
        <v>1305.9227537126185</v>
      </c>
    </row>
    <row r="439" spans="1:14" x14ac:dyDescent="0.3">
      <c r="A439" s="60">
        <v>44633</v>
      </c>
      <c r="B439" s="15">
        <v>2022</v>
      </c>
      <c r="C439" s="15">
        <v>3</v>
      </c>
      <c r="D439" s="15" t="str">
        <f t="shared" si="40"/>
        <v>20223</v>
      </c>
      <c r="E439" s="15">
        <v>1</v>
      </c>
      <c r="F439" s="15">
        <v>0</v>
      </c>
      <c r="G439" s="62">
        <f t="shared" si="43"/>
        <v>2369.8479721404628</v>
      </c>
      <c r="H439" s="15">
        <f>IF(G438&lt;VLOOKUP(D439,'Luxjacky Assumptions Monthly'!$N$20:$R$44,5,0),VLOOKUP(D439,'Luxjacky Assumptions Monthly'!$N$20:$R$44,4,0),0)</f>
        <v>0</v>
      </c>
      <c r="I439" s="15">
        <f t="shared" si="41"/>
        <v>241.9975352847739</v>
      </c>
      <c r="J439" s="15">
        <f t="shared" si="42"/>
        <v>0</v>
      </c>
      <c r="K439" s="15">
        <f t="shared" si="44"/>
        <v>0</v>
      </c>
      <c r="L439" s="58">
        <f>'Luxjacky Assumptions Monthly'!$M$8*'Luxjacky Forecast Monthly'!H439</f>
        <v>0</v>
      </c>
      <c r="M439" s="58">
        <f>'Luxjacky Assumptions Monthly'!$M$6*'Luxjacky Assumptions Monthly'!$M$8*'Luxjacky Forecast Monthly'!G439</f>
        <v>1184.9239860702314</v>
      </c>
      <c r="N439" s="58">
        <f t="shared" si="45"/>
        <v>1184.9239860702314</v>
      </c>
    </row>
    <row r="440" spans="1:14" x14ac:dyDescent="0.3">
      <c r="A440" s="60">
        <v>44634</v>
      </c>
      <c r="B440" s="15">
        <v>2022</v>
      </c>
      <c r="C440" s="15">
        <v>3</v>
      </c>
      <c r="D440" s="15" t="str">
        <f t="shared" si="40"/>
        <v>20223</v>
      </c>
      <c r="E440" s="15">
        <v>2</v>
      </c>
      <c r="F440" s="15">
        <v>0</v>
      </c>
      <c r="G440" s="62">
        <f t="shared" si="43"/>
        <v>2123.2327546139127</v>
      </c>
      <c r="H440" s="15">
        <f>IF(G439&lt;VLOOKUP(D440,'Luxjacky Assumptions Monthly'!$N$20:$R$44,5,0),VLOOKUP(D440,'Luxjacky Assumptions Monthly'!$N$20:$R$44,4,0),0)</f>
        <v>0</v>
      </c>
      <c r="I440" s="15">
        <f t="shared" si="41"/>
        <v>246.61521752655025</v>
      </c>
      <c r="J440" s="15">
        <f t="shared" si="42"/>
        <v>0</v>
      </c>
      <c r="K440" s="15">
        <f t="shared" si="44"/>
        <v>0</v>
      </c>
      <c r="L440" s="58">
        <f>'Luxjacky Assumptions Monthly'!$M$8*'Luxjacky Forecast Monthly'!H440</f>
        <v>0</v>
      </c>
      <c r="M440" s="58">
        <f>'Luxjacky Assumptions Monthly'!$M$6*'Luxjacky Assumptions Monthly'!$M$8*'Luxjacky Forecast Monthly'!G440</f>
        <v>1061.6163773069563</v>
      </c>
      <c r="N440" s="58">
        <f t="shared" si="45"/>
        <v>1061.6163773069563</v>
      </c>
    </row>
    <row r="441" spans="1:14" x14ac:dyDescent="0.3">
      <c r="A441" s="60">
        <v>44635</v>
      </c>
      <c r="B441" s="15">
        <v>2022</v>
      </c>
      <c r="C441" s="15">
        <v>3</v>
      </c>
      <c r="D441" s="15" t="str">
        <f t="shared" si="40"/>
        <v>20223</v>
      </c>
      <c r="E441" s="15">
        <v>3</v>
      </c>
      <c r="F441" s="15">
        <v>0</v>
      </c>
      <c r="G441" s="62">
        <f t="shared" si="43"/>
        <v>1879.228144802101</v>
      </c>
      <c r="H441" s="15">
        <f>IF(G440&lt;VLOOKUP(D441,'Luxjacky Assumptions Monthly'!$N$20:$R$44,5,0),VLOOKUP(D441,'Luxjacky Assumptions Monthly'!$N$20:$R$44,4,0),0)</f>
        <v>0</v>
      </c>
      <c r="I441" s="15">
        <f t="shared" si="41"/>
        <v>244.00460981181172</v>
      </c>
      <c r="J441" s="15">
        <f t="shared" si="42"/>
        <v>0</v>
      </c>
      <c r="K441" s="15">
        <f t="shared" si="44"/>
        <v>0</v>
      </c>
      <c r="L441" s="58">
        <f>'Luxjacky Assumptions Monthly'!$M$8*'Luxjacky Forecast Monthly'!H441</f>
        <v>0</v>
      </c>
      <c r="M441" s="58">
        <f>'Luxjacky Assumptions Monthly'!$M$6*'Luxjacky Assumptions Monthly'!$M$8*'Luxjacky Forecast Monthly'!G441</f>
        <v>939.61407240105052</v>
      </c>
      <c r="N441" s="58">
        <f t="shared" si="45"/>
        <v>939.61407240105052</v>
      </c>
    </row>
    <row r="442" spans="1:14" x14ac:dyDescent="0.3">
      <c r="A442" s="60">
        <v>44636</v>
      </c>
      <c r="B442" s="15">
        <v>2022</v>
      </c>
      <c r="C442" s="15">
        <v>3</v>
      </c>
      <c r="D442" s="15" t="str">
        <f t="shared" si="40"/>
        <v>20223</v>
      </c>
      <c r="E442" s="15">
        <v>4</v>
      </c>
      <c r="F442" s="15">
        <v>0</v>
      </c>
      <c r="G442" s="62">
        <f t="shared" si="43"/>
        <v>1645.852104402921</v>
      </c>
      <c r="H442" s="15">
        <f>IF(G441&lt;VLOOKUP(D442,'Luxjacky Assumptions Monthly'!$N$20:$R$44,5,0),VLOOKUP(D442,'Luxjacky Assumptions Monthly'!$N$20:$R$44,4,0),0)</f>
        <v>0</v>
      </c>
      <c r="I442" s="15">
        <f t="shared" si="41"/>
        <v>233.37604039918003</v>
      </c>
      <c r="J442" s="15">
        <f t="shared" si="42"/>
        <v>0</v>
      </c>
      <c r="K442" s="15">
        <f t="shared" si="44"/>
        <v>0</v>
      </c>
      <c r="L442" s="58">
        <f>'Luxjacky Assumptions Monthly'!$M$8*'Luxjacky Forecast Monthly'!H442</f>
        <v>0</v>
      </c>
      <c r="M442" s="58">
        <f>'Luxjacky Assumptions Monthly'!$M$6*'Luxjacky Assumptions Monthly'!$M$8*'Luxjacky Forecast Monthly'!G442</f>
        <v>822.92605220146049</v>
      </c>
      <c r="N442" s="58">
        <f t="shared" si="45"/>
        <v>822.92605220146049</v>
      </c>
    </row>
    <row r="443" spans="1:14" x14ac:dyDescent="0.3">
      <c r="A443" s="60">
        <v>44637</v>
      </c>
      <c r="B443" s="15">
        <v>2022</v>
      </c>
      <c r="C443" s="15">
        <v>3</v>
      </c>
      <c r="D443" s="15" t="str">
        <f t="shared" si="40"/>
        <v>20223</v>
      </c>
      <c r="E443" s="15">
        <v>5</v>
      </c>
      <c r="F443" s="15">
        <v>0</v>
      </c>
      <c r="G443" s="62">
        <f t="shared" si="43"/>
        <v>3308.7634343234963</v>
      </c>
      <c r="H443" s="15">
        <f>IF(G442&lt;VLOOKUP(D443,'Luxjacky Assumptions Monthly'!$N$20:$R$44,5,0),VLOOKUP(D443,'Luxjacky Assumptions Monthly'!$N$20:$R$44,4,0),0)</f>
        <v>1877.0361938240978</v>
      </c>
      <c r="I443" s="15">
        <f t="shared" si="41"/>
        <v>214.12486390352271</v>
      </c>
      <c r="J443" s="15">
        <f t="shared" si="42"/>
        <v>1</v>
      </c>
      <c r="K443" s="15">
        <f t="shared" si="44"/>
        <v>4000</v>
      </c>
      <c r="L443" s="58">
        <f>'Luxjacky Assumptions Monthly'!$M$8*'Luxjacky Forecast Monthly'!H443</f>
        <v>18770.361938240978</v>
      </c>
      <c r="M443" s="58">
        <f>'Luxjacky Assumptions Monthly'!$M$6*'Luxjacky Assumptions Monthly'!$M$8*'Luxjacky Forecast Monthly'!G443</f>
        <v>1654.3817171617482</v>
      </c>
      <c r="N443" s="58">
        <f t="shared" si="45"/>
        <v>24424.743655402726</v>
      </c>
    </row>
    <row r="444" spans="1:14" x14ac:dyDescent="0.3">
      <c r="A444" s="60">
        <v>44638</v>
      </c>
      <c r="B444" s="15">
        <v>2022</v>
      </c>
      <c r="C444" s="15">
        <v>3</v>
      </c>
      <c r="D444" s="15" t="str">
        <f t="shared" si="40"/>
        <v>20223</v>
      </c>
      <c r="E444" s="15">
        <v>6</v>
      </c>
      <c r="F444" s="15">
        <v>1</v>
      </c>
      <c r="G444" s="62">
        <f t="shared" si="43"/>
        <v>3113.0103064340474</v>
      </c>
      <c r="H444" s="15">
        <f>IF(G443&lt;VLOOKUP(D444,'Luxjacky Assumptions Monthly'!$N$20:$R$44,5,0),VLOOKUP(D444,'Luxjacky Assumptions Monthly'!$N$20:$R$44,4,0),0)</f>
        <v>0</v>
      </c>
      <c r="I444" s="15">
        <f t="shared" si="41"/>
        <v>195.75312788944871</v>
      </c>
      <c r="J444" s="15">
        <f t="shared" si="42"/>
        <v>0</v>
      </c>
      <c r="K444" s="15">
        <f t="shared" si="44"/>
        <v>0</v>
      </c>
      <c r="L444" s="58">
        <f>'Luxjacky Assumptions Monthly'!$M$8*'Luxjacky Forecast Monthly'!H444</f>
        <v>0</v>
      </c>
      <c r="M444" s="58">
        <f>'Luxjacky Assumptions Monthly'!$M$6*'Luxjacky Assumptions Monthly'!$M$8*'Luxjacky Forecast Monthly'!G444</f>
        <v>1556.5051532170237</v>
      </c>
      <c r="N444" s="58">
        <f t="shared" si="45"/>
        <v>1556.5051532170237</v>
      </c>
    </row>
    <row r="445" spans="1:14" x14ac:dyDescent="0.3">
      <c r="A445" s="60">
        <v>44639</v>
      </c>
      <c r="B445" s="15">
        <v>2022</v>
      </c>
      <c r="C445" s="15">
        <v>3</v>
      </c>
      <c r="D445" s="15" t="str">
        <f t="shared" si="40"/>
        <v>20223</v>
      </c>
      <c r="E445" s="15">
        <v>7</v>
      </c>
      <c r="F445" s="15">
        <v>1</v>
      </c>
      <c r="G445" s="62">
        <f t="shared" si="43"/>
        <v>2955.1766569545989</v>
      </c>
      <c r="H445" s="15">
        <f>IF(G444&lt;VLOOKUP(D445,'Luxjacky Assumptions Monthly'!$N$20:$R$44,5,0),VLOOKUP(D445,'Luxjacky Assumptions Monthly'!$N$20:$R$44,4,0),0)</f>
        <v>0</v>
      </c>
      <c r="I445" s="15">
        <f t="shared" si="41"/>
        <v>157.83364947944835</v>
      </c>
      <c r="J445" s="15">
        <f t="shared" si="42"/>
        <v>0</v>
      </c>
      <c r="K445" s="15">
        <f t="shared" si="44"/>
        <v>0</v>
      </c>
      <c r="L445" s="58">
        <f>'Luxjacky Assumptions Monthly'!$M$8*'Luxjacky Forecast Monthly'!H445</f>
        <v>0</v>
      </c>
      <c r="M445" s="58">
        <f>'Luxjacky Assumptions Monthly'!$M$6*'Luxjacky Assumptions Monthly'!$M$8*'Luxjacky Forecast Monthly'!G445</f>
        <v>1477.5883284772995</v>
      </c>
      <c r="N445" s="58">
        <f t="shared" si="45"/>
        <v>1477.5883284772995</v>
      </c>
    </row>
    <row r="446" spans="1:14" x14ac:dyDescent="0.3">
      <c r="A446" s="60">
        <v>44640</v>
      </c>
      <c r="B446" s="15">
        <v>2022</v>
      </c>
      <c r="C446" s="15">
        <v>3</v>
      </c>
      <c r="D446" s="15" t="str">
        <f t="shared" si="40"/>
        <v>20223</v>
      </c>
      <c r="E446" s="15">
        <v>1</v>
      </c>
      <c r="F446" s="15">
        <v>0</v>
      </c>
      <c r="G446" s="62">
        <f t="shared" si="43"/>
        <v>2713.1791216698248</v>
      </c>
      <c r="H446" s="15">
        <f>IF(G445&lt;VLOOKUP(D446,'Luxjacky Assumptions Monthly'!$N$20:$R$44,5,0),VLOOKUP(D446,'Luxjacky Assumptions Monthly'!$N$20:$R$44,4,0),0)</f>
        <v>0</v>
      </c>
      <c r="I446" s="15">
        <f t="shared" si="41"/>
        <v>241.9975352847739</v>
      </c>
      <c r="J446" s="15">
        <f t="shared" si="42"/>
        <v>0</v>
      </c>
      <c r="K446" s="15">
        <f t="shared" si="44"/>
        <v>0</v>
      </c>
      <c r="L446" s="58">
        <f>'Luxjacky Assumptions Monthly'!$M$8*'Luxjacky Forecast Monthly'!H446</f>
        <v>0</v>
      </c>
      <c r="M446" s="58">
        <f>'Luxjacky Assumptions Monthly'!$M$6*'Luxjacky Assumptions Monthly'!$M$8*'Luxjacky Forecast Monthly'!G446</f>
        <v>1356.5895608349124</v>
      </c>
      <c r="N446" s="58">
        <f t="shared" si="45"/>
        <v>1356.5895608349124</v>
      </c>
    </row>
    <row r="447" spans="1:14" x14ac:dyDescent="0.3">
      <c r="A447" s="60">
        <v>44641</v>
      </c>
      <c r="B447" s="15">
        <v>2022</v>
      </c>
      <c r="C447" s="15">
        <v>3</v>
      </c>
      <c r="D447" s="15" t="str">
        <f t="shared" si="40"/>
        <v>20223</v>
      </c>
      <c r="E447" s="15">
        <v>2</v>
      </c>
      <c r="F447" s="15">
        <v>0</v>
      </c>
      <c r="G447" s="62">
        <f t="shared" si="43"/>
        <v>2466.5639041432746</v>
      </c>
      <c r="H447" s="15">
        <f>IF(G446&lt;VLOOKUP(D447,'Luxjacky Assumptions Monthly'!$N$20:$R$44,5,0),VLOOKUP(D447,'Luxjacky Assumptions Monthly'!$N$20:$R$44,4,0),0)</f>
        <v>0</v>
      </c>
      <c r="I447" s="15">
        <f t="shared" si="41"/>
        <v>246.61521752655025</v>
      </c>
      <c r="J447" s="15">
        <f t="shared" si="42"/>
        <v>0</v>
      </c>
      <c r="K447" s="15">
        <f t="shared" si="44"/>
        <v>0</v>
      </c>
      <c r="L447" s="58">
        <f>'Luxjacky Assumptions Monthly'!$M$8*'Luxjacky Forecast Monthly'!H447</f>
        <v>0</v>
      </c>
      <c r="M447" s="58">
        <f>'Luxjacky Assumptions Monthly'!$M$6*'Luxjacky Assumptions Monthly'!$M$8*'Luxjacky Forecast Monthly'!G447</f>
        <v>1233.2819520716373</v>
      </c>
      <c r="N447" s="58">
        <f t="shared" si="45"/>
        <v>1233.2819520716373</v>
      </c>
    </row>
    <row r="448" spans="1:14" x14ac:dyDescent="0.3">
      <c r="A448" s="60">
        <v>44642</v>
      </c>
      <c r="B448" s="15">
        <v>2022</v>
      </c>
      <c r="C448" s="15">
        <v>3</v>
      </c>
      <c r="D448" s="15" t="str">
        <f t="shared" si="40"/>
        <v>20223</v>
      </c>
      <c r="E448" s="15">
        <v>3</v>
      </c>
      <c r="F448" s="15">
        <v>0</v>
      </c>
      <c r="G448" s="62">
        <f t="shared" si="43"/>
        <v>2222.5592943314628</v>
      </c>
      <c r="H448" s="15">
        <f>IF(G447&lt;VLOOKUP(D448,'Luxjacky Assumptions Monthly'!$N$20:$R$44,5,0),VLOOKUP(D448,'Luxjacky Assumptions Monthly'!$N$20:$R$44,4,0),0)</f>
        <v>0</v>
      </c>
      <c r="I448" s="15">
        <f t="shared" si="41"/>
        <v>244.00460981181172</v>
      </c>
      <c r="J448" s="15">
        <f t="shared" si="42"/>
        <v>0</v>
      </c>
      <c r="K448" s="15">
        <f t="shared" si="44"/>
        <v>0</v>
      </c>
      <c r="L448" s="58">
        <f>'Luxjacky Assumptions Monthly'!$M$8*'Luxjacky Forecast Monthly'!H448</f>
        <v>0</v>
      </c>
      <c r="M448" s="58">
        <f>'Luxjacky Assumptions Monthly'!$M$6*'Luxjacky Assumptions Monthly'!$M$8*'Luxjacky Forecast Monthly'!G448</f>
        <v>1111.2796471657314</v>
      </c>
      <c r="N448" s="58">
        <f t="shared" si="45"/>
        <v>1111.2796471657314</v>
      </c>
    </row>
    <row r="449" spans="1:14" x14ac:dyDescent="0.3">
      <c r="A449" s="60">
        <v>44643</v>
      </c>
      <c r="B449" s="15">
        <v>2022</v>
      </c>
      <c r="C449" s="15">
        <v>3</v>
      </c>
      <c r="D449" s="15" t="str">
        <f t="shared" si="40"/>
        <v>20223</v>
      </c>
      <c r="E449" s="15">
        <v>4</v>
      </c>
      <c r="F449" s="15">
        <v>0</v>
      </c>
      <c r="G449" s="62">
        <f t="shared" si="43"/>
        <v>1989.1832539322827</v>
      </c>
      <c r="H449" s="15">
        <f>IF(G448&lt;VLOOKUP(D449,'Luxjacky Assumptions Monthly'!$N$20:$R$44,5,0),VLOOKUP(D449,'Luxjacky Assumptions Monthly'!$N$20:$R$44,4,0),0)</f>
        <v>0</v>
      </c>
      <c r="I449" s="15">
        <f t="shared" si="41"/>
        <v>233.37604039918003</v>
      </c>
      <c r="J449" s="15">
        <f t="shared" si="42"/>
        <v>0</v>
      </c>
      <c r="K449" s="15">
        <f t="shared" si="44"/>
        <v>0</v>
      </c>
      <c r="L449" s="58">
        <f>'Luxjacky Assumptions Monthly'!$M$8*'Luxjacky Forecast Monthly'!H449</f>
        <v>0</v>
      </c>
      <c r="M449" s="58">
        <f>'Luxjacky Assumptions Monthly'!$M$6*'Luxjacky Assumptions Monthly'!$M$8*'Luxjacky Forecast Monthly'!G449</f>
        <v>994.59162696614135</v>
      </c>
      <c r="N449" s="58">
        <f t="shared" si="45"/>
        <v>994.59162696614135</v>
      </c>
    </row>
    <row r="450" spans="1:14" x14ac:dyDescent="0.3">
      <c r="A450" s="60">
        <v>44644</v>
      </c>
      <c r="B450" s="15">
        <v>2022</v>
      </c>
      <c r="C450" s="15">
        <v>3</v>
      </c>
      <c r="D450" s="15" t="str">
        <f t="shared" si="40"/>
        <v>20223</v>
      </c>
      <c r="E450" s="15">
        <v>5</v>
      </c>
      <c r="F450" s="15">
        <v>0</v>
      </c>
      <c r="G450" s="62">
        <f t="shared" si="43"/>
        <v>1775.05839002876</v>
      </c>
      <c r="H450" s="15">
        <f>IF(G449&lt;VLOOKUP(D450,'Luxjacky Assumptions Monthly'!$N$20:$R$44,5,0),VLOOKUP(D450,'Luxjacky Assumptions Monthly'!$N$20:$R$44,4,0),0)</f>
        <v>0</v>
      </c>
      <c r="I450" s="15">
        <f t="shared" si="41"/>
        <v>214.12486390352271</v>
      </c>
      <c r="J450" s="15">
        <f t="shared" si="42"/>
        <v>0</v>
      </c>
      <c r="K450" s="15">
        <f t="shared" si="44"/>
        <v>0</v>
      </c>
      <c r="L450" s="58">
        <f>'Luxjacky Assumptions Monthly'!$M$8*'Luxjacky Forecast Monthly'!H450</f>
        <v>0</v>
      </c>
      <c r="M450" s="58">
        <f>'Luxjacky Assumptions Monthly'!$M$6*'Luxjacky Assumptions Monthly'!$M$8*'Luxjacky Forecast Monthly'!G450</f>
        <v>887.52919501437998</v>
      </c>
      <c r="N450" s="58">
        <f t="shared" si="45"/>
        <v>887.52919501437998</v>
      </c>
    </row>
    <row r="451" spans="1:14" x14ac:dyDescent="0.3">
      <c r="A451" s="60">
        <v>44645</v>
      </c>
      <c r="B451" s="15">
        <v>2022</v>
      </c>
      <c r="C451" s="15">
        <v>3</v>
      </c>
      <c r="D451" s="15" t="str">
        <f t="shared" ref="D451:D514" si="46">CONCATENATE(B451,C451)</f>
        <v>20223</v>
      </c>
      <c r="E451" s="15">
        <v>6</v>
      </c>
      <c r="F451" s="15">
        <v>1</v>
      </c>
      <c r="G451" s="62">
        <f t="shared" si="43"/>
        <v>1579.3052621393113</v>
      </c>
      <c r="H451" s="15">
        <f>IF(G450&lt;VLOOKUP(D451,'Luxjacky Assumptions Monthly'!$N$20:$R$44,5,0),VLOOKUP(D451,'Luxjacky Assumptions Monthly'!$N$20:$R$44,4,0),0)</f>
        <v>0</v>
      </c>
      <c r="I451" s="15">
        <f t="shared" ref="I451:I514" si="47">100-2.17*E451^2.25+12.77*E451+EXP(-E451/0.032)+5*C451^0.75+10*F451+20*(B451-2016)</f>
        <v>195.75312788944871</v>
      </c>
      <c r="J451" s="15">
        <f t="shared" ref="J451:J514" si="48">IF(H451&gt;0,1,0)</f>
        <v>0</v>
      </c>
      <c r="K451" s="15">
        <f t="shared" si="44"/>
        <v>0</v>
      </c>
      <c r="L451" s="58">
        <f>'Luxjacky Assumptions Monthly'!$M$8*'Luxjacky Forecast Monthly'!H451</f>
        <v>0</v>
      </c>
      <c r="M451" s="58">
        <f>'Luxjacky Assumptions Monthly'!$M$6*'Luxjacky Assumptions Monthly'!$M$8*'Luxjacky Forecast Monthly'!G451</f>
        <v>789.65263106965563</v>
      </c>
      <c r="N451" s="58">
        <f t="shared" si="45"/>
        <v>789.65263106965563</v>
      </c>
    </row>
    <row r="452" spans="1:14" x14ac:dyDescent="0.3">
      <c r="A452" s="60">
        <v>44646</v>
      </c>
      <c r="B452" s="15">
        <v>2022</v>
      </c>
      <c r="C452" s="15">
        <v>3</v>
      </c>
      <c r="D452" s="15" t="str">
        <f t="shared" si="46"/>
        <v>20223</v>
      </c>
      <c r="E452" s="15">
        <v>7</v>
      </c>
      <c r="F452" s="15">
        <v>1</v>
      </c>
      <c r="G452" s="62">
        <f t="shared" ref="G452:G515" si="49">G451+H452-I452</f>
        <v>3298.5078064839608</v>
      </c>
      <c r="H452" s="15">
        <f>IF(G451&lt;VLOOKUP(D452,'Luxjacky Assumptions Monthly'!$N$20:$R$44,5,0),VLOOKUP(D452,'Luxjacky Assumptions Monthly'!$N$20:$R$44,4,0),0)</f>
        <v>1877.0361938240978</v>
      </c>
      <c r="I452" s="15">
        <f t="shared" si="47"/>
        <v>157.83364947944835</v>
      </c>
      <c r="J452" s="15">
        <f t="shared" si="48"/>
        <v>1</v>
      </c>
      <c r="K452" s="15">
        <f t="shared" ref="K452:K515" si="50">4000*J452</f>
        <v>4000</v>
      </c>
      <c r="L452" s="58">
        <f>'Luxjacky Assumptions Monthly'!$M$8*'Luxjacky Forecast Monthly'!H452</f>
        <v>18770.361938240978</v>
      </c>
      <c r="M452" s="58">
        <f>'Luxjacky Assumptions Monthly'!$M$6*'Luxjacky Assumptions Monthly'!$M$8*'Luxjacky Forecast Monthly'!G452</f>
        <v>1649.2539032419804</v>
      </c>
      <c r="N452" s="58">
        <f t="shared" ref="N452:N515" si="51">SUM(K452:M452)</f>
        <v>24419.615841482959</v>
      </c>
    </row>
    <row r="453" spans="1:14" x14ac:dyDescent="0.3">
      <c r="A453" s="60">
        <v>44647</v>
      </c>
      <c r="B453" s="15">
        <v>2022</v>
      </c>
      <c r="C453" s="15">
        <v>3</v>
      </c>
      <c r="D453" s="15" t="str">
        <f t="shared" si="46"/>
        <v>20223</v>
      </c>
      <c r="E453" s="15">
        <v>1</v>
      </c>
      <c r="F453" s="15">
        <v>0</v>
      </c>
      <c r="G453" s="62">
        <f t="shared" si="49"/>
        <v>3056.5102711991867</v>
      </c>
      <c r="H453" s="15">
        <f>IF(G452&lt;VLOOKUP(D453,'Luxjacky Assumptions Monthly'!$N$20:$R$44,5,0),VLOOKUP(D453,'Luxjacky Assumptions Monthly'!$N$20:$R$44,4,0),0)</f>
        <v>0</v>
      </c>
      <c r="I453" s="15">
        <f t="shared" si="47"/>
        <v>241.9975352847739</v>
      </c>
      <c r="J453" s="15">
        <f t="shared" si="48"/>
        <v>0</v>
      </c>
      <c r="K453" s="15">
        <f t="shared" si="50"/>
        <v>0</v>
      </c>
      <c r="L453" s="58">
        <f>'Luxjacky Assumptions Monthly'!$M$8*'Luxjacky Forecast Monthly'!H453</f>
        <v>0</v>
      </c>
      <c r="M453" s="58">
        <f>'Luxjacky Assumptions Monthly'!$M$6*'Luxjacky Assumptions Monthly'!$M$8*'Luxjacky Forecast Monthly'!G453</f>
        <v>1528.2551355995934</v>
      </c>
      <c r="N453" s="58">
        <f t="shared" si="51"/>
        <v>1528.2551355995934</v>
      </c>
    </row>
    <row r="454" spans="1:14" x14ac:dyDescent="0.3">
      <c r="A454" s="60">
        <v>44648</v>
      </c>
      <c r="B454" s="15">
        <v>2022</v>
      </c>
      <c r="C454" s="15">
        <v>3</v>
      </c>
      <c r="D454" s="15" t="str">
        <f t="shared" si="46"/>
        <v>20223</v>
      </c>
      <c r="E454" s="15">
        <v>2</v>
      </c>
      <c r="F454" s="15">
        <v>0</v>
      </c>
      <c r="G454" s="62">
        <f t="shared" si="49"/>
        <v>2809.8950536726365</v>
      </c>
      <c r="H454" s="15">
        <f>IF(G453&lt;VLOOKUP(D454,'Luxjacky Assumptions Monthly'!$N$20:$R$44,5,0),VLOOKUP(D454,'Luxjacky Assumptions Monthly'!$N$20:$R$44,4,0),0)</f>
        <v>0</v>
      </c>
      <c r="I454" s="15">
        <f t="shared" si="47"/>
        <v>246.61521752655025</v>
      </c>
      <c r="J454" s="15">
        <f t="shared" si="48"/>
        <v>0</v>
      </c>
      <c r="K454" s="15">
        <f t="shared" si="50"/>
        <v>0</v>
      </c>
      <c r="L454" s="58">
        <f>'Luxjacky Assumptions Monthly'!$M$8*'Luxjacky Forecast Monthly'!H454</f>
        <v>0</v>
      </c>
      <c r="M454" s="58">
        <f>'Luxjacky Assumptions Monthly'!$M$6*'Luxjacky Assumptions Monthly'!$M$8*'Luxjacky Forecast Monthly'!G454</f>
        <v>1404.9475268363183</v>
      </c>
      <c r="N454" s="58">
        <f t="shared" si="51"/>
        <v>1404.9475268363183</v>
      </c>
    </row>
    <row r="455" spans="1:14" x14ac:dyDescent="0.3">
      <c r="A455" s="60">
        <v>44649</v>
      </c>
      <c r="B455" s="15">
        <v>2022</v>
      </c>
      <c r="C455" s="15">
        <v>3</v>
      </c>
      <c r="D455" s="15" t="str">
        <f t="shared" si="46"/>
        <v>20223</v>
      </c>
      <c r="E455" s="15">
        <v>3</v>
      </c>
      <c r="F455" s="15">
        <v>0</v>
      </c>
      <c r="G455" s="62">
        <f t="shared" si="49"/>
        <v>2565.8904438608247</v>
      </c>
      <c r="H455" s="15">
        <f>IF(G454&lt;VLOOKUP(D455,'Luxjacky Assumptions Monthly'!$N$20:$R$44,5,0),VLOOKUP(D455,'Luxjacky Assumptions Monthly'!$N$20:$R$44,4,0),0)</f>
        <v>0</v>
      </c>
      <c r="I455" s="15">
        <f t="shared" si="47"/>
        <v>244.00460981181172</v>
      </c>
      <c r="J455" s="15">
        <f t="shared" si="48"/>
        <v>0</v>
      </c>
      <c r="K455" s="15">
        <f t="shared" si="50"/>
        <v>0</v>
      </c>
      <c r="L455" s="58">
        <f>'Luxjacky Assumptions Monthly'!$M$8*'Luxjacky Forecast Monthly'!H455</f>
        <v>0</v>
      </c>
      <c r="M455" s="58">
        <f>'Luxjacky Assumptions Monthly'!$M$6*'Luxjacky Assumptions Monthly'!$M$8*'Luxjacky Forecast Monthly'!G455</f>
        <v>1282.9452219304123</v>
      </c>
      <c r="N455" s="58">
        <f t="shared" si="51"/>
        <v>1282.9452219304123</v>
      </c>
    </row>
    <row r="456" spans="1:14" x14ac:dyDescent="0.3">
      <c r="A456" s="60">
        <v>44650</v>
      </c>
      <c r="B456" s="15">
        <v>2022</v>
      </c>
      <c r="C456" s="15">
        <v>3</v>
      </c>
      <c r="D456" s="15" t="str">
        <f t="shared" si="46"/>
        <v>20223</v>
      </c>
      <c r="E456" s="15">
        <v>4</v>
      </c>
      <c r="F456" s="15">
        <v>0</v>
      </c>
      <c r="G456" s="62">
        <f t="shared" si="49"/>
        <v>2332.5144034616446</v>
      </c>
      <c r="H456" s="15">
        <f>IF(G455&lt;VLOOKUP(D456,'Luxjacky Assumptions Monthly'!$N$20:$R$44,5,0),VLOOKUP(D456,'Luxjacky Assumptions Monthly'!$N$20:$R$44,4,0),0)</f>
        <v>0</v>
      </c>
      <c r="I456" s="15">
        <f t="shared" si="47"/>
        <v>233.37604039918003</v>
      </c>
      <c r="J456" s="15">
        <f t="shared" si="48"/>
        <v>0</v>
      </c>
      <c r="K456" s="15">
        <f t="shared" si="50"/>
        <v>0</v>
      </c>
      <c r="L456" s="58">
        <f>'Luxjacky Assumptions Monthly'!$M$8*'Luxjacky Forecast Monthly'!H456</f>
        <v>0</v>
      </c>
      <c r="M456" s="58">
        <f>'Luxjacky Assumptions Monthly'!$M$6*'Luxjacky Assumptions Monthly'!$M$8*'Luxjacky Forecast Monthly'!G456</f>
        <v>1166.2572017308223</v>
      </c>
      <c r="N456" s="58">
        <f t="shared" si="51"/>
        <v>1166.2572017308223</v>
      </c>
    </row>
    <row r="457" spans="1:14" x14ac:dyDescent="0.3">
      <c r="A457" s="60">
        <v>44651</v>
      </c>
      <c r="B457" s="15">
        <v>2022</v>
      </c>
      <c r="C457" s="15">
        <v>3</v>
      </c>
      <c r="D457" s="15" t="str">
        <f t="shared" si="46"/>
        <v>20223</v>
      </c>
      <c r="E457" s="15">
        <v>5</v>
      </c>
      <c r="F457" s="15">
        <v>0</v>
      </c>
      <c r="G457" s="62">
        <f t="shared" si="49"/>
        <v>2118.3895395581221</v>
      </c>
      <c r="H457" s="15">
        <f>IF(G456&lt;VLOOKUP(D457,'Luxjacky Assumptions Monthly'!$N$20:$R$44,5,0),VLOOKUP(D457,'Luxjacky Assumptions Monthly'!$N$20:$R$44,4,0),0)</f>
        <v>0</v>
      </c>
      <c r="I457" s="15">
        <f t="shared" si="47"/>
        <v>214.12486390352271</v>
      </c>
      <c r="J457" s="15">
        <f t="shared" si="48"/>
        <v>0</v>
      </c>
      <c r="K457" s="15">
        <f t="shared" si="50"/>
        <v>0</v>
      </c>
      <c r="L457" s="58">
        <f>'Luxjacky Assumptions Monthly'!$M$8*'Luxjacky Forecast Monthly'!H457</f>
        <v>0</v>
      </c>
      <c r="M457" s="58">
        <f>'Luxjacky Assumptions Monthly'!$M$6*'Luxjacky Assumptions Monthly'!$M$8*'Luxjacky Forecast Monthly'!G457</f>
        <v>1059.1947697790611</v>
      </c>
      <c r="N457" s="58">
        <f t="shared" si="51"/>
        <v>1059.1947697790611</v>
      </c>
    </row>
    <row r="458" spans="1:14" x14ac:dyDescent="0.3">
      <c r="A458" s="60">
        <v>44652</v>
      </c>
      <c r="B458" s="15">
        <v>2022</v>
      </c>
      <c r="C458" s="15">
        <v>4</v>
      </c>
      <c r="D458" s="15" t="str">
        <f t="shared" si="46"/>
        <v>20224</v>
      </c>
      <c r="E458" s="15">
        <v>6</v>
      </c>
      <c r="F458" s="15">
        <v>1</v>
      </c>
      <c r="G458" s="62">
        <f t="shared" si="49"/>
        <v>1919.8918113297163</v>
      </c>
      <c r="H458" s="15">
        <f>IF(G457&lt;VLOOKUP(D458,'Luxjacky Assumptions Monthly'!$N$20:$R$44,5,0),VLOOKUP(D458,'Luxjacky Assumptions Monthly'!$N$20:$R$44,4,0),0)</f>
        <v>0</v>
      </c>
      <c r="I458" s="15">
        <f t="shared" si="47"/>
        <v>198.49772822840578</v>
      </c>
      <c r="J458" s="15">
        <f t="shared" si="48"/>
        <v>0</v>
      </c>
      <c r="K458" s="15">
        <f t="shared" si="50"/>
        <v>0</v>
      </c>
      <c r="L458" s="58">
        <f>'Luxjacky Assumptions Monthly'!$M$8*'Luxjacky Forecast Monthly'!H458</f>
        <v>0</v>
      </c>
      <c r="M458" s="58">
        <f>'Luxjacky Assumptions Monthly'!$M$6*'Luxjacky Assumptions Monthly'!$M$8*'Luxjacky Forecast Monthly'!G458</f>
        <v>959.94590566485817</v>
      </c>
      <c r="N458" s="58">
        <f t="shared" si="51"/>
        <v>959.94590566485817</v>
      </c>
    </row>
    <row r="459" spans="1:14" x14ac:dyDescent="0.3">
      <c r="A459" s="60">
        <v>44653</v>
      </c>
      <c r="B459" s="15">
        <v>2022</v>
      </c>
      <c r="C459" s="15">
        <v>4</v>
      </c>
      <c r="D459" s="15" t="str">
        <f t="shared" si="46"/>
        <v>20224</v>
      </c>
      <c r="E459" s="15">
        <v>7</v>
      </c>
      <c r="F459" s="15">
        <v>1</v>
      </c>
      <c r="G459" s="62">
        <f t="shared" si="49"/>
        <v>1759.313561511311</v>
      </c>
      <c r="H459" s="15">
        <f>IF(G458&lt;VLOOKUP(D459,'Luxjacky Assumptions Monthly'!$N$20:$R$44,5,0),VLOOKUP(D459,'Luxjacky Assumptions Monthly'!$N$20:$R$44,4,0),0)</f>
        <v>0</v>
      </c>
      <c r="I459" s="15">
        <f t="shared" si="47"/>
        <v>160.57824981840542</v>
      </c>
      <c r="J459" s="15">
        <f t="shared" si="48"/>
        <v>0</v>
      </c>
      <c r="K459" s="15">
        <f t="shared" si="50"/>
        <v>0</v>
      </c>
      <c r="L459" s="58">
        <f>'Luxjacky Assumptions Monthly'!$M$8*'Luxjacky Forecast Monthly'!H459</f>
        <v>0</v>
      </c>
      <c r="M459" s="58">
        <f>'Luxjacky Assumptions Monthly'!$M$6*'Luxjacky Assumptions Monthly'!$M$8*'Luxjacky Forecast Monthly'!G459</f>
        <v>879.65678075565552</v>
      </c>
      <c r="N459" s="58">
        <f t="shared" si="51"/>
        <v>879.65678075565552</v>
      </c>
    </row>
    <row r="460" spans="1:14" x14ac:dyDescent="0.3">
      <c r="A460" s="60">
        <v>44654</v>
      </c>
      <c r="B460" s="15">
        <v>2022</v>
      </c>
      <c r="C460" s="15">
        <v>4</v>
      </c>
      <c r="D460" s="15" t="str">
        <f t="shared" si="46"/>
        <v>20224</v>
      </c>
      <c r="E460" s="15">
        <v>1</v>
      </c>
      <c r="F460" s="15">
        <v>0</v>
      </c>
      <c r="G460" s="62">
        <f t="shared" si="49"/>
        <v>1514.5714258875801</v>
      </c>
      <c r="H460" s="15">
        <f>IF(G459&lt;VLOOKUP(D460,'Luxjacky Assumptions Monthly'!$N$20:$R$44,5,0),VLOOKUP(D460,'Luxjacky Assumptions Monthly'!$N$20:$R$44,4,0),0)</f>
        <v>0</v>
      </c>
      <c r="I460" s="15">
        <f t="shared" si="47"/>
        <v>244.74213562373097</v>
      </c>
      <c r="J460" s="15">
        <f t="shared" si="48"/>
        <v>0</v>
      </c>
      <c r="K460" s="15">
        <f t="shared" si="50"/>
        <v>0</v>
      </c>
      <c r="L460" s="58">
        <f>'Luxjacky Assumptions Monthly'!$M$8*'Luxjacky Forecast Monthly'!H460</f>
        <v>0</v>
      </c>
      <c r="M460" s="58">
        <f>'Luxjacky Assumptions Monthly'!$M$6*'Luxjacky Assumptions Monthly'!$M$8*'Luxjacky Forecast Monthly'!G460</f>
        <v>757.28571294379003</v>
      </c>
      <c r="N460" s="58">
        <f t="shared" si="51"/>
        <v>757.28571294379003</v>
      </c>
    </row>
    <row r="461" spans="1:14" x14ac:dyDescent="0.3">
      <c r="A461" s="60">
        <v>44655</v>
      </c>
      <c r="B461" s="15">
        <v>2022</v>
      </c>
      <c r="C461" s="15">
        <v>4</v>
      </c>
      <c r="D461" s="15" t="str">
        <f t="shared" si="46"/>
        <v>20224</v>
      </c>
      <c r="E461" s="15">
        <v>2</v>
      </c>
      <c r="F461" s="15">
        <v>0</v>
      </c>
      <c r="G461" s="62">
        <f t="shared" si="49"/>
        <v>3137.215164246124</v>
      </c>
      <c r="H461" s="15">
        <f>IF(G460&lt;VLOOKUP(D461,'Luxjacky Assumptions Monthly'!$N$20:$R$44,5,0),VLOOKUP(D461,'Luxjacky Assumptions Monthly'!$N$20:$R$44,4,0),0)</f>
        <v>1872.0035562240512</v>
      </c>
      <c r="I461" s="15">
        <f t="shared" si="47"/>
        <v>249.35981786550732</v>
      </c>
      <c r="J461" s="15">
        <f t="shared" si="48"/>
        <v>1</v>
      </c>
      <c r="K461" s="15">
        <f t="shared" si="50"/>
        <v>4000</v>
      </c>
      <c r="L461" s="58">
        <f>'Luxjacky Assumptions Monthly'!$M$8*'Luxjacky Forecast Monthly'!H461</f>
        <v>18720.035562240511</v>
      </c>
      <c r="M461" s="58">
        <f>'Luxjacky Assumptions Monthly'!$M$6*'Luxjacky Assumptions Monthly'!$M$8*'Luxjacky Forecast Monthly'!G461</f>
        <v>1568.607582123062</v>
      </c>
      <c r="N461" s="58">
        <f t="shared" si="51"/>
        <v>24288.643144363574</v>
      </c>
    </row>
    <row r="462" spans="1:14" x14ac:dyDescent="0.3">
      <c r="A462" s="60">
        <v>44656</v>
      </c>
      <c r="B462" s="15">
        <v>2022</v>
      </c>
      <c r="C462" s="15">
        <v>4</v>
      </c>
      <c r="D462" s="15" t="str">
        <f t="shared" si="46"/>
        <v>20224</v>
      </c>
      <c r="E462" s="15">
        <v>3</v>
      </c>
      <c r="F462" s="15">
        <v>0</v>
      </c>
      <c r="G462" s="62">
        <f t="shared" si="49"/>
        <v>2890.4659540953553</v>
      </c>
      <c r="H462" s="15">
        <f>IF(G461&lt;VLOOKUP(D462,'Luxjacky Assumptions Monthly'!$N$20:$R$44,5,0),VLOOKUP(D462,'Luxjacky Assumptions Monthly'!$N$20:$R$44,4,0),0)</f>
        <v>0</v>
      </c>
      <c r="I462" s="15">
        <f t="shared" si="47"/>
        <v>246.74921015076876</v>
      </c>
      <c r="J462" s="15">
        <f t="shared" si="48"/>
        <v>0</v>
      </c>
      <c r="K462" s="15">
        <f t="shared" si="50"/>
        <v>0</v>
      </c>
      <c r="L462" s="58">
        <f>'Luxjacky Assumptions Monthly'!$M$8*'Luxjacky Forecast Monthly'!H462</f>
        <v>0</v>
      </c>
      <c r="M462" s="58">
        <f>'Luxjacky Assumptions Monthly'!$M$6*'Luxjacky Assumptions Monthly'!$M$8*'Luxjacky Forecast Monthly'!G462</f>
        <v>1445.2329770476777</v>
      </c>
      <c r="N462" s="58">
        <f t="shared" si="51"/>
        <v>1445.2329770476777</v>
      </c>
    </row>
    <row r="463" spans="1:14" x14ac:dyDescent="0.3">
      <c r="A463" s="60">
        <v>44657</v>
      </c>
      <c r="B463" s="15">
        <v>2022</v>
      </c>
      <c r="C463" s="15">
        <v>4</v>
      </c>
      <c r="D463" s="15" t="str">
        <f t="shared" si="46"/>
        <v>20224</v>
      </c>
      <c r="E463" s="15">
        <v>4</v>
      </c>
      <c r="F463" s="15">
        <v>0</v>
      </c>
      <c r="G463" s="62">
        <f t="shared" si="49"/>
        <v>2654.3453133572184</v>
      </c>
      <c r="H463" s="15">
        <f>IF(G462&lt;VLOOKUP(D463,'Luxjacky Assumptions Monthly'!$N$20:$R$44,5,0),VLOOKUP(D463,'Luxjacky Assumptions Monthly'!$N$20:$R$44,4,0),0)</f>
        <v>0</v>
      </c>
      <c r="I463" s="15">
        <f t="shared" si="47"/>
        <v>236.1206407381371</v>
      </c>
      <c r="J463" s="15">
        <f t="shared" si="48"/>
        <v>0</v>
      </c>
      <c r="K463" s="15">
        <f t="shared" si="50"/>
        <v>0</v>
      </c>
      <c r="L463" s="58">
        <f>'Luxjacky Assumptions Monthly'!$M$8*'Luxjacky Forecast Monthly'!H463</f>
        <v>0</v>
      </c>
      <c r="M463" s="58">
        <f>'Luxjacky Assumptions Monthly'!$M$6*'Luxjacky Assumptions Monthly'!$M$8*'Luxjacky Forecast Monthly'!G463</f>
        <v>1327.1726566786092</v>
      </c>
      <c r="N463" s="58">
        <f t="shared" si="51"/>
        <v>1327.1726566786092</v>
      </c>
    </row>
    <row r="464" spans="1:14" x14ac:dyDescent="0.3">
      <c r="A464" s="60">
        <v>44658</v>
      </c>
      <c r="B464" s="15">
        <v>2022</v>
      </c>
      <c r="C464" s="15">
        <v>4</v>
      </c>
      <c r="D464" s="15" t="str">
        <f t="shared" si="46"/>
        <v>20224</v>
      </c>
      <c r="E464" s="15">
        <v>5</v>
      </c>
      <c r="F464" s="15">
        <v>0</v>
      </c>
      <c r="G464" s="62">
        <f t="shared" si="49"/>
        <v>2437.4758491147386</v>
      </c>
      <c r="H464" s="15">
        <f>IF(G463&lt;VLOOKUP(D464,'Luxjacky Assumptions Monthly'!$N$20:$R$44,5,0),VLOOKUP(D464,'Luxjacky Assumptions Monthly'!$N$20:$R$44,4,0),0)</f>
        <v>0</v>
      </c>
      <c r="I464" s="15">
        <f t="shared" si="47"/>
        <v>216.86946424247975</v>
      </c>
      <c r="J464" s="15">
        <f t="shared" si="48"/>
        <v>0</v>
      </c>
      <c r="K464" s="15">
        <f t="shared" si="50"/>
        <v>0</v>
      </c>
      <c r="L464" s="58">
        <f>'Luxjacky Assumptions Monthly'!$M$8*'Luxjacky Forecast Monthly'!H464</f>
        <v>0</v>
      </c>
      <c r="M464" s="58">
        <f>'Luxjacky Assumptions Monthly'!$M$6*'Luxjacky Assumptions Monthly'!$M$8*'Luxjacky Forecast Monthly'!G464</f>
        <v>1218.7379245573693</v>
      </c>
      <c r="N464" s="58">
        <f t="shared" si="51"/>
        <v>1218.7379245573693</v>
      </c>
    </row>
    <row r="465" spans="1:14" x14ac:dyDescent="0.3">
      <c r="A465" s="60">
        <v>44659</v>
      </c>
      <c r="B465" s="15">
        <v>2022</v>
      </c>
      <c r="C465" s="15">
        <v>4</v>
      </c>
      <c r="D465" s="15" t="str">
        <f t="shared" si="46"/>
        <v>20224</v>
      </c>
      <c r="E465" s="15">
        <v>6</v>
      </c>
      <c r="F465" s="15">
        <v>1</v>
      </c>
      <c r="G465" s="62">
        <f t="shared" si="49"/>
        <v>2238.9781208863328</v>
      </c>
      <c r="H465" s="15">
        <f>IF(G464&lt;VLOOKUP(D465,'Luxjacky Assumptions Monthly'!$N$20:$R$44,5,0),VLOOKUP(D465,'Luxjacky Assumptions Monthly'!$N$20:$R$44,4,0),0)</f>
        <v>0</v>
      </c>
      <c r="I465" s="15">
        <f t="shared" si="47"/>
        <v>198.49772822840578</v>
      </c>
      <c r="J465" s="15">
        <f t="shared" si="48"/>
        <v>0</v>
      </c>
      <c r="K465" s="15">
        <f t="shared" si="50"/>
        <v>0</v>
      </c>
      <c r="L465" s="58">
        <f>'Luxjacky Assumptions Monthly'!$M$8*'Luxjacky Forecast Monthly'!H465</f>
        <v>0</v>
      </c>
      <c r="M465" s="58">
        <f>'Luxjacky Assumptions Monthly'!$M$6*'Luxjacky Assumptions Monthly'!$M$8*'Luxjacky Forecast Monthly'!G465</f>
        <v>1119.4890604431664</v>
      </c>
      <c r="N465" s="58">
        <f t="shared" si="51"/>
        <v>1119.4890604431664</v>
      </c>
    </row>
    <row r="466" spans="1:14" x14ac:dyDescent="0.3">
      <c r="A466" s="60">
        <v>44660</v>
      </c>
      <c r="B466" s="15">
        <v>2022</v>
      </c>
      <c r="C466" s="15">
        <v>4</v>
      </c>
      <c r="D466" s="15" t="str">
        <f t="shared" si="46"/>
        <v>20224</v>
      </c>
      <c r="E466" s="15">
        <v>7</v>
      </c>
      <c r="F466" s="15">
        <v>1</v>
      </c>
      <c r="G466" s="62">
        <f t="shared" si="49"/>
        <v>2078.3998710679275</v>
      </c>
      <c r="H466" s="15">
        <f>IF(G465&lt;VLOOKUP(D466,'Luxjacky Assumptions Monthly'!$N$20:$R$44,5,0),VLOOKUP(D466,'Luxjacky Assumptions Monthly'!$N$20:$R$44,4,0),0)</f>
        <v>0</v>
      </c>
      <c r="I466" s="15">
        <f t="shared" si="47"/>
        <v>160.57824981840542</v>
      </c>
      <c r="J466" s="15">
        <f t="shared" si="48"/>
        <v>0</v>
      </c>
      <c r="K466" s="15">
        <f t="shared" si="50"/>
        <v>0</v>
      </c>
      <c r="L466" s="58">
        <f>'Luxjacky Assumptions Monthly'!$M$8*'Luxjacky Forecast Monthly'!H466</f>
        <v>0</v>
      </c>
      <c r="M466" s="58">
        <f>'Luxjacky Assumptions Monthly'!$M$6*'Luxjacky Assumptions Monthly'!$M$8*'Luxjacky Forecast Monthly'!G466</f>
        <v>1039.1999355339638</v>
      </c>
      <c r="N466" s="58">
        <f t="shared" si="51"/>
        <v>1039.1999355339638</v>
      </c>
    </row>
    <row r="467" spans="1:14" x14ac:dyDescent="0.3">
      <c r="A467" s="60">
        <v>44661</v>
      </c>
      <c r="B467" s="15">
        <v>2022</v>
      </c>
      <c r="C467" s="15">
        <v>4</v>
      </c>
      <c r="D467" s="15" t="str">
        <f t="shared" si="46"/>
        <v>20224</v>
      </c>
      <c r="E467" s="15">
        <v>1</v>
      </c>
      <c r="F467" s="15">
        <v>0</v>
      </c>
      <c r="G467" s="62">
        <f t="shared" si="49"/>
        <v>1833.6577354441965</v>
      </c>
      <c r="H467" s="15">
        <f>IF(G466&lt;VLOOKUP(D467,'Luxjacky Assumptions Monthly'!$N$20:$R$44,5,0),VLOOKUP(D467,'Luxjacky Assumptions Monthly'!$N$20:$R$44,4,0),0)</f>
        <v>0</v>
      </c>
      <c r="I467" s="15">
        <f t="shared" si="47"/>
        <v>244.74213562373097</v>
      </c>
      <c r="J467" s="15">
        <f t="shared" si="48"/>
        <v>0</v>
      </c>
      <c r="K467" s="15">
        <f t="shared" si="50"/>
        <v>0</v>
      </c>
      <c r="L467" s="58">
        <f>'Luxjacky Assumptions Monthly'!$M$8*'Luxjacky Forecast Monthly'!H467</f>
        <v>0</v>
      </c>
      <c r="M467" s="58">
        <f>'Luxjacky Assumptions Monthly'!$M$6*'Luxjacky Assumptions Monthly'!$M$8*'Luxjacky Forecast Monthly'!G467</f>
        <v>916.82886772209827</v>
      </c>
      <c r="N467" s="58">
        <f t="shared" si="51"/>
        <v>916.82886772209827</v>
      </c>
    </row>
    <row r="468" spans="1:14" x14ac:dyDescent="0.3">
      <c r="A468" s="60">
        <v>44662</v>
      </c>
      <c r="B468" s="15">
        <v>2022</v>
      </c>
      <c r="C468" s="15">
        <v>4</v>
      </c>
      <c r="D468" s="15" t="str">
        <f t="shared" si="46"/>
        <v>20224</v>
      </c>
      <c r="E468" s="15">
        <v>2</v>
      </c>
      <c r="F468" s="15">
        <v>0</v>
      </c>
      <c r="G468" s="62">
        <f t="shared" si="49"/>
        <v>1584.2979175786893</v>
      </c>
      <c r="H468" s="15">
        <f>IF(G467&lt;VLOOKUP(D468,'Luxjacky Assumptions Monthly'!$N$20:$R$44,5,0),VLOOKUP(D468,'Luxjacky Assumptions Monthly'!$N$20:$R$44,4,0),0)</f>
        <v>0</v>
      </c>
      <c r="I468" s="15">
        <f t="shared" si="47"/>
        <v>249.35981786550732</v>
      </c>
      <c r="J468" s="15">
        <f t="shared" si="48"/>
        <v>0</v>
      </c>
      <c r="K468" s="15">
        <f t="shared" si="50"/>
        <v>0</v>
      </c>
      <c r="L468" s="58">
        <f>'Luxjacky Assumptions Monthly'!$M$8*'Luxjacky Forecast Monthly'!H468</f>
        <v>0</v>
      </c>
      <c r="M468" s="58">
        <f>'Luxjacky Assumptions Monthly'!$M$6*'Luxjacky Assumptions Monthly'!$M$8*'Luxjacky Forecast Monthly'!G468</f>
        <v>792.14895878934465</v>
      </c>
      <c r="N468" s="58">
        <f t="shared" si="51"/>
        <v>792.14895878934465</v>
      </c>
    </row>
    <row r="469" spans="1:14" x14ac:dyDescent="0.3">
      <c r="A469" s="60">
        <v>44663</v>
      </c>
      <c r="B469" s="15">
        <v>2022</v>
      </c>
      <c r="C469" s="15">
        <v>4</v>
      </c>
      <c r="D469" s="15" t="str">
        <f t="shared" si="46"/>
        <v>20224</v>
      </c>
      <c r="E469" s="15">
        <v>3</v>
      </c>
      <c r="F469" s="15">
        <v>0</v>
      </c>
      <c r="G469" s="62">
        <f t="shared" si="49"/>
        <v>3209.5522636519718</v>
      </c>
      <c r="H469" s="15">
        <f>IF(G468&lt;VLOOKUP(D469,'Luxjacky Assumptions Monthly'!$N$20:$R$44,5,0),VLOOKUP(D469,'Luxjacky Assumptions Monthly'!$N$20:$R$44,4,0),0)</f>
        <v>1872.0035562240512</v>
      </c>
      <c r="I469" s="15">
        <f t="shared" si="47"/>
        <v>246.74921015076876</v>
      </c>
      <c r="J469" s="15">
        <f t="shared" si="48"/>
        <v>1</v>
      </c>
      <c r="K469" s="15">
        <f t="shared" si="50"/>
        <v>4000</v>
      </c>
      <c r="L469" s="58">
        <f>'Luxjacky Assumptions Monthly'!$M$8*'Luxjacky Forecast Monthly'!H469</f>
        <v>18720.035562240511</v>
      </c>
      <c r="M469" s="58">
        <f>'Luxjacky Assumptions Monthly'!$M$6*'Luxjacky Assumptions Monthly'!$M$8*'Luxjacky Forecast Monthly'!G469</f>
        <v>1604.7761318259859</v>
      </c>
      <c r="N469" s="58">
        <f t="shared" si="51"/>
        <v>24324.811694066499</v>
      </c>
    </row>
    <row r="470" spans="1:14" x14ac:dyDescent="0.3">
      <c r="A470" s="60">
        <v>44664</v>
      </c>
      <c r="B470" s="15">
        <v>2022</v>
      </c>
      <c r="C470" s="15">
        <v>4</v>
      </c>
      <c r="D470" s="15" t="str">
        <f t="shared" si="46"/>
        <v>20224</v>
      </c>
      <c r="E470" s="15">
        <v>4</v>
      </c>
      <c r="F470" s="15">
        <v>0</v>
      </c>
      <c r="G470" s="62">
        <f t="shared" si="49"/>
        <v>2973.4316229138349</v>
      </c>
      <c r="H470" s="15">
        <f>IF(G469&lt;VLOOKUP(D470,'Luxjacky Assumptions Monthly'!$N$20:$R$44,5,0),VLOOKUP(D470,'Luxjacky Assumptions Monthly'!$N$20:$R$44,4,0),0)</f>
        <v>0</v>
      </c>
      <c r="I470" s="15">
        <f t="shared" si="47"/>
        <v>236.1206407381371</v>
      </c>
      <c r="J470" s="15">
        <f t="shared" si="48"/>
        <v>0</v>
      </c>
      <c r="K470" s="15">
        <f t="shared" si="50"/>
        <v>0</v>
      </c>
      <c r="L470" s="58">
        <f>'Luxjacky Assumptions Monthly'!$M$8*'Luxjacky Forecast Monthly'!H470</f>
        <v>0</v>
      </c>
      <c r="M470" s="58">
        <f>'Luxjacky Assumptions Monthly'!$M$6*'Luxjacky Assumptions Monthly'!$M$8*'Luxjacky Forecast Monthly'!G470</f>
        <v>1486.7158114569174</v>
      </c>
      <c r="N470" s="58">
        <f t="shared" si="51"/>
        <v>1486.7158114569174</v>
      </c>
    </row>
    <row r="471" spans="1:14" x14ac:dyDescent="0.3">
      <c r="A471" s="60">
        <v>44665</v>
      </c>
      <c r="B471" s="15">
        <v>2022</v>
      </c>
      <c r="C471" s="15">
        <v>4</v>
      </c>
      <c r="D471" s="15" t="str">
        <f t="shared" si="46"/>
        <v>20224</v>
      </c>
      <c r="E471" s="15">
        <v>5</v>
      </c>
      <c r="F471" s="15">
        <v>0</v>
      </c>
      <c r="G471" s="62">
        <f t="shared" si="49"/>
        <v>2756.5621586713551</v>
      </c>
      <c r="H471" s="15">
        <f>IF(G470&lt;VLOOKUP(D471,'Luxjacky Assumptions Monthly'!$N$20:$R$44,5,0),VLOOKUP(D471,'Luxjacky Assumptions Monthly'!$N$20:$R$44,4,0),0)</f>
        <v>0</v>
      </c>
      <c r="I471" s="15">
        <f t="shared" si="47"/>
        <v>216.86946424247975</v>
      </c>
      <c r="J471" s="15">
        <f t="shared" si="48"/>
        <v>0</v>
      </c>
      <c r="K471" s="15">
        <f t="shared" si="50"/>
        <v>0</v>
      </c>
      <c r="L471" s="58">
        <f>'Luxjacky Assumptions Monthly'!$M$8*'Luxjacky Forecast Monthly'!H471</f>
        <v>0</v>
      </c>
      <c r="M471" s="58">
        <f>'Luxjacky Assumptions Monthly'!$M$6*'Luxjacky Assumptions Monthly'!$M$8*'Luxjacky Forecast Monthly'!G471</f>
        <v>1378.2810793356775</v>
      </c>
      <c r="N471" s="58">
        <f t="shared" si="51"/>
        <v>1378.2810793356775</v>
      </c>
    </row>
    <row r="472" spans="1:14" x14ac:dyDescent="0.3">
      <c r="A472" s="60">
        <v>44666</v>
      </c>
      <c r="B472" s="15">
        <v>2022</v>
      </c>
      <c r="C472" s="15">
        <v>4</v>
      </c>
      <c r="D472" s="15" t="str">
        <f t="shared" si="46"/>
        <v>20224</v>
      </c>
      <c r="E472" s="15">
        <v>6</v>
      </c>
      <c r="F472" s="15">
        <v>1</v>
      </c>
      <c r="G472" s="62">
        <f t="shared" si="49"/>
        <v>2558.0644304429493</v>
      </c>
      <c r="H472" s="15">
        <f>IF(G471&lt;VLOOKUP(D472,'Luxjacky Assumptions Monthly'!$N$20:$R$44,5,0),VLOOKUP(D472,'Luxjacky Assumptions Monthly'!$N$20:$R$44,4,0),0)</f>
        <v>0</v>
      </c>
      <c r="I472" s="15">
        <f t="shared" si="47"/>
        <v>198.49772822840578</v>
      </c>
      <c r="J472" s="15">
        <f t="shared" si="48"/>
        <v>0</v>
      </c>
      <c r="K472" s="15">
        <f t="shared" si="50"/>
        <v>0</v>
      </c>
      <c r="L472" s="58">
        <f>'Luxjacky Assumptions Monthly'!$M$8*'Luxjacky Forecast Monthly'!H472</f>
        <v>0</v>
      </c>
      <c r="M472" s="58">
        <f>'Luxjacky Assumptions Monthly'!$M$6*'Luxjacky Assumptions Monthly'!$M$8*'Luxjacky Forecast Monthly'!G472</f>
        <v>1279.0322152214746</v>
      </c>
      <c r="N472" s="58">
        <f t="shared" si="51"/>
        <v>1279.0322152214746</v>
      </c>
    </row>
    <row r="473" spans="1:14" x14ac:dyDescent="0.3">
      <c r="A473" s="60">
        <v>44667</v>
      </c>
      <c r="B473" s="15">
        <v>2022</v>
      </c>
      <c r="C473" s="15">
        <v>4</v>
      </c>
      <c r="D473" s="15" t="str">
        <f t="shared" si="46"/>
        <v>20224</v>
      </c>
      <c r="E473" s="15">
        <v>7</v>
      </c>
      <c r="F473" s="15">
        <v>1</v>
      </c>
      <c r="G473" s="62">
        <f t="shared" si="49"/>
        <v>2397.486180624544</v>
      </c>
      <c r="H473" s="15">
        <f>IF(G472&lt;VLOOKUP(D473,'Luxjacky Assumptions Monthly'!$N$20:$R$44,5,0),VLOOKUP(D473,'Luxjacky Assumptions Monthly'!$N$20:$R$44,4,0),0)</f>
        <v>0</v>
      </c>
      <c r="I473" s="15">
        <f t="shared" si="47"/>
        <v>160.57824981840542</v>
      </c>
      <c r="J473" s="15">
        <f t="shared" si="48"/>
        <v>0</v>
      </c>
      <c r="K473" s="15">
        <f t="shared" si="50"/>
        <v>0</v>
      </c>
      <c r="L473" s="58">
        <f>'Luxjacky Assumptions Monthly'!$M$8*'Luxjacky Forecast Monthly'!H473</f>
        <v>0</v>
      </c>
      <c r="M473" s="58">
        <f>'Luxjacky Assumptions Monthly'!$M$6*'Luxjacky Assumptions Monthly'!$M$8*'Luxjacky Forecast Monthly'!G473</f>
        <v>1198.743090312272</v>
      </c>
      <c r="N473" s="58">
        <f t="shared" si="51"/>
        <v>1198.743090312272</v>
      </c>
    </row>
    <row r="474" spans="1:14" x14ac:dyDescent="0.3">
      <c r="A474" s="60">
        <v>44668</v>
      </c>
      <c r="B474" s="15">
        <v>2022</v>
      </c>
      <c r="C474" s="15">
        <v>4</v>
      </c>
      <c r="D474" s="15" t="str">
        <f t="shared" si="46"/>
        <v>20224</v>
      </c>
      <c r="E474" s="15">
        <v>1</v>
      </c>
      <c r="F474" s="15">
        <v>0</v>
      </c>
      <c r="G474" s="62">
        <f t="shared" si="49"/>
        <v>2152.744045000813</v>
      </c>
      <c r="H474" s="15">
        <f>IF(G473&lt;VLOOKUP(D474,'Luxjacky Assumptions Monthly'!$N$20:$R$44,5,0),VLOOKUP(D474,'Luxjacky Assumptions Monthly'!$N$20:$R$44,4,0),0)</f>
        <v>0</v>
      </c>
      <c r="I474" s="15">
        <f t="shared" si="47"/>
        <v>244.74213562373097</v>
      </c>
      <c r="J474" s="15">
        <f t="shared" si="48"/>
        <v>0</v>
      </c>
      <c r="K474" s="15">
        <f t="shared" si="50"/>
        <v>0</v>
      </c>
      <c r="L474" s="58">
        <f>'Luxjacky Assumptions Monthly'!$M$8*'Luxjacky Forecast Monthly'!H474</f>
        <v>0</v>
      </c>
      <c r="M474" s="58">
        <f>'Luxjacky Assumptions Monthly'!$M$6*'Luxjacky Assumptions Monthly'!$M$8*'Luxjacky Forecast Monthly'!G474</f>
        <v>1076.3720225004065</v>
      </c>
      <c r="N474" s="58">
        <f t="shared" si="51"/>
        <v>1076.3720225004065</v>
      </c>
    </row>
    <row r="475" spans="1:14" x14ac:dyDescent="0.3">
      <c r="A475" s="60">
        <v>44669</v>
      </c>
      <c r="B475" s="15">
        <v>2022</v>
      </c>
      <c r="C475" s="15">
        <v>4</v>
      </c>
      <c r="D475" s="15" t="str">
        <f t="shared" si="46"/>
        <v>20224</v>
      </c>
      <c r="E475" s="15">
        <v>2</v>
      </c>
      <c r="F475" s="15">
        <v>0</v>
      </c>
      <c r="G475" s="62">
        <f t="shared" si="49"/>
        <v>1903.3842271353058</v>
      </c>
      <c r="H475" s="15">
        <f>IF(G474&lt;VLOOKUP(D475,'Luxjacky Assumptions Monthly'!$N$20:$R$44,5,0),VLOOKUP(D475,'Luxjacky Assumptions Monthly'!$N$20:$R$44,4,0),0)</f>
        <v>0</v>
      </c>
      <c r="I475" s="15">
        <f t="shared" si="47"/>
        <v>249.35981786550732</v>
      </c>
      <c r="J475" s="15">
        <f t="shared" si="48"/>
        <v>0</v>
      </c>
      <c r="K475" s="15">
        <f t="shared" si="50"/>
        <v>0</v>
      </c>
      <c r="L475" s="58">
        <f>'Luxjacky Assumptions Monthly'!$M$8*'Luxjacky Forecast Monthly'!H475</f>
        <v>0</v>
      </c>
      <c r="M475" s="58">
        <f>'Luxjacky Assumptions Monthly'!$M$6*'Luxjacky Assumptions Monthly'!$M$8*'Luxjacky Forecast Monthly'!G475</f>
        <v>951.69211356765288</v>
      </c>
      <c r="N475" s="58">
        <f t="shared" si="51"/>
        <v>951.69211356765288</v>
      </c>
    </row>
    <row r="476" spans="1:14" x14ac:dyDescent="0.3">
      <c r="A476" s="60">
        <v>44670</v>
      </c>
      <c r="B476" s="15">
        <v>2022</v>
      </c>
      <c r="C476" s="15">
        <v>4</v>
      </c>
      <c r="D476" s="15" t="str">
        <f t="shared" si="46"/>
        <v>20224</v>
      </c>
      <c r="E476" s="15">
        <v>3</v>
      </c>
      <c r="F476" s="15">
        <v>0</v>
      </c>
      <c r="G476" s="62">
        <f t="shared" si="49"/>
        <v>1656.6350169845371</v>
      </c>
      <c r="H476" s="15">
        <f>IF(G475&lt;VLOOKUP(D476,'Luxjacky Assumptions Monthly'!$N$20:$R$44,5,0),VLOOKUP(D476,'Luxjacky Assumptions Monthly'!$N$20:$R$44,4,0),0)</f>
        <v>0</v>
      </c>
      <c r="I476" s="15">
        <f t="shared" si="47"/>
        <v>246.74921015076876</v>
      </c>
      <c r="J476" s="15">
        <f t="shared" si="48"/>
        <v>0</v>
      </c>
      <c r="K476" s="15">
        <f t="shared" si="50"/>
        <v>0</v>
      </c>
      <c r="L476" s="58">
        <f>'Luxjacky Assumptions Monthly'!$M$8*'Luxjacky Forecast Monthly'!H476</f>
        <v>0</v>
      </c>
      <c r="M476" s="58">
        <f>'Luxjacky Assumptions Monthly'!$M$6*'Luxjacky Assumptions Monthly'!$M$8*'Luxjacky Forecast Monthly'!G476</f>
        <v>828.31750849226853</v>
      </c>
      <c r="N476" s="58">
        <f t="shared" si="51"/>
        <v>828.31750849226853</v>
      </c>
    </row>
    <row r="477" spans="1:14" x14ac:dyDescent="0.3">
      <c r="A477" s="60">
        <v>44671</v>
      </c>
      <c r="B477" s="15">
        <v>2022</v>
      </c>
      <c r="C477" s="15">
        <v>4</v>
      </c>
      <c r="D477" s="15" t="str">
        <f t="shared" si="46"/>
        <v>20224</v>
      </c>
      <c r="E477" s="15">
        <v>4</v>
      </c>
      <c r="F477" s="15">
        <v>0</v>
      </c>
      <c r="G477" s="62">
        <f t="shared" si="49"/>
        <v>3292.5179324704513</v>
      </c>
      <c r="H477" s="15">
        <f>IF(G476&lt;VLOOKUP(D477,'Luxjacky Assumptions Monthly'!$N$20:$R$44,5,0),VLOOKUP(D477,'Luxjacky Assumptions Monthly'!$N$20:$R$44,4,0),0)</f>
        <v>1872.0035562240512</v>
      </c>
      <c r="I477" s="15">
        <f t="shared" si="47"/>
        <v>236.1206407381371</v>
      </c>
      <c r="J477" s="15">
        <f t="shared" si="48"/>
        <v>1</v>
      </c>
      <c r="K477" s="15">
        <f t="shared" si="50"/>
        <v>4000</v>
      </c>
      <c r="L477" s="58">
        <f>'Luxjacky Assumptions Monthly'!$M$8*'Luxjacky Forecast Monthly'!H477</f>
        <v>18720.035562240511</v>
      </c>
      <c r="M477" s="58">
        <f>'Luxjacky Assumptions Monthly'!$M$6*'Luxjacky Assumptions Monthly'!$M$8*'Luxjacky Forecast Monthly'!G477</f>
        <v>1646.2589662352257</v>
      </c>
      <c r="N477" s="58">
        <f t="shared" si="51"/>
        <v>24366.294528475737</v>
      </c>
    </row>
    <row r="478" spans="1:14" x14ac:dyDescent="0.3">
      <c r="A478" s="60">
        <v>44672</v>
      </c>
      <c r="B478" s="15">
        <v>2022</v>
      </c>
      <c r="C478" s="15">
        <v>4</v>
      </c>
      <c r="D478" s="15" t="str">
        <f t="shared" si="46"/>
        <v>20224</v>
      </c>
      <c r="E478" s="15">
        <v>5</v>
      </c>
      <c r="F478" s="15">
        <v>0</v>
      </c>
      <c r="G478" s="62">
        <f t="shared" si="49"/>
        <v>3075.6484682279715</v>
      </c>
      <c r="H478" s="15">
        <f>IF(G477&lt;VLOOKUP(D478,'Luxjacky Assumptions Monthly'!$N$20:$R$44,5,0),VLOOKUP(D478,'Luxjacky Assumptions Monthly'!$N$20:$R$44,4,0),0)</f>
        <v>0</v>
      </c>
      <c r="I478" s="15">
        <f t="shared" si="47"/>
        <v>216.86946424247975</v>
      </c>
      <c r="J478" s="15">
        <f t="shared" si="48"/>
        <v>0</v>
      </c>
      <c r="K478" s="15">
        <f t="shared" si="50"/>
        <v>0</v>
      </c>
      <c r="L478" s="58">
        <f>'Luxjacky Assumptions Monthly'!$M$8*'Luxjacky Forecast Monthly'!H478</f>
        <v>0</v>
      </c>
      <c r="M478" s="58">
        <f>'Luxjacky Assumptions Monthly'!$M$6*'Luxjacky Assumptions Monthly'!$M$8*'Luxjacky Forecast Monthly'!G478</f>
        <v>1537.8242341139858</v>
      </c>
      <c r="N478" s="58">
        <f t="shared" si="51"/>
        <v>1537.8242341139858</v>
      </c>
    </row>
    <row r="479" spans="1:14" x14ac:dyDescent="0.3">
      <c r="A479" s="60">
        <v>44673</v>
      </c>
      <c r="B479" s="15">
        <v>2022</v>
      </c>
      <c r="C479" s="15">
        <v>4</v>
      </c>
      <c r="D479" s="15" t="str">
        <f t="shared" si="46"/>
        <v>20224</v>
      </c>
      <c r="E479" s="15">
        <v>6</v>
      </c>
      <c r="F479" s="15">
        <v>1</v>
      </c>
      <c r="G479" s="62">
        <f t="shared" si="49"/>
        <v>2877.1507399995658</v>
      </c>
      <c r="H479" s="15">
        <f>IF(G478&lt;VLOOKUP(D479,'Luxjacky Assumptions Monthly'!$N$20:$R$44,5,0),VLOOKUP(D479,'Luxjacky Assumptions Monthly'!$N$20:$R$44,4,0),0)</f>
        <v>0</v>
      </c>
      <c r="I479" s="15">
        <f t="shared" si="47"/>
        <v>198.49772822840578</v>
      </c>
      <c r="J479" s="15">
        <f t="shared" si="48"/>
        <v>0</v>
      </c>
      <c r="K479" s="15">
        <f t="shared" si="50"/>
        <v>0</v>
      </c>
      <c r="L479" s="58">
        <f>'Luxjacky Assumptions Monthly'!$M$8*'Luxjacky Forecast Monthly'!H479</f>
        <v>0</v>
      </c>
      <c r="M479" s="58">
        <f>'Luxjacky Assumptions Monthly'!$M$6*'Luxjacky Assumptions Monthly'!$M$8*'Luxjacky Forecast Monthly'!G479</f>
        <v>1438.5753699997829</v>
      </c>
      <c r="N479" s="58">
        <f t="shared" si="51"/>
        <v>1438.5753699997829</v>
      </c>
    </row>
    <row r="480" spans="1:14" x14ac:dyDescent="0.3">
      <c r="A480" s="60">
        <v>44674</v>
      </c>
      <c r="B480" s="15">
        <v>2022</v>
      </c>
      <c r="C480" s="15">
        <v>4</v>
      </c>
      <c r="D480" s="15" t="str">
        <f t="shared" si="46"/>
        <v>20224</v>
      </c>
      <c r="E480" s="15">
        <v>7</v>
      </c>
      <c r="F480" s="15">
        <v>1</v>
      </c>
      <c r="G480" s="62">
        <f t="shared" si="49"/>
        <v>2716.5724901811604</v>
      </c>
      <c r="H480" s="15">
        <f>IF(G479&lt;VLOOKUP(D480,'Luxjacky Assumptions Monthly'!$N$20:$R$44,5,0),VLOOKUP(D480,'Luxjacky Assumptions Monthly'!$N$20:$R$44,4,0),0)</f>
        <v>0</v>
      </c>
      <c r="I480" s="15">
        <f t="shared" si="47"/>
        <v>160.57824981840542</v>
      </c>
      <c r="J480" s="15">
        <f t="shared" si="48"/>
        <v>0</v>
      </c>
      <c r="K480" s="15">
        <f t="shared" si="50"/>
        <v>0</v>
      </c>
      <c r="L480" s="58">
        <f>'Luxjacky Assumptions Monthly'!$M$8*'Luxjacky Forecast Monthly'!H480</f>
        <v>0</v>
      </c>
      <c r="M480" s="58">
        <f>'Luxjacky Assumptions Monthly'!$M$6*'Luxjacky Assumptions Monthly'!$M$8*'Luxjacky Forecast Monthly'!G480</f>
        <v>1358.2862450905802</v>
      </c>
      <c r="N480" s="58">
        <f t="shared" si="51"/>
        <v>1358.2862450905802</v>
      </c>
    </row>
    <row r="481" spans="1:14" x14ac:dyDescent="0.3">
      <c r="A481" s="60">
        <v>44675</v>
      </c>
      <c r="B481" s="15">
        <v>2022</v>
      </c>
      <c r="C481" s="15">
        <v>4</v>
      </c>
      <c r="D481" s="15" t="str">
        <f t="shared" si="46"/>
        <v>20224</v>
      </c>
      <c r="E481" s="15">
        <v>1</v>
      </c>
      <c r="F481" s="15">
        <v>0</v>
      </c>
      <c r="G481" s="62">
        <f t="shared" si="49"/>
        <v>2471.8303545574295</v>
      </c>
      <c r="H481" s="15">
        <f>IF(G480&lt;VLOOKUP(D481,'Luxjacky Assumptions Monthly'!$N$20:$R$44,5,0),VLOOKUP(D481,'Luxjacky Assumptions Monthly'!$N$20:$R$44,4,0),0)</f>
        <v>0</v>
      </c>
      <c r="I481" s="15">
        <f t="shared" si="47"/>
        <v>244.74213562373097</v>
      </c>
      <c r="J481" s="15">
        <f t="shared" si="48"/>
        <v>0</v>
      </c>
      <c r="K481" s="15">
        <f t="shared" si="50"/>
        <v>0</v>
      </c>
      <c r="L481" s="58">
        <f>'Luxjacky Assumptions Monthly'!$M$8*'Luxjacky Forecast Monthly'!H481</f>
        <v>0</v>
      </c>
      <c r="M481" s="58">
        <f>'Luxjacky Assumptions Monthly'!$M$6*'Luxjacky Assumptions Monthly'!$M$8*'Luxjacky Forecast Monthly'!G481</f>
        <v>1235.9151772787147</v>
      </c>
      <c r="N481" s="58">
        <f t="shared" si="51"/>
        <v>1235.9151772787147</v>
      </c>
    </row>
    <row r="482" spans="1:14" x14ac:dyDescent="0.3">
      <c r="A482" s="60">
        <v>44676</v>
      </c>
      <c r="B482" s="15">
        <v>2022</v>
      </c>
      <c r="C482" s="15">
        <v>4</v>
      </c>
      <c r="D482" s="15" t="str">
        <f t="shared" si="46"/>
        <v>20224</v>
      </c>
      <c r="E482" s="15">
        <v>2</v>
      </c>
      <c r="F482" s="15">
        <v>0</v>
      </c>
      <c r="G482" s="62">
        <f t="shared" si="49"/>
        <v>2222.470536691922</v>
      </c>
      <c r="H482" s="15">
        <f>IF(G481&lt;VLOOKUP(D482,'Luxjacky Assumptions Monthly'!$N$20:$R$44,5,0),VLOOKUP(D482,'Luxjacky Assumptions Monthly'!$N$20:$R$44,4,0),0)</f>
        <v>0</v>
      </c>
      <c r="I482" s="15">
        <f t="shared" si="47"/>
        <v>249.35981786550732</v>
      </c>
      <c r="J482" s="15">
        <f t="shared" si="48"/>
        <v>0</v>
      </c>
      <c r="K482" s="15">
        <f t="shared" si="50"/>
        <v>0</v>
      </c>
      <c r="L482" s="58">
        <f>'Luxjacky Assumptions Monthly'!$M$8*'Luxjacky Forecast Monthly'!H482</f>
        <v>0</v>
      </c>
      <c r="M482" s="58">
        <f>'Luxjacky Assumptions Monthly'!$M$6*'Luxjacky Assumptions Monthly'!$M$8*'Luxjacky Forecast Monthly'!G482</f>
        <v>1111.235268345961</v>
      </c>
      <c r="N482" s="58">
        <f t="shared" si="51"/>
        <v>1111.235268345961</v>
      </c>
    </row>
    <row r="483" spans="1:14" x14ac:dyDescent="0.3">
      <c r="A483" s="60">
        <v>44677</v>
      </c>
      <c r="B483" s="15">
        <v>2022</v>
      </c>
      <c r="C483" s="15">
        <v>4</v>
      </c>
      <c r="D483" s="15" t="str">
        <f t="shared" si="46"/>
        <v>20224</v>
      </c>
      <c r="E483" s="15">
        <v>3</v>
      </c>
      <c r="F483" s="15">
        <v>0</v>
      </c>
      <c r="G483" s="62">
        <f t="shared" si="49"/>
        <v>1975.7213265411533</v>
      </c>
      <c r="H483" s="15">
        <f>IF(G482&lt;VLOOKUP(D483,'Luxjacky Assumptions Monthly'!$N$20:$R$44,5,0),VLOOKUP(D483,'Luxjacky Assumptions Monthly'!$N$20:$R$44,4,0),0)</f>
        <v>0</v>
      </c>
      <c r="I483" s="15">
        <f t="shared" si="47"/>
        <v>246.74921015076876</v>
      </c>
      <c r="J483" s="15">
        <f t="shared" si="48"/>
        <v>0</v>
      </c>
      <c r="K483" s="15">
        <f t="shared" si="50"/>
        <v>0</v>
      </c>
      <c r="L483" s="58">
        <f>'Luxjacky Assumptions Monthly'!$M$8*'Luxjacky Forecast Monthly'!H483</f>
        <v>0</v>
      </c>
      <c r="M483" s="58">
        <f>'Luxjacky Assumptions Monthly'!$M$6*'Luxjacky Assumptions Monthly'!$M$8*'Luxjacky Forecast Monthly'!G483</f>
        <v>987.86066327057665</v>
      </c>
      <c r="N483" s="58">
        <f t="shared" si="51"/>
        <v>987.86066327057665</v>
      </c>
    </row>
    <row r="484" spans="1:14" x14ac:dyDescent="0.3">
      <c r="A484" s="60">
        <v>44678</v>
      </c>
      <c r="B484" s="15">
        <v>2022</v>
      </c>
      <c r="C484" s="15">
        <v>4</v>
      </c>
      <c r="D484" s="15" t="str">
        <f t="shared" si="46"/>
        <v>20224</v>
      </c>
      <c r="E484" s="15">
        <v>4</v>
      </c>
      <c r="F484" s="15">
        <v>0</v>
      </c>
      <c r="G484" s="62">
        <f t="shared" si="49"/>
        <v>1739.6006858030162</v>
      </c>
      <c r="H484" s="15">
        <f>IF(G483&lt;VLOOKUP(D484,'Luxjacky Assumptions Monthly'!$N$20:$R$44,5,0),VLOOKUP(D484,'Luxjacky Assumptions Monthly'!$N$20:$R$44,4,0),0)</f>
        <v>0</v>
      </c>
      <c r="I484" s="15">
        <f t="shared" si="47"/>
        <v>236.1206407381371</v>
      </c>
      <c r="J484" s="15">
        <f t="shared" si="48"/>
        <v>0</v>
      </c>
      <c r="K484" s="15">
        <f t="shared" si="50"/>
        <v>0</v>
      </c>
      <c r="L484" s="58">
        <f>'Luxjacky Assumptions Monthly'!$M$8*'Luxjacky Forecast Monthly'!H484</f>
        <v>0</v>
      </c>
      <c r="M484" s="58">
        <f>'Luxjacky Assumptions Monthly'!$M$6*'Luxjacky Assumptions Monthly'!$M$8*'Luxjacky Forecast Monthly'!G484</f>
        <v>869.80034290150809</v>
      </c>
      <c r="N484" s="58">
        <f t="shared" si="51"/>
        <v>869.80034290150809</v>
      </c>
    </row>
    <row r="485" spans="1:14" x14ac:dyDescent="0.3">
      <c r="A485" s="60">
        <v>44679</v>
      </c>
      <c r="B485" s="15">
        <v>2022</v>
      </c>
      <c r="C485" s="15">
        <v>4</v>
      </c>
      <c r="D485" s="15" t="str">
        <f t="shared" si="46"/>
        <v>20224</v>
      </c>
      <c r="E485" s="15">
        <v>5</v>
      </c>
      <c r="F485" s="15">
        <v>0</v>
      </c>
      <c r="G485" s="62">
        <f t="shared" si="49"/>
        <v>1522.7312215605364</v>
      </c>
      <c r="H485" s="15">
        <f>IF(G484&lt;VLOOKUP(D485,'Luxjacky Assumptions Monthly'!$N$20:$R$44,5,0),VLOOKUP(D485,'Luxjacky Assumptions Monthly'!$N$20:$R$44,4,0),0)</f>
        <v>0</v>
      </c>
      <c r="I485" s="15">
        <f t="shared" si="47"/>
        <v>216.86946424247975</v>
      </c>
      <c r="J485" s="15">
        <f t="shared" si="48"/>
        <v>0</v>
      </c>
      <c r="K485" s="15">
        <f t="shared" si="50"/>
        <v>0</v>
      </c>
      <c r="L485" s="58">
        <f>'Luxjacky Assumptions Monthly'!$M$8*'Luxjacky Forecast Monthly'!H485</f>
        <v>0</v>
      </c>
      <c r="M485" s="58">
        <f>'Luxjacky Assumptions Monthly'!$M$6*'Luxjacky Assumptions Monthly'!$M$8*'Luxjacky Forecast Monthly'!G485</f>
        <v>761.36561078026818</v>
      </c>
      <c r="N485" s="58">
        <f t="shared" si="51"/>
        <v>761.36561078026818</v>
      </c>
    </row>
    <row r="486" spans="1:14" x14ac:dyDescent="0.3">
      <c r="A486" s="60">
        <v>44680</v>
      </c>
      <c r="B486" s="15">
        <v>2022</v>
      </c>
      <c r="C486" s="15">
        <v>4</v>
      </c>
      <c r="D486" s="15" t="str">
        <f t="shared" si="46"/>
        <v>20224</v>
      </c>
      <c r="E486" s="15">
        <v>6</v>
      </c>
      <c r="F486" s="15">
        <v>1</v>
      </c>
      <c r="G486" s="62">
        <f t="shared" si="49"/>
        <v>3196.2370495561818</v>
      </c>
      <c r="H486" s="15">
        <f>IF(G485&lt;VLOOKUP(D486,'Luxjacky Assumptions Monthly'!$N$20:$R$44,5,0),VLOOKUP(D486,'Luxjacky Assumptions Monthly'!$N$20:$R$44,4,0),0)</f>
        <v>1872.0035562240512</v>
      </c>
      <c r="I486" s="15">
        <f t="shared" si="47"/>
        <v>198.49772822840578</v>
      </c>
      <c r="J486" s="15">
        <f t="shared" si="48"/>
        <v>1</v>
      </c>
      <c r="K486" s="15">
        <f t="shared" si="50"/>
        <v>4000</v>
      </c>
      <c r="L486" s="58">
        <f>'Luxjacky Assumptions Monthly'!$M$8*'Luxjacky Forecast Monthly'!H486</f>
        <v>18720.035562240511</v>
      </c>
      <c r="M486" s="58">
        <f>'Luxjacky Assumptions Monthly'!$M$6*'Luxjacky Assumptions Monthly'!$M$8*'Luxjacky Forecast Monthly'!G486</f>
        <v>1598.1185247780909</v>
      </c>
      <c r="N486" s="58">
        <f t="shared" si="51"/>
        <v>24318.154087018604</v>
      </c>
    </row>
    <row r="487" spans="1:14" x14ac:dyDescent="0.3">
      <c r="A487" s="60">
        <v>44681</v>
      </c>
      <c r="B487" s="15">
        <v>2022</v>
      </c>
      <c r="C487" s="15">
        <v>4</v>
      </c>
      <c r="D487" s="15" t="str">
        <f t="shared" si="46"/>
        <v>20224</v>
      </c>
      <c r="E487" s="15">
        <v>7</v>
      </c>
      <c r="F487" s="15">
        <v>1</v>
      </c>
      <c r="G487" s="62">
        <f t="shared" si="49"/>
        <v>3035.6587997377765</v>
      </c>
      <c r="H487" s="15">
        <f>IF(G486&lt;VLOOKUP(D487,'Luxjacky Assumptions Monthly'!$N$20:$R$44,5,0),VLOOKUP(D487,'Luxjacky Assumptions Monthly'!$N$20:$R$44,4,0),0)</f>
        <v>0</v>
      </c>
      <c r="I487" s="15">
        <f t="shared" si="47"/>
        <v>160.57824981840542</v>
      </c>
      <c r="J487" s="15">
        <f t="shared" si="48"/>
        <v>0</v>
      </c>
      <c r="K487" s="15">
        <f t="shared" si="50"/>
        <v>0</v>
      </c>
      <c r="L487" s="58">
        <f>'Luxjacky Assumptions Monthly'!$M$8*'Luxjacky Forecast Monthly'!H487</f>
        <v>0</v>
      </c>
      <c r="M487" s="58">
        <f>'Luxjacky Assumptions Monthly'!$M$6*'Luxjacky Assumptions Monthly'!$M$8*'Luxjacky Forecast Monthly'!G487</f>
        <v>1517.8293998688882</v>
      </c>
      <c r="N487" s="58">
        <f t="shared" si="51"/>
        <v>1517.8293998688882</v>
      </c>
    </row>
    <row r="488" spans="1:14" x14ac:dyDescent="0.3">
      <c r="A488" s="60">
        <v>44682</v>
      </c>
      <c r="B488" s="15">
        <v>2022</v>
      </c>
      <c r="C488" s="15">
        <v>5</v>
      </c>
      <c r="D488" s="15" t="str">
        <f t="shared" si="46"/>
        <v>20225</v>
      </c>
      <c r="E488" s="15">
        <v>1</v>
      </c>
      <c r="F488" s="15">
        <v>0</v>
      </c>
      <c r="G488" s="62">
        <f t="shared" si="49"/>
        <v>2788.3402921133656</v>
      </c>
      <c r="H488" s="15">
        <f>IF(G487&lt;VLOOKUP(D488,'Luxjacky Assumptions Monthly'!$N$20:$R$44,5,0),VLOOKUP(D488,'Luxjacky Assumptions Monthly'!$N$20:$R$44,4,0),0)</f>
        <v>0</v>
      </c>
      <c r="I488" s="15">
        <f t="shared" si="47"/>
        <v>247.31850762441059</v>
      </c>
      <c r="J488" s="15">
        <f t="shared" si="48"/>
        <v>0</v>
      </c>
      <c r="K488" s="15">
        <f t="shared" si="50"/>
        <v>0</v>
      </c>
      <c r="L488" s="58">
        <f>'Luxjacky Assumptions Monthly'!$M$8*'Luxjacky Forecast Monthly'!H488</f>
        <v>0</v>
      </c>
      <c r="M488" s="58">
        <f>'Luxjacky Assumptions Monthly'!$M$6*'Luxjacky Assumptions Monthly'!$M$8*'Luxjacky Forecast Monthly'!G488</f>
        <v>1394.1701460566828</v>
      </c>
      <c r="N488" s="58">
        <f t="shared" si="51"/>
        <v>1394.1701460566828</v>
      </c>
    </row>
    <row r="489" spans="1:14" x14ac:dyDescent="0.3">
      <c r="A489" s="60">
        <v>44683</v>
      </c>
      <c r="B489" s="15">
        <v>2022</v>
      </c>
      <c r="C489" s="15">
        <v>5</v>
      </c>
      <c r="D489" s="15" t="str">
        <f t="shared" si="46"/>
        <v>20225</v>
      </c>
      <c r="E489" s="15">
        <v>2</v>
      </c>
      <c r="F489" s="15">
        <v>0</v>
      </c>
      <c r="G489" s="62">
        <f t="shared" si="49"/>
        <v>2536.4041022471788</v>
      </c>
      <c r="H489" s="15">
        <f>IF(G488&lt;VLOOKUP(D489,'Luxjacky Assumptions Monthly'!$N$20:$R$44,5,0),VLOOKUP(D489,'Luxjacky Assumptions Monthly'!$N$20:$R$44,4,0),0)</f>
        <v>0</v>
      </c>
      <c r="I489" s="15">
        <f t="shared" si="47"/>
        <v>251.93618986618691</v>
      </c>
      <c r="J489" s="15">
        <f t="shared" si="48"/>
        <v>0</v>
      </c>
      <c r="K489" s="15">
        <f t="shared" si="50"/>
        <v>0</v>
      </c>
      <c r="L489" s="58">
        <f>'Luxjacky Assumptions Monthly'!$M$8*'Luxjacky Forecast Monthly'!H489</f>
        <v>0</v>
      </c>
      <c r="M489" s="58">
        <f>'Luxjacky Assumptions Monthly'!$M$6*'Luxjacky Assumptions Monthly'!$M$8*'Luxjacky Forecast Monthly'!G489</f>
        <v>1268.2020511235894</v>
      </c>
      <c r="N489" s="58">
        <f t="shared" si="51"/>
        <v>1268.2020511235894</v>
      </c>
    </row>
    <row r="490" spans="1:14" x14ac:dyDescent="0.3">
      <c r="A490" s="60">
        <v>44684</v>
      </c>
      <c r="B490" s="15">
        <v>2022</v>
      </c>
      <c r="C490" s="15">
        <v>5</v>
      </c>
      <c r="D490" s="15" t="str">
        <f t="shared" si="46"/>
        <v>20225</v>
      </c>
      <c r="E490" s="15">
        <v>3</v>
      </c>
      <c r="F490" s="15">
        <v>0</v>
      </c>
      <c r="G490" s="62">
        <f t="shared" si="49"/>
        <v>2287.0785200957303</v>
      </c>
      <c r="H490" s="15">
        <f>IF(G489&lt;VLOOKUP(D490,'Luxjacky Assumptions Monthly'!$N$20:$R$44,5,0),VLOOKUP(D490,'Luxjacky Assumptions Monthly'!$N$20:$R$44,4,0),0)</f>
        <v>0</v>
      </c>
      <c r="I490" s="15">
        <f t="shared" si="47"/>
        <v>249.32558215144837</v>
      </c>
      <c r="J490" s="15">
        <f t="shared" si="48"/>
        <v>0</v>
      </c>
      <c r="K490" s="15">
        <f t="shared" si="50"/>
        <v>0</v>
      </c>
      <c r="L490" s="58">
        <f>'Luxjacky Assumptions Monthly'!$M$8*'Luxjacky Forecast Monthly'!H490</f>
        <v>0</v>
      </c>
      <c r="M490" s="58">
        <f>'Luxjacky Assumptions Monthly'!$M$6*'Luxjacky Assumptions Monthly'!$M$8*'Luxjacky Forecast Monthly'!G490</f>
        <v>1143.5392600478651</v>
      </c>
      <c r="N490" s="58">
        <f t="shared" si="51"/>
        <v>1143.5392600478651</v>
      </c>
    </row>
    <row r="491" spans="1:14" x14ac:dyDescent="0.3">
      <c r="A491" s="60">
        <v>44685</v>
      </c>
      <c r="B491" s="15">
        <v>2022</v>
      </c>
      <c r="C491" s="15">
        <v>5</v>
      </c>
      <c r="D491" s="15" t="str">
        <f t="shared" si="46"/>
        <v>20225</v>
      </c>
      <c r="E491" s="15">
        <v>4</v>
      </c>
      <c r="F491" s="15">
        <v>0</v>
      </c>
      <c r="G491" s="62">
        <f t="shared" si="49"/>
        <v>2048.3815073569135</v>
      </c>
      <c r="H491" s="15">
        <f>IF(G490&lt;VLOOKUP(D491,'Luxjacky Assumptions Monthly'!$N$20:$R$44,5,0),VLOOKUP(D491,'Luxjacky Assumptions Monthly'!$N$20:$R$44,4,0),0)</f>
        <v>0</v>
      </c>
      <c r="I491" s="15">
        <f t="shared" si="47"/>
        <v>238.69701273881668</v>
      </c>
      <c r="J491" s="15">
        <f t="shared" si="48"/>
        <v>0</v>
      </c>
      <c r="K491" s="15">
        <f t="shared" si="50"/>
        <v>0</v>
      </c>
      <c r="L491" s="58">
        <f>'Luxjacky Assumptions Monthly'!$M$8*'Luxjacky Forecast Monthly'!H491</f>
        <v>0</v>
      </c>
      <c r="M491" s="58">
        <f>'Luxjacky Assumptions Monthly'!$M$6*'Luxjacky Assumptions Monthly'!$M$8*'Luxjacky Forecast Monthly'!G491</f>
        <v>1024.1907536784568</v>
      </c>
      <c r="N491" s="58">
        <f t="shared" si="51"/>
        <v>1024.1907536784568</v>
      </c>
    </row>
    <row r="492" spans="1:14" x14ac:dyDescent="0.3">
      <c r="A492" s="60">
        <v>44686</v>
      </c>
      <c r="B492" s="15">
        <v>2022</v>
      </c>
      <c r="C492" s="15">
        <v>5</v>
      </c>
      <c r="D492" s="15" t="str">
        <f t="shared" si="46"/>
        <v>20225</v>
      </c>
      <c r="E492" s="15">
        <v>5</v>
      </c>
      <c r="F492" s="15">
        <v>0</v>
      </c>
      <c r="G492" s="62">
        <f t="shared" si="49"/>
        <v>1828.9356711137541</v>
      </c>
      <c r="H492" s="15">
        <f>IF(G491&lt;VLOOKUP(D492,'Luxjacky Assumptions Monthly'!$N$20:$R$44,5,0),VLOOKUP(D492,'Luxjacky Assumptions Monthly'!$N$20:$R$44,4,0),0)</f>
        <v>0</v>
      </c>
      <c r="I492" s="15">
        <f t="shared" si="47"/>
        <v>219.44583624315936</v>
      </c>
      <c r="J492" s="15">
        <f t="shared" si="48"/>
        <v>0</v>
      </c>
      <c r="K492" s="15">
        <f t="shared" si="50"/>
        <v>0</v>
      </c>
      <c r="L492" s="58">
        <f>'Luxjacky Assumptions Monthly'!$M$8*'Luxjacky Forecast Monthly'!H492</f>
        <v>0</v>
      </c>
      <c r="M492" s="58">
        <f>'Luxjacky Assumptions Monthly'!$M$6*'Luxjacky Assumptions Monthly'!$M$8*'Luxjacky Forecast Monthly'!G492</f>
        <v>914.46783555687705</v>
      </c>
      <c r="N492" s="58">
        <f t="shared" si="51"/>
        <v>914.46783555687705</v>
      </c>
    </row>
    <row r="493" spans="1:14" x14ac:dyDescent="0.3">
      <c r="A493" s="60">
        <v>44687</v>
      </c>
      <c r="B493" s="15">
        <v>2022</v>
      </c>
      <c r="C493" s="15">
        <v>5</v>
      </c>
      <c r="D493" s="15" t="str">
        <f t="shared" si="46"/>
        <v>20225</v>
      </c>
      <c r="E493" s="15">
        <v>6</v>
      </c>
      <c r="F493" s="15">
        <v>1</v>
      </c>
      <c r="G493" s="62">
        <f t="shared" si="49"/>
        <v>1627.8615708846687</v>
      </c>
      <c r="H493" s="15">
        <f>IF(G492&lt;VLOOKUP(D493,'Luxjacky Assumptions Monthly'!$N$20:$R$44,5,0),VLOOKUP(D493,'Luxjacky Assumptions Monthly'!$N$20:$R$44,4,0),0)</f>
        <v>0</v>
      </c>
      <c r="I493" s="15">
        <f t="shared" si="47"/>
        <v>201.07410022908539</v>
      </c>
      <c r="J493" s="15">
        <f t="shared" si="48"/>
        <v>0</v>
      </c>
      <c r="K493" s="15">
        <f t="shared" si="50"/>
        <v>0</v>
      </c>
      <c r="L493" s="58">
        <f>'Luxjacky Assumptions Monthly'!$M$8*'Luxjacky Forecast Monthly'!H493</f>
        <v>0</v>
      </c>
      <c r="M493" s="58">
        <f>'Luxjacky Assumptions Monthly'!$M$6*'Luxjacky Assumptions Monthly'!$M$8*'Luxjacky Forecast Monthly'!G493</f>
        <v>813.93078544233435</v>
      </c>
      <c r="N493" s="58">
        <f t="shared" si="51"/>
        <v>813.93078544233435</v>
      </c>
    </row>
    <row r="494" spans="1:14" x14ac:dyDescent="0.3">
      <c r="A494" s="60">
        <v>44688</v>
      </c>
      <c r="B494" s="15">
        <v>2022</v>
      </c>
      <c r="C494" s="15">
        <v>5</v>
      </c>
      <c r="D494" s="15" t="str">
        <f t="shared" si="46"/>
        <v>20225</v>
      </c>
      <c r="E494" s="15">
        <v>7</v>
      </c>
      <c r="F494" s="15">
        <v>1</v>
      </c>
      <c r="G494" s="62">
        <f t="shared" si="49"/>
        <v>3369.8629660219212</v>
      </c>
      <c r="H494" s="15">
        <f>IF(G493&lt;VLOOKUP(D494,'Luxjacky Assumptions Monthly'!$N$20:$R$44,5,0),VLOOKUP(D494,'Luxjacky Assumptions Monthly'!$N$20:$R$44,4,0),0)</f>
        <v>1905.1560169563379</v>
      </c>
      <c r="I494" s="15">
        <f t="shared" si="47"/>
        <v>163.15462181908501</v>
      </c>
      <c r="J494" s="15">
        <f t="shared" si="48"/>
        <v>1</v>
      </c>
      <c r="K494" s="15">
        <f t="shared" si="50"/>
        <v>4000</v>
      </c>
      <c r="L494" s="58">
        <f>'Luxjacky Assumptions Monthly'!$M$8*'Luxjacky Forecast Monthly'!H494</f>
        <v>19051.560169563378</v>
      </c>
      <c r="M494" s="58">
        <f>'Luxjacky Assumptions Monthly'!$M$6*'Luxjacky Assumptions Monthly'!$M$8*'Luxjacky Forecast Monthly'!G494</f>
        <v>1684.9314830109606</v>
      </c>
      <c r="N494" s="58">
        <f t="shared" si="51"/>
        <v>24736.491652574339</v>
      </c>
    </row>
    <row r="495" spans="1:14" x14ac:dyDescent="0.3">
      <c r="A495" s="60">
        <v>44689</v>
      </c>
      <c r="B495" s="15">
        <v>2022</v>
      </c>
      <c r="C495" s="15">
        <v>5</v>
      </c>
      <c r="D495" s="15" t="str">
        <f t="shared" si="46"/>
        <v>20225</v>
      </c>
      <c r="E495" s="15">
        <v>1</v>
      </c>
      <c r="F495" s="15">
        <v>0</v>
      </c>
      <c r="G495" s="62">
        <f t="shared" si="49"/>
        <v>3122.5444583975104</v>
      </c>
      <c r="H495" s="15">
        <f>IF(G494&lt;VLOOKUP(D495,'Luxjacky Assumptions Monthly'!$N$20:$R$44,5,0),VLOOKUP(D495,'Luxjacky Assumptions Monthly'!$N$20:$R$44,4,0),0)</f>
        <v>0</v>
      </c>
      <c r="I495" s="15">
        <f t="shared" si="47"/>
        <v>247.31850762441059</v>
      </c>
      <c r="J495" s="15">
        <f t="shared" si="48"/>
        <v>0</v>
      </c>
      <c r="K495" s="15">
        <f t="shared" si="50"/>
        <v>0</v>
      </c>
      <c r="L495" s="58">
        <f>'Luxjacky Assumptions Monthly'!$M$8*'Luxjacky Forecast Monthly'!H495</f>
        <v>0</v>
      </c>
      <c r="M495" s="58">
        <f>'Luxjacky Assumptions Monthly'!$M$6*'Luxjacky Assumptions Monthly'!$M$8*'Luxjacky Forecast Monthly'!G495</f>
        <v>1561.2722291987552</v>
      </c>
      <c r="N495" s="58">
        <f t="shared" si="51"/>
        <v>1561.2722291987552</v>
      </c>
    </row>
    <row r="496" spans="1:14" x14ac:dyDescent="0.3">
      <c r="A496" s="60">
        <v>44690</v>
      </c>
      <c r="B496" s="15">
        <v>2022</v>
      </c>
      <c r="C496" s="15">
        <v>5</v>
      </c>
      <c r="D496" s="15" t="str">
        <f t="shared" si="46"/>
        <v>20225</v>
      </c>
      <c r="E496" s="15">
        <v>2</v>
      </c>
      <c r="F496" s="15">
        <v>0</v>
      </c>
      <c r="G496" s="62">
        <f t="shared" si="49"/>
        <v>2870.6082685313236</v>
      </c>
      <c r="H496" s="15">
        <f>IF(G495&lt;VLOOKUP(D496,'Luxjacky Assumptions Monthly'!$N$20:$R$44,5,0),VLOOKUP(D496,'Luxjacky Assumptions Monthly'!$N$20:$R$44,4,0),0)</f>
        <v>0</v>
      </c>
      <c r="I496" s="15">
        <f t="shared" si="47"/>
        <v>251.93618986618691</v>
      </c>
      <c r="J496" s="15">
        <f t="shared" si="48"/>
        <v>0</v>
      </c>
      <c r="K496" s="15">
        <f t="shared" si="50"/>
        <v>0</v>
      </c>
      <c r="L496" s="58">
        <f>'Luxjacky Assumptions Monthly'!$M$8*'Luxjacky Forecast Monthly'!H496</f>
        <v>0</v>
      </c>
      <c r="M496" s="58">
        <f>'Luxjacky Assumptions Monthly'!$M$6*'Luxjacky Assumptions Monthly'!$M$8*'Luxjacky Forecast Monthly'!G496</f>
        <v>1435.3041342656618</v>
      </c>
      <c r="N496" s="58">
        <f t="shared" si="51"/>
        <v>1435.3041342656618</v>
      </c>
    </row>
    <row r="497" spans="1:14" x14ac:dyDescent="0.3">
      <c r="A497" s="60">
        <v>44691</v>
      </c>
      <c r="B497" s="15">
        <v>2022</v>
      </c>
      <c r="C497" s="15">
        <v>5</v>
      </c>
      <c r="D497" s="15" t="str">
        <f t="shared" si="46"/>
        <v>20225</v>
      </c>
      <c r="E497" s="15">
        <v>3</v>
      </c>
      <c r="F497" s="15">
        <v>0</v>
      </c>
      <c r="G497" s="62">
        <f t="shared" si="49"/>
        <v>2621.282686379875</v>
      </c>
      <c r="H497" s="15">
        <f>IF(G496&lt;VLOOKUP(D497,'Luxjacky Assumptions Monthly'!$N$20:$R$44,5,0),VLOOKUP(D497,'Luxjacky Assumptions Monthly'!$N$20:$R$44,4,0),0)</f>
        <v>0</v>
      </c>
      <c r="I497" s="15">
        <f t="shared" si="47"/>
        <v>249.32558215144837</v>
      </c>
      <c r="J497" s="15">
        <f t="shared" si="48"/>
        <v>0</v>
      </c>
      <c r="K497" s="15">
        <f t="shared" si="50"/>
        <v>0</v>
      </c>
      <c r="L497" s="58">
        <f>'Luxjacky Assumptions Monthly'!$M$8*'Luxjacky Forecast Monthly'!H497</f>
        <v>0</v>
      </c>
      <c r="M497" s="58">
        <f>'Luxjacky Assumptions Monthly'!$M$6*'Luxjacky Assumptions Monthly'!$M$8*'Luxjacky Forecast Monthly'!G497</f>
        <v>1310.6413431899375</v>
      </c>
      <c r="N497" s="58">
        <f t="shared" si="51"/>
        <v>1310.6413431899375</v>
      </c>
    </row>
    <row r="498" spans="1:14" x14ac:dyDescent="0.3">
      <c r="A498" s="60">
        <v>44692</v>
      </c>
      <c r="B498" s="15">
        <v>2022</v>
      </c>
      <c r="C498" s="15">
        <v>5</v>
      </c>
      <c r="D498" s="15" t="str">
        <f t="shared" si="46"/>
        <v>20225</v>
      </c>
      <c r="E498" s="15">
        <v>4</v>
      </c>
      <c r="F498" s="15">
        <v>0</v>
      </c>
      <c r="G498" s="62">
        <f t="shared" si="49"/>
        <v>2382.5856736410583</v>
      </c>
      <c r="H498" s="15">
        <f>IF(G497&lt;VLOOKUP(D498,'Luxjacky Assumptions Monthly'!$N$20:$R$44,5,0),VLOOKUP(D498,'Luxjacky Assumptions Monthly'!$N$20:$R$44,4,0),0)</f>
        <v>0</v>
      </c>
      <c r="I498" s="15">
        <f t="shared" si="47"/>
        <v>238.69701273881668</v>
      </c>
      <c r="J498" s="15">
        <f t="shared" si="48"/>
        <v>0</v>
      </c>
      <c r="K498" s="15">
        <f t="shared" si="50"/>
        <v>0</v>
      </c>
      <c r="L498" s="58">
        <f>'Luxjacky Assumptions Monthly'!$M$8*'Luxjacky Forecast Monthly'!H498</f>
        <v>0</v>
      </c>
      <c r="M498" s="58">
        <f>'Luxjacky Assumptions Monthly'!$M$6*'Luxjacky Assumptions Monthly'!$M$8*'Luxjacky Forecast Monthly'!G498</f>
        <v>1191.2928368205291</v>
      </c>
      <c r="N498" s="58">
        <f t="shared" si="51"/>
        <v>1191.2928368205291</v>
      </c>
    </row>
    <row r="499" spans="1:14" x14ac:dyDescent="0.3">
      <c r="A499" s="60">
        <v>44693</v>
      </c>
      <c r="B499" s="15">
        <v>2022</v>
      </c>
      <c r="C499" s="15">
        <v>5</v>
      </c>
      <c r="D499" s="15" t="str">
        <f t="shared" si="46"/>
        <v>20225</v>
      </c>
      <c r="E499" s="15">
        <v>5</v>
      </c>
      <c r="F499" s="15">
        <v>0</v>
      </c>
      <c r="G499" s="62">
        <f t="shared" si="49"/>
        <v>2163.1398373978991</v>
      </c>
      <c r="H499" s="15">
        <f>IF(G498&lt;VLOOKUP(D499,'Luxjacky Assumptions Monthly'!$N$20:$R$44,5,0),VLOOKUP(D499,'Luxjacky Assumptions Monthly'!$N$20:$R$44,4,0),0)</f>
        <v>0</v>
      </c>
      <c r="I499" s="15">
        <f t="shared" si="47"/>
        <v>219.44583624315936</v>
      </c>
      <c r="J499" s="15">
        <f t="shared" si="48"/>
        <v>0</v>
      </c>
      <c r="K499" s="15">
        <f t="shared" si="50"/>
        <v>0</v>
      </c>
      <c r="L499" s="58">
        <f>'Luxjacky Assumptions Monthly'!$M$8*'Luxjacky Forecast Monthly'!H499</f>
        <v>0</v>
      </c>
      <c r="M499" s="58">
        <f>'Luxjacky Assumptions Monthly'!$M$6*'Luxjacky Assumptions Monthly'!$M$8*'Luxjacky Forecast Monthly'!G499</f>
        <v>1081.5699186989496</v>
      </c>
      <c r="N499" s="58">
        <f t="shared" si="51"/>
        <v>1081.5699186989496</v>
      </c>
    </row>
    <row r="500" spans="1:14" x14ac:dyDescent="0.3">
      <c r="A500" s="60">
        <v>44694</v>
      </c>
      <c r="B500" s="15">
        <v>2022</v>
      </c>
      <c r="C500" s="15">
        <v>5</v>
      </c>
      <c r="D500" s="15" t="str">
        <f t="shared" si="46"/>
        <v>20225</v>
      </c>
      <c r="E500" s="15">
        <v>6</v>
      </c>
      <c r="F500" s="15">
        <v>1</v>
      </c>
      <c r="G500" s="62">
        <f t="shared" si="49"/>
        <v>1962.0657371688137</v>
      </c>
      <c r="H500" s="15">
        <f>IF(G499&lt;VLOOKUP(D500,'Luxjacky Assumptions Monthly'!$N$20:$R$44,5,0),VLOOKUP(D500,'Luxjacky Assumptions Monthly'!$N$20:$R$44,4,0),0)</f>
        <v>0</v>
      </c>
      <c r="I500" s="15">
        <f t="shared" si="47"/>
        <v>201.07410022908539</v>
      </c>
      <c r="J500" s="15">
        <f t="shared" si="48"/>
        <v>0</v>
      </c>
      <c r="K500" s="15">
        <f t="shared" si="50"/>
        <v>0</v>
      </c>
      <c r="L500" s="58">
        <f>'Luxjacky Assumptions Monthly'!$M$8*'Luxjacky Forecast Monthly'!H500</f>
        <v>0</v>
      </c>
      <c r="M500" s="58">
        <f>'Luxjacky Assumptions Monthly'!$M$6*'Luxjacky Assumptions Monthly'!$M$8*'Luxjacky Forecast Monthly'!G500</f>
        <v>981.03286858440686</v>
      </c>
      <c r="N500" s="58">
        <f t="shared" si="51"/>
        <v>981.03286858440686</v>
      </c>
    </row>
    <row r="501" spans="1:14" x14ac:dyDescent="0.3">
      <c r="A501" s="60">
        <v>44695</v>
      </c>
      <c r="B501" s="15">
        <v>2022</v>
      </c>
      <c r="C501" s="15">
        <v>5</v>
      </c>
      <c r="D501" s="15" t="str">
        <f t="shared" si="46"/>
        <v>20225</v>
      </c>
      <c r="E501" s="15">
        <v>7</v>
      </c>
      <c r="F501" s="15">
        <v>1</v>
      </c>
      <c r="G501" s="62">
        <f t="shared" si="49"/>
        <v>1798.9111153497288</v>
      </c>
      <c r="H501" s="15">
        <f>IF(G500&lt;VLOOKUP(D501,'Luxjacky Assumptions Monthly'!$N$20:$R$44,5,0),VLOOKUP(D501,'Luxjacky Assumptions Monthly'!$N$20:$R$44,4,0),0)</f>
        <v>0</v>
      </c>
      <c r="I501" s="15">
        <f t="shared" si="47"/>
        <v>163.15462181908501</v>
      </c>
      <c r="J501" s="15">
        <f t="shared" si="48"/>
        <v>0</v>
      </c>
      <c r="K501" s="15">
        <f t="shared" si="50"/>
        <v>0</v>
      </c>
      <c r="L501" s="58">
        <f>'Luxjacky Assumptions Monthly'!$M$8*'Luxjacky Forecast Monthly'!H501</f>
        <v>0</v>
      </c>
      <c r="M501" s="58">
        <f>'Luxjacky Assumptions Monthly'!$M$6*'Luxjacky Assumptions Monthly'!$M$8*'Luxjacky Forecast Monthly'!G501</f>
        <v>899.45555767486439</v>
      </c>
      <c r="N501" s="58">
        <f t="shared" si="51"/>
        <v>899.45555767486439</v>
      </c>
    </row>
    <row r="502" spans="1:14" x14ac:dyDescent="0.3">
      <c r="A502" s="60">
        <v>44696</v>
      </c>
      <c r="B502" s="15">
        <v>2022</v>
      </c>
      <c r="C502" s="15">
        <v>5</v>
      </c>
      <c r="D502" s="15" t="str">
        <f t="shared" si="46"/>
        <v>20225</v>
      </c>
      <c r="E502" s="15">
        <v>1</v>
      </c>
      <c r="F502" s="15">
        <v>0</v>
      </c>
      <c r="G502" s="62">
        <f t="shared" si="49"/>
        <v>1551.5926077253182</v>
      </c>
      <c r="H502" s="15">
        <f>IF(G501&lt;VLOOKUP(D502,'Luxjacky Assumptions Monthly'!$N$20:$R$44,5,0),VLOOKUP(D502,'Luxjacky Assumptions Monthly'!$N$20:$R$44,4,0),0)</f>
        <v>0</v>
      </c>
      <c r="I502" s="15">
        <f t="shared" si="47"/>
        <v>247.31850762441059</v>
      </c>
      <c r="J502" s="15">
        <f t="shared" si="48"/>
        <v>0</v>
      </c>
      <c r="K502" s="15">
        <f t="shared" si="50"/>
        <v>0</v>
      </c>
      <c r="L502" s="58">
        <f>'Luxjacky Assumptions Monthly'!$M$8*'Luxjacky Forecast Monthly'!H502</f>
        <v>0</v>
      </c>
      <c r="M502" s="58">
        <f>'Luxjacky Assumptions Monthly'!$M$6*'Luxjacky Assumptions Monthly'!$M$8*'Luxjacky Forecast Monthly'!G502</f>
        <v>775.7963038626591</v>
      </c>
      <c r="N502" s="58">
        <f t="shared" si="51"/>
        <v>775.7963038626591</v>
      </c>
    </row>
    <row r="503" spans="1:14" x14ac:dyDescent="0.3">
      <c r="A503" s="60">
        <v>44697</v>
      </c>
      <c r="B503" s="15">
        <v>2022</v>
      </c>
      <c r="C503" s="15">
        <v>5</v>
      </c>
      <c r="D503" s="15" t="str">
        <f t="shared" si="46"/>
        <v>20225</v>
      </c>
      <c r="E503" s="15">
        <v>2</v>
      </c>
      <c r="F503" s="15">
        <v>0</v>
      </c>
      <c r="G503" s="62">
        <f t="shared" si="49"/>
        <v>3204.8124348154693</v>
      </c>
      <c r="H503" s="15">
        <f>IF(G502&lt;VLOOKUP(D503,'Luxjacky Assumptions Monthly'!$N$20:$R$44,5,0),VLOOKUP(D503,'Luxjacky Assumptions Monthly'!$N$20:$R$44,4,0),0)</f>
        <v>1905.1560169563379</v>
      </c>
      <c r="I503" s="15">
        <f t="shared" si="47"/>
        <v>251.93618986618691</v>
      </c>
      <c r="J503" s="15">
        <f t="shared" si="48"/>
        <v>1</v>
      </c>
      <c r="K503" s="15">
        <f t="shared" si="50"/>
        <v>4000</v>
      </c>
      <c r="L503" s="58">
        <f>'Luxjacky Assumptions Monthly'!$M$8*'Luxjacky Forecast Monthly'!H503</f>
        <v>19051.560169563378</v>
      </c>
      <c r="M503" s="58">
        <f>'Luxjacky Assumptions Monthly'!$M$6*'Luxjacky Assumptions Monthly'!$M$8*'Luxjacky Forecast Monthly'!G503</f>
        <v>1602.4062174077346</v>
      </c>
      <c r="N503" s="58">
        <f t="shared" si="51"/>
        <v>24653.966386971111</v>
      </c>
    </row>
    <row r="504" spans="1:14" x14ac:dyDescent="0.3">
      <c r="A504" s="60">
        <v>44698</v>
      </c>
      <c r="B504" s="15">
        <v>2022</v>
      </c>
      <c r="C504" s="15">
        <v>5</v>
      </c>
      <c r="D504" s="15" t="str">
        <f t="shared" si="46"/>
        <v>20225</v>
      </c>
      <c r="E504" s="15">
        <v>3</v>
      </c>
      <c r="F504" s="15">
        <v>0</v>
      </c>
      <c r="G504" s="62">
        <f t="shared" si="49"/>
        <v>2955.4868526640207</v>
      </c>
      <c r="H504" s="15">
        <f>IF(G503&lt;VLOOKUP(D504,'Luxjacky Assumptions Monthly'!$N$20:$R$44,5,0),VLOOKUP(D504,'Luxjacky Assumptions Monthly'!$N$20:$R$44,4,0),0)</f>
        <v>0</v>
      </c>
      <c r="I504" s="15">
        <f t="shared" si="47"/>
        <v>249.32558215144837</v>
      </c>
      <c r="J504" s="15">
        <f t="shared" si="48"/>
        <v>0</v>
      </c>
      <c r="K504" s="15">
        <f t="shared" si="50"/>
        <v>0</v>
      </c>
      <c r="L504" s="58">
        <f>'Luxjacky Assumptions Monthly'!$M$8*'Luxjacky Forecast Monthly'!H504</f>
        <v>0</v>
      </c>
      <c r="M504" s="58">
        <f>'Luxjacky Assumptions Monthly'!$M$6*'Luxjacky Assumptions Monthly'!$M$8*'Luxjacky Forecast Monthly'!G504</f>
        <v>1477.7434263320104</v>
      </c>
      <c r="N504" s="58">
        <f t="shared" si="51"/>
        <v>1477.7434263320104</v>
      </c>
    </row>
    <row r="505" spans="1:14" x14ac:dyDescent="0.3">
      <c r="A505" s="60">
        <v>44699</v>
      </c>
      <c r="B505" s="15">
        <v>2022</v>
      </c>
      <c r="C505" s="15">
        <v>5</v>
      </c>
      <c r="D505" s="15" t="str">
        <f t="shared" si="46"/>
        <v>20225</v>
      </c>
      <c r="E505" s="15">
        <v>4</v>
      </c>
      <c r="F505" s="15">
        <v>0</v>
      </c>
      <c r="G505" s="62">
        <f t="shared" si="49"/>
        <v>2716.789839925204</v>
      </c>
      <c r="H505" s="15">
        <f>IF(G504&lt;VLOOKUP(D505,'Luxjacky Assumptions Monthly'!$N$20:$R$44,5,0),VLOOKUP(D505,'Luxjacky Assumptions Monthly'!$N$20:$R$44,4,0),0)</f>
        <v>0</v>
      </c>
      <c r="I505" s="15">
        <f t="shared" si="47"/>
        <v>238.69701273881668</v>
      </c>
      <c r="J505" s="15">
        <f t="shared" si="48"/>
        <v>0</v>
      </c>
      <c r="K505" s="15">
        <f t="shared" si="50"/>
        <v>0</v>
      </c>
      <c r="L505" s="58">
        <f>'Luxjacky Assumptions Monthly'!$M$8*'Luxjacky Forecast Monthly'!H505</f>
        <v>0</v>
      </c>
      <c r="M505" s="58">
        <f>'Luxjacky Assumptions Monthly'!$M$6*'Luxjacky Assumptions Monthly'!$M$8*'Luxjacky Forecast Monthly'!G505</f>
        <v>1358.394919962602</v>
      </c>
      <c r="N505" s="58">
        <f t="shared" si="51"/>
        <v>1358.394919962602</v>
      </c>
    </row>
    <row r="506" spans="1:14" x14ac:dyDescent="0.3">
      <c r="A506" s="60">
        <v>44700</v>
      </c>
      <c r="B506" s="15">
        <v>2022</v>
      </c>
      <c r="C506" s="15">
        <v>5</v>
      </c>
      <c r="D506" s="15" t="str">
        <f t="shared" si="46"/>
        <v>20225</v>
      </c>
      <c r="E506" s="15">
        <v>5</v>
      </c>
      <c r="F506" s="15">
        <v>0</v>
      </c>
      <c r="G506" s="62">
        <f t="shared" si="49"/>
        <v>2497.3440036820448</v>
      </c>
      <c r="H506" s="15">
        <f>IF(G505&lt;VLOOKUP(D506,'Luxjacky Assumptions Monthly'!$N$20:$R$44,5,0),VLOOKUP(D506,'Luxjacky Assumptions Monthly'!$N$20:$R$44,4,0),0)</f>
        <v>0</v>
      </c>
      <c r="I506" s="15">
        <f t="shared" si="47"/>
        <v>219.44583624315936</v>
      </c>
      <c r="J506" s="15">
        <f t="shared" si="48"/>
        <v>0</v>
      </c>
      <c r="K506" s="15">
        <f t="shared" si="50"/>
        <v>0</v>
      </c>
      <c r="L506" s="58">
        <f>'Luxjacky Assumptions Monthly'!$M$8*'Luxjacky Forecast Monthly'!H506</f>
        <v>0</v>
      </c>
      <c r="M506" s="58">
        <f>'Luxjacky Assumptions Monthly'!$M$6*'Luxjacky Assumptions Monthly'!$M$8*'Luxjacky Forecast Monthly'!G506</f>
        <v>1248.6720018410224</v>
      </c>
      <c r="N506" s="58">
        <f t="shared" si="51"/>
        <v>1248.6720018410224</v>
      </c>
    </row>
    <row r="507" spans="1:14" x14ac:dyDescent="0.3">
      <c r="A507" s="60">
        <v>44701</v>
      </c>
      <c r="B507" s="15">
        <v>2022</v>
      </c>
      <c r="C507" s="15">
        <v>5</v>
      </c>
      <c r="D507" s="15" t="str">
        <f t="shared" si="46"/>
        <v>20225</v>
      </c>
      <c r="E507" s="15">
        <v>6</v>
      </c>
      <c r="F507" s="15">
        <v>1</v>
      </c>
      <c r="G507" s="62">
        <f t="shared" si="49"/>
        <v>2296.2699034529596</v>
      </c>
      <c r="H507" s="15">
        <f>IF(G506&lt;VLOOKUP(D507,'Luxjacky Assumptions Monthly'!$N$20:$R$44,5,0),VLOOKUP(D507,'Luxjacky Assumptions Monthly'!$N$20:$R$44,4,0),0)</f>
        <v>0</v>
      </c>
      <c r="I507" s="15">
        <f t="shared" si="47"/>
        <v>201.07410022908539</v>
      </c>
      <c r="J507" s="15">
        <f t="shared" si="48"/>
        <v>0</v>
      </c>
      <c r="K507" s="15">
        <f t="shared" si="50"/>
        <v>0</v>
      </c>
      <c r="L507" s="58">
        <f>'Luxjacky Assumptions Monthly'!$M$8*'Luxjacky Forecast Monthly'!H507</f>
        <v>0</v>
      </c>
      <c r="M507" s="58">
        <f>'Luxjacky Assumptions Monthly'!$M$6*'Luxjacky Assumptions Monthly'!$M$8*'Luxjacky Forecast Monthly'!G507</f>
        <v>1148.1349517264798</v>
      </c>
      <c r="N507" s="58">
        <f t="shared" si="51"/>
        <v>1148.1349517264798</v>
      </c>
    </row>
    <row r="508" spans="1:14" x14ac:dyDescent="0.3">
      <c r="A508" s="60">
        <v>44702</v>
      </c>
      <c r="B508" s="15">
        <v>2022</v>
      </c>
      <c r="C508" s="15">
        <v>5</v>
      </c>
      <c r="D508" s="15" t="str">
        <f t="shared" si="46"/>
        <v>20225</v>
      </c>
      <c r="E508" s="15">
        <v>7</v>
      </c>
      <c r="F508" s="15">
        <v>1</v>
      </c>
      <c r="G508" s="62">
        <f t="shared" si="49"/>
        <v>2133.1152816338745</v>
      </c>
      <c r="H508" s="15">
        <f>IF(G507&lt;VLOOKUP(D508,'Luxjacky Assumptions Monthly'!$N$20:$R$44,5,0),VLOOKUP(D508,'Luxjacky Assumptions Monthly'!$N$20:$R$44,4,0),0)</f>
        <v>0</v>
      </c>
      <c r="I508" s="15">
        <f t="shared" si="47"/>
        <v>163.15462181908501</v>
      </c>
      <c r="J508" s="15">
        <f t="shared" si="48"/>
        <v>0</v>
      </c>
      <c r="K508" s="15">
        <f t="shared" si="50"/>
        <v>0</v>
      </c>
      <c r="L508" s="58">
        <f>'Luxjacky Assumptions Monthly'!$M$8*'Luxjacky Forecast Monthly'!H508</f>
        <v>0</v>
      </c>
      <c r="M508" s="58">
        <f>'Luxjacky Assumptions Monthly'!$M$6*'Luxjacky Assumptions Monthly'!$M$8*'Luxjacky Forecast Monthly'!G508</f>
        <v>1066.5576408169372</v>
      </c>
      <c r="N508" s="58">
        <f t="shared" si="51"/>
        <v>1066.5576408169372</v>
      </c>
    </row>
    <row r="509" spans="1:14" x14ac:dyDescent="0.3">
      <c r="A509" s="60">
        <v>44703</v>
      </c>
      <c r="B509" s="15">
        <v>2022</v>
      </c>
      <c r="C509" s="15">
        <v>5</v>
      </c>
      <c r="D509" s="15" t="str">
        <f t="shared" si="46"/>
        <v>20225</v>
      </c>
      <c r="E509" s="15">
        <v>1</v>
      </c>
      <c r="F509" s="15">
        <v>0</v>
      </c>
      <c r="G509" s="62">
        <f t="shared" si="49"/>
        <v>1885.7967740094639</v>
      </c>
      <c r="H509" s="15">
        <f>IF(G508&lt;VLOOKUP(D509,'Luxjacky Assumptions Monthly'!$N$20:$R$44,5,0),VLOOKUP(D509,'Luxjacky Assumptions Monthly'!$N$20:$R$44,4,0),0)</f>
        <v>0</v>
      </c>
      <c r="I509" s="15">
        <f t="shared" si="47"/>
        <v>247.31850762441059</v>
      </c>
      <c r="J509" s="15">
        <f t="shared" si="48"/>
        <v>0</v>
      </c>
      <c r="K509" s="15">
        <f t="shared" si="50"/>
        <v>0</v>
      </c>
      <c r="L509" s="58">
        <f>'Luxjacky Assumptions Monthly'!$M$8*'Luxjacky Forecast Monthly'!H509</f>
        <v>0</v>
      </c>
      <c r="M509" s="58">
        <f>'Luxjacky Assumptions Monthly'!$M$6*'Luxjacky Assumptions Monthly'!$M$8*'Luxjacky Forecast Monthly'!G509</f>
        <v>942.89838700473194</v>
      </c>
      <c r="N509" s="58">
        <f t="shared" si="51"/>
        <v>942.89838700473194</v>
      </c>
    </row>
    <row r="510" spans="1:14" x14ac:dyDescent="0.3">
      <c r="A510" s="60">
        <v>44704</v>
      </c>
      <c r="B510" s="15">
        <v>2022</v>
      </c>
      <c r="C510" s="15">
        <v>5</v>
      </c>
      <c r="D510" s="15" t="str">
        <f t="shared" si="46"/>
        <v>20225</v>
      </c>
      <c r="E510" s="15">
        <v>2</v>
      </c>
      <c r="F510" s="15">
        <v>0</v>
      </c>
      <c r="G510" s="62">
        <f t="shared" si="49"/>
        <v>1633.860584143277</v>
      </c>
      <c r="H510" s="15">
        <f>IF(G509&lt;VLOOKUP(D510,'Luxjacky Assumptions Monthly'!$N$20:$R$44,5,0),VLOOKUP(D510,'Luxjacky Assumptions Monthly'!$N$20:$R$44,4,0),0)</f>
        <v>0</v>
      </c>
      <c r="I510" s="15">
        <f t="shared" si="47"/>
        <v>251.93618986618691</v>
      </c>
      <c r="J510" s="15">
        <f t="shared" si="48"/>
        <v>0</v>
      </c>
      <c r="K510" s="15">
        <f t="shared" si="50"/>
        <v>0</v>
      </c>
      <c r="L510" s="58">
        <f>'Luxjacky Assumptions Monthly'!$M$8*'Luxjacky Forecast Monthly'!H510</f>
        <v>0</v>
      </c>
      <c r="M510" s="58">
        <f>'Luxjacky Assumptions Monthly'!$M$6*'Luxjacky Assumptions Monthly'!$M$8*'Luxjacky Forecast Monthly'!G510</f>
        <v>816.93029207163852</v>
      </c>
      <c r="N510" s="58">
        <f t="shared" si="51"/>
        <v>816.93029207163852</v>
      </c>
    </row>
    <row r="511" spans="1:14" x14ac:dyDescent="0.3">
      <c r="A511" s="60">
        <v>44705</v>
      </c>
      <c r="B511" s="15">
        <v>2022</v>
      </c>
      <c r="C511" s="15">
        <v>5</v>
      </c>
      <c r="D511" s="15" t="str">
        <f t="shared" si="46"/>
        <v>20225</v>
      </c>
      <c r="E511" s="15">
        <v>3</v>
      </c>
      <c r="F511" s="15">
        <v>0</v>
      </c>
      <c r="G511" s="62">
        <f t="shared" si="49"/>
        <v>3289.6910189481664</v>
      </c>
      <c r="H511" s="15">
        <f>IF(G510&lt;VLOOKUP(D511,'Luxjacky Assumptions Monthly'!$N$20:$R$44,5,0),VLOOKUP(D511,'Luxjacky Assumptions Monthly'!$N$20:$R$44,4,0),0)</f>
        <v>1905.1560169563379</v>
      </c>
      <c r="I511" s="15">
        <f t="shared" si="47"/>
        <v>249.32558215144837</v>
      </c>
      <c r="J511" s="15">
        <f t="shared" si="48"/>
        <v>1</v>
      </c>
      <c r="K511" s="15">
        <f t="shared" si="50"/>
        <v>4000</v>
      </c>
      <c r="L511" s="58">
        <f>'Luxjacky Assumptions Monthly'!$M$8*'Luxjacky Forecast Monthly'!H511</f>
        <v>19051.560169563378</v>
      </c>
      <c r="M511" s="58">
        <f>'Luxjacky Assumptions Monthly'!$M$6*'Luxjacky Assumptions Monthly'!$M$8*'Luxjacky Forecast Monthly'!G511</f>
        <v>1644.8455094740832</v>
      </c>
      <c r="N511" s="58">
        <f t="shared" si="51"/>
        <v>24696.40567903746</v>
      </c>
    </row>
    <row r="512" spans="1:14" x14ac:dyDescent="0.3">
      <c r="A512" s="60">
        <v>44706</v>
      </c>
      <c r="B512" s="15">
        <v>2022</v>
      </c>
      <c r="C512" s="15">
        <v>5</v>
      </c>
      <c r="D512" s="15" t="str">
        <f t="shared" si="46"/>
        <v>20225</v>
      </c>
      <c r="E512" s="15">
        <v>4</v>
      </c>
      <c r="F512" s="15">
        <v>0</v>
      </c>
      <c r="G512" s="62">
        <f t="shared" si="49"/>
        <v>3050.9940062093497</v>
      </c>
      <c r="H512" s="15">
        <f>IF(G511&lt;VLOOKUP(D512,'Luxjacky Assumptions Monthly'!$N$20:$R$44,5,0),VLOOKUP(D512,'Luxjacky Assumptions Monthly'!$N$20:$R$44,4,0),0)</f>
        <v>0</v>
      </c>
      <c r="I512" s="15">
        <f t="shared" si="47"/>
        <v>238.69701273881668</v>
      </c>
      <c r="J512" s="15">
        <f t="shared" si="48"/>
        <v>0</v>
      </c>
      <c r="K512" s="15">
        <f t="shared" si="50"/>
        <v>0</v>
      </c>
      <c r="L512" s="58">
        <f>'Luxjacky Assumptions Monthly'!$M$8*'Luxjacky Forecast Monthly'!H512</f>
        <v>0</v>
      </c>
      <c r="M512" s="58">
        <f>'Luxjacky Assumptions Monthly'!$M$6*'Luxjacky Assumptions Monthly'!$M$8*'Luxjacky Forecast Monthly'!G512</f>
        <v>1525.4970031046748</v>
      </c>
      <c r="N512" s="58">
        <f t="shared" si="51"/>
        <v>1525.4970031046748</v>
      </c>
    </row>
    <row r="513" spans="1:14" x14ac:dyDescent="0.3">
      <c r="A513" s="60">
        <v>44707</v>
      </c>
      <c r="B513" s="15">
        <v>2022</v>
      </c>
      <c r="C513" s="15">
        <v>5</v>
      </c>
      <c r="D513" s="15" t="str">
        <f t="shared" si="46"/>
        <v>20225</v>
      </c>
      <c r="E513" s="15">
        <v>5</v>
      </c>
      <c r="F513" s="15">
        <v>0</v>
      </c>
      <c r="G513" s="62">
        <f t="shared" si="49"/>
        <v>2831.5481699661905</v>
      </c>
      <c r="H513" s="15">
        <f>IF(G512&lt;VLOOKUP(D513,'Luxjacky Assumptions Monthly'!$N$20:$R$44,5,0),VLOOKUP(D513,'Luxjacky Assumptions Monthly'!$N$20:$R$44,4,0),0)</f>
        <v>0</v>
      </c>
      <c r="I513" s="15">
        <f t="shared" si="47"/>
        <v>219.44583624315936</v>
      </c>
      <c r="J513" s="15">
        <f t="shared" si="48"/>
        <v>0</v>
      </c>
      <c r="K513" s="15">
        <f t="shared" si="50"/>
        <v>0</v>
      </c>
      <c r="L513" s="58">
        <f>'Luxjacky Assumptions Monthly'!$M$8*'Luxjacky Forecast Monthly'!H513</f>
        <v>0</v>
      </c>
      <c r="M513" s="58">
        <f>'Luxjacky Assumptions Monthly'!$M$6*'Luxjacky Assumptions Monthly'!$M$8*'Luxjacky Forecast Monthly'!G513</f>
        <v>1415.7740849830952</v>
      </c>
      <c r="N513" s="58">
        <f t="shared" si="51"/>
        <v>1415.7740849830952</v>
      </c>
    </row>
    <row r="514" spans="1:14" x14ac:dyDescent="0.3">
      <c r="A514" s="60">
        <v>44708</v>
      </c>
      <c r="B514" s="15">
        <v>2022</v>
      </c>
      <c r="C514" s="15">
        <v>5</v>
      </c>
      <c r="D514" s="15" t="str">
        <f t="shared" si="46"/>
        <v>20225</v>
      </c>
      <c r="E514" s="15">
        <v>6</v>
      </c>
      <c r="F514" s="15">
        <v>1</v>
      </c>
      <c r="G514" s="62">
        <f t="shared" si="49"/>
        <v>2630.4740697371053</v>
      </c>
      <c r="H514" s="15">
        <f>IF(G513&lt;VLOOKUP(D514,'Luxjacky Assumptions Monthly'!$N$20:$R$44,5,0),VLOOKUP(D514,'Luxjacky Assumptions Monthly'!$N$20:$R$44,4,0),0)</f>
        <v>0</v>
      </c>
      <c r="I514" s="15">
        <f t="shared" si="47"/>
        <v>201.07410022908539</v>
      </c>
      <c r="J514" s="15">
        <f t="shared" si="48"/>
        <v>0</v>
      </c>
      <c r="K514" s="15">
        <f t="shared" si="50"/>
        <v>0</v>
      </c>
      <c r="L514" s="58">
        <f>'Luxjacky Assumptions Monthly'!$M$8*'Luxjacky Forecast Monthly'!H514</f>
        <v>0</v>
      </c>
      <c r="M514" s="58">
        <f>'Luxjacky Assumptions Monthly'!$M$6*'Luxjacky Assumptions Monthly'!$M$8*'Luxjacky Forecast Monthly'!G514</f>
        <v>1315.2370348685527</v>
      </c>
      <c r="N514" s="58">
        <f t="shared" si="51"/>
        <v>1315.2370348685527</v>
      </c>
    </row>
    <row r="515" spans="1:14" x14ac:dyDescent="0.3">
      <c r="A515" s="60">
        <v>44709</v>
      </c>
      <c r="B515" s="15">
        <v>2022</v>
      </c>
      <c r="C515" s="15">
        <v>5</v>
      </c>
      <c r="D515" s="15" t="str">
        <f t="shared" ref="D515:D578" si="52">CONCATENATE(B515,C515)</f>
        <v>20225</v>
      </c>
      <c r="E515" s="15">
        <v>7</v>
      </c>
      <c r="F515" s="15">
        <v>1</v>
      </c>
      <c r="G515" s="62">
        <f t="shared" si="49"/>
        <v>2467.3194479180202</v>
      </c>
      <c r="H515" s="15">
        <f>IF(G514&lt;VLOOKUP(D515,'Luxjacky Assumptions Monthly'!$N$20:$R$44,5,0),VLOOKUP(D515,'Luxjacky Assumptions Monthly'!$N$20:$R$44,4,0),0)</f>
        <v>0</v>
      </c>
      <c r="I515" s="15">
        <f t="shared" ref="I515:I578" si="53">100-2.17*E515^2.25+12.77*E515+EXP(-E515/0.032)+5*C515^0.75+10*F515+20*(B515-2016)</f>
        <v>163.15462181908501</v>
      </c>
      <c r="J515" s="15">
        <f t="shared" ref="J515:J578" si="54">IF(H515&gt;0,1,0)</f>
        <v>0</v>
      </c>
      <c r="K515" s="15">
        <f t="shared" si="50"/>
        <v>0</v>
      </c>
      <c r="L515" s="58">
        <f>'Luxjacky Assumptions Monthly'!$M$8*'Luxjacky Forecast Monthly'!H515</f>
        <v>0</v>
      </c>
      <c r="M515" s="58">
        <f>'Luxjacky Assumptions Monthly'!$M$6*'Luxjacky Assumptions Monthly'!$M$8*'Luxjacky Forecast Monthly'!G515</f>
        <v>1233.6597239590101</v>
      </c>
      <c r="N515" s="58">
        <f t="shared" si="51"/>
        <v>1233.6597239590101</v>
      </c>
    </row>
    <row r="516" spans="1:14" x14ac:dyDescent="0.3">
      <c r="A516" s="60">
        <v>44710</v>
      </c>
      <c r="B516" s="15">
        <v>2022</v>
      </c>
      <c r="C516" s="15">
        <v>5</v>
      </c>
      <c r="D516" s="15" t="str">
        <f t="shared" si="52"/>
        <v>20225</v>
      </c>
      <c r="E516" s="15">
        <v>1</v>
      </c>
      <c r="F516" s="15">
        <v>0</v>
      </c>
      <c r="G516" s="62">
        <f t="shared" ref="G516:G579" si="55">G515+H516-I516</f>
        <v>2220.0009402936093</v>
      </c>
      <c r="H516" s="15">
        <f>IF(G515&lt;VLOOKUP(D516,'Luxjacky Assumptions Monthly'!$N$20:$R$44,5,0),VLOOKUP(D516,'Luxjacky Assumptions Monthly'!$N$20:$R$44,4,0),0)</f>
        <v>0</v>
      </c>
      <c r="I516" s="15">
        <f t="shared" si="53"/>
        <v>247.31850762441059</v>
      </c>
      <c r="J516" s="15">
        <f t="shared" si="54"/>
        <v>0</v>
      </c>
      <c r="K516" s="15">
        <f t="shared" ref="K516:K579" si="56">4000*J516</f>
        <v>0</v>
      </c>
      <c r="L516" s="58">
        <f>'Luxjacky Assumptions Monthly'!$M$8*'Luxjacky Forecast Monthly'!H516</f>
        <v>0</v>
      </c>
      <c r="M516" s="58">
        <f>'Luxjacky Assumptions Monthly'!$M$6*'Luxjacky Assumptions Monthly'!$M$8*'Luxjacky Forecast Monthly'!G516</f>
        <v>1110.0004701468047</v>
      </c>
      <c r="N516" s="58">
        <f t="shared" ref="N516:N579" si="57">SUM(K516:M516)</f>
        <v>1110.0004701468047</v>
      </c>
    </row>
    <row r="517" spans="1:14" x14ac:dyDescent="0.3">
      <c r="A517" s="60">
        <v>44711</v>
      </c>
      <c r="B517" s="15">
        <v>2022</v>
      </c>
      <c r="C517" s="15">
        <v>5</v>
      </c>
      <c r="D517" s="15" t="str">
        <f t="shared" si="52"/>
        <v>20225</v>
      </c>
      <c r="E517" s="15">
        <v>2</v>
      </c>
      <c r="F517" s="15">
        <v>0</v>
      </c>
      <c r="G517" s="62">
        <f t="shared" si="55"/>
        <v>1968.0647504274225</v>
      </c>
      <c r="H517" s="15">
        <f>IF(G516&lt;VLOOKUP(D517,'Luxjacky Assumptions Monthly'!$N$20:$R$44,5,0),VLOOKUP(D517,'Luxjacky Assumptions Monthly'!$N$20:$R$44,4,0),0)</f>
        <v>0</v>
      </c>
      <c r="I517" s="15">
        <f t="shared" si="53"/>
        <v>251.93618986618691</v>
      </c>
      <c r="J517" s="15">
        <f t="shared" si="54"/>
        <v>0</v>
      </c>
      <c r="K517" s="15">
        <f t="shared" si="56"/>
        <v>0</v>
      </c>
      <c r="L517" s="58">
        <f>'Luxjacky Assumptions Monthly'!$M$8*'Luxjacky Forecast Monthly'!H517</f>
        <v>0</v>
      </c>
      <c r="M517" s="58">
        <f>'Luxjacky Assumptions Monthly'!$M$6*'Luxjacky Assumptions Monthly'!$M$8*'Luxjacky Forecast Monthly'!G517</f>
        <v>984.03237521371125</v>
      </c>
      <c r="N517" s="58">
        <f t="shared" si="57"/>
        <v>984.03237521371125</v>
      </c>
    </row>
    <row r="518" spans="1:14" x14ac:dyDescent="0.3">
      <c r="A518" s="60">
        <v>44712</v>
      </c>
      <c r="B518" s="15">
        <v>2022</v>
      </c>
      <c r="C518" s="15">
        <v>5</v>
      </c>
      <c r="D518" s="15" t="str">
        <f t="shared" si="52"/>
        <v>20225</v>
      </c>
      <c r="E518" s="15">
        <v>3</v>
      </c>
      <c r="F518" s="15">
        <v>0</v>
      </c>
      <c r="G518" s="62">
        <f t="shared" si="55"/>
        <v>1718.7391682759742</v>
      </c>
      <c r="H518" s="15">
        <f>IF(G517&lt;VLOOKUP(D518,'Luxjacky Assumptions Monthly'!$N$20:$R$44,5,0),VLOOKUP(D518,'Luxjacky Assumptions Monthly'!$N$20:$R$44,4,0),0)</f>
        <v>0</v>
      </c>
      <c r="I518" s="15">
        <f t="shared" si="53"/>
        <v>249.32558215144837</v>
      </c>
      <c r="J518" s="15">
        <f t="shared" si="54"/>
        <v>0</v>
      </c>
      <c r="K518" s="15">
        <f t="shared" si="56"/>
        <v>0</v>
      </c>
      <c r="L518" s="58">
        <f>'Luxjacky Assumptions Monthly'!$M$8*'Luxjacky Forecast Monthly'!H518</f>
        <v>0</v>
      </c>
      <c r="M518" s="58">
        <f>'Luxjacky Assumptions Monthly'!$M$6*'Luxjacky Assumptions Monthly'!$M$8*'Luxjacky Forecast Monthly'!G518</f>
        <v>859.36958413798709</v>
      </c>
      <c r="N518" s="58">
        <f t="shared" si="57"/>
        <v>859.36958413798709</v>
      </c>
    </row>
    <row r="519" spans="1:14" x14ac:dyDescent="0.3">
      <c r="A519" s="60">
        <v>44713</v>
      </c>
      <c r="B519" s="15">
        <v>2022</v>
      </c>
      <c r="C519" s="15">
        <v>6</v>
      </c>
      <c r="D519" s="15" t="str">
        <f t="shared" si="52"/>
        <v>20226</v>
      </c>
      <c r="E519" s="15">
        <v>4</v>
      </c>
      <c r="F519" s="15">
        <v>0</v>
      </c>
      <c r="G519" s="62">
        <f t="shared" si="55"/>
        <v>3384.1346247294978</v>
      </c>
      <c r="H519" s="15">
        <f>IF(G518&lt;VLOOKUP(D519,'Luxjacky Assumptions Monthly'!$N$20:$R$44,5,0),VLOOKUP(D519,'Luxjacky Assumptions Monthly'!$N$20:$R$44,4,0),0)</f>
        <v>1906.5422546953182</v>
      </c>
      <c r="I519" s="15">
        <f t="shared" si="53"/>
        <v>241.14679824179433</v>
      </c>
      <c r="J519" s="15">
        <f t="shared" si="54"/>
        <v>1</v>
      </c>
      <c r="K519" s="15">
        <f t="shared" si="56"/>
        <v>4000</v>
      </c>
      <c r="L519" s="58">
        <f>'Luxjacky Assumptions Monthly'!$M$8*'Luxjacky Forecast Monthly'!H519</f>
        <v>19065.422546953181</v>
      </c>
      <c r="M519" s="58">
        <f>'Luxjacky Assumptions Monthly'!$M$6*'Luxjacky Assumptions Monthly'!$M$8*'Luxjacky Forecast Monthly'!G519</f>
        <v>1692.0673123647489</v>
      </c>
      <c r="N519" s="58">
        <f t="shared" si="57"/>
        <v>24757.489859317931</v>
      </c>
    </row>
    <row r="520" spans="1:14" x14ac:dyDescent="0.3">
      <c r="A520" s="60">
        <v>44714</v>
      </c>
      <c r="B520" s="15">
        <v>2022</v>
      </c>
      <c r="C520" s="15">
        <v>6</v>
      </c>
      <c r="D520" s="15" t="str">
        <f t="shared" si="52"/>
        <v>20226</v>
      </c>
      <c r="E520" s="15">
        <v>5</v>
      </c>
      <c r="F520" s="15">
        <v>0</v>
      </c>
      <c r="G520" s="62">
        <f t="shared" si="55"/>
        <v>3162.2390029833609</v>
      </c>
      <c r="H520" s="15">
        <f>IF(G519&lt;VLOOKUP(D520,'Luxjacky Assumptions Monthly'!$N$20:$R$44,5,0),VLOOKUP(D520,'Luxjacky Assumptions Monthly'!$N$20:$R$44,4,0),0)</f>
        <v>0</v>
      </c>
      <c r="I520" s="15">
        <f t="shared" si="53"/>
        <v>221.89562174613698</v>
      </c>
      <c r="J520" s="15">
        <f t="shared" si="54"/>
        <v>0</v>
      </c>
      <c r="K520" s="15">
        <f t="shared" si="56"/>
        <v>0</v>
      </c>
      <c r="L520" s="58">
        <f>'Luxjacky Assumptions Monthly'!$M$8*'Luxjacky Forecast Monthly'!H520</f>
        <v>0</v>
      </c>
      <c r="M520" s="58">
        <f>'Luxjacky Assumptions Monthly'!$M$6*'Luxjacky Assumptions Monthly'!$M$8*'Luxjacky Forecast Monthly'!G520</f>
        <v>1581.1195014916805</v>
      </c>
      <c r="N520" s="58">
        <f t="shared" si="57"/>
        <v>1581.1195014916805</v>
      </c>
    </row>
    <row r="521" spans="1:14" x14ac:dyDescent="0.3">
      <c r="A521" s="60">
        <v>44715</v>
      </c>
      <c r="B521" s="15">
        <v>2022</v>
      </c>
      <c r="C521" s="15">
        <v>6</v>
      </c>
      <c r="D521" s="15" t="str">
        <f t="shared" si="52"/>
        <v>20226</v>
      </c>
      <c r="E521" s="15">
        <v>6</v>
      </c>
      <c r="F521" s="15">
        <v>1</v>
      </c>
      <c r="G521" s="62">
        <f t="shared" si="55"/>
        <v>2958.7151172512981</v>
      </c>
      <c r="H521" s="15">
        <f>IF(G520&lt;VLOOKUP(D521,'Luxjacky Assumptions Monthly'!$N$20:$R$44,5,0),VLOOKUP(D521,'Luxjacky Assumptions Monthly'!$N$20:$R$44,4,0),0)</f>
        <v>0</v>
      </c>
      <c r="I521" s="15">
        <f t="shared" si="53"/>
        <v>203.52388573206301</v>
      </c>
      <c r="J521" s="15">
        <f t="shared" si="54"/>
        <v>0</v>
      </c>
      <c r="K521" s="15">
        <f t="shared" si="56"/>
        <v>0</v>
      </c>
      <c r="L521" s="58">
        <f>'Luxjacky Assumptions Monthly'!$M$8*'Luxjacky Forecast Monthly'!H521</f>
        <v>0</v>
      </c>
      <c r="M521" s="58">
        <f>'Luxjacky Assumptions Monthly'!$M$6*'Luxjacky Assumptions Monthly'!$M$8*'Luxjacky Forecast Monthly'!G521</f>
        <v>1479.3575586256491</v>
      </c>
      <c r="N521" s="58">
        <f t="shared" si="57"/>
        <v>1479.3575586256491</v>
      </c>
    </row>
    <row r="522" spans="1:14" x14ac:dyDescent="0.3">
      <c r="A522" s="60">
        <v>44716</v>
      </c>
      <c r="B522" s="15">
        <v>2022</v>
      </c>
      <c r="C522" s="15">
        <v>6</v>
      </c>
      <c r="D522" s="15" t="str">
        <f t="shared" si="52"/>
        <v>20226</v>
      </c>
      <c r="E522" s="15">
        <v>7</v>
      </c>
      <c r="F522" s="15">
        <v>1</v>
      </c>
      <c r="G522" s="62">
        <f t="shared" si="55"/>
        <v>2793.1107099292353</v>
      </c>
      <c r="H522" s="15">
        <f>IF(G521&lt;VLOOKUP(D522,'Luxjacky Assumptions Monthly'!$N$20:$R$44,5,0),VLOOKUP(D522,'Luxjacky Assumptions Monthly'!$N$20:$R$44,4,0),0)</f>
        <v>0</v>
      </c>
      <c r="I522" s="15">
        <f t="shared" si="53"/>
        <v>165.60440732206263</v>
      </c>
      <c r="J522" s="15">
        <f t="shared" si="54"/>
        <v>0</v>
      </c>
      <c r="K522" s="15">
        <f t="shared" si="56"/>
        <v>0</v>
      </c>
      <c r="L522" s="58">
        <f>'Luxjacky Assumptions Monthly'!$M$8*'Luxjacky Forecast Monthly'!H522</f>
        <v>0</v>
      </c>
      <c r="M522" s="58">
        <f>'Luxjacky Assumptions Monthly'!$M$6*'Luxjacky Assumptions Monthly'!$M$8*'Luxjacky Forecast Monthly'!G522</f>
        <v>1396.5553549646177</v>
      </c>
      <c r="N522" s="58">
        <f t="shared" si="57"/>
        <v>1396.5553549646177</v>
      </c>
    </row>
    <row r="523" spans="1:14" x14ac:dyDescent="0.3">
      <c r="A523" s="60">
        <v>44717</v>
      </c>
      <c r="B523" s="15">
        <v>2022</v>
      </c>
      <c r="C523" s="15">
        <v>6</v>
      </c>
      <c r="D523" s="15" t="str">
        <f t="shared" si="52"/>
        <v>20226</v>
      </c>
      <c r="E523" s="15">
        <v>1</v>
      </c>
      <c r="F523" s="15">
        <v>0</v>
      </c>
      <c r="G523" s="62">
        <f t="shared" si="55"/>
        <v>2543.3424168018473</v>
      </c>
      <c r="H523" s="15">
        <f>IF(G522&lt;VLOOKUP(D523,'Luxjacky Assumptions Monthly'!$N$20:$R$44,5,0),VLOOKUP(D523,'Luxjacky Assumptions Monthly'!$N$20:$R$44,4,0),0)</f>
        <v>0</v>
      </c>
      <c r="I523" s="15">
        <f t="shared" si="53"/>
        <v>249.7682931273882</v>
      </c>
      <c r="J523" s="15">
        <f t="shared" si="54"/>
        <v>0</v>
      </c>
      <c r="K523" s="15">
        <f t="shared" si="56"/>
        <v>0</v>
      </c>
      <c r="L523" s="58">
        <f>'Luxjacky Assumptions Monthly'!$M$8*'Luxjacky Forecast Monthly'!H523</f>
        <v>0</v>
      </c>
      <c r="M523" s="58">
        <f>'Luxjacky Assumptions Monthly'!$M$6*'Luxjacky Assumptions Monthly'!$M$8*'Luxjacky Forecast Monthly'!G523</f>
        <v>1271.6712084009237</v>
      </c>
      <c r="N523" s="58">
        <f t="shared" si="57"/>
        <v>1271.6712084009237</v>
      </c>
    </row>
    <row r="524" spans="1:14" x14ac:dyDescent="0.3">
      <c r="A524" s="60">
        <v>44718</v>
      </c>
      <c r="B524" s="15">
        <v>2022</v>
      </c>
      <c r="C524" s="15">
        <v>6</v>
      </c>
      <c r="D524" s="15" t="str">
        <f t="shared" si="52"/>
        <v>20226</v>
      </c>
      <c r="E524" s="15">
        <v>2</v>
      </c>
      <c r="F524" s="15">
        <v>0</v>
      </c>
      <c r="G524" s="62">
        <f t="shared" si="55"/>
        <v>2288.9564414326828</v>
      </c>
      <c r="H524" s="15">
        <f>IF(G523&lt;VLOOKUP(D524,'Luxjacky Assumptions Monthly'!$N$20:$R$44,5,0),VLOOKUP(D524,'Luxjacky Assumptions Monthly'!$N$20:$R$44,4,0),0)</f>
        <v>0</v>
      </c>
      <c r="I524" s="15">
        <f t="shared" si="53"/>
        <v>254.38597536916456</v>
      </c>
      <c r="J524" s="15">
        <f t="shared" si="54"/>
        <v>0</v>
      </c>
      <c r="K524" s="15">
        <f t="shared" si="56"/>
        <v>0</v>
      </c>
      <c r="L524" s="58">
        <f>'Luxjacky Assumptions Monthly'!$M$8*'Luxjacky Forecast Monthly'!H524</f>
        <v>0</v>
      </c>
      <c r="M524" s="58">
        <f>'Luxjacky Assumptions Monthly'!$M$6*'Luxjacky Assumptions Monthly'!$M$8*'Luxjacky Forecast Monthly'!G524</f>
        <v>1144.4782207163414</v>
      </c>
      <c r="N524" s="58">
        <f t="shared" si="57"/>
        <v>1144.4782207163414</v>
      </c>
    </row>
    <row r="525" spans="1:14" x14ac:dyDescent="0.3">
      <c r="A525" s="60">
        <v>44719</v>
      </c>
      <c r="B525" s="15">
        <v>2022</v>
      </c>
      <c r="C525" s="15">
        <v>6</v>
      </c>
      <c r="D525" s="15" t="str">
        <f t="shared" si="52"/>
        <v>20226</v>
      </c>
      <c r="E525" s="15">
        <v>3</v>
      </c>
      <c r="F525" s="15">
        <v>0</v>
      </c>
      <c r="G525" s="62">
        <f t="shared" si="55"/>
        <v>2037.1810737782569</v>
      </c>
      <c r="H525" s="15">
        <f>IF(G524&lt;VLOOKUP(D525,'Luxjacky Assumptions Monthly'!$N$20:$R$44,5,0),VLOOKUP(D525,'Luxjacky Assumptions Monthly'!$N$20:$R$44,4,0),0)</f>
        <v>0</v>
      </c>
      <c r="I525" s="15">
        <f t="shared" si="53"/>
        <v>251.77536765442599</v>
      </c>
      <c r="J525" s="15">
        <f t="shared" si="54"/>
        <v>0</v>
      </c>
      <c r="K525" s="15">
        <f t="shared" si="56"/>
        <v>0</v>
      </c>
      <c r="L525" s="58">
        <f>'Luxjacky Assumptions Monthly'!$M$8*'Luxjacky Forecast Monthly'!H525</f>
        <v>0</v>
      </c>
      <c r="M525" s="58">
        <f>'Luxjacky Assumptions Monthly'!$M$6*'Luxjacky Assumptions Monthly'!$M$8*'Luxjacky Forecast Monthly'!G525</f>
        <v>1018.5905368891284</v>
      </c>
      <c r="N525" s="58">
        <f t="shared" si="57"/>
        <v>1018.5905368891284</v>
      </c>
    </row>
    <row r="526" spans="1:14" x14ac:dyDescent="0.3">
      <c r="A526" s="60">
        <v>44720</v>
      </c>
      <c r="B526" s="15">
        <v>2022</v>
      </c>
      <c r="C526" s="15">
        <v>6</v>
      </c>
      <c r="D526" s="15" t="str">
        <f t="shared" si="52"/>
        <v>20226</v>
      </c>
      <c r="E526" s="15">
        <v>4</v>
      </c>
      <c r="F526" s="15">
        <v>0</v>
      </c>
      <c r="G526" s="62">
        <f t="shared" si="55"/>
        <v>1796.0342755364625</v>
      </c>
      <c r="H526" s="15">
        <f>IF(G525&lt;VLOOKUP(D526,'Luxjacky Assumptions Monthly'!$N$20:$R$44,5,0),VLOOKUP(D526,'Luxjacky Assumptions Monthly'!$N$20:$R$44,4,0),0)</f>
        <v>0</v>
      </c>
      <c r="I526" s="15">
        <f t="shared" si="53"/>
        <v>241.14679824179433</v>
      </c>
      <c r="J526" s="15">
        <f t="shared" si="54"/>
        <v>0</v>
      </c>
      <c r="K526" s="15">
        <f t="shared" si="56"/>
        <v>0</v>
      </c>
      <c r="L526" s="58">
        <f>'Luxjacky Assumptions Monthly'!$M$8*'Luxjacky Forecast Monthly'!H526</f>
        <v>0</v>
      </c>
      <c r="M526" s="58">
        <f>'Luxjacky Assumptions Monthly'!$M$6*'Luxjacky Assumptions Monthly'!$M$8*'Luxjacky Forecast Monthly'!G526</f>
        <v>898.01713776823124</v>
      </c>
      <c r="N526" s="58">
        <f t="shared" si="57"/>
        <v>898.01713776823124</v>
      </c>
    </row>
    <row r="527" spans="1:14" x14ac:dyDescent="0.3">
      <c r="A527" s="60">
        <v>44721</v>
      </c>
      <c r="B527" s="15">
        <v>2022</v>
      </c>
      <c r="C527" s="15">
        <v>6</v>
      </c>
      <c r="D527" s="15" t="str">
        <f t="shared" si="52"/>
        <v>20226</v>
      </c>
      <c r="E527" s="15">
        <v>5</v>
      </c>
      <c r="F527" s="15">
        <v>0</v>
      </c>
      <c r="G527" s="62">
        <f t="shared" si="55"/>
        <v>1574.1386537903254</v>
      </c>
      <c r="H527" s="15">
        <f>IF(G526&lt;VLOOKUP(D527,'Luxjacky Assumptions Monthly'!$N$20:$R$44,5,0),VLOOKUP(D527,'Luxjacky Assumptions Monthly'!$N$20:$R$44,4,0),0)</f>
        <v>0</v>
      </c>
      <c r="I527" s="15">
        <f t="shared" si="53"/>
        <v>221.89562174613698</v>
      </c>
      <c r="J527" s="15">
        <f t="shared" si="54"/>
        <v>0</v>
      </c>
      <c r="K527" s="15">
        <f t="shared" si="56"/>
        <v>0</v>
      </c>
      <c r="L527" s="58">
        <f>'Luxjacky Assumptions Monthly'!$M$8*'Luxjacky Forecast Monthly'!H527</f>
        <v>0</v>
      </c>
      <c r="M527" s="58">
        <f>'Luxjacky Assumptions Monthly'!$M$6*'Luxjacky Assumptions Monthly'!$M$8*'Luxjacky Forecast Monthly'!G527</f>
        <v>787.0693268951627</v>
      </c>
      <c r="N527" s="58">
        <f t="shared" si="57"/>
        <v>787.0693268951627</v>
      </c>
    </row>
    <row r="528" spans="1:14" x14ac:dyDescent="0.3">
      <c r="A528" s="60">
        <v>44722</v>
      </c>
      <c r="B528" s="15">
        <v>2022</v>
      </c>
      <c r="C528" s="15">
        <v>6</v>
      </c>
      <c r="D528" s="15" t="str">
        <f t="shared" si="52"/>
        <v>20226</v>
      </c>
      <c r="E528" s="15">
        <v>6</v>
      </c>
      <c r="F528" s="15">
        <v>1</v>
      </c>
      <c r="G528" s="62">
        <f t="shared" si="55"/>
        <v>3277.1570227535808</v>
      </c>
      <c r="H528" s="15">
        <f>IF(G527&lt;VLOOKUP(D528,'Luxjacky Assumptions Monthly'!$N$20:$R$44,5,0),VLOOKUP(D528,'Luxjacky Assumptions Monthly'!$N$20:$R$44,4,0),0)</f>
        <v>1906.5422546953182</v>
      </c>
      <c r="I528" s="15">
        <f t="shared" si="53"/>
        <v>203.52388573206301</v>
      </c>
      <c r="J528" s="15">
        <f t="shared" si="54"/>
        <v>1</v>
      </c>
      <c r="K528" s="15">
        <f t="shared" si="56"/>
        <v>4000</v>
      </c>
      <c r="L528" s="58">
        <f>'Luxjacky Assumptions Monthly'!$M$8*'Luxjacky Forecast Monthly'!H528</f>
        <v>19065.422546953181</v>
      </c>
      <c r="M528" s="58">
        <f>'Luxjacky Assumptions Monthly'!$M$6*'Luxjacky Assumptions Monthly'!$M$8*'Luxjacky Forecast Monthly'!G528</f>
        <v>1638.5785113767904</v>
      </c>
      <c r="N528" s="58">
        <f t="shared" si="57"/>
        <v>24704.00105832997</v>
      </c>
    </row>
    <row r="529" spans="1:14" x14ac:dyDescent="0.3">
      <c r="A529" s="60">
        <v>44723</v>
      </c>
      <c r="B529" s="15">
        <v>2022</v>
      </c>
      <c r="C529" s="15">
        <v>6</v>
      </c>
      <c r="D529" s="15" t="str">
        <f t="shared" si="52"/>
        <v>20226</v>
      </c>
      <c r="E529" s="15">
        <v>7</v>
      </c>
      <c r="F529" s="15">
        <v>1</v>
      </c>
      <c r="G529" s="62">
        <f t="shared" si="55"/>
        <v>3111.552615431518</v>
      </c>
      <c r="H529" s="15">
        <f>IF(G528&lt;VLOOKUP(D529,'Luxjacky Assumptions Monthly'!$N$20:$R$44,5,0),VLOOKUP(D529,'Luxjacky Assumptions Monthly'!$N$20:$R$44,4,0),0)</f>
        <v>0</v>
      </c>
      <c r="I529" s="15">
        <f t="shared" si="53"/>
        <v>165.60440732206263</v>
      </c>
      <c r="J529" s="15">
        <f t="shared" si="54"/>
        <v>0</v>
      </c>
      <c r="K529" s="15">
        <f t="shared" si="56"/>
        <v>0</v>
      </c>
      <c r="L529" s="58">
        <f>'Luxjacky Assumptions Monthly'!$M$8*'Luxjacky Forecast Monthly'!H529</f>
        <v>0</v>
      </c>
      <c r="M529" s="58">
        <f>'Luxjacky Assumptions Monthly'!$M$6*'Luxjacky Assumptions Monthly'!$M$8*'Luxjacky Forecast Monthly'!G529</f>
        <v>1555.776307715759</v>
      </c>
      <c r="N529" s="58">
        <f t="shared" si="57"/>
        <v>1555.776307715759</v>
      </c>
    </row>
    <row r="530" spans="1:14" x14ac:dyDescent="0.3">
      <c r="A530" s="60">
        <v>44724</v>
      </c>
      <c r="B530" s="15">
        <v>2022</v>
      </c>
      <c r="C530" s="15">
        <v>6</v>
      </c>
      <c r="D530" s="15" t="str">
        <f t="shared" si="52"/>
        <v>20226</v>
      </c>
      <c r="E530" s="15">
        <v>1</v>
      </c>
      <c r="F530" s="15">
        <v>0</v>
      </c>
      <c r="G530" s="62">
        <f t="shared" si="55"/>
        <v>2861.78432230413</v>
      </c>
      <c r="H530" s="15">
        <f>IF(G529&lt;VLOOKUP(D530,'Luxjacky Assumptions Monthly'!$N$20:$R$44,5,0),VLOOKUP(D530,'Luxjacky Assumptions Monthly'!$N$20:$R$44,4,0),0)</f>
        <v>0</v>
      </c>
      <c r="I530" s="15">
        <f t="shared" si="53"/>
        <v>249.7682931273882</v>
      </c>
      <c r="J530" s="15">
        <f t="shared" si="54"/>
        <v>0</v>
      </c>
      <c r="K530" s="15">
        <f t="shared" si="56"/>
        <v>0</v>
      </c>
      <c r="L530" s="58">
        <f>'Luxjacky Assumptions Monthly'!$M$8*'Luxjacky Forecast Monthly'!H530</f>
        <v>0</v>
      </c>
      <c r="M530" s="58">
        <f>'Luxjacky Assumptions Monthly'!$M$6*'Luxjacky Assumptions Monthly'!$M$8*'Luxjacky Forecast Monthly'!G530</f>
        <v>1430.892161152065</v>
      </c>
      <c r="N530" s="58">
        <f t="shared" si="57"/>
        <v>1430.892161152065</v>
      </c>
    </row>
    <row r="531" spans="1:14" x14ac:dyDescent="0.3">
      <c r="A531" s="60">
        <v>44725</v>
      </c>
      <c r="B531" s="15">
        <v>2022</v>
      </c>
      <c r="C531" s="15">
        <v>6</v>
      </c>
      <c r="D531" s="15" t="str">
        <f t="shared" si="52"/>
        <v>20226</v>
      </c>
      <c r="E531" s="15">
        <v>2</v>
      </c>
      <c r="F531" s="15">
        <v>0</v>
      </c>
      <c r="G531" s="62">
        <f t="shared" si="55"/>
        <v>2607.3983469349655</v>
      </c>
      <c r="H531" s="15">
        <f>IF(G530&lt;VLOOKUP(D531,'Luxjacky Assumptions Monthly'!$N$20:$R$44,5,0),VLOOKUP(D531,'Luxjacky Assumptions Monthly'!$N$20:$R$44,4,0),0)</f>
        <v>0</v>
      </c>
      <c r="I531" s="15">
        <f t="shared" si="53"/>
        <v>254.38597536916456</v>
      </c>
      <c r="J531" s="15">
        <f t="shared" si="54"/>
        <v>0</v>
      </c>
      <c r="K531" s="15">
        <f t="shared" si="56"/>
        <v>0</v>
      </c>
      <c r="L531" s="58">
        <f>'Luxjacky Assumptions Monthly'!$M$8*'Luxjacky Forecast Monthly'!H531</f>
        <v>0</v>
      </c>
      <c r="M531" s="58">
        <f>'Luxjacky Assumptions Monthly'!$M$6*'Luxjacky Assumptions Monthly'!$M$8*'Luxjacky Forecast Monthly'!G531</f>
        <v>1303.6991734674828</v>
      </c>
      <c r="N531" s="58">
        <f t="shared" si="57"/>
        <v>1303.6991734674828</v>
      </c>
    </row>
    <row r="532" spans="1:14" x14ac:dyDescent="0.3">
      <c r="A532" s="60">
        <v>44726</v>
      </c>
      <c r="B532" s="15">
        <v>2022</v>
      </c>
      <c r="C532" s="15">
        <v>6</v>
      </c>
      <c r="D532" s="15" t="str">
        <f t="shared" si="52"/>
        <v>20226</v>
      </c>
      <c r="E532" s="15">
        <v>3</v>
      </c>
      <c r="F532" s="15">
        <v>0</v>
      </c>
      <c r="G532" s="62">
        <f t="shared" si="55"/>
        <v>2355.6229792805393</v>
      </c>
      <c r="H532" s="15">
        <f>IF(G531&lt;VLOOKUP(D532,'Luxjacky Assumptions Monthly'!$N$20:$R$44,5,0),VLOOKUP(D532,'Luxjacky Assumptions Monthly'!$N$20:$R$44,4,0),0)</f>
        <v>0</v>
      </c>
      <c r="I532" s="15">
        <f t="shared" si="53"/>
        <v>251.77536765442599</v>
      </c>
      <c r="J532" s="15">
        <f t="shared" si="54"/>
        <v>0</v>
      </c>
      <c r="K532" s="15">
        <f t="shared" si="56"/>
        <v>0</v>
      </c>
      <c r="L532" s="58">
        <f>'Luxjacky Assumptions Monthly'!$M$8*'Luxjacky Forecast Monthly'!H532</f>
        <v>0</v>
      </c>
      <c r="M532" s="58">
        <f>'Luxjacky Assumptions Monthly'!$M$6*'Luxjacky Assumptions Monthly'!$M$8*'Luxjacky Forecast Monthly'!G532</f>
        <v>1177.8114896402697</v>
      </c>
      <c r="N532" s="58">
        <f t="shared" si="57"/>
        <v>1177.8114896402697</v>
      </c>
    </row>
    <row r="533" spans="1:14" x14ac:dyDescent="0.3">
      <c r="A533" s="60">
        <v>44727</v>
      </c>
      <c r="B533" s="15">
        <v>2022</v>
      </c>
      <c r="C533" s="15">
        <v>6</v>
      </c>
      <c r="D533" s="15" t="str">
        <f t="shared" si="52"/>
        <v>20226</v>
      </c>
      <c r="E533" s="15">
        <v>4</v>
      </c>
      <c r="F533" s="15">
        <v>0</v>
      </c>
      <c r="G533" s="62">
        <f t="shared" si="55"/>
        <v>2114.4761810387449</v>
      </c>
      <c r="H533" s="15">
        <f>IF(G532&lt;VLOOKUP(D533,'Luxjacky Assumptions Monthly'!$N$20:$R$44,5,0),VLOOKUP(D533,'Luxjacky Assumptions Monthly'!$N$20:$R$44,4,0),0)</f>
        <v>0</v>
      </c>
      <c r="I533" s="15">
        <f t="shared" si="53"/>
        <v>241.14679824179433</v>
      </c>
      <c r="J533" s="15">
        <f t="shared" si="54"/>
        <v>0</v>
      </c>
      <c r="K533" s="15">
        <f t="shared" si="56"/>
        <v>0</v>
      </c>
      <c r="L533" s="58">
        <f>'Luxjacky Assumptions Monthly'!$M$8*'Luxjacky Forecast Monthly'!H533</f>
        <v>0</v>
      </c>
      <c r="M533" s="58">
        <f>'Luxjacky Assumptions Monthly'!$M$6*'Luxjacky Assumptions Monthly'!$M$8*'Luxjacky Forecast Monthly'!G533</f>
        <v>1057.2380905193725</v>
      </c>
      <c r="N533" s="58">
        <f t="shared" si="57"/>
        <v>1057.2380905193725</v>
      </c>
    </row>
    <row r="534" spans="1:14" x14ac:dyDescent="0.3">
      <c r="A534" s="60">
        <v>44728</v>
      </c>
      <c r="B534" s="15">
        <v>2022</v>
      </c>
      <c r="C534" s="15">
        <v>6</v>
      </c>
      <c r="D534" s="15" t="str">
        <f t="shared" si="52"/>
        <v>20226</v>
      </c>
      <c r="E534" s="15">
        <v>5</v>
      </c>
      <c r="F534" s="15">
        <v>0</v>
      </c>
      <c r="G534" s="62">
        <f t="shared" si="55"/>
        <v>1892.5805592926079</v>
      </c>
      <c r="H534" s="15">
        <f>IF(G533&lt;VLOOKUP(D534,'Luxjacky Assumptions Monthly'!$N$20:$R$44,5,0),VLOOKUP(D534,'Luxjacky Assumptions Monthly'!$N$20:$R$44,4,0),0)</f>
        <v>0</v>
      </c>
      <c r="I534" s="15">
        <f t="shared" si="53"/>
        <v>221.89562174613698</v>
      </c>
      <c r="J534" s="15">
        <f t="shared" si="54"/>
        <v>0</v>
      </c>
      <c r="K534" s="15">
        <f t="shared" si="56"/>
        <v>0</v>
      </c>
      <c r="L534" s="58">
        <f>'Luxjacky Assumptions Monthly'!$M$8*'Luxjacky Forecast Monthly'!H534</f>
        <v>0</v>
      </c>
      <c r="M534" s="58">
        <f>'Luxjacky Assumptions Monthly'!$M$6*'Luxjacky Assumptions Monthly'!$M$8*'Luxjacky Forecast Monthly'!G534</f>
        <v>946.29027964630393</v>
      </c>
      <c r="N534" s="58">
        <f t="shared" si="57"/>
        <v>946.29027964630393</v>
      </c>
    </row>
    <row r="535" spans="1:14" x14ac:dyDescent="0.3">
      <c r="A535" s="60">
        <v>44729</v>
      </c>
      <c r="B535" s="15">
        <v>2022</v>
      </c>
      <c r="C535" s="15">
        <v>6</v>
      </c>
      <c r="D535" s="15" t="str">
        <f t="shared" si="52"/>
        <v>20226</v>
      </c>
      <c r="E535" s="15">
        <v>6</v>
      </c>
      <c r="F535" s="15">
        <v>1</v>
      </c>
      <c r="G535" s="62">
        <f t="shared" si="55"/>
        <v>1689.0566735605448</v>
      </c>
      <c r="H535" s="15">
        <f>IF(G534&lt;VLOOKUP(D535,'Luxjacky Assumptions Monthly'!$N$20:$R$44,5,0),VLOOKUP(D535,'Luxjacky Assumptions Monthly'!$N$20:$R$44,4,0),0)</f>
        <v>0</v>
      </c>
      <c r="I535" s="15">
        <f t="shared" si="53"/>
        <v>203.52388573206301</v>
      </c>
      <c r="J535" s="15">
        <f t="shared" si="54"/>
        <v>0</v>
      </c>
      <c r="K535" s="15">
        <f t="shared" si="56"/>
        <v>0</v>
      </c>
      <c r="L535" s="58">
        <f>'Luxjacky Assumptions Monthly'!$M$8*'Luxjacky Forecast Monthly'!H535</f>
        <v>0</v>
      </c>
      <c r="M535" s="58">
        <f>'Luxjacky Assumptions Monthly'!$M$6*'Luxjacky Assumptions Monthly'!$M$8*'Luxjacky Forecast Monthly'!G535</f>
        <v>844.52833678027241</v>
      </c>
      <c r="N535" s="58">
        <f t="shared" si="57"/>
        <v>844.52833678027241</v>
      </c>
    </row>
    <row r="536" spans="1:14" x14ac:dyDescent="0.3">
      <c r="A536" s="60">
        <v>44730</v>
      </c>
      <c r="B536" s="15">
        <v>2022</v>
      </c>
      <c r="C536" s="15">
        <v>6</v>
      </c>
      <c r="D536" s="15" t="str">
        <f t="shared" si="52"/>
        <v>20226</v>
      </c>
      <c r="E536" s="15">
        <v>7</v>
      </c>
      <c r="F536" s="15">
        <v>1</v>
      </c>
      <c r="G536" s="62">
        <f t="shared" si="55"/>
        <v>3429.9945209338002</v>
      </c>
      <c r="H536" s="15">
        <f>IF(G535&lt;VLOOKUP(D536,'Luxjacky Assumptions Monthly'!$N$20:$R$44,5,0),VLOOKUP(D536,'Luxjacky Assumptions Monthly'!$N$20:$R$44,4,0),0)</f>
        <v>1906.5422546953182</v>
      </c>
      <c r="I536" s="15">
        <f t="shared" si="53"/>
        <v>165.60440732206263</v>
      </c>
      <c r="J536" s="15">
        <f t="shared" si="54"/>
        <v>1</v>
      </c>
      <c r="K536" s="15">
        <f t="shared" si="56"/>
        <v>4000</v>
      </c>
      <c r="L536" s="58">
        <f>'Luxjacky Assumptions Monthly'!$M$8*'Luxjacky Forecast Monthly'!H536</f>
        <v>19065.422546953181</v>
      </c>
      <c r="M536" s="58">
        <f>'Luxjacky Assumptions Monthly'!$M$6*'Luxjacky Assumptions Monthly'!$M$8*'Luxjacky Forecast Monthly'!G536</f>
        <v>1714.9972604669001</v>
      </c>
      <c r="N536" s="58">
        <f t="shared" si="57"/>
        <v>24780.419807420083</v>
      </c>
    </row>
    <row r="537" spans="1:14" x14ac:dyDescent="0.3">
      <c r="A537" s="60">
        <v>44731</v>
      </c>
      <c r="B537" s="15">
        <v>2022</v>
      </c>
      <c r="C537" s="15">
        <v>6</v>
      </c>
      <c r="D537" s="15" t="str">
        <f t="shared" si="52"/>
        <v>20226</v>
      </c>
      <c r="E537" s="15">
        <v>1</v>
      </c>
      <c r="F537" s="15">
        <v>0</v>
      </c>
      <c r="G537" s="62">
        <f t="shared" si="55"/>
        <v>3180.2262278064122</v>
      </c>
      <c r="H537" s="15">
        <f>IF(G536&lt;VLOOKUP(D537,'Luxjacky Assumptions Monthly'!$N$20:$R$44,5,0),VLOOKUP(D537,'Luxjacky Assumptions Monthly'!$N$20:$R$44,4,0),0)</f>
        <v>0</v>
      </c>
      <c r="I537" s="15">
        <f t="shared" si="53"/>
        <v>249.7682931273882</v>
      </c>
      <c r="J537" s="15">
        <f t="shared" si="54"/>
        <v>0</v>
      </c>
      <c r="K537" s="15">
        <f t="shared" si="56"/>
        <v>0</v>
      </c>
      <c r="L537" s="58">
        <f>'Luxjacky Assumptions Monthly'!$M$8*'Luxjacky Forecast Monthly'!H537</f>
        <v>0</v>
      </c>
      <c r="M537" s="58">
        <f>'Luxjacky Assumptions Monthly'!$M$6*'Luxjacky Assumptions Monthly'!$M$8*'Luxjacky Forecast Monthly'!G537</f>
        <v>1590.1131139032061</v>
      </c>
      <c r="N537" s="58">
        <f t="shared" si="57"/>
        <v>1590.1131139032061</v>
      </c>
    </row>
    <row r="538" spans="1:14" x14ac:dyDescent="0.3">
      <c r="A538" s="60">
        <v>44732</v>
      </c>
      <c r="B538" s="15">
        <v>2022</v>
      </c>
      <c r="C538" s="15">
        <v>6</v>
      </c>
      <c r="D538" s="15" t="str">
        <f t="shared" si="52"/>
        <v>20226</v>
      </c>
      <c r="E538" s="15">
        <v>2</v>
      </c>
      <c r="F538" s="15">
        <v>0</v>
      </c>
      <c r="G538" s="62">
        <f t="shared" si="55"/>
        <v>2925.8402524372477</v>
      </c>
      <c r="H538" s="15">
        <f>IF(G537&lt;VLOOKUP(D538,'Luxjacky Assumptions Monthly'!$N$20:$R$44,5,0),VLOOKUP(D538,'Luxjacky Assumptions Monthly'!$N$20:$R$44,4,0),0)</f>
        <v>0</v>
      </c>
      <c r="I538" s="15">
        <f t="shared" si="53"/>
        <v>254.38597536916456</v>
      </c>
      <c r="J538" s="15">
        <f t="shared" si="54"/>
        <v>0</v>
      </c>
      <c r="K538" s="15">
        <f t="shared" si="56"/>
        <v>0</v>
      </c>
      <c r="L538" s="58">
        <f>'Luxjacky Assumptions Monthly'!$M$8*'Luxjacky Forecast Monthly'!H538</f>
        <v>0</v>
      </c>
      <c r="M538" s="58">
        <f>'Luxjacky Assumptions Monthly'!$M$6*'Luxjacky Assumptions Monthly'!$M$8*'Luxjacky Forecast Monthly'!G538</f>
        <v>1462.9201262186239</v>
      </c>
      <c r="N538" s="58">
        <f t="shared" si="57"/>
        <v>1462.9201262186239</v>
      </c>
    </row>
    <row r="539" spans="1:14" x14ac:dyDescent="0.3">
      <c r="A539" s="60">
        <v>44733</v>
      </c>
      <c r="B539" s="15">
        <v>2022</v>
      </c>
      <c r="C539" s="15">
        <v>6</v>
      </c>
      <c r="D539" s="15" t="str">
        <f t="shared" si="52"/>
        <v>20226</v>
      </c>
      <c r="E539" s="15">
        <v>3</v>
      </c>
      <c r="F539" s="15">
        <v>0</v>
      </c>
      <c r="G539" s="62">
        <f t="shared" si="55"/>
        <v>2674.0648847828215</v>
      </c>
      <c r="H539" s="15">
        <f>IF(G538&lt;VLOOKUP(D539,'Luxjacky Assumptions Monthly'!$N$20:$R$44,5,0),VLOOKUP(D539,'Luxjacky Assumptions Monthly'!$N$20:$R$44,4,0),0)</f>
        <v>0</v>
      </c>
      <c r="I539" s="15">
        <f t="shared" si="53"/>
        <v>251.77536765442599</v>
      </c>
      <c r="J539" s="15">
        <f t="shared" si="54"/>
        <v>0</v>
      </c>
      <c r="K539" s="15">
        <f t="shared" si="56"/>
        <v>0</v>
      </c>
      <c r="L539" s="58">
        <f>'Luxjacky Assumptions Monthly'!$M$8*'Luxjacky Forecast Monthly'!H539</f>
        <v>0</v>
      </c>
      <c r="M539" s="58">
        <f>'Luxjacky Assumptions Monthly'!$M$6*'Luxjacky Assumptions Monthly'!$M$8*'Luxjacky Forecast Monthly'!G539</f>
        <v>1337.0324423914108</v>
      </c>
      <c r="N539" s="58">
        <f t="shared" si="57"/>
        <v>1337.0324423914108</v>
      </c>
    </row>
    <row r="540" spans="1:14" x14ac:dyDescent="0.3">
      <c r="A540" s="60">
        <v>44734</v>
      </c>
      <c r="B540" s="15">
        <v>2022</v>
      </c>
      <c r="C540" s="15">
        <v>6</v>
      </c>
      <c r="D540" s="15" t="str">
        <f t="shared" si="52"/>
        <v>20226</v>
      </c>
      <c r="E540" s="15">
        <v>4</v>
      </c>
      <c r="F540" s="15">
        <v>0</v>
      </c>
      <c r="G540" s="62">
        <f t="shared" si="55"/>
        <v>2432.9180865410272</v>
      </c>
      <c r="H540" s="15">
        <f>IF(G539&lt;VLOOKUP(D540,'Luxjacky Assumptions Monthly'!$N$20:$R$44,5,0),VLOOKUP(D540,'Luxjacky Assumptions Monthly'!$N$20:$R$44,4,0),0)</f>
        <v>0</v>
      </c>
      <c r="I540" s="15">
        <f t="shared" si="53"/>
        <v>241.14679824179433</v>
      </c>
      <c r="J540" s="15">
        <f t="shared" si="54"/>
        <v>0</v>
      </c>
      <c r="K540" s="15">
        <f t="shared" si="56"/>
        <v>0</v>
      </c>
      <c r="L540" s="58">
        <f>'Luxjacky Assumptions Monthly'!$M$8*'Luxjacky Forecast Monthly'!H540</f>
        <v>0</v>
      </c>
      <c r="M540" s="58">
        <f>'Luxjacky Assumptions Monthly'!$M$6*'Luxjacky Assumptions Monthly'!$M$8*'Luxjacky Forecast Monthly'!G540</f>
        <v>1216.4590432705136</v>
      </c>
      <c r="N540" s="58">
        <f t="shared" si="57"/>
        <v>1216.4590432705136</v>
      </c>
    </row>
    <row r="541" spans="1:14" x14ac:dyDescent="0.3">
      <c r="A541" s="60">
        <v>44735</v>
      </c>
      <c r="B541" s="15">
        <v>2022</v>
      </c>
      <c r="C541" s="15">
        <v>6</v>
      </c>
      <c r="D541" s="15" t="str">
        <f t="shared" si="52"/>
        <v>20226</v>
      </c>
      <c r="E541" s="15">
        <v>5</v>
      </c>
      <c r="F541" s="15">
        <v>0</v>
      </c>
      <c r="G541" s="62">
        <f t="shared" si="55"/>
        <v>2211.0224647948903</v>
      </c>
      <c r="H541" s="15">
        <f>IF(G540&lt;VLOOKUP(D541,'Luxjacky Assumptions Monthly'!$N$20:$R$44,5,0),VLOOKUP(D541,'Luxjacky Assumptions Monthly'!$N$20:$R$44,4,0),0)</f>
        <v>0</v>
      </c>
      <c r="I541" s="15">
        <f t="shared" si="53"/>
        <v>221.89562174613698</v>
      </c>
      <c r="J541" s="15">
        <f t="shared" si="54"/>
        <v>0</v>
      </c>
      <c r="K541" s="15">
        <f t="shared" si="56"/>
        <v>0</v>
      </c>
      <c r="L541" s="58">
        <f>'Luxjacky Assumptions Monthly'!$M$8*'Luxjacky Forecast Monthly'!H541</f>
        <v>0</v>
      </c>
      <c r="M541" s="58">
        <f>'Luxjacky Assumptions Monthly'!$M$6*'Luxjacky Assumptions Monthly'!$M$8*'Luxjacky Forecast Monthly'!G541</f>
        <v>1105.5112323974452</v>
      </c>
      <c r="N541" s="58">
        <f t="shared" si="57"/>
        <v>1105.5112323974452</v>
      </c>
    </row>
    <row r="542" spans="1:14" x14ac:dyDescent="0.3">
      <c r="A542" s="60">
        <v>44736</v>
      </c>
      <c r="B542" s="15">
        <v>2022</v>
      </c>
      <c r="C542" s="15">
        <v>6</v>
      </c>
      <c r="D542" s="15" t="str">
        <f t="shared" si="52"/>
        <v>20226</v>
      </c>
      <c r="E542" s="15">
        <v>6</v>
      </c>
      <c r="F542" s="15">
        <v>1</v>
      </c>
      <c r="G542" s="62">
        <f t="shared" si="55"/>
        <v>2007.4985790628273</v>
      </c>
      <c r="H542" s="15">
        <f>IF(G541&lt;VLOOKUP(D542,'Luxjacky Assumptions Monthly'!$N$20:$R$44,5,0),VLOOKUP(D542,'Luxjacky Assumptions Monthly'!$N$20:$R$44,4,0),0)</f>
        <v>0</v>
      </c>
      <c r="I542" s="15">
        <f t="shared" si="53"/>
        <v>203.52388573206301</v>
      </c>
      <c r="J542" s="15">
        <f t="shared" si="54"/>
        <v>0</v>
      </c>
      <c r="K542" s="15">
        <f t="shared" si="56"/>
        <v>0</v>
      </c>
      <c r="L542" s="58">
        <f>'Luxjacky Assumptions Monthly'!$M$8*'Luxjacky Forecast Monthly'!H542</f>
        <v>0</v>
      </c>
      <c r="M542" s="58">
        <f>'Luxjacky Assumptions Monthly'!$M$6*'Luxjacky Assumptions Monthly'!$M$8*'Luxjacky Forecast Monthly'!G542</f>
        <v>1003.7492895314136</v>
      </c>
      <c r="N542" s="58">
        <f t="shared" si="57"/>
        <v>1003.7492895314136</v>
      </c>
    </row>
    <row r="543" spans="1:14" x14ac:dyDescent="0.3">
      <c r="A543" s="60">
        <v>44737</v>
      </c>
      <c r="B543" s="15">
        <v>2022</v>
      </c>
      <c r="C543" s="15">
        <v>6</v>
      </c>
      <c r="D543" s="15" t="str">
        <f t="shared" si="52"/>
        <v>20226</v>
      </c>
      <c r="E543" s="15">
        <v>7</v>
      </c>
      <c r="F543" s="15">
        <v>1</v>
      </c>
      <c r="G543" s="62">
        <f t="shared" si="55"/>
        <v>1841.8941717407647</v>
      </c>
      <c r="H543" s="15">
        <f>IF(G542&lt;VLOOKUP(D543,'Luxjacky Assumptions Monthly'!$N$20:$R$44,5,0),VLOOKUP(D543,'Luxjacky Assumptions Monthly'!$N$20:$R$44,4,0),0)</f>
        <v>0</v>
      </c>
      <c r="I543" s="15">
        <f t="shared" si="53"/>
        <v>165.60440732206263</v>
      </c>
      <c r="J543" s="15">
        <f t="shared" si="54"/>
        <v>0</v>
      </c>
      <c r="K543" s="15">
        <f t="shared" si="56"/>
        <v>0</v>
      </c>
      <c r="L543" s="58">
        <f>'Luxjacky Assumptions Monthly'!$M$8*'Luxjacky Forecast Monthly'!H543</f>
        <v>0</v>
      </c>
      <c r="M543" s="58">
        <f>'Luxjacky Assumptions Monthly'!$M$6*'Luxjacky Assumptions Monthly'!$M$8*'Luxjacky Forecast Monthly'!G543</f>
        <v>920.94708587038235</v>
      </c>
      <c r="N543" s="58">
        <f t="shared" si="57"/>
        <v>920.94708587038235</v>
      </c>
    </row>
    <row r="544" spans="1:14" x14ac:dyDescent="0.3">
      <c r="A544" s="60">
        <v>44738</v>
      </c>
      <c r="B544" s="15">
        <v>2022</v>
      </c>
      <c r="C544" s="15">
        <v>6</v>
      </c>
      <c r="D544" s="15" t="str">
        <f t="shared" si="52"/>
        <v>20226</v>
      </c>
      <c r="E544" s="15">
        <v>1</v>
      </c>
      <c r="F544" s="15">
        <v>0</v>
      </c>
      <c r="G544" s="62">
        <f t="shared" si="55"/>
        <v>1592.1258786133765</v>
      </c>
      <c r="H544" s="15">
        <f>IF(G543&lt;VLOOKUP(D544,'Luxjacky Assumptions Monthly'!$N$20:$R$44,5,0),VLOOKUP(D544,'Luxjacky Assumptions Monthly'!$N$20:$R$44,4,0),0)</f>
        <v>0</v>
      </c>
      <c r="I544" s="15">
        <f t="shared" si="53"/>
        <v>249.7682931273882</v>
      </c>
      <c r="J544" s="15">
        <f t="shared" si="54"/>
        <v>0</v>
      </c>
      <c r="K544" s="15">
        <f t="shared" si="56"/>
        <v>0</v>
      </c>
      <c r="L544" s="58">
        <f>'Luxjacky Assumptions Monthly'!$M$8*'Luxjacky Forecast Monthly'!H544</f>
        <v>0</v>
      </c>
      <c r="M544" s="58">
        <f>'Luxjacky Assumptions Monthly'!$M$6*'Luxjacky Assumptions Monthly'!$M$8*'Luxjacky Forecast Monthly'!G544</f>
        <v>796.06293930668824</v>
      </c>
      <c r="N544" s="58">
        <f t="shared" si="57"/>
        <v>796.06293930668824</v>
      </c>
    </row>
    <row r="545" spans="1:14" x14ac:dyDescent="0.3">
      <c r="A545" s="60">
        <v>44739</v>
      </c>
      <c r="B545" s="15">
        <v>2022</v>
      </c>
      <c r="C545" s="15">
        <v>6</v>
      </c>
      <c r="D545" s="15" t="str">
        <f t="shared" si="52"/>
        <v>20226</v>
      </c>
      <c r="E545" s="15">
        <v>2</v>
      </c>
      <c r="F545" s="15">
        <v>0</v>
      </c>
      <c r="G545" s="62">
        <f t="shared" si="55"/>
        <v>3244.28215793953</v>
      </c>
      <c r="H545" s="15">
        <f>IF(G544&lt;VLOOKUP(D545,'Luxjacky Assumptions Monthly'!$N$20:$R$44,5,0),VLOOKUP(D545,'Luxjacky Assumptions Monthly'!$N$20:$R$44,4,0),0)</f>
        <v>1906.5422546953182</v>
      </c>
      <c r="I545" s="15">
        <f t="shared" si="53"/>
        <v>254.38597536916456</v>
      </c>
      <c r="J545" s="15">
        <f t="shared" si="54"/>
        <v>1</v>
      </c>
      <c r="K545" s="15">
        <f t="shared" si="56"/>
        <v>4000</v>
      </c>
      <c r="L545" s="58">
        <f>'Luxjacky Assumptions Monthly'!$M$8*'Luxjacky Forecast Monthly'!H545</f>
        <v>19065.422546953181</v>
      </c>
      <c r="M545" s="58">
        <f>'Luxjacky Assumptions Monthly'!$M$6*'Luxjacky Assumptions Monthly'!$M$8*'Luxjacky Forecast Monthly'!G545</f>
        <v>1622.141078969765</v>
      </c>
      <c r="N545" s="58">
        <f t="shared" si="57"/>
        <v>24687.563625922947</v>
      </c>
    </row>
    <row r="546" spans="1:14" x14ac:dyDescent="0.3">
      <c r="A546" s="60">
        <v>44740</v>
      </c>
      <c r="B546" s="15">
        <v>2022</v>
      </c>
      <c r="C546" s="15">
        <v>6</v>
      </c>
      <c r="D546" s="15" t="str">
        <f t="shared" si="52"/>
        <v>20226</v>
      </c>
      <c r="E546" s="15">
        <v>3</v>
      </c>
      <c r="F546" s="15">
        <v>0</v>
      </c>
      <c r="G546" s="62">
        <f t="shared" si="55"/>
        <v>2992.5067902851038</v>
      </c>
      <c r="H546" s="15">
        <f>IF(G545&lt;VLOOKUP(D546,'Luxjacky Assumptions Monthly'!$N$20:$R$44,5,0),VLOOKUP(D546,'Luxjacky Assumptions Monthly'!$N$20:$R$44,4,0),0)</f>
        <v>0</v>
      </c>
      <c r="I546" s="15">
        <f t="shared" si="53"/>
        <v>251.77536765442599</v>
      </c>
      <c r="J546" s="15">
        <f t="shared" si="54"/>
        <v>0</v>
      </c>
      <c r="K546" s="15">
        <f t="shared" si="56"/>
        <v>0</v>
      </c>
      <c r="L546" s="58">
        <f>'Luxjacky Assumptions Monthly'!$M$8*'Luxjacky Forecast Monthly'!H546</f>
        <v>0</v>
      </c>
      <c r="M546" s="58">
        <f>'Luxjacky Assumptions Monthly'!$M$6*'Luxjacky Assumptions Monthly'!$M$8*'Luxjacky Forecast Monthly'!G546</f>
        <v>1496.2533951425519</v>
      </c>
      <c r="N546" s="58">
        <f t="shared" si="57"/>
        <v>1496.2533951425519</v>
      </c>
    </row>
    <row r="547" spans="1:14" x14ac:dyDescent="0.3">
      <c r="A547" s="60">
        <v>44741</v>
      </c>
      <c r="B547" s="15">
        <v>2022</v>
      </c>
      <c r="C547" s="15">
        <v>6</v>
      </c>
      <c r="D547" s="15" t="str">
        <f t="shared" si="52"/>
        <v>20226</v>
      </c>
      <c r="E547" s="15">
        <v>4</v>
      </c>
      <c r="F547" s="15">
        <v>0</v>
      </c>
      <c r="G547" s="62">
        <f t="shared" si="55"/>
        <v>2751.3599920433094</v>
      </c>
      <c r="H547" s="15">
        <f>IF(G546&lt;VLOOKUP(D547,'Luxjacky Assumptions Monthly'!$N$20:$R$44,5,0),VLOOKUP(D547,'Luxjacky Assumptions Monthly'!$N$20:$R$44,4,0),0)</f>
        <v>0</v>
      </c>
      <c r="I547" s="15">
        <f t="shared" si="53"/>
        <v>241.14679824179433</v>
      </c>
      <c r="J547" s="15">
        <f t="shared" si="54"/>
        <v>0</v>
      </c>
      <c r="K547" s="15">
        <f t="shared" si="56"/>
        <v>0</v>
      </c>
      <c r="L547" s="58">
        <f>'Luxjacky Assumptions Monthly'!$M$8*'Luxjacky Forecast Monthly'!H547</f>
        <v>0</v>
      </c>
      <c r="M547" s="58">
        <f>'Luxjacky Assumptions Monthly'!$M$6*'Luxjacky Assumptions Monthly'!$M$8*'Luxjacky Forecast Monthly'!G547</f>
        <v>1375.6799960216547</v>
      </c>
      <c r="N547" s="58">
        <f t="shared" si="57"/>
        <v>1375.6799960216547</v>
      </c>
    </row>
    <row r="548" spans="1:14" x14ac:dyDescent="0.3">
      <c r="A548" s="60">
        <v>44742</v>
      </c>
      <c r="B548" s="15">
        <v>2022</v>
      </c>
      <c r="C548" s="15">
        <v>6</v>
      </c>
      <c r="D548" s="15" t="str">
        <f t="shared" si="52"/>
        <v>20226</v>
      </c>
      <c r="E548" s="15">
        <v>5</v>
      </c>
      <c r="F548" s="15">
        <v>0</v>
      </c>
      <c r="G548" s="62">
        <f t="shared" si="55"/>
        <v>2529.4643702971725</v>
      </c>
      <c r="H548" s="15">
        <f>IF(G547&lt;VLOOKUP(D548,'Luxjacky Assumptions Monthly'!$N$20:$R$44,5,0),VLOOKUP(D548,'Luxjacky Assumptions Monthly'!$N$20:$R$44,4,0),0)</f>
        <v>0</v>
      </c>
      <c r="I548" s="15">
        <f t="shared" si="53"/>
        <v>221.89562174613698</v>
      </c>
      <c r="J548" s="15">
        <f t="shared" si="54"/>
        <v>0</v>
      </c>
      <c r="K548" s="15">
        <f t="shared" si="56"/>
        <v>0</v>
      </c>
      <c r="L548" s="58">
        <f>'Luxjacky Assumptions Monthly'!$M$8*'Luxjacky Forecast Monthly'!H548</f>
        <v>0</v>
      </c>
      <c r="M548" s="58">
        <f>'Luxjacky Assumptions Monthly'!$M$6*'Luxjacky Assumptions Monthly'!$M$8*'Luxjacky Forecast Monthly'!G548</f>
        <v>1264.7321851485863</v>
      </c>
      <c r="N548" s="58">
        <f t="shared" si="57"/>
        <v>1264.7321851485863</v>
      </c>
    </row>
    <row r="549" spans="1:14" x14ac:dyDescent="0.3">
      <c r="A549" s="60">
        <v>44743</v>
      </c>
      <c r="B549" s="15">
        <v>2022</v>
      </c>
      <c r="C549" s="15">
        <v>7</v>
      </c>
      <c r="D549" s="15" t="str">
        <f t="shared" si="52"/>
        <v>20227</v>
      </c>
      <c r="E549" s="15">
        <v>6</v>
      </c>
      <c r="F549" s="15">
        <v>1</v>
      </c>
      <c r="G549" s="62">
        <f t="shared" si="55"/>
        <v>2323.5911923392036</v>
      </c>
      <c r="H549" s="15">
        <f>IF(G548&lt;VLOOKUP(D549,'Luxjacky Assumptions Monthly'!$N$20:$R$44,5,0),VLOOKUP(D549,'Luxjacky Assumptions Monthly'!$N$20:$R$44,4,0),0)</f>
        <v>0</v>
      </c>
      <c r="I549" s="15">
        <f t="shared" si="53"/>
        <v>205.87317795796906</v>
      </c>
      <c r="J549" s="15">
        <f t="shared" si="54"/>
        <v>0</v>
      </c>
      <c r="K549" s="15">
        <f t="shared" si="56"/>
        <v>0</v>
      </c>
      <c r="L549" s="58">
        <f>'Luxjacky Assumptions Monthly'!$M$8*'Luxjacky Forecast Monthly'!H549</f>
        <v>0</v>
      </c>
      <c r="M549" s="58">
        <f>'Luxjacky Assumptions Monthly'!$M$6*'Luxjacky Assumptions Monthly'!$M$8*'Luxjacky Forecast Monthly'!G549</f>
        <v>1161.7955961696018</v>
      </c>
      <c r="N549" s="58">
        <f t="shared" si="57"/>
        <v>1161.7955961696018</v>
      </c>
    </row>
    <row r="550" spans="1:14" x14ac:dyDescent="0.3">
      <c r="A550" s="60">
        <v>44744</v>
      </c>
      <c r="B550" s="15">
        <v>2022</v>
      </c>
      <c r="C550" s="15">
        <v>7</v>
      </c>
      <c r="D550" s="15" t="str">
        <f t="shared" si="52"/>
        <v>20227</v>
      </c>
      <c r="E550" s="15">
        <v>7</v>
      </c>
      <c r="F550" s="15">
        <v>1</v>
      </c>
      <c r="G550" s="62">
        <f t="shared" si="55"/>
        <v>2155.6374927912348</v>
      </c>
      <c r="H550" s="15">
        <f>IF(G549&lt;VLOOKUP(D550,'Luxjacky Assumptions Monthly'!$N$20:$R$44,5,0),VLOOKUP(D550,'Luxjacky Assumptions Monthly'!$N$20:$R$44,4,0),0)</f>
        <v>0</v>
      </c>
      <c r="I550" s="15">
        <f t="shared" si="53"/>
        <v>167.95369954796871</v>
      </c>
      <c r="J550" s="15">
        <f t="shared" si="54"/>
        <v>0</v>
      </c>
      <c r="K550" s="15">
        <f t="shared" si="56"/>
        <v>0</v>
      </c>
      <c r="L550" s="58">
        <f>'Luxjacky Assumptions Monthly'!$M$8*'Luxjacky Forecast Monthly'!H550</f>
        <v>0</v>
      </c>
      <c r="M550" s="58">
        <f>'Luxjacky Assumptions Monthly'!$M$6*'Luxjacky Assumptions Monthly'!$M$8*'Luxjacky Forecast Monthly'!G550</f>
        <v>1077.8187463956174</v>
      </c>
      <c r="N550" s="58">
        <f t="shared" si="57"/>
        <v>1077.8187463956174</v>
      </c>
    </row>
    <row r="551" spans="1:14" x14ac:dyDescent="0.3">
      <c r="A551" s="60">
        <v>44745</v>
      </c>
      <c r="B551" s="15">
        <v>2022</v>
      </c>
      <c r="C551" s="15">
        <v>7</v>
      </c>
      <c r="D551" s="15" t="str">
        <f t="shared" si="52"/>
        <v>20227</v>
      </c>
      <c r="E551" s="15">
        <v>1</v>
      </c>
      <c r="F551" s="15">
        <v>0</v>
      </c>
      <c r="G551" s="62">
        <f t="shared" si="55"/>
        <v>1903.5199074379404</v>
      </c>
      <c r="H551" s="15">
        <f>IF(G550&lt;VLOOKUP(D551,'Luxjacky Assumptions Monthly'!$N$20:$R$44,5,0),VLOOKUP(D551,'Luxjacky Assumptions Monthly'!$N$20:$R$44,4,0),0)</f>
        <v>0</v>
      </c>
      <c r="I551" s="15">
        <f t="shared" si="53"/>
        <v>252.11758535329426</v>
      </c>
      <c r="J551" s="15">
        <f t="shared" si="54"/>
        <v>0</v>
      </c>
      <c r="K551" s="15">
        <f t="shared" si="56"/>
        <v>0</v>
      </c>
      <c r="L551" s="58">
        <f>'Luxjacky Assumptions Monthly'!$M$8*'Luxjacky Forecast Monthly'!H551</f>
        <v>0</v>
      </c>
      <c r="M551" s="58">
        <f>'Luxjacky Assumptions Monthly'!$M$6*'Luxjacky Assumptions Monthly'!$M$8*'Luxjacky Forecast Monthly'!G551</f>
        <v>951.75995371897022</v>
      </c>
      <c r="N551" s="58">
        <f t="shared" si="57"/>
        <v>951.75995371897022</v>
      </c>
    </row>
    <row r="552" spans="1:14" x14ac:dyDescent="0.3">
      <c r="A552" s="60">
        <v>44746</v>
      </c>
      <c r="B552" s="15">
        <v>2022</v>
      </c>
      <c r="C552" s="15">
        <v>7</v>
      </c>
      <c r="D552" s="15" t="str">
        <f t="shared" si="52"/>
        <v>20227</v>
      </c>
      <c r="E552" s="15">
        <v>2</v>
      </c>
      <c r="F552" s="15">
        <v>0</v>
      </c>
      <c r="G552" s="62">
        <f t="shared" si="55"/>
        <v>1646.7846398428699</v>
      </c>
      <c r="H552" s="15">
        <f>IF(G551&lt;VLOOKUP(D552,'Luxjacky Assumptions Monthly'!$N$20:$R$44,5,0),VLOOKUP(D552,'Luxjacky Assumptions Monthly'!$N$20:$R$44,4,0),0)</f>
        <v>0</v>
      </c>
      <c r="I552" s="15">
        <f t="shared" si="53"/>
        <v>256.73526759507058</v>
      </c>
      <c r="J552" s="15">
        <f t="shared" si="54"/>
        <v>0</v>
      </c>
      <c r="K552" s="15">
        <f t="shared" si="56"/>
        <v>0</v>
      </c>
      <c r="L552" s="58">
        <f>'Luxjacky Assumptions Monthly'!$M$8*'Luxjacky Forecast Monthly'!H552</f>
        <v>0</v>
      </c>
      <c r="M552" s="58">
        <f>'Luxjacky Assumptions Monthly'!$M$6*'Luxjacky Assumptions Monthly'!$M$8*'Luxjacky Forecast Monthly'!G552</f>
        <v>823.39231992143493</v>
      </c>
      <c r="N552" s="58">
        <f t="shared" si="57"/>
        <v>823.39231992143493</v>
      </c>
    </row>
    <row r="553" spans="1:14" x14ac:dyDescent="0.3">
      <c r="A553" s="60">
        <v>44747</v>
      </c>
      <c r="B553" s="15">
        <v>2022</v>
      </c>
      <c r="C553" s="15">
        <v>7</v>
      </c>
      <c r="D553" s="15" t="str">
        <f t="shared" si="52"/>
        <v>20227</v>
      </c>
      <c r="E553" s="15">
        <v>3</v>
      </c>
      <c r="F553" s="15">
        <v>0</v>
      </c>
      <c r="G553" s="62">
        <f t="shared" si="55"/>
        <v>3299.4053633682411</v>
      </c>
      <c r="H553" s="15">
        <f>IF(G552&lt;VLOOKUP(D553,'Luxjacky Assumptions Monthly'!$N$20:$R$44,5,0),VLOOKUP(D553,'Luxjacky Assumptions Monthly'!$N$20:$R$44,4,0),0)</f>
        <v>1906.7453834057037</v>
      </c>
      <c r="I553" s="15">
        <f t="shared" si="53"/>
        <v>254.12465988033208</v>
      </c>
      <c r="J553" s="15">
        <f t="shared" si="54"/>
        <v>1</v>
      </c>
      <c r="K553" s="15">
        <f t="shared" si="56"/>
        <v>4000</v>
      </c>
      <c r="L553" s="58">
        <f>'Luxjacky Assumptions Monthly'!$M$8*'Luxjacky Forecast Monthly'!H553</f>
        <v>19067.453834057036</v>
      </c>
      <c r="M553" s="58">
        <f>'Luxjacky Assumptions Monthly'!$M$6*'Luxjacky Assumptions Monthly'!$M$8*'Luxjacky Forecast Monthly'!G553</f>
        <v>1649.7026816841205</v>
      </c>
      <c r="N553" s="58">
        <f t="shared" si="57"/>
        <v>24717.156515741157</v>
      </c>
    </row>
    <row r="554" spans="1:14" x14ac:dyDescent="0.3">
      <c r="A554" s="60">
        <v>44748</v>
      </c>
      <c r="B554" s="15">
        <v>2022</v>
      </c>
      <c r="C554" s="15">
        <v>7</v>
      </c>
      <c r="D554" s="15" t="str">
        <f t="shared" si="52"/>
        <v>20227</v>
      </c>
      <c r="E554" s="15">
        <v>4</v>
      </c>
      <c r="F554" s="15">
        <v>0</v>
      </c>
      <c r="G554" s="62">
        <f t="shared" si="55"/>
        <v>3055.9092729005406</v>
      </c>
      <c r="H554" s="15">
        <f>IF(G553&lt;VLOOKUP(D554,'Luxjacky Assumptions Monthly'!$N$20:$R$44,5,0),VLOOKUP(D554,'Luxjacky Assumptions Monthly'!$N$20:$R$44,4,0),0)</f>
        <v>0</v>
      </c>
      <c r="I554" s="15">
        <f t="shared" si="53"/>
        <v>243.49609046770041</v>
      </c>
      <c r="J554" s="15">
        <f t="shared" si="54"/>
        <v>0</v>
      </c>
      <c r="K554" s="15">
        <f t="shared" si="56"/>
        <v>0</v>
      </c>
      <c r="L554" s="58">
        <f>'Luxjacky Assumptions Monthly'!$M$8*'Luxjacky Forecast Monthly'!H554</f>
        <v>0</v>
      </c>
      <c r="M554" s="58">
        <f>'Luxjacky Assumptions Monthly'!$M$6*'Luxjacky Assumptions Monthly'!$M$8*'Luxjacky Forecast Monthly'!G554</f>
        <v>1527.9546364502703</v>
      </c>
      <c r="N554" s="58">
        <f t="shared" si="57"/>
        <v>1527.9546364502703</v>
      </c>
    </row>
    <row r="555" spans="1:14" x14ac:dyDescent="0.3">
      <c r="A555" s="60">
        <v>44749</v>
      </c>
      <c r="B555" s="15">
        <v>2022</v>
      </c>
      <c r="C555" s="15">
        <v>7</v>
      </c>
      <c r="D555" s="15" t="str">
        <f t="shared" si="52"/>
        <v>20227</v>
      </c>
      <c r="E555" s="15">
        <v>5</v>
      </c>
      <c r="F555" s="15">
        <v>0</v>
      </c>
      <c r="G555" s="62">
        <f t="shared" si="55"/>
        <v>2831.6643589284977</v>
      </c>
      <c r="H555" s="15">
        <f>IF(G554&lt;VLOOKUP(D555,'Luxjacky Assumptions Monthly'!$N$20:$R$44,5,0),VLOOKUP(D555,'Luxjacky Assumptions Monthly'!$N$20:$R$44,4,0),0)</f>
        <v>0</v>
      </c>
      <c r="I555" s="15">
        <f t="shared" si="53"/>
        <v>224.24491397204307</v>
      </c>
      <c r="J555" s="15">
        <f t="shared" si="54"/>
        <v>0</v>
      </c>
      <c r="K555" s="15">
        <f t="shared" si="56"/>
        <v>0</v>
      </c>
      <c r="L555" s="58">
        <f>'Luxjacky Assumptions Monthly'!$M$8*'Luxjacky Forecast Monthly'!H555</f>
        <v>0</v>
      </c>
      <c r="M555" s="58">
        <f>'Luxjacky Assumptions Monthly'!$M$6*'Luxjacky Assumptions Monthly'!$M$8*'Luxjacky Forecast Monthly'!G555</f>
        <v>1415.8321794642488</v>
      </c>
      <c r="N555" s="58">
        <f t="shared" si="57"/>
        <v>1415.8321794642488</v>
      </c>
    </row>
    <row r="556" spans="1:14" x14ac:dyDescent="0.3">
      <c r="A556" s="60">
        <v>44750</v>
      </c>
      <c r="B556" s="15">
        <v>2022</v>
      </c>
      <c r="C556" s="15">
        <v>7</v>
      </c>
      <c r="D556" s="15" t="str">
        <f t="shared" si="52"/>
        <v>20227</v>
      </c>
      <c r="E556" s="15">
        <v>6</v>
      </c>
      <c r="F556" s="15">
        <v>1</v>
      </c>
      <c r="G556" s="62">
        <f t="shared" si="55"/>
        <v>2625.7911809705288</v>
      </c>
      <c r="H556" s="15">
        <f>IF(G555&lt;VLOOKUP(D556,'Luxjacky Assumptions Monthly'!$N$20:$R$44,5,0),VLOOKUP(D556,'Luxjacky Assumptions Monthly'!$N$20:$R$44,4,0),0)</f>
        <v>0</v>
      </c>
      <c r="I556" s="15">
        <f t="shared" si="53"/>
        <v>205.87317795796906</v>
      </c>
      <c r="J556" s="15">
        <f t="shared" si="54"/>
        <v>0</v>
      </c>
      <c r="K556" s="15">
        <f t="shared" si="56"/>
        <v>0</v>
      </c>
      <c r="L556" s="58">
        <f>'Luxjacky Assumptions Monthly'!$M$8*'Luxjacky Forecast Monthly'!H556</f>
        <v>0</v>
      </c>
      <c r="M556" s="58">
        <f>'Luxjacky Assumptions Monthly'!$M$6*'Luxjacky Assumptions Monthly'!$M$8*'Luxjacky Forecast Monthly'!G556</f>
        <v>1312.8955904852644</v>
      </c>
      <c r="N556" s="58">
        <f t="shared" si="57"/>
        <v>1312.8955904852644</v>
      </c>
    </row>
    <row r="557" spans="1:14" x14ac:dyDescent="0.3">
      <c r="A557" s="60">
        <v>44751</v>
      </c>
      <c r="B557" s="15">
        <v>2022</v>
      </c>
      <c r="C557" s="15">
        <v>7</v>
      </c>
      <c r="D557" s="15" t="str">
        <f t="shared" si="52"/>
        <v>20227</v>
      </c>
      <c r="E557" s="15">
        <v>7</v>
      </c>
      <c r="F557" s="15">
        <v>1</v>
      </c>
      <c r="G557" s="62">
        <f t="shared" si="55"/>
        <v>2457.8374814225599</v>
      </c>
      <c r="H557" s="15">
        <f>IF(G556&lt;VLOOKUP(D557,'Luxjacky Assumptions Monthly'!$N$20:$R$44,5,0),VLOOKUP(D557,'Luxjacky Assumptions Monthly'!$N$20:$R$44,4,0),0)</f>
        <v>0</v>
      </c>
      <c r="I557" s="15">
        <f t="shared" si="53"/>
        <v>167.95369954796871</v>
      </c>
      <c r="J557" s="15">
        <f t="shared" si="54"/>
        <v>0</v>
      </c>
      <c r="K557" s="15">
        <f t="shared" si="56"/>
        <v>0</v>
      </c>
      <c r="L557" s="58">
        <f>'Luxjacky Assumptions Monthly'!$M$8*'Luxjacky Forecast Monthly'!H557</f>
        <v>0</v>
      </c>
      <c r="M557" s="58">
        <f>'Luxjacky Assumptions Monthly'!$M$6*'Luxjacky Assumptions Monthly'!$M$8*'Luxjacky Forecast Monthly'!G557</f>
        <v>1228.91874071128</v>
      </c>
      <c r="N557" s="58">
        <f t="shared" si="57"/>
        <v>1228.91874071128</v>
      </c>
    </row>
    <row r="558" spans="1:14" x14ac:dyDescent="0.3">
      <c r="A558" s="60">
        <v>44752</v>
      </c>
      <c r="B558" s="15">
        <v>2022</v>
      </c>
      <c r="C558" s="15">
        <v>7</v>
      </c>
      <c r="D558" s="15" t="str">
        <f t="shared" si="52"/>
        <v>20227</v>
      </c>
      <c r="E558" s="15">
        <v>1</v>
      </c>
      <c r="F558" s="15">
        <v>0</v>
      </c>
      <c r="G558" s="62">
        <f t="shared" si="55"/>
        <v>2205.7198960692658</v>
      </c>
      <c r="H558" s="15">
        <f>IF(G557&lt;VLOOKUP(D558,'Luxjacky Assumptions Monthly'!$N$20:$R$44,5,0),VLOOKUP(D558,'Luxjacky Assumptions Monthly'!$N$20:$R$44,4,0),0)</f>
        <v>0</v>
      </c>
      <c r="I558" s="15">
        <f t="shared" si="53"/>
        <v>252.11758535329426</v>
      </c>
      <c r="J558" s="15">
        <f t="shared" si="54"/>
        <v>0</v>
      </c>
      <c r="K558" s="15">
        <f t="shared" si="56"/>
        <v>0</v>
      </c>
      <c r="L558" s="58">
        <f>'Luxjacky Assumptions Monthly'!$M$8*'Luxjacky Forecast Monthly'!H558</f>
        <v>0</v>
      </c>
      <c r="M558" s="58">
        <f>'Luxjacky Assumptions Monthly'!$M$6*'Luxjacky Assumptions Monthly'!$M$8*'Luxjacky Forecast Monthly'!G558</f>
        <v>1102.8599480346329</v>
      </c>
      <c r="N558" s="58">
        <f t="shared" si="57"/>
        <v>1102.8599480346329</v>
      </c>
    </row>
    <row r="559" spans="1:14" x14ac:dyDescent="0.3">
      <c r="A559" s="60">
        <v>44753</v>
      </c>
      <c r="B559" s="15">
        <v>2022</v>
      </c>
      <c r="C559" s="15">
        <v>7</v>
      </c>
      <c r="D559" s="15" t="str">
        <f t="shared" si="52"/>
        <v>20227</v>
      </c>
      <c r="E559" s="15">
        <v>2</v>
      </c>
      <c r="F559" s="15">
        <v>0</v>
      </c>
      <c r="G559" s="62">
        <f t="shared" si="55"/>
        <v>1948.9846284741952</v>
      </c>
      <c r="H559" s="15">
        <f>IF(G558&lt;VLOOKUP(D559,'Luxjacky Assumptions Monthly'!$N$20:$R$44,5,0),VLOOKUP(D559,'Luxjacky Assumptions Monthly'!$N$20:$R$44,4,0),0)</f>
        <v>0</v>
      </c>
      <c r="I559" s="15">
        <f t="shared" si="53"/>
        <v>256.73526759507058</v>
      </c>
      <c r="J559" s="15">
        <f t="shared" si="54"/>
        <v>0</v>
      </c>
      <c r="K559" s="15">
        <f t="shared" si="56"/>
        <v>0</v>
      </c>
      <c r="L559" s="58">
        <f>'Luxjacky Assumptions Monthly'!$M$8*'Luxjacky Forecast Monthly'!H559</f>
        <v>0</v>
      </c>
      <c r="M559" s="58">
        <f>'Luxjacky Assumptions Monthly'!$M$6*'Luxjacky Assumptions Monthly'!$M$8*'Luxjacky Forecast Monthly'!G559</f>
        <v>974.49231423709762</v>
      </c>
      <c r="N559" s="58">
        <f t="shared" si="57"/>
        <v>974.49231423709762</v>
      </c>
    </row>
    <row r="560" spans="1:14" x14ac:dyDescent="0.3">
      <c r="A560" s="60">
        <v>44754</v>
      </c>
      <c r="B560" s="15">
        <v>2022</v>
      </c>
      <c r="C560" s="15">
        <v>7</v>
      </c>
      <c r="D560" s="15" t="str">
        <f t="shared" si="52"/>
        <v>20227</v>
      </c>
      <c r="E560" s="15">
        <v>3</v>
      </c>
      <c r="F560" s="15">
        <v>0</v>
      </c>
      <c r="G560" s="62">
        <f t="shared" si="55"/>
        <v>1694.8599685938632</v>
      </c>
      <c r="H560" s="15">
        <f>IF(G559&lt;VLOOKUP(D560,'Luxjacky Assumptions Monthly'!$N$20:$R$44,5,0),VLOOKUP(D560,'Luxjacky Assumptions Monthly'!$N$20:$R$44,4,0),0)</f>
        <v>0</v>
      </c>
      <c r="I560" s="15">
        <f t="shared" si="53"/>
        <v>254.12465988033208</v>
      </c>
      <c r="J560" s="15">
        <f t="shared" si="54"/>
        <v>0</v>
      </c>
      <c r="K560" s="15">
        <f t="shared" si="56"/>
        <v>0</v>
      </c>
      <c r="L560" s="58">
        <f>'Luxjacky Assumptions Monthly'!$M$8*'Luxjacky Forecast Monthly'!H560</f>
        <v>0</v>
      </c>
      <c r="M560" s="58">
        <f>'Luxjacky Assumptions Monthly'!$M$6*'Luxjacky Assumptions Monthly'!$M$8*'Luxjacky Forecast Monthly'!G560</f>
        <v>847.42998429693159</v>
      </c>
      <c r="N560" s="58">
        <f t="shared" si="57"/>
        <v>847.42998429693159</v>
      </c>
    </row>
    <row r="561" spans="1:14" x14ac:dyDescent="0.3">
      <c r="A561" s="60">
        <v>44755</v>
      </c>
      <c r="B561" s="15">
        <v>2022</v>
      </c>
      <c r="C561" s="15">
        <v>7</v>
      </c>
      <c r="D561" s="15" t="str">
        <f t="shared" si="52"/>
        <v>20227</v>
      </c>
      <c r="E561" s="15">
        <v>4</v>
      </c>
      <c r="F561" s="15">
        <v>0</v>
      </c>
      <c r="G561" s="62">
        <f t="shared" si="55"/>
        <v>3358.1092615318662</v>
      </c>
      <c r="H561" s="15">
        <f>IF(G560&lt;VLOOKUP(D561,'Luxjacky Assumptions Monthly'!$N$20:$R$44,5,0),VLOOKUP(D561,'Luxjacky Assumptions Monthly'!$N$20:$R$44,4,0),0)</f>
        <v>1906.7453834057037</v>
      </c>
      <c r="I561" s="15">
        <f t="shared" si="53"/>
        <v>243.49609046770041</v>
      </c>
      <c r="J561" s="15">
        <f t="shared" si="54"/>
        <v>1</v>
      </c>
      <c r="K561" s="15">
        <f t="shared" si="56"/>
        <v>4000</v>
      </c>
      <c r="L561" s="58">
        <f>'Luxjacky Assumptions Monthly'!$M$8*'Luxjacky Forecast Monthly'!H561</f>
        <v>19067.453834057036</v>
      </c>
      <c r="M561" s="58">
        <f>'Luxjacky Assumptions Monthly'!$M$6*'Luxjacky Assumptions Monthly'!$M$8*'Luxjacky Forecast Monthly'!G561</f>
        <v>1679.0546307659331</v>
      </c>
      <c r="N561" s="58">
        <f t="shared" si="57"/>
        <v>24746.508464822968</v>
      </c>
    </row>
    <row r="562" spans="1:14" x14ac:dyDescent="0.3">
      <c r="A562" s="60">
        <v>44756</v>
      </c>
      <c r="B562" s="15">
        <v>2022</v>
      </c>
      <c r="C562" s="15">
        <v>7</v>
      </c>
      <c r="D562" s="15" t="str">
        <f t="shared" si="52"/>
        <v>20227</v>
      </c>
      <c r="E562" s="15">
        <v>5</v>
      </c>
      <c r="F562" s="15">
        <v>0</v>
      </c>
      <c r="G562" s="62">
        <f t="shared" si="55"/>
        <v>3133.8643475598233</v>
      </c>
      <c r="H562" s="15">
        <f>IF(G561&lt;VLOOKUP(D562,'Luxjacky Assumptions Monthly'!$N$20:$R$44,5,0),VLOOKUP(D562,'Luxjacky Assumptions Monthly'!$N$20:$R$44,4,0),0)</f>
        <v>0</v>
      </c>
      <c r="I562" s="15">
        <f t="shared" si="53"/>
        <v>224.24491397204307</v>
      </c>
      <c r="J562" s="15">
        <f t="shared" si="54"/>
        <v>0</v>
      </c>
      <c r="K562" s="15">
        <f t="shared" si="56"/>
        <v>0</v>
      </c>
      <c r="L562" s="58">
        <f>'Luxjacky Assumptions Monthly'!$M$8*'Luxjacky Forecast Monthly'!H562</f>
        <v>0</v>
      </c>
      <c r="M562" s="58">
        <f>'Luxjacky Assumptions Monthly'!$M$6*'Luxjacky Assumptions Monthly'!$M$8*'Luxjacky Forecast Monthly'!G562</f>
        <v>1566.9321737799116</v>
      </c>
      <c r="N562" s="58">
        <f t="shared" si="57"/>
        <v>1566.9321737799116</v>
      </c>
    </row>
    <row r="563" spans="1:14" x14ac:dyDescent="0.3">
      <c r="A563" s="60">
        <v>44757</v>
      </c>
      <c r="B563" s="15">
        <v>2022</v>
      </c>
      <c r="C563" s="15">
        <v>7</v>
      </c>
      <c r="D563" s="15" t="str">
        <f t="shared" si="52"/>
        <v>20227</v>
      </c>
      <c r="E563" s="15">
        <v>6</v>
      </c>
      <c r="F563" s="15">
        <v>1</v>
      </c>
      <c r="G563" s="62">
        <f t="shared" si="55"/>
        <v>2927.9911696018544</v>
      </c>
      <c r="H563" s="15">
        <f>IF(G562&lt;VLOOKUP(D563,'Luxjacky Assumptions Monthly'!$N$20:$R$44,5,0),VLOOKUP(D563,'Luxjacky Assumptions Monthly'!$N$20:$R$44,4,0),0)</f>
        <v>0</v>
      </c>
      <c r="I563" s="15">
        <f t="shared" si="53"/>
        <v>205.87317795796906</v>
      </c>
      <c r="J563" s="15">
        <f t="shared" si="54"/>
        <v>0</v>
      </c>
      <c r="K563" s="15">
        <f t="shared" si="56"/>
        <v>0</v>
      </c>
      <c r="L563" s="58">
        <f>'Luxjacky Assumptions Monthly'!$M$8*'Luxjacky Forecast Monthly'!H563</f>
        <v>0</v>
      </c>
      <c r="M563" s="58">
        <f>'Luxjacky Assumptions Monthly'!$M$6*'Luxjacky Assumptions Monthly'!$M$8*'Luxjacky Forecast Monthly'!G563</f>
        <v>1463.9955848009272</v>
      </c>
      <c r="N563" s="58">
        <f t="shared" si="57"/>
        <v>1463.9955848009272</v>
      </c>
    </row>
    <row r="564" spans="1:14" x14ac:dyDescent="0.3">
      <c r="A564" s="60">
        <v>44758</v>
      </c>
      <c r="B564" s="15">
        <v>2022</v>
      </c>
      <c r="C564" s="15">
        <v>7</v>
      </c>
      <c r="D564" s="15" t="str">
        <f t="shared" si="52"/>
        <v>20227</v>
      </c>
      <c r="E564" s="15">
        <v>7</v>
      </c>
      <c r="F564" s="15">
        <v>1</v>
      </c>
      <c r="G564" s="62">
        <f t="shared" si="55"/>
        <v>2760.0374700538855</v>
      </c>
      <c r="H564" s="15">
        <f>IF(G563&lt;VLOOKUP(D564,'Luxjacky Assumptions Monthly'!$N$20:$R$44,5,0),VLOOKUP(D564,'Luxjacky Assumptions Monthly'!$N$20:$R$44,4,0),0)</f>
        <v>0</v>
      </c>
      <c r="I564" s="15">
        <f t="shared" si="53"/>
        <v>167.95369954796871</v>
      </c>
      <c r="J564" s="15">
        <f t="shared" si="54"/>
        <v>0</v>
      </c>
      <c r="K564" s="15">
        <f t="shared" si="56"/>
        <v>0</v>
      </c>
      <c r="L564" s="58">
        <f>'Luxjacky Assumptions Monthly'!$M$8*'Luxjacky Forecast Monthly'!H564</f>
        <v>0</v>
      </c>
      <c r="M564" s="58">
        <f>'Luxjacky Assumptions Monthly'!$M$6*'Luxjacky Assumptions Monthly'!$M$8*'Luxjacky Forecast Monthly'!G564</f>
        <v>1380.0187350269427</v>
      </c>
      <c r="N564" s="58">
        <f t="shared" si="57"/>
        <v>1380.0187350269427</v>
      </c>
    </row>
    <row r="565" spans="1:14" x14ac:dyDescent="0.3">
      <c r="A565" s="60">
        <v>44759</v>
      </c>
      <c r="B565" s="15">
        <v>2022</v>
      </c>
      <c r="C565" s="15">
        <v>7</v>
      </c>
      <c r="D565" s="15" t="str">
        <f t="shared" si="52"/>
        <v>20227</v>
      </c>
      <c r="E565" s="15">
        <v>1</v>
      </c>
      <c r="F565" s="15">
        <v>0</v>
      </c>
      <c r="G565" s="62">
        <f t="shared" si="55"/>
        <v>2507.9198847005914</v>
      </c>
      <c r="H565" s="15">
        <f>IF(G564&lt;VLOOKUP(D565,'Luxjacky Assumptions Monthly'!$N$20:$R$44,5,0),VLOOKUP(D565,'Luxjacky Assumptions Monthly'!$N$20:$R$44,4,0),0)</f>
        <v>0</v>
      </c>
      <c r="I565" s="15">
        <f t="shared" si="53"/>
        <v>252.11758535329426</v>
      </c>
      <c r="J565" s="15">
        <f t="shared" si="54"/>
        <v>0</v>
      </c>
      <c r="K565" s="15">
        <f t="shared" si="56"/>
        <v>0</v>
      </c>
      <c r="L565" s="58">
        <f>'Luxjacky Assumptions Monthly'!$M$8*'Luxjacky Forecast Monthly'!H565</f>
        <v>0</v>
      </c>
      <c r="M565" s="58">
        <f>'Luxjacky Assumptions Monthly'!$M$6*'Luxjacky Assumptions Monthly'!$M$8*'Luxjacky Forecast Monthly'!G565</f>
        <v>1253.9599423502957</v>
      </c>
      <c r="N565" s="58">
        <f t="shared" si="57"/>
        <v>1253.9599423502957</v>
      </c>
    </row>
    <row r="566" spans="1:14" x14ac:dyDescent="0.3">
      <c r="A566" s="60">
        <v>44760</v>
      </c>
      <c r="B566" s="15">
        <v>2022</v>
      </c>
      <c r="C566" s="15">
        <v>7</v>
      </c>
      <c r="D566" s="15" t="str">
        <f t="shared" si="52"/>
        <v>20227</v>
      </c>
      <c r="E566" s="15">
        <v>2</v>
      </c>
      <c r="F566" s="15">
        <v>0</v>
      </c>
      <c r="G566" s="62">
        <f t="shared" si="55"/>
        <v>2251.1846171055208</v>
      </c>
      <c r="H566" s="15">
        <f>IF(G565&lt;VLOOKUP(D566,'Luxjacky Assumptions Monthly'!$N$20:$R$44,5,0),VLOOKUP(D566,'Luxjacky Assumptions Monthly'!$N$20:$R$44,4,0),0)</f>
        <v>0</v>
      </c>
      <c r="I566" s="15">
        <f t="shared" si="53"/>
        <v>256.73526759507058</v>
      </c>
      <c r="J566" s="15">
        <f t="shared" si="54"/>
        <v>0</v>
      </c>
      <c r="K566" s="15">
        <f t="shared" si="56"/>
        <v>0</v>
      </c>
      <c r="L566" s="58">
        <f>'Luxjacky Assumptions Monthly'!$M$8*'Luxjacky Forecast Monthly'!H566</f>
        <v>0</v>
      </c>
      <c r="M566" s="58">
        <f>'Luxjacky Assumptions Monthly'!$M$6*'Luxjacky Assumptions Monthly'!$M$8*'Luxjacky Forecast Monthly'!G566</f>
        <v>1125.5923085527604</v>
      </c>
      <c r="N566" s="58">
        <f t="shared" si="57"/>
        <v>1125.5923085527604</v>
      </c>
    </row>
    <row r="567" spans="1:14" x14ac:dyDescent="0.3">
      <c r="A567" s="60">
        <v>44761</v>
      </c>
      <c r="B567" s="15">
        <v>2022</v>
      </c>
      <c r="C567" s="15">
        <v>7</v>
      </c>
      <c r="D567" s="15" t="str">
        <f t="shared" si="52"/>
        <v>20227</v>
      </c>
      <c r="E567" s="15">
        <v>3</v>
      </c>
      <c r="F567" s="15">
        <v>0</v>
      </c>
      <c r="G567" s="62">
        <f t="shared" si="55"/>
        <v>1997.0599572251888</v>
      </c>
      <c r="H567" s="15">
        <f>IF(G566&lt;VLOOKUP(D567,'Luxjacky Assumptions Monthly'!$N$20:$R$44,5,0),VLOOKUP(D567,'Luxjacky Assumptions Monthly'!$N$20:$R$44,4,0),0)</f>
        <v>0</v>
      </c>
      <c r="I567" s="15">
        <f t="shared" si="53"/>
        <v>254.12465988033208</v>
      </c>
      <c r="J567" s="15">
        <f t="shared" si="54"/>
        <v>0</v>
      </c>
      <c r="K567" s="15">
        <f t="shared" si="56"/>
        <v>0</v>
      </c>
      <c r="L567" s="58">
        <f>'Luxjacky Assumptions Monthly'!$M$8*'Luxjacky Forecast Monthly'!H567</f>
        <v>0</v>
      </c>
      <c r="M567" s="58">
        <f>'Luxjacky Assumptions Monthly'!$M$6*'Luxjacky Assumptions Monthly'!$M$8*'Luxjacky Forecast Monthly'!G567</f>
        <v>998.52997861259439</v>
      </c>
      <c r="N567" s="58">
        <f t="shared" si="57"/>
        <v>998.52997861259439</v>
      </c>
    </row>
    <row r="568" spans="1:14" x14ac:dyDescent="0.3">
      <c r="A568" s="60">
        <v>44762</v>
      </c>
      <c r="B568" s="15">
        <v>2022</v>
      </c>
      <c r="C568" s="15">
        <v>7</v>
      </c>
      <c r="D568" s="15" t="str">
        <f t="shared" si="52"/>
        <v>20227</v>
      </c>
      <c r="E568" s="15">
        <v>4</v>
      </c>
      <c r="F568" s="15">
        <v>0</v>
      </c>
      <c r="G568" s="62">
        <f t="shared" si="55"/>
        <v>1753.5638667574883</v>
      </c>
      <c r="H568" s="15">
        <f>IF(G567&lt;VLOOKUP(D568,'Luxjacky Assumptions Monthly'!$N$20:$R$44,5,0),VLOOKUP(D568,'Luxjacky Assumptions Monthly'!$N$20:$R$44,4,0),0)</f>
        <v>0</v>
      </c>
      <c r="I568" s="15">
        <f t="shared" si="53"/>
        <v>243.49609046770041</v>
      </c>
      <c r="J568" s="15">
        <f t="shared" si="54"/>
        <v>0</v>
      </c>
      <c r="K568" s="15">
        <f t="shared" si="56"/>
        <v>0</v>
      </c>
      <c r="L568" s="58">
        <f>'Luxjacky Assumptions Monthly'!$M$8*'Luxjacky Forecast Monthly'!H568</f>
        <v>0</v>
      </c>
      <c r="M568" s="58">
        <f>'Luxjacky Assumptions Monthly'!$M$6*'Luxjacky Assumptions Monthly'!$M$8*'Luxjacky Forecast Monthly'!G568</f>
        <v>876.78193337874416</v>
      </c>
      <c r="N568" s="58">
        <f t="shared" si="57"/>
        <v>876.78193337874416</v>
      </c>
    </row>
    <row r="569" spans="1:14" x14ac:dyDescent="0.3">
      <c r="A569" s="60">
        <v>44763</v>
      </c>
      <c r="B569" s="15">
        <v>2022</v>
      </c>
      <c r="C569" s="15">
        <v>7</v>
      </c>
      <c r="D569" s="15" t="str">
        <f t="shared" si="52"/>
        <v>20227</v>
      </c>
      <c r="E569" s="15">
        <v>5</v>
      </c>
      <c r="F569" s="15">
        <v>0</v>
      </c>
      <c r="G569" s="62">
        <f t="shared" si="55"/>
        <v>3436.0643361911489</v>
      </c>
      <c r="H569" s="15">
        <f>IF(G568&lt;VLOOKUP(D569,'Luxjacky Assumptions Monthly'!$N$20:$R$44,5,0),VLOOKUP(D569,'Luxjacky Assumptions Monthly'!$N$20:$R$44,4,0),0)</f>
        <v>1906.7453834057037</v>
      </c>
      <c r="I569" s="15">
        <f t="shared" si="53"/>
        <v>224.24491397204307</v>
      </c>
      <c r="J569" s="15">
        <f t="shared" si="54"/>
        <v>1</v>
      </c>
      <c r="K569" s="15">
        <f t="shared" si="56"/>
        <v>4000</v>
      </c>
      <c r="L569" s="58">
        <f>'Luxjacky Assumptions Monthly'!$M$8*'Luxjacky Forecast Monthly'!H569</f>
        <v>19067.453834057036</v>
      </c>
      <c r="M569" s="58">
        <f>'Luxjacky Assumptions Monthly'!$M$6*'Luxjacky Assumptions Monthly'!$M$8*'Luxjacky Forecast Monthly'!G569</f>
        <v>1718.0321680955744</v>
      </c>
      <c r="N569" s="58">
        <f t="shared" si="57"/>
        <v>24785.486002152611</v>
      </c>
    </row>
    <row r="570" spans="1:14" x14ac:dyDescent="0.3">
      <c r="A570" s="60">
        <v>44764</v>
      </c>
      <c r="B570" s="15">
        <v>2022</v>
      </c>
      <c r="C570" s="15">
        <v>7</v>
      </c>
      <c r="D570" s="15" t="str">
        <f t="shared" si="52"/>
        <v>20227</v>
      </c>
      <c r="E570" s="15">
        <v>6</v>
      </c>
      <c r="F570" s="15">
        <v>1</v>
      </c>
      <c r="G570" s="62">
        <f t="shared" si="55"/>
        <v>3230.19115823318</v>
      </c>
      <c r="H570" s="15">
        <f>IF(G569&lt;VLOOKUP(D570,'Luxjacky Assumptions Monthly'!$N$20:$R$44,5,0),VLOOKUP(D570,'Luxjacky Assumptions Monthly'!$N$20:$R$44,4,0),0)</f>
        <v>0</v>
      </c>
      <c r="I570" s="15">
        <f t="shared" si="53"/>
        <v>205.87317795796906</v>
      </c>
      <c r="J570" s="15">
        <f t="shared" si="54"/>
        <v>0</v>
      </c>
      <c r="K570" s="15">
        <f t="shared" si="56"/>
        <v>0</v>
      </c>
      <c r="L570" s="58">
        <f>'Luxjacky Assumptions Monthly'!$M$8*'Luxjacky Forecast Monthly'!H570</f>
        <v>0</v>
      </c>
      <c r="M570" s="58">
        <f>'Luxjacky Assumptions Monthly'!$M$6*'Luxjacky Assumptions Monthly'!$M$8*'Luxjacky Forecast Monthly'!G570</f>
        <v>1615.09557911659</v>
      </c>
      <c r="N570" s="58">
        <f t="shared" si="57"/>
        <v>1615.09557911659</v>
      </c>
    </row>
    <row r="571" spans="1:14" x14ac:dyDescent="0.3">
      <c r="A571" s="60">
        <v>44765</v>
      </c>
      <c r="B571" s="15">
        <v>2022</v>
      </c>
      <c r="C571" s="15">
        <v>7</v>
      </c>
      <c r="D571" s="15" t="str">
        <f t="shared" si="52"/>
        <v>20227</v>
      </c>
      <c r="E571" s="15">
        <v>7</v>
      </c>
      <c r="F571" s="15">
        <v>1</v>
      </c>
      <c r="G571" s="62">
        <f t="shared" si="55"/>
        <v>3062.2374586852111</v>
      </c>
      <c r="H571" s="15">
        <f>IF(G570&lt;VLOOKUP(D571,'Luxjacky Assumptions Monthly'!$N$20:$R$44,5,0),VLOOKUP(D571,'Luxjacky Assumptions Monthly'!$N$20:$R$44,4,0),0)</f>
        <v>0</v>
      </c>
      <c r="I571" s="15">
        <f t="shared" si="53"/>
        <v>167.95369954796871</v>
      </c>
      <c r="J571" s="15">
        <f t="shared" si="54"/>
        <v>0</v>
      </c>
      <c r="K571" s="15">
        <f t="shared" si="56"/>
        <v>0</v>
      </c>
      <c r="L571" s="58">
        <f>'Luxjacky Assumptions Monthly'!$M$8*'Luxjacky Forecast Monthly'!H571</f>
        <v>0</v>
      </c>
      <c r="M571" s="58">
        <f>'Luxjacky Assumptions Monthly'!$M$6*'Luxjacky Assumptions Monthly'!$M$8*'Luxjacky Forecast Monthly'!G571</f>
        <v>1531.1187293426055</v>
      </c>
      <c r="N571" s="58">
        <f t="shared" si="57"/>
        <v>1531.1187293426055</v>
      </c>
    </row>
    <row r="572" spans="1:14" x14ac:dyDescent="0.3">
      <c r="A572" s="60">
        <v>44766</v>
      </c>
      <c r="B572" s="15">
        <v>2022</v>
      </c>
      <c r="C572" s="15">
        <v>7</v>
      </c>
      <c r="D572" s="15" t="str">
        <f t="shared" si="52"/>
        <v>20227</v>
      </c>
      <c r="E572" s="15">
        <v>1</v>
      </c>
      <c r="F572" s="15">
        <v>0</v>
      </c>
      <c r="G572" s="62">
        <f t="shared" si="55"/>
        <v>2810.119873331917</v>
      </c>
      <c r="H572" s="15">
        <f>IF(G571&lt;VLOOKUP(D572,'Luxjacky Assumptions Monthly'!$N$20:$R$44,5,0),VLOOKUP(D572,'Luxjacky Assumptions Monthly'!$N$20:$R$44,4,0),0)</f>
        <v>0</v>
      </c>
      <c r="I572" s="15">
        <f t="shared" si="53"/>
        <v>252.11758535329426</v>
      </c>
      <c r="J572" s="15">
        <f t="shared" si="54"/>
        <v>0</v>
      </c>
      <c r="K572" s="15">
        <f t="shared" si="56"/>
        <v>0</v>
      </c>
      <c r="L572" s="58">
        <f>'Luxjacky Assumptions Monthly'!$M$8*'Luxjacky Forecast Monthly'!H572</f>
        <v>0</v>
      </c>
      <c r="M572" s="58">
        <f>'Luxjacky Assumptions Monthly'!$M$6*'Luxjacky Assumptions Monthly'!$M$8*'Luxjacky Forecast Monthly'!G572</f>
        <v>1405.0599366659585</v>
      </c>
      <c r="N572" s="58">
        <f t="shared" si="57"/>
        <v>1405.0599366659585</v>
      </c>
    </row>
    <row r="573" spans="1:14" x14ac:dyDescent="0.3">
      <c r="A573" s="60">
        <v>44767</v>
      </c>
      <c r="B573" s="15">
        <v>2022</v>
      </c>
      <c r="C573" s="15">
        <v>7</v>
      </c>
      <c r="D573" s="15" t="str">
        <f t="shared" si="52"/>
        <v>20227</v>
      </c>
      <c r="E573" s="15">
        <v>2</v>
      </c>
      <c r="F573" s="15">
        <v>0</v>
      </c>
      <c r="G573" s="62">
        <f t="shared" si="55"/>
        <v>2553.3846057368464</v>
      </c>
      <c r="H573" s="15">
        <f>IF(G572&lt;VLOOKUP(D573,'Luxjacky Assumptions Monthly'!$N$20:$R$44,5,0),VLOOKUP(D573,'Luxjacky Assumptions Monthly'!$N$20:$R$44,4,0),0)</f>
        <v>0</v>
      </c>
      <c r="I573" s="15">
        <f t="shared" si="53"/>
        <v>256.73526759507058</v>
      </c>
      <c r="J573" s="15">
        <f t="shared" si="54"/>
        <v>0</v>
      </c>
      <c r="K573" s="15">
        <f t="shared" si="56"/>
        <v>0</v>
      </c>
      <c r="L573" s="58">
        <f>'Luxjacky Assumptions Monthly'!$M$8*'Luxjacky Forecast Monthly'!H573</f>
        <v>0</v>
      </c>
      <c r="M573" s="58">
        <f>'Luxjacky Assumptions Monthly'!$M$6*'Luxjacky Assumptions Monthly'!$M$8*'Luxjacky Forecast Monthly'!G573</f>
        <v>1276.6923028684232</v>
      </c>
      <c r="N573" s="58">
        <f t="shared" si="57"/>
        <v>1276.6923028684232</v>
      </c>
    </row>
    <row r="574" spans="1:14" x14ac:dyDescent="0.3">
      <c r="A574" s="60">
        <v>44768</v>
      </c>
      <c r="B574" s="15">
        <v>2022</v>
      </c>
      <c r="C574" s="15">
        <v>7</v>
      </c>
      <c r="D574" s="15" t="str">
        <f t="shared" si="52"/>
        <v>20227</v>
      </c>
      <c r="E574" s="15">
        <v>3</v>
      </c>
      <c r="F574" s="15">
        <v>0</v>
      </c>
      <c r="G574" s="62">
        <f t="shared" si="55"/>
        <v>2299.2599458565142</v>
      </c>
      <c r="H574" s="15">
        <f>IF(G573&lt;VLOOKUP(D574,'Luxjacky Assumptions Monthly'!$N$20:$R$44,5,0),VLOOKUP(D574,'Luxjacky Assumptions Monthly'!$N$20:$R$44,4,0),0)</f>
        <v>0</v>
      </c>
      <c r="I574" s="15">
        <f t="shared" si="53"/>
        <v>254.12465988033208</v>
      </c>
      <c r="J574" s="15">
        <f t="shared" si="54"/>
        <v>0</v>
      </c>
      <c r="K574" s="15">
        <f t="shared" si="56"/>
        <v>0</v>
      </c>
      <c r="L574" s="58">
        <f>'Luxjacky Assumptions Monthly'!$M$8*'Luxjacky Forecast Monthly'!H574</f>
        <v>0</v>
      </c>
      <c r="M574" s="58">
        <f>'Luxjacky Assumptions Monthly'!$M$6*'Luxjacky Assumptions Monthly'!$M$8*'Luxjacky Forecast Monthly'!G574</f>
        <v>1149.6299729282571</v>
      </c>
      <c r="N574" s="58">
        <f t="shared" si="57"/>
        <v>1149.6299729282571</v>
      </c>
    </row>
    <row r="575" spans="1:14" x14ac:dyDescent="0.3">
      <c r="A575" s="60">
        <v>44769</v>
      </c>
      <c r="B575" s="15">
        <v>2022</v>
      </c>
      <c r="C575" s="15">
        <v>7</v>
      </c>
      <c r="D575" s="15" t="str">
        <f t="shared" si="52"/>
        <v>20227</v>
      </c>
      <c r="E575" s="15">
        <v>4</v>
      </c>
      <c r="F575" s="15">
        <v>0</v>
      </c>
      <c r="G575" s="62">
        <f t="shared" si="55"/>
        <v>2055.7638553888137</v>
      </c>
      <c r="H575" s="15">
        <f>IF(G574&lt;VLOOKUP(D575,'Luxjacky Assumptions Monthly'!$N$20:$R$44,5,0),VLOOKUP(D575,'Luxjacky Assumptions Monthly'!$N$20:$R$44,4,0),0)</f>
        <v>0</v>
      </c>
      <c r="I575" s="15">
        <f t="shared" si="53"/>
        <v>243.49609046770041</v>
      </c>
      <c r="J575" s="15">
        <f t="shared" si="54"/>
        <v>0</v>
      </c>
      <c r="K575" s="15">
        <f t="shared" si="56"/>
        <v>0</v>
      </c>
      <c r="L575" s="58">
        <f>'Luxjacky Assumptions Monthly'!$M$8*'Luxjacky Forecast Monthly'!H575</f>
        <v>0</v>
      </c>
      <c r="M575" s="58">
        <f>'Luxjacky Assumptions Monthly'!$M$6*'Luxjacky Assumptions Monthly'!$M$8*'Luxjacky Forecast Monthly'!G575</f>
        <v>1027.8819276944068</v>
      </c>
      <c r="N575" s="58">
        <f t="shared" si="57"/>
        <v>1027.8819276944068</v>
      </c>
    </row>
    <row r="576" spans="1:14" x14ac:dyDescent="0.3">
      <c r="A576" s="60">
        <v>44770</v>
      </c>
      <c r="B576" s="15">
        <v>2022</v>
      </c>
      <c r="C576" s="15">
        <v>7</v>
      </c>
      <c r="D576" s="15" t="str">
        <f t="shared" si="52"/>
        <v>20227</v>
      </c>
      <c r="E576" s="15">
        <v>5</v>
      </c>
      <c r="F576" s="15">
        <v>0</v>
      </c>
      <c r="G576" s="62">
        <f t="shared" si="55"/>
        <v>1831.5189414167705</v>
      </c>
      <c r="H576" s="15">
        <f>IF(G575&lt;VLOOKUP(D576,'Luxjacky Assumptions Monthly'!$N$20:$R$44,5,0),VLOOKUP(D576,'Luxjacky Assumptions Monthly'!$N$20:$R$44,4,0),0)</f>
        <v>0</v>
      </c>
      <c r="I576" s="15">
        <f t="shared" si="53"/>
        <v>224.24491397204307</v>
      </c>
      <c r="J576" s="15">
        <f t="shared" si="54"/>
        <v>0</v>
      </c>
      <c r="K576" s="15">
        <f t="shared" si="56"/>
        <v>0</v>
      </c>
      <c r="L576" s="58">
        <f>'Luxjacky Assumptions Monthly'!$M$8*'Luxjacky Forecast Monthly'!H576</f>
        <v>0</v>
      </c>
      <c r="M576" s="58">
        <f>'Luxjacky Assumptions Monthly'!$M$6*'Luxjacky Assumptions Monthly'!$M$8*'Luxjacky Forecast Monthly'!G576</f>
        <v>915.75947070838527</v>
      </c>
      <c r="N576" s="58">
        <f t="shared" si="57"/>
        <v>915.75947070838527</v>
      </c>
    </row>
    <row r="577" spans="1:14" x14ac:dyDescent="0.3">
      <c r="A577" s="60">
        <v>44771</v>
      </c>
      <c r="B577" s="15">
        <v>2022</v>
      </c>
      <c r="C577" s="15">
        <v>7</v>
      </c>
      <c r="D577" s="15" t="str">
        <f t="shared" si="52"/>
        <v>20227</v>
      </c>
      <c r="E577" s="15">
        <v>6</v>
      </c>
      <c r="F577" s="15">
        <v>1</v>
      </c>
      <c r="G577" s="62">
        <f t="shared" si="55"/>
        <v>1625.6457634588014</v>
      </c>
      <c r="H577" s="15">
        <f>IF(G576&lt;VLOOKUP(D577,'Luxjacky Assumptions Monthly'!$N$20:$R$44,5,0),VLOOKUP(D577,'Luxjacky Assumptions Monthly'!$N$20:$R$44,4,0),0)</f>
        <v>0</v>
      </c>
      <c r="I577" s="15">
        <f t="shared" si="53"/>
        <v>205.87317795796906</v>
      </c>
      <c r="J577" s="15">
        <f t="shared" si="54"/>
        <v>0</v>
      </c>
      <c r="K577" s="15">
        <f t="shared" si="56"/>
        <v>0</v>
      </c>
      <c r="L577" s="58">
        <f>'Luxjacky Assumptions Monthly'!$M$8*'Luxjacky Forecast Monthly'!H577</f>
        <v>0</v>
      </c>
      <c r="M577" s="58">
        <f>'Luxjacky Assumptions Monthly'!$M$6*'Luxjacky Assumptions Monthly'!$M$8*'Luxjacky Forecast Monthly'!G577</f>
        <v>812.82288172940071</v>
      </c>
      <c r="N577" s="58">
        <f t="shared" si="57"/>
        <v>812.82288172940071</v>
      </c>
    </row>
    <row r="578" spans="1:14" x14ac:dyDescent="0.3">
      <c r="A578" s="60">
        <v>44772</v>
      </c>
      <c r="B578" s="15">
        <v>2022</v>
      </c>
      <c r="C578" s="15">
        <v>7</v>
      </c>
      <c r="D578" s="15" t="str">
        <f t="shared" si="52"/>
        <v>20227</v>
      </c>
      <c r="E578" s="15">
        <v>7</v>
      </c>
      <c r="F578" s="15">
        <v>1</v>
      </c>
      <c r="G578" s="62">
        <f t="shared" si="55"/>
        <v>3364.4374473165362</v>
      </c>
      <c r="H578" s="15">
        <f>IF(G577&lt;VLOOKUP(D578,'Luxjacky Assumptions Monthly'!$N$20:$R$44,5,0),VLOOKUP(D578,'Luxjacky Assumptions Monthly'!$N$20:$R$44,4,0),0)</f>
        <v>1906.7453834057037</v>
      </c>
      <c r="I578" s="15">
        <f t="shared" si="53"/>
        <v>167.95369954796871</v>
      </c>
      <c r="J578" s="15">
        <f t="shared" si="54"/>
        <v>1</v>
      </c>
      <c r="K578" s="15">
        <f t="shared" si="56"/>
        <v>4000</v>
      </c>
      <c r="L578" s="58">
        <f>'Luxjacky Assumptions Monthly'!$M$8*'Luxjacky Forecast Monthly'!H578</f>
        <v>19067.453834057036</v>
      </c>
      <c r="M578" s="58">
        <f>'Luxjacky Assumptions Monthly'!$M$6*'Luxjacky Assumptions Monthly'!$M$8*'Luxjacky Forecast Monthly'!G578</f>
        <v>1682.2187236582681</v>
      </c>
      <c r="N578" s="58">
        <f t="shared" si="57"/>
        <v>24749.672557715305</v>
      </c>
    </row>
    <row r="579" spans="1:14" x14ac:dyDescent="0.3">
      <c r="A579" s="60">
        <v>44773</v>
      </c>
      <c r="B579" s="15">
        <v>2022</v>
      </c>
      <c r="C579" s="15">
        <v>7</v>
      </c>
      <c r="D579" s="15" t="str">
        <f t="shared" ref="D579:D642" si="58">CONCATENATE(B579,C579)</f>
        <v>20227</v>
      </c>
      <c r="E579" s="15">
        <v>1</v>
      </c>
      <c r="F579" s="15">
        <v>0</v>
      </c>
      <c r="G579" s="62">
        <f t="shared" si="55"/>
        <v>3112.3198619632421</v>
      </c>
      <c r="H579" s="15">
        <f>IF(G578&lt;VLOOKUP(D579,'Luxjacky Assumptions Monthly'!$N$20:$R$44,5,0),VLOOKUP(D579,'Luxjacky Assumptions Monthly'!$N$20:$R$44,4,0),0)</f>
        <v>0</v>
      </c>
      <c r="I579" s="15">
        <f t="shared" ref="I579:I642" si="59">100-2.17*E579^2.25+12.77*E579+EXP(-E579/0.032)+5*C579^0.75+10*F579+20*(B579-2016)</f>
        <v>252.11758535329426</v>
      </c>
      <c r="J579" s="15">
        <f t="shared" ref="J579:J642" si="60">IF(H579&gt;0,1,0)</f>
        <v>0</v>
      </c>
      <c r="K579" s="15">
        <f t="shared" si="56"/>
        <v>0</v>
      </c>
      <c r="L579" s="58">
        <f>'Luxjacky Assumptions Monthly'!$M$8*'Luxjacky Forecast Monthly'!H579</f>
        <v>0</v>
      </c>
      <c r="M579" s="58">
        <f>'Luxjacky Assumptions Monthly'!$M$6*'Luxjacky Assumptions Monthly'!$M$8*'Luxjacky Forecast Monthly'!G579</f>
        <v>1556.1599309816211</v>
      </c>
      <c r="N579" s="58">
        <f t="shared" si="57"/>
        <v>1556.1599309816211</v>
      </c>
    </row>
    <row r="580" spans="1:14" x14ac:dyDescent="0.3">
      <c r="A580" s="60">
        <v>44774</v>
      </c>
      <c r="B580" s="15">
        <v>2022</v>
      </c>
      <c r="C580" s="15">
        <v>8</v>
      </c>
      <c r="D580" s="15" t="str">
        <f t="shared" si="58"/>
        <v>20228</v>
      </c>
      <c r="E580" s="15">
        <v>2</v>
      </c>
      <c r="F580" s="15">
        <v>0</v>
      </c>
      <c r="G580" s="62">
        <f t="shared" ref="G580:G643" si="61">G579+H580-I580</f>
        <v>2853.3180374214112</v>
      </c>
      <c r="H580" s="15">
        <f>IF(G579&lt;VLOOKUP(D580,'Luxjacky Assumptions Monthly'!$N$20:$R$44,5,0),VLOOKUP(D580,'Luxjacky Assumptions Monthly'!$N$20:$R$44,4,0),0)</f>
        <v>0</v>
      </c>
      <c r="I580" s="15">
        <f t="shared" si="59"/>
        <v>259.00182454183079</v>
      </c>
      <c r="J580" s="15">
        <f t="shared" si="60"/>
        <v>0</v>
      </c>
      <c r="K580" s="15">
        <f t="shared" ref="K580:K643" si="62">4000*J580</f>
        <v>0</v>
      </c>
      <c r="L580" s="58">
        <f>'Luxjacky Assumptions Monthly'!$M$8*'Luxjacky Forecast Monthly'!H580</f>
        <v>0</v>
      </c>
      <c r="M580" s="58">
        <f>'Luxjacky Assumptions Monthly'!$M$6*'Luxjacky Assumptions Monthly'!$M$8*'Luxjacky Forecast Monthly'!G580</f>
        <v>1426.6590187107056</v>
      </c>
      <c r="N580" s="58">
        <f t="shared" ref="N580:N643" si="63">SUM(K580:M580)</f>
        <v>1426.6590187107056</v>
      </c>
    </row>
    <row r="581" spans="1:14" x14ac:dyDescent="0.3">
      <c r="A581" s="60">
        <v>44775</v>
      </c>
      <c r="B581" s="15">
        <v>2022</v>
      </c>
      <c r="C581" s="15">
        <v>8</v>
      </c>
      <c r="D581" s="15" t="str">
        <f t="shared" si="58"/>
        <v>20228</v>
      </c>
      <c r="E581" s="15">
        <v>3</v>
      </c>
      <c r="F581" s="15">
        <v>0</v>
      </c>
      <c r="G581" s="62">
        <f t="shared" si="61"/>
        <v>2596.926820594319</v>
      </c>
      <c r="H581" s="15">
        <f>IF(G580&lt;VLOOKUP(D581,'Luxjacky Assumptions Monthly'!$N$20:$R$44,5,0),VLOOKUP(D581,'Luxjacky Assumptions Monthly'!$N$20:$R$44,4,0),0)</f>
        <v>0</v>
      </c>
      <c r="I581" s="15">
        <f t="shared" si="59"/>
        <v>256.39121682709225</v>
      </c>
      <c r="J581" s="15">
        <f t="shared" si="60"/>
        <v>0</v>
      </c>
      <c r="K581" s="15">
        <f t="shared" si="62"/>
        <v>0</v>
      </c>
      <c r="L581" s="58">
        <f>'Luxjacky Assumptions Monthly'!$M$8*'Luxjacky Forecast Monthly'!H581</f>
        <v>0</v>
      </c>
      <c r="M581" s="58">
        <f>'Luxjacky Assumptions Monthly'!$M$6*'Luxjacky Assumptions Monthly'!$M$8*'Luxjacky Forecast Monthly'!G581</f>
        <v>1298.4634102971595</v>
      </c>
      <c r="N581" s="58">
        <f t="shared" si="63"/>
        <v>1298.4634102971595</v>
      </c>
    </row>
    <row r="582" spans="1:14" x14ac:dyDescent="0.3">
      <c r="A582" s="60">
        <v>44776</v>
      </c>
      <c r="B582" s="15">
        <v>2022</v>
      </c>
      <c r="C582" s="15">
        <v>8</v>
      </c>
      <c r="D582" s="15" t="str">
        <f t="shared" si="58"/>
        <v>20228</v>
      </c>
      <c r="E582" s="15">
        <v>4</v>
      </c>
      <c r="F582" s="15">
        <v>0</v>
      </c>
      <c r="G582" s="62">
        <f t="shared" si="61"/>
        <v>2351.1641731798586</v>
      </c>
      <c r="H582" s="15">
        <f>IF(G581&lt;VLOOKUP(D582,'Luxjacky Assumptions Monthly'!$N$20:$R$44,5,0),VLOOKUP(D582,'Luxjacky Assumptions Monthly'!$N$20:$R$44,4,0),0)</f>
        <v>0</v>
      </c>
      <c r="I582" s="15">
        <f t="shared" si="59"/>
        <v>245.76264741446056</v>
      </c>
      <c r="J582" s="15">
        <f t="shared" si="60"/>
        <v>0</v>
      </c>
      <c r="K582" s="15">
        <f t="shared" si="62"/>
        <v>0</v>
      </c>
      <c r="L582" s="58">
        <f>'Luxjacky Assumptions Monthly'!$M$8*'Luxjacky Forecast Monthly'!H582</f>
        <v>0</v>
      </c>
      <c r="M582" s="58">
        <f>'Luxjacky Assumptions Monthly'!$M$6*'Luxjacky Assumptions Monthly'!$M$8*'Luxjacky Forecast Monthly'!G582</f>
        <v>1175.5820865899293</v>
      </c>
      <c r="N582" s="58">
        <f t="shared" si="63"/>
        <v>1175.5820865899293</v>
      </c>
    </row>
    <row r="583" spans="1:14" x14ac:dyDescent="0.3">
      <c r="A583" s="60">
        <v>44777</v>
      </c>
      <c r="B583" s="15">
        <v>2022</v>
      </c>
      <c r="C583" s="15">
        <v>8</v>
      </c>
      <c r="D583" s="15" t="str">
        <f t="shared" si="58"/>
        <v>20228</v>
      </c>
      <c r="E583" s="15">
        <v>5</v>
      </c>
      <c r="F583" s="15">
        <v>0</v>
      </c>
      <c r="G583" s="62">
        <f t="shared" si="61"/>
        <v>2124.6527022610553</v>
      </c>
      <c r="H583" s="15">
        <f>IF(G582&lt;VLOOKUP(D583,'Luxjacky Assumptions Monthly'!$N$20:$R$44,5,0),VLOOKUP(D583,'Luxjacky Assumptions Monthly'!$N$20:$R$44,4,0),0)</f>
        <v>0</v>
      </c>
      <c r="I583" s="15">
        <f t="shared" si="59"/>
        <v>226.51147091880324</v>
      </c>
      <c r="J583" s="15">
        <f t="shared" si="60"/>
        <v>0</v>
      </c>
      <c r="K583" s="15">
        <f t="shared" si="62"/>
        <v>0</v>
      </c>
      <c r="L583" s="58">
        <f>'Luxjacky Assumptions Monthly'!$M$8*'Luxjacky Forecast Monthly'!H583</f>
        <v>0</v>
      </c>
      <c r="M583" s="58">
        <f>'Luxjacky Assumptions Monthly'!$M$6*'Luxjacky Assumptions Monthly'!$M$8*'Luxjacky Forecast Monthly'!G583</f>
        <v>1062.3263511305277</v>
      </c>
      <c r="N583" s="58">
        <f t="shared" si="63"/>
        <v>1062.3263511305277</v>
      </c>
    </row>
    <row r="584" spans="1:14" x14ac:dyDescent="0.3">
      <c r="A584" s="60">
        <v>44778</v>
      </c>
      <c r="B584" s="15">
        <v>2022</v>
      </c>
      <c r="C584" s="15">
        <v>8</v>
      </c>
      <c r="D584" s="15" t="str">
        <f t="shared" si="58"/>
        <v>20228</v>
      </c>
      <c r="E584" s="15">
        <v>6</v>
      </c>
      <c r="F584" s="15">
        <v>1</v>
      </c>
      <c r="G584" s="62">
        <f t="shared" si="61"/>
        <v>1916.512967356326</v>
      </c>
      <c r="H584" s="15">
        <f>IF(G583&lt;VLOOKUP(D584,'Luxjacky Assumptions Monthly'!$N$20:$R$44,5,0),VLOOKUP(D584,'Luxjacky Assumptions Monthly'!$N$20:$R$44,4,0),0)</f>
        <v>0</v>
      </c>
      <c r="I584" s="15">
        <f t="shared" si="59"/>
        <v>208.13973490472924</v>
      </c>
      <c r="J584" s="15">
        <f t="shared" si="60"/>
        <v>0</v>
      </c>
      <c r="K584" s="15">
        <f t="shared" si="62"/>
        <v>0</v>
      </c>
      <c r="L584" s="58">
        <f>'Luxjacky Assumptions Monthly'!$M$8*'Luxjacky Forecast Monthly'!H584</f>
        <v>0</v>
      </c>
      <c r="M584" s="58">
        <f>'Luxjacky Assumptions Monthly'!$M$6*'Luxjacky Assumptions Monthly'!$M$8*'Luxjacky Forecast Monthly'!G584</f>
        <v>958.25648367816302</v>
      </c>
      <c r="N584" s="58">
        <f t="shared" si="63"/>
        <v>958.25648367816302</v>
      </c>
    </row>
    <row r="585" spans="1:14" x14ac:dyDescent="0.3">
      <c r="A585" s="60">
        <v>44779</v>
      </c>
      <c r="B585" s="15">
        <v>2022</v>
      </c>
      <c r="C585" s="15">
        <v>8</v>
      </c>
      <c r="D585" s="15" t="str">
        <f t="shared" si="58"/>
        <v>20228</v>
      </c>
      <c r="E585" s="15">
        <v>7</v>
      </c>
      <c r="F585" s="15">
        <v>1</v>
      </c>
      <c r="G585" s="62">
        <f t="shared" si="61"/>
        <v>1746.2927108615972</v>
      </c>
      <c r="H585" s="15">
        <f>IF(G584&lt;VLOOKUP(D585,'Luxjacky Assumptions Monthly'!$N$20:$R$44,5,0),VLOOKUP(D585,'Luxjacky Assumptions Monthly'!$N$20:$R$44,4,0),0)</f>
        <v>0</v>
      </c>
      <c r="I585" s="15">
        <f t="shared" si="59"/>
        <v>170.22025649472886</v>
      </c>
      <c r="J585" s="15">
        <f t="shared" si="60"/>
        <v>0</v>
      </c>
      <c r="K585" s="15">
        <f t="shared" si="62"/>
        <v>0</v>
      </c>
      <c r="L585" s="58">
        <f>'Luxjacky Assumptions Monthly'!$M$8*'Luxjacky Forecast Monthly'!H585</f>
        <v>0</v>
      </c>
      <c r="M585" s="58">
        <f>'Luxjacky Assumptions Monthly'!$M$6*'Luxjacky Assumptions Monthly'!$M$8*'Luxjacky Forecast Monthly'!G585</f>
        <v>873.14635543079862</v>
      </c>
      <c r="N585" s="58">
        <f t="shared" si="63"/>
        <v>873.14635543079862</v>
      </c>
    </row>
    <row r="586" spans="1:14" x14ac:dyDescent="0.3">
      <c r="A586" s="60">
        <v>44780</v>
      </c>
      <c r="B586" s="15">
        <v>2022</v>
      </c>
      <c r="C586" s="15">
        <v>8</v>
      </c>
      <c r="D586" s="15" t="str">
        <f t="shared" si="58"/>
        <v>20228</v>
      </c>
      <c r="E586" s="15">
        <v>1</v>
      </c>
      <c r="F586" s="15">
        <v>0</v>
      </c>
      <c r="G586" s="62">
        <f t="shared" si="61"/>
        <v>3425.356214592673</v>
      </c>
      <c r="H586" s="15">
        <f>IF(G585&lt;VLOOKUP(D586,'Luxjacky Assumptions Monthly'!$N$20:$R$44,5,0),VLOOKUP(D586,'Luxjacky Assumptions Monthly'!$N$20:$R$44,4,0),0)</f>
        <v>1933.4476460311305</v>
      </c>
      <c r="I586" s="15">
        <f t="shared" si="59"/>
        <v>254.38414230005444</v>
      </c>
      <c r="J586" s="15">
        <f t="shared" si="60"/>
        <v>1</v>
      </c>
      <c r="K586" s="15">
        <f t="shared" si="62"/>
        <v>4000</v>
      </c>
      <c r="L586" s="58">
        <f>'Luxjacky Assumptions Monthly'!$M$8*'Luxjacky Forecast Monthly'!H586</f>
        <v>19334.476460311304</v>
      </c>
      <c r="M586" s="58">
        <f>'Luxjacky Assumptions Monthly'!$M$6*'Luxjacky Assumptions Monthly'!$M$8*'Luxjacky Forecast Monthly'!G586</f>
        <v>1712.6781072963365</v>
      </c>
      <c r="N586" s="58">
        <f t="shared" si="63"/>
        <v>25047.154567607638</v>
      </c>
    </row>
    <row r="587" spans="1:14" x14ac:dyDescent="0.3">
      <c r="A587" s="60">
        <v>44781</v>
      </c>
      <c r="B587" s="15">
        <v>2022</v>
      </c>
      <c r="C587" s="15">
        <v>8</v>
      </c>
      <c r="D587" s="15" t="str">
        <f t="shared" si="58"/>
        <v>20228</v>
      </c>
      <c r="E587" s="15">
        <v>2</v>
      </c>
      <c r="F587" s="15">
        <v>0</v>
      </c>
      <c r="G587" s="62">
        <f t="shared" si="61"/>
        <v>3166.3543900508421</v>
      </c>
      <c r="H587" s="15">
        <f>IF(G586&lt;VLOOKUP(D587,'Luxjacky Assumptions Monthly'!$N$20:$R$44,5,0),VLOOKUP(D587,'Luxjacky Assumptions Monthly'!$N$20:$R$44,4,0),0)</f>
        <v>0</v>
      </c>
      <c r="I587" s="15">
        <f t="shared" si="59"/>
        <v>259.00182454183079</v>
      </c>
      <c r="J587" s="15">
        <f t="shared" si="60"/>
        <v>0</v>
      </c>
      <c r="K587" s="15">
        <f t="shared" si="62"/>
        <v>0</v>
      </c>
      <c r="L587" s="58">
        <f>'Luxjacky Assumptions Monthly'!$M$8*'Luxjacky Forecast Monthly'!H587</f>
        <v>0</v>
      </c>
      <c r="M587" s="58">
        <f>'Luxjacky Assumptions Monthly'!$M$6*'Luxjacky Assumptions Monthly'!$M$8*'Luxjacky Forecast Monthly'!G587</f>
        <v>1583.177195025421</v>
      </c>
      <c r="N587" s="58">
        <f t="shared" si="63"/>
        <v>1583.177195025421</v>
      </c>
    </row>
    <row r="588" spans="1:14" x14ac:dyDescent="0.3">
      <c r="A588" s="60">
        <v>44782</v>
      </c>
      <c r="B588" s="15">
        <v>2022</v>
      </c>
      <c r="C588" s="15">
        <v>8</v>
      </c>
      <c r="D588" s="15" t="str">
        <f t="shared" si="58"/>
        <v>20228</v>
      </c>
      <c r="E588" s="15">
        <v>3</v>
      </c>
      <c r="F588" s="15">
        <v>0</v>
      </c>
      <c r="G588" s="62">
        <f t="shared" si="61"/>
        <v>2909.9631732237499</v>
      </c>
      <c r="H588" s="15">
        <f>IF(G587&lt;VLOOKUP(D588,'Luxjacky Assumptions Monthly'!$N$20:$R$44,5,0),VLOOKUP(D588,'Luxjacky Assumptions Monthly'!$N$20:$R$44,4,0),0)</f>
        <v>0</v>
      </c>
      <c r="I588" s="15">
        <f t="shared" si="59"/>
        <v>256.39121682709225</v>
      </c>
      <c r="J588" s="15">
        <f t="shared" si="60"/>
        <v>0</v>
      </c>
      <c r="K588" s="15">
        <f t="shared" si="62"/>
        <v>0</v>
      </c>
      <c r="L588" s="58">
        <f>'Luxjacky Assumptions Monthly'!$M$8*'Luxjacky Forecast Monthly'!H588</f>
        <v>0</v>
      </c>
      <c r="M588" s="58">
        <f>'Luxjacky Assumptions Monthly'!$M$6*'Luxjacky Assumptions Monthly'!$M$8*'Luxjacky Forecast Monthly'!G588</f>
        <v>1454.9815866118749</v>
      </c>
      <c r="N588" s="58">
        <f t="shared" si="63"/>
        <v>1454.9815866118749</v>
      </c>
    </row>
    <row r="589" spans="1:14" x14ac:dyDescent="0.3">
      <c r="A589" s="60">
        <v>44783</v>
      </c>
      <c r="B589" s="15">
        <v>2022</v>
      </c>
      <c r="C589" s="15">
        <v>8</v>
      </c>
      <c r="D589" s="15" t="str">
        <f t="shared" si="58"/>
        <v>20228</v>
      </c>
      <c r="E589" s="15">
        <v>4</v>
      </c>
      <c r="F589" s="15">
        <v>0</v>
      </c>
      <c r="G589" s="62">
        <f t="shared" si="61"/>
        <v>2664.2005258092895</v>
      </c>
      <c r="H589" s="15">
        <f>IF(G588&lt;VLOOKUP(D589,'Luxjacky Assumptions Monthly'!$N$20:$R$44,5,0),VLOOKUP(D589,'Luxjacky Assumptions Monthly'!$N$20:$R$44,4,0),0)</f>
        <v>0</v>
      </c>
      <c r="I589" s="15">
        <f t="shared" si="59"/>
        <v>245.76264741446056</v>
      </c>
      <c r="J589" s="15">
        <f t="shared" si="60"/>
        <v>0</v>
      </c>
      <c r="K589" s="15">
        <f t="shared" si="62"/>
        <v>0</v>
      </c>
      <c r="L589" s="58">
        <f>'Luxjacky Assumptions Monthly'!$M$8*'Luxjacky Forecast Monthly'!H589</f>
        <v>0</v>
      </c>
      <c r="M589" s="58">
        <f>'Luxjacky Assumptions Monthly'!$M$6*'Luxjacky Assumptions Monthly'!$M$8*'Luxjacky Forecast Monthly'!G589</f>
        <v>1332.1002629046448</v>
      </c>
      <c r="N589" s="58">
        <f t="shared" si="63"/>
        <v>1332.1002629046448</v>
      </c>
    </row>
    <row r="590" spans="1:14" x14ac:dyDescent="0.3">
      <c r="A590" s="60">
        <v>44784</v>
      </c>
      <c r="B590" s="15">
        <v>2022</v>
      </c>
      <c r="C590" s="15">
        <v>8</v>
      </c>
      <c r="D590" s="15" t="str">
        <f t="shared" si="58"/>
        <v>20228</v>
      </c>
      <c r="E590" s="15">
        <v>5</v>
      </c>
      <c r="F590" s="15">
        <v>0</v>
      </c>
      <c r="G590" s="62">
        <f t="shared" si="61"/>
        <v>2437.6890548904862</v>
      </c>
      <c r="H590" s="15">
        <f>IF(G589&lt;VLOOKUP(D590,'Luxjacky Assumptions Monthly'!$N$20:$R$44,5,0),VLOOKUP(D590,'Luxjacky Assumptions Monthly'!$N$20:$R$44,4,0),0)</f>
        <v>0</v>
      </c>
      <c r="I590" s="15">
        <f t="shared" si="59"/>
        <v>226.51147091880324</v>
      </c>
      <c r="J590" s="15">
        <f t="shared" si="60"/>
        <v>0</v>
      </c>
      <c r="K590" s="15">
        <f t="shared" si="62"/>
        <v>0</v>
      </c>
      <c r="L590" s="58">
        <f>'Luxjacky Assumptions Monthly'!$M$8*'Luxjacky Forecast Monthly'!H590</f>
        <v>0</v>
      </c>
      <c r="M590" s="58">
        <f>'Luxjacky Assumptions Monthly'!$M$6*'Luxjacky Assumptions Monthly'!$M$8*'Luxjacky Forecast Monthly'!G590</f>
        <v>1218.8445274452431</v>
      </c>
      <c r="N590" s="58">
        <f t="shared" si="63"/>
        <v>1218.8445274452431</v>
      </c>
    </row>
    <row r="591" spans="1:14" x14ac:dyDescent="0.3">
      <c r="A591" s="60">
        <v>44785</v>
      </c>
      <c r="B591" s="15">
        <v>2022</v>
      </c>
      <c r="C591" s="15">
        <v>8</v>
      </c>
      <c r="D591" s="15" t="str">
        <f t="shared" si="58"/>
        <v>20228</v>
      </c>
      <c r="E591" s="15">
        <v>6</v>
      </c>
      <c r="F591" s="15">
        <v>1</v>
      </c>
      <c r="G591" s="62">
        <f t="shared" si="61"/>
        <v>2229.5493199857569</v>
      </c>
      <c r="H591" s="15">
        <f>IF(G590&lt;VLOOKUP(D591,'Luxjacky Assumptions Monthly'!$N$20:$R$44,5,0),VLOOKUP(D591,'Luxjacky Assumptions Monthly'!$N$20:$R$44,4,0),0)</f>
        <v>0</v>
      </c>
      <c r="I591" s="15">
        <f t="shared" si="59"/>
        <v>208.13973490472924</v>
      </c>
      <c r="J591" s="15">
        <f t="shared" si="60"/>
        <v>0</v>
      </c>
      <c r="K591" s="15">
        <f t="shared" si="62"/>
        <v>0</v>
      </c>
      <c r="L591" s="58">
        <f>'Luxjacky Assumptions Monthly'!$M$8*'Luxjacky Forecast Monthly'!H591</f>
        <v>0</v>
      </c>
      <c r="M591" s="58">
        <f>'Luxjacky Assumptions Monthly'!$M$6*'Luxjacky Assumptions Monthly'!$M$8*'Luxjacky Forecast Monthly'!G591</f>
        <v>1114.7746599928785</v>
      </c>
      <c r="N591" s="58">
        <f t="shared" si="63"/>
        <v>1114.7746599928785</v>
      </c>
    </row>
    <row r="592" spans="1:14" x14ac:dyDescent="0.3">
      <c r="A592" s="60">
        <v>44786</v>
      </c>
      <c r="B592" s="15">
        <v>2022</v>
      </c>
      <c r="C592" s="15">
        <v>8</v>
      </c>
      <c r="D592" s="15" t="str">
        <f t="shared" si="58"/>
        <v>20228</v>
      </c>
      <c r="E592" s="15">
        <v>7</v>
      </c>
      <c r="F592" s="15">
        <v>1</v>
      </c>
      <c r="G592" s="62">
        <f t="shared" si="61"/>
        <v>2059.3290634910281</v>
      </c>
      <c r="H592" s="15">
        <f>IF(G591&lt;VLOOKUP(D592,'Luxjacky Assumptions Monthly'!$N$20:$R$44,5,0),VLOOKUP(D592,'Luxjacky Assumptions Monthly'!$N$20:$R$44,4,0),0)</f>
        <v>0</v>
      </c>
      <c r="I592" s="15">
        <f t="shared" si="59"/>
        <v>170.22025649472886</v>
      </c>
      <c r="J592" s="15">
        <f t="shared" si="60"/>
        <v>0</v>
      </c>
      <c r="K592" s="15">
        <f t="shared" si="62"/>
        <v>0</v>
      </c>
      <c r="L592" s="58">
        <f>'Luxjacky Assumptions Monthly'!$M$8*'Luxjacky Forecast Monthly'!H592</f>
        <v>0</v>
      </c>
      <c r="M592" s="58">
        <f>'Luxjacky Assumptions Monthly'!$M$6*'Luxjacky Assumptions Monthly'!$M$8*'Luxjacky Forecast Monthly'!G592</f>
        <v>1029.6645317455141</v>
      </c>
      <c r="N592" s="58">
        <f t="shared" si="63"/>
        <v>1029.6645317455141</v>
      </c>
    </row>
    <row r="593" spans="1:14" x14ac:dyDescent="0.3">
      <c r="A593" s="60">
        <v>44787</v>
      </c>
      <c r="B593" s="15">
        <v>2022</v>
      </c>
      <c r="C593" s="15">
        <v>8</v>
      </c>
      <c r="D593" s="15" t="str">
        <f t="shared" si="58"/>
        <v>20228</v>
      </c>
      <c r="E593" s="15">
        <v>1</v>
      </c>
      <c r="F593" s="15">
        <v>0</v>
      </c>
      <c r="G593" s="62">
        <f t="shared" si="61"/>
        <v>1804.9449211909737</v>
      </c>
      <c r="H593" s="15">
        <f>IF(G592&lt;VLOOKUP(D593,'Luxjacky Assumptions Monthly'!$N$20:$R$44,5,0),VLOOKUP(D593,'Luxjacky Assumptions Monthly'!$N$20:$R$44,4,0),0)</f>
        <v>0</v>
      </c>
      <c r="I593" s="15">
        <f t="shared" si="59"/>
        <v>254.38414230005444</v>
      </c>
      <c r="J593" s="15">
        <f t="shared" si="60"/>
        <v>0</v>
      </c>
      <c r="K593" s="15">
        <f t="shared" si="62"/>
        <v>0</v>
      </c>
      <c r="L593" s="58">
        <f>'Luxjacky Assumptions Monthly'!$M$8*'Luxjacky Forecast Monthly'!H593</f>
        <v>0</v>
      </c>
      <c r="M593" s="58">
        <f>'Luxjacky Assumptions Monthly'!$M$6*'Luxjacky Assumptions Monthly'!$M$8*'Luxjacky Forecast Monthly'!G593</f>
        <v>902.47246059548684</v>
      </c>
      <c r="N593" s="58">
        <f t="shared" si="63"/>
        <v>902.47246059548684</v>
      </c>
    </row>
    <row r="594" spans="1:14" x14ac:dyDescent="0.3">
      <c r="A594" s="60">
        <v>44788</v>
      </c>
      <c r="B594" s="15">
        <v>2022</v>
      </c>
      <c r="C594" s="15">
        <v>8</v>
      </c>
      <c r="D594" s="15" t="str">
        <f t="shared" si="58"/>
        <v>20228</v>
      </c>
      <c r="E594" s="15">
        <v>2</v>
      </c>
      <c r="F594" s="15">
        <v>0</v>
      </c>
      <c r="G594" s="62">
        <f t="shared" si="61"/>
        <v>3479.390742680273</v>
      </c>
      <c r="H594" s="15">
        <f>IF(G593&lt;VLOOKUP(D594,'Luxjacky Assumptions Monthly'!$N$20:$R$44,5,0),VLOOKUP(D594,'Luxjacky Assumptions Monthly'!$N$20:$R$44,4,0),0)</f>
        <v>1933.4476460311305</v>
      </c>
      <c r="I594" s="15">
        <f t="shared" si="59"/>
        <v>259.00182454183079</v>
      </c>
      <c r="J594" s="15">
        <f t="shared" si="60"/>
        <v>1</v>
      </c>
      <c r="K594" s="15">
        <f t="shared" si="62"/>
        <v>4000</v>
      </c>
      <c r="L594" s="58">
        <f>'Luxjacky Assumptions Monthly'!$M$8*'Luxjacky Forecast Monthly'!H594</f>
        <v>19334.476460311304</v>
      </c>
      <c r="M594" s="58">
        <f>'Luxjacky Assumptions Monthly'!$M$6*'Luxjacky Assumptions Monthly'!$M$8*'Luxjacky Forecast Monthly'!G594</f>
        <v>1739.6953713401365</v>
      </c>
      <c r="N594" s="58">
        <f t="shared" si="63"/>
        <v>25074.171831651442</v>
      </c>
    </row>
    <row r="595" spans="1:14" x14ac:dyDescent="0.3">
      <c r="A595" s="60">
        <v>44789</v>
      </c>
      <c r="B595" s="15">
        <v>2022</v>
      </c>
      <c r="C595" s="15">
        <v>8</v>
      </c>
      <c r="D595" s="15" t="str">
        <f t="shared" si="58"/>
        <v>20228</v>
      </c>
      <c r="E595" s="15">
        <v>3</v>
      </c>
      <c r="F595" s="15">
        <v>0</v>
      </c>
      <c r="G595" s="62">
        <f t="shared" si="61"/>
        <v>3222.9995258531808</v>
      </c>
      <c r="H595" s="15">
        <f>IF(G594&lt;VLOOKUP(D595,'Luxjacky Assumptions Monthly'!$N$20:$R$44,5,0),VLOOKUP(D595,'Luxjacky Assumptions Monthly'!$N$20:$R$44,4,0),0)</f>
        <v>0</v>
      </c>
      <c r="I595" s="15">
        <f t="shared" si="59"/>
        <v>256.39121682709225</v>
      </c>
      <c r="J595" s="15">
        <f t="shared" si="60"/>
        <v>0</v>
      </c>
      <c r="K595" s="15">
        <f t="shared" si="62"/>
        <v>0</v>
      </c>
      <c r="L595" s="58">
        <f>'Luxjacky Assumptions Monthly'!$M$8*'Luxjacky Forecast Monthly'!H595</f>
        <v>0</v>
      </c>
      <c r="M595" s="58">
        <f>'Luxjacky Assumptions Monthly'!$M$6*'Luxjacky Assumptions Monthly'!$M$8*'Luxjacky Forecast Monthly'!G595</f>
        <v>1611.4997629265904</v>
      </c>
      <c r="N595" s="58">
        <f t="shared" si="63"/>
        <v>1611.4997629265904</v>
      </c>
    </row>
    <row r="596" spans="1:14" x14ac:dyDescent="0.3">
      <c r="A596" s="60">
        <v>44790</v>
      </c>
      <c r="B596" s="15">
        <v>2022</v>
      </c>
      <c r="C596" s="15">
        <v>8</v>
      </c>
      <c r="D596" s="15" t="str">
        <f t="shared" si="58"/>
        <v>20228</v>
      </c>
      <c r="E596" s="15">
        <v>4</v>
      </c>
      <c r="F596" s="15">
        <v>0</v>
      </c>
      <c r="G596" s="62">
        <f t="shared" si="61"/>
        <v>2977.2368784387204</v>
      </c>
      <c r="H596" s="15">
        <f>IF(G595&lt;VLOOKUP(D596,'Luxjacky Assumptions Monthly'!$N$20:$R$44,5,0),VLOOKUP(D596,'Luxjacky Assumptions Monthly'!$N$20:$R$44,4,0),0)</f>
        <v>0</v>
      </c>
      <c r="I596" s="15">
        <f t="shared" si="59"/>
        <v>245.76264741446056</v>
      </c>
      <c r="J596" s="15">
        <f t="shared" si="60"/>
        <v>0</v>
      </c>
      <c r="K596" s="15">
        <f t="shared" si="62"/>
        <v>0</v>
      </c>
      <c r="L596" s="58">
        <f>'Luxjacky Assumptions Monthly'!$M$8*'Luxjacky Forecast Monthly'!H596</f>
        <v>0</v>
      </c>
      <c r="M596" s="58">
        <f>'Luxjacky Assumptions Monthly'!$M$6*'Luxjacky Assumptions Monthly'!$M$8*'Luxjacky Forecast Monthly'!G596</f>
        <v>1488.6184392193602</v>
      </c>
      <c r="N596" s="58">
        <f t="shared" si="63"/>
        <v>1488.6184392193602</v>
      </c>
    </row>
    <row r="597" spans="1:14" x14ac:dyDescent="0.3">
      <c r="A597" s="60">
        <v>44791</v>
      </c>
      <c r="B597" s="15">
        <v>2022</v>
      </c>
      <c r="C597" s="15">
        <v>8</v>
      </c>
      <c r="D597" s="15" t="str">
        <f t="shared" si="58"/>
        <v>20228</v>
      </c>
      <c r="E597" s="15">
        <v>5</v>
      </c>
      <c r="F597" s="15">
        <v>0</v>
      </c>
      <c r="G597" s="62">
        <f t="shared" si="61"/>
        <v>2750.7254075199171</v>
      </c>
      <c r="H597" s="15">
        <f>IF(G596&lt;VLOOKUP(D597,'Luxjacky Assumptions Monthly'!$N$20:$R$44,5,0),VLOOKUP(D597,'Luxjacky Assumptions Monthly'!$N$20:$R$44,4,0),0)</f>
        <v>0</v>
      </c>
      <c r="I597" s="15">
        <f t="shared" si="59"/>
        <v>226.51147091880324</v>
      </c>
      <c r="J597" s="15">
        <f t="shared" si="60"/>
        <v>0</v>
      </c>
      <c r="K597" s="15">
        <f t="shared" si="62"/>
        <v>0</v>
      </c>
      <c r="L597" s="58">
        <f>'Luxjacky Assumptions Monthly'!$M$8*'Luxjacky Forecast Monthly'!H597</f>
        <v>0</v>
      </c>
      <c r="M597" s="58">
        <f>'Luxjacky Assumptions Monthly'!$M$6*'Luxjacky Assumptions Monthly'!$M$8*'Luxjacky Forecast Monthly'!G597</f>
        <v>1375.3627037599585</v>
      </c>
      <c r="N597" s="58">
        <f t="shared" si="63"/>
        <v>1375.3627037599585</v>
      </c>
    </row>
    <row r="598" spans="1:14" x14ac:dyDescent="0.3">
      <c r="A598" s="60">
        <v>44792</v>
      </c>
      <c r="B598" s="15">
        <v>2022</v>
      </c>
      <c r="C598" s="15">
        <v>8</v>
      </c>
      <c r="D598" s="15" t="str">
        <f t="shared" si="58"/>
        <v>20228</v>
      </c>
      <c r="E598" s="15">
        <v>6</v>
      </c>
      <c r="F598" s="15">
        <v>1</v>
      </c>
      <c r="G598" s="62">
        <f t="shared" si="61"/>
        <v>2542.5856726151878</v>
      </c>
      <c r="H598" s="15">
        <f>IF(G597&lt;VLOOKUP(D598,'Luxjacky Assumptions Monthly'!$N$20:$R$44,5,0),VLOOKUP(D598,'Luxjacky Assumptions Monthly'!$N$20:$R$44,4,0),0)</f>
        <v>0</v>
      </c>
      <c r="I598" s="15">
        <f t="shared" si="59"/>
        <v>208.13973490472924</v>
      </c>
      <c r="J598" s="15">
        <f t="shared" si="60"/>
        <v>0</v>
      </c>
      <c r="K598" s="15">
        <f t="shared" si="62"/>
        <v>0</v>
      </c>
      <c r="L598" s="58">
        <f>'Luxjacky Assumptions Monthly'!$M$8*'Luxjacky Forecast Monthly'!H598</f>
        <v>0</v>
      </c>
      <c r="M598" s="58">
        <f>'Luxjacky Assumptions Monthly'!$M$6*'Luxjacky Assumptions Monthly'!$M$8*'Luxjacky Forecast Monthly'!G598</f>
        <v>1271.2928363075939</v>
      </c>
      <c r="N598" s="58">
        <f t="shared" si="63"/>
        <v>1271.2928363075939</v>
      </c>
    </row>
    <row r="599" spans="1:14" x14ac:dyDescent="0.3">
      <c r="A599" s="60">
        <v>44793</v>
      </c>
      <c r="B599" s="15">
        <v>2022</v>
      </c>
      <c r="C599" s="15">
        <v>8</v>
      </c>
      <c r="D599" s="15" t="str">
        <f t="shared" si="58"/>
        <v>20228</v>
      </c>
      <c r="E599" s="15">
        <v>7</v>
      </c>
      <c r="F599" s="15">
        <v>1</v>
      </c>
      <c r="G599" s="62">
        <f t="shared" si="61"/>
        <v>2372.365416120459</v>
      </c>
      <c r="H599" s="15">
        <f>IF(G598&lt;VLOOKUP(D599,'Luxjacky Assumptions Monthly'!$N$20:$R$44,5,0),VLOOKUP(D599,'Luxjacky Assumptions Monthly'!$N$20:$R$44,4,0),0)</f>
        <v>0</v>
      </c>
      <c r="I599" s="15">
        <f t="shared" si="59"/>
        <v>170.22025649472886</v>
      </c>
      <c r="J599" s="15">
        <f t="shared" si="60"/>
        <v>0</v>
      </c>
      <c r="K599" s="15">
        <f t="shared" si="62"/>
        <v>0</v>
      </c>
      <c r="L599" s="58">
        <f>'Luxjacky Assumptions Monthly'!$M$8*'Luxjacky Forecast Monthly'!H599</f>
        <v>0</v>
      </c>
      <c r="M599" s="58">
        <f>'Luxjacky Assumptions Monthly'!$M$6*'Luxjacky Assumptions Monthly'!$M$8*'Luxjacky Forecast Monthly'!G599</f>
        <v>1186.1827080602295</v>
      </c>
      <c r="N599" s="58">
        <f t="shared" si="63"/>
        <v>1186.1827080602295</v>
      </c>
    </row>
    <row r="600" spans="1:14" x14ac:dyDescent="0.3">
      <c r="A600" s="60">
        <v>44794</v>
      </c>
      <c r="B600" s="15">
        <v>2022</v>
      </c>
      <c r="C600" s="15">
        <v>8</v>
      </c>
      <c r="D600" s="15" t="str">
        <f t="shared" si="58"/>
        <v>20228</v>
      </c>
      <c r="E600" s="15">
        <v>1</v>
      </c>
      <c r="F600" s="15">
        <v>0</v>
      </c>
      <c r="G600" s="62">
        <f t="shared" si="61"/>
        <v>2117.9812738204046</v>
      </c>
      <c r="H600" s="15">
        <f>IF(G599&lt;VLOOKUP(D600,'Luxjacky Assumptions Monthly'!$N$20:$R$44,5,0),VLOOKUP(D600,'Luxjacky Assumptions Monthly'!$N$20:$R$44,4,0),0)</f>
        <v>0</v>
      </c>
      <c r="I600" s="15">
        <f t="shared" si="59"/>
        <v>254.38414230005444</v>
      </c>
      <c r="J600" s="15">
        <f t="shared" si="60"/>
        <v>0</v>
      </c>
      <c r="K600" s="15">
        <f t="shared" si="62"/>
        <v>0</v>
      </c>
      <c r="L600" s="58">
        <f>'Luxjacky Assumptions Monthly'!$M$8*'Luxjacky Forecast Monthly'!H600</f>
        <v>0</v>
      </c>
      <c r="M600" s="58">
        <f>'Luxjacky Assumptions Monthly'!$M$6*'Luxjacky Assumptions Monthly'!$M$8*'Luxjacky Forecast Monthly'!G600</f>
        <v>1058.9906369102023</v>
      </c>
      <c r="N600" s="58">
        <f t="shared" si="63"/>
        <v>1058.9906369102023</v>
      </c>
    </row>
    <row r="601" spans="1:14" x14ac:dyDescent="0.3">
      <c r="A601" s="60">
        <v>44795</v>
      </c>
      <c r="B601" s="15">
        <v>2022</v>
      </c>
      <c r="C601" s="15">
        <v>8</v>
      </c>
      <c r="D601" s="15" t="str">
        <f t="shared" si="58"/>
        <v>20228</v>
      </c>
      <c r="E601" s="15">
        <v>2</v>
      </c>
      <c r="F601" s="15">
        <v>0</v>
      </c>
      <c r="G601" s="62">
        <f t="shared" si="61"/>
        <v>1858.9794492785738</v>
      </c>
      <c r="H601" s="15">
        <f>IF(G600&lt;VLOOKUP(D601,'Luxjacky Assumptions Monthly'!$N$20:$R$44,5,0),VLOOKUP(D601,'Luxjacky Assumptions Monthly'!$N$20:$R$44,4,0),0)</f>
        <v>0</v>
      </c>
      <c r="I601" s="15">
        <f t="shared" si="59"/>
        <v>259.00182454183079</v>
      </c>
      <c r="J601" s="15">
        <f t="shared" si="60"/>
        <v>0</v>
      </c>
      <c r="K601" s="15">
        <f t="shared" si="62"/>
        <v>0</v>
      </c>
      <c r="L601" s="58">
        <f>'Luxjacky Assumptions Monthly'!$M$8*'Luxjacky Forecast Monthly'!H601</f>
        <v>0</v>
      </c>
      <c r="M601" s="58">
        <f>'Luxjacky Assumptions Monthly'!$M$6*'Luxjacky Assumptions Monthly'!$M$8*'Luxjacky Forecast Monthly'!G601</f>
        <v>929.48972463928692</v>
      </c>
      <c r="N601" s="58">
        <f t="shared" si="63"/>
        <v>929.48972463928692</v>
      </c>
    </row>
    <row r="602" spans="1:14" x14ac:dyDescent="0.3">
      <c r="A602" s="60">
        <v>44796</v>
      </c>
      <c r="B602" s="15">
        <v>2022</v>
      </c>
      <c r="C602" s="15">
        <v>8</v>
      </c>
      <c r="D602" s="15" t="str">
        <f t="shared" si="58"/>
        <v>20228</v>
      </c>
      <c r="E602" s="15">
        <v>3</v>
      </c>
      <c r="F602" s="15">
        <v>0</v>
      </c>
      <c r="G602" s="62">
        <f t="shared" si="61"/>
        <v>1602.5882324514816</v>
      </c>
      <c r="H602" s="15">
        <f>IF(G601&lt;VLOOKUP(D602,'Luxjacky Assumptions Monthly'!$N$20:$R$44,5,0),VLOOKUP(D602,'Luxjacky Assumptions Monthly'!$N$20:$R$44,4,0),0)</f>
        <v>0</v>
      </c>
      <c r="I602" s="15">
        <f t="shared" si="59"/>
        <v>256.39121682709225</v>
      </c>
      <c r="J602" s="15">
        <f t="shared" si="60"/>
        <v>0</v>
      </c>
      <c r="K602" s="15">
        <f t="shared" si="62"/>
        <v>0</v>
      </c>
      <c r="L602" s="58">
        <f>'Luxjacky Assumptions Monthly'!$M$8*'Luxjacky Forecast Monthly'!H602</f>
        <v>0</v>
      </c>
      <c r="M602" s="58">
        <f>'Luxjacky Assumptions Monthly'!$M$6*'Luxjacky Assumptions Monthly'!$M$8*'Luxjacky Forecast Monthly'!G602</f>
        <v>801.29411622574082</v>
      </c>
      <c r="N602" s="58">
        <f t="shared" si="63"/>
        <v>801.29411622574082</v>
      </c>
    </row>
    <row r="603" spans="1:14" x14ac:dyDescent="0.3">
      <c r="A603" s="60">
        <v>44797</v>
      </c>
      <c r="B603" s="15">
        <v>2022</v>
      </c>
      <c r="C603" s="15">
        <v>8</v>
      </c>
      <c r="D603" s="15" t="str">
        <f t="shared" si="58"/>
        <v>20228</v>
      </c>
      <c r="E603" s="15">
        <v>4</v>
      </c>
      <c r="F603" s="15">
        <v>0</v>
      </c>
      <c r="G603" s="62">
        <f t="shared" si="61"/>
        <v>3290.2732310681517</v>
      </c>
      <c r="H603" s="15">
        <f>IF(G602&lt;VLOOKUP(D603,'Luxjacky Assumptions Monthly'!$N$20:$R$44,5,0),VLOOKUP(D603,'Luxjacky Assumptions Monthly'!$N$20:$R$44,4,0),0)</f>
        <v>1933.4476460311305</v>
      </c>
      <c r="I603" s="15">
        <f t="shared" si="59"/>
        <v>245.76264741446056</v>
      </c>
      <c r="J603" s="15">
        <f t="shared" si="60"/>
        <v>1</v>
      </c>
      <c r="K603" s="15">
        <f t="shared" si="62"/>
        <v>4000</v>
      </c>
      <c r="L603" s="58">
        <f>'Luxjacky Assumptions Monthly'!$M$8*'Luxjacky Forecast Monthly'!H603</f>
        <v>19334.476460311304</v>
      </c>
      <c r="M603" s="58">
        <f>'Luxjacky Assumptions Monthly'!$M$6*'Luxjacky Assumptions Monthly'!$M$8*'Luxjacky Forecast Monthly'!G603</f>
        <v>1645.1366155340759</v>
      </c>
      <c r="N603" s="58">
        <f t="shared" si="63"/>
        <v>24979.61307584538</v>
      </c>
    </row>
    <row r="604" spans="1:14" x14ac:dyDescent="0.3">
      <c r="A604" s="60">
        <v>44798</v>
      </c>
      <c r="B604" s="15">
        <v>2022</v>
      </c>
      <c r="C604" s="15">
        <v>8</v>
      </c>
      <c r="D604" s="15" t="str">
        <f t="shared" si="58"/>
        <v>20228</v>
      </c>
      <c r="E604" s="15">
        <v>5</v>
      </c>
      <c r="F604" s="15">
        <v>0</v>
      </c>
      <c r="G604" s="62">
        <f t="shared" si="61"/>
        <v>3063.7617601493484</v>
      </c>
      <c r="H604" s="15">
        <f>IF(G603&lt;VLOOKUP(D604,'Luxjacky Assumptions Monthly'!$N$20:$R$44,5,0),VLOOKUP(D604,'Luxjacky Assumptions Monthly'!$N$20:$R$44,4,0),0)</f>
        <v>0</v>
      </c>
      <c r="I604" s="15">
        <f t="shared" si="59"/>
        <v>226.51147091880324</v>
      </c>
      <c r="J604" s="15">
        <f t="shared" si="60"/>
        <v>0</v>
      </c>
      <c r="K604" s="15">
        <f t="shared" si="62"/>
        <v>0</v>
      </c>
      <c r="L604" s="58">
        <f>'Luxjacky Assumptions Monthly'!$M$8*'Luxjacky Forecast Monthly'!H604</f>
        <v>0</v>
      </c>
      <c r="M604" s="58">
        <f>'Luxjacky Assumptions Monthly'!$M$6*'Luxjacky Assumptions Monthly'!$M$8*'Luxjacky Forecast Monthly'!G604</f>
        <v>1531.8808800746742</v>
      </c>
      <c r="N604" s="58">
        <f t="shared" si="63"/>
        <v>1531.8808800746742</v>
      </c>
    </row>
    <row r="605" spans="1:14" x14ac:dyDescent="0.3">
      <c r="A605" s="60">
        <v>44799</v>
      </c>
      <c r="B605" s="15">
        <v>2022</v>
      </c>
      <c r="C605" s="15">
        <v>8</v>
      </c>
      <c r="D605" s="15" t="str">
        <f t="shared" si="58"/>
        <v>20228</v>
      </c>
      <c r="E605" s="15">
        <v>6</v>
      </c>
      <c r="F605" s="15">
        <v>1</v>
      </c>
      <c r="G605" s="62">
        <f t="shared" si="61"/>
        <v>2855.6220252446192</v>
      </c>
      <c r="H605" s="15">
        <f>IF(G604&lt;VLOOKUP(D605,'Luxjacky Assumptions Monthly'!$N$20:$R$44,5,0),VLOOKUP(D605,'Luxjacky Assumptions Monthly'!$N$20:$R$44,4,0),0)</f>
        <v>0</v>
      </c>
      <c r="I605" s="15">
        <f t="shared" si="59"/>
        <v>208.13973490472924</v>
      </c>
      <c r="J605" s="15">
        <f t="shared" si="60"/>
        <v>0</v>
      </c>
      <c r="K605" s="15">
        <f t="shared" si="62"/>
        <v>0</v>
      </c>
      <c r="L605" s="58">
        <f>'Luxjacky Assumptions Monthly'!$M$8*'Luxjacky Forecast Monthly'!H605</f>
        <v>0</v>
      </c>
      <c r="M605" s="58">
        <f>'Luxjacky Assumptions Monthly'!$M$6*'Luxjacky Assumptions Monthly'!$M$8*'Luxjacky Forecast Monthly'!G605</f>
        <v>1427.8110126223096</v>
      </c>
      <c r="N605" s="58">
        <f t="shared" si="63"/>
        <v>1427.8110126223096</v>
      </c>
    </row>
    <row r="606" spans="1:14" x14ac:dyDescent="0.3">
      <c r="A606" s="60">
        <v>44800</v>
      </c>
      <c r="B606" s="15">
        <v>2022</v>
      </c>
      <c r="C606" s="15">
        <v>8</v>
      </c>
      <c r="D606" s="15" t="str">
        <f t="shared" si="58"/>
        <v>20228</v>
      </c>
      <c r="E606" s="15">
        <v>7</v>
      </c>
      <c r="F606" s="15">
        <v>1</v>
      </c>
      <c r="G606" s="62">
        <f t="shared" si="61"/>
        <v>2685.4017687498904</v>
      </c>
      <c r="H606" s="15">
        <f>IF(G605&lt;VLOOKUP(D606,'Luxjacky Assumptions Monthly'!$N$20:$R$44,5,0),VLOOKUP(D606,'Luxjacky Assumptions Monthly'!$N$20:$R$44,4,0),0)</f>
        <v>0</v>
      </c>
      <c r="I606" s="15">
        <f t="shared" si="59"/>
        <v>170.22025649472886</v>
      </c>
      <c r="J606" s="15">
        <f t="shared" si="60"/>
        <v>0</v>
      </c>
      <c r="K606" s="15">
        <f t="shared" si="62"/>
        <v>0</v>
      </c>
      <c r="L606" s="58">
        <f>'Luxjacky Assumptions Monthly'!$M$8*'Luxjacky Forecast Monthly'!H606</f>
        <v>0</v>
      </c>
      <c r="M606" s="58">
        <f>'Luxjacky Assumptions Monthly'!$M$6*'Luxjacky Assumptions Monthly'!$M$8*'Luxjacky Forecast Monthly'!G606</f>
        <v>1342.7008843749452</v>
      </c>
      <c r="N606" s="58">
        <f t="shared" si="63"/>
        <v>1342.7008843749452</v>
      </c>
    </row>
    <row r="607" spans="1:14" x14ac:dyDescent="0.3">
      <c r="A607" s="60">
        <v>44801</v>
      </c>
      <c r="B607" s="15">
        <v>2022</v>
      </c>
      <c r="C607" s="15">
        <v>8</v>
      </c>
      <c r="D607" s="15" t="str">
        <f t="shared" si="58"/>
        <v>20228</v>
      </c>
      <c r="E607" s="15">
        <v>1</v>
      </c>
      <c r="F607" s="15">
        <v>0</v>
      </c>
      <c r="G607" s="62">
        <f t="shared" si="61"/>
        <v>2431.0176264498359</v>
      </c>
      <c r="H607" s="15">
        <f>IF(G606&lt;VLOOKUP(D607,'Luxjacky Assumptions Monthly'!$N$20:$R$44,5,0),VLOOKUP(D607,'Luxjacky Assumptions Monthly'!$N$20:$R$44,4,0),0)</f>
        <v>0</v>
      </c>
      <c r="I607" s="15">
        <f t="shared" si="59"/>
        <v>254.38414230005444</v>
      </c>
      <c r="J607" s="15">
        <f t="shared" si="60"/>
        <v>0</v>
      </c>
      <c r="K607" s="15">
        <f t="shared" si="62"/>
        <v>0</v>
      </c>
      <c r="L607" s="58">
        <f>'Luxjacky Assumptions Monthly'!$M$8*'Luxjacky Forecast Monthly'!H607</f>
        <v>0</v>
      </c>
      <c r="M607" s="58">
        <f>'Luxjacky Assumptions Monthly'!$M$6*'Luxjacky Assumptions Monthly'!$M$8*'Luxjacky Forecast Monthly'!G607</f>
        <v>1215.508813224918</v>
      </c>
      <c r="N607" s="58">
        <f t="shared" si="63"/>
        <v>1215.508813224918</v>
      </c>
    </row>
    <row r="608" spans="1:14" x14ac:dyDescent="0.3">
      <c r="A608" s="60">
        <v>44802</v>
      </c>
      <c r="B608" s="15">
        <v>2022</v>
      </c>
      <c r="C608" s="15">
        <v>8</v>
      </c>
      <c r="D608" s="15" t="str">
        <f t="shared" si="58"/>
        <v>20228</v>
      </c>
      <c r="E608" s="15">
        <v>2</v>
      </c>
      <c r="F608" s="15">
        <v>0</v>
      </c>
      <c r="G608" s="62">
        <f t="shared" si="61"/>
        <v>2172.015801908005</v>
      </c>
      <c r="H608" s="15">
        <f>IF(G607&lt;VLOOKUP(D608,'Luxjacky Assumptions Monthly'!$N$20:$R$44,5,0),VLOOKUP(D608,'Luxjacky Assumptions Monthly'!$N$20:$R$44,4,0),0)</f>
        <v>0</v>
      </c>
      <c r="I608" s="15">
        <f t="shared" si="59"/>
        <v>259.00182454183079</v>
      </c>
      <c r="J608" s="15">
        <f t="shared" si="60"/>
        <v>0</v>
      </c>
      <c r="K608" s="15">
        <f t="shared" si="62"/>
        <v>0</v>
      </c>
      <c r="L608" s="58">
        <f>'Luxjacky Assumptions Monthly'!$M$8*'Luxjacky Forecast Monthly'!H608</f>
        <v>0</v>
      </c>
      <c r="M608" s="58">
        <f>'Luxjacky Assumptions Monthly'!$M$6*'Luxjacky Assumptions Monthly'!$M$8*'Luxjacky Forecast Monthly'!G608</f>
        <v>1086.0079009540025</v>
      </c>
      <c r="N608" s="58">
        <f t="shared" si="63"/>
        <v>1086.0079009540025</v>
      </c>
    </row>
    <row r="609" spans="1:14" x14ac:dyDescent="0.3">
      <c r="A609" s="60">
        <v>44803</v>
      </c>
      <c r="B609" s="15">
        <v>2022</v>
      </c>
      <c r="C609" s="15">
        <v>8</v>
      </c>
      <c r="D609" s="15" t="str">
        <f t="shared" si="58"/>
        <v>20228</v>
      </c>
      <c r="E609" s="15">
        <v>3</v>
      </c>
      <c r="F609" s="15">
        <v>0</v>
      </c>
      <c r="G609" s="62">
        <f t="shared" si="61"/>
        <v>1915.6245850809128</v>
      </c>
      <c r="H609" s="15">
        <f>IF(G608&lt;VLOOKUP(D609,'Luxjacky Assumptions Monthly'!$N$20:$R$44,5,0),VLOOKUP(D609,'Luxjacky Assumptions Monthly'!$N$20:$R$44,4,0),0)</f>
        <v>0</v>
      </c>
      <c r="I609" s="15">
        <f t="shared" si="59"/>
        <v>256.39121682709225</v>
      </c>
      <c r="J609" s="15">
        <f t="shared" si="60"/>
        <v>0</v>
      </c>
      <c r="K609" s="15">
        <f t="shared" si="62"/>
        <v>0</v>
      </c>
      <c r="L609" s="58">
        <f>'Luxjacky Assumptions Monthly'!$M$8*'Luxjacky Forecast Monthly'!H609</f>
        <v>0</v>
      </c>
      <c r="M609" s="58">
        <f>'Luxjacky Assumptions Monthly'!$M$6*'Luxjacky Assumptions Monthly'!$M$8*'Luxjacky Forecast Monthly'!G609</f>
        <v>957.81229254045638</v>
      </c>
      <c r="N609" s="58">
        <f t="shared" si="63"/>
        <v>957.81229254045638</v>
      </c>
    </row>
    <row r="610" spans="1:14" x14ac:dyDescent="0.3">
      <c r="A610" s="60">
        <v>44804</v>
      </c>
      <c r="B610" s="15">
        <v>2022</v>
      </c>
      <c r="C610" s="15">
        <v>8</v>
      </c>
      <c r="D610" s="15" t="str">
        <f t="shared" si="58"/>
        <v>20228</v>
      </c>
      <c r="E610" s="15">
        <v>4</v>
      </c>
      <c r="F610" s="15">
        <v>0</v>
      </c>
      <c r="G610" s="62">
        <f t="shared" si="61"/>
        <v>1669.8619376664521</v>
      </c>
      <c r="H610" s="15">
        <f>IF(G609&lt;VLOOKUP(D610,'Luxjacky Assumptions Monthly'!$N$20:$R$44,5,0),VLOOKUP(D610,'Luxjacky Assumptions Monthly'!$N$20:$R$44,4,0),0)</f>
        <v>0</v>
      </c>
      <c r="I610" s="15">
        <f t="shared" si="59"/>
        <v>245.76264741446056</v>
      </c>
      <c r="J610" s="15">
        <f t="shared" si="60"/>
        <v>0</v>
      </c>
      <c r="K610" s="15">
        <f t="shared" si="62"/>
        <v>0</v>
      </c>
      <c r="L610" s="58">
        <f>'Luxjacky Assumptions Monthly'!$M$8*'Luxjacky Forecast Monthly'!H610</f>
        <v>0</v>
      </c>
      <c r="M610" s="58">
        <f>'Luxjacky Assumptions Monthly'!$M$6*'Luxjacky Assumptions Monthly'!$M$8*'Luxjacky Forecast Monthly'!G610</f>
        <v>834.93096883322607</v>
      </c>
      <c r="N610" s="58">
        <f t="shared" si="63"/>
        <v>834.93096883322607</v>
      </c>
    </row>
    <row r="611" spans="1:14" x14ac:dyDescent="0.3">
      <c r="A611" s="60">
        <v>44805</v>
      </c>
      <c r="B611" s="15">
        <v>2022</v>
      </c>
      <c r="C611" s="15">
        <v>9</v>
      </c>
      <c r="D611" s="15" t="str">
        <f t="shared" si="58"/>
        <v>20229</v>
      </c>
      <c r="E611" s="15">
        <v>5</v>
      </c>
      <c r="F611" s="15">
        <v>0</v>
      </c>
      <c r="G611" s="62">
        <f t="shared" si="61"/>
        <v>3370.8785214353029</v>
      </c>
      <c r="H611" s="15">
        <f>IF(G610&lt;VLOOKUP(D611,'Luxjacky Assumptions Monthly'!$N$20:$R$44,5,0),VLOOKUP(D611,'Luxjacky Assumptions Monthly'!$N$20:$R$44,4,0),0)</f>
        <v>1929.7246745011328</v>
      </c>
      <c r="I611" s="15">
        <f t="shared" si="59"/>
        <v>228.70809073228196</v>
      </c>
      <c r="J611" s="15">
        <f t="shared" si="60"/>
        <v>1</v>
      </c>
      <c r="K611" s="15">
        <f t="shared" si="62"/>
        <v>4000</v>
      </c>
      <c r="L611" s="58">
        <f>'Luxjacky Assumptions Monthly'!$M$8*'Luxjacky Forecast Monthly'!H611</f>
        <v>19297.246745011329</v>
      </c>
      <c r="M611" s="58">
        <f>'Luxjacky Assumptions Monthly'!$M$6*'Luxjacky Assumptions Monthly'!$M$8*'Luxjacky Forecast Monthly'!G611</f>
        <v>1685.4392607176515</v>
      </c>
      <c r="N611" s="58">
        <f t="shared" si="63"/>
        <v>24982.686005728981</v>
      </c>
    </row>
    <row r="612" spans="1:14" x14ac:dyDescent="0.3">
      <c r="A612" s="60">
        <v>44806</v>
      </c>
      <c r="B612" s="15">
        <v>2022</v>
      </c>
      <c r="C612" s="15">
        <v>9</v>
      </c>
      <c r="D612" s="15" t="str">
        <f t="shared" si="58"/>
        <v>20229</v>
      </c>
      <c r="E612" s="15">
        <v>6</v>
      </c>
      <c r="F612" s="15">
        <v>1</v>
      </c>
      <c r="G612" s="62">
        <f t="shared" si="61"/>
        <v>3160.5421667170949</v>
      </c>
      <c r="H612" s="15">
        <f>IF(G611&lt;VLOOKUP(D612,'Luxjacky Assumptions Monthly'!$N$20:$R$44,5,0),VLOOKUP(D612,'Luxjacky Assumptions Monthly'!$N$20:$R$44,4,0),0)</f>
        <v>0</v>
      </c>
      <c r="I612" s="15">
        <f t="shared" si="59"/>
        <v>210.33635471820799</v>
      </c>
      <c r="J612" s="15">
        <f t="shared" si="60"/>
        <v>0</v>
      </c>
      <c r="K612" s="15">
        <f t="shared" si="62"/>
        <v>0</v>
      </c>
      <c r="L612" s="58">
        <f>'Luxjacky Assumptions Monthly'!$M$8*'Luxjacky Forecast Monthly'!H612</f>
        <v>0</v>
      </c>
      <c r="M612" s="58">
        <f>'Luxjacky Assumptions Monthly'!$M$6*'Luxjacky Assumptions Monthly'!$M$8*'Luxjacky Forecast Monthly'!G612</f>
        <v>1580.2710833585475</v>
      </c>
      <c r="N612" s="58">
        <f t="shared" si="63"/>
        <v>1580.2710833585475</v>
      </c>
    </row>
    <row r="613" spans="1:14" x14ac:dyDescent="0.3">
      <c r="A613" s="60">
        <v>44807</v>
      </c>
      <c r="B613" s="15">
        <v>2022</v>
      </c>
      <c r="C613" s="15">
        <v>9</v>
      </c>
      <c r="D613" s="15" t="str">
        <f t="shared" si="58"/>
        <v>20229</v>
      </c>
      <c r="E613" s="15">
        <v>7</v>
      </c>
      <c r="F613" s="15">
        <v>1</v>
      </c>
      <c r="G613" s="62">
        <f t="shared" si="61"/>
        <v>2988.1252904088874</v>
      </c>
      <c r="H613" s="15">
        <f>IF(G612&lt;VLOOKUP(D613,'Luxjacky Assumptions Monthly'!$N$20:$R$44,5,0),VLOOKUP(D613,'Luxjacky Assumptions Monthly'!$N$20:$R$44,4,0),0)</f>
        <v>0</v>
      </c>
      <c r="I613" s="15">
        <f t="shared" si="59"/>
        <v>172.41687630820763</v>
      </c>
      <c r="J613" s="15">
        <f t="shared" si="60"/>
        <v>0</v>
      </c>
      <c r="K613" s="15">
        <f t="shared" si="62"/>
        <v>0</v>
      </c>
      <c r="L613" s="58">
        <f>'Luxjacky Assumptions Monthly'!$M$8*'Luxjacky Forecast Monthly'!H613</f>
        <v>0</v>
      </c>
      <c r="M613" s="58">
        <f>'Luxjacky Assumptions Monthly'!$M$6*'Luxjacky Assumptions Monthly'!$M$8*'Luxjacky Forecast Monthly'!G613</f>
        <v>1494.0626452044437</v>
      </c>
      <c r="N613" s="58">
        <f t="shared" si="63"/>
        <v>1494.0626452044437</v>
      </c>
    </row>
    <row r="614" spans="1:14" x14ac:dyDescent="0.3">
      <c r="A614" s="60">
        <v>44808</v>
      </c>
      <c r="B614" s="15">
        <v>2022</v>
      </c>
      <c r="C614" s="15">
        <v>9</v>
      </c>
      <c r="D614" s="15" t="str">
        <f t="shared" si="58"/>
        <v>20229</v>
      </c>
      <c r="E614" s="15">
        <v>1</v>
      </c>
      <c r="F614" s="15">
        <v>0</v>
      </c>
      <c r="G614" s="62">
        <f t="shared" si="61"/>
        <v>2731.5445282953542</v>
      </c>
      <c r="H614" s="15">
        <f>IF(G613&lt;VLOOKUP(D614,'Luxjacky Assumptions Monthly'!$N$20:$R$44,5,0),VLOOKUP(D614,'Luxjacky Assumptions Monthly'!$N$20:$R$44,4,0),0)</f>
        <v>0</v>
      </c>
      <c r="I614" s="15">
        <f t="shared" si="59"/>
        <v>256.58076211353318</v>
      </c>
      <c r="J614" s="15">
        <f t="shared" si="60"/>
        <v>0</v>
      </c>
      <c r="K614" s="15">
        <f t="shared" si="62"/>
        <v>0</v>
      </c>
      <c r="L614" s="58">
        <f>'Luxjacky Assumptions Monthly'!$M$8*'Luxjacky Forecast Monthly'!H614</f>
        <v>0</v>
      </c>
      <c r="M614" s="58">
        <f>'Luxjacky Assumptions Monthly'!$M$6*'Luxjacky Assumptions Monthly'!$M$8*'Luxjacky Forecast Monthly'!G614</f>
        <v>1365.7722641476771</v>
      </c>
      <c r="N614" s="58">
        <f t="shared" si="63"/>
        <v>1365.7722641476771</v>
      </c>
    </row>
    <row r="615" spans="1:14" x14ac:dyDescent="0.3">
      <c r="A615" s="60">
        <v>44809</v>
      </c>
      <c r="B615" s="15">
        <v>2022</v>
      </c>
      <c r="C615" s="15">
        <v>9</v>
      </c>
      <c r="D615" s="15" t="str">
        <f t="shared" si="58"/>
        <v>20229</v>
      </c>
      <c r="E615" s="15">
        <v>2</v>
      </c>
      <c r="F615" s="15">
        <v>0</v>
      </c>
      <c r="G615" s="62">
        <f t="shared" si="61"/>
        <v>2470.3460839400445</v>
      </c>
      <c r="H615" s="15">
        <f>IF(G614&lt;VLOOKUP(D615,'Luxjacky Assumptions Monthly'!$N$20:$R$44,5,0),VLOOKUP(D615,'Luxjacky Assumptions Monthly'!$N$20:$R$44,4,0),0)</f>
        <v>0</v>
      </c>
      <c r="I615" s="15">
        <f t="shared" si="59"/>
        <v>261.19844435530956</v>
      </c>
      <c r="J615" s="15">
        <f t="shared" si="60"/>
        <v>0</v>
      </c>
      <c r="K615" s="15">
        <f t="shared" si="62"/>
        <v>0</v>
      </c>
      <c r="L615" s="58">
        <f>'Luxjacky Assumptions Monthly'!$M$8*'Luxjacky Forecast Monthly'!H615</f>
        <v>0</v>
      </c>
      <c r="M615" s="58">
        <f>'Luxjacky Assumptions Monthly'!$M$6*'Luxjacky Assumptions Monthly'!$M$8*'Luxjacky Forecast Monthly'!G615</f>
        <v>1235.1730419700223</v>
      </c>
      <c r="N615" s="58">
        <f t="shared" si="63"/>
        <v>1235.1730419700223</v>
      </c>
    </row>
    <row r="616" spans="1:14" x14ac:dyDescent="0.3">
      <c r="A616" s="60">
        <v>44810</v>
      </c>
      <c r="B616" s="15">
        <v>2022</v>
      </c>
      <c r="C616" s="15">
        <v>9</v>
      </c>
      <c r="D616" s="15" t="str">
        <f t="shared" si="58"/>
        <v>20229</v>
      </c>
      <c r="E616" s="15">
        <v>3</v>
      </c>
      <c r="F616" s="15">
        <v>0</v>
      </c>
      <c r="G616" s="62">
        <f t="shared" si="61"/>
        <v>2211.7582472994736</v>
      </c>
      <c r="H616" s="15">
        <f>IF(G615&lt;VLOOKUP(D616,'Luxjacky Assumptions Monthly'!$N$20:$R$44,5,0),VLOOKUP(D616,'Luxjacky Assumptions Monthly'!$N$20:$R$44,4,0),0)</f>
        <v>0</v>
      </c>
      <c r="I616" s="15">
        <f t="shared" si="59"/>
        <v>258.58783664057097</v>
      </c>
      <c r="J616" s="15">
        <f t="shared" si="60"/>
        <v>0</v>
      </c>
      <c r="K616" s="15">
        <f t="shared" si="62"/>
        <v>0</v>
      </c>
      <c r="L616" s="58">
        <f>'Luxjacky Assumptions Monthly'!$M$8*'Luxjacky Forecast Monthly'!H616</f>
        <v>0</v>
      </c>
      <c r="M616" s="58">
        <f>'Luxjacky Assumptions Monthly'!$M$6*'Luxjacky Assumptions Monthly'!$M$8*'Luxjacky Forecast Monthly'!G616</f>
        <v>1105.8791236497368</v>
      </c>
      <c r="N616" s="58">
        <f t="shared" si="63"/>
        <v>1105.8791236497368</v>
      </c>
    </row>
    <row r="617" spans="1:14" x14ac:dyDescent="0.3">
      <c r="A617" s="60">
        <v>44811</v>
      </c>
      <c r="B617" s="15">
        <v>2022</v>
      </c>
      <c r="C617" s="15">
        <v>9</v>
      </c>
      <c r="D617" s="15" t="str">
        <f t="shared" si="58"/>
        <v>20229</v>
      </c>
      <c r="E617" s="15">
        <v>4</v>
      </c>
      <c r="F617" s="15">
        <v>0</v>
      </c>
      <c r="G617" s="62">
        <f t="shared" si="61"/>
        <v>1963.7989800715343</v>
      </c>
      <c r="H617" s="15">
        <f>IF(G616&lt;VLOOKUP(D617,'Luxjacky Assumptions Monthly'!$N$20:$R$44,5,0),VLOOKUP(D617,'Luxjacky Assumptions Monthly'!$N$20:$R$44,4,0),0)</f>
        <v>0</v>
      </c>
      <c r="I617" s="15">
        <f t="shared" si="59"/>
        <v>247.95926722793931</v>
      </c>
      <c r="J617" s="15">
        <f t="shared" si="60"/>
        <v>0</v>
      </c>
      <c r="K617" s="15">
        <f t="shared" si="62"/>
        <v>0</v>
      </c>
      <c r="L617" s="58">
        <f>'Luxjacky Assumptions Monthly'!$M$8*'Luxjacky Forecast Monthly'!H617</f>
        <v>0</v>
      </c>
      <c r="M617" s="58">
        <f>'Luxjacky Assumptions Monthly'!$M$6*'Luxjacky Assumptions Monthly'!$M$8*'Luxjacky Forecast Monthly'!G617</f>
        <v>981.89949003576714</v>
      </c>
      <c r="N617" s="58">
        <f t="shared" si="63"/>
        <v>981.89949003576714</v>
      </c>
    </row>
    <row r="618" spans="1:14" x14ac:dyDescent="0.3">
      <c r="A618" s="60">
        <v>44812</v>
      </c>
      <c r="B618" s="15">
        <v>2022</v>
      </c>
      <c r="C618" s="15">
        <v>9</v>
      </c>
      <c r="D618" s="15" t="str">
        <f t="shared" si="58"/>
        <v>20229</v>
      </c>
      <c r="E618" s="15">
        <v>5</v>
      </c>
      <c r="F618" s="15">
        <v>0</v>
      </c>
      <c r="G618" s="62">
        <f t="shared" si="61"/>
        <v>1735.0908893392523</v>
      </c>
      <c r="H618" s="15">
        <f>IF(G617&lt;VLOOKUP(D618,'Luxjacky Assumptions Monthly'!$N$20:$R$44,5,0),VLOOKUP(D618,'Luxjacky Assumptions Monthly'!$N$20:$R$44,4,0),0)</f>
        <v>0</v>
      </c>
      <c r="I618" s="15">
        <f t="shared" si="59"/>
        <v>228.70809073228196</v>
      </c>
      <c r="J618" s="15">
        <f t="shared" si="60"/>
        <v>0</v>
      </c>
      <c r="K618" s="15">
        <f t="shared" si="62"/>
        <v>0</v>
      </c>
      <c r="L618" s="58">
        <f>'Luxjacky Assumptions Monthly'!$M$8*'Luxjacky Forecast Monthly'!H618</f>
        <v>0</v>
      </c>
      <c r="M618" s="58">
        <f>'Luxjacky Assumptions Monthly'!$M$6*'Luxjacky Assumptions Monthly'!$M$8*'Luxjacky Forecast Monthly'!G618</f>
        <v>867.54544466962614</v>
      </c>
      <c r="N618" s="58">
        <f t="shared" si="63"/>
        <v>867.54544466962614</v>
      </c>
    </row>
    <row r="619" spans="1:14" x14ac:dyDescent="0.3">
      <c r="A619" s="60">
        <v>44813</v>
      </c>
      <c r="B619" s="15">
        <v>2022</v>
      </c>
      <c r="C619" s="15">
        <v>9</v>
      </c>
      <c r="D619" s="15" t="str">
        <f t="shared" si="58"/>
        <v>20229</v>
      </c>
      <c r="E619" s="15">
        <v>6</v>
      </c>
      <c r="F619" s="15">
        <v>1</v>
      </c>
      <c r="G619" s="62">
        <f t="shared" si="61"/>
        <v>3454.4792091221771</v>
      </c>
      <c r="H619" s="15">
        <f>IF(G618&lt;VLOOKUP(D619,'Luxjacky Assumptions Monthly'!$N$20:$R$44,5,0),VLOOKUP(D619,'Luxjacky Assumptions Monthly'!$N$20:$R$44,4,0),0)</f>
        <v>1929.7246745011328</v>
      </c>
      <c r="I619" s="15">
        <f t="shared" si="59"/>
        <v>210.33635471820799</v>
      </c>
      <c r="J619" s="15">
        <f t="shared" si="60"/>
        <v>1</v>
      </c>
      <c r="K619" s="15">
        <f t="shared" si="62"/>
        <v>4000</v>
      </c>
      <c r="L619" s="58">
        <f>'Luxjacky Assumptions Monthly'!$M$8*'Luxjacky Forecast Monthly'!H619</f>
        <v>19297.246745011329</v>
      </c>
      <c r="M619" s="58">
        <f>'Luxjacky Assumptions Monthly'!$M$6*'Luxjacky Assumptions Monthly'!$M$8*'Luxjacky Forecast Monthly'!G619</f>
        <v>1727.2396045610885</v>
      </c>
      <c r="N619" s="58">
        <f t="shared" si="63"/>
        <v>25024.486349572417</v>
      </c>
    </row>
    <row r="620" spans="1:14" x14ac:dyDescent="0.3">
      <c r="A620" s="60">
        <v>44814</v>
      </c>
      <c r="B620" s="15">
        <v>2022</v>
      </c>
      <c r="C620" s="15">
        <v>9</v>
      </c>
      <c r="D620" s="15" t="str">
        <f t="shared" si="58"/>
        <v>20229</v>
      </c>
      <c r="E620" s="15">
        <v>7</v>
      </c>
      <c r="F620" s="15">
        <v>1</v>
      </c>
      <c r="G620" s="62">
        <f t="shared" si="61"/>
        <v>3282.0623328139695</v>
      </c>
      <c r="H620" s="15">
        <f>IF(G619&lt;VLOOKUP(D620,'Luxjacky Assumptions Monthly'!$N$20:$R$44,5,0),VLOOKUP(D620,'Luxjacky Assumptions Monthly'!$N$20:$R$44,4,0),0)</f>
        <v>0</v>
      </c>
      <c r="I620" s="15">
        <f t="shared" si="59"/>
        <v>172.41687630820763</v>
      </c>
      <c r="J620" s="15">
        <f t="shared" si="60"/>
        <v>0</v>
      </c>
      <c r="K620" s="15">
        <f t="shared" si="62"/>
        <v>0</v>
      </c>
      <c r="L620" s="58">
        <f>'Luxjacky Assumptions Monthly'!$M$8*'Luxjacky Forecast Monthly'!H620</f>
        <v>0</v>
      </c>
      <c r="M620" s="58">
        <f>'Luxjacky Assumptions Monthly'!$M$6*'Luxjacky Assumptions Monthly'!$M$8*'Luxjacky Forecast Monthly'!G620</f>
        <v>1641.0311664069848</v>
      </c>
      <c r="N620" s="58">
        <f t="shared" si="63"/>
        <v>1641.0311664069848</v>
      </c>
    </row>
    <row r="621" spans="1:14" x14ac:dyDescent="0.3">
      <c r="A621" s="60">
        <v>44815</v>
      </c>
      <c r="B621" s="15">
        <v>2022</v>
      </c>
      <c r="C621" s="15">
        <v>9</v>
      </c>
      <c r="D621" s="15" t="str">
        <f t="shared" si="58"/>
        <v>20229</v>
      </c>
      <c r="E621" s="15">
        <v>1</v>
      </c>
      <c r="F621" s="15">
        <v>0</v>
      </c>
      <c r="G621" s="62">
        <f t="shared" si="61"/>
        <v>3025.4815707004364</v>
      </c>
      <c r="H621" s="15">
        <f>IF(G620&lt;VLOOKUP(D621,'Luxjacky Assumptions Monthly'!$N$20:$R$44,5,0),VLOOKUP(D621,'Luxjacky Assumptions Monthly'!$N$20:$R$44,4,0),0)</f>
        <v>0</v>
      </c>
      <c r="I621" s="15">
        <f t="shared" si="59"/>
        <v>256.58076211353318</v>
      </c>
      <c r="J621" s="15">
        <f t="shared" si="60"/>
        <v>0</v>
      </c>
      <c r="K621" s="15">
        <f t="shared" si="62"/>
        <v>0</v>
      </c>
      <c r="L621" s="58">
        <f>'Luxjacky Assumptions Monthly'!$M$8*'Luxjacky Forecast Monthly'!H621</f>
        <v>0</v>
      </c>
      <c r="M621" s="58">
        <f>'Luxjacky Assumptions Monthly'!$M$6*'Luxjacky Assumptions Monthly'!$M$8*'Luxjacky Forecast Monthly'!G621</f>
        <v>1512.7407853502182</v>
      </c>
      <c r="N621" s="58">
        <f t="shared" si="63"/>
        <v>1512.7407853502182</v>
      </c>
    </row>
    <row r="622" spans="1:14" x14ac:dyDescent="0.3">
      <c r="A622" s="60">
        <v>44816</v>
      </c>
      <c r="B622" s="15">
        <v>2022</v>
      </c>
      <c r="C622" s="15">
        <v>9</v>
      </c>
      <c r="D622" s="15" t="str">
        <f t="shared" si="58"/>
        <v>20229</v>
      </c>
      <c r="E622" s="15">
        <v>2</v>
      </c>
      <c r="F622" s="15">
        <v>0</v>
      </c>
      <c r="G622" s="62">
        <f t="shared" si="61"/>
        <v>2764.2831263451267</v>
      </c>
      <c r="H622" s="15">
        <f>IF(G621&lt;VLOOKUP(D622,'Luxjacky Assumptions Monthly'!$N$20:$R$44,5,0),VLOOKUP(D622,'Luxjacky Assumptions Monthly'!$N$20:$R$44,4,0),0)</f>
        <v>0</v>
      </c>
      <c r="I622" s="15">
        <f t="shared" si="59"/>
        <v>261.19844435530956</v>
      </c>
      <c r="J622" s="15">
        <f t="shared" si="60"/>
        <v>0</v>
      </c>
      <c r="K622" s="15">
        <f t="shared" si="62"/>
        <v>0</v>
      </c>
      <c r="L622" s="58">
        <f>'Luxjacky Assumptions Monthly'!$M$8*'Luxjacky Forecast Monthly'!H622</f>
        <v>0</v>
      </c>
      <c r="M622" s="58">
        <f>'Luxjacky Assumptions Monthly'!$M$6*'Luxjacky Assumptions Monthly'!$M$8*'Luxjacky Forecast Monthly'!G622</f>
        <v>1382.1415631725633</v>
      </c>
      <c r="N622" s="58">
        <f t="shared" si="63"/>
        <v>1382.1415631725633</v>
      </c>
    </row>
    <row r="623" spans="1:14" x14ac:dyDescent="0.3">
      <c r="A623" s="60">
        <v>44817</v>
      </c>
      <c r="B623" s="15">
        <v>2022</v>
      </c>
      <c r="C623" s="15">
        <v>9</v>
      </c>
      <c r="D623" s="15" t="str">
        <f t="shared" si="58"/>
        <v>20229</v>
      </c>
      <c r="E623" s="15">
        <v>3</v>
      </c>
      <c r="F623" s="15">
        <v>0</v>
      </c>
      <c r="G623" s="62">
        <f t="shared" si="61"/>
        <v>2505.6952897045558</v>
      </c>
      <c r="H623" s="15">
        <f>IF(G622&lt;VLOOKUP(D623,'Luxjacky Assumptions Monthly'!$N$20:$R$44,5,0),VLOOKUP(D623,'Luxjacky Assumptions Monthly'!$N$20:$R$44,4,0),0)</f>
        <v>0</v>
      </c>
      <c r="I623" s="15">
        <f t="shared" si="59"/>
        <v>258.58783664057097</v>
      </c>
      <c r="J623" s="15">
        <f t="shared" si="60"/>
        <v>0</v>
      </c>
      <c r="K623" s="15">
        <f t="shared" si="62"/>
        <v>0</v>
      </c>
      <c r="L623" s="58">
        <f>'Luxjacky Assumptions Monthly'!$M$8*'Luxjacky Forecast Monthly'!H623</f>
        <v>0</v>
      </c>
      <c r="M623" s="58">
        <f>'Luxjacky Assumptions Monthly'!$M$6*'Luxjacky Assumptions Monthly'!$M$8*'Luxjacky Forecast Monthly'!G623</f>
        <v>1252.8476448522779</v>
      </c>
      <c r="N623" s="58">
        <f t="shared" si="63"/>
        <v>1252.8476448522779</v>
      </c>
    </row>
    <row r="624" spans="1:14" x14ac:dyDescent="0.3">
      <c r="A624" s="60">
        <v>44818</v>
      </c>
      <c r="B624" s="15">
        <v>2022</v>
      </c>
      <c r="C624" s="15">
        <v>9</v>
      </c>
      <c r="D624" s="15" t="str">
        <f t="shared" si="58"/>
        <v>20229</v>
      </c>
      <c r="E624" s="15">
        <v>4</v>
      </c>
      <c r="F624" s="15">
        <v>0</v>
      </c>
      <c r="G624" s="62">
        <f t="shared" si="61"/>
        <v>2257.7360224766167</v>
      </c>
      <c r="H624" s="15">
        <f>IF(G623&lt;VLOOKUP(D624,'Luxjacky Assumptions Monthly'!$N$20:$R$44,5,0),VLOOKUP(D624,'Luxjacky Assumptions Monthly'!$N$20:$R$44,4,0),0)</f>
        <v>0</v>
      </c>
      <c r="I624" s="15">
        <f t="shared" si="59"/>
        <v>247.95926722793931</v>
      </c>
      <c r="J624" s="15">
        <f t="shared" si="60"/>
        <v>0</v>
      </c>
      <c r="K624" s="15">
        <f t="shared" si="62"/>
        <v>0</v>
      </c>
      <c r="L624" s="58">
        <f>'Luxjacky Assumptions Monthly'!$M$8*'Luxjacky Forecast Monthly'!H624</f>
        <v>0</v>
      </c>
      <c r="M624" s="58">
        <f>'Luxjacky Assumptions Monthly'!$M$6*'Luxjacky Assumptions Monthly'!$M$8*'Luxjacky Forecast Monthly'!G624</f>
        <v>1128.8680112383083</v>
      </c>
      <c r="N624" s="58">
        <f t="shared" si="63"/>
        <v>1128.8680112383083</v>
      </c>
    </row>
    <row r="625" spans="1:14" x14ac:dyDescent="0.3">
      <c r="A625" s="60">
        <v>44819</v>
      </c>
      <c r="B625" s="15">
        <v>2022</v>
      </c>
      <c r="C625" s="15">
        <v>9</v>
      </c>
      <c r="D625" s="15" t="str">
        <f t="shared" si="58"/>
        <v>20229</v>
      </c>
      <c r="E625" s="15">
        <v>5</v>
      </c>
      <c r="F625" s="15">
        <v>0</v>
      </c>
      <c r="G625" s="62">
        <f t="shared" si="61"/>
        <v>2029.0279317443346</v>
      </c>
      <c r="H625" s="15">
        <f>IF(G624&lt;VLOOKUP(D625,'Luxjacky Assumptions Monthly'!$N$20:$R$44,5,0),VLOOKUP(D625,'Luxjacky Assumptions Monthly'!$N$20:$R$44,4,0),0)</f>
        <v>0</v>
      </c>
      <c r="I625" s="15">
        <f t="shared" si="59"/>
        <v>228.70809073228196</v>
      </c>
      <c r="J625" s="15">
        <f t="shared" si="60"/>
        <v>0</v>
      </c>
      <c r="K625" s="15">
        <f t="shared" si="62"/>
        <v>0</v>
      </c>
      <c r="L625" s="58">
        <f>'Luxjacky Assumptions Monthly'!$M$8*'Luxjacky Forecast Monthly'!H625</f>
        <v>0</v>
      </c>
      <c r="M625" s="58">
        <f>'Luxjacky Assumptions Monthly'!$M$6*'Luxjacky Assumptions Monthly'!$M$8*'Luxjacky Forecast Monthly'!G625</f>
        <v>1014.5139658721673</v>
      </c>
      <c r="N625" s="58">
        <f t="shared" si="63"/>
        <v>1014.5139658721673</v>
      </c>
    </row>
    <row r="626" spans="1:14" x14ac:dyDescent="0.3">
      <c r="A626" s="60">
        <v>44820</v>
      </c>
      <c r="B626" s="15">
        <v>2022</v>
      </c>
      <c r="C626" s="15">
        <v>9</v>
      </c>
      <c r="D626" s="15" t="str">
        <f t="shared" si="58"/>
        <v>20229</v>
      </c>
      <c r="E626" s="15">
        <v>6</v>
      </c>
      <c r="F626" s="15">
        <v>1</v>
      </c>
      <c r="G626" s="62">
        <f t="shared" si="61"/>
        <v>1818.6915770261267</v>
      </c>
      <c r="H626" s="15">
        <f>IF(G625&lt;VLOOKUP(D626,'Luxjacky Assumptions Monthly'!$N$20:$R$44,5,0),VLOOKUP(D626,'Luxjacky Assumptions Monthly'!$N$20:$R$44,4,0),0)</f>
        <v>0</v>
      </c>
      <c r="I626" s="15">
        <f t="shared" si="59"/>
        <v>210.33635471820799</v>
      </c>
      <c r="J626" s="15">
        <f t="shared" si="60"/>
        <v>0</v>
      </c>
      <c r="K626" s="15">
        <f t="shared" si="62"/>
        <v>0</v>
      </c>
      <c r="L626" s="58">
        <f>'Luxjacky Assumptions Monthly'!$M$8*'Luxjacky Forecast Monthly'!H626</f>
        <v>0</v>
      </c>
      <c r="M626" s="58">
        <f>'Luxjacky Assumptions Monthly'!$M$6*'Luxjacky Assumptions Monthly'!$M$8*'Luxjacky Forecast Monthly'!G626</f>
        <v>909.34578851306333</v>
      </c>
      <c r="N626" s="58">
        <f t="shared" si="63"/>
        <v>909.34578851306333</v>
      </c>
    </row>
    <row r="627" spans="1:14" x14ac:dyDescent="0.3">
      <c r="A627" s="60">
        <v>44821</v>
      </c>
      <c r="B627" s="15">
        <v>2022</v>
      </c>
      <c r="C627" s="15">
        <v>9</v>
      </c>
      <c r="D627" s="15" t="str">
        <f t="shared" si="58"/>
        <v>20229</v>
      </c>
      <c r="E627" s="15">
        <v>7</v>
      </c>
      <c r="F627" s="15">
        <v>1</v>
      </c>
      <c r="G627" s="62">
        <f t="shared" si="61"/>
        <v>1646.2747007179191</v>
      </c>
      <c r="H627" s="15">
        <f>IF(G626&lt;VLOOKUP(D627,'Luxjacky Assumptions Monthly'!$N$20:$R$44,5,0),VLOOKUP(D627,'Luxjacky Assumptions Monthly'!$N$20:$R$44,4,0),0)</f>
        <v>0</v>
      </c>
      <c r="I627" s="15">
        <f t="shared" si="59"/>
        <v>172.41687630820763</v>
      </c>
      <c r="J627" s="15">
        <f t="shared" si="60"/>
        <v>0</v>
      </c>
      <c r="K627" s="15">
        <f t="shared" si="62"/>
        <v>0</v>
      </c>
      <c r="L627" s="58">
        <f>'Luxjacky Assumptions Monthly'!$M$8*'Luxjacky Forecast Monthly'!H627</f>
        <v>0</v>
      </c>
      <c r="M627" s="58">
        <f>'Luxjacky Assumptions Monthly'!$M$6*'Luxjacky Assumptions Monthly'!$M$8*'Luxjacky Forecast Monthly'!G627</f>
        <v>823.13735035895957</v>
      </c>
      <c r="N627" s="58">
        <f t="shared" si="63"/>
        <v>823.13735035895957</v>
      </c>
    </row>
    <row r="628" spans="1:14" x14ac:dyDescent="0.3">
      <c r="A628" s="60">
        <v>44822</v>
      </c>
      <c r="B628" s="15">
        <v>2022</v>
      </c>
      <c r="C628" s="15">
        <v>9</v>
      </c>
      <c r="D628" s="15" t="str">
        <f t="shared" si="58"/>
        <v>20229</v>
      </c>
      <c r="E628" s="15">
        <v>1</v>
      </c>
      <c r="F628" s="15">
        <v>0</v>
      </c>
      <c r="G628" s="62">
        <f t="shared" si="61"/>
        <v>3319.4186131055189</v>
      </c>
      <c r="H628" s="15">
        <f>IF(G627&lt;VLOOKUP(D628,'Luxjacky Assumptions Monthly'!$N$20:$R$44,5,0),VLOOKUP(D628,'Luxjacky Assumptions Monthly'!$N$20:$R$44,4,0),0)</f>
        <v>1929.7246745011328</v>
      </c>
      <c r="I628" s="15">
        <f t="shared" si="59"/>
        <v>256.58076211353318</v>
      </c>
      <c r="J628" s="15">
        <f t="shared" si="60"/>
        <v>1</v>
      </c>
      <c r="K628" s="15">
        <f t="shared" si="62"/>
        <v>4000</v>
      </c>
      <c r="L628" s="58">
        <f>'Luxjacky Assumptions Monthly'!$M$8*'Luxjacky Forecast Monthly'!H628</f>
        <v>19297.246745011329</v>
      </c>
      <c r="M628" s="58">
        <f>'Luxjacky Assumptions Monthly'!$M$6*'Luxjacky Assumptions Monthly'!$M$8*'Luxjacky Forecast Monthly'!G628</f>
        <v>1659.7093065527595</v>
      </c>
      <c r="N628" s="58">
        <f t="shared" si="63"/>
        <v>24956.956051564088</v>
      </c>
    </row>
    <row r="629" spans="1:14" x14ac:dyDescent="0.3">
      <c r="A629" s="60">
        <v>44823</v>
      </c>
      <c r="B629" s="15">
        <v>2022</v>
      </c>
      <c r="C629" s="15">
        <v>9</v>
      </c>
      <c r="D629" s="15" t="str">
        <f t="shared" si="58"/>
        <v>20229</v>
      </c>
      <c r="E629" s="15">
        <v>2</v>
      </c>
      <c r="F629" s="15">
        <v>0</v>
      </c>
      <c r="G629" s="62">
        <f t="shared" si="61"/>
        <v>3058.2201687502093</v>
      </c>
      <c r="H629" s="15">
        <f>IF(G628&lt;VLOOKUP(D629,'Luxjacky Assumptions Monthly'!$N$20:$R$44,5,0),VLOOKUP(D629,'Luxjacky Assumptions Monthly'!$N$20:$R$44,4,0),0)</f>
        <v>0</v>
      </c>
      <c r="I629" s="15">
        <f t="shared" si="59"/>
        <v>261.19844435530956</v>
      </c>
      <c r="J629" s="15">
        <f t="shared" si="60"/>
        <v>0</v>
      </c>
      <c r="K629" s="15">
        <f t="shared" si="62"/>
        <v>0</v>
      </c>
      <c r="L629" s="58">
        <f>'Luxjacky Assumptions Monthly'!$M$8*'Luxjacky Forecast Monthly'!H629</f>
        <v>0</v>
      </c>
      <c r="M629" s="58">
        <f>'Luxjacky Assumptions Monthly'!$M$6*'Luxjacky Assumptions Monthly'!$M$8*'Luxjacky Forecast Monthly'!G629</f>
        <v>1529.1100843751046</v>
      </c>
      <c r="N629" s="58">
        <f t="shared" si="63"/>
        <v>1529.1100843751046</v>
      </c>
    </row>
    <row r="630" spans="1:14" x14ac:dyDescent="0.3">
      <c r="A630" s="60">
        <v>44824</v>
      </c>
      <c r="B630" s="15">
        <v>2022</v>
      </c>
      <c r="C630" s="15">
        <v>9</v>
      </c>
      <c r="D630" s="15" t="str">
        <f t="shared" si="58"/>
        <v>20229</v>
      </c>
      <c r="E630" s="15">
        <v>3</v>
      </c>
      <c r="F630" s="15">
        <v>0</v>
      </c>
      <c r="G630" s="62">
        <f t="shared" si="61"/>
        <v>2799.6323321096384</v>
      </c>
      <c r="H630" s="15">
        <f>IF(G629&lt;VLOOKUP(D630,'Luxjacky Assumptions Monthly'!$N$20:$R$44,5,0),VLOOKUP(D630,'Luxjacky Assumptions Monthly'!$N$20:$R$44,4,0),0)</f>
        <v>0</v>
      </c>
      <c r="I630" s="15">
        <f t="shared" si="59"/>
        <v>258.58783664057097</v>
      </c>
      <c r="J630" s="15">
        <f t="shared" si="60"/>
        <v>0</v>
      </c>
      <c r="K630" s="15">
        <f t="shared" si="62"/>
        <v>0</v>
      </c>
      <c r="L630" s="58">
        <f>'Luxjacky Assumptions Monthly'!$M$8*'Luxjacky Forecast Monthly'!H630</f>
        <v>0</v>
      </c>
      <c r="M630" s="58">
        <f>'Luxjacky Assumptions Monthly'!$M$6*'Luxjacky Assumptions Monthly'!$M$8*'Luxjacky Forecast Monthly'!G630</f>
        <v>1399.8161660548192</v>
      </c>
      <c r="N630" s="58">
        <f t="shared" si="63"/>
        <v>1399.8161660548192</v>
      </c>
    </row>
    <row r="631" spans="1:14" x14ac:dyDescent="0.3">
      <c r="A631" s="60">
        <v>44825</v>
      </c>
      <c r="B631" s="15">
        <v>2022</v>
      </c>
      <c r="C631" s="15">
        <v>9</v>
      </c>
      <c r="D631" s="15" t="str">
        <f t="shared" si="58"/>
        <v>20229</v>
      </c>
      <c r="E631" s="15">
        <v>4</v>
      </c>
      <c r="F631" s="15">
        <v>0</v>
      </c>
      <c r="G631" s="62">
        <f t="shared" si="61"/>
        <v>2551.6730648816992</v>
      </c>
      <c r="H631" s="15">
        <f>IF(G630&lt;VLOOKUP(D631,'Luxjacky Assumptions Monthly'!$N$20:$R$44,5,0),VLOOKUP(D631,'Luxjacky Assumptions Monthly'!$N$20:$R$44,4,0),0)</f>
        <v>0</v>
      </c>
      <c r="I631" s="15">
        <f t="shared" si="59"/>
        <v>247.95926722793931</v>
      </c>
      <c r="J631" s="15">
        <f t="shared" si="60"/>
        <v>0</v>
      </c>
      <c r="K631" s="15">
        <f t="shared" si="62"/>
        <v>0</v>
      </c>
      <c r="L631" s="58">
        <f>'Luxjacky Assumptions Monthly'!$M$8*'Luxjacky Forecast Monthly'!H631</f>
        <v>0</v>
      </c>
      <c r="M631" s="58">
        <f>'Luxjacky Assumptions Monthly'!$M$6*'Luxjacky Assumptions Monthly'!$M$8*'Luxjacky Forecast Monthly'!G631</f>
        <v>1275.8365324408496</v>
      </c>
      <c r="N631" s="58">
        <f t="shared" si="63"/>
        <v>1275.8365324408496</v>
      </c>
    </row>
    <row r="632" spans="1:14" x14ac:dyDescent="0.3">
      <c r="A632" s="60">
        <v>44826</v>
      </c>
      <c r="B632" s="15">
        <v>2022</v>
      </c>
      <c r="C632" s="15">
        <v>9</v>
      </c>
      <c r="D632" s="15" t="str">
        <f t="shared" si="58"/>
        <v>20229</v>
      </c>
      <c r="E632" s="15">
        <v>5</v>
      </c>
      <c r="F632" s="15">
        <v>0</v>
      </c>
      <c r="G632" s="62">
        <f t="shared" si="61"/>
        <v>2322.9649741494172</v>
      </c>
      <c r="H632" s="15">
        <f>IF(G631&lt;VLOOKUP(D632,'Luxjacky Assumptions Monthly'!$N$20:$R$44,5,0),VLOOKUP(D632,'Luxjacky Assumptions Monthly'!$N$20:$R$44,4,0),0)</f>
        <v>0</v>
      </c>
      <c r="I632" s="15">
        <f t="shared" si="59"/>
        <v>228.70809073228196</v>
      </c>
      <c r="J632" s="15">
        <f t="shared" si="60"/>
        <v>0</v>
      </c>
      <c r="K632" s="15">
        <f t="shared" si="62"/>
        <v>0</v>
      </c>
      <c r="L632" s="58">
        <f>'Luxjacky Assumptions Monthly'!$M$8*'Luxjacky Forecast Monthly'!H632</f>
        <v>0</v>
      </c>
      <c r="M632" s="58">
        <f>'Luxjacky Assumptions Monthly'!$M$6*'Luxjacky Assumptions Monthly'!$M$8*'Luxjacky Forecast Monthly'!G632</f>
        <v>1161.4824870747086</v>
      </c>
      <c r="N632" s="58">
        <f t="shared" si="63"/>
        <v>1161.4824870747086</v>
      </c>
    </row>
    <row r="633" spans="1:14" x14ac:dyDescent="0.3">
      <c r="A633" s="60">
        <v>44827</v>
      </c>
      <c r="B633" s="15">
        <v>2022</v>
      </c>
      <c r="C633" s="15">
        <v>9</v>
      </c>
      <c r="D633" s="15" t="str">
        <f t="shared" si="58"/>
        <v>20229</v>
      </c>
      <c r="E633" s="15">
        <v>6</v>
      </c>
      <c r="F633" s="15">
        <v>1</v>
      </c>
      <c r="G633" s="62">
        <f t="shared" si="61"/>
        <v>2112.6286194312092</v>
      </c>
      <c r="H633" s="15">
        <f>IF(G632&lt;VLOOKUP(D633,'Luxjacky Assumptions Monthly'!$N$20:$R$44,5,0),VLOOKUP(D633,'Luxjacky Assumptions Monthly'!$N$20:$R$44,4,0),0)</f>
        <v>0</v>
      </c>
      <c r="I633" s="15">
        <f t="shared" si="59"/>
        <v>210.33635471820799</v>
      </c>
      <c r="J633" s="15">
        <f t="shared" si="60"/>
        <v>0</v>
      </c>
      <c r="K633" s="15">
        <f t="shared" si="62"/>
        <v>0</v>
      </c>
      <c r="L633" s="58">
        <f>'Luxjacky Assumptions Monthly'!$M$8*'Luxjacky Forecast Monthly'!H633</f>
        <v>0</v>
      </c>
      <c r="M633" s="58">
        <f>'Luxjacky Assumptions Monthly'!$M$6*'Luxjacky Assumptions Monthly'!$M$8*'Luxjacky Forecast Monthly'!G633</f>
        <v>1056.3143097156046</v>
      </c>
      <c r="N633" s="58">
        <f t="shared" si="63"/>
        <v>1056.3143097156046</v>
      </c>
    </row>
    <row r="634" spans="1:14" x14ac:dyDescent="0.3">
      <c r="A634" s="60">
        <v>44828</v>
      </c>
      <c r="B634" s="15">
        <v>2022</v>
      </c>
      <c r="C634" s="15">
        <v>9</v>
      </c>
      <c r="D634" s="15" t="str">
        <f t="shared" si="58"/>
        <v>20229</v>
      </c>
      <c r="E634" s="15">
        <v>7</v>
      </c>
      <c r="F634" s="15">
        <v>1</v>
      </c>
      <c r="G634" s="62">
        <f t="shared" si="61"/>
        <v>1940.2117431230017</v>
      </c>
      <c r="H634" s="15">
        <f>IF(G633&lt;VLOOKUP(D634,'Luxjacky Assumptions Monthly'!$N$20:$R$44,5,0),VLOOKUP(D634,'Luxjacky Assumptions Monthly'!$N$20:$R$44,4,0),0)</f>
        <v>0</v>
      </c>
      <c r="I634" s="15">
        <f t="shared" si="59"/>
        <v>172.41687630820763</v>
      </c>
      <c r="J634" s="15">
        <f t="shared" si="60"/>
        <v>0</v>
      </c>
      <c r="K634" s="15">
        <f t="shared" si="62"/>
        <v>0</v>
      </c>
      <c r="L634" s="58">
        <f>'Luxjacky Assumptions Monthly'!$M$8*'Luxjacky Forecast Monthly'!H634</f>
        <v>0</v>
      </c>
      <c r="M634" s="58">
        <f>'Luxjacky Assumptions Monthly'!$M$6*'Luxjacky Assumptions Monthly'!$M$8*'Luxjacky Forecast Monthly'!G634</f>
        <v>970.10587156150086</v>
      </c>
      <c r="N634" s="58">
        <f t="shared" si="63"/>
        <v>970.10587156150086</v>
      </c>
    </row>
    <row r="635" spans="1:14" x14ac:dyDescent="0.3">
      <c r="A635" s="60">
        <v>44829</v>
      </c>
      <c r="B635" s="15">
        <v>2022</v>
      </c>
      <c r="C635" s="15">
        <v>9</v>
      </c>
      <c r="D635" s="15" t="str">
        <f t="shared" si="58"/>
        <v>20229</v>
      </c>
      <c r="E635" s="15">
        <v>1</v>
      </c>
      <c r="F635" s="15">
        <v>0</v>
      </c>
      <c r="G635" s="62">
        <f t="shared" si="61"/>
        <v>1683.6309810094685</v>
      </c>
      <c r="H635" s="15">
        <f>IF(G634&lt;VLOOKUP(D635,'Luxjacky Assumptions Monthly'!$N$20:$R$44,5,0),VLOOKUP(D635,'Luxjacky Assumptions Monthly'!$N$20:$R$44,4,0),0)</f>
        <v>0</v>
      </c>
      <c r="I635" s="15">
        <f t="shared" si="59"/>
        <v>256.58076211353318</v>
      </c>
      <c r="J635" s="15">
        <f t="shared" si="60"/>
        <v>0</v>
      </c>
      <c r="K635" s="15">
        <f t="shared" si="62"/>
        <v>0</v>
      </c>
      <c r="L635" s="58">
        <f>'Luxjacky Assumptions Monthly'!$M$8*'Luxjacky Forecast Monthly'!H635</f>
        <v>0</v>
      </c>
      <c r="M635" s="58">
        <f>'Luxjacky Assumptions Monthly'!$M$6*'Luxjacky Assumptions Monthly'!$M$8*'Luxjacky Forecast Monthly'!G635</f>
        <v>841.81549050473427</v>
      </c>
      <c r="N635" s="58">
        <f t="shared" si="63"/>
        <v>841.81549050473427</v>
      </c>
    </row>
    <row r="636" spans="1:14" x14ac:dyDescent="0.3">
      <c r="A636" s="60">
        <v>44830</v>
      </c>
      <c r="B636" s="15">
        <v>2022</v>
      </c>
      <c r="C636" s="15">
        <v>9</v>
      </c>
      <c r="D636" s="15" t="str">
        <f t="shared" si="58"/>
        <v>20229</v>
      </c>
      <c r="E636" s="15">
        <v>2</v>
      </c>
      <c r="F636" s="15">
        <v>0</v>
      </c>
      <c r="G636" s="62">
        <f t="shared" si="61"/>
        <v>3352.1572111552919</v>
      </c>
      <c r="H636" s="15">
        <f>IF(G635&lt;VLOOKUP(D636,'Luxjacky Assumptions Monthly'!$N$20:$R$44,5,0),VLOOKUP(D636,'Luxjacky Assumptions Monthly'!$N$20:$R$44,4,0),0)</f>
        <v>1929.7246745011328</v>
      </c>
      <c r="I636" s="15">
        <f t="shared" si="59"/>
        <v>261.19844435530956</v>
      </c>
      <c r="J636" s="15">
        <f t="shared" si="60"/>
        <v>1</v>
      </c>
      <c r="K636" s="15">
        <f t="shared" si="62"/>
        <v>4000</v>
      </c>
      <c r="L636" s="58">
        <f>'Luxjacky Assumptions Monthly'!$M$8*'Luxjacky Forecast Monthly'!H636</f>
        <v>19297.246745011329</v>
      </c>
      <c r="M636" s="58">
        <f>'Luxjacky Assumptions Monthly'!$M$6*'Luxjacky Assumptions Monthly'!$M$8*'Luxjacky Forecast Monthly'!G636</f>
        <v>1676.0786055776459</v>
      </c>
      <c r="N636" s="58">
        <f t="shared" si="63"/>
        <v>24973.325350588973</v>
      </c>
    </row>
    <row r="637" spans="1:14" x14ac:dyDescent="0.3">
      <c r="A637" s="60">
        <v>44831</v>
      </c>
      <c r="B637" s="15">
        <v>2022</v>
      </c>
      <c r="C637" s="15">
        <v>9</v>
      </c>
      <c r="D637" s="15" t="str">
        <f t="shared" si="58"/>
        <v>20229</v>
      </c>
      <c r="E637" s="15">
        <v>3</v>
      </c>
      <c r="F637" s="15">
        <v>0</v>
      </c>
      <c r="G637" s="62">
        <f t="shared" si="61"/>
        <v>3093.5693745147209</v>
      </c>
      <c r="H637" s="15">
        <f>IF(G636&lt;VLOOKUP(D637,'Luxjacky Assumptions Monthly'!$N$20:$R$44,5,0),VLOOKUP(D637,'Luxjacky Assumptions Monthly'!$N$20:$R$44,4,0),0)</f>
        <v>0</v>
      </c>
      <c r="I637" s="15">
        <f t="shared" si="59"/>
        <v>258.58783664057097</v>
      </c>
      <c r="J637" s="15">
        <f t="shared" si="60"/>
        <v>0</v>
      </c>
      <c r="K637" s="15">
        <f t="shared" si="62"/>
        <v>0</v>
      </c>
      <c r="L637" s="58">
        <f>'Luxjacky Assumptions Monthly'!$M$8*'Luxjacky Forecast Monthly'!H637</f>
        <v>0</v>
      </c>
      <c r="M637" s="58">
        <f>'Luxjacky Assumptions Monthly'!$M$6*'Luxjacky Assumptions Monthly'!$M$8*'Luxjacky Forecast Monthly'!G637</f>
        <v>1546.7846872573605</v>
      </c>
      <c r="N637" s="58">
        <f t="shared" si="63"/>
        <v>1546.7846872573605</v>
      </c>
    </row>
    <row r="638" spans="1:14" x14ac:dyDescent="0.3">
      <c r="A638" s="60">
        <v>44832</v>
      </c>
      <c r="B638" s="15">
        <v>2022</v>
      </c>
      <c r="C638" s="15">
        <v>9</v>
      </c>
      <c r="D638" s="15" t="str">
        <f t="shared" si="58"/>
        <v>20229</v>
      </c>
      <c r="E638" s="15">
        <v>4</v>
      </c>
      <c r="F638" s="15">
        <v>0</v>
      </c>
      <c r="G638" s="62">
        <f t="shared" si="61"/>
        <v>2845.6101072867818</v>
      </c>
      <c r="H638" s="15">
        <f>IF(G637&lt;VLOOKUP(D638,'Luxjacky Assumptions Monthly'!$N$20:$R$44,5,0),VLOOKUP(D638,'Luxjacky Assumptions Monthly'!$N$20:$R$44,4,0),0)</f>
        <v>0</v>
      </c>
      <c r="I638" s="15">
        <f t="shared" si="59"/>
        <v>247.95926722793931</v>
      </c>
      <c r="J638" s="15">
        <f t="shared" si="60"/>
        <v>0</v>
      </c>
      <c r="K638" s="15">
        <f t="shared" si="62"/>
        <v>0</v>
      </c>
      <c r="L638" s="58">
        <f>'Luxjacky Assumptions Monthly'!$M$8*'Luxjacky Forecast Monthly'!H638</f>
        <v>0</v>
      </c>
      <c r="M638" s="58">
        <f>'Luxjacky Assumptions Monthly'!$M$6*'Luxjacky Assumptions Monthly'!$M$8*'Luxjacky Forecast Monthly'!G638</f>
        <v>1422.8050536433909</v>
      </c>
      <c r="N638" s="58">
        <f t="shared" si="63"/>
        <v>1422.8050536433909</v>
      </c>
    </row>
    <row r="639" spans="1:14" x14ac:dyDescent="0.3">
      <c r="A639" s="60">
        <v>44833</v>
      </c>
      <c r="B639" s="15">
        <v>2022</v>
      </c>
      <c r="C639" s="15">
        <v>9</v>
      </c>
      <c r="D639" s="15" t="str">
        <f t="shared" si="58"/>
        <v>20229</v>
      </c>
      <c r="E639" s="15">
        <v>5</v>
      </c>
      <c r="F639" s="15">
        <v>0</v>
      </c>
      <c r="G639" s="62">
        <f t="shared" si="61"/>
        <v>2616.9020165544998</v>
      </c>
      <c r="H639" s="15">
        <f>IF(G638&lt;VLOOKUP(D639,'Luxjacky Assumptions Monthly'!$N$20:$R$44,5,0),VLOOKUP(D639,'Luxjacky Assumptions Monthly'!$N$20:$R$44,4,0),0)</f>
        <v>0</v>
      </c>
      <c r="I639" s="15">
        <f t="shared" si="59"/>
        <v>228.70809073228196</v>
      </c>
      <c r="J639" s="15">
        <f t="shared" si="60"/>
        <v>0</v>
      </c>
      <c r="K639" s="15">
        <f t="shared" si="62"/>
        <v>0</v>
      </c>
      <c r="L639" s="58">
        <f>'Luxjacky Assumptions Monthly'!$M$8*'Luxjacky Forecast Monthly'!H639</f>
        <v>0</v>
      </c>
      <c r="M639" s="58">
        <f>'Luxjacky Assumptions Monthly'!$M$6*'Luxjacky Assumptions Monthly'!$M$8*'Luxjacky Forecast Monthly'!G639</f>
        <v>1308.4510082772499</v>
      </c>
      <c r="N639" s="58">
        <f t="shared" si="63"/>
        <v>1308.4510082772499</v>
      </c>
    </row>
    <row r="640" spans="1:14" x14ac:dyDescent="0.3">
      <c r="A640" s="60">
        <v>44834</v>
      </c>
      <c r="B640" s="15">
        <v>2022</v>
      </c>
      <c r="C640" s="15">
        <v>9</v>
      </c>
      <c r="D640" s="15" t="str">
        <f t="shared" si="58"/>
        <v>20229</v>
      </c>
      <c r="E640" s="15">
        <v>6</v>
      </c>
      <c r="F640" s="15">
        <v>1</v>
      </c>
      <c r="G640" s="62">
        <f t="shared" si="61"/>
        <v>2406.5656618362918</v>
      </c>
      <c r="H640" s="15">
        <f>IF(G639&lt;VLOOKUP(D640,'Luxjacky Assumptions Monthly'!$N$20:$R$44,5,0),VLOOKUP(D640,'Luxjacky Assumptions Monthly'!$N$20:$R$44,4,0),0)</f>
        <v>0</v>
      </c>
      <c r="I640" s="15">
        <f t="shared" si="59"/>
        <v>210.33635471820799</v>
      </c>
      <c r="J640" s="15">
        <f t="shared" si="60"/>
        <v>0</v>
      </c>
      <c r="K640" s="15">
        <f t="shared" si="62"/>
        <v>0</v>
      </c>
      <c r="L640" s="58">
        <f>'Luxjacky Assumptions Monthly'!$M$8*'Luxjacky Forecast Monthly'!H640</f>
        <v>0</v>
      </c>
      <c r="M640" s="58">
        <f>'Luxjacky Assumptions Monthly'!$M$6*'Luxjacky Assumptions Monthly'!$M$8*'Luxjacky Forecast Monthly'!G640</f>
        <v>1203.2828309181459</v>
      </c>
      <c r="N640" s="58">
        <f t="shared" si="63"/>
        <v>1203.2828309181459</v>
      </c>
    </row>
    <row r="641" spans="1:14" x14ac:dyDescent="0.3">
      <c r="A641" s="60">
        <v>44835</v>
      </c>
      <c r="B641" s="15">
        <v>2022</v>
      </c>
      <c r="C641" s="15">
        <v>10</v>
      </c>
      <c r="D641" s="15" t="str">
        <f t="shared" si="58"/>
        <v>202210</v>
      </c>
      <c r="E641" s="15">
        <v>7</v>
      </c>
      <c r="F641" s="15">
        <v>1</v>
      </c>
      <c r="G641" s="62">
        <f t="shared" si="61"/>
        <v>2232.0124813820998</v>
      </c>
      <c r="H641" s="15">
        <f>IF(G640&lt;VLOOKUP(D641,'Luxjacky Assumptions Monthly'!$N$20:$R$44,5,0),VLOOKUP(D641,'Luxjacky Assumptions Monthly'!$N$20:$R$44,4,0),0)</f>
        <v>0</v>
      </c>
      <c r="I641" s="15">
        <f t="shared" si="59"/>
        <v>174.55318045419193</v>
      </c>
      <c r="J641" s="15">
        <f t="shared" si="60"/>
        <v>0</v>
      </c>
      <c r="K641" s="15">
        <f t="shared" si="62"/>
        <v>0</v>
      </c>
      <c r="L641" s="58">
        <f>'Luxjacky Assumptions Monthly'!$M$8*'Luxjacky Forecast Monthly'!H641</f>
        <v>0</v>
      </c>
      <c r="M641" s="58">
        <f>'Luxjacky Assumptions Monthly'!$M$6*'Luxjacky Assumptions Monthly'!$M$8*'Luxjacky Forecast Monthly'!G641</f>
        <v>1116.0062406910499</v>
      </c>
      <c r="N641" s="58">
        <f t="shared" si="63"/>
        <v>1116.0062406910499</v>
      </c>
    </row>
    <row r="642" spans="1:14" x14ac:dyDescent="0.3">
      <c r="A642" s="60">
        <v>44836</v>
      </c>
      <c r="B642" s="15">
        <v>2022</v>
      </c>
      <c r="C642" s="15">
        <v>10</v>
      </c>
      <c r="D642" s="15" t="str">
        <f t="shared" si="58"/>
        <v>202210</v>
      </c>
      <c r="E642" s="15">
        <v>1</v>
      </c>
      <c r="F642" s="15">
        <v>0</v>
      </c>
      <c r="G642" s="62">
        <f t="shared" si="61"/>
        <v>1973.2954151225824</v>
      </c>
      <c r="H642" s="15">
        <f>IF(G641&lt;VLOOKUP(D642,'Luxjacky Assumptions Monthly'!$N$20:$R$44,5,0),VLOOKUP(D642,'Luxjacky Assumptions Monthly'!$N$20:$R$44,4,0),0)</f>
        <v>0</v>
      </c>
      <c r="I642" s="15">
        <f t="shared" si="59"/>
        <v>258.71706625951748</v>
      </c>
      <c r="J642" s="15">
        <f t="shared" si="60"/>
        <v>0</v>
      </c>
      <c r="K642" s="15">
        <f t="shared" si="62"/>
        <v>0</v>
      </c>
      <c r="L642" s="58">
        <f>'Luxjacky Assumptions Monthly'!$M$8*'Luxjacky Forecast Monthly'!H642</f>
        <v>0</v>
      </c>
      <c r="M642" s="58">
        <f>'Luxjacky Assumptions Monthly'!$M$6*'Luxjacky Assumptions Monthly'!$M$8*'Luxjacky Forecast Monthly'!G642</f>
        <v>986.64770756129121</v>
      </c>
      <c r="N642" s="58">
        <f t="shared" si="63"/>
        <v>986.64770756129121</v>
      </c>
    </row>
    <row r="643" spans="1:14" x14ac:dyDescent="0.3">
      <c r="A643" s="60">
        <v>44837</v>
      </c>
      <c r="B643" s="15">
        <v>2022</v>
      </c>
      <c r="C643" s="15">
        <v>10</v>
      </c>
      <c r="D643" s="15" t="str">
        <f t="shared" ref="D643:D706" si="64">CONCATENATE(B643,C643)</f>
        <v>202210</v>
      </c>
      <c r="E643" s="15">
        <v>2</v>
      </c>
      <c r="F643" s="15">
        <v>0</v>
      </c>
      <c r="G643" s="62">
        <f t="shared" si="61"/>
        <v>1709.9606666212885</v>
      </c>
      <c r="H643" s="15">
        <f>IF(G642&lt;VLOOKUP(D643,'Luxjacky Assumptions Monthly'!$N$20:$R$44,5,0),VLOOKUP(D643,'Luxjacky Assumptions Monthly'!$N$20:$R$44,4,0),0)</f>
        <v>0</v>
      </c>
      <c r="I643" s="15">
        <f t="shared" ref="I643:I706" si="65">100-2.17*E643^2.25+12.77*E643+EXP(-E643/0.032)+5*C643^0.75+10*F643+20*(B643-2016)</f>
        <v>263.3347485012938</v>
      </c>
      <c r="J643" s="15">
        <f t="shared" ref="J643:J706" si="66">IF(H643&gt;0,1,0)</f>
        <v>0</v>
      </c>
      <c r="K643" s="15">
        <f t="shared" si="62"/>
        <v>0</v>
      </c>
      <c r="L643" s="58">
        <f>'Luxjacky Assumptions Monthly'!$M$8*'Luxjacky Forecast Monthly'!H643</f>
        <v>0</v>
      </c>
      <c r="M643" s="58">
        <f>'Luxjacky Assumptions Monthly'!$M$6*'Luxjacky Assumptions Monthly'!$M$8*'Luxjacky Forecast Monthly'!G643</f>
        <v>854.98033331064426</v>
      </c>
      <c r="N643" s="58">
        <f t="shared" si="63"/>
        <v>854.98033331064426</v>
      </c>
    </row>
    <row r="644" spans="1:14" x14ac:dyDescent="0.3">
      <c r="A644" s="60">
        <v>44838</v>
      </c>
      <c r="B644" s="15">
        <v>2022</v>
      </c>
      <c r="C644" s="15">
        <v>10</v>
      </c>
      <c r="D644" s="15" t="str">
        <f t="shared" si="64"/>
        <v>202210</v>
      </c>
      <c r="E644" s="15">
        <v>3</v>
      </c>
      <c r="F644" s="15">
        <v>0</v>
      </c>
      <c r="G644" s="62">
        <f t="shared" ref="G644:G707" si="67">G643+H644-I644</f>
        <v>3390.24684336052</v>
      </c>
      <c r="H644" s="15">
        <f>IF(G643&lt;VLOOKUP(D644,'Luxjacky Assumptions Monthly'!$N$20:$R$44,5,0),VLOOKUP(D644,'Luxjacky Assumptions Monthly'!$N$20:$R$44,4,0),0)</f>
        <v>1941.0103175257868</v>
      </c>
      <c r="I644" s="15">
        <f t="shared" si="65"/>
        <v>260.72414078655527</v>
      </c>
      <c r="J644" s="15">
        <f t="shared" si="66"/>
        <v>1</v>
      </c>
      <c r="K644" s="15">
        <f t="shared" ref="K644:K707" si="68">4000*J644</f>
        <v>4000</v>
      </c>
      <c r="L644" s="58">
        <f>'Luxjacky Assumptions Monthly'!$M$8*'Luxjacky Forecast Monthly'!H644</f>
        <v>19410.103175257867</v>
      </c>
      <c r="M644" s="58">
        <f>'Luxjacky Assumptions Monthly'!$M$6*'Luxjacky Assumptions Monthly'!$M$8*'Luxjacky Forecast Monthly'!G644</f>
        <v>1695.12342168026</v>
      </c>
      <c r="N644" s="58">
        <f t="shared" ref="N644:N707" si="69">SUM(K644:M644)</f>
        <v>25105.226596938126</v>
      </c>
    </row>
    <row r="645" spans="1:14" x14ac:dyDescent="0.3">
      <c r="A645" s="60">
        <v>44839</v>
      </c>
      <c r="B645" s="15">
        <v>2022</v>
      </c>
      <c r="C645" s="15">
        <v>10</v>
      </c>
      <c r="D645" s="15" t="str">
        <f t="shared" si="64"/>
        <v>202210</v>
      </c>
      <c r="E645" s="15">
        <v>4</v>
      </c>
      <c r="F645" s="15">
        <v>0</v>
      </c>
      <c r="G645" s="62">
        <f t="shared" si="67"/>
        <v>3140.1512719865964</v>
      </c>
      <c r="H645" s="15">
        <f>IF(G644&lt;VLOOKUP(D645,'Luxjacky Assumptions Monthly'!$N$20:$R$44,5,0),VLOOKUP(D645,'Luxjacky Assumptions Monthly'!$N$20:$R$44,4,0),0)</f>
        <v>0</v>
      </c>
      <c r="I645" s="15">
        <f t="shared" si="65"/>
        <v>250.0955713739236</v>
      </c>
      <c r="J645" s="15">
        <f t="shared" si="66"/>
        <v>0</v>
      </c>
      <c r="K645" s="15">
        <f t="shared" si="68"/>
        <v>0</v>
      </c>
      <c r="L645" s="58">
        <f>'Luxjacky Assumptions Monthly'!$M$8*'Luxjacky Forecast Monthly'!H645</f>
        <v>0</v>
      </c>
      <c r="M645" s="58">
        <f>'Luxjacky Assumptions Monthly'!$M$6*'Luxjacky Assumptions Monthly'!$M$8*'Luxjacky Forecast Monthly'!G645</f>
        <v>1570.0756359932982</v>
      </c>
      <c r="N645" s="58">
        <f t="shared" si="69"/>
        <v>1570.0756359932982</v>
      </c>
    </row>
    <row r="646" spans="1:14" x14ac:dyDescent="0.3">
      <c r="A646" s="60">
        <v>44840</v>
      </c>
      <c r="B646" s="15">
        <v>2022</v>
      </c>
      <c r="C646" s="15">
        <v>10</v>
      </c>
      <c r="D646" s="15" t="str">
        <f t="shared" si="64"/>
        <v>202210</v>
      </c>
      <c r="E646" s="15">
        <v>5</v>
      </c>
      <c r="F646" s="15">
        <v>0</v>
      </c>
      <c r="G646" s="62">
        <f t="shared" si="67"/>
        <v>2909.3068771083299</v>
      </c>
      <c r="H646" s="15">
        <f>IF(G645&lt;VLOOKUP(D646,'Luxjacky Assumptions Monthly'!$N$20:$R$44,5,0),VLOOKUP(D646,'Luxjacky Assumptions Monthly'!$N$20:$R$44,4,0),0)</f>
        <v>0</v>
      </c>
      <c r="I646" s="15">
        <f t="shared" si="65"/>
        <v>230.84439487826626</v>
      </c>
      <c r="J646" s="15">
        <f t="shared" si="66"/>
        <v>0</v>
      </c>
      <c r="K646" s="15">
        <f t="shared" si="68"/>
        <v>0</v>
      </c>
      <c r="L646" s="58">
        <f>'Luxjacky Assumptions Monthly'!$M$8*'Luxjacky Forecast Monthly'!H646</f>
        <v>0</v>
      </c>
      <c r="M646" s="58">
        <f>'Luxjacky Assumptions Monthly'!$M$6*'Luxjacky Assumptions Monthly'!$M$8*'Luxjacky Forecast Monthly'!G646</f>
        <v>1454.6534385541649</v>
      </c>
      <c r="N646" s="58">
        <f t="shared" si="69"/>
        <v>1454.6534385541649</v>
      </c>
    </row>
    <row r="647" spans="1:14" x14ac:dyDescent="0.3">
      <c r="A647" s="60">
        <v>44841</v>
      </c>
      <c r="B647" s="15">
        <v>2022</v>
      </c>
      <c r="C647" s="15">
        <v>10</v>
      </c>
      <c r="D647" s="15" t="str">
        <f t="shared" si="64"/>
        <v>202210</v>
      </c>
      <c r="E647" s="15">
        <v>6</v>
      </c>
      <c r="F647" s="15">
        <v>1</v>
      </c>
      <c r="G647" s="62">
        <f t="shared" si="67"/>
        <v>2696.8342182441374</v>
      </c>
      <c r="H647" s="15">
        <f>IF(G646&lt;VLOOKUP(D647,'Luxjacky Assumptions Monthly'!$N$20:$R$44,5,0),VLOOKUP(D647,'Luxjacky Assumptions Monthly'!$N$20:$R$44,4,0),0)</f>
        <v>0</v>
      </c>
      <c r="I647" s="15">
        <f t="shared" si="65"/>
        <v>212.47265886419228</v>
      </c>
      <c r="J647" s="15">
        <f t="shared" si="66"/>
        <v>0</v>
      </c>
      <c r="K647" s="15">
        <f t="shared" si="68"/>
        <v>0</v>
      </c>
      <c r="L647" s="58">
        <f>'Luxjacky Assumptions Monthly'!$M$8*'Luxjacky Forecast Monthly'!H647</f>
        <v>0</v>
      </c>
      <c r="M647" s="58">
        <f>'Luxjacky Assumptions Monthly'!$M$6*'Luxjacky Assumptions Monthly'!$M$8*'Luxjacky Forecast Monthly'!G647</f>
        <v>1348.4171091220687</v>
      </c>
      <c r="N647" s="58">
        <f t="shared" si="69"/>
        <v>1348.4171091220687</v>
      </c>
    </row>
    <row r="648" spans="1:14" x14ac:dyDescent="0.3">
      <c r="A648" s="60">
        <v>44842</v>
      </c>
      <c r="B648" s="15">
        <v>2022</v>
      </c>
      <c r="C648" s="15">
        <v>10</v>
      </c>
      <c r="D648" s="15" t="str">
        <f t="shared" si="64"/>
        <v>202210</v>
      </c>
      <c r="E648" s="15">
        <v>7</v>
      </c>
      <c r="F648" s="15">
        <v>1</v>
      </c>
      <c r="G648" s="62">
        <f t="shared" si="67"/>
        <v>2522.2810377899455</v>
      </c>
      <c r="H648" s="15">
        <f>IF(G647&lt;VLOOKUP(D648,'Luxjacky Assumptions Monthly'!$N$20:$R$44,5,0),VLOOKUP(D648,'Luxjacky Assumptions Monthly'!$N$20:$R$44,4,0),0)</f>
        <v>0</v>
      </c>
      <c r="I648" s="15">
        <f t="shared" si="65"/>
        <v>174.55318045419193</v>
      </c>
      <c r="J648" s="15">
        <f t="shared" si="66"/>
        <v>0</v>
      </c>
      <c r="K648" s="15">
        <f t="shared" si="68"/>
        <v>0</v>
      </c>
      <c r="L648" s="58">
        <f>'Luxjacky Assumptions Monthly'!$M$8*'Luxjacky Forecast Monthly'!H648</f>
        <v>0</v>
      </c>
      <c r="M648" s="58">
        <f>'Luxjacky Assumptions Monthly'!$M$6*'Luxjacky Assumptions Monthly'!$M$8*'Luxjacky Forecast Monthly'!G648</f>
        <v>1261.1405188949727</v>
      </c>
      <c r="N648" s="58">
        <f t="shared" si="69"/>
        <v>1261.1405188949727</v>
      </c>
    </row>
    <row r="649" spans="1:14" x14ac:dyDescent="0.3">
      <c r="A649" s="60">
        <v>44843</v>
      </c>
      <c r="B649" s="15">
        <v>2022</v>
      </c>
      <c r="C649" s="15">
        <v>10</v>
      </c>
      <c r="D649" s="15" t="str">
        <f t="shared" si="64"/>
        <v>202210</v>
      </c>
      <c r="E649" s="15">
        <v>1</v>
      </c>
      <c r="F649" s="15">
        <v>0</v>
      </c>
      <c r="G649" s="62">
        <f t="shared" si="67"/>
        <v>2263.5639715304278</v>
      </c>
      <c r="H649" s="15">
        <f>IF(G648&lt;VLOOKUP(D649,'Luxjacky Assumptions Monthly'!$N$20:$R$44,5,0),VLOOKUP(D649,'Luxjacky Assumptions Monthly'!$N$20:$R$44,4,0),0)</f>
        <v>0</v>
      </c>
      <c r="I649" s="15">
        <f t="shared" si="65"/>
        <v>258.71706625951748</v>
      </c>
      <c r="J649" s="15">
        <f t="shared" si="66"/>
        <v>0</v>
      </c>
      <c r="K649" s="15">
        <f t="shared" si="68"/>
        <v>0</v>
      </c>
      <c r="L649" s="58">
        <f>'Luxjacky Assumptions Monthly'!$M$8*'Luxjacky Forecast Monthly'!H649</f>
        <v>0</v>
      </c>
      <c r="M649" s="58">
        <f>'Luxjacky Assumptions Monthly'!$M$6*'Luxjacky Assumptions Monthly'!$M$8*'Luxjacky Forecast Monthly'!G649</f>
        <v>1131.7819857652139</v>
      </c>
      <c r="N649" s="58">
        <f t="shared" si="69"/>
        <v>1131.7819857652139</v>
      </c>
    </row>
    <row r="650" spans="1:14" x14ac:dyDescent="0.3">
      <c r="A650" s="60">
        <v>44844</v>
      </c>
      <c r="B650" s="15">
        <v>2022</v>
      </c>
      <c r="C650" s="15">
        <v>10</v>
      </c>
      <c r="D650" s="15" t="str">
        <f t="shared" si="64"/>
        <v>202210</v>
      </c>
      <c r="E650" s="15">
        <v>2</v>
      </c>
      <c r="F650" s="15">
        <v>0</v>
      </c>
      <c r="G650" s="62">
        <f t="shared" si="67"/>
        <v>2000.2292230291341</v>
      </c>
      <c r="H650" s="15">
        <f>IF(G649&lt;VLOOKUP(D650,'Luxjacky Assumptions Monthly'!$N$20:$R$44,5,0),VLOOKUP(D650,'Luxjacky Assumptions Monthly'!$N$20:$R$44,4,0),0)</f>
        <v>0</v>
      </c>
      <c r="I650" s="15">
        <f t="shared" si="65"/>
        <v>263.3347485012938</v>
      </c>
      <c r="J650" s="15">
        <f t="shared" si="66"/>
        <v>0</v>
      </c>
      <c r="K650" s="15">
        <f t="shared" si="68"/>
        <v>0</v>
      </c>
      <c r="L650" s="58">
        <f>'Luxjacky Assumptions Monthly'!$M$8*'Luxjacky Forecast Monthly'!H650</f>
        <v>0</v>
      </c>
      <c r="M650" s="58">
        <f>'Luxjacky Assumptions Monthly'!$M$6*'Luxjacky Assumptions Monthly'!$M$8*'Luxjacky Forecast Monthly'!G650</f>
        <v>1000.1146115145671</v>
      </c>
      <c r="N650" s="58">
        <f t="shared" si="69"/>
        <v>1000.1146115145671</v>
      </c>
    </row>
    <row r="651" spans="1:14" x14ac:dyDescent="0.3">
      <c r="A651" s="60">
        <v>44845</v>
      </c>
      <c r="B651" s="15">
        <v>2022</v>
      </c>
      <c r="C651" s="15">
        <v>10</v>
      </c>
      <c r="D651" s="15" t="str">
        <f t="shared" si="64"/>
        <v>202210</v>
      </c>
      <c r="E651" s="15">
        <v>3</v>
      </c>
      <c r="F651" s="15">
        <v>0</v>
      </c>
      <c r="G651" s="62">
        <f t="shared" si="67"/>
        <v>1739.5050822425787</v>
      </c>
      <c r="H651" s="15">
        <f>IF(G650&lt;VLOOKUP(D651,'Luxjacky Assumptions Monthly'!$N$20:$R$44,5,0),VLOOKUP(D651,'Luxjacky Assumptions Monthly'!$N$20:$R$44,4,0),0)</f>
        <v>0</v>
      </c>
      <c r="I651" s="15">
        <f t="shared" si="65"/>
        <v>260.72414078655527</v>
      </c>
      <c r="J651" s="15">
        <f t="shared" si="66"/>
        <v>0</v>
      </c>
      <c r="K651" s="15">
        <f t="shared" si="68"/>
        <v>0</v>
      </c>
      <c r="L651" s="58">
        <f>'Luxjacky Assumptions Monthly'!$M$8*'Luxjacky Forecast Monthly'!H651</f>
        <v>0</v>
      </c>
      <c r="M651" s="58">
        <f>'Luxjacky Assumptions Monthly'!$M$6*'Luxjacky Assumptions Monthly'!$M$8*'Luxjacky Forecast Monthly'!G651</f>
        <v>869.75254112128937</v>
      </c>
      <c r="N651" s="58">
        <f t="shared" si="69"/>
        <v>869.75254112128937</v>
      </c>
    </row>
    <row r="652" spans="1:14" x14ac:dyDescent="0.3">
      <c r="A652" s="60">
        <v>44846</v>
      </c>
      <c r="B652" s="15">
        <v>2022</v>
      </c>
      <c r="C652" s="15">
        <v>10</v>
      </c>
      <c r="D652" s="15" t="str">
        <f t="shared" si="64"/>
        <v>202210</v>
      </c>
      <c r="E652" s="15">
        <v>4</v>
      </c>
      <c r="F652" s="15">
        <v>0</v>
      </c>
      <c r="G652" s="62">
        <f t="shared" si="67"/>
        <v>3430.419828394442</v>
      </c>
      <c r="H652" s="15">
        <f>IF(G651&lt;VLOOKUP(D652,'Luxjacky Assumptions Monthly'!$N$20:$R$44,5,0),VLOOKUP(D652,'Luxjacky Assumptions Monthly'!$N$20:$R$44,4,0),0)</f>
        <v>1941.0103175257868</v>
      </c>
      <c r="I652" s="15">
        <f t="shared" si="65"/>
        <v>250.0955713739236</v>
      </c>
      <c r="J652" s="15">
        <f t="shared" si="66"/>
        <v>1</v>
      </c>
      <c r="K652" s="15">
        <f t="shared" si="68"/>
        <v>4000</v>
      </c>
      <c r="L652" s="58">
        <f>'Luxjacky Assumptions Monthly'!$M$8*'Luxjacky Forecast Monthly'!H652</f>
        <v>19410.103175257867</v>
      </c>
      <c r="M652" s="58">
        <f>'Luxjacky Assumptions Monthly'!$M$6*'Luxjacky Assumptions Monthly'!$M$8*'Luxjacky Forecast Monthly'!G652</f>
        <v>1715.209914197221</v>
      </c>
      <c r="N652" s="58">
        <f t="shared" si="69"/>
        <v>25125.313089455089</v>
      </c>
    </row>
    <row r="653" spans="1:14" x14ac:dyDescent="0.3">
      <c r="A653" s="60">
        <v>44847</v>
      </c>
      <c r="B653" s="15">
        <v>2022</v>
      </c>
      <c r="C653" s="15">
        <v>10</v>
      </c>
      <c r="D653" s="15" t="str">
        <f t="shared" si="64"/>
        <v>202210</v>
      </c>
      <c r="E653" s="15">
        <v>5</v>
      </c>
      <c r="F653" s="15">
        <v>0</v>
      </c>
      <c r="G653" s="62">
        <f t="shared" si="67"/>
        <v>3199.5754335161755</v>
      </c>
      <c r="H653" s="15">
        <f>IF(G652&lt;VLOOKUP(D653,'Luxjacky Assumptions Monthly'!$N$20:$R$44,5,0),VLOOKUP(D653,'Luxjacky Assumptions Monthly'!$N$20:$R$44,4,0),0)</f>
        <v>0</v>
      </c>
      <c r="I653" s="15">
        <f t="shared" si="65"/>
        <v>230.84439487826626</v>
      </c>
      <c r="J653" s="15">
        <f t="shared" si="66"/>
        <v>0</v>
      </c>
      <c r="K653" s="15">
        <f t="shared" si="68"/>
        <v>0</v>
      </c>
      <c r="L653" s="58">
        <f>'Luxjacky Assumptions Monthly'!$M$8*'Luxjacky Forecast Monthly'!H653</f>
        <v>0</v>
      </c>
      <c r="M653" s="58">
        <f>'Luxjacky Assumptions Monthly'!$M$6*'Luxjacky Assumptions Monthly'!$M$8*'Luxjacky Forecast Monthly'!G653</f>
        <v>1599.7877167580878</v>
      </c>
      <c r="N653" s="58">
        <f t="shared" si="69"/>
        <v>1599.7877167580878</v>
      </c>
    </row>
    <row r="654" spans="1:14" x14ac:dyDescent="0.3">
      <c r="A654" s="60">
        <v>44848</v>
      </c>
      <c r="B654" s="15">
        <v>2022</v>
      </c>
      <c r="C654" s="15">
        <v>10</v>
      </c>
      <c r="D654" s="15" t="str">
        <f t="shared" si="64"/>
        <v>202210</v>
      </c>
      <c r="E654" s="15">
        <v>6</v>
      </c>
      <c r="F654" s="15">
        <v>1</v>
      </c>
      <c r="G654" s="62">
        <f t="shared" si="67"/>
        <v>2987.1027746519831</v>
      </c>
      <c r="H654" s="15">
        <f>IF(G653&lt;VLOOKUP(D654,'Luxjacky Assumptions Monthly'!$N$20:$R$44,5,0),VLOOKUP(D654,'Luxjacky Assumptions Monthly'!$N$20:$R$44,4,0),0)</f>
        <v>0</v>
      </c>
      <c r="I654" s="15">
        <f t="shared" si="65"/>
        <v>212.47265886419228</v>
      </c>
      <c r="J654" s="15">
        <f t="shared" si="66"/>
        <v>0</v>
      </c>
      <c r="K654" s="15">
        <f t="shared" si="68"/>
        <v>0</v>
      </c>
      <c r="L654" s="58">
        <f>'Luxjacky Assumptions Monthly'!$M$8*'Luxjacky Forecast Monthly'!H654</f>
        <v>0</v>
      </c>
      <c r="M654" s="58">
        <f>'Luxjacky Assumptions Monthly'!$M$6*'Luxjacky Assumptions Monthly'!$M$8*'Luxjacky Forecast Monthly'!G654</f>
        <v>1493.5513873259915</v>
      </c>
      <c r="N654" s="58">
        <f t="shared" si="69"/>
        <v>1493.5513873259915</v>
      </c>
    </row>
    <row r="655" spans="1:14" x14ac:dyDescent="0.3">
      <c r="A655" s="60">
        <v>44849</v>
      </c>
      <c r="B655" s="15">
        <v>2022</v>
      </c>
      <c r="C655" s="15">
        <v>10</v>
      </c>
      <c r="D655" s="15" t="str">
        <f t="shared" si="64"/>
        <v>202210</v>
      </c>
      <c r="E655" s="15">
        <v>7</v>
      </c>
      <c r="F655" s="15">
        <v>1</v>
      </c>
      <c r="G655" s="62">
        <f t="shared" si="67"/>
        <v>2812.5495941977911</v>
      </c>
      <c r="H655" s="15">
        <f>IF(G654&lt;VLOOKUP(D655,'Luxjacky Assumptions Monthly'!$N$20:$R$44,5,0),VLOOKUP(D655,'Luxjacky Assumptions Monthly'!$N$20:$R$44,4,0),0)</f>
        <v>0</v>
      </c>
      <c r="I655" s="15">
        <f t="shared" si="65"/>
        <v>174.55318045419193</v>
      </c>
      <c r="J655" s="15">
        <f t="shared" si="66"/>
        <v>0</v>
      </c>
      <c r="K655" s="15">
        <f t="shared" si="68"/>
        <v>0</v>
      </c>
      <c r="L655" s="58">
        <f>'Luxjacky Assumptions Monthly'!$M$8*'Luxjacky Forecast Monthly'!H655</f>
        <v>0</v>
      </c>
      <c r="M655" s="58">
        <f>'Luxjacky Assumptions Monthly'!$M$6*'Luxjacky Assumptions Monthly'!$M$8*'Luxjacky Forecast Monthly'!G655</f>
        <v>1406.2747970988955</v>
      </c>
      <c r="N655" s="58">
        <f t="shared" si="69"/>
        <v>1406.2747970988955</v>
      </c>
    </row>
    <row r="656" spans="1:14" x14ac:dyDescent="0.3">
      <c r="A656" s="60">
        <v>44850</v>
      </c>
      <c r="B656" s="15">
        <v>2022</v>
      </c>
      <c r="C656" s="15">
        <v>10</v>
      </c>
      <c r="D656" s="15" t="str">
        <f t="shared" si="64"/>
        <v>202210</v>
      </c>
      <c r="E656" s="15">
        <v>1</v>
      </c>
      <c r="F656" s="15">
        <v>0</v>
      </c>
      <c r="G656" s="62">
        <f t="shared" si="67"/>
        <v>2553.8325279382734</v>
      </c>
      <c r="H656" s="15">
        <f>IF(G655&lt;VLOOKUP(D656,'Luxjacky Assumptions Monthly'!$N$20:$R$44,5,0),VLOOKUP(D656,'Luxjacky Assumptions Monthly'!$N$20:$R$44,4,0),0)</f>
        <v>0</v>
      </c>
      <c r="I656" s="15">
        <f t="shared" si="65"/>
        <v>258.71706625951748</v>
      </c>
      <c r="J656" s="15">
        <f t="shared" si="66"/>
        <v>0</v>
      </c>
      <c r="K656" s="15">
        <f t="shared" si="68"/>
        <v>0</v>
      </c>
      <c r="L656" s="58">
        <f>'Luxjacky Assumptions Monthly'!$M$8*'Luxjacky Forecast Monthly'!H656</f>
        <v>0</v>
      </c>
      <c r="M656" s="58">
        <f>'Luxjacky Assumptions Monthly'!$M$6*'Luxjacky Assumptions Monthly'!$M$8*'Luxjacky Forecast Monthly'!G656</f>
        <v>1276.9162639691367</v>
      </c>
      <c r="N656" s="58">
        <f t="shared" si="69"/>
        <v>1276.9162639691367</v>
      </c>
    </row>
    <row r="657" spans="1:14" x14ac:dyDescent="0.3">
      <c r="A657" s="60">
        <v>44851</v>
      </c>
      <c r="B657" s="15">
        <v>2022</v>
      </c>
      <c r="C657" s="15">
        <v>10</v>
      </c>
      <c r="D657" s="15" t="str">
        <f t="shared" si="64"/>
        <v>202210</v>
      </c>
      <c r="E657" s="15">
        <v>2</v>
      </c>
      <c r="F657" s="15">
        <v>0</v>
      </c>
      <c r="G657" s="62">
        <f t="shared" si="67"/>
        <v>2290.4977794369797</v>
      </c>
      <c r="H657" s="15">
        <f>IF(G656&lt;VLOOKUP(D657,'Luxjacky Assumptions Monthly'!$N$20:$R$44,5,0),VLOOKUP(D657,'Luxjacky Assumptions Monthly'!$N$20:$R$44,4,0),0)</f>
        <v>0</v>
      </c>
      <c r="I657" s="15">
        <f t="shared" si="65"/>
        <v>263.3347485012938</v>
      </c>
      <c r="J657" s="15">
        <f t="shared" si="66"/>
        <v>0</v>
      </c>
      <c r="K657" s="15">
        <f t="shared" si="68"/>
        <v>0</v>
      </c>
      <c r="L657" s="58">
        <f>'Luxjacky Assumptions Monthly'!$M$8*'Luxjacky Forecast Monthly'!H657</f>
        <v>0</v>
      </c>
      <c r="M657" s="58">
        <f>'Luxjacky Assumptions Monthly'!$M$6*'Luxjacky Assumptions Monthly'!$M$8*'Luxjacky Forecast Monthly'!G657</f>
        <v>1145.2488897184899</v>
      </c>
      <c r="N657" s="58">
        <f t="shared" si="69"/>
        <v>1145.2488897184899</v>
      </c>
    </row>
    <row r="658" spans="1:14" x14ac:dyDescent="0.3">
      <c r="A658" s="60">
        <v>44852</v>
      </c>
      <c r="B658" s="15">
        <v>2022</v>
      </c>
      <c r="C658" s="15">
        <v>10</v>
      </c>
      <c r="D658" s="15" t="str">
        <f t="shared" si="64"/>
        <v>202210</v>
      </c>
      <c r="E658" s="15">
        <v>3</v>
      </c>
      <c r="F658" s="15">
        <v>0</v>
      </c>
      <c r="G658" s="62">
        <f t="shared" si="67"/>
        <v>2029.7736386504243</v>
      </c>
      <c r="H658" s="15">
        <f>IF(G657&lt;VLOOKUP(D658,'Luxjacky Assumptions Monthly'!$N$20:$R$44,5,0),VLOOKUP(D658,'Luxjacky Assumptions Monthly'!$N$20:$R$44,4,0),0)</f>
        <v>0</v>
      </c>
      <c r="I658" s="15">
        <f t="shared" si="65"/>
        <v>260.72414078655527</v>
      </c>
      <c r="J658" s="15">
        <f t="shared" si="66"/>
        <v>0</v>
      </c>
      <c r="K658" s="15">
        <f t="shared" si="68"/>
        <v>0</v>
      </c>
      <c r="L658" s="58">
        <f>'Luxjacky Assumptions Monthly'!$M$8*'Luxjacky Forecast Monthly'!H658</f>
        <v>0</v>
      </c>
      <c r="M658" s="58">
        <f>'Luxjacky Assumptions Monthly'!$M$6*'Luxjacky Assumptions Monthly'!$M$8*'Luxjacky Forecast Monthly'!G658</f>
        <v>1014.8868193252122</v>
      </c>
      <c r="N658" s="58">
        <f t="shared" si="69"/>
        <v>1014.8868193252122</v>
      </c>
    </row>
    <row r="659" spans="1:14" x14ac:dyDescent="0.3">
      <c r="A659" s="60">
        <v>44853</v>
      </c>
      <c r="B659" s="15">
        <v>2022</v>
      </c>
      <c r="C659" s="15">
        <v>10</v>
      </c>
      <c r="D659" s="15" t="str">
        <f t="shared" si="64"/>
        <v>202210</v>
      </c>
      <c r="E659" s="15">
        <v>4</v>
      </c>
      <c r="F659" s="15">
        <v>0</v>
      </c>
      <c r="G659" s="62">
        <f t="shared" si="67"/>
        <v>1779.6780672765008</v>
      </c>
      <c r="H659" s="15">
        <f>IF(G658&lt;VLOOKUP(D659,'Luxjacky Assumptions Monthly'!$N$20:$R$44,5,0),VLOOKUP(D659,'Luxjacky Assumptions Monthly'!$N$20:$R$44,4,0),0)</f>
        <v>0</v>
      </c>
      <c r="I659" s="15">
        <f t="shared" si="65"/>
        <v>250.0955713739236</v>
      </c>
      <c r="J659" s="15">
        <f t="shared" si="66"/>
        <v>0</v>
      </c>
      <c r="K659" s="15">
        <f t="shared" si="68"/>
        <v>0</v>
      </c>
      <c r="L659" s="58">
        <f>'Luxjacky Assumptions Monthly'!$M$8*'Luxjacky Forecast Monthly'!H659</f>
        <v>0</v>
      </c>
      <c r="M659" s="58">
        <f>'Luxjacky Assumptions Monthly'!$M$6*'Luxjacky Assumptions Monthly'!$M$8*'Luxjacky Forecast Monthly'!G659</f>
        <v>889.83903363825038</v>
      </c>
      <c r="N659" s="58">
        <f t="shared" si="69"/>
        <v>889.83903363825038</v>
      </c>
    </row>
    <row r="660" spans="1:14" x14ac:dyDescent="0.3">
      <c r="A660" s="60">
        <v>44854</v>
      </c>
      <c r="B660" s="15">
        <v>2022</v>
      </c>
      <c r="C660" s="15">
        <v>10</v>
      </c>
      <c r="D660" s="15" t="str">
        <f t="shared" si="64"/>
        <v>202210</v>
      </c>
      <c r="E660" s="15">
        <v>5</v>
      </c>
      <c r="F660" s="15">
        <v>0</v>
      </c>
      <c r="G660" s="62">
        <f t="shared" si="67"/>
        <v>3489.8439899240211</v>
      </c>
      <c r="H660" s="15">
        <f>IF(G659&lt;VLOOKUP(D660,'Luxjacky Assumptions Monthly'!$N$20:$R$44,5,0),VLOOKUP(D660,'Luxjacky Assumptions Monthly'!$N$20:$R$44,4,0),0)</f>
        <v>1941.0103175257868</v>
      </c>
      <c r="I660" s="15">
        <f t="shared" si="65"/>
        <v>230.84439487826626</v>
      </c>
      <c r="J660" s="15">
        <f t="shared" si="66"/>
        <v>1</v>
      </c>
      <c r="K660" s="15">
        <f t="shared" si="68"/>
        <v>4000</v>
      </c>
      <c r="L660" s="58">
        <f>'Luxjacky Assumptions Monthly'!$M$8*'Luxjacky Forecast Monthly'!H660</f>
        <v>19410.103175257867</v>
      </c>
      <c r="M660" s="58">
        <f>'Luxjacky Assumptions Monthly'!$M$6*'Luxjacky Assumptions Monthly'!$M$8*'Luxjacky Forecast Monthly'!G660</f>
        <v>1744.9219949620106</v>
      </c>
      <c r="N660" s="58">
        <f t="shared" si="69"/>
        <v>25155.025170219877</v>
      </c>
    </row>
    <row r="661" spans="1:14" x14ac:dyDescent="0.3">
      <c r="A661" s="60">
        <v>44855</v>
      </c>
      <c r="B661" s="15">
        <v>2022</v>
      </c>
      <c r="C661" s="15">
        <v>10</v>
      </c>
      <c r="D661" s="15" t="str">
        <f t="shared" si="64"/>
        <v>202210</v>
      </c>
      <c r="E661" s="15">
        <v>6</v>
      </c>
      <c r="F661" s="15">
        <v>1</v>
      </c>
      <c r="G661" s="62">
        <f t="shared" si="67"/>
        <v>3277.3713310598287</v>
      </c>
      <c r="H661" s="15">
        <f>IF(G660&lt;VLOOKUP(D661,'Luxjacky Assumptions Monthly'!$N$20:$R$44,5,0),VLOOKUP(D661,'Luxjacky Assumptions Monthly'!$N$20:$R$44,4,0),0)</f>
        <v>0</v>
      </c>
      <c r="I661" s="15">
        <f t="shared" si="65"/>
        <v>212.47265886419228</v>
      </c>
      <c r="J661" s="15">
        <f t="shared" si="66"/>
        <v>0</v>
      </c>
      <c r="K661" s="15">
        <f t="shared" si="68"/>
        <v>0</v>
      </c>
      <c r="L661" s="58">
        <f>'Luxjacky Assumptions Monthly'!$M$8*'Luxjacky Forecast Monthly'!H661</f>
        <v>0</v>
      </c>
      <c r="M661" s="58">
        <f>'Luxjacky Assumptions Monthly'!$M$6*'Luxjacky Assumptions Monthly'!$M$8*'Luxjacky Forecast Monthly'!G661</f>
        <v>1638.6856655299143</v>
      </c>
      <c r="N661" s="58">
        <f t="shared" si="69"/>
        <v>1638.6856655299143</v>
      </c>
    </row>
    <row r="662" spans="1:14" x14ac:dyDescent="0.3">
      <c r="A662" s="60">
        <v>44856</v>
      </c>
      <c r="B662" s="15">
        <v>2022</v>
      </c>
      <c r="C662" s="15">
        <v>10</v>
      </c>
      <c r="D662" s="15" t="str">
        <f t="shared" si="64"/>
        <v>202210</v>
      </c>
      <c r="E662" s="15">
        <v>7</v>
      </c>
      <c r="F662" s="15">
        <v>1</v>
      </c>
      <c r="G662" s="62">
        <f t="shared" si="67"/>
        <v>3102.8181506056367</v>
      </c>
      <c r="H662" s="15">
        <f>IF(G661&lt;VLOOKUP(D662,'Luxjacky Assumptions Monthly'!$N$20:$R$44,5,0),VLOOKUP(D662,'Luxjacky Assumptions Monthly'!$N$20:$R$44,4,0),0)</f>
        <v>0</v>
      </c>
      <c r="I662" s="15">
        <f t="shared" si="65"/>
        <v>174.55318045419193</v>
      </c>
      <c r="J662" s="15">
        <f t="shared" si="66"/>
        <v>0</v>
      </c>
      <c r="K662" s="15">
        <f t="shared" si="68"/>
        <v>0</v>
      </c>
      <c r="L662" s="58">
        <f>'Luxjacky Assumptions Monthly'!$M$8*'Luxjacky Forecast Monthly'!H662</f>
        <v>0</v>
      </c>
      <c r="M662" s="58">
        <f>'Luxjacky Assumptions Monthly'!$M$6*'Luxjacky Assumptions Monthly'!$M$8*'Luxjacky Forecast Monthly'!G662</f>
        <v>1551.4090753028183</v>
      </c>
      <c r="N662" s="58">
        <f t="shared" si="69"/>
        <v>1551.4090753028183</v>
      </c>
    </row>
    <row r="663" spans="1:14" x14ac:dyDescent="0.3">
      <c r="A663" s="60">
        <v>44857</v>
      </c>
      <c r="B663" s="15">
        <v>2022</v>
      </c>
      <c r="C663" s="15">
        <v>10</v>
      </c>
      <c r="D663" s="15" t="str">
        <f t="shared" si="64"/>
        <v>202210</v>
      </c>
      <c r="E663" s="15">
        <v>1</v>
      </c>
      <c r="F663" s="15">
        <v>0</v>
      </c>
      <c r="G663" s="62">
        <f t="shared" si="67"/>
        <v>2844.101084346119</v>
      </c>
      <c r="H663" s="15">
        <f>IF(G662&lt;VLOOKUP(D663,'Luxjacky Assumptions Monthly'!$N$20:$R$44,5,0),VLOOKUP(D663,'Luxjacky Assumptions Monthly'!$N$20:$R$44,4,0),0)</f>
        <v>0</v>
      </c>
      <c r="I663" s="15">
        <f t="shared" si="65"/>
        <v>258.71706625951748</v>
      </c>
      <c r="J663" s="15">
        <f t="shared" si="66"/>
        <v>0</v>
      </c>
      <c r="K663" s="15">
        <f t="shared" si="68"/>
        <v>0</v>
      </c>
      <c r="L663" s="58">
        <f>'Luxjacky Assumptions Monthly'!$M$8*'Luxjacky Forecast Monthly'!H663</f>
        <v>0</v>
      </c>
      <c r="M663" s="58">
        <f>'Luxjacky Assumptions Monthly'!$M$6*'Luxjacky Assumptions Monthly'!$M$8*'Luxjacky Forecast Monthly'!G663</f>
        <v>1422.0505421730595</v>
      </c>
      <c r="N663" s="58">
        <f t="shared" si="69"/>
        <v>1422.0505421730595</v>
      </c>
    </row>
    <row r="664" spans="1:14" x14ac:dyDescent="0.3">
      <c r="A664" s="60">
        <v>44858</v>
      </c>
      <c r="B664" s="15">
        <v>2022</v>
      </c>
      <c r="C664" s="15">
        <v>10</v>
      </c>
      <c r="D664" s="15" t="str">
        <f t="shared" si="64"/>
        <v>202210</v>
      </c>
      <c r="E664" s="15">
        <v>2</v>
      </c>
      <c r="F664" s="15">
        <v>0</v>
      </c>
      <c r="G664" s="62">
        <f t="shared" si="67"/>
        <v>2580.7663358448253</v>
      </c>
      <c r="H664" s="15">
        <f>IF(G663&lt;VLOOKUP(D664,'Luxjacky Assumptions Monthly'!$N$20:$R$44,5,0),VLOOKUP(D664,'Luxjacky Assumptions Monthly'!$N$20:$R$44,4,0),0)</f>
        <v>0</v>
      </c>
      <c r="I664" s="15">
        <f t="shared" si="65"/>
        <v>263.3347485012938</v>
      </c>
      <c r="J664" s="15">
        <f t="shared" si="66"/>
        <v>0</v>
      </c>
      <c r="K664" s="15">
        <f t="shared" si="68"/>
        <v>0</v>
      </c>
      <c r="L664" s="58">
        <f>'Luxjacky Assumptions Monthly'!$M$8*'Luxjacky Forecast Monthly'!H664</f>
        <v>0</v>
      </c>
      <c r="M664" s="58">
        <f>'Luxjacky Assumptions Monthly'!$M$6*'Luxjacky Assumptions Monthly'!$M$8*'Luxjacky Forecast Monthly'!G664</f>
        <v>1290.3831679224127</v>
      </c>
      <c r="N664" s="58">
        <f t="shared" si="69"/>
        <v>1290.3831679224127</v>
      </c>
    </row>
    <row r="665" spans="1:14" x14ac:dyDescent="0.3">
      <c r="A665" s="60">
        <v>44859</v>
      </c>
      <c r="B665" s="15">
        <v>2022</v>
      </c>
      <c r="C665" s="15">
        <v>10</v>
      </c>
      <c r="D665" s="15" t="str">
        <f t="shared" si="64"/>
        <v>202210</v>
      </c>
      <c r="E665" s="15">
        <v>3</v>
      </c>
      <c r="F665" s="15">
        <v>0</v>
      </c>
      <c r="G665" s="62">
        <f t="shared" si="67"/>
        <v>2320.04219505827</v>
      </c>
      <c r="H665" s="15">
        <f>IF(G664&lt;VLOOKUP(D665,'Luxjacky Assumptions Monthly'!$N$20:$R$44,5,0),VLOOKUP(D665,'Luxjacky Assumptions Monthly'!$N$20:$R$44,4,0),0)</f>
        <v>0</v>
      </c>
      <c r="I665" s="15">
        <f t="shared" si="65"/>
        <v>260.72414078655527</v>
      </c>
      <c r="J665" s="15">
        <f t="shared" si="66"/>
        <v>0</v>
      </c>
      <c r="K665" s="15">
        <f t="shared" si="68"/>
        <v>0</v>
      </c>
      <c r="L665" s="58">
        <f>'Luxjacky Assumptions Monthly'!$M$8*'Luxjacky Forecast Monthly'!H665</f>
        <v>0</v>
      </c>
      <c r="M665" s="58">
        <f>'Luxjacky Assumptions Monthly'!$M$6*'Luxjacky Assumptions Monthly'!$M$8*'Luxjacky Forecast Monthly'!G665</f>
        <v>1160.021097529135</v>
      </c>
      <c r="N665" s="58">
        <f t="shared" si="69"/>
        <v>1160.021097529135</v>
      </c>
    </row>
    <row r="666" spans="1:14" x14ac:dyDescent="0.3">
      <c r="A666" s="60">
        <v>44860</v>
      </c>
      <c r="B666" s="15">
        <v>2022</v>
      </c>
      <c r="C666" s="15">
        <v>10</v>
      </c>
      <c r="D666" s="15" t="str">
        <f t="shared" si="64"/>
        <v>202210</v>
      </c>
      <c r="E666" s="15">
        <v>4</v>
      </c>
      <c r="F666" s="15">
        <v>0</v>
      </c>
      <c r="G666" s="62">
        <f t="shared" si="67"/>
        <v>2069.9466236843464</v>
      </c>
      <c r="H666" s="15">
        <f>IF(G665&lt;VLOOKUP(D666,'Luxjacky Assumptions Monthly'!$N$20:$R$44,5,0),VLOOKUP(D666,'Luxjacky Assumptions Monthly'!$N$20:$R$44,4,0),0)</f>
        <v>0</v>
      </c>
      <c r="I666" s="15">
        <f t="shared" si="65"/>
        <v>250.0955713739236</v>
      </c>
      <c r="J666" s="15">
        <f t="shared" si="66"/>
        <v>0</v>
      </c>
      <c r="K666" s="15">
        <f t="shared" si="68"/>
        <v>0</v>
      </c>
      <c r="L666" s="58">
        <f>'Luxjacky Assumptions Monthly'!$M$8*'Luxjacky Forecast Monthly'!H666</f>
        <v>0</v>
      </c>
      <c r="M666" s="58">
        <f>'Luxjacky Assumptions Monthly'!$M$6*'Luxjacky Assumptions Monthly'!$M$8*'Luxjacky Forecast Monthly'!G666</f>
        <v>1034.9733118421732</v>
      </c>
      <c r="N666" s="58">
        <f t="shared" si="69"/>
        <v>1034.9733118421732</v>
      </c>
    </row>
    <row r="667" spans="1:14" x14ac:dyDescent="0.3">
      <c r="A667" s="60">
        <v>44861</v>
      </c>
      <c r="B667" s="15">
        <v>2022</v>
      </c>
      <c r="C667" s="15">
        <v>10</v>
      </c>
      <c r="D667" s="15" t="str">
        <f t="shared" si="64"/>
        <v>202210</v>
      </c>
      <c r="E667" s="15">
        <v>5</v>
      </c>
      <c r="F667" s="15">
        <v>0</v>
      </c>
      <c r="G667" s="62">
        <f t="shared" si="67"/>
        <v>1839.1022288060801</v>
      </c>
      <c r="H667" s="15">
        <f>IF(G666&lt;VLOOKUP(D667,'Luxjacky Assumptions Monthly'!$N$20:$R$44,5,0),VLOOKUP(D667,'Luxjacky Assumptions Monthly'!$N$20:$R$44,4,0),0)</f>
        <v>0</v>
      </c>
      <c r="I667" s="15">
        <f t="shared" si="65"/>
        <v>230.84439487826626</v>
      </c>
      <c r="J667" s="15">
        <f t="shared" si="66"/>
        <v>0</v>
      </c>
      <c r="K667" s="15">
        <f t="shared" si="68"/>
        <v>0</v>
      </c>
      <c r="L667" s="58">
        <f>'Luxjacky Assumptions Monthly'!$M$8*'Luxjacky Forecast Monthly'!H667</f>
        <v>0</v>
      </c>
      <c r="M667" s="58">
        <f>'Luxjacky Assumptions Monthly'!$M$6*'Luxjacky Assumptions Monthly'!$M$8*'Luxjacky Forecast Monthly'!G667</f>
        <v>919.55111440304006</v>
      </c>
      <c r="N667" s="58">
        <f t="shared" si="69"/>
        <v>919.55111440304006</v>
      </c>
    </row>
    <row r="668" spans="1:14" x14ac:dyDescent="0.3">
      <c r="A668" s="60">
        <v>44862</v>
      </c>
      <c r="B668" s="15">
        <v>2022</v>
      </c>
      <c r="C668" s="15">
        <v>10</v>
      </c>
      <c r="D668" s="15" t="str">
        <f t="shared" si="64"/>
        <v>202210</v>
      </c>
      <c r="E668" s="15">
        <v>6</v>
      </c>
      <c r="F668" s="15">
        <v>1</v>
      </c>
      <c r="G668" s="62">
        <f t="shared" si="67"/>
        <v>3567.6398874676743</v>
      </c>
      <c r="H668" s="15">
        <f>IF(G667&lt;VLOOKUP(D668,'Luxjacky Assumptions Monthly'!$N$20:$R$44,5,0),VLOOKUP(D668,'Luxjacky Assumptions Monthly'!$N$20:$R$44,4,0),0)</f>
        <v>1941.0103175257868</v>
      </c>
      <c r="I668" s="15">
        <f t="shared" si="65"/>
        <v>212.47265886419228</v>
      </c>
      <c r="J668" s="15">
        <f t="shared" si="66"/>
        <v>1</v>
      </c>
      <c r="K668" s="15">
        <f t="shared" si="68"/>
        <v>4000</v>
      </c>
      <c r="L668" s="58">
        <f>'Luxjacky Assumptions Monthly'!$M$8*'Luxjacky Forecast Monthly'!H668</f>
        <v>19410.103175257867</v>
      </c>
      <c r="M668" s="58">
        <f>'Luxjacky Assumptions Monthly'!$M$6*'Luxjacky Assumptions Monthly'!$M$8*'Luxjacky Forecast Monthly'!G668</f>
        <v>1783.8199437338371</v>
      </c>
      <c r="N668" s="58">
        <f t="shared" si="69"/>
        <v>25193.923118991705</v>
      </c>
    </row>
    <row r="669" spans="1:14" x14ac:dyDescent="0.3">
      <c r="A669" s="60">
        <v>44863</v>
      </c>
      <c r="B669" s="15">
        <v>2022</v>
      </c>
      <c r="C669" s="15">
        <v>10</v>
      </c>
      <c r="D669" s="15" t="str">
        <f t="shared" si="64"/>
        <v>202210</v>
      </c>
      <c r="E669" s="15">
        <v>7</v>
      </c>
      <c r="F669" s="15">
        <v>1</v>
      </c>
      <c r="G669" s="62">
        <f t="shared" si="67"/>
        <v>3393.0867070134823</v>
      </c>
      <c r="H669" s="15">
        <f>IF(G668&lt;VLOOKUP(D669,'Luxjacky Assumptions Monthly'!$N$20:$R$44,5,0),VLOOKUP(D669,'Luxjacky Assumptions Monthly'!$N$20:$R$44,4,0),0)</f>
        <v>0</v>
      </c>
      <c r="I669" s="15">
        <f t="shared" si="65"/>
        <v>174.55318045419193</v>
      </c>
      <c r="J669" s="15">
        <f t="shared" si="66"/>
        <v>0</v>
      </c>
      <c r="K669" s="15">
        <f t="shared" si="68"/>
        <v>0</v>
      </c>
      <c r="L669" s="58">
        <f>'Luxjacky Assumptions Monthly'!$M$8*'Luxjacky Forecast Monthly'!H669</f>
        <v>0</v>
      </c>
      <c r="M669" s="58">
        <f>'Luxjacky Assumptions Monthly'!$M$6*'Luxjacky Assumptions Monthly'!$M$8*'Luxjacky Forecast Monthly'!G669</f>
        <v>1696.5433535067411</v>
      </c>
      <c r="N669" s="58">
        <f t="shared" si="69"/>
        <v>1696.5433535067411</v>
      </c>
    </row>
    <row r="670" spans="1:14" x14ac:dyDescent="0.3">
      <c r="A670" s="60">
        <v>44864</v>
      </c>
      <c r="B670" s="15">
        <v>2022</v>
      </c>
      <c r="C670" s="15">
        <v>10</v>
      </c>
      <c r="D670" s="15" t="str">
        <f t="shared" si="64"/>
        <v>202210</v>
      </c>
      <c r="E670" s="15">
        <v>1</v>
      </c>
      <c r="F670" s="15">
        <v>0</v>
      </c>
      <c r="G670" s="62">
        <f t="shared" si="67"/>
        <v>3134.3696407539646</v>
      </c>
      <c r="H670" s="15">
        <f>IF(G669&lt;VLOOKUP(D670,'Luxjacky Assumptions Monthly'!$N$20:$R$44,5,0),VLOOKUP(D670,'Luxjacky Assumptions Monthly'!$N$20:$R$44,4,0),0)</f>
        <v>0</v>
      </c>
      <c r="I670" s="15">
        <f t="shared" si="65"/>
        <v>258.71706625951748</v>
      </c>
      <c r="J670" s="15">
        <f t="shared" si="66"/>
        <v>0</v>
      </c>
      <c r="K670" s="15">
        <f t="shared" si="68"/>
        <v>0</v>
      </c>
      <c r="L670" s="58">
        <f>'Luxjacky Assumptions Monthly'!$M$8*'Luxjacky Forecast Monthly'!H670</f>
        <v>0</v>
      </c>
      <c r="M670" s="58">
        <f>'Luxjacky Assumptions Monthly'!$M$6*'Luxjacky Assumptions Monthly'!$M$8*'Luxjacky Forecast Monthly'!G670</f>
        <v>1567.1848203769823</v>
      </c>
      <c r="N670" s="58">
        <f t="shared" si="69"/>
        <v>1567.1848203769823</v>
      </c>
    </row>
    <row r="671" spans="1:14" x14ac:dyDescent="0.3">
      <c r="A671" s="60">
        <v>44865</v>
      </c>
      <c r="B671" s="15">
        <v>2022</v>
      </c>
      <c r="C671" s="15">
        <v>10</v>
      </c>
      <c r="D671" s="15" t="str">
        <f t="shared" si="64"/>
        <v>202210</v>
      </c>
      <c r="E671" s="15">
        <v>2</v>
      </c>
      <c r="F671" s="15">
        <v>0</v>
      </c>
      <c r="G671" s="62">
        <f t="shared" si="67"/>
        <v>2871.0348922526709</v>
      </c>
      <c r="H671" s="15">
        <f>IF(G670&lt;VLOOKUP(D671,'Luxjacky Assumptions Monthly'!$N$20:$R$44,5,0),VLOOKUP(D671,'Luxjacky Assumptions Monthly'!$N$20:$R$44,4,0),0)</f>
        <v>0</v>
      </c>
      <c r="I671" s="15">
        <f t="shared" si="65"/>
        <v>263.3347485012938</v>
      </c>
      <c r="J671" s="15">
        <f t="shared" si="66"/>
        <v>0</v>
      </c>
      <c r="K671" s="15">
        <f t="shared" si="68"/>
        <v>0</v>
      </c>
      <c r="L671" s="58">
        <f>'Luxjacky Assumptions Monthly'!$M$8*'Luxjacky Forecast Monthly'!H671</f>
        <v>0</v>
      </c>
      <c r="M671" s="58">
        <f>'Luxjacky Assumptions Monthly'!$M$6*'Luxjacky Assumptions Monthly'!$M$8*'Luxjacky Forecast Monthly'!G671</f>
        <v>1435.5174461263355</v>
      </c>
      <c r="N671" s="58">
        <f t="shared" si="69"/>
        <v>1435.5174461263355</v>
      </c>
    </row>
    <row r="672" spans="1:14" x14ac:dyDescent="0.3">
      <c r="A672" s="60">
        <v>44866</v>
      </c>
      <c r="B672" s="15">
        <v>2022</v>
      </c>
      <c r="C672" s="15">
        <v>11</v>
      </c>
      <c r="D672" s="15" t="str">
        <f t="shared" si="64"/>
        <v>202211</v>
      </c>
      <c r="E672" s="15">
        <v>3</v>
      </c>
      <c r="F672" s="15">
        <v>0</v>
      </c>
      <c r="G672" s="62">
        <f t="shared" si="67"/>
        <v>2608.227290952947</v>
      </c>
      <c r="H672" s="15">
        <f>IF(G671&lt;VLOOKUP(D672,'Luxjacky Assumptions Monthly'!$N$20:$R$44,5,0),VLOOKUP(D672,'Luxjacky Assumptions Monthly'!$N$20:$R$44,4,0),0)</f>
        <v>0</v>
      </c>
      <c r="I672" s="15">
        <f t="shared" si="65"/>
        <v>262.80760129972401</v>
      </c>
      <c r="J672" s="15">
        <f t="shared" si="66"/>
        <v>0</v>
      </c>
      <c r="K672" s="15">
        <f t="shared" si="68"/>
        <v>0</v>
      </c>
      <c r="L672" s="58">
        <f>'Luxjacky Assumptions Monthly'!$M$8*'Luxjacky Forecast Monthly'!H672</f>
        <v>0</v>
      </c>
      <c r="M672" s="58">
        <f>'Luxjacky Assumptions Monthly'!$M$6*'Luxjacky Assumptions Monthly'!$M$8*'Luxjacky Forecast Monthly'!G672</f>
        <v>1304.1136454764735</v>
      </c>
      <c r="N672" s="58">
        <f t="shared" si="69"/>
        <v>1304.1136454764735</v>
      </c>
    </row>
    <row r="673" spans="1:14" x14ac:dyDescent="0.3">
      <c r="A673" s="60">
        <v>44867</v>
      </c>
      <c r="B673" s="15">
        <v>2022</v>
      </c>
      <c r="C673" s="15">
        <v>11</v>
      </c>
      <c r="D673" s="15" t="str">
        <f t="shared" si="64"/>
        <v>202211</v>
      </c>
      <c r="E673" s="15">
        <v>4</v>
      </c>
      <c r="F673" s="15">
        <v>0</v>
      </c>
      <c r="G673" s="62">
        <f t="shared" si="67"/>
        <v>2356.0482590658548</v>
      </c>
      <c r="H673" s="15">
        <f>IF(G672&lt;VLOOKUP(D673,'Luxjacky Assumptions Monthly'!$N$20:$R$44,5,0),VLOOKUP(D673,'Luxjacky Assumptions Monthly'!$N$20:$R$44,4,0),0)</f>
        <v>0</v>
      </c>
      <c r="I673" s="15">
        <f t="shared" si="65"/>
        <v>252.17903188709232</v>
      </c>
      <c r="J673" s="15">
        <f t="shared" si="66"/>
        <v>0</v>
      </c>
      <c r="K673" s="15">
        <f t="shared" si="68"/>
        <v>0</v>
      </c>
      <c r="L673" s="58">
        <f>'Luxjacky Assumptions Monthly'!$M$8*'Luxjacky Forecast Monthly'!H673</f>
        <v>0</v>
      </c>
      <c r="M673" s="58">
        <f>'Luxjacky Assumptions Monthly'!$M$6*'Luxjacky Assumptions Monthly'!$M$8*'Luxjacky Forecast Monthly'!G673</f>
        <v>1178.0241295329274</v>
      </c>
      <c r="N673" s="58">
        <f t="shared" si="69"/>
        <v>1178.0241295329274</v>
      </c>
    </row>
    <row r="674" spans="1:14" x14ac:dyDescent="0.3">
      <c r="A674" s="60">
        <v>44868</v>
      </c>
      <c r="B674" s="15">
        <v>2022</v>
      </c>
      <c r="C674" s="15">
        <v>11</v>
      </c>
      <c r="D674" s="15" t="str">
        <f t="shared" si="64"/>
        <v>202211</v>
      </c>
      <c r="E674" s="15">
        <v>5</v>
      </c>
      <c r="F674" s="15">
        <v>0</v>
      </c>
      <c r="G674" s="62">
        <f t="shared" si="67"/>
        <v>2123.1204036744198</v>
      </c>
      <c r="H674" s="15">
        <f>IF(G673&lt;VLOOKUP(D674,'Luxjacky Assumptions Monthly'!$N$20:$R$44,5,0),VLOOKUP(D674,'Luxjacky Assumptions Monthly'!$N$20:$R$44,4,0),0)</f>
        <v>0</v>
      </c>
      <c r="I674" s="15">
        <f t="shared" si="65"/>
        <v>232.927855391435</v>
      </c>
      <c r="J674" s="15">
        <f t="shared" si="66"/>
        <v>0</v>
      </c>
      <c r="K674" s="15">
        <f t="shared" si="68"/>
        <v>0</v>
      </c>
      <c r="L674" s="58">
        <f>'Luxjacky Assumptions Monthly'!$M$8*'Luxjacky Forecast Monthly'!H674</f>
        <v>0</v>
      </c>
      <c r="M674" s="58">
        <f>'Luxjacky Assumptions Monthly'!$M$6*'Luxjacky Assumptions Monthly'!$M$8*'Luxjacky Forecast Monthly'!G674</f>
        <v>1061.5602018372099</v>
      </c>
      <c r="N674" s="58">
        <f t="shared" si="69"/>
        <v>1061.5602018372099</v>
      </c>
    </row>
    <row r="675" spans="1:14" x14ac:dyDescent="0.3">
      <c r="A675" s="60">
        <v>44869</v>
      </c>
      <c r="B675" s="15">
        <v>2022</v>
      </c>
      <c r="C675" s="15">
        <v>11</v>
      </c>
      <c r="D675" s="15" t="str">
        <f t="shared" si="64"/>
        <v>202211</v>
      </c>
      <c r="E675" s="15">
        <v>6</v>
      </c>
      <c r="F675" s="15">
        <v>1</v>
      </c>
      <c r="G675" s="62">
        <f t="shared" si="67"/>
        <v>1908.5642842970587</v>
      </c>
      <c r="H675" s="15">
        <f>IF(G674&lt;VLOOKUP(D675,'Luxjacky Assumptions Monthly'!$N$20:$R$44,5,0),VLOOKUP(D675,'Luxjacky Assumptions Monthly'!$N$20:$R$44,4,0),0)</f>
        <v>0</v>
      </c>
      <c r="I675" s="15">
        <f t="shared" si="65"/>
        <v>214.55611937736103</v>
      </c>
      <c r="J675" s="15">
        <f t="shared" si="66"/>
        <v>0</v>
      </c>
      <c r="K675" s="15">
        <f t="shared" si="68"/>
        <v>0</v>
      </c>
      <c r="L675" s="58">
        <f>'Luxjacky Assumptions Monthly'!$M$8*'Luxjacky Forecast Monthly'!H675</f>
        <v>0</v>
      </c>
      <c r="M675" s="58">
        <f>'Luxjacky Assumptions Monthly'!$M$6*'Luxjacky Assumptions Monthly'!$M$8*'Luxjacky Forecast Monthly'!G675</f>
        <v>954.28214214852937</v>
      </c>
      <c r="N675" s="58">
        <f t="shared" si="69"/>
        <v>954.28214214852937</v>
      </c>
    </row>
    <row r="676" spans="1:14" x14ac:dyDescent="0.3">
      <c r="A676" s="60">
        <v>44870</v>
      </c>
      <c r="B676" s="15">
        <v>2022</v>
      </c>
      <c r="C676" s="15">
        <v>11</v>
      </c>
      <c r="D676" s="15" t="str">
        <f t="shared" si="64"/>
        <v>202211</v>
      </c>
      <c r="E676" s="15">
        <v>7</v>
      </c>
      <c r="F676" s="15">
        <v>1</v>
      </c>
      <c r="G676" s="62">
        <f t="shared" si="67"/>
        <v>1731.9276433296982</v>
      </c>
      <c r="H676" s="15">
        <f>IF(G675&lt;VLOOKUP(D676,'Luxjacky Assumptions Monthly'!$N$20:$R$44,5,0),VLOOKUP(D676,'Luxjacky Assumptions Monthly'!$N$20:$R$44,4,0),0)</f>
        <v>0</v>
      </c>
      <c r="I676" s="15">
        <f t="shared" si="65"/>
        <v>176.63664096736065</v>
      </c>
      <c r="J676" s="15">
        <f t="shared" si="66"/>
        <v>0</v>
      </c>
      <c r="K676" s="15">
        <f t="shared" si="68"/>
        <v>0</v>
      </c>
      <c r="L676" s="58">
        <f>'Luxjacky Assumptions Monthly'!$M$8*'Luxjacky Forecast Monthly'!H676</f>
        <v>0</v>
      </c>
      <c r="M676" s="58">
        <f>'Luxjacky Assumptions Monthly'!$M$6*'Luxjacky Assumptions Monthly'!$M$8*'Luxjacky Forecast Monthly'!G676</f>
        <v>865.96382166484909</v>
      </c>
      <c r="N676" s="58">
        <f t="shared" si="69"/>
        <v>865.96382166484909</v>
      </c>
    </row>
    <row r="677" spans="1:14" x14ac:dyDescent="0.3">
      <c r="A677" s="60">
        <v>44871</v>
      </c>
      <c r="B677" s="15">
        <v>2022</v>
      </c>
      <c r="C677" s="15">
        <v>11</v>
      </c>
      <c r="D677" s="15" t="str">
        <f t="shared" si="64"/>
        <v>202211</v>
      </c>
      <c r="E677" s="15">
        <v>1</v>
      </c>
      <c r="F677" s="15">
        <v>0</v>
      </c>
      <c r="G677" s="62">
        <f t="shared" si="67"/>
        <v>3427.4898057708228</v>
      </c>
      <c r="H677" s="15">
        <f>IF(G676&lt;VLOOKUP(D677,'Luxjacky Assumptions Monthly'!$N$20:$R$44,5,0),VLOOKUP(D677,'Luxjacky Assumptions Monthly'!$N$20:$R$44,4,0),0)</f>
        <v>1956.3626892138111</v>
      </c>
      <c r="I677" s="15">
        <f t="shared" si="65"/>
        <v>260.80052677268623</v>
      </c>
      <c r="J677" s="15">
        <f t="shared" si="66"/>
        <v>1</v>
      </c>
      <c r="K677" s="15">
        <f t="shared" si="68"/>
        <v>4000</v>
      </c>
      <c r="L677" s="58">
        <f>'Luxjacky Assumptions Monthly'!$M$8*'Luxjacky Forecast Monthly'!H677</f>
        <v>19563.626892138112</v>
      </c>
      <c r="M677" s="58">
        <f>'Luxjacky Assumptions Monthly'!$M$6*'Luxjacky Assumptions Monthly'!$M$8*'Luxjacky Forecast Monthly'!G677</f>
        <v>1713.7449028854114</v>
      </c>
      <c r="N677" s="58">
        <f t="shared" si="69"/>
        <v>25277.371795023522</v>
      </c>
    </row>
    <row r="678" spans="1:14" x14ac:dyDescent="0.3">
      <c r="A678" s="60">
        <v>44872</v>
      </c>
      <c r="B678" s="15">
        <v>2022</v>
      </c>
      <c r="C678" s="15">
        <v>11</v>
      </c>
      <c r="D678" s="15" t="str">
        <f t="shared" si="64"/>
        <v>202211</v>
      </c>
      <c r="E678" s="15">
        <v>2</v>
      </c>
      <c r="F678" s="15">
        <v>0</v>
      </c>
      <c r="G678" s="62">
        <f t="shared" si="67"/>
        <v>3162.0715967563601</v>
      </c>
      <c r="H678" s="15">
        <f>IF(G677&lt;VLOOKUP(D678,'Luxjacky Assumptions Monthly'!$N$20:$R$44,5,0),VLOOKUP(D678,'Luxjacky Assumptions Monthly'!$N$20:$R$44,4,0),0)</f>
        <v>0</v>
      </c>
      <c r="I678" s="15">
        <f t="shared" si="65"/>
        <v>265.41820901446255</v>
      </c>
      <c r="J678" s="15">
        <f t="shared" si="66"/>
        <v>0</v>
      </c>
      <c r="K678" s="15">
        <f t="shared" si="68"/>
        <v>0</v>
      </c>
      <c r="L678" s="58">
        <f>'Luxjacky Assumptions Monthly'!$M$8*'Luxjacky Forecast Monthly'!H678</f>
        <v>0</v>
      </c>
      <c r="M678" s="58">
        <f>'Luxjacky Assumptions Monthly'!$M$6*'Luxjacky Assumptions Monthly'!$M$8*'Luxjacky Forecast Monthly'!G678</f>
        <v>1581.0357983781801</v>
      </c>
      <c r="N678" s="58">
        <f t="shared" si="69"/>
        <v>1581.0357983781801</v>
      </c>
    </row>
    <row r="679" spans="1:14" x14ac:dyDescent="0.3">
      <c r="A679" s="60">
        <v>44873</v>
      </c>
      <c r="B679" s="15">
        <v>2022</v>
      </c>
      <c r="C679" s="15">
        <v>11</v>
      </c>
      <c r="D679" s="15" t="str">
        <f t="shared" si="64"/>
        <v>202211</v>
      </c>
      <c r="E679" s="15">
        <v>3</v>
      </c>
      <c r="F679" s="15">
        <v>0</v>
      </c>
      <c r="G679" s="62">
        <f t="shared" si="67"/>
        <v>2899.2639954566362</v>
      </c>
      <c r="H679" s="15">
        <f>IF(G678&lt;VLOOKUP(D679,'Luxjacky Assumptions Monthly'!$N$20:$R$44,5,0),VLOOKUP(D679,'Luxjacky Assumptions Monthly'!$N$20:$R$44,4,0),0)</f>
        <v>0</v>
      </c>
      <c r="I679" s="15">
        <f t="shared" si="65"/>
        <v>262.80760129972401</v>
      </c>
      <c r="J679" s="15">
        <f t="shared" si="66"/>
        <v>0</v>
      </c>
      <c r="K679" s="15">
        <f t="shared" si="68"/>
        <v>0</v>
      </c>
      <c r="L679" s="58">
        <f>'Luxjacky Assumptions Monthly'!$M$8*'Luxjacky Forecast Monthly'!H679</f>
        <v>0</v>
      </c>
      <c r="M679" s="58">
        <f>'Luxjacky Assumptions Monthly'!$M$6*'Luxjacky Assumptions Monthly'!$M$8*'Luxjacky Forecast Monthly'!G679</f>
        <v>1449.6319977283181</v>
      </c>
      <c r="N679" s="58">
        <f t="shared" si="69"/>
        <v>1449.6319977283181</v>
      </c>
    </row>
    <row r="680" spans="1:14" x14ac:dyDescent="0.3">
      <c r="A680" s="60">
        <v>44874</v>
      </c>
      <c r="B680" s="15">
        <v>2022</v>
      </c>
      <c r="C680" s="15">
        <v>11</v>
      </c>
      <c r="D680" s="15" t="str">
        <f t="shared" si="64"/>
        <v>202211</v>
      </c>
      <c r="E680" s="15">
        <v>4</v>
      </c>
      <c r="F680" s="15">
        <v>0</v>
      </c>
      <c r="G680" s="62">
        <f t="shared" si="67"/>
        <v>2647.084963569544</v>
      </c>
      <c r="H680" s="15">
        <f>IF(G679&lt;VLOOKUP(D680,'Luxjacky Assumptions Monthly'!$N$20:$R$44,5,0),VLOOKUP(D680,'Luxjacky Assumptions Monthly'!$N$20:$R$44,4,0),0)</f>
        <v>0</v>
      </c>
      <c r="I680" s="15">
        <f t="shared" si="65"/>
        <v>252.17903188709232</v>
      </c>
      <c r="J680" s="15">
        <f t="shared" si="66"/>
        <v>0</v>
      </c>
      <c r="K680" s="15">
        <f t="shared" si="68"/>
        <v>0</v>
      </c>
      <c r="L680" s="58">
        <f>'Luxjacky Assumptions Monthly'!$M$8*'Luxjacky Forecast Monthly'!H680</f>
        <v>0</v>
      </c>
      <c r="M680" s="58">
        <f>'Luxjacky Assumptions Monthly'!$M$6*'Luxjacky Assumptions Monthly'!$M$8*'Luxjacky Forecast Monthly'!G680</f>
        <v>1323.542481784772</v>
      </c>
      <c r="N680" s="58">
        <f t="shared" si="69"/>
        <v>1323.542481784772</v>
      </c>
    </row>
    <row r="681" spans="1:14" x14ac:dyDescent="0.3">
      <c r="A681" s="60">
        <v>44875</v>
      </c>
      <c r="B681" s="15">
        <v>2022</v>
      </c>
      <c r="C681" s="15">
        <v>11</v>
      </c>
      <c r="D681" s="15" t="str">
        <f t="shared" si="64"/>
        <v>202211</v>
      </c>
      <c r="E681" s="15">
        <v>5</v>
      </c>
      <c r="F681" s="15">
        <v>0</v>
      </c>
      <c r="G681" s="62">
        <f t="shared" si="67"/>
        <v>2414.157108178109</v>
      </c>
      <c r="H681" s="15">
        <f>IF(G680&lt;VLOOKUP(D681,'Luxjacky Assumptions Monthly'!$N$20:$R$44,5,0),VLOOKUP(D681,'Luxjacky Assumptions Monthly'!$N$20:$R$44,4,0),0)</f>
        <v>0</v>
      </c>
      <c r="I681" s="15">
        <f t="shared" si="65"/>
        <v>232.927855391435</v>
      </c>
      <c r="J681" s="15">
        <f t="shared" si="66"/>
        <v>0</v>
      </c>
      <c r="K681" s="15">
        <f t="shared" si="68"/>
        <v>0</v>
      </c>
      <c r="L681" s="58">
        <f>'Luxjacky Assumptions Monthly'!$M$8*'Luxjacky Forecast Monthly'!H681</f>
        <v>0</v>
      </c>
      <c r="M681" s="58">
        <f>'Luxjacky Assumptions Monthly'!$M$6*'Luxjacky Assumptions Monthly'!$M$8*'Luxjacky Forecast Monthly'!G681</f>
        <v>1207.0785540890545</v>
      </c>
      <c r="N681" s="58">
        <f t="shared" si="69"/>
        <v>1207.0785540890545</v>
      </c>
    </row>
    <row r="682" spans="1:14" x14ac:dyDescent="0.3">
      <c r="A682" s="60">
        <v>44876</v>
      </c>
      <c r="B682" s="15">
        <v>2022</v>
      </c>
      <c r="C682" s="15">
        <v>11</v>
      </c>
      <c r="D682" s="15" t="str">
        <f t="shared" si="64"/>
        <v>202211</v>
      </c>
      <c r="E682" s="15">
        <v>6</v>
      </c>
      <c r="F682" s="15">
        <v>1</v>
      </c>
      <c r="G682" s="62">
        <f t="shared" si="67"/>
        <v>2199.6009888007479</v>
      </c>
      <c r="H682" s="15">
        <f>IF(G681&lt;VLOOKUP(D682,'Luxjacky Assumptions Monthly'!$N$20:$R$44,5,0),VLOOKUP(D682,'Luxjacky Assumptions Monthly'!$N$20:$R$44,4,0),0)</f>
        <v>0</v>
      </c>
      <c r="I682" s="15">
        <f t="shared" si="65"/>
        <v>214.55611937736103</v>
      </c>
      <c r="J682" s="15">
        <f t="shared" si="66"/>
        <v>0</v>
      </c>
      <c r="K682" s="15">
        <f t="shared" si="68"/>
        <v>0</v>
      </c>
      <c r="L682" s="58">
        <f>'Luxjacky Assumptions Monthly'!$M$8*'Luxjacky Forecast Monthly'!H682</f>
        <v>0</v>
      </c>
      <c r="M682" s="58">
        <f>'Luxjacky Assumptions Monthly'!$M$6*'Luxjacky Assumptions Monthly'!$M$8*'Luxjacky Forecast Monthly'!G682</f>
        <v>1099.800494400374</v>
      </c>
      <c r="N682" s="58">
        <f t="shared" si="69"/>
        <v>1099.800494400374</v>
      </c>
    </row>
    <row r="683" spans="1:14" x14ac:dyDescent="0.3">
      <c r="A683" s="60">
        <v>44877</v>
      </c>
      <c r="B683" s="15">
        <v>2022</v>
      </c>
      <c r="C683" s="15">
        <v>11</v>
      </c>
      <c r="D683" s="15" t="str">
        <f t="shared" si="64"/>
        <v>202211</v>
      </c>
      <c r="E683" s="15">
        <v>7</v>
      </c>
      <c r="F683" s="15">
        <v>1</v>
      </c>
      <c r="G683" s="62">
        <f t="shared" si="67"/>
        <v>2022.9643478333874</v>
      </c>
      <c r="H683" s="15">
        <f>IF(G682&lt;VLOOKUP(D683,'Luxjacky Assumptions Monthly'!$N$20:$R$44,5,0),VLOOKUP(D683,'Luxjacky Assumptions Monthly'!$N$20:$R$44,4,0),0)</f>
        <v>0</v>
      </c>
      <c r="I683" s="15">
        <f t="shared" si="65"/>
        <v>176.63664096736065</v>
      </c>
      <c r="J683" s="15">
        <f t="shared" si="66"/>
        <v>0</v>
      </c>
      <c r="K683" s="15">
        <f t="shared" si="68"/>
        <v>0</v>
      </c>
      <c r="L683" s="58">
        <f>'Luxjacky Assumptions Monthly'!$M$8*'Luxjacky Forecast Monthly'!H683</f>
        <v>0</v>
      </c>
      <c r="M683" s="58">
        <f>'Luxjacky Assumptions Monthly'!$M$6*'Luxjacky Assumptions Monthly'!$M$8*'Luxjacky Forecast Monthly'!G683</f>
        <v>1011.4821739166937</v>
      </c>
      <c r="N683" s="58">
        <f t="shared" si="69"/>
        <v>1011.4821739166937</v>
      </c>
    </row>
    <row r="684" spans="1:14" x14ac:dyDescent="0.3">
      <c r="A684" s="60">
        <v>44878</v>
      </c>
      <c r="B684" s="15">
        <v>2022</v>
      </c>
      <c r="C684" s="15">
        <v>11</v>
      </c>
      <c r="D684" s="15" t="str">
        <f t="shared" si="64"/>
        <v>202211</v>
      </c>
      <c r="E684" s="15">
        <v>1</v>
      </c>
      <c r="F684" s="15">
        <v>0</v>
      </c>
      <c r="G684" s="62">
        <f t="shared" si="67"/>
        <v>1762.1638210607011</v>
      </c>
      <c r="H684" s="15">
        <f>IF(G683&lt;VLOOKUP(D684,'Luxjacky Assumptions Monthly'!$N$20:$R$44,5,0),VLOOKUP(D684,'Luxjacky Assumptions Monthly'!$N$20:$R$44,4,0),0)</f>
        <v>0</v>
      </c>
      <c r="I684" s="15">
        <f t="shared" si="65"/>
        <v>260.80052677268623</v>
      </c>
      <c r="J684" s="15">
        <f t="shared" si="66"/>
        <v>0</v>
      </c>
      <c r="K684" s="15">
        <f t="shared" si="68"/>
        <v>0</v>
      </c>
      <c r="L684" s="58">
        <f>'Luxjacky Assumptions Monthly'!$M$8*'Luxjacky Forecast Monthly'!H684</f>
        <v>0</v>
      </c>
      <c r="M684" s="58">
        <f>'Luxjacky Assumptions Monthly'!$M$6*'Luxjacky Assumptions Monthly'!$M$8*'Luxjacky Forecast Monthly'!G684</f>
        <v>881.08191053035057</v>
      </c>
      <c r="N684" s="58">
        <f t="shared" si="69"/>
        <v>881.08191053035057</v>
      </c>
    </row>
    <row r="685" spans="1:14" x14ac:dyDescent="0.3">
      <c r="A685" s="60">
        <v>44879</v>
      </c>
      <c r="B685" s="15">
        <v>2022</v>
      </c>
      <c r="C685" s="15">
        <v>11</v>
      </c>
      <c r="D685" s="15" t="str">
        <f t="shared" si="64"/>
        <v>202211</v>
      </c>
      <c r="E685" s="15">
        <v>2</v>
      </c>
      <c r="F685" s="15">
        <v>0</v>
      </c>
      <c r="G685" s="62">
        <f t="shared" si="67"/>
        <v>3453.1083012600498</v>
      </c>
      <c r="H685" s="15">
        <f>IF(G684&lt;VLOOKUP(D685,'Luxjacky Assumptions Monthly'!$N$20:$R$44,5,0),VLOOKUP(D685,'Luxjacky Assumptions Monthly'!$N$20:$R$44,4,0),0)</f>
        <v>1956.3626892138111</v>
      </c>
      <c r="I685" s="15">
        <f t="shared" si="65"/>
        <v>265.41820901446255</v>
      </c>
      <c r="J685" s="15">
        <f t="shared" si="66"/>
        <v>1</v>
      </c>
      <c r="K685" s="15">
        <f t="shared" si="68"/>
        <v>4000</v>
      </c>
      <c r="L685" s="58">
        <f>'Luxjacky Assumptions Monthly'!$M$8*'Luxjacky Forecast Monthly'!H685</f>
        <v>19563.626892138112</v>
      </c>
      <c r="M685" s="58">
        <f>'Luxjacky Assumptions Monthly'!$M$6*'Luxjacky Assumptions Monthly'!$M$8*'Luxjacky Forecast Monthly'!G685</f>
        <v>1726.5541506300249</v>
      </c>
      <c r="N685" s="58">
        <f t="shared" si="69"/>
        <v>25290.181042768138</v>
      </c>
    </row>
    <row r="686" spans="1:14" x14ac:dyDescent="0.3">
      <c r="A686" s="60">
        <v>44880</v>
      </c>
      <c r="B686" s="15">
        <v>2022</v>
      </c>
      <c r="C686" s="15">
        <v>11</v>
      </c>
      <c r="D686" s="15" t="str">
        <f t="shared" si="64"/>
        <v>202211</v>
      </c>
      <c r="E686" s="15">
        <v>3</v>
      </c>
      <c r="F686" s="15">
        <v>0</v>
      </c>
      <c r="G686" s="62">
        <f t="shared" si="67"/>
        <v>3190.3006999603258</v>
      </c>
      <c r="H686" s="15">
        <f>IF(G685&lt;VLOOKUP(D686,'Luxjacky Assumptions Monthly'!$N$20:$R$44,5,0),VLOOKUP(D686,'Luxjacky Assumptions Monthly'!$N$20:$R$44,4,0),0)</f>
        <v>0</v>
      </c>
      <c r="I686" s="15">
        <f t="shared" si="65"/>
        <v>262.80760129972401</v>
      </c>
      <c r="J686" s="15">
        <f t="shared" si="66"/>
        <v>0</v>
      </c>
      <c r="K686" s="15">
        <f t="shared" si="68"/>
        <v>0</v>
      </c>
      <c r="L686" s="58">
        <f>'Luxjacky Assumptions Monthly'!$M$8*'Luxjacky Forecast Monthly'!H686</f>
        <v>0</v>
      </c>
      <c r="M686" s="58">
        <f>'Luxjacky Assumptions Monthly'!$M$6*'Luxjacky Assumptions Monthly'!$M$8*'Luxjacky Forecast Monthly'!G686</f>
        <v>1595.1503499801629</v>
      </c>
      <c r="N686" s="58">
        <f t="shared" si="69"/>
        <v>1595.1503499801629</v>
      </c>
    </row>
    <row r="687" spans="1:14" x14ac:dyDescent="0.3">
      <c r="A687" s="60">
        <v>44881</v>
      </c>
      <c r="B687" s="15">
        <v>2022</v>
      </c>
      <c r="C687" s="15">
        <v>11</v>
      </c>
      <c r="D687" s="15" t="str">
        <f t="shared" si="64"/>
        <v>202211</v>
      </c>
      <c r="E687" s="15">
        <v>4</v>
      </c>
      <c r="F687" s="15">
        <v>0</v>
      </c>
      <c r="G687" s="62">
        <f t="shared" si="67"/>
        <v>2938.1216680732336</v>
      </c>
      <c r="H687" s="15">
        <f>IF(G686&lt;VLOOKUP(D687,'Luxjacky Assumptions Monthly'!$N$20:$R$44,5,0),VLOOKUP(D687,'Luxjacky Assumptions Monthly'!$N$20:$R$44,4,0),0)</f>
        <v>0</v>
      </c>
      <c r="I687" s="15">
        <f t="shared" si="65"/>
        <v>252.17903188709232</v>
      </c>
      <c r="J687" s="15">
        <f t="shared" si="66"/>
        <v>0</v>
      </c>
      <c r="K687" s="15">
        <f t="shared" si="68"/>
        <v>0</v>
      </c>
      <c r="L687" s="58">
        <f>'Luxjacky Assumptions Monthly'!$M$8*'Luxjacky Forecast Monthly'!H687</f>
        <v>0</v>
      </c>
      <c r="M687" s="58">
        <f>'Luxjacky Assumptions Monthly'!$M$6*'Luxjacky Assumptions Monthly'!$M$8*'Luxjacky Forecast Monthly'!G687</f>
        <v>1469.0608340366168</v>
      </c>
      <c r="N687" s="58">
        <f t="shared" si="69"/>
        <v>1469.0608340366168</v>
      </c>
    </row>
    <row r="688" spans="1:14" x14ac:dyDescent="0.3">
      <c r="A688" s="60">
        <v>44882</v>
      </c>
      <c r="B688" s="15">
        <v>2022</v>
      </c>
      <c r="C688" s="15">
        <v>11</v>
      </c>
      <c r="D688" s="15" t="str">
        <f t="shared" si="64"/>
        <v>202211</v>
      </c>
      <c r="E688" s="15">
        <v>5</v>
      </c>
      <c r="F688" s="15">
        <v>0</v>
      </c>
      <c r="G688" s="62">
        <f t="shared" si="67"/>
        <v>2705.1938126817986</v>
      </c>
      <c r="H688" s="15">
        <f>IF(G687&lt;VLOOKUP(D688,'Luxjacky Assumptions Monthly'!$N$20:$R$44,5,0),VLOOKUP(D688,'Luxjacky Assumptions Monthly'!$N$20:$R$44,4,0),0)</f>
        <v>0</v>
      </c>
      <c r="I688" s="15">
        <f t="shared" si="65"/>
        <v>232.927855391435</v>
      </c>
      <c r="J688" s="15">
        <f t="shared" si="66"/>
        <v>0</v>
      </c>
      <c r="K688" s="15">
        <f t="shared" si="68"/>
        <v>0</v>
      </c>
      <c r="L688" s="58">
        <f>'Luxjacky Assumptions Monthly'!$M$8*'Luxjacky Forecast Monthly'!H688</f>
        <v>0</v>
      </c>
      <c r="M688" s="58">
        <f>'Luxjacky Assumptions Monthly'!$M$6*'Luxjacky Assumptions Monthly'!$M$8*'Luxjacky Forecast Monthly'!G688</f>
        <v>1352.5969063408993</v>
      </c>
      <c r="N688" s="58">
        <f t="shared" si="69"/>
        <v>1352.5969063408993</v>
      </c>
    </row>
    <row r="689" spans="1:14" x14ac:dyDescent="0.3">
      <c r="A689" s="60">
        <v>44883</v>
      </c>
      <c r="B689" s="15">
        <v>2022</v>
      </c>
      <c r="C689" s="15">
        <v>11</v>
      </c>
      <c r="D689" s="15" t="str">
        <f t="shared" si="64"/>
        <v>202211</v>
      </c>
      <c r="E689" s="15">
        <v>6</v>
      </c>
      <c r="F689" s="15">
        <v>1</v>
      </c>
      <c r="G689" s="62">
        <f t="shared" si="67"/>
        <v>2490.6376933044376</v>
      </c>
      <c r="H689" s="15">
        <f>IF(G688&lt;VLOOKUP(D689,'Luxjacky Assumptions Monthly'!$N$20:$R$44,5,0),VLOOKUP(D689,'Luxjacky Assumptions Monthly'!$N$20:$R$44,4,0),0)</f>
        <v>0</v>
      </c>
      <c r="I689" s="15">
        <f t="shared" si="65"/>
        <v>214.55611937736103</v>
      </c>
      <c r="J689" s="15">
        <f t="shared" si="66"/>
        <v>0</v>
      </c>
      <c r="K689" s="15">
        <f t="shared" si="68"/>
        <v>0</v>
      </c>
      <c r="L689" s="58">
        <f>'Luxjacky Assumptions Monthly'!$M$8*'Luxjacky Forecast Monthly'!H689</f>
        <v>0</v>
      </c>
      <c r="M689" s="58">
        <f>'Luxjacky Assumptions Monthly'!$M$6*'Luxjacky Assumptions Monthly'!$M$8*'Luxjacky Forecast Monthly'!G689</f>
        <v>1245.3188466522188</v>
      </c>
      <c r="N689" s="58">
        <f t="shared" si="69"/>
        <v>1245.3188466522188</v>
      </c>
    </row>
    <row r="690" spans="1:14" x14ac:dyDescent="0.3">
      <c r="A690" s="60">
        <v>44884</v>
      </c>
      <c r="B690" s="15">
        <v>2022</v>
      </c>
      <c r="C690" s="15">
        <v>11</v>
      </c>
      <c r="D690" s="15" t="str">
        <f t="shared" si="64"/>
        <v>202211</v>
      </c>
      <c r="E690" s="15">
        <v>7</v>
      </c>
      <c r="F690" s="15">
        <v>1</v>
      </c>
      <c r="G690" s="62">
        <f t="shared" si="67"/>
        <v>2314.001052337077</v>
      </c>
      <c r="H690" s="15">
        <f>IF(G689&lt;VLOOKUP(D690,'Luxjacky Assumptions Monthly'!$N$20:$R$44,5,0),VLOOKUP(D690,'Luxjacky Assumptions Monthly'!$N$20:$R$44,4,0),0)</f>
        <v>0</v>
      </c>
      <c r="I690" s="15">
        <f t="shared" si="65"/>
        <v>176.63664096736065</v>
      </c>
      <c r="J690" s="15">
        <f t="shared" si="66"/>
        <v>0</v>
      </c>
      <c r="K690" s="15">
        <f t="shared" si="68"/>
        <v>0</v>
      </c>
      <c r="L690" s="58">
        <f>'Luxjacky Assumptions Monthly'!$M$8*'Luxjacky Forecast Monthly'!H690</f>
        <v>0</v>
      </c>
      <c r="M690" s="58">
        <f>'Luxjacky Assumptions Monthly'!$M$6*'Luxjacky Assumptions Monthly'!$M$8*'Luxjacky Forecast Monthly'!G690</f>
        <v>1157.0005261685385</v>
      </c>
      <c r="N690" s="58">
        <f t="shared" si="69"/>
        <v>1157.0005261685385</v>
      </c>
    </row>
    <row r="691" spans="1:14" x14ac:dyDescent="0.3">
      <c r="A691" s="60">
        <v>44885</v>
      </c>
      <c r="B691" s="15">
        <v>2022</v>
      </c>
      <c r="C691" s="15">
        <v>11</v>
      </c>
      <c r="D691" s="15" t="str">
        <f t="shared" si="64"/>
        <v>202211</v>
      </c>
      <c r="E691" s="15">
        <v>1</v>
      </c>
      <c r="F691" s="15">
        <v>0</v>
      </c>
      <c r="G691" s="62">
        <f t="shared" si="67"/>
        <v>2053.2005255643908</v>
      </c>
      <c r="H691" s="15">
        <f>IF(G690&lt;VLOOKUP(D691,'Luxjacky Assumptions Monthly'!$N$20:$R$44,5,0),VLOOKUP(D691,'Luxjacky Assumptions Monthly'!$N$20:$R$44,4,0),0)</f>
        <v>0</v>
      </c>
      <c r="I691" s="15">
        <f t="shared" si="65"/>
        <v>260.80052677268623</v>
      </c>
      <c r="J691" s="15">
        <f t="shared" si="66"/>
        <v>0</v>
      </c>
      <c r="K691" s="15">
        <f t="shared" si="68"/>
        <v>0</v>
      </c>
      <c r="L691" s="58">
        <f>'Luxjacky Assumptions Monthly'!$M$8*'Luxjacky Forecast Monthly'!H691</f>
        <v>0</v>
      </c>
      <c r="M691" s="58">
        <f>'Luxjacky Assumptions Monthly'!$M$6*'Luxjacky Assumptions Monthly'!$M$8*'Luxjacky Forecast Monthly'!G691</f>
        <v>1026.6002627821954</v>
      </c>
      <c r="N691" s="58">
        <f t="shared" si="69"/>
        <v>1026.6002627821954</v>
      </c>
    </row>
    <row r="692" spans="1:14" x14ac:dyDescent="0.3">
      <c r="A692" s="60">
        <v>44886</v>
      </c>
      <c r="B692" s="15">
        <v>2022</v>
      </c>
      <c r="C692" s="15">
        <v>11</v>
      </c>
      <c r="D692" s="15" t="str">
        <f t="shared" si="64"/>
        <v>202211</v>
      </c>
      <c r="E692" s="15">
        <v>2</v>
      </c>
      <c r="F692" s="15">
        <v>0</v>
      </c>
      <c r="G692" s="62">
        <f t="shared" si="67"/>
        <v>1787.7823165499283</v>
      </c>
      <c r="H692" s="15">
        <f>IF(G691&lt;VLOOKUP(D692,'Luxjacky Assumptions Monthly'!$N$20:$R$44,5,0),VLOOKUP(D692,'Luxjacky Assumptions Monthly'!$N$20:$R$44,4,0),0)</f>
        <v>0</v>
      </c>
      <c r="I692" s="15">
        <f t="shared" si="65"/>
        <v>265.41820901446255</v>
      </c>
      <c r="J692" s="15">
        <f t="shared" si="66"/>
        <v>0</v>
      </c>
      <c r="K692" s="15">
        <f t="shared" si="68"/>
        <v>0</v>
      </c>
      <c r="L692" s="58">
        <f>'Luxjacky Assumptions Monthly'!$M$8*'Luxjacky Forecast Monthly'!H692</f>
        <v>0</v>
      </c>
      <c r="M692" s="58">
        <f>'Luxjacky Assumptions Monthly'!$M$6*'Luxjacky Assumptions Monthly'!$M$8*'Luxjacky Forecast Monthly'!G692</f>
        <v>893.89115827496414</v>
      </c>
      <c r="N692" s="58">
        <f t="shared" si="69"/>
        <v>893.89115827496414</v>
      </c>
    </row>
    <row r="693" spans="1:14" x14ac:dyDescent="0.3">
      <c r="A693" s="60">
        <v>44887</v>
      </c>
      <c r="B693" s="15">
        <v>2022</v>
      </c>
      <c r="C693" s="15">
        <v>11</v>
      </c>
      <c r="D693" s="15" t="str">
        <f t="shared" si="64"/>
        <v>202211</v>
      </c>
      <c r="E693" s="15">
        <v>3</v>
      </c>
      <c r="F693" s="15">
        <v>0</v>
      </c>
      <c r="G693" s="62">
        <f t="shared" si="67"/>
        <v>3481.3374044640154</v>
      </c>
      <c r="H693" s="15">
        <f>IF(G692&lt;VLOOKUP(D693,'Luxjacky Assumptions Monthly'!$N$20:$R$44,5,0),VLOOKUP(D693,'Luxjacky Assumptions Monthly'!$N$20:$R$44,4,0),0)</f>
        <v>1956.3626892138111</v>
      </c>
      <c r="I693" s="15">
        <f t="shared" si="65"/>
        <v>262.80760129972401</v>
      </c>
      <c r="J693" s="15">
        <f t="shared" si="66"/>
        <v>1</v>
      </c>
      <c r="K693" s="15">
        <f t="shared" si="68"/>
        <v>4000</v>
      </c>
      <c r="L693" s="58">
        <f>'Luxjacky Assumptions Monthly'!$M$8*'Luxjacky Forecast Monthly'!H693</f>
        <v>19563.626892138112</v>
      </c>
      <c r="M693" s="58">
        <f>'Luxjacky Assumptions Monthly'!$M$6*'Luxjacky Assumptions Monthly'!$M$8*'Luxjacky Forecast Monthly'!G693</f>
        <v>1740.6687022320077</v>
      </c>
      <c r="N693" s="58">
        <f t="shared" si="69"/>
        <v>25304.29559437012</v>
      </c>
    </row>
    <row r="694" spans="1:14" x14ac:dyDescent="0.3">
      <c r="A694" s="60">
        <v>44888</v>
      </c>
      <c r="B694" s="15">
        <v>2022</v>
      </c>
      <c r="C694" s="15">
        <v>11</v>
      </c>
      <c r="D694" s="15" t="str">
        <f t="shared" si="64"/>
        <v>202211</v>
      </c>
      <c r="E694" s="15">
        <v>4</v>
      </c>
      <c r="F694" s="15">
        <v>0</v>
      </c>
      <c r="G694" s="62">
        <f t="shared" si="67"/>
        <v>3229.1583725769233</v>
      </c>
      <c r="H694" s="15">
        <f>IF(G693&lt;VLOOKUP(D694,'Luxjacky Assumptions Monthly'!$N$20:$R$44,5,0),VLOOKUP(D694,'Luxjacky Assumptions Monthly'!$N$20:$R$44,4,0),0)</f>
        <v>0</v>
      </c>
      <c r="I694" s="15">
        <f t="shared" si="65"/>
        <v>252.17903188709232</v>
      </c>
      <c r="J694" s="15">
        <f t="shared" si="66"/>
        <v>0</v>
      </c>
      <c r="K694" s="15">
        <f t="shared" si="68"/>
        <v>0</v>
      </c>
      <c r="L694" s="58">
        <f>'Luxjacky Assumptions Monthly'!$M$8*'Luxjacky Forecast Monthly'!H694</f>
        <v>0</v>
      </c>
      <c r="M694" s="58">
        <f>'Luxjacky Assumptions Monthly'!$M$6*'Luxjacky Assumptions Monthly'!$M$8*'Luxjacky Forecast Monthly'!G694</f>
        <v>1614.5791862884616</v>
      </c>
      <c r="N694" s="58">
        <f t="shared" si="69"/>
        <v>1614.5791862884616</v>
      </c>
    </row>
    <row r="695" spans="1:14" x14ac:dyDescent="0.3">
      <c r="A695" s="60">
        <v>44889</v>
      </c>
      <c r="B695" s="15">
        <v>2022</v>
      </c>
      <c r="C695" s="15">
        <v>11</v>
      </c>
      <c r="D695" s="15" t="str">
        <f t="shared" si="64"/>
        <v>202211</v>
      </c>
      <c r="E695" s="15">
        <v>5</v>
      </c>
      <c r="F695" s="15">
        <v>0</v>
      </c>
      <c r="G695" s="62">
        <f t="shared" si="67"/>
        <v>2996.2305171854882</v>
      </c>
      <c r="H695" s="15">
        <f>IF(G694&lt;VLOOKUP(D695,'Luxjacky Assumptions Monthly'!$N$20:$R$44,5,0),VLOOKUP(D695,'Luxjacky Assumptions Monthly'!$N$20:$R$44,4,0),0)</f>
        <v>0</v>
      </c>
      <c r="I695" s="15">
        <f t="shared" si="65"/>
        <v>232.927855391435</v>
      </c>
      <c r="J695" s="15">
        <f t="shared" si="66"/>
        <v>0</v>
      </c>
      <c r="K695" s="15">
        <f t="shared" si="68"/>
        <v>0</v>
      </c>
      <c r="L695" s="58">
        <f>'Luxjacky Assumptions Monthly'!$M$8*'Luxjacky Forecast Monthly'!H695</f>
        <v>0</v>
      </c>
      <c r="M695" s="58">
        <f>'Luxjacky Assumptions Monthly'!$M$6*'Luxjacky Assumptions Monthly'!$M$8*'Luxjacky Forecast Monthly'!G695</f>
        <v>1498.1152585927441</v>
      </c>
      <c r="N695" s="58">
        <f t="shared" si="69"/>
        <v>1498.1152585927441</v>
      </c>
    </row>
    <row r="696" spans="1:14" x14ac:dyDescent="0.3">
      <c r="A696" s="60">
        <v>44890</v>
      </c>
      <c r="B696" s="15">
        <v>2022</v>
      </c>
      <c r="C696" s="15">
        <v>11</v>
      </c>
      <c r="D696" s="15" t="str">
        <f t="shared" si="64"/>
        <v>202211</v>
      </c>
      <c r="E696" s="15">
        <v>6</v>
      </c>
      <c r="F696" s="15">
        <v>1</v>
      </c>
      <c r="G696" s="62">
        <f t="shared" si="67"/>
        <v>2781.6743978081272</v>
      </c>
      <c r="H696" s="15">
        <f>IF(G695&lt;VLOOKUP(D696,'Luxjacky Assumptions Monthly'!$N$20:$R$44,5,0),VLOOKUP(D696,'Luxjacky Assumptions Monthly'!$N$20:$R$44,4,0),0)</f>
        <v>0</v>
      </c>
      <c r="I696" s="15">
        <f t="shared" si="65"/>
        <v>214.55611937736103</v>
      </c>
      <c r="J696" s="15">
        <f t="shared" si="66"/>
        <v>0</v>
      </c>
      <c r="K696" s="15">
        <f t="shared" si="68"/>
        <v>0</v>
      </c>
      <c r="L696" s="58">
        <f>'Luxjacky Assumptions Monthly'!$M$8*'Luxjacky Forecast Monthly'!H696</f>
        <v>0</v>
      </c>
      <c r="M696" s="58">
        <f>'Luxjacky Assumptions Monthly'!$M$6*'Luxjacky Assumptions Monthly'!$M$8*'Luxjacky Forecast Monthly'!G696</f>
        <v>1390.8371989040636</v>
      </c>
      <c r="N696" s="58">
        <f t="shared" si="69"/>
        <v>1390.8371989040636</v>
      </c>
    </row>
    <row r="697" spans="1:14" x14ac:dyDescent="0.3">
      <c r="A697" s="60">
        <v>44891</v>
      </c>
      <c r="B697" s="15">
        <v>2022</v>
      </c>
      <c r="C697" s="15">
        <v>11</v>
      </c>
      <c r="D697" s="15" t="str">
        <f t="shared" si="64"/>
        <v>202211</v>
      </c>
      <c r="E697" s="15">
        <v>7</v>
      </c>
      <c r="F697" s="15">
        <v>1</v>
      </c>
      <c r="G697" s="62">
        <f t="shared" si="67"/>
        <v>2605.0377568407666</v>
      </c>
      <c r="H697" s="15">
        <f>IF(G696&lt;VLOOKUP(D697,'Luxjacky Assumptions Monthly'!$N$20:$R$44,5,0),VLOOKUP(D697,'Luxjacky Assumptions Monthly'!$N$20:$R$44,4,0),0)</f>
        <v>0</v>
      </c>
      <c r="I697" s="15">
        <f t="shared" si="65"/>
        <v>176.63664096736065</v>
      </c>
      <c r="J697" s="15">
        <f t="shared" si="66"/>
        <v>0</v>
      </c>
      <c r="K697" s="15">
        <f t="shared" si="68"/>
        <v>0</v>
      </c>
      <c r="L697" s="58">
        <f>'Luxjacky Assumptions Monthly'!$M$8*'Luxjacky Forecast Monthly'!H697</f>
        <v>0</v>
      </c>
      <c r="M697" s="58">
        <f>'Luxjacky Assumptions Monthly'!$M$6*'Luxjacky Assumptions Monthly'!$M$8*'Luxjacky Forecast Monthly'!G697</f>
        <v>1302.5188784203833</v>
      </c>
      <c r="N697" s="58">
        <f t="shared" si="69"/>
        <v>1302.5188784203833</v>
      </c>
    </row>
    <row r="698" spans="1:14" x14ac:dyDescent="0.3">
      <c r="A698" s="60">
        <v>44892</v>
      </c>
      <c r="B698" s="15">
        <v>2022</v>
      </c>
      <c r="C698" s="15">
        <v>11</v>
      </c>
      <c r="D698" s="15" t="str">
        <f t="shared" si="64"/>
        <v>202211</v>
      </c>
      <c r="E698" s="15">
        <v>1</v>
      </c>
      <c r="F698" s="15">
        <v>0</v>
      </c>
      <c r="G698" s="62">
        <f t="shared" si="67"/>
        <v>2344.2372300680804</v>
      </c>
      <c r="H698" s="15">
        <f>IF(G697&lt;VLOOKUP(D698,'Luxjacky Assumptions Monthly'!$N$20:$R$44,5,0),VLOOKUP(D698,'Luxjacky Assumptions Monthly'!$N$20:$R$44,4,0),0)</f>
        <v>0</v>
      </c>
      <c r="I698" s="15">
        <f t="shared" si="65"/>
        <v>260.80052677268623</v>
      </c>
      <c r="J698" s="15">
        <f t="shared" si="66"/>
        <v>0</v>
      </c>
      <c r="K698" s="15">
        <f t="shared" si="68"/>
        <v>0</v>
      </c>
      <c r="L698" s="58">
        <f>'Luxjacky Assumptions Monthly'!$M$8*'Luxjacky Forecast Monthly'!H698</f>
        <v>0</v>
      </c>
      <c r="M698" s="58">
        <f>'Luxjacky Assumptions Monthly'!$M$6*'Luxjacky Assumptions Monthly'!$M$8*'Luxjacky Forecast Monthly'!G698</f>
        <v>1172.1186150340402</v>
      </c>
      <c r="N698" s="58">
        <f t="shared" si="69"/>
        <v>1172.1186150340402</v>
      </c>
    </row>
    <row r="699" spans="1:14" x14ac:dyDescent="0.3">
      <c r="A699" s="60">
        <v>44893</v>
      </c>
      <c r="B699" s="15">
        <v>2022</v>
      </c>
      <c r="C699" s="15">
        <v>11</v>
      </c>
      <c r="D699" s="15" t="str">
        <f t="shared" si="64"/>
        <v>202211</v>
      </c>
      <c r="E699" s="15">
        <v>2</v>
      </c>
      <c r="F699" s="15">
        <v>0</v>
      </c>
      <c r="G699" s="62">
        <f t="shared" si="67"/>
        <v>2078.8190210536177</v>
      </c>
      <c r="H699" s="15">
        <f>IF(G698&lt;VLOOKUP(D699,'Luxjacky Assumptions Monthly'!$N$20:$R$44,5,0),VLOOKUP(D699,'Luxjacky Assumptions Monthly'!$N$20:$R$44,4,0),0)</f>
        <v>0</v>
      </c>
      <c r="I699" s="15">
        <f t="shared" si="65"/>
        <v>265.41820901446255</v>
      </c>
      <c r="J699" s="15">
        <f t="shared" si="66"/>
        <v>0</v>
      </c>
      <c r="K699" s="15">
        <f t="shared" si="68"/>
        <v>0</v>
      </c>
      <c r="L699" s="58">
        <f>'Luxjacky Assumptions Monthly'!$M$8*'Luxjacky Forecast Monthly'!H699</f>
        <v>0</v>
      </c>
      <c r="M699" s="58">
        <f>'Luxjacky Assumptions Monthly'!$M$6*'Luxjacky Assumptions Monthly'!$M$8*'Luxjacky Forecast Monthly'!G699</f>
        <v>1039.4095105268088</v>
      </c>
      <c r="N699" s="58">
        <f t="shared" si="69"/>
        <v>1039.4095105268088</v>
      </c>
    </row>
    <row r="700" spans="1:14" x14ac:dyDescent="0.3">
      <c r="A700" s="60">
        <v>44894</v>
      </c>
      <c r="B700" s="15">
        <v>2022</v>
      </c>
      <c r="C700" s="15">
        <v>11</v>
      </c>
      <c r="D700" s="15" t="str">
        <f t="shared" si="64"/>
        <v>202211</v>
      </c>
      <c r="E700" s="15">
        <v>3</v>
      </c>
      <c r="F700" s="15">
        <v>0</v>
      </c>
      <c r="G700" s="62">
        <f t="shared" si="67"/>
        <v>1816.0114197538937</v>
      </c>
      <c r="H700" s="15">
        <f>IF(G699&lt;VLOOKUP(D700,'Luxjacky Assumptions Monthly'!$N$20:$R$44,5,0),VLOOKUP(D700,'Luxjacky Assumptions Monthly'!$N$20:$R$44,4,0),0)</f>
        <v>0</v>
      </c>
      <c r="I700" s="15">
        <f t="shared" si="65"/>
        <v>262.80760129972401</v>
      </c>
      <c r="J700" s="15">
        <f t="shared" si="66"/>
        <v>0</v>
      </c>
      <c r="K700" s="15">
        <f t="shared" si="68"/>
        <v>0</v>
      </c>
      <c r="L700" s="58">
        <f>'Luxjacky Assumptions Monthly'!$M$8*'Luxjacky Forecast Monthly'!H700</f>
        <v>0</v>
      </c>
      <c r="M700" s="58">
        <f>'Luxjacky Assumptions Monthly'!$M$6*'Luxjacky Assumptions Monthly'!$M$8*'Luxjacky Forecast Monthly'!G700</f>
        <v>908.00570987694687</v>
      </c>
      <c r="N700" s="58">
        <f t="shared" si="69"/>
        <v>908.00570987694687</v>
      </c>
    </row>
    <row r="701" spans="1:14" x14ac:dyDescent="0.3">
      <c r="A701" s="60">
        <v>44895</v>
      </c>
      <c r="B701" s="15">
        <v>2022</v>
      </c>
      <c r="C701" s="15">
        <v>11</v>
      </c>
      <c r="D701" s="15" t="str">
        <f t="shared" si="64"/>
        <v>202211</v>
      </c>
      <c r="E701" s="15">
        <v>4</v>
      </c>
      <c r="F701" s="15">
        <v>0</v>
      </c>
      <c r="G701" s="62">
        <f t="shared" si="67"/>
        <v>3520.1950770806129</v>
      </c>
      <c r="H701" s="15">
        <f>IF(G700&lt;VLOOKUP(D701,'Luxjacky Assumptions Monthly'!$N$20:$R$44,5,0),VLOOKUP(D701,'Luxjacky Assumptions Monthly'!$N$20:$R$44,4,0),0)</f>
        <v>1956.3626892138111</v>
      </c>
      <c r="I701" s="15">
        <f t="shared" si="65"/>
        <v>252.17903188709232</v>
      </c>
      <c r="J701" s="15">
        <f t="shared" si="66"/>
        <v>1</v>
      </c>
      <c r="K701" s="15">
        <f t="shared" si="68"/>
        <v>4000</v>
      </c>
      <c r="L701" s="58">
        <f>'Luxjacky Assumptions Monthly'!$M$8*'Luxjacky Forecast Monthly'!H701</f>
        <v>19563.626892138112</v>
      </c>
      <c r="M701" s="58">
        <f>'Luxjacky Assumptions Monthly'!$M$6*'Luxjacky Assumptions Monthly'!$M$8*'Luxjacky Forecast Monthly'!G701</f>
        <v>1760.0975385403065</v>
      </c>
      <c r="N701" s="58">
        <f t="shared" si="69"/>
        <v>25323.72443067842</v>
      </c>
    </row>
    <row r="702" spans="1:14" x14ac:dyDescent="0.3">
      <c r="A702" s="60">
        <v>44896</v>
      </c>
      <c r="B702" s="15">
        <v>2022</v>
      </c>
      <c r="C702" s="15">
        <v>12</v>
      </c>
      <c r="D702" s="15" t="str">
        <f t="shared" si="64"/>
        <v>202212</v>
      </c>
      <c r="E702" s="15">
        <v>5</v>
      </c>
      <c r="F702" s="15">
        <v>0</v>
      </c>
      <c r="G702" s="62">
        <f t="shared" si="67"/>
        <v>3285.2306505071579</v>
      </c>
      <c r="H702" s="15">
        <f>IF(G701&lt;VLOOKUP(D702,'Luxjacky Assumptions Monthly'!$N$20:$R$44,5,0),VLOOKUP(D702,'Luxjacky Assumptions Monthly'!$N$20:$R$44,4,0),0)</f>
        <v>0</v>
      </c>
      <c r="I702" s="15">
        <f t="shared" si="65"/>
        <v>234.96442657345509</v>
      </c>
      <c r="J702" s="15">
        <f t="shared" si="66"/>
        <v>0</v>
      </c>
      <c r="K702" s="15">
        <f t="shared" si="68"/>
        <v>0</v>
      </c>
      <c r="L702" s="58">
        <f>'Luxjacky Assumptions Monthly'!$M$8*'Luxjacky Forecast Monthly'!H702</f>
        <v>0</v>
      </c>
      <c r="M702" s="58">
        <f>'Luxjacky Assumptions Monthly'!$M$6*'Luxjacky Assumptions Monthly'!$M$8*'Luxjacky Forecast Monthly'!G702</f>
        <v>1642.6153252535789</v>
      </c>
      <c r="N702" s="58">
        <f t="shared" si="69"/>
        <v>1642.6153252535789</v>
      </c>
    </row>
    <row r="703" spans="1:14" x14ac:dyDescent="0.3">
      <c r="A703" s="60">
        <v>44897</v>
      </c>
      <c r="B703" s="15">
        <v>2022</v>
      </c>
      <c r="C703" s="15">
        <v>12</v>
      </c>
      <c r="D703" s="15" t="str">
        <f t="shared" si="64"/>
        <v>202212</v>
      </c>
      <c r="E703" s="15">
        <v>6</v>
      </c>
      <c r="F703" s="15">
        <v>1</v>
      </c>
      <c r="G703" s="62">
        <f t="shared" si="67"/>
        <v>3068.6379599477768</v>
      </c>
      <c r="H703" s="15">
        <f>IF(G702&lt;VLOOKUP(D703,'Luxjacky Assumptions Monthly'!$N$20:$R$44,5,0),VLOOKUP(D703,'Luxjacky Assumptions Monthly'!$N$20:$R$44,4,0),0)</f>
        <v>0</v>
      </c>
      <c r="I703" s="15">
        <f t="shared" si="65"/>
        <v>216.59269055938108</v>
      </c>
      <c r="J703" s="15">
        <f t="shared" si="66"/>
        <v>0</v>
      </c>
      <c r="K703" s="15">
        <f t="shared" si="68"/>
        <v>0</v>
      </c>
      <c r="L703" s="58">
        <f>'Luxjacky Assumptions Monthly'!$M$8*'Luxjacky Forecast Monthly'!H703</f>
        <v>0</v>
      </c>
      <c r="M703" s="58">
        <f>'Luxjacky Assumptions Monthly'!$M$6*'Luxjacky Assumptions Monthly'!$M$8*'Luxjacky Forecast Monthly'!G703</f>
        <v>1534.3189799738884</v>
      </c>
      <c r="N703" s="58">
        <f t="shared" si="69"/>
        <v>1534.3189799738884</v>
      </c>
    </row>
    <row r="704" spans="1:14" x14ac:dyDescent="0.3">
      <c r="A704" s="60">
        <v>44898</v>
      </c>
      <c r="B704" s="15">
        <v>2022</v>
      </c>
      <c r="C704" s="15">
        <v>12</v>
      </c>
      <c r="D704" s="15" t="str">
        <f t="shared" si="64"/>
        <v>202212</v>
      </c>
      <c r="E704" s="15">
        <v>7</v>
      </c>
      <c r="F704" s="15">
        <v>1</v>
      </c>
      <c r="G704" s="62">
        <f t="shared" si="67"/>
        <v>2889.9647477983963</v>
      </c>
      <c r="H704" s="15">
        <f>IF(G703&lt;VLOOKUP(D704,'Luxjacky Assumptions Monthly'!$N$20:$R$44,5,0),VLOOKUP(D704,'Luxjacky Assumptions Monthly'!$N$20:$R$44,4,0),0)</f>
        <v>0</v>
      </c>
      <c r="I704" s="15">
        <f t="shared" si="65"/>
        <v>178.67321214938073</v>
      </c>
      <c r="J704" s="15">
        <f t="shared" si="66"/>
        <v>0</v>
      </c>
      <c r="K704" s="15">
        <f t="shared" si="68"/>
        <v>0</v>
      </c>
      <c r="L704" s="58">
        <f>'Luxjacky Assumptions Monthly'!$M$8*'Luxjacky Forecast Monthly'!H704</f>
        <v>0</v>
      </c>
      <c r="M704" s="58">
        <f>'Luxjacky Assumptions Monthly'!$M$6*'Luxjacky Assumptions Monthly'!$M$8*'Luxjacky Forecast Monthly'!G704</f>
        <v>1444.9823738991981</v>
      </c>
      <c r="N704" s="58">
        <f t="shared" si="69"/>
        <v>1444.9823738991981</v>
      </c>
    </row>
    <row r="705" spans="1:14" x14ac:dyDescent="0.3">
      <c r="A705" s="60">
        <v>44899</v>
      </c>
      <c r="B705" s="15">
        <v>2022</v>
      </c>
      <c r="C705" s="15">
        <v>12</v>
      </c>
      <c r="D705" s="15" t="str">
        <f t="shared" si="64"/>
        <v>202212</v>
      </c>
      <c r="E705" s="15">
        <v>1</v>
      </c>
      <c r="F705" s="15">
        <v>0</v>
      </c>
      <c r="G705" s="62">
        <f t="shared" si="67"/>
        <v>2627.1276498436901</v>
      </c>
      <c r="H705" s="15">
        <f>IF(G704&lt;VLOOKUP(D705,'Luxjacky Assumptions Monthly'!$N$20:$R$44,5,0),VLOOKUP(D705,'Luxjacky Assumptions Monthly'!$N$20:$R$44,4,0),0)</f>
        <v>0</v>
      </c>
      <c r="I705" s="15">
        <f t="shared" si="65"/>
        <v>262.83709795470628</v>
      </c>
      <c r="J705" s="15">
        <f t="shared" si="66"/>
        <v>0</v>
      </c>
      <c r="K705" s="15">
        <f t="shared" si="68"/>
        <v>0</v>
      </c>
      <c r="L705" s="58">
        <f>'Luxjacky Assumptions Monthly'!$M$8*'Luxjacky Forecast Monthly'!H705</f>
        <v>0</v>
      </c>
      <c r="M705" s="58">
        <f>'Luxjacky Assumptions Monthly'!$M$6*'Luxjacky Assumptions Monthly'!$M$8*'Luxjacky Forecast Monthly'!G705</f>
        <v>1313.563824921845</v>
      </c>
      <c r="N705" s="58">
        <f t="shared" si="69"/>
        <v>1313.563824921845</v>
      </c>
    </row>
    <row r="706" spans="1:14" x14ac:dyDescent="0.3">
      <c r="A706" s="60">
        <v>44900</v>
      </c>
      <c r="B706" s="15">
        <v>2022</v>
      </c>
      <c r="C706" s="15">
        <v>12</v>
      </c>
      <c r="D706" s="15" t="str">
        <f t="shared" si="64"/>
        <v>202212</v>
      </c>
      <c r="E706" s="15">
        <v>2</v>
      </c>
      <c r="F706" s="15">
        <v>0</v>
      </c>
      <c r="G706" s="62">
        <f t="shared" si="67"/>
        <v>2359.6728696472073</v>
      </c>
      <c r="H706" s="15">
        <f>IF(G705&lt;VLOOKUP(D706,'Luxjacky Assumptions Monthly'!$N$20:$R$44,5,0),VLOOKUP(D706,'Luxjacky Assumptions Monthly'!$N$20:$R$44,4,0),0)</f>
        <v>0</v>
      </c>
      <c r="I706" s="15">
        <f t="shared" si="65"/>
        <v>267.4547801964826</v>
      </c>
      <c r="J706" s="15">
        <f t="shared" si="66"/>
        <v>0</v>
      </c>
      <c r="K706" s="15">
        <f t="shared" si="68"/>
        <v>0</v>
      </c>
      <c r="L706" s="58">
        <f>'Luxjacky Assumptions Monthly'!$M$8*'Luxjacky Forecast Monthly'!H706</f>
        <v>0</v>
      </c>
      <c r="M706" s="58">
        <f>'Luxjacky Assumptions Monthly'!$M$6*'Luxjacky Assumptions Monthly'!$M$8*'Luxjacky Forecast Monthly'!G706</f>
        <v>1179.8364348236037</v>
      </c>
      <c r="N706" s="58">
        <f t="shared" si="69"/>
        <v>1179.8364348236037</v>
      </c>
    </row>
    <row r="707" spans="1:14" x14ac:dyDescent="0.3">
      <c r="A707" s="60">
        <v>44901</v>
      </c>
      <c r="B707" s="15">
        <v>2022</v>
      </c>
      <c r="C707" s="15">
        <v>12</v>
      </c>
      <c r="D707" s="15" t="str">
        <f t="shared" ref="D707:D770" si="70">CONCATENATE(B707,C707)</f>
        <v>202212</v>
      </c>
      <c r="E707" s="15">
        <v>3</v>
      </c>
      <c r="F707" s="15">
        <v>0</v>
      </c>
      <c r="G707" s="62">
        <f t="shared" si="67"/>
        <v>2094.8286971654634</v>
      </c>
      <c r="H707" s="15">
        <f>IF(G706&lt;VLOOKUP(D707,'Luxjacky Assumptions Monthly'!$N$20:$R$44,5,0),VLOOKUP(D707,'Luxjacky Assumptions Monthly'!$N$20:$R$44,4,0),0)</f>
        <v>0</v>
      </c>
      <c r="I707" s="15">
        <f t="shared" ref="I707:I732" si="71">100-2.17*E707^2.25+12.77*E707+EXP(-E707/0.032)+5*C707^0.75+10*F707+20*(B707-2016)</f>
        <v>264.84417248174407</v>
      </c>
      <c r="J707" s="15">
        <f t="shared" ref="J707:J732" si="72">IF(H707&gt;0,1,0)</f>
        <v>0</v>
      </c>
      <c r="K707" s="15">
        <f t="shared" si="68"/>
        <v>0</v>
      </c>
      <c r="L707" s="58">
        <f>'Luxjacky Assumptions Monthly'!$M$8*'Luxjacky Forecast Monthly'!H707</f>
        <v>0</v>
      </c>
      <c r="M707" s="58">
        <f>'Luxjacky Assumptions Monthly'!$M$6*'Luxjacky Assumptions Monthly'!$M$8*'Luxjacky Forecast Monthly'!G707</f>
        <v>1047.4143485827317</v>
      </c>
      <c r="N707" s="58">
        <f t="shared" si="69"/>
        <v>1047.4143485827317</v>
      </c>
    </row>
    <row r="708" spans="1:14" x14ac:dyDescent="0.3">
      <c r="A708" s="60">
        <v>44902</v>
      </c>
      <c r="B708" s="15">
        <v>2022</v>
      </c>
      <c r="C708" s="15">
        <v>12</v>
      </c>
      <c r="D708" s="15" t="str">
        <f t="shared" si="70"/>
        <v>202212</v>
      </c>
      <c r="E708" s="15">
        <v>4</v>
      </c>
      <c r="F708" s="15">
        <v>0</v>
      </c>
      <c r="G708" s="62">
        <f t="shared" ref="G708:G732" si="73">G707+H708-I708</f>
        <v>1840.613094096351</v>
      </c>
      <c r="H708" s="15">
        <f>IF(G707&lt;VLOOKUP(D708,'Luxjacky Assumptions Monthly'!$N$20:$R$44,5,0),VLOOKUP(D708,'Luxjacky Assumptions Monthly'!$N$20:$R$44,4,0),0)</f>
        <v>0</v>
      </c>
      <c r="I708" s="15">
        <f t="shared" si="71"/>
        <v>254.2156030691124</v>
      </c>
      <c r="J708" s="15">
        <f t="shared" si="72"/>
        <v>0</v>
      </c>
      <c r="K708" s="15">
        <f t="shared" ref="K708:K732" si="74">4000*J708</f>
        <v>0</v>
      </c>
      <c r="L708" s="58">
        <f>'Luxjacky Assumptions Monthly'!$M$8*'Luxjacky Forecast Monthly'!H708</f>
        <v>0</v>
      </c>
      <c r="M708" s="58">
        <f>'Luxjacky Assumptions Monthly'!$M$6*'Luxjacky Assumptions Monthly'!$M$8*'Luxjacky Forecast Monthly'!G708</f>
        <v>920.3065470481755</v>
      </c>
      <c r="N708" s="58">
        <f t="shared" ref="N708:N732" si="75">SUM(K708:M708)</f>
        <v>920.3065470481755</v>
      </c>
    </row>
    <row r="709" spans="1:14" x14ac:dyDescent="0.3">
      <c r="A709" s="60">
        <v>44903</v>
      </c>
      <c r="B709" s="15">
        <v>2022</v>
      </c>
      <c r="C709" s="15">
        <v>12</v>
      </c>
      <c r="D709" s="15" t="str">
        <f t="shared" si="70"/>
        <v>202212</v>
      </c>
      <c r="E709" s="15">
        <v>5</v>
      </c>
      <c r="F709" s="15">
        <v>0</v>
      </c>
      <c r="G709" s="62">
        <f t="shared" si="73"/>
        <v>3553.1609945326904</v>
      </c>
      <c r="H709" s="15">
        <f>IF(G708&lt;VLOOKUP(D709,'Luxjacky Assumptions Monthly'!$N$20:$R$44,5,0),VLOOKUP(D709,'Luxjacky Assumptions Monthly'!$N$20:$R$44,4,0),0)</f>
        <v>1947.5123270097945</v>
      </c>
      <c r="I709" s="15">
        <f t="shared" si="71"/>
        <v>234.96442657345509</v>
      </c>
      <c r="J709" s="15">
        <f t="shared" si="72"/>
        <v>1</v>
      </c>
      <c r="K709" s="15">
        <f t="shared" si="74"/>
        <v>4000</v>
      </c>
      <c r="L709" s="58">
        <f>'Luxjacky Assumptions Monthly'!$M$8*'Luxjacky Forecast Monthly'!H709</f>
        <v>19475.123270097945</v>
      </c>
      <c r="M709" s="58">
        <f>'Luxjacky Assumptions Monthly'!$M$6*'Luxjacky Assumptions Monthly'!$M$8*'Luxjacky Forecast Monthly'!G709</f>
        <v>1776.5804972663452</v>
      </c>
      <c r="N709" s="58">
        <f t="shared" si="75"/>
        <v>25251.703767364292</v>
      </c>
    </row>
    <row r="710" spans="1:14" x14ac:dyDescent="0.3">
      <c r="A710" s="60">
        <v>44904</v>
      </c>
      <c r="B710" s="15">
        <v>2022</v>
      </c>
      <c r="C710" s="15">
        <v>12</v>
      </c>
      <c r="D710" s="15" t="str">
        <f t="shared" si="70"/>
        <v>202212</v>
      </c>
      <c r="E710" s="15">
        <v>6</v>
      </c>
      <c r="F710" s="15">
        <v>1</v>
      </c>
      <c r="G710" s="62">
        <f t="shared" si="73"/>
        <v>3336.5683039733094</v>
      </c>
      <c r="H710" s="15">
        <f>IF(G709&lt;VLOOKUP(D710,'Luxjacky Assumptions Monthly'!$N$20:$R$44,5,0),VLOOKUP(D710,'Luxjacky Assumptions Monthly'!$N$20:$R$44,4,0),0)</f>
        <v>0</v>
      </c>
      <c r="I710" s="15">
        <f t="shared" si="71"/>
        <v>216.59269055938108</v>
      </c>
      <c r="J710" s="15">
        <f t="shared" si="72"/>
        <v>0</v>
      </c>
      <c r="K710" s="15">
        <f t="shared" si="74"/>
        <v>0</v>
      </c>
      <c r="L710" s="58">
        <f>'Luxjacky Assumptions Monthly'!$M$8*'Luxjacky Forecast Monthly'!H710</f>
        <v>0</v>
      </c>
      <c r="M710" s="58">
        <f>'Luxjacky Assumptions Monthly'!$M$6*'Luxjacky Assumptions Monthly'!$M$8*'Luxjacky Forecast Monthly'!G710</f>
        <v>1668.2841519866547</v>
      </c>
      <c r="N710" s="58">
        <f t="shared" si="75"/>
        <v>1668.2841519866547</v>
      </c>
    </row>
    <row r="711" spans="1:14" x14ac:dyDescent="0.3">
      <c r="A711" s="60">
        <v>44905</v>
      </c>
      <c r="B711" s="15">
        <v>2022</v>
      </c>
      <c r="C711" s="15">
        <v>12</v>
      </c>
      <c r="D711" s="15" t="str">
        <f t="shared" si="70"/>
        <v>202212</v>
      </c>
      <c r="E711" s="15">
        <v>7</v>
      </c>
      <c r="F711" s="15">
        <v>1</v>
      </c>
      <c r="G711" s="62">
        <f t="shared" si="73"/>
        <v>3157.8950918239289</v>
      </c>
      <c r="H711" s="15">
        <f>IF(G710&lt;VLOOKUP(D711,'Luxjacky Assumptions Monthly'!$N$20:$R$44,5,0),VLOOKUP(D711,'Luxjacky Assumptions Monthly'!$N$20:$R$44,4,0),0)</f>
        <v>0</v>
      </c>
      <c r="I711" s="15">
        <f t="shared" si="71"/>
        <v>178.67321214938073</v>
      </c>
      <c r="J711" s="15">
        <f t="shared" si="72"/>
        <v>0</v>
      </c>
      <c r="K711" s="15">
        <f t="shared" si="74"/>
        <v>0</v>
      </c>
      <c r="L711" s="58">
        <f>'Luxjacky Assumptions Monthly'!$M$8*'Luxjacky Forecast Monthly'!H711</f>
        <v>0</v>
      </c>
      <c r="M711" s="58">
        <f>'Luxjacky Assumptions Monthly'!$M$6*'Luxjacky Assumptions Monthly'!$M$8*'Luxjacky Forecast Monthly'!G711</f>
        <v>1578.9475459119644</v>
      </c>
      <c r="N711" s="58">
        <f t="shared" si="75"/>
        <v>1578.9475459119644</v>
      </c>
    </row>
    <row r="712" spans="1:14" x14ac:dyDescent="0.3">
      <c r="A712" s="60">
        <v>44906</v>
      </c>
      <c r="B712" s="15">
        <v>2022</v>
      </c>
      <c r="C712" s="15">
        <v>12</v>
      </c>
      <c r="D712" s="15" t="str">
        <f t="shared" si="70"/>
        <v>202212</v>
      </c>
      <c r="E712" s="15">
        <v>1</v>
      </c>
      <c r="F712" s="15">
        <v>0</v>
      </c>
      <c r="G712" s="62">
        <f t="shared" si="73"/>
        <v>2895.0579938692226</v>
      </c>
      <c r="H712" s="15">
        <f>IF(G711&lt;VLOOKUP(D712,'Luxjacky Assumptions Monthly'!$N$20:$R$44,5,0),VLOOKUP(D712,'Luxjacky Assumptions Monthly'!$N$20:$R$44,4,0),0)</f>
        <v>0</v>
      </c>
      <c r="I712" s="15">
        <f t="shared" si="71"/>
        <v>262.83709795470628</v>
      </c>
      <c r="J712" s="15">
        <f t="shared" si="72"/>
        <v>0</v>
      </c>
      <c r="K712" s="15">
        <f t="shared" si="74"/>
        <v>0</v>
      </c>
      <c r="L712" s="58">
        <f>'Luxjacky Assumptions Monthly'!$M$8*'Luxjacky Forecast Monthly'!H712</f>
        <v>0</v>
      </c>
      <c r="M712" s="58">
        <f>'Luxjacky Assumptions Monthly'!$M$6*'Luxjacky Assumptions Monthly'!$M$8*'Luxjacky Forecast Monthly'!G712</f>
        <v>1447.5289969346113</v>
      </c>
      <c r="N712" s="58">
        <f t="shared" si="75"/>
        <v>1447.5289969346113</v>
      </c>
    </row>
    <row r="713" spans="1:14" x14ac:dyDescent="0.3">
      <c r="A713" s="60">
        <v>44907</v>
      </c>
      <c r="B713" s="15">
        <v>2022</v>
      </c>
      <c r="C713" s="15">
        <v>12</v>
      </c>
      <c r="D713" s="15" t="str">
        <f t="shared" si="70"/>
        <v>202212</v>
      </c>
      <c r="E713" s="15">
        <v>2</v>
      </c>
      <c r="F713" s="15">
        <v>0</v>
      </c>
      <c r="G713" s="62">
        <f t="shared" si="73"/>
        <v>2627.6032136727399</v>
      </c>
      <c r="H713" s="15">
        <f>IF(G712&lt;VLOOKUP(D713,'Luxjacky Assumptions Monthly'!$N$20:$R$44,5,0),VLOOKUP(D713,'Luxjacky Assumptions Monthly'!$N$20:$R$44,4,0),0)</f>
        <v>0</v>
      </c>
      <c r="I713" s="15">
        <f t="shared" si="71"/>
        <v>267.4547801964826</v>
      </c>
      <c r="J713" s="15">
        <f t="shared" si="72"/>
        <v>0</v>
      </c>
      <c r="K713" s="15">
        <f t="shared" si="74"/>
        <v>0</v>
      </c>
      <c r="L713" s="58">
        <f>'Luxjacky Assumptions Monthly'!$M$8*'Luxjacky Forecast Monthly'!H713</f>
        <v>0</v>
      </c>
      <c r="M713" s="58">
        <f>'Luxjacky Assumptions Monthly'!$M$6*'Luxjacky Assumptions Monthly'!$M$8*'Luxjacky Forecast Monthly'!G713</f>
        <v>1313.80160683637</v>
      </c>
      <c r="N713" s="58">
        <f t="shared" si="75"/>
        <v>1313.80160683637</v>
      </c>
    </row>
    <row r="714" spans="1:14" x14ac:dyDescent="0.3">
      <c r="A714" s="60">
        <v>44908</v>
      </c>
      <c r="B714" s="15">
        <v>2022</v>
      </c>
      <c r="C714" s="15">
        <v>12</v>
      </c>
      <c r="D714" s="15" t="str">
        <f t="shared" si="70"/>
        <v>202212</v>
      </c>
      <c r="E714" s="15">
        <v>3</v>
      </c>
      <c r="F714" s="15">
        <v>0</v>
      </c>
      <c r="G714" s="62">
        <f t="shared" si="73"/>
        <v>2362.759041190996</v>
      </c>
      <c r="H714" s="15">
        <f>IF(G713&lt;VLOOKUP(D714,'Luxjacky Assumptions Monthly'!$N$20:$R$44,5,0),VLOOKUP(D714,'Luxjacky Assumptions Monthly'!$N$20:$R$44,4,0),0)</f>
        <v>0</v>
      </c>
      <c r="I714" s="15">
        <f t="shared" si="71"/>
        <v>264.84417248174407</v>
      </c>
      <c r="J714" s="15">
        <f t="shared" si="72"/>
        <v>0</v>
      </c>
      <c r="K714" s="15">
        <f t="shared" si="74"/>
        <v>0</v>
      </c>
      <c r="L714" s="58">
        <f>'Luxjacky Assumptions Monthly'!$M$8*'Luxjacky Forecast Monthly'!H714</f>
        <v>0</v>
      </c>
      <c r="M714" s="58">
        <f>'Luxjacky Assumptions Monthly'!$M$6*'Luxjacky Assumptions Monthly'!$M$8*'Luxjacky Forecast Monthly'!G714</f>
        <v>1181.379520595498</v>
      </c>
      <c r="N714" s="58">
        <f t="shared" si="75"/>
        <v>1181.379520595498</v>
      </c>
    </row>
    <row r="715" spans="1:14" x14ac:dyDescent="0.3">
      <c r="A715" s="60">
        <v>44909</v>
      </c>
      <c r="B715" s="15">
        <v>2022</v>
      </c>
      <c r="C715" s="15">
        <v>12</v>
      </c>
      <c r="D715" s="15" t="str">
        <f t="shared" si="70"/>
        <v>202212</v>
      </c>
      <c r="E715" s="15">
        <v>4</v>
      </c>
      <c r="F715" s="15">
        <v>0</v>
      </c>
      <c r="G715" s="62">
        <f t="shared" si="73"/>
        <v>2108.5434381218834</v>
      </c>
      <c r="H715" s="15">
        <f>IF(G714&lt;VLOOKUP(D715,'Luxjacky Assumptions Monthly'!$N$20:$R$44,5,0),VLOOKUP(D715,'Luxjacky Assumptions Monthly'!$N$20:$R$44,4,0),0)</f>
        <v>0</v>
      </c>
      <c r="I715" s="15">
        <f t="shared" si="71"/>
        <v>254.2156030691124</v>
      </c>
      <c r="J715" s="15">
        <f t="shared" si="72"/>
        <v>0</v>
      </c>
      <c r="K715" s="15">
        <f t="shared" si="74"/>
        <v>0</v>
      </c>
      <c r="L715" s="58">
        <f>'Luxjacky Assumptions Monthly'!$M$8*'Luxjacky Forecast Monthly'!H715</f>
        <v>0</v>
      </c>
      <c r="M715" s="58">
        <f>'Luxjacky Assumptions Monthly'!$M$6*'Luxjacky Assumptions Monthly'!$M$8*'Luxjacky Forecast Monthly'!G715</f>
        <v>1054.2717190609417</v>
      </c>
      <c r="N715" s="58">
        <f t="shared" si="75"/>
        <v>1054.2717190609417</v>
      </c>
    </row>
    <row r="716" spans="1:14" x14ac:dyDescent="0.3">
      <c r="A716" s="60">
        <v>44910</v>
      </c>
      <c r="B716" s="15">
        <v>2022</v>
      </c>
      <c r="C716" s="15">
        <v>12</v>
      </c>
      <c r="D716" s="15" t="str">
        <f t="shared" si="70"/>
        <v>202212</v>
      </c>
      <c r="E716" s="15">
        <v>5</v>
      </c>
      <c r="F716" s="15">
        <v>0</v>
      </c>
      <c r="G716" s="62">
        <f t="shared" si="73"/>
        <v>1873.5790115484283</v>
      </c>
      <c r="H716" s="15">
        <f>IF(G715&lt;VLOOKUP(D716,'Luxjacky Assumptions Monthly'!$N$20:$R$44,5,0),VLOOKUP(D716,'Luxjacky Assumptions Monthly'!$N$20:$R$44,4,0),0)</f>
        <v>0</v>
      </c>
      <c r="I716" s="15">
        <f t="shared" si="71"/>
        <v>234.96442657345509</v>
      </c>
      <c r="J716" s="15">
        <f t="shared" si="72"/>
        <v>0</v>
      </c>
      <c r="K716" s="15">
        <f t="shared" si="74"/>
        <v>0</v>
      </c>
      <c r="L716" s="58">
        <f>'Luxjacky Assumptions Monthly'!$M$8*'Luxjacky Forecast Monthly'!H716</f>
        <v>0</v>
      </c>
      <c r="M716" s="58">
        <f>'Luxjacky Assumptions Monthly'!$M$6*'Luxjacky Assumptions Monthly'!$M$8*'Luxjacky Forecast Monthly'!G716</f>
        <v>936.78950577421415</v>
      </c>
      <c r="N716" s="58">
        <f t="shared" si="75"/>
        <v>936.78950577421415</v>
      </c>
    </row>
    <row r="717" spans="1:14" x14ac:dyDescent="0.3">
      <c r="A717" s="60">
        <v>44911</v>
      </c>
      <c r="B717" s="15">
        <v>2022</v>
      </c>
      <c r="C717" s="15">
        <v>12</v>
      </c>
      <c r="D717" s="15" t="str">
        <f t="shared" si="70"/>
        <v>202212</v>
      </c>
      <c r="E717" s="15">
        <v>6</v>
      </c>
      <c r="F717" s="15">
        <v>1</v>
      </c>
      <c r="G717" s="62">
        <f t="shared" si="73"/>
        <v>1656.9863209890473</v>
      </c>
      <c r="H717" s="15">
        <f>IF(G716&lt;VLOOKUP(D717,'Luxjacky Assumptions Monthly'!$N$20:$R$44,5,0),VLOOKUP(D717,'Luxjacky Assumptions Monthly'!$N$20:$R$44,4,0),0)</f>
        <v>0</v>
      </c>
      <c r="I717" s="15">
        <f t="shared" si="71"/>
        <v>216.59269055938108</v>
      </c>
      <c r="J717" s="15">
        <f t="shared" si="72"/>
        <v>0</v>
      </c>
      <c r="K717" s="15">
        <f t="shared" si="74"/>
        <v>0</v>
      </c>
      <c r="L717" s="58">
        <f>'Luxjacky Assumptions Monthly'!$M$8*'Luxjacky Forecast Monthly'!H717</f>
        <v>0</v>
      </c>
      <c r="M717" s="58">
        <f>'Luxjacky Assumptions Monthly'!$M$6*'Luxjacky Assumptions Monthly'!$M$8*'Luxjacky Forecast Monthly'!G717</f>
        <v>828.49316049452364</v>
      </c>
      <c r="N717" s="58">
        <f t="shared" si="75"/>
        <v>828.49316049452364</v>
      </c>
    </row>
    <row r="718" spans="1:14" x14ac:dyDescent="0.3">
      <c r="A718" s="60">
        <v>44912</v>
      </c>
      <c r="B718" s="15">
        <v>2022</v>
      </c>
      <c r="C718" s="15">
        <v>12</v>
      </c>
      <c r="D718" s="15" t="str">
        <f t="shared" si="70"/>
        <v>202212</v>
      </c>
      <c r="E718" s="15">
        <v>7</v>
      </c>
      <c r="F718" s="15">
        <v>1</v>
      </c>
      <c r="G718" s="62">
        <f t="shared" si="73"/>
        <v>3425.8254358494614</v>
      </c>
      <c r="H718" s="15">
        <f>IF(G717&lt;VLOOKUP(D718,'Luxjacky Assumptions Monthly'!$N$20:$R$44,5,0),VLOOKUP(D718,'Luxjacky Assumptions Monthly'!$N$20:$R$44,4,0),0)</f>
        <v>1947.5123270097945</v>
      </c>
      <c r="I718" s="15">
        <f t="shared" si="71"/>
        <v>178.67321214938073</v>
      </c>
      <c r="J718" s="15">
        <f t="shared" si="72"/>
        <v>1</v>
      </c>
      <c r="K718" s="15">
        <f t="shared" si="74"/>
        <v>4000</v>
      </c>
      <c r="L718" s="58">
        <f>'Luxjacky Assumptions Monthly'!$M$8*'Luxjacky Forecast Monthly'!H718</f>
        <v>19475.123270097945</v>
      </c>
      <c r="M718" s="58">
        <f>'Luxjacky Assumptions Monthly'!$M$6*'Luxjacky Assumptions Monthly'!$M$8*'Luxjacky Forecast Monthly'!G718</f>
        <v>1712.9127179247307</v>
      </c>
      <c r="N718" s="58">
        <f t="shared" si="75"/>
        <v>25188.035988022675</v>
      </c>
    </row>
    <row r="719" spans="1:14" x14ac:dyDescent="0.3">
      <c r="A719" s="60">
        <v>44913</v>
      </c>
      <c r="B719" s="15">
        <v>2022</v>
      </c>
      <c r="C719" s="15">
        <v>12</v>
      </c>
      <c r="D719" s="15" t="str">
        <f t="shared" si="70"/>
        <v>202212</v>
      </c>
      <c r="E719" s="15">
        <v>1</v>
      </c>
      <c r="F719" s="15">
        <v>0</v>
      </c>
      <c r="G719" s="62">
        <f t="shared" si="73"/>
        <v>3162.9883378947552</v>
      </c>
      <c r="H719" s="15">
        <f>IF(G718&lt;VLOOKUP(D719,'Luxjacky Assumptions Monthly'!$N$20:$R$44,5,0),VLOOKUP(D719,'Luxjacky Assumptions Monthly'!$N$20:$R$44,4,0),0)</f>
        <v>0</v>
      </c>
      <c r="I719" s="15">
        <f t="shared" si="71"/>
        <v>262.83709795470628</v>
      </c>
      <c r="J719" s="15">
        <f t="shared" si="72"/>
        <v>0</v>
      </c>
      <c r="K719" s="15">
        <f t="shared" si="74"/>
        <v>0</v>
      </c>
      <c r="L719" s="58">
        <f>'Luxjacky Assumptions Monthly'!$M$8*'Luxjacky Forecast Monthly'!H719</f>
        <v>0</v>
      </c>
      <c r="M719" s="58">
        <f>'Luxjacky Assumptions Monthly'!$M$6*'Luxjacky Assumptions Monthly'!$M$8*'Luxjacky Forecast Monthly'!G719</f>
        <v>1581.4941689473776</v>
      </c>
      <c r="N719" s="58">
        <f t="shared" si="75"/>
        <v>1581.4941689473776</v>
      </c>
    </row>
    <row r="720" spans="1:14" x14ac:dyDescent="0.3">
      <c r="A720" s="60">
        <v>44914</v>
      </c>
      <c r="B720" s="15">
        <v>2022</v>
      </c>
      <c r="C720" s="15">
        <v>12</v>
      </c>
      <c r="D720" s="15" t="str">
        <f t="shared" si="70"/>
        <v>202212</v>
      </c>
      <c r="E720" s="15">
        <v>2</v>
      </c>
      <c r="F720" s="15">
        <v>0</v>
      </c>
      <c r="G720" s="62">
        <f t="shared" si="73"/>
        <v>2895.5335576982725</v>
      </c>
      <c r="H720" s="15">
        <f>IF(G719&lt;VLOOKUP(D720,'Luxjacky Assumptions Monthly'!$N$20:$R$44,5,0),VLOOKUP(D720,'Luxjacky Assumptions Monthly'!$N$20:$R$44,4,0),0)</f>
        <v>0</v>
      </c>
      <c r="I720" s="15">
        <f t="shared" si="71"/>
        <v>267.4547801964826</v>
      </c>
      <c r="J720" s="15">
        <f t="shared" si="72"/>
        <v>0</v>
      </c>
      <c r="K720" s="15">
        <f t="shared" si="74"/>
        <v>0</v>
      </c>
      <c r="L720" s="58">
        <f>'Luxjacky Assumptions Monthly'!$M$8*'Luxjacky Forecast Monthly'!H720</f>
        <v>0</v>
      </c>
      <c r="M720" s="58">
        <f>'Luxjacky Assumptions Monthly'!$M$6*'Luxjacky Assumptions Monthly'!$M$8*'Luxjacky Forecast Monthly'!G720</f>
        <v>1447.7667788491362</v>
      </c>
      <c r="N720" s="58">
        <f t="shared" si="75"/>
        <v>1447.7667788491362</v>
      </c>
    </row>
    <row r="721" spans="1:14" x14ac:dyDescent="0.3">
      <c r="A721" s="60">
        <v>44915</v>
      </c>
      <c r="B721" s="15">
        <v>2022</v>
      </c>
      <c r="C721" s="15">
        <v>12</v>
      </c>
      <c r="D721" s="15" t="str">
        <f t="shared" si="70"/>
        <v>202212</v>
      </c>
      <c r="E721" s="15">
        <v>3</v>
      </c>
      <c r="F721" s="15">
        <v>0</v>
      </c>
      <c r="G721" s="62">
        <f t="shared" si="73"/>
        <v>2630.6893852165285</v>
      </c>
      <c r="H721" s="15">
        <f>IF(G720&lt;VLOOKUP(D721,'Luxjacky Assumptions Monthly'!$N$20:$R$44,5,0),VLOOKUP(D721,'Luxjacky Assumptions Monthly'!$N$20:$R$44,4,0),0)</f>
        <v>0</v>
      </c>
      <c r="I721" s="15">
        <f t="shared" si="71"/>
        <v>264.84417248174407</v>
      </c>
      <c r="J721" s="15">
        <f t="shared" si="72"/>
        <v>0</v>
      </c>
      <c r="K721" s="15">
        <f t="shared" si="74"/>
        <v>0</v>
      </c>
      <c r="L721" s="58">
        <f>'Luxjacky Assumptions Monthly'!$M$8*'Luxjacky Forecast Monthly'!H721</f>
        <v>0</v>
      </c>
      <c r="M721" s="58">
        <f>'Luxjacky Assumptions Monthly'!$M$6*'Luxjacky Assumptions Monthly'!$M$8*'Luxjacky Forecast Monthly'!G721</f>
        <v>1315.3446926082643</v>
      </c>
      <c r="N721" s="58">
        <f t="shared" si="75"/>
        <v>1315.3446926082643</v>
      </c>
    </row>
    <row r="722" spans="1:14" x14ac:dyDescent="0.3">
      <c r="A722" s="60">
        <v>44916</v>
      </c>
      <c r="B722" s="15">
        <v>2022</v>
      </c>
      <c r="C722" s="15">
        <v>12</v>
      </c>
      <c r="D722" s="15" t="str">
        <f t="shared" si="70"/>
        <v>202212</v>
      </c>
      <c r="E722" s="15">
        <v>4</v>
      </c>
      <c r="F722" s="15">
        <v>0</v>
      </c>
      <c r="G722" s="62">
        <f t="shared" si="73"/>
        <v>2376.4737821474159</v>
      </c>
      <c r="H722" s="15">
        <f>IF(G721&lt;VLOOKUP(D722,'Luxjacky Assumptions Monthly'!$N$20:$R$44,5,0),VLOOKUP(D722,'Luxjacky Assumptions Monthly'!$N$20:$R$44,4,0),0)</f>
        <v>0</v>
      </c>
      <c r="I722" s="15">
        <f t="shared" si="71"/>
        <v>254.2156030691124</v>
      </c>
      <c r="J722" s="15">
        <f t="shared" si="72"/>
        <v>0</v>
      </c>
      <c r="K722" s="15">
        <f t="shared" si="74"/>
        <v>0</v>
      </c>
      <c r="L722" s="58">
        <f>'Luxjacky Assumptions Monthly'!$M$8*'Luxjacky Forecast Monthly'!H722</f>
        <v>0</v>
      </c>
      <c r="M722" s="58">
        <f>'Luxjacky Assumptions Monthly'!$M$6*'Luxjacky Assumptions Monthly'!$M$8*'Luxjacky Forecast Monthly'!G722</f>
        <v>1188.236891073708</v>
      </c>
      <c r="N722" s="58">
        <f t="shared" si="75"/>
        <v>1188.236891073708</v>
      </c>
    </row>
    <row r="723" spans="1:14" x14ac:dyDescent="0.3">
      <c r="A723" s="60">
        <v>44917</v>
      </c>
      <c r="B723" s="15">
        <v>2022</v>
      </c>
      <c r="C723" s="15">
        <v>12</v>
      </c>
      <c r="D723" s="15" t="str">
        <f t="shared" si="70"/>
        <v>202212</v>
      </c>
      <c r="E723" s="15">
        <v>5</v>
      </c>
      <c r="F723" s="15">
        <v>0</v>
      </c>
      <c r="G723" s="62">
        <f t="shared" si="73"/>
        <v>2141.5093555739609</v>
      </c>
      <c r="H723" s="15">
        <f>IF(G722&lt;VLOOKUP(D723,'Luxjacky Assumptions Monthly'!$N$20:$R$44,5,0),VLOOKUP(D723,'Luxjacky Assumptions Monthly'!$N$20:$R$44,4,0),0)</f>
        <v>0</v>
      </c>
      <c r="I723" s="15">
        <f t="shared" si="71"/>
        <v>234.96442657345509</v>
      </c>
      <c r="J723" s="15">
        <f t="shared" si="72"/>
        <v>0</v>
      </c>
      <c r="K723" s="15">
        <f t="shared" si="74"/>
        <v>0</v>
      </c>
      <c r="L723" s="58">
        <f>'Luxjacky Assumptions Monthly'!$M$8*'Luxjacky Forecast Monthly'!H723</f>
        <v>0</v>
      </c>
      <c r="M723" s="58">
        <f>'Luxjacky Assumptions Monthly'!$M$6*'Luxjacky Assumptions Monthly'!$M$8*'Luxjacky Forecast Monthly'!G723</f>
        <v>1070.7546777869804</v>
      </c>
      <c r="N723" s="58">
        <f t="shared" si="75"/>
        <v>1070.7546777869804</v>
      </c>
    </row>
    <row r="724" spans="1:14" x14ac:dyDescent="0.3">
      <c r="A724" s="60">
        <v>44918</v>
      </c>
      <c r="B724" s="15">
        <v>2022</v>
      </c>
      <c r="C724" s="15">
        <v>12</v>
      </c>
      <c r="D724" s="15" t="str">
        <f t="shared" si="70"/>
        <v>202212</v>
      </c>
      <c r="E724" s="15">
        <v>6</v>
      </c>
      <c r="F724" s="15">
        <v>1</v>
      </c>
      <c r="G724" s="62">
        <f t="shared" si="73"/>
        <v>1924.9166650145798</v>
      </c>
      <c r="H724" s="15">
        <f>IF(G723&lt;VLOOKUP(D724,'Luxjacky Assumptions Monthly'!$N$20:$R$44,5,0),VLOOKUP(D724,'Luxjacky Assumptions Monthly'!$N$20:$R$44,4,0),0)</f>
        <v>0</v>
      </c>
      <c r="I724" s="15">
        <f t="shared" si="71"/>
        <v>216.59269055938108</v>
      </c>
      <c r="J724" s="15">
        <f t="shared" si="72"/>
        <v>0</v>
      </c>
      <c r="K724" s="15">
        <f t="shared" si="74"/>
        <v>0</v>
      </c>
      <c r="L724" s="58">
        <f>'Luxjacky Assumptions Monthly'!$M$8*'Luxjacky Forecast Monthly'!H724</f>
        <v>0</v>
      </c>
      <c r="M724" s="58">
        <f>'Luxjacky Assumptions Monthly'!$M$6*'Luxjacky Assumptions Monthly'!$M$8*'Luxjacky Forecast Monthly'!G724</f>
        <v>962.45833250728992</v>
      </c>
      <c r="N724" s="58">
        <f t="shared" si="75"/>
        <v>962.45833250728992</v>
      </c>
    </row>
    <row r="725" spans="1:14" x14ac:dyDescent="0.3">
      <c r="A725" s="60">
        <v>44919</v>
      </c>
      <c r="B725" s="15">
        <v>2022</v>
      </c>
      <c r="C725" s="15">
        <v>12</v>
      </c>
      <c r="D725" s="15" t="str">
        <f t="shared" si="70"/>
        <v>202212</v>
      </c>
      <c r="E725" s="15">
        <v>7</v>
      </c>
      <c r="F725" s="15">
        <v>1</v>
      </c>
      <c r="G725" s="62">
        <f t="shared" si="73"/>
        <v>1746.2434528651991</v>
      </c>
      <c r="H725" s="15">
        <f>IF(G724&lt;VLOOKUP(D725,'Luxjacky Assumptions Monthly'!$N$20:$R$44,5,0),VLOOKUP(D725,'Luxjacky Assumptions Monthly'!$N$20:$R$44,4,0),0)</f>
        <v>0</v>
      </c>
      <c r="I725" s="15">
        <f t="shared" si="71"/>
        <v>178.67321214938073</v>
      </c>
      <c r="J725" s="15">
        <f t="shared" si="72"/>
        <v>0</v>
      </c>
      <c r="K725" s="15">
        <f t="shared" si="74"/>
        <v>0</v>
      </c>
      <c r="L725" s="58">
        <f>'Luxjacky Assumptions Monthly'!$M$8*'Luxjacky Forecast Monthly'!H725</f>
        <v>0</v>
      </c>
      <c r="M725" s="58">
        <f>'Luxjacky Assumptions Monthly'!$M$6*'Luxjacky Assumptions Monthly'!$M$8*'Luxjacky Forecast Monthly'!G725</f>
        <v>873.12172643259953</v>
      </c>
      <c r="N725" s="58">
        <f t="shared" si="75"/>
        <v>873.12172643259953</v>
      </c>
    </row>
    <row r="726" spans="1:14" x14ac:dyDescent="0.3">
      <c r="A726" s="60">
        <v>44920</v>
      </c>
      <c r="B726" s="15">
        <v>2022</v>
      </c>
      <c r="C726" s="15">
        <v>12</v>
      </c>
      <c r="D726" s="15" t="str">
        <f t="shared" si="70"/>
        <v>202212</v>
      </c>
      <c r="E726" s="15">
        <v>1</v>
      </c>
      <c r="F726" s="15">
        <v>0</v>
      </c>
      <c r="G726" s="62">
        <f t="shared" si="73"/>
        <v>3430.9186819202873</v>
      </c>
      <c r="H726" s="15">
        <f>IF(G725&lt;VLOOKUP(D726,'Luxjacky Assumptions Monthly'!$N$20:$R$44,5,0),VLOOKUP(D726,'Luxjacky Assumptions Monthly'!$N$20:$R$44,4,0),0)</f>
        <v>1947.5123270097945</v>
      </c>
      <c r="I726" s="15">
        <f t="shared" si="71"/>
        <v>262.83709795470628</v>
      </c>
      <c r="J726" s="15">
        <f t="shared" si="72"/>
        <v>1</v>
      </c>
      <c r="K726" s="15">
        <f t="shared" si="74"/>
        <v>4000</v>
      </c>
      <c r="L726" s="58">
        <f>'Luxjacky Assumptions Monthly'!$M$8*'Luxjacky Forecast Monthly'!H726</f>
        <v>19475.123270097945</v>
      </c>
      <c r="M726" s="58">
        <f>'Luxjacky Assumptions Monthly'!$M$6*'Luxjacky Assumptions Monthly'!$M$8*'Luxjacky Forecast Monthly'!G726</f>
        <v>1715.4593409601437</v>
      </c>
      <c r="N726" s="58">
        <f t="shared" si="75"/>
        <v>25190.582611058089</v>
      </c>
    </row>
    <row r="727" spans="1:14" x14ac:dyDescent="0.3">
      <c r="A727" s="60">
        <v>44921</v>
      </c>
      <c r="B727" s="15">
        <v>2022</v>
      </c>
      <c r="C727" s="15">
        <v>12</v>
      </c>
      <c r="D727" s="15" t="str">
        <f t="shared" si="70"/>
        <v>202212</v>
      </c>
      <c r="E727" s="15">
        <v>2</v>
      </c>
      <c r="F727" s="15">
        <v>0</v>
      </c>
      <c r="G727" s="62">
        <f t="shared" si="73"/>
        <v>3163.4639017238046</v>
      </c>
      <c r="H727" s="15">
        <f>IF(G726&lt;VLOOKUP(D727,'Luxjacky Assumptions Monthly'!$N$20:$R$44,5,0),VLOOKUP(D727,'Luxjacky Assumptions Monthly'!$N$20:$R$44,4,0),0)</f>
        <v>0</v>
      </c>
      <c r="I727" s="15">
        <f t="shared" si="71"/>
        <v>267.4547801964826</v>
      </c>
      <c r="J727" s="15">
        <f t="shared" si="72"/>
        <v>0</v>
      </c>
      <c r="K727" s="15">
        <f t="shared" si="74"/>
        <v>0</v>
      </c>
      <c r="L727" s="58">
        <f>'Luxjacky Assumptions Monthly'!$M$8*'Luxjacky Forecast Monthly'!H727</f>
        <v>0</v>
      </c>
      <c r="M727" s="58">
        <f>'Luxjacky Assumptions Monthly'!$M$6*'Luxjacky Assumptions Monthly'!$M$8*'Luxjacky Forecast Monthly'!G727</f>
        <v>1581.7319508619023</v>
      </c>
      <c r="N727" s="58">
        <f t="shared" si="75"/>
        <v>1581.7319508619023</v>
      </c>
    </row>
    <row r="728" spans="1:14" x14ac:dyDescent="0.3">
      <c r="A728" s="60">
        <v>44922</v>
      </c>
      <c r="B728" s="15">
        <v>2022</v>
      </c>
      <c r="C728" s="15">
        <v>12</v>
      </c>
      <c r="D728" s="15" t="str">
        <f t="shared" si="70"/>
        <v>202212</v>
      </c>
      <c r="E728" s="15">
        <v>3</v>
      </c>
      <c r="F728" s="15">
        <v>0</v>
      </c>
      <c r="G728" s="62">
        <f t="shared" si="73"/>
        <v>2898.6197292420607</v>
      </c>
      <c r="H728" s="15">
        <f>IF(G727&lt;VLOOKUP(D728,'Luxjacky Assumptions Monthly'!$N$20:$R$44,5,0),VLOOKUP(D728,'Luxjacky Assumptions Monthly'!$N$20:$R$44,4,0),0)</f>
        <v>0</v>
      </c>
      <c r="I728" s="15">
        <f t="shared" si="71"/>
        <v>264.84417248174407</v>
      </c>
      <c r="J728" s="15">
        <f t="shared" si="72"/>
        <v>0</v>
      </c>
      <c r="K728" s="15">
        <f t="shared" si="74"/>
        <v>0</v>
      </c>
      <c r="L728" s="58">
        <f>'Luxjacky Assumptions Monthly'!$M$8*'Luxjacky Forecast Monthly'!H728</f>
        <v>0</v>
      </c>
      <c r="M728" s="58">
        <f>'Luxjacky Assumptions Monthly'!$M$6*'Luxjacky Assumptions Monthly'!$M$8*'Luxjacky Forecast Monthly'!G728</f>
        <v>1449.3098646210303</v>
      </c>
      <c r="N728" s="58">
        <f t="shared" si="75"/>
        <v>1449.3098646210303</v>
      </c>
    </row>
    <row r="729" spans="1:14" x14ac:dyDescent="0.3">
      <c r="A729" s="60">
        <v>44923</v>
      </c>
      <c r="B729" s="15">
        <v>2022</v>
      </c>
      <c r="C729" s="15">
        <v>12</v>
      </c>
      <c r="D729" s="15" t="str">
        <f t="shared" si="70"/>
        <v>202212</v>
      </c>
      <c r="E729" s="15">
        <v>4</v>
      </c>
      <c r="F729" s="15">
        <v>0</v>
      </c>
      <c r="G729" s="62">
        <f t="shared" si="73"/>
        <v>2644.4041261729481</v>
      </c>
      <c r="H729" s="15">
        <f>IF(G728&lt;VLOOKUP(D729,'Luxjacky Assumptions Monthly'!$N$20:$R$44,5,0),VLOOKUP(D729,'Luxjacky Assumptions Monthly'!$N$20:$R$44,4,0),0)</f>
        <v>0</v>
      </c>
      <c r="I729" s="15">
        <f t="shared" si="71"/>
        <v>254.2156030691124</v>
      </c>
      <c r="J729" s="15">
        <f t="shared" si="72"/>
        <v>0</v>
      </c>
      <c r="K729" s="15">
        <f t="shared" si="74"/>
        <v>0</v>
      </c>
      <c r="L729" s="58">
        <f>'Luxjacky Assumptions Monthly'!$M$8*'Luxjacky Forecast Monthly'!H729</f>
        <v>0</v>
      </c>
      <c r="M729" s="58">
        <f>'Luxjacky Assumptions Monthly'!$M$6*'Luxjacky Assumptions Monthly'!$M$8*'Luxjacky Forecast Monthly'!G729</f>
        <v>1322.202063086474</v>
      </c>
      <c r="N729" s="58">
        <f t="shared" si="75"/>
        <v>1322.202063086474</v>
      </c>
    </row>
    <row r="730" spans="1:14" x14ac:dyDescent="0.3">
      <c r="A730" s="60">
        <v>44924</v>
      </c>
      <c r="B730" s="15">
        <v>2022</v>
      </c>
      <c r="C730" s="15">
        <v>12</v>
      </c>
      <c r="D730" s="15" t="str">
        <f t="shared" si="70"/>
        <v>202212</v>
      </c>
      <c r="E730" s="15">
        <v>5</v>
      </c>
      <c r="F730" s="15">
        <v>0</v>
      </c>
      <c r="G730" s="62">
        <f t="shared" si="73"/>
        <v>2409.439699599493</v>
      </c>
      <c r="H730" s="15">
        <f>IF(G729&lt;VLOOKUP(D730,'Luxjacky Assumptions Monthly'!$N$20:$R$44,5,0),VLOOKUP(D730,'Luxjacky Assumptions Monthly'!$N$20:$R$44,4,0),0)</f>
        <v>0</v>
      </c>
      <c r="I730" s="15">
        <f t="shared" si="71"/>
        <v>234.96442657345509</v>
      </c>
      <c r="J730" s="15">
        <f t="shared" si="72"/>
        <v>0</v>
      </c>
      <c r="K730" s="15">
        <f t="shared" si="74"/>
        <v>0</v>
      </c>
      <c r="L730" s="58">
        <f>'Luxjacky Assumptions Monthly'!$M$8*'Luxjacky Forecast Monthly'!H730</f>
        <v>0</v>
      </c>
      <c r="M730" s="58">
        <f>'Luxjacky Assumptions Monthly'!$M$6*'Luxjacky Assumptions Monthly'!$M$8*'Luxjacky Forecast Monthly'!G730</f>
        <v>1204.7198497997465</v>
      </c>
      <c r="N730" s="58">
        <f t="shared" si="75"/>
        <v>1204.7198497997465</v>
      </c>
    </row>
    <row r="731" spans="1:14" x14ac:dyDescent="0.3">
      <c r="A731" s="60">
        <v>44925</v>
      </c>
      <c r="B731" s="15">
        <v>2022</v>
      </c>
      <c r="C731" s="15">
        <v>12</v>
      </c>
      <c r="D731" s="15" t="str">
        <f t="shared" si="70"/>
        <v>202212</v>
      </c>
      <c r="E731" s="15">
        <v>6</v>
      </c>
      <c r="F731" s="15">
        <v>1</v>
      </c>
      <c r="G731" s="62">
        <f t="shared" si="73"/>
        <v>2192.847009040112</v>
      </c>
      <c r="H731" s="15">
        <f>IF(G730&lt;VLOOKUP(D731,'Luxjacky Assumptions Monthly'!$N$20:$R$44,5,0),VLOOKUP(D731,'Luxjacky Assumptions Monthly'!$N$20:$R$44,4,0),0)</f>
        <v>0</v>
      </c>
      <c r="I731" s="15">
        <f t="shared" si="71"/>
        <v>216.59269055938108</v>
      </c>
      <c r="J731" s="15">
        <f t="shared" si="72"/>
        <v>0</v>
      </c>
      <c r="K731" s="15">
        <f t="shared" si="74"/>
        <v>0</v>
      </c>
      <c r="L731" s="58">
        <f>'Luxjacky Assumptions Monthly'!$M$8*'Luxjacky Forecast Monthly'!H731</f>
        <v>0</v>
      </c>
      <c r="M731" s="58">
        <f>'Luxjacky Assumptions Monthly'!$M$6*'Luxjacky Assumptions Monthly'!$M$8*'Luxjacky Forecast Monthly'!G731</f>
        <v>1096.423504520056</v>
      </c>
      <c r="N731" s="58">
        <f t="shared" si="75"/>
        <v>1096.423504520056</v>
      </c>
    </row>
    <row r="732" spans="1:14" x14ac:dyDescent="0.3">
      <c r="A732" s="60">
        <v>44926</v>
      </c>
      <c r="B732" s="15">
        <v>2022</v>
      </c>
      <c r="C732" s="15">
        <v>12</v>
      </c>
      <c r="D732" s="15" t="str">
        <f t="shared" si="70"/>
        <v>202212</v>
      </c>
      <c r="E732" s="15">
        <v>7</v>
      </c>
      <c r="F732" s="15">
        <v>1</v>
      </c>
      <c r="G732" s="62">
        <f t="shared" si="73"/>
        <v>2014.1737968907312</v>
      </c>
      <c r="H732" s="15">
        <f>IF(G731&lt;VLOOKUP(D732,'Luxjacky Assumptions Monthly'!$N$20:$R$44,5,0),VLOOKUP(D732,'Luxjacky Assumptions Monthly'!$N$20:$R$44,4,0),0)</f>
        <v>0</v>
      </c>
      <c r="I732" s="15">
        <f t="shared" si="71"/>
        <v>178.67321214938073</v>
      </c>
      <c r="J732" s="15">
        <f t="shared" si="72"/>
        <v>0</v>
      </c>
      <c r="K732" s="15">
        <f t="shared" si="74"/>
        <v>0</v>
      </c>
      <c r="L732" s="58">
        <f>'Luxjacky Assumptions Monthly'!$M$8*'Luxjacky Forecast Monthly'!H732</f>
        <v>0</v>
      </c>
      <c r="M732" s="58">
        <f>'Luxjacky Assumptions Monthly'!$M$6*'Luxjacky Assumptions Monthly'!$M$8*'Luxjacky Forecast Monthly'!G732</f>
        <v>1007.0868984453656</v>
      </c>
      <c r="N732" s="58">
        <f t="shared" si="75"/>
        <v>1007.0868984453656</v>
      </c>
    </row>
    <row r="733" spans="1:14" x14ac:dyDescent="0.3">
      <c r="D733" s="15" t="str">
        <f t="shared" si="70"/>
        <v/>
      </c>
    </row>
    <row r="734" spans="1:14" x14ac:dyDescent="0.3">
      <c r="D734" s="15" t="str">
        <f t="shared" si="70"/>
        <v/>
      </c>
    </row>
    <row r="735" spans="1:14" x14ac:dyDescent="0.3">
      <c r="D735" s="15" t="str">
        <f t="shared" si="70"/>
        <v/>
      </c>
    </row>
    <row r="736" spans="1:14" x14ac:dyDescent="0.3">
      <c r="D736" s="15" t="str">
        <f t="shared" si="70"/>
        <v/>
      </c>
    </row>
    <row r="737" spans="4:4" x14ac:dyDescent="0.3">
      <c r="D737" s="15" t="str">
        <f t="shared" si="70"/>
        <v/>
      </c>
    </row>
    <row r="738" spans="4:4" x14ac:dyDescent="0.3">
      <c r="D738" s="15" t="str">
        <f t="shared" si="70"/>
        <v/>
      </c>
    </row>
    <row r="739" spans="4:4" x14ac:dyDescent="0.3">
      <c r="D739" s="15" t="str">
        <f t="shared" si="70"/>
        <v/>
      </c>
    </row>
    <row r="740" spans="4:4" x14ac:dyDescent="0.3">
      <c r="D740" s="15" t="str">
        <f t="shared" si="70"/>
        <v/>
      </c>
    </row>
    <row r="741" spans="4:4" x14ac:dyDescent="0.3">
      <c r="D741" s="15" t="str">
        <f t="shared" si="70"/>
        <v/>
      </c>
    </row>
    <row r="742" spans="4:4" x14ac:dyDescent="0.3">
      <c r="D742" s="15" t="str">
        <f t="shared" si="70"/>
        <v/>
      </c>
    </row>
    <row r="743" spans="4:4" x14ac:dyDescent="0.3">
      <c r="D743" s="15" t="str">
        <f t="shared" si="70"/>
        <v/>
      </c>
    </row>
    <row r="744" spans="4:4" x14ac:dyDescent="0.3">
      <c r="D744" s="15" t="str">
        <f t="shared" si="70"/>
        <v/>
      </c>
    </row>
    <row r="745" spans="4:4" x14ac:dyDescent="0.3">
      <c r="D745" s="15" t="str">
        <f t="shared" si="70"/>
        <v/>
      </c>
    </row>
    <row r="746" spans="4:4" x14ac:dyDescent="0.3">
      <c r="D746" s="15" t="str">
        <f t="shared" si="70"/>
        <v/>
      </c>
    </row>
    <row r="747" spans="4:4" x14ac:dyDescent="0.3">
      <c r="D747" s="15" t="str">
        <f t="shared" si="70"/>
        <v/>
      </c>
    </row>
    <row r="748" spans="4:4" x14ac:dyDescent="0.3">
      <c r="D748" s="15" t="str">
        <f t="shared" si="70"/>
        <v/>
      </c>
    </row>
    <row r="749" spans="4:4" x14ac:dyDescent="0.3">
      <c r="D749" s="15" t="str">
        <f t="shared" si="70"/>
        <v/>
      </c>
    </row>
    <row r="750" spans="4:4" x14ac:dyDescent="0.3">
      <c r="D750" s="15" t="str">
        <f t="shared" si="70"/>
        <v/>
      </c>
    </row>
    <row r="751" spans="4:4" x14ac:dyDescent="0.3">
      <c r="D751" s="15" t="str">
        <f t="shared" si="70"/>
        <v/>
      </c>
    </row>
    <row r="752" spans="4:4" x14ac:dyDescent="0.3">
      <c r="D752" s="15" t="str">
        <f t="shared" si="70"/>
        <v/>
      </c>
    </row>
    <row r="753" spans="4:4" x14ac:dyDescent="0.3">
      <c r="D753" s="15" t="str">
        <f t="shared" si="70"/>
        <v/>
      </c>
    </row>
    <row r="754" spans="4:4" x14ac:dyDescent="0.3">
      <c r="D754" s="15" t="str">
        <f t="shared" si="70"/>
        <v/>
      </c>
    </row>
    <row r="755" spans="4:4" x14ac:dyDescent="0.3">
      <c r="D755" s="15" t="str">
        <f t="shared" si="70"/>
        <v/>
      </c>
    </row>
    <row r="756" spans="4:4" x14ac:dyDescent="0.3">
      <c r="D756" s="15" t="str">
        <f t="shared" si="70"/>
        <v/>
      </c>
    </row>
    <row r="757" spans="4:4" x14ac:dyDescent="0.3">
      <c r="D757" s="15" t="str">
        <f t="shared" si="70"/>
        <v/>
      </c>
    </row>
    <row r="758" spans="4:4" x14ac:dyDescent="0.3">
      <c r="D758" s="15" t="str">
        <f t="shared" si="70"/>
        <v/>
      </c>
    </row>
    <row r="759" spans="4:4" x14ac:dyDescent="0.3">
      <c r="D759" s="15" t="str">
        <f t="shared" si="70"/>
        <v/>
      </c>
    </row>
    <row r="760" spans="4:4" x14ac:dyDescent="0.3">
      <c r="D760" s="15" t="str">
        <f t="shared" si="70"/>
        <v/>
      </c>
    </row>
    <row r="761" spans="4:4" x14ac:dyDescent="0.3">
      <c r="D761" s="15" t="str">
        <f t="shared" si="70"/>
        <v/>
      </c>
    </row>
    <row r="762" spans="4:4" x14ac:dyDescent="0.3">
      <c r="D762" s="15" t="str">
        <f t="shared" si="70"/>
        <v/>
      </c>
    </row>
    <row r="763" spans="4:4" x14ac:dyDescent="0.3">
      <c r="D763" s="15" t="str">
        <f t="shared" si="70"/>
        <v/>
      </c>
    </row>
    <row r="764" spans="4:4" x14ac:dyDescent="0.3">
      <c r="D764" s="15" t="str">
        <f t="shared" si="70"/>
        <v/>
      </c>
    </row>
    <row r="765" spans="4:4" x14ac:dyDescent="0.3">
      <c r="D765" s="15" t="str">
        <f t="shared" si="70"/>
        <v/>
      </c>
    </row>
    <row r="766" spans="4:4" x14ac:dyDescent="0.3">
      <c r="D766" s="15" t="str">
        <f t="shared" si="70"/>
        <v/>
      </c>
    </row>
    <row r="767" spans="4:4" x14ac:dyDescent="0.3">
      <c r="D767" s="15" t="str">
        <f t="shared" si="70"/>
        <v/>
      </c>
    </row>
    <row r="768" spans="4:4" x14ac:dyDescent="0.3">
      <c r="D768" s="15" t="str">
        <f t="shared" si="70"/>
        <v/>
      </c>
    </row>
    <row r="769" spans="4:4" x14ac:dyDescent="0.3">
      <c r="D769" s="15" t="str">
        <f t="shared" si="70"/>
        <v/>
      </c>
    </row>
    <row r="770" spans="4:4" x14ac:dyDescent="0.3">
      <c r="D770" s="15" t="str">
        <f t="shared" si="70"/>
        <v/>
      </c>
    </row>
    <row r="771" spans="4:4" x14ac:dyDescent="0.3">
      <c r="D771" s="15" t="str">
        <f t="shared" ref="D771:D834" si="76">CONCATENATE(B771,C771)</f>
        <v/>
      </c>
    </row>
    <row r="772" spans="4:4" x14ac:dyDescent="0.3">
      <c r="D772" s="15" t="str">
        <f t="shared" si="76"/>
        <v/>
      </c>
    </row>
    <row r="773" spans="4:4" x14ac:dyDescent="0.3">
      <c r="D773" s="15" t="str">
        <f t="shared" si="76"/>
        <v/>
      </c>
    </row>
    <row r="774" spans="4:4" x14ac:dyDescent="0.3">
      <c r="D774" s="15" t="str">
        <f t="shared" si="76"/>
        <v/>
      </c>
    </row>
    <row r="775" spans="4:4" x14ac:dyDescent="0.3">
      <c r="D775" s="15" t="str">
        <f t="shared" si="76"/>
        <v/>
      </c>
    </row>
    <row r="776" spans="4:4" x14ac:dyDescent="0.3">
      <c r="D776" s="15" t="str">
        <f t="shared" si="76"/>
        <v/>
      </c>
    </row>
    <row r="777" spans="4:4" x14ac:dyDescent="0.3">
      <c r="D777" s="15" t="str">
        <f t="shared" si="76"/>
        <v/>
      </c>
    </row>
    <row r="778" spans="4:4" x14ac:dyDescent="0.3">
      <c r="D778" s="15" t="str">
        <f t="shared" si="76"/>
        <v/>
      </c>
    </row>
    <row r="779" spans="4:4" x14ac:dyDescent="0.3">
      <c r="D779" s="15" t="str">
        <f t="shared" si="76"/>
        <v/>
      </c>
    </row>
    <row r="780" spans="4:4" x14ac:dyDescent="0.3">
      <c r="D780" s="15" t="str">
        <f t="shared" si="76"/>
        <v/>
      </c>
    </row>
    <row r="781" spans="4:4" x14ac:dyDescent="0.3">
      <c r="D781" s="15" t="str">
        <f t="shared" si="76"/>
        <v/>
      </c>
    </row>
    <row r="782" spans="4:4" x14ac:dyDescent="0.3">
      <c r="D782" s="15" t="str">
        <f t="shared" si="76"/>
        <v/>
      </c>
    </row>
    <row r="783" spans="4:4" x14ac:dyDescent="0.3">
      <c r="D783" s="15" t="str">
        <f t="shared" si="76"/>
        <v/>
      </c>
    </row>
    <row r="784" spans="4:4" x14ac:dyDescent="0.3">
      <c r="D784" s="15" t="str">
        <f t="shared" si="76"/>
        <v/>
      </c>
    </row>
    <row r="785" spans="4:4" x14ac:dyDescent="0.3">
      <c r="D785" s="15" t="str">
        <f t="shared" si="76"/>
        <v/>
      </c>
    </row>
    <row r="786" spans="4:4" x14ac:dyDescent="0.3">
      <c r="D786" s="15" t="str">
        <f t="shared" si="76"/>
        <v/>
      </c>
    </row>
    <row r="787" spans="4:4" x14ac:dyDescent="0.3">
      <c r="D787" s="15" t="str">
        <f t="shared" si="76"/>
        <v/>
      </c>
    </row>
    <row r="788" spans="4:4" x14ac:dyDescent="0.3">
      <c r="D788" s="15" t="str">
        <f t="shared" si="76"/>
        <v/>
      </c>
    </row>
    <row r="789" spans="4:4" x14ac:dyDescent="0.3">
      <c r="D789" s="15" t="str">
        <f t="shared" si="76"/>
        <v/>
      </c>
    </row>
    <row r="790" spans="4:4" x14ac:dyDescent="0.3">
      <c r="D790" s="15" t="str">
        <f t="shared" si="76"/>
        <v/>
      </c>
    </row>
    <row r="791" spans="4:4" x14ac:dyDescent="0.3">
      <c r="D791" s="15" t="str">
        <f t="shared" si="76"/>
        <v/>
      </c>
    </row>
    <row r="792" spans="4:4" x14ac:dyDescent="0.3">
      <c r="D792" s="15" t="str">
        <f t="shared" si="76"/>
        <v/>
      </c>
    </row>
    <row r="793" spans="4:4" x14ac:dyDescent="0.3">
      <c r="D793" s="15" t="str">
        <f t="shared" si="76"/>
        <v/>
      </c>
    </row>
    <row r="794" spans="4:4" x14ac:dyDescent="0.3">
      <c r="D794" s="15" t="str">
        <f t="shared" si="76"/>
        <v/>
      </c>
    </row>
    <row r="795" spans="4:4" x14ac:dyDescent="0.3">
      <c r="D795" s="15" t="str">
        <f t="shared" si="76"/>
        <v/>
      </c>
    </row>
    <row r="796" spans="4:4" x14ac:dyDescent="0.3">
      <c r="D796" s="15" t="str">
        <f t="shared" si="76"/>
        <v/>
      </c>
    </row>
    <row r="797" spans="4:4" x14ac:dyDescent="0.3">
      <c r="D797" s="15" t="str">
        <f t="shared" si="76"/>
        <v/>
      </c>
    </row>
    <row r="798" spans="4:4" x14ac:dyDescent="0.3">
      <c r="D798" s="15" t="str">
        <f t="shared" si="76"/>
        <v/>
      </c>
    </row>
    <row r="799" spans="4:4" x14ac:dyDescent="0.3">
      <c r="D799" s="15" t="str">
        <f t="shared" si="76"/>
        <v/>
      </c>
    </row>
    <row r="800" spans="4:4" x14ac:dyDescent="0.3">
      <c r="D800" s="15" t="str">
        <f t="shared" si="76"/>
        <v/>
      </c>
    </row>
    <row r="801" spans="4:4" x14ac:dyDescent="0.3">
      <c r="D801" s="15" t="str">
        <f t="shared" si="76"/>
        <v/>
      </c>
    </row>
    <row r="802" spans="4:4" x14ac:dyDescent="0.3">
      <c r="D802" s="15" t="str">
        <f t="shared" si="76"/>
        <v/>
      </c>
    </row>
    <row r="803" spans="4:4" x14ac:dyDescent="0.3">
      <c r="D803" s="15" t="str">
        <f t="shared" si="76"/>
        <v/>
      </c>
    </row>
    <row r="804" spans="4:4" x14ac:dyDescent="0.3">
      <c r="D804" s="15" t="str">
        <f t="shared" si="76"/>
        <v/>
      </c>
    </row>
    <row r="805" spans="4:4" x14ac:dyDescent="0.3">
      <c r="D805" s="15" t="str">
        <f t="shared" si="76"/>
        <v/>
      </c>
    </row>
    <row r="806" spans="4:4" x14ac:dyDescent="0.3">
      <c r="D806" s="15" t="str">
        <f t="shared" si="76"/>
        <v/>
      </c>
    </row>
    <row r="807" spans="4:4" x14ac:dyDescent="0.3">
      <c r="D807" s="15" t="str">
        <f t="shared" si="76"/>
        <v/>
      </c>
    </row>
    <row r="808" spans="4:4" x14ac:dyDescent="0.3">
      <c r="D808" s="15" t="str">
        <f t="shared" si="76"/>
        <v/>
      </c>
    </row>
    <row r="809" spans="4:4" x14ac:dyDescent="0.3">
      <c r="D809" s="15" t="str">
        <f t="shared" si="76"/>
        <v/>
      </c>
    </row>
    <row r="810" spans="4:4" x14ac:dyDescent="0.3">
      <c r="D810" s="15" t="str">
        <f t="shared" si="76"/>
        <v/>
      </c>
    </row>
    <row r="811" spans="4:4" x14ac:dyDescent="0.3">
      <c r="D811" s="15" t="str">
        <f t="shared" si="76"/>
        <v/>
      </c>
    </row>
    <row r="812" spans="4:4" x14ac:dyDescent="0.3">
      <c r="D812" s="15" t="str">
        <f t="shared" si="76"/>
        <v/>
      </c>
    </row>
    <row r="813" spans="4:4" x14ac:dyDescent="0.3">
      <c r="D813" s="15" t="str">
        <f t="shared" si="76"/>
        <v/>
      </c>
    </row>
    <row r="814" spans="4:4" x14ac:dyDescent="0.3">
      <c r="D814" s="15" t="str">
        <f t="shared" si="76"/>
        <v/>
      </c>
    </row>
    <row r="815" spans="4:4" x14ac:dyDescent="0.3">
      <c r="D815" s="15" t="str">
        <f t="shared" si="76"/>
        <v/>
      </c>
    </row>
    <row r="816" spans="4:4" x14ac:dyDescent="0.3">
      <c r="D816" s="15" t="str">
        <f t="shared" si="76"/>
        <v/>
      </c>
    </row>
    <row r="817" spans="4:4" x14ac:dyDescent="0.3">
      <c r="D817" s="15" t="str">
        <f t="shared" si="76"/>
        <v/>
      </c>
    </row>
    <row r="818" spans="4:4" x14ac:dyDescent="0.3">
      <c r="D818" s="15" t="str">
        <f t="shared" si="76"/>
        <v/>
      </c>
    </row>
    <row r="819" spans="4:4" x14ac:dyDescent="0.3">
      <c r="D819" s="15" t="str">
        <f t="shared" si="76"/>
        <v/>
      </c>
    </row>
    <row r="820" spans="4:4" x14ac:dyDescent="0.3">
      <c r="D820" s="15" t="str">
        <f t="shared" si="76"/>
        <v/>
      </c>
    </row>
    <row r="821" spans="4:4" x14ac:dyDescent="0.3">
      <c r="D821" s="15" t="str">
        <f t="shared" si="76"/>
        <v/>
      </c>
    </row>
    <row r="822" spans="4:4" x14ac:dyDescent="0.3">
      <c r="D822" s="15" t="str">
        <f t="shared" si="76"/>
        <v/>
      </c>
    </row>
    <row r="823" spans="4:4" x14ac:dyDescent="0.3">
      <c r="D823" s="15" t="str">
        <f t="shared" si="76"/>
        <v/>
      </c>
    </row>
    <row r="824" spans="4:4" x14ac:dyDescent="0.3">
      <c r="D824" s="15" t="str">
        <f t="shared" si="76"/>
        <v/>
      </c>
    </row>
    <row r="825" spans="4:4" x14ac:dyDescent="0.3">
      <c r="D825" s="15" t="str">
        <f t="shared" si="76"/>
        <v/>
      </c>
    </row>
    <row r="826" spans="4:4" x14ac:dyDescent="0.3">
      <c r="D826" s="15" t="str">
        <f t="shared" si="76"/>
        <v/>
      </c>
    </row>
    <row r="827" spans="4:4" x14ac:dyDescent="0.3">
      <c r="D827" s="15" t="str">
        <f t="shared" si="76"/>
        <v/>
      </c>
    </row>
    <row r="828" spans="4:4" x14ac:dyDescent="0.3">
      <c r="D828" s="15" t="str">
        <f t="shared" si="76"/>
        <v/>
      </c>
    </row>
    <row r="829" spans="4:4" x14ac:dyDescent="0.3">
      <c r="D829" s="15" t="str">
        <f t="shared" si="76"/>
        <v/>
      </c>
    </row>
    <row r="830" spans="4:4" x14ac:dyDescent="0.3">
      <c r="D830" s="15" t="str">
        <f t="shared" si="76"/>
        <v/>
      </c>
    </row>
    <row r="831" spans="4:4" x14ac:dyDescent="0.3">
      <c r="D831" s="15" t="str">
        <f t="shared" si="76"/>
        <v/>
      </c>
    </row>
    <row r="832" spans="4:4" x14ac:dyDescent="0.3">
      <c r="D832" s="15" t="str">
        <f t="shared" si="76"/>
        <v/>
      </c>
    </row>
    <row r="833" spans="4:4" x14ac:dyDescent="0.3">
      <c r="D833" s="15" t="str">
        <f t="shared" si="76"/>
        <v/>
      </c>
    </row>
    <row r="834" spans="4:4" x14ac:dyDescent="0.3">
      <c r="D834" s="15" t="str">
        <f t="shared" si="76"/>
        <v/>
      </c>
    </row>
    <row r="835" spans="4:4" x14ac:dyDescent="0.3">
      <c r="D835" s="15" t="str">
        <f t="shared" ref="D835:D898" si="77">CONCATENATE(B835,C835)</f>
        <v/>
      </c>
    </row>
    <row r="836" spans="4:4" x14ac:dyDescent="0.3">
      <c r="D836" s="15" t="str">
        <f t="shared" si="77"/>
        <v/>
      </c>
    </row>
    <row r="837" spans="4:4" x14ac:dyDescent="0.3">
      <c r="D837" s="15" t="str">
        <f t="shared" si="77"/>
        <v/>
      </c>
    </row>
    <row r="838" spans="4:4" x14ac:dyDescent="0.3">
      <c r="D838" s="15" t="str">
        <f t="shared" si="77"/>
        <v/>
      </c>
    </row>
    <row r="839" spans="4:4" x14ac:dyDescent="0.3">
      <c r="D839" s="15" t="str">
        <f t="shared" si="77"/>
        <v/>
      </c>
    </row>
    <row r="840" spans="4:4" x14ac:dyDescent="0.3">
      <c r="D840" s="15" t="str">
        <f t="shared" si="77"/>
        <v/>
      </c>
    </row>
    <row r="841" spans="4:4" x14ac:dyDescent="0.3">
      <c r="D841" s="15" t="str">
        <f t="shared" si="77"/>
        <v/>
      </c>
    </row>
    <row r="842" spans="4:4" x14ac:dyDescent="0.3">
      <c r="D842" s="15" t="str">
        <f t="shared" si="77"/>
        <v/>
      </c>
    </row>
    <row r="843" spans="4:4" x14ac:dyDescent="0.3">
      <c r="D843" s="15" t="str">
        <f t="shared" si="77"/>
        <v/>
      </c>
    </row>
    <row r="844" spans="4:4" x14ac:dyDescent="0.3">
      <c r="D844" s="15" t="str">
        <f t="shared" si="77"/>
        <v/>
      </c>
    </row>
    <row r="845" spans="4:4" x14ac:dyDescent="0.3">
      <c r="D845" s="15" t="str">
        <f t="shared" si="77"/>
        <v/>
      </c>
    </row>
    <row r="846" spans="4:4" x14ac:dyDescent="0.3">
      <c r="D846" s="15" t="str">
        <f t="shared" si="77"/>
        <v/>
      </c>
    </row>
    <row r="847" spans="4:4" x14ac:dyDescent="0.3">
      <c r="D847" s="15" t="str">
        <f t="shared" si="77"/>
        <v/>
      </c>
    </row>
    <row r="848" spans="4:4" x14ac:dyDescent="0.3">
      <c r="D848" s="15" t="str">
        <f t="shared" si="77"/>
        <v/>
      </c>
    </row>
    <row r="849" spans="4:4" x14ac:dyDescent="0.3">
      <c r="D849" s="15" t="str">
        <f t="shared" si="77"/>
        <v/>
      </c>
    </row>
    <row r="850" spans="4:4" x14ac:dyDescent="0.3">
      <c r="D850" s="15" t="str">
        <f t="shared" si="77"/>
        <v/>
      </c>
    </row>
    <row r="851" spans="4:4" x14ac:dyDescent="0.3">
      <c r="D851" s="15" t="str">
        <f t="shared" si="77"/>
        <v/>
      </c>
    </row>
    <row r="852" spans="4:4" x14ac:dyDescent="0.3">
      <c r="D852" s="15" t="str">
        <f t="shared" si="77"/>
        <v/>
      </c>
    </row>
    <row r="853" spans="4:4" x14ac:dyDescent="0.3">
      <c r="D853" s="15" t="str">
        <f t="shared" si="77"/>
        <v/>
      </c>
    </row>
    <row r="854" spans="4:4" x14ac:dyDescent="0.3">
      <c r="D854" s="15" t="str">
        <f t="shared" si="77"/>
        <v/>
      </c>
    </row>
    <row r="855" spans="4:4" x14ac:dyDescent="0.3">
      <c r="D855" s="15" t="str">
        <f t="shared" si="77"/>
        <v/>
      </c>
    </row>
    <row r="856" spans="4:4" x14ac:dyDescent="0.3">
      <c r="D856" s="15" t="str">
        <f t="shared" si="77"/>
        <v/>
      </c>
    </row>
    <row r="857" spans="4:4" x14ac:dyDescent="0.3">
      <c r="D857" s="15" t="str">
        <f t="shared" si="77"/>
        <v/>
      </c>
    </row>
    <row r="858" spans="4:4" x14ac:dyDescent="0.3">
      <c r="D858" s="15" t="str">
        <f t="shared" si="77"/>
        <v/>
      </c>
    </row>
    <row r="859" spans="4:4" x14ac:dyDescent="0.3">
      <c r="D859" s="15" t="str">
        <f t="shared" si="77"/>
        <v/>
      </c>
    </row>
    <row r="860" spans="4:4" x14ac:dyDescent="0.3">
      <c r="D860" s="15" t="str">
        <f t="shared" si="77"/>
        <v/>
      </c>
    </row>
    <row r="861" spans="4:4" x14ac:dyDescent="0.3">
      <c r="D861" s="15" t="str">
        <f t="shared" si="77"/>
        <v/>
      </c>
    </row>
    <row r="862" spans="4:4" x14ac:dyDescent="0.3">
      <c r="D862" s="15" t="str">
        <f t="shared" si="77"/>
        <v/>
      </c>
    </row>
    <row r="863" spans="4:4" x14ac:dyDescent="0.3">
      <c r="D863" s="15" t="str">
        <f t="shared" si="77"/>
        <v/>
      </c>
    </row>
    <row r="864" spans="4:4" x14ac:dyDescent="0.3">
      <c r="D864" s="15" t="str">
        <f t="shared" si="77"/>
        <v/>
      </c>
    </row>
    <row r="865" spans="4:4" x14ac:dyDescent="0.3">
      <c r="D865" s="15" t="str">
        <f t="shared" si="77"/>
        <v/>
      </c>
    </row>
    <row r="866" spans="4:4" x14ac:dyDescent="0.3">
      <c r="D866" s="15" t="str">
        <f t="shared" si="77"/>
        <v/>
      </c>
    </row>
    <row r="867" spans="4:4" x14ac:dyDescent="0.3">
      <c r="D867" s="15" t="str">
        <f t="shared" si="77"/>
        <v/>
      </c>
    </row>
    <row r="868" spans="4:4" x14ac:dyDescent="0.3">
      <c r="D868" s="15" t="str">
        <f t="shared" si="77"/>
        <v/>
      </c>
    </row>
    <row r="869" spans="4:4" x14ac:dyDescent="0.3">
      <c r="D869" s="15" t="str">
        <f t="shared" si="77"/>
        <v/>
      </c>
    </row>
    <row r="870" spans="4:4" x14ac:dyDescent="0.3">
      <c r="D870" s="15" t="str">
        <f t="shared" si="77"/>
        <v/>
      </c>
    </row>
    <row r="871" spans="4:4" x14ac:dyDescent="0.3">
      <c r="D871" s="15" t="str">
        <f t="shared" si="77"/>
        <v/>
      </c>
    </row>
    <row r="872" spans="4:4" x14ac:dyDescent="0.3">
      <c r="D872" s="15" t="str">
        <f t="shared" si="77"/>
        <v/>
      </c>
    </row>
    <row r="873" spans="4:4" x14ac:dyDescent="0.3">
      <c r="D873" s="15" t="str">
        <f t="shared" si="77"/>
        <v/>
      </c>
    </row>
    <row r="874" spans="4:4" x14ac:dyDescent="0.3">
      <c r="D874" s="15" t="str">
        <f t="shared" si="77"/>
        <v/>
      </c>
    </row>
    <row r="875" spans="4:4" x14ac:dyDescent="0.3">
      <c r="D875" s="15" t="str">
        <f t="shared" si="77"/>
        <v/>
      </c>
    </row>
    <row r="876" spans="4:4" x14ac:dyDescent="0.3">
      <c r="D876" s="15" t="str">
        <f t="shared" si="77"/>
        <v/>
      </c>
    </row>
    <row r="877" spans="4:4" x14ac:dyDescent="0.3">
      <c r="D877" s="15" t="str">
        <f t="shared" si="77"/>
        <v/>
      </c>
    </row>
    <row r="878" spans="4:4" x14ac:dyDescent="0.3">
      <c r="D878" s="15" t="str">
        <f t="shared" si="77"/>
        <v/>
      </c>
    </row>
    <row r="879" spans="4:4" x14ac:dyDescent="0.3">
      <c r="D879" s="15" t="str">
        <f t="shared" si="77"/>
        <v/>
      </c>
    </row>
    <row r="880" spans="4:4" x14ac:dyDescent="0.3">
      <c r="D880" s="15" t="str">
        <f t="shared" si="77"/>
        <v/>
      </c>
    </row>
    <row r="881" spans="4:4" x14ac:dyDescent="0.3">
      <c r="D881" s="15" t="str">
        <f t="shared" si="77"/>
        <v/>
      </c>
    </row>
    <row r="882" spans="4:4" x14ac:dyDescent="0.3">
      <c r="D882" s="15" t="str">
        <f t="shared" si="77"/>
        <v/>
      </c>
    </row>
    <row r="883" spans="4:4" x14ac:dyDescent="0.3">
      <c r="D883" s="15" t="str">
        <f t="shared" si="77"/>
        <v/>
      </c>
    </row>
    <row r="884" spans="4:4" x14ac:dyDescent="0.3">
      <c r="D884" s="15" t="str">
        <f t="shared" si="77"/>
        <v/>
      </c>
    </row>
    <row r="885" spans="4:4" x14ac:dyDescent="0.3">
      <c r="D885" s="15" t="str">
        <f t="shared" si="77"/>
        <v/>
      </c>
    </row>
    <row r="886" spans="4:4" x14ac:dyDescent="0.3">
      <c r="D886" s="15" t="str">
        <f t="shared" si="77"/>
        <v/>
      </c>
    </row>
    <row r="887" spans="4:4" x14ac:dyDescent="0.3">
      <c r="D887" s="15" t="str">
        <f t="shared" si="77"/>
        <v/>
      </c>
    </row>
    <row r="888" spans="4:4" x14ac:dyDescent="0.3">
      <c r="D888" s="15" t="str">
        <f t="shared" si="77"/>
        <v/>
      </c>
    </row>
    <row r="889" spans="4:4" x14ac:dyDescent="0.3">
      <c r="D889" s="15" t="str">
        <f t="shared" si="77"/>
        <v/>
      </c>
    </row>
    <row r="890" spans="4:4" x14ac:dyDescent="0.3">
      <c r="D890" s="15" t="str">
        <f t="shared" si="77"/>
        <v/>
      </c>
    </row>
    <row r="891" spans="4:4" x14ac:dyDescent="0.3">
      <c r="D891" s="15" t="str">
        <f t="shared" si="77"/>
        <v/>
      </c>
    </row>
    <row r="892" spans="4:4" x14ac:dyDescent="0.3">
      <c r="D892" s="15" t="str">
        <f t="shared" si="77"/>
        <v/>
      </c>
    </row>
    <row r="893" spans="4:4" x14ac:dyDescent="0.3">
      <c r="D893" s="15" t="str">
        <f t="shared" si="77"/>
        <v/>
      </c>
    </row>
    <row r="894" spans="4:4" x14ac:dyDescent="0.3">
      <c r="D894" s="15" t="str">
        <f t="shared" si="77"/>
        <v/>
      </c>
    </row>
    <row r="895" spans="4:4" x14ac:dyDescent="0.3">
      <c r="D895" s="15" t="str">
        <f t="shared" si="77"/>
        <v/>
      </c>
    </row>
    <row r="896" spans="4:4" x14ac:dyDescent="0.3">
      <c r="D896" s="15" t="str">
        <f t="shared" si="77"/>
        <v/>
      </c>
    </row>
    <row r="897" spans="4:4" x14ac:dyDescent="0.3">
      <c r="D897" s="15" t="str">
        <f t="shared" si="77"/>
        <v/>
      </c>
    </row>
    <row r="898" spans="4:4" x14ac:dyDescent="0.3">
      <c r="D898" s="15" t="str">
        <f t="shared" si="77"/>
        <v/>
      </c>
    </row>
    <row r="899" spans="4:4" x14ac:dyDescent="0.3">
      <c r="D899" s="15" t="str">
        <f t="shared" ref="D899:D962" si="78">CONCATENATE(B899,C899)</f>
        <v/>
      </c>
    </row>
    <row r="900" spans="4:4" x14ac:dyDescent="0.3">
      <c r="D900" s="15" t="str">
        <f t="shared" si="78"/>
        <v/>
      </c>
    </row>
    <row r="901" spans="4:4" x14ac:dyDescent="0.3">
      <c r="D901" s="15" t="str">
        <f t="shared" si="78"/>
        <v/>
      </c>
    </row>
    <row r="902" spans="4:4" x14ac:dyDescent="0.3">
      <c r="D902" s="15" t="str">
        <f t="shared" si="78"/>
        <v/>
      </c>
    </row>
    <row r="903" spans="4:4" x14ac:dyDescent="0.3">
      <c r="D903" s="15" t="str">
        <f t="shared" si="78"/>
        <v/>
      </c>
    </row>
    <row r="904" spans="4:4" x14ac:dyDescent="0.3">
      <c r="D904" s="15" t="str">
        <f t="shared" si="78"/>
        <v/>
      </c>
    </row>
    <row r="905" spans="4:4" x14ac:dyDescent="0.3">
      <c r="D905" s="15" t="str">
        <f t="shared" si="78"/>
        <v/>
      </c>
    </row>
    <row r="906" spans="4:4" x14ac:dyDescent="0.3">
      <c r="D906" s="15" t="str">
        <f t="shared" si="78"/>
        <v/>
      </c>
    </row>
    <row r="907" spans="4:4" x14ac:dyDescent="0.3">
      <c r="D907" s="15" t="str">
        <f t="shared" si="78"/>
        <v/>
      </c>
    </row>
    <row r="908" spans="4:4" x14ac:dyDescent="0.3">
      <c r="D908" s="15" t="str">
        <f t="shared" si="78"/>
        <v/>
      </c>
    </row>
    <row r="909" spans="4:4" x14ac:dyDescent="0.3">
      <c r="D909" s="15" t="str">
        <f t="shared" si="78"/>
        <v/>
      </c>
    </row>
    <row r="910" spans="4:4" x14ac:dyDescent="0.3">
      <c r="D910" s="15" t="str">
        <f t="shared" si="78"/>
        <v/>
      </c>
    </row>
    <row r="911" spans="4:4" x14ac:dyDescent="0.3">
      <c r="D911" s="15" t="str">
        <f t="shared" si="78"/>
        <v/>
      </c>
    </row>
    <row r="912" spans="4:4" x14ac:dyDescent="0.3">
      <c r="D912" s="15" t="str">
        <f t="shared" si="78"/>
        <v/>
      </c>
    </row>
    <row r="913" spans="4:4" x14ac:dyDescent="0.3">
      <c r="D913" s="15" t="str">
        <f t="shared" si="78"/>
        <v/>
      </c>
    </row>
    <row r="914" spans="4:4" x14ac:dyDescent="0.3">
      <c r="D914" s="15" t="str">
        <f t="shared" si="78"/>
        <v/>
      </c>
    </row>
    <row r="915" spans="4:4" x14ac:dyDescent="0.3">
      <c r="D915" s="15" t="str">
        <f t="shared" si="78"/>
        <v/>
      </c>
    </row>
    <row r="916" spans="4:4" x14ac:dyDescent="0.3">
      <c r="D916" s="15" t="str">
        <f t="shared" si="78"/>
        <v/>
      </c>
    </row>
    <row r="917" spans="4:4" x14ac:dyDescent="0.3">
      <c r="D917" s="15" t="str">
        <f t="shared" si="78"/>
        <v/>
      </c>
    </row>
    <row r="918" spans="4:4" x14ac:dyDescent="0.3">
      <c r="D918" s="15" t="str">
        <f t="shared" si="78"/>
        <v/>
      </c>
    </row>
    <row r="919" spans="4:4" x14ac:dyDescent="0.3">
      <c r="D919" s="15" t="str">
        <f t="shared" si="78"/>
        <v/>
      </c>
    </row>
    <row r="920" spans="4:4" x14ac:dyDescent="0.3">
      <c r="D920" s="15" t="str">
        <f t="shared" si="78"/>
        <v/>
      </c>
    </row>
    <row r="921" spans="4:4" x14ac:dyDescent="0.3">
      <c r="D921" s="15" t="str">
        <f t="shared" si="78"/>
        <v/>
      </c>
    </row>
    <row r="922" spans="4:4" x14ac:dyDescent="0.3">
      <c r="D922" s="15" t="str">
        <f t="shared" si="78"/>
        <v/>
      </c>
    </row>
    <row r="923" spans="4:4" x14ac:dyDescent="0.3">
      <c r="D923" s="15" t="str">
        <f t="shared" si="78"/>
        <v/>
      </c>
    </row>
    <row r="924" spans="4:4" x14ac:dyDescent="0.3">
      <c r="D924" s="15" t="str">
        <f t="shared" si="78"/>
        <v/>
      </c>
    </row>
    <row r="925" spans="4:4" x14ac:dyDescent="0.3">
      <c r="D925" s="15" t="str">
        <f t="shared" si="78"/>
        <v/>
      </c>
    </row>
    <row r="926" spans="4:4" x14ac:dyDescent="0.3">
      <c r="D926" s="15" t="str">
        <f t="shared" si="78"/>
        <v/>
      </c>
    </row>
    <row r="927" spans="4:4" x14ac:dyDescent="0.3">
      <c r="D927" s="15" t="str">
        <f t="shared" si="78"/>
        <v/>
      </c>
    </row>
    <row r="928" spans="4:4" x14ac:dyDescent="0.3">
      <c r="D928" s="15" t="str">
        <f t="shared" si="78"/>
        <v/>
      </c>
    </row>
    <row r="929" spans="4:4" x14ac:dyDescent="0.3">
      <c r="D929" s="15" t="str">
        <f t="shared" si="78"/>
        <v/>
      </c>
    </row>
    <row r="930" spans="4:4" x14ac:dyDescent="0.3">
      <c r="D930" s="15" t="str">
        <f t="shared" si="78"/>
        <v/>
      </c>
    </row>
    <row r="931" spans="4:4" x14ac:dyDescent="0.3">
      <c r="D931" s="15" t="str">
        <f t="shared" si="78"/>
        <v/>
      </c>
    </row>
    <row r="932" spans="4:4" x14ac:dyDescent="0.3">
      <c r="D932" s="15" t="str">
        <f t="shared" si="78"/>
        <v/>
      </c>
    </row>
    <row r="933" spans="4:4" x14ac:dyDescent="0.3">
      <c r="D933" s="15" t="str">
        <f t="shared" si="78"/>
        <v/>
      </c>
    </row>
    <row r="934" spans="4:4" x14ac:dyDescent="0.3">
      <c r="D934" s="15" t="str">
        <f t="shared" si="78"/>
        <v/>
      </c>
    </row>
    <row r="935" spans="4:4" x14ac:dyDescent="0.3">
      <c r="D935" s="15" t="str">
        <f t="shared" si="78"/>
        <v/>
      </c>
    </row>
    <row r="936" spans="4:4" x14ac:dyDescent="0.3">
      <c r="D936" s="15" t="str">
        <f t="shared" si="78"/>
        <v/>
      </c>
    </row>
    <row r="937" spans="4:4" x14ac:dyDescent="0.3">
      <c r="D937" s="15" t="str">
        <f t="shared" si="78"/>
        <v/>
      </c>
    </row>
    <row r="938" spans="4:4" x14ac:dyDescent="0.3">
      <c r="D938" s="15" t="str">
        <f t="shared" si="78"/>
        <v/>
      </c>
    </row>
    <row r="939" spans="4:4" x14ac:dyDescent="0.3">
      <c r="D939" s="15" t="str">
        <f t="shared" si="78"/>
        <v/>
      </c>
    </row>
    <row r="940" spans="4:4" x14ac:dyDescent="0.3">
      <c r="D940" s="15" t="str">
        <f t="shared" si="78"/>
        <v/>
      </c>
    </row>
    <row r="941" spans="4:4" x14ac:dyDescent="0.3">
      <c r="D941" s="15" t="str">
        <f t="shared" si="78"/>
        <v/>
      </c>
    </row>
    <row r="942" spans="4:4" x14ac:dyDescent="0.3">
      <c r="D942" s="15" t="str">
        <f t="shared" si="78"/>
        <v/>
      </c>
    </row>
    <row r="943" spans="4:4" x14ac:dyDescent="0.3">
      <c r="D943" s="15" t="str">
        <f t="shared" si="78"/>
        <v/>
      </c>
    </row>
    <row r="944" spans="4:4" x14ac:dyDescent="0.3">
      <c r="D944" s="15" t="str">
        <f t="shared" si="78"/>
        <v/>
      </c>
    </row>
    <row r="945" spans="4:4" x14ac:dyDescent="0.3">
      <c r="D945" s="15" t="str">
        <f t="shared" si="78"/>
        <v/>
      </c>
    </row>
    <row r="946" spans="4:4" x14ac:dyDescent="0.3">
      <c r="D946" s="15" t="str">
        <f t="shared" si="78"/>
        <v/>
      </c>
    </row>
    <row r="947" spans="4:4" x14ac:dyDescent="0.3">
      <c r="D947" s="15" t="str">
        <f t="shared" si="78"/>
        <v/>
      </c>
    </row>
    <row r="948" spans="4:4" x14ac:dyDescent="0.3">
      <c r="D948" s="15" t="str">
        <f t="shared" si="78"/>
        <v/>
      </c>
    </row>
    <row r="949" spans="4:4" x14ac:dyDescent="0.3">
      <c r="D949" s="15" t="str">
        <f t="shared" si="78"/>
        <v/>
      </c>
    </row>
    <row r="950" spans="4:4" x14ac:dyDescent="0.3">
      <c r="D950" s="15" t="str">
        <f t="shared" si="78"/>
        <v/>
      </c>
    </row>
    <row r="951" spans="4:4" x14ac:dyDescent="0.3">
      <c r="D951" s="15" t="str">
        <f t="shared" si="78"/>
        <v/>
      </c>
    </row>
    <row r="952" spans="4:4" x14ac:dyDescent="0.3">
      <c r="D952" s="15" t="str">
        <f t="shared" si="78"/>
        <v/>
      </c>
    </row>
    <row r="953" spans="4:4" x14ac:dyDescent="0.3">
      <c r="D953" s="15" t="str">
        <f t="shared" si="78"/>
        <v/>
      </c>
    </row>
    <row r="954" spans="4:4" x14ac:dyDescent="0.3">
      <c r="D954" s="15" t="str">
        <f t="shared" si="78"/>
        <v/>
      </c>
    </row>
    <row r="955" spans="4:4" x14ac:dyDescent="0.3">
      <c r="D955" s="15" t="str">
        <f t="shared" si="78"/>
        <v/>
      </c>
    </row>
    <row r="956" spans="4:4" x14ac:dyDescent="0.3">
      <c r="D956" s="15" t="str">
        <f t="shared" si="78"/>
        <v/>
      </c>
    </row>
    <row r="957" spans="4:4" x14ac:dyDescent="0.3">
      <c r="D957" s="15" t="str">
        <f t="shared" si="78"/>
        <v/>
      </c>
    </row>
    <row r="958" spans="4:4" x14ac:dyDescent="0.3">
      <c r="D958" s="15" t="str">
        <f t="shared" si="78"/>
        <v/>
      </c>
    </row>
    <row r="959" spans="4:4" x14ac:dyDescent="0.3">
      <c r="D959" s="15" t="str">
        <f t="shared" si="78"/>
        <v/>
      </c>
    </row>
    <row r="960" spans="4:4" x14ac:dyDescent="0.3">
      <c r="D960" s="15" t="str">
        <f t="shared" si="78"/>
        <v/>
      </c>
    </row>
    <row r="961" spans="4:4" x14ac:dyDescent="0.3">
      <c r="D961" s="15" t="str">
        <f t="shared" si="78"/>
        <v/>
      </c>
    </row>
    <row r="962" spans="4:4" x14ac:dyDescent="0.3">
      <c r="D962" s="15" t="str">
        <f t="shared" si="78"/>
        <v/>
      </c>
    </row>
    <row r="963" spans="4:4" x14ac:dyDescent="0.3">
      <c r="D963" s="15" t="str">
        <f t="shared" ref="D963:D1026" si="79">CONCATENATE(B963,C963)</f>
        <v/>
      </c>
    </row>
    <row r="964" spans="4:4" x14ac:dyDescent="0.3">
      <c r="D964" s="15" t="str">
        <f t="shared" si="79"/>
        <v/>
      </c>
    </row>
    <row r="965" spans="4:4" x14ac:dyDescent="0.3">
      <c r="D965" s="15" t="str">
        <f t="shared" si="79"/>
        <v/>
      </c>
    </row>
    <row r="966" spans="4:4" x14ac:dyDescent="0.3">
      <c r="D966" s="15" t="str">
        <f t="shared" si="79"/>
        <v/>
      </c>
    </row>
    <row r="967" spans="4:4" x14ac:dyDescent="0.3">
      <c r="D967" s="15" t="str">
        <f t="shared" si="79"/>
        <v/>
      </c>
    </row>
    <row r="968" spans="4:4" x14ac:dyDescent="0.3">
      <c r="D968" s="15" t="str">
        <f t="shared" si="79"/>
        <v/>
      </c>
    </row>
    <row r="969" spans="4:4" x14ac:dyDescent="0.3">
      <c r="D969" s="15" t="str">
        <f t="shared" si="79"/>
        <v/>
      </c>
    </row>
    <row r="970" spans="4:4" x14ac:dyDescent="0.3">
      <c r="D970" s="15" t="str">
        <f t="shared" si="79"/>
        <v/>
      </c>
    </row>
    <row r="971" spans="4:4" x14ac:dyDescent="0.3">
      <c r="D971" s="15" t="str">
        <f t="shared" si="79"/>
        <v/>
      </c>
    </row>
    <row r="972" spans="4:4" x14ac:dyDescent="0.3">
      <c r="D972" s="15" t="str">
        <f t="shared" si="79"/>
        <v/>
      </c>
    </row>
    <row r="973" spans="4:4" x14ac:dyDescent="0.3">
      <c r="D973" s="15" t="str">
        <f t="shared" si="79"/>
        <v/>
      </c>
    </row>
    <row r="974" spans="4:4" x14ac:dyDescent="0.3">
      <c r="D974" s="15" t="str">
        <f t="shared" si="79"/>
        <v/>
      </c>
    </row>
    <row r="975" spans="4:4" x14ac:dyDescent="0.3">
      <c r="D975" s="15" t="str">
        <f t="shared" si="79"/>
        <v/>
      </c>
    </row>
    <row r="976" spans="4:4" x14ac:dyDescent="0.3">
      <c r="D976" s="15" t="str">
        <f t="shared" si="79"/>
        <v/>
      </c>
    </row>
    <row r="977" spans="4:4" x14ac:dyDescent="0.3">
      <c r="D977" s="15" t="str">
        <f t="shared" si="79"/>
        <v/>
      </c>
    </row>
    <row r="978" spans="4:4" x14ac:dyDescent="0.3">
      <c r="D978" s="15" t="str">
        <f t="shared" si="79"/>
        <v/>
      </c>
    </row>
    <row r="979" spans="4:4" x14ac:dyDescent="0.3">
      <c r="D979" s="15" t="str">
        <f t="shared" si="79"/>
        <v/>
      </c>
    </row>
    <row r="980" spans="4:4" x14ac:dyDescent="0.3">
      <c r="D980" s="15" t="str">
        <f t="shared" si="79"/>
        <v/>
      </c>
    </row>
    <row r="981" spans="4:4" x14ac:dyDescent="0.3">
      <c r="D981" s="15" t="str">
        <f t="shared" si="79"/>
        <v/>
      </c>
    </row>
    <row r="982" spans="4:4" x14ac:dyDescent="0.3">
      <c r="D982" s="15" t="str">
        <f t="shared" si="79"/>
        <v/>
      </c>
    </row>
    <row r="983" spans="4:4" x14ac:dyDescent="0.3">
      <c r="D983" s="15" t="str">
        <f t="shared" si="79"/>
        <v/>
      </c>
    </row>
    <row r="984" spans="4:4" x14ac:dyDescent="0.3">
      <c r="D984" s="15" t="str">
        <f t="shared" si="79"/>
        <v/>
      </c>
    </row>
    <row r="985" spans="4:4" x14ac:dyDescent="0.3">
      <c r="D985" s="15" t="str">
        <f t="shared" si="79"/>
        <v/>
      </c>
    </row>
    <row r="986" spans="4:4" x14ac:dyDescent="0.3">
      <c r="D986" s="15" t="str">
        <f t="shared" si="79"/>
        <v/>
      </c>
    </row>
    <row r="987" spans="4:4" x14ac:dyDescent="0.3">
      <c r="D987" s="15" t="str">
        <f t="shared" si="79"/>
        <v/>
      </c>
    </row>
    <row r="988" spans="4:4" x14ac:dyDescent="0.3">
      <c r="D988" s="15" t="str">
        <f t="shared" si="79"/>
        <v/>
      </c>
    </row>
    <row r="989" spans="4:4" x14ac:dyDescent="0.3">
      <c r="D989" s="15" t="str">
        <f t="shared" si="79"/>
        <v/>
      </c>
    </row>
    <row r="990" spans="4:4" x14ac:dyDescent="0.3">
      <c r="D990" s="15" t="str">
        <f t="shared" si="79"/>
        <v/>
      </c>
    </row>
    <row r="991" spans="4:4" x14ac:dyDescent="0.3">
      <c r="D991" s="15" t="str">
        <f t="shared" si="79"/>
        <v/>
      </c>
    </row>
    <row r="992" spans="4:4" x14ac:dyDescent="0.3">
      <c r="D992" s="15" t="str">
        <f t="shared" si="79"/>
        <v/>
      </c>
    </row>
    <row r="993" spans="4:4" x14ac:dyDescent="0.3">
      <c r="D993" s="15" t="str">
        <f t="shared" si="79"/>
        <v/>
      </c>
    </row>
    <row r="994" spans="4:4" x14ac:dyDescent="0.3">
      <c r="D994" s="15" t="str">
        <f t="shared" si="79"/>
        <v/>
      </c>
    </row>
    <row r="995" spans="4:4" x14ac:dyDescent="0.3">
      <c r="D995" s="15" t="str">
        <f t="shared" si="79"/>
        <v/>
      </c>
    </row>
    <row r="996" spans="4:4" x14ac:dyDescent="0.3">
      <c r="D996" s="15" t="str">
        <f t="shared" si="79"/>
        <v/>
      </c>
    </row>
    <row r="997" spans="4:4" x14ac:dyDescent="0.3">
      <c r="D997" s="15" t="str">
        <f t="shared" si="79"/>
        <v/>
      </c>
    </row>
    <row r="998" spans="4:4" x14ac:dyDescent="0.3">
      <c r="D998" s="15" t="str">
        <f t="shared" si="79"/>
        <v/>
      </c>
    </row>
    <row r="999" spans="4:4" x14ac:dyDescent="0.3">
      <c r="D999" s="15" t="str">
        <f t="shared" si="79"/>
        <v/>
      </c>
    </row>
    <row r="1000" spans="4:4" x14ac:dyDescent="0.3">
      <c r="D1000" s="15" t="str">
        <f t="shared" si="79"/>
        <v/>
      </c>
    </row>
    <row r="1001" spans="4:4" x14ac:dyDescent="0.3">
      <c r="D1001" s="15" t="str">
        <f t="shared" si="79"/>
        <v/>
      </c>
    </row>
    <row r="1002" spans="4:4" x14ac:dyDescent="0.3">
      <c r="D1002" s="15" t="str">
        <f t="shared" si="79"/>
        <v/>
      </c>
    </row>
    <row r="1003" spans="4:4" x14ac:dyDescent="0.3">
      <c r="D1003" s="15" t="str">
        <f t="shared" si="79"/>
        <v/>
      </c>
    </row>
    <row r="1004" spans="4:4" x14ac:dyDescent="0.3">
      <c r="D1004" s="15" t="str">
        <f t="shared" si="79"/>
        <v/>
      </c>
    </row>
    <row r="1005" spans="4:4" x14ac:dyDescent="0.3">
      <c r="D1005" s="15" t="str">
        <f t="shared" si="79"/>
        <v/>
      </c>
    </row>
    <row r="1006" spans="4:4" x14ac:dyDescent="0.3">
      <c r="D1006" s="15" t="str">
        <f t="shared" si="79"/>
        <v/>
      </c>
    </row>
    <row r="1007" spans="4:4" x14ac:dyDescent="0.3">
      <c r="D1007" s="15" t="str">
        <f t="shared" si="79"/>
        <v/>
      </c>
    </row>
    <row r="1008" spans="4:4" x14ac:dyDescent="0.3">
      <c r="D1008" s="15" t="str">
        <f t="shared" si="79"/>
        <v/>
      </c>
    </row>
    <row r="1009" spans="4:4" x14ac:dyDescent="0.3">
      <c r="D1009" s="15" t="str">
        <f t="shared" si="79"/>
        <v/>
      </c>
    </row>
    <row r="1010" spans="4:4" x14ac:dyDescent="0.3">
      <c r="D1010" s="15" t="str">
        <f t="shared" si="79"/>
        <v/>
      </c>
    </row>
    <row r="1011" spans="4:4" x14ac:dyDescent="0.3">
      <c r="D1011" s="15" t="str">
        <f t="shared" si="79"/>
        <v/>
      </c>
    </row>
    <row r="1012" spans="4:4" x14ac:dyDescent="0.3">
      <c r="D1012" s="15" t="str">
        <f t="shared" si="79"/>
        <v/>
      </c>
    </row>
    <row r="1013" spans="4:4" x14ac:dyDescent="0.3">
      <c r="D1013" s="15" t="str">
        <f t="shared" si="79"/>
        <v/>
      </c>
    </row>
    <row r="1014" spans="4:4" x14ac:dyDescent="0.3">
      <c r="D1014" s="15" t="str">
        <f t="shared" si="79"/>
        <v/>
      </c>
    </row>
    <row r="1015" spans="4:4" x14ac:dyDescent="0.3">
      <c r="D1015" s="15" t="str">
        <f t="shared" si="79"/>
        <v/>
      </c>
    </row>
    <row r="1016" spans="4:4" x14ac:dyDescent="0.3">
      <c r="D1016" s="15" t="str">
        <f t="shared" si="79"/>
        <v/>
      </c>
    </row>
    <row r="1017" spans="4:4" x14ac:dyDescent="0.3">
      <c r="D1017" s="15" t="str">
        <f t="shared" si="79"/>
        <v/>
      </c>
    </row>
    <row r="1018" spans="4:4" x14ac:dyDescent="0.3">
      <c r="D1018" s="15" t="str">
        <f t="shared" si="79"/>
        <v/>
      </c>
    </row>
    <row r="1019" spans="4:4" x14ac:dyDescent="0.3">
      <c r="D1019" s="15" t="str">
        <f t="shared" si="79"/>
        <v/>
      </c>
    </row>
    <row r="1020" spans="4:4" x14ac:dyDescent="0.3">
      <c r="D1020" s="15" t="str">
        <f t="shared" si="79"/>
        <v/>
      </c>
    </row>
    <row r="1021" spans="4:4" x14ac:dyDescent="0.3">
      <c r="D1021" s="15" t="str">
        <f t="shared" si="79"/>
        <v/>
      </c>
    </row>
    <row r="1022" spans="4:4" x14ac:dyDescent="0.3">
      <c r="D1022" s="15" t="str">
        <f t="shared" si="79"/>
        <v/>
      </c>
    </row>
    <row r="1023" spans="4:4" x14ac:dyDescent="0.3">
      <c r="D1023" s="15" t="str">
        <f t="shared" si="79"/>
        <v/>
      </c>
    </row>
    <row r="1024" spans="4:4" x14ac:dyDescent="0.3">
      <c r="D1024" s="15" t="str">
        <f t="shared" si="79"/>
        <v/>
      </c>
    </row>
    <row r="1025" spans="4:4" x14ac:dyDescent="0.3">
      <c r="D1025" s="15" t="str">
        <f t="shared" si="79"/>
        <v/>
      </c>
    </row>
    <row r="1026" spans="4:4" x14ac:dyDescent="0.3">
      <c r="D1026" s="15" t="str">
        <f t="shared" si="79"/>
        <v/>
      </c>
    </row>
    <row r="1027" spans="4:4" x14ac:dyDescent="0.3">
      <c r="D1027" s="15" t="str">
        <f t="shared" ref="D1027:D1090" si="80">CONCATENATE(B1027,C1027)</f>
        <v/>
      </c>
    </row>
    <row r="1028" spans="4:4" x14ac:dyDescent="0.3">
      <c r="D1028" s="15" t="str">
        <f t="shared" si="80"/>
        <v/>
      </c>
    </row>
    <row r="1029" spans="4:4" x14ac:dyDescent="0.3">
      <c r="D1029" s="15" t="str">
        <f t="shared" si="80"/>
        <v/>
      </c>
    </row>
    <row r="1030" spans="4:4" x14ac:dyDescent="0.3">
      <c r="D1030" s="15" t="str">
        <f t="shared" si="80"/>
        <v/>
      </c>
    </row>
    <row r="1031" spans="4:4" x14ac:dyDescent="0.3">
      <c r="D1031" s="15" t="str">
        <f t="shared" si="80"/>
        <v/>
      </c>
    </row>
    <row r="1032" spans="4:4" x14ac:dyDescent="0.3">
      <c r="D1032" s="15" t="str">
        <f t="shared" si="80"/>
        <v/>
      </c>
    </row>
    <row r="1033" spans="4:4" x14ac:dyDescent="0.3">
      <c r="D1033" s="15" t="str">
        <f t="shared" si="80"/>
        <v/>
      </c>
    </row>
    <row r="1034" spans="4:4" x14ac:dyDescent="0.3">
      <c r="D1034" s="15" t="str">
        <f t="shared" si="80"/>
        <v/>
      </c>
    </row>
    <row r="1035" spans="4:4" x14ac:dyDescent="0.3">
      <c r="D1035" s="15" t="str">
        <f t="shared" si="80"/>
        <v/>
      </c>
    </row>
    <row r="1036" spans="4:4" x14ac:dyDescent="0.3">
      <c r="D1036" s="15" t="str">
        <f t="shared" si="80"/>
        <v/>
      </c>
    </row>
    <row r="1037" spans="4:4" x14ac:dyDescent="0.3">
      <c r="D1037" s="15" t="str">
        <f t="shared" si="80"/>
        <v/>
      </c>
    </row>
    <row r="1038" spans="4:4" x14ac:dyDescent="0.3">
      <c r="D1038" s="15" t="str">
        <f t="shared" si="80"/>
        <v/>
      </c>
    </row>
    <row r="1039" spans="4:4" x14ac:dyDescent="0.3">
      <c r="D1039" s="15" t="str">
        <f t="shared" si="80"/>
        <v/>
      </c>
    </row>
    <row r="1040" spans="4:4" x14ac:dyDescent="0.3">
      <c r="D1040" s="15" t="str">
        <f t="shared" si="80"/>
        <v/>
      </c>
    </row>
    <row r="1041" spans="4:4" x14ac:dyDescent="0.3">
      <c r="D1041" s="15" t="str">
        <f t="shared" si="80"/>
        <v/>
      </c>
    </row>
    <row r="1042" spans="4:4" x14ac:dyDescent="0.3">
      <c r="D1042" s="15" t="str">
        <f t="shared" si="80"/>
        <v/>
      </c>
    </row>
    <row r="1043" spans="4:4" x14ac:dyDescent="0.3">
      <c r="D1043" s="15" t="str">
        <f t="shared" si="80"/>
        <v/>
      </c>
    </row>
    <row r="1044" spans="4:4" x14ac:dyDescent="0.3">
      <c r="D1044" s="15" t="str">
        <f t="shared" si="80"/>
        <v/>
      </c>
    </row>
    <row r="1045" spans="4:4" x14ac:dyDescent="0.3">
      <c r="D1045" s="15" t="str">
        <f t="shared" si="80"/>
        <v/>
      </c>
    </row>
    <row r="1046" spans="4:4" x14ac:dyDescent="0.3">
      <c r="D1046" s="15" t="str">
        <f t="shared" si="80"/>
        <v/>
      </c>
    </row>
    <row r="1047" spans="4:4" x14ac:dyDescent="0.3">
      <c r="D1047" s="15" t="str">
        <f t="shared" si="80"/>
        <v/>
      </c>
    </row>
    <row r="1048" spans="4:4" x14ac:dyDescent="0.3">
      <c r="D1048" s="15" t="str">
        <f t="shared" si="80"/>
        <v/>
      </c>
    </row>
    <row r="1049" spans="4:4" x14ac:dyDescent="0.3">
      <c r="D1049" s="15" t="str">
        <f t="shared" si="80"/>
        <v/>
      </c>
    </row>
    <row r="1050" spans="4:4" x14ac:dyDescent="0.3">
      <c r="D1050" s="15" t="str">
        <f t="shared" si="80"/>
        <v/>
      </c>
    </row>
    <row r="1051" spans="4:4" x14ac:dyDescent="0.3">
      <c r="D1051" s="15" t="str">
        <f t="shared" si="80"/>
        <v/>
      </c>
    </row>
    <row r="1052" spans="4:4" x14ac:dyDescent="0.3">
      <c r="D1052" s="15" t="str">
        <f t="shared" si="80"/>
        <v/>
      </c>
    </row>
    <row r="1053" spans="4:4" x14ac:dyDescent="0.3">
      <c r="D1053" s="15" t="str">
        <f t="shared" si="80"/>
        <v/>
      </c>
    </row>
    <row r="1054" spans="4:4" x14ac:dyDescent="0.3">
      <c r="D1054" s="15" t="str">
        <f t="shared" si="80"/>
        <v/>
      </c>
    </row>
    <row r="1055" spans="4:4" x14ac:dyDescent="0.3">
      <c r="D1055" s="15" t="str">
        <f t="shared" si="80"/>
        <v/>
      </c>
    </row>
    <row r="1056" spans="4:4" x14ac:dyDescent="0.3">
      <c r="D1056" s="15" t="str">
        <f t="shared" si="80"/>
        <v/>
      </c>
    </row>
    <row r="1057" spans="4:4" x14ac:dyDescent="0.3">
      <c r="D1057" s="15" t="str">
        <f t="shared" si="80"/>
        <v/>
      </c>
    </row>
    <row r="1058" spans="4:4" x14ac:dyDescent="0.3">
      <c r="D1058" s="15" t="str">
        <f t="shared" si="80"/>
        <v/>
      </c>
    </row>
    <row r="1059" spans="4:4" x14ac:dyDescent="0.3">
      <c r="D1059" s="15" t="str">
        <f t="shared" si="80"/>
        <v/>
      </c>
    </row>
    <row r="1060" spans="4:4" x14ac:dyDescent="0.3">
      <c r="D1060" s="15" t="str">
        <f t="shared" si="80"/>
        <v/>
      </c>
    </row>
    <row r="1061" spans="4:4" x14ac:dyDescent="0.3">
      <c r="D1061" s="15" t="str">
        <f t="shared" si="80"/>
        <v/>
      </c>
    </row>
    <row r="1062" spans="4:4" x14ac:dyDescent="0.3">
      <c r="D1062" s="15" t="str">
        <f t="shared" si="80"/>
        <v/>
      </c>
    </row>
    <row r="1063" spans="4:4" x14ac:dyDescent="0.3">
      <c r="D1063" s="15" t="str">
        <f t="shared" si="80"/>
        <v/>
      </c>
    </row>
    <row r="1064" spans="4:4" x14ac:dyDescent="0.3">
      <c r="D1064" s="15" t="str">
        <f t="shared" si="80"/>
        <v/>
      </c>
    </row>
    <row r="1065" spans="4:4" x14ac:dyDescent="0.3">
      <c r="D1065" s="15" t="str">
        <f t="shared" si="80"/>
        <v/>
      </c>
    </row>
    <row r="1066" spans="4:4" x14ac:dyDescent="0.3">
      <c r="D1066" s="15" t="str">
        <f t="shared" si="80"/>
        <v/>
      </c>
    </row>
    <row r="1067" spans="4:4" x14ac:dyDescent="0.3">
      <c r="D1067" s="15" t="str">
        <f t="shared" si="80"/>
        <v/>
      </c>
    </row>
    <row r="1068" spans="4:4" x14ac:dyDescent="0.3">
      <c r="D1068" s="15" t="str">
        <f t="shared" si="80"/>
        <v/>
      </c>
    </row>
    <row r="1069" spans="4:4" x14ac:dyDescent="0.3">
      <c r="D1069" s="15" t="str">
        <f t="shared" si="80"/>
        <v/>
      </c>
    </row>
    <row r="1070" spans="4:4" x14ac:dyDescent="0.3">
      <c r="D1070" s="15" t="str">
        <f t="shared" si="80"/>
        <v/>
      </c>
    </row>
    <row r="1071" spans="4:4" x14ac:dyDescent="0.3">
      <c r="D1071" s="15" t="str">
        <f t="shared" si="80"/>
        <v/>
      </c>
    </row>
    <row r="1072" spans="4:4" x14ac:dyDescent="0.3">
      <c r="D1072" s="15" t="str">
        <f t="shared" si="80"/>
        <v/>
      </c>
    </row>
    <row r="1073" spans="4:4" x14ac:dyDescent="0.3">
      <c r="D1073" s="15" t="str">
        <f t="shared" si="80"/>
        <v/>
      </c>
    </row>
    <row r="1074" spans="4:4" x14ac:dyDescent="0.3">
      <c r="D1074" s="15" t="str">
        <f t="shared" si="80"/>
        <v/>
      </c>
    </row>
    <row r="1075" spans="4:4" x14ac:dyDescent="0.3">
      <c r="D1075" s="15" t="str">
        <f t="shared" si="80"/>
        <v/>
      </c>
    </row>
    <row r="1076" spans="4:4" x14ac:dyDescent="0.3">
      <c r="D1076" s="15" t="str">
        <f t="shared" si="80"/>
        <v/>
      </c>
    </row>
    <row r="1077" spans="4:4" x14ac:dyDescent="0.3">
      <c r="D1077" s="15" t="str">
        <f t="shared" si="80"/>
        <v/>
      </c>
    </row>
    <row r="1078" spans="4:4" x14ac:dyDescent="0.3">
      <c r="D1078" s="15" t="str">
        <f t="shared" si="80"/>
        <v/>
      </c>
    </row>
    <row r="1079" spans="4:4" x14ac:dyDescent="0.3">
      <c r="D1079" s="15" t="str">
        <f t="shared" si="80"/>
        <v/>
      </c>
    </row>
    <row r="1080" spans="4:4" x14ac:dyDescent="0.3">
      <c r="D1080" s="15" t="str">
        <f t="shared" si="80"/>
        <v/>
      </c>
    </row>
    <row r="1081" spans="4:4" x14ac:dyDescent="0.3">
      <c r="D1081" s="15" t="str">
        <f t="shared" si="80"/>
        <v/>
      </c>
    </row>
    <row r="1082" spans="4:4" x14ac:dyDescent="0.3">
      <c r="D1082" s="15" t="str">
        <f t="shared" si="80"/>
        <v/>
      </c>
    </row>
    <row r="1083" spans="4:4" x14ac:dyDescent="0.3">
      <c r="D1083" s="15" t="str">
        <f t="shared" si="80"/>
        <v/>
      </c>
    </row>
    <row r="1084" spans="4:4" x14ac:dyDescent="0.3">
      <c r="D1084" s="15" t="str">
        <f t="shared" si="80"/>
        <v/>
      </c>
    </row>
    <row r="1085" spans="4:4" x14ac:dyDescent="0.3">
      <c r="D1085" s="15" t="str">
        <f t="shared" si="80"/>
        <v/>
      </c>
    </row>
    <row r="1086" spans="4:4" x14ac:dyDescent="0.3">
      <c r="D1086" s="15" t="str">
        <f t="shared" si="80"/>
        <v/>
      </c>
    </row>
    <row r="1087" spans="4:4" x14ac:dyDescent="0.3">
      <c r="D1087" s="15" t="str">
        <f t="shared" si="80"/>
        <v/>
      </c>
    </row>
    <row r="1088" spans="4:4" x14ac:dyDescent="0.3">
      <c r="D1088" s="15" t="str">
        <f t="shared" si="80"/>
        <v/>
      </c>
    </row>
    <row r="1089" spans="4:4" x14ac:dyDescent="0.3">
      <c r="D1089" s="15" t="str">
        <f t="shared" si="80"/>
        <v/>
      </c>
    </row>
    <row r="1090" spans="4:4" x14ac:dyDescent="0.3">
      <c r="D1090" s="15" t="str">
        <f t="shared" si="80"/>
        <v/>
      </c>
    </row>
    <row r="1091" spans="4:4" x14ac:dyDescent="0.3">
      <c r="D1091" s="15" t="str">
        <f t="shared" ref="D1091:D1154" si="81">CONCATENATE(B1091,C1091)</f>
        <v/>
      </c>
    </row>
    <row r="1092" spans="4:4" x14ac:dyDescent="0.3">
      <c r="D1092" s="15" t="str">
        <f t="shared" si="81"/>
        <v/>
      </c>
    </row>
    <row r="1093" spans="4:4" x14ac:dyDescent="0.3">
      <c r="D1093" s="15" t="str">
        <f t="shared" si="81"/>
        <v/>
      </c>
    </row>
    <row r="1094" spans="4:4" x14ac:dyDescent="0.3">
      <c r="D1094" s="15" t="str">
        <f t="shared" si="81"/>
        <v/>
      </c>
    </row>
    <row r="1095" spans="4:4" x14ac:dyDescent="0.3">
      <c r="D1095" s="15" t="str">
        <f t="shared" si="81"/>
        <v/>
      </c>
    </row>
    <row r="1096" spans="4:4" x14ac:dyDescent="0.3">
      <c r="D1096" s="15" t="str">
        <f t="shared" si="81"/>
        <v/>
      </c>
    </row>
    <row r="1097" spans="4:4" x14ac:dyDescent="0.3">
      <c r="D1097" s="15" t="str">
        <f t="shared" si="81"/>
        <v/>
      </c>
    </row>
    <row r="1098" spans="4:4" x14ac:dyDescent="0.3">
      <c r="D1098" s="15" t="str">
        <f t="shared" si="81"/>
        <v/>
      </c>
    </row>
    <row r="1099" spans="4:4" x14ac:dyDescent="0.3">
      <c r="D1099" s="15" t="str">
        <f t="shared" si="81"/>
        <v/>
      </c>
    </row>
    <row r="1100" spans="4:4" x14ac:dyDescent="0.3">
      <c r="D1100" s="15" t="str">
        <f t="shared" si="81"/>
        <v/>
      </c>
    </row>
    <row r="1101" spans="4:4" x14ac:dyDescent="0.3">
      <c r="D1101" s="15" t="str">
        <f t="shared" si="81"/>
        <v/>
      </c>
    </row>
    <row r="1102" spans="4:4" x14ac:dyDescent="0.3">
      <c r="D1102" s="15" t="str">
        <f t="shared" si="81"/>
        <v/>
      </c>
    </row>
    <row r="1103" spans="4:4" x14ac:dyDescent="0.3">
      <c r="D1103" s="15" t="str">
        <f t="shared" si="81"/>
        <v/>
      </c>
    </row>
    <row r="1104" spans="4:4" x14ac:dyDescent="0.3">
      <c r="D1104" s="15" t="str">
        <f t="shared" si="81"/>
        <v/>
      </c>
    </row>
    <row r="1105" spans="4:4" x14ac:dyDescent="0.3">
      <c r="D1105" s="15" t="str">
        <f t="shared" si="81"/>
        <v/>
      </c>
    </row>
    <row r="1106" spans="4:4" x14ac:dyDescent="0.3">
      <c r="D1106" s="15" t="str">
        <f t="shared" si="81"/>
        <v/>
      </c>
    </row>
    <row r="1107" spans="4:4" x14ac:dyDescent="0.3">
      <c r="D1107" s="15" t="str">
        <f t="shared" si="81"/>
        <v/>
      </c>
    </row>
    <row r="1108" spans="4:4" x14ac:dyDescent="0.3">
      <c r="D1108" s="15" t="str">
        <f t="shared" si="81"/>
        <v/>
      </c>
    </row>
    <row r="1109" spans="4:4" x14ac:dyDescent="0.3">
      <c r="D1109" s="15" t="str">
        <f t="shared" si="81"/>
        <v/>
      </c>
    </row>
    <row r="1110" spans="4:4" x14ac:dyDescent="0.3">
      <c r="D1110" s="15" t="str">
        <f t="shared" si="81"/>
        <v/>
      </c>
    </row>
    <row r="1111" spans="4:4" x14ac:dyDescent="0.3">
      <c r="D1111" s="15" t="str">
        <f t="shared" si="81"/>
        <v/>
      </c>
    </row>
    <row r="1112" spans="4:4" x14ac:dyDescent="0.3">
      <c r="D1112" s="15" t="str">
        <f t="shared" si="81"/>
        <v/>
      </c>
    </row>
    <row r="1113" spans="4:4" x14ac:dyDescent="0.3">
      <c r="D1113" s="15" t="str">
        <f t="shared" si="81"/>
        <v/>
      </c>
    </row>
    <row r="1114" spans="4:4" x14ac:dyDescent="0.3">
      <c r="D1114" s="15" t="str">
        <f t="shared" si="81"/>
        <v/>
      </c>
    </row>
    <row r="1115" spans="4:4" x14ac:dyDescent="0.3">
      <c r="D1115" s="15" t="str">
        <f t="shared" si="81"/>
        <v/>
      </c>
    </row>
    <row r="1116" spans="4:4" x14ac:dyDescent="0.3">
      <c r="D1116" s="15" t="str">
        <f t="shared" si="81"/>
        <v/>
      </c>
    </row>
    <row r="1117" spans="4:4" x14ac:dyDescent="0.3">
      <c r="D1117" s="15" t="str">
        <f t="shared" si="81"/>
        <v/>
      </c>
    </row>
    <row r="1118" spans="4:4" x14ac:dyDescent="0.3">
      <c r="D1118" s="15" t="str">
        <f t="shared" si="81"/>
        <v/>
      </c>
    </row>
    <row r="1119" spans="4:4" x14ac:dyDescent="0.3">
      <c r="D1119" s="15" t="str">
        <f t="shared" si="81"/>
        <v/>
      </c>
    </row>
    <row r="1120" spans="4:4" x14ac:dyDescent="0.3">
      <c r="D1120" s="15" t="str">
        <f t="shared" si="81"/>
        <v/>
      </c>
    </row>
    <row r="1121" spans="4:4" x14ac:dyDescent="0.3">
      <c r="D1121" s="15" t="str">
        <f t="shared" si="81"/>
        <v/>
      </c>
    </row>
    <row r="1122" spans="4:4" x14ac:dyDescent="0.3">
      <c r="D1122" s="15" t="str">
        <f t="shared" si="81"/>
        <v/>
      </c>
    </row>
    <row r="1123" spans="4:4" x14ac:dyDescent="0.3">
      <c r="D1123" s="15" t="str">
        <f t="shared" si="81"/>
        <v/>
      </c>
    </row>
    <row r="1124" spans="4:4" x14ac:dyDescent="0.3">
      <c r="D1124" s="15" t="str">
        <f t="shared" si="81"/>
        <v/>
      </c>
    </row>
    <row r="1125" spans="4:4" x14ac:dyDescent="0.3">
      <c r="D1125" s="15" t="str">
        <f t="shared" si="81"/>
        <v/>
      </c>
    </row>
    <row r="1126" spans="4:4" x14ac:dyDescent="0.3">
      <c r="D1126" s="15" t="str">
        <f t="shared" si="81"/>
        <v/>
      </c>
    </row>
    <row r="1127" spans="4:4" x14ac:dyDescent="0.3">
      <c r="D1127" s="15" t="str">
        <f t="shared" si="81"/>
        <v/>
      </c>
    </row>
    <row r="1128" spans="4:4" x14ac:dyDescent="0.3">
      <c r="D1128" s="15" t="str">
        <f t="shared" si="81"/>
        <v/>
      </c>
    </row>
    <row r="1129" spans="4:4" x14ac:dyDescent="0.3">
      <c r="D1129" s="15" t="str">
        <f t="shared" si="81"/>
        <v/>
      </c>
    </row>
    <row r="1130" spans="4:4" x14ac:dyDescent="0.3">
      <c r="D1130" s="15" t="str">
        <f t="shared" si="81"/>
        <v/>
      </c>
    </row>
    <row r="1131" spans="4:4" x14ac:dyDescent="0.3">
      <c r="D1131" s="15" t="str">
        <f t="shared" si="81"/>
        <v/>
      </c>
    </row>
    <row r="1132" spans="4:4" x14ac:dyDescent="0.3">
      <c r="D1132" s="15" t="str">
        <f t="shared" si="81"/>
        <v/>
      </c>
    </row>
    <row r="1133" spans="4:4" x14ac:dyDescent="0.3">
      <c r="D1133" s="15" t="str">
        <f t="shared" si="81"/>
        <v/>
      </c>
    </row>
    <row r="1134" spans="4:4" x14ac:dyDescent="0.3">
      <c r="D1134" s="15" t="str">
        <f t="shared" si="81"/>
        <v/>
      </c>
    </row>
    <row r="1135" spans="4:4" x14ac:dyDescent="0.3">
      <c r="D1135" s="15" t="str">
        <f t="shared" si="81"/>
        <v/>
      </c>
    </row>
    <row r="1136" spans="4:4" x14ac:dyDescent="0.3">
      <c r="D1136" s="15" t="str">
        <f t="shared" si="81"/>
        <v/>
      </c>
    </row>
    <row r="1137" spans="4:4" x14ac:dyDescent="0.3">
      <c r="D1137" s="15" t="str">
        <f t="shared" si="81"/>
        <v/>
      </c>
    </row>
    <row r="1138" spans="4:4" x14ac:dyDescent="0.3">
      <c r="D1138" s="15" t="str">
        <f t="shared" si="81"/>
        <v/>
      </c>
    </row>
    <row r="1139" spans="4:4" x14ac:dyDescent="0.3">
      <c r="D1139" s="15" t="str">
        <f t="shared" si="81"/>
        <v/>
      </c>
    </row>
    <row r="1140" spans="4:4" x14ac:dyDescent="0.3">
      <c r="D1140" s="15" t="str">
        <f t="shared" si="81"/>
        <v/>
      </c>
    </row>
    <row r="1141" spans="4:4" x14ac:dyDescent="0.3">
      <c r="D1141" s="15" t="str">
        <f t="shared" si="81"/>
        <v/>
      </c>
    </row>
    <row r="1142" spans="4:4" x14ac:dyDescent="0.3">
      <c r="D1142" s="15" t="str">
        <f t="shared" si="81"/>
        <v/>
      </c>
    </row>
    <row r="1143" spans="4:4" x14ac:dyDescent="0.3">
      <c r="D1143" s="15" t="str">
        <f t="shared" si="81"/>
        <v/>
      </c>
    </row>
    <row r="1144" spans="4:4" x14ac:dyDescent="0.3">
      <c r="D1144" s="15" t="str">
        <f t="shared" si="81"/>
        <v/>
      </c>
    </row>
    <row r="1145" spans="4:4" x14ac:dyDescent="0.3">
      <c r="D1145" s="15" t="str">
        <f t="shared" si="81"/>
        <v/>
      </c>
    </row>
    <row r="1146" spans="4:4" x14ac:dyDescent="0.3">
      <c r="D1146" s="15" t="str">
        <f t="shared" si="81"/>
        <v/>
      </c>
    </row>
    <row r="1147" spans="4:4" x14ac:dyDescent="0.3">
      <c r="D1147" s="15" t="str">
        <f t="shared" si="81"/>
        <v/>
      </c>
    </row>
    <row r="1148" spans="4:4" x14ac:dyDescent="0.3">
      <c r="D1148" s="15" t="str">
        <f t="shared" si="81"/>
        <v/>
      </c>
    </row>
    <row r="1149" spans="4:4" x14ac:dyDescent="0.3">
      <c r="D1149" s="15" t="str">
        <f t="shared" si="81"/>
        <v/>
      </c>
    </row>
    <row r="1150" spans="4:4" x14ac:dyDescent="0.3">
      <c r="D1150" s="15" t="str">
        <f t="shared" si="81"/>
        <v/>
      </c>
    </row>
    <row r="1151" spans="4:4" x14ac:dyDescent="0.3">
      <c r="D1151" s="15" t="str">
        <f t="shared" si="81"/>
        <v/>
      </c>
    </row>
    <row r="1152" spans="4:4" x14ac:dyDescent="0.3">
      <c r="D1152" s="15" t="str">
        <f t="shared" si="81"/>
        <v/>
      </c>
    </row>
    <row r="1153" spans="4:4" x14ac:dyDescent="0.3">
      <c r="D1153" s="15" t="str">
        <f t="shared" si="81"/>
        <v/>
      </c>
    </row>
    <row r="1154" spans="4:4" x14ac:dyDescent="0.3">
      <c r="D1154" s="15" t="str">
        <f t="shared" si="81"/>
        <v/>
      </c>
    </row>
    <row r="1155" spans="4:4" x14ac:dyDescent="0.3">
      <c r="D1155" s="15" t="str">
        <f t="shared" ref="D1155:D1218" si="82">CONCATENATE(B1155,C1155)</f>
        <v/>
      </c>
    </row>
    <row r="1156" spans="4:4" x14ac:dyDescent="0.3">
      <c r="D1156" s="15" t="str">
        <f t="shared" si="82"/>
        <v/>
      </c>
    </row>
    <row r="1157" spans="4:4" x14ac:dyDescent="0.3">
      <c r="D1157" s="15" t="str">
        <f t="shared" si="82"/>
        <v/>
      </c>
    </row>
    <row r="1158" spans="4:4" x14ac:dyDescent="0.3">
      <c r="D1158" s="15" t="str">
        <f t="shared" si="82"/>
        <v/>
      </c>
    </row>
    <row r="1159" spans="4:4" x14ac:dyDescent="0.3">
      <c r="D1159" s="15" t="str">
        <f t="shared" si="82"/>
        <v/>
      </c>
    </row>
    <row r="1160" spans="4:4" x14ac:dyDescent="0.3">
      <c r="D1160" s="15" t="str">
        <f t="shared" si="82"/>
        <v/>
      </c>
    </row>
    <row r="1161" spans="4:4" x14ac:dyDescent="0.3">
      <c r="D1161" s="15" t="str">
        <f t="shared" si="82"/>
        <v/>
      </c>
    </row>
    <row r="1162" spans="4:4" x14ac:dyDescent="0.3">
      <c r="D1162" s="15" t="str">
        <f t="shared" si="82"/>
        <v/>
      </c>
    </row>
    <row r="1163" spans="4:4" x14ac:dyDescent="0.3">
      <c r="D1163" s="15" t="str">
        <f t="shared" si="82"/>
        <v/>
      </c>
    </row>
    <row r="1164" spans="4:4" x14ac:dyDescent="0.3">
      <c r="D1164" s="15" t="str">
        <f t="shared" si="82"/>
        <v/>
      </c>
    </row>
    <row r="1165" spans="4:4" x14ac:dyDescent="0.3">
      <c r="D1165" s="15" t="str">
        <f t="shared" si="82"/>
        <v/>
      </c>
    </row>
    <row r="1166" spans="4:4" x14ac:dyDescent="0.3">
      <c r="D1166" s="15" t="str">
        <f t="shared" si="82"/>
        <v/>
      </c>
    </row>
    <row r="1167" spans="4:4" x14ac:dyDescent="0.3">
      <c r="D1167" s="15" t="str">
        <f t="shared" si="82"/>
        <v/>
      </c>
    </row>
    <row r="1168" spans="4:4" x14ac:dyDescent="0.3">
      <c r="D1168" s="15" t="str">
        <f t="shared" si="82"/>
        <v/>
      </c>
    </row>
    <row r="1169" spans="4:4" x14ac:dyDescent="0.3">
      <c r="D1169" s="15" t="str">
        <f t="shared" si="82"/>
        <v/>
      </c>
    </row>
    <row r="1170" spans="4:4" x14ac:dyDescent="0.3">
      <c r="D1170" s="15" t="str">
        <f t="shared" si="82"/>
        <v/>
      </c>
    </row>
    <row r="1171" spans="4:4" x14ac:dyDescent="0.3">
      <c r="D1171" s="15" t="str">
        <f t="shared" si="82"/>
        <v/>
      </c>
    </row>
    <row r="1172" spans="4:4" x14ac:dyDescent="0.3">
      <c r="D1172" s="15" t="str">
        <f t="shared" si="82"/>
        <v/>
      </c>
    </row>
    <row r="1173" spans="4:4" x14ac:dyDescent="0.3">
      <c r="D1173" s="15" t="str">
        <f t="shared" si="82"/>
        <v/>
      </c>
    </row>
    <row r="1174" spans="4:4" x14ac:dyDescent="0.3">
      <c r="D1174" s="15" t="str">
        <f t="shared" si="82"/>
        <v/>
      </c>
    </row>
    <row r="1175" spans="4:4" x14ac:dyDescent="0.3">
      <c r="D1175" s="15" t="str">
        <f t="shared" si="82"/>
        <v/>
      </c>
    </row>
    <row r="1176" spans="4:4" x14ac:dyDescent="0.3">
      <c r="D1176" s="15" t="str">
        <f t="shared" si="82"/>
        <v/>
      </c>
    </row>
    <row r="1177" spans="4:4" x14ac:dyDescent="0.3">
      <c r="D1177" s="15" t="str">
        <f t="shared" si="82"/>
        <v/>
      </c>
    </row>
    <row r="1178" spans="4:4" x14ac:dyDescent="0.3">
      <c r="D1178" s="15" t="str">
        <f t="shared" si="82"/>
        <v/>
      </c>
    </row>
    <row r="1179" spans="4:4" x14ac:dyDescent="0.3">
      <c r="D1179" s="15" t="str">
        <f t="shared" si="82"/>
        <v/>
      </c>
    </row>
    <row r="1180" spans="4:4" x14ac:dyDescent="0.3">
      <c r="D1180" s="15" t="str">
        <f t="shared" si="82"/>
        <v/>
      </c>
    </row>
    <row r="1181" spans="4:4" x14ac:dyDescent="0.3">
      <c r="D1181" s="15" t="str">
        <f t="shared" si="82"/>
        <v/>
      </c>
    </row>
    <row r="1182" spans="4:4" x14ac:dyDescent="0.3">
      <c r="D1182" s="15" t="str">
        <f t="shared" si="82"/>
        <v/>
      </c>
    </row>
    <row r="1183" spans="4:4" x14ac:dyDescent="0.3">
      <c r="D1183" s="15" t="str">
        <f t="shared" si="82"/>
        <v/>
      </c>
    </row>
    <row r="1184" spans="4:4" x14ac:dyDescent="0.3">
      <c r="D1184" s="15" t="str">
        <f t="shared" si="82"/>
        <v/>
      </c>
    </row>
    <row r="1185" spans="4:4" x14ac:dyDescent="0.3">
      <c r="D1185" s="15" t="str">
        <f t="shared" si="82"/>
        <v/>
      </c>
    </row>
    <row r="1186" spans="4:4" x14ac:dyDescent="0.3">
      <c r="D1186" s="15" t="str">
        <f t="shared" si="82"/>
        <v/>
      </c>
    </row>
    <row r="1187" spans="4:4" x14ac:dyDescent="0.3">
      <c r="D1187" s="15" t="str">
        <f t="shared" si="82"/>
        <v/>
      </c>
    </row>
    <row r="1188" spans="4:4" x14ac:dyDescent="0.3">
      <c r="D1188" s="15" t="str">
        <f t="shared" si="82"/>
        <v/>
      </c>
    </row>
    <row r="1189" spans="4:4" x14ac:dyDescent="0.3">
      <c r="D1189" s="15" t="str">
        <f t="shared" si="82"/>
        <v/>
      </c>
    </row>
    <row r="1190" spans="4:4" x14ac:dyDescent="0.3">
      <c r="D1190" s="15" t="str">
        <f t="shared" si="82"/>
        <v/>
      </c>
    </row>
    <row r="1191" spans="4:4" x14ac:dyDescent="0.3">
      <c r="D1191" s="15" t="str">
        <f t="shared" si="82"/>
        <v/>
      </c>
    </row>
    <row r="1192" spans="4:4" x14ac:dyDescent="0.3">
      <c r="D1192" s="15" t="str">
        <f t="shared" si="82"/>
        <v/>
      </c>
    </row>
    <row r="1193" spans="4:4" x14ac:dyDescent="0.3">
      <c r="D1193" s="15" t="str">
        <f t="shared" si="82"/>
        <v/>
      </c>
    </row>
    <row r="1194" spans="4:4" x14ac:dyDescent="0.3">
      <c r="D1194" s="15" t="str">
        <f t="shared" si="82"/>
        <v/>
      </c>
    </row>
    <row r="1195" spans="4:4" x14ac:dyDescent="0.3">
      <c r="D1195" s="15" t="str">
        <f t="shared" si="82"/>
        <v/>
      </c>
    </row>
    <row r="1196" spans="4:4" x14ac:dyDescent="0.3">
      <c r="D1196" s="15" t="str">
        <f t="shared" si="82"/>
        <v/>
      </c>
    </row>
    <row r="1197" spans="4:4" x14ac:dyDescent="0.3">
      <c r="D1197" s="15" t="str">
        <f t="shared" si="82"/>
        <v/>
      </c>
    </row>
    <row r="1198" spans="4:4" x14ac:dyDescent="0.3">
      <c r="D1198" s="15" t="str">
        <f t="shared" si="82"/>
        <v/>
      </c>
    </row>
    <row r="1199" spans="4:4" x14ac:dyDescent="0.3">
      <c r="D1199" s="15" t="str">
        <f t="shared" si="82"/>
        <v/>
      </c>
    </row>
    <row r="1200" spans="4:4" x14ac:dyDescent="0.3">
      <c r="D1200" s="15" t="str">
        <f t="shared" si="82"/>
        <v/>
      </c>
    </row>
    <row r="1201" spans="4:4" x14ac:dyDescent="0.3">
      <c r="D1201" s="15" t="str">
        <f t="shared" si="82"/>
        <v/>
      </c>
    </row>
    <row r="1202" spans="4:4" x14ac:dyDescent="0.3">
      <c r="D1202" s="15" t="str">
        <f t="shared" si="82"/>
        <v/>
      </c>
    </row>
    <row r="1203" spans="4:4" x14ac:dyDescent="0.3">
      <c r="D1203" s="15" t="str">
        <f t="shared" si="82"/>
        <v/>
      </c>
    </row>
    <row r="1204" spans="4:4" x14ac:dyDescent="0.3">
      <c r="D1204" s="15" t="str">
        <f t="shared" si="82"/>
        <v/>
      </c>
    </row>
    <row r="1205" spans="4:4" x14ac:dyDescent="0.3">
      <c r="D1205" s="15" t="str">
        <f t="shared" si="82"/>
        <v/>
      </c>
    </row>
    <row r="1206" spans="4:4" x14ac:dyDescent="0.3">
      <c r="D1206" s="15" t="str">
        <f t="shared" si="82"/>
        <v/>
      </c>
    </row>
    <row r="1207" spans="4:4" x14ac:dyDescent="0.3">
      <c r="D1207" s="15" t="str">
        <f t="shared" si="82"/>
        <v/>
      </c>
    </row>
    <row r="1208" spans="4:4" x14ac:dyDescent="0.3">
      <c r="D1208" s="15" t="str">
        <f t="shared" si="82"/>
        <v/>
      </c>
    </row>
    <row r="1209" spans="4:4" x14ac:dyDescent="0.3">
      <c r="D1209" s="15" t="str">
        <f t="shared" si="82"/>
        <v/>
      </c>
    </row>
    <row r="1210" spans="4:4" x14ac:dyDescent="0.3">
      <c r="D1210" s="15" t="str">
        <f t="shared" si="82"/>
        <v/>
      </c>
    </row>
    <row r="1211" spans="4:4" x14ac:dyDescent="0.3">
      <c r="D1211" s="15" t="str">
        <f t="shared" si="82"/>
        <v/>
      </c>
    </row>
    <row r="1212" spans="4:4" x14ac:dyDescent="0.3">
      <c r="D1212" s="15" t="str">
        <f t="shared" si="82"/>
        <v/>
      </c>
    </row>
    <row r="1213" spans="4:4" x14ac:dyDescent="0.3">
      <c r="D1213" s="15" t="str">
        <f t="shared" si="82"/>
        <v/>
      </c>
    </row>
    <row r="1214" spans="4:4" x14ac:dyDescent="0.3">
      <c r="D1214" s="15" t="str">
        <f t="shared" si="82"/>
        <v/>
      </c>
    </row>
    <row r="1215" spans="4:4" x14ac:dyDescent="0.3">
      <c r="D1215" s="15" t="str">
        <f t="shared" si="82"/>
        <v/>
      </c>
    </row>
    <row r="1216" spans="4:4" x14ac:dyDescent="0.3">
      <c r="D1216" s="15" t="str">
        <f t="shared" si="82"/>
        <v/>
      </c>
    </row>
    <row r="1217" spans="4:4" x14ac:dyDescent="0.3">
      <c r="D1217" s="15" t="str">
        <f t="shared" si="82"/>
        <v/>
      </c>
    </row>
    <row r="1218" spans="4:4" x14ac:dyDescent="0.3">
      <c r="D1218" s="15" t="str">
        <f t="shared" si="82"/>
        <v/>
      </c>
    </row>
    <row r="1219" spans="4:4" x14ac:dyDescent="0.3">
      <c r="D1219" s="15" t="str">
        <f t="shared" ref="D1219:D1282" si="83">CONCATENATE(B1219,C1219)</f>
        <v/>
      </c>
    </row>
    <row r="1220" spans="4:4" x14ac:dyDescent="0.3">
      <c r="D1220" s="15" t="str">
        <f t="shared" si="83"/>
        <v/>
      </c>
    </row>
    <row r="1221" spans="4:4" x14ac:dyDescent="0.3">
      <c r="D1221" s="15" t="str">
        <f t="shared" si="83"/>
        <v/>
      </c>
    </row>
    <row r="1222" spans="4:4" x14ac:dyDescent="0.3">
      <c r="D1222" s="15" t="str">
        <f t="shared" si="83"/>
        <v/>
      </c>
    </row>
    <row r="1223" spans="4:4" x14ac:dyDescent="0.3">
      <c r="D1223" s="15" t="str">
        <f t="shared" si="83"/>
        <v/>
      </c>
    </row>
    <row r="1224" spans="4:4" x14ac:dyDescent="0.3">
      <c r="D1224" s="15" t="str">
        <f t="shared" si="83"/>
        <v/>
      </c>
    </row>
    <row r="1225" spans="4:4" x14ac:dyDescent="0.3">
      <c r="D1225" s="15" t="str">
        <f t="shared" si="83"/>
        <v/>
      </c>
    </row>
    <row r="1226" spans="4:4" x14ac:dyDescent="0.3">
      <c r="D1226" s="15" t="str">
        <f t="shared" si="83"/>
        <v/>
      </c>
    </row>
    <row r="1227" spans="4:4" x14ac:dyDescent="0.3">
      <c r="D1227" s="15" t="str">
        <f t="shared" si="83"/>
        <v/>
      </c>
    </row>
    <row r="1228" spans="4:4" x14ac:dyDescent="0.3">
      <c r="D1228" s="15" t="str">
        <f t="shared" si="83"/>
        <v/>
      </c>
    </row>
    <row r="1229" spans="4:4" x14ac:dyDescent="0.3">
      <c r="D1229" s="15" t="str">
        <f t="shared" si="83"/>
        <v/>
      </c>
    </row>
    <row r="1230" spans="4:4" x14ac:dyDescent="0.3">
      <c r="D1230" s="15" t="str">
        <f t="shared" si="83"/>
        <v/>
      </c>
    </row>
    <row r="1231" spans="4:4" x14ac:dyDescent="0.3">
      <c r="D1231" s="15" t="str">
        <f t="shared" si="83"/>
        <v/>
      </c>
    </row>
    <row r="1232" spans="4:4" x14ac:dyDescent="0.3">
      <c r="D1232" s="15" t="str">
        <f t="shared" si="83"/>
        <v/>
      </c>
    </row>
    <row r="1233" spans="4:4" x14ac:dyDescent="0.3">
      <c r="D1233" s="15" t="str">
        <f t="shared" si="83"/>
        <v/>
      </c>
    </row>
    <row r="1234" spans="4:4" x14ac:dyDescent="0.3">
      <c r="D1234" s="15" t="str">
        <f t="shared" si="83"/>
        <v/>
      </c>
    </row>
    <row r="1235" spans="4:4" x14ac:dyDescent="0.3">
      <c r="D1235" s="15" t="str">
        <f t="shared" si="83"/>
        <v/>
      </c>
    </row>
    <row r="1236" spans="4:4" x14ac:dyDescent="0.3">
      <c r="D1236" s="15" t="str">
        <f t="shared" si="83"/>
        <v/>
      </c>
    </row>
    <row r="1237" spans="4:4" x14ac:dyDescent="0.3">
      <c r="D1237" s="15" t="str">
        <f t="shared" si="83"/>
        <v/>
      </c>
    </row>
    <row r="1238" spans="4:4" x14ac:dyDescent="0.3">
      <c r="D1238" s="15" t="str">
        <f t="shared" si="83"/>
        <v/>
      </c>
    </row>
    <row r="1239" spans="4:4" x14ac:dyDescent="0.3">
      <c r="D1239" s="15" t="str">
        <f t="shared" si="83"/>
        <v/>
      </c>
    </row>
    <row r="1240" spans="4:4" x14ac:dyDescent="0.3">
      <c r="D1240" s="15" t="str">
        <f t="shared" si="83"/>
        <v/>
      </c>
    </row>
    <row r="1241" spans="4:4" x14ac:dyDescent="0.3">
      <c r="D1241" s="15" t="str">
        <f t="shared" si="83"/>
        <v/>
      </c>
    </row>
    <row r="1242" spans="4:4" x14ac:dyDescent="0.3">
      <c r="D1242" s="15" t="str">
        <f t="shared" si="83"/>
        <v/>
      </c>
    </row>
    <row r="1243" spans="4:4" x14ac:dyDescent="0.3">
      <c r="D1243" s="15" t="str">
        <f t="shared" si="83"/>
        <v/>
      </c>
    </row>
    <row r="1244" spans="4:4" x14ac:dyDescent="0.3">
      <c r="D1244" s="15" t="str">
        <f t="shared" si="83"/>
        <v/>
      </c>
    </row>
    <row r="1245" spans="4:4" x14ac:dyDescent="0.3">
      <c r="D1245" s="15" t="str">
        <f t="shared" si="83"/>
        <v/>
      </c>
    </row>
    <row r="1246" spans="4:4" x14ac:dyDescent="0.3">
      <c r="D1246" s="15" t="str">
        <f t="shared" si="83"/>
        <v/>
      </c>
    </row>
    <row r="1247" spans="4:4" x14ac:dyDescent="0.3">
      <c r="D1247" s="15" t="str">
        <f t="shared" si="83"/>
        <v/>
      </c>
    </row>
    <row r="1248" spans="4:4" x14ac:dyDescent="0.3">
      <c r="D1248" s="15" t="str">
        <f t="shared" si="83"/>
        <v/>
      </c>
    </row>
    <row r="1249" spans="4:4" x14ac:dyDescent="0.3">
      <c r="D1249" s="15" t="str">
        <f t="shared" si="83"/>
        <v/>
      </c>
    </row>
    <row r="1250" spans="4:4" x14ac:dyDescent="0.3">
      <c r="D1250" s="15" t="str">
        <f t="shared" si="83"/>
        <v/>
      </c>
    </row>
    <row r="1251" spans="4:4" x14ac:dyDescent="0.3">
      <c r="D1251" s="15" t="str">
        <f t="shared" si="83"/>
        <v/>
      </c>
    </row>
    <row r="1252" spans="4:4" x14ac:dyDescent="0.3">
      <c r="D1252" s="15" t="str">
        <f t="shared" si="83"/>
        <v/>
      </c>
    </row>
    <row r="1253" spans="4:4" x14ac:dyDescent="0.3">
      <c r="D1253" s="15" t="str">
        <f t="shared" si="83"/>
        <v/>
      </c>
    </row>
    <row r="1254" spans="4:4" x14ac:dyDescent="0.3">
      <c r="D1254" s="15" t="str">
        <f t="shared" si="83"/>
        <v/>
      </c>
    </row>
    <row r="1255" spans="4:4" x14ac:dyDescent="0.3">
      <c r="D1255" s="15" t="str">
        <f t="shared" si="83"/>
        <v/>
      </c>
    </row>
    <row r="1256" spans="4:4" x14ac:dyDescent="0.3">
      <c r="D1256" s="15" t="str">
        <f t="shared" si="83"/>
        <v/>
      </c>
    </row>
    <row r="1257" spans="4:4" x14ac:dyDescent="0.3">
      <c r="D1257" s="15" t="str">
        <f t="shared" si="83"/>
        <v/>
      </c>
    </row>
    <row r="1258" spans="4:4" x14ac:dyDescent="0.3">
      <c r="D1258" s="15" t="str">
        <f t="shared" si="83"/>
        <v/>
      </c>
    </row>
    <row r="1259" spans="4:4" x14ac:dyDescent="0.3">
      <c r="D1259" s="15" t="str">
        <f t="shared" si="83"/>
        <v/>
      </c>
    </row>
    <row r="1260" spans="4:4" x14ac:dyDescent="0.3">
      <c r="D1260" s="15" t="str">
        <f t="shared" si="83"/>
        <v/>
      </c>
    </row>
    <row r="1261" spans="4:4" x14ac:dyDescent="0.3">
      <c r="D1261" s="15" t="str">
        <f t="shared" si="83"/>
        <v/>
      </c>
    </row>
    <row r="1262" spans="4:4" x14ac:dyDescent="0.3">
      <c r="D1262" s="15" t="str">
        <f t="shared" si="83"/>
        <v/>
      </c>
    </row>
    <row r="1263" spans="4:4" x14ac:dyDescent="0.3">
      <c r="D1263" s="15" t="str">
        <f t="shared" si="83"/>
        <v/>
      </c>
    </row>
    <row r="1264" spans="4:4" x14ac:dyDescent="0.3">
      <c r="D1264" s="15" t="str">
        <f t="shared" si="83"/>
        <v/>
      </c>
    </row>
    <row r="1265" spans="4:4" x14ac:dyDescent="0.3">
      <c r="D1265" s="15" t="str">
        <f t="shared" si="83"/>
        <v/>
      </c>
    </row>
    <row r="1266" spans="4:4" x14ac:dyDescent="0.3">
      <c r="D1266" s="15" t="str">
        <f t="shared" si="83"/>
        <v/>
      </c>
    </row>
    <row r="1267" spans="4:4" x14ac:dyDescent="0.3">
      <c r="D1267" s="15" t="str">
        <f t="shared" si="83"/>
        <v/>
      </c>
    </row>
    <row r="1268" spans="4:4" x14ac:dyDescent="0.3">
      <c r="D1268" s="15" t="str">
        <f t="shared" si="83"/>
        <v/>
      </c>
    </row>
    <row r="1269" spans="4:4" x14ac:dyDescent="0.3">
      <c r="D1269" s="15" t="str">
        <f t="shared" si="83"/>
        <v/>
      </c>
    </row>
    <row r="1270" spans="4:4" x14ac:dyDescent="0.3">
      <c r="D1270" s="15" t="str">
        <f t="shared" si="83"/>
        <v/>
      </c>
    </row>
    <row r="1271" spans="4:4" x14ac:dyDescent="0.3">
      <c r="D1271" s="15" t="str">
        <f t="shared" si="83"/>
        <v/>
      </c>
    </row>
    <row r="1272" spans="4:4" x14ac:dyDescent="0.3">
      <c r="D1272" s="15" t="str">
        <f t="shared" si="83"/>
        <v/>
      </c>
    </row>
    <row r="1273" spans="4:4" x14ac:dyDescent="0.3">
      <c r="D1273" s="15" t="str">
        <f t="shared" si="83"/>
        <v/>
      </c>
    </row>
    <row r="1274" spans="4:4" x14ac:dyDescent="0.3">
      <c r="D1274" s="15" t="str">
        <f t="shared" si="83"/>
        <v/>
      </c>
    </row>
    <row r="1275" spans="4:4" x14ac:dyDescent="0.3">
      <c r="D1275" s="15" t="str">
        <f t="shared" si="83"/>
        <v/>
      </c>
    </row>
    <row r="1276" spans="4:4" x14ac:dyDescent="0.3">
      <c r="D1276" s="15" t="str">
        <f t="shared" si="83"/>
        <v/>
      </c>
    </row>
    <row r="1277" spans="4:4" x14ac:dyDescent="0.3">
      <c r="D1277" s="15" t="str">
        <f t="shared" si="83"/>
        <v/>
      </c>
    </row>
    <row r="1278" spans="4:4" x14ac:dyDescent="0.3">
      <c r="D1278" s="15" t="str">
        <f t="shared" si="83"/>
        <v/>
      </c>
    </row>
    <row r="1279" spans="4:4" x14ac:dyDescent="0.3">
      <c r="D1279" s="15" t="str">
        <f t="shared" si="83"/>
        <v/>
      </c>
    </row>
    <row r="1280" spans="4:4" x14ac:dyDescent="0.3">
      <c r="D1280" s="15" t="str">
        <f t="shared" si="83"/>
        <v/>
      </c>
    </row>
    <row r="1281" spans="4:4" x14ac:dyDescent="0.3">
      <c r="D1281" s="15" t="str">
        <f t="shared" si="83"/>
        <v/>
      </c>
    </row>
    <row r="1282" spans="4:4" x14ac:dyDescent="0.3">
      <c r="D1282" s="15" t="str">
        <f t="shared" si="83"/>
        <v/>
      </c>
    </row>
    <row r="1283" spans="4:4" x14ac:dyDescent="0.3">
      <c r="D1283" s="15" t="str">
        <f t="shared" ref="D1283:D1346" si="84">CONCATENATE(B1283,C1283)</f>
        <v/>
      </c>
    </row>
    <row r="1284" spans="4:4" x14ac:dyDescent="0.3">
      <c r="D1284" s="15" t="str">
        <f t="shared" si="84"/>
        <v/>
      </c>
    </row>
    <row r="1285" spans="4:4" x14ac:dyDescent="0.3">
      <c r="D1285" s="15" t="str">
        <f t="shared" si="84"/>
        <v/>
      </c>
    </row>
    <row r="1286" spans="4:4" x14ac:dyDescent="0.3">
      <c r="D1286" s="15" t="str">
        <f t="shared" si="84"/>
        <v/>
      </c>
    </row>
    <row r="1287" spans="4:4" x14ac:dyDescent="0.3">
      <c r="D1287" s="15" t="str">
        <f t="shared" si="84"/>
        <v/>
      </c>
    </row>
    <row r="1288" spans="4:4" x14ac:dyDescent="0.3">
      <c r="D1288" s="15" t="str">
        <f t="shared" si="84"/>
        <v/>
      </c>
    </row>
    <row r="1289" spans="4:4" x14ac:dyDescent="0.3">
      <c r="D1289" s="15" t="str">
        <f t="shared" si="84"/>
        <v/>
      </c>
    </row>
    <row r="1290" spans="4:4" x14ac:dyDescent="0.3">
      <c r="D1290" s="15" t="str">
        <f t="shared" si="84"/>
        <v/>
      </c>
    </row>
    <row r="1291" spans="4:4" x14ac:dyDescent="0.3">
      <c r="D1291" s="15" t="str">
        <f t="shared" si="84"/>
        <v/>
      </c>
    </row>
    <row r="1292" spans="4:4" x14ac:dyDescent="0.3">
      <c r="D1292" s="15" t="str">
        <f t="shared" si="84"/>
        <v/>
      </c>
    </row>
    <row r="1293" spans="4:4" x14ac:dyDescent="0.3">
      <c r="D1293" s="15" t="str">
        <f t="shared" si="84"/>
        <v/>
      </c>
    </row>
    <row r="1294" spans="4:4" x14ac:dyDescent="0.3">
      <c r="D1294" s="15" t="str">
        <f t="shared" si="84"/>
        <v/>
      </c>
    </row>
    <row r="1295" spans="4:4" x14ac:dyDescent="0.3">
      <c r="D1295" s="15" t="str">
        <f t="shared" si="84"/>
        <v/>
      </c>
    </row>
    <row r="1296" spans="4:4" x14ac:dyDescent="0.3">
      <c r="D1296" s="15" t="str">
        <f t="shared" si="84"/>
        <v/>
      </c>
    </row>
    <row r="1297" spans="4:4" x14ac:dyDescent="0.3">
      <c r="D1297" s="15" t="str">
        <f t="shared" si="84"/>
        <v/>
      </c>
    </row>
    <row r="1298" spans="4:4" x14ac:dyDescent="0.3">
      <c r="D1298" s="15" t="str">
        <f t="shared" si="84"/>
        <v/>
      </c>
    </row>
    <row r="1299" spans="4:4" x14ac:dyDescent="0.3">
      <c r="D1299" s="15" t="str">
        <f t="shared" si="84"/>
        <v/>
      </c>
    </row>
    <row r="1300" spans="4:4" x14ac:dyDescent="0.3">
      <c r="D1300" s="15" t="str">
        <f t="shared" si="84"/>
        <v/>
      </c>
    </row>
    <row r="1301" spans="4:4" x14ac:dyDescent="0.3">
      <c r="D1301" s="15" t="str">
        <f t="shared" si="84"/>
        <v/>
      </c>
    </row>
    <row r="1302" spans="4:4" x14ac:dyDescent="0.3">
      <c r="D1302" s="15" t="str">
        <f t="shared" si="84"/>
        <v/>
      </c>
    </row>
    <row r="1303" spans="4:4" x14ac:dyDescent="0.3">
      <c r="D1303" s="15" t="str">
        <f t="shared" si="84"/>
        <v/>
      </c>
    </row>
    <row r="1304" spans="4:4" x14ac:dyDescent="0.3">
      <c r="D1304" s="15" t="str">
        <f t="shared" si="84"/>
        <v/>
      </c>
    </row>
    <row r="1305" spans="4:4" x14ac:dyDescent="0.3">
      <c r="D1305" s="15" t="str">
        <f t="shared" si="84"/>
        <v/>
      </c>
    </row>
    <row r="1306" spans="4:4" x14ac:dyDescent="0.3">
      <c r="D1306" s="15" t="str">
        <f t="shared" si="84"/>
        <v/>
      </c>
    </row>
    <row r="1307" spans="4:4" x14ac:dyDescent="0.3">
      <c r="D1307" s="15" t="str">
        <f t="shared" si="84"/>
        <v/>
      </c>
    </row>
    <row r="1308" spans="4:4" x14ac:dyDescent="0.3">
      <c r="D1308" s="15" t="str">
        <f t="shared" si="84"/>
        <v/>
      </c>
    </row>
    <row r="1309" spans="4:4" x14ac:dyDescent="0.3">
      <c r="D1309" s="15" t="str">
        <f t="shared" si="84"/>
        <v/>
      </c>
    </row>
    <row r="1310" spans="4:4" x14ac:dyDescent="0.3">
      <c r="D1310" s="15" t="str">
        <f t="shared" si="84"/>
        <v/>
      </c>
    </row>
    <row r="1311" spans="4:4" x14ac:dyDescent="0.3">
      <c r="D1311" s="15" t="str">
        <f t="shared" si="84"/>
        <v/>
      </c>
    </row>
    <row r="1312" spans="4:4" x14ac:dyDescent="0.3">
      <c r="D1312" s="15" t="str">
        <f t="shared" si="84"/>
        <v/>
      </c>
    </row>
    <row r="1313" spans="4:4" x14ac:dyDescent="0.3">
      <c r="D1313" s="15" t="str">
        <f t="shared" si="84"/>
        <v/>
      </c>
    </row>
    <row r="1314" spans="4:4" x14ac:dyDescent="0.3">
      <c r="D1314" s="15" t="str">
        <f t="shared" si="84"/>
        <v/>
      </c>
    </row>
    <row r="1315" spans="4:4" x14ac:dyDescent="0.3">
      <c r="D1315" s="15" t="str">
        <f t="shared" si="84"/>
        <v/>
      </c>
    </row>
    <row r="1316" spans="4:4" x14ac:dyDescent="0.3">
      <c r="D1316" s="15" t="str">
        <f t="shared" si="84"/>
        <v/>
      </c>
    </row>
    <row r="1317" spans="4:4" x14ac:dyDescent="0.3">
      <c r="D1317" s="15" t="str">
        <f t="shared" si="84"/>
        <v/>
      </c>
    </row>
    <row r="1318" spans="4:4" x14ac:dyDescent="0.3">
      <c r="D1318" s="15" t="str">
        <f t="shared" si="84"/>
        <v/>
      </c>
    </row>
    <row r="1319" spans="4:4" x14ac:dyDescent="0.3">
      <c r="D1319" s="15" t="str">
        <f t="shared" si="84"/>
        <v/>
      </c>
    </row>
    <row r="1320" spans="4:4" x14ac:dyDescent="0.3">
      <c r="D1320" s="15" t="str">
        <f t="shared" si="84"/>
        <v/>
      </c>
    </row>
    <row r="1321" spans="4:4" x14ac:dyDescent="0.3">
      <c r="D1321" s="15" t="str">
        <f t="shared" si="84"/>
        <v/>
      </c>
    </row>
    <row r="1322" spans="4:4" x14ac:dyDescent="0.3">
      <c r="D1322" s="15" t="str">
        <f t="shared" si="84"/>
        <v/>
      </c>
    </row>
    <row r="1323" spans="4:4" x14ac:dyDescent="0.3">
      <c r="D1323" s="15" t="str">
        <f t="shared" si="84"/>
        <v/>
      </c>
    </row>
    <row r="1324" spans="4:4" x14ac:dyDescent="0.3">
      <c r="D1324" s="15" t="str">
        <f t="shared" si="84"/>
        <v/>
      </c>
    </row>
    <row r="1325" spans="4:4" x14ac:dyDescent="0.3">
      <c r="D1325" s="15" t="str">
        <f t="shared" si="84"/>
        <v/>
      </c>
    </row>
    <row r="1326" spans="4:4" x14ac:dyDescent="0.3">
      <c r="D1326" s="15" t="str">
        <f t="shared" si="84"/>
        <v/>
      </c>
    </row>
    <row r="1327" spans="4:4" x14ac:dyDescent="0.3">
      <c r="D1327" s="15" t="str">
        <f t="shared" si="84"/>
        <v/>
      </c>
    </row>
    <row r="1328" spans="4:4" x14ac:dyDescent="0.3">
      <c r="D1328" s="15" t="str">
        <f t="shared" si="84"/>
        <v/>
      </c>
    </row>
    <row r="1329" spans="4:4" x14ac:dyDescent="0.3">
      <c r="D1329" s="15" t="str">
        <f t="shared" si="84"/>
        <v/>
      </c>
    </row>
    <row r="1330" spans="4:4" x14ac:dyDescent="0.3">
      <c r="D1330" s="15" t="str">
        <f t="shared" si="84"/>
        <v/>
      </c>
    </row>
    <row r="1331" spans="4:4" x14ac:dyDescent="0.3">
      <c r="D1331" s="15" t="str">
        <f t="shared" si="84"/>
        <v/>
      </c>
    </row>
    <row r="1332" spans="4:4" x14ac:dyDescent="0.3">
      <c r="D1332" s="15" t="str">
        <f t="shared" si="84"/>
        <v/>
      </c>
    </row>
    <row r="1333" spans="4:4" x14ac:dyDescent="0.3">
      <c r="D1333" s="15" t="str">
        <f t="shared" si="84"/>
        <v/>
      </c>
    </row>
    <row r="1334" spans="4:4" x14ac:dyDescent="0.3">
      <c r="D1334" s="15" t="str">
        <f t="shared" si="84"/>
        <v/>
      </c>
    </row>
    <row r="1335" spans="4:4" x14ac:dyDescent="0.3">
      <c r="D1335" s="15" t="str">
        <f t="shared" si="84"/>
        <v/>
      </c>
    </row>
    <row r="1336" spans="4:4" x14ac:dyDescent="0.3">
      <c r="D1336" s="15" t="str">
        <f t="shared" si="84"/>
        <v/>
      </c>
    </row>
    <row r="1337" spans="4:4" x14ac:dyDescent="0.3">
      <c r="D1337" s="15" t="str">
        <f t="shared" si="84"/>
        <v/>
      </c>
    </row>
    <row r="1338" spans="4:4" x14ac:dyDescent="0.3">
      <c r="D1338" s="15" t="str">
        <f t="shared" si="84"/>
        <v/>
      </c>
    </row>
    <row r="1339" spans="4:4" x14ac:dyDescent="0.3">
      <c r="D1339" s="15" t="str">
        <f t="shared" si="84"/>
        <v/>
      </c>
    </row>
    <row r="1340" spans="4:4" x14ac:dyDescent="0.3">
      <c r="D1340" s="15" t="str">
        <f t="shared" si="84"/>
        <v/>
      </c>
    </row>
    <row r="1341" spans="4:4" x14ac:dyDescent="0.3">
      <c r="D1341" s="15" t="str">
        <f t="shared" si="84"/>
        <v/>
      </c>
    </row>
    <row r="1342" spans="4:4" x14ac:dyDescent="0.3">
      <c r="D1342" s="15" t="str">
        <f t="shared" si="84"/>
        <v/>
      </c>
    </row>
    <row r="1343" spans="4:4" x14ac:dyDescent="0.3">
      <c r="D1343" s="15" t="str">
        <f t="shared" si="84"/>
        <v/>
      </c>
    </row>
    <row r="1344" spans="4:4" x14ac:dyDescent="0.3">
      <c r="D1344" s="15" t="str">
        <f t="shared" si="84"/>
        <v/>
      </c>
    </row>
    <row r="1345" spans="4:4" x14ac:dyDescent="0.3">
      <c r="D1345" s="15" t="str">
        <f t="shared" si="84"/>
        <v/>
      </c>
    </row>
    <row r="1346" spans="4:4" x14ac:dyDescent="0.3">
      <c r="D1346" s="15" t="str">
        <f t="shared" si="84"/>
        <v/>
      </c>
    </row>
    <row r="1347" spans="4:4" x14ac:dyDescent="0.3">
      <c r="D1347" s="15" t="str">
        <f t="shared" ref="D1347:D1410" si="85">CONCATENATE(B1347,C1347)</f>
        <v/>
      </c>
    </row>
    <row r="1348" spans="4:4" x14ac:dyDescent="0.3">
      <c r="D1348" s="15" t="str">
        <f t="shared" si="85"/>
        <v/>
      </c>
    </row>
    <row r="1349" spans="4:4" x14ac:dyDescent="0.3">
      <c r="D1349" s="15" t="str">
        <f t="shared" si="85"/>
        <v/>
      </c>
    </row>
    <row r="1350" spans="4:4" x14ac:dyDescent="0.3">
      <c r="D1350" s="15" t="str">
        <f t="shared" si="85"/>
        <v/>
      </c>
    </row>
    <row r="1351" spans="4:4" x14ac:dyDescent="0.3">
      <c r="D1351" s="15" t="str">
        <f t="shared" si="85"/>
        <v/>
      </c>
    </row>
    <row r="1352" spans="4:4" x14ac:dyDescent="0.3">
      <c r="D1352" s="15" t="str">
        <f t="shared" si="85"/>
        <v/>
      </c>
    </row>
    <row r="1353" spans="4:4" x14ac:dyDescent="0.3">
      <c r="D1353" s="15" t="str">
        <f t="shared" si="85"/>
        <v/>
      </c>
    </row>
    <row r="1354" spans="4:4" x14ac:dyDescent="0.3">
      <c r="D1354" s="15" t="str">
        <f t="shared" si="85"/>
        <v/>
      </c>
    </row>
    <row r="1355" spans="4:4" x14ac:dyDescent="0.3">
      <c r="D1355" s="15" t="str">
        <f t="shared" si="85"/>
        <v/>
      </c>
    </row>
    <row r="1356" spans="4:4" x14ac:dyDescent="0.3">
      <c r="D1356" s="15" t="str">
        <f t="shared" si="85"/>
        <v/>
      </c>
    </row>
    <row r="1357" spans="4:4" x14ac:dyDescent="0.3">
      <c r="D1357" s="15" t="str">
        <f t="shared" si="85"/>
        <v/>
      </c>
    </row>
    <row r="1358" spans="4:4" x14ac:dyDescent="0.3">
      <c r="D1358" s="15" t="str">
        <f t="shared" si="85"/>
        <v/>
      </c>
    </row>
    <row r="1359" spans="4:4" x14ac:dyDescent="0.3">
      <c r="D1359" s="15" t="str">
        <f t="shared" si="85"/>
        <v/>
      </c>
    </row>
    <row r="1360" spans="4:4" x14ac:dyDescent="0.3">
      <c r="D1360" s="15" t="str">
        <f t="shared" si="85"/>
        <v/>
      </c>
    </row>
    <row r="1361" spans="4:4" x14ac:dyDescent="0.3">
      <c r="D1361" s="15" t="str">
        <f t="shared" si="85"/>
        <v/>
      </c>
    </row>
    <row r="1362" spans="4:4" x14ac:dyDescent="0.3">
      <c r="D1362" s="15" t="str">
        <f t="shared" si="85"/>
        <v/>
      </c>
    </row>
    <row r="1363" spans="4:4" x14ac:dyDescent="0.3">
      <c r="D1363" s="15" t="str">
        <f t="shared" si="85"/>
        <v/>
      </c>
    </row>
    <row r="1364" spans="4:4" x14ac:dyDescent="0.3">
      <c r="D1364" s="15" t="str">
        <f t="shared" si="85"/>
        <v/>
      </c>
    </row>
    <row r="1365" spans="4:4" x14ac:dyDescent="0.3">
      <c r="D1365" s="15" t="str">
        <f t="shared" si="85"/>
        <v/>
      </c>
    </row>
    <row r="1366" spans="4:4" x14ac:dyDescent="0.3">
      <c r="D1366" s="15" t="str">
        <f t="shared" si="85"/>
        <v/>
      </c>
    </row>
    <row r="1367" spans="4:4" x14ac:dyDescent="0.3">
      <c r="D1367" s="15" t="str">
        <f t="shared" si="85"/>
        <v/>
      </c>
    </row>
    <row r="1368" spans="4:4" x14ac:dyDescent="0.3">
      <c r="D1368" s="15" t="str">
        <f t="shared" si="85"/>
        <v/>
      </c>
    </row>
    <row r="1369" spans="4:4" x14ac:dyDescent="0.3">
      <c r="D1369" s="15" t="str">
        <f t="shared" si="85"/>
        <v/>
      </c>
    </row>
    <row r="1370" spans="4:4" x14ac:dyDescent="0.3">
      <c r="D1370" s="15" t="str">
        <f t="shared" si="85"/>
        <v/>
      </c>
    </row>
    <row r="1371" spans="4:4" x14ac:dyDescent="0.3">
      <c r="D1371" s="15" t="str">
        <f t="shared" si="85"/>
        <v/>
      </c>
    </row>
    <row r="1372" spans="4:4" x14ac:dyDescent="0.3">
      <c r="D1372" s="15" t="str">
        <f t="shared" si="85"/>
        <v/>
      </c>
    </row>
    <row r="1373" spans="4:4" x14ac:dyDescent="0.3">
      <c r="D1373" s="15" t="str">
        <f t="shared" si="85"/>
        <v/>
      </c>
    </row>
    <row r="1374" spans="4:4" x14ac:dyDescent="0.3">
      <c r="D1374" s="15" t="str">
        <f t="shared" si="85"/>
        <v/>
      </c>
    </row>
    <row r="1375" spans="4:4" x14ac:dyDescent="0.3">
      <c r="D1375" s="15" t="str">
        <f t="shared" si="85"/>
        <v/>
      </c>
    </row>
    <row r="1376" spans="4:4" x14ac:dyDescent="0.3">
      <c r="D1376" s="15" t="str">
        <f t="shared" si="85"/>
        <v/>
      </c>
    </row>
    <row r="1377" spans="4:4" x14ac:dyDescent="0.3">
      <c r="D1377" s="15" t="str">
        <f t="shared" si="85"/>
        <v/>
      </c>
    </row>
    <row r="1378" spans="4:4" x14ac:dyDescent="0.3">
      <c r="D1378" s="15" t="str">
        <f t="shared" si="85"/>
        <v/>
      </c>
    </row>
    <row r="1379" spans="4:4" x14ac:dyDescent="0.3">
      <c r="D1379" s="15" t="str">
        <f t="shared" si="85"/>
        <v/>
      </c>
    </row>
    <row r="1380" spans="4:4" x14ac:dyDescent="0.3">
      <c r="D1380" s="15" t="str">
        <f t="shared" si="85"/>
        <v/>
      </c>
    </row>
    <row r="1381" spans="4:4" x14ac:dyDescent="0.3">
      <c r="D1381" s="15" t="str">
        <f t="shared" si="85"/>
        <v/>
      </c>
    </row>
    <row r="1382" spans="4:4" x14ac:dyDescent="0.3">
      <c r="D1382" s="15" t="str">
        <f t="shared" si="85"/>
        <v/>
      </c>
    </row>
    <row r="1383" spans="4:4" x14ac:dyDescent="0.3">
      <c r="D1383" s="15" t="str">
        <f t="shared" si="85"/>
        <v/>
      </c>
    </row>
    <row r="1384" spans="4:4" x14ac:dyDescent="0.3">
      <c r="D1384" s="15" t="str">
        <f t="shared" si="85"/>
        <v/>
      </c>
    </row>
    <row r="1385" spans="4:4" x14ac:dyDescent="0.3">
      <c r="D1385" s="15" t="str">
        <f t="shared" si="85"/>
        <v/>
      </c>
    </row>
    <row r="1386" spans="4:4" x14ac:dyDescent="0.3">
      <c r="D1386" s="15" t="str">
        <f t="shared" si="85"/>
        <v/>
      </c>
    </row>
    <row r="1387" spans="4:4" x14ac:dyDescent="0.3">
      <c r="D1387" s="15" t="str">
        <f t="shared" si="85"/>
        <v/>
      </c>
    </row>
    <row r="1388" spans="4:4" x14ac:dyDescent="0.3">
      <c r="D1388" s="15" t="str">
        <f t="shared" si="85"/>
        <v/>
      </c>
    </row>
    <row r="1389" spans="4:4" x14ac:dyDescent="0.3">
      <c r="D1389" s="15" t="str">
        <f t="shared" si="85"/>
        <v/>
      </c>
    </row>
    <row r="1390" spans="4:4" x14ac:dyDescent="0.3">
      <c r="D1390" s="15" t="str">
        <f t="shared" si="85"/>
        <v/>
      </c>
    </row>
    <row r="1391" spans="4:4" x14ac:dyDescent="0.3">
      <c r="D1391" s="15" t="str">
        <f t="shared" si="85"/>
        <v/>
      </c>
    </row>
    <row r="1392" spans="4:4" x14ac:dyDescent="0.3">
      <c r="D1392" s="15" t="str">
        <f t="shared" si="85"/>
        <v/>
      </c>
    </row>
    <row r="1393" spans="4:4" x14ac:dyDescent="0.3">
      <c r="D1393" s="15" t="str">
        <f t="shared" si="85"/>
        <v/>
      </c>
    </row>
    <row r="1394" spans="4:4" x14ac:dyDescent="0.3">
      <c r="D1394" s="15" t="str">
        <f t="shared" si="85"/>
        <v/>
      </c>
    </row>
    <row r="1395" spans="4:4" x14ac:dyDescent="0.3">
      <c r="D1395" s="15" t="str">
        <f t="shared" si="85"/>
        <v/>
      </c>
    </row>
    <row r="1396" spans="4:4" x14ac:dyDescent="0.3">
      <c r="D1396" s="15" t="str">
        <f t="shared" si="85"/>
        <v/>
      </c>
    </row>
    <row r="1397" spans="4:4" x14ac:dyDescent="0.3">
      <c r="D1397" s="15" t="str">
        <f t="shared" si="85"/>
        <v/>
      </c>
    </row>
    <row r="1398" spans="4:4" x14ac:dyDescent="0.3">
      <c r="D1398" s="15" t="str">
        <f t="shared" si="85"/>
        <v/>
      </c>
    </row>
    <row r="1399" spans="4:4" x14ac:dyDescent="0.3">
      <c r="D1399" s="15" t="str">
        <f t="shared" si="85"/>
        <v/>
      </c>
    </row>
    <row r="1400" spans="4:4" x14ac:dyDescent="0.3">
      <c r="D1400" s="15" t="str">
        <f t="shared" si="85"/>
        <v/>
      </c>
    </row>
    <row r="1401" spans="4:4" x14ac:dyDescent="0.3">
      <c r="D1401" s="15" t="str">
        <f t="shared" si="85"/>
        <v/>
      </c>
    </row>
    <row r="1402" spans="4:4" x14ac:dyDescent="0.3">
      <c r="D1402" s="15" t="str">
        <f t="shared" si="85"/>
        <v/>
      </c>
    </row>
    <row r="1403" spans="4:4" x14ac:dyDescent="0.3">
      <c r="D1403" s="15" t="str">
        <f t="shared" si="85"/>
        <v/>
      </c>
    </row>
    <row r="1404" spans="4:4" x14ac:dyDescent="0.3">
      <c r="D1404" s="15" t="str">
        <f t="shared" si="85"/>
        <v/>
      </c>
    </row>
    <row r="1405" spans="4:4" x14ac:dyDescent="0.3">
      <c r="D1405" s="15" t="str">
        <f t="shared" si="85"/>
        <v/>
      </c>
    </row>
    <row r="1406" spans="4:4" x14ac:dyDescent="0.3">
      <c r="D1406" s="15" t="str">
        <f t="shared" si="85"/>
        <v/>
      </c>
    </row>
    <row r="1407" spans="4:4" x14ac:dyDescent="0.3">
      <c r="D1407" s="15" t="str">
        <f t="shared" si="85"/>
        <v/>
      </c>
    </row>
    <row r="1408" spans="4:4" x14ac:dyDescent="0.3">
      <c r="D1408" s="15" t="str">
        <f t="shared" si="85"/>
        <v/>
      </c>
    </row>
    <row r="1409" spans="4:4" x14ac:dyDescent="0.3">
      <c r="D1409" s="15" t="str">
        <f t="shared" si="85"/>
        <v/>
      </c>
    </row>
    <row r="1410" spans="4:4" x14ac:dyDescent="0.3">
      <c r="D1410" s="15" t="str">
        <f t="shared" si="85"/>
        <v/>
      </c>
    </row>
    <row r="1411" spans="4:4" x14ac:dyDescent="0.3">
      <c r="D1411" s="15" t="str">
        <f t="shared" ref="D1411:D1474" si="86">CONCATENATE(B1411,C1411)</f>
        <v/>
      </c>
    </row>
    <row r="1412" spans="4:4" x14ac:dyDescent="0.3">
      <c r="D1412" s="15" t="str">
        <f t="shared" si="86"/>
        <v/>
      </c>
    </row>
    <row r="1413" spans="4:4" x14ac:dyDescent="0.3">
      <c r="D1413" s="15" t="str">
        <f t="shared" si="86"/>
        <v/>
      </c>
    </row>
    <row r="1414" spans="4:4" x14ac:dyDescent="0.3">
      <c r="D1414" s="15" t="str">
        <f t="shared" si="86"/>
        <v/>
      </c>
    </row>
    <row r="1415" spans="4:4" x14ac:dyDescent="0.3">
      <c r="D1415" s="15" t="str">
        <f t="shared" si="86"/>
        <v/>
      </c>
    </row>
    <row r="1416" spans="4:4" x14ac:dyDescent="0.3">
      <c r="D1416" s="15" t="str">
        <f t="shared" si="86"/>
        <v/>
      </c>
    </row>
    <row r="1417" spans="4:4" x14ac:dyDescent="0.3">
      <c r="D1417" s="15" t="str">
        <f t="shared" si="86"/>
        <v/>
      </c>
    </row>
    <row r="1418" spans="4:4" x14ac:dyDescent="0.3">
      <c r="D1418" s="15" t="str">
        <f t="shared" si="86"/>
        <v/>
      </c>
    </row>
    <row r="1419" spans="4:4" x14ac:dyDescent="0.3">
      <c r="D1419" s="15" t="str">
        <f t="shared" si="86"/>
        <v/>
      </c>
    </row>
    <row r="1420" spans="4:4" x14ac:dyDescent="0.3">
      <c r="D1420" s="15" t="str">
        <f t="shared" si="86"/>
        <v/>
      </c>
    </row>
    <row r="1421" spans="4:4" x14ac:dyDescent="0.3">
      <c r="D1421" s="15" t="str">
        <f t="shared" si="86"/>
        <v/>
      </c>
    </row>
    <row r="1422" spans="4:4" x14ac:dyDescent="0.3">
      <c r="D1422" s="15" t="str">
        <f t="shared" si="86"/>
        <v/>
      </c>
    </row>
    <row r="1423" spans="4:4" x14ac:dyDescent="0.3">
      <c r="D1423" s="15" t="str">
        <f t="shared" si="86"/>
        <v/>
      </c>
    </row>
    <row r="1424" spans="4:4" x14ac:dyDescent="0.3">
      <c r="D1424" s="15" t="str">
        <f t="shared" si="86"/>
        <v/>
      </c>
    </row>
    <row r="1425" spans="4:4" x14ac:dyDescent="0.3">
      <c r="D1425" s="15" t="str">
        <f t="shared" si="86"/>
        <v/>
      </c>
    </row>
    <row r="1426" spans="4:4" x14ac:dyDescent="0.3">
      <c r="D1426" s="15" t="str">
        <f t="shared" si="86"/>
        <v/>
      </c>
    </row>
    <row r="1427" spans="4:4" x14ac:dyDescent="0.3">
      <c r="D1427" s="15" t="str">
        <f t="shared" si="86"/>
        <v/>
      </c>
    </row>
    <row r="1428" spans="4:4" x14ac:dyDescent="0.3">
      <c r="D1428" s="15" t="str">
        <f t="shared" si="86"/>
        <v/>
      </c>
    </row>
    <row r="1429" spans="4:4" x14ac:dyDescent="0.3">
      <c r="D1429" s="15" t="str">
        <f t="shared" si="86"/>
        <v/>
      </c>
    </row>
    <row r="1430" spans="4:4" x14ac:dyDescent="0.3">
      <c r="D1430" s="15" t="str">
        <f t="shared" si="86"/>
        <v/>
      </c>
    </row>
    <row r="1431" spans="4:4" x14ac:dyDescent="0.3">
      <c r="D1431" s="15" t="str">
        <f t="shared" si="86"/>
        <v/>
      </c>
    </row>
    <row r="1432" spans="4:4" x14ac:dyDescent="0.3">
      <c r="D1432" s="15" t="str">
        <f t="shared" si="86"/>
        <v/>
      </c>
    </row>
    <row r="1433" spans="4:4" x14ac:dyDescent="0.3">
      <c r="D1433" s="15" t="str">
        <f t="shared" si="86"/>
        <v/>
      </c>
    </row>
    <row r="1434" spans="4:4" x14ac:dyDescent="0.3">
      <c r="D1434" s="15" t="str">
        <f t="shared" si="86"/>
        <v/>
      </c>
    </row>
    <row r="1435" spans="4:4" x14ac:dyDescent="0.3">
      <c r="D1435" s="15" t="str">
        <f t="shared" si="86"/>
        <v/>
      </c>
    </row>
    <row r="1436" spans="4:4" x14ac:dyDescent="0.3">
      <c r="D1436" s="15" t="str">
        <f t="shared" si="86"/>
        <v/>
      </c>
    </row>
    <row r="1437" spans="4:4" x14ac:dyDescent="0.3">
      <c r="D1437" s="15" t="str">
        <f t="shared" si="86"/>
        <v/>
      </c>
    </row>
    <row r="1438" spans="4:4" x14ac:dyDescent="0.3">
      <c r="D1438" s="15" t="str">
        <f t="shared" si="86"/>
        <v/>
      </c>
    </row>
    <row r="1439" spans="4:4" x14ac:dyDescent="0.3">
      <c r="D1439" s="15" t="str">
        <f t="shared" si="86"/>
        <v/>
      </c>
    </row>
    <row r="1440" spans="4:4" x14ac:dyDescent="0.3">
      <c r="D1440" s="15" t="str">
        <f t="shared" si="86"/>
        <v/>
      </c>
    </row>
    <row r="1441" spans="4:4" x14ac:dyDescent="0.3">
      <c r="D1441" s="15" t="str">
        <f t="shared" si="86"/>
        <v/>
      </c>
    </row>
    <row r="1442" spans="4:4" x14ac:dyDescent="0.3">
      <c r="D1442" s="15" t="str">
        <f t="shared" si="86"/>
        <v/>
      </c>
    </row>
    <row r="1443" spans="4:4" x14ac:dyDescent="0.3">
      <c r="D1443" s="15" t="str">
        <f t="shared" si="86"/>
        <v/>
      </c>
    </row>
    <row r="1444" spans="4:4" x14ac:dyDescent="0.3">
      <c r="D1444" s="15" t="str">
        <f t="shared" si="86"/>
        <v/>
      </c>
    </row>
    <row r="1445" spans="4:4" x14ac:dyDescent="0.3">
      <c r="D1445" s="15" t="str">
        <f t="shared" si="86"/>
        <v/>
      </c>
    </row>
    <row r="1446" spans="4:4" x14ac:dyDescent="0.3">
      <c r="D1446" s="15" t="str">
        <f t="shared" si="86"/>
        <v/>
      </c>
    </row>
    <row r="1447" spans="4:4" x14ac:dyDescent="0.3">
      <c r="D1447" s="15" t="str">
        <f t="shared" si="86"/>
        <v/>
      </c>
    </row>
    <row r="1448" spans="4:4" x14ac:dyDescent="0.3">
      <c r="D1448" s="15" t="str">
        <f t="shared" si="86"/>
        <v/>
      </c>
    </row>
    <row r="1449" spans="4:4" x14ac:dyDescent="0.3">
      <c r="D1449" s="15" t="str">
        <f t="shared" si="86"/>
        <v/>
      </c>
    </row>
    <row r="1450" spans="4:4" x14ac:dyDescent="0.3">
      <c r="D1450" s="15" t="str">
        <f t="shared" si="86"/>
        <v/>
      </c>
    </row>
    <row r="1451" spans="4:4" x14ac:dyDescent="0.3">
      <c r="D1451" s="15" t="str">
        <f t="shared" si="86"/>
        <v/>
      </c>
    </row>
    <row r="1452" spans="4:4" x14ac:dyDescent="0.3">
      <c r="D1452" s="15" t="str">
        <f t="shared" si="86"/>
        <v/>
      </c>
    </row>
    <row r="1453" spans="4:4" x14ac:dyDescent="0.3">
      <c r="D1453" s="15" t="str">
        <f t="shared" si="86"/>
        <v/>
      </c>
    </row>
    <row r="1454" spans="4:4" x14ac:dyDescent="0.3">
      <c r="D1454" s="15" t="str">
        <f t="shared" si="86"/>
        <v/>
      </c>
    </row>
    <row r="1455" spans="4:4" x14ac:dyDescent="0.3">
      <c r="D1455" s="15" t="str">
        <f t="shared" si="86"/>
        <v/>
      </c>
    </row>
    <row r="1456" spans="4:4" x14ac:dyDescent="0.3">
      <c r="D1456" s="15" t="str">
        <f t="shared" si="86"/>
        <v/>
      </c>
    </row>
    <row r="1457" spans="4:4" x14ac:dyDescent="0.3">
      <c r="D1457" s="15" t="str">
        <f t="shared" si="86"/>
        <v/>
      </c>
    </row>
    <row r="1458" spans="4:4" x14ac:dyDescent="0.3">
      <c r="D1458" s="15" t="str">
        <f t="shared" si="86"/>
        <v/>
      </c>
    </row>
    <row r="1459" spans="4:4" x14ac:dyDescent="0.3">
      <c r="D1459" s="15" t="str">
        <f t="shared" si="86"/>
        <v/>
      </c>
    </row>
    <row r="1460" spans="4:4" x14ac:dyDescent="0.3">
      <c r="D1460" s="15" t="str">
        <f t="shared" si="86"/>
        <v/>
      </c>
    </row>
    <row r="1461" spans="4:4" x14ac:dyDescent="0.3">
      <c r="D1461" s="15" t="str">
        <f t="shared" si="86"/>
        <v/>
      </c>
    </row>
    <row r="1462" spans="4:4" x14ac:dyDescent="0.3">
      <c r="D1462" s="15" t="str">
        <f t="shared" si="86"/>
        <v/>
      </c>
    </row>
    <row r="1463" spans="4:4" x14ac:dyDescent="0.3">
      <c r="D1463" s="15" t="str">
        <f t="shared" si="86"/>
        <v/>
      </c>
    </row>
    <row r="1464" spans="4:4" x14ac:dyDescent="0.3">
      <c r="D1464" s="15" t="str">
        <f t="shared" si="86"/>
        <v/>
      </c>
    </row>
    <row r="1465" spans="4:4" x14ac:dyDescent="0.3">
      <c r="D1465" s="15" t="str">
        <f t="shared" si="86"/>
        <v/>
      </c>
    </row>
    <row r="1466" spans="4:4" x14ac:dyDescent="0.3">
      <c r="D1466" s="15" t="str">
        <f t="shared" si="86"/>
        <v/>
      </c>
    </row>
    <row r="1467" spans="4:4" x14ac:dyDescent="0.3">
      <c r="D1467" s="15" t="str">
        <f t="shared" si="86"/>
        <v/>
      </c>
    </row>
    <row r="1468" spans="4:4" x14ac:dyDescent="0.3">
      <c r="D1468" s="15" t="str">
        <f t="shared" si="86"/>
        <v/>
      </c>
    </row>
    <row r="1469" spans="4:4" x14ac:dyDescent="0.3">
      <c r="D1469" s="15" t="str">
        <f t="shared" si="86"/>
        <v/>
      </c>
    </row>
    <row r="1470" spans="4:4" x14ac:dyDescent="0.3">
      <c r="D1470" s="15" t="str">
        <f t="shared" si="86"/>
        <v/>
      </c>
    </row>
    <row r="1471" spans="4:4" x14ac:dyDescent="0.3">
      <c r="D1471" s="15" t="str">
        <f t="shared" si="86"/>
        <v/>
      </c>
    </row>
    <row r="1472" spans="4:4" x14ac:dyDescent="0.3">
      <c r="D1472" s="15" t="str">
        <f t="shared" si="86"/>
        <v/>
      </c>
    </row>
    <row r="1473" spans="4:4" x14ac:dyDescent="0.3">
      <c r="D1473" s="15" t="str">
        <f t="shared" si="86"/>
        <v/>
      </c>
    </row>
    <row r="1474" spans="4:4" x14ac:dyDescent="0.3">
      <c r="D1474" s="15" t="str">
        <f t="shared" si="86"/>
        <v/>
      </c>
    </row>
    <row r="1475" spans="4:4" x14ac:dyDescent="0.3">
      <c r="D1475" s="15" t="str">
        <f t="shared" ref="D1475:D1538" si="87">CONCATENATE(B1475,C1475)</f>
        <v/>
      </c>
    </row>
    <row r="1476" spans="4:4" x14ac:dyDescent="0.3">
      <c r="D1476" s="15" t="str">
        <f t="shared" si="87"/>
        <v/>
      </c>
    </row>
    <row r="1477" spans="4:4" x14ac:dyDescent="0.3">
      <c r="D1477" s="15" t="str">
        <f t="shared" si="87"/>
        <v/>
      </c>
    </row>
    <row r="1478" spans="4:4" x14ac:dyDescent="0.3">
      <c r="D1478" s="15" t="str">
        <f t="shared" si="87"/>
        <v/>
      </c>
    </row>
    <row r="1479" spans="4:4" x14ac:dyDescent="0.3">
      <c r="D1479" s="15" t="str">
        <f t="shared" si="87"/>
        <v/>
      </c>
    </row>
    <row r="1480" spans="4:4" x14ac:dyDescent="0.3">
      <c r="D1480" s="15" t="str">
        <f t="shared" si="87"/>
        <v/>
      </c>
    </row>
    <row r="1481" spans="4:4" x14ac:dyDescent="0.3">
      <c r="D1481" s="15" t="str">
        <f t="shared" si="87"/>
        <v/>
      </c>
    </row>
    <row r="1482" spans="4:4" x14ac:dyDescent="0.3">
      <c r="D1482" s="15" t="str">
        <f t="shared" si="87"/>
        <v/>
      </c>
    </row>
    <row r="1483" spans="4:4" x14ac:dyDescent="0.3">
      <c r="D1483" s="15" t="str">
        <f t="shared" si="87"/>
        <v/>
      </c>
    </row>
    <row r="1484" spans="4:4" x14ac:dyDescent="0.3">
      <c r="D1484" s="15" t="str">
        <f t="shared" si="87"/>
        <v/>
      </c>
    </row>
    <row r="1485" spans="4:4" x14ac:dyDescent="0.3">
      <c r="D1485" s="15" t="str">
        <f t="shared" si="87"/>
        <v/>
      </c>
    </row>
    <row r="1486" spans="4:4" x14ac:dyDescent="0.3">
      <c r="D1486" s="15" t="str">
        <f t="shared" si="87"/>
        <v/>
      </c>
    </row>
    <row r="1487" spans="4:4" x14ac:dyDescent="0.3">
      <c r="D1487" s="15" t="str">
        <f t="shared" si="87"/>
        <v/>
      </c>
    </row>
    <row r="1488" spans="4:4" x14ac:dyDescent="0.3">
      <c r="D1488" s="15" t="str">
        <f t="shared" si="87"/>
        <v/>
      </c>
    </row>
    <row r="1489" spans="4:4" x14ac:dyDescent="0.3">
      <c r="D1489" s="15" t="str">
        <f t="shared" si="87"/>
        <v/>
      </c>
    </row>
    <row r="1490" spans="4:4" x14ac:dyDescent="0.3">
      <c r="D1490" s="15" t="str">
        <f t="shared" si="87"/>
        <v/>
      </c>
    </row>
    <row r="1491" spans="4:4" x14ac:dyDescent="0.3">
      <c r="D1491" s="15" t="str">
        <f t="shared" si="87"/>
        <v/>
      </c>
    </row>
    <row r="1492" spans="4:4" x14ac:dyDescent="0.3">
      <c r="D1492" s="15" t="str">
        <f t="shared" si="87"/>
        <v/>
      </c>
    </row>
    <row r="1493" spans="4:4" x14ac:dyDescent="0.3">
      <c r="D1493" s="15" t="str">
        <f t="shared" si="87"/>
        <v/>
      </c>
    </row>
    <row r="1494" spans="4:4" x14ac:dyDescent="0.3">
      <c r="D1494" s="15" t="str">
        <f t="shared" si="87"/>
        <v/>
      </c>
    </row>
    <row r="1495" spans="4:4" x14ac:dyDescent="0.3">
      <c r="D1495" s="15" t="str">
        <f t="shared" si="87"/>
        <v/>
      </c>
    </row>
    <row r="1496" spans="4:4" x14ac:dyDescent="0.3">
      <c r="D1496" s="15" t="str">
        <f t="shared" si="87"/>
        <v/>
      </c>
    </row>
    <row r="1497" spans="4:4" x14ac:dyDescent="0.3">
      <c r="D1497" s="15" t="str">
        <f t="shared" si="87"/>
        <v/>
      </c>
    </row>
    <row r="1498" spans="4:4" x14ac:dyDescent="0.3">
      <c r="D1498" s="15" t="str">
        <f t="shared" si="87"/>
        <v/>
      </c>
    </row>
    <row r="1499" spans="4:4" x14ac:dyDescent="0.3">
      <c r="D1499" s="15" t="str">
        <f t="shared" si="87"/>
        <v/>
      </c>
    </row>
    <row r="1500" spans="4:4" x14ac:dyDescent="0.3">
      <c r="D1500" s="15" t="str">
        <f t="shared" si="87"/>
        <v/>
      </c>
    </row>
    <row r="1501" spans="4:4" x14ac:dyDescent="0.3">
      <c r="D1501" s="15" t="str">
        <f t="shared" si="87"/>
        <v/>
      </c>
    </row>
    <row r="1502" spans="4:4" x14ac:dyDescent="0.3">
      <c r="D1502" s="15" t="str">
        <f t="shared" si="87"/>
        <v/>
      </c>
    </row>
    <row r="1503" spans="4:4" x14ac:dyDescent="0.3">
      <c r="D1503" s="15" t="str">
        <f t="shared" si="87"/>
        <v/>
      </c>
    </row>
    <row r="1504" spans="4:4" x14ac:dyDescent="0.3">
      <c r="D1504" s="15" t="str">
        <f t="shared" si="87"/>
        <v/>
      </c>
    </row>
    <row r="1505" spans="4:4" x14ac:dyDescent="0.3">
      <c r="D1505" s="15" t="str">
        <f t="shared" si="87"/>
        <v/>
      </c>
    </row>
    <row r="1506" spans="4:4" x14ac:dyDescent="0.3">
      <c r="D1506" s="15" t="str">
        <f t="shared" si="87"/>
        <v/>
      </c>
    </row>
    <row r="1507" spans="4:4" x14ac:dyDescent="0.3">
      <c r="D1507" s="15" t="str">
        <f t="shared" si="87"/>
        <v/>
      </c>
    </row>
    <row r="1508" spans="4:4" x14ac:dyDescent="0.3">
      <c r="D1508" s="15" t="str">
        <f t="shared" si="87"/>
        <v/>
      </c>
    </row>
    <row r="1509" spans="4:4" x14ac:dyDescent="0.3">
      <c r="D1509" s="15" t="str">
        <f t="shared" si="87"/>
        <v/>
      </c>
    </row>
    <row r="1510" spans="4:4" x14ac:dyDescent="0.3">
      <c r="D1510" s="15" t="str">
        <f t="shared" si="87"/>
        <v/>
      </c>
    </row>
    <row r="1511" spans="4:4" x14ac:dyDescent="0.3">
      <c r="D1511" s="15" t="str">
        <f t="shared" si="87"/>
        <v/>
      </c>
    </row>
    <row r="1512" spans="4:4" x14ac:dyDescent="0.3">
      <c r="D1512" s="15" t="str">
        <f t="shared" si="87"/>
        <v/>
      </c>
    </row>
    <row r="1513" spans="4:4" x14ac:dyDescent="0.3">
      <c r="D1513" s="15" t="str">
        <f t="shared" si="87"/>
        <v/>
      </c>
    </row>
    <row r="1514" spans="4:4" x14ac:dyDescent="0.3">
      <c r="D1514" s="15" t="str">
        <f t="shared" si="87"/>
        <v/>
      </c>
    </row>
    <row r="1515" spans="4:4" x14ac:dyDescent="0.3">
      <c r="D1515" s="15" t="str">
        <f t="shared" si="87"/>
        <v/>
      </c>
    </row>
    <row r="1516" spans="4:4" x14ac:dyDescent="0.3">
      <c r="D1516" s="15" t="str">
        <f t="shared" si="87"/>
        <v/>
      </c>
    </row>
    <row r="1517" spans="4:4" x14ac:dyDescent="0.3">
      <c r="D1517" s="15" t="str">
        <f t="shared" si="87"/>
        <v/>
      </c>
    </row>
    <row r="1518" spans="4:4" x14ac:dyDescent="0.3">
      <c r="D1518" s="15" t="str">
        <f t="shared" si="87"/>
        <v/>
      </c>
    </row>
    <row r="1519" spans="4:4" x14ac:dyDescent="0.3">
      <c r="D1519" s="15" t="str">
        <f t="shared" si="87"/>
        <v/>
      </c>
    </row>
    <row r="1520" spans="4:4" x14ac:dyDescent="0.3">
      <c r="D1520" s="15" t="str">
        <f t="shared" si="87"/>
        <v/>
      </c>
    </row>
    <row r="1521" spans="4:4" x14ac:dyDescent="0.3">
      <c r="D1521" s="15" t="str">
        <f t="shared" si="87"/>
        <v/>
      </c>
    </row>
    <row r="1522" spans="4:4" x14ac:dyDescent="0.3">
      <c r="D1522" s="15" t="str">
        <f t="shared" si="87"/>
        <v/>
      </c>
    </row>
    <row r="1523" spans="4:4" x14ac:dyDescent="0.3">
      <c r="D1523" s="15" t="str">
        <f t="shared" si="87"/>
        <v/>
      </c>
    </row>
    <row r="1524" spans="4:4" x14ac:dyDescent="0.3">
      <c r="D1524" s="15" t="str">
        <f t="shared" si="87"/>
        <v/>
      </c>
    </row>
    <row r="1525" spans="4:4" x14ac:dyDescent="0.3">
      <c r="D1525" s="15" t="str">
        <f t="shared" si="87"/>
        <v/>
      </c>
    </row>
    <row r="1526" spans="4:4" x14ac:dyDescent="0.3">
      <c r="D1526" s="15" t="str">
        <f t="shared" si="87"/>
        <v/>
      </c>
    </row>
    <row r="1527" spans="4:4" x14ac:dyDescent="0.3">
      <c r="D1527" s="15" t="str">
        <f t="shared" si="87"/>
        <v/>
      </c>
    </row>
    <row r="1528" spans="4:4" x14ac:dyDescent="0.3">
      <c r="D1528" s="15" t="str">
        <f t="shared" si="87"/>
        <v/>
      </c>
    </row>
    <row r="1529" spans="4:4" x14ac:dyDescent="0.3">
      <c r="D1529" s="15" t="str">
        <f t="shared" si="87"/>
        <v/>
      </c>
    </row>
    <row r="1530" spans="4:4" x14ac:dyDescent="0.3">
      <c r="D1530" s="15" t="str">
        <f t="shared" si="87"/>
        <v/>
      </c>
    </row>
    <row r="1531" spans="4:4" x14ac:dyDescent="0.3">
      <c r="D1531" s="15" t="str">
        <f t="shared" si="87"/>
        <v/>
      </c>
    </row>
    <row r="1532" spans="4:4" x14ac:dyDescent="0.3">
      <c r="D1532" s="15" t="str">
        <f t="shared" si="87"/>
        <v/>
      </c>
    </row>
    <row r="1533" spans="4:4" x14ac:dyDescent="0.3">
      <c r="D1533" s="15" t="str">
        <f t="shared" si="87"/>
        <v/>
      </c>
    </row>
    <row r="1534" spans="4:4" x14ac:dyDescent="0.3">
      <c r="D1534" s="15" t="str">
        <f t="shared" si="87"/>
        <v/>
      </c>
    </row>
    <row r="1535" spans="4:4" x14ac:dyDescent="0.3">
      <c r="D1535" s="15" t="str">
        <f t="shared" si="87"/>
        <v/>
      </c>
    </row>
    <row r="1536" spans="4:4" x14ac:dyDescent="0.3">
      <c r="D1536" s="15" t="str">
        <f t="shared" si="87"/>
        <v/>
      </c>
    </row>
    <row r="1537" spans="4:4" x14ac:dyDescent="0.3">
      <c r="D1537" s="15" t="str">
        <f t="shared" si="87"/>
        <v/>
      </c>
    </row>
    <row r="1538" spans="4:4" x14ac:dyDescent="0.3">
      <c r="D1538" s="15" t="str">
        <f t="shared" si="87"/>
        <v/>
      </c>
    </row>
    <row r="1539" spans="4:4" x14ac:dyDescent="0.3">
      <c r="D1539" s="15" t="str">
        <f t="shared" ref="D1539:D1602" si="88">CONCATENATE(B1539,C1539)</f>
        <v/>
      </c>
    </row>
    <row r="1540" spans="4:4" x14ac:dyDescent="0.3">
      <c r="D1540" s="15" t="str">
        <f t="shared" si="88"/>
        <v/>
      </c>
    </row>
    <row r="1541" spans="4:4" x14ac:dyDescent="0.3">
      <c r="D1541" s="15" t="str">
        <f t="shared" si="88"/>
        <v/>
      </c>
    </row>
    <row r="1542" spans="4:4" x14ac:dyDescent="0.3">
      <c r="D1542" s="15" t="str">
        <f t="shared" si="88"/>
        <v/>
      </c>
    </row>
    <row r="1543" spans="4:4" x14ac:dyDescent="0.3">
      <c r="D1543" s="15" t="str">
        <f t="shared" si="88"/>
        <v/>
      </c>
    </row>
    <row r="1544" spans="4:4" x14ac:dyDescent="0.3">
      <c r="D1544" s="15" t="str">
        <f t="shared" si="88"/>
        <v/>
      </c>
    </row>
    <row r="1545" spans="4:4" x14ac:dyDescent="0.3">
      <c r="D1545" s="15" t="str">
        <f t="shared" si="88"/>
        <v/>
      </c>
    </row>
    <row r="1546" spans="4:4" x14ac:dyDescent="0.3">
      <c r="D1546" s="15" t="str">
        <f t="shared" si="88"/>
        <v/>
      </c>
    </row>
    <row r="1547" spans="4:4" x14ac:dyDescent="0.3">
      <c r="D1547" s="15" t="str">
        <f t="shared" si="88"/>
        <v/>
      </c>
    </row>
    <row r="1548" spans="4:4" x14ac:dyDescent="0.3">
      <c r="D1548" s="15" t="str">
        <f t="shared" si="88"/>
        <v/>
      </c>
    </row>
    <row r="1549" spans="4:4" x14ac:dyDescent="0.3">
      <c r="D1549" s="15" t="str">
        <f t="shared" si="88"/>
        <v/>
      </c>
    </row>
    <row r="1550" spans="4:4" x14ac:dyDescent="0.3">
      <c r="D1550" s="15" t="str">
        <f t="shared" si="88"/>
        <v/>
      </c>
    </row>
    <row r="1551" spans="4:4" x14ac:dyDescent="0.3">
      <c r="D1551" s="15" t="str">
        <f t="shared" si="88"/>
        <v/>
      </c>
    </row>
    <row r="1552" spans="4:4" x14ac:dyDescent="0.3">
      <c r="D1552" s="15" t="str">
        <f t="shared" si="88"/>
        <v/>
      </c>
    </row>
    <row r="1553" spans="4:4" x14ac:dyDescent="0.3">
      <c r="D1553" s="15" t="str">
        <f t="shared" si="88"/>
        <v/>
      </c>
    </row>
    <row r="1554" spans="4:4" x14ac:dyDescent="0.3">
      <c r="D1554" s="15" t="str">
        <f t="shared" si="88"/>
        <v/>
      </c>
    </row>
    <row r="1555" spans="4:4" x14ac:dyDescent="0.3">
      <c r="D1555" s="15" t="str">
        <f t="shared" si="88"/>
        <v/>
      </c>
    </row>
    <row r="1556" spans="4:4" x14ac:dyDescent="0.3">
      <c r="D1556" s="15" t="str">
        <f t="shared" si="88"/>
        <v/>
      </c>
    </row>
    <row r="1557" spans="4:4" x14ac:dyDescent="0.3">
      <c r="D1557" s="15" t="str">
        <f t="shared" si="88"/>
        <v/>
      </c>
    </row>
    <row r="1558" spans="4:4" x14ac:dyDescent="0.3">
      <c r="D1558" s="15" t="str">
        <f t="shared" si="88"/>
        <v/>
      </c>
    </row>
    <row r="1559" spans="4:4" x14ac:dyDescent="0.3">
      <c r="D1559" s="15" t="str">
        <f t="shared" si="88"/>
        <v/>
      </c>
    </row>
    <row r="1560" spans="4:4" x14ac:dyDescent="0.3">
      <c r="D1560" s="15" t="str">
        <f t="shared" si="88"/>
        <v/>
      </c>
    </row>
    <row r="1561" spans="4:4" x14ac:dyDescent="0.3">
      <c r="D1561" s="15" t="str">
        <f t="shared" si="88"/>
        <v/>
      </c>
    </row>
    <row r="1562" spans="4:4" x14ac:dyDescent="0.3">
      <c r="D1562" s="15" t="str">
        <f t="shared" si="88"/>
        <v/>
      </c>
    </row>
    <row r="1563" spans="4:4" x14ac:dyDescent="0.3">
      <c r="D1563" s="15" t="str">
        <f t="shared" si="88"/>
        <v/>
      </c>
    </row>
    <row r="1564" spans="4:4" x14ac:dyDescent="0.3">
      <c r="D1564" s="15" t="str">
        <f t="shared" si="88"/>
        <v/>
      </c>
    </row>
    <row r="1565" spans="4:4" x14ac:dyDescent="0.3">
      <c r="D1565" s="15" t="str">
        <f t="shared" si="88"/>
        <v/>
      </c>
    </row>
    <row r="1566" spans="4:4" x14ac:dyDescent="0.3">
      <c r="D1566" s="15" t="str">
        <f t="shared" si="88"/>
        <v/>
      </c>
    </row>
    <row r="1567" spans="4:4" x14ac:dyDescent="0.3">
      <c r="D1567" s="15" t="str">
        <f t="shared" si="88"/>
        <v/>
      </c>
    </row>
    <row r="1568" spans="4:4" x14ac:dyDescent="0.3">
      <c r="D1568" s="15" t="str">
        <f t="shared" si="88"/>
        <v/>
      </c>
    </row>
    <row r="1569" spans="4:4" x14ac:dyDescent="0.3">
      <c r="D1569" s="15" t="str">
        <f t="shared" si="88"/>
        <v/>
      </c>
    </row>
    <row r="1570" spans="4:4" x14ac:dyDescent="0.3">
      <c r="D1570" s="15" t="str">
        <f t="shared" si="88"/>
        <v/>
      </c>
    </row>
    <row r="1571" spans="4:4" x14ac:dyDescent="0.3">
      <c r="D1571" s="15" t="str">
        <f t="shared" si="88"/>
        <v/>
      </c>
    </row>
    <row r="1572" spans="4:4" x14ac:dyDescent="0.3">
      <c r="D1572" s="15" t="str">
        <f t="shared" si="88"/>
        <v/>
      </c>
    </row>
    <row r="1573" spans="4:4" x14ac:dyDescent="0.3">
      <c r="D1573" s="15" t="str">
        <f t="shared" si="88"/>
        <v/>
      </c>
    </row>
    <row r="1574" spans="4:4" x14ac:dyDescent="0.3">
      <c r="D1574" s="15" t="str">
        <f t="shared" si="88"/>
        <v/>
      </c>
    </row>
    <row r="1575" spans="4:4" x14ac:dyDescent="0.3">
      <c r="D1575" s="15" t="str">
        <f t="shared" si="88"/>
        <v/>
      </c>
    </row>
    <row r="1576" spans="4:4" x14ac:dyDescent="0.3">
      <c r="D1576" s="15" t="str">
        <f t="shared" si="88"/>
        <v/>
      </c>
    </row>
    <row r="1577" spans="4:4" x14ac:dyDescent="0.3">
      <c r="D1577" s="15" t="str">
        <f t="shared" si="88"/>
        <v/>
      </c>
    </row>
    <row r="1578" spans="4:4" x14ac:dyDescent="0.3">
      <c r="D1578" s="15" t="str">
        <f t="shared" si="88"/>
        <v/>
      </c>
    </row>
    <row r="1579" spans="4:4" x14ac:dyDescent="0.3">
      <c r="D1579" s="15" t="str">
        <f t="shared" si="88"/>
        <v/>
      </c>
    </row>
    <row r="1580" spans="4:4" x14ac:dyDescent="0.3">
      <c r="D1580" s="15" t="str">
        <f t="shared" si="88"/>
        <v/>
      </c>
    </row>
    <row r="1581" spans="4:4" x14ac:dyDescent="0.3">
      <c r="D1581" s="15" t="str">
        <f t="shared" si="88"/>
        <v/>
      </c>
    </row>
    <row r="1582" spans="4:4" x14ac:dyDescent="0.3">
      <c r="D1582" s="15" t="str">
        <f t="shared" si="88"/>
        <v/>
      </c>
    </row>
    <row r="1583" spans="4:4" x14ac:dyDescent="0.3">
      <c r="D1583" s="15" t="str">
        <f t="shared" si="88"/>
        <v/>
      </c>
    </row>
    <row r="1584" spans="4:4" x14ac:dyDescent="0.3">
      <c r="D1584" s="15" t="str">
        <f t="shared" si="88"/>
        <v/>
      </c>
    </row>
    <row r="1585" spans="4:4" x14ac:dyDescent="0.3">
      <c r="D1585" s="15" t="str">
        <f t="shared" si="88"/>
        <v/>
      </c>
    </row>
    <row r="1586" spans="4:4" x14ac:dyDescent="0.3">
      <c r="D1586" s="15" t="str">
        <f t="shared" si="88"/>
        <v/>
      </c>
    </row>
    <row r="1587" spans="4:4" x14ac:dyDescent="0.3">
      <c r="D1587" s="15" t="str">
        <f t="shared" si="88"/>
        <v/>
      </c>
    </row>
    <row r="1588" spans="4:4" x14ac:dyDescent="0.3">
      <c r="D1588" s="15" t="str">
        <f t="shared" si="88"/>
        <v/>
      </c>
    </row>
    <row r="1589" spans="4:4" x14ac:dyDescent="0.3">
      <c r="D1589" s="15" t="str">
        <f t="shared" si="88"/>
        <v/>
      </c>
    </row>
    <row r="1590" spans="4:4" x14ac:dyDescent="0.3">
      <c r="D1590" s="15" t="str">
        <f t="shared" si="88"/>
        <v/>
      </c>
    </row>
    <row r="1591" spans="4:4" x14ac:dyDescent="0.3">
      <c r="D1591" s="15" t="str">
        <f t="shared" si="88"/>
        <v/>
      </c>
    </row>
    <row r="1592" spans="4:4" x14ac:dyDescent="0.3">
      <c r="D1592" s="15" t="str">
        <f t="shared" si="88"/>
        <v/>
      </c>
    </row>
    <row r="1593" spans="4:4" x14ac:dyDescent="0.3">
      <c r="D1593" s="15" t="str">
        <f t="shared" si="88"/>
        <v/>
      </c>
    </row>
    <row r="1594" spans="4:4" x14ac:dyDescent="0.3">
      <c r="D1594" s="15" t="str">
        <f t="shared" si="88"/>
        <v/>
      </c>
    </row>
    <row r="1595" spans="4:4" x14ac:dyDescent="0.3">
      <c r="D1595" s="15" t="str">
        <f t="shared" si="88"/>
        <v/>
      </c>
    </row>
    <row r="1596" spans="4:4" x14ac:dyDescent="0.3">
      <c r="D1596" s="15" t="str">
        <f t="shared" si="88"/>
        <v/>
      </c>
    </row>
    <row r="1597" spans="4:4" x14ac:dyDescent="0.3">
      <c r="D1597" s="15" t="str">
        <f t="shared" si="88"/>
        <v/>
      </c>
    </row>
    <row r="1598" spans="4:4" x14ac:dyDescent="0.3">
      <c r="D1598" s="15" t="str">
        <f t="shared" si="88"/>
        <v/>
      </c>
    </row>
    <row r="1599" spans="4:4" x14ac:dyDescent="0.3">
      <c r="D1599" s="15" t="str">
        <f t="shared" si="88"/>
        <v/>
      </c>
    </row>
    <row r="1600" spans="4:4" x14ac:dyDescent="0.3">
      <c r="D1600" s="15" t="str">
        <f t="shared" si="88"/>
        <v/>
      </c>
    </row>
    <row r="1601" spans="4:4" x14ac:dyDescent="0.3">
      <c r="D1601" s="15" t="str">
        <f t="shared" si="88"/>
        <v/>
      </c>
    </row>
    <row r="1602" spans="4:4" x14ac:dyDescent="0.3">
      <c r="D1602" s="15" t="str">
        <f t="shared" si="88"/>
        <v/>
      </c>
    </row>
    <row r="1603" spans="4:4" x14ac:dyDescent="0.3">
      <c r="D1603" s="15" t="str">
        <f t="shared" ref="D1603:D1666" si="89">CONCATENATE(B1603,C1603)</f>
        <v/>
      </c>
    </row>
    <row r="1604" spans="4:4" x14ac:dyDescent="0.3">
      <c r="D1604" s="15" t="str">
        <f t="shared" si="89"/>
        <v/>
      </c>
    </row>
    <row r="1605" spans="4:4" x14ac:dyDescent="0.3">
      <c r="D1605" s="15" t="str">
        <f t="shared" si="89"/>
        <v/>
      </c>
    </row>
    <row r="1606" spans="4:4" x14ac:dyDescent="0.3">
      <c r="D1606" s="15" t="str">
        <f t="shared" si="89"/>
        <v/>
      </c>
    </row>
    <row r="1607" spans="4:4" x14ac:dyDescent="0.3">
      <c r="D1607" s="15" t="str">
        <f t="shared" si="89"/>
        <v/>
      </c>
    </row>
    <row r="1608" spans="4:4" x14ac:dyDescent="0.3">
      <c r="D1608" s="15" t="str">
        <f t="shared" si="89"/>
        <v/>
      </c>
    </row>
    <row r="1609" spans="4:4" x14ac:dyDescent="0.3">
      <c r="D1609" s="15" t="str">
        <f t="shared" si="89"/>
        <v/>
      </c>
    </row>
    <row r="1610" spans="4:4" x14ac:dyDescent="0.3">
      <c r="D1610" s="15" t="str">
        <f t="shared" si="89"/>
        <v/>
      </c>
    </row>
    <row r="1611" spans="4:4" x14ac:dyDescent="0.3">
      <c r="D1611" s="15" t="str">
        <f t="shared" si="89"/>
        <v/>
      </c>
    </row>
    <row r="1612" spans="4:4" x14ac:dyDescent="0.3">
      <c r="D1612" s="15" t="str">
        <f t="shared" si="89"/>
        <v/>
      </c>
    </row>
    <row r="1613" spans="4:4" x14ac:dyDescent="0.3">
      <c r="D1613" s="15" t="str">
        <f t="shared" si="89"/>
        <v/>
      </c>
    </row>
    <row r="1614" spans="4:4" x14ac:dyDescent="0.3">
      <c r="D1614" s="15" t="str">
        <f t="shared" si="89"/>
        <v/>
      </c>
    </row>
    <row r="1615" spans="4:4" x14ac:dyDescent="0.3">
      <c r="D1615" s="15" t="str">
        <f t="shared" si="89"/>
        <v/>
      </c>
    </row>
    <row r="1616" spans="4:4" x14ac:dyDescent="0.3">
      <c r="D1616" s="15" t="str">
        <f t="shared" si="89"/>
        <v/>
      </c>
    </row>
    <row r="1617" spans="4:4" x14ac:dyDescent="0.3">
      <c r="D1617" s="15" t="str">
        <f t="shared" si="89"/>
        <v/>
      </c>
    </row>
    <row r="1618" spans="4:4" x14ac:dyDescent="0.3">
      <c r="D1618" s="15" t="str">
        <f t="shared" si="89"/>
        <v/>
      </c>
    </row>
    <row r="1619" spans="4:4" x14ac:dyDescent="0.3">
      <c r="D1619" s="15" t="str">
        <f t="shared" si="89"/>
        <v/>
      </c>
    </row>
    <row r="1620" spans="4:4" x14ac:dyDescent="0.3">
      <c r="D1620" s="15" t="str">
        <f t="shared" si="89"/>
        <v/>
      </c>
    </row>
    <row r="1621" spans="4:4" x14ac:dyDescent="0.3">
      <c r="D1621" s="15" t="str">
        <f t="shared" si="89"/>
        <v/>
      </c>
    </row>
    <row r="1622" spans="4:4" x14ac:dyDescent="0.3">
      <c r="D1622" s="15" t="str">
        <f t="shared" si="89"/>
        <v/>
      </c>
    </row>
    <row r="1623" spans="4:4" x14ac:dyDescent="0.3">
      <c r="D1623" s="15" t="str">
        <f t="shared" si="89"/>
        <v/>
      </c>
    </row>
    <row r="1624" spans="4:4" x14ac:dyDescent="0.3">
      <c r="D1624" s="15" t="str">
        <f t="shared" si="89"/>
        <v/>
      </c>
    </row>
    <row r="1625" spans="4:4" x14ac:dyDescent="0.3">
      <c r="D1625" s="15" t="str">
        <f t="shared" si="89"/>
        <v/>
      </c>
    </row>
    <row r="1626" spans="4:4" x14ac:dyDescent="0.3">
      <c r="D1626" s="15" t="str">
        <f t="shared" si="89"/>
        <v/>
      </c>
    </row>
    <row r="1627" spans="4:4" x14ac:dyDescent="0.3">
      <c r="D1627" s="15" t="str">
        <f t="shared" si="89"/>
        <v/>
      </c>
    </row>
    <row r="1628" spans="4:4" x14ac:dyDescent="0.3">
      <c r="D1628" s="15" t="str">
        <f t="shared" si="89"/>
        <v/>
      </c>
    </row>
    <row r="1629" spans="4:4" x14ac:dyDescent="0.3">
      <c r="D1629" s="15" t="str">
        <f t="shared" si="89"/>
        <v/>
      </c>
    </row>
    <row r="1630" spans="4:4" x14ac:dyDescent="0.3">
      <c r="D1630" s="15" t="str">
        <f t="shared" si="89"/>
        <v/>
      </c>
    </row>
    <row r="1631" spans="4:4" x14ac:dyDescent="0.3">
      <c r="D1631" s="15" t="str">
        <f t="shared" si="89"/>
        <v/>
      </c>
    </row>
    <row r="1632" spans="4:4" x14ac:dyDescent="0.3">
      <c r="D1632" s="15" t="str">
        <f t="shared" si="89"/>
        <v/>
      </c>
    </row>
    <row r="1633" spans="4:4" x14ac:dyDescent="0.3">
      <c r="D1633" s="15" t="str">
        <f t="shared" si="89"/>
        <v/>
      </c>
    </row>
    <row r="1634" spans="4:4" x14ac:dyDescent="0.3">
      <c r="D1634" s="15" t="str">
        <f t="shared" si="89"/>
        <v/>
      </c>
    </row>
    <row r="1635" spans="4:4" x14ac:dyDescent="0.3">
      <c r="D1635" s="15" t="str">
        <f t="shared" si="89"/>
        <v/>
      </c>
    </row>
    <row r="1636" spans="4:4" x14ac:dyDescent="0.3">
      <c r="D1636" s="15" t="str">
        <f t="shared" si="89"/>
        <v/>
      </c>
    </row>
    <row r="1637" spans="4:4" x14ac:dyDescent="0.3">
      <c r="D1637" s="15" t="str">
        <f t="shared" si="89"/>
        <v/>
      </c>
    </row>
    <row r="1638" spans="4:4" x14ac:dyDescent="0.3">
      <c r="D1638" s="15" t="str">
        <f t="shared" si="89"/>
        <v/>
      </c>
    </row>
    <row r="1639" spans="4:4" x14ac:dyDescent="0.3">
      <c r="D1639" s="15" t="str">
        <f t="shared" si="89"/>
        <v/>
      </c>
    </row>
    <row r="1640" spans="4:4" x14ac:dyDescent="0.3">
      <c r="D1640" s="15" t="str">
        <f t="shared" si="89"/>
        <v/>
      </c>
    </row>
    <row r="1641" spans="4:4" x14ac:dyDescent="0.3">
      <c r="D1641" s="15" t="str">
        <f t="shared" si="89"/>
        <v/>
      </c>
    </row>
    <row r="1642" spans="4:4" x14ac:dyDescent="0.3">
      <c r="D1642" s="15" t="str">
        <f t="shared" si="89"/>
        <v/>
      </c>
    </row>
    <row r="1643" spans="4:4" x14ac:dyDescent="0.3">
      <c r="D1643" s="15" t="str">
        <f t="shared" si="89"/>
        <v/>
      </c>
    </row>
    <row r="1644" spans="4:4" x14ac:dyDescent="0.3">
      <c r="D1644" s="15" t="str">
        <f t="shared" si="89"/>
        <v/>
      </c>
    </row>
    <row r="1645" spans="4:4" x14ac:dyDescent="0.3">
      <c r="D1645" s="15" t="str">
        <f t="shared" si="89"/>
        <v/>
      </c>
    </row>
    <row r="1646" spans="4:4" x14ac:dyDescent="0.3">
      <c r="D1646" s="15" t="str">
        <f t="shared" si="89"/>
        <v/>
      </c>
    </row>
    <row r="1647" spans="4:4" x14ac:dyDescent="0.3">
      <c r="D1647" s="15" t="str">
        <f t="shared" si="89"/>
        <v/>
      </c>
    </row>
    <row r="1648" spans="4:4" x14ac:dyDescent="0.3">
      <c r="D1648" s="15" t="str">
        <f t="shared" si="89"/>
        <v/>
      </c>
    </row>
    <row r="1649" spans="4:4" x14ac:dyDescent="0.3">
      <c r="D1649" s="15" t="str">
        <f t="shared" si="89"/>
        <v/>
      </c>
    </row>
    <row r="1650" spans="4:4" x14ac:dyDescent="0.3">
      <c r="D1650" s="15" t="str">
        <f t="shared" si="89"/>
        <v/>
      </c>
    </row>
    <row r="1651" spans="4:4" x14ac:dyDescent="0.3">
      <c r="D1651" s="15" t="str">
        <f t="shared" si="89"/>
        <v/>
      </c>
    </row>
    <row r="1652" spans="4:4" x14ac:dyDescent="0.3">
      <c r="D1652" s="15" t="str">
        <f t="shared" si="89"/>
        <v/>
      </c>
    </row>
    <row r="1653" spans="4:4" x14ac:dyDescent="0.3">
      <c r="D1653" s="15" t="str">
        <f t="shared" si="89"/>
        <v/>
      </c>
    </row>
    <row r="1654" spans="4:4" x14ac:dyDescent="0.3">
      <c r="D1654" s="15" t="str">
        <f t="shared" si="89"/>
        <v/>
      </c>
    </row>
    <row r="1655" spans="4:4" x14ac:dyDescent="0.3">
      <c r="D1655" s="15" t="str">
        <f t="shared" si="89"/>
        <v/>
      </c>
    </row>
    <row r="1656" spans="4:4" x14ac:dyDescent="0.3">
      <c r="D1656" s="15" t="str">
        <f t="shared" si="89"/>
        <v/>
      </c>
    </row>
    <row r="1657" spans="4:4" x14ac:dyDescent="0.3">
      <c r="D1657" s="15" t="str">
        <f t="shared" si="89"/>
        <v/>
      </c>
    </row>
    <row r="1658" spans="4:4" x14ac:dyDescent="0.3">
      <c r="D1658" s="15" t="str">
        <f t="shared" si="89"/>
        <v/>
      </c>
    </row>
    <row r="1659" spans="4:4" x14ac:dyDescent="0.3">
      <c r="D1659" s="15" t="str">
        <f t="shared" si="89"/>
        <v/>
      </c>
    </row>
    <row r="1660" spans="4:4" x14ac:dyDescent="0.3">
      <c r="D1660" s="15" t="str">
        <f t="shared" si="89"/>
        <v/>
      </c>
    </row>
    <row r="1661" spans="4:4" x14ac:dyDescent="0.3">
      <c r="D1661" s="15" t="str">
        <f t="shared" si="89"/>
        <v/>
      </c>
    </row>
    <row r="1662" spans="4:4" x14ac:dyDescent="0.3">
      <c r="D1662" s="15" t="str">
        <f t="shared" si="89"/>
        <v/>
      </c>
    </row>
    <row r="1663" spans="4:4" x14ac:dyDescent="0.3">
      <c r="D1663" s="15" t="str">
        <f t="shared" si="89"/>
        <v/>
      </c>
    </row>
    <row r="1664" spans="4:4" x14ac:dyDescent="0.3">
      <c r="D1664" s="15" t="str">
        <f t="shared" si="89"/>
        <v/>
      </c>
    </row>
    <row r="1665" spans="4:4" x14ac:dyDescent="0.3">
      <c r="D1665" s="15" t="str">
        <f t="shared" si="89"/>
        <v/>
      </c>
    </row>
    <row r="1666" spans="4:4" x14ac:dyDescent="0.3">
      <c r="D1666" s="15" t="str">
        <f t="shared" si="89"/>
        <v/>
      </c>
    </row>
    <row r="1667" spans="4:4" x14ac:dyDescent="0.3">
      <c r="D1667" s="15" t="str">
        <f t="shared" ref="D1667:D1730" si="90">CONCATENATE(B1667,C1667)</f>
        <v/>
      </c>
    </row>
    <row r="1668" spans="4:4" x14ac:dyDescent="0.3">
      <c r="D1668" s="15" t="str">
        <f t="shared" si="90"/>
        <v/>
      </c>
    </row>
    <row r="1669" spans="4:4" x14ac:dyDescent="0.3">
      <c r="D1669" s="15" t="str">
        <f t="shared" si="90"/>
        <v/>
      </c>
    </row>
    <row r="1670" spans="4:4" x14ac:dyDescent="0.3">
      <c r="D1670" s="15" t="str">
        <f t="shared" si="90"/>
        <v/>
      </c>
    </row>
    <row r="1671" spans="4:4" x14ac:dyDescent="0.3">
      <c r="D1671" s="15" t="str">
        <f t="shared" si="90"/>
        <v/>
      </c>
    </row>
    <row r="1672" spans="4:4" x14ac:dyDescent="0.3">
      <c r="D1672" s="15" t="str">
        <f t="shared" si="90"/>
        <v/>
      </c>
    </row>
    <row r="1673" spans="4:4" x14ac:dyDescent="0.3">
      <c r="D1673" s="15" t="str">
        <f t="shared" si="90"/>
        <v/>
      </c>
    </row>
    <row r="1674" spans="4:4" x14ac:dyDescent="0.3">
      <c r="D1674" s="15" t="str">
        <f t="shared" si="90"/>
        <v/>
      </c>
    </row>
    <row r="1675" spans="4:4" x14ac:dyDescent="0.3">
      <c r="D1675" s="15" t="str">
        <f t="shared" si="90"/>
        <v/>
      </c>
    </row>
    <row r="1676" spans="4:4" x14ac:dyDescent="0.3">
      <c r="D1676" s="15" t="str">
        <f t="shared" si="90"/>
        <v/>
      </c>
    </row>
    <row r="1677" spans="4:4" x14ac:dyDescent="0.3">
      <c r="D1677" s="15" t="str">
        <f t="shared" si="90"/>
        <v/>
      </c>
    </row>
    <row r="1678" spans="4:4" x14ac:dyDescent="0.3">
      <c r="D1678" s="15" t="str">
        <f t="shared" si="90"/>
        <v/>
      </c>
    </row>
    <row r="1679" spans="4:4" x14ac:dyDescent="0.3">
      <c r="D1679" s="15" t="str">
        <f t="shared" si="90"/>
        <v/>
      </c>
    </row>
    <row r="1680" spans="4:4" x14ac:dyDescent="0.3">
      <c r="D1680" s="15" t="str">
        <f t="shared" si="90"/>
        <v/>
      </c>
    </row>
    <row r="1681" spans="4:4" x14ac:dyDescent="0.3">
      <c r="D1681" s="15" t="str">
        <f t="shared" si="90"/>
        <v/>
      </c>
    </row>
    <row r="1682" spans="4:4" x14ac:dyDescent="0.3">
      <c r="D1682" s="15" t="str">
        <f t="shared" si="90"/>
        <v/>
      </c>
    </row>
    <row r="1683" spans="4:4" x14ac:dyDescent="0.3">
      <c r="D1683" s="15" t="str">
        <f t="shared" si="90"/>
        <v/>
      </c>
    </row>
    <row r="1684" spans="4:4" x14ac:dyDescent="0.3">
      <c r="D1684" s="15" t="str">
        <f t="shared" si="90"/>
        <v/>
      </c>
    </row>
    <row r="1685" spans="4:4" x14ac:dyDescent="0.3">
      <c r="D1685" s="15" t="str">
        <f t="shared" si="90"/>
        <v/>
      </c>
    </row>
    <row r="1686" spans="4:4" x14ac:dyDescent="0.3">
      <c r="D1686" s="15" t="str">
        <f t="shared" si="90"/>
        <v/>
      </c>
    </row>
    <row r="1687" spans="4:4" x14ac:dyDescent="0.3">
      <c r="D1687" s="15" t="str">
        <f t="shared" si="90"/>
        <v/>
      </c>
    </row>
    <row r="1688" spans="4:4" x14ac:dyDescent="0.3">
      <c r="D1688" s="15" t="str">
        <f t="shared" si="90"/>
        <v/>
      </c>
    </row>
    <row r="1689" spans="4:4" x14ac:dyDescent="0.3">
      <c r="D1689" s="15" t="str">
        <f t="shared" si="90"/>
        <v/>
      </c>
    </row>
    <row r="1690" spans="4:4" x14ac:dyDescent="0.3">
      <c r="D1690" s="15" t="str">
        <f t="shared" si="90"/>
        <v/>
      </c>
    </row>
    <row r="1691" spans="4:4" x14ac:dyDescent="0.3">
      <c r="D1691" s="15" t="str">
        <f t="shared" si="90"/>
        <v/>
      </c>
    </row>
    <row r="1692" spans="4:4" x14ac:dyDescent="0.3">
      <c r="D1692" s="15" t="str">
        <f t="shared" si="90"/>
        <v/>
      </c>
    </row>
    <row r="1693" spans="4:4" x14ac:dyDescent="0.3">
      <c r="D1693" s="15" t="str">
        <f t="shared" si="90"/>
        <v/>
      </c>
    </row>
    <row r="1694" spans="4:4" x14ac:dyDescent="0.3">
      <c r="D1694" s="15" t="str">
        <f t="shared" si="90"/>
        <v/>
      </c>
    </row>
    <row r="1695" spans="4:4" x14ac:dyDescent="0.3">
      <c r="D1695" s="15" t="str">
        <f t="shared" si="90"/>
        <v/>
      </c>
    </row>
    <row r="1696" spans="4:4" x14ac:dyDescent="0.3">
      <c r="D1696" s="15" t="str">
        <f t="shared" si="90"/>
        <v/>
      </c>
    </row>
    <row r="1697" spans="4:4" x14ac:dyDescent="0.3">
      <c r="D1697" s="15" t="str">
        <f t="shared" si="90"/>
        <v/>
      </c>
    </row>
    <row r="1698" spans="4:4" x14ac:dyDescent="0.3">
      <c r="D1698" s="15" t="str">
        <f t="shared" si="90"/>
        <v/>
      </c>
    </row>
    <row r="1699" spans="4:4" x14ac:dyDescent="0.3">
      <c r="D1699" s="15" t="str">
        <f t="shared" si="90"/>
        <v/>
      </c>
    </row>
    <row r="1700" spans="4:4" x14ac:dyDescent="0.3">
      <c r="D1700" s="15" t="str">
        <f t="shared" si="90"/>
        <v/>
      </c>
    </row>
    <row r="1701" spans="4:4" x14ac:dyDescent="0.3">
      <c r="D1701" s="15" t="str">
        <f t="shared" si="90"/>
        <v/>
      </c>
    </row>
    <row r="1702" spans="4:4" x14ac:dyDescent="0.3">
      <c r="D1702" s="15" t="str">
        <f t="shared" si="90"/>
        <v/>
      </c>
    </row>
    <row r="1703" spans="4:4" x14ac:dyDescent="0.3">
      <c r="D1703" s="15" t="str">
        <f t="shared" si="90"/>
        <v/>
      </c>
    </row>
    <row r="1704" spans="4:4" x14ac:dyDescent="0.3">
      <c r="D1704" s="15" t="str">
        <f t="shared" si="90"/>
        <v/>
      </c>
    </row>
    <row r="1705" spans="4:4" x14ac:dyDescent="0.3">
      <c r="D1705" s="15" t="str">
        <f t="shared" si="90"/>
        <v/>
      </c>
    </row>
    <row r="1706" spans="4:4" x14ac:dyDescent="0.3">
      <c r="D1706" s="15" t="str">
        <f t="shared" si="90"/>
        <v/>
      </c>
    </row>
    <row r="1707" spans="4:4" x14ac:dyDescent="0.3">
      <c r="D1707" s="15" t="str">
        <f t="shared" si="90"/>
        <v/>
      </c>
    </row>
    <row r="1708" spans="4:4" x14ac:dyDescent="0.3">
      <c r="D1708" s="15" t="str">
        <f t="shared" si="90"/>
        <v/>
      </c>
    </row>
    <row r="1709" spans="4:4" x14ac:dyDescent="0.3">
      <c r="D1709" s="15" t="str">
        <f t="shared" si="90"/>
        <v/>
      </c>
    </row>
    <row r="1710" spans="4:4" x14ac:dyDescent="0.3">
      <c r="D1710" s="15" t="str">
        <f t="shared" si="90"/>
        <v/>
      </c>
    </row>
    <row r="1711" spans="4:4" x14ac:dyDescent="0.3">
      <c r="D1711" s="15" t="str">
        <f t="shared" si="90"/>
        <v/>
      </c>
    </row>
    <row r="1712" spans="4:4" x14ac:dyDescent="0.3">
      <c r="D1712" s="15" t="str">
        <f t="shared" si="90"/>
        <v/>
      </c>
    </row>
    <row r="1713" spans="4:4" x14ac:dyDescent="0.3">
      <c r="D1713" s="15" t="str">
        <f t="shared" si="90"/>
        <v/>
      </c>
    </row>
    <row r="1714" spans="4:4" x14ac:dyDescent="0.3">
      <c r="D1714" s="15" t="str">
        <f t="shared" si="90"/>
        <v/>
      </c>
    </row>
    <row r="1715" spans="4:4" x14ac:dyDescent="0.3">
      <c r="D1715" s="15" t="str">
        <f t="shared" si="90"/>
        <v/>
      </c>
    </row>
    <row r="1716" spans="4:4" x14ac:dyDescent="0.3">
      <c r="D1716" s="15" t="str">
        <f t="shared" si="90"/>
        <v/>
      </c>
    </row>
    <row r="1717" spans="4:4" x14ac:dyDescent="0.3">
      <c r="D1717" s="15" t="str">
        <f t="shared" si="90"/>
        <v/>
      </c>
    </row>
    <row r="1718" spans="4:4" x14ac:dyDescent="0.3">
      <c r="D1718" s="15" t="str">
        <f t="shared" si="90"/>
        <v/>
      </c>
    </row>
    <row r="1719" spans="4:4" x14ac:dyDescent="0.3">
      <c r="D1719" s="15" t="str">
        <f t="shared" si="90"/>
        <v/>
      </c>
    </row>
    <row r="1720" spans="4:4" x14ac:dyDescent="0.3">
      <c r="D1720" s="15" t="str">
        <f t="shared" si="90"/>
        <v/>
      </c>
    </row>
    <row r="1721" spans="4:4" x14ac:dyDescent="0.3">
      <c r="D1721" s="15" t="str">
        <f t="shared" si="90"/>
        <v/>
      </c>
    </row>
    <row r="1722" spans="4:4" x14ac:dyDescent="0.3">
      <c r="D1722" s="15" t="str">
        <f t="shared" si="90"/>
        <v/>
      </c>
    </row>
    <row r="1723" spans="4:4" x14ac:dyDescent="0.3">
      <c r="D1723" s="15" t="str">
        <f t="shared" si="90"/>
        <v/>
      </c>
    </row>
    <row r="1724" spans="4:4" x14ac:dyDescent="0.3">
      <c r="D1724" s="15" t="str">
        <f t="shared" si="90"/>
        <v/>
      </c>
    </row>
    <row r="1725" spans="4:4" x14ac:dyDescent="0.3">
      <c r="D1725" s="15" t="str">
        <f t="shared" si="90"/>
        <v/>
      </c>
    </row>
    <row r="1726" spans="4:4" x14ac:dyDescent="0.3">
      <c r="D1726" s="15" t="str">
        <f t="shared" si="90"/>
        <v/>
      </c>
    </row>
    <row r="1727" spans="4:4" x14ac:dyDescent="0.3">
      <c r="D1727" s="15" t="str">
        <f t="shared" si="90"/>
        <v/>
      </c>
    </row>
    <row r="1728" spans="4:4" x14ac:dyDescent="0.3">
      <c r="D1728" s="15" t="str">
        <f t="shared" si="90"/>
        <v/>
      </c>
    </row>
    <row r="1729" spans="4:4" x14ac:dyDescent="0.3">
      <c r="D1729" s="15" t="str">
        <f t="shared" si="90"/>
        <v/>
      </c>
    </row>
    <row r="1730" spans="4:4" x14ac:dyDescent="0.3">
      <c r="D1730" s="15" t="str">
        <f t="shared" si="90"/>
        <v/>
      </c>
    </row>
    <row r="1731" spans="4:4" x14ac:dyDescent="0.3">
      <c r="D1731" s="15" t="str">
        <f t="shared" ref="D1731:D1794" si="91">CONCATENATE(B1731,C1731)</f>
        <v/>
      </c>
    </row>
    <row r="1732" spans="4:4" x14ac:dyDescent="0.3">
      <c r="D1732" s="15" t="str">
        <f t="shared" si="91"/>
        <v/>
      </c>
    </row>
    <row r="1733" spans="4:4" x14ac:dyDescent="0.3">
      <c r="D1733" s="15" t="str">
        <f t="shared" si="91"/>
        <v/>
      </c>
    </row>
    <row r="1734" spans="4:4" x14ac:dyDescent="0.3">
      <c r="D1734" s="15" t="str">
        <f t="shared" si="91"/>
        <v/>
      </c>
    </row>
    <row r="1735" spans="4:4" x14ac:dyDescent="0.3">
      <c r="D1735" s="15" t="str">
        <f t="shared" si="91"/>
        <v/>
      </c>
    </row>
    <row r="1736" spans="4:4" x14ac:dyDescent="0.3">
      <c r="D1736" s="15" t="str">
        <f t="shared" si="91"/>
        <v/>
      </c>
    </row>
    <row r="1737" spans="4:4" x14ac:dyDescent="0.3">
      <c r="D1737" s="15" t="str">
        <f t="shared" si="91"/>
        <v/>
      </c>
    </row>
    <row r="1738" spans="4:4" x14ac:dyDescent="0.3">
      <c r="D1738" s="15" t="str">
        <f t="shared" si="91"/>
        <v/>
      </c>
    </row>
    <row r="1739" spans="4:4" x14ac:dyDescent="0.3">
      <c r="D1739" s="15" t="str">
        <f t="shared" si="91"/>
        <v/>
      </c>
    </row>
    <row r="1740" spans="4:4" x14ac:dyDescent="0.3">
      <c r="D1740" s="15" t="str">
        <f t="shared" si="91"/>
        <v/>
      </c>
    </row>
    <row r="1741" spans="4:4" x14ac:dyDescent="0.3">
      <c r="D1741" s="15" t="str">
        <f t="shared" si="91"/>
        <v/>
      </c>
    </row>
    <row r="1742" spans="4:4" x14ac:dyDescent="0.3">
      <c r="D1742" s="15" t="str">
        <f t="shared" si="91"/>
        <v/>
      </c>
    </row>
    <row r="1743" spans="4:4" x14ac:dyDescent="0.3">
      <c r="D1743" s="15" t="str">
        <f t="shared" si="91"/>
        <v/>
      </c>
    </row>
    <row r="1744" spans="4:4" x14ac:dyDescent="0.3">
      <c r="D1744" s="15" t="str">
        <f t="shared" si="91"/>
        <v/>
      </c>
    </row>
    <row r="1745" spans="4:4" x14ac:dyDescent="0.3">
      <c r="D1745" s="15" t="str">
        <f t="shared" si="91"/>
        <v/>
      </c>
    </row>
    <row r="1746" spans="4:4" x14ac:dyDescent="0.3">
      <c r="D1746" s="15" t="str">
        <f t="shared" si="91"/>
        <v/>
      </c>
    </row>
    <row r="1747" spans="4:4" x14ac:dyDescent="0.3">
      <c r="D1747" s="15" t="str">
        <f t="shared" si="91"/>
        <v/>
      </c>
    </row>
    <row r="1748" spans="4:4" x14ac:dyDescent="0.3">
      <c r="D1748" s="15" t="str">
        <f t="shared" si="91"/>
        <v/>
      </c>
    </row>
    <row r="1749" spans="4:4" x14ac:dyDescent="0.3">
      <c r="D1749" s="15" t="str">
        <f t="shared" si="91"/>
        <v/>
      </c>
    </row>
    <row r="1750" spans="4:4" x14ac:dyDescent="0.3">
      <c r="D1750" s="15" t="str">
        <f t="shared" si="91"/>
        <v/>
      </c>
    </row>
    <row r="1751" spans="4:4" x14ac:dyDescent="0.3">
      <c r="D1751" s="15" t="str">
        <f t="shared" si="91"/>
        <v/>
      </c>
    </row>
    <row r="1752" spans="4:4" x14ac:dyDescent="0.3">
      <c r="D1752" s="15" t="str">
        <f t="shared" si="91"/>
        <v/>
      </c>
    </row>
    <row r="1753" spans="4:4" x14ac:dyDescent="0.3">
      <c r="D1753" s="15" t="str">
        <f t="shared" si="91"/>
        <v/>
      </c>
    </row>
    <row r="1754" spans="4:4" x14ac:dyDescent="0.3">
      <c r="D1754" s="15" t="str">
        <f t="shared" si="91"/>
        <v/>
      </c>
    </row>
    <row r="1755" spans="4:4" x14ac:dyDescent="0.3">
      <c r="D1755" s="15" t="str">
        <f t="shared" si="91"/>
        <v/>
      </c>
    </row>
    <row r="1756" spans="4:4" x14ac:dyDescent="0.3">
      <c r="D1756" s="15" t="str">
        <f t="shared" si="91"/>
        <v/>
      </c>
    </row>
    <row r="1757" spans="4:4" x14ac:dyDescent="0.3">
      <c r="D1757" s="15" t="str">
        <f t="shared" si="91"/>
        <v/>
      </c>
    </row>
    <row r="1758" spans="4:4" x14ac:dyDescent="0.3">
      <c r="D1758" s="15" t="str">
        <f t="shared" si="91"/>
        <v/>
      </c>
    </row>
    <row r="1759" spans="4:4" x14ac:dyDescent="0.3">
      <c r="D1759" s="15" t="str">
        <f t="shared" si="91"/>
        <v/>
      </c>
    </row>
    <row r="1760" spans="4:4" x14ac:dyDescent="0.3">
      <c r="D1760" s="15" t="str">
        <f t="shared" si="91"/>
        <v/>
      </c>
    </row>
    <row r="1761" spans="4:4" x14ac:dyDescent="0.3">
      <c r="D1761" s="15" t="str">
        <f t="shared" si="91"/>
        <v/>
      </c>
    </row>
    <row r="1762" spans="4:4" x14ac:dyDescent="0.3">
      <c r="D1762" s="15" t="str">
        <f t="shared" si="91"/>
        <v/>
      </c>
    </row>
    <row r="1763" spans="4:4" x14ac:dyDescent="0.3">
      <c r="D1763" s="15" t="str">
        <f t="shared" si="91"/>
        <v/>
      </c>
    </row>
    <row r="1764" spans="4:4" x14ac:dyDescent="0.3">
      <c r="D1764" s="15" t="str">
        <f t="shared" si="91"/>
        <v/>
      </c>
    </row>
    <row r="1765" spans="4:4" x14ac:dyDescent="0.3">
      <c r="D1765" s="15" t="str">
        <f t="shared" si="91"/>
        <v/>
      </c>
    </row>
    <row r="1766" spans="4:4" x14ac:dyDescent="0.3">
      <c r="D1766" s="15" t="str">
        <f t="shared" si="91"/>
        <v/>
      </c>
    </row>
    <row r="1767" spans="4:4" x14ac:dyDescent="0.3">
      <c r="D1767" s="15" t="str">
        <f t="shared" si="91"/>
        <v/>
      </c>
    </row>
    <row r="1768" spans="4:4" x14ac:dyDescent="0.3">
      <c r="D1768" s="15" t="str">
        <f t="shared" si="91"/>
        <v/>
      </c>
    </row>
    <row r="1769" spans="4:4" x14ac:dyDescent="0.3">
      <c r="D1769" s="15" t="str">
        <f t="shared" si="91"/>
        <v/>
      </c>
    </row>
    <row r="1770" spans="4:4" x14ac:dyDescent="0.3">
      <c r="D1770" s="15" t="str">
        <f t="shared" si="91"/>
        <v/>
      </c>
    </row>
    <row r="1771" spans="4:4" x14ac:dyDescent="0.3">
      <c r="D1771" s="15" t="str">
        <f t="shared" si="91"/>
        <v/>
      </c>
    </row>
    <row r="1772" spans="4:4" x14ac:dyDescent="0.3">
      <c r="D1772" s="15" t="str">
        <f t="shared" si="91"/>
        <v/>
      </c>
    </row>
    <row r="1773" spans="4:4" x14ac:dyDescent="0.3">
      <c r="D1773" s="15" t="str">
        <f t="shared" si="91"/>
        <v/>
      </c>
    </row>
    <row r="1774" spans="4:4" x14ac:dyDescent="0.3">
      <c r="D1774" s="15" t="str">
        <f t="shared" si="91"/>
        <v/>
      </c>
    </row>
    <row r="1775" spans="4:4" x14ac:dyDescent="0.3">
      <c r="D1775" s="15" t="str">
        <f t="shared" si="91"/>
        <v/>
      </c>
    </row>
    <row r="1776" spans="4:4" x14ac:dyDescent="0.3">
      <c r="D1776" s="15" t="str">
        <f t="shared" si="91"/>
        <v/>
      </c>
    </row>
    <row r="1777" spans="4:4" x14ac:dyDescent="0.3">
      <c r="D1777" s="15" t="str">
        <f t="shared" si="91"/>
        <v/>
      </c>
    </row>
    <row r="1778" spans="4:4" x14ac:dyDescent="0.3">
      <c r="D1778" s="15" t="str">
        <f t="shared" si="91"/>
        <v/>
      </c>
    </row>
    <row r="1779" spans="4:4" x14ac:dyDescent="0.3">
      <c r="D1779" s="15" t="str">
        <f t="shared" si="91"/>
        <v/>
      </c>
    </row>
    <row r="1780" spans="4:4" x14ac:dyDescent="0.3">
      <c r="D1780" s="15" t="str">
        <f t="shared" si="91"/>
        <v/>
      </c>
    </row>
    <row r="1781" spans="4:4" x14ac:dyDescent="0.3">
      <c r="D1781" s="15" t="str">
        <f t="shared" si="91"/>
        <v/>
      </c>
    </row>
    <row r="1782" spans="4:4" x14ac:dyDescent="0.3">
      <c r="D1782" s="15" t="str">
        <f t="shared" si="91"/>
        <v/>
      </c>
    </row>
    <row r="1783" spans="4:4" x14ac:dyDescent="0.3">
      <c r="D1783" s="15" t="str">
        <f t="shared" si="91"/>
        <v/>
      </c>
    </row>
    <row r="1784" spans="4:4" x14ac:dyDescent="0.3">
      <c r="D1784" s="15" t="str">
        <f t="shared" si="91"/>
        <v/>
      </c>
    </row>
    <row r="1785" spans="4:4" x14ac:dyDescent="0.3">
      <c r="D1785" s="15" t="str">
        <f t="shared" si="91"/>
        <v/>
      </c>
    </row>
    <row r="1786" spans="4:4" x14ac:dyDescent="0.3">
      <c r="D1786" s="15" t="str">
        <f t="shared" si="91"/>
        <v/>
      </c>
    </row>
    <row r="1787" spans="4:4" x14ac:dyDescent="0.3">
      <c r="D1787" s="15" t="str">
        <f t="shared" si="91"/>
        <v/>
      </c>
    </row>
    <row r="1788" spans="4:4" x14ac:dyDescent="0.3">
      <c r="D1788" s="15" t="str">
        <f t="shared" si="91"/>
        <v/>
      </c>
    </row>
    <row r="1789" spans="4:4" x14ac:dyDescent="0.3">
      <c r="D1789" s="15" t="str">
        <f t="shared" si="91"/>
        <v/>
      </c>
    </row>
    <row r="1790" spans="4:4" x14ac:dyDescent="0.3">
      <c r="D1790" s="15" t="str">
        <f t="shared" si="91"/>
        <v/>
      </c>
    </row>
    <row r="1791" spans="4:4" x14ac:dyDescent="0.3">
      <c r="D1791" s="15" t="str">
        <f t="shared" si="91"/>
        <v/>
      </c>
    </row>
    <row r="1792" spans="4:4" x14ac:dyDescent="0.3">
      <c r="D1792" s="15" t="str">
        <f t="shared" si="91"/>
        <v/>
      </c>
    </row>
    <row r="1793" spans="4:4" x14ac:dyDescent="0.3">
      <c r="D1793" s="15" t="str">
        <f t="shared" si="91"/>
        <v/>
      </c>
    </row>
    <row r="1794" spans="4:4" x14ac:dyDescent="0.3">
      <c r="D1794" s="15" t="str">
        <f t="shared" si="91"/>
        <v/>
      </c>
    </row>
    <row r="1795" spans="4:4" x14ac:dyDescent="0.3">
      <c r="D1795" s="15" t="str">
        <f t="shared" ref="D1795:D1829" si="92">CONCATENATE(B1795,C1795)</f>
        <v/>
      </c>
    </row>
    <row r="1796" spans="4:4" x14ac:dyDescent="0.3">
      <c r="D1796" s="15" t="str">
        <f t="shared" si="92"/>
        <v/>
      </c>
    </row>
    <row r="1797" spans="4:4" x14ac:dyDescent="0.3">
      <c r="D1797" s="15" t="str">
        <f t="shared" si="92"/>
        <v/>
      </c>
    </row>
    <row r="1798" spans="4:4" x14ac:dyDescent="0.3">
      <c r="D1798" s="15" t="str">
        <f t="shared" si="92"/>
        <v/>
      </c>
    </row>
    <row r="1799" spans="4:4" x14ac:dyDescent="0.3">
      <c r="D1799" s="15" t="str">
        <f t="shared" si="92"/>
        <v/>
      </c>
    </row>
    <row r="1800" spans="4:4" x14ac:dyDescent="0.3">
      <c r="D1800" s="15" t="str">
        <f t="shared" si="92"/>
        <v/>
      </c>
    </row>
    <row r="1801" spans="4:4" x14ac:dyDescent="0.3">
      <c r="D1801" s="15" t="str">
        <f t="shared" si="92"/>
        <v/>
      </c>
    </row>
    <row r="1802" spans="4:4" x14ac:dyDescent="0.3">
      <c r="D1802" s="15" t="str">
        <f t="shared" si="92"/>
        <v/>
      </c>
    </row>
    <row r="1803" spans="4:4" x14ac:dyDescent="0.3">
      <c r="D1803" s="15" t="str">
        <f t="shared" si="92"/>
        <v/>
      </c>
    </row>
    <row r="1804" spans="4:4" x14ac:dyDescent="0.3">
      <c r="D1804" s="15" t="str">
        <f t="shared" si="92"/>
        <v/>
      </c>
    </row>
    <row r="1805" spans="4:4" x14ac:dyDescent="0.3">
      <c r="D1805" s="15" t="str">
        <f t="shared" si="92"/>
        <v/>
      </c>
    </row>
    <row r="1806" spans="4:4" x14ac:dyDescent="0.3">
      <c r="D1806" s="15" t="str">
        <f t="shared" si="92"/>
        <v/>
      </c>
    </row>
    <row r="1807" spans="4:4" x14ac:dyDescent="0.3">
      <c r="D1807" s="15" t="str">
        <f t="shared" si="92"/>
        <v/>
      </c>
    </row>
    <row r="1808" spans="4:4" x14ac:dyDescent="0.3">
      <c r="D1808" s="15" t="str">
        <f t="shared" si="92"/>
        <v/>
      </c>
    </row>
    <row r="1809" spans="4:4" x14ac:dyDescent="0.3">
      <c r="D1809" s="15" t="str">
        <f t="shared" si="92"/>
        <v/>
      </c>
    </row>
    <row r="1810" spans="4:4" x14ac:dyDescent="0.3">
      <c r="D1810" s="15" t="str">
        <f t="shared" si="92"/>
        <v/>
      </c>
    </row>
    <row r="1811" spans="4:4" x14ac:dyDescent="0.3">
      <c r="D1811" s="15" t="str">
        <f t="shared" si="92"/>
        <v/>
      </c>
    </row>
    <row r="1812" spans="4:4" x14ac:dyDescent="0.3">
      <c r="D1812" s="15" t="str">
        <f t="shared" si="92"/>
        <v/>
      </c>
    </row>
    <row r="1813" spans="4:4" x14ac:dyDescent="0.3">
      <c r="D1813" s="15" t="str">
        <f t="shared" si="92"/>
        <v/>
      </c>
    </row>
    <row r="1814" spans="4:4" x14ac:dyDescent="0.3">
      <c r="D1814" s="15" t="str">
        <f t="shared" si="92"/>
        <v/>
      </c>
    </row>
    <row r="1815" spans="4:4" x14ac:dyDescent="0.3">
      <c r="D1815" s="15" t="str">
        <f t="shared" si="92"/>
        <v/>
      </c>
    </row>
    <row r="1816" spans="4:4" x14ac:dyDescent="0.3">
      <c r="D1816" s="15" t="str">
        <f t="shared" si="92"/>
        <v/>
      </c>
    </row>
    <row r="1817" spans="4:4" x14ac:dyDescent="0.3">
      <c r="D1817" s="15" t="str">
        <f t="shared" si="92"/>
        <v/>
      </c>
    </row>
    <row r="1818" spans="4:4" x14ac:dyDescent="0.3">
      <c r="D1818" s="15" t="str">
        <f t="shared" si="92"/>
        <v/>
      </c>
    </row>
    <row r="1819" spans="4:4" x14ac:dyDescent="0.3">
      <c r="D1819" s="15" t="str">
        <f t="shared" si="92"/>
        <v/>
      </c>
    </row>
    <row r="1820" spans="4:4" x14ac:dyDescent="0.3">
      <c r="D1820" s="15" t="str">
        <f t="shared" si="92"/>
        <v/>
      </c>
    </row>
    <row r="1821" spans="4:4" x14ac:dyDescent="0.3">
      <c r="D1821" s="15" t="str">
        <f t="shared" si="92"/>
        <v/>
      </c>
    </row>
    <row r="1822" spans="4:4" x14ac:dyDescent="0.3">
      <c r="D1822" s="15" t="str">
        <f t="shared" si="92"/>
        <v/>
      </c>
    </row>
    <row r="1823" spans="4:4" x14ac:dyDescent="0.3">
      <c r="D1823" s="15" t="str">
        <f t="shared" si="92"/>
        <v/>
      </c>
    </row>
    <row r="1824" spans="4:4" x14ac:dyDescent="0.3">
      <c r="D1824" s="15" t="str">
        <f t="shared" si="92"/>
        <v/>
      </c>
    </row>
    <row r="1825" spans="4:4" x14ac:dyDescent="0.3">
      <c r="D1825" s="15" t="str">
        <f t="shared" si="92"/>
        <v/>
      </c>
    </row>
    <row r="1826" spans="4:4" x14ac:dyDescent="0.3">
      <c r="D1826" s="15" t="str">
        <f t="shared" si="92"/>
        <v/>
      </c>
    </row>
    <row r="1827" spans="4:4" x14ac:dyDescent="0.3">
      <c r="D1827" s="15" t="str">
        <f t="shared" si="92"/>
        <v/>
      </c>
    </row>
    <row r="1828" spans="4:4" x14ac:dyDescent="0.3">
      <c r="D1828" s="15" t="str">
        <f t="shared" si="92"/>
        <v/>
      </c>
    </row>
    <row r="1829" spans="4:4" x14ac:dyDescent="0.3">
      <c r="D1829" s="15" t="str">
        <f t="shared" si="92"/>
        <v/>
      </c>
    </row>
  </sheetData>
  <autoFilter ref="A1:O1" xr:uid="{00000000-0009-0000-0000-000009000000}"/>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AA1829"/>
  <sheetViews>
    <sheetView showGridLines="0" zoomScaleNormal="100" workbookViewId="0">
      <selection activeCell="O10" sqref="O10"/>
    </sheetView>
  </sheetViews>
  <sheetFormatPr defaultRowHeight="14.4" x14ac:dyDescent="0.3"/>
  <cols>
    <col min="1" max="1" width="10.5546875" bestFit="1" customWidth="1"/>
    <col min="2" max="2" width="7.109375" bestFit="1" customWidth="1"/>
    <col min="3" max="3" width="9" bestFit="1" customWidth="1"/>
    <col min="4" max="4" width="14.109375" bestFit="1" customWidth="1"/>
    <col min="5" max="5" width="11.6640625" bestFit="1" customWidth="1"/>
    <col min="6" max="6" width="27.88671875" bestFit="1" customWidth="1"/>
    <col min="7" max="7" width="18.21875" bestFit="1" customWidth="1"/>
    <col min="8" max="8" width="17.6640625" bestFit="1" customWidth="1"/>
    <col min="11" max="11" width="20.21875" customWidth="1"/>
    <col min="12" max="12" width="15.77734375" customWidth="1"/>
    <col min="13" max="13" width="18.77734375" bestFit="1" customWidth="1"/>
    <col min="14" max="14" width="16.6640625" bestFit="1" customWidth="1"/>
    <col min="15" max="15" width="17.6640625" bestFit="1" customWidth="1"/>
    <col min="16" max="16" width="14.77734375" bestFit="1" customWidth="1"/>
    <col min="17" max="17" width="5" bestFit="1" customWidth="1"/>
    <col min="19" max="19" width="20.44140625" bestFit="1" customWidth="1"/>
    <col min="20" max="20" width="22.33203125" bestFit="1" customWidth="1"/>
  </cols>
  <sheetData>
    <row r="1" spans="1:20" x14ac:dyDescent="0.3">
      <c r="A1" s="7" t="s">
        <v>0</v>
      </c>
      <c r="B1" s="7" t="s">
        <v>6</v>
      </c>
      <c r="C1" s="7" t="s">
        <v>4</v>
      </c>
      <c r="D1" s="7" t="s">
        <v>3</v>
      </c>
      <c r="E1" s="7" t="s">
        <v>5</v>
      </c>
      <c r="F1" s="7" t="s">
        <v>14</v>
      </c>
      <c r="G1" s="7" t="s">
        <v>2</v>
      </c>
      <c r="H1" s="7" t="s">
        <v>12</v>
      </c>
    </row>
    <row r="2" spans="1:20" x14ac:dyDescent="0.3">
      <c r="A2" s="60">
        <v>42370</v>
      </c>
      <c r="B2" s="15">
        <f t="shared" ref="B2:B65" si="0">YEAR(A2)</f>
        <v>2016</v>
      </c>
      <c r="C2" s="15">
        <f t="shared" ref="C2:C65" si="1">MONTH(A2)</f>
        <v>1</v>
      </c>
      <c r="D2" s="15">
        <f t="shared" ref="D2:D65" si="2">WEEKDAY(A2)</f>
        <v>6</v>
      </c>
      <c r="E2" s="15">
        <f t="shared" ref="E2:E65" si="3">IF(OR(D2=6,D2=7),1,0)</f>
        <v>1</v>
      </c>
      <c r="F2" s="15">
        <v>4947</v>
      </c>
      <c r="G2" s="15">
        <v>5029</v>
      </c>
      <c r="H2" s="62">
        <f t="shared" ref="H2:H65" si="4">100-2.17*D2^2.25+12.77*D2+EXP(-D2/0.032)+5*C2^0.75+10*E2+20*(B2-2016)</f>
        <v>69.355592604674825</v>
      </c>
    </row>
    <row r="3" spans="1:20" x14ac:dyDescent="0.3">
      <c r="A3" s="60">
        <v>42371</v>
      </c>
      <c r="B3" s="15">
        <f t="shared" si="0"/>
        <v>2016</v>
      </c>
      <c r="C3" s="15">
        <f t="shared" si="1"/>
        <v>1</v>
      </c>
      <c r="D3" s="15">
        <f t="shared" si="2"/>
        <v>7</v>
      </c>
      <c r="E3" s="15">
        <f t="shared" si="3"/>
        <v>1</v>
      </c>
      <c r="F3" s="15">
        <v>4868</v>
      </c>
      <c r="G3" s="15">
        <v>0</v>
      </c>
      <c r="H3" s="62">
        <f t="shared" si="4"/>
        <v>31.43611419467446</v>
      </c>
    </row>
    <row r="4" spans="1:20" x14ac:dyDescent="0.3">
      <c r="A4" s="60">
        <v>42372</v>
      </c>
      <c r="B4" s="15">
        <f t="shared" si="0"/>
        <v>2016</v>
      </c>
      <c r="C4" s="15">
        <f t="shared" si="1"/>
        <v>1</v>
      </c>
      <c r="D4" s="15">
        <f t="shared" si="2"/>
        <v>1</v>
      </c>
      <c r="E4" s="15">
        <f t="shared" si="3"/>
        <v>0</v>
      </c>
      <c r="F4" s="15">
        <v>4832</v>
      </c>
      <c r="G4" s="15">
        <v>0</v>
      </c>
      <c r="H4" s="62">
        <f t="shared" si="4"/>
        <v>115.60000000000002</v>
      </c>
      <c r="K4" s="78" t="s">
        <v>7</v>
      </c>
      <c r="L4" s="78"/>
      <c r="M4" s="78"/>
      <c r="O4" s="78" t="s">
        <v>44</v>
      </c>
      <c r="P4" s="78"/>
      <c r="S4" s="78" t="s">
        <v>75</v>
      </c>
      <c r="T4" s="78"/>
    </row>
    <row r="5" spans="1:20" x14ac:dyDescent="0.3">
      <c r="A5" s="60">
        <v>42373</v>
      </c>
      <c r="B5" s="15">
        <f t="shared" si="0"/>
        <v>2016</v>
      </c>
      <c r="C5" s="15">
        <f t="shared" si="1"/>
        <v>1</v>
      </c>
      <c r="D5" s="15">
        <f t="shared" si="2"/>
        <v>2</v>
      </c>
      <c r="E5" s="15">
        <f t="shared" si="3"/>
        <v>0</v>
      </c>
      <c r="F5" s="15">
        <v>4718</v>
      </c>
      <c r="G5" s="15">
        <v>0</v>
      </c>
      <c r="H5" s="62">
        <f t="shared" si="4"/>
        <v>120.21768224177637</v>
      </c>
      <c r="K5" s="7" t="s">
        <v>11</v>
      </c>
      <c r="L5" s="14">
        <v>7</v>
      </c>
      <c r="M5" s="7" t="s">
        <v>9</v>
      </c>
      <c r="O5" s="7" t="s">
        <v>20</v>
      </c>
      <c r="P5" s="11">
        <v>0.99</v>
      </c>
      <c r="S5" s="7" t="s">
        <v>73</v>
      </c>
      <c r="T5" s="59" t="s">
        <v>74</v>
      </c>
    </row>
    <row r="6" spans="1:20" x14ac:dyDescent="0.3">
      <c r="A6" s="60">
        <v>42374</v>
      </c>
      <c r="B6" s="15">
        <f t="shared" si="0"/>
        <v>2016</v>
      </c>
      <c r="C6" s="15">
        <f t="shared" si="1"/>
        <v>1</v>
      </c>
      <c r="D6" s="15">
        <f t="shared" si="2"/>
        <v>3</v>
      </c>
      <c r="E6" s="15">
        <f t="shared" si="3"/>
        <v>0</v>
      </c>
      <c r="F6" s="15">
        <v>4599</v>
      </c>
      <c r="G6" s="15">
        <v>0</v>
      </c>
      <c r="H6" s="62">
        <f t="shared" si="4"/>
        <v>117.60707452703782</v>
      </c>
      <c r="K6" s="7" t="s">
        <v>25</v>
      </c>
      <c r="L6" s="13">
        <v>0.05</v>
      </c>
      <c r="M6" s="7" t="s">
        <v>10</v>
      </c>
      <c r="O6" s="7" t="s">
        <v>66</v>
      </c>
      <c r="P6" s="9">
        <f>NORMSINV(P5)</f>
        <v>2.3263478740408408</v>
      </c>
      <c r="S6" s="57">
        <f t="shared" ref="S6:S24" si="5">1-Z40</f>
        <v>0.9</v>
      </c>
      <c r="T6" s="58">
        <v>4841106.5298946593</v>
      </c>
    </row>
    <row r="7" spans="1:20" x14ac:dyDescent="0.3">
      <c r="A7" s="60">
        <v>42375</v>
      </c>
      <c r="B7" s="15">
        <f t="shared" si="0"/>
        <v>2016</v>
      </c>
      <c r="C7" s="15">
        <f t="shared" si="1"/>
        <v>1</v>
      </c>
      <c r="D7" s="15">
        <f t="shared" si="2"/>
        <v>4</v>
      </c>
      <c r="E7" s="15">
        <f t="shared" si="3"/>
        <v>0</v>
      </c>
      <c r="F7" s="15">
        <v>4487</v>
      </c>
      <c r="G7" s="15">
        <v>0</v>
      </c>
      <c r="H7" s="62">
        <f t="shared" si="4"/>
        <v>106.97850511440615</v>
      </c>
      <c r="K7" s="7" t="s">
        <v>16</v>
      </c>
      <c r="L7" s="12">
        <v>4000</v>
      </c>
      <c r="M7" s="7" t="s">
        <v>43</v>
      </c>
      <c r="S7" s="57">
        <f t="shared" si="5"/>
        <v>0.85</v>
      </c>
      <c r="T7" s="58">
        <v>4856281.6053787349</v>
      </c>
    </row>
    <row r="8" spans="1:20" x14ac:dyDescent="0.3">
      <c r="A8" s="60">
        <v>42376</v>
      </c>
      <c r="B8" s="15">
        <f t="shared" si="0"/>
        <v>2016</v>
      </c>
      <c r="C8" s="15">
        <f t="shared" si="1"/>
        <v>1</v>
      </c>
      <c r="D8" s="15">
        <f t="shared" si="2"/>
        <v>5</v>
      </c>
      <c r="E8" s="15">
        <f t="shared" si="3"/>
        <v>0</v>
      </c>
      <c r="F8" s="15">
        <v>4387</v>
      </c>
      <c r="G8" s="15">
        <v>0</v>
      </c>
      <c r="H8" s="62">
        <f t="shared" si="4"/>
        <v>87.727328618748814</v>
      </c>
      <c r="K8" s="7" t="s">
        <v>26</v>
      </c>
      <c r="L8" s="12">
        <v>10</v>
      </c>
      <c r="M8" s="7" t="s">
        <v>8</v>
      </c>
      <c r="S8" s="57">
        <f t="shared" si="5"/>
        <v>0.8</v>
      </c>
      <c r="T8" s="58">
        <v>4875276.8105220618</v>
      </c>
    </row>
    <row r="9" spans="1:20" x14ac:dyDescent="0.3">
      <c r="A9" s="60">
        <v>42377</v>
      </c>
      <c r="B9" s="15">
        <f t="shared" si="0"/>
        <v>2016</v>
      </c>
      <c r="C9" s="15">
        <f t="shared" si="1"/>
        <v>1</v>
      </c>
      <c r="D9" s="15">
        <f t="shared" si="2"/>
        <v>6</v>
      </c>
      <c r="E9" s="15">
        <f t="shared" si="3"/>
        <v>1</v>
      </c>
      <c r="F9" s="15">
        <v>4304</v>
      </c>
      <c r="G9" s="15">
        <v>0</v>
      </c>
      <c r="H9" s="62">
        <f t="shared" si="4"/>
        <v>69.355592604674825</v>
      </c>
      <c r="K9" s="7" t="s">
        <v>62</v>
      </c>
      <c r="L9" s="12">
        <v>60</v>
      </c>
      <c r="M9" s="7" t="s">
        <v>8</v>
      </c>
      <c r="O9" s="50"/>
      <c r="P9" s="56"/>
      <c r="S9" s="57">
        <f t="shared" si="5"/>
        <v>0.75</v>
      </c>
      <c r="T9" s="58">
        <v>4885899.2151056575</v>
      </c>
    </row>
    <row r="10" spans="1:20" x14ac:dyDescent="0.3">
      <c r="A10" s="60">
        <v>42378</v>
      </c>
      <c r="B10" s="15">
        <f t="shared" si="0"/>
        <v>2016</v>
      </c>
      <c r="C10" s="15">
        <f t="shared" si="1"/>
        <v>1</v>
      </c>
      <c r="D10" s="15">
        <f t="shared" si="2"/>
        <v>7</v>
      </c>
      <c r="E10" s="15">
        <f t="shared" si="3"/>
        <v>1</v>
      </c>
      <c r="F10" s="15">
        <v>4241</v>
      </c>
      <c r="G10" s="15">
        <v>0</v>
      </c>
      <c r="H10" s="62">
        <f t="shared" si="4"/>
        <v>31.43611419467446</v>
      </c>
      <c r="P10" s="53"/>
      <c r="S10" s="57">
        <f t="shared" si="5"/>
        <v>0.7</v>
      </c>
      <c r="T10" s="58">
        <v>4900225.1327485098</v>
      </c>
    </row>
    <row r="11" spans="1:20" x14ac:dyDescent="0.3">
      <c r="A11" s="60">
        <v>42379</v>
      </c>
      <c r="B11" s="15">
        <f t="shared" si="0"/>
        <v>2016</v>
      </c>
      <c r="C11" s="15">
        <f t="shared" si="1"/>
        <v>1</v>
      </c>
      <c r="D11" s="15">
        <f t="shared" si="2"/>
        <v>1</v>
      </c>
      <c r="E11" s="15">
        <f t="shared" si="3"/>
        <v>0</v>
      </c>
      <c r="F11" s="15">
        <v>4207</v>
      </c>
      <c r="G11" s="15">
        <v>0</v>
      </c>
      <c r="H11" s="62">
        <f t="shared" si="4"/>
        <v>115.60000000000002</v>
      </c>
      <c r="K11" s="50" t="s">
        <v>78</v>
      </c>
      <c r="S11" s="57">
        <f t="shared" si="5"/>
        <v>0.65</v>
      </c>
      <c r="T11" s="58">
        <v>4910259.007780903</v>
      </c>
    </row>
    <row r="12" spans="1:20" x14ac:dyDescent="0.3">
      <c r="A12" s="60">
        <v>42380</v>
      </c>
      <c r="B12" s="15">
        <f t="shared" si="0"/>
        <v>2016</v>
      </c>
      <c r="C12" s="15">
        <f t="shared" si="1"/>
        <v>1</v>
      </c>
      <c r="D12" s="15">
        <f t="shared" si="2"/>
        <v>2</v>
      </c>
      <c r="E12" s="15">
        <f t="shared" si="3"/>
        <v>0</v>
      </c>
      <c r="F12" s="15">
        <v>4094</v>
      </c>
      <c r="G12" s="15">
        <v>0</v>
      </c>
      <c r="H12" s="62">
        <f t="shared" si="4"/>
        <v>120.21768224177637</v>
      </c>
      <c r="S12" s="57">
        <f t="shared" si="5"/>
        <v>0.6</v>
      </c>
      <c r="T12" s="58">
        <v>4919393.802076729</v>
      </c>
    </row>
    <row r="13" spans="1:20" x14ac:dyDescent="0.3">
      <c r="A13" s="60">
        <v>42381</v>
      </c>
      <c r="B13" s="15">
        <f t="shared" si="0"/>
        <v>2016</v>
      </c>
      <c r="C13" s="15">
        <f t="shared" si="1"/>
        <v>1</v>
      </c>
      <c r="D13" s="15">
        <f t="shared" si="2"/>
        <v>3</v>
      </c>
      <c r="E13" s="15">
        <f t="shared" si="3"/>
        <v>0</v>
      </c>
      <c r="F13" s="15">
        <v>3982</v>
      </c>
      <c r="G13" s="15">
        <v>0</v>
      </c>
      <c r="H13" s="62">
        <f t="shared" si="4"/>
        <v>117.60707452703782</v>
      </c>
      <c r="O13" s="50"/>
      <c r="P13" s="51"/>
      <c r="S13" s="57">
        <f t="shared" si="5"/>
        <v>0.55000000000000004</v>
      </c>
      <c r="T13" s="58">
        <v>4927835.5771583067</v>
      </c>
    </row>
    <row r="14" spans="1:20" x14ac:dyDescent="0.3">
      <c r="A14" s="60">
        <v>42382</v>
      </c>
      <c r="B14" s="15">
        <f t="shared" si="0"/>
        <v>2016</v>
      </c>
      <c r="C14" s="15">
        <f t="shared" si="1"/>
        <v>1</v>
      </c>
      <c r="D14" s="15">
        <f t="shared" si="2"/>
        <v>4</v>
      </c>
      <c r="E14" s="15">
        <f t="shared" si="3"/>
        <v>0</v>
      </c>
      <c r="F14" s="15">
        <v>3873</v>
      </c>
      <c r="G14" s="15">
        <v>0</v>
      </c>
      <c r="H14" s="62">
        <f t="shared" si="4"/>
        <v>106.97850511440615</v>
      </c>
      <c r="O14" s="50"/>
      <c r="P14" s="51"/>
      <c r="S14" s="57">
        <f t="shared" si="5"/>
        <v>0.5</v>
      </c>
      <c r="T14" s="58">
        <v>4937984.1268184884</v>
      </c>
    </row>
    <row r="15" spans="1:20" x14ac:dyDescent="0.3">
      <c r="A15" s="60">
        <v>42383</v>
      </c>
      <c r="B15" s="15">
        <f t="shared" si="0"/>
        <v>2016</v>
      </c>
      <c r="C15" s="15">
        <f t="shared" si="1"/>
        <v>1</v>
      </c>
      <c r="D15" s="15">
        <f t="shared" si="2"/>
        <v>5</v>
      </c>
      <c r="E15" s="15">
        <f t="shared" si="3"/>
        <v>0</v>
      </c>
      <c r="F15" s="15">
        <v>3761</v>
      </c>
      <c r="G15" s="15">
        <v>0</v>
      </c>
      <c r="H15" s="62">
        <f t="shared" si="4"/>
        <v>87.727328618748814</v>
      </c>
      <c r="O15" s="50"/>
      <c r="P15" s="51"/>
      <c r="S15" s="57">
        <f t="shared" si="5"/>
        <v>0.44999999999999996</v>
      </c>
      <c r="T15" s="58">
        <v>4948554.3161359578</v>
      </c>
    </row>
    <row r="16" spans="1:20" x14ac:dyDescent="0.3">
      <c r="A16" s="60">
        <v>42384</v>
      </c>
      <c r="B16" s="15">
        <f t="shared" si="0"/>
        <v>2016</v>
      </c>
      <c r="C16" s="15">
        <f t="shared" si="1"/>
        <v>1</v>
      </c>
      <c r="D16" s="15">
        <f t="shared" si="2"/>
        <v>6</v>
      </c>
      <c r="E16" s="15">
        <f t="shared" si="3"/>
        <v>1</v>
      </c>
      <c r="F16" s="15">
        <v>3680</v>
      </c>
      <c r="G16" s="15">
        <v>0</v>
      </c>
      <c r="H16" s="62">
        <f t="shared" si="4"/>
        <v>69.355592604674825</v>
      </c>
      <c r="K16" s="78" t="s">
        <v>79</v>
      </c>
      <c r="L16" s="78"/>
      <c r="M16" s="78"/>
      <c r="N16" s="78"/>
      <c r="O16" s="78"/>
      <c r="P16" s="78"/>
      <c r="Q16" s="78"/>
      <c r="S16" s="57">
        <f t="shared" si="5"/>
        <v>0.4</v>
      </c>
      <c r="T16" s="58">
        <v>4954027.4796191435</v>
      </c>
    </row>
    <row r="17" spans="1:20" x14ac:dyDescent="0.3">
      <c r="A17" s="60">
        <v>42385</v>
      </c>
      <c r="B17" s="15">
        <f t="shared" si="0"/>
        <v>2016</v>
      </c>
      <c r="C17" s="15">
        <f t="shared" si="1"/>
        <v>1</v>
      </c>
      <c r="D17" s="15">
        <f t="shared" si="2"/>
        <v>7</v>
      </c>
      <c r="E17" s="15">
        <f t="shared" si="3"/>
        <v>1</v>
      </c>
      <c r="F17" s="15">
        <v>3603</v>
      </c>
      <c r="G17" s="15">
        <v>0</v>
      </c>
      <c r="H17" s="62">
        <f t="shared" si="4"/>
        <v>31.43611419467446</v>
      </c>
      <c r="K17" s="7" t="s">
        <v>6</v>
      </c>
      <c r="L17" s="7" t="s">
        <v>4</v>
      </c>
      <c r="M17" s="7" t="s">
        <v>67</v>
      </c>
      <c r="N17" s="7" t="s">
        <v>64</v>
      </c>
      <c r="O17" s="7" t="s">
        <v>29</v>
      </c>
      <c r="P17" s="7" t="s">
        <v>24</v>
      </c>
      <c r="Q17" s="7" t="s">
        <v>21</v>
      </c>
      <c r="S17" s="57">
        <f t="shared" si="5"/>
        <v>0.35</v>
      </c>
      <c r="T17" s="58">
        <v>4960824.1262204489</v>
      </c>
    </row>
    <row r="18" spans="1:20" x14ac:dyDescent="0.3">
      <c r="A18" s="60">
        <v>42386</v>
      </c>
      <c r="B18" s="15">
        <f t="shared" si="0"/>
        <v>2016</v>
      </c>
      <c r="C18" s="15">
        <f t="shared" si="1"/>
        <v>1</v>
      </c>
      <c r="D18" s="15">
        <f t="shared" si="2"/>
        <v>1</v>
      </c>
      <c r="E18" s="15">
        <f t="shared" si="3"/>
        <v>0</v>
      </c>
      <c r="F18" s="15">
        <v>3581</v>
      </c>
      <c r="G18" s="15">
        <v>0</v>
      </c>
      <c r="H18" s="62">
        <f t="shared" si="4"/>
        <v>115.60000000000002</v>
      </c>
      <c r="K18" s="15">
        <v>2016</v>
      </c>
      <c r="L18" s="15">
        <v>1</v>
      </c>
      <c r="M18" s="15" t="str">
        <f>CONCATENATE(K18,L18)</f>
        <v>20161</v>
      </c>
      <c r="N18" s="63">
        <f>AVERAGEIFS($H$2:$H$1828,$C$2:$C$1828,"="&amp;L18,$B$2:$B$1828,"="&amp;K18)</f>
        <v>90.712286967891046</v>
      </c>
      <c r="O18" s="63" cm="1">
        <f t="array" ref="O18">_xlfn.STDEV.S(IF(($C$2:$C$1828=L18)*($B$2:$B$1828=K18),$H$2:$H$1828))</f>
        <v>31.840983900568244</v>
      </c>
      <c r="P18" s="68">
        <f t="shared" ref="P18:P49" si="6">SQRT((2*N18*$L$7)/($L$6*$L$8))</f>
        <v>1204.7392213613105</v>
      </c>
      <c r="Q18" s="68">
        <f t="shared" ref="Q18:Q49" si="7">N18*$L$5+$P$6*O18*SQRT($L$5)</f>
        <v>830.96528855968211</v>
      </c>
      <c r="S18" s="57">
        <f t="shared" si="5"/>
        <v>0.30000000000000004</v>
      </c>
      <c r="T18" s="58">
        <v>4971439.5497336015</v>
      </c>
    </row>
    <row r="19" spans="1:20" x14ac:dyDescent="0.3">
      <c r="A19" s="60">
        <v>42387</v>
      </c>
      <c r="B19" s="15">
        <f t="shared" si="0"/>
        <v>2016</v>
      </c>
      <c r="C19" s="15">
        <f t="shared" si="1"/>
        <v>1</v>
      </c>
      <c r="D19" s="15">
        <f t="shared" si="2"/>
        <v>2</v>
      </c>
      <c r="E19" s="15">
        <f t="shared" si="3"/>
        <v>0</v>
      </c>
      <c r="F19" s="15">
        <v>3465</v>
      </c>
      <c r="G19" s="15">
        <v>0</v>
      </c>
      <c r="H19" s="62">
        <f t="shared" si="4"/>
        <v>120.21768224177637</v>
      </c>
      <c r="K19" s="15">
        <v>2016</v>
      </c>
      <c r="L19" s="15">
        <v>2</v>
      </c>
      <c r="M19" s="15" t="str">
        <f t="shared" ref="M19:M77" si="8">CONCATENATE(K19,L19)</f>
        <v>20162</v>
      </c>
      <c r="N19" s="63">
        <f t="shared" ref="N19:N77" si="9">AVERAGEIFS($H$2:$H$1828,$C$2:$C$1828,"="&amp;L19,$B$2:$B$1828,"="&amp;K19)</f>
        <v>97.060925236918195</v>
      </c>
      <c r="O19" s="63" cm="1">
        <f t="array" ref="O19">_xlfn.STDEV.S(IF(($C$2:$C$1828=L19)*($B$2:$B$1828=K19),$H$2:$H$1828))</f>
        <v>30.732855776373828</v>
      </c>
      <c r="P19" s="68">
        <f t="shared" si="6"/>
        <v>1246.1840970702085</v>
      </c>
      <c r="Q19" s="68">
        <f t="shared" si="7"/>
        <v>868.58529661139596</v>
      </c>
      <c r="S19" s="57">
        <f t="shared" si="5"/>
        <v>0.25</v>
      </c>
      <c r="T19" s="58">
        <v>4978625.6314209299</v>
      </c>
    </row>
    <row r="20" spans="1:20" x14ac:dyDescent="0.3">
      <c r="A20" s="60">
        <v>42388</v>
      </c>
      <c r="B20" s="15">
        <f t="shared" si="0"/>
        <v>2016</v>
      </c>
      <c r="C20" s="15">
        <f t="shared" si="1"/>
        <v>1</v>
      </c>
      <c r="D20" s="15">
        <f t="shared" si="2"/>
        <v>3</v>
      </c>
      <c r="E20" s="15">
        <f t="shared" si="3"/>
        <v>0</v>
      </c>
      <c r="F20" s="15">
        <v>3340</v>
      </c>
      <c r="G20" s="15">
        <v>0</v>
      </c>
      <c r="H20" s="62">
        <f t="shared" si="4"/>
        <v>117.60707452703782</v>
      </c>
      <c r="K20" s="15">
        <v>2016</v>
      </c>
      <c r="L20" s="15">
        <v>3</v>
      </c>
      <c r="M20" s="15" t="str">
        <f t="shared" si="8"/>
        <v>20163</v>
      </c>
      <c r="N20" s="63">
        <f t="shared" si="9"/>
        <v>100.20405455785344</v>
      </c>
      <c r="O20" s="63" cm="1">
        <f t="array" ref="O20">_xlfn.STDEV.S(IF(($C$2:$C$1828=L20)*($B$2:$B$1828=K20),$H$2:$H$1828))</f>
        <v>29.735670670442193</v>
      </c>
      <c r="P20" s="68">
        <f t="shared" si="6"/>
        <v>1266.2009607189748</v>
      </c>
      <c r="Q20" s="68">
        <f t="shared" si="7"/>
        <v>884.44958941849882</v>
      </c>
      <c r="S20" s="57">
        <f t="shared" si="5"/>
        <v>0.19999999999999996</v>
      </c>
      <c r="T20" s="58">
        <v>4991646.8293415233</v>
      </c>
    </row>
    <row r="21" spans="1:20" x14ac:dyDescent="0.3">
      <c r="A21" s="60">
        <v>42389</v>
      </c>
      <c r="B21" s="15">
        <f t="shared" si="0"/>
        <v>2016</v>
      </c>
      <c r="C21" s="15">
        <f t="shared" si="1"/>
        <v>1</v>
      </c>
      <c r="D21" s="15">
        <f t="shared" si="2"/>
        <v>4</v>
      </c>
      <c r="E21" s="15">
        <f t="shared" si="3"/>
        <v>0</v>
      </c>
      <c r="F21" s="15">
        <v>3230</v>
      </c>
      <c r="G21" s="15">
        <v>0</v>
      </c>
      <c r="H21" s="62">
        <f t="shared" si="4"/>
        <v>106.97850511440615</v>
      </c>
      <c r="K21" s="15">
        <v>2016</v>
      </c>
      <c r="L21" s="15">
        <v>4</v>
      </c>
      <c r="M21" s="15" t="str">
        <f t="shared" si="8"/>
        <v>20164</v>
      </c>
      <c r="N21" s="63">
        <f t="shared" si="9"/>
        <v>99.02483215721837</v>
      </c>
      <c r="O21" s="63" cm="1">
        <f t="array" ref="O21">_xlfn.STDEV.S(IF(($C$2:$C$1828=L21)*($B$2:$B$1828=K21),$H$2:$H$1828))</f>
        <v>32.042753123381402</v>
      </c>
      <c r="P21" s="68">
        <f t="shared" si="6"/>
        <v>1258.72845146024</v>
      </c>
      <c r="Q21" s="68">
        <f t="shared" si="7"/>
        <v>890.39498192913356</v>
      </c>
      <c r="S21" s="57">
        <f t="shared" si="5"/>
        <v>0.15000000000000002</v>
      </c>
      <c r="T21" s="58">
        <v>5005651.0776148606</v>
      </c>
    </row>
    <row r="22" spans="1:20" x14ac:dyDescent="0.3">
      <c r="A22" s="60">
        <v>42390</v>
      </c>
      <c r="B22" s="15">
        <f t="shared" si="0"/>
        <v>2016</v>
      </c>
      <c r="C22" s="15">
        <f t="shared" si="1"/>
        <v>1</v>
      </c>
      <c r="D22" s="15">
        <f t="shared" si="2"/>
        <v>5</v>
      </c>
      <c r="E22" s="15">
        <f t="shared" si="3"/>
        <v>0</v>
      </c>
      <c r="F22" s="15">
        <v>3136</v>
      </c>
      <c r="G22" s="15">
        <v>0</v>
      </c>
      <c r="H22" s="62">
        <f t="shared" si="4"/>
        <v>87.727328618748814</v>
      </c>
      <c r="K22" s="15">
        <v>2016</v>
      </c>
      <c r="L22" s="15">
        <v>5</v>
      </c>
      <c r="M22" s="15" t="str">
        <f t="shared" si="8"/>
        <v>20165</v>
      </c>
      <c r="N22" s="63">
        <f t="shared" si="9"/>
        <v>106.85121555905853</v>
      </c>
      <c r="O22" s="63" cm="1">
        <f t="array" ref="O22">_xlfn.STDEV.S(IF(($C$2:$C$1828=L22)*($B$2:$B$1828=K22),$H$2:$H$1828))</f>
        <v>30.240055555956168</v>
      </c>
      <c r="P22" s="68">
        <f t="shared" si="6"/>
        <v>1307.5241676332168</v>
      </c>
      <c r="Q22" s="68">
        <f t="shared" si="7"/>
        <v>934.08417409400488</v>
      </c>
      <c r="S22" s="57">
        <f t="shared" si="5"/>
        <v>9.9999999999999978E-2</v>
      </c>
      <c r="T22" s="58">
        <v>5031785.9873391883</v>
      </c>
    </row>
    <row r="23" spans="1:20" x14ac:dyDescent="0.3">
      <c r="A23" s="60">
        <v>42391</v>
      </c>
      <c r="B23" s="15">
        <f t="shared" si="0"/>
        <v>2016</v>
      </c>
      <c r="C23" s="15">
        <f t="shared" si="1"/>
        <v>1</v>
      </c>
      <c r="D23" s="15">
        <f t="shared" si="2"/>
        <v>6</v>
      </c>
      <c r="E23" s="15">
        <f t="shared" si="3"/>
        <v>1</v>
      </c>
      <c r="F23" s="15">
        <v>3039</v>
      </c>
      <c r="G23" s="15">
        <v>0</v>
      </c>
      <c r="H23" s="62">
        <f t="shared" si="4"/>
        <v>69.355592604674825</v>
      </c>
      <c r="K23" s="15">
        <v>2016</v>
      </c>
      <c r="L23" s="15">
        <v>6</v>
      </c>
      <c r="M23" s="15" t="str">
        <f t="shared" si="8"/>
        <v>20166</v>
      </c>
      <c r="N23" s="63">
        <f t="shared" si="9"/>
        <v>107.18146055866914</v>
      </c>
      <c r="O23" s="63" cm="1">
        <f t="array" ref="O23">_xlfn.STDEV.S(IF(($C$2:$C$1828=L23)*($B$2:$B$1828=K23),$H$2:$H$1828))</f>
        <v>29.908454958357179</v>
      </c>
      <c r="P23" s="68">
        <f t="shared" si="6"/>
        <v>1309.5431909405304</v>
      </c>
      <c r="Q23" s="68">
        <f t="shared" si="7"/>
        <v>934.35490799294132</v>
      </c>
      <c r="S23" s="57">
        <f t="shared" si="5"/>
        <v>5.0000000000000044E-2</v>
      </c>
      <c r="T23" s="58">
        <v>5056286.0791132376</v>
      </c>
    </row>
    <row r="24" spans="1:20" x14ac:dyDescent="0.3">
      <c r="A24" s="60">
        <v>42392</v>
      </c>
      <c r="B24" s="15">
        <f t="shared" si="0"/>
        <v>2016</v>
      </c>
      <c r="C24" s="15">
        <f t="shared" si="1"/>
        <v>1</v>
      </c>
      <c r="D24" s="15">
        <f t="shared" si="2"/>
        <v>7</v>
      </c>
      <c r="E24" s="15">
        <f t="shared" si="3"/>
        <v>1</v>
      </c>
      <c r="F24" s="15">
        <v>2965</v>
      </c>
      <c r="G24" s="15">
        <v>0</v>
      </c>
      <c r="H24" s="62">
        <f t="shared" si="4"/>
        <v>31.43611419467446</v>
      </c>
      <c r="K24" s="15">
        <v>2016</v>
      </c>
      <c r="L24" s="15">
        <v>7</v>
      </c>
      <c r="M24" s="15" t="str">
        <f t="shared" si="8"/>
        <v>20167</v>
      </c>
      <c r="N24" s="63">
        <f t="shared" si="9"/>
        <v>107.22987232118531</v>
      </c>
      <c r="O24" s="63" cm="1">
        <f t="array" ref="O24">_xlfn.STDEV.S(IF(($C$2:$C$1828=L24)*($B$2:$B$1828=K24),$H$2:$H$1828))</f>
        <v>31.840983900568137</v>
      </c>
      <c r="P24" s="68">
        <f t="shared" si="6"/>
        <v>1309.8389050333499</v>
      </c>
      <c r="Q24" s="68">
        <f t="shared" si="7"/>
        <v>946.58838603274125</v>
      </c>
      <c r="S24" s="57">
        <f t="shared" si="5"/>
        <v>1.0000000000000009E-2</v>
      </c>
      <c r="T24" s="58">
        <v>5099526.1174792778</v>
      </c>
    </row>
    <row r="25" spans="1:20" x14ac:dyDescent="0.3">
      <c r="A25" s="60">
        <v>42393</v>
      </c>
      <c r="B25" s="15">
        <f t="shared" si="0"/>
        <v>2016</v>
      </c>
      <c r="C25" s="15">
        <f t="shared" si="1"/>
        <v>1</v>
      </c>
      <c r="D25" s="15">
        <f t="shared" si="2"/>
        <v>1</v>
      </c>
      <c r="E25" s="15">
        <f t="shared" si="3"/>
        <v>0</v>
      </c>
      <c r="F25" s="15">
        <v>2930</v>
      </c>
      <c r="G25" s="15">
        <v>0</v>
      </c>
      <c r="H25" s="62">
        <f t="shared" si="4"/>
        <v>115.60000000000002</v>
      </c>
      <c r="K25" s="15">
        <v>2016</v>
      </c>
      <c r="L25" s="15">
        <v>8</v>
      </c>
      <c r="M25" s="15" t="str">
        <f t="shared" si="8"/>
        <v>20168</v>
      </c>
      <c r="N25" s="63">
        <f t="shared" si="9"/>
        <v>113.63873749645745</v>
      </c>
      <c r="O25" s="63" cm="1">
        <f t="array" ref="O25">_xlfn.STDEV.S(IF(($C$2:$C$1828=L25)*($B$2:$B$1828=K25),$H$2:$H$1828))</f>
        <v>30.084793456498144</v>
      </c>
      <c r="P25" s="68">
        <f t="shared" si="6"/>
        <v>1348.4138088670404</v>
      </c>
      <c r="Q25" s="68">
        <f t="shared" si="7"/>
        <v>980.64119906955068</v>
      </c>
    </row>
    <row r="26" spans="1:20" x14ac:dyDescent="0.3">
      <c r="A26" s="60">
        <v>42394</v>
      </c>
      <c r="B26" s="15">
        <f t="shared" si="0"/>
        <v>2016</v>
      </c>
      <c r="C26" s="15">
        <f t="shared" si="1"/>
        <v>1</v>
      </c>
      <c r="D26" s="15">
        <f t="shared" si="2"/>
        <v>2</v>
      </c>
      <c r="E26" s="15">
        <f t="shared" si="3"/>
        <v>0</v>
      </c>
      <c r="F26" s="15">
        <v>2827</v>
      </c>
      <c r="G26" s="15">
        <v>0</v>
      </c>
      <c r="H26" s="62">
        <f t="shared" si="4"/>
        <v>120.21768224177637</v>
      </c>
      <c r="K26" s="15">
        <v>2016</v>
      </c>
      <c r="L26" s="15">
        <v>9</v>
      </c>
      <c r="M26" s="15" t="str">
        <f t="shared" si="8"/>
        <v>20169</v>
      </c>
      <c r="N26" s="63">
        <f t="shared" si="9"/>
        <v>112.73983246115638</v>
      </c>
      <c r="O26" s="63" cm="1">
        <f t="array" ref="O26">_xlfn.STDEV.S(IF(($C$2:$C$1828=L26)*($B$2:$B$1828=K26),$H$2:$H$1828))</f>
        <v>30.090909422948261</v>
      </c>
      <c r="P26" s="68">
        <f t="shared" si="6"/>
        <v>1343.070109628869</v>
      </c>
      <c r="Q26" s="68">
        <f t="shared" si="7"/>
        <v>974.38650721637282</v>
      </c>
    </row>
    <row r="27" spans="1:20" x14ac:dyDescent="0.3">
      <c r="A27" s="60">
        <v>42395</v>
      </c>
      <c r="B27" s="15">
        <f t="shared" si="0"/>
        <v>2016</v>
      </c>
      <c r="C27" s="15">
        <f t="shared" si="1"/>
        <v>1</v>
      </c>
      <c r="D27" s="15">
        <f t="shared" si="2"/>
        <v>3</v>
      </c>
      <c r="E27" s="15">
        <f t="shared" si="3"/>
        <v>0</v>
      </c>
      <c r="F27" s="15">
        <v>2710</v>
      </c>
      <c r="G27" s="15">
        <v>0</v>
      </c>
      <c r="H27" s="62">
        <f t="shared" si="4"/>
        <v>117.60707452703782</v>
      </c>
      <c r="K27" s="15">
        <v>2016</v>
      </c>
      <c r="L27" s="15">
        <v>10</v>
      </c>
      <c r="M27" s="15" t="str">
        <f t="shared" si="8"/>
        <v>201610</v>
      </c>
      <c r="N27" s="63">
        <f t="shared" si="9"/>
        <v>115.47006579634731</v>
      </c>
      <c r="O27" s="63" cm="1">
        <f t="array" ref="O27">_xlfn.STDEV.S(IF(($C$2:$C$1828=L27)*($B$2:$B$1828=K27),$H$2:$H$1828))</f>
        <v>32.01377701296812</v>
      </c>
      <c r="P27" s="68">
        <f t="shared" si="6"/>
        <v>1359.2354662609262</v>
      </c>
      <c r="Q27" s="68">
        <f t="shared" si="7"/>
        <v>1005.3332712417655</v>
      </c>
    </row>
    <row r="28" spans="1:20" x14ac:dyDescent="0.3">
      <c r="A28" s="60">
        <v>42396</v>
      </c>
      <c r="B28" s="15">
        <f t="shared" si="0"/>
        <v>2016</v>
      </c>
      <c r="C28" s="15">
        <f t="shared" si="1"/>
        <v>1</v>
      </c>
      <c r="D28" s="15">
        <f t="shared" si="2"/>
        <v>4</v>
      </c>
      <c r="E28" s="15">
        <f t="shared" si="3"/>
        <v>0</v>
      </c>
      <c r="F28" s="15">
        <v>2611</v>
      </c>
      <c r="G28" s="15">
        <v>0</v>
      </c>
      <c r="H28" s="62">
        <f t="shared" si="4"/>
        <v>106.97850511440615</v>
      </c>
      <c r="K28" s="15">
        <v>2016</v>
      </c>
      <c r="L28" s="15">
        <v>11</v>
      </c>
      <c r="M28" s="15" t="str">
        <f t="shared" si="8"/>
        <v>201611</v>
      </c>
      <c r="N28" s="63">
        <f t="shared" si="9"/>
        <v>119.20968573424344</v>
      </c>
      <c r="O28" s="63" cm="1">
        <f t="array" ref="O28">_xlfn.STDEV.S(IF(($C$2:$C$1828=L28)*($B$2:$B$1828=K28),$H$2:$H$1828))</f>
        <v>30.222231405281825</v>
      </c>
      <c r="P28" s="68">
        <f t="shared" si="6"/>
        <v>1381.0702269428209</v>
      </c>
      <c r="Q28" s="68">
        <f t="shared" si="7"/>
        <v>1020.4837587791059</v>
      </c>
      <c r="S28" s="79" t="s">
        <v>80</v>
      </c>
      <c r="T28" s="80"/>
    </row>
    <row r="29" spans="1:20" x14ac:dyDescent="0.3">
      <c r="A29" s="60">
        <v>42397</v>
      </c>
      <c r="B29" s="15">
        <f t="shared" si="0"/>
        <v>2016</v>
      </c>
      <c r="C29" s="15">
        <f t="shared" si="1"/>
        <v>1</v>
      </c>
      <c r="D29" s="15">
        <f t="shared" si="2"/>
        <v>5</v>
      </c>
      <c r="E29" s="15">
        <f t="shared" si="3"/>
        <v>0</v>
      </c>
      <c r="F29" s="15">
        <v>2500</v>
      </c>
      <c r="G29" s="15">
        <v>0</v>
      </c>
      <c r="H29" s="62">
        <f t="shared" si="4"/>
        <v>87.727328618748814</v>
      </c>
      <c r="K29" s="15">
        <v>2016</v>
      </c>
      <c r="L29" s="15">
        <v>12</v>
      </c>
      <c r="M29" s="15" t="str">
        <f t="shared" si="8"/>
        <v>201612</v>
      </c>
      <c r="N29" s="63">
        <f t="shared" si="9"/>
        <v>117.05026649094407</v>
      </c>
      <c r="O29" s="63" cm="1">
        <f t="array" ref="O29">_xlfn.STDEV.S(IF(($C$2:$C$1828=L29)*($B$2:$B$1828=K29),$H$2:$H$1828))</f>
        <v>31.506559399849007</v>
      </c>
      <c r="P29" s="68">
        <f t="shared" si="6"/>
        <v>1368.5043894175512</v>
      </c>
      <c r="Q29" s="68">
        <f t="shared" si="7"/>
        <v>1013.2727831742681</v>
      </c>
      <c r="S29" s="69" t="s">
        <v>81</v>
      </c>
      <c r="T29" s="70"/>
    </row>
    <row r="30" spans="1:20" x14ac:dyDescent="0.3">
      <c r="A30" s="60">
        <v>42398</v>
      </c>
      <c r="B30" s="15">
        <f t="shared" si="0"/>
        <v>2016</v>
      </c>
      <c r="C30" s="15">
        <f t="shared" si="1"/>
        <v>1</v>
      </c>
      <c r="D30" s="15">
        <f t="shared" si="2"/>
        <v>6</v>
      </c>
      <c r="E30" s="15">
        <f t="shared" si="3"/>
        <v>1</v>
      </c>
      <c r="F30" s="15">
        <v>2412</v>
      </c>
      <c r="G30" s="15">
        <v>0</v>
      </c>
      <c r="H30" s="62">
        <f t="shared" si="4"/>
        <v>69.355592604674825</v>
      </c>
      <c r="K30" s="15">
        <v>2017</v>
      </c>
      <c r="L30" s="15">
        <v>1</v>
      </c>
      <c r="M30" s="15" t="str">
        <f t="shared" si="8"/>
        <v>20171</v>
      </c>
      <c r="N30" s="63">
        <f t="shared" si="9"/>
        <v>115.13270793464797</v>
      </c>
      <c r="O30" s="63" cm="1">
        <f t="array" ref="O30">_xlfn.STDEV.S(IF(($C$2:$C$1828=L30)*($B$2:$B$1828=K30),$H$2:$H$1828))</f>
        <v>30.240055555956136</v>
      </c>
      <c r="P30" s="68">
        <f t="shared" si="6"/>
        <v>1357.2484396581076</v>
      </c>
      <c r="Q30" s="68">
        <f t="shared" si="7"/>
        <v>992.05462072313071</v>
      </c>
      <c r="S30" s="71" t="s">
        <v>82</v>
      </c>
      <c r="T30" s="72"/>
    </row>
    <row r="31" spans="1:20" x14ac:dyDescent="0.3">
      <c r="A31" s="60">
        <v>42399</v>
      </c>
      <c r="B31" s="15">
        <f t="shared" si="0"/>
        <v>2016</v>
      </c>
      <c r="C31" s="15">
        <f t="shared" si="1"/>
        <v>1</v>
      </c>
      <c r="D31" s="15">
        <f t="shared" si="2"/>
        <v>7</v>
      </c>
      <c r="E31" s="15">
        <f t="shared" si="3"/>
        <v>1</v>
      </c>
      <c r="F31" s="15">
        <v>2331</v>
      </c>
      <c r="G31" s="15">
        <v>0</v>
      </c>
      <c r="H31" s="62">
        <f t="shared" si="4"/>
        <v>31.43611419467446</v>
      </c>
      <c r="K31" s="15">
        <v>2017</v>
      </c>
      <c r="L31" s="15">
        <v>2</v>
      </c>
      <c r="M31" s="15" t="str">
        <f t="shared" si="8"/>
        <v>20172</v>
      </c>
      <c r="N31" s="63">
        <f t="shared" si="9"/>
        <v>116.11214948129694</v>
      </c>
      <c r="O31" s="63" cm="1">
        <f t="array" ref="O31">_xlfn.STDEV.S(IF(($C$2:$C$1828=L31)*($B$2:$B$1828=K31),$H$2:$H$1828))</f>
        <v>30.861274681447789</v>
      </c>
      <c r="P31" s="68">
        <f t="shared" si="6"/>
        <v>1363.0093146052784</v>
      </c>
      <c r="Q31" s="68">
        <f t="shared" si="7"/>
        <v>1002.7342767128093</v>
      </c>
    </row>
    <row r="32" spans="1:20" x14ac:dyDescent="0.3">
      <c r="A32" s="60">
        <v>42400</v>
      </c>
      <c r="B32" s="15">
        <f t="shared" si="0"/>
        <v>2016</v>
      </c>
      <c r="C32" s="15">
        <f t="shared" si="1"/>
        <v>1</v>
      </c>
      <c r="D32" s="15">
        <f t="shared" si="2"/>
        <v>1</v>
      </c>
      <c r="E32" s="15">
        <f t="shared" si="3"/>
        <v>0</v>
      </c>
      <c r="F32" s="15">
        <v>2302</v>
      </c>
      <c r="G32" s="15">
        <v>0</v>
      </c>
      <c r="H32" s="62">
        <f t="shared" si="4"/>
        <v>115.60000000000002</v>
      </c>
      <c r="K32" s="15">
        <v>2017</v>
      </c>
      <c r="L32" s="15">
        <v>3</v>
      </c>
      <c r="M32" s="15" t="str">
        <f t="shared" si="8"/>
        <v>20173</v>
      </c>
      <c r="N32" s="63">
        <f t="shared" si="9"/>
        <v>118.64755514100301</v>
      </c>
      <c r="O32" s="63" cm="1">
        <f t="array" ref="O32">_xlfn.STDEV.S(IF(($C$2:$C$1828=L32)*($B$2:$B$1828=K32),$H$2:$H$1828))</f>
        <v>29.711154632394933</v>
      </c>
      <c r="P32" s="68">
        <f t="shared" si="6"/>
        <v>1377.8101764234609</v>
      </c>
      <c r="Q32" s="68">
        <f t="shared" si="7"/>
        <v>1013.4031988078857</v>
      </c>
    </row>
    <row r="33" spans="1:27" x14ac:dyDescent="0.3">
      <c r="A33" s="60">
        <v>42401</v>
      </c>
      <c r="B33" s="15">
        <f t="shared" si="0"/>
        <v>2016</v>
      </c>
      <c r="C33" s="15">
        <f t="shared" si="1"/>
        <v>2</v>
      </c>
      <c r="D33" s="15">
        <f t="shared" si="2"/>
        <v>2</v>
      </c>
      <c r="E33" s="15">
        <f t="shared" si="3"/>
        <v>0</v>
      </c>
      <c r="F33" s="15">
        <v>2175</v>
      </c>
      <c r="G33" s="15">
        <v>0</v>
      </c>
      <c r="H33" s="62">
        <f t="shared" si="4"/>
        <v>123.62664639431352</v>
      </c>
      <c r="K33" s="15">
        <v>2017</v>
      </c>
      <c r="L33" s="15">
        <v>4</v>
      </c>
      <c r="M33" s="15" t="str">
        <f t="shared" si="8"/>
        <v>20174</v>
      </c>
      <c r="N33" s="63">
        <f t="shared" si="9"/>
        <v>120.56631240372921</v>
      </c>
      <c r="O33" s="63" cm="1">
        <f t="array" ref="O33">_xlfn.STDEV.S(IF(($C$2:$C$1828=L33)*($B$2:$B$1828=K33),$H$2:$H$1828))</f>
        <v>32.133415664321653</v>
      </c>
      <c r="P33" s="68">
        <f t="shared" si="6"/>
        <v>1388.9064037794869</v>
      </c>
      <c r="Q33" s="68">
        <f t="shared" si="7"/>
        <v>1041.7433659674741</v>
      </c>
    </row>
    <row r="34" spans="1:27" x14ac:dyDescent="0.3">
      <c r="A34" s="60">
        <v>42402</v>
      </c>
      <c r="B34" s="15">
        <f t="shared" si="0"/>
        <v>2016</v>
      </c>
      <c r="C34" s="15">
        <f t="shared" si="1"/>
        <v>2</v>
      </c>
      <c r="D34" s="15">
        <f t="shared" si="2"/>
        <v>3</v>
      </c>
      <c r="E34" s="15">
        <f t="shared" si="3"/>
        <v>0</v>
      </c>
      <c r="F34" s="15">
        <v>2046</v>
      </c>
      <c r="G34" s="15">
        <v>0</v>
      </c>
      <c r="H34" s="62">
        <f t="shared" si="4"/>
        <v>121.01603867957496</v>
      </c>
      <c r="K34" s="15">
        <v>2017</v>
      </c>
      <c r="L34" s="15">
        <v>5</v>
      </c>
      <c r="M34" s="15" t="str">
        <f t="shared" si="8"/>
        <v>20175</v>
      </c>
      <c r="N34" s="63">
        <f t="shared" si="9"/>
        <v>126.57310282081359</v>
      </c>
      <c r="O34" s="63" cm="1">
        <f t="array" ref="O34">_xlfn.STDEV.S(IF(($C$2:$C$1828=L34)*($B$2:$B$1828=K34),$H$2:$H$1828))</f>
        <v>30.084793456498144</v>
      </c>
      <c r="P34" s="68">
        <f t="shared" si="6"/>
        <v>1423.0845530512295</v>
      </c>
      <c r="Q34" s="68">
        <f t="shared" si="7"/>
        <v>1071.1817563400436</v>
      </c>
    </row>
    <row r="35" spans="1:27" x14ac:dyDescent="0.3">
      <c r="A35" s="60">
        <v>42403</v>
      </c>
      <c r="B35" s="15">
        <f t="shared" si="0"/>
        <v>2016</v>
      </c>
      <c r="C35" s="15">
        <f t="shared" si="1"/>
        <v>2</v>
      </c>
      <c r="D35" s="15">
        <f t="shared" si="2"/>
        <v>4</v>
      </c>
      <c r="E35" s="15">
        <f t="shared" si="3"/>
        <v>0</v>
      </c>
      <c r="F35" s="15">
        <v>9292</v>
      </c>
      <c r="G35" s="15">
        <v>7372</v>
      </c>
      <c r="H35" s="62">
        <f t="shared" si="4"/>
        <v>110.3874692669433</v>
      </c>
      <c r="K35" s="15">
        <v>2017</v>
      </c>
      <c r="L35" s="15">
        <v>6</v>
      </c>
      <c r="M35" s="15" t="str">
        <f t="shared" si="8"/>
        <v>20176</v>
      </c>
      <c r="N35" s="63">
        <f t="shared" si="9"/>
        <v>125.9273634750114</v>
      </c>
      <c r="O35" s="63" cm="1">
        <f t="array" ref="O35">_xlfn.STDEV.S(IF(($C$2:$C$1828=L35)*($B$2:$B$1828=K35),$H$2:$H$1828))</f>
        <v>30.090909422948261</v>
      </c>
      <c r="P35" s="68">
        <f t="shared" si="6"/>
        <v>1419.4498284899619</v>
      </c>
      <c r="Q35" s="68">
        <f t="shared" si="7"/>
        <v>1066.6992243133582</v>
      </c>
    </row>
    <row r="36" spans="1:27" x14ac:dyDescent="0.3">
      <c r="A36" s="60">
        <v>42404</v>
      </c>
      <c r="B36" s="15">
        <f t="shared" si="0"/>
        <v>2016</v>
      </c>
      <c r="C36" s="15">
        <f t="shared" si="1"/>
        <v>2</v>
      </c>
      <c r="D36" s="15">
        <f t="shared" si="2"/>
        <v>5</v>
      </c>
      <c r="E36" s="15">
        <f t="shared" si="3"/>
        <v>0</v>
      </c>
      <c r="F36" s="15">
        <v>9174</v>
      </c>
      <c r="G36" s="15">
        <v>0</v>
      </c>
      <c r="H36" s="62">
        <f t="shared" si="4"/>
        <v>91.136292771285952</v>
      </c>
      <c r="K36" s="15">
        <v>2017</v>
      </c>
      <c r="L36" s="15">
        <v>7</v>
      </c>
      <c r="M36" s="15" t="str">
        <f t="shared" si="8"/>
        <v>20177</v>
      </c>
      <c r="N36" s="63">
        <f t="shared" si="9"/>
        <v>128.87058489012409</v>
      </c>
      <c r="O36" s="63" cm="1">
        <f t="array" ref="O36">_xlfn.STDEV.S(IF(($C$2:$C$1828=L36)*($B$2:$B$1828=K36),$H$2:$H$1828))</f>
        <v>32.013777012968212</v>
      </c>
      <c r="P36" s="68">
        <f t="shared" si="6"/>
        <v>1435.941975931474</v>
      </c>
      <c r="Q36" s="68">
        <f t="shared" si="7"/>
        <v>1099.1369048982035</v>
      </c>
    </row>
    <row r="37" spans="1:27" x14ac:dyDescent="0.3">
      <c r="A37" s="60">
        <v>42405</v>
      </c>
      <c r="B37" s="15">
        <f t="shared" si="0"/>
        <v>2016</v>
      </c>
      <c r="C37" s="15">
        <f t="shared" si="1"/>
        <v>2</v>
      </c>
      <c r="D37" s="15">
        <f t="shared" si="2"/>
        <v>6</v>
      </c>
      <c r="E37" s="15">
        <f t="shared" si="3"/>
        <v>1</v>
      </c>
      <c r="F37" s="15">
        <v>9090</v>
      </c>
      <c r="G37" s="15">
        <v>0</v>
      </c>
      <c r="H37" s="62">
        <f t="shared" si="4"/>
        <v>72.764556757211977</v>
      </c>
      <c r="K37" s="15">
        <v>2017</v>
      </c>
      <c r="L37" s="15">
        <v>8</v>
      </c>
      <c r="M37" s="15" t="str">
        <f t="shared" si="8"/>
        <v>20178</v>
      </c>
      <c r="N37" s="63">
        <f t="shared" si="9"/>
        <v>132.59066157313396</v>
      </c>
      <c r="O37" s="63" cm="1">
        <f t="array" ref="O37">_xlfn.STDEV.S(IF(($C$2:$C$1828=L37)*($B$2:$B$1828=K37),$H$2:$H$1828))</f>
        <v>29.735670670442257</v>
      </c>
      <c r="P37" s="68">
        <f t="shared" si="6"/>
        <v>1456.5200256673929</v>
      </c>
      <c r="Q37" s="68">
        <f t="shared" si="7"/>
        <v>1111.1558385254627</v>
      </c>
    </row>
    <row r="38" spans="1:27" x14ac:dyDescent="0.3">
      <c r="A38" s="60">
        <v>42406</v>
      </c>
      <c r="B38" s="15">
        <f t="shared" si="0"/>
        <v>2016</v>
      </c>
      <c r="C38" s="15">
        <f t="shared" si="1"/>
        <v>2</v>
      </c>
      <c r="D38" s="15">
        <f t="shared" si="2"/>
        <v>7</v>
      </c>
      <c r="E38" s="15">
        <f t="shared" si="3"/>
        <v>1</v>
      </c>
      <c r="F38" s="15">
        <v>9012</v>
      </c>
      <c r="G38" s="15">
        <v>0</v>
      </c>
      <c r="H38" s="62">
        <f t="shared" si="4"/>
        <v>34.845078347211604</v>
      </c>
      <c r="K38" s="15">
        <v>2017</v>
      </c>
      <c r="L38" s="15">
        <v>9</v>
      </c>
      <c r="M38" s="15" t="str">
        <f t="shared" si="8"/>
        <v>20179</v>
      </c>
      <c r="N38" s="63">
        <f t="shared" si="9"/>
        <v>130.86345864702059</v>
      </c>
      <c r="O38" s="63" cm="1">
        <f t="array" ref="O38">_xlfn.STDEV.S(IF(($C$2:$C$1828=L38)*($B$2:$B$1828=K38),$H$2:$H$1828))</f>
        <v>32.042753123381345</v>
      </c>
      <c r="P38" s="68">
        <f t="shared" si="6"/>
        <v>1447.0021901684634</v>
      </c>
      <c r="Q38" s="68">
        <f t="shared" si="7"/>
        <v>1113.2653673577488</v>
      </c>
    </row>
    <row r="39" spans="1:27" x14ac:dyDescent="0.3">
      <c r="A39" s="60">
        <v>42407</v>
      </c>
      <c r="B39" s="15">
        <f t="shared" si="0"/>
        <v>2016</v>
      </c>
      <c r="C39" s="15">
        <f t="shared" si="1"/>
        <v>2</v>
      </c>
      <c r="D39" s="15">
        <f t="shared" si="2"/>
        <v>1</v>
      </c>
      <c r="E39" s="15">
        <f t="shared" si="3"/>
        <v>0</v>
      </c>
      <c r="F39" s="15">
        <v>8984</v>
      </c>
      <c r="G39" s="15">
        <v>0</v>
      </c>
      <c r="H39" s="62">
        <f t="shared" si="4"/>
        <v>119.00896415253717</v>
      </c>
      <c r="K39" s="15">
        <v>2017</v>
      </c>
      <c r="L39" s="15">
        <v>10</v>
      </c>
      <c r="M39" s="15" t="str">
        <f t="shared" si="8"/>
        <v>201710</v>
      </c>
      <c r="N39" s="63">
        <f t="shared" si="9"/>
        <v>138.24977419416547</v>
      </c>
      <c r="O39" s="63" cm="1">
        <f t="array" ref="O39">_xlfn.STDEV.S(IF(($C$2:$C$1828=L39)*($B$2:$B$1828=K39),$H$2:$H$1828))</f>
        <v>30.24005555595604</v>
      </c>
      <c r="P39" s="68">
        <f t="shared" si="6"/>
        <v>1487.2781808076954</v>
      </c>
      <c r="Q39" s="68">
        <f t="shared" si="7"/>
        <v>1153.8740845397529</v>
      </c>
      <c r="Z39" s="53">
        <f>'Luxjacky Counterfactual'!P2</f>
        <v>5099526.1174792778</v>
      </c>
      <c r="AA39" s="53">
        <f>L9</f>
        <v>60</v>
      </c>
    </row>
    <row r="40" spans="1:27" x14ac:dyDescent="0.3">
      <c r="A40" s="60">
        <v>42408</v>
      </c>
      <c r="B40" s="15">
        <f t="shared" si="0"/>
        <v>2016</v>
      </c>
      <c r="C40" s="15">
        <f t="shared" si="1"/>
        <v>2</v>
      </c>
      <c r="D40" s="15">
        <f t="shared" si="2"/>
        <v>2</v>
      </c>
      <c r="E40" s="15">
        <f t="shared" si="3"/>
        <v>0</v>
      </c>
      <c r="F40" s="15">
        <v>8873</v>
      </c>
      <c r="G40" s="15">
        <v>0</v>
      </c>
      <c r="H40" s="62">
        <f t="shared" si="4"/>
        <v>123.62664639431352</v>
      </c>
      <c r="K40" s="15">
        <v>2017</v>
      </c>
      <c r="L40" s="15">
        <v>11</v>
      </c>
      <c r="M40" s="15" t="str">
        <f t="shared" si="8"/>
        <v>201711</v>
      </c>
      <c r="N40" s="63">
        <f t="shared" si="9"/>
        <v>138.21369420396712</v>
      </c>
      <c r="O40" s="63" cm="1">
        <f t="array" ref="O40">_xlfn.STDEV.S(IF(($C$2:$C$1828=L40)*($B$2:$B$1828=K40),$H$2:$H$1828))</f>
        <v>29.908454958357314</v>
      </c>
      <c r="P40" s="68">
        <f t="shared" si="6"/>
        <v>1487.0840955586452</v>
      </c>
      <c r="Q40" s="68">
        <f t="shared" si="7"/>
        <v>1151.5805435100278</v>
      </c>
      <c r="Z40" s="55">
        <v>0.1</v>
      </c>
      <c r="AA40">
        <f t="dataTable" ref="AA40:AA58" dt2D="1" dtr="1" r1="L9" r2="P5" ca="1"/>
        <v>4841106.5298946593</v>
      </c>
    </row>
    <row r="41" spans="1:27" x14ac:dyDescent="0.3">
      <c r="A41" s="60">
        <v>42409</v>
      </c>
      <c r="B41" s="15">
        <f t="shared" si="0"/>
        <v>2016</v>
      </c>
      <c r="C41" s="15">
        <f t="shared" si="1"/>
        <v>2</v>
      </c>
      <c r="D41" s="15">
        <f t="shared" si="2"/>
        <v>3</v>
      </c>
      <c r="E41" s="15">
        <f t="shared" si="3"/>
        <v>0</v>
      </c>
      <c r="F41" s="15">
        <v>8735</v>
      </c>
      <c r="G41" s="15">
        <v>0</v>
      </c>
      <c r="H41" s="62">
        <f t="shared" si="4"/>
        <v>121.01603867957496</v>
      </c>
      <c r="K41" s="15">
        <v>2017</v>
      </c>
      <c r="L41" s="15">
        <v>12</v>
      </c>
      <c r="M41" s="15" t="str">
        <f t="shared" si="8"/>
        <v>201712</v>
      </c>
      <c r="N41" s="63">
        <f t="shared" si="9"/>
        <v>137.94938492259732</v>
      </c>
      <c r="O41" s="63" cm="1">
        <f t="array" ref="O41">_xlfn.STDEV.S(IF(($C$2:$C$1828=L41)*($B$2:$B$1828=K41),$H$2:$H$1828))</f>
        <v>31.84098390056829</v>
      </c>
      <c r="P41" s="68">
        <f t="shared" si="6"/>
        <v>1485.6615222726734</v>
      </c>
      <c r="Q41" s="68">
        <f t="shared" si="7"/>
        <v>1161.6249742426262</v>
      </c>
      <c r="Z41" s="55">
        <v>0.15</v>
      </c>
      <c r="AA41">
        <v>4856281.6053787349</v>
      </c>
    </row>
    <row r="42" spans="1:27" x14ac:dyDescent="0.3">
      <c r="A42" s="60">
        <v>42410</v>
      </c>
      <c r="B42" s="15">
        <f t="shared" si="0"/>
        <v>2016</v>
      </c>
      <c r="C42" s="15">
        <f t="shared" si="1"/>
        <v>2</v>
      </c>
      <c r="D42" s="15">
        <f t="shared" si="2"/>
        <v>4</v>
      </c>
      <c r="E42" s="15">
        <f t="shared" si="3"/>
        <v>0</v>
      </c>
      <c r="F42" s="15">
        <v>8606</v>
      </c>
      <c r="G42" s="15">
        <v>0</v>
      </c>
      <c r="H42" s="62">
        <f t="shared" si="4"/>
        <v>110.3874692669433</v>
      </c>
      <c r="K42" s="15">
        <v>2018</v>
      </c>
      <c r="L42" s="15">
        <v>1</v>
      </c>
      <c r="M42" s="15" t="str">
        <f t="shared" si="8"/>
        <v>20181</v>
      </c>
      <c r="N42" s="63">
        <f t="shared" si="9"/>
        <v>134.85459519640301</v>
      </c>
      <c r="O42" s="63" cm="1">
        <f t="array" ref="O42">_xlfn.STDEV.S(IF(($C$2:$C$1828=L42)*($B$2:$B$1828=K42),$H$2:$H$1828))</f>
        <v>30.084793456498307</v>
      </c>
      <c r="P42" s="68">
        <f t="shared" si="6"/>
        <v>1468.9021489338384</v>
      </c>
      <c r="Q42" s="68">
        <f t="shared" si="7"/>
        <v>1129.1522029691705</v>
      </c>
      <c r="Z42" s="55">
        <v>0.2</v>
      </c>
      <c r="AA42">
        <v>4875276.8105220618</v>
      </c>
    </row>
    <row r="43" spans="1:27" x14ac:dyDescent="0.3">
      <c r="A43" s="60">
        <v>42411</v>
      </c>
      <c r="B43" s="15">
        <f t="shared" si="0"/>
        <v>2016</v>
      </c>
      <c r="C43" s="15">
        <f t="shared" si="1"/>
        <v>2</v>
      </c>
      <c r="D43" s="15">
        <f t="shared" si="2"/>
        <v>5</v>
      </c>
      <c r="E43" s="15">
        <f t="shared" si="3"/>
        <v>0</v>
      </c>
      <c r="F43" s="15">
        <v>8497</v>
      </c>
      <c r="G43" s="15">
        <v>0</v>
      </c>
      <c r="H43" s="62">
        <f t="shared" si="4"/>
        <v>91.136292771285952</v>
      </c>
      <c r="K43" s="15">
        <v>2018</v>
      </c>
      <c r="L43" s="15">
        <v>2</v>
      </c>
      <c r="M43" s="15" t="str">
        <f t="shared" si="8"/>
        <v>20182</v>
      </c>
      <c r="N43" s="63">
        <f t="shared" si="9"/>
        <v>136.11214948129697</v>
      </c>
      <c r="O43" s="63" cm="1">
        <f t="array" ref="O43">_xlfn.STDEV.S(IF(($C$2:$C$1828=L43)*($B$2:$B$1828=K43),$H$2:$H$1828))</f>
        <v>30.861274681447789</v>
      </c>
      <c r="P43" s="68">
        <f t="shared" si="6"/>
        <v>1475.7352037885223</v>
      </c>
      <c r="Q43" s="68">
        <f t="shared" si="7"/>
        <v>1142.7342767128096</v>
      </c>
      <c r="Z43" s="55">
        <v>0.25</v>
      </c>
      <c r="AA43">
        <v>4885899.2151056575</v>
      </c>
    </row>
    <row r="44" spans="1:27" x14ac:dyDescent="0.3">
      <c r="A44" s="60">
        <v>42412</v>
      </c>
      <c r="B44" s="15">
        <f t="shared" si="0"/>
        <v>2016</v>
      </c>
      <c r="C44" s="15">
        <f t="shared" si="1"/>
        <v>2</v>
      </c>
      <c r="D44" s="15">
        <f t="shared" si="2"/>
        <v>6</v>
      </c>
      <c r="E44" s="15">
        <f t="shared" si="3"/>
        <v>1</v>
      </c>
      <c r="F44" s="15">
        <v>8415</v>
      </c>
      <c r="G44" s="15">
        <v>0</v>
      </c>
      <c r="H44" s="62">
        <f t="shared" si="4"/>
        <v>72.764556757211977</v>
      </c>
      <c r="K44" s="15">
        <v>2018</v>
      </c>
      <c r="L44" s="15">
        <v>3</v>
      </c>
      <c r="M44" s="15" t="str">
        <f t="shared" si="8"/>
        <v>20183</v>
      </c>
      <c r="N44" s="63">
        <f t="shared" si="9"/>
        <v>136.21070382101169</v>
      </c>
      <c r="O44" s="63" cm="1">
        <f t="array" ref="O44">_xlfn.STDEV.S(IF(($C$2:$C$1828=L44)*($B$2:$B$1828=K44),$H$2:$H$1828))</f>
        <v>31.506559399849039</v>
      </c>
      <c r="P44" s="68">
        <f t="shared" si="6"/>
        <v>1476.2693728233296</v>
      </c>
      <c r="Q44" s="68">
        <f t="shared" si="7"/>
        <v>1147.3958444847415</v>
      </c>
      <c r="Z44" s="55">
        <v>0.3</v>
      </c>
      <c r="AA44">
        <v>4900225.1327485098</v>
      </c>
    </row>
    <row r="45" spans="1:27" x14ac:dyDescent="0.3">
      <c r="A45" s="60">
        <v>42413</v>
      </c>
      <c r="B45" s="15">
        <f t="shared" si="0"/>
        <v>2016</v>
      </c>
      <c r="C45" s="15">
        <f t="shared" si="1"/>
        <v>2</v>
      </c>
      <c r="D45" s="15">
        <f t="shared" si="2"/>
        <v>7</v>
      </c>
      <c r="E45" s="15">
        <f t="shared" si="3"/>
        <v>1</v>
      </c>
      <c r="F45" s="15">
        <v>8351</v>
      </c>
      <c r="G45" s="15">
        <v>0</v>
      </c>
      <c r="H45" s="62">
        <f t="shared" si="4"/>
        <v>34.845078347211604</v>
      </c>
      <c r="K45" s="15">
        <v>2018</v>
      </c>
      <c r="L45" s="15">
        <v>4</v>
      </c>
      <c r="M45" s="15" t="str">
        <f t="shared" si="8"/>
        <v>20184</v>
      </c>
      <c r="N45" s="63">
        <f t="shared" si="9"/>
        <v>143.52569800529926</v>
      </c>
      <c r="O45" s="63" cm="1">
        <f t="array" ref="O45">_xlfn.STDEV.S(IF(($C$2:$C$1828=L45)*($B$2:$B$1828=K45),$H$2:$H$1828))</f>
        <v>30.463033038535098</v>
      </c>
      <c r="P45" s="68">
        <f t="shared" si="6"/>
        <v>1515.3914240501654</v>
      </c>
      <c r="Q45" s="68">
        <f t="shared" si="7"/>
        <v>1192.1779637844759</v>
      </c>
      <c r="Z45" s="55">
        <v>0.35</v>
      </c>
      <c r="AA45">
        <v>4910259.007780903</v>
      </c>
    </row>
    <row r="46" spans="1:27" x14ac:dyDescent="0.3">
      <c r="A46" s="60">
        <v>42414</v>
      </c>
      <c r="B46" s="15">
        <f t="shared" si="0"/>
        <v>2016</v>
      </c>
      <c r="C46" s="15">
        <f t="shared" si="1"/>
        <v>2</v>
      </c>
      <c r="D46" s="15">
        <f t="shared" si="2"/>
        <v>1</v>
      </c>
      <c r="E46" s="15">
        <f t="shared" si="3"/>
        <v>0</v>
      </c>
      <c r="F46" s="15">
        <v>8336</v>
      </c>
      <c r="G46" s="15">
        <v>0</v>
      </c>
      <c r="H46" s="62">
        <f t="shared" si="4"/>
        <v>119.00896415253717</v>
      </c>
      <c r="K46" s="15">
        <v>2018</v>
      </c>
      <c r="L46" s="15">
        <v>5</v>
      </c>
      <c r="M46" s="15" t="str">
        <f t="shared" si="8"/>
        <v>20185</v>
      </c>
      <c r="N46" s="63">
        <f t="shared" si="9"/>
        <v>145.52502689749014</v>
      </c>
      <c r="O46" s="63" cm="1">
        <f t="array" ref="O46">_xlfn.STDEV.S(IF(($C$2:$C$1828=L46)*($B$2:$B$1828=K46),$H$2:$H$1828))</f>
        <v>29.735670670441998</v>
      </c>
      <c r="P46" s="68">
        <f t="shared" si="6"/>
        <v>1525.9097058344712</v>
      </c>
      <c r="Q46" s="68">
        <f t="shared" si="7"/>
        <v>1201.6963957959545</v>
      </c>
      <c r="Z46" s="55">
        <v>0.4</v>
      </c>
      <c r="AA46">
        <v>4919393.802076729</v>
      </c>
    </row>
    <row r="47" spans="1:27" x14ac:dyDescent="0.3">
      <c r="A47" s="60">
        <v>42415</v>
      </c>
      <c r="B47" s="15">
        <f t="shared" si="0"/>
        <v>2016</v>
      </c>
      <c r="C47" s="15">
        <f t="shared" si="1"/>
        <v>2</v>
      </c>
      <c r="D47" s="15">
        <f t="shared" si="2"/>
        <v>2</v>
      </c>
      <c r="E47" s="15">
        <f t="shared" si="3"/>
        <v>0</v>
      </c>
      <c r="F47" s="15">
        <v>8219</v>
      </c>
      <c r="G47" s="15">
        <v>0</v>
      </c>
      <c r="H47" s="62">
        <f t="shared" si="4"/>
        <v>123.62664639431352</v>
      </c>
      <c r="K47" s="15">
        <v>2018</v>
      </c>
      <c r="L47" s="15">
        <v>6</v>
      </c>
      <c r="M47" s="15" t="str">
        <f t="shared" si="8"/>
        <v>20186</v>
      </c>
      <c r="N47" s="63">
        <f t="shared" si="9"/>
        <v>144.05098966087562</v>
      </c>
      <c r="O47" s="63" cm="1">
        <f t="array" ref="O47">_xlfn.STDEV.S(IF(($C$2:$C$1828=L47)*($B$2:$B$1828=K47),$H$2:$H$1828))</f>
        <v>32.04275312338131</v>
      </c>
      <c r="P47" s="68">
        <f t="shared" si="6"/>
        <v>1518.1619922043924</v>
      </c>
      <c r="Q47" s="68">
        <f t="shared" si="7"/>
        <v>1205.5780844547337</v>
      </c>
      <c r="Z47" s="55">
        <v>0.45</v>
      </c>
      <c r="AA47">
        <v>4927835.5771583067</v>
      </c>
    </row>
    <row r="48" spans="1:27" x14ac:dyDescent="0.3">
      <c r="A48" s="60">
        <v>42416</v>
      </c>
      <c r="B48" s="15">
        <f t="shared" si="0"/>
        <v>2016</v>
      </c>
      <c r="C48" s="15">
        <f t="shared" si="1"/>
        <v>2</v>
      </c>
      <c r="D48" s="15">
        <f t="shared" si="2"/>
        <v>3</v>
      </c>
      <c r="E48" s="15">
        <f t="shared" si="3"/>
        <v>0</v>
      </c>
      <c r="F48" s="15">
        <v>8095</v>
      </c>
      <c r="G48" s="15">
        <v>0</v>
      </c>
      <c r="H48" s="62">
        <f t="shared" si="4"/>
        <v>121.01603867957496</v>
      </c>
      <c r="K48" s="15">
        <v>2018</v>
      </c>
      <c r="L48" s="15">
        <v>7</v>
      </c>
      <c r="M48" s="15" t="str">
        <f t="shared" si="8"/>
        <v>20187</v>
      </c>
      <c r="N48" s="63">
        <f t="shared" si="9"/>
        <v>151.65029328794222</v>
      </c>
      <c r="O48" s="63" cm="1">
        <f t="array" ref="O48">_xlfn.STDEV.S(IF(($C$2:$C$1828=L48)*($B$2:$B$1828=K48),$H$2:$H$1828))</f>
        <v>30.240055555956296</v>
      </c>
      <c r="P48" s="68">
        <f t="shared" si="6"/>
        <v>1557.6921045595229</v>
      </c>
      <c r="Q48" s="68">
        <f t="shared" si="7"/>
        <v>1247.6777181961916</v>
      </c>
      <c r="Z48" s="55">
        <v>0.5</v>
      </c>
      <c r="AA48">
        <v>4937984.1268184884</v>
      </c>
    </row>
    <row r="49" spans="1:27" x14ac:dyDescent="0.3">
      <c r="A49" s="60">
        <v>42417</v>
      </c>
      <c r="B49" s="15">
        <f t="shared" si="0"/>
        <v>2016</v>
      </c>
      <c r="C49" s="15">
        <f t="shared" si="1"/>
        <v>2</v>
      </c>
      <c r="D49" s="15">
        <f t="shared" si="2"/>
        <v>4</v>
      </c>
      <c r="E49" s="15">
        <f t="shared" si="3"/>
        <v>0</v>
      </c>
      <c r="F49" s="15">
        <v>7971</v>
      </c>
      <c r="G49" s="15">
        <v>0</v>
      </c>
      <c r="H49" s="62">
        <f t="shared" si="4"/>
        <v>110.3874692669433</v>
      </c>
      <c r="K49" s="15">
        <v>2018</v>
      </c>
      <c r="L49" s="15">
        <v>8</v>
      </c>
      <c r="M49" s="15" t="str">
        <f t="shared" si="8"/>
        <v>20188</v>
      </c>
      <c r="N49" s="63">
        <f t="shared" si="9"/>
        <v>151.03416215628357</v>
      </c>
      <c r="O49" s="63" cm="1">
        <f t="array" ref="O49">_xlfn.STDEV.S(IF(($C$2:$C$1828=L49)*($B$2:$B$1828=K49),$H$2:$H$1828))</f>
        <v>29.711154632394965</v>
      </c>
      <c r="P49" s="68">
        <f t="shared" si="6"/>
        <v>1554.5245557727728</v>
      </c>
      <c r="Q49" s="68">
        <f t="shared" si="7"/>
        <v>1240.1094479148499</v>
      </c>
      <c r="Z49" s="55">
        <v>0.55000000000000004</v>
      </c>
      <c r="AA49">
        <v>4948554.3161359578</v>
      </c>
    </row>
    <row r="50" spans="1:27" x14ac:dyDescent="0.3">
      <c r="A50" s="60">
        <v>42418</v>
      </c>
      <c r="B50" s="15">
        <f t="shared" si="0"/>
        <v>2016</v>
      </c>
      <c r="C50" s="15">
        <f t="shared" si="1"/>
        <v>2</v>
      </c>
      <c r="D50" s="15">
        <f t="shared" si="2"/>
        <v>5</v>
      </c>
      <c r="E50" s="15">
        <f t="shared" si="3"/>
        <v>0</v>
      </c>
      <c r="F50" s="15">
        <v>7852</v>
      </c>
      <c r="G50" s="15">
        <v>0</v>
      </c>
      <c r="H50" s="62">
        <f t="shared" si="4"/>
        <v>91.136292771285952</v>
      </c>
      <c r="K50" s="15">
        <v>2018</v>
      </c>
      <c r="L50" s="15">
        <v>9</v>
      </c>
      <c r="M50" s="15" t="str">
        <f t="shared" si="8"/>
        <v>20189</v>
      </c>
      <c r="N50" s="63">
        <f t="shared" si="9"/>
        <v>152.40493889353141</v>
      </c>
      <c r="O50" s="63" cm="1">
        <f t="array" ref="O50">_xlfn.STDEV.S(IF(($C$2:$C$1828=L50)*($B$2:$B$1828=K50),$H$2:$H$1828))</f>
        <v>32.133415664321561</v>
      </c>
      <c r="P50" s="68">
        <f t="shared" ref="P50:P77" si="10">SQRT((2*N50*$L$7)/($L$6*$L$8))</f>
        <v>1561.563006188512</v>
      </c>
      <c r="Q50" s="68">
        <f t="shared" ref="Q50:Q77" si="11">N50*$L$5+$P$6*O50*SQRT($L$5)</f>
        <v>1264.6137513960889</v>
      </c>
      <c r="Z50" s="55">
        <v>0.6</v>
      </c>
      <c r="AA50">
        <v>4954027.4796191435</v>
      </c>
    </row>
    <row r="51" spans="1:27" x14ac:dyDescent="0.3">
      <c r="A51" s="60">
        <v>42419</v>
      </c>
      <c r="B51" s="15">
        <f t="shared" si="0"/>
        <v>2016</v>
      </c>
      <c r="C51" s="15">
        <f t="shared" si="1"/>
        <v>2</v>
      </c>
      <c r="D51" s="15">
        <f t="shared" si="2"/>
        <v>6</v>
      </c>
      <c r="E51" s="15">
        <f t="shared" si="3"/>
        <v>1</v>
      </c>
      <c r="F51" s="15">
        <v>7761</v>
      </c>
      <c r="G51" s="15">
        <v>0</v>
      </c>
      <c r="H51" s="62">
        <f t="shared" si="4"/>
        <v>72.764556757211977</v>
      </c>
      <c r="K51" s="15">
        <v>2018</v>
      </c>
      <c r="L51" s="15">
        <v>10</v>
      </c>
      <c r="M51" s="15" t="str">
        <f t="shared" si="8"/>
        <v>201810</v>
      </c>
      <c r="N51" s="63">
        <f t="shared" si="9"/>
        <v>157.97166145592047</v>
      </c>
      <c r="O51" s="63" cm="1">
        <f t="array" ref="O51">_xlfn.STDEV.S(IF(($C$2:$C$1828=L51)*($B$2:$B$1828=K51),$H$2:$H$1828))</f>
        <v>30.084793456498243</v>
      </c>
      <c r="P51" s="68">
        <f t="shared" si="10"/>
        <v>1589.8259600644114</v>
      </c>
      <c r="Q51" s="68">
        <f t="shared" si="11"/>
        <v>1290.9716667857924</v>
      </c>
      <c r="Z51" s="55">
        <v>0.65</v>
      </c>
      <c r="AA51">
        <v>4960824.1262204489</v>
      </c>
    </row>
    <row r="52" spans="1:27" x14ac:dyDescent="0.3">
      <c r="A52" s="60">
        <v>42420</v>
      </c>
      <c r="B52" s="15">
        <f t="shared" si="0"/>
        <v>2016</v>
      </c>
      <c r="C52" s="15">
        <f t="shared" si="1"/>
        <v>2</v>
      </c>
      <c r="D52" s="15">
        <f t="shared" si="2"/>
        <v>7</v>
      </c>
      <c r="E52" s="15">
        <f t="shared" si="3"/>
        <v>1</v>
      </c>
      <c r="F52" s="15">
        <v>7676</v>
      </c>
      <c r="G52" s="15">
        <v>0</v>
      </c>
      <c r="H52" s="62">
        <f t="shared" si="4"/>
        <v>34.845078347211604</v>
      </c>
      <c r="K52" s="15">
        <v>2018</v>
      </c>
      <c r="L52" s="15">
        <v>11</v>
      </c>
      <c r="M52" s="15" t="str">
        <f t="shared" si="8"/>
        <v>201811</v>
      </c>
      <c r="N52" s="63">
        <f t="shared" si="9"/>
        <v>156.95959712030944</v>
      </c>
      <c r="O52" s="63" cm="1">
        <f t="array" ref="O52">_xlfn.STDEV.S(IF(($C$2:$C$1828=L52)*($B$2:$B$1828=K52),$H$2:$H$1828))</f>
        <v>30.09090942294803</v>
      </c>
      <c r="P52" s="68">
        <f t="shared" si="10"/>
        <v>1584.725072031408</v>
      </c>
      <c r="Q52" s="68">
        <f t="shared" si="11"/>
        <v>1283.924859830443</v>
      </c>
      <c r="Z52" s="55">
        <v>0.7</v>
      </c>
      <c r="AA52">
        <v>4971439.5497336015</v>
      </c>
    </row>
    <row r="53" spans="1:27" x14ac:dyDescent="0.3">
      <c r="A53" s="60">
        <v>42421</v>
      </c>
      <c r="B53" s="15">
        <f t="shared" si="0"/>
        <v>2016</v>
      </c>
      <c r="C53" s="15">
        <f t="shared" si="1"/>
        <v>2</v>
      </c>
      <c r="D53" s="15">
        <f t="shared" si="2"/>
        <v>1</v>
      </c>
      <c r="E53" s="15">
        <f t="shared" si="3"/>
        <v>0</v>
      </c>
      <c r="F53" s="15">
        <v>7641</v>
      </c>
      <c r="G53" s="15">
        <v>0</v>
      </c>
      <c r="H53" s="62">
        <f t="shared" si="4"/>
        <v>119.00896415253717</v>
      </c>
      <c r="K53" s="15">
        <v>2018</v>
      </c>
      <c r="L53" s="15">
        <v>12</v>
      </c>
      <c r="M53" s="15" t="str">
        <f t="shared" si="8"/>
        <v>201812</v>
      </c>
      <c r="N53" s="63">
        <f t="shared" si="9"/>
        <v>159.59009749153608</v>
      </c>
      <c r="O53" s="63" cm="1">
        <f t="array" ref="O53">_xlfn.STDEV.S(IF(($C$2:$C$1828=L53)*($B$2:$B$1828=K53),$H$2:$H$1828))</f>
        <v>32.013777012968241</v>
      </c>
      <c r="P53" s="68">
        <f t="shared" si="10"/>
        <v>1597.9491731167727</v>
      </c>
      <c r="Q53" s="68">
        <f t="shared" si="11"/>
        <v>1314.1734931080875</v>
      </c>
      <c r="Z53" s="55">
        <v>0.75</v>
      </c>
      <c r="AA53">
        <v>4978625.6314209299</v>
      </c>
    </row>
    <row r="54" spans="1:27" x14ac:dyDescent="0.3">
      <c r="A54" s="60">
        <v>42422</v>
      </c>
      <c r="B54" s="15">
        <f t="shared" si="0"/>
        <v>2016</v>
      </c>
      <c r="C54" s="15">
        <f t="shared" si="1"/>
        <v>2</v>
      </c>
      <c r="D54" s="15">
        <f t="shared" si="2"/>
        <v>2</v>
      </c>
      <c r="E54" s="15">
        <f t="shared" si="3"/>
        <v>0</v>
      </c>
      <c r="F54" s="15">
        <v>7536</v>
      </c>
      <c r="G54" s="15">
        <v>0</v>
      </c>
      <c r="H54" s="62">
        <f t="shared" si="4"/>
        <v>123.62664639431352</v>
      </c>
      <c r="K54" s="15">
        <v>2019</v>
      </c>
      <c r="L54" s="15">
        <v>1</v>
      </c>
      <c r="M54" s="15" t="str">
        <f t="shared" si="8"/>
        <v>20191</v>
      </c>
      <c r="N54" s="63">
        <f t="shared" si="9"/>
        <v>153.80651927307954</v>
      </c>
      <c r="O54" s="63" cm="1">
        <f t="array" ref="O54">_xlfn.STDEV.S(IF(($C$2:$C$1828=L54)*($B$2:$B$1828=K54),$H$2:$H$1828))</f>
        <v>29.735670670442193</v>
      </c>
      <c r="P54" s="68">
        <f t="shared" si="10"/>
        <v>1568.7269706259508</v>
      </c>
      <c r="Q54" s="68">
        <f t="shared" si="11"/>
        <v>1259.6668424250815</v>
      </c>
      <c r="Z54" s="55">
        <v>0.8</v>
      </c>
      <c r="AA54">
        <v>4991646.8293415233</v>
      </c>
    </row>
    <row r="55" spans="1:27" x14ac:dyDescent="0.3">
      <c r="A55" s="60">
        <v>42423</v>
      </c>
      <c r="B55" s="15">
        <f t="shared" si="0"/>
        <v>2016</v>
      </c>
      <c r="C55" s="15">
        <f t="shared" si="1"/>
        <v>2</v>
      </c>
      <c r="D55" s="15">
        <f t="shared" si="2"/>
        <v>3</v>
      </c>
      <c r="E55" s="15">
        <f t="shared" si="3"/>
        <v>0</v>
      </c>
      <c r="F55" s="15">
        <v>7408</v>
      </c>
      <c r="G55" s="15">
        <v>0</v>
      </c>
      <c r="H55" s="62">
        <f t="shared" si="4"/>
        <v>121.01603867957496</v>
      </c>
      <c r="K55" s="15">
        <v>2019</v>
      </c>
      <c r="L55" s="15">
        <v>2</v>
      </c>
      <c r="M55" s="15" t="str">
        <f t="shared" si="8"/>
        <v>20192</v>
      </c>
      <c r="N55" s="63">
        <f t="shared" si="9"/>
        <v>156.11214948129694</v>
      </c>
      <c r="O55" s="63" cm="1">
        <f t="array" ref="O55">_xlfn.STDEV.S(IF(($C$2:$C$1828=L55)*($B$2:$B$1828=K55),$H$2:$H$1828))</f>
        <v>30.86127468144786</v>
      </c>
      <c r="P55" s="68">
        <f t="shared" si="10"/>
        <v>1580.441201595539</v>
      </c>
      <c r="Q55" s="68">
        <f t="shared" si="11"/>
        <v>1282.7342767128098</v>
      </c>
      <c r="Z55" s="55">
        <v>0.85</v>
      </c>
      <c r="AA55">
        <v>5005651.0776148606</v>
      </c>
    </row>
    <row r="56" spans="1:27" x14ac:dyDescent="0.3">
      <c r="A56" s="60">
        <v>42424</v>
      </c>
      <c r="B56" s="15">
        <f t="shared" si="0"/>
        <v>2016</v>
      </c>
      <c r="C56" s="15">
        <f t="shared" si="1"/>
        <v>2</v>
      </c>
      <c r="D56" s="15">
        <f t="shared" si="2"/>
        <v>4</v>
      </c>
      <c r="E56" s="15">
        <f t="shared" si="3"/>
        <v>0</v>
      </c>
      <c r="F56" s="15">
        <v>7299</v>
      </c>
      <c r="G56" s="15">
        <v>0</v>
      </c>
      <c r="H56" s="62">
        <f t="shared" si="4"/>
        <v>110.3874692669433</v>
      </c>
      <c r="K56" s="15">
        <v>2019</v>
      </c>
      <c r="L56" s="15">
        <v>3</v>
      </c>
      <c r="M56" s="15" t="str">
        <f t="shared" si="8"/>
        <v>20193</v>
      </c>
      <c r="N56" s="63">
        <f t="shared" si="9"/>
        <v>157.10982225266497</v>
      </c>
      <c r="O56" s="63" cm="1">
        <f t="array" ref="O56">_xlfn.STDEV.S(IF(($C$2:$C$1828=L56)*($B$2:$B$1828=K56),$H$2:$H$1828))</f>
        <v>31.840983900568105</v>
      </c>
      <c r="P56" s="68">
        <f t="shared" si="10"/>
        <v>1585.483256311034</v>
      </c>
      <c r="Q56" s="68">
        <f t="shared" si="11"/>
        <v>1295.7480355530986</v>
      </c>
      <c r="Z56" s="55">
        <v>0.9</v>
      </c>
      <c r="AA56">
        <v>5031785.9873391883</v>
      </c>
    </row>
    <row r="57" spans="1:27" x14ac:dyDescent="0.3">
      <c r="A57" s="60">
        <v>42425</v>
      </c>
      <c r="B57" s="15">
        <f t="shared" si="0"/>
        <v>2016</v>
      </c>
      <c r="C57" s="15">
        <f t="shared" si="1"/>
        <v>2</v>
      </c>
      <c r="D57" s="15">
        <f t="shared" si="2"/>
        <v>5</v>
      </c>
      <c r="E57" s="15">
        <f t="shared" si="3"/>
        <v>0</v>
      </c>
      <c r="F57" s="15">
        <v>7179</v>
      </c>
      <c r="G57" s="15">
        <v>0</v>
      </c>
      <c r="H57" s="62">
        <f t="shared" si="4"/>
        <v>91.136292771285952</v>
      </c>
      <c r="K57" s="15">
        <v>2019</v>
      </c>
      <c r="L57" s="15">
        <v>4</v>
      </c>
      <c r="M57" s="15" t="str">
        <f t="shared" si="8"/>
        <v>20194</v>
      </c>
      <c r="N57" s="63">
        <f t="shared" si="9"/>
        <v>163.59260048953382</v>
      </c>
      <c r="O57" s="63" cm="1">
        <f t="array" ref="O57">_xlfn.STDEV.S(IF(($C$2:$C$1828=L57)*($B$2:$B$1828=K57),$H$2:$H$1828))</f>
        <v>30.513397333529582</v>
      </c>
      <c r="P57" s="68">
        <f t="shared" si="10"/>
        <v>1617.8632846543435</v>
      </c>
      <c r="Q57" s="68">
        <f t="shared" si="11"/>
        <v>1332.9562702840867</v>
      </c>
      <c r="Z57" s="55">
        <v>0.95</v>
      </c>
      <c r="AA57">
        <v>5056286.0791132376</v>
      </c>
    </row>
    <row r="58" spans="1:27" x14ac:dyDescent="0.3">
      <c r="A58" s="60">
        <v>42426</v>
      </c>
      <c r="B58" s="15">
        <f t="shared" si="0"/>
        <v>2016</v>
      </c>
      <c r="C58" s="15">
        <f t="shared" si="1"/>
        <v>2</v>
      </c>
      <c r="D58" s="15">
        <f t="shared" si="2"/>
        <v>6</v>
      </c>
      <c r="E58" s="15">
        <f t="shared" si="3"/>
        <v>1</v>
      </c>
      <c r="F58" s="15">
        <v>7083</v>
      </c>
      <c r="G58" s="15">
        <v>0</v>
      </c>
      <c r="H58" s="62">
        <f t="shared" si="4"/>
        <v>72.764556757211977</v>
      </c>
      <c r="K58" s="15">
        <v>2019</v>
      </c>
      <c r="L58" s="15">
        <v>5</v>
      </c>
      <c r="M58" s="15" t="str">
        <f t="shared" si="8"/>
        <v>20195</v>
      </c>
      <c r="N58" s="63">
        <f t="shared" si="9"/>
        <v>163.96852748063975</v>
      </c>
      <c r="O58" s="63" cm="1">
        <f t="array" ref="O58">_xlfn.STDEV.S(IF(($C$2:$C$1828=L58)*($B$2:$B$1828=K58),$H$2:$H$1828))</f>
        <v>29.711154632394507</v>
      </c>
      <c r="P58" s="68">
        <f t="shared" si="10"/>
        <v>1619.7210993532917</v>
      </c>
      <c r="Q58" s="68">
        <f t="shared" si="11"/>
        <v>1330.6500051853402</v>
      </c>
      <c r="Z58" s="55">
        <v>0.99</v>
      </c>
      <c r="AA58">
        <v>5099526.1174792778</v>
      </c>
    </row>
    <row r="59" spans="1:27" x14ac:dyDescent="0.3">
      <c r="A59" s="60">
        <v>42427</v>
      </c>
      <c r="B59" s="15">
        <f t="shared" si="0"/>
        <v>2016</v>
      </c>
      <c r="C59" s="15">
        <f t="shared" si="1"/>
        <v>2</v>
      </c>
      <c r="D59" s="15">
        <f t="shared" si="2"/>
        <v>7</v>
      </c>
      <c r="E59" s="15">
        <f t="shared" si="3"/>
        <v>1</v>
      </c>
      <c r="F59" s="15">
        <v>7010</v>
      </c>
      <c r="G59" s="15">
        <v>0</v>
      </c>
      <c r="H59" s="62">
        <f t="shared" si="4"/>
        <v>34.845078347211604</v>
      </c>
      <c r="K59" s="15">
        <v>2019</v>
      </c>
      <c r="L59" s="15">
        <v>6</v>
      </c>
      <c r="M59" s="15" t="str">
        <f t="shared" si="8"/>
        <v>20196</v>
      </c>
      <c r="N59" s="63">
        <f t="shared" si="9"/>
        <v>165.59246990738646</v>
      </c>
      <c r="O59" s="63" cm="1">
        <f t="array" ref="O59">_xlfn.STDEV.S(IF(($C$2:$C$1828=L59)*($B$2:$B$1828=K59),$H$2:$H$1828))</f>
        <v>32.133415664321682</v>
      </c>
      <c r="P59" s="68">
        <f t="shared" si="10"/>
        <v>1627.7221871431818</v>
      </c>
      <c r="Q59" s="68">
        <f t="shared" si="11"/>
        <v>1356.9264684930752</v>
      </c>
    </row>
    <row r="60" spans="1:27" x14ac:dyDescent="0.3">
      <c r="A60" s="60">
        <v>42428</v>
      </c>
      <c r="B60" s="15">
        <f t="shared" si="0"/>
        <v>2016</v>
      </c>
      <c r="C60" s="15">
        <f t="shared" si="1"/>
        <v>2</v>
      </c>
      <c r="D60" s="15">
        <f t="shared" si="2"/>
        <v>1</v>
      </c>
      <c r="E60" s="15">
        <f t="shared" si="3"/>
        <v>0</v>
      </c>
      <c r="F60" s="15">
        <v>6964</v>
      </c>
      <c r="G60" s="15">
        <v>0</v>
      </c>
      <c r="H60" s="62">
        <f t="shared" si="4"/>
        <v>119.00896415253717</v>
      </c>
      <c r="K60" s="15">
        <v>2019</v>
      </c>
      <c r="L60" s="15">
        <v>7</v>
      </c>
      <c r="M60" s="15" t="str">
        <f t="shared" si="8"/>
        <v>20197</v>
      </c>
      <c r="N60" s="63">
        <f t="shared" si="9"/>
        <v>171.37218054969725</v>
      </c>
      <c r="O60" s="63" cm="1">
        <f t="array" ref="O60">_xlfn.STDEV.S(IF(($C$2:$C$1828=L60)*($B$2:$B$1828=K60),$H$2:$H$1828))</f>
        <v>30.084793456498179</v>
      </c>
      <c r="P60" s="68">
        <f t="shared" si="10"/>
        <v>1655.8849261935916</v>
      </c>
      <c r="Q60" s="68">
        <f t="shared" si="11"/>
        <v>1384.7753004422293</v>
      </c>
    </row>
    <row r="61" spans="1:27" x14ac:dyDescent="0.3">
      <c r="A61" s="60">
        <v>42429</v>
      </c>
      <c r="B61" s="15">
        <f t="shared" si="0"/>
        <v>2016</v>
      </c>
      <c r="C61" s="15">
        <f t="shared" si="1"/>
        <v>2</v>
      </c>
      <c r="D61" s="15">
        <f t="shared" si="2"/>
        <v>2</v>
      </c>
      <c r="E61" s="15">
        <f t="shared" si="3"/>
        <v>0</v>
      </c>
      <c r="F61" s="15">
        <v>6854</v>
      </c>
      <c r="G61" s="15">
        <v>0</v>
      </c>
      <c r="H61" s="62">
        <f t="shared" si="4"/>
        <v>123.62664639431352</v>
      </c>
      <c r="K61" s="15">
        <v>2019</v>
      </c>
      <c r="L61" s="15">
        <v>8</v>
      </c>
      <c r="M61" s="15" t="str">
        <f t="shared" si="8"/>
        <v>20198</v>
      </c>
      <c r="N61" s="63">
        <f t="shared" si="9"/>
        <v>168.59731083629222</v>
      </c>
      <c r="O61" s="63" cm="1">
        <f t="array" ref="O61">_xlfn.STDEV.S(IF(($C$2:$C$1828=L61)*($B$2:$B$1828=K61),$H$2:$H$1828))</f>
        <v>31.506559399849039</v>
      </c>
      <c r="P61" s="68">
        <f t="shared" si="10"/>
        <v>1642.4241149534657</v>
      </c>
      <c r="Q61" s="68">
        <f t="shared" si="11"/>
        <v>1374.1020935917052</v>
      </c>
    </row>
    <row r="62" spans="1:27" x14ac:dyDescent="0.3">
      <c r="A62" s="60">
        <v>42430</v>
      </c>
      <c r="B62" s="15">
        <f t="shared" si="0"/>
        <v>2016</v>
      </c>
      <c r="C62" s="15">
        <f t="shared" si="1"/>
        <v>3</v>
      </c>
      <c r="D62" s="15">
        <f t="shared" si="2"/>
        <v>3</v>
      </c>
      <c r="E62" s="15">
        <f t="shared" si="3"/>
        <v>0</v>
      </c>
      <c r="F62" s="15">
        <v>6718</v>
      </c>
      <c r="G62" s="15">
        <v>0</v>
      </c>
      <c r="H62" s="62">
        <f t="shared" si="4"/>
        <v>124.00460981181172</v>
      </c>
      <c r="K62" s="15">
        <v>2019</v>
      </c>
      <c r="L62" s="15">
        <v>9</v>
      </c>
      <c r="M62" s="15" t="str">
        <f t="shared" si="8"/>
        <v>20199</v>
      </c>
      <c r="N62" s="63">
        <f t="shared" si="9"/>
        <v>175.36432449510147</v>
      </c>
      <c r="O62" s="63" cm="1">
        <f t="array" ref="O62">_xlfn.STDEV.S(IF(($C$2:$C$1828=L62)*($B$2:$B$1828=K62),$H$2:$H$1828))</f>
        <v>30.463033038535098</v>
      </c>
      <c r="P62" s="68">
        <f t="shared" si="10"/>
        <v>1675.0609517034368</v>
      </c>
      <c r="Q62" s="68">
        <f t="shared" si="11"/>
        <v>1415.0483492130913</v>
      </c>
    </row>
    <row r="63" spans="1:27" x14ac:dyDescent="0.3">
      <c r="A63" s="60">
        <v>42431</v>
      </c>
      <c r="B63" s="15">
        <f t="shared" si="0"/>
        <v>2016</v>
      </c>
      <c r="C63" s="15">
        <f t="shared" si="1"/>
        <v>3</v>
      </c>
      <c r="D63" s="15">
        <f t="shared" si="2"/>
        <v>4</v>
      </c>
      <c r="E63" s="15">
        <f t="shared" si="3"/>
        <v>0</v>
      </c>
      <c r="F63" s="15">
        <v>6578</v>
      </c>
      <c r="G63" s="15">
        <v>0</v>
      </c>
      <c r="H63" s="62">
        <f t="shared" si="4"/>
        <v>113.37604039918003</v>
      </c>
      <c r="K63" s="15">
        <v>2019</v>
      </c>
      <c r="L63" s="15">
        <v>10</v>
      </c>
      <c r="M63" s="15" t="str">
        <f t="shared" si="8"/>
        <v>201910</v>
      </c>
      <c r="N63" s="63">
        <f t="shared" si="9"/>
        <v>176.923585532597</v>
      </c>
      <c r="O63" s="63" cm="1">
        <f t="array" ref="O63">_xlfn.STDEV.S(IF(($C$2:$C$1828=L63)*($B$2:$B$1828=K63),$H$2:$H$1828))</f>
        <v>29.735670670442193</v>
      </c>
      <c r="P63" s="68">
        <f t="shared" si="10"/>
        <v>1682.49141707218</v>
      </c>
      <c r="Q63" s="68">
        <f t="shared" si="11"/>
        <v>1421.4863062417039</v>
      </c>
    </row>
    <row r="64" spans="1:27" x14ac:dyDescent="0.3">
      <c r="A64" s="60">
        <v>42432</v>
      </c>
      <c r="B64" s="15">
        <f t="shared" si="0"/>
        <v>2016</v>
      </c>
      <c r="C64" s="15">
        <f t="shared" si="1"/>
        <v>3</v>
      </c>
      <c r="D64" s="15">
        <f t="shared" si="2"/>
        <v>5</v>
      </c>
      <c r="E64" s="15">
        <f t="shared" si="3"/>
        <v>0</v>
      </c>
      <c r="F64" s="15">
        <v>6457</v>
      </c>
      <c r="G64" s="15">
        <v>0</v>
      </c>
      <c r="H64" s="62">
        <f t="shared" si="4"/>
        <v>94.124863903522709</v>
      </c>
      <c r="K64" s="15">
        <v>2019</v>
      </c>
      <c r="L64" s="15">
        <v>11</v>
      </c>
      <c r="M64" s="15" t="str">
        <f t="shared" si="8"/>
        <v>201911</v>
      </c>
      <c r="N64" s="63">
        <f t="shared" si="9"/>
        <v>175.08322330617364</v>
      </c>
      <c r="O64" s="63" cm="1">
        <f t="array" ref="O64">_xlfn.STDEV.S(IF(($C$2:$C$1828=L64)*($B$2:$B$1828=K64),$H$2:$H$1828))</f>
        <v>32.042753123381438</v>
      </c>
      <c r="P64" s="68">
        <f t="shared" si="10"/>
        <v>1673.7178892808604</v>
      </c>
      <c r="Q64" s="68">
        <f t="shared" si="11"/>
        <v>1422.8037199718206</v>
      </c>
    </row>
    <row r="65" spans="1:17" x14ac:dyDescent="0.3">
      <c r="A65" s="60">
        <v>42433</v>
      </c>
      <c r="B65" s="15">
        <f t="shared" si="0"/>
        <v>2016</v>
      </c>
      <c r="C65" s="15">
        <f t="shared" si="1"/>
        <v>3</v>
      </c>
      <c r="D65" s="15">
        <f t="shared" si="2"/>
        <v>6</v>
      </c>
      <c r="E65" s="15">
        <f t="shared" si="3"/>
        <v>1</v>
      </c>
      <c r="F65" s="15">
        <v>6362</v>
      </c>
      <c r="G65" s="15">
        <v>0</v>
      </c>
      <c r="H65" s="62">
        <f t="shared" si="4"/>
        <v>75.753127889448706</v>
      </c>
      <c r="K65" s="15">
        <v>2019</v>
      </c>
      <c r="L65" s="15">
        <v>12</v>
      </c>
      <c r="M65" s="15" t="str">
        <f t="shared" si="8"/>
        <v>201912</v>
      </c>
      <c r="N65" s="63">
        <f t="shared" si="9"/>
        <v>182.36980588935424</v>
      </c>
      <c r="O65" s="63" cm="1">
        <f t="array" ref="O65">_xlfn.STDEV.S(IF(($C$2:$C$1828=L65)*($B$2:$B$1828=K65),$H$2:$H$1828))</f>
        <v>30.240055555956296</v>
      </c>
      <c r="P65" s="68">
        <f t="shared" si="10"/>
        <v>1708.1911175947696</v>
      </c>
      <c r="Q65" s="68">
        <f t="shared" si="11"/>
        <v>1462.7143064060758</v>
      </c>
    </row>
    <row r="66" spans="1:17" x14ac:dyDescent="0.3">
      <c r="A66" s="60">
        <v>42434</v>
      </c>
      <c r="B66" s="15">
        <f t="shared" ref="B66:B129" si="12">YEAR(A66)</f>
        <v>2016</v>
      </c>
      <c r="C66" s="15">
        <f t="shared" ref="C66:C129" si="13">MONTH(A66)</f>
        <v>3</v>
      </c>
      <c r="D66" s="15">
        <f t="shared" ref="D66:D129" si="14">WEEKDAY(A66)</f>
        <v>7</v>
      </c>
      <c r="E66" s="15">
        <f t="shared" ref="E66:E129" si="15">IF(OR(D66=6,D66=7),1,0)</f>
        <v>1</v>
      </c>
      <c r="F66" s="15">
        <v>6279</v>
      </c>
      <c r="G66" s="15">
        <v>0</v>
      </c>
      <c r="H66" s="62">
        <f t="shared" ref="H66:H129" si="16">100-2.17*D66^2.25+12.77*D66+EXP(-D66/0.032)+5*C66^0.75+10*E66+20*(B66-2016)</f>
        <v>37.833649479448347</v>
      </c>
      <c r="K66" s="15">
        <v>2020</v>
      </c>
      <c r="L66" s="15">
        <v>1</v>
      </c>
      <c r="M66" s="15" t="str">
        <f t="shared" si="8"/>
        <v>20201</v>
      </c>
      <c r="N66" s="63">
        <f t="shared" si="9"/>
        <v>172.25001985622916</v>
      </c>
      <c r="O66" s="63" cm="1">
        <f t="array" ref="O66">_xlfn.STDEV.S(IF(($C$2:$C$1828=L66)*($B$2:$B$1828=K66),$H$2:$H$1828))</f>
        <v>29.711154632394834</v>
      </c>
      <c r="P66" s="68">
        <f t="shared" si="10"/>
        <v>1660.120573241494</v>
      </c>
      <c r="Q66" s="68">
        <f t="shared" si="11"/>
        <v>1388.6204518144682</v>
      </c>
    </row>
    <row r="67" spans="1:17" x14ac:dyDescent="0.3">
      <c r="A67" s="60">
        <v>42435</v>
      </c>
      <c r="B67" s="15">
        <f t="shared" si="12"/>
        <v>2016</v>
      </c>
      <c r="C67" s="15">
        <f t="shared" si="13"/>
        <v>3</v>
      </c>
      <c r="D67" s="15">
        <f t="shared" si="14"/>
        <v>1</v>
      </c>
      <c r="E67" s="15">
        <f t="shared" si="15"/>
        <v>0</v>
      </c>
      <c r="F67" s="15">
        <v>6226</v>
      </c>
      <c r="G67" s="15">
        <v>0</v>
      </c>
      <c r="H67" s="62">
        <f t="shared" si="16"/>
        <v>121.9975352847739</v>
      </c>
      <c r="K67" s="15">
        <v>2020</v>
      </c>
      <c r="L67" s="15">
        <v>2</v>
      </c>
      <c r="M67" s="15" t="str">
        <f t="shared" si="8"/>
        <v>20202</v>
      </c>
      <c r="N67" s="63">
        <f t="shared" si="9"/>
        <v>173.99949185598365</v>
      </c>
      <c r="O67" s="63" cm="1">
        <f t="array" ref="O67">_xlfn.STDEV.S(IF(($C$2:$C$1828=L67)*($B$2:$B$1828=K67),$H$2:$H$1828))</f>
        <v>32.370351891572739</v>
      </c>
      <c r="P67" s="68">
        <f t="shared" si="10"/>
        <v>1668.5298528032808</v>
      </c>
      <c r="Q67" s="68">
        <f t="shared" si="11"/>
        <v>1417.2339499071868</v>
      </c>
    </row>
    <row r="68" spans="1:17" x14ac:dyDescent="0.3">
      <c r="A68" s="60">
        <v>42436</v>
      </c>
      <c r="B68" s="15">
        <f t="shared" si="12"/>
        <v>2016</v>
      </c>
      <c r="C68" s="15">
        <f t="shared" si="13"/>
        <v>3</v>
      </c>
      <c r="D68" s="15">
        <f t="shared" si="14"/>
        <v>2</v>
      </c>
      <c r="E68" s="15">
        <f t="shared" si="15"/>
        <v>0</v>
      </c>
      <c r="F68" s="15">
        <v>6109</v>
      </c>
      <c r="G68" s="15">
        <v>0</v>
      </c>
      <c r="H68" s="62">
        <f t="shared" si="16"/>
        <v>126.61521752655025</v>
      </c>
      <c r="K68" s="15">
        <v>2020</v>
      </c>
      <c r="L68" s="15">
        <v>3</v>
      </c>
      <c r="M68" s="15" t="str">
        <f t="shared" si="8"/>
        <v>20203</v>
      </c>
      <c r="N68" s="63">
        <f t="shared" si="9"/>
        <v>181.53024321942195</v>
      </c>
      <c r="O68" s="63" cm="1">
        <f t="array" ref="O68">_xlfn.STDEV.S(IF(($C$2:$C$1828=L68)*($B$2:$B$1828=K68),$H$2:$H$1828))</f>
        <v>30.240055555955589</v>
      </c>
      <c r="P68" s="68">
        <f t="shared" si="10"/>
        <v>1704.2546439751166</v>
      </c>
      <c r="Q68" s="68">
        <f t="shared" si="11"/>
        <v>1456.8373677165455</v>
      </c>
    </row>
    <row r="69" spans="1:17" x14ac:dyDescent="0.3">
      <c r="A69" s="60">
        <v>42437</v>
      </c>
      <c r="B69" s="15">
        <f t="shared" si="12"/>
        <v>2016</v>
      </c>
      <c r="C69" s="15">
        <f t="shared" si="13"/>
        <v>3</v>
      </c>
      <c r="D69" s="15">
        <f t="shared" si="14"/>
        <v>3</v>
      </c>
      <c r="E69" s="15">
        <f t="shared" si="15"/>
        <v>0</v>
      </c>
      <c r="F69" s="15">
        <v>5979</v>
      </c>
      <c r="G69" s="15">
        <v>0</v>
      </c>
      <c r="H69" s="62">
        <f t="shared" si="16"/>
        <v>124.00460981181172</v>
      </c>
      <c r="K69" s="15">
        <v>2020</v>
      </c>
      <c r="L69" s="15">
        <v>4</v>
      </c>
      <c r="M69" s="15" t="str">
        <f t="shared" si="8"/>
        <v>20204</v>
      </c>
      <c r="N69" s="63">
        <f t="shared" si="9"/>
        <v>182.15530305501187</v>
      </c>
      <c r="O69" s="63" cm="1">
        <f t="array" ref="O69">_xlfn.STDEV.S(IF(($C$2:$C$1828=L69)*($B$2:$B$1828=K69),$H$2:$H$1828))</f>
        <v>29.908454958357382</v>
      </c>
      <c r="P69" s="68">
        <f t="shared" si="10"/>
        <v>1707.1862373157153</v>
      </c>
      <c r="Q69" s="68">
        <f t="shared" si="11"/>
        <v>1459.1718054673415</v>
      </c>
    </row>
    <row r="70" spans="1:17" x14ac:dyDescent="0.3">
      <c r="A70" s="60">
        <v>42438</v>
      </c>
      <c r="B70" s="15">
        <f t="shared" si="12"/>
        <v>2016</v>
      </c>
      <c r="C70" s="15">
        <f t="shared" si="13"/>
        <v>3</v>
      </c>
      <c r="D70" s="15">
        <f t="shared" si="14"/>
        <v>4</v>
      </c>
      <c r="E70" s="15">
        <f t="shared" si="15"/>
        <v>0</v>
      </c>
      <c r="F70" s="15">
        <v>5869</v>
      </c>
      <c r="G70" s="15">
        <v>0</v>
      </c>
      <c r="H70" s="62">
        <f t="shared" si="16"/>
        <v>113.37604039918003</v>
      </c>
      <c r="K70" s="15">
        <v>2020</v>
      </c>
      <c r="L70" s="15">
        <v>5</v>
      </c>
      <c r="M70" s="15" t="str">
        <f t="shared" si="8"/>
        <v>20205</v>
      </c>
      <c r="N70" s="63">
        <f t="shared" si="9"/>
        <v>182.43079459230168</v>
      </c>
      <c r="O70" s="63" cm="1">
        <f t="array" ref="O70">_xlfn.STDEV.S(IF(($C$2:$C$1828=L70)*($B$2:$B$1828=K70),$H$2:$H$1828))</f>
        <v>31.840983900567743</v>
      </c>
      <c r="P70" s="68">
        <f t="shared" si="10"/>
        <v>1708.4767231299427</v>
      </c>
      <c r="Q70" s="68">
        <f t="shared" si="11"/>
        <v>1472.9948419305535</v>
      </c>
    </row>
    <row r="71" spans="1:17" x14ac:dyDescent="0.3">
      <c r="A71" s="60">
        <v>42439</v>
      </c>
      <c r="B71" s="15">
        <f t="shared" si="12"/>
        <v>2016</v>
      </c>
      <c r="C71" s="15">
        <f t="shared" si="13"/>
        <v>3</v>
      </c>
      <c r="D71" s="15">
        <f t="shared" si="14"/>
        <v>5</v>
      </c>
      <c r="E71" s="15">
        <f t="shared" si="15"/>
        <v>0</v>
      </c>
      <c r="F71" s="15">
        <v>5752</v>
      </c>
      <c r="G71" s="15">
        <v>0</v>
      </c>
      <c r="H71" s="62">
        <f t="shared" si="16"/>
        <v>94.124863903522709</v>
      </c>
      <c r="K71" s="15">
        <v>2020</v>
      </c>
      <c r="L71" s="15">
        <v>6</v>
      </c>
      <c r="M71" s="15" t="str">
        <f t="shared" si="8"/>
        <v>20206</v>
      </c>
      <c r="N71" s="63">
        <f t="shared" si="9"/>
        <v>188.61875799319114</v>
      </c>
      <c r="O71" s="63" cm="1">
        <f t="array" ref="O71">_xlfn.STDEV.S(IF(($C$2:$C$1828=L71)*($B$2:$B$1828=K71),$H$2:$H$1828))</f>
        <v>30.513397333529316</v>
      </c>
      <c r="P71" s="68">
        <f t="shared" si="10"/>
        <v>1737.2104443305245</v>
      </c>
      <c r="Q71" s="68">
        <f t="shared" si="11"/>
        <v>1508.1393728096864</v>
      </c>
    </row>
    <row r="72" spans="1:17" x14ac:dyDescent="0.3">
      <c r="A72" s="60">
        <v>42440</v>
      </c>
      <c r="B72" s="15">
        <f t="shared" si="12"/>
        <v>2016</v>
      </c>
      <c r="C72" s="15">
        <f t="shared" si="13"/>
        <v>3</v>
      </c>
      <c r="D72" s="15">
        <f t="shared" si="14"/>
        <v>6</v>
      </c>
      <c r="E72" s="15">
        <f t="shared" si="15"/>
        <v>1</v>
      </c>
      <c r="F72" s="15">
        <v>5665</v>
      </c>
      <c r="G72" s="15">
        <v>0</v>
      </c>
      <c r="H72" s="62">
        <f t="shared" si="16"/>
        <v>75.753127889448706</v>
      </c>
      <c r="K72" s="15">
        <v>2020</v>
      </c>
      <c r="L72" s="15">
        <v>7</v>
      </c>
      <c r="M72" s="15" t="str">
        <f t="shared" si="8"/>
        <v>20207</v>
      </c>
      <c r="N72" s="63">
        <f t="shared" si="9"/>
        <v>188.76760520952337</v>
      </c>
      <c r="O72" s="63" cm="1">
        <f t="array" ref="O72">_xlfn.STDEV.S(IF(($C$2:$C$1828=L72)*($B$2:$B$1828=K72),$H$2:$H$1828))</f>
        <v>29.711154632394965</v>
      </c>
      <c r="P72" s="68">
        <f t="shared" si="10"/>
        <v>1737.8957630860298</v>
      </c>
      <c r="Q72" s="68">
        <f t="shared" si="11"/>
        <v>1504.2435492875284</v>
      </c>
    </row>
    <row r="73" spans="1:17" x14ac:dyDescent="0.3">
      <c r="A73" s="60">
        <v>42441</v>
      </c>
      <c r="B73" s="15">
        <f t="shared" si="12"/>
        <v>2016</v>
      </c>
      <c r="C73" s="15">
        <f t="shared" si="13"/>
        <v>3</v>
      </c>
      <c r="D73" s="15">
        <f t="shared" si="14"/>
        <v>7</v>
      </c>
      <c r="E73" s="15">
        <f t="shared" si="15"/>
        <v>1</v>
      </c>
      <c r="F73" s="15">
        <v>5602</v>
      </c>
      <c r="G73" s="15">
        <v>0</v>
      </c>
      <c r="H73" s="62">
        <f t="shared" si="16"/>
        <v>37.833649479448347</v>
      </c>
      <c r="K73" s="15">
        <v>2020</v>
      </c>
      <c r="L73" s="15">
        <v>8</v>
      </c>
      <c r="M73" s="15" t="str">
        <f t="shared" si="8"/>
        <v>20208</v>
      </c>
      <c r="N73" s="63">
        <f t="shared" si="9"/>
        <v>191.13714183688424</v>
      </c>
      <c r="O73" s="63" cm="1">
        <f t="array" ref="O73">_xlfn.STDEV.S(IF(($C$2:$C$1828=L73)*($B$2:$B$1828=K73),$H$2:$H$1828))</f>
        <v>32.013777012968298</v>
      </c>
      <c r="P73" s="68">
        <f t="shared" si="10"/>
        <v>1748.7693585462171</v>
      </c>
      <c r="Q73" s="68">
        <f t="shared" si="11"/>
        <v>1535.002803525525</v>
      </c>
    </row>
    <row r="74" spans="1:17" x14ac:dyDescent="0.3">
      <c r="A74" s="60">
        <v>42442</v>
      </c>
      <c r="B74" s="15">
        <f t="shared" si="12"/>
        <v>2016</v>
      </c>
      <c r="C74" s="15">
        <f t="shared" si="13"/>
        <v>3</v>
      </c>
      <c r="D74" s="15">
        <f t="shared" si="14"/>
        <v>1</v>
      </c>
      <c r="E74" s="15">
        <f t="shared" si="15"/>
        <v>0</v>
      </c>
      <c r="F74" s="15">
        <v>5555</v>
      </c>
      <c r="G74" s="15">
        <v>0</v>
      </c>
      <c r="H74" s="62">
        <f t="shared" si="16"/>
        <v>121.9975352847739</v>
      </c>
      <c r="K74" s="15">
        <v>2020</v>
      </c>
      <c r="L74" s="15">
        <v>9</v>
      </c>
      <c r="M74" s="15" t="str">
        <f t="shared" si="8"/>
        <v>20209</v>
      </c>
      <c r="N74" s="63">
        <f t="shared" si="9"/>
        <v>194.98992107509045</v>
      </c>
      <c r="O74" s="63" cm="1">
        <f t="array" ref="O74">_xlfn.STDEV.S(IF(($C$2:$C$1828=L74)*($B$2:$B$1828=K74),$H$2:$H$1828))</f>
        <v>30.222231405281825</v>
      </c>
      <c r="P74" s="68">
        <f t="shared" si="10"/>
        <v>1766.3065241348816</v>
      </c>
      <c r="Q74" s="68">
        <f t="shared" si="11"/>
        <v>1550.9454061650349</v>
      </c>
    </row>
    <row r="75" spans="1:17" x14ac:dyDescent="0.3">
      <c r="A75" s="60">
        <v>42443</v>
      </c>
      <c r="B75" s="15">
        <f t="shared" si="12"/>
        <v>2016</v>
      </c>
      <c r="C75" s="15">
        <f t="shared" si="13"/>
        <v>3</v>
      </c>
      <c r="D75" s="15">
        <f t="shared" si="14"/>
        <v>2</v>
      </c>
      <c r="E75" s="15">
        <f t="shared" si="15"/>
        <v>0</v>
      </c>
      <c r="F75" s="15">
        <v>5434</v>
      </c>
      <c r="G75" s="15">
        <v>0</v>
      </c>
      <c r="H75" s="62">
        <f t="shared" si="16"/>
        <v>126.61521752655025</v>
      </c>
      <c r="K75" s="15">
        <v>2020</v>
      </c>
      <c r="L75" s="15">
        <v>10</v>
      </c>
      <c r="M75" s="15" t="str">
        <f t="shared" si="8"/>
        <v>202010</v>
      </c>
      <c r="N75" s="63">
        <f t="shared" si="9"/>
        <v>192.93023479575524</v>
      </c>
      <c r="O75" s="63" cm="1">
        <f t="array" ref="O75">_xlfn.STDEV.S(IF(($C$2:$C$1828=L75)*($B$2:$B$1828=K75),$H$2:$H$1828))</f>
        <v>31.506559399849159</v>
      </c>
      <c r="P75" s="68">
        <f t="shared" si="10"/>
        <v>1756.9529751055045</v>
      </c>
      <c r="Q75" s="68">
        <f t="shared" si="11"/>
        <v>1544.4325613079473</v>
      </c>
    </row>
    <row r="76" spans="1:17" x14ac:dyDescent="0.3">
      <c r="A76" s="60">
        <v>42444</v>
      </c>
      <c r="B76" s="15">
        <f t="shared" si="12"/>
        <v>2016</v>
      </c>
      <c r="C76" s="15">
        <f t="shared" si="13"/>
        <v>3</v>
      </c>
      <c r="D76" s="15">
        <f t="shared" si="14"/>
        <v>3</v>
      </c>
      <c r="E76" s="15">
        <f t="shared" si="15"/>
        <v>0</v>
      </c>
      <c r="F76" s="15">
        <v>5310</v>
      </c>
      <c r="G76" s="15">
        <v>0</v>
      </c>
      <c r="H76" s="62">
        <f t="shared" si="16"/>
        <v>124.00460981181172</v>
      </c>
      <c r="K76" s="15">
        <v>2020</v>
      </c>
      <c r="L76" s="15">
        <v>11</v>
      </c>
      <c r="M76" s="15" t="str">
        <f t="shared" si="8"/>
        <v>202011</v>
      </c>
      <c r="N76" s="63">
        <f t="shared" si="9"/>
        <v>199.58408915425449</v>
      </c>
      <c r="O76" s="63" cm="1">
        <f t="array" ref="O76">_xlfn.STDEV.S(IF(($C$2:$C$1828=L76)*($B$2:$B$1828=K76),$H$2:$H$1828))</f>
        <v>30.463033038535098</v>
      </c>
      <c r="P76" s="68">
        <f t="shared" si="10"/>
        <v>1786.9934041478923</v>
      </c>
      <c r="Q76" s="68">
        <f t="shared" si="11"/>
        <v>1584.5867018271624</v>
      </c>
    </row>
    <row r="77" spans="1:17" x14ac:dyDescent="0.3">
      <c r="A77" s="60">
        <v>42445</v>
      </c>
      <c r="B77" s="15">
        <f t="shared" si="12"/>
        <v>2016</v>
      </c>
      <c r="C77" s="15">
        <f t="shared" si="13"/>
        <v>3</v>
      </c>
      <c r="D77" s="15">
        <f t="shared" si="14"/>
        <v>4</v>
      </c>
      <c r="E77" s="15">
        <f t="shared" si="15"/>
        <v>0</v>
      </c>
      <c r="F77" s="15">
        <v>5178</v>
      </c>
      <c r="G77" s="15">
        <v>0</v>
      </c>
      <c r="H77" s="62">
        <f t="shared" si="16"/>
        <v>113.37604039918003</v>
      </c>
      <c r="K77" s="15">
        <v>2020</v>
      </c>
      <c r="L77" s="15">
        <v>12</v>
      </c>
      <c r="M77" s="15" t="str">
        <f t="shared" si="8"/>
        <v>202012</v>
      </c>
      <c r="N77" s="63">
        <f t="shared" si="9"/>
        <v>201.0436172277858</v>
      </c>
      <c r="O77" s="63" cm="1">
        <f t="array" ref="O77">_xlfn.STDEV.S(IF(($C$2:$C$1828=L77)*($B$2:$B$1828=K77),$H$2:$H$1828))</f>
        <v>29.735670670442452</v>
      </c>
      <c r="P77" s="68">
        <f t="shared" si="10"/>
        <v>1793.5155075004434</v>
      </c>
      <c r="Q77" s="68">
        <f t="shared" si="11"/>
        <v>1590.3265281080271</v>
      </c>
    </row>
    <row r="78" spans="1:17" x14ac:dyDescent="0.3">
      <c r="A78" s="60">
        <v>42446</v>
      </c>
      <c r="B78" s="15">
        <f t="shared" si="12"/>
        <v>2016</v>
      </c>
      <c r="C78" s="15">
        <f t="shared" si="13"/>
        <v>3</v>
      </c>
      <c r="D78" s="15">
        <f t="shared" si="14"/>
        <v>5</v>
      </c>
      <c r="E78" s="15">
        <f t="shared" si="15"/>
        <v>0</v>
      </c>
      <c r="F78" s="15">
        <v>5069</v>
      </c>
      <c r="G78" s="15">
        <v>0</v>
      </c>
      <c r="H78" s="62">
        <f t="shared" si="16"/>
        <v>94.124863903522709</v>
      </c>
    </row>
    <row r="79" spans="1:17" x14ac:dyDescent="0.3">
      <c r="A79" s="60">
        <v>42447</v>
      </c>
      <c r="B79" s="15">
        <f t="shared" si="12"/>
        <v>2016</v>
      </c>
      <c r="C79" s="15">
        <f t="shared" si="13"/>
        <v>3</v>
      </c>
      <c r="D79" s="15">
        <f t="shared" si="14"/>
        <v>6</v>
      </c>
      <c r="E79" s="15">
        <f t="shared" si="15"/>
        <v>1</v>
      </c>
      <c r="F79" s="15">
        <v>4975</v>
      </c>
      <c r="G79" s="15">
        <v>0</v>
      </c>
      <c r="H79" s="62">
        <f t="shared" si="16"/>
        <v>75.753127889448706</v>
      </c>
    </row>
    <row r="80" spans="1:17" x14ac:dyDescent="0.3">
      <c r="A80" s="60">
        <v>42448</v>
      </c>
      <c r="B80" s="15">
        <f t="shared" si="12"/>
        <v>2016</v>
      </c>
      <c r="C80" s="15">
        <f t="shared" si="13"/>
        <v>3</v>
      </c>
      <c r="D80" s="15">
        <f t="shared" si="14"/>
        <v>7</v>
      </c>
      <c r="E80" s="15">
        <f t="shared" si="15"/>
        <v>1</v>
      </c>
      <c r="F80" s="15">
        <v>4899</v>
      </c>
      <c r="G80" s="15">
        <v>0</v>
      </c>
      <c r="H80" s="62">
        <f t="shared" si="16"/>
        <v>37.833649479448347</v>
      </c>
    </row>
    <row r="81" spans="1:8" x14ac:dyDescent="0.3">
      <c r="A81" s="60">
        <v>42449</v>
      </c>
      <c r="B81" s="15">
        <f t="shared" si="12"/>
        <v>2016</v>
      </c>
      <c r="C81" s="15">
        <f t="shared" si="13"/>
        <v>3</v>
      </c>
      <c r="D81" s="15">
        <f t="shared" si="14"/>
        <v>1</v>
      </c>
      <c r="E81" s="15">
        <f t="shared" si="15"/>
        <v>0</v>
      </c>
      <c r="F81" s="15">
        <v>4866</v>
      </c>
      <c r="G81" s="15">
        <v>0</v>
      </c>
      <c r="H81" s="62">
        <f t="shared" si="16"/>
        <v>121.9975352847739</v>
      </c>
    </row>
    <row r="82" spans="1:8" x14ac:dyDescent="0.3">
      <c r="A82" s="60">
        <v>42450</v>
      </c>
      <c r="B82" s="15">
        <f t="shared" si="12"/>
        <v>2016</v>
      </c>
      <c r="C82" s="15">
        <f t="shared" si="13"/>
        <v>3</v>
      </c>
      <c r="D82" s="15">
        <f t="shared" si="14"/>
        <v>2</v>
      </c>
      <c r="E82" s="15">
        <f t="shared" si="15"/>
        <v>0</v>
      </c>
      <c r="F82" s="15">
        <v>4748</v>
      </c>
      <c r="G82" s="15">
        <v>0</v>
      </c>
      <c r="H82" s="62">
        <f t="shared" si="16"/>
        <v>126.61521752655025</v>
      </c>
    </row>
    <row r="83" spans="1:8" x14ac:dyDescent="0.3">
      <c r="A83" s="60">
        <v>42451</v>
      </c>
      <c r="B83" s="15">
        <f t="shared" si="12"/>
        <v>2016</v>
      </c>
      <c r="C83" s="15">
        <f t="shared" si="13"/>
        <v>3</v>
      </c>
      <c r="D83" s="15">
        <f t="shared" si="14"/>
        <v>3</v>
      </c>
      <c r="E83" s="15">
        <f t="shared" si="15"/>
        <v>0</v>
      </c>
      <c r="F83" s="15">
        <v>4620</v>
      </c>
      <c r="G83" s="15">
        <v>0</v>
      </c>
      <c r="H83" s="62">
        <f t="shared" si="16"/>
        <v>124.00460981181172</v>
      </c>
    </row>
    <row r="84" spans="1:8" x14ac:dyDescent="0.3">
      <c r="A84" s="60">
        <v>42452</v>
      </c>
      <c r="B84" s="15">
        <f t="shared" si="12"/>
        <v>2016</v>
      </c>
      <c r="C84" s="15">
        <f t="shared" si="13"/>
        <v>3</v>
      </c>
      <c r="D84" s="15">
        <f t="shared" si="14"/>
        <v>4</v>
      </c>
      <c r="E84" s="15">
        <f t="shared" si="15"/>
        <v>0</v>
      </c>
      <c r="F84" s="15">
        <v>4510</v>
      </c>
      <c r="G84" s="15">
        <v>0</v>
      </c>
      <c r="H84" s="62">
        <f t="shared" si="16"/>
        <v>113.37604039918003</v>
      </c>
    </row>
    <row r="85" spans="1:8" x14ac:dyDescent="0.3">
      <c r="A85" s="60">
        <v>42453</v>
      </c>
      <c r="B85" s="15">
        <f t="shared" si="12"/>
        <v>2016</v>
      </c>
      <c r="C85" s="15">
        <f t="shared" si="13"/>
        <v>3</v>
      </c>
      <c r="D85" s="15">
        <f t="shared" si="14"/>
        <v>5</v>
      </c>
      <c r="E85" s="15">
        <f t="shared" si="15"/>
        <v>0</v>
      </c>
      <c r="F85" s="15">
        <v>4392</v>
      </c>
      <c r="G85" s="15">
        <v>0</v>
      </c>
      <c r="H85" s="62">
        <f t="shared" si="16"/>
        <v>94.124863903522709</v>
      </c>
    </row>
    <row r="86" spans="1:8" x14ac:dyDescent="0.3">
      <c r="A86" s="60">
        <v>42454</v>
      </c>
      <c r="B86" s="15">
        <f t="shared" si="12"/>
        <v>2016</v>
      </c>
      <c r="C86" s="15">
        <f t="shared" si="13"/>
        <v>3</v>
      </c>
      <c r="D86" s="15">
        <f t="shared" si="14"/>
        <v>6</v>
      </c>
      <c r="E86" s="15">
        <f t="shared" si="15"/>
        <v>1</v>
      </c>
      <c r="F86" s="15">
        <v>4289</v>
      </c>
      <c r="G86" s="15">
        <v>0</v>
      </c>
      <c r="H86" s="62">
        <f t="shared" si="16"/>
        <v>75.753127889448706</v>
      </c>
    </row>
    <row r="87" spans="1:8" x14ac:dyDescent="0.3">
      <c r="A87" s="60">
        <v>42455</v>
      </c>
      <c r="B87" s="15">
        <f t="shared" si="12"/>
        <v>2016</v>
      </c>
      <c r="C87" s="15">
        <f t="shared" si="13"/>
        <v>3</v>
      </c>
      <c r="D87" s="15">
        <f t="shared" si="14"/>
        <v>7</v>
      </c>
      <c r="E87" s="15">
        <f t="shared" si="15"/>
        <v>1</v>
      </c>
      <c r="F87" s="15">
        <v>4214</v>
      </c>
      <c r="G87" s="15">
        <v>0</v>
      </c>
      <c r="H87" s="62">
        <f t="shared" si="16"/>
        <v>37.833649479448347</v>
      </c>
    </row>
    <row r="88" spans="1:8" x14ac:dyDescent="0.3">
      <c r="A88" s="60">
        <v>42456</v>
      </c>
      <c r="B88" s="15">
        <f t="shared" si="12"/>
        <v>2016</v>
      </c>
      <c r="C88" s="15">
        <f t="shared" si="13"/>
        <v>3</v>
      </c>
      <c r="D88" s="15">
        <f t="shared" si="14"/>
        <v>1</v>
      </c>
      <c r="E88" s="15">
        <f t="shared" si="15"/>
        <v>0</v>
      </c>
      <c r="F88" s="15">
        <v>4180</v>
      </c>
      <c r="G88" s="15">
        <v>0</v>
      </c>
      <c r="H88" s="62">
        <f t="shared" si="16"/>
        <v>121.9975352847739</v>
      </c>
    </row>
    <row r="89" spans="1:8" x14ac:dyDescent="0.3">
      <c r="A89" s="60">
        <v>42457</v>
      </c>
      <c r="B89" s="15">
        <f t="shared" si="12"/>
        <v>2016</v>
      </c>
      <c r="C89" s="15">
        <f t="shared" si="13"/>
        <v>3</v>
      </c>
      <c r="D89" s="15">
        <f t="shared" si="14"/>
        <v>2</v>
      </c>
      <c r="E89" s="15">
        <f t="shared" si="15"/>
        <v>0</v>
      </c>
      <c r="F89" s="15">
        <v>4061</v>
      </c>
      <c r="G89" s="15">
        <v>0</v>
      </c>
      <c r="H89" s="62">
        <f t="shared" si="16"/>
        <v>126.61521752655025</v>
      </c>
    </row>
    <row r="90" spans="1:8" x14ac:dyDescent="0.3">
      <c r="A90" s="60">
        <v>42458</v>
      </c>
      <c r="B90" s="15">
        <f t="shared" si="12"/>
        <v>2016</v>
      </c>
      <c r="C90" s="15">
        <f t="shared" si="13"/>
        <v>3</v>
      </c>
      <c r="D90" s="15">
        <f t="shared" si="14"/>
        <v>3</v>
      </c>
      <c r="E90" s="15">
        <f t="shared" si="15"/>
        <v>0</v>
      </c>
      <c r="F90" s="15">
        <v>3939</v>
      </c>
      <c r="G90" s="15">
        <v>0</v>
      </c>
      <c r="H90" s="62">
        <f t="shared" si="16"/>
        <v>124.00460981181172</v>
      </c>
    </row>
    <row r="91" spans="1:8" x14ac:dyDescent="0.3">
      <c r="A91" s="60">
        <v>42459</v>
      </c>
      <c r="B91" s="15">
        <f t="shared" si="12"/>
        <v>2016</v>
      </c>
      <c r="C91" s="15">
        <f t="shared" si="13"/>
        <v>3</v>
      </c>
      <c r="D91" s="15">
        <f t="shared" si="14"/>
        <v>4</v>
      </c>
      <c r="E91" s="15">
        <f t="shared" si="15"/>
        <v>0</v>
      </c>
      <c r="F91" s="15">
        <v>3815</v>
      </c>
      <c r="G91" s="15">
        <v>0</v>
      </c>
      <c r="H91" s="62">
        <f t="shared" si="16"/>
        <v>113.37604039918003</v>
      </c>
    </row>
    <row r="92" spans="1:8" x14ac:dyDescent="0.3">
      <c r="A92" s="60">
        <v>42460</v>
      </c>
      <c r="B92" s="15">
        <f t="shared" si="12"/>
        <v>2016</v>
      </c>
      <c r="C92" s="15">
        <f t="shared" si="13"/>
        <v>3</v>
      </c>
      <c r="D92" s="15">
        <f t="shared" si="14"/>
        <v>5</v>
      </c>
      <c r="E92" s="15">
        <f t="shared" si="15"/>
        <v>0</v>
      </c>
      <c r="F92" s="15">
        <v>3708</v>
      </c>
      <c r="G92" s="15">
        <v>0</v>
      </c>
      <c r="H92" s="62">
        <f t="shared" si="16"/>
        <v>94.124863903522709</v>
      </c>
    </row>
    <row r="93" spans="1:8" x14ac:dyDescent="0.3">
      <c r="A93" s="60">
        <v>42461</v>
      </c>
      <c r="B93" s="15">
        <f t="shared" si="12"/>
        <v>2016</v>
      </c>
      <c r="C93" s="15">
        <f t="shared" si="13"/>
        <v>4</v>
      </c>
      <c r="D93" s="15">
        <f t="shared" si="14"/>
        <v>6</v>
      </c>
      <c r="E93" s="15">
        <f t="shared" si="15"/>
        <v>1</v>
      </c>
      <c r="F93" s="15">
        <v>3616</v>
      </c>
      <c r="G93" s="15">
        <v>0</v>
      </c>
      <c r="H93" s="62">
        <f t="shared" si="16"/>
        <v>78.497728228405776</v>
      </c>
    </row>
    <row r="94" spans="1:8" x14ac:dyDescent="0.3">
      <c r="A94" s="60">
        <v>42462</v>
      </c>
      <c r="B94" s="15">
        <f t="shared" si="12"/>
        <v>2016</v>
      </c>
      <c r="C94" s="15">
        <f t="shared" si="13"/>
        <v>4</v>
      </c>
      <c r="D94" s="15">
        <f t="shared" si="14"/>
        <v>7</v>
      </c>
      <c r="E94" s="15">
        <f t="shared" si="15"/>
        <v>1</v>
      </c>
      <c r="F94" s="15">
        <v>3539</v>
      </c>
      <c r="G94" s="15">
        <v>0</v>
      </c>
      <c r="H94" s="62">
        <f t="shared" si="16"/>
        <v>40.578249818405411</v>
      </c>
    </row>
    <row r="95" spans="1:8" x14ac:dyDescent="0.3">
      <c r="A95" s="60">
        <v>42463</v>
      </c>
      <c r="B95" s="15">
        <f t="shared" si="12"/>
        <v>2016</v>
      </c>
      <c r="C95" s="15">
        <f t="shared" si="13"/>
        <v>4</v>
      </c>
      <c r="D95" s="15">
        <f t="shared" si="14"/>
        <v>1</v>
      </c>
      <c r="E95" s="15">
        <f t="shared" si="15"/>
        <v>0</v>
      </c>
      <c r="F95" s="15">
        <v>3504</v>
      </c>
      <c r="G95" s="15">
        <v>0</v>
      </c>
      <c r="H95" s="62">
        <f t="shared" si="16"/>
        <v>124.74213562373097</v>
      </c>
    </row>
    <row r="96" spans="1:8" x14ac:dyDescent="0.3">
      <c r="A96" s="60">
        <v>42464</v>
      </c>
      <c r="B96" s="15">
        <f t="shared" si="12"/>
        <v>2016</v>
      </c>
      <c r="C96" s="15">
        <f t="shared" si="13"/>
        <v>4</v>
      </c>
      <c r="D96" s="15">
        <f t="shared" si="14"/>
        <v>2</v>
      </c>
      <c r="E96" s="15">
        <f t="shared" si="15"/>
        <v>0</v>
      </c>
      <c r="F96" s="15">
        <v>3371</v>
      </c>
      <c r="G96" s="15">
        <v>0</v>
      </c>
      <c r="H96" s="62">
        <f t="shared" si="16"/>
        <v>129.35981786550732</v>
      </c>
    </row>
    <row r="97" spans="1:8" x14ac:dyDescent="0.3">
      <c r="A97" s="60">
        <v>42465</v>
      </c>
      <c r="B97" s="15">
        <f t="shared" si="12"/>
        <v>2016</v>
      </c>
      <c r="C97" s="15">
        <f t="shared" si="13"/>
        <v>4</v>
      </c>
      <c r="D97" s="15">
        <f t="shared" si="14"/>
        <v>3</v>
      </c>
      <c r="E97" s="15">
        <f t="shared" si="15"/>
        <v>0</v>
      </c>
      <c r="F97" s="15">
        <v>3248</v>
      </c>
      <c r="G97" s="15">
        <v>0</v>
      </c>
      <c r="H97" s="62">
        <f t="shared" si="16"/>
        <v>126.74921015076877</v>
      </c>
    </row>
    <row r="98" spans="1:8" x14ac:dyDescent="0.3">
      <c r="A98" s="60">
        <v>42466</v>
      </c>
      <c r="B98" s="15">
        <f t="shared" si="12"/>
        <v>2016</v>
      </c>
      <c r="C98" s="15">
        <f t="shared" si="13"/>
        <v>4</v>
      </c>
      <c r="D98" s="15">
        <f t="shared" si="14"/>
        <v>4</v>
      </c>
      <c r="E98" s="15">
        <f t="shared" si="15"/>
        <v>0</v>
      </c>
      <c r="F98" s="15">
        <v>3133</v>
      </c>
      <c r="G98" s="15">
        <v>0</v>
      </c>
      <c r="H98" s="62">
        <f t="shared" si="16"/>
        <v>116.1206407381371</v>
      </c>
    </row>
    <row r="99" spans="1:8" x14ac:dyDescent="0.3">
      <c r="A99" s="60">
        <v>42467</v>
      </c>
      <c r="B99" s="15">
        <f t="shared" si="12"/>
        <v>2016</v>
      </c>
      <c r="C99" s="15">
        <f t="shared" si="13"/>
        <v>4</v>
      </c>
      <c r="D99" s="15">
        <f t="shared" si="14"/>
        <v>5</v>
      </c>
      <c r="E99" s="15">
        <f t="shared" si="15"/>
        <v>0</v>
      </c>
      <c r="F99" s="15">
        <v>3006</v>
      </c>
      <c r="G99" s="15">
        <v>0</v>
      </c>
      <c r="H99" s="62">
        <f t="shared" si="16"/>
        <v>96.869464242479765</v>
      </c>
    </row>
    <row r="100" spans="1:8" x14ac:dyDescent="0.3">
      <c r="A100" s="60">
        <v>42468</v>
      </c>
      <c r="B100" s="15">
        <f t="shared" si="12"/>
        <v>2016</v>
      </c>
      <c r="C100" s="15">
        <f t="shared" si="13"/>
        <v>4</v>
      </c>
      <c r="D100" s="15">
        <f t="shared" si="14"/>
        <v>6</v>
      </c>
      <c r="E100" s="15">
        <f t="shared" si="15"/>
        <v>1</v>
      </c>
      <c r="F100" s="15">
        <v>2906</v>
      </c>
      <c r="G100" s="15">
        <v>0</v>
      </c>
      <c r="H100" s="62">
        <f t="shared" si="16"/>
        <v>78.497728228405776</v>
      </c>
    </row>
    <row r="101" spans="1:8" x14ac:dyDescent="0.3">
      <c r="A101" s="60">
        <v>42469</v>
      </c>
      <c r="B101" s="15">
        <f t="shared" si="12"/>
        <v>2016</v>
      </c>
      <c r="C101" s="15">
        <f t="shared" si="13"/>
        <v>4</v>
      </c>
      <c r="D101" s="15">
        <f t="shared" si="14"/>
        <v>7</v>
      </c>
      <c r="E101" s="15">
        <f t="shared" si="15"/>
        <v>1</v>
      </c>
      <c r="F101" s="15">
        <v>2832</v>
      </c>
      <c r="G101" s="15">
        <v>0</v>
      </c>
      <c r="H101" s="62">
        <f t="shared" si="16"/>
        <v>40.578249818405411</v>
      </c>
    </row>
    <row r="102" spans="1:8" x14ac:dyDescent="0.3">
      <c r="A102" s="60">
        <v>42470</v>
      </c>
      <c r="B102" s="15">
        <f t="shared" si="12"/>
        <v>2016</v>
      </c>
      <c r="C102" s="15">
        <f t="shared" si="13"/>
        <v>4</v>
      </c>
      <c r="D102" s="15">
        <f t="shared" si="14"/>
        <v>1</v>
      </c>
      <c r="E102" s="15">
        <f t="shared" si="15"/>
        <v>0</v>
      </c>
      <c r="F102" s="15">
        <v>2790</v>
      </c>
      <c r="G102" s="15">
        <v>0</v>
      </c>
      <c r="H102" s="62">
        <f t="shared" si="16"/>
        <v>124.74213562373097</v>
      </c>
    </row>
    <row r="103" spans="1:8" x14ac:dyDescent="0.3">
      <c r="A103" s="60">
        <v>42471</v>
      </c>
      <c r="B103" s="15">
        <f t="shared" si="12"/>
        <v>2016</v>
      </c>
      <c r="C103" s="15">
        <f t="shared" si="13"/>
        <v>4</v>
      </c>
      <c r="D103" s="15">
        <f t="shared" si="14"/>
        <v>2</v>
      </c>
      <c r="E103" s="15">
        <f t="shared" si="15"/>
        <v>0</v>
      </c>
      <c r="F103" s="15">
        <v>2653</v>
      </c>
      <c r="G103" s="15">
        <v>0</v>
      </c>
      <c r="H103" s="62">
        <f t="shared" si="16"/>
        <v>129.35981786550732</v>
      </c>
    </row>
    <row r="104" spans="1:8" x14ac:dyDescent="0.3">
      <c r="A104" s="60">
        <v>42472</v>
      </c>
      <c r="B104" s="15">
        <f t="shared" si="12"/>
        <v>2016</v>
      </c>
      <c r="C104" s="15">
        <f t="shared" si="13"/>
        <v>4</v>
      </c>
      <c r="D104" s="15">
        <f t="shared" si="14"/>
        <v>3</v>
      </c>
      <c r="E104" s="15">
        <f t="shared" si="15"/>
        <v>0</v>
      </c>
      <c r="F104" s="15">
        <v>2540</v>
      </c>
      <c r="G104" s="15">
        <v>0</v>
      </c>
      <c r="H104" s="62">
        <f t="shared" si="16"/>
        <v>126.74921015076877</v>
      </c>
    </row>
    <row r="105" spans="1:8" x14ac:dyDescent="0.3">
      <c r="A105" s="60">
        <v>42473</v>
      </c>
      <c r="B105" s="15">
        <f t="shared" si="12"/>
        <v>2016</v>
      </c>
      <c r="C105" s="15">
        <f t="shared" si="13"/>
        <v>4</v>
      </c>
      <c r="D105" s="15">
        <f t="shared" si="14"/>
        <v>4</v>
      </c>
      <c r="E105" s="15">
        <f t="shared" si="15"/>
        <v>0</v>
      </c>
      <c r="F105" s="15">
        <v>2418</v>
      </c>
      <c r="G105" s="15">
        <v>0</v>
      </c>
      <c r="H105" s="62">
        <f t="shared" si="16"/>
        <v>116.1206407381371</v>
      </c>
    </row>
    <row r="106" spans="1:8" x14ac:dyDescent="0.3">
      <c r="A106" s="60">
        <v>42474</v>
      </c>
      <c r="B106" s="15">
        <f t="shared" si="12"/>
        <v>2016</v>
      </c>
      <c r="C106" s="15">
        <f t="shared" si="13"/>
        <v>4</v>
      </c>
      <c r="D106" s="15">
        <f t="shared" si="14"/>
        <v>5</v>
      </c>
      <c r="E106" s="15">
        <f t="shared" si="15"/>
        <v>0</v>
      </c>
      <c r="F106" s="15">
        <v>2302</v>
      </c>
      <c r="G106" s="15">
        <v>0</v>
      </c>
      <c r="H106" s="62">
        <f t="shared" si="16"/>
        <v>96.869464242479765</v>
      </c>
    </row>
    <row r="107" spans="1:8" x14ac:dyDescent="0.3">
      <c r="A107" s="60">
        <v>42475</v>
      </c>
      <c r="B107" s="15">
        <f t="shared" si="12"/>
        <v>2016</v>
      </c>
      <c r="C107" s="15">
        <f t="shared" si="13"/>
        <v>4</v>
      </c>
      <c r="D107" s="15">
        <f t="shared" si="14"/>
        <v>6</v>
      </c>
      <c r="E107" s="15">
        <f t="shared" si="15"/>
        <v>1</v>
      </c>
      <c r="F107" s="15">
        <v>2211</v>
      </c>
      <c r="G107" s="15">
        <v>0</v>
      </c>
      <c r="H107" s="62">
        <f t="shared" si="16"/>
        <v>78.497728228405776</v>
      </c>
    </row>
    <row r="108" spans="1:8" x14ac:dyDescent="0.3">
      <c r="A108" s="60">
        <v>42476</v>
      </c>
      <c r="B108" s="15">
        <f t="shared" si="12"/>
        <v>2016</v>
      </c>
      <c r="C108" s="15">
        <f t="shared" si="13"/>
        <v>4</v>
      </c>
      <c r="D108" s="15">
        <f t="shared" si="14"/>
        <v>7</v>
      </c>
      <c r="E108" s="15">
        <f t="shared" si="15"/>
        <v>1</v>
      </c>
      <c r="F108" s="15">
        <v>2127</v>
      </c>
      <c r="G108" s="15">
        <v>0</v>
      </c>
      <c r="H108" s="62">
        <f t="shared" si="16"/>
        <v>40.578249818405411</v>
      </c>
    </row>
    <row r="109" spans="1:8" x14ac:dyDescent="0.3">
      <c r="A109" s="60">
        <v>42477</v>
      </c>
      <c r="B109" s="15">
        <f t="shared" si="12"/>
        <v>2016</v>
      </c>
      <c r="C109" s="15">
        <f t="shared" si="13"/>
        <v>4</v>
      </c>
      <c r="D109" s="15">
        <f t="shared" si="14"/>
        <v>1</v>
      </c>
      <c r="E109" s="15">
        <f t="shared" si="15"/>
        <v>0</v>
      </c>
      <c r="F109" s="15">
        <v>2080</v>
      </c>
      <c r="G109" s="15">
        <v>0</v>
      </c>
      <c r="H109" s="62">
        <f t="shared" si="16"/>
        <v>124.74213562373097</v>
      </c>
    </row>
    <row r="110" spans="1:8" x14ac:dyDescent="0.3">
      <c r="A110" s="60">
        <v>42478</v>
      </c>
      <c r="B110" s="15">
        <f t="shared" si="12"/>
        <v>2016</v>
      </c>
      <c r="C110" s="15">
        <f t="shared" si="13"/>
        <v>4</v>
      </c>
      <c r="D110" s="15">
        <f t="shared" si="14"/>
        <v>2</v>
      </c>
      <c r="E110" s="15">
        <f t="shared" si="15"/>
        <v>0</v>
      </c>
      <c r="F110" s="15">
        <v>8408</v>
      </c>
      <c r="G110" s="15">
        <v>6467</v>
      </c>
      <c r="H110" s="62">
        <f t="shared" si="16"/>
        <v>129.35981786550732</v>
      </c>
    </row>
    <row r="111" spans="1:8" x14ac:dyDescent="0.3">
      <c r="A111" s="60">
        <v>42479</v>
      </c>
      <c r="B111" s="15">
        <f t="shared" si="12"/>
        <v>2016</v>
      </c>
      <c r="C111" s="15">
        <f t="shared" si="13"/>
        <v>4</v>
      </c>
      <c r="D111" s="15">
        <f t="shared" si="14"/>
        <v>3</v>
      </c>
      <c r="E111" s="15">
        <f t="shared" si="15"/>
        <v>0</v>
      </c>
      <c r="F111" s="15">
        <v>8287</v>
      </c>
      <c r="G111" s="15">
        <v>0</v>
      </c>
      <c r="H111" s="62">
        <f t="shared" si="16"/>
        <v>126.74921015076877</v>
      </c>
    </row>
    <row r="112" spans="1:8" x14ac:dyDescent="0.3">
      <c r="A112" s="60">
        <v>42480</v>
      </c>
      <c r="B112" s="15">
        <f t="shared" si="12"/>
        <v>2016</v>
      </c>
      <c r="C112" s="15">
        <f t="shared" si="13"/>
        <v>4</v>
      </c>
      <c r="D112" s="15">
        <f t="shared" si="14"/>
        <v>4</v>
      </c>
      <c r="E112" s="15">
        <f t="shared" si="15"/>
        <v>0</v>
      </c>
      <c r="F112" s="15">
        <v>8167</v>
      </c>
      <c r="G112" s="15">
        <v>0</v>
      </c>
      <c r="H112" s="62">
        <f t="shared" si="16"/>
        <v>116.1206407381371</v>
      </c>
    </row>
    <row r="113" spans="1:8" x14ac:dyDescent="0.3">
      <c r="A113" s="60">
        <v>42481</v>
      </c>
      <c r="B113" s="15">
        <f t="shared" si="12"/>
        <v>2016</v>
      </c>
      <c r="C113" s="15">
        <f t="shared" si="13"/>
        <v>4</v>
      </c>
      <c r="D113" s="15">
        <f t="shared" si="14"/>
        <v>5</v>
      </c>
      <c r="E113" s="15">
        <f t="shared" si="15"/>
        <v>0</v>
      </c>
      <c r="F113" s="15">
        <v>8048</v>
      </c>
      <c r="G113" s="15">
        <v>0</v>
      </c>
      <c r="H113" s="62">
        <f t="shared" si="16"/>
        <v>96.869464242479765</v>
      </c>
    </row>
    <row r="114" spans="1:8" x14ac:dyDescent="0.3">
      <c r="A114" s="60">
        <v>42482</v>
      </c>
      <c r="B114" s="15">
        <f t="shared" si="12"/>
        <v>2016</v>
      </c>
      <c r="C114" s="15">
        <f t="shared" si="13"/>
        <v>4</v>
      </c>
      <c r="D114" s="15">
        <f t="shared" si="14"/>
        <v>6</v>
      </c>
      <c r="E114" s="15">
        <f t="shared" si="15"/>
        <v>1</v>
      </c>
      <c r="F114" s="15">
        <v>7943</v>
      </c>
      <c r="G114" s="15">
        <v>0</v>
      </c>
      <c r="H114" s="62">
        <f t="shared" si="16"/>
        <v>78.497728228405776</v>
      </c>
    </row>
    <row r="115" spans="1:8" x14ac:dyDescent="0.3">
      <c r="A115" s="60">
        <v>42483</v>
      </c>
      <c r="B115" s="15">
        <f t="shared" si="12"/>
        <v>2016</v>
      </c>
      <c r="C115" s="15">
        <f t="shared" si="13"/>
        <v>4</v>
      </c>
      <c r="D115" s="15">
        <f t="shared" si="14"/>
        <v>7</v>
      </c>
      <c r="E115" s="15">
        <f t="shared" si="15"/>
        <v>1</v>
      </c>
      <c r="F115" s="15">
        <v>7875</v>
      </c>
      <c r="G115" s="15">
        <v>0</v>
      </c>
      <c r="H115" s="62">
        <f t="shared" si="16"/>
        <v>40.578249818405411</v>
      </c>
    </row>
    <row r="116" spans="1:8" x14ac:dyDescent="0.3">
      <c r="A116" s="60">
        <v>42484</v>
      </c>
      <c r="B116" s="15">
        <f t="shared" si="12"/>
        <v>2016</v>
      </c>
      <c r="C116" s="15">
        <f t="shared" si="13"/>
        <v>4</v>
      </c>
      <c r="D116" s="15">
        <f t="shared" si="14"/>
        <v>1</v>
      </c>
      <c r="E116" s="15">
        <f t="shared" si="15"/>
        <v>0</v>
      </c>
      <c r="F116" s="15">
        <v>7835</v>
      </c>
      <c r="G116" s="15">
        <v>0</v>
      </c>
      <c r="H116" s="62">
        <f t="shared" si="16"/>
        <v>124.74213562373097</v>
      </c>
    </row>
    <row r="117" spans="1:8" x14ac:dyDescent="0.3">
      <c r="A117" s="60">
        <v>42485</v>
      </c>
      <c r="B117" s="15">
        <f t="shared" si="12"/>
        <v>2016</v>
      </c>
      <c r="C117" s="15">
        <f t="shared" si="13"/>
        <v>4</v>
      </c>
      <c r="D117" s="15">
        <f t="shared" si="14"/>
        <v>2</v>
      </c>
      <c r="E117" s="15">
        <f t="shared" si="15"/>
        <v>0</v>
      </c>
      <c r="F117" s="15">
        <v>7699</v>
      </c>
      <c r="G117" s="15">
        <v>0</v>
      </c>
      <c r="H117" s="62">
        <f t="shared" si="16"/>
        <v>129.35981786550732</v>
      </c>
    </row>
    <row r="118" spans="1:8" x14ac:dyDescent="0.3">
      <c r="A118" s="60">
        <v>42486</v>
      </c>
      <c r="B118" s="15">
        <f t="shared" si="12"/>
        <v>2016</v>
      </c>
      <c r="C118" s="15">
        <f t="shared" si="13"/>
        <v>4</v>
      </c>
      <c r="D118" s="15">
        <f t="shared" si="14"/>
        <v>3</v>
      </c>
      <c r="E118" s="15">
        <f t="shared" si="15"/>
        <v>0</v>
      </c>
      <c r="F118" s="15">
        <v>7563</v>
      </c>
      <c r="G118" s="15">
        <v>0</v>
      </c>
      <c r="H118" s="62">
        <f t="shared" si="16"/>
        <v>126.74921015076877</v>
      </c>
    </row>
    <row r="119" spans="1:8" x14ac:dyDescent="0.3">
      <c r="A119" s="60">
        <v>42487</v>
      </c>
      <c r="B119" s="15">
        <f t="shared" si="12"/>
        <v>2016</v>
      </c>
      <c r="C119" s="15">
        <f t="shared" si="13"/>
        <v>4</v>
      </c>
      <c r="D119" s="15">
        <f t="shared" si="14"/>
        <v>4</v>
      </c>
      <c r="E119" s="15">
        <f t="shared" si="15"/>
        <v>0</v>
      </c>
      <c r="F119" s="15">
        <v>7432</v>
      </c>
      <c r="G119" s="15">
        <v>0</v>
      </c>
      <c r="H119" s="62">
        <f t="shared" si="16"/>
        <v>116.1206407381371</v>
      </c>
    </row>
    <row r="120" spans="1:8" x14ac:dyDescent="0.3">
      <c r="A120" s="60">
        <v>42488</v>
      </c>
      <c r="B120" s="15">
        <f t="shared" si="12"/>
        <v>2016</v>
      </c>
      <c r="C120" s="15">
        <f t="shared" si="13"/>
        <v>4</v>
      </c>
      <c r="D120" s="15">
        <f t="shared" si="14"/>
        <v>5</v>
      </c>
      <c r="E120" s="15">
        <f t="shared" si="15"/>
        <v>0</v>
      </c>
      <c r="F120" s="15">
        <v>7309</v>
      </c>
      <c r="G120" s="15">
        <v>0</v>
      </c>
      <c r="H120" s="62">
        <f t="shared" si="16"/>
        <v>96.869464242479765</v>
      </c>
    </row>
    <row r="121" spans="1:8" x14ac:dyDescent="0.3">
      <c r="A121" s="60">
        <v>42489</v>
      </c>
      <c r="B121" s="15">
        <f t="shared" si="12"/>
        <v>2016</v>
      </c>
      <c r="C121" s="15">
        <f t="shared" si="13"/>
        <v>4</v>
      </c>
      <c r="D121" s="15">
        <f t="shared" si="14"/>
        <v>6</v>
      </c>
      <c r="E121" s="15">
        <f t="shared" si="15"/>
        <v>1</v>
      </c>
      <c r="F121" s="15">
        <v>7210</v>
      </c>
      <c r="G121" s="15">
        <v>0</v>
      </c>
      <c r="H121" s="62">
        <f t="shared" si="16"/>
        <v>78.497728228405776</v>
      </c>
    </row>
    <row r="122" spans="1:8" x14ac:dyDescent="0.3">
      <c r="A122" s="60">
        <v>42490</v>
      </c>
      <c r="B122" s="15">
        <f t="shared" si="12"/>
        <v>2016</v>
      </c>
      <c r="C122" s="15">
        <f t="shared" si="13"/>
        <v>4</v>
      </c>
      <c r="D122" s="15">
        <f t="shared" si="14"/>
        <v>7</v>
      </c>
      <c r="E122" s="15">
        <f t="shared" si="15"/>
        <v>1</v>
      </c>
      <c r="F122" s="15">
        <v>7140</v>
      </c>
      <c r="G122" s="15">
        <v>0</v>
      </c>
      <c r="H122" s="62">
        <f t="shared" si="16"/>
        <v>40.578249818405411</v>
      </c>
    </row>
    <row r="123" spans="1:8" x14ac:dyDescent="0.3">
      <c r="A123" s="60">
        <v>42491</v>
      </c>
      <c r="B123" s="15">
        <f t="shared" si="12"/>
        <v>2016</v>
      </c>
      <c r="C123" s="15">
        <f t="shared" si="13"/>
        <v>5</v>
      </c>
      <c r="D123" s="15">
        <f t="shared" si="14"/>
        <v>1</v>
      </c>
      <c r="E123" s="15">
        <f t="shared" si="15"/>
        <v>0</v>
      </c>
      <c r="F123" s="15">
        <v>7095</v>
      </c>
      <c r="G123" s="15">
        <v>0</v>
      </c>
      <c r="H123" s="62">
        <f t="shared" si="16"/>
        <v>127.31850762441057</v>
      </c>
    </row>
    <row r="124" spans="1:8" x14ac:dyDescent="0.3">
      <c r="A124" s="60">
        <v>42492</v>
      </c>
      <c r="B124" s="15">
        <f t="shared" si="12"/>
        <v>2016</v>
      </c>
      <c r="C124" s="15">
        <f t="shared" si="13"/>
        <v>5</v>
      </c>
      <c r="D124" s="15">
        <f t="shared" si="14"/>
        <v>2</v>
      </c>
      <c r="E124" s="15">
        <f t="shared" si="15"/>
        <v>0</v>
      </c>
      <c r="F124" s="15">
        <v>6963</v>
      </c>
      <c r="G124" s="15">
        <v>0</v>
      </c>
      <c r="H124" s="62">
        <f t="shared" si="16"/>
        <v>131.93618986618691</v>
      </c>
    </row>
    <row r="125" spans="1:8" x14ac:dyDescent="0.3">
      <c r="A125" s="60">
        <v>42493</v>
      </c>
      <c r="B125" s="15">
        <f t="shared" si="12"/>
        <v>2016</v>
      </c>
      <c r="C125" s="15">
        <f t="shared" si="13"/>
        <v>5</v>
      </c>
      <c r="D125" s="15">
        <f t="shared" si="14"/>
        <v>3</v>
      </c>
      <c r="E125" s="15">
        <f t="shared" si="15"/>
        <v>0</v>
      </c>
      <c r="F125" s="15">
        <v>6833</v>
      </c>
      <c r="G125" s="15">
        <v>0</v>
      </c>
      <c r="H125" s="62">
        <f t="shared" si="16"/>
        <v>129.32558215144837</v>
      </c>
    </row>
    <row r="126" spans="1:8" x14ac:dyDescent="0.3">
      <c r="A126" s="60">
        <v>42494</v>
      </c>
      <c r="B126" s="15">
        <f t="shared" si="12"/>
        <v>2016</v>
      </c>
      <c r="C126" s="15">
        <f t="shared" si="13"/>
        <v>5</v>
      </c>
      <c r="D126" s="15">
        <f t="shared" si="14"/>
        <v>4</v>
      </c>
      <c r="E126" s="15">
        <f t="shared" si="15"/>
        <v>0</v>
      </c>
      <c r="F126" s="15">
        <v>6711</v>
      </c>
      <c r="G126" s="15">
        <v>0</v>
      </c>
      <c r="H126" s="62">
        <f t="shared" si="16"/>
        <v>118.6970127388167</v>
      </c>
    </row>
    <row r="127" spans="1:8" x14ac:dyDescent="0.3">
      <c r="A127" s="60">
        <v>42495</v>
      </c>
      <c r="B127" s="15">
        <f t="shared" si="12"/>
        <v>2016</v>
      </c>
      <c r="C127" s="15">
        <f t="shared" si="13"/>
        <v>5</v>
      </c>
      <c r="D127" s="15">
        <f t="shared" si="14"/>
        <v>5</v>
      </c>
      <c r="E127" s="15">
        <f t="shared" si="15"/>
        <v>0</v>
      </c>
      <c r="F127" s="15">
        <v>6597</v>
      </c>
      <c r="G127" s="15">
        <v>0</v>
      </c>
      <c r="H127" s="62">
        <f t="shared" si="16"/>
        <v>99.445836243159363</v>
      </c>
    </row>
    <row r="128" spans="1:8" x14ac:dyDescent="0.3">
      <c r="A128" s="60">
        <v>42496</v>
      </c>
      <c r="B128" s="15">
        <f t="shared" si="12"/>
        <v>2016</v>
      </c>
      <c r="C128" s="15">
        <f t="shared" si="13"/>
        <v>5</v>
      </c>
      <c r="D128" s="15">
        <f t="shared" si="14"/>
        <v>6</v>
      </c>
      <c r="E128" s="15">
        <f t="shared" si="15"/>
        <v>1</v>
      </c>
      <c r="F128" s="15">
        <v>6497</v>
      </c>
      <c r="G128" s="15">
        <v>0</v>
      </c>
      <c r="H128" s="62">
        <f t="shared" si="16"/>
        <v>81.074100229085374</v>
      </c>
    </row>
    <row r="129" spans="1:8" x14ac:dyDescent="0.3">
      <c r="A129" s="60">
        <v>42497</v>
      </c>
      <c r="B129" s="15">
        <f t="shared" si="12"/>
        <v>2016</v>
      </c>
      <c r="C129" s="15">
        <f t="shared" si="13"/>
        <v>5</v>
      </c>
      <c r="D129" s="15">
        <f t="shared" si="14"/>
        <v>7</v>
      </c>
      <c r="E129" s="15">
        <f t="shared" si="15"/>
        <v>1</v>
      </c>
      <c r="F129" s="15">
        <v>6414</v>
      </c>
      <c r="G129" s="15">
        <v>0</v>
      </c>
      <c r="H129" s="62">
        <f t="shared" si="16"/>
        <v>43.154621819085008</v>
      </c>
    </row>
    <row r="130" spans="1:8" x14ac:dyDescent="0.3">
      <c r="A130" s="60">
        <v>42498</v>
      </c>
      <c r="B130" s="15">
        <f t="shared" ref="B130:B193" si="17">YEAR(A130)</f>
        <v>2016</v>
      </c>
      <c r="C130" s="15">
        <f t="shared" ref="C130:C193" si="18">MONTH(A130)</f>
        <v>5</v>
      </c>
      <c r="D130" s="15">
        <f t="shared" ref="D130:D193" si="19">WEEKDAY(A130)</f>
        <v>1</v>
      </c>
      <c r="E130" s="15">
        <f t="shared" ref="E130:E193" si="20">IF(OR(D130=6,D130=7),1,0)</f>
        <v>0</v>
      </c>
      <c r="F130" s="15">
        <v>6355</v>
      </c>
      <c r="G130" s="15">
        <v>0</v>
      </c>
      <c r="H130" s="62">
        <f t="shared" ref="H130:H193" si="21">100-2.17*D130^2.25+12.77*D130+EXP(-D130/0.032)+5*C130^0.75+10*E130+20*(B130-2016)</f>
        <v>127.31850762441057</v>
      </c>
    </row>
    <row r="131" spans="1:8" x14ac:dyDescent="0.3">
      <c r="A131" s="60">
        <v>42499</v>
      </c>
      <c r="B131" s="15">
        <f t="shared" si="17"/>
        <v>2016</v>
      </c>
      <c r="C131" s="15">
        <f t="shared" si="18"/>
        <v>5</v>
      </c>
      <c r="D131" s="15">
        <f t="shared" si="19"/>
        <v>2</v>
      </c>
      <c r="E131" s="15">
        <f t="shared" si="20"/>
        <v>0</v>
      </c>
      <c r="F131" s="15">
        <v>6228</v>
      </c>
      <c r="G131" s="15">
        <v>0</v>
      </c>
      <c r="H131" s="62">
        <f t="shared" si="21"/>
        <v>131.93618986618691</v>
      </c>
    </row>
    <row r="132" spans="1:8" x14ac:dyDescent="0.3">
      <c r="A132" s="60">
        <v>42500</v>
      </c>
      <c r="B132" s="15">
        <f t="shared" si="17"/>
        <v>2016</v>
      </c>
      <c r="C132" s="15">
        <f t="shared" si="18"/>
        <v>5</v>
      </c>
      <c r="D132" s="15">
        <f t="shared" si="19"/>
        <v>3</v>
      </c>
      <c r="E132" s="15">
        <f t="shared" si="20"/>
        <v>0</v>
      </c>
      <c r="F132" s="15">
        <v>6096</v>
      </c>
      <c r="G132" s="15">
        <v>0</v>
      </c>
      <c r="H132" s="62">
        <f t="shared" si="21"/>
        <v>129.32558215144837</v>
      </c>
    </row>
    <row r="133" spans="1:8" x14ac:dyDescent="0.3">
      <c r="A133" s="60">
        <v>42501</v>
      </c>
      <c r="B133" s="15">
        <f t="shared" si="17"/>
        <v>2016</v>
      </c>
      <c r="C133" s="15">
        <f t="shared" si="18"/>
        <v>5</v>
      </c>
      <c r="D133" s="15">
        <f t="shared" si="19"/>
        <v>4</v>
      </c>
      <c r="E133" s="15">
        <f t="shared" si="20"/>
        <v>0</v>
      </c>
      <c r="F133" s="15">
        <v>5985</v>
      </c>
      <c r="G133" s="15">
        <v>0</v>
      </c>
      <c r="H133" s="62">
        <f t="shared" si="21"/>
        <v>118.6970127388167</v>
      </c>
    </row>
    <row r="134" spans="1:8" x14ac:dyDescent="0.3">
      <c r="A134" s="60">
        <v>42502</v>
      </c>
      <c r="B134" s="15">
        <f t="shared" si="17"/>
        <v>2016</v>
      </c>
      <c r="C134" s="15">
        <f t="shared" si="18"/>
        <v>5</v>
      </c>
      <c r="D134" s="15">
        <f t="shared" si="19"/>
        <v>5</v>
      </c>
      <c r="E134" s="15">
        <f t="shared" si="20"/>
        <v>0</v>
      </c>
      <c r="F134" s="15">
        <v>5869</v>
      </c>
      <c r="G134" s="15">
        <v>0</v>
      </c>
      <c r="H134" s="62">
        <f t="shared" si="21"/>
        <v>99.445836243159363</v>
      </c>
    </row>
    <row r="135" spans="1:8" x14ac:dyDescent="0.3">
      <c r="A135" s="60">
        <v>42503</v>
      </c>
      <c r="B135" s="15">
        <f t="shared" si="17"/>
        <v>2016</v>
      </c>
      <c r="C135" s="15">
        <f t="shared" si="18"/>
        <v>5</v>
      </c>
      <c r="D135" s="15">
        <f t="shared" si="19"/>
        <v>6</v>
      </c>
      <c r="E135" s="15">
        <f t="shared" si="20"/>
        <v>1</v>
      </c>
      <c r="F135" s="15">
        <v>5772</v>
      </c>
      <c r="G135" s="15">
        <v>0</v>
      </c>
      <c r="H135" s="62">
        <f t="shared" si="21"/>
        <v>81.074100229085374</v>
      </c>
    </row>
    <row r="136" spans="1:8" x14ac:dyDescent="0.3">
      <c r="A136" s="60">
        <v>42504</v>
      </c>
      <c r="B136" s="15">
        <f t="shared" si="17"/>
        <v>2016</v>
      </c>
      <c r="C136" s="15">
        <f t="shared" si="18"/>
        <v>5</v>
      </c>
      <c r="D136" s="15">
        <f t="shared" si="19"/>
        <v>7</v>
      </c>
      <c r="E136" s="15">
        <f t="shared" si="20"/>
        <v>1</v>
      </c>
      <c r="F136" s="15">
        <v>5688</v>
      </c>
      <c r="G136" s="15">
        <v>0</v>
      </c>
      <c r="H136" s="62">
        <f t="shared" si="21"/>
        <v>43.154621819085008</v>
      </c>
    </row>
    <row r="137" spans="1:8" x14ac:dyDescent="0.3">
      <c r="A137" s="60">
        <v>42505</v>
      </c>
      <c r="B137" s="15">
        <f t="shared" si="17"/>
        <v>2016</v>
      </c>
      <c r="C137" s="15">
        <f t="shared" si="18"/>
        <v>5</v>
      </c>
      <c r="D137" s="15">
        <f t="shared" si="19"/>
        <v>1</v>
      </c>
      <c r="E137" s="15">
        <f t="shared" si="20"/>
        <v>0</v>
      </c>
      <c r="F137" s="15">
        <v>5657</v>
      </c>
      <c r="G137" s="15">
        <v>0</v>
      </c>
      <c r="H137" s="62">
        <f t="shared" si="21"/>
        <v>127.31850762441057</v>
      </c>
    </row>
    <row r="138" spans="1:8" x14ac:dyDescent="0.3">
      <c r="A138" s="60">
        <v>42506</v>
      </c>
      <c r="B138" s="15">
        <f t="shared" si="17"/>
        <v>2016</v>
      </c>
      <c r="C138" s="15">
        <f t="shared" si="18"/>
        <v>5</v>
      </c>
      <c r="D138" s="15">
        <f t="shared" si="19"/>
        <v>2</v>
      </c>
      <c r="E138" s="15">
        <f t="shared" si="20"/>
        <v>0</v>
      </c>
      <c r="F138" s="15">
        <v>5538</v>
      </c>
      <c r="G138" s="15">
        <v>0</v>
      </c>
      <c r="H138" s="62">
        <f t="shared" si="21"/>
        <v>131.93618986618691</v>
      </c>
    </row>
    <row r="139" spans="1:8" x14ac:dyDescent="0.3">
      <c r="A139" s="60">
        <v>42507</v>
      </c>
      <c r="B139" s="15">
        <f t="shared" si="17"/>
        <v>2016</v>
      </c>
      <c r="C139" s="15">
        <f t="shared" si="18"/>
        <v>5</v>
      </c>
      <c r="D139" s="15">
        <f t="shared" si="19"/>
        <v>3</v>
      </c>
      <c r="E139" s="15">
        <f t="shared" si="20"/>
        <v>0</v>
      </c>
      <c r="F139" s="15">
        <v>5416</v>
      </c>
      <c r="G139" s="15">
        <v>0</v>
      </c>
      <c r="H139" s="62">
        <f t="shared" si="21"/>
        <v>129.32558215144837</v>
      </c>
    </row>
    <row r="140" spans="1:8" x14ac:dyDescent="0.3">
      <c r="A140" s="60">
        <v>42508</v>
      </c>
      <c r="B140" s="15">
        <f t="shared" si="17"/>
        <v>2016</v>
      </c>
      <c r="C140" s="15">
        <f t="shared" si="18"/>
        <v>5</v>
      </c>
      <c r="D140" s="15">
        <f t="shared" si="19"/>
        <v>4</v>
      </c>
      <c r="E140" s="15">
        <f t="shared" si="20"/>
        <v>0</v>
      </c>
      <c r="F140" s="15">
        <v>5284</v>
      </c>
      <c r="G140" s="15">
        <v>0</v>
      </c>
      <c r="H140" s="62">
        <f t="shared" si="21"/>
        <v>118.6970127388167</v>
      </c>
    </row>
    <row r="141" spans="1:8" x14ac:dyDescent="0.3">
      <c r="A141" s="60">
        <v>42509</v>
      </c>
      <c r="B141" s="15">
        <f t="shared" si="17"/>
        <v>2016</v>
      </c>
      <c r="C141" s="15">
        <f t="shared" si="18"/>
        <v>5</v>
      </c>
      <c r="D141" s="15">
        <f t="shared" si="19"/>
        <v>5</v>
      </c>
      <c r="E141" s="15">
        <f t="shared" si="20"/>
        <v>0</v>
      </c>
      <c r="F141" s="15">
        <v>5159</v>
      </c>
      <c r="G141" s="15">
        <v>0</v>
      </c>
      <c r="H141" s="62">
        <f t="shared" si="21"/>
        <v>99.445836243159363</v>
      </c>
    </row>
    <row r="142" spans="1:8" x14ac:dyDescent="0.3">
      <c r="A142" s="60">
        <v>42510</v>
      </c>
      <c r="B142" s="15">
        <f t="shared" si="17"/>
        <v>2016</v>
      </c>
      <c r="C142" s="15">
        <f t="shared" si="18"/>
        <v>5</v>
      </c>
      <c r="D142" s="15">
        <f t="shared" si="19"/>
        <v>6</v>
      </c>
      <c r="E142" s="15">
        <f t="shared" si="20"/>
        <v>1</v>
      </c>
      <c r="F142" s="15">
        <v>5066</v>
      </c>
      <c r="G142" s="15">
        <v>0</v>
      </c>
      <c r="H142" s="62">
        <f t="shared" si="21"/>
        <v>81.074100229085374</v>
      </c>
    </row>
    <row r="143" spans="1:8" x14ac:dyDescent="0.3">
      <c r="A143" s="60">
        <v>42511</v>
      </c>
      <c r="B143" s="15">
        <f t="shared" si="17"/>
        <v>2016</v>
      </c>
      <c r="C143" s="15">
        <f t="shared" si="18"/>
        <v>5</v>
      </c>
      <c r="D143" s="15">
        <f t="shared" si="19"/>
        <v>7</v>
      </c>
      <c r="E143" s="15">
        <f t="shared" si="20"/>
        <v>1</v>
      </c>
      <c r="F143" s="15">
        <v>4991</v>
      </c>
      <c r="G143" s="15">
        <v>0</v>
      </c>
      <c r="H143" s="62">
        <f t="shared" si="21"/>
        <v>43.154621819085008</v>
      </c>
    </row>
    <row r="144" spans="1:8" x14ac:dyDescent="0.3">
      <c r="A144" s="60">
        <v>42512</v>
      </c>
      <c r="B144" s="15">
        <f t="shared" si="17"/>
        <v>2016</v>
      </c>
      <c r="C144" s="15">
        <f t="shared" si="18"/>
        <v>5</v>
      </c>
      <c r="D144" s="15">
        <f t="shared" si="19"/>
        <v>1</v>
      </c>
      <c r="E144" s="15">
        <f t="shared" si="20"/>
        <v>0</v>
      </c>
      <c r="F144" s="15">
        <v>4967</v>
      </c>
      <c r="G144" s="15">
        <v>0</v>
      </c>
      <c r="H144" s="62">
        <f t="shared" si="21"/>
        <v>127.31850762441057</v>
      </c>
    </row>
    <row r="145" spans="1:8" x14ac:dyDescent="0.3">
      <c r="A145" s="60">
        <v>42513</v>
      </c>
      <c r="B145" s="15">
        <f t="shared" si="17"/>
        <v>2016</v>
      </c>
      <c r="C145" s="15">
        <f t="shared" si="18"/>
        <v>5</v>
      </c>
      <c r="D145" s="15">
        <f t="shared" si="19"/>
        <v>2</v>
      </c>
      <c r="E145" s="15">
        <f t="shared" si="20"/>
        <v>0</v>
      </c>
      <c r="F145" s="15">
        <v>4838</v>
      </c>
      <c r="G145" s="15">
        <v>0</v>
      </c>
      <c r="H145" s="62">
        <f t="shared" si="21"/>
        <v>131.93618986618691</v>
      </c>
    </row>
    <row r="146" spans="1:8" x14ac:dyDescent="0.3">
      <c r="A146" s="60">
        <v>42514</v>
      </c>
      <c r="B146" s="15">
        <f t="shared" si="17"/>
        <v>2016</v>
      </c>
      <c r="C146" s="15">
        <f t="shared" si="18"/>
        <v>5</v>
      </c>
      <c r="D146" s="15">
        <f t="shared" si="19"/>
        <v>3</v>
      </c>
      <c r="E146" s="15">
        <f t="shared" si="20"/>
        <v>0</v>
      </c>
      <c r="F146" s="15">
        <v>4701</v>
      </c>
      <c r="G146" s="15">
        <v>0</v>
      </c>
      <c r="H146" s="62">
        <f t="shared" si="21"/>
        <v>129.32558215144837</v>
      </c>
    </row>
    <row r="147" spans="1:8" x14ac:dyDescent="0.3">
      <c r="A147" s="60">
        <v>42515</v>
      </c>
      <c r="B147" s="15">
        <f t="shared" si="17"/>
        <v>2016</v>
      </c>
      <c r="C147" s="15">
        <f t="shared" si="18"/>
        <v>5</v>
      </c>
      <c r="D147" s="15">
        <f t="shared" si="19"/>
        <v>4</v>
      </c>
      <c r="E147" s="15">
        <f t="shared" si="20"/>
        <v>0</v>
      </c>
      <c r="F147" s="15">
        <v>4559</v>
      </c>
      <c r="G147" s="15">
        <v>0</v>
      </c>
      <c r="H147" s="62">
        <f t="shared" si="21"/>
        <v>118.6970127388167</v>
      </c>
    </row>
    <row r="148" spans="1:8" x14ac:dyDescent="0.3">
      <c r="A148" s="60">
        <v>42516</v>
      </c>
      <c r="B148" s="15">
        <f t="shared" si="17"/>
        <v>2016</v>
      </c>
      <c r="C148" s="15">
        <f t="shared" si="18"/>
        <v>5</v>
      </c>
      <c r="D148" s="15">
        <f t="shared" si="19"/>
        <v>5</v>
      </c>
      <c r="E148" s="15">
        <f t="shared" si="20"/>
        <v>0</v>
      </c>
      <c r="F148" s="15">
        <v>4443</v>
      </c>
      <c r="G148" s="15">
        <v>0</v>
      </c>
      <c r="H148" s="62">
        <f t="shared" si="21"/>
        <v>99.445836243159363</v>
      </c>
    </row>
    <row r="149" spans="1:8" x14ac:dyDescent="0.3">
      <c r="A149" s="60">
        <v>42517</v>
      </c>
      <c r="B149" s="15">
        <f t="shared" si="17"/>
        <v>2016</v>
      </c>
      <c r="C149" s="15">
        <f t="shared" si="18"/>
        <v>5</v>
      </c>
      <c r="D149" s="15">
        <f t="shared" si="19"/>
        <v>6</v>
      </c>
      <c r="E149" s="15">
        <f t="shared" si="20"/>
        <v>1</v>
      </c>
      <c r="F149" s="15">
        <v>4341</v>
      </c>
      <c r="G149" s="15">
        <v>0</v>
      </c>
      <c r="H149" s="62">
        <f t="shared" si="21"/>
        <v>81.074100229085374</v>
      </c>
    </row>
    <row r="150" spans="1:8" x14ac:dyDescent="0.3">
      <c r="A150" s="60">
        <v>42518</v>
      </c>
      <c r="B150" s="15">
        <f t="shared" si="17"/>
        <v>2016</v>
      </c>
      <c r="C150" s="15">
        <f t="shared" si="18"/>
        <v>5</v>
      </c>
      <c r="D150" s="15">
        <f t="shared" si="19"/>
        <v>7</v>
      </c>
      <c r="E150" s="15">
        <f t="shared" si="20"/>
        <v>1</v>
      </c>
      <c r="F150" s="15">
        <v>4257</v>
      </c>
      <c r="G150" s="15">
        <v>0</v>
      </c>
      <c r="H150" s="62">
        <f t="shared" si="21"/>
        <v>43.154621819085008</v>
      </c>
    </row>
    <row r="151" spans="1:8" x14ac:dyDescent="0.3">
      <c r="A151" s="60">
        <v>42519</v>
      </c>
      <c r="B151" s="15">
        <f t="shared" si="17"/>
        <v>2016</v>
      </c>
      <c r="C151" s="15">
        <f t="shared" si="18"/>
        <v>5</v>
      </c>
      <c r="D151" s="15">
        <f t="shared" si="19"/>
        <v>1</v>
      </c>
      <c r="E151" s="15">
        <f t="shared" si="20"/>
        <v>0</v>
      </c>
      <c r="F151" s="15">
        <v>4207</v>
      </c>
      <c r="G151" s="15">
        <v>0</v>
      </c>
      <c r="H151" s="62">
        <f t="shared" si="21"/>
        <v>127.31850762441057</v>
      </c>
    </row>
    <row r="152" spans="1:8" x14ac:dyDescent="0.3">
      <c r="A152" s="60">
        <v>42520</v>
      </c>
      <c r="B152" s="15">
        <f t="shared" si="17"/>
        <v>2016</v>
      </c>
      <c r="C152" s="15">
        <f t="shared" si="18"/>
        <v>5</v>
      </c>
      <c r="D152" s="15">
        <f t="shared" si="19"/>
        <v>2</v>
      </c>
      <c r="E152" s="15">
        <f t="shared" si="20"/>
        <v>0</v>
      </c>
      <c r="F152" s="15">
        <v>4096</v>
      </c>
      <c r="G152" s="15">
        <v>0</v>
      </c>
      <c r="H152" s="62">
        <f t="shared" si="21"/>
        <v>131.93618986618691</v>
      </c>
    </row>
    <row r="153" spans="1:8" x14ac:dyDescent="0.3">
      <c r="A153" s="60">
        <v>42521</v>
      </c>
      <c r="B153" s="15">
        <f t="shared" si="17"/>
        <v>2016</v>
      </c>
      <c r="C153" s="15">
        <f t="shared" si="18"/>
        <v>5</v>
      </c>
      <c r="D153" s="15">
        <f t="shared" si="19"/>
        <v>3</v>
      </c>
      <c r="E153" s="15">
        <f t="shared" si="20"/>
        <v>0</v>
      </c>
      <c r="F153" s="15">
        <v>3965</v>
      </c>
      <c r="G153" s="15">
        <v>0</v>
      </c>
      <c r="H153" s="62">
        <f t="shared" si="21"/>
        <v>129.32558215144837</v>
      </c>
    </row>
    <row r="154" spans="1:8" x14ac:dyDescent="0.3">
      <c r="A154" s="60">
        <v>42522</v>
      </c>
      <c r="B154" s="15">
        <f t="shared" si="17"/>
        <v>2016</v>
      </c>
      <c r="C154" s="15">
        <f t="shared" si="18"/>
        <v>6</v>
      </c>
      <c r="D154" s="15">
        <f t="shared" si="19"/>
        <v>4</v>
      </c>
      <c r="E154" s="15">
        <f t="shared" si="20"/>
        <v>0</v>
      </c>
      <c r="F154" s="15">
        <v>3845</v>
      </c>
      <c r="G154" s="15">
        <v>0</v>
      </c>
      <c r="H154" s="62">
        <f t="shared" si="21"/>
        <v>121.14679824179433</v>
      </c>
    </row>
    <row r="155" spans="1:8" x14ac:dyDescent="0.3">
      <c r="A155" s="60">
        <v>42523</v>
      </c>
      <c r="B155" s="15">
        <f t="shared" si="17"/>
        <v>2016</v>
      </c>
      <c r="C155" s="15">
        <f t="shared" si="18"/>
        <v>6</v>
      </c>
      <c r="D155" s="15">
        <f t="shared" si="19"/>
        <v>5</v>
      </c>
      <c r="E155" s="15">
        <f t="shared" si="20"/>
        <v>0</v>
      </c>
      <c r="F155" s="15">
        <v>3715</v>
      </c>
      <c r="G155" s="15">
        <v>0</v>
      </c>
      <c r="H155" s="62">
        <f t="shared" si="21"/>
        <v>101.89562174613698</v>
      </c>
    </row>
    <row r="156" spans="1:8" x14ac:dyDescent="0.3">
      <c r="A156" s="60">
        <v>42524</v>
      </c>
      <c r="B156" s="15">
        <f t="shared" si="17"/>
        <v>2016</v>
      </c>
      <c r="C156" s="15">
        <f t="shared" si="18"/>
        <v>6</v>
      </c>
      <c r="D156" s="15">
        <f t="shared" si="19"/>
        <v>6</v>
      </c>
      <c r="E156" s="15">
        <f t="shared" si="20"/>
        <v>1</v>
      </c>
      <c r="F156" s="15">
        <v>3614</v>
      </c>
      <c r="G156" s="15">
        <v>0</v>
      </c>
      <c r="H156" s="62">
        <f t="shared" si="21"/>
        <v>83.523885732063007</v>
      </c>
    </row>
    <row r="157" spans="1:8" x14ac:dyDescent="0.3">
      <c r="A157" s="60">
        <v>42525</v>
      </c>
      <c r="B157" s="15">
        <f t="shared" si="17"/>
        <v>2016</v>
      </c>
      <c r="C157" s="15">
        <f t="shared" si="18"/>
        <v>6</v>
      </c>
      <c r="D157" s="15">
        <f t="shared" si="19"/>
        <v>7</v>
      </c>
      <c r="E157" s="15">
        <f t="shared" si="20"/>
        <v>1</v>
      </c>
      <c r="F157" s="15">
        <v>3522</v>
      </c>
      <c r="G157" s="15">
        <v>0</v>
      </c>
      <c r="H157" s="62">
        <f t="shared" si="21"/>
        <v>45.604407322062634</v>
      </c>
    </row>
    <row r="158" spans="1:8" x14ac:dyDescent="0.3">
      <c r="A158" s="60">
        <v>42526</v>
      </c>
      <c r="B158" s="15">
        <f t="shared" si="17"/>
        <v>2016</v>
      </c>
      <c r="C158" s="15">
        <f t="shared" si="18"/>
        <v>6</v>
      </c>
      <c r="D158" s="15">
        <f t="shared" si="19"/>
        <v>1</v>
      </c>
      <c r="E158" s="15">
        <f t="shared" si="20"/>
        <v>0</v>
      </c>
      <c r="F158" s="15">
        <v>3480</v>
      </c>
      <c r="G158" s="15">
        <v>0</v>
      </c>
      <c r="H158" s="62">
        <f t="shared" si="21"/>
        <v>129.7682931273882</v>
      </c>
    </row>
    <row r="159" spans="1:8" x14ac:dyDescent="0.3">
      <c r="A159" s="60">
        <v>42527</v>
      </c>
      <c r="B159" s="15">
        <f t="shared" si="17"/>
        <v>2016</v>
      </c>
      <c r="C159" s="15">
        <f t="shared" si="18"/>
        <v>6</v>
      </c>
      <c r="D159" s="15">
        <f t="shared" si="19"/>
        <v>2</v>
      </c>
      <c r="E159" s="15">
        <f t="shared" si="20"/>
        <v>0</v>
      </c>
      <c r="F159" s="15">
        <v>3364</v>
      </c>
      <c r="G159" s="15">
        <v>0</v>
      </c>
      <c r="H159" s="62">
        <f t="shared" si="21"/>
        <v>134.38597536916456</v>
      </c>
    </row>
    <row r="160" spans="1:8" x14ac:dyDescent="0.3">
      <c r="A160" s="60">
        <v>42528</v>
      </c>
      <c r="B160" s="15">
        <f t="shared" si="17"/>
        <v>2016</v>
      </c>
      <c r="C160" s="15">
        <f t="shared" si="18"/>
        <v>6</v>
      </c>
      <c r="D160" s="15">
        <f t="shared" si="19"/>
        <v>3</v>
      </c>
      <c r="E160" s="15">
        <f t="shared" si="20"/>
        <v>0</v>
      </c>
      <c r="F160" s="15">
        <v>3239</v>
      </c>
      <c r="G160" s="15">
        <v>0</v>
      </c>
      <c r="H160" s="62">
        <f t="shared" si="21"/>
        <v>131.77536765442599</v>
      </c>
    </row>
    <row r="161" spans="1:8" x14ac:dyDescent="0.3">
      <c r="A161" s="60">
        <v>42529</v>
      </c>
      <c r="B161" s="15">
        <f t="shared" si="17"/>
        <v>2016</v>
      </c>
      <c r="C161" s="15">
        <f t="shared" si="18"/>
        <v>6</v>
      </c>
      <c r="D161" s="15">
        <f t="shared" si="19"/>
        <v>4</v>
      </c>
      <c r="E161" s="15">
        <f t="shared" si="20"/>
        <v>0</v>
      </c>
      <c r="F161" s="15">
        <v>3110</v>
      </c>
      <c r="G161" s="15">
        <v>0</v>
      </c>
      <c r="H161" s="62">
        <f t="shared" si="21"/>
        <v>121.14679824179433</v>
      </c>
    </row>
    <row r="162" spans="1:8" x14ac:dyDescent="0.3">
      <c r="A162" s="60">
        <v>42530</v>
      </c>
      <c r="B162" s="15">
        <f t="shared" si="17"/>
        <v>2016</v>
      </c>
      <c r="C162" s="15">
        <f t="shared" si="18"/>
        <v>6</v>
      </c>
      <c r="D162" s="15">
        <f t="shared" si="19"/>
        <v>5</v>
      </c>
      <c r="E162" s="15">
        <f t="shared" si="20"/>
        <v>0</v>
      </c>
      <c r="F162" s="15">
        <v>2980</v>
      </c>
      <c r="G162" s="15">
        <v>0</v>
      </c>
      <c r="H162" s="62">
        <f t="shared" si="21"/>
        <v>101.89562174613698</v>
      </c>
    </row>
    <row r="163" spans="1:8" x14ac:dyDescent="0.3">
      <c r="A163" s="60">
        <v>42531</v>
      </c>
      <c r="B163" s="15">
        <f t="shared" si="17"/>
        <v>2016</v>
      </c>
      <c r="C163" s="15">
        <f t="shared" si="18"/>
        <v>6</v>
      </c>
      <c r="D163" s="15">
        <f t="shared" si="19"/>
        <v>6</v>
      </c>
      <c r="E163" s="15">
        <f t="shared" si="20"/>
        <v>1</v>
      </c>
      <c r="F163" s="15">
        <v>2881</v>
      </c>
      <c r="G163" s="15">
        <v>0</v>
      </c>
      <c r="H163" s="62">
        <f t="shared" si="21"/>
        <v>83.523885732063007</v>
      </c>
    </row>
    <row r="164" spans="1:8" x14ac:dyDescent="0.3">
      <c r="A164" s="60">
        <v>42532</v>
      </c>
      <c r="B164" s="15">
        <f t="shared" si="17"/>
        <v>2016</v>
      </c>
      <c r="C164" s="15">
        <f t="shared" si="18"/>
        <v>6</v>
      </c>
      <c r="D164" s="15">
        <f t="shared" si="19"/>
        <v>7</v>
      </c>
      <c r="E164" s="15">
        <f t="shared" si="20"/>
        <v>1</v>
      </c>
      <c r="F164" s="15">
        <v>2794</v>
      </c>
      <c r="G164" s="15">
        <v>0</v>
      </c>
      <c r="H164" s="62">
        <f t="shared" si="21"/>
        <v>45.604407322062634</v>
      </c>
    </row>
    <row r="165" spans="1:8" x14ac:dyDescent="0.3">
      <c r="A165" s="60">
        <v>42533</v>
      </c>
      <c r="B165" s="15">
        <f t="shared" si="17"/>
        <v>2016</v>
      </c>
      <c r="C165" s="15">
        <f t="shared" si="18"/>
        <v>6</v>
      </c>
      <c r="D165" s="15">
        <f t="shared" si="19"/>
        <v>1</v>
      </c>
      <c r="E165" s="15">
        <f t="shared" si="20"/>
        <v>0</v>
      </c>
      <c r="F165" s="15">
        <v>2749</v>
      </c>
      <c r="G165" s="15">
        <v>0</v>
      </c>
      <c r="H165" s="62">
        <f t="shared" si="21"/>
        <v>129.7682931273882</v>
      </c>
    </row>
    <row r="166" spans="1:8" x14ac:dyDescent="0.3">
      <c r="A166" s="60">
        <v>42534</v>
      </c>
      <c r="B166" s="15">
        <f t="shared" si="17"/>
        <v>2016</v>
      </c>
      <c r="C166" s="15">
        <f t="shared" si="18"/>
        <v>6</v>
      </c>
      <c r="D166" s="15">
        <f t="shared" si="19"/>
        <v>2</v>
      </c>
      <c r="E166" s="15">
        <f t="shared" si="20"/>
        <v>0</v>
      </c>
      <c r="F166" s="15">
        <v>2627</v>
      </c>
      <c r="G166" s="15">
        <v>0</v>
      </c>
      <c r="H166" s="62">
        <f t="shared" si="21"/>
        <v>134.38597536916456</v>
      </c>
    </row>
    <row r="167" spans="1:8" x14ac:dyDescent="0.3">
      <c r="A167" s="60">
        <v>42535</v>
      </c>
      <c r="B167" s="15">
        <f t="shared" si="17"/>
        <v>2016</v>
      </c>
      <c r="C167" s="15">
        <f t="shared" si="18"/>
        <v>6</v>
      </c>
      <c r="D167" s="15">
        <f t="shared" si="19"/>
        <v>3</v>
      </c>
      <c r="E167" s="15">
        <f t="shared" si="20"/>
        <v>0</v>
      </c>
      <c r="F167" s="15">
        <v>2480</v>
      </c>
      <c r="G167" s="15">
        <v>0</v>
      </c>
      <c r="H167" s="62">
        <f t="shared" si="21"/>
        <v>131.77536765442599</v>
      </c>
    </row>
    <row r="168" spans="1:8" x14ac:dyDescent="0.3">
      <c r="A168" s="60">
        <v>42536</v>
      </c>
      <c r="B168" s="15">
        <f t="shared" si="17"/>
        <v>2016</v>
      </c>
      <c r="C168" s="15">
        <f t="shared" si="18"/>
        <v>6</v>
      </c>
      <c r="D168" s="15">
        <f t="shared" si="19"/>
        <v>4</v>
      </c>
      <c r="E168" s="15">
        <f t="shared" si="20"/>
        <v>0</v>
      </c>
      <c r="F168" s="15">
        <v>2344</v>
      </c>
      <c r="G168" s="15">
        <v>0</v>
      </c>
      <c r="H168" s="62">
        <f t="shared" si="21"/>
        <v>121.14679824179433</v>
      </c>
    </row>
    <row r="169" spans="1:8" x14ac:dyDescent="0.3">
      <c r="A169" s="60">
        <v>42537</v>
      </c>
      <c r="B169" s="15">
        <f t="shared" si="17"/>
        <v>2016</v>
      </c>
      <c r="C169" s="15">
        <f t="shared" si="18"/>
        <v>6</v>
      </c>
      <c r="D169" s="15">
        <f t="shared" si="19"/>
        <v>5</v>
      </c>
      <c r="E169" s="15">
        <f t="shared" si="20"/>
        <v>0</v>
      </c>
      <c r="F169" s="15">
        <v>2222</v>
      </c>
      <c r="G169" s="15">
        <v>0</v>
      </c>
      <c r="H169" s="62">
        <f t="shared" si="21"/>
        <v>101.89562174613698</v>
      </c>
    </row>
    <row r="170" spans="1:8" x14ac:dyDescent="0.3">
      <c r="A170" s="60">
        <v>42538</v>
      </c>
      <c r="B170" s="15">
        <f t="shared" si="17"/>
        <v>2016</v>
      </c>
      <c r="C170" s="15">
        <f t="shared" si="18"/>
        <v>6</v>
      </c>
      <c r="D170" s="15">
        <f t="shared" si="19"/>
        <v>6</v>
      </c>
      <c r="E170" s="15">
        <f t="shared" si="20"/>
        <v>1</v>
      </c>
      <c r="F170" s="15">
        <v>2130</v>
      </c>
      <c r="G170" s="15">
        <v>0</v>
      </c>
      <c r="H170" s="62">
        <f t="shared" si="21"/>
        <v>83.523885732063007</v>
      </c>
    </row>
    <row r="171" spans="1:8" x14ac:dyDescent="0.3">
      <c r="A171" s="60">
        <v>42539</v>
      </c>
      <c r="B171" s="15">
        <f t="shared" si="17"/>
        <v>2016</v>
      </c>
      <c r="C171" s="15">
        <f t="shared" si="18"/>
        <v>6</v>
      </c>
      <c r="D171" s="15">
        <f t="shared" si="19"/>
        <v>7</v>
      </c>
      <c r="E171" s="15">
        <f t="shared" si="20"/>
        <v>1</v>
      </c>
      <c r="F171" s="15">
        <v>2046</v>
      </c>
      <c r="G171" s="15">
        <v>0</v>
      </c>
      <c r="H171" s="62">
        <f t="shared" si="21"/>
        <v>45.604407322062634</v>
      </c>
    </row>
    <row r="172" spans="1:8" x14ac:dyDescent="0.3">
      <c r="A172" s="60">
        <v>42540</v>
      </c>
      <c r="B172" s="15">
        <f t="shared" si="17"/>
        <v>2016</v>
      </c>
      <c r="C172" s="15">
        <f t="shared" si="18"/>
        <v>6</v>
      </c>
      <c r="D172" s="15">
        <f t="shared" si="19"/>
        <v>1</v>
      </c>
      <c r="E172" s="15">
        <f t="shared" si="20"/>
        <v>0</v>
      </c>
      <c r="F172" s="15">
        <v>2010</v>
      </c>
      <c r="G172" s="15">
        <v>0</v>
      </c>
      <c r="H172" s="62">
        <f t="shared" si="21"/>
        <v>129.7682931273882</v>
      </c>
    </row>
    <row r="173" spans="1:8" x14ac:dyDescent="0.3">
      <c r="A173" s="60">
        <v>42541</v>
      </c>
      <c r="B173" s="15">
        <f t="shared" si="17"/>
        <v>2016</v>
      </c>
      <c r="C173" s="15">
        <f t="shared" si="18"/>
        <v>6</v>
      </c>
      <c r="D173" s="15">
        <f t="shared" si="19"/>
        <v>2</v>
      </c>
      <c r="E173" s="15">
        <f t="shared" si="20"/>
        <v>0</v>
      </c>
      <c r="F173" s="15">
        <v>9310</v>
      </c>
      <c r="G173" s="15">
        <v>7424</v>
      </c>
      <c r="H173" s="62">
        <f t="shared" si="21"/>
        <v>134.38597536916456</v>
      </c>
    </row>
    <row r="174" spans="1:8" x14ac:dyDescent="0.3">
      <c r="A174" s="60">
        <v>42542</v>
      </c>
      <c r="B174" s="15">
        <f t="shared" si="17"/>
        <v>2016</v>
      </c>
      <c r="C174" s="15">
        <f t="shared" si="18"/>
        <v>6</v>
      </c>
      <c r="D174" s="15">
        <f t="shared" si="19"/>
        <v>3</v>
      </c>
      <c r="E174" s="15">
        <f t="shared" si="20"/>
        <v>0</v>
      </c>
      <c r="F174" s="15">
        <v>9179</v>
      </c>
      <c r="G174" s="15">
        <v>0</v>
      </c>
      <c r="H174" s="62">
        <f t="shared" si="21"/>
        <v>131.77536765442599</v>
      </c>
    </row>
    <row r="175" spans="1:8" x14ac:dyDescent="0.3">
      <c r="A175" s="60">
        <v>42543</v>
      </c>
      <c r="B175" s="15">
        <f t="shared" si="17"/>
        <v>2016</v>
      </c>
      <c r="C175" s="15">
        <f t="shared" si="18"/>
        <v>6</v>
      </c>
      <c r="D175" s="15">
        <f t="shared" si="19"/>
        <v>4</v>
      </c>
      <c r="E175" s="15">
        <f t="shared" si="20"/>
        <v>0</v>
      </c>
      <c r="F175" s="15">
        <v>9049</v>
      </c>
      <c r="G175" s="15">
        <v>0</v>
      </c>
      <c r="H175" s="62">
        <f t="shared" si="21"/>
        <v>121.14679824179433</v>
      </c>
    </row>
    <row r="176" spans="1:8" x14ac:dyDescent="0.3">
      <c r="A176" s="60">
        <v>42544</v>
      </c>
      <c r="B176" s="15">
        <f t="shared" si="17"/>
        <v>2016</v>
      </c>
      <c r="C176" s="15">
        <f t="shared" si="18"/>
        <v>6</v>
      </c>
      <c r="D176" s="15">
        <f t="shared" si="19"/>
        <v>5</v>
      </c>
      <c r="E176" s="15">
        <f t="shared" si="20"/>
        <v>0</v>
      </c>
      <c r="F176" s="15">
        <v>8933</v>
      </c>
      <c r="G176" s="15">
        <v>0</v>
      </c>
      <c r="H176" s="62">
        <f t="shared" si="21"/>
        <v>101.89562174613698</v>
      </c>
    </row>
    <row r="177" spans="1:8" x14ac:dyDescent="0.3">
      <c r="A177" s="60">
        <v>42545</v>
      </c>
      <c r="B177" s="15">
        <f t="shared" si="17"/>
        <v>2016</v>
      </c>
      <c r="C177" s="15">
        <f t="shared" si="18"/>
        <v>6</v>
      </c>
      <c r="D177" s="15">
        <f t="shared" si="19"/>
        <v>6</v>
      </c>
      <c r="E177" s="15">
        <f t="shared" si="20"/>
        <v>1</v>
      </c>
      <c r="F177" s="15">
        <v>8826</v>
      </c>
      <c r="G177" s="15">
        <v>0</v>
      </c>
      <c r="H177" s="62">
        <f t="shared" si="21"/>
        <v>83.523885732063007</v>
      </c>
    </row>
    <row r="178" spans="1:8" x14ac:dyDescent="0.3">
      <c r="A178" s="60">
        <v>42546</v>
      </c>
      <c r="B178" s="15">
        <f t="shared" si="17"/>
        <v>2016</v>
      </c>
      <c r="C178" s="15">
        <f t="shared" si="18"/>
        <v>6</v>
      </c>
      <c r="D178" s="15">
        <f t="shared" si="19"/>
        <v>7</v>
      </c>
      <c r="E178" s="15">
        <f t="shared" si="20"/>
        <v>1</v>
      </c>
      <c r="F178" s="15">
        <v>8747</v>
      </c>
      <c r="G178" s="15">
        <v>0</v>
      </c>
      <c r="H178" s="62">
        <f t="shared" si="21"/>
        <v>45.604407322062634</v>
      </c>
    </row>
    <row r="179" spans="1:8" x14ac:dyDescent="0.3">
      <c r="A179" s="60">
        <v>42547</v>
      </c>
      <c r="B179" s="15">
        <f t="shared" si="17"/>
        <v>2016</v>
      </c>
      <c r="C179" s="15">
        <f t="shared" si="18"/>
        <v>6</v>
      </c>
      <c r="D179" s="15">
        <f t="shared" si="19"/>
        <v>1</v>
      </c>
      <c r="E179" s="15">
        <f t="shared" si="20"/>
        <v>0</v>
      </c>
      <c r="F179" s="15">
        <v>8697</v>
      </c>
      <c r="G179" s="15">
        <v>0</v>
      </c>
      <c r="H179" s="62">
        <f t="shared" si="21"/>
        <v>129.7682931273882</v>
      </c>
    </row>
    <row r="180" spans="1:8" x14ac:dyDescent="0.3">
      <c r="A180" s="60">
        <v>42548</v>
      </c>
      <c r="B180" s="15">
        <f t="shared" si="17"/>
        <v>2016</v>
      </c>
      <c r="C180" s="15">
        <f t="shared" si="18"/>
        <v>6</v>
      </c>
      <c r="D180" s="15">
        <f t="shared" si="19"/>
        <v>2</v>
      </c>
      <c r="E180" s="15">
        <f t="shared" si="20"/>
        <v>0</v>
      </c>
      <c r="F180" s="15">
        <v>8569</v>
      </c>
      <c r="G180" s="15">
        <v>0</v>
      </c>
      <c r="H180" s="62">
        <f t="shared" si="21"/>
        <v>134.38597536916456</v>
      </c>
    </row>
    <row r="181" spans="1:8" x14ac:dyDescent="0.3">
      <c r="A181" s="60">
        <v>42549</v>
      </c>
      <c r="B181" s="15">
        <f t="shared" si="17"/>
        <v>2016</v>
      </c>
      <c r="C181" s="15">
        <f t="shared" si="18"/>
        <v>6</v>
      </c>
      <c r="D181" s="15">
        <f t="shared" si="19"/>
        <v>3</v>
      </c>
      <c r="E181" s="15">
        <f t="shared" si="20"/>
        <v>0</v>
      </c>
      <c r="F181" s="15">
        <v>8438</v>
      </c>
      <c r="G181" s="15">
        <v>0</v>
      </c>
      <c r="H181" s="62">
        <f t="shared" si="21"/>
        <v>131.77536765442599</v>
      </c>
    </row>
    <row r="182" spans="1:8" x14ac:dyDescent="0.3">
      <c r="A182" s="60">
        <v>42550</v>
      </c>
      <c r="B182" s="15">
        <f t="shared" si="17"/>
        <v>2016</v>
      </c>
      <c r="C182" s="15">
        <f t="shared" si="18"/>
        <v>6</v>
      </c>
      <c r="D182" s="15">
        <f t="shared" si="19"/>
        <v>4</v>
      </c>
      <c r="E182" s="15">
        <f t="shared" si="20"/>
        <v>0</v>
      </c>
      <c r="F182" s="15">
        <v>8311</v>
      </c>
      <c r="G182" s="15">
        <v>0</v>
      </c>
      <c r="H182" s="62">
        <f t="shared" si="21"/>
        <v>121.14679824179433</v>
      </c>
    </row>
    <row r="183" spans="1:8" x14ac:dyDescent="0.3">
      <c r="A183" s="60">
        <v>42551</v>
      </c>
      <c r="B183" s="15">
        <f t="shared" si="17"/>
        <v>2016</v>
      </c>
      <c r="C183" s="15">
        <f t="shared" si="18"/>
        <v>6</v>
      </c>
      <c r="D183" s="15">
        <f t="shared" si="19"/>
        <v>5</v>
      </c>
      <c r="E183" s="15">
        <f t="shared" si="20"/>
        <v>0</v>
      </c>
      <c r="F183" s="15">
        <v>8172</v>
      </c>
      <c r="G183" s="15">
        <v>0</v>
      </c>
      <c r="H183" s="62">
        <f t="shared" si="21"/>
        <v>101.89562174613698</v>
      </c>
    </row>
    <row r="184" spans="1:8" x14ac:dyDescent="0.3">
      <c r="A184" s="60">
        <v>42552</v>
      </c>
      <c r="B184" s="15">
        <f t="shared" si="17"/>
        <v>2016</v>
      </c>
      <c r="C184" s="15">
        <f t="shared" si="18"/>
        <v>7</v>
      </c>
      <c r="D184" s="15">
        <f t="shared" si="19"/>
        <v>6</v>
      </c>
      <c r="E184" s="15">
        <f t="shared" si="20"/>
        <v>1</v>
      </c>
      <c r="F184" s="15">
        <v>8074</v>
      </c>
      <c r="G184" s="15">
        <v>0</v>
      </c>
      <c r="H184" s="62">
        <f t="shared" si="21"/>
        <v>85.873177957969077</v>
      </c>
    </row>
    <row r="185" spans="1:8" x14ac:dyDescent="0.3">
      <c r="A185" s="60">
        <v>42553</v>
      </c>
      <c r="B185" s="15">
        <f t="shared" si="17"/>
        <v>2016</v>
      </c>
      <c r="C185" s="15">
        <f t="shared" si="18"/>
        <v>7</v>
      </c>
      <c r="D185" s="15">
        <f t="shared" si="19"/>
        <v>7</v>
      </c>
      <c r="E185" s="15">
        <f t="shared" si="20"/>
        <v>1</v>
      </c>
      <c r="F185" s="15">
        <v>7982</v>
      </c>
      <c r="G185" s="15">
        <v>0</v>
      </c>
      <c r="H185" s="62">
        <f t="shared" si="21"/>
        <v>47.953699547968711</v>
      </c>
    </row>
    <row r="186" spans="1:8" x14ac:dyDescent="0.3">
      <c r="A186" s="60">
        <v>42554</v>
      </c>
      <c r="B186" s="15">
        <f t="shared" si="17"/>
        <v>2016</v>
      </c>
      <c r="C186" s="15">
        <f t="shared" si="18"/>
        <v>7</v>
      </c>
      <c r="D186" s="15">
        <f t="shared" si="19"/>
        <v>1</v>
      </c>
      <c r="E186" s="15">
        <f t="shared" si="20"/>
        <v>0</v>
      </c>
      <c r="F186" s="15">
        <v>7937</v>
      </c>
      <c r="G186" s="15">
        <v>0</v>
      </c>
      <c r="H186" s="62">
        <f t="shared" si="21"/>
        <v>132.11758535329426</v>
      </c>
    </row>
    <row r="187" spans="1:8" x14ac:dyDescent="0.3">
      <c r="A187" s="60">
        <v>42555</v>
      </c>
      <c r="B187" s="15">
        <f t="shared" si="17"/>
        <v>2016</v>
      </c>
      <c r="C187" s="15">
        <f t="shared" si="18"/>
        <v>7</v>
      </c>
      <c r="D187" s="15">
        <f t="shared" si="19"/>
        <v>2</v>
      </c>
      <c r="E187" s="15">
        <f t="shared" si="20"/>
        <v>0</v>
      </c>
      <c r="F187" s="15">
        <v>7816</v>
      </c>
      <c r="G187" s="15">
        <v>0</v>
      </c>
      <c r="H187" s="62">
        <f t="shared" si="21"/>
        <v>136.73526759507061</v>
      </c>
    </row>
    <row r="188" spans="1:8" x14ac:dyDescent="0.3">
      <c r="A188" s="60">
        <v>42556</v>
      </c>
      <c r="B188" s="15">
        <f t="shared" si="17"/>
        <v>2016</v>
      </c>
      <c r="C188" s="15">
        <f t="shared" si="18"/>
        <v>7</v>
      </c>
      <c r="D188" s="15">
        <f t="shared" si="19"/>
        <v>3</v>
      </c>
      <c r="E188" s="15">
        <f t="shared" si="20"/>
        <v>0</v>
      </c>
      <c r="F188" s="15">
        <v>7685</v>
      </c>
      <c r="G188" s="15">
        <v>0</v>
      </c>
      <c r="H188" s="62">
        <f t="shared" si="21"/>
        <v>134.12465988033208</v>
      </c>
    </row>
    <row r="189" spans="1:8" x14ac:dyDescent="0.3">
      <c r="A189" s="60">
        <v>42557</v>
      </c>
      <c r="B189" s="15">
        <f t="shared" si="17"/>
        <v>2016</v>
      </c>
      <c r="C189" s="15">
        <f t="shared" si="18"/>
        <v>7</v>
      </c>
      <c r="D189" s="15">
        <f t="shared" si="19"/>
        <v>4</v>
      </c>
      <c r="E189" s="15">
        <f t="shared" si="20"/>
        <v>0</v>
      </c>
      <c r="F189" s="15">
        <v>7544</v>
      </c>
      <c r="G189" s="15">
        <v>0</v>
      </c>
      <c r="H189" s="62">
        <f t="shared" si="21"/>
        <v>123.4960904677004</v>
      </c>
    </row>
    <row r="190" spans="1:8" x14ac:dyDescent="0.3">
      <c r="A190" s="60">
        <v>42558</v>
      </c>
      <c r="B190" s="15">
        <f t="shared" si="17"/>
        <v>2016</v>
      </c>
      <c r="C190" s="15">
        <f t="shared" si="18"/>
        <v>7</v>
      </c>
      <c r="D190" s="15">
        <f t="shared" si="19"/>
        <v>5</v>
      </c>
      <c r="E190" s="15">
        <f t="shared" si="20"/>
        <v>0</v>
      </c>
      <c r="F190" s="15">
        <v>7420</v>
      </c>
      <c r="G190" s="15">
        <v>0</v>
      </c>
      <c r="H190" s="62">
        <f t="shared" si="21"/>
        <v>104.24491397204307</v>
      </c>
    </row>
    <row r="191" spans="1:8" x14ac:dyDescent="0.3">
      <c r="A191" s="60">
        <v>42559</v>
      </c>
      <c r="B191" s="15">
        <f t="shared" si="17"/>
        <v>2016</v>
      </c>
      <c r="C191" s="15">
        <f t="shared" si="18"/>
        <v>7</v>
      </c>
      <c r="D191" s="15">
        <f t="shared" si="19"/>
        <v>6</v>
      </c>
      <c r="E191" s="15">
        <f t="shared" si="20"/>
        <v>1</v>
      </c>
      <c r="F191" s="15">
        <v>7325</v>
      </c>
      <c r="G191" s="15">
        <v>0</v>
      </c>
      <c r="H191" s="62">
        <f t="shared" si="21"/>
        <v>85.873177957969077</v>
      </c>
    </row>
    <row r="192" spans="1:8" x14ac:dyDescent="0.3">
      <c r="A192" s="60">
        <v>42560</v>
      </c>
      <c r="B192" s="15">
        <f t="shared" si="17"/>
        <v>2016</v>
      </c>
      <c r="C192" s="15">
        <f t="shared" si="18"/>
        <v>7</v>
      </c>
      <c r="D192" s="15">
        <f t="shared" si="19"/>
        <v>7</v>
      </c>
      <c r="E192" s="15">
        <f t="shared" si="20"/>
        <v>1</v>
      </c>
      <c r="F192" s="15">
        <v>7234</v>
      </c>
      <c r="G192" s="15">
        <v>0</v>
      </c>
      <c r="H192" s="62">
        <f t="shared" si="21"/>
        <v>47.953699547968711</v>
      </c>
    </row>
    <row r="193" spans="1:8" x14ac:dyDescent="0.3">
      <c r="A193" s="60">
        <v>42561</v>
      </c>
      <c r="B193" s="15">
        <f t="shared" si="17"/>
        <v>2016</v>
      </c>
      <c r="C193" s="15">
        <f t="shared" si="18"/>
        <v>7</v>
      </c>
      <c r="D193" s="15">
        <f t="shared" si="19"/>
        <v>1</v>
      </c>
      <c r="E193" s="15">
        <f t="shared" si="20"/>
        <v>0</v>
      </c>
      <c r="F193" s="15">
        <v>7186</v>
      </c>
      <c r="G193" s="15">
        <v>0</v>
      </c>
      <c r="H193" s="62">
        <f t="shared" si="21"/>
        <v>132.11758535329426</v>
      </c>
    </row>
    <row r="194" spans="1:8" x14ac:dyDescent="0.3">
      <c r="A194" s="60">
        <v>42562</v>
      </c>
      <c r="B194" s="15">
        <f t="shared" ref="B194:B257" si="22">YEAR(A194)</f>
        <v>2016</v>
      </c>
      <c r="C194" s="15">
        <f t="shared" ref="C194:C257" si="23">MONTH(A194)</f>
        <v>7</v>
      </c>
      <c r="D194" s="15">
        <f t="shared" ref="D194:D257" si="24">WEEKDAY(A194)</f>
        <v>2</v>
      </c>
      <c r="E194" s="15">
        <f t="shared" ref="E194:E257" si="25">IF(OR(D194=6,D194=7),1,0)</f>
        <v>0</v>
      </c>
      <c r="F194" s="15">
        <v>7047</v>
      </c>
      <c r="G194" s="15">
        <v>0</v>
      </c>
      <c r="H194" s="62">
        <f t="shared" ref="H194:H257" si="26">100-2.17*D194^2.25+12.77*D194+EXP(-D194/0.032)+5*C194^0.75+10*E194+20*(B194-2016)</f>
        <v>136.73526759507061</v>
      </c>
    </row>
    <row r="195" spans="1:8" x14ac:dyDescent="0.3">
      <c r="A195" s="60">
        <v>42563</v>
      </c>
      <c r="B195" s="15">
        <f t="shared" si="22"/>
        <v>2016</v>
      </c>
      <c r="C195" s="15">
        <f t="shared" si="23"/>
        <v>7</v>
      </c>
      <c r="D195" s="15">
        <f t="shared" si="24"/>
        <v>3</v>
      </c>
      <c r="E195" s="15">
        <f t="shared" si="25"/>
        <v>0</v>
      </c>
      <c r="F195" s="15">
        <v>6901</v>
      </c>
      <c r="G195" s="15">
        <v>0</v>
      </c>
      <c r="H195" s="62">
        <f t="shared" si="26"/>
        <v>134.12465988033208</v>
      </c>
    </row>
    <row r="196" spans="1:8" x14ac:dyDescent="0.3">
      <c r="A196" s="60">
        <v>42564</v>
      </c>
      <c r="B196" s="15">
        <f t="shared" si="22"/>
        <v>2016</v>
      </c>
      <c r="C196" s="15">
        <f t="shared" si="23"/>
        <v>7</v>
      </c>
      <c r="D196" s="15">
        <f t="shared" si="24"/>
        <v>4</v>
      </c>
      <c r="E196" s="15">
        <f t="shared" si="25"/>
        <v>0</v>
      </c>
      <c r="F196" s="15">
        <v>6780</v>
      </c>
      <c r="G196" s="15">
        <v>0</v>
      </c>
      <c r="H196" s="62">
        <f t="shared" si="26"/>
        <v>123.4960904677004</v>
      </c>
    </row>
    <row r="197" spans="1:8" x14ac:dyDescent="0.3">
      <c r="A197" s="60">
        <v>42565</v>
      </c>
      <c r="B197" s="15">
        <f t="shared" si="22"/>
        <v>2016</v>
      </c>
      <c r="C197" s="15">
        <f t="shared" si="23"/>
        <v>7</v>
      </c>
      <c r="D197" s="15">
        <f t="shared" si="24"/>
        <v>5</v>
      </c>
      <c r="E197" s="15">
        <f t="shared" si="25"/>
        <v>0</v>
      </c>
      <c r="F197" s="15">
        <v>6650</v>
      </c>
      <c r="G197" s="15">
        <v>0</v>
      </c>
      <c r="H197" s="62">
        <f t="shared" si="26"/>
        <v>104.24491397204307</v>
      </c>
    </row>
    <row r="198" spans="1:8" x14ac:dyDescent="0.3">
      <c r="A198" s="60">
        <v>42566</v>
      </c>
      <c r="B198" s="15">
        <f t="shared" si="22"/>
        <v>2016</v>
      </c>
      <c r="C198" s="15">
        <f t="shared" si="23"/>
        <v>7</v>
      </c>
      <c r="D198" s="15">
        <f t="shared" si="24"/>
        <v>6</v>
      </c>
      <c r="E198" s="15">
        <f t="shared" si="25"/>
        <v>1</v>
      </c>
      <c r="F198" s="15">
        <v>6538</v>
      </c>
      <c r="G198" s="15">
        <v>0</v>
      </c>
      <c r="H198" s="62">
        <f t="shared" si="26"/>
        <v>85.873177957969077</v>
      </c>
    </row>
    <row r="199" spans="1:8" x14ac:dyDescent="0.3">
      <c r="A199" s="60">
        <v>42567</v>
      </c>
      <c r="B199" s="15">
        <f t="shared" si="22"/>
        <v>2016</v>
      </c>
      <c r="C199" s="15">
        <f t="shared" si="23"/>
        <v>7</v>
      </c>
      <c r="D199" s="15">
        <f t="shared" si="24"/>
        <v>7</v>
      </c>
      <c r="E199" s="15">
        <f t="shared" si="25"/>
        <v>1</v>
      </c>
      <c r="F199" s="15">
        <v>6472</v>
      </c>
      <c r="G199" s="15">
        <v>0</v>
      </c>
      <c r="H199" s="62">
        <f t="shared" si="26"/>
        <v>47.953699547968711</v>
      </c>
    </row>
    <row r="200" spans="1:8" x14ac:dyDescent="0.3">
      <c r="A200" s="60">
        <v>42568</v>
      </c>
      <c r="B200" s="15">
        <f t="shared" si="22"/>
        <v>2016</v>
      </c>
      <c r="C200" s="15">
        <f t="shared" si="23"/>
        <v>7</v>
      </c>
      <c r="D200" s="15">
        <f t="shared" si="24"/>
        <v>1</v>
      </c>
      <c r="E200" s="15">
        <f t="shared" si="25"/>
        <v>0</v>
      </c>
      <c r="F200" s="15">
        <v>6418</v>
      </c>
      <c r="G200" s="15">
        <v>0</v>
      </c>
      <c r="H200" s="62">
        <f t="shared" si="26"/>
        <v>132.11758535329426</v>
      </c>
    </row>
    <row r="201" spans="1:8" x14ac:dyDescent="0.3">
      <c r="A201" s="60">
        <v>42569</v>
      </c>
      <c r="B201" s="15">
        <f t="shared" si="22"/>
        <v>2016</v>
      </c>
      <c r="C201" s="15">
        <f t="shared" si="23"/>
        <v>7</v>
      </c>
      <c r="D201" s="15">
        <f t="shared" si="24"/>
        <v>2</v>
      </c>
      <c r="E201" s="15">
        <f t="shared" si="25"/>
        <v>0</v>
      </c>
      <c r="F201" s="15">
        <v>6291</v>
      </c>
      <c r="G201" s="15">
        <v>0</v>
      </c>
      <c r="H201" s="62">
        <f t="shared" si="26"/>
        <v>136.73526759507061</v>
      </c>
    </row>
    <row r="202" spans="1:8" x14ac:dyDescent="0.3">
      <c r="A202" s="60">
        <v>42570</v>
      </c>
      <c r="B202" s="15">
        <f t="shared" si="22"/>
        <v>2016</v>
      </c>
      <c r="C202" s="15">
        <f t="shared" si="23"/>
        <v>7</v>
      </c>
      <c r="D202" s="15">
        <f t="shared" si="24"/>
        <v>3</v>
      </c>
      <c r="E202" s="15">
        <f t="shared" si="25"/>
        <v>0</v>
      </c>
      <c r="F202" s="15">
        <v>6154</v>
      </c>
      <c r="G202" s="15">
        <v>0</v>
      </c>
      <c r="H202" s="62">
        <f t="shared" si="26"/>
        <v>134.12465988033208</v>
      </c>
    </row>
    <row r="203" spans="1:8" x14ac:dyDescent="0.3">
      <c r="A203" s="60">
        <v>42571</v>
      </c>
      <c r="B203" s="15">
        <f t="shared" si="22"/>
        <v>2016</v>
      </c>
      <c r="C203" s="15">
        <f t="shared" si="23"/>
        <v>7</v>
      </c>
      <c r="D203" s="15">
        <f t="shared" si="24"/>
        <v>4</v>
      </c>
      <c r="E203" s="15">
        <f t="shared" si="25"/>
        <v>0</v>
      </c>
      <c r="F203" s="15">
        <v>6022</v>
      </c>
      <c r="G203" s="15">
        <v>0</v>
      </c>
      <c r="H203" s="62">
        <f t="shared" si="26"/>
        <v>123.4960904677004</v>
      </c>
    </row>
    <row r="204" spans="1:8" x14ac:dyDescent="0.3">
      <c r="A204" s="60">
        <v>42572</v>
      </c>
      <c r="B204" s="15">
        <f t="shared" si="22"/>
        <v>2016</v>
      </c>
      <c r="C204" s="15">
        <f t="shared" si="23"/>
        <v>7</v>
      </c>
      <c r="D204" s="15">
        <f t="shared" si="24"/>
        <v>5</v>
      </c>
      <c r="E204" s="15">
        <f t="shared" si="25"/>
        <v>0</v>
      </c>
      <c r="F204" s="15">
        <v>5900</v>
      </c>
      <c r="G204" s="15">
        <v>0</v>
      </c>
      <c r="H204" s="62">
        <f t="shared" si="26"/>
        <v>104.24491397204307</v>
      </c>
    </row>
    <row r="205" spans="1:8" x14ac:dyDescent="0.3">
      <c r="A205" s="60">
        <v>42573</v>
      </c>
      <c r="B205" s="15">
        <f t="shared" si="22"/>
        <v>2016</v>
      </c>
      <c r="C205" s="15">
        <f t="shared" si="23"/>
        <v>7</v>
      </c>
      <c r="D205" s="15">
        <f t="shared" si="24"/>
        <v>6</v>
      </c>
      <c r="E205" s="15">
        <f t="shared" si="25"/>
        <v>1</v>
      </c>
      <c r="F205" s="15">
        <v>5810</v>
      </c>
      <c r="G205" s="15">
        <v>0</v>
      </c>
      <c r="H205" s="62">
        <f t="shared" si="26"/>
        <v>85.873177957969077</v>
      </c>
    </row>
    <row r="206" spans="1:8" x14ac:dyDescent="0.3">
      <c r="A206" s="60">
        <v>42574</v>
      </c>
      <c r="B206" s="15">
        <f t="shared" si="22"/>
        <v>2016</v>
      </c>
      <c r="C206" s="15">
        <f t="shared" si="23"/>
        <v>7</v>
      </c>
      <c r="D206" s="15">
        <f t="shared" si="24"/>
        <v>7</v>
      </c>
      <c r="E206" s="15">
        <f t="shared" si="25"/>
        <v>1</v>
      </c>
      <c r="F206" s="15">
        <v>5728</v>
      </c>
      <c r="G206" s="15">
        <v>0</v>
      </c>
      <c r="H206" s="62">
        <f t="shared" si="26"/>
        <v>47.953699547968711</v>
      </c>
    </row>
    <row r="207" spans="1:8" x14ac:dyDescent="0.3">
      <c r="A207" s="60">
        <v>42575</v>
      </c>
      <c r="B207" s="15">
        <f t="shared" si="22"/>
        <v>2016</v>
      </c>
      <c r="C207" s="15">
        <f t="shared" si="23"/>
        <v>7</v>
      </c>
      <c r="D207" s="15">
        <f t="shared" si="24"/>
        <v>1</v>
      </c>
      <c r="E207" s="15">
        <f t="shared" si="25"/>
        <v>0</v>
      </c>
      <c r="F207" s="15">
        <v>5690</v>
      </c>
      <c r="G207" s="15">
        <v>0</v>
      </c>
      <c r="H207" s="62">
        <f t="shared" si="26"/>
        <v>132.11758535329426</v>
      </c>
    </row>
    <row r="208" spans="1:8" x14ac:dyDescent="0.3">
      <c r="A208" s="60">
        <v>42576</v>
      </c>
      <c r="B208" s="15">
        <f t="shared" si="22"/>
        <v>2016</v>
      </c>
      <c r="C208" s="15">
        <f t="shared" si="23"/>
        <v>7</v>
      </c>
      <c r="D208" s="15">
        <f t="shared" si="24"/>
        <v>2</v>
      </c>
      <c r="E208" s="15">
        <f t="shared" si="25"/>
        <v>0</v>
      </c>
      <c r="F208" s="15">
        <v>5563</v>
      </c>
      <c r="G208" s="15">
        <v>0</v>
      </c>
      <c r="H208" s="62">
        <f t="shared" si="26"/>
        <v>136.73526759507061</v>
      </c>
    </row>
    <row r="209" spans="1:8" x14ac:dyDescent="0.3">
      <c r="A209" s="60">
        <v>42577</v>
      </c>
      <c r="B209" s="15">
        <f t="shared" si="22"/>
        <v>2016</v>
      </c>
      <c r="C209" s="15">
        <f t="shared" si="23"/>
        <v>7</v>
      </c>
      <c r="D209" s="15">
        <f t="shared" si="24"/>
        <v>3</v>
      </c>
      <c r="E209" s="15">
        <f t="shared" si="25"/>
        <v>0</v>
      </c>
      <c r="F209" s="15">
        <v>5413</v>
      </c>
      <c r="G209" s="15">
        <v>0</v>
      </c>
      <c r="H209" s="62">
        <f t="shared" si="26"/>
        <v>134.12465988033208</v>
      </c>
    </row>
    <row r="210" spans="1:8" x14ac:dyDescent="0.3">
      <c r="A210" s="60">
        <v>42578</v>
      </c>
      <c r="B210" s="15">
        <f t="shared" si="22"/>
        <v>2016</v>
      </c>
      <c r="C210" s="15">
        <f t="shared" si="23"/>
        <v>7</v>
      </c>
      <c r="D210" s="15">
        <f t="shared" si="24"/>
        <v>4</v>
      </c>
      <c r="E210" s="15">
        <f t="shared" si="25"/>
        <v>0</v>
      </c>
      <c r="F210" s="15">
        <v>5284</v>
      </c>
      <c r="G210" s="15">
        <v>0</v>
      </c>
      <c r="H210" s="62">
        <f t="shared" si="26"/>
        <v>123.4960904677004</v>
      </c>
    </row>
    <row r="211" spans="1:8" x14ac:dyDescent="0.3">
      <c r="A211" s="60">
        <v>42579</v>
      </c>
      <c r="B211" s="15">
        <f t="shared" si="22"/>
        <v>2016</v>
      </c>
      <c r="C211" s="15">
        <f t="shared" si="23"/>
        <v>7</v>
      </c>
      <c r="D211" s="15">
        <f t="shared" si="24"/>
        <v>5</v>
      </c>
      <c r="E211" s="15">
        <f t="shared" si="25"/>
        <v>0</v>
      </c>
      <c r="F211" s="15">
        <v>5166</v>
      </c>
      <c r="G211" s="15">
        <v>0</v>
      </c>
      <c r="H211" s="62">
        <f t="shared" si="26"/>
        <v>104.24491397204307</v>
      </c>
    </row>
    <row r="212" spans="1:8" x14ac:dyDescent="0.3">
      <c r="A212" s="60">
        <v>42580</v>
      </c>
      <c r="B212" s="15">
        <f t="shared" si="22"/>
        <v>2016</v>
      </c>
      <c r="C212" s="15">
        <f t="shared" si="23"/>
        <v>7</v>
      </c>
      <c r="D212" s="15">
        <f t="shared" si="24"/>
        <v>6</v>
      </c>
      <c r="E212" s="15">
        <f t="shared" si="25"/>
        <v>1</v>
      </c>
      <c r="F212" s="15">
        <v>5066</v>
      </c>
      <c r="G212" s="15">
        <v>0</v>
      </c>
      <c r="H212" s="62">
        <f t="shared" si="26"/>
        <v>85.873177957969077</v>
      </c>
    </row>
    <row r="213" spans="1:8" x14ac:dyDescent="0.3">
      <c r="A213" s="60">
        <v>42581</v>
      </c>
      <c r="B213" s="15">
        <f t="shared" si="22"/>
        <v>2016</v>
      </c>
      <c r="C213" s="15">
        <f t="shared" si="23"/>
        <v>7</v>
      </c>
      <c r="D213" s="15">
        <f t="shared" si="24"/>
        <v>7</v>
      </c>
      <c r="E213" s="15">
        <f t="shared" si="25"/>
        <v>1</v>
      </c>
      <c r="F213" s="15">
        <v>4982</v>
      </c>
      <c r="G213" s="15">
        <v>0</v>
      </c>
      <c r="H213" s="62">
        <f t="shared" si="26"/>
        <v>47.953699547968711</v>
      </c>
    </row>
    <row r="214" spans="1:8" x14ac:dyDescent="0.3">
      <c r="A214" s="60">
        <v>42582</v>
      </c>
      <c r="B214" s="15">
        <f t="shared" si="22"/>
        <v>2016</v>
      </c>
      <c r="C214" s="15">
        <f t="shared" si="23"/>
        <v>7</v>
      </c>
      <c r="D214" s="15">
        <f t="shared" si="24"/>
        <v>1</v>
      </c>
      <c r="E214" s="15">
        <f t="shared" si="25"/>
        <v>0</v>
      </c>
      <c r="F214" s="15">
        <v>4936</v>
      </c>
      <c r="G214" s="15">
        <v>0</v>
      </c>
      <c r="H214" s="62">
        <f t="shared" si="26"/>
        <v>132.11758535329426</v>
      </c>
    </row>
    <row r="215" spans="1:8" x14ac:dyDescent="0.3">
      <c r="A215" s="60">
        <v>42583</v>
      </c>
      <c r="B215" s="15">
        <f t="shared" si="22"/>
        <v>2016</v>
      </c>
      <c r="C215" s="15">
        <f t="shared" si="23"/>
        <v>8</v>
      </c>
      <c r="D215" s="15">
        <f t="shared" si="24"/>
        <v>2</v>
      </c>
      <c r="E215" s="15">
        <f t="shared" si="25"/>
        <v>0</v>
      </c>
      <c r="F215" s="15">
        <v>4794</v>
      </c>
      <c r="G215" s="15">
        <v>0</v>
      </c>
      <c r="H215" s="62">
        <f t="shared" si="26"/>
        <v>139.00182454183079</v>
      </c>
    </row>
    <row r="216" spans="1:8" x14ac:dyDescent="0.3">
      <c r="A216" s="60">
        <v>42584</v>
      </c>
      <c r="B216" s="15">
        <f t="shared" si="22"/>
        <v>2016</v>
      </c>
      <c r="C216" s="15">
        <f t="shared" si="23"/>
        <v>8</v>
      </c>
      <c r="D216" s="15">
        <f t="shared" si="24"/>
        <v>3</v>
      </c>
      <c r="E216" s="15">
        <f t="shared" si="25"/>
        <v>0</v>
      </c>
      <c r="F216" s="15">
        <v>4648</v>
      </c>
      <c r="G216" s="15">
        <v>0</v>
      </c>
      <c r="H216" s="62">
        <f t="shared" si="26"/>
        <v>136.39121682709225</v>
      </c>
    </row>
    <row r="217" spans="1:8" x14ac:dyDescent="0.3">
      <c r="A217" s="60">
        <v>42585</v>
      </c>
      <c r="B217" s="15">
        <f t="shared" si="22"/>
        <v>2016</v>
      </c>
      <c r="C217" s="15">
        <f t="shared" si="23"/>
        <v>8</v>
      </c>
      <c r="D217" s="15">
        <f t="shared" si="24"/>
        <v>4</v>
      </c>
      <c r="E217" s="15">
        <f t="shared" si="25"/>
        <v>0</v>
      </c>
      <c r="F217" s="15">
        <v>4518</v>
      </c>
      <c r="G217" s="15">
        <v>0</v>
      </c>
      <c r="H217" s="62">
        <f t="shared" si="26"/>
        <v>125.76264741446056</v>
      </c>
    </row>
    <row r="218" spans="1:8" x14ac:dyDescent="0.3">
      <c r="A218" s="60">
        <v>42586</v>
      </c>
      <c r="B218" s="15">
        <f t="shared" si="22"/>
        <v>2016</v>
      </c>
      <c r="C218" s="15">
        <f t="shared" si="23"/>
        <v>8</v>
      </c>
      <c r="D218" s="15">
        <f t="shared" si="24"/>
        <v>5</v>
      </c>
      <c r="E218" s="15">
        <f t="shared" si="25"/>
        <v>0</v>
      </c>
      <c r="F218" s="15">
        <v>4392</v>
      </c>
      <c r="G218" s="15">
        <v>0</v>
      </c>
      <c r="H218" s="62">
        <f t="shared" si="26"/>
        <v>106.51147091880323</v>
      </c>
    </row>
    <row r="219" spans="1:8" x14ac:dyDescent="0.3">
      <c r="A219" s="60">
        <v>42587</v>
      </c>
      <c r="B219" s="15">
        <f t="shared" si="22"/>
        <v>2016</v>
      </c>
      <c r="C219" s="15">
        <f t="shared" si="23"/>
        <v>8</v>
      </c>
      <c r="D219" s="15">
        <f t="shared" si="24"/>
        <v>6</v>
      </c>
      <c r="E219" s="15">
        <f t="shared" si="25"/>
        <v>1</v>
      </c>
      <c r="F219" s="15">
        <v>4292</v>
      </c>
      <c r="G219" s="15">
        <v>0</v>
      </c>
      <c r="H219" s="62">
        <f t="shared" si="26"/>
        <v>88.139734904729238</v>
      </c>
    </row>
    <row r="220" spans="1:8" x14ac:dyDescent="0.3">
      <c r="A220" s="60">
        <v>42588</v>
      </c>
      <c r="B220" s="15">
        <f t="shared" si="22"/>
        <v>2016</v>
      </c>
      <c r="C220" s="15">
        <f t="shared" si="23"/>
        <v>8</v>
      </c>
      <c r="D220" s="15">
        <f t="shared" si="24"/>
        <v>7</v>
      </c>
      <c r="E220" s="15">
        <f t="shared" si="25"/>
        <v>1</v>
      </c>
      <c r="F220" s="15">
        <v>4213</v>
      </c>
      <c r="G220" s="15">
        <v>0</v>
      </c>
      <c r="H220" s="62">
        <f t="shared" si="26"/>
        <v>50.220256494728872</v>
      </c>
    </row>
    <row r="221" spans="1:8" x14ac:dyDescent="0.3">
      <c r="A221" s="60">
        <v>42589</v>
      </c>
      <c r="B221" s="15">
        <f t="shared" si="22"/>
        <v>2016</v>
      </c>
      <c r="C221" s="15">
        <f t="shared" si="23"/>
        <v>8</v>
      </c>
      <c r="D221" s="15">
        <f t="shared" si="24"/>
        <v>1</v>
      </c>
      <c r="E221" s="15">
        <f t="shared" si="25"/>
        <v>0</v>
      </c>
      <c r="F221" s="15">
        <v>4156</v>
      </c>
      <c r="G221" s="15">
        <v>0</v>
      </c>
      <c r="H221" s="62">
        <f t="shared" si="26"/>
        <v>134.38414230005444</v>
      </c>
    </row>
    <row r="222" spans="1:8" x14ac:dyDescent="0.3">
      <c r="A222" s="60">
        <v>42590</v>
      </c>
      <c r="B222" s="15">
        <f t="shared" si="22"/>
        <v>2016</v>
      </c>
      <c r="C222" s="15">
        <f t="shared" si="23"/>
        <v>8</v>
      </c>
      <c r="D222" s="15">
        <f t="shared" si="24"/>
        <v>2</v>
      </c>
      <c r="E222" s="15">
        <f t="shared" si="25"/>
        <v>0</v>
      </c>
      <c r="F222" s="15">
        <v>4016</v>
      </c>
      <c r="G222" s="15">
        <v>0</v>
      </c>
      <c r="H222" s="62">
        <f t="shared" si="26"/>
        <v>139.00182454183079</v>
      </c>
    </row>
    <row r="223" spans="1:8" x14ac:dyDescent="0.3">
      <c r="A223" s="60">
        <v>42591</v>
      </c>
      <c r="B223" s="15">
        <f t="shared" si="22"/>
        <v>2016</v>
      </c>
      <c r="C223" s="15">
        <f t="shared" si="23"/>
        <v>8</v>
      </c>
      <c r="D223" s="15">
        <f t="shared" si="24"/>
        <v>3</v>
      </c>
      <c r="E223" s="15">
        <f t="shared" si="25"/>
        <v>0</v>
      </c>
      <c r="F223" s="15">
        <v>3876</v>
      </c>
      <c r="G223" s="15">
        <v>0</v>
      </c>
      <c r="H223" s="62">
        <f t="shared" si="26"/>
        <v>136.39121682709225</v>
      </c>
    </row>
    <row r="224" spans="1:8" x14ac:dyDescent="0.3">
      <c r="A224" s="60">
        <v>42592</v>
      </c>
      <c r="B224" s="15">
        <f t="shared" si="22"/>
        <v>2016</v>
      </c>
      <c r="C224" s="15">
        <f t="shared" si="23"/>
        <v>8</v>
      </c>
      <c r="D224" s="15">
        <f t="shared" si="24"/>
        <v>4</v>
      </c>
      <c r="E224" s="15">
        <f t="shared" si="25"/>
        <v>0</v>
      </c>
      <c r="F224" s="15">
        <v>3748</v>
      </c>
      <c r="G224" s="15">
        <v>0</v>
      </c>
      <c r="H224" s="62">
        <f t="shared" si="26"/>
        <v>125.76264741446056</v>
      </c>
    </row>
    <row r="225" spans="1:8" x14ac:dyDescent="0.3">
      <c r="A225" s="60">
        <v>42593</v>
      </c>
      <c r="B225" s="15">
        <f t="shared" si="22"/>
        <v>2016</v>
      </c>
      <c r="C225" s="15">
        <f t="shared" si="23"/>
        <v>8</v>
      </c>
      <c r="D225" s="15">
        <f t="shared" si="24"/>
        <v>5</v>
      </c>
      <c r="E225" s="15">
        <f t="shared" si="25"/>
        <v>0</v>
      </c>
      <c r="F225" s="15">
        <v>3632</v>
      </c>
      <c r="G225" s="15">
        <v>0</v>
      </c>
      <c r="H225" s="62">
        <f t="shared" si="26"/>
        <v>106.51147091880323</v>
      </c>
    </row>
    <row r="226" spans="1:8" x14ac:dyDescent="0.3">
      <c r="A226" s="60">
        <v>42594</v>
      </c>
      <c r="B226" s="15">
        <f t="shared" si="22"/>
        <v>2016</v>
      </c>
      <c r="C226" s="15">
        <f t="shared" si="23"/>
        <v>8</v>
      </c>
      <c r="D226" s="15">
        <f t="shared" si="24"/>
        <v>6</v>
      </c>
      <c r="E226" s="15">
        <f t="shared" si="25"/>
        <v>1</v>
      </c>
      <c r="F226" s="15">
        <v>3524</v>
      </c>
      <c r="G226" s="15">
        <v>0</v>
      </c>
      <c r="H226" s="62">
        <f t="shared" si="26"/>
        <v>88.139734904729238</v>
      </c>
    </row>
    <row r="227" spans="1:8" x14ac:dyDescent="0.3">
      <c r="A227" s="60">
        <v>42595</v>
      </c>
      <c r="B227" s="15">
        <f t="shared" si="22"/>
        <v>2016</v>
      </c>
      <c r="C227" s="15">
        <f t="shared" si="23"/>
        <v>8</v>
      </c>
      <c r="D227" s="15">
        <f t="shared" si="24"/>
        <v>7</v>
      </c>
      <c r="E227" s="15">
        <f t="shared" si="25"/>
        <v>1</v>
      </c>
      <c r="F227" s="15">
        <v>3438</v>
      </c>
      <c r="G227" s="15">
        <v>0</v>
      </c>
      <c r="H227" s="62">
        <f t="shared" si="26"/>
        <v>50.220256494728872</v>
      </c>
    </row>
    <row r="228" spans="1:8" x14ac:dyDescent="0.3">
      <c r="A228" s="60">
        <v>42596</v>
      </c>
      <c r="B228" s="15">
        <f t="shared" si="22"/>
        <v>2016</v>
      </c>
      <c r="C228" s="15">
        <f t="shared" si="23"/>
        <v>8</v>
      </c>
      <c r="D228" s="15">
        <f t="shared" si="24"/>
        <v>1</v>
      </c>
      <c r="E228" s="15">
        <f t="shared" si="25"/>
        <v>0</v>
      </c>
      <c r="F228" s="15">
        <v>3394</v>
      </c>
      <c r="G228" s="15">
        <v>0</v>
      </c>
      <c r="H228" s="62">
        <f t="shared" si="26"/>
        <v>134.38414230005444</v>
      </c>
    </row>
    <row r="229" spans="1:8" x14ac:dyDescent="0.3">
      <c r="A229" s="60">
        <v>42597</v>
      </c>
      <c r="B229" s="15">
        <f t="shared" si="22"/>
        <v>2016</v>
      </c>
      <c r="C229" s="15">
        <f t="shared" si="23"/>
        <v>8</v>
      </c>
      <c r="D229" s="15">
        <f t="shared" si="24"/>
        <v>2</v>
      </c>
      <c r="E229" s="15">
        <f t="shared" si="25"/>
        <v>0</v>
      </c>
      <c r="F229" s="15">
        <v>3263</v>
      </c>
      <c r="G229" s="15">
        <v>0</v>
      </c>
      <c r="H229" s="62">
        <f t="shared" si="26"/>
        <v>139.00182454183079</v>
      </c>
    </row>
    <row r="230" spans="1:8" x14ac:dyDescent="0.3">
      <c r="A230" s="60">
        <v>42598</v>
      </c>
      <c r="B230" s="15">
        <f t="shared" si="22"/>
        <v>2016</v>
      </c>
      <c r="C230" s="15">
        <f t="shared" si="23"/>
        <v>8</v>
      </c>
      <c r="D230" s="15">
        <f t="shared" si="24"/>
        <v>3</v>
      </c>
      <c r="E230" s="15">
        <f t="shared" si="25"/>
        <v>0</v>
      </c>
      <c r="F230" s="15">
        <v>3128</v>
      </c>
      <c r="G230" s="15">
        <v>0</v>
      </c>
      <c r="H230" s="62">
        <f t="shared" si="26"/>
        <v>136.39121682709225</v>
      </c>
    </row>
    <row r="231" spans="1:8" x14ac:dyDescent="0.3">
      <c r="A231" s="60">
        <v>42599</v>
      </c>
      <c r="B231" s="15">
        <f t="shared" si="22"/>
        <v>2016</v>
      </c>
      <c r="C231" s="15">
        <f t="shared" si="23"/>
        <v>8</v>
      </c>
      <c r="D231" s="15">
        <f t="shared" si="24"/>
        <v>4</v>
      </c>
      <c r="E231" s="15">
        <f t="shared" si="25"/>
        <v>0</v>
      </c>
      <c r="F231" s="15">
        <v>2994</v>
      </c>
      <c r="G231" s="15">
        <v>0</v>
      </c>
      <c r="H231" s="62">
        <f t="shared" si="26"/>
        <v>125.76264741446056</v>
      </c>
    </row>
    <row r="232" spans="1:8" x14ac:dyDescent="0.3">
      <c r="A232" s="60">
        <v>42600</v>
      </c>
      <c r="B232" s="15">
        <f t="shared" si="22"/>
        <v>2016</v>
      </c>
      <c r="C232" s="15">
        <f t="shared" si="23"/>
        <v>8</v>
      </c>
      <c r="D232" s="15">
        <f t="shared" si="24"/>
        <v>5</v>
      </c>
      <c r="E232" s="15">
        <f t="shared" si="25"/>
        <v>0</v>
      </c>
      <c r="F232" s="15">
        <v>2869</v>
      </c>
      <c r="G232" s="15">
        <v>0</v>
      </c>
      <c r="H232" s="62">
        <f t="shared" si="26"/>
        <v>106.51147091880323</v>
      </c>
    </row>
    <row r="233" spans="1:8" x14ac:dyDescent="0.3">
      <c r="A233" s="60">
        <v>42601</v>
      </c>
      <c r="B233" s="15">
        <f t="shared" si="22"/>
        <v>2016</v>
      </c>
      <c r="C233" s="15">
        <f t="shared" si="23"/>
        <v>8</v>
      </c>
      <c r="D233" s="15">
        <f t="shared" si="24"/>
        <v>6</v>
      </c>
      <c r="E233" s="15">
        <f t="shared" si="25"/>
        <v>1</v>
      </c>
      <c r="F233" s="15">
        <v>2761</v>
      </c>
      <c r="G233" s="15">
        <v>0</v>
      </c>
      <c r="H233" s="62">
        <f t="shared" si="26"/>
        <v>88.139734904729238</v>
      </c>
    </row>
    <row r="234" spans="1:8" x14ac:dyDescent="0.3">
      <c r="A234" s="60">
        <v>42602</v>
      </c>
      <c r="B234" s="15">
        <f t="shared" si="22"/>
        <v>2016</v>
      </c>
      <c r="C234" s="15">
        <f t="shared" si="23"/>
        <v>8</v>
      </c>
      <c r="D234" s="15">
        <f t="shared" si="24"/>
        <v>7</v>
      </c>
      <c r="E234" s="15">
        <f t="shared" si="25"/>
        <v>1</v>
      </c>
      <c r="F234" s="15">
        <v>2670</v>
      </c>
      <c r="G234" s="15">
        <v>0</v>
      </c>
      <c r="H234" s="62">
        <f t="shared" si="26"/>
        <v>50.220256494728872</v>
      </c>
    </row>
    <row r="235" spans="1:8" x14ac:dyDescent="0.3">
      <c r="A235" s="60">
        <v>42603</v>
      </c>
      <c r="B235" s="15">
        <f t="shared" si="22"/>
        <v>2016</v>
      </c>
      <c r="C235" s="15">
        <f t="shared" si="23"/>
        <v>8</v>
      </c>
      <c r="D235" s="15">
        <f t="shared" si="24"/>
        <v>1</v>
      </c>
      <c r="E235" s="15">
        <f t="shared" si="25"/>
        <v>0</v>
      </c>
      <c r="F235" s="15">
        <v>2624</v>
      </c>
      <c r="G235" s="15">
        <v>0</v>
      </c>
      <c r="H235" s="62">
        <f t="shared" si="26"/>
        <v>134.38414230005444</v>
      </c>
    </row>
    <row r="236" spans="1:8" x14ac:dyDescent="0.3">
      <c r="A236" s="60">
        <v>42604</v>
      </c>
      <c r="B236" s="15">
        <f t="shared" si="22"/>
        <v>2016</v>
      </c>
      <c r="C236" s="15">
        <f t="shared" si="23"/>
        <v>8</v>
      </c>
      <c r="D236" s="15">
        <f t="shared" si="24"/>
        <v>2</v>
      </c>
      <c r="E236" s="15">
        <f t="shared" si="25"/>
        <v>0</v>
      </c>
      <c r="F236" s="15">
        <v>2505</v>
      </c>
      <c r="G236" s="15">
        <v>0</v>
      </c>
      <c r="H236" s="62">
        <f t="shared" si="26"/>
        <v>139.00182454183079</v>
      </c>
    </row>
    <row r="237" spans="1:8" x14ac:dyDescent="0.3">
      <c r="A237" s="60">
        <v>42605</v>
      </c>
      <c r="B237" s="15">
        <f t="shared" si="22"/>
        <v>2016</v>
      </c>
      <c r="C237" s="15">
        <f t="shared" si="23"/>
        <v>8</v>
      </c>
      <c r="D237" s="15">
        <f t="shared" si="24"/>
        <v>3</v>
      </c>
      <c r="E237" s="15">
        <f t="shared" si="25"/>
        <v>0</v>
      </c>
      <c r="F237" s="15">
        <v>2371</v>
      </c>
      <c r="G237" s="15">
        <v>0</v>
      </c>
      <c r="H237" s="62">
        <f t="shared" si="26"/>
        <v>136.39121682709225</v>
      </c>
    </row>
    <row r="238" spans="1:8" x14ac:dyDescent="0.3">
      <c r="A238" s="60">
        <v>42606</v>
      </c>
      <c r="B238" s="15">
        <f t="shared" si="22"/>
        <v>2016</v>
      </c>
      <c r="C238" s="15">
        <f t="shared" si="23"/>
        <v>8</v>
      </c>
      <c r="D238" s="15">
        <f t="shared" si="24"/>
        <v>4</v>
      </c>
      <c r="E238" s="15">
        <f t="shared" si="25"/>
        <v>0</v>
      </c>
      <c r="F238" s="15">
        <v>2229</v>
      </c>
      <c r="G238" s="15">
        <v>0</v>
      </c>
      <c r="H238" s="62">
        <f t="shared" si="26"/>
        <v>125.76264741446056</v>
      </c>
    </row>
    <row r="239" spans="1:8" x14ac:dyDescent="0.3">
      <c r="A239" s="60">
        <v>42607</v>
      </c>
      <c r="B239" s="15">
        <f t="shared" si="22"/>
        <v>2016</v>
      </c>
      <c r="C239" s="15">
        <f t="shared" si="23"/>
        <v>8</v>
      </c>
      <c r="D239" s="15">
        <f t="shared" si="24"/>
        <v>5</v>
      </c>
      <c r="E239" s="15">
        <f t="shared" si="25"/>
        <v>0</v>
      </c>
      <c r="F239" s="15">
        <v>2081</v>
      </c>
      <c r="G239" s="15">
        <v>0</v>
      </c>
      <c r="H239" s="62">
        <f t="shared" si="26"/>
        <v>106.51147091880323</v>
      </c>
    </row>
    <row r="240" spans="1:8" x14ac:dyDescent="0.3">
      <c r="A240" s="60">
        <v>42608</v>
      </c>
      <c r="B240" s="15">
        <f t="shared" si="22"/>
        <v>2016</v>
      </c>
      <c r="C240" s="15">
        <f t="shared" si="23"/>
        <v>8</v>
      </c>
      <c r="D240" s="15">
        <f t="shared" si="24"/>
        <v>6</v>
      </c>
      <c r="E240" s="15">
        <f t="shared" si="25"/>
        <v>1</v>
      </c>
      <c r="F240" s="15">
        <v>8501</v>
      </c>
      <c r="G240" s="15">
        <v>6520</v>
      </c>
      <c r="H240" s="62">
        <f t="shared" si="26"/>
        <v>88.139734904729238</v>
      </c>
    </row>
    <row r="241" spans="1:8" x14ac:dyDescent="0.3">
      <c r="A241" s="60">
        <v>42609</v>
      </c>
      <c r="B241" s="15">
        <f t="shared" si="22"/>
        <v>2016</v>
      </c>
      <c r="C241" s="15">
        <f t="shared" si="23"/>
        <v>8</v>
      </c>
      <c r="D241" s="15">
        <f t="shared" si="24"/>
        <v>7</v>
      </c>
      <c r="E241" s="15">
        <f t="shared" si="25"/>
        <v>1</v>
      </c>
      <c r="F241" s="15">
        <v>8416</v>
      </c>
      <c r="G241" s="15">
        <v>0</v>
      </c>
      <c r="H241" s="62">
        <f t="shared" si="26"/>
        <v>50.220256494728872</v>
      </c>
    </row>
    <row r="242" spans="1:8" x14ac:dyDescent="0.3">
      <c r="A242" s="60">
        <v>42610</v>
      </c>
      <c r="B242" s="15">
        <f t="shared" si="22"/>
        <v>2016</v>
      </c>
      <c r="C242" s="15">
        <f t="shared" si="23"/>
        <v>8</v>
      </c>
      <c r="D242" s="15">
        <f t="shared" si="24"/>
        <v>1</v>
      </c>
      <c r="E242" s="15">
        <f t="shared" si="25"/>
        <v>0</v>
      </c>
      <c r="F242" s="15">
        <v>8367</v>
      </c>
      <c r="G242" s="15">
        <v>0</v>
      </c>
      <c r="H242" s="62">
        <f t="shared" si="26"/>
        <v>134.38414230005444</v>
      </c>
    </row>
    <row r="243" spans="1:8" x14ac:dyDescent="0.3">
      <c r="A243" s="60">
        <v>42611</v>
      </c>
      <c r="B243" s="15">
        <f t="shared" si="22"/>
        <v>2016</v>
      </c>
      <c r="C243" s="15">
        <f t="shared" si="23"/>
        <v>8</v>
      </c>
      <c r="D243" s="15">
        <f t="shared" si="24"/>
        <v>2</v>
      </c>
      <c r="E243" s="15">
        <f t="shared" si="25"/>
        <v>0</v>
      </c>
      <c r="F243" s="15">
        <v>8226</v>
      </c>
      <c r="G243" s="15">
        <v>0</v>
      </c>
      <c r="H243" s="62">
        <f t="shared" si="26"/>
        <v>139.00182454183079</v>
      </c>
    </row>
    <row r="244" spans="1:8" x14ac:dyDescent="0.3">
      <c r="A244" s="60">
        <v>42612</v>
      </c>
      <c r="B244" s="15">
        <f t="shared" si="22"/>
        <v>2016</v>
      </c>
      <c r="C244" s="15">
        <f t="shared" si="23"/>
        <v>8</v>
      </c>
      <c r="D244" s="15">
        <f t="shared" si="24"/>
        <v>3</v>
      </c>
      <c r="E244" s="15">
        <f t="shared" si="25"/>
        <v>0</v>
      </c>
      <c r="F244" s="15">
        <v>8077</v>
      </c>
      <c r="G244" s="15">
        <v>0</v>
      </c>
      <c r="H244" s="62">
        <f t="shared" si="26"/>
        <v>136.39121682709225</v>
      </c>
    </row>
    <row r="245" spans="1:8" x14ac:dyDescent="0.3">
      <c r="A245" s="60">
        <v>42613</v>
      </c>
      <c r="B245" s="15">
        <f t="shared" si="22"/>
        <v>2016</v>
      </c>
      <c r="C245" s="15">
        <f t="shared" si="23"/>
        <v>8</v>
      </c>
      <c r="D245" s="15">
        <f t="shared" si="24"/>
        <v>4</v>
      </c>
      <c r="E245" s="15">
        <f t="shared" si="25"/>
        <v>0</v>
      </c>
      <c r="F245" s="15">
        <v>7933</v>
      </c>
      <c r="G245" s="15">
        <v>0</v>
      </c>
      <c r="H245" s="62">
        <f t="shared" si="26"/>
        <v>125.76264741446056</v>
      </c>
    </row>
    <row r="246" spans="1:8" x14ac:dyDescent="0.3">
      <c r="A246" s="60">
        <v>42614</v>
      </c>
      <c r="B246" s="15">
        <f t="shared" si="22"/>
        <v>2016</v>
      </c>
      <c r="C246" s="15">
        <f t="shared" si="23"/>
        <v>9</v>
      </c>
      <c r="D246" s="15">
        <f t="shared" si="24"/>
        <v>5</v>
      </c>
      <c r="E246" s="15">
        <f t="shared" si="25"/>
        <v>0</v>
      </c>
      <c r="F246" s="15">
        <v>7797</v>
      </c>
      <c r="G246" s="15">
        <v>0</v>
      </c>
      <c r="H246" s="62">
        <f t="shared" si="26"/>
        <v>108.70809073228197</v>
      </c>
    </row>
    <row r="247" spans="1:8" x14ac:dyDescent="0.3">
      <c r="A247" s="60">
        <v>42615</v>
      </c>
      <c r="B247" s="15">
        <f t="shared" si="22"/>
        <v>2016</v>
      </c>
      <c r="C247" s="15">
        <f t="shared" si="23"/>
        <v>9</v>
      </c>
      <c r="D247" s="15">
        <f t="shared" si="24"/>
        <v>6</v>
      </c>
      <c r="E247" s="15">
        <f t="shared" si="25"/>
        <v>1</v>
      </c>
      <c r="F247" s="15">
        <v>7684</v>
      </c>
      <c r="G247" s="15">
        <v>0</v>
      </c>
      <c r="H247" s="62">
        <f t="shared" si="26"/>
        <v>90.336354718207986</v>
      </c>
    </row>
    <row r="248" spans="1:8" x14ac:dyDescent="0.3">
      <c r="A248" s="60">
        <v>42616</v>
      </c>
      <c r="B248" s="15">
        <f t="shared" si="22"/>
        <v>2016</v>
      </c>
      <c r="C248" s="15">
        <f t="shared" si="23"/>
        <v>9</v>
      </c>
      <c r="D248" s="15">
        <f t="shared" si="24"/>
        <v>7</v>
      </c>
      <c r="E248" s="15">
        <f t="shared" si="25"/>
        <v>1</v>
      </c>
      <c r="F248" s="15">
        <v>7595</v>
      </c>
      <c r="G248" s="15">
        <v>0</v>
      </c>
      <c r="H248" s="62">
        <f t="shared" si="26"/>
        <v>52.41687630820762</v>
      </c>
    </row>
    <row r="249" spans="1:8" x14ac:dyDescent="0.3">
      <c r="A249" s="60">
        <v>42617</v>
      </c>
      <c r="B249" s="15">
        <f t="shared" si="22"/>
        <v>2016</v>
      </c>
      <c r="C249" s="15">
        <f t="shared" si="23"/>
        <v>9</v>
      </c>
      <c r="D249" s="15">
        <f t="shared" si="24"/>
        <v>1</v>
      </c>
      <c r="E249" s="15">
        <f t="shared" si="25"/>
        <v>0</v>
      </c>
      <c r="F249" s="15">
        <v>7545</v>
      </c>
      <c r="G249" s="15">
        <v>0</v>
      </c>
      <c r="H249" s="62">
        <f t="shared" si="26"/>
        <v>136.58076211353318</v>
      </c>
    </row>
    <row r="250" spans="1:8" x14ac:dyDescent="0.3">
      <c r="A250" s="60">
        <v>42618</v>
      </c>
      <c r="B250" s="15">
        <f t="shared" si="22"/>
        <v>2016</v>
      </c>
      <c r="C250" s="15">
        <f t="shared" si="23"/>
        <v>9</v>
      </c>
      <c r="D250" s="15">
        <f t="shared" si="24"/>
        <v>2</v>
      </c>
      <c r="E250" s="15">
        <f t="shared" si="25"/>
        <v>0</v>
      </c>
      <c r="F250" s="15">
        <v>7413</v>
      </c>
      <c r="G250" s="15">
        <v>0</v>
      </c>
      <c r="H250" s="62">
        <f t="shared" si="26"/>
        <v>141.19844435530953</v>
      </c>
    </row>
    <row r="251" spans="1:8" x14ac:dyDescent="0.3">
      <c r="A251" s="60">
        <v>42619</v>
      </c>
      <c r="B251" s="15">
        <f t="shared" si="22"/>
        <v>2016</v>
      </c>
      <c r="C251" s="15">
        <f t="shared" si="23"/>
        <v>9</v>
      </c>
      <c r="D251" s="15">
        <f t="shared" si="24"/>
        <v>3</v>
      </c>
      <c r="E251" s="15">
        <f t="shared" si="25"/>
        <v>0</v>
      </c>
      <c r="F251" s="15">
        <v>7269</v>
      </c>
      <c r="G251" s="15">
        <v>0</v>
      </c>
      <c r="H251" s="62">
        <f t="shared" si="26"/>
        <v>138.58783664057097</v>
      </c>
    </row>
    <row r="252" spans="1:8" x14ac:dyDescent="0.3">
      <c r="A252" s="60">
        <v>42620</v>
      </c>
      <c r="B252" s="15">
        <f t="shared" si="22"/>
        <v>2016</v>
      </c>
      <c r="C252" s="15">
        <f t="shared" si="23"/>
        <v>9</v>
      </c>
      <c r="D252" s="15">
        <f t="shared" si="24"/>
        <v>4</v>
      </c>
      <c r="E252" s="15">
        <f t="shared" si="25"/>
        <v>0</v>
      </c>
      <c r="F252" s="15">
        <v>7136</v>
      </c>
      <c r="G252" s="15">
        <v>0</v>
      </c>
      <c r="H252" s="62">
        <f t="shared" si="26"/>
        <v>127.95926722793931</v>
      </c>
    </row>
    <row r="253" spans="1:8" x14ac:dyDescent="0.3">
      <c r="A253" s="60">
        <v>42621</v>
      </c>
      <c r="B253" s="15">
        <f t="shared" si="22"/>
        <v>2016</v>
      </c>
      <c r="C253" s="15">
        <f t="shared" si="23"/>
        <v>9</v>
      </c>
      <c r="D253" s="15">
        <f t="shared" si="24"/>
        <v>5</v>
      </c>
      <c r="E253" s="15">
        <f t="shared" si="25"/>
        <v>0</v>
      </c>
      <c r="F253" s="15">
        <v>7008</v>
      </c>
      <c r="G253" s="15">
        <v>0</v>
      </c>
      <c r="H253" s="62">
        <f t="shared" si="26"/>
        <v>108.70809073228197</v>
      </c>
    </row>
    <row r="254" spans="1:8" x14ac:dyDescent="0.3">
      <c r="A254" s="60">
        <v>42622</v>
      </c>
      <c r="B254" s="15">
        <f t="shared" si="22"/>
        <v>2016</v>
      </c>
      <c r="C254" s="15">
        <f t="shared" si="23"/>
        <v>9</v>
      </c>
      <c r="D254" s="15">
        <f t="shared" si="24"/>
        <v>6</v>
      </c>
      <c r="E254" s="15">
        <f t="shared" si="25"/>
        <v>1</v>
      </c>
      <c r="F254" s="15">
        <v>6895</v>
      </c>
      <c r="G254" s="15">
        <v>0</v>
      </c>
      <c r="H254" s="62">
        <f t="shared" si="26"/>
        <v>90.336354718207986</v>
      </c>
    </row>
    <row r="255" spans="1:8" x14ac:dyDescent="0.3">
      <c r="A255" s="60">
        <v>42623</v>
      </c>
      <c r="B255" s="15">
        <f t="shared" si="22"/>
        <v>2016</v>
      </c>
      <c r="C255" s="15">
        <f t="shared" si="23"/>
        <v>9</v>
      </c>
      <c r="D255" s="15">
        <f t="shared" si="24"/>
        <v>7</v>
      </c>
      <c r="E255" s="15">
        <f t="shared" si="25"/>
        <v>1</v>
      </c>
      <c r="F255" s="15">
        <v>6809</v>
      </c>
      <c r="G255" s="15">
        <v>0</v>
      </c>
      <c r="H255" s="62">
        <f t="shared" si="26"/>
        <v>52.41687630820762</v>
      </c>
    </row>
    <row r="256" spans="1:8" x14ac:dyDescent="0.3">
      <c r="A256" s="60">
        <v>42624</v>
      </c>
      <c r="B256" s="15">
        <f t="shared" si="22"/>
        <v>2016</v>
      </c>
      <c r="C256" s="15">
        <f t="shared" si="23"/>
        <v>9</v>
      </c>
      <c r="D256" s="15">
        <f t="shared" si="24"/>
        <v>1</v>
      </c>
      <c r="E256" s="15">
        <f t="shared" si="25"/>
        <v>0</v>
      </c>
      <c r="F256" s="15">
        <v>6750</v>
      </c>
      <c r="G256" s="15">
        <v>0</v>
      </c>
      <c r="H256" s="62">
        <f t="shared" si="26"/>
        <v>136.58076211353318</v>
      </c>
    </row>
    <row r="257" spans="1:8" x14ac:dyDescent="0.3">
      <c r="A257" s="60">
        <v>42625</v>
      </c>
      <c r="B257" s="15">
        <f t="shared" si="22"/>
        <v>2016</v>
      </c>
      <c r="C257" s="15">
        <f t="shared" si="23"/>
        <v>9</v>
      </c>
      <c r="D257" s="15">
        <f t="shared" si="24"/>
        <v>2</v>
      </c>
      <c r="E257" s="15">
        <f t="shared" si="25"/>
        <v>0</v>
      </c>
      <c r="F257" s="15">
        <v>6614</v>
      </c>
      <c r="G257" s="15">
        <v>0</v>
      </c>
      <c r="H257" s="62">
        <f t="shared" si="26"/>
        <v>141.19844435530953</v>
      </c>
    </row>
    <row r="258" spans="1:8" x14ac:dyDescent="0.3">
      <c r="A258" s="60">
        <v>42626</v>
      </c>
      <c r="B258" s="15">
        <f t="shared" ref="B258:B321" si="27">YEAR(A258)</f>
        <v>2016</v>
      </c>
      <c r="C258" s="15">
        <f t="shared" ref="C258:C321" si="28">MONTH(A258)</f>
        <v>9</v>
      </c>
      <c r="D258" s="15">
        <f t="shared" ref="D258:D321" si="29">WEEKDAY(A258)</f>
        <v>3</v>
      </c>
      <c r="E258" s="15">
        <f t="shared" ref="E258:E321" si="30">IF(OR(D258=6,D258=7),1,0)</f>
        <v>0</v>
      </c>
      <c r="F258" s="15">
        <v>6476</v>
      </c>
      <c r="G258" s="15">
        <v>0</v>
      </c>
      <c r="H258" s="62">
        <f t="shared" ref="H258:H321" si="31">100-2.17*D258^2.25+12.77*D258+EXP(-D258/0.032)+5*C258^0.75+10*E258+20*(B258-2016)</f>
        <v>138.58783664057097</v>
      </c>
    </row>
    <row r="259" spans="1:8" x14ac:dyDescent="0.3">
      <c r="A259" s="60">
        <v>42627</v>
      </c>
      <c r="B259" s="15">
        <f t="shared" si="27"/>
        <v>2016</v>
      </c>
      <c r="C259" s="15">
        <f t="shared" si="28"/>
        <v>9</v>
      </c>
      <c r="D259" s="15">
        <f t="shared" si="29"/>
        <v>4</v>
      </c>
      <c r="E259" s="15">
        <f t="shared" si="30"/>
        <v>0</v>
      </c>
      <c r="F259" s="15">
        <v>6329</v>
      </c>
      <c r="G259" s="15">
        <v>0</v>
      </c>
      <c r="H259" s="62">
        <f t="shared" si="31"/>
        <v>127.95926722793931</v>
      </c>
    </row>
    <row r="260" spans="1:8" x14ac:dyDescent="0.3">
      <c r="A260" s="60">
        <v>42628</v>
      </c>
      <c r="B260" s="15">
        <f t="shared" si="27"/>
        <v>2016</v>
      </c>
      <c r="C260" s="15">
        <f t="shared" si="28"/>
        <v>9</v>
      </c>
      <c r="D260" s="15">
        <f t="shared" si="29"/>
        <v>5</v>
      </c>
      <c r="E260" s="15">
        <f t="shared" si="30"/>
        <v>0</v>
      </c>
      <c r="F260" s="15">
        <v>6191</v>
      </c>
      <c r="G260" s="15">
        <v>0</v>
      </c>
      <c r="H260" s="62">
        <f t="shared" si="31"/>
        <v>108.70809073228197</v>
      </c>
    </row>
    <row r="261" spans="1:8" x14ac:dyDescent="0.3">
      <c r="A261" s="60">
        <v>42629</v>
      </c>
      <c r="B261" s="15">
        <f t="shared" si="27"/>
        <v>2016</v>
      </c>
      <c r="C261" s="15">
        <f t="shared" si="28"/>
        <v>9</v>
      </c>
      <c r="D261" s="15">
        <f t="shared" si="29"/>
        <v>6</v>
      </c>
      <c r="E261" s="15">
        <f t="shared" si="30"/>
        <v>1</v>
      </c>
      <c r="F261" s="15">
        <v>6088</v>
      </c>
      <c r="G261" s="15">
        <v>0</v>
      </c>
      <c r="H261" s="62">
        <f t="shared" si="31"/>
        <v>90.336354718207986</v>
      </c>
    </row>
    <row r="262" spans="1:8" x14ac:dyDescent="0.3">
      <c r="A262" s="60">
        <v>42630</v>
      </c>
      <c r="B262" s="15">
        <f t="shared" si="27"/>
        <v>2016</v>
      </c>
      <c r="C262" s="15">
        <f t="shared" si="28"/>
        <v>9</v>
      </c>
      <c r="D262" s="15">
        <f t="shared" si="29"/>
        <v>7</v>
      </c>
      <c r="E262" s="15">
        <f t="shared" si="30"/>
        <v>1</v>
      </c>
      <c r="F262" s="15">
        <v>6005</v>
      </c>
      <c r="G262" s="15">
        <v>0</v>
      </c>
      <c r="H262" s="62">
        <f t="shared" si="31"/>
        <v>52.41687630820762</v>
      </c>
    </row>
    <row r="263" spans="1:8" x14ac:dyDescent="0.3">
      <c r="A263" s="60">
        <v>42631</v>
      </c>
      <c r="B263" s="15">
        <f t="shared" si="27"/>
        <v>2016</v>
      </c>
      <c r="C263" s="15">
        <f t="shared" si="28"/>
        <v>9</v>
      </c>
      <c r="D263" s="15">
        <f t="shared" si="29"/>
        <v>1</v>
      </c>
      <c r="E263" s="15">
        <f t="shared" si="30"/>
        <v>0</v>
      </c>
      <c r="F263" s="15">
        <v>5961</v>
      </c>
      <c r="G263" s="15">
        <v>0</v>
      </c>
      <c r="H263" s="62">
        <f t="shared" si="31"/>
        <v>136.58076211353318</v>
      </c>
    </row>
    <row r="264" spans="1:8" x14ac:dyDescent="0.3">
      <c r="A264" s="60">
        <v>42632</v>
      </c>
      <c r="B264" s="15">
        <f t="shared" si="27"/>
        <v>2016</v>
      </c>
      <c r="C264" s="15">
        <f t="shared" si="28"/>
        <v>9</v>
      </c>
      <c r="D264" s="15">
        <f t="shared" si="29"/>
        <v>2</v>
      </c>
      <c r="E264" s="15">
        <f t="shared" si="30"/>
        <v>0</v>
      </c>
      <c r="F264" s="15">
        <v>5826</v>
      </c>
      <c r="G264" s="15">
        <v>0</v>
      </c>
      <c r="H264" s="62">
        <f t="shared" si="31"/>
        <v>141.19844435530953</v>
      </c>
    </row>
    <row r="265" spans="1:8" x14ac:dyDescent="0.3">
      <c r="A265" s="60">
        <v>42633</v>
      </c>
      <c r="B265" s="15">
        <f t="shared" si="27"/>
        <v>2016</v>
      </c>
      <c r="C265" s="15">
        <f t="shared" si="28"/>
        <v>9</v>
      </c>
      <c r="D265" s="15">
        <f t="shared" si="29"/>
        <v>3</v>
      </c>
      <c r="E265" s="15">
        <f t="shared" si="30"/>
        <v>0</v>
      </c>
      <c r="F265" s="15">
        <v>5689</v>
      </c>
      <c r="G265" s="15">
        <v>0</v>
      </c>
      <c r="H265" s="62">
        <f t="shared" si="31"/>
        <v>138.58783664057097</v>
      </c>
    </row>
    <row r="266" spans="1:8" x14ac:dyDescent="0.3">
      <c r="A266" s="60">
        <v>42634</v>
      </c>
      <c r="B266" s="15">
        <f t="shared" si="27"/>
        <v>2016</v>
      </c>
      <c r="C266" s="15">
        <f t="shared" si="28"/>
        <v>9</v>
      </c>
      <c r="D266" s="15">
        <f t="shared" si="29"/>
        <v>4</v>
      </c>
      <c r="E266" s="15">
        <f t="shared" si="30"/>
        <v>0</v>
      </c>
      <c r="F266" s="15">
        <v>5553</v>
      </c>
      <c r="G266" s="15">
        <v>0</v>
      </c>
      <c r="H266" s="62">
        <f t="shared" si="31"/>
        <v>127.95926722793931</v>
      </c>
    </row>
    <row r="267" spans="1:8" x14ac:dyDescent="0.3">
      <c r="A267" s="60">
        <v>42635</v>
      </c>
      <c r="B267" s="15">
        <f t="shared" si="27"/>
        <v>2016</v>
      </c>
      <c r="C267" s="15">
        <f t="shared" si="28"/>
        <v>9</v>
      </c>
      <c r="D267" s="15">
        <f t="shared" si="29"/>
        <v>5</v>
      </c>
      <c r="E267" s="15">
        <f t="shared" si="30"/>
        <v>0</v>
      </c>
      <c r="F267" s="15">
        <v>5419</v>
      </c>
      <c r="G267" s="15">
        <v>0</v>
      </c>
      <c r="H267" s="62">
        <f t="shared" si="31"/>
        <v>108.70809073228197</v>
      </c>
    </row>
    <row r="268" spans="1:8" x14ac:dyDescent="0.3">
      <c r="A268" s="60">
        <v>42636</v>
      </c>
      <c r="B268" s="15">
        <f t="shared" si="27"/>
        <v>2016</v>
      </c>
      <c r="C268" s="15">
        <f t="shared" si="28"/>
        <v>9</v>
      </c>
      <c r="D268" s="15">
        <f t="shared" si="29"/>
        <v>6</v>
      </c>
      <c r="E268" s="15">
        <f t="shared" si="30"/>
        <v>1</v>
      </c>
      <c r="F268" s="15">
        <v>5309</v>
      </c>
      <c r="G268" s="15">
        <v>0</v>
      </c>
      <c r="H268" s="62">
        <f t="shared" si="31"/>
        <v>90.336354718207986</v>
      </c>
    </row>
    <row r="269" spans="1:8" x14ac:dyDescent="0.3">
      <c r="A269" s="60">
        <v>42637</v>
      </c>
      <c r="B269" s="15">
        <f t="shared" si="27"/>
        <v>2016</v>
      </c>
      <c r="C269" s="15">
        <f t="shared" si="28"/>
        <v>9</v>
      </c>
      <c r="D269" s="15">
        <f t="shared" si="29"/>
        <v>7</v>
      </c>
      <c r="E269" s="15">
        <f t="shared" si="30"/>
        <v>1</v>
      </c>
      <c r="F269" s="15">
        <v>5215</v>
      </c>
      <c r="G269" s="15">
        <v>0</v>
      </c>
      <c r="H269" s="62">
        <f t="shared" si="31"/>
        <v>52.41687630820762</v>
      </c>
    </row>
    <row r="270" spans="1:8" x14ac:dyDescent="0.3">
      <c r="A270" s="60">
        <v>42638</v>
      </c>
      <c r="B270" s="15">
        <f t="shared" si="27"/>
        <v>2016</v>
      </c>
      <c r="C270" s="15">
        <f t="shared" si="28"/>
        <v>9</v>
      </c>
      <c r="D270" s="15">
        <f t="shared" si="29"/>
        <v>1</v>
      </c>
      <c r="E270" s="15">
        <f t="shared" si="30"/>
        <v>0</v>
      </c>
      <c r="F270" s="15">
        <v>5167</v>
      </c>
      <c r="G270" s="15">
        <v>0</v>
      </c>
      <c r="H270" s="62">
        <f t="shared" si="31"/>
        <v>136.58076211353318</v>
      </c>
    </row>
    <row r="271" spans="1:8" x14ac:dyDescent="0.3">
      <c r="A271" s="60">
        <v>42639</v>
      </c>
      <c r="B271" s="15">
        <f t="shared" si="27"/>
        <v>2016</v>
      </c>
      <c r="C271" s="15">
        <f t="shared" si="28"/>
        <v>9</v>
      </c>
      <c r="D271" s="15">
        <f t="shared" si="29"/>
        <v>2</v>
      </c>
      <c r="E271" s="15">
        <f t="shared" si="30"/>
        <v>0</v>
      </c>
      <c r="F271" s="15">
        <v>5032</v>
      </c>
      <c r="G271" s="15">
        <v>0</v>
      </c>
      <c r="H271" s="62">
        <f t="shared" si="31"/>
        <v>141.19844435530953</v>
      </c>
    </row>
    <row r="272" spans="1:8" x14ac:dyDescent="0.3">
      <c r="A272" s="60">
        <v>42640</v>
      </c>
      <c r="B272" s="15">
        <f t="shared" si="27"/>
        <v>2016</v>
      </c>
      <c r="C272" s="15">
        <f t="shared" si="28"/>
        <v>9</v>
      </c>
      <c r="D272" s="15">
        <f t="shared" si="29"/>
        <v>3</v>
      </c>
      <c r="E272" s="15">
        <f t="shared" si="30"/>
        <v>0</v>
      </c>
      <c r="F272" s="15">
        <v>4885</v>
      </c>
      <c r="G272" s="15">
        <v>0</v>
      </c>
      <c r="H272" s="62">
        <f t="shared" si="31"/>
        <v>138.58783664057097</v>
      </c>
    </row>
    <row r="273" spans="1:8" x14ac:dyDescent="0.3">
      <c r="A273" s="60">
        <v>42641</v>
      </c>
      <c r="B273" s="15">
        <f t="shared" si="27"/>
        <v>2016</v>
      </c>
      <c r="C273" s="15">
        <f t="shared" si="28"/>
        <v>9</v>
      </c>
      <c r="D273" s="15">
        <f t="shared" si="29"/>
        <v>4</v>
      </c>
      <c r="E273" s="15">
        <f t="shared" si="30"/>
        <v>0</v>
      </c>
      <c r="F273" s="15">
        <v>4739</v>
      </c>
      <c r="G273" s="15">
        <v>0</v>
      </c>
      <c r="H273" s="62">
        <f t="shared" si="31"/>
        <v>127.95926722793931</v>
      </c>
    </row>
    <row r="274" spans="1:8" x14ac:dyDescent="0.3">
      <c r="A274" s="60">
        <v>42642</v>
      </c>
      <c r="B274" s="15">
        <f t="shared" si="27"/>
        <v>2016</v>
      </c>
      <c r="C274" s="15">
        <f t="shared" si="28"/>
        <v>9</v>
      </c>
      <c r="D274" s="15">
        <f t="shared" si="29"/>
        <v>5</v>
      </c>
      <c r="E274" s="15">
        <f t="shared" si="30"/>
        <v>0</v>
      </c>
      <c r="F274" s="15">
        <v>4626</v>
      </c>
      <c r="G274" s="15">
        <v>0</v>
      </c>
      <c r="H274" s="62">
        <f t="shared" si="31"/>
        <v>108.70809073228197</v>
      </c>
    </row>
    <row r="275" spans="1:8" x14ac:dyDescent="0.3">
      <c r="A275" s="60">
        <v>42643</v>
      </c>
      <c r="B275" s="15">
        <f t="shared" si="27"/>
        <v>2016</v>
      </c>
      <c r="C275" s="15">
        <f t="shared" si="28"/>
        <v>9</v>
      </c>
      <c r="D275" s="15">
        <f t="shared" si="29"/>
        <v>6</v>
      </c>
      <c r="E275" s="15">
        <f t="shared" si="30"/>
        <v>1</v>
      </c>
      <c r="F275" s="15">
        <v>4511</v>
      </c>
      <c r="G275" s="15">
        <v>0</v>
      </c>
      <c r="H275" s="62">
        <f t="shared" si="31"/>
        <v>90.336354718207986</v>
      </c>
    </row>
    <row r="276" spans="1:8" x14ac:dyDescent="0.3">
      <c r="A276" s="60">
        <v>42644</v>
      </c>
      <c r="B276" s="15">
        <f t="shared" si="27"/>
        <v>2016</v>
      </c>
      <c r="C276" s="15">
        <f t="shared" si="28"/>
        <v>10</v>
      </c>
      <c r="D276" s="15">
        <f t="shared" si="29"/>
        <v>7</v>
      </c>
      <c r="E276" s="15">
        <f t="shared" si="30"/>
        <v>1</v>
      </c>
      <c r="F276" s="15">
        <v>4411</v>
      </c>
      <c r="G276" s="15">
        <v>0</v>
      </c>
      <c r="H276" s="62">
        <f t="shared" si="31"/>
        <v>54.553180454191917</v>
      </c>
    </row>
    <row r="277" spans="1:8" x14ac:dyDescent="0.3">
      <c r="A277" s="60">
        <v>42645</v>
      </c>
      <c r="B277" s="15">
        <f t="shared" si="27"/>
        <v>2016</v>
      </c>
      <c r="C277" s="15">
        <f t="shared" si="28"/>
        <v>10</v>
      </c>
      <c r="D277" s="15">
        <f t="shared" si="29"/>
        <v>1</v>
      </c>
      <c r="E277" s="15">
        <f t="shared" si="30"/>
        <v>0</v>
      </c>
      <c r="F277" s="15">
        <v>4357</v>
      </c>
      <c r="G277" s="15">
        <v>0</v>
      </c>
      <c r="H277" s="62">
        <f t="shared" si="31"/>
        <v>138.71706625951748</v>
      </c>
    </row>
    <row r="278" spans="1:8" x14ac:dyDescent="0.3">
      <c r="A278" s="60">
        <v>42646</v>
      </c>
      <c r="B278" s="15">
        <f t="shared" si="27"/>
        <v>2016</v>
      </c>
      <c r="C278" s="15">
        <f t="shared" si="28"/>
        <v>10</v>
      </c>
      <c r="D278" s="15">
        <f t="shared" si="29"/>
        <v>2</v>
      </c>
      <c r="E278" s="15">
        <f t="shared" si="30"/>
        <v>0</v>
      </c>
      <c r="F278" s="15">
        <v>4227</v>
      </c>
      <c r="G278" s="15">
        <v>0</v>
      </c>
      <c r="H278" s="62">
        <f t="shared" si="31"/>
        <v>143.33474850129383</v>
      </c>
    </row>
    <row r="279" spans="1:8" x14ac:dyDescent="0.3">
      <c r="A279" s="60">
        <v>42647</v>
      </c>
      <c r="B279" s="15">
        <f t="shared" si="27"/>
        <v>2016</v>
      </c>
      <c r="C279" s="15">
        <f t="shared" si="28"/>
        <v>10</v>
      </c>
      <c r="D279" s="15">
        <f t="shared" si="29"/>
        <v>3</v>
      </c>
      <c r="E279" s="15">
        <f t="shared" si="30"/>
        <v>0</v>
      </c>
      <c r="F279" s="15">
        <v>4078</v>
      </c>
      <c r="G279" s="15">
        <v>0</v>
      </c>
      <c r="H279" s="62">
        <f t="shared" si="31"/>
        <v>140.7241407865553</v>
      </c>
    </row>
    <row r="280" spans="1:8" x14ac:dyDescent="0.3">
      <c r="A280" s="60">
        <v>42648</v>
      </c>
      <c r="B280" s="15">
        <f t="shared" si="27"/>
        <v>2016</v>
      </c>
      <c r="C280" s="15">
        <f t="shared" si="28"/>
        <v>10</v>
      </c>
      <c r="D280" s="15">
        <f t="shared" si="29"/>
        <v>4</v>
      </c>
      <c r="E280" s="15">
        <f t="shared" si="30"/>
        <v>0</v>
      </c>
      <c r="F280" s="15">
        <v>3928</v>
      </c>
      <c r="G280" s="15">
        <v>0</v>
      </c>
      <c r="H280" s="62">
        <f t="shared" si="31"/>
        <v>130.0955713739236</v>
      </c>
    </row>
    <row r="281" spans="1:8" x14ac:dyDescent="0.3">
      <c r="A281" s="60">
        <v>42649</v>
      </c>
      <c r="B281" s="15">
        <f t="shared" si="27"/>
        <v>2016</v>
      </c>
      <c r="C281" s="15">
        <f t="shared" si="28"/>
        <v>10</v>
      </c>
      <c r="D281" s="15">
        <f t="shared" si="29"/>
        <v>5</v>
      </c>
      <c r="E281" s="15">
        <f t="shared" si="30"/>
        <v>0</v>
      </c>
      <c r="F281" s="15">
        <v>3795</v>
      </c>
      <c r="G281" s="15">
        <v>0</v>
      </c>
      <c r="H281" s="62">
        <f t="shared" si="31"/>
        <v>110.84439487826627</v>
      </c>
    </row>
    <row r="282" spans="1:8" x14ac:dyDescent="0.3">
      <c r="A282" s="60">
        <v>42650</v>
      </c>
      <c r="B282" s="15">
        <f t="shared" si="27"/>
        <v>2016</v>
      </c>
      <c r="C282" s="15">
        <f t="shared" si="28"/>
        <v>10</v>
      </c>
      <c r="D282" s="15">
        <f t="shared" si="29"/>
        <v>6</v>
      </c>
      <c r="E282" s="15">
        <f t="shared" si="30"/>
        <v>1</v>
      </c>
      <c r="F282" s="15">
        <v>3684</v>
      </c>
      <c r="G282" s="15">
        <v>0</v>
      </c>
      <c r="H282" s="62">
        <f t="shared" si="31"/>
        <v>92.472658864192283</v>
      </c>
    </row>
    <row r="283" spans="1:8" x14ac:dyDescent="0.3">
      <c r="A283" s="60">
        <v>42651</v>
      </c>
      <c r="B283" s="15">
        <f t="shared" si="27"/>
        <v>2016</v>
      </c>
      <c r="C283" s="15">
        <f t="shared" si="28"/>
        <v>10</v>
      </c>
      <c r="D283" s="15">
        <f t="shared" si="29"/>
        <v>7</v>
      </c>
      <c r="E283" s="15">
        <f t="shared" si="30"/>
        <v>1</v>
      </c>
      <c r="F283" s="15">
        <v>3591</v>
      </c>
      <c r="G283" s="15">
        <v>0</v>
      </c>
      <c r="H283" s="62">
        <f t="shared" si="31"/>
        <v>54.553180454191917</v>
      </c>
    </row>
    <row r="284" spans="1:8" x14ac:dyDescent="0.3">
      <c r="A284" s="60">
        <v>42652</v>
      </c>
      <c r="B284" s="15">
        <f t="shared" si="27"/>
        <v>2016</v>
      </c>
      <c r="C284" s="15">
        <f t="shared" si="28"/>
        <v>10</v>
      </c>
      <c r="D284" s="15">
        <f t="shared" si="29"/>
        <v>1</v>
      </c>
      <c r="E284" s="15">
        <f t="shared" si="30"/>
        <v>0</v>
      </c>
      <c r="F284" s="15">
        <v>3548</v>
      </c>
      <c r="G284" s="15">
        <v>0</v>
      </c>
      <c r="H284" s="62">
        <f t="shared" si="31"/>
        <v>138.71706625951748</v>
      </c>
    </row>
    <row r="285" spans="1:8" x14ac:dyDescent="0.3">
      <c r="A285" s="60">
        <v>42653</v>
      </c>
      <c r="B285" s="15">
        <f t="shared" si="27"/>
        <v>2016</v>
      </c>
      <c r="C285" s="15">
        <f t="shared" si="28"/>
        <v>10</v>
      </c>
      <c r="D285" s="15">
        <f t="shared" si="29"/>
        <v>2</v>
      </c>
      <c r="E285" s="15">
        <f t="shared" si="30"/>
        <v>0</v>
      </c>
      <c r="F285" s="15">
        <v>3406</v>
      </c>
      <c r="G285" s="15">
        <v>0</v>
      </c>
      <c r="H285" s="62">
        <f t="shared" si="31"/>
        <v>143.33474850129383</v>
      </c>
    </row>
    <row r="286" spans="1:8" x14ac:dyDescent="0.3">
      <c r="A286" s="60">
        <v>42654</v>
      </c>
      <c r="B286" s="15">
        <f t="shared" si="27"/>
        <v>2016</v>
      </c>
      <c r="C286" s="15">
        <f t="shared" si="28"/>
        <v>10</v>
      </c>
      <c r="D286" s="15">
        <f t="shared" si="29"/>
        <v>3</v>
      </c>
      <c r="E286" s="15">
        <f t="shared" si="30"/>
        <v>0</v>
      </c>
      <c r="F286" s="15">
        <v>3265</v>
      </c>
      <c r="G286" s="15">
        <v>0</v>
      </c>
      <c r="H286" s="62">
        <f t="shared" si="31"/>
        <v>140.7241407865553</v>
      </c>
    </row>
    <row r="287" spans="1:8" x14ac:dyDescent="0.3">
      <c r="A287" s="60">
        <v>42655</v>
      </c>
      <c r="B287" s="15">
        <f t="shared" si="27"/>
        <v>2016</v>
      </c>
      <c r="C287" s="15">
        <f t="shared" si="28"/>
        <v>10</v>
      </c>
      <c r="D287" s="15">
        <f t="shared" si="29"/>
        <v>4</v>
      </c>
      <c r="E287" s="15">
        <f t="shared" si="30"/>
        <v>0</v>
      </c>
      <c r="F287" s="15">
        <v>3128</v>
      </c>
      <c r="G287" s="15">
        <v>0</v>
      </c>
      <c r="H287" s="62">
        <f t="shared" si="31"/>
        <v>130.0955713739236</v>
      </c>
    </row>
    <row r="288" spans="1:8" x14ac:dyDescent="0.3">
      <c r="A288" s="60">
        <v>42656</v>
      </c>
      <c r="B288" s="15">
        <f t="shared" si="27"/>
        <v>2016</v>
      </c>
      <c r="C288" s="15">
        <f t="shared" si="28"/>
        <v>10</v>
      </c>
      <c r="D288" s="15">
        <f t="shared" si="29"/>
        <v>5</v>
      </c>
      <c r="E288" s="15">
        <f t="shared" si="30"/>
        <v>0</v>
      </c>
      <c r="F288" s="15">
        <v>2997</v>
      </c>
      <c r="G288" s="15">
        <v>0</v>
      </c>
      <c r="H288" s="62">
        <f t="shared" si="31"/>
        <v>110.84439487826627</v>
      </c>
    </row>
    <row r="289" spans="1:8" x14ac:dyDescent="0.3">
      <c r="A289" s="60">
        <v>42657</v>
      </c>
      <c r="B289" s="15">
        <f t="shared" si="27"/>
        <v>2016</v>
      </c>
      <c r="C289" s="15">
        <f t="shared" si="28"/>
        <v>10</v>
      </c>
      <c r="D289" s="15">
        <f t="shared" si="29"/>
        <v>6</v>
      </c>
      <c r="E289" s="15">
        <f t="shared" si="30"/>
        <v>1</v>
      </c>
      <c r="F289" s="15">
        <v>2878</v>
      </c>
      <c r="G289" s="15">
        <v>0</v>
      </c>
      <c r="H289" s="62">
        <f t="shared" si="31"/>
        <v>92.472658864192283</v>
      </c>
    </row>
    <row r="290" spans="1:8" x14ac:dyDescent="0.3">
      <c r="A290" s="60">
        <v>42658</v>
      </c>
      <c r="B290" s="15">
        <f t="shared" si="27"/>
        <v>2016</v>
      </c>
      <c r="C290" s="15">
        <f t="shared" si="28"/>
        <v>10</v>
      </c>
      <c r="D290" s="15">
        <f t="shared" si="29"/>
        <v>7</v>
      </c>
      <c r="E290" s="15">
        <f t="shared" si="30"/>
        <v>1</v>
      </c>
      <c r="F290" s="15">
        <v>2796</v>
      </c>
      <c r="G290" s="15">
        <v>0</v>
      </c>
      <c r="H290" s="62">
        <f t="shared" si="31"/>
        <v>54.553180454191917</v>
      </c>
    </row>
    <row r="291" spans="1:8" x14ac:dyDescent="0.3">
      <c r="A291" s="60">
        <v>42659</v>
      </c>
      <c r="B291" s="15">
        <f t="shared" si="27"/>
        <v>2016</v>
      </c>
      <c r="C291" s="15">
        <f t="shared" si="28"/>
        <v>10</v>
      </c>
      <c r="D291" s="15">
        <f t="shared" si="29"/>
        <v>1</v>
      </c>
      <c r="E291" s="15">
        <f t="shared" si="30"/>
        <v>0</v>
      </c>
      <c r="F291" s="15">
        <v>2743</v>
      </c>
      <c r="G291" s="15">
        <v>0</v>
      </c>
      <c r="H291" s="62">
        <f t="shared" si="31"/>
        <v>138.71706625951748</v>
      </c>
    </row>
    <row r="292" spans="1:8" x14ac:dyDescent="0.3">
      <c r="A292" s="60">
        <v>42660</v>
      </c>
      <c r="B292" s="15">
        <f t="shared" si="27"/>
        <v>2016</v>
      </c>
      <c r="C292" s="15">
        <f t="shared" si="28"/>
        <v>10</v>
      </c>
      <c r="D292" s="15">
        <f t="shared" si="29"/>
        <v>2</v>
      </c>
      <c r="E292" s="15">
        <f t="shared" si="30"/>
        <v>0</v>
      </c>
      <c r="F292" s="15">
        <v>2618</v>
      </c>
      <c r="G292" s="15">
        <v>0</v>
      </c>
      <c r="H292" s="62">
        <f t="shared" si="31"/>
        <v>143.33474850129383</v>
      </c>
    </row>
    <row r="293" spans="1:8" x14ac:dyDescent="0.3">
      <c r="A293" s="60">
        <v>42661</v>
      </c>
      <c r="B293" s="15">
        <f t="shared" si="27"/>
        <v>2016</v>
      </c>
      <c r="C293" s="15">
        <f t="shared" si="28"/>
        <v>10</v>
      </c>
      <c r="D293" s="15">
        <f t="shared" si="29"/>
        <v>3</v>
      </c>
      <c r="E293" s="15">
        <f t="shared" si="30"/>
        <v>0</v>
      </c>
      <c r="F293" s="15">
        <v>2479</v>
      </c>
      <c r="G293" s="15">
        <v>0</v>
      </c>
      <c r="H293" s="62">
        <f t="shared" si="31"/>
        <v>140.7241407865553</v>
      </c>
    </row>
    <row r="294" spans="1:8" x14ac:dyDescent="0.3">
      <c r="A294" s="60">
        <v>42662</v>
      </c>
      <c r="B294" s="15">
        <f t="shared" si="27"/>
        <v>2016</v>
      </c>
      <c r="C294" s="15">
        <f t="shared" si="28"/>
        <v>10</v>
      </c>
      <c r="D294" s="15">
        <f t="shared" si="29"/>
        <v>4</v>
      </c>
      <c r="E294" s="15">
        <f t="shared" si="30"/>
        <v>0</v>
      </c>
      <c r="F294" s="15">
        <v>2342</v>
      </c>
      <c r="G294" s="15">
        <v>0</v>
      </c>
      <c r="H294" s="62">
        <f t="shared" si="31"/>
        <v>130.0955713739236</v>
      </c>
    </row>
    <row r="295" spans="1:8" x14ac:dyDescent="0.3">
      <c r="A295" s="60">
        <v>42663</v>
      </c>
      <c r="B295" s="15">
        <f t="shared" si="27"/>
        <v>2016</v>
      </c>
      <c r="C295" s="15">
        <f t="shared" si="28"/>
        <v>10</v>
      </c>
      <c r="D295" s="15">
        <f t="shared" si="29"/>
        <v>5</v>
      </c>
      <c r="E295" s="15">
        <f t="shared" si="30"/>
        <v>0</v>
      </c>
      <c r="F295" s="15">
        <v>2207</v>
      </c>
      <c r="G295" s="15">
        <v>0</v>
      </c>
      <c r="H295" s="62">
        <f t="shared" si="31"/>
        <v>110.84439487826627</v>
      </c>
    </row>
    <row r="296" spans="1:8" x14ac:dyDescent="0.3">
      <c r="A296" s="60">
        <v>42664</v>
      </c>
      <c r="B296" s="15">
        <f t="shared" si="27"/>
        <v>2016</v>
      </c>
      <c r="C296" s="15">
        <f t="shared" si="28"/>
        <v>10</v>
      </c>
      <c r="D296" s="15">
        <f t="shared" si="29"/>
        <v>6</v>
      </c>
      <c r="E296" s="15">
        <f t="shared" si="30"/>
        <v>1</v>
      </c>
      <c r="F296" s="15">
        <v>2074</v>
      </c>
      <c r="G296" s="15">
        <v>0</v>
      </c>
      <c r="H296" s="62">
        <f t="shared" si="31"/>
        <v>92.472658864192283</v>
      </c>
    </row>
    <row r="297" spans="1:8" x14ac:dyDescent="0.3">
      <c r="A297" s="60">
        <v>42665</v>
      </c>
      <c r="B297" s="15">
        <f t="shared" si="27"/>
        <v>2016</v>
      </c>
      <c r="C297" s="15">
        <f t="shared" si="28"/>
        <v>10</v>
      </c>
      <c r="D297" s="15">
        <f t="shared" si="29"/>
        <v>7</v>
      </c>
      <c r="E297" s="15">
        <f t="shared" si="30"/>
        <v>1</v>
      </c>
      <c r="F297" s="15">
        <v>7793</v>
      </c>
      <c r="G297" s="15">
        <v>5810</v>
      </c>
      <c r="H297" s="62">
        <f t="shared" si="31"/>
        <v>54.553180454191917</v>
      </c>
    </row>
    <row r="298" spans="1:8" x14ac:dyDescent="0.3">
      <c r="A298" s="60">
        <v>42666</v>
      </c>
      <c r="B298" s="15">
        <f t="shared" si="27"/>
        <v>2016</v>
      </c>
      <c r="C298" s="15">
        <f t="shared" si="28"/>
        <v>10</v>
      </c>
      <c r="D298" s="15">
        <f t="shared" si="29"/>
        <v>1</v>
      </c>
      <c r="E298" s="15">
        <f t="shared" si="30"/>
        <v>0</v>
      </c>
      <c r="F298" s="15">
        <v>7719</v>
      </c>
      <c r="G298" s="15">
        <v>0</v>
      </c>
      <c r="H298" s="62">
        <f t="shared" si="31"/>
        <v>138.71706625951748</v>
      </c>
    </row>
    <row r="299" spans="1:8" x14ac:dyDescent="0.3">
      <c r="A299" s="60">
        <v>42667</v>
      </c>
      <c r="B299" s="15">
        <f t="shared" si="27"/>
        <v>2016</v>
      </c>
      <c r="C299" s="15">
        <f t="shared" si="28"/>
        <v>10</v>
      </c>
      <c r="D299" s="15">
        <f t="shared" si="29"/>
        <v>2</v>
      </c>
      <c r="E299" s="15">
        <f t="shared" si="30"/>
        <v>0</v>
      </c>
      <c r="F299" s="15">
        <v>7571</v>
      </c>
      <c r="G299" s="15">
        <v>0</v>
      </c>
      <c r="H299" s="62">
        <f t="shared" si="31"/>
        <v>143.33474850129383</v>
      </c>
    </row>
    <row r="300" spans="1:8" x14ac:dyDescent="0.3">
      <c r="A300" s="60">
        <v>42668</v>
      </c>
      <c r="B300" s="15">
        <f t="shared" si="27"/>
        <v>2016</v>
      </c>
      <c r="C300" s="15">
        <f t="shared" si="28"/>
        <v>10</v>
      </c>
      <c r="D300" s="15">
        <f t="shared" si="29"/>
        <v>3</v>
      </c>
      <c r="E300" s="15">
        <f t="shared" si="30"/>
        <v>0</v>
      </c>
      <c r="F300" s="15">
        <v>7442</v>
      </c>
      <c r="G300" s="15">
        <v>0</v>
      </c>
      <c r="H300" s="62">
        <f t="shared" si="31"/>
        <v>140.7241407865553</v>
      </c>
    </row>
    <row r="301" spans="1:8" x14ac:dyDescent="0.3">
      <c r="A301" s="60">
        <v>42669</v>
      </c>
      <c r="B301" s="15">
        <f t="shared" si="27"/>
        <v>2016</v>
      </c>
      <c r="C301" s="15">
        <f t="shared" si="28"/>
        <v>10</v>
      </c>
      <c r="D301" s="15">
        <f t="shared" si="29"/>
        <v>4</v>
      </c>
      <c r="E301" s="15">
        <f t="shared" si="30"/>
        <v>0</v>
      </c>
      <c r="F301" s="15">
        <v>7296</v>
      </c>
      <c r="G301" s="15">
        <v>0</v>
      </c>
      <c r="H301" s="62">
        <f t="shared" si="31"/>
        <v>130.0955713739236</v>
      </c>
    </row>
    <row r="302" spans="1:8" x14ac:dyDescent="0.3">
      <c r="A302" s="60">
        <v>42670</v>
      </c>
      <c r="B302" s="15">
        <f t="shared" si="27"/>
        <v>2016</v>
      </c>
      <c r="C302" s="15">
        <f t="shared" si="28"/>
        <v>10</v>
      </c>
      <c r="D302" s="15">
        <f t="shared" si="29"/>
        <v>5</v>
      </c>
      <c r="E302" s="15">
        <f t="shared" si="30"/>
        <v>0</v>
      </c>
      <c r="F302" s="15">
        <v>7156</v>
      </c>
      <c r="G302" s="15">
        <v>0</v>
      </c>
      <c r="H302" s="62">
        <f t="shared" si="31"/>
        <v>110.84439487826627</v>
      </c>
    </row>
    <row r="303" spans="1:8" x14ac:dyDescent="0.3">
      <c r="A303" s="60">
        <v>42671</v>
      </c>
      <c r="B303" s="15">
        <f t="shared" si="27"/>
        <v>2016</v>
      </c>
      <c r="C303" s="15">
        <f t="shared" si="28"/>
        <v>10</v>
      </c>
      <c r="D303" s="15">
        <f t="shared" si="29"/>
        <v>6</v>
      </c>
      <c r="E303" s="15">
        <f t="shared" si="30"/>
        <v>1</v>
      </c>
      <c r="F303" s="15">
        <v>7055</v>
      </c>
      <c r="G303" s="15">
        <v>0</v>
      </c>
      <c r="H303" s="62">
        <f t="shared" si="31"/>
        <v>92.472658864192283</v>
      </c>
    </row>
    <row r="304" spans="1:8" x14ac:dyDescent="0.3">
      <c r="A304" s="60">
        <v>42672</v>
      </c>
      <c r="B304" s="15">
        <f t="shared" si="27"/>
        <v>2016</v>
      </c>
      <c r="C304" s="15">
        <f t="shared" si="28"/>
        <v>10</v>
      </c>
      <c r="D304" s="15">
        <f t="shared" si="29"/>
        <v>7</v>
      </c>
      <c r="E304" s="15">
        <f t="shared" si="30"/>
        <v>1</v>
      </c>
      <c r="F304" s="15">
        <v>6983</v>
      </c>
      <c r="G304" s="15">
        <v>0</v>
      </c>
      <c r="H304" s="62">
        <f t="shared" si="31"/>
        <v>54.553180454191917</v>
      </c>
    </row>
    <row r="305" spans="1:8" x14ac:dyDescent="0.3">
      <c r="A305" s="60">
        <v>42673</v>
      </c>
      <c r="B305" s="15">
        <f t="shared" si="27"/>
        <v>2016</v>
      </c>
      <c r="C305" s="15">
        <f t="shared" si="28"/>
        <v>10</v>
      </c>
      <c r="D305" s="15">
        <f t="shared" si="29"/>
        <v>1</v>
      </c>
      <c r="E305" s="15">
        <f t="shared" si="30"/>
        <v>0</v>
      </c>
      <c r="F305" s="15">
        <v>6935</v>
      </c>
      <c r="G305" s="15">
        <v>0</v>
      </c>
      <c r="H305" s="62">
        <f t="shared" si="31"/>
        <v>138.71706625951748</v>
      </c>
    </row>
    <row r="306" spans="1:8" x14ac:dyDescent="0.3">
      <c r="A306" s="60">
        <v>42674</v>
      </c>
      <c r="B306" s="15">
        <f t="shared" si="27"/>
        <v>2016</v>
      </c>
      <c r="C306" s="15">
        <f t="shared" si="28"/>
        <v>10</v>
      </c>
      <c r="D306" s="15">
        <f t="shared" si="29"/>
        <v>2</v>
      </c>
      <c r="E306" s="15">
        <f t="shared" si="30"/>
        <v>0</v>
      </c>
      <c r="F306" s="15">
        <v>6794</v>
      </c>
      <c r="G306" s="15">
        <v>0</v>
      </c>
      <c r="H306" s="62">
        <f t="shared" si="31"/>
        <v>143.33474850129383</v>
      </c>
    </row>
    <row r="307" spans="1:8" x14ac:dyDescent="0.3">
      <c r="A307" s="60">
        <v>42675</v>
      </c>
      <c r="B307" s="15">
        <f t="shared" si="27"/>
        <v>2016</v>
      </c>
      <c r="C307" s="15">
        <f t="shared" si="28"/>
        <v>11</v>
      </c>
      <c r="D307" s="15">
        <f t="shared" si="29"/>
        <v>3</v>
      </c>
      <c r="E307" s="15">
        <f t="shared" si="30"/>
        <v>0</v>
      </c>
      <c r="F307" s="15">
        <v>6635</v>
      </c>
      <c r="G307" s="15">
        <v>0</v>
      </c>
      <c r="H307" s="62">
        <f t="shared" si="31"/>
        <v>142.80760129972401</v>
      </c>
    </row>
    <row r="308" spans="1:8" x14ac:dyDescent="0.3">
      <c r="A308" s="60">
        <v>42676</v>
      </c>
      <c r="B308" s="15">
        <f t="shared" si="27"/>
        <v>2016</v>
      </c>
      <c r="C308" s="15">
        <f t="shared" si="28"/>
        <v>11</v>
      </c>
      <c r="D308" s="15">
        <f t="shared" si="29"/>
        <v>4</v>
      </c>
      <c r="E308" s="15">
        <f t="shared" si="30"/>
        <v>0</v>
      </c>
      <c r="F308" s="15">
        <v>6487</v>
      </c>
      <c r="G308" s="15">
        <v>0</v>
      </c>
      <c r="H308" s="62">
        <f t="shared" si="31"/>
        <v>132.17903188709232</v>
      </c>
    </row>
    <row r="309" spans="1:8" x14ac:dyDescent="0.3">
      <c r="A309" s="60">
        <v>42677</v>
      </c>
      <c r="B309" s="15">
        <f t="shared" si="27"/>
        <v>2016</v>
      </c>
      <c r="C309" s="15">
        <f t="shared" si="28"/>
        <v>11</v>
      </c>
      <c r="D309" s="15">
        <f t="shared" si="29"/>
        <v>5</v>
      </c>
      <c r="E309" s="15">
        <f t="shared" si="30"/>
        <v>0</v>
      </c>
      <c r="F309" s="15">
        <v>6348</v>
      </c>
      <c r="G309" s="15">
        <v>0</v>
      </c>
      <c r="H309" s="62">
        <f t="shared" si="31"/>
        <v>112.927855391435</v>
      </c>
    </row>
    <row r="310" spans="1:8" x14ac:dyDescent="0.3">
      <c r="A310" s="60">
        <v>42678</v>
      </c>
      <c r="B310" s="15">
        <f t="shared" si="27"/>
        <v>2016</v>
      </c>
      <c r="C310" s="15">
        <f t="shared" si="28"/>
        <v>11</v>
      </c>
      <c r="D310" s="15">
        <f t="shared" si="29"/>
        <v>6</v>
      </c>
      <c r="E310" s="15">
        <f t="shared" si="30"/>
        <v>1</v>
      </c>
      <c r="F310" s="15">
        <v>6242</v>
      </c>
      <c r="G310" s="15">
        <v>0</v>
      </c>
      <c r="H310" s="62">
        <f t="shared" si="31"/>
        <v>94.556119377361014</v>
      </c>
    </row>
    <row r="311" spans="1:8" x14ac:dyDescent="0.3">
      <c r="A311" s="60">
        <v>42679</v>
      </c>
      <c r="B311" s="15">
        <f t="shared" si="27"/>
        <v>2016</v>
      </c>
      <c r="C311" s="15">
        <f t="shared" si="28"/>
        <v>11</v>
      </c>
      <c r="D311" s="15">
        <f t="shared" si="29"/>
        <v>7</v>
      </c>
      <c r="E311" s="15">
        <f t="shared" si="30"/>
        <v>1</v>
      </c>
      <c r="F311" s="15">
        <v>6152</v>
      </c>
      <c r="G311" s="15">
        <v>0</v>
      </c>
      <c r="H311" s="62">
        <f t="shared" si="31"/>
        <v>56.636640967360648</v>
      </c>
    </row>
    <row r="312" spans="1:8" x14ac:dyDescent="0.3">
      <c r="A312" s="60">
        <v>42680</v>
      </c>
      <c r="B312" s="15">
        <f t="shared" si="27"/>
        <v>2016</v>
      </c>
      <c r="C312" s="15">
        <f t="shared" si="28"/>
        <v>11</v>
      </c>
      <c r="D312" s="15">
        <f t="shared" si="29"/>
        <v>1</v>
      </c>
      <c r="E312" s="15">
        <f t="shared" si="30"/>
        <v>0</v>
      </c>
      <c r="F312" s="15">
        <v>6105</v>
      </c>
      <c r="G312" s="15">
        <v>0</v>
      </c>
      <c r="H312" s="62">
        <f t="shared" si="31"/>
        <v>140.80052677268623</v>
      </c>
    </row>
    <row r="313" spans="1:8" x14ac:dyDescent="0.3">
      <c r="A313" s="60">
        <v>42681</v>
      </c>
      <c r="B313" s="15">
        <f t="shared" si="27"/>
        <v>2016</v>
      </c>
      <c r="C313" s="15">
        <f t="shared" si="28"/>
        <v>11</v>
      </c>
      <c r="D313" s="15">
        <f t="shared" si="29"/>
        <v>2</v>
      </c>
      <c r="E313" s="15">
        <f t="shared" si="30"/>
        <v>0</v>
      </c>
      <c r="F313" s="15">
        <v>5964</v>
      </c>
      <c r="G313" s="15">
        <v>0</v>
      </c>
      <c r="H313" s="62">
        <f t="shared" si="31"/>
        <v>145.41820901446255</v>
      </c>
    </row>
    <row r="314" spans="1:8" x14ac:dyDescent="0.3">
      <c r="A314" s="60">
        <v>42682</v>
      </c>
      <c r="B314" s="15">
        <f t="shared" si="27"/>
        <v>2016</v>
      </c>
      <c r="C314" s="15">
        <f t="shared" si="28"/>
        <v>11</v>
      </c>
      <c r="D314" s="15">
        <f t="shared" si="29"/>
        <v>3</v>
      </c>
      <c r="E314" s="15">
        <f t="shared" si="30"/>
        <v>0</v>
      </c>
      <c r="F314" s="15">
        <v>5817</v>
      </c>
      <c r="G314" s="15">
        <v>0</v>
      </c>
      <c r="H314" s="62">
        <f t="shared" si="31"/>
        <v>142.80760129972401</v>
      </c>
    </row>
    <row r="315" spans="1:8" x14ac:dyDescent="0.3">
      <c r="A315" s="60">
        <v>42683</v>
      </c>
      <c r="B315" s="15">
        <f t="shared" si="27"/>
        <v>2016</v>
      </c>
      <c r="C315" s="15">
        <f t="shared" si="28"/>
        <v>11</v>
      </c>
      <c r="D315" s="15">
        <f t="shared" si="29"/>
        <v>4</v>
      </c>
      <c r="E315" s="15">
        <f t="shared" si="30"/>
        <v>0</v>
      </c>
      <c r="F315" s="15">
        <v>5679</v>
      </c>
      <c r="G315" s="15">
        <v>0</v>
      </c>
      <c r="H315" s="62">
        <f t="shared" si="31"/>
        <v>132.17903188709232</v>
      </c>
    </row>
    <row r="316" spans="1:8" x14ac:dyDescent="0.3">
      <c r="A316" s="60">
        <v>42684</v>
      </c>
      <c r="B316" s="15">
        <f t="shared" si="27"/>
        <v>2016</v>
      </c>
      <c r="C316" s="15">
        <f t="shared" si="28"/>
        <v>11</v>
      </c>
      <c r="D316" s="15">
        <f t="shared" si="29"/>
        <v>5</v>
      </c>
      <c r="E316" s="15">
        <f t="shared" si="30"/>
        <v>0</v>
      </c>
      <c r="F316" s="15">
        <v>5559</v>
      </c>
      <c r="G316" s="15">
        <v>0</v>
      </c>
      <c r="H316" s="62">
        <f t="shared" si="31"/>
        <v>112.927855391435</v>
      </c>
    </row>
    <row r="317" spans="1:8" x14ac:dyDescent="0.3">
      <c r="A317" s="60">
        <v>42685</v>
      </c>
      <c r="B317" s="15">
        <f t="shared" si="27"/>
        <v>2016</v>
      </c>
      <c r="C317" s="15">
        <f t="shared" si="28"/>
        <v>11</v>
      </c>
      <c r="D317" s="15">
        <f t="shared" si="29"/>
        <v>6</v>
      </c>
      <c r="E317" s="15">
        <f t="shared" si="30"/>
        <v>1</v>
      </c>
      <c r="F317" s="15">
        <v>5450</v>
      </c>
      <c r="G317" s="15">
        <v>0</v>
      </c>
      <c r="H317" s="62">
        <f t="shared" si="31"/>
        <v>94.556119377361014</v>
      </c>
    </row>
    <row r="318" spans="1:8" x14ac:dyDescent="0.3">
      <c r="A318" s="60">
        <v>42686</v>
      </c>
      <c r="B318" s="15">
        <f t="shared" si="27"/>
        <v>2016</v>
      </c>
      <c r="C318" s="15">
        <f t="shared" si="28"/>
        <v>11</v>
      </c>
      <c r="D318" s="15">
        <f t="shared" si="29"/>
        <v>7</v>
      </c>
      <c r="E318" s="15">
        <f t="shared" si="30"/>
        <v>1</v>
      </c>
      <c r="F318" s="15">
        <v>5352</v>
      </c>
      <c r="G318" s="15">
        <v>0</v>
      </c>
      <c r="H318" s="62">
        <f t="shared" si="31"/>
        <v>56.636640967360648</v>
      </c>
    </row>
    <row r="319" spans="1:8" x14ac:dyDescent="0.3">
      <c r="A319" s="60">
        <v>42687</v>
      </c>
      <c r="B319" s="15">
        <f t="shared" si="27"/>
        <v>2016</v>
      </c>
      <c r="C319" s="15">
        <f t="shared" si="28"/>
        <v>11</v>
      </c>
      <c r="D319" s="15">
        <f t="shared" si="29"/>
        <v>1</v>
      </c>
      <c r="E319" s="15">
        <f t="shared" si="30"/>
        <v>0</v>
      </c>
      <c r="F319" s="15">
        <v>5295</v>
      </c>
      <c r="G319" s="15">
        <v>0</v>
      </c>
      <c r="H319" s="62">
        <f t="shared" si="31"/>
        <v>140.80052677268623</v>
      </c>
    </row>
    <row r="320" spans="1:8" x14ac:dyDescent="0.3">
      <c r="A320" s="60">
        <v>42688</v>
      </c>
      <c r="B320" s="15">
        <f t="shared" si="27"/>
        <v>2016</v>
      </c>
      <c r="C320" s="15">
        <f t="shared" si="28"/>
        <v>11</v>
      </c>
      <c r="D320" s="15">
        <f t="shared" si="29"/>
        <v>2</v>
      </c>
      <c r="E320" s="15">
        <f t="shared" si="30"/>
        <v>0</v>
      </c>
      <c r="F320" s="15">
        <v>5150</v>
      </c>
      <c r="G320" s="15">
        <v>0</v>
      </c>
      <c r="H320" s="62">
        <f t="shared" si="31"/>
        <v>145.41820901446255</v>
      </c>
    </row>
    <row r="321" spans="1:8" x14ac:dyDescent="0.3">
      <c r="A321" s="60">
        <v>42689</v>
      </c>
      <c r="B321" s="15">
        <f t="shared" si="27"/>
        <v>2016</v>
      </c>
      <c r="C321" s="15">
        <f t="shared" si="28"/>
        <v>11</v>
      </c>
      <c r="D321" s="15">
        <f t="shared" si="29"/>
        <v>3</v>
      </c>
      <c r="E321" s="15">
        <f t="shared" si="30"/>
        <v>0</v>
      </c>
      <c r="F321" s="15">
        <v>5007</v>
      </c>
      <c r="G321" s="15">
        <v>0</v>
      </c>
      <c r="H321" s="62">
        <f t="shared" si="31"/>
        <v>142.80760129972401</v>
      </c>
    </row>
    <row r="322" spans="1:8" x14ac:dyDescent="0.3">
      <c r="A322" s="60">
        <v>42690</v>
      </c>
      <c r="B322" s="15">
        <f t="shared" ref="B322:B385" si="32">YEAR(A322)</f>
        <v>2016</v>
      </c>
      <c r="C322" s="15">
        <f t="shared" ref="C322:C385" si="33">MONTH(A322)</f>
        <v>11</v>
      </c>
      <c r="D322" s="15">
        <f t="shared" ref="D322:D385" si="34">WEEKDAY(A322)</f>
        <v>4</v>
      </c>
      <c r="E322" s="15">
        <f t="shared" ref="E322:E385" si="35">IF(OR(D322=6,D322=7),1,0)</f>
        <v>0</v>
      </c>
      <c r="F322" s="15">
        <v>4869</v>
      </c>
      <c r="G322" s="15">
        <v>0</v>
      </c>
      <c r="H322" s="62">
        <f t="shared" ref="H322:H385" si="36">100-2.17*D322^2.25+12.77*D322+EXP(-D322/0.032)+5*C322^0.75+10*E322+20*(B322-2016)</f>
        <v>132.17903188709232</v>
      </c>
    </row>
    <row r="323" spans="1:8" x14ac:dyDescent="0.3">
      <c r="A323" s="60">
        <v>42691</v>
      </c>
      <c r="B323" s="15">
        <f t="shared" si="32"/>
        <v>2016</v>
      </c>
      <c r="C323" s="15">
        <f t="shared" si="33"/>
        <v>11</v>
      </c>
      <c r="D323" s="15">
        <f t="shared" si="34"/>
        <v>5</v>
      </c>
      <c r="E323" s="15">
        <f t="shared" si="35"/>
        <v>0</v>
      </c>
      <c r="F323" s="15">
        <v>4727</v>
      </c>
      <c r="G323" s="15">
        <v>0</v>
      </c>
      <c r="H323" s="62">
        <f t="shared" si="36"/>
        <v>112.927855391435</v>
      </c>
    </row>
    <row r="324" spans="1:8" x14ac:dyDescent="0.3">
      <c r="A324" s="60">
        <v>42692</v>
      </c>
      <c r="B324" s="15">
        <f t="shared" si="32"/>
        <v>2016</v>
      </c>
      <c r="C324" s="15">
        <f t="shared" si="33"/>
        <v>11</v>
      </c>
      <c r="D324" s="15">
        <f t="shared" si="34"/>
        <v>6</v>
      </c>
      <c r="E324" s="15">
        <f t="shared" si="35"/>
        <v>1</v>
      </c>
      <c r="F324" s="15">
        <v>4611</v>
      </c>
      <c r="G324" s="15">
        <v>0</v>
      </c>
      <c r="H324" s="62">
        <f t="shared" si="36"/>
        <v>94.556119377361014</v>
      </c>
    </row>
    <row r="325" spans="1:8" x14ac:dyDescent="0.3">
      <c r="A325" s="60">
        <v>42693</v>
      </c>
      <c r="B325" s="15">
        <f t="shared" si="32"/>
        <v>2016</v>
      </c>
      <c r="C325" s="15">
        <f t="shared" si="33"/>
        <v>11</v>
      </c>
      <c r="D325" s="15">
        <f t="shared" si="34"/>
        <v>7</v>
      </c>
      <c r="E325" s="15">
        <f t="shared" si="35"/>
        <v>1</v>
      </c>
      <c r="F325" s="15">
        <v>4516</v>
      </c>
      <c r="G325" s="15">
        <v>0</v>
      </c>
      <c r="H325" s="62">
        <f t="shared" si="36"/>
        <v>56.636640967360648</v>
      </c>
    </row>
    <row r="326" spans="1:8" x14ac:dyDescent="0.3">
      <c r="A326" s="60">
        <v>42694</v>
      </c>
      <c r="B326" s="15">
        <f t="shared" si="32"/>
        <v>2016</v>
      </c>
      <c r="C326" s="15">
        <f t="shared" si="33"/>
        <v>11</v>
      </c>
      <c r="D326" s="15">
        <f t="shared" si="34"/>
        <v>1</v>
      </c>
      <c r="E326" s="15">
        <f t="shared" si="35"/>
        <v>0</v>
      </c>
      <c r="F326" s="15">
        <v>4459</v>
      </c>
      <c r="G326" s="15">
        <v>0</v>
      </c>
      <c r="H326" s="62">
        <f t="shared" si="36"/>
        <v>140.80052677268623</v>
      </c>
    </row>
    <row r="327" spans="1:8" x14ac:dyDescent="0.3">
      <c r="A327" s="60">
        <v>42695</v>
      </c>
      <c r="B327" s="15">
        <f t="shared" si="32"/>
        <v>2016</v>
      </c>
      <c r="C327" s="15">
        <f t="shared" si="33"/>
        <v>11</v>
      </c>
      <c r="D327" s="15">
        <f t="shared" si="34"/>
        <v>2</v>
      </c>
      <c r="E327" s="15">
        <f t="shared" si="35"/>
        <v>0</v>
      </c>
      <c r="F327" s="15">
        <v>4318</v>
      </c>
      <c r="G327" s="15">
        <v>0</v>
      </c>
      <c r="H327" s="62">
        <f t="shared" si="36"/>
        <v>145.41820901446255</v>
      </c>
    </row>
    <row r="328" spans="1:8" x14ac:dyDescent="0.3">
      <c r="A328" s="60">
        <v>42696</v>
      </c>
      <c r="B328" s="15">
        <f t="shared" si="32"/>
        <v>2016</v>
      </c>
      <c r="C328" s="15">
        <f t="shared" si="33"/>
        <v>11</v>
      </c>
      <c r="D328" s="15">
        <f t="shared" si="34"/>
        <v>3</v>
      </c>
      <c r="E328" s="15">
        <f t="shared" si="35"/>
        <v>0</v>
      </c>
      <c r="F328" s="15">
        <v>4174</v>
      </c>
      <c r="G328" s="15">
        <v>0</v>
      </c>
      <c r="H328" s="62">
        <f t="shared" si="36"/>
        <v>142.80760129972401</v>
      </c>
    </row>
    <row r="329" spans="1:8" x14ac:dyDescent="0.3">
      <c r="A329" s="60">
        <v>42697</v>
      </c>
      <c r="B329" s="15">
        <f t="shared" si="32"/>
        <v>2016</v>
      </c>
      <c r="C329" s="15">
        <f t="shared" si="33"/>
        <v>11</v>
      </c>
      <c r="D329" s="15">
        <f t="shared" si="34"/>
        <v>4</v>
      </c>
      <c r="E329" s="15">
        <f t="shared" si="35"/>
        <v>0</v>
      </c>
      <c r="F329" s="15">
        <v>4032</v>
      </c>
      <c r="G329" s="15">
        <v>0</v>
      </c>
      <c r="H329" s="62">
        <f t="shared" si="36"/>
        <v>132.17903188709232</v>
      </c>
    </row>
    <row r="330" spans="1:8" x14ac:dyDescent="0.3">
      <c r="A330" s="60">
        <v>42698</v>
      </c>
      <c r="B330" s="15">
        <f t="shared" si="32"/>
        <v>2016</v>
      </c>
      <c r="C330" s="15">
        <f t="shared" si="33"/>
        <v>11</v>
      </c>
      <c r="D330" s="15">
        <f t="shared" si="34"/>
        <v>5</v>
      </c>
      <c r="E330" s="15">
        <f t="shared" si="35"/>
        <v>0</v>
      </c>
      <c r="F330" s="15">
        <v>3894</v>
      </c>
      <c r="G330" s="15">
        <v>0</v>
      </c>
      <c r="H330" s="62">
        <f t="shared" si="36"/>
        <v>112.927855391435</v>
      </c>
    </row>
    <row r="331" spans="1:8" x14ac:dyDescent="0.3">
      <c r="A331" s="60">
        <v>42699</v>
      </c>
      <c r="B331" s="15">
        <f t="shared" si="32"/>
        <v>2016</v>
      </c>
      <c r="C331" s="15">
        <f t="shared" si="33"/>
        <v>11</v>
      </c>
      <c r="D331" s="15">
        <f t="shared" si="34"/>
        <v>6</v>
      </c>
      <c r="E331" s="15">
        <f t="shared" si="35"/>
        <v>1</v>
      </c>
      <c r="F331" s="15">
        <v>3776</v>
      </c>
      <c r="G331" s="15">
        <v>0</v>
      </c>
      <c r="H331" s="62">
        <f t="shared" si="36"/>
        <v>94.556119377361014</v>
      </c>
    </row>
    <row r="332" spans="1:8" x14ac:dyDescent="0.3">
      <c r="A332" s="60">
        <v>42700</v>
      </c>
      <c r="B332" s="15">
        <f t="shared" si="32"/>
        <v>2016</v>
      </c>
      <c r="C332" s="15">
        <f t="shared" si="33"/>
        <v>11</v>
      </c>
      <c r="D332" s="15">
        <f t="shared" si="34"/>
        <v>7</v>
      </c>
      <c r="E332" s="15">
        <f t="shared" si="35"/>
        <v>1</v>
      </c>
      <c r="F332" s="15">
        <v>3678</v>
      </c>
      <c r="G332" s="15">
        <v>0</v>
      </c>
      <c r="H332" s="62">
        <f t="shared" si="36"/>
        <v>56.636640967360648</v>
      </c>
    </row>
    <row r="333" spans="1:8" x14ac:dyDescent="0.3">
      <c r="A333" s="60">
        <v>42701</v>
      </c>
      <c r="B333" s="15">
        <f t="shared" si="32"/>
        <v>2016</v>
      </c>
      <c r="C333" s="15">
        <f t="shared" si="33"/>
        <v>11</v>
      </c>
      <c r="D333" s="15">
        <f t="shared" si="34"/>
        <v>1</v>
      </c>
      <c r="E333" s="15">
        <f t="shared" si="35"/>
        <v>0</v>
      </c>
      <c r="F333" s="15">
        <v>3617</v>
      </c>
      <c r="G333" s="15">
        <v>0</v>
      </c>
      <c r="H333" s="62">
        <f t="shared" si="36"/>
        <v>140.80052677268623</v>
      </c>
    </row>
    <row r="334" spans="1:8" x14ac:dyDescent="0.3">
      <c r="A334" s="60">
        <v>42702</v>
      </c>
      <c r="B334" s="15">
        <f t="shared" si="32"/>
        <v>2016</v>
      </c>
      <c r="C334" s="15">
        <f t="shared" si="33"/>
        <v>11</v>
      </c>
      <c r="D334" s="15">
        <f t="shared" si="34"/>
        <v>2</v>
      </c>
      <c r="E334" s="15">
        <f t="shared" si="35"/>
        <v>0</v>
      </c>
      <c r="F334" s="15">
        <v>3476</v>
      </c>
      <c r="G334" s="15">
        <v>0</v>
      </c>
      <c r="H334" s="62">
        <f t="shared" si="36"/>
        <v>145.41820901446255</v>
      </c>
    </row>
    <row r="335" spans="1:8" x14ac:dyDescent="0.3">
      <c r="A335" s="60">
        <v>42703</v>
      </c>
      <c r="B335" s="15">
        <f t="shared" si="32"/>
        <v>2016</v>
      </c>
      <c r="C335" s="15">
        <f t="shared" si="33"/>
        <v>11</v>
      </c>
      <c r="D335" s="15">
        <f t="shared" si="34"/>
        <v>3</v>
      </c>
      <c r="E335" s="15">
        <f t="shared" si="35"/>
        <v>0</v>
      </c>
      <c r="F335" s="15">
        <v>3336</v>
      </c>
      <c r="G335" s="15">
        <v>0</v>
      </c>
      <c r="H335" s="62">
        <f t="shared" si="36"/>
        <v>142.80760129972401</v>
      </c>
    </row>
    <row r="336" spans="1:8" x14ac:dyDescent="0.3">
      <c r="A336" s="60">
        <v>42704</v>
      </c>
      <c r="B336" s="15">
        <f t="shared" si="32"/>
        <v>2016</v>
      </c>
      <c r="C336" s="15">
        <f t="shared" si="33"/>
        <v>11</v>
      </c>
      <c r="D336" s="15">
        <f t="shared" si="34"/>
        <v>4</v>
      </c>
      <c r="E336" s="15">
        <f t="shared" si="35"/>
        <v>0</v>
      </c>
      <c r="F336" s="15">
        <v>3207</v>
      </c>
      <c r="G336" s="15">
        <v>0</v>
      </c>
      <c r="H336" s="62">
        <f t="shared" si="36"/>
        <v>132.17903188709232</v>
      </c>
    </row>
    <row r="337" spans="1:8" x14ac:dyDescent="0.3">
      <c r="A337" s="60">
        <v>42705</v>
      </c>
      <c r="B337" s="15">
        <f t="shared" si="32"/>
        <v>2016</v>
      </c>
      <c r="C337" s="15">
        <f t="shared" si="33"/>
        <v>12</v>
      </c>
      <c r="D337" s="15">
        <f t="shared" si="34"/>
        <v>5</v>
      </c>
      <c r="E337" s="15">
        <f t="shared" si="35"/>
        <v>0</v>
      </c>
      <c r="F337" s="15">
        <v>3077</v>
      </c>
      <c r="G337" s="15">
        <v>0</v>
      </c>
      <c r="H337" s="62">
        <f t="shared" si="36"/>
        <v>114.96442657345509</v>
      </c>
    </row>
    <row r="338" spans="1:8" x14ac:dyDescent="0.3">
      <c r="A338" s="60">
        <v>42706</v>
      </c>
      <c r="B338" s="15">
        <f t="shared" si="32"/>
        <v>2016</v>
      </c>
      <c r="C338" s="15">
        <f t="shared" si="33"/>
        <v>12</v>
      </c>
      <c r="D338" s="15">
        <f t="shared" si="34"/>
        <v>6</v>
      </c>
      <c r="E338" s="15">
        <f t="shared" si="35"/>
        <v>1</v>
      </c>
      <c r="F338" s="15">
        <v>2975</v>
      </c>
      <c r="G338" s="15">
        <v>0</v>
      </c>
      <c r="H338" s="62">
        <f t="shared" si="36"/>
        <v>96.592690559381083</v>
      </c>
    </row>
    <row r="339" spans="1:8" x14ac:dyDescent="0.3">
      <c r="A339" s="60">
        <v>42707</v>
      </c>
      <c r="B339" s="15">
        <f t="shared" si="32"/>
        <v>2016</v>
      </c>
      <c r="C339" s="15">
        <f t="shared" si="33"/>
        <v>12</v>
      </c>
      <c r="D339" s="15">
        <f t="shared" si="34"/>
        <v>7</v>
      </c>
      <c r="E339" s="15">
        <f t="shared" si="35"/>
        <v>1</v>
      </c>
      <c r="F339" s="15">
        <v>2880</v>
      </c>
      <c r="G339" s="15">
        <v>0</v>
      </c>
      <c r="H339" s="62">
        <f t="shared" si="36"/>
        <v>58.673212149380724</v>
      </c>
    </row>
    <row r="340" spans="1:8" x14ac:dyDescent="0.3">
      <c r="A340" s="60">
        <v>42708</v>
      </c>
      <c r="B340" s="15">
        <f t="shared" si="32"/>
        <v>2016</v>
      </c>
      <c r="C340" s="15">
        <f t="shared" si="33"/>
        <v>12</v>
      </c>
      <c r="D340" s="15">
        <f t="shared" si="34"/>
        <v>1</v>
      </c>
      <c r="E340" s="15">
        <f t="shared" si="35"/>
        <v>0</v>
      </c>
      <c r="F340" s="15">
        <v>2828</v>
      </c>
      <c r="G340" s="15">
        <v>0</v>
      </c>
      <c r="H340" s="62">
        <f t="shared" si="36"/>
        <v>142.83709795470628</v>
      </c>
    </row>
    <row r="341" spans="1:8" x14ac:dyDescent="0.3">
      <c r="A341" s="60">
        <v>42709</v>
      </c>
      <c r="B341" s="15">
        <f t="shared" si="32"/>
        <v>2016</v>
      </c>
      <c r="C341" s="15">
        <f t="shared" si="33"/>
        <v>12</v>
      </c>
      <c r="D341" s="15">
        <f t="shared" si="34"/>
        <v>2</v>
      </c>
      <c r="E341" s="15">
        <f t="shared" si="35"/>
        <v>0</v>
      </c>
      <c r="F341" s="15">
        <v>2682</v>
      </c>
      <c r="G341" s="15">
        <v>0</v>
      </c>
      <c r="H341" s="62">
        <f t="shared" si="36"/>
        <v>147.45478019648263</v>
      </c>
    </row>
    <row r="342" spans="1:8" x14ac:dyDescent="0.3">
      <c r="A342" s="60">
        <v>42710</v>
      </c>
      <c r="B342" s="15">
        <f t="shared" si="32"/>
        <v>2016</v>
      </c>
      <c r="C342" s="15">
        <f t="shared" si="33"/>
        <v>12</v>
      </c>
      <c r="D342" s="15">
        <f t="shared" si="34"/>
        <v>3</v>
      </c>
      <c r="E342" s="15">
        <f t="shared" si="35"/>
        <v>0</v>
      </c>
      <c r="F342" s="15">
        <v>2519</v>
      </c>
      <c r="G342" s="15">
        <v>0</v>
      </c>
      <c r="H342" s="62">
        <f t="shared" si="36"/>
        <v>144.8441724817441</v>
      </c>
    </row>
    <row r="343" spans="1:8" x14ac:dyDescent="0.3">
      <c r="A343" s="60">
        <v>42711</v>
      </c>
      <c r="B343" s="15">
        <f t="shared" si="32"/>
        <v>2016</v>
      </c>
      <c r="C343" s="15">
        <f t="shared" si="33"/>
        <v>12</v>
      </c>
      <c r="D343" s="15">
        <f t="shared" si="34"/>
        <v>4</v>
      </c>
      <c r="E343" s="15">
        <f t="shared" si="35"/>
        <v>0</v>
      </c>
      <c r="F343" s="15">
        <v>2380</v>
      </c>
      <c r="G343" s="15">
        <v>0</v>
      </c>
      <c r="H343" s="62">
        <f t="shared" si="36"/>
        <v>134.2156030691124</v>
      </c>
    </row>
    <row r="344" spans="1:8" x14ac:dyDescent="0.3">
      <c r="A344" s="60">
        <v>42712</v>
      </c>
      <c r="B344" s="15">
        <f t="shared" si="32"/>
        <v>2016</v>
      </c>
      <c r="C344" s="15">
        <f t="shared" si="33"/>
        <v>12</v>
      </c>
      <c r="D344" s="15">
        <f t="shared" si="34"/>
        <v>5</v>
      </c>
      <c r="E344" s="15">
        <f t="shared" si="35"/>
        <v>0</v>
      </c>
      <c r="F344" s="15">
        <v>2238</v>
      </c>
      <c r="G344" s="15">
        <v>0</v>
      </c>
      <c r="H344" s="62">
        <f t="shared" si="36"/>
        <v>114.96442657345509</v>
      </c>
    </row>
    <row r="345" spans="1:8" x14ac:dyDescent="0.3">
      <c r="A345" s="60">
        <v>42713</v>
      </c>
      <c r="B345" s="15">
        <f t="shared" si="32"/>
        <v>2016</v>
      </c>
      <c r="C345" s="15">
        <f t="shared" si="33"/>
        <v>12</v>
      </c>
      <c r="D345" s="15">
        <f t="shared" si="34"/>
        <v>6</v>
      </c>
      <c r="E345" s="15">
        <f t="shared" si="35"/>
        <v>1</v>
      </c>
      <c r="F345" s="15">
        <v>2125</v>
      </c>
      <c r="G345" s="15">
        <v>0</v>
      </c>
      <c r="H345" s="62">
        <f t="shared" si="36"/>
        <v>96.592690559381083</v>
      </c>
    </row>
    <row r="346" spans="1:8" x14ac:dyDescent="0.3">
      <c r="A346" s="60">
        <v>42714</v>
      </c>
      <c r="B346" s="15">
        <f t="shared" si="32"/>
        <v>2016</v>
      </c>
      <c r="C346" s="15">
        <f t="shared" si="33"/>
        <v>12</v>
      </c>
      <c r="D346" s="15">
        <f t="shared" si="34"/>
        <v>7</v>
      </c>
      <c r="E346" s="15">
        <f t="shared" si="35"/>
        <v>1</v>
      </c>
      <c r="F346" s="15">
        <v>2028</v>
      </c>
      <c r="G346" s="15">
        <v>0</v>
      </c>
      <c r="H346" s="62">
        <f t="shared" si="36"/>
        <v>58.673212149380724</v>
      </c>
    </row>
    <row r="347" spans="1:8" x14ac:dyDescent="0.3">
      <c r="A347" s="60">
        <v>42715</v>
      </c>
      <c r="B347" s="15">
        <f t="shared" si="32"/>
        <v>2016</v>
      </c>
      <c r="C347" s="15">
        <f t="shared" si="33"/>
        <v>12</v>
      </c>
      <c r="D347" s="15">
        <f t="shared" si="34"/>
        <v>1</v>
      </c>
      <c r="E347" s="15">
        <f t="shared" si="35"/>
        <v>0</v>
      </c>
      <c r="F347" s="15">
        <v>8605</v>
      </c>
      <c r="G347" s="15">
        <v>6632</v>
      </c>
      <c r="H347" s="62">
        <f t="shared" si="36"/>
        <v>142.83709795470628</v>
      </c>
    </row>
    <row r="348" spans="1:8" x14ac:dyDescent="0.3">
      <c r="A348" s="60">
        <v>42716</v>
      </c>
      <c r="B348" s="15">
        <f t="shared" si="32"/>
        <v>2016</v>
      </c>
      <c r="C348" s="15">
        <f t="shared" si="33"/>
        <v>12</v>
      </c>
      <c r="D348" s="15">
        <f t="shared" si="34"/>
        <v>2</v>
      </c>
      <c r="E348" s="15">
        <f t="shared" si="35"/>
        <v>0</v>
      </c>
      <c r="F348" s="15">
        <v>8455</v>
      </c>
      <c r="G348" s="15">
        <v>0</v>
      </c>
      <c r="H348" s="62">
        <f t="shared" si="36"/>
        <v>147.45478019648263</v>
      </c>
    </row>
    <row r="349" spans="1:8" x14ac:dyDescent="0.3">
      <c r="A349" s="60">
        <v>42717</v>
      </c>
      <c r="B349" s="15">
        <f t="shared" si="32"/>
        <v>2016</v>
      </c>
      <c r="C349" s="15">
        <f t="shared" si="33"/>
        <v>12</v>
      </c>
      <c r="D349" s="15">
        <f t="shared" si="34"/>
        <v>3</v>
      </c>
      <c r="E349" s="15">
        <f t="shared" si="35"/>
        <v>0</v>
      </c>
      <c r="F349" s="15">
        <v>8309</v>
      </c>
      <c r="G349" s="15">
        <v>0</v>
      </c>
      <c r="H349" s="62">
        <f t="shared" si="36"/>
        <v>144.8441724817441</v>
      </c>
    </row>
    <row r="350" spans="1:8" x14ac:dyDescent="0.3">
      <c r="A350" s="60">
        <v>42718</v>
      </c>
      <c r="B350" s="15">
        <f t="shared" si="32"/>
        <v>2016</v>
      </c>
      <c r="C350" s="15">
        <f t="shared" si="33"/>
        <v>12</v>
      </c>
      <c r="D350" s="15">
        <f t="shared" si="34"/>
        <v>4</v>
      </c>
      <c r="E350" s="15">
        <f t="shared" si="35"/>
        <v>0</v>
      </c>
      <c r="F350" s="15">
        <v>8175</v>
      </c>
      <c r="G350" s="15">
        <v>0</v>
      </c>
      <c r="H350" s="62">
        <f t="shared" si="36"/>
        <v>134.2156030691124</v>
      </c>
    </row>
    <row r="351" spans="1:8" x14ac:dyDescent="0.3">
      <c r="A351" s="60">
        <v>42719</v>
      </c>
      <c r="B351" s="15">
        <f t="shared" si="32"/>
        <v>2016</v>
      </c>
      <c r="C351" s="15">
        <f t="shared" si="33"/>
        <v>12</v>
      </c>
      <c r="D351" s="15">
        <f t="shared" si="34"/>
        <v>5</v>
      </c>
      <c r="E351" s="15">
        <f t="shared" si="35"/>
        <v>0</v>
      </c>
      <c r="F351" s="15">
        <v>8031</v>
      </c>
      <c r="G351" s="15">
        <v>0</v>
      </c>
      <c r="H351" s="62">
        <f t="shared" si="36"/>
        <v>114.96442657345509</v>
      </c>
    </row>
    <row r="352" spans="1:8" x14ac:dyDescent="0.3">
      <c r="A352" s="60">
        <v>42720</v>
      </c>
      <c r="B352" s="15">
        <f t="shared" si="32"/>
        <v>2016</v>
      </c>
      <c r="C352" s="15">
        <f t="shared" si="33"/>
        <v>12</v>
      </c>
      <c r="D352" s="15">
        <f t="shared" si="34"/>
        <v>6</v>
      </c>
      <c r="E352" s="15">
        <f t="shared" si="35"/>
        <v>1</v>
      </c>
      <c r="F352" s="15">
        <v>7904</v>
      </c>
      <c r="G352" s="15">
        <v>0</v>
      </c>
      <c r="H352" s="62">
        <f t="shared" si="36"/>
        <v>96.592690559381083</v>
      </c>
    </row>
    <row r="353" spans="1:8" x14ac:dyDescent="0.3">
      <c r="A353" s="60">
        <v>42721</v>
      </c>
      <c r="B353" s="15">
        <f t="shared" si="32"/>
        <v>2016</v>
      </c>
      <c r="C353" s="15">
        <f t="shared" si="33"/>
        <v>12</v>
      </c>
      <c r="D353" s="15">
        <f t="shared" si="34"/>
        <v>7</v>
      </c>
      <c r="E353" s="15">
        <f t="shared" si="35"/>
        <v>1</v>
      </c>
      <c r="F353" s="15">
        <v>7793</v>
      </c>
      <c r="G353" s="15">
        <v>0</v>
      </c>
      <c r="H353" s="62">
        <f t="shared" si="36"/>
        <v>58.673212149380724</v>
      </c>
    </row>
    <row r="354" spans="1:8" x14ac:dyDescent="0.3">
      <c r="A354" s="60">
        <v>42722</v>
      </c>
      <c r="B354" s="15">
        <f t="shared" si="32"/>
        <v>2016</v>
      </c>
      <c r="C354" s="15">
        <f t="shared" si="33"/>
        <v>12</v>
      </c>
      <c r="D354" s="15">
        <f t="shared" si="34"/>
        <v>1</v>
      </c>
      <c r="E354" s="15">
        <f t="shared" si="35"/>
        <v>0</v>
      </c>
      <c r="F354" s="15">
        <v>7736</v>
      </c>
      <c r="G354" s="15">
        <v>0</v>
      </c>
      <c r="H354" s="62">
        <f t="shared" si="36"/>
        <v>142.83709795470628</v>
      </c>
    </row>
    <row r="355" spans="1:8" x14ac:dyDescent="0.3">
      <c r="A355" s="60">
        <v>42723</v>
      </c>
      <c r="B355" s="15">
        <f t="shared" si="32"/>
        <v>2016</v>
      </c>
      <c r="C355" s="15">
        <f t="shared" si="33"/>
        <v>12</v>
      </c>
      <c r="D355" s="15">
        <f t="shared" si="34"/>
        <v>2</v>
      </c>
      <c r="E355" s="15">
        <f t="shared" si="35"/>
        <v>0</v>
      </c>
      <c r="F355" s="15">
        <v>7595</v>
      </c>
      <c r="G355" s="15">
        <v>0</v>
      </c>
      <c r="H355" s="62">
        <f t="shared" si="36"/>
        <v>147.45478019648263</v>
      </c>
    </row>
    <row r="356" spans="1:8" x14ac:dyDescent="0.3">
      <c r="A356" s="60">
        <v>42724</v>
      </c>
      <c r="B356" s="15">
        <f t="shared" si="32"/>
        <v>2016</v>
      </c>
      <c r="C356" s="15">
        <f t="shared" si="33"/>
        <v>12</v>
      </c>
      <c r="D356" s="15">
        <f t="shared" si="34"/>
        <v>3</v>
      </c>
      <c r="E356" s="15">
        <f t="shared" si="35"/>
        <v>0</v>
      </c>
      <c r="F356" s="15">
        <v>7448</v>
      </c>
      <c r="G356" s="15">
        <v>0</v>
      </c>
      <c r="H356" s="62">
        <f t="shared" si="36"/>
        <v>144.8441724817441</v>
      </c>
    </row>
    <row r="357" spans="1:8" x14ac:dyDescent="0.3">
      <c r="A357" s="60">
        <v>42725</v>
      </c>
      <c r="B357" s="15">
        <f t="shared" si="32"/>
        <v>2016</v>
      </c>
      <c r="C357" s="15">
        <f t="shared" si="33"/>
        <v>12</v>
      </c>
      <c r="D357" s="15">
        <f t="shared" si="34"/>
        <v>4</v>
      </c>
      <c r="E357" s="15">
        <f t="shared" si="35"/>
        <v>0</v>
      </c>
      <c r="F357" s="15">
        <v>7306</v>
      </c>
      <c r="G357" s="15">
        <v>0</v>
      </c>
      <c r="H357" s="62">
        <f t="shared" si="36"/>
        <v>134.2156030691124</v>
      </c>
    </row>
    <row r="358" spans="1:8" x14ac:dyDescent="0.3">
      <c r="A358" s="60">
        <v>42726</v>
      </c>
      <c r="B358" s="15">
        <f t="shared" si="32"/>
        <v>2016</v>
      </c>
      <c r="C358" s="15">
        <f t="shared" si="33"/>
        <v>12</v>
      </c>
      <c r="D358" s="15">
        <f t="shared" si="34"/>
        <v>5</v>
      </c>
      <c r="E358" s="15">
        <f t="shared" si="35"/>
        <v>0</v>
      </c>
      <c r="F358" s="15">
        <v>7181</v>
      </c>
      <c r="G358" s="15">
        <v>0</v>
      </c>
      <c r="H358" s="62">
        <f t="shared" si="36"/>
        <v>114.96442657345509</v>
      </c>
    </row>
    <row r="359" spans="1:8" x14ac:dyDescent="0.3">
      <c r="A359" s="60">
        <v>42727</v>
      </c>
      <c r="B359" s="15">
        <f t="shared" si="32"/>
        <v>2016</v>
      </c>
      <c r="C359" s="15">
        <f t="shared" si="33"/>
        <v>12</v>
      </c>
      <c r="D359" s="15">
        <f t="shared" si="34"/>
        <v>6</v>
      </c>
      <c r="E359" s="15">
        <f t="shared" si="35"/>
        <v>1</v>
      </c>
      <c r="F359" s="15">
        <v>7066</v>
      </c>
      <c r="G359" s="15">
        <v>0</v>
      </c>
      <c r="H359" s="62">
        <f t="shared" si="36"/>
        <v>96.592690559381083</v>
      </c>
    </row>
    <row r="360" spans="1:8" x14ac:dyDescent="0.3">
      <c r="A360" s="60">
        <v>42728</v>
      </c>
      <c r="B360" s="15">
        <f t="shared" si="32"/>
        <v>2016</v>
      </c>
      <c r="C360" s="15">
        <f t="shared" si="33"/>
        <v>12</v>
      </c>
      <c r="D360" s="15">
        <f t="shared" si="34"/>
        <v>7</v>
      </c>
      <c r="E360" s="15">
        <f t="shared" si="35"/>
        <v>1</v>
      </c>
      <c r="F360" s="15">
        <v>6963</v>
      </c>
      <c r="G360" s="15">
        <v>0</v>
      </c>
      <c r="H360" s="62">
        <f t="shared" si="36"/>
        <v>58.673212149380724</v>
      </c>
    </row>
    <row r="361" spans="1:8" x14ac:dyDescent="0.3">
      <c r="A361" s="60">
        <v>42729</v>
      </c>
      <c r="B361" s="15">
        <f t="shared" si="32"/>
        <v>2016</v>
      </c>
      <c r="C361" s="15">
        <f t="shared" si="33"/>
        <v>12</v>
      </c>
      <c r="D361" s="15">
        <f t="shared" si="34"/>
        <v>1</v>
      </c>
      <c r="E361" s="15">
        <f t="shared" si="35"/>
        <v>0</v>
      </c>
      <c r="F361" s="15">
        <v>6903</v>
      </c>
      <c r="G361" s="15">
        <v>0</v>
      </c>
      <c r="H361" s="62">
        <f t="shared" si="36"/>
        <v>142.83709795470628</v>
      </c>
    </row>
    <row r="362" spans="1:8" x14ac:dyDescent="0.3">
      <c r="A362" s="60">
        <v>42730</v>
      </c>
      <c r="B362" s="15">
        <f t="shared" si="32"/>
        <v>2016</v>
      </c>
      <c r="C362" s="15">
        <f t="shared" si="33"/>
        <v>12</v>
      </c>
      <c r="D362" s="15">
        <f t="shared" si="34"/>
        <v>2</v>
      </c>
      <c r="E362" s="15">
        <f t="shared" si="35"/>
        <v>0</v>
      </c>
      <c r="F362" s="15">
        <v>6765</v>
      </c>
      <c r="G362" s="15">
        <v>0</v>
      </c>
      <c r="H362" s="62">
        <f t="shared" si="36"/>
        <v>147.45478019648263</v>
      </c>
    </row>
    <row r="363" spans="1:8" x14ac:dyDescent="0.3">
      <c r="A363" s="60">
        <v>42731</v>
      </c>
      <c r="B363" s="15">
        <f t="shared" si="32"/>
        <v>2016</v>
      </c>
      <c r="C363" s="15">
        <f t="shared" si="33"/>
        <v>12</v>
      </c>
      <c r="D363" s="15">
        <f t="shared" si="34"/>
        <v>3</v>
      </c>
      <c r="E363" s="15">
        <f t="shared" si="35"/>
        <v>0</v>
      </c>
      <c r="F363" s="15">
        <v>6627</v>
      </c>
      <c r="G363" s="15">
        <v>0</v>
      </c>
      <c r="H363" s="62">
        <f t="shared" si="36"/>
        <v>144.8441724817441</v>
      </c>
    </row>
    <row r="364" spans="1:8" x14ac:dyDescent="0.3">
      <c r="A364" s="60">
        <v>42732</v>
      </c>
      <c r="B364" s="15">
        <f t="shared" si="32"/>
        <v>2016</v>
      </c>
      <c r="C364" s="15">
        <f t="shared" si="33"/>
        <v>12</v>
      </c>
      <c r="D364" s="15">
        <f t="shared" si="34"/>
        <v>4</v>
      </c>
      <c r="E364" s="15">
        <f t="shared" si="35"/>
        <v>0</v>
      </c>
      <c r="F364" s="15">
        <v>6477</v>
      </c>
      <c r="G364" s="15">
        <v>0</v>
      </c>
      <c r="H364" s="62">
        <f t="shared" si="36"/>
        <v>134.2156030691124</v>
      </c>
    </row>
    <row r="365" spans="1:8" x14ac:dyDescent="0.3">
      <c r="A365" s="60">
        <v>42733</v>
      </c>
      <c r="B365" s="15">
        <f t="shared" si="32"/>
        <v>2016</v>
      </c>
      <c r="C365" s="15">
        <f t="shared" si="33"/>
        <v>12</v>
      </c>
      <c r="D365" s="15">
        <f t="shared" si="34"/>
        <v>5</v>
      </c>
      <c r="E365" s="15">
        <f t="shared" si="35"/>
        <v>0</v>
      </c>
      <c r="F365" s="15">
        <v>6341</v>
      </c>
      <c r="G365" s="15">
        <v>0</v>
      </c>
      <c r="H365" s="62">
        <f t="shared" si="36"/>
        <v>114.96442657345509</v>
      </c>
    </row>
    <row r="366" spans="1:8" x14ac:dyDescent="0.3">
      <c r="A366" s="60">
        <v>42734</v>
      </c>
      <c r="B366" s="15">
        <f t="shared" si="32"/>
        <v>2016</v>
      </c>
      <c r="C366" s="15">
        <f t="shared" si="33"/>
        <v>12</v>
      </c>
      <c r="D366" s="15">
        <f t="shared" si="34"/>
        <v>6</v>
      </c>
      <c r="E366" s="15">
        <f t="shared" si="35"/>
        <v>1</v>
      </c>
      <c r="F366" s="15">
        <v>6234</v>
      </c>
      <c r="G366" s="15">
        <v>0</v>
      </c>
      <c r="H366" s="62">
        <f t="shared" si="36"/>
        <v>96.592690559381083</v>
      </c>
    </row>
    <row r="367" spans="1:8" x14ac:dyDescent="0.3">
      <c r="A367" s="60">
        <v>42735</v>
      </c>
      <c r="B367" s="15">
        <f t="shared" si="32"/>
        <v>2016</v>
      </c>
      <c r="C367" s="15">
        <f t="shared" si="33"/>
        <v>12</v>
      </c>
      <c r="D367" s="15">
        <f t="shared" si="34"/>
        <v>7</v>
      </c>
      <c r="E367" s="15">
        <f t="shared" si="35"/>
        <v>1</v>
      </c>
      <c r="F367" s="15">
        <v>6144</v>
      </c>
      <c r="G367" s="15">
        <v>0</v>
      </c>
      <c r="H367" s="62">
        <f t="shared" si="36"/>
        <v>58.673212149380724</v>
      </c>
    </row>
    <row r="368" spans="1:8" x14ac:dyDescent="0.3">
      <c r="A368" s="60">
        <v>42736</v>
      </c>
      <c r="B368" s="15">
        <f t="shared" si="32"/>
        <v>2017</v>
      </c>
      <c r="C368" s="15">
        <f t="shared" si="33"/>
        <v>1</v>
      </c>
      <c r="D368" s="15">
        <f t="shared" si="34"/>
        <v>1</v>
      </c>
      <c r="E368" s="15">
        <f t="shared" si="35"/>
        <v>0</v>
      </c>
      <c r="F368" s="15">
        <v>6098</v>
      </c>
      <c r="G368" s="15">
        <v>0</v>
      </c>
      <c r="H368" s="62">
        <f t="shared" si="36"/>
        <v>135.60000000000002</v>
      </c>
    </row>
    <row r="369" spans="1:8" x14ac:dyDescent="0.3">
      <c r="A369" s="60">
        <v>42737</v>
      </c>
      <c r="B369" s="15">
        <f t="shared" si="32"/>
        <v>2017</v>
      </c>
      <c r="C369" s="15">
        <f t="shared" si="33"/>
        <v>1</v>
      </c>
      <c r="D369" s="15">
        <f t="shared" si="34"/>
        <v>2</v>
      </c>
      <c r="E369" s="15">
        <f t="shared" si="35"/>
        <v>0</v>
      </c>
      <c r="F369" s="15">
        <v>5958</v>
      </c>
      <c r="G369" s="15">
        <v>0</v>
      </c>
      <c r="H369" s="62">
        <f t="shared" si="36"/>
        <v>140.21768224177637</v>
      </c>
    </row>
    <row r="370" spans="1:8" x14ac:dyDescent="0.3">
      <c r="A370" s="60">
        <v>42738</v>
      </c>
      <c r="B370" s="15">
        <f t="shared" si="32"/>
        <v>2017</v>
      </c>
      <c r="C370" s="15">
        <f t="shared" si="33"/>
        <v>1</v>
      </c>
      <c r="D370" s="15">
        <f t="shared" si="34"/>
        <v>3</v>
      </c>
      <c r="E370" s="15">
        <f t="shared" si="35"/>
        <v>0</v>
      </c>
      <c r="F370" s="15">
        <v>5819</v>
      </c>
      <c r="G370" s="15">
        <v>0</v>
      </c>
      <c r="H370" s="62">
        <f t="shared" si="36"/>
        <v>137.60707452703781</v>
      </c>
    </row>
    <row r="371" spans="1:8" x14ac:dyDescent="0.3">
      <c r="A371" s="60">
        <v>42739</v>
      </c>
      <c r="B371" s="15">
        <f t="shared" si="32"/>
        <v>2017</v>
      </c>
      <c r="C371" s="15">
        <f t="shared" si="33"/>
        <v>1</v>
      </c>
      <c r="D371" s="15">
        <f t="shared" si="34"/>
        <v>4</v>
      </c>
      <c r="E371" s="15">
        <f t="shared" si="35"/>
        <v>0</v>
      </c>
      <c r="F371" s="15">
        <v>5673</v>
      </c>
      <c r="G371" s="15">
        <v>0</v>
      </c>
      <c r="H371" s="62">
        <f t="shared" si="36"/>
        <v>126.97850511440615</v>
      </c>
    </row>
    <row r="372" spans="1:8" x14ac:dyDescent="0.3">
      <c r="A372" s="60">
        <v>42740</v>
      </c>
      <c r="B372" s="15">
        <f t="shared" si="32"/>
        <v>2017</v>
      </c>
      <c r="C372" s="15">
        <f t="shared" si="33"/>
        <v>1</v>
      </c>
      <c r="D372" s="15">
        <f t="shared" si="34"/>
        <v>5</v>
      </c>
      <c r="E372" s="15">
        <f t="shared" si="35"/>
        <v>0</v>
      </c>
      <c r="F372" s="15">
        <v>5559</v>
      </c>
      <c r="G372" s="15">
        <v>0</v>
      </c>
      <c r="H372" s="62">
        <f t="shared" si="36"/>
        <v>107.72732861874881</v>
      </c>
    </row>
    <row r="373" spans="1:8" x14ac:dyDescent="0.3">
      <c r="A373" s="60">
        <v>42741</v>
      </c>
      <c r="B373" s="15">
        <f t="shared" si="32"/>
        <v>2017</v>
      </c>
      <c r="C373" s="15">
        <f t="shared" si="33"/>
        <v>1</v>
      </c>
      <c r="D373" s="15">
        <f t="shared" si="34"/>
        <v>6</v>
      </c>
      <c r="E373" s="15">
        <f t="shared" si="35"/>
        <v>1</v>
      </c>
      <c r="F373" s="15">
        <v>5454</v>
      </c>
      <c r="G373" s="15">
        <v>0</v>
      </c>
      <c r="H373" s="62">
        <f t="shared" si="36"/>
        <v>89.355592604674825</v>
      </c>
    </row>
    <row r="374" spans="1:8" x14ac:dyDescent="0.3">
      <c r="A374" s="60">
        <v>42742</v>
      </c>
      <c r="B374" s="15">
        <f t="shared" si="32"/>
        <v>2017</v>
      </c>
      <c r="C374" s="15">
        <f t="shared" si="33"/>
        <v>1</v>
      </c>
      <c r="D374" s="15">
        <f t="shared" si="34"/>
        <v>7</v>
      </c>
      <c r="E374" s="15">
        <f t="shared" si="35"/>
        <v>1</v>
      </c>
      <c r="F374" s="15">
        <v>5358</v>
      </c>
      <c r="G374" s="15">
        <v>0</v>
      </c>
      <c r="H374" s="62">
        <f t="shared" si="36"/>
        <v>51.43611419467446</v>
      </c>
    </row>
    <row r="375" spans="1:8" x14ac:dyDescent="0.3">
      <c r="A375" s="60">
        <v>42743</v>
      </c>
      <c r="B375" s="15">
        <f t="shared" si="32"/>
        <v>2017</v>
      </c>
      <c r="C375" s="15">
        <f t="shared" si="33"/>
        <v>1</v>
      </c>
      <c r="D375" s="15">
        <f t="shared" si="34"/>
        <v>1</v>
      </c>
      <c r="E375" s="15">
        <f t="shared" si="35"/>
        <v>0</v>
      </c>
      <c r="F375" s="15">
        <v>5308</v>
      </c>
      <c r="G375" s="15">
        <v>0</v>
      </c>
      <c r="H375" s="62">
        <f t="shared" si="36"/>
        <v>135.60000000000002</v>
      </c>
    </row>
    <row r="376" spans="1:8" x14ac:dyDescent="0.3">
      <c r="A376" s="60">
        <v>42744</v>
      </c>
      <c r="B376" s="15">
        <f t="shared" si="32"/>
        <v>2017</v>
      </c>
      <c r="C376" s="15">
        <f t="shared" si="33"/>
        <v>1</v>
      </c>
      <c r="D376" s="15">
        <f t="shared" si="34"/>
        <v>2</v>
      </c>
      <c r="E376" s="15">
        <f t="shared" si="35"/>
        <v>0</v>
      </c>
      <c r="F376" s="15">
        <v>5183</v>
      </c>
      <c r="G376" s="15">
        <v>0</v>
      </c>
      <c r="H376" s="62">
        <f t="shared" si="36"/>
        <v>140.21768224177637</v>
      </c>
    </row>
    <row r="377" spans="1:8" x14ac:dyDescent="0.3">
      <c r="A377" s="60">
        <v>42745</v>
      </c>
      <c r="B377" s="15">
        <f t="shared" si="32"/>
        <v>2017</v>
      </c>
      <c r="C377" s="15">
        <f t="shared" si="33"/>
        <v>1</v>
      </c>
      <c r="D377" s="15">
        <f t="shared" si="34"/>
        <v>3</v>
      </c>
      <c r="E377" s="15">
        <f t="shared" si="35"/>
        <v>0</v>
      </c>
      <c r="F377" s="15">
        <v>5051</v>
      </c>
      <c r="G377" s="15">
        <v>0</v>
      </c>
      <c r="H377" s="62">
        <f t="shared" si="36"/>
        <v>137.60707452703781</v>
      </c>
    </row>
    <row r="378" spans="1:8" x14ac:dyDescent="0.3">
      <c r="A378" s="60">
        <v>42746</v>
      </c>
      <c r="B378" s="15">
        <f t="shared" si="32"/>
        <v>2017</v>
      </c>
      <c r="C378" s="15">
        <f t="shared" si="33"/>
        <v>1</v>
      </c>
      <c r="D378" s="15">
        <f t="shared" si="34"/>
        <v>4</v>
      </c>
      <c r="E378" s="15">
        <f t="shared" si="35"/>
        <v>0</v>
      </c>
      <c r="F378" s="15">
        <v>4916</v>
      </c>
      <c r="G378" s="15">
        <v>0</v>
      </c>
      <c r="H378" s="62">
        <f t="shared" si="36"/>
        <v>126.97850511440615</v>
      </c>
    </row>
    <row r="379" spans="1:8" x14ac:dyDescent="0.3">
      <c r="A379" s="60">
        <v>42747</v>
      </c>
      <c r="B379" s="15">
        <f t="shared" si="32"/>
        <v>2017</v>
      </c>
      <c r="C379" s="15">
        <f t="shared" si="33"/>
        <v>1</v>
      </c>
      <c r="D379" s="15">
        <f t="shared" si="34"/>
        <v>5</v>
      </c>
      <c r="E379" s="15">
        <f t="shared" si="35"/>
        <v>0</v>
      </c>
      <c r="F379" s="15">
        <v>4806</v>
      </c>
      <c r="G379" s="15">
        <v>0</v>
      </c>
      <c r="H379" s="62">
        <f t="shared" si="36"/>
        <v>107.72732861874881</v>
      </c>
    </row>
    <row r="380" spans="1:8" x14ac:dyDescent="0.3">
      <c r="A380" s="60">
        <v>42748</v>
      </c>
      <c r="B380" s="15">
        <f t="shared" si="32"/>
        <v>2017</v>
      </c>
      <c r="C380" s="15">
        <f t="shared" si="33"/>
        <v>1</v>
      </c>
      <c r="D380" s="15">
        <f t="shared" si="34"/>
        <v>6</v>
      </c>
      <c r="E380" s="15">
        <f t="shared" si="35"/>
        <v>1</v>
      </c>
      <c r="F380" s="15">
        <v>4686</v>
      </c>
      <c r="G380" s="15">
        <v>0</v>
      </c>
      <c r="H380" s="62">
        <f t="shared" si="36"/>
        <v>89.355592604674825</v>
      </c>
    </row>
    <row r="381" spans="1:8" x14ac:dyDescent="0.3">
      <c r="A381" s="60">
        <v>42749</v>
      </c>
      <c r="B381" s="15">
        <f t="shared" si="32"/>
        <v>2017</v>
      </c>
      <c r="C381" s="15">
        <f t="shared" si="33"/>
        <v>1</v>
      </c>
      <c r="D381" s="15">
        <f t="shared" si="34"/>
        <v>7</v>
      </c>
      <c r="E381" s="15">
        <f t="shared" si="35"/>
        <v>1</v>
      </c>
      <c r="F381" s="15">
        <v>4611</v>
      </c>
      <c r="G381" s="15">
        <v>0</v>
      </c>
      <c r="H381" s="62">
        <f t="shared" si="36"/>
        <v>51.43611419467446</v>
      </c>
    </row>
    <row r="382" spans="1:8" x14ac:dyDescent="0.3">
      <c r="A382" s="60">
        <v>42750</v>
      </c>
      <c r="B382" s="15">
        <f t="shared" si="32"/>
        <v>2017</v>
      </c>
      <c r="C382" s="15">
        <f t="shared" si="33"/>
        <v>1</v>
      </c>
      <c r="D382" s="15">
        <f t="shared" si="34"/>
        <v>1</v>
      </c>
      <c r="E382" s="15">
        <f t="shared" si="35"/>
        <v>0</v>
      </c>
      <c r="F382" s="15">
        <v>4557</v>
      </c>
      <c r="G382" s="15">
        <v>0</v>
      </c>
      <c r="H382" s="62">
        <f t="shared" si="36"/>
        <v>135.60000000000002</v>
      </c>
    </row>
    <row r="383" spans="1:8" x14ac:dyDescent="0.3">
      <c r="A383" s="60">
        <v>42751</v>
      </c>
      <c r="B383" s="15">
        <f t="shared" si="32"/>
        <v>2017</v>
      </c>
      <c r="C383" s="15">
        <f t="shared" si="33"/>
        <v>1</v>
      </c>
      <c r="D383" s="15">
        <f t="shared" si="34"/>
        <v>2</v>
      </c>
      <c r="E383" s="15">
        <f t="shared" si="35"/>
        <v>0</v>
      </c>
      <c r="F383" s="15">
        <v>4413</v>
      </c>
      <c r="G383" s="15">
        <v>0</v>
      </c>
      <c r="H383" s="62">
        <f t="shared" si="36"/>
        <v>140.21768224177637</v>
      </c>
    </row>
    <row r="384" spans="1:8" x14ac:dyDescent="0.3">
      <c r="A384" s="60">
        <v>42752</v>
      </c>
      <c r="B384" s="15">
        <f t="shared" si="32"/>
        <v>2017</v>
      </c>
      <c r="C384" s="15">
        <f t="shared" si="33"/>
        <v>1</v>
      </c>
      <c r="D384" s="15">
        <f t="shared" si="34"/>
        <v>3</v>
      </c>
      <c r="E384" s="15">
        <f t="shared" si="35"/>
        <v>0</v>
      </c>
      <c r="F384" s="15">
        <v>4275</v>
      </c>
      <c r="G384" s="15">
        <v>0</v>
      </c>
      <c r="H384" s="62">
        <f t="shared" si="36"/>
        <v>137.60707452703781</v>
      </c>
    </row>
    <row r="385" spans="1:8" x14ac:dyDescent="0.3">
      <c r="A385" s="60">
        <v>42753</v>
      </c>
      <c r="B385" s="15">
        <f t="shared" si="32"/>
        <v>2017</v>
      </c>
      <c r="C385" s="15">
        <f t="shared" si="33"/>
        <v>1</v>
      </c>
      <c r="D385" s="15">
        <f t="shared" si="34"/>
        <v>4</v>
      </c>
      <c r="E385" s="15">
        <f t="shared" si="35"/>
        <v>0</v>
      </c>
      <c r="F385" s="15">
        <v>4139</v>
      </c>
      <c r="G385" s="15">
        <v>0</v>
      </c>
      <c r="H385" s="62">
        <f t="shared" si="36"/>
        <v>126.97850511440615</v>
      </c>
    </row>
    <row r="386" spans="1:8" x14ac:dyDescent="0.3">
      <c r="A386" s="60">
        <v>42754</v>
      </c>
      <c r="B386" s="15">
        <f t="shared" ref="B386:B449" si="37">YEAR(A386)</f>
        <v>2017</v>
      </c>
      <c r="C386" s="15">
        <f t="shared" ref="C386:C449" si="38">MONTH(A386)</f>
        <v>1</v>
      </c>
      <c r="D386" s="15">
        <f t="shared" ref="D386:D449" si="39">WEEKDAY(A386)</f>
        <v>5</v>
      </c>
      <c r="E386" s="15">
        <f t="shared" ref="E386:E449" si="40">IF(OR(D386=6,D386=7),1,0)</f>
        <v>0</v>
      </c>
      <c r="F386" s="15">
        <v>4008</v>
      </c>
      <c r="G386" s="15">
        <v>0</v>
      </c>
      <c r="H386" s="62">
        <f t="shared" ref="H386:H449" si="41">100-2.17*D386^2.25+12.77*D386+EXP(-D386/0.032)+5*C386^0.75+10*E386+20*(B386-2016)</f>
        <v>107.72732861874881</v>
      </c>
    </row>
    <row r="387" spans="1:8" x14ac:dyDescent="0.3">
      <c r="A387" s="60">
        <v>42755</v>
      </c>
      <c r="B387" s="15">
        <f t="shared" si="37"/>
        <v>2017</v>
      </c>
      <c r="C387" s="15">
        <f t="shared" si="38"/>
        <v>1</v>
      </c>
      <c r="D387" s="15">
        <f t="shared" si="39"/>
        <v>6</v>
      </c>
      <c r="E387" s="15">
        <f t="shared" si="40"/>
        <v>1</v>
      </c>
      <c r="F387" s="15">
        <v>3899</v>
      </c>
      <c r="G387" s="15">
        <v>0</v>
      </c>
      <c r="H387" s="62">
        <f t="shared" si="41"/>
        <v>89.355592604674825</v>
      </c>
    </row>
    <row r="388" spans="1:8" x14ac:dyDescent="0.3">
      <c r="A388" s="60">
        <v>42756</v>
      </c>
      <c r="B388" s="15">
        <f t="shared" si="37"/>
        <v>2017</v>
      </c>
      <c r="C388" s="15">
        <f t="shared" si="38"/>
        <v>1</v>
      </c>
      <c r="D388" s="15">
        <f t="shared" si="39"/>
        <v>7</v>
      </c>
      <c r="E388" s="15">
        <f t="shared" si="40"/>
        <v>1</v>
      </c>
      <c r="F388" s="15">
        <v>3806</v>
      </c>
      <c r="G388" s="15">
        <v>0</v>
      </c>
      <c r="H388" s="62">
        <f t="shared" si="41"/>
        <v>51.43611419467446</v>
      </c>
    </row>
    <row r="389" spans="1:8" x14ac:dyDescent="0.3">
      <c r="A389" s="60">
        <v>42757</v>
      </c>
      <c r="B389" s="15">
        <f t="shared" si="37"/>
        <v>2017</v>
      </c>
      <c r="C389" s="15">
        <f t="shared" si="38"/>
        <v>1</v>
      </c>
      <c r="D389" s="15">
        <f t="shared" si="39"/>
        <v>1</v>
      </c>
      <c r="E389" s="15">
        <f t="shared" si="40"/>
        <v>0</v>
      </c>
      <c r="F389" s="15">
        <v>3755</v>
      </c>
      <c r="G389" s="15">
        <v>0</v>
      </c>
      <c r="H389" s="62">
        <f t="shared" si="41"/>
        <v>135.60000000000002</v>
      </c>
    </row>
    <row r="390" spans="1:8" x14ac:dyDescent="0.3">
      <c r="A390" s="60">
        <v>42758</v>
      </c>
      <c r="B390" s="15">
        <f t="shared" si="37"/>
        <v>2017</v>
      </c>
      <c r="C390" s="15">
        <f t="shared" si="38"/>
        <v>1</v>
      </c>
      <c r="D390" s="15">
        <f t="shared" si="39"/>
        <v>2</v>
      </c>
      <c r="E390" s="15">
        <f t="shared" si="40"/>
        <v>0</v>
      </c>
      <c r="F390" s="15">
        <v>3622</v>
      </c>
      <c r="G390" s="15">
        <v>0</v>
      </c>
      <c r="H390" s="62">
        <f t="shared" si="41"/>
        <v>140.21768224177637</v>
      </c>
    </row>
    <row r="391" spans="1:8" x14ac:dyDescent="0.3">
      <c r="A391" s="60">
        <v>42759</v>
      </c>
      <c r="B391" s="15">
        <f t="shared" si="37"/>
        <v>2017</v>
      </c>
      <c r="C391" s="15">
        <f t="shared" si="38"/>
        <v>1</v>
      </c>
      <c r="D391" s="15">
        <f t="shared" si="39"/>
        <v>3</v>
      </c>
      <c r="E391" s="15">
        <f t="shared" si="40"/>
        <v>0</v>
      </c>
      <c r="F391" s="15">
        <v>3468</v>
      </c>
      <c r="G391" s="15">
        <v>0</v>
      </c>
      <c r="H391" s="62">
        <f t="shared" si="41"/>
        <v>137.60707452703781</v>
      </c>
    </row>
    <row r="392" spans="1:8" x14ac:dyDescent="0.3">
      <c r="A392" s="60">
        <v>42760</v>
      </c>
      <c r="B392" s="15">
        <f t="shared" si="37"/>
        <v>2017</v>
      </c>
      <c r="C392" s="15">
        <f t="shared" si="38"/>
        <v>1</v>
      </c>
      <c r="D392" s="15">
        <f t="shared" si="39"/>
        <v>4</v>
      </c>
      <c r="E392" s="15">
        <f t="shared" si="40"/>
        <v>0</v>
      </c>
      <c r="F392" s="15">
        <v>3325</v>
      </c>
      <c r="G392" s="15">
        <v>0</v>
      </c>
      <c r="H392" s="62">
        <f t="shared" si="41"/>
        <v>126.97850511440615</v>
      </c>
    </row>
    <row r="393" spans="1:8" x14ac:dyDescent="0.3">
      <c r="A393" s="60">
        <v>42761</v>
      </c>
      <c r="B393" s="15">
        <f t="shared" si="37"/>
        <v>2017</v>
      </c>
      <c r="C393" s="15">
        <f t="shared" si="38"/>
        <v>1</v>
      </c>
      <c r="D393" s="15">
        <f t="shared" si="39"/>
        <v>5</v>
      </c>
      <c r="E393" s="15">
        <f t="shared" si="40"/>
        <v>0</v>
      </c>
      <c r="F393" s="15">
        <v>3197</v>
      </c>
      <c r="G393" s="15">
        <v>0</v>
      </c>
      <c r="H393" s="62">
        <f t="shared" si="41"/>
        <v>107.72732861874881</v>
      </c>
    </row>
    <row r="394" spans="1:8" x14ac:dyDescent="0.3">
      <c r="A394" s="60">
        <v>42762</v>
      </c>
      <c r="B394" s="15">
        <f t="shared" si="37"/>
        <v>2017</v>
      </c>
      <c r="C394" s="15">
        <f t="shared" si="38"/>
        <v>1</v>
      </c>
      <c r="D394" s="15">
        <f t="shared" si="39"/>
        <v>6</v>
      </c>
      <c r="E394" s="15">
        <f t="shared" si="40"/>
        <v>1</v>
      </c>
      <c r="F394" s="15">
        <v>3094</v>
      </c>
      <c r="G394" s="15">
        <v>0</v>
      </c>
      <c r="H394" s="62">
        <f t="shared" si="41"/>
        <v>89.355592604674825</v>
      </c>
    </row>
    <row r="395" spans="1:8" x14ac:dyDescent="0.3">
      <c r="A395" s="60">
        <v>42763</v>
      </c>
      <c r="B395" s="15">
        <f t="shared" si="37"/>
        <v>2017</v>
      </c>
      <c r="C395" s="15">
        <f t="shared" si="38"/>
        <v>1</v>
      </c>
      <c r="D395" s="15">
        <f t="shared" si="39"/>
        <v>7</v>
      </c>
      <c r="E395" s="15">
        <f t="shared" si="40"/>
        <v>1</v>
      </c>
      <c r="F395" s="15">
        <v>3011</v>
      </c>
      <c r="G395" s="15">
        <v>0</v>
      </c>
      <c r="H395" s="62">
        <f t="shared" si="41"/>
        <v>51.43611419467446</v>
      </c>
    </row>
    <row r="396" spans="1:8" x14ac:dyDescent="0.3">
      <c r="A396" s="60">
        <v>42764</v>
      </c>
      <c r="B396" s="15">
        <f t="shared" si="37"/>
        <v>2017</v>
      </c>
      <c r="C396" s="15">
        <f t="shared" si="38"/>
        <v>1</v>
      </c>
      <c r="D396" s="15">
        <f t="shared" si="39"/>
        <v>1</v>
      </c>
      <c r="E396" s="15">
        <f t="shared" si="40"/>
        <v>0</v>
      </c>
      <c r="F396" s="15">
        <v>2955</v>
      </c>
      <c r="G396" s="15">
        <v>0</v>
      </c>
      <c r="H396" s="62">
        <f t="shared" si="41"/>
        <v>135.60000000000002</v>
      </c>
    </row>
    <row r="397" spans="1:8" x14ac:dyDescent="0.3">
      <c r="A397" s="60">
        <v>42765</v>
      </c>
      <c r="B397" s="15">
        <f t="shared" si="37"/>
        <v>2017</v>
      </c>
      <c r="C397" s="15">
        <f t="shared" si="38"/>
        <v>1</v>
      </c>
      <c r="D397" s="15">
        <f t="shared" si="39"/>
        <v>2</v>
      </c>
      <c r="E397" s="15">
        <f t="shared" si="40"/>
        <v>0</v>
      </c>
      <c r="F397" s="15">
        <v>2813</v>
      </c>
      <c r="G397" s="15">
        <v>0</v>
      </c>
      <c r="H397" s="62">
        <f t="shared" si="41"/>
        <v>140.21768224177637</v>
      </c>
    </row>
    <row r="398" spans="1:8" x14ac:dyDescent="0.3">
      <c r="A398" s="60">
        <v>42766</v>
      </c>
      <c r="B398" s="15">
        <f t="shared" si="37"/>
        <v>2017</v>
      </c>
      <c r="C398" s="15">
        <f t="shared" si="38"/>
        <v>1</v>
      </c>
      <c r="D398" s="15">
        <f t="shared" si="39"/>
        <v>3</v>
      </c>
      <c r="E398" s="15">
        <f t="shared" si="40"/>
        <v>0</v>
      </c>
      <c r="F398" s="15">
        <v>2680</v>
      </c>
      <c r="G398" s="15">
        <v>0</v>
      </c>
      <c r="H398" s="62">
        <f t="shared" si="41"/>
        <v>137.60707452703781</v>
      </c>
    </row>
    <row r="399" spans="1:8" x14ac:dyDescent="0.3">
      <c r="A399" s="60">
        <v>42767</v>
      </c>
      <c r="B399" s="15">
        <f t="shared" si="37"/>
        <v>2017</v>
      </c>
      <c r="C399" s="15">
        <f t="shared" si="38"/>
        <v>2</v>
      </c>
      <c r="D399" s="15">
        <f t="shared" si="39"/>
        <v>4</v>
      </c>
      <c r="E399" s="15">
        <f t="shared" si="40"/>
        <v>0</v>
      </c>
      <c r="F399" s="15">
        <v>2530</v>
      </c>
      <c r="G399" s="15">
        <v>0</v>
      </c>
      <c r="H399" s="62">
        <f t="shared" si="41"/>
        <v>130.3874692669433</v>
      </c>
    </row>
    <row r="400" spans="1:8" x14ac:dyDescent="0.3">
      <c r="A400" s="60">
        <v>42768</v>
      </c>
      <c r="B400" s="15">
        <f t="shared" si="37"/>
        <v>2017</v>
      </c>
      <c r="C400" s="15">
        <f t="shared" si="38"/>
        <v>2</v>
      </c>
      <c r="D400" s="15">
        <f t="shared" si="39"/>
        <v>5</v>
      </c>
      <c r="E400" s="15">
        <f t="shared" si="40"/>
        <v>0</v>
      </c>
      <c r="F400" s="15">
        <v>2408</v>
      </c>
      <c r="G400" s="15">
        <v>0</v>
      </c>
      <c r="H400" s="62">
        <f t="shared" si="41"/>
        <v>111.13629277128595</v>
      </c>
    </row>
    <row r="401" spans="1:8" x14ac:dyDescent="0.3">
      <c r="A401" s="60">
        <v>42769</v>
      </c>
      <c r="B401" s="15">
        <f t="shared" si="37"/>
        <v>2017</v>
      </c>
      <c r="C401" s="15">
        <f t="shared" si="38"/>
        <v>2</v>
      </c>
      <c r="D401" s="15">
        <f t="shared" si="39"/>
        <v>6</v>
      </c>
      <c r="E401" s="15">
        <f t="shared" si="40"/>
        <v>1</v>
      </c>
      <c r="F401" s="15">
        <v>2295</v>
      </c>
      <c r="G401" s="15">
        <v>0</v>
      </c>
      <c r="H401" s="62">
        <f t="shared" si="41"/>
        <v>92.764556757211977</v>
      </c>
    </row>
    <row r="402" spans="1:8" x14ac:dyDescent="0.3">
      <c r="A402" s="60">
        <v>42770</v>
      </c>
      <c r="B402" s="15">
        <f t="shared" si="37"/>
        <v>2017</v>
      </c>
      <c r="C402" s="15">
        <f t="shared" si="38"/>
        <v>2</v>
      </c>
      <c r="D402" s="15">
        <f t="shared" si="39"/>
        <v>7</v>
      </c>
      <c r="E402" s="15">
        <f t="shared" si="40"/>
        <v>1</v>
      </c>
      <c r="F402" s="15">
        <v>2204</v>
      </c>
      <c r="G402" s="15">
        <v>0</v>
      </c>
      <c r="H402" s="62">
        <f t="shared" si="41"/>
        <v>54.845078347211604</v>
      </c>
    </row>
    <row r="403" spans="1:8" x14ac:dyDescent="0.3">
      <c r="A403" s="60">
        <v>42771</v>
      </c>
      <c r="B403" s="15">
        <f t="shared" si="37"/>
        <v>2017</v>
      </c>
      <c r="C403" s="15">
        <f t="shared" si="38"/>
        <v>2</v>
      </c>
      <c r="D403" s="15">
        <f t="shared" si="39"/>
        <v>1</v>
      </c>
      <c r="E403" s="15">
        <f t="shared" si="40"/>
        <v>0</v>
      </c>
      <c r="F403" s="15">
        <v>2141</v>
      </c>
      <c r="G403" s="15">
        <v>0</v>
      </c>
      <c r="H403" s="62">
        <f t="shared" si="41"/>
        <v>139.00896415253717</v>
      </c>
    </row>
    <row r="404" spans="1:8" x14ac:dyDescent="0.3">
      <c r="A404" s="60">
        <v>42772</v>
      </c>
      <c r="B404" s="15">
        <f t="shared" si="37"/>
        <v>2017</v>
      </c>
      <c r="C404" s="15">
        <f t="shared" si="38"/>
        <v>2</v>
      </c>
      <c r="D404" s="15">
        <f t="shared" si="39"/>
        <v>2</v>
      </c>
      <c r="E404" s="15">
        <f t="shared" si="40"/>
        <v>0</v>
      </c>
      <c r="F404" s="15">
        <v>2008</v>
      </c>
      <c r="G404" s="15">
        <v>0</v>
      </c>
      <c r="H404" s="62">
        <f t="shared" si="41"/>
        <v>143.62664639431352</v>
      </c>
    </row>
    <row r="405" spans="1:8" x14ac:dyDescent="0.3">
      <c r="A405" s="60">
        <v>42773</v>
      </c>
      <c r="B405" s="15">
        <f t="shared" si="37"/>
        <v>2017</v>
      </c>
      <c r="C405" s="15">
        <f t="shared" si="38"/>
        <v>2</v>
      </c>
      <c r="D405" s="15">
        <f t="shared" si="39"/>
        <v>3</v>
      </c>
      <c r="E405" s="15">
        <f t="shared" si="40"/>
        <v>0</v>
      </c>
      <c r="F405" s="15">
        <v>8511</v>
      </c>
      <c r="G405" s="15">
        <v>6637</v>
      </c>
      <c r="H405" s="62">
        <f t="shared" si="41"/>
        <v>141.01603867957496</v>
      </c>
    </row>
    <row r="406" spans="1:8" x14ac:dyDescent="0.3">
      <c r="A406" s="60">
        <v>42774</v>
      </c>
      <c r="B406" s="15">
        <f t="shared" si="37"/>
        <v>2017</v>
      </c>
      <c r="C406" s="15">
        <f t="shared" si="38"/>
        <v>2</v>
      </c>
      <c r="D406" s="15">
        <f t="shared" si="39"/>
        <v>4</v>
      </c>
      <c r="E406" s="15">
        <f t="shared" si="40"/>
        <v>0</v>
      </c>
      <c r="F406" s="15">
        <v>8373</v>
      </c>
      <c r="G406" s="15">
        <v>0</v>
      </c>
      <c r="H406" s="62">
        <f t="shared" si="41"/>
        <v>130.3874692669433</v>
      </c>
    </row>
    <row r="407" spans="1:8" x14ac:dyDescent="0.3">
      <c r="A407" s="60">
        <v>42775</v>
      </c>
      <c r="B407" s="15">
        <f t="shared" si="37"/>
        <v>2017</v>
      </c>
      <c r="C407" s="15">
        <f t="shared" si="38"/>
        <v>2</v>
      </c>
      <c r="D407" s="15">
        <f t="shared" si="39"/>
        <v>5</v>
      </c>
      <c r="E407" s="15">
        <f t="shared" si="40"/>
        <v>0</v>
      </c>
      <c r="F407" s="15">
        <v>8232</v>
      </c>
      <c r="G407" s="15">
        <v>0</v>
      </c>
      <c r="H407" s="62">
        <f t="shared" si="41"/>
        <v>111.13629277128595</v>
      </c>
    </row>
    <row r="408" spans="1:8" x14ac:dyDescent="0.3">
      <c r="A408" s="60">
        <v>42776</v>
      </c>
      <c r="B408" s="15">
        <f t="shared" si="37"/>
        <v>2017</v>
      </c>
      <c r="C408" s="15">
        <f t="shared" si="38"/>
        <v>2</v>
      </c>
      <c r="D408" s="15">
        <f t="shared" si="39"/>
        <v>6</v>
      </c>
      <c r="E408" s="15">
        <f t="shared" si="40"/>
        <v>1</v>
      </c>
      <c r="F408" s="15">
        <v>8118</v>
      </c>
      <c r="G408" s="15">
        <v>0</v>
      </c>
      <c r="H408" s="62">
        <f t="shared" si="41"/>
        <v>92.764556757211977</v>
      </c>
    </row>
    <row r="409" spans="1:8" x14ac:dyDescent="0.3">
      <c r="A409" s="60">
        <v>42777</v>
      </c>
      <c r="B409" s="15">
        <f t="shared" si="37"/>
        <v>2017</v>
      </c>
      <c r="C409" s="15">
        <f t="shared" si="38"/>
        <v>2</v>
      </c>
      <c r="D409" s="15">
        <f t="shared" si="39"/>
        <v>7</v>
      </c>
      <c r="E409" s="15">
        <f t="shared" si="40"/>
        <v>1</v>
      </c>
      <c r="F409" s="15">
        <v>8025</v>
      </c>
      <c r="G409" s="15">
        <v>0</v>
      </c>
      <c r="H409" s="62">
        <f t="shared" si="41"/>
        <v>54.845078347211604</v>
      </c>
    </row>
    <row r="410" spans="1:8" x14ac:dyDescent="0.3">
      <c r="A410" s="60">
        <v>42778</v>
      </c>
      <c r="B410" s="15">
        <f t="shared" si="37"/>
        <v>2017</v>
      </c>
      <c r="C410" s="15">
        <f t="shared" si="38"/>
        <v>2</v>
      </c>
      <c r="D410" s="15">
        <f t="shared" si="39"/>
        <v>1</v>
      </c>
      <c r="E410" s="15">
        <f t="shared" si="40"/>
        <v>0</v>
      </c>
      <c r="F410" s="15">
        <v>7968</v>
      </c>
      <c r="G410" s="15">
        <v>0</v>
      </c>
      <c r="H410" s="62">
        <f t="shared" si="41"/>
        <v>139.00896415253717</v>
      </c>
    </row>
    <row r="411" spans="1:8" x14ac:dyDescent="0.3">
      <c r="A411" s="60">
        <v>42779</v>
      </c>
      <c r="B411" s="15">
        <f t="shared" si="37"/>
        <v>2017</v>
      </c>
      <c r="C411" s="15">
        <f t="shared" si="38"/>
        <v>2</v>
      </c>
      <c r="D411" s="15">
        <f t="shared" si="39"/>
        <v>2</v>
      </c>
      <c r="E411" s="15">
        <f t="shared" si="40"/>
        <v>0</v>
      </c>
      <c r="F411" s="15">
        <v>7832</v>
      </c>
      <c r="G411" s="15">
        <v>0</v>
      </c>
      <c r="H411" s="62">
        <f t="shared" si="41"/>
        <v>143.62664639431352</v>
      </c>
    </row>
    <row r="412" spans="1:8" x14ac:dyDescent="0.3">
      <c r="A412" s="60">
        <v>42780</v>
      </c>
      <c r="B412" s="15">
        <f t="shared" si="37"/>
        <v>2017</v>
      </c>
      <c r="C412" s="15">
        <f t="shared" si="38"/>
        <v>2</v>
      </c>
      <c r="D412" s="15">
        <f t="shared" si="39"/>
        <v>3</v>
      </c>
      <c r="E412" s="15">
        <f t="shared" si="40"/>
        <v>0</v>
      </c>
      <c r="F412" s="15">
        <v>7696</v>
      </c>
      <c r="G412" s="15">
        <v>0</v>
      </c>
      <c r="H412" s="62">
        <f t="shared" si="41"/>
        <v>141.01603867957496</v>
      </c>
    </row>
    <row r="413" spans="1:8" x14ac:dyDescent="0.3">
      <c r="A413" s="60">
        <v>42781</v>
      </c>
      <c r="B413" s="15">
        <f t="shared" si="37"/>
        <v>2017</v>
      </c>
      <c r="C413" s="15">
        <f t="shared" si="38"/>
        <v>2</v>
      </c>
      <c r="D413" s="15">
        <f t="shared" si="39"/>
        <v>4</v>
      </c>
      <c r="E413" s="15">
        <f t="shared" si="40"/>
        <v>0</v>
      </c>
      <c r="F413" s="15">
        <v>7559</v>
      </c>
      <c r="G413" s="15">
        <v>0</v>
      </c>
      <c r="H413" s="62">
        <f t="shared" si="41"/>
        <v>130.3874692669433</v>
      </c>
    </row>
    <row r="414" spans="1:8" x14ac:dyDescent="0.3">
      <c r="A414" s="60">
        <v>42782</v>
      </c>
      <c r="B414" s="15">
        <f t="shared" si="37"/>
        <v>2017</v>
      </c>
      <c r="C414" s="15">
        <f t="shared" si="38"/>
        <v>2</v>
      </c>
      <c r="D414" s="15">
        <f t="shared" si="39"/>
        <v>5</v>
      </c>
      <c r="E414" s="15">
        <f t="shared" si="40"/>
        <v>0</v>
      </c>
      <c r="F414" s="15">
        <v>7438</v>
      </c>
      <c r="G414" s="15">
        <v>0</v>
      </c>
      <c r="H414" s="62">
        <f t="shared" si="41"/>
        <v>111.13629277128595</v>
      </c>
    </row>
    <row r="415" spans="1:8" x14ac:dyDescent="0.3">
      <c r="A415" s="60">
        <v>42783</v>
      </c>
      <c r="B415" s="15">
        <f t="shared" si="37"/>
        <v>2017</v>
      </c>
      <c r="C415" s="15">
        <f t="shared" si="38"/>
        <v>2</v>
      </c>
      <c r="D415" s="15">
        <f t="shared" si="39"/>
        <v>6</v>
      </c>
      <c r="E415" s="15">
        <f t="shared" si="40"/>
        <v>1</v>
      </c>
      <c r="F415" s="15">
        <v>7325</v>
      </c>
      <c r="G415" s="15">
        <v>0</v>
      </c>
      <c r="H415" s="62">
        <f t="shared" si="41"/>
        <v>92.764556757211977</v>
      </c>
    </row>
    <row r="416" spans="1:8" x14ac:dyDescent="0.3">
      <c r="A416" s="60">
        <v>42784</v>
      </c>
      <c r="B416" s="15">
        <f t="shared" si="37"/>
        <v>2017</v>
      </c>
      <c r="C416" s="15">
        <f t="shared" si="38"/>
        <v>2</v>
      </c>
      <c r="D416" s="15">
        <f t="shared" si="39"/>
        <v>7</v>
      </c>
      <c r="E416" s="15">
        <f t="shared" si="40"/>
        <v>1</v>
      </c>
      <c r="F416" s="15">
        <v>7241</v>
      </c>
      <c r="G416" s="15">
        <v>0</v>
      </c>
      <c r="H416" s="62">
        <f t="shared" si="41"/>
        <v>54.845078347211604</v>
      </c>
    </row>
    <row r="417" spans="1:8" x14ac:dyDescent="0.3">
      <c r="A417" s="60">
        <v>42785</v>
      </c>
      <c r="B417" s="15">
        <f t="shared" si="37"/>
        <v>2017</v>
      </c>
      <c r="C417" s="15">
        <f t="shared" si="38"/>
        <v>2</v>
      </c>
      <c r="D417" s="15">
        <f t="shared" si="39"/>
        <v>1</v>
      </c>
      <c r="E417" s="15">
        <f t="shared" si="40"/>
        <v>0</v>
      </c>
      <c r="F417" s="15">
        <v>7185</v>
      </c>
      <c r="G417" s="15">
        <v>0</v>
      </c>
      <c r="H417" s="62">
        <f t="shared" si="41"/>
        <v>139.00896415253717</v>
      </c>
    </row>
    <row r="418" spans="1:8" x14ac:dyDescent="0.3">
      <c r="A418" s="60">
        <v>42786</v>
      </c>
      <c r="B418" s="15">
        <f t="shared" si="37"/>
        <v>2017</v>
      </c>
      <c r="C418" s="15">
        <f t="shared" si="38"/>
        <v>2</v>
      </c>
      <c r="D418" s="15">
        <f t="shared" si="39"/>
        <v>2</v>
      </c>
      <c r="E418" s="15">
        <f t="shared" si="40"/>
        <v>0</v>
      </c>
      <c r="F418" s="15">
        <v>7041</v>
      </c>
      <c r="G418" s="15">
        <v>0</v>
      </c>
      <c r="H418" s="62">
        <f t="shared" si="41"/>
        <v>143.62664639431352</v>
      </c>
    </row>
    <row r="419" spans="1:8" x14ac:dyDescent="0.3">
      <c r="A419" s="60">
        <v>42787</v>
      </c>
      <c r="B419" s="15">
        <f t="shared" si="37"/>
        <v>2017</v>
      </c>
      <c r="C419" s="15">
        <f t="shared" si="38"/>
        <v>2</v>
      </c>
      <c r="D419" s="15">
        <f t="shared" si="39"/>
        <v>3</v>
      </c>
      <c r="E419" s="15">
        <f t="shared" si="40"/>
        <v>0</v>
      </c>
      <c r="F419" s="15">
        <v>6901</v>
      </c>
      <c r="G419" s="15">
        <v>0</v>
      </c>
      <c r="H419" s="62">
        <f t="shared" si="41"/>
        <v>141.01603867957496</v>
      </c>
    </row>
    <row r="420" spans="1:8" x14ac:dyDescent="0.3">
      <c r="A420" s="60">
        <v>42788</v>
      </c>
      <c r="B420" s="15">
        <f t="shared" si="37"/>
        <v>2017</v>
      </c>
      <c r="C420" s="15">
        <f t="shared" si="38"/>
        <v>2</v>
      </c>
      <c r="D420" s="15">
        <f t="shared" si="39"/>
        <v>4</v>
      </c>
      <c r="E420" s="15">
        <f t="shared" si="40"/>
        <v>0</v>
      </c>
      <c r="F420" s="15">
        <v>6754</v>
      </c>
      <c r="G420" s="15">
        <v>0</v>
      </c>
      <c r="H420" s="62">
        <f t="shared" si="41"/>
        <v>130.3874692669433</v>
      </c>
    </row>
    <row r="421" spans="1:8" x14ac:dyDescent="0.3">
      <c r="A421" s="60">
        <v>42789</v>
      </c>
      <c r="B421" s="15">
        <f t="shared" si="37"/>
        <v>2017</v>
      </c>
      <c r="C421" s="15">
        <f t="shared" si="38"/>
        <v>2</v>
      </c>
      <c r="D421" s="15">
        <f t="shared" si="39"/>
        <v>5</v>
      </c>
      <c r="E421" s="15">
        <f t="shared" si="40"/>
        <v>0</v>
      </c>
      <c r="F421" s="15">
        <v>6618</v>
      </c>
      <c r="G421" s="15">
        <v>0</v>
      </c>
      <c r="H421" s="62">
        <f t="shared" si="41"/>
        <v>111.13629277128595</v>
      </c>
    </row>
    <row r="422" spans="1:8" x14ac:dyDescent="0.3">
      <c r="A422" s="60">
        <v>42790</v>
      </c>
      <c r="B422" s="15">
        <f t="shared" si="37"/>
        <v>2017</v>
      </c>
      <c r="C422" s="15">
        <f t="shared" si="38"/>
        <v>2</v>
      </c>
      <c r="D422" s="15">
        <f t="shared" si="39"/>
        <v>6</v>
      </c>
      <c r="E422" s="15">
        <f t="shared" si="40"/>
        <v>1</v>
      </c>
      <c r="F422" s="15">
        <v>6516</v>
      </c>
      <c r="G422" s="15">
        <v>0</v>
      </c>
      <c r="H422" s="62">
        <f t="shared" si="41"/>
        <v>92.764556757211977</v>
      </c>
    </row>
    <row r="423" spans="1:8" x14ac:dyDescent="0.3">
      <c r="A423" s="60">
        <v>42791</v>
      </c>
      <c r="B423" s="15">
        <f t="shared" si="37"/>
        <v>2017</v>
      </c>
      <c r="C423" s="15">
        <f t="shared" si="38"/>
        <v>2</v>
      </c>
      <c r="D423" s="15">
        <f t="shared" si="39"/>
        <v>7</v>
      </c>
      <c r="E423" s="15">
        <f t="shared" si="40"/>
        <v>1</v>
      </c>
      <c r="F423" s="15">
        <v>6431</v>
      </c>
      <c r="G423" s="15">
        <v>0</v>
      </c>
      <c r="H423" s="62">
        <f t="shared" si="41"/>
        <v>54.845078347211604</v>
      </c>
    </row>
    <row r="424" spans="1:8" x14ac:dyDescent="0.3">
      <c r="A424" s="60">
        <v>42792</v>
      </c>
      <c r="B424" s="15">
        <f t="shared" si="37"/>
        <v>2017</v>
      </c>
      <c r="C424" s="15">
        <f t="shared" si="38"/>
        <v>2</v>
      </c>
      <c r="D424" s="15">
        <f t="shared" si="39"/>
        <v>1</v>
      </c>
      <c r="E424" s="15">
        <f t="shared" si="40"/>
        <v>0</v>
      </c>
      <c r="F424" s="15">
        <v>6366</v>
      </c>
      <c r="G424" s="15">
        <v>0</v>
      </c>
      <c r="H424" s="62">
        <f t="shared" si="41"/>
        <v>139.00896415253717</v>
      </c>
    </row>
    <row r="425" spans="1:8" x14ac:dyDescent="0.3">
      <c r="A425" s="60">
        <v>42793</v>
      </c>
      <c r="B425" s="15">
        <f t="shared" si="37"/>
        <v>2017</v>
      </c>
      <c r="C425" s="15">
        <f t="shared" si="38"/>
        <v>2</v>
      </c>
      <c r="D425" s="15">
        <f t="shared" si="39"/>
        <v>2</v>
      </c>
      <c r="E425" s="15">
        <f t="shared" si="40"/>
        <v>0</v>
      </c>
      <c r="F425" s="15">
        <v>6217</v>
      </c>
      <c r="G425" s="15">
        <v>0</v>
      </c>
      <c r="H425" s="62">
        <f t="shared" si="41"/>
        <v>143.62664639431352</v>
      </c>
    </row>
    <row r="426" spans="1:8" x14ac:dyDescent="0.3">
      <c r="A426" s="60">
        <v>42794</v>
      </c>
      <c r="B426" s="15">
        <f t="shared" si="37"/>
        <v>2017</v>
      </c>
      <c r="C426" s="15">
        <f t="shared" si="38"/>
        <v>2</v>
      </c>
      <c r="D426" s="15">
        <f t="shared" si="39"/>
        <v>3</v>
      </c>
      <c r="E426" s="15">
        <f t="shared" si="40"/>
        <v>0</v>
      </c>
      <c r="F426" s="15">
        <v>6062</v>
      </c>
      <c r="G426" s="15">
        <v>0</v>
      </c>
      <c r="H426" s="62">
        <f t="shared" si="41"/>
        <v>141.01603867957496</v>
      </c>
    </row>
    <row r="427" spans="1:8" x14ac:dyDescent="0.3">
      <c r="A427" s="60">
        <v>42795</v>
      </c>
      <c r="B427" s="15">
        <f t="shared" si="37"/>
        <v>2017</v>
      </c>
      <c r="C427" s="15">
        <f t="shared" si="38"/>
        <v>3</v>
      </c>
      <c r="D427" s="15">
        <f t="shared" si="39"/>
        <v>4</v>
      </c>
      <c r="E427" s="15">
        <f t="shared" si="40"/>
        <v>0</v>
      </c>
      <c r="F427" s="15">
        <v>5916</v>
      </c>
      <c r="G427" s="15">
        <v>0</v>
      </c>
      <c r="H427" s="62">
        <f t="shared" si="41"/>
        <v>133.37604039918003</v>
      </c>
    </row>
    <row r="428" spans="1:8" x14ac:dyDescent="0.3">
      <c r="A428" s="60">
        <v>42796</v>
      </c>
      <c r="B428" s="15">
        <f t="shared" si="37"/>
        <v>2017</v>
      </c>
      <c r="C428" s="15">
        <f t="shared" si="38"/>
        <v>3</v>
      </c>
      <c r="D428" s="15">
        <f t="shared" si="39"/>
        <v>5</v>
      </c>
      <c r="E428" s="15">
        <f t="shared" si="40"/>
        <v>0</v>
      </c>
      <c r="F428" s="15">
        <v>5786</v>
      </c>
      <c r="G428" s="15">
        <v>0</v>
      </c>
      <c r="H428" s="62">
        <f t="shared" si="41"/>
        <v>114.12486390352271</v>
      </c>
    </row>
    <row r="429" spans="1:8" x14ac:dyDescent="0.3">
      <c r="A429" s="60">
        <v>42797</v>
      </c>
      <c r="B429" s="15">
        <f t="shared" si="37"/>
        <v>2017</v>
      </c>
      <c r="C429" s="15">
        <f t="shared" si="38"/>
        <v>3</v>
      </c>
      <c r="D429" s="15">
        <f t="shared" si="39"/>
        <v>6</v>
      </c>
      <c r="E429" s="15">
        <f t="shared" si="40"/>
        <v>1</v>
      </c>
      <c r="F429" s="15">
        <v>5673</v>
      </c>
      <c r="G429" s="15">
        <v>0</v>
      </c>
      <c r="H429" s="62">
        <f t="shared" si="41"/>
        <v>95.753127889448706</v>
      </c>
    </row>
    <row r="430" spans="1:8" x14ac:dyDescent="0.3">
      <c r="A430" s="60">
        <v>42798</v>
      </c>
      <c r="B430" s="15">
        <f t="shared" si="37"/>
        <v>2017</v>
      </c>
      <c r="C430" s="15">
        <f t="shared" si="38"/>
        <v>3</v>
      </c>
      <c r="D430" s="15">
        <f t="shared" si="39"/>
        <v>7</v>
      </c>
      <c r="E430" s="15">
        <f t="shared" si="40"/>
        <v>1</v>
      </c>
      <c r="F430" s="15">
        <v>5584</v>
      </c>
      <c r="G430" s="15">
        <v>0</v>
      </c>
      <c r="H430" s="62">
        <f t="shared" si="41"/>
        <v>57.833649479448347</v>
      </c>
    </row>
    <row r="431" spans="1:8" x14ac:dyDescent="0.3">
      <c r="A431" s="60">
        <v>42799</v>
      </c>
      <c r="B431" s="15">
        <f t="shared" si="37"/>
        <v>2017</v>
      </c>
      <c r="C431" s="15">
        <f t="shared" si="38"/>
        <v>3</v>
      </c>
      <c r="D431" s="15">
        <f t="shared" si="39"/>
        <v>1</v>
      </c>
      <c r="E431" s="15">
        <f t="shared" si="40"/>
        <v>0</v>
      </c>
      <c r="F431" s="15">
        <v>5519</v>
      </c>
      <c r="G431" s="15">
        <v>0</v>
      </c>
      <c r="H431" s="62">
        <f t="shared" si="41"/>
        <v>141.9975352847739</v>
      </c>
    </row>
    <row r="432" spans="1:8" x14ac:dyDescent="0.3">
      <c r="A432" s="60">
        <v>42800</v>
      </c>
      <c r="B432" s="15">
        <f t="shared" si="37"/>
        <v>2017</v>
      </c>
      <c r="C432" s="15">
        <f t="shared" si="38"/>
        <v>3</v>
      </c>
      <c r="D432" s="15">
        <f t="shared" si="39"/>
        <v>2</v>
      </c>
      <c r="E432" s="15">
        <f t="shared" si="40"/>
        <v>0</v>
      </c>
      <c r="F432" s="15">
        <v>5385</v>
      </c>
      <c r="G432" s="15">
        <v>0</v>
      </c>
      <c r="H432" s="62">
        <f t="shared" si="41"/>
        <v>146.61521752655025</v>
      </c>
    </row>
    <row r="433" spans="1:8" x14ac:dyDescent="0.3">
      <c r="A433" s="60">
        <v>42801</v>
      </c>
      <c r="B433" s="15">
        <f t="shared" si="37"/>
        <v>2017</v>
      </c>
      <c r="C433" s="15">
        <f t="shared" si="38"/>
        <v>3</v>
      </c>
      <c r="D433" s="15">
        <f t="shared" si="39"/>
        <v>3</v>
      </c>
      <c r="E433" s="15">
        <f t="shared" si="40"/>
        <v>0</v>
      </c>
      <c r="F433" s="15">
        <v>5234</v>
      </c>
      <c r="G433" s="15">
        <v>0</v>
      </c>
      <c r="H433" s="62">
        <f t="shared" si="41"/>
        <v>144.00460981181172</v>
      </c>
    </row>
    <row r="434" spans="1:8" x14ac:dyDescent="0.3">
      <c r="A434" s="60">
        <v>42802</v>
      </c>
      <c r="B434" s="15">
        <f t="shared" si="37"/>
        <v>2017</v>
      </c>
      <c r="C434" s="15">
        <f t="shared" si="38"/>
        <v>3</v>
      </c>
      <c r="D434" s="15">
        <f t="shared" si="39"/>
        <v>4</v>
      </c>
      <c r="E434" s="15">
        <f t="shared" si="40"/>
        <v>0</v>
      </c>
      <c r="F434" s="15">
        <v>5091</v>
      </c>
      <c r="G434" s="15">
        <v>0</v>
      </c>
      <c r="H434" s="62">
        <f t="shared" si="41"/>
        <v>133.37604039918003</v>
      </c>
    </row>
    <row r="435" spans="1:8" x14ac:dyDescent="0.3">
      <c r="A435" s="60">
        <v>42803</v>
      </c>
      <c r="B435" s="15">
        <f t="shared" si="37"/>
        <v>2017</v>
      </c>
      <c r="C435" s="15">
        <f t="shared" si="38"/>
        <v>3</v>
      </c>
      <c r="D435" s="15">
        <f t="shared" si="39"/>
        <v>5</v>
      </c>
      <c r="E435" s="15">
        <f t="shared" si="40"/>
        <v>0</v>
      </c>
      <c r="F435" s="15">
        <v>4951</v>
      </c>
      <c r="G435" s="15">
        <v>0</v>
      </c>
      <c r="H435" s="62">
        <f t="shared" si="41"/>
        <v>114.12486390352271</v>
      </c>
    </row>
    <row r="436" spans="1:8" x14ac:dyDescent="0.3">
      <c r="A436" s="60">
        <v>42804</v>
      </c>
      <c r="B436" s="15">
        <f t="shared" si="37"/>
        <v>2017</v>
      </c>
      <c r="C436" s="15">
        <f t="shared" si="38"/>
        <v>3</v>
      </c>
      <c r="D436" s="15">
        <f t="shared" si="39"/>
        <v>6</v>
      </c>
      <c r="E436" s="15">
        <f t="shared" si="40"/>
        <v>1</v>
      </c>
      <c r="F436" s="15">
        <v>4847</v>
      </c>
      <c r="G436" s="15">
        <v>0</v>
      </c>
      <c r="H436" s="62">
        <f t="shared" si="41"/>
        <v>95.753127889448706</v>
      </c>
    </row>
    <row r="437" spans="1:8" x14ac:dyDescent="0.3">
      <c r="A437" s="60">
        <v>42805</v>
      </c>
      <c r="B437" s="15">
        <f t="shared" si="37"/>
        <v>2017</v>
      </c>
      <c r="C437" s="15">
        <f t="shared" si="38"/>
        <v>3</v>
      </c>
      <c r="D437" s="15">
        <f t="shared" si="39"/>
        <v>7</v>
      </c>
      <c r="E437" s="15">
        <f t="shared" si="40"/>
        <v>1</v>
      </c>
      <c r="F437" s="15">
        <v>4741</v>
      </c>
      <c r="G437" s="15">
        <v>0</v>
      </c>
      <c r="H437" s="62">
        <f t="shared" si="41"/>
        <v>57.833649479448347</v>
      </c>
    </row>
    <row r="438" spans="1:8" x14ac:dyDescent="0.3">
      <c r="A438" s="60">
        <v>42806</v>
      </c>
      <c r="B438" s="15">
        <f t="shared" si="37"/>
        <v>2017</v>
      </c>
      <c r="C438" s="15">
        <f t="shared" si="38"/>
        <v>3</v>
      </c>
      <c r="D438" s="15">
        <f t="shared" si="39"/>
        <v>1</v>
      </c>
      <c r="E438" s="15">
        <f t="shared" si="40"/>
        <v>0</v>
      </c>
      <c r="F438" s="15">
        <v>4679</v>
      </c>
      <c r="G438" s="15">
        <v>0</v>
      </c>
      <c r="H438" s="62">
        <f t="shared" si="41"/>
        <v>141.9975352847739</v>
      </c>
    </row>
    <row r="439" spans="1:8" x14ac:dyDescent="0.3">
      <c r="A439" s="60">
        <v>42807</v>
      </c>
      <c r="B439" s="15">
        <f t="shared" si="37"/>
        <v>2017</v>
      </c>
      <c r="C439" s="15">
        <f t="shared" si="38"/>
        <v>3</v>
      </c>
      <c r="D439" s="15">
        <f t="shared" si="39"/>
        <v>2</v>
      </c>
      <c r="E439" s="15">
        <f t="shared" si="40"/>
        <v>0</v>
      </c>
      <c r="F439" s="15">
        <v>4523</v>
      </c>
      <c r="G439" s="15">
        <v>0</v>
      </c>
      <c r="H439" s="62">
        <f t="shared" si="41"/>
        <v>146.61521752655025</v>
      </c>
    </row>
    <row r="440" spans="1:8" x14ac:dyDescent="0.3">
      <c r="A440" s="60">
        <v>42808</v>
      </c>
      <c r="B440" s="15">
        <f t="shared" si="37"/>
        <v>2017</v>
      </c>
      <c r="C440" s="15">
        <f t="shared" si="38"/>
        <v>3</v>
      </c>
      <c r="D440" s="15">
        <f t="shared" si="39"/>
        <v>3</v>
      </c>
      <c r="E440" s="15">
        <f t="shared" si="40"/>
        <v>0</v>
      </c>
      <c r="F440" s="15">
        <v>4376</v>
      </c>
      <c r="G440" s="15">
        <v>0</v>
      </c>
      <c r="H440" s="62">
        <f t="shared" si="41"/>
        <v>144.00460981181172</v>
      </c>
    </row>
    <row r="441" spans="1:8" x14ac:dyDescent="0.3">
      <c r="A441" s="60">
        <v>42809</v>
      </c>
      <c r="B441" s="15">
        <f t="shared" si="37"/>
        <v>2017</v>
      </c>
      <c r="C441" s="15">
        <f t="shared" si="38"/>
        <v>3</v>
      </c>
      <c r="D441" s="15">
        <f t="shared" si="39"/>
        <v>4</v>
      </c>
      <c r="E441" s="15">
        <f t="shared" si="40"/>
        <v>0</v>
      </c>
      <c r="F441" s="15">
        <v>4244</v>
      </c>
      <c r="G441" s="15">
        <v>0</v>
      </c>
      <c r="H441" s="62">
        <f t="shared" si="41"/>
        <v>133.37604039918003</v>
      </c>
    </row>
    <row r="442" spans="1:8" x14ac:dyDescent="0.3">
      <c r="A442" s="60">
        <v>42810</v>
      </c>
      <c r="B442" s="15">
        <f t="shared" si="37"/>
        <v>2017</v>
      </c>
      <c r="C442" s="15">
        <f t="shared" si="38"/>
        <v>3</v>
      </c>
      <c r="D442" s="15">
        <f t="shared" si="39"/>
        <v>5</v>
      </c>
      <c r="E442" s="15">
        <f t="shared" si="40"/>
        <v>0</v>
      </c>
      <c r="F442" s="15">
        <v>4098</v>
      </c>
      <c r="G442" s="15">
        <v>0</v>
      </c>
      <c r="H442" s="62">
        <f t="shared" si="41"/>
        <v>114.12486390352271</v>
      </c>
    </row>
    <row r="443" spans="1:8" x14ac:dyDescent="0.3">
      <c r="A443" s="60">
        <v>42811</v>
      </c>
      <c r="B443" s="15">
        <f t="shared" si="37"/>
        <v>2017</v>
      </c>
      <c r="C443" s="15">
        <f t="shared" si="38"/>
        <v>3</v>
      </c>
      <c r="D443" s="15">
        <f t="shared" si="39"/>
        <v>6</v>
      </c>
      <c r="E443" s="15">
        <f t="shared" si="40"/>
        <v>1</v>
      </c>
      <c r="F443" s="15">
        <v>3988</v>
      </c>
      <c r="G443" s="15">
        <v>0</v>
      </c>
      <c r="H443" s="62">
        <f t="shared" si="41"/>
        <v>95.753127889448706</v>
      </c>
    </row>
    <row r="444" spans="1:8" x14ac:dyDescent="0.3">
      <c r="A444" s="60">
        <v>42812</v>
      </c>
      <c r="B444" s="15">
        <f t="shared" si="37"/>
        <v>2017</v>
      </c>
      <c r="C444" s="15">
        <f t="shared" si="38"/>
        <v>3</v>
      </c>
      <c r="D444" s="15">
        <f t="shared" si="39"/>
        <v>7</v>
      </c>
      <c r="E444" s="15">
        <f t="shared" si="40"/>
        <v>1</v>
      </c>
      <c r="F444" s="15">
        <v>3889</v>
      </c>
      <c r="G444" s="15">
        <v>0</v>
      </c>
      <c r="H444" s="62">
        <f t="shared" si="41"/>
        <v>57.833649479448347</v>
      </c>
    </row>
    <row r="445" spans="1:8" x14ac:dyDescent="0.3">
      <c r="A445" s="60">
        <v>42813</v>
      </c>
      <c r="B445" s="15">
        <f t="shared" si="37"/>
        <v>2017</v>
      </c>
      <c r="C445" s="15">
        <f t="shared" si="38"/>
        <v>3</v>
      </c>
      <c r="D445" s="15">
        <f t="shared" si="39"/>
        <v>1</v>
      </c>
      <c r="E445" s="15">
        <f t="shared" si="40"/>
        <v>0</v>
      </c>
      <c r="F445" s="15">
        <v>3831</v>
      </c>
      <c r="G445" s="15">
        <v>0</v>
      </c>
      <c r="H445" s="62">
        <f t="shared" si="41"/>
        <v>141.9975352847739</v>
      </c>
    </row>
    <row r="446" spans="1:8" x14ac:dyDescent="0.3">
      <c r="A446" s="60">
        <v>42814</v>
      </c>
      <c r="B446" s="15">
        <f t="shared" si="37"/>
        <v>2017</v>
      </c>
      <c r="C446" s="15">
        <f t="shared" si="38"/>
        <v>3</v>
      </c>
      <c r="D446" s="15">
        <f t="shared" si="39"/>
        <v>2</v>
      </c>
      <c r="E446" s="15">
        <f t="shared" si="40"/>
        <v>0</v>
      </c>
      <c r="F446" s="15">
        <v>3703</v>
      </c>
      <c r="G446" s="15">
        <v>0</v>
      </c>
      <c r="H446" s="62">
        <f t="shared" si="41"/>
        <v>146.61521752655025</v>
      </c>
    </row>
    <row r="447" spans="1:8" x14ac:dyDescent="0.3">
      <c r="A447" s="60">
        <v>42815</v>
      </c>
      <c r="B447" s="15">
        <f t="shared" si="37"/>
        <v>2017</v>
      </c>
      <c r="C447" s="15">
        <f t="shared" si="38"/>
        <v>3</v>
      </c>
      <c r="D447" s="15">
        <f t="shared" si="39"/>
        <v>3</v>
      </c>
      <c r="E447" s="15">
        <f t="shared" si="40"/>
        <v>0</v>
      </c>
      <c r="F447" s="15">
        <v>3549</v>
      </c>
      <c r="G447" s="15">
        <v>0</v>
      </c>
      <c r="H447" s="62">
        <f t="shared" si="41"/>
        <v>144.00460981181172</v>
      </c>
    </row>
    <row r="448" spans="1:8" x14ac:dyDescent="0.3">
      <c r="A448" s="60">
        <v>42816</v>
      </c>
      <c r="B448" s="15">
        <f t="shared" si="37"/>
        <v>2017</v>
      </c>
      <c r="C448" s="15">
        <f t="shared" si="38"/>
        <v>3</v>
      </c>
      <c r="D448" s="15">
        <f t="shared" si="39"/>
        <v>4</v>
      </c>
      <c r="E448" s="15">
        <f t="shared" si="40"/>
        <v>0</v>
      </c>
      <c r="F448" s="15">
        <v>3406</v>
      </c>
      <c r="G448" s="15">
        <v>0</v>
      </c>
      <c r="H448" s="62">
        <f t="shared" si="41"/>
        <v>133.37604039918003</v>
      </c>
    </row>
    <row r="449" spans="1:8" x14ac:dyDescent="0.3">
      <c r="A449" s="60">
        <v>42817</v>
      </c>
      <c r="B449" s="15">
        <f t="shared" si="37"/>
        <v>2017</v>
      </c>
      <c r="C449" s="15">
        <f t="shared" si="38"/>
        <v>3</v>
      </c>
      <c r="D449" s="15">
        <f t="shared" si="39"/>
        <v>5</v>
      </c>
      <c r="E449" s="15">
        <f t="shared" si="40"/>
        <v>0</v>
      </c>
      <c r="F449" s="15">
        <v>3269</v>
      </c>
      <c r="G449" s="15">
        <v>0</v>
      </c>
      <c r="H449" s="62">
        <f t="shared" si="41"/>
        <v>114.12486390352271</v>
      </c>
    </row>
    <row r="450" spans="1:8" x14ac:dyDescent="0.3">
      <c r="A450" s="60">
        <v>42818</v>
      </c>
      <c r="B450" s="15">
        <f t="shared" ref="B450:B513" si="42">YEAR(A450)</f>
        <v>2017</v>
      </c>
      <c r="C450" s="15">
        <f t="shared" ref="C450:C513" si="43">MONTH(A450)</f>
        <v>3</v>
      </c>
      <c r="D450" s="15">
        <f t="shared" ref="D450:D513" si="44">WEEKDAY(A450)</f>
        <v>6</v>
      </c>
      <c r="E450" s="15">
        <f t="shared" ref="E450:E513" si="45">IF(OR(D450=6,D450=7),1,0)</f>
        <v>1</v>
      </c>
      <c r="F450" s="15">
        <v>3148</v>
      </c>
      <c r="G450" s="15">
        <v>0</v>
      </c>
      <c r="H450" s="62">
        <f t="shared" ref="H450:H513" si="46">100-2.17*D450^2.25+12.77*D450+EXP(-D450/0.032)+5*C450^0.75+10*E450+20*(B450-2016)</f>
        <v>95.753127889448706</v>
      </c>
    </row>
    <row r="451" spans="1:8" x14ac:dyDescent="0.3">
      <c r="A451" s="60">
        <v>42819</v>
      </c>
      <c r="B451" s="15">
        <f t="shared" si="42"/>
        <v>2017</v>
      </c>
      <c r="C451" s="15">
        <f t="shared" si="43"/>
        <v>3</v>
      </c>
      <c r="D451" s="15">
        <f t="shared" si="44"/>
        <v>7</v>
      </c>
      <c r="E451" s="15">
        <f t="shared" si="45"/>
        <v>1</v>
      </c>
      <c r="F451" s="15">
        <v>3054</v>
      </c>
      <c r="G451" s="15">
        <v>0</v>
      </c>
      <c r="H451" s="62">
        <f t="shared" si="46"/>
        <v>57.833649479448347</v>
      </c>
    </row>
    <row r="452" spans="1:8" x14ac:dyDescent="0.3">
      <c r="A452" s="60">
        <v>42820</v>
      </c>
      <c r="B452" s="15">
        <f t="shared" si="42"/>
        <v>2017</v>
      </c>
      <c r="C452" s="15">
        <f t="shared" si="43"/>
        <v>3</v>
      </c>
      <c r="D452" s="15">
        <f t="shared" si="44"/>
        <v>1</v>
      </c>
      <c r="E452" s="15">
        <f t="shared" si="45"/>
        <v>0</v>
      </c>
      <c r="F452" s="15">
        <v>3002</v>
      </c>
      <c r="G452" s="15">
        <v>0</v>
      </c>
      <c r="H452" s="62">
        <f t="shared" si="46"/>
        <v>141.9975352847739</v>
      </c>
    </row>
    <row r="453" spans="1:8" x14ac:dyDescent="0.3">
      <c r="A453" s="60">
        <v>42821</v>
      </c>
      <c r="B453" s="15">
        <f t="shared" si="42"/>
        <v>2017</v>
      </c>
      <c r="C453" s="15">
        <f t="shared" si="43"/>
        <v>3</v>
      </c>
      <c r="D453" s="15">
        <f t="shared" si="44"/>
        <v>2</v>
      </c>
      <c r="E453" s="15">
        <f t="shared" si="45"/>
        <v>0</v>
      </c>
      <c r="F453" s="15">
        <v>2864</v>
      </c>
      <c r="G453" s="15">
        <v>0</v>
      </c>
      <c r="H453" s="62">
        <f t="shared" si="46"/>
        <v>146.61521752655025</v>
      </c>
    </row>
    <row r="454" spans="1:8" x14ac:dyDescent="0.3">
      <c r="A454" s="60">
        <v>42822</v>
      </c>
      <c r="B454" s="15">
        <f t="shared" si="42"/>
        <v>2017</v>
      </c>
      <c r="C454" s="15">
        <f t="shared" si="43"/>
        <v>3</v>
      </c>
      <c r="D454" s="15">
        <f t="shared" si="44"/>
        <v>3</v>
      </c>
      <c r="E454" s="15">
        <f t="shared" si="45"/>
        <v>0</v>
      </c>
      <c r="F454" s="15">
        <v>2729</v>
      </c>
      <c r="G454" s="15">
        <v>0</v>
      </c>
      <c r="H454" s="62">
        <f t="shared" si="46"/>
        <v>144.00460981181172</v>
      </c>
    </row>
    <row r="455" spans="1:8" x14ac:dyDescent="0.3">
      <c r="A455" s="60">
        <v>42823</v>
      </c>
      <c r="B455" s="15">
        <f t="shared" si="42"/>
        <v>2017</v>
      </c>
      <c r="C455" s="15">
        <f t="shared" si="43"/>
        <v>3</v>
      </c>
      <c r="D455" s="15">
        <f t="shared" si="44"/>
        <v>4</v>
      </c>
      <c r="E455" s="15">
        <f t="shared" si="45"/>
        <v>0</v>
      </c>
      <c r="F455" s="15">
        <v>2586</v>
      </c>
      <c r="G455" s="15">
        <v>0</v>
      </c>
      <c r="H455" s="62">
        <f t="shared" si="46"/>
        <v>133.37604039918003</v>
      </c>
    </row>
    <row r="456" spans="1:8" x14ac:dyDescent="0.3">
      <c r="A456" s="60">
        <v>42824</v>
      </c>
      <c r="B456" s="15">
        <f t="shared" si="42"/>
        <v>2017</v>
      </c>
      <c r="C456" s="15">
        <f t="shared" si="43"/>
        <v>3</v>
      </c>
      <c r="D456" s="15">
        <f t="shared" si="44"/>
        <v>5</v>
      </c>
      <c r="E456" s="15">
        <f t="shared" si="45"/>
        <v>0</v>
      </c>
      <c r="F456" s="15">
        <v>2453</v>
      </c>
      <c r="G456" s="15">
        <v>0</v>
      </c>
      <c r="H456" s="62">
        <f t="shared" si="46"/>
        <v>114.12486390352271</v>
      </c>
    </row>
    <row r="457" spans="1:8" x14ac:dyDescent="0.3">
      <c r="A457" s="60">
        <v>42825</v>
      </c>
      <c r="B457" s="15">
        <f t="shared" si="42"/>
        <v>2017</v>
      </c>
      <c r="C457" s="15">
        <f t="shared" si="43"/>
        <v>3</v>
      </c>
      <c r="D457" s="15">
        <f t="shared" si="44"/>
        <v>6</v>
      </c>
      <c r="E457" s="15">
        <f t="shared" si="45"/>
        <v>1</v>
      </c>
      <c r="F457" s="15">
        <v>2340</v>
      </c>
      <c r="G457" s="15">
        <v>0</v>
      </c>
      <c r="H457" s="62">
        <f t="shared" si="46"/>
        <v>95.753127889448706</v>
      </c>
    </row>
    <row r="458" spans="1:8" x14ac:dyDescent="0.3">
      <c r="A458" s="60">
        <v>42826</v>
      </c>
      <c r="B458" s="15">
        <f t="shared" si="42"/>
        <v>2017</v>
      </c>
      <c r="C458" s="15">
        <f t="shared" si="43"/>
        <v>4</v>
      </c>
      <c r="D458" s="15">
        <f t="shared" si="44"/>
        <v>7</v>
      </c>
      <c r="E458" s="15">
        <f t="shared" si="45"/>
        <v>1</v>
      </c>
      <c r="F458" s="15">
        <v>2251</v>
      </c>
      <c r="G458" s="15">
        <v>0</v>
      </c>
      <c r="H458" s="62">
        <f t="shared" si="46"/>
        <v>60.578249818405411</v>
      </c>
    </row>
    <row r="459" spans="1:8" x14ac:dyDescent="0.3">
      <c r="A459" s="60">
        <v>42827</v>
      </c>
      <c r="B459" s="15">
        <f t="shared" si="42"/>
        <v>2017</v>
      </c>
      <c r="C459" s="15">
        <f t="shared" si="43"/>
        <v>4</v>
      </c>
      <c r="D459" s="15">
        <f t="shared" si="44"/>
        <v>1</v>
      </c>
      <c r="E459" s="15">
        <f t="shared" si="45"/>
        <v>0</v>
      </c>
      <c r="F459" s="15">
        <v>2189</v>
      </c>
      <c r="G459" s="15">
        <v>0</v>
      </c>
      <c r="H459" s="62">
        <f t="shared" si="46"/>
        <v>144.74213562373097</v>
      </c>
    </row>
    <row r="460" spans="1:8" x14ac:dyDescent="0.3">
      <c r="A460" s="60">
        <v>42828</v>
      </c>
      <c r="B460" s="15">
        <f t="shared" si="42"/>
        <v>2017</v>
      </c>
      <c r="C460" s="15">
        <f t="shared" si="43"/>
        <v>4</v>
      </c>
      <c r="D460" s="15">
        <f t="shared" si="44"/>
        <v>2</v>
      </c>
      <c r="E460" s="15">
        <f t="shared" si="45"/>
        <v>0</v>
      </c>
      <c r="F460" s="15">
        <v>2032</v>
      </c>
      <c r="G460" s="15">
        <v>0</v>
      </c>
      <c r="H460" s="62">
        <f t="shared" si="46"/>
        <v>149.35981786550732</v>
      </c>
    </row>
    <row r="461" spans="1:8" x14ac:dyDescent="0.3">
      <c r="A461" s="60">
        <v>42829</v>
      </c>
      <c r="B461" s="15">
        <f t="shared" si="42"/>
        <v>2017</v>
      </c>
      <c r="C461" s="15">
        <f t="shared" si="43"/>
        <v>4</v>
      </c>
      <c r="D461" s="15">
        <f t="shared" si="44"/>
        <v>3</v>
      </c>
      <c r="E461" s="15">
        <f t="shared" si="45"/>
        <v>0</v>
      </c>
      <c r="F461" s="15">
        <v>7233</v>
      </c>
      <c r="G461" s="15">
        <v>5343</v>
      </c>
      <c r="H461" s="62">
        <f t="shared" si="46"/>
        <v>146.74921015076876</v>
      </c>
    </row>
    <row r="462" spans="1:8" x14ac:dyDescent="0.3">
      <c r="A462" s="60">
        <v>42830</v>
      </c>
      <c r="B462" s="15">
        <f t="shared" si="42"/>
        <v>2017</v>
      </c>
      <c r="C462" s="15">
        <f t="shared" si="43"/>
        <v>4</v>
      </c>
      <c r="D462" s="15">
        <f t="shared" si="44"/>
        <v>4</v>
      </c>
      <c r="E462" s="15">
        <f t="shared" si="45"/>
        <v>0</v>
      </c>
      <c r="F462" s="15">
        <v>7091</v>
      </c>
      <c r="G462" s="15">
        <v>0</v>
      </c>
      <c r="H462" s="62">
        <f t="shared" si="46"/>
        <v>136.1206407381371</v>
      </c>
    </row>
    <row r="463" spans="1:8" x14ac:dyDescent="0.3">
      <c r="A463" s="60">
        <v>42831</v>
      </c>
      <c r="B463" s="15">
        <f t="shared" si="42"/>
        <v>2017</v>
      </c>
      <c r="C463" s="15">
        <f t="shared" si="43"/>
        <v>4</v>
      </c>
      <c r="D463" s="15">
        <f t="shared" si="44"/>
        <v>5</v>
      </c>
      <c r="E463" s="15">
        <f t="shared" si="45"/>
        <v>0</v>
      </c>
      <c r="F463" s="15">
        <v>6951</v>
      </c>
      <c r="G463" s="15">
        <v>0</v>
      </c>
      <c r="H463" s="62">
        <f t="shared" si="46"/>
        <v>116.86946424247976</v>
      </c>
    </row>
    <row r="464" spans="1:8" x14ac:dyDescent="0.3">
      <c r="A464" s="60">
        <v>42832</v>
      </c>
      <c r="B464" s="15">
        <f t="shared" si="42"/>
        <v>2017</v>
      </c>
      <c r="C464" s="15">
        <f t="shared" si="43"/>
        <v>4</v>
      </c>
      <c r="D464" s="15">
        <f t="shared" si="44"/>
        <v>6</v>
      </c>
      <c r="E464" s="15">
        <f t="shared" si="45"/>
        <v>1</v>
      </c>
      <c r="F464" s="15">
        <v>6831</v>
      </c>
      <c r="G464" s="15">
        <v>0</v>
      </c>
      <c r="H464" s="62">
        <f t="shared" si="46"/>
        <v>98.497728228405776</v>
      </c>
    </row>
    <row r="465" spans="1:8" x14ac:dyDescent="0.3">
      <c r="A465" s="60">
        <v>42833</v>
      </c>
      <c r="B465" s="15">
        <f t="shared" si="42"/>
        <v>2017</v>
      </c>
      <c r="C465" s="15">
        <f t="shared" si="43"/>
        <v>4</v>
      </c>
      <c r="D465" s="15">
        <f t="shared" si="44"/>
        <v>7</v>
      </c>
      <c r="E465" s="15">
        <f t="shared" si="45"/>
        <v>1</v>
      </c>
      <c r="F465" s="15">
        <v>6731</v>
      </c>
      <c r="G465" s="15">
        <v>0</v>
      </c>
      <c r="H465" s="62">
        <f t="shared" si="46"/>
        <v>60.578249818405411</v>
      </c>
    </row>
    <row r="466" spans="1:8" x14ac:dyDescent="0.3">
      <c r="A466" s="60">
        <v>42834</v>
      </c>
      <c r="B466" s="15">
        <f t="shared" si="42"/>
        <v>2017</v>
      </c>
      <c r="C466" s="15">
        <f t="shared" si="43"/>
        <v>4</v>
      </c>
      <c r="D466" s="15">
        <f t="shared" si="44"/>
        <v>1</v>
      </c>
      <c r="E466" s="15">
        <f t="shared" si="45"/>
        <v>0</v>
      </c>
      <c r="F466" s="15">
        <v>6667</v>
      </c>
      <c r="G466" s="15">
        <v>0</v>
      </c>
      <c r="H466" s="62">
        <f t="shared" si="46"/>
        <v>144.74213562373097</v>
      </c>
    </row>
    <row r="467" spans="1:8" x14ac:dyDescent="0.3">
      <c r="A467" s="60">
        <v>42835</v>
      </c>
      <c r="B467" s="15">
        <f t="shared" si="42"/>
        <v>2017</v>
      </c>
      <c r="C467" s="15">
        <f t="shared" si="43"/>
        <v>4</v>
      </c>
      <c r="D467" s="15">
        <f t="shared" si="44"/>
        <v>2</v>
      </c>
      <c r="E467" s="15">
        <f t="shared" si="45"/>
        <v>0</v>
      </c>
      <c r="F467" s="15">
        <v>6521</v>
      </c>
      <c r="G467" s="15">
        <v>0</v>
      </c>
      <c r="H467" s="62">
        <f t="shared" si="46"/>
        <v>149.35981786550732</v>
      </c>
    </row>
    <row r="468" spans="1:8" x14ac:dyDescent="0.3">
      <c r="A468" s="60">
        <v>42836</v>
      </c>
      <c r="B468" s="15">
        <f t="shared" si="42"/>
        <v>2017</v>
      </c>
      <c r="C468" s="15">
        <f t="shared" si="43"/>
        <v>4</v>
      </c>
      <c r="D468" s="15">
        <f t="shared" si="44"/>
        <v>3</v>
      </c>
      <c r="E468" s="15">
        <f t="shared" si="45"/>
        <v>0</v>
      </c>
      <c r="F468" s="15">
        <v>6378</v>
      </c>
      <c r="G468" s="15">
        <v>0</v>
      </c>
      <c r="H468" s="62">
        <f t="shared" si="46"/>
        <v>146.74921015076876</v>
      </c>
    </row>
    <row r="469" spans="1:8" x14ac:dyDescent="0.3">
      <c r="A469" s="60">
        <v>42837</v>
      </c>
      <c r="B469" s="15">
        <f t="shared" si="42"/>
        <v>2017</v>
      </c>
      <c r="C469" s="15">
        <f t="shared" si="43"/>
        <v>4</v>
      </c>
      <c r="D469" s="15">
        <f t="shared" si="44"/>
        <v>4</v>
      </c>
      <c r="E469" s="15">
        <f t="shared" si="45"/>
        <v>0</v>
      </c>
      <c r="F469" s="15">
        <v>6224</v>
      </c>
      <c r="G469" s="15">
        <v>0</v>
      </c>
      <c r="H469" s="62">
        <f t="shared" si="46"/>
        <v>136.1206407381371</v>
      </c>
    </row>
    <row r="470" spans="1:8" x14ac:dyDescent="0.3">
      <c r="A470" s="60">
        <v>42838</v>
      </c>
      <c r="B470" s="15">
        <f t="shared" si="42"/>
        <v>2017</v>
      </c>
      <c r="C470" s="15">
        <f t="shared" si="43"/>
        <v>4</v>
      </c>
      <c r="D470" s="15">
        <f t="shared" si="44"/>
        <v>5</v>
      </c>
      <c r="E470" s="15">
        <f t="shared" si="45"/>
        <v>0</v>
      </c>
      <c r="F470" s="15">
        <v>6096</v>
      </c>
      <c r="G470" s="15">
        <v>0</v>
      </c>
      <c r="H470" s="62">
        <f t="shared" si="46"/>
        <v>116.86946424247976</v>
      </c>
    </row>
    <row r="471" spans="1:8" x14ac:dyDescent="0.3">
      <c r="A471" s="60">
        <v>42839</v>
      </c>
      <c r="B471" s="15">
        <f t="shared" si="42"/>
        <v>2017</v>
      </c>
      <c r="C471" s="15">
        <f t="shared" si="43"/>
        <v>4</v>
      </c>
      <c r="D471" s="15">
        <f t="shared" si="44"/>
        <v>6</v>
      </c>
      <c r="E471" s="15">
        <f t="shared" si="45"/>
        <v>1</v>
      </c>
      <c r="F471" s="15">
        <v>5978</v>
      </c>
      <c r="G471" s="15">
        <v>0</v>
      </c>
      <c r="H471" s="62">
        <f t="shared" si="46"/>
        <v>98.497728228405776</v>
      </c>
    </row>
    <row r="472" spans="1:8" x14ac:dyDescent="0.3">
      <c r="A472" s="60">
        <v>42840</v>
      </c>
      <c r="B472" s="15">
        <f t="shared" si="42"/>
        <v>2017</v>
      </c>
      <c r="C472" s="15">
        <f t="shared" si="43"/>
        <v>4</v>
      </c>
      <c r="D472" s="15">
        <f t="shared" si="44"/>
        <v>7</v>
      </c>
      <c r="E472" s="15">
        <f t="shared" si="45"/>
        <v>1</v>
      </c>
      <c r="F472" s="15">
        <v>5883</v>
      </c>
      <c r="G472" s="15">
        <v>0</v>
      </c>
      <c r="H472" s="62">
        <f t="shared" si="46"/>
        <v>60.578249818405411</v>
      </c>
    </row>
    <row r="473" spans="1:8" x14ac:dyDescent="0.3">
      <c r="A473" s="60">
        <v>42841</v>
      </c>
      <c r="B473" s="15">
        <f t="shared" si="42"/>
        <v>2017</v>
      </c>
      <c r="C473" s="15">
        <f t="shared" si="43"/>
        <v>4</v>
      </c>
      <c r="D473" s="15">
        <f t="shared" si="44"/>
        <v>1</v>
      </c>
      <c r="E473" s="15">
        <f t="shared" si="45"/>
        <v>0</v>
      </c>
      <c r="F473" s="15">
        <v>5823</v>
      </c>
      <c r="G473" s="15">
        <v>0</v>
      </c>
      <c r="H473" s="62">
        <f t="shared" si="46"/>
        <v>144.74213562373097</v>
      </c>
    </row>
    <row r="474" spans="1:8" x14ac:dyDescent="0.3">
      <c r="A474" s="60">
        <v>42842</v>
      </c>
      <c r="B474" s="15">
        <f t="shared" si="42"/>
        <v>2017</v>
      </c>
      <c r="C474" s="15">
        <f t="shared" si="43"/>
        <v>4</v>
      </c>
      <c r="D474" s="15">
        <f t="shared" si="44"/>
        <v>2</v>
      </c>
      <c r="E474" s="15">
        <f t="shared" si="45"/>
        <v>0</v>
      </c>
      <c r="F474" s="15">
        <v>5683</v>
      </c>
      <c r="G474" s="15">
        <v>0</v>
      </c>
      <c r="H474" s="62">
        <f t="shared" si="46"/>
        <v>149.35981786550732</v>
      </c>
    </row>
    <row r="475" spans="1:8" x14ac:dyDescent="0.3">
      <c r="A475" s="60">
        <v>42843</v>
      </c>
      <c r="B475" s="15">
        <f t="shared" si="42"/>
        <v>2017</v>
      </c>
      <c r="C475" s="15">
        <f t="shared" si="43"/>
        <v>4</v>
      </c>
      <c r="D475" s="15">
        <f t="shared" si="44"/>
        <v>3</v>
      </c>
      <c r="E475" s="15">
        <f t="shared" si="45"/>
        <v>0</v>
      </c>
      <c r="F475" s="15">
        <v>5524</v>
      </c>
      <c r="G475" s="15">
        <v>0</v>
      </c>
      <c r="H475" s="62">
        <f t="shared" si="46"/>
        <v>146.74921015076876</v>
      </c>
    </row>
    <row r="476" spans="1:8" x14ac:dyDescent="0.3">
      <c r="A476" s="60">
        <v>42844</v>
      </c>
      <c r="B476" s="15">
        <f t="shared" si="42"/>
        <v>2017</v>
      </c>
      <c r="C476" s="15">
        <f t="shared" si="43"/>
        <v>4</v>
      </c>
      <c r="D476" s="15">
        <f t="shared" si="44"/>
        <v>4</v>
      </c>
      <c r="E476" s="15">
        <f t="shared" si="45"/>
        <v>0</v>
      </c>
      <c r="F476" s="15">
        <v>5380</v>
      </c>
      <c r="G476" s="15">
        <v>0</v>
      </c>
      <c r="H476" s="62">
        <f t="shared" si="46"/>
        <v>136.1206407381371</v>
      </c>
    </row>
    <row r="477" spans="1:8" x14ac:dyDescent="0.3">
      <c r="A477" s="60">
        <v>42845</v>
      </c>
      <c r="B477" s="15">
        <f t="shared" si="42"/>
        <v>2017</v>
      </c>
      <c r="C477" s="15">
        <f t="shared" si="43"/>
        <v>4</v>
      </c>
      <c r="D477" s="15">
        <f t="shared" si="44"/>
        <v>5</v>
      </c>
      <c r="E477" s="15">
        <f t="shared" si="45"/>
        <v>0</v>
      </c>
      <c r="F477" s="15">
        <v>5241</v>
      </c>
      <c r="G477" s="15">
        <v>0</v>
      </c>
      <c r="H477" s="62">
        <f t="shared" si="46"/>
        <v>116.86946424247976</v>
      </c>
    </row>
    <row r="478" spans="1:8" x14ac:dyDescent="0.3">
      <c r="A478" s="60">
        <v>42846</v>
      </c>
      <c r="B478" s="15">
        <f t="shared" si="42"/>
        <v>2017</v>
      </c>
      <c r="C478" s="15">
        <f t="shared" si="43"/>
        <v>4</v>
      </c>
      <c r="D478" s="15">
        <f t="shared" si="44"/>
        <v>6</v>
      </c>
      <c r="E478" s="15">
        <f t="shared" si="45"/>
        <v>1</v>
      </c>
      <c r="F478" s="15">
        <v>5127</v>
      </c>
      <c r="G478" s="15">
        <v>0</v>
      </c>
      <c r="H478" s="62">
        <f t="shared" si="46"/>
        <v>98.497728228405776</v>
      </c>
    </row>
    <row r="479" spans="1:8" x14ac:dyDescent="0.3">
      <c r="A479" s="60">
        <v>42847</v>
      </c>
      <c r="B479" s="15">
        <f t="shared" si="42"/>
        <v>2017</v>
      </c>
      <c r="C479" s="15">
        <f t="shared" si="43"/>
        <v>4</v>
      </c>
      <c r="D479" s="15">
        <f t="shared" si="44"/>
        <v>7</v>
      </c>
      <c r="E479" s="15">
        <f t="shared" si="45"/>
        <v>1</v>
      </c>
      <c r="F479" s="15">
        <v>5034</v>
      </c>
      <c r="G479" s="15">
        <v>0</v>
      </c>
      <c r="H479" s="62">
        <f t="shared" si="46"/>
        <v>60.578249818405411</v>
      </c>
    </row>
    <row r="480" spans="1:8" x14ac:dyDescent="0.3">
      <c r="A480" s="60">
        <v>42848</v>
      </c>
      <c r="B480" s="15">
        <f t="shared" si="42"/>
        <v>2017</v>
      </c>
      <c r="C480" s="15">
        <f t="shared" si="43"/>
        <v>4</v>
      </c>
      <c r="D480" s="15">
        <f t="shared" si="44"/>
        <v>1</v>
      </c>
      <c r="E480" s="15">
        <f t="shared" si="45"/>
        <v>0</v>
      </c>
      <c r="F480" s="15">
        <v>4965</v>
      </c>
      <c r="G480" s="15">
        <v>0</v>
      </c>
      <c r="H480" s="62">
        <f t="shared" si="46"/>
        <v>144.74213562373097</v>
      </c>
    </row>
    <row r="481" spans="1:8" x14ac:dyDescent="0.3">
      <c r="A481" s="60">
        <v>42849</v>
      </c>
      <c r="B481" s="15">
        <f t="shared" si="42"/>
        <v>2017</v>
      </c>
      <c r="C481" s="15">
        <f t="shared" si="43"/>
        <v>4</v>
      </c>
      <c r="D481" s="15">
        <f t="shared" si="44"/>
        <v>2</v>
      </c>
      <c r="E481" s="15">
        <f t="shared" si="45"/>
        <v>0</v>
      </c>
      <c r="F481" s="15">
        <v>4821</v>
      </c>
      <c r="G481" s="15">
        <v>0</v>
      </c>
      <c r="H481" s="62">
        <f t="shared" si="46"/>
        <v>149.35981786550732</v>
      </c>
    </row>
    <row r="482" spans="1:8" x14ac:dyDescent="0.3">
      <c r="A482" s="60">
        <v>42850</v>
      </c>
      <c r="B482" s="15">
        <f t="shared" si="42"/>
        <v>2017</v>
      </c>
      <c r="C482" s="15">
        <f t="shared" si="43"/>
        <v>4</v>
      </c>
      <c r="D482" s="15">
        <f t="shared" si="44"/>
        <v>3</v>
      </c>
      <c r="E482" s="15">
        <f t="shared" si="45"/>
        <v>0</v>
      </c>
      <c r="F482" s="15">
        <v>4669</v>
      </c>
      <c r="G482" s="15">
        <v>0</v>
      </c>
      <c r="H482" s="62">
        <f t="shared" si="46"/>
        <v>146.74921015076876</v>
      </c>
    </row>
    <row r="483" spans="1:8" x14ac:dyDescent="0.3">
      <c r="A483" s="60">
        <v>42851</v>
      </c>
      <c r="B483" s="15">
        <f t="shared" si="42"/>
        <v>2017</v>
      </c>
      <c r="C483" s="15">
        <f t="shared" si="43"/>
        <v>4</v>
      </c>
      <c r="D483" s="15">
        <f t="shared" si="44"/>
        <v>4</v>
      </c>
      <c r="E483" s="15">
        <f t="shared" si="45"/>
        <v>0</v>
      </c>
      <c r="F483" s="15">
        <v>4512</v>
      </c>
      <c r="G483" s="15">
        <v>0</v>
      </c>
      <c r="H483" s="62">
        <f t="shared" si="46"/>
        <v>136.1206407381371</v>
      </c>
    </row>
    <row r="484" spans="1:8" x14ac:dyDescent="0.3">
      <c r="A484" s="60">
        <v>42852</v>
      </c>
      <c r="B484" s="15">
        <f t="shared" si="42"/>
        <v>2017</v>
      </c>
      <c r="C484" s="15">
        <f t="shared" si="43"/>
        <v>4</v>
      </c>
      <c r="D484" s="15">
        <f t="shared" si="44"/>
        <v>5</v>
      </c>
      <c r="E484" s="15">
        <f t="shared" si="45"/>
        <v>0</v>
      </c>
      <c r="F484" s="15">
        <v>4372</v>
      </c>
      <c r="G484" s="15">
        <v>0</v>
      </c>
      <c r="H484" s="62">
        <f t="shared" si="46"/>
        <v>116.86946424247976</v>
      </c>
    </row>
    <row r="485" spans="1:8" x14ac:dyDescent="0.3">
      <c r="A485" s="60">
        <v>42853</v>
      </c>
      <c r="B485" s="15">
        <f t="shared" si="42"/>
        <v>2017</v>
      </c>
      <c r="C485" s="15">
        <f t="shared" si="43"/>
        <v>4</v>
      </c>
      <c r="D485" s="15">
        <f t="shared" si="44"/>
        <v>6</v>
      </c>
      <c r="E485" s="15">
        <f t="shared" si="45"/>
        <v>1</v>
      </c>
      <c r="F485" s="15">
        <v>4272</v>
      </c>
      <c r="G485" s="15">
        <v>0</v>
      </c>
      <c r="H485" s="62">
        <f t="shared" si="46"/>
        <v>98.497728228405776</v>
      </c>
    </row>
    <row r="486" spans="1:8" x14ac:dyDescent="0.3">
      <c r="A486" s="60">
        <v>42854</v>
      </c>
      <c r="B486" s="15">
        <f t="shared" si="42"/>
        <v>2017</v>
      </c>
      <c r="C486" s="15">
        <f t="shared" si="43"/>
        <v>4</v>
      </c>
      <c r="D486" s="15">
        <f t="shared" si="44"/>
        <v>7</v>
      </c>
      <c r="E486" s="15">
        <f t="shared" si="45"/>
        <v>1</v>
      </c>
      <c r="F486" s="15">
        <v>4165</v>
      </c>
      <c r="G486" s="15">
        <v>0</v>
      </c>
      <c r="H486" s="62">
        <f t="shared" si="46"/>
        <v>60.578249818405411</v>
      </c>
    </row>
    <row r="487" spans="1:8" x14ac:dyDescent="0.3">
      <c r="A487" s="60">
        <v>42855</v>
      </c>
      <c r="B487" s="15">
        <f t="shared" si="42"/>
        <v>2017</v>
      </c>
      <c r="C487" s="15">
        <f t="shared" si="43"/>
        <v>4</v>
      </c>
      <c r="D487" s="15">
        <f t="shared" si="44"/>
        <v>1</v>
      </c>
      <c r="E487" s="15">
        <f t="shared" si="45"/>
        <v>0</v>
      </c>
      <c r="F487" s="15">
        <v>4110</v>
      </c>
      <c r="G487" s="15">
        <v>0</v>
      </c>
      <c r="H487" s="62">
        <f t="shared" si="46"/>
        <v>144.74213562373097</v>
      </c>
    </row>
    <row r="488" spans="1:8" x14ac:dyDescent="0.3">
      <c r="A488" s="60">
        <v>42856</v>
      </c>
      <c r="B488" s="15">
        <f t="shared" si="42"/>
        <v>2017</v>
      </c>
      <c r="C488" s="15">
        <f t="shared" si="43"/>
        <v>5</v>
      </c>
      <c r="D488" s="15">
        <f t="shared" si="44"/>
        <v>2</v>
      </c>
      <c r="E488" s="15">
        <f t="shared" si="45"/>
        <v>0</v>
      </c>
      <c r="F488" s="15">
        <v>3958</v>
      </c>
      <c r="G488" s="15">
        <v>0</v>
      </c>
      <c r="H488" s="62">
        <f t="shared" si="46"/>
        <v>151.93618986618691</v>
      </c>
    </row>
    <row r="489" spans="1:8" x14ac:dyDescent="0.3">
      <c r="A489" s="60">
        <v>42857</v>
      </c>
      <c r="B489" s="15">
        <f t="shared" si="42"/>
        <v>2017</v>
      </c>
      <c r="C489" s="15">
        <f t="shared" si="43"/>
        <v>5</v>
      </c>
      <c r="D489" s="15">
        <f t="shared" si="44"/>
        <v>3</v>
      </c>
      <c r="E489" s="15">
        <f t="shared" si="45"/>
        <v>0</v>
      </c>
      <c r="F489" s="15">
        <v>3793</v>
      </c>
      <c r="G489" s="15">
        <v>0</v>
      </c>
      <c r="H489" s="62">
        <f t="shared" si="46"/>
        <v>149.32558215144837</v>
      </c>
    </row>
    <row r="490" spans="1:8" x14ac:dyDescent="0.3">
      <c r="A490" s="60">
        <v>42858</v>
      </c>
      <c r="B490" s="15">
        <f t="shared" si="42"/>
        <v>2017</v>
      </c>
      <c r="C490" s="15">
        <f t="shared" si="43"/>
        <v>5</v>
      </c>
      <c r="D490" s="15">
        <f t="shared" si="44"/>
        <v>4</v>
      </c>
      <c r="E490" s="15">
        <f t="shared" si="45"/>
        <v>0</v>
      </c>
      <c r="F490" s="15">
        <v>3646</v>
      </c>
      <c r="G490" s="15">
        <v>0</v>
      </c>
      <c r="H490" s="62">
        <f t="shared" si="46"/>
        <v>138.69701273881668</v>
      </c>
    </row>
    <row r="491" spans="1:8" x14ac:dyDescent="0.3">
      <c r="A491" s="60">
        <v>42859</v>
      </c>
      <c r="B491" s="15">
        <f t="shared" si="42"/>
        <v>2017</v>
      </c>
      <c r="C491" s="15">
        <f t="shared" si="43"/>
        <v>5</v>
      </c>
      <c r="D491" s="15">
        <f t="shared" si="44"/>
        <v>5</v>
      </c>
      <c r="E491" s="15">
        <f t="shared" si="45"/>
        <v>0</v>
      </c>
      <c r="F491" s="15">
        <v>3507</v>
      </c>
      <c r="G491" s="15">
        <v>0</v>
      </c>
      <c r="H491" s="62">
        <f t="shared" si="46"/>
        <v>119.44583624315936</v>
      </c>
    </row>
    <row r="492" spans="1:8" x14ac:dyDescent="0.3">
      <c r="A492" s="60">
        <v>42860</v>
      </c>
      <c r="B492" s="15">
        <f t="shared" si="42"/>
        <v>2017</v>
      </c>
      <c r="C492" s="15">
        <f t="shared" si="43"/>
        <v>5</v>
      </c>
      <c r="D492" s="15">
        <f t="shared" si="44"/>
        <v>6</v>
      </c>
      <c r="E492" s="15">
        <f t="shared" si="45"/>
        <v>1</v>
      </c>
      <c r="F492" s="15">
        <v>3389</v>
      </c>
      <c r="G492" s="15">
        <v>0</v>
      </c>
      <c r="H492" s="62">
        <f t="shared" si="46"/>
        <v>101.07410022908537</v>
      </c>
    </row>
    <row r="493" spans="1:8" x14ac:dyDescent="0.3">
      <c r="A493" s="60">
        <v>42861</v>
      </c>
      <c r="B493" s="15">
        <f t="shared" si="42"/>
        <v>2017</v>
      </c>
      <c r="C493" s="15">
        <f t="shared" si="43"/>
        <v>5</v>
      </c>
      <c r="D493" s="15">
        <f t="shared" si="44"/>
        <v>7</v>
      </c>
      <c r="E493" s="15">
        <f t="shared" si="45"/>
        <v>1</v>
      </c>
      <c r="F493" s="15">
        <v>3281</v>
      </c>
      <c r="G493" s="15">
        <v>0</v>
      </c>
      <c r="H493" s="62">
        <f t="shared" si="46"/>
        <v>63.154621819085008</v>
      </c>
    </row>
    <row r="494" spans="1:8" x14ac:dyDescent="0.3">
      <c r="A494" s="60">
        <v>42862</v>
      </c>
      <c r="B494" s="15">
        <f t="shared" si="42"/>
        <v>2017</v>
      </c>
      <c r="C494" s="15">
        <f t="shared" si="43"/>
        <v>5</v>
      </c>
      <c r="D494" s="15">
        <f t="shared" si="44"/>
        <v>1</v>
      </c>
      <c r="E494" s="15">
        <f t="shared" si="45"/>
        <v>0</v>
      </c>
      <c r="F494" s="15">
        <v>3213</v>
      </c>
      <c r="G494" s="15">
        <v>0</v>
      </c>
      <c r="H494" s="62">
        <f t="shared" si="46"/>
        <v>147.31850762441059</v>
      </c>
    </row>
    <row r="495" spans="1:8" x14ac:dyDescent="0.3">
      <c r="A495" s="60">
        <v>42863</v>
      </c>
      <c r="B495" s="15">
        <f t="shared" si="42"/>
        <v>2017</v>
      </c>
      <c r="C495" s="15">
        <f t="shared" si="43"/>
        <v>5</v>
      </c>
      <c r="D495" s="15">
        <f t="shared" si="44"/>
        <v>2</v>
      </c>
      <c r="E495" s="15">
        <f t="shared" si="45"/>
        <v>0</v>
      </c>
      <c r="F495" s="15">
        <v>3061</v>
      </c>
      <c r="G495" s="15">
        <v>0</v>
      </c>
      <c r="H495" s="62">
        <f t="shared" si="46"/>
        <v>151.93618986618691</v>
      </c>
    </row>
    <row r="496" spans="1:8" x14ac:dyDescent="0.3">
      <c r="A496" s="60">
        <v>42864</v>
      </c>
      <c r="B496" s="15">
        <f t="shared" si="42"/>
        <v>2017</v>
      </c>
      <c r="C496" s="15">
        <f t="shared" si="43"/>
        <v>5</v>
      </c>
      <c r="D496" s="15">
        <f t="shared" si="44"/>
        <v>3</v>
      </c>
      <c r="E496" s="15">
        <f t="shared" si="45"/>
        <v>0</v>
      </c>
      <c r="F496" s="15">
        <v>2898</v>
      </c>
      <c r="G496" s="15">
        <v>0</v>
      </c>
      <c r="H496" s="62">
        <f t="shared" si="46"/>
        <v>149.32558215144837</v>
      </c>
    </row>
    <row r="497" spans="1:8" x14ac:dyDescent="0.3">
      <c r="A497" s="60">
        <v>42865</v>
      </c>
      <c r="B497" s="15">
        <f t="shared" si="42"/>
        <v>2017</v>
      </c>
      <c r="C497" s="15">
        <f t="shared" si="43"/>
        <v>5</v>
      </c>
      <c r="D497" s="15">
        <f t="shared" si="44"/>
        <v>4</v>
      </c>
      <c r="E497" s="15">
        <f t="shared" si="45"/>
        <v>0</v>
      </c>
      <c r="F497" s="15">
        <v>2736</v>
      </c>
      <c r="G497" s="15">
        <v>0</v>
      </c>
      <c r="H497" s="62">
        <f t="shared" si="46"/>
        <v>138.69701273881668</v>
      </c>
    </row>
    <row r="498" spans="1:8" x14ac:dyDescent="0.3">
      <c r="A498" s="60">
        <v>42866</v>
      </c>
      <c r="B498" s="15">
        <f t="shared" si="42"/>
        <v>2017</v>
      </c>
      <c r="C498" s="15">
        <f t="shared" si="43"/>
        <v>5</v>
      </c>
      <c r="D498" s="15">
        <f t="shared" si="44"/>
        <v>5</v>
      </c>
      <c r="E498" s="15">
        <f t="shared" si="45"/>
        <v>0</v>
      </c>
      <c r="F498" s="15">
        <v>2596</v>
      </c>
      <c r="G498" s="15">
        <v>0</v>
      </c>
      <c r="H498" s="62">
        <f t="shared" si="46"/>
        <v>119.44583624315936</v>
      </c>
    </row>
    <row r="499" spans="1:8" x14ac:dyDescent="0.3">
      <c r="A499" s="60">
        <v>42867</v>
      </c>
      <c r="B499" s="15">
        <f t="shared" si="42"/>
        <v>2017</v>
      </c>
      <c r="C499" s="15">
        <f t="shared" si="43"/>
        <v>5</v>
      </c>
      <c r="D499" s="15">
        <f t="shared" si="44"/>
        <v>6</v>
      </c>
      <c r="E499" s="15">
        <f t="shared" si="45"/>
        <v>1</v>
      </c>
      <c r="F499" s="15">
        <v>2483</v>
      </c>
      <c r="G499" s="15">
        <v>0</v>
      </c>
      <c r="H499" s="62">
        <f t="shared" si="46"/>
        <v>101.07410022908537</v>
      </c>
    </row>
    <row r="500" spans="1:8" x14ac:dyDescent="0.3">
      <c r="A500" s="60">
        <v>42868</v>
      </c>
      <c r="B500" s="15">
        <f t="shared" si="42"/>
        <v>2017</v>
      </c>
      <c r="C500" s="15">
        <f t="shared" si="43"/>
        <v>5</v>
      </c>
      <c r="D500" s="15">
        <f t="shared" si="44"/>
        <v>7</v>
      </c>
      <c r="E500" s="15">
        <f t="shared" si="45"/>
        <v>1</v>
      </c>
      <c r="F500" s="15">
        <v>2375</v>
      </c>
      <c r="G500" s="15">
        <v>0</v>
      </c>
      <c r="H500" s="62">
        <f t="shared" si="46"/>
        <v>63.154621819085008</v>
      </c>
    </row>
    <row r="501" spans="1:8" x14ac:dyDescent="0.3">
      <c r="A501" s="60">
        <v>42869</v>
      </c>
      <c r="B501" s="15">
        <f t="shared" si="42"/>
        <v>2017</v>
      </c>
      <c r="C501" s="15">
        <f t="shared" si="43"/>
        <v>5</v>
      </c>
      <c r="D501" s="15">
        <f t="shared" si="44"/>
        <v>1</v>
      </c>
      <c r="E501" s="15">
        <f t="shared" si="45"/>
        <v>0</v>
      </c>
      <c r="F501" s="15">
        <v>2296</v>
      </c>
      <c r="G501" s="15">
        <v>0</v>
      </c>
      <c r="H501" s="62">
        <f t="shared" si="46"/>
        <v>147.31850762441059</v>
      </c>
    </row>
    <row r="502" spans="1:8" x14ac:dyDescent="0.3">
      <c r="A502" s="60">
        <v>42870</v>
      </c>
      <c r="B502" s="15">
        <f t="shared" si="42"/>
        <v>2017</v>
      </c>
      <c r="C502" s="15">
        <f t="shared" si="43"/>
        <v>5</v>
      </c>
      <c r="D502" s="15">
        <f t="shared" si="44"/>
        <v>2</v>
      </c>
      <c r="E502" s="15">
        <f t="shared" si="45"/>
        <v>0</v>
      </c>
      <c r="F502" s="15">
        <v>2144</v>
      </c>
      <c r="G502" s="15">
        <v>0</v>
      </c>
      <c r="H502" s="62">
        <f t="shared" si="46"/>
        <v>151.93618986618691</v>
      </c>
    </row>
    <row r="503" spans="1:8" x14ac:dyDescent="0.3">
      <c r="A503" s="60">
        <v>42871</v>
      </c>
      <c r="B503" s="15">
        <f t="shared" si="42"/>
        <v>2017</v>
      </c>
      <c r="C503" s="15">
        <f t="shared" si="43"/>
        <v>5</v>
      </c>
      <c r="D503" s="15">
        <f t="shared" si="44"/>
        <v>3</v>
      </c>
      <c r="E503" s="15">
        <f t="shared" si="45"/>
        <v>0</v>
      </c>
      <c r="F503" s="15">
        <v>8768</v>
      </c>
      <c r="G503" s="15">
        <v>6770</v>
      </c>
      <c r="H503" s="62">
        <f t="shared" si="46"/>
        <v>149.32558215144837</v>
      </c>
    </row>
    <row r="504" spans="1:8" x14ac:dyDescent="0.3">
      <c r="A504" s="60">
        <v>42872</v>
      </c>
      <c r="B504" s="15">
        <f t="shared" si="42"/>
        <v>2017</v>
      </c>
      <c r="C504" s="15">
        <f t="shared" si="43"/>
        <v>5</v>
      </c>
      <c r="D504" s="15">
        <f t="shared" si="44"/>
        <v>4</v>
      </c>
      <c r="E504" s="15">
        <f t="shared" si="45"/>
        <v>0</v>
      </c>
      <c r="F504" s="15">
        <v>8619</v>
      </c>
      <c r="G504" s="15">
        <v>0</v>
      </c>
      <c r="H504" s="62">
        <f t="shared" si="46"/>
        <v>138.69701273881668</v>
      </c>
    </row>
    <row r="505" spans="1:8" x14ac:dyDescent="0.3">
      <c r="A505" s="60">
        <v>42873</v>
      </c>
      <c r="B505" s="15">
        <f t="shared" si="42"/>
        <v>2017</v>
      </c>
      <c r="C505" s="15">
        <f t="shared" si="43"/>
        <v>5</v>
      </c>
      <c r="D505" s="15">
        <f t="shared" si="44"/>
        <v>5</v>
      </c>
      <c r="E505" s="15">
        <f t="shared" si="45"/>
        <v>0</v>
      </c>
      <c r="F505" s="15">
        <v>8469</v>
      </c>
      <c r="G505" s="15">
        <v>0</v>
      </c>
      <c r="H505" s="62">
        <f t="shared" si="46"/>
        <v>119.44583624315936</v>
      </c>
    </row>
    <row r="506" spans="1:8" x14ac:dyDescent="0.3">
      <c r="A506" s="60">
        <v>42874</v>
      </c>
      <c r="B506" s="15">
        <f t="shared" si="42"/>
        <v>2017</v>
      </c>
      <c r="C506" s="15">
        <f t="shared" si="43"/>
        <v>5</v>
      </c>
      <c r="D506" s="15">
        <f t="shared" si="44"/>
        <v>6</v>
      </c>
      <c r="E506" s="15">
        <f t="shared" si="45"/>
        <v>1</v>
      </c>
      <c r="F506" s="15">
        <v>8348</v>
      </c>
      <c r="G506" s="15">
        <v>0</v>
      </c>
      <c r="H506" s="62">
        <f t="shared" si="46"/>
        <v>101.07410022908537</v>
      </c>
    </row>
    <row r="507" spans="1:8" x14ac:dyDescent="0.3">
      <c r="A507" s="60">
        <v>42875</v>
      </c>
      <c r="B507" s="15">
        <f t="shared" si="42"/>
        <v>2017</v>
      </c>
      <c r="C507" s="15">
        <f t="shared" si="43"/>
        <v>5</v>
      </c>
      <c r="D507" s="15">
        <f t="shared" si="44"/>
        <v>7</v>
      </c>
      <c r="E507" s="15">
        <f t="shared" si="45"/>
        <v>1</v>
      </c>
      <c r="F507" s="15">
        <v>8259</v>
      </c>
      <c r="G507" s="15">
        <v>0</v>
      </c>
      <c r="H507" s="62">
        <f t="shared" si="46"/>
        <v>63.154621819085008</v>
      </c>
    </row>
    <row r="508" spans="1:8" x14ac:dyDescent="0.3">
      <c r="A508" s="60">
        <v>42876</v>
      </c>
      <c r="B508" s="15">
        <f t="shared" si="42"/>
        <v>2017</v>
      </c>
      <c r="C508" s="15">
        <f t="shared" si="43"/>
        <v>5</v>
      </c>
      <c r="D508" s="15">
        <f t="shared" si="44"/>
        <v>1</v>
      </c>
      <c r="E508" s="15">
        <f t="shared" si="45"/>
        <v>0</v>
      </c>
      <c r="F508" s="15">
        <v>8192</v>
      </c>
      <c r="G508" s="15">
        <v>0</v>
      </c>
      <c r="H508" s="62">
        <f t="shared" si="46"/>
        <v>147.31850762441059</v>
      </c>
    </row>
    <row r="509" spans="1:8" x14ac:dyDescent="0.3">
      <c r="A509" s="60">
        <v>42877</v>
      </c>
      <c r="B509" s="15">
        <f t="shared" si="42"/>
        <v>2017</v>
      </c>
      <c r="C509" s="15">
        <f t="shared" si="43"/>
        <v>5</v>
      </c>
      <c r="D509" s="15">
        <f t="shared" si="44"/>
        <v>2</v>
      </c>
      <c r="E509" s="15">
        <f t="shared" si="45"/>
        <v>0</v>
      </c>
      <c r="F509" s="15">
        <v>8043</v>
      </c>
      <c r="G509" s="15">
        <v>0</v>
      </c>
      <c r="H509" s="62">
        <f t="shared" si="46"/>
        <v>151.93618986618691</v>
      </c>
    </row>
    <row r="510" spans="1:8" x14ac:dyDescent="0.3">
      <c r="A510" s="60">
        <v>42878</v>
      </c>
      <c r="B510" s="15">
        <f t="shared" si="42"/>
        <v>2017</v>
      </c>
      <c r="C510" s="15">
        <f t="shared" si="43"/>
        <v>5</v>
      </c>
      <c r="D510" s="15">
        <f t="shared" si="44"/>
        <v>3</v>
      </c>
      <c r="E510" s="15">
        <f t="shared" si="45"/>
        <v>0</v>
      </c>
      <c r="F510" s="15">
        <v>7889</v>
      </c>
      <c r="G510" s="15">
        <v>0</v>
      </c>
      <c r="H510" s="62">
        <f t="shared" si="46"/>
        <v>149.32558215144837</v>
      </c>
    </row>
    <row r="511" spans="1:8" x14ac:dyDescent="0.3">
      <c r="A511" s="60">
        <v>42879</v>
      </c>
      <c r="B511" s="15">
        <f t="shared" si="42"/>
        <v>2017</v>
      </c>
      <c r="C511" s="15">
        <f t="shared" si="43"/>
        <v>5</v>
      </c>
      <c r="D511" s="15">
        <f t="shared" si="44"/>
        <v>4</v>
      </c>
      <c r="E511" s="15">
        <f t="shared" si="45"/>
        <v>0</v>
      </c>
      <c r="F511" s="15">
        <v>7748</v>
      </c>
      <c r="G511" s="15">
        <v>0</v>
      </c>
      <c r="H511" s="62">
        <f t="shared" si="46"/>
        <v>138.69701273881668</v>
      </c>
    </row>
    <row r="512" spans="1:8" x14ac:dyDescent="0.3">
      <c r="A512" s="60">
        <v>42880</v>
      </c>
      <c r="B512" s="15">
        <f t="shared" si="42"/>
        <v>2017</v>
      </c>
      <c r="C512" s="15">
        <f t="shared" si="43"/>
        <v>5</v>
      </c>
      <c r="D512" s="15">
        <f t="shared" si="44"/>
        <v>5</v>
      </c>
      <c r="E512" s="15">
        <f t="shared" si="45"/>
        <v>0</v>
      </c>
      <c r="F512" s="15">
        <v>7622</v>
      </c>
      <c r="G512" s="15">
        <v>0</v>
      </c>
      <c r="H512" s="62">
        <f t="shared" si="46"/>
        <v>119.44583624315936</v>
      </c>
    </row>
    <row r="513" spans="1:8" x14ac:dyDescent="0.3">
      <c r="A513" s="60">
        <v>42881</v>
      </c>
      <c r="B513" s="15">
        <f t="shared" si="42"/>
        <v>2017</v>
      </c>
      <c r="C513" s="15">
        <f t="shared" si="43"/>
        <v>5</v>
      </c>
      <c r="D513" s="15">
        <f t="shared" si="44"/>
        <v>6</v>
      </c>
      <c r="E513" s="15">
        <f t="shared" si="45"/>
        <v>1</v>
      </c>
      <c r="F513" s="15">
        <v>7513</v>
      </c>
      <c r="G513" s="15">
        <v>0</v>
      </c>
      <c r="H513" s="62">
        <f t="shared" si="46"/>
        <v>101.07410022908537</v>
      </c>
    </row>
    <row r="514" spans="1:8" x14ac:dyDescent="0.3">
      <c r="A514" s="60">
        <v>42882</v>
      </c>
      <c r="B514" s="15">
        <f t="shared" ref="B514:B577" si="47">YEAR(A514)</f>
        <v>2017</v>
      </c>
      <c r="C514" s="15">
        <f t="shared" ref="C514:C577" si="48">MONTH(A514)</f>
        <v>5</v>
      </c>
      <c r="D514" s="15">
        <f t="shared" ref="D514:D577" si="49">WEEKDAY(A514)</f>
        <v>7</v>
      </c>
      <c r="E514" s="15">
        <f t="shared" ref="E514:E577" si="50">IF(OR(D514=6,D514=7),1,0)</f>
        <v>1</v>
      </c>
      <c r="F514" s="15">
        <v>7413</v>
      </c>
      <c r="G514" s="15">
        <v>0</v>
      </c>
      <c r="H514" s="62">
        <f t="shared" ref="H514:H577" si="51">100-2.17*D514^2.25+12.77*D514+EXP(-D514/0.032)+5*C514^0.75+10*E514+20*(B514-2016)</f>
        <v>63.154621819085008</v>
      </c>
    </row>
    <row r="515" spans="1:8" x14ac:dyDescent="0.3">
      <c r="A515" s="60">
        <v>42883</v>
      </c>
      <c r="B515" s="15">
        <f t="shared" si="47"/>
        <v>2017</v>
      </c>
      <c r="C515" s="15">
        <f t="shared" si="48"/>
        <v>5</v>
      </c>
      <c r="D515" s="15">
        <f t="shared" si="49"/>
        <v>1</v>
      </c>
      <c r="E515" s="15">
        <f t="shared" si="50"/>
        <v>0</v>
      </c>
      <c r="F515" s="15">
        <v>7354</v>
      </c>
      <c r="G515" s="15">
        <v>0</v>
      </c>
      <c r="H515" s="62">
        <f t="shared" si="51"/>
        <v>147.31850762441059</v>
      </c>
    </row>
    <row r="516" spans="1:8" x14ac:dyDescent="0.3">
      <c r="A516" s="60">
        <v>42884</v>
      </c>
      <c r="B516" s="15">
        <f t="shared" si="47"/>
        <v>2017</v>
      </c>
      <c r="C516" s="15">
        <f t="shared" si="48"/>
        <v>5</v>
      </c>
      <c r="D516" s="15">
        <f t="shared" si="49"/>
        <v>2</v>
      </c>
      <c r="E516" s="15">
        <f t="shared" si="50"/>
        <v>0</v>
      </c>
      <c r="F516" s="15">
        <v>7213</v>
      </c>
      <c r="G516" s="15">
        <v>0</v>
      </c>
      <c r="H516" s="62">
        <f t="shared" si="51"/>
        <v>151.93618986618691</v>
      </c>
    </row>
    <row r="517" spans="1:8" x14ac:dyDescent="0.3">
      <c r="A517" s="60">
        <v>42885</v>
      </c>
      <c r="B517" s="15">
        <f t="shared" si="47"/>
        <v>2017</v>
      </c>
      <c r="C517" s="15">
        <f t="shared" si="48"/>
        <v>5</v>
      </c>
      <c r="D517" s="15">
        <f t="shared" si="49"/>
        <v>3</v>
      </c>
      <c r="E517" s="15">
        <f t="shared" si="50"/>
        <v>0</v>
      </c>
      <c r="F517" s="15">
        <v>7063</v>
      </c>
      <c r="G517" s="15">
        <v>0</v>
      </c>
      <c r="H517" s="62">
        <f t="shared" si="51"/>
        <v>149.32558215144837</v>
      </c>
    </row>
    <row r="518" spans="1:8" x14ac:dyDescent="0.3">
      <c r="A518" s="60">
        <v>42886</v>
      </c>
      <c r="B518" s="15">
        <f t="shared" si="47"/>
        <v>2017</v>
      </c>
      <c r="C518" s="15">
        <f t="shared" si="48"/>
        <v>5</v>
      </c>
      <c r="D518" s="15">
        <f t="shared" si="49"/>
        <v>4</v>
      </c>
      <c r="E518" s="15">
        <f t="shared" si="50"/>
        <v>0</v>
      </c>
      <c r="F518" s="15">
        <v>6920</v>
      </c>
      <c r="G518" s="15">
        <v>0</v>
      </c>
      <c r="H518" s="62">
        <f t="shared" si="51"/>
        <v>138.69701273881668</v>
      </c>
    </row>
    <row r="519" spans="1:8" x14ac:dyDescent="0.3">
      <c r="A519" s="60">
        <v>42887</v>
      </c>
      <c r="B519" s="15">
        <f t="shared" si="47"/>
        <v>2017</v>
      </c>
      <c r="C519" s="15">
        <f t="shared" si="48"/>
        <v>6</v>
      </c>
      <c r="D519" s="15">
        <f t="shared" si="49"/>
        <v>5</v>
      </c>
      <c r="E519" s="15">
        <f t="shared" si="50"/>
        <v>0</v>
      </c>
      <c r="F519" s="15">
        <v>6774</v>
      </c>
      <c r="G519" s="15">
        <v>0</v>
      </c>
      <c r="H519" s="62">
        <f t="shared" si="51"/>
        <v>121.89562174613698</v>
      </c>
    </row>
    <row r="520" spans="1:8" x14ac:dyDescent="0.3">
      <c r="A520" s="60">
        <v>42888</v>
      </c>
      <c r="B520" s="15">
        <f t="shared" si="47"/>
        <v>2017</v>
      </c>
      <c r="C520" s="15">
        <f t="shared" si="48"/>
        <v>6</v>
      </c>
      <c r="D520" s="15">
        <f t="shared" si="49"/>
        <v>6</v>
      </c>
      <c r="E520" s="15">
        <f t="shared" si="50"/>
        <v>1</v>
      </c>
      <c r="F520" s="15">
        <v>6648</v>
      </c>
      <c r="G520" s="15">
        <v>0</v>
      </c>
      <c r="H520" s="62">
        <f t="shared" si="51"/>
        <v>103.52388573206301</v>
      </c>
    </row>
    <row r="521" spans="1:8" x14ac:dyDescent="0.3">
      <c r="A521" s="60">
        <v>42889</v>
      </c>
      <c r="B521" s="15">
        <f t="shared" si="47"/>
        <v>2017</v>
      </c>
      <c r="C521" s="15">
        <f t="shared" si="48"/>
        <v>6</v>
      </c>
      <c r="D521" s="15">
        <f t="shared" si="49"/>
        <v>7</v>
      </c>
      <c r="E521" s="15">
        <f t="shared" si="50"/>
        <v>1</v>
      </c>
      <c r="F521" s="15">
        <v>6539</v>
      </c>
      <c r="G521" s="15">
        <v>0</v>
      </c>
      <c r="H521" s="62">
        <f t="shared" si="51"/>
        <v>65.604407322062627</v>
      </c>
    </row>
    <row r="522" spans="1:8" x14ac:dyDescent="0.3">
      <c r="A522" s="60">
        <v>42890</v>
      </c>
      <c r="B522" s="15">
        <f t="shared" si="47"/>
        <v>2017</v>
      </c>
      <c r="C522" s="15">
        <f t="shared" si="48"/>
        <v>6</v>
      </c>
      <c r="D522" s="15">
        <f t="shared" si="49"/>
        <v>1</v>
      </c>
      <c r="E522" s="15">
        <f t="shared" si="50"/>
        <v>0</v>
      </c>
      <c r="F522" s="15">
        <v>6479</v>
      </c>
      <c r="G522" s="15">
        <v>0</v>
      </c>
      <c r="H522" s="62">
        <f t="shared" si="51"/>
        <v>149.7682931273882</v>
      </c>
    </row>
    <row r="523" spans="1:8" x14ac:dyDescent="0.3">
      <c r="A523" s="60">
        <v>42891</v>
      </c>
      <c r="B523" s="15">
        <f t="shared" si="47"/>
        <v>2017</v>
      </c>
      <c r="C523" s="15">
        <f t="shared" si="48"/>
        <v>6</v>
      </c>
      <c r="D523" s="15">
        <f t="shared" si="49"/>
        <v>2</v>
      </c>
      <c r="E523" s="15">
        <f t="shared" si="50"/>
        <v>0</v>
      </c>
      <c r="F523" s="15">
        <v>6330</v>
      </c>
      <c r="G523" s="15">
        <v>0</v>
      </c>
      <c r="H523" s="62">
        <f t="shared" si="51"/>
        <v>154.38597536916456</v>
      </c>
    </row>
    <row r="524" spans="1:8" x14ac:dyDescent="0.3">
      <c r="A524" s="60">
        <v>42892</v>
      </c>
      <c r="B524" s="15">
        <f t="shared" si="47"/>
        <v>2017</v>
      </c>
      <c r="C524" s="15">
        <f t="shared" si="48"/>
        <v>6</v>
      </c>
      <c r="D524" s="15">
        <f t="shared" si="49"/>
        <v>3</v>
      </c>
      <c r="E524" s="15">
        <f t="shared" si="50"/>
        <v>0</v>
      </c>
      <c r="F524" s="15">
        <v>6180</v>
      </c>
      <c r="G524" s="15">
        <v>0</v>
      </c>
      <c r="H524" s="62">
        <f t="shared" si="51"/>
        <v>151.77536765442599</v>
      </c>
    </row>
    <row r="525" spans="1:8" x14ac:dyDescent="0.3">
      <c r="A525" s="60">
        <v>42893</v>
      </c>
      <c r="B525" s="15">
        <f t="shared" si="47"/>
        <v>2017</v>
      </c>
      <c r="C525" s="15">
        <f t="shared" si="48"/>
        <v>6</v>
      </c>
      <c r="D525" s="15">
        <f t="shared" si="49"/>
        <v>4</v>
      </c>
      <c r="E525" s="15">
        <f t="shared" si="50"/>
        <v>0</v>
      </c>
      <c r="F525" s="15">
        <v>6033</v>
      </c>
      <c r="G525" s="15">
        <v>0</v>
      </c>
      <c r="H525" s="62">
        <f t="shared" si="51"/>
        <v>141.14679824179433</v>
      </c>
    </row>
    <row r="526" spans="1:8" x14ac:dyDescent="0.3">
      <c r="A526" s="60">
        <v>42894</v>
      </c>
      <c r="B526" s="15">
        <f t="shared" si="47"/>
        <v>2017</v>
      </c>
      <c r="C526" s="15">
        <f t="shared" si="48"/>
        <v>6</v>
      </c>
      <c r="D526" s="15">
        <f t="shared" si="49"/>
        <v>5</v>
      </c>
      <c r="E526" s="15">
        <f t="shared" si="50"/>
        <v>0</v>
      </c>
      <c r="F526" s="15">
        <v>5903</v>
      </c>
      <c r="G526" s="15">
        <v>0</v>
      </c>
      <c r="H526" s="62">
        <f t="shared" si="51"/>
        <v>121.89562174613698</v>
      </c>
    </row>
    <row r="527" spans="1:8" x14ac:dyDescent="0.3">
      <c r="A527" s="60">
        <v>42895</v>
      </c>
      <c r="B527" s="15">
        <f t="shared" si="47"/>
        <v>2017</v>
      </c>
      <c r="C527" s="15">
        <f t="shared" si="48"/>
        <v>6</v>
      </c>
      <c r="D527" s="15">
        <f t="shared" si="49"/>
        <v>6</v>
      </c>
      <c r="E527" s="15">
        <f t="shared" si="50"/>
        <v>1</v>
      </c>
      <c r="F527" s="15">
        <v>5774</v>
      </c>
      <c r="G527" s="15">
        <v>0</v>
      </c>
      <c r="H527" s="62">
        <f t="shared" si="51"/>
        <v>103.52388573206301</v>
      </c>
    </row>
    <row r="528" spans="1:8" x14ac:dyDescent="0.3">
      <c r="A528" s="60">
        <v>42896</v>
      </c>
      <c r="B528" s="15">
        <f t="shared" si="47"/>
        <v>2017</v>
      </c>
      <c r="C528" s="15">
        <f t="shared" si="48"/>
        <v>6</v>
      </c>
      <c r="D528" s="15">
        <f t="shared" si="49"/>
        <v>7</v>
      </c>
      <c r="E528" s="15">
        <f t="shared" si="50"/>
        <v>1</v>
      </c>
      <c r="F528" s="15">
        <v>5660</v>
      </c>
      <c r="G528" s="15">
        <v>0</v>
      </c>
      <c r="H528" s="62">
        <f t="shared" si="51"/>
        <v>65.604407322062627</v>
      </c>
    </row>
    <row r="529" spans="1:8" x14ac:dyDescent="0.3">
      <c r="A529" s="60">
        <v>42897</v>
      </c>
      <c r="B529" s="15">
        <f t="shared" si="47"/>
        <v>2017</v>
      </c>
      <c r="C529" s="15">
        <f t="shared" si="48"/>
        <v>6</v>
      </c>
      <c r="D529" s="15">
        <f t="shared" si="49"/>
        <v>1</v>
      </c>
      <c r="E529" s="15">
        <f t="shared" si="50"/>
        <v>0</v>
      </c>
      <c r="F529" s="15">
        <v>5593</v>
      </c>
      <c r="G529" s="15">
        <v>0</v>
      </c>
      <c r="H529" s="62">
        <f t="shared" si="51"/>
        <v>149.7682931273882</v>
      </c>
    </row>
    <row r="530" spans="1:8" x14ac:dyDescent="0.3">
      <c r="A530" s="60">
        <v>42898</v>
      </c>
      <c r="B530" s="15">
        <f t="shared" si="47"/>
        <v>2017</v>
      </c>
      <c r="C530" s="15">
        <f t="shared" si="48"/>
        <v>6</v>
      </c>
      <c r="D530" s="15">
        <f t="shared" si="49"/>
        <v>2</v>
      </c>
      <c r="E530" s="15">
        <f t="shared" si="50"/>
        <v>0</v>
      </c>
      <c r="F530" s="15">
        <v>5443</v>
      </c>
      <c r="G530" s="15">
        <v>0</v>
      </c>
      <c r="H530" s="62">
        <f t="shared" si="51"/>
        <v>154.38597536916456</v>
      </c>
    </row>
    <row r="531" spans="1:8" x14ac:dyDescent="0.3">
      <c r="A531" s="60">
        <v>42899</v>
      </c>
      <c r="B531" s="15">
        <f t="shared" si="47"/>
        <v>2017</v>
      </c>
      <c r="C531" s="15">
        <f t="shared" si="48"/>
        <v>6</v>
      </c>
      <c r="D531" s="15">
        <f t="shared" si="49"/>
        <v>3</v>
      </c>
      <c r="E531" s="15">
        <f t="shared" si="50"/>
        <v>0</v>
      </c>
      <c r="F531" s="15">
        <v>5285</v>
      </c>
      <c r="G531" s="15">
        <v>0</v>
      </c>
      <c r="H531" s="62">
        <f t="shared" si="51"/>
        <v>151.77536765442599</v>
      </c>
    </row>
    <row r="532" spans="1:8" x14ac:dyDescent="0.3">
      <c r="A532" s="60">
        <v>42900</v>
      </c>
      <c r="B532" s="15">
        <f t="shared" si="47"/>
        <v>2017</v>
      </c>
      <c r="C532" s="15">
        <f t="shared" si="48"/>
        <v>6</v>
      </c>
      <c r="D532" s="15">
        <f t="shared" si="49"/>
        <v>4</v>
      </c>
      <c r="E532" s="15">
        <f t="shared" si="50"/>
        <v>0</v>
      </c>
      <c r="F532" s="15">
        <v>5125</v>
      </c>
      <c r="G532" s="15">
        <v>0</v>
      </c>
      <c r="H532" s="62">
        <f t="shared" si="51"/>
        <v>141.14679824179433</v>
      </c>
    </row>
    <row r="533" spans="1:8" x14ac:dyDescent="0.3">
      <c r="A533" s="60">
        <v>42901</v>
      </c>
      <c r="B533" s="15">
        <f t="shared" si="47"/>
        <v>2017</v>
      </c>
      <c r="C533" s="15">
        <f t="shared" si="48"/>
        <v>6</v>
      </c>
      <c r="D533" s="15">
        <f t="shared" si="49"/>
        <v>5</v>
      </c>
      <c r="E533" s="15">
        <f t="shared" si="50"/>
        <v>0</v>
      </c>
      <c r="F533" s="15">
        <v>4986</v>
      </c>
      <c r="G533" s="15">
        <v>0</v>
      </c>
      <c r="H533" s="62">
        <f t="shared" si="51"/>
        <v>121.89562174613698</v>
      </c>
    </row>
    <row r="534" spans="1:8" x14ac:dyDescent="0.3">
      <c r="A534" s="60">
        <v>42902</v>
      </c>
      <c r="B534" s="15">
        <f t="shared" si="47"/>
        <v>2017</v>
      </c>
      <c r="C534" s="15">
        <f t="shared" si="48"/>
        <v>6</v>
      </c>
      <c r="D534" s="15">
        <f t="shared" si="49"/>
        <v>6</v>
      </c>
      <c r="E534" s="15">
        <f t="shared" si="50"/>
        <v>1</v>
      </c>
      <c r="F534" s="15">
        <v>4869</v>
      </c>
      <c r="G534" s="15">
        <v>0</v>
      </c>
      <c r="H534" s="62">
        <f t="shared" si="51"/>
        <v>103.52388573206301</v>
      </c>
    </row>
    <row r="535" spans="1:8" x14ac:dyDescent="0.3">
      <c r="A535" s="60">
        <v>42903</v>
      </c>
      <c r="B535" s="15">
        <f t="shared" si="47"/>
        <v>2017</v>
      </c>
      <c r="C535" s="15">
        <f t="shared" si="48"/>
        <v>6</v>
      </c>
      <c r="D535" s="15">
        <f t="shared" si="49"/>
        <v>7</v>
      </c>
      <c r="E535" s="15">
        <f t="shared" si="50"/>
        <v>1</v>
      </c>
      <c r="F535" s="15">
        <v>4762</v>
      </c>
      <c r="G535" s="15">
        <v>0</v>
      </c>
      <c r="H535" s="62">
        <f t="shared" si="51"/>
        <v>65.604407322062627</v>
      </c>
    </row>
    <row r="536" spans="1:8" x14ac:dyDescent="0.3">
      <c r="A536" s="60">
        <v>42904</v>
      </c>
      <c r="B536" s="15">
        <f t="shared" si="47"/>
        <v>2017</v>
      </c>
      <c r="C536" s="15">
        <f t="shared" si="48"/>
        <v>6</v>
      </c>
      <c r="D536" s="15">
        <f t="shared" si="49"/>
        <v>1</v>
      </c>
      <c r="E536" s="15">
        <f t="shared" si="50"/>
        <v>0</v>
      </c>
      <c r="F536" s="15">
        <v>4689</v>
      </c>
      <c r="G536" s="15">
        <v>0</v>
      </c>
      <c r="H536" s="62">
        <f t="shared" si="51"/>
        <v>149.7682931273882</v>
      </c>
    </row>
    <row r="537" spans="1:8" x14ac:dyDescent="0.3">
      <c r="A537" s="60">
        <v>42905</v>
      </c>
      <c r="B537" s="15">
        <f t="shared" si="47"/>
        <v>2017</v>
      </c>
      <c r="C537" s="15">
        <f t="shared" si="48"/>
        <v>6</v>
      </c>
      <c r="D537" s="15">
        <f t="shared" si="49"/>
        <v>2</v>
      </c>
      <c r="E537" s="15">
        <f t="shared" si="50"/>
        <v>0</v>
      </c>
      <c r="F537" s="15">
        <v>4552</v>
      </c>
      <c r="G537" s="15">
        <v>0</v>
      </c>
      <c r="H537" s="62">
        <f t="shared" si="51"/>
        <v>154.38597536916456</v>
      </c>
    </row>
    <row r="538" spans="1:8" x14ac:dyDescent="0.3">
      <c r="A538" s="60">
        <v>42906</v>
      </c>
      <c r="B538" s="15">
        <f t="shared" si="47"/>
        <v>2017</v>
      </c>
      <c r="C538" s="15">
        <f t="shared" si="48"/>
        <v>6</v>
      </c>
      <c r="D538" s="15">
        <f t="shared" si="49"/>
        <v>3</v>
      </c>
      <c r="E538" s="15">
        <f t="shared" si="50"/>
        <v>0</v>
      </c>
      <c r="F538" s="15">
        <v>4397</v>
      </c>
      <c r="G538" s="15">
        <v>0</v>
      </c>
      <c r="H538" s="62">
        <f t="shared" si="51"/>
        <v>151.77536765442599</v>
      </c>
    </row>
    <row r="539" spans="1:8" x14ac:dyDescent="0.3">
      <c r="A539" s="60">
        <v>42907</v>
      </c>
      <c r="B539" s="15">
        <f t="shared" si="47"/>
        <v>2017</v>
      </c>
      <c r="C539" s="15">
        <f t="shared" si="48"/>
        <v>6</v>
      </c>
      <c r="D539" s="15">
        <f t="shared" si="49"/>
        <v>4</v>
      </c>
      <c r="E539" s="15">
        <f t="shared" si="50"/>
        <v>0</v>
      </c>
      <c r="F539" s="15">
        <v>4231</v>
      </c>
      <c r="G539" s="15">
        <v>0</v>
      </c>
      <c r="H539" s="62">
        <f t="shared" si="51"/>
        <v>141.14679824179433</v>
      </c>
    </row>
    <row r="540" spans="1:8" x14ac:dyDescent="0.3">
      <c r="A540" s="60">
        <v>42908</v>
      </c>
      <c r="B540" s="15">
        <f t="shared" si="47"/>
        <v>2017</v>
      </c>
      <c r="C540" s="15">
        <f t="shared" si="48"/>
        <v>6</v>
      </c>
      <c r="D540" s="15">
        <f t="shared" si="49"/>
        <v>5</v>
      </c>
      <c r="E540" s="15">
        <f t="shared" si="50"/>
        <v>0</v>
      </c>
      <c r="F540" s="15">
        <v>4094</v>
      </c>
      <c r="G540" s="15">
        <v>0</v>
      </c>
      <c r="H540" s="62">
        <f t="shared" si="51"/>
        <v>121.89562174613698</v>
      </c>
    </row>
    <row r="541" spans="1:8" x14ac:dyDescent="0.3">
      <c r="A541" s="60">
        <v>42909</v>
      </c>
      <c r="B541" s="15">
        <f t="shared" si="47"/>
        <v>2017</v>
      </c>
      <c r="C541" s="15">
        <f t="shared" si="48"/>
        <v>6</v>
      </c>
      <c r="D541" s="15">
        <f t="shared" si="49"/>
        <v>6</v>
      </c>
      <c r="E541" s="15">
        <f t="shared" si="50"/>
        <v>1</v>
      </c>
      <c r="F541" s="15">
        <v>3960</v>
      </c>
      <c r="G541" s="15">
        <v>0</v>
      </c>
      <c r="H541" s="62">
        <f t="shared" si="51"/>
        <v>103.52388573206301</v>
      </c>
    </row>
    <row r="542" spans="1:8" x14ac:dyDescent="0.3">
      <c r="A542" s="60">
        <v>42910</v>
      </c>
      <c r="B542" s="15">
        <f t="shared" si="47"/>
        <v>2017</v>
      </c>
      <c r="C542" s="15">
        <f t="shared" si="48"/>
        <v>6</v>
      </c>
      <c r="D542" s="15">
        <f t="shared" si="49"/>
        <v>7</v>
      </c>
      <c r="E542" s="15">
        <f t="shared" si="50"/>
        <v>1</v>
      </c>
      <c r="F542" s="15">
        <v>3871</v>
      </c>
      <c r="G542" s="15">
        <v>0</v>
      </c>
      <c r="H542" s="62">
        <f t="shared" si="51"/>
        <v>65.604407322062627</v>
      </c>
    </row>
    <row r="543" spans="1:8" x14ac:dyDescent="0.3">
      <c r="A543" s="60">
        <v>42911</v>
      </c>
      <c r="B543" s="15">
        <f t="shared" si="47"/>
        <v>2017</v>
      </c>
      <c r="C543" s="15">
        <f t="shared" si="48"/>
        <v>6</v>
      </c>
      <c r="D543" s="15">
        <f t="shared" si="49"/>
        <v>1</v>
      </c>
      <c r="E543" s="15">
        <f t="shared" si="50"/>
        <v>0</v>
      </c>
      <c r="F543" s="15">
        <v>3813</v>
      </c>
      <c r="G543" s="15">
        <v>0</v>
      </c>
      <c r="H543" s="62">
        <f t="shared" si="51"/>
        <v>149.7682931273882</v>
      </c>
    </row>
    <row r="544" spans="1:8" x14ac:dyDescent="0.3">
      <c r="A544" s="60">
        <v>42912</v>
      </c>
      <c r="B544" s="15">
        <f t="shared" si="47"/>
        <v>2017</v>
      </c>
      <c r="C544" s="15">
        <f t="shared" si="48"/>
        <v>6</v>
      </c>
      <c r="D544" s="15">
        <f t="shared" si="49"/>
        <v>2</v>
      </c>
      <c r="E544" s="15">
        <f t="shared" si="50"/>
        <v>0</v>
      </c>
      <c r="F544" s="15">
        <v>3660</v>
      </c>
      <c r="G544" s="15">
        <v>0</v>
      </c>
      <c r="H544" s="62">
        <f t="shared" si="51"/>
        <v>154.38597536916456</v>
      </c>
    </row>
    <row r="545" spans="1:8" x14ac:dyDescent="0.3">
      <c r="A545" s="60">
        <v>42913</v>
      </c>
      <c r="B545" s="15">
        <f t="shared" si="47"/>
        <v>2017</v>
      </c>
      <c r="C545" s="15">
        <f t="shared" si="48"/>
        <v>6</v>
      </c>
      <c r="D545" s="15">
        <f t="shared" si="49"/>
        <v>3</v>
      </c>
      <c r="E545" s="15">
        <f t="shared" si="50"/>
        <v>0</v>
      </c>
      <c r="F545" s="15">
        <v>3505</v>
      </c>
      <c r="G545" s="15">
        <v>0</v>
      </c>
      <c r="H545" s="62">
        <f t="shared" si="51"/>
        <v>151.77536765442599</v>
      </c>
    </row>
    <row r="546" spans="1:8" x14ac:dyDescent="0.3">
      <c r="A546" s="60">
        <v>42914</v>
      </c>
      <c r="B546" s="15">
        <f t="shared" si="47"/>
        <v>2017</v>
      </c>
      <c r="C546" s="15">
        <f t="shared" si="48"/>
        <v>6</v>
      </c>
      <c r="D546" s="15">
        <f t="shared" si="49"/>
        <v>4</v>
      </c>
      <c r="E546" s="15">
        <f t="shared" si="50"/>
        <v>0</v>
      </c>
      <c r="F546" s="15">
        <v>3354</v>
      </c>
      <c r="G546" s="15">
        <v>0</v>
      </c>
      <c r="H546" s="62">
        <f t="shared" si="51"/>
        <v>141.14679824179433</v>
      </c>
    </row>
    <row r="547" spans="1:8" x14ac:dyDescent="0.3">
      <c r="A547" s="60">
        <v>42915</v>
      </c>
      <c r="B547" s="15">
        <f t="shared" si="47"/>
        <v>2017</v>
      </c>
      <c r="C547" s="15">
        <f t="shared" si="48"/>
        <v>6</v>
      </c>
      <c r="D547" s="15">
        <f t="shared" si="49"/>
        <v>5</v>
      </c>
      <c r="E547" s="15">
        <f t="shared" si="50"/>
        <v>0</v>
      </c>
      <c r="F547" s="15">
        <v>3215</v>
      </c>
      <c r="G547" s="15">
        <v>0</v>
      </c>
      <c r="H547" s="62">
        <f t="shared" si="51"/>
        <v>121.89562174613698</v>
      </c>
    </row>
    <row r="548" spans="1:8" x14ac:dyDescent="0.3">
      <c r="A548" s="60">
        <v>42916</v>
      </c>
      <c r="B548" s="15">
        <f t="shared" si="47"/>
        <v>2017</v>
      </c>
      <c r="C548" s="15">
        <f t="shared" si="48"/>
        <v>6</v>
      </c>
      <c r="D548" s="15">
        <f t="shared" si="49"/>
        <v>6</v>
      </c>
      <c r="E548" s="15">
        <f t="shared" si="50"/>
        <v>1</v>
      </c>
      <c r="F548" s="15">
        <v>3088</v>
      </c>
      <c r="G548" s="15">
        <v>0</v>
      </c>
      <c r="H548" s="62">
        <f t="shared" si="51"/>
        <v>103.52388573206301</v>
      </c>
    </row>
    <row r="549" spans="1:8" x14ac:dyDescent="0.3">
      <c r="A549" s="60">
        <v>42917</v>
      </c>
      <c r="B549" s="15">
        <f t="shared" si="47"/>
        <v>2017</v>
      </c>
      <c r="C549" s="15">
        <f t="shared" si="48"/>
        <v>7</v>
      </c>
      <c r="D549" s="15">
        <f t="shared" si="49"/>
        <v>7</v>
      </c>
      <c r="E549" s="15">
        <f t="shared" si="50"/>
        <v>1</v>
      </c>
      <c r="F549" s="15">
        <v>2985</v>
      </c>
      <c r="G549" s="15">
        <v>0</v>
      </c>
      <c r="H549" s="62">
        <f t="shared" si="51"/>
        <v>67.953699547968711</v>
      </c>
    </row>
    <row r="550" spans="1:8" x14ac:dyDescent="0.3">
      <c r="A550" s="60">
        <v>42918</v>
      </c>
      <c r="B550" s="15">
        <f t="shared" si="47"/>
        <v>2017</v>
      </c>
      <c r="C550" s="15">
        <f t="shared" si="48"/>
        <v>7</v>
      </c>
      <c r="D550" s="15">
        <f t="shared" si="49"/>
        <v>1</v>
      </c>
      <c r="E550" s="15">
        <f t="shared" si="50"/>
        <v>0</v>
      </c>
      <c r="F550" s="15">
        <v>2917</v>
      </c>
      <c r="G550" s="15">
        <v>0</v>
      </c>
      <c r="H550" s="62">
        <f t="shared" si="51"/>
        <v>152.11758535329426</v>
      </c>
    </row>
    <row r="551" spans="1:8" x14ac:dyDescent="0.3">
      <c r="A551" s="60">
        <v>42919</v>
      </c>
      <c r="B551" s="15">
        <f t="shared" si="47"/>
        <v>2017</v>
      </c>
      <c r="C551" s="15">
        <f t="shared" si="48"/>
        <v>7</v>
      </c>
      <c r="D551" s="15">
        <f t="shared" si="49"/>
        <v>2</v>
      </c>
      <c r="E551" s="15">
        <f t="shared" si="50"/>
        <v>0</v>
      </c>
      <c r="F551" s="15">
        <v>2763</v>
      </c>
      <c r="G551" s="15">
        <v>0</v>
      </c>
      <c r="H551" s="62">
        <f t="shared" si="51"/>
        <v>156.73526759507061</v>
      </c>
    </row>
    <row r="552" spans="1:8" x14ac:dyDescent="0.3">
      <c r="A552" s="60">
        <v>42920</v>
      </c>
      <c r="B552" s="15">
        <f t="shared" si="47"/>
        <v>2017</v>
      </c>
      <c r="C552" s="15">
        <f t="shared" si="48"/>
        <v>7</v>
      </c>
      <c r="D552" s="15">
        <f t="shared" si="49"/>
        <v>3</v>
      </c>
      <c r="E552" s="15">
        <f t="shared" si="50"/>
        <v>0</v>
      </c>
      <c r="F552" s="15">
        <v>2600</v>
      </c>
      <c r="G552" s="15">
        <v>0</v>
      </c>
      <c r="H552" s="62">
        <f t="shared" si="51"/>
        <v>154.12465988033208</v>
      </c>
    </row>
    <row r="553" spans="1:8" x14ac:dyDescent="0.3">
      <c r="A553" s="60">
        <v>42921</v>
      </c>
      <c r="B553" s="15">
        <f t="shared" si="47"/>
        <v>2017</v>
      </c>
      <c r="C553" s="15">
        <f t="shared" si="48"/>
        <v>7</v>
      </c>
      <c r="D553" s="15">
        <f t="shared" si="49"/>
        <v>4</v>
      </c>
      <c r="E553" s="15">
        <f t="shared" si="50"/>
        <v>0</v>
      </c>
      <c r="F553" s="15">
        <v>2430</v>
      </c>
      <c r="G553" s="15">
        <v>0</v>
      </c>
      <c r="H553" s="62">
        <f t="shared" si="51"/>
        <v>143.49609046770041</v>
      </c>
    </row>
    <row r="554" spans="1:8" x14ac:dyDescent="0.3">
      <c r="A554" s="60">
        <v>42922</v>
      </c>
      <c r="B554" s="15">
        <f t="shared" si="47"/>
        <v>2017</v>
      </c>
      <c r="C554" s="15">
        <f t="shared" si="48"/>
        <v>7</v>
      </c>
      <c r="D554" s="15">
        <f t="shared" si="49"/>
        <v>5</v>
      </c>
      <c r="E554" s="15">
        <f t="shared" si="50"/>
        <v>0</v>
      </c>
      <c r="F554" s="15">
        <v>2299</v>
      </c>
      <c r="G554" s="15">
        <v>0</v>
      </c>
      <c r="H554" s="62">
        <f t="shared" si="51"/>
        <v>124.24491397204307</v>
      </c>
    </row>
    <row r="555" spans="1:8" x14ac:dyDescent="0.3">
      <c r="A555" s="60">
        <v>42923</v>
      </c>
      <c r="B555" s="15">
        <f t="shared" si="47"/>
        <v>2017</v>
      </c>
      <c r="C555" s="15">
        <f t="shared" si="48"/>
        <v>7</v>
      </c>
      <c r="D555" s="15">
        <f t="shared" si="49"/>
        <v>6</v>
      </c>
      <c r="E555" s="15">
        <f t="shared" si="50"/>
        <v>1</v>
      </c>
      <c r="F555" s="15">
        <v>2181</v>
      </c>
      <c r="G555" s="15">
        <v>0</v>
      </c>
      <c r="H555" s="62">
        <f t="shared" si="51"/>
        <v>105.87317795796908</v>
      </c>
    </row>
    <row r="556" spans="1:8" x14ac:dyDescent="0.3">
      <c r="A556" s="60">
        <v>42924</v>
      </c>
      <c r="B556" s="15">
        <f t="shared" si="47"/>
        <v>2017</v>
      </c>
      <c r="C556" s="15">
        <f t="shared" si="48"/>
        <v>7</v>
      </c>
      <c r="D556" s="15">
        <f t="shared" si="49"/>
        <v>7</v>
      </c>
      <c r="E556" s="15">
        <f t="shared" si="50"/>
        <v>1</v>
      </c>
      <c r="F556" s="15">
        <v>2072</v>
      </c>
      <c r="G556" s="15">
        <v>0</v>
      </c>
      <c r="H556" s="62">
        <f t="shared" si="51"/>
        <v>67.953699547968711</v>
      </c>
    </row>
    <row r="557" spans="1:8" x14ac:dyDescent="0.3">
      <c r="A557" s="60">
        <v>42925</v>
      </c>
      <c r="B557" s="15">
        <f t="shared" si="47"/>
        <v>2017</v>
      </c>
      <c r="C557" s="15">
        <f t="shared" si="48"/>
        <v>7</v>
      </c>
      <c r="D557" s="15">
        <f t="shared" si="49"/>
        <v>1</v>
      </c>
      <c r="E557" s="15">
        <f t="shared" si="50"/>
        <v>0</v>
      </c>
      <c r="F557" s="15">
        <v>2006</v>
      </c>
      <c r="G557" s="15">
        <v>0</v>
      </c>
      <c r="H557" s="62">
        <f t="shared" si="51"/>
        <v>152.11758535329426</v>
      </c>
    </row>
    <row r="558" spans="1:8" x14ac:dyDescent="0.3">
      <c r="A558" s="60">
        <v>42926</v>
      </c>
      <c r="B558" s="15">
        <f t="shared" si="47"/>
        <v>2017</v>
      </c>
      <c r="C558" s="15">
        <f t="shared" si="48"/>
        <v>7</v>
      </c>
      <c r="D558" s="15">
        <f t="shared" si="49"/>
        <v>2</v>
      </c>
      <c r="E558" s="15">
        <f t="shared" si="50"/>
        <v>0</v>
      </c>
      <c r="F558" s="15">
        <v>9177</v>
      </c>
      <c r="G558" s="15">
        <v>7320</v>
      </c>
      <c r="H558" s="62">
        <f t="shared" si="51"/>
        <v>156.73526759507061</v>
      </c>
    </row>
    <row r="559" spans="1:8" x14ac:dyDescent="0.3">
      <c r="A559" s="60">
        <v>42927</v>
      </c>
      <c r="B559" s="15">
        <f t="shared" si="47"/>
        <v>2017</v>
      </c>
      <c r="C559" s="15">
        <f t="shared" si="48"/>
        <v>7</v>
      </c>
      <c r="D559" s="15">
        <f t="shared" si="49"/>
        <v>3</v>
      </c>
      <c r="E559" s="15">
        <f t="shared" si="50"/>
        <v>0</v>
      </c>
      <c r="F559" s="15">
        <v>9007</v>
      </c>
      <c r="G559" s="15">
        <v>0</v>
      </c>
      <c r="H559" s="62">
        <f t="shared" si="51"/>
        <v>154.12465988033208</v>
      </c>
    </row>
    <row r="560" spans="1:8" x14ac:dyDescent="0.3">
      <c r="A560" s="60">
        <v>42928</v>
      </c>
      <c r="B560" s="15">
        <f t="shared" si="47"/>
        <v>2017</v>
      </c>
      <c r="C560" s="15">
        <f t="shared" si="48"/>
        <v>7</v>
      </c>
      <c r="D560" s="15">
        <f t="shared" si="49"/>
        <v>4</v>
      </c>
      <c r="E560" s="15">
        <f t="shared" si="50"/>
        <v>0</v>
      </c>
      <c r="F560" s="15">
        <v>8835</v>
      </c>
      <c r="G560" s="15">
        <v>0</v>
      </c>
      <c r="H560" s="62">
        <f t="shared" si="51"/>
        <v>143.49609046770041</v>
      </c>
    </row>
    <row r="561" spans="1:8" x14ac:dyDescent="0.3">
      <c r="A561" s="60">
        <v>42929</v>
      </c>
      <c r="B561" s="15">
        <f t="shared" si="47"/>
        <v>2017</v>
      </c>
      <c r="C561" s="15">
        <f t="shared" si="48"/>
        <v>7</v>
      </c>
      <c r="D561" s="15">
        <f t="shared" si="49"/>
        <v>5</v>
      </c>
      <c r="E561" s="15">
        <f t="shared" si="50"/>
        <v>0</v>
      </c>
      <c r="F561" s="15">
        <v>8686</v>
      </c>
      <c r="G561" s="15">
        <v>0</v>
      </c>
      <c r="H561" s="62">
        <f t="shared" si="51"/>
        <v>124.24491397204307</v>
      </c>
    </row>
    <row r="562" spans="1:8" x14ac:dyDescent="0.3">
      <c r="A562" s="60">
        <v>42930</v>
      </c>
      <c r="B562" s="15">
        <f t="shared" si="47"/>
        <v>2017</v>
      </c>
      <c r="C562" s="15">
        <f t="shared" si="48"/>
        <v>7</v>
      </c>
      <c r="D562" s="15">
        <f t="shared" si="49"/>
        <v>6</v>
      </c>
      <c r="E562" s="15">
        <f t="shared" si="50"/>
        <v>1</v>
      </c>
      <c r="F562" s="15">
        <v>8568</v>
      </c>
      <c r="G562" s="15">
        <v>0</v>
      </c>
      <c r="H562" s="62">
        <f t="shared" si="51"/>
        <v>105.87317795796908</v>
      </c>
    </row>
    <row r="563" spans="1:8" x14ac:dyDescent="0.3">
      <c r="A563" s="60">
        <v>42931</v>
      </c>
      <c r="B563" s="15">
        <f t="shared" si="47"/>
        <v>2017</v>
      </c>
      <c r="C563" s="15">
        <f t="shared" si="48"/>
        <v>7</v>
      </c>
      <c r="D563" s="15">
        <f t="shared" si="49"/>
        <v>7</v>
      </c>
      <c r="E563" s="15">
        <f t="shared" si="50"/>
        <v>1</v>
      </c>
      <c r="F563" s="15">
        <v>8460</v>
      </c>
      <c r="G563" s="15">
        <v>0</v>
      </c>
      <c r="H563" s="62">
        <f t="shared" si="51"/>
        <v>67.953699547968711</v>
      </c>
    </row>
    <row r="564" spans="1:8" x14ac:dyDescent="0.3">
      <c r="A564" s="60">
        <v>42932</v>
      </c>
      <c r="B564" s="15">
        <f t="shared" si="47"/>
        <v>2017</v>
      </c>
      <c r="C564" s="15">
        <f t="shared" si="48"/>
        <v>7</v>
      </c>
      <c r="D564" s="15">
        <f t="shared" si="49"/>
        <v>1</v>
      </c>
      <c r="E564" s="15">
        <f t="shared" si="50"/>
        <v>0</v>
      </c>
      <c r="F564" s="15">
        <v>8380</v>
      </c>
      <c r="G564" s="15">
        <v>0</v>
      </c>
      <c r="H564" s="62">
        <f t="shared" si="51"/>
        <v>152.11758535329426</v>
      </c>
    </row>
    <row r="565" spans="1:8" x14ac:dyDescent="0.3">
      <c r="A565" s="60">
        <v>42933</v>
      </c>
      <c r="B565" s="15">
        <f t="shared" si="47"/>
        <v>2017</v>
      </c>
      <c r="C565" s="15">
        <f t="shared" si="48"/>
        <v>7</v>
      </c>
      <c r="D565" s="15">
        <f t="shared" si="49"/>
        <v>2</v>
      </c>
      <c r="E565" s="15">
        <f t="shared" si="50"/>
        <v>0</v>
      </c>
      <c r="F565" s="15">
        <v>8225</v>
      </c>
      <c r="G565" s="15">
        <v>0</v>
      </c>
      <c r="H565" s="62">
        <f t="shared" si="51"/>
        <v>156.73526759507061</v>
      </c>
    </row>
    <row r="566" spans="1:8" x14ac:dyDescent="0.3">
      <c r="A566" s="60">
        <v>42934</v>
      </c>
      <c r="B566" s="15">
        <f t="shared" si="47"/>
        <v>2017</v>
      </c>
      <c r="C566" s="15">
        <f t="shared" si="48"/>
        <v>7</v>
      </c>
      <c r="D566" s="15">
        <f t="shared" si="49"/>
        <v>3</v>
      </c>
      <c r="E566" s="15">
        <f t="shared" si="50"/>
        <v>0</v>
      </c>
      <c r="F566" s="15">
        <v>8072</v>
      </c>
      <c r="G566" s="15">
        <v>0</v>
      </c>
      <c r="H566" s="62">
        <f t="shared" si="51"/>
        <v>154.12465988033208</v>
      </c>
    </row>
    <row r="567" spans="1:8" x14ac:dyDescent="0.3">
      <c r="A567" s="60">
        <v>42935</v>
      </c>
      <c r="B567" s="15">
        <f t="shared" si="47"/>
        <v>2017</v>
      </c>
      <c r="C567" s="15">
        <f t="shared" si="48"/>
        <v>7</v>
      </c>
      <c r="D567" s="15">
        <f t="shared" si="49"/>
        <v>4</v>
      </c>
      <c r="E567" s="15">
        <f t="shared" si="50"/>
        <v>0</v>
      </c>
      <c r="F567" s="15">
        <v>7923</v>
      </c>
      <c r="G567" s="15">
        <v>0</v>
      </c>
      <c r="H567" s="62">
        <f t="shared" si="51"/>
        <v>143.49609046770041</v>
      </c>
    </row>
    <row r="568" spans="1:8" x14ac:dyDescent="0.3">
      <c r="A568" s="60">
        <v>42936</v>
      </c>
      <c r="B568" s="15">
        <f t="shared" si="47"/>
        <v>2017</v>
      </c>
      <c r="C568" s="15">
        <f t="shared" si="48"/>
        <v>7</v>
      </c>
      <c r="D568" s="15">
        <f t="shared" si="49"/>
        <v>5</v>
      </c>
      <c r="E568" s="15">
        <f t="shared" si="50"/>
        <v>0</v>
      </c>
      <c r="F568" s="15">
        <v>7781</v>
      </c>
      <c r="G568" s="15">
        <v>0</v>
      </c>
      <c r="H568" s="62">
        <f t="shared" si="51"/>
        <v>124.24491397204307</v>
      </c>
    </row>
    <row r="569" spans="1:8" x14ac:dyDescent="0.3">
      <c r="A569" s="60">
        <v>42937</v>
      </c>
      <c r="B569" s="15">
        <f t="shared" si="47"/>
        <v>2017</v>
      </c>
      <c r="C569" s="15">
        <f t="shared" si="48"/>
        <v>7</v>
      </c>
      <c r="D569" s="15">
        <f t="shared" si="49"/>
        <v>6</v>
      </c>
      <c r="E569" s="15">
        <f t="shared" si="50"/>
        <v>1</v>
      </c>
      <c r="F569" s="15">
        <v>7666</v>
      </c>
      <c r="G569" s="15">
        <v>0</v>
      </c>
      <c r="H569" s="62">
        <f t="shared" si="51"/>
        <v>105.87317795796908</v>
      </c>
    </row>
    <row r="570" spans="1:8" x14ac:dyDescent="0.3">
      <c r="A570" s="60">
        <v>42938</v>
      </c>
      <c r="B570" s="15">
        <f t="shared" si="47"/>
        <v>2017</v>
      </c>
      <c r="C570" s="15">
        <f t="shared" si="48"/>
        <v>7</v>
      </c>
      <c r="D570" s="15">
        <f t="shared" si="49"/>
        <v>7</v>
      </c>
      <c r="E570" s="15">
        <f t="shared" si="50"/>
        <v>1</v>
      </c>
      <c r="F570" s="15">
        <v>7556</v>
      </c>
      <c r="G570" s="15">
        <v>0</v>
      </c>
      <c r="H570" s="62">
        <f t="shared" si="51"/>
        <v>67.953699547968711</v>
      </c>
    </row>
    <row r="571" spans="1:8" x14ac:dyDescent="0.3">
      <c r="A571" s="60">
        <v>42939</v>
      </c>
      <c r="B571" s="15">
        <f t="shared" si="47"/>
        <v>2017</v>
      </c>
      <c r="C571" s="15">
        <f t="shared" si="48"/>
        <v>7</v>
      </c>
      <c r="D571" s="15">
        <f t="shared" si="49"/>
        <v>1</v>
      </c>
      <c r="E571" s="15">
        <f t="shared" si="50"/>
        <v>0</v>
      </c>
      <c r="F571" s="15">
        <v>7493</v>
      </c>
      <c r="G571" s="15">
        <v>0</v>
      </c>
      <c r="H571" s="62">
        <f t="shared" si="51"/>
        <v>152.11758535329426</v>
      </c>
    </row>
    <row r="572" spans="1:8" x14ac:dyDescent="0.3">
      <c r="A572" s="60">
        <v>42940</v>
      </c>
      <c r="B572" s="15">
        <f t="shared" si="47"/>
        <v>2017</v>
      </c>
      <c r="C572" s="15">
        <f t="shared" si="48"/>
        <v>7</v>
      </c>
      <c r="D572" s="15">
        <f t="shared" si="49"/>
        <v>2</v>
      </c>
      <c r="E572" s="15">
        <f t="shared" si="50"/>
        <v>0</v>
      </c>
      <c r="F572" s="15">
        <v>7334</v>
      </c>
      <c r="G572" s="15">
        <v>0</v>
      </c>
      <c r="H572" s="62">
        <f t="shared" si="51"/>
        <v>156.73526759507061</v>
      </c>
    </row>
    <row r="573" spans="1:8" x14ac:dyDescent="0.3">
      <c r="A573" s="60">
        <v>42941</v>
      </c>
      <c r="B573" s="15">
        <f t="shared" si="47"/>
        <v>2017</v>
      </c>
      <c r="C573" s="15">
        <f t="shared" si="48"/>
        <v>7</v>
      </c>
      <c r="D573" s="15">
        <f t="shared" si="49"/>
        <v>3</v>
      </c>
      <c r="E573" s="15">
        <f t="shared" si="50"/>
        <v>0</v>
      </c>
      <c r="F573" s="15">
        <v>7172</v>
      </c>
      <c r="G573" s="15">
        <v>0</v>
      </c>
      <c r="H573" s="62">
        <f t="shared" si="51"/>
        <v>154.12465988033208</v>
      </c>
    </row>
    <row r="574" spans="1:8" x14ac:dyDescent="0.3">
      <c r="A574" s="60">
        <v>42942</v>
      </c>
      <c r="B574" s="15">
        <f t="shared" si="47"/>
        <v>2017</v>
      </c>
      <c r="C574" s="15">
        <f t="shared" si="48"/>
        <v>7</v>
      </c>
      <c r="D574" s="15">
        <f t="shared" si="49"/>
        <v>4</v>
      </c>
      <c r="E574" s="15">
        <f t="shared" si="50"/>
        <v>0</v>
      </c>
      <c r="F574" s="15">
        <v>7027</v>
      </c>
      <c r="G574" s="15">
        <v>0</v>
      </c>
      <c r="H574" s="62">
        <f t="shared" si="51"/>
        <v>143.49609046770041</v>
      </c>
    </row>
    <row r="575" spans="1:8" x14ac:dyDescent="0.3">
      <c r="A575" s="60">
        <v>42943</v>
      </c>
      <c r="B575" s="15">
        <f t="shared" si="47"/>
        <v>2017</v>
      </c>
      <c r="C575" s="15">
        <f t="shared" si="48"/>
        <v>7</v>
      </c>
      <c r="D575" s="15">
        <f t="shared" si="49"/>
        <v>5</v>
      </c>
      <c r="E575" s="15">
        <f t="shared" si="50"/>
        <v>0</v>
      </c>
      <c r="F575" s="15">
        <v>6883</v>
      </c>
      <c r="G575" s="15">
        <v>0</v>
      </c>
      <c r="H575" s="62">
        <f t="shared" si="51"/>
        <v>124.24491397204307</v>
      </c>
    </row>
    <row r="576" spans="1:8" x14ac:dyDescent="0.3">
      <c r="A576" s="60">
        <v>42944</v>
      </c>
      <c r="B576" s="15">
        <f t="shared" si="47"/>
        <v>2017</v>
      </c>
      <c r="C576" s="15">
        <f t="shared" si="48"/>
        <v>7</v>
      </c>
      <c r="D576" s="15">
        <f t="shared" si="49"/>
        <v>6</v>
      </c>
      <c r="E576" s="15">
        <f t="shared" si="50"/>
        <v>1</v>
      </c>
      <c r="F576" s="15">
        <v>6759</v>
      </c>
      <c r="G576" s="15">
        <v>0</v>
      </c>
      <c r="H576" s="62">
        <f t="shared" si="51"/>
        <v>105.87317795796908</v>
      </c>
    </row>
    <row r="577" spans="1:8" x14ac:dyDescent="0.3">
      <c r="A577" s="60">
        <v>42945</v>
      </c>
      <c r="B577" s="15">
        <f t="shared" si="47"/>
        <v>2017</v>
      </c>
      <c r="C577" s="15">
        <f t="shared" si="48"/>
        <v>7</v>
      </c>
      <c r="D577" s="15">
        <f t="shared" si="49"/>
        <v>7</v>
      </c>
      <c r="E577" s="15">
        <f t="shared" si="50"/>
        <v>1</v>
      </c>
      <c r="F577" s="15">
        <v>6650</v>
      </c>
      <c r="G577" s="15">
        <v>0</v>
      </c>
      <c r="H577" s="62">
        <f t="shared" si="51"/>
        <v>67.953699547968711</v>
      </c>
    </row>
    <row r="578" spans="1:8" x14ac:dyDescent="0.3">
      <c r="A578" s="60">
        <v>42946</v>
      </c>
      <c r="B578" s="15">
        <f t="shared" ref="B578:B641" si="52">YEAR(A578)</f>
        <v>2017</v>
      </c>
      <c r="C578" s="15">
        <f t="shared" ref="C578:C641" si="53">MONTH(A578)</f>
        <v>7</v>
      </c>
      <c r="D578" s="15">
        <f t="shared" ref="D578:D641" si="54">WEEKDAY(A578)</f>
        <v>1</v>
      </c>
      <c r="E578" s="15">
        <f t="shared" ref="E578:E641" si="55">IF(OR(D578=6,D578=7),1,0)</f>
        <v>0</v>
      </c>
      <c r="F578" s="15">
        <v>6581</v>
      </c>
      <c r="G578" s="15">
        <v>0</v>
      </c>
      <c r="H578" s="62">
        <f t="shared" ref="H578:H641" si="56">100-2.17*D578^2.25+12.77*D578+EXP(-D578/0.032)+5*C578^0.75+10*E578+20*(B578-2016)</f>
        <v>152.11758535329426</v>
      </c>
    </row>
    <row r="579" spans="1:8" x14ac:dyDescent="0.3">
      <c r="A579" s="60">
        <v>42947</v>
      </c>
      <c r="B579" s="15">
        <f t="shared" si="52"/>
        <v>2017</v>
      </c>
      <c r="C579" s="15">
        <f t="shared" si="53"/>
        <v>7</v>
      </c>
      <c r="D579" s="15">
        <f t="shared" si="54"/>
        <v>2</v>
      </c>
      <c r="E579" s="15">
        <f t="shared" si="55"/>
        <v>0</v>
      </c>
      <c r="F579" s="15">
        <v>6410</v>
      </c>
      <c r="G579" s="15">
        <v>0</v>
      </c>
      <c r="H579" s="62">
        <f t="shared" si="56"/>
        <v>156.73526759507061</v>
      </c>
    </row>
    <row r="580" spans="1:8" x14ac:dyDescent="0.3">
      <c r="A580" s="60">
        <v>42948</v>
      </c>
      <c r="B580" s="15">
        <f t="shared" si="52"/>
        <v>2017</v>
      </c>
      <c r="C580" s="15">
        <f t="shared" si="53"/>
        <v>8</v>
      </c>
      <c r="D580" s="15">
        <f t="shared" si="54"/>
        <v>3</v>
      </c>
      <c r="E580" s="15">
        <f t="shared" si="55"/>
        <v>0</v>
      </c>
      <c r="F580" s="15">
        <v>6249</v>
      </c>
      <c r="G580" s="15">
        <v>0</v>
      </c>
      <c r="H580" s="62">
        <f t="shared" si="56"/>
        <v>156.39121682709225</v>
      </c>
    </row>
    <row r="581" spans="1:8" x14ac:dyDescent="0.3">
      <c r="A581" s="60">
        <v>42949</v>
      </c>
      <c r="B581" s="15">
        <f t="shared" si="52"/>
        <v>2017</v>
      </c>
      <c r="C581" s="15">
        <f t="shared" si="53"/>
        <v>8</v>
      </c>
      <c r="D581" s="15">
        <f t="shared" si="54"/>
        <v>4</v>
      </c>
      <c r="E581" s="15">
        <f t="shared" si="55"/>
        <v>0</v>
      </c>
      <c r="F581" s="15">
        <v>6099</v>
      </c>
      <c r="G581" s="15">
        <v>0</v>
      </c>
      <c r="H581" s="62">
        <f t="shared" si="56"/>
        <v>145.76264741446056</v>
      </c>
    </row>
    <row r="582" spans="1:8" x14ac:dyDescent="0.3">
      <c r="A582" s="60">
        <v>42950</v>
      </c>
      <c r="B582" s="15">
        <f t="shared" si="52"/>
        <v>2017</v>
      </c>
      <c r="C582" s="15">
        <f t="shared" si="53"/>
        <v>8</v>
      </c>
      <c r="D582" s="15">
        <f t="shared" si="54"/>
        <v>5</v>
      </c>
      <c r="E582" s="15">
        <f t="shared" si="55"/>
        <v>0</v>
      </c>
      <c r="F582" s="15">
        <v>5968</v>
      </c>
      <c r="G582" s="15">
        <v>0</v>
      </c>
      <c r="H582" s="62">
        <f t="shared" si="56"/>
        <v>126.51147091880323</v>
      </c>
    </row>
    <row r="583" spans="1:8" x14ac:dyDescent="0.3">
      <c r="A583" s="60">
        <v>42951</v>
      </c>
      <c r="B583" s="15">
        <f t="shared" si="52"/>
        <v>2017</v>
      </c>
      <c r="C583" s="15">
        <f t="shared" si="53"/>
        <v>8</v>
      </c>
      <c r="D583" s="15">
        <f t="shared" si="54"/>
        <v>6</v>
      </c>
      <c r="E583" s="15">
        <f t="shared" si="55"/>
        <v>1</v>
      </c>
      <c r="F583" s="15">
        <v>5836</v>
      </c>
      <c r="G583" s="15">
        <v>0</v>
      </c>
      <c r="H583" s="62">
        <f t="shared" si="56"/>
        <v>108.13973490472924</v>
      </c>
    </row>
    <row r="584" spans="1:8" x14ac:dyDescent="0.3">
      <c r="A584" s="60">
        <v>42952</v>
      </c>
      <c r="B584" s="15">
        <f t="shared" si="52"/>
        <v>2017</v>
      </c>
      <c r="C584" s="15">
        <f t="shared" si="53"/>
        <v>8</v>
      </c>
      <c r="D584" s="15">
        <f t="shared" si="54"/>
        <v>7</v>
      </c>
      <c r="E584" s="15">
        <f t="shared" si="55"/>
        <v>1</v>
      </c>
      <c r="F584" s="15">
        <v>5738</v>
      </c>
      <c r="G584" s="15">
        <v>0</v>
      </c>
      <c r="H584" s="62">
        <f t="shared" si="56"/>
        <v>70.220256494728872</v>
      </c>
    </row>
    <row r="585" spans="1:8" x14ac:dyDescent="0.3">
      <c r="A585" s="60">
        <v>42953</v>
      </c>
      <c r="B585" s="15">
        <f t="shared" si="52"/>
        <v>2017</v>
      </c>
      <c r="C585" s="15">
        <f t="shared" si="53"/>
        <v>8</v>
      </c>
      <c r="D585" s="15">
        <f t="shared" si="54"/>
        <v>1</v>
      </c>
      <c r="E585" s="15">
        <f t="shared" si="55"/>
        <v>0</v>
      </c>
      <c r="F585" s="15">
        <v>5664</v>
      </c>
      <c r="G585" s="15">
        <v>0</v>
      </c>
      <c r="H585" s="62">
        <f t="shared" si="56"/>
        <v>154.38414230005444</v>
      </c>
    </row>
    <row r="586" spans="1:8" x14ac:dyDescent="0.3">
      <c r="A586" s="60">
        <v>42954</v>
      </c>
      <c r="B586" s="15">
        <f t="shared" si="52"/>
        <v>2017</v>
      </c>
      <c r="C586" s="15">
        <f t="shared" si="53"/>
        <v>8</v>
      </c>
      <c r="D586" s="15">
        <f t="shared" si="54"/>
        <v>2</v>
      </c>
      <c r="E586" s="15">
        <f t="shared" si="55"/>
        <v>0</v>
      </c>
      <c r="F586" s="15">
        <v>5514</v>
      </c>
      <c r="G586" s="15">
        <v>0</v>
      </c>
      <c r="H586" s="62">
        <f t="shared" si="56"/>
        <v>159.00182454183079</v>
      </c>
    </row>
    <row r="587" spans="1:8" x14ac:dyDescent="0.3">
      <c r="A587" s="60">
        <v>42955</v>
      </c>
      <c r="B587" s="15">
        <f t="shared" si="52"/>
        <v>2017</v>
      </c>
      <c r="C587" s="15">
        <f t="shared" si="53"/>
        <v>8</v>
      </c>
      <c r="D587" s="15">
        <f t="shared" si="54"/>
        <v>3</v>
      </c>
      <c r="E587" s="15">
        <f t="shared" si="55"/>
        <v>0</v>
      </c>
      <c r="F587" s="15">
        <v>5347</v>
      </c>
      <c r="G587" s="15">
        <v>0</v>
      </c>
      <c r="H587" s="62">
        <f t="shared" si="56"/>
        <v>156.39121682709225</v>
      </c>
    </row>
    <row r="588" spans="1:8" x14ac:dyDescent="0.3">
      <c r="A588" s="60">
        <v>42956</v>
      </c>
      <c r="B588" s="15">
        <f t="shared" si="52"/>
        <v>2017</v>
      </c>
      <c r="C588" s="15">
        <f t="shared" si="53"/>
        <v>8</v>
      </c>
      <c r="D588" s="15">
        <f t="shared" si="54"/>
        <v>4</v>
      </c>
      <c r="E588" s="15">
        <f t="shared" si="55"/>
        <v>0</v>
      </c>
      <c r="F588" s="15">
        <v>5204</v>
      </c>
      <c r="G588" s="15">
        <v>0</v>
      </c>
      <c r="H588" s="62">
        <f t="shared" si="56"/>
        <v>145.76264741446056</v>
      </c>
    </row>
    <row r="589" spans="1:8" x14ac:dyDescent="0.3">
      <c r="A589" s="60">
        <v>42957</v>
      </c>
      <c r="B589" s="15">
        <f t="shared" si="52"/>
        <v>2017</v>
      </c>
      <c r="C589" s="15">
        <f t="shared" si="53"/>
        <v>8</v>
      </c>
      <c r="D589" s="15">
        <f t="shared" si="54"/>
        <v>5</v>
      </c>
      <c r="E589" s="15">
        <f t="shared" si="55"/>
        <v>0</v>
      </c>
      <c r="F589" s="15">
        <v>5061</v>
      </c>
      <c r="G589" s="15">
        <v>0</v>
      </c>
      <c r="H589" s="62">
        <f t="shared" si="56"/>
        <v>126.51147091880323</v>
      </c>
    </row>
    <row r="590" spans="1:8" x14ac:dyDescent="0.3">
      <c r="A590" s="60">
        <v>42958</v>
      </c>
      <c r="B590" s="15">
        <f t="shared" si="52"/>
        <v>2017</v>
      </c>
      <c r="C590" s="15">
        <f t="shared" si="53"/>
        <v>8</v>
      </c>
      <c r="D590" s="15">
        <f t="shared" si="54"/>
        <v>6</v>
      </c>
      <c r="E590" s="15">
        <f t="shared" si="55"/>
        <v>1</v>
      </c>
      <c r="F590" s="15">
        <v>4922</v>
      </c>
      <c r="G590" s="15">
        <v>0</v>
      </c>
      <c r="H590" s="62">
        <f t="shared" si="56"/>
        <v>108.13973490472924</v>
      </c>
    </row>
    <row r="591" spans="1:8" x14ac:dyDescent="0.3">
      <c r="A591" s="60">
        <v>42959</v>
      </c>
      <c r="B591" s="15">
        <f t="shared" si="52"/>
        <v>2017</v>
      </c>
      <c r="C591" s="15">
        <f t="shared" si="53"/>
        <v>8</v>
      </c>
      <c r="D591" s="15">
        <f t="shared" si="54"/>
        <v>7</v>
      </c>
      <c r="E591" s="15">
        <f t="shared" si="55"/>
        <v>1</v>
      </c>
      <c r="F591" s="15">
        <v>4798</v>
      </c>
      <c r="G591" s="15">
        <v>0</v>
      </c>
      <c r="H591" s="62">
        <f t="shared" si="56"/>
        <v>70.220256494728872</v>
      </c>
    </row>
    <row r="592" spans="1:8" x14ac:dyDescent="0.3">
      <c r="A592" s="60">
        <v>42960</v>
      </c>
      <c r="B592" s="15">
        <f t="shared" si="52"/>
        <v>2017</v>
      </c>
      <c r="C592" s="15">
        <f t="shared" si="53"/>
        <v>8</v>
      </c>
      <c r="D592" s="15">
        <f t="shared" si="54"/>
        <v>1</v>
      </c>
      <c r="E592" s="15">
        <f t="shared" si="55"/>
        <v>0</v>
      </c>
      <c r="F592" s="15">
        <v>4729</v>
      </c>
      <c r="G592" s="15">
        <v>0</v>
      </c>
      <c r="H592" s="62">
        <f t="shared" si="56"/>
        <v>154.38414230005444</v>
      </c>
    </row>
    <row r="593" spans="1:8" x14ac:dyDescent="0.3">
      <c r="A593" s="60">
        <v>42961</v>
      </c>
      <c r="B593" s="15">
        <f t="shared" si="52"/>
        <v>2017</v>
      </c>
      <c r="C593" s="15">
        <f t="shared" si="53"/>
        <v>8</v>
      </c>
      <c r="D593" s="15">
        <f t="shared" si="54"/>
        <v>2</v>
      </c>
      <c r="E593" s="15">
        <f t="shared" si="55"/>
        <v>0</v>
      </c>
      <c r="F593" s="15">
        <v>4585</v>
      </c>
      <c r="G593" s="15">
        <v>0</v>
      </c>
      <c r="H593" s="62">
        <f t="shared" si="56"/>
        <v>159.00182454183079</v>
      </c>
    </row>
    <row r="594" spans="1:8" x14ac:dyDescent="0.3">
      <c r="A594" s="60">
        <v>42962</v>
      </c>
      <c r="B594" s="15">
        <f t="shared" si="52"/>
        <v>2017</v>
      </c>
      <c r="C594" s="15">
        <f t="shared" si="53"/>
        <v>8</v>
      </c>
      <c r="D594" s="15">
        <f t="shared" si="54"/>
        <v>3</v>
      </c>
      <c r="E594" s="15">
        <f t="shared" si="55"/>
        <v>0</v>
      </c>
      <c r="F594" s="15">
        <v>4436</v>
      </c>
      <c r="G594" s="15">
        <v>0</v>
      </c>
      <c r="H594" s="62">
        <f t="shared" si="56"/>
        <v>156.39121682709225</v>
      </c>
    </row>
    <row r="595" spans="1:8" x14ac:dyDescent="0.3">
      <c r="A595" s="60">
        <v>42963</v>
      </c>
      <c r="B595" s="15">
        <f t="shared" si="52"/>
        <v>2017</v>
      </c>
      <c r="C595" s="15">
        <f t="shared" si="53"/>
        <v>8</v>
      </c>
      <c r="D595" s="15">
        <f t="shared" si="54"/>
        <v>4</v>
      </c>
      <c r="E595" s="15">
        <f t="shared" si="55"/>
        <v>0</v>
      </c>
      <c r="F595" s="15">
        <v>4275</v>
      </c>
      <c r="G595" s="15">
        <v>0</v>
      </c>
      <c r="H595" s="62">
        <f t="shared" si="56"/>
        <v>145.76264741446056</v>
      </c>
    </row>
    <row r="596" spans="1:8" x14ac:dyDescent="0.3">
      <c r="A596" s="60">
        <v>42964</v>
      </c>
      <c r="B596" s="15">
        <f t="shared" si="52"/>
        <v>2017</v>
      </c>
      <c r="C596" s="15">
        <f t="shared" si="53"/>
        <v>8</v>
      </c>
      <c r="D596" s="15">
        <f t="shared" si="54"/>
        <v>5</v>
      </c>
      <c r="E596" s="15">
        <f t="shared" si="55"/>
        <v>0</v>
      </c>
      <c r="F596" s="15">
        <v>4126</v>
      </c>
      <c r="G596" s="15">
        <v>0</v>
      </c>
      <c r="H596" s="62">
        <f t="shared" si="56"/>
        <v>126.51147091880323</v>
      </c>
    </row>
    <row r="597" spans="1:8" x14ac:dyDescent="0.3">
      <c r="A597" s="60">
        <v>42965</v>
      </c>
      <c r="B597" s="15">
        <f t="shared" si="52"/>
        <v>2017</v>
      </c>
      <c r="C597" s="15">
        <f t="shared" si="53"/>
        <v>8</v>
      </c>
      <c r="D597" s="15">
        <f t="shared" si="54"/>
        <v>6</v>
      </c>
      <c r="E597" s="15">
        <f t="shared" si="55"/>
        <v>1</v>
      </c>
      <c r="F597" s="15">
        <v>4014</v>
      </c>
      <c r="G597" s="15">
        <v>0</v>
      </c>
      <c r="H597" s="62">
        <f t="shared" si="56"/>
        <v>108.13973490472924</v>
      </c>
    </row>
    <row r="598" spans="1:8" x14ac:dyDescent="0.3">
      <c r="A598" s="60">
        <v>42966</v>
      </c>
      <c r="B598" s="15">
        <f t="shared" si="52"/>
        <v>2017</v>
      </c>
      <c r="C598" s="15">
        <f t="shared" si="53"/>
        <v>8</v>
      </c>
      <c r="D598" s="15">
        <f t="shared" si="54"/>
        <v>7</v>
      </c>
      <c r="E598" s="15">
        <f t="shared" si="55"/>
        <v>1</v>
      </c>
      <c r="F598" s="15">
        <v>3909</v>
      </c>
      <c r="G598" s="15">
        <v>0</v>
      </c>
      <c r="H598" s="62">
        <f t="shared" si="56"/>
        <v>70.220256494728872</v>
      </c>
    </row>
    <row r="599" spans="1:8" x14ac:dyDescent="0.3">
      <c r="A599" s="60">
        <v>42967</v>
      </c>
      <c r="B599" s="15">
        <f t="shared" si="52"/>
        <v>2017</v>
      </c>
      <c r="C599" s="15">
        <f t="shared" si="53"/>
        <v>8</v>
      </c>
      <c r="D599" s="15">
        <f t="shared" si="54"/>
        <v>1</v>
      </c>
      <c r="E599" s="15">
        <f t="shared" si="55"/>
        <v>0</v>
      </c>
      <c r="F599" s="15">
        <v>3831</v>
      </c>
      <c r="G599" s="15">
        <v>0</v>
      </c>
      <c r="H599" s="62">
        <f t="shared" si="56"/>
        <v>154.38414230005444</v>
      </c>
    </row>
    <row r="600" spans="1:8" x14ac:dyDescent="0.3">
      <c r="A600" s="60">
        <v>42968</v>
      </c>
      <c r="B600" s="15">
        <f t="shared" si="52"/>
        <v>2017</v>
      </c>
      <c r="C600" s="15">
        <f t="shared" si="53"/>
        <v>8</v>
      </c>
      <c r="D600" s="15">
        <f t="shared" si="54"/>
        <v>2</v>
      </c>
      <c r="E600" s="15">
        <f t="shared" si="55"/>
        <v>0</v>
      </c>
      <c r="F600" s="15">
        <v>3679</v>
      </c>
      <c r="G600" s="15">
        <v>0</v>
      </c>
      <c r="H600" s="62">
        <f t="shared" si="56"/>
        <v>159.00182454183079</v>
      </c>
    </row>
    <row r="601" spans="1:8" x14ac:dyDescent="0.3">
      <c r="A601" s="60">
        <v>42969</v>
      </c>
      <c r="B601" s="15">
        <f t="shared" si="52"/>
        <v>2017</v>
      </c>
      <c r="C601" s="15">
        <f t="shared" si="53"/>
        <v>8</v>
      </c>
      <c r="D601" s="15">
        <f t="shared" si="54"/>
        <v>3</v>
      </c>
      <c r="E601" s="15">
        <f t="shared" si="55"/>
        <v>0</v>
      </c>
      <c r="F601" s="15">
        <v>3527</v>
      </c>
      <c r="G601" s="15">
        <v>0</v>
      </c>
      <c r="H601" s="62">
        <f t="shared" si="56"/>
        <v>156.39121682709225</v>
      </c>
    </row>
    <row r="602" spans="1:8" x14ac:dyDescent="0.3">
      <c r="A602" s="60">
        <v>42970</v>
      </c>
      <c r="B602" s="15">
        <f t="shared" si="52"/>
        <v>2017</v>
      </c>
      <c r="C602" s="15">
        <f t="shared" si="53"/>
        <v>8</v>
      </c>
      <c r="D602" s="15">
        <f t="shared" si="54"/>
        <v>4</v>
      </c>
      <c r="E602" s="15">
        <f t="shared" si="55"/>
        <v>0</v>
      </c>
      <c r="F602" s="15">
        <v>3371</v>
      </c>
      <c r="G602" s="15">
        <v>0</v>
      </c>
      <c r="H602" s="62">
        <f t="shared" si="56"/>
        <v>145.76264741446056</v>
      </c>
    </row>
    <row r="603" spans="1:8" x14ac:dyDescent="0.3">
      <c r="A603" s="60">
        <v>42971</v>
      </c>
      <c r="B603" s="15">
        <f t="shared" si="52"/>
        <v>2017</v>
      </c>
      <c r="C603" s="15">
        <f t="shared" si="53"/>
        <v>8</v>
      </c>
      <c r="D603" s="15">
        <f t="shared" si="54"/>
        <v>5</v>
      </c>
      <c r="E603" s="15">
        <f t="shared" si="55"/>
        <v>0</v>
      </c>
      <c r="F603" s="15">
        <v>3236</v>
      </c>
      <c r="G603" s="15">
        <v>0</v>
      </c>
      <c r="H603" s="62">
        <f t="shared" si="56"/>
        <v>126.51147091880323</v>
      </c>
    </row>
    <row r="604" spans="1:8" x14ac:dyDescent="0.3">
      <c r="A604" s="60">
        <v>42972</v>
      </c>
      <c r="B604" s="15">
        <f t="shared" si="52"/>
        <v>2017</v>
      </c>
      <c r="C604" s="15">
        <f t="shared" si="53"/>
        <v>8</v>
      </c>
      <c r="D604" s="15">
        <f t="shared" si="54"/>
        <v>6</v>
      </c>
      <c r="E604" s="15">
        <f t="shared" si="55"/>
        <v>1</v>
      </c>
      <c r="F604" s="15">
        <v>3124</v>
      </c>
      <c r="G604" s="15">
        <v>0</v>
      </c>
      <c r="H604" s="62">
        <f t="shared" si="56"/>
        <v>108.13973490472924</v>
      </c>
    </row>
    <row r="605" spans="1:8" x14ac:dyDescent="0.3">
      <c r="A605" s="60">
        <v>42973</v>
      </c>
      <c r="B605" s="15">
        <f t="shared" si="52"/>
        <v>2017</v>
      </c>
      <c r="C605" s="15">
        <f t="shared" si="53"/>
        <v>8</v>
      </c>
      <c r="D605" s="15">
        <f t="shared" si="54"/>
        <v>7</v>
      </c>
      <c r="E605" s="15">
        <f t="shared" si="55"/>
        <v>1</v>
      </c>
      <c r="F605" s="15">
        <v>3021</v>
      </c>
      <c r="G605" s="15">
        <v>0</v>
      </c>
      <c r="H605" s="62">
        <f t="shared" si="56"/>
        <v>70.220256494728872</v>
      </c>
    </row>
    <row r="606" spans="1:8" x14ac:dyDescent="0.3">
      <c r="A606" s="60">
        <v>42974</v>
      </c>
      <c r="B606" s="15">
        <f t="shared" si="52"/>
        <v>2017</v>
      </c>
      <c r="C606" s="15">
        <f t="shared" si="53"/>
        <v>8</v>
      </c>
      <c r="D606" s="15">
        <f t="shared" si="54"/>
        <v>1</v>
      </c>
      <c r="E606" s="15">
        <f t="shared" si="55"/>
        <v>0</v>
      </c>
      <c r="F606" s="15">
        <v>2945</v>
      </c>
      <c r="G606" s="15">
        <v>0</v>
      </c>
      <c r="H606" s="62">
        <f t="shared" si="56"/>
        <v>154.38414230005444</v>
      </c>
    </row>
    <row r="607" spans="1:8" x14ac:dyDescent="0.3">
      <c r="A607" s="60">
        <v>42975</v>
      </c>
      <c r="B607" s="15">
        <f t="shared" si="52"/>
        <v>2017</v>
      </c>
      <c r="C607" s="15">
        <f t="shared" si="53"/>
        <v>8</v>
      </c>
      <c r="D607" s="15">
        <f t="shared" si="54"/>
        <v>2</v>
      </c>
      <c r="E607" s="15">
        <f t="shared" si="55"/>
        <v>0</v>
      </c>
      <c r="F607" s="15">
        <v>2793</v>
      </c>
      <c r="G607" s="15">
        <v>0</v>
      </c>
      <c r="H607" s="62">
        <f t="shared" si="56"/>
        <v>159.00182454183079</v>
      </c>
    </row>
    <row r="608" spans="1:8" x14ac:dyDescent="0.3">
      <c r="A608" s="60">
        <v>42976</v>
      </c>
      <c r="B608" s="15">
        <f t="shared" si="52"/>
        <v>2017</v>
      </c>
      <c r="C608" s="15">
        <f t="shared" si="53"/>
        <v>8</v>
      </c>
      <c r="D608" s="15">
        <f t="shared" si="54"/>
        <v>3</v>
      </c>
      <c r="E608" s="15">
        <f t="shared" si="55"/>
        <v>0</v>
      </c>
      <c r="F608" s="15">
        <v>2632</v>
      </c>
      <c r="G608" s="15">
        <v>0</v>
      </c>
      <c r="H608" s="62">
        <f t="shared" si="56"/>
        <v>156.39121682709225</v>
      </c>
    </row>
    <row r="609" spans="1:8" x14ac:dyDescent="0.3">
      <c r="A609" s="60">
        <v>42977</v>
      </c>
      <c r="B609" s="15">
        <f t="shared" si="52"/>
        <v>2017</v>
      </c>
      <c r="C609" s="15">
        <f t="shared" si="53"/>
        <v>8</v>
      </c>
      <c r="D609" s="15">
        <f t="shared" si="54"/>
        <v>4</v>
      </c>
      <c r="E609" s="15">
        <f t="shared" si="55"/>
        <v>0</v>
      </c>
      <c r="F609" s="15">
        <v>2470</v>
      </c>
      <c r="G609" s="15">
        <v>0</v>
      </c>
      <c r="H609" s="62">
        <f t="shared" si="56"/>
        <v>145.76264741446056</v>
      </c>
    </row>
    <row r="610" spans="1:8" x14ac:dyDescent="0.3">
      <c r="A610" s="60">
        <v>42978</v>
      </c>
      <c r="B610" s="15">
        <f t="shared" si="52"/>
        <v>2017</v>
      </c>
      <c r="C610" s="15">
        <f t="shared" si="53"/>
        <v>8</v>
      </c>
      <c r="D610" s="15">
        <f t="shared" si="54"/>
        <v>5</v>
      </c>
      <c r="E610" s="15">
        <f t="shared" si="55"/>
        <v>0</v>
      </c>
      <c r="F610" s="15">
        <v>2331</v>
      </c>
      <c r="G610" s="15">
        <v>0</v>
      </c>
      <c r="H610" s="62">
        <f t="shared" si="56"/>
        <v>126.51147091880323</v>
      </c>
    </row>
    <row r="611" spans="1:8" x14ac:dyDescent="0.3">
      <c r="A611" s="60">
        <v>42979</v>
      </c>
      <c r="B611" s="15">
        <f t="shared" si="52"/>
        <v>2017</v>
      </c>
      <c r="C611" s="15">
        <f t="shared" si="53"/>
        <v>9</v>
      </c>
      <c r="D611" s="15">
        <f t="shared" si="54"/>
        <v>6</v>
      </c>
      <c r="E611" s="15">
        <f t="shared" si="55"/>
        <v>1</v>
      </c>
      <c r="F611" s="15">
        <v>2190</v>
      </c>
      <c r="G611" s="15">
        <v>0</v>
      </c>
      <c r="H611" s="62">
        <f t="shared" si="56"/>
        <v>110.33635471820799</v>
      </c>
    </row>
    <row r="612" spans="1:8" x14ac:dyDescent="0.3">
      <c r="A612" s="60">
        <v>42980</v>
      </c>
      <c r="B612" s="15">
        <f t="shared" si="52"/>
        <v>2017</v>
      </c>
      <c r="C612" s="15">
        <f t="shared" si="53"/>
        <v>9</v>
      </c>
      <c r="D612" s="15">
        <f t="shared" si="54"/>
        <v>7</v>
      </c>
      <c r="E612" s="15">
        <f t="shared" si="55"/>
        <v>1</v>
      </c>
      <c r="F612" s="15">
        <v>2072</v>
      </c>
      <c r="G612" s="15">
        <v>0</v>
      </c>
      <c r="H612" s="62">
        <f t="shared" si="56"/>
        <v>72.41687630820762</v>
      </c>
    </row>
    <row r="613" spans="1:8" x14ac:dyDescent="0.3">
      <c r="A613" s="60">
        <v>42981</v>
      </c>
      <c r="B613" s="15">
        <f t="shared" si="52"/>
        <v>2017</v>
      </c>
      <c r="C613" s="15">
        <f t="shared" si="53"/>
        <v>9</v>
      </c>
      <c r="D613" s="15">
        <f t="shared" si="54"/>
        <v>1</v>
      </c>
      <c r="E613" s="15">
        <f t="shared" si="55"/>
        <v>0</v>
      </c>
      <c r="F613" s="15">
        <v>2002</v>
      </c>
      <c r="G613" s="15">
        <v>0</v>
      </c>
      <c r="H613" s="62">
        <f t="shared" si="56"/>
        <v>156.58076211353318</v>
      </c>
    </row>
    <row r="614" spans="1:8" x14ac:dyDescent="0.3">
      <c r="A614" s="60">
        <v>42982</v>
      </c>
      <c r="B614" s="15">
        <f t="shared" si="52"/>
        <v>2017</v>
      </c>
      <c r="C614" s="15">
        <f t="shared" si="53"/>
        <v>9</v>
      </c>
      <c r="D614" s="15">
        <f t="shared" si="54"/>
        <v>2</v>
      </c>
      <c r="E614" s="15">
        <f t="shared" si="55"/>
        <v>0</v>
      </c>
      <c r="F614" s="15">
        <v>6922</v>
      </c>
      <c r="G614" s="15">
        <v>5070</v>
      </c>
      <c r="H614" s="62">
        <f t="shared" si="56"/>
        <v>161.19844435530953</v>
      </c>
    </row>
    <row r="615" spans="1:8" x14ac:dyDescent="0.3">
      <c r="A615" s="60">
        <v>42983</v>
      </c>
      <c r="B615" s="15">
        <f t="shared" si="52"/>
        <v>2017</v>
      </c>
      <c r="C615" s="15">
        <f t="shared" si="53"/>
        <v>9</v>
      </c>
      <c r="D615" s="15">
        <f t="shared" si="54"/>
        <v>3</v>
      </c>
      <c r="E615" s="15">
        <f t="shared" si="55"/>
        <v>0</v>
      </c>
      <c r="F615" s="15">
        <v>6761</v>
      </c>
      <c r="G615" s="15">
        <v>0</v>
      </c>
      <c r="H615" s="62">
        <f t="shared" si="56"/>
        <v>158.58783664057097</v>
      </c>
    </row>
    <row r="616" spans="1:8" x14ac:dyDescent="0.3">
      <c r="A616" s="60">
        <v>42984</v>
      </c>
      <c r="B616" s="15">
        <f t="shared" si="52"/>
        <v>2017</v>
      </c>
      <c r="C616" s="15">
        <f t="shared" si="53"/>
        <v>9</v>
      </c>
      <c r="D616" s="15">
        <f t="shared" si="54"/>
        <v>4</v>
      </c>
      <c r="E616" s="15">
        <f t="shared" si="55"/>
        <v>0</v>
      </c>
      <c r="F616" s="15">
        <v>6612</v>
      </c>
      <c r="G616" s="15">
        <v>0</v>
      </c>
      <c r="H616" s="62">
        <f t="shared" si="56"/>
        <v>147.95926722793931</v>
      </c>
    </row>
    <row r="617" spans="1:8" x14ac:dyDescent="0.3">
      <c r="A617" s="60">
        <v>42985</v>
      </c>
      <c r="B617" s="15">
        <f t="shared" si="52"/>
        <v>2017</v>
      </c>
      <c r="C617" s="15">
        <f t="shared" si="53"/>
        <v>9</v>
      </c>
      <c r="D617" s="15">
        <f t="shared" si="54"/>
        <v>5</v>
      </c>
      <c r="E617" s="15">
        <f t="shared" si="55"/>
        <v>0</v>
      </c>
      <c r="F617" s="15">
        <v>6456</v>
      </c>
      <c r="G617" s="15">
        <v>0</v>
      </c>
      <c r="H617" s="62">
        <f t="shared" si="56"/>
        <v>128.70809073228196</v>
      </c>
    </row>
    <row r="618" spans="1:8" x14ac:dyDescent="0.3">
      <c r="A618" s="60">
        <v>42986</v>
      </c>
      <c r="B618" s="15">
        <f t="shared" si="52"/>
        <v>2017</v>
      </c>
      <c r="C618" s="15">
        <f t="shared" si="53"/>
        <v>9</v>
      </c>
      <c r="D618" s="15">
        <f t="shared" si="54"/>
        <v>6</v>
      </c>
      <c r="E618" s="15">
        <f t="shared" si="55"/>
        <v>1</v>
      </c>
      <c r="F618" s="15">
        <v>6340</v>
      </c>
      <c r="G618" s="15">
        <v>0</v>
      </c>
      <c r="H618" s="62">
        <f t="shared" si="56"/>
        <v>110.33635471820799</v>
      </c>
    </row>
    <row r="619" spans="1:8" x14ac:dyDescent="0.3">
      <c r="A619" s="60">
        <v>42987</v>
      </c>
      <c r="B619" s="15">
        <f t="shared" si="52"/>
        <v>2017</v>
      </c>
      <c r="C619" s="15">
        <f t="shared" si="53"/>
        <v>9</v>
      </c>
      <c r="D619" s="15">
        <f t="shared" si="54"/>
        <v>7</v>
      </c>
      <c r="E619" s="15">
        <f t="shared" si="55"/>
        <v>1</v>
      </c>
      <c r="F619" s="15">
        <v>6226</v>
      </c>
      <c r="G619" s="15">
        <v>0</v>
      </c>
      <c r="H619" s="62">
        <f t="shared" si="56"/>
        <v>72.41687630820762</v>
      </c>
    </row>
    <row r="620" spans="1:8" x14ac:dyDescent="0.3">
      <c r="A620" s="60">
        <v>42988</v>
      </c>
      <c r="B620" s="15">
        <f t="shared" si="52"/>
        <v>2017</v>
      </c>
      <c r="C620" s="15">
        <f t="shared" si="53"/>
        <v>9</v>
      </c>
      <c r="D620" s="15">
        <f t="shared" si="54"/>
        <v>1</v>
      </c>
      <c r="E620" s="15">
        <f t="shared" si="55"/>
        <v>0</v>
      </c>
      <c r="F620" s="15">
        <v>6166</v>
      </c>
      <c r="G620" s="15">
        <v>0</v>
      </c>
      <c r="H620" s="62">
        <f t="shared" si="56"/>
        <v>156.58076211353318</v>
      </c>
    </row>
    <row r="621" spans="1:8" x14ac:dyDescent="0.3">
      <c r="A621" s="60">
        <v>42989</v>
      </c>
      <c r="B621" s="15">
        <f t="shared" si="52"/>
        <v>2017</v>
      </c>
      <c r="C621" s="15">
        <f t="shared" si="53"/>
        <v>9</v>
      </c>
      <c r="D621" s="15">
        <f t="shared" si="54"/>
        <v>2</v>
      </c>
      <c r="E621" s="15">
        <f t="shared" si="55"/>
        <v>0</v>
      </c>
      <c r="F621" s="15">
        <v>6013</v>
      </c>
      <c r="G621" s="15">
        <v>0</v>
      </c>
      <c r="H621" s="62">
        <f t="shared" si="56"/>
        <v>161.19844435530953</v>
      </c>
    </row>
    <row r="622" spans="1:8" x14ac:dyDescent="0.3">
      <c r="A622" s="60">
        <v>42990</v>
      </c>
      <c r="B622" s="15">
        <f t="shared" si="52"/>
        <v>2017</v>
      </c>
      <c r="C622" s="15">
        <f t="shared" si="53"/>
        <v>9</v>
      </c>
      <c r="D622" s="15">
        <f t="shared" si="54"/>
        <v>3</v>
      </c>
      <c r="E622" s="15">
        <f t="shared" si="55"/>
        <v>0</v>
      </c>
      <c r="F622" s="15">
        <v>5866</v>
      </c>
      <c r="G622" s="15">
        <v>0</v>
      </c>
      <c r="H622" s="62">
        <f t="shared" si="56"/>
        <v>158.58783664057097</v>
      </c>
    </row>
    <row r="623" spans="1:8" x14ac:dyDescent="0.3">
      <c r="A623" s="60">
        <v>42991</v>
      </c>
      <c r="B623" s="15">
        <f t="shared" si="52"/>
        <v>2017</v>
      </c>
      <c r="C623" s="15">
        <f t="shared" si="53"/>
        <v>9</v>
      </c>
      <c r="D623" s="15">
        <f t="shared" si="54"/>
        <v>4</v>
      </c>
      <c r="E623" s="15">
        <f t="shared" si="55"/>
        <v>0</v>
      </c>
      <c r="F623" s="15">
        <v>5705</v>
      </c>
      <c r="G623" s="15">
        <v>0</v>
      </c>
      <c r="H623" s="62">
        <f t="shared" si="56"/>
        <v>147.95926722793931</v>
      </c>
    </row>
    <row r="624" spans="1:8" x14ac:dyDescent="0.3">
      <c r="A624" s="60">
        <v>42992</v>
      </c>
      <c r="B624" s="15">
        <f t="shared" si="52"/>
        <v>2017</v>
      </c>
      <c r="C624" s="15">
        <f t="shared" si="53"/>
        <v>9</v>
      </c>
      <c r="D624" s="15">
        <f t="shared" si="54"/>
        <v>5</v>
      </c>
      <c r="E624" s="15">
        <f t="shared" si="55"/>
        <v>0</v>
      </c>
      <c r="F624" s="15">
        <v>5551</v>
      </c>
      <c r="G624" s="15">
        <v>0</v>
      </c>
      <c r="H624" s="62">
        <f t="shared" si="56"/>
        <v>128.70809073228196</v>
      </c>
    </row>
    <row r="625" spans="1:8" x14ac:dyDescent="0.3">
      <c r="A625" s="60">
        <v>42993</v>
      </c>
      <c r="B625" s="15">
        <f t="shared" si="52"/>
        <v>2017</v>
      </c>
      <c r="C625" s="15">
        <f t="shared" si="53"/>
        <v>9</v>
      </c>
      <c r="D625" s="15">
        <f t="shared" si="54"/>
        <v>6</v>
      </c>
      <c r="E625" s="15">
        <f t="shared" si="55"/>
        <v>1</v>
      </c>
      <c r="F625" s="15">
        <v>5423</v>
      </c>
      <c r="G625" s="15">
        <v>0</v>
      </c>
      <c r="H625" s="62">
        <f t="shared" si="56"/>
        <v>110.33635471820799</v>
      </c>
    </row>
    <row r="626" spans="1:8" x14ac:dyDescent="0.3">
      <c r="A626" s="60">
        <v>42994</v>
      </c>
      <c r="B626" s="15">
        <f t="shared" si="52"/>
        <v>2017</v>
      </c>
      <c r="C626" s="15">
        <f t="shared" si="53"/>
        <v>9</v>
      </c>
      <c r="D626" s="15">
        <f t="shared" si="54"/>
        <v>7</v>
      </c>
      <c r="E626" s="15">
        <f t="shared" si="55"/>
        <v>1</v>
      </c>
      <c r="F626" s="15">
        <v>5311</v>
      </c>
      <c r="G626" s="15">
        <v>0</v>
      </c>
      <c r="H626" s="62">
        <f t="shared" si="56"/>
        <v>72.41687630820762</v>
      </c>
    </row>
    <row r="627" spans="1:8" x14ac:dyDescent="0.3">
      <c r="A627" s="60">
        <v>42995</v>
      </c>
      <c r="B627" s="15">
        <f t="shared" si="52"/>
        <v>2017</v>
      </c>
      <c r="C627" s="15">
        <f t="shared" si="53"/>
        <v>9</v>
      </c>
      <c r="D627" s="15">
        <f t="shared" si="54"/>
        <v>1</v>
      </c>
      <c r="E627" s="15">
        <f t="shared" si="55"/>
        <v>0</v>
      </c>
      <c r="F627" s="15">
        <v>5241</v>
      </c>
      <c r="G627" s="15">
        <v>0</v>
      </c>
      <c r="H627" s="62">
        <f t="shared" si="56"/>
        <v>156.58076211353318</v>
      </c>
    </row>
    <row r="628" spans="1:8" x14ac:dyDescent="0.3">
      <c r="A628" s="60">
        <v>42996</v>
      </c>
      <c r="B628" s="15">
        <f t="shared" si="52"/>
        <v>2017</v>
      </c>
      <c r="C628" s="15">
        <f t="shared" si="53"/>
        <v>9</v>
      </c>
      <c r="D628" s="15">
        <f t="shared" si="54"/>
        <v>2</v>
      </c>
      <c r="E628" s="15">
        <f t="shared" si="55"/>
        <v>0</v>
      </c>
      <c r="F628" s="15">
        <v>5084</v>
      </c>
      <c r="G628" s="15">
        <v>0</v>
      </c>
      <c r="H628" s="62">
        <f t="shared" si="56"/>
        <v>161.19844435530953</v>
      </c>
    </row>
    <row r="629" spans="1:8" x14ac:dyDescent="0.3">
      <c r="A629" s="60">
        <v>42997</v>
      </c>
      <c r="B629" s="15">
        <f t="shared" si="52"/>
        <v>2017</v>
      </c>
      <c r="C629" s="15">
        <f t="shared" si="53"/>
        <v>9</v>
      </c>
      <c r="D629" s="15">
        <f t="shared" si="54"/>
        <v>3</v>
      </c>
      <c r="E629" s="15">
        <f t="shared" si="55"/>
        <v>0</v>
      </c>
      <c r="F629" s="15">
        <v>4921</v>
      </c>
      <c r="G629" s="15">
        <v>0</v>
      </c>
      <c r="H629" s="62">
        <f t="shared" si="56"/>
        <v>158.58783664057097</v>
      </c>
    </row>
    <row r="630" spans="1:8" x14ac:dyDescent="0.3">
      <c r="A630" s="60">
        <v>42998</v>
      </c>
      <c r="B630" s="15">
        <f t="shared" si="52"/>
        <v>2017</v>
      </c>
      <c r="C630" s="15">
        <f t="shared" si="53"/>
        <v>9</v>
      </c>
      <c r="D630" s="15">
        <f t="shared" si="54"/>
        <v>4</v>
      </c>
      <c r="E630" s="15">
        <f t="shared" si="55"/>
        <v>0</v>
      </c>
      <c r="F630" s="15">
        <v>4761</v>
      </c>
      <c r="G630" s="15">
        <v>0</v>
      </c>
      <c r="H630" s="62">
        <f t="shared" si="56"/>
        <v>147.95926722793931</v>
      </c>
    </row>
    <row r="631" spans="1:8" x14ac:dyDescent="0.3">
      <c r="A631" s="60">
        <v>42999</v>
      </c>
      <c r="B631" s="15">
        <f t="shared" si="52"/>
        <v>2017</v>
      </c>
      <c r="C631" s="15">
        <f t="shared" si="53"/>
        <v>9</v>
      </c>
      <c r="D631" s="15">
        <f t="shared" si="54"/>
        <v>5</v>
      </c>
      <c r="E631" s="15">
        <f t="shared" si="55"/>
        <v>0</v>
      </c>
      <c r="F631" s="15">
        <v>4625</v>
      </c>
      <c r="G631" s="15">
        <v>0</v>
      </c>
      <c r="H631" s="62">
        <f t="shared" si="56"/>
        <v>128.70809073228196</v>
      </c>
    </row>
    <row r="632" spans="1:8" x14ac:dyDescent="0.3">
      <c r="A632" s="60">
        <v>43000</v>
      </c>
      <c r="B632" s="15">
        <f t="shared" si="52"/>
        <v>2017</v>
      </c>
      <c r="C632" s="15">
        <f t="shared" si="53"/>
        <v>9</v>
      </c>
      <c r="D632" s="15">
        <f t="shared" si="54"/>
        <v>6</v>
      </c>
      <c r="E632" s="15">
        <f t="shared" si="55"/>
        <v>1</v>
      </c>
      <c r="F632" s="15">
        <v>4490</v>
      </c>
      <c r="G632" s="15">
        <v>0</v>
      </c>
      <c r="H632" s="62">
        <f t="shared" si="56"/>
        <v>110.33635471820799</v>
      </c>
    </row>
    <row r="633" spans="1:8" x14ac:dyDescent="0.3">
      <c r="A633" s="60">
        <v>43001</v>
      </c>
      <c r="B633" s="15">
        <f t="shared" si="52"/>
        <v>2017</v>
      </c>
      <c r="C633" s="15">
        <f t="shared" si="53"/>
        <v>9</v>
      </c>
      <c r="D633" s="15">
        <f t="shared" si="54"/>
        <v>7</v>
      </c>
      <c r="E633" s="15">
        <f t="shared" si="55"/>
        <v>1</v>
      </c>
      <c r="F633" s="15">
        <v>4367</v>
      </c>
      <c r="G633" s="15">
        <v>0</v>
      </c>
      <c r="H633" s="62">
        <f t="shared" si="56"/>
        <v>72.41687630820762</v>
      </c>
    </row>
    <row r="634" spans="1:8" x14ac:dyDescent="0.3">
      <c r="A634" s="60">
        <v>43002</v>
      </c>
      <c r="B634" s="15">
        <f t="shared" si="52"/>
        <v>2017</v>
      </c>
      <c r="C634" s="15">
        <f t="shared" si="53"/>
        <v>9</v>
      </c>
      <c r="D634" s="15">
        <f t="shared" si="54"/>
        <v>1</v>
      </c>
      <c r="E634" s="15">
        <f t="shared" si="55"/>
        <v>0</v>
      </c>
      <c r="F634" s="15">
        <v>4288</v>
      </c>
      <c r="G634" s="15">
        <v>0</v>
      </c>
      <c r="H634" s="62">
        <f t="shared" si="56"/>
        <v>156.58076211353318</v>
      </c>
    </row>
    <row r="635" spans="1:8" x14ac:dyDescent="0.3">
      <c r="A635" s="60">
        <v>43003</v>
      </c>
      <c r="B635" s="15">
        <f t="shared" si="52"/>
        <v>2017</v>
      </c>
      <c r="C635" s="15">
        <f t="shared" si="53"/>
        <v>9</v>
      </c>
      <c r="D635" s="15">
        <f t="shared" si="54"/>
        <v>2</v>
      </c>
      <c r="E635" s="15">
        <f t="shared" si="55"/>
        <v>0</v>
      </c>
      <c r="F635" s="15">
        <v>4118</v>
      </c>
      <c r="G635" s="15">
        <v>0</v>
      </c>
      <c r="H635" s="62">
        <f t="shared" si="56"/>
        <v>161.19844435530953</v>
      </c>
    </row>
    <row r="636" spans="1:8" x14ac:dyDescent="0.3">
      <c r="A636" s="60">
        <v>43004</v>
      </c>
      <c r="B636" s="15">
        <f t="shared" si="52"/>
        <v>2017</v>
      </c>
      <c r="C636" s="15">
        <f t="shared" si="53"/>
        <v>9</v>
      </c>
      <c r="D636" s="15">
        <f t="shared" si="54"/>
        <v>3</v>
      </c>
      <c r="E636" s="15">
        <f t="shared" si="55"/>
        <v>0</v>
      </c>
      <c r="F636" s="15">
        <v>3952</v>
      </c>
      <c r="G636" s="15">
        <v>0</v>
      </c>
      <c r="H636" s="62">
        <f t="shared" si="56"/>
        <v>158.58783664057097</v>
      </c>
    </row>
    <row r="637" spans="1:8" x14ac:dyDescent="0.3">
      <c r="A637" s="60">
        <v>43005</v>
      </c>
      <c r="B637" s="15">
        <f t="shared" si="52"/>
        <v>2017</v>
      </c>
      <c r="C637" s="15">
        <f t="shared" si="53"/>
        <v>9</v>
      </c>
      <c r="D637" s="15">
        <f t="shared" si="54"/>
        <v>4</v>
      </c>
      <c r="E637" s="15">
        <f t="shared" si="55"/>
        <v>0</v>
      </c>
      <c r="F637" s="15">
        <v>3785</v>
      </c>
      <c r="G637" s="15">
        <v>0</v>
      </c>
      <c r="H637" s="62">
        <f t="shared" si="56"/>
        <v>147.95926722793931</v>
      </c>
    </row>
    <row r="638" spans="1:8" x14ac:dyDescent="0.3">
      <c r="A638" s="60">
        <v>43006</v>
      </c>
      <c r="B638" s="15">
        <f t="shared" si="52"/>
        <v>2017</v>
      </c>
      <c r="C638" s="15">
        <f t="shared" si="53"/>
        <v>9</v>
      </c>
      <c r="D638" s="15">
        <f t="shared" si="54"/>
        <v>5</v>
      </c>
      <c r="E638" s="15">
        <f t="shared" si="55"/>
        <v>0</v>
      </c>
      <c r="F638" s="15">
        <v>3636</v>
      </c>
      <c r="G638" s="15">
        <v>0</v>
      </c>
      <c r="H638" s="62">
        <f t="shared" si="56"/>
        <v>128.70809073228196</v>
      </c>
    </row>
    <row r="639" spans="1:8" x14ac:dyDescent="0.3">
      <c r="A639" s="60">
        <v>43007</v>
      </c>
      <c r="B639" s="15">
        <f t="shared" si="52"/>
        <v>2017</v>
      </c>
      <c r="C639" s="15">
        <f t="shared" si="53"/>
        <v>9</v>
      </c>
      <c r="D639" s="15">
        <f t="shared" si="54"/>
        <v>6</v>
      </c>
      <c r="E639" s="15">
        <f t="shared" si="55"/>
        <v>1</v>
      </c>
      <c r="F639" s="15">
        <v>3496</v>
      </c>
      <c r="G639" s="15">
        <v>0</v>
      </c>
      <c r="H639" s="62">
        <f t="shared" si="56"/>
        <v>110.33635471820799</v>
      </c>
    </row>
    <row r="640" spans="1:8" x14ac:dyDescent="0.3">
      <c r="A640" s="60">
        <v>43008</v>
      </c>
      <c r="B640" s="15">
        <f t="shared" si="52"/>
        <v>2017</v>
      </c>
      <c r="C640" s="15">
        <f t="shared" si="53"/>
        <v>9</v>
      </c>
      <c r="D640" s="15">
        <f t="shared" si="54"/>
        <v>7</v>
      </c>
      <c r="E640" s="15">
        <f t="shared" si="55"/>
        <v>1</v>
      </c>
      <c r="F640" s="15">
        <v>3389</v>
      </c>
      <c r="G640" s="15">
        <v>0</v>
      </c>
      <c r="H640" s="62">
        <f t="shared" si="56"/>
        <v>72.41687630820762</v>
      </c>
    </row>
    <row r="641" spans="1:8" x14ac:dyDescent="0.3">
      <c r="A641" s="60">
        <v>43009</v>
      </c>
      <c r="B641" s="15">
        <f t="shared" si="52"/>
        <v>2017</v>
      </c>
      <c r="C641" s="15">
        <f t="shared" si="53"/>
        <v>10</v>
      </c>
      <c r="D641" s="15">
        <f t="shared" si="54"/>
        <v>1</v>
      </c>
      <c r="E641" s="15">
        <f t="shared" si="55"/>
        <v>0</v>
      </c>
      <c r="F641" s="15">
        <v>3317</v>
      </c>
      <c r="G641" s="15">
        <v>0</v>
      </c>
      <c r="H641" s="62">
        <f t="shared" si="56"/>
        <v>158.71706625951748</v>
      </c>
    </row>
    <row r="642" spans="1:8" x14ac:dyDescent="0.3">
      <c r="A642" s="60">
        <v>43010</v>
      </c>
      <c r="B642" s="15">
        <f t="shared" ref="B642:B705" si="57">YEAR(A642)</f>
        <v>2017</v>
      </c>
      <c r="C642" s="15">
        <f t="shared" ref="C642:C705" si="58">MONTH(A642)</f>
        <v>10</v>
      </c>
      <c r="D642" s="15">
        <f t="shared" ref="D642:D705" si="59">WEEKDAY(A642)</f>
        <v>2</v>
      </c>
      <c r="E642" s="15">
        <f t="shared" ref="E642:E705" si="60">IF(OR(D642=6,D642=7),1,0)</f>
        <v>0</v>
      </c>
      <c r="F642" s="15">
        <v>3161</v>
      </c>
      <c r="G642" s="15">
        <v>0</v>
      </c>
      <c r="H642" s="62">
        <f t="shared" ref="H642:H705" si="61">100-2.17*D642^2.25+12.77*D642+EXP(-D642/0.032)+5*C642^0.75+10*E642+20*(B642-2016)</f>
        <v>163.33474850129383</v>
      </c>
    </row>
    <row r="643" spans="1:8" x14ac:dyDescent="0.3">
      <c r="A643" s="60">
        <v>43011</v>
      </c>
      <c r="B643" s="15">
        <f t="shared" si="57"/>
        <v>2017</v>
      </c>
      <c r="C643" s="15">
        <f t="shared" si="58"/>
        <v>10</v>
      </c>
      <c r="D643" s="15">
        <f t="shared" si="59"/>
        <v>3</v>
      </c>
      <c r="E643" s="15">
        <f t="shared" si="60"/>
        <v>0</v>
      </c>
      <c r="F643" s="15">
        <v>3002</v>
      </c>
      <c r="G643" s="15">
        <v>0</v>
      </c>
      <c r="H643" s="62">
        <f t="shared" si="61"/>
        <v>160.7241407865553</v>
      </c>
    </row>
    <row r="644" spans="1:8" x14ac:dyDescent="0.3">
      <c r="A644" s="60">
        <v>43012</v>
      </c>
      <c r="B644" s="15">
        <f t="shared" si="57"/>
        <v>2017</v>
      </c>
      <c r="C644" s="15">
        <f t="shared" si="58"/>
        <v>10</v>
      </c>
      <c r="D644" s="15">
        <f t="shared" si="59"/>
        <v>4</v>
      </c>
      <c r="E644" s="15">
        <f t="shared" si="60"/>
        <v>0</v>
      </c>
      <c r="F644" s="15">
        <v>2847</v>
      </c>
      <c r="G644" s="15">
        <v>0</v>
      </c>
      <c r="H644" s="62">
        <f t="shared" si="61"/>
        <v>150.0955713739236</v>
      </c>
    </row>
    <row r="645" spans="1:8" x14ac:dyDescent="0.3">
      <c r="A645" s="60">
        <v>43013</v>
      </c>
      <c r="B645" s="15">
        <f t="shared" si="57"/>
        <v>2017</v>
      </c>
      <c r="C645" s="15">
        <f t="shared" si="58"/>
        <v>10</v>
      </c>
      <c r="D645" s="15">
        <f t="shared" si="59"/>
        <v>5</v>
      </c>
      <c r="E645" s="15">
        <f t="shared" si="60"/>
        <v>0</v>
      </c>
      <c r="F645" s="15">
        <v>2691</v>
      </c>
      <c r="G645" s="15">
        <v>0</v>
      </c>
      <c r="H645" s="62">
        <f t="shared" si="61"/>
        <v>130.84439487826626</v>
      </c>
    </row>
    <row r="646" spans="1:8" x14ac:dyDescent="0.3">
      <c r="A646" s="60">
        <v>43014</v>
      </c>
      <c r="B646" s="15">
        <f t="shared" si="57"/>
        <v>2017</v>
      </c>
      <c r="C646" s="15">
        <f t="shared" si="58"/>
        <v>10</v>
      </c>
      <c r="D646" s="15">
        <f t="shared" si="59"/>
        <v>6</v>
      </c>
      <c r="E646" s="15">
        <f t="shared" si="60"/>
        <v>1</v>
      </c>
      <c r="F646" s="15">
        <v>2566</v>
      </c>
      <c r="G646" s="15">
        <v>0</v>
      </c>
      <c r="H646" s="62">
        <f t="shared" si="61"/>
        <v>112.47265886419228</v>
      </c>
    </row>
    <row r="647" spans="1:8" x14ac:dyDescent="0.3">
      <c r="A647" s="60">
        <v>43015</v>
      </c>
      <c r="B647" s="15">
        <f t="shared" si="57"/>
        <v>2017</v>
      </c>
      <c r="C647" s="15">
        <f t="shared" si="58"/>
        <v>10</v>
      </c>
      <c r="D647" s="15">
        <f t="shared" si="59"/>
        <v>7</v>
      </c>
      <c r="E647" s="15">
        <f t="shared" si="60"/>
        <v>1</v>
      </c>
      <c r="F647" s="15">
        <v>2463</v>
      </c>
      <c r="G647" s="15">
        <v>0</v>
      </c>
      <c r="H647" s="62">
        <f t="shared" si="61"/>
        <v>74.553180454191917</v>
      </c>
    </row>
    <row r="648" spans="1:8" x14ac:dyDescent="0.3">
      <c r="A648" s="60">
        <v>43016</v>
      </c>
      <c r="B648" s="15">
        <f t="shared" si="57"/>
        <v>2017</v>
      </c>
      <c r="C648" s="15">
        <f t="shared" si="58"/>
        <v>10</v>
      </c>
      <c r="D648" s="15">
        <f t="shared" si="59"/>
        <v>1</v>
      </c>
      <c r="E648" s="15">
        <f t="shared" si="60"/>
        <v>0</v>
      </c>
      <c r="F648" s="15">
        <v>2383</v>
      </c>
      <c r="G648" s="15">
        <v>0</v>
      </c>
      <c r="H648" s="62">
        <f t="shared" si="61"/>
        <v>158.71706625951748</v>
      </c>
    </row>
    <row r="649" spans="1:8" x14ac:dyDescent="0.3">
      <c r="A649" s="60">
        <v>43017</v>
      </c>
      <c r="B649" s="15">
        <f t="shared" si="57"/>
        <v>2017</v>
      </c>
      <c r="C649" s="15">
        <f t="shared" si="58"/>
        <v>10</v>
      </c>
      <c r="D649" s="15">
        <f t="shared" si="59"/>
        <v>2</v>
      </c>
      <c r="E649" s="15">
        <f t="shared" si="60"/>
        <v>0</v>
      </c>
      <c r="F649" s="15">
        <v>2229</v>
      </c>
      <c r="G649" s="15">
        <v>0</v>
      </c>
      <c r="H649" s="62">
        <f t="shared" si="61"/>
        <v>163.33474850129383</v>
      </c>
    </row>
    <row r="650" spans="1:8" x14ac:dyDescent="0.3">
      <c r="A650" s="60">
        <v>43018</v>
      </c>
      <c r="B650" s="15">
        <f t="shared" si="57"/>
        <v>2017</v>
      </c>
      <c r="C650" s="15">
        <f t="shared" si="58"/>
        <v>10</v>
      </c>
      <c r="D650" s="15">
        <f t="shared" si="59"/>
        <v>3</v>
      </c>
      <c r="E650" s="15">
        <f t="shared" si="60"/>
        <v>0</v>
      </c>
      <c r="F650" s="15">
        <v>2065</v>
      </c>
      <c r="G650" s="15">
        <v>0</v>
      </c>
      <c r="H650" s="62">
        <f t="shared" si="61"/>
        <v>160.7241407865553</v>
      </c>
    </row>
    <row r="651" spans="1:8" x14ac:dyDescent="0.3">
      <c r="A651" s="60">
        <v>43019</v>
      </c>
      <c r="B651" s="15">
        <f t="shared" si="57"/>
        <v>2017</v>
      </c>
      <c r="C651" s="15">
        <f t="shared" si="58"/>
        <v>10</v>
      </c>
      <c r="D651" s="15">
        <f t="shared" si="59"/>
        <v>4</v>
      </c>
      <c r="E651" s="15">
        <f t="shared" si="60"/>
        <v>0</v>
      </c>
      <c r="F651" s="15">
        <v>7780</v>
      </c>
      <c r="G651" s="15">
        <v>5875</v>
      </c>
      <c r="H651" s="62">
        <f t="shared" si="61"/>
        <v>150.0955713739236</v>
      </c>
    </row>
    <row r="652" spans="1:8" x14ac:dyDescent="0.3">
      <c r="A652" s="60">
        <v>43020</v>
      </c>
      <c r="B652" s="15">
        <f t="shared" si="57"/>
        <v>2017</v>
      </c>
      <c r="C652" s="15">
        <f t="shared" si="58"/>
        <v>10</v>
      </c>
      <c r="D652" s="15">
        <f t="shared" si="59"/>
        <v>5</v>
      </c>
      <c r="E652" s="15">
        <f t="shared" si="60"/>
        <v>0</v>
      </c>
      <c r="F652" s="15">
        <v>7642</v>
      </c>
      <c r="G652" s="15">
        <v>0</v>
      </c>
      <c r="H652" s="62">
        <f t="shared" si="61"/>
        <v>130.84439487826626</v>
      </c>
    </row>
    <row r="653" spans="1:8" x14ac:dyDescent="0.3">
      <c r="A653" s="60">
        <v>43021</v>
      </c>
      <c r="B653" s="15">
        <f t="shared" si="57"/>
        <v>2017</v>
      </c>
      <c r="C653" s="15">
        <f t="shared" si="58"/>
        <v>10</v>
      </c>
      <c r="D653" s="15">
        <f t="shared" si="59"/>
        <v>6</v>
      </c>
      <c r="E653" s="15">
        <f t="shared" si="60"/>
        <v>1</v>
      </c>
      <c r="F653" s="15">
        <v>7491</v>
      </c>
      <c r="G653" s="15">
        <v>0</v>
      </c>
      <c r="H653" s="62">
        <f t="shared" si="61"/>
        <v>112.47265886419228</v>
      </c>
    </row>
    <row r="654" spans="1:8" x14ac:dyDescent="0.3">
      <c r="A654" s="60">
        <v>43022</v>
      </c>
      <c r="B654" s="15">
        <f t="shared" si="57"/>
        <v>2017</v>
      </c>
      <c r="C654" s="15">
        <f t="shared" si="58"/>
        <v>10</v>
      </c>
      <c r="D654" s="15">
        <f t="shared" si="59"/>
        <v>7</v>
      </c>
      <c r="E654" s="15">
        <f t="shared" si="60"/>
        <v>1</v>
      </c>
      <c r="F654" s="15">
        <v>7364</v>
      </c>
      <c r="G654" s="15">
        <v>0</v>
      </c>
      <c r="H654" s="62">
        <f t="shared" si="61"/>
        <v>74.553180454191917</v>
      </c>
    </row>
    <row r="655" spans="1:8" x14ac:dyDescent="0.3">
      <c r="A655" s="60">
        <v>43023</v>
      </c>
      <c r="B655" s="15">
        <f t="shared" si="57"/>
        <v>2017</v>
      </c>
      <c r="C655" s="15">
        <f t="shared" si="58"/>
        <v>10</v>
      </c>
      <c r="D655" s="15">
        <f t="shared" si="59"/>
        <v>1</v>
      </c>
      <c r="E655" s="15">
        <f t="shared" si="60"/>
        <v>0</v>
      </c>
      <c r="F655" s="15">
        <v>7296</v>
      </c>
      <c r="G655" s="15">
        <v>0</v>
      </c>
      <c r="H655" s="62">
        <f t="shared" si="61"/>
        <v>158.71706625951748</v>
      </c>
    </row>
    <row r="656" spans="1:8" x14ac:dyDescent="0.3">
      <c r="A656" s="60">
        <v>43024</v>
      </c>
      <c r="B656" s="15">
        <f t="shared" si="57"/>
        <v>2017</v>
      </c>
      <c r="C656" s="15">
        <f t="shared" si="58"/>
        <v>10</v>
      </c>
      <c r="D656" s="15">
        <f t="shared" si="59"/>
        <v>2</v>
      </c>
      <c r="E656" s="15">
        <f t="shared" si="60"/>
        <v>0</v>
      </c>
      <c r="F656" s="15">
        <v>7143</v>
      </c>
      <c r="G656" s="15">
        <v>0</v>
      </c>
      <c r="H656" s="62">
        <f t="shared" si="61"/>
        <v>163.33474850129383</v>
      </c>
    </row>
    <row r="657" spans="1:8" x14ac:dyDescent="0.3">
      <c r="A657" s="60">
        <v>43025</v>
      </c>
      <c r="B657" s="15">
        <f t="shared" si="57"/>
        <v>2017</v>
      </c>
      <c r="C657" s="15">
        <f t="shared" si="58"/>
        <v>10</v>
      </c>
      <c r="D657" s="15">
        <f t="shared" si="59"/>
        <v>3</v>
      </c>
      <c r="E657" s="15">
        <f t="shared" si="60"/>
        <v>0</v>
      </c>
      <c r="F657" s="15">
        <v>6985</v>
      </c>
      <c r="G657" s="15">
        <v>0</v>
      </c>
      <c r="H657" s="62">
        <f t="shared" si="61"/>
        <v>160.7241407865553</v>
      </c>
    </row>
    <row r="658" spans="1:8" x14ac:dyDescent="0.3">
      <c r="A658" s="60">
        <v>43026</v>
      </c>
      <c r="B658" s="15">
        <f t="shared" si="57"/>
        <v>2017</v>
      </c>
      <c r="C658" s="15">
        <f t="shared" si="58"/>
        <v>10</v>
      </c>
      <c r="D658" s="15">
        <f t="shared" si="59"/>
        <v>4</v>
      </c>
      <c r="E658" s="15">
        <f t="shared" si="60"/>
        <v>0</v>
      </c>
      <c r="F658" s="15">
        <v>6822</v>
      </c>
      <c r="G658" s="15">
        <v>0</v>
      </c>
      <c r="H658" s="62">
        <f t="shared" si="61"/>
        <v>150.0955713739236</v>
      </c>
    </row>
    <row r="659" spans="1:8" x14ac:dyDescent="0.3">
      <c r="A659" s="60">
        <v>43027</v>
      </c>
      <c r="B659" s="15">
        <f t="shared" si="57"/>
        <v>2017</v>
      </c>
      <c r="C659" s="15">
        <f t="shared" si="58"/>
        <v>10</v>
      </c>
      <c r="D659" s="15">
        <f t="shared" si="59"/>
        <v>5</v>
      </c>
      <c r="E659" s="15">
        <f t="shared" si="60"/>
        <v>0</v>
      </c>
      <c r="F659" s="15">
        <v>6678</v>
      </c>
      <c r="G659" s="15">
        <v>0</v>
      </c>
      <c r="H659" s="62">
        <f t="shared" si="61"/>
        <v>130.84439487826626</v>
      </c>
    </row>
    <row r="660" spans="1:8" x14ac:dyDescent="0.3">
      <c r="A660" s="60">
        <v>43028</v>
      </c>
      <c r="B660" s="15">
        <f t="shared" si="57"/>
        <v>2017</v>
      </c>
      <c r="C660" s="15">
        <f t="shared" si="58"/>
        <v>10</v>
      </c>
      <c r="D660" s="15">
        <f t="shared" si="59"/>
        <v>6</v>
      </c>
      <c r="E660" s="15">
        <f t="shared" si="60"/>
        <v>1</v>
      </c>
      <c r="F660" s="15">
        <v>6539</v>
      </c>
      <c r="G660" s="15">
        <v>0</v>
      </c>
      <c r="H660" s="62">
        <f t="shared" si="61"/>
        <v>112.47265886419228</v>
      </c>
    </row>
    <row r="661" spans="1:8" x14ac:dyDescent="0.3">
      <c r="A661" s="60">
        <v>43029</v>
      </c>
      <c r="B661" s="15">
        <f t="shared" si="57"/>
        <v>2017</v>
      </c>
      <c r="C661" s="15">
        <f t="shared" si="58"/>
        <v>10</v>
      </c>
      <c r="D661" s="15">
        <f t="shared" si="59"/>
        <v>7</v>
      </c>
      <c r="E661" s="15">
        <f t="shared" si="60"/>
        <v>1</v>
      </c>
      <c r="F661" s="15">
        <v>6430</v>
      </c>
      <c r="G661" s="15">
        <v>0</v>
      </c>
      <c r="H661" s="62">
        <f t="shared" si="61"/>
        <v>74.553180454191917</v>
      </c>
    </row>
    <row r="662" spans="1:8" x14ac:dyDescent="0.3">
      <c r="A662" s="60">
        <v>43030</v>
      </c>
      <c r="B662" s="15">
        <f t="shared" si="57"/>
        <v>2017</v>
      </c>
      <c r="C662" s="15">
        <f t="shared" si="58"/>
        <v>10</v>
      </c>
      <c r="D662" s="15">
        <f t="shared" si="59"/>
        <v>1</v>
      </c>
      <c r="E662" s="15">
        <f t="shared" si="60"/>
        <v>0</v>
      </c>
      <c r="F662" s="15">
        <v>6359</v>
      </c>
      <c r="G662" s="15">
        <v>0</v>
      </c>
      <c r="H662" s="62">
        <f t="shared" si="61"/>
        <v>158.71706625951748</v>
      </c>
    </row>
    <row r="663" spans="1:8" x14ac:dyDescent="0.3">
      <c r="A663" s="60">
        <v>43031</v>
      </c>
      <c r="B663" s="15">
        <f t="shared" si="57"/>
        <v>2017</v>
      </c>
      <c r="C663" s="15">
        <f t="shared" si="58"/>
        <v>10</v>
      </c>
      <c r="D663" s="15">
        <f t="shared" si="59"/>
        <v>2</v>
      </c>
      <c r="E663" s="15">
        <f t="shared" si="60"/>
        <v>0</v>
      </c>
      <c r="F663" s="15">
        <v>6192</v>
      </c>
      <c r="G663" s="15">
        <v>0</v>
      </c>
      <c r="H663" s="62">
        <f t="shared" si="61"/>
        <v>163.33474850129383</v>
      </c>
    </row>
    <row r="664" spans="1:8" x14ac:dyDescent="0.3">
      <c r="A664" s="60">
        <v>43032</v>
      </c>
      <c r="B664" s="15">
        <f t="shared" si="57"/>
        <v>2017</v>
      </c>
      <c r="C664" s="15">
        <f t="shared" si="58"/>
        <v>10</v>
      </c>
      <c r="D664" s="15">
        <f t="shared" si="59"/>
        <v>3</v>
      </c>
      <c r="E664" s="15">
        <f t="shared" si="60"/>
        <v>0</v>
      </c>
      <c r="F664" s="15">
        <v>6027</v>
      </c>
      <c r="G664" s="15">
        <v>0</v>
      </c>
      <c r="H664" s="62">
        <f t="shared" si="61"/>
        <v>160.7241407865553</v>
      </c>
    </row>
    <row r="665" spans="1:8" x14ac:dyDescent="0.3">
      <c r="A665" s="60">
        <v>43033</v>
      </c>
      <c r="B665" s="15">
        <f t="shared" si="57"/>
        <v>2017</v>
      </c>
      <c r="C665" s="15">
        <f t="shared" si="58"/>
        <v>10</v>
      </c>
      <c r="D665" s="15">
        <f t="shared" si="59"/>
        <v>4</v>
      </c>
      <c r="E665" s="15">
        <f t="shared" si="60"/>
        <v>0</v>
      </c>
      <c r="F665" s="15">
        <v>5871</v>
      </c>
      <c r="G665" s="15">
        <v>0</v>
      </c>
      <c r="H665" s="62">
        <f t="shared" si="61"/>
        <v>150.0955713739236</v>
      </c>
    </row>
    <row r="666" spans="1:8" x14ac:dyDescent="0.3">
      <c r="A666" s="60">
        <v>43034</v>
      </c>
      <c r="B666" s="15">
        <f t="shared" si="57"/>
        <v>2017</v>
      </c>
      <c r="C666" s="15">
        <f t="shared" si="58"/>
        <v>10</v>
      </c>
      <c r="D666" s="15">
        <f t="shared" si="59"/>
        <v>5</v>
      </c>
      <c r="E666" s="15">
        <f t="shared" si="60"/>
        <v>0</v>
      </c>
      <c r="F666" s="15">
        <v>5723</v>
      </c>
      <c r="G666" s="15">
        <v>0</v>
      </c>
      <c r="H666" s="62">
        <f t="shared" si="61"/>
        <v>130.84439487826626</v>
      </c>
    </row>
    <row r="667" spans="1:8" x14ac:dyDescent="0.3">
      <c r="A667" s="60">
        <v>43035</v>
      </c>
      <c r="B667" s="15">
        <f t="shared" si="57"/>
        <v>2017</v>
      </c>
      <c r="C667" s="15">
        <f t="shared" si="58"/>
        <v>10</v>
      </c>
      <c r="D667" s="15">
        <f t="shared" si="59"/>
        <v>6</v>
      </c>
      <c r="E667" s="15">
        <f t="shared" si="60"/>
        <v>1</v>
      </c>
      <c r="F667" s="15">
        <v>5593</v>
      </c>
      <c r="G667" s="15">
        <v>0</v>
      </c>
      <c r="H667" s="62">
        <f t="shared" si="61"/>
        <v>112.47265886419228</v>
      </c>
    </row>
    <row r="668" spans="1:8" x14ac:dyDescent="0.3">
      <c r="A668" s="60">
        <v>43036</v>
      </c>
      <c r="B668" s="15">
        <f t="shared" si="57"/>
        <v>2017</v>
      </c>
      <c r="C668" s="15">
        <f t="shared" si="58"/>
        <v>10</v>
      </c>
      <c r="D668" s="15">
        <f t="shared" si="59"/>
        <v>7</v>
      </c>
      <c r="E668" s="15">
        <f t="shared" si="60"/>
        <v>1</v>
      </c>
      <c r="F668" s="15">
        <v>5472</v>
      </c>
      <c r="G668" s="15">
        <v>0</v>
      </c>
      <c r="H668" s="62">
        <f t="shared" si="61"/>
        <v>74.553180454191917</v>
      </c>
    </row>
    <row r="669" spans="1:8" x14ac:dyDescent="0.3">
      <c r="A669" s="60">
        <v>43037</v>
      </c>
      <c r="B669" s="15">
        <f t="shared" si="57"/>
        <v>2017</v>
      </c>
      <c r="C669" s="15">
        <f t="shared" si="58"/>
        <v>10</v>
      </c>
      <c r="D669" s="15">
        <f t="shared" si="59"/>
        <v>1</v>
      </c>
      <c r="E669" s="15">
        <f t="shared" si="60"/>
        <v>0</v>
      </c>
      <c r="F669" s="15">
        <v>5401</v>
      </c>
      <c r="G669" s="15">
        <v>0</v>
      </c>
      <c r="H669" s="62">
        <f t="shared" si="61"/>
        <v>158.71706625951748</v>
      </c>
    </row>
    <row r="670" spans="1:8" x14ac:dyDescent="0.3">
      <c r="A670" s="60">
        <v>43038</v>
      </c>
      <c r="B670" s="15">
        <f t="shared" si="57"/>
        <v>2017</v>
      </c>
      <c r="C670" s="15">
        <f t="shared" si="58"/>
        <v>10</v>
      </c>
      <c r="D670" s="15">
        <f t="shared" si="59"/>
        <v>2</v>
      </c>
      <c r="E670" s="15">
        <f t="shared" si="60"/>
        <v>0</v>
      </c>
      <c r="F670" s="15">
        <v>5252</v>
      </c>
      <c r="G670" s="15">
        <v>0</v>
      </c>
      <c r="H670" s="62">
        <f t="shared" si="61"/>
        <v>163.33474850129383</v>
      </c>
    </row>
    <row r="671" spans="1:8" x14ac:dyDescent="0.3">
      <c r="A671" s="60">
        <v>43039</v>
      </c>
      <c r="B671" s="15">
        <f t="shared" si="57"/>
        <v>2017</v>
      </c>
      <c r="C671" s="15">
        <f t="shared" si="58"/>
        <v>10</v>
      </c>
      <c r="D671" s="15">
        <f t="shared" si="59"/>
        <v>3</v>
      </c>
      <c r="E671" s="15">
        <f t="shared" si="60"/>
        <v>0</v>
      </c>
      <c r="F671" s="15">
        <v>5087</v>
      </c>
      <c r="G671" s="15">
        <v>0</v>
      </c>
      <c r="H671" s="62">
        <f t="shared" si="61"/>
        <v>160.7241407865553</v>
      </c>
    </row>
    <row r="672" spans="1:8" x14ac:dyDescent="0.3">
      <c r="A672" s="60">
        <v>43040</v>
      </c>
      <c r="B672" s="15">
        <f t="shared" si="57"/>
        <v>2017</v>
      </c>
      <c r="C672" s="15">
        <f t="shared" si="58"/>
        <v>11</v>
      </c>
      <c r="D672" s="15">
        <f t="shared" si="59"/>
        <v>4</v>
      </c>
      <c r="E672" s="15">
        <f t="shared" si="60"/>
        <v>0</v>
      </c>
      <c r="F672" s="15">
        <v>4937</v>
      </c>
      <c r="G672" s="15">
        <v>0</v>
      </c>
      <c r="H672" s="62">
        <f t="shared" si="61"/>
        <v>152.17903188709232</v>
      </c>
    </row>
    <row r="673" spans="1:8" x14ac:dyDescent="0.3">
      <c r="A673" s="60">
        <v>43041</v>
      </c>
      <c r="B673" s="15">
        <f t="shared" si="57"/>
        <v>2017</v>
      </c>
      <c r="C673" s="15">
        <f t="shared" si="58"/>
        <v>11</v>
      </c>
      <c r="D673" s="15">
        <f t="shared" si="59"/>
        <v>5</v>
      </c>
      <c r="E673" s="15">
        <f t="shared" si="60"/>
        <v>0</v>
      </c>
      <c r="F673" s="15">
        <v>4782</v>
      </c>
      <c r="G673" s="15">
        <v>0</v>
      </c>
      <c r="H673" s="62">
        <f t="shared" si="61"/>
        <v>132.927855391435</v>
      </c>
    </row>
    <row r="674" spans="1:8" x14ac:dyDescent="0.3">
      <c r="A674" s="60">
        <v>43042</v>
      </c>
      <c r="B674" s="15">
        <f t="shared" si="57"/>
        <v>2017</v>
      </c>
      <c r="C674" s="15">
        <f t="shared" si="58"/>
        <v>11</v>
      </c>
      <c r="D674" s="15">
        <f t="shared" si="59"/>
        <v>6</v>
      </c>
      <c r="E674" s="15">
        <f t="shared" si="60"/>
        <v>1</v>
      </c>
      <c r="F674" s="15">
        <v>4649</v>
      </c>
      <c r="G674" s="15">
        <v>0</v>
      </c>
      <c r="H674" s="62">
        <f t="shared" si="61"/>
        <v>114.55611937736101</v>
      </c>
    </row>
    <row r="675" spans="1:8" x14ac:dyDescent="0.3">
      <c r="A675" s="60">
        <v>43043</v>
      </c>
      <c r="B675" s="15">
        <f t="shared" si="57"/>
        <v>2017</v>
      </c>
      <c r="C675" s="15">
        <f t="shared" si="58"/>
        <v>11</v>
      </c>
      <c r="D675" s="15">
        <f t="shared" si="59"/>
        <v>7</v>
      </c>
      <c r="E675" s="15">
        <f t="shared" si="60"/>
        <v>1</v>
      </c>
      <c r="F675" s="15">
        <v>4541</v>
      </c>
      <c r="G675" s="15">
        <v>0</v>
      </c>
      <c r="H675" s="62">
        <f t="shared" si="61"/>
        <v>76.636640967360648</v>
      </c>
    </row>
    <row r="676" spans="1:8" x14ac:dyDescent="0.3">
      <c r="A676" s="60">
        <v>43044</v>
      </c>
      <c r="B676" s="15">
        <f t="shared" si="57"/>
        <v>2017</v>
      </c>
      <c r="C676" s="15">
        <f t="shared" si="58"/>
        <v>11</v>
      </c>
      <c r="D676" s="15">
        <f t="shared" si="59"/>
        <v>1</v>
      </c>
      <c r="E676" s="15">
        <f t="shared" si="60"/>
        <v>0</v>
      </c>
      <c r="F676" s="15">
        <v>4458</v>
      </c>
      <c r="G676" s="15">
        <v>0</v>
      </c>
      <c r="H676" s="62">
        <f t="shared" si="61"/>
        <v>160.80052677268623</v>
      </c>
    </row>
    <row r="677" spans="1:8" x14ac:dyDescent="0.3">
      <c r="A677" s="60">
        <v>43045</v>
      </c>
      <c r="B677" s="15">
        <f t="shared" si="57"/>
        <v>2017</v>
      </c>
      <c r="C677" s="15">
        <f t="shared" si="58"/>
        <v>11</v>
      </c>
      <c r="D677" s="15">
        <f t="shared" si="59"/>
        <v>2</v>
      </c>
      <c r="E677" s="15">
        <f t="shared" si="60"/>
        <v>0</v>
      </c>
      <c r="F677" s="15">
        <v>4297</v>
      </c>
      <c r="G677" s="15">
        <v>0</v>
      </c>
      <c r="H677" s="62">
        <f t="shared" si="61"/>
        <v>165.41820901446255</v>
      </c>
    </row>
    <row r="678" spans="1:8" x14ac:dyDescent="0.3">
      <c r="A678" s="60">
        <v>43046</v>
      </c>
      <c r="B678" s="15">
        <f t="shared" si="57"/>
        <v>2017</v>
      </c>
      <c r="C678" s="15">
        <f t="shared" si="58"/>
        <v>11</v>
      </c>
      <c r="D678" s="15">
        <f t="shared" si="59"/>
        <v>3</v>
      </c>
      <c r="E678" s="15">
        <f t="shared" si="60"/>
        <v>0</v>
      </c>
      <c r="F678" s="15">
        <v>4137</v>
      </c>
      <c r="G678" s="15">
        <v>0</v>
      </c>
      <c r="H678" s="62">
        <f t="shared" si="61"/>
        <v>162.80760129972401</v>
      </c>
    </row>
    <row r="679" spans="1:8" x14ac:dyDescent="0.3">
      <c r="A679" s="60">
        <v>43047</v>
      </c>
      <c r="B679" s="15">
        <f t="shared" si="57"/>
        <v>2017</v>
      </c>
      <c r="C679" s="15">
        <f t="shared" si="58"/>
        <v>11</v>
      </c>
      <c r="D679" s="15">
        <f t="shared" si="59"/>
        <v>4</v>
      </c>
      <c r="E679" s="15">
        <f t="shared" si="60"/>
        <v>0</v>
      </c>
      <c r="F679" s="15">
        <v>3975</v>
      </c>
      <c r="G679" s="15">
        <v>0</v>
      </c>
      <c r="H679" s="62">
        <f t="shared" si="61"/>
        <v>152.17903188709232</v>
      </c>
    </row>
    <row r="680" spans="1:8" x14ac:dyDescent="0.3">
      <c r="A680" s="60">
        <v>43048</v>
      </c>
      <c r="B680" s="15">
        <f t="shared" si="57"/>
        <v>2017</v>
      </c>
      <c r="C680" s="15">
        <f t="shared" si="58"/>
        <v>11</v>
      </c>
      <c r="D680" s="15">
        <f t="shared" si="59"/>
        <v>5</v>
      </c>
      <c r="E680" s="15">
        <f t="shared" si="60"/>
        <v>0</v>
      </c>
      <c r="F680" s="15">
        <v>3827</v>
      </c>
      <c r="G680" s="15">
        <v>0</v>
      </c>
      <c r="H680" s="62">
        <f t="shared" si="61"/>
        <v>132.927855391435</v>
      </c>
    </row>
    <row r="681" spans="1:8" x14ac:dyDescent="0.3">
      <c r="A681" s="60">
        <v>43049</v>
      </c>
      <c r="B681" s="15">
        <f t="shared" si="57"/>
        <v>2017</v>
      </c>
      <c r="C681" s="15">
        <f t="shared" si="58"/>
        <v>11</v>
      </c>
      <c r="D681" s="15">
        <f t="shared" si="59"/>
        <v>6</v>
      </c>
      <c r="E681" s="15">
        <f t="shared" si="60"/>
        <v>1</v>
      </c>
      <c r="F681" s="15">
        <v>3687</v>
      </c>
      <c r="G681" s="15">
        <v>0</v>
      </c>
      <c r="H681" s="62">
        <f t="shared" si="61"/>
        <v>114.55611937736101</v>
      </c>
    </row>
    <row r="682" spans="1:8" x14ac:dyDescent="0.3">
      <c r="A682" s="60">
        <v>43050</v>
      </c>
      <c r="B682" s="15">
        <f t="shared" si="57"/>
        <v>2017</v>
      </c>
      <c r="C682" s="15">
        <f t="shared" si="58"/>
        <v>11</v>
      </c>
      <c r="D682" s="15">
        <f t="shared" si="59"/>
        <v>7</v>
      </c>
      <c r="E682" s="15">
        <f t="shared" si="60"/>
        <v>1</v>
      </c>
      <c r="F682" s="15">
        <v>3587</v>
      </c>
      <c r="G682" s="15">
        <v>0</v>
      </c>
      <c r="H682" s="62">
        <f t="shared" si="61"/>
        <v>76.636640967360648</v>
      </c>
    </row>
    <row r="683" spans="1:8" x14ac:dyDescent="0.3">
      <c r="A683" s="60">
        <v>43051</v>
      </c>
      <c r="B683" s="15">
        <f t="shared" si="57"/>
        <v>2017</v>
      </c>
      <c r="C683" s="15">
        <f t="shared" si="58"/>
        <v>11</v>
      </c>
      <c r="D683" s="15">
        <f t="shared" si="59"/>
        <v>1</v>
      </c>
      <c r="E683" s="15">
        <f t="shared" si="60"/>
        <v>0</v>
      </c>
      <c r="F683" s="15">
        <v>3508</v>
      </c>
      <c r="G683" s="15">
        <v>0</v>
      </c>
      <c r="H683" s="62">
        <f t="shared" si="61"/>
        <v>160.80052677268623</v>
      </c>
    </row>
    <row r="684" spans="1:8" x14ac:dyDescent="0.3">
      <c r="A684" s="60">
        <v>43052</v>
      </c>
      <c r="B684" s="15">
        <f t="shared" si="57"/>
        <v>2017</v>
      </c>
      <c r="C684" s="15">
        <f t="shared" si="58"/>
        <v>11</v>
      </c>
      <c r="D684" s="15">
        <f t="shared" si="59"/>
        <v>2</v>
      </c>
      <c r="E684" s="15">
        <f t="shared" si="60"/>
        <v>0</v>
      </c>
      <c r="F684" s="15">
        <v>3354</v>
      </c>
      <c r="G684" s="15">
        <v>0</v>
      </c>
      <c r="H684" s="62">
        <f t="shared" si="61"/>
        <v>165.41820901446255</v>
      </c>
    </row>
    <row r="685" spans="1:8" x14ac:dyDescent="0.3">
      <c r="A685" s="60">
        <v>43053</v>
      </c>
      <c r="B685" s="15">
        <f t="shared" si="57"/>
        <v>2017</v>
      </c>
      <c r="C685" s="15">
        <f t="shared" si="58"/>
        <v>11</v>
      </c>
      <c r="D685" s="15">
        <f t="shared" si="59"/>
        <v>3</v>
      </c>
      <c r="E685" s="15">
        <f t="shared" si="60"/>
        <v>0</v>
      </c>
      <c r="F685" s="15">
        <v>3188</v>
      </c>
      <c r="G685" s="15">
        <v>0</v>
      </c>
      <c r="H685" s="62">
        <f t="shared" si="61"/>
        <v>162.80760129972401</v>
      </c>
    </row>
    <row r="686" spans="1:8" x14ac:dyDescent="0.3">
      <c r="A686" s="60">
        <v>43054</v>
      </c>
      <c r="B686" s="15">
        <f t="shared" si="57"/>
        <v>2017</v>
      </c>
      <c r="C686" s="15">
        <f t="shared" si="58"/>
        <v>11</v>
      </c>
      <c r="D686" s="15">
        <f t="shared" si="59"/>
        <v>4</v>
      </c>
      <c r="E686" s="15">
        <f t="shared" si="60"/>
        <v>0</v>
      </c>
      <c r="F686" s="15">
        <v>3020</v>
      </c>
      <c r="G686" s="15">
        <v>0</v>
      </c>
      <c r="H686" s="62">
        <f t="shared" si="61"/>
        <v>152.17903188709232</v>
      </c>
    </row>
    <row r="687" spans="1:8" x14ac:dyDescent="0.3">
      <c r="A687" s="60">
        <v>43055</v>
      </c>
      <c r="B687" s="15">
        <f t="shared" si="57"/>
        <v>2017</v>
      </c>
      <c r="C687" s="15">
        <f t="shared" si="58"/>
        <v>11</v>
      </c>
      <c r="D687" s="15">
        <f t="shared" si="59"/>
        <v>5</v>
      </c>
      <c r="E687" s="15">
        <f t="shared" si="60"/>
        <v>0</v>
      </c>
      <c r="F687" s="15">
        <v>2874</v>
      </c>
      <c r="G687" s="15">
        <v>0</v>
      </c>
      <c r="H687" s="62">
        <f t="shared" si="61"/>
        <v>132.927855391435</v>
      </c>
    </row>
    <row r="688" spans="1:8" x14ac:dyDescent="0.3">
      <c r="A688" s="60">
        <v>43056</v>
      </c>
      <c r="B688" s="15">
        <f t="shared" si="57"/>
        <v>2017</v>
      </c>
      <c r="C688" s="15">
        <f t="shared" si="58"/>
        <v>11</v>
      </c>
      <c r="D688" s="15">
        <f t="shared" si="59"/>
        <v>6</v>
      </c>
      <c r="E688" s="15">
        <f t="shared" si="60"/>
        <v>1</v>
      </c>
      <c r="F688" s="15">
        <v>2735</v>
      </c>
      <c r="G688" s="15">
        <v>0</v>
      </c>
      <c r="H688" s="62">
        <f t="shared" si="61"/>
        <v>114.55611937736101</v>
      </c>
    </row>
    <row r="689" spans="1:10" x14ac:dyDescent="0.3">
      <c r="A689" s="60">
        <v>43057</v>
      </c>
      <c r="B689" s="15">
        <f t="shared" si="57"/>
        <v>2017</v>
      </c>
      <c r="C689" s="15">
        <f t="shared" si="58"/>
        <v>11</v>
      </c>
      <c r="D689" s="15">
        <f t="shared" si="59"/>
        <v>7</v>
      </c>
      <c r="E689" s="15">
        <f t="shared" si="60"/>
        <v>1</v>
      </c>
      <c r="F689" s="15">
        <v>2612</v>
      </c>
      <c r="G689" s="15">
        <v>0</v>
      </c>
      <c r="H689" s="62">
        <f t="shared" si="61"/>
        <v>76.636640967360648</v>
      </c>
    </row>
    <row r="690" spans="1:10" x14ac:dyDescent="0.3">
      <c r="A690" s="60">
        <v>43058</v>
      </c>
      <c r="B690" s="15">
        <f t="shared" si="57"/>
        <v>2017</v>
      </c>
      <c r="C690" s="15">
        <f t="shared" si="58"/>
        <v>11</v>
      </c>
      <c r="D690" s="15">
        <f t="shared" si="59"/>
        <v>1</v>
      </c>
      <c r="E690" s="15">
        <f t="shared" si="60"/>
        <v>0</v>
      </c>
      <c r="F690" s="15">
        <v>2530</v>
      </c>
      <c r="G690" s="15">
        <v>0</v>
      </c>
      <c r="H690" s="62">
        <f t="shared" si="61"/>
        <v>160.80052677268623</v>
      </c>
    </row>
    <row r="691" spans="1:10" x14ac:dyDescent="0.3">
      <c r="A691" s="60">
        <v>43059</v>
      </c>
      <c r="B691" s="15">
        <f t="shared" si="57"/>
        <v>2017</v>
      </c>
      <c r="C691" s="15">
        <f t="shared" si="58"/>
        <v>11</v>
      </c>
      <c r="D691" s="15">
        <f t="shared" si="59"/>
        <v>2</v>
      </c>
      <c r="E691" s="15">
        <f t="shared" si="60"/>
        <v>0</v>
      </c>
      <c r="F691" s="15">
        <v>2371</v>
      </c>
      <c r="G691" s="15">
        <v>0</v>
      </c>
      <c r="H691" s="62">
        <f t="shared" si="61"/>
        <v>165.41820901446255</v>
      </c>
    </row>
    <row r="692" spans="1:10" x14ac:dyDescent="0.3">
      <c r="A692" s="60">
        <v>43060</v>
      </c>
      <c r="B692" s="15">
        <f t="shared" si="57"/>
        <v>2017</v>
      </c>
      <c r="C692" s="15">
        <f t="shared" si="58"/>
        <v>11</v>
      </c>
      <c r="D692" s="15">
        <f t="shared" si="59"/>
        <v>3</v>
      </c>
      <c r="E692" s="15">
        <f t="shared" si="60"/>
        <v>0</v>
      </c>
      <c r="F692" s="15">
        <v>2215</v>
      </c>
      <c r="G692" s="15">
        <v>0</v>
      </c>
      <c r="H692" s="62">
        <f t="shared" si="61"/>
        <v>162.80760129972401</v>
      </c>
    </row>
    <row r="693" spans="1:10" x14ac:dyDescent="0.3">
      <c r="A693" s="60">
        <v>43061</v>
      </c>
      <c r="B693" s="15">
        <f t="shared" si="57"/>
        <v>2017</v>
      </c>
      <c r="C693" s="15">
        <f t="shared" si="58"/>
        <v>11</v>
      </c>
      <c r="D693" s="15">
        <f t="shared" si="59"/>
        <v>4</v>
      </c>
      <c r="E693" s="15">
        <f t="shared" si="60"/>
        <v>0</v>
      </c>
      <c r="F693" s="15">
        <v>2052</v>
      </c>
      <c r="G693" s="15">
        <v>0</v>
      </c>
      <c r="H693" s="62">
        <f t="shared" si="61"/>
        <v>152.17903188709232</v>
      </c>
    </row>
    <row r="694" spans="1:10" x14ac:dyDescent="0.3">
      <c r="A694" s="60">
        <v>43062</v>
      </c>
      <c r="B694" s="15">
        <f t="shared" si="57"/>
        <v>2017</v>
      </c>
      <c r="C694" s="15">
        <f t="shared" si="58"/>
        <v>11</v>
      </c>
      <c r="D694" s="15">
        <f t="shared" si="59"/>
        <v>5</v>
      </c>
      <c r="E694" s="15">
        <f t="shared" si="60"/>
        <v>0</v>
      </c>
      <c r="F694" s="15">
        <v>8461</v>
      </c>
      <c r="G694" s="15">
        <v>6570</v>
      </c>
      <c r="H694" s="62">
        <f t="shared" si="61"/>
        <v>132.927855391435</v>
      </c>
    </row>
    <row r="695" spans="1:10" x14ac:dyDescent="0.3">
      <c r="A695" s="60">
        <v>43063</v>
      </c>
      <c r="B695" s="15">
        <f t="shared" si="57"/>
        <v>2017</v>
      </c>
      <c r="C695" s="15">
        <f t="shared" si="58"/>
        <v>11</v>
      </c>
      <c r="D695" s="15">
        <f t="shared" si="59"/>
        <v>6</v>
      </c>
      <c r="E695" s="15">
        <f t="shared" si="60"/>
        <v>1</v>
      </c>
      <c r="F695" s="15">
        <v>8325</v>
      </c>
      <c r="G695" s="15">
        <v>0</v>
      </c>
      <c r="H695" s="62">
        <f t="shared" si="61"/>
        <v>114.55611937736101</v>
      </c>
    </row>
    <row r="696" spans="1:10" x14ac:dyDescent="0.3">
      <c r="A696" s="60">
        <v>43064</v>
      </c>
      <c r="B696" s="15">
        <f t="shared" si="57"/>
        <v>2017</v>
      </c>
      <c r="C696" s="15">
        <f t="shared" si="58"/>
        <v>11</v>
      </c>
      <c r="D696" s="15">
        <f t="shared" si="59"/>
        <v>7</v>
      </c>
      <c r="E696" s="15">
        <f t="shared" si="60"/>
        <v>1</v>
      </c>
      <c r="F696" s="15">
        <v>8208</v>
      </c>
      <c r="G696" s="15">
        <v>0</v>
      </c>
      <c r="H696" s="62">
        <f t="shared" si="61"/>
        <v>76.636640967360648</v>
      </c>
    </row>
    <row r="697" spans="1:10" x14ac:dyDescent="0.3">
      <c r="A697" s="60">
        <v>43065</v>
      </c>
      <c r="B697" s="15">
        <f t="shared" si="57"/>
        <v>2017</v>
      </c>
      <c r="C697" s="15">
        <f t="shared" si="58"/>
        <v>11</v>
      </c>
      <c r="D697" s="15">
        <f t="shared" si="59"/>
        <v>1</v>
      </c>
      <c r="E697" s="15">
        <f t="shared" si="60"/>
        <v>0</v>
      </c>
      <c r="F697" s="15">
        <v>8129</v>
      </c>
      <c r="G697" s="15">
        <v>0</v>
      </c>
      <c r="H697" s="62">
        <f t="shared" si="61"/>
        <v>160.80052677268623</v>
      </c>
    </row>
    <row r="698" spans="1:10" x14ac:dyDescent="0.3">
      <c r="A698" s="60">
        <v>43066</v>
      </c>
      <c r="B698" s="15">
        <f t="shared" si="57"/>
        <v>2017</v>
      </c>
      <c r="C698" s="15">
        <f t="shared" si="58"/>
        <v>11</v>
      </c>
      <c r="D698" s="15">
        <f t="shared" si="59"/>
        <v>2</v>
      </c>
      <c r="E698" s="15">
        <f t="shared" si="60"/>
        <v>0</v>
      </c>
      <c r="F698" s="15">
        <v>7968</v>
      </c>
      <c r="G698" s="15">
        <v>0</v>
      </c>
      <c r="H698" s="62">
        <f t="shared" si="61"/>
        <v>165.41820901446255</v>
      </c>
    </row>
    <row r="699" spans="1:10" x14ac:dyDescent="0.3">
      <c r="A699" s="60">
        <v>43067</v>
      </c>
      <c r="B699" s="15">
        <f t="shared" si="57"/>
        <v>2017</v>
      </c>
      <c r="C699" s="15">
        <f t="shared" si="58"/>
        <v>11</v>
      </c>
      <c r="D699" s="15">
        <f t="shared" si="59"/>
        <v>3</v>
      </c>
      <c r="E699" s="15">
        <f t="shared" si="60"/>
        <v>0</v>
      </c>
      <c r="F699" s="15">
        <v>7794</v>
      </c>
      <c r="G699" s="15">
        <v>0</v>
      </c>
      <c r="H699" s="62">
        <f t="shared" si="61"/>
        <v>162.80760129972401</v>
      </c>
    </row>
    <row r="700" spans="1:10" x14ac:dyDescent="0.3">
      <c r="A700" s="60">
        <v>43068</v>
      </c>
      <c r="B700" s="15">
        <f t="shared" si="57"/>
        <v>2017</v>
      </c>
      <c r="C700" s="15">
        <f t="shared" si="58"/>
        <v>11</v>
      </c>
      <c r="D700" s="15">
        <f t="shared" si="59"/>
        <v>4</v>
      </c>
      <c r="E700" s="15">
        <f t="shared" si="60"/>
        <v>0</v>
      </c>
      <c r="F700" s="15">
        <v>7629</v>
      </c>
      <c r="G700" s="15">
        <v>0</v>
      </c>
      <c r="H700" s="62">
        <f t="shared" si="61"/>
        <v>152.17903188709232</v>
      </c>
    </row>
    <row r="701" spans="1:10" x14ac:dyDescent="0.3">
      <c r="A701" s="60">
        <v>43069</v>
      </c>
      <c r="B701" s="15">
        <f t="shared" si="57"/>
        <v>2017</v>
      </c>
      <c r="C701" s="15">
        <f t="shared" si="58"/>
        <v>11</v>
      </c>
      <c r="D701" s="15">
        <f t="shared" si="59"/>
        <v>5</v>
      </c>
      <c r="E701" s="15">
        <f t="shared" si="60"/>
        <v>0</v>
      </c>
      <c r="F701" s="15">
        <v>7466</v>
      </c>
      <c r="G701" s="15">
        <v>0</v>
      </c>
      <c r="H701" s="62">
        <f t="shared" si="61"/>
        <v>132.927855391435</v>
      </c>
      <c r="J701">
        <f>_xlfn.STDEV.S(H672:H701)</f>
        <v>29.908454958357314</v>
      </c>
    </row>
    <row r="702" spans="1:10" x14ac:dyDescent="0.3">
      <c r="A702" s="60">
        <v>43070</v>
      </c>
      <c r="B702" s="15">
        <f t="shared" si="57"/>
        <v>2017</v>
      </c>
      <c r="C702" s="15">
        <f t="shared" si="58"/>
        <v>12</v>
      </c>
      <c r="D702" s="15">
        <f t="shared" si="59"/>
        <v>6</v>
      </c>
      <c r="E702" s="15">
        <f t="shared" si="60"/>
        <v>1</v>
      </c>
      <c r="F702" s="15">
        <v>7322</v>
      </c>
      <c r="G702" s="15">
        <v>0</v>
      </c>
      <c r="H702" s="62">
        <f t="shared" si="61"/>
        <v>116.59269055938108</v>
      </c>
    </row>
    <row r="703" spans="1:10" x14ac:dyDescent="0.3">
      <c r="A703" s="60">
        <v>43071</v>
      </c>
      <c r="B703" s="15">
        <f t="shared" si="57"/>
        <v>2017</v>
      </c>
      <c r="C703" s="15">
        <f t="shared" si="58"/>
        <v>12</v>
      </c>
      <c r="D703" s="15">
        <f t="shared" si="59"/>
        <v>7</v>
      </c>
      <c r="E703" s="15">
        <f t="shared" si="60"/>
        <v>1</v>
      </c>
      <c r="F703" s="15">
        <v>7211</v>
      </c>
      <c r="G703" s="15">
        <v>0</v>
      </c>
      <c r="H703" s="62">
        <f t="shared" si="61"/>
        <v>78.673212149380731</v>
      </c>
    </row>
    <row r="704" spans="1:10" x14ac:dyDescent="0.3">
      <c r="A704" s="60">
        <v>43072</v>
      </c>
      <c r="B704" s="15">
        <f t="shared" si="57"/>
        <v>2017</v>
      </c>
      <c r="C704" s="15">
        <f t="shared" si="58"/>
        <v>12</v>
      </c>
      <c r="D704" s="15">
        <f t="shared" si="59"/>
        <v>1</v>
      </c>
      <c r="E704" s="15">
        <f t="shared" si="60"/>
        <v>0</v>
      </c>
      <c r="F704" s="15">
        <v>7122</v>
      </c>
      <c r="G704" s="15">
        <v>0</v>
      </c>
      <c r="H704" s="62">
        <f t="shared" si="61"/>
        <v>162.83709795470628</v>
      </c>
    </row>
    <row r="705" spans="1:8" x14ac:dyDescent="0.3">
      <c r="A705" s="60">
        <v>43073</v>
      </c>
      <c r="B705" s="15">
        <f t="shared" si="57"/>
        <v>2017</v>
      </c>
      <c r="C705" s="15">
        <f t="shared" si="58"/>
        <v>12</v>
      </c>
      <c r="D705" s="15">
        <f t="shared" si="59"/>
        <v>2</v>
      </c>
      <c r="E705" s="15">
        <f t="shared" si="60"/>
        <v>0</v>
      </c>
      <c r="F705" s="15">
        <v>6968</v>
      </c>
      <c r="G705" s="15">
        <v>0</v>
      </c>
      <c r="H705" s="62">
        <f t="shared" si="61"/>
        <v>167.45478019648263</v>
      </c>
    </row>
    <row r="706" spans="1:8" x14ac:dyDescent="0.3">
      <c r="A706" s="60">
        <v>43074</v>
      </c>
      <c r="B706" s="15">
        <f t="shared" ref="B706:B769" si="62">YEAR(A706)</f>
        <v>2017</v>
      </c>
      <c r="C706" s="15">
        <f t="shared" ref="C706:C769" si="63">MONTH(A706)</f>
        <v>12</v>
      </c>
      <c r="D706" s="15">
        <f t="shared" ref="D706:D769" si="64">WEEKDAY(A706)</f>
        <v>3</v>
      </c>
      <c r="E706" s="15">
        <f t="shared" ref="E706:E769" si="65">IF(OR(D706=6,D706=7),1,0)</f>
        <v>0</v>
      </c>
      <c r="F706" s="15">
        <v>6813</v>
      </c>
      <c r="G706" s="15">
        <v>0</v>
      </c>
      <c r="H706" s="62">
        <f t="shared" ref="H706:H769" si="66">100-2.17*D706^2.25+12.77*D706+EXP(-D706/0.032)+5*C706^0.75+10*E706+20*(B706-2016)</f>
        <v>164.8441724817441</v>
      </c>
    </row>
    <row r="707" spans="1:8" x14ac:dyDescent="0.3">
      <c r="A707" s="60">
        <v>43075</v>
      </c>
      <c r="B707" s="15">
        <f t="shared" si="62"/>
        <v>2017</v>
      </c>
      <c r="C707" s="15">
        <f t="shared" si="63"/>
        <v>12</v>
      </c>
      <c r="D707" s="15">
        <f t="shared" si="64"/>
        <v>4</v>
      </c>
      <c r="E707" s="15">
        <f t="shared" si="65"/>
        <v>0</v>
      </c>
      <c r="F707" s="15">
        <v>6643</v>
      </c>
      <c r="G707" s="15">
        <v>0</v>
      </c>
      <c r="H707" s="62">
        <f t="shared" si="66"/>
        <v>154.2156030691124</v>
      </c>
    </row>
    <row r="708" spans="1:8" x14ac:dyDescent="0.3">
      <c r="A708" s="60">
        <v>43076</v>
      </c>
      <c r="B708" s="15">
        <f t="shared" si="62"/>
        <v>2017</v>
      </c>
      <c r="C708" s="15">
        <f t="shared" si="63"/>
        <v>12</v>
      </c>
      <c r="D708" s="15">
        <f t="shared" si="64"/>
        <v>5</v>
      </c>
      <c r="E708" s="15">
        <f t="shared" si="65"/>
        <v>0</v>
      </c>
      <c r="F708" s="15">
        <v>6500</v>
      </c>
      <c r="G708" s="15">
        <v>0</v>
      </c>
      <c r="H708" s="62">
        <f t="shared" si="66"/>
        <v>134.96442657345509</v>
      </c>
    </row>
    <row r="709" spans="1:8" x14ac:dyDescent="0.3">
      <c r="A709" s="60">
        <v>43077</v>
      </c>
      <c r="B709" s="15">
        <f t="shared" si="62"/>
        <v>2017</v>
      </c>
      <c r="C709" s="15">
        <f t="shared" si="63"/>
        <v>12</v>
      </c>
      <c r="D709" s="15">
        <f t="shared" si="64"/>
        <v>6</v>
      </c>
      <c r="E709" s="15">
        <f t="shared" si="65"/>
        <v>1</v>
      </c>
      <c r="F709" s="15">
        <v>6359</v>
      </c>
      <c r="G709" s="15">
        <v>0</v>
      </c>
      <c r="H709" s="62">
        <f t="shared" si="66"/>
        <v>116.59269055938108</v>
      </c>
    </row>
    <row r="710" spans="1:8" x14ac:dyDescent="0.3">
      <c r="A710" s="60">
        <v>43078</v>
      </c>
      <c r="B710" s="15">
        <f t="shared" si="62"/>
        <v>2017</v>
      </c>
      <c r="C710" s="15">
        <f t="shared" si="63"/>
        <v>12</v>
      </c>
      <c r="D710" s="15">
        <f t="shared" si="64"/>
        <v>7</v>
      </c>
      <c r="E710" s="15">
        <f t="shared" si="65"/>
        <v>1</v>
      </c>
      <c r="F710" s="15">
        <v>6253</v>
      </c>
      <c r="G710" s="15">
        <v>0</v>
      </c>
      <c r="H710" s="62">
        <f t="shared" si="66"/>
        <v>78.673212149380731</v>
      </c>
    </row>
    <row r="711" spans="1:8" x14ac:dyDescent="0.3">
      <c r="A711" s="60">
        <v>43079</v>
      </c>
      <c r="B711" s="15">
        <f t="shared" si="62"/>
        <v>2017</v>
      </c>
      <c r="C711" s="15">
        <f t="shared" si="63"/>
        <v>12</v>
      </c>
      <c r="D711" s="15">
        <f t="shared" si="64"/>
        <v>1</v>
      </c>
      <c r="E711" s="15">
        <f t="shared" si="65"/>
        <v>0</v>
      </c>
      <c r="F711" s="15">
        <v>6171</v>
      </c>
      <c r="G711" s="15">
        <v>0</v>
      </c>
      <c r="H711" s="62">
        <f t="shared" si="66"/>
        <v>162.83709795470628</v>
      </c>
    </row>
    <row r="712" spans="1:8" x14ac:dyDescent="0.3">
      <c r="A712" s="60">
        <v>43080</v>
      </c>
      <c r="B712" s="15">
        <f t="shared" si="62"/>
        <v>2017</v>
      </c>
      <c r="C712" s="15">
        <f t="shared" si="63"/>
        <v>12</v>
      </c>
      <c r="D712" s="15">
        <f t="shared" si="64"/>
        <v>2</v>
      </c>
      <c r="E712" s="15">
        <f t="shared" si="65"/>
        <v>0</v>
      </c>
      <c r="F712" s="15">
        <v>6001</v>
      </c>
      <c r="G712" s="15">
        <v>0</v>
      </c>
      <c r="H712" s="62">
        <f t="shared" si="66"/>
        <v>167.45478019648263</v>
      </c>
    </row>
    <row r="713" spans="1:8" x14ac:dyDescent="0.3">
      <c r="A713" s="60">
        <v>43081</v>
      </c>
      <c r="B713" s="15">
        <f t="shared" si="62"/>
        <v>2017</v>
      </c>
      <c r="C713" s="15">
        <f t="shared" si="63"/>
        <v>12</v>
      </c>
      <c r="D713" s="15">
        <f t="shared" si="64"/>
        <v>3</v>
      </c>
      <c r="E713" s="15">
        <f t="shared" si="65"/>
        <v>0</v>
      </c>
      <c r="F713" s="15">
        <v>5831</v>
      </c>
      <c r="G713" s="15">
        <v>0</v>
      </c>
      <c r="H713" s="62">
        <f t="shared" si="66"/>
        <v>164.8441724817441</v>
      </c>
    </row>
    <row r="714" spans="1:8" x14ac:dyDescent="0.3">
      <c r="A714" s="60">
        <v>43082</v>
      </c>
      <c r="B714" s="15">
        <f t="shared" si="62"/>
        <v>2017</v>
      </c>
      <c r="C714" s="15">
        <f t="shared" si="63"/>
        <v>12</v>
      </c>
      <c r="D714" s="15">
        <f t="shared" si="64"/>
        <v>4</v>
      </c>
      <c r="E714" s="15">
        <f t="shared" si="65"/>
        <v>0</v>
      </c>
      <c r="F714" s="15">
        <v>5676</v>
      </c>
      <c r="G714" s="15">
        <v>0</v>
      </c>
      <c r="H714" s="62">
        <f t="shared" si="66"/>
        <v>154.2156030691124</v>
      </c>
    </row>
    <row r="715" spans="1:8" x14ac:dyDescent="0.3">
      <c r="A715" s="60">
        <v>43083</v>
      </c>
      <c r="B715" s="15">
        <f t="shared" si="62"/>
        <v>2017</v>
      </c>
      <c r="C715" s="15">
        <f t="shared" si="63"/>
        <v>12</v>
      </c>
      <c r="D715" s="15">
        <f t="shared" si="64"/>
        <v>5</v>
      </c>
      <c r="E715" s="15">
        <f t="shared" si="65"/>
        <v>0</v>
      </c>
      <c r="F715" s="15">
        <v>5508</v>
      </c>
      <c r="G715" s="15">
        <v>0</v>
      </c>
      <c r="H715" s="62">
        <f t="shared" si="66"/>
        <v>134.96442657345509</v>
      </c>
    </row>
    <row r="716" spans="1:8" x14ac:dyDescent="0.3">
      <c r="A716" s="60">
        <v>43084</v>
      </c>
      <c r="B716" s="15">
        <f t="shared" si="62"/>
        <v>2017</v>
      </c>
      <c r="C716" s="15">
        <f t="shared" si="63"/>
        <v>12</v>
      </c>
      <c r="D716" s="15">
        <f t="shared" si="64"/>
        <v>6</v>
      </c>
      <c r="E716" s="15">
        <f t="shared" si="65"/>
        <v>1</v>
      </c>
      <c r="F716" s="15">
        <v>5380</v>
      </c>
      <c r="G716" s="15">
        <v>0</v>
      </c>
      <c r="H716" s="62">
        <f t="shared" si="66"/>
        <v>116.59269055938108</v>
      </c>
    </row>
    <row r="717" spans="1:8" x14ac:dyDescent="0.3">
      <c r="A717" s="60">
        <v>43085</v>
      </c>
      <c r="B717" s="15">
        <f t="shared" si="62"/>
        <v>2017</v>
      </c>
      <c r="C717" s="15">
        <f t="shared" si="63"/>
        <v>12</v>
      </c>
      <c r="D717" s="15">
        <f t="shared" si="64"/>
        <v>7</v>
      </c>
      <c r="E717" s="15">
        <f t="shared" si="65"/>
        <v>1</v>
      </c>
      <c r="F717" s="15">
        <v>5261</v>
      </c>
      <c r="G717" s="15">
        <v>0</v>
      </c>
      <c r="H717" s="62">
        <f t="shared" si="66"/>
        <v>78.673212149380731</v>
      </c>
    </row>
    <row r="718" spans="1:8" x14ac:dyDescent="0.3">
      <c r="A718" s="60">
        <v>43086</v>
      </c>
      <c r="B718" s="15">
        <f t="shared" si="62"/>
        <v>2017</v>
      </c>
      <c r="C718" s="15">
        <f t="shared" si="63"/>
        <v>12</v>
      </c>
      <c r="D718" s="15">
        <f t="shared" si="64"/>
        <v>1</v>
      </c>
      <c r="E718" s="15">
        <f t="shared" si="65"/>
        <v>0</v>
      </c>
      <c r="F718" s="15">
        <v>5187</v>
      </c>
      <c r="G718" s="15">
        <v>0</v>
      </c>
      <c r="H718" s="62">
        <f t="shared" si="66"/>
        <v>162.83709795470628</v>
      </c>
    </row>
    <row r="719" spans="1:8" x14ac:dyDescent="0.3">
      <c r="A719" s="60">
        <v>43087</v>
      </c>
      <c r="B719" s="15">
        <f t="shared" si="62"/>
        <v>2017</v>
      </c>
      <c r="C719" s="15">
        <f t="shared" si="63"/>
        <v>12</v>
      </c>
      <c r="D719" s="15">
        <f t="shared" si="64"/>
        <v>2</v>
      </c>
      <c r="E719" s="15">
        <f t="shared" si="65"/>
        <v>0</v>
      </c>
      <c r="F719" s="15">
        <v>5024</v>
      </c>
      <c r="G719" s="15">
        <v>0</v>
      </c>
      <c r="H719" s="62">
        <f t="shared" si="66"/>
        <v>167.45478019648263</v>
      </c>
    </row>
    <row r="720" spans="1:8" x14ac:dyDescent="0.3">
      <c r="A720" s="60">
        <v>43088</v>
      </c>
      <c r="B720" s="15">
        <f t="shared" si="62"/>
        <v>2017</v>
      </c>
      <c r="C720" s="15">
        <f t="shared" si="63"/>
        <v>12</v>
      </c>
      <c r="D720" s="15">
        <f t="shared" si="64"/>
        <v>3</v>
      </c>
      <c r="E720" s="15">
        <f t="shared" si="65"/>
        <v>0</v>
      </c>
      <c r="F720" s="15">
        <v>4858</v>
      </c>
      <c r="G720" s="15">
        <v>0</v>
      </c>
      <c r="H720" s="62">
        <f t="shared" si="66"/>
        <v>164.8441724817441</v>
      </c>
    </row>
    <row r="721" spans="1:10" x14ac:dyDescent="0.3">
      <c r="A721" s="60">
        <v>43089</v>
      </c>
      <c r="B721" s="15">
        <f t="shared" si="62"/>
        <v>2017</v>
      </c>
      <c r="C721" s="15">
        <f t="shared" si="63"/>
        <v>12</v>
      </c>
      <c r="D721" s="15">
        <f t="shared" si="64"/>
        <v>4</v>
      </c>
      <c r="E721" s="15">
        <f t="shared" si="65"/>
        <v>0</v>
      </c>
      <c r="F721" s="15">
        <v>4696</v>
      </c>
      <c r="G721" s="15">
        <v>0</v>
      </c>
      <c r="H721" s="62">
        <f t="shared" si="66"/>
        <v>154.2156030691124</v>
      </c>
    </row>
    <row r="722" spans="1:10" x14ac:dyDescent="0.3">
      <c r="A722" s="60">
        <v>43090</v>
      </c>
      <c r="B722" s="15">
        <f t="shared" si="62"/>
        <v>2017</v>
      </c>
      <c r="C722" s="15">
        <f t="shared" si="63"/>
        <v>12</v>
      </c>
      <c r="D722" s="15">
        <f t="shared" si="64"/>
        <v>5</v>
      </c>
      <c r="E722" s="15">
        <f t="shared" si="65"/>
        <v>0</v>
      </c>
      <c r="F722" s="15">
        <v>4545</v>
      </c>
      <c r="G722" s="15">
        <v>0</v>
      </c>
      <c r="H722" s="62">
        <f t="shared" si="66"/>
        <v>134.96442657345509</v>
      </c>
    </row>
    <row r="723" spans="1:10" x14ac:dyDescent="0.3">
      <c r="A723" s="60">
        <v>43091</v>
      </c>
      <c r="B723" s="15">
        <f t="shared" si="62"/>
        <v>2017</v>
      </c>
      <c r="C723" s="15">
        <f t="shared" si="63"/>
        <v>12</v>
      </c>
      <c r="D723" s="15">
        <f t="shared" si="64"/>
        <v>6</v>
      </c>
      <c r="E723" s="15">
        <f t="shared" si="65"/>
        <v>1</v>
      </c>
      <c r="F723" s="15">
        <v>4409</v>
      </c>
      <c r="G723" s="15">
        <v>0</v>
      </c>
      <c r="H723" s="62">
        <f t="shared" si="66"/>
        <v>116.59269055938108</v>
      </c>
    </row>
    <row r="724" spans="1:10" x14ac:dyDescent="0.3">
      <c r="A724" s="60">
        <v>43092</v>
      </c>
      <c r="B724" s="15">
        <f t="shared" si="62"/>
        <v>2017</v>
      </c>
      <c r="C724" s="15">
        <f t="shared" si="63"/>
        <v>12</v>
      </c>
      <c r="D724" s="15">
        <f t="shared" si="64"/>
        <v>7</v>
      </c>
      <c r="E724" s="15">
        <f t="shared" si="65"/>
        <v>1</v>
      </c>
      <c r="F724" s="15">
        <v>4293</v>
      </c>
      <c r="G724" s="15">
        <v>0</v>
      </c>
      <c r="H724" s="62">
        <f t="shared" si="66"/>
        <v>78.673212149380731</v>
      </c>
      <c r="J724">
        <f>_xlfn.STDEV.S(H702:H732)</f>
        <v>31.84098390056829</v>
      </c>
    </row>
    <row r="725" spans="1:10" x14ac:dyDescent="0.3">
      <c r="A725" s="60">
        <v>43093</v>
      </c>
      <c r="B725" s="15">
        <f t="shared" si="62"/>
        <v>2017</v>
      </c>
      <c r="C725" s="15">
        <f t="shared" si="63"/>
        <v>12</v>
      </c>
      <c r="D725" s="15">
        <f t="shared" si="64"/>
        <v>1</v>
      </c>
      <c r="E725" s="15">
        <f t="shared" si="65"/>
        <v>0</v>
      </c>
      <c r="F725" s="15">
        <v>4211</v>
      </c>
      <c r="G725" s="15">
        <v>0</v>
      </c>
      <c r="H725" s="62">
        <f t="shared" si="66"/>
        <v>162.83709795470628</v>
      </c>
    </row>
    <row r="726" spans="1:10" x14ac:dyDescent="0.3">
      <c r="A726" s="60">
        <v>43094</v>
      </c>
      <c r="B726" s="15">
        <f t="shared" si="62"/>
        <v>2017</v>
      </c>
      <c r="C726" s="15">
        <f t="shared" si="63"/>
        <v>12</v>
      </c>
      <c r="D726" s="15">
        <f t="shared" si="64"/>
        <v>2</v>
      </c>
      <c r="E726" s="15">
        <f t="shared" si="65"/>
        <v>0</v>
      </c>
      <c r="F726" s="15">
        <v>4047</v>
      </c>
      <c r="G726" s="15">
        <v>0</v>
      </c>
      <c r="H726" s="62">
        <f t="shared" si="66"/>
        <v>167.45478019648263</v>
      </c>
    </row>
    <row r="727" spans="1:10" x14ac:dyDescent="0.3">
      <c r="A727" s="60">
        <v>43095</v>
      </c>
      <c r="B727" s="15">
        <f t="shared" si="62"/>
        <v>2017</v>
      </c>
      <c r="C727" s="15">
        <f t="shared" si="63"/>
        <v>12</v>
      </c>
      <c r="D727" s="15">
        <f t="shared" si="64"/>
        <v>3</v>
      </c>
      <c r="E727" s="15">
        <f t="shared" si="65"/>
        <v>0</v>
      </c>
      <c r="F727" s="15">
        <v>3894</v>
      </c>
      <c r="G727" s="15">
        <v>0</v>
      </c>
      <c r="H727" s="62">
        <f t="shared" si="66"/>
        <v>164.8441724817441</v>
      </c>
    </row>
    <row r="728" spans="1:10" x14ac:dyDescent="0.3">
      <c r="A728" s="60">
        <v>43096</v>
      </c>
      <c r="B728" s="15">
        <f t="shared" si="62"/>
        <v>2017</v>
      </c>
      <c r="C728" s="15">
        <f t="shared" si="63"/>
        <v>12</v>
      </c>
      <c r="D728" s="15">
        <f t="shared" si="64"/>
        <v>4</v>
      </c>
      <c r="E728" s="15">
        <f t="shared" si="65"/>
        <v>0</v>
      </c>
      <c r="F728" s="15">
        <v>3739</v>
      </c>
      <c r="G728" s="15">
        <v>0</v>
      </c>
      <c r="H728" s="62">
        <f t="shared" si="66"/>
        <v>154.2156030691124</v>
      </c>
    </row>
    <row r="729" spans="1:10" x14ac:dyDescent="0.3">
      <c r="A729" s="60">
        <v>43097</v>
      </c>
      <c r="B729" s="15">
        <f t="shared" si="62"/>
        <v>2017</v>
      </c>
      <c r="C729" s="15">
        <f t="shared" si="63"/>
        <v>12</v>
      </c>
      <c r="D729" s="15">
        <f t="shared" si="64"/>
        <v>5</v>
      </c>
      <c r="E729" s="15">
        <f t="shared" si="65"/>
        <v>0</v>
      </c>
      <c r="F729" s="15">
        <v>3594</v>
      </c>
      <c r="G729" s="15">
        <v>0</v>
      </c>
      <c r="H729" s="62">
        <f t="shared" si="66"/>
        <v>134.96442657345509</v>
      </c>
    </row>
    <row r="730" spans="1:10" x14ac:dyDescent="0.3">
      <c r="A730" s="60">
        <v>43098</v>
      </c>
      <c r="B730" s="15">
        <f t="shared" si="62"/>
        <v>2017</v>
      </c>
      <c r="C730" s="15">
        <f t="shared" si="63"/>
        <v>12</v>
      </c>
      <c r="D730" s="15">
        <f t="shared" si="64"/>
        <v>6</v>
      </c>
      <c r="E730" s="15">
        <f t="shared" si="65"/>
        <v>1</v>
      </c>
      <c r="F730" s="15">
        <v>3464</v>
      </c>
      <c r="G730" s="15">
        <v>0</v>
      </c>
      <c r="H730" s="62">
        <f t="shared" si="66"/>
        <v>116.59269055938108</v>
      </c>
    </row>
    <row r="731" spans="1:10" x14ac:dyDescent="0.3">
      <c r="A731" s="60">
        <v>43099</v>
      </c>
      <c r="B731" s="15">
        <f t="shared" si="62"/>
        <v>2017</v>
      </c>
      <c r="C731" s="15">
        <f t="shared" si="63"/>
        <v>12</v>
      </c>
      <c r="D731" s="15">
        <f t="shared" si="64"/>
        <v>7</v>
      </c>
      <c r="E731" s="15">
        <f t="shared" si="65"/>
        <v>1</v>
      </c>
      <c r="F731" s="15">
        <v>3346</v>
      </c>
      <c r="G731" s="15">
        <v>0</v>
      </c>
      <c r="H731" s="62">
        <f t="shared" si="66"/>
        <v>78.673212149380731</v>
      </c>
    </row>
    <row r="732" spans="1:10" x14ac:dyDescent="0.3">
      <c r="A732" s="60">
        <v>43100</v>
      </c>
      <c r="B732" s="15">
        <f t="shared" si="62"/>
        <v>2017</v>
      </c>
      <c r="C732" s="15">
        <f t="shared" si="63"/>
        <v>12</v>
      </c>
      <c r="D732" s="15">
        <f t="shared" si="64"/>
        <v>1</v>
      </c>
      <c r="E732" s="15">
        <f t="shared" si="65"/>
        <v>0</v>
      </c>
      <c r="F732" s="15">
        <v>3262</v>
      </c>
      <c r="G732" s="15">
        <v>0</v>
      </c>
      <c r="H732" s="62">
        <f t="shared" si="66"/>
        <v>162.83709795470628</v>
      </c>
    </row>
    <row r="733" spans="1:10" x14ac:dyDescent="0.3">
      <c r="A733" s="60">
        <v>43101</v>
      </c>
      <c r="B733" s="15">
        <f t="shared" si="62"/>
        <v>2018</v>
      </c>
      <c r="C733" s="15">
        <f t="shared" si="63"/>
        <v>1</v>
      </c>
      <c r="D733" s="15">
        <f t="shared" si="64"/>
        <v>2</v>
      </c>
      <c r="E733" s="15">
        <f t="shared" si="65"/>
        <v>0</v>
      </c>
      <c r="F733" s="15">
        <v>3107</v>
      </c>
      <c r="G733" s="15">
        <v>0</v>
      </c>
      <c r="H733" s="62">
        <f t="shared" si="66"/>
        <v>160.21768224177637</v>
      </c>
    </row>
    <row r="734" spans="1:10" x14ac:dyDescent="0.3">
      <c r="A734" s="60">
        <v>43102</v>
      </c>
      <c r="B734" s="15">
        <f t="shared" si="62"/>
        <v>2018</v>
      </c>
      <c r="C734" s="15">
        <f t="shared" si="63"/>
        <v>1</v>
      </c>
      <c r="D734" s="15">
        <f t="shared" si="64"/>
        <v>3</v>
      </c>
      <c r="E734" s="15">
        <f t="shared" si="65"/>
        <v>0</v>
      </c>
      <c r="F734" s="15">
        <v>2946</v>
      </c>
      <c r="G734" s="15">
        <v>0</v>
      </c>
      <c r="H734" s="62">
        <f t="shared" si="66"/>
        <v>157.60707452703781</v>
      </c>
    </row>
    <row r="735" spans="1:10" x14ac:dyDescent="0.3">
      <c r="A735" s="60">
        <v>43103</v>
      </c>
      <c r="B735" s="15">
        <f t="shared" si="62"/>
        <v>2018</v>
      </c>
      <c r="C735" s="15">
        <f t="shared" si="63"/>
        <v>1</v>
      </c>
      <c r="D735" s="15">
        <f t="shared" si="64"/>
        <v>4</v>
      </c>
      <c r="E735" s="15">
        <f t="shared" si="65"/>
        <v>0</v>
      </c>
      <c r="F735" s="15">
        <v>2780</v>
      </c>
      <c r="G735" s="15">
        <v>0</v>
      </c>
      <c r="H735" s="62">
        <f t="shared" si="66"/>
        <v>146.97850511440615</v>
      </c>
    </row>
    <row r="736" spans="1:10" x14ac:dyDescent="0.3">
      <c r="A736" s="60">
        <v>43104</v>
      </c>
      <c r="B736" s="15">
        <f t="shared" si="62"/>
        <v>2018</v>
      </c>
      <c r="C736" s="15">
        <f t="shared" si="63"/>
        <v>1</v>
      </c>
      <c r="D736" s="15">
        <f t="shared" si="64"/>
        <v>5</v>
      </c>
      <c r="E736" s="15">
        <f t="shared" si="65"/>
        <v>0</v>
      </c>
      <c r="F736" s="15">
        <v>2634</v>
      </c>
      <c r="G736" s="15">
        <v>0</v>
      </c>
      <c r="H736" s="62">
        <f t="shared" si="66"/>
        <v>127.72732861874881</v>
      </c>
    </row>
    <row r="737" spans="1:8" x14ac:dyDescent="0.3">
      <c r="A737" s="60">
        <v>43105</v>
      </c>
      <c r="B737" s="15">
        <f t="shared" si="62"/>
        <v>2018</v>
      </c>
      <c r="C737" s="15">
        <f t="shared" si="63"/>
        <v>1</v>
      </c>
      <c r="D737" s="15">
        <f t="shared" si="64"/>
        <v>6</v>
      </c>
      <c r="E737" s="15">
        <f t="shared" si="65"/>
        <v>1</v>
      </c>
      <c r="F737" s="15">
        <v>2503</v>
      </c>
      <c r="G737" s="15">
        <v>0</v>
      </c>
      <c r="H737" s="62">
        <f t="shared" si="66"/>
        <v>109.35559260467483</v>
      </c>
    </row>
    <row r="738" spans="1:8" x14ac:dyDescent="0.3">
      <c r="A738" s="60">
        <v>43106</v>
      </c>
      <c r="B738" s="15">
        <f t="shared" si="62"/>
        <v>2018</v>
      </c>
      <c r="C738" s="15">
        <f t="shared" si="63"/>
        <v>1</v>
      </c>
      <c r="D738" s="15">
        <f t="shared" si="64"/>
        <v>7</v>
      </c>
      <c r="E738" s="15">
        <f t="shared" si="65"/>
        <v>1</v>
      </c>
      <c r="F738" s="15">
        <v>2393</v>
      </c>
      <c r="G738" s="15">
        <v>0</v>
      </c>
      <c r="H738" s="62">
        <f t="shared" si="66"/>
        <v>71.43611419467446</v>
      </c>
    </row>
    <row r="739" spans="1:8" x14ac:dyDescent="0.3">
      <c r="A739" s="60">
        <v>43107</v>
      </c>
      <c r="B739" s="15">
        <f t="shared" si="62"/>
        <v>2018</v>
      </c>
      <c r="C739" s="15">
        <f t="shared" si="63"/>
        <v>1</v>
      </c>
      <c r="D739" s="15">
        <f t="shared" si="64"/>
        <v>1</v>
      </c>
      <c r="E739" s="15">
        <f t="shared" si="65"/>
        <v>0</v>
      </c>
      <c r="F739" s="15">
        <v>2319</v>
      </c>
      <c r="G739" s="15">
        <v>0</v>
      </c>
      <c r="H739" s="62">
        <f t="shared" si="66"/>
        <v>155.60000000000002</v>
      </c>
    </row>
    <row r="740" spans="1:8" x14ac:dyDescent="0.3">
      <c r="A740" s="60">
        <v>43108</v>
      </c>
      <c r="B740" s="15">
        <f t="shared" si="62"/>
        <v>2018</v>
      </c>
      <c r="C740" s="15">
        <f t="shared" si="63"/>
        <v>1</v>
      </c>
      <c r="D740" s="15">
        <f t="shared" si="64"/>
        <v>2</v>
      </c>
      <c r="E740" s="15">
        <f t="shared" si="65"/>
        <v>0</v>
      </c>
      <c r="F740" s="15">
        <v>2177</v>
      </c>
      <c r="G740" s="15">
        <v>0</v>
      </c>
      <c r="H740" s="62">
        <f t="shared" si="66"/>
        <v>160.21768224177637</v>
      </c>
    </row>
    <row r="741" spans="1:8" x14ac:dyDescent="0.3">
      <c r="A741" s="60">
        <v>43109</v>
      </c>
      <c r="B741" s="15">
        <f t="shared" si="62"/>
        <v>2018</v>
      </c>
      <c r="C741" s="15">
        <f t="shared" si="63"/>
        <v>1</v>
      </c>
      <c r="D741" s="15">
        <f t="shared" si="64"/>
        <v>3</v>
      </c>
      <c r="E741" s="15">
        <f t="shared" si="65"/>
        <v>0</v>
      </c>
      <c r="F741" s="15">
        <v>2012</v>
      </c>
      <c r="G741" s="15">
        <v>0</v>
      </c>
      <c r="H741" s="62">
        <f t="shared" si="66"/>
        <v>157.60707452703781</v>
      </c>
    </row>
    <row r="742" spans="1:8" x14ac:dyDescent="0.3">
      <c r="A742" s="60">
        <v>43110</v>
      </c>
      <c r="B742" s="15">
        <f t="shared" si="62"/>
        <v>2018</v>
      </c>
      <c r="C742" s="15">
        <f t="shared" si="63"/>
        <v>1</v>
      </c>
      <c r="D742" s="15">
        <f t="shared" si="64"/>
        <v>4</v>
      </c>
      <c r="E742" s="15">
        <f t="shared" si="65"/>
        <v>0</v>
      </c>
      <c r="F742" s="15">
        <v>9290</v>
      </c>
      <c r="G742" s="15">
        <v>7447</v>
      </c>
      <c r="H742" s="62">
        <f t="shared" si="66"/>
        <v>146.97850511440615</v>
      </c>
    </row>
    <row r="743" spans="1:8" x14ac:dyDescent="0.3">
      <c r="A743" s="60">
        <v>43111</v>
      </c>
      <c r="B743" s="15">
        <f t="shared" si="62"/>
        <v>2018</v>
      </c>
      <c r="C743" s="15">
        <f t="shared" si="63"/>
        <v>1</v>
      </c>
      <c r="D743" s="15">
        <f t="shared" si="64"/>
        <v>5</v>
      </c>
      <c r="E743" s="15">
        <f t="shared" si="65"/>
        <v>0</v>
      </c>
      <c r="F743" s="15">
        <v>9135</v>
      </c>
      <c r="G743" s="15">
        <v>0</v>
      </c>
      <c r="H743" s="62">
        <f t="shared" si="66"/>
        <v>127.72732861874881</v>
      </c>
    </row>
    <row r="744" spans="1:8" x14ac:dyDescent="0.3">
      <c r="A744" s="60">
        <v>43112</v>
      </c>
      <c r="B744" s="15">
        <f t="shared" si="62"/>
        <v>2018</v>
      </c>
      <c r="C744" s="15">
        <f t="shared" si="63"/>
        <v>1</v>
      </c>
      <c r="D744" s="15">
        <f t="shared" si="64"/>
        <v>6</v>
      </c>
      <c r="E744" s="15">
        <f t="shared" si="65"/>
        <v>1</v>
      </c>
      <c r="F744" s="15">
        <v>8994</v>
      </c>
      <c r="G744" s="15">
        <v>0</v>
      </c>
      <c r="H744" s="62">
        <f t="shared" si="66"/>
        <v>109.35559260467483</v>
      </c>
    </row>
    <row r="745" spans="1:8" x14ac:dyDescent="0.3">
      <c r="A745" s="60">
        <v>43113</v>
      </c>
      <c r="B745" s="15">
        <f t="shared" si="62"/>
        <v>2018</v>
      </c>
      <c r="C745" s="15">
        <f t="shared" si="63"/>
        <v>1</v>
      </c>
      <c r="D745" s="15">
        <f t="shared" si="64"/>
        <v>7</v>
      </c>
      <c r="E745" s="15">
        <f t="shared" si="65"/>
        <v>1</v>
      </c>
      <c r="F745" s="15">
        <v>8871</v>
      </c>
      <c r="G745" s="15">
        <v>0</v>
      </c>
      <c r="H745" s="62">
        <f t="shared" si="66"/>
        <v>71.43611419467446</v>
      </c>
    </row>
    <row r="746" spans="1:8" x14ac:dyDescent="0.3">
      <c r="A746" s="60">
        <v>43114</v>
      </c>
      <c r="B746" s="15">
        <f t="shared" si="62"/>
        <v>2018</v>
      </c>
      <c r="C746" s="15">
        <f t="shared" si="63"/>
        <v>1</v>
      </c>
      <c r="D746" s="15">
        <f t="shared" si="64"/>
        <v>1</v>
      </c>
      <c r="E746" s="15">
        <f t="shared" si="65"/>
        <v>0</v>
      </c>
      <c r="F746" s="15">
        <v>8794</v>
      </c>
      <c r="G746" s="15">
        <v>0</v>
      </c>
      <c r="H746" s="62">
        <f t="shared" si="66"/>
        <v>155.60000000000002</v>
      </c>
    </row>
    <row r="747" spans="1:8" x14ac:dyDescent="0.3">
      <c r="A747" s="60">
        <v>43115</v>
      </c>
      <c r="B747" s="15">
        <f t="shared" si="62"/>
        <v>2018</v>
      </c>
      <c r="C747" s="15">
        <f t="shared" si="63"/>
        <v>1</v>
      </c>
      <c r="D747" s="15">
        <f t="shared" si="64"/>
        <v>2</v>
      </c>
      <c r="E747" s="15">
        <f t="shared" si="65"/>
        <v>0</v>
      </c>
      <c r="F747" s="15">
        <v>8631</v>
      </c>
      <c r="G747" s="15">
        <v>0</v>
      </c>
      <c r="H747" s="62">
        <f t="shared" si="66"/>
        <v>160.21768224177637</v>
      </c>
    </row>
    <row r="748" spans="1:8" x14ac:dyDescent="0.3">
      <c r="A748" s="60">
        <v>43116</v>
      </c>
      <c r="B748" s="15">
        <f t="shared" si="62"/>
        <v>2018</v>
      </c>
      <c r="C748" s="15">
        <f t="shared" si="63"/>
        <v>1</v>
      </c>
      <c r="D748" s="15">
        <f t="shared" si="64"/>
        <v>3</v>
      </c>
      <c r="E748" s="15">
        <f t="shared" si="65"/>
        <v>0</v>
      </c>
      <c r="F748" s="15">
        <v>8460</v>
      </c>
      <c r="G748" s="15">
        <v>0</v>
      </c>
      <c r="H748" s="62">
        <f t="shared" si="66"/>
        <v>157.60707452703781</v>
      </c>
    </row>
    <row r="749" spans="1:8" x14ac:dyDescent="0.3">
      <c r="A749" s="60">
        <v>43117</v>
      </c>
      <c r="B749" s="15">
        <f t="shared" si="62"/>
        <v>2018</v>
      </c>
      <c r="C749" s="15">
        <f t="shared" si="63"/>
        <v>1</v>
      </c>
      <c r="D749" s="15">
        <f t="shared" si="64"/>
        <v>4</v>
      </c>
      <c r="E749" s="15">
        <f t="shared" si="65"/>
        <v>0</v>
      </c>
      <c r="F749" s="15">
        <v>8308</v>
      </c>
      <c r="G749" s="15">
        <v>0</v>
      </c>
      <c r="H749" s="62">
        <f t="shared" si="66"/>
        <v>146.97850511440615</v>
      </c>
    </row>
    <row r="750" spans="1:8" x14ac:dyDescent="0.3">
      <c r="A750" s="60">
        <v>43118</v>
      </c>
      <c r="B750" s="15">
        <f t="shared" si="62"/>
        <v>2018</v>
      </c>
      <c r="C750" s="15">
        <f t="shared" si="63"/>
        <v>1</v>
      </c>
      <c r="D750" s="15">
        <f t="shared" si="64"/>
        <v>5</v>
      </c>
      <c r="E750" s="15">
        <f t="shared" si="65"/>
        <v>0</v>
      </c>
      <c r="F750" s="15">
        <v>8166</v>
      </c>
      <c r="G750" s="15">
        <v>0</v>
      </c>
      <c r="H750" s="62">
        <f t="shared" si="66"/>
        <v>127.72732861874881</v>
      </c>
    </row>
    <row r="751" spans="1:8" x14ac:dyDescent="0.3">
      <c r="A751" s="60">
        <v>43119</v>
      </c>
      <c r="B751" s="15">
        <f t="shared" si="62"/>
        <v>2018</v>
      </c>
      <c r="C751" s="15">
        <f t="shared" si="63"/>
        <v>1</v>
      </c>
      <c r="D751" s="15">
        <f t="shared" si="64"/>
        <v>6</v>
      </c>
      <c r="E751" s="15">
        <f t="shared" si="65"/>
        <v>1</v>
      </c>
      <c r="F751" s="15">
        <v>8041</v>
      </c>
      <c r="G751" s="15">
        <v>0</v>
      </c>
      <c r="H751" s="62">
        <f t="shared" si="66"/>
        <v>109.35559260467483</v>
      </c>
    </row>
    <row r="752" spans="1:8" x14ac:dyDescent="0.3">
      <c r="A752" s="60">
        <v>43120</v>
      </c>
      <c r="B752" s="15">
        <f t="shared" si="62"/>
        <v>2018</v>
      </c>
      <c r="C752" s="15">
        <f t="shared" si="63"/>
        <v>1</v>
      </c>
      <c r="D752" s="15">
        <f t="shared" si="64"/>
        <v>7</v>
      </c>
      <c r="E752" s="15">
        <f t="shared" si="65"/>
        <v>1</v>
      </c>
      <c r="F752" s="15">
        <v>7940</v>
      </c>
      <c r="G752" s="15">
        <v>0</v>
      </c>
      <c r="H752" s="62">
        <f t="shared" si="66"/>
        <v>71.43611419467446</v>
      </c>
    </row>
    <row r="753" spans="1:8" x14ac:dyDescent="0.3">
      <c r="A753" s="60">
        <v>43121</v>
      </c>
      <c r="B753" s="15">
        <f t="shared" si="62"/>
        <v>2018</v>
      </c>
      <c r="C753" s="15">
        <f t="shared" si="63"/>
        <v>1</v>
      </c>
      <c r="D753" s="15">
        <f t="shared" si="64"/>
        <v>1</v>
      </c>
      <c r="E753" s="15">
        <f t="shared" si="65"/>
        <v>0</v>
      </c>
      <c r="F753" s="15">
        <v>7856</v>
      </c>
      <c r="G753" s="15">
        <v>0</v>
      </c>
      <c r="H753" s="62">
        <f t="shared" si="66"/>
        <v>155.60000000000002</v>
      </c>
    </row>
    <row r="754" spans="1:8" x14ac:dyDescent="0.3">
      <c r="A754" s="60">
        <v>43122</v>
      </c>
      <c r="B754" s="15">
        <f t="shared" si="62"/>
        <v>2018</v>
      </c>
      <c r="C754" s="15">
        <f t="shared" si="63"/>
        <v>1</v>
      </c>
      <c r="D754" s="15">
        <f t="shared" si="64"/>
        <v>2</v>
      </c>
      <c r="E754" s="15">
        <f t="shared" si="65"/>
        <v>0</v>
      </c>
      <c r="F754" s="15">
        <v>7702</v>
      </c>
      <c r="G754" s="15">
        <v>0</v>
      </c>
      <c r="H754" s="62">
        <f t="shared" si="66"/>
        <v>160.21768224177637</v>
      </c>
    </row>
    <row r="755" spans="1:8" x14ac:dyDescent="0.3">
      <c r="A755" s="60">
        <v>43123</v>
      </c>
      <c r="B755" s="15">
        <f t="shared" si="62"/>
        <v>2018</v>
      </c>
      <c r="C755" s="15">
        <f t="shared" si="63"/>
        <v>1</v>
      </c>
      <c r="D755" s="15">
        <f t="shared" si="64"/>
        <v>3</v>
      </c>
      <c r="E755" s="15">
        <f t="shared" si="65"/>
        <v>0</v>
      </c>
      <c r="F755" s="15">
        <v>7545</v>
      </c>
      <c r="G755" s="15">
        <v>0</v>
      </c>
      <c r="H755" s="62">
        <f t="shared" si="66"/>
        <v>157.60707452703781</v>
      </c>
    </row>
    <row r="756" spans="1:8" x14ac:dyDescent="0.3">
      <c r="A756" s="60">
        <v>43124</v>
      </c>
      <c r="B756" s="15">
        <f t="shared" si="62"/>
        <v>2018</v>
      </c>
      <c r="C756" s="15">
        <f t="shared" si="63"/>
        <v>1</v>
      </c>
      <c r="D756" s="15">
        <f t="shared" si="64"/>
        <v>4</v>
      </c>
      <c r="E756" s="15">
        <f t="shared" si="65"/>
        <v>0</v>
      </c>
      <c r="F756" s="15">
        <v>7390</v>
      </c>
      <c r="G756" s="15">
        <v>0</v>
      </c>
      <c r="H756" s="62">
        <f t="shared" si="66"/>
        <v>146.97850511440615</v>
      </c>
    </row>
    <row r="757" spans="1:8" x14ac:dyDescent="0.3">
      <c r="A757" s="60">
        <v>43125</v>
      </c>
      <c r="B757" s="15">
        <f t="shared" si="62"/>
        <v>2018</v>
      </c>
      <c r="C757" s="15">
        <f t="shared" si="63"/>
        <v>1</v>
      </c>
      <c r="D757" s="15">
        <f t="shared" si="64"/>
        <v>5</v>
      </c>
      <c r="E757" s="15">
        <f t="shared" si="65"/>
        <v>0</v>
      </c>
      <c r="F757" s="15">
        <v>7241</v>
      </c>
      <c r="G757" s="15">
        <v>0</v>
      </c>
      <c r="H757" s="62">
        <f t="shared" si="66"/>
        <v>127.72732861874881</v>
      </c>
    </row>
    <row r="758" spans="1:8" x14ac:dyDescent="0.3">
      <c r="A758" s="60">
        <v>43126</v>
      </c>
      <c r="B758" s="15">
        <f t="shared" si="62"/>
        <v>2018</v>
      </c>
      <c r="C758" s="15">
        <f t="shared" si="63"/>
        <v>1</v>
      </c>
      <c r="D758" s="15">
        <f t="shared" si="64"/>
        <v>6</v>
      </c>
      <c r="E758" s="15">
        <f t="shared" si="65"/>
        <v>1</v>
      </c>
      <c r="F758" s="15">
        <v>7115</v>
      </c>
      <c r="G758" s="15">
        <v>0</v>
      </c>
      <c r="H758" s="62">
        <f t="shared" si="66"/>
        <v>109.35559260467483</v>
      </c>
    </row>
    <row r="759" spans="1:8" x14ac:dyDescent="0.3">
      <c r="A759" s="60">
        <v>43127</v>
      </c>
      <c r="B759" s="15">
        <f t="shared" si="62"/>
        <v>2018</v>
      </c>
      <c r="C759" s="15">
        <f t="shared" si="63"/>
        <v>1</v>
      </c>
      <c r="D759" s="15">
        <f t="shared" si="64"/>
        <v>7</v>
      </c>
      <c r="E759" s="15">
        <f t="shared" si="65"/>
        <v>1</v>
      </c>
      <c r="F759" s="15">
        <v>7007</v>
      </c>
      <c r="G759" s="15">
        <v>0</v>
      </c>
      <c r="H759" s="62">
        <f t="shared" si="66"/>
        <v>71.43611419467446</v>
      </c>
    </row>
    <row r="760" spans="1:8" x14ac:dyDescent="0.3">
      <c r="A760" s="60">
        <v>43128</v>
      </c>
      <c r="B760" s="15">
        <f t="shared" si="62"/>
        <v>2018</v>
      </c>
      <c r="C760" s="15">
        <f t="shared" si="63"/>
        <v>1</v>
      </c>
      <c r="D760" s="15">
        <f t="shared" si="64"/>
        <v>1</v>
      </c>
      <c r="E760" s="15">
        <f t="shared" si="65"/>
        <v>0</v>
      </c>
      <c r="F760" s="15">
        <v>6931</v>
      </c>
      <c r="G760" s="15">
        <v>0</v>
      </c>
      <c r="H760" s="62">
        <f t="shared" si="66"/>
        <v>155.60000000000002</v>
      </c>
    </row>
    <row r="761" spans="1:8" x14ac:dyDescent="0.3">
      <c r="A761" s="60">
        <v>43129</v>
      </c>
      <c r="B761" s="15">
        <f t="shared" si="62"/>
        <v>2018</v>
      </c>
      <c r="C761" s="15">
        <f t="shared" si="63"/>
        <v>1</v>
      </c>
      <c r="D761" s="15">
        <f t="shared" si="64"/>
        <v>2</v>
      </c>
      <c r="E761" s="15">
        <f t="shared" si="65"/>
        <v>0</v>
      </c>
      <c r="F761" s="15">
        <v>6775</v>
      </c>
      <c r="G761" s="15">
        <v>0</v>
      </c>
      <c r="H761" s="62">
        <f t="shared" si="66"/>
        <v>160.21768224177637</v>
      </c>
    </row>
    <row r="762" spans="1:8" x14ac:dyDescent="0.3">
      <c r="A762" s="60">
        <v>43130</v>
      </c>
      <c r="B762" s="15">
        <f t="shared" si="62"/>
        <v>2018</v>
      </c>
      <c r="C762" s="15">
        <f t="shared" si="63"/>
        <v>1</v>
      </c>
      <c r="D762" s="15">
        <f t="shared" si="64"/>
        <v>3</v>
      </c>
      <c r="E762" s="15">
        <f t="shared" si="65"/>
        <v>0</v>
      </c>
      <c r="F762" s="15">
        <v>6619</v>
      </c>
      <c r="G762" s="15">
        <v>0</v>
      </c>
      <c r="H762" s="62">
        <f t="shared" si="66"/>
        <v>157.60707452703781</v>
      </c>
    </row>
    <row r="763" spans="1:8" x14ac:dyDescent="0.3">
      <c r="A763" s="60">
        <v>43131</v>
      </c>
      <c r="B763" s="15">
        <f t="shared" si="62"/>
        <v>2018</v>
      </c>
      <c r="C763" s="15">
        <f t="shared" si="63"/>
        <v>1</v>
      </c>
      <c r="D763" s="15">
        <f t="shared" si="64"/>
        <v>4</v>
      </c>
      <c r="E763" s="15">
        <f t="shared" si="65"/>
        <v>0</v>
      </c>
      <c r="F763" s="15">
        <v>6468</v>
      </c>
      <c r="G763" s="15">
        <v>0</v>
      </c>
      <c r="H763" s="62">
        <f t="shared" si="66"/>
        <v>146.97850511440615</v>
      </c>
    </row>
    <row r="764" spans="1:8" x14ac:dyDescent="0.3">
      <c r="A764" s="60">
        <v>43132</v>
      </c>
      <c r="B764" s="15">
        <f t="shared" si="62"/>
        <v>2018</v>
      </c>
      <c r="C764" s="15">
        <f t="shared" si="63"/>
        <v>2</v>
      </c>
      <c r="D764" s="15">
        <f t="shared" si="64"/>
        <v>5</v>
      </c>
      <c r="E764" s="15">
        <f t="shared" si="65"/>
        <v>0</v>
      </c>
      <c r="F764" s="15">
        <v>6320</v>
      </c>
      <c r="G764" s="15">
        <v>0</v>
      </c>
      <c r="H764" s="62">
        <f t="shared" si="66"/>
        <v>131.13629277128595</v>
      </c>
    </row>
    <row r="765" spans="1:8" x14ac:dyDescent="0.3">
      <c r="A765" s="60">
        <v>43133</v>
      </c>
      <c r="B765" s="15">
        <f t="shared" si="62"/>
        <v>2018</v>
      </c>
      <c r="C765" s="15">
        <f t="shared" si="63"/>
        <v>2</v>
      </c>
      <c r="D765" s="15">
        <f t="shared" si="64"/>
        <v>6</v>
      </c>
      <c r="E765" s="15">
        <f t="shared" si="65"/>
        <v>1</v>
      </c>
      <c r="F765" s="15">
        <v>6197</v>
      </c>
      <c r="G765" s="15">
        <v>0</v>
      </c>
      <c r="H765" s="62">
        <f t="shared" si="66"/>
        <v>112.76455675721198</v>
      </c>
    </row>
    <row r="766" spans="1:8" x14ac:dyDescent="0.3">
      <c r="A766" s="60">
        <v>43134</v>
      </c>
      <c r="B766" s="15">
        <f t="shared" si="62"/>
        <v>2018</v>
      </c>
      <c r="C766" s="15">
        <f t="shared" si="63"/>
        <v>2</v>
      </c>
      <c r="D766" s="15">
        <f t="shared" si="64"/>
        <v>7</v>
      </c>
      <c r="E766" s="15">
        <f t="shared" si="65"/>
        <v>1</v>
      </c>
      <c r="F766" s="15">
        <v>6080</v>
      </c>
      <c r="G766" s="15">
        <v>0</v>
      </c>
      <c r="H766" s="62">
        <f t="shared" si="66"/>
        <v>74.845078347211597</v>
      </c>
    </row>
    <row r="767" spans="1:8" x14ac:dyDescent="0.3">
      <c r="A767" s="60">
        <v>43135</v>
      </c>
      <c r="B767" s="15">
        <f t="shared" si="62"/>
        <v>2018</v>
      </c>
      <c r="C767" s="15">
        <f t="shared" si="63"/>
        <v>2</v>
      </c>
      <c r="D767" s="15">
        <f t="shared" si="64"/>
        <v>1</v>
      </c>
      <c r="E767" s="15">
        <f t="shared" si="65"/>
        <v>0</v>
      </c>
      <c r="F767" s="15">
        <v>6004</v>
      </c>
      <c r="G767" s="15">
        <v>0</v>
      </c>
      <c r="H767" s="62">
        <f t="shared" si="66"/>
        <v>159.00896415253717</v>
      </c>
    </row>
    <row r="768" spans="1:8" x14ac:dyDescent="0.3">
      <c r="A768" s="60">
        <v>43136</v>
      </c>
      <c r="B768" s="15">
        <f t="shared" si="62"/>
        <v>2018</v>
      </c>
      <c r="C768" s="15">
        <f t="shared" si="63"/>
        <v>2</v>
      </c>
      <c r="D768" s="15">
        <f t="shared" si="64"/>
        <v>2</v>
      </c>
      <c r="E768" s="15">
        <f t="shared" si="65"/>
        <v>0</v>
      </c>
      <c r="F768" s="15">
        <v>5844</v>
      </c>
      <c r="G768" s="15">
        <v>0</v>
      </c>
      <c r="H768" s="62">
        <f t="shared" si="66"/>
        <v>163.62664639431352</v>
      </c>
    </row>
    <row r="769" spans="1:8" x14ac:dyDescent="0.3">
      <c r="A769" s="60">
        <v>43137</v>
      </c>
      <c r="B769" s="15">
        <f t="shared" si="62"/>
        <v>2018</v>
      </c>
      <c r="C769" s="15">
        <f t="shared" si="63"/>
        <v>2</v>
      </c>
      <c r="D769" s="15">
        <f t="shared" si="64"/>
        <v>3</v>
      </c>
      <c r="E769" s="15">
        <f t="shared" si="65"/>
        <v>0</v>
      </c>
      <c r="F769" s="15">
        <v>5685</v>
      </c>
      <c r="G769" s="15">
        <v>0</v>
      </c>
      <c r="H769" s="62">
        <f t="shared" si="66"/>
        <v>161.01603867957496</v>
      </c>
    </row>
    <row r="770" spans="1:8" x14ac:dyDescent="0.3">
      <c r="A770" s="60">
        <v>43138</v>
      </c>
      <c r="B770" s="15">
        <f t="shared" ref="B770:B833" si="67">YEAR(A770)</f>
        <v>2018</v>
      </c>
      <c r="C770" s="15">
        <f t="shared" ref="C770:C833" si="68">MONTH(A770)</f>
        <v>2</v>
      </c>
      <c r="D770" s="15">
        <f t="shared" ref="D770:D833" si="69">WEEKDAY(A770)</f>
        <v>4</v>
      </c>
      <c r="E770" s="15">
        <f t="shared" ref="E770:E833" si="70">IF(OR(D770=6,D770=7),1,0)</f>
        <v>0</v>
      </c>
      <c r="F770" s="15">
        <v>5524</v>
      </c>
      <c r="G770" s="15">
        <v>0</v>
      </c>
      <c r="H770" s="62">
        <f t="shared" ref="H770:H833" si="71">100-2.17*D770^2.25+12.77*D770+EXP(-D770/0.032)+5*C770^0.75+10*E770+20*(B770-2016)</f>
        <v>150.3874692669433</v>
      </c>
    </row>
    <row r="771" spans="1:8" x14ac:dyDescent="0.3">
      <c r="A771" s="60">
        <v>43139</v>
      </c>
      <c r="B771" s="15">
        <f t="shared" si="67"/>
        <v>2018</v>
      </c>
      <c r="C771" s="15">
        <f t="shared" si="68"/>
        <v>2</v>
      </c>
      <c r="D771" s="15">
        <f t="shared" si="69"/>
        <v>5</v>
      </c>
      <c r="E771" s="15">
        <f t="shared" si="70"/>
        <v>0</v>
      </c>
      <c r="F771" s="15">
        <v>5376</v>
      </c>
      <c r="G771" s="15">
        <v>0</v>
      </c>
      <c r="H771" s="62">
        <f t="shared" si="71"/>
        <v>131.13629277128595</v>
      </c>
    </row>
    <row r="772" spans="1:8" x14ac:dyDescent="0.3">
      <c r="A772" s="60">
        <v>43140</v>
      </c>
      <c r="B772" s="15">
        <f t="shared" si="67"/>
        <v>2018</v>
      </c>
      <c r="C772" s="15">
        <f t="shared" si="68"/>
        <v>2</v>
      </c>
      <c r="D772" s="15">
        <f t="shared" si="69"/>
        <v>6</v>
      </c>
      <c r="E772" s="15">
        <f t="shared" si="70"/>
        <v>1</v>
      </c>
      <c r="F772" s="15">
        <v>5256</v>
      </c>
      <c r="G772" s="15">
        <v>0</v>
      </c>
      <c r="H772" s="62">
        <f t="shared" si="71"/>
        <v>112.76455675721198</v>
      </c>
    </row>
    <row r="773" spans="1:8" x14ac:dyDescent="0.3">
      <c r="A773" s="60">
        <v>43141</v>
      </c>
      <c r="B773" s="15">
        <f t="shared" si="67"/>
        <v>2018</v>
      </c>
      <c r="C773" s="15">
        <f t="shared" si="68"/>
        <v>2</v>
      </c>
      <c r="D773" s="15">
        <f t="shared" si="69"/>
        <v>7</v>
      </c>
      <c r="E773" s="15">
        <f t="shared" si="70"/>
        <v>1</v>
      </c>
      <c r="F773" s="15">
        <v>5135</v>
      </c>
      <c r="G773" s="15">
        <v>0</v>
      </c>
      <c r="H773" s="62">
        <f t="shared" si="71"/>
        <v>74.845078347211597</v>
      </c>
    </row>
    <row r="774" spans="1:8" x14ac:dyDescent="0.3">
      <c r="A774" s="60">
        <v>43142</v>
      </c>
      <c r="B774" s="15">
        <f t="shared" si="67"/>
        <v>2018</v>
      </c>
      <c r="C774" s="15">
        <f t="shared" si="68"/>
        <v>2</v>
      </c>
      <c r="D774" s="15">
        <f t="shared" si="69"/>
        <v>1</v>
      </c>
      <c r="E774" s="15">
        <f t="shared" si="70"/>
        <v>0</v>
      </c>
      <c r="F774" s="15">
        <v>5063</v>
      </c>
      <c r="G774" s="15">
        <v>0</v>
      </c>
      <c r="H774" s="62">
        <f t="shared" si="71"/>
        <v>159.00896415253717</v>
      </c>
    </row>
    <row r="775" spans="1:8" x14ac:dyDescent="0.3">
      <c r="A775" s="60">
        <v>43143</v>
      </c>
      <c r="B775" s="15">
        <f t="shared" si="67"/>
        <v>2018</v>
      </c>
      <c r="C775" s="15">
        <f t="shared" si="68"/>
        <v>2</v>
      </c>
      <c r="D775" s="15">
        <f t="shared" si="69"/>
        <v>2</v>
      </c>
      <c r="E775" s="15">
        <f t="shared" si="70"/>
        <v>0</v>
      </c>
      <c r="F775" s="15">
        <v>4908</v>
      </c>
      <c r="G775" s="15">
        <v>0</v>
      </c>
      <c r="H775" s="62">
        <f t="shared" si="71"/>
        <v>163.62664639431352</v>
      </c>
    </row>
    <row r="776" spans="1:8" x14ac:dyDescent="0.3">
      <c r="A776" s="60">
        <v>43144</v>
      </c>
      <c r="B776" s="15">
        <f t="shared" si="67"/>
        <v>2018</v>
      </c>
      <c r="C776" s="15">
        <f t="shared" si="68"/>
        <v>2</v>
      </c>
      <c r="D776" s="15">
        <f t="shared" si="69"/>
        <v>3</v>
      </c>
      <c r="E776" s="15">
        <f t="shared" si="70"/>
        <v>0</v>
      </c>
      <c r="F776" s="15">
        <v>4746</v>
      </c>
      <c r="G776" s="15">
        <v>0</v>
      </c>
      <c r="H776" s="62">
        <f t="shared" si="71"/>
        <v>161.01603867957496</v>
      </c>
    </row>
    <row r="777" spans="1:8" x14ac:dyDescent="0.3">
      <c r="A777" s="60">
        <v>43145</v>
      </c>
      <c r="B777" s="15">
        <f t="shared" si="67"/>
        <v>2018</v>
      </c>
      <c r="C777" s="15">
        <f t="shared" si="68"/>
        <v>2</v>
      </c>
      <c r="D777" s="15">
        <f t="shared" si="69"/>
        <v>4</v>
      </c>
      <c r="E777" s="15">
        <f t="shared" si="70"/>
        <v>0</v>
      </c>
      <c r="F777" s="15">
        <v>4582</v>
      </c>
      <c r="G777" s="15">
        <v>0</v>
      </c>
      <c r="H777" s="62">
        <f t="shared" si="71"/>
        <v>150.3874692669433</v>
      </c>
    </row>
    <row r="778" spans="1:8" x14ac:dyDescent="0.3">
      <c r="A778" s="60">
        <v>43146</v>
      </c>
      <c r="B778" s="15">
        <f t="shared" si="67"/>
        <v>2018</v>
      </c>
      <c r="C778" s="15">
        <f t="shared" si="68"/>
        <v>2</v>
      </c>
      <c r="D778" s="15">
        <f t="shared" si="69"/>
        <v>5</v>
      </c>
      <c r="E778" s="15">
        <f t="shared" si="70"/>
        <v>0</v>
      </c>
      <c r="F778" s="15">
        <v>4430</v>
      </c>
      <c r="G778" s="15">
        <v>0</v>
      </c>
      <c r="H778" s="62">
        <f t="shared" si="71"/>
        <v>131.13629277128595</v>
      </c>
    </row>
    <row r="779" spans="1:8" x14ac:dyDescent="0.3">
      <c r="A779" s="60">
        <v>43147</v>
      </c>
      <c r="B779" s="15">
        <f t="shared" si="67"/>
        <v>2018</v>
      </c>
      <c r="C779" s="15">
        <f t="shared" si="68"/>
        <v>2</v>
      </c>
      <c r="D779" s="15">
        <f t="shared" si="69"/>
        <v>6</v>
      </c>
      <c r="E779" s="15">
        <f t="shared" si="70"/>
        <v>1</v>
      </c>
      <c r="F779" s="15">
        <v>4315</v>
      </c>
      <c r="G779" s="15">
        <v>0</v>
      </c>
      <c r="H779" s="62">
        <f t="shared" si="71"/>
        <v>112.76455675721198</v>
      </c>
    </row>
    <row r="780" spans="1:8" x14ac:dyDescent="0.3">
      <c r="A780" s="60">
        <v>43148</v>
      </c>
      <c r="B780" s="15">
        <f t="shared" si="67"/>
        <v>2018</v>
      </c>
      <c r="C780" s="15">
        <f t="shared" si="68"/>
        <v>2</v>
      </c>
      <c r="D780" s="15">
        <f t="shared" si="69"/>
        <v>7</v>
      </c>
      <c r="E780" s="15">
        <f t="shared" si="70"/>
        <v>1</v>
      </c>
      <c r="F780" s="15">
        <v>4202</v>
      </c>
      <c r="G780" s="15">
        <v>0</v>
      </c>
      <c r="H780" s="62">
        <f t="shared" si="71"/>
        <v>74.845078347211597</v>
      </c>
    </row>
    <row r="781" spans="1:8" x14ac:dyDescent="0.3">
      <c r="A781" s="60">
        <v>43149</v>
      </c>
      <c r="B781" s="15">
        <f t="shared" si="67"/>
        <v>2018</v>
      </c>
      <c r="C781" s="15">
        <f t="shared" si="68"/>
        <v>2</v>
      </c>
      <c r="D781" s="15">
        <f t="shared" si="69"/>
        <v>1</v>
      </c>
      <c r="E781" s="15">
        <f t="shared" si="70"/>
        <v>0</v>
      </c>
      <c r="F781" s="15">
        <v>4131</v>
      </c>
      <c r="G781" s="15">
        <v>0</v>
      </c>
      <c r="H781" s="62">
        <f t="shared" si="71"/>
        <v>159.00896415253717</v>
      </c>
    </row>
    <row r="782" spans="1:8" x14ac:dyDescent="0.3">
      <c r="A782" s="60">
        <v>43150</v>
      </c>
      <c r="B782" s="15">
        <f t="shared" si="67"/>
        <v>2018</v>
      </c>
      <c r="C782" s="15">
        <f t="shared" si="68"/>
        <v>2</v>
      </c>
      <c r="D782" s="15">
        <f t="shared" si="69"/>
        <v>2</v>
      </c>
      <c r="E782" s="15">
        <f t="shared" si="70"/>
        <v>0</v>
      </c>
      <c r="F782" s="15">
        <v>3974</v>
      </c>
      <c r="G782" s="15">
        <v>0</v>
      </c>
      <c r="H782" s="62">
        <f t="shared" si="71"/>
        <v>163.62664639431352</v>
      </c>
    </row>
    <row r="783" spans="1:8" x14ac:dyDescent="0.3">
      <c r="A783" s="60">
        <v>43151</v>
      </c>
      <c r="B783" s="15">
        <f t="shared" si="67"/>
        <v>2018</v>
      </c>
      <c r="C783" s="15">
        <f t="shared" si="68"/>
        <v>2</v>
      </c>
      <c r="D783" s="15">
        <f t="shared" si="69"/>
        <v>3</v>
      </c>
      <c r="E783" s="15">
        <f t="shared" si="70"/>
        <v>0</v>
      </c>
      <c r="F783" s="15">
        <v>3830</v>
      </c>
      <c r="G783" s="15">
        <v>0</v>
      </c>
      <c r="H783" s="62">
        <f t="shared" si="71"/>
        <v>161.01603867957496</v>
      </c>
    </row>
    <row r="784" spans="1:8" x14ac:dyDescent="0.3">
      <c r="A784" s="60">
        <v>43152</v>
      </c>
      <c r="B784" s="15">
        <f t="shared" si="67"/>
        <v>2018</v>
      </c>
      <c r="C784" s="15">
        <f t="shared" si="68"/>
        <v>2</v>
      </c>
      <c r="D784" s="15">
        <f t="shared" si="69"/>
        <v>4</v>
      </c>
      <c r="E784" s="15">
        <f t="shared" si="70"/>
        <v>0</v>
      </c>
      <c r="F784" s="15">
        <v>3652</v>
      </c>
      <c r="G784" s="15">
        <v>0</v>
      </c>
      <c r="H784" s="62">
        <f t="shared" si="71"/>
        <v>150.3874692669433</v>
      </c>
    </row>
    <row r="785" spans="1:8" x14ac:dyDescent="0.3">
      <c r="A785" s="60">
        <v>43153</v>
      </c>
      <c r="B785" s="15">
        <f t="shared" si="67"/>
        <v>2018</v>
      </c>
      <c r="C785" s="15">
        <f t="shared" si="68"/>
        <v>2</v>
      </c>
      <c r="D785" s="15">
        <f t="shared" si="69"/>
        <v>5</v>
      </c>
      <c r="E785" s="15">
        <f t="shared" si="70"/>
        <v>0</v>
      </c>
      <c r="F785" s="15">
        <v>3517</v>
      </c>
      <c r="G785" s="15">
        <v>0</v>
      </c>
      <c r="H785" s="62">
        <f t="shared" si="71"/>
        <v>131.13629277128595</v>
      </c>
    </row>
    <row r="786" spans="1:8" x14ac:dyDescent="0.3">
      <c r="A786" s="60">
        <v>43154</v>
      </c>
      <c r="B786" s="15">
        <f t="shared" si="67"/>
        <v>2018</v>
      </c>
      <c r="C786" s="15">
        <f t="shared" si="68"/>
        <v>2</v>
      </c>
      <c r="D786" s="15">
        <f t="shared" si="69"/>
        <v>6</v>
      </c>
      <c r="E786" s="15">
        <f t="shared" si="70"/>
        <v>1</v>
      </c>
      <c r="F786" s="15">
        <v>3388</v>
      </c>
      <c r="G786" s="15">
        <v>0</v>
      </c>
      <c r="H786" s="62">
        <f t="shared" si="71"/>
        <v>112.76455675721198</v>
      </c>
    </row>
    <row r="787" spans="1:8" x14ac:dyDescent="0.3">
      <c r="A787" s="60">
        <v>43155</v>
      </c>
      <c r="B787" s="15">
        <f t="shared" si="67"/>
        <v>2018</v>
      </c>
      <c r="C787" s="15">
        <f t="shared" si="68"/>
        <v>2</v>
      </c>
      <c r="D787" s="15">
        <f t="shared" si="69"/>
        <v>7</v>
      </c>
      <c r="E787" s="15">
        <f t="shared" si="70"/>
        <v>1</v>
      </c>
      <c r="F787" s="15">
        <v>3278</v>
      </c>
      <c r="G787" s="15">
        <v>0</v>
      </c>
      <c r="H787" s="62">
        <f t="shared" si="71"/>
        <v>74.845078347211597</v>
      </c>
    </row>
    <row r="788" spans="1:8" x14ac:dyDescent="0.3">
      <c r="A788" s="60">
        <v>43156</v>
      </c>
      <c r="B788" s="15">
        <f t="shared" si="67"/>
        <v>2018</v>
      </c>
      <c r="C788" s="15">
        <f t="shared" si="68"/>
        <v>2</v>
      </c>
      <c r="D788" s="15">
        <f t="shared" si="69"/>
        <v>1</v>
      </c>
      <c r="E788" s="15">
        <f t="shared" si="70"/>
        <v>0</v>
      </c>
      <c r="F788" s="15">
        <v>3201</v>
      </c>
      <c r="G788" s="15">
        <v>0</v>
      </c>
      <c r="H788" s="62">
        <f t="shared" si="71"/>
        <v>159.00896415253717</v>
      </c>
    </row>
    <row r="789" spans="1:8" x14ac:dyDescent="0.3">
      <c r="A789" s="60">
        <v>43157</v>
      </c>
      <c r="B789" s="15">
        <f t="shared" si="67"/>
        <v>2018</v>
      </c>
      <c r="C789" s="15">
        <f t="shared" si="68"/>
        <v>2</v>
      </c>
      <c r="D789" s="15">
        <f t="shared" si="69"/>
        <v>2</v>
      </c>
      <c r="E789" s="15">
        <f t="shared" si="70"/>
        <v>0</v>
      </c>
      <c r="F789" s="15">
        <v>3041</v>
      </c>
      <c r="G789" s="15">
        <v>0</v>
      </c>
      <c r="H789" s="62">
        <f t="shared" si="71"/>
        <v>163.62664639431352</v>
      </c>
    </row>
    <row r="790" spans="1:8" x14ac:dyDescent="0.3">
      <c r="A790" s="60">
        <v>43158</v>
      </c>
      <c r="B790" s="15">
        <f t="shared" si="67"/>
        <v>2018</v>
      </c>
      <c r="C790" s="15">
        <f t="shared" si="68"/>
        <v>2</v>
      </c>
      <c r="D790" s="15">
        <f t="shared" si="69"/>
        <v>3</v>
      </c>
      <c r="E790" s="15">
        <f t="shared" si="70"/>
        <v>0</v>
      </c>
      <c r="F790" s="15">
        <v>2880</v>
      </c>
      <c r="G790" s="15">
        <v>0</v>
      </c>
      <c r="H790" s="62">
        <f t="shared" si="71"/>
        <v>161.01603867957496</v>
      </c>
    </row>
    <row r="791" spans="1:8" x14ac:dyDescent="0.3">
      <c r="A791" s="60">
        <v>43159</v>
      </c>
      <c r="B791" s="15">
        <f t="shared" si="67"/>
        <v>2018</v>
      </c>
      <c r="C791" s="15">
        <f t="shared" si="68"/>
        <v>2</v>
      </c>
      <c r="D791" s="15">
        <f t="shared" si="69"/>
        <v>4</v>
      </c>
      <c r="E791" s="15">
        <f t="shared" si="70"/>
        <v>0</v>
      </c>
      <c r="F791" s="15">
        <v>2725</v>
      </c>
      <c r="G791" s="15">
        <v>0</v>
      </c>
      <c r="H791" s="62">
        <f t="shared" si="71"/>
        <v>150.3874692669433</v>
      </c>
    </row>
    <row r="792" spans="1:8" x14ac:dyDescent="0.3">
      <c r="A792" s="60">
        <v>43160</v>
      </c>
      <c r="B792" s="15">
        <f t="shared" si="67"/>
        <v>2018</v>
      </c>
      <c r="C792" s="15">
        <f t="shared" si="68"/>
        <v>3</v>
      </c>
      <c r="D792" s="15">
        <f t="shared" si="69"/>
        <v>5</v>
      </c>
      <c r="E792" s="15">
        <f t="shared" si="70"/>
        <v>0</v>
      </c>
      <c r="F792" s="15">
        <v>2567</v>
      </c>
      <c r="G792" s="15">
        <v>0</v>
      </c>
      <c r="H792" s="62">
        <f t="shared" si="71"/>
        <v>134.12486390352271</v>
      </c>
    </row>
    <row r="793" spans="1:8" x14ac:dyDescent="0.3">
      <c r="A793" s="60">
        <v>43161</v>
      </c>
      <c r="B793" s="15">
        <f t="shared" si="67"/>
        <v>2018</v>
      </c>
      <c r="C793" s="15">
        <f t="shared" si="68"/>
        <v>3</v>
      </c>
      <c r="D793" s="15">
        <f t="shared" si="69"/>
        <v>6</v>
      </c>
      <c r="E793" s="15">
        <f t="shared" si="70"/>
        <v>1</v>
      </c>
      <c r="F793" s="15">
        <v>2433</v>
      </c>
      <c r="G793" s="15">
        <v>0</v>
      </c>
      <c r="H793" s="62">
        <f t="shared" si="71"/>
        <v>115.75312788944871</v>
      </c>
    </row>
    <row r="794" spans="1:8" x14ac:dyDescent="0.3">
      <c r="A794" s="60">
        <v>43162</v>
      </c>
      <c r="B794" s="15">
        <f t="shared" si="67"/>
        <v>2018</v>
      </c>
      <c r="C794" s="15">
        <f t="shared" si="68"/>
        <v>3</v>
      </c>
      <c r="D794" s="15">
        <f t="shared" si="69"/>
        <v>7</v>
      </c>
      <c r="E794" s="15">
        <f t="shared" si="70"/>
        <v>1</v>
      </c>
      <c r="F794" s="15">
        <v>2321</v>
      </c>
      <c r="G794" s="15">
        <v>0</v>
      </c>
      <c r="H794" s="62">
        <f t="shared" si="71"/>
        <v>77.833649479448354</v>
      </c>
    </row>
    <row r="795" spans="1:8" x14ac:dyDescent="0.3">
      <c r="A795" s="60">
        <v>43163</v>
      </c>
      <c r="B795" s="15">
        <f t="shared" si="67"/>
        <v>2018</v>
      </c>
      <c r="C795" s="15">
        <f t="shared" si="68"/>
        <v>3</v>
      </c>
      <c r="D795" s="15">
        <f t="shared" si="69"/>
        <v>1</v>
      </c>
      <c r="E795" s="15">
        <f t="shared" si="70"/>
        <v>0</v>
      </c>
      <c r="F795" s="15">
        <v>2228</v>
      </c>
      <c r="G795" s="15">
        <v>0</v>
      </c>
      <c r="H795" s="62">
        <f t="shared" si="71"/>
        <v>161.9975352847739</v>
      </c>
    </row>
    <row r="796" spans="1:8" x14ac:dyDescent="0.3">
      <c r="A796" s="60">
        <v>43164</v>
      </c>
      <c r="B796" s="15">
        <f t="shared" si="67"/>
        <v>2018</v>
      </c>
      <c r="C796" s="15">
        <f t="shared" si="68"/>
        <v>3</v>
      </c>
      <c r="D796" s="15">
        <f t="shared" si="69"/>
        <v>2</v>
      </c>
      <c r="E796" s="15">
        <f t="shared" si="70"/>
        <v>0</v>
      </c>
      <c r="F796" s="15">
        <v>2056</v>
      </c>
      <c r="G796" s="15">
        <v>0</v>
      </c>
      <c r="H796" s="62">
        <f t="shared" si="71"/>
        <v>166.61521752655025</v>
      </c>
    </row>
    <row r="797" spans="1:8" x14ac:dyDescent="0.3">
      <c r="A797" s="60">
        <v>43165</v>
      </c>
      <c r="B797" s="15">
        <f t="shared" si="67"/>
        <v>2018</v>
      </c>
      <c r="C797" s="15">
        <f t="shared" si="68"/>
        <v>3</v>
      </c>
      <c r="D797" s="15">
        <f t="shared" si="69"/>
        <v>3</v>
      </c>
      <c r="E797" s="15">
        <f t="shared" si="70"/>
        <v>0</v>
      </c>
      <c r="F797" s="15">
        <v>8054</v>
      </c>
      <c r="G797" s="15">
        <v>6176</v>
      </c>
      <c r="H797" s="62">
        <f t="shared" si="71"/>
        <v>164.00460981181172</v>
      </c>
    </row>
    <row r="798" spans="1:8" x14ac:dyDescent="0.3">
      <c r="A798" s="60">
        <v>43166</v>
      </c>
      <c r="B798" s="15">
        <f t="shared" si="67"/>
        <v>2018</v>
      </c>
      <c r="C798" s="15">
        <f t="shared" si="68"/>
        <v>3</v>
      </c>
      <c r="D798" s="15">
        <f t="shared" si="69"/>
        <v>4</v>
      </c>
      <c r="E798" s="15">
        <f t="shared" si="70"/>
        <v>0</v>
      </c>
      <c r="F798" s="15">
        <v>7896</v>
      </c>
      <c r="G798" s="15">
        <v>0</v>
      </c>
      <c r="H798" s="62">
        <f t="shared" si="71"/>
        <v>153.37604039918003</v>
      </c>
    </row>
    <row r="799" spans="1:8" x14ac:dyDescent="0.3">
      <c r="A799" s="60">
        <v>43167</v>
      </c>
      <c r="B799" s="15">
        <f t="shared" si="67"/>
        <v>2018</v>
      </c>
      <c r="C799" s="15">
        <f t="shared" si="68"/>
        <v>3</v>
      </c>
      <c r="D799" s="15">
        <f t="shared" si="69"/>
        <v>5</v>
      </c>
      <c r="E799" s="15">
        <f t="shared" si="70"/>
        <v>0</v>
      </c>
      <c r="F799" s="15">
        <v>7748</v>
      </c>
      <c r="G799" s="15">
        <v>0</v>
      </c>
      <c r="H799" s="62">
        <f t="shared" si="71"/>
        <v>134.12486390352271</v>
      </c>
    </row>
    <row r="800" spans="1:8" x14ac:dyDescent="0.3">
      <c r="A800" s="60">
        <v>43168</v>
      </c>
      <c r="B800" s="15">
        <f t="shared" si="67"/>
        <v>2018</v>
      </c>
      <c r="C800" s="15">
        <f t="shared" si="68"/>
        <v>3</v>
      </c>
      <c r="D800" s="15">
        <f t="shared" si="69"/>
        <v>6</v>
      </c>
      <c r="E800" s="15">
        <f t="shared" si="70"/>
        <v>1</v>
      </c>
      <c r="F800" s="15">
        <v>7611</v>
      </c>
      <c r="G800" s="15">
        <v>0</v>
      </c>
      <c r="H800" s="62">
        <f t="shared" si="71"/>
        <v>115.75312788944871</v>
      </c>
    </row>
    <row r="801" spans="1:8" x14ac:dyDescent="0.3">
      <c r="A801" s="60">
        <v>43169</v>
      </c>
      <c r="B801" s="15">
        <f t="shared" si="67"/>
        <v>2018</v>
      </c>
      <c r="C801" s="15">
        <f t="shared" si="68"/>
        <v>3</v>
      </c>
      <c r="D801" s="15">
        <f t="shared" si="69"/>
        <v>7</v>
      </c>
      <c r="E801" s="15">
        <f t="shared" si="70"/>
        <v>1</v>
      </c>
      <c r="F801" s="15">
        <v>7499</v>
      </c>
      <c r="G801" s="15">
        <v>0</v>
      </c>
      <c r="H801" s="62">
        <f t="shared" si="71"/>
        <v>77.833649479448354</v>
      </c>
    </row>
    <row r="802" spans="1:8" x14ac:dyDescent="0.3">
      <c r="A802" s="60">
        <v>43170</v>
      </c>
      <c r="B802" s="15">
        <f t="shared" si="67"/>
        <v>2018</v>
      </c>
      <c r="C802" s="15">
        <f t="shared" si="68"/>
        <v>3</v>
      </c>
      <c r="D802" s="15">
        <f t="shared" si="69"/>
        <v>1</v>
      </c>
      <c r="E802" s="15">
        <f t="shared" si="70"/>
        <v>0</v>
      </c>
      <c r="F802" s="15">
        <v>7435</v>
      </c>
      <c r="G802" s="15">
        <v>0</v>
      </c>
      <c r="H802" s="62">
        <f t="shared" si="71"/>
        <v>161.9975352847739</v>
      </c>
    </row>
    <row r="803" spans="1:8" x14ac:dyDescent="0.3">
      <c r="A803" s="60">
        <v>43171</v>
      </c>
      <c r="B803" s="15">
        <f t="shared" si="67"/>
        <v>2018</v>
      </c>
      <c r="C803" s="15">
        <f t="shared" si="68"/>
        <v>3</v>
      </c>
      <c r="D803" s="15">
        <f t="shared" si="69"/>
        <v>2</v>
      </c>
      <c r="E803" s="15">
        <f t="shared" si="70"/>
        <v>0</v>
      </c>
      <c r="F803" s="15">
        <v>7265</v>
      </c>
      <c r="G803" s="15">
        <v>0</v>
      </c>
      <c r="H803" s="62">
        <f t="shared" si="71"/>
        <v>166.61521752655025</v>
      </c>
    </row>
    <row r="804" spans="1:8" x14ac:dyDescent="0.3">
      <c r="A804" s="60">
        <v>43172</v>
      </c>
      <c r="B804" s="15">
        <f t="shared" si="67"/>
        <v>2018</v>
      </c>
      <c r="C804" s="15">
        <f t="shared" si="68"/>
        <v>3</v>
      </c>
      <c r="D804" s="15">
        <f t="shared" si="69"/>
        <v>3</v>
      </c>
      <c r="E804" s="15">
        <f t="shared" si="70"/>
        <v>0</v>
      </c>
      <c r="F804" s="15">
        <v>7096</v>
      </c>
      <c r="G804" s="15">
        <v>0</v>
      </c>
      <c r="H804" s="62">
        <f t="shared" si="71"/>
        <v>164.00460981181172</v>
      </c>
    </row>
    <row r="805" spans="1:8" x14ac:dyDescent="0.3">
      <c r="A805" s="60">
        <v>43173</v>
      </c>
      <c r="B805" s="15">
        <f t="shared" si="67"/>
        <v>2018</v>
      </c>
      <c r="C805" s="15">
        <f t="shared" si="68"/>
        <v>3</v>
      </c>
      <c r="D805" s="15">
        <f t="shared" si="69"/>
        <v>4</v>
      </c>
      <c r="E805" s="15">
        <f t="shared" si="70"/>
        <v>0</v>
      </c>
      <c r="F805" s="15">
        <v>6940</v>
      </c>
      <c r="G805" s="15">
        <v>0</v>
      </c>
      <c r="H805" s="62">
        <f t="shared" si="71"/>
        <v>153.37604039918003</v>
      </c>
    </row>
    <row r="806" spans="1:8" x14ac:dyDescent="0.3">
      <c r="A806" s="60">
        <v>43174</v>
      </c>
      <c r="B806" s="15">
        <f t="shared" si="67"/>
        <v>2018</v>
      </c>
      <c r="C806" s="15">
        <f t="shared" si="68"/>
        <v>3</v>
      </c>
      <c r="D806" s="15">
        <f t="shared" si="69"/>
        <v>5</v>
      </c>
      <c r="E806" s="15">
        <f t="shared" si="70"/>
        <v>0</v>
      </c>
      <c r="F806" s="15">
        <v>6791</v>
      </c>
      <c r="G806" s="15">
        <v>0</v>
      </c>
      <c r="H806" s="62">
        <f t="shared" si="71"/>
        <v>134.12486390352271</v>
      </c>
    </row>
    <row r="807" spans="1:8" x14ac:dyDescent="0.3">
      <c r="A807" s="60">
        <v>43175</v>
      </c>
      <c r="B807" s="15">
        <f t="shared" si="67"/>
        <v>2018</v>
      </c>
      <c r="C807" s="15">
        <f t="shared" si="68"/>
        <v>3</v>
      </c>
      <c r="D807" s="15">
        <f t="shared" si="69"/>
        <v>6</v>
      </c>
      <c r="E807" s="15">
        <f t="shared" si="70"/>
        <v>1</v>
      </c>
      <c r="F807" s="15">
        <v>6651</v>
      </c>
      <c r="G807" s="15">
        <v>0</v>
      </c>
      <c r="H807" s="62">
        <f t="shared" si="71"/>
        <v>115.75312788944871</v>
      </c>
    </row>
    <row r="808" spans="1:8" x14ac:dyDescent="0.3">
      <c r="A808" s="60">
        <v>43176</v>
      </c>
      <c r="B808" s="15">
        <f t="shared" si="67"/>
        <v>2018</v>
      </c>
      <c r="C808" s="15">
        <f t="shared" si="68"/>
        <v>3</v>
      </c>
      <c r="D808" s="15">
        <f t="shared" si="69"/>
        <v>7</v>
      </c>
      <c r="E808" s="15">
        <f t="shared" si="70"/>
        <v>1</v>
      </c>
      <c r="F808" s="15">
        <v>6535</v>
      </c>
      <c r="G808" s="15">
        <v>0</v>
      </c>
      <c r="H808" s="62">
        <f t="shared" si="71"/>
        <v>77.833649479448354</v>
      </c>
    </row>
    <row r="809" spans="1:8" x14ac:dyDescent="0.3">
      <c r="A809" s="60">
        <v>43177</v>
      </c>
      <c r="B809" s="15">
        <f t="shared" si="67"/>
        <v>2018</v>
      </c>
      <c r="C809" s="15">
        <f t="shared" si="68"/>
        <v>3</v>
      </c>
      <c r="D809" s="15">
        <f t="shared" si="69"/>
        <v>1</v>
      </c>
      <c r="E809" s="15">
        <f t="shared" si="70"/>
        <v>0</v>
      </c>
      <c r="F809" s="15">
        <v>6443</v>
      </c>
      <c r="G809" s="15">
        <v>0</v>
      </c>
      <c r="H809" s="62">
        <f t="shared" si="71"/>
        <v>161.9975352847739</v>
      </c>
    </row>
    <row r="810" spans="1:8" x14ac:dyDescent="0.3">
      <c r="A810" s="60">
        <v>43178</v>
      </c>
      <c r="B810" s="15">
        <f t="shared" si="67"/>
        <v>2018</v>
      </c>
      <c r="C810" s="15">
        <f t="shared" si="68"/>
        <v>3</v>
      </c>
      <c r="D810" s="15">
        <f t="shared" si="69"/>
        <v>2</v>
      </c>
      <c r="E810" s="15">
        <f t="shared" si="70"/>
        <v>0</v>
      </c>
      <c r="F810" s="15">
        <v>6281</v>
      </c>
      <c r="G810" s="15">
        <v>0</v>
      </c>
      <c r="H810" s="62">
        <f t="shared" si="71"/>
        <v>166.61521752655025</v>
      </c>
    </row>
    <row r="811" spans="1:8" x14ac:dyDescent="0.3">
      <c r="A811" s="60">
        <v>43179</v>
      </c>
      <c r="B811" s="15">
        <f t="shared" si="67"/>
        <v>2018</v>
      </c>
      <c r="C811" s="15">
        <f t="shared" si="68"/>
        <v>3</v>
      </c>
      <c r="D811" s="15">
        <f t="shared" si="69"/>
        <v>3</v>
      </c>
      <c r="E811" s="15">
        <f t="shared" si="70"/>
        <v>0</v>
      </c>
      <c r="F811" s="15">
        <v>6105</v>
      </c>
      <c r="G811" s="15">
        <v>0</v>
      </c>
      <c r="H811" s="62">
        <f t="shared" si="71"/>
        <v>164.00460981181172</v>
      </c>
    </row>
    <row r="812" spans="1:8" x14ac:dyDescent="0.3">
      <c r="A812" s="60">
        <v>43180</v>
      </c>
      <c r="B812" s="15">
        <f t="shared" si="67"/>
        <v>2018</v>
      </c>
      <c r="C812" s="15">
        <f t="shared" si="68"/>
        <v>3</v>
      </c>
      <c r="D812" s="15">
        <f t="shared" si="69"/>
        <v>4</v>
      </c>
      <c r="E812" s="15">
        <f t="shared" si="70"/>
        <v>0</v>
      </c>
      <c r="F812" s="15">
        <v>5958</v>
      </c>
      <c r="G812" s="15">
        <v>0</v>
      </c>
      <c r="H812" s="62">
        <f t="shared" si="71"/>
        <v>153.37604039918003</v>
      </c>
    </row>
    <row r="813" spans="1:8" x14ac:dyDescent="0.3">
      <c r="A813" s="60">
        <v>43181</v>
      </c>
      <c r="B813" s="15">
        <f t="shared" si="67"/>
        <v>2018</v>
      </c>
      <c r="C813" s="15">
        <f t="shared" si="68"/>
        <v>3</v>
      </c>
      <c r="D813" s="15">
        <f t="shared" si="69"/>
        <v>5</v>
      </c>
      <c r="E813" s="15">
        <f t="shared" si="70"/>
        <v>0</v>
      </c>
      <c r="F813" s="15">
        <v>5805</v>
      </c>
      <c r="G813" s="15">
        <v>0</v>
      </c>
      <c r="H813" s="62">
        <f t="shared" si="71"/>
        <v>134.12486390352271</v>
      </c>
    </row>
    <row r="814" spans="1:8" x14ac:dyDescent="0.3">
      <c r="A814" s="60">
        <v>43182</v>
      </c>
      <c r="B814" s="15">
        <f t="shared" si="67"/>
        <v>2018</v>
      </c>
      <c r="C814" s="15">
        <f t="shared" si="68"/>
        <v>3</v>
      </c>
      <c r="D814" s="15">
        <f t="shared" si="69"/>
        <v>6</v>
      </c>
      <c r="E814" s="15">
        <f t="shared" si="70"/>
        <v>1</v>
      </c>
      <c r="F814" s="15">
        <v>5674</v>
      </c>
      <c r="G814" s="15">
        <v>0</v>
      </c>
      <c r="H814" s="62">
        <f t="shared" si="71"/>
        <v>115.75312788944871</v>
      </c>
    </row>
    <row r="815" spans="1:8" x14ac:dyDescent="0.3">
      <c r="A815" s="60">
        <v>43183</v>
      </c>
      <c r="B815" s="15">
        <f t="shared" si="67"/>
        <v>2018</v>
      </c>
      <c r="C815" s="15">
        <f t="shared" si="68"/>
        <v>3</v>
      </c>
      <c r="D815" s="15">
        <f t="shared" si="69"/>
        <v>7</v>
      </c>
      <c r="E815" s="15">
        <f t="shared" si="70"/>
        <v>1</v>
      </c>
      <c r="F815" s="15">
        <v>5552</v>
      </c>
      <c r="G815" s="15">
        <v>0</v>
      </c>
      <c r="H815" s="62">
        <f t="shared" si="71"/>
        <v>77.833649479448354</v>
      </c>
    </row>
    <row r="816" spans="1:8" x14ac:dyDescent="0.3">
      <c r="A816" s="60">
        <v>43184</v>
      </c>
      <c r="B816" s="15">
        <f t="shared" si="67"/>
        <v>2018</v>
      </c>
      <c r="C816" s="15">
        <f t="shared" si="68"/>
        <v>3</v>
      </c>
      <c r="D816" s="15">
        <f t="shared" si="69"/>
        <v>1</v>
      </c>
      <c r="E816" s="15">
        <f t="shared" si="70"/>
        <v>0</v>
      </c>
      <c r="F816" s="15">
        <v>5471</v>
      </c>
      <c r="G816" s="15">
        <v>0</v>
      </c>
      <c r="H816" s="62">
        <f t="shared" si="71"/>
        <v>161.9975352847739</v>
      </c>
    </row>
    <row r="817" spans="1:8" x14ac:dyDescent="0.3">
      <c r="A817" s="60">
        <v>43185</v>
      </c>
      <c r="B817" s="15">
        <f t="shared" si="67"/>
        <v>2018</v>
      </c>
      <c r="C817" s="15">
        <f t="shared" si="68"/>
        <v>3</v>
      </c>
      <c r="D817" s="15">
        <f t="shared" si="69"/>
        <v>2</v>
      </c>
      <c r="E817" s="15">
        <f t="shared" si="70"/>
        <v>0</v>
      </c>
      <c r="F817" s="15">
        <v>5308</v>
      </c>
      <c r="G817" s="15">
        <v>0</v>
      </c>
      <c r="H817" s="62">
        <f t="shared" si="71"/>
        <v>166.61521752655025</v>
      </c>
    </row>
    <row r="818" spans="1:8" x14ac:dyDescent="0.3">
      <c r="A818" s="60">
        <v>43186</v>
      </c>
      <c r="B818" s="15">
        <f t="shared" si="67"/>
        <v>2018</v>
      </c>
      <c r="C818" s="15">
        <f t="shared" si="68"/>
        <v>3</v>
      </c>
      <c r="D818" s="15">
        <f t="shared" si="69"/>
        <v>3</v>
      </c>
      <c r="E818" s="15">
        <f t="shared" si="70"/>
        <v>0</v>
      </c>
      <c r="F818" s="15">
        <v>5147</v>
      </c>
      <c r="G818" s="15">
        <v>0</v>
      </c>
      <c r="H818" s="62">
        <f t="shared" si="71"/>
        <v>164.00460981181172</v>
      </c>
    </row>
    <row r="819" spans="1:8" x14ac:dyDescent="0.3">
      <c r="A819" s="60">
        <v>43187</v>
      </c>
      <c r="B819" s="15">
        <f t="shared" si="67"/>
        <v>2018</v>
      </c>
      <c r="C819" s="15">
        <f t="shared" si="68"/>
        <v>3</v>
      </c>
      <c r="D819" s="15">
        <f t="shared" si="69"/>
        <v>4</v>
      </c>
      <c r="E819" s="15">
        <f t="shared" si="70"/>
        <v>0</v>
      </c>
      <c r="F819" s="15">
        <v>4985</v>
      </c>
      <c r="G819" s="15">
        <v>0</v>
      </c>
      <c r="H819" s="62">
        <f t="shared" si="71"/>
        <v>153.37604039918003</v>
      </c>
    </row>
    <row r="820" spans="1:8" x14ac:dyDescent="0.3">
      <c r="A820" s="60">
        <v>43188</v>
      </c>
      <c r="B820" s="15">
        <f t="shared" si="67"/>
        <v>2018</v>
      </c>
      <c r="C820" s="15">
        <f t="shared" si="68"/>
        <v>3</v>
      </c>
      <c r="D820" s="15">
        <f t="shared" si="69"/>
        <v>5</v>
      </c>
      <c r="E820" s="15">
        <f t="shared" si="70"/>
        <v>0</v>
      </c>
      <c r="F820" s="15">
        <v>4835</v>
      </c>
      <c r="G820" s="15">
        <v>0</v>
      </c>
      <c r="H820" s="62">
        <f t="shared" si="71"/>
        <v>134.12486390352271</v>
      </c>
    </row>
    <row r="821" spans="1:8" x14ac:dyDescent="0.3">
      <c r="A821" s="60">
        <v>43189</v>
      </c>
      <c r="B821" s="15">
        <f t="shared" si="67"/>
        <v>2018</v>
      </c>
      <c r="C821" s="15">
        <f t="shared" si="68"/>
        <v>3</v>
      </c>
      <c r="D821" s="15">
        <f t="shared" si="69"/>
        <v>6</v>
      </c>
      <c r="E821" s="15">
        <f t="shared" si="70"/>
        <v>1</v>
      </c>
      <c r="F821" s="15">
        <v>4701</v>
      </c>
      <c r="G821" s="15">
        <v>0</v>
      </c>
      <c r="H821" s="62">
        <f t="shared" si="71"/>
        <v>115.75312788944871</v>
      </c>
    </row>
    <row r="822" spans="1:8" x14ac:dyDescent="0.3">
      <c r="A822" s="60">
        <v>43190</v>
      </c>
      <c r="B822" s="15">
        <f t="shared" si="67"/>
        <v>2018</v>
      </c>
      <c r="C822" s="15">
        <f t="shared" si="68"/>
        <v>3</v>
      </c>
      <c r="D822" s="15">
        <f t="shared" si="69"/>
        <v>7</v>
      </c>
      <c r="E822" s="15">
        <f t="shared" si="70"/>
        <v>1</v>
      </c>
      <c r="F822" s="15">
        <v>4585</v>
      </c>
      <c r="G822" s="15">
        <v>0</v>
      </c>
      <c r="H822" s="62">
        <f t="shared" si="71"/>
        <v>77.833649479448354</v>
      </c>
    </row>
    <row r="823" spans="1:8" x14ac:dyDescent="0.3">
      <c r="A823" s="60">
        <v>43191</v>
      </c>
      <c r="B823" s="15">
        <f t="shared" si="67"/>
        <v>2018</v>
      </c>
      <c r="C823" s="15">
        <f t="shared" si="68"/>
        <v>4</v>
      </c>
      <c r="D823" s="15">
        <f t="shared" si="69"/>
        <v>1</v>
      </c>
      <c r="E823" s="15">
        <f t="shared" si="70"/>
        <v>0</v>
      </c>
      <c r="F823" s="15">
        <v>4501</v>
      </c>
      <c r="G823" s="15">
        <v>0</v>
      </c>
      <c r="H823" s="62">
        <f t="shared" si="71"/>
        <v>164.74213562373097</v>
      </c>
    </row>
    <row r="824" spans="1:8" x14ac:dyDescent="0.3">
      <c r="A824" s="60">
        <v>43192</v>
      </c>
      <c r="B824" s="15">
        <f t="shared" si="67"/>
        <v>2018</v>
      </c>
      <c r="C824" s="15">
        <f t="shared" si="68"/>
        <v>4</v>
      </c>
      <c r="D824" s="15">
        <f t="shared" si="69"/>
        <v>2</v>
      </c>
      <c r="E824" s="15">
        <f t="shared" si="70"/>
        <v>0</v>
      </c>
      <c r="F824" s="15">
        <v>4348</v>
      </c>
      <c r="G824" s="15">
        <v>0</v>
      </c>
      <c r="H824" s="62">
        <f t="shared" si="71"/>
        <v>169.35981786550732</v>
      </c>
    </row>
    <row r="825" spans="1:8" x14ac:dyDescent="0.3">
      <c r="A825" s="60">
        <v>43193</v>
      </c>
      <c r="B825" s="15">
        <f t="shared" si="67"/>
        <v>2018</v>
      </c>
      <c r="C825" s="15">
        <f t="shared" si="68"/>
        <v>4</v>
      </c>
      <c r="D825" s="15">
        <f t="shared" si="69"/>
        <v>3</v>
      </c>
      <c r="E825" s="15">
        <f t="shared" si="70"/>
        <v>0</v>
      </c>
      <c r="F825" s="15">
        <v>4177</v>
      </c>
      <c r="G825" s="15">
        <v>0</v>
      </c>
      <c r="H825" s="62">
        <f t="shared" si="71"/>
        <v>166.74921015076876</v>
      </c>
    </row>
    <row r="826" spans="1:8" x14ac:dyDescent="0.3">
      <c r="A826" s="60">
        <v>43194</v>
      </c>
      <c r="B826" s="15">
        <f t="shared" si="67"/>
        <v>2018</v>
      </c>
      <c r="C826" s="15">
        <f t="shared" si="68"/>
        <v>4</v>
      </c>
      <c r="D826" s="15">
        <f t="shared" si="69"/>
        <v>4</v>
      </c>
      <c r="E826" s="15">
        <f t="shared" si="70"/>
        <v>0</v>
      </c>
      <c r="F826" s="15">
        <v>4008</v>
      </c>
      <c r="G826" s="15">
        <v>0</v>
      </c>
      <c r="H826" s="62">
        <f t="shared" si="71"/>
        <v>156.1206407381371</v>
      </c>
    </row>
    <row r="827" spans="1:8" x14ac:dyDescent="0.3">
      <c r="A827" s="60">
        <v>43195</v>
      </c>
      <c r="B827" s="15">
        <f t="shared" si="67"/>
        <v>2018</v>
      </c>
      <c r="C827" s="15">
        <f t="shared" si="68"/>
        <v>4</v>
      </c>
      <c r="D827" s="15">
        <f t="shared" si="69"/>
        <v>5</v>
      </c>
      <c r="E827" s="15">
        <f t="shared" si="70"/>
        <v>0</v>
      </c>
      <c r="F827" s="15">
        <v>3854</v>
      </c>
      <c r="G827" s="15">
        <v>0</v>
      </c>
      <c r="H827" s="62">
        <f t="shared" si="71"/>
        <v>136.86946424247975</v>
      </c>
    </row>
    <row r="828" spans="1:8" x14ac:dyDescent="0.3">
      <c r="A828" s="60">
        <v>43196</v>
      </c>
      <c r="B828" s="15">
        <f t="shared" si="67"/>
        <v>2018</v>
      </c>
      <c r="C828" s="15">
        <f t="shared" si="68"/>
        <v>4</v>
      </c>
      <c r="D828" s="15">
        <f t="shared" si="69"/>
        <v>6</v>
      </c>
      <c r="E828" s="15">
        <f t="shared" si="70"/>
        <v>1</v>
      </c>
      <c r="F828" s="15">
        <v>3720</v>
      </c>
      <c r="G828" s="15">
        <v>0</v>
      </c>
      <c r="H828" s="62">
        <f t="shared" si="71"/>
        <v>118.49772822840578</v>
      </c>
    </row>
    <row r="829" spans="1:8" x14ac:dyDescent="0.3">
      <c r="A829" s="60">
        <v>43197</v>
      </c>
      <c r="B829" s="15">
        <f t="shared" si="67"/>
        <v>2018</v>
      </c>
      <c r="C829" s="15">
        <f t="shared" si="68"/>
        <v>4</v>
      </c>
      <c r="D829" s="15">
        <f t="shared" si="69"/>
        <v>7</v>
      </c>
      <c r="E829" s="15">
        <f t="shared" si="70"/>
        <v>1</v>
      </c>
      <c r="F829" s="15">
        <v>3611</v>
      </c>
      <c r="G829" s="15">
        <v>0</v>
      </c>
      <c r="H829" s="62">
        <f t="shared" si="71"/>
        <v>80.578249818405411</v>
      </c>
    </row>
    <row r="830" spans="1:8" x14ac:dyDescent="0.3">
      <c r="A830" s="60">
        <v>43198</v>
      </c>
      <c r="B830" s="15">
        <f t="shared" si="67"/>
        <v>2018</v>
      </c>
      <c r="C830" s="15">
        <f t="shared" si="68"/>
        <v>4</v>
      </c>
      <c r="D830" s="15">
        <f t="shared" si="69"/>
        <v>1</v>
      </c>
      <c r="E830" s="15">
        <f t="shared" si="70"/>
        <v>0</v>
      </c>
      <c r="F830" s="15">
        <v>3513</v>
      </c>
      <c r="G830" s="15">
        <v>0</v>
      </c>
      <c r="H830" s="62">
        <f t="shared" si="71"/>
        <v>164.74213562373097</v>
      </c>
    </row>
    <row r="831" spans="1:8" x14ac:dyDescent="0.3">
      <c r="A831" s="60">
        <v>43199</v>
      </c>
      <c r="B831" s="15">
        <f t="shared" si="67"/>
        <v>2018</v>
      </c>
      <c r="C831" s="15">
        <f t="shared" si="68"/>
        <v>4</v>
      </c>
      <c r="D831" s="15">
        <f t="shared" si="69"/>
        <v>2</v>
      </c>
      <c r="E831" s="15">
        <f t="shared" si="70"/>
        <v>0</v>
      </c>
      <c r="F831" s="15">
        <v>3353</v>
      </c>
      <c r="G831" s="15">
        <v>0</v>
      </c>
      <c r="H831" s="62">
        <f t="shared" si="71"/>
        <v>169.35981786550732</v>
      </c>
    </row>
    <row r="832" spans="1:8" x14ac:dyDescent="0.3">
      <c r="A832" s="60">
        <v>43200</v>
      </c>
      <c r="B832" s="15">
        <f t="shared" si="67"/>
        <v>2018</v>
      </c>
      <c r="C832" s="15">
        <f t="shared" si="68"/>
        <v>4</v>
      </c>
      <c r="D832" s="15">
        <f t="shared" si="69"/>
        <v>3</v>
      </c>
      <c r="E832" s="15">
        <f t="shared" si="70"/>
        <v>0</v>
      </c>
      <c r="F832" s="15">
        <v>3182</v>
      </c>
      <c r="G832" s="15">
        <v>0</v>
      </c>
      <c r="H832" s="62">
        <f t="shared" si="71"/>
        <v>166.74921015076876</v>
      </c>
    </row>
    <row r="833" spans="1:8" x14ac:dyDescent="0.3">
      <c r="A833" s="60">
        <v>43201</v>
      </c>
      <c r="B833" s="15">
        <f t="shared" si="67"/>
        <v>2018</v>
      </c>
      <c r="C833" s="15">
        <f t="shared" si="68"/>
        <v>4</v>
      </c>
      <c r="D833" s="15">
        <f t="shared" si="69"/>
        <v>4</v>
      </c>
      <c r="E833" s="15">
        <f t="shared" si="70"/>
        <v>0</v>
      </c>
      <c r="F833" s="15">
        <v>3020</v>
      </c>
      <c r="G833" s="15">
        <v>0</v>
      </c>
      <c r="H833" s="62">
        <f t="shared" si="71"/>
        <v>156.1206407381371</v>
      </c>
    </row>
    <row r="834" spans="1:8" x14ac:dyDescent="0.3">
      <c r="A834" s="60">
        <v>43202</v>
      </c>
      <c r="B834" s="15">
        <f t="shared" ref="B834:B897" si="72">YEAR(A834)</f>
        <v>2018</v>
      </c>
      <c r="C834" s="15">
        <f t="shared" ref="C834:C897" si="73">MONTH(A834)</f>
        <v>4</v>
      </c>
      <c r="D834" s="15">
        <f t="shared" ref="D834:D897" si="74">WEEKDAY(A834)</f>
        <v>5</v>
      </c>
      <c r="E834" s="15">
        <f t="shared" ref="E834:E897" si="75">IF(OR(D834=6,D834=7),1,0)</f>
        <v>0</v>
      </c>
      <c r="F834" s="15">
        <v>2871</v>
      </c>
      <c r="G834" s="15">
        <v>0</v>
      </c>
      <c r="H834" s="62">
        <f t="shared" ref="H834:H897" si="76">100-2.17*D834^2.25+12.77*D834+EXP(-D834/0.032)+5*C834^0.75+10*E834+20*(B834-2016)</f>
        <v>136.86946424247975</v>
      </c>
    </row>
    <row r="835" spans="1:8" x14ac:dyDescent="0.3">
      <c r="A835" s="60">
        <v>43203</v>
      </c>
      <c r="B835" s="15">
        <f t="shared" si="72"/>
        <v>2018</v>
      </c>
      <c r="C835" s="15">
        <f t="shared" si="73"/>
        <v>4</v>
      </c>
      <c r="D835" s="15">
        <f t="shared" si="74"/>
        <v>6</v>
      </c>
      <c r="E835" s="15">
        <f t="shared" si="75"/>
        <v>1</v>
      </c>
      <c r="F835" s="15">
        <v>2730</v>
      </c>
      <c r="G835" s="15">
        <v>0</v>
      </c>
      <c r="H835" s="62">
        <f t="shared" si="76"/>
        <v>118.49772822840578</v>
      </c>
    </row>
    <row r="836" spans="1:8" x14ac:dyDescent="0.3">
      <c r="A836" s="60">
        <v>43204</v>
      </c>
      <c r="B836" s="15">
        <f t="shared" si="72"/>
        <v>2018</v>
      </c>
      <c r="C836" s="15">
        <f t="shared" si="73"/>
        <v>4</v>
      </c>
      <c r="D836" s="15">
        <f t="shared" si="74"/>
        <v>7</v>
      </c>
      <c r="E836" s="15">
        <f t="shared" si="75"/>
        <v>1</v>
      </c>
      <c r="F836" s="15">
        <v>2607</v>
      </c>
      <c r="G836" s="15">
        <v>0</v>
      </c>
      <c r="H836" s="62">
        <f t="shared" si="76"/>
        <v>80.578249818405411</v>
      </c>
    </row>
    <row r="837" spans="1:8" x14ac:dyDescent="0.3">
      <c r="A837" s="60">
        <v>43205</v>
      </c>
      <c r="B837" s="15">
        <f t="shared" si="72"/>
        <v>2018</v>
      </c>
      <c r="C837" s="15">
        <f t="shared" si="73"/>
        <v>4</v>
      </c>
      <c r="D837" s="15">
        <f t="shared" si="74"/>
        <v>1</v>
      </c>
      <c r="E837" s="15">
        <f t="shared" si="75"/>
        <v>0</v>
      </c>
      <c r="F837" s="15">
        <v>2528</v>
      </c>
      <c r="G837" s="15">
        <v>0</v>
      </c>
      <c r="H837" s="62">
        <f t="shared" si="76"/>
        <v>164.74213562373097</v>
      </c>
    </row>
    <row r="838" spans="1:8" x14ac:dyDescent="0.3">
      <c r="A838" s="60">
        <v>43206</v>
      </c>
      <c r="B838" s="15">
        <f t="shared" si="72"/>
        <v>2018</v>
      </c>
      <c r="C838" s="15">
        <f t="shared" si="73"/>
        <v>4</v>
      </c>
      <c r="D838" s="15">
        <f t="shared" si="74"/>
        <v>2</v>
      </c>
      <c r="E838" s="15">
        <f t="shared" si="75"/>
        <v>0</v>
      </c>
      <c r="F838" s="15">
        <v>2370</v>
      </c>
      <c r="G838" s="15">
        <v>0</v>
      </c>
      <c r="H838" s="62">
        <f t="shared" si="76"/>
        <v>169.35981786550732</v>
      </c>
    </row>
    <row r="839" spans="1:8" x14ac:dyDescent="0.3">
      <c r="A839" s="60">
        <v>43207</v>
      </c>
      <c r="B839" s="15">
        <f t="shared" si="72"/>
        <v>2018</v>
      </c>
      <c r="C839" s="15">
        <f t="shared" si="73"/>
        <v>4</v>
      </c>
      <c r="D839" s="15">
        <f t="shared" si="74"/>
        <v>3</v>
      </c>
      <c r="E839" s="15">
        <f t="shared" si="75"/>
        <v>0</v>
      </c>
      <c r="F839" s="15">
        <v>2200</v>
      </c>
      <c r="G839" s="15">
        <v>0</v>
      </c>
      <c r="H839" s="62">
        <f t="shared" si="76"/>
        <v>166.74921015076876</v>
      </c>
    </row>
    <row r="840" spans="1:8" x14ac:dyDescent="0.3">
      <c r="A840" s="60">
        <v>43208</v>
      </c>
      <c r="B840" s="15">
        <f t="shared" si="72"/>
        <v>2018</v>
      </c>
      <c r="C840" s="15">
        <f t="shared" si="73"/>
        <v>4</v>
      </c>
      <c r="D840" s="15">
        <f t="shared" si="74"/>
        <v>4</v>
      </c>
      <c r="E840" s="15">
        <f t="shared" si="75"/>
        <v>0</v>
      </c>
      <c r="F840" s="15">
        <v>2051</v>
      </c>
      <c r="G840" s="15">
        <v>0</v>
      </c>
      <c r="H840" s="62">
        <f t="shared" si="76"/>
        <v>156.1206407381371</v>
      </c>
    </row>
    <row r="841" spans="1:8" x14ac:dyDescent="0.3">
      <c r="A841" s="60">
        <v>43209</v>
      </c>
      <c r="B841" s="15">
        <f t="shared" si="72"/>
        <v>2018</v>
      </c>
      <c r="C841" s="15">
        <f t="shared" si="73"/>
        <v>4</v>
      </c>
      <c r="D841" s="15">
        <f t="shared" si="74"/>
        <v>5</v>
      </c>
      <c r="E841" s="15">
        <f t="shared" si="75"/>
        <v>0</v>
      </c>
      <c r="F841" s="15">
        <v>7995</v>
      </c>
      <c r="G841" s="15">
        <v>6093</v>
      </c>
      <c r="H841" s="62">
        <f t="shared" si="76"/>
        <v>136.86946424247975</v>
      </c>
    </row>
    <row r="842" spans="1:8" x14ac:dyDescent="0.3">
      <c r="A842" s="60">
        <v>43210</v>
      </c>
      <c r="B842" s="15">
        <f t="shared" si="72"/>
        <v>2018</v>
      </c>
      <c r="C842" s="15">
        <f t="shared" si="73"/>
        <v>4</v>
      </c>
      <c r="D842" s="15">
        <f t="shared" si="74"/>
        <v>6</v>
      </c>
      <c r="E842" s="15">
        <f t="shared" si="75"/>
        <v>1</v>
      </c>
      <c r="F842" s="15">
        <v>7861</v>
      </c>
      <c r="G842" s="15">
        <v>0</v>
      </c>
      <c r="H842" s="62">
        <f t="shared" si="76"/>
        <v>118.49772822840578</v>
      </c>
    </row>
    <row r="843" spans="1:8" x14ac:dyDescent="0.3">
      <c r="A843" s="60">
        <v>43211</v>
      </c>
      <c r="B843" s="15">
        <f t="shared" si="72"/>
        <v>2018</v>
      </c>
      <c r="C843" s="15">
        <f t="shared" si="73"/>
        <v>4</v>
      </c>
      <c r="D843" s="15">
        <f t="shared" si="74"/>
        <v>7</v>
      </c>
      <c r="E843" s="15">
        <f t="shared" si="75"/>
        <v>1</v>
      </c>
      <c r="F843" s="15">
        <v>7740</v>
      </c>
      <c r="G843" s="15">
        <v>0</v>
      </c>
      <c r="H843" s="62">
        <f t="shared" si="76"/>
        <v>80.578249818405411</v>
      </c>
    </row>
    <row r="844" spans="1:8" x14ac:dyDescent="0.3">
      <c r="A844" s="60">
        <v>43212</v>
      </c>
      <c r="B844" s="15">
        <f t="shared" si="72"/>
        <v>2018</v>
      </c>
      <c r="C844" s="15">
        <f t="shared" si="73"/>
        <v>4</v>
      </c>
      <c r="D844" s="15">
        <f t="shared" si="74"/>
        <v>1</v>
      </c>
      <c r="E844" s="15">
        <f t="shared" si="75"/>
        <v>0</v>
      </c>
      <c r="F844" s="15">
        <v>7666</v>
      </c>
      <c r="G844" s="15">
        <v>0</v>
      </c>
      <c r="H844" s="62">
        <f t="shared" si="76"/>
        <v>164.74213562373097</v>
      </c>
    </row>
    <row r="845" spans="1:8" x14ac:dyDescent="0.3">
      <c r="A845" s="60">
        <v>43213</v>
      </c>
      <c r="B845" s="15">
        <f t="shared" si="72"/>
        <v>2018</v>
      </c>
      <c r="C845" s="15">
        <f t="shared" si="73"/>
        <v>4</v>
      </c>
      <c r="D845" s="15">
        <f t="shared" si="74"/>
        <v>2</v>
      </c>
      <c r="E845" s="15">
        <f t="shared" si="75"/>
        <v>0</v>
      </c>
      <c r="F845" s="15">
        <v>7497</v>
      </c>
      <c r="G845" s="15">
        <v>0</v>
      </c>
      <c r="H845" s="62">
        <f t="shared" si="76"/>
        <v>169.35981786550732</v>
      </c>
    </row>
    <row r="846" spans="1:8" x14ac:dyDescent="0.3">
      <c r="A846" s="60">
        <v>43214</v>
      </c>
      <c r="B846" s="15">
        <f t="shared" si="72"/>
        <v>2018</v>
      </c>
      <c r="C846" s="15">
        <f t="shared" si="73"/>
        <v>4</v>
      </c>
      <c r="D846" s="15">
        <f t="shared" si="74"/>
        <v>3</v>
      </c>
      <c r="E846" s="15">
        <f t="shared" si="75"/>
        <v>0</v>
      </c>
      <c r="F846" s="15">
        <v>7330</v>
      </c>
      <c r="G846" s="15">
        <v>0</v>
      </c>
      <c r="H846" s="62">
        <f t="shared" si="76"/>
        <v>166.74921015076876</v>
      </c>
    </row>
    <row r="847" spans="1:8" x14ac:dyDescent="0.3">
      <c r="A847" s="60">
        <v>43215</v>
      </c>
      <c r="B847" s="15">
        <f t="shared" si="72"/>
        <v>2018</v>
      </c>
      <c r="C847" s="15">
        <f t="shared" si="73"/>
        <v>4</v>
      </c>
      <c r="D847" s="15">
        <f t="shared" si="74"/>
        <v>4</v>
      </c>
      <c r="E847" s="15">
        <f t="shared" si="75"/>
        <v>0</v>
      </c>
      <c r="F847" s="15">
        <v>7162</v>
      </c>
      <c r="G847" s="15">
        <v>0</v>
      </c>
      <c r="H847" s="62">
        <f t="shared" si="76"/>
        <v>156.1206407381371</v>
      </c>
    </row>
    <row r="848" spans="1:8" x14ac:dyDescent="0.3">
      <c r="A848" s="60">
        <v>43216</v>
      </c>
      <c r="B848" s="15">
        <f t="shared" si="72"/>
        <v>2018</v>
      </c>
      <c r="C848" s="15">
        <f t="shared" si="73"/>
        <v>4</v>
      </c>
      <c r="D848" s="15">
        <f t="shared" si="74"/>
        <v>5</v>
      </c>
      <c r="E848" s="15">
        <f t="shared" si="75"/>
        <v>0</v>
      </c>
      <c r="F848" s="15">
        <v>7012</v>
      </c>
      <c r="G848" s="15">
        <v>0</v>
      </c>
      <c r="H848" s="62">
        <f t="shared" si="76"/>
        <v>136.86946424247975</v>
      </c>
    </row>
    <row r="849" spans="1:8" x14ac:dyDescent="0.3">
      <c r="A849" s="60">
        <v>43217</v>
      </c>
      <c r="B849" s="15">
        <f t="shared" si="72"/>
        <v>2018</v>
      </c>
      <c r="C849" s="15">
        <f t="shared" si="73"/>
        <v>4</v>
      </c>
      <c r="D849" s="15">
        <f t="shared" si="74"/>
        <v>6</v>
      </c>
      <c r="E849" s="15">
        <f t="shared" si="75"/>
        <v>1</v>
      </c>
      <c r="F849" s="15">
        <v>6879</v>
      </c>
      <c r="G849" s="15">
        <v>0</v>
      </c>
      <c r="H849" s="62">
        <f t="shared" si="76"/>
        <v>118.49772822840578</v>
      </c>
    </row>
    <row r="850" spans="1:8" x14ac:dyDescent="0.3">
      <c r="A850" s="60">
        <v>43218</v>
      </c>
      <c r="B850" s="15">
        <f t="shared" si="72"/>
        <v>2018</v>
      </c>
      <c r="C850" s="15">
        <f t="shared" si="73"/>
        <v>4</v>
      </c>
      <c r="D850" s="15">
        <f t="shared" si="74"/>
        <v>7</v>
      </c>
      <c r="E850" s="15">
        <f t="shared" si="75"/>
        <v>1</v>
      </c>
      <c r="F850" s="15">
        <v>6762</v>
      </c>
      <c r="G850" s="15">
        <v>0</v>
      </c>
      <c r="H850" s="62">
        <f t="shared" si="76"/>
        <v>80.578249818405411</v>
      </c>
    </row>
    <row r="851" spans="1:8" x14ac:dyDescent="0.3">
      <c r="A851" s="60">
        <v>43219</v>
      </c>
      <c r="B851" s="15">
        <f t="shared" si="72"/>
        <v>2018</v>
      </c>
      <c r="C851" s="15">
        <f t="shared" si="73"/>
        <v>4</v>
      </c>
      <c r="D851" s="15">
        <f t="shared" si="74"/>
        <v>1</v>
      </c>
      <c r="E851" s="15">
        <f t="shared" si="75"/>
        <v>0</v>
      </c>
      <c r="F851" s="15">
        <v>6672</v>
      </c>
      <c r="G851" s="15">
        <v>0</v>
      </c>
      <c r="H851" s="62">
        <f t="shared" si="76"/>
        <v>164.74213562373097</v>
      </c>
    </row>
    <row r="852" spans="1:8" x14ac:dyDescent="0.3">
      <c r="A852" s="60">
        <v>43220</v>
      </c>
      <c r="B852" s="15">
        <f t="shared" si="72"/>
        <v>2018</v>
      </c>
      <c r="C852" s="15">
        <f t="shared" si="73"/>
        <v>4</v>
      </c>
      <c r="D852" s="15">
        <f t="shared" si="74"/>
        <v>2</v>
      </c>
      <c r="E852" s="15">
        <f t="shared" si="75"/>
        <v>0</v>
      </c>
      <c r="F852" s="15">
        <v>6496</v>
      </c>
      <c r="G852" s="15">
        <v>0</v>
      </c>
      <c r="H852" s="62">
        <f t="shared" si="76"/>
        <v>169.35981786550732</v>
      </c>
    </row>
    <row r="853" spans="1:8" x14ac:dyDescent="0.3">
      <c r="A853" s="60">
        <v>43221</v>
      </c>
      <c r="B853" s="15">
        <f t="shared" si="72"/>
        <v>2018</v>
      </c>
      <c r="C853" s="15">
        <f t="shared" si="73"/>
        <v>5</v>
      </c>
      <c r="D853" s="15">
        <f t="shared" si="74"/>
        <v>3</v>
      </c>
      <c r="E853" s="15">
        <f t="shared" si="75"/>
        <v>0</v>
      </c>
      <c r="F853" s="15">
        <v>6327</v>
      </c>
      <c r="G853" s="15">
        <v>0</v>
      </c>
      <c r="H853" s="62">
        <f t="shared" si="76"/>
        <v>169.32558215144837</v>
      </c>
    </row>
    <row r="854" spans="1:8" x14ac:dyDescent="0.3">
      <c r="A854" s="60">
        <v>43222</v>
      </c>
      <c r="B854" s="15">
        <f t="shared" si="72"/>
        <v>2018</v>
      </c>
      <c r="C854" s="15">
        <f t="shared" si="73"/>
        <v>5</v>
      </c>
      <c r="D854" s="15">
        <f t="shared" si="74"/>
        <v>4</v>
      </c>
      <c r="E854" s="15">
        <f t="shared" si="75"/>
        <v>0</v>
      </c>
      <c r="F854" s="15">
        <v>6162</v>
      </c>
      <c r="G854" s="15">
        <v>0</v>
      </c>
      <c r="H854" s="62">
        <f t="shared" si="76"/>
        <v>158.69701273881668</v>
      </c>
    </row>
    <row r="855" spans="1:8" x14ac:dyDescent="0.3">
      <c r="A855" s="60">
        <v>43223</v>
      </c>
      <c r="B855" s="15">
        <f t="shared" si="72"/>
        <v>2018</v>
      </c>
      <c r="C855" s="15">
        <f t="shared" si="73"/>
        <v>5</v>
      </c>
      <c r="D855" s="15">
        <f t="shared" si="74"/>
        <v>5</v>
      </c>
      <c r="E855" s="15">
        <f t="shared" si="75"/>
        <v>0</v>
      </c>
      <c r="F855" s="15">
        <v>5996</v>
      </c>
      <c r="G855" s="15">
        <v>0</v>
      </c>
      <c r="H855" s="62">
        <f t="shared" si="76"/>
        <v>139.44583624315936</v>
      </c>
    </row>
    <row r="856" spans="1:8" x14ac:dyDescent="0.3">
      <c r="A856" s="60">
        <v>43224</v>
      </c>
      <c r="B856" s="15">
        <f t="shared" si="72"/>
        <v>2018</v>
      </c>
      <c r="C856" s="15">
        <f t="shared" si="73"/>
        <v>5</v>
      </c>
      <c r="D856" s="15">
        <f t="shared" si="74"/>
        <v>6</v>
      </c>
      <c r="E856" s="15">
        <f t="shared" si="75"/>
        <v>1</v>
      </c>
      <c r="F856" s="15">
        <v>5852</v>
      </c>
      <c r="G856" s="15">
        <v>0</v>
      </c>
      <c r="H856" s="62">
        <f t="shared" si="76"/>
        <v>121.07410022908537</v>
      </c>
    </row>
    <row r="857" spans="1:8" x14ac:dyDescent="0.3">
      <c r="A857" s="60">
        <v>43225</v>
      </c>
      <c r="B857" s="15">
        <f t="shared" si="72"/>
        <v>2018</v>
      </c>
      <c r="C857" s="15">
        <f t="shared" si="73"/>
        <v>5</v>
      </c>
      <c r="D857" s="15">
        <f t="shared" si="74"/>
        <v>7</v>
      </c>
      <c r="E857" s="15">
        <f t="shared" si="75"/>
        <v>1</v>
      </c>
      <c r="F857" s="15">
        <v>5734</v>
      </c>
      <c r="G857" s="15">
        <v>0</v>
      </c>
      <c r="H857" s="62">
        <f t="shared" si="76"/>
        <v>83.154621819085008</v>
      </c>
    </row>
    <row r="858" spans="1:8" x14ac:dyDescent="0.3">
      <c r="A858" s="60">
        <v>43226</v>
      </c>
      <c r="B858" s="15">
        <f t="shared" si="72"/>
        <v>2018</v>
      </c>
      <c r="C858" s="15">
        <f t="shared" si="73"/>
        <v>5</v>
      </c>
      <c r="D858" s="15">
        <f t="shared" si="74"/>
        <v>1</v>
      </c>
      <c r="E858" s="15">
        <f t="shared" si="75"/>
        <v>0</v>
      </c>
      <c r="F858" s="15">
        <v>5648</v>
      </c>
      <c r="G858" s="15">
        <v>0</v>
      </c>
      <c r="H858" s="62">
        <f t="shared" si="76"/>
        <v>167.31850762441059</v>
      </c>
    </row>
    <row r="859" spans="1:8" x14ac:dyDescent="0.3">
      <c r="A859" s="60">
        <v>43227</v>
      </c>
      <c r="B859" s="15">
        <f t="shared" si="72"/>
        <v>2018</v>
      </c>
      <c r="C859" s="15">
        <f t="shared" si="73"/>
        <v>5</v>
      </c>
      <c r="D859" s="15">
        <f t="shared" si="74"/>
        <v>2</v>
      </c>
      <c r="E859" s="15">
        <f t="shared" si="75"/>
        <v>0</v>
      </c>
      <c r="F859" s="15">
        <v>5480</v>
      </c>
      <c r="G859" s="15">
        <v>0</v>
      </c>
      <c r="H859" s="62">
        <f t="shared" si="76"/>
        <v>171.93618986618691</v>
      </c>
    </row>
    <row r="860" spans="1:8" x14ac:dyDescent="0.3">
      <c r="A860" s="60">
        <v>43228</v>
      </c>
      <c r="B860" s="15">
        <f t="shared" si="72"/>
        <v>2018</v>
      </c>
      <c r="C860" s="15">
        <f t="shared" si="73"/>
        <v>5</v>
      </c>
      <c r="D860" s="15">
        <f t="shared" si="74"/>
        <v>3</v>
      </c>
      <c r="E860" s="15">
        <f t="shared" si="75"/>
        <v>0</v>
      </c>
      <c r="F860" s="15">
        <v>5306</v>
      </c>
      <c r="G860" s="15">
        <v>0</v>
      </c>
      <c r="H860" s="62">
        <f t="shared" si="76"/>
        <v>169.32558215144837</v>
      </c>
    </row>
    <row r="861" spans="1:8" x14ac:dyDescent="0.3">
      <c r="A861" s="60">
        <v>43229</v>
      </c>
      <c r="B861" s="15">
        <f t="shared" si="72"/>
        <v>2018</v>
      </c>
      <c r="C861" s="15">
        <f t="shared" si="73"/>
        <v>5</v>
      </c>
      <c r="D861" s="15">
        <f t="shared" si="74"/>
        <v>4</v>
      </c>
      <c r="E861" s="15">
        <f t="shared" si="75"/>
        <v>0</v>
      </c>
      <c r="F861" s="15">
        <v>5145</v>
      </c>
      <c r="G861" s="15">
        <v>0</v>
      </c>
      <c r="H861" s="62">
        <f t="shared" si="76"/>
        <v>158.69701273881668</v>
      </c>
    </row>
    <row r="862" spans="1:8" x14ac:dyDescent="0.3">
      <c r="A862" s="60">
        <v>43230</v>
      </c>
      <c r="B862" s="15">
        <f t="shared" si="72"/>
        <v>2018</v>
      </c>
      <c r="C862" s="15">
        <f t="shared" si="73"/>
        <v>5</v>
      </c>
      <c r="D862" s="15">
        <f t="shared" si="74"/>
        <v>5</v>
      </c>
      <c r="E862" s="15">
        <f t="shared" si="75"/>
        <v>0</v>
      </c>
      <c r="F862" s="15">
        <v>4992</v>
      </c>
      <c r="G862" s="15">
        <v>0</v>
      </c>
      <c r="H862" s="62">
        <f t="shared" si="76"/>
        <v>139.44583624315936</v>
      </c>
    </row>
    <row r="863" spans="1:8" x14ac:dyDescent="0.3">
      <c r="A863" s="60">
        <v>43231</v>
      </c>
      <c r="B863" s="15">
        <f t="shared" si="72"/>
        <v>2018</v>
      </c>
      <c r="C863" s="15">
        <f t="shared" si="73"/>
        <v>5</v>
      </c>
      <c r="D863" s="15">
        <f t="shared" si="74"/>
        <v>6</v>
      </c>
      <c r="E863" s="15">
        <f t="shared" si="75"/>
        <v>1</v>
      </c>
      <c r="F863" s="15">
        <v>4855</v>
      </c>
      <c r="G863" s="15">
        <v>0</v>
      </c>
      <c r="H863" s="62">
        <f t="shared" si="76"/>
        <v>121.07410022908537</v>
      </c>
    </row>
    <row r="864" spans="1:8" x14ac:dyDescent="0.3">
      <c r="A864" s="60">
        <v>43232</v>
      </c>
      <c r="B864" s="15">
        <f t="shared" si="72"/>
        <v>2018</v>
      </c>
      <c r="C864" s="15">
        <f t="shared" si="73"/>
        <v>5</v>
      </c>
      <c r="D864" s="15">
        <f t="shared" si="74"/>
        <v>7</v>
      </c>
      <c r="E864" s="15">
        <f t="shared" si="75"/>
        <v>1</v>
      </c>
      <c r="F864" s="15">
        <v>4722</v>
      </c>
      <c r="G864" s="15">
        <v>0</v>
      </c>
      <c r="H864" s="62">
        <f t="shared" si="76"/>
        <v>83.154621819085008</v>
      </c>
    </row>
    <row r="865" spans="1:8" x14ac:dyDescent="0.3">
      <c r="A865" s="60">
        <v>43233</v>
      </c>
      <c r="B865" s="15">
        <f t="shared" si="72"/>
        <v>2018</v>
      </c>
      <c r="C865" s="15">
        <f t="shared" si="73"/>
        <v>5</v>
      </c>
      <c r="D865" s="15">
        <f t="shared" si="74"/>
        <v>1</v>
      </c>
      <c r="E865" s="15">
        <f t="shared" si="75"/>
        <v>0</v>
      </c>
      <c r="F865" s="15">
        <v>4636</v>
      </c>
      <c r="G865" s="15">
        <v>0</v>
      </c>
      <c r="H865" s="62">
        <f t="shared" si="76"/>
        <v>167.31850762441059</v>
      </c>
    </row>
    <row r="866" spans="1:8" x14ac:dyDescent="0.3">
      <c r="A866" s="60">
        <v>43234</v>
      </c>
      <c r="B866" s="15">
        <f t="shared" si="72"/>
        <v>2018</v>
      </c>
      <c r="C866" s="15">
        <f t="shared" si="73"/>
        <v>5</v>
      </c>
      <c r="D866" s="15">
        <f t="shared" si="74"/>
        <v>2</v>
      </c>
      <c r="E866" s="15">
        <f t="shared" si="75"/>
        <v>0</v>
      </c>
      <c r="F866" s="15">
        <v>4470</v>
      </c>
      <c r="G866" s="15">
        <v>0</v>
      </c>
      <c r="H866" s="62">
        <f t="shared" si="76"/>
        <v>171.93618986618691</v>
      </c>
    </row>
    <row r="867" spans="1:8" x14ac:dyDescent="0.3">
      <c r="A867" s="60">
        <v>43235</v>
      </c>
      <c r="B867" s="15">
        <f t="shared" si="72"/>
        <v>2018</v>
      </c>
      <c r="C867" s="15">
        <f t="shared" si="73"/>
        <v>5</v>
      </c>
      <c r="D867" s="15">
        <f t="shared" si="74"/>
        <v>3</v>
      </c>
      <c r="E867" s="15">
        <f t="shared" si="75"/>
        <v>0</v>
      </c>
      <c r="F867" s="15">
        <v>4302</v>
      </c>
      <c r="G867" s="15">
        <v>0</v>
      </c>
      <c r="H867" s="62">
        <f t="shared" si="76"/>
        <v>169.32558215144837</v>
      </c>
    </row>
    <row r="868" spans="1:8" x14ac:dyDescent="0.3">
      <c r="A868" s="60">
        <v>43236</v>
      </c>
      <c r="B868" s="15">
        <f t="shared" si="72"/>
        <v>2018</v>
      </c>
      <c r="C868" s="15">
        <f t="shared" si="73"/>
        <v>5</v>
      </c>
      <c r="D868" s="15">
        <f t="shared" si="74"/>
        <v>4</v>
      </c>
      <c r="E868" s="15">
        <f t="shared" si="75"/>
        <v>0</v>
      </c>
      <c r="F868" s="15">
        <v>4130</v>
      </c>
      <c r="G868" s="15">
        <v>0</v>
      </c>
      <c r="H868" s="62">
        <f t="shared" si="76"/>
        <v>158.69701273881668</v>
      </c>
    </row>
    <row r="869" spans="1:8" x14ac:dyDescent="0.3">
      <c r="A869" s="60">
        <v>43237</v>
      </c>
      <c r="B869" s="15">
        <f t="shared" si="72"/>
        <v>2018</v>
      </c>
      <c r="C869" s="15">
        <f t="shared" si="73"/>
        <v>5</v>
      </c>
      <c r="D869" s="15">
        <f t="shared" si="74"/>
        <v>5</v>
      </c>
      <c r="E869" s="15">
        <f t="shared" si="75"/>
        <v>0</v>
      </c>
      <c r="F869" s="15">
        <v>3969</v>
      </c>
      <c r="G869" s="15">
        <v>0</v>
      </c>
      <c r="H869" s="62">
        <f t="shared" si="76"/>
        <v>139.44583624315936</v>
      </c>
    </row>
    <row r="870" spans="1:8" x14ac:dyDescent="0.3">
      <c r="A870" s="60">
        <v>43238</v>
      </c>
      <c r="B870" s="15">
        <f t="shared" si="72"/>
        <v>2018</v>
      </c>
      <c r="C870" s="15">
        <f t="shared" si="73"/>
        <v>5</v>
      </c>
      <c r="D870" s="15">
        <f t="shared" si="74"/>
        <v>6</v>
      </c>
      <c r="E870" s="15">
        <f t="shared" si="75"/>
        <v>1</v>
      </c>
      <c r="F870" s="15">
        <v>3830</v>
      </c>
      <c r="G870" s="15">
        <v>0</v>
      </c>
      <c r="H870" s="62">
        <f t="shared" si="76"/>
        <v>121.07410022908537</v>
      </c>
    </row>
    <row r="871" spans="1:8" x14ac:dyDescent="0.3">
      <c r="A871" s="60">
        <v>43239</v>
      </c>
      <c r="B871" s="15">
        <f t="shared" si="72"/>
        <v>2018</v>
      </c>
      <c r="C871" s="15">
        <f t="shared" si="73"/>
        <v>5</v>
      </c>
      <c r="D871" s="15">
        <f t="shared" si="74"/>
        <v>7</v>
      </c>
      <c r="E871" s="15">
        <f t="shared" si="75"/>
        <v>1</v>
      </c>
      <c r="F871" s="15">
        <v>3710</v>
      </c>
      <c r="G871" s="15">
        <v>0</v>
      </c>
      <c r="H871" s="62">
        <f t="shared" si="76"/>
        <v>83.154621819085008</v>
      </c>
    </row>
    <row r="872" spans="1:8" x14ac:dyDescent="0.3">
      <c r="A872" s="60">
        <v>43240</v>
      </c>
      <c r="B872" s="15">
        <f t="shared" si="72"/>
        <v>2018</v>
      </c>
      <c r="C872" s="15">
        <f t="shared" si="73"/>
        <v>5</v>
      </c>
      <c r="D872" s="15">
        <f t="shared" si="74"/>
        <v>1</v>
      </c>
      <c r="E872" s="15">
        <f t="shared" si="75"/>
        <v>0</v>
      </c>
      <c r="F872" s="15">
        <v>3625</v>
      </c>
      <c r="G872" s="15">
        <v>0</v>
      </c>
      <c r="H872" s="62">
        <f t="shared" si="76"/>
        <v>167.31850762441059</v>
      </c>
    </row>
    <row r="873" spans="1:8" x14ac:dyDescent="0.3">
      <c r="A873" s="60">
        <v>43241</v>
      </c>
      <c r="B873" s="15">
        <f t="shared" si="72"/>
        <v>2018</v>
      </c>
      <c r="C873" s="15">
        <f t="shared" si="73"/>
        <v>5</v>
      </c>
      <c r="D873" s="15">
        <f t="shared" si="74"/>
        <v>2</v>
      </c>
      <c r="E873" s="15">
        <f t="shared" si="75"/>
        <v>0</v>
      </c>
      <c r="F873" s="15">
        <v>3467</v>
      </c>
      <c r="G873" s="15">
        <v>0</v>
      </c>
      <c r="H873" s="62">
        <f t="shared" si="76"/>
        <v>171.93618986618691</v>
      </c>
    </row>
    <row r="874" spans="1:8" x14ac:dyDescent="0.3">
      <c r="A874" s="60">
        <v>43242</v>
      </c>
      <c r="B874" s="15">
        <f t="shared" si="72"/>
        <v>2018</v>
      </c>
      <c r="C874" s="15">
        <f t="shared" si="73"/>
        <v>5</v>
      </c>
      <c r="D874" s="15">
        <f t="shared" si="74"/>
        <v>3</v>
      </c>
      <c r="E874" s="15">
        <f t="shared" si="75"/>
        <v>0</v>
      </c>
      <c r="F874" s="15">
        <v>3285</v>
      </c>
      <c r="G874" s="15">
        <v>0</v>
      </c>
      <c r="H874" s="62">
        <f t="shared" si="76"/>
        <v>169.32558215144837</v>
      </c>
    </row>
    <row r="875" spans="1:8" x14ac:dyDescent="0.3">
      <c r="A875" s="60">
        <v>43243</v>
      </c>
      <c r="B875" s="15">
        <f t="shared" si="72"/>
        <v>2018</v>
      </c>
      <c r="C875" s="15">
        <f t="shared" si="73"/>
        <v>5</v>
      </c>
      <c r="D875" s="15">
        <f t="shared" si="74"/>
        <v>4</v>
      </c>
      <c r="E875" s="15">
        <f t="shared" si="75"/>
        <v>0</v>
      </c>
      <c r="F875" s="15">
        <v>3121</v>
      </c>
      <c r="G875" s="15">
        <v>0</v>
      </c>
      <c r="H875" s="62">
        <f t="shared" si="76"/>
        <v>158.69701273881668</v>
      </c>
    </row>
    <row r="876" spans="1:8" x14ac:dyDescent="0.3">
      <c r="A876" s="60">
        <v>43244</v>
      </c>
      <c r="B876" s="15">
        <f t="shared" si="72"/>
        <v>2018</v>
      </c>
      <c r="C876" s="15">
        <f t="shared" si="73"/>
        <v>5</v>
      </c>
      <c r="D876" s="15">
        <f t="shared" si="74"/>
        <v>5</v>
      </c>
      <c r="E876" s="15">
        <f t="shared" si="75"/>
        <v>0</v>
      </c>
      <c r="F876" s="15">
        <v>2969</v>
      </c>
      <c r="G876" s="15">
        <v>0</v>
      </c>
      <c r="H876" s="62">
        <f t="shared" si="76"/>
        <v>139.44583624315936</v>
      </c>
    </row>
    <row r="877" spans="1:8" x14ac:dyDescent="0.3">
      <c r="A877" s="60">
        <v>43245</v>
      </c>
      <c r="B877" s="15">
        <f t="shared" si="72"/>
        <v>2018</v>
      </c>
      <c r="C877" s="15">
        <f t="shared" si="73"/>
        <v>5</v>
      </c>
      <c r="D877" s="15">
        <f t="shared" si="74"/>
        <v>6</v>
      </c>
      <c r="E877" s="15">
        <f t="shared" si="75"/>
        <v>1</v>
      </c>
      <c r="F877" s="15">
        <v>2833</v>
      </c>
      <c r="G877" s="15">
        <v>0</v>
      </c>
      <c r="H877" s="62">
        <f t="shared" si="76"/>
        <v>121.07410022908537</v>
      </c>
    </row>
    <row r="878" spans="1:8" x14ac:dyDescent="0.3">
      <c r="A878" s="60">
        <v>43246</v>
      </c>
      <c r="B878" s="15">
        <f t="shared" si="72"/>
        <v>2018</v>
      </c>
      <c r="C878" s="15">
        <f t="shared" si="73"/>
        <v>5</v>
      </c>
      <c r="D878" s="15">
        <f t="shared" si="74"/>
        <v>7</v>
      </c>
      <c r="E878" s="15">
        <f t="shared" si="75"/>
        <v>1</v>
      </c>
      <c r="F878" s="15">
        <v>2692</v>
      </c>
      <c r="G878" s="15">
        <v>0</v>
      </c>
      <c r="H878" s="62">
        <f t="shared" si="76"/>
        <v>83.154621819085008</v>
      </c>
    </row>
    <row r="879" spans="1:8" x14ac:dyDescent="0.3">
      <c r="A879" s="60">
        <v>43247</v>
      </c>
      <c r="B879" s="15">
        <f t="shared" si="72"/>
        <v>2018</v>
      </c>
      <c r="C879" s="15">
        <f t="shared" si="73"/>
        <v>5</v>
      </c>
      <c r="D879" s="15">
        <f t="shared" si="74"/>
        <v>1</v>
      </c>
      <c r="E879" s="15">
        <f t="shared" si="75"/>
        <v>0</v>
      </c>
      <c r="F879" s="15">
        <v>2609</v>
      </c>
      <c r="G879" s="15">
        <v>0</v>
      </c>
      <c r="H879" s="62">
        <f t="shared" si="76"/>
        <v>167.31850762441059</v>
      </c>
    </row>
    <row r="880" spans="1:8" x14ac:dyDescent="0.3">
      <c r="A880" s="60">
        <v>43248</v>
      </c>
      <c r="B880" s="15">
        <f t="shared" si="72"/>
        <v>2018</v>
      </c>
      <c r="C880" s="15">
        <f t="shared" si="73"/>
        <v>5</v>
      </c>
      <c r="D880" s="15">
        <f t="shared" si="74"/>
        <v>2</v>
      </c>
      <c r="E880" s="15">
        <f t="shared" si="75"/>
        <v>0</v>
      </c>
      <c r="F880" s="15">
        <v>2449</v>
      </c>
      <c r="G880" s="15">
        <v>0</v>
      </c>
      <c r="H880" s="62">
        <f t="shared" si="76"/>
        <v>171.93618986618691</v>
      </c>
    </row>
    <row r="881" spans="1:8" x14ac:dyDescent="0.3">
      <c r="A881" s="60">
        <v>43249</v>
      </c>
      <c r="B881" s="15">
        <f t="shared" si="72"/>
        <v>2018</v>
      </c>
      <c r="C881" s="15">
        <f t="shared" si="73"/>
        <v>5</v>
      </c>
      <c r="D881" s="15">
        <f t="shared" si="74"/>
        <v>3</v>
      </c>
      <c r="E881" s="15">
        <f t="shared" si="75"/>
        <v>0</v>
      </c>
      <c r="F881" s="15">
        <v>2276</v>
      </c>
      <c r="G881" s="15">
        <v>0</v>
      </c>
      <c r="H881" s="62">
        <f t="shared" si="76"/>
        <v>169.32558215144837</v>
      </c>
    </row>
    <row r="882" spans="1:8" x14ac:dyDescent="0.3">
      <c r="A882" s="60">
        <v>43250</v>
      </c>
      <c r="B882" s="15">
        <f t="shared" si="72"/>
        <v>2018</v>
      </c>
      <c r="C882" s="15">
        <f t="shared" si="73"/>
        <v>5</v>
      </c>
      <c r="D882" s="15">
        <f t="shared" si="74"/>
        <v>4</v>
      </c>
      <c r="E882" s="15">
        <f t="shared" si="75"/>
        <v>0</v>
      </c>
      <c r="F882" s="15">
        <v>2109</v>
      </c>
      <c r="G882" s="15">
        <v>0</v>
      </c>
      <c r="H882" s="62">
        <f t="shared" si="76"/>
        <v>158.69701273881668</v>
      </c>
    </row>
    <row r="883" spans="1:8" x14ac:dyDescent="0.3">
      <c r="A883" s="60">
        <v>43251</v>
      </c>
      <c r="B883" s="15">
        <f t="shared" si="72"/>
        <v>2018</v>
      </c>
      <c r="C883" s="15">
        <f t="shared" si="73"/>
        <v>5</v>
      </c>
      <c r="D883" s="15">
        <f t="shared" si="74"/>
        <v>5</v>
      </c>
      <c r="E883" s="15">
        <f t="shared" si="75"/>
        <v>0</v>
      </c>
      <c r="F883" s="15">
        <v>9261</v>
      </c>
      <c r="G883" s="15">
        <v>7313</v>
      </c>
      <c r="H883" s="62">
        <f t="shared" si="76"/>
        <v>139.44583624315936</v>
      </c>
    </row>
    <row r="884" spans="1:8" x14ac:dyDescent="0.3">
      <c r="A884" s="60">
        <v>43252</v>
      </c>
      <c r="B884" s="15">
        <f t="shared" si="72"/>
        <v>2018</v>
      </c>
      <c r="C884" s="15">
        <f t="shared" si="73"/>
        <v>6</v>
      </c>
      <c r="D884" s="15">
        <f t="shared" si="74"/>
        <v>6</v>
      </c>
      <c r="E884" s="15">
        <f t="shared" si="75"/>
        <v>1</v>
      </c>
      <c r="F884" s="15">
        <v>9111</v>
      </c>
      <c r="G884" s="15">
        <v>0</v>
      </c>
      <c r="H884" s="62">
        <f t="shared" si="76"/>
        <v>123.52388573206301</v>
      </c>
    </row>
    <row r="885" spans="1:8" x14ac:dyDescent="0.3">
      <c r="A885" s="60">
        <v>43253</v>
      </c>
      <c r="B885" s="15">
        <f t="shared" si="72"/>
        <v>2018</v>
      </c>
      <c r="C885" s="15">
        <f t="shared" si="73"/>
        <v>6</v>
      </c>
      <c r="D885" s="15">
        <f t="shared" si="74"/>
        <v>7</v>
      </c>
      <c r="E885" s="15">
        <f t="shared" si="75"/>
        <v>1</v>
      </c>
      <c r="F885" s="15">
        <v>8995</v>
      </c>
      <c r="G885" s="15">
        <v>0</v>
      </c>
      <c r="H885" s="62">
        <f t="shared" si="76"/>
        <v>85.604407322062627</v>
      </c>
    </row>
    <row r="886" spans="1:8" x14ac:dyDescent="0.3">
      <c r="A886" s="60">
        <v>43254</v>
      </c>
      <c r="B886" s="15">
        <f t="shared" si="72"/>
        <v>2018</v>
      </c>
      <c r="C886" s="15">
        <f t="shared" si="73"/>
        <v>6</v>
      </c>
      <c r="D886" s="15">
        <f t="shared" si="74"/>
        <v>1</v>
      </c>
      <c r="E886" s="15">
        <f t="shared" si="75"/>
        <v>0</v>
      </c>
      <c r="F886" s="15">
        <v>8906</v>
      </c>
      <c r="G886" s="15">
        <v>0</v>
      </c>
      <c r="H886" s="62">
        <f t="shared" si="76"/>
        <v>169.7682931273882</v>
      </c>
    </row>
    <row r="887" spans="1:8" x14ac:dyDescent="0.3">
      <c r="A887" s="60">
        <v>43255</v>
      </c>
      <c r="B887" s="15">
        <f t="shared" si="72"/>
        <v>2018</v>
      </c>
      <c r="C887" s="15">
        <f t="shared" si="73"/>
        <v>6</v>
      </c>
      <c r="D887" s="15">
        <f t="shared" si="74"/>
        <v>2</v>
      </c>
      <c r="E887" s="15">
        <f t="shared" si="75"/>
        <v>0</v>
      </c>
      <c r="F887" s="15">
        <v>8741</v>
      </c>
      <c r="G887" s="15">
        <v>0</v>
      </c>
      <c r="H887" s="62">
        <f t="shared" si="76"/>
        <v>174.38597536916456</v>
      </c>
    </row>
    <row r="888" spans="1:8" x14ac:dyDescent="0.3">
      <c r="A888" s="60">
        <v>43256</v>
      </c>
      <c r="B888" s="15">
        <f t="shared" si="72"/>
        <v>2018</v>
      </c>
      <c r="C888" s="15">
        <f t="shared" si="73"/>
        <v>6</v>
      </c>
      <c r="D888" s="15">
        <f t="shared" si="74"/>
        <v>3</v>
      </c>
      <c r="E888" s="15">
        <f t="shared" si="75"/>
        <v>0</v>
      </c>
      <c r="F888" s="15">
        <v>8569</v>
      </c>
      <c r="G888" s="15">
        <v>0</v>
      </c>
      <c r="H888" s="62">
        <f t="shared" si="76"/>
        <v>171.77536765442599</v>
      </c>
    </row>
    <row r="889" spans="1:8" x14ac:dyDescent="0.3">
      <c r="A889" s="60">
        <v>43257</v>
      </c>
      <c r="B889" s="15">
        <f t="shared" si="72"/>
        <v>2018</v>
      </c>
      <c r="C889" s="15">
        <f t="shared" si="73"/>
        <v>6</v>
      </c>
      <c r="D889" s="15">
        <f t="shared" si="74"/>
        <v>4</v>
      </c>
      <c r="E889" s="15">
        <f t="shared" si="75"/>
        <v>0</v>
      </c>
      <c r="F889" s="15">
        <v>8404</v>
      </c>
      <c r="G889" s="15">
        <v>0</v>
      </c>
      <c r="H889" s="62">
        <f t="shared" si="76"/>
        <v>161.14679824179433</v>
      </c>
    </row>
    <row r="890" spans="1:8" x14ac:dyDescent="0.3">
      <c r="A890" s="60">
        <v>43258</v>
      </c>
      <c r="B890" s="15">
        <f t="shared" si="72"/>
        <v>2018</v>
      </c>
      <c r="C890" s="15">
        <f t="shared" si="73"/>
        <v>6</v>
      </c>
      <c r="D890" s="15">
        <f t="shared" si="74"/>
        <v>5</v>
      </c>
      <c r="E890" s="15">
        <f t="shared" si="75"/>
        <v>0</v>
      </c>
      <c r="F890" s="15">
        <v>8246</v>
      </c>
      <c r="G890" s="15">
        <v>0</v>
      </c>
      <c r="H890" s="62">
        <f t="shared" si="76"/>
        <v>141.89562174613698</v>
      </c>
    </row>
    <row r="891" spans="1:8" x14ac:dyDescent="0.3">
      <c r="A891" s="60">
        <v>43259</v>
      </c>
      <c r="B891" s="15">
        <f t="shared" si="72"/>
        <v>2018</v>
      </c>
      <c r="C891" s="15">
        <f t="shared" si="73"/>
        <v>6</v>
      </c>
      <c r="D891" s="15">
        <f t="shared" si="74"/>
        <v>6</v>
      </c>
      <c r="E891" s="15">
        <f t="shared" si="75"/>
        <v>1</v>
      </c>
      <c r="F891" s="15">
        <v>8103</v>
      </c>
      <c r="G891" s="15">
        <v>0</v>
      </c>
      <c r="H891" s="62">
        <f t="shared" si="76"/>
        <v>123.52388573206301</v>
      </c>
    </row>
    <row r="892" spans="1:8" x14ac:dyDescent="0.3">
      <c r="A892" s="60">
        <v>43260</v>
      </c>
      <c r="B892" s="15">
        <f t="shared" si="72"/>
        <v>2018</v>
      </c>
      <c r="C892" s="15">
        <f t="shared" si="73"/>
        <v>6</v>
      </c>
      <c r="D892" s="15">
        <f t="shared" si="74"/>
        <v>7</v>
      </c>
      <c r="E892" s="15">
        <f t="shared" si="75"/>
        <v>1</v>
      </c>
      <c r="F892" s="15">
        <v>7996</v>
      </c>
      <c r="G892" s="15">
        <v>0</v>
      </c>
      <c r="H892" s="62">
        <f t="shared" si="76"/>
        <v>85.604407322062627</v>
      </c>
    </row>
    <row r="893" spans="1:8" x14ac:dyDescent="0.3">
      <c r="A893" s="60">
        <v>43261</v>
      </c>
      <c r="B893" s="15">
        <f t="shared" si="72"/>
        <v>2018</v>
      </c>
      <c r="C893" s="15">
        <f t="shared" si="73"/>
        <v>6</v>
      </c>
      <c r="D893" s="15">
        <f t="shared" si="74"/>
        <v>1</v>
      </c>
      <c r="E893" s="15">
        <f t="shared" si="75"/>
        <v>0</v>
      </c>
      <c r="F893" s="15">
        <v>7920</v>
      </c>
      <c r="G893" s="15">
        <v>0</v>
      </c>
      <c r="H893" s="62">
        <f t="shared" si="76"/>
        <v>169.7682931273882</v>
      </c>
    </row>
    <row r="894" spans="1:8" x14ac:dyDescent="0.3">
      <c r="A894" s="60">
        <v>43262</v>
      </c>
      <c r="B894" s="15">
        <f t="shared" si="72"/>
        <v>2018</v>
      </c>
      <c r="C894" s="15">
        <f t="shared" si="73"/>
        <v>6</v>
      </c>
      <c r="D894" s="15">
        <f t="shared" si="74"/>
        <v>2</v>
      </c>
      <c r="E894" s="15">
        <f t="shared" si="75"/>
        <v>0</v>
      </c>
      <c r="F894" s="15">
        <v>7756</v>
      </c>
      <c r="G894" s="15">
        <v>0</v>
      </c>
      <c r="H894" s="62">
        <f t="shared" si="76"/>
        <v>174.38597536916456</v>
      </c>
    </row>
    <row r="895" spans="1:8" x14ac:dyDescent="0.3">
      <c r="A895" s="60">
        <v>43263</v>
      </c>
      <c r="B895" s="15">
        <f t="shared" si="72"/>
        <v>2018</v>
      </c>
      <c r="C895" s="15">
        <f t="shared" si="73"/>
        <v>6</v>
      </c>
      <c r="D895" s="15">
        <f t="shared" si="74"/>
        <v>3</v>
      </c>
      <c r="E895" s="15">
        <f t="shared" si="75"/>
        <v>0</v>
      </c>
      <c r="F895" s="15">
        <v>7578</v>
      </c>
      <c r="G895" s="15">
        <v>0</v>
      </c>
      <c r="H895" s="62">
        <f t="shared" si="76"/>
        <v>171.77536765442599</v>
      </c>
    </row>
    <row r="896" spans="1:8" x14ac:dyDescent="0.3">
      <c r="A896" s="60">
        <v>43264</v>
      </c>
      <c r="B896" s="15">
        <f t="shared" si="72"/>
        <v>2018</v>
      </c>
      <c r="C896" s="15">
        <f t="shared" si="73"/>
        <v>6</v>
      </c>
      <c r="D896" s="15">
        <f t="shared" si="74"/>
        <v>4</v>
      </c>
      <c r="E896" s="15">
        <f t="shared" si="75"/>
        <v>0</v>
      </c>
      <c r="F896" s="15">
        <v>7414</v>
      </c>
      <c r="G896" s="15">
        <v>0</v>
      </c>
      <c r="H896" s="62">
        <f t="shared" si="76"/>
        <v>161.14679824179433</v>
      </c>
    </row>
    <row r="897" spans="1:8" x14ac:dyDescent="0.3">
      <c r="A897" s="60">
        <v>43265</v>
      </c>
      <c r="B897" s="15">
        <f t="shared" si="72"/>
        <v>2018</v>
      </c>
      <c r="C897" s="15">
        <f t="shared" si="73"/>
        <v>6</v>
      </c>
      <c r="D897" s="15">
        <f t="shared" si="74"/>
        <v>5</v>
      </c>
      <c r="E897" s="15">
        <f t="shared" si="75"/>
        <v>0</v>
      </c>
      <c r="F897" s="15">
        <v>7252</v>
      </c>
      <c r="G897" s="15">
        <v>0</v>
      </c>
      <c r="H897" s="62">
        <f t="shared" si="76"/>
        <v>141.89562174613698</v>
      </c>
    </row>
    <row r="898" spans="1:8" x14ac:dyDescent="0.3">
      <c r="A898" s="60">
        <v>43266</v>
      </c>
      <c r="B898" s="15">
        <f t="shared" ref="B898:B961" si="77">YEAR(A898)</f>
        <v>2018</v>
      </c>
      <c r="C898" s="15">
        <f t="shared" ref="C898:C961" si="78">MONTH(A898)</f>
        <v>6</v>
      </c>
      <c r="D898" s="15">
        <f t="shared" ref="D898:D961" si="79">WEEKDAY(A898)</f>
        <v>6</v>
      </c>
      <c r="E898" s="15">
        <f t="shared" ref="E898:E961" si="80">IF(OR(D898=6,D898=7),1,0)</f>
        <v>1</v>
      </c>
      <c r="F898" s="15">
        <v>7118</v>
      </c>
      <c r="G898" s="15">
        <v>0</v>
      </c>
      <c r="H898" s="62">
        <f t="shared" ref="H898:H961" si="81">100-2.17*D898^2.25+12.77*D898+EXP(-D898/0.032)+5*C898^0.75+10*E898+20*(B898-2016)</f>
        <v>123.52388573206301</v>
      </c>
    </row>
    <row r="899" spans="1:8" x14ac:dyDescent="0.3">
      <c r="A899" s="60">
        <v>43267</v>
      </c>
      <c r="B899" s="15">
        <f t="shared" si="77"/>
        <v>2018</v>
      </c>
      <c r="C899" s="15">
        <f t="shared" si="78"/>
        <v>6</v>
      </c>
      <c r="D899" s="15">
        <f t="shared" si="79"/>
        <v>7</v>
      </c>
      <c r="E899" s="15">
        <f t="shared" si="80"/>
        <v>1</v>
      </c>
      <c r="F899" s="15">
        <v>6995</v>
      </c>
      <c r="G899" s="15">
        <v>0</v>
      </c>
      <c r="H899" s="62">
        <f t="shared" si="81"/>
        <v>85.604407322062627</v>
      </c>
    </row>
    <row r="900" spans="1:8" x14ac:dyDescent="0.3">
      <c r="A900" s="60">
        <v>43268</v>
      </c>
      <c r="B900" s="15">
        <f t="shared" si="77"/>
        <v>2018</v>
      </c>
      <c r="C900" s="15">
        <f t="shared" si="78"/>
        <v>6</v>
      </c>
      <c r="D900" s="15">
        <f t="shared" si="79"/>
        <v>1</v>
      </c>
      <c r="E900" s="15">
        <f t="shared" si="80"/>
        <v>0</v>
      </c>
      <c r="F900" s="15">
        <v>6907</v>
      </c>
      <c r="G900" s="15">
        <v>0</v>
      </c>
      <c r="H900" s="62">
        <f t="shared" si="81"/>
        <v>169.7682931273882</v>
      </c>
    </row>
    <row r="901" spans="1:8" x14ac:dyDescent="0.3">
      <c r="A901" s="60">
        <v>43269</v>
      </c>
      <c r="B901" s="15">
        <f t="shared" si="77"/>
        <v>2018</v>
      </c>
      <c r="C901" s="15">
        <f t="shared" si="78"/>
        <v>6</v>
      </c>
      <c r="D901" s="15">
        <f t="shared" si="79"/>
        <v>2</v>
      </c>
      <c r="E901" s="15">
        <f t="shared" si="80"/>
        <v>0</v>
      </c>
      <c r="F901" s="15">
        <v>6734</v>
      </c>
      <c r="G901" s="15">
        <v>0</v>
      </c>
      <c r="H901" s="62">
        <f t="shared" si="81"/>
        <v>174.38597536916456</v>
      </c>
    </row>
    <row r="902" spans="1:8" x14ac:dyDescent="0.3">
      <c r="A902" s="60">
        <v>43270</v>
      </c>
      <c r="B902" s="15">
        <f t="shared" si="77"/>
        <v>2018</v>
      </c>
      <c r="C902" s="15">
        <f t="shared" si="78"/>
        <v>6</v>
      </c>
      <c r="D902" s="15">
        <f t="shared" si="79"/>
        <v>3</v>
      </c>
      <c r="E902" s="15">
        <f t="shared" si="80"/>
        <v>0</v>
      </c>
      <c r="F902" s="15">
        <v>6574</v>
      </c>
      <c r="G902" s="15">
        <v>0</v>
      </c>
      <c r="H902" s="62">
        <f t="shared" si="81"/>
        <v>171.77536765442599</v>
      </c>
    </row>
    <row r="903" spans="1:8" x14ac:dyDescent="0.3">
      <c r="A903" s="60">
        <v>43271</v>
      </c>
      <c r="B903" s="15">
        <f t="shared" si="77"/>
        <v>2018</v>
      </c>
      <c r="C903" s="15">
        <f t="shared" si="78"/>
        <v>6</v>
      </c>
      <c r="D903" s="15">
        <f t="shared" si="79"/>
        <v>4</v>
      </c>
      <c r="E903" s="15">
        <f t="shared" si="80"/>
        <v>0</v>
      </c>
      <c r="F903" s="15">
        <v>6406</v>
      </c>
      <c r="G903" s="15">
        <v>0</v>
      </c>
      <c r="H903" s="62">
        <f t="shared" si="81"/>
        <v>161.14679824179433</v>
      </c>
    </row>
    <row r="904" spans="1:8" x14ac:dyDescent="0.3">
      <c r="A904" s="60">
        <v>43272</v>
      </c>
      <c r="B904" s="15">
        <f t="shared" si="77"/>
        <v>2018</v>
      </c>
      <c r="C904" s="15">
        <f t="shared" si="78"/>
        <v>6</v>
      </c>
      <c r="D904" s="15">
        <f t="shared" si="79"/>
        <v>5</v>
      </c>
      <c r="E904" s="15">
        <f t="shared" si="80"/>
        <v>0</v>
      </c>
      <c r="F904" s="15">
        <v>6241</v>
      </c>
      <c r="G904" s="15">
        <v>0</v>
      </c>
      <c r="H904" s="62">
        <f t="shared" si="81"/>
        <v>141.89562174613698</v>
      </c>
    </row>
    <row r="905" spans="1:8" x14ac:dyDescent="0.3">
      <c r="A905" s="60">
        <v>43273</v>
      </c>
      <c r="B905" s="15">
        <f t="shared" si="77"/>
        <v>2018</v>
      </c>
      <c r="C905" s="15">
        <f t="shared" si="78"/>
        <v>6</v>
      </c>
      <c r="D905" s="15">
        <f t="shared" si="79"/>
        <v>6</v>
      </c>
      <c r="E905" s="15">
        <f t="shared" si="80"/>
        <v>1</v>
      </c>
      <c r="F905" s="15">
        <v>6097</v>
      </c>
      <c r="G905" s="15">
        <v>0</v>
      </c>
      <c r="H905" s="62">
        <f t="shared" si="81"/>
        <v>123.52388573206301</v>
      </c>
    </row>
    <row r="906" spans="1:8" x14ac:dyDescent="0.3">
      <c r="A906" s="60">
        <v>43274</v>
      </c>
      <c r="B906" s="15">
        <f t="shared" si="77"/>
        <v>2018</v>
      </c>
      <c r="C906" s="15">
        <f t="shared" si="78"/>
        <v>6</v>
      </c>
      <c r="D906" s="15">
        <f t="shared" si="79"/>
        <v>7</v>
      </c>
      <c r="E906" s="15">
        <f t="shared" si="80"/>
        <v>1</v>
      </c>
      <c r="F906" s="15">
        <v>5963</v>
      </c>
      <c r="G906" s="15">
        <v>0</v>
      </c>
      <c r="H906" s="62">
        <f t="shared" si="81"/>
        <v>85.604407322062627</v>
      </c>
    </row>
    <row r="907" spans="1:8" x14ac:dyDescent="0.3">
      <c r="A907" s="60">
        <v>43275</v>
      </c>
      <c r="B907" s="15">
        <f t="shared" si="77"/>
        <v>2018</v>
      </c>
      <c r="C907" s="15">
        <f t="shared" si="78"/>
        <v>6</v>
      </c>
      <c r="D907" s="15">
        <f t="shared" si="79"/>
        <v>1</v>
      </c>
      <c r="E907" s="15">
        <f t="shared" si="80"/>
        <v>0</v>
      </c>
      <c r="F907" s="15">
        <v>5878</v>
      </c>
      <c r="G907" s="15">
        <v>0</v>
      </c>
      <c r="H907" s="62">
        <f t="shared" si="81"/>
        <v>169.7682931273882</v>
      </c>
    </row>
    <row r="908" spans="1:8" x14ac:dyDescent="0.3">
      <c r="A908" s="60">
        <v>43276</v>
      </c>
      <c r="B908" s="15">
        <f t="shared" si="77"/>
        <v>2018</v>
      </c>
      <c r="C908" s="15">
        <f t="shared" si="78"/>
        <v>6</v>
      </c>
      <c r="D908" s="15">
        <f t="shared" si="79"/>
        <v>2</v>
      </c>
      <c r="E908" s="15">
        <f t="shared" si="80"/>
        <v>0</v>
      </c>
      <c r="F908" s="15">
        <v>5718</v>
      </c>
      <c r="G908" s="15">
        <v>0</v>
      </c>
      <c r="H908" s="62">
        <f t="shared" si="81"/>
        <v>174.38597536916456</v>
      </c>
    </row>
    <row r="909" spans="1:8" x14ac:dyDescent="0.3">
      <c r="A909" s="60">
        <v>43277</v>
      </c>
      <c r="B909" s="15">
        <f t="shared" si="77"/>
        <v>2018</v>
      </c>
      <c r="C909" s="15">
        <f t="shared" si="78"/>
        <v>6</v>
      </c>
      <c r="D909" s="15">
        <f t="shared" si="79"/>
        <v>3</v>
      </c>
      <c r="E909" s="15">
        <f t="shared" si="80"/>
        <v>0</v>
      </c>
      <c r="F909" s="15">
        <v>5544</v>
      </c>
      <c r="G909" s="15">
        <v>0</v>
      </c>
      <c r="H909" s="62">
        <f t="shared" si="81"/>
        <v>171.77536765442599</v>
      </c>
    </row>
    <row r="910" spans="1:8" x14ac:dyDescent="0.3">
      <c r="A910" s="60">
        <v>43278</v>
      </c>
      <c r="B910" s="15">
        <f t="shared" si="77"/>
        <v>2018</v>
      </c>
      <c r="C910" s="15">
        <f t="shared" si="78"/>
        <v>6</v>
      </c>
      <c r="D910" s="15">
        <f t="shared" si="79"/>
        <v>4</v>
      </c>
      <c r="E910" s="15">
        <f t="shared" si="80"/>
        <v>0</v>
      </c>
      <c r="F910" s="15">
        <v>5381</v>
      </c>
      <c r="G910" s="15">
        <v>0</v>
      </c>
      <c r="H910" s="62">
        <f t="shared" si="81"/>
        <v>161.14679824179433</v>
      </c>
    </row>
    <row r="911" spans="1:8" x14ac:dyDescent="0.3">
      <c r="A911" s="60">
        <v>43279</v>
      </c>
      <c r="B911" s="15">
        <f t="shared" si="77"/>
        <v>2018</v>
      </c>
      <c r="C911" s="15">
        <f t="shared" si="78"/>
        <v>6</v>
      </c>
      <c r="D911" s="15">
        <f t="shared" si="79"/>
        <v>5</v>
      </c>
      <c r="E911" s="15">
        <f t="shared" si="80"/>
        <v>0</v>
      </c>
      <c r="F911" s="15">
        <v>5219</v>
      </c>
      <c r="G911" s="15">
        <v>0</v>
      </c>
      <c r="H911" s="62">
        <f t="shared" si="81"/>
        <v>141.89562174613698</v>
      </c>
    </row>
    <row r="912" spans="1:8" x14ac:dyDescent="0.3">
      <c r="A912" s="60">
        <v>43280</v>
      </c>
      <c r="B912" s="15">
        <f t="shared" si="77"/>
        <v>2018</v>
      </c>
      <c r="C912" s="15">
        <f t="shared" si="78"/>
        <v>6</v>
      </c>
      <c r="D912" s="15">
        <f t="shared" si="79"/>
        <v>6</v>
      </c>
      <c r="E912" s="15">
        <f t="shared" si="80"/>
        <v>1</v>
      </c>
      <c r="F912" s="15">
        <v>5073</v>
      </c>
      <c r="G912" s="15">
        <v>0</v>
      </c>
      <c r="H912" s="62">
        <f t="shared" si="81"/>
        <v>123.52388573206301</v>
      </c>
    </row>
    <row r="913" spans="1:8" x14ac:dyDescent="0.3">
      <c r="A913" s="60">
        <v>43281</v>
      </c>
      <c r="B913" s="15">
        <f t="shared" si="77"/>
        <v>2018</v>
      </c>
      <c r="C913" s="15">
        <f t="shared" si="78"/>
        <v>6</v>
      </c>
      <c r="D913" s="15">
        <f t="shared" si="79"/>
        <v>7</v>
      </c>
      <c r="E913" s="15">
        <f t="shared" si="80"/>
        <v>1</v>
      </c>
      <c r="F913" s="15">
        <v>4941</v>
      </c>
      <c r="G913" s="15">
        <v>0</v>
      </c>
      <c r="H913" s="62">
        <f t="shared" si="81"/>
        <v>85.604407322062627</v>
      </c>
    </row>
    <row r="914" spans="1:8" x14ac:dyDescent="0.3">
      <c r="A914" s="60">
        <v>43282</v>
      </c>
      <c r="B914" s="15">
        <f t="shared" si="77"/>
        <v>2018</v>
      </c>
      <c r="C914" s="15">
        <f t="shared" si="78"/>
        <v>7</v>
      </c>
      <c r="D914" s="15">
        <f t="shared" si="79"/>
        <v>1</v>
      </c>
      <c r="E914" s="15">
        <f t="shared" si="80"/>
        <v>0</v>
      </c>
      <c r="F914" s="15">
        <v>4851</v>
      </c>
      <c r="G914" s="15">
        <v>0</v>
      </c>
      <c r="H914" s="62">
        <f t="shared" si="81"/>
        <v>172.11758535329426</v>
      </c>
    </row>
    <row r="915" spans="1:8" x14ac:dyDescent="0.3">
      <c r="A915" s="60">
        <v>43283</v>
      </c>
      <c r="B915" s="15">
        <f t="shared" si="77"/>
        <v>2018</v>
      </c>
      <c r="C915" s="15">
        <f t="shared" si="78"/>
        <v>7</v>
      </c>
      <c r="D915" s="15">
        <f t="shared" si="79"/>
        <v>2</v>
      </c>
      <c r="E915" s="15">
        <f t="shared" si="80"/>
        <v>0</v>
      </c>
      <c r="F915" s="15">
        <v>4685</v>
      </c>
      <c r="G915" s="15">
        <v>0</v>
      </c>
      <c r="H915" s="62">
        <f t="shared" si="81"/>
        <v>176.73526759507061</v>
      </c>
    </row>
    <row r="916" spans="1:8" x14ac:dyDescent="0.3">
      <c r="A916" s="60">
        <v>43284</v>
      </c>
      <c r="B916" s="15">
        <f t="shared" si="77"/>
        <v>2018</v>
      </c>
      <c r="C916" s="15">
        <f t="shared" si="78"/>
        <v>7</v>
      </c>
      <c r="D916" s="15">
        <f t="shared" si="79"/>
        <v>3</v>
      </c>
      <c r="E916" s="15">
        <f t="shared" si="80"/>
        <v>0</v>
      </c>
      <c r="F916" s="15">
        <v>4507</v>
      </c>
      <c r="G916" s="15">
        <v>0</v>
      </c>
      <c r="H916" s="62">
        <f t="shared" si="81"/>
        <v>174.12465988033208</v>
      </c>
    </row>
    <row r="917" spans="1:8" x14ac:dyDescent="0.3">
      <c r="A917" s="60">
        <v>43285</v>
      </c>
      <c r="B917" s="15">
        <f t="shared" si="77"/>
        <v>2018</v>
      </c>
      <c r="C917" s="15">
        <f t="shared" si="78"/>
        <v>7</v>
      </c>
      <c r="D917" s="15">
        <f t="shared" si="79"/>
        <v>4</v>
      </c>
      <c r="E917" s="15">
        <f t="shared" si="80"/>
        <v>0</v>
      </c>
      <c r="F917" s="15">
        <v>4328</v>
      </c>
      <c r="G917" s="15">
        <v>0</v>
      </c>
      <c r="H917" s="62">
        <f t="shared" si="81"/>
        <v>163.49609046770041</v>
      </c>
    </row>
    <row r="918" spans="1:8" x14ac:dyDescent="0.3">
      <c r="A918" s="60">
        <v>43286</v>
      </c>
      <c r="B918" s="15">
        <f t="shared" si="77"/>
        <v>2018</v>
      </c>
      <c r="C918" s="15">
        <f t="shared" si="78"/>
        <v>7</v>
      </c>
      <c r="D918" s="15">
        <f t="shared" si="79"/>
        <v>5</v>
      </c>
      <c r="E918" s="15">
        <f t="shared" si="80"/>
        <v>0</v>
      </c>
      <c r="F918" s="15">
        <v>4163</v>
      </c>
      <c r="G918" s="15">
        <v>0</v>
      </c>
      <c r="H918" s="62">
        <f t="shared" si="81"/>
        <v>144.24491397204307</v>
      </c>
    </row>
    <row r="919" spans="1:8" x14ac:dyDescent="0.3">
      <c r="A919" s="60">
        <v>43287</v>
      </c>
      <c r="B919" s="15">
        <f t="shared" si="77"/>
        <v>2018</v>
      </c>
      <c r="C919" s="15">
        <f t="shared" si="78"/>
        <v>7</v>
      </c>
      <c r="D919" s="15">
        <f t="shared" si="79"/>
        <v>6</v>
      </c>
      <c r="E919" s="15">
        <f t="shared" si="80"/>
        <v>1</v>
      </c>
      <c r="F919" s="15">
        <v>4008</v>
      </c>
      <c r="G919" s="15">
        <v>0</v>
      </c>
      <c r="H919" s="62">
        <f t="shared" si="81"/>
        <v>125.87317795796908</v>
      </c>
    </row>
    <row r="920" spans="1:8" x14ac:dyDescent="0.3">
      <c r="A920" s="60">
        <v>43288</v>
      </c>
      <c r="B920" s="15">
        <f t="shared" si="77"/>
        <v>2018</v>
      </c>
      <c r="C920" s="15">
        <f t="shared" si="78"/>
        <v>7</v>
      </c>
      <c r="D920" s="15">
        <f t="shared" si="79"/>
        <v>7</v>
      </c>
      <c r="E920" s="15">
        <f t="shared" si="80"/>
        <v>1</v>
      </c>
      <c r="F920" s="15">
        <v>3882</v>
      </c>
      <c r="G920" s="15">
        <v>0</v>
      </c>
      <c r="H920" s="62">
        <f t="shared" si="81"/>
        <v>87.953699547968711</v>
      </c>
    </row>
    <row r="921" spans="1:8" x14ac:dyDescent="0.3">
      <c r="A921" s="60">
        <v>43289</v>
      </c>
      <c r="B921" s="15">
        <f t="shared" si="77"/>
        <v>2018</v>
      </c>
      <c r="C921" s="15">
        <f t="shared" si="78"/>
        <v>7</v>
      </c>
      <c r="D921" s="15">
        <f t="shared" si="79"/>
        <v>1</v>
      </c>
      <c r="E921" s="15">
        <f t="shared" si="80"/>
        <v>0</v>
      </c>
      <c r="F921" s="15">
        <v>3790</v>
      </c>
      <c r="G921" s="15">
        <v>0</v>
      </c>
      <c r="H921" s="62">
        <f t="shared" si="81"/>
        <v>172.11758535329426</v>
      </c>
    </row>
    <row r="922" spans="1:8" x14ac:dyDescent="0.3">
      <c r="A922" s="60">
        <v>43290</v>
      </c>
      <c r="B922" s="15">
        <f t="shared" si="77"/>
        <v>2018</v>
      </c>
      <c r="C922" s="15">
        <f t="shared" si="78"/>
        <v>7</v>
      </c>
      <c r="D922" s="15">
        <f t="shared" si="79"/>
        <v>2</v>
      </c>
      <c r="E922" s="15">
        <f t="shared" si="80"/>
        <v>0</v>
      </c>
      <c r="F922" s="15">
        <v>3606</v>
      </c>
      <c r="G922" s="15">
        <v>0</v>
      </c>
      <c r="H922" s="62">
        <f t="shared" si="81"/>
        <v>176.73526759507061</v>
      </c>
    </row>
    <row r="923" spans="1:8" x14ac:dyDescent="0.3">
      <c r="A923" s="60">
        <v>43291</v>
      </c>
      <c r="B923" s="15">
        <f t="shared" si="77"/>
        <v>2018</v>
      </c>
      <c r="C923" s="15">
        <f t="shared" si="78"/>
        <v>7</v>
      </c>
      <c r="D923" s="15">
        <f t="shared" si="79"/>
        <v>3</v>
      </c>
      <c r="E923" s="15">
        <f t="shared" si="80"/>
        <v>0</v>
      </c>
      <c r="F923" s="15">
        <v>3418</v>
      </c>
      <c r="G923" s="15">
        <v>0</v>
      </c>
      <c r="H923" s="62">
        <f t="shared" si="81"/>
        <v>174.12465988033208</v>
      </c>
    </row>
    <row r="924" spans="1:8" x14ac:dyDescent="0.3">
      <c r="A924" s="60">
        <v>43292</v>
      </c>
      <c r="B924" s="15">
        <f t="shared" si="77"/>
        <v>2018</v>
      </c>
      <c r="C924" s="15">
        <f t="shared" si="78"/>
        <v>7</v>
      </c>
      <c r="D924" s="15">
        <f t="shared" si="79"/>
        <v>4</v>
      </c>
      <c r="E924" s="15">
        <f t="shared" si="80"/>
        <v>0</v>
      </c>
      <c r="F924" s="15">
        <v>3235</v>
      </c>
      <c r="G924" s="15">
        <v>0</v>
      </c>
      <c r="H924" s="62">
        <f t="shared" si="81"/>
        <v>163.49609046770041</v>
      </c>
    </row>
    <row r="925" spans="1:8" x14ac:dyDescent="0.3">
      <c r="A925" s="60">
        <v>43293</v>
      </c>
      <c r="B925" s="15">
        <f t="shared" si="77"/>
        <v>2018</v>
      </c>
      <c r="C925" s="15">
        <f t="shared" si="78"/>
        <v>7</v>
      </c>
      <c r="D925" s="15">
        <f t="shared" si="79"/>
        <v>5</v>
      </c>
      <c r="E925" s="15">
        <f t="shared" si="80"/>
        <v>0</v>
      </c>
      <c r="F925" s="15">
        <v>3069</v>
      </c>
      <c r="G925" s="15">
        <v>0</v>
      </c>
      <c r="H925" s="62">
        <f t="shared" si="81"/>
        <v>144.24491397204307</v>
      </c>
    </row>
    <row r="926" spans="1:8" x14ac:dyDescent="0.3">
      <c r="A926" s="60">
        <v>43294</v>
      </c>
      <c r="B926" s="15">
        <f t="shared" si="77"/>
        <v>2018</v>
      </c>
      <c r="C926" s="15">
        <f t="shared" si="78"/>
        <v>7</v>
      </c>
      <c r="D926" s="15">
        <f t="shared" si="79"/>
        <v>6</v>
      </c>
      <c r="E926" s="15">
        <f t="shared" si="80"/>
        <v>1</v>
      </c>
      <c r="F926" s="15">
        <v>2934</v>
      </c>
      <c r="G926" s="15">
        <v>0</v>
      </c>
      <c r="H926" s="62">
        <f t="shared" si="81"/>
        <v>125.87317795796908</v>
      </c>
    </row>
    <row r="927" spans="1:8" x14ac:dyDescent="0.3">
      <c r="A927" s="60">
        <v>43295</v>
      </c>
      <c r="B927" s="15">
        <f t="shared" si="77"/>
        <v>2018</v>
      </c>
      <c r="C927" s="15">
        <f t="shared" si="78"/>
        <v>7</v>
      </c>
      <c r="D927" s="15">
        <f t="shared" si="79"/>
        <v>7</v>
      </c>
      <c r="E927" s="15">
        <f t="shared" si="80"/>
        <v>1</v>
      </c>
      <c r="F927" s="15">
        <v>2809</v>
      </c>
      <c r="G927" s="15">
        <v>0</v>
      </c>
      <c r="H927" s="62">
        <f t="shared" si="81"/>
        <v>87.953699547968711</v>
      </c>
    </row>
    <row r="928" spans="1:8" x14ac:dyDescent="0.3">
      <c r="A928" s="60">
        <v>43296</v>
      </c>
      <c r="B928" s="15">
        <f t="shared" si="77"/>
        <v>2018</v>
      </c>
      <c r="C928" s="15">
        <f t="shared" si="78"/>
        <v>7</v>
      </c>
      <c r="D928" s="15">
        <f t="shared" si="79"/>
        <v>1</v>
      </c>
      <c r="E928" s="15">
        <f t="shared" si="80"/>
        <v>0</v>
      </c>
      <c r="F928" s="15">
        <v>2725</v>
      </c>
      <c r="G928" s="15">
        <v>0</v>
      </c>
      <c r="H928" s="62">
        <f t="shared" si="81"/>
        <v>172.11758535329426</v>
      </c>
    </row>
    <row r="929" spans="1:8" x14ac:dyDescent="0.3">
      <c r="A929" s="60">
        <v>43297</v>
      </c>
      <c r="B929" s="15">
        <f t="shared" si="77"/>
        <v>2018</v>
      </c>
      <c r="C929" s="15">
        <f t="shared" si="78"/>
        <v>7</v>
      </c>
      <c r="D929" s="15">
        <f t="shared" si="79"/>
        <v>2</v>
      </c>
      <c r="E929" s="15">
        <f t="shared" si="80"/>
        <v>0</v>
      </c>
      <c r="F929" s="15">
        <v>2543</v>
      </c>
      <c r="G929" s="15">
        <v>0</v>
      </c>
      <c r="H929" s="62">
        <f t="shared" si="81"/>
        <v>176.73526759507061</v>
      </c>
    </row>
    <row r="930" spans="1:8" x14ac:dyDescent="0.3">
      <c r="A930" s="60">
        <v>43298</v>
      </c>
      <c r="B930" s="15">
        <f t="shared" si="77"/>
        <v>2018</v>
      </c>
      <c r="C930" s="15">
        <f t="shared" si="78"/>
        <v>7</v>
      </c>
      <c r="D930" s="15">
        <f t="shared" si="79"/>
        <v>3</v>
      </c>
      <c r="E930" s="15">
        <f t="shared" si="80"/>
        <v>0</v>
      </c>
      <c r="F930" s="15">
        <v>2373</v>
      </c>
      <c r="G930" s="15">
        <v>0</v>
      </c>
      <c r="H930" s="62">
        <f t="shared" si="81"/>
        <v>174.12465988033208</v>
      </c>
    </row>
    <row r="931" spans="1:8" x14ac:dyDescent="0.3">
      <c r="A931" s="60">
        <v>43299</v>
      </c>
      <c r="B931" s="15">
        <f t="shared" si="77"/>
        <v>2018</v>
      </c>
      <c r="C931" s="15">
        <f t="shared" si="78"/>
        <v>7</v>
      </c>
      <c r="D931" s="15">
        <f t="shared" si="79"/>
        <v>4</v>
      </c>
      <c r="E931" s="15">
        <f t="shared" si="80"/>
        <v>0</v>
      </c>
      <c r="F931" s="15">
        <v>2208</v>
      </c>
      <c r="G931" s="15">
        <v>0</v>
      </c>
      <c r="H931" s="62">
        <f t="shared" si="81"/>
        <v>163.49609046770041</v>
      </c>
    </row>
    <row r="932" spans="1:8" x14ac:dyDescent="0.3">
      <c r="A932" s="60">
        <v>43300</v>
      </c>
      <c r="B932" s="15">
        <f t="shared" si="77"/>
        <v>2018</v>
      </c>
      <c r="C932" s="15">
        <f t="shared" si="78"/>
        <v>7</v>
      </c>
      <c r="D932" s="15">
        <f t="shared" si="79"/>
        <v>5</v>
      </c>
      <c r="E932" s="15">
        <f t="shared" si="80"/>
        <v>0</v>
      </c>
      <c r="F932" s="15">
        <v>2051</v>
      </c>
      <c r="G932" s="15">
        <v>0</v>
      </c>
      <c r="H932" s="62">
        <f t="shared" si="81"/>
        <v>144.24491397204307</v>
      </c>
    </row>
    <row r="933" spans="1:8" x14ac:dyDescent="0.3">
      <c r="A933" s="60">
        <v>43301</v>
      </c>
      <c r="B933" s="15">
        <f t="shared" si="77"/>
        <v>2018</v>
      </c>
      <c r="C933" s="15">
        <f t="shared" si="78"/>
        <v>7</v>
      </c>
      <c r="D933" s="15">
        <f t="shared" si="79"/>
        <v>6</v>
      </c>
      <c r="E933" s="15">
        <f t="shared" si="80"/>
        <v>1</v>
      </c>
      <c r="F933" s="15">
        <v>9302</v>
      </c>
      <c r="G933" s="15">
        <v>7395</v>
      </c>
      <c r="H933" s="62">
        <f t="shared" si="81"/>
        <v>125.87317795796908</v>
      </c>
    </row>
    <row r="934" spans="1:8" x14ac:dyDescent="0.3">
      <c r="A934" s="60">
        <v>43302</v>
      </c>
      <c r="B934" s="15">
        <f t="shared" si="77"/>
        <v>2018</v>
      </c>
      <c r="C934" s="15">
        <f t="shared" si="78"/>
        <v>7</v>
      </c>
      <c r="D934" s="15">
        <f t="shared" si="79"/>
        <v>7</v>
      </c>
      <c r="E934" s="15">
        <f t="shared" si="80"/>
        <v>1</v>
      </c>
      <c r="F934" s="15">
        <v>9172</v>
      </c>
      <c r="G934" s="15">
        <v>0</v>
      </c>
      <c r="H934" s="62">
        <f t="shared" si="81"/>
        <v>87.953699547968711</v>
      </c>
    </row>
    <row r="935" spans="1:8" x14ac:dyDescent="0.3">
      <c r="A935" s="60">
        <v>43303</v>
      </c>
      <c r="B935" s="15">
        <f t="shared" si="77"/>
        <v>2018</v>
      </c>
      <c r="C935" s="15">
        <f t="shared" si="78"/>
        <v>7</v>
      </c>
      <c r="D935" s="15">
        <f t="shared" si="79"/>
        <v>1</v>
      </c>
      <c r="E935" s="15">
        <f t="shared" si="80"/>
        <v>0</v>
      </c>
      <c r="F935" s="15">
        <v>9092</v>
      </c>
      <c r="G935" s="15">
        <v>0</v>
      </c>
      <c r="H935" s="62">
        <f t="shared" si="81"/>
        <v>172.11758535329426</v>
      </c>
    </row>
    <row r="936" spans="1:8" x14ac:dyDescent="0.3">
      <c r="A936" s="60">
        <v>43304</v>
      </c>
      <c r="B936" s="15">
        <f t="shared" si="77"/>
        <v>2018</v>
      </c>
      <c r="C936" s="15">
        <f t="shared" si="78"/>
        <v>7</v>
      </c>
      <c r="D936" s="15">
        <f t="shared" si="79"/>
        <v>2</v>
      </c>
      <c r="E936" s="15">
        <f t="shared" si="80"/>
        <v>0</v>
      </c>
      <c r="F936" s="15">
        <v>8918</v>
      </c>
      <c r="G936" s="15">
        <v>0</v>
      </c>
      <c r="H936" s="62">
        <f t="shared" si="81"/>
        <v>176.73526759507061</v>
      </c>
    </row>
    <row r="937" spans="1:8" x14ac:dyDescent="0.3">
      <c r="A937" s="60">
        <v>43305</v>
      </c>
      <c r="B937" s="15">
        <f t="shared" si="77"/>
        <v>2018</v>
      </c>
      <c r="C937" s="15">
        <f t="shared" si="78"/>
        <v>7</v>
      </c>
      <c r="D937" s="15">
        <f t="shared" si="79"/>
        <v>3</v>
      </c>
      <c r="E937" s="15">
        <f t="shared" si="80"/>
        <v>0</v>
      </c>
      <c r="F937" s="15">
        <v>8740</v>
      </c>
      <c r="G937" s="15">
        <v>0</v>
      </c>
      <c r="H937" s="62">
        <f t="shared" si="81"/>
        <v>174.12465988033208</v>
      </c>
    </row>
    <row r="938" spans="1:8" x14ac:dyDescent="0.3">
      <c r="A938" s="60">
        <v>43306</v>
      </c>
      <c r="B938" s="15">
        <f t="shared" si="77"/>
        <v>2018</v>
      </c>
      <c r="C938" s="15">
        <f t="shared" si="78"/>
        <v>7</v>
      </c>
      <c r="D938" s="15">
        <f t="shared" si="79"/>
        <v>4</v>
      </c>
      <c r="E938" s="15">
        <f t="shared" si="80"/>
        <v>0</v>
      </c>
      <c r="F938" s="15">
        <v>8570</v>
      </c>
      <c r="G938" s="15">
        <v>0</v>
      </c>
      <c r="H938" s="62">
        <f t="shared" si="81"/>
        <v>163.49609046770041</v>
      </c>
    </row>
    <row r="939" spans="1:8" x14ac:dyDescent="0.3">
      <c r="A939" s="60">
        <v>43307</v>
      </c>
      <c r="B939" s="15">
        <f t="shared" si="77"/>
        <v>2018</v>
      </c>
      <c r="C939" s="15">
        <f t="shared" si="78"/>
        <v>7</v>
      </c>
      <c r="D939" s="15">
        <f t="shared" si="79"/>
        <v>5</v>
      </c>
      <c r="E939" s="15">
        <f t="shared" si="80"/>
        <v>0</v>
      </c>
      <c r="F939" s="15">
        <v>8398</v>
      </c>
      <c r="G939" s="15">
        <v>0</v>
      </c>
      <c r="H939" s="62">
        <f t="shared" si="81"/>
        <v>144.24491397204307</v>
      </c>
    </row>
    <row r="940" spans="1:8" x14ac:dyDescent="0.3">
      <c r="A940" s="60">
        <v>43308</v>
      </c>
      <c r="B940" s="15">
        <f t="shared" si="77"/>
        <v>2018</v>
      </c>
      <c r="C940" s="15">
        <f t="shared" si="78"/>
        <v>7</v>
      </c>
      <c r="D940" s="15">
        <f t="shared" si="79"/>
        <v>6</v>
      </c>
      <c r="E940" s="15">
        <f t="shared" si="80"/>
        <v>1</v>
      </c>
      <c r="F940" s="15">
        <v>8253</v>
      </c>
      <c r="G940" s="15">
        <v>0</v>
      </c>
      <c r="H940" s="62">
        <f t="shared" si="81"/>
        <v>125.87317795796908</v>
      </c>
    </row>
    <row r="941" spans="1:8" x14ac:dyDescent="0.3">
      <c r="A941" s="60">
        <v>43309</v>
      </c>
      <c r="B941" s="15">
        <f t="shared" si="77"/>
        <v>2018</v>
      </c>
      <c r="C941" s="15">
        <f t="shared" si="78"/>
        <v>7</v>
      </c>
      <c r="D941" s="15">
        <f t="shared" si="79"/>
        <v>7</v>
      </c>
      <c r="E941" s="15">
        <f t="shared" si="80"/>
        <v>1</v>
      </c>
      <c r="F941" s="15">
        <v>8123</v>
      </c>
      <c r="G941" s="15">
        <v>0</v>
      </c>
      <c r="H941" s="62">
        <f t="shared" si="81"/>
        <v>87.953699547968711</v>
      </c>
    </row>
    <row r="942" spans="1:8" x14ac:dyDescent="0.3">
      <c r="A942" s="60">
        <v>43310</v>
      </c>
      <c r="B942" s="15">
        <f t="shared" si="77"/>
        <v>2018</v>
      </c>
      <c r="C942" s="15">
        <f t="shared" si="78"/>
        <v>7</v>
      </c>
      <c r="D942" s="15">
        <f t="shared" si="79"/>
        <v>1</v>
      </c>
      <c r="E942" s="15">
        <f t="shared" si="80"/>
        <v>0</v>
      </c>
      <c r="F942" s="15">
        <v>8031</v>
      </c>
      <c r="G942" s="15">
        <v>0</v>
      </c>
      <c r="H942" s="62">
        <f t="shared" si="81"/>
        <v>172.11758535329426</v>
      </c>
    </row>
    <row r="943" spans="1:8" x14ac:dyDescent="0.3">
      <c r="A943" s="60">
        <v>43311</v>
      </c>
      <c r="B943" s="15">
        <f t="shared" si="77"/>
        <v>2018</v>
      </c>
      <c r="C943" s="15">
        <f t="shared" si="78"/>
        <v>7</v>
      </c>
      <c r="D943" s="15">
        <f t="shared" si="79"/>
        <v>2</v>
      </c>
      <c r="E943" s="15">
        <f t="shared" si="80"/>
        <v>0</v>
      </c>
      <c r="F943" s="15">
        <v>7857</v>
      </c>
      <c r="G943" s="15">
        <v>0</v>
      </c>
      <c r="H943" s="62">
        <f t="shared" si="81"/>
        <v>176.73526759507061</v>
      </c>
    </row>
    <row r="944" spans="1:8" x14ac:dyDescent="0.3">
      <c r="A944" s="60">
        <v>43312</v>
      </c>
      <c r="B944" s="15">
        <f t="shared" si="77"/>
        <v>2018</v>
      </c>
      <c r="C944" s="15">
        <f t="shared" si="78"/>
        <v>7</v>
      </c>
      <c r="D944" s="15">
        <f t="shared" si="79"/>
        <v>3</v>
      </c>
      <c r="E944" s="15">
        <f t="shared" si="80"/>
        <v>0</v>
      </c>
      <c r="F944" s="15">
        <v>7681</v>
      </c>
      <c r="G944" s="15">
        <v>0</v>
      </c>
      <c r="H944" s="62">
        <f t="shared" si="81"/>
        <v>174.12465988033208</v>
      </c>
    </row>
    <row r="945" spans="1:8" x14ac:dyDescent="0.3">
      <c r="A945" s="60">
        <v>43313</v>
      </c>
      <c r="B945" s="15">
        <f t="shared" si="77"/>
        <v>2018</v>
      </c>
      <c r="C945" s="15">
        <f t="shared" si="78"/>
        <v>8</v>
      </c>
      <c r="D945" s="15">
        <f t="shared" si="79"/>
        <v>4</v>
      </c>
      <c r="E945" s="15">
        <f t="shared" si="80"/>
        <v>0</v>
      </c>
      <c r="F945" s="15">
        <v>7505</v>
      </c>
      <c r="G945" s="15">
        <v>0</v>
      </c>
      <c r="H945" s="62">
        <f t="shared" si="81"/>
        <v>165.76264741446056</v>
      </c>
    </row>
    <row r="946" spans="1:8" x14ac:dyDescent="0.3">
      <c r="A946" s="60">
        <v>43314</v>
      </c>
      <c r="B946" s="15">
        <f t="shared" si="77"/>
        <v>2018</v>
      </c>
      <c r="C946" s="15">
        <f t="shared" si="78"/>
        <v>8</v>
      </c>
      <c r="D946" s="15">
        <f t="shared" si="79"/>
        <v>5</v>
      </c>
      <c r="E946" s="15">
        <f t="shared" si="80"/>
        <v>0</v>
      </c>
      <c r="F946" s="15">
        <v>7353</v>
      </c>
      <c r="G946" s="15">
        <v>0</v>
      </c>
      <c r="H946" s="62">
        <f t="shared" si="81"/>
        <v>146.51147091880324</v>
      </c>
    </row>
    <row r="947" spans="1:8" x14ac:dyDescent="0.3">
      <c r="A947" s="60">
        <v>43315</v>
      </c>
      <c r="B947" s="15">
        <f t="shared" si="77"/>
        <v>2018</v>
      </c>
      <c r="C947" s="15">
        <f t="shared" si="78"/>
        <v>8</v>
      </c>
      <c r="D947" s="15">
        <f t="shared" si="79"/>
        <v>6</v>
      </c>
      <c r="E947" s="15">
        <f t="shared" si="80"/>
        <v>1</v>
      </c>
      <c r="F947" s="15">
        <v>7208</v>
      </c>
      <c r="G947" s="15">
        <v>0</v>
      </c>
      <c r="H947" s="62">
        <f t="shared" si="81"/>
        <v>128.13973490472924</v>
      </c>
    </row>
    <row r="948" spans="1:8" x14ac:dyDescent="0.3">
      <c r="A948" s="60">
        <v>43316</v>
      </c>
      <c r="B948" s="15">
        <f t="shared" si="77"/>
        <v>2018</v>
      </c>
      <c r="C948" s="15">
        <f t="shared" si="78"/>
        <v>8</v>
      </c>
      <c r="D948" s="15">
        <f t="shared" si="79"/>
        <v>7</v>
      </c>
      <c r="E948" s="15">
        <f t="shared" si="80"/>
        <v>1</v>
      </c>
      <c r="F948" s="15">
        <v>7077</v>
      </c>
      <c r="G948" s="15">
        <v>0</v>
      </c>
      <c r="H948" s="62">
        <f t="shared" si="81"/>
        <v>90.220256494728872</v>
      </c>
    </row>
    <row r="949" spans="1:8" x14ac:dyDescent="0.3">
      <c r="A949" s="60">
        <v>43317</v>
      </c>
      <c r="B949" s="15">
        <f t="shared" si="77"/>
        <v>2018</v>
      </c>
      <c r="C949" s="15">
        <f t="shared" si="78"/>
        <v>8</v>
      </c>
      <c r="D949" s="15">
        <f t="shared" si="79"/>
        <v>1</v>
      </c>
      <c r="E949" s="15">
        <f t="shared" si="80"/>
        <v>0</v>
      </c>
      <c r="F949" s="15">
        <v>6981</v>
      </c>
      <c r="G949" s="15">
        <v>0</v>
      </c>
      <c r="H949" s="62">
        <f t="shared" si="81"/>
        <v>174.38414230005444</v>
      </c>
    </row>
    <row r="950" spans="1:8" x14ac:dyDescent="0.3">
      <c r="A950" s="60">
        <v>43318</v>
      </c>
      <c r="B950" s="15">
        <f t="shared" si="77"/>
        <v>2018</v>
      </c>
      <c r="C950" s="15">
        <f t="shared" si="78"/>
        <v>8</v>
      </c>
      <c r="D950" s="15">
        <f t="shared" si="79"/>
        <v>2</v>
      </c>
      <c r="E950" s="15">
        <f t="shared" si="80"/>
        <v>0</v>
      </c>
      <c r="F950" s="15">
        <v>6814</v>
      </c>
      <c r="G950" s="15">
        <v>0</v>
      </c>
      <c r="H950" s="62">
        <f t="shared" si="81"/>
        <v>179.00182454183079</v>
      </c>
    </row>
    <row r="951" spans="1:8" x14ac:dyDescent="0.3">
      <c r="A951" s="60">
        <v>43319</v>
      </c>
      <c r="B951" s="15">
        <f t="shared" si="77"/>
        <v>2018</v>
      </c>
      <c r="C951" s="15">
        <f t="shared" si="78"/>
        <v>8</v>
      </c>
      <c r="D951" s="15">
        <f t="shared" si="79"/>
        <v>3</v>
      </c>
      <c r="E951" s="15">
        <f t="shared" si="80"/>
        <v>0</v>
      </c>
      <c r="F951" s="15">
        <v>6635</v>
      </c>
      <c r="G951" s="15">
        <v>0</v>
      </c>
      <c r="H951" s="62">
        <f t="shared" si="81"/>
        <v>176.39121682709225</v>
      </c>
    </row>
    <row r="952" spans="1:8" x14ac:dyDescent="0.3">
      <c r="A952" s="60">
        <v>43320</v>
      </c>
      <c r="B952" s="15">
        <f t="shared" si="77"/>
        <v>2018</v>
      </c>
      <c r="C952" s="15">
        <f t="shared" si="78"/>
        <v>8</v>
      </c>
      <c r="D952" s="15">
        <f t="shared" si="79"/>
        <v>4</v>
      </c>
      <c r="E952" s="15">
        <f t="shared" si="80"/>
        <v>0</v>
      </c>
      <c r="F952" s="15">
        <v>6466</v>
      </c>
      <c r="G952" s="15">
        <v>0</v>
      </c>
      <c r="H952" s="62">
        <f t="shared" si="81"/>
        <v>165.76264741446056</v>
      </c>
    </row>
    <row r="953" spans="1:8" x14ac:dyDescent="0.3">
      <c r="A953" s="60">
        <v>43321</v>
      </c>
      <c r="B953" s="15">
        <f t="shared" si="77"/>
        <v>2018</v>
      </c>
      <c r="C953" s="15">
        <f t="shared" si="78"/>
        <v>8</v>
      </c>
      <c r="D953" s="15">
        <f t="shared" si="79"/>
        <v>5</v>
      </c>
      <c r="E953" s="15">
        <f t="shared" si="80"/>
        <v>0</v>
      </c>
      <c r="F953" s="15">
        <v>6305</v>
      </c>
      <c r="G953" s="15">
        <v>0</v>
      </c>
      <c r="H953" s="62">
        <f t="shared" si="81"/>
        <v>146.51147091880324</v>
      </c>
    </row>
    <row r="954" spans="1:8" x14ac:dyDescent="0.3">
      <c r="A954" s="60">
        <v>43322</v>
      </c>
      <c r="B954" s="15">
        <f t="shared" si="77"/>
        <v>2018</v>
      </c>
      <c r="C954" s="15">
        <f t="shared" si="78"/>
        <v>8</v>
      </c>
      <c r="D954" s="15">
        <f t="shared" si="79"/>
        <v>6</v>
      </c>
      <c r="E954" s="15">
        <f t="shared" si="80"/>
        <v>1</v>
      </c>
      <c r="F954" s="15">
        <v>6163</v>
      </c>
      <c r="G954" s="15">
        <v>0</v>
      </c>
      <c r="H954" s="62">
        <f t="shared" si="81"/>
        <v>128.13973490472924</v>
      </c>
    </row>
    <row r="955" spans="1:8" x14ac:dyDescent="0.3">
      <c r="A955" s="60">
        <v>43323</v>
      </c>
      <c r="B955" s="15">
        <f t="shared" si="77"/>
        <v>2018</v>
      </c>
      <c r="C955" s="15">
        <f t="shared" si="78"/>
        <v>8</v>
      </c>
      <c r="D955" s="15">
        <f t="shared" si="79"/>
        <v>7</v>
      </c>
      <c r="E955" s="15">
        <f t="shared" si="80"/>
        <v>1</v>
      </c>
      <c r="F955" s="15">
        <v>6049</v>
      </c>
      <c r="G955" s="15">
        <v>0</v>
      </c>
      <c r="H955" s="62">
        <f t="shared" si="81"/>
        <v>90.220256494728872</v>
      </c>
    </row>
    <row r="956" spans="1:8" x14ac:dyDescent="0.3">
      <c r="A956" s="60">
        <v>43324</v>
      </c>
      <c r="B956" s="15">
        <f t="shared" si="77"/>
        <v>2018</v>
      </c>
      <c r="C956" s="15">
        <f t="shared" si="78"/>
        <v>8</v>
      </c>
      <c r="D956" s="15">
        <f t="shared" si="79"/>
        <v>1</v>
      </c>
      <c r="E956" s="15">
        <f t="shared" si="80"/>
        <v>0</v>
      </c>
      <c r="F956" s="15">
        <v>5977</v>
      </c>
      <c r="G956" s="15">
        <v>0</v>
      </c>
      <c r="H956" s="62">
        <f t="shared" si="81"/>
        <v>174.38414230005444</v>
      </c>
    </row>
    <row r="957" spans="1:8" x14ac:dyDescent="0.3">
      <c r="A957" s="60">
        <v>43325</v>
      </c>
      <c r="B957" s="15">
        <f t="shared" si="77"/>
        <v>2018</v>
      </c>
      <c r="C957" s="15">
        <f t="shared" si="78"/>
        <v>8</v>
      </c>
      <c r="D957" s="15">
        <f t="shared" si="79"/>
        <v>2</v>
      </c>
      <c r="E957" s="15">
        <f t="shared" si="80"/>
        <v>0</v>
      </c>
      <c r="F957" s="15">
        <v>5797</v>
      </c>
      <c r="G957" s="15">
        <v>0</v>
      </c>
      <c r="H957" s="62">
        <f t="shared" si="81"/>
        <v>179.00182454183079</v>
      </c>
    </row>
    <row r="958" spans="1:8" x14ac:dyDescent="0.3">
      <c r="A958" s="60">
        <v>43326</v>
      </c>
      <c r="B958" s="15">
        <f t="shared" si="77"/>
        <v>2018</v>
      </c>
      <c r="C958" s="15">
        <f t="shared" si="78"/>
        <v>8</v>
      </c>
      <c r="D958" s="15">
        <f t="shared" si="79"/>
        <v>3</v>
      </c>
      <c r="E958" s="15">
        <f t="shared" si="80"/>
        <v>0</v>
      </c>
      <c r="F958" s="15">
        <v>5624</v>
      </c>
      <c r="G958" s="15">
        <v>0</v>
      </c>
      <c r="H958" s="62">
        <f t="shared" si="81"/>
        <v>176.39121682709225</v>
      </c>
    </row>
    <row r="959" spans="1:8" x14ac:dyDescent="0.3">
      <c r="A959" s="60">
        <v>43327</v>
      </c>
      <c r="B959" s="15">
        <f t="shared" si="77"/>
        <v>2018</v>
      </c>
      <c r="C959" s="15">
        <f t="shared" si="78"/>
        <v>8</v>
      </c>
      <c r="D959" s="15">
        <f t="shared" si="79"/>
        <v>4</v>
      </c>
      <c r="E959" s="15">
        <f t="shared" si="80"/>
        <v>0</v>
      </c>
      <c r="F959" s="15">
        <v>5442</v>
      </c>
      <c r="G959" s="15">
        <v>0</v>
      </c>
      <c r="H959" s="62">
        <f t="shared" si="81"/>
        <v>165.76264741446056</v>
      </c>
    </row>
    <row r="960" spans="1:8" x14ac:dyDescent="0.3">
      <c r="A960" s="60">
        <v>43328</v>
      </c>
      <c r="B960" s="15">
        <f t="shared" si="77"/>
        <v>2018</v>
      </c>
      <c r="C960" s="15">
        <f t="shared" si="78"/>
        <v>8</v>
      </c>
      <c r="D960" s="15">
        <f t="shared" si="79"/>
        <v>5</v>
      </c>
      <c r="E960" s="15">
        <f t="shared" si="80"/>
        <v>0</v>
      </c>
      <c r="F960" s="15">
        <v>5285</v>
      </c>
      <c r="G960" s="15">
        <v>0</v>
      </c>
      <c r="H960" s="62">
        <f t="shared" si="81"/>
        <v>146.51147091880324</v>
      </c>
    </row>
    <row r="961" spans="1:8" x14ac:dyDescent="0.3">
      <c r="A961" s="60">
        <v>43329</v>
      </c>
      <c r="B961" s="15">
        <f t="shared" si="77"/>
        <v>2018</v>
      </c>
      <c r="C961" s="15">
        <f t="shared" si="78"/>
        <v>8</v>
      </c>
      <c r="D961" s="15">
        <f t="shared" si="79"/>
        <v>6</v>
      </c>
      <c r="E961" s="15">
        <f t="shared" si="80"/>
        <v>1</v>
      </c>
      <c r="F961" s="15">
        <v>5142</v>
      </c>
      <c r="G961" s="15">
        <v>0</v>
      </c>
      <c r="H961" s="62">
        <f t="shared" si="81"/>
        <v>128.13973490472924</v>
      </c>
    </row>
    <row r="962" spans="1:8" x14ac:dyDescent="0.3">
      <c r="A962" s="60">
        <v>43330</v>
      </c>
      <c r="B962" s="15">
        <f t="shared" ref="B962:B1025" si="82">YEAR(A962)</f>
        <v>2018</v>
      </c>
      <c r="C962" s="15">
        <f t="shared" ref="C962:C1025" si="83">MONTH(A962)</f>
        <v>8</v>
      </c>
      <c r="D962" s="15">
        <f t="shared" ref="D962:D1025" si="84">WEEKDAY(A962)</f>
        <v>7</v>
      </c>
      <c r="E962" s="15">
        <f t="shared" ref="E962:E1025" si="85">IF(OR(D962=6,D962=7),1,0)</f>
        <v>1</v>
      </c>
      <c r="F962" s="15">
        <v>5014</v>
      </c>
      <c r="G962" s="15">
        <v>0</v>
      </c>
      <c r="H962" s="62">
        <f t="shared" ref="H962:H1025" si="86">100-2.17*D962^2.25+12.77*D962+EXP(-D962/0.032)+5*C962^0.75+10*E962+20*(B962-2016)</f>
        <v>90.220256494728872</v>
      </c>
    </row>
    <row r="963" spans="1:8" x14ac:dyDescent="0.3">
      <c r="A963" s="60">
        <v>43331</v>
      </c>
      <c r="B963" s="15">
        <f t="shared" si="82"/>
        <v>2018</v>
      </c>
      <c r="C963" s="15">
        <f t="shared" si="83"/>
        <v>8</v>
      </c>
      <c r="D963" s="15">
        <f t="shared" si="84"/>
        <v>1</v>
      </c>
      <c r="E963" s="15">
        <f t="shared" si="85"/>
        <v>0</v>
      </c>
      <c r="F963" s="15">
        <v>4920</v>
      </c>
      <c r="G963" s="15">
        <v>0</v>
      </c>
      <c r="H963" s="62">
        <f t="shared" si="86"/>
        <v>174.38414230005444</v>
      </c>
    </row>
    <row r="964" spans="1:8" x14ac:dyDescent="0.3">
      <c r="A964" s="60">
        <v>43332</v>
      </c>
      <c r="B964" s="15">
        <f t="shared" si="82"/>
        <v>2018</v>
      </c>
      <c r="C964" s="15">
        <f t="shared" si="83"/>
        <v>8</v>
      </c>
      <c r="D964" s="15">
        <f t="shared" si="84"/>
        <v>2</v>
      </c>
      <c r="E964" s="15">
        <f t="shared" si="85"/>
        <v>0</v>
      </c>
      <c r="F964" s="15">
        <v>4747</v>
      </c>
      <c r="G964" s="15">
        <v>0</v>
      </c>
      <c r="H964" s="62">
        <f t="shared" si="86"/>
        <v>179.00182454183079</v>
      </c>
    </row>
    <row r="965" spans="1:8" x14ac:dyDescent="0.3">
      <c r="A965" s="60">
        <v>43333</v>
      </c>
      <c r="B965" s="15">
        <f t="shared" si="82"/>
        <v>2018</v>
      </c>
      <c r="C965" s="15">
        <f t="shared" si="83"/>
        <v>8</v>
      </c>
      <c r="D965" s="15">
        <f t="shared" si="84"/>
        <v>3</v>
      </c>
      <c r="E965" s="15">
        <f t="shared" si="85"/>
        <v>0</v>
      </c>
      <c r="F965" s="15">
        <v>4575</v>
      </c>
      <c r="G965" s="15">
        <v>0</v>
      </c>
      <c r="H965" s="62">
        <f t="shared" si="86"/>
        <v>176.39121682709225</v>
      </c>
    </row>
    <row r="966" spans="1:8" x14ac:dyDescent="0.3">
      <c r="A966" s="60">
        <v>43334</v>
      </c>
      <c r="B966" s="15">
        <f t="shared" si="82"/>
        <v>2018</v>
      </c>
      <c r="C966" s="15">
        <f t="shared" si="83"/>
        <v>8</v>
      </c>
      <c r="D966" s="15">
        <f t="shared" si="84"/>
        <v>4</v>
      </c>
      <c r="E966" s="15">
        <f t="shared" si="85"/>
        <v>0</v>
      </c>
      <c r="F966" s="15">
        <v>4401</v>
      </c>
      <c r="G966" s="15">
        <v>0</v>
      </c>
      <c r="H966" s="62">
        <f t="shared" si="86"/>
        <v>165.76264741446056</v>
      </c>
    </row>
    <row r="967" spans="1:8" x14ac:dyDescent="0.3">
      <c r="A967" s="60">
        <v>43335</v>
      </c>
      <c r="B967" s="15">
        <f t="shared" si="82"/>
        <v>2018</v>
      </c>
      <c r="C967" s="15">
        <f t="shared" si="83"/>
        <v>8</v>
      </c>
      <c r="D967" s="15">
        <f t="shared" si="84"/>
        <v>5</v>
      </c>
      <c r="E967" s="15">
        <f t="shared" si="85"/>
        <v>0</v>
      </c>
      <c r="F967" s="15">
        <v>4241</v>
      </c>
      <c r="G967" s="15">
        <v>0</v>
      </c>
      <c r="H967" s="62">
        <f t="shared" si="86"/>
        <v>146.51147091880324</v>
      </c>
    </row>
    <row r="968" spans="1:8" x14ac:dyDescent="0.3">
      <c r="A968" s="60">
        <v>43336</v>
      </c>
      <c r="B968" s="15">
        <f t="shared" si="82"/>
        <v>2018</v>
      </c>
      <c r="C968" s="15">
        <f t="shared" si="83"/>
        <v>8</v>
      </c>
      <c r="D968" s="15">
        <f t="shared" si="84"/>
        <v>6</v>
      </c>
      <c r="E968" s="15">
        <f t="shared" si="85"/>
        <v>1</v>
      </c>
      <c r="F968" s="15">
        <v>4096</v>
      </c>
      <c r="G968" s="15">
        <v>0</v>
      </c>
      <c r="H968" s="62">
        <f t="shared" si="86"/>
        <v>128.13973490472924</v>
      </c>
    </row>
    <row r="969" spans="1:8" x14ac:dyDescent="0.3">
      <c r="A969" s="60">
        <v>43337</v>
      </c>
      <c r="B969" s="15">
        <f t="shared" si="82"/>
        <v>2018</v>
      </c>
      <c r="C969" s="15">
        <f t="shared" si="83"/>
        <v>8</v>
      </c>
      <c r="D969" s="15">
        <f t="shared" si="84"/>
        <v>7</v>
      </c>
      <c r="E969" s="15">
        <f t="shared" si="85"/>
        <v>1</v>
      </c>
      <c r="F969" s="15">
        <v>3961</v>
      </c>
      <c r="G969" s="15">
        <v>0</v>
      </c>
      <c r="H969" s="62">
        <f t="shared" si="86"/>
        <v>90.220256494728872</v>
      </c>
    </row>
    <row r="970" spans="1:8" x14ac:dyDescent="0.3">
      <c r="A970" s="60">
        <v>43338</v>
      </c>
      <c r="B970" s="15">
        <f t="shared" si="82"/>
        <v>2018</v>
      </c>
      <c r="C970" s="15">
        <f t="shared" si="83"/>
        <v>8</v>
      </c>
      <c r="D970" s="15">
        <f t="shared" si="84"/>
        <v>1</v>
      </c>
      <c r="E970" s="15">
        <f t="shared" si="85"/>
        <v>0</v>
      </c>
      <c r="F970" s="15">
        <v>3878</v>
      </c>
      <c r="G970" s="15">
        <v>0</v>
      </c>
      <c r="H970" s="62">
        <f t="shared" si="86"/>
        <v>174.38414230005444</v>
      </c>
    </row>
    <row r="971" spans="1:8" x14ac:dyDescent="0.3">
      <c r="A971" s="60">
        <v>43339</v>
      </c>
      <c r="B971" s="15">
        <f t="shared" si="82"/>
        <v>2018</v>
      </c>
      <c r="C971" s="15">
        <f t="shared" si="83"/>
        <v>8</v>
      </c>
      <c r="D971" s="15">
        <f t="shared" si="84"/>
        <v>2</v>
      </c>
      <c r="E971" s="15">
        <f t="shared" si="85"/>
        <v>0</v>
      </c>
      <c r="F971" s="15">
        <v>3714</v>
      </c>
      <c r="G971" s="15">
        <v>0</v>
      </c>
      <c r="H971" s="62">
        <f t="shared" si="86"/>
        <v>179.00182454183079</v>
      </c>
    </row>
    <row r="972" spans="1:8" x14ac:dyDescent="0.3">
      <c r="A972" s="60">
        <v>43340</v>
      </c>
      <c r="B972" s="15">
        <f t="shared" si="82"/>
        <v>2018</v>
      </c>
      <c r="C972" s="15">
        <f t="shared" si="83"/>
        <v>8</v>
      </c>
      <c r="D972" s="15">
        <f t="shared" si="84"/>
        <v>3</v>
      </c>
      <c r="E972" s="15">
        <f t="shared" si="85"/>
        <v>0</v>
      </c>
      <c r="F972" s="15">
        <v>3536</v>
      </c>
      <c r="G972" s="15">
        <v>0</v>
      </c>
      <c r="H972" s="62">
        <f t="shared" si="86"/>
        <v>176.39121682709225</v>
      </c>
    </row>
    <row r="973" spans="1:8" x14ac:dyDescent="0.3">
      <c r="A973" s="60">
        <v>43341</v>
      </c>
      <c r="B973" s="15">
        <f t="shared" si="82"/>
        <v>2018</v>
      </c>
      <c r="C973" s="15">
        <f t="shared" si="83"/>
        <v>8</v>
      </c>
      <c r="D973" s="15">
        <f t="shared" si="84"/>
        <v>4</v>
      </c>
      <c r="E973" s="15">
        <f t="shared" si="85"/>
        <v>0</v>
      </c>
      <c r="F973" s="15">
        <v>3375</v>
      </c>
      <c r="G973" s="15">
        <v>0</v>
      </c>
      <c r="H973" s="62">
        <f t="shared" si="86"/>
        <v>165.76264741446056</v>
      </c>
    </row>
    <row r="974" spans="1:8" x14ac:dyDescent="0.3">
      <c r="A974" s="60">
        <v>43342</v>
      </c>
      <c r="B974" s="15">
        <f t="shared" si="82"/>
        <v>2018</v>
      </c>
      <c r="C974" s="15">
        <f t="shared" si="83"/>
        <v>8</v>
      </c>
      <c r="D974" s="15">
        <f t="shared" si="84"/>
        <v>5</v>
      </c>
      <c r="E974" s="15">
        <f t="shared" si="85"/>
        <v>0</v>
      </c>
      <c r="F974" s="15">
        <v>3222</v>
      </c>
      <c r="G974" s="15">
        <v>0</v>
      </c>
      <c r="H974" s="62">
        <f t="shared" si="86"/>
        <v>146.51147091880324</v>
      </c>
    </row>
    <row r="975" spans="1:8" x14ac:dyDescent="0.3">
      <c r="A975" s="60">
        <v>43343</v>
      </c>
      <c r="B975" s="15">
        <f t="shared" si="82"/>
        <v>2018</v>
      </c>
      <c r="C975" s="15">
        <f t="shared" si="83"/>
        <v>8</v>
      </c>
      <c r="D975" s="15">
        <f t="shared" si="84"/>
        <v>6</v>
      </c>
      <c r="E975" s="15">
        <f t="shared" si="85"/>
        <v>1</v>
      </c>
      <c r="F975" s="15">
        <v>3080</v>
      </c>
      <c r="G975" s="15">
        <v>0</v>
      </c>
      <c r="H975" s="62">
        <f t="shared" si="86"/>
        <v>128.13973490472924</v>
      </c>
    </row>
    <row r="976" spans="1:8" x14ac:dyDescent="0.3">
      <c r="A976" s="60">
        <v>43344</v>
      </c>
      <c r="B976" s="15">
        <f t="shared" si="82"/>
        <v>2018</v>
      </c>
      <c r="C976" s="15">
        <f t="shared" si="83"/>
        <v>9</v>
      </c>
      <c r="D976" s="15">
        <f t="shared" si="84"/>
        <v>7</v>
      </c>
      <c r="E976" s="15">
        <f t="shared" si="85"/>
        <v>1</v>
      </c>
      <c r="F976" s="15">
        <v>2942</v>
      </c>
      <c r="G976" s="15">
        <v>0</v>
      </c>
      <c r="H976" s="62">
        <f t="shared" si="86"/>
        <v>92.41687630820762</v>
      </c>
    </row>
    <row r="977" spans="1:8" x14ac:dyDescent="0.3">
      <c r="A977" s="60">
        <v>43345</v>
      </c>
      <c r="B977" s="15">
        <f t="shared" si="82"/>
        <v>2018</v>
      </c>
      <c r="C977" s="15">
        <f t="shared" si="83"/>
        <v>9</v>
      </c>
      <c r="D977" s="15">
        <f t="shared" si="84"/>
        <v>1</v>
      </c>
      <c r="E977" s="15">
        <f t="shared" si="85"/>
        <v>0</v>
      </c>
      <c r="F977" s="15">
        <v>2845</v>
      </c>
      <c r="G977" s="15">
        <v>0</v>
      </c>
      <c r="H977" s="62">
        <f t="shared" si="86"/>
        <v>176.58076211353318</v>
      </c>
    </row>
    <row r="978" spans="1:8" x14ac:dyDescent="0.3">
      <c r="A978" s="60">
        <v>43346</v>
      </c>
      <c r="B978" s="15">
        <f t="shared" si="82"/>
        <v>2018</v>
      </c>
      <c r="C978" s="15">
        <f t="shared" si="83"/>
        <v>9</v>
      </c>
      <c r="D978" s="15">
        <f t="shared" si="84"/>
        <v>2</v>
      </c>
      <c r="E978" s="15">
        <f t="shared" si="85"/>
        <v>0</v>
      </c>
      <c r="F978" s="15">
        <v>2682</v>
      </c>
      <c r="G978" s="15">
        <v>0</v>
      </c>
      <c r="H978" s="62">
        <f t="shared" si="86"/>
        <v>181.19844435530953</v>
      </c>
    </row>
    <row r="979" spans="1:8" x14ac:dyDescent="0.3">
      <c r="A979" s="60">
        <v>43347</v>
      </c>
      <c r="B979" s="15">
        <f t="shared" si="82"/>
        <v>2018</v>
      </c>
      <c r="C979" s="15">
        <f t="shared" si="83"/>
        <v>9</v>
      </c>
      <c r="D979" s="15">
        <f t="shared" si="84"/>
        <v>3</v>
      </c>
      <c r="E979" s="15">
        <f t="shared" si="85"/>
        <v>0</v>
      </c>
      <c r="F979" s="15">
        <v>2502</v>
      </c>
      <c r="G979" s="15">
        <v>0</v>
      </c>
      <c r="H979" s="62">
        <f t="shared" si="86"/>
        <v>178.58783664057097</v>
      </c>
    </row>
    <row r="980" spans="1:8" x14ac:dyDescent="0.3">
      <c r="A980" s="60">
        <v>43348</v>
      </c>
      <c r="B980" s="15">
        <f t="shared" si="82"/>
        <v>2018</v>
      </c>
      <c r="C980" s="15">
        <f t="shared" si="83"/>
        <v>9</v>
      </c>
      <c r="D980" s="15">
        <f t="shared" si="84"/>
        <v>4</v>
      </c>
      <c r="E980" s="15">
        <f t="shared" si="85"/>
        <v>0</v>
      </c>
      <c r="F980" s="15">
        <v>2341</v>
      </c>
      <c r="G980" s="15">
        <v>0</v>
      </c>
      <c r="H980" s="62">
        <f t="shared" si="86"/>
        <v>167.95926722793931</v>
      </c>
    </row>
    <row r="981" spans="1:8" x14ac:dyDescent="0.3">
      <c r="A981" s="60">
        <v>43349</v>
      </c>
      <c r="B981" s="15">
        <f t="shared" si="82"/>
        <v>2018</v>
      </c>
      <c r="C981" s="15">
        <f t="shared" si="83"/>
        <v>9</v>
      </c>
      <c r="D981" s="15">
        <f t="shared" si="84"/>
        <v>5</v>
      </c>
      <c r="E981" s="15">
        <f t="shared" si="85"/>
        <v>0</v>
      </c>
      <c r="F981" s="15">
        <v>2163</v>
      </c>
      <c r="G981" s="15">
        <v>0</v>
      </c>
      <c r="H981" s="62">
        <f t="shared" si="86"/>
        <v>148.70809073228196</v>
      </c>
    </row>
    <row r="982" spans="1:8" x14ac:dyDescent="0.3">
      <c r="A982" s="60">
        <v>43350</v>
      </c>
      <c r="B982" s="15">
        <f t="shared" si="82"/>
        <v>2018</v>
      </c>
      <c r="C982" s="15">
        <f t="shared" si="83"/>
        <v>9</v>
      </c>
      <c r="D982" s="15">
        <f t="shared" si="84"/>
        <v>6</v>
      </c>
      <c r="E982" s="15">
        <f t="shared" si="85"/>
        <v>1</v>
      </c>
      <c r="F982" s="15">
        <v>2028</v>
      </c>
      <c r="G982" s="15">
        <v>0</v>
      </c>
      <c r="H982" s="62">
        <f t="shared" si="86"/>
        <v>130.33635471820799</v>
      </c>
    </row>
    <row r="983" spans="1:8" x14ac:dyDescent="0.3">
      <c r="A983" s="60">
        <v>43351</v>
      </c>
      <c r="B983" s="15">
        <f t="shared" si="82"/>
        <v>2018</v>
      </c>
      <c r="C983" s="15">
        <f t="shared" si="83"/>
        <v>9</v>
      </c>
      <c r="D983" s="15">
        <f t="shared" si="84"/>
        <v>7</v>
      </c>
      <c r="E983" s="15">
        <f t="shared" si="85"/>
        <v>1</v>
      </c>
      <c r="F983" s="15">
        <v>9364</v>
      </c>
      <c r="G983" s="15">
        <v>7464</v>
      </c>
      <c r="H983" s="62">
        <f t="shared" si="86"/>
        <v>92.41687630820762</v>
      </c>
    </row>
    <row r="984" spans="1:8" x14ac:dyDescent="0.3">
      <c r="A984" s="60">
        <v>43352</v>
      </c>
      <c r="B984" s="15">
        <f t="shared" si="82"/>
        <v>2018</v>
      </c>
      <c r="C984" s="15">
        <f t="shared" si="83"/>
        <v>9</v>
      </c>
      <c r="D984" s="15">
        <f t="shared" si="84"/>
        <v>1</v>
      </c>
      <c r="E984" s="15">
        <f t="shared" si="85"/>
        <v>0</v>
      </c>
      <c r="F984" s="15">
        <v>9263</v>
      </c>
      <c r="G984" s="15">
        <v>0</v>
      </c>
      <c r="H984" s="62">
        <f t="shared" si="86"/>
        <v>176.58076211353318</v>
      </c>
    </row>
    <row r="985" spans="1:8" x14ac:dyDescent="0.3">
      <c r="A985" s="60">
        <v>43353</v>
      </c>
      <c r="B985" s="15">
        <f t="shared" si="82"/>
        <v>2018</v>
      </c>
      <c r="C985" s="15">
        <f t="shared" si="83"/>
        <v>9</v>
      </c>
      <c r="D985" s="15">
        <f t="shared" si="84"/>
        <v>2</v>
      </c>
      <c r="E985" s="15">
        <f t="shared" si="85"/>
        <v>0</v>
      </c>
      <c r="F985" s="15">
        <v>9082</v>
      </c>
      <c r="G985" s="15">
        <v>0</v>
      </c>
      <c r="H985" s="62">
        <f t="shared" si="86"/>
        <v>181.19844435530953</v>
      </c>
    </row>
    <row r="986" spans="1:8" x14ac:dyDescent="0.3">
      <c r="A986" s="60">
        <v>43354</v>
      </c>
      <c r="B986" s="15">
        <f t="shared" si="82"/>
        <v>2018</v>
      </c>
      <c r="C986" s="15">
        <f t="shared" si="83"/>
        <v>9</v>
      </c>
      <c r="D986" s="15">
        <f t="shared" si="84"/>
        <v>3</v>
      </c>
      <c r="E986" s="15">
        <f t="shared" si="85"/>
        <v>0</v>
      </c>
      <c r="F986" s="15">
        <v>8903</v>
      </c>
      <c r="G986" s="15">
        <v>0</v>
      </c>
      <c r="H986" s="62">
        <f t="shared" si="86"/>
        <v>178.58783664057097</v>
      </c>
    </row>
    <row r="987" spans="1:8" x14ac:dyDescent="0.3">
      <c r="A987" s="60">
        <v>43355</v>
      </c>
      <c r="B987" s="15">
        <f t="shared" si="82"/>
        <v>2018</v>
      </c>
      <c r="C987" s="15">
        <f t="shared" si="83"/>
        <v>9</v>
      </c>
      <c r="D987" s="15">
        <f t="shared" si="84"/>
        <v>4</v>
      </c>
      <c r="E987" s="15">
        <f t="shared" si="85"/>
        <v>0</v>
      </c>
      <c r="F987" s="15">
        <v>8725</v>
      </c>
      <c r="G987" s="15">
        <v>0</v>
      </c>
      <c r="H987" s="62">
        <f t="shared" si="86"/>
        <v>167.95926722793931</v>
      </c>
    </row>
    <row r="988" spans="1:8" x14ac:dyDescent="0.3">
      <c r="A988" s="60">
        <v>43356</v>
      </c>
      <c r="B988" s="15">
        <f t="shared" si="82"/>
        <v>2018</v>
      </c>
      <c r="C988" s="15">
        <f t="shared" si="83"/>
        <v>9</v>
      </c>
      <c r="D988" s="15">
        <f t="shared" si="84"/>
        <v>5</v>
      </c>
      <c r="E988" s="15">
        <f t="shared" si="85"/>
        <v>0</v>
      </c>
      <c r="F988" s="15">
        <v>8558</v>
      </c>
      <c r="G988" s="15">
        <v>0</v>
      </c>
      <c r="H988" s="62">
        <f t="shared" si="86"/>
        <v>148.70809073228196</v>
      </c>
    </row>
    <row r="989" spans="1:8" x14ac:dyDescent="0.3">
      <c r="A989" s="60">
        <v>43357</v>
      </c>
      <c r="B989" s="15">
        <f t="shared" si="82"/>
        <v>2018</v>
      </c>
      <c r="C989" s="15">
        <f t="shared" si="83"/>
        <v>9</v>
      </c>
      <c r="D989" s="15">
        <f t="shared" si="84"/>
        <v>6</v>
      </c>
      <c r="E989" s="15">
        <f t="shared" si="85"/>
        <v>1</v>
      </c>
      <c r="F989" s="15">
        <v>8412</v>
      </c>
      <c r="G989" s="15">
        <v>0</v>
      </c>
      <c r="H989" s="62">
        <f t="shared" si="86"/>
        <v>130.33635471820799</v>
      </c>
    </row>
    <row r="990" spans="1:8" x14ac:dyDescent="0.3">
      <c r="A990" s="60">
        <v>43358</v>
      </c>
      <c r="B990" s="15">
        <f t="shared" si="82"/>
        <v>2018</v>
      </c>
      <c r="C990" s="15">
        <f t="shared" si="83"/>
        <v>9</v>
      </c>
      <c r="D990" s="15">
        <f t="shared" si="84"/>
        <v>7</v>
      </c>
      <c r="E990" s="15">
        <f t="shared" si="85"/>
        <v>1</v>
      </c>
      <c r="F990" s="15">
        <v>8284</v>
      </c>
      <c r="G990" s="15">
        <v>0</v>
      </c>
      <c r="H990" s="62">
        <f t="shared" si="86"/>
        <v>92.41687630820762</v>
      </c>
    </row>
    <row r="991" spans="1:8" x14ac:dyDescent="0.3">
      <c r="A991" s="60">
        <v>43359</v>
      </c>
      <c r="B991" s="15">
        <f t="shared" si="82"/>
        <v>2018</v>
      </c>
      <c r="C991" s="15">
        <f t="shared" si="83"/>
        <v>9</v>
      </c>
      <c r="D991" s="15">
        <f t="shared" si="84"/>
        <v>1</v>
      </c>
      <c r="E991" s="15">
        <f t="shared" si="85"/>
        <v>0</v>
      </c>
      <c r="F991" s="15">
        <v>8200</v>
      </c>
      <c r="G991" s="15">
        <v>0</v>
      </c>
      <c r="H991" s="62">
        <f t="shared" si="86"/>
        <v>176.58076211353318</v>
      </c>
    </row>
    <row r="992" spans="1:8" x14ac:dyDescent="0.3">
      <c r="A992" s="60">
        <v>43360</v>
      </c>
      <c r="B992" s="15">
        <f t="shared" si="82"/>
        <v>2018</v>
      </c>
      <c r="C992" s="15">
        <f t="shared" si="83"/>
        <v>9</v>
      </c>
      <c r="D992" s="15">
        <f t="shared" si="84"/>
        <v>2</v>
      </c>
      <c r="E992" s="15">
        <f t="shared" si="85"/>
        <v>0</v>
      </c>
      <c r="F992" s="15">
        <v>8015</v>
      </c>
      <c r="G992" s="15">
        <v>0</v>
      </c>
      <c r="H992" s="62">
        <f t="shared" si="86"/>
        <v>181.19844435530953</v>
      </c>
    </row>
    <row r="993" spans="1:8" x14ac:dyDescent="0.3">
      <c r="A993" s="60">
        <v>43361</v>
      </c>
      <c r="B993" s="15">
        <f t="shared" si="82"/>
        <v>2018</v>
      </c>
      <c r="C993" s="15">
        <f t="shared" si="83"/>
        <v>9</v>
      </c>
      <c r="D993" s="15">
        <f t="shared" si="84"/>
        <v>3</v>
      </c>
      <c r="E993" s="15">
        <f t="shared" si="85"/>
        <v>0</v>
      </c>
      <c r="F993" s="15">
        <v>7832</v>
      </c>
      <c r="G993" s="15">
        <v>0</v>
      </c>
      <c r="H993" s="62">
        <f t="shared" si="86"/>
        <v>178.58783664057097</v>
      </c>
    </row>
    <row r="994" spans="1:8" x14ac:dyDescent="0.3">
      <c r="A994" s="60">
        <v>43362</v>
      </c>
      <c r="B994" s="15">
        <f t="shared" si="82"/>
        <v>2018</v>
      </c>
      <c r="C994" s="15">
        <f t="shared" si="83"/>
        <v>9</v>
      </c>
      <c r="D994" s="15">
        <f t="shared" si="84"/>
        <v>4</v>
      </c>
      <c r="E994" s="15">
        <f t="shared" si="85"/>
        <v>0</v>
      </c>
      <c r="F994" s="15">
        <v>7651</v>
      </c>
      <c r="G994" s="15">
        <v>0</v>
      </c>
      <c r="H994" s="62">
        <f t="shared" si="86"/>
        <v>167.95926722793931</v>
      </c>
    </row>
    <row r="995" spans="1:8" x14ac:dyDescent="0.3">
      <c r="A995" s="60">
        <v>43363</v>
      </c>
      <c r="B995" s="15">
        <f t="shared" si="82"/>
        <v>2018</v>
      </c>
      <c r="C995" s="15">
        <f t="shared" si="83"/>
        <v>9</v>
      </c>
      <c r="D995" s="15">
        <f t="shared" si="84"/>
        <v>5</v>
      </c>
      <c r="E995" s="15">
        <f t="shared" si="85"/>
        <v>0</v>
      </c>
      <c r="F995" s="15">
        <v>7488</v>
      </c>
      <c r="G995" s="15">
        <v>0</v>
      </c>
      <c r="H995" s="62">
        <f t="shared" si="86"/>
        <v>148.70809073228196</v>
      </c>
    </row>
    <row r="996" spans="1:8" x14ac:dyDescent="0.3">
      <c r="A996" s="60">
        <v>43364</v>
      </c>
      <c r="B996" s="15">
        <f t="shared" si="82"/>
        <v>2018</v>
      </c>
      <c r="C996" s="15">
        <f t="shared" si="83"/>
        <v>9</v>
      </c>
      <c r="D996" s="15">
        <f t="shared" si="84"/>
        <v>6</v>
      </c>
      <c r="E996" s="15">
        <f t="shared" si="85"/>
        <v>1</v>
      </c>
      <c r="F996" s="15">
        <v>7329</v>
      </c>
      <c r="G996" s="15">
        <v>0</v>
      </c>
      <c r="H996" s="62">
        <f t="shared" si="86"/>
        <v>130.33635471820799</v>
      </c>
    </row>
    <row r="997" spans="1:8" x14ac:dyDescent="0.3">
      <c r="A997" s="60">
        <v>43365</v>
      </c>
      <c r="B997" s="15">
        <f t="shared" si="82"/>
        <v>2018</v>
      </c>
      <c r="C997" s="15">
        <f t="shared" si="83"/>
        <v>9</v>
      </c>
      <c r="D997" s="15">
        <f t="shared" si="84"/>
        <v>7</v>
      </c>
      <c r="E997" s="15">
        <f t="shared" si="85"/>
        <v>1</v>
      </c>
      <c r="F997" s="15">
        <v>7207</v>
      </c>
      <c r="G997" s="15">
        <v>0</v>
      </c>
      <c r="H997" s="62">
        <f t="shared" si="86"/>
        <v>92.41687630820762</v>
      </c>
    </row>
    <row r="998" spans="1:8" x14ac:dyDescent="0.3">
      <c r="A998" s="60">
        <v>43366</v>
      </c>
      <c r="B998" s="15">
        <f t="shared" si="82"/>
        <v>2018</v>
      </c>
      <c r="C998" s="15">
        <f t="shared" si="83"/>
        <v>9</v>
      </c>
      <c r="D998" s="15">
        <f t="shared" si="84"/>
        <v>1</v>
      </c>
      <c r="E998" s="15">
        <f t="shared" si="85"/>
        <v>0</v>
      </c>
      <c r="F998" s="15">
        <v>7134</v>
      </c>
      <c r="G998" s="15">
        <v>0</v>
      </c>
      <c r="H998" s="62">
        <f t="shared" si="86"/>
        <v>176.58076211353318</v>
      </c>
    </row>
    <row r="999" spans="1:8" x14ac:dyDescent="0.3">
      <c r="A999" s="60">
        <v>43367</v>
      </c>
      <c r="B999" s="15">
        <f t="shared" si="82"/>
        <v>2018</v>
      </c>
      <c r="C999" s="15">
        <f t="shared" si="83"/>
        <v>9</v>
      </c>
      <c r="D999" s="15">
        <f t="shared" si="84"/>
        <v>2</v>
      </c>
      <c r="E999" s="15">
        <f t="shared" si="85"/>
        <v>0</v>
      </c>
      <c r="F999" s="15">
        <v>6957</v>
      </c>
      <c r="G999" s="15">
        <v>0</v>
      </c>
      <c r="H999" s="62">
        <f t="shared" si="86"/>
        <v>181.19844435530953</v>
      </c>
    </row>
    <row r="1000" spans="1:8" x14ac:dyDescent="0.3">
      <c r="A1000" s="60">
        <v>43368</v>
      </c>
      <c r="B1000" s="15">
        <f t="shared" si="82"/>
        <v>2018</v>
      </c>
      <c r="C1000" s="15">
        <f t="shared" si="83"/>
        <v>9</v>
      </c>
      <c r="D1000" s="15">
        <f t="shared" si="84"/>
        <v>3</v>
      </c>
      <c r="E1000" s="15">
        <f t="shared" si="85"/>
        <v>0</v>
      </c>
      <c r="F1000" s="15">
        <v>6761</v>
      </c>
      <c r="G1000" s="15">
        <v>0</v>
      </c>
      <c r="H1000" s="62">
        <f t="shared" si="86"/>
        <v>178.58783664057097</v>
      </c>
    </row>
    <row r="1001" spans="1:8" x14ac:dyDescent="0.3">
      <c r="A1001" s="60">
        <v>43369</v>
      </c>
      <c r="B1001" s="15">
        <f t="shared" si="82"/>
        <v>2018</v>
      </c>
      <c r="C1001" s="15">
        <f t="shared" si="83"/>
        <v>9</v>
      </c>
      <c r="D1001" s="15">
        <f t="shared" si="84"/>
        <v>4</v>
      </c>
      <c r="E1001" s="15">
        <f t="shared" si="85"/>
        <v>0</v>
      </c>
      <c r="F1001" s="15">
        <v>6585</v>
      </c>
      <c r="G1001" s="15">
        <v>0</v>
      </c>
      <c r="H1001" s="62">
        <f t="shared" si="86"/>
        <v>167.95926722793931</v>
      </c>
    </row>
    <row r="1002" spans="1:8" x14ac:dyDescent="0.3">
      <c r="A1002" s="60">
        <v>43370</v>
      </c>
      <c r="B1002" s="15">
        <f t="shared" si="82"/>
        <v>2018</v>
      </c>
      <c r="C1002" s="15">
        <f t="shared" si="83"/>
        <v>9</v>
      </c>
      <c r="D1002" s="15">
        <f t="shared" si="84"/>
        <v>5</v>
      </c>
      <c r="E1002" s="15">
        <f t="shared" si="85"/>
        <v>0</v>
      </c>
      <c r="F1002" s="15">
        <v>6420</v>
      </c>
      <c r="G1002" s="15">
        <v>0</v>
      </c>
      <c r="H1002" s="62">
        <f t="shared" si="86"/>
        <v>148.70809073228196</v>
      </c>
    </row>
    <row r="1003" spans="1:8" x14ac:dyDescent="0.3">
      <c r="A1003" s="60">
        <v>43371</v>
      </c>
      <c r="B1003" s="15">
        <f t="shared" si="82"/>
        <v>2018</v>
      </c>
      <c r="C1003" s="15">
        <f t="shared" si="83"/>
        <v>9</v>
      </c>
      <c r="D1003" s="15">
        <f t="shared" si="84"/>
        <v>6</v>
      </c>
      <c r="E1003" s="15">
        <f t="shared" si="85"/>
        <v>1</v>
      </c>
      <c r="F1003" s="15">
        <v>6267</v>
      </c>
      <c r="G1003" s="15">
        <v>0</v>
      </c>
      <c r="H1003" s="62">
        <f t="shared" si="86"/>
        <v>130.33635471820799</v>
      </c>
    </row>
    <row r="1004" spans="1:8" x14ac:dyDescent="0.3">
      <c r="A1004" s="60">
        <v>43372</v>
      </c>
      <c r="B1004" s="15">
        <f t="shared" si="82"/>
        <v>2018</v>
      </c>
      <c r="C1004" s="15">
        <f t="shared" si="83"/>
        <v>9</v>
      </c>
      <c r="D1004" s="15">
        <f t="shared" si="84"/>
        <v>7</v>
      </c>
      <c r="E1004" s="15">
        <f t="shared" si="85"/>
        <v>1</v>
      </c>
      <c r="F1004" s="15">
        <v>6143</v>
      </c>
      <c r="G1004" s="15">
        <v>0</v>
      </c>
      <c r="H1004" s="62">
        <f t="shared" si="86"/>
        <v>92.41687630820762</v>
      </c>
    </row>
    <row r="1005" spans="1:8" x14ac:dyDescent="0.3">
      <c r="A1005" s="60">
        <v>43373</v>
      </c>
      <c r="B1005" s="15">
        <f t="shared" si="82"/>
        <v>2018</v>
      </c>
      <c r="C1005" s="15">
        <f t="shared" si="83"/>
        <v>9</v>
      </c>
      <c r="D1005" s="15">
        <f t="shared" si="84"/>
        <v>1</v>
      </c>
      <c r="E1005" s="15">
        <f t="shared" si="85"/>
        <v>0</v>
      </c>
      <c r="F1005" s="15">
        <v>6062</v>
      </c>
      <c r="G1005" s="15">
        <v>0</v>
      </c>
      <c r="H1005" s="62">
        <f t="shared" si="86"/>
        <v>176.58076211353318</v>
      </c>
    </row>
    <row r="1006" spans="1:8" x14ac:dyDescent="0.3">
      <c r="A1006" s="60">
        <v>43374</v>
      </c>
      <c r="B1006" s="15">
        <f t="shared" si="82"/>
        <v>2018</v>
      </c>
      <c r="C1006" s="15">
        <f t="shared" si="83"/>
        <v>10</v>
      </c>
      <c r="D1006" s="15">
        <f t="shared" si="84"/>
        <v>2</v>
      </c>
      <c r="E1006" s="15">
        <f t="shared" si="85"/>
        <v>0</v>
      </c>
      <c r="F1006" s="15">
        <v>5882</v>
      </c>
      <c r="G1006" s="15">
        <v>0</v>
      </c>
      <c r="H1006" s="62">
        <f t="shared" si="86"/>
        <v>183.33474850129383</v>
      </c>
    </row>
    <row r="1007" spans="1:8" x14ac:dyDescent="0.3">
      <c r="A1007" s="60">
        <v>43375</v>
      </c>
      <c r="B1007" s="15">
        <f t="shared" si="82"/>
        <v>2018</v>
      </c>
      <c r="C1007" s="15">
        <f t="shared" si="83"/>
        <v>10</v>
      </c>
      <c r="D1007" s="15">
        <f t="shared" si="84"/>
        <v>3</v>
      </c>
      <c r="E1007" s="15">
        <f t="shared" si="85"/>
        <v>0</v>
      </c>
      <c r="F1007" s="15">
        <v>5703</v>
      </c>
      <c r="G1007" s="15">
        <v>0</v>
      </c>
      <c r="H1007" s="62">
        <f t="shared" si="86"/>
        <v>180.7241407865553</v>
      </c>
    </row>
    <row r="1008" spans="1:8" x14ac:dyDescent="0.3">
      <c r="A1008" s="60">
        <v>43376</v>
      </c>
      <c r="B1008" s="15">
        <f t="shared" si="82"/>
        <v>2018</v>
      </c>
      <c r="C1008" s="15">
        <f t="shared" si="83"/>
        <v>10</v>
      </c>
      <c r="D1008" s="15">
        <f t="shared" si="84"/>
        <v>4</v>
      </c>
      <c r="E1008" s="15">
        <f t="shared" si="85"/>
        <v>0</v>
      </c>
      <c r="F1008" s="15">
        <v>5541</v>
      </c>
      <c r="G1008" s="15">
        <v>0</v>
      </c>
      <c r="H1008" s="62">
        <f t="shared" si="86"/>
        <v>170.0955713739236</v>
      </c>
    </row>
    <row r="1009" spans="1:8" x14ac:dyDescent="0.3">
      <c r="A1009" s="60">
        <v>43377</v>
      </c>
      <c r="B1009" s="15">
        <f t="shared" si="82"/>
        <v>2018</v>
      </c>
      <c r="C1009" s="15">
        <f t="shared" si="83"/>
        <v>10</v>
      </c>
      <c r="D1009" s="15">
        <f t="shared" si="84"/>
        <v>5</v>
      </c>
      <c r="E1009" s="15">
        <f t="shared" si="85"/>
        <v>0</v>
      </c>
      <c r="F1009" s="15">
        <v>5377</v>
      </c>
      <c r="G1009" s="15">
        <v>0</v>
      </c>
      <c r="H1009" s="62">
        <f t="shared" si="86"/>
        <v>150.84439487826626</v>
      </c>
    </row>
    <row r="1010" spans="1:8" x14ac:dyDescent="0.3">
      <c r="A1010" s="60">
        <v>43378</v>
      </c>
      <c r="B1010" s="15">
        <f t="shared" si="82"/>
        <v>2018</v>
      </c>
      <c r="C1010" s="15">
        <f t="shared" si="83"/>
        <v>10</v>
      </c>
      <c r="D1010" s="15">
        <f t="shared" si="84"/>
        <v>6</v>
      </c>
      <c r="E1010" s="15">
        <f t="shared" si="85"/>
        <v>1</v>
      </c>
      <c r="F1010" s="15">
        <v>5215</v>
      </c>
      <c r="G1010" s="15">
        <v>0</v>
      </c>
      <c r="H1010" s="62">
        <f t="shared" si="86"/>
        <v>132.47265886419228</v>
      </c>
    </row>
    <row r="1011" spans="1:8" x14ac:dyDescent="0.3">
      <c r="A1011" s="60">
        <v>43379</v>
      </c>
      <c r="B1011" s="15">
        <f t="shared" si="82"/>
        <v>2018</v>
      </c>
      <c r="C1011" s="15">
        <f t="shared" si="83"/>
        <v>10</v>
      </c>
      <c r="D1011" s="15">
        <f t="shared" si="84"/>
        <v>7</v>
      </c>
      <c r="E1011" s="15">
        <f t="shared" si="85"/>
        <v>1</v>
      </c>
      <c r="F1011" s="15">
        <v>5083</v>
      </c>
      <c r="G1011" s="15">
        <v>0</v>
      </c>
      <c r="H1011" s="62">
        <f t="shared" si="86"/>
        <v>94.553180454191917</v>
      </c>
    </row>
    <row r="1012" spans="1:8" x14ac:dyDescent="0.3">
      <c r="A1012" s="60">
        <v>43380</v>
      </c>
      <c r="B1012" s="15">
        <f t="shared" si="82"/>
        <v>2018</v>
      </c>
      <c r="C1012" s="15">
        <f t="shared" si="83"/>
        <v>10</v>
      </c>
      <c r="D1012" s="15">
        <f t="shared" si="84"/>
        <v>1</v>
      </c>
      <c r="E1012" s="15">
        <f t="shared" si="85"/>
        <v>0</v>
      </c>
      <c r="F1012" s="15">
        <v>4983</v>
      </c>
      <c r="G1012" s="15">
        <v>0</v>
      </c>
      <c r="H1012" s="62">
        <f t="shared" si="86"/>
        <v>178.71706625951748</v>
      </c>
    </row>
    <row r="1013" spans="1:8" x14ac:dyDescent="0.3">
      <c r="A1013" s="60">
        <v>43381</v>
      </c>
      <c r="B1013" s="15">
        <f t="shared" si="82"/>
        <v>2018</v>
      </c>
      <c r="C1013" s="15">
        <f t="shared" si="83"/>
        <v>10</v>
      </c>
      <c r="D1013" s="15">
        <f t="shared" si="84"/>
        <v>2</v>
      </c>
      <c r="E1013" s="15">
        <f t="shared" si="85"/>
        <v>0</v>
      </c>
      <c r="F1013" s="15">
        <v>4805</v>
      </c>
      <c r="G1013" s="15">
        <v>0</v>
      </c>
      <c r="H1013" s="62">
        <f t="shared" si="86"/>
        <v>183.33474850129383</v>
      </c>
    </row>
    <row r="1014" spans="1:8" x14ac:dyDescent="0.3">
      <c r="A1014" s="60">
        <v>43382</v>
      </c>
      <c r="B1014" s="15">
        <f t="shared" si="82"/>
        <v>2018</v>
      </c>
      <c r="C1014" s="15">
        <f t="shared" si="83"/>
        <v>10</v>
      </c>
      <c r="D1014" s="15">
        <f t="shared" si="84"/>
        <v>3</v>
      </c>
      <c r="E1014" s="15">
        <f t="shared" si="85"/>
        <v>0</v>
      </c>
      <c r="F1014" s="15">
        <v>4626</v>
      </c>
      <c r="G1014" s="15">
        <v>0</v>
      </c>
      <c r="H1014" s="62">
        <f t="shared" si="86"/>
        <v>180.7241407865553</v>
      </c>
    </row>
    <row r="1015" spans="1:8" x14ac:dyDescent="0.3">
      <c r="A1015" s="60">
        <v>43383</v>
      </c>
      <c r="B1015" s="15">
        <f t="shared" si="82"/>
        <v>2018</v>
      </c>
      <c r="C1015" s="15">
        <f t="shared" si="83"/>
        <v>10</v>
      </c>
      <c r="D1015" s="15">
        <f t="shared" si="84"/>
        <v>4</v>
      </c>
      <c r="E1015" s="15">
        <f t="shared" si="85"/>
        <v>0</v>
      </c>
      <c r="F1015" s="15">
        <v>4449</v>
      </c>
      <c r="G1015" s="15">
        <v>0</v>
      </c>
      <c r="H1015" s="62">
        <f t="shared" si="86"/>
        <v>170.0955713739236</v>
      </c>
    </row>
    <row r="1016" spans="1:8" x14ac:dyDescent="0.3">
      <c r="A1016" s="60">
        <v>43384</v>
      </c>
      <c r="B1016" s="15">
        <f t="shared" si="82"/>
        <v>2018</v>
      </c>
      <c r="C1016" s="15">
        <f t="shared" si="83"/>
        <v>10</v>
      </c>
      <c r="D1016" s="15">
        <f t="shared" si="84"/>
        <v>5</v>
      </c>
      <c r="E1016" s="15">
        <f t="shared" si="85"/>
        <v>0</v>
      </c>
      <c r="F1016" s="15">
        <v>4276</v>
      </c>
      <c r="G1016" s="15">
        <v>0</v>
      </c>
      <c r="H1016" s="62">
        <f t="shared" si="86"/>
        <v>150.84439487826626</v>
      </c>
    </row>
    <row r="1017" spans="1:8" x14ac:dyDescent="0.3">
      <c r="A1017" s="60">
        <v>43385</v>
      </c>
      <c r="B1017" s="15">
        <f t="shared" si="82"/>
        <v>2018</v>
      </c>
      <c r="C1017" s="15">
        <f t="shared" si="83"/>
        <v>10</v>
      </c>
      <c r="D1017" s="15">
        <f t="shared" si="84"/>
        <v>6</v>
      </c>
      <c r="E1017" s="15">
        <f t="shared" si="85"/>
        <v>1</v>
      </c>
      <c r="F1017" s="15">
        <v>4126</v>
      </c>
      <c r="G1017" s="15">
        <v>0</v>
      </c>
      <c r="H1017" s="62">
        <f t="shared" si="86"/>
        <v>132.47265886419228</v>
      </c>
    </row>
    <row r="1018" spans="1:8" x14ac:dyDescent="0.3">
      <c r="A1018" s="60">
        <v>43386</v>
      </c>
      <c r="B1018" s="15">
        <f t="shared" si="82"/>
        <v>2018</v>
      </c>
      <c r="C1018" s="15">
        <f t="shared" si="83"/>
        <v>10</v>
      </c>
      <c r="D1018" s="15">
        <f t="shared" si="84"/>
        <v>7</v>
      </c>
      <c r="E1018" s="15">
        <f t="shared" si="85"/>
        <v>1</v>
      </c>
      <c r="F1018" s="15">
        <v>3989</v>
      </c>
      <c r="G1018" s="15">
        <v>0</v>
      </c>
      <c r="H1018" s="62">
        <f t="shared" si="86"/>
        <v>94.553180454191917</v>
      </c>
    </row>
    <row r="1019" spans="1:8" x14ac:dyDescent="0.3">
      <c r="A1019" s="60">
        <v>43387</v>
      </c>
      <c r="B1019" s="15">
        <f t="shared" si="82"/>
        <v>2018</v>
      </c>
      <c r="C1019" s="15">
        <f t="shared" si="83"/>
        <v>10</v>
      </c>
      <c r="D1019" s="15">
        <f t="shared" si="84"/>
        <v>1</v>
      </c>
      <c r="E1019" s="15">
        <f t="shared" si="85"/>
        <v>0</v>
      </c>
      <c r="F1019" s="15">
        <v>3900</v>
      </c>
      <c r="G1019" s="15">
        <v>0</v>
      </c>
      <c r="H1019" s="62">
        <f t="shared" si="86"/>
        <v>178.71706625951748</v>
      </c>
    </row>
    <row r="1020" spans="1:8" x14ac:dyDescent="0.3">
      <c r="A1020" s="60">
        <v>43388</v>
      </c>
      <c r="B1020" s="15">
        <f t="shared" si="82"/>
        <v>2018</v>
      </c>
      <c r="C1020" s="15">
        <f t="shared" si="83"/>
        <v>10</v>
      </c>
      <c r="D1020" s="15">
        <f t="shared" si="84"/>
        <v>2</v>
      </c>
      <c r="E1020" s="15">
        <f t="shared" si="85"/>
        <v>0</v>
      </c>
      <c r="F1020" s="15">
        <v>3718</v>
      </c>
      <c r="G1020" s="15">
        <v>0</v>
      </c>
      <c r="H1020" s="62">
        <f t="shared" si="86"/>
        <v>183.33474850129383</v>
      </c>
    </row>
    <row r="1021" spans="1:8" x14ac:dyDescent="0.3">
      <c r="A1021" s="60">
        <v>43389</v>
      </c>
      <c r="B1021" s="15">
        <f t="shared" si="82"/>
        <v>2018</v>
      </c>
      <c r="C1021" s="15">
        <f t="shared" si="83"/>
        <v>10</v>
      </c>
      <c r="D1021" s="15">
        <f t="shared" si="84"/>
        <v>3</v>
      </c>
      <c r="E1021" s="15">
        <f t="shared" si="85"/>
        <v>0</v>
      </c>
      <c r="F1021" s="15">
        <v>3544</v>
      </c>
      <c r="G1021" s="15">
        <v>0</v>
      </c>
      <c r="H1021" s="62">
        <f t="shared" si="86"/>
        <v>180.7241407865553</v>
      </c>
    </row>
    <row r="1022" spans="1:8" x14ac:dyDescent="0.3">
      <c r="A1022" s="60">
        <v>43390</v>
      </c>
      <c r="B1022" s="15">
        <f t="shared" si="82"/>
        <v>2018</v>
      </c>
      <c r="C1022" s="15">
        <f t="shared" si="83"/>
        <v>10</v>
      </c>
      <c r="D1022" s="15">
        <f t="shared" si="84"/>
        <v>4</v>
      </c>
      <c r="E1022" s="15">
        <f t="shared" si="85"/>
        <v>0</v>
      </c>
      <c r="F1022" s="15">
        <v>3363</v>
      </c>
      <c r="G1022" s="15">
        <v>0</v>
      </c>
      <c r="H1022" s="62">
        <f t="shared" si="86"/>
        <v>170.0955713739236</v>
      </c>
    </row>
    <row r="1023" spans="1:8" x14ac:dyDescent="0.3">
      <c r="A1023" s="60">
        <v>43391</v>
      </c>
      <c r="B1023" s="15">
        <f t="shared" si="82"/>
        <v>2018</v>
      </c>
      <c r="C1023" s="15">
        <f t="shared" si="83"/>
        <v>10</v>
      </c>
      <c r="D1023" s="15">
        <f t="shared" si="84"/>
        <v>5</v>
      </c>
      <c r="E1023" s="15">
        <f t="shared" si="85"/>
        <v>0</v>
      </c>
      <c r="F1023" s="15">
        <v>3193</v>
      </c>
      <c r="G1023" s="15">
        <v>0</v>
      </c>
      <c r="H1023" s="62">
        <f t="shared" si="86"/>
        <v>150.84439487826626</v>
      </c>
    </row>
    <row r="1024" spans="1:8" x14ac:dyDescent="0.3">
      <c r="A1024" s="60">
        <v>43392</v>
      </c>
      <c r="B1024" s="15">
        <f t="shared" si="82"/>
        <v>2018</v>
      </c>
      <c r="C1024" s="15">
        <f t="shared" si="83"/>
        <v>10</v>
      </c>
      <c r="D1024" s="15">
        <f t="shared" si="84"/>
        <v>6</v>
      </c>
      <c r="E1024" s="15">
        <f t="shared" si="85"/>
        <v>1</v>
      </c>
      <c r="F1024" s="15">
        <v>3047</v>
      </c>
      <c r="G1024" s="15">
        <v>0</v>
      </c>
      <c r="H1024" s="62">
        <f t="shared" si="86"/>
        <v>132.47265886419228</v>
      </c>
    </row>
    <row r="1025" spans="1:8" x14ac:dyDescent="0.3">
      <c r="A1025" s="60">
        <v>43393</v>
      </c>
      <c r="B1025" s="15">
        <f t="shared" si="82"/>
        <v>2018</v>
      </c>
      <c r="C1025" s="15">
        <f t="shared" si="83"/>
        <v>10</v>
      </c>
      <c r="D1025" s="15">
        <f t="shared" si="84"/>
        <v>7</v>
      </c>
      <c r="E1025" s="15">
        <f t="shared" si="85"/>
        <v>1</v>
      </c>
      <c r="F1025" s="15">
        <v>2909</v>
      </c>
      <c r="G1025" s="15">
        <v>0</v>
      </c>
      <c r="H1025" s="62">
        <f t="shared" si="86"/>
        <v>94.553180454191917</v>
      </c>
    </row>
    <row r="1026" spans="1:8" x14ac:dyDescent="0.3">
      <c r="A1026" s="60">
        <v>43394</v>
      </c>
      <c r="B1026" s="15">
        <f t="shared" ref="B1026:B1089" si="87">YEAR(A1026)</f>
        <v>2018</v>
      </c>
      <c r="C1026" s="15">
        <f t="shared" ref="C1026:C1089" si="88">MONTH(A1026)</f>
        <v>10</v>
      </c>
      <c r="D1026" s="15">
        <f t="shared" ref="D1026:D1089" si="89">WEEKDAY(A1026)</f>
        <v>1</v>
      </c>
      <c r="E1026" s="15">
        <f t="shared" ref="E1026:E1089" si="90">IF(OR(D1026=6,D1026=7),1,0)</f>
        <v>0</v>
      </c>
      <c r="F1026" s="15">
        <v>2820</v>
      </c>
      <c r="G1026" s="15">
        <v>0</v>
      </c>
      <c r="H1026" s="62">
        <f t="shared" ref="H1026:H1089" si="91">100-2.17*D1026^2.25+12.77*D1026+EXP(-D1026/0.032)+5*C1026^0.75+10*E1026+20*(B1026-2016)</f>
        <v>178.71706625951748</v>
      </c>
    </row>
    <row r="1027" spans="1:8" x14ac:dyDescent="0.3">
      <c r="A1027" s="60">
        <v>43395</v>
      </c>
      <c r="B1027" s="15">
        <f t="shared" si="87"/>
        <v>2018</v>
      </c>
      <c r="C1027" s="15">
        <f t="shared" si="88"/>
        <v>10</v>
      </c>
      <c r="D1027" s="15">
        <f t="shared" si="89"/>
        <v>2</v>
      </c>
      <c r="E1027" s="15">
        <f t="shared" si="90"/>
        <v>0</v>
      </c>
      <c r="F1027" s="15">
        <v>2639</v>
      </c>
      <c r="G1027" s="15">
        <v>0</v>
      </c>
      <c r="H1027" s="62">
        <f t="shared" si="91"/>
        <v>183.33474850129383</v>
      </c>
    </row>
    <row r="1028" spans="1:8" x14ac:dyDescent="0.3">
      <c r="A1028" s="60">
        <v>43396</v>
      </c>
      <c r="B1028" s="15">
        <f t="shared" si="87"/>
        <v>2018</v>
      </c>
      <c r="C1028" s="15">
        <f t="shared" si="88"/>
        <v>10</v>
      </c>
      <c r="D1028" s="15">
        <f t="shared" si="89"/>
        <v>3</v>
      </c>
      <c r="E1028" s="15">
        <f t="shared" si="90"/>
        <v>0</v>
      </c>
      <c r="F1028" s="15">
        <v>2470</v>
      </c>
      <c r="G1028" s="15">
        <v>0</v>
      </c>
      <c r="H1028" s="62">
        <f t="shared" si="91"/>
        <v>180.7241407865553</v>
      </c>
    </row>
    <row r="1029" spans="1:8" x14ac:dyDescent="0.3">
      <c r="A1029" s="60">
        <v>43397</v>
      </c>
      <c r="B1029" s="15">
        <f t="shared" si="87"/>
        <v>2018</v>
      </c>
      <c r="C1029" s="15">
        <f t="shared" si="88"/>
        <v>10</v>
      </c>
      <c r="D1029" s="15">
        <f t="shared" si="89"/>
        <v>4</v>
      </c>
      <c r="E1029" s="15">
        <f t="shared" si="90"/>
        <v>0</v>
      </c>
      <c r="F1029" s="15">
        <v>2278</v>
      </c>
      <c r="G1029" s="15">
        <v>0</v>
      </c>
      <c r="H1029" s="62">
        <f t="shared" si="91"/>
        <v>170.0955713739236</v>
      </c>
    </row>
    <row r="1030" spans="1:8" x14ac:dyDescent="0.3">
      <c r="A1030" s="60">
        <v>43398</v>
      </c>
      <c r="B1030" s="15">
        <f t="shared" si="87"/>
        <v>2018</v>
      </c>
      <c r="C1030" s="15">
        <f t="shared" si="88"/>
        <v>10</v>
      </c>
      <c r="D1030" s="15">
        <f t="shared" si="89"/>
        <v>5</v>
      </c>
      <c r="E1030" s="15">
        <f t="shared" si="90"/>
        <v>0</v>
      </c>
      <c r="F1030" s="15">
        <v>2106</v>
      </c>
      <c r="G1030" s="15">
        <v>0</v>
      </c>
      <c r="H1030" s="62">
        <f t="shared" si="91"/>
        <v>150.84439487826626</v>
      </c>
    </row>
    <row r="1031" spans="1:8" x14ac:dyDescent="0.3">
      <c r="A1031" s="60">
        <v>43399</v>
      </c>
      <c r="B1031" s="15">
        <f t="shared" si="87"/>
        <v>2018</v>
      </c>
      <c r="C1031" s="15">
        <f t="shared" si="88"/>
        <v>10</v>
      </c>
      <c r="D1031" s="15">
        <f t="shared" si="89"/>
        <v>6</v>
      </c>
      <c r="E1031" s="15">
        <f t="shared" si="90"/>
        <v>1</v>
      </c>
      <c r="F1031" s="15">
        <v>8656</v>
      </c>
      <c r="G1031" s="15">
        <v>6690</v>
      </c>
      <c r="H1031" s="62">
        <f t="shared" si="91"/>
        <v>132.47265886419228</v>
      </c>
    </row>
    <row r="1032" spans="1:8" x14ac:dyDescent="0.3">
      <c r="A1032" s="60">
        <v>43400</v>
      </c>
      <c r="B1032" s="15">
        <f t="shared" si="87"/>
        <v>2018</v>
      </c>
      <c r="C1032" s="15">
        <f t="shared" si="88"/>
        <v>10</v>
      </c>
      <c r="D1032" s="15">
        <f t="shared" si="89"/>
        <v>7</v>
      </c>
      <c r="E1032" s="15">
        <f t="shared" si="90"/>
        <v>1</v>
      </c>
      <c r="F1032" s="15">
        <v>8523</v>
      </c>
      <c r="G1032" s="15">
        <v>0</v>
      </c>
      <c r="H1032" s="62">
        <f t="shared" si="91"/>
        <v>94.553180454191917</v>
      </c>
    </row>
    <row r="1033" spans="1:8" x14ac:dyDescent="0.3">
      <c r="A1033" s="60">
        <v>43401</v>
      </c>
      <c r="B1033" s="15">
        <f t="shared" si="87"/>
        <v>2018</v>
      </c>
      <c r="C1033" s="15">
        <f t="shared" si="88"/>
        <v>10</v>
      </c>
      <c r="D1033" s="15">
        <f t="shared" si="89"/>
        <v>1</v>
      </c>
      <c r="E1033" s="15">
        <f t="shared" si="90"/>
        <v>0</v>
      </c>
      <c r="F1033" s="15">
        <v>8432</v>
      </c>
      <c r="G1033" s="15">
        <v>0</v>
      </c>
      <c r="H1033" s="62">
        <f t="shared" si="91"/>
        <v>178.71706625951748</v>
      </c>
    </row>
    <row r="1034" spans="1:8" x14ac:dyDescent="0.3">
      <c r="A1034" s="60">
        <v>43402</v>
      </c>
      <c r="B1034" s="15">
        <f t="shared" si="87"/>
        <v>2018</v>
      </c>
      <c r="C1034" s="15">
        <f t="shared" si="88"/>
        <v>10</v>
      </c>
      <c r="D1034" s="15">
        <f t="shared" si="89"/>
        <v>2</v>
      </c>
      <c r="E1034" s="15">
        <f t="shared" si="90"/>
        <v>0</v>
      </c>
      <c r="F1034" s="15">
        <v>8246</v>
      </c>
      <c r="G1034" s="15">
        <v>0</v>
      </c>
      <c r="H1034" s="62">
        <f t="shared" si="91"/>
        <v>183.33474850129383</v>
      </c>
    </row>
    <row r="1035" spans="1:8" x14ac:dyDescent="0.3">
      <c r="A1035" s="60">
        <v>43403</v>
      </c>
      <c r="B1035" s="15">
        <f t="shared" si="87"/>
        <v>2018</v>
      </c>
      <c r="C1035" s="15">
        <f t="shared" si="88"/>
        <v>10</v>
      </c>
      <c r="D1035" s="15">
        <f t="shared" si="89"/>
        <v>3</v>
      </c>
      <c r="E1035" s="15">
        <f t="shared" si="90"/>
        <v>0</v>
      </c>
      <c r="F1035" s="15">
        <v>8082</v>
      </c>
      <c r="G1035" s="15">
        <v>0</v>
      </c>
      <c r="H1035" s="62">
        <f t="shared" si="91"/>
        <v>180.7241407865553</v>
      </c>
    </row>
    <row r="1036" spans="1:8" x14ac:dyDescent="0.3">
      <c r="A1036" s="60">
        <v>43404</v>
      </c>
      <c r="B1036" s="15">
        <f t="shared" si="87"/>
        <v>2018</v>
      </c>
      <c r="C1036" s="15">
        <f t="shared" si="88"/>
        <v>10</v>
      </c>
      <c r="D1036" s="15">
        <f t="shared" si="89"/>
        <v>4</v>
      </c>
      <c r="E1036" s="15">
        <f t="shared" si="90"/>
        <v>0</v>
      </c>
      <c r="F1036" s="15">
        <v>7911</v>
      </c>
      <c r="G1036" s="15">
        <v>0</v>
      </c>
      <c r="H1036" s="62">
        <f t="shared" si="91"/>
        <v>170.0955713739236</v>
      </c>
    </row>
    <row r="1037" spans="1:8" x14ac:dyDescent="0.3">
      <c r="A1037" s="60">
        <v>43405</v>
      </c>
      <c r="B1037" s="15">
        <f t="shared" si="87"/>
        <v>2018</v>
      </c>
      <c r="C1037" s="15">
        <f t="shared" si="88"/>
        <v>11</v>
      </c>
      <c r="D1037" s="15">
        <f t="shared" si="89"/>
        <v>5</v>
      </c>
      <c r="E1037" s="15">
        <f t="shared" si="90"/>
        <v>0</v>
      </c>
      <c r="F1037" s="15">
        <v>7744</v>
      </c>
      <c r="G1037" s="15">
        <v>0</v>
      </c>
      <c r="H1037" s="62">
        <f t="shared" si="91"/>
        <v>152.927855391435</v>
      </c>
    </row>
    <row r="1038" spans="1:8" x14ac:dyDescent="0.3">
      <c r="A1038" s="60">
        <v>43406</v>
      </c>
      <c r="B1038" s="15">
        <f t="shared" si="87"/>
        <v>2018</v>
      </c>
      <c r="C1038" s="15">
        <f t="shared" si="88"/>
        <v>11</v>
      </c>
      <c r="D1038" s="15">
        <f t="shared" si="89"/>
        <v>6</v>
      </c>
      <c r="E1038" s="15">
        <f t="shared" si="90"/>
        <v>1</v>
      </c>
      <c r="F1038" s="15">
        <v>7588</v>
      </c>
      <c r="G1038" s="15">
        <v>0</v>
      </c>
      <c r="H1038" s="62">
        <f t="shared" si="91"/>
        <v>134.55611937736103</v>
      </c>
    </row>
    <row r="1039" spans="1:8" x14ac:dyDescent="0.3">
      <c r="A1039" s="60">
        <v>43407</v>
      </c>
      <c r="B1039" s="15">
        <f t="shared" si="87"/>
        <v>2018</v>
      </c>
      <c r="C1039" s="15">
        <f t="shared" si="88"/>
        <v>11</v>
      </c>
      <c r="D1039" s="15">
        <f t="shared" si="89"/>
        <v>7</v>
      </c>
      <c r="E1039" s="15">
        <f t="shared" si="90"/>
        <v>1</v>
      </c>
      <c r="F1039" s="15">
        <v>7445</v>
      </c>
      <c r="G1039" s="15">
        <v>0</v>
      </c>
      <c r="H1039" s="62">
        <f t="shared" si="91"/>
        <v>96.636640967360648</v>
      </c>
    </row>
    <row r="1040" spans="1:8" x14ac:dyDescent="0.3">
      <c r="A1040" s="60">
        <v>43408</v>
      </c>
      <c r="B1040" s="15">
        <f t="shared" si="87"/>
        <v>2018</v>
      </c>
      <c r="C1040" s="15">
        <f t="shared" si="88"/>
        <v>11</v>
      </c>
      <c r="D1040" s="15">
        <f t="shared" si="89"/>
        <v>1</v>
      </c>
      <c r="E1040" s="15">
        <f t="shared" si="90"/>
        <v>0</v>
      </c>
      <c r="F1040" s="15">
        <v>7348</v>
      </c>
      <c r="G1040" s="15">
        <v>0</v>
      </c>
      <c r="H1040" s="62">
        <f t="shared" si="91"/>
        <v>180.80052677268623</v>
      </c>
    </row>
    <row r="1041" spans="1:8" x14ac:dyDescent="0.3">
      <c r="A1041" s="60">
        <v>43409</v>
      </c>
      <c r="B1041" s="15">
        <f t="shared" si="87"/>
        <v>2018</v>
      </c>
      <c r="C1041" s="15">
        <f t="shared" si="88"/>
        <v>11</v>
      </c>
      <c r="D1041" s="15">
        <f t="shared" si="89"/>
        <v>2</v>
      </c>
      <c r="E1041" s="15">
        <f t="shared" si="90"/>
        <v>0</v>
      </c>
      <c r="F1041" s="15">
        <v>7166</v>
      </c>
      <c r="G1041" s="15">
        <v>0</v>
      </c>
      <c r="H1041" s="62">
        <f t="shared" si="91"/>
        <v>185.41820901446255</v>
      </c>
    </row>
    <row r="1042" spans="1:8" x14ac:dyDescent="0.3">
      <c r="A1042" s="60">
        <v>43410</v>
      </c>
      <c r="B1042" s="15">
        <f t="shared" si="87"/>
        <v>2018</v>
      </c>
      <c r="C1042" s="15">
        <f t="shared" si="88"/>
        <v>11</v>
      </c>
      <c r="D1042" s="15">
        <f t="shared" si="89"/>
        <v>3</v>
      </c>
      <c r="E1042" s="15">
        <f t="shared" si="90"/>
        <v>0</v>
      </c>
      <c r="F1042" s="15">
        <v>6984</v>
      </c>
      <c r="G1042" s="15">
        <v>0</v>
      </c>
      <c r="H1042" s="62">
        <f t="shared" si="91"/>
        <v>182.80760129972401</v>
      </c>
    </row>
    <row r="1043" spans="1:8" x14ac:dyDescent="0.3">
      <c r="A1043" s="60">
        <v>43411</v>
      </c>
      <c r="B1043" s="15">
        <f t="shared" si="87"/>
        <v>2018</v>
      </c>
      <c r="C1043" s="15">
        <f t="shared" si="88"/>
        <v>11</v>
      </c>
      <c r="D1043" s="15">
        <f t="shared" si="89"/>
        <v>4</v>
      </c>
      <c r="E1043" s="15">
        <f t="shared" si="90"/>
        <v>0</v>
      </c>
      <c r="F1043" s="15">
        <v>6794</v>
      </c>
      <c r="G1043" s="15">
        <v>0</v>
      </c>
      <c r="H1043" s="62">
        <f t="shared" si="91"/>
        <v>172.17903188709232</v>
      </c>
    </row>
    <row r="1044" spans="1:8" x14ac:dyDescent="0.3">
      <c r="A1044" s="60">
        <v>43412</v>
      </c>
      <c r="B1044" s="15">
        <f t="shared" si="87"/>
        <v>2018</v>
      </c>
      <c r="C1044" s="15">
        <f t="shared" si="88"/>
        <v>11</v>
      </c>
      <c r="D1044" s="15">
        <f t="shared" si="89"/>
        <v>5</v>
      </c>
      <c r="E1044" s="15">
        <f t="shared" si="90"/>
        <v>0</v>
      </c>
      <c r="F1044" s="15">
        <v>6630</v>
      </c>
      <c r="G1044" s="15">
        <v>0</v>
      </c>
      <c r="H1044" s="62">
        <f t="shared" si="91"/>
        <v>152.927855391435</v>
      </c>
    </row>
    <row r="1045" spans="1:8" x14ac:dyDescent="0.3">
      <c r="A1045" s="60">
        <v>43413</v>
      </c>
      <c r="B1045" s="15">
        <f t="shared" si="87"/>
        <v>2018</v>
      </c>
      <c r="C1045" s="15">
        <f t="shared" si="88"/>
        <v>11</v>
      </c>
      <c r="D1045" s="15">
        <f t="shared" si="89"/>
        <v>6</v>
      </c>
      <c r="E1045" s="15">
        <f t="shared" si="90"/>
        <v>1</v>
      </c>
      <c r="F1045" s="15">
        <v>6460</v>
      </c>
      <c r="G1045" s="15">
        <v>0</v>
      </c>
      <c r="H1045" s="62">
        <f t="shared" si="91"/>
        <v>134.55611937736103</v>
      </c>
    </row>
    <row r="1046" spans="1:8" x14ac:dyDescent="0.3">
      <c r="A1046" s="60">
        <v>43414</v>
      </c>
      <c r="B1046" s="15">
        <f t="shared" si="87"/>
        <v>2018</v>
      </c>
      <c r="C1046" s="15">
        <f t="shared" si="88"/>
        <v>11</v>
      </c>
      <c r="D1046" s="15">
        <f t="shared" si="89"/>
        <v>7</v>
      </c>
      <c r="E1046" s="15">
        <f t="shared" si="90"/>
        <v>1</v>
      </c>
      <c r="F1046" s="15">
        <v>6322</v>
      </c>
      <c r="G1046" s="15">
        <v>0</v>
      </c>
      <c r="H1046" s="62">
        <f t="shared" si="91"/>
        <v>96.636640967360648</v>
      </c>
    </row>
    <row r="1047" spans="1:8" x14ac:dyDescent="0.3">
      <c r="A1047" s="60">
        <v>43415</v>
      </c>
      <c r="B1047" s="15">
        <f t="shared" si="87"/>
        <v>2018</v>
      </c>
      <c r="C1047" s="15">
        <f t="shared" si="88"/>
        <v>11</v>
      </c>
      <c r="D1047" s="15">
        <f t="shared" si="89"/>
        <v>1</v>
      </c>
      <c r="E1047" s="15">
        <f t="shared" si="90"/>
        <v>0</v>
      </c>
      <c r="F1047" s="15">
        <v>6219</v>
      </c>
      <c r="G1047" s="15">
        <v>0</v>
      </c>
      <c r="H1047" s="62">
        <f t="shared" si="91"/>
        <v>180.80052677268623</v>
      </c>
    </row>
    <row r="1048" spans="1:8" x14ac:dyDescent="0.3">
      <c r="A1048" s="60">
        <v>43416</v>
      </c>
      <c r="B1048" s="15">
        <f t="shared" si="87"/>
        <v>2018</v>
      </c>
      <c r="C1048" s="15">
        <f t="shared" si="88"/>
        <v>11</v>
      </c>
      <c r="D1048" s="15">
        <f t="shared" si="89"/>
        <v>2</v>
      </c>
      <c r="E1048" s="15">
        <f t="shared" si="90"/>
        <v>0</v>
      </c>
      <c r="F1048" s="15">
        <v>6043</v>
      </c>
      <c r="G1048" s="15">
        <v>0</v>
      </c>
      <c r="H1048" s="62">
        <f t="shared" si="91"/>
        <v>185.41820901446255</v>
      </c>
    </row>
    <row r="1049" spans="1:8" x14ac:dyDescent="0.3">
      <c r="A1049" s="60">
        <v>43417</v>
      </c>
      <c r="B1049" s="15">
        <f t="shared" si="87"/>
        <v>2018</v>
      </c>
      <c r="C1049" s="15">
        <f t="shared" si="88"/>
        <v>11</v>
      </c>
      <c r="D1049" s="15">
        <f t="shared" si="89"/>
        <v>3</v>
      </c>
      <c r="E1049" s="15">
        <f t="shared" si="90"/>
        <v>0</v>
      </c>
      <c r="F1049" s="15">
        <v>5865</v>
      </c>
      <c r="G1049" s="15">
        <v>0</v>
      </c>
      <c r="H1049" s="62">
        <f t="shared" si="91"/>
        <v>182.80760129972401</v>
      </c>
    </row>
    <row r="1050" spans="1:8" x14ac:dyDescent="0.3">
      <c r="A1050" s="60">
        <v>43418</v>
      </c>
      <c r="B1050" s="15">
        <f t="shared" si="87"/>
        <v>2018</v>
      </c>
      <c r="C1050" s="15">
        <f t="shared" si="88"/>
        <v>11</v>
      </c>
      <c r="D1050" s="15">
        <f t="shared" si="89"/>
        <v>4</v>
      </c>
      <c r="E1050" s="15">
        <f t="shared" si="90"/>
        <v>0</v>
      </c>
      <c r="F1050" s="15">
        <v>5670</v>
      </c>
      <c r="G1050" s="15">
        <v>0</v>
      </c>
      <c r="H1050" s="62">
        <f t="shared" si="91"/>
        <v>172.17903188709232</v>
      </c>
    </row>
    <row r="1051" spans="1:8" x14ac:dyDescent="0.3">
      <c r="A1051" s="60">
        <v>43419</v>
      </c>
      <c r="B1051" s="15">
        <f t="shared" si="87"/>
        <v>2018</v>
      </c>
      <c r="C1051" s="15">
        <f t="shared" si="88"/>
        <v>11</v>
      </c>
      <c r="D1051" s="15">
        <f t="shared" si="89"/>
        <v>5</v>
      </c>
      <c r="E1051" s="15">
        <f t="shared" si="90"/>
        <v>0</v>
      </c>
      <c r="F1051" s="15">
        <v>5493</v>
      </c>
      <c r="G1051" s="15">
        <v>0</v>
      </c>
      <c r="H1051" s="62">
        <f t="shared" si="91"/>
        <v>152.927855391435</v>
      </c>
    </row>
    <row r="1052" spans="1:8" x14ac:dyDescent="0.3">
      <c r="A1052" s="60">
        <v>43420</v>
      </c>
      <c r="B1052" s="15">
        <f t="shared" si="87"/>
        <v>2018</v>
      </c>
      <c r="C1052" s="15">
        <f t="shared" si="88"/>
        <v>11</v>
      </c>
      <c r="D1052" s="15">
        <f t="shared" si="89"/>
        <v>6</v>
      </c>
      <c r="E1052" s="15">
        <f t="shared" si="90"/>
        <v>1</v>
      </c>
      <c r="F1052" s="15">
        <v>5334</v>
      </c>
      <c r="G1052" s="15">
        <v>0</v>
      </c>
      <c r="H1052" s="62">
        <f t="shared" si="91"/>
        <v>134.55611937736103</v>
      </c>
    </row>
    <row r="1053" spans="1:8" x14ac:dyDescent="0.3">
      <c r="A1053" s="60">
        <v>43421</v>
      </c>
      <c r="B1053" s="15">
        <f t="shared" si="87"/>
        <v>2018</v>
      </c>
      <c r="C1053" s="15">
        <f t="shared" si="88"/>
        <v>11</v>
      </c>
      <c r="D1053" s="15">
        <f t="shared" si="89"/>
        <v>7</v>
      </c>
      <c r="E1053" s="15">
        <f t="shared" si="90"/>
        <v>1</v>
      </c>
      <c r="F1053" s="15">
        <v>5195</v>
      </c>
      <c r="G1053" s="15">
        <v>0</v>
      </c>
      <c r="H1053" s="62">
        <f t="shared" si="91"/>
        <v>96.636640967360648</v>
      </c>
    </row>
    <row r="1054" spans="1:8" x14ac:dyDescent="0.3">
      <c r="A1054" s="60">
        <v>43422</v>
      </c>
      <c r="B1054" s="15">
        <f t="shared" si="87"/>
        <v>2018</v>
      </c>
      <c r="C1054" s="15">
        <f t="shared" si="88"/>
        <v>11</v>
      </c>
      <c r="D1054" s="15">
        <f t="shared" si="89"/>
        <v>1</v>
      </c>
      <c r="E1054" s="15">
        <f t="shared" si="90"/>
        <v>0</v>
      </c>
      <c r="F1054" s="15">
        <v>5109</v>
      </c>
      <c r="G1054" s="15">
        <v>0</v>
      </c>
      <c r="H1054" s="62">
        <f t="shared" si="91"/>
        <v>180.80052677268623</v>
      </c>
    </row>
    <row r="1055" spans="1:8" x14ac:dyDescent="0.3">
      <c r="A1055" s="60">
        <v>43423</v>
      </c>
      <c r="B1055" s="15">
        <f t="shared" si="87"/>
        <v>2018</v>
      </c>
      <c r="C1055" s="15">
        <f t="shared" si="88"/>
        <v>11</v>
      </c>
      <c r="D1055" s="15">
        <f t="shared" si="89"/>
        <v>2</v>
      </c>
      <c r="E1055" s="15">
        <f t="shared" si="90"/>
        <v>0</v>
      </c>
      <c r="F1055" s="15">
        <v>4930</v>
      </c>
      <c r="G1055" s="15">
        <v>0</v>
      </c>
      <c r="H1055" s="62">
        <f t="shared" si="91"/>
        <v>185.41820901446255</v>
      </c>
    </row>
    <row r="1056" spans="1:8" x14ac:dyDescent="0.3">
      <c r="A1056" s="60">
        <v>43424</v>
      </c>
      <c r="B1056" s="15">
        <f t="shared" si="87"/>
        <v>2018</v>
      </c>
      <c r="C1056" s="15">
        <f t="shared" si="88"/>
        <v>11</v>
      </c>
      <c r="D1056" s="15">
        <f t="shared" si="89"/>
        <v>3</v>
      </c>
      <c r="E1056" s="15">
        <f t="shared" si="90"/>
        <v>0</v>
      </c>
      <c r="F1056" s="15">
        <v>4743</v>
      </c>
      <c r="G1056" s="15">
        <v>0</v>
      </c>
      <c r="H1056" s="62">
        <f t="shared" si="91"/>
        <v>182.80760129972401</v>
      </c>
    </row>
    <row r="1057" spans="1:8" x14ac:dyDescent="0.3">
      <c r="A1057" s="60">
        <v>43425</v>
      </c>
      <c r="B1057" s="15">
        <f t="shared" si="87"/>
        <v>2018</v>
      </c>
      <c r="C1057" s="15">
        <f t="shared" si="88"/>
        <v>11</v>
      </c>
      <c r="D1057" s="15">
        <f t="shared" si="89"/>
        <v>4</v>
      </c>
      <c r="E1057" s="15">
        <f t="shared" si="90"/>
        <v>0</v>
      </c>
      <c r="F1057" s="15">
        <v>4565</v>
      </c>
      <c r="G1057" s="15">
        <v>0</v>
      </c>
      <c r="H1057" s="62">
        <f t="shared" si="91"/>
        <v>172.17903188709232</v>
      </c>
    </row>
    <row r="1058" spans="1:8" x14ac:dyDescent="0.3">
      <c r="A1058" s="60">
        <v>43426</v>
      </c>
      <c r="B1058" s="15">
        <f t="shared" si="87"/>
        <v>2018</v>
      </c>
      <c r="C1058" s="15">
        <f t="shared" si="88"/>
        <v>11</v>
      </c>
      <c r="D1058" s="15">
        <f t="shared" si="89"/>
        <v>5</v>
      </c>
      <c r="E1058" s="15">
        <f t="shared" si="90"/>
        <v>0</v>
      </c>
      <c r="F1058" s="15">
        <v>4394</v>
      </c>
      <c r="G1058" s="15">
        <v>0</v>
      </c>
      <c r="H1058" s="62">
        <f t="shared" si="91"/>
        <v>152.927855391435</v>
      </c>
    </row>
    <row r="1059" spans="1:8" x14ac:dyDescent="0.3">
      <c r="A1059" s="60">
        <v>43427</v>
      </c>
      <c r="B1059" s="15">
        <f t="shared" si="87"/>
        <v>2018</v>
      </c>
      <c r="C1059" s="15">
        <f t="shared" si="88"/>
        <v>11</v>
      </c>
      <c r="D1059" s="15">
        <f t="shared" si="89"/>
        <v>6</v>
      </c>
      <c r="E1059" s="15">
        <f t="shared" si="90"/>
        <v>1</v>
      </c>
      <c r="F1059" s="15">
        <v>4237</v>
      </c>
      <c r="G1059" s="15">
        <v>0</v>
      </c>
      <c r="H1059" s="62">
        <f t="shared" si="91"/>
        <v>134.55611937736103</v>
      </c>
    </row>
    <row r="1060" spans="1:8" x14ac:dyDescent="0.3">
      <c r="A1060" s="60">
        <v>43428</v>
      </c>
      <c r="B1060" s="15">
        <f t="shared" si="87"/>
        <v>2018</v>
      </c>
      <c r="C1060" s="15">
        <f t="shared" si="88"/>
        <v>11</v>
      </c>
      <c r="D1060" s="15">
        <f t="shared" si="89"/>
        <v>7</v>
      </c>
      <c r="E1060" s="15">
        <f t="shared" si="90"/>
        <v>1</v>
      </c>
      <c r="F1060" s="15">
        <v>4104</v>
      </c>
      <c r="G1060" s="15">
        <v>0</v>
      </c>
      <c r="H1060" s="62">
        <f t="shared" si="91"/>
        <v>96.636640967360648</v>
      </c>
    </row>
    <row r="1061" spans="1:8" x14ac:dyDescent="0.3">
      <c r="A1061" s="60">
        <v>43429</v>
      </c>
      <c r="B1061" s="15">
        <f t="shared" si="87"/>
        <v>2018</v>
      </c>
      <c r="C1061" s="15">
        <f t="shared" si="88"/>
        <v>11</v>
      </c>
      <c r="D1061" s="15">
        <f t="shared" si="89"/>
        <v>1</v>
      </c>
      <c r="E1061" s="15">
        <f t="shared" si="90"/>
        <v>0</v>
      </c>
      <c r="F1061" s="15">
        <v>4010</v>
      </c>
      <c r="G1061" s="15">
        <v>0</v>
      </c>
      <c r="H1061" s="62">
        <f t="shared" si="91"/>
        <v>180.80052677268623</v>
      </c>
    </row>
    <row r="1062" spans="1:8" x14ac:dyDescent="0.3">
      <c r="A1062" s="60">
        <v>43430</v>
      </c>
      <c r="B1062" s="15">
        <f t="shared" si="87"/>
        <v>2018</v>
      </c>
      <c r="C1062" s="15">
        <f t="shared" si="88"/>
        <v>11</v>
      </c>
      <c r="D1062" s="15">
        <f t="shared" si="89"/>
        <v>2</v>
      </c>
      <c r="E1062" s="15">
        <f t="shared" si="90"/>
        <v>0</v>
      </c>
      <c r="F1062" s="15">
        <v>3826</v>
      </c>
      <c r="G1062" s="15">
        <v>0</v>
      </c>
      <c r="H1062" s="62">
        <f t="shared" si="91"/>
        <v>185.41820901446255</v>
      </c>
    </row>
    <row r="1063" spans="1:8" x14ac:dyDescent="0.3">
      <c r="A1063" s="60">
        <v>43431</v>
      </c>
      <c r="B1063" s="15">
        <f t="shared" si="87"/>
        <v>2018</v>
      </c>
      <c r="C1063" s="15">
        <f t="shared" si="88"/>
        <v>11</v>
      </c>
      <c r="D1063" s="15">
        <f t="shared" si="89"/>
        <v>3</v>
      </c>
      <c r="E1063" s="15">
        <f t="shared" si="90"/>
        <v>0</v>
      </c>
      <c r="F1063" s="15">
        <v>3637</v>
      </c>
      <c r="G1063" s="15">
        <v>0</v>
      </c>
      <c r="H1063" s="62">
        <f t="shared" si="91"/>
        <v>182.80760129972401</v>
      </c>
    </row>
    <row r="1064" spans="1:8" x14ac:dyDescent="0.3">
      <c r="A1064" s="60">
        <v>43432</v>
      </c>
      <c r="B1064" s="15">
        <f t="shared" si="87"/>
        <v>2018</v>
      </c>
      <c r="C1064" s="15">
        <f t="shared" si="88"/>
        <v>11</v>
      </c>
      <c r="D1064" s="15">
        <f t="shared" si="89"/>
        <v>4</v>
      </c>
      <c r="E1064" s="15">
        <f t="shared" si="90"/>
        <v>0</v>
      </c>
      <c r="F1064" s="15">
        <v>3463</v>
      </c>
      <c r="G1064" s="15">
        <v>0</v>
      </c>
      <c r="H1064" s="62">
        <f t="shared" si="91"/>
        <v>172.17903188709232</v>
      </c>
    </row>
    <row r="1065" spans="1:8" x14ac:dyDescent="0.3">
      <c r="A1065" s="60">
        <v>43433</v>
      </c>
      <c r="B1065" s="15">
        <f t="shared" si="87"/>
        <v>2018</v>
      </c>
      <c r="C1065" s="15">
        <f t="shared" si="88"/>
        <v>11</v>
      </c>
      <c r="D1065" s="15">
        <f t="shared" si="89"/>
        <v>5</v>
      </c>
      <c r="E1065" s="15">
        <f t="shared" si="90"/>
        <v>0</v>
      </c>
      <c r="F1065" s="15">
        <v>3286</v>
      </c>
      <c r="G1065" s="15">
        <v>0</v>
      </c>
      <c r="H1065" s="62">
        <f t="shared" si="91"/>
        <v>152.927855391435</v>
      </c>
    </row>
    <row r="1066" spans="1:8" x14ac:dyDescent="0.3">
      <c r="A1066" s="60">
        <v>43434</v>
      </c>
      <c r="B1066" s="15">
        <f t="shared" si="87"/>
        <v>2018</v>
      </c>
      <c r="C1066" s="15">
        <f t="shared" si="88"/>
        <v>11</v>
      </c>
      <c r="D1066" s="15">
        <f t="shared" si="89"/>
        <v>6</v>
      </c>
      <c r="E1066" s="15">
        <f t="shared" si="90"/>
        <v>1</v>
      </c>
      <c r="F1066" s="15">
        <v>3132</v>
      </c>
      <c r="G1066" s="15">
        <v>0</v>
      </c>
      <c r="H1066" s="62">
        <f t="shared" si="91"/>
        <v>134.55611937736103</v>
      </c>
    </row>
    <row r="1067" spans="1:8" x14ac:dyDescent="0.3">
      <c r="A1067" s="60">
        <v>43435</v>
      </c>
      <c r="B1067" s="15">
        <f t="shared" si="87"/>
        <v>2018</v>
      </c>
      <c r="C1067" s="15">
        <f t="shared" si="88"/>
        <v>12</v>
      </c>
      <c r="D1067" s="15">
        <f t="shared" si="89"/>
        <v>7</v>
      </c>
      <c r="E1067" s="15">
        <f t="shared" si="90"/>
        <v>1</v>
      </c>
      <c r="F1067" s="15">
        <v>2990</v>
      </c>
      <c r="G1067" s="15">
        <v>0</v>
      </c>
      <c r="H1067" s="62">
        <f t="shared" si="91"/>
        <v>98.673212149380731</v>
      </c>
    </row>
    <row r="1068" spans="1:8" x14ac:dyDescent="0.3">
      <c r="A1068" s="60">
        <v>43436</v>
      </c>
      <c r="B1068" s="15">
        <f t="shared" si="87"/>
        <v>2018</v>
      </c>
      <c r="C1068" s="15">
        <f t="shared" si="88"/>
        <v>12</v>
      </c>
      <c r="D1068" s="15">
        <f t="shared" si="89"/>
        <v>1</v>
      </c>
      <c r="E1068" s="15">
        <f t="shared" si="90"/>
        <v>0</v>
      </c>
      <c r="F1068" s="15">
        <v>2892</v>
      </c>
      <c r="G1068" s="15">
        <v>0</v>
      </c>
      <c r="H1068" s="62">
        <f t="shared" si="91"/>
        <v>182.83709795470628</v>
      </c>
    </row>
    <row r="1069" spans="1:8" x14ac:dyDescent="0.3">
      <c r="A1069" s="60">
        <v>43437</v>
      </c>
      <c r="B1069" s="15">
        <f t="shared" si="87"/>
        <v>2018</v>
      </c>
      <c r="C1069" s="15">
        <f t="shared" si="88"/>
        <v>12</v>
      </c>
      <c r="D1069" s="15">
        <f t="shared" si="89"/>
        <v>2</v>
      </c>
      <c r="E1069" s="15">
        <f t="shared" si="90"/>
        <v>0</v>
      </c>
      <c r="F1069" s="15">
        <v>2723</v>
      </c>
      <c r="G1069" s="15">
        <v>0</v>
      </c>
      <c r="H1069" s="62">
        <f t="shared" si="91"/>
        <v>187.45478019648263</v>
      </c>
    </row>
    <row r="1070" spans="1:8" x14ac:dyDescent="0.3">
      <c r="A1070" s="60">
        <v>43438</v>
      </c>
      <c r="B1070" s="15">
        <f t="shared" si="87"/>
        <v>2018</v>
      </c>
      <c r="C1070" s="15">
        <f t="shared" si="88"/>
        <v>12</v>
      </c>
      <c r="D1070" s="15">
        <f t="shared" si="89"/>
        <v>3</v>
      </c>
      <c r="E1070" s="15">
        <f t="shared" si="90"/>
        <v>0</v>
      </c>
      <c r="F1070" s="15">
        <v>2539</v>
      </c>
      <c r="G1070" s="15">
        <v>0</v>
      </c>
      <c r="H1070" s="62">
        <f t="shared" si="91"/>
        <v>184.8441724817441</v>
      </c>
    </row>
    <row r="1071" spans="1:8" x14ac:dyDescent="0.3">
      <c r="A1071" s="60">
        <v>43439</v>
      </c>
      <c r="B1071" s="15">
        <f t="shared" si="87"/>
        <v>2018</v>
      </c>
      <c r="C1071" s="15">
        <f t="shared" si="88"/>
        <v>12</v>
      </c>
      <c r="D1071" s="15">
        <f t="shared" si="89"/>
        <v>4</v>
      </c>
      <c r="E1071" s="15">
        <f t="shared" si="90"/>
        <v>0</v>
      </c>
      <c r="F1071" s="15">
        <v>2355</v>
      </c>
      <c r="G1071" s="15">
        <v>0</v>
      </c>
      <c r="H1071" s="62">
        <f t="shared" si="91"/>
        <v>174.2156030691124</v>
      </c>
    </row>
    <row r="1072" spans="1:8" x14ac:dyDescent="0.3">
      <c r="A1072" s="60">
        <v>43440</v>
      </c>
      <c r="B1072" s="15">
        <f t="shared" si="87"/>
        <v>2018</v>
      </c>
      <c r="C1072" s="15">
        <f t="shared" si="88"/>
        <v>12</v>
      </c>
      <c r="D1072" s="15">
        <f t="shared" si="89"/>
        <v>5</v>
      </c>
      <c r="E1072" s="15">
        <f t="shared" si="90"/>
        <v>0</v>
      </c>
      <c r="F1072" s="15">
        <v>2188</v>
      </c>
      <c r="G1072" s="15">
        <v>0</v>
      </c>
      <c r="H1072" s="62">
        <f t="shared" si="91"/>
        <v>154.96442657345509</v>
      </c>
    </row>
    <row r="1073" spans="1:8" x14ac:dyDescent="0.3">
      <c r="A1073" s="60">
        <v>43441</v>
      </c>
      <c r="B1073" s="15">
        <f t="shared" si="87"/>
        <v>2018</v>
      </c>
      <c r="C1073" s="15">
        <f t="shared" si="88"/>
        <v>12</v>
      </c>
      <c r="D1073" s="15">
        <f t="shared" si="89"/>
        <v>6</v>
      </c>
      <c r="E1073" s="15">
        <f t="shared" si="90"/>
        <v>1</v>
      </c>
      <c r="F1073" s="15">
        <v>2033</v>
      </c>
      <c r="G1073" s="15">
        <v>0</v>
      </c>
      <c r="H1073" s="62">
        <f t="shared" si="91"/>
        <v>136.59269055938108</v>
      </c>
    </row>
    <row r="1074" spans="1:8" x14ac:dyDescent="0.3">
      <c r="A1074" s="60">
        <v>43442</v>
      </c>
      <c r="B1074" s="15">
        <f t="shared" si="87"/>
        <v>2018</v>
      </c>
      <c r="C1074" s="15">
        <f t="shared" si="88"/>
        <v>12</v>
      </c>
      <c r="D1074" s="15">
        <f t="shared" si="89"/>
        <v>7</v>
      </c>
      <c r="E1074" s="15">
        <f t="shared" si="90"/>
        <v>1</v>
      </c>
      <c r="F1074" s="15">
        <v>8316</v>
      </c>
      <c r="G1074" s="15">
        <v>6416</v>
      </c>
      <c r="H1074" s="62">
        <f t="shared" si="91"/>
        <v>98.673212149380731</v>
      </c>
    </row>
    <row r="1075" spans="1:8" x14ac:dyDescent="0.3">
      <c r="A1075" s="60">
        <v>43443</v>
      </c>
      <c r="B1075" s="15">
        <f t="shared" si="87"/>
        <v>2018</v>
      </c>
      <c r="C1075" s="15">
        <f t="shared" si="88"/>
        <v>12</v>
      </c>
      <c r="D1075" s="15">
        <f t="shared" si="89"/>
        <v>1</v>
      </c>
      <c r="E1075" s="15">
        <f t="shared" si="90"/>
        <v>0</v>
      </c>
      <c r="F1075" s="15">
        <v>8207</v>
      </c>
      <c r="G1075" s="15">
        <v>0</v>
      </c>
      <c r="H1075" s="62">
        <f t="shared" si="91"/>
        <v>182.83709795470628</v>
      </c>
    </row>
    <row r="1076" spans="1:8" x14ac:dyDescent="0.3">
      <c r="A1076" s="60">
        <v>43444</v>
      </c>
      <c r="B1076" s="15">
        <f t="shared" si="87"/>
        <v>2018</v>
      </c>
      <c r="C1076" s="15">
        <f t="shared" si="88"/>
        <v>12</v>
      </c>
      <c r="D1076" s="15">
        <f t="shared" si="89"/>
        <v>2</v>
      </c>
      <c r="E1076" s="15">
        <f t="shared" si="90"/>
        <v>0</v>
      </c>
      <c r="F1076" s="15">
        <v>8039</v>
      </c>
      <c r="G1076" s="15">
        <v>0</v>
      </c>
      <c r="H1076" s="62">
        <f t="shared" si="91"/>
        <v>187.45478019648263</v>
      </c>
    </row>
    <row r="1077" spans="1:8" x14ac:dyDescent="0.3">
      <c r="A1077" s="60">
        <v>43445</v>
      </c>
      <c r="B1077" s="15">
        <f t="shared" si="87"/>
        <v>2018</v>
      </c>
      <c r="C1077" s="15">
        <f t="shared" si="88"/>
        <v>12</v>
      </c>
      <c r="D1077" s="15">
        <f t="shared" si="89"/>
        <v>3</v>
      </c>
      <c r="E1077" s="15">
        <f t="shared" si="90"/>
        <v>0</v>
      </c>
      <c r="F1077" s="15">
        <v>7846</v>
      </c>
      <c r="G1077" s="15">
        <v>0</v>
      </c>
      <c r="H1077" s="62">
        <f t="shared" si="91"/>
        <v>184.8441724817441</v>
      </c>
    </row>
    <row r="1078" spans="1:8" x14ac:dyDescent="0.3">
      <c r="A1078" s="60">
        <v>43446</v>
      </c>
      <c r="B1078" s="15">
        <f t="shared" si="87"/>
        <v>2018</v>
      </c>
      <c r="C1078" s="15">
        <f t="shared" si="88"/>
        <v>12</v>
      </c>
      <c r="D1078" s="15">
        <f t="shared" si="89"/>
        <v>4</v>
      </c>
      <c r="E1078" s="15">
        <f t="shared" si="90"/>
        <v>0</v>
      </c>
      <c r="F1078" s="15">
        <v>7648</v>
      </c>
      <c r="G1078" s="15">
        <v>0</v>
      </c>
      <c r="H1078" s="62">
        <f t="shared" si="91"/>
        <v>174.2156030691124</v>
      </c>
    </row>
    <row r="1079" spans="1:8" x14ac:dyDescent="0.3">
      <c r="A1079" s="60">
        <v>43447</v>
      </c>
      <c r="B1079" s="15">
        <f t="shared" si="87"/>
        <v>2018</v>
      </c>
      <c r="C1079" s="15">
        <f t="shared" si="88"/>
        <v>12</v>
      </c>
      <c r="D1079" s="15">
        <f t="shared" si="89"/>
        <v>5</v>
      </c>
      <c r="E1079" s="15">
        <f t="shared" si="90"/>
        <v>0</v>
      </c>
      <c r="F1079" s="15">
        <v>7467</v>
      </c>
      <c r="G1079" s="15">
        <v>0</v>
      </c>
      <c r="H1079" s="62">
        <f t="shared" si="91"/>
        <v>154.96442657345509</v>
      </c>
    </row>
    <row r="1080" spans="1:8" x14ac:dyDescent="0.3">
      <c r="A1080" s="60">
        <v>43448</v>
      </c>
      <c r="B1080" s="15">
        <f t="shared" si="87"/>
        <v>2018</v>
      </c>
      <c r="C1080" s="15">
        <f t="shared" si="88"/>
        <v>12</v>
      </c>
      <c r="D1080" s="15">
        <f t="shared" si="89"/>
        <v>6</v>
      </c>
      <c r="E1080" s="15">
        <f t="shared" si="90"/>
        <v>1</v>
      </c>
      <c r="F1080" s="15">
        <v>7296</v>
      </c>
      <c r="G1080" s="15">
        <v>0</v>
      </c>
      <c r="H1080" s="62">
        <f t="shared" si="91"/>
        <v>136.59269055938108</v>
      </c>
    </row>
    <row r="1081" spans="1:8" x14ac:dyDescent="0.3">
      <c r="A1081" s="60">
        <v>43449</v>
      </c>
      <c r="B1081" s="15">
        <f t="shared" si="87"/>
        <v>2018</v>
      </c>
      <c r="C1081" s="15">
        <f t="shared" si="88"/>
        <v>12</v>
      </c>
      <c r="D1081" s="15">
        <f t="shared" si="89"/>
        <v>7</v>
      </c>
      <c r="E1081" s="15">
        <f t="shared" si="90"/>
        <v>1</v>
      </c>
      <c r="F1081" s="15">
        <v>7167</v>
      </c>
      <c r="G1081" s="15">
        <v>0</v>
      </c>
      <c r="H1081" s="62">
        <f t="shared" si="91"/>
        <v>98.673212149380731</v>
      </c>
    </row>
    <row r="1082" spans="1:8" x14ac:dyDescent="0.3">
      <c r="A1082" s="60">
        <v>43450</v>
      </c>
      <c r="B1082" s="15">
        <f t="shared" si="87"/>
        <v>2018</v>
      </c>
      <c r="C1082" s="15">
        <f t="shared" si="88"/>
        <v>12</v>
      </c>
      <c r="D1082" s="15">
        <f t="shared" si="89"/>
        <v>1</v>
      </c>
      <c r="E1082" s="15">
        <f t="shared" si="90"/>
        <v>0</v>
      </c>
      <c r="F1082" s="15">
        <v>7068</v>
      </c>
      <c r="G1082" s="15">
        <v>0</v>
      </c>
      <c r="H1082" s="62">
        <f t="shared" si="91"/>
        <v>182.83709795470628</v>
      </c>
    </row>
    <row r="1083" spans="1:8" x14ac:dyDescent="0.3">
      <c r="A1083" s="60">
        <v>43451</v>
      </c>
      <c r="B1083" s="15">
        <f t="shared" si="87"/>
        <v>2018</v>
      </c>
      <c r="C1083" s="15">
        <f t="shared" si="88"/>
        <v>12</v>
      </c>
      <c r="D1083" s="15">
        <f t="shared" si="89"/>
        <v>2</v>
      </c>
      <c r="E1083" s="15">
        <f t="shared" si="90"/>
        <v>0</v>
      </c>
      <c r="F1083" s="15">
        <v>6881</v>
      </c>
      <c r="G1083" s="15">
        <v>0</v>
      </c>
      <c r="H1083" s="62">
        <f t="shared" si="91"/>
        <v>187.45478019648263</v>
      </c>
    </row>
    <row r="1084" spans="1:8" x14ac:dyDescent="0.3">
      <c r="A1084" s="60">
        <v>43452</v>
      </c>
      <c r="B1084" s="15">
        <f t="shared" si="87"/>
        <v>2018</v>
      </c>
      <c r="C1084" s="15">
        <f t="shared" si="88"/>
        <v>12</v>
      </c>
      <c r="D1084" s="15">
        <f t="shared" si="89"/>
        <v>3</v>
      </c>
      <c r="E1084" s="15">
        <f t="shared" si="90"/>
        <v>0</v>
      </c>
      <c r="F1084" s="15">
        <v>6693</v>
      </c>
      <c r="G1084" s="15">
        <v>0</v>
      </c>
      <c r="H1084" s="62">
        <f t="shared" si="91"/>
        <v>184.8441724817441</v>
      </c>
    </row>
    <row r="1085" spans="1:8" x14ac:dyDescent="0.3">
      <c r="A1085" s="60">
        <v>43453</v>
      </c>
      <c r="B1085" s="15">
        <f t="shared" si="87"/>
        <v>2018</v>
      </c>
      <c r="C1085" s="15">
        <f t="shared" si="88"/>
        <v>12</v>
      </c>
      <c r="D1085" s="15">
        <f t="shared" si="89"/>
        <v>4</v>
      </c>
      <c r="E1085" s="15">
        <f t="shared" si="90"/>
        <v>0</v>
      </c>
      <c r="F1085" s="15">
        <v>6508</v>
      </c>
      <c r="G1085" s="15">
        <v>0</v>
      </c>
      <c r="H1085" s="62">
        <f t="shared" si="91"/>
        <v>174.2156030691124</v>
      </c>
    </row>
    <row r="1086" spans="1:8" x14ac:dyDescent="0.3">
      <c r="A1086" s="60">
        <v>43454</v>
      </c>
      <c r="B1086" s="15">
        <f t="shared" si="87"/>
        <v>2018</v>
      </c>
      <c r="C1086" s="15">
        <f t="shared" si="88"/>
        <v>12</v>
      </c>
      <c r="D1086" s="15">
        <f t="shared" si="89"/>
        <v>5</v>
      </c>
      <c r="E1086" s="15">
        <f t="shared" si="90"/>
        <v>0</v>
      </c>
      <c r="F1086" s="15">
        <v>6344</v>
      </c>
      <c r="G1086" s="15">
        <v>0</v>
      </c>
      <c r="H1086" s="62">
        <f t="shared" si="91"/>
        <v>154.96442657345509</v>
      </c>
    </row>
    <row r="1087" spans="1:8" x14ac:dyDescent="0.3">
      <c r="A1087" s="60">
        <v>43455</v>
      </c>
      <c r="B1087" s="15">
        <f t="shared" si="87"/>
        <v>2018</v>
      </c>
      <c r="C1087" s="15">
        <f t="shared" si="88"/>
        <v>12</v>
      </c>
      <c r="D1087" s="15">
        <f t="shared" si="89"/>
        <v>6</v>
      </c>
      <c r="E1087" s="15">
        <f t="shared" si="90"/>
        <v>1</v>
      </c>
      <c r="F1087" s="15">
        <v>6189</v>
      </c>
      <c r="G1087" s="15">
        <v>0</v>
      </c>
      <c r="H1087" s="62">
        <f t="shared" si="91"/>
        <v>136.59269055938108</v>
      </c>
    </row>
    <row r="1088" spans="1:8" x14ac:dyDescent="0.3">
      <c r="A1088" s="60">
        <v>43456</v>
      </c>
      <c r="B1088" s="15">
        <f t="shared" si="87"/>
        <v>2018</v>
      </c>
      <c r="C1088" s="15">
        <f t="shared" si="88"/>
        <v>12</v>
      </c>
      <c r="D1088" s="15">
        <f t="shared" si="89"/>
        <v>7</v>
      </c>
      <c r="E1088" s="15">
        <f t="shared" si="90"/>
        <v>1</v>
      </c>
      <c r="F1088" s="15">
        <v>6039</v>
      </c>
      <c r="G1088" s="15">
        <v>0</v>
      </c>
      <c r="H1088" s="62">
        <f t="shared" si="91"/>
        <v>98.673212149380731</v>
      </c>
    </row>
    <row r="1089" spans="1:8" x14ac:dyDescent="0.3">
      <c r="A1089" s="60">
        <v>43457</v>
      </c>
      <c r="B1089" s="15">
        <f t="shared" si="87"/>
        <v>2018</v>
      </c>
      <c r="C1089" s="15">
        <f t="shared" si="88"/>
        <v>12</v>
      </c>
      <c r="D1089" s="15">
        <f t="shared" si="89"/>
        <v>1</v>
      </c>
      <c r="E1089" s="15">
        <f t="shared" si="90"/>
        <v>0</v>
      </c>
      <c r="F1089" s="15">
        <v>5935</v>
      </c>
      <c r="G1089" s="15">
        <v>0</v>
      </c>
      <c r="H1089" s="62">
        <f t="shared" si="91"/>
        <v>182.83709795470628</v>
      </c>
    </row>
    <row r="1090" spans="1:8" x14ac:dyDescent="0.3">
      <c r="A1090" s="60">
        <v>43458</v>
      </c>
      <c r="B1090" s="15">
        <f t="shared" ref="B1090:B1153" si="92">YEAR(A1090)</f>
        <v>2018</v>
      </c>
      <c r="C1090" s="15">
        <f t="shared" ref="C1090:C1153" si="93">MONTH(A1090)</f>
        <v>12</v>
      </c>
      <c r="D1090" s="15">
        <f t="shared" ref="D1090:D1153" si="94">WEEKDAY(A1090)</f>
        <v>2</v>
      </c>
      <c r="E1090" s="15">
        <f t="shared" ref="E1090:E1153" si="95">IF(OR(D1090=6,D1090=7),1,0)</f>
        <v>0</v>
      </c>
      <c r="F1090" s="15">
        <v>5758</v>
      </c>
      <c r="G1090" s="15">
        <v>0</v>
      </c>
      <c r="H1090" s="62">
        <f t="shared" ref="H1090:H1153" si="96">100-2.17*D1090^2.25+12.77*D1090+EXP(-D1090/0.032)+5*C1090^0.75+10*E1090+20*(B1090-2016)</f>
        <v>187.45478019648263</v>
      </c>
    </row>
    <row r="1091" spans="1:8" x14ac:dyDescent="0.3">
      <c r="A1091" s="60">
        <v>43459</v>
      </c>
      <c r="B1091" s="15">
        <f t="shared" si="92"/>
        <v>2018</v>
      </c>
      <c r="C1091" s="15">
        <f t="shared" si="93"/>
        <v>12</v>
      </c>
      <c r="D1091" s="15">
        <f t="shared" si="94"/>
        <v>3</v>
      </c>
      <c r="E1091" s="15">
        <f t="shared" si="95"/>
        <v>0</v>
      </c>
      <c r="F1091" s="15">
        <v>5569</v>
      </c>
      <c r="G1091" s="15">
        <v>0</v>
      </c>
      <c r="H1091" s="62">
        <f t="shared" si="96"/>
        <v>184.8441724817441</v>
      </c>
    </row>
    <row r="1092" spans="1:8" x14ac:dyDescent="0.3">
      <c r="A1092" s="60">
        <v>43460</v>
      </c>
      <c r="B1092" s="15">
        <f t="shared" si="92"/>
        <v>2018</v>
      </c>
      <c r="C1092" s="15">
        <f t="shared" si="93"/>
        <v>12</v>
      </c>
      <c r="D1092" s="15">
        <f t="shared" si="94"/>
        <v>4</v>
      </c>
      <c r="E1092" s="15">
        <f t="shared" si="95"/>
        <v>0</v>
      </c>
      <c r="F1092" s="15">
        <v>5387</v>
      </c>
      <c r="G1092" s="15">
        <v>0</v>
      </c>
      <c r="H1092" s="62">
        <f t="shared" si="96"/>
        <v>174.2156030691124</v>
      </c>
    </row>
    <row r="1093" spans="1:8" x14ac:dyDescent="0.3">
      <c r="A1093" s="60">
        <v>43461</v>
      </c>
      <c r="B1093" s="15">
        <f t="shared" si="92"/>
        <v>2018</v>
      </c>
      <c r="C1093" s="15">
        <f t="shared" si="93"/>
        <v>12</v>
      </c>
      <c r="D1093" s="15">
        <f t="shared" si="94"/>
        <v>5</v>
      </c>
      <c r="E1093" s="15">
        <f t="shared" si="95"/>
        <v>0</v>
      </c>
      <c r="F1093" s="15">
        <v>5216</v>
      </c>
      <c r="G1093" s="15">
        <v>0</v>
      </c>
      <c r="H1093" s="62">
        <f t="shared" si="96"/>
        <v>154.96442657345509</v>
      </c>
    </row>
    <row r="1094" spans="1:8" x14ac:dyDescent="0.3">
      <c r="A1094" s="60">
        <v>43462</v>
      </c>
      <c r="B1094" s="15">
        <f t="shared" si="92"/>
        <v>2018</v>
      </c>
      <c r="C1094" s="15">
        <f t="shared" si="93"/>
        <v>12</v>
      </c>
      <c r="D1094" s="15">
        <f t="shared" si="94"/>
        <v>6</v>
      </c>
      <c r="E1094" s="15">
        <f t="shared" si="95"/>
        <v>1</v>
      </c>
      <c r="F1094" s="15">
        <v>5070</v>
      </c>
      <c r="G1094" s="15">
        <v>0</v>
      </c>
      <c r="H1094" s="62">
        <f t="shared" si="96"/>
        <v>136.59269055938108</v>
      </c>
    </row>
    <row r="1095" spans="1:8" x14ac:dyDescent="0.3">
      <c r="A1095" s="60">
        <v>43463</v>
      </c>
      <c r="B1095" s="15">
        <f t="shared" si="92"/>
        <v>2018</v>
      </c>
      <c r="C1095" s="15">
        <f t="shared" si="93"/>
        <v>12</v>
      </c>
      <c r="D1095" s="15">
        <f t="shared" si="94"/>
        <v>7</v>
      </c>
      <c r="E1095" s="15">
        <f t="shared" si="95"/>
        <v>1</v>
      </c>
      <c r="F1095" s="15">
        <v>4939</v>
      </c>
      <c r="G1095" s="15">
        <v>0</v>
      </c>
      <c r="H1095" s="62">
        <f t="shared" si="96"/>
        <v>98.673212149380731</v>
      </c>
    </row>
    <row r="1096" spans="1:8" x14ac:dyDescent="0.3">
      <c r="A1096" s="60">
        <v>43464</v>
      </c>
      <c r="B1096" s="15">
        <f t="shared" si="92"/>
        <v>2018</v>
      </c>
      <c r="C1096" s="15">
        <f t="shared" si="93"/>
        <v>12</v>
      </c>
      <c r="D1096" s="15">
        <f t="shared" si="94"/>
        <v>1</v>
      </c>
      <c r="E1096" s="15">
        <f t="shared" si="95"/>
        <v>0</v>
      </c>
      <c r="F1096" s="15">
        <v>4842</v>
      </c>
      <c r="G1096" s="15">
        <v>0</v>
      </c>
      <c r="H1096" s="62">
        <f t="shared" si="96"/>
        <v>182.83709795470628</v>
      </c>
    </row>
    <row r="1097" spans="1:8" x14ac:dyDescent="0.3">
      <c r="A1097" s="60">
        <v>43465</v>
      </c>
      <c r="B1097" s="15">
        <f t="shared" si="92"/>
        <v>2018</v>
      </c>
      <c r="C1097" s="15">
        <f t="shared" si="93"/>
        <v>12</v>
      </c>
      <c r="D1097" s="15">
        <f t="shared" si="94"/>
        <v>2</v>
      </c>
      <c r="E1097" s="15">
        <f t="shared" si="95"/>
        <v>0</v>
      </c>
      <c r="F1097" s="15">
        <v>4657</v>
      </c>
      <c r="G1097" s="15">
        <v>0</v>
      </c>
      <c r="H1097" s="62">
        <f t="shared" si="96"/>
        <v>187.45478019648263</v>
      </c>
    </row>
    <row r="1098" spans="1:8" x14ac:dyDescent="0.3">
      <c r="A1098" s="60">
        <v>43466</v>
      </c>
      <c r="B1098" s="15">
        <f t="shared" si="92"/>
        <v>2019</v>
      </c>
      <c r="C1098" s="15">
        <f t="shared" si="93"/>
        <v>1</v>
      </c>
      <c r="D1098" s="15">
        <f t="shared" si="94"/>
        <v>3</v>
      </c>
      <c r="E1098" s="15">
        <f t="shared" si="95"/>
        <v>0</v>
      </c>
      <c r="F1098" s="15">
        <v>4484</v>
      </c>
      <c r="G1098" s="15">
        <v>0</v>
      </c>
      <c r="H1098" s="62">
        <f t="shared" si="96"/>
        <v>177.60707452703781</v>
      </c>
    </row>
    <row r="1099" spans="1:8" x14ac:dyDescent="0.3">
      <c r="A1099" s="60">
        <v>43467</v>
      </c>
      <c r="B1099" s="15">
        <f t="shared" si="92"/>
        <v>2019</v>
      </c>
      <c r="C1099" s="15">
        <f t="shared" si="93"/>
        <v>1</v>
      </c>
      <c r="D1099" s="15">
        <f t="shared" si="94"/>
        <v>4</v>
      </c>
      <c r="E1099" s="15">
        <f t="shared" si="95"/>
        <v>0</v>
      </c>
      <c r="F1099" s="15">
        <v>4310</v>
      </c>
      <c r="G1099" s="15">
        <v>0</v>
      </c>
      <c r="H1099" s="62">
        <f t="shared" si="96"/>
        <v>166.97850511440615</v>
      </c>
    </row>
    <row r="1100" spans="1:8" x14ac:dyDescent="0.3">
      <c r="A1100" s="60">
        <v>43468</v>
      </c>
      <c r="B1100" s="15">
        <f t="shared" si="92"/>
        <v>2019</v>
      </c>
      <c r="C1100" s="15">
        <f t="shared" si="93"/>
        <v>1</v>
      </c>
      <c r="D1100" s="15">
        <f t="shared" si="94"/>
        <v>5</v>
      </c>
      <c r="E1100" s="15">
        <f t="shared" si="95"/>
        <v>0</v>
      </c>
      <c r="F1100" s="15">
        <v>4137</v>
      </c>
      <c r="G1100" s="15">
        <v>0</v>
      </c>
      <c r="H1100" s="62">
        <f t="shared" si="96"/>
        <v>147.7273286187488</v>
      </c>
    </row>
    <row r="1101" spans="1:8" x14ac:dyDescent="0.3">
      <c r="A1101" s="60">
        <v>43469</v>
      </c>
      <c r="B1101" s="15">
        <f t="shared" si="92"/>
        <v>2019</v>
      </c>
      <c r="C1101" s="15">
        <f t="shared" si="93"/>
        <v>1</v>
      </c>
      <c r="D1101" s="15">
        <f t="shared" si="94"/>
        <v>6</v>
      </c>
      <c r="E1101" s="15">
        <f t="shared" si="95"/>
        <v>1</v>
      </c>
      <c r="F1101" s="15">
        <v>3984</v>
      </c>
      <c r="G1101" s="15">
        <v>0</v>
      </c>
      <c r="H1101" s="62">
        <f t="shared" si="96"/>
        <v>129.35559260467483</v>
      </c>
    </row>
    <row r="1102" spans="1:8" x14ac:dyDescent="0.3">
      <c r="A1102" s="60">
        <v>43470</v>
      </c>
      <c r="B1102" s="15">
        <f t="shared" si="92"/>
        <v>2019</v>
      </c>
      <c r="C1102" s="15">
        <f t="shared" si="93"/>
        <v>1</v>
      </c>
      <c r="D1102" s="15">
        <f t="shared" si="94"/>
        <v>7</v>
      </c>
      <c r="E1102" s="15">
        <f t="shared" si="95"/>
        <v>1</v>
      </c>
      <c r="F1102" s="15">
        <v>3855</v>
      </c>
      <c r="G1102" s="15">
        <v>0</v>
      </c>
      <c r="H1102" s="62">
        <f t="shared" si="96"/>
        <v>91.43611419467446</v>
      </c>
    </row>
    <row r="1103" spans="1:8" x14ac:dyDescent="0.3">
      <c r="A1103" s="60">
        <v>43471</v>
      </c>
      <c r="B1103" s="15">
        <f t="shared" si="92"/>
        <v>2019</v>
      </c>
      <c r="C1103" s="15">
        <f t="shared" si="93"/>
        <v>1</v>
      </c>
      <c r="D1103" s="15">
        <f t="shared" si="94"/>
        <v>1</v>
      </c>
      <c r="E1103" s="15">
        <f t="shared" si="95"/>
        <v>0</v>
      </c>
      <c r="F1103" s="15">
        <v>3757</v>
      </c>
      <c r="G1103" s="15">
        <v>0</v>
      </c>
      <c r="H1103" s="62">
        <f t="shared" si="96"/>
        <v>175.60000000000002</v>
      </c>
    </row>
    <row r="1104" spans="1:8" x14ac:dyDescent="0.3">
      <c r="A1104" s="60">
        <v>43472</v>
      </c>
      <c r="B1104" s="15">
        <f t="shared" si="92"/>
        <v>2019</v>
      </c>
      <c r="C1104" s="15">
        <f t="shared" si="93"/>
        <v>1</v>
      </c>
      <c r="D1104" s="15">
        <f t="shared" si="94"/>
        <v>2</v>
      </c>
      <c r="E1104" s="15">
        <f t="shared" si="95"/>
        <v>0</v>
      </c>
      <c r="F1104" s="15">
        <v>3585</v>
      </c>
      <c r="G1104" s="15">
        <v>0</v>
      </c>
      <c r="H1104" s="62">
        <f t="shared" si="96"/>
        <v>180.21768224177637</v>
      </c>
    </row>
    <row r="1105" spans="1:8" x14ac:dyDescent="0.3">
      <c r="A1105" s="60">
        <v>43473</v>
      </c>
      <c r="B1105" s="15">
        <f t="shared" si="92"/>
        <v>2019</v>
      </c>
      <c r="C1105" s="15">
        <f t="shared" si="93"/>
        <v>1</v>
      </c>
      <c r="D1105" s="15">
        <f t="shared" si="94"/>
        <v>3</v>
      </c>
      <c r="E1105" s="15">
        <f t="shared" si="95"/>
        <v>0</v>
      </c>
      <c r="F1105" s="15">
        <v>3389</v>
      </c>
      <c r="G1105" s="15">
        <v>0</v>
      </c>
      <c r="H1105" s="62">
        <f t="shared" si="96"/>
        <v>177.60707452703781</v>
      </c>
    </row>
    <row r="1106" spans="1:8" x14ac:dyDescent="0.3">
      <c r="A1106" s="60">
        <v>43474</v>
      </c>
      <c r="B1106" s="15">
        <f t="shared" si="92"/>
        <v>2019</v>
      </c>
      <c r="C1106" s="15">
        <f t="shared" si="93"/>
        <v>1</v>
      </c>
      <c r="D1106" s="15">
        <f t="shared" si="94"/>
        <v>4</v>
      </c>
      <c r="E1106" s="15">
        <f t="shared" si="95"/>
        <v>0</v>
      </c>
      <c r="F1106" s="15">
        <v>3196</v>
      </c>
      <c r="G1106" s="15">
        <v>0</v>
      </c>
      <c r="H1106" s="62">
        <f t="shared" si="96"/>
        <v>166.97850511440615</v>
      </c>
    </row>
    <row r="1107" spans="1:8" x14ac:dyDescent="0.3">
      <c r="A1107" s="60">
        <v>43475</v>
      </c>
      <c r="B1107" s="15">
        <f t="shared" si="92"/>
        <v>2019</v>
      </c>
      <c r="C1107" s="15">
        <f t="shared" si="93"/>
        <v>1</v>
      </c>
      <c r="D1107" s="15">
        <f t="shared" si="94"/>
        <v>5</v>
      </c>
      <c r="E1107" s="15">
        <f t="shared" si="95"/>
        <v>0</v>
      </c>
      <c r="F1107" s="15">
        <v>3029</v>
      </c>
      <c r="G1107" s="15">
        <v>0</v>
      </c>
      <c r="H1107" s="62">
        <f t="shared" si="96"/>
        <v>147.7273286187488</v>
      </c>
    </row>
    <row r="1108" spans="1:8" x14ac:dyDescent="0.3">
      <c r="A1108" s="60">
        <v>43476</v>
      </c>
      <c r="B1108" s="15">
        <f t="shared" si="92"/>
        <v>2019</v>
      </c>
      <c r="C1108" s="15">
        <f t="shared" si="93"/>
        <v>1</v>
      </c>
      <c r="D1108" s="15">
        <f t="shared" si="94"/>
        <v>6</v>
      </c>
      <c r="E1108" s="15">
        <f t="shared" si="95"/>
        <v>1</v>
      </c>
      <c r="F1108" s="15">
        <v>2877</v>
      </c>
      <c r="G1108" s="15">
        <v>0</v>
      </c>
      <c r="H1108" s="62">
        <f t="shared" si="96"/>
        <v>129.35559260467483</v>
      </c>
    </row>
    <row r="1109" spans="1:8" x14ac:dyDescent="0.3">
      <c r="A1109" s="60">
        <v>43477</v>
      </c>
      <c r="B1109" s="15">
        <f t="shared" si="92"/>
        <v>2019</v>
      </c>
      <c r="C1109" s="15">
        <f t="shared" si="93"/>
        <v>1</v>
      </c>
      <c r="D1109" s="15">
        <f t="shared" si="94"/>
        <v>7</v>
      </c>
      <c r="E1109" s="15">
        <f t="shared" si="95"/>
        <v>1</v>
      </c>
      <c r="F1109" s="15">
        <v>2744</v>
      </c>
      <c r="G1109" s="15">
        <v>0</v>
      </c>
      <c r="H1109" s="62">
        <f t="shared" si="96"/>
        <v>91.43611419467446</v>
      </c>
    </row>
    <row r="1110" spans="1:8" x14ac:dyDescent="0.3">
      <c r="A1110" s="60">
        <v>43478</v>
      </c>
      <c r="B1110" s="15">
        <f t="shared" si="92"/>
        <v>2019</v>
      </c>
      <c r="C1110" s="15">
        <f t="shared" si="93"/>
        <v>1</v>
      </c>
      <c r="D1110" s="15">
        <f t="shared" si="94"/>
        <v>1</v>
      </c>
      <c r="E1110" s="15">
        <f t="shared" si="95"/>
        <v>0</v>
      </c>
      <c r="F1110" s="15">
        <v>2658</v>
      </c>
      <c r="G1110" s="15">
        <v>0</v>
      </c>
      <c r="H1110" s="62">
        <f t="shared" si="96"/>
        <v>175.60000000000002</v>
      </c>
    </row>
    <row r="1111" spans="1:8" x14ac:dyDescent="0.3">
      <c r="A1111" s="60">
        <v>43479</v>
      </c>
      <c r="B1111" s="15">
        <f t="shared" si="92"/>
        <v>2019</v>
      </c>
      <c r="C1111" s="15">
        <f t="shared" si="93"/>
        <v>1</v>
      </c>
      <c r="D1111" s="15">
        <f t="shared" si="94"/>
        <v>2</v>
      </c>
      <c r="E1111" s="15">
        <f t="shared" si="95"/>
        <v>0</v>
      </c>
      <c r="F1111" s="15">
        <v>2481</v>
      </c>
      <c r="G1111" s="15">
        <v>0</v>
      </c>
      <c r="H1111" s="62">
        <f t="shared" si="96"/>
        <v>180.21768224177637</v>
      </c>
    </row>
    <row r="1112" spans="1:8" x14ac:dyDescent="0.3">
      <c r="A1112" s="60">
        <v>43480</v>
      </c>
      <c r="B1112" s="15">
        <f t="shared" si="92"/>
        <v>2019</v>
      </c>
      <c r="C1112" s="15">
        <f t="shared" si="93"/>
        <v>1</v>
      </c>
      <c r="D1112" s="15">
        <f t="shared" si="94"/>
        <v>3</v>
      </c>
      <c r="E1112" s="15">
        <f t="shared" si="95"/>
        <v>0</v>
      </c>
      <c r="F1112" s="15">
        <v>2306</v>
      </c>
      <c r="G1112" s="15">
        <v>0</v>
      </c>
      <c r="H1112" s="62">
        <f t="shared" si="96"/>
        <v>177.60707452703781</v>
      </c>
    </row>
    <row r="1113" spans="1:8" x14ac:dyDescent="0.3">
      <c r="A1113" s="60">
        <v>43481</v>
      </c>
      <c r="B1113" s="15">
        <f t="shared" si="92"/>
        <v>2019</v>
      </c>
      <c r="C1113" s="15">
        <f t="shared" si="93"/>
        <v>1</v>
      </c>
      <c r="D1113" s="15">
        <f t="shared" si="94"/>
        <v>4</v>
      </c>
      <c r="E1113" s="15">
        <f t="shared" si="95"/>
        <v>0</v>
      </c>
      <c r="F1113" s="15">
        <v>2134</v>
      </c>
      <c r="G1113" s="15">
        <v>0</v>
      </c>
      <c r="H1113" s="62">
        <f t="shared" si="96"/>
        <v>166.97850511440615</v>
      </c>
    </row>
    <row r="1114" spans="1:8" x14ac:dyDescent="0.3">
      <c r="A1114" s="60">
        <v>43482</v>
      </c>
      <c r="B1114" s="15">
        <f t="shared" si="92"/>
        <v>2019</v>
      </c>
      <c r="C1114" s="15">
        <f t="shared" si="93"/>
        <v>1</v>
      </c>
      <c r="D1114" s="15">
        <f t="shared" si="94"/>
        <v>5</v>
      </c>
      <c r="E1114" s="15">
        <f t="shared" si="95"/>
        <v>0</v>
      </c>
      <c r="F1114" s="15">
        <v>9109</v>
      </c>
      <c r="G1114" s="15">
        <v>7145</v>
      </c>
      <c r="H1114" s="62">
        <f t="shared" si="96"/>
        <v>147.7273286187488</v>
      </c>
    </row>
    <row r="1115" spans="1:8" x14ac:dyDescent="0.3">
      <c r="A1115" s="60">
        <v>43483</v>
      </c>
      <c r="B1115" s="15">
        <f t="shared" si="92"/>
        <v>2019</v>
      </c>
      <c r="C1115" s="15">
        <f t="shared" si="93"/>
        <v>1</v>
      </c>
      <c r="D1115" s="15">
        <f t="shared" si="94"/>
        <v>6</v>
      </c>
      <c r="E1115" s="15">
        <f t="shared" si="95"/>
        <v>1</v>
      </c>
      <c r="F1115" s="15">
        <v>8948</v>
      </c>
      <c r="G1115" s="15">
        <v>0</v>
      </c>
      <c r="H1115" s="62">
        <f t="shared" si="96"/>
        <v>129.35559260467483</v>
      </c>
    </row>
    <row r="1116" spans="1:8" x14ac:dyDescent="0.3">
      <c r="A1116" s="60">
        <v>43484</v>
      </c>
      <c r="B1116" s="15">
        <f t="shared" si="92"/>
        <v>2019</v>
      </c>
      <c r="C1116" s="15">
        <f t="shared" si="93"/>
        <v>1</v>
      </c>
      <c r="D1116" s="15">
        <f t="shared" si="94"/>
        <v>7</v>
      </c>
      <c r="E1116" s="15">
        <f t="shared" si="95"/>
        <v>1</v>
      </c>
      <c r="F1116" s="15">
        <v>8816</v>
      </c>
      <c r="G1116" s="15">
        <v>0</v>
      </c>
      <c r="H1116" s="62">
        <f t="shared" si="96"/>
        <v>91.43611419467446</v>
      </c>
    </row>
    <row r="1117" spans="1:8" x14ac:dyDescent="0.3">
      <c r="A1117" s="60">
        <v>43485</v>
      </c>
      <c r="B1117" s="15">
        <f t="shared" si="92"/>
        <v>2019</v>
      </c>
      <c r="C1117" s="15">
        <f t="shared" si="93"/>
        <v>1</v>
      </c>
      <c r="D1117" s="15">
        <f t="shared" si="94"/>
        <v>1</v>
      </c>
      <c r="E1117" s="15">
        <f t="shared" si="95"/>
        <v>0</v>
      </c>
      <c r="F1117" s="15">
        <v>8725</v>
      </c>
      <c r="G1117" s="15">
        <v>0</v>
      </c>
      <c r="H1117" s="62">
        <f t="shared" si="96"/>
        <v>175.60000000000002</v>
      </c>
    </row>
    <row r="1118" spans="1:8" x14ac:dyDescent="0.3">
      <c r="A1118" s="60">
        <v>43486</v>
      </c>
      <c r="B1118" s="15">
        <f t="shared" si="92"/>
        <v>2019</v>
      </c>
      <c r="C1118" s="15">
        <f t="shared" si="93"/>
        <v>1</v>
      </c>
      <c r="D1118" s="15">
        <f t="shared" si="94"/>
        <v>2</v>
      </c>
      <c r="E1118" s="15">
        <f t="shared" si="95"/>
        <v>0</v>
      </c>
      <c r="F1118" s="15">
        <v>8553</v>
      </c>
      <c r="G1118" s="15">
        <v>0</v>
      </c>
      <c r="H1118" s="62">
        <f t="shared" si="96"/>
        <v>180.21768224177637</v>
      </c>
    </row>
    <row r="1119" spans="1:8" x14ac:dyDescent="0.3">
      <c r="A1119" s="60">
        <v>43487</v>
      </c>
      <c r="B1119" s="15">
        <f t="shared" si="92"/>
        <v>2019</v>
      </c>
      <c r="C1119" s="15">
        <f t="shared" si="93"/>
        <v>1</v>
      </c>
      <c r="D1119" s="15">
        <f t="shared" si="94"/>
        <v>3</v>
      </c>
      <c r="E1119" s="15">
        <f t="shared" si="95"/>
        <v>0</v>
      </c>
      <c r="F1119" s="15">
        <v>8377</v>
      </c>
      <c r="G1119" s="15">
        <v>0</v>
      </c>
      <c r="H1119" s="62">
        <f t="shared" si="96"/>
        <v>177.60707452703781</v>
      </c>
    </row>
    <row r="1120" spans="1:8" x14ac:dyDescent="0.3">
      <c r="A1120" s="60">
        <v>43488</v>
      </c>
      <c r="B1120" s="15">
        <f t="shared" si="92"/>
        <v>2019</v>
      </c>
      <c r="C1120" s="15">
        <f t="shared" si="93"/>
        <v>1</v>
      </c>
      <c r="D1120" s="15">
        <f t="shared" si="94"/>
        <v>4</v>
      </c>
      <c r="E1120" s="15">
        <f t="shared" si="95"/>
        <v>0</v>
      </c>
      <c r="F1120" s="15">
        <v>8192</v>
      </c>
      <c r="G1120" s="15">
        <v>0</v>
      </c>
      <c r="H1120" s="62">
        <f t="shared" si="96"/>
        <v>166.97850511440615</v>
      </c>
    </row>
    <row r="1121" spans="1:8" x14ac:dyDescent="0.3">
      <c r="A1121" s="60">
        <v>43489</v>
      </c>
      <c r="B1121" s="15">
        <f t="shared" si="92"/>
        <v>2019</v>
      </c>
      <c r="C1121" s="15">
        <f t="shared" si="93"/>
        <v>1</v>
      </c>
      <c r="D1121" s="15">
        <f t="shared" si="94"/>
        <v>5</v>
      </c>
      <c r="E1121" s="15">
        <f t="shared" si="95"/>
        <v>0</v>
      </c>
      <c r="F1121" s="15">
        <v>8030</v>
      </c>
      <c r="G1121" s="15">
        <v>0</v>
      </c>
      <c r="H1121" s="62">
        <f t="shared" si="96"/>
        <v>147.7273286187488</v>
      </c>
    </row>
    <row r="1122" spans="1:8" x14ac:dyDescent="0.3">
      <c r="A1122" s="60">
        <v>43490</v>
      </c>
      <c r="B1122" s="15">
        <f t="shared" si="92"/>
        <v>2019</v>
      </c>
      <c r="C1122" s="15">
        <f t="shared" si="93"/>
        <v>1</v>
      </c>
      <c r="D1122" s="15">
        <f t="shared" si="94"/>
        <v>6</v>
      </c>
      <c r="E1122" s="15">
        <f t="shared" si="95"/>
        <v>1</v>
      </c>
      <c r="F1122" s="15">
        <v>7869</v>
      </c>
      <c r="G1122" s="15">
        <v>0</v>
      </c>
      <c r="H1122" s="62">
        <f t="shared" si="96"/>
        <v>129.35559260467483</v>
      </c>
    </row>
    <row r="1123" spans="1:8" x14ac:dyDescent="0.3">
      <c r="A1123" s="60">
        <v>43491</v>
      </c>
      <c r="B1123" s="15">
        <f t="shared" si="92"/>
        <v>2019</v>
      </c>
      <c r="C1123" s="15">
        <f t="shared" si="93"/>
        <v>1</v>
      </c>
      <c r="D1123" s="15">
        <f t="shared" si="94"/>
        <v>7</v>
      </c>
      <c r="E1123" s="15">
        <f t="shared" si="95"/>
        <v>1</v>
      </c>
      <c r="F1123" s="15">
        <v>7746</v>
      </c>
      <c r="G1123" s="15">
        <v>0</v>
      </c>
      <c r="H1123" s="62">
        <f t="shared" si="96"/>
        <v>91.43611419467446</v>
      </c>
    </row>
    <row r="1124" spans="1:8" x14ac:dyDescent="0.3">
      <c r="A1124" s="60">
        <v>43492</v>
      </c>
      <c r="B1124" s="15">
        <f t="shared" si="92"/>
        <v>2019</v>
      </c>
      <c r="C1124" s="15">
        <f t="shared" si="93"/>
        <v>1</v>
      </c>
      <c r="D1124" s="15">
        <f t="shared" si="94"/>
        <v>1</v>
      </c>
      <c r="E1124" s="15">
        <f t="shared" si="95"/>
        <v>0</v>
      </c>
      <c r="F1124" s="15">
        <v>7663</v>
      </c>
      <c r="G1124" s="15">
        <v>0</v>
      </c>
      <c r="H1124" s="62">
        <f t="shared" si="96"/>
        <v>175.60000000000002</v>
      </c>
    </row>
    <row r="1125" spans="1:8" x14ac:dyDescent="0.3">
      <c r="A1125" s="60">
        <v>43493</v>
      </c>
      <c r="B1125" s="15">
        <f t="shared" si="92"/>
        <v>2019</v>
      </c>
      <c r="C1125" s="15">
        <f t="shared" si="93"/>
        <v>1</v>
      </c>
      <c r="D1125" s="15">
        <f t="shared" si="94"/>
        <v>2</v>
      </c>
      <c r="E1125" s="15">
        <f t="shared" si="95"/>
        <v>0</v>
      </c>
      <c r="F1125" s="15">
        <v>7482</v>
      </c>
      <c r="G1125" s="15">
        <v>0</v>
      </c>
      <c r="H1125" s="62">
        <f t="shared" si="96"/>
        <v>180.21768224177637</v>
      </c>
    </row>
    <row r="1126" spans="1:8" x14ac:dyDescent="0.3">
      <c r="A1126" s="60">
        <v>43494</v>
      </c>
      <c r="B1126" s="15">
        <f t="shared" si="92"/>
        <v>2019</v>
      </c>
      <c r="C1126" s="15">
        <f t="shared" si="93"/>
        <v>1</v>
      </c>
      <c r="D1126" s="15">
        <f t="shared" si="94"/>
        <v>3</v>
      </c>
      <c r="E1126" s="15">
        <f t="shared" si="95"/>
        <v>0</v>
      </c>
      <c r="F1126" s="15">
        <v>7301</v>
      </c>
      <c r="G1126" s="15">
        <v>0</v>
      </c>
      <c r="H1126" s="62">
        <f t="shared" si="96"/>
        <v>177.60707452703781</v>
      </c>
    </row>
    <row r="1127" spans="1:8" x14ac:dyDescent="0.3">
      <c r="A1127" s="60">
        <v>43495</v>
      </c>
      <c r="B1127" s="15">
        <f t="shared" si="92"/>
        <v>2019</v>
      </c>
      <c r="C1127" s="15">
        <f t="shared" si="93"/>
        <v>1</v>
      </c>
      <c r="D1127" s="15">
        <f t="shared" si="94"/>
        <v>4</v>
      </c>
      <c r="E1127" s="15">
        <f t="shared" si="95"/>
        <v>0</v>
      </c>
      <c r="F1127" s="15">
        <v>7127</v>
      </c>
      <c r="G1127" s="15">
        <v>0</v>
      </c>
      <c r="H1127" s="62">
        <f t="shared" si="96"/>
        <v>166.97850511440615</v>
      </c>
    </row>
    <row r="1128" spans="1:8" x14ac:dyDescent="0.3">
      <c r="A1128" s="60">
        <v>43496</v>
      </c>
      <c r="B1128" s="15">
        <f t="shared" si="92"/>
        <v>2019</v>
      </c>
      <c r="C1128" s="15">
        <f t="shared" si="93"/>
        <v>1</v>
      </c>
      <c r="D1128" s="15">
        <f t="shared" si="94"/>
        <v>5</v>
      </c>
      <c r="E1128" s="15">
        <f t="shared" si="95"/>
        <v>0</v>
      </c>
      <c r="F1128" s="15">
        <v>6957</v>
      </c>
      <c r="G1128" s="15">
        <v>0</v>
      </c>
      <c r="H1128" s="62">
        <f t="shared" si="96"/>
        <v>147.7273286187488</v>
      </c>
    </row>
    <row r="1129" spans="1:8" x14ac:dyDescent="0.3">
      <c r="A1129" s="60">
        <v>43497</v>
      </c>
      <c r="B1129" s="15">
        <f t="shared" si="92"/>
        <v>2019</v>
      </c>
      <c r="C1129" s="15">
        <f t="shared" si="93"/>
        <v>2</v>
      </c>
      <c r="D1129" s="15">
        <f t="shared" si="94"/>
        <v>6</v>
      </c>
      <c r="E1129" s="15">
        <f t="shared" si="95"/>
        <v>1</v>
      </c>
      <c r="F1129" s="15">
        <v>6790</v>
      </c>
      <c r="G1129" s="15">
        <v>0</v>
      </c>
      <c r="H1129" s="62">
        <f t="shared" si="96"/>
        <v>132.76455675721198</v>
      </c>
    </row>
    <row r="1130" spans="1:8" x14ac:dyDescent="0.3">
      <c r="A1130" s="60">
        <v>43498</v>
      </c>
      <c r="B1130" s="15">
        <f t="shared" si="92"/>
        <v>2019</v>
      </c>
      <c r="C1130" s="15">
        <f t="shared" si="93"/>
        <v>2</v>
      </c>
      <c r="D1130" s="15">
        <f t="shared" si="94"/>
        <v>7</v>
      </c>
      <c r="E1130" s="15">
        <f t="shared" si="95"/>
        <v>1</v>
      </c>
      <c r="F1130" s="15">
        <v>6645</v>
      </c>
      <c r="G1130" s="15">
        <v>0</v>
      </c>
      <c r="H1130" s="62">
        <f t="shared" si="96"/>
        <v>94.845078347211597</v>
      </c>
    </row>
    <row r="1131" spans="1:8" x14ac:dyDescent="0.3">
      <c r="A1131" s="60">
        <v>43499</v>
      </c>
      <c r="B1131" s="15">
        <f t="shared" si="92"/>
        <v>2019</v>
      </c>
      <c r="C1131" s="15">
        <f t="shared" si="93"/>
        <v>2</v>
      </c>
      <c r="D1131" s="15">
        <f t="shared" si="94"/>
        <v>1</v>
      </c>
      <c r="E1131" s="15">
        <f t="shared" si="95"/>
        <v>0</v>
      </c>
      <c r="F1131" s="15">
        <v>6555</v>
      </c>
      <c r="G1131" s="15">
        <v>0</v>
      </c>
      <c r="H1131" s="62">
        <f t="shared" si="96"/>
        <v>179.00896415253717</v>
      </c>
    </row>
    <row r="1132" spans="1:8" x14ac:dyDescent="0.3">
      <c r="A1132" s="60">
        <v>43500</v>
      </c>
      <c r="B1132" s="15">
        <f t="shared" si="92"/>
        <v>2019</v>
      </c>
      <c r="C1132" s="15">
        <f t="shared" si="93"/>
        <v>2</v>
      </c>
      <c r="D1132" s="15">
        <f t="shared" si="94"/>
        <v>2</v>
      </c>
      <c r="E1132" s="15">
        <f t="shared" si="95"/>
        <v>0</v>
      </c>
      <c r="F1132" s="15">
        <v>6378</v>
      </c>
      <c r="G1132" s="15">
        <v>0</v>
      </c>
      <c r="H1132" s="62">
        <f t="shared" si="96"/>
        <v>183.62664639431352</v>
      </c>
    </row>
    <row r="1133" spans="1:8" x14ac:dyDescent="0.3">
      <c r="A1133" s="60">
        <v>43501</v>
      </c>
      <c r="B1133" s="15">
        <f t="shared" si="92"/>
        <v>2019</v>
      </c>
      <c r="C1133" s="15">
        <f t="shared" si="93"/>
        <v>2</v>
      </c>
      <c r="D1133" s="15">
        <f t="shared" si="94"/>
        <v>3</v>
      </c>
      <c r="E1133" s="15">
        <f t="shared" si="95"/>
        <v>0</v>
      </c>
      <c r="F1133" s="15">
        <v>6193</v>
      </c>
      <c r="G1133" s="15">
        <v>0</v>
      </c>
      <c r="H1133" s="62">
        <f t="shared" si="96"/>
        <v>181.01603867957496</v>
      </c>
    </row>
    <row r="1134" spans="1:8" x14ac:dyDescent="0.3">
      <c r="A1134" s="60">
        <v>43502</v>
      </c>
      <c r="B1134" s="15">
        <f t="shared" si="92"/>
        <v>2019</v>
      </c>
      <c r="C1134" s="15">
        <f t="shared" si="93"/>
        <v>2</v>
      </c>
      <c r="D1134" s="15">
        <f t="shared" si="94"/>
        <v>4</v>
      </c>
      <c r="E1134" s="15">
        <f t="shared" si="95"/>
        <v>0</v>
      </c>
      <c r="F1134" s="15">
        <v>6002</v>
      </c>
      <c r="G1134" s="15">
        <v>0</v>
      </c>
      <c r="H1134" s="62">
        <f t="shared" si="96"/>
        <v>170.3874692669433</v>
      </c>
    </row>
    <row r="1135" spans="1:8" x14ac:dyDescent="0.3">
      <c r="A1135" s="60">
        <v>43503</v>
      </c>
      <c r="B1135" s="15">
        <f t="shared" si="92"/>
        <v>2019</v>
      </c>
      <c r="C1135" s="15">
        <f t="shared" si="93"/>
        <v>2</v>
      </c>
      <c r="D1135" s="15">
        <f t="shared" si="94"/>
        <v>5</v>
      </c>
      <c r="E1135" s="15">
        <f t="shared" si="95"/>
        <v>0</v>
      </c>
      <c r="F1135" s="15">
        <v>5825</v>
      </c>
      <c r="G1135" s="15">
        <v>0</v>
      </c>
      <c r="H1135" s="62">
        <f t="shared" si="96"/>
        <v>151.13629277128595</v>
      </c>
    </row>
    <row r="1136" spans="1:8" x14ac:dyDescent="0.3">
      <c r="A1136" s="60">
        <v>43504</v>
      </c>
      <c r="B1136" s="15">
        <f t="shared" si="92"/>
        <v>2019</v>
      </c>
      <c r="C1136" s="15">
        <f t="shared" si="93"/>
        <v>2</v>
      </c>
      <c r="D1136" s="15">
        <f t="shared" si="94"/>
        <v>6</v>
      </c>
      <c r="E1136" s="15">
        <f t="shared" si="95"/>
        <v>1</v>
      </c>
      <c r="F1136" s="15">
        <v>5678</v>
      </c>
      <c r="G1136" s="15">
        <v>0</v>
      </c>
      <c r="H1136" s="62">
        <f t="shared" si="96"/>
        <v>132.76455675721198</v>
      </c>
    </row>
    <row r="1137" spans="1:8" x14ac:dyDescent="0.3">
      <c r="A1137" s="60">
        <v>43505</v>
      </c>
      <c r="B1137" s="15">
        <f t="shared" si="92"/>
        <v>2019</v>
      </c>
      <c r="C1137" s="15">
        <f t="shared" si="93"/>
        <v>2</v>
      </c>
      <c r="D1137" s="15">
        <f t="shared" si="94"/>
        <v>7</v>
      </c>
      <c r="E1137" s="15">
        <f t="shared" si="95"/>
        <v>1</v>
      </c>
      <c r="F1137" s="15">
        <v>5547</v>
      </c>
      <c r="G1137" s="15">
        <v>0</v>
      </c>
      <c r="H1137" s="62">
        <f t="shared" si="96"/>
        <v>94.845078347211597</v>
      </c>
    </row>
    <row r="1138" spans="1:8" x14ac:dyDescent="0.3">
      <c r="A1138" s="60">
        <v>43506</v>
      </c>
      <c r="B1138" s="15">
        <f t="shared" si="92"/>
        <v>2019</v>
      </c>
      <c r="C1138" s="15">
        <f t="shared" si="93"/>
        <v>2</v>
      </c>
      <c r="D1138" s="15">
        <f t="shared" si="94"/>
        <v>1</v>
      </c>
      <c r="E1138" s="15">
        <f t="shared" si="95"/>
        <v>0</v>
      </c>
      <c r="F1138" s="15">
        <v>5450</v>
      </c>
      <c r="G1138" s="15">
        <v>0</v>
      </c>
      <c r="H1138" s="62">
        <f t="shared" si="96"/>
        <v>179.00896415253717</v>
      </c>
    </row>
    <row r="1139" spans="1:8" x14ac:dyDescent="0.3">
      <c r="A1139" s="60">
        <v>43507</v>
      </c>
      <c r="B1139" s="15">
        <f t="shared" si="92"/>
        <v>2019</v>
      </c>
      <c r="C1139" s="15">
        <f t="shared" si="93"/>
        <v>2</v>
      </c>
      <c r="D1139" s="15">
        <f t="shared" si="94"/>
        <v>2</v>
      </c>
      <c r="E1139" s="15">
        <f t="shared" si="95"/>
        <v>0</v>
      </c>
      <c r="F1139" s="15">
        <v>5262</v>
      </c>
      <c r="G1139" s="15">
        <v>0</v>
      </c>
      <c r="H1139" s="62">
        <f t="shared" si="96"/>
        <v>183.62664639431352</v>
      </c>
    </row>
    <row r="1140" spans="1:8" x14ac:dyDescent="0.3">
      <c r="A1140" s="60">
        <v>43508</v>
      </c>
      <c r="B1140" s="15">
        <f t="shared" si="92"/>
        <v>2019</v>
      </c>
      <c r="C1140" s="15">
        <f t="shared" si="93"/>
        <v>2</v>
      </c>
      <c r="D1140" s="15">
        <f t="shared" si="94"/>
        <v>3</v>
      </c>
      <c r="E1140" s="15">
        <f t="shared" si="95"/>
        <v>0</v>
      </c>
      <c r="F1140" s="15">
        <v>5065</v>
      </c>
      <c r="G1140" s="15">
        <v>0</v>
      </c>
      <c r="H1140" s="62">
        <f t="shared" si="96"/>
        <v>181.01603867957496</v>
      </c>
    </row>
    <row r="1141" spans="1:8" x14ac:dyDescent="0.3">
      <c r="A1141" s="60">
        <v>43509</v>
      </c>
      <c r="B1141" s="15">
        <f t="shared" si="92"/>
        <v>2019</v>
      </c>
      <c r="C1141" s="15">
        <f t="shared" si="93"/>
        <v>2</v>
      </c>
      <c r="D1141" s="15">
        <f t="shared" si="94"/>
        <v>4</v>
      </c>
      <c r="E1141" s="15">
        <f t="shared" si="95"/>
        <v>0</v>
      </c>
      <c r="F1141" s="15">
        <v>4885</v>
      </c>
      <c r="G1141" s="15">
        <v>0</v>
      </c>
      <c r="H1141" s="62">
        <f t="shared" si="96"/>
        <v>170.3874692669433</v>
      </c>
    </row>
    <row r="1142" spans="1:8" x14ac:dyDescent="0.3">
      <c r="A1142" s="60">
        <v>43510</v>
      </c>
      <c r="B1142" s="15">
        <f t="shared" si="92"/>
        <v>2019</v>
      </c>
      <c r="C1142" s="15">
        <f t="shared" si="93"/>
        <v>2</v>
      </c>
      <c r="D1142" s="15">
        <f t="shared" si="94"/>
        <v>5</v>
      </c>
      <c r="E1142" s="15">
        <f t="shared" si="95"/>
        <v>0</v>
      </c>
      <c r="F1142" s="15">
        <v>4717</v>
      </c>
      <c r="G1142" s="15">
        <v>0</v>
      </c>
      <c r="H1142" s="62">
        <f t="shared" si="96"/>
        <v>151.13629277128595</v>
      </c>
    </row>
    <row r="1143" spans="1:8" x14ac:dyDescent="0.3">
      <c r="A1143" s="60">
        <v>43511</v>
      </c>
      <c r="B1143" s="15">
        <f t="shared" si="92"/>
        <v>2019</v>
      </c>
      <c r="C1143" s="15">
        <f t="shared" si="93"/>
        <v>2</v>
      </c>
      <c r="D1143" s="15">
        <f t="shared" si="94"/>
        <v>6</v>
      </c>
      <c r="E1143" s="15">
        <f t="shared" si="95"/>
        <v>1</v>
      </c>
      <c r="F1143" s="15">
        <v>4564</v>
      </c>
      <c r="G1143" s="15">
        <v>0</v>
      </c>
      <c r="H1143" s="62">
        <f t="shared" si="96"/>
        <v>132.76455675721198</v>
      </c>
    </row>
    <row r="1144" spans="1:8" x14ac:dyDescent="0.3">
      <c r="A1144" s="60">
        <v>43512</v>
      </c>
      <c r="B1144" s="15">
        <f t="shared" si="92"/>
        <v>2019</v>
      </c>
      <c r="C1144" s="15">
        <f t="shared" si="93"/>
        <v>2</v>
      </c>
      <c r="D1144" s="15">
        <f t="shared" si="94"/>
        <v>7</v>
      </c>
      <c r="E1144" s="15">
        <f t="shared" si="95"/>
        <v>1</v>
      </c>
      <c r="F1144" s="15">
        <v>4435</v>
      </c>
      <c r="G1144" s="15">
        <v>0</v>
      </c>
      <c r="H1144" s="62">
        <f t="shared" si="96"/>
        <v>94.845078347211597</v>
      </c>
    </row>
    <row r="1145" spans="1:8" x14ac:dyDescent="0.3">
      <c r="A1145" s="60">
        <v>43513</v>
      </c>
      <c r="B1145" s="15">
        <f t="shared" si="92"/>
        <v>2019</v>
      </c>
      <c r="C1145" s="15">
        <f t="shared" si="93"/>
        <v>2</v>
      </c>
      <c r="D1145" s="15">
        <f t="shared" si="94"/>
        <v>1</v>
      </c>
      <c r="E1145" s="15">
        <f t="shared" si="95"/>
        <v>0</v>
      </c>
      <c r="F1145" s="15">
        <v>4335</v>
      </c>
      <c r="G1145" s="15">
        <v>0</v>
      </c>
      <c r="H1145" s="62">
        <f t="shared" si="96"/>
        <v>179.00896415253717</v>
      </c>
    </row>
    <row r="1146" spans="1:8" x14ac:dyDescent="0.3">
      <c r="A1146" s="60">
        <v>43514</v>
      </c>
      <c r="B1146" s="15">
        <f t="shared" si="92"/>
        <v>2019</v>
      </c>
      <c r="C1146" s="15">
        <f t="shared" si="93"/>
        <v>2</v>
      </c>
      <c r="D1146" s="15">
        <f t="shared" si="94"/>
        <v>2</v>
      </c>
      <c r="E1146" s="15">
        <f t="shared" si="95"/>
        <v>0</v>
      </c>
      <c r="F1146" s="15">
        <v>4164</v>
      </c>
      <c r="G1146" s="15">
        <v>0</v>
      </c>
      <c r="H1146" s="62">
        <f t="shared" si="96"/>
        <v>183.62664639431352</v>
      </c>
    </row>
    <row r="1147" spans="1:8" x14ac:dyDescent="0.3">
      <c r="A1147" s="60">
        <v>43515</v>
      </c>
      <c r="B1147" s="15">
        <f t="shared" si="92"/>
        <v>2019</v>
      </c>
      <c r="C1147" s="15">
        <f t="shared" si="93"/>
        <v>2</v>
      </c>
      <c r="D1147" s="15">
        <f t="shared" si="94"/>
        <v>3</v>
      </c>
      <c r="E1147" s="15">
        <f t="shared" si="95"/>
        <v>0</v>
      </c>
      <c r="F1147" s="15">
        <v>3978</v>
      </c>
      <c r="G1147" s="15">
        <v>0</v>
      </c>
      <c r="H1147" s="62">
        <f t="shared" si="96"/>
        <v>181.01603867957496</v>
      </c>
    </row>
    <row r="1148" spans="1:8" x14ac:dyDescent="0.3">
      <c r="A1148" s="60">
        <v>43516</v>
      </c>
      <c r="B1148" s="15">
        <f t="shared" si="92"/>
        <v>2019</v>
      </c>
      <c r="C1148" s="15">
        <f t="shared" si="93"/>
        <v>2</v>
      </c>
      <c r="D1148" s="15">
        <f t="shared" si="94"/>
        <v>4</v>
      </c>
      <c r="E1148" s="15">
        <f t="shared" si="95"/>
        <v>0</v>
      </c>
      <c r="F1148" s="15">
        <v>3781</v>
      </c>
      <c r="G1148" s="15">
        <v>0</v>
      </c>
      <c r="H1148" s="62">
        <f t="shared" si="96"/>
        <v>170.3874692669433</v>
      </c>
    </row>
    <row r="1149" spans="1:8" x14ac:dyDescent="0.3">
      <c r="A1149" s="60">
        <v>43517</v>
      </c>
      <c r="B1149" s="15">
        <f t="shared" si="92"/>
        <v>2019</v>
      </c>
      <c r="C1149" s="15">
        <f t="shared" si="93"/>
        <v>2</v>
      </c>
      <c r="D1149" s="15">
        <f t="shared" si="94"/>
        <v>5</v>
      </c>
      <c r="E1149" s="15">
        <f t="shared" si="95"/>
        <v>0</v>
      </c>
      <c r="F1149" s="15">
        <v>3611</v>
      </c>
      <c r="G1149" s="15">
        <v>0</v>
      </c>
      <c r="H1149" s="62">
        <f t="shared" si="96"/>
        <v>151.13629277128595</v>
      </c>
    </row>
    <row r="1150" spans="1:8" x14ac:dyDescent="0.3">
      <c r="A1150" s="60">
        <v>43518</v>
      </c>
      <c r="B1150" s="15">
        <f t="shared" si="92"/>
        <v>2019</v>
      </c>
      <c r="C1150" s="15">
        <f t="shared" si="93"/>
        <v>2</v>
      </c>
      <c r="D1150" s="15">
        <f t="shared" si="94"/>
        <v>6</v>
      </c>
      <c r="E1150" s="15">
        <f t="shared" si="95"/>
        <v>1</v>
      </c>
      <c r="F1150" s="15">
        <v>3453</v>
      </c>
      <c r="G1150" s="15">
        <v>0</v>
      </c>
      <c r="H1150" s="62">
        <f t="shared" si="96"/>
        <v>132.76455675721198</v>
      </c>
    </row>
    <row r="1151" spans="1:8" x14ac:dyDescent="0.3">
      <c r="A1151" s="60">
        <v>43519</v>
      </c>
      <c r="B1151" s="15">
        <f t="shared" si="92"/>
        <v>2019</v>
      </c>
      <c r="C1151" s="15">
        <f t="shared" si="93"/>
        <v>2</v>
      </c>
      <c r="D1151" s="15">
        <f t="shared" si="94"/>
        <v>7</v>
      </c>
      <c r="E1151" s="15">
        <f t="shared" si="95"/>
        <v>1</v>
      </c>
      <c r="F1151" s="15">
        <v>3308</v>
      </c>
      <c r="G1151" s="15">
        <v>0</v>
      </c>
      <c r="H1151" s="62">
        <f t="shared" si="96"/>
        <v>94.845078347211597</v>
      </c>
    </row>
    <row r="1152" spans="1:8" x14ac:dyDescent="0.3">
      <c r="A1152" s="60">
        <v>43520</v>
      </c>
      <c r="B1152" s="15">
        <f t="shared" si="92"/>
        <v>2019</v>
      </c>
      <c r="C1152" s="15">
        <f t="shared" si="93"/>
        <v>2</v>
      </c>
      <c r="D1152" s="15">
        <f t="shared" si="94"/>
        <v>1</v>
      </c>
      <c r="E1152" s="15">
        <f t="shared" si="95"/>
        <v>0</v>
      </c>
      <c r="F1152" s="15">
        <v>3213</v>
      </c>
      <c r="G1152" s="15">
        <v>0</v>
      </c>
      <c r="H1152" s="62">
        <f t="shared" si="96"/>
        <v>179.00896415253717</v>
      </c>
    </row>
    <row r="1153" spans="1:8" x14ac:dyDescent="0.3">
      <c r="A1153" s="60">
        <v>43521</v>
      </c>
      <c r="B1153" s="15">
        <f t="shared" si="92"/>
        <v>2019</v>
      </c>
      <c r="C1153" s="15">
        <f t="shared" si="93"/>
        <v>2</v>
      </c>
      <c r="D1153" s="15">
        <f t="shared" si="94"/>
        <v>2</v>
      </c>
      <c r="E1153" s="15">
        <f t="shared" si="95"/>
        <v>0</v>
      </c>
      <c r="F1153" s="15">
        <v>3041</v>
      </c>
      <c r="G1153" s="15">
        <v>0</v>
      </c>
      <c r="H1153" s="62">
        <f t="shared" si="96"/>
        <v>183.62664639431352</v>
      </c>
    </row>
    <row r="1154" spans="1:8" x14ac:dyDescent="0.3">
      <c r="A1154" s="60">
        <v>43522</v>
      </c>
      <c r="B1154" s="15">
        <f t="shared" ref="B1154:B1217" si="97">YEAR(A1154)</f>
        <v>2019</v>
      </c>
      <c r="C1154" s="15">
        <f t="shared" ref="C1154:C1217" si="98">MONTH(A1154)</f>
        <v>2</v>
      </c>
      <c r="D1154" s="15">
        <f t="shared" ref="D1154:D1217" si="99">WEEKDAY(A1154)</f>
        <v>3</v>
      </c>
      <c r="E1154" s="15">
        <f t="shared" ref="E1154:E1217" si="100">IF(OR(D1154=6,D1154=7),1,0)</f>
        <v>0</v>
      </c>
      <c r="F1154" s="15">
        <v>2859</v>
      </c>
      <c r="G1154" s="15">
        <v>0</v>
      </c>
      <c r="H1154" s="62">
        <f t="shared" ref="H1154:H1217" si="101">100-2.17*D1154^2.25+12.77*D1154+EXP(-D1154/0.032)+5*C1154^0.75+10*E1154+20*(B1154-2016)</f>
        <v>181.01603867957496</v>
      </c>
    </row>
    <row r="1155" spans="1:8" x14ac:dyDescent="0.3">
      <c r="A1155" s="60">
        <v>43523</v>
      </c>
      <c r="B1155" s="15">
        <f t="shared" si="97"/>
        <v>2019</v>
      </c>
      <c r="C1155" s="15">
        <f t="shared" si="98"/>
        <v>2</v>
      </c>
      <c r="D1155" s="15">
        <f t="shared" si="99"/>
        <v>4</v>
      </c>
      <c r="E1155" s="15">
        <f t="shared" si="100"/>
        <v>0</v>
      </c>
      <c r="F1155" s="15">
        <v>2680</v>
      </c>
      <c r="G1155" s="15">
        <v>0</v>
      </c>
      <c r="H1155" s="62">
        <f t="shared" si="101"/>
        <v>170.3874692669433</v>
      </c>
    </row>
    <row r="1156" spans="1:8" x14ac:dyDescent="0.3">
      <c r="A1156" s="60">
        <v>43524</v>
      </c>
      <c r="B1156" s="15">
        <f t="shared" si="97"/>
        <v>2019</v>
      </c>
      <c r="C1156" s="15">
        <f t="shared" si="98"/>
        <v>2</v>
      </c>
      <c r="D1156" s="15">
        <f t="shared" si="99"/>
        <v>5</v>
      </c>
      <c r="E1156" s="15">
        <f t="shared" si="100"/>
        <v>0</v>
      </c>
      <c r="F1156" s="15">
        <v>2512</v>
      </c>
      <c r="G1156" s="15">
        <v>0</v>
      </c>
      <c r="H1156" s="62">
        <f t="shared" si="101"/>
        <v>151.13629277128595</v>
      </c>
    </row>
    <row r="1157" spans="1:8" x14ac:dyDescent="0.3">
      <c r="A1157" s="60">
        <v>43525</v>
      </c>
      <c r="B1157" s="15">
        <f t="shared" si="97"/>
        <v>2019</v>
      </c>
      <c r="C1157" s="15">
        <f t="shared" si="98"/>
        <v>3</v>
      </c>
      <c r="D1157" s="15">
        <f t="shared" si="99"/>
        <v>6</v>
      </c>
      <c r="E1157" s="15">
        <f t="shared" si="100"/>
        <v>1</v>
      </c>
      <c r="F1157" s="15">
        <v>2362</v>
      </c>
      <c r="G1157" s="15">
        <v>0</v>
      </c>
      <c r="H1157" s="62">
        <f t="shared" si="101"/>
        <v>135.75312788944871</v>
      </c>
    </row>
    <row r="1158" spans="1:8" x14ac:dyDescent="0.3">
      <c r="A1158" s="60">
        <v>43526</v>
      </c>
      <c r="B1158" s="15">
        <f t="shared" si="97"/>
        <v>2019</v>
      </c>
      <c r="C1158" s="15">
        <f t="shared" si="98"/>
        <v>3</v>
      </c>
      <c r="D1158" s="15">
        <f t="shared" si="99"/>
        <v>7</v>
      </c>
      <c r="E1158" s="15">
        <f t="shared" si="100"/>
        <v>1</v>
      </c>
      <c r="F1158" s="15">
        <v>2225</v>
      </c>
      <c r="G1158" s="15">
        <v>0</v>
      </c>
      <c r="H1158" s="62">
        <f t="shared" si="101"/>
        <v>97.833649479448354</v>
      </c>
    </row>
    <row r="1159" spans="1:8" x14ac:dyDescent="0.3">
      <c r="A1159" s="60">
        <v>43527</v>
      </c>
      <c r="B1159" s="15">
        <f t="shared" si="97"/>
        <v>2019</v>
      </c>
      <c r="C1159" s="15">
        <f t="shared" si="98"/>
        <v>3</v>
      </c>
      <c r="D1159" s="15">
        <f t="shared" si="99"/>
        <v>1</v>
      </c>
      <c r="E1159" s="15">
        <f t="shared" si="100"/>
        <v>0</v>
      </c>
      <c r="F1159" s="15">
        <v>2133</v>
      </c>
      <c r="G1159" s="15">
        <v>0</v>
      </c>
      <c r="H1159" s="62">
        <f t="shared" si="101"/>
        <v>181.9975352847739</v>
      </c>
    </row>
    <row r="1160" spans="1:8" x14ac:dyDescent="0.3">
      <c r="A1160" s="60">
        <v>43528</v>
      </c>
      <c r="B1160" s="15">
        <f t="shared" si="97"/>
        <v>2019</v>
      </c>
      <c r="C1160" s="15">
        <f t="shared" si="98"/>
        <v>3</v>
      </c>
      <c r="D1160" s="15">
        <f t="shared" si="99"/>
        <v>2</v>
      </c>
      <c r="E1160" s="15">
        <f t="shared" si="100"/>
        <v>0</v>
      </c>
      <c r="F1160" s="15">
        <v>9165</v>
      </c>
      <c r="G1160" s="15">
        <v>7219</v>
      </c>
      <c r="H1160" s="62">
        <f t="shared" si="101"/>
        <v>186.61521752655025</v>
      </c>
    </row>
    <row r="1161" spans="1:8" x14ac:dyDescent="0.3">
      <c r="A1161" s="60">
        <v>43529</v>
      </c>
      <c r="B1161" s="15">
        <f t="shared" si="97"/>
        <v>2019</v>
      </c>
      <c r="C1161" s="15">
        <f t="shared" si="98"/>
        <v>3</v>
      </c>
      <c r="D1161" s="15">
        <f t="shared" si="99"/>
        <v>3</v>
      </c>
      <c r="E1161" s="15">
        <f t="shared" si="100"/>
        <v>0</v>
      </c>
      <c r="F1161" s="15">
        <v>8981</v>
      </c>
      <c r="G1161" s="15">
        <v>0</v>
      </c>
      <c r="H1161" s="62">
        <f t="shared" si="101"/>
        <v>184.00460981181172</v>
      </c>
    </row>
    <row r="1162" spans="1:8" x14ac:dyDescent="0.3">
      <c r="A1162" s="60">
        <v>43530</v>
      </c>
      <c r="B1162" s="15">
        <f t="shared" si="97"/>
        <v>2019</v>
      </c>
      <c r="C1162" s="15">
        <f t="shared" si="98"/>
        <v>3</v>
      </c>
      <c r="D1162" s="15">
        <f t="shared" si="99"/>
        <v>4</v>
      </c>
      <c r="E1162" s="15">
        <f t="shared" si="100"/>
        <v>0</v>
      </c>
      <c r="F1162" s="15">
        <v>8797</v>
      </c>
      <c r="G1162" s="15">
        <v>0</v>
      </c>
      <c r="H1162" s="62">
        <f t="shared" si="101"/>
        <v>173.37604039918003</v>
      </c>
    </row>
    <row r="1163" spans="1:8" x14ac:dyDescent="0.3">
      <c r="A1163" s="60">
        <v>43531</v>
      </c>
      <c r="B1163" s="15">
        <f t="shared" si="97"/>
        <v>2019</v>
      </c>
      <c r="C1163" s="15">
        <f t="shared" si="98"/>
        <v>3</v>
      </c>
      <c r="D1163" s="15">
        <f t="shared" si="99"/>
        <v>5</v>
      </c>
      <c r="E1163" s="15">
        <f t="shared" si="100"/>
        <v>0</v>
      </c>
      <c r="F1163" s="15">
        <v>8629</v>
      </c>
      <c r="G1163" s="15">
        <v>0</v>
      </c>
      <c r="H1163" s="62">
        <f t="shared" si="101"/>
        <v>154.12486390352271</v>
      </c>
    </row>
    <row r="1164" spans="1:8" x14ac:dyDescent="0.3">
      <c r="A1164" s="60">
        <v>43532</v>
      </c>
      <c r="B1164" s="15">
        <f t="shared" si="97"/>
        <v>2019</v>
      </c>
      <c r="C1164" s="15">
        <f t="shared" si="98"/>
        <v>3</v>
      </c>
      <c r="D1164" s="15">
        <f t="shared" si="99"/>
        <v>6</v>
      </c>
      <c r="E1164" s="15">
        <f t="shared" si="100"/>
        <v>1</v>
      </c>
      <c r="F1164" s="15">
        <v>8483</v>
      </c>
      <c r="G1164" s="15">
        <v>0</v>
      </c>
      <c r="H1164" s="62">
        <f t="shared" si="101"/>
        <v>135.75312788944871</v>
      </c>
    </row>
    <row r="1165" spans="1:8" x14ac:dyDescent="0.3">
      <c r="A1165" s="60">
        <v>43533</v>
      </c>
      <c r="B1165" s="15">
        <f t="shared" si="97"/>
        <v>2019</v>
      </c>
      <c r="C1165" s="15">
        <f t="shared" si="98"/>
        <v>3</v>
      </c>
      <c r="D1165" s="15">
        <f t="shared" si="99"/>
        <v>7</v>
      </c>
      <c r="E1165" s="15">
        <f t="shared" si="100"/>
        <v>1</v>
      </c>
      <c r="F1165" s="15">
        <v>8355</v>
      </c>
      <c r="G1165" s="15">
        <v>0</v>
      </c>
      <c r="H1165" s="62">
        <f t="shared" si="101"/>
        <v>97.833649479448354</v>
      </c>
    </row>
    <row r="1166" spans="1:8" x14ac:dyDescent="0.3">
      <c r="A1166" s="60">
        <v>43534</v>
      </c>
      <c r="B1166" s="15">
        <f t="shared" si="97"/>
        <v>2019</v>
      </c>
      <c r="C1166" s="15">
        <f t="shared" si="98"/>
        <v>3</v>
      </c>
      <c r="D1166" s="15">
        <f t="shared" si="99"/>
        <v>1</v>
      </c>
      <c r="E1166" s="15">
        <f t="shared" si="100"/>
        <v>0</v>
      </c>
      <c r="F1166" s="15">
        <v>8250</v>
      </c>
      <c r="G1166" s="15">
        <v>0</v>
      </c>
      <c r="H1166" s="62">
        <f t="shared" si="101"/>
        <v>181.9975352847739</v>
      </c>
    </row>
    <row r="1167" spans="1:8" x14ac:dyDescent="0.3">
      <c r="A1167" s="60">
        <v>43535</v>
      </c>
      <c r="B1167" s="15">
        <f t="shared" si="97"/>
        <v>2019</v>
      </c>
      <c r="C1167" s="15">
        <f t="shared" si="98"/>
        <v>3</v>
      </c>
      <c r="D1167" s="15">
        <f t="shared" si="99"/>
        <v>2</v>
      </c>
      <c r="E1167" s="15">
        <f t="shared" si="100"/>
        <v>0</v>
      </c>
      <c r="F1167" s="15">
        <v>8074</v>
      </c>
      <c r="G1167" s="15">
        <v>0</v>
      </c>
      <c r="H1167" s="62">
        <f t="shared" si="101"/>
        <v>186.61521752655025</v>
      </c>
    </row>
    <row r="1168" spans="1:8" x14ac:dyDescent="0.3">
      <c r="A1168" s="60">
        <v>43536</v>
      </c>
      <c r="B1168" s="15">
        <f t="shared" si="97"/>
        <v>2019</v>
      </c>
      <c r="C1168" s="15">
        <f t="shared" si="98"/>
        <v>3</v>
      </c>
      <c r="D1168" s="15">
        <f t="shared" si="99"/>
        <v>3</v>
      </c>
      <c r="E1168" s="15">
        <f t="shared" si="100"/>
        <v>0</v>
      </c>
      <c r="F1168" s="15">
        <v>7900</v>
      </c>
      <c r="G1168" s="15">
        <v>0</v>
      </c>
      <c r="H1168" s="62">
        <f t="shared" si="101"/>
        <v>184.00460981181172</v>
      </c>
    </row>
    <row r="1169" spans="1:8" x14ac:dyDescent="0.3">
      <c r="A1169" s="60">
        <v>43537</v>
      </c>
      <c r="B1169" s="15">
        <f t="shared" si="97"/>
        <v>2019</v>
      </c>
      <c r="C1169" s="15">
        <f t="shared" si="98"/>
        <v>3</v>
      </c>
      <c r="D1169" s="15">
        <f t="shared" si="99"/>
        <v>4</v>
      </c>
      <c r="E1169" s="15">
        <f t="shared" si="100"/>
        <v>0</v>
      </c>
      <c r="F1169" s="15">
        <v>7717</v>
      </c>
      <c r="G1169" s="15">
        <v>0</v>
      </c>
      <c r="H1169" s="62">
        <f t="shared" si="101"/>
        <v>173.37604039918003</v>
      </c>
    </row>
    <row r="1170" spans="1:8" x14ac:dyDescent="0.3">
      <c r="A1170" s="60">
        <v>43538</v>
      </c>
      <c r="B1170" s="15">
        <f t="shared" si="97"/>
        <v>2019</v>
      </c>
      <c r="C1170" s="15">
        <f t="shared" si="98"/>
        <v>3</v>
      </c>
      <c r="D1170" s="15">
        <f t="shared" si="99"/>
        <v>5</v>
      </c>
      <c r="E1170" s="15">
        <f t="shared" si="100"/>
        <v>0</v>
      </c>
      <c r="F1170" s="15">
        <v>7541</v>
      </c>
      <c r="G1170" s="15">
        <v>0</v>
      </c>
      <c r="H1170" s="62">
        <f t="shared" si="101"/>
        <v>154.12486390352271</v>
      </c>
    </row>
    <row r="1171" spans="1:8" x14ac:dyDescent="0.3">
      <c r="A1171" s="60">
        <v>43539</v>
      </c>
      <c r="B1171" s="15">
        <f t="shared" si="97"/>
        <v>2019</v>
      </c>
      <c r="C1171" s="15">
        <f t="shared" si="98"/>
        <v>3</v>
      </c>
      <c r="D1171" s="15">
        <f t="shared" si="99"/>
        <v>6</v>
      </c>
      <c r="E1171" s="15">
        <f t="shared" si="100"/>
        <v>1</v>
      </c>
      <c r="F1171" s="15">
        <v>7394</v>
      </c>
      <c r="G1171" s="15">
        <v>0</v>
      </c>
      <c r="H1171" s="62">
        <f t="shared" si="101"/>
        <v>135.75312788944871</v>
      </c>
    </row>
    <row r="1172" spans="1:8" x14ac:dyDescent="0.3">
      <c r="A1172" s="60">
        <v>43540</v>
      </c>
      <c r="B1172" s="15">
        <f t="shared" si="97"/>
        <v>2019</v>
      </c>
      <c r="C1172" s="15">
        <f t="shared" si="98"/>
        <v>3</v>
      </c>
      <c r="D1172" s="15">
        <f t="shared" si="99"/>
        <v>7</v>
      </c>
      <c r="E1172" s="15">
        <f t="shared" si="100"/>
        <v>1</v>
      </c>
      <c r="F1172" s="15">
        <v>7251</v>
      </c>
      <c r="G1172" s="15">
        <v>0</v>
      </c>
      <c r="H1172" s="62">
        <f t="shared" si="101"/>
        <v>97.833649479448354</v>
      </c>
    </row>
    <row r="1173" spans="1:8" x14ac:dyDescent="0.3">
      <c r="A1173" s="60">
        <v>43541</v>
      </c>
      <c r="B1173" s="15">
        <f t="shared" si="97"/>
        <v>2019</v>
      </c>
      <c r="C1173" s="15">
        <f t="shared" si="98"/>
        <v>3</v>
      </c>
      <c r="D1173" s="15">
        <f t="shared" si="99"/>
        <v>1</v>
      </c>
      <c r="E1173" s="15">
        <f t="shared" si="100"/>
        <v>0</v>
      </c>
      <c r="F1173" s="15">
        <v>7155</v>
      </c>
      <c r="G1173" s="15">
        <v>0</v>
      </c>
      <c r="H1173" s="62">
        <f t="shared" si="101"/>
        <v>181.9975352847739</v>
      </c>
    </row>
    <row r="1174" spans="1:8" x14ac:dyDescent="0.3">
      <c r="A1174" s="60">
        <v>43542</v>
      </c>
      <c r="B1174" s="15">
        <f t="shared" si="97"/>
        <v>2019</v>
      </c>
      <c r="C1174" s="15">
        <f t="shared" si="98"/>
        <v>3</v>
      </c>
      <c r="D1174" s="15">
        <f t="shared" si="99"/>
        <v>2</v>
      </c>
      <c r="E1174" s="15">
        <f t="shared" si="100"/>
        <v>0</v>
      </c>
      <c r="F1174" s="15">
        <v>6984</v>
      </c>
      <c r="G1174" s="15">
        <v>0</v>
      </c>
      <c r="H1174" s="62">
        <f t="shared" si="101"/>
        <v>186.61521752655025</v>
      </c>
    </row>
    <row r="1175" spans="1:8" x14ac:dyDescent="0.3">
      <c r="A1175" s="60">
        <v>43543</v>
      </c>
      <c r="B1175" s="15">
        <f t="shared" si="97"/>
        <v>2019</v>
      </c>
      <c r="C1175" s="15">
        <f t="shared" si="98"/>
        <v>3</v>
      </c>
      <c r="D1175" s="15">
        <f t="shared" si="99"/>
        <v>3</v>
      </c>
      <c r="E1175" s="15">
        <f t="shared" si="100"/>
        <v>0</v>
      </c>
      <c r="F1175" s="15">
        <v>6802</v>
      </c>
      <c r="G1175" s="15">
        <v>0</v>
      </c>
      <c r="H1175" s="62">
        <f t="shared" si="101"/>
        <v>184.00460981181172</v>
      </c>
    </row>
    <row r="1176" spans="1:8" x14ac:dyDescent="0.3">
      <c r="A1176" s="60">
        <v>43544</v>
      </c>
      <c r="B1176" s="15">
        <f t="shared" si="97"/>
        <v>2019</v>
      </c>
      <c r="C1176" s="15">
        <f t="shared" si="98"/>
        <v>3</v>
      </c>
      <c r="D1176" s="15">
        <f t="shared" si="99"/>
        <v>4</v>
      </c>
      <c r="E1176" s="15">
        <f t="shared" si="100"/>
        <v>0</v>
      </c>
      <c r="F1176" s="15">
        <v>6617</v>
      </c>
      <c r="G1176" s="15">
        <v>0</v>
      </c>
      <c r="H1176" s="62">
        <f t="shared" si="101"/>
        <v>173.37604039918003</v>
      </c>
    </row>
    <row r="1177" spans="1:8" x14ac:dyDescent="0.3">
      <c r="A1177" s="60">
        <v>43545</v>
      </c>
      <c r="B1177" s="15">
        <f t="shared" si="97"/>
        <v>2019</v>
      </c>
      <c r="C1177" s="15">
        <f t="shared" si="98"/>
        <v>3</v>
      </c>
      <c r="D1177" s="15">
        <f t="shared" si="99"/>
        <v>5</v>
      </c>
      <c r="E1177" s="15">
        <f t="shared" si="100"/>
        <v>0</v>
      </c>
      <c r="F1177" s="15">
        <v>6451</v>
      </c>
      <c r="G1177" s="15">
        <v>0</v>
      </c>
      <c r="H1177" s="62">
        <f t="shared" si="101"/>
        <v>154.12486390352271</v>
      </c>
    </row>
    <row r="1178" spans="1:8" x14ac:dyDescent="0.3">
      <c r="A1178" s="60">
        <v>43546</v>
      </c>
      <c r="B1178" s="15">
        <f t="shared" si="97"/>
        <v>2019</v>
      </c>
      <c r="C1178" s="15">
        <f t="shared" si="98"/>
        <v>3</v>
      </c>
      <c r="D1178" s="15">
        <f t="shared" si="99"/>
        <v>6</v>
      </c>
      <c r="E1178" s="15">
        <f t="shared" si="100"/>
        <v>1</v>
      </c>
      <c r="F1178" s="15">
        <v>6297</v>
      </c>
      <c r="G1178" s="15">
        <v>0</v>
      </c>
      <c r="H1178" s="62">
        <f t="shared" si="101"/>
        <v>135.75312788944871</v>
      </c>
    </row>
    <row r="1179" spans="1:8" x14ac:dyDescent="0.3">
      <c r="A1179" s="60">
        <v>43547</v>
      </c>
      <c r="B1179" s="15">
        <f t="shared" si="97"/>
        <v>2019</v>
      </c>
      <c r="C1179" s="15">
        <f t="shared" si="98"/>
        <v>3</v>
      </c>
      <c r="D1179" s="15">
        <f t="shared" si="99"/>
        <v>7</v>
      </c>
      <c r="E1179" s="15">
        <f t="shared" si="100"/>
        <v>1</v>
      </c>
      <c r="F1179" s="15">
        <v>6167</v>
      </c>
      <c r="G1179" s="15">
        <v>0</v>
      </c>
      <c r="H1179" s="62">
        <f t="shared" si="101"/>
        <v>97.833649479448354</v>
      </c>
    </row>
    <row r="1180" spans="1:8" x14ac:dyDescent="0.3">
      <c r="A1180" s="60">
        <v>43548</v>
      </c>
      <c r="B1180" s="15">
        <f t="shared" si="97"/>
        <v>2019</v>
      </c>
      <c r="C1180" s="15">
        <f t="shared" si="98"/>
        <v>3</v>
      </c>
      <c r="D1180" s="15">
        <f t="shared" si="99"/>
        <v>1</v>
      </c>
      <c r="E1180" s="15">
        <f t="shared" si="100"/>
        <v>0</v>
      </c>
      <c r="F1180" s="15">
        <v>6065</v>
      </c>
      <c r="G1180" s="15">
        <v>0</v>
      </c>
      <c r="H1180" s="62">
        <f t="shared" si="101"/>
        <v>181.9975352847739</v>
      </c>
    </row>
    <row r="1181" spans="1:8" x14ac:dyDescent="0.3">
      <c r="A1181" s="60">
        <v>43549</v>
      </c>
      <c r="B1181" s="15">
        <f t="shared" si="97"/>
        <v>2019</v>
      </c>
      <c r="C1181" s="15">
        <f t="shared" si="98"/>
        <v>3</v>
      </c>
      <c r="D1181" s="15">
        <f t="shared" si="99"/>
        <v>2</v>
      </c>
      <c r="E1181" s="15">
        <f t="shared" si="100"/>
        <v>0</v>
      </c>
      <c r="F1181" s="15">
        <v>5894</v>
      </c>
      <c r="G1181" s="15">
        <v>0</v>
      </c>
      <c r="H1181" s="62">
        <f t="shared" si="101"/>
        <v>186.61521752655025</v>
      </c>
    </row>
    <row r="1182" spans="1:8" x14ac:dyDescent="0.3">
      <c r="A1182" s="60">
        <v>43550</v>
      </c>
      <c r="B1182" s="15">
        <f t="shared" si="97"/>
        <v>2019</v>
      </c>
      <c r="C1182" s="15">
        <f t="shared" si="98"/>
        <v>3</v>
      </c>
      <c r="D1182" s="15">
        <f t="shared" si="99"/>
        <v>3</v>
      </c>
      <c r="E1182" s="15">
        <f t="shared" si="100"/>
        <v>0</v>
      </c>
      <c r="F1182" s="15">
        <v>5708</v>
      </c>
      <c r="G1182" s="15">
        <v>0</v>
      </c>
      <c r="H1182" s="62">
        <f t="shared" si="101"/>
        <v>184.00460981181172</v>
      </c>
    </row>
    <row r="1183" spans="1:8" x14ac:dyDescent="0.3">
      <c r="A1183" s="60">
        <v>43551</v>
      </c>
      <c r="B1183" s="15">
        <f t="shared" si="97"/>
        <v>2019</v>
      </c>
      <c r="C1183" s="15">
        <f t="shared" si="98"/>
        <v>3</v>
      </c>
      <c r="D1183" s="15">
        <f t="shared" si="99"/>
        <v>4</v>
      </c>
      <c r="E1183" s="15">
        <f t="shared" si="100"/>
        <v>0</v>
      </c>
      <c r="F1183" s="15">
        <v>5525</v>
      </c>
      <c r="G1183" s="15">
        <v>0</v>
      </c>
      <c r="H1183" s="62">
        <f t="shared" si="101"/>
        <v>173.37604039918003</v>
      </c>
    </row>
    <row r="1184" spans="1:8" x14ac:dyDescent="0.3">
      <c r="A1184" s="60">
        <v>43552</v>
      </c>
      <c r="B1184" s="15">
        <f t="shared" si="97"/>
        <v>2019</v>
      </c>
      <c r="C1184" s="15">
        <f t="shared" si="98"/>
        <v>3</v>
      </c>
      <c r="D1184" s="15">
        <f t="shared" si="99"/>
        <v>5</v>
      </c>
      <c r="E1184" s="15">
        <f t="shared" si="100"/>
        <v>0</v>
      </c>
      <c r="F1184" s="15">
        <v>5347</v>
      </c>
      <c r="G1184" s="15">
        <v>0</v>
      </c>
      <c r="H1184" s="62">
        <f t="shared" si="101"/>
        <v>154.12486390352271</v>
      </c>
    </row>
    <row r="1185" spans="1:8" x14ac:dyDescent="0.3">
      <c r="A1185" s="60">
        <v>43553</v>
      </c>
      <c r="B1185" s="15">
        <f t="shared" si="97"/>
        <v>2019</v>
      </c>
      <c r="C1185" s="15">
        <f t="shared" si="98"/>
        <v>3</v>
      </c>
      <c r="D1185" s="15">
        <f t="shared" si="99"/>
        <v>6</v>
      </c>
      <c r="E1185" s="15">
        <f t="shared" si="100"/>
        <v>1</v>
      </c>
      <c r="F1185" s="15">
        <v>5189</v>
      </c>
      <c r="G1185" s="15">
        <v>0</v>
      </c>
      <c r="H1185" s="62">
        <f t="shared" si="101"/>
        <v>135.75312788944871</v>
      </c>
    </row>
    <row r="1186" spans="1:8" x14ac:dyDescent="0.3">
      <c r="A1186" s="60">
        <v>43554</v>
      </c>
      <c r="B1186" s="15">
        <f t="shared" si="97"/>
        <v>2019</v>
      </c>
      <c r="C1186" s="15">
        <f t="shared" si="98"/>
        <v>3</v>
      </c>
      <c r="D1186" s="15">
        <f t="shared" si="99"/>
        <v>7</v>
      </c>
      <c r="E1186" s="15">
        <f t="shared" si="100"/>
        <v>1</v>
      </c>
      <c r="F1186" s="15">
        <v>5049</v>
      </c>
      <c r="G1186" s="15">
        <v>0</v>
      </c>
      <c r="H1186" s="62">
        <f t="shared" si="101"/>
        <v>97.833649479448354</v>
      </c>
    </row>
    <row r="1187" spans="1:8" x14ac:dyDescent="0.3">
      <c r="A1187" s="60">
        <v>43555</v>
      </c>
      <c r="B1187" s="15">
        <f t="shared" si="97"/>
        <v>2019</v>
      </c>
      <c r="C1187" s="15">
        <f t="shared" si="98"/>
        <v>3</v>
      </c>
      <c r="D1187" s="15">
        <f t="shared" si="99"/>
        <v>1</v>
      </c>
      <c r="E1187" s="15">
        <f t="shared" si="100"/>
        <v>0</v>
      </c>
      <c r="F1187" s="15">
        <v>4953</v>
      </c>
      <c r="G1187" s="15">
        <v>0</v>
      </c>
      <c r="H1187" s="62">
        <f t="shared" si="101"/>
        <v>181.9975352847739</v>
      </c>
    </row>
    <row r="1188" spans="1:8" x14ac:dyDescent="0.3">
      <c r="A1188" s="60">
        <v>43556</v>
      </c>
      <c r="B1188" s="15">
        <f t="shared" si="97"/>
        <v>2019</v>
      </c>
      <c r="C1188" s="15">
        <f t="shared" si="98"/>
        <v>4</v>
      </c>
      <c r="D1188" s="15">
        <f t="shared" si="99"/>
        <v>2</v>
      </c>
      <c r="E1188" s="15">
        <f t="shared" si="100"/>
        <v>0</v>
      </c>
      <c r="F1188" s="15">
        <v>4764</v>
      </c>
      <c r="G1188" s="15">
        <v>0</v>
      </c>
      <c r="H1188" s="62">
        <f t="shared" si="101"/>
        <v>189.35981786550732</v>
      </c>
    </row>
    <row r="1189" spans="1:8" x14ac:dyDescent="0.3">
      <c r="A1189" s="60">
        <v>43557</v>
      </c>
      <c r="B1189" s="15">
        <f t="shared" si="97"/>
        <v>2019</v>
      </c>
      <c r="C1189" s="15">
        <f t="shared" si="98"/>
        <v>4</v>
      </c>
      <c r="D1189" s="15">
        <f t="shared" si="99"/>
        <v>3</v>
      </c>
      <c r="E1189" s="15">
        <f t="shared" si="100"/>
        <v>0</v>
      </c>
      <c r="F1189" s="15">
        <v>4577</v>
      </c>
      <c r="G1189" s="15">
        <v>0</v>
      </c>
      <c r="H1189" s="62">
        <f t="shared" si="101"/>
        <v>186.74921015076876</v>
      </c>
    </row>
    <row r="1190" spans="1:8" x14ac:dyDescent="0.3">
      <c r="A1190" s="60">
        <v>43558</v>
      </c>
      <c r="B1190" s="15">
        <f t="shared" si="97"/>
        <v>2019</v>
      </c>
      <c r="C1190" s="15">
        <f t="shared" si="98"/>
        <v>4</v>
      </c>
      <c r="D1190" s="15">
        <f t="shared" si="99"/>
        <v>4</v>
      </c>
      <c r="E1190" s="15">
        <f t="shared" si="100"/>
        <v>0</v>
      </c>
      <c r="F1190" s="15">
        <v>4386</v>
      </c>
      <c r="G1190" s="15">
        <v>0</v>
      </c>
      <c r="H1190" s="62">
        <f t="shared" si="101"/>
        <v>176.1206407381371</v>
      </c>
    </row>
    <row r="1191" spans="1:8" x14ac:dyDescent="0.3">
      <c r="A1191" s="60">
        <v>43559</v>
      </c>
      <c r="B1191" s="15">
        <f t="shared" si="97"/>
        <v>2019</v>
      </c>
      <c r="C1191" s="15">
        <f t="shared" si="98"/>
        <v>4</v>
      </c>
      <c r="D1191" s="15">
        <f t="shared" si="99"/>
        <v>5</v>
      </c>
      <c r="E1191" s="15">
        <f t="shared" si="100"/>
        <v>0</v>
      </c>
      <c r="F1191" s="15">
        <v>4204</v>
      </c>
      <c r="G1191" s="15">
        <v>0</v>
      </c>
      <c r="H1191" s="62">
        <f t="shared" si="101"/>
        <v>156.86946424247975</v>
      </c>
    </row>
    <row r="1192" spans="1:8" x14ac:dyDescent="0.3">
      <c r="A1192" s="60">
        <v>43560</v>
      </c>
      <c r="B1192" s="15">
        <f t="shared" si="97"/>
        <v>2019</v>
      </c>
      <c r="C1192" s="15">
        <f t="shared" si="98"/>
        <v>4</v>
      </c>
      <c r="D1192" s="15">
        <f t="shared" si="99"/>
        <v>6</v>
      </c>
      <c r="E1192" s="15">
        <f t="shared" si="100"/>
        <v>1</v>
      </c>
      <c r="F1192" s="15">
        <v>4057</v>
      </c>
      <c r="G1192" s="15">
        <v>0</v>
      </c>
      <c r="H1192" s="62">
        <f t="shared" si="101"/>
        <v>138.49772822840578</v>
      </c>
    </row>
    <row r="1193" spans="1:8" x14ac:dyDescent="0.3">
      <c r="A1193" s="60">
        <v>43561</v>
      </c>
      <c r="B1193" s="15">
        <f t="shared" si="97"/>
        <v>2019</v>
      </c>
      <c r="C1193" s="15">
        <f t="shared" si="98"/>
        <v>4</v>
      </c>
      <c r="D1193" s="15">
        <f t="shared" si="99"/>
        <v>7</v>
      </c>
      <c r="E1193" s="15">
        <f t="shared" si="100"/>
        <v>1</v>
      </c>
      <c r="F1193" s="15">
        <v>3908</v>
      </c>
      <c r="G1193" s="15">
        <v>0</v>
      </c>
      <c r="H1193" s="62">
        <f t="shared" si="101"/>
        <v>100.57824981840541</v>
      </c>
    </row>
    <row r="1194" spans="1:8" x14ac:dyDescent="0.3">
      <c r="A1194" s="60">
        <v>43562</v>
      </c>
      <c r="B1194" s="15">
        <f t="shared" si="97"/>
        <v>2019</v>
      </c>
      <c r="C1194" s="15">
        <f t="shared" si="98"/>
        <v>4</v>
      </c>
      <c r="D1194" s="15">
        <f t="shared" si="99"/>
        <v>1</v>
      </c>
      <c r="E1194" s="15">
        <f t="shared" si="100"/>
        <v>0</v>
      </c>
      <c r="F1194" s="15">
        <v>3818</v>
      </c>
      <c r="G1194" s="15">
        <v>0</v>
      </c>
      <c r="H1194" s="62">
        <f t="shared" si="101"/>
        <v>184.74213562373097</v>
      </c>
    </row>
    <row r="1195" spans="1:8" x14ac:dyDescent="0.3">
      <c r="A1195" s="60">
        <v>43563</v>
      </c>
      <c r="B1195" s="15">
        <f t="shared" si="97"/>
        <v>2019</v>
      </c>
      <c r="C1195" s="15">
        <f t="shared" si="98"/>
        <v>4</v>
      </c>
      <c r="D1195" s="15">
        <f t="shared" si="99"/>
        <v>2</v>
      </c>
      <c r="E1195" s="15">
        <f t="shared" si="100"/>
        <v>0</v>
      </c>
      <c r="F1195" s="15">
        <v>3635</v>
      </c>
      <c r="G1195" s="15">
        <v>0</v>
      </c>
      <c r="H1195" s="62">
        <f t="shared" si="101"/>
        <v>189.35981786550732</v>
      </c>
    </row>
    <row r="1196" spans="1:8" x14ac:dyDescent="0.3">
      <c r="A1196" s="60">
        <v>43564</v>
      </c>
      <c r="B1196" s="15">
        <f t="shared" si="97"/>
        <v>2019</v>
      </c>
      <c r="C1196" s="15">
        <f t="shared" si="98"/>
        <v>4</v>
      </c>
      <c r="D1196" s="15">
        <f t="shared" si="99"/>
        <v>3</v>
      </c>
      <c r="E1196" s="15">
        <f t="shared" si="100"/>
        <v>0</v>
      </c>
      <c r="F1196" s="15">
        <v>3444</v>
      </c>
      <c r="G1196" s="15">
        <v>0</v>
      </c>
      <c r="H1196" s="62">
        <f t="shared" si="101"/>
        <v>186.74921015076876</v>
      </c>
    </row>
    <row r="1197" spans="1:8" x14ac:dyDescent="0.3">
      <c r="A1197" s="60">
        <v>43565</v>
      </c>
      <c r="B1197" s="15">
        <f t="shared" si="97"/>
        <v>2019</v>
      </c>
      <c r="C1197" s="15">
        <f t="shared" si="98"/>
        <v>4</v>
      </c>
      <c r="D1197" s="15">
        <f t="shared" si="99"/>
        <v>4</v>
      </c>
      <c r="E1197" s="15">
        <f t="shared" si="100"/>
        <v>0</v>
      </c>
      <c r="F1197" s="15">
        <v>3246</v>
      </c>
      <c r="G1197" s="15">
        <v>0</v>
      </c>
      <c r="H1197" s="62">
        <f t="shared" si="101"/>
        <v>176.1206407381371</v>
      </c>
    </row>
    <row r="1198" spans="1:8" x14ac:dyDescent="0.3">
      <c r="A1198" s="60">
        <v>43566</v>
      </c>
      <c r="B1198" s="15">
        <f t="shared" si="97"/>
        <v>2019</v>
      </c>
      <c r="C1198" s="15">
        <f t="shared" si="98"/>
        <v>4</v>
      </c>
      <c r="D1198" s="15">
        <f t="shared" si="99"/>
        <v>5</v>
      </c>
      <c r="E1198" s="15">
        <f t="shared" si="100"/>
        <v>0</v>
      </c>
      <c r="F1198" s="15">
        <v>3070</v>
      </c>
      <c r="G1198" s="15">
        <v>0</v>
      </c>
      <c r="H1198" s="62">
        <f t="shared" si="101"/>
        <v>156.86946424247975</v>
      </c>
    </row>
    <row r="1199" spans="1:8" x14ac:dyDescent="0.3">
      <c r="A1199" s="60">
        <v>43567</v>
      </c>
      <c r="B1199" s="15">
        <f t="shared" si="97"/>
        <v>2019</v>
      </c>
      <c r="C1199" s="15">
        <f t="shared" si="98"/>
        <v>4</v>
      </c>
      <c r="D1199" s="15">
        <f t="shared" si="99"/>
        <v>6</v>
      </c>
      <c r="E1199" s="15">
        <f t="shared" si="100"/>
        <v>1</v>
      </c>
      <c r="F1199" s="15">
        <v>2925</v>
      </c>
      <c r="G1199" s="15">
        <v>0</v>
      </c>
      <c r="H1199" s="62">
        <f t="shared" si="101"/>
        <v>138.49772822840578</v>
      </c>
    </row>
    <row r="1200" spans="1:8" x14ac:dyDescent="0.3">
      <c r="A1200" s="60">
        <v>43568</v>
      </c>
      <c r="B1200" s="15">
        <f t="shared" si="97"/>
        <v>2019</v>
      </c>
      <c r="C1200" s="15">
        <f t="shared" si="98"/>
        <v>4</v>
      </c>
      <c r="D1200" s="15">
        <f t="shared" si="99"/>
        <v>7</v>
      </c>
      <c r="E1200" s="15">
        <f t="shared" si="100"/>
        <v>1</v>
      </c>
      <c r="F1200" s="15">
        <v>2785</v>
      </c>
      <c r="G1200" s="15">
        <v>0</v>
      </c>
      <c r="H1200" s="62">
        <f t="shared" si="101"/>
        <v>100.57824981840541</v>
      </c>
    </row>
    <row r="1201" spans="1:8" x14ac:dyDescent="0.3">
      <c r="A1201" s="60">
        <v>43569</v>
      </c>
      <c r="B1201" s="15">
        <f t="shared" si="97"/>
        <v>2019</v>
      </c>
      <c r="C1201" s="15">
        <f t="shared" si="98"/>
        <v>4</v>
      </c>
      <c r="D1201" s="15">
        <f t="shared" si="99"/>
        <v>1</v>
      </c>
      <c r="E1201" s="15">
        <f t="shared" si="100"/>
        <v>0</v>
      </c>
      <c r="F1201" s="15">
        <v>2679</v>
      </c>
      <c r="G1201" s="15">
        <v>0</v>
      </c>
      <c r="H1201" s="62">
        <f t="shared" si="101"/>
        <v>184.74213562373097</v>
      </c>
    </row>
    <row r="1202" spans="1:8" x14ac:dyDescent="0.3">
      <c r="A1202" s="60">
        <v>43570</v>
      </c>
      <c r="B1202" s="15">
        <f t="shared" si="97"/>
        <v>2019</v>
      </c>
      <c r="C1202" s="15">
        <f t="shared" si="98"/>
        <v>4</v>
      </c>
      <c r="D1202" s="15">
        <f t="shared" si="99"/>
        <v>2</v>
      </c>
      <c r="E1202" s="15">
        <f t="shared" si="100"/>
        <v>0</v>
      </c>
      <c r="F1202" s="15">
        <v>2498</v>
      </c>
      <c r="G1202" s="15">
        <v>0</v>
      </c>
      <c r="H1202" s="62">
        <f t="shared" si="101"/>
        <v>189.35981786550732</v>
      </c>
    </row>
    <row r="1203" spans="1:8" x14ac:dyDescent="0.3">
      <c r="A1203" s="60">
        <v>43571</v>
      </c>
      <c r="B1203" s="15">
        <f t="shared" si="97"/>
        <v>2019</v>
      </c>
      <c r="C1203" s="15">
        <f t="shared" si="98"/>
        <v>4</v>
      </c>
      <c r="D1203" s="15">
        <f t="shared" si="99"/>
        <v>3</v>
      </c>
      <c r="E1203" s="15">
        <f t="shared" si="100"/>
        <v>0</v>
      </c>
      <c r="F1203" s="15">
        <v>2313</v>
      </c>
      <c r="G1203" s="15">
        <v>0</v>
      </c>
      <c r="H1203" s="62">
        <f t="shared" si="101"/>
        <v>186.74921015076876</v>
      </c>
    </row>
    <row r="1204" spans="1:8" x14ac:dyDescent="0.3">
      <c r="A1204" s="60">
        <v>43572</v>
      </c>
      <c r="B1204" s="15">
        <f t="shared" si="97"/>
        <v>2019</v>
      </c>
      <c r="C1204" s="15">
        <f t="shared" si="98"/>
        <v>4</v>
      </c>
      <c r="D1204" s="15">
        <f t="shared" si="99"/>
        <v>4</v>
      </c>
      <c r="E1204" s="15">
        <f t="shared" si="100"/>
        <v>0</v>
      </c>
      <c r="F1204" s="15">
        <v>2130</v>
      </c>
      <c r="G1204" s="15">
        <v>0</v>
      </c>
      <c r="H1204" s="62">
        <f t="shared" si="101"/>
        <v>176.1206407381371</v>
      </c>
    </row>
    <row r="1205" spans="1:8" x14ac:dyDescent="0.3">
      <c r="A1205" s="60">
        <v>43573</v>
      </c>
      <c r="B1205" s="15">
        <f t="shared" si="97"/>
        <v>2019</v>
      </c>
      <c r="C1205" s="15">
        <f t="shared" si="98"/>
        <v>4</v>
      </c>
      <c r="D1205" s="15">
        <f t="shared" si="99"/>
        <v>5</v>
      </c>
      <c r="E1205" s="15">
        <f t="shared" si="100"/>
        <v>0</v>
      </c>
      <c r="F1205" s="15">
        <v>7660</v>
      </c>
      <c r="G1205" s="15">
        <v>5696</v>
      </c>
      <c r="H1205" s="62">
        <f t="shared" si="101"/>
        <v>156.86946424247975</v>
      </c>
    </row>
    <row r="1206" spans="1:8" x14ac:dyDescent="0.3">
      <c r="A1206" s="60">
        <v>43574</v>
      </c>
      <c r="B1206" s="15">
        <f t="shared" si="97"/>
        <v>2019</v>
      </c>
      <c r="C1206" s="15">
        <f t="shared" si="98"/>
        <v>4</v>
      </c>
      <c r="D1206" s="15">
        <f t="shared" si="99"/>
        <v>6</v>
      </c>
      <c r="E1206" s="15">
        <f t="shared" si="100"/>
        <v>1</v>
      </c>
      <c r="F1206" s="15">
        <v>7511</v>
      </c>
      <c r="G1206" s="15">
        <v>0</v>
      </c>
      <c r="H1206" s="62">
        <f t="shared" si="101"/>
        <v>138.49772822840578</v>
      </c>
    </row>
    <row r="1207" spans="1:8" x14ac:dyDescent="0.3">
      <c r="A1207" s="60">
        <v>43575</v>
      </c>
      <c r="B1207" s="15">
        <f t="shared" si="97"/>
        <v>2019</v>
      </c>
      <c r="C1207" s="15">
        <f t="shared" si="98"/>
        <v>4</v>
      </c>
      <c r="D1207" s="15">
        <f t="shared" si="99"/>
        <v>7</v>
      </c>
      <c r="E1207" s="15">
        <f t="shared" si="100"/>
        <v>1</v>
      </c>
      <c r="F1207" s="15">
        <v>7363</v>
      </c>
      <c r="G1207" s="15">
        <v>0</v>
      </c>
      <c r="H1207" s="62">
        <f t="shared" si="101"/>
        <v>100.57824981840541</v>
      </c>
    </row>
    <row r="1208" spans="1:8" x14ac:dyDescent="0.3">
      <c r="A1208" s="60">
        <v>43576</v>
      </c>
      <c r="B1208" s="15">
        <f t="shared" si="97"/>
        <v>2019</v>
      </c>
      <c r="C1208" s="15">
        <f t="shared" si="98"/>
        <v>4</v>
      </c>
      <c r="D1208" s="15">
        <f t="shared" si="99"/>
        <v>1</v>
      </c>
      <c r="E1208" s="15">
        <f t="shared" si="100"/>
        <v>0</v>
      </c>
      <c r="F1208" s="15">
        <v>7265</v>
      </c>
      <c r="G1208" s="15">
        <v>0</v>
      </c>
      <c r="H1208" s="62">
        <f t="shared" si="101"/>
        <v>184.74213562373097</v>
      </c>
    </row>
    <row r="1209" spans="1:8" x14ac:dyDescent="0.3">
      <c r="A1209" s="60">
        <v>43577</v>
      </c>
      <c r="B1209" s="15">
        <f t="shared" si="97"/>
        <v>2019</v>
      </c>
      <c r="C1209" s="15">
        <f t="shared" si="98"/>
        <v>4</v>
      </c>
      <c r="D1209" s="15">
        <f t="shared" si="99"/>
        <v>2</v>
      </c>
      <c r="E1209" s="15">
        <f t="shared" si="100"/>
        <v>0</v>
      </c>
      <c r="F1209" s="15">
        <v>7079</v>
      </c>
      <c r="G1209" s="15">
        <v>0</v>
      </c>
      <c r="H1209" s="62">
        <f t="shared" si="101"/>
        <v>189.35981786550732</v>
      </c>
    </row>
    <row r="1210" spans="1:8" x14ac:dyDescent="0.3">
      <c r="A1210" s="60">
        <v>43578</v>
      </c>
      <c r="B1210" s="15">
        <f t="shared" si="97"/>
        <v>2019</v>
      </c>
      <c r="C1210" s="15">
        <f t="shared" si="98"/>
        <v>4</v>
      </c>
      <c r="D1210" s="15">
        <f t="shared" si="99"/>
        <v>3</v>
      </c>
      <c r="E1210" s="15">
        <f t="shared" si="100"/>
        <v>0</v>
      </c>
      <c r="F1210" s="15">
        <v>6886</v>
      </c>
      <c r="G1210" s="15">
        <v>0</v>
      </c>
      <c r="H1210" s="62">
        <f t="shared" si="101"/>
        <v>186.74921015076876</v>
      </c>
    </row>
    <row r="1211" spans="1:8" x14ac:dyDescent="0.3">
      <c r="A1211" s="60">
        <v>43579</v>
      </c>
      <c r="B1211" s="15">
        <f t="shared" si="97"/>
        <v>2019</v>
      </c>
      <c r="C1211" s="15">
        <f t="shared" si="98"/>
        <v>4</v>
      </c>
      <c r="D1211" s="15">
        <f t="shared" si="99"/>
        <v>4</v>
      </c>
      <c r="E1211" s="15">
        <f t="shared" si="100"/>
        <v>0</v>
      </c>
      <c r="F1211" s="15">
        <v>6696</v>
      </c>
      <c r="G1211" s="15">
        <v>0</v>
      </c>
      <c r="H1211" s="62">
        <f t="shared" si="101"/>
        <v>176.1206407381371</v>
      </c>
    </row>
    <row r="1212" spans="1:8" x14ac:dyDescent="0.3">
      <c r="A1212" s="60">
        <v>43580</v>
      </c>
      <c r="B1212" s="15">
        <f t="shared" si="97"/>
        <v>2019</v>
      </c>
      <c r="C1212" s="15">
        <f t="shared" si="98"/>
        <v>4</v>
      </c>
      <c r="D1212" s="15">
        <f t="shared" si="99"/>
        <v>5</v>
      </c>
      <c r="E1212" s="15">
        <f t="shared" si="100"/>
        <v>0</v>
      </c>
      <c r="F1212" s="15">
        <v>6523</v>
      </c>
      <c r="G1212" s="15">
        <v>0</v>
      </c>
      <c r="H1212" s="62">
        <f t="shared" si="101"/>
        <v>156.86946424247975</v>
      </c>
    </row>
    <row r="1213" spans="1:8" x14ac:dyDescent="0.3">
      <c r="A1213" s="60">
        <v>43581</v>
      </c>
      <c r="B1213" s="15">
        <f t="shared" si="97"/>
        <v>2019</v>
      </c>
      <c r="C1213" s="15">
        <f t="shared" si="98"/>
        <v>4</v>
      </c>
      <c r="D1213" s="15">
        <f t="shared" si="99"/>
        <v>6</v>
      </c>
      <c r="E1213" s="15">
        <f t="shared" si="100"/>
        <v>1</v>
      </c>
      <c r="F1213" s="15">
        <v>6377</v>
      </c>
      <c r="G1213" s="15">
        <v>0</v>
      </c>
      <c r="H1213" s="62">
        <f t="shared" si="101"/>
        <v>138.49772822840578</v>
      </c>
    </row>
    <row r="1214" spans="1:8" x14ac:dyDescent="0.3">
      <c r="A1214" s="60">
        <v>43582</v>
      </c>
      <c r="B1214" s="15">
        <f t="shared" si="97"/>
        <v>2019</v>
      </c>
      <c r="C1214" s="15">
        <f t="shared" si="98"/>
        <v>4</v>
      </c>
      <c r="D1214" s="15">
        <f t="shared" si="99"/>
        <v>7</v>
      </c>
      <c r="E1214" s="15">
        <f t="shared" si="100"/>
        <v>1</v>
      </c>
      <c r="F1214" s="15">
        <v>6241</v>
      </c>
      <c r="G1214" s="15">
        <v>0</v>
      </c>
      <c r="H1214" s="62">
        <f t="shared" si="101"/>
        <v>100.57824981840541</v>
      </c>
    </row>
    <row r="1215" spans="1:8" x14ac:dyDescent="0.3">
      <c r="A1215" s="60">
        <v>43583</v>
      </c>
      <c r="B1215" s="15">
        <f t="shared" si="97"/>
        <v>2019</v>
      </c>
      <c r="C1215" s="15">
        <f t="shared" si="98"/>
        <v>4</v>
      </c>
      <c r="D1215" s="15">
        <f t="shared" si="99"/>
        <v>1</v>
      </c>
      <c r="E1215" s="15">
        <f t="shared" si="100"/>
        <v>0</v>
      </c>
      <c r="F1215" s="15">
        <v>6142</v>
      </c>
      <c r="G1215" s="15">
        <v>0</v>
      </c>
      <c r="H1215" s="62">
        <f t="shared" si="101"/>
        <v>184.74213562373097</v>
      </c>
    </row>
    <row r="1216" spans="1:8" x14ac:dyDescent="0.3">
      <c r="A1216" s="60">
        <v>43584</v>
      </c>
      <c r="B1216" s="15">
        <f t="shared" si="97"/>
        <v>2019</v>
      </c>
      <c r="C1216" s="15">
        <f t="shared" si="98"/>
        <v>4</v>
      </c>
      <c r="D1216" s="15">
        <f t="shared" si="99"/>
        <v>2</v>
      </c>
      <c r="E1216" s="15">
        <f t="shared" si="100"/>
        <v>0</v>
      </c>
      <c r="F1216" s="15">
        <v>5970</v>
      </c>
      <c r="G1216" s="15">
        <v>0</v>
      </c>
      <c r="H1216" s="62">
        <f t="shared" si="101"/>
        <v>189.35981786550732</v>
      </c>
    </row>
    <row r="1217" spans="1:8" x14ac:dyDescent="0.3">
      <c r="A1217" s="60">
        <v>43585</v>
      </c>
      <c r="B1217" s="15">
        <f t="shared" si="97"/>
        <v>2019</v>
      </c>
      <c r="C1217" s="15">
        <f t="shared" si="98"/>
        <v>4</v>
      </c>
      <c r="D1217" s="15">
        <f t="shared" si="99"/>
        <v>3</v>
      </c>
      <c r="E1217" s="15">
        <f t="shared" si="100"/>
        <v>0</v>
      </c>
      <c r="F1217" s="15">
        <v>5770</v>
      </c>
      <c r="G1217" s="15">
        <v>0</v>
      </c>
      <c r="H1217" s="62">
        <f t="shared" si="101"/>
        <v>186.74921015076876</v>
      </c>
    </row>
    <row r="1218" spans="1:8" x14ac:dyDescent="0.3">
      <c r="A1218" s="60">
        <v>43586</v>
      </c>
      <c r="B1218" s="15">
        <f t="shared" ref="B1218:B1281" si="102">YEAR(A1218)</f>
        <v>2019</v>
      </c>
      <c r="C1218" s="15">
        <f t="shared" ref="C1218:C1281" si="103">MONTH(A1218)</f>
        <v>5</v>
      </c>
      <c r="D1218" s="15">
        <f t="shared" ref="D1218:D1281" si="104">WEEKDAY(A1218)</f>
        <v>4</v>
      </c>
      <c r="E1218" s="15">
        <f t="shared" ref="E1218:E1281" si="105">IF(OR(D1218=6,D1218=7),1,0)</f>
        <v>0</v>
      </c>
      <c r="F1218" s="15">
        <v>5592</v>
      </c>
      <c r="G1218" s="15">
        <v>0</v>
      </c>
      <c r="H1218" s="62">
        <f t="shared" ref="H1218:H1281" si="106">100-2.17*D1218^2.25+12.77*D1218+EXP(-D1218/0.032)+5*C1218^0.75+10*E1218+20*(B1218-2016)</f>
        <v>178.69701273881668</v>
      </c>
    </row>
    <row r="1219" spans="1:8" x14ac:dyDescent="0.3">
      <c r="A1219" s="60">
        <v>43587</v>
      </c>
      <c r="B1219" s="15">
        <f t="shared" si="102"/>
        <v>2019</v>
      </c>
      <c r="C1219" s="15">
        <f t="shared" si="103"/>
        <v>5</v>
      </c>
      <c r="D1219" s="15">
        <f t="shared" si="104"/>
        <v>5</v>
      </c>
      <c r="E1219" s="15">
        <f t="shared" si="105"/>
        <v>0</v>
      </c>
      <c r="F1219" s="15">
        <v>5416</v>
      </c>
      <c r="G1219" s="15">
        <v>0</v>
      </c>
      <c r="H1219" s="62">
        <f t="shared" si="106"/>
        <v>159.44583624315936</v>
      </c>
    </row>
    <row r="1220" spans="1:8" x14ac:dyDescent="0.3">
      <c r="A1220" s="60">
        <v>43588</v>
      </c>
      <c r="B1220" s="15">
        <f t="shared" si="102"/>
        <v>2019</v>
      </c>
      <c r="C1220" s="15">
        <f t="shared" si="103"/>
        <v>5</v>
      </c>
      <c r="D1220" s="15">
        <f t="shared" si="104"/>
        <v>6</v>
      </c>
      <c r="E1220" s="15">
        <f t="shared" si="105"/>
        <v>1</v>
      </c>
      <c r="F1220" s="15">
        <v>5263</v>
      </c>
      <c r="G1220" s="15">
        <v>0</v>
      </c>
      <c r="H1220" s="62">
        <f t="shared" si="106"/>
        <v>141.07410022908539</v>
      </c>
    </row>
    <row r="1221" spans="1:8" x14ac:dyDescent="0.3">
      <c r="A1221" s="60">
        <v>43589</v>
      </c>
      <c r="B1221" s="15">
        <f t="shared" si="102"/>
        <v>2019</v>
      </c>
      <c r="C1221" s="15">
        <f t="shared" si="103"/>
        <v>5</v>
      </c>
      <c r="D1221" s="15">
        <f t="shared" si="104"/>
        <v>7</v>
      </c>
      <c r="E1221" s="15">
        <f t="shared" si="105"/>
        <v>1</v>
      </c>
      <c r="F1221" s="15">
        <v>5112</v>
      </c>
      <c r="G1221" s="15">
        <v>0</v>
      </c>
      <c r="H1221" s="62">
        <f t="shared" si="106"/>
        <v>103.15462181908501</v>
      </c>
    </row>
    <row r="1222" spans="1:8" x14ac:dyDescent="0.3">
      <c r="A1222" s="60">
        <v>43590</v>
      </c>
      <c r="B1222" s="15">
        <f t="shared" si="102"/>
        <v>2019</v>
      </c>
      <c r="C1222" s="15">
        <f t="shared" si="103"/>
        <v>5</v>
      </c>
      <c r="D1222" s="15">
        <f t="shared" si="104"/>
        <v>1</v>
      </c>
      <c r="E1222" s="15">
        <f t="shared" si="105"/>
        <v>0</v>
      </c>
      <c r="F1222" s="15">
        <v>5028</v>
      </c>
      <c r="G1222" s="15">
        <v>0</v>
      </c>
      <c r="H1222" s="62">
        <f t="shared" si="106"/>
        <v>187.31850762441059</v>
      </c>
    </row>
    <row r="1223" spans="1:8" x14ac:dyDescent="0.3">
      <c r="A1223" s="60">
        <v>43591</v>
      </c>
      <c r="B1223" s="15">
        <f t="shared" si="102"/>
        <v>2019</v>
      </c>
      <c r="C1223" s="15">
        <f t="shared" si="103"/>
        <v>5</v>
      </c>
      <c r="D1223" s="15">
        <f t="shared" si="104"/>
        <v>2</v>
      </c>
      <c r="E1223" s="15">
        <f t="shared" si="105"/>
        <v>0</v>
      </c>
      <c r="F1223" s="15">
        <v>4844</v>
      </c>
      <c r="G1223" s="15">
        <v>0</v>
      </c>
      <c r="H1223" s="62">
        <f t="shared" si="106"/>
        <v>191.93618986618691</v>
      </c>
    </row>
    <row r="1224" spans="1:8" x14ac:dyDescent="0.3">
      <c r="A1224" s="60">
        <v>43592</v>
      </c>
      <c r="B1224" s="15">
        <f t="shared" si="102"/>
        <v>2019</v>
      </c>
      <c r="C1224" s="15">
        <f t="shared" si="103"/>
        <v>5</v>
      </c>
      <c r="D1224" s="15">
        <f t="shared" si="104"/>
        <v>3</v>
      </c>
      <c r="E1224" s="15">
        <f t="shared" si="105"/>
        <v>0</v>
      </c>
      <c r="F1224" s="15">
        <v>4642</v>
      </c>
      <c r="G1224" s="15">
        <v>0</v>
      </c>
      <c r="H1224" s="62">
        <f t="shared" si="106"/>
        <v>189.32558215144837</v>
      </c>
    </row>
    <row r="1225" spans="1:8" x14ac:dyDescent="0.3">
      <c r="A1225" s="60">
        <v>43593</v>
      </c>
      <c r="B1225" s="15">
        <f t="shared" si="102"/>
        <v>2019</v>
      </c>
      <c r="C1225" s="15">
        <f t="shared" si="103"/>
        <v>5</v>
      </c>
      <c r="D1225" s="15">
        <f t="shared" si="104"/>
        <v>4</v>
      </c>
      <c r="E1225" s="15">
        <f t="shared" si="105"/>
        <v>0</v>
      </c>
      <c r="F1225" s="15">
        <v>4452</v>
      </c>
      <c r="G1225" s="15">
        <v>0</v>
      </c>
      <c r="H1225" s="62">
        <f t="shared" si="106"/>
        <v>178.69701273881668</v>
      </c>
    </row>
    <row r="1226" spans="1:8" x14ac:dyDescent="0.3">
      <c r="A1226" s="60">
        <v>43594</v>
      </c>
      <c r="B1226" s="15">
        <f t="shared" si="102"/>
        <v>2019</v>
      </c>
      <c r="C1226" s="15">
        <f t="shared" si="103"/>
        <v>5</v>
      </c>
      <c r="D1226" s="15">
        <f t="shared" si="104"/>
        <v>5</v>
      </c>
      <c r="E1226" s="15">
        <f t="shared" si="105"/>
        <v>0</v>
      </c>
      <c r="F1226" s="15">
        <v>4269</v>
      </c>
      <c r="G1226" s="15">
        <v>0</v>
      </c>
      <c r="H1226" s="62">
        <f t="shared" si="106"/>
        <v>159.44583624315936</v>
      </c>
    </row>
    <row r="1227" spans="1:8" x14ac:dyDescent="0.3">
      <c r="A1227" s="60">
        <v>43595</v>
      </c>
      <c r="B1227" s="15">
        <f t="shared" si="102"/>
        <v>2019</v>
      </c>
      <c r="C1227" s="15">
        <f t="shared" si="103"/>
        <v>5</v>
      </c>
      <c r="D1227" s="15">
        <f t="shared" si="104"/>
        <v>6</v>
      </c>
      <c r="E1227" s="15">
        <f t="shared" si="105"/>
        <v>1</v>
      </c>
      <c r="F1227" s="15">
        <v>4095</v>
      </c>
      <c r="G1227" s="15">
        <v>0</v>
      </c>
      <c r="H1227" s="62">
        <f t="shared" si="106"/>
        <v>141.07410022908539</v>
      </c>
    </row>
    <row r="1228" spans="1:8" x14ac:dyDescent="0.3">
      <c r="A1228" s="60">
        <v>43596</v>
      </c>
      <c r="B1228" s="15">
        <f t="shared" si="102"/>
        <v>2019</v>
      </c>
      <c r="C1228" s="15">
        <f t="shared" si="103"/>
        <v>5</v>
      </c>
      <c r="D1228" s="15">
        <f t="shared" si="104"/>
        <v>7</v>
      </c>
      <c r="E1228" s="15">
        <f t="shared" si="105"/>
        <v>1</v>
      </c>
      <c r="F1228" s="15">
        <v>3959</v>
      </c>
      <c r="G1228" s="15">
        <v>0</v>
      </c>
      <c r="H1228" s="62">
        <f t="shared" si="106"/>
        <v>103.15462181908501</v>
      </c>
    </row>
    <row r="1229" spans="1:8" x14ac:dyDescent="0.3">
      <c r="A1229" s="60">
        <v>43597</v>
      </c>
      <c r="B1229" s="15">
        <f t="shared" si="102"/>
        <v>2019</v>
      </c>
      <c r="C1229" s="15">
        <f t="shared" si="103"/>
        <v>5</v>
      </c>
      <c r="D1229" s="15">
        <f t="shared" si="104"/>
        <v>1</v>
      </c>
      <c r="E1229" s="15">
        <f t="shared" si="105"/>
        <v>0</v>
      </c>
      <c r="F1229" s="15">
        <v>3851</v>
      </c>
      <c r="G1229" s="15">
        <v>0</v>
      </c>
      <c r="H1229" s="62">
        <f t="shared" si="106"/>
        <v>187.31850762441059</v>
      </c>
    </row>
    <row r="1230" spans="1:8" x14ac:dyDescent="0.3">
      <c r="A1230" s="60">
        <v>43598</v>
      </c>
      <c r="B1230" s="15">
        <f t="shared" si="102"/>
        <v>2019</v>
      </c>
      <c r="C1230" s="15">
        <f t="shared" si="103"/>
        <v>5</v>
      </c>
      <c r="D1230" s="15">
        <f t="shared" si="104"/>
        <v>2</v>
      </c>
      <c r="E1230" s="15">
        <f t="shared" si="105"/>
        <v>0</v>
      </c>
      <c r="F1230" s="15">
        <v>3664</v>
      </c>
      <c r="G1230" s="15">
        <v>0</v>
      </c>
      <c r="H1230" s="62">
        <f t="shared" si="106"/>
        <v>191.93618986618691</v>
      </c>
    </row>
    <row r="1231" spans="1:8" x14ac:dyDescent="0.3">
      <c r="A1231" s="60">
        <v>43599</v>
      </c>
      <c r="B1231" s="15">
        <f t="shared" si="102"/>
        <v>2019</v>
      </c>
      <c r="C1231" s="15">
        <f t="shared" si="103"/>
        <v>5</v>
      </c>
      <c r="D1231" s="15">
        <f t="shared" si="104"/>
        <v>3</v>
      </c>
      <c r="E1231" s="15">
        <f t="shared" si="105"/>
        <v>0</v>
      </c>
      <c r="F1231" s="15">
        <v>3467</v>
      </c>
      <c r="G1231" s="15">
        <v>0</v>
      </c>
      <c r="H1231" s="62">
        <f t="shared" si="106"/>
        <v>189.32558215144837</v>
      </c>
    </row>
    <row r="1232" spans="1:8" x14ac:dyDescent="0.3">
      <c r="A1232" s="60">
        <v>43600</v>
      </c>
      <c r="B1232" s="15">
        <f t="shared" si="102"/>
        <v>2019</v>
      </c>
      <c r="C1232" s="15">
        <f t="shared" si="103"/>
        <v>5</v>
      </c>
      <c r="D1232" s="15">
        <f t="shared" si="104"/>
        <v>4</v>
      </c>
      <c r="E1232" s="15">
        <f t="shared" si="105"/>
        <v>0</v>
      </c>
      <c r="F1232" s="15">
        <v>3263</v>
      </c>
      <c r="G1232" s="15">
        <v>0</v>
      </c>
      <c r="H1232" s="62">
        <f t="shared" si="106"/>
        <v>178.69701273881668</v>
      </c>
    </row>
    <row r="1233" spans="1:8" x14ac:dyDescent="0.3">
      <c r="A1233" s="60">
        <v>43601</v>
      </c>
      <c r="B1233" s="15">
        <f t="shared" si="102"/>
        <v>2019</v>
      </c>
      <c r="C1233" s="15">
        <f t="shared" si="103"/>
        <v>5</v>
      </c>
      <c r="D1233" s="15">
        <f t="shared" si="104"/>
        <v>5</v>
      </c>
      <c r="E1233" s="15">
        <f t="shared" si="105"/>
        <v>0</v>
      </c>
      <c r="F1233" s="15">
        <v>3085</v>
      </c>
      <c r="G1233" s="15">
        <v>0</v>
      </c>
      <c r="H1233" s="62">
        <f t="shared" si="106"/>
        <v>159.44583624315936</v>
      </c>
    </row>
    <row r="1234" spans="1:8" x14ac:dyDescent="0.3">
      <c r="A1234" s="60">
        <v>43602</v>
      </c>
      <c r="B1234" s="15">
        <f t="shared" si="102"/>
        <v>2019</v>
      </c>
      <c r="C1234" s="15">
        <f t="shared" si="103"/>
        <v>5</v>
      </c>
      <c r="D1234" s="15">
        <f t="shared" si="104"/>
        <v>6</v>
      </c>
      <c r="E1234" s="15">
        <f t="shared" si="105"/>
        <v>1</v>
      </c>
      <c r="F1234" s="15">
        <v>2928</v>
      </c>
      <c r="G1234" s="15">
        <v>0</v>
      </c>
      <c r="H1234" s="62">
        <f t="shared" si="106"/>
        <v>141.07410022908539</v>
      </c>
    </row>
    <row r="1235" spans="1:8" x14ac:dyDescent="0.3">
      <c r="A1235" s="60">
        <v>43603</v>
      </c>
      <c r="B1235" s="15">
        <f t="shared" si="102"/>
        <v>2019</v>
      </c>
      <c r="C1235" s="15">
        <f t="shared" si="103"/>
        <v>5</v>
      </c>
      <c r="D1235" s="15">
        <f t="shared" si="104"/>
        <v>7</v>
      </c>
      <c r="E1235" s="15">
        <f t="shared" si="105"/>
        <v>1</v>
      </c>
      <c r="F1235" s="15">
        <v>2795</v>
      </c>
      <c r="G1235" s="15">
        <v>0</v>
      </c>
      <c r="H1235" s="62">
        <f t="shared" si="106"/>
        <v>103.15462181908501</v>
      </c>
    </row>
    <row r="1236" spans="1:8" x14ac:dyDescent="0.3">
      <c r="A1236" s="60">
        <v>43604</v>
      </c>
      <c r="B1236" s="15">
        <f t="shared" si="102"/>
        <v>2019</v>
      </c>
      <c r="C1236" s="15">
        <f t="shared" si="103"/>
        <v>5</v>
      </c>
      <c r="D1236" s="15">
        <f t="shared" si="104"/>
        <v>1</v>
      </c>
      <c r="E1236" s="15">
        <f t="shared" si="105"/>
        <v>0</v>
      </c>
      <c r="F1236" s="15">
        <v>2700</v>
      </c>
      <c r="G1236" s="15">
        <v>0</v>
      </c>
      <c r="H1236" s="62">
        <f t="shared" si="106"/>
        <v>187.31850762441059</v>
      </c>
    </row>
    <row r="1237" spans="1:8" x14ac:dyDescent="0.3">
      <c r="A1237" s="60">
        <v>43605</v>
      </c>
      <c r="B1237" s="15">
        <f t="shared" si="102"/>
        <v>2019</v>
      </c>
      <c r="C1237" s="15">
        <f t="shared" si="103"/>
        <v>5</v>
      </c>
      <c r="D1237" s="15">
        <f t="shared" si="104"/>
        <v>2</v>
      </c>
      <c r="E1237" s="15">
        <f t="shared" si="105"/>
        <v>0</v>
      </c>
      <c r="F1237" s="15">
        <v>2513</v>
      </c>
      <c r="G1237" s="15">
        <v>0</v>
      </c>
      <c r="H1237" s="62">
        <f t="shared" si="106"/>
        <v>191.93618986618691</v>
      </c>
    </row>
    <row r="1238" spans="1:8" x14ac:dyDescent="0.3">
      <c r="A1238" s="60">
        <v>43606</v>
      </c>
      <c r="B1238" s="15">
        <f t="shared" si="102"/>
        <v>2019</v>
      </c>
      <c r="C1238" s="15">
        <f t="shared" si="103"/>
        <v>5</v>
      </c>
      <c r="D1238" s="15">
        <f t="shared" si="104"/>
        <v>3</v>
      </c>
      <c r="E1238" s="15">
        <f t="shared" si="105"/>
        <v>0</v>
      </c>
      <c r="F1238" s="15">
        <v>2323</v>
      </c>
      <c r="G1238" s="15">
        <v>0</v>
      </c>
      <c r="H1238" s="62">
        <f t="shared" si="106"/>
        <v>189.32558215144837</v>
      </c>
    </row>
    <row r="1239" spans="1:8" x14ac:dyDescent="0.3">
      <c r="A1239" s="60">
        <v>43607</v>
      </c>
      <c r="B1239" s="15">
        <f t="shared" si="102"/>
        <v>2019</v>
      </c>
      <c r="C1239" s="15">
        <f t="shared" si="103"/>
        <v>5</v>
      </c>
      <c r="D1239" s="15">
        <f t="shared" si="104"/>
        <v>4</v>
      </c>
      <c r="E1239" s="15">
        <f t="shared" si="105"/>
        <v>0</v>
      </c>
      <c r="F1239" s="15">
        <v>2130</v>
      </c>
      <c r="G1239" s="15">
        <v>0</v>
      </c>
      <c r="H1239" s="62">
        <f t="shared" si="106"/>
        <v>178.69701273881668</v>
      </c>
    </row>
    <row r="1240" spans="1:8" x14ac:dyDescent="0.3">
      <c r="A1240" s="60">
        <v>43608</v>
      </c>
      <c r="B1240" s="15">
        <f t="shared" si="102"/>
        <v>2019</v>
      </c>
      <c r="C1240" s="15">
        <f t="shared" si="103"/>
        <v>5</v>
      </c>
      <c r="D1240" s="15">
        <f t="shared" si="104"/>
        <v>5</v>
      </c>
      <c r="E1240" s="15">
        <f t="shared" si="105"/>
        <v>0</v>
      </c>
      <c r="F1240" s="15">
        <v>7709</v>
      </c>
      <c r="G1240" s="15">
        <v>5748</v>
      </c>
      <c r="H1240" s="62">
        <f t="shared" si="106"/>
        <v>159.44583624315936</v>
      </c>
    </row>
    <row r="1241" spans="1:8" x14ac:dyDescent="0.3">
      <c r="A1241" s="60">
        <v>43609</v>
      </c>
      <c r="B1241" s="15">
        <f t="shared" si="102"/>
        <v>2019</v>
      </c>
      <c r="C1241" s="15">
        <f t="shared" si="103"/>
        <v>5</v>
      </c>
      <c r="D1241" s="15">
        <f t="shared" si="104"/>
        <v>6</v>
      </c>
      <c r="E1241" s="15">
        <f t="shared" si="105"/>
        <v>1</v>
      </c>
      <c r="F1241" s="15">
        <v>7552</v>
      </c>
      <c r="G1241" s="15">
        <v>0</v>
      </c>
      <c r="H1241" s="62">
        <f t="shared" si="106"/>
        <v>141.07410022908539</v>
      </c>
    </row>
    <row r="1242" spans="1:8" x14ac:dyDescent="0.3">
      <c r="A1242" s="60">
        <v>43610</v>
      </c>
      <c r="B1242" s="15">
        <f t="shared" si="102"/>
        <v>2019</v>
      </c>
      <c r="C1242" s="15">
        <f t="shared" si="103"/>
        <v>5</v>
      </c>
      <c r="D1242" s="15">
        <f t="shared" si="104"/>
        <v>7</v>
      </c>
      <c r="E1242" s="15">
        <f t="shared" si="105"/>
        <v>1</v>
      </c>
      <c r="F1242" s="15">
        <v>7411</v>
      </c>
      <c r="G1242" s="15">
        <v>0</v>
      </c>
      <c r="H1242" s="62">
        <f t="shared" si="106"/>
        <v>103.15462181908501</v>
      </c>
    </row>
    <row r="1243" spans="1:8" x14ac:dyDescent="0.3">
      <c r="A1243" s="60">
        <v>43611</v>
      </c>
      <c r="B1243" s="15">
        <f t="shared" si="102"/>
        <v>2019</v>
      </c>
      <c r="C1243" s="15">
        <f t="shared" si="103"/>
        <v>5</v>
      </c>
      <c r="D1243" s="15">
        <f t="shared" si="104"/>
        <v>1</v>
      </c>
      <c r="E1243" s="15">
        <f t="shared" si="105"/>
        <v>0</v>
      </c>
      <c r="F1243" s="15">
        <v>7311</v>
      </c>
      <c r="G1243" s="15">
        <v>0</v>
      </c>
      <c r="H1243" s="62">
        <f t="shared" si="106"/>
        <v>187.31850762441059</v>
      </c>
    </row>
    <row r="1244" spans="1:8" x14ac:dyDescent="0.3">
      <c r="A1244" s="60">
        <v>43612</v>
      </c>
      <c r="B1244" s="15">
        <f t="shared" si="102"/>
        <v>2019</v>
      </c>
      <c r="C1244" s="15">
        <f t="shared" si="103"/>
        <v>5</v>
      </c>
      <c r="D1244" s="15">
        <f t="shared" si="104"/>
        <v>2</v>
      </c>
      <c r="E1244" s="15">
        <f t="shared" si="105"/>
        <v>0</v>
      </c>
      <c r="F1244" s="15">
        <v>7120</v>
      </c>
      <c r="G1244" s="15">
        <v>0</v>
      </c>
      <c r="H1244" s="62">
        <f t="shared" si="106"/>
        <v>191.93618986618691</v>
      </c>
    </row>
    <row r="1245" spans="1:8" x14ac:dyDescent="0.3">
      <c r="A1245" s="60">
        <v>43613</v>
      </c>
      <c r="B1245" s="15">
        <f t="shared" si="102"/>
        <v>2019</v>
      </c>
      <c r="C1245" s="15">
        <f t="shared" si="103"/>
        <v>5</v>
      </c>
      <c r="D1245" s="15">
        <f t="shared" si="104"/>
        <v>3</v>
      </c>
      <c r="E1245" s="15">
        <f t="shared" si="105"/>
        <v>0</v>
      </c>
      <c r="F1245" s="15">
        <v>6930</v>
      </c>
      <c r="G1245" s="15">
        <v>0</v>
      </c>
      <c r="H1245" s="62">
        <f t="shared" si="106"/>
        <v>189.32558215144837</v>
      </c>
    </row>
    <row r="1246" spans="1:8" x14ac:dyDescent="0.3">
      <c r="A1246" s="60">
        <v>43614</v>
      </c>
      <c r="B1246" s="15">
        <f t="shared" si="102"/>
        <v>2019</v>
      </c>
      <c r="C1246" s="15">
        <f t="shared" si="103"/>
        <v>5</v>
      </c>
      <c r="D1246" s="15">
        <f t="shared" si="104"/>
        <v>4</v>
      </c>
      <c r="E1246" s="15">
        <f t="shared" si="105"/>
        <v>0</v>
      </c>
      <c r="F1246" s="15">
        <v>6747</v>
      </c>
      <c r="G1246" s="15">
        <v>0</v>
      </c>
      <c r="H1246" s="62">
        <f t="shared" si="106"/>
        <v>178.69701273881668</v>
      </c>
    </row>
    <row r="1247" spans="1:8" x14ac:dyDescent="0.3">
      <c r="A1247" s="60">
        <v>43615</v>
      </c>
      <c r="B1247" s="15">
        <f t="shared" si="102"/>
        <v>2019</v>
      </c>
      <c r="C1247" s="15">
        <f t="shared" si="103"/>
        <v>5</v>
      </c>
      <c r="D1247" s="15">
        <f t="shared" si="104"/>
        <v>5</v>
      </c>
      <c r="E1247" s="15">
        <f t="shared" si="105"/>
        <v>0</v>
      </c>
      <c r="F1247" s="15">
        <v>6568</v>
      </c>
      <c r="G1247" s="15">
        <v>0</v>
      </c>
      <c r="H1247" s="62">
        <f t="shared" si="106"/>
        <v>159.44583624315936</v>
      </c>
    </row>
    <row r="1248" spans="1:8" x14ac:dyDescent="0.3">
      <c r="A1248" s="60">
        <v>43616</v>
      </c>
      <c r="B1248" s="15">
        <f t="shared" si="102"/>
        <v>2019</v>
      </c>
      <c r="C1248" s="15">
        <f t="shared" si="103"/>
        <v>5</v>
      </c>
      <c r="D1248" s="15">
        <f t="shared" si="104"/>
        <v>6</v>
      </c>
      <c r="E1248" s="15">
        <f t="shared" si="105"/>
        <v>1</v>
      </c>
      <c r="F1248" s="15">
        <v>6402</v>
      </c>
      <c r="G1248" s="15">
        <v>0</v>
      </c>
      <c r="H1248" s="62">
        <f t="shared" si="106"/>
        <v>141.07410022908539</v>
      </c>
    </row>
    <row r="1249" spans="1:8" x14ac:dyDescent="0.3">
      <c r="A1249" s="60">
        <v>43617</v>
      </c>
      <c r="B1249" s="15">
        <f t="shared" si="102"/>
        <v>2019</v>
      </c>
      <c r="C1249" s="15">
        <f t="shared" si="103"/>
        <v>6</v>
      </c>
      <c r="D1249" s="15">
        <f t="shared" si="104"/>
        <v>7</v>
      </c>
      <c r="E1249" s="15">
        <f t="shared" si="105"/>
        <v>1</v>
      </c>
      <c r="F1249" s="15">
        <v>6266</v>
      </c>
      <c r="G1249" s="15">
        <v>0</v>
      </c>
      <c r="H1249" s="62">
        <f t="shared" si="106"/>
        <v>105.60440732206263</v>
      </c>
    </row>
    <row r="1250" spans="1:8" x14ac:dyDescent="0.3">
      <c r="A1250" s="60">
        <v>43618</v>
      </c>
      <c r="B1250" s="15">
        <f t="shared" si="102"/>
        <v>2019</v>
      </c>
      <c r="C1250" s="15">
        <f t="shared" si="103"/>
        <v>6</v>
      </c>
      <c r="D1250" s="15">
        <f t="shared" si="104"/>
        <v>1</v>
      </c>
      <c r="E1250" s="15">
        <f t="shared" si="105"/>
        <v>0</v>
      </c>
      <c r="F1250" s="15">
        <v>6160</v>
      </c>
      <c r="G1250" s="15">
        <v>0</v>
      </c>
      <c r="H1250" s="62">
        <f t="shared" si="106"/>
        <v>189.7682931273882</v>
      </c>
    </row>
    <row r="1251" spans="1:8" x14ac:dyDescent="0.3">
      <c r="A1251" s="60">
        <v>43619</v>
      </c>
      <c r="B1251" s="15">
        <f t="shared" si="102"/>
        <v>2019</v>
      </c>
      <c r="C1251" s="15">
        <f t="shared" si="103"/>
        <v>6</v>
      </c>
      <c r="D1251" s="15">
        <f t="shared" si="104"/>
        <v>2</v>
      </c>
      <c r="E1251" s="15">
        <f t="shared" si="105"/>
        <v>0</v>
      </c>
      <c r="F1251" s="15">
        <v>5960</v>
      </c>
      <c r="G1251" s="15">
        <v>0</v>
      </c>
      <c r="H1251" s="62">
        <f t="shared" si="106"/>
        <v>194.38597536916456</v>
      </c>
    </row>
    <row r="1252" spans="1:8" x14ac:dyDescent="0.3">
      <c r="A1252" s="60">
        <v>43620</v>
      </c>
      <c r="B1252" s="15">
        <f t="shared" si="102"/>
        <v>2019</v>
      </c>
      <c r="C1252" s="15">
        <f t="shared" si="103"/>
        <v>6</v>
      </c>
      <c r="D1252" s="15">
        <f t="shared" si="104"/>
        <v>3</v>
      </c>
      <c r="E1252" s="15">
        <f t="shared" si="105"/>
        <v>0</v>
      </c>
      <c r="F1252" s="15">
        <v>5766</v>
      </c>
      <c r="G1252" s="15">
        <v>0</v>
      </c>
      <c r="H1252" s="62">
        <f t="shared" si="106"/>
        <v>191.77536765442599</v>
      </c>
    </row>
    <row r="1253" spans="1:8" x14ac:dyDescent="0.3">
      <c r="A1253" s="60">
        <v>43621</v>
      </c>
      <c r="B1253" s="15">
        <f t="shared" si="102"/>
        <v>2019</v>
      </c>
      <c r="C1253" s="15">
        <f t="shared" si="103"/>
        <v>6</v>
      </c>
      <c r="D1253" s="15">
        <f t="shared" si="104"/>
        <v>4</v>
      </c>
      <c r="E1253" s="15">
        <f t="shared" si="105"/>
        <v>0</v>
      </c>
      <c r="F1253" s="15">
        <v>5576</v>
      </c>
      <c r="G1253" s="15">
        <v>0</v>
      </c>
      <c r="H1253" s="62">
        <f t="shared" si="106"/>
        <v>181.14679824179433</v>
      </c>
    </row>
    <row r="1254" spans="1:8" x14ac:dyDescent="0.3">
      <c r="A1254" s="60">
        <v>43622</v>
      </c>
      <c r="B1254" s="15">
        <f t="shared" si="102"/>
        <v>2019</v>
      </c>
      <c r="C1254" s="15">
        <f t="shared" si="103"/>
        <v>6</v>
      </c>
      <c r="D1254" s="15">
        <f t="shared" si="104"/>
        <v>5</v>
      </c>
      <c r="E1254" s="15">
        <f t="shared" si="105"/>
        <v>0</v>
      </c>
      <c r="F1254" s="15">
        <v>5404</v>
      </c>
      <c r="G1254" s="15">
        <v>0</v>
      </c>
      <c r="H1254" s="62">
        <f t="shared" si="106"/>
        <v>161.89562174613698</v>
      </c>
    </row>
    <row r="1255" spans="1:8" x14ac:dyDescent="0.3">
      <c r="A1255" s="60">
        <v>43623</v>
      </c>
      <c r="B1255" s="15">
        <f t="shared" si="102"/>
        <v>2019</v>
      </c>
      <c r="C1255" s="15">
        <f t="shared" si="103"/>
        <v>6</v>
      </c>
      <c r="D1255" s="15">
        <f t="shared" si="104"/>
        <v>6</v>
      </c>
      <c r="E1255" s="15">
        <f t="shared" si="105"/>
        <v>1</v>
      </c>
      <c r="F1255" s="15">
        <v>5252</v>
      </c>
      <c r="G1255" s="15">
        <v>0</v>
      </c>
      <c r="H1255" s="62">
        <f t="shared" si="106"/>
        <v>143.52388573206301</v>
      </c>
    </row>
    <row r="1256" spans="1:8" x14ac:dyDescent="0.3">
      <c r="A1256" s="60">
        <v>43624</v>
      </c>
      <c r="B1256" s="15">
        <f t="shared" si="102"/>
        <v>2019</v>
      </c>
      <c r="C1256" s="15">
        <f t="shared" si="103"/>
        <v>6</v>
      </c>
      <c r="D1256" s="15">
        <f t="shared" si="104"/>
        <v>7</v>
      </c>
      <c r="E1256" s="15">
        <f t="shared" si="105"/>
        <v>1</v>
      </c>
      <c r="F1256" s="15">
        <v>5112</v>
      </c>
      <c r="G1256" s="15">
        <v>0</v>
      </c>
      <c r="H1256" s="62">
        <f t="shared" si="106"/>
        <v>105.60440732206263</v>
      </c>
    </row>
    <row r="1257" spans="1:8" x14ac:dyDescent="0.3">
      <c r="A1257" s="60">
        <v>43625</v>
      </c>
      <c r="B1257" s="15">
        <f t="shared" si="102"/>
        <v>2019</v>
      </c>
      <c r="C1257" s="15">
        <f t="shared" si="103"/>
        <v>6</v>
      </c>
      <c r="D1257" s="15">
        <f t="shared" si="104"/>
        <v>1</v>
      </c>
      <c r="E1257" s="15">
        <f t="shared" si="105"/>
        <v>0</v>
      </c>
      <c r="F1257" s="15">
        <v>5008</v>
      </c>
      <c r="G1257" s="15">
        <v>0</v>
      </c>
      <c r="H1257" s="62">
        <f t="shared" si="106"/>
        <v>189.7682931273882</v>
      </c>
    </row>
    <row r="1258" spans="1:8" x14ac:dyDescent="0.3">
      <c r="A1258" s="60">
        <v>43626</v>
      </c>
      <c r="B1258" s="15">
        <f t="shared" si="102"/>
        <v>2019</v>
      </c>
      <c r="C1258" s="15">
        <f t="shared" si="103"/>
        <v>6</v>
      </c>
      <c r="D1258" s="15">
        <f t="shared" si="104"/>
        <v>2</v>
      </c>
      <c r="E1258" s="15">
        <f t="shared" si="105"/>
        <v>0</v>
      </c>
      <c r="F1258" s="15">
        <v>4811</v>
      </c>
      <c r="G1258" s="15">
        <v>0</v>
      </c>
      <c r="H1258" s="62">
        <f t="shared" si="106"/>
        <v>194.38597536916456</v>
      </c>
    </row>
    <row r="1259" spans="1:8" x14ac:dyDescent="0.3">
      <c r="A1259" s="60">
        <v>43627</v>
      </c>
      <c r="B1259" s="15">
        <f t="shared" si="102"/>
        <v>2019</v>
      </c>
      <c r="C1259" s="15">
        <f t="shared" si="103"/>
        <v>6</v>
      </c>
      <c r="D1259" s="15">
        <f t="shared" si="104"/>
        <v>3</v>
      </c>
      <c r="E1259" s="15">
        <f t="shared" si="105"/>
        <v>0</v>
      </c>
      <c r="F1259" s="15">
        <v>4617</v>
      </c>
      <c r="G1259" s="15">
        <v>0</v>
      </c>
      <c r="H1259" s="62">
        <f t="shared" si="106"/>
        <v>191.77536765442599</v>
      </c>
    </row>
    <row r="1260" spans="1:8" x14ac:dyDescent="0.3">
      <c r="A1260" s="60">
        <v>43628</v>
      </c>
      <c r="B1260" s="15">
        <f t="shared" si="102"/>
        <v>2019</v>
      </c>
      <c r="C1260" s="15">
        <f t="shared" si="103"/>
        <v>6</v>
      </c>
      <c r="D1260" s="15">
        <f t="shared" si="104"/>
        <v>4</v>
      </c>
      <c r="E1260" s="15">
        <f t="shared" si="105"/>
        <v>0</v>
      </c>
      <c r="F1260" s="15">
        <v>4422</v>
      </c>
      <c r="G1260" s="15">
        <v>0</v>
      </c>
      <c r="H1260" s="62">
        <f t="shared" si="106"/>
        <v>181.14679824179433</v>
      </c>
    </row>
    <row r="1261" spans="1:8" x14ac:dyDescent="0.3">
      <c r="A1261" s="60">
        <v>43629</v>
      </c>
      <c r="B1261" s="15">
        <f t="shared" si="102"/>
        <v>2019</v>
      </c>
      <c r="C1261" s="15">
        <f t="shared" si="103"/>
        <v>6</v>
      </c>
      <c r="D1261" s="15">
        <f t="shared" si="104"/>
        <v>5</v>
      </c>
      <c r="E1261" s="15">
        <f t="shared" si="105"/>
        <v>0</v>
      </c>
      <c r="F1261" s="15">
        <v>4255</v>
      </c>
      <c r="G1261" s="15">
        <v>0</v>
      </c>
      <c r="H1261" s="62">
        <f t="shared" si="106"/>
        <v>161.89562174613698</v>
      </c>
    </row>
    <row r="1262" spans="1:8" x14ac:dyDescent="0.3">
      <c r="A1262" s="60">
        <v>43630</v>
      </c>
      <c r="B1262" s="15">
        <f t="shared" si="102"/>
        <v>2019</v>
      </c>
      <c r="C1262" s="15">
        <f t="shared" si="103"/>
        <v>6</v>
      </c>
      <c r="D1262" s="15">
        <f t="shared" si="104"/>
        <v>6</v>
      </c>
      <c r="E1262" s="15">
        <f t="shared" si="105"/>
        <v>1</v>
      </c>
      <c r="F1262" s="15">
        <v>4105</v>
      </c>
      <c r="G1262" s="15">
        <v>0</v>
      </c>
      <c r="H1262" s="62">
        <f t="shared" si="106"/>
        <v>143.52388573206301</v>
      </c>
    </row>
    <row r="1263" spans="1:8" x14ac:dyDescent="0.3">
      <c r="A1263" s="60">
        <v>43631</v>
      </c>
      <c r="B1263" s="15">
        <f t="shared" si="102"/>
        <v>2019</v>
      </c>
      <c r="C1263" s="15">
        <f t="shared" si="103"/>
        <v>6</v>
      </c>
      <c r="D1263" s="15">
        <f t="shared" si="104"/>
        <v>7</v>
      </c>
      <c r="E1263" s="15">
        <f t="shared" si="105"/>
        <v>1</v>
      </c>
      <c r="F1263" s="15">
        <v>3937</v>
      </c>
      <c r="G1263" s="15">
        <v>0</v>
      </c>
      <c r="H1263" s="62">
        <f t="shared" si="106"/>
        <v>105.60440732206263</v>
      </c>
    </row>
    <row r="1264" spans="1:8" x14ac:dyDescent="0.3">
      <c r="A1264" s="60">
        <v>43632</v>
      </c>
      <c r="B1264" s="15">
        <f t="shared" si="102"/>
        <v>2019</v>
      </c>
      <c r="C1264" s="15">
        <f t="shared" si="103"/>
        <v>6</v>
      </c>
      <c r="D1264" s="15">
        <f t="shared" si="104"/>
        <v>1</v>
      </c>
      <c r="E1264" s="15">
        <f t="shared" si="105"/>
        <v>0</v>
      </c>
      <c r="F1264" s="15">
        <v>3837</v>
      </c>
      <c r="G1264" s="15">
        <v>0</v>
      </c>
      <c r="H1264" s="62">
        <f t="shared" si="106"/>
        <v>189.7682931273882</v>
      </c>
    </row>
    <row r="1265" spans="1:8" x14ac:dyDescent="0.3">
      <c r="A1265" s="60">
        <v>43633</v>
      </c>
      <c r="B1265" s="15">
        <f t="shared" si="102"/>
        <v>2019</v>
      </c>
      <c r="C1265" s="15">
        <f t="shared" si="103"/>
        <v>6</v>
      </c>
      <c r="D1265" s="15">
        <f t="shared" si="104"/>
        <v>2</v>
      </c>
      <c r="E1265" s="15">
        <f t="shared" si="105"/>
        <v>0</v>
      </c>
      <c r="F1265" s="15">
        <v>3643</v>
      </c>
      <c r="G1265" s="15">
        <v>0</v>
      </c>
      <c r="H1265" s="62">
        <f t="shared" si="106"/>
        <v>194.38597536916456</v>
      </c>
    </row>
    <row r="1266" spans="1:8" x14ac:dyDescent="0.3">
      <c r="A1266" s="60">
        <v>43634</v>
      </c>
      <c r="B1266" s="15">
        <f t="shared" si="102"/>
        <v>2019</v>
      </c>
      <c r="C1266" s="15">
        <f t="shared" si="103"/>
        <v>6</v>
      </c>
      <c r="D1266" s="15">
        <f t="shared" si="104"/>
        <v>3</v>
      </c>
      <c r="E1266" s="15">
        <f t="shared" si="105"/>
        <v>0</v>
      </c>
      <c r="F1266" s="15">
        <v>3447</v>
      </c>
      <c r="G1266" s="15">
        <v>0</v>
      </c>
      <c r="H1266" s="62">
        <f t="shared" si="106"/>
        <v>191.77536765442599</v>
      </c>
    </row>
    <row r="1267" spans="1:8" x14ac:dyDescent="0.3">
      <c r="A1267" s="60">
        <v>43635</v>
      </c>
      <c r="B1267" s="15">
        <f t="shared" si="102"/>
        <v>2019</v>
      </c>
      <c r="C1267" s="15">
        <f t="shared" si="103"/>
        <v>6</v>
      </c>
      <c r="D1267" s="15">
        <f t="shared" si="104"/>
        <v>4</v>
      </c>
      <c r="E1267" s="15">
        <f t="shared" si="105"/>
        <v>0</v>
      </c>
      <c r="F1267" s="15">
        <v>3254</v>
      </c>
      <c r="G1267" s="15">
        <v>0</v>
      </c>
      <c r="H1267" s="62">
        <f t="shared" si="106"/>
        <v>181.14679824179433</v>
      </c>
    </row>
    <row r="1268" spans="1:8" x14ac:dyDescent="0.3">
      <c r="A1268" s="60">
        <v>43636</v>
      </c>
      <c r="B1268" s="15">
        <f t="shared" si="102"/>
        <v>2019</v>
      </c>
      <c r="C1268" s="15">
        <f t="shared" si="103"/>
        <v>6</v>
      </c>
      <c r="D1268" s="15">
        <f t="shared" si="104"/>
        <v>5</v>
      </c>
      <c r="E1268" s="15">
        <f t="shared" si="105"/>
        <v>0</v>
      </c>
      <c r="F1268" s="15">
        <v>3074</v>
      </c>
      <c r="G1268" s="15">
        <v>0</v>
      </c>
      <c r="H1268" s="62">
        <f t="shared" si="106"/>
        <v>161.89562174613698</v>
      </c>
    </row>
    <row r="1269" spans="1:8" x14ac:dyDescent="0.3">
      <c r="A1269" s="60">
        <v>43637</v>
      </c>
      <c r="B1269" s="15">
        <f t="shared" si="102"/>
        <v>2019</v>
      </c>
      <c r="C1269" s="15">
        <f t="shared" si="103"/>
        <v>6</v>
      </c>
      <c r="D1269" s="15">
        <f t="shared" si="104"/>
        <v>6</v>
      </c>
      <c r="E1269" s="15">
        <f t="shared" si="105"/>
        <v>1</v>
      </c>
      <c r="F1269" s="15">
        <v>2917</v>
      </c>
      <c r="G1269" s="15">
        <v>0</v>
      </c>
      <c r="H1269" s="62">
        <f t="shared" si="106"/>
        <v>143.52388573206301</v>
      </c>
    </row>
    <row r="1270" spans="1:8" x14ac:dyDescent="0.3">
      <c r="A1270" s="60">
        <v>43638</v>
      </c>
      <c r="B1270" s="15">
        <f t="shared" si="102"/>
        <v>2019</v>
      </c>
      <c r="C1270" s="15">
        <f t="shared" si="103"/>
        <v>6</v>
      </c>
      <c r="D1270" s="15">
        <f t="shared" si="104"/>
        <v>7</v>
      </c>
      <c r="E1270" s="15">
        <f t="shared" si="105"/>
        <v>1</v>
      </c>
      <c r="F1270" s="15">
        <v>2777</v>
      </c>
      <c r="G1270" s="15">
        <v>0</v>
      </c>
      <c r="H1270" s="62">
        <f t="shared" si="106"/>
        <v>105.60440732206263</v>
      </c>
    </row>
    <row r="1271" spans="1:8" x14ac:dyDescent="0.3">
      <c r="A1271" s="60">
        <v>43639</v>
      </c>
      <c r="B1271" s="15">
        <f t="shared" si="102"/>
        <v>2019</v>
      </c>
      <c r="C1271" s="15">
        <f t="shared" si="103"/>
        <v>6</v>
      </c>
      <c r="D1271" s="15">
        <f t="shared" si="104"/>
        <v>1</v>
      </c>
      <c r="E1271" s="15">
        <f t="shared" si="105"/>
        <v>0</v>
      </c>
      <c r="F1271" s="15">
        <v>2667</v>
      </c>
      <c r="G1271" s="15">
        <v>0</v>
      </c>
      <c r="H1271" s="62">
        <f t="shared" si="106"/>
        <v>189.7682931273882</v>
      </c>
    </row>
    <row r="1272" spans="1:8" x14ac:dyDescent="0.3">
      <c r="A1272" s="60">
        <v>43640</v>
      </c>
      <c r="B1272" s="15">
        <f t="shared" si="102"/>
        <v>2019</v>
      </c>
      <c r="C1272" s="15">
        <f t="shared" si="103"/>
        <v>6</v>
      </c>
      <c r="D1272" s="15">
        <f t="shared" si="104"/>
        <v>2</v>
      </c>
      <c r="E1272" s="15">
        <f t="shared" si="105"/>
        <v>0</v>
      </c>
      <c r="F1272" s="15">
        <v>2473</v>
      </c>
      <c r="G1272" s="15">
        <v>0</v>
      </c>
      <c r="H1272" s="62">
        <f t="shared" si="106"/>
        <v>194.38597536916456</v>
      </c>
    </row>
    <row r="1273" spans="1:8" x14ac:dyDescent="0.3">
      <c r="A1273" s="60">
        <v>43641</v>
      </c>
      <c r="B1273" s="15">
        <f t="shared" si="102"/>
        <v>2019</v>
      </c>
      <c r="C1273" s="15">
        <f t="shared" si="103"/>
        <v>6</v>
      </c>
      <c r="D1273" s="15">
        <f t="shared" si="104"/>
        <v>3</v>
      </c>
      <c r="E1273" s="15">
        <f t="shared" si="105"/>
        <v>0</v>
      </c>
      <c r="F1273" s="15">
        <v>2283</v>
      </c>
      <c r="G1273" s="15">
        <v>0</v>
      </c>
      <c r="H1273" s="62">
        <f t="shared" si="106"/>
        <v>191.77536765442599</v>
      </c>
    </row>
    <row r="1274" spans="1:8" x14ac:dyDescent="0.3">
      <c r="A1274" s="60">
        <v>43642</v>
      </c>
      <c r="B1274" s="15">
        <f t="shared" si="102"/>
        <v>2019</v>
      </c>
      <c r="C1274" s="15">
        <f t="shared" si="103"/>
        <v>6</v>
      </c>
      <c r="D1274" s="15">
        <f t="shared" si="104"/>
        <v>4</v>
      </c>
      <c r="E1274" s="15">
        <f t="shared" si="105"/>
        <v>0</v>
      </c>
      <c r="F1274" s="15">
        <v>2097</v>
      </c>
      <c r="G1274" s="15">
        <v>0</v>
      </c>
      <c r="H1274" s="62">
        <f t="shared" si="106"/>
        <v>181.14679824179433</v>
      </c>
    </row>
    <row r="1275" spans="1:8" x14ac:dyDescent="0.3">
      <c r="A1275" s="60">
        <v>43643</v>
      </c>
      <c r="B1275" s="15">
        <f t="shared" si="102"/>
        <v>2019</v>
      </c>
      <c r="C1275" s="15">
        <f t="shared" si="103"/>
        <v>6</v>
      </c>
      <c r="D1275" s="15">
        <f t="shared" si="104"/>
        <v>5</v>
      </c>
      <c r="E1275" s="15">
        <f t="shared" si="105"/>
        <v>0</v>
      </c>
      <c r="F1275" s="15">
        <v>8160</v>
      </c>
      <c r="G1275" s="15">
        <v>6235</v>
      </c>
      <c r="H1275" s="62">
        <f t="shared" si="106"/>
        <v>161.89562174613698</v>
      </c>
    </row>
    <row r="1276" spans="1:8" x14ac:dyDescent="0.3">
      <c r="A1276" s="60">
        <v>43644</v>
      </c>
      <c r="B1276" s="15">
        <f t="shared" si="102"/>
        <v>2019</v>
      </c>
      <c r="C1276" s="15">
        <f t="shared" si="103"/>
        <v>6</v>
      </c>
      <c r="D1276" s="15">
        <f t="shared" si="104"/>
        <v>6</v>
      </c>
      <c r="E1276" s="15">
        <f t="shared" si="105"/>
        <v>1</v>
      </c>
      <c r="F1276" s="15">
        <v>8008</v>
      </c>
      <c r="G1276" s="15">
        <v>0</v>
      </c>
      <c r="H1276" s="62">
        <f t="shared" si="106"/>
        <v>143.52388573206301</v>
      </c>
    </row>
    <row r="1277" spans="1:8" x14ac:dyDescent="0.3">
      <c r="A1277" s="60">
        <v>43645</v>
      </c>
      <c r="B1277" s="15">
        <f t="shared" si="102"/>
        <v>2019</v>
      </c>
      <c r="C1277" s="15">
        <f t="shared" si="103"/>
        <v>6</v>
      </c>
      <c r="D1277" s="15">
        <f t="shared" si="104"/>
        <v>7</v>
      </c>
      <c r="E1277" s="15">
        <f t="shared" si="105"/>
        <v>1</v>
      </c>
      <c r="F1277" s="15">
        <v>7877</v>
      </c>
      <c r="G1277" s="15">
        <v>0</v>
      </c>
      <c r="H1277" s="62">
        <f t="shared" si="106"/>
        <v>105.60440732206263</v>
      </c>
    </row>
    <row r="1278" spans="1:8" x14ac:dyDescent="0.3">
      <c r="A1278" s="60">
        <v>43646</v>
      </c>
      <c r="B1278" s="15">
        <f t="shared" si="102"/>
        <v>2019</v>
      </c>
      <c r="C1278" s="15">
        <f t="shared" si="103"/>
        <v>6</v>
      </c>
      <c r="D1278" s="15">
        <f t="shared" si="104"/>
        <v>1</v>
      </c>
      <c r="E1278" s="15">
        <f t="shared" si="105"/>
        <v>0</v>
      </c>
      <c r="F1278" s="15">
        <v>7766</v>
      </c>
      <c r="G1278" s="15">
        <v>0</v>
      </c>
      <c r="H1278" s="62">
        <f t="shared" si="106"/>
        <v>189.7682931273882</v>
      </c>
    </row>
    <row r="1279" spans="1:8" x14ac:dyDescent="0.3">
      <c r="A1279" s="60">
        <v>43647</v>
      </c>
      <c r="B1279" s="15">
        <f t="shared" si="102"/>
        <v>2019</v>
      </c>
      <c r="C1279" s="15">
        <f t="shared" si="103"/>
        <v>7</v>
      </c>
      <c r="D1279" s="15">
        <f t="shared" si="104"/>
        <v>2</v>
      </c>
      <c r="E1279" s="15">
        <f t="shared" si="105"/>
        <v>0</v>
      </c>
      <c r="F1279" s="15">
        <v>7580</v>
      </c>
      <c r="G1279" s="15">
        <v>0</v>
      </c>
      <c r="H1279" s="62">
        <f t="shared" si="106"/>
        <v>196.73526759507061</v>
      </c>
    </row>
    <row r="1280" spans="1:8" x14ac:dyDescent="0.3">
      <c r="A1280" s="60">
        <v>43648</v>
      </c>
      <c r="B1280" s="15">
        <f t="shared" si="102"/>
        <v>2019</v>
      </c>
      <c r="C1280" s="15">
        <f t="shared" si="103"/>
        <v>7</v>
      </c>
      <c r="D1280" s="15">
        <f t="shared" si="104"/>
        <v>3</v>
      </c>
      <c r="E1280" s="15">
        <f t="shared" si="105"/>
        <v>0</v>
      </c>
      <c r="F1280" s="15">
        <v>7376</v>
      </c>
      <c r="G1280" s="15">
        <v>0</v>
      </c>
      <c r="H1280" s="62">
        <f t="shared" si="106"/>
        <v>194.12465988033208</v>
      </c>
    </row>
    <row r="1281" spans="1:8" x14ac:dyDescent="0.3">
      <c r="A1281" s="60">
        <v>43649</v>
      </c>
      <c r="B1281" s="15">
        <f t="shared" si="102"/>
        <v>2019</v>
      </c>
      <c r="C1281" s="15">
        <f t="shared" si="103"/>
        <v>7</v>
      </c>
      <c r="D1281" s="15">
        <f t="shared" si="104"/>
        <v>4</v>
      </c>
      <c r="E1281" s="15">
        <f t="shared" si="105"/>
        <v>0</v>
      </c>
      <c r="F1281" s="15">
        <v>7171</v>
      </c>
      <c r="G1281" s="15">
        <v>0</v>
      </c>
      <c r="H1281" s="62">
        <f t="shared" si="106"/>
        <v>183.49609046770041</v>
      </c>
    </row>
    <row r="1282" spans="1:8" x14ac:dyDescent="0.3">
      <c r="A1282" s="60">
        <v>43650</v>
      </c>
      <c r="B1282" s="15">
        <f t="shared" ref="B1282:B1345" si="107">YEAR(A1282)</f>
        <v>2019</v>
      </c>
      <c r="C1282" s="15">
        <f t="shared" ref="C1282:C1345" si="108">MONTH(A1282)</f>
        <v>7</v>
      </c>
      <c r="D1282" s="15">
        <f t="shared" ref="D1282:D1345" si="109">WEEKDAY(A1282)</f>
        <v>5</v>
      </c>
      <c r="E1282" s="15">
        <f t="shared" ref="E1282:E1345" si="110">IF(OR(D1282=6,D1282=7),1,0)</f>
        <v>0</v>
      </c>
      <c r="F1282" s="15">
        <v>6998</v>
      </c>
      <c r="G1282" s="15">
        <v>0</v>
      </c>
      <c r="H1282" s="62">
        <f t="shared" ref="H1282:H1345" si="111">100-2.17*D1282^2.25+12.77*D1282+EXP(-D1282/0.032)+5*C1282^0.75+10*E1282+20*(B1282-2016)</f>
        <v>164.24491397204307</v>
      </c>
    </row>
    <row r="1283" spans="1:8" x14ac:dyDescent="0.3">
      <c r="A1283" s="60">
        <v>43651</v>
      </c>
      <c r="B1283" s="15">
        <f t="shared" si="107"/>
        <v>2019</v>
      </c>
      <c r="C1283" s="15">
        <f t="shared" si="108"/>
        <v>7</v>
      </c>
      <c r="D1283" s="15">
        <f t="shared" si="109"/>
        <v>6</v>
      </c>
      <c r="E1283" s="15">
        <f t="shared" si="110"/>
        <v>1</v>
      </c>
      <c r="F1283" s="15">
        <v>6831</v>
      </c>
      <c r="G1283" s="15">
        <v>0</v>
      </c>
      <c r="H1283" s="62">
        <f t="shared" si="111"/>
        <v>145.87317795796906</v>
      </c>
    </row>
    <row r="1284" spans="1:8" x14ac:dyDescent="0.3">
      <c r="A1284" s="60">
        <v>43652</v>
      </c>
      <c r="B1284" s="15">
        <f t="shared" si="107"/>
        <v>2019</v>
      </c>
      <c r="C1284" s="15">
        <f t="shared" si="108"/>
        <v>7</v>
      </c>
      <c r="D1284" s="15">
        <f t="shared" si="109"/>
        <v>7</v>
      </c>
      <c r="E1284" s="15">
        <f t="shared" si="110"/>
        <v>1</v>
      </c>
      <c r="F1284" s="15">
        <v>6691</v>
      </c>
      <c r="G1284" s="15">
        <v>0</v>
      </c>
      <c r="H1284" s="62">
        <f t="shared" si="111"/>
        <v>107.95369954796871</v>
      </c>
    </row>
    <row r="1285" spans="1:8" x14ac:dyDescent="0.3">
      <c r="A1285" s="60">
        <v>43653</v>
      </c>
      <c r="B1285" s="15">
        <f t="shared" si="107"/>
        <v>2019</v>
      </c>
      <c r="C1285" s="15">
        <f t="shared" si="108"/>
        <v>7</v>
      </c>
      <c r="D1285" s="15">
        <f t="shared" si="109"/>
        <v>1</v>
      </c>
      <c r="E1285" s="15">
        <f t="shared" si="110"/>
        <v>0</v>
      </c>
      <c r="F1285" s="15">
        <v>6586</v>
      </c>
      <c r="G1285" s="15">
        <v>0</v>
      </c>
      <c r="H1285" s="62">
        <f t="shared" si="111"/>
        <v>192.11758535329426</v>
      </c>
    </row>
    <row r="1286" spans="1:8" x14ac:dyDescent="0.3">
      <c r="A1286" s="60">
        <v>43654</v>
      </c>
      <c r="B1286" s="15">
        <f t="shared" si="107"/>
        <v>2019</v>
      </c>
      <c r="C1286" s="15">
        <f t="shared" si="108"/>
        <v>7</v>
      </c>
      <c r="D1286" s="15">
        <f t="shared" si="109"/>
        <v>2</v>
      </c>
      <c r="E1286" s="15">
        <f t="shared" si="110"/>
        <v>0</v>
      </c>
      <c r="F1286" s="15">
        <v>6392</v>
      </c>
      <c r="G1286" s="15">
        <v>0</v>
      </c>
      <c r="H1286" s="62">
        <f t="shared" si="111"/>
        <v>196.73526759507061</v>
      </c>
    </row>
    <row r="1287" spans="1:8" x14ac:dyDescent="0.3">
      <c r="A1287" s="60">
        <v>43655</v>
      </c>
      <c r="B1287" s="15">
        <f t="shared" si="107"/>
        <v>2019</v>
      </c>
      <c r="C1287" s="15">
        <f t="shared" si="108"/>
        <v>7</v>
      </c>
      <c r="D1287" s="15">
        <f t="shared" si="109"/>
        <v>3</v>
      </c>
      <c r="E1287" s="15">
        <f t="shared" si="110"/>
        <v>0</v>
      </c>
      <c r="F1287" s="15">
        <v>6203</v>
      </c>
      <c r="G1287" s="15">
        <v>0</v>
      </c>
      <c r="H1287" s="62">
        <f t="shared" si="111"/>
        <v>194.12465988033208</v>
      </c>
    </row>
    <row r="1288" spans="1:8" x14ac:dyDescent="0.3">
      <c r="A1288" s="60">
        <v>43656</v>
      </c>
      <c r="B1288" s="15">
        <f t="shared" si="107"/>
        <v>2019</v>
      </c>
      <c r="C1288" s="15">
        <f t="shared" si="108"/>
        <v>7</v>
      </c>
      <c r="D1288" s="15">
        <f t="shared" si="109"/>
        <v>4</v>
      </c>
      <c r="E1288" s="15">
        <f t="shared" si="110"/>
        <v>0</v>
      </c>
      <c r="F1288" s="15">
        <v>6012</v>
      </c>
      <c r="G1288" s="15">
        <v>0</v>
      </c>
      <c r="H1288" s="62">
        <f t="shared" si="111"/>
        <v>183.49609046770041</v>
      </c>
    </row>
    <row r="1289" spans="1:8" x14ac:dyDescent="0.3">
      <c r="A1289" s="60">
        <v>43657</v>
      </c>
      <c r="B1289" s="15">
        <f t="shared" si="107"/>
        <v>2019</v>
      </c>
      <c r="C1289" s="15">
        <f t="shared" si="108"/>
        <v>7</v>
      </c>
      <c r="D1289" s="15">
        <f t="shared" si="109"/>
        <v>5</v>
      </c>
      <c r="E1289" s="15">
        <f t="shared" si="110"/>
        <v>0</v>
      </c>
      <c r="F1289" s="15">
        <v>5826</v>
      </c>
      <c r="G1289" s="15">
        <v>0</v>
      </c>
      <c r="H1289" s="62">
        <f t="shared" si="111"/>
        <v>164.24491397204307</v>
      </c>
    </row>
    <row r="1290" spans="1:8" x14ac:dyDescent="0.3">
      <c r="A1290" s="60">
        <v>43658</v>
      </c>
      <c r="B1290" s="15">
        <f t="shared" si="107"/>
        <v>2019</v>
      </c>
      <c r="C1290" s="15">
        <f t="shared" si="108"/>
        <v>7</v>
      </c>
      <c r="D1290" s="15">
        <f t="shared" si="109"/>
        <v>6</v>
      </c>
      <c r="E1290" s="15">
        <f t="shared" si="110"/>
        <v>1</v>
      </c>
      <c r="F1290" s="15">
        <v>5664</v>
      </c>
      <c r="G1290" s="15">
        <v>0</v>
      </c>
      <c r="H1290" s="62">
        <f t="shared" si="111"/>
        <v>145.87317795796906</v>
      </c>
    </row>
    <row r="1291" spans="1:8" x14ac:dyDescent="0.3">
      <c r="A1291" s="60">
        <v>43659</v>
      </c>
      <c r="B1291" s="15">
        <f t="shared" si="107"/>
        <v>2019</v>
      </c>
      <c r="C1291" s="15">
        <f t="shared" si="108"/>
        <v>7</v>
      </c>
      <c r="D1291" s="15">
        <f t="shared" si="109"/>
        <v>7</v>
      </c>
      <c r="E1291" s="15">
        <f t="shared" si="110"/>
        <v>1</v>
      </c>
      <c r="F1291" s="15">
        <v>5517</v>
      </c>
      <c r="G1291" s="15">
        <v>0</v>
      </c>
      <c r="H1291" s="62">
        <f t="shared" si="111"/>
        <v>107.95369954796871</v>
      </c>
    </row>
    <row r="1292" spans="1:8" x14ac:dyDescent="0.3">
      <c r="A1292" s="60">
        <v>43660</v>
      </c>
      <c r="B1292" s="15">
        <f t="shared" si="107"/>
        <v>2019</v>
      </c>
      <c r="C1292" s="15">
        <f t="shared" si="108"/>
        <v>7</v>
      </c>
      <c r="D1292" s="15">
        <f t="shared" si="109"/>
        <v>1</v>
      </c>
      <c r="E1292" s="15">
        <f t="shared" si="110"/>
        <v>0</v>
      </c>
      <c r="F1292" s="15">
        <v>5413</v>
      </c>
      <c r="G1292" s="15">
        <v>0</v>
      </c>
      <c r="H1292" s="62">
        <f t="shared" si="111"/>
        <v>192.11758535329426</v>
      </c>
    </row>
    <row r="1293" spans="1:8" x14ac:dyDescent="0.3">
      <c r="A1293" s="60">
        <v>43661</v>
      </c>
      <c r="B1293" s="15">
        <f t="shared" si="107"/>
        <v>2019</v>
      </c>
      <c r="C1293" s="15">
        <f t="shared" si="108"/>
        <v>7</v>
      </c>
      <c r="D1293" s="15">
        <f t="shared" si="109"/>
        <v>2</v>
      </c>
      <c r="E1293" s="15">
        <f t="shared" si="110"/>
        <v>0</v>
      </c>
      <c r="F1293" s="15">
        <v>5227</v>
      </c>
      <c r="G1293" s="15">
        <v>0</v>
      </c>
      <c r="H1293" s="62">
        <f t="shared" si="111"/>
        <v>196.73526759507061</v>
      </c>
    </row>
    <row r="1294" spans="1:8" x14ac:dyDescent="0.3">
      <c r="A1294" s="60">
        <v>43662</v>
      </c>
      <c r="B1294" s="15">
        <f t="shared" si="107"/>
        <v>2019</v>
      </c>
      <c r="C1294" s="15">
        <f t="shared" si="108"/>
        <v>7</v>
      </c>
      <c r="D1294" s="15">
        <f t="shared" si="109"/>
        <v>3</v>
      </c>
      <c r="E1294" s="15">
        <f t="shared" si="110"/>
        <v>0</v>
      </c>
      <c r="F1294" s="15">
        <v>5036</v>
      </c>
      <c r="G1294" s="15">
        <v>0</v>
      </c>
      <c r="H1294" s="62">
        <f t="shared" si="111"/>
        <v>194.12465988033208</v>
      </c>
    </row>
    <row r="1295" spans="1:8" x14ac:dyDescent="0.3">
      <c r="A1295" s="60">
        <v>43663</v>
      </c>
      <c r="B1295" s="15">
        <f t="shared" si="107"/>
        <v>2019</v>
      </c>
      <c r="C1295" s="15">
        <f t="shared" si="108"/>
        <v>7</v>
      </c>
      <c r="D1295" s="15">
        <f t="shared" si="109"/>
        <v>4</v>
      </c>
      <c r="E1295" s="15">
        <f t="shared" si="110"/>
        <v>0</v>
      </c>
      <c r="F1295" s="15">
        <v>4859</v>
      </c>
      <c r="G1295" s="15">
        <v>0</v>
      </c>
      <c r="H1295" s="62">
        <f t="shared" si="111"/>
        <v>183.49609046770041</v>
      </c>
    </row>
    <row r="1296" spans="1:8" x14ac:dyDescent="0.3">
      <c r="A1296" s="60">
        <v>43664</v>
      </c>
      <c r="B1296" s="15">
        <f t="shared" si="107"/>
        <v>2019</v>
      </c>
      <c r="C1296" s="15">
        <f t="shared" si="108"/>
        <v>7</v>
      </c>
      <c r="D1296" s="15">
        <f t="shared" si="109"/>
        <v>5</v>
      </c>
      <c r="E1296" s="15">
        <f t="shared" si="110"/>
        <v>0</v>
      </c>
      <c r="F1296" s="15">
        <v>4677</v>
      </c>
      <c r="G1296" s="15">
        <v>0</v>
      </c>
      <c r="H1296" s="62">
        <f t="shared" si="111"/>
        <v>164.24491397204307</v>
      </c>
    </row>
    <row r="1297" spans="1:8" x14ac:dyDescent="0.3">
      <c r="A1297" s="60">
        <v>43665</v>
      </c>
      <c r="B1297" s="15">
        <f t="shared" si="107"/>
        <v>2019</v>
      </c>
      <c r="C1297" s="15">
        <f t="shared" si="108"/>
        <v>7</v>
      </c>
      <c r="D1297" s="15">
        <f t="shared" si="109"/>
        <v>6</v>
      </c>
      <c r="E1297" s="15">
        <f t="shared" si="110"/>
        <v>1</v>
      </c>
      <c r="F1297" s="15">
        <v>4499</v>
      </c>
      <c r="G1297" s="15">
        <v>0</v>
      </c>
      <c r="H1297" s="62">
        <f t="shared" si="111"/>
        <v>145.87317795796906</v>
      </c>
    </row>
    <row r="1298" spans="1:8" x14ac:dyDescent="0.3">
      <c r="A1298" s="60">
        <v>43666</v>
      </c>
      <c r="B1298" s="15">
        <f t="shared" si="107"/>
        <v>2019</v>
      </c>
      <c r="C1298" s="15">
        <f t="shared" si="108"/>
        <v>7</v>
      </c>
      <c r="D1298" s="15">
        <f t="shared" si="109"/>
        <v>7</v>
      </c>
      <c r="E1298" s="15">
        <f t="shared" si="110"/>
        <v>1</v>
      </c>
      <c r="F1298" s="15">
        <v>4343</v>
      </c>
      <c r="G1298" s="15">
        <v>0</v>
      </c>
      <c r="H1298" s="62">
        <f t="shared" si="111"/>
        <v>107.95369954796871</v>
      </c>
    </row>
    <row r="1299" spans="1:8" x14ac:dyDescent="0.3">
      <c r="A1299" s="60">
        <v>43667</v>
      </c>
      <c r="B1299" s="15">
        <f t="shared" si="107"/>
        <v>2019</v>
      </c>
      <c r="C1299" s="15">
        <f t="shared" si="108"/>
        <v>7</v>
      </c>
      <c r="D1299" s="15">
        <f t="shared" si="109"/>
        <v>1</v>
      </c>
      <c r="E1299" s="15">
        <f t="shared" si="110"/>
        <v>0</v>
      </c>
      <c r="F1299" s="15">
        <v>4238</v>
      </c>
      <c r="G1299" s="15">
        <v>0</v>
      </c>
      <c r="H1299" s="62">
        <f t="shared" si="111"/>
        <v>192.11758535329426</v>
      </c>
    </row>
    <row r="1300" spans="1:8" x14ac:dyDescent="0.3">
      <c r="A1300" s="60">
        <v>43668</v>
      </c>
      <c r="B1300" s="15">
        <f t="shared" si="107"/>
        <v>2019</v>
      </c>
      <c r="C1300" s="15">
        <f t="shared" si="108"/>
        <v>7</v>
      </c>
      <c r="D1300" s="15">
        <f t="shared" si="109"/>
        <v>2</v>
      </c>
      <c r="E1300" s="15">
        <f t="shared" si="110"/>
        <v>0</v>
      </c>
      <c r="F1300" s="15">
        <v>4054</v>
      </c>
      <c r="G1300" s="15">
        <v>0</v>
      </c>
      <c r="H1300" s="62">
        <f t="shared" si="111"/>
        <v>196.73526759507061</v>
      </c>
    </row>
    <row r="1301" spans="1:8" x14ac:dyDescent="0.3">
      <c r="A1301" s="60">
        <v>43669</v>
      </c>
      <c r="B1301" s="15">
        <f t="shared" si="107"/>
        <v>2019</v>
      </c>
      <c r="C1301" s="15">
        <f t="shared" si="108"/>
        <v>7</v>
      </c>
      <c r="D1301" s="15">
        <f t="shared" si="109"/>
        <v>3</v>
      </c>
      <c r="E1301" s="15">
        <f t="shared" si="110"/>
        <v>0</v>
      </c>
      <c r="F1301" s="15">
        <v>3859</v>
      </c>
      <c r="G1301" s="15">
        <v>0</v>
      </c>
      <c r="H1301" s="62">
        <f t="shared" si="111"/>
        <v>194.12465988033208</v>
      </c>
    </row>
    <row r="1302" spans="1:8" x14ac:dyDescent="0.3">
      <c r="A1302" s="60">
        <v>43670</v>
      </c>
      <c r="B1302" s="15">
        <f t="shared" si="107"/>
        <v>2019</v>
      </c>
      <c r="C1302" s="15">
        <f t="shared" si="108"/>
        <v>7</v>
      </c>
      <c r="D1302" s="15">
        <f t="shared" si="109"/>
        <v>4</v>
      </c>
      <c r="E1302" s="15">
        <f t="shared" si="110"/>
        <v>0</v>
      </c>
      <c r="F1302" s="15">
        <v>3664</v>
      </c>
      <c r="G1302" s="15">
        <v>0</v>
      </c>
      <c r="H1302" s="62">
        <f t="shared" si="111"/>
        <v>183.49609046770041</v>
      </c>
    </row>
    <row r="1303" spans="1:8" x14ac:dyDescent="0.3">
      <c r="A1303" s="60">
        <v>43671</v>
      </c>
      <c r="B1303" s="15">
        <f t="shared" si="107"/>
        <v>2019</v>
      </c>
      <c r="C1303" s="15">
        <f t="shared" si="108"/>
        <v>7</v>
      </c>
      <c r="D1303" s="15">
        <f t="shared" si="109"/>
        <v>5</v>
      </c>
      <c r="E1303" s="15">
        <f t="shared" si="110"/>
        <v>0</v>
      </c>
      <c r="F1303" s="15">
        <v>3485</v>
      </c>
      <c r="G1303" s="15">
        <v>0</v>
      </c>
      <c r="H1303" s="62">
        <f t="shared" si="111"/>
        <v>164.24491397204307</v>
      </c>
    </row>
    <row r="1304" spans="1:8" x14ac:dyDescent="0.3">
      <c r="A1304" s="60">
        <v>43672</v>
      </c>
      <c r="B1304" s="15">
        <f t="shared" si="107"/>
        <v>2019</v>
      </c>
      <c r="C1304" s="15">
        <f t="shared" si="108"/>
        <v>7</v>
      </c>
      <c r="D1304" s="15">
        <f t="shared" si="109"/>
        <v>6</v>
      </c>
      <c r="E1304" s="15">
        <f t="shared" si="110"/>
        <v>1</v>
      </c>
      <c r="F1304" s="15">
        <v>3318</v>
      </c>
      <c r="G1304" s="15">
        <v>0</v>
      </c>
      <c r="H1304" s="62">
        <f t="shared" si="111"/>
        <v>145.87317795796906</v>
      </c>
    </row>
    <row r="1305" spans="1:8" x14ac:dyDescent="0.3">
      <c r="A1305" s="60">
        <v>43673</v>
      </c>
      <c r="B1305" s="15">
        <f t="shared" si="107"/>
        <v>2019</v>
      </c>
      <c r="C1305" s="15">
        <f t="shared" si="108"/>
        <v>7</v>
      </c>
      <c r="D1305" s="15">
        <f t="shared" si="109"/>
        <v>7</v>
      </c>
      <c r="E1305" s="15">
        <f t="shared" si="110"/>
        <v>1</v>
      </c>
      <c r="F1305" s="15">
        <v>3179</v>
      </c>
      <c r="G1305" s="15">
        <v>0</v>
      </c>
      <c r="H1305" s="62">
        <f t="shared" si="111"/>
        <v>107.95369954796871</v>
      </c>
    </row>
    <row r="1306" spans="1:8" x14ac:dyDescent="0.3">
      <c r="A1306" s="60">
        <v>43674</v>
      </c>
      <c r="B1306" s="15">
        <f t="shared" si="107"/>
        <v>2019</v>
      </c>
      <c r="C1306" s="15">
        <f t="shared" si="108"/>
        <v>7</v>
      </c>
      <c r="D1306" s="15">
        <f t="shared" si="109"/>
        <v>1</v>
      </c>
      <c r="E1306" s="15">
        <f t="shared" si="110"/>
        <v>0</v>
      </c>
      <c r="F1306" s="15">
        <v>3076</v>
      </c>
      <c r="G1306" s="15">
        <v>0</v>
      </c>
      <c r="H1306" s="62">
        <f t="shared" si="111"/>
        <v>192.11758535329426</v>
      </c>
    </row>
    <row r="1307" spans="1:8" x14ac:dyDescent="0.3">
      <c r="A1307" s="60">
        <v>43675</v>
      </c>
      <c r="B1307" s="15">
        <f t="shared" si="107"/>
        <v>2019</v>
      </c>
      <c r="C1307" s="15">
        <f t="shared" si="108"/>
        <v>7</v>
      </c>
      <c r="D1307" s="15">
        <f t="shared" si="109"/>
        <v>2</v>
      </c>
      <c r="E1307" s="15">
        <f t="shared" si="110"/>
        <v>0</v>
      </c>
      <c r="F1307" s="15">
        <v>2887</v>
      </c>
      <c r="G1307" s="15">
        <v>0</v>
      </c>
      <c r="H1307" s="62">
        <f t="shared" si="111"/>
        <v>196.73526759507061</v>
      </c>
    </row>
    <row r="1308" spans="1:8" x14ac:dyDescent="0.3">
      <c r="A1308" s="60">
        <v>43676</v>
      </c>
      <c r="B1308" s="15">
        <f t="shared" si="107"/>
        <v>2019</v>
      </c>
      <c r="C1308" s="15">
        <f t="shared" si="108"/>
        <v>7</v>
      </c>
      <c r="D1308" s="15">
        <f t="shared" si="109"/>
        <v>3</v>
      </c>
      <c r="E1308" s="15">
        <f t="shared" si="110"/>
        <v>0</v>
      </c>
      <c r="F1308" s="15">
        <v>2686</v>
      </c>
      <c r="G1308" s="15">
        <v>0</v>
      </c>
      <c r="H1308" s="62">
        <f t="shared" si="111"/>
        <v>194.12465988033208</v>
      </c>
    </row>
    <row r="1309" spans="1:8" x14ac:dyDescent="0.3">
      <c r="A1309" s="60">
        <v>43677</v>
      </c>
      <c r="B1309" s="15">
        <f t="shared" si="107"/>
        <v>2019</v>
      </c>
      <c r="C1309" s="15">
        <f t="shared" si="108"/>
        <v>7</v>
      </c>
      <c r="D1309" s="15">
        <f t="shared" si="109"/>
        <v>4</v>
      </c>
      <c r="E1309" s="15">
        <f t="shared" si="110"/>
        <v>0</v>
      </c>
      <c r="F1309" s="15">
        <v>2506</v>
      </c>
      <c r="G1309" s="15">
        <v>0</v>
      </c>
      <c r="H1309" s="62">
        <f t="shared" si="111"/>
        <v>183.49609046770041</v>
      </c>
    </row>
    <row r="1310" spans="1:8" x14ac:dyDescent="0.3">
      <c r="A1310" s="60">
        <v>43678</v>
      </c>
      <c r="B1310" s="15">
        <f t="shared" si="107"/>
        <v>2019</v>
      </c>
      <c r="C1310" s="15">
        <f t="shared" si="108"/>
        <v>8</v>
      </c>
      <c r="D1310" s="15">
        <f t="shared" si="109"/>
        <v>5</v>
      </c>
      <c r="E1310" s="15">
        <f t="shared" si="110"/>
        <v>0</v>
      </c>
      <c r="F1310" s="15">
        <v>2310</v>
      </c>
      <c r="G1310" s="15">
        <v>0</v>
      </c>
      <c r="H1310" s="62">
        <f t="shared" si="111"/>
        <v>166.51147091880324</v>
      </c>
    </row>
    <row r="1311" spans="1:8" x14ac:dyDescent="0.3">
      <c r="A1311" s="60">
        <v>43679</v>
      </c>
      <c r="B1311" s="15">
        <f t="shared" si="107"/>
        <v>2019</v>
      </c>
      <c r="C1311" s="15">
        <f t="shared" si="108"/>
        <v>8</v>
      </c>
      <c r="D1311" s="15">
        <f t="shared" si="109"/>
        <v>6</v>
      </c>
      <c r="E1311" s="15">
        <f t="shared" si="110"/>
        <v>1</v>
      </c>
      <c r="F1311" s="15">
        <v>2155</v>
      </c>
      <c r="G1311" s="15">
        <v>0</v>
      </c>
      <c r="H1311" s="62">
        <f t="shared" si="111"/>
        <v>148.13973490472924</v>
      </c>
    </row>
    <row r="1312" spans="1:8" x14ac:dyDescent="0.3">
      <c r="A1312" s="60">
        <v>43680</v>
      </c>
      <c r="B1312" s="15">
        <f t="shared" si="107"/>
        <v>2019</v>
      </c>
      <c r="C1312" s="15">
        <f t="shared" si="108"/>
        <v>8</v>
      </c>
      <c r="D1312" s="15">
        <f t="shared" si="109"/>
        <v>7</v>
      </c>
      <c r="E1312" s="15">
        <f t="shared" si="110"/>
        <v>1</v>
      </c>
      <c r="F1312" s="15">
        <v>2007</v>
      </c>
      <c r="G1312" s="15">
        <v>0</v>
      </c>
      <c r="H1312" s="62">
        <f t="shared" si="111"/>
        <v>110.22025649472887</v>
      </c>
    </row>
    <row r="1313" spans="1:8" x14ac:dyDescent="0.3">
      <c r="A1313" s="60">
        <v>43681</v>
      </c>
      <c r="B1313" s="15">
        <f t="shared" si="107"/>
        <v>2019</v>
      </c>
      <c r="C1313" s="15">
        <f t="shared" si="108"/>
        <v>8</v>
      </c>
      <c r="D1313" s="15">
        <f t="shared" si="109"/>
        <v>1</v>
      </c>
      <c r="E1313" s="15">
        <f t="shared" si="110"/>
        <v>0</v>
      </c>
      <c r="F1313" s="15">
        <v>6989</v>
      </c>
      <c r="G1313" s="15">
        <v>5086</v>
      </c>
      <c r="H1313" s="62">
        <f t="shared" si="111"/>
        <v>194.38414230005444</v>
      </c>
    </row>
    <row r="1314" spans="1:8" x14ac:dyDescent="0.3">
      <c r="A1314" s="60">
        <v>43682</v>
      </c>
      <c r="B1314" s="15">
        <f t="shared" si="107"/>
        <v>2019</v>
      </c>
      <c r="C1314" s="15">
        <f t="shared" si="108"/>
        <v>8</v>
      </c>
      <c r="D1314" s="15">
        <f t="shared" si="109"/>
        <v>2</v>
      </c>
      <c r="E1314" s="15">
        <f t="shared" si="110"/>
        <v>0</v>
      </c>
      <c r="F1314" s="15">
        <v>6791</v>
      </c>
      <c r="G1314" s="15">
        <v>0</v>
      </c>
      <c r="H1314" s="62">
        <f t="shared" si="111"/>
        <v>199.00182454183079</v>
      </c>
    </row>
    <row r="1315" spans="1:8" x14ac:dyDescent="0.3">
      <c r="A1315" s="60">
        <v>43683</v>
      </c>
      <c r="B1315" s="15">
        <f t="shared" si="107"/>
        <v>2019</v>
      </c>
      <c r="C1315" s="15">
        <f t="shared" si="108"/>
        <v>8</v>
      </c>
      <c r="D1315" s="15">
        <f t="shared" si="109"/>
        <v>3</v>
      </c>
      <c r="E1315" s="15">
        <f t="shared" si="110"/>
        <v>0</v>
      </c>
      <c r="F1315" s="15">
        <v>6587</v>
      </c>
      <c r="G1315" s="15">
        <v>0</v>
      </c>
      <c r="H1315" s="62">
        <f t="shared" si="111"/>
        <v>196.39121682709225</v>
      </c>
    </row>
    <row r="1316" spans="1:8" x14ac:dyDescent="0.3">
      <c r="A1316" s="60">
        <v>43684</v>
      </c>
      <c r="B1316" s="15">
        <f t="shared" si="107"/>
        <v>2019</v>
      </c>
      <c r="C1316" s="15">
        <f t="shared" si="108"/>
        <v>8</v>
      </c>
      <c r="D1316" s="15">
        <f t="shared" si="109"/>
        <v>4</v>
      </c>
      <c r="E1316" s="15">
        <f t="shared" si="110"/>
        <v>0</v>
      </c>
      <c r="F1316" s="15">
        <v>6407</v>
      </c>
      <c r="G1316" s="15">
        <v>0</v>
      </c>
      <c r="H1316" s="62">
        <f t="shared" si="111"/>
        <v>185.76264741446056</v>
      </c>
    </row>
    <row r="1317" spans="1:8" x14ac:dyDescent="0.3">
      <c r="A1317" s="60">
        <v>43685</v>
      </c>
      <c r="B1317" s="15">
        <f t="shared" si="107"/>
        <v>2019</v>
      </c>
      <c r="C1317" s="15">
        <f t="shared" si="108"/>
        <v>8</v>
      </c>
      <c r="D1317" s="15">
        <f t="shared" si="109"/>
        <v>5</v>
      </c>
      <c r="E1317" s="15">
        <f t="shared" si="110"/>
        <v>0</v>
      </c>
      <c r="F1317" s="15">
        <v>6210</v>
      </c>
      <c r="G1317" s="15">
        <v>0</v>
      </c>
      <c r="H1317" s="62">
        <f t="shared" si="111"/>
        <v>166.51147091880324</v>
      </c>
    </row>
    <row r="1318" spans="1:8" x14ac:dyDescent="0.3">
      <c r="A1318" s="60">
        <v>43686</v>
      </c>
      <c r="B1318" s="15">
        <f t="shared" si="107"/>
        <v>2019</v>
      </c>
      <c r="C1318" s="15">
        <f t="shared" si="108"/>
        <v>8</v>
      </c>
      <c r="D1318" s="15">
        <f t="shared" si="109"/>
        <v>6</v>
      </c>
      <c r="E1318" s="15">
        <f t="shared" si="110"/>
        <v>1</v>
      </c>
      <c r="F1318" s="15">
        <v>6041</v>
      </c>
      <c r="G1318" s="15">
        <v>0</v>
      </c>
      <c r="H1318" s="62">
        <f t="shared" si="111"/>
        <v>148.13973490472924</v>
      </c>
    </row>
    <row r="1319" spans="1:8" x14ac:dyDescent="0.3">
      <c r="A1319" s="60">
        <v>43687</v>
      </c>
      <c r="B1319" s="15">
        <f t="shared" si="107"/>
        <v>2019</v>
      </c>
      <c r="C1319" s="15">
        <f t="shared" si="108"/>
        <v>8</v>
      </c>
      <c r="D1319" s="15">
        <f t="shared" si="109"/>
        <v>7</v>
      </c>
      <c r="E1319" s="15">
        <f t="shared" si="110"/>
        <v>1</v>
      </c>
      <c r="F1319" s="15">
        <v>5882</v>
      </c>
      <c r="G1319" s="15">
        <v>0</v>
      </c>
      <c r="H1319" s="62">
        <f t="shared" si="111"/>
        <v>110.22025649472887</v>
      </c>
    </row>
    <row r="1320" spans="1:8" x14ac:dyDescent="0.3">
      <c r="A1320" s="60">
        <v>43688</v>
      </c>
      <c r="B1320" s="15">
        <f t="shared" si="107"/>
        <v>2019</v>
      </c>
      <c r="C1320" s="15">
        <f t="shared" si="108"/>
        <v>8</v>
      </c>
      <c r="D1320" s="15">
        <f t="shared" si="109"/>
        <v>1</v>
      </c>
      <c r="E1320" s="15">
        <f t="shared" si="110"/>
        <v>0</v>
      </c>
      <c r="F1320" s="15">
        <v>5771</v>
      </c>
      <c r="G1320" s="15">
        <v>0</v>
      </c>
      <c r="H1320" s="62">
        <f t="shared" si="111"/>
        <v>194.38414230005444</v>
      </c>
    </row>
    <row r="1321" spans="1:8" x14ac:dyDescent="0.3">
      <c r="A1321" s="60">
        <v>43689</v>
      </c>
      <c r="B1321" s="15">
        <f t="shared" si="107"/>
        <v>2019</v>
      </c>
      <c r="C1321" s="15">
        <f t="shared" si="108"/>
        <v>8</v>
      </c>
      <c r="D1321" s="15">
        <f t="shared" si="109"/>
        <v>2</v>
      </c>
      <c r="E1321" s="15">
        <f t="shared" si="110"/>
        <v>0</v>
      </c>
      <c r="F1321" s="15">
        <v>5574</v>
      </c>
      <c r="G1321" s="15">
        <v>0</v>
      </c>
      <c r="H1321" s="62">
        <f t="shared" si="111"/>
        <v>199.00182454183079</v>
      </c>
    </row>
    <row r="1322" spans="1:8" x14ac:dyDescent="0.3">
      <c r="A1322" s="60">
        <v>43690</v>
      </c>
      <c r="B1322" s="15">
        <f t="shared" si="107"/>
        <v>2019</v>
      </c>
      <c r="C1322" s="15">
        <f t="shared" si="108"/>
        <v>8</v>
      </c>
      <c r="D1322" s="15">
        <f t="shared" si="109"/>
        <v>3</v>
      </c>
      <c r="E1322" s="15">
        <f t="shared" si="110"/>
        <v>0</v>
      </c>
      <c r="F1322" s="15">
        <v>5378</v>
      </c>
      <c r="G1322" s="15">
        <v>0</v>
      </c>
      <c r="H1322" s="62">
        <f t="shared" si="111"/>
        <v>196.39121682709225</v>
      </c>
    </row>
    <row r="1323" spans="1:8" x14ac:dyDescent="0.3">
      <c r="A1323" s="60">
        <v>43691</v>
      </c>
      <c r="B1323" s="15">
        <f t="shared" si="107"/>
        <v>2019</v>
      </c>
      <c r="C1323" s="15">
        <f t="shared" si="108"/>
        <v>8</v>
      </c>
      <c r="D1323" s="15">
        <f t="shared" si="109"/>
        <v>4</v>
      </c>
      <c r="E1323" s="15">
        <f t="shared" si="110"/>
        <v>0</v>
      </c>
      <c r="F1323" s="15">
        <v>5198</v>
      </c>
      <c r="G1323" s="15">
        <v>0</v>
      </c>
      <c r="H1323" s="62">
        <f t="shared" si="111"/>
        <v>185.76264741446056</v>
      </c>
    </row>
    <row r="1324" spans="1:8" x14ac:dyDescent="0.3">
      <c r="A1324" s="60">
        <v>43692</v>
      </c>
      <c r="B1324" s="15">
        <f t="shared" si="107"/>
        <v>2019</v>
      </c>
      <c r="C1324" s="15">
        <f t="shared" si="108"/>
        <v>8</v>
      </c>
      <c r="D1324" s="15">
        <f t="shared" si="109"/>
        <v>5</v>
      </c>
      <c r="E1324" s="15">
        <f t="shared" si="110"/>
        <v>0</v>
      </c>
      <c r="F1324" s="15">
        <v>5008</v>
      </c>
      <c r="G1324" s="15">
        <v>0</v>
      </c>
      <c r="H1324" s="62">
        <f t="shared" si="111"/>
        <v>166.51147091880324</v>
      </c>
    </row>
    <row r="1325" spans="1:8" x14ac:dyDescent="0.3">
      <c r="A1325" s="60">
        <v>43693</v>
      </c>
      <c r="B1325" s="15">
        <f t="shared" si="107"/>
        <v>2019</v>
      </c>
      <c r="C1325" s="15">
        <f t="shared" si="108"/>
        <v>8</v>
      </c>
      <c r="D1325" s="15">
        <f t="shared" si="109"/>
        <v>6</v>
      </c>
      <c r="E1325" s="15">
        <f t="shared" si="110"/>
        <v>1</v>
      </c>
      <c r="F1325" s="15">
        <v>4867</v>
      </c>
      <c r="G1325" s="15">
        <v>0</v>
      </c>
      <c r="H1325" s="62">
        <f t="shared" si="111"/>
        <v>148.13973490472924</v>
      </c>
    </row>
    <row r="1326" spans="1:8" x14ac:dyDescent="0.3">
      <c r="A1326" s="60">
        <v>43694</v>
      </c>
      <c r="B1326" s="15">
        <f t="shared" si="107"/>
        <v>2019</v>
      </c>
      <c r="C1326" s="15">
        <f t="shared" si="108"/>
        <v>8</v>
      </c>
      <c r="D1326" s="15">
        <f t="shared" si="109"/>
        <v>7</v>
      </c>
      <c r="E1326" s="15">
        <f t="shared" si="110"/>
        <v>1</v>
      </c>
      <c r="F1326" s="15">
        <v>4719</v>
      </c>
      <c r="G1326" s="15">
        <v>0</v>
      </c>
      <c r="H1326" s="62">
        <f t="shared" si="111"/>
        <v>110.22025649472887</v>
      </c>
    </row>
    <row r="1327" spans="1:8" x14ac:dyDescent="0.3">
      <c r="A1327" s="60">
        <v>43695</v>
      </c>
      <c r="B1327" s="15">
        <f t="shared" si="107"/>
        <v>2019</v>
      </c>
      <c r="C1327" s="15">
        <f t="shared" si="108"/>
        <v>8</v>
      </c>
      <c r="D1327" s="15">
        <f t="shared" si="109"/>
        <v>1</v>
      </c>
      <c r="E1327" s="15">
        <f t="shared" si="110"/>
        <v>0</v>
      </c>
      <c r="F1327" s="15">
        <v>4601</v>
      </c>
      <c r="G1327" s="15">
        <v>0</v>
      </c>
      <c r="H1327" s="62">
        <f t="shared" si="111"/>
        <v>194.38414230005444</v>
      </c>
    </row>
    <row r="1328" spans="1:8" x14ac:dyDescent="0.3">
      <c r="A1328" s="60">
        <v>43696</v>
      </c>
      <c r="B1328" s="15">
        <f t="shared" si="107"/>
        <v>2019</v>
      </c>
      <c r="C1328" s="15">
        <f t="shared" si="108"/>
        <v>8</v>
      </c>
      <c r="D1328" s="15">
        <f t="shared" si="109"/>
        <v>2</v>
      </c>
      <c r="E1328" s="15">
        <f t="shared" si="110"/>
        <v>0</v>
      </c>
      <c r="F1328" s="15">
        <v>4398</v>
      </c>
      <c r="G1328" s="15">
        <v>0</v>
      </c>
      <c r="H1328" s="62">
        <f t="shared" si="111"/>
        <v>199.00182454183079</v>
      </c>
    </row>
    <row r="1329" spans="1:8" x14ac:dyDescent="0.3">
      <c r="A1329" s="60">
        <v>43697</v>
      </c>
      <c r="B1329" s="15">
        <f t="shared" si="107"/>
        <v>2019</v>
      </c>
      <c r="C1329" s="15">
        <f t="shared" si="108"/>
        <v>8</v>
      </c>
      <c r="D1329" s="15">
        <f t="shared" si="109"/>
        <v>3</v>
      </c>
      <c r="E1329" s="15">
        <f t="shared" si="110"/>
        <v>0</v>
      </c>
      <c r="F1329" s="15">
        <v>4195</v>
      </c>
      <c r="G1329" s="15">
        <v>0</v>
      </c>
      <c r="H1329" s="62">
        <f t="shared" si="111"/>
        <v>196.39121682709225</v>
      </c>
    </row>
    <row r="1330" spans="1:8" x14ac:dyDescent="0.3">
      <c r="A1330" s="60">
        <v>43698</v>
      </c>
      <c r="B1330" s="15">
        <f t="shared" si="107"/>
        <v>2019</v>
      </c>
      <c r="C1330" s="15">
        <f t="shared" si="108"/>
        <v>8</v>
      </c>
      <c r="D1330" s="15">
        <f t="shared" si="109"/>
        <v>4</v>
      </c>
      <c r="E1330" s="15">
        <f t="shared" si="110"/>
        <v>0</v>
      </c>
      <c r="F1330" s="15">
        <v>3994</v>
      </c>
      <c r="G1330" s="15">
        <v>0</v>
      </c>
      <c r="H1330" s="62">
        <f t="shared" si="111"/>
        <v>185.76264741446056</v>
      </c>
    </row>
    <row r="1331" spans="1:8" x14ac:dyDescent="0.3">
      <c r="A1331" s="60">
        <v>43699</v>
      </c>
      <c r="B1331" s="15">
        <f t="shared" si="107"/>
        <v>2019</v>
      </c>
      <c r="C1331" s="15">
        <f t="shared" si="108"/>
        <v>8</v>
      </c>
      <c r="D1331" s="15">
        <f t="shared" si="109"/>
        <v>5</v>
      </c>
      <c r="E1331" s="15">
        <f t="shared" si="110"/>
        <v>0</v>
      </c>
      <c r="F1331" s="15">
        <v>3807</v>
      </c>
      <c r="G1331" s="15">
        <v>0</v>
      </c>
      <c r="H1331" s="62">
        <f t="shared" si="111"/>
        <v>166.51147091880324</v>
      </c>
    </row>
    <row r="1332" spans="1:8" x14ac:dyDescent="0.3">
      <c r="A1332" s="60">
        <v>43700</v>
      </c>
      <c r="B1332" s="15">
        <f t="shared" si="107"/>
        <v>2019</v>
      </c>
      <c r="C1332" s="15">
        <f t="shared" si="108"/>
        <v>8</v>
      </c>
      <c r="D1332" s="15">
        <f t="shared" si="109"/>
        <v>6</v>
      </c>
      <c r="E1332" s="15">
        <f t="shared" si="110"/>
        <v>1</v>
      </c>
      <c r="F1332" s="15">
        <v>3644</v>
      </c>
      <c r="G1332" s="15">
        <v>0</v>
      </c>
      <c r="H1332" s="62">
        <f t="shared" si="111"/>
        <v>148.13973490472924</v>
      </c>
    </row>
    <row r="1333" spans="1:8" x14ac:dyDescent="0.3">
      <c r="A1333" s="60">
        <v>43701</v>
      </c>
      <c r="B1333" s="15">
        <f t="shared" si="107"/>
        <v>2019</v>
      </c>
      <c r="C1333" s="15">
        <f t="shared" si="108"/>
        <v>8</v>
      </c>
      <c r="D1333" s="15">
        <f t="shared" si="109"/>
        <v>7</v>
      </c>
      <c r="E1333" s="15">
        <f t="shared" si="110"/>
        <v>1</v>
      </c>
      <c r="F1333" s="15">
        <v>3499</v>
      </c>
      <c r="G1333" s="15">
        <v>0</v>
      </c>
      <c r="H1333" s="62">
        <f t="shared" si="111"/>
        <v>110.22025649472887</v>
      </c>
    </row>
    <row r="1334" spans="1:8" x14ac:dyDescent="0.3">
      <c r="A1334" s="60">
        <v>43702</v>
      </c>
      <c r="B1334" s="15">
        <f t="shared" si="107"/>
        <v>2019</v>
      </c>
      <c r="C1334" s="15">
        <f t="shared" si="108"/>
        <v>8</v>
      </c>
      <c r="D1334" s="15">
        <f t="shared" si="109"/>
        <v>1</v>
      </c>
      <c r="E1334" s="15">
        <f t="shared" si="110"/>
        <v>0</v>
      </c>
      <c r="F1334" s="15">
        <v>3372</v>
      </c>
      <c r="G1334" s="15">
        <v>0</v>
      </c>
      <c r="H1334" s="62">
        <f t="shared" si="111"/>
        <v>194.38414230005444</v>
      </c>
    </row>
    <row r="1335" spans="1:8" x14ac:dyDescent="0.3">
      <c r="A1335" s="60">
        <v>43703</v>
      </c>
      <c r="B1335" s="15">
        <f t="shared" si="107"/>
        <v>2019</v>
      </c>
      <c r="C1335" s="15">
        <f t="shared" si="108"/>
        <v>8</v>
      </c>
      <c r="D1335" s="15">
        <f t="shared" si="109"/>
        <v>2</v>
      </c>
      <c r="E1335" s="15">
        <f t="shared" si="110"/>
        <v>0</v>
      </c>
      <c r="F1335" s="15">
        <v>3191</v>
      </c>
      <c r="G1335" s="15">
        <v>0</v>
      </c>
      <c r="H1335" s="62">
        <f t="shared" si="111"/>
        <v>199.00182454183079</v>
      </c>
    </row>
    <row r="1336" spans="1:8" x14ac:dyDescent="0.3">
      <c r="A1336" s="60">
        <v>43704</v>
      </c>
      <c r="B1336" s="15">
        <f t="shared" si="107"/>
        <v>2019</v>
      </c>
      <c r="C1336" s="15">
        <f t="shared" si="108"/>
        <v>8</v>
      </c>
      <c r="D1336" s="15">
        <f t="shared" si="109"/>
        <v>3</v>
      </c>
      <c r="E1336" s="15">
        <f t="shared" si="110"/>
        <v>0</v>
      </c>
      <c r="F1336" s="15">
        <v>2995</v>
      </c>
      <c r="G1336" s="15">
        <v>0</v>
      </c>
      <c r="H1336" s="62">
        <f t="shared" si="111"/>
        <v>196.39121682709225</v>
      </c>
    </row>
    <row r="1337" spans="1:8" x14ac:dyDescent="0.3">
      <c r="A1337" s="60">
        <v>43705</v>
      </c>
      <c r="B1337" s="15">
        <f t="shared" si="107"/>
        <v>2019</v>
      </c>
      <c r="C1337" s="15">
        <f t="shared" si="108"/>
        <v>8</v>
      </c>
      <c r="D1337" s="15">
        <f t="shared" si="109"/>
        <v>4</v>
      </c>
      <c r="E1337" s="15">
        <f t="shared" si="110"/>
        <v>0</v>
      </c>
      <c r="F1337" s="15">
        <v>2804</v>
      </c>
      <c r="G1337" s="15">
        <v>0</v>
      </c>
      <c r="H1337" s="62">
        <f t="shared" si="111"/>
        <v>185.76264741446056</v>
      </c>
    </row>
    <row r="1338" spans="1:8" x14ac:dyDescent="0.3">
      <c r="A1338" s="60">
        <v>43706</v>
      </c>
      <c r="B1338" s="15">
        <f t="shared" si="107"/>
        <v>2019</v>
      </c>
      <c r="C1338" s="15">
        <f t="shared" si="108"/>
        <v>8</v>
      </c>
      <c r="D1338" s="15">
        <f t="shared" si="109"/>
        <v>5</v>
      </c>
      <c r="E1338" s="15">
        <f t="shared" si="110"/>
        <v>0</v>
      </c>
      <c r="F1338" s="15">
        <v>2604</v>
      </c>
      <c r="G1338" s="15">
        <v>0</v>
      </c>
      <c r="H1338" s="62">
        <f t="shared" si="111"/>
        <v>166.51147091880324</v>
      </c>
    </row>
    <row r="1339" spans="1:8" x14ac:dyDescent="0.3">
      <c r="A1339" s="60">
        <v>43707</v>
      </c>
      <c r="B1339" s="15">
        <f t="shared" si="107"/>
        <v>2019</v>
      </c>
      <c r="C1339" s="15">
        <f t="shared" si="108"/>
        <v>8</v>
      </c>
      <c r="D1339" s="15">
        <f t="shared" si="109"/>
        <v>6</v>
      </c>
      <c r="E1339" s="15">
        <f t="shared" si="110"/>
        <v>1</v>
      </c>
      <c r="F1339" s="15">
        <v>2431</v>
      </c>
      <c r="G1339" s="15">
        <v>0</v>
      </c>
      <c r="H1339" s="62">
        <f t="shared" si="111"/>
        <v>148.13973490472924</v>
      </c>
    </row>
    <row r="1340" spans="1:8" x14ac:dyDescent="0.3">
      <c r="A1340" s="60">
        <v>43708</v>
      </c>
      <c r="B1340" s="15">
        <f t="shared" si="107"/>
        <v>2019</v>
      </c>
      <c r="C1340" s="15">
        <f t="shared" si="108"/>
        <v>8</v>
      </c>
      <c r="D1340" s="15">
        <f t="shared" si="109"/>
        <v>7</v>
      </c>
      <c r="E1340" s="15">
        <f t="shared" si="110"/>
        <v>1</v>
      </c>
      <c r="F1340" s="15">
        <v>2294</v>
      </c>
      <c r="G1340" s="15">
        <v>0</v>
      </c>
      <c r="H1340" s="62">
        <f t="shared" si="111"/>
        <v>110.22025649472887</v>
      </c>
    </row>
    <row r="1341" spans="1:8" x14ac:dyDescent="0.3">
      <c r="A1341" s="60">
        <v>43709</v>
      </c>
      <c r="B1341" s="15">
        <f t="shared" si="107"/>
        <v>2019</v>
      </c>
      <c r="C1341" s="15">
        <f t="shared" si="108"/>
        <v>9</v>
      </c>
      <c r="D1341" s="15">
        <f t="shared" si="109"/>
        <v>1</v>
      </c>
      <c r="E1341" s="15">
        <f t="shared" si="110"/>
        <v>0</v>
      </c>
      <c r="F1341" s="15">
        <v>2195</v>
      </c>
      <c r="G1341" s="15">
        <v>0</v>
      </c>
      <c r="H1341" s="62">
        <f t="shared" si="111"/>
        <v>196.58076211353318</v>
      </c>
    </row>
    <row r="1342" spans="1:8" x14ac:dyDescent="0.3">
      <c r="A1342" s="60">
        <v>43710</v>
      </c>
      <c r="B1342" s="15">
        <f t="shared" si="107"/>
        <v>2019</v>
      </c>
      <c r="C1342" s="15">
        <f t="shared" si="108"/>
        <v>9</v>
      </c>
      <c r="D1342" s="15">
        <f t="shared" si="109"/>
        <v>2</v>
      </c>
      <c r="E1342" s="15">
        <f t="shared" si="110"/>
        <v>0</v>
      </c>
      <c r="F1342" s="15">
        <v>2001</v>
      </c>
      <c r="G1342" s="15">
        <v>0</v>
      </c>
      <c r="H1342" s="62">
        <f t="shared" si="111"/>
        <v>201.19844435530953</v>
      </c>
    </row>
    <row r="1343" spans="1:8" x14ac:dyDescent="0.3">
      <c r="A1343" s="60">
        <v>43711</v>
      </c>
      <c r="B1343" s="15">
        <f t="shared" si="107"/>
        <v>2019</v>
      </c>
      <c r="C1343" s="15">
        <f t="shared" si="108"/>
        <v>9</v>
      </c>
      <c r="D1343" s="15">
        <f t="shared" si="109"/>
        <v>3</v>
      </c>
      <c r="E1343" s="15">
        <f t="shared" si="110"/>
        <v>0</v>
      </c>
      <c r="F1343" s="15">
        <v>6879</v>
      </c>
      <c r="G1343" s="15">
        <v>5072</v>
      </c>
      <c r="H1343" s="62">
        <f t="shared" si="111"/>
        <v>198.58783664057097</v>
      </c>
    </row>
    <row r="1344" spans="1:8" x14ac:dyDescent="0.3">
      <c r="A1344" s="60">
        <v>43712</v>
      </c>
      <c r="B1344" s="15">
        <f t="shared" si="107"/>
        <v>2019</v>
      </c>
      <c r="C1344" s="15">
        <f t="shared" si="108"/>
        <v>9</v>
      </c>
      <c r="D1344" s="15">
        <f t="shared" si="109"/>
        <v>4</v>
      </c>
      <c r="E1344" s="15">
        <f t="shared" si="110"/>
        <v>0</v>
      </c>
      <c r="F1344" s="15">
        <v>6686</v>
      </c>
      <c r="G1344" s="15">
        <v>0</v>
      </c>
      <c r="H1344" s="62">
        <f t="shared" si="111"/>
        <v>187.95926722793931</v>
      </c>
    </row>
    <row r="1345" spans="1:8" x14ac:dyDescent="0.3">
      <c r="A1345" s="60">
        <v>43713</v>
      </c>
      <c r="B1345" s="15">
        <f t="shared" si="107"/>
        <v>2019</v>
      </c>
      <c r="C1345" s="15">
        <f t="shared" si="108"/>
        <v>9</v>
      </c>
      <c r="D1345" s="15">
        <f t="shared" si="109"/>
        <v>5</v>
      </c>
      <c r="E1345" s="15">
        <f t="shared" si="110"/>
        <v>0</v>
      </c>
      <c r="F1345" s="15">
        <v>6493</v>
      </c>
      <c r="G1345" s="15">
        <v>0</v>
      </c>
      <c r="H1345" s="62">
        <f t="shared" si="111"/>
        <v>168.70809073228196</v>
      </c>
    </row>
    <row r="1346" spans="1:8" x14ac:dyDescent="0.3">
      <c r="A1346" s="60">
        <v>43714</v>
      </c>
      <c r="B1346" s="15">
        <f t="shared" ref="B1346:B1409" si="112">YEAR(A1346)</f>
        <v>2019</v>
      </c>
      <c r="C1346" s="15">
        <f t="shared" ref="C1346:C1409" si="113">MONTH(A1346)</f>
        <v>9</v>
      </c>
      <c r="D1346" s="15">
        <f t="shared" ref="D1346:D1409" si="114">WEEKDAY(A1346)</f>
        <v>6</v>
      </c>
      <c r="E1346" s="15">
        <f t="shared" ref="E1346:E1409" si="115">IF(OR(D1346=6,D1346=7),1,0)</f>
        <v>1</v>
      </c>
      <c r="F1346" s="15">
        <v>6323</v>
      </c>
      <c r="G1346" s="15">
        <v>0</v>
      </c>
      <c r="H1346" s="62">
        <f t="shared" ref="H1346:H1409" si="116">100-2.17*D1346^2.25+12.77*D1346+EXP(-D1346/0.032)+5*C1346^0.75+10*E1346+20*(B1346-2016)</f>
        <v>150.33635471820799</v>
      </c>
    </row>
    <row r="1347" spans="1:8" x14ac:dyDescent="0.3">
      <c r="A1347" s="60">
        <v>43715</v>
      </c>
      <c r="B1347" s="15">
        <f t="shared" si="112"/>
        <v>2019</v>
      </c>
      <c r="C1347" s="15">
        <f t="shared" si="113"/>
        <v>9</v>
      </c>
      <c r="D1347" s="15">
        <f t="shared" si="114"/>
        <v>7</v>
      </c>
      <c r="E1347" s="15">
        <f t="shared" si="115"/>
        <v>1</v>
      </c>
      <c r="F1347" s="15">
        <v>6188</v>
      </c>
      <c r="G1347" s="15">
        <v>0</v>
      </c>
      <c r="H1347" s="62">
        <f t="shared" si="116"/>
        <v>112.41687630820762</v>
      </c>
    </row>
    <row r="1348" spans="1:8" x14ac:dyDescent="0.3">
      <c r="A1348" s="60">
        <v>43716</v>
      </c>
      <c r="B1348" s="15">
        <f t="shared" si="112"/>
        <v>2019</v>
      </c>
      <c r="C1348" s="15">
        <f t="shared" si="113"/>
        <v>9</v>
      </c>
      <c r="D1348" s="15">
        <f t="shared" si="114"/>
        <v>1</v>
      </c>
      <c r="E1348" s="15">
        <f t="shared" si="115"/>
        <v>0</v>
      </c>
      <c r="F1348" s="15">
        <v>6078</v>
      </c>
      <c r="G1348" s="15">
        <v>0</v>
      </c>
      <c r="H1348" s="62">
        <f t="shared" si="116"/>
        <v>196.58076211353318</v>
      </c>
    </row>
    <row r="1349" spans="1:8" x14ac:dyDescent="0.3">
      <c r="A1349" s="60">
        <v>43717</v>
      </c>
      <c r="B1349" s="15">
        <f t="shared" si="112"/>
        <v>2019</v>
      </c>
      <c r="C1349" s="15">
        <f t="shared" si="113"/>
        <v>9</v>
      </c>
      <c r="D1349" s="15">
        <f t="shared" si="114"/>
        <v>2</v>
      </c>
      <c r="E1349" s="15">
        <f t="shared" si="115"/>
        <v>0</v>
      </c>
      <c r="F1349" s="15">
        <v>5886</v>
      </c>
      <c r="G1349" s="15">
        <v>0</v>
      </c>
      <c r="H1349" s="62">
        <f t="shared" si="116"/>
        <v>201.19844435530953</v>
      </c>
    </row>
    <row r="1350" spans="1:8" x14ac:dyDescent="0.3">
      <c r="A1350" s="60">
        <v>43718</v>
      </c>
      <c r="B1350" s="15">
        <f t="shared" si="112"/>
        <v>2019</v>
      </c>
      <c r="C1350" s="15">
        <f t="shared" si="113"/>
        <v>9</v>
      </c>
      <c r="D1350" s="15">
        <f t="shared" si="114"/>
        <v>3</v>
      </c>
      <c r="E1350" s="15">
        <f t="shared" si="115"/>
        <v>0</v>
      </c>
      <c r="F1350" s="15">
        <v>5694</v>
      </c>
      <c r="G1350" s="15">
        <v>0</v>
      </c>
      <c r="H1350" s="62">
        <f t="shared" si="116"/>
        <v>198.58783664057097</v>
      </c>
    </row>
    <row r="1351" spans="1:8" x14ac:dyDescent="0.3">
      <c r="A1351" s="60">
        <v>43719</v>
      </c>
      <c r="B1351" s="15">
        <f t="shared" si="112"/>
        <v>2019</v>
      </c>
      <c r="C1351" s="15">
        <f t="shared" si="113"/>
        <v>9</v>
      </c>
      <c r="D1351" s="15">
        <f t="shared" si="114"/>
        <v>4</v>
      </c>
      <c r="E1351" s="15">
        <f t="shared" si="115"/>
        <v>0</v>
      </c>
      <c r="F1351" s="15">
        <v>5488</v>
      </c>
      <c r="G1351" s="15">
        <v>0</v>
      </c>
      <c r="H1351" s="62">
        <f t="shared" si="116"/>
        <v>187.95926722793931</v>
      </c>
    </row>
    <row r="1352" spans="1:8" x14ac:dyDescent="0.3">
      <c r="A1352" s="60">
        <v>43720</v>
      </c>
      <c r="B1352" s="15">
        <f t="shared" si="112"/>
        <v>2019</v>
      </c>
      <c r="C1352" s="15">
        <f t="shared" si="113"/>
        <v>9</v>
      </c>
      <c r="D1352" s="15">
        <f t="shared" si="114"/>
        <v>5</v>
      </c>
      <c r="E1352" s="15">
        <f t="shared" si="115"/>
        <v>0</v>
      </c>
      <c r="F1352" s="15">
        <v>5309</v>
      </c>
      <c r="G1352" s="15">
        <v>0</v>
      </c>
      <c r="H1352" s="62">
        <f t="shared" si="116"/>
        <v>168.70809073228196</v>
      </c>
    </row>
    <row r="1353" spans="1:8" x14ac:dyDescent="0.3">
      <c r="A1353" s="60">
        <v>43721</v>
      </c>
      <c r="B1353" s="15">
        <f t="shared" si="112"/>
        <v>2019</v>
      </c>
      <c r="C1353" s="15">
        <f t="shared" si="113"/>
        <v>9</v>
      </c>
      <c r="D1353" s="15">
        <f t="shared" si="114"/>
        <v>6</v>
      </c>
      <c r="E1353" s="15">
        <f t="shared" si="115"/>
        <v>1</v>
      </c>
      <c r="F1353" s="15">
        <v>5137</v>
      </c>
      <c r="G1353" s="15">
        <v>0</v>
      </c>
      <c r="H1353" s="62">
        <f t="shared" si="116"/>
        <v>150.33635471820799</v>
      </c>
    </row>
    <row r="1354" spans="1:8" x14ac:dyDescent="0.3">
      <c r="A1354" s="60">
        <v>43722</v>
      </c>
      <c r="B1354" s="15">
        <f t="shared" si="112"/>
        <v>2019</v>
      </c>
      <c r="C1354" s="15">
        <f t="shared" si="113"/>
        <v>9</v>
      </c>
      <c r="D1354" s="15">
        <f t="shared" si="114"/>
        <v>7</v>
      </c>
      <c r="E1354" s="15">
        <f t="shared" si="115"/>
        <v>1</v>
      </c>
      <c r="F1354" s="15">
        <v>4997</v>
      </c>
      <c r="G1354" s="15">
        <v>0</v>
      </c>
      <c r="H1354" s="62">
        <f t="shared" si="116"/>
        <v>112.41687630820762</v>
      </c>
    </row>
    <row r="1355" spans="1:8" x14ac:dyDescent="0.3">
      <c r="A1355" s="60">
        <v>43723</v>
      </c>
      <c r="B1355" s="15">
        <f t="shared" si="112"/>
        <v>2019</v>
      </c>
      <c r="C1355" s="15">
        <f t="shared" si="113"/>
        <v>9</v>
      </c>
      <c r="D1355" s="15">
        <f t="shared" si="114"/>
        <v>1</v>
      </c>
      <c r="E1355" s="15">
        <f t="shared" si="115"/>
        <v>0</v>
      </c>
      <c r="F1355" s="15">
        <v>4886</v>
      </c>
      <c r="G1355" s="15">
        <v>0</v>
      </c>
      <c r="H1355" s="62">
        <f t="shared" si="116"/>
        <v>196.58076211353318</v>
      </c>
    </row>
    <row r="1356" spans="1:8" x14ac:dyDescent="0.3">
      <c r="A1356" s="60">
        <v>43724</v>
      </c>
      <c r="B1356" s="15">
        <f t="shared" si="112"/>
        <v>2019</v>
      </c>
      <c r="C1356" s="15">
        <f t="shared" si="113"/>
        <v>9</v>
      </c>
      <c r="D1356" s="15">
        <f t="shared" si="114"/>
        <v>2</v>
      </c>
      <c r="E1356" s="15">
        <f t="shared" si="115"/>
        <v>0</v>
      </c>
      <c r="F1356" s="15">
        <v>4691</v>
      </c>
      <c r="G1356" s="15">
        <v>0</v>
      </c>
      <c r="H1356" s="62">
        <f t="shared" si="116"/>
        <v>201.19844435530953</v>
      </c>
    </row>
    <row r="1357" spans="1:8" x14ac:dyDescent="0.3">
      <c r="A1357" s="60">
        <v>43725</v>
      </c>
      <c r="B1357" s="15">
        <f t="shared" si="112"/>
        <v>2019</v>
      </c>
      <c r="C1357" s="15">
        <f t="shared" si="113"/>
        <v>9</v>
      </c>
      <c r="D1357" s="15">
        <f t="shared" si="114"/>
        <v>3</v>
      </c>
      <c r="E1357" s="15">
        <f t="shared" si="115"/>
        <v>0</v>
      </c>
      <c r="F1357" s="15">
        <v>4486</v>
      </c>
      <c r="G1357" s="15">
        <v>0</v>
      </c>
      <c r="H1357" s="62">
        <f t="shared" si="116"/>
        <v>198.58783664057097</v>
      </c>
    </row>
    <row r="1358" spans="1:8" x14ac:dyDescent="0.3">
      <c r="A1358" s="60">
        <v>43726</v>
      </c>
      <c r="B1358" s="15">
        <f t="shared" si="112"/>
        <v>2019</v>
      </c>
      <c r="C1358" s="15">
        <f t="shared" si="113"/>
        <v>9</v>
      </c>
      <c r="D1358" s="15">
        <f t="shared" si="114"/>
        <v>4</v>
      </c>
      <c r="E1358" s="15">
        <f t="shared" si="115"/>
        <v>0</v>
      </c>
      <c r="F1358" s="15">
        <v>4291</v>
      </c>
      <c r="G1358" s="15">
        <v>0</v>
      </c>
      <c r="H1358" s="62">
        <f t="shared" si="116"/>
        <v>187.95926722793931</v>
      </c>
    </row>
    <row r="1359" spans="1:8" x14ac:dyDescent="0.3">
      <c r="A1359" s="60">
        <v>43727</v>
      </c>
      <c r="B1359" s="15">
        <f t="shared" si="112"/>
        <v>2019</v>
      </c>
      <c r="C1359" s="15">
        <f t="shared" si="113"/>
        <v>9</v>
      </c>
      <c r="D1359" s="15">
        <f t="shared" si="114"/>
        <v>5</v>
      </c>
      <c r="E1359" s="15">
        <f t="shared" si="115"/>
        <v>0</v>
      </c>
      <c r="F1359" s="15">
        <v>4117</v>
      </c>
      <c r="G1359" s="15">
        <v>0</v>
      </c>
      <c r="H1359" s="62">
        <f t="shared" si="116"/>
        <v>168.70809073228196</v>
      </c>
    </row>
    <row r="1360" spans="1:8" x14ac:dyDescent="0.3">
      <c r="A1360" s="60">
        <v>43728</v>
      </c>
      <c r="B1360" s="15">
        <f t="shared" si="112"/>
        <v>2019</v>
      </c>
      <c r="C1360" s="15">
        <f t="shared" si="113"/>
        <v>9</v>
      </c>
      <c r="D1360" s="15">
        <f t="shared" si="114"/>
        <v>6</v>
      </c>
      <c r="E1360" s="15">
        <f t="shared" si="115"/>
        <v>1</v>
      </c>
      <c r="F1360" s="15">
        <v>3948</v>
      </c>
      <c r="G1360" s="15">
        <v>0</v>
      </c>
      <c r="H1360" s="62">
        <f t="shared" si="116"/>
        <v>150.33635471820799</v>
      </c>
    </row>
    <row r="1361" spans="1:8" x14ac:dyDescent="0.3">
      <c r="A1361" s="60">
        <v>43729</v>
      </c>
      <c r="B1361" s="15">
        <f t="shared" si="112"/>
        <v>2019</v>
      </c>
      <c r="C1361" s="15">
        <f t="shared" si="113"/>
        <v>9</v>
      </c>
      <c r="D1361" s="15">
        <f t="shared" si="114"/>
        <v>7</v>
      </c>
      <c r="E1361" s="15">
        <f t="shared" si="115"/>
        <v>1</v>
      </c>
      <c r="F1361" s="15">
        <v>3799</v>
      </c>
      <c r="G1361" s="15">
        <v>0</v>
      </c>
      <c r="H1361" s="62">
        <f t="shared" si="116"/>
        <v>112.41687630820762</v>
      </c>
    </row>
    <row r="1362" spans="1:8" x14ac:dyDescent="0.3">
      <c r="A1362" s="60">
        <v>43730</v>
      </c>
      <c r="B1362" s="15">
        <f t="shared" si="112"/>
        <v>2019</v>
      </c>
      <c r="C1362" s="15">
        <f t="shared" si="113"/>
        <v>9</v>
      </c>
      <c r="D1362" s="15">
        <f t="shared" si="114"/>
        <v>1</v>
      </c>
      <c r="E1362" s="15">
        <f t="shared" si="115"/>
        <v>0</v>
      </c>
      <c r="F1362" s="15">
        <v>3674</v>
      </c>
      <c r="G1362" s="15">
        <v>0</v>
      </c>
      <c r="H1362" s="62">
        <f t="shared" si="116"/>
        <v>196.58076211353318</v>
      </c>
    </row>
    <row r="1363" spans="1:8" x14ac:dyDescent="0.3">
      <c r="A1363" s="60">
        <v>43731</v>
      </c>
      <c r="B1363" s="15">
        <f t="shared" si="112"/>
        <v>2019</v>
      </c>
      <c r="C1363" s="15">
        <f t="shared" si="113"/>
        <v>9</v>
      </c>
      <c r="D1363" s="15">
        <f t="shared" si="114"/>
        <v>2</v>
      </c>
      <c r="E1363" s="15">
        <f t="shared" si="115"/>
        <v>0</v>
      </c>
      <c r="F1363" s="15">
        <v>3475</v>
      </c>
      <c r="G1363" s="15">
        <v>0</v>
      </c>
      <c r="H1363" s="62">
        <f t="shared" si="116"/>
        <v>201.19844435530953</v>
      </c>
    </row>
    <row r="1364" spans="1:8" x14ac:dyDescent="0.3">
      <c r="A1364" s="60">
        <v>43732</v>
      </c>
      <c r="B1364" s="15">
        <f t="shared" si="112"/>
        <v>2019</v>
      </c>
      <c r="C1364" s="15">
        <f t="shared" si="113"/>
        <v>9</v>
      </c>
      <c r="D1364" s="15">
        <f t="shared" si="114"/>
        <v>3</v>
      </c>
      <c r="E1364" s="15">
        <f t="shared" si="115"/>
        <v>0</v>
      </c>
      <c r="F1364" s="15">
        <v>3279</v>
      </c>
      <c r="G1364" s="15">
        <v>0</v>
      </c>
      <c r="H1364" s="62">
        <f t="shared" si="116"/>
        <v>198.58783664057097</v>
      </c>
    </row>
    <row r="1365" spans="1:8" x14ac:dyDescent="0.3">
      <c r="A1365" s="60">
        <v>43733</v>
      </c>
      <c r="B1365" s="15">
        <f t="shared" si="112"/>
        <v>2019</v>
      </c>
      <c r="C1365" s="15">
        <f t="shared" si="113"/>
        <v>9</v>
      </c>
      <c r="D1365" s="15">
        <f t="shared" si="114"/>
        <v>4</v>
      </c>
      <c r="E1365" s="15">
        <f t="shared" si="115"/>
        <v>0</v>
      </c>
      <c r="F1365" s="15">
        <v>3070</v>
      </c>
      <c r="G1365" s="15">
        <v>0</v>
      </c>
      <c r="H1365" s="62">
        <f t="shared" si="116"/>
        <v>187.95926722793931</v>
      </c>
    </row>
    <row r="1366" spans="1:8" x14ac:dyDescent="0.3">
      <c r="A1366" s="60">
        <v>43734</v>
      </c>
      <c r="B1366" s="15">
        <f t="shared" si="112"/>
        <v>2019</v>
      </c>
      <c r="C1366" s="15">
        <f t="shared" si="113"/>
        <v>9</v>
      </c>
      <c r="D1366" s="15">
        <f t="shared" si="114"/>
        <v>5</v>
      </c>
      <c r="E1366" s="15">
        <f t="shared" si="115"/>
        <v>0</v>
      </c>
      <c r="F1366" s="15">
        <v>2877</v>
      </c>
      <c r="G1366" s="15">
        <v>0</v>
      </c>
      <c r="H1366" s="62">
        <f t="shared" si="116"/>
        <v>168.70809073228196</v>
      </c>
    </row>
    <row r="1367" spans="1:8" x14ac:dyDescent="0.3">
      <c r="A1367" s="60">
        <v>43735</v>
      </c>
      <c r="B1367" s="15">
        <f t="shared" si="112"/>
        <v>2019</v>
      </c>
      <c r="C1367" s="15">
        <f t="shared" si="113"/>
        <v>9</v>
      </c>
      <c r="D1367" s="15">
        <f t="shared" si="114"/>
        <v>6</v>
      </c>
      <c r="E1367" s="15">
        <f t="shared" si="115"/>
        <v>1</v>
      </c>
      <c r="F1367" s="15">
        <v>2710</v>
      </c>
      <c r="G1367" s="15">
        <v>0</v>
      </c>
      <c r="H1367" s="62">
        <f t="shared" si="116"/>
        <v>150.33635471820799</v>
      </c>
    </row>
    <row r="1368" spans="1:8" x14ac:dyDescent="0.3">
      <c r="A1368" s="60">
        <v>43736</v>
      </c>
      <c r="B1368" s="15">
        <f t="shared" si="112"/>
        <v>2019</v>
      </c>
      <c r="C1368" s="15">
        <f t="shared" si="113"/>
        <v>9</v>
      </c>
      <c r="D1368" s="15">
        <f t="shared" si="114"/>
        <v>7</v>
      </c>
      <c r="E1368" s="15">
        <f t="shared" si="115"/>
        <v>1</v>
      </c>
      <c r="F1368" s="15">
        <v>2564</v>
      </c>
      <c r="G1368" s="15">
        <v>0</v>
      </c>
      <c r="H1368" s="62">
        <f t="shared" si="116"/>
        <v>112.41687630820762</v>
      </c>
    </row>
    <row r="1369" spans="1:8" x14ac:dyDescent="0.3">
      <c r="A1369" s="60">
        <v>43737</v>
      </c>
      <c r="B1369" s="15">
        <f t="shared" si="112"/>
        <v>2019</v>
      </c>
      <c r="C1369" s="15">
        <f t="shared" si="113"/>
        <v>9</v>
      </c>
      <c r="D1369" s="15">
        <f t="shared" si="114"/>
        <v>1</v>
      </c>
      <c r="E1369" s="15">
        <f t="shared" si="115"/>
        <v>0</v>
      </c>
      <c r="F1369" s="15">
        <v>2463</v>
      </c>
      <c r="G1369" s="15">
        <v>0</v>
      </c>
      <c r="H1369" s="62">
        <f t="shared" si="116"/>
        <v>196.58076211353318</v>
      </c>
    </row>
    <row r="1370" spans="1:8" x14ac:dyDescent="0.3">
      <c r="A1370" s="60">
        <v>43738</v>
      </c>
      <c r="B1370" s="15">
        <f t="shared" si="112"/>
        <v>2019</v>
      </c>
      <c r="C1370" s="15">
        <f t="shared" si="113"/>
        <v>9</v>
      </c>
      <c r="D1370" s="15">
        <f t="shared" si="114"/>
        <v>2</v>
      </c>
      <c r="E1370" s="15">
        <f t="shared" si="115"/>
        <v>0</v>
      </c>
      <c r="F1370" s="15">
        <v>2256</v>
      </c>
      <c r="G1370" s="15">
        <v>0</v>
      </c>
      <c r="H1370" s="62">
        <f t="shared" si="116"/>
        <v>201.19844435530953</v>
      </c>
    </row>
    <row r="1371" spans="1:8" x14ac:dyDescent="0.3">
      <c r="A1371" s="60">
        <v>43739</v>
      </c>
      <c r="B1371" s="15">
        <f t="shared" si="112"/>
        <v>2019</v>
      </c>
      <c r="C1371" s="15">
        <f t="shared" si="113"/>
        <v>10</v>
      </c>
      <c r="D1371" s="15">
        <f t="shared" si="114"/>
        <v>3</v>
      </c>
      <c r="E1371" s="15">
        <f t="shared" si="115"/>
        <v>0</v>
      </c>
      <c r="F1371" s="15">
        <v>2054</v>
      </c>
      <c r="G1371" s="15">
        <v>0</v>
      </c>
      <c r="H1371" s="62">
        <f t="shared" si="116"/>
        <v>200.7241407865553</v>
      </c>
    </row>
    <row r="1372" spans="1:8" x14ac:dyDescent="0.3">
      <c r="A1372" s="60">
        <v>43740</v>
      </c>
      <c r="B1372" s="15">
        <f t="shared" si="112"/>
        <v>2019</v>
      </c>
      <c r="C1372" s="15">
        <f t="shared" si="113"/>
        <v>10</v>
      </c>
      <c r="D1372" s="15">
        <f t="shared" si="114"/>
        <v>4</v>
      </c>
      <c r="E1372" s="15">
        <f t="shared" si="115"/>
        <v>0</v>
      </c>
      <c r="F1372" s="15">
        <v>8445</v>
      </c>
      <c r="G1372" s="15">
        <v>6581</v>
      </c>
      <c r="H1372" s="62">
        <f t="shared" si="116"/>
        <v>190.0955713739236</v>
      </c>
    </row>
    <row r="1373" spans="1:8" x14ac:dyDescent="0.3">
      <c r="A1373" s="60">
        <v>43741</v>
      </c>
      <c r="B1373" s="15">
        <f t="shared" si="112"/>
        <v>2019</v>
      </c>
      <c r="C1373" s="15">
        <f t="shared" si="113"/>
        <v>10</v>
      </c>
      <c r="D1373" s="15">
        <f t="shared" si="114"/>
        <v>5</v>
      </c>
      <c r="E1373" s="15">
        <f t="shared" si="115"/>
        <v>0</v>
      </c>
      <c r="F1373" s="15">
        <v>8249</v>
      </c>
      <c r="G1373" s="15">
        <v>0</v>
      </c>
      <c r="H1373" s="62">
        <f t="shared" si="116"/>
        <v>170.84439487826626</v>
      </c>
    </row>
    <row r="1374" spans="1:8" x14ac:dyDescent="0.3">
      <c r="A1374" s="60">
        <v>43742</v>
      </c>
      <c r="B1374" s="15">
        <f t="shared" si="112"/>
        <v>2019</v>
      </c>
      <c r="C1374" s="15">
        <f t="shared" si="113"/>
        <v>10</v>
      </c>
      <c r="D1374" s="15">
        <f t="shared" si="114"/>
        <v>6</v>
      </c>
      <c r="E1374" s="15">
        <f t="shared" si="115"/>
        <v>1</v>
      </c>
      <c r="F1374" s="15">
        <v>8089</v>
      </c>
      <c r="G1374" s="15">
        <v>0</v>
      </c>
      <c r="H1374" s="62">
        <f t="shared" si="116"/>
        <v>152.47265886419228</v>
      </c>
    </row>
    <row r="1375" spans="1:8" x14ac:dyDescent="0.3">
      <c r="A1375" s="60">
        <v>43743</v>
      </c>
      <c r="B1375" s="15">
        <f t="shared" si="112"/>
        <v>2019</v>
      </c>
      <c r="C1375" s="15">
        <f t="shared" si="113"/>
        <v>10</v>
      </c>
      <c r="D1375" s="15">
        <f t="shared" si="114"/>
        <v>7</v>
      </c>
      <c r="E1375" s="15">
        <f t="shared" si="115"/>
        <v>1</v>
      </c>
      <c r="F1375" s="15">
        <v>7942</v>
      </c>
      <c r="G1375" s="15">
        <v>0</v>
      </c>
      <c r="H1375" s="62">
        <f t="shared" si="116"/>
        <v>114.55318045419192</v>
      </c>
    </row>
    <row r="1376" spans="1:8" x14ac:dyDescent="0.3">
      <c r="A1376" s="60">
        <v>43744</v>
      </c>
      <c r="B1376" s="15">
        <f t="shared" si="112"/>
        <v>2019</v>
      </c>
      <c r="C1376" s="15">
        <f t="shared" si="113"/>
        <v>10</v>
      </c>
      <c r="D1376" s="15">
        <f t="shared" si="114"/>
        <v>1</v>
      </c>
      <c r="E1376" s="15">
        <f t="shared" si="115"/>
        <v>0</v>
      </c>
      <c r="F1376" s="15">
        <v>7841</v>
      </c>
      <c r="G1376" s="15">
        <v>0</v>
      </c>
      <c r="H1376" s="62">
        <f t="shared" si="116"/>
        <v>198.71706625951748</v>
      </c>
    </row>
    <row r="1377" spans="1:8" x14ac:dyDescent="0.3">
      <c r="A1377" s="60">
        <v>43745</v>
      </c>
      <c r="B1377" s="15">
        <f t="shared" si="112"/>
        <v>2019</v>
      </c>
      <c r="C1377" s="15">
        <f t="shared" si="113"/>
        <v>10</v>
      </c>
      <c r="D1377" s="15">
        <f t="shared" si="114"/>
        <v>2</v>
      </c>
      <c r="E1377" s="15">
        <f t="shared" si="115"/>
        <v>0</v>
      </c>
      <c r="F1377" s="15">
        <v>7654</v>
      </c>
      <c r="G1377" s="15">
        <v>0</v>
      </c>
      <c r="H1377" s="62">
        <f t="shared" si="116"/>
        <v>203.33474850129383</v>
      </c>
    </row>
    <row r="1378" spans="1:8" x14ac:dyDescent="0.3">
      <c r="A1378" s="60">
        <v>43746</v>
      </c>
      <c r="B1378" s="15">
        <f t="shared" si="112"/>
        <v>2019</v>
      </c>
      <c r="C1378" s="15">
        <f t="shared" si="113"/>
        <v>10</v>
      </c>
      <c r="D1378" s="15">
        <f t="shared" si="114"/>
        <v>3</v>
      </c>
      <c r="E1378" s="15">
        <f t="shared" si="115"/>
        <v>0</v>
      </c>
      <c r="F1378" s="15">
        <v>7449</v>
      </c>
      <c r="G1378" s="15">
        <v>0</v>
      </c>
      <c r="H1378" s="62">
        <f t="shared" si="116"/>
        <v>200.7241407865553</v>
      </c>
    </row>
    <row r="1379" spans="1:8" x14ac:dyDescent="0.3">
      <c r="A1379" s="60">
        <v>43747</v>
      </c>
      <c r="B1379" s="15">
        <f t="shared" si="112"/>
        <v>2019</v>
      </c>
      <c r="C1379" s="15">
        <f t="shared" si="113"/>
        <v>10</v>
      </c>
      <c r="D1379" s="15">
        <f t="shared" si="114"/>
        <v>4</v>
      </c>
      <c r="E1379" s="15">
        <f t="shared" si="115"/>
        <v>0</v>
      </c>
      <c r="F1379" s="15">
        <v>7260</v>
      </c>
      <c r="G1379" s="15">
        <v>0</v>
      </c>
      <c r="H1379" s="62">
        <f t="shared" si="116"/>
        <v>190.0955713739236</v>
      </c>
    </row>
    <row r="1380" spans="1:8" x14ac:dyDescent="0.3">
      <c r="A1380" s="60">
        <v>43748</v>
      </c>
      <c r="B1380" s="15">
        <f t="shared" si="112"/>
        <v>2019</v>
      </c>
      <c r="C1380" s="15">
        <f t="shared" si="113"/>
        <v>10</v>
      </c>
      <c r="D1380" s="15">
        <f t="shared" si="114"/>
        <v>5</v>
      </c>
      <c r="E1380" s="15">
        <f t="shared" si="115"/>
        <v>0</v>
      </c>
      <c r="F1380" s="15">
        <v>7075</v>
      </c>
      <c r="G1380" s="15">
        <v>0</v>
      </c>
      <c r="H1380" s="62">
        <f t="shared" si="116"/>
        <v>170.84439487826626</v>
      </c>
    </row>
    <row r="1381" spans="1:8" x14ac:dyDescent="0.3">
      <c r="A1381" s="60">
        <v>43749</v>
      </c>
      <c r="B1381" s="15">
        <f t="shared" si="112"/>
        <v>2019</v>
      </c>
      <c r="C1381" s="15">
        <f t="shared" si="113"/>
        <v>10</v>
      </c>
      <c r="D1381" s="15">
        <f t="shared" si="114"/>
        <v>6</v>
      </c>
      <c r="E1381" s="15">
        <f t="shared" si="115"/>
        <v>1</v>
      </c>
      <c r="F1381" s="15">
        <v>6908</v>
      </c>
      <c r="G1381" s="15">
        <v>0</v>
      </c>
      <c r="H1381" s="62">
        <f t="shared" si="116"/>
        <v>152.47265886419228</v>
      </c>
    </row>
    <row r="1382" spans="1:8" x14ac:dyDescent="0.3">
      <c r="A1382" s="60">
        <v>43750</v>
      </c>
      <c r="B1382" s="15">
        <f t="shared" si="112"/>
        <v>2019</v>
      </c>
      <c r="C1382" s="15">
        <f t="shared" si="113"/>
        <v>10</v>
      </c>
      <c r="D1382" s="15">
        <f t="shared" si="114"/>
        <v>7</v>
      </c>
      <c r="E1382" s="15">
        <f t="shared" si="115"/>
        <v>1</v>
      </c>
      <c r="F1382" s="15">
        <v>6761</v>
      </c>
      <c r="G1382" s="15">
        <v>0</v>
      </c>
      <c r="H1382" s="62">
        <f t="shared" si="116"/>
        <v>114.55318045419192</v>
      </c>
    </row>
    <row r="1383" spans="1:8" x14ac:dyDescent="0.3">
      <c r="A1383" s="60">
        <v>43751</v>
      </c>
      <c r="B1383" s="15">
        <f t="shared" si="112"/>
        <v>2019</v>
      </c>
      <c r="C1383" s="15">
        <f t="shared" si="113"/>
        <v>10</v>
      </c>
      <c r="D1383" s="15">
        <f t="shared" si="114"/>
        <v>1</v>
      </c>
      <c r="E1383" s="15">
        <f t="shared" si="115"/>
        <v>0</v>
      </c>
      <c r="F1383" s="15">
        <v>6641</v>
      </c>
      <c r="G1383" s="15">
        <v>0</v>
      </c>
      <c r="H1383" s="62">
        <f t="shared" si="116"/>
        <v>198.71706625951748</v>
      </c>
    </row>
    <row r="1384" spans="1:8" x14ac:dyDescent="0.3">
      <c r="A1384" s="60">
        <v>43752</v>
      </c>
      <c r="B1384" s="15">
        <f t="shared" si="112"/>
        <v>2019</v>
      </c>
      <c r="C1384" s="15">
        <f t="shared" si="113"/>
        <v>10</v>
      </c>
      <c r="D1384" s="15">
        <f t="shared" si="114"/>
        <v>2</v>
      </c>
      <c r="E1384" s="15">
        <f t="shared" si="115"/>
        <v>0</v>
      </c>
      <c r="F1384" s="15">
        <v>6436</v>
      </c>
      <c r="G1384" s="15">
        <v>0</v>
      </c>
      <c r="H1384" s="62">
        <f t="shared" si="116"/>
        <v>203.33474850129383</v>
      </c>
    </row>
    <row r="1385" spans="1:8" x14ac:dyDescent="0.3">
      <c r="A1385" s="60">
        <v>43753</v>
      </c>
      <c r="B1385" s="15">
        <f t="shared" si="112"/>
        <v>2019</v>
      </c>
      <c r="C1385" s="15">
        <f t="shared" si="113"/>
        <v>10</v>
      </c>
      <c r="D1385" s="15">
        <f t="shared" si="114"/>
        <v>3</v>
      </c>
      <c r="E1385" s="15">
        <f t="shared" si="115"/>
        <v>0</v>
      </c>
      <c r="F1385" s="15">
        <v>6244</v>
      </c>
      <c r="G1385" s="15">
        <v>0</v>
      </c>
      <c r="H1385" s="62">
        <f t="shared" si="116"/>
        <v>200.7241407865553</v>
      </c>
    </row>
    <row r="1386" spans="1:8" x14ac:dyDescent="0.3">
      <c r="A1386" s="60">
        <v>43754</v>
      </c>
      <c r="B1386" s="15">
        <f t="shared" si="112"/>
        <v>2019</v>
      </c>
      <c r="C1386" s="15">
        <f t="shared" si="113"/>
        <v>10</v>
      </c>
      <c r="D1386" s="15">
        <f t="shared" si="114"/>
        <v>4</v>
      </c>
      <c r="E1386" s="15">
        <f t="shared" si="115"/>
        <v>0</v>
      </c>
      <c r="F1386" s="15">
        <v>6032</v>
      </c>
      <c r="G1386" s="15">
        <v>0</v>
      </c>
      <c r="H1386" s="62">
        <f t="shared" si="116"/>
        <v>190.0955713739236</v>
      </c>
    </row>
    <row r="1387" spans="1:8" x14ac:dyDescent="0.3">
      <c r="A1387" s="60">
        <v>43755</v>
      </c>
      <c r="B1387" s="15">
        <f t="shared" si="112"/>
        <v>2019</v>
      </c>
      <c r="C1387" s="15">
        <f t="shared" si="113"/>
        <v>10</v>
      </c>
      <c r="D1387" s="15">
        <f t="shared" si="114"/>
        <v>5</v>
      </c>
      <c r="E1387" s="15">
        <f t="shared" si="115"/>
        <v>0</v>
      </c>
      <c r="F1387" s="15">
        <v>5842</v>
      </c>
      <c r="G1387" s="15">
        <v>0</v>
      </c>
      <c r="H1387" s="62">
        <f t="shared" si="116"/>
        <v>170.84439487826626</v>
      </c>
    </row>
    <row r="1388" spans="1:8" x14ac:dyDescent="0.3">
      <c r="A1388" s="60">
        <v>43756</v>
      </c>
      <c r="B1388" s="15">
        <f t="shared" si="112"/>
        <v>2019</v>
      </c>
      <c r="C1388" s="15">
        <f t="shared" si="113"/>
        <v>10</v>
      </c>
      <c r="D1388" s="15">
        <f t="shared" si="114"/>
        <v>6</v>
      </c>
      <c r="E1388" s="15">
        <f t="shared" si="115"/>
        <v>1</v>
      </c>
      <c r="F1388" s="15">
        <v>5670</v>
      </c>
      <c r="G1388" s="15">
        <v>0</v>
      </c>
      <c r="H1388" s="62">
        <f t="shared" si="116"/>
        <v>152.47265886419228</v>
      </c>
    </row>
    <row r="1389" spans="1:8" x14ac:dyDescent="0.3">
      <c r="A1389" s="60">
        <v>43757</v>
      </c>
      <c r="B1389" s="15">
        <f t="shared" si="112"/>
        <v>2019</v>
      </c>
      <c r="C1389" s="15">
        <f t="shared" si="113"/>
        <v>10</v>
      </c>
      <c r="D1389" s="15">
        <f t="shared" si="114"/>
        <v>7</v>
      </c>
      <c r="E1389" s="15">
        <f t="shared" si="115"/>
        <v>1</v>
      </c>
      <c r="F1389" s="15">
        <v>5513</v>
      </c>
      <c r="G1389" s="15">
        <v>0</v>
      </c>
      <c r="H1389" s="62">
        <f t="shared" si="116"/>
        <v>114.55318045419192</v>
      </c>
    </row>
    <row r="1390" spans="1:8" x14ac:dyDescent="0.3">
      <c r="A1390" s="60">
        <v>43758</v>
      </c>
      <c r="B1390" s="15">
        <f t="shared" si="112"/>
        <v>2019</v>
      </c>
      <c r="C1390" s="15">
        <f t="shared" si="113"/>
        <v>10</v>
      </c>
      <c r="D1390" s="15">
        <f t="shared" si="114"/>
        <v>1</v>
      </c>
      <c r="E1390" s="15">
        <f t="shared" si="115"/>
        <v>0</v>
      </c>
      <c r="F1390" s="15">
        <v>5402</v>
      </c>
      <c r="G1390" s="15">
        <v>0</v>
      </c>
      <c r="H1390" s="62">
        <f t="shared" si="116"/>
        <v>198.71706625951748</v>
      </c>
    </row>
    <row r="1391" spans="1:8" x14ac:dyDescent="0.3">
      <c r="A1391" s="60">
        <v>43759</v>
      </c>
      <c r="B1391" s="15">
        <f t="shared" si="112"/>
        <v>2019</v>
      </c>
      <c r="C1391" s="15">
        <f t="shared" si="113"/>
        <v>10</v>
      </c>
      <c r="D1391" s="15">
        <f t="shared" si="114"/>
        <v>2</v>
      </c>
      <c r="E1391" s="15">
        <f t="shared" si="115"/>
        <v>0</v>
      </c>
      <c r="F1391" s="15">
        <v>5191</v>
      </c>
      <c r="G1391" s="15">
        <v>0</v>
      </c>
      <c r="H1391" s="62">
        <f t="shared" si="116"/>
        <v>203.33474850129383</v>
      </c>
    </row>
    <row r="1392" spans="1:8" x14ac:dyDescent="0.3">
      <c r="A1392" s="60">
        <v>43760</v>
      </c>
      <c r="B1392" s="15">
        <f t="shared" si="112"/>
        <v>2019</v>
      </c>
      <c r="C1392" s="15">
        <f t="shared" si="113"/>
        <v>10</v>
      </c>
      <c r="D1392" s="15">
        <f t="shared" si="114"/>
        <v>3</v>
      </c>
      <c r="E1392" s="15">
        <f t="shared" si="115"/>
        <v>0</v>
      </c>
      <c r="F1392" s="15">
        <v>4994</v>
      </c>
      <c r="G1392" s="15">
        <v>0</v>
      </c>
      <c r="H1392" s="62">
        <f t="shared" si="116"/>
        <v>200.7241407865553</v>
      </c>
    </row>
    <row r="1393" spans="1:8" x14ac:dyDescent="0.3">
      <c r="A1393" s="60">
        <v>43761</v>
      </c>
      <c r="B1393" s="15">
        <f t="shared" si="112"/>
        <v>2019</v>
      </c>
      <c r="C1393" s="15">
        <f t="shared" si="113"/>
        <v>10</v>
      </c>
      <c r="D1393" s="15">
        <f t="shared" si="114"/>
        <v>4</v>
      </c>
      <c r="E1393" s="15">
        <f t="shared" si="115"/>
        <v>0</v>
      </c>
      <c r="F1393" s="15">
        <v>4788</v>
      </c>
      <c r="G1393" s="15">
        <v>0</v>
      </c>
      <c r="H1393" s="62">
        <f t="shared" si="116"/>
        <v>190.0955713739236</v>
      </c>
    </row>
    <row r="1394" spans="1:8" x14ac:dyDescent="0.3">
      <c r="A1394" s="60">
        <v>43762</v>
      </c>
      <c r="B1394" s="15">
        <f t="shared" si="112"/>
        <v>2019</v>
      </c>
      <c r="C1394" s="15">
        <f t="shared" si="113"/>
        <v>10</v>
      </c>
      <c r="D1394" s="15">
        <f t="shared" si="114"/>
        <v>5</v>
      </c>
      <c r="E1394" s="15">
        <f t="shared" si="115"/>
        <v>0</v>
      </c>
      <c r="F1394" s="15">
        <v>4602</v>
      </c>
      <c r="G1394" s="15">
        <v>0</v>
      </c>
      <c r="H1394" s="62">
        <f t="shared" si="116"/>
        <v>170.84439487826626</v>
      </c>
    </row>
    <row r="1395" spans="1:8" x14ac:dyDescent="0.3">
      <c r="A1395" s="60">
        <v>43763</v>
      </c>
      <c r="B1395" s="15">
        <f t="shared" si="112"/>
        <v>2019</v>
      </c>
      <c r="C1395" s="15">
        <f t="shared" si="113"/>
        <v>10</v>
      </c>
      <c r="D1395" s="15">
        <f t="shared" si="114"/>
        <v>6</v>
      </c>
      <c r="E1395" s="15">
        <f t="shared" si="115"/>
        <v>1</v>
      </c>
      <c r="F1395" s="15">
        <v>4430</v>
      </c>
      <c r="G1395" s="15">
        <v>0</v>
      </c>
      <c r="H1395" s="62">
        <f t="shared" si="116"/>
        <v>152.47265886419228</v>
      </c>
    </row>
    <row r="1396" spans="1:8" x14ac:dyDescent="0.3">
      <c r="A1396" s="60">
        <v>43764</v>
      </c>
      <c r="B1396" s="15">
        <f t="shared" si="112"/>
        <v>2019</v>
      </c>
      <c r="C1396" s="15">
        <f t="shared" si="113"/>
        <v>10</v>
      </c>
      <c r="D1396" s="15">
        <f t="shared" si="114"/>
        <v>7</v>
      </c>
      <c r="E1396" s="15">
        <f t="shared" si="115"/>
        <v>1</v>
      </c>
      <c r="F1396" s="15">
        <v>4270</v>
      </c>
      <c r="G1396" s="15">
        <v>0</v>
      </c>
      <c r="H1396" s="62">
        <f t="shared" si="116"/>
        <v>114.55318045419192</v>
      </c>
    </row>
    <row r="1397" spans="1:8" x14ac:dyDescent="0.3">
      <c r="A1397" s="60">
        <v>43765</v>
      </c>
      <c r="B1397" s="15">
        <f t="shared" si="112"/>
        <v>2019</v>
      </c>
      <c r="C1397" s="15">
        <f t="shared" si="113"/>
        <v>10</v>
      </c>
      <c r="D1397" s="15">
        <f t="shared" si="114"/>
        <v>1</v>
      </c>
      <c r="E1397" s="15">
        <f t="shared" si="115"/>
        <v>0</v>
      </c>
      <c r="F1397" s="15">
        <v>4158</v>
      </c>
      <c r="G1397" s="15">
        <v>0</v>
      </c>
      <c r="H1397" s="62">
        <f t="shared" si="116"/>
        <v>198.71706625951748</v>
      </c>
    </row>
    <row r="1398" spans="1:8" x14ac:dyDescent="0.3">
      <c r="A1398" s="60">
        <v>43766</v>
      </c>
      <c r="B1398" s="15">
        <f t="shared" si="112"/>
        <v>2019</v>
      </c>
      <c r="C1398" s="15">
        <f t="shared" si="113"/>
        <v>10</v>
      </c>
      <c r="D1398" s="15">
        <f t="shared" si="114"/>
        <v>2</v>
      </c>
      <c r="E1398" s="15">
        <f t="shared" si="115"/>
        <v>0</v>
      </c>
      <c r="F1398" s="15">
        <v>3964</v>
      </c>
      <c r="G1398" s="15">
        <v>0</v>
      </c>
      <c r="H1398" s="62">
        <f t="shared" si="116"/>
        <v>203.33474850129383</v>
      </c>
    </row>
    <row r="1399" spans="1:8" x14ac:dyDescent="0.3">
      <c r="A1399" s="60">
        <v>43767</v>
      </c>
      <c r="B1399" s="15">
        <f t="shared" si="112"/>
        <v>2019</v>
      </c>
      <c r="C1399" s="15">
        <f t="shared" si="113"/>
        <v>10</v>
      </c>
      <c r="D1399" s="15">
        <f t="shared" si="114"/>
        <v>3</v>
      </c>
      <c r="E1399" s="15">
        <f t="shared" si="115"/>
        <v>0</v>
      </c>
      <c r="F1399" s="15">
        <v>3741</v>
      </c>
      <c r="G1399" s="15">
        <v>0</v>
      </c>
      <c r="H1399" s="62">
        <f t="shared" si="116"/>
        <v>200.7241407865553</v>
      </c>
    </row>
    <row r="1400" spans="1:8" x14ac:dyDescent="0.3">
      <c r="A1400" s="60">
        <v>43768</v>
      </c>
      <c r="B1400" s="15">
        <f t="shared" si="112"/>
        <v>2019</v>
      </c>
      <c r="C1400" s="15">
        <f t="shared" si="113"/>
        <v>10</v>
      </c>
      <c r="D1400" s="15">
        <f t="shared" si="114"/>
        <v>4</v>
      </c>
      <c r="E1400" s="15">
        <f t="shared" si="115"/>
        <v>0</v>
      </c>
      <c r="F1400" s="15">
        <v>3545</v>
      </c>
      <c r="G1400" s="15">
        <v>0</v>
      </c>
      <c r="H1400" s="62">
        <f t="shared" si="116"/>
        <v>190.0955713739236</v>
      </c>
    </row>
    <row r="1401" spans="1:8" x14ac:dyDescent="0.3">
      <c r="A1401" s="60">
        <v>43769</v>
      </c>
      <c r="B1401" s="15">
        <f t="shared" si="112"/>
        <v>2019</v>
      </c>
      <c r="C1401" s="15">
        <f t="shared" si="113"/>
        <v>10</v>
      </c>
      <c r="D1401" s="15">
        <f t="shared" si="114"/>
        <v>5</v>
      </c>
      <c r="E1401" s="15">
        <f t="shared" si="115"/>
        <v>0</v>
      </c>
      <c r="F1401" s="15">
        <v>3373</v>
      </c>
      <c r="G1401" s="15">
        <v>0</v>
      </c>
      <c r="H1401" s="62">
        <f t="shared" si="116"/>
        <v>170.84439487826626</v>
      </c>
    </row>
    <row r="1402" spans="1:8" x14ac:dyDescent="0.3">
      <c r="A1402" s="60">
        <v>43770</v>
      </c>
      <c r="B1402" s="15">
        <f t="shared" si="112"/>
        <v>2019</v>
      </c>
      <c r="C1402" s="15">
        <f t="shared" si="113"/>
        <v>11</v>
      </c>
      <c r="D1402" s="15">
        <f t="shared" si="114"/>
        <v>6</v>
      </c>
      <c r="E1402" s="15">
        <f t="shared" si="115"/>
        <v>1</v>
      </c>
      <c r="F1402" s="15">
        <v>3200</v>
      </c>
      <c r="G1402" s="15">
        <v>0</v>
      </c>
      <c r="H1402" s="62">
        <f t="shared" si="116"/>
        <v>154.55611937736103</v>
      </c>
    </row>
    <row r="1403" spans="1:8" x14ac:dyDescent="0.3">
      <c r="A1403" s="60">
        <v>43771</v>
      </c>
      <c r="B1403" s="15">
        <f t="shared" si="112"/>
        <v>2019</v>
      </c>
      <c r="C1403" s="15">
        <f t="shared" si="113"/>
        <v>11</v>
      </c>
      <c r="D1403" s="15">
        <f t="shared" si="114"/>
        <v>7</v>
      </c>
      <c r="E1403" s="15">
        <f t="shared" si="115"/>
        <v>1</v>
      </c>
      <c r="F1403" s="15">
        <v>3045</v>
      </c>
      <c r="G1403" s="15">
        <v>0</v>
      </c>
      <c r="H1403" s="62">
        <f t="shared" si="116"/>
        <v>116.63664096736065</v>
      </c>
    </row>
    <row r="1404" spans="1:8" x14ac:dyDescent="0.3">
      <c r="A1404" s="60">
        <v>43772</v>
      </c>
      <c r="B1404" s="15">
        <f t="shared" si="112"/>
        <v>2019</v>
      </c>
      <c r="C1404" s="15">
        <f t="shared" si="113"/>
        <v>11</v>
      </c>
      <c r="D1404" s="15">
        <f t="shared" si="114"/>
        <v>1</v>
      </c>
      <c r="E1404" s="15">
        <f t="shared" si="115"/>
        <v>0</v>
      </c>
      <c r="F1404" s="15">
        <v>2938</v>
      </c>
      <c r="G1404" s="15">
        <v>0</v>
      </c>
      <c r="H1404" s="62">
        <f t="shared" si="116"/>
        <v>200.80052677268623</v>
      </c>
    </row>
    <row r="1405" spans="1:8" x14ac:dyDescent="0.3">
      <c r="A1405" s="60">
        <v>43773</v>
      </c>
      <c r="B1405" s="15">
        <f t="shared" si="112"/>
        <v>2019</v>
      </c>
      <c r="C1405" s="15">
        <f t="shared" si="113"/>
        <v>11</v>
      </c>
      <c r="D1405" s="15">
        <f t="shared" si="114"/>
        <v>2</v>
      </c>
      <c r="E1405" s="15">
        <f t="shared" si="115"/>
        <v>0</v>
      </c>
      <c r="F1405" s="15">
        <v>2733</v>
      </c>
      <c r="G1405" s="15">
        <v>0</v>
      </c>
      <c r="H1405" s="62">
        <f t="shared" si="116"/>
        <v>205.41820901446255</v>
      </c>
    </row>
    <row r="1406" spans="1:8" x14ac:dyDescent="0.3">
      <c r="A1406" s="60">
        <v>43774</v>
      </c>
      <c r="B1406" s="15">
        <f t="shared" si="112"/>
        <v>2019</v>
      </c>
      <c r="C1406" s="15">
        <f t="shared" si="113"/>
        <v>11</v>
      </c>
      <c r="D1406" s="15">
        <f t="shared" si="114"/>
        <v>3</v>
      </c>
      <c r="E1406" s="15">
        <f t="shared" si="115"/>
        <v>0</v>
      </c>
      <c r="F1406" s="15">
        <v>2537</v>
      </c>
      <c r="G1406" s="15">
        <v>0</v>
      </c>
      <c r="H1406" s="62">
        <f t="shared" si="116"/>
        <v>202.80760129972401</v>
      </c>
    </row>
    <row r="1407" spans="1:8" x14ac:dyDescent="0.3">
      <c r="A1407" s="60">
        <v>43775</v>
      </c>
      <c r="B1407" s="15">
        <f t="shared" si="112"/>
        <v>2019</v>
      </c>
      <c r="C1407" s="15">
        <f t="shared" si="113"/>
        <v>11</v>
      </c>
      <c r="D1407" s="15">
        <f t="shared" si="114"/>
        <v>4</v>
      </c>
      <c r="E1407" s="15">
        <f t="shared" si="115"/>
        <v>0</v>
      </c>
      <c r="F1407" s="15">
        <v>2326</v>
      </c>
      <c r="G1407" s="15">
        <v>0</v>
      </c>
      <c r="H1407" s="62">
        <f t="shared" si="116"/>
        <v>192.17903188709232</v>
      </c>
    </row>
    <row r="1408" spans="1:8" x14ac:dyDescent="0.3">
      <c r="A1408" s="60">
        <v>43776</v>
      </c>
      <c r="B1408" s="15">
        <f t="shared" si="112"/>
        <v>2019</v>
      </c>
      <c r="C1408" s="15">
        <f t="shared" si="113"/>
        <v>11</v>
      </c>
      <c r="D1408" s="15">
        <f t="shared" si="114"/>
        <v>5</v>
      </c>
      <c r="E1408" s="15">
        <f t="shared" si="115"/>
        <v>0</v>
      </c>
      <c r="F1408" s="15">
        <v>2120</v>
      </c>
      <c r="G1408" s="15">
        <v>0</v>
      </c>
      <c r="H1408" s="62">
        <f t="shared" si="116"/>
        <v>172.927855391435</v>
      </c>
    </row>
    <row r="1409" spans="1:8" x14ac:dyDescent="0.3">
      <c r="A1409" s="60">
        <v>43777</v>
      </c>
      <c r="B1409" s="15">
        <f t="shared" si="112"/>
        <v>2019</v>
      </c>
      <c r="C1409" s="15">
        <f t="shared" si="113"/>
        <v>11</v>
      </c>
      <c r="D1409" s="15">
        <f t="shared" si="114"/>
        <v>6</v>
      </c>
      <c r="E1409" s="15">
        <f t="shared" si="115"/>
        <v>1</v>
      </c>
      <c r="F1409" s="15">
        <v>7819</v>
      </c>
      <c r="G1409" s="15">
        <v>5873</v>
      </c>
      <c r="H1409" s="62">
        <f t="shared" si="116"/>
        <v>154.55611937736103</v>
      </c>
    </row>
    <row r="1410" spans="1:8" x14ac:dyDescent="0.3">
      <c r="A1410" s="60">
        <v>43778</v>
      </c>
      <c r="B1410" s="15">
        <f t="shared" ref="B1410:B1473" si="117">YEAR(A1410)</f>
        <v>2019</v>
      </c>
      <c r="C1410" s="15">
        <f t="shared" ref="C1410:C1473" si="118">MONTH(A1410)</f>
        <v>11</v>
      </c>
      <c r="D1410" s="15">
        <f t="shared" ref="D1410:D1473" si="119">WEEKDAY(A1410)</f>
        <v>7</v>
      </c>
      <c r="E1410" s="15">
        <f t="shared" ref="E1410:E1473" si="120">IF(OR(D1410=6,D1410=7),1,0)</f>
        <v>1</v>
      </c>
      <c r="F1410" s="15">
        <v>7663</v>
      </c>
      <c r="G1410" s="15">
        <v>0</v>
      </c>
      <c r="H1410" s="62">
        <f t="shared" ref="H1410:H1473" si="121">100-2.17*D1410^2.25+12.77*D1410+EXP(-D1410/0.032)+5*C1410^0.75+10*E1410+20*(B1410-2016)</f>
        <v>116.63664096736065</v>
      </c>
    </row>
    <row r="1411" spans="1:8" x14ac:dyDescent="0.3">
      <c r="A1411" s="60">
        <v>43779</v>
      </c>
      <c r="B1411" s="15">
        <f t="shared" si="117"/>
        <v>2019</v>
      </c>
      <c r="C1411" s="15">
        <f t="shared" si="118"/>
        <v>11</v>
      </c>
      <c r="D1411" s="15">
        <f t="shared" si="119"/>
        <v>1</v>
      </c>
      <c r="E1411" s="15">
        <f t="shared" si="120"/>
        <v>0</v>
      </c>
      <c r="F1411" s="15">
        <v>7531</v>
      </c>
      <c r="G1411" s="15">
        <v>0</v>
      </c>
      <c r="H1411" s="62">
        <f t="shared" si="121"/>
        <v>200.80052677268623</v>
      </c>
    </row>
    <row r="1412" spans="1:8" x14ac:dyDescent="0.3">
      <c r="A1412" s="60">
        <v>43780</v>
      </c>
      <c r="B1412" s="15">
        <f t="shared" si="117"/>
        <v>2019</v>
      </c>
      <c r="C1412" s="15">
        <f t="shared" si="118"/>
        <v>11</v>
      </c>
      <c r="D1412" s="15">
        <f t="shared" si="119"/>
        <v>2</v>
      </c>
      <c r="E1412" s="15">
        <f t="shared" si="120"/>
        <v>0</v>
      </c>
      <c r="F1412" s="15">
        <v>7322</v>
      </c>
      <c r="G1412" s="15">
        <v>0</v>
      </c>
      <c r="H1412" s="62">
        <f t="shared" si="121"/>
        <v>205.41820901446255</v>
      </c>
    </row>
    <row r="1413" spans="1:8" x14ac:dyDescent="0.3">
      <c r="A1413" s="60">
        <v>43781</v>
      </c>
      <c r="B1413" s="15">
        <f t="shared" si="117"/>
        <v>2019</v>
      </c>
      <c r="C1413" s="15">
        <f t="shared" si="118"/>
        <v>11</v>
      </c>
      <c r="D1413" s="15">
        <f t="shared" si="119"/>
        <v>3</v>
      </c>
      <c r="E1413" s="15">
        <f t="shared" si="120"/>
        <v>0</v>
      </c>
      <c r="F1413" s="15">
        <v>7125</v>
      </c>
      <c r="G1413" s="15">
        <v>0</v>
      </c>
      <c r="H1413" s="62">
        <f t="shared" si="121"/>
        <v>202.80760129972401</v>
      </c>
    </row>
    <row r="1414" spans="1:8" x14ac:dyDescent="0.3">
      <c r="A1414" s="60">
        <v>43782</v>
      </c>
      <c r="B1414" s="15">
        <f t="shared" si="117"/>
        <v>2019</v>
      </c>
      <c r="C1414" s="15">
        <f t="shared" si="118"/>
        <v>11</v>
      </c>
      <c r="D1414" s="15">
        <f t="shared" si="119"/>
        <v>4</v>
      </c>
      <c r="E1414" s="15">
        <f t="shared" si="120"/>
        <v>0</v>
      </c>
      <c r="F1414" s="15">
        <v>6918</v>
      </c>
      <c r="G1414" s="15">
        <v>0</v>
      </c>
      <c r="H1414" s="62">
        <f t="shared" si="121"/>
        <v>192.17903188709232</v>
      </c>
    </row>
    <row r="1415" spans="1:8" x14ac:dyDescent="0.3">
      <c r="A1415" s="60">
        <v>43783</v>
      </c>
      <c r="B1415" s="15">
        <f t="shared" si="117"/>
        <v>2019</v>
      </c>
      <c r="C1415" s="15">
        <f t="shared" si="118"/>
        <v>11</v>
      </c>
      <c r="D1415" s="15">
        <f t="shared" si="119"/>
        <v>5</v>
      </c>
      <c r="E1415" s="15">
        <f t="shared" si="120"/>
        <v>0</v>
      </c>
      <c r="F1415" s="15">
        <v>6711</v>
      </c>
      <c r="G1415" s="15">
        <v>0</v>
      </c>
      <c r="H1415" s="62">
        <f t="shared" si="121"/>
        <v>172.927855391435</v>
      </c>
    </row>
    <row r="1416" spans="1:8" x14ac:dyDescent="0.3">
      <c r="A1416" s="60">
        <v>43784</v>
      </c>
      <c r="B1416" s="15">
        <f t="shared" si="117"/>
        <v>2019</v>
      </c>
      <c r="C1416" s="15">
        <f t="shared" si="118"/>
        <v>11</v>
      </c>
      <c r="D1416" s="15">
        <f t="shared" si="119"/>
        <v>6</v>
      </c>
      <c r="E1416" s="15">
        <f t="shared" si="120"/>
        <v>1</v>
      </c>
      <c r="F1416" s="15">
        <v>6535</v>
      </c>
      <c r="G1416" s="15">
        <v>0</v>
      </c>
      <c r="H1416" s="62">
        <f t="shared" si="121"/>
        <v>154.55611937736103</v>
      </c>
    </row>
    <row r="1417" spans="1:8" x14ac:dyDescent="0.3">
      <c r="A1417" s="60">
        <v>43785</v>
      </c>
      <c r="B1417" s="15">
        <f t="shared" si="117"/>
        <v>2019</v>
      </c>
      <c r="C1417" s="15">
        <f t="shared" si="118"/>
        <v>11</v>
      </c>
      <c r="D1417" s="15">
        <f t="shared" si="119"/>
        <v>7</v>
      </c>
      <c r="E1417" s="15">
        <f t="shared" si="120"/>
        <v>1</v>
      </c>
      <c r="F1417" s="15">
        <v>6392</v>
      </c>
      <c r="G1417" s="15">
        <v>0</v>
      </c>
      <c r="H1417" s="62">
        <f t="shared" si="121"/>
        <v>116.63664096736065</v>
      </c>
    </row>
    <row r="1418" spans="1:8" x14ac:dyDescent="0.3">
      <c r="A1418" s="60">
        <v>43786</v>
      </c>
      <c r="B1418" s="15">
        <f t="shared" si="117"/>
        <v>2019</v>
      </c>
      <c r="C1418" s="15">
        <f t="shared" si="118"/>
        <v>11</v>
      </c>
      <c r="D1418" s="15">
        <f t="shared" si="119"/>
        <v>1</v>
      </c>
      <c r="E1418" s="15">
        <f t="shared" si="120"/>
        <v>0</v>
      </c>
      <c r="F1418" s="15">
        <v>6274</v>
      </c>
      <c r="G1418" s="15">
        <v>0</v>
      </c>
      <c r="H1418" s="62">
        <f t="shared" si="121"/>
        <v>200.80052677268623</v>
      </c>
    </row>
    <row r="1419" spans="1:8" x14ac:dyDescent="0.3">
      <c r="A1419" s="60">
        <v>43787</v>
      </c>
      <c r="B1419" s="15">
        <f t="shared" si="117"/>
        <v>2019</v>
      </c>
      <c r="C1419" s="15">
        <f t="shared" si="118"/>
        <v>11</v>
      </c>
      <c r="D1419" s="15">
        <f t="shared" si="119"/>
        <v>2</v>
      </c>
      <c r="E1419" s="15">
        <f t="shared" si="120"/>
        <v>0</v>
      </c>
      <c r="F1419" s="15">
        <v>6077</v>
      </c>
      <c r="G1419" s="15">
        <v>0</v>
      </c>
      <c r="H1419" s="62">
        <f t="shared" si="121"/>
        <v>205.41820901446255</v>
      </c>
    </row>
    <row r="1420" spans="1:8" x14ac:dyDescent="0.3">
      <c r="A1420" s="60">
        <v>43788</v>
      </c>
      <c r="B1420" s="15">
        <f t="shared" si="117"/>
        <v>2019</v>
      </c>
      <c r="C1420" s="15">
        <f t="shared" si="118"/>
        <v>11</v>
      </c>
      <c r="D1420" s="15">
        <f t="shared" si="119"/>
        <v>3</v>
      </c>
      <c r="E1420" s="15">
        <f t="shared" si="120"/>
        <v>0</v>
      </c>
      <c r="F1420" s="15">
        <v>5878</v>
      </c>
      <c r="G1420" s="15">
        <v>0</v>
      </c>
      <c r="H1420" s="62">
        <f t="shared" si="121"/>
        <v>202.80760129972401</v>
      </c>
    </row>
    <row r="1421" spans="1:8" x14ac:dyDescent="0.3">
      <c r="A1421" s="60">
        <v>43789</v>
      </c>
      <c r="B1421" s="15">
        <f t="shared" si="117"/>
        <v>2019</v>
      </c>
      <c r="C1421" s="15">
        <f t="shared" si="118"/>
        <v>11</v>
      </c>
      <c r="D1421" s="15">
        <f t="shared" si="119"/>
        <v>4</v>
      </c>
      <c r="E1421" s="15">
        <f t="shared" si="120"/>
        <v>0</v>
      </c>
      <c r="F1421" s="15">
        <v>5685</v>
      </c>
      <c r="G1421" s="15">
        <v>0</v>
      </c>
      <c r="H1421" s="62">
        <f t="shared" si="121"/>
        <v>192.17903188709232</v>
      </c>
    </row>
    <row r="1422" spans="1:8" x14ac:dyDescent="0.3">
      <c r="A1422" s="60">
        <v>43790</v>
      </c>
      <c r="B1422" s="15">
        <f t="shared" si="117"/>
        <v>2019</v>
      </c>
      <c r="C1422" s="15">
        <f t="shared" si="118"/>
        <v>11</v>
      </c>
      <c r="D1422" s="15">
        <f t="shared" si="119"/>
        <v>5</v>
      </c>
      <c r="E1422" s="15">
        <f t="shared" si="120"/>
        <v>0</v>
      </c>
      <c r="F1422" s="15">
        <v>5502</v>
      </c>
      <c r="G1422" s="15">
        <v>0</v>
      </c>
      <c r="H1422" s="62">
        <f t="shared" si="121"/>
        <v>172.927855391435</v>
      </c>
    </row>
    <row r="1423" spans="1:8" x14ac:dyDescent="0.3">
      <c r="A1423" s="60">
        <v>43791</v>
      </c>
      <c r="B1423" s="15">
        <f t="shared" si="117"/>
        <v>2019</v>
      </c>
      <c r="C1423" s="15">
        <f t="shared" si="118"/>
        <v>11</v>
      </c>
      <c r="D1423" s="15">
        <f t="shared" si="119"/>
        <v>6</v>
      </c>
      <c r="E1423" s="15">
        <f t="shared" si="120"/>
        <v>1</v>
      </c>
      <c r="F1423" s="15">
        <v>5331</v>
      </c>
      <c r="G1423" s="15">
        <v>0</v>
      </c>
      <c r="H1423" s="62">
        <f t="shared" si="121"/>
        <v>154.55611937736103</v>
      </c>
    </row>
    <row r="1424" spans="1:8" x14ac:dyDescent="0.3">
      <c r="A1424" s="60">
        <v>43792</v>
      </c>
      <c r="B1424" s="15">
        <f t="shared" si="117"/>
        <v>2019</v>
      </c>
      <c r="C1424" s="15">
        <f t="shared" si="118"/>
        <v>11</v>
      </c>
      <c r="D1424" s="15">
        <f t="shared" si="119"/>
        <v>7</v>
      </c>
      <c r="E1424" s="15">
        <f t="shared" si="120"/>
        <v>1</v>
      </c>
      <c r="F1424" s="15">
        <v>5180</v>
      </c>
      <c r="G1424" s="15">
        <v>0</v>
      </c>
      <c r="H1424" s="62">
        <f t="shared" si="121"/>
        <v>116.63664096736065</v>
      </c>
    </row>
    <row r="1425" spans="1:8" x14ac:dyDescent="0.3">
      <c r="A1425" s="60">
        <v>43793</v>
      </c>
      <c r="B1425" s="15">
        <f t="shared" si="117"/>
        <v>2019</v>
      </c>
      <c r="C1425" s="15">
        <f t="shared" si="118"/>
        <v>11</v>
      </c>
      <c r="D1425" s="15">
        <f t="shared" si="119"/>
        <v>1</v>
      </c>
      <c r="E1425" s="15">
        <f t="shared" si="120"/>
        <v>0</v>
      </c>
      <c r="F1425" s="15">
        <v>5054</v>
      </c>
      <c r="G1425" s="15">
        <v>0</v>
      </c>
      <c r="H1425" s="62">
        <f t="shared" si="121"/>
        <v>200.80052677268623</v>
      </c>
    </row>
    <row r="1426" spans="1:8" x14ac:dyDescent="0.3">
      <c r="A1426" s="60">
        <v>43794</v>
      </c>
      <c r="B1426" s="15">
        <f t="shared" si="117"/>
        <v>2019</v>
      </c>
      <c r="C1426" s="15">
        <f t="shared" si="118"/>
        <v>11</v>
      </c>
      <c r="D1426" s="15">
        <f t="shared" si="119"/>
        <v>2</v>
      </c>
      <c r="E1426" s="15">
        <f t="shared" si="120"/>
        <v>0</v>
      </c>
      <c r="F1426" s="15">
        <v>4860</v>
      </c>
      <c r="G1426" s="15">
        <v>0</v>
      </c>
      <c r="H1426" s="62">
        <f t="shared" si="121"/>
        <v>205.41820901446255</v>
      </c>
    </row>
    <row r="1427" spans="1:8" x14ac:dyDescent="0.3">
      <c r="A1427" s="60">
        <v>43795</v>
      </c>
      <c r="B1427" s="15">
        <f t="shared" si="117"/>
        <v>2019</v>
      </c>
      <c r="C1427" s="15">
        <f t="shared" si="118"/>
        <v>11</v>
      </c>
      <c r="D1427" s="15">
        <f t="shared" si="119"/>
        <v>3</v>
      </c>
      <c r="E1427" s="15">
        <f t="shared" si="120"/>
        <v>0</v>
      </c>
      <c r="F1427" s="15">
        <v>4662</v>
      </c>
      <c r="G1427" s="15">
        <v>0</v>
      </c>
      <c r="H1427" s="62">
        <f t="shared" si="121"/>
        <v>202.80760129972401</v>
      </c>
    </row>
    <row r="1428" spans="1:8" x14ac:dyDescent="0.3">
      <c r="A1428" s="60">
        <v>43796</v>
      </c>
      <c r="B1428" s="15">
        <f t="shared" si="117"/>
        <v>2019</v>
      </c>
      <c r="C1428" s="15">
        <f t="shared" si="118"/>
        <v>11</v>
      </c>
      <c r="D1428" s="15">
        <f t="shared" si="119"/>
        <v>4</v>
      </c>
      <c r="E1428" s="15">
        <f t="shared" si="120"/>
        <v>0</v>
      </c>
      <c r="F1428" s="15">
        <v>4451</v>
      </c>
      <c r="G1428" s="15">
        <v>0</v>
      </c>
      <c r="H1428" s="62">
        <f t="shared" si="121"/>
        <v>192.17903188709232</v>
      </c>
    </row>
    <row r="1429" spans="1:8" x14ac:dyDescent="0.3">
      <c r="A1429" s="60">
        <v>43797</v>
      </c>
      <c r="B1429" s="15">
        <f t="shared" si="117"/>
        <v>2019</v>
      </c>
      <c r="C1429" s="15">
        <f t="shared" si="118"/>
        <v>11</v>
      </c>
      <c r="D1429" s="15">
        <f t="shared" si="119"/>
        <v>5</v>
      </c>
      <c r="E1429" s="15">
        <f t="shared" si="120"/>
        <v>0</v>
      </c>
      <c r="F1429" s="15">
        <v>4257</v>
      </c>
      <c r="G1429" s="15">
        <v>0</v>
      </c>
      <c r="H1429" s="62">
        <f t="shared" si="121"/>
        <v>172.927855391435</v>
      </c>
    </row>
    <row r="1430" spans="1:8" x14ac:dyDescent="0.3">
      <c r="A1430" s="60">
        <v>43798</v>
      </c>
      <c r="B1430" s="15">
        <f t="shared" si="117"/>
        <v>2019</v>
      </c>
      <c r="C1430" s="15">
        <f t="shared" si="118"/>
        <v>11</v>
      </c>
      <c r="D1430" s="15">
        <f t="shared" si="119"/>
        <v>6</v>
      </c>
      <c r="E1430" s="15">
        <f t="shared" si="120"/>
        <v>1</v>
      </c>
      <c r="F1430" s="15">
        <v>4085</v>
      </c>
      <c r="G1430" s="15">
        <v>0</v>
      </c>
      <c r="H1430" s="62">
        <f t="shared" si="121"/>
        <v>154.55611937736103</v>
      </c>
    </row>
    <row r="1431" spans="1:8" x14ac:dyDescent="0.3">
      <c r="A1431" s="60">
        <v>43799</v>
      </c>
      <c r="B1431" s="15">
        <f t="shared" si="117"/>
        <v>2019</v>
      </c>
      <c r="C1431" s="15">
        <f t="shared" si="118"/>
        <v>11</v>
      </c>
      <c r="D1431" s="15">
        <f t="shared" si="119"/>
        <v>7</v>
      </c>
      <c r="E1431" s="15">
        <f t="shared" si="120"/>
        <v>1</v>
      </c>
      <c r="F1431" s="15">
        <v>3915</v>
      </c>
      <c r="G1431" s="15">
        <v>0</v>
      </c>
      <c r="H1431" s="62">
        <f t="shared" si="121"/>
        <v>116.63664096736065</v>
      </c>
    </row>
    <row r="1432" spans="1:8" x14ac:dyDescent="0.3">
      <c r="A1432" s="60">
        <v>43800</v>
      </c>
      <c r="B1432" s="15">
        <f t="shared" si="117"/>
        <v>2019</v>
      </c>
      <c r="C1432" s="15">
        <f t="shared" si="118"/>
        <v>12</v>
      </c>
      <c r="D1432" s="15">
        <f t="shared" si="119"/>
        <v>1</v>
      </c>
      <c r="E1432" s="15">
        <f t="shared" si="120"/>
        <v>0</v>
      </c>
      <c r="F1432" s="15">
        <v>3795</v>
      </c>
      <c r="G1432" s="15">
        <v>0</v>
      </c>
      <c r="H1432" s="62">
        <f t="shared" si="121"/>
        <v>202.83709795470628</v>
      </c>
    </row>
    <row r="1433" spans="1:8" x14ac:dyDescent="0.3">
      <c r="A1433" s="60">
        <v>43801</v>
      </c>
      <c r="B1433" s="15">
        <f t="shared" si="117"/>
        <v>2019</v>
      </c>
      <c r="C1433" s="15">
        <f t="shared" si="118"/>
        <v>12</v>
      </c>
      <c r="D1433" s="15">
        <f t="shared" si="119"/>
        <v>2</v>
      </c>
      <c r="E1433" s="15">
        <f t="shared" si="120"/>
        <v>0</v>
      </c>
      <c r="F1433" s="15">
        <v>3586</v>
      </c>
      <c r="G1433" s="15">
        <v>0</v>
      </c>
      <c r="H1433" s="62">
        <f t="shared" si="121"/>
        <v>207.45478019648263</v>
      </c>
    </row>
    <row r="1434" spans="1:8" x14ac:dyDescent="0.3">
      <c r="A1434" s="60">
        <v>43802</v>
      </c>
      <c r="B1434" s="15">
        <f t="shared" si="117"/>
        <v>2019</v>
      </c>
      <c r="C1434" s="15">
        <f t="shared" si="118"/>
        <v>12</v>
      </c>
      <c r="D1434" s="15">
        <f t="shared" si="119"/>
        <v>3</v>
      </c>
      <c r="E1434" s="15">
        <f t="shared" si="120"/>
        <v>0</v>
      </c>
      <c r="F1434" s="15">
        <v>3378</v>
      </c>
      <c r="G1434" s="15">
        <v>0</v>
      </c>
      <c r="H1434" s="62">
        <f t="shared" si="121"/>
        <v>204.8441724817441</v>
      </c>
    </row>
    <row r="1435" spans="1:8" x14ac:dyDescent="0.3">
      <c r="A1435" s="60">
        <v>43803</v>
      </c>
      <c r="B1435" s="15">
        <f t="shared" si="117"/>
        <v>2019</v>
      </c>
      <c r="C1435" s="15">
        <f t="shared" si="118"/>
        <v>12</v>
      </c>
      <c r="D1435" s="15">
        <f t="shared" si="119"/>
        <v>4</v>
      </c>
      <c r="E1435" s="15">
        <f t="shared" si="120"/>
        <v>0</v>
      </c>
      <c r="F1435" s="15">
        <v>3192</v>
      </c>
      <c r="G1435" s="15">
        <v>0</v>
      </c>
      <c r="H1435" s="62">
        <f t="shared" si="121"/>
        <v>194.2156030691124</v>
      </c>
    </row>
    <row r="1436" spans="1:8" x14ac:dyDescent="0.3">
      <c r="A1436" s="60">
        <v>43804</v>
      </c>
      <c r="B1436" s="15">
        <f t="shared" si="117"/>
        <v>2019</v>
      </c>
      <c r="C1436" s="15">
        <f t="shared" si="118"/>
        <v>12</v>
      </c>
      <c r="D1436" s="15">
        <f t="shared" si="119"/>
        <v>5</v>
      </c>
      <c r="E1436" s="15">
        <f t="shared" si="120"/>
        <v>0</v>
      </c>
      <c r="F1436" s="15">
        <v>3007</v>
      </c>
      <c r="G1436" s="15">
        <v>0</v>
      </c>
      <c r="H1436" s="62">
        <f t="shared" si="121"/>
        <v>174.96442657345509</v>
      </c>
    </row>
    <row r="1437" spans="1:8" x14ac:dyDescent="0.3">
      <c r="A1437" s="60">
        <v>43805</v>
      </c>
      <c r="B1437" s="15">
        <f t="shared" si="117"/>
        <v>2019</v>
      </c>
      <c r="C1437" s="15">
        <f t="shared" si="118"/>
        <v>12</v>
      </c>
      <c r="D1437" s="15">
        <f t="shared" si="119"/>
        <v>6</v>
      </c>
      <c r="E1437" s="15">
        <f t="shared" si="120"/>
        <v>1</v>
      </c>
      <c r="F1437" s="15">
        <v>2849</v>
      </c>
      <c r="G1437" s="15">
        <v>0</v>
      </c>
      <c r="H1437" s="62">
        <f t="shared" si="121"/>
        <v>156.59269055938108</v>
      </c>
    </row>
    <row r="1438" spans="1:8" x14ac:dyDescent="0.3">
      <c r="A1438" s="60">
        <v>43806</v>
      </c>
      <c r="B1438" s="15">
        <f t="shared" si="117"/>
        <v>2019</v>
      </c>
      <c r="C1438" s="15">
        <f t="shared" si="118"/>
        <v>12</v>
      </c>
      <c r="D1438" s="15">
        <f t="shared" si="119"/>
        <v>7</v>
      </c>
      <c r="E1438" s="15">
        <f t="shared" si="120"/>
        <v>1</v>
      </c>
      <c r="F1438" s="15">
        <v>2686</v>
      </c>
      <c r="G1438" s="15">
        <v>0</v>
      </c>
      <c r="H1438" s="62">
        <f t="shared" si="121"/>
        <v>118.67321214938073</v>
      </c>
    </row>
    <row r="1439" spans="1:8" x14ac:dyDescent="0.3">
      <c r="A1439" s="60">
        <v>43807</v>
      </c>
      <c r="B1439" s="15">
        <f t="shared" si="117"/>
        <v>2019</v>
      </c>
      <c r="C1439" s="15">
        <f t="shared" si="118"/>
        <v>12</v>
      </c>
      <c r="D1439" s="15">
        <f t="shared" si="119"/>
        <v>1</v>
      </c>
      <c r="E1439" s="15">
        <f t="shared" si="120"/>
        <v>0</v>
      </c>
      <c r="F1439" s="15">
        <v>2561</v>
      </c>
      <c r="G1439" s="15">
        <v>0</v>
      </c>
      <c r="H1439" s="62">
        <f t="shared" si="121"/>
        <v>202.83709795470628</v>
      </c>
    </row>
    <row r="1440" spans="1:8" x14ac:dyDescent="0.3">
      <c r="A1440" s="60">
        <v>43808</v>
      </c>
      <c r="B1440" s="15">
        <f t="shared" si="117"/>
        <v>2019</v>
      </c>
      <c r="C1440" s="15">
        <f t="shared" si="118"/>
        <v>12</v>
      </c>
      <c r="D1440" s="15">
        <f t="shared" si="119"/>
        <v>2</v>
      </c>
      <c r="E1440" s="15">
        <f t="shared" si="120"/>
        <v>0</v>
      </c>
      <c r="F1440" s="15">
        <v>2361</v>
      </c>
      <c r="G1440" s="15">
        <v>0</v>
      </c>
      <c r="H1440" s="62">
        <f t="shared" si="121"/>
        <v>207.45478019648263</v>
      </c>
    </row>
    <row r="1441" spans="1:8" x14ac:dyDescent="0.3">
      <c r="A1441" s="60">
        <v>43809</v>
      </c>
      <c r="B1441" s="15">
        <f t="shared" si="117"/>
        <v>2019</v>
      </c>
      <c r="C1441" s="15">
        <f t="shared" si="118"/>
        <v>12</v>
      </c>
      <c r="D1441" s="15">
        <f t="shared" si="119"/>
        <v>3</v>
      </c>
      <c r="E1441" s="15">
        <f t="shared" si="120"/>
        <v>0</v>
      </c>
      <c r="F1441" s="15">
        <v>2147</v>
      </c>
      <c r="G1441" s="15">
        <v>0</v>
      </c>
      <c r="H1441" s="62">
        <f t="shared" si="121"/>
        <v>204.8441724817441</v>
      </c>
    </row>
    <row r="1442" spans="1:8" x14ac:dyDescent="0.3">
      <c r="A1442" s="60">
        <v>43810</v>
      </c>
      <c r="B1442" s="15">
        <f t="shared" si="117"/>
        <v>2019</v>
      </c>
      <c r="C1442" s="15">
        <f t="shared" si="118"/>
        <v>12</v>
      </c>
      <c r="D1442" s="15">
        <f t="shared" si="119"/>
        <v>4</v>
      </c>
      <c r="E1442" s="15">
        <f t="shared" si="120"/>
        <v>0</v>
      </c>
      <c r="F1442" s="15">
        <v>8427</v>
      </c>
      <c r="G1442" s="15">
        <v>6478</v>
      </c>
      <c r="H1442" s="62">
        <f t="shared" si="121"/>
        <v>194.2156030691124</v>
      </c>
    </row>
    <row r="1443" spans="1:8" x14ac:dyDescent="0.3">
      <c r="A1443" s="60">
        <v>43811</v>
      </c>
      <c r="B1443" s="15">
        <f t="shared" si="117"/>
        <v>2019</v>
      </c>
      <c r="C1443" s="15">
        <f t="shared" si="118"/>
        <v>12</v>
      </c>
      <c r="D1443" s="15">
        <f t="shared" si="119"/>
        <v>5</v>
      </c>
      <c r="E1443" s="15">
        <f t="shared" si="120"/>
        <v>0</v>
      </c>
      <c r="F1443" s="15">
        <v>8221</v>
      </c>
      <c r="G1443" s="15">
        <v>0</v>
      </c>
      <c r="H1443" s="62">
        <f t="shared" si="121"/>
        <v>174.96442657345509</v>
      </c>
    </row>
    <row r="1444" spans="1:8" x14ac:dyDescent="0.3">
      <c r="A1444" s="60">
        <v>43812</v>
      </c>
      <c r="B1444" s="15">
        <f t="shared" si="117"/>
        <v>2019</v>
      </c>
      <c r="C1444" s="15">
        <f t="shared" si="118"/>
        <v>12</v>
      </c>
      <c r="D1444" s="15">
        <f t="shared" si="119"/>
        <v>6</v>
      </c>
      <c r="E1444" s="15">
        <f t="shared" si="120"/>
        <v>1</v>
      </c>
      <c r="F1444" s="15">
        <v>8033</v>
      </c>
      <c r="G1444" s="15">
        <v>0</v>
      </c>
      <c r="H1444" s="62">
        <f t="shared" si="121"/>
        <v>156.59269055938108</v>
      </c>
    </row>
    <row r="1445" spans="1:8" x14ac:dyDescent="0.3">
      <c r="A1445" s="60">
        <v>43813</v>
      </c>
      <c r="B1445" s="15">
        <f t="shared" si="117"/>
        <v>2019</v>
      </c>
      <c r="C1445" s="15">
        <f t="shared" si="118"/>
        <v>12</v>
      </c>
      <c r="D1445" s="15">
        <f t="shared" si="119"/>
        <v>7</v>
      </c>
      <c r="E1445" s="15">
        <f t="shared" si="120"/>
        <v>1</v>
      </c>
      <c r="F1445" s="15">
        <v>7889</v>
      </c>
      <c r="G1445" s="15">
        <v>0</v>
      </c>
      <c r="H1445" s="62">
        <f t="shared" si="121"/>
        <v>118.67321214938073</v>
      </c>
    </row>
    <row r="1446" spans="1:8" x14ac:dyDescent="0.3">
      <c r="A1446" s="60">
        <v>43814</v>
      </c>
      <c r="B1446" s="15">
        <f t="shared" si="117"/>
        <v>2019</v>
      </c>
      <c r="C1446" s="15">
        <f t="shared" si="118"/>
        <v>12</v>
      </c>
      <c r="D1446" s="15">
        <f t="shared" si="119"/>
        <v>1</v>
      </c>
      <c r="E1446" s="15">
        <f t="shared" si="120"/>
        <v>0</v>
      </c>
      <c r="F1446" s="15">
        <v>7762</v>
      </c>
      <c r="G1446" s="15">
        <v>0</v>
      </c>
      <c r="H1446" s="62">
        <f t="shared" si="121"/>
        <v>202.83709795470628</v>
      </c>
    </row>
    <row r="1447" spans="1:8" x14ac:dyDescent="0.3">
      <c r="A1447" s="60">
        <v>43815</v>
      </c>
      <c r="B1447" s="15">
        <f t="shared" si="117"/>
        <v>2019</v>
      </c>
      <c r="C1447" s="15">
        <f t="shared" si="118"/>
        <v>12</v>
      </c>
      <c r="D1447" s="15">
        <f t="shared" si="119"/>
        <v>2</v>
      </c>
      <c r="E1447" s="15">
        <f t="shared" si="120"/>
        <v>0</v>
      </c>
      <c r="F1447" s="15">
        <v>7550</v>
      </c>
      <c r="G1447" s="15">
        <v>0</v>
      </c>
      <c r="H1447" s="62">
        <f t="shared" si="121"/>
        <v>207.45478019648263</v>
      </c>
    </row>
    <row r="1448" spans="1:8" x14ac:dyDescent="0.3">
      <c r="A1448" s="60">
        <v>43816</v>
      </c>
      <c r="B1448" s="15">
        <f t="shared" si="117"/>
        <v>2019</v>
      </c>
      <c r="C1448" s="15">
        <f t="shared" si="118"/>
        <v>12</v>
      </c>
      <c r="D1448" s="15">
        <f t="shared" si="119"/>
        <v>3</v>
      </c>
      <c r="E1448" s="15">
        <f t="shared" si="120"/>
        <v>0</v>
      </c>
      <c r="F1448" s="15">
        <v>7340</v>
      </c>
      <c r="G1448" s="15">
        <v>0</v>
      </c>
      <c r="H1448" s="62">
        <f t="shared" si="121"/>
        <v>204.8441724817441</v>
      </c>
    </row>
    <row r="1449" spans="1:8" x14ac:dyDescent="0.3">
      <c r="A1449" s="60">
        <v>43817</v>
      </c>
      <c r="B1449" s="15">
        <f t="shared" si="117"/>
        <v>2019</v>
      </c>
      <c r="C1449" s="15">
        <f t="shared" si="118"/>
        <v>12</v>
      </c>
      <c r="D1449" s="15">
        <f t="shared" si="119"/>
        <v>4</v>
      </c>
      <c r="E1449" s="15">
        <f t="shared" si="120"/>
        <v>0</v>
      </c>
      <c r="F1449" s="15">
        <v>7127</v>
      </c>
      <c r="G1449" s="15">
        <v>0</v>
      </c>
      <c r="H1449" s="62">
        <f t="shared" si="121"/>
        <v>194.2156030691124</v>
      </c>
    </row>
    <row r="1450" spans="1:8" x14ac:dyDescent="0.3">
      <c r="A1450" s="60">
        <v>43818</v>
      </c>
      <c r="B1450" s="15">
        <f t="shared" si="117"/>
        <v>2019</v>
      </c>
      <c r="C1450" s="15">
        <f t="shared" si="118"/>
        <v>12</v>
      </c>
      <c r="D1450" s="15">
        <f t="shared" si="119"/>
        <v>5</v>
      </c>
      <c r="E1450" s="15">
        <f t="shared" si="120"/>
        <v>0</v>
      </c>
      <c r="F1450" s="15">
        <v>6935</v>
      </c>
      <c r="G1450" s="15">
        <v>0</v>
      </c>
      <c r="H1450" s="62">
        <f t="shared" si="121"/>
        <v>174.96442657345509</v>
      </c>
    </row>
    <row r="1451" spans="1:8" x14ac:dyDescent="0.3">
      <c r="A1451" s="60">
        <v>43819</v>
      </c>
      <c r="B1451" s="15">
        <f t="shared" si="117"/>
        <v>2019</v>
      </c>
      <c r="C1451" s="15">
        <f t="shared" si="118"/>
        <v>12</v>
      </c>
      <c r="D1451" s="15">
        <f t="shared" si="119"/>
        <v>6</v>
      </c>
      <c r="E1451" s="15">
        <f t="shared" si="120"/>
        <v>1</v>
      </c>
      <c r="F1451" s="15">
        <v>6772</v>
      </c>
      <c r="G1451" s="15">
        <v>0</v>
      </c>
      <c r="H1451" s="62">
        <f t="shared" si="121"/>
        <v>156.59269055938108</v>
      </c>
    </row>
    <row r="1452" spans="1:8" x14ac:dyDescent="0.3">
      <c r="A1452" s="60">
        <v>43820</v>
      </c>
      <c r="B1452" s="15">
        <f t="shared" si="117"/>
        <v>2019</v>
      </c>
      <c r="C1452" s="15">
        <f t="shared" si="118"/>
        <v>12</v>
      </c>
      <c r="D1452" s="15">
        <f t="shared" si="119"/>
        <v>7</v>
      </c>
      <c r="E1452" s="15">
        <f t="shared" si="120"/>
        <v>1</v>
      </c>
      <c r="F1452" s="15">
        <v>6617</v>
      </c>
      <c r="G1452" s="15">
        <v>0</v>
      </c>
      <c r="H1452" s="62">
        <f t="shared" si="121"/>
        <v>118.67321214938073</v>
      </c>
    </row>
    <row r="1453" spans="1:8" x14ac:dyDescent="0.3">
      <c r="A1453" s="60">
        <v>43821</v>
      </c>
      <c r="B1453" s="15">
        <f t="shared" si="117"/>
        <v>2019</v>
      </c>
      <c r="C1453" s="15">
        <f t="shared" si="118"/>
        <v>12</v>
      </c>
      <c r="D1453" s="15">
        <f t="shared" si="119"/>
        <v>1</v>
      </c>
      <c r="E1453" s="15">
        <f t="shared" si="120"/>
        <v>0</v>
      </c>
      <c r="F1453" s="15">
        <v>6489</v>
      </c>
      <c r="G1453" s="15">
        <v>0</v>
      </c>
      <c r="H1453" s="62">
        <f t="shared" si="121"/>
        <v>202.83709795470628</v>
      </c>
    </row>
    <row r="1454" spans="1:8" x14ac:dyDescent="0.3">
      <c r="A1454" s="60">
        <v>43822</v>
      </c>
      <c r="B1454" s="15">
        <f t="shared" si="117"/>
        <v>2019</v>
      </c>
      <c r="C1454" s="15">
        <f t="shared" si="118"/>
        <v>12</v>
      </c>
      <c r="D1454" s="15">
        <f t="shared" si="119"/>
        <v>2</v>
      </c>
      <c r="E1454" s="15">
        <f t="shared" si="120"/>
        <v>0</v>
      </c>
      <c r="F1454" s="15">
        <v>6285</v>
      </c>
      <c r="G1454" s="15">
        <v>0</v>
      </c>
      <c r="H1454" s="62">
        <f t="shared" si="121"/>
        <v>207.45478019648263</v>
      </c>
    </row>
    <row r="1455" spans="1:8" x14ac:dyDescent="0.3">
      <c r="A1455" s="60">
        <v>43823</v>
      </c>
      <c r="B1455" s="15">
        <f t="shared" si="117"/>
        <v>2019</v>
      </c>
      <c r="C1455" s="15">
        <f t="shared" si="118"/>
        <v>12</v>
      </c>
      <c r="D1455" s="15">
        <f t="shared" si="119"/>
        <v>3</v>
      </c>
      <c r="E1455" s="15">
        <f t="shared" si="120"/>
        <v>0</v>
      </c>
      <c r="F1455" s="15">
        <v>6088</v>
      </c>
      <c r="G1455" s="15">
        <v>0</v>
      </c>
      <c r="H1455" s="62">
        <f t="shared" si="121"/>
        <v>204.8441724817441</v>
      </c>
    </row>
    <row r="1456" spans="1:8" x14ac:dyDescent="0.3">
      <c r="A1456" s="60">
        <v>43824</v>
      </c>
      <c r="B1456" s="15">
        <f t="shared" si="117"/>
        <v>2019</v>
      </c>
      <c r="C1456" s="15">
        <f t="shared" si="118"/>
        <v>12</v>
      </c>
      <c r="D1456" s="15">
        <f t="shared" si="119"/>
        <v>4</v>
      </c>
      <c r="E1456" s="15">
        <f t="shared" si="120"/>
        <v>0</v>
      </c>
      <c r="F1456" s="15">
        <v>5874</v>
      </c>
      <c r="G1456" s="15">
        <v>0</v>
      </c>
      <c r="H1456" s="62">
        <f t="shared" si="121"/>
        <v>194.2156030691124</v>
      </c>
    </row>
    <row r="1457" spans="1:8" x14ac:dyDescent="0.3">
      <c r="A1457" s="60">
        <v>43825</v>
      </c>
      <c r="B1457" s="15">
        <f t="shared" si="117"/>
        <v>2019</v>
      </c>
      <c r="C1457" s="15">
        <f t="shared" si="118"/>
        <v>12</v>
      </c>
      <c r="D1457" s="15">
        <f t="shared" si="119"/>
        <v>5</v>
      </c>
      <c r="E1457" s="15">
        <f t="shared" si="120"/>
        <v>0</v>
      </c>
      <c r="F1457" s="15">
        <v>5674</v>
      </c>
      <c r="G1457" s="15">
        <v>0</v>
      </c>
      <c r="H1457" s="62">
        <f t="shared" si="121"/>
        <v>174.96442657345509</v>
      </c>
    </row>
    <row r="1458" spans="1:8" x14ac:dyDescent="0.3">
      <c r="A1458" s="60">
        <v>43826</v>
      </c>
      <c r="B1458" s="15">
        <f t="shared" si="117"/>
        <v>2019</v>
      </c>
      <c r="C1458" s="15">
        <f t="shared" si="118"/>
        <v>12</v>
      </c>
      <c r="D1458" s="15">
        <f t="shared" si="119"/>
        <v>6</v>
      </c>
      <c r="E1458" s="15">
        <f t="shared" si="120"/>
        <v>1</v>
      </c>
      <c r="F1458" s="15">
        <v>5498</v>
      </c>
      <c r="G1458" s="15">
        <v>0</v>
      </c>
      <c r="H1458" s="62">
        <f t="shared" si="121"/>
        <v>156.59269055938108</v>
      </c>
    </row>
    <row r="1459" spans="1:8" x14ac:dyDescent="0.3">
      <c r="A1459" s="60">
        <v>43827</v>
      </c>
      <c r="B1459" s="15">
        <f t="shared" si="117"/>
        <v>2019</v>
      </c>
      <c r="C1459" s="15">
        <f t="shared" si="118"/>
        <v>12</v>
      </c>
      <c r="D1459" s="15">
        <f t="shared" si="119"/>
        <v>7</v>
      </c>
      <c r="E1459" s="15">
        <f t="shared" si="120"/>
        <v>1</v>
      </c>
      <c r="F1459" s="15">
        <v>5359</v>
      </c>
      <c r="G1459" s="15">
        <v>0</v>
      </c>
      <c r="H1459" s="62">
        <f t="shared" si="121"/>
        <v>118.67321214938073</v>
      </c>
    </row>
    <row r="1460" spans="1:8" x14ac:dyDescent="0.3">
      <c r="A1460" s="60">
        <v>43828</v>
      </c>
      <c r="B1460" s="15">
        <f t="shared" si="117"/>
        <v>2019</v>
      </c>
      <c r="C1460" s="15">
        <f t="shared" si="118"/>
        <v>12</v>
      </c>
      <c r="D1460" s="15">
        <f t="shared" si="119"/>
        <v>1</v>
      </c>
      <c r="E1460" s="15">
        <f t="shared" si="120"/>
        <v>0</v>
      </c>
      <c r="F1460" s="15">
        <v>5239</v>
      </c>
      <c r="G1460" s="15">
        <v>0</v>
      </c>
      <c r="H1460" s="62">
        <f t="shared" si="121"/>
        <v>202.83709795470628</v>
      </c>
    </row>
    <row r="1461" spans="1:8" x14ac:dyDescent="0.3">
      <c r="A1461" s="60">
        <v>43829</v>
      </c>
      <c r="B1461" s="15">
        <f t="shared" si="117"/>
        <v>2019</v>
      </c>
      <c r="C1461" s="15">
        <f t="shared" si="118"/>
        <v>12</v>
      </c>
      <c r="D1461" s="15">
        <f t="shared" si="119"/>
        <v>2</v>
      </c>
      <c r="E1461" s="15">
        <f t="shared" si="120"/>
        <v>0</v>
      </c>
      <c r="F1461" s="15">
        <v>5035</v>
      </c>
      <c r="G1461" s="15">
        <v>0</v>
      </c>
      <c r="H1461" s="62">
        <f t="shared" si="121"/>
        <v>207.45478019648263</v>
      </c>
    </row>
    <row r="1462" spans="1:8" x14ac:dyDescent="0.3">
      <c r="A1462" s="60">
        <v>43830</v>
      </c>
      <c r="B1462" s="15">
        <f t="shared" si="117"/>
        <v>2019</v>
      </c>
      <c r="C1462" s="15">
        <f t="shared" si="118"/>
        <v>12</v>
      </c>
      <c r="D1462" s="15">
        <f t="shared" si="119"/>
        <v>3</v>
      </c>
      <c r="E1462" s="15">
        <f t="shared" si="120"/>
        <v>0</v>
      </c>
      <c r="F1462" s="15">
        <v>4819</v>
      </c>
      <c r="G1462" s="15">
        <v>0</v>
      </c>
      <c r="H1462" s="62">
        <f t="shared" si="121"/>
        <v>204.8441724817441</v>
      </c>
    </row>
    <row r="1463" spans="1:8" x14ac:dyDescent="0.3">
      <c r="A1463" s="60">
        <v>43831</v>
      </c>
      <c r="B1463" s="15">
        <f t="shared" si="117"/>
        <v>2020</v>
      </c>
      <c r="C1463" s="15">
        <f t="shared" si="118"/>
        <v>1</v>
      </c>
      <c r="D1463" s="15">
        <f t="shared" si="119"/>
        <v>4</v>
      </c>
      <c r="E1463" s="15">
        <f t="shared" si="120"/>
        <v>0</v>
      </c>
      <c r="F1463" s="15">
        <v>4619</v>
      </c>
      <c r="G1463" s="15">
        <v>0</v>
      </c>
      <c r="H1463" s="62">
        <f t="shared" si="121"/>
        <v>186.97850511440615</v>
      </c>
    </row>
    <row r="1464" spans="1:8" x14ac:dyDescent="0.3">
      <c r="A1464" s="60">
        <v>43832</v>
      </c>
      <c r="B1464" s="15">
        <f t="shared" si="117"/>
        <v>2020</v>
      </c>
      <c r="C1464" s="15">
        <f t="shared" si="118"/>
        <v>1</v>
      </c>
      <c r="D1464" s="15">
        <f t="shared" si="119"/>
        <v>5</v>
      </c>
      <c r="E1464" s="15">
        <f t="shared" si="120"/>
        <v>0</v>
      </c>
      <c r="F1464" s="15">
        <v>4438</v>
      </c>
      <c r="G1464" s="15">
        <v>0</v>
      </c>
      <c r="H1464" s="62">
        <f t="shared" si="121"/>
        <v>167.7273286187488</v>
      </c>
    </row>
    <row r="1465" spans="1:8" x14ac:dyDescent="0.3">
      <c r="A1465" s="60">
        <v>43833</v>
      </c>
      <c r="B1465" s="15">
        <f t="shared" si="117"/>
        <v>2020</v>
      </c>
      <c r="C1465" s="15">
        <f t="shared" si="118"/>
        <v>1</v>
      </c>
      <c r="D1465" s="15">
        <f t="shared" si="119"/>
        <v>6</v>
      </c>
      <c r="E1465" s="15">
        <f t="shared" si="120"/>
        <v>1</v>
      </c>
      <c r="F1465" s="15">
        <v>4275</v>
      </c>
      <c r="G1465" s="15">
        <v>0</v>
      </c>
      <c r="H1465" s="62">
        <f t="shared" si="121"/>
        <v>149.35559260467483</v>
      </c>
    </row>
    <row r="1466" spans="1:8" x14ac:dyDescent="0.3">
      <c r="A1466" s="60">
        <v>43834</v>
      </c>
      <c r="B1466" s="15">
        <f t="shared" si="117"/>
        <v>2020</v>
      </c>
      <c r="C1466" s="15">
        <f t="shared" si="118"/>
        <v>1</v>
      </c>
      <c r="D1466" s="15">
        <f t="shared" si="119"/>
        <v>7</v>
      </c>
      <c r="E1466" s="15">
        <f t="shared" si="120"/>
        <v>1</v>
      </c>
      <c r="F1466" s="15">
        <v>4143</v>
      </c>
      <c r="G1466" s="15">
        <v>0</v>
      </c>
      <c r="H1466" s="62">
        <f t="shared" si="121"/>
        <v>111.43611419467446</v>
      </c>
    </row>
    <row r="1467" spans="1:8" x14ac:dyDescent="0.3">
      <c r="A1467" s="60">
        <v>43835</v>
      </c>
      <c r="B1467" s="15">
        <f t="shared" si="117"/>
        <v>2020</v>
      </c>
      <c r="C1467" s="15">
        <f t="shared" si="118"/>
        <v>1</v>
      </c>
      <c r="D1467" s="15">
        <f t="shared" si="119"/>
        <v>1</v>
      </c>
      <c r="E1467" s="15">
        <f t="shared" si="120"/>
        <v>0</v>
      </c>
      <c r="F1467" s="15">
        <v>4033</v>
      </c>
      <c r="G1467" s="15">
        <v>0</v>
      </c>
      <c r="H1467" s="62">
        <f t="shared" si="121"/>
        <v>195.60000000000002</v>
      </c>
    </row>
    <row r="1468" spans="1:8" x14ac:dyDescent="0.3">
      <c r="A1468" s="60">
        <v>43836</v>
      </c>
      <c r="B1468" s="15">
        <f t="shared" si="117"/>
        <v>2020</v>
      </c>
      <c r="C1468" s="15">
        <f t="shared" si="118"/>
        <v>1</v>
      </c>
      <c r="D1468" s="15">
        <f t="shared" si="119"/>
        <v>2</v>
      </c>
      <c r="E1468" s="15">
        <f t="shared" si="120"/>
        <v>0</v>
      </c>
      <c r="F1468" s="15">
        <v>3845</v>
      </c>
      <c r="G1468" s="15">
        <v>0</v>
      </c>
      <c r="H1468" s="62">
        <f t="shared" si="121"/>
        <v>200.21768224177637</v>
      </c>
    </row>
    <row r="1469" spans="1:8" x14ac:dyDescent="0.3">
      <c r="A1469" s="60">
        <v>43837</v>
      </c>
      <c r="B1469" s="15">
        <f t="shared" si="117"/>
        <v>2020</v>
      </c>
      <c r="C1469" s="15">
        <f t="shared" si="118"/>
        <v>1</v>
      </c>
      <c r="D1469" s="15">
        <f t="shared" si="119"/>
        <v>3</v>
      </c>
      <c r="E1469" s="15">
        <f t="shared" si="120"/>
        <v>0</v>
      </c>
      <c r="F1469" s="15">
        <v>3641</v>
      </c>
      <c r="G1469" s="15">
        <v>0</v>
      </c>
      <c r="H1469" s="62">
        <f t="shared" si="121"/>
        <v>197.60707452703781</v>
      </c>
    </row>
    <row r="1470" spans="1:8" x14ac:dyDescent="0.3">
      <c r="A1470" s="60">
        <v>43838</v>
      </c>
      <c r="B1470" s="15">
        <f t="shared" si="117"/>
        <v>2020</v>
      </c>
      <c r="C1470" s="15">
        <f t="shared" si="118"/>
        <v>1</v>
      </c>
      <c r="D1470" s="15">
        <f t="shared" si="119"/>
        <v>4</v>
      </c>
      <c r="E1470" s="15">
        <f t="shared" si="120"/>
        <v>0</v>
      </c>
      <c r="F1470" s="15">
        <v>3450</v>
      </c>
      <c r="G1470" s="15">
        <v>0</v>
      </c>
      <c r="H1470" s="62">
        <f t="shared" si="121"/>
        <v>186.97850511440615</v>
      </c>
    </row>
    <row r="1471" spans="1:8" x14ac:dyDescent="0.3">
      <c r="A1471" s="60">
        <v>43839</v>
      </c>
      <c r="B1471" s="15">
        <f t="shared" si="117"/>
        <v>2020</v>
      </c>
      <c r="C1471" s="15">
        <f t="shared" si="118"/>
        <v>1</v>
      </c>
      <c r="D1471" s="15">
        <f t="shared" si="119"/>
        <v>5</v>
      </c>
      <c r="E1471" s="15">
        <f t="shared" si="120"/>
        <v>0</v>
      </c>
      <c r="F1471" s="15">
        <v>3261</v>
      </c>
      <c r="G1471" s="15">
        <v>0</v>
      </c>
      <c r="H1471" s="62">
        <f t="shared" si="121"/>
        <v>167.7273286187488</v>
      </c>
    </row>
    <row r="1472" spans="1:8" x14ac:dyDescent="0.3">
      <c r="A1472" s="60">
        <v>43840</v>
      </c>
      <c r="B1472" s="15">
        <f t="shared" si="117"/>
        <v>2020</v>
      </c>
      <c r="C1472" s="15">
        <f t="shared" si="118"/>
        <v>1</v>
      </c>
      <c r="D1472" s="15">
        <f t="shared" si="119"/>
        <v>6</v>
      </c>
      <c r="E1472" s="15">
        <f t="shared" si="120"/>
        <v>1</v>
      </c>
      <c r="F1472" s="15">
        <v>3091</v>
      </c>
      <c r="G1472" s="15">
        <v>0</v>
      </c>
      <c r="H1472" s="62">
        <f t="shared" si="121"/>
        <v>149.35559260467483</v>
      </c>
    </row>
    <row r="1473" spans="1:8" x14ac:dyDescent="0.3">
      <c r="A1473" s="60">
        <v>43841</v>
      </c>
      <c r="B1473" s="15">
        <f t="shared" si="117"/>
        <v>2020</v>
      </c>
      <c r="C1473" s="15">
        <f t="shared" si="118"/>
        <v>1</v>
      </c>
      <c r="D1473" s="15">
        <f t="shared" si="119"/>
        <v>7</v>
      </c>
      <c r="E1473" s="15">
        <f t="shared" si="120"/>
        <v>1</v>
      </c>
      <c r="F1473" s="15">
        <v>2945</v>
      </c>
      <c r="G1473" s="15">
        <v>0</v>
      </c>
      <c r="H1473" s="62">
        <f t="shared" si="121"/>
        <v>111.43611419467446</v>
      </c>
    </row>
    <row r="1474" spans="1:8" x14ac:dyDescent="0.3">
      <c r="A1474" s="60">
        <v>43842</v>
      </c>
      <c r="B1474" s="15">
        <f t="shared" ref="B1474:B1537" si="122">YEAR(A1474)</f>
        <v>2020</v>
      </c>
      <c r="C1474" s="15">
        <f t="shared" ref="C1474:C1537" si="123">MONTH(A1474)</f>
        <v>1</v>
      </c>
      <c r="D1474" s="15">
        <f t="shared" ref="D1474:D1537" si="124">WEEKDAY(A1474)</f>
        <v>1</v>
      </c>
      <c r="E1474" s="15">
        <f t="shared" ref="E1474:E1537" si="125">IF(OR(D1474=6,D1474=7),1,0)</f>
        <v>0</v>
      </c>
      <c r="F1474" s="15">
        <v>2841</v>
      </c>
      <c r="G1474" s="15">
        <v>0</v>
      </c>
      <c r="H1474" s="62">
        <f t="shared" ref="H1474:H1537" si="126">100-2.17*D1474^2.25+12.77*D1474+EXP(-D1474/0.032)+5*C1474^0.75+10*E1474+20*(B1474-2016)</f>
        <v>195.60000000000002</v>
      </c>
    </row>
    <row r="1475" spans="1:8" x14ac:dyDescent="0.3">
      <c r="A1475" s="60">
        <v>43843</v>
      </c>
      <c r="B1475" s="15">
        <f t="shared" si="122"/>
        <v>2020</v>
      </c>
      <c r="C1475" s="15">
        <f t="shared" si="123"/>
        <v>1</v>
      </c>
      <c r="D1475" s="15">
        <f t="shared" si="124"/>
        <v>2</v>
      </c>
      <c r="E1475" s="15">
        <f t="shared" si="125"/>
        <v>0</v>
      </c>
      <c r="F1475" s="15">
        <v>2645</v>
      </c>
      <c r="G1475" s="15">
        <v>0</v>
      </c>
      <c r="H1475" s="62">
        <f t="shared" si="126"/>
        <v>200.21768224177637</v>
      </c>
    </row>
    <row r="1476" spans="1:8" x14ac:dyDescent="0.3">
      <c r="A1476" s="60">
        <v>43844</v>
      </c>
      <c r="B1476" s="15">
        <f t="shared" si="122"/>
        <v>2020</v>
      </c>
      <c r="C1476" s="15">
        <f t="shared" si="123"/>
        <v>1</v>
      </c>
      <c r="D1476" s="15">
        <f t="shared" si="124"/>
        <v>3</v>
      </c>
      <c r="E1476" s="15">
        <f t="shared" si="125"/>
        <v>0</v>
      </c>
      <c r="F1476" s="15">
        <v>2447</v>
      </c>
      <c r="G1476" s="15">
        <v>0</v>
      </c>
      <c r="H1476" s="62">
        <f t="shared" si="126"/>
        <v>197.60707452703781</v>
      </c>
    </row>
    <row r="1477" spans="1:8" x14ac:dyDescent="0.3">
      <c r="A1477" s="60">
        <v>43845</v>
      </c>
      <c r="B1477" s="15">
        <f t="shared" si="122"/>
        <v>2020</v>
      </c>
      <c r="C1477" s="15">
        <f t="shared" si="123"/>
        <v>1</v>
      </c>
      <c r="D1477" s="15">
        <f t="shared" si="124"/>
        <v>4</v>
      </c>
      <c r="E1477" s="15">
        <f t="shared" si="125"/>
        <v>0</v>
      </c>
      <c r="F1477" s="15">
        <v>2239</v>
      </c>
      <c r="G1477" s="15">
        <v>0</v>
      </c>
      <c r="H1477" s="62">
        <f t="shared" si="126"/>
        <v>186.97850511440615</v>
      </c>
    </row>
    <row r="1478" spans="1:8" x14ac:dyDescent="0.3">
      <c r="A1478" s="60">
        <v>43846</v>
      </c>
      <c r="B1478" s="15">
        <f t="shared" si="122"/>
        <v>2020</v>
      </c>
      <c r="C1478" s="15">
        <f t="shared" si="123"/>
        <v>1</v>
      </c>
      <c r="D1478" s="15">
        <f t="shared" si="124"/>
        <v>5</v>
      </c>
      <c r="E1478" s="15">
        <f t="shared" si="125"/>
        <v>0</v>
      </c>
      <c r="F1478" s="15">
        <v>2040</v>
      </c>
      <c r="G1478" s="15">
        <v>0</v>
      </c>
      <c r="H1478" s="62">
        <f t="shared" si="126"/>
        <v>167.7273286187488</v>
      </c>
    </row>
    <row r="1479" spans="1:8" x14ac:dyDescent="0.3">
      <c r="A1479" s="60">
        <v>43847</v>
      </c>
      <c r="B1479" s="15">
        <f t="shared" si="122"/>
        <v>2020</v>
      </c>
      <c r="C1479" s="15">
        <f t="shared" si="123"/>
        <v>1</v>
      </c>
      <c r="D1479" s="15">
        <f t="shared" si="124"/>
        <v>6</v>
      </c>
      <c r="E1479" s="15">
        <f t="shared" si="125"/>
        <v>1</v>
      </c>
      <c r="F1479" s="15">
        <v>7426</v>
      </c>
      <c r="G1479" s="15">
        <v>5551</v>
      </c>
      <c r="H1479" s="62">
        <f t="shared" si="126"/>
        <v>149.35559260467483</v>
      </c>
    </row>
    <row r="1480" spans="1:8" x14ac:dyDescent="0.3">
      <c r="A1480" s="60">
        <v>43848</v>
      </c>
      <c r="B1480" s="15">
        <f t="shared" si="122"/>
        <v>2020</v>
      </c>
      <c r="C1480" s="15">
        <f t="shared" si="123"/>
        <v>1</v>
      </c>
      <c r="D1480" s="15">
        <f t="shared" si="124"/>
        <v>7</v>
      </c>
      <c r="E1480" s="15">
        <f t="shared" si="125"/>
        <v>1</v>
      </c>
      <c r="F1480" s="15">
        <v>7280</v>
      </c>
      <c r="G1480" s="15">
        <v>0</v>
      </c>
      <c r="H1480" s="62">
        <f t="shared" si="126"/>
        <v>111.43611419467446</v>
      </c>
    </row>
    <row r="1481" spans="1:8" x14ac:dyDescent="0.3">
      <c r="A1481" s="60">
        <v>43849</v>
      </c>
      <c r="B1481" s="15">
        <f t="shared" si="122"/>
        <v>2020</v>
      </c>
      <c r="C1481" s="15">
        <f t="shared" si="123"/>
        <v>1</v>
      </c>
      <c r="D1481" s="15">
        <f t="shared" si="124"/>
        <v>1</v>
      </c>
      <c r="E1481" s="15">
        <f t="shared" si="125"/>
        <v>0</v>
      </c>
      <c r="F1481" s="15">
        <v>7166</v>
      </c>
      <c r="G1481" s="15">
        <v>0</v>
      </c>
      <c r="H1481" s="62">
        <f t="shared" si="126"/>
        <v>195.60000000000002</v>
      </c>
    </row>
    <row r="1482" spans="1:8" x14ac:dyDescent="0.3">
      <c r="A1482" s="60">
        <v>43850</v>
      </c>
      <c r="B1482" s="15">
        <f t="shared" si="122"/>
        <v>2020</v>
      </c>
      <c r="C1482" s="15">
        <f t="shared" si="123"/>
        <v>1</v>
      </c>
      <c r="D1482" s="15">
        <f t="shared" si="124"/>
        <v>2</v>
      </c>
      <c r="E1482" s="15">
        <f t="shared" si="125"/>
        <v>0</v>
      </c>
      <c r="F1482" s="15">
        <v>6960</v>
      </c>
      <c r="G1482" s="15">
        <v>0</v>
      </c>
      <c r="H1482" s="62">
        <f t="shared" si="126"/>
        <v>200.21768224177637</v>
      </c>
    </row>
    <row r="1483" spans="1:8" x14ac:dyDescent="0.3">
      <c r="A1483" s="60">
        <v>43851</v>
      </c>
      <c r="B1483" s="15">
        <f t="shared" si="122"/>
        <v>2020</v>
      </c>
      <c r="C1483" s="15">
        <f t="shared" si="123"/>
        <v>1</v>
      </c>
      <c r="D1483" s="15">
        <f t="shared" si="124"/>
        <v>3</v>
      </c>
      <c r="E1483" s="15">
        <f t="shared" si="125"/>
        <v>0</v>
      </c>
      <c r="F1483" s="15">
        <v>6753</v>
      </c>
      <c r="G1483" s="15">
        <v>0</v>
      </c>
      <c r="H1483" s="62">
        <f t="shared" si="126"/>
        <v>197.60707452703781</v>
      </c>
    </row>
    <row r="1484" spans="1:8" x14ac:dyDescent="0.3">
      <c r="A1484" s="60">
        <v>43852</v>
      </c>
      <c r="B1484" s="15">
        <f t="shared" si="122"/>
        <v>2020</v>
      </c>
      <c r="C1484" s="15">
        <f t="shared" si="123"/>
        <v>1</v>
      </c>
      <c r="D1484" s="15">
        <f t="shared" si="124"/>
        <v>4</v>
      </c>
      <c r="E1484" s="15">
        <f t="shared" si="125"/>
        <v>0</v>
      </c>
      <c r="F1484" s="15">
        <v>6553</v>
      </c>
      <c r="G1484" s="15">
        <v>0</v>
      </c>
      <c r="H1484" s="62">
        <f t="shared" si="126"/>
        <v>186.97850511440615</v>
      </c>
    </row>
    <row r="1485" spans="1:8" x14ac:dyDescent="0.3">
      <c r="A1485" s="60">
        <v>43853</v>
      </c>
      <c r="B1485" s="15">
        <f t="shared" si="122"/>
        <v>2020</v>
      </c>
      <c r="C1485" s="15">
        <f t="shared" si="123"/>
        <v>1</v>
      </c>
      <c r="D1485" s="15">
        <f t="shared" si="124"/>
        <v>5</v>
      </c>
      <c r="E1485" s="15">
        <f t="shared" si="125"/>
        <v>0</v>
      </c>
      <c r="F1485" s="15">
        <v>6365</v>
      </c>
      <c r="G1485" s="15">
        <v>0</v>
      </c>
      <c r="H1485" s="62">
        <f t="shared" si="126"/>
        <v>167.7273286187488</v>
      </c>
    </row>
    <row r="1486" spans="1:8" x14ac:dyDescent="0.3">
      <c r="A1486" s="60">
        <v>43854</v>
      </c>
      <c r="B1486" s="15">
        <f t="shared" si="122"/>
        <v>2020</v>
      </c>
      <c r="C1486" s="15">
        <f t="shared" si="123"/>
        <v>1</v>
      </c>
      <c r="D1486" s="15">
        <f t="shared" si="124"/>
        <v>6</v>
      </c>
      <c r="E1486" s="15">
        <f t="shared" si="125"/>
        <v>1</v>
      </c>
      <c r="F1486" s="15">
        <v>6191</v>
      </c>
      <c r="G1486" s="15">
        <v>0</v>
      </c>
      <c r="H1486" s="62">
        <f t="shared" si="126"/>
        <v>149.35559260467483</v>
      </c>
    </row>
    <row r="1487" spans="1:8" x14ac:dyDescent="0.3">
      <c r="A1487" s="60">
        <v>43855</v>
      </c>
      <c r="B1487" s="15">
        <f t="shared" si="122"/>
        <v>2020</v>
      </c>
      <c r="C1487" s="15">
        <f t="shared" si="123"/>
        <v>1</v>
      </c>
      <c r="D1487" s="15">
        <f t="shared" si="124"/>
        <v>7</v>
      </c>
      <c r="E1487" s="15">
        <f t="shared" si="125"/>
        <v>1</v>
      </c>
      <c r="F1487" s="15">
        <v>6042</v>
      </c>
      <c r="G1487" s="15">
        <v>0</v>
      </c>
      <c r="H1487" s="62">
        <f t="shared" si="126"/>
        <v>111.43611419467446</v>
      </c>
    </row>
    <row r="1488" spans="1:8" x14ac:dyDescent="0.3">
      <c r="A1488" s="60">
        <v>43856</v>
      </c>
      <c r="B1488" s="15">
        <f t="shared" si="122"/>
        <v>2020</v>
      </c>
      <c r="C1488" s="15">
        <f t="shared" si="123"/>
        <v>1</v>
      </c>
      <c r="D1488" s="15">
        <f t="shared" si="124"/>
        <v>1</v>
      </c>
      <c r="E1488" s="15">
        <f t="shared" si="125"/>
        <v>0</v>
      </c>
      <c r="F1488" s="15">
        <v>5942</v>
      </c>
      <c r="G1488" s="15">
        <v>0</v>
      </c>
      <c r="H1488" s="62">
        <f t="shared" si="126"/>
        <v>195.60000000000002</v>
      </c>
    </row>
    <row r="1489" spans="1:8" x14ac:dyDescent="0.3">
      <c r="A1489" s="60">
        <v>43857</v>
      </c>
      <c r="B1489" s="15">
        <f t="shared" si="122"/>
        <v>2020</v>
      </c>
      <c r="C1489" s="15">
        <f t="shared" si="123"/>
        <v>1</v>
      </c>
      <c r="D1489" s="15">
        <f t="shared" si="124"/>
        <v>2</v>
      </c>
      <c r="E1489" s="15">
        <f t="shared" si="125"/>
        <v>0</v>
      </c>
      <c r="F1489" s="15">
        <v>5737</v>
      </c>
      <c r="G1489" s="15">
        <v>0</v>
      </c>
      <c r="H1489" s="62">
        <f t="shared" si="126"/>
        <v>200.21768224177637</v>
      </c>
    </row>
    <row r="1490" spans="1:8" x14ac:dyDescent="0.3">
      <c r="A1490" s="60">
        <v>43858</v>
      </c>
      <c r="B1490" s="15">
        <f t="shared" si="122"/>
        <v>2020</v>
      </c>
      <c r="C1490" s="15">
        <f t="shared" si="123"/>
        <v>1</v>
      </c>
      <c r="D1490" s="15">
        <f t="shared" si="124"/>
        <v>3</v>
      </c>
      <c r="E1490" s="15">
        <f t="shared" si="125"/>
        <v>0</v>
      </c>
      <c r="F1490" s="15">
        <v>5535</v>
      </c>
      <c r="G1490" s="15">
        <v>0</v>
      </c>
      <c r="H1490" s="62">
        <f t="shared" si="126"/>
        <v>197.60707452703781</v>
      </c>
    </row>
    <row r="1491" spans="1:8" x14ac:dyDescent="0.3">
      <c r="A1491" s="60">
        <v>43859</v>
      </c>
      <c r="B1491" s="15">
        <f t="shared" si="122"/>
        <v>2020</v>
      </c>
      <c r="C1491" s="15">
        <f t="shared" si="123"/>
        <v>1</v>
      </c>
      <c r="D1491" s="15">
        <f t="shared" si="124"/>
        <v>4</v>
      </c>
      <c r="E1491" s="15">
        <f t="shared" si="125"/>
        <v>0</v>
      </c>
      <c r="F1491" s="15">
        <v>5347</v>
      </c>
      <c r="G1491" s="15">
        <v>0</v>
      </c>
      <c r="H1491" s="62">
        <f t="shared" si="126"/>
        <v>186.97850511440615</v>
      </c>
    </row>
    <row r="1492" spans="1:8" x14ac:dyDescent="0.3">
      <c r="A1492" s="60">
        <v>43860</v>
      </c>
      <c r="B1492" s="15">
        <f t="shared" si="122"/>
        <v>2020</v>
      </c>
      <c r="C1492" s="15">
        <f t="shared" si="123"/>
        <v>1</v>
      </c>
      <c r="D1492" s="15">
        <f t="shared" si="124"/>
        <v>5</v>
      </c>
      <c r="E1492" s="15">
        <f t="shared" si="125"/>
        <v>0</v>
      </c>
      <c r="F1492" s="15">
        <v>5163</v>
      </c>
      <c r="G1492" s="15">
        <v>0</v>
      </c>
      <c r="H1492" s="62">
        <f t="shared" si="126"/>
        <v>167.7273286187488</v>
      </c>
    </row>
    <row r="1493" spans="1:8" x14ac:dyDescent="0.3">
      <c r="A1493" s="60">
        <v>43861</v>
      </c>
      <c r="B1493" s="15">
        <f t="shared" si="122"/>
        <v>2020</v>
      </c>
      <c r="C1493" s="15">
        <f t="shared" si="123"/>
        <v>1</v>
      </c>
      <c r="D1493" s="15">
        <f t="shared" si="124"/>
        <v>6</v>
      </c>
      <c r="E1493" s="15">
        <f t="shared" si="125"/>
        <v>1</v>
      </c>
      <c r="F1493" s="15">
        <v>5002</v>
      </c>
      <c r="G1493" s="15">
        <v>0</v>
      </c>
      <c r="H1493" s="62">
        <f t="shared" si="126"/>
        <v>149.35559260467483</v>
      </c>
    </row>
    <row r="1494" spans="1:8" x14ac:dyDescent="0.3">
      <c r="A1494" s="60">
        <v>43862</v>
      </c>
      <c r="B1494" s="15">
        <f t="shared" si="122"/>
        <v>2020</v>
      </c>
      <c r="C1494" s="15">
        <f t="shared" si="123"/>
        <v>2</v>
      </c>
      <c r="D1494" s="15">
        <f t="shared" si="124"/>
        <v>7</v>
      </c>
      <c r="E1494" s="15">
        <f t="shared" si="125"/>
        <v>1</v>
      </c>
      <c r="F1494" s="15">
        <v>4859</v>
      </c>
      <c r="G1494" s="15">
        <v>0</v>
      </c>
      <c r="H1494" s="62">
        <f t="shared" si="126"/>
        <v>114.8450783472116</v>
      </c>
    </row>
    <row r="1495" spans="1:8" x14ac:dyDescent="0.3">
      <c r="A1495" s="60">
        <v>43863</v>
      </c>
      <c r="B1495" s="15">
        <f t="shared" si="122"/>
        <v>2020</v>
      </c>
      <c r="C1495" s="15">
        <f t="shared" si="123"/>
        <v>2</v>
      </c>
      <c r="D1495" s="15">
        <f t="shared" si="124"/>
        <v>1</v>
      </c>
      <c r="E1495" s="15">
        <f t="shared" si="125"/>
        <v>0</v>
      </c>
      <c r="F1495" s="15">
        <v>4747</v>
      </c>
      <c r="G1495" s="15">
        <v>0</v>
      </c>
      <c r="H1495" s="62">
        <f t="shared" si="126"/>
        <v>199.00896415253717</v>
      </c>
    </row>
    <row r="1496" spans="1:8" x14ac:dyDescent="0.3">
      <c r="A1496" s="60">
        <v>43864</v>
      </c>
      <c r="B1496" s="15">
        <f t="shared" si="122"/>
        <v>2020</v>
      </c>
      <c r="C1496" s="15">
        <f t="shared" si="123"/>
        <v>2</v>
      </c>
      <c r="D1496" s="15">
        <f t="shared" si="124"/>
        <v>2</v>
      </c>
      <c r="E1496" s="15">
        <f t="shared" si="125"/>
        <v>0</v>
      </c>
      <c r="F1496" s="15">
        <v>4559</v>
      </c>
      <c r="G1496" s="15">
        <v>0</v>
      </c>
      <c r="H1496" s="62">
        <f t="shared" si="126"/>
        <v>203.62664639431352</v>
      </c>
    </row>
    <row r="1497" spans="1:8" x14ac:dyDescent="0.3">
      <c r="A1497" s="60">
        <v>43865</v>
      </c>
      <c r="B1497" s="15">
        <f t="shared" si="122"/>
        <v>2020</v>
      </c>
      <c r="C1497" s="15">
        <f t="shared" si="123"/>
        <v>2</v>
      </c>
      <c r="D1497" s="15">
        <f t="shared" si="124"/>
        <v>3</v>
      </c>
      <c r="E1497" s="15">
        <f t="shared" si="125"/>
        <v>0</v>
      </c>
      <c r="F1497" s="15">
        <v>4351</v>
      </c>
      <c r="G1497" s="15">
        <v>0</v>
      </c>
      <c r="H1497" s="62">
        <f t="shared" si="126"/>
        <v>201.01603867957496</v>
      </c>
    </row>
    <row r="1498" spans="1:8" x14ac:dyDescent="0.3">
      <c r="A1498" s="60">
        <v>43866</v>
      </c>
      <c r="B1498" s="15">
        <f t="shared" si="122"/>
        <v>2020</v>
      </c>
      <c r="C1498" s="15">
        <f t="shared" si="123"/>
        <v>2</v>
      </c>
      <c r="D1498" s="15">
        <f t="shared" si="124"/>
        <v>4</v>
      </c>
      <c r="E1498" s="15">
        <f t="shared" si="125"/>
        <v>0</v>
      </c>
      <c r="F1498" s="15">
        <v>4156</v>
      </c>
      <c r="G1498" s="15">
        <v>0</v>
      </c>
      <c r="H1498" s="62">
        <f t="shared" si="126"/>
        <v>190.3874692669433</v>
      </c>
    </row>
    <row r="1499" spans="1:8" x14ac:dyDescent="0.3">
      <c r="A1499" s="60">
        <v>43867</v>
      </c>
      <c r="B1499" s="15">
        <f t="shared" si="122"/>
        <v>2020</v>
      </c>
      <c r="C1499" s="15">
        <f t="shared" si="123"/>
        <v>2</v>
      </c>
      <c r="D1499" s="15">
        <f t="shared" si="124"/>
        <v>5</v>
      </c>
      <c r="E1499" s="15">
        <f t="shared" si="125"/>
        <v>0</v>
      </c>
      <c r="F1499" s="15">
        <v>3966</v>
      </c>
      <c r="G1499" s="15">
        <v>0</v>
      </c>
      <c r="H1499" s="62">
        <f t="shared" si="126"/>
        <v>171.13629277128595</v>
      </c>
    </row>
    <row r="1500" spans="1:8" x14ac:dyDescent="0.3">
      <c r="A1500" s="60">
        <v>43868</v>
      </c>
      <c r="B1500" s="15">
        <f t="shared" si="122"/>
        <v>2020</v>
      </c>
      <c r="C1500" s="15">
        <f t="shared" si="123"/>
        <v>2</v>
      </c>
      <c r="D1500" s="15">
        <f t="shared" si="124"/>
        <v>6</v>
      </c>
      <c r="E1500" s="15">
        <f t="shared" si="125"/>
        <v>1</v>
      </c>
      <c r="F1500" s="15">
        <v>3803</v>
      </c>
      <c r="G1500" s="15">
        <v>0</v>
      </c>
      <c r="H1500" s="62">
        <f t="shared" si="126"/>
        <v>152.76455675721198</v>
      </c>
    </row>
    <row r="1501" spans="1:8" x14ac:dyDescent="0.3">
      <c r="A1501" s="60">
        <v>43869</v>
      </c>
      <c r="B1501" s="15">
        <f t="shared" si="122"/>
        <v>2020</v>
      </c>
      <c r="C1501" s="15">
        <f t="shared" si="123"/>
        <v>2</v>
      </c>
      <c r="D1501" s="15">
        <f t="shared" si="124"/>
        <v>7</v>
      </c>
      <c r="E1501" s="15">
        <f t="shared" si="125"/>
        <v>1</v>
      </c>
      <c r="F1501" s="15">
        <v>3645</v>
      </c>
      <c r="G1501" s="15">
        <v>0</v>
      </c>
      <c r="H1501" s="62">
        <f t="shared" si="126"/>
        <v>114.8450783472116</v>
      </c>
    </row>
    <row r="1502" spans="1:8" x14ac:dyDescent="0.3">
      <c r="A1502" s="60">
        <v>43870</v>
      </c>
      <c r="B1502" s="15">
        <f t="shared" si="122"/>
        <v>2020</v>
      </c>
      <c r="C1502" s="15">
        <f t="shared" si="123"/>
        <v>2</v>
      </c>
      <c r="D1502" s="15">
        <f t="shared" si="124"/>
        <v>1</v>
      </c>
      <c r="E1502" s="15">
        <f t="shared" si="125"/>
        <v>0</v>
      </c>
      <c r="F1502" s="15">
        <v>3534</v>
      </c>
      <c r="G1502" s="15">
        <v>0</v>
      </c>
      <c r="H1502" s="62">
        <f t="shared" si="126"/>
        <v>199.00896415253717</v>
      </c>
    </row>
    <row r="1503" spans="1:8" x14ac:dyDescent="0.3">
      <c r="A1503" s="60">
        <v>43871</v>
      </c>
      <c r="B1503" s="15">
        <f t="shared" si="122"/>
        <v>2020</v>
      </c>
      <c r="C1503" s="15">
        <f t="shared" si="123"/>
        <v>2</v>
      </c>
      <c r="D1503" s="15">
        <f t="shared" si="124"/>
        <v>2</v>
      </c>
      <c r="E1503" s="15">
        <f t="shared" si="125"/>
        <v>0</v>
      </c>
      <c r="F1503" s="15">
        <v>3344</v>
      </c>
      <c r="G1503" s="15">
        <v>0</v>
      </c>
      <c r="H1503" s="62">
        <f t="shared" si="126"/>
        <v>203.62664639431352</v>
      </c>
    </row>
    <row r="1504" spans="1:8" x14ac:dyDescent="0.3">
      <c r="A1504" s="60">
        <v>43872</v>
      </c>
      <c r="B1504" s="15">
        <f t="shared" si="122"/>
        <v>2020</v>
      </c>
      <c r="C1504" s="15">
        <f t="shared" si="123"/>
        <v>2</v>
      </c>
      <c r="D1504" s="15">
        <f t="shared" si="124"/>
        <v>3</v>
      </c>
      <c r="E1504" s="15">
        <f t="shared" si="125"/>
        <v>0</v>
      </c>
      <c r="F1504" s="15">
        <v>3144</v>
      </c>
      <c r="G1504" s="15">
        <v>0</v>
      </c>
      <c r="H1504" s="62">
        <f t="shared" si="126"/>
        <v>201.01603867957496</v>
      </c>
    </row>
    <row r="1505" spans="1:8" x14ac:dyDescent="0.3">
      <c r="A1505" s="60">
        <v>43873</v>
      </c>
      <c r="B1505" s="15">
        <f t="shared" si="122"/>
        <v>2020</v>
      </c>
      <c r="C1505" s="15">
        <f t="shared" si="123"/>
        <v>2</v>
      </c>
      <c r="D1505" s="15">
        <f t="shared" si="124"/>
        <v>4</v>
      </c>
      <c r="E1505" s="15">
        <f t="shared" si="125"/>
        <v>0</v>
      </c>
      <c r="F1505" s="15">
        <v>2946</v>
      </c>
      <c r="G1505" s="15">
        <v>0</v>
      </c>
      <c r="H1505" s="62">
        <f t="shared" si="126"/>
        <v>190.3874692669433</v>
      </c>
    </row>
    <row r="1506" spans="1:8" x14ac:dyDescent="0.3">
      <c r="A1506" s="60">
        <v>43874</v>
      </c>
      <c r="B1506" s="15">
        <f t="shared" si="122"/>
        <v>2020</v>
      </c>
      <c r="C1506" s="15">
        <f t="shared" si="123"/>
        <v>2</v>
      </c>
      <c r="D1506" s="15">
        <f t="shared" si="124"/>
        <v>5</v>
      </c>
      <c r="E1506" s="15">
        <f t="shared" si="125"/>
        <v>0</v>
      </c>
      <c r="F1506" s="15">
        <v>2764</v>
      </c>
      <c r="G1506" s="15">
        <v>0</v>
      </c>
      <c r="H1506" s="62">
        <f t="shared" si="126"/>
        <v>171.13629277128595</v>
      </c>
    </row>
    <row r="1507" spans="1:8" x14ac:dyDescent="0.3">
      <c r="A1507" s="60">
        <v>43875</v>
      </c>
      <c r="B1507" s="15">
        <f t="shared" si="122"/>
        <v>2020</v>
      </c>
      <c r="C1507" s="15">
        <f t="shared" si="123"/>
        <v>2</v>
      </c>
      <c r="D1507" s="15">
        <f t="shared" si="124"/>
        <v>6</v>
      </c>
      <c r="E1507" s="15">
        <f t="shared" si="125"/>
        <v>1</v>
      </c>
      <c r="F1507" s="15">
        <v>2585</v>
      </c>
      <c r="G1507" s="15">
        <v>0</v>
      </c>
      <c r="H1507" s="62">
        <f t="shared" si="126"/>
        <v>152.76455675721198</v>
      </c>
    </row>
    <row r="1508" spans="1:8" x14ac:dyDescent="0.3">
      <c r="A1508" s="60">
        <v>43876</v>
      </c>
      <c r="B1508" s="15">
        <f t="shared" si="122"/>
        <v>2020</v>
      </c>
      <c r="C1508" s="15">
        <f t="shared" si="123"/>
        <v>2</v>
      </c>
      <c r="D1508" s="15">
        <f t="shared" si="124"/>
        <v>7</v>
      </c>
      <c r="E1508" s="15">
        <f t="shared" si="125"/>
        <v>1</v>
      </c>
      <c r="F1508" s="15">
        <v>2439</v>
      </c>
      <c r="G1508" s="15">
        <v>0</v>
      </c>
      <c r="H1508" s="62">
        <f t="shared" si="126"/>
        <v>114.8450783472116</v>
      </c>
    </row>
    <row r="1509" spans="1:8" x14ac:dyDescent="0.3">
      <c r="A1509" s="60">
        <v>43877</v>
      </c>
      <c r="B1509" s="15">
        <f t="shared" si="122"/>
        <v>2020</v>
      </c>
      <c r="C1509" s="15">
        <f t="shared" si="123"/>
        <v>2</v>
      </c>
      <c r="D1509" s="15">
        <f t="shared" si="124"/>
        <v>1</v>
      </c>
      <c r="E1509" s="15">
        <f t="shared" si="125"/>
        <v>0</v>
      </c>
      <c r="F1509" s="15">
        <v>2318</v>
      </c>
      <c r="G1509" s="15">
        <v>0</v>
      </c>
      <c r="H1509" s="62">
        <f t="shared" si="126"/>
        <v>199.00896415253717</v>
      </c>
    </row>
    <row r="1510" spans="1:8" x14ac:dyDescent="0.3">
      <c r="A1510" s="60">
        <v>43878</v>
      </c>
      <c r="B1510" s="15">
        <f t="shared" si="122"/>
        <v>2020</v>
      </c>
      <c r="C1510" s="15">
        <f t="shared" si="123"/>
        <v>2</v>
      </c>
      <c r="D1510" s="15">
        <f t="shared" si="124"/>
        <v>2</v>
      </c>
      <c r="E1510" s="15">
        <f t="shared" si="125"/>
        <v>0</v>
      </c>
      <c r="F1510" s="15">
        <v>2118</v>
      </c>
      <c r="G1510" s="15">
        <v>0</v>
      </c>
      <c r="H1510" s="62">
        <f t="shared" si="126"/>
        <v>203.62664639431352</v>
      </c>
    </row>
    <row r="1511" spans="1:8" x14ac:dyDescent="0.3">
      <c r="A1511" s="60">
        <v>43879</v>
      </c>
      <c r="B1511" s="15">
        <f t="shared" si="122"/>
        <v>2020</v>
      </c>
      <c r="C1511" s="15">
        <f t="shared" si="123"/>
        <v>2</v>
      </c>
      <c r="D1511" s="15">
        <f t="shared" si="124"/>
        <v>3</v>
      </c>
      <c r="E1511" s="15">
        <f t="shared" si="125"/>
        <v>0</v>
      </c>
      <c r="F1511" s="15">
        <v>8643</v>
      </c>
      <c r="G1511" s="15">
        <v>6719</v>
      </c>
      <c r="H1511" s="62">
        <f t="shared" si="126"/>
        <v>201.01603867957496</v>
      </c>
    </row>
    <row r="1512" spans="1:8" x14ac:dyDescent="0.3">
      <c r="A1512" s="60">
        <v>43880</v>
      </c>
      <c r="B1512" s="15">
        <f t="shared" si="122"/>
        <v>2020</v>
      </c>
      <c r="C1512" s="15">
        <f t="shared" si="123"/>
        <v>2</v>
      </c>
      <c r="D1512" s="15">
        <f t="shared" si="124"/>
        <v>4</v>
      </c>
      <c r="E1512" s="15">
        <f t="shared" si="125"/>
        <v>0</v>
      </c>
      <c r="F1512" s="15">
        <v>8434</v>
      </c>
      <c r="G1512" s="15">
        <v>0</v>
      </c>
      <c r="H1512" s="62">
        <f t="shared" si="126"/>
        <v>190.3874692669433</v>
      </c>
    </row>
    <row r="1513" spans="1:8" x14ac:dyDescent="0.3">
      <c r="A1513" s="60">
        <v>43881</v>
      </c>
      <c r="B1513" s="15">
        <f t="shared" si="122"/>
        <v>2020</v>
      </c>
      <c r="C1513" s="15">
        <f t="shared" si="123"/>
        <v>2</v>
      </c>
      <c r="D1513" s="15">
        <f t="shared" si="124"/>
        <v>5</v>
      </c>
      <c r="E1513" s="15">
        <f t="shared" si="125"/>
        <v>0</v>
      </c>
      <c r="F1513" s="15">
        <v>8246</v>
      </c>
      <c r="G1513" s="15">
        <v>0</v>
      </c>
      <c r="H1513" s="62">
        <f t="shared" si="126"/>
        <v>171.13629277128595</v>
      </c>
    </row>
    <row r="1514" spans="1:8" x14ac:dyDescent="0.3">
      <c r="A1514" s="60">
        <v>43882</v>
      </c>
      <c r="B1514" s="15">
        <f t="shared" si="122"/>
        <v>2020</v>
      </c>
      <c r="C1514" s="15">
        <f t="shared" si="123"/>
        <v>2</v>
      </c>
      <c r="D1514" s="15">
        <f t="shared" si="124"/>
        <v>6</v>
      </c>
      <c r="E1514" s="15">
        <f t="shared" si="125"/>
        <v>1</v>
      </c>
      <c r="F1514" s="15">
        <v>8087</v>
      </c>
      <c r="G1514" s="15">
        <v>0</v>
      </c>
      <c r="H1514" s="62">
        <f t="shared" si="126"/>
        <v>152.76455675721198</v>
      </c>
    </row>
    <row r="1515" spans="1:8" x14ac:dyDescent="0.3">
      <c r="A1515" s="60">
        <v>43883</v>
      </c>
      <c r="B1515" s="15">
        <f t="shared" si="122"/>
        <v>2020</v>
      </c>
      <c r="C1515" s="15">
        <f t="shared" si="123"/>
        <v>2</v>
      </c>
      <c r="D1515" s="15">
        <f t="shared" si="124"/>
        <v>7</v>
      </c>
      <c r="E1515" s="15">
        <f t="shared" si="125"/>
        <v>1</v>
      </c>
      <c r="F1515" s="15">
        <v>7932</v>
      </c>
      <c r="G1515" s="15">
        <v>0</v>
      </c>
      <c r="H1515" s="62">
        <f t="shared" si="126"/>
        <v>114.8450783472116</v>
      </c>
    </row>
    <row r="1516" spans="1:8" x14ac:dyDescent="0.3">
      <c r="A1516" s="60">
        <v>43884</v>
      </c>
      <c r="B1516" s="15">
        <f t="shared" si="122"/>
        <v>2020</v>
      </c>
      <c r="C1516" s="15">
        <f t="shared" si="123"/>
        <v>2</v>
      </c>
      <c r="D1516" s="15">
        <f t="shared" si="124"/>
        <v>1</v>
      </c>
      <c r="E1516" s="15">
        <f t="shared" si="125"/>
        <v>0</v>
      </c>
      <c r="F1516" s="15">
        <v>7811</v>
      </c>
      <c r="G1516" s="15">
        <v>0</v>
      </c>
      <c r="H1516" s="62">
        <f t="shared" si="126"/>
        <v>199.00896415253717</v>
      </c>
    </row>
    <row r="1517" spans="1:8" x14ac:dyDescent="0.3">
      <c r="A1517" s="60">
        <v>43885</v>
      </c>
      <c r="B1517" s="15">
        <f t="shared" si="122"/>
        <v>2020</v>
      </c>
      <c r="C1517" s="15">
        <f t="shared" si="123"/>
        <v>2</v>
      </c>
      <c r="D1517" s="15">
        <f t="shared" si="124"/>
        <v>2</v>
      </c>
      <c r="E1517" s="15">
        <f t="shared" si="125"/>
        <v>0</v>
      </c>
      <c r="F1517" s="15">
        <v>7611</v>
      </c>
      <c r="G1517" s="15">
        <v>0</v>
      </c>
      <c r="H1517" s="62">
        <f t="shared" si="126"/>
        <v>203.62664639431352</v>
      </c>
    </row>
    <row r="1518" spans="1:8" x14ac:dyDescent="0.3">
      <c r="A1518" s="60">
        <v>43886</v>
      </c>
      <c r="B1518" s="15">
        <f t="shared" si="122"/>
        <v>2020</v>
      </c>
      <c r="C1518" s="15">
        <f t="shared" si="123"/>
        <v>2</v>
      </c>
      <c r="D1518" s="15">
        <f t="shared" si="124"/>
        <v>3</v>
      </c>
      <c r="E1518" s="15">
        <f t="shared" si="125"/>
        <v>0</v>
      </c>
      <c r="F1518" s="15">
        <v>7431</v>
      </c>
      <c r="G1518" s="15">
        <v>0</v>
      </c>
      <c r="H1518" s="62">
        <f t="shared" si="126"/>
        <v>201.01603867957496</v>
      </c>
    </row>
    <row r="1519" spans="1:8" x14ac:dyDescent="0.3">
      <c r="A1519" s="60">
        <v>43887</v>
      </c>
      <c r="B1519" s="15">
        <f t="shared" si="122"/>
        <v>2020</v>
      </c>
      <c r="C1519" s="15">
        <f t="shared" si="123"/>
        <v>2</v>
      </c>
      <c r="D1519" s="15">
        <f t="shared" si="124"/>
        <v>4</v>
      </c>
      <c r="E1519" s="15">
        <f t="shared" si="125"/>
        <v>0</v>
      </c>
      <c r="F1519" s="15">
        <v>7232</v>
      </c>
      <c r="G1519" s="15">
        <v>0</v>
      </c>
      <c r="H1519" s="62">
        <f t="shared" si="126"/>
        <v>190.3874692669433</v>
      </c>
    </row>
    <row r="1520" spans="1:8" x14ac:dyDescent="0.3">
      <c r="A1520" s="60">
        <v>43888</v>
      </c>
      <c r="B1520" s="15">
        <f t="shared" si="122"/>
        <v>2020</v>
      </c>
      <c r="C1520" s="15">
        <f t="shared" si="123"/>
        <v>2</v>
      </c>
      <c r="D1520" s="15">
        <f t="shared" si="124"/>
        <v>5</v>
      </c>
      <c r="E1520" s="15">
        <f t="shared" si="125"/>
        <v>0</v>
      </c>
      <c r="F1520" s="15">
        <v>7037</v>
      </c>
      <c r="G1520" s="15">
        <v>0</v>
      </c>
      <c r="H1520" s="62">
        <f t="shared" si="126"/>
        <v>171.13629277128595</v>
      </c>
    </row>
    <row r="1521" spans="1:8" x14ac:dyDescent="0.3">
      <c r="A1521" s="60">
        <v>43889</v>
      </c>
      <c r="B1521" s="15">
        <f t="shared" si="122"/>
        <v>2020</v>
      </c>
      <c r="C1521" s="15">
        <f t="shared" si="123"/>
        <v>2</v>
      </c>
      <c r="D1521" s="15">
        <f t="shared" si="124"/>
        <v>6</v>
      </c>
      <c r="E1521" s="15">
        <f t="shared" si="125"/>
        <v>1</v>
      </c>
      <c r="F1521" s="15">
        <v>6864</v>
      </c>
      <c r="G1521" s="15">
        <v>0</v>
      </c>
      <c r="H1521" s="62">
        <f t="shared" si="126"/>
        <v>152.76455675721198</v>
      </c>
    </row>
    <row r="1522" spans="1:8" x14ac:dyDescent="0.3">
      <c r="A1522" s="60">
        <v>43890</v>
      </c>
      <c r="B1522" s="15">
        <f t="shared" si="122"/>
        <v>2020</v>
      </c>
      <c r="C1522" s="15">
        <f t="shared" si="123"/>
        <v>2</v>
      </c>
      <c r="D1522" s="15">
        <f t="shared" si="124"/>
        <v>7</v>
      </c>
      <c r="E1522" s="15">
        <f t="shared" si="125"/>
        <v>1</v>
      </c>
      <c r="F1522" s="15">
        <v>6709</v>
      </c>
      <c r="G1522" s="15">
        <v>0</v>
      </c>
      <c r="H1522" s="62">
        <f t="shared" si="126"/>
        <v>114.8450783472116</v>
      </c>
    </row>
    <row r="1523" spans="1:8" x14ac:dyDescent="0.3">
      <c r="A1523" s="60">
        <v>43891</v>
      </c>
      <c r="B1523" s="15">
        <f t="shared" si="122"/>
        <v>2020</v>
      </c>
      <c r="C1523" s="15">
        <f t="shared" si="123"/>
        <v>3</v>
      </c>
      <c r="D1523" s="15">
        <f t="shared" si="124"/>
        <v>1</v>
      </c>
      <c r="E1523" s="15">
        <f t="shared" si="125"/>
        <v>0</v>
      </c>
      <c r="F1523" s="15">
        <v>6587</v>
      </c>
      <c r="G1523" s="15">
        <v>0</v>
      </c>
      <c r="H1523" s="62">
        <f t="shared" si="126"/>
        <v>201.9975352847739</v>
      </c>
    </row>
    <row r="1524" spans="1:8" x14ac:dyDescent="0.3">
      <c r="A1524" s="60">
        <v>43892</v>
      </c>
      <c r="B1524" s="15">
        <f t="shared" si="122"/>
        <v>2020</v>
      </c>
      <c r="C1524" s="15">
        <f t="shared" si="123"/>
        <v>3</v>
      </c>
      <c r="D1524" s="15">
        <f t="shared" si="124"/>
        <v>2</v>
      </c>
      <c r="E1524" s="15">
        <f t="shared" si="125"/>
        <v>0</v>
      </c>
      <c r="F1524" s="15">
        <v>6388</v>
      </c>
      <c r="G1524" s="15">
        <v>0</v>
      </c>
      <c r="H1524" s="62">
        <f t="shared" si="126"/>
        <v>206.61521752655025</v>
      </c>
    </row>
    <row r="1525" spans="1:8" x14ac:dyDescent="0.3">
      <c r="A1525" s="60">
        <v>43893</v>
      </c>
      <c r="B1525" s="15">
        <f t="shared" si="122"/>
        <v>2020</v>
      </c>
      <c r="C1525" s="15">
        <f t="shared" si="123"/>
        <v>3</v>
      </c>
      <c r="D1525" s="15">
        <f t="shared" si="124"/>
        <v>3</v>
      </c>
      <c r="E1525" s="15">
        <f t="shared" si="125"/>
        <v>0</v>
      </c>
      <c r="F1525" s="15">
        <v>6175</v>
      </c>
      <c r="G1525" s="15">
        <v>0</v>
      </c>
      <c r="H1525" s="62">
        <f t="shared" si="126"/>
        <v>204.00460981181172</v>
      </c>
    </row>
    <row r="1526" spans="1:8" x14ac:dyDescent="0.3">
      <c r="A1526" s="60">
        <v>43894</v>
      </c>
      <c r="B1526" s="15">
        <f t="shared" si="122"/>
        <v>2020</v>
      </c>
      <c r="C1526" s="15">
        <f t="shared" si="123"/>
        <v>3</v>
      </c>
      <c r="D1526" s="15">
        <f t="shared" si="124"/>
        <v>4</v>
      </c>
      <c r="E1526" s="15">
        <f t="shared" si="125"/>
        <v>0</v>
      </c>
      <c r="F1526" s="15">
        <v>5977</v>
      </c>
      <c r="G1526" s="15">
        <v>0</v>
      </c>
      <c r="H1526" s="62">
        <f t="shared" si="126"/>
        <v>193.37604039918003</v>
      </c>
    </row>
    <row r="1527" spans="1:8" x14ac:dyDescent="0.3">
      <c r="A1527" s="60">
        <v>43895</v>
      </c>
      <c r="B1527" s="15">
        <f t="shared" si="122"/>
        <v>2020</v>
      </c>
      <c r="C1527" s="15">
        <f t="shared" si="123"/>
        <v>3</v>
      </c>
      <c r="D1527" s="15">
        <f t="shared" si="124"/>
        <v>5</v>
      </c>
      <c r="E1527" s="15">
        <f t="shared" si="125"/>
        <v>0</v>
      </c>
      <c r="F1527" s="15">
        <v>5789</v>
      </c>
      <c r="G1527" s="15">
        <v>0</v>
      </c>
      <c r="H1527" s="62">
        <f t="shared" si="126"/>
        <v>174.12486390352271</v>
      </c>
    </row>
    <row r="1528" spans="1:8" x14ac:dyDescent="0.3">
      <c r="A1528" s="60">
        <v>43896</v>
      </c>
      <c r="B1528" s="15">
        <f t="shared" si="122"/>
        <v>2020</v>
      </c>
      <c r="C1528" s="15">
        <f t="shared" si="123"/>
        <v>3</v>
      </c>
      <c r="D1528" s="15">
        <f t="shared" si="124"/>
        <v>6</v>
      </c>
      <c r="E1528" s="15">
        <f t="shared" si="125"/>
        <v>1</v>
      </c>
      <c r="F1528" s="15">
        <v>5602</v>
      </c>
      <c r="G1528" s="15">
        <v>0</v>
      </c>
      <c r="H1528" s="62">
        <f t="shared" si="126"/>
        <v>155.75312788944871</v>
      </c>
    </row>
    <row r="1529" spans="1:8" x14ac:dyDescent="0.3">
      <c r="A1529" s="60">
        <v>43897</v>
      </c>
      <c r="B1529" s="15">
        <f t="shared" si="122"/>
        <v>2020</v>
      </c>
      <c r="C1529" s="15">
        <f t="shared" si="123"/>
        <v>3</v>
      </c>
      <c r="D1529" s="15">
        <f t="shared" si="124"/>
        <v>7</v>
      </c>
      <c r="E1529" s="15">
        <f t="shared" si="125"/>
        <v>1</v>
      </c>
      <c r="F1529" s="15">
        <v>5449</v>
      </c>
      <c r="G1529" s="15">
        <v>0</v>
      </c>
      <c r="H1529" s="62">
        <f t="shared" si="126"/>
        <v>117.83364947944835</v>
      </c>
    </row>
    <row r="1530" spans="1:8" x14ac:dyDescent="0.3">
      <c r="A1530" s="60">
        <v>43898</v>
      </c>
      <c r="B1530" s="15">
        <f t="shared" si="122"/>
        <v>2020</v>
      </c>
      <c r="C1530" s="15">
        <f t="shared" si="123"/>
        <v>3</v>
      </c>
      <c r="D1530" s="15">
        <f t="shared" si="124"/>
        <v>1</v>
      </c>
      <c r="E1530" s="15">
        <f t="shared" si="125"/>
        <v>0</v>
      </c>
      <c r="F1530" s="15">
        <v>5325</v>
      </c>
      <c r="G1530" s="15">
        <v>0</v>
      </c>
      <c r="H1530" s="62">
        <f t="shared" si="126"/>
        <v>201.9975352847739</v>
      </c>
    </row>
    <row r="1531" spans="1:8" x14ac:dyDescent="0.3">
      <c r="A1531" s="60">
        <v>43899</v>
      </c>
      <c r="B1531" s="15">
        <f t="shared" si="122"/>
        <v>2020</v>
      </c>
      <c r="C1531" s="15">
        <f t="shared" si="123"/>
        <v>3</v>
      </c>
      <c r="D1531" s="15">
        <f t="shared" si="124"/>
        <v>2</v>
      </c>
      <c r="E1531" s="15">
        <f t="shared" si="125"/>
        <v>0</v>
      </c>
      <c r="F1531" s="15">
        <v>5138</v>
      </c>
      <c r="G1531" s="15">
        <v>0</v>
      </c>
      <c r="H1531" s="62">
        <f t="shared" si="126"/>
        <v>206.61521752655025</v>
      </c>
    </row>
    <row r="1532" spans="1:8" x14ac:dyDescent="0.3">
      <c r="A1532" s="60">
        <v>43900</v>
      </c>
      <c r="B1532" s="15">
        <f t="shared" si="122"/>
        <v>2020</v>
      </c>
      <c r="C1532" s="15">
        <f t="shared" si="123"/>
        <v>3</v>
      </c>
      <c r="D1532" s="15">
        <f t="shared" si="124"/>
        <v>3</v>
      </c>
      <c r="E1532" s="15">
        <f t="shared" si="125"/>
        <v>0</v>
      </c>
      <c r="F1532" s="15">
        <v>4935</v>
      </c>
      <c r="G1532" s="15">
        <v>0</v>
      </c>
      <c r="H1532" s="62">
        <f t="shared" si="126"/>
        <v>204.00460981181172</v>
      </c>
    </row>
    <row r="1533" spans="1:8" x14ac:dyDescent="0.3">
      <c r="A1533" s="60">
        <v>43901</v>
      </c>
      <c r="B1533" s="15">
        <f t="shared" si="122"/>
        <v>2020</v>
      </c>
      <c r="C1533" s="15">
        <f t="shared" si="123"/>
        <v>3</v>
      </c>
      <c r="D1533" s="15">
        <f t="shared" si="124"/>
        <v>4</v>
      </c>
      <c r="E1533" s="15">
        <f t="shared" si="125"/>
        <v>0</v>
      </c>
      <c r="F1533" s="15">
        <v>4745</v>
      </c>
      <c r="G1533" s="15">
        <v>0</v>
      </c>
      <c r="H1533" s="62">
        <f t="shared" si="126"/>
        <v>193.37604039918003</v>
      </c>
    </row>
    <row r="1534" spans="1:8" x14ac:dyDescent="0.3">
      <c r="A1534" s="60">
        <v>43902</v>
      </c>
      <c r="B1534" s="15">
        <f t="shared" si="122"/>
        <v>2020</v>
      </c>
      <c r="C1534" s="15">
        <f t="shared" si="123"/>
        <v>3</v>
      </c>
      <c r="D1534" s="15">
        <f t="shared" si="124"/>
        <v>5</v>
      </c>
      <c r="E1534" s="15">
        <f t="shared" si="125"/>
        <v>0</v>
      </c>
      <c r="F1534" s="15">
        <v>4564</v>
      </c>
      <c r="G1534" s="15">
        <v>0</v>
      </c>
      <c r="H1534" s="62">
        <f t="shared" si="126"/>
        <v>174.12486390352271</v>
      </c>
    </row>
    <row r="1535" spans="1:8" x14ac:dyDescent="0.3">
      <c r="A1535" s="60">
        <v>43903</v>
      </c>
      <c r="B1535" s="15">
        <f t="shared" si="122"/>
        <v>2020</v>
      </c>
      <c r="C1535" s="15">
        <f t="shared" si="123"/>
        <v>3</v>
      </c>
      <c r="D1535" s="15">
        <f t="shared" si="124"/>
        <v>6</v>
      </c>
      <c r="E1535" s="15">
        <f t="shared" si="125"/>
        <v>1</v>
      </c>
      <c r="F1535" s="15">
        <v>4380</v>
      </c>
      <c r="G1535" s="15">
        <v>0</v>
      </c>
      <c r="H1535" s="62">
        <f t="shared" si="126"/>
        <v>155.75312788944871</v>
      </c>
    </row>
    <row r="1536" spans="1:8" x14ac:dyDescent="0.3">
      <c r="A1536" s="60">
        <v>43904</v>
      </c>
      <c r="B1536" s="15">
        <f t="shared" si="122"/>
        <v>2020</v>
      </c>
      <c r="C1536" s="15">
        <f t="shared" si="123"/>
        <v>3</v>
      </c>
      <c r="D1536" s="15">
        <f t="shared" si="124"/>
        <v>7</v>
      </c>
      <c r="E1536" s="15">
        <f t="shared" si="125"/>
        <v>1</v>
      </c>
      <c r="F1536" s="15">
        <v>4224</v>
      </c>
      <c r="G1536" s="15">
        <v>0</v>
      </c>
      <c r="H1536" s="62">
        <f t="shared" si="126"/>
        <v>117.83364947944835</v>
      </c>
    </row>
    <row r="1537" spans="1:8" x14ac:dyDescent="0.3">
      <c r="A1537" s="60">
        <v>43905</v>
      </c>
      <c r="B1537" s="15">
        <f t="shared" si="122"/>
        <v>2020</v>
      </c>
      <c r="C1537" s="15">
        <f t="shared" si="123"/>
        <v>3</v>
      </c>
      <c r="D1537" s="15">
        <f t="shared" si="124"/>
        <v>1</v>
      </c>
      <c r="E1537" s="15">
        <f t="shared" si="125"/>
        <v>0</v>
      </c>
      <c r="F1537" s="15">
        <v>4104</v>
      </c>
      <c r="G1537" s="15">
        <v>0</v>
      </c>
      <c r="H1537" s="62">
        <f t="shared" si="126"/>
        <v>201.9975352847739</v>
      </c>
    </row>
    <row r="1538" spans="1:8" x14ac:dyDescent="0.3">
      <c r="A1538" s="60">
        <v>43906</v>
      </c>
      <c r="B1538" s="15">
        <f t="shared" ref="B1538:B1601" si="127">YEAR(A1538)</f>
        <v>2020</v>
      </c>
      <c r="C1538" s="15">
        <f t="shared" ref="C1538:C1601" si="128">MONTH(A1538)</f>
        <v>3</v>
      </c>
      <c r="D1538" s="15">
        <f t="shared" ref="D1538:D1601" si="129">WEEKDAY(A1538)</f>
        <v>2</v>
      </c>
      <c r="E1538" s="15">
        <f t="shared" ref="E1538:E1601" si="130">IF(OR(D1538=6,D1538=7),1,0)</f>
        <v>0</v>
      </c>
      <c r="F1538" s="15">
        <v>3901</v>
      </c>
      <c r="G1538" s="15">
        <v>0</v>
      </c>
      <c r="H1538" s="62">
        <f t="shared" ref="H1538:H1601" si="131">100-2.17*D1538^2.25+12.77*D1538+EXP(-D1538/0.032)+5*C1538^0.75+10*E1538+20*(B1538-2016)</f>
        <v>206.61521752655025</v>
      </c>
    </row>
    <row r="1539" spans="1:8" x14ac:dyDescent="0.3">
      <c r="A1539" s="60">
        <v>43907</v>
      </c>
      <c r="B1539" s="15">
        <f t="shared" si="127"/>
        <v>2020</v>
      </c>
      <c r="C1539" s="15">
        <f t="shared" si="128"/>
        <v>3</v>
      </c>
      <c r="D1539" s="15">
        <f t="shared" si="129"/>
        <v>3</v>
      </c>
      <c r="E1539" s="15">
        <f t="shared" si="130"/>
        <v>0</v>
      </c>
      <c r="F1539" s="15">
        <v>3705</v>
      </c>
      <c r="G1539" s="15">
        <v>0</v>
      </c>
      <c r="H1539" s="62">
        <f t="shared" si="131"/>
        <v>204.00460981181172</v>
      </c>
    </row>
    <row r="1540" spans="1:8" x14ac:dyDescent="0.3">
      <c r="A1540" s="60">
        <v>43908</v>
      </c>
      <c r="B1540" s="15">
        <f t="shared" si="127"/>
        <v>2020</v>
      </c>
      <c r="C1540" s="15">
        <f t="shared" si="128"/>
        <v>3</v>
      </c>
      <c r="D1540" s="15">
        <f t="shared" si="129"/>
        <v>4</v>
      </c>
      <c r="E1540" s="15">
        <f t="shared" si="130"/>
        <v>0</v>
      </c>
      <c r="F1540" s="15">
        <v>3506</v>
      </c>
      <c r="G1540" s="15">
        <v>0</v>
      </c>
      <c r="H1540" s="62">
        <f t="shared" si="131"/>
        <v>193.37604039918003</v>
      </c>
    </row>
    <row r="1541" spans="1:8" x14ac:dyDescent="0.3">
      <c r="A1541" s="60">
        <v>43909</v>
      </c>
      <c r="B1541" s="15">
        <f t="shared" si="127"/>
        <v>2020</v>
      </c>
      <c r="C1541" s="15">
        <f t="shared" si="128"/>
        <v>3</v>
      </c>
      <c r="D1541" s="15">
        <f t="shared" si="129"/>
        <v>5</v>
      </c>
      <c r="E1541" s="15">
        <f t="shared" si="130"/>
        <v>0</v>
      </c>
      <c r="F1541" s="15">
        <v>3311</v>
      </c>
      <c r="G1541" s="15">
        <v>0</v>
      </c>
      <c r="H1541" s="62">
        <f t="shared" si="131"/>
        <v>174.12486390352271</v>
      </c>
    </row>
    <row r="1542" spans="1:8" x14ac:dyDescent="0.3">
      <c r="A1542" s="60">
        <v>43910</v>
      </c>
      <c r="B1542" s="15">
        <f t="shared" si="127"/>
        <v>2020</v>
      </c>
      <c r="C1542" s="15">
        <f t="shared" si="128"/>
        <v>3</v>
      </c>
      <c r="D1542" s="15">
        <f t="shared" si="129"/>
        <v>6</v>
      </c>
      <c r="E1542" s="15">
        <f t="shared" si="130"/>
        <v>1</v>
      </c>
      <c r="F1542" s="15">
        <v>3141</v>
      </c>
      <c r="G1542" s="15">
        <v>0</v>
      </c>
      <c r="H1542" s="62">
        <f t="shared" si="131"/>
        <v>155.75312788944871</v>
      </c>
    </row>
    <row r="1543" spans="1:8" x14ac:dyDescent="0.3">
      <c r="A1543" s="60">
        <v>43911</v>
      </c>
      <c r="B1543" s="15">
        <f t="shared" si="127"/>
        <v>2020</v>
      </c>
      <c r="C1543" s="15">
        <f t="shared" si="128"/>
        <v>3</v>
      </c>
      <c r="D1543" s="15">
        <f t="shared" si="129"/>
        <v>7</v>
      </c>
      <c r="E1543" s="15">
        <f t="shared" si="130"/>
        <v>1</v>
      </c>
      <c r="F1543" s="15">
        <v>2989</v>
      </c>
      <c r="G1543" s="15">
        <v>0</v>
      </c>
      <c r="H1543" s="62">
        <f t="shared" si="131"/>
        <v>117.83364947944835</v>
      </c>
    </row>
    <row r="1544" spans="1:8" x14ac:dyDescent="0.3">
      <c r="A1544" s="60">
        <v>43912</v>
      </c>
      <c r="B1544" s="15">
        <f t="shared" si="127"/>
        <v>2020</v>
      </c>
      <c r="C1544" s="15">
        <f t="shared" si="128"/>
        <v>3</v>
      </c>
      <c r="D1544" s="15">
        <f t="shared" si="129"/>
        <v>1</v>
      </c>
      <c r="E1544" s="15">
        <f t="shared" si="130"/>
        <v>0</v>
      </c>
      <c r="F1544" s="15">
        <v>2880</v>
      </c>
      <c r="G1544" s="15">
        <v>0</v>
      </c>
      <c r="H1544" s="62">
        <f t="shared" si="131"/>
        <v>201.9975352847739</v>
      </c>
    </row>
    <row r="1545" spans="1:8" x14ac:dyDescent="0.3">
      <c r="A1545" s="60">
        <v>43913</v>
      </c>
      <c r="B1545" s="15">
        <f t="shared" si="127"/>
        <v>2020</v>
      </c>
      <c r="C1545" s="15">
        <f t="shared" si="128"/>
        <v>3</v>
      </c>
      <c r="D1545" s="15">
        <f t="shared" si="129"/>
        <v>2</v>
      </c>
      <c r="E1545" s="15">
        <f t="shared" si="130"/>
        <v>0</v>
      </c>
      <c r="F1545" s="15">
        <v>2686</v>
      </c>
      <c r="G1545" s="15">
        <v>0</v>
      </c>
      <c r="H1545" s="62">
        <f t="shared" si="131"/>
        <v>206.61521752655025</v>
      </c>
    </row>
    <row r="1546" spans="1:8" x14ac:dyDescent="0.3">
      <c r="A1546" s="60">
        <v>43914</v>
      </c>
      <c r="B1546" s="15">
        <f t="shared" si="127"/>
        <v>2020</v>
      </c>
      <c r="C1546" s="15">
        <f t="shared" si="128"/>
        <v>3</v>
      </c>
      <c r="D1546" s="15">
        <f t="shared" si="129"/>
        <v>3</v>
      </c>
      <c r="E1546" s="15">
        <f t="shared" si="130"/>
        <v>0</v>
      </c>
      <c r="F1546" s="15">
        <v>2479</v>
      </c>
      <c r="G1546" s="15">
        <v>0</v>
      </c>
      <c r="H1546" s="62">
        <f t="shared" si="131"/>
        <v>204.00460981181172</v>
      </c>
    </row>
    <row r="1547" spans="1:8" x14ac:dyDescent="0.3">
      <c r="A1547" s="60">
        <v>43915</v>
      </c>
      <c r="B1547" s="15">
        <f t="shared" si="127"/>
        <v>2020</v>
      </c>
      <c r="C1547" s="15">
        <f t="shared" si="128"/>
        <v>3</v>
      </c>
      <c r="D1547" s="15">
        <f t="shared" si="129"/>
        <v>4</v>
      </c>
      <c r="E1547" s="15">
        <f t="shared" si="130"/>
        <v>0</v>
      </c>
      <c r="F1547" s="15">
        <v>2277</v>
      </c>
      <c r="G1547" s="15">
        <v>0</v>
      </c>
      <c r="H1547" s="62">
        <f t="shared" si="131"/>
        <v>193.37604039918003</v>
      </c>
    </row>
    <row r="1548" spans="1:8" x14ac:dyDescent="0.3">
      <c r="A1548" s="60">
        <v>43916</v>
      </c>
      <c r="B1548" s="15">
        <f t="shared" si="127"/>
        <v>2020</v>
      </c>
      <c r="C1548" s="15">
        <f t="shared" si="128"/>
        <v>3</v>
      </c>
      <c r="D1548" s="15">
        <f t="shared" si="129"/>
        <v>5</v>
      </c>
      <c r="E1548" s="15">
        <f t="shared" si="130"/>
        <v>0</v>
      </c>
      <c r="F1548" s="15">
        <v>2077</v>
      </c>
      <c r="G1548" s="15">
        <v>0</v>
      </c>
      <c r="H1548" s="62">
        <f t="shared" si="131"/>
        <v>174.12486390352271</v>
      </c>
    </row>
    <row r="1549" spans="1:8" x14ac:dyDescent="0.3">
      <c r="A1549" s="60">
        <v>43917</v>
      </c>
      <c r="B1549" s="15">
        <f t="shared" si="127"/>
        <v>2020</v>
      </c>
      <c r="C1549" s="15">
        <f t="shared" si="128"/>
        <v>3</v>
      </c>
      <c r="D1549" s="15">
        <f t="shared" si="129"/>
        <v>6</v>
      </c>
      <c r="E1549" s="15">
        <f t="shared" si="130"/>
        <v>1</v>
      </c>
      <c r="F1549" s="15">
        <v>8358</v>
      </c>
      <c r="G1549" s="15">
        <v>6460</v>
      </c>
      <c r="H1549" s="62">
        <f t="shared" si="131"/>
        <v>155.75312788944871</v>
      </c>
    </row>
    <row r="1550" spans="1:8" x14ac:dyDescent="0.3">
      <c r="A1550" s="60">
        <v>43918</v>
      </c>
      <c r="B1550" s="15">
        <f t="shared" si="127"/>
        <v>2020</v>
      </c>
      <c r="C1550" s="15">
        <f t="shared" si="128"/>
        <v>3</v>
      </c>
      <c r="D1550" s="15">
        <f t="shared" si="129"/>
        <v>7</v>
      </c>
      <c r="E1550" s="15">
        <f t="shared" si="130"/>
        <v>1</v>
      </c>
      <c r="F1550" s="15">
        <v>8205</v>
      </c>
      <c r="G1550" s="15">
        <v>0</v>
      </c>
      <c r="H1550" s="62">
        <f t="shared" si="131"/>
        <v>117.83364947944835</v>
      </c>
    </row>
    <row r="1551" spans="1:8" x14ac:dyDescent="0.3">
      <c r="A1551" s="60">
        <v>43919</v>
      </c>
      <c r="B1551" s="15">
        <f t="shared" si="127"/>
        <v>2020</v>
      </c>
      <c r="C1551" s="15">
        <f t="shared" si="128"/>
        <v>3</v>
      </c>
      <c r="D1551" s="15">
        <f t="shared" si="129"/>
        <v>1</v>
      </c>
      <c r="E1551" s="15">
        <f t="shared" si="130"/>
        <v>0</v>
      </c>
      <c r="F1551" s="15">
        <v>8105</v>
      </c>
      <c r="G1551" s="15">
        <v>0</v>
      </c>
      <c r="H1551" s="62">
        <f t="shared" si="131"/>
        <v>201.9975352847739</v>
      </c>
    </row>
    <row r="1552" spans="1:8" x14ac:dyDescent="0.3">
      <c r="A1552" s="60">
        <v>43920</v>
      </c>
      <c r="B1552" s="15">
        <f t="shared" si="127"/>
        <v>2020</v>
      </c>
      <c r="C1552" s="15">
        <f t="shared" si="128"/>
        <v>3</v>
      </c>
      <c r="D1552" s="15">
        <f t="shared" si="129"/>
        <v>2</v>
      </c>
      <c r="E1552" s="15">
        <f t="shared" si="130"/>
        <v>0</v>
      </c>
      <c r="F1552" s="15">
        <v>7910</v>
      </c>
      <c r="G1552" s="15">
        <v>0</v>
      </c>
      <c r="H1552" s="62">
        <f t="shared" si="131"/>
        <v>206.61521752655025</v>
      </c>
    </row>
    <row r="1553" spans="1:8" x14ac:dyDescent="0.3">
      <c r="A1553" s="60">
        <v>43921</v>
      </c>
      <c r="B1553" s="15">
        <f t="shared" si="127"/>
        <v>2020</v>
      </c>
      <c r="C1553" s="15">
        <f t="shared" si="128"/>
        <v>3</v>
      </c>
      <c r="D1553" s="15">
        <f t="shared" si="129"/>
        <v>3</v>
      </c>
      <c r="E1553" s="15">
        <f t="shared" si="130"/>
        <v>0</v>
      </c>
      <c r="F1553" s="15">
        <v>7700</v>
      </c>
      <c r="G1553" s="15">
        <v>0</v>
      </c>
      <c r="H1553" s="62">
        <f t="shared" si="131"/>
        <v>204.00460981181172</v>
      </c>
    </row>
    <row r="1554" spans="1:8" x14ac:dyDescent="0.3">
      <c r="A1554" s="60">
        <v>43922</v>
      </c>
      <c r="B1554" s="15">
        <f t="shared" si="127"/>
        <v>2020</v>
      </c>
      <c r="C1554" s="15">
        <f t="shared" si="128"/>
        <v>4</v>
      </c>
      <c r="D1554" s="15">
        <f t="shared" si="129"/>
        <v>4</v>
      </c>
      <c r="E1554" s="15">
        <f t="shared" si="130"/>
        <v>0</v>
      </c>
      <c r="F1554" s="15">
        <v>7484</v>
      </c>
      <c r="G1554" s="15">
        <v>0</v>
      </c>
      <c r="H1554" s="62">
        <f t="shared" si="131"/>
        <v>196.1206407381371</v>
      </c>
    </row>
    <row r="1555" spans="1:8" x14ac:dyDescent="0.3">
      <c r="A1555" s="60">
        <v>43923</v>
      </c>
      <c r="B1555" s="15">
        <f t="shared" si="127"/>
        <v>2020</v>
      </c>
      <c r="C1555" s="15">
        <f t="shared" si="128"/>
        <v>4</v>
      </c>
      <c r="D1555" s="15">
        <f t="shared" si="129"/>
        <v>5</v>
      </c>
      <c r="E1555" s="15">
        <f t="shared" si="130"/>
        <v>0</v>
      </c>
      <c r="F1555" s="15">
        <v>7288</v>
      </c>
      <c r="G1555" s="15">
        <v>0</v>
      </c>
      <c r="H1555" s="62">
        <f t="shared" si="131"/>
        <v>176.86946424247975</v>
      </c>
    </row>
    <row r="1556" spans="1:8" x14ac:dyDescent="0.3">
      <c r="A1556" s="60">
        <v>43924</v>
      </c>
      <c r="B1556" s="15">
        <f t="shared" si="127"/>
        <v>2020</v>
      </c>
      <c r="C1556" s="15">
        <f t="shared" si="128"/>
        <v>4</v>
      </c>
      <c r="D1556" s="15">
        <f t="shared" si="129"/>
        <v>6</v>
      </c>
      <c r="E1556" s="15">
        <f t="shared" si="130"/>
        <v>1</v>
      </c>
      <c r="F1556" s="15">
        <v>7119</v>
      </c>
      <c r="G1556" s="15">
        <v>0</v>
      </c>
      <c r="H1556" s="62">
        <f t="shared" si="131"/>
        <v>158.49772822840578</v>
      </c>
    </row>
    <row r="1557" spans="1:8" x14ac:dyDescent="0.3">
      <c r="A1557" s="60">
        <v>43925</v>
      </c>
      <c r="B1557" s="15">
        <f t="shared" si="127"/>
        <v>2020</v>
      </c>
      <c r="C1557" s="15">
        <f t="shared" si="128"/>
        <v>4</v>
      </c>
      <c r="D1557" s="15">
        <f t="shared" si="129"/>
        <v>7</v>
      </c>
      <c r="E1557" s="15">
        <f t="shared" si="130"/>
        <v>1</v>
      </c>
      <c r="F1557" s="15">
        <v>6966</v>
      </c>
      <c r="G1557" s="15">
        <v>0</v>
      </c>
      <c r="H1557" s="62">
        <f t="shared" si="131"/>
        <v>120.57824981840541</v>
      </c>
    </row>
    <row r="1558" spans="1:8" x14ac:dyDescent="0.3">
      <c r="A1558" s="60">
        <v>43926</v>
      </c>
      <c r="B1558" s="15">
        <f t="shared" si="127"/>
        <v>2020</v>
      </c>
      <c r="C1558" s="15">
        <f t="shared" si="128"/>
        <v>4</v>
      </c>
      <c r="D1558" s="15">
        <f t="shared" si="129"/>
        <v>1</v>
      </c>
      <c r="E1558" s="15">
        <f t="shared" si="130"/>
        <v>0</v>
      </c>
      <c r="F1558" s="15">
        <v>6852</v>
      </c>
      <c r="G1558" s="15">
        <v>0</v>
      </c>
      <c r="H1558" s="62">
        <f t="shared" si="131"/>
        <v>204.74213562373097</v>
      </c>
    </row>
    <row r="1559" spans="1:8" x14ac:dyDescent="0.3">
      <c r="A1559" s="60">
        <v>43927</v>
      </c>
      <c r="B1559" s="15">
        <f t="shared" si="127"/>
        <v>2020</v>
      </c>
      <c r="C1559" s="15">
        <f t="shared" si="128"/>
        <v>4</v>
      </c>
      <c r="D1559" s="15">
        <f t="shared" si="129"/>
        <v>2</v>
      </c>
      <c r="E1559" s="15">
        <f t="shared" si="130"/>
        <v>0</v>
      </c>
      <c r="F1559" s="15">
        <v>6642</v>
      </c>
      <c r="G1559" s="15">
        <v>0</v>
      </c>
      <c r="H1559" s="62">
        <f t="shared" si="131"/>
        <v>209.35981786550732</v>
      </c>
    </row>
    <row r="1560" spans="1:8" x14ac:dyDescent="0.3">
      <c r="A1560" s="60">
        <v>43928</v>
      </c>
      <c r="B1560" s="15">
        <f t="shared" si="127"/>
        <v>2020</v>
      </c>
      <c r="C1560" s="15">
        <f t="shared" si="128"/>
        <v>4</v>
      </c>
      <c r="D1560" s="15">
        <f t="shared" si="129"/>
        <v>3</v>
      </c>
      <c r="E1560" s="15">
        <f t="shared" si="130"/>
        <v>0</v>
      </c>
      <c r="F1560" s="15">
        <v>6442</v>
      </c>
      <c r="G1560" s="15">
        <v>0</v>
      </c>
      <c r="H1560" s="62">
        <f t="shared" si="131"/>
        <v>206.74921015076876</v>
      </c>
    </row>
    <row r="1561" spans="1:8" x14ac:dyDescent="0.3">
      <c r="A1561" s="60">
        <v>43929</v>
      </c>
      <c r="B1561" s="15">
        <f t="shared" si="127"/>
        <v>2020</v>
      </c>
      <c r="C1561" s="15">
        <f t="shared" si="128"/>
        <v>4</v>
      </c>
      <c r="D1561" s="15">
        <f t="shared" si="129"/>
        <v>4</v>
      </c>
      <c r="E1561" s="15">
        <f t="shared" si="130"/>
        <v>0</v>
      </c>
      <c r="F1561" s="15">
        <v>6244</v>
      </c>
      <c r="G1561" s="15">
        <v>0</v>
      </c>
      <c r="H1561" s="62">
        <f t="shared" si="131"/>
        <v>196.1206407381371</v>
      </c>
    </row>
    <row r="1562" spans="1:8" x14ac:dyDescent="0.3">
      <c r="A1562" s="60">
        <v>43930</v>
      </c>
      <c r="B1562" s="15">
        <f t="shared" si="127"/>
        <v>2020</v>
      </c>
      <c r="C1562" s="15">
        <f t="shared" si="128"/>
        <v>4</v>
      </c>
      <c r="D1562" s="15">
        <f t="shared" si="129"/>
        <v>5</v>
      </c>
      <c r="E1562" s="15">
        <f t="shared" si="130"/>
        <v>0</v>
      </c>
      <c r="F1562" s="15">
        <v>6055</v>
      </c>
      <c r="G1562" s="15">
        <v>0</v>
      </c>
      <c r="H1562" s="62">
        <f t="shared" si="131"/>
        <v>176.86946424247975</v>
      </c>
    </row>
    <row r="1563" spans="1:8" x14ac:dyDescent="0.3">
      <c r="A1563" s="60">
        <v>43931</v>
      </c>
      <c r="B1563" s="15">
        <f t="shared" si="127"/>
        <v>2020</v>
      </c>
      <c r="C1563" s="15">
        <f t="shared" si="128"/>
        <v>4</v>
      </c>
      <c r="D1563" s="15">
        <f t="shared" si="129"/>
        <v>6</v>
      </c>
      <c r="E1563" s="15">
        <f t="shared" si="130"/>
        <v>1</v>
      </c>
      <c r="F1563" s="15">
        <v>5871</v>
      </c>
      <c r="G1563" s="15">
        <v>0</v>
      </c>
      <c r="H1563" s="62">
        <f t="shared" si="131"/>
        <v>158.49772822840578</v>
      </c>
    </row>
    <row r="1564" spans="1:8" x14ac:dyDescent="0.3">
      <c r="A1564" s="60">
        <v>43932</v>
      </c>
      <c r="B1564" s="15">
        <f t="shared" si="127"/>
        <v>2020</v>
      </c>
      <c r="C1564" s="15">
        <f t="shared" si="128"/>
        <v>4</v>
      </c>
      <c r="D1564" s="15">
        <f t="shared" si="129"/>
        <v>7</v>
      </c>
      <c r="E1564" s="15">
        <f t="shared" si="130"/>
        <v>1</v>
      </c>
      <c r="F1564" s="15">
        <v>5712</v>
      </c>
      <c r="G1564" s="15">
        <v>0</v>
      </c>
      <c r="H1564" s="62">
        <f t="shared" si="131"/>
        <v>120.57824981840541</v>
      </c>
    </row>
    <row r="1565" spans="1:8" x14ac:dyDescent="0.3">
      <c r="A1565" s="60">
        <v>43933</v>
      </c>
      <c r="B1565" s="15">
        <f t="shared" si="127"/>
        <v>2020</v>
      </c>
      <c r="C1565" s="15">
        <f t="shared" si="128"/>
        <v>4</v>
      </c>
      <c r="D1565" s="15">
        <f t="shared" si="129"/>
        <v>1</v>
      </c>
      <c r="E1565" s="15">
        <f t="shared" si="130"/>
        <v>0</v>
      </c>
      <c r="F1565" s="15">
        <v>5584</v>
      </c>
      <c r="G1565" s="15">
        <v>0</v>
      </c>
      <c r="H1565" s="62">
        <f t="shared" si="131"/>
        <v>204.74213562373097</v>
      </c>
    </row>
    <row r="1566" spans="1:8" x14ac:dyDescent="0.3">
      <c r="A1566" s="60">
        <v>43934</v>
      </c>
      <c r="B1566" s="15">
        <f t="shared" si="127"/>
        <v>2020</v>
      </c>
      <c r="C1566" s="15">
        <f t="shared" si="128"/>
        <v>4</v>
      </c>
      <c r="D1566" s="15">
        <f t="shared" si="129"/>
        <v>2</v>
      </c>
      <c r="E1566" s="15">
        <f t="shared" si="130"/>
        <v>0</v>
      </c>
      <c r="F1566" s="15">
        <v>5393</v>
      </c>
      <c r="G1566" s="15">
        <v>0</v>
      </c>
      <c r="H1566" s="62">
        <f t="shared" si="131"/>
        <v>209.35981786550732</v>
      </c>
    </row>
    <row r="1567" spans="1:8" x14ac:dyDescent="0.3">
      <c r="A1567" s="60">
        <v>43935</v>
      </c>
      <c r="B1567" s="15">
        <f t="shared" si="127"/>
        <v>2020</v>
      </c>
      <c r="C1567" s="15">
        <f t="shared" si="128"/>
        <v>4</v>
      </c>
      <c r="D1567" s="15">
        <f t="shared" si="129"/>
        <v>3</v>
      </c>
      <c r="E1567" s="15">
        <f t="shared" si="130"/>
        <v>0</v>
      </c>
      <c r="F1567" s="15">
        <v>5182</v>
      </c>
      <c r="G1567" s="15">
        <v>0</v>
      </c>
      <c r="H1567" s="62">
        <f t="shared" si="131"/>
        <v>206.74921015076876</v>
      </c>
    </row>
    <row r="1568" spans="1:8" x14ac:dyDescent="0.3">
      <c r="A1568" s="60">
        <v>43936</v>
      </c>
      <c r="B1568" s="15">
        <f t="shared" si="127"/>
        <v>2020</v>
      </c>
      <c r="C1568" s="15">
        <f t="shared" si="128"/>
        <v>4</v>
      </c>
      <c r="D1568" s="15">
        <f t="shared" si="129"/>
        <v>4</v>
      </c>
      <c r="E1568" s="15">
        <f t="shared" si="130"/>
        <v>0</v>
      </c>
      <c r="F1568" s="15">
        <v>4971</v>
      </c>
      <c r="G1568" s="15">
        <v>0</v>
      </c>
      <c r="H1568" s="62">
        <f t="shared" si="131"/>
        <v>196.1206407381371</v>
      </c>
    </row>
    <row r="1569" spans="1:8" x14ac:dyDescent="0.3">
      <c r="A1569" s="60">
        <v>43937</v>
      </c>
      <c r="B1569" s="15">
        <f t="shared" si="127"/>
        <v>2020</v>
      </c>
      <c r="C1569" s="15">
        <f t="shared" si="128"/>
        <v>4</v>
      </c>
      <c r="D1569" s="15">
        <f t="shared" si="129"/>
        <v>5</v>
      </c>
      <c r="E1569" s="15">
        <f t="shared" si="130"/>
        <v>0</v>
      </c>
      <c r="F1569" s="15">
        <v>4766</v>
      </c>
      <c r="G1569" s="15">
        <v>0</v>
      </c>
      <c r="H1569" s="62">
        <f t="shared" si="131"/>
        <v>176.86946424247975</v>
      </c>
    </row>
    <row r="1570" spans="1:8" x14ac:dyDescent="0.3">
      <c r="A1570" s="60">
        <v>43938</v>
      </c>
      <c r="B1570" s="15">
        <f t="shared" si="127"/>
        <v>2020</v>
      </c>
      <c r="C1570" s="15">
        <f t="shared" si="128"/>
        <v>4</v>
      </c>
      <c r="D1570" s="15">
        <f t="shared" si="129"/>
        <v>6</v>
      </c>
      <c r="E1570" s="15">
        <f t="shared" si="130"/>
        <v>1</v>
      </c>
      <c r="F1570" s="15">
        <v>4581</v>
      </c>
      <c r="G1570" s="15">
        <v>0</v>
      </c>
      <c r="H1570" s="62">
        <f t="shared" si="131"/>
        <v>158.49772822840578</v>
      </c>
    </row>
    <row r="1571" spans="1:8" x14ac:dyDescent="0.3">
      <c r="A1571" s="60">
        <v>43939</v>
      </c>
      <c r="B1571" s="15">
        <f t="shared" si="127"/>
        <v>2020</v>
      </c>
      <c r="C1571" s="15">
        <f t="shared" si="128"/>
        <v>4</v>
      </c>
      <c r="D1571" s="15">
        <f t="shared" si="129"/>
        <v>7</v>
      </c>
      <c r="E1571" s="15">
        <f t="shared" si="130"/>
        <v>1</v>
      </c>
      <c r="F1571" s="15">
        <v>4412</v>
      </c>
      <c r="G1571" s="15">
        <v>0</v>
      </c>
      <c r="H1571" s="62">
        <f t="shared" si="131"/>
        <v>120.57824981840541</v>
      </c>
    </row>
    <row r="1572" spans="1:8" x14ac:dyDescent="0.3">
      <c r="A1572" s="60">
        <v>43940</v>
      </c>
      <c r="B1572" s="15">
        <f t="shared" si="127"/>
        <v>2020</v>
      </c>
      <c r="C1572" s="15">
        <f t="shared" si="128"/>
        <v>4</v>
      </c>
      <c r="D1572" s="15">
        <f t="shared" si="129"/>
        <v>1</v>
      </c>
      <c r="E1572" s="15">
        <f t="shared" si="130"/>
        <v>0</v>
      </c>
      <c r="F1572" s="15">
        <v>4292</v>
      </c>
      <c r="G1572" s="15">
        <v>0</v>
      </c>
      <c r="H1572" s="62">
        <f t="shared" si="131"/>
        <v>204.74213562373097</v>
      </c>
    </row>
    <row r="1573" spans="1:8" x14ac:dyDescent="0.3">
      <c r="A1573" s="60">
        <v>43941</v>
      </c>
      <c r="B1573" s="15">
        <f t="shared" si="127"/>
        <v>2020</v>
      </c>
      <c r="C1573" s="15">
        <f t="shared" si="128"/>
        <v>4</v>
      </c>
      <c r="D1573" s="15">
        <f t="shared" si="129"/>
        <v>2</v>
      </c>
      <c r="E1573" s="15">
        <f t="shared" si="130"/>
        <v>0</v>
      </c>
      <c r="F1573" s="15">
        <v>4091</v>
      </c>
      <c r="G1573" s="15">
        <v>0</v>
      </c>
      <c r="H1573" s="62">
        <f t="shared" si="131"/>
        <v>209.35981786550732</v>
      </c>
    </row>
    <row r="1574" spans="1:8" x14ac:dyDescent="0.3">
      <c r="A1574" s="60">
        <v>43942</v>
      </c>
      <c r="B1574" s="15">
        <f t="shared" si="127"/>
        <v>2020</v>
      </c>
      <c r="C1574" s="15">
        <f t="shared" si="128"/>
        <v>4</v>
      </c>
      <c r="D1574" s="15">
        <f t="shared" si="129"/>
        <v>3</v>
      </c>
      <c r="E1574" s="15">
        <f t="shared" si="130"/>
        <v>0</v>
      </c>
      <c r="F1574" s="15">
        <v>3890</v>
      </c>
      <c r="G1574" s="15">
        <v>0</v>
      </c>
      <c r="H1574" s="62">
        <f t="shared" si="131"/>
        <v>206.74921015076876</v>
      </c>
    </row>
    <row r="1575" spans="1:8" x14ac:dyDescent="0.3">
      <c r="A1575" s="60">
        <v>43943</v>
      </c>
      <c r="B1575" s="15">
        <f t="shared" si="127"/>
        <v>2020</v>
      </c>
      <c r="C1575" s="15">
        <f t="shared" si="128"/>
        <v>4</v>
      </c>
      <c r="D1575" s="15">
        <f t="shared" si="129"/>
        <v>4</v>
      </c>
      <c r="E1575" s="15">
        <f t="shared" si="130"/>
        <v>0</v>
      </c>
      <c r="F1575" s="15">
        <v>3686</v>
      </c>
      <c r="G1575" s="15">
        <v>0</v>
      </c>
      <c r="H1575" s="62">
        <f t="shared" si="131"/>
        <v>196.1206407381371</v>
      </c>
    </row>
    <row r="1576" spans="1:8" x14ac:dyDescent="0.3">
      <c r="A1576" s="60">
        <v>43944</v>
      </c>
      <c r="B1576" s="15">
        <f t="shared" si="127"/>
        <v>2020</v>
      </c>
      <c r="C1576" s="15">
        <f t="shared" si="128"/>
        <v>4</v>
      </c>
      <c r="D1576" s="15">
        <f t="shared" si="129"/>
        <v>5</v>
      </c>
      <c r="E1576" s="15">
        <f t="shared" si="130"/>
        <v>0</v>
      </c>
      <c r="F1576" s="15">
        <v>3496</v>
      </c>
      <c r="G1576" s="15">
        <v>0</v>
      </c>
      <c r="H1576" s="62">
        <f t="shared" si="131"/>
        <v>176.86946424247975</v>
      </c>
    </row>
    <row r="1577" spans="1:8" x14ac:dyDescent="0.3">
      <c r="A1577" s="60">
        <v>43945</v>
      </c>
      <c r="B1577" s="15">
        <f t="shared" si="127"/>
        <v>2020</v>
      </c>
      <c r="C1577" s="15">
        <f t="shared" si="128"/>
        <v>4</v>
      </c>
      <c r="D1577" s="15">
        <f t="shared" si="129"/>
        <v>6</v>
      </c>
      <c r="E1577" s="15">
        <f t="shared" si="130"/>
        <v>1</v>
      </c>
      <c r="F1577" s="15">
        <v>3312</v>
      </c>
      <c r="G1577" s="15">
        <v>0</v>
      </c>
      <c r="H1577" s="62">
        <f t="shared" si="131"/>
        <v>158.49772822840578</v>
      </c>
    </row>
    <row r="1578" spans="1:8" x14ac:dyDescent="0.3">
      <c r="A1578" s="60">
        <v>43946</v>
      </c>
      <c r="B1578" s="15">
        <f t="shared" si="127"/>
        <v>2020</v>
      </c>
      <c r="C1578" s="15">
        <f t="shared" si="128"/>
        <v>4</v>
      </c>
      <c r="D1578" s="15">
        <f t="shared" si="129"/>
        <v>7</v>
      </c>
      <c r="E1578" s="15">
        <f t="shared" si="130"/>
        <v>1</v>
      </c>
      <c r="F1578" s="15">
        <v>3147</v>
      </c>
      <c r="G1578" s="15">
        <v>0</v>
      </c>
      <c r="H1578" s="62">
        <f t="shared" si="131"/>
        <v>120.57824981840541</v>
      </c>
    </row>
    <row r="1579" spans="1:8" x14ac:dyDescent="0.3">
      <c r="A1579" s="60">
        <v>43947</v>
      </c>
      <c r="B1579" s="15">
        <f t="shared" si="127"/>
        <v>2020</v>
      </c>
      <c r="C1579" s="15">
        <f t="shared" si="128"/>
        <v>4</v>
      </c>
      <c r="D1579" s="15">
        <f t="shared" si="129"/>
        <v>1</v>
      </c>
      <c r="E1579" s="15">
        <f t="shared" si="130"/>
        <v>0</v>
      </c>
      <c r="F1579" s="15">
        <v>3032</v>
      </c>
      <c r="G1579" s="15">
        <v>0</v>
      </c>
      <c r="H1579" s="62">
        <f t="shared" si="131"/>
        <v>204.74213562373097</v>
      </c>
    </row>
    <row r="1580" spans="1:8" x14ac:dyDescent="0.3">
      <c r="A1580" s="60">
        <v>43948</v>
      </c>
      <c r="B1580" s="15">
        <f t="shared" si="127"/>
        <v>2020</v>
      </c>
      <c r="C1580" s="15">
        <f t="shared" si="128"/>
        <v>4</v>
      </c>
      <c r="D1580" s="15">
        <f t="shared" si="129"/>
        <v>2</v>
      </c>
      <c r="E1580" s="15">
        <f t="shared" si="130"/>
        <v>0</v>
      </c>
      <c r="F1580" s="15">
        <v>2838</v>
      </c>
      <c r="G1580" s="15">
        <v>0</v>
      </c>
      <c r="H1580" s="62">
        <f t="shared" si="131"/>
        <v>209.35981786550732</v>
      </c>
    </row>
    <row r="1581" spans="1:8" x14ac:dyDescent="0.3">
      <c r="A1581" s="60">
        <v>43949</v>
      </c>
      <c r="B1581" s="15">
        <f t="shared" si="127"/>
        <v>2020</v>
      </c>
      <c r="C1581" s="15">
        <f t="shared" si="128"/>
        <v>4</v>
      </c>
      <c r="D1581" s="15">
        <f t="shared" si="129"/>
        <v>3</v>
      </c>
      <c r="E1581" s="15">
        <f t="shared" si="130"/>
        <v>0</v>
      </c>
      <c r="F1581" s="15">
        <v>2644</v>
      </c>
      <c r="G1581" s="15">
        <v>0</v>
      </c>
      <c r="H1581" s="62">
        <f t="shared" si="131"/>
        <v>206.74921015076876</v>
      </c>
    </row>
    <row r="1582" spans="1:8" x14ac:dyDescent="0.3">
      <c r="A1582" s="60">
        <v>43950</v>
      </c>
      <c r="B1582" s="15">
        <f t="shared" si="127"/>
        <v>2020</v>
      </c>
      <c r="C1582" s="15">
        <f t="shared" si="128"/>
        <v>4</v>
      </c>
      <c r="D1582" s="15">
        <f t="shared" si="129"/>
        <v>4</v>
      </c>
      <c r="E1582" s="15">
        <f t="shared" si="130"/>
        <v>0</v>
      </c>
      <c r="F1582" s="15">
        <v>2434</v>
      </c>
      <c r="G1582" s="15">
        <v>0</v>
      </c>
      <c r="H1582" s="62">
        <f t="shared" si="131"/>
        <v>196.1206407381371</v>
      </c>
    </row>
    <row r="1583" spans="1:8" x14ac:dyDescent="0.3">
      <c r="A1583" s="60">
        <v>43951</v>
      </c>
      <c r="B1583" s="15">
        <f t="shared" si="127"/>
        <v>2020</v>
      </c>
      <c r="C1583" s="15">
        <f t="shared" si="128"/>
        <v>4</v>
      </c>
      <c r="D1583" s="15">
        <f t="shared" si="129"/>
        <v>5</v>
      </c>
      <c r="E1583" s="15">
        <f t="shared" si="130"/>
        <v>0</v>
      </c>
      <c r="F1583" s="15">
        <v>2228</v>
      </c>
      <c r="G1583" s="15">
        <v>0</v>
      </c>
      <c r="H1583" s="62">
        <f t="shared" si="131"/>
        <v>176.86946424247975</v>
      </c>
    </row>
    <row r="1584" spans="1:8" x14ac:dyDescent="0.3">
      <c r="A1584" s="60">
        <v>43952</v>
      </c>
      <c r="B1584" s="15">
        <f t="shared" si="127"/>
        <v>2020</v>
      </c>
      <c r="C1584" s="15">
        <f t="shared" si="128"/>
        <v>5</v>
      </c>
      <c r="D1584" s="15">
        <f t="shared" si="129"/>
        <v>6</v>
      </c>
      <c r="E1584" s="15">
        <f t="shared" si="130"/>
        <v>1</v>
      </c>
      <c r="F1584" s="15">
        <v>2050</v>
      </c>
      <c r="G1584" s="15">
        <v>0</v>
      </c>
      <c r="H1584" s="62">
        <f t="shared" si="131"/>
        <v>161.07410022908539</v>
      </c>
    </row>
    <row r="1585" spans="1:8" x14ac:dyDescent="0.3">
      <c r="A1585" s="60">
        <v>43953</v>
      </c>
      <c r="B1585" s="15">
        <f t="shared" si="127"/>
        <v>2020</v>
      </c>
      <c r="C1585" s="15">
        <f t="shared" si="128"/>
        <v>5</v>
      </c>
      <c r="D1585" s="15">
        <f t="shared" si="129"/>
        <v>7</v>
      </c>
      <c r="E1585" s="15">
        <f t="shared" si="130"/>
        <v>1</v>
      </c>
      <c r="F1585" s="15">
        <v>9024</v>
      </c>
      <c r="G1585" s="15">
        <v>7137</v>
      </c>
      <c r="H1585" s="62">
        <f t="shared" si="131"/>
        <v>123.15462181908501</v>
      </c>
    </row>
    <row r="1586" spans="1:8" x14ac:dyDescent="0.3">
      <c r="A1586" s="60">
        <v>43954</v>
      </c>
      <c r="B1586" s="15">
        <f t="shared" si="127"/>
        <v>2020</v>
      </c>
      <c r="C1586" s="15">
        <f t="shared" si="128"/>
        <v>5</v>
      </c>
      <c r="D1586" s="15">
        <f t="shared" si="129"/>
        <v>1</v>
      </c>
      <c r="E1586" s="15">
        <f t="shared" si="130"/>
        <v>0</v>
      </c>
      <c r="F1586" s="15">
        <v>8896</v>
      </c>
      <c r="G1586" s="15">
        <v>0</v>
      </c>
      <c r="H1586" s="62">
        <f t="shared" si="131"/>
        <v>207.31850762441059</v>
      </c>
    </row>
    <row r="1587" spans="1:8" x14ac:dyDescent="0.3">
      <c r="A1587" s="60">
        <v>43955</v>
      </c>
      <c r="B1587" s="15">
        <f t="shared" si="127"/>
        <v>2020</v>
      </c>
      <c r="C1587" s="15">
        <f t="shared" si="128"/>
        <v>5</v>
      </c>
      <c r="D1587" s="15">
        <f t="shared" si="129"/>
        <v>2</v>
      </c>
      <c r="E1587" s="15">
        <f t="shared" si="130"/>
        <v>0</v>
      </c>
      <c r="F1587" s="15">
        <v>8703</v>
      </c>
      <c r="G1587" s="15">
        <v>0</v>
      </c>
      <c r="H1587" s="62">
        <f t="shared" si="131"/>
        <v>211.93618986618691</v>
      </c>
    </row>
    <row r="1588" spans="1:8" x14ac:dyDescent="0.3">
      <c r="A1588" s="60">
        <v>43956</v>
      </c>
      <c r="B1588" s="15">
        <f t="shared" si="127"/>
        <v>2020</v>
      </c>
      <c r="C1588" s="15">
        <f t="shared" si="128"/>
        <v>5</v>
      </c>
      <c r="D1588" s="15">
        <f t="shared" si="129"/>
        <v>3</v>
      </c>
      <c r="E1588" s="15">
        <f t="shared" si="130"/>
        <v>0</v>
      </c>
      <c r="F1588" s="15">
        <v>8499</v>
      </c>
      <c r="G1588" s="15">
        <v>0</v>
      </c>
      <c r="H1588" s="62">
        <f t="shared" si="131"/>
        <v>209.32558215144837</v>
      </c>
    </row>
    <row r="1589" spans="1:8" x14ac:dyDescent="0.3">
      <c r="A1589" s="60">
        <v>43957</v>
      </c>
      <c r="B1589" s="15">
        <f t="shared" si="127"/>
        <v>2020</v>
      </c>
      <c r="C1589" s="15">
        <f t="shared" si="128"/>
        <v>5</v>
      </c>
      <c r="D1589" s="15">
        <f t="shared" si="129"/>
        <v>4</v>
      </c>
      <c r="E1589" s="15">
        <f t="shared" si="130"/>
        <v>0</v>
      </c>
      <c r="F1589" s="15">
        <v>8289</v>
      </c>
      <c r="G1589" s="15">
        <v>0</v>
      </c>
      <c r="H1589" s="62">
        <f t="shared" si="131"/>
        <v>198.69701273881668</v>
      </c>
    </row>
    <row r="1590" spans="1:8" x14ac:dyDescent="0.3">
      <c r="A1590" s="60">
        <v>43958</v>
      </c>
      <c r="B1590" s="15">
        <f t="shared" si="127"/>
        <v>2020</v>
      </c>
      <c r="C1590" s="15">
        <f t="shared" si="128"/>
        <v>5</v>
      </c>
      <c r="D1590" s="15">
        <f t="shared" si="129"/>
        <v>5</v>
      </c>
      <c r="E1590" s="15">
        <f t="shared" si="130"/>
        <v>0</v>
      </c>
      <c r="F1590" s="15">
        <v>8082</v>
      </c>
      <c r="G1590" s="15">
        <v>0</v>
      </c>
      <c r="H1590" s="62">
        <f t="shared" si="131"/>
        <v>179.44583624315936</v>
      </c>
    </row>
    <row r="1591" spans="1:8" x14ac:dyDescent="0.3">
      <c r="A1591" s="60">
        <v>43959</v>
      </c>
      <c r="B1591" s="15">
        <f t="shared" si="127"/>
        <v>2020</v>
      </c>
      <c r="C1591" s="15">
        <f t="shared" si="128"/>
        <v>5</v>
      </c>
      <c r="D1591" s="15">
        <f t="shared" si="129"/>
        <v>6</v>
      </c>
      <c r="E1591" s="15">
        <f t="shared" si="130"/>
        <v>1</v>
      </c>
      <c r="F1591" s="15">
        <v>7898</v>
      </c>
      <c r="G1591" s="15">
        <v>0</v>
      </c>
      <c r="H1591" s="62">
        <f t="shared" si="131"/>
        <v>161.07410022908539</v>
      </c>
    </row>
    <row r="1592" spans="1:8" x14ac:dyDescent="0.3">
      <c r="A1592" s="60">
        <v>43960</v>
      </c>
      <c r="B1592" s="15">
        <f t="shared" si="127"/>
        <v>2020</v>
      </c>
      <c r="C1592" s="15">
        <f t="shared" si="128"/>
        <v>5</v>
      </c>
      <c r="D1592" s="15">
        <f t="shared" si="129"/>
        <v>7</v>
      </c>
      <c r="E1592" s="15">
        <f t="shared" si="130"/>
        <v>1</v>
      </c>
      <c r="F1592" s="15">
        <v>7740</v>
      </c>
      <c r="G1592" s="15">
        <v>0</v>
      </c>
      <c r="H1592" s="62">
        <f t="shared" si="131"/>
        <v>123.15462181908501</v>
      </c>
    </row>
    <row r="1593" spans="1:8" x14ac:dyDescent="0.3">
      <c r="A1593" s="60">
        <v>43961</v>
      </c>
      <c r="B1593" s="15">
        <f t="shared" si="127"/>
        <v>2020</v>
      </c>
      <c r="C1593" s="15">
        <f t="shared" si="128"/>
        <v>5</v>
      </c>
      <c r="D1593" s="15">
        <f t="shared" si="129"/>
        <v>1</v>
      </c>
      <c r="E1593" s="15">
        <f t="shared" si="130"/>
        <v>0</v>
      </c>
      <c r="F1593" s="15">
        <v>7602</v>
      </c>
      <c r="G1593" s="15">
        <v>0</v>
      </c>
      <c r="H1593" s="62">
        <f t="shared" si="131"/>
        <v>207.31850762441059</v>
      </c>
    </row>
    <row r="1594" spans="1:8" x14ac:dyDescent="0.3">
      <c r="A1594" s="60">
        <v>43962</v>
      </c>
      <c r="B1594" s="15">
        <f t="shared" si="127"/>
        <v>2020</v>
      </c>
      <c r="C1594" s="15">
        <f t="shared" si="128"/>
        <v>5</v>
      </c>
      <c r="D1594" s="15">
        <f t="shared" si="129"/>
        <v>2</v>
      </c>
      <c r="E1594" s="15">
        <f t="shared" si="130"/>
        <v>0</v>
      </c>
      <c r="F1594" s="15">
        <v>7396</v>
      </c>
      <c r="G1594" s="15">
        <v>0</v>
      </c>
      <c r="H1594" s="62">
        <f t="shared" si="131"/>
        <v>211.93618986618691</v>
      </c>
    </row>
    <row r="1595" spans="1:8" x14ac:dyDescent="0.3">
      <c r="A1595" s="60">
        <v>43963</v>
      </c>
      <c r="B1595" s="15">
        <f t="shared" si="127"/>
        <v>2020</v>
      </c>
      <c r="C1595" s="15">
        <f t="shared" si="128"/>
        <v>5</v>
      </c>
      <c r="D1595" s="15">
        <f t="shared" si="129"/>
        <v>3</v>
      </c>
      <c r="E1595" s="15">
        <f t="shared" si="130"/>
        <v>0</v>
      </c>
      <c r="F1595" s="15">
        <v>7191</v>
      </c>
      <c r="G1595" s="15">
        <v>0</v>
      </c>
      <c r="H1595" s="62">
        <f t="shared" si="131"/>
        <v>209.32558215144837</v>
      </c>
    </row>
    <row r="1596" spans="1:8" x14ac:dyDescent="0.3">
      <c r="A1596" s="60">
        <v>43964</v>
      </c>
      <c r="B1596" s="15">
        <f t="shared" si="127"/>
        <v>2020</v>
      </c>
      <c r="C1596" s="15">
        <f t="shared" si="128"/>
        <v>5</v>
      </c>
      <c r="D1596" s="15">
        <f t="shared" si="129"/>
        <v>4</v>
      </c>
      <c r="E1596" s="15">
        <f t="shared" si="130"/>
        <v>0</v>
      </c>
      <c r="F1596" s="15">
        <v>6982</v>
      </c>
      <c r="G1596" s="15">
        <v>0</v>
      </c>
      <c r="H1596" s="62">
        <f t="shared" si="131"/>
        <v>198.69701273881668</v>
      </c>
    </row>
    <row r="1597" spans="1:8" x14ac:dyDescent="0.3">
      <c r="A1597" s="60">
        <v>43965</v>
      </c>
      <c r="B1597" s="15">
        <f t="shared" si="127"/>
        <v>2020</v>
      </c>
      <c r="C1597" s="15">
        <f t="shared" si="128"/>
        <v>5</v>
      </c>
      <c r="D1597" s="15">
        <f t="shared" si="129"/>
        <v>5</v>
      </c>
      <c r="E1597" s="15">
        <f t="shared" si="130"/>
        <v>0</v>
      </c>
      <c r="F1597" s="15">
        <v>6802</v>
      </c>
      <c r="G1597" s="15">
        <v>0</v>
      </c>
      <c r="H1597" s="62">
        <f t="shared" si="131"/>
        <v>179.44583624315936</v>
      </c>
    </row>
    <row r="1598" spans="1:8" x14ac:dyDescent="0.3">
      <c r="A1598" s="60">
        <v>43966</v>
      </c>
      <c r="B1598" s="15">
        <f t="shared" si="127"/>
        <v>2020</v>
      </c>
      <c r="C1598" s="15">
        <f t="shared" si="128"/>
        <v>5</v>
      </c>
      <c r="D1598" s="15">
        <f t="shared" si="129"/>
        <v>6</v>
      </c>
      <c r="E1598" s="15">
        <f t="shared" si="130"/>
        <v>1</v>
      </c>
      <c r="F1598" s="15">
        <v>6636</v>
      </c>
      <c r="G1598" s="15">
        <v>0</v>
      </c>
      <c r="H1598" s="62">
        <f t="shared" si="131"/>
        <v>161.07410022908539</v>
      </c>
    </row>
    <row r="1599" spans="1:8" x14ac:dyDescent="0.3">
      <c r="A1599" s="60">
        <v>43967</v>
      </c>
      <c r="B1599" s="15">
        <f t="shared" si="127"/>
        <v>2020</v>
      </c>
      <c r="C1599" s="15">
        <f t="shared" si="128"/>
        <v>5</v>
      </c>
      <c r="D1599" s="15">
        <f t="shared" si="129"/>
        <v>7</v>
      </c>
      <c r="E1599" s="15">
        <f t="shared" si="130"/>
        <v>1</v>
      </c>
      <c r="F1599" s="15">
        <v>6466</v>
      </c>
      <c r="G1599" s="15">
        <v>0</v>
      </c>
      <c r="H1599" s="62">
        <f t="shared" si="131"/>
        <v>123.15462181908501</v>
      </c>
    </row>
    <row r="1600" spans="1:8" x14ac:dyDescent="0.3">
      <c r="A1600" s="60">
        <v>43968</v>
      </c>
      <c r="B1600" s="15">
        <f t="shared" si="127"/>
        <v>2020</v>
      </c>
      <c r="C1600" s="15">
        <f t="shared" si="128"/>
        <v>5</v>
      </c>
      <c r="D1600" s="15">
        <f t="shared" si="129"/>
        <v>1</v>
      </c>
      <c r="E1600" s="15">
        <f t="shared" si="130"/>
        <v>0</v>
      </c>
      <c r="F1600" s="15">
        <v>6344</v>
      </c>
      <c r="G1600" s="15">
        <v>0</v>
      </c>
      <c r="H1600" s="62">
        <f t="shared" si="131"/>
        <v>207.31850762441059</v>
      </c>
    </row>
    <row r="1601" spans="1:8" x14ac:dyDescent="0.3">
      <c r="A1601" s="60">
        <v>43969</v>
      </c>
      <c r="B1601" s="15">
        <f t="shared" si="127"/>
        <v>2020</v>
      </c>
      <c r="C1601" s="15">
        <f t="shared" si="128"/>
        <v>5</v>
      </c>
      <c r="D1601" s="15">
        <f t="shared" si="129"/>
        <v>2</v>
      </c>
      <c r="E1601" s="15">
        <f t="shared" si="130"/>
        <v>0</v>
      </c>
      <c r="F1601" s="15">
        <v>6147</v>
      </c>
      <c r="G1601" s="15">
        <v>0</v>
      </c>
      <c r="H1601" s="62">
        <f t="shared" si="131"/>
        <v>211.93618986618691</v>
      </c>
    </row>
    <row r="1602" spans="1:8" x14ac:dyDescent="0.3">
      <c r="A1602" s="60">
        <v>43970</v>
      </c>
      <c r="B1602" s="15">
        <f t="shared" ref="B1602:B1665" si="132">YEAR(A1602)</f>
        <v>2020</v>
      </c>
      <c r="C1602" s="15">
        <f t="shared" ref="C1602:C1665" si="133">MONTH(A1602)</f>
        <v>5</v>
      </c>
      <c r="D1602" s="15">
        <f t="shared" ref="D1602:D1665" si="134">WEEKDAY(A1602)</f>
        <v>3</v>
      </c>
      <c r="E1602" s="15">
        <f t="shared" ref="E1602:E1665" si="135">IF(OR(D1602=6,D1602=7),1,0)</f>
        <v>0</v>
      </c>
      <c r="F1602" s="15">
        <v>5937</v>
      </c>
      <c r="G1602" s="15">
        <v>0</v>
      </c>
      <c r="H1602" s="62">
        <f t="shared" ref="H1602:H1665" si="136">100-2.17*D1602^2.25+12.77*D1602+EXP(-D1602/0.032)+5*C1602^0.75+10*E1602+20*(B1602-2016)</f>
        <v>209.32558215144837</v>
      </c>
    </row>
    <row r="1603" spans="1:8" x14ac:dyDescent="0.3">
      <c r="A1603" s="60">
        <v>43971</v>
      </c>
      <c r="B1603" s="15">
        <f t="shared" si="132"/>
        <v>2020</v>
      </c>
      <c r="C1603" s="15">
        <f t="shared" si="133"/>
        <v>5</v>
      </c>
      <c r="D1603" s="15">
        <f t="shared" si="134"/>
        <v>4</v>
      </c>
      <c r="E1603" s="15">
        <f t="shared" si="135"/>
        <v>0</v>
      </c>
      <c r="F1603" s="15">
        <v>5731</v>
      </c>
      <c r="G1603" s="15">
        <v>0</v>
      </c>
      <c r="H1603" s="62">
        <f t="shared" si="136"/>
        <v>198.69701273881668</v>
      </c>
    </row>
    <row r="1604" spans="1:8" x14ac:dyDescent="0.3">
      <c r="A1604" s="60">
        <v>43972</v>
      </c>
      <c r="B1604" s="15">
        <f t="shared" si="132"/>
        <v>2020</v>
      </c>
      <c r="C1604" s="15">
        <f t="shared" si="133"/>
        <v>5</v>
      </c>
      <c r="D1604" s="15">
        <f t="shared" si="134"/>
        <v>5</v>
      </c>
      <c r="E1604" s="15">
        <f t="shared" si="135"/>
        <v>0</v>
      </c>
      <c r="F1604" s="15">
        <v>5539</v>
      </c>
      <c r="G1604" s="15">
        <v>0</v>
      </c>
      <c r="H1604" s="62">
        <f t="shared" si="136"/>
        <v>179.44583624315936</v>
      </c>
    </row>
    <row r="1605" spans="1:8" x14ac:dyDescent="0.3">
      <c r="A1605" s="60">
        <v>43973</v>
      </c>
      <c r="B1605" s="15">
        <f t="shared" si="132"/>
        <v>2020</v>
      </c>
      <c r="C1605" s="15">
        <f t="shared" si="133"/>
        <v>5</v>
      </c>
      <c r="D1605" s="15">
        <f t="shared" si="134"/>
        <v>6</v>
      </c>
      <c r="E1605" s="15">
        <f t="shared" si="135"/>
        <v>1</v>
      </c>
      <c r="F1605" s="15">
        <v>5357</v>
      </c>
      <c r="G1605" s="15">
        <v>0</v>
      </c>
      <c r="H1605" s="62">
        <f t="shared" si="136"/>
        <v>161.07410022908539</v>
      </c>
    </row>
    <row r="1606" spans="1:8" x14ac:dyDescent="0.3">
      <c r="A1606" s="60">
        <v>43974</v>
      </c>
      <c r="B1606" s="15">
        <f t="shared" si="132"/>
        <v>2020</v>
      </c>
      <c r="C1606" s="15">
        <f t="shared" si="133"/>
        <v>5</v>
      </c>
      <c r="D1606" s="15">
        <f t="shared" si="134"/>
        <v>7</v>
      </c>
      <c r="E1606" s="15">
        <f t="shared" si="135"/>
        <v>1</v>
      </c>
      <c r="F1606" s="15">
        <v>5208</v>
      </c>
      <c r="G1606" s="15">
        <v>0</v>
      </c>
      <c r="H1606" s="62">
        <f t="shared" si="136"/>
        <v>123.15462181908501</v>
      </c>
    </row>
    <row r="1607" spans="1:8" x14ac:dyDescent="0.3">
      <c r="A1607" s="60">
        <v>43975</v>
      </c>
      <c r="B1607" s="15">
        <f t="shared" si="132"/>
        <v>2020</v>
      </c>
      <c r="C1607" s="15">
        <f t="shared" si="133"/>
        <v>5</v>
      </c>
      <c r="D1607" s="15">
        <f t="shared" si="134"/>
        <v>1</v>
      </c>
      <c r="E1607" s="15">
        <f t="shared" si="135"/>
        <v>0</v>
      </c>
      <c r="F1607" s="15">
        <v>5079</v>
      </c>
      <c r="G1607" s="15">
        <v>0</v>
      </c>
      <c r="H1607" s="62">
        <f t="shared" si="136"/>
        <v>207.31850762441059</v>
      </c>
    </row>
    <row r="1608" spans="1:8" x14ac:dyDescent="0.3">
      <c r="A1608" s="60">
        <v>43976</v>
      </c>
      <c r="B1608" s="15">
        <f t="shared" si="132"/>
        <v>2020</v>
      </c>
      <c r="C1608" s="15">
        <f t="shared" si="133"/>
        <v>5</v>
      </c>
      <c r="D1608" s="15">
        <f t="shared" si="134"/>
        <v>2</v>
      </c>
      <c r="E1608" s="15">
        <f t="shared" si="135"/>
        <v>0</v>
      </c>
      <c r="F1608" s="15">
        <v>4863</v>
      </c>
      <c r="G1608" s="15">
        <v>0</v>
      </c>
      <c r="H1608" s="62">
        <f t="shared" si="136"/>
        <v>211.93618986618691</v>
      </c>
    </row>
    <row r="1609" spans="1:8" x14ac:dyDescent="0.3">
      <c r="A1609" s="60">
        <v>43977</v>
      </c>
      <c r="B1609" s="15">
        <f t="shared" si="132"/>
        <v>2020</v>
      </c>
      <c r="C1609" s="15">
        <f t="shared" si="133"/>
        <v>5</v>
      </c>
      <c r="D1609" s="15">
        <f t="shared" si="134"/>
        <v>3</v>
      </c>
      <c r="E1609" s="15">
        <f t="shared" si="135"/>
        <v>0</v>
      </c>
      <c r="F1609" s="15">
        <v>4644</v>
      </c>
      <c r="G1609" s="15">
        <v>0</v>
      </c>
      <c r="H1609" s="62">
        <f t="shared" si="136"/>
        <v>209.32558215144837</v>
      </c>
    </row>
    <row r="1610" spans="1:8" x14ac:dyDescent="0.3">
      <c r="A1610" s="60">
        <v>43978</v>
      </c>
      <c r="B1610" s="15">
        <f t="shared" si="132"/>
        <v>2020</v>
      </c>
      <c r="C1610" s="15">
        <f t="shared" si="133"/>
        <v>5</v>
      </c>
      <c r="D1610" s="15">
        <f t="shared" si="134"/>
        <v>4</v>
      </c>
      <c r="E1610" s="15">
        <f t="shared" si="135"/>
        <v>0</v>
      </c>
      <c r="F1610" s="15">
        <v>4430</v>
      </c>
      <c r="G1610" s="15">
        <v>0</v>
      </c>
      <c r="H1610" s="62">
        <f t="shared" si="136"/>
        <v>198.69701273881668</v>
      </c>
    </row>
    <row r="1611" spans="1:8" x14ac:dyDescent="0.3">
      <c r="A1611" s="60">
        <v>43979</v>
      </c>
      <c r="B1611" s="15">
        <f t="shared" si="132"/>
        <v>2020</v>
      </c>
      <c r="C1611" s="15">
        <f t="shared" si="133"/>
        <v>5</v>
      </c>
      <c r="D1611" s="15">
        <f t="shared" si="134"/>
        <v>5</v>
      </c>
      <c r="E1611" s="15">
        <f t="shared" si="135"/>
        <v>0</v>
      </c>
      <c r="F1611" s="15">
        <v>4230</v>
      </c>
      <c r="G1611" s="15">
        <v>0</v>
      </c>
      <c r="H1611" s="62">
        <f t="shared" si="136"/>
        <v>179.44583624315936</v>
      </c>
    </row>
    <row r="1612" spans="1:8" x14ac:dyDescent="0.3">
      <c r="A1612" s="60">
        <v>43980</v>
      </c>
      <c r="B1612" s="15">
        <f t="shared" si="132"/>
        <v>2020</v>
      </c>
      <c r="C1612" s="15">
        <f t="shared" si="133"/>
        <v>5</v>
      </c>
      <c r="D1612" s="15">
        <f t="shared" si="134"/>
        <v>6</v>
      </c>
      <c r="E1612" s="15">
        <f t="shared" si="135"/>
        <v>1</v>
      </c>
      <c r="F1612" s="15">
        <v>4051</v>
      </c>
      <c r="G1612" s="15">
        <v>0</v>
      </c>
      <c r="H1612" s="62">
        <f t="shared" si="136"/>
        <v>161.07410022908539</v>
      </c>
    </row>
    <row r="1613" spans="1:8" x14ac:dyDescent="0.3">
      <c r="A1613" s="60">
        <v>43981</v>
      </c>
      <c r="B1613" s="15">
        <f t="shared" si="132"/>
        <v>2020</v>
      </c>
      <c r="C1613" s="15">
        <f t="shared" si="133"/>
        <v>5</v>
      </c>
      <c r="D1613" s="15">
        <f t="shared" si="134"/>
        <v>7</v>
      </c>
      <c r="E1613" s="15">
        <f t="shared" si="135"/>
        <v>1</v>
      </c>
      <c r="F1613" s="15">
        <v>3902</v>
      </c>
      <c r="G1613" s="15">
        <v>0</v>
      </c>
      <c r="H1613" s="62">
        <f t="shared" si="136"/>
        <v>123.15462181908501</v>
      </c>
    </row>
    <row r="1614" spans="1:8" x14ac:dyDescent="0.3">
      <c r="A1614" s="60">
        <v>43982</v>
      </c>
      <c r="B1614" s="15">
        <f t="shared" si="132"/>
        <v>2020</v>
      </c>
      <c r="C1614" s="15">
        <f t="shared" si="133"/>
        <v>5</v>
      </c>
      <c r="D1614" s="15">
        <f t="shared" si="134"/>
        <v>1</v>
      </c>
      <c r="E1614" s="15">
        <f t="shared" si="135"/>
        <v>0</v>
      </c>
      <c r="F1614" s="15">
        <v>3776</v>
      </c>
      <c r="G1614" s="15">
        <v>0</v>
      </c>
      <c r="H1614" s="62">
        <f t="shared" si="136"/>
        <v>207.31850762441059</v>
      </c>
    </row>
    <row r="1615" spans="1:8" x14ac:dyDescent="0.3">
      <c r="A1615" s="60">
        <v>43983</v>
      </c>
      <c r="B1615" s="15">
        <f t="shared" si="132"/>
        <v>2020</v>
      </c>
      <c r="C1615" s="15">
        <f t="shared" si="133"/>
        <v>6</v>
      </c>
      <c r="D1615" s="15">
        <f t="shared" si="134"/>
        <v>2</v>
      </c>
      <c r="E1615" s="15">
        <f t="shared" si="135"/>
        <v>0</v>
      </c>
      <c r="F1615" s="15">
        <v>3577</v>
      </c>
      <c r="G1615" s="15">
        <v>0</v>
      </c>
      <c r="H1615" s="62">
        <f t="shared" si="136"/>
        <v>214.38597536916456</v>
      </c>
    </row>
    <row r="1616" spans="1:8" x14ac:dyDescent="0.3">
      <c r="A1616" s="60">
        <v>43984</v>
      </c>
      <c r="B1616" s="15">
        <f t="shared" si="132"/>
        <v>2020</v>
      </c>
      <c r="C1616" s="15">
        <f t="shared" si="133"/>
        <v>6</v>
      </c>
      <c r="D1616" s="15">
        <f t="shared" si="134"/>
        <v>3</v>
      </c>
      <c r="E1616" s="15">
        <f t="shared" si="135"/>
        <v>0</v>
      </c>
      <c r="F1616" s="15">
        <v>3366</v>
      </c>
      <c r="G1616" s="15">
        <v>0</v>
      </c>
      <c r="H1616" s="62">
        <f t="shared" si="136"/>
        <v>211.77536765442599</v>
      </c>
    </row>
    <row r="1617" spans="1:8" x14ac:dyDescent="0.3">
      <c r="A1617" s="60">
        <v>43985</v>
      </c>
      <c r="B1617" s="15">
        <f t="shared" si="132"/>
        <v>2020</v>
      </c>
      <c r="C1617" s="15">
        <f t="shared" si="133"/>
        <v>6</v>
      </c>
      <c r="D1617" s="15">
        <f t="shared" si="134"/>
        <v>4</v>
      </c>
      <c r="E1617" s="15">
        <f t="shared" si="135"/>
        <v>0</v>
      </c>
      <c r="F1617" s="15">
        <v>3157</v>
      </c>
      <c r="G1617" s="15">
        <v>0</v>
      </c>
      <c r="H1617" s="62">
        <f t="shared" si="136"/>
        <v>201.14679824179433</v>
      </c>
    </row>
    <row r="1618" spans="1:8" x14ac:dyDescent="0.3">
      <c r="A1618" s="60">
        <v>43986</v>
      </c>
      <c r="B1618" s="15">
        <f t="shared" si="132"/>
        <v>2020</v>
      </c>
      <c r="C1618" s="15">
        <f t="shared" si="133"/>
        <v>6</v>
      </c>
      <c r="D1618" s="15">
        <f t="shared" si="134"/>
        <v>5</v>
      </c>
      <c r="E1618" s="15">
        <f t="shared" si="135"/>
        <v>0</v>
      </c>
      <c r="F1618" s="15">
        <v>2954</v>
      </c>
      <c r="G1618" s="15">
        <v>0</v>
      </c>
      <c r="H1618" s="62">
        <f t="shared" si="136"/>
        <v>181.89562174613698</v>
      </c>
    </row>
    <row r="1619" spans="1:8" x14ac:dyDescent="0.3">
      <c r="A1619" s="60">
        <v>43987</v>
      </c>
      <c r="B1619" s="15">
        <f t="shared" si="132"/>
        <v>2020</v>
      </c>
      <c r="C1619" s="15">
        <f t="shared" si="133"/>
        <v>6</v>
      </c>
      <c r="D1619" s="15">
        <f t="shared" si="134"/>
        <v>6</v>
      </c>
      <c r="E1619" s="15">
        <f t="shared" si="135"/>
        <v>1</v>
      </c>
      <c r="F1619" s="15">
        <v>2782</v>
      </c>
      <c r="G1619" s="15">
        <v>0</v>
      </c>
      <c r="H1619" s="62">
        <f t="shared" si="136"/>
        <v>163.52388573206301</v>
      </c>
    </row>
    <row r="1620" spans="1:8" x14ac:dyDescent="0.3">
      <c r="A1620" s="60">
        <v>43988</v>
      </c>
      <c r="B1620" s="15">
        <f t="shared" si="132"/>
        <v>2020</v>
      </c>
      <c r="C1620" s="15">
        <f t="shared" si="133"/>
        <v>6</v>
      </c>
      <c r="D1620" s="15">
        <f t="shared" si="134"/>
        <v>7</v>
      </c>
      <c r="E1620" s="15">
        <f t="shared" si="135"/>
        <v>1</v>
      </c>
      <c r="F1620" s="15">
        <v>2621</v>
      </c>
      <c r="G1620" s="15">
        <v>0</v>
      </c>
      <c r="H1620" s="62">
        <f t="shared" si="136"/>
        <v>125.60440732206263</v>
      </c>
    </row>
    <row r="1621" spans="1:8" x14ac:dyDescent="0.3">
      <c r="A1621" s="60">
        <v>43989</v>
      </c>
      <c r="B1621" s="15">
        <f t="shared" si="132"/>
        <v>2020</v>
      </c>
      <c r="C1621" s="15">
        <f t="shared" si="133"/>
        <v>6</v>
      </c>
      <c r="D1621" s="15">
        <f t="shared" si="134"/>
        <v>1</v>
      </c>
      <c r="E1621" s="15">
        <f t="shared" si="135"/>
        <v>0</v>
      </c>
      <c r="F1621" s="15">
        <v>2497</v>
      </c>
      <c r="G1621" s="15">
        <v>0</v>
      </c>
      <c r="H1621" s="62">
        <f t="shared" si="136"/>
        <v>209.7682931273882</v>
      </c>
    </row>
    <row r="1622" spans="1:8" x14ac:dyDescent="0.3">
      <c r="A1622" s="60">
        <v>43990</v>
      </c>
      <c r="B1622" s="15">
        <f t="shared" si="132"/>
        <v>2020</v>
      </c>
      <c r="C1622" s="15">
        <f t="shared" si="133"/>
        <v>6</v>
      </c>
      <c r="D1622" s="15">
        <f t="shared" si="134"/>
        <v>2</v>
      </c>
      <c r="E1622" s="15">
        <f t="shared" si="135"/>
        <v>0</v>
      </c>
      <c r="F1622" s="15">
        <v>2292</v>
      </c>
      <c r="G1622" s="15">
        <v>0</v>
      </c>
      <c r="H1622" s="62">
        <f t="shared" si="136"/>
        <v>214.38597536916456</v>
      </c>
    </row>
    <row r="1623" spans="1:8" x14ac:dyDescent="0.3">
      <c r="A1623" s="60">
        <v>43991</v>
      </c>
      <c r="B1623" s="15">
        <f t="shared" si="132"/>
        <v>2020</v>
      </c>
      <c r="C1623" s="15">
        <f t="shared" si="133"/>
        <v>6</v>
      </c>
      <c r="D1623" s="15">
        <f t="shared" si="134"/>
        <v>3</v>
      </c>
      <c r="E1623" s="15">
        <f t="shared" si="135"/>
        <v>0</v>
      </c>
      <c r="F1623" s="15">
        <v>2076</v>
      </c>
      <c r="G1623" s="15">
        <v>0</v>
      </c>
      <c r="H1623" s="62">
        <f t="shared" si="136"/>
        <v>211.77536765442599</v>
      </c>
    </row>
    <row r="1624" spans="1:8" x14ac:dyDescent="0.3">
      <c r="A1624" s="60">
        <v>43992</v>
      </c>
      <c r="B1624" s="15">
        <f t="shared" si="132"/>
        <v>2020</v>
      </c>
      <c r="C1624" s="15">
        <f t="shared" si="133"/>
        <v>6</v>
      </c>
      <c r="D1624" s="15">
        <f t="shared" si="134"/>
        <v>4</v>
      </c>
      <c r="E1624" s="15">
        <f t="shared" si="135"/>
        <v>0</v>
      </c>
      <c r="F1624" s="15">
        <v>8296</v>
      </c>
      <c r="G1624" s="15">
        <v>6431</v>
      </c>
      <c r="H1624" s="62">
        <f t="shared" si="136"/>
        <v>201.14679824179433</v>
      </c>
    </row>
    <row r="1625" spans="1:8" x14ac:dyDescent="0.3">
      <c r="A1625" s="60">
        <v>43993</v>
      </c>
      <c r="B1625" s="15">
        <f t="shared" si="132"/>
        <v>2020</v>
      </c>
      <c r="C1625" s="15">
        <f t="shared" si="133"/>
        <v>6</v>
      </c>
      <c r="D1625" s="15">
        <f t="shared" si="134"/>
        <v>5</v>
      </c>
      <c r="E1625" s="15">
        <f t="shared" si="135"/>
        <v>0</v>
      </c>
      <c r="F1625" s="15">
        <v>8094</v>
      </c>
      <c r="G1625" s="15">
        <v>0</v>
      </c>
      <c r="H1625" s="62">
        <f t="shared" si="136"/>
        <v>181.89562174613698</v>
      </c>
    </row>
    <row r="1626" spans="1:8" x14ac:dyDescent="0.3">
      <c r="A1626" s="60">
        <v>43994</v>
      </c>
      <c r="B1626" s="15">
        <f t="shared" si="132"/>
        <v>2020</v>
      </c>
      <c r="C1626" s="15">
        <f t="shared" si="133"/>
        <v>6</v>
      </c>
      <c r="D1626" s="15">
        <f t="shared" si="134"/>
        <v>6</v>
      </c>
      <c r="E1626" s="15">
        <f t="shared" si="135"/>
        <v>1</v>
      </c>
      <c r="F1626" s="15">
        <v>7916</v>
      </c>
      <c r="G1626" s="15">
        <v>0</v>
      </c>
      <c r="H1626" s="62">
        <f t="shared" si="136"/>
        <v>163.52388573206301</v>
      </c>
    </row>
    <row r="1627" spans="1:8" x14ac:dyDescent="0.3">
      <c r="A1627" s="60">
        <v>43995</v>
      </c>
      <c r="B1627" s="15">
        <f t="shared" si="132"/>
        <v>2020</v>
      </c>
      <c r="C1627" s="15">
        <f t="shared" si="133"/>
        <v>6</v>
      </c>
      <c r="D1627" s="15">
        <f t="shared" si="134"/>
        <v>7</v>
      </c>
      <c r="E1627" s="15">
        <f t="shared" si="135"/>
        <v>1</v>
      </c>
      <c r="F1627" s="15">
        <v>7751</v>
      </c>
      <c r="G1627" s="15">
        <v>0</v>
      </c>
      <c r="H1627" s="62">
        <f t="shared" si="136"/>
        <v>125.60440732206263</v>
      </c>
    </row>
    <row r="1628" spans="1:8" x14ac:dyDescent="0.3">
      <c r="A1628" s="60">
        <v>43996</v>
      </c>
      <c r="B1628" s="15">
        <f t="shared" si="132"/>
        <v>2020</v>
      </c>
      <c r="C1628" s="15">
        <f t="shared" si="133"/>
        <v>6</v>
      </c>
      <c r="D1628" s="15">
        <f t="shared" si="134"/>
        <v>1</v>
      </c>
      <c r="E1628" s="15">
        <f t="shared" si="135"/>
        <v>0</v>
      </c>
      <c r="F1628" s="15">
        <v>7638</v>
      </c>
      <c r="G1628" s="15">
        <v>0</v>
      </c>
      <c r="H1628" s="62">
        <f t="shared" si="136"/>
        <v>209.7682931273882</v>
      </c>
    </row>
    <row r="1629" spans="1:8" x14ac:dyDescent="0.3">
      <c r="A1629" s="60">
        <v>43997</v>
      </c>
      <c r="B1629" s="15">
        <f t="shared" si="132"/>
        <v>2020</v>
      </c>
      <c r="C1629" s="15">
        <f t="shared" si="133"/>
        <v>6</v>
      </c>
      <c r="D1629" s="15">
        <f t="shared" si="134"/>
        <v>2</v>
      </c>
      <c r="E1629" s="15">
        <f t="shared" si="135"/>
        <v>0</v>
      </c>
      <c r="F1629" s="15">
        <v>7437</v>
      </c>
      <c r="G1629" s="15">
        <v>0</v>
      </c>
      <c r="H1629" s="62">
        <f t="shared" si="136"/>
        <v>214.38597536916456</v>
      </c>
    </row>
    <row r="1630" spans="1:8" x14ac:dyDescent="0.3">
      <c r="A1630" s="60">
        <v>43998</v>
      </c>
      <c r="B1630" s="15">
        <f t="shared" si="132"/>
        <v>2020</v>
      </c>
      <c r="C1630" s="15">
        <f t="shared" si="133"/>
        <v>6</v>
      </c>
      <c r="D1630" s="15">
        <f t="shared" si="134"/>
        <v>3</v>
      </c>
      <c r="E1630" s="15">
        <f t="shared" si="135"/>
        <v>0</v>
      </c>
      <c r="F1630" s="15">
        <v>7231</v>
      </c>
      <c r="G1630" s="15">
        <v>0</v>
      </c>
      <c r="H1630" s="62">
        <f t="shared" si="136"/>
        <v>211.77536765442599</v>
      </c>
    </row>
    <row r="1631" spans="1:8" x14ac:dyDescent="0.3">
      <c r="A1631" s="60">
        <v>43999</v>
      </c>
      <c r="B1631" s="15">
        <f t="shared" si="132"/>
        <v>2020</v>
      </c>
      <c r="C1631" s="15">
        <f t="shared" si="133"/>
        <v>6</v>
      </c>
      <c r="D1631" s="15">
        <f t="shared" si="134"/>
        <v>4</v>
      </c>
      <c r="E1631" s="15">
        <f t="shared" si="135"/>
        <v>0</v>
      </c>
      <c r="F1631" s="15">
        <v>7019</v>
      </c>
      <c r="G1631" s="15">
        <v>0</v>
      </c>
      <c r="H1631" s="62">
        <f t="shared" si="136"/>
        <v>201.14679824179433</v>
      </c>
    </row>
    <row r="1632" spans="1:8" x14ac:dyDescent="0.3">
      <c r="A1632" s="60">
        <v>44000</v>
      </c>
      <c r="B1632" s="15">
        <f t="shared" si="132"/>
        <v>2020</v>
      </c>
      <c r="C1632" s="15">
        <f t="shared" si="133"/>
        <v>6</v>
      </c>
      <c r="D1632" s="15">
        <f t="shared" si="134"/>
        <v>5</v>
      </c>
      <c r="E1632" s="15">
        <f t="shared" si="135"/>
        <v>0</v>
      </c>
      <c r="F1632" s="15">
        <v>6820</v>
      </c>
      <c r="G1632" s="15">
        <v>0</v>
      </c>
      <c r="H1632" s="62">
        <f t="shared" si="136"/>
        <v>181.89562174613698</v>
      </c>
    </row>
    <row r="1633" spans="1:8" x14ac:dyDescent="0.3">
      <c r="A1633" s="60">
        <v>44001</v>
      </c>
      <c r="B1633" s="15">
        <f t="shared" si="132"/>
        <v>2020</v>
      </c>
      <c r="C1633" s="15">
        <f t="shared" si="133"/>
        <v>6</v>
      </c>
      <c r="D1633" s="15">
        <f t="shared" si="134"/>
        <v>6</v>
      </c>
      <c r="E1633" s="15">
        <f t="shared" si="135"/>
        <v>1</v>
      </c>
      <c r="F1633" s="15">
        <v>6634</v>
      </c>
      <c r="G1633" s="15">
        <v>0</v>
      </c>
      <c r="H1633" s="62">
        <f t="shared" si="136"/>
        <v>163.52388573206301</v>
      </c>
    </row>
    <row r="1634" spans="1:8" x14ac:dyDescent="0.3">
      <c r="A1634" s="60">
        <v>44002</v>
      </c>
      <c r="B1634" s="15">
        <f t="shared" si="132"/>
        <v>2020</v>
      </c>
      <c r="C1634" s="15">
        <f t="shared" si="133"/>
        <v>6</v>
      </c>
      <c r="D1634" s="15">
        <f t="shared" si="134"/>
        <v>7</v>
      </c>
      <c r="E1634" s="15">
        <f t="shared" si="135"/>
        <v>1</v>
      </c>
      <c r="F1634" s="15">
        <v>6480</v>
      </c>
      <c r="G1634" s="15">
        <v>0</v>
      </c>
      <c r="H1634" s="62">
        <f t="shared" si="136"/>
        <v>125.60440732206263</v>
      </c>
    </row>
    <row r="1635" spans="1:8" x14ac:dyDescent="0.3">
      <c r="A1635" s="60">
        <v>44003</v>
      </c>
      <c r="B1635" s="15">
        <f t="shared" si="132"/>
        <v>2020</v>
      </c>
      <c r="C1635" s="15">
        <f t="shared" si="133"/>
        <v>6</v>
      </c>
      <c r="D1635" s="15">
        <f t="shared" si="134"/>
        <v>1</v>
      </c>
      <c r="E1635" s="15">
        <f t="shared" si="135"/>
        <v>0</v>
      </c>
      <c r="F1635" s="15">
        <v>6349</v>
      </c>
      <c r="G1635" s="15">
        <v>0</v>
      </c>
      <c r="H1635" s="62">
        <f t="shared" si="136"/>
        <v>209.7682931273882</v>
      </c>
    </row>
    <row r="1636" spans="1:8" x14ac:dyDescent="0.3">
      <c r="A1636" s="60">
        <v>44004</v>
      </c>
      <c r="B1636" s="15">
        <f t="shared" si="132"/>
        <v>2020</v>
      </c>
      <c r="C1636" s="15">
        <f t="shared" si="133"/>
        <v>6</v>
      </c>
      <c r="D1636" s="15">
        <f t="shared" si="134"/>
        <v>2</v>
      </c>
      <c r="E1636" s="15">
        <f t="shared" si="135"/>
        <v>0</v>
      </c>
      <c r="F1636" s="15">
        <v>6151</v>
      </c>
      <c r="G1636" s="15">
        <v>0</v>
      </c>
      <c r="H1636" s="62">
        <f t="shared" si="136"/>
        <v>214.38597536916456</v>
      </c>
    </row>
    <row r="1637" spans="1:8" x14ac:dyDescent="0.3">
      <c r="A1637" s="60">
        <v>44005</v>
      </c>
      <c r="B1637" s="15">
        <f t="shared" si="132"/>
        <v>2020</v>
      </c>
      <c r="C1637" s="15">
        <f t="shared" si="133"/>
        <v>6</v>
      </c>
      <c r="D1637" s="15">
        <f t="shared" si="134"/>
        <v>3</v>
      </c>
      <c r="E1637" s="15">
        <f t="shared" si="135"/>
        <v>0</v>
      </c>
      <c r="F1637" s="15">
        <v>5935</v>
      </c>
      <c r="G1637" s="15">
        <v>0</v>
      </c>
      <c r="H1637" s="62">
        <f t="shared" si="136"/>
        <v>211.77536765442599</v>
      </c>
    </row>
    <row r="1638" spans="1:8" x14ac:dyDescent="0.3">
      <c r="A1638" s="60">
        <v>44006</v>
      </c>
      <c r="B1638" s="15">
        <f t="shared" si="132"/>
        <v>2020</v>
      </c>
      <c r="C1638" s="15">
        <f t="shared" si="133"/>
        <v>6</v>
      </c>
      <c r="D1638" s="15">
        <f t="shared" si="134"/>
        <v>4</v>
      </c>
      <c r="E1638" s="15">
        <f t="shared" si="135"/>
        <v>0</v>
      </c>
      <c r="F1638" s="15">
        <v>5722</v>
      </c>
      <c r="G1638" s="15">
        <v>0</v>
      </c>
      <c r="H1638" s="62">
        <f t="shared" si="136"/>
        <v>201.14679824179433</v>
      </c>
    </row>
    <row r="1639" spans="1:8" x14ac:dyDescent="0.3">
      <c r="A1639" s="60">
        <v>44007</v>
      </c>
      <c r="B1639" s="15">
        <f t="shared" si="132"/>
        <v>2020</v>
      </c>
      <c r="C1639" s="15">
        <f t="shared" si="133"/>
        <v>6</v>
      </c>
      <c r="D1639" s="15">
        <f t="shared" si="134"/>
        <v>5</v>
      </c>
      <c r="E1639" s="15">
        <f t="shared" si="135"/>
        <v>0</v>
      </c>
      <c r="F1639" s="15">
        <v>5529</v>
      </c>
      <c r="G1639" s="15">
        <v>0</v>
      </c>
      <c r="H1639" s="62">
        <f t="shared" si="136"/>
        <v>181.89562174613698</v>
      </c>
    </row>
    <row r="1640" spans="1:8" x14ac:dyDescent="0.3">
      <c r="A1640" s="60">
        <v>44008</v>
      </c>
      <c r="B1640" s="15">
        <f t="shared" si="132"/>
        <v>2020</v>
      </c>
      <c r="C1640" s="15">
        <f t="shared" si="133"/>
        <v>6</v>
      </c>
      <c r="D1640" s="15">
        <f t="shared" si="134"/>
        <v>6</v>
      </c>
      <c r="E1640" s="15">
        <f t="shared" si="135"/>
        <v>1</v>
      </c>
      <c r="F1640" s="15">
        <v>5341</v>
      </c>
      <c r="G1640" s="15">
        <v>0</v>
      </c>
      <c r="H1640" s="62">
        <f t="shared" si="136"/>
        <v>163.52388573206301</v>
      </c>
    </row>
    <row r="1641" spans="1:8" x14ac:dyDescent="0.3">
      <c r="A1641" s="60">
        <v>44009</v>
      </c>
      <c r="B1641" s="15">
        <f t="shared" si="132"/>
        <v>2020</v>
      </c>
      <c r="C1641" s="15">
        <f t="shared" si="133"/>
        <v>6</v>
      </c>
      <c r="D1641" s="15">
        <f t="shared" si="134"/>
        <v>7</v>
      </c>
      <c r="E1641" s="15">
        <f t="shared" si="135"/>
        <v>1</v>
      </c>
      <c r="F1641" s="15">
        <v>5183</v>
      </c>
      <c r="G1641" s="15">
        <v>0</v>
      </c>
      <c r="H1641" s="62">
        <f t="shared" si="136"/>
        <v>125.60440732206263</v>
      </c>
    </row>
    <row r="1642" spans="1:8" x14ac:dyDescent="0.3">
      <c r="A1642" s="60">
        <v>44010</v>
      </c>
      <c r="B1642" s="15">
        <f t="shared" si="132"/>
        <v>2020</v>
      </c>
      <c r="C1642" s="15">
        <f t="shared" si="133"/>
        <v>6</v>
      </c>
      <c r="D1642" s="15">
        <f t="shared" si="134"/>
        <v>1</v>
      </c>
      <c r="E1642" s="15">
        <f t="shared" si="135"/>
        <v>0</v>
      </c>
      <c r="F1642" s="15">
        <v>5058</v>
      </c>
      <c r="G1642" s="15">
        <v>0</v>
      </c>
      <c r="H1642" s="62">
        <f t="shared" si="136"/>
        <v>209.7682931273882</v>
      </c>
    </row>
    <row r="1643" spans="1:8" x14ac:dyDescent="0.3">
      <c r="A1643" s="60">
        <v>44011</v>
      </c>
      <c r="B1643" s="15">
        <f t="shared" si="132"/>
        <v>2020</v>
      </c>
      <c r="C1643" s="15">
        <f t="shared" si="133"/>
        <v>6</v>
      </c>
      <c r="D1643" s="15">
        <f t="shared" si="134"/>
        <v>2</v>
      </c>
      <c r="E1643" s="15">
        <f t="shared" si="135"/>
        <v>0</v>
      </c>
      <c r="F1643" s="15">
        <v>4843</v>
      </c>
      <c r="G1643" s="15">
        <v>0</v>
      </c>
      <c r="H1643" s="62">
        <f t="shared" si="136"/>
        <v>214.38597536916456</v>
      </c>
    </row>
    <row r="1644" spans="1:8" x14ac:dyDescent="0.3">
      <c r="A1644" s="60">
        <v>44012</v>
      </c>
      <c r="B1644" s="15">
        <f t="shared" si="132"/>
        <v>2020</v>
      </c>
      <c r="C1644" s="15">
        <f t="shared" si="133"/>
        <v>6</v>
      </c>
      <c r="D1644" s="15">
        <f t="shared" si="134"/>
        <v>3</v>
      </c>
      <c r="E1644" s="15">
        <f t="shared" si="135"/>
        <v>0</v>
      </c>
      <c r="F1644" s="15">
        <v>4625</v>
      </c>
      <c r="G1644" s="15">
        <v>0</v>
      </c>
      <c r="H1644" s="62">
        <f t="shared" si="136"/>
        <v>211.77536765442599</v>
      </c>
    </row>
    <row r="1645" spans="1:8" x14ac:dyDescent="0.3">
      <c r="A1645" s="60">
        <v>44013</v>
      </c>
      <c r="B1645" s="15">
        <f t="shared" si="132"/>
        <v>2020</v>
      </c>
      <c r="C1645" s="15">
        <f t="shared" si="133"/>
        <v>7</v>
      </c>
      <c r="D1645" s="15">
        <f t="shared" si="134"/>
        <v>4</v>
      </c>
      <c r="E1645" s="15">
        <f t="shared" si="135"/>
        <v>0</v>
      </c>
      <c r="F1645" s="15">
        <v>4421</v>
      </c>
      <c r="G1645" s="15">
        <v>0</v>
      </c>
      <c r="H1645" s="62">
        <f t="shared" si="136"/>
        <v>203.49609046770041</v>
      </c>
    </row>
    <row r="1646" spans="1:8" x14ac:dyDescent="0.3">
      <c r="A1646" s="60">
        <v>44014</v>
      </c>
      <c r="B1646" s="15">
        <f t="shared" si="132"/>
        <v>2020</v>
      </c>
      <c r="C1646" s="15">
        <f t="shared" si="133"/>
        <v>7</v>
      </c>
      <c r="D1646" s="15">
        <f t="shared" si="134"/>
        <v>5</v>
      </c>
      <c r="E1646" s="15">
        <f t="shared" si="135"/>
        <v>0</v>
      </c>
      <c r="F1646" s="15">
        <v>4226</v>
      </c>
      <c r="G1646" s="15">
        <v>0</v>
      </c>
      <c r="H1646" s="62">
        <f t="shared" si="136"/>
        <v>184.24491397204307</v>
      </c>
    </row>
    <row r="1647" spans="1:8" x14ac:dyDescent="0.3">
      <c r="A1647" s="60">
        <v>44015</v>
      </c>
      <c r="B1647" s="15">
        <f t="shared" si="132"/>
        <v>2020</v>
      </c>
      <c r="C1647" s="15">
        <f t="shared" si="133"/>
        <v>7</v>
      </c>
      <c r="D1647" s="15">
        <f t="shared" si="134"/>
        <v>6</v>
      </c>
      <c r="E1647" s="15">
        <f t="shared" si="135"/>
        <v>1</v>
      </c>
      <c r="F1647" s="15">
        <v>4053</v>
      </c>
      <c r="G1647" s="15">
        <v>0</v>
      </c>
      <c r="H1647" s="62">
        <f t="shared" si="136"/>
        <v>165.87317795796906</v>
      </c>
    </row>
    <row r="1648" spans="1:8" x14ac:dyDescent="0.3">
      <c r="A1648" s="60">
        <v>44016</v>
      </c>
      <c r="B1648" s="15">
        <f t="shared" si="132"/>
        <v>2020</v>
      </c>
      <c r="C1648" s="15">
        <f t="shared" si="133"/>
        <v>7</v>
      </c>
      <c r="D1648" s="15">
        <f t="shared" si="134"/>
        <v>7</v>
      </c>
      <c r="E1648" s="15">
        <f t="shared" si="135"/>
        <v>1</v>
      </c>
      <c r="F1648" s="15">
        <v>3898</v>
      </c>
      <c r="G1648" s="15">
        <v>0</v>
      </c>
      <c r="H1648" s="62">
        <f t="shared" si="136"/>
        <v>127.95369954796871</v>
      </c>
    </row>
    <row r="1649" spans="1:8" x14ac:dyDescent="0.3">
      <c r="A1649" s="60">
        <v>44017</v>
      </c>
      <c r="B1649" s="15">
        <f t="shared" si="132"/>
        <v>2020</v>
      </c>
      <c r="C1649" s="15">
        <f t="shared" si="133"/>
        <v>7</v>
      </c>
      <c r="D1649" s="15">
        <f t="shared" si="134"/>
        <v>1</v>
      </c>
      <c r="E1649" s="15">
        <f t="shared" si="135"/>
        <v>0</v>
      </c>
      <c r="F1649" s="15">
        <v>3775</v>
      </c>
      <c r="G1649" s="15">
        <v>0</v>
      </c>
      <c r="H1649" s="62">
        <f t="shared" si="136"/>
        <v>212.11758535329426</v>
      </c>
    </row>
    <row r="1650" spans="1:8" x14ac:dyDescent="0.3">
      <c r="A1650" s="60">
        <v>44018</v>
      </c>
      <c r="B1650" s="15">
        <f t="shared" si="132"/>
        <v>2020</v>
      </c>
      <c r="C1650" s="15">
        <f t="shared" si="133"/>
        <v>7</v>
      </c>
      <c r="D1650" s="15">
        <f t="shared" si="134"/>
        <v>2</v>
      </c>
      <c r="E1650" s="15">
        <f t="shared" si="135"/>
        <v>0</v>
      </c>
      <c r="F1650" s="15">
        <v>3582</v>
      </c>
      <c r="G1650" s="15">
        <v>0</v>
      </c>
      <c r="H1650" s="62">
        <f t="shared" si="136"/>
        <v>216.73526759507061</v>
      </c>
    </row>
    <row r="1651" spans="1:8" x14ac:dyDescent="0.3">
      <c r="A1651" s="60">
        <v>44019</v>
      </c>
      <c r="B1651" s="15">
        <f t="shared" si="132"/>
        <v>2020</v>
      </c>
      <c r="C1651" s="15">
        <f t="shared" si="133"/>
        <v>7</v>
      </c>
      <c r="D1651" s="15">
        <f t="shared" si="134"/>
        <v>3</v>
      </c>
      <c r="E1651" s="15">
        <f t="shared" si="135"/>
        <v>0</v>
      </c>
      <c r="F1651" s="15">
        <v>3367</v>
      </c>
      <c r="G1651" s="15">
        <v>0</v>
      </c>
      <c r="H1651" s="62">
        <f t="shared" si="136"/>
        <v>214.12465988033208</v>
      </c>
    </row>
    <row r="1652" spans="1:8" x14ac:dyDescent="0.3">
      <c r="A1652" s="60">
        <v>44020</v>
      </c>
      <c r="B1652" s="15">
        <f t="shared" si="132"/>
        <v>2020</v>
      </c>
      <c r="C1652" s="15">
        <f t="shared" si="133"/>
        <v>7</v>
      </c>
      <c r="D1652" s="15">
        <f t="shared" si="134"/>
        <v>4</v>
      </c>
      <c r="E1652" s="15">
        <f t="shared" si="135"/>
        <v>0</v>
      </c>
      <c r="F1652" s="15">
        <v>3156</v>
      </c>
      <c r="G1652" s="15">
        <v>0</v>
      </c>
      <c r="H1652" s="62">
        <f t="shared" si="136"/>
        <v>203.49609046770041</v>
      </c>
    </row>
    <row r="1653" spans="1:8" x14ac:dyDescent="0.3">
      <c r="A1653" s="60">
        <v>44021</v>
      </c>
      <c r="B1653" s="15">
        <f t="shared" si="132"/>
        <v>2020</v>
      </c>
      <c r="C1653" s="15">
        <f t="shared" si="133"/>
        <v>7</v>
      </c>
      <c r="D1653" s="15">
        <f t="shared" si="134"/>
        <v>5</v>
      </c>
      <c r="E1653" s="15">
        <f t="shared" si="135"/>
        <v>0</v>
      </c>
      <c r="F1653" s="15">
        <v>2943</v>
      </c>
      <c r="G1653" s="15">
        <v>0</v>
      </c>
      <c r="H1653" s="62">
        <f t="shared" si="136"/>
        <v>184.24491397204307</v>
      </c>
    </row>
    <row r="1654" spans="1:8" x14ac:dyDescent="0.3">
      <c r="A1654" s="60">
        <v>44022</v>
      </c>
      <c r="B1654" s="15">
        <f t="shared" si="132"/>
        <v>2020</v>
      </c>
      <c r="C1654" s="15">
        <f t="shared" si="133"/>
        <v>7</v>
      </c>
      <c r="D1654" s="15">
        <f t="shared" si="134"/>
        <v>6</v>
      </c>
      <c r="E1654" s="15">
        <f t="shared" si="135"/>
        <v>1</v>
      </c>
      <c r="F1654" s="15">
        <v>2765</v>
      </c>
      <c r="G1654" s="15">
        <v>0</v>
      </c>
      <c r="H1654" s="62">
        <f t="shared" si="136"/>
        <v>165.87317795796906</v>
      </c>
    </row>
    <row r="1655" spans="1:8" x14ac:dyDescent="0.3">
      <c r="A1655" s="60">
        <v>44023</v>
      </c>
      <c r="B1655" s="15">
        <f t="shared" si="132"/>
        <v>2020</v>
      </c>
      <c r="C1655" s="15">
        <f t="shared" si="133"/>
        <v>7</v>
      </c>
      <c r="D1655" s="15">
        <f t="shared" si="134"/>
        <v>7</v>
      </c>
      <c r="E1655" s="15">
        <f t="shared" si="135"/>
        <v>1</v>
      </c>
      <c r="F1655" s="15">
        <v>2598</v>
      </c>
      <c r="G1655" s="15">
        <v>0</v>
      </c>
      <c r="H1655" s="62">
        <f t="shared" si="136"/>
        <v>127.95369954796871</v>
      </c>
    </row>
    <row r="1656" spans="1:8" x14ac:dyDescent="0.3">
      <c r="A1656" s="60">
        <v>44024</v>
      </c>
      <c r="B1656" s="15">
        <f t="shared" si="132"/>
        <v>2020</v>
      </c>
      <c r="C1656" s="15">
        <f t="shared" si="133"/>
        <v>7</v>
      </c>
      <c r="D1656" s="15">
        <f t="shared" si="134"/>
        <v>1</v>
      </c>
      <c r="E1656" s="15">
        <f t="shared" si="135"/>
        <v>0</v>
      </c>
      <c r="F1656" s="15">
        <v>2467</v>
      </c>
      <c r="G1656" s="15">
        <v>0</v>
      </c>
      <c r="H1656" s="62">
        <f t="shared" si="136"/>
        <v>212.11758535329426</v>
      </c>
    </row>
    <row r="1657" spans="1:8" x14ac:dyDescent="0.3">
      <c r="A1657" s="60">
        <v>44025</v>
      </c>
      <c r="B1657" s="15">
        <f t="shared" si="132"/>
        <v>2020</v>
      </c>
      <c r="C1657" s="15">
        <f t="shared" si="133"/>
        <v>7</v>
      </c>
      <c r="D1657" s="15">
        <f t="shared" si="134"/>
        <v>2</v>
      </c>
      <c r="E1657" s="15">
        <f t="shared" si="135"/>
        <v>0</v>
      </c>
      <c r="F1657" s="15">
        <v>2256</v>
      </c>
      <c r="G1657" s="15">
        <v>0</v>
      </c>
      <c r="H1657" s="62">
        <f t="shared" si="136"/>
        <v>216.73526759507061</v>
      </c>
    </row>
    <row r="1658" spans="1:8" x14ac:dyDescent="0.3">
      <c r="A1658" s="60">
        <v>44026</v>
      </c>
      <c r="B1658" s="15">
        <f t="shared" si="132"/>
        <v>2020</v>
      </c>
      <c r="C1658" s="15">
        <f t="shared" si="133"/>
        <v>7</v>
      </c>
      <c r="D1658" s="15">
        <f t="shared" si="134"/>
        <v>3</v>
      </c>
      <c r="E1658" s="15">
        <f t="shared" si="135"/>
        <v>0</v>
      </c>
      <c r="F1658" s="15">
        <v>2036</v>
      </c>
      <c r="G1658" s="15">
        <v>0</v>
      </c>
      <c r="H1658" s="62">
        <f t="shared" si="136"/>
        <v>214.12465988033208</v>
      </c>
    </row>
    <row r="1659" spans="1:8" x14ac:dyDescent="0.3">
      <c r="A1659" s="60">
        <v>44027</v>
      </c>
      <c r="B1659" s="15">
        <f t="shared" si="132"/>
        <v>2020</v>
      </c>
      <c r="C1659" s="15">
        <f t="shared" si="133"/>
        <v>7</v>
      </c>
      <c r="D1659" s="15">
        <f t="shared" si="134"/>
        <v>4</v>
      </c>
      <c r="E1659" s="15">
        <f t="shared" si="135"/>
        <v>0</v>
      </c>
      <c r="F1659" s="15">
        <v>7246</v>
      </c>
      <c r="G1659" s="15">
        <v>5414</v>
      </c>
      <c r="H1659" s="62">
        <f t="shared" si="136"/>
        <v>203.49609046770041</v>
      </c>
    </row>
    <row r="1660" spans="1:8" x14ac:dyDescent="0.3">
      <c r="A1660" s="60">
        <v>44028</v>
      </c>
      <c r="B1660" s="15">
        <f t="shared" si="132"/>
        <v>2020</v>
      </c>
      <c r="C1660" s="15">
        <f t="shared" si="133"/>
        <v>7</v>
      </c>
      <c r="D1660" s="15">
        <f t="shared" si="134"/>
        <v>5</v>
      </c>
      <c r="E1660" s="15">
        <f t="shared" si="135"/>
        <v>0</v>
      </c>
      <c r="F1660" s="15">
        <v>7035</v>
      </c>
      <c r="G1660" s="15">
        <v>0</v>
      </c>
      <c r="H1660" s="62">
        <f t="shared" si="136"/>
        <v>184.24491397204307</v>
      </c>
    </row>
    <row r="1661" spans="1:8" x14ac:dyDescent="0.3">
      <c r="A1661" s="60">
        <v>44029</v>
      </c>
      <c r="B1661" s="15">
        <f t="shared" si="132"/>
        <v>2020</v>
      </c>
      <c r="C1661" s="15">
        <f t="shared" si="133"/>
        <v>7</v>
      </c>
      <c r="D1661" s="15">
        <f t="shared" si="134"/>
        <v>6</v>
      </c>
      <c r="E1661" s="15">
        <f t="shared" si="135"/>
        <v>1</v>
      </c>
      <c r="F1661" s="15">
        <v>6860</v>
      </c>
      <c r="G1661" s="15">
        <v>0</v>
      </c>
      <c r="H1661" s="62">
        <f t="shared" si="136"/>
        <v>165.87317795796906</v>
      </c>
    </row>
    <row r="1662" spans="1:8" x14ac:dyDescent="0.3">
      <c r="A1662" s="60">
        <v>44030</v>
      </c>
      <c r="B1662" s="15">
        <f t="shared" si="132"/>
        <v>2020</v>
      </c>
      <c r="C1662" s="15">
        <f t="shared" si="133"/>
        <v>7</v>
      </c>
      <c r="D1662" s="15">
        <f t="shared" si="134"/>
        <v>7</v>
      </c>
      <c r="E1662" s="15">
        <f t="shared" si="135"/>
        <v>1</v>
      </c>
      <c r="F1662" s="15">
        <v>6685</v>
      </c>
      <c r="G1662" s="15">
        <v>0</v>
      </c>
      <c r="H1662" s="62">
        <f t="shared" si="136"/>
        <v>127.95369954796871</v>
      </c>
    </row>
    <row r="1663" spans="1:8" x14ac:dyDescent="0.3">
      <c r="A1663" s="60">
        <v>44031</v>
      </c>
      <c r="B1663" s="15">
        <f t="shared" si="132"/>
        <v>2020</v>
      </c>
      <c r="C1663" s="15">
        <f t="shared" si="133"/>
        <v>7</v>
      </c>
      <c r="D1663" s="15">
        <f t="shared" si="134"/>
        <v>1</v>
      </c>
      <c r="E1663" s="15">
        <f t="shared" si="135"/>
        <v>0</v>
      </c>
      <c r="F1663" s="15">
        <v>6558</v>
      </c>
      <c r="G1663" s="15">
        <v>0</v>
      </c>
      <c r="H1663" s="62">
        <f t="shared" si="136"/>
        <v>212.11758535329426</v>
      </c>
    </row>
    <row r="1664" spans="1:8" x14ac:dyDescent="0.3">
      <c r="A1664" s="60">
        <v>44032</v>
      </c>
      <c r="B1664" s="15">
        <f t="shared" si="132"/>
        <v>2020</v>
      </c>
      <c r="C1664" s="15">
        <f t="shared" si="133"/>
        <v>7</v>
      </c>
      <c r="D1664" s="15">
        <f t="shared" si="134"/>
        <v>2</v>
      </c>
      <c r="E1664" s="15">
        <f t="shared" si="135"/>
        <v>0</v>
      </c>
      <c r="F1664" s="15">
        <v>6354</v>
      </c>
      <c r="G1664" s="15">
        <v>0</v>
      </c>
      <c r="H1664" s="62">
        <f t="shared" si="136"/>
        <v>216.73526759507061</v>
      </c>
    </row>
    <row r="1665" spans="1:8" x14ac:dyDescent="0.3">
      <c r="A1665" s="60">
        <v>44033</v>
      </c>
      <c r="B1665" s="15">
        <f t="shared" si="132"/>
        <v>2020</v>
      </c>
      <c r="C1665" s="15">
        <f t="shared" si="133"/>
        <v>7</v>
      </c>
      <c r="D1665" s="15">
        <f t="shared" si="134"/>
        <v>3</v>
      </c>
      <c r="E1665" s="15">
        <f t="shared" si="135"/>
        <v>0</v>
      </c>
      <c r="F1665" s="15">
        <v>6123</v>
      </c>
      <c r="G1665" s="15">
        <v>0</v>
      </c>
      <c r="H1665" s="62">
        <f t="shared" si="136"/>
        <v>214.12465988033208</v>
      </c>
    </row>
    <row r="1666" spans="1:8" x14ac:dyDescent="0.3">
      <c r="A1666" s="60">
        <v>44034</v>
      </c>
      <c r="B1666" s="15">
        <f t="shared" ref="B1666:B1729" si="137">YEAR(A1666)</f>
        <v>2020</v>
      </c>
      <c r="C1666" s="15">
        <f t="shared" ref="C1666:C1729" si="138">MONTH(A1666)</f>
        <v>7</v>
      </c>
      <c r="D1666" s="15">
        <f t="shared" ref="D1666:D1729" si="139">WEEKDAY(A1666)</f>
        <v>4</v>
      </c>
      <c r="E1666" s="15">
        <f t="shared" ref="E1666:E1729" si="140">IF(OR(D1666=6,D1666=7),1,0)</f>
        <v>0</v>
      </c>
      <c r="F1666" s="15">
        <v>5921</v>
      </c>
      <c r="G1666" s="15">
        <v>0</v>
      </c>
      <c r="H1666" s="62">
        <f t="shared" ref="H1666:H1729" si="141">100-2.17*D1666^2.25+12.77*D1666+EXP(-D1666/0.032)+5*C1666^0.75+10*E1666+20*(B1666-2016)</f>
        <v>203.49609046770041</v>
      </c>
    </row>
    <row r="1667" spans="1:8" x14ac:dyDescent="0.3">
      <c r="A1667" s="60">
        <v>44035</v>
      </c>
      <c r="B1667" s="15">
        <f t="shared" si="137"/>
        <v>2020</v>
      </c>
      <c r="C1667" s="15">
        <f t="shared" si="138"/>
        <v>7</v>
      </c>
      <c r="D1667" s="15">
        <f t="shared" si="139"/>
        <v>5</v>
      </c>
      <c r="E1667" s="15">
        <f t="shared" si="140"/>
        <v>0</v>
      </c>
      <c r="F1667" s="15">
        <v>5718</v>
      </c>
      <c r="G1667" s="15">
        <v>0</v>
      </c>
      <c r="H1667" s="62">
        <f t="shared" si="141"/>
        <v>184.24491397204307</v>
      </c>
    </row>
    <row r="1668" spans="1:8" x14ac:dyDescent="0.3">
      <c r="A1668" s="60">
        <v>44036</v>
      </c>
      <c r="B1668" s="15">
        <f t="shared" si="137"/>
        <v>2020</v>
      </c>
      <c r="C1668" s="15">
        <f t="shared" si="138"/>
        <v>7</v>
      </c>
      <c r="D1668" s="15">
        <f t="shared" si="139"/>
        <v>6</v>
      </c>
      <c r="E1668" s="15">
        <f t="shared" si="140"/>
        <v>1</v>
      </c>
      <c r="F1668" s="15">
        <v>5530</v>
      </c>
      <c r="G1668" s="15">
        <v>0</v>
      </c>
      <c r="H1668" s="62">
        <f t="shared" si="141"/>
        <v>165.87317795796906</v>
      </c>
    </row>
    <row r="1669" spans="1:8" x14ac:dyDescent="0.3">
      <c r="A1669" s="60">
        <v>44037</v>
      </c>
      <c r="B1669" s="15">
        <f t="shared" si="137"/>
        <v>2020</v>
      </c>
      <c r="C1669" s="15">
        <f t="shared" si="138"/>
        <v>7</v>
      </c>
      <c r="D1669" s="15">
        <f t="shared" si="139"/>
        <v>7</v>
      </c>
      <c r="E1669" s="15">
        <f t="shared" si="140"/>
        <v>1</v>
      </c>
      <c r="F1669" s="15">
        <v>5375</v>
      </c>
      <c r="G1669" s="15">
        <v>0</v>
      </c>
      <c r="H1669" s="62">
        <f t="shared" si="141"/>
        <v>127.95369954796871</v>
      </c>
    </row>
    <row r="1670" spans="1:8" x14ac:dyDescent="0.3">
      <c r="A1670" s="60">
        <v>44038</v>
      </c>
      <c r="B1670" s="15">
        <f t="shared" si="137"/>
        <v>2020</v>
      </c>
      <c r="C1670" s="15">
        <f t="shared" si="138"/>
        <v>7</v>
      </c>
      <c r="D1670" s="15">
        <f t="shared" si="139"/>
        <v>1</v>
      </c>
      <c r="E1670" s="15">
        <f t="shared" si="140"/>
        <v>0</v>
      </c>
      <c r="F1670" s="15">
        <v>5257</v>
      </c>
      <c r="G1670" s="15">
        <v>0</v>
      </c>
      <c r="H1670" s="62">
        <f t="shared" si="141"/>
        <v>212.11758535329426</v>
      </c>
    </row>
    <row r="1671" spans="1:8" x14ac:dyDescent="0.3">
      <c r="A1671" s="60">
        <v>44039</v>
      </c>
      <c r="B1671" s="15">
        <f t="shared" si="137"/>
        <v>2020</v>
      </c>
      <c r="C1671" s="15">
        <f t="shared" si="138"/>
        <v>7</v>
      </c>
      <c r="D1671" s="15">
        <f t="shared" si="139"/>
        <v>2</v>
      </c>
      <c r="E1671" s="15">
        <f t="shared" si="140"/>
        <v>0</v>
      </c>
      <c r="F1671" s="15">
        <v>5045</v>
      </c>
      <c r="G1671" s="15">
        <v>0</v>
      </c>
      <c r="H1671" s="62">
        <f t="shared" si="141"/>
        <v>216.73526759507061</v>
      </c>
    </row>
    <row r="1672" spans="1:8" x14ac:dyDescent="0.3">
      <c r="A1672" s="60">
        <v>44040</v>
      </c>
      <c r="B1672" s="15">
        <f t="shared" si="137"/>
        <v>2020</v>
      </c>
      <c r="C1672" s="15">
        <f t="shared" si="138"/>
        <v>7</v>
      </c>
      <c r="D1672" s="15">
        <f t="shared" si="139"/>
        <v>3</v>
      </c>
      <c r="E1672" s="15">
        <f t="shared" si="140"/>
        <v>0</v>
      </c>
      <c r="F1672" s="15">
        <v>4826</v>
      </c>
      <c r="G1672" s="15">
        <v>0</v>
      </c>
      <c r="H1672" s="62">
        <f t="shared" si="141"/>
        <v>214.12465988033208</v>
      </c>
    </row>
    <row r="1673" spans="1:8" x14ac:dyDescent="0.3">
      <c r="A1673" s="60">
        <v>44041</v>
      </c>
      <c r="B1673" s="15">
        <f t="shared" si="137"/>
        <v>2020</v>
      </c>
      <c r="C1673" s="15">
        <f t="shared" si="138"/>
        <v>7</v>
      </c>
      <c r="D1673" s="15">
        <f t="shared" si="139"/>
        <v>4</v>
      </c>
      <c r="E1673" s="15">
        <f t="shared" si="140"/>
        <v>0</v>
      </c>
      <c r="F1673" s="15">
        <v>4610</v>
      </c>
      <c r="G1673" s="15">
        <v>0</v>
      </c>
      <c r="H1673" s="62">
        <f t="shared" si="141"/>
        <v>203.49609046770041</v>
      </c>
    </row>
    <row r="1674" spans="1:8" x14ac:dyDescent="0.3">
      <c r="A1674" s="60">
        <v>44042</v>
      </c>
      <c r="B1674" s="15">
        <f t="shared" si="137"/>
        <v>2020</v>
      </c>
      <c r="C1674" s="15">
        <f t="shared" si="138"/>
        <v>7</v>
      </c>
      <c r="D1674" s="15">
        <f t="shared" si="139"/>
        <v>5</v>
      </c>
      <c r="E1674" s="15">
        <f t="shared" si="140"/>
        <v>0</v>
      </c>
      <c r="F1674" s="15">
        <v>4406</v>
      </c>
      <c r="G1674" s="15">
        <v>0</v>
      </c>
      <c r="H1674" s="62">
        <f t="shared" si="141"/>
        <v>184.24491397204307</v>
      </c>
    </row>
    <row r="1675" spans="1:8" x14ac:dyDescent="0.3">
      <c r="A1675" s="60">
        <v>44043</v>
      </c>
      <c r="B1675" s="15">
        <f t="shared" si="137"/>
        <v>2020</v>
      </c>
      <c r="C1675" s="15">
        <f t="shared" si="138"/>
        <v>7</v>
      </c>
      <c r="D1675" s="15">
        <f t="shared" si="139"/>
        <v>6</v>
      </c>
      <c r="E1675" s="15">
        <f t="shared" si="140"/>
        <v>1</v>
      </c>
      <c r="F1675" s="15">
        <v>4228</v>
      </c>
      <c r="G1675" s="15">
        <v>0</v>
      </c>
      <c r="H1675" s="62">
        <f t="shared" si="141"/>
        <v>165.87317795796906</v>
      </c>
    </row>
    <row r="1676" spans="1:8" x14ac:dyDescent="0.3">
      <c r="A1676" s="60">
        <v>44044</v>
      </c>
      <c r="B1676" s="15">
        <f t="shared" si="137"/>
        <v>2020</v>
      </c>
      <c r="C1676" s="15">
        <f t="shared" si="138"/>
        <v>8</v>
      </c>
      <c r="D1676" s="15">
        <f t="shared" si="139"/>
        <v>7</v>
      </c>
      <c r="E1676" s="15">
        <f t="shared" si="140"/>
        <v>1</v>
      </c>
      <c r="F1676" s="15">
        <v>4056</v>
      </c>
      <c r="G1676" s="15">
        <v>0</v>
      </c>
      <c r="H1676" s="62">
        <f t="shared" si="141"/>
        <v>130.22025649472886</v>
      </c>
    </row>
    <row r="1677" spans="1:8" x14ac:dyDescent="0.3">
      <c r="A1677" s="60">
        <v>44045</v>
      </c>
      <c r="B1677" s="15">
        <f t="shared" si="137"/>
        <v>2020</v>
      </c>
      <c r="C1677" s="15">
        <f t="shared" si="138"/>
        <v>8</v>
      </c>
      <c r="D1677" s="15">
        <f t="shared" si="139"/>
        <v>1</v>
      </c>
      <c r="E1677" s="15">
        <f t="shared" si="140"/>
        <v>0</v>
      </c>
      <c r="F1677" s="15">
        <v>3921</v>
      </c>
      <c r="G1677" s="15">
        <v>0</v>
      </c>
      <c r="H1677" s="62">
        <f t="shared" si="141"/>
        <v>214.38414230005444</v>
      </c>
    </row>
    <row r="1678" spans="1:8" x14ac:dyDescent="0.3">
      <c r="A1678" s="60">
        <v>44046</v>
      </c>
      <c r="B1678" s="15">
        <f t="shared" si="137"/>
        <v>2020</v>
      </c>
      <c r="C1678" s="15">
        <f t="shared" si="138"/>
        <v>8</v>
      </c>
      <c r="D1678" s="15">
        <f t="shared" si="139"/>
        <v>2</v>
      </c>
      <c r="E1678" s="15">
        <f t="shared" si="140"/>
        <v>0</v>
      </c>
      <c r="F1678" s="15">
        <v>3703</v>
      </c>
      <c r="G1678" s="15">
        <v>0</v>
      </c>
      <c r="H1678" s="62">
        <f t="shared" si="141"/>
        <v>219.00182454183079</v>
      </c>
    </row>
    <row r="1679" spans="1:8" x14ac:dyDescent="0.3">
      <c r="A1679" s="60">
        <v>44047</v>
      </c>
      <c r="B1679" s="15">
        <f t="shared" si="137"/>
        <v>2020</v>
      </c>
      <c r="C1679" s="15">
        <f t="shared" si="138"/>
        <v>8</v>
      </c>
      <c r="D1679" s="15">
        <f t="shared" si="139"/>
        <v>3</v>
      </c>
      <c r="E1679" s="15">
        <f t="shared" si="140"/>
        <v>0</v>
      </c>
      <c r="F1679" s="15">
        <v>3489</v>
      </c>
      <c r="G1679" s="15">
        <v>0</v>
      </c>
      <c r="H1679" s="62">
        <f t="shared" si="141"/>
        <v>216.39121682709225</v>
      </c>
    </row>
    <row r="1680" spans="1:8" x14ac:dyDescent="0.3">
      <c r="A1680" s="60">
        <v>44048</v>
      </c>
      <c r="B1680" s="15">
        <f t="shared" si="137"/>
        <v>2020</v>
      </c>
      <c r="C1680" s="15">
        <f t="shared" si="138"/>
        <v>8</v>
      </c>
      <c r="D1680" s="15">
        <f t="shared" si="139"/>
        <v>4</v>
      </c>
      <c r="E1680" s="15">
        <f t="shared" si="140"/>
        <v>0</v>
      </c>
      <c r="F1680" s="15">
        <v>3271</v>
      </c>
      <c r="G1680" s="15">
        <v>0</v>
      </c>
      <c r="H1680" s="62">
        <f t="shared" si="141"/>
        <v>205.76264741446056</v>
      </c>
    </row>
    <row r="1681" spans="1:8" x14ac:dyDescent="0.3">
      <c r="A1681" s="60">
        <v>44049</v>
      </c>
      <c r="B1681" s="15">
        <f t="shared" si="137"/>
        <v>2020</v>
      </c>
      <c r="C1681" s="15">
        <f t="shared" si="138"/>
        <v>8</v>
      </c>
      <c r="D1681" s="15">
        <f t="shared" si="139"/>
        <v>5</v>
      </c>
      <c r="E1681" s="15">
        <f t="shared" si="140"/>
        <v>0</v>
      </c>
      <c r="F1681" s="15">
        <v>3059</v>
      </c>
      <c r="G1681" s="15">
        <v>0</v>
      </c>
      <c r="H1681" s="62">
        <f t="shared" si="141"/>
        <v>186.51147091880324</v>
      </c>
    </row>
    <row r="1682" spans="1:8" x14ac:dyDescent="0.3">
      <c r="A1682" s="60">
        <v>44050</v>
      </c>
      <c r="B1682" s="15">
        <f t="shared" si="137"/>
        <v>2020</v>
      </c>
      <c r="C1682" s="15">
        <f t="shared" si="138"/>
        <v>8</v>
      </c>
      <c r="D1682" s="15">
        <f t="shared" si="139"/>
        <v>6</v>
      </c>
      <c r="E1682" s="15">
        <f t="shared" si="140"/>
        <v>1</v>
      </c>
      <c r="F1682" s="15">
        <v>2875</v>
      </c>
      <c r="G1682" s="15">
        <v>0</v>
      </c>
      <c r="H1682" s="62">
        <f t="shared" si="141"/>
        <v>168.13973490472924</v>
      </c>
    </row>
    <row r="1683" spans="1:8" x14ac:dyDescent="0.3">
      <c r="A1683" s="60">
        <v>44051</v>
      </c>
      <c r="B1683" s="15">
        <f t="shared" si="137"/>
        <v>2020</v>
      </c>
      <c r="C1683" s="15">
        <f t="shared" si="138"/>
        <v>8</v>
      </c>
      <c r="D1683" s="15">
        <f t="shared" si="139"/>
        <v>7</v>
      </c>
      <c r="E1683" s="15">
        <f t="shared" si="140"/>
        <v>1</v>
      </c>
      <c r="F1683" s="15">
        <v>2691</v>
      </c>
      <c r="G1683" s="15">
        <v>0</v>
      </c>
      <c r="H1683" s="62">
        <f t="shared" si="141"/>
        <v>130.22025649472886</v>
      </c>
    </row>
    <row r="1684" spans="1:8" x14ac:dyDescent="0.3">
      <c r="A1684" s="60">
        <v>44052</v>
      </c>
      <c r="B1684" s="15">
        <f t="shared" si="137"/>
        <v>2020</v>
      </c>
      <c r="C1684" s="15">
        <f t="shared" si="138"/>
        <v>8</v>
      </c>
      <c r="D1684" s="15">
        <f t="shared" si="139"/>
        <v>1</v>
      </c>
      <c r="E1684" s="15">
        <f t="shared" si="140"/>
        <v>0</v>
      </c>
      <c r="F1684" s="15">
        <v>2552</v>
      </c>
      <c r="G1684" s="15">
        <v>0</v>
      </c>
      <c r="H1684" s="62">
        <f t="shared" si="141"/>
        <v>214.38414230005444</v>
      </c>
    </row>
    <row r="1685" spans="1:8" x14ac:dyDescent="0.3">
      <c r="A1685" s="60">
        <v>44053</v>
      </c>
      <c r="B1685" s="15">
        <f t="shared" si="137"/>
        <v>2020</v>
      </c>
      <c r="C1685" s="15">
        <f t="shared" si="138"/>
        <v>8</v>
      </c>
      <c r="D1685" s="15">
        <f t="shared" si="139"/>
        <v>2</v>
      </c>
      <c r="E1685" s="15">
        <f t="shared" si="140"/>
        <v>0</v>
      </c>
      <c r="F1685" s="15">
        <v>2328</v>
      </c>
      <c r="G1685" s="15">
        <v>0</v>
      </c>
      <c r="H1685" s="62">
        <f t="shared" si="141"/>
        <v>219.00182454183079</v>
      </c>
    </row>
    <row r="1686" spans="1:8" x14ac:dyDescent="0.3">
      <c r="A1686" s="60">
        <v>44054</v>
      </c>
      <c r="B1686" s="15">
        <f t="shared" si="137"/>
        <v>2020</v>
      </c>
      <c r="C1686" s="15">
        <f t="shared" si="138"/>
        <v>8</v>
      </c>
      <c r="D1686" s="15">
        <f t="shared" si="139"/>
        <v>3</v>
      </c>
      <c r="E1686" s="15">
        <f t="shared" si="140"/>
        <v>0</v>
      </c>
      <c r="F1686" s="15">
        <v>2107</v>
      </c>
      <c r="G1686" s="15">
        <v>0</v>
      </c>
      <c r="H1686" s="62">
        <f t="shared" si="141"/>
        <v>216.39121682709225</v>
      </c>
    </row>
    <row r="1687" spans="1:8" x14ac:dyDescent="0.3">
      <c r="A1687" s="60">
        <v>44055</v>
      </c>
      <c r="B1687" s="15">
        <f t="shared" si="137"/>
        <v>2020</v>
      </c>
      <c r="C1687" s="15">
        <f t="shared" si="138"/>
        <v>8</v>
      </c>
      <c r="D1687" s="15">
        <f t="shared" si="139"/>
        <v>4</v>
      </c>
      <c r="E1687" s="15">
        <f t="shared" si="140"/>
        <v>0</v>
      </c>
      <c r="F1687" s="15">
        <v>7857</v>
      </c>
      <c r="G1687" s="15">
        <v>5965</v>
      </c>
      <c r="H1687" s="62">
        <f t="shared" si="141"/>
        <v>205.76264741446056</v>
      </c>
    </row>
    <row r="1688" spans="1:8" x14ac:dyDescent="0.3">
      <c r="A1688" s="60">
        <v>44056</v>
      </c>
      <c r="B1688" s="15">
        <f t="shared" si="137"/>
        <v>2020</v>
      </c>
      <c r="C1688" s="15">
        <f t="shared" si="138"/>
        <v>8</v>
      </c>
      <c r="D1688" s="15">
        <f t="shared" si="139"/>
        <v>5</v>
      </c>
      <c r="E1688" s="15">
        <f t="shared" si="140"/>
        <v>0</v>
      </c>
      <c r="F1688" s="15">
        <v>7650</v>
      </c>
      <c r="G1688" s="15">
        <v>0</v>
      </c>
      <c r="H1688" s="62">
        <f t="shared" si="141"/>
        <v>186.51147091880324</v>
      </c>
    </row>
    <row r="1689" spans="1:8" x14ac:dyDescent="0.3">
      <c r="A1689" s="60">
        <v>44057</v>
      </c>
      <c r="B1689" s="15">
        <f t="shared" si="137"/>
        <v>2020</v>
      </c>
      <c r="C1689" s="15">
        <f t="shared" si="138"/>
        <v>8</v>
      </c>
      <c r="D1689" s="15">
        <f t="shared" si="139"/>
        <v>6</v>
      </c>
      <c r="E1689" s="15">
        <f t="shared" si="140"/>
        <v>1</v>
      </c>
      <c r="F1689" s="15">
        <v>7467</v>
      </c>
      <c r="G1689" s="15">
        <v>0</v>
      </c>
      <c r="H1689" s="62">
        <f t="shared" si="141"/>
        <v>168.13973490472924</v>
      </c>
    </row>
    <row r="1690" spans="1:8" x14ac:dyDescent="0.3">
      <c r="A1690" s="60">
        <v>44058</v>
      </c>
      <c r="B1690" s="15">
        <f t="shared" si="137"/>
        <v>2020</v>
      </c>
      <c r="C1690" s="15">
        <f t="shared" si="138"/>
        <v>8</v>
      </c>
      <c r="D1690" s="15">
        <f t="shared" si="139"/>
        <v>7</v>
      </c>
      <c r="E1690" s="15">
        <f t="shared" si="140"/>
        <v>1</v>
      </c>
      <c r="F1690" s="15">
        <v>7309</v>
      </c>
      <c r="G1690" s="15">
        <v>0</v>
      </c>
      <c r="H1690" s="62">
        <f t="shared" si="141"/>
        <v>130.22025649472886</v>
      </c>
    </row>
    <row r="1691" spans="1:8" x14ac:dyDescent="0.3">
      <c r="A1691" s="60">
        <v>44059</v>
      </c>
      <c r="B1691" s="15">
        <f t="shared" si="137"/>
        <v>2020</v>
      </c>
      <c r="C1691" s="15">
        <f t="shared" si="138"/>
        <v>8</v>
      </c>
      <c r="D1691" s="15">
        <f t="shared" si="139"/>
        <v>1</v>
      </c>
      <c r="E1691" s="15">
        <f t="shared" si="140"/>
        <v>0</v>
      </c>
      <c r="F1691" s="15">
        <v>7171</v>
      </c>
      <c r="G1691" s="15">
        <v>0</v>
      </c>
      <c r="H1691" s="62">
        <f t="shared" si="141"/>
        <v>214.38414230005444</v>
      </c>
    </row>
    <row r="1692" spans="1:8" x14ac:dyDescent="0.3">
      <c r="A1692" s="60">
        <v>44060</v>
      </c>
      <c r="B1692" s="15">
        <f t="shared" si="137"/>
        <v>2020</v>
      </c>
      <c r="C1692" s="15">
        <f t="shared" si="138"/>
        <v>8</v>
      </c>
      <c r="D1692" s="15">
        <f t="shared" si="139"/>
        <v>2</v>
      </c>
      <c r="E1692" s="15">
        <f t="shared" si="140"/>
        <v>0</v>
      </c>
      <c r="F1692" s="15">
        <v>6959</v>
      </c>
      <c r="G1692" s="15">
        <v>0</v>
      </c>
      <c r="H1692" s="62">
        <f t="shared" si="141"/>
        <v>219.00182454183079</v>
      </c>
    </row>
    <row r="1693" spans="1:8" x14ac:dyDescent="0.3">
      <c r="A1693" s="60">
        <v>44061</v>
      </c>
      <c r="B1693" s="15">
        <f t="shared" si="137"/>
        <v>2020</v>
      </c>
      <c r="C1693" s="15">
        <f t="shared" si="138"/>
        <v>8</v>
      </c>
      <c r="D1693" s="15">
        <f t="shared" si="139"/>
        <v>3</v>
      </c>
      <c r="E1693" s="15">
        <f t="shared" si="140"/>
        <v>0</v>
      </c>
      <c r="F1693" s="15">
        <v>6744</v>
      </c>
      <c r="G1693" s="15">
        <v>0</v>
      </c>
      <c r="H1693" s="62">
        <f t="shared" si="141"/>
        <v>216.39121682709225</v>
      </c>
    </row>
    <row r="1694" spans="1:8" x14ac:dyDescent="0.3">
      <c r="A1694" s="60">
        <v>44062</v>
      </c>
      <c r="B1694" s="15">
        <f t="shared" si="137"/>
        <v>2020</v>
      </c>
      <c r="C1694" s="15">
        <f t="shared" si="138"/>
        <v>8</v>
      </c>
      <c r="D1694" s="15">
        <f t="shared" si="139"/>
        <v>4</v>
      </c>
      <c r="E1694" s="15">
        <f t="shared" si="140"/>
        <v>0</v>
      </c>
      <c r="F1694" s="15">
        <v>6524</v>
      </c>
      <c r="G1694" s="15">
        <v>0</v>
      </c>
      <c r="H1694" s="62">
        <f t="shared" si="141"/>
        <v>205.76264741446056</v>
      </c>
    </row>
    <row r="1695" spans="1:8" x14ac:dyDescent="0.3">
      <c r="A1695" s="60">
        <v>44063</v>
      </c>
      <c r="B1695" s="15">
        <f t="shared" si="137"/>
        <v>2020</v>
      </c>
      <c r="C1695" s="15">
        <f t="shared" si="138"/>
        <v>8</v>
      </c>
      <c r="D1695" s="15">
        <f t="shared" si="139"/>
        <v>5</v>
      </c>
      <c r="E1695" s="15">
        <f t="shared" si="140"/>
        <v>0</v>
      </c>
      <c r="F1695" s="15">
        <v>6318</v>
      </c>
      <c r="G1695" s="15">
        <v>0</v>
      </c>
      <c r="H1695" s="62">
        <f t="shared" si="141"/>
        <v>186.51147091880324</v>
      </c>
    </row>
    <row r="1696" spans="1:8" x14ac:dyDescent="0.3">
      <c r="A1696" s="60">
        <v>44064</v>
      </c>
      <c r="B1696" s="15">
        <f t="shared" si="137"/>
        <v>2020</v>
      </c>
      <c r="C1696" s="15">
        <f t="shared" si="138"/>
        <v>8</v>
      </c>
      <c r="D1696" s="15">
        <f t="shared" si="139"/>
        <v>6</v>
      </c>
      <c r="E1696" s="15">
        <f t="shared" si="140"/>
        <v>1</v>
      </c>
      <c r="F1696" s="15">
        <v>6126</v>
      </c>
      <c r="G1696" s="15">
        <v>0</v>
      </c>
      <c r="H1696" s="62">
        <f t="shared" si="141"/>
        <v>168.13973490472924</v>
      </c>
    </row>
    <row r="1697" spans="1:8" x14ac:dyDescent="0.3">
      <c r="A1697" s="60">
        <v>44065</v>
      </c>
      <c r="B1697" s="15">
        <f t="shared" si="137"/>
        <v>2020</v>
      </c>
      <c r="C1697" s="15">
        <f t="shared" si="138"/>
        <v>8</v>
      </c>
      <c r="D1697" s="15">
        <f t="shared" si="139"/>
        <v>7</v>
      </c>
      <c r="E1697" s="15">
        <f t="shared" si="140"/>
        <v>1</v>
      </c>
      <c r="F1697" s="15">
        <v>5950</v>
      </c>
      <c r="G1697" s="15">
        <v>0</v>
      </c>
      <c r="H1697" s="62">
        <f t="shared" si="141"/>
        <v>130.22025649472886</v>
      </c>
    </row>
    <row r="1698" spans="1:8" x14ac:dyDescent="0.3">
      <c r="A1698" s="60">
        <v>44066</v>
      </c>
      <c r="B1698" s="15">
        <f t="shared" si="137"/>
        <v>2020</v>
      </c>
      <c r="C1698" s="15">
        <f t="shared" si="138"/>
        <v>8</v>
      </c>
      <c r="D1698" s="15">
        <f t="shared" si="139"/>
        <v>1</v>
      </c>
      <c r="E1698" s="15">
        <f t="shared" si="140"/>
        <v>0</v>
      </c>
      <c r="F1698" s="15">
        <v>5815</v>
      </c>
      <c r="G1698" s="15">
        <v>0</v>
      </c>
      <c r="H1698" s="62">
        <f t="shared" si="141"/>
        <v>214.38414230005444</v>
      </c>
    </row>
    <row r="1699" spans="1:8" x14ac:dyDescent="0.3">
      <c r="A1699" s="60">
        <v>44067</v>
      </c>
      <c r="B1699" s="15">
        <f t="shared" si="137"/>
        <v>2020</v>
      </c>
      <c r="C1699" s="15">
        <f t="shared" si="138"/>
        <v>8</v>
      </c>
      <c r="D1699" s="15">
        <f t="shared" si="139"/>
        <v>2</v>
      </c>
      <c r="E1699" s="15">
        <f t="shared" si="140"/>
        <v>0</v>
      </c>
      <c r="F1699" s="15">
        <v>5603</v>
      </c>
      <c r="G1699" s="15">
        <v>0</v>
      </c>
      <c r="H1699" s="62">
        <f t="shared" si="141"/>
        <v>219.00182454183079</v>
      </c>
    </row>
    <row r="1700" spans="1:8" x14ac:dyDescent="0.3">
      <c r="A1700" s="60">
        <v>44068</v>
      </c>
      <c r="B1700" s="15">
        <f t="shared" si="137"/>
        <v>2020</v>
      </c>
      <c r="C1700" s="15">
        <f t="shared" si="138"/>
        <v>8</v>
      </c>
      <c r="D1700" s="15">
        <f t="shared" si="139"/>
        <v>3</v>
      </c>
      <c r="E1700" s="15">
        <f t="shared" si="140"/>
        <v>0</v>
      </c>
      <c r="F1700" s="15">
        <v>5393</v>
      </c>
      <c r="G1700" s="15">
        <v>0</v>
      </c>
      <c r="H1700" s="62">
        <f t="shared" si="141"/>
        <v>216.39121682709225</v>
      </c>
    </row>
    <row r="1701" spans="1:8" x14ac:dyDescent="0.3">
      <c r="A1701" s="60">
        <v>44069</v>
      </c>
      <c r="B1701" s="15">
        <f t="shared" si="137"/>
        <v>2020</v>
      </c>
      <c r="C1701" s="15">
        <f t="shared" si="138"/>
        <v>8</v>
      </c>
      <c r="D1701" s="15">
        <f t="shared" si="139"/>
        <v>4</v>
      </c>
      <c r="E1701" s="15">
        <f t="shared" si="140"/>
        <v>0</v>
      </c>
      <c r="F1701" s="15">
        <v>5184</v>
      </c>
      <c r="G1701" s="15">
        <v>0</v>
      </c>
      <c r="H1701" s="62">
        <f t="shared" si="141"/>
        <v>205.76264741446056</v>
      </c>
    </row>
    <row r="1702" spans="1:8" x14ac:dyDescent="0.3">
      <c r="A1702" s="60">
        <v>44070</v>
      </c>
      <c r="B1702" s="15">
        <f t="shared" si="137"/>
        <v>2020</v>
      </c>
      <c r="C1702" s="15">
        <f t="shared" si="138"/>
        <v>8</v>
      </c>
      <c r="D1702" s="15">
        <f t="shared" si="139"/>
        <v>5</v>
      </c>
      <c r="E1702" s="15">
        <f t="shared" si="140"/>
        <v>0</v>
      </c>
      <c r="F1702" s="15">
        <v>4983</v>
      </c>
      <c r="G1702" s="15">
        <v>0</v>
      </c>
      <c r="H1702" s="62">
        <f t="shared" si="141"/>
        <v>186.51147091880324</v>
      </c>
    </row>
    <row r="1703" spans="1:8" x14ac:dyDescent="0.3">
      <c r="A1703" s="60">
        <v>44071</v>
      </c>
      <c r="B1703" s="15">
        <f t="shared" si="137"/>
        <v>2020</v>
      </c>
      <c r="C1703" s="15">
        <f t="shared" si="138"/>
        <v>8</v>
      </c>
      <c r="D1703" s="15">
        <f t="shared" si="139"/>
        <v>6</v>
      </c>
      <c r="E1703" s="15">
        <f t="shared" si="140"/>
        <v>1</v>
      </c>
      <c r="F1703" s="15">
        <v>4796</v>
      </c>
      <c r="G1703" s="15">
        <v>0</v>
      </c>
      <c r="H1703" s="62">
        <f t="shared" si="141"/>
        <v>168.13973490472924</v>
      </c>
    </row>
    <row r="1704" spans="1:8" x14ac:dyDescent="0.3">
      <c r="A1704" s="60">
        <v>44072</v>
      </c>
      <c r="B1704" s="15">
        <f t="shared" si="137"/>
        <v>2020</v>
      </c>
      <c r="C1704" s="15">
        <f t="shared" si="138"/>
        <v>8</v>
      </c>
      <c r="D1704" s="15">
        <f t="shared" si="139"/>
        <v>7</v>
      </c>
      <c r="E1704" s="15">
        <f t="shared" si="140"/>
        <v>1</v>
      </c>
      <c r="F1704" s="15">
        <v>4628</v>
      </c>
      <c r="G1704" s="15">
        <v>0</v>
      </c>
      <c r="H1704" s="62">
        <f t="shared" si="141"/>
        <v>130.22025649472886</v>
      </c>
    </row>
    <row r="1705" spans="1:8" x14ac:dyDescent="0.3">
      <c r="A1705" s="60">
        <v>44073</v>
      </c>
      <c r="B1705" s="15">
        <f t="shared" si="137"/>
        <v>2020</v>
      </c>
      <c r="C1705" s="15">
        <f t="shared" si="138"/>
        <v>8</v>
      </c>
      <c r="D1705" s="15">
        <f t="shared" si="139"/>
        <v>1</v>
      </c>
      <c r="E1705" s="15">
        <f t="shared" si="140"/>
        <v>0</v>
      </c>
      <c r="F1705" s="15">
        <v>4494</v>
      </c>
      <c r="G1705" s="15">
        <v>0</v>
      </c>
      <c r="H1705" s="62">
        <f t="shared" si="141"/>
        <v>214.38414230005444</v>
      </c>
    </row>
    <row r="1706" spans="1:8" x14ac:dyDescent="0.3">
      <c r="A1706" s="60">
        <v>44074</v>
      </c>
      <c r="B1706" s="15">
        <f t="shared" si="137"/>
        <v>2020</v>
      </c>
      <c r="C1706" s="15">
        <f t="shared" si="138"/>
        <v>8</v>
      </c>
      <c r="D1706" s="15">
        <f t="shared" si="139"/>
        <v>2</v>
      </c>
      <c r="E1706" s="15">
        <f t="shared" si="140"/>
        <v>0</v>
      </c>
      <c r="F1706" s="15">
        <v>4283</v>
      </c>
      <c r="G1706" s="15">
        <v>0</v>
      </c>
      <c r="H1706" s="62">
        <f t="shared" si="141"/>
        <v>219.00182454183079</v>
      </c>
    </row>
    <row r="1707" spans="1:8" x14ac:dyDescent="0.3">
      <c r="A1707" s="60">
        <v>44075</v>
      </c>
      <c r="B1707" s="15">
        <f t="shared" si="137"/>
        <v>2020</v>
      </c>
      <c r="C1707" s="15">
        <f t="shared" si="138"/>
        <v>9</v>
      </c>
      <c r="D1707" s="15">
        <f t="shared" si="139"/>
        <v>3</v>
      </c>
      <c r="E1707" s="15">
        <f t="shared" si="140"/>
        <v>0</v>
      </c>
      <c r="F1707" s="15">
        <v>4058</v>
      </c>
      <c r="G1707" s="15">
        <v>0</v>
      </c>
      <c r="H1707" s="62">
        <f t="shared" si="141"/>
        <v>218.58783664057097</v>
      </c>
    </row>
    <row r="1708" spans="1:8" x14ac:dyDescent="0.3">
      <c r="A1708" s="60">
        <v>44076</v>
      </c>
      <c r="B1708" s="15">
        <f t="shared" si="137"/>
        <v>2020</v>
      </c>
      <c r="C1708" s="15">
        <f t="shared" si="138"/>
        <v>9</v>
      </c>
      <c r="D1708" s="15">
        <f t="shared" si="139"/>
        <v>4</v>
      </c>
      <c r="E1708" s="15">
        <f t="shared" si="140"/>
        <v>0</v>
      </c>
      <c r="F1708" s="15">
        <v>3853</v>
      </c>
      <c r="G1708" s="15">
        <v>0</v>
      </c>
      <c r="H1708" s="62">
        <f t="shared" si="141"/>
        <v>207.95926722793931</v>
      </c>
    </row>
    <row r="1709" spans="1:8" x14ac:dyDescent="0.3">
      <c r="A1709" s="60">
        <v>44077</v>
      </c>
      <c r="B1709" s="15">
        <f t="shared" si="137"/>
        <v>2020</v>
      </c>
      <c r="C1709" s="15">
        <f t="shared" si="138"/>
        <v>9</v>
      </c>
      <c r="D1709" s="15">
        <f t="shared" si="139"/>
        <v>5</v>
      </c>
      <c r="E1709" s="15">
        <f t="shared" si="140"/>
        <v>0</v>
      </c>
      <c r="F1709" s="15">
        <v>3647</v>
      </c>
      <c r="G1709" s="15">
        <v>0</v>
      </c>
      <c r="H1709" s="62">
        <f t="shared" si="141"/>
        <v>188.70809073228196</v>
      </c>
    </row>
    <row r="1710" spans="1:8" x14ac:dyDescent="0.3">
      <c r="A1710" s="60">
        <v>44078</v>
      </c>
      <c r="B1710" s="15">
        <f t="shared" si="137"/>
        <v>2020</v>
      </c>
      <c r="C1710" s="15">
        <f t="shared" si="138"/>
        <v>9</v>
      </c>
      <c r="D1710" s="15">
        <f t="shared" si="139"/>
        <v>6</v>
      </c>
      <c r="E1710" s="15">
        <f t="shared" si="140"/>
        <v>1</v>
      </c>
      <c r="F1710" s="15">
        <v>3457</v>
      </c>
      <c r="G1710" s="15">
        <v>0</v>
      </c>
      <c r="H1710" s="62">
        <f t="shared" si="141"/>
        <v>170.33635471820799</v>
      </c>
    </row>
    <row r="1711" spans="1:8" x14ac:dyDescent="0.3">
      <c r="A1711" s="60">
        <v>44079</v>
      </c>
      <c r="B1711" s="15">
        <f t="shared" si="137"/>
        <v>2020</v>
      </c>
      <c r="C1711" s="15">
        <f t="shared" si="138"/>
        <v>9</v>
      </c>
      <c r="D1711" s="15">
        <f t="shared" si="139"/>
        <v>7</v>
      </c>
      <c r="E1711" s="15">
        <f t="shared" si="140"/>
        <v>1</v>
      </c>
      <c r="F1711" s="15">
        <v>3288</v>
      </c>
      <c r="G1711" s="15">
        <v>0</v>
      </c>
      <c r="H1711" s="62">
        <f t="shared" si="141"/>
        <v>132.41687630820763</v>
      </c>
    </row>
    <row r="1712" spans="1:8" x14ac:dyDescent="0.3">
      <c r="A1712" s="60">
        <v>44080</v>
      </c>
      <c r="B1712" s="15">
        <f t="shared" si="137"/>
        <v>2020</v>
      </c>
      <c r="C1712" s="15">
        <f t="shared" si="138"/>
        <v>9</v>
      </c>
      <c r="D1712" s="15">
        <f t="shared" si="139"/>
        <v>1</v>
      </c>
      <c r="E1712" s="15">
        <f t="shared" si="140"/>
        <v>0</v>
      </c>
      <c r="F1712" s="15">
        <v>3152</v>
      </c>
      <c r="G1712" s="15">
        <v>0</v>
      </c>
      <c r="H1712" s="62">
        <f t="shared" si="141"/>
        <v>216.58076211353318</v>
      </c>
    </row>
    <row r="1713" spans="1:8" x14ac:dyDescent="0.3">
      <c r="A1713" s="60">
        <v>44081</v>
      </c>
      <c r="B1713" s="15">
        <f t="shared" si="137"/>
        <v>2020</v>
      </c>
      <c r="C1713" s="15">
        <f t="shared" si="138"/>
        <v>9</v>
      </c>
      <c r="D1713" s="15">
        <f t="shared" si="139"/>
        <v>2</v>
      </c>
      <c r="E1713" s="15">
        <f t="shared" si="140"/>
        <v>0</v>
      </c>
      <c r="F1713" s="15">
        <v>2931</v>
      </c>
      <c r="G1713" s="15">
        <v>0</v>
      </c>
      <c r="H1713" s="62">
        <f t="shared" si="141"/>
        <v>221.19844435530953</v>
      </c>
    </row>
    <row r="1714" spans="1:8" x14ac:dyDescent="0.3">
      <c r="A1714" s="60">
        <v>44082</v>
      </c>
      <c r="B1714" s="15">
        <f t="shared" si="137"/>
        <v>2020</v>
      </c>
      <c r="C1714" s="15">
        <f t="shared" si="138"/>
        <v>9</v>
      </c>
      <c r="D1714" s="15">
        <f t="shared" si="139"/>
        <v>3</v>
      </c>
      <c r="E1714" s="15">
        <f t="shared" si="140"/>
        <v>0</v>
      </c>
      <c r="F1714" s="15">
        <v>2694</v>
      </c>
      <c r="G1714" s="15">
        <v>0</v>
      </c>
      <c r="H1714" s="62">
        <f t="shared" si="141"/>
        <v>218.58783664057097</v>
      </c>
    </row>
    <row r="1715" spans="1:8" x14ac:dyDescent="0.3">
      <c r="A1715" s="60">
        <v>44083</v>
      </c>
      <c r="B1715" s="15">
        <f t="shared" si="137"/>
        <v>2020</v>
      </c>
      <c r="C1715" s="15">
        <f t="shared" si="138"/>
        <v>9</v>
      </c>
      <c r="D1715" s="15">
        <f t="shared" si="139"/>
        <v>4</v>
      </c>
      <c r="E1715" s="15">
        <f t="shared" si="140"/>
        <v>0</v>
      </c>
      <c r="F1715" s="15">
        <v>2465</v>
      </c>
      <c r="G1715" s="15">
        <v>0</v>
      </c>
      <c r="H1715" s="62">
        <f t="shared" si="141"/>
        <v>207.95926722793931</v>
      </c>
    </row>
    <row r="1716" spans="1:8" x14ac:dyDescent="0.3">
      <c r="A1716" s="60">
        <v>44084</v>
      </c>
      <c r="B1716" s="15">
        <f t="shared" si="137"/>
        <v>2020</v>
      </c>
      <c r="C1716" s="15">
        <f t="shared" si="138"/>
        <v>9</v>
      </c>
      <c r="D1716" s="15">
        <f t="shared" si="139"/>
        <v>5</v>
      </c>
      <c r="E1716" s="15">
        <f t="shared" si="140"/>
        <v>0</v>
      </c>
      <c r="F1716" s="15">
        <v>2263</v>
      </c>
      <c r="G1716" s="15">
        <v>0</v>
      </c>
      <c r="H1716" s="62">
        <f t="shared" si="141"/>
        <v>188.70809073228196</v>
      </c>
    </row>
    <row r="1717" spans="1:8" x14ac:dyDescent="0.3">
      <c r="A1717" s="60">
        <v>44085</v>
      </c>
      <c r="B1717" s="15">
        <f t="shared" si="137"/>
        <v>2020</v>
      </c>
      <c r="C1717" s="15">
        <f t="shared" si="138"/>
        <v>9</v>
      </c>
      <c r="D1717" s="15">
        <f t="shared" si="139"/>
        <v>6</v>
      </c>
      <c r="E1717" s="15">
        <f t="shared" si="140"/>
        <v>1</v>
      </c>
      <c r="F1717" s="15">
        <v>2065</v>
      </c>
      <c r="G1717" s="15">
        <v>0</v>
      </c>
      <c r="H1717" s="62">
        <f t="shared" si="141"/>
        <v>170.33635471820799</v>
      </c>
    </row>
    <row r="1718" spans="1:8" x14ac:dyDescent="0.3">
      <c r="A1718" s="60">
        <v>44086</v>
      </c>
      <c r="B1718" s="15">
        <f t="shared" si="137"/>
        <v>2020</v>
      </c>
      <c r="C1718" s="15">
        <f t="shared" si="138"/>
        <v>9</v>
      </c>
      <c r="D1718" s="15">
        <f t="shared" si="139"/>
        <v>7</v>
      </c>
      <c r="E1718" s="15">
        <f t="shared" si="140"/>
        <v>1</v>
      </c>
      <c r="F1718" s="15">
        <v>8913</v>
      </c>
      <c r="G1718" s="15">
        <v>7015</v>
      </c>
      <c r="H1718" s="62">
        <f t="shared" si="141"/>
        <v>132.41687630820763</v>
      </c>
    </row>
    <row r="1719" spans="1:8" x14ac:dyDescent="0.3">
      <c r="A1719" s="60">
        <v>44087</v>
      </c>
      <c r="B1719" s="15">
        <f t="shared" si="137"/>
        <v>2020</v>
      </c>
      <c r="C1719" s="15">
        <f t="shared" si="138"/>
        <v>9</v>
      </c>
      <c r="D1719" s="15">
        <f t="shared" si="139"/>
        <v>1</v>
      </c>
      <c r="E1719" s="15">
        <f t="shared" si="140"/>
        <v>0</v>
      </c>
      <c r="F1719" s="15">
        <v>8793</v>
      </c>
      <c r="G1719" s="15">
        <v>0</v>
      </c>
      <c r="H1719" s="62">
        <f t="shared" si="141"/>
        <v>216.58076211353318</v>
      </c>
    </row>
    <row r="1720" spans="1:8" x14ac:dyDescent="0.3">
      <c r="A1720" s="60">
        <v>44088</v>
      </c>
      <c r="B1720" s="15">
        <f t="shared" si="137"/>
        <v>2020</v>
      </c>
      <c r="C1720" s="15">
        <f t="shared" si="138"/>
        <v>9</v>
      </c>
      <c r="D1720" s="15">
        <f t="shared" si="139"/>
        <v>2</v>
      </c>
      <c r="E1720" s="15">
        <f t="shared" si="140"/>
        <v>0</v>
      </c>
      <c r="F1720" s="15">
        <v>8576</v>
      </c>
      <c r="G1720" s="15">
        <v>0</v>
      </c>
      <c r="H1720" s="62">
        <f t="shared" si="141"/>
        <v>221.19844435530953</v>
      </c>
    </row>
    <row r="1721" spans="1:8" x14ac:dyDescent="0.3">
      <c r="A1721" s="60">
        <v>44089</v>
      </c>
      <c r="B1721" s="15">
        <f t="shared" si="137"/>
        <v>2020</v>
      </c>
      <c r="C1721" s="15">
        <f t="shared" si="138"/>
        <v>9</v>
      </c>
      <c r="D1721" s="15">
        <f t="shared" si="139"/>
        <v>3</v>
      </c>
      <c r="E1721" s="15">
        <f t="shared" si="140"/>
        <v>0</v>
      </c>
      <c r="F1721" s="15">
        <v>8361</v>
      </c>
      <c r="G1721" s="15">
        <v>0</v>
      </c>
      <c r="H1721" s="62">
        <f t="shared" si="141"/>
        <v>218.58783664057097</v>
      </c>
    </row>
    <row r="1722" spans="1:8" x14ac:dyDescent="0.3">
      <c r="A1722" s="60">
        <v>44090</v>
      </c>
      <c r="B1722" s="15">
        <f t="shared" si="137"/>
        <v>2020</v>
      </c>
      <c r="C1722" s="15">
        <f t="shared" si="138"/>
        <v>9</v>
      </c>
      <c r="D1722" s="15">
        <f t="shared" si="139"/>
        <v>4</v>
      </c>
      <c r="E1722" s="15">
        <f t="shared" si="140"/>
        <v>0</v>
      </c>
      <c r="F1722" s="15">
        <v>8137</v>
      </c>
      <c r="G1722" s="15">
        <v>0</v>
      </c>
      <c r="H1722" s="62">
        <f t="shared" si="141"/>
        <v>207.95926722793931</v>
      </c>
    </row>
    <row r="1723" spans="1:8" x14ac:dyDescent="0.3">
      <c r="A1723" s="60">
        <v>44091</v>
      </c>
      <c r="B1723" s="15">
        <f t="shared" si="137"/>
        <v>2020</v>
      </c>
      <c r="C1723" s="15">
        <f t="shared" si="138"/>
        <v>9</v>
      </c>
      <c r="D1723" s="15">
        <f t="shared" si="139"/>
        <v>5</v>
      </c>
      <c r="E1723" s="15">
        <f t="shared" si="140"/>
        <v>0</v>
      </c>
      <c r="F1723" s="15">
        <v>7934</v>
      </c>
      <c r="G1723" s="15">
        <v>0</v>
      </c>
      <c r="H1723" s="62">
        <f t="shared" si="141"/>
        <v>188.70809073228196</v>
      </c>
    </row>
    <row r="1724" spans="1:8" x14ac:dyDescent="0.3">
      <c r="A1724" s="60">
        <v>44092</v>
      </c>
      <c r="B1724" s="15">
        <f t="shared" si="137"/>
        <v>2020</v>
      </c>
      <c r="C1724" s="15">
        <f t="shared" si="138"/>
        <v>9</v>
      </c>
      <c r="D1724" s="15">
        <f t="shared" si="139"/>
        <v>6</v>
      </c>
      <c r="E1724" s="15">
        <f t="shared" si="140"/>
        <v>1</v>
      </c>
      <c r="F1724" s="15">
        <v>7748</v>
      </c>
      <c r="G1724" s="15">
        <v>0</v>
      </c>
      <c r="H1724" s="62">
        <f t="shared" si="141"/>
        <v>170.33635471820799</v>
      </c>
    </row>
    <row r="1725" spans="1:8" x14ac:dyDescent="0.3">
      <c r="A1725" s="60">
        <v>44093</v>
      </c>
      <c r="B1725" s="15">
        <f t="shared" si="137"/>
        <v>2020</v>
      </c>
      <c r="C1725" s="15">
        <f t="shared" si="138"/>
        <v>9</v>
      </c>
      <c r="D1725" s="15">
        <f t="shared" si="139"/>
        <v>7</v>
      </c>
      <c r="E1725" s="15">
        <f t="shared" si="140"/>
        <v>1</v>
      </c>
      <c r="F1725" s="15">
        <v>7564</v>
      </c>
      <c r="G1725" s="15">
        <v>0</v>
      </c>
      <c r="H1725" s="62">
        <f t="shared" si="141"/>
        <v>132.41687630820763</v>
      </c>
    </row>
    <row r="1726" spans="1:8" x14ac:dyDescent="0.3">
      <c r="A1726" s="60">
        <v>44094</v>
      </c>
      <c r="B1726" s="15">
        <f t="shared" si="137"/>
        <v>2020</v>
      </c>
      <c r="C1726" s="15">
        <f t="shared" si="138"/>
        <v>9</v>
      </c>
      <c r="D1726" s="15">
        <f t="shared" si="139"/>
        <v>1</v>
      </c>
      <c r="E1726" s="15">
        <f t="shared" si="140"/>
        <v>0</v>
      </c>
      <c r="F1726" s="15">
        <v>7416</v>
      </c>
      <c r="G1726" s="15">
        <v>0</v>
      </c>
      <c r="H1726" s="62">
        <f t="shared" si="141"/>
        <v>216.58076211353318</v>
      </c>
    </row>
    <row r="1727" spans="1:8" x14ac:dyDescent="0.3">
      <c r="A1727" s="60">
        <v>44095</v>
      </c>
      <c r="B1727" s="15">
        <f t="shared" si="137"/>
        <v>2020</v>
      </c>
      <c r="C1727" s="15">
        <f t="shared" si="138"/>
        <v>9</v>
      </c>
      <c r="D1727" s="15">
        <f t="shared" si="139"/>
        <v>2</v>
      </c>
      <c r="E1727" s="15">
        <f t="shared" si="140"/>
        <v>0</v>
      </c>
      <c r="F1727" s="15">
        <v>7208</v>
      </c>
      <c r="G1727" s="15">
        <v>0</v>
      </c>
      <c r="H1727" s="62">
        <f t="shared" si="141"/>
        <v>221.19844435530953</v>
      </c>
    </row>
    <row r="1728" spans="1:8" x14ac:dyDescent="0.3">
      <c r="A1728" s="60">
        <v>44096</v>
      </c>
      <c r="B1728" s="15">
        <f t="shared" si="137"/>
        <v>2020</v>
      </c>
      <c r="C1728" s="15">
        <f t="shared" si="138"/>
        <v>9</v>
      </c>
      <c r="D1728" s="15">
        <f t="shared" si="139"/>
        <v>3</v>
      </c>
      <c r="E1728" s="15">
        <f t="shared" si="140"/>
        <v>0</v>
      </c>
      <c r="F1728" s="15">
        <v>6984</v>
      </c>
      <c r="G1728" s="15">
        <v>0</v>
      </c>
      <c r="H1728" s="62">
        <f t="shared" si="141"/>
        <v>218.58783664057097</v>
      </c>
    </row>
    <row r="1729" spans="1:8" x14ac:dyDescent="0.3">
      <c r="A1729" s="60">
        <v>44097</v>
      </c>
      <c r="B1729" s="15">
        <f t="shared" si="137"/>
        <v>2020</v>
      </c>
      <c r="C1729" s="15">
        <f t="shared" si="138"/>
        <v>9</v>
      </c>
      <c r="D1729" s="15">
        <f t="shared" si="139"/>
        <v>4</v>
      </c>
      <c r="E1729" s="15">
        <f t="shared" si="140"/>
        <v>0</v>
      </c>
      <c r="F1729" s="15">
        <v>6774</v>
      </c>
      <c r="G1729" s="15">
        <v>0</v>
      </c>
      <c r="H1729" s="62">
        <f t="shared" si="141"/>
        <v>207.95926722793931</v>
      </c>
    </row>
    <row r="1730" spans="1:8" x14ac:dyDescent="0.3">
      <c r="A1730" s="60">
        <v>44098</v>
      </c>
      <c r="B1730" s="15">
        <f t="shared" ref="B1730:B1793" si="142">YEAR(A1730)</f>
        <v>2020</v>
      </c>
      <c r="C1730" s="15">
        <f t="shared" ref="C1730:C1793" si="143">MONTH(A1730)</f>
        <v>9</v>
      </c>
      <c r="D1730" s="15">
        <f t="shared" ref="D1730:D1793" si="144">WEEKDAY(A1730)</f>
        <v>5</v>
      </c>
      <c r="E1730" s="15">
        <f t="shared" ref="E1730:E1793" si="145">IF(OR(D1730=6,D1730=7),1,0)</f>
        <v>0</v>
      </c>
      <c r="F1730" s="15">
        <v>6575</v>
      </c>
      <c r="G1730" s="15">
        <v>0</v>
      </c>
      <c r="H1730" s="62">
        <f t="shared" ref="H1730:H1793" si="146">100-2.17*D1730^2.25+12.77*D1730+EXP(-D1730/0.032)+5*C1730^0.75+10*E1730+20*(B1730-2016)</f>
        <v>188.70809073228196</v>
      </c>
    </row>
    <row r="1731" spans="1:8" x14ac:dyDescent="0.3">
      <c r="A1731" s="60">
        <v>44099</v>
      </c>
      <c r="B1731" s="15">
        <f t="shared" si="142"/>
        <v>2020</v>
      </c>
      <c r="C1731" s="15">
        <f t="shared" si="143"/>
        <v>9</v>
      </c>
      <c r="D1731" s="15">
        <f t="shared" si="144"/>
        <v>6</v>
      </c>
      <c r="E1731" s="15">
        <f t="shared" si="145"/>
        <v>1</v>
      </c>
      <c r="F1731" s="15">
        <v>6386</v>
      </c>
      <c r="G1731" s="15">
        <v>0</v>
      </c>
      <c r="H1731" s="62">
        <f t="shared" si="146"/>
        <v>170.33635471820799</v>
      </c>
    </row>
    <row r="1732" spans="1:8" x14ac:dyDescent="0.3">
      <c r="A1732" s="60">
        <v>44100</v>
      </c>
      <c r="B1732" s="15">
        <f t="shared" si="142"/>
        <v>2020</v>
      </c>
      <c r="C1732" s="15">
        <f t="shared" si="143"/>
        <v>9</v>
      </c>
      <c r="D1732" s="15">
        <f t="shared" si="144"/>
        <v>7</v>
      </c>
      <c r="E1732" s="15">
        <f t="shared" si="145"/>
        <v>1</v>
      </c>
      <c r="F1732" s="15">
        <v>6210</v>
      </c>
      <c r="G1732" s="15">
        <v>0</v>
      </c>
      <c r="H1732" s="62">
        <f t="shared" si="146"/>
        <v>132.41687630820763</v>
      </c>
    </row>
    <row r="1733" spans="1:8" x14ac:dyDescent="0.3">
      <c r="A1733" s="60">
        <v>44101</v>
      </c>
      <c r="B1733" s="15">
        <f t="shared" si="142"/>
        <v>2020</v>
      </c>
      <c r="C1733" s="15">
        <f t="shared" si="143"/>
        <v>9</v>
      </c>
      <c r="D1733" s="15">
        <f t="shared" si="144"/>
        <v>1</v>
      </c>
      <c r="E1733" s="15">
        <f t="shared" si="145"/>
        <v>0</v>
      </c>
      <c r="F1733" s="15">
        <v>6078</v>
      </c>
      <c r="G1733" s="15">
        <v>0</v>
      </c>
      <c r="H1733" s="62">
        <f t="shared" si="146"/>
        <v>216.58076211353318</v>
      </c>
    </row>
    <row r="1734" spans="1:8" x14ac:dyDescent="0.3">
      <c r="A1734" s="60">
        <v>44102</v>
      </c>
      <c r="B1734" s="15">
        <f t="shared" si="142"/>
        <v>2020</v>
      </c>
      <c r="C1734" s="15">
        <f t="shared" si="143"/>
        <v>9</v>
      </c>
      <c r="D1734" s="15">
        <f t="shared" si="144"/>
        <v>2</v>
      </c>
      <c r="E1734" s="15">
        <f t="shared" si="145"/>
        <v>0</v>
      </c>
      <c r="F1734" s="15">
        <v>5865</v>
      </c>
      <c r="G1734" s="15">
        <v>0</v>
      </c>
      <c r="H1734" s="62">
        <f t="shared" si="146"/>
        <v>221.19844435530953</v>
      </c>
    </row>
    <row r="1735" spans="1:8" x14ac:dyDescent="0.3">
      <c r="A1735" s="60">
        <v>44103</v>
      </c>
      <c r="B1735" s="15">
        <f t="shared" si="142"/>
        <v>2020</v>
      </c>
      <c r="C1735" s="15">
        <f t="shared" si="143"/>
        <v>9</v>
      </c>
      <c r="D1735" s="15">
        <f t="shared" si="144"/>
        <v>3</v>
      </c>
      <c r="E1735" s="15">
        <f t="shared" si="145"/>
        <v>0</v>
      </c>
      <c r="F1735" s="15">
        <v>5653</v>
      </c>
      <c r="G1735" s="15">
        <v>0</v>
      </c>
      <c r="H1735" s="62">
        <f t="shared" si="146"/>
        <v>218.58783664057097</v>
      </c>
    </row>
    <row r="1736" spans="1:8" x14ac:dyDescent="0.3">
      <c r="A1736" s="60">
        <v>44104</v>
      </c>
      <c r="B1736" s="15">
        <f t="shared" si="142"/>
        <v>2020</v>
      </c>
      <c r="C1736" s="15">
        <f t="shared" si="143"/>
        <v>9</v>
      </c>
      <c r="D1736" s="15">
        <f t="shared" si="144"/>
        <v>4</v>
      </c>
      <c r="E1736" s="15">
        <f t="shared" si="145"/>
        <v>0</v>
      </c>
      <c r="F1736" s="15">
        <v>5442</v>
      </c>
      <c r="G1736" s="15">
        <v>0</v>
      </c>
      <c r="H1736" s="62">
        <f t="shared" si="146"/>
        <v>207.95926722793931</v>
      </c>
    </row>
    <row r="1737" spans="1:8" x14ac:dyDescent="0.3">
      <c r="A1737" s="60">
        <v>44105</v>
      </c>
      <c r="B1737" s="15">
        <f t="shared" si="142"/>
        <v>2020</v>
      </c>
      <c r="C1737" s="15">
        <f t="shared" si="143"/>
        <v>10</v>
      </c>
      <c r="D1737" s="15">
        <f t="shared" si="144"/>
        <v>5</v>
      </c>
      <c r="E1737" s="15">
        <f t="shared" si="145"/>
        <v>0</v>
      </c>
      <c r="F1737" s="15">
        <v>5221</v>
      </c>
      <c r="G1737" s="15">
        <v>0</v>
      </c>
      <c r="H1737" s="62">
        <f t="shared" si="146"/>
        <v>190.84439487826626</v>
      </c>
    </row>
    <row r="1738" spans="1:8" x14ac:dyDescent="0.3">
      <c r="A1738" s="60">
        <v>44106</v>
      </c>
      <c r="B1738" s="15">
        <f t="shared" si="142"/>
        <v>2020</v>
      </c>
      <c r="C1738" s="15">
        <f t="shared" si="143"/>
        <v>10</v>
      </c>
      <c r="D1738" s="15">
        <f t="shared" si="144"/>
        <v>6</v>
      </c>
      <c r="E1738" s="15">
        <f t="shared" si="145"/>
        <v>1</v>
      </c>
      <c r="F1738" s="15">
        <v>5021</v>
      </c>
      <c r="G1738" s="15">
        <v>0</v>
      </c>
      <c r="H1738" s="62">
        <f t="shared" si="146"/>
        <v>172.47265886419228</v>
      </c>
    </row>
    <row r="1739" spans="1:8" x14ac:dyDescent="0.3">
      <c r="A1739" s="60">
        <v>44107</v>
      </c>
      <c r="B1739" s="15">
        <f t="shared" si="142"/>
        <v>2020</v>
      </c>
      <c r="C1739" s="15">
        <f t="shared" si="143"/>
        <v>10</v>
      </c>
      <c r="D1739" s="15">
        <f t="shared" si="144"/>
        <v>7</v>
      </c>
      <c r="E1739" s="15">
        <f t="shared" si="145"/>
        <v>1</v>
      </c>
      <c r="F1739" s="15">
        <v>4851</v>
      </c>
      <c r="G1739" s="15">
        <v>0</v>
      </c>
      <c r="H1739" s="62">
        <f t="shared" si="146"/>
        <v>134.55318045419193</v>
      </c>
    </row>
    <row r="1740" spans="1:8" x14ac:dyDescent="0.3">
      <c r="A1740" s="60">
        <v>44108</v>
      </c>
      <c r="B1740" s="15">
        <f t="shared" si="142"/>
        <v>2020</v>
      </c>
      <c r="C1740" s="15">
        <f t="shared" si="143"/>
        <v>10</v>
      </c>
      <c r="D1740" s="15">
        <f t="shared" si="144"/>
        <v>1</v>
      </c>
      <c r="E1740" s="15">
        <f t="shared" si="145"/>
        <v>0</v>
      </c>
      <c r="F1740" s="15">
        <v>4709</v>
      </c>
      <c r="G1740" s="15">
        <v>0</v>
      </c>
      <c r="H1740" s="62">
        <f t="shared" si="146"/>
        <v>218.71706625951748</v>
      </c>
    </row>
    <row r="1741" spans="1:8" x14ac:dyDescent="0.3">
      <c r="A1741" s="60">
        <v>44109</v>
      </c>
      <c r="B1741" s="15">
        <f t="shared" si="142"/>
        <v>2020</v>
      </c>
      <c r="C1741" s="15">
        <f t="shared" si="143"/>
        <v>10</v>
      </c>
      <c r="D1741" s="15">
        <f t="shared" si="144"/>
        <v>2</v>
      </c>
      <c r="E1741" s="15">
        <f t="shared" si="145"/>
        <v>0</v>
      </c>
      <c r="F1741" s="15">
        <v>4504</v>
      </c>
      <c r="G1741" s="15">
        <v>0</v>
      </c>
      <c r="H1741" s="62">
        <f t="shared" si="146"/>
        <v>223.33474850129383</v>
      </c>
    </row>
    <row r="1742" spans="1:8" x14ac:dyDescent="0.3">
      <c r="A1742" s="60">
        <v>44110</v>
      </c>
      <c r="B1742" s="15">
        <f t="shared" si="142"/>
        <v>2020</v>
      </c>
      <c r="C1742" s="15">
        <f t="shared" si="143"/>
        <v>10</v>
      </c>
      <c r="D1742" s="15">
        <f t="shared" si="144"/>
        <v>3</v>
      </c>
      <c r="E1742" s="15">
        <f t="shared" si="145"/>
        <v>0</v>
      </c>
      <c r="F1742" s="15">
        <v>4274</v>
      </c>
      <c r="G1742" s="15">
        <v>0</v>
      </c>
      <c r="H1742" s="62">
        <f t="shared" si="146"/>
        <v>220.7241407865553</v>
      </c>
    </row>
    <row r="1743" spans="1:8" x14ac:dyDescent="0.3">
      <c r="A1743" s="60">
        <v>44111</v>
      </c>
      <c r="B1743" s="15">
        <f t="shared" si="142"/>
        <v>2020</v>
      </c>
      <c r="C1743" s="15">
        <f t="shared" si="143"/>
        <v>10</v>
      </c>
      <c r="D1743" s="15">
        <f t="shared" si="144"/>
        <v>4</v>
      </c>
      <c r="E1743" s="15">
        <f t="shared" si="145"/>
        <v>0</v>
      </c>
      <c r="F1743" s="15">
        <v>4046</v>
      </c>
      <c r="G1743" s="15">
        <v>0</v>
      </c>
      <c r="H1743" s="62">
        <f t="shared" si="146"/>
        <v>210.0955713739236</v>
      </c>
    </row>
    <row r="1744" spans="1:8" x14ac:dyDescent="0.3">
      <c r="A1744" s="60">
        <v>44112</v>
      </c>
      <c r="B1744" s="15">
        <f t="shared" si="142"/>
        <v>2020</v>
      </c>
      <c r="C1744" s="15">
        <f t="shared" si="143"/>
        <v>10</v>
      </c>
      <c r="D1744" s="15">
        <f t="shared" si="144"/>
        <v>5</v>
      </c>
      <c r="E1744" s="15">
        <f t="shared" si="145"/>
        <v>0</v>
      </c>
      <c r="F1744" s="15">
        <v>3821</v>
      </c>
      <c r="G1744" s="15">
        <v>0</v>
      </c>
      <c r="H1744" s="62">
        <f t="shared" si="146"/>
        <v>190.84439487826626</v>
      </c>
    </row>
    <row r="1745" spans="1:8" x14ac:dyDescent="0.3">
      <c r="A1745" s="60">
        <v>44113</v>
      </c>
      <c r="B1745" s="15">
        <f t="shared" si="142"/>
        <v>2020</v>
      </c>
      <c r="C1745" s="15">
        <f t="shared" si="143"/>
        <v>10</v>
      </c>
      <c r="D1745" s="15">
        <f t="shared" si="144"/>
        <v>6</v>
      </c>
      <c r="E1745" s="15">
        <f t="shared" si="145"/>
        <v>1</v>
      </c>
      <c r="F1745" s="15">
        <v>3637</v>
      </c>
      <c r="G1745" s="15">
        <v>0</v>
      </c>
      <c r="H1745" s="62">
        <f t="shared" si="146"/>
        <v>172.47265886419228</v>
      </c>
    </row>
    <row r="1746" spans="1:8" x14ac:dyDescent="0.3">
      <c r="A1746" s="60">
        <v>44114</v>
      </c>
      <c r="B1746" s="15">
        <f t="shared" si="142"/>
        <v>2020</v>
      </c>
      <c r="C1746" s="15">
        <f t="shared" si="143"/>
        <v>10</v>
      </c>
      <c r="D1746" s="15">
        <f t="shared" si="144"/>
        <v>7</v>
      </c>
      <c r="E1746" s="15">
        <f t="shared" si="145"/>
        <v>1</v>
      </c>
      <c r="F1746" s="15">
        <v>3474</v>
      </c>
      <c r="G1746" s="15">
        <v>0</v>
      </c>
      <c r="H1746" s="62">
        <f t="shared" si="146"/>
        <v>134.55318045419193</v>
      </c>
    </row>
    <row r="1747" spans="1:8" x14ac:dyDescent="0.3">
      <c r="A1747" s="60">
        <v>44115</v>
      </c>
      <c r="B1747" s="15">
        <f t="shared" si="142"/>
        <v>2020</v>
      </c>
      <c r="C1747" s="15">
        <f t="shared" si="143"/>
        <v>10</v>
      </c>
      <c r="D1747" s="15">
        <f t="shared" si="144"/>
        <v>1</v>
      </c>
      <c r="E1747" s="15">
        <f t="shared" si="145"/>
        <v>0</v>
      </c>
      <c r="F1747" s="15">
        <v>3355</v>
      </c>
      <c r="G1747" s="15">
        <v>0</v>
      </c>
      <c r="H1747" s="62">
        <f t="shared" si="146"/>
        <v>218.71706625951748</v>
      </c>
    </row>
    <row r="1748" spans="1:8" x14ac:dyDescent="0.3">
      <c r="A1748" s="60">
        <v>44116</v>
      </c>
      <c r="B1748" s="15">
        <f t="shared" si="142"/>
        <v>2020</v>
      </c>
      <c r="C1748" s="15">
        <f t="shared" si="143"/>
        <v>10</v>
      </c>
      <c r="D1748" s="15">
        <f t="shared" si="144"/>
        <v>2</v>
      </c>
      <c r="E1748" s="15">
        <f t="shared" si="145"/>
        <v>0</v>
      </c>
      <c r="F1748" s="15">
        <v>3136</v>
      </c>
      <c r="G1748" s="15">
        <v>0</v>
      </c>
      <c r="H1748" s="62">
        <f t="shared" si="146"/>
        <v>223.33474850129383</v>
      </c>
    </row>
    <row r="1749" spans="1:8" x14ac:dyDescent="0.3">
      <c r="A1749" s="60">
        <v>44117</v>
      </c>
      <c r="B1749" s="15">
        <f t="shared" si="142"/>
        <v>2020</v>
      </c>
      <c r="C1749" s="15">
        <f t="shared" si="143"/>
        <v>10</v>
      </c>
      <c r="D1749" s="15">
        <f t="shared" si="144"/>
        <v>3</v>
      </c>
      <c r="E1749" s="15">
        <f t="shared" si="145"/>
        <v>0</v>
      </c>
      <c r="F1749" s="15">
        <v>2910</v>
      </c>
      <c r="G1749" s="15">
        <v>0</v>
      </c>
      <c r="H1749" s="62">
        <f t="shared" si="146"/>
        <v>220.7241407865553</v>
      </c>
    </row>
    <row r="1750" spans="1:8" x14ac:dyDescent="0.3">
      <c r="A1750" s="60">
        <v>44118</v>
      </c>
      <c r="B1750" s="15">
        <f t="shared" si="142"/>
        <v>2020</v>
      </c>
      <c r="C1750" s="15">
        <f t="shared" si="143"/>
        <v>10</v>
      </c>
      <c r="D1750" s="15">
        <f t="shared" si="144"/>
        <v>4</v>
      </c>
      <c r="E1750" s="15">
        <f t="shared" si="145"/>
        <v>0</v>
      </c>
      <c r="F1750" s="15">
        <v>2687</v>
      </c>
      <c r="G1750" s="15">
        <v>0</v>
      </c>
      <c r="H1750" s="62">
        <f t="shared" si="146"/>
        <v>210.0955713739236</v>
      </c>
    </row>
    <row r="1751" spans="1:8" x14ac:dyDescent="0.3">
      <c r="A1751" s="60">
        <v>44119</v>
      </c>
      <c r="B1751" s="15">
        <f t="shared" si="142"/>
        <v>2020</v>
      </c>
      <c r="C1751" s="15">
        <f t="shared" si="143"/>
        <v>10</v>
      </c>
      <c r="D1751" s="15">
        <f t="shared" si="144"/>
        <v>5</v>
      </c>
      <c r="E1751" s="15">
        <f t="shared" si="145"/>
        <v>0</v>
      </c>
      <c r="F1751" s="15">
        <v>2482</v>
      </c>
      <c r="G1751" s="15">
        <v>0</v>
      </c>
      <c r="H1751" s="62">
        <f t="shared" si="146"/>
        <v>190.84439487826626</v>
      </c>
    </row>
    <row r="1752" spans="1:8" x14ac:dyDescent="0.3">
      <c r="A1752" s="60">
        <v>44120</v>
      </c>
      <c r="B1752" s="15">
        <f t="shared" si="142"/>
        <v>2020</v>
      </c>
      <c r="C1752" s="15">
        <f t="shared" si="143"/>
        <v>10</v>
      </c>
      <c r="D1752" s="15">
        <f t="shared" si="144"/>
        <v>6</v>
      </c>
      <c r="E1752" s="15">
        <f t="shared" si="145"/>
        <v>1</v>
      </c>
      <c r="F1752" s="15">
        <v>2299</v>
      </c>
      <c r="G1752" s="15">
        <v>0</v>
      </c>
      <c r="H1752" s="62">
        <f t="shared" si="146"/>
        <v>172.47265886419228</v>
      </c>
    </row>
    <row r="1753" spans="1:8" x14ac:dyDescent="0.3">
      <c r="A1753" s="60">
        <v>44121</v>
      </c>
      <c r="B1753" s="15">
        <f t="shared" si="142"/>
        <v>2020</v>
      </c>
      <c r="C1753" s="15">
        <f t="shared" si="143"/>
        <v>10</v>
      </c>
      <c r="D1753" s="15">
        <f t="shared" si="144"/>
        <v>7</v>
      </c>
      <c r="E1753" s="15">
        <f t="shared" si="145"/>
        <v>1</v>
      </c>
      <c r="F1753" s="15">
        <v>2134</v>
      </c>
      <c r="G1753" s="15">
        <v>0</v>
      </c>
      <c r="H1753" s="62">
        <f t="shared" si="146"/>
        <v>134.55318045419193</v>
      </c>
    </row>
    <row r="1754" spans="1:8" x14ac:dyDescent="0.3">
      <c r="A1754" s="60">
        <v>44122</v>
      </c>
      <c r="B1754" s="15">
        <f t="shared" si="142"/>
        <v>2020</v>
      </c>
      <c r="C1754" s="15">
        <f t="shared" si="143"/>
        <v>10</v>
      </c>
      <c r="D1754" s="15">
        <f t="shared" si="144"/>
        <v>1</v>
      </c>
      <c r="E1754" s="15">
        <f t="shared" si="145"/>
        <v>0</v>
      </c>
      <c r="F1754" s="15">
        <v>2010</v>
      </c>
      <c r="G1754" s="15">
        <v>0</v>
      </c>
      <c r="H1754" s="62">
        <f t="shared" si="146"/>
        <v>218.71706625951748</v>
      </c>
    </row>
    <row r="1755" spans="1:8" x14ac:dyDescent="0.3">
      <c r="A1755" s="60">
        <v>44123</v>
      </c>
      <c r="B1755" s="15">
        <f t="shared" si="142"/>
        <v>2020</v>
      </c>
      <c r="C1755" s="15">
        <f t="shared" si="143"/>
        <v>10</v>
      </c>
      <c r="D1755" s="15">
        <f t="shared" si="144"/>
        <v>2</v>
      </c>
      <c r="E1755" s="15">
        <f t="shared" si="145"/>
        <v>0</v>
      </c>
      <c r="F1755" s="15">
        <v>7021</v>
      </c>
      <c r="G1755" s="15">
        <v>5243</v>
      </c>
      <c r="H1755" s="62">
        <f t="shared" si="146"/>
        <v>223.33474850129383</v>
      </c>
    </row>
    <row r="1756" spans="1:8" x14ac:dyDescent="0.3">
      <c r="A1756" s="60">
        <v>44124</v>
      </c>
      <c r="B1756" s="15">
        <f t="shared" si="142"/>
        <v>2020</v>
      </c>
      <c r="C1756" s="15">
        <f t="shared" si="143"/>
        <v>10</v>
      </c>
      <c r="D1756" s="15">
        <f t="shared" si="144"/>
        <v>3</v>
      </c>
      <c r="E1756" s="15">
        <f t="shared" si="145"/>
        <v>0</v>
      </c>
      <c r="F1756" s="15">
        <v>6805</v>
      </c>
      <c r="G1756" s="15">
        <v>0</v>
      </c>
      <c r="H1756" s="62">
        <f t="shared" si="146"/>
        <v>220.7241407865553</v>
      </c>
    </row>
    <row r="1757" spans="1:8" x14ac:dyDescent="0.3">
      <c r="A1757" s="60">
        <v>44125</v>
      </c>
      <c r="B1757" s="15">
        <f t="shared" si="142"/>
        <v>2020</v>
      </c>
      <c r="C1757" s="15">
        <f t="shared" si="143"/>
        <v>10</v>
      </c>
      <c r="D1757" s="15">
        <f t="shared" si="144"/>
        <v>4</v>
      </c>
      <c r="E1757" s="15">
        <f t="shared" si="145"/>
        <v>0</v>
      </c>
      <c r="F1757" s="15">
        <v>6581</v>
      </c>
      <c r="G1757" s="15">
        <v>0</v>
      </c>
      <c r="H1757" s="62">
        <f t="shared" si="146"/>
        <v>210.0955713739236</v>
      </c>
    </row>
    <row r="1758" spans="1:8" x14ac:dyDescent="0.3">
      <c r="A1758" s="60">
        <v>44126</v>
      </c>
      <c r="B1758" s="15">
        <f t="shared" si="142"/>
        <v>2020</v>
      </c>
      <c r="C1758" s="15">
        <f t="shared" si="143"/>
        <v>10</v>
      </c>
      <c r="D1758" s="15">
        <f t="shared" si="144"/>
        <v>5</v>
      </c>
      <c r="E1758" s="15">
        <f t="shared" si="145"/>
        <v>0</v>
      </c>
      <c r="F1758" s="15">
        <v>6372</v>
      </c>
      <c r="G1758" s="15">
        <v>0</v>
      </c>
      <c r="H1758" s="62">
        <f t="shared" si="146"/>
        <v>190.84439487826626</v>
      </c>
    </row>
    <row r="1759" spans="1:8" x14ac:dyDescent="0.3">
      <c r="A1759" s="60">
        <v>44127</v>
      </c>
      <c r="B1759" s="15">
        <f t="shared" si="142"/>
        <v>2020</v>
      </c>
      <c r="C1759" s="15">
        <f t="shared" si="143"/>
        <v>10</v>
      </c>
      <c r="D1759" s="15">
        <f t="shared" si="144"/>
        <v>6</v>
      </c>
      <c r="E1759" s="15">
        <f t="shared" si="145"/>
        <v>1</v>
      </c>
      <c r="F1759" s="15">
        <v>6195</v>
      </c>
      <c r="G1759" s="15">
        <v>0</v>
      </c>
      <c r="H1759" s="62">
        <f t="shared" si="146"/>
        <v>172.47265886419228</v>
      </c>
    </row>
    <row r="1760" spans="1:8" x14ac:dyDescent="0.3">
      <c r="A1760" s="60">
        <v>44128</v>
      </c>
      <c r="B1760" s="15">
        <f t="shared" si="142"/>
        <v>2020</v>
      </c>
      <c r="C1760" s="15">
        <f t="shared" si="143"/>
        <v>10</v>
      </c>
      <c r="D1760" s="15">
        <f t="shared" si="144"/>
        <v>7</v>
      </c>
      <c r="E1760" s="15">
        <f t="shared" si="145"/>
        <v>1</v>
      </c>
      <c r="F1760" s="15">
        <v>6028</v>
      </c>
      <c r="G1760" s="15">
        <v>0</v>
      </c>
      <c r="H1760" s="62">
        <f t="shared" si="146"/>
        <v>134.55318045419193</v>
      </c>
    </row>
    <row r="1761" spans="1:8" x14ac:dyDescent="0.3">
      <c r="A1761" s="60">
        <v>44129</v>
      </c>
      <c r="B1761" s="15">
        <f t="shared" si="142"/>
        <v>2020</v>
      </c>
      <c r="C1761" s="15">
        <f t="shared" si="143"/>
        <v>10</v>
      </c>
      <c r="D1761" s="15">
        <f t="shared" si="144"/>
        <v>1</v>
      </c>
      <c r="E1761" s="15">
        <f t="shared" si="145"/>
        <v>0</v>
      </c>
      <c r="F1761" s="15">
        <v>5890</v>
      </c>
      <c r="G1761" s="15">
        <v>0</v>
      </c>
      <c r="H1761" s="62">
        <f t="shared" si="146"/>
        <v>218.71706625951748</v>
      </c>
    </row>
    <row r="1762" spans="1:8" x14ac:dyDescent="0.3">
      <c r="A1762" s="60">
        <v>44130</v>
      </c>
      <c r="B1762" s="15">
        <f t="shared" si="142"/>
        <v>2020</v>
      </c>
      <c r="C1762" s="15">
        <f t="shared" si="143"/>
        <v>10</v>
      </c>
      <c r="D1762" s="15">
        <f t="shared" si="144"/>
        <v>2</v>
      </c>
      <c r="E1762" s="15">
        <f t="shared" si="145"/>
        <v>0</v>
      </c>
      <c r="F1762" s="15">
        <v>5686</v>
      </c>
      <c r="G1762" s="15">
        <v>0</v>
      </c>
      <c r="H1762" s="62">
        <f t="shared" si="146"/>
        <v>223.33474850129383</v>
      </c>
    </row>
    <row r="1763" spans="1:8" x14ac:dyDescent="0.3">
      <c r="A1763" s="60">
        <v>44131</v>
      </c>
      <c r="B1763" s="15">
        <f t="shared" si="142"/>
        <v>2020</v>
      </c>
      <c r="C1763" s="15">
        <f t="shared" si="143"/>
        <v>10</v>
      </c>
      <c r="D1763" s="15">
        <f t="shared" si="144"/>
        <v>3</v>
      </c>
      <c r="E1763" s="15">
        <f t="shared" si="145"/>
        <v>0</v>
      </c>
      <c r="F1763" s="15">
        <v>5446</v>
      </c>
      <c r="G1763" s="15">
        <v>0</v>
      </c>
      <c r="H1763" s="62">
        <f t="shared" si="146"/>
        <v>220.7241407865553</v>
      </c>
    </row>
    <row r="1764" spans="1:8" x14ac:dyDescent="0.3">
      <c r="A1764" s="60">
        <v>44132</v>
      </c>
      <c r="B1764" s="15">
        <f t="shared" si="142"/>
        <v>2020</v>
      </c>
      <c r="C1764" s="15">
        <f t="shared" si="143"/>
        <v>10</v>
      </c>
      <c r="D1764" s="15">
        <f t="shared" si="144"/>
        <v>4</v>
      </c>
      <c r="E1764" s="15">
        <f t="shared" si="145"/>
        <v>0</v>
      </c>
      <c r="F1764" s="15">
        <v>5231</v>
      </c>
      <c r="G1764" s="15">
        <v>0</v>
      </c>
      <c r="H1764" s="62">
        <f t="shared" si="146"/>
        <v>210.0955713739236</v>
      </c>
    </row>
    <row r="1765" spans="1:8" x14ac:dyDescent="0.3">
      <c r="A1765" s="60">
        <v>44133</v>
      </c>
      <c r="B1765" s="15">
        <f t="shared" si="142"/>
        <v>2020</v>
      </c>
      <c r="C1765" s="15">
        <f t="shared" si="143"/>
        <v>10</v>
      </c>
      <c r="D1765" s="15">
        <f t="shared" si="144"/>
        <v>5</v>
      </c>
      <c r="E1765" s="15">
        <f t="shared" si="145"/>
        <v>0</v>
      </c>
      <c r="F1765" s="15">
        <v>5020</v>
      </c>
      <c r="G1765" s="15">
        <v>0</v>
      </c>
      <c r="H1765" s="62">
        <f t="shared" si="146"/>
        <v>190.84439487826626</v>
      </c>
    </row>
    <row r="1766" spans="1:8" x14ac:dyDescent="0.3">
      <c r="A1766" s="60">
        <v>44134</v>
      </c>
      <c r="B1766" s="15">
        <f t="shared" si="142"/>
        <v>2020</v>
      </c>
      <c r="C1766" s="15">
        <f t="shared" si="143"/>
        <v>10</v>
      </c>
      <c r="D1766" s="15">
        <f t="shared" si="144"/>
        <v>6</v>
      </c>
      <c r="E1766" s="15">
        <f t="shared" si="145"/>
        <v>1</v>
      </c>
      <c r="F1766" s="15">
        <v>4834</v>
      </c>
      <c r="G1766" s="15">
        <v>0</v>
      </c>
      <c r="H1766" s="62">
        <f t="shared" si="146"/>
        <v>172.47265886419228</v>
      </c>
    </row>
    <row r="1767" spans="1:8" x14ac:dyDescent="0.3">
      <c r="A1767" s="60">
        <v>44135</v>
      </c>
      <c r="B1767" s="15">
        <f t="shared" si="142"/>
        <v>2020</v>
      </c>
      <c r="C1767" s="15">
        <f t="shared" si="143"/>
        <v>10</v>
      </c>
      <c r="D1767" s="15">
        <f t="shared" si="144"/>
        <v>7</v>
      </c>
      <c r="E1767" s="15">
        <f t="shared" si="145"/>
        <v>1</v>
      </c>
      <c r="F1767" s="15">
        <v>4662</v>
      </c>
      <c r="G1767" s="15">
        <v>0</v>
      </c>
      <c r="H1767" s="62">
        <f t="shared" si="146"/>
        <v>134.55318045419193</v>
      </c>
    </row>
    <row r="1768" spans="1:8" x14ac:dyDescent="0.3">
      <c r="A1768" s="60">
        <v>44136</v>
      </c>
      <c r="B1768" s="15">
        <f t="shared" si="142"/>
        <v>2020</v>
      </c>
      <c r="C1768" s="15">
        <f t="shared" si="143"/>
        <v>11</v>
      </c>
      <c r="D1768" s="15">
        <f t="shared" si="144"/>
        <v>1</v>
      </c>
      <c r="E1768" s="15">
        <f t="shared" si="145"/>
        <v>0</v>
      </c>
      <c r="F1768" s="15">
        <v>4525</v>
      </c>
      <c r="G1768" s="15">
        <v>0</v>
      </c>
      <c r="H1768" s="62">
        <f t="shared" si="146"/>
        <v>220.80052677268623</v>
      </c>
    </row>
    <row r="1769" spans="1:8" x14ac:dyDescent="0.3">
      <c r="A1769" s="60">
        <v>44137</v>
      </c>
      <c r="B1769" s="15">
        <f t="shared" si="142"/>
        <v>2020</v>
      </c>
      <c r="C1769" s="15">
        <f t="shared" si="143"/>
        <v>11</v>
      </c>
      <c r="D1769" s="15">
        <f t="shared" si="144"/>
        <v>2</v>
      </c>
      <c r="E1769" s="15">
        <f t="shared" si="145"/>
        <v>0</v>
      </c>
      <c r="F1769" s="15">
        <v>4285</v>
      </c>
      <c r="G1769" s="15">
        <v>0</v>
      </c>
      <c r="H1769" s="62">
        <f t="shared" si="146"/>
        <v>225.41820901446255</v>
      </c>
    </row>
    <row r="1770" spans="1:8" x14ac:dyDescent="0.3">
      <c r="A1770" s="60">
        <v>44138</v>
      </c>
      <c r="B1770" s="15">
        <f t="shared" si="142"/>
        <v>2020</v>
      </c>
      <c r="C1770" s="15">
        <f t="shared" si="143"/>
        <v>11</v>
      </c>
      <c r="D1770" s="15">
        <f t="shared" si="144"/>
        <v>3</v>
      </c>
      <c r="E1770" s="15">
        <f t="shared" si="145"/>
        <v>0</v>
      </c>
      <c r="F1770" s="15">
        <v>4073</v>
      </c>
      <c r="G1770" s="15">
        <v>0</v>
      </c>
      <c r="H1770" s="62">
        <f t="shared" si="146"/>
        <v>222.80760129972401</v>
      </c>
    </row>
    <row r="1771" spans="1:8" x14ac:dyDescent="0.3">
      <c r="A1771" s="60">
        <v>44139</v>
      </c>
      <c r="B1771" s="15">
        <f t="shared" si="142"/>
        <v>2020</v>
      </c>
      <c r="C1771" s="15">
        <f t="shared" si="143"/>
        <v>11</v>
      </c>
      <c r="D1771" s="15">
        <f t="shared" si="144"/>
        <v>4</v>
      </c>
      <c r="E1771" s="15">
        <f t="shared" si="145"/>
        <v>0</v>
      </c>
      <c r="F1771" s="15">
        <v>3857</v>
      </c>
      <c r="G1771" s="15">
        <v>0</v>
      </c>
      <c r="H1771" s="62">
        <f t="shared" si="146"/>
        <v>212.17903188709232</v>
      </c>
    </row>
    <row r="1772" spans="1:8" x14ac:dyDescent="0.3">
      <c r="A1772" s="60">
        <v>44140</v>
      </c>
      <c r="B1772" s="15">
        <f t="shared" si="142"/>
        <v>2020</v>
      </c>
      <c r="C1772" s="15">
        <f t="shared" si="143"/>
        <v>11</v>
      </c>
      <c r="D1772" s="15">
        <f t="shared" si="144"/>
        <v>5</v>
      </c>
      <c r="E1772" s="15">
        <f t="shared" si="145"/>
        <v>0</v>
      </c>
      <c r="F1772" s="15">
        <v>3639</v>
      </c>
      <c r="G1772" s="15">
        <v>0</v>
      </c>
      <c r="H1772" s="62">
        <f t="shared" si="146"/>
        <v>192.927855391435</v>
      </c>
    </row>
    <row r="1773" spans="1:8" x14ac:dyDescent="0.3">
      <c r="A1773" s="60">
        <v>44141</v>
      </c>
      <c r="B1773" s="15">
        <f t="shared" si="142"/>
        <v>2020</v>
      </c>
      <c r="C1773" s="15">
        <f t="shared" si="143"/>
        <v>11</v>
      </c>
      <c r="D1773" s="15">
        <f t="shared" si="144"/>
        <v>6</v>
      </c>
      <c r="E1773" s="15">
        <f t="shared" si="145"/>
        <v>1</v>
      </c>
      <c r="F1773" s="15">
        <v>3446</v>
      </c>
      <c r="G1773" s="15">
        <v>0</v>
      </c>
      <c r="H1773" s="62">
        <f t="shared" si="146"/>
        <v>174.55611937736103</v>
      </c>
    </row>
    <row r="1774" spans="1:8" x14ac:dyDescent="0.3">
      <c r="A1774" s="60">
        <v>44142</v>
      </c>
      <c r="B1774" s="15">
        <f t="shared" si="142"/>
        <v>2020</v>
      </c>
      <c r="C1774" s="15">
        <f t="shared" si="143"/>
        <v>11</v>
      </c>
      <c r="D1774" s="15">
        <f t="shared" si="144"/>
        <v>7</v>
      </c>
      <c r="E1774" s="15">
        <f t="shared" si="145"/>
        <v>1</v>
      </c>
      <c r="F1774" s="15">
        <v>3274</v>
      </c>
      <c r="G1774" s="15">
        <v>0</v>
      </c>
      <c r="H1774" s="62">
        <f t="shared" si="146"/>
        <v>136.63664096736065</v>
      </c>
    </row>
    <row r="1775" spans="1:8" x14ac:dyDescent="0.3">
      <c r="A1775" s="60">
        <v>44143</v>
      </c>
      <c r="B1775" s="15">
        <f t="shared" si="142"/>
        <v>2020</v>
      </c>
      <c r="C1775" s="15">
        <f t="shared" si="143"/>
        <v>11</v>
      </c>
      <c r="D1775" s="15">
        <f t="shared" si="144"/>
        <v>1</v>
      </c>
      <c r="E1775" s="15">
        <f t="shared" si="145"/>
        <v>0</v>
      </c>
      <c r="F1775" s="15">
        <v>3136</v>
      </c>
      <c r="G1775" s="15">
        <v>0</v>
      </c>
      <c r="H1775" s="62">
        <f t="shared" si="146"/>
        <v>220.80052677268623</v>
      </c>
    </row>
    <row r="1776" spans="1:8" x14ac:dyDescent="0.3">
      <c r="A1776" s="60">
        <v>44144</v>
      </c>
      <c r="B1776" s="15">
        <f t="shared" si="142"/>
        <v>2020</v>
      </c>
      <c r="C1776" s="15">
        <f t="shared" si="143"/>
        <v>11</v>
      </c>
      <c r="D1776" s="15">
        <f t="shared" si="144"/>
        <v>2</v>
      </c>
      <c r="E1776" s="15">
        <f t="shared" si="145"/>
        <v>0</v>
      </c>
      <c r="F1776" s="15">
        <v>2933</v>
      </c>
      <c r="G1776" s="15">
        <v>0</v>
      </c>
      <c r="H1776" s="62">
        <f t="shared" si="146"/>
        <v>225.41820901446255</v>
      </c>
    </row>
    <row r="1777" spans="1:8" x14ac:dyDescent="0.3">
      <c r="A1777" s="60">
        <v>44145</v>
      </c>
      <c r="B1777" s="15">
        <f t="shared" si="142"/>
        <v>2020</v>
      </c>
      <c r="C1777" s="15">
        <f t="shared" si="143"/>
        <v>11</v>
      </c>
      <c r="D1777" s="15">
        <f t="shared" si="144"/>
        <v>3</v>
      </c>
      <c r="E1777" s="15">
        <f t="shared" si="145"/>
        <v>0</v>
      </c>
      <c r="F1777" s="15">
        <v>2710</v>
      </c>
      <c r="G1777" s="15">
        <v>0</v>
      </c>
      <c r="H1777" s="62">
        <f t="shared" si="146"/>
        <v>222.80760129972401</v>
      </c>
    </row>
    <row r="1778" spans="1:8" x14ac:dyDescent="0.3">
      <c r="A1778" s="60">
        <v>44146</v>
      </c>
      <c r="B1778" s="15">
        <f t="shared" si="142"/>
        <v>2020</v>
      </c>
      <c r="C1778" s="15">
        <f t="shared" si="143"/>
        <v>11</v>
      </c>
      <c r="D1778" s="15">
        <f t="shared" si="144"/>
        <v>4</v>
      </c>
      <c r="E1778" s="15">
        <f t="shared" si="145"/>
        <v>0</v>
      </c>
      <c r="F1778" s="15">
        <v>2493</v>
      </c>
      <c r="G1778" s="15">
        <v>0</v>
      </c>
      <c r="H1778" s="62">
        <f t="shared" si="146"/>
        <v>212.17903188709232</v>
      </c>
    </row>
    <row r="1779" spans="1:8" x14ac:dyDescent="0.3">
      <c r="A1779" s="60">
        <v>44147</v>
      </c>
      <c r="B1779" s="15">
        <f t="shared" si="142"/>
        <v>2020</v>
      </c>
      <c r="C1779" s="15">
        <f t="shared" si="143"/>
        <v>11</v>
      </c>
      <c r="D1779" s="15">
        <f t="shared" si="144"/>
        <v>5</v>
      </c>
      <c r="E1779" s="15">
        <f t="shared" si="145"/>
        <v>0</v>
      </c>
      <c r="F1779" s="15">
        <v>2283</v>
      </c>
      <c r="G1779" s="15">
        <v>0</v>
      </c>
      <c r="H1779" s="62">
        <f t="shared" si="146"/>
        <v>192.927855391435</v>
      </c>
    </row>
    <row r="1780" spans="1:8" x14ac:dyDescent="0.3">
      <c r="A1780" s="60">
        <v>44148</v>
      </c>
      <c r="B1780" s="15">
        <f t="shared" si="142"/>
        <v>2020</v>
      </c>
      <c r="C1780" s="15">
        <f t="shared" si="143"/>
        <v>11</v>
      </c>
      <c r="D1780" s="15">
        <f t="shared" si="144"/>
        <v>6</v>
      </c>
      <c r="E1780" s="15">
        <f t="shared" si="145"/>
        <v>1</v>
      </c>
      <c r="F1780" s="15">
        <v>2090</v>
      </c>
      <c r="G1780" s="15">
        <v>0</v>
      </c>
      <c r="H1780" s="62">
        <f t="shared" si="146"/>
        <v>174.55611937736103</v>
      </c>
    </row>
    <row r="1781" spans="1:8" x14ac:dyDescent="0.3">
      <c r="A1781" s="60">
        <v>44149</v>
      </c>
      <c r="B1781" s="15">
        <f t="shared" si="142"/>
        <v>2020</v>
      </c>
      <c r="C1781" s="15">
        <f t="shared" si="143"/>
        <v>11</v>
      </c>
      <c r="D1781" s="15">
        <f t="shared" si="144"/>
        <v>7</v>
      </c>
      <c r="E1781" s="15">
        <f t="shared" si="145"/>
        <v>1</v>
      </c>
      <c r="F1781" s="15">
        <v>8056</v>
      </c>
      <c r="G1781" s="15">
        <v>6144</v>
      </c>
      <c r="H1781" s="62">
        <f t="shared" si="146"/>
        <v>136.63664096736065</v>
      </c>
    </row>
    <row r="1782" spans="1:8" x14ac:dyDescent="0.3">
      <c r="A1782" s="60">
        <v>44150</v>
      </c>
      <c r="B1782" s="15">
        <f t="shared" si="142"/>
        <v>2020</v>
      </c>
      <c r="C1782" s="15">
        <f t="shared" si="143"/>
        <v>11</v>
      </c>
      <c r="D1782" s="15">
        <f t="shared" si="144"/>
        <v>1</v>
      </c>
      <c r="E1782" s="15">
        <f t="shared" si="145"/>
        <v>0</v>
      </c>
      <c r="F1782" s="15">
        <v>7915</v>
      </c>
      <c r="G1782" s="15">
        <v>0</v>
      </c>
      <c r="H1782" s="62">
        <f t="shared" si="146"/>
        <v>220.80052677268623</v>
      </c>
    </row>
    <row r="1783" spans="1:8" x14ac:dyDescent="0.3">
      <c r="A1783" s="60">
        <v>44151</v>
      </c>
      <c r="B1783" s="15">
        <f t="shared" si="142"/>
        <v>2020</v>
      </c>
      <c r="C1783" s="15">
        <f t="shared" si="143"/>
        <v>11</v>
      </c>
      <c r="D1783" s="15">
        <f t="shared" si="144"/>
        <v>2</v>
      </c>
      <c r="E1783" s="15">
        <f t="shared" si="145"/>
        <v>0</v>
      </c>
      <c r="F1783" s="15">
        <v>7693</v>
      </c>
      <c r="G1783" s="15">
        <v>0</v>
      </c>
      <c r="H1783" s="62">
        <f t="shared" si="146"/>
        <v>225.41820901446255</v>
      </c>
    </row>
    <row r="1784" spans="1:8" x14ac:dyDescent="0.3">
      <c r="A1784" s="60">
        <v>44152</v>
      </c>
      <c r="B1784" s="15">
        <f t="shared" si="142"/>
        <v>2020</v>
      </c>
      <c r="C1784" s="15">
        <f t="shared" si="143"/>
        <v>11</v>
      </c>
      <c r="D1784" s="15">
        <f t="shared" si="144"/>
        <v>3</v>
      </c>
      <c r="E1784" s="15">
        <f t="shared" si="145"/>
        <v>0</v>
      </c>
      <c r="F1784" s="15">
        <v>7470</v>
      </c>
      <c r="G1784" s="15">
        <v>0</v>
      </c>
      <c r="H1784" s="62">
        <f t="shared" si="146"/>
        <v>222.80760129972401</v>
      </c>
    </row>
    <row r="1785" spans="1:8" x14ac:dyDescent="0.3">
      <c r="A1785" s="60">
        <v>44153</v>
      </c>
      <c r="B1785" s="15">
        <f t="shared" si="142"/>
        <v>2020</v>
      </c>
      <c r="C1785" s="15">
        <f t="shared" si="143"/>
        <v>11</v>
      </c>
      <c r="D1785" s="15">
        <f t="shared" si="144"/>
        <v>4</v>
      </c>
      <c r="E1785" s="15">
        <f t="shared" si="145"/>
        <v>0</v>
      </c>
      <c r="F1785" s="15">
        <v>7257</v>
      </c>
      <c r="G1785" s="15">
        <v>0</v>
      </c>
      <c r="H1785" s="62">
        <f t="shared" si="146"/>
        <v>212.17903188709232</v>
      </c>
    </row>
    <row r="1786" spans="1:8" x14ac:dyDescent="0.3">
      <c r="A1786" s="60">
        <v>44154</v>
      </c>
      <c r="B1786" s="15">
        <f t="shared" si="142"/>
        <v>2020</v>
      </c>
      <c r="C1786" s="15">
        <f t="shared" si="143"/>
        <v>11</v>
      </c>
      <c r="D1786" s="15">
        <f t="shared" si="144"/>
        <v>5</v>
      </c>
      <c r="E1786" s="15">
        <f t="shared" si="145"/>
        <v>0</v>
      </c>
      <c r="F1786" s="15">
        <v>7063</v>
      </c>
      <c r="G1786" s="15">
        <v>0</v>
      </c>
      <c r="H1786" s="62">
        <f t="shared" si="146"/>
        <v>192.927855391435</v>
      </c>
    </row>
    <row r="1787" spans="1:8" x14ac:dyDescent="0.3">
      <c r="A1787" s="60">
        <v>44155</v>
      </c>
      <c r="B1787" s="15">
        <f t="shared" si="142"/>
        <v>2020</v>
      </c>
      <c r="C1787" s="15">
        <f t="shared" si="143"/>
        <v>11</v>
      </c>
      <c r="D1787" s="15">
        <f t="shared" si="144"/>
        <v>6</v>
      </c>
      <c r="E1787" s="15">
        <f t="shared" si="145"/>
        <v>1</v>
      </c>
      <c r="F1787" s="15">
        <v>6876</v>
      </c>
      <c r="G1787" s="15">
        <v>0</v>
      </c>
      <c r="H1787" s="62">
        <f t="shared" si="146"/>
        <v>174.55611937736103</v>
      </c>
    </row>
    <row r="1788" spans="1:8" x14ac:dyDescent="0.3">
      <c r="A1788" s="60">
        <v>44156</v>
      </c>
      <c r="B1788" s="15">
        <f t="shared" si="142"/>
        <v>2020</v>
      </c>
      <c r="C1788" s="15">
        <f t="shared" si="143"/>
        <v>11</v>
      </c>
      <c r="D1788" s="15">
        <f t="shared" si="144"/>
        <v>7</v>
      </c>
      <c r="E1788" s="15">
        <f t="shared" si="145"/>
        <v>1</v>
      </c>
      <c r="F1788" s="15">
        <v>6709</v>
      </c>
      <c r="G1788" s="15">
        <v>0</v>
      </c>
      <c r="H1788" s="62">
        <f t="shared" si="146"/>
        <v>136.63664096736065</v>
      </c>
    </row>
    <row r="1789" spans="1:8" x14ac:dyDescent="0.3">
      <c r="A1789" s="60">
        <v>44157</v>
      </c>
      <c r="B1789" s="15">
        <f t="shared" si="142"/>
        <v>2020</v>
      </c>
      <c r="C1789" s="15">
        <f t="shared" si="143"/>
        <v>11</v>
      </c>
      <c r="D1789" s="15">
        <f t="shared" si="144"/>
        <v>1</v>
      </c>
      <c r="E1789" s="15">
        <f t="shared" si="145"/>
        <v>0</v>
      </c>
      <c r="F1789" s="15">
        <v>6574</v>
      </c>
      <c r="G1789" s="15">
        <v>0</v>
      </c>
      <c r="H1789" s="62">
        <f t="shared" si="146"/>
        <v>220.80052677268623</v>
      </c>
    </row>
    <row r="1790" spans="1:8" x14ac:dyDescent="0.3">
      <c r="A1790" s="60">
        <v>44158</v>
      </c>
      <c r="B1790" s="15">
        <f t="shared" si="142"/>
        <v>2020</v>
      </c>
      <c r="C1790" s="15">
        <f t="shared" si="143"/>
        <v>11</v>
      </c>
      <c r="D1790" s="15">
        <f t="shared" si="144"/>
        <v>2</v>
      </c>
      <c r="E1790" s="15">
        <f t="shared" si="145"/>
        <v>0</v>
      </c>
      <c r="F1790" s="15">
        <v>6353</v>
      </c>
      <c r="G1790" s="15">
        <v>0</v>
      </c>
      <c r="H1790" s="62">
        <f t="shared" si="146"/>
        <v>225.41820901446255</v>
      </c>
    </row>
    <row r="1791" spans="1:8" x14ac:dyDescent="0.3">
      <c r="A1791" s="60">
        <v>44159</v>
      </c>
      <c r="B1791" s="15">
        <f t="shared" si="142"/>
        <v>2020</v>
      </c>
      <c r="C1791" s="15">
        <f t="shared" si="143"/>
        <v>11</v>
      </c>
      <c r="D1791" s="15">
        <f t="shared" si="144"/>
        <v>3</v>
      </c>
      <c r="E1791" s="15">
        <f t="shared" si="145"/>
        <v>0</v>
      </c>
      <c r="F1791" s="15">
        <v>6133</v>
      </c>
      <c r="G1791" s="15">
        <v>0</v>
      </c>
      <c r="H1791" s="62">
        <f t="shared" si="146"/>
        <v>222.80760129972401</v>
      </c>
    </row>
    <row r="1792" spans="1:8" x14ac:dyDescent="0.3">
      <c r="A1792" s="60">
        <v>44160</v>
      </c>
      <c r="B1792" s="15">
        <f t="shared" si="142"/>
        <v>2020</v>
      </c>
      <c r="C1792" s="15">
        <f t="shared" si="143"/>
        <v>11</v>
      </c>
      <c r="D1792" s="15">
        <f t="shared" si="144"/>
        <v>4</v>
      </c>
      <c r="E1792" s="15">
        <f t="shared" si="145"/>
        <v>0</v>
      </c>
      <c r="F1792" s="15">
        <v>5913</v>
      </c>
      <c r="G1792" s="15">
        <v>0</v>
      </c>
      <c r="H1792" s="62">
        <f t="shared" si="146"/>
        <v>212.17903188709232</v>
      </c>
    </row>
    <row r="1793" spans="1:8" x14ac:dyDescent="0.3">
      <c r="A1793" s="60">
        <v>44161</v>
      </c>
      <c r="B1793" s="15">
        <f t="shared" si="142"/>
        <v>2020</v>
      </c>
      <c r="C1793" s="15">
        <f t="shared" si="143"/>
        <v>11</v>
      </c>
      <c r="D1793" s="15">
        <f t="shared" si="144"/>
        <v>5</v>
      </c>
      <c r="E1793" s="15">
        <f t="shared" si="145"/>
        <v>0</v>
      </c>
      <c r="F1793" s="15">
        <v>5702</v>
      </c>
      <c r="G1793" s="15">
        <v>0</v>
      </c>
      <c r="H1793" s="62">
        <f t="shared" si="146"/>
        <v>192.927855391435</v>
      </c>
    </row>
    <row r="1794" spans="1:8" x14ac:dyDescent="0.3">
      <c r="A1794" s="60">
        <v>44162</v>
      </c>
      <c r="B1794" s="15">
        <f t="shared" ref="B1794:B1857" si="147">YEAR(A1794)</f>
        <v>2020</v>
      </c>
      <c r="C1794" s="15">
        <f t="shared" ref="C1794:C1828" si="148">MONTH(A1794)</f>
        <v>11</v>
      </c>
      <c r="D1794" s="15">
        <f t="shared" ref="D1794:D1828" si="149">WEEKDAY(A1794)</f>
        <v>6</v>
      </c>
      <c r="E1794" s="15">
        <f t="shared" ref="E1794:E1857" si="150">IF(OR(D1794=6,D1794=7),1,0)</f>
        <v>1</v>
      </c>
      <c r="F1794" s="15">
        <v>5502</v>
      </c>
      <c r="G1794" s="15">
        <v>0</v>
      </c>
      <c r="H1794" s="62">
        <f t="shared" ref="H1794:H1828" si="151">100-2.17*D1794^2.25+12.77*D1794+EXP(-D1794/0.032)+5*C1794^0.75+10*E1794+20*(B1794-2016)</f>
        <v>174.55611937736103</v>
      </c>
    </row>
    <row r="1795" spans="1:8" x14ac:dyDescent="0.3">
      <c r="A1795" s="60">
        <v>44163</v>
      </c>
      <c r="B1795" s="15">
        <f t="shared" si="147"/>
        <v>2020</v>
      </c>
      <c r="C1795" s="15">
        <f t="shared" si="148"/>
        <v>11</v>
      </c>
      <c r="D1795" s="15">
        <f t="shared" si="149"/>
        <v>7</v>
      </c>
      <c r="E1795" s="15">
        <f t="shared" si="150"/>
        <v>1</v>
      </c>
      <c r="F1795" s="15">
        <v>5317</v>
      </c>
      <c r="G1795" s="15">
        <v>0</v>
      </c>
      <c r="H1795" s="62">
        <f t="shared" si="151"/>
        <v>136.63664096736065</v>
      </c>
    </row>
    <row r="1796" spans="1:8" x14ac:dyDescent="0.3">
      <c r="A1796" s="60">
        <v>44164</v>
      </c>
      <c r="B1796" s="15">
        <f t="shared" si="147"/>
        <v>2020</v>
      </c>
      <c r="C1796" s="15">
        <f t="shared" si="148"/>
        <v>11</v>
      </c>
      <c r="D1796" s="15">
        <f t="shared" si="149"/>
        <v>1</v>
      </c>
      <c r="E1796" s="15">
        <f t="shared" si="150"/>
        <v>0</v>
      </c>
      <c r="F1796" s="15">
        <v>5180</v>
      </c>
      <c r="G1796" s="15">
        <v>0</v>
      </c>
      <c r="H1796" s="62">
        <f t="shared" si="151"/>
        <v>220.80052677268623</v>
      </c>
    </row>
    <row r="1797" spans="1:8" x14ac:dyDescent="0.3">
      <c r="A1797" s="60">
        <v>44165</v>
      </c>
      <c r="B1797" s="15">
        <f t="shared" si="147"/>
        <v>2020</v>
      </c>
      <c r="C1797" s="15">
        <f t="shared" si="148"/>
        <v>11</v>
      </c>
      <c r="D1797" s="15">
        <f t="shared" si="149"/>
        <v>2</v>
      </c>
      <c r="E1797" s="15">
        <f t="shared" si="150"/>
        <v>0</v>
      </c>
      <c r="F1797" s="15">
        <v>4973</v>
      </c>
      <c r="G1797" s="15">
        <v>0</v>
      </c>
      <c r="H1797" s="62">
        <f t="shared" si="151"/>
        <v>225.41820901446255</v>
      </c>
    </row>
    <row r="1798" spans="1:8" x14ac:dyDescent="0.3">
      <c r="A1798" s="60">
        <v>44166</v>
      </c>
      <c r="B1798" s="15">
        <f t="shared" si="147"/>
        <v>2020</v>
      </c>
      <c r="C1798" s="15">
        <f t="shared" si="148"/>
        <v>12</v>
      </c>
      <c r="D1798" s="15">
        <f t="shared" si="149"/>
        <v>3</v>
      </c>
      <c r="E1798" s="15">
        <f t="shared" si="150"/>
        <v>0</v>
      </c>
      <c r="F1798" s="15">
        <v>4747</v>
      </c>
      <c r="G1798" s="15">
        <v>0</v>
      </c>
      <c r="H1798" s="62">
        <f t="shared" si="151"/>
        <v>224.8441724817441</v>
      </c>
    </row>
    <row r="1799" spans="1:8" x14ac:dyDescent="0.3">
      <c r="A1799" s="60">
        <v>44167</v>
      </c>
      <c r="B1799" s="15">
        <f t="shared" si="147"/>
        <v>2020</v>
      </c>
      <c r="C1799" s="15">
        <f t="shared" si="148"/>
        <v>12</v>
      </c>
      <c r="D1799" s="15">
        <f t="shared" si="149"/>
        <v>4</v>
      </c>
      <c r="E1799" s="15">
        <f t="shared" si="150"/>
        <v>0</v>
      </c>
      <c r="F1799" s="15">
        <v>4517</v>
      </c>
      <c r="G1799" s="15">
        <v>0</v>
      </c>
      <c r="H1799" s="62">
        <f t="shared" si="151"/>
        <v>214.2156030691124</v>
      </c>
    </row>
    <row r="1800" spans="1:8" x14ac:dyDescent="0.3">
      <c r="A1800" s="60">
        <v>44168</v>
      </c>
      <c r="B1800" s="15">
        <f t="shared" si="147"/>
        <v>2020</v>
      </c>
      <c r="C1800" s="15">
        <f t="shared" si="148"/>
        <v>12</v>
      </c>
      <c r="D1800" s="15">
        <f t="shared" si="149"/>
        <v>5</v>
      </c>
      <c r="E1800" s="15">
        <f t="shared" si="150"/>
        <v>0</v>
      </c>
      <c r="F1800" s="15">
        <v>4298</v>
      </c>
      <c r="G1800" s="15">
        <v>0</v>
      </c>
      <c r="H1800" s="62">
        <f t="shared" si="151"/>
        <v>194.96442657345509</v>
      </c>
    </row>
    <row r="1801" spans="1:8" x14ac:dyDescent="0.3">
      <c r="A1801" s="60">
        <v>44169</v>
      </c>
      <c r="B1801" s="15">
        <f t="shared" si="147"/>
        <v>2020</v>
      </c>
      <c r="C1801" s="15">
        <f t="shared" si="148"/>
        <v>12</v>
      </c>
      <c r="D1801" s="15">
        <f t="shared" si="149"/>
        <v>6</v>
      </c>
      <c r="E1801" s="15">
        <f t="shared" si="150"/>
        <v>1</v>
      </c>
      <c r="F1801" s="15">
        <v>4111</v>
      </c>
      <c r="G1801" s="15">
        <v>0</v>
      </c>
      <c r="H1801" s="62">
        <f t="shared" si="151"/>
        <v>176.59269055938108</v>
      </c>
    </row>
    <row r="1802" spans="1:8" x14ac:dyDescent="0.3">
      <c r="A1802" s="60">
        <v>44170</v>
      </c>
      <c r="B1802" s="15">
        <f t="shared" si="147"/>
        <v>2020</v>
      </c>
      <c r="C1802" s="15">
        <f t="shared" si="148"/>
        <v>12</v>
      </c>
      <c r="D1802" s="15">
        <f t="shared" si="149"/>
        <v>7</v>
      </c>
      <c r="E1802" s="15">
        <f t="shared" si="150"/>
        <v>1</v>
      </c>
      <c r="F1802" s="15">
        <v>3928</v>
      </c>
      <c r="G1802" s="15">
        <v>0</v>
      </c>
      <c r="H1802" s="62">
        <f t="shared" si="151"/>
        <v>138.67321214938073</v>
      </c>
    </row>
    <row r="1803" spans="1:8" x14ac:dyDescent="0.3">
      <c r="A1803" s="60">
        <v>44171</v>
      </c>
      <c r="B1803" s="15">
        <f t="shared" si="147"/>
        <v>2020</v>
      </c>
      <c r="C1803" s="15">
        <f t="shared" si="148"/>
        <v>12</v>
      </c>
      <c r="D1803" s="15">
        <f t="shared" si="149"/>
        <v>1</v>
      </c>
      <c r="E1803" s="15">
        <f t="shared" si="150"/>
        <v>0</v>
      </c>
      <c r="F1803" s="15">
        <v>3777</v>
      </c>
      <c r="G1803" s="15">
        <v>0</v>
      </c>
      <c r="H1803" s="62">
        <f t="shared" si="151"/>
        <v>222.83709795470628</v>
      </c>
    </row>
    <row r="1804" spans="1:8" x14ac:dyDescent="0.3">
      <c r="A1804" s="60">
        <v>44172</v>
      </c>
      <c r="B1804" s="15">
        <f t="shared" si="147"/>
        <v>2020</v>
      </c>
      <c r="C1804" s="15">
        <f t="shared" si="148"/>
        <v>12</v>
      </c>
      <c r="D1804" s="15">
        <f t="shared" si="149"/>
        <v>2</v>
      </c>
      <c r="E1804" s="15">
        <f t="shared" si="150"/>
        <v>0</v>
      </c>
      <c r="F1804" s="15">
        <v>3554</v>
      </c>
      <c r="G1804" s="15">
        <v>0</v>
      </c>
      <c r="H1804" s="62">
        <f t="shared" si="151"/>
        <v>227.45478019648263</v>
      </c>
    </row>
    <row r="1805" spans="1:8" x14ac:dyDescent="0.3">
      <c r="A1805" s="60">
        <v>44173</v>
      </c>
      <c r="B1805" s="15">
        <f t="shared" si="147"/>
        <v>2020</v>
      </c>
      <c r="C1805" s="15">
        <f t="shared" si="148"/>
        <v>12</v>
      </c>
      <c r="D1805" s="15">
        <f t="shared" si="149"/>
        <v>3</v>
      </c>
      <c r="E1805" s="15">
        <f t="shared" si="150"/>
        <v>0</v>
      </c>
      <c r="F1805" s="15">
        <v>3336</v>
      </c>
      <c r="G1805" s="15">
        <v>0</v>
      </c>
      <c r="H1805" s="62">
        <f t="shared" si="151"/>
        <v>224.8441724817441</v>
      </c>
    </row>
    <row r="1806" spans="1:8" x14ac:dyDescent="0.3">
      <c r="A1806" s="60">
        <v>44174</v>
      </c>
      <c r="B1806" s="15">
        <f t="shared" si="147"/>
        <v>2020</v>
      </c>
      <c r="C1806" s="15">
        <f t="shared" si="148"/>
        <v>12</v>
      </c>
      <c r="D1806" s="15">
        <f t="shared" si="149"/>
        <v>4</v>
      </c>
      <c r="E1806" s="15">
        <f t="shared" si="150"/>
        <v>0</v>
      </c>
      <c r="F1806" s="15">
        <v>3110</v>
      </c>
      <c r="G1806" s="15">
        <v>0</v>
      </c>
      <c r="H1806" s="62">
        <f t="shared" si="151"/>
        <v>214.2156030691124</v>
      </c>
    </row>
    <row r="1807" spans="1:8" x14ac:dyDescent="0.3">
      <c r="A1807" s="60">
        <v>44175</v>
      </c>
      <c r="B1807" s="15">
        <f t="shared" si="147"/>
        <v>2020</v>
      </c>
      <c r="C1807" s="15">
        <f t="shared" si="148"/>
        <v>12</v>
      </c>
      <c r="D1807" s="15">
        <f t="shared" si="149"/>
        <v>5</v>
      </c>
      <c r="E1807" s="15">
        <f t="shared" si="150"/>
        <v>0</v>
      </c>
      <c r="F1807" s="15">
        <v>2896</v>
      </c>
      <c r="G1807" s="15">
        <v>0</v>
      </c>
      <c r="H1807" s="62">
        <f t="shared" si="151"/>
        <v>194.96442657345509</v>
      </c>
    </row>
    <row r="1808" spans="1:8" x14ac:dyDescent="0.3">
      <c r="A1808" s="60">
        <v>44176</v>
      </c>
      <c r="B1808" s="15">
        <f t="shared" si="147"/>
        <v>2020</v>
      </c>
      <c r="C1808" s="15">
        <f t="shared" si="148"/>
        <v>12</v>
      </c>
      <c r="D1808" s="15">
        <f t="shared" si="149"/>
        <v>6</v>
      </c>
      <c r="E1808" s="15">
        <f t="shared" si="150"/>
        <v>1</v>
      </c>
      <c r="F1808" s="15">
        <v>2696</v>
      </c>
      <c r="G1808" s="15">
        <v>0</v>
      </c>
      <c r="H1808" s="62">
        <f t="shared" si="151"/>
        <v>176.59269055938108</v>
      </c>
    </row>
    <row r="1809" spans="1:8" x14ac:dyDescent="0.3">
      <c r="A1809" s="60">
        <v>44177</v>
      </c>
      <c r="B1809" s="15">
        <f t="shared" si="147"/>
        <v>2020</v>
      </c>
      <c r="C1809" s="15">
        <f t="shared" si="148"/>
        <v>12</v>
      </c>
      <c r="D1809" s="15">
        <f t="shared" si="149"/>
        <v>7</v>
      </c>
      <c r="E1809" s="15">
        <f t="shared" si="150"/>
        <v>1</v>
      </c>
      <c r="F1809" s="15">
        <v>2521</v>
      </c>
      <c r="G1809" s="15">
        <v>0</v>
      </c>
      <c r="H1809" s="62">
        <f t="shared" si="151"/>
        <v>138.67321214938073</v>
      </c>
    </row>
    <row r="1810" spans="1:8" x14ac:dyDescent="0.3">
      <c r="A1810" s="60">
        <v>44178</v>
      </c>
      <c r="B1810" s="15">
        <f t="shared" si="147"/>
        <v>2020</v>
      </c>
      <c r="C1810" s="15">
        <f t="shared" si="148"/>
        <v>12</v>
      </c>
      <c r="D1810" s="15">
        <f t="shared" si="149"/>
        <v>1</v>
      </c>
      <c r="E1810" s="15">
        <f t="shared" si="150"/>
        <v>0</v>
      </c>
      <c r="F1810" s="15">
        <v>2388</v>
      </c>
      <c r="G1810" s="15">
        <v>0</v>
      </c>
      <c r="H1810" s="62">
        <f t="shared" si="151"/>
        <v>222.83709795470628</v>
      </c>
    </row>
    <row r="1811" spans="1:8" x14ac:dyDescent="0.3">
      <c r="A1811" s="60">
        <v>44179</v>
      </c>
      <c r="B1811" s="15">
        <f t="shared" si="147"/>
        <v>2020</v>
      </c>
      <c r="C1811" s="15">
        <f t="shared" si="148"/>
        <v>12</v>
      </c>
      <c r="D1811" s="15">
        <f t="shared" si="149"/>
        <v>2</v>
      </c>
      <c r="E1811" s="15">
        <f t="shared" si="150"/>
        <v>0</v>
      </c>
      <c r="F1811" s="15">
        <v>2158</v>
      </c>
      <c r="G1811" s="15">
        <v>0</v>
      </c>
      <c r="H1811" s="62">
        <f t="shared" si="151"/>
        <v>227.45478019648263</v>
      </c>
    </row>
    <row r="1812" spans="1:8" x14ac:dyDescent="0.3">
      <c r="A1812" s="60">
        <v>44180</v>
      </c>
      <c r="B1812" s="15">
        <f t="shared" si="147"/>
        <v>2020</v>
      </c>
      <c r="C1812" s="15">
        <f t="shared" si="148"/>
        <v>12</v>
      </c>
      <c r="D1812" s="15">
        <f t="shared" si="149"/>
        <v>3</v>
      </c>
      <c r="E1812" s="15">
        <f t="shared" si="150"/>
        <v>0</v>
      </c>
      <c r="F1812" s="15">
        <v>7104</v>
      </c>
      <c r="G1812" s="15">
        <v>5170</v>
      </c>
      <c r="H1812" s="62">
        <f t="shared" si="151"/>
        <v>224.8441724817441</v>
      </c>
    </row>
    <row r="1813" spans="1:8" x14ac:dyDescent="0.3">
      <c r="A1813" s="60">
        <v>44181</v>
      </c>
      <c r="B1813" s="15">
        <f t="shared" si="147"/>
        <v>2020</v>
      </c>
      <c r="C1813" s="15">
        <f t="shared" si="148"/>
        <v>12</v>
      </c>
      <c r="D1813" s="15">
        <f t="shared" si="149"/>
        <v>4</v>
      </c>
      <c r="E1813" s="15">
        <f t="shared" si="150"/>
        <v>0</v>
      </c>
      <c r="F1813" s="15">
        <v>6873</v>
      </c>
      <c r="G1813" s="15">
        <v>0</v>
      </c>
      <c r="H1813" s="62">
        <f t="shared" si="151"/>
        <v>214.2156030691124</v>
      </c>
    </row>
    <row r="1814" spans="1:8" x14ac:dyDescent="0.3">
      <c r="A1814" s="60">
        <v>44182</v>
      </c>
      <c r="B1814" s="15">
        <f t="shared" si="147"/>
        <v>2020</v>
      </c>
      <c r="C1814" s="15">
        <f t="shared" si="148"/>
        <v>12</v>
      </c>
      <c r="D1814" s="15">
        <f t="shared" si="149"/>
        <v>5</v>
      </c>
      <c r="E1814" s="15">
        <f t="shared" si="150"/>
        <v>0</v>
      </c>
      <c r="F1814" s="15">
        <v>6671</v>
      </c>
      <c r="G1814" s="15">
        <v>0</v>
      </c>
      <c r="H1814" s="62">
        <f t="shared" si="151"/>
        <v>194.96442657345509</v>
      </c>
    </row>
    <row r="1815" spans="1:8" x14ac:dyDescent="0.3">
      <c r="A1815" s="60">
        <v>44183</v>
      </c>
      <c r="B1815" s="15">
        <f t="shared" si="147"/>
        <v>2020</v>
      </c>
      <c r="C1815" s="15">
        <f t="shared" si="148"/>
        <v>12</v>
      </c>
      <c r="D1815" s="15">
        <f t="shared" si="149"/>
        <v>6</v>
      </c>
      <c r="E1815" s="15">
        <f t="shared" si="150"/>
        <v>1</v>
      </c>
      <c r="F1815" s="15">
        <v>6485</v>
      </c>
      <c r="G1815" s="15">
        <v>0</v>
      </c>
      <c r="H1815" s="62">
        <f t="shared" si="151"/>
        <v>176.59269055938108</v>
      </c>
    </row>
    <row r="1816" spans="1:8" x14ac:dyDescent="0.3">
      <c r="A1816" s="60">
        <v>44184</v>
      </c>
      <c r="B1816" s="15">
        <f t="shared" si="147"/>
        <v>2020</v>
      </c>
      <c r="C1816" s="15">
        <f t="shared" si="148"/>
        <v>12</v>
      </c>
      <c r="D1816" s="15">
        <f t="shared" si="149"/>
        <v>7</v>
      </c>
      <c r="E1816" s="15">
        <f t="shared" si="150"/>
        <v>1</v>
      </c>
      <c r="F1816" s="15">
        <v>6316</v>
      </c>
      <c r="G1816" s="15">
        <v>0</v>
      </c>
      <c r="H1816" s="62">
        <f t="shared" si="151"/>
        <v>138.67321214938073</v>
      </c>
    </row>
    <row r="1817" spans="1:8" x14ac:dyDescent="0.3">
      <c r="A1817" s="60">
        <v>44185</v>
      </c>
      <c r="B1817" s="15">
        <f t="shared" si="147"/>
        <v>2020</v>
      </c>
      <c r="C1817" s="15">
        <f t="shared" si="148"/>
        <v>12</v>
      </c>
      <c r="D1817" s="15">
        <f t="shared" si="149"/>
        <v>1</v>
      </c>
      <c r="E1817" s="15">
        <f t="shared" si="150"/>
        <v>0</v>
      </c>
      <c r="F1817" s="15">
        <v>6178</v>
      </c>
      <c r="G1817" s="15">
        <v>0</v>
      </c>
      <c r="H1817" s="62">
        <f t="shared" si="151"/>
        <v>222.83709795470628</v>
      </c>
    </row>
    <row r="1818" spans="1:8" x14ac:dyDescent="0.3">
      <c r="A1818" s="60">
        <v>44186</v>
      </c>
      <c r="B1818" s="15">
        <f t="shared" si="147"/>
        <v>2020</v>
      </c>
      <c r="C1818" s="15">
        <f t="shared" si="148"/>
        <v>12</v>
      </c>
      <c r="D1818" s="15">
        <f t="shared" si="149"/>
        <v>2</v>
      </c>
      <c r="E1818" s="15">
        <f t="shared" si="150"/>
        <v>0</v>
      </c>
      <c r="F1818" s="15">
        <v>5941</v>
      </c>
      <c r="G1818" s="15">
        <v>0</v>
      </c>
      <c r="H1818" s="62">
        <f t="shared" si="151"/>
        <v>227.45478019648263</v>
      </c>
    </row>
    <row r="1819" spans="1:8" x14ac:dyDescent="0.3">
      <c r="A1819" s="60">
        <v>44187</v>
      </c>
      <c r="B1819" s="15">
        <f t="shared" si="147"/>
        <v>2020</v>
      </c>
      <c r="C1819" s="15">
        <f t="shared" si="148"/>
        <v>12</v>
      </c>
      <c r="D1819" s="15">
        <f t="shared" si="149"/>
        <v>3</v>
      </c>
      <c r="E1819" s="15">
        <f t="shared" si="150"/>
        <v>0</v>
      </c>
      <c r="F1819" s="15">
        <v>5728</v>
      </c>
      <c r="G1819" s="15">
        <v>0</v>
      </c>
      <c r="H1819" s="62">
        <f t="shared" si="151"/>
        <v>224.8441724817441</v>
      </c>
    </row>
    <row r="1820" spans="1:8" x14ac:dyDescent="0.3">
      <c r="A1820" s="60">
        <v>44188</v>
      </c>
      <c r="B1820" s="15">
        <f t="shared" si="147"/>
        <v>2020</v>
      </c>
      <c r="C1820" s="15">
        <f t="shared" si="148"/>
        <v>12</v>
      </c>
      <c r="D1820" s="15">
        <f t="shared" si="149"/>
        <v>4</v>
      </c>
      <c r="E1820" s="15">
        <f t="shared" si="150"/>
        <v>0</v>
      </c>
      <c r="F1820" s="15">
        <v>5516</v>
      </c>
      <c r="G1820" s="15">
        <v>0</v>
      </c>
      <c r="H1820" s="62">
        <f t="shared" si="151"/>
        <v>214.2156030691124</v>
      </c>
    </row>
    <row r="1821" spans="1:8" x14ac:dyDescent="0.3">
      <c r="A1821" s="60">
        <v>44189</v>
      </c>
      <c r="B1821" s="15">
        <f t="shared" si="147"/>
        <v>2020</v>
      </c>
      <c r="C1821" s="15">
        <f t="shared" si="148"/>
        <v>12</v>
      </c>
      <c r="D1821" s="15">
        <f t="shared" si="149"/>
        <v>5</v>
      </c>
      <c r="E1821" s="15">
        <f t="shared" si="150"/>
        <v>0</v>
      </c>
      <c r="F1821" s="15">
        <v>5296</v>
      </c>
      <c r="G1821" s="15">
        <v>0</v>
      </c>
      <c r="H1821" s="62">
        <f t="shared" si="151"/>
        <v>194.96442657345509</v>
      </c>
    </row>
    <row r="1822" spans="1:8" x14ac:dyDescent="0.3">
      <c r="A1822" s="60">
        <v>44190</v>
      </c>
      <c r="B1822" s="15">
        <f t="shared" si="147"/>
        <v>2020</v>
      </c>
      <c r="C1822" s="15">
        <f t="shared" si="148"/>
        <v>12</v>
      </c>
      <c r="D1822" s="15">
        <f t="shared" si="149"/>
        <v>6</v>
      </c>
      <c r="E1822" s="15">
        <f t="shared" si="150"/>
        <v>1</v>
      </c>
      <c r="F1822" s="15">
        <v>5102</v>
      </c>
      <c r="G1822" s="15">
        <v>0</v>
      </c>
      <c r="H1822" s="62">
        <f t="shared" si="151"/>
        <v>176.59269055938108</v>
      </c>
    </row>
    <row r="1823" spans="1:8" x14ac:dyDescent="0.3">
      <c r="A1823" s="60">
        <v>44191</v>
      </c>
      <c r="B1823" s="15">
        <f t="shared" si="147"/>
        <v>2020</v>
      </c>
      <c r="C1823" s="15">
        <f t="shared" si="148"/>
        <v>12</v>
      </c>
      <c r="D1823" s="15">
        <f t="shared" si="149"/>
        <v>7</v>
      </c>
      <c r="E1823" s="15">
        <f t="shared" si="150"/>
        <v>1</v>
      </c>
      <c r="F1823" s="15">
        <v>4931</v>
      </c>
      <c r="G1823" s="15">
        <v>0</v>
      </c>
      <c r="H1823" s="62">
        <f t="shared" si="151"/>
        <v>138.67321214938073</v>
      </c>
    </row>
    <row r="1824" spans="1:8" x14ac:dyDescent="0.3">
      <c r="A1824" s="60">
        <v>44192</v>
      </c>
      <c r="B1824" s="15">
        <f t="shared" si="147"/>
        <v>2020</v>
      </c>
      <c r="C1824" s="15">
        <f t="shared" si="148"/>
        <v>12</v>
      </c>
      <c r="D1824" s="15">
        <f t="shared" si="149"/>
        <v>1</v>
      </c>
      <c r="E1824" s="15">
        <f t="shared" si="150"/>
        <v>0</v>
      </c>
      <c r="F1824" s="15">
        <v>4795</v>
      </c>
      <c r="G1824" s="15">
        <v>0</v>
      </c>
      <c r="H1824" s="62">
        <f t="shared" si="151"/>
        <v>222.83709795470628</v>
      </c>
    </row>
    <row r="1825" spans="1:8" x14ac:dyDescent="0.3">
      <c r="A1825" s="60">
        <v>44193</v>
      </c>
      <c r="B1825" s="15">
        <f t="shared" si="147"/>
        <v>2020</v>
      </c>
      <c r="C1825" s="15">
        <f t="shared" si="148"/>
        <v>12</v>
      </c>
      <c r="D1825" s="15">
        <f t="shared" si="149"/>
        <v>2</v>
      </c>
      <c r="E1825" s="15">
        <f t="shared" si="150"/>
        <v>0</v>
      </c>
      <c r="F1825" s="15">
        <v>4564</v>
      </c>
      <c r="G1825" s="15">
        <v>0</v>
      </c>
      <c r="H1825" s="62">
        <f t="shared" si="151"/>
        <v>227.45478019648263</v>
      </c>
    </row>
    <row r="1826" spans="1:8" x14ac:dyDescent="0.3">
      <c r="A1826" s="60">
        <v>44194</v>
      </c>
      <c r="B1826" s="15">
        <f t="shared" si="147"/>
        <v>2020</v>
      </c>
      <c r="C1826" s="15">
        <f t="shared" si="148"/>
        <v>12</v>
      </c>
      <c r="D1826" s="15">
        <f t="shared" si="149"/>
        <v>3</v>
      </c>
      <c r="E1826" s="15">
        <f t="shared" si="150"/>
        <v>0</v>
      </c>
      <c r="F1826" s="15">
        <v>4343</v>
      </c>
      <c r="G1826" s="15">
        <v>0</v>
      </c>
      <c r="H1826" s="62">
        <f t="shared" si="151"/>
        <v>224.8441724817441</v>
      </c>
    </row>
    <row r="1827" spans="1:8" x14ac:dyDescent="0.3">
      <c r="A1827" s="60">
        <v>44195</v>
      </c>
      <c r="B1827" s="15">
        <f t="shared" si="147"/>
        <v>2020</v>
      </c>
      <c r="C1827" s="15">
        <f t="shared" si="148"/>
        <v>12</v>
      </c>
      <c r="D1827" s="15">
        <f t="shared" si="149"/>
        <v>4</v>
      </c>
      <c r="E1827" s="15">
        <f t="shared" si="150"/>
        <v>0</v>
      </c>
      <c r="F1827" s="15">
        <v>4117</v>
      </c>
      <c r="G1827" s="15">
        <v>0</v>
      </c>
      <c r="H1827" s="62">
        <f t="shared" si="151"/>
        <v>214.2156030691124</v>
      </c>
    </row>
    <row r="1828" spans="1:8" x14ac:dyDescent="0.3">
      <c r="A1828" s="60">
        <v>44196</v>
      </c>
      <c r="B1828" s="15">
        <f t="shared" si="147"/>
        <v>2020</v>
      </c>
      <c r="C1828" s="15">
        <f t="shared" si="148"/>
        <v>12</v>
      </c>
      <c r="D1828" s="15">
        <f t="shared" si="149"/>
        <v>5</v>
      </c>
      <c r="E1828" s="15">
        <f t="shared" si="150"/>
        <v>0</v>
      </c>
      <c r="F1828" s="15">
        <v>3908</v>
      </c>
      <c r="G1828" s="15">
        <v>0</v>
      </c>
      <c r="H1828" s="62">
        <f t="shared" si="151"/>
        <v>194.96442657345509</v>
      </c>
    </row>
    <row r="1829" spans="1:8" x14ac:dyDescent="0.3">
      <c r="A1829" s="1"/>
      <c r="H1829" s="4"/>
    </row>
  </sheetData>
  <autoFilter ref="A1:H1" xr:uid="{00000000-0009-0000-0000-00000A000000}"/>
  <mergeCells count="5">
    <mergeCell ref="K4:M4"/>
    <mergeCell ref="O4:P4"/>
    <mergeCell ref="K16:Q16"/>
    <mergeCell ref="S4:T4"/>
    <mergeCell ref="S28:T2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P1828"/>
  <sheetViews>
    <sheetView showGridLines="0" workbookViewId="0">
      <pane ySplit="1" topLeftCell="A2" activePane="bottomLeft" state="frozen"/>
      <selection pane="bottomLeft" activeCell="O2" sqref="O2"/>
    </sheetView>
  </sheetViews>
  <sheetFormatPr defaultRowHeight="14.4" x14ac:dyDescent="0.3"/>
  <cols>
    <col min="1" max="1" width="10.5546875" bestFit="1" customWidth="1"/>
    <col min="2" max="2" width="7.109375" bestFit="1" customWidth="1"/>
    <col min="3" max="3" width="9" bestFit="1" customWidth="1"/>
    <col min="4" max="4" width="14.109375" bestFit="1" customWidth="1"/>
    <col min="5" max="5" width="11.6640625" bestFit="1" customWidth="1"/>
    <col min="6" max="6" width="17.109375" bestFit="1" customWidth="1"/>
    <col min="7" max="7" width="18.21875" bestFit="1" customWidth="1"/>
    <col min="8" max="8" width="17.6640625" bestFit="1" customWidth="1"/>
    <col min="9" max="9" width="13.44140625" bestFit="1" customWidth="1"/>
    <col min="10" max="10" width="8.21875" bestFit="1" customWidth="1"/>
    <col min="11" max="11" width="12.33203125" bestFit="1" customWidth="1"/>
    <col min="12" max="13" width="15.5546875" style="3" bestFit="1" customWidth="1"/>
    <col min="14" max="14" width="13" style="3" bestFit="1" customWidth="1"/>
    <col min="15" max="15" width="20.5546875" style="3" bestFit="1" customWidth="1"/>
    <col min="16" max="16" width="13.6640625" bestFit="1" customWidth="1"/>
  </cols>
  <sheetData>
    <row r="1" spans="1:16" x14ac:dyDescent="0.3">
      <c r="A1" s="7" t="s">
        <v>0</v>
      </c>
      <c r="B1" s="7" t="s">
        <v>6</v>
      </c>
      <c r="C1" s="7" t="s">
        <v>4</v>
      </c>
      <c r="D1" s="7" t="s">
        <v>3</v>
      </c>
      <c r="E1" s="7" t="s">
        <v>5</v>
      </c>
      <c r="F1" s="7" t="s">
        <v>70</v>
      </c>
      <c r="G1" s="7" t="s">
        <v>2</v>
      </c>
      <c r="H1" s="7" t="s">
        <v>12</v>
      </c>
      <c r="I1" s="7" t="s">
        <v>13</v>
      </c>
      <c r="J1" s="7" t="s">
        <v>15</v>
      </c>
      <c r="K1" s="7" t="s">
        <v>16</v>
      </c>
      <c r="L1" s="59" t="s">
        <v>18</v>
      </c>
      <c r="M1" s="59" t="s">
        <v>17</v>
      </c>
      <c r="N1" s="59" t="s">
        <v>19</v>
      </c>
      <c r="O1" s="59" t="s">
        <v>32</v>
      </c>
    </row>
    <row r="2" spans="1:16" x14ac:dyDescent="0.3">
      <c r="A2" s="60">
        <v>42370</v>
      </c>
      <c r="B2" s="15">
        <f t="shared" ref="B2:B65" si="0">YEAR(A2)</f>
        <v>2016</v>
      </c>
      <c r="C2" s="15">
        <f t="shared" ref="C2:C65" si="1">MONTH(A2)</f>
        <v>1</v>
      </c>
      <c r="D2" s="15">
        <f t="shared" ref="D2:D65" si="2">WEEKDAY(A2)</f>
        <v>6</v>
      </c>
      <c r="E2" s="15">
        <f t="shared" ref="E2:E65" si="3">IF(OR(D2=6,D2=7),1,0)</f>
        <v>1</v>
      </c>
      <c r="F2" s="15">
        <v>4947</v>
      </c>
      <c r="G2" s="15">
        <v>5029</v>
      </c>
      <c r="H2" s="62">
        <f t="shared" ref="H2:H65" si="4">100-2.17*D2^2.25+12.77*D2+EXP(-D2/0.032)+5*C2^0.75+10*E2+20*(B2-2016)</f>
        <v>69.355592604674825</v>
      </c>
      <c r="I2" s="62"/>
      <c r="J2" s="15">
        <f>IF(G2&gt;0,1,0)</f>
        <v>1</v>
      </c>
      <c r="K2" s="15">
        <f>4000*J2</f>
        <v>4000</v>
      </c>
      <c r="L2" s="58">
        <f>'Luxjacky Assumptions Monthly'!$M$8*'Luxjacky Original'!G2</f>
        <v>50290</v>
      </c>
      <c r="M2" s="58">
        <f>'Luxjacky Assumptions Monthly'!$M$6*'Luxjacky Assumptions Monthly'!$M$8*'Luxjacky Original'!F2</f>
        <v>2473.5</v>
      </c>
      <c r="N2" s="58">
        <f>SUM(K2:M2)</f>
        <v>56763.5</v>
      </c>
      <c r="O2" s="58">
        <f>SUM(N2:N1829)</f>
        <v>7667673.5</v>
      </c>
      <c r="P2" s="53"/>
    </row>
    <row r="3" spans="1:16" x14ac:dyDescent="0.3">
      <c r="A3" s="60">
        <v>42371</v>
      </c>
      <c r="B3" s="15">
        <f t="shared" si="0"/>
        <v>2016</v>
      </c>
      <c r="C3" s="15">
        <f t="shared" si="1"/>
        <v>1</v>
      </c>
      <c r="D3" s="15">
        <f t="shared" si="2"/>
        <v>7</v>
      </c>
      <c r="E3" s="15">
        <f t="shared" si="3"/>
        <v>1</v>
      </c>
      <c r="F3" s="15">
        <v>4868</v>
      </c>
      <c r="G3" s="15">
        <v>0</v>
      </c>
      <c r="H3" s="62">
        <f t="shared" si="4"/>
        <v>31.43611419467446</v>
      </c>
      <c r="I3" s="62">
        <f>F2-F3+G3</f>
        <v>79</v>
      </c>
      <c r="J3" s="15">
        <f t="shared" ref="J3:J66" si="5">IF(G3&gt;0,1,0)</f>
        <v>0</v>
      </c>
      <c r="K3" s="15">
        <f t="shared" ref="K3:K66" si="6">4000*J3</f>
        <v>0</v>
      </c>
      <c r="L3" s="58">
        <f>'Luxjacky Assumptions Monthly'!$M$8*'Luxjacky Original'!G3</f>
        <v>0</v>
      </c>
      <c r="M3" s="58">
        <f>'Luxjacky Assumptions Monthly'!$M$6*'Luxjacky Assumptions Monthly'!$M$8*'Luxjacky Original'!F3</f>
        <v>2434</v>
      </c>
      <c r="N3" s="58">
        <f>SUM(K3:M3)</f>
        <v>2434</v>
      </c>
      <c r="O3" s="58"/>
    </row>
    <row r="4" spans="1:16" x14ac:dyDescent="0.3">
      <c r="A4" s="60">
        <v>42372</v>
      </c>
      <c r="B4" s="15">
        <f t="shared" si="0"/>
        <v>2016</v>
      </c>
      <c r="C4" s="15">
        <f t="shared" si="1"/>
        <v>1</v>
      </c>
      <c r="D4" s="15">
        <f t="shared" si="2"/>
        <v>1</v>
      </c>
      <c r="E4" s="15">
        <f t="shared" si="3"/>
        <v>0</v>
      </c>
      <c r="F4" s="15">
        <v>4832</v>
      </c>
      <c r="G4" s="15">
        <v>0</v>
      </c>
      <c r="H4" s="62">
        <f t="shared" si="4"/>
        <v>115.60000000000002</v>
      </c>
      <c r="I4" s="62">
        <f t="shared" ref="I4:I67" si="7">F3-F4+G4</f>
        <v>36</v>
      </c>
      <c r="J4" s="15">
        <f t="shared" si="5"/>
        <v>0</v>
      </c>
      <c r="K4" s="15">
        <f t="shared" si="6"/>
        <v>0</v>
      </c>
      <c r="L4" s="58">
        <f>'Luxjacky Assumptions Monthly'!$M$8*'Luxjacky Original'!G4</f>
        <v>0</v>
      </c>
      <c r="M4" s="58">
        <f>'Luxjacky Assumptions Monthly'!$M$6*'Luxjacky Assumptions Monthly'!$M$8*'Luxjacky Original'!F4</f>
        <v>2416</v>
      </c>
      <c r="N4" s="58">
        <f t="shared" ref="N4:N67" si="8">SUM(K4:M4)</f>
        <v>2416</v>
      </c>
      <c r="O4" s="58"/>
    </row>
    <row r="5" spans="1:16" x14ac:dyDescent="0.3">
      <c r="A5" s="60">
        <v>42373</v>
      </c>
      <c r="B5" s="15">
        <f t="shared" si="0"/>
        <v>2016</v>
      </c>
      <c r="C5" s="15">
        <f t="shared" si="1"/>
        <v>1</v>
      </c>
      <c r="D5" s="15">
        <f t="shared" si="2"/>
        <v>2</v>
      </c>
      <c r="E5" s="15">
        <f t="shared" si="3"/>
        <v>0</v>
      </c>
      <c r="F5" s="15">
        <v>4718</v>
      </c>
      <c r="G5" s="15">
        <v>0</v>
      </c>
      <c r="H5" s="62">
        <f t="shared" si="4"/>
        <v>120.21768224177637</v>
      </c>
      <c r="I5" s="62">
        <f t="shared" si="7"/>
        <v>114</v>
      </c>
      <c r="J5" s="15">
        <f t="shared" si="5"/>
        <v>0</v>
      </c>
      <c r="K5" s="15">
        <f t="shared" si="6"/>
        <v>0</v>
      </c>
      <c r="L5" s="58">
        <f>'Luxjacky Assumptions Monthly'!$M$8*'Luxjacky Original'!G5</f>
        <v>0</v>
      </c>
      <c r="M5" s="58">
        <f>'Luxjacky Assumptions Monthly'!$M$6*'Luxjacky Assumptions Monthly'!$M$8*'Luxjacky Original'!F5</f>
        <v>2359</v>
      </c>
      <c r="N5" s="58">
        <f t="shared" si="8"/>
        <v>2359</v>
      </c>
      <c r="O5" s="58"/>
    </row>
    <row r="6" spans="1:16" x14ac:dyDescent="0.3">
      <c r="A6" s="60">
        <v>42374</v>
      </c>
      <c r="B6" s="15">
        <f t="shared" si="0"/>
        <v>2016</v>
      </c>
      <c r="C6" s="15">
        <f t="shared" si="1"/>
        <v>1</v>
      </c>
      <c r="D6" s="15">
        <f t="shared" si="2"/>
        <v>3</v>
      </c>
      <c r="E6" s="15">
        <f t="shared" si="3"/>
        <v>0</v>
      </c>
      <c r="F6" s="15">
        <v>4599</v>
      </c>
      <c r="G6" s="15">
        <v>0</v>
      </c>
      <c r="H6" s="62">
        <f t="shared" si="4"/>
        <v>117.60707452703782</v>
      </c>
      <c r="I6" s="62">
        <f t="shared" si="7"/>
        <v>119</v>
      </c>
      <c r="J6" s="15">
        <f t="shared" si="5"/>
        <v>0</v>
      </c>
      <c r="K6" s="15">
        <f t="shared" si="6"/>
        <v>0</v>
      </c>
      <c r="L6" s="58">
        <f>'Luxjacky Assumptions Monthly'!$M$8*'Luxjacky Original'!G6</f>
        <v>0</v>
      </c>
      <c r="M6" s="58">
        <f>'Luxjacky Assumptions Monthly'!$M$6*'Luxjacky Assumptions Monthly'!$M$8*'Luxjacky Original'!F6</f>
        <v>2299.5</v>
      </c>
      <c r="N6" s="58">
        <f t="shared" si="8"/>
        <v>2299.5</v>
      </c>
      <c r="O6" s="58"/>
    </row>
    <row r="7" spans="1:16" x14ac:dyDescent="0.3">
      <c r="A7" s="60">
        <v>42375</v>
      </c>
      <c r="B7" s="15">
        <f t="shared" si="0"/>
        <v>2016</v>
      </c>
      <c r="C7" s="15">
        <f t="shared" si="1"/>
        <v>1</v>
      </c>
      <c r="D7" s="15">
        <f t="shared" si="2"/>
        <v>4</v>
      </c>
      <c r="E7" s="15">
        <f t="shared" si="3"/>
        <v>0</v>
      </c>
      <c r="F7" s="15">
        <v>4487</v>
      </c>
      <c r="G7" s="15">
        <v>0</v>
      </c>
      <c r="H7" s="62">
        <f t="shared" si="4"/>
        <v>106.97850511440615</v>
      </c>
      <c r="I7" s="62">
        <f t="shared" si="7"/>
        <v>112</v>
      </c>
      <c r="J7" s="15">
        <f t="shared" si="5"/>
        <v>0</v>
      </c>
      <c r="K7" s="15">
        <f t="shared" si="6"/>
        <v>0</v>
      </c>
      <c r="L7" s="58">
        <f>'Luxjacky Assumptions Monthly'!$M$8*'Luxjacky Original'!G7</f>
        <v>0</v>
      </c>
      <c r="M7" s="58">
        <f>'Luxjacky Assumptions Monthly'!$M$6*'Luxjacky Assumptions Monthly'!$M$8*'Luxjacky Original'!F7</f>
        <v>2243.5</v>
      </c>
      <c r="N7" s="58">
        <f t="shared" si="8"/>
        <v>2243.5</v>
      </c>
      <c r="O7" s="58"/>
    </row>
    <row r="8" spans="1:16" x14ac:dyDescent="0.3">
      <c r="A8" s="60">
        <v>42376</v>
      </c>
      <c r="B8" s="15">
        <f t="shared" si="0"/>
        <v>2016</v>
      </c>
      <c r="C8" s="15">
        <f t="shared" si="1"/>
        <v>1</v>
      </c>
      <c r="D8" s="15">
        <f t="shared" si="2"/>
        <v>5</v>
      </c>
      <c r="E8" s="15">
        <f t="shared" si="3"/>
        <v>0</v>
      </c>
      <c r="F8" s="15">
        <v>4387</v>
      </c>
      <c r="G8" s="15">
        <v>0</v>
      </c>
      <c r="H8" s="62">
        <f t="shared" si="4"/>
        <v>87.727328618748814</v>
      </c>
      <c r="I8" s="62">
        <f t="shared" si="7"/>
        <v>100</v>
      </c>
      <c r="J8" s="15">
        <f t="shared" si="5"/>
        <v>0</v>
      </c>
      <c r="K8" s="15">
        <f t="shared" si="6"/>
        <v>0</v>
      </c>
      <c r="L8" s="58">
        <f>'Luxjacky Assumptions Monthly'!$M$8*'Luxjacky Original'!G8</f>
        <v>0</v>
      </c>
      <c r="M8" s="58">
        <f>'Luxjacky Assumptions Monthly'!$M$6*'Luxjacky Assumptions Monthly'!$M$8*'Luxjacky Original'!F8</f>
        <v>2193.5</v>
      </c>
      <c r="N8" s="58">
        <f t="shared" si="8"/>
        <v>2193.5</v>
      </c>
      <c r="O8" s="58"/>
    </row>
    <row r="9" spans="1:16" x14ac:dyDescent="0.3">
      <c r="A9" s="60">
        <v>42377</v>
      </c>
      <c r="B9" s="15">
        <f t="shared" si="0"/>
        <v>2016</v>
      </c>
      <c r="C9" s="15">
        <f t="shared" si="1"/>
        <v>1</v>
      </c>
      <c r="D9" s="15">
        <f t="shared" si="2"/>
        <v>6</v>
      </c>
      <c r="E9" s="15">
        <f t="shared" si="3"/>
        <v>1</v>
      </c>
      <c r="F9" s="15">
        <v>4304</v>
      </c>
      <c r="G9" s="15">
        <v>0</v>
      </c>
      <c r="H9" s="62">
        <f t="shared" si="4"/>
        <v>69.355592604674825</v>
      </c>
      <c r="I9" s="62">
        <f t="shared" si="7"/>
        <v>83</v>
      </c>
      <c r="J9" s="15">
        <f t="shared" si="5"/>
        <v>0</v>
      </c>
      <c r="K9" s="15">
        <f t="shared" si="6"/>
        <v>0</v>
      </c>
      <c r="L9" s="58">
        <f>'Luxjacky Assumptions Monthly'!$M$8*'Luxjacky Original'!G9</f>
        <v>0</v>
      </c>
      <c r="M9" s="58">
        <f>'Luxjacky Assumptions Monthly'!$M$6*'Luxjacky Assumptions Monthly'!$M$8*'Luxjacky Original'!F9</f>
        <v>2152</v>
      </c>
      <c r="N9" s="58">
        <f t="shared" si="8"/>
        <v>2152</v>
      </c>
      <c r="O9" s="58"/>
    </row>
    <row r="10" spans="1:16" x14ac:dyDescent="0.3">
      <c r="A10" s="60">
        <v>42378</v>
      </c>
      <c r="B10" s="15">
        <f t="shared" si="0"/>
        <v>2016</v>
      </c>
      <c r="C10" s="15">
        <f t="shared" si="1"/>
        <v>1</v>
      </c>
      <c r="D10" s="15">
        <f t="shared" si="2"/>
        <v>7</v>
      </c>
      <c r="E10" s="15">
        <f t="shared" si="3"/>
        <v>1</v>
      </c>
      <c r="F10" s="15">
        <v>4241</v>
      </c>
      <c r="G10" s="15">
        <v>0</v>
      </c>
      <c r="H10" s="62">
        <f t="shared" si="4"/>
        <v>31.43611419467446</v>
      </c>
      <c r="I10" s="62">
        <f t="shared" si="7"/>
        <v>63</v>
      </c>
      <c r="J10" s="15">
        <f t="shared" si="5"/>
        <v>0</v>
      </c>
      <c r="K10" s="15">
        <f t="shared" si="6"/>
        <v>0</v>
      </c>
      <c r="L10" s="58">
        <f>'Luxjacky Assumptions Monthly'!$M$8*'Luxjacky Original'!G10</f>
        <v>0</v>
      </c>
      <c r="M10" s="58">
        <f>'Luxjacky Assumptions Monthly'!$M$6*'Luxjacky Assumptions Monthly'!$M$8*'Luxjacky Original'!F10</f>
        <v>2120.5</v>
      </c>
      <c r="N10" s="58">
        <f t="shared" si="8"/>
        <v>2120.5</v>
      </c>
      <c r="O10" s="58"/>
    </row>
    <row r="11" spans="1:16" x14ac:dyDescent="0.3">
      <c r="A11" s="60">
        <v>42379</v>
      </c>
      <c r="B11" s="15">
        <f t="shared" si="0"/>
        <v>2016</v>
      </c>
      <c r="C11" s="15">
        <f t="shared" si="1"/>
        <v>1</v>
      </c>
      <c r="D11" s="15">
        <f t="shared" si="2"/>
        <v>1</v>
      </c>
      <c r="E11" s="15">
        <f t="shared" si="3"/>
        <v>0</v>
      </c>
      <c r="F11" s="15">
        <v>4207</v>
      </c>
      <c r="G11" s="15">
        <v>0</v>
      </c>
      <c r="H11" s="62">
        <f t="shared" si="4"/>
        <v>115.60000000000002</v>
      </c>
      <c r="I11" s="62">
        <f t="shared" si="7"/>
        <v>34</v>
      </c>
      <c r="J11" s="15">
        <f t="shared" si="5"/>
        <v>0</v>
      </c>
      <c r="K11" s="15">
        <f t="shared" si="6"/>
        <v>0</v>
      </c>
      <c r="L11" s="58">
        <f>'Luxjacky Assumptions Monthly'!$M$8*'Luxjacky Original'!G11</f>
        <v>0</v>
      </c>
      <c r="M11" s="58">
        <f>'Luxjacky Assumptions Monthly'!$M$6*'Luxjacky Assumptions Monthly'!$M$8*'Luxjacky Original'!F11</f>
        <v>2103.5</v>
      </c>
      <c r="N11" s="58">
        <f t="shared" si="8"/>
        <v>2103.5</v>
      </c>
      <c r="O11" s="58"/>
    </row>
    <row r="12" spans="1:16" x14ac:dyDescent="0.3">
      <c r="A12" s="60">
        <v>42380</v>
      </c>
      <c r="B12" s="15">
        <f t="shared" si="0"/>
        <v>2016</v>
      </c>
      <c r="C12" s="15">
        <f t="shared" si="1"/>
        <v>1</v>
      </c>
      <c r="D12" s="15">
        <f t="shared" si="2"/>
        <v>2</v>
      </c>
      <c r="E12" s="15">
        <f t="shared" si="3"/>
        <v>0</v>
      </c>
      <c r="F12" s="15">
        <v>4094</v>
      </c>
      <c r="G12" s="15">
        <v>0</v>
      </c>
      <c r="H12" s="62">
        <f t="shared" si="4"/>
        <v>120.21768224177637</v>
      </c>
      <c r="I12" s="62">
        <f t="shared" si="7"/>
        <v>113</v>
      </c>
      <c r="J12" s="15">
        <f t="shared" si="5"/>
        <v>0</v>
      </c>
      <c r="K12" s="15">
        <f t="shared" si="6"/>
        <v>0</v>
      </c>
      <c r="L12" s="58">
        <f>'Luxjacky Assumptions Monthly'!$M$8*'Luxjacky Original'!G12</f>
        <v>0</v>
      </c>
      <c r="M12" s="58">
        <f>'Luxjacky Assumptions Monthly'!$M$6*'Luxjacky Assumptions Monthly'!$M$8*'Luxjacky Original'!F12</f>
        <v>2047</v>
      </c>
      <c r="N12" s="58">
        <f t="shared" si="8"/>
        <v>2047</v>
      </c>
      <c r="O12" s="58"/>
    </row>
    <row r="13" spans="1:16" x14ac:dyDescent="0.3">
      <c r="A13" s="60">
        <v>42381</v>
      </c>
      <c r="B13" s="15">
        <f t="shared" si="0"/>
        <v>2016</v>
      </c>
      <c r="C13" s="15">
        <f t="shared" si="1"/>
        <v>1</v>
      </c>
      <c r="D13" s="15">
        <f t="shared" si="2"/>
        <v>3</v>
      </c>
      <c r="E13" s="15">
        <f t="shared" si="3"/>
        <v>0</v>
      </c>
      <c r="F13" s="15">
        <v>3982</v>
      </c>
      <c r="G13" s="15">
        <v>0</v>
      </c>
      <c r="H13" s="62">
        <f t="shared" si="4"/>
        <v>117.60707452703782</v>
      </c>
      <c r="I13" s="62">
        <f t="shared" si="7"/>
        <v>112</v>
      </c>
      <c r="J13" s="15">
        <f t="shared" si="5"/>
        <v>0</v>
      </c>
      <c r="K13" s="15">
        <f t="shared" si="6"/>
        <v>0</v>
      </c>
      <c r="L13" s="58">
        <f>'Luxjacky Assumptions Monthly'!$M$8*'Luxjacky Original'!G13</f>
        <v>0</v>
      </c>
      <c r="M13" s="58">
        <f>'Luxjacky Assumptions Monthly'!$M$6*'Luxjacky Assumptions Monthly'!$M$8*'Luxjacky Original'!F13</f>
        <v>1991</v>
      </c>
      <c r="N13" s="58">
        <f t="shared" si="8"/>
        <v>1991</v>
      </c>
      <c r="O13" s="58"/>
    </row>
    <row r="14" spans="1:16" x14ac:dyDescent="0.3">
      <c r="A14" s="60">
        <v>42382</v>
      </c>
      <c r="B14" s="15">
        <f t="shared" si="0"/>
        <v>2016</v>
      </c>
      <c r="C14" s="15">
        <f t="shared" si="1"/>
        <v>1</v>
      </c>
      <c r="D14" s="15">
        <f t="shared" si="2"/>
        <v>4</v>
      </c>
      <c r="E14" s="15">
        <f t="shared" si="3"/>
        <v>0</v>
      </c>
      <c r="F14" s="15">
        <v>3873</v>
      </c>
      <c r="G14" s="15">
        <v>0</v>
      </c>
      <c r="H14" s="62">
        <f t="shared" si="4"/>
        <v>106.97850511440615</v>
      </c>
      <c r="I14" s="62">
        <f t="shared" si="7"/>
        <v>109</v>
      </c>
      <c r="J14" s="15">
        <f t="shared" si="5"/>
        <v>0</v>
      </c>
      <c r="K14" s="15">
        <f t="shared" si="6"/>
        <v>0</v>
      </c>
      <c r="L14" s="58">
        <f>'Luxjacky Assumptions Monthly'!$M$8*'Luxjacky Original'!G14</f>
        <v>0</v>
      </c>
      <c r="M14" s="58">
        <f>'Luxjacky Assumptions Monthly'!$M$6*'Luxjacky Assumptions Monthly'!$M$8*'Luxjacky Original'!F14</f>
        <v>1936.5</v>
      </c>
      <c r="N14" s="58">
        <f t="shared" si="8"/>
        <v>1936.5</v>
      </c>
      <c r="O14" s="58"/>
    </row>
    <row r="15" spans="1:16" x14ac:dyDescent="0.3">
      <c r="A15" s="60">
        <v>42383</v>
      </c>
      <c r="B15" s="15">
        <f t="shared" si="0"/>
        <v>2016</v>
      </c>
      <c r="C15" s="15">
        <f t="shared" si="1"/>
        <v>1</v>
      </c>
      <c r="D15" s="15">
        <f t="shared" si="2"/>
        <v>5</v>
      </c>
      <c r="E15" s="15">
        <f t="shared" si="3"/>
        <v>0</v>
      </c>
      <c r="F15" s="15">
        <v>3761</v>
      </c>
      <c r="G15" s="15">
        <v>0</v>
      </c>
      <c r="H15" s="62">
        <f t="shared" si="4"/>
        <v>87.727328618748814</v>
      </c>
      <c r="I15" s="62">
        <f t="shared" si="7"/>
        <v>112</v>
      </c>
      <c r="J15" s="15">
        <f t="shared" si="5"/>
        <v>0</v>
      </c>
      <c r="K15" s="15">
        <f t="shared" si="6"/>
        <v>0</v>
      </c>
      <c r="L15" s="58">
        <f>'Luxjacky Assumptions Monthly'!$M$8*'Luxjacky Original'!G15</f>
        <v>0</v>
      </c>
      <c r="M15" s="58">
        <f>'Luxjacky Assumptions Monthly'!$M$6*'Luxjacky Assumptions Monthly'!$M$8*'Luxjacky Original'!F15</f>
        <v>1880.5</v>
      </c>
      <c r="N15" s="58">
        <f t="shared" si="8"/>
        <v>1880.5</v>
      </c>
      <c r="O15" s="58"/>
    </row>
    <row r="16" spans="1:16" x14ac:dyDescent="0.3">
      <c r="A16" s="60">
        <v>42384</v>
      </c>
      <c r="B16" s="15">
        <f t="shared" si="0"/>
        <v>2016</v>
      </c>
      <c r="C16" s="15">
        <f t="shared" si="1"/>
        <v>1</v>
      </c>
      <c r="D16" s="15">
        <f t="shared" si="2"/>
        <v>6</v>
      </c>
      <c r="E16" s="15">
        <f t="shared" si="3"/>
        <v>1</v>
      </c>
      <c r="F16" s="15">
        <v>3680</v>
      </c>
      <c r="G16" s="15">
        <v>0</v>
      </c>
      <c r="H16" s="62">
        <f t="shared" si="4"/>
        <v>69.355592604674825</v>
      </c>
      <c r="I16" s="62">
        <f t="shared" si="7"/>
        <v>81</v>
      </c>
      <c r="J16" s="15">
        <f t="shared" si="5"/>
        <v>0</v>
      </c>
      <c r="K16" s="15">
        <f t="shared" si="6"/>
        <v>0</v>
      </c>
      <c r="L16" s="58">
        <f>'Luxjacky Assumptions Monthly'!$M$8*'Luxjacky Original'!G16</f>
        <v>0</v>
      </c>
      <c r="M16" s="58">
        <f>'Luxjacky Assumptions Monthly'!$M$6*'Luxjacky Assumptions Monthly'!$M$8*'Luxjacky Original'!F16</f>
        <v>1840</v>
      </c>
      <c r="N16" s="58">
        <f t="shared" si="8"/>
        <v>1840</v>
      </c>
      <c r="O16" s="58"/>
    </row>
    <row r="17" spans="1:15" x14ac:dyDescent="0.3">
      <c r="A17" s="60">
        <v>42385</v>
      </c>
      <c r="B17" s="15">
        <f t="shared" si="0"/>
        <v>2016</v>
      </c>
      <c r="C17" s="15">
        <f t="shared" si="1"/>
        <v>1</v>
      </c>
      <c r="D17" s="15">
        <f t="shared" si="2"/>
        <v>7</v>
      </c>
      <c r="E17" s="15">
        <f t="shared" si="3"/>
        <v>1</v>
      </c>
      <c r="F17" s="15">
        <v>3603</v>
      </c>
      <c r="G17" s="15">
        <v>0</v>
      </c>
      <c r="H17" s="62">
        <f t="shared" si="4"/>
        <v>31.43611419467446</v>
      </c>
      <c r="I17" s="62">
        <f t="shared" si="7"/>
        <v>77</v>
      </c>
      <c r="J17" s="15">
        <f t="shared" si="5"/>
        <v>0</v>
      </c>
      <c r="K17" s="15">
        <f t="shared" si="6"/>
        <v>0</v>
      </c>
      <c r="L17" s="58">
        <f>'Luxjacky Assumptions Monthly'!$M$8*'Luxjacky Original'!G17</f>
        <v>0</v>
      </c>
      <c r="M17" s="58">
        <f>'Luxjacky Assumptions Monthly'!$M$6*'Luxjacky Assumptions Monthly'!$M$8*'Luxjacky Original'!F17</f>
        <v>1801.5</v>
      </c>
      <c r="N17" s="58">
        <f t="shared" si="8"/>
        <v>1801.5</v>
      </c>
      <c r="O17" s="58"/>
    </row>
    <row r="18" spans="1:15" x14ac:dyDescent="0.3">
      <c r="A18" s="60">
        <v>42386</v>
      </c>
      <c r="B18" s="15">
        <f t="shared" si="0"/>
        <v>2016</v>
      </c>
      <c r="C18" s="15">
        <f t="shared" si="1"/>
        <v>1</v>
      </c>
      <c r="D18" s="15">
        <f t="shared" si="2"/>
        <v>1</v>
      </c>
      <c r="E18" s="15">
        <f t="shared" si="3"/>
        <v>0</v>
      </c>
      <c r="F18" s="15">
        <v>3581</v>
      </c>
      <c r="G18" s="15">
        <v>0</v>
      </c>
      <c r="H18" s="62">
        <f t="shared" si="4"/>
        <v>115.60000000000002</v>
      </c>
      <c r="I18" s="62">
        <f t="shared" si="7"/>
        <v>22</v>
      </c>
      <c r="J18" s="15">
        <f t="shared" si="5"/>
        <v>0</v>
      </c>
      <c r="K18" s="15">
        <f t="shared" si="6"/>
        <v>0</v>
      </c>
      <c r="L18" s="58">
        <f>'Luxjacky Assumptions Monthly'!$M$8*'Luxjacky Original'!G18</f>
        <v>0</v>
      </c>
      <c r="M18" s="58">
        <f>'Luxjacky Assumptions Monthly'!$M$6*'Luxjacky Assumptions Monthly'!$M$8*'Luxjacky Original'!F18</f>
        <v>1790.5</v>
      </c>
      <c r="N18" s="58">
        <f t="shared" si="8"/>
        <v>1790.5</v>
      </c>
      <c r="O18" s="58"/>
    </row>
    <row r="19" spans="1:15" x14ac:dyDescent="0.3">
      <c r="A19" s="60">
        <v>42387</v>
      </c>
      <c r="B19" s="15">
        <f t="shared" si="0"/>
        <v>2016</v>
      </c>
      <c r="C19" s="15">
        <f t="shared" si="1"/>
        <v>1</v>
      </c>
      <c r="D19" s="15">
        <f t="shared" si="2"/>
        <v>2</v>
      </c>
      <c r="E19" s="15">
        <f t="shared" si="3"/>
        <v>0</v>
      </c>
      <c r="F19" s="15">
        <v>3465</v>
      </c>
      <c r="G19" s="15">
        <v>0</v>
      </c>
      <c r="H19" s="62">
        <f t="shared" si="4"/>
        <v>120.21768224177637</v>
      </c>
      <c r="I19" s="62">
        <f t="shared" si="7"/>
        <v>116</v>
      </c>
      <c r="J19" s="15">
        <f t="shared" si="5"/>
        <v>0</v>
      </c>
      <c r="K19" s="15">
        <f t="shared" si="6"/>
        <v>0</v>
      </c>
      <c r="L19" s="58">
        <f>'Luxjacky Assumptions Monthly'!$M$8*'Luxjacky Original'!G19</f>
        <v>0</v>
      </c>
      <c r="M19" s="58">
        <f>'Luxjacky Assumptions Monthly'!$M$6*'Luxjacky Assumptions Monthly'!$M$8*'Luxjacky Original'!F19</f>
        <v>1732.5</v>
      </c>
      <c r="N19" s="58">
        <f t="shared" si="8"/>
        <v>1732.5</v>
      </c>
      <c r="O19" s="58"/>
    </row>
    <row r="20" spans="1:15" x14ac:dyDescent="0.3">
      <c r="A20" s="60">
        <v>42388</v>
      </c>
      <c r="B20" s="15">
        <f t="shared" si="0"/>
        <v>2016</v>
      </c>
      <c r="C20" s="15">
        <f t="shared" si="1"/>
        <v>1</v>
      </c>
      <c r="D20" s="15">
        <f t="shared" si="2"/>
        <v>3</v>
      </c>
      <c r="E20" s="15">
        <f t="shared" si="3"/>
        <v>0</v>
      </c>
      <c r="F20" s="15">
        <v>3340</v>
      </c>
      <c r="G20" s="15">
        <v>0</v>
      </c>
      <c r="H20" s="62">
        <f t="shared" si="4"/>
        <v>117.60707452703782</v>
      </c>
      <c r="I20" s="62">
        <f t="shared" si="7"/>
        <v>125</v>
      </c>
      <c r="J20" s="15">
        <f t="shared" si="5"/>
        <v>0</v>
      </c>
      <c r="K20" s="15">
        <f t="shared" si="6"/>
        <v>0</v>
      </c>
      <c r="L20" s="58">
        <f>'Luxjacky Assumptions Monthly'!$M$8*'Luxjacky Original'!G20</f>
        <v>0</v>
      </c>
      <c r="M20" s="58">
        <f>'Luxjacky Assumptions Monthly'!$M$6*'Luxjacky Assumptions Monthly'!$M$8*'Luxjacky Original'!F20</f>
        <v>1670</v>
      </c>
      <c r="N20" s="58">
        <f t="shared" si="8"/>
        <v>1670</v>
      </c>
      <c r="O20" s="58"/>
    </row>
    <row r="21" spans="1:15" x14ac:dyDescent="0.3">
      <c r="A21" s="60">
        <v>42389</v>
      </c>
      <c r="B21" s="15">
        <f t="shared" si="0"/>
        <v>2016</v>
      </c>
      <c r="C21" s="15">
        <f t="shared" si="1"/>
        <v>1</v>
      </c>
      <c r="D21" s="15">
        <f t="shared" si="2"/>
        <v>4</v>
      </c>
      <c r="E21" s="15">
        <f t="shared" si="3"/>
        <v>0</v>
      </c>
      <c r="F21" s="15">
        <v>3230</v>
      </c>
      <c r="G21" s="15">
        <v>0</v>
      </c>
      <c r="H21" s="62">
        <f t="shared" si="4"/>
        <v>106.97850511440615</v>
      </c>
      <c r="I21" s="62">
        <f t="shared" si="7"/>
        <v>110</v>
      </c>
      <c r="J21" s="15">
        <f t="shared" si="5"/>
        <v>0</v>
      </c>
      <c r="K21" s="15">
        <f t="shared" si="6"/>
        <v>0</v>
      </c>
      <c r="L21" s="58">
        <f>'Luxjacky Assumptions Monthly'!$M$8*'Luxjacky Original'!G21</f>
        <v>0</v>
      </c>
      <c r="M21" s="58">
        <f>'Luxjacky Assumptions Monthly'!$M$6*'Luxjacky Assumptions Monthly'!$M$8*'Luxjacky Original'!F21</f>
        <v>1615</v>
      </c>
      <c r="N21" s="58">
        <f t="shared" si="8"/>
        <v>1615</v>
      </c>
      <c r="O21" s="58"/>
    </row>
    <row r="22" spans="1:15" x14ac:dyDescent="0.3">
      <c r="A22" s="60">
        <v>42390</v>
      </c>
      <c r="B22" s="15">
        <f t="shared" si="0"/>
        <v>2016</v>
      </c>
      <c r="C22" s="15">
        <f t="shared" si="1"/>
        <v>1</v>
      </c>
      <c r="D22" s="15">
        <f t="shared" si="2"/>
        <v>5</v>
      </c>
      <c r="E22" s="15">
        <f t="shared" si="3"/>
        <v>0</v>
      </c>
      <c r="F22" s="15">
        <v>3136</v>
      </c>
      <c r="G22" s="15">
        <v>0</v>
      </c>
      <c r="H22" s="62">
        <f t="shared" si="4"/>
        <v>87.727328618748814</v>
      </c>
      <c r="I22" s="62">
        <f t="shared" si="7"/>
        <v>94</v>
      </c>
      <c r="J22" s="15">
        <f t="shared" si="5"/>
        <v>0</v>
      </c>
      <c r="K22" s="15">
        <f t="shared" si="6"/>
        <v>0</v>
      </c>
      <c r="L22" s="58">
        <f>'Luxjacky Assumptions Monthly'!$M$8*'Luxjacky Original'!G22</f>
        <v>0</v>
      </c>
      <c r="M22" s="58">
        <f>'Luxjacky Assumptions Monthly'!$M$6*'Luxjacky Assumptions Monthly'!$M$8*'Luxjacky Original'!F22</f>
        <v>1568</v>
      </c>
      <c r="N22" s="58">
        <f t="shared" si="8"/>
        <v>1568</v>
      </c>
      <c r="O22" s="58"/>
    </row>
    <row r="23" spans="1:15" x14ac:dyDescent="0.3">
      <c r="A23" s="60">
        <v>42391</v>
      </c>
      <c r="B23" s="15">
        <f t="shared" si="0"/>
        <v>2016</v>
      </c>
      <c r="C23" s="15">
        <f t="shared" si="1"/>
        <v>1</v>
      </c>
      <c r="D23" s="15">
        <f t="shared" si="2"/>
        <v>6</v>
      </c>
      <c r="E23" s="15">
        <f t="shared" si="3"/>
        <v>1</v>
      </c>
      <c r="F23" s="15">
        <v>3039</v>
      </c>
      <c r="G23" s="15">
        <v>0</v>
      </c>
      <c r="H23" s="62">
        <f t="shared" si="4"/>
        <v>69.355592604674825</v>
      </c>
      <c r="I23" s="62">
        <f t="shared" si="7"/>
        <v>97</v>
      </c>
      <c r="J23" s="15">
        <f t="shared" si="5"/>
        <v>0</v>
      </c>
      <c r="K23" s="15">
        <f t="shared" si="6"/>
        <v>0</v>
      </c>
      <c r="L23" s="58">
        <f>'Luxjacky Assumptions Monthly'!$M$8*'Luxjacky Original'!G23</f>
        <v>0</v>
      </c>
      <c r="M23" s="58">
        <f>'Luxjacky Assumptions Monthly'!$M$6*'Luxjacky Assumptions Monthly'!$M$8*'Luxjacky Original'!F23</f>
        <v>1519.5</v>
      </c>
      <c r="N23" s="58">
        <f t="shared" si="8"/>
        <v>1519.5</v>
      </c>
      <c r="O23" s="58"/>
    </row>
    <row r="24" spans="1:15" x14ac:dyDescent="0.3">
      <c r="A24" s="60">
        <v>42392</v>
      </c>
      <c r="B24" s="15">
        <f t="shared" si="0"/>
        <v>2016</v>
      </c>
      <c r="C24" s="15">
        <f t="shared" si="1"/>
        <v>1</v>
      </c>
      <c r="D24" s="15">
        <f t="shared" si="2"/>
        <v>7</v>
      </c>
      <c r="E24" s="15">
        <f t="shared" si="3"/>
        <v>1</v>
      </c>
      <c r="F24" s="15">
        <v>2965</v>
      </c>
      <c r="G24" s="15">
        <v>0</v>
      </c>
      <c r="H24" s="62">
        <f t="shared" si="4"/>
        <v>31.43611419467446</v>
      </c>
      <c r="I24" s="62">
        <f t="shared" si="7"/>
        <v>74</v>
      </c>
      <c r="J24" s="15">
        <f t="shared" si="5"/>
        <v>0</v>
      </c>
      <c r="K24" s="15">
        <f t="shared" si="6"/>
        <v>0</v>
      </c>
      <c r="L24" s="58">
        <f>'Luxjacky Assumptions Monthly'!$M$8*'Luxjacky Original'!G24</f>
        <v>0</v>
      </c>
      <c r="M24" s="58">
        <f>'Luxjacky Assumptions Monthly'!$M$6*'Luxjacky Assumptions Monthly'!$M$8*'Luxjacky Original'!F24</f>
        <v>1482.5</v>
      </c>
      <c r="N24" s="58">
        <f t="shared" si="8"/>
        <v>1482.5</v>
      </c>
      <c r="O24" s="58"/>
    </row>
    <row r="25" spans="1:15" x14ac:dyDescent="0.3">
      <c r="A25" s="60">
        <v>42393</v>
      </c>
      <c r="B25" s="15">
        <f t="shared" si="0"/>
        <v>2016</v>
      </c>
      <c r="C25" s="15">
        <f t="shared" si="1"/>
        <v>1</v>
      </c>
      <c r="D25" s="15">
        <f t="shared" si="2"/>
        <v>1</v>
      </c>
      <c r="E25" s="15">
        <f t="shared" si="3"/>
        <v>0</v>
      </c>
      <c r="F25" s="15">
        <v>2930</v>
      </c>
      <c r="G25" s="15">
        <v>0</v>
      </c>
      <c r="H25" s="62">
        <f t="shared" si="4"/>
        <v>115.60000000000002</v>
      </c>
      <c r="I25" s="62">
        <f t="shared" si="7"/>
        <v>35</v>
      </c>
      <c r="J25" s="15">
        <f t="shared" si="5"/>
        <v>0</v>
      </c>
      <c r="K25" s="15">
        <f t="shared" si="6"/>
        <v>0</v>
      </c>
      <c r="L25" s="58">
        <f>'Luxjacky Assumptions Monthly'!$M$8*'Luxjacky Original'!G25</f>
        <v>0</v>
      </c>
      <c r="M25" s="58">
        <f>'Luxjacky Assumptions Monthly'!$M$6*'Luxjacky Assumptions Monthly'!$M$8*'Luxjacky Original'!F25</f>
        <v>1465</v>
      </c>
      <c r="N25" s="58">
        <f t="shared" si="8"/>
        <v>1465</v>
      </c>
      <c r="O25" s="58"/>
    </row>
    <row r="26" spans="1:15" x14ac:dyDescent="0.3">
      <c r="A26" s="60">
        <v>42394</v>
      </c>
      <c r="B26" s="15">
        <f t="shared" si="0"/>
        <v>2016</v>
      </c>
      <c r="C26" s="15">
        <f t="shared" si="1"/>
        <v>1</v>
      </c>
      <c r="D26" s="15">
        <f t="shared" si="2"/>
        <v>2</v>
      </c>
      <c r="E26" s="15">
        <f t="shared" si="3"/>
        <v>0</v>
      </c>
      <c r="F26" s="15">
        <v>2827</v>
      </c>
      <c r="G26" s="15">
        <v>0</v>
      </c>
      <c r="H26" s="62">
        <f t="shared" si="4"/>
        <v>120.21768224177637</v>
      </c>
      <c r="I26" s="62">
        <f t="shared" si="7"/>
        <v>103</v>
      </c>
      <c r="J26" s="15">
        <f t="shared" si="5"/>
        <v>0</v>
      </c>
      <c r="K26" s="15">
        <f t="shared" si="6"/>
        <v>0</v>
      </c>
      <c r="L26" s="58">
        <f>'Luxjacky Assumptions Monthly'!$M$8*'Luxjacky Original'!G26</f>
        <v>0</v>
      </c>
      <c r="M26" s="58">
        <f>'Luxjacky Assumptions Monthly'!$M$6*'Luxjacky Assumptions Monthly'!$M$8*'Luxjacky Original'!F26</f>
        <v>1413.5</v>
      </c>
      <c r="N26" s="58">
        <f t="shared" si="8"/>
        <v>1413.5</v>
      </c>
      <c r="O26" s="58"/>
    </row>
    <row r="27" spans="1:15" x14ac:dyDescent="0.3">
      <c r="A27" s="60">
        <v>42395</v>
      </c>
      <c r="B27" s="15">
        <f t="shared" si="0"/>
        <v>2016</v>
      </c>
      <c r="C27" s="15">
        <f t="shared" si="1"/>
        <v>1</v>
      </c>
      <c r="D27" s="15">
        <f t="shared" si="2"/>
        <v>3</v>
      </c>
      <c r="E27" s="15">
        <f t="shared" si="3"/>
        <v>0</v>
      </c>
      <c r="F27" s="15">
        <v>2710</v>
      </c>
      <c r="G27" s="15">
        <v>0</v>
      </c>
      <c r="H27" s="62">
        <f t="shared" si="4"/>
        <v>117.60707452703782</v>
      </c>
      <c r="I27" s="62">
        <f t="shared" si="7"/>
        <v>117</v>
      </c>
      <c r="J27" s="15">
        <f t="shared" si="5"/>
        <v>0</v>
      </c>
      <c r="K27" s="15">
        <f t="shared" si="6"/>
        <v>0</v>
      </c>
      <c r="L27" s="58">
        <f>'Luxjacky Assumptions Monthly'!$M$8*'Luxjacky Original'!G27</f>
        <v>0</v>
      </c>
      <c r="M27" s="58">
        <f>'Luxjacky Assumptions Monthly'!$M$6*'Luxjacky Assumptions Monthly'!$M$8*'Luxjacky Original'!F27</f>
        <v>1355</v>
      </c>
      <c r="N27" s="58">
        <f t="shared" si="8"/>
        <v>1355</v>
      </c>
      <c r="O27" s="58"/>
    </row>
    <row r="28" spans="1:15" x14ac:dyDescent="0.3">
      <c r="A28" s="60">
        <v>42396</v>
      </c>
      <c r="B28" s="15">
        <f t="shared" si="0"/>
        <v>2016</v>
      </c>
      <c r="C28" s="15">
        <f t="shared" si="1"/>
        <v>1</v>
      </c>
      <c r="D28" s="15">
        <f t="shared" si="2"/>
        <v>4</v>
      </c>
      <c r="E28" s="15">
        <f t="shared" si="3"/>
        <v>0</v>
      </c>
      <c r="F28" s="15">
        <v>2611</v>
      </c>
      <c r="G28" s="15">
        <v>0</v>
      </c>
      <c r="H28" s="62">
        <f t="shared" si="4"/>
        <v>106.97850511440615</v>
      </c>
      <c r="I28" s="62">
        <f t="shared" si="7"/>
        <v>99</v>
      </c>
      <c r="J28" s="15">
        <f t="shared" si="5"/>
        <v>0</v>
      </c>
      <c r="K28" s="15">
        <f t="shared" si="6"/>
        <v>0</v>
      </c>
      <c r="L28" s="58">
        <f>'Luxjacky Assumptions Monthly'!$M$8*'Luxjacky Original'!G28</f>
        <v>0</v>
      </c>
      <c r="M28" s="58">
        <f>'Luxjacky Assumptions Monthly'!$M$6*'Luxjacky Assumptions Monthly'!$M$8*'Luxjacky Original'!F28</f>
        <v>1305.5</v>
      </c>
      <c r="N28" s="58">
        <f t="shared" si="8"/>
        <v>1305.5</v>
      </c>
      <c r="O28" s="58"/>
    </row>
    <row r="29" spans="1:15" x14ac:dyDescent="0.3">
      <c r="A29" s="60">
        <v>42397</v>
      </c>
      <c r="B29" s="15">
        <f t="shared" si="0"/>
        <v>2016</v>
      </c>
      <c r="C29" s="15">
        <f t="shared" si="1"/>
        <v>1</v>
      </c>
      <c r="D29" s="15">
        <f t="shared" si="2"/>
        <v>5</v>
      </c>
      <c r="E29" s="15">
        <f t="shared" si="3"/>
        <v>0</v>
      </c>
      <c r="F29" s="15">
        <v>2500</v>
      </c>
      <c r="G29" s="15">
        <v>0</v>
      </c>
      <c r="H29" s="62">
        <f t="shared" si="4"/>
        <v>87.727328618748814</v>
      </c>
      <c r="I29" s="62">
        <f t="shared" si="7"/>
        <v>111</v>
      </c>
      <c r="J29" s="15">
        <f t="shared" si="5"/>
        <v>0</v>
      </c>
      <c r="K29" s="15">
        <f t="shared" si="6"/>
        <v>0</v>
      </c>
      <c r="L29" s="58">
        <f>'Luxjacky Assumptions Monthly'!$M$8*'Luxjacky Original'!G29</f>
        <v>0</v>
      </c>
      <c r="M29" s="58">
        <f>'Luxjacky Assumptions Monthly'!$M$6*'Luxjacky Assumptions Monthly'!$M$8*'Luxjacky Original'!F29</f>
        <v>1250</v>
      </c>
      <c r="N29" s="58">
        <f t="shared" si="8"/>
        <v>1250</v>
      </c>
      <c r="O29" s="58"/>
    </row>
    <row r="30" spans="1:15" x14ac:dyDescent="0.3">
      <c r="A30" s="60">
        <v>42398</v>
      </c>
      <c r="B30" s="15">
        <f t="shared" si="0"/>
        <v>2016</v>
      </c>
      <c r="C30" s="15">
        <f t="shared" si="1"/>
        <v>1</v>
      </c>
      <c r="D30" s="15">
        <f t="shared" si="2"/>
        <v>6</v>
      </c>
      <c r="E30" s="15">
        <f t="shared" si="3"/>
        <v>1</v>
      </c>
      <c r="F30" s="15">
        <v>2412</v>
      </c>
      <c r="G30" s="15">
        <v>0</v>
      </c>
      <c r="H30" s="62">
        <f t="shared" si="4"/>
        <v>69.355592604674825</v>
      </c>
      <c r="I30" s="62">
        <f t="shared" si="7"/>
        <v>88</v>
      </c>
      <c r="J30" s="15">
        <f t="shared" si="5"/>
        <v>0</v>
      </c>
      <c r="K30" s="15">
        <f t="shared" si="6"/>
        <v>0</v>
      </c>
      <c r="L30" s="58">
        <f>'Luxjacky Assumptions Monthly'!$M$8*'Luxjacky Original'!G30</f>
        <v>0</v>
      </c>
      <c r="M30" s="58">
        <f>'Luxjacky Assumptions Monthly'!$M$6*'Luxjacky Assumptions Monthly'!$M$8*'Luxjacky Original'!F30</f>
        <v>1206</v>
      </c>
      <c r="N30" s="58">
        <f t="shared" si="8"/>
        <v>1206</v>
      </c>
      <c r="O30" s="58"/>
    </row>
    <row r="31" spans="1:15" x14ac:dyDescent="0.3">
      <c r="A31" s="60">
        <v>42399</v>
      </c>
      <c r="B31" s="15">
        <f t="shared" si="0"/>
        <v>2016</v>
      </c>
      <c r="C31" s="15">
        <f t="shared" si="1"/>
        <v>1</v>
      </c>
      <c r="D31" s="15">
        <f t="shared" si="2"/>
        <v>7</v>
      </c>
      <c r="E31" s="15">
        <f t="shared" si="3"/>
        <v>1</v>
      </c>
      <c r="F31" s="15">
        <v>2331</v>
      </c>
      <c r="G31" s="15">
        <v>0</v>
      </c>
      <c r="H31" s="62">
        <f t="shared" si="4"/>
        <v>31.43611419467446</v>
      </c>
      <c r="I31" s="62">
        <f t="shared" si="7"/>
        <v>81</v>
      </c>
      <c r="J31" s="15">
        <f t="shared" si="5"/>
        <v>0</v>
      </c>
      <c r="K31" s="15">
        <f t="shared" si="6"/>
        <v>0</v>
      </c>
      <c r="L31" s="58">
        <f>'Luxjacky Assumptions Monthly'!$M$8*'Luxjacky Original'!G31</f>
        <v>0</v>
      </c>
      <c r="M31" s="58">
        <f>'Luxjacky Assumptions Monthly'!$M$6*'Luxjacky Assumptions Monthly'!$M$8*'Luxjacky Original'!F31</f>
        <v>1165.5</v>
      </c>
      <c r="N31" s="58">
        <f t="shared" si="8"/>
        <v>1165.5</v>
      </c>
      <c r="O31" s="58"/>
    </row>
    <row r="32" spans="1:15" x14ac:dyDescent="0.3">
      <c r="A32" s="60">
        <v>42400</v>
      </c>
      <c r="B32" s="15">
        <f t="shared" si="0"/>
        <v>2016</v>
      </c>
      <c r="C32" s="15">
        <f t="shared" si="1"/>
        <v>1</v>
      </c>
      <c r="D32" s="15">
        <f t="shared" si="2"/>
        <v>1</v>
      </c>
      <c r="E32" s="15">
        <f t="shared" si="3"/>
        <v>0</v>
      </c>
      <c r="F32" s="15">
        <v>2302</v>
      </c>
      <c r="G32" s="15">
        <v>0</v>
      </c>
      <c r="H32" s="62">
        <f t="shared" si="4"/>
        <v>115.60000000000002</v>
      </c>
      <c r="I32" s="62">
        <f t="shared" si="7"/>
        <v>29</v>
      </c>
      <c r="J32" s="15">
        <f t="shared" si="5"/>
        <v>0</v>
      </c>
      <c r="K32" s="15">
        <f t="shared" si="6"/>
        <v>0</v>
      </c>
      <c r="L32" s="58">
        <f>'Luxjacky Assumptions Monthly'!$M$8*'Luxjacky Original'!G32</f>
        <v>0</v>
      </c>
      <c r="M32" s="58">
        <f>'Luxjacky Assumptions Monthly'!$M$6*'Luxjacky Assumptions Monthly'!$M$8*'Luxjacky Original'!F32</f>
        <v>1151</v>
      </c>
      <c r="N32" s="58">
        <f t="shared" si="8"/>
        <v>1151</v>
      </c>
      <c r="O32" s="58"/>
    </row>
    <row r="33" spans="1:15" x14ac:dyDescent="0.3">
      <c r="A33" s="60">
        <v>42401</v>
      </c>
      <c r="B33" s="15">
        <f t="shared" si="0"/>
        <v>2016</v>
      </c>
      <c r="C33" s="15">
        <f t="shared" si="1"/>
        <v>2</v>
      </c>
      <c r="D33" s="15">
        <f t="shared" si="2"/>
        <v>2</v>
      </c>
      <c r="E33" s="15">
        <f t="shared" si="3"/>
        <v>0</v>
      </c>
      <c r="F33" s="15">
        <v>2175</v>
      </c>
      <c r="G33" s="15">
        <v>0</v>
      </c>
      <c r="H33" s="62">
        <f t="shared" si="4"/>
        <v>123.62664639431352</v>
      </c>
      <c r="I33" s="62">
        <f t="shared" si="7"/>
        <v>127</v>
      </c>
      <c r="J33" s="15">
        <f t="shared" si="5"/>
        <v>0</v>
      </c>
      <c r="K33" s="15">
        <f t="shared" si="6"/>
        <v>0</v>
      </c>
      <c r="L33" s="58">
        <f>'Luxjacky Assumptions Monthly'!$M$8*'Luxjacky Original'!G33</f>
        <v>0</v>
      </c>
      <c r="M33" s="58">
        <f>'Luxjacky Assumptions Monthly'!$M$6*'Luxjacky Assumptions Monthly'!$M$8*'Luxjacky Original'!F33</f>
        <v>1087.5</v>
      </c>
      <c r="N33" s="58">
        <f t="shared" si="8"/>
        <v>1087.5</v>
      </c>
      <c r="O33" s="58"/>
    </row>
    <row r="34" spans="1:15" x14ac:dyDescent="0.3">
      <c r="A34" s="60">
        <v>42402</v>
      </c>
      <c r="B34" s="15">
        <f t="shared" si="0"/>
        <v>2016</v>
      </c>
      <c r="C34" s="15">
        <f t="shared" si="1"/>
        <v>2</v>
      </c>
      <c r="D34" s="15">
        <f t="shared" si="2"/>
        <v>3</v>
      </c>
      <c r="E34" s="15">
        <f t="shared" si="3"/>
        <v>0</v>
      </c>
      <c r="F34" s="15">
        <v>2046</v>
      </c>
      <c r="G34" s="15">
        <v>0</v>
      </c>
      <c r="H34" s="62">
        <f t="shared" si="4"/>
        <v>121.01603867957496</v>
      </c>
      <c r="I34" s="62">
        <f t="shared" si="7"/>
        <v>129</v>
      </c>
      <c r="J34" s="15">
        <f t="shared" si="5"/>
        <v>0</v>
      </c>
      <c r="K34" s="15">
        <f t="shared" si="6"/>
        <v>0</v>
      </c>
      <c r="L34" s="58">
        <f>'Luxjacky Assumptions Monthly'!$M$8*'Luxjacky Original'!G34</f>
        <v>0</v>
      </c>
      <c r="M34" s="58">
        <f>'Luxjacky Assumptions Monthly'!$M$6*'Luxjacky Assumptions Monthly'!$M$8*'Luxjacky Original'!F34</f>
        <v>1023</v>
      </c>
      <c r="N34" s="58">
        <f t="shared" si="8"/>
        <v>1023</v>
      </c>
      <c r="O34" s="58"/>
    </row>
    <row r="35" spans="1:15" x14ac:dyDescent="0.3">
      <c r="A35" s="60">
        <v>42403</v>
      </c>
      <c r="B35" s="15">
        <f t="shared" si="0"/>
        <v>2016</v>
      </c>
      <c r="C35" s="15">
        <f t="shared" si="1"/>
        <v>2</v>
      </c>
      <c r="D35" s="15">
        <f t="shared" si="2"/>
        <v>4</v>
      </c>
      <c r="E35" s="15">
        <f t="shared" si="3"/>
        <v>0</v>
      </c>
      <c r="F35" s="15">
        <v>9292</v>
      </c>
      <c r="G35" s="15">
        <v>7372</v>
      </c>
      <c r="H35" s="62">
        <f t="shared" si="4"/>
        <v>110.3874692669433</v>
      </c>
      <c r="I35" s="62">
        <f t="shared" si="7"/>
        <v>126</v>
      </c>
      <c r="J35" s="15">
        <f t="shared" si="5"/>
        <v>1</v>
      </c>
      <c r="K35" s="15">
        <f t="shared" si="6"/>
        <v>4000</v>
      </c>
      <c r="L35" s="58">
        <f>'Luxjacky Assumptions Monthly'!$M$8*'Luxjacky Original'!G35</f>
        <v>73720</v>
      </c>
      <c r="M35" s="58">
        <f>'Luxjacky Assumptions Monthly'!$M$6*'Luxjacky Assumptions Monthly'!$M$8*'Luxjacky Original'!F35</f>
        <v>4646</v>
      </c>
      <c r="N35" s="58">
        <f t="shared" si="8"/>
        <v>82366</v>
      </c>
      <c r="O35" s="58"/>
    </row>
    <row r="36" spans="1:15" x14ac:dyDescent="0.3">
      <c r="A36" s="60">
        <v>42404</v>
      </c>
      <c r="B36" s="15">
        <f t="shared" si="0"/>
        <v>2016</v>
      </c>
      <c r="C36" s="15">
        <f t="shared" si="1"/>
        <v>2</v>
      </c>
      <c r="D36" s="15">
        <f t="shared" si="2"/>
        <v>5</v>
      </c>
      <c r="E36" s="15">
        <f t="shared" si="3"/>
        <v>0</v>
      </c>
      <c r="F36" s="15">
        <v>9174</v>
      </c>
      <c r="G36" s="15">
        <v>0</v>
      </c>
      <c r="H36" s="62">
        <f t="shared" si="4"/>
        <v>91.136292771285952</v>
      </c>
      <c r="I36" s="62">
        <f t="shared" si="7"/>
        <v>118</v>
      </c>
      <c r="J36" s="15">
        <f t="shared" si="5"/>
        <v>0</v>
      </c>
      <c r="K36" s="15">
        <f t="shared" si="6"/>
        <v>0</v>
      </c>
      <c r="L36" s="58">
        <f>'Luxjacky Assumptions Monthly'!$M$8*'Luxjacky Original'!G36</f>
        <v>0</v>
      </c>
      <c r="M36" s="58">
        <f>'Luxjacky Assumptions Monthly'!$M$6*'Luxjacky Assumptions Monthly'!$M$8*'Luxjacky Original'!F36</f>
        <v>4587</v>
      </c>
      <c r="N36" s="58">
        <f t="shared" si="8"/>
        <v>4587</v>
      </c>
      <c r="O36" s="58"/>
    </row>
    <row r="37" spans="1:15" x14ac:dyDescent="0.3">
      <c r="A37" s="60">
        <v>42405</v>
      </c>
      <c r="B37" s="15">
        <f t="shared" si="0"/>
        <v>2016</v>
      </c>
      <c r="C37" s="15">
        <f t="shared" si="1"/>
        <v>2</v>
      </c>
      <c r="D37" s="15">
        <f t="shared" si="2"/>
        <v>6</v>
      </c>
      <c r="E37" s="15">
        <f t="shared" si="3"/>
        <v>1</v>
      </c>
      <c r="F37" s="15">
        <v>9090</v>
      </c>
      <c r="G37" s="15">
        <v>0</v>
      </c>
      <c r="H37" s="62">
        <f t="shared" si="4"/>
        <v>72.764556757211977</v>
      </c>
      <c r="I37" s="62">
        <f t="shared" si="7"/>
        <v>84</v>
      </c>
      <c r="J37" s="15">
        <f t="shared" si="5"/>
        <v>0</v>
      </c>
      <c r="K37" s="15">
        <f t="shared" si="6"/>
        <v>0</v>
      </c>
      <c r="L37" s="58">
        <f>'Luxjacky Assumptions Monthly'!$M$8*'Luxjacky Original'!G37</f>
        <v>0</v>
      </c>
      <c r="M37" s="58">
        <f>'Luxjacky Assumptions Monthly'!$M$6*'Luxjacky Assumptions Monthly'!$M$8*'Luxjacky Original'!F37</f>
        <v>4545</v>
      </c>
      <c r="N37" s="58">
        <f t="shared" si="8"/>
        <v>4545</v>
      </c>
      <c r="O37" s="58"/>
    </row>
    <row r="38" spans="1:15" x14ac:dyDescent="0.3">
      <c r="A38" s="60">
        <v>42406</v>
      </c>
      <c r="B38" s="15">
        <f t="shared" si="0"/>
        <v>2016</v>
      </c>
      <c r="C38" s="15">
        <f t="shared" si="1"/>
        <v>2</v>
      </c>
      <c r="D38" s="15">
        <f t="shared" si="2"/>
        <v>7</v>
      </c>
      <c r="E38" s="15">
        <f t="shared" si="3"/>
        <v>1</v>
      </c>
      <c r="F38" s="15">
        <v>9012</v>
      </c>
      <c r="G38" s="15">
        <v>0</v>
      </c>
      <c r="H38" s="62">
        <f t="shared" si="4"/>
        <v>34.845078347211604</v>
      </c>
      <c r="I38" s="62">
        <f t="shared" si="7"/>
        <v>78</v>
      </c>
      <c r="J38" s="15">
        <f t="shared" si="5"/>
        <v>0</v>
      </c>
      <c r="K38" s="15">
        <f t="shared" si="6"/>
        <v>0</v>
      </c>
      <c r="L38" s="58">
        <f>'Luxjacky Assumptions Monthly'!$M$8*'Luxjacky Original'!G38</f>
        <v>0</v>
      </c>
      <c r="M38" s="58">
        <f>'Luxjacky Assumptions Monthly'!$M$6*'Luxjacky Assumptions Monthly'!$M$8*'Luxjacky Original'!F38</f>
        <v>4506</v>
      </c>
      <c r="N38" s="58">
        <f t="shared" si="8"/>
        <v>4506</v>
      </c>
      <c r="O38" s="58"/>
    </row>
    <row r="39" spans="1:15" x14ac:dyDescent="0.3">
      <c r="A39" s="60">
        <v>42407</v>
      </c>
      <c r="B39" s="15">
        <f t="shared" si="0"/>
        <v>2016</v>
      </c>
      <c r="C39" s="15">
        <f t="shared" si="1"/>
        <v>2</v>
      </c>
      <c r="D39" s="15">
        <f t="shared" si="2"/>
        <v>1</v>
      </c>
      <c r="E39" s="15">
        <f t="shared" si="3"/>
        <v>0</v>
      </c>
      <c r="F39" s="15">
        <v>8984</v>
      </c>
      <c r="G39" s="15">
        <v>0</v>
      </c>
      <c r="H39" s="62">
        <f t="shared" si="4"/>
        <v>119.00896415253717</v>
      </c>
      <c r="I39" s="62">
        <f t="shared" si="7"/>
        <v>28</v>
      </c>
      <c r="J39" s="15">
        <f t="shared" si="5"/>
        <v>0</v>
      </c>
      <c r="K39" s="15">
        <f t="shared" si="6"/>
        <v>0</v>
      </c>
      <c r="L39" s="58">
        <f>'Luxjacky Assumptions Monthly'!$M$8*'Luxjacky Original'!G39</f>
        <v>0</v>
      </c>
      <c r="M39" s="58">
        <f>'Luxjacky Assumptions Monthly'!$M$6*'Luxjacky Assumptions Monthly'!$M$8*'Luxjacky Original'!F39</f>
        <v>4492</v>
      </c>
      <c r="N39" s="58">
        <f t="shared" si="8"/>
        <v>4492</v>
      </c>
      <c r="O39" s="58"/>
    </row>
    <row r="40" spans="1:15" x14ac:dyDescent="0.3">
      <c r="A40" s="60">
        <v>42408</v>
      </c>
      <c r="B40" s="15">
        <f t="shared" si="0"/>
        <v>2016</v>
      </c>
      <c r="C40" s="15">
        <f t="shared" si="1"/>
        <v>2</v>
      </c>
      <c r="D40" s="15">
        <f t="shared" si="2"/>
        <v>2</v>
      </c>
      <c r="E40" s="15">
        <f t="shared" si="3"/>
        <v>0</v>
      </c>
      <c r="F40" s="15">
        <v>8873</v>
      </c>
      <c r="G40" s="15">
        <v>0</v>
      </c>
      <c r="H40" s="62">
        <f t="shared" si="4"/>
        <v>123.62664639431352</v>
      </c>
      <c r="I40" s="62">
        <f t="shared" si="7"/>
        <v>111</v>
      </c>
      <c r="J40" s="15">
        <f t="shared" si="5"/>
        <v>0</v>
      </c>
      <c r="K40" s="15">
        <f t="shared" si="6"/>
        <v>0</v>
      </c>
      <c r="L40" s="58">
        <f>'Luxjacky Assumptions Monthly'!$M$8*'Luxjacky Original'!G40</f>
        <v>0</v>
      </c>
      <c r="M40" s="58">
        <f>'Luxjacky Assumptions Monthly'!$M$6*'Luxjacky Assumptions Monthly'!$M$8*'Luxjacky Original'!F40</f>
        <v>4436.5</v>
      </c>
      <c r="N40" s="58">
        <f t="shared" si="8"/>
        <v>4436.5</v>
      </c>
      <c r="O40" s="58"/>
    </row>
    <row r="41" spans="1:15" x14ac:dyDescent="0.3">
      <c r="A41" s="60">
        <v>42409</v>
      </c>
      <c r="B41" s="15">
        <f t="shared" si="0"/>
        <v>2016</v>
      </c>
      <c r="C41" s="15">
        <f t="shared" si="1"/>
        <v>2</v>
      </c>
      <c r="D41" s="15">
        <f t="shared" si="2"/>
        <v>3</v>
      </c>
      <c r="E41" s="15">
        <f t="shared" si="3"/>
        <v>0</v>
      </c>
      <c r="F41" s="15">
        <v>8735</v>
      </c>
      <c r="G41" s="15">
        <v>0</v>
      </c>
      <c r="H41" s="62">
        <f t="shared" si="4"/>
        <v>121.01603867957496</v>
      </c>
      <c r="I41" s="62">
        <f t="shared" si="7"/>
        <v>138</v>
      </c>
      <c r="J41" s="15">
        <f t="shared" si="5"/>
        <v>0</v>
      </c>
      <c r="K41" s="15">
        <f t="shared" si="6"/>
        <v>0</v>
      </c>
      <c r="L41" s="58">
        <f>'Luxjacky Assumptions Monthly'!$M$8*'Luxjacky Original'!G41</f>
        <v>0</v>
      </c>
      <c r="M41" s="58">
        <f>'Luxjacky Assumptions Monthly'!$M$6*'Luxjacky Assumptions Monthly'!$M$8*'Luxjacky Original'!F41</f>
        <v>4367.5</v>
      </c>
      <c r="N41" s="58">
        <f t="shared" si="8"/>
        <v>4367.5</v>
      </c>
      <c r="O41" s="58"/>
    </row>
    <row r="42" spans="1:15" x14ac:dyDescent="0.3">
      <c r="A42" s="60">
        <v>42410</v>
      </c>
      <c r="B42" s="15">
        <f t="shared" si="0"/>
        <v>2016</v>
      </c>
      <c r="C42" s="15">
        <f t="shared" si="1"/>
        <v>2</v>
      </c>
      <c r="D42" s="15">
        <f t="shared" si="2"/>
        <v>4</v>
      </c>
      <c r="E42" s="15">
        <f t="shared" si="3"/>
        <v>0</v>
      </c>
      <c r="F42" s="15">
        <v>8606</v>
      </c>
      <c r="G42" s="15">
        <v>0</v>
      </c>
      <c r="H42" s="62">
        <f t="shared" si="4"/>
        <v>110.3874692669433</v>
      </c>
      <c r="I42" s="62">
        <f t="shared" si="7"/>
        <v>129</v>
      </c>
      <c r="J42" s="15">
        <f t="shared" si="5"/>
        <v>0</v>
      </c>
      <c r="K42" s="15">
        <f t="shared" si="6"/>
        <v>0</v>
      </c>
      <c r="L42" s="58">
        <f>'Luxjacky Assumptions Monthly'!$M$8*'Luxjacky Original'!G42</f>
        <v>0</v>
      </c>
      <c r="M42" s="58">
        <f>'Luxjacky Assumptions Monthly'!$M$6*'Luxjacky Assumptions Monthly'!$M$8*'Luxjacky Original'!F42</f>
        <v>4303</v>
      </c>
      <c r="N42" s="58">
        <f t="shared" si="8"/>
        <v>4303</v>
      </c>
      <c r="O42" s="58"/>
    </row>
    <row r="43" spans="1:15" x14ac:dyDescent="0.3">
      <c r="A43" s="60">
        <v>42411</v>
      </c>
      <c r="B43" s="15">
        <f t="shared" si="0"/>
        <v>2016</v>
      </c>
      <c r="C43" s="15">
        <f t="shared" si="1"/>
        <v>2</v>
      </c>
      <c r="D43" s="15">
        <f t="shared" si="2"/>
        <v>5</v>
      </c>
      <c r="E43" s="15">
        <f t="shared" si="3"/>
        <v>0</v>
      </c>
      <c r="F43" s="15">
        <v>8497</v>
      </c>
      <c r="G43" s="15">
        <v>0</v>
      </c>
      <c r="H43" s="62">
        <f t="shared" si="4"/>
        <v>91.136292771285952</v>
      </c>
      <c r="I43" s="62">
        <f t="shared" si="7"/>
        <v>109</v>
      </c>
      <c r="J43" s="15">
        <f t="shared" si="5"/>
        <v>0</v>
      </c>
      <c r="K43" s="15">
        <f t="shared" si="6"/>
        <v>0</v>
      </c>
      <c r="L43" s="58">
        <f>'Luxjacky Assumptions Monthly'!$M$8*'Luxjacky Original'!G43</f>
        <v>0</v>
      </c>
      <c r="M43" s="58">
        <f>'Luxjacky Assumptions Monthly'!$M$6*'Luxjacky Assumptions Monthly'!$M$8*'Luxjacky Original'!F43</f>
        <v>4248.5</v>
      </c>
      <c r="N43" s="58">
        <f t="shared" si="8"/>
        <v>4248.5</v>
      </c>
      <c r="O43" s="58"/>
    </row>
    <row r="44" spans="1:15" x14ac:dyDescent="0.3">
      <c r="A44" s="60">
        <v>42412</v>
      </c>
      <c r="B44" s="15">
        <f t="shared" si="0"/>
        <v>2016</v>
      </c>
      <c r="C44" s="15">
        <f t="shared" si="1"/>
        <v>2</v>
      </c>
      <c r="D44" s="15">
        <f t="shared" si="2"/>
        <v>6</v>
      </c>
      <c r="E44" s="15">
        <f t="shared" si="3"/>
        <v>1</v>
      </c>
      <c r="F44" s="15">
        <v>8415</v>
      </c>
      <c r="G44" s="15">
        <v>0</v>
      </c>
      <c r="H44" s="62">
        <f t="shared" si="4"/>
        <v>72.764556757211977</v>
      </c>
      <c r="I44" s="62">
        <f t="shared" si="7"/>
        <v>82</v>
      </c>
      <c r="J44" s="15">
        <f t="shared" si="5"/>
        <v>0</v>
      </c>
      <c r="K44" s="15">
        <f t="shared" si="6"/>
        <v>0</v>
      </c>
      <c r="L44" s="58">
        <f>'Luxjacky Assumptions Monthly'!$M$8*'Luxjacky Original'!G44</f>
        <v>0</v>
      </c>
      <c r="M44" s="58">
        <f>'Luxjacky Assumptions Monthly'!$M$6*'Luxjacky Assumptions Monthly'!$M$8*'Luxjacky Original'!F44</f>
        <v>4207.5</v>
      </c>
      <c r="N44" s="58">
        <f t="shared" si="8"/>
        <v>4207.5</v>
      </c>
      <c r="O44" s="58"/>
    </row>
    <row r="45" spans="1:15" x14ac:dyDescent="0.3">
      <c r="A45" s="60">
        <v>42413</v>
      </c>
      <c r="B45" s="15">
        <f t="shared" si="0"/>
        <v>2016</v>
      </c>
      <c r="C45" s="15">
        <f t="shared" si="1"/>
        <v>2</v>
      </c>
      <c r="D45" s="15">
        <f t="shared" si="2"/>
        <v>7</v>
      </c>
      <c r="E45" s="15">
        <f t="shared" si="3"/>
        <v>1</v>
      </c>
      <c r="F45" s="15">
        <v>8351</v>
      </c>
      <c r="G45" s="15">
        <v>0</v>
      </c>
      <c r="H45" s="62">
        <f t="shared" si="4"/>
        <v>34.845078347211604</v>
      </c>
      <c r="I45" s="62">
        <f t="shared" si="7"/>
        <v>64</v>
      </c>
      <c r="J45" s="15">
        <f t="shared" si="5"/>
        <v>0</v>
      </c>
      <c r="K45" s="15">
        <f t="shared" si="6"/>
        <v>0</v>
      </c>
      <c r="L45" s="58">
        <f>'Luxjacky Assumptions Monthly'!$M$8*'Luxjacky Original'!G45</f>
        <v>0</v>
      </c>
      <c r="M45" s="58">
        <f>'Luxjacky Assumptions Monthly'!$M$6*'Luxjacky Assumptions Monthly'!$M$8*'Luxjacky Original'!F45</f>
        <v>4175.5</v>
      </c>
      <c r="N45" s="58">
        <f t="shared" si="8"/>
        <v>4175.5</v>
      </c>
      <c r="O45" s="58"/>
    </row>
    <row r="46" spans="1:15" x14ac:dyDescent="0.3">
      <c r="A46" s="60">
        <v>42414</v>
      </c>
      <c r="B46" s="15">
        <f t="shared" si="0"/>
        <v>2016</v>
      </c>
      <c r="C46" s="15">
        <f t="shared" si="1"/>
        <v>2</v>
      </c>
      <c r="D46" s="15">
        <f t="shared" si="2"/>
        <v>1</v>
      </c>
      <c r="E46" s="15">
        <f t="shared" si="3"/>
        <v>0</v>
      </c>
      <c r="F46" s="15">
        <v>8336</v>
      </c>
      <c r="G46" s="15">
        <v>0</v>
      </c>
      <c r="H46" s="62">
        <f t="shared" si="4"/>
        <v>119.00896415253717</v>
      </c>
      <c r="I46" s="62">
        <f t="shared" si="7"/>
        <v>15</v>
      </c>
      <c r="J46" s="15">
        <f t="shared" si="5"/>
        <v>0</v>
      </c>
      <c r="K46" s="15">
        <f t="shared" si="6"/>
        <v>0</v>
      </c>
      <c r="L46" s="58">
        <f>'Luxjacky Assumptions Monthly'!$M$8*'Luxjacky Original'!G46</f>
        <v>0</v>
      </c>
      <c r="M46" s="58">
        <f>'Luxjacky Assumptions Monthly'!$M$6*'Luxjacky Assumptions Monthly'!$M$8*'Luxjacky Original'!F46</f>
        <v>4168</v>
      </c>
      <c r="N46" s="58">
        <f t="shared" si="8"/>
        <v>4168</v>
      </c>
      <c r="O46" s="58"/>
    </row>
    <row r="47" spans="1:15" x14ac:dyDescent="0.3">
      <c r="A47" s="60">
        <v>42415</v>
      </c>
      <c r="B47" s="15">
        <f t="shared" si="0"/>
        <v>2016</v>
      </c>
      <c r="C47" s="15">
        <f t="shared" si="1"/>
        <v>2</v>
      </c>
      <c r="D47" s="15">
        <f t="shared" si="2"/>
        <v>2</v>
      </c>
      <c r="E47" s="15">
        <f t="shared" si="3"/>
        <v>0</v>
      </c>
      <c r="F47" s="15">
        <v>8219</v>
      </c>
      <c r="G47" s="15">
        <v>0</v>
      </c>
      <c r="H47" s="62">
        <f t="shared" si="4"/>
        <v>123.62664639431352</v>
      </c>
      <c r="I47" s="62">
        <f t="shared" si="7"/>
        <v>117</v>
      </c>
      <c r="J47" s="15">
        <f t="shared" si="5"/>
        <v>0</v>
      </c>
      <c r="K47" s="15">
        <f t="shared" si="6"/>
        <v>0</v>
      </c>
      <c r="L47" s="58">
        <f>'Luxjacky Assumptions Monthly'!$M$8*'Luxjacky Original'!G47</f>
        <v>0</v>
      </c>
      <c r="M47" s="58">
        <f>'Luxjacky Assumptions Monthly'!$M$6*'Luxjacky Assumptions Monthly'!$M$8*'Luxjacky Original'!F47</f>
        <v>4109.5</v>
      </c>
      <c r="N47" s="58">
        <f t="shared" si="8"/>
        <v>4109.5</v>
      </c>
      <c r="O47" s="58"/>
    </row>
    <row r="48" spans="1:15" x14ac:dyDescent="0.3">
      <c r="A48" s="60">
        <v>42416</v>
      </c>
      <c r="B48" s="15">
        <f t="shared" si="0"/>
        <v>2016</v>
      </c>
      <c r="C48" s="15">
        <f t="shared" si="1"/>
        <v>2</v>
      </c>
      <c r="D48" s="15">
        <f t="shared" si="2"/>
        <v>3</v>
      </c>
      <c r="E48" s="15">
        <f t="shared" si="3"/>
        <v>0</v>
      </c>
      <c r="F48" s="15">
        <v>8095</v>
      </c>
      <c r="G48" s="15">
        <v>0</v>
      </c>
      <c r="H48" s="62">
        <f t="shared" si="4"/>
        <v>121.01603867957496</v>
      </c>
      <c r="I48" s="62">
        <f t="shared" si="7"/>
        <v>124</v>
      </c>
      <c r="J48" s="15">
        <f t="shared" si="5"/>
        <v>0</v>
      </c>
      <c r="K48" s="15">
        <f t="shared" si="6"/>
        <v>0</v>
      </c>
      <c r="L48" s="58">
        <f>'Luxjacky Assumptions Monthly'!$M$8*'Luxjacky Original'!G48</f>
        <v>0</v>
      </c>
      <c r="M48" s="58">
        <f>'Luxjacky Assumptions Monthly'!$M$6*'Luxjacky Assumptions Monthly'!$M$8*'Luxjacky Original'!F48</f>
        <v>4047.5</v>
      </c>
      <c r="N48" s="58">
        <f t="shared" si="8"/>
        <v>4047.5</v>
      </c>
      <c r="O48" s="58"/>
    </row>
    <row r="49" spans="1:15" x14ac:dyDescent="0.3">
      <c r="A49" s="60">
        <v>42417</v>
      </c>
      <c r="B49" s="15">
        <f t="shared" si="0"/>
        <v>2016</v>
      </c>
      <c r="C49" s="15">
        <f t="shared" si="1"/>
        <v>2</v>
      </c>
      <c r="D49" s="15">
        <f t="shared" si="2"/>
        <v>4</v>
      </c>
      <c r="E49" s="15">
        <f t="shared" si="3"/>
        <v>0</v>
      </c>
      <c r="F49" s="15">
        <v>7971</v>
      </c>
      <c r="G49" s="15">
        <v>0</v>
      </c>
      <c r="H49" s="62">
        <f t="shared" si="4"/>
        <v>110.3874692669433</v>
      </c>
      <c r="I49" s="62">
        <f t="shared" si="7"/>
        <v>124</v>
      </c>
      <c r="J49" s="15">
        <f t="shared" si="5"/>
        <v>0</v>
      </c>
      <c r="K49" s="15">
        <f t="shared" si="6"/>
        <v>0</v>
      </c>
      <c r="L49" s="58">
        <f>'Luxjacky Assumptions Monthly'!$M$8*'Luxjacky Original'!G49</f>
        <v>0</v>
      </c>
      <c r="M49" s="58">
        <f>'Luxjacky Assumptions Monthly'!$M$6*'Luxjacky Assumptions Monthly'!$M$8*'Luxjacky Original'!F49</f>
        <v>3985.5</v>
      </c>
      <c r="N49" s="58">
        <f t="shared" si="8"/>
        <v>3985.5</v>
      </c>
      <c r="O49" s="58"/>
    </row>
    <row r="50" spans="1:15" x14ac:dyDescent="0.3">
      <c r="A50" s="60">
        <v>42418</v>
      </c>
      <c r="B50" s="15">
        <f t="shared" si="0"/>
        <v>2016</v>
      </c>
      <c r="C50" s="15">
        <f t="shared" si="1"/>
        <v>2</v>
      </c>
      <c r="D50" s="15">
        <f t="shared" si="2"/>
        <v>5</v>
      </c>
      <c r="E50" s="15">
        <f t="shared" si="3"/>
        <v>0</v>
      </c>
      <c r="F50" s="15">
        <v>7852</v>
      </c>
      <c r="G50" s="15">
        <v>0</v>
      </c>
      <c r="H50" s="62">
        <f t="shared" si="4"/>
        <v>91.136292771285952</v>
      </c>
      <c r="I50" s="62">
        <f t="shared" si="7"/>
        <v>119</v>
      </c>
      <c r="J50" s="15">
        <f t="shared" si="5"/>
        <v>0</v>
      </c>
      <c r="K50" s="15">
        <f t="shared" si="6"/>
        <v>0</v>
      </c>
      <c r="L50" s="58">
        <f>'Luxjacky Assumptions Monthly'!$M$8*'Luxjacky Original'!G50</f>
        <v>0</v>
      </c>
      <c r="M50" s="58">
        <f>'Luxjacky Assumptions Monthly'!$M$6*'Luxjacky Assumptions Monthly'!$M$8*'Luxjacky Original'!F50</f>
        <v>3926</v>
      </c>
      <c r="N50" s="58">
        <f t="shared" si="8"/>
        <v>3926</v>
      </c>
      <c r="O50" s="58"/>
    </row>
    <row r="51" spans="1:15" x14ac:dyDescent="0.3">
      <c r="A51" s="60">
        <v>42419</v>
      </c>
      <c r="B51" s="15">
        <f t="shared" si="0"/>
        <v>2016</v>
      </c>
      <c r="C51" s="15">
        <f t="shared" si="1"/>
        <v>2</v>
      </c>
      <c r="D51" s="15">
        <f t="shared" si="2"/>
        <v>6</v>
      </c>
      <c r="E51" s="15">
        <f t="shared" si="3"/>
        <v>1</v>
      </c>
      <c r="F51" s="15">
        <v>7761</v>
      </c>
      <c r="G51" s="15">
        <v>0</v>
      </c>
      <c r="H51" s="62">
        <f t="shared" si="4"/>
        <v>72.764556757211977</v>
      </c>
      <c r="I51" s="62">
        <f t="shared" si="7"/>
        <v>91</v>
      </c>
      <c r="J51" s="15">
        <f t="shared" si="5"/>
        <v>0</v>
      </c>
      <c r="K51" s="15">
        <f t="shared" si="6"/>
        <v>0</v>
      </c>
      <c r="L51" s="58">
        <f>'Luxjacky Assumptions Monthly'!$M$8*'Luxjacky Original'!G51</f>
        <v>0</v>
      </c>
      <c r="M51" s="58">
        <f>'Luxjacky Assumptions Monthly'!$M$6*'Luxjacky Assumptions Monthly'!$M$8*'Luxjacky Original'!F51</f>
        <v>3880.5</v>
      </c>
      <c r="N51" s="58">
        <f t="shared" si="8"/>
        <v>3880.5</v>
      </c>
      <c r="O51" s="58"/>
    </row>
    <row r="52" spans="1:15" x14ac:dyDescent="0.3">
      <c r="A52" s="60">
        <v>42420</v>
      </c>
      <c r="B52" s="15">
        <f t="shared" si="0"/>
        <v>2016</v>
      </c>
      <c r="C52" s="15">
        <f t="shared" si="1"/>
        <v>2</v>
      </c>
      <c r="D52" s="15">
        <f t="shared" si="2"/>
        <v>7</v>
      </c>
      <c r="E52" s="15">
        <f t="shared" si="3"/>
        <v>1</v>
      </c>
      <c r="F52" s="15">
        <v>7676</v>
      </c>
      <c r="G52" s="15">
        <v>0</v>
      </c>
      <c r="H52" s="62">
        <f t="shared" si="4"/>
        <v>34.845078347211604</v>
      </c>
      <c r="I52" s="62">
        <f t="shared" si="7"/>
        <v>85</v>
      </c>
      <c r="J52" s="15">
        <f t="shared" si="5"/>
        <v>0</v>
      </c>
      <c r="K52" s="15">
        <f t="shared" si="6"/>
        <v>0</v>
      </c>
      <c r="L52" s="58">
        <f>'Luxjacky Assumptions Monthly'!$M$8*'Luxjacky Original'!G52</f>
        <v>0</v>
      </c>
      <c r="M52" s="58">
        <f>'Luxjacky Assumptions Monthly'!$M$6*'Luxjacky Assumptions Monthly'!$M$8*'Luxjacky Original'!F52</f>
        <v>3838</v>
      </c>
      <c r="N52" s="58">
        <f t="shared" si="8"/>
        <v>3838</v>
      </c>
      <c r="O52" s="58"/>
    </row>
    <row r="53" spans="1:15" x14ac:dyDescent="0.3">
      <c r="A53" s="60">
        <v>42421</v>
      </c>
      <c r="B53" s="15">
        <f t="shared" si="0"/>
        <v>2016</v>
      </c>
      <c r="C53" s="15">
        <f t="shared" si="1"/>
        <v>2</v>
      </c>
      <c r="D53" s="15">
        <f t="shared" si="2"/>
        <v>1</v>
      </c>
      <c r="E53" s="15">
        <f t="shared" si="3"/>
        <v>0</v>
      </c>
      <c r="F53" s="15">
        <v>7641</v>
      </c>
      <c r="G53" s="15">
        <v>0</v>
      </c>
      <c r="H53" s="62">
        <f t="shared" si="4"/>
        <v>119.00896415253717</v>
      </c>
      <c r="I53" s="62">
        <f t="shared" si="7"/>
        <v>35</v>
      </c>
      <c r="J53" s="15">
        <f t="shared" si="5"/>
        <v>0</v>
      </c>
      <c r="K53" s="15">
        <f t="shared" si="6"/>
        <v>0</v>
      </c>
      <c r="L53" s="58">
        <f>'Luxjacky Assumptions Monthly'!$M$8*'Luxjacky Original'!G53</f>
        <v>0</v>
      </c>
      <c r="M53" s="58">
        <f>'Luxjacky Assumptions Monthly'!$M$6*'Luxjacky Assumptions Monthly'!$M$8*'Luxjacky Original'!F53</f>
        <v>3820.5</v>
      </c>
      <c r="N53" s="58">
        <f t="shared" si="8"/>
        <v>3820.5</v>
      </c>
      <c r="O53" s="58"/>
    </row>
    <row r="54" spans="1:15" x14ac:dyDescent="0.3">
      <c r="A54" s="60">
        <v>42422</v>
      </c>
      <c r="B54" s="15">
        <f t="shared" si="0"/>
        <v>2016</v>
      </c>
      <c r="C54" s="15">
        <f t="shared" si="1"/>
        <v>2</v>
      </c>
      <c r="D54" s="15">
        <f t="shared" si="2"/>
        <v>2</v>
      </c>
      <c r="E54" s="15">
        <f t="shared" si="3"/>
        <v>0</v>
      </c>
      <c r="F54" s="15">
        <v>7536</v>
      </c>
      <c r="G54" s="15">
        <v>0</v>
      </c>
      <c r="H54" s="62">
        <f t="shared" si="4"/>
        <v>123.62664639431352</v>
      </c>
      <c r="I54" s="62">
        <f t="shared" si="7"/>
        <v>105</v>
      </c>
      <c r="J54" s="15">
        <f t="shared" si="5"/>
        <v>0</v>
      </c>
      <c r="K54" s="15">
        <f t="shared" si="6"/>
        <v>0</v>
      </c>
      <c r="L54" s="58">
        <f>'Luxjacky Assumptions Monthly'!$M$8*'Luxjacky Original'!G54</f>
        <v>0</v>
      </c>
      <c r="M54" s="58">
        <f>'Luxjacky Assumptions Monthly'!$M$6*'Luxjacky Assumptions Monthly'!$M$8*'Luxjacky Original'!F54</f>
        <v>3768</v>
      </c>
      <c r="N54" s="58">
        <f t="shared" si="8"/>
        <v>3768</v>
      </c>
      <c r="O54" s="58"/>
    </row>
    <row r="55" spans="1:15" x14ac:dyDescent="0.3">
      <c r="A55" s="60">
        <v>42423</v>
      </c>
      <c r="B55" s="15">
        <f t="shared" si="0"/>
        <v>2016</v>
      </c>
      <c r="C55" s="15">
        <f t="shared" si="1"/>
        <v>2</v>
      </c>
      <c r="D55" s="15">
        <f t="shared" si="2"/>
        <v>3</v>
      </c>
      <c r="E55" s="15">
        <f t="shared" si="3"/>
        <v>0</v>
      </c>
      <c r="F55" s="15">
        <v>7408</v>
      </c>
      <c r="G55" s="15">
        <v>0</v>
      </c>
      <c r="H55" s="62">
        <f t="shared" si="4"/>
        <v>121.01603867957496</v>
      </c>
      <c r="I55" s="62">
        <f t="shared" si="7"/>
        <v>128</v>
      </c>
      <c r="J55" s="15">
        <f t="shared" si="5"/>
        <v>0</v>
      </c>
      <c r="K55" s="15">
        <f t="shared" si="6"/>
        <v>0</v>
      </c>
      <c r="L55" s="58">
        <f>'Luxjacky Assumptions Monthly'!$M$8*'Luxjacky Original'!G55</f>
        <v>0</v>
      </c>
      <c r="M55" s="58">
        <f>'Luxjacky Assumptions Monthly'!$M$6*'Luxjacky Assumptions Monthly'!$M$8*'Luxjacky Original'!F55</f>
        <v>3704</v>
      </c>
      <c r="N55" s="58">
        <f t="shared" si="8"/>
        <v>3704</v>
      </c>
      <c r="O55" s="58"/>
    </row>
    <row r="56" spans="1:15" x14ac:dyDescent="0.3">
      <c r="A56" s="60">
        <v>42424</v>
      </c>
      <c r="B56" s="15">
        <f t="shared" si="0"/>
        <v>2016</v>
      </c>
      <c r="C56" s="15">
        <f t="shared" si="1"/>
        <v>2</v>
      </c>
      <c r="D56" s="15">
        <f t="shared" si="2"/>
        <v>4</v>
      </c>
      <c r="E56" s="15">
        <f t="shared" si="3"/>
        <v>0</v>
      </c>
      <c r="F56" s="15">
        <v>7299</v>
      </c>
      <c r="G56" s="15">
        <v>0</v>
      </c>
      <c r="H56" s="62">
        <f t="shared" si="4"/>
        <v>110.3874692669433</v>
      </c>
      <c r="I56" s="62">
        <f t="shared" si="7"/>
        <v>109</v>
      </c>
      <c r="J56" s="15">
        <f t="shared" si="5"/>
        <v>0</v>
      </c>
      <c r="K56" s="15">
        <f t="shared" si="6"/>
        <v>0</v>
      </c>
      <c r="L56" s="58">
        <f>'Luxjacky Assumptions Monthly'!$M$8*'Luxjacky Original'!G56</f>
        <v>0</v>
      </c>
      <c r="M56" s="58">
        <f>'Luxjacky Assumptions Monthly'!$M$6*'Luxjacky Assumptions Monthly'!$M$8*'Luxjacky Original'!F56</f>
        <v>3649.5</v>
      </c>
      <c r="N56" s="58">
        <f t="shared" si="8"/>
        <v>3649.5</v>
      </c>
      <c r="O56" s="58"/>
    </row>
    <row r="57" spans="1:15" x14ac:dyDescent="0.3">
      <c r="A57" s="60">
        <v>42425</v>
      </c>
      <c r="B57" s="15">
        <f t="shared" si="0"/>
        <v>2016</v>
      </c>
      <c r="C57" s="15">
        <f t="shared" si="1"/>
        <v>2</v>
      </c>
      <c r="D57" s="15">
        <f t="shared" si="2"/>
        <v>5</v>
      </c>
      <c r="E57" s="15">
        <f t="shared" si="3"/>
        <v>0</v>
      </c>
      <c r="F57" s="15">
        <v>7179</v>
      </c>
      <c r="G57" s="15">
        <v>0</v>
      </c>
      <c r="H57" s="62">
        <f t="shared" si="4"/>
        <v>91.136292771285952</v>
      </c>
      <c r="I57" s="62">
        <f t="shared" si="7"/>
        <v>120</v>
      </c>
      <c r="J57" s="15">
        <f t="shared" si="5"/>
        <v>0</v>
      </c>
      <c r="K57" s="15">
        <f t="shared" si="6"/>
        <v>0</v>
      </c>
      <c r="L57" s="58">
        <f>'Luxjacky Assumptions Monthly'!$M$8*'Luxjacky Original'!G57</f>
        <v>0</v>
      </c>
      <c r="M57" s="58">
        <f>'Luxjacky Assumptions Monthly'!$M$6*'Luxjacky Assumptions Monthly'!$M$8*'Luxjacky Original'!F57</f>
        <v>3589.5</v>
      </c>
      <c r="N57" s="58">
        <f t="shared" si="8"/>
        <v>3589.5</v>
      </c>
      <c r="O57" s="58"/>
    </row>
    <row r="58" spans="1:15" x14ac:dyDescent="0.3">
      <c r="A58" s="60">
        <v>42426</v>
      </c>
      <c r="B58" s="15">
        <f t="shared" si="0"/>
        <v>2016</v>
      </c>
      <c r="C58" s="15">
        <f t="shared" si="1"/>
        <v>2</v>
      </c>
      <c r="D58" s="15">
        <f t="shared" si="2"/>
        <v>6</v>
      </c>
      <c r="E58" s="15">
        <f t="shared" si="3"/>
        <v>1</v>
      </c>
      <c r="F58" s="15">
        <v>7083</v>
      </c>
      <c r="G58" s="15">
        <v>0</v>
      </c>
      <c r="H58" s="62">
        <f t="shared" si="4"/>
        <v>72.764556757211977</v>
      </c>
      <c r="I58" s="62">
        <f t="shared" si="7"/>
        <v>96</v>
      </c>
      <c r="J58" s="15">
        <f t="shared" si="5"/>
        <v>0</v>
      </c>
      <c r="K58" s="15">
        <f t="shared" si="6"/>
        <v>0</v>
      </c>
      <c r="L58" s="58">
        <f>'Luxjacky Assumptions Monthly'!$M$8*'Luxjacky Original'!G58</f>
        <v>0</v>
      </c>
      <c r="M58" s="58">
        <f>'Luxjacky Assumptions Monthly'!$M$6*'Luxjacky Assumptions Monthly'!$M$8*'Luxjacky Original'!F58</f>
        <v>3541.5</v>
      </c>
      <c r="N58" s="58">
        <f t="shared" si="8"/>
        <v>3541.5</v>
      </c>
      <c r="O58" s="58"/>
    </row>
    <row r="59" spans="1:15" x14ac:dyDescent="0.3">
      <c r="A59" s="60">
        <v>42427</v>
      </c>
      <c r="B59" s="15">
        <f t="shared" si="0"/>
        <v>2016</v>
      </c>
      <c r="C59" s="15">
        <f t="shared" si="1"/>
        <v>2</v>
      </c>
      <c r="D59" s="15">
        <f t="shared" si="2"/>
        <v>7</v>
      </c>
      <c r="E59" s="15">
        <f t="shared" si="3"/>
        <v>1</v>
      </c>
      <c r="F59" s="15">
        <v>7010</v>
      </c>
      <c r="G59" s="15">
        <v>0</v>
      </c>
      <c r="H59" s="62">
        <f t="shared" si="4"/>
        <v>34.845078347211604</v>
      </c>
      <c r="I59" s="62">
        <f t="shared" si="7"/>
        <v>73</v>
      </c>
      <c r="J59" s="15">
        <f t="shared" si="5"/>
        <v>0</v>
      </c>
      <c r="K59" s="15">
        <f t="shared" si="6"/>
        <v>0</v>
      </c>
      <c r="L59" s="58">
        <f>'Luxjacky Assumptions Monthly'!$M$8*'Luxjacky Original'!G59</f>
        <v>0</v>
      </c>
      <c r="M59" s="58">
        <f>'Luxjacky Assumptions Monthly'!$M$6*'Luxjacky Assumptions Monthly'!$M$8*'Luxjacky Original'!F59</f>
        <v>3505</v>
      </c>
      <c r="N59" s="58">
        <f t="shared" si="8"/>
        <v>3505</v>
      </c>
      <c r="O59" s="58"/>
    </row>
    <row r="60" spans="1:15" x14ac:dyDescent="0.3">
      <c r="A60" s="60">
        <v>42428</v>
      </c>
      <c r="B60" s="15">
        <f t="shared" si="0"/>
        <v>2016</v>
      </c>
      <c r="C60" s="15">
        <f t="shared" si="1"/>
        <v>2</v>
      </c>
      <c r="D60" s="15">
        <f t="shared" si="2"/>
        <v>1</v>
      </c>
      <c r="E60" s="15">
        <f t="shared" si="3"/>
        <v>0</v>
      </c>
      <c r="F60" s="15">
        <v>6964</v>
      </c>
      <c r="G60" s="15">
        <v>0</v>
      </c>
      <c r="H60" s="62">
        <f t="shared" si="4"/>
        <v>119.00896415253717</v>
      </c>
      <c r="I60" s="62">
        <f t="shared" si="7"/>
        <v>46</v>
      </c>
      <c r="J60" s="15">
        <f t="shared" si="5"/>
        <v>0</v>
      </c>
      <c r="K60" s="15">
        <f t="shared" si="6"/>
        <v>0</v>
      </c>
      <c r="L60" s="58">
        <f>'Luxjacky Assumptions Monthly'!$M$8*'Luxjacky Original'!G60</f>
        <v>0</v>
      </c>
      <c r="M60" s="58">
        <f>'Luxjacky Assumptions Monthly'!$M$6*'Luxjacky Assumptions Monthly'!$M$8*'Luxjacky Original'!F60</f>
        <v>3482</v>
      </c>
      <c r="N60" s="58">
        <f t="shared" si="8"/>
        <v>3482</v>
      </c>
      <c r="O60" s="58"/>
    </row>
    <row r="61" spans="1:15" x14ac:dyDescent="0.3">
      <c r="A61" s="60">
        <v>42429</v>
      </c>
      <c r="B61" s="15">
        <f t="shared" si="0"/>
        <v>2016</v>
      </c>
      <c r="C61" s="15">
        <f t="shared" si="1"/>
        <v>2</v>
      </c>
      <c r="D61" s="15">
        <f t="shared" si="2"/>
        <v>2</v>
      </c>
      <c r="E61" s="15">
        <f t="shared" si="3"/>
        <v>0</v>
      </c>
      <c r="F61" s="15">
        <v>6854</v>
      </c>
      <c r="G61" s="15">
        <v>0</v>
      </c>
      <c r="H61" s="62">
        <f t="shared" si="4"/>
        <v>123.62664639431352</v>
      </c>
      <c r="I61" s="62">
        <f t="shared" si="7"/>
        <v>110</v>
      </c>
      <c r="J61" s="15">
        <f t="shared" si="5"/>
        <v>0</v>
      </c>
      <c r="K61" s="15">
        <f t="shared" si="6"/>
        <v>0</v>
      </c>
      <c r="L61" s="58">
        <f>'Luxjacky Assumptions Monthly'!$M$8*'Luxjacky Original'!G61</f>
        <v>0</v>
      </c>
      <c r="M61" s="58">
        <f>'Luxjacky Assumptions Monthly'!$M$6*'Luxjacky Assumptions Monthly'!$M$8*'Luxjacky Original'!F61</f>
        <v>3427</v>
      </c>
      <c r="N61" s="58">
        <f t="shared" si="8"/>
        <v>3427</v>
      </c>
      <c r="O61" s="58"/>
    </row>
    <row r="62" spans="1:15" x14ac:dyDescent="0.3">
      <c r="A62" s="60">
        <v>42430</v>
      </c>
      <c r="B62" s="15">
        <f t="shared" si="0"/>
        <v>2016</v>
      </c>
      <c r="C62" s="15">
        <f t="shared" si="1"/>
        <v>3</v>
      </c>
      <c r="D62" s="15">
        <f t="shared" si="2"/>
        <v>3</v>
      </c>
      <c r="E62" s="15">
        <f t="shared" si="3"/>
        <v>0</v>
      </c>
      <c r="F62" s="15">
        <v>6718</v>
      </c>
      <c r="G62" s="15">
        <v>0</v>
      </c>
      <c r="H62" s="62">
        <f t="shared" si="4"/>
        <v>124.00460981181172</v>
      </c>
      <c r="I62" s="62">
        <f t="shared" si="7"/>
        <v>136</v>
      </c>
      <c r="J62" s="15">
        <f t="shared" si="5"/>
        <v>0</v>
      </c>
      <c r="K62" s="15">
        <f t="shared" si="6"/>
        <v>0</v>
      </c>
      <c r="L62" s="58">
        <f>'Luxjacky Assumptions Monthly'!$M$8*'Luxjacky Original'!G62</f>
        <v>0</v>
      </c>
      <c r="M62" s="58">
        <f>'Luxjacky Assumptions Monthly'!$M$6*'Luxjacky Assumptions Monthly'!$M$8*'Luxjacky Original'!F62</f>
        <v>3359</v>
      </c>
      <c r="N62" s="58">
        <f t="shared" si="8"/>
        <v>3359</v>
      </c>
      <c r="O62" s="58"/>
    </row>
    <row r="63" spans="1:15" x14ac:dyDescent="0.3">
      <c r="A63" s="60">
        <v>42431</v>
      </c>
      <c r="B63" s="15">
        <f t="shared" si="0"/>
        <v>2016</v>
      </c>
      <c r="C63" s="15">
        <f t="shared" si="1"/>
        <v>3</v>
      </c>
      <c r="D63" s="15">
        <f t="shared" si="2"/>
        <v>4</v>
      </c>
      <c r="E63" s="15">
        <f t="shared" si="3"/>
        <v>0</v>
      </c>
      <c r="F63" s="15">
        <v>6578</v>
      </c>
      <c r="G63" s="15">
        <v>0</v>
      </c>
      <c r="H63" s="62">
        <f t="shared" si="4"/>
        <v>113.37604039918003</v>
      </c>
      <c r="I63" s="62">
        <f t="shared" si="7"/>
        <v>140</v>
      </c>
      <c r="J63" s="15">
        <f t="shared" si="5"/>
        <v>0</v>
      </c>
      <c r="K63" s="15">
        <f t="shared" si="6"/>
        <v>0</v>
      </c>
      <c r="L63" s="58">
        <f>'Luxjacky Assumptions Monthly'!$M$8*'Luxjacky Original'!G63</f>
        <v>0</v>
      </c>
      <c r="M63" s="58">
        <f>'Luxjacky Assumptions Monthly'!$M$6*'Luxjacky Assumptions Monthly'!$M$8*'Luxjacky Original'!F63</f>
        <v>3289</v>
      </c>
      <c r="N63" s="58">
        <f t="shared" si="8"/>
        <v>3289</v>
      </c>
      <c r="O63" s="58"/>
    </row>
    <row r="64" spans="1:15" x14ac:dyDescent="0.3">
      <c r="A64" s="60">
        <v>42432</v>
      </c>
      <c r="B64" s="15">
        <f t="shared" si="0"/>
        <v>2016</v>
      </c>
      <c r="C64" s="15">
        <f t="shared" si="1"/>
        <v>3</v>
      </c>
      <c r="D64" s="15">
        <f t="shared" si="2"/>
        <v>5</v>
      </c>
      <c r="E64" s="15">
        <f t="shared" si="3"/>
        <v>0</v>
      </c>
      <c r="F64" s="15">
        <v>6457</v>
      </c>
      <c r="G64" s="15">
        <v>0</v>
      </c>
      <c r="H64" s="62">
        <f t="shared" si="4"/>
        <v>94.124863903522709</v>
      </c>
      <c r="I64" s="62">
        <f t="shared" si="7"/>
        <v>121</v>
      </c>
      <c r="J64" s="15">
        <f t="shared" si="5"/>
        <v>0</v>
      </c>
      <c r="K64" s="15">
        <f t="shared" si="6"/>
        <v>0</v>
      </c>
      <c r="L64" s="58">
        <f>'Luxjacky Assumptions Monthly'!$M$8*'Luxjacky Original'!G64</f>
        <v>0</v>
      </c>
      <c r="M64" s="58">
        <f>'Luxjacky Assumptions Monthly'!$M$6*'Luxjacky Assumptions Monthly'!$M$8*'Luxjacky Original'!F64</f>
        <v>3228.5</v>
      </c>
      <c r="N64" s="58">
        <f t="shared" si="8"/>
        <v>3228.5</v>
      </c>
      <c r="O64" s="58"/>
    </row>
    <row r="65" spans="1:15" x14ac:dyDescent="0.3">
      <c r="A65" s="60">
        <v>42433</v>
      </c>
      <c r="B65" s="15">
        <f t="shared" si="0"/>
        <v>2016</v>
      </c>
      <c r="C65" s="15">
        <f t="shared" si="1"/>
        <v>3</v>
      </c>
      <c r="D65" s="15">
        <f t="shared" si="2"/>
        <v>6</v>
      </c>
      <c r="E65" s="15">
        <f t="shared" si="3"/>
        <v>1</v>
      </c>
      <c r="F65" s="15">
        <v>6362</v>
      </c>
      <c r="G65" s="15">
        <v>0</v>
      </c>
      <c r="H65" s="62">
        <f t="shared" si="4"/>
        <v>75.753127889448706</v>
      </c>
      <c r="I65" s="62">
        <f t="shared" si="7"/>
        <v>95</v>
      </c>
      <c r="J65" s="15">
        <f t="shared" si="5"/>
        <v>0</v>
      </c>
      <c r="K65" s="15">
        <f t="shared" si="6"/>
        <v>0</v>
      </c>
      <c r="L65" s="58">
        <f>'Luxjacky Assumptions Monthly'!$M$8*'Luxjacky Original'!G65</f>
        <v>0</v>
      </c>
      <c r="M65" s="58">
        <f>'Luxjacky Assumptions Monthly'!$M$6*'Luxjacky Assumptions Monthly'!$M$8*'Luxjacky Original'!F65</f>
        <v>3181</v>
      </c>
      <c r="N65" s="58">
        <f t="shared" si="8"/>
        <v>3181</v>
      </c>
      <c r="O65" s="58"/>
    </row>
    <row r="66" spans="1:15" x14ac:dyDescent="0.3">
      <c r="A66" s="60">
        <v>42434</v>
      </c>
      <c r="B66" s="15">
        <f t="shared" ref="B66:B129" si="9">YEAR(A66)</f>
        <v>2016</v>
      </c>
      <c r="C66" s="15">
        <f t="shared" ref="C66:C129" si="10">MONTH(A66)</f>
        <v>3</v>
      </c>
      <c r="D66" s="15">
        <f t="shared" ref="D66:D129" si="11">WEEKDAY(A66)</f>
        <v>7</v>
      </c>
      <c r="E66" s="15">
        <f t="shared" ref="E66:E129" si="12">IF(OR(D66=6,D66=7),1,0)</f>
        <v>1</v>
      </c>
      <c r="F66" s="15">
        <v>6279</v>
      </c>
      <c r="G66" s="15">
        <v>0</v>
      </c>
      <c r="H66" s="62">
        <f t="shared" ref="H66:H129" si="13">100-2.17*D66^2.25+12.77*D66+EXP(-D66/0.032)+5*C66^0.75+10*E66+20*(B66-2016)</f>
        <v>37.833649479448347</v>
      </c>
      <c r="I66" s="62">
        <f t="shared" si="7"/>
        <v>83</v>
      </c>
      <c r="J66" s="15">
        <f t="shared" si="5"/>
        <v>0</v>
      </c>
      <c r="K66" s="15">
        <f t="shared" si="6"/>
        <v>0</v>
      </c>
      <c r="L66" s="58">
        <f>'Luxjacky Assumptions Monthly'!$M$8*'Luxjacky Original'!G66</f>
        <v>0</v>
      </c>
      <c r="M66" s="58">
        <f>'Luxjacky Assumptions Monthly'!$M$6*'Luxjacky Assumptions Monthly'!$M$8*'Luxjacky Original'!F66</f>
        <v>3139.5</v>
      </c>
      <c r="N66" s="58">
        <f t="shared" si="8"/>
        <v>3139.5</v>
      </c>
      <c r="O66" s="58"/>
    </row>
    <row r="67" spans="1:15" x14ac:dyDescent="0.3">
      <c r="A67" s="60">
        <v>42435</v>
      </c>
      <c r="B67" s="15">
        <f t="shared" si="9"/>
        <v>2016</v>
      </c>
      <c r="C67" s="15">
        <f t="shared" si="10"/>
        <v>3</v>
      </c>
      <c r="D67" s="15">
        <f t="shared" si="11"/>
        <v>1</v>
      </c>
      <c r="E67" s="15">
        <f t="shared" si="12"/>
        <v>0</v>
      </c>
      <c r="F67" s="15">
        <v>6226</v>
      </c>
      <c r="G67" s="15">
        <v>0</v>
      </c>
      <c r="H67" s="62">
        <f t="shared" si="13"/>
        <v>121.9975352847739</v>
      </c>
      <c r="I67" s="62">
        <f t="shared" si="7"/>
        <v>53</v>
      </c>
      <c r="J67" s="15">
        <f t="shared" ref="J67:J130" si="14">IF(G67&gt;0,1,0)</f>
        <v>0</v>
      </c>
      <c r="K67" s="15">
        <f t="shared" ref="K67:K130" si="15">4000*J67</f>
        <v>0</v>
      </c>
      <c r="L67" s="58">
        <f>'Luxjacky Assumptions Monthly'!$M$8*'Luxjacky Original'!G67</f>
        <v>0</v>
      </c>
      <c r="M67" s="58">
        <f>'Luxjacky Assumptions Monthly'!$M$6*'Luxjacky Assumptions Monthly'!$M$8*'Luxjacky Original'!F67</f>
        <v>3113</v>
      </c>
      <c r="N67" s="58">
        <f t="shared" si="8"/>
        <v>3113</v>
      </c>
      <c r="O67" s="58"/>
    </row>
    <row r="68" spans="1:15" x14ac:dyDescent="0.3">
      <c r="A68" s="60">
        <v>42436</v>
      </c>
      <c r="B68" s="15">
        <f t="shared" si="9"/>
        <v>2016</v>
      </c>
      <c r="C68" s="15">
        <f t="shared" si="10"/>
        <v>3</v>
      </c>
      <c r="D68" s="15">
        <f t="shared" si="11"/>
        <v>2</v>
      </c>
      <c r="E68" s="15">
        <f t="shared" si="12"/>
        <v>0</v>
      </c>
      <c r="F68" s="15">
        <v>6109</v>
      </c>
      <c r="G68" s="15">
        <v>0</v>
      </c>
      <c r="H68" s="62">
        <f t="shared" si="13"/>
        <v>126.61521752655025</v>
      </c>
      <c r="I68" s="62">
        <f t="shared" ref="I68:I131" si="16">F67-F68+G68</f>
        <v>117</v>
      </c>
      <c r="J68" s="15">
        <f t="shared" si="14"/>
        <v>0</v>
      </c>
      <c r="K68" s="15">
        <f t="shared" si="15"/>
        <v>0</v>
      </c>
      <c r="L68" s="58">
        <f>'Luxjacky Assumptions Monthly'!$M$8*'Luxjacky Original'!G68</f>
        <v>0</v>
      </c>
      <c r="M68" s="58">
        <f>'Luxjacky Assumptions Monthly'!$M$6*'Luxjacky Assumptions Monthly'!$M$8*'Luxjacky Original'!F68</f>
        <v>3054.5</v>
      </c>
      <c r="N68" s="58">
        <f t="shared" ref="N68:N131" si="17">SUM(K68:M68)</f>
        <v>3054.5</v>
      </c>
      <c r="O68" s="58"/>
    </row>
    <row r="69" spans="1:15" x14ac:dyDescent="0.3">
      <c r="A69" s="60">
        <v>42437</v>
      </c>
      <c r="B69" s="15">
        <f t="shared" si="9"/>
        <v>2016</v>
      </c>
      <c r="C69" s="15">
        <f t="shared" si="10"/>
        <v>3</v>
      </c>
      <c r="D69" s="15">
        <f t="shared" si="11"/>
        <v>3</v>
      </c>
      <c r="E69" s="15">
        <f t="shared" si="12"/>
        <v>0</v>
      </c>
      <c r="F69" s="15">
        <v>5979</v>
      </c>
      <c r="G69" s="15">
        <v>0</v>
      </c>
      <c r="H69" s="62">
        <f t="shared" si="13"/>
        <v>124.00460981181172</v>
      </c>
      <c r="I69" s="62">
        <f t="shared" si="16"/>
        <v>130</v>
      </c>
      <c r="J69" s="15">
        <f t="shared" si="14"/>
        <v>0</v>
      </c>
      <c r="K69" s="15">
        <f t="shared" si="15"/>
        <v>0</v>
      </c>
      <c r="L69" s="58">
        <f>'Luxjacky Assumptions Monthly'!$M$8*'Luxjacky Original'!G69</f>
        <v>0</v>
      </c>
      <c r="M69" s="58">
        <f>'Luxjacky Assumptions Monthly'!$M$6*'Luxjacky Assumptions Monthly'!$M$8*'Luxjacky Original'!F69</f>
        <v>2989.5</v>
      </c>
      <c r="N69" s="58">
        <f t="shared" si="17"/>
        <v>2989.5</v>
      </c>
      <c r="O69" s="58"/>
    </row>
    <row r="70" spans="1:15" x14ac:dyDescent="0.3">
      <c r="A70" s="60">
        <v>42438</v>
      </c>
      <c r="B70" s="15">
        <f t="shared" si="9"/>
        <v>2016</v>
      </c>
      <c r="C70" s="15">
        <f t="shared" si="10"/>
        <v>3</v>
      </c>
      <c r="D70" s="15">
        <f t="shared" si="11"/>
        <v>4</v>
      </c>
      <c r="E70" s="15">
        <f t="shared" si="12"/>
        <v>0</v>
      </c>
      <c r="F70" s="15">
        <v>5869</v>
      </c>
      <c r="G70" s="15">
        <v>0</v>
      </c>
      <c r="H70" s="62">
        <f t="shared" si="13"/>
        <v>113.37604039918003</v>
      </c>
      <c r="I70" s="62">
        <f t="shared" si="16"/>
        <v>110</v>
      </c>
      <c r="J70" s="15">
        <f t="shared" si="14"/>
        <v>0</v>
      </c>
      <c r="K70" s="15">
        <f t="shared" si="15"/>
        <v>0</v>
      </c>
      <c r="L70" s="58">
        <f>'Luxjacky Assumptions Monthly'!$M$8*'Luxjacky Original'!G70</f>
        <v>0</v>
      </c>
      <c r="M70" s="58">
        <f>'Luxjacky Assumptions Monthly'!$M$6*'Luxjacky Assumptions Monthly'!$M$8*'Luxjacky Original'!F70</f>
        <v>2934.5</v>
      </c>
      <c r="N70" s="58">
        <f t="shared" si="17"/>
        <v>2934.5</v>
      </c>
      <c r="O70" s="58"/>
    </row>
    <row r="71" spans="1:15" x14ac:dyDescent="0.3">
      <c r="A71" s="60">
        <v>42439</v>
      </c>
      <c r="B71" s="15">
        <f t="shared" si="9"/>
        <v>2016</v>
      </c>
      <c r="C71" s="15">
        <f t="shared" si="10"/>
        <v>3</v>
      </c>
      <c r="D71" s="15">
        <f t="shared" si="11"/>
        <v>5</v>
      </c>
      <c r="E71" s="15">
        <f t="shared" si="12"/>
        <v>0</v>
      </c>
      <c r="F71" s="15">
        <v>5752</v>
      </c>
      <c r="G71" s="15">
        <v>0</v>
      </c>
      <c r="H71" s="62">
        <f t="shared" si="13"/>
        <v>94.124863903522709</v>
      </c>
      <c r="I71" s="62">
        <f t="shared" si="16"/>
        <v>117</v>
      </c>
      <c r="J71" s="15">
        <f t="shared" si="14"/>
        <v>0</v>
      </c>
      <c r="K71" s="15">
        <f t="shared" si="15"/>
        <v>0</v>
      </c>
      <c r="L71" s="58">
        <f>'Luxjacky Assumptions Monthly'!$M$8*'Luxjacky Original'!G71</f>
        <v>0</v>
      </c>
      <c r="M71" s="58">
        <f>'Luxjacky Assumptions Monthly'!$M$6*'Luxjacky Assumptions Monthly'!$M$8*'Luxjacky Original'!F71</f>
        <v>2876</v>
      </c>
      <c r="N71" s="58">
        <f t="shared" si="17"/>
        <v>2876</v>
      </c>
      <c r="O71" s="58"/>
    </row>
    <row r="72" spans="1:15" x14ac:dyDescent="0.3">
      <c r="A72" s="60">
        <v>42440</v>
      </c>
      <c r="B72" s="15">
        <f t="shared" si="9"/>
        <v>2016</v>
      </c>
      <c r="C72" s="15">
        <f t="shared" si="10"/>
        <v>3</v>
      </c>
      <c r="D72" s="15">
        <f t="shared" si="11"/>
        <v>6</v>
      </c>
      <c r="E72" s="15">
        <f t="shared" si="12"/>
        <v>1</v>
      </c>
      <c r="F72" s="15">
        <v>5665</v>
      </c>
      <c r="G72" s="15">
        <v>0</v>
      </c>
      <c r="H72" s="62">
        <f t="shared" si="13"/>
        <v>75.753127889448706</v>
      </c>
      <c r="I72" s="62">
        <f t="shared" si="16"/>
        <v>87</v>
      </c>
      <c r="J72" s="15">
        <f t="shared" si="14"/>
        <v>0</v>
      </c>
      <c r="K72" s="15">
        <f t="shared" si="15"/>
        <v>0</v>
      </c>
      <c r="L72" s="58">
        <f>'Luxjacky Assumptions Monthly'!$M$8*'Luxjacky Original'!G72</f>
        <v>0</v>
      </c>
      <c r="M72" s="58">
        <f>'Luxjacky Assumptions Monthly'!$M$6*'Luxjacky Assumptions Monthly'!$M$8*'Luxjacky Original'!F72</f>
        <v>2832.5</v>
      </c>
      <c r="N72" s="58">
        <f t="shared" si="17"/>
        <v>2832.5</v>
      </c>
      <c r="O72" s="58"/>
    </row>
    <row r="73" spans="1:15" x14ac:dyDescent="0.3">
      <c r="A73" s="60">
        <v>42441</v>
      </c>
      <c r="B73" s="15">
        <f t="shared" si="9"/>
        <v>2016</v>
      </c>
      <c r="C73" s="15">
        <f t="shared" si="10"/>
        <v>3</v>
      </c>
      <c r="D73" s="15">
        <f t="shared" si="11"/>
        <v>7</v>
      </c>
      <c r="E73" s="15">
        <f t="shared" si="12"/>
        <v>1</v>
      </c>
      <c r="F73" s="15">
        <v>5602</v>
      </c>
      <c r="G73" s="15">
        <v>0</v>
      </c>
      <c r="H73" s="62">
        <f t="shared" si="13"/>
        <v>37.833649479448347</v>
      </c>
      <c r="I73" s="62">
        <f t="shared" si="16"/>
        <v>63</v>
      </c>
      <c r="J73" s="15">
        <f t="shared" si="14"/>
        <v>0</v>
      </c>
      <c r="K73" s="15">
        <f t="shared" si="15"/>
        <v>0</v>
      </c>
      <c r="L73" s="58">
        <f>'Luxjacky Assumptions Monthly'!$M$8*'Luxjacky Original'!G73</f>
        <v>0</v>
      </c>
      <c r="M73" s="58">
        <f>'Luxjacky Assumptions Monthly'!$M$6*'Luxjacky Assumptions Monthly'!$M$8*'Luxjacky Original'!F73</f>
        <v>2801</v>
      </c>
      <c r="N73" s="58">
        <f t="shared" si="17"/>
        <v>2801</v>
      </c>
      <c r="O73" s="58"/>
    </row>
    <row r="74" spans="1:15" x14ac:dyDescent="0.3">
      <c r="A74" s="60">
        <v>42442</v>
      </c>
      <c r="B74" s="15">
        <f t="shared" si="9"/>
        <v>2016</v>
      </c>
      <c r="C74" s="15">
        <f t="shared" si="10"/>
        <v>3</v>
      </c>
      <c r="D74" s="15">
        <f t="shared" si="11"/>
        <v>1</v>
      </c>
      <c r="E74" s="15">
        <f t="shared" si="12"/>
        <v>0</v>
      </c>
      <c r="F74" s="15">
        <v>5555</v>
      </c>
      <c r="G74" s="15">
        <v>0</v>
      </c>
      <c r="H74" s="62">
        <f t="shared" si="13"/>
        <v>121.9975352847739</v>
      </c>
      <c r="I74" s="62">
        <f t="shared" si="16"/>
        <v>47</v>
      </c>
      <c r="J74" s="15">
        <f t="shared" si="14"/>
        <v>0</v>
      </c>
      <c r="K74" s="15">
        <f t="shared" si="15"/>
        <v>0</v>
      </c>
      <c r="L74" s="58">
        <f>'Luxjacky Assumptions Monthly'!$M$8*'Luxjacky Original'!G74</f>
        <v>0</v>
      </c>
      <c r="M74" s="58">
        <f>'Luxjacky Assumptions Monthly'!$M$6*'Luxjacky Assumptions Monthly'!$M$8*'Luxjacky Original'!F74</f>
        <v>2777.5</v>
      </c>
      <c r="N74" s="58">
        <f t="shared" si="17"/>
        <v>2777.5</v>
      </c>
      <c r="O74" s="58"/>
    </row>
    <row r="75" spans="1:15" x14ac:dyDescent="0.3">
      <c r="A75" s="60">
        <v>42443</v>
      </c>
      <c r="B75" s="15">
        <f t="shared" si="9"/>
        <v>2016</v>
      </c>
      <c r="C75" s="15">
        <f t="shared" si="10"/>
        <v>3</v>
      </c>
      <c r="D75" s="15">
        <f t="shared" si="11"/>
        <v>2</v>
      </c>
      <c r="E75" s="15">
        <f t="shared" si="12"/>
        <v>0</v>
      </c>
      <c r="F75" s="15">
        <v>5434</v>
      </c>
      <c r="G75" s="15">
        <v>0</v>
      </c>
      <c r="H75" s="62">
        <f t="shared" si="13"/>
        <v>126.61521752655025</v>
      </c>
      <c r="I75" s="62">
        <f t="shared" si="16"/>
        <v>121</v>
      </c>
      <c r="J75" s="15">
        <f t="shared" si="14"/>
        <v>0</v>
      </c>
      <c r="K75" s="15">
        <f t="shared" si="15"/>
        <v>0</v>
      </c>
      <c r="L75" s="58">
        <f>'Luxjacky Assumptions Monthly'!$M$8*'Luxjacky Original'!G75</f>
        <v>0</v>
      </c>
      <c r="M75" s="58">
        <f>'Luxjacky Assumptions Monthly'!$M$6*'Luxjacky Assumptions Monthly'!$M$8*'Luxjacky Original'!F75</f>
        <v>2717</v>
      </c>
      <c r="N75" s="58">
        <f t="shared" si="17"/>
        <v>2717</v>
      </c>
      <c r="O75" s="58"/>
    </row>
    <row r="76" spans="1:15" x14ac:dyDescent="0.3">
      <c r="A76" s="60">
        <v>42444</v>
      </c>
      <c r="B76" s="15">
        <f t="shared" si="9"/>
        <v>2016</v>
      </c>
      <c r="C76" s="15">
        <f t="shared" si="10"/>
        <v>3</v>
      </c>
      <c r="D76" s="15">
        <f t="shared" si="11"/>
        <v>3</v>
      </c>
      <c r="E76" s="15">
        <f t="shared" si="12"/>
        <v>0</v>
      </c>
      <c r="F76" s="15">
        <v>5310</v>
      </c>
      <c r="G76" s="15">
        <v>0</v>
      </c>
      <c r="H76" s="62">
        <f t="shared" si="13"/>
        <v>124.00460981181172</v>
      </c>
      <c r="I76" s="62">
        <f t="shared" si="16"/>
        <v>124</v>
      </c>
      <c r="J76" s="15">
        <f t="shared" si="14"/>
        <v>0</v>
      </c>
      <c r="K76" s="15">
        <f t="shared" si="15"/>
        <v>0</v>
      </c>
      <c r="L76" s="58">
        <f>'Luxjacky Assumptions Monthly'!$M$8*'Luxjacky Original'!G76</f>
        <v>0</v>
      </c>
      <c r="M76" s="58">
        <f>'Luxjacky Assumptions Monthly'!$M$6*'Luxjacky Assumptions Monthly'!$M$8*'Luxjacky Original'!F76</f>
        <v>2655</v>
      </c>
      <c r="N76" s="58">
        <f t="shared" si="17"/>
        <v>2655</v>
      </c>
      <c r="O76" s="58"/>
    </row>
    <row r="77" spans="1:15" x14ac:dyDescent="0.3">
      <c r="A77" s="60">
        <v>42445</v>
      </c>
      <c r="B77" s="15">
        <f t="shared" si="9"/>
        <v>2016</v>
      </c>
      <c r="C77" s="15">
        <f t="shared" si="10"/>
        <v>3</v>
      </c>
      <c r="D77" s="15">
        <f t="shared" si="11"/>
        <v>4</v>
      </c>
      <c r="E77" s="15">
        <f t="shared" si="12"/>
        <v>0</v>
      </c>
      <c r="F77" s="15">
        <v>5178</v>
      </c>
      <c r="G77" s="15">
        <v>0</v>
      </c>
      <c r="H77" s="62">
        <f t="shared" si="13"/>
        <v>113.37604039918003</v>
      </c>
      <c r="I77" s="62">
        <f t="shared" si="16"/>
        <v>132</v>
      </c>
      <c r="J77" s="15">
        <f t="shared" si="14"/>
        <v>0</v>
      </c>
      <c r="K77" s="15">
        <f t="shared" si="15"/>
        <v>0</v>
      </c>
      <c r="L77" s="58">
        <f>'Luxjacky Assumptions Monthly'!$M$8*'Luxjacky Original'!G77</f>
        <v>0</v>
      </c>
      <c r="M77" s="58">
        <f>'Luxjacky Assumptions Monthly'!$M$6*'Luxjacky Assumptions Monthly'!$M$8*'Luxjacky Original'!F77</f>
        <v>2589</v>
      </c>
      <c r="N77" s="58">
        <f t="shared" si="17"/>
        <v>2589</v>
      </c>
      <c r="O77" s="58"/>
    </row>
    <row r="78" spans="1:15" x14ac:dyDescent="0.3">
      <c r="A78" s="60">
        <v>42446</v>
      </c>
      <c r="B78" s="15">
        <f t="shared" si="9"/>
        <v>2016</v>
      </c>
      <c r="C78" s="15">
        <f t="shared" si="10"/>
        <v>3</v>
      </c>
      <c r="D78" s="15">
        <f t="shared" si="11"/>
        <v>5</v>
      </c>
      <c r="E78" s="15">
        <f t="shared" si="12"/>
        <v>0</v>
      </c>
      <c r="F78" s="15">
        <v>5069</v>
      </c>
      <c r="G78" s="15">
        <v>0</v>
      </c>
      <c r="H78" s="62">
        <f t="shared" si="13"/>
        <v>94.124863903522709</v>
      </c>
      <c r="I78" s="62">
        <f t="shared" si="16"/>
        <v>109</v>
      </c>
      <c r="J78" s="15">
        <f t="shared" si="14"/>
        <v>0</v>
      </c>
      <c r="K78" s="15">
        <f t="shared" si="15"/>
        <v>0</v>
      </c>
      <c r="L78" s="58">
        <f>'Luxjacky Assumptions Monthly'!$M$8*'Luxjacky Original'!G78</f>
        <v>0</v>
      </c>
      <c r="M78" s="58">
        <f>'Luxjacky Assumptions Monthly'!$M$6*'Luxjacky Assumptions Monthly'!$M$8*'Luxjacky Original'!F78</f>
        <v>2534.5</v>
      </c>
      <c r="N78" s="58">
        <f t="shared" si="17"/>
        <v>2534.5</v>
      </c>
      <c r="O78" s="58"/>
    </row>
    <row r="79" spans="1:15" x14ac:dyDescent="0.3">
      <c r="A79" s="60">
        <v>42447</v>
      </c>
      <c r="B79" s="15">
        <f t="shared" si="9"/>
        <v>2016</v>
      </c>
      <c r="C79" s="15">
        <f t="shared" si="10"/>
        <v>3</v>
      </c>
      <c r="D79" s="15">
        <f t="shared" si="11"/>
        <v>6</v>
      </c>
      <c r="E79" s="15">
        <f t="shared" si="12"/>
        <v>1</v>
      </c>
      <c r="F79" s="15">
        <v>4975</v>
      </c>
      <c r="G79" s="15">
        <v>0</v>
      </c>
      <c r="H79" s="62">
        <f t="shared" si="13"/>
        <v>75.753127889448706</v>
      </c>
      <c r="I79" s="62">
        <f t="shared" si="16"/>
        <v>94</v>
      </c>
      <c r="J79" s="15">
        <f t="shared" si="14"/>
        <v>0</v>
      </c>
      <c r="K79" s="15">
        <f t="shared" si="15"/>
        <v>0</v>
      </c>
      <c r="L79" s="58">
        <f>'Luxjacky Assumptions Monthly'!$M$8*'Luxjacky Original'!G79</f>
        <v>0</v>
      </c>
      <c r="M79" s="58">
        <f>'Luxjacky Assumptions Monthly'!$M$6*'Luxjacky Assumptions Monthly'!$M$8*'Luxjacky Original'!F79</f>
        <v>2487.5</v>
      </c>
      <c r="N79" s="58">
        <f t="shared" si="17"/>
        <v>2487.5</v>
      </c>
      <c r="O79" s="58"/>
    </row>
    <row r="80" spans="1:15" x14ac:dyDescent="0.3">
      <c r="A80" s="60">
        <v>42448</v>
      </c>
      <c r="B80" s="15">
        <f t="shared" si="9"/>
        <v>2016</v>
      </c>
      <c r="C80" s="15">
        <f t="shared" si="10"/>
        <v>3</v>
      </c>
      <c r="D80" s="15">
        <f t="shared" si="11"/>
        <v>7</v>
      </c>
      <c r="E80" s="15">
        <f t="shared" si="12"/>
        <v>1</v>
      </c>
      <c r="F80" s="15">
        <v>4899</v>
      </c>
      <c r="G80" s="15">
        <v>0</v>
      </c>
      <c r="H80" s="62">
        <f t="shared" si="13"/>
        <v>37.833649479448347</v>
      </c>
      <c r="I80" s="62">
        <f t="shared" si="16"/>
        <v>76</v>
      </c>
      <c r="J80" s="15">
        <f t="shared" si="14"/>
        <v>0</v>
      </c>
      <c r="K80" s="15">
        <f t="shared" si="15"/>
        <v>0</v>
      </c>
      <c r="L80" s="58">
        <f>'Luxjacky Assumptions Monthly'!$M$8*'Luxjacky Original'!G80</f>
        <v>0</v>
      </c>
      <c r="M80" s="58">
        <f>'Luxjacky Assumptions Monthly'!$M$6*'Luxjacky Assumptions Monthly'!$M$8*'Luxjacky Original'!F80</f>
        <v>2449.5</v>
      </c>
      <c r="N80" s="58">
        <f t="shared" si="17"/>
        <v>2449.5</v>
      </c>
      <c r="O80" s="58"/>
    </row>
    <row r="81" spans="1:15" x14ac:dyDescent="0.3">
      <c r="A81" s="60">
        <v>42449</v>
      </c>
      <c r="B81" s="15">
        <f t="shared" si="9"/>
        <v>2016</v>
      </c>
      <c r="C81" s="15">
        <f t="shared" si="10"/>
        <v>3</v>
      </c>
      <c r="D81" s="15">
        <f t="shared" si="11"/>
        <v>1</v>
      </c>
      <c r="E81" s="15">
        <f t="shared" si="12"/>
        <v>0</v>
      </c>
      <c r="F81" s="15">
        <v>4866</v>
      </c>
      <c r="G81" s="15">
        <v>0</v>
      </c>
      <c r="H81" s="62">
        <f t="shared" si="13"/>
        <v>121.9975352847739</v>
      </c>
      <c r="I81" s="62">
        <f t="shared" si="16"/>
        <v>33</v>
      </c>
      <c r="J81" s="15">
        <f t="shared" si="14"/>
        <v>0</v>
      </c>
      <c r="K81" s="15">
        <f t="shared" si="15"/>
        <v>0</v>
      </c>
      <c r="L81" s="58">
        <f>'Luxjacky Assumptions Monthly'!$M$8*'Luxjacky Original'!G81</f>
        <v>0</v>
      </c>
      <c r="M81" s="58">
        <f>'Luxjacky Assumptions Monthly'!$M$6*'Luxjacky Assumptions Monthly'!$M$8*'Luxjacky Original'!F81</f>
        <v>2433</v>
      </c>
      <c r="N81" s="58">
        <f t="shared" si="17"/>
        <v>2433</v>
      </c>
      <c r="O81" s="58"/>
    </row>
    <row r="82" spans="1:15" x14ac:dyDescent="0.3">
      <c r="A82" s="60">
        <v>42450</v>
      </c>
      <c r="B82" s="15">
        <f t="shared" si="9"/>
        <v>2016</v>
      </c>
      <c r="C82" s="15">
        <f t="shared" si="10"/>
        <v>3</v>
      </c>
      <c r="D82" s="15">
        <f t="shared" si="11"/>
        <v>2</v>
      </c>
      <c r="E82" s="15">
        <f t="shared" si="12"/>
        <v>0</v>
      </c>
      <c r="F82" s="15">
        <v>4748</v>
      </c>
      <c r="G82" s="15">
        <v>0</v>
      </c>
      <c r="H82" s="62">
        <f t="shared" si="13"/>
        <v>126.61521752655025</v>
      </c>
      <c r="I82" s="62">
        <f t="shared" si="16"/>
        <v>118</v>
      </c>
      <c r="J82" s="15">
        <f t="shared" si="14"/>
        <v>0</v>
      </c>
      <c r="K82" s="15">
        <f t="shared" si="15"/>
        <v>0</v>
      </c>
      <c r="L82" s="58">
        <f>'Luxjacky Assumptions Monthly'!$M$8*'Luxjacky Original'!G82</f>
        <v>0</v>
      </c>
      <c r="M82" s="58">
        <f>'Luxjacky Assumptions Monthly'!$M$6*'Luxjacky Assumptions Monthly'!$M$8*'Luxjacky Original'!F82</f>
        <v>2374</v>
      </c>
      <c r="N82" s="58">
        <f t="shared" si="17"/>
        <v>2374</v>
      </c>
      <c r="O82" s="58"/>
    </row>
    <row r="83" spans="1:15" x14ac:dyDescent="0.3">
      <c r="A83" s="60">
        <v>42451</v>
      </c>
      <c r="B83" s="15">
        <f t="shared" si="9"/>
        <v>2016</v>
      </c>
      <c r="C83" s="15">
        <f t="shared" si="10"/>
        <v>3</v>
      </c>
      <c r="D83" s="15">
        <f t="shared" si="11"/>
        <v>3</v>
      </c>
      <c r="E83" s="15">
        <f t="shared" si="12"/>
        <v>0</v>
      </c>
      <c r="F83" s="15">
        <v>4620</v>
      </c>
      <c r="G83" s="15">
        <v>0</v>
      </c>
      <c r="H83" s="62">
        <f t="shared" si="13"/>
        <v>124.00460981181172</v>
      </c>
      <c r="I83" s="62">
        <f t="shared" si="16"/>
        <v>128</v>
      </c>
      <c r="J83" s="15">
        <f t="shared" si="14"/>
        <v>0</v>
      </c>
      <c r="K83" s="15">
        <f t="shared" si="15"/>
        <v>0</v>
      </c>
      <c r="L83" s="58">
        <f>'Luxjacky Assumptions Monthly'!$M$8*'Luxjacky Original'!G83</f>
        <v>0</v>
      </c>
      <c r="M83" s="58">
        <f>'Luxjacky Assumptions Monthly'!$M$6*'Luxjacky Assumptions Monthly'!$M$8*'Luxjacky Original'!F83</f>
        <v>2310</v>
      </c>
      <c r="N83" s="58">
        <f t="shared" si="17"/>
        <v>2310</v>
      </c>
      <c r="O83" s="58"/>
    </row>
    <row r="84" spans="1:15" x14ac:dyDescent="0.3">
      <c r="A84" s="60">
        <v>42452</v>
      </c>
      <c r="B84" s="15">
        <f t="shared" si="9"/>
        <v>2016</v>
      </c>
      <c r="C84" s="15">
        <f t="shared" si="10"/>
        <v>3</v>
      </c>
      <c r="D84" s="15">
        <f t="shared" si="11"/>
        <v>4</v>
      </c>
      <c r="E84" s="15">
        <f t="shared" si="12"/>
        <v>0</v>
      </c>
      <c r="F84" s="15">
        <v>4510</v>
      </c>
      <c r="G84" s="15">
        <v>0</v>
      </c>
      <c r="H84" s="62">
        <f t="shared" si="13"/>
        <v>113.37604039918003</v>
      </c>
      <c r="I84" s="62">
        <f t="shared" si="16"/>
        <v>110</v>
      </c>
      <c r="J84" s="15">
        <f t="shared" si="14"/>
        <v>0</v>
      </c>
      <c r="K84" s="15">
        <f t="shared" si="15"/>
        <v>0</v>
      </c>
      <c r="L84" s="58">
        <f>'Luxjacky Assumptions Monthly'!$M$8*'Luxjacky Original'!G84</f>
        <v>0</v>
      </c>
      <c r="M84" s="58">
        <f>'Luxjacky Assumptions Monthly'!$M$6*'Luxjacky Assumptions Monthly'!$M$8*'Luxjacky Original'!F84</f>
        <v>2255</v>
      </c>
      <c r="N84" s="58">
        <f t="shared" si="17"/>
        <v>2255</v>
      </c>
      <c r="O84" s="58"/>
    </row>
    <row r="85" spans="1:15" x14ac:dyDescent="0.3">
      <c r="A85" s="60">
        <v>42453</v>
      </c>
      <c r="B85" s="15">
        <f t="shared" si="9"/>
        <v>2016</v>
      </c>
      <c r="C85" s="15">
        <f t="shared" si="10"/>
        <v>3</v>
      </c>
      <c r="D85" s="15">
        <f t="shared" si="11"/>
        <v>5</v>
      </c>
      <c r="E85" s="15">
        <f t="shared" si="12"/>
        <v>0</v>
      </c>
      <c r="F85" s="15">
        <v>4392</v>
      </c>
      <c r="G85" s="15">
        <v>0</v>
      </c>
      <c r="H85" s="62">
        <f t="shared" si="13"/>
        <v>94.124863903522709</v>
      </c>
      <c r="I85" s="62">
        <f t="shared" si="16"/>
        <v>118</v>
      </c>
      <c r="J85" s="15">
        <f t="shared" si="14"/>
        <v>0</v>
      </c>
      <c r="K85" s="15">
        <f t="shared" si="15"/>
        <v>0</v>
      </c>
      <c r="L85" s="58">
        <f>'Luxjacky Assumptions Monthly'!$M$8*'Luxjacky Original'!G85</f>
        <v>0</v>
      </c>
      <c r="M85" s="58">
        <f>'Luxjacky Assumptions Monthly'!$M$6*'Luxjacky Assumptions Monthly'!$M$8*'Luxjacky Original'!F85</f>
        <v>2196</v>
      </c>
      <c r="N85" s="58">
        <f t="shared" si="17"/>
        <v>2196</v>
      </c>
      <c r="O85" s="58"/>
    </row>
    <row r="86" spans="1:15" x14ac:dyDescent="0.3">
      <c r="A86" s="60">
        <v>42454</v>
      </c>
      <c r="B86" s="15">
        <f t="shared" si="9"/>
        <v>2016</v>
      </c>
      <c r="C86" s="15">
        <f t="shared" si="10"/>
        <v>3</v>
      </c>
      <c r="D86" s="15">
        <f t="shared" si="11"/>
        <v>6</v>
      </c>
      <c r="E86" s="15">
        <f t="shared" si="12"/>
        <v>1</v>
      </c>
      <c r="F86" s="15">
        <v>4289</v>
      </c>
      <c r="G86" s="15">
        <v>0</v>
      </c>
      <c r="H86" s="62">
        <f t="shared" si="13"/>
        <v>75.753127889448706</v>
      </c>
      <c r="I86" s="62">
        <f t="shared" si="16"/>
        <v>103</v>
      </c>
      <c r="J86" s="15">
        <f t="shared" si="14"/>
        <v>0</v>
      </c>
      <c r="K86" s="15">
        <f t="shared" si="15"/>
        <v>0</v>
      </c>
      <c r="L86" s="58">
        <f>'Luxjacky Assumptions Monthly'!$M$8*'Luxjacky Original'!G86</f>
        <v>0</v>
      </c>
      <c r="M86" s="58">
        <f>'Luxjacky Assumptions Monthly'!$M$6*'Luxjacky Assumptions Monthly'!$M$8*'Luxjacky Original'!F86</f>
        <v>2144.5</v>
      </c>
      <c r="N86" s="58">
        <f t="shared" si="17"/>
        <v>2144.5</v>
      </c>
      <c r="O86" s="58"/>
    </row>
    <row r="87" spans="1:15" x14ac:dyDescent="0.3">
      <c r="A87" s="60">
        <v>42455</v>
      </c>
      <c r="B87" s="15">
        <f t="shared" si="9"/>
        <v>2016</v>
      </c>
      <c r="C87" s="15">
        <f t="shared" si="10"/>
        <v>3</v>
      </c>
      <c r="D87" s="15">
        <f t="shared" si="11"/>
        <v>7</v>
      </c>
      <c r="E87" s="15">
        <f t="shared" si="12"/>
        <v>1</v>
      </c>
      <c r="F87" s="15">
        <v>4214</v>
      </c>
      <c r="G87" s="15">
        <v>0</v>
      </c>
      <c r="H87" s="62">
        <f t="shared" si="13"/>
        <v>37.833649479448347</v>
      </c>
      <c r="I87" s="62">
        <f t="shared" si="16"/>
        <v>75</v>
      </c>
      <c r="J87" s="15">
        <f t="shared" si="14"/>
        <v>0</v>
      </c>
      <c r="K87" s="15">
        <f t="shared" si="15"/>
        <v>0</v>
      </c>
      <c r="L87" s="58">
        <f>'Luxjacky Assumptions Monthly'!$M$8*'Luxjacky Original'!G87</f>
        <v>0</v>
      </c>
      <c r="M87" s="58">
        <f>'Luxjacky Assumptions Monthly'!$M$6*'Luxjacky Assumptions Monthly'!$M$8*'Luxjacky Original'!F87</f>
        <v>2107</v>
      </c>
      <c r="N87" s="58">
        <f t="shared" si="17"/>
        <v>2107</v>
      </c>
      <c r="O87" s="58"/>
    </row>
    <row r="88" spans="1:15" x14ac:dyDescent="0.3">
      <c r="A88" s="60">
        <v>42456</v>
      </c>
      <c r="B88" s="15">
        <f t="shared" si="9"/>
        <v>2016</v>
      </c>
      <c r="C88" s="15">
        <f t="shared" si="10"/>
        <v>3</v>
      </c>
      <c r="D88" s="15">
        <f t="shared" si="11"/>
        <v>1</v>
      </c>
      <c r="E88" s="15">
        <f t="shared" si="12"/>
        <v>0</v>
      </c>
      <c r="F88" s="15">
        <v>4180</v>
      </c>
      <c r="G88" s="15">
        <v>0</v>
      </c>
      <c r="H88" s="62">
        <f t="shared" si="13"/>
        <v>121.9975352847739</v>
      </c>
      <c r="I88" s="62">
        <f t="shared" si="16"/>
        <v>34</v>
      </c>
      <c r="J88" s="15">
        <f t="shared" si="14"/>
        <v>0</v>
      </c>
      <c r="K88" s="15">
        <f t="shared" si="15"/>
        <v>0</v>
      </c>
      <c r="L88" s="58">
        <f>'Luxjacky Assumptions Monthly'!$M$8*'Luxjacky Original'!G88</f>
        <v>0</v>
      </c>
      <c r="M88" s="58">
        <f>'Luxjacky Assumptions Monthly'!$M$6*'Luxjacky Assumptions Monthly'!$M$8*'Luxjacky Original'!F88</f>
        <v>2090</v>
      </c>
      <c r="N88" s="58">
        <f t="shared" si="17"/>
        <v>2090</v>
      </c>
      <c r="O88" s="58"/>
    </row>
    <row r="89" spans="1:15" x14ac:dyDescent="0.3">
      <c r="A89" s="60">
        <v>42457</v>
      </c>
      <c r="B89" s="15">
        <f t="shared" si="9"/>
        <v>2016</v>
      </c>
      <c r="C89" s="15">
        <f t="shared" si="10"/>
        <v>3</v>
      </c>
      <c r="D89" s="15">
        <f t="shared" si="11"/>
        <v>2</v>
      </c>
      <c r="E89" s="15">
        <f t="shared" si="12"/>
        <v>0</v>
      </c>
      <c r="F89" s="15">
        <v>4061</v>
      </c>
      <c r="G89" s="15">
        <v>0</v>
      </c>
      <c r="H89" s="62">
        <f t="shared" si="13"/>
        <v>126.61521752655025</v>
      </c>
      <c r="I89" s="62">
        <f t="shared" si="16"/>
        <v>119</v>
      </c>
      <c r="J89" s="15">
        <f t="shared" si="14"/>
        <v>0</v>
      </c>
      <c r="K89" s="15">
        <f t="shared" si="15"/>
        <v>0</v>
      </c>
      <c r="L89" s="58">
        <f>'Luxjacky Assumptions Monthly'!$M$8*'Luxjacky Original'!G89</f>
        <v>0</v>
      </c>
      <c r="M89" s="58">
        <f>'Luxjacky Assumptions Monthly'!$M$6*'Luxjacky Assumptions Monthly'!$M$8*'Luxjacky Original'!F89</f>
        <v>2030.5</v>
      </c>
      <c r="N89" s="58">
        <f t="shared" si="17"/>
        <v>2030.5</v>
      </c>
      <c r="O89" s="58"/>
    </row>
    <row r="90" spans="1:15" x14ac:dyDescent="0.3">
      <c r="A90" s="60">
        <v>42458</v>
      </c>
      <c r="B90" s="15">
        <f t="shared" si="9"/>
        <v>2016</v>
      </c>
      <c r="C90" s="15">
        <f t="shared" si="10"/>
        <v>3</v>
      </c>
      <c r="D90" s="15">
        <f t="shared" si="11"/>
        <v>3</v>
      </c>
      <c r="E90" s="15">
        <f t="shared" si="12"/>
        <v>0</v>
      </c>
      <c r="F90" s="15">
        <v>3939</v>
      </c>
      <c r="G90" s="15">
        <v>0</v>
      </c>
      <c r="H90" s="62">
        <f t="shared" si="13"/>
        <v>124.00460981181172</v>
      </c>
      <c r="I90" s="62">
        <f t="shared" si="16"/>
        <v>122</v>
      </c>
      <c r="J90" s="15">
        <f t="shared" si="14"/>
        <v>0</v>
      </c>
      <c r="K90" s="15">
        <f t="shared" si="15"/>
        <v>0</v>
      </c>
      <c r="L90" s="58">
        <f>'Luxjacky Assumptions Monthly'!$M$8*'Luxjacky Original'!G90</f>
        <v>0</v>
      </c>
      <c r="M90" s="58">
        <f>'Luxjacky Assumptions Monthly'!$M$6*'Luxjacky Assumptions Monthly'!$M$8*'Luxjacky Original'!F90</f>
        <v>1969.5</v>
      </c>
      <c r="N90" s="58">
        <f t="shared" si="17"/>
        <v>1969.5</v>
      </c>
      <c r="O90" s="58"/>
    </row>
    <row r="91" spans="1:15" x14ac:dyDescent="0.3">
      <c r="A91" s="60">
        <v>42459</v>
      </c>
      <c r="B91" s="15">
        <f t="shared" si="9"/>
        <v>2016</v>
      </c>
      <c r="C91" s="15">
        <f t="shared" si="10"/>
        <v>3</v>
      </c>
      <c r="D91" s="15">
        <f t="shared" si="11"/>
        <v>4</v>
      </c>
      <c r="E91" s="15">
        <f t="shared" si="12"/>
        <v>0</v>
      </c>
      <c r="F91" s="15">
        <v>3815</v>
      </c>
      <c r="G91" s="15">
        <v>0</v>
      </c>
      <c r="H91" s="62">
        <f t="shared" si="13"/>
        <v>113.37604039918003</v>
      </c>
      <c r="I91" s="62">
        <f t="shared" si="16"/>
        <v>124</v>
      </c>
      <c r="J91" s="15">
        <f t="shared" si="14"/>
        <v>0</v>
      </c>
      <c r="K91" s="15">
        <f t="shared" si="15"/>
        <v>0</v>
      </c>
      <c r="L91" s="58">
        <f>'Luxjacky Assumptions Monthly'!$M$8*'Luxjacky Original'!G91</f>
        <v>0</v>
      </c>
      <c r="M91" s="58">
        <f>'Luxjacky Assumptions Monthly'!$M$6*'Luxjacky Assumptions Monthly'!$M$8*'Luxjacky Original'!F91</f>
        <v>1907.5</v>
      </c>
      <c r="N91" s="58">
        <f t="shared" si="17"/>
        <v>1907.5</v>
      </c>
      <c r="O91" s="58"/>
    </row>
    <row r="92" spans="1:15" x14ac:dyDescent="0.3">
      <c r="A92" s="60">
        <v>42460</v>
      </c>
      <c r="B92" s="15">
        <f t="shared" si="9"/>
        <v>2016</v>
      </c>
      <c r="C92" s="15">
        <f t="shared" si="10"/>
        <v>3</v>
      </c>
      <c r="D92" s="15">
        <f t="shared" si="11"/>
        <v>5</v>
      </c>
      <c r="E92" s="15">
        <f t="shared" si="12"/>
        <v>0</v>
      </c>
      <c r="F92" s="15">
        <v>3708</v>
      </c>
      <c r="G92" s="15">
        <v>0</v>
      </c>
      <c r="H92" s="62">
        <f t="shared" si="13"/>
        <v>94.124863903522709</v>
      </c>
      <c r="I92" s="62">
        <f t="shared" si="16"/>
        <v>107</v>
      </c>
      <c r="J92" s="15">
        <f t="shared" si="14"/>
        <v>0</v>
      </c>
      <c r="K92" s="15">
        <f t="shared" si="15"/>
        <v>0</v>
      </c>
      <c r="L92" s="58">
        <f>'Luxjacky Assumptions Monthly'!$M$8*'Luxjacky Original'!G92</f>
        <v>0</v>
      </c>
      <c r="M92" s="58">
        <f>'Luxjacky Assumptions Monthly'!$M$6*'Luxjacky Assumptions Monthly'!$M$8*'Luxjacky Original'!F92</f>
        <v>1854</v>
      </c>
      <c r="N92" s="58">
        <f t="shared" si="17"/>
        <v>1854</v>
      </c>
      <c r="O92" s="58"/>
    </row>
    <row r="93" spans="1:15" x14ac:dyDescent="0.3">
      <c r="A93" s="60">
        <v>42461</v>
      </c>
      <c r="B93" s="15">
        <f t="shared" si="9"/>
        <v>2016</v>
      </c>
      <c r="C93" s="15">
        <f t="shared" si="10"/>
        <v>4</v>
      </c>
      <c r="D93" s="15">
        <f t="shared" si="11"/>
        <v>6</v>
      </c>
      <c r="E93" s="15">
        <f t="shared" si="12"/>
        <v>1</v>
      </c>
      <c r="F93" s="15">
        <v>3616</v>
      </c>
      <c r="G93" s="15">
        <v>0</v>
      </c>
      <c r="H93" s="62">
        <f t="shared" si="13"/>
        <v>78.497728228405776</v>
      </c>
      <c r="I93" s="62">
        <f t="shared" si="16"/>
        <v>92</v>
      </c>
      <c r="J93" s="15">
        <f t="shared" si="14"/>
        <v>0</v>
      </c>
      <c r="K93" s="15">
        <f t="shared" si="15"/>
        <v>0</v>
      </c>
      <c r="L93" s="58">
        <f>'Luxjacky Assumptions Monthly'!$M$8*'Luxjacky Original'!G93</f>
        <v>0</v>
      </c>
      <c r="M93" s="58">
        <f>'Luxjacky Assumptions Monthly'!$M$6*'Luxjacky Assumptions Monthly'!$M$8*'Luxjacky Original'!F93</f>
        <v>1808</v>
      </c>
      <c r="N93" s="58">
        <f t="shared" si="17"/>
        <v>1808</v>
      </c>
      <c r="O93" s="58"/>
    </row>
    <row r="94" spans="1:15" x14ac:dyDescent="0.3">
      <c r="A94" s="60">
        <v>42462</v>
      </c>
      <c r="B94" s="15">
        <f t="shared" si="9"/>
        <v>2016</v>
      </c>
      <c r="C94" s="15">
        <f t="shared" si="10"/>
        <v>4</v>
      </c>
      <c r="D94" s="15">
        <f t="shared" si="11"/>
        <v>7</v>
      </c>
      <c r="E94" s="15">
        <f t="shared" si="12"/>
        <v>1</v>
      </c>
      <c r="F94" s="15">
        <v>3539</v>
      </c>
      <c r="G94" s="15">
        <v>0</v>
      </c>
      <c r="H94" s="62">
        <f t="shared" si="13"/>
        <v>40.578249818405411</v>
      </c>
      <c r="I94" s="62">
        <f t="shared" si="16"/>
        <v>77</v>
      </c>
      <c r="J94" s="15">
        <f t="shared" si="14"/>
        <v>0</v>
      </c>
      <c r="K94" s="15">
        <f t="shared" si="15"/>
        <v>0</v>
      </c>
      <c r="L94" s="58">
        <f>'Luxjacky Assumptions Monthly'!$M$8*'Luxjacky Original'!G94</f>
        <v>0</v>
      </c>
      <c r="M94" s="58">
        <f>'Luxjacky Assumptions Monthly'!$M$6*'Luxjacky Assumptions Monthly'!$M$8*'Luxjacky Original'!F94</f>
        <v>1769.5</v>
      </c>
      <c r="N94" s="58">
        <f t="shared" si="17"/>
        <v>1769.5</v>
      </c>
      <c r="O94" s="58"/>
    </row>
    <row r="95" spans="1:15" x14ac:dyDescent="0.3">
      <c r="A95" s="60">
        <v>42463</v>
      </c>
      <c r="B95" s="15">
        <f t="shared" si="9"/>
        <v>2016</v>
      </c>
      <c r="C95" s="15">
        <f t="shared" si="10"/>
        <v>4</v>
      </c>
      <c r="D95" s="15">
        <f t="shared" si="11"/>
        <v>1</v>
      </c>
      <c r="E95" s="15">
        <f t="shared" si="12"/>
        <v>0</v>
      </c>
      <c r="F95" s="15">
        <v>3504</v>
      </c>
      <c r="G95" s="15">
        <v>0</v>
      </c>
      <c r="H95" s="62">
        <f t="shared" si="13"/>
        <v>124.74213562373097</v>
      </c>
      <c r="I95" s="62">
        <f t="shared" si="16"/>
        <v>35</v>
      </c>
      <c r="J95" s="15">
        <f t="shared" si="14"/>
        <v>0</v>
      </c>
      <c r="K95" s="15">
        <f t="shared" si="15"/>
        <v>0</v>
      </c>
      <c r="L95" s="58">
        <f>'Luxjacky Assumptions Monthly'!$M$8*'Luxjacky Original'!G95</f>
        <v>0</v>
      </c>
      <c r="M95" s="58">
        <f>'Luxjacky Assumptions Monthly'!$M$6*'Luxjacky Assumptions Monthly'!$M$8*'Luxjacky Original'!F95</f>
        <v>1752</v>
      </c>
      <c r="N95" s="58">
        <f t="shared" si="17"/>
        <v>1752</v>
      </c>
      <c r="O95" s="58"/>
    </row>
    <row r="96" spans="1:15" x14ac:dyDescent="0.3">
      <c r="A96" s="60">
        <v>42464</v>
      </c>
      <c r="B96" s="15">
        <f t="shared" si="9"/>
        <v>2016</v>
      </c>
      <c r="C96" s="15">
        <f t="shared" si="10"/>
        <v>4</v>
      </c>
      <c r="D96" s="15">
        <f t="shared" si="11"/>
        <v>2</v>
      </c>
      <c r="E96" s="15">
        <f t="shared" si="12"/>
        <v>0</v>
      </c>
      <c r="F96" s="15">
        <v>3371</v>
      </c>
      <c r="G96" s="15">
        <v>0</v>
      </c>
      <c r="H96" s="62">
        <f t="shared" si="13"/>
        <v>129.35981786550732</v>
      </c>
      <c r="I96" s="62">
        <f t="shared" si="16"/>
        <v>133</v>
      </c>
      <c r="J96" s="15">
        <f t="shared" si="14"/>
        <v>0</v>
      </c>
      <c r="K96" s="15">
        <f t="shared" si="15"/>
        <v>0</v>
      </c>
      <c r="L96" s="58">
        <f>'Luxjacky Assumptions Monthly'!$M$8*'Luxjacky Original'!G96</f>
        <v>0</v>
      </c>
      <c r="M96" s="58">
        <f>'Luxjacky Assumptions Monthly'!$M$6*'Luxjacky Assumptions Monthly'!$M$8*'Luxjacky Original'!F96</f>
        <v>1685.5</v>
      </c>
      <c r="N96" s="58">
        <f t="shared" si="17"/>
        <v>1685.5</v>
      </c>
      <c r="O96" s="58"/>
    </row>
    <row r="97" spans="1:15" x14ac:dyDescent="0.3">
      <c r="A97" s="60">
        <v>42465</v>
      </c>
      <c r="B97" s="15">
        <f t="shared" si="9"/>
        <v>2016</v>
      </c>
      <c r="C97" s="15">
        <f t="shared" si="10"/>
        <v>4</v>
      </c>
      <c r="D97" s="15">
        <f t="shared" si="11"/>
        <v>3</v>
      </c>
      <c r="E97" s="15">
        <f t="shared" si="12"/>
        <v>0</v>
      </c>
      <c r="F97" s="15">
        <v>3248</v>
      </c>
      <c r="G97" s="15">
        <v>0</v>
      </c>
      <c r="H97" s="62">
        <f t="shared" si="13"/>
        <v>126.74921015076877</v>
      </c>
      <c r="I97" s="62">
        <f t="shared" si="16"/>
        <v>123</v>
      </c>
      <c r="J97" s="15">
        <f t="shared" si="14"/>
        <v>0</v>
      </c>
      <c r="K97" s="15">
        <f t="shared" si="15"/>
        <v>0</v>
      </c>
      <c r="L97" s="58">
        <f>'Luxjacky Assumptions Monthly'!$M$8*'Luxjacky Original'!G97</f>
        <v>0</v>
      </c>
      <c r="M97" s="58">
        <f>'Luxjacky Assumptions Monthly'!$M$6*'Luxjacky Assumptions Monthly'!$M$8*'Luxjacky Original'!F97</f>
        <v>1624</v>
      </c>
      <c r="N97" s="58">
        <f t="shared" si="17"/>
        <v>1624</v>
      </c>
      <c r="O97" s="58"/>
    </row>
    <row r="98" spans="1:15" x14ac:dyDescent="0.3">
      <c r="A98" s="60">
        <v>42466</v>
      </c>
      <c r="B98" s="15">
        <f t="shared" si="9"/>
        <v>2016</v>
      </c>
      <c r="C98" s="15">
        <f t="shared" si="10"/>
        <v>4</v>
      </c>
      <c r="D98" s="15">
        <f t="shared" si="11"/>
        <v>4</v>
      </c>
      <c r="E98" s="15">
        <f t="shared" si="12"/>
        <v>0</v>
      </c>
      <c r="F98" s="15">
        <v>3133</v>
      </c>
      <c r="G98" s="15">
        <v>0</v>
      </c>
      <c r="H98" s="62">
        <f t="shared" si="13"/>
        <v>116.1206407381371</v>
      </c>
      <c r="I98" s="62">
        <f t="shared" si="16"/>
        <v>115</v>
      </c>
      <c r="J98" s="15">
        <f t="shared" si="14"/>
        <v>0</v>
      </c>
      <c r="K98" s="15">
        <f t="shared" si="15"/>
        <v>0</v>
      </c>
      <c r="L98" s="58">
        <f>'Luxjacky Assumptions Monthly'!$M$8*'Luxjacky Original'!G98</f>
        <v>0</v>
      </c>
      <c r="M98" s="58">
        <f>'Luxjacky Assumptions Monthly'!$M$6*'Luxjacky Assumptions Monthly'!$M$8*'Luxjacky Original'!F98</f>
        <v>1566.5</v>
      </c>
      <c r="N98" s="58">
        <f t="shared" si="17"/>
        <v>1566.5</v>
      </c>
      <c r="O98" s="58"/>
    </row>
    <row r="99" spans="1:15" x14ac:dyDescent="0.3">
      <c r="A99" s="60">
        <v>42467</v>
      </c>
      <c r="B99" s="15">
        <f t="shared" si="9"/>
        <v>2016</v>
      </c>
      <c r="C99" s="15">
        <f t="shared" si="10"/>
        <v>4</v>
      </c>
      <c r="D99" s="15">
        <f t="shared" si="11"/>
        <v>5</v>
      </c>
      <c r="E99" s="15">
        <f t="shared" si="12"/>
        <v>0</v>
      </c>
      <c r="F99" s="15">
        <v>3006</v>
      </c>
      <c r="G99" s="15">
        <v>0</v>
      </c>
      <c r="H99" s="62">
        <f t="shared" si="13"/>
        <v>96.869464242479765</v>
      </c>
      <c r="I99" s="62">
        <f t="shared" si="16"/>
        <v>127</v>
      </c>
      <c r="J99" s="15">
        <f t="shared" si="14"/>
        <v>0</v>
      </c>
      <c r="K99" s="15">
        <f t="shared" si="15"/>
        <v>0</v>
      </c>
      <c r="L99" s="58">
        <f>'Luxjacky Assumptions Monthly'!$M$8*'Luxjacky Original'!G99</f>
        <v>0</v>
      </c>
      <c r="M99" s="58">
        <f>'Luxjacky Assumptions Monthly'!$M$6*'Luxjacky Assumptions Monthly'!$M$8*'Luxjacky Original'!F99</f>
        <v>1503</v>
      </c>
      <c r="N99" s="58">
        <f t="shared" si="17"/>
        <v>1503</v>
      </c>
      <c r="O99" s="58"/>
    </row>
    <row r="100" spans="1:15" x14ac:dyDescent="0.3">
      <c r="A100" s="60">
        <v>42468</v>
      </c>
      <c r="B100" s="15">
        <f t="shared" si="9"/>
        <v>2016</v>
      </c>
      <c r="C100" s="15">
        <f t="shared" si="10"/>
        <v>4</v>
      </c>
      <c r="D100" s="15">
        <f t="shared" si="11"/>
        <v>6</v>
      </c>
      <c r="E100" s="15">
        <f t="shared" si="12"/>
        <v>1</v>
      </c>
      <c r="F100" s="15">
        <v>2906</v>
      </c>
      <c r="G100" s="15">
        <v>0</v>
      </c>
      <c r="H100" s="62">
        <f t="shared" si="13"/>
        <v>78.497728228405776</v>
      </c>
      <c r="I100" s="62">
        <f t="shared" si="16"/>
        <v>100</v>
      </c>
      <c r="J100" s="15">
        <f t="shared" si="14"/>
        <v>0</v>
      </c>
      <c r="K100" s="15">
        <f t="shared" si="15"/>
        <v>0</v>
      </c>
      <c r="L100" s="58">
        <f>'Luxjacky Assumptions Monthly'!$M$8*'Luxjacky Original'!G100</f>
        <v>0</v>
      </c>
      <c r="M100" s="58">
        <f>'Luxjacky Assumptions Monthly'!$M$6*'Luxjacky Assumptions Monthly'!$M$8*'Luxjacky Original'!F100</f>
        <v>1453</v>
      </c>
      <c r="N100" s="58">
        <f t="shared" si="17"/>
        <v>1453</v>
      </c>
      <c r="O100" s="58"/>
    </row>
    <row r="101" spans="1:15" x14ac:dyDescent="0.3">
      <c r="A101" s="60">
        <v>42469</v>
      </c>
      <c r="B101" s="15">
        <f t="shared" si="9"/>
        <v>2016</v>
      </c>
      <c r="C101" s="15">
        <f t="shared" si="10"/>
        <v>4</v>
      </c>
      <c r="D101" s="15">
        <f t="shared" si="11"/>
        <v>7</v>
      </c>
      <c r="E101" s="15">
        <f t="shared" si="12"/>
        <v>1</v>
      </c>
      <c r="F101" s="15">
        <v>2832</v>
      </c>
      <c r="G101" s="15">
        <v>0</v>
      </c>
      <c r="H101" s="62">
        <f t="shared" si="13"/>
        <v>40.578249818405411</v>
      </c>
      <c r="I101" s="62">
        <f t="shared" si="16"/>
        <v>74</v>
      </c>
      <c r="J101" s="15">
        <f t="shared" si="14"/>
        <v>0</v>
      </c>
      <c r="K101" s="15">
        <f t="shared" si="15"/>
        <v>0</v>
      </c>
      <c r="L101" s="58">
        <f>'Luxjacky Assumptions Monthly'!$M$8*'Luxjacky Original'!G101</f>
        <v>0</v>
      </c>
      <c r="M101" s="58">
        <f>'Luxjacky Assumptions Monthly'!$M$6*'Luxjacky Assumptions Monthly'!$M$8*'Luxjacky Original'!F101</f>
        <v>1416</v>
      </c>
      <c r="N101" s="58">
        <f t="shared" si="17"/>
        <v>1416</v>
      </c>
      <c r="O101" s="58"/>
    </row>
    <row r="102" spans="1:15" x14ac:dyDescent="0.3">
      <c r="A102" s="60">
        <v>42470</v>
      </c>
      <c r="B102" s="15">
        <f t="shared" si="9"/>
        <v>2016</v>
      </c>
      <c r="C102" s="15">
        <f t="shared" si="10"/>
        <v>4</v>
      </c>
      <c r="D102" s="15">
        <f t="shared" si="11"/>
        <v>1</v>
      </c>
      <c r="E102" s="15">
        <f t="shared" si="12"/>
        <v>0</v>
      </c>
      <c r="F102" s="15">
        <v>2790</v>
      </c>
      <c r="G102" s="15">
        <v>0</v>
      </c>
      <c r="H102" s="62">
        <f t="shared" si="13"/>
        <v>124.74213562373097</v>
      </c>
      <c r="I102" s="62">
        <f t="shared" si="16"/>
        <v>42</v>
      </c>
      <c r="J102" s="15">
        <f t="shared" si="14"/>
        <v>0</v>
      </c>
      <c r="K102" s="15">
        <f t="shared" si="15"/>
        <v>0</v>
      </c>
      <c r="L102" s="58">
        <f>'Luxjacky Assumptions Monthly'!$M$8*'Luxjacky Original'!G102</f>
        <v>0</v>
      </c>
      <c r="M102" s="58">
        <f>'Luxjacky Assumptions Monthly'!$M$6*'Luxjacky Assumptions Monthly'!$M$8*'Luxjacky Original'!F102</f>
        <v>1395</v>
      </c>
      <c r="N102" s="58">
        <f t="shared" si="17"/>
        <v>1395</v>
      </c>
      <c r="O102" s="58"/>
    </row>
    <row r="103" spans="1:15" x14ac:dyDescent="0.3">
      <c r="A103" s="60">
        <v>42471</v>
      </c>
      <c r="B103" s="15">
        <f t="shared" si="9"/>
        <v>2016</v>
      </c>
      <c r="C103" s="15">
        <f t="shared" si="10"/>
        <v>4</v>
      </c>
      <c r="D103" s="15">
        <f t="shared" si="11"/>
        <v>2</v>
      </c>
      <c r="E103" s="15">
        <f t="shared" si="12"/>
        <v>0</v>
      </c>
      <c r="F103" s="15">
        <v>2653</v>
      </c>
      <c r="G103" s="15">
        <v>0</v>
      </c>
      <c r="H103" s="62">
        <f t="shared" si="13"/>
        <v>129.35981786550732</v>
      </c>
      <c r="I103" s="62">
        <f t="shared" si="16"/>
        <v>137</v>
      </c>
      <c r="J103" s="15">
        <f t="shared" si="14"/>
        <v>0</v>
      </c>
      <c r="K103" s="15">
        <f t="shared" si="15"/>
        <v>0</v>
      </c>
      <c r="L103" s="58">
        <f>'Luxjacky Assumptions Monthly'!$M$8*'Luxjacky Original'!G103</f>
        <v>0</v>
      </c>
      <c r="M103" s="58">
        <f>'Luxjacky Assumptions Monthly'!$M$6*'Luxjacky Assumptions Monthly'!$M$8*'Luxjacky Original'!F103</f>
        <v>1326.5</v>
      </c>
      <c r="N103" s="58">
        <f t="shared" si="17"/>
        <v>1326.5</v>
      </c>
      <c r="O103" s="58"/>
    </row>
    <row r="104" spans="1:15" x14ac:dyDescent="0.3">
      <c r="A104" s="60">
        <v>42472</v>
      </c>
      <c r="B104" s="15">
        <f t="shared" si="9"/>
        <v>2016</v>
      </c>
      <c r="C104" s="15">
        <f t="shared" si="10"/>
        <v>4</v>
      </c>
      <c r="D104" s="15">
        <f t="shared" si="11"/>
        <v>3</v>
      </c>
      <c r="E104" s="15">
        <f t="shared" si="12"/>
        <v>0</v>
      </c>
      <c r="F104" s="15">
        <v>2540</v>
      </c>
      <c r="G104" s="15">
        <v>0</v>
      </c>
      <c r="H104" s="62">
        <f t="shared" si="13"/>
        <v>126.74921015076877</v>
      </c>
      <c r="I104" s="62">
        <f t="shared" si="16"/>
        <v>113</v>
      </c>
      <c r="J104" s="15">
        <f t="shared" si="14"/>
        <v>0</v>
      </c>
      <c r="K104" s="15">
        <f t="shared" si="15"/>
        <v>0</v>
      </c>
      <c r="L104" s="58">
        <f>'Luxjacky Assumptions Monthly'!$M$8*'Luxjacky Original'!G104</f>
        <v>0</v>
      </c>
      <c r="M104" s="58">
        <f>'Luxjacky Assumptions Monthly'!$M$6*'Luxjacky Assumptions Monthly'!$M$8*'Luxjacky Original'!F104</f>
        <v>1270</v>
      </c>
      <c r="N104" s="58">
        <f t="shared" si="17"/>
        <v>1270</v>
      </c>
      <c r="O104" s="58"/>
    </row>
    <row r="105" spans="1:15" x14ac:dyDescent="0.3">
      <c r="A105" s="60">
        <v>42473</v>
      </c>
      <c r="B105" s="15">
        <f t="shared" si="9"/>
        <v>2016</v>
      </c>
      <c r="C105" s="15">
        <f t="shared" si="10"/>
        <v>4</v>
      </c>
      <c r="D105" s="15">
        <f t="shared" si="11"/>
        <v>4</v>
      </c>
      <c r="E105" s="15">
        <f t="shared" si="12"/>
        <v>0</v>
      </c>
      <c r="F105" s="15">
        <v>2418</v>
      </c>
      <c r="G105" s="15">
        <v>0</v>
      </c>
      <c r="H105" s="62">
        <f t="shared" si="13"/>
        <v>116.1206407381371</v>
      </c>
      <c r="I105" s="62">
        <f t="shared" si="16"/>
        <v>122</v>
      </c>
      <c r="J105" s="15">
        <f t="shared" si="14"/>
        <v>0</v>
      </c>
      <c r="K105" s="15">
        <f t="shared" si="15"/>
        <v>0</v>
      </c>
      <c r="L105" s="58">
        <f>'Luxjacky Assumptions Monthly'!$M$8*'Luxjacky Original'!G105</f>
        <v>0</v>
      </c>
      <c r="M105" s="58">
        <f>'Luxjacky Assumptions Monthly'!$M$6*'Luxjacky Assumptions Monthly'!$M$8*'Luxjacky Original'!F105</f>
        <v>1209</v>
      </c>
      <c r="N105" s="58">
        <f t="shared" si="17"/>
        <v>1209</v>
      </c>
      <c r="O105" s="58"/>
    </row>
    <row r="106" spans="1:15" x14ac:dyDescent="0.3">
      <c r="A106" s="60">
        <v>42474</v>
      </c>
      <c r="B106" s="15">
        <f t="shared" si="9"/>
        <v>2016</v>
      </c>
      <c r="C106" s="15">
        <f t="shared" si="10"/>
        <v>4</v>
      </c>
      <c r="D106" s="15">
        <f t="shared" si="11"/>
        <v>5</v>
      </c>
      <c r="E106" s="15">
        <f t="shared" si="12"/>
        <v>0</v>
      </c>
      <c r="F106" s="15">
        <v>2302</v>
      </c>
      <c r="G106" s="15">
        <v>0</v>
      </c>
      <c r="H106" s="62">
        <f t="shared" si="13"/>
        <v>96.869464242479765</v>
      </c>
      <c r="I106" s="62">
        <f t="shared" si="16"/>
        <v>116</v>
      </c>
      <c r="J106" s="15">
        <f t="shared" si="14"/>
        <v>0</v>
      </c>
      <c r="K106" s="15">
        <f t="shared" si="15"/>
        <v>0</v>
      </c>
      <c r="L106" s="58">
        <f>'Luxjacky Assumptions Monthly'!$M$8*'Luxjacky Original'!G106</f>
        <v>0</v>
      </c>
      <c r="M106" s="58">
        <f>'Luxjacky Assumptions Monthly'!$M$6*'Luxjacky Assumptions Monthly'!$M$8*'Luxjacky Original'!F106</f>
        <v>1151</v>
      </c>
      <c r="N106" s="58">
        <f t="shared" si="17"/>
        <v>1151</v>
      </c>
      <c r="O106" s="58"/>
    </row>
    <row r="107" spans="1:15" x14ac:dyDescent="0.3">
      <c r="A107" s="60">
        <v>42475</v>
      </c>
      <c r="B107" s="15">
        <f t="shared" si="9"/>
        <v>2016</v>
      </c>
      <c r="C107" s="15">
        <f t="shared" si="10"/>
        <v>4</v>
      </c>
      <c r="D107" s="15">
        <f t="shared" si="11"/>
        <v>6</v>
      </c>
      <c r="E107" s="15">
        <f t="shared" si="12"/>
        <v>1</v>
      </c>
      <c r="F107" s="15">
        <v>2211</v>
      </c>
      <c r="G107" s="15">
        <v>0</v>
      </c>
      <c r="H107" s="62">
        <f t="shared" si="13"/>
        <v>78.497728228405776</v>
      </c>
      <c r="I107" s="62">
        <f t="shared" si="16"/>
        <v>91</v>
      </c>
      <c r="J107" s="15">
        <f t="shared" si="14"/>
        <v>0</v>
      </c>
      <c r="K107" s="15">
        <f t="shared" si="15"/>
        <v>0</v>
      </c>
      <c r="L107" s="58">
        <f>'Luxjacky Assumptions Monthly'!$M$8*'Luxjacky Original'!G107</f>
        <v>0</v>
      </c>
      <c r="M107" s="58">
        <f>'Luxjacky Assumptions Monthly'!$M$6*'Luxjacky Assumptions Monthly'!$M$8*'Luxjacky Original'!F107</f>
        <v>1105.5</v>
      </c>
      <c r="N107" s="58">
        <f t="shared" si="17"/>
        <v>1105.5</v>
      </c>
      <c r="O107" s="58"/>
    </row>
    <row r="108" spans="1:15" x14ac:dyDescent="0.3">
      <c r="A108" s="60">
        <v>42476</v>
      </c>
      <c r="B108" s="15">
        <f t="shared" si="9"/>
        <v>2016</v>
      </c>
      <c r="C108" s="15">
        <f t="shared" si="10"/>
        <v>4</v>
      </c>
      <c r="D108" s="15">
        <f t="shared" si="11"/>
        <v>7</v>
      </c>
      <c r="E108" s="15">
        <f t="shared" si="12"/>
        <v>1</v>
      </c>
      <c r="F108" s="15">
        <v>2127</v>
      </c>
      <c r="G108" s="15">
        <v>0</v>
      </c>
      <c r="H108" s="62">
        <f t="shared" si="13"/>
        <v>40.578249818405411</v>
      </c>
      <c r="I108" s="62">
        <f t="shared" si="16"/>
        <v>84</v>
      </c>
      <c r="J108" s="15">
        <f t="shared" si="14"/>
        <v>0</v>
      </c>
      <c r="K108" s="15">
        <f t="shared" si="15"/>
        <v>0</v>
      </c>
      <c r="L108" s="58">
        <f>'Luxjacky Assumptions Monthly'!$M$8*'Luxjacky Original'!G108</f>
        <v>0</v>
      </c>
      <c r="M108" s="58">
        <f>'Luxjacky Assumptions Monthly'!$M$6*'Luxjacky Assumptions Monthly'!$M$8*'Luxjacky Original'!F108</f>
        <v>1063.5</v>
      </c>
      <c r="N108" s="58">
        <f t="shared" si="17"/>
        <v>1063.5</v>
      </c>
      <c r="O108" s="58"/>
    </row>
    <row r="109" spans="1:15" x14ac:dyDescent="0.3">
      <c r="A109" s="60">
        <v>42477</v>
      </c>
      <c r="B109" s="15">
        <f t="shared" si="9"/>
        <v>2016</v>
      </c>
      <c r="C109" s="15">
        <f t="shared" si="10"/>
        <v>4</v>
      </c>
      <c r="D109" s="15">
        <f t="shared" si="11"/>
        <v>1</v>
      </c>
      <c r="E109" s="15">
        <f t="shared" si="12"/>
        <v>0</v>
      </c>
      <c r="F109" s="15">
        <v>2080</v>
      </c>
      <c r="G109" s="15">
        <v>0</v>
      </c>
      <c r="H109" s="62">
        <f t="shared" si="13"/>
        <v>124.74213562373097</v>
      </c>
      <c r="I109" s="62">
        <f t="shared" si="16"/>
        <v>47</v>
      </c>
      <c r="J109" s="15">
        <f t="shared" si="14"/>
        <v>0</v>
      </c>
      <c r="K109" s="15">
        <f t="shared" si="15"/>
        <v>0</v>
      </c>
      <c r="L109" s="58">
        <f>'Luxjacky Assumptions Monthly'!$M$8*'Luxjacky Original'!G109</f>
        <v>0</v>
      </c>
      <c r="M109" s="58">
        <f>'Luxjacky Assumptions Monthly'!$M$6*'Luxjacky Assumptions Monthly'!$M$8*'Luxjacky Original'!F109</f>
        <v>1040</v>
      </c>
      <c r="N109" s="58">
        <f t="shared" si="17"/>
        <v>1040</v>
      </c>
      <c r="O109" s="58"/>
    </row>
    <row r="110" spans="1:15" x14ac:dyDescent="0.3">
      <c r="A110" s="60">
        <v>42478</v>
      </c>
      <c r="B110" s="15">
        <f t="shared" si="9"/>
        <v>2016</v>
      </c>
      <c r="C110" s="15">
        <f t="shared" si="10"/>
        <v>4</v>
      </c>
      <c r="D110" s="15">
        <f t="shared" si="11"/>
        <v>2</v>
      </c>
      <c r="E110" s="15">
        <f t="shared" si="12"/>
        <v>0</v>
      </c>
      <c r="F110" s="15">
        <v>8408</v>
      </c>
      <c r="G110" s="15">
        <v>6467</v>
      </c>
      <c r="H110" s="62">
        <f t="shared" si="13"/>
        <v>129.35981786550732</v>
      </c>
      <c r="I110" s="62">
        <f t="shared" si="16"/>
        <v>139</v>
      </c>
      <c r="J110" s="15">
        <f t="shared" si="14"/>
        <v>1</v>
      </c>
      <c r="K110" s="15">
        <f t="shared" si="15"/>
        <v>4000</v>
      </c>
      <c r="L110" s="58">
        <f>'Luxjacky Assumptions Monthly'!$M$8*'Luxjacky Original'!G110</f>
        <v>64670</v>
      </c>
      <c r="M110" s="58">
        <f>'Luxjacky Assumptions Monthly'!$M$6*'Luxjacky Assumptions Monthly'!$M$8*'Luxjacky Original'!F110</f>
        <v>4204</v>
      </c>
      <c r="N110" s="58">
        <f t="shared" si="17"/>
        <v>72874</v>
      </c>
      <c r="O110" s="58"/>
    </row>
    <row r="111" spans="1:15" x14ac:dyDescent="0.3">
      <c r="A111" s="60">
        <v>42479</v>
      </c>
      <c r="B111" s="15">
        <f t="shared" si="9"/>
        <v>2016</v>
      </c>
      <c r="C111" s="15">
        <f t="shared" si="10"/>
        <v>4</v>
      </c>
      <c r="D111" s="15">
        <f t="shared" si="11"/>
        <v>3</v>
      </c>
      <c r="E111" s="15">
        <f t="shared" si="12"/>
        <v>0</v>
      </c>
      <c r="F111" s="15">
        <v>8287</v>
      </c>
      <c r="G111" s="15">
        <v>0</v>
      </c>
      <c r="H111" s="62">
        <f t="shared" si="13"/>
        <v>126.74921015076877</v>
      </c>
      <c r="I111" s="62">
        <f t="shared" si="16"/>
        <v>121</v>
      </c>
      <c r="J111" s="15">
        <f t="shared" si="14"/>
        <v>0</v>
      </c>
      <c r="K111" s="15">
        <f t="shared" si="15"/>
        <v>0</v>
      </c>
      <c r="L111" s="58">
        <f>'Luxjacky Assumptions Monthly'!$M$8*'Luxjacky Original'!G111</f>
        <v>0</v>
      </c>
      <c r="M111" s="58">
        <f>'Luxjacky Assumptions Monthly'!$M$6*'Luxjacky Assumptions Monthly'!$M$8*'Luxjacky Original'!F111</f>
        <v>4143.5</v>
      </c>
      <c r="N111" s="58">
        <f t="shared" si="17"/>
        <v>4143.5</v>
      </c>
      <c r="O111" s="58"/>
    </row>
    <row r="112" spans="1:15" x14ac:dyDescent="0.3">
      <c r="A112" s="60">
        <v>42480</v>
      </c>
      <c r="B112" s="15">
        <f t="shared" si="9"/>
        <v>2016</v>
      </c>
      <c r="C112" s="15">
        <f t="shared" si="10"/>
        <v>4</v>
      </c>
      <c r="D112" s="15">
        <f t="shared" si="11"/>
        <v>4</v>
      </c>
      <c r="E112" s="15">
        <f t="shared" si="12"/>
        <v>0</v>
      </c>
      <c r="F112" s="15">
        <v>8167</v>
      </c>
      <c r="G112" s="15">
        <v>0</v>
      </c>
      <c r="H112" s="62">
        <f t="shared" si="13"/>
        <v>116.1206407381371</v>
      </c>
      <c r="I112" s="62">
        <f t="shared" si="16"/>
        <v>120</v>
      </c>
      <c r="J112" s="15">
        <f t="shared" si="14"/>
        <v>0</v>
      </c>
      <c r="K112" s="15">
        <f t="shared" si="15"/>
        <v>0</v>
      </c>
      <c r="L112" s="58">
        <f>'Luxjacky Assumptions Monthly'!$M$8*'Luxjacky Original'!G112</f>
        <v>0</v>
      </c>
      <c r="M112" s="58">
        <f>'Luxjacky Assumptions Monthly'!$M$6*'Luxjacky Assumptions Monthly'!$M$8*'Luxjacky Original'!F112</f>
        <v>4083.5</v>
      </c>
      <c r="N112" s="58">
        <f t="shared" si="17"/>
        <v>4083.5</v>
      </c>
      <c r="O112" s="58"/>
    </row>
    <row r="113" spans="1:15" x14ac:dyDescent="0.3">
      <c r="A113" s="60">
        <v>42481</v>
      </c>
      <c r="B113" s="15">
        <f t="shared" si="9"/>
        <v>2016</v>
      </c>
      <c r="C113" s="15">
        <f t="shared" si="10"/>
        <v>4</v>
      </c>
      <c r="D113" s="15">
        <f t="shared" si="11"/>
        <v>5</v>
      </c>
      <c r="E113" s="15">
        <f t="shared" si="12"/>
        <v>0</v>
      </c>
      <c r="F113" s="15">
        <v>8048</v>
      </c>
      <c r="G113" s="15">
        <v>0</v>
      </c>
      <c r="H113" s="62">
        <f t="shared" si="13"/>
        <v>96.869464242479765</v>
      </c>
      <c r="I113" s="62">
        <f t="shared" si="16"/>
        <v>119</v>
      </c>
      <c r="J113" s="15">
        <f t="shared" si="14"/>
        <v>0</v>
      </c>
      <c r="K113" s="15">
        <f t="shared" si="15"/>
        <v>0</v>
      </c>
      <c r="L113" s="58">
        <f>'Luxjacky Assumptions Monthly'!$M$8*'Luxjacky Original'!G113</f>
        <v>0</v>
      </c>
      <c r="M113" s="58">
        <f>'Luxjacky Assumptions Monthly'!$M$6*'Luxjacky Assumptions Monthly'!$M$8*'Luxjacky Original'!F113</f>
        <v>4024</v>
      </c>
      <c r="N113" s="58">
        <f t="shared" si="17"/>
        <v>4024</v>
      </c>
      <c r="O113" s="58"/>
    </row>
    <row r="114" spans="1:15" x14ac:dyDescent="0.3">
      <c r="A114" s="60">
        <v>42482</v>
      </c>
      <c r="B114" s="15">
        <f t="shared" si="9"/>
        <v>2016</v>
      </c>
      <c r="C114" s="15">
        <f t="shared" si="10"/>
        <v>4</v>
      </c>
      <c r="D114" s="15">
        <f t="shared" si="11"/>
        <v>6</v>
      </c>
      <c r="E114" s="15">
        <f t="shared" si="12"/>
        <v>1</v>
      </c>
      <c r="F114" s="15">
        <v>7943</v>
      </c>
      <c r="G114" s="15">
        <v>0</v>
      </c>
      <c r="H114" s="62">
        <f t="shared" si="13"/>
        <v>78.497728228405776</v>
      </c>
      <c r="I114" s="62">
        <f t="shared" si="16"/>
        <v>105</v>
      </c>
      <c r="J114" s="15">
        <f t="shared" si="14"/>
        <v>0</v>
      </c>
      <c r="K114" s="15">
        <f t="shared" si="15"/>
        <v>0</v>
      </c>
      <c r="L114" s="58">
        <f>'Luxjacky Assumptions Monthly'!$M$8*'Luxjacky Original'!G114</f>
        <v>0</v>
      </c>
      <c r="M114" s="58">
        <f>'Luxjacky Assumptions Monthly'!$M$6*'Luxjacky Assumptions Monthly'!$M$8*'Luxjacky Original'!F114</f>
        <v>3971.5</v>
      </c>
      <c r="N114" s="58">
        <f t="shared" si="17"/>
        <v>3971.5</v>
      </c>
      <c r="O114" s="58"/>
    </row>
    <row r="115" spans="1:15" x14ac:dyDescent="0.3">
      <c r="A115" s="60">
        <v>42483</v>
      </c>
      <c r="B115" s="15">
        <f t="shared" si="9"/>
        <v>2016</v>
      </c>
      <c r="C115" s="15">
        <f t="shared" si="10"/>
        <v>4</v>
      </c>
      <c r="D115" s="15">
        <f t="shared" si="11"/>
        <v>7</v>
      </c>
      <c r="E115" s="15">
        <f t="shared" si="12"/>
        <v>1</v>
      </c>
      <c r="F115" s="15">
        <v>7875</v>
      </c>
      <c r="G115" s="15">
        <v>0</v>
      </c>
      <c r="H115" s="62">
        <f t="shared" si="13"/>
        <v>40.578249818405411</v>
      </c>
      <c r="I115" s="62">
        <f t="shared" si="16"/>
        <v>68</v>
      </c>
      <c r="J115" s="15">
        <f t="shared" si="14"/>
        <v>0</v>
      </c>
      <c r="K115" s="15">
        <f t="shared" si="15"/>
        <v>0</v>
      </c>
      <c r="L115" s="58">
        <f>'Luxjacky Assumptions Monthly'!$M$8*'Luxjacky Original'!G115</f>
        <v>0</v>
      </c>
      <c r="M115" s="58">
        <f>'Luxjacky Assumptions Monthly'!$M$6*'Luxjacky Assumptions Monthly'!$M$8*'Luxjacky Original'!F115</f>
        <v>3937.5</v>
      </c>
      <c r="N115" s="58">
        <f t="shared" si="17"/>
        <v>3937.5</v>
      </c>
      <c r="O115" s="58"/>
    </row>
    <row r="116" spans="1:15" x14ac:dyDescent="0.3">
      <c r="A116" s="60">
        <v>42484</v>
      </c>
      <c r="B116" s="15">
        <f t="shared" si="9"/>
        <v>2016</v>
      </c>
      <c r="C116" s="15">
        <f t="shared" si="10"/>
        <v>4</v>
      </c>
      <c r="D116" s="15">
        <f t="shared" si="11"/>
        <v>1</v>
      </c>
      <c r="E116" s="15">
        <f t="shared" si="12"/>
        <v>0</v>
      </c>
      <c r="F116" s="15">
        <v>7835</v>
      </c>
      <c r="G116" s="15">
        <v>0</v>
      </c>
      <c r="H116" s="62">
        <f t="shared" si="13"/>
        <v>124.74213562373097</v>
      </c>
      <c r="I116" s="62">
        <f t="shared" si="16"/>
        <v>40</v>
      </c>
      <c r="J116" s="15">
        <f t="shared" si="14"/>
        <v>0</v>
      </c>
      <c r="K116" s="15">
        <f t="shared" si="15"/>
        <v>0</v>
      </c>
      <c r="L116" s="58">
        <f>'Luxjacky Assumptions Monthly'!$M$8*'Luxjacky Original'!G116</f>
        <v>0</v>
      </c>
      <c r="M116" s="58">
        <f>'Luxjacky Assumptions Monthly'!$M$6*'Luxjacky Assumptions Monthly'!$M$8*'Luxjacky Original'!F116</f>
        <v>3917.5</v>
      </c>
      <c r="N116" s="58">
        <f t="shared" si="17"/>
        <v>3917.5</v>
      </c>
      <c r="O116" s="58"/>
    </row>
    <row r="117" spans="1:15" x14ac:dyDescent="0.3">
      <c r="A117" s="60">
        <v>42485</v>
      </c>
      <c r="B117" s="15">
        <f t="shared" si="9"/>
        <v>2016</v>
      </c>
      <c r="C117" s="15">
        <f t="shared" si="10"/>
        <v>4</v>
      </c>
      <c r="D117" s="15">
        <f t="shared" si="11"/>
        <v>2</v>
      </c>
      <c r="E117" s="15">
        <f t="shared" si="12"/>
        <v>0</v>
      </c>
      <c r="F117" s="15">
        <v>7699</v>
      </c>
      <c r="G117" s="15">
        <v>0</v>
      </c>
      <c r="H117" s="62">
        <f t="shared" si="13"/>
        <v>129.35981786550732</v>
      </c>
      <c r="I117" s="62">
        <f t="shared" si="16"/>
        <v>136</v>
      </c>
      <c r="J117" s="15">
        <f t="shared" si="14"/>
        <v>0</v>
      </c>
      <c r="K117" s="15">
        <f t="shared" si="15"/>
        <v>0</v>
      </c>
      <c r="L117" s="58">
        <f>'Luxjacky Assumptions Monthly'!$M$8*'Luxjacky Original'!G117</f>
        <v>0</v>
      </c>
      <c r="M117" s="58">
        <f>'Luxjacky Assumptions Monthly'!$M$6*'Luxjacky Assumptions Monthly'!$M$8*'Luxjacky Original'!F117</f>
        <v>3849.5</v>
      </c>
      <c r="N117" s="58">
        <f t="shared" si="17"/>
        <v>3849.5</v>
      </c>
      <c r="O117" s="58"/>
    </row>
    <row r="118" spans="1:15" x14ac:dyDescent="0.3">
      <c r="A118" s="60">
        <v>42486</v>
      </c>
      <c r="B118" s="15">
        <f t="shared" si="9"/>
        <v>2016</v>
      </c>
      <c r="C118" s="15">
        <f t="shared" si="10"/>
        <v>4</v>
      </c>
      <c r="D118" s="15">
        <f t="shared" si="11"/>
        <v>3</v>
      </c>
      <c r="E118" s="15">
        <f t="shared" si="12"/>
        <v>0</v>
      </c>
      <c r="F118" s="15">
        <v>7563</v>
      </c>
      <c r="G118" s="15">
        <v>0</v>
      </c>
      <c r="H118" s="62">
        <f t="shared" si="13"/>
        <v>126.74921015076877</v>
      </c>
      <c r="I118" s="62">
        <f t="shared" si="16"/>
        <v>136</v>
      </c>
      <c r="J118" s="15">
        <f t="shared" si="14"/>
        <v>0</v>
      </c>
      <c r="K118" s="15">
        <f t="shared" si="15"/>
        <v>0</v>
      </c>
      <c r="L118" s="58">
        <f>'Luxjacky Assumptions Monthly'!$M$8*'Luxjacky Original'!G118</f>
        <v>0</v>
      </c>
      <c r="M118" s="58">
        <f>'Luxjacky Assumptions Monthly'!$M$6*'Luxjacky Assumptions Monthly'!$M$8*'Luxjacky Original'!F118</f>
        <v>3781.5</v>
      </c>
      <c r="N118" s="58">
        <f t="shared" si="17"/>
        <v>3781.5</v>
      </c>
      <c r="O118" s="58"/>
    </row>
    <row r="119" spans="1:15" x14ac:dyDescent="0.3">
      <c r="A119" s="60">
        <v>42487</v>
      </c>
      <c r="B119" s="15">
        <f t="shared" si="9"/>
        <v>2016</v>
      </c>
      <c r="C119" s="15">
        <f t="shared" si="10"/>
        <v>4</v>
      </c>
      <c r="D119" s="15">
        <f t="shared" si="11"/>
        <v>4</v>
      </c>
      <c r="E119" s="15">
        <f t="shared" si="12"/>
        <v>0</v>
      </c>
      <c r="F119" s="15">
        <v>7432</v>
      </c>
      <c r="G119" s="15">
        <v>0</v>
      </c>
      <c r="H119" s="62">
        <f t="shared" si="13"/>
        <v>116.1206407381371</v>
      </c>
      <c r="I119" s="62">
        <f t="shared" si="16"/>
        <v>131</v>
      </c>
      <c r="J119" s="15">
        <f t="shared" si="14"/>
        <v>0</v>
      </c>
      <c r="K119" s="15">
        <f t="shared" si="15"/>
        <v>0</v>
      </c>
      <c r="L119" s="58">
        <f>'Luxjacky Assumptions Monthly'!$M$8*'Luxjacky Original'!G119</f>
        <v>0</v>
      </c>
      <c r="M119" s="58">
        <f>'Luxjacky Assumptions Monthly'!$M$6*'Luxjacky Assumptions Monthly'!$M$8*'Luxjacky Original'!F119</f>
        <v>3716</v>
      </c>
      <c r="N119" s="58">
        <f t="shared" si="17"/>
        <v>3716</v>
      </c>
      <c r="O119" s="58"/>
    </row>
    <row r="120" spans="1:15" x14ac:dyDescent="0.3">
      <c r="A120" s="60">
        <v>42488</v>
      </c>
      <c r="B120" s="15">
        <f t="shared" si="9"/>
        <v>2016</v>
      </c>
      <c r="C120" s="15">
        <f t="shared" si="10"/>
        <v>4</v>
      </c>
      <c r="D120" s="15">
        <f t="shared" si="11"/>
        <v>5</v>
      </c>
      <c r="E120" s="15">
        <f t="shared" si="12"/>
        <v>0</v>
      </c>
      <c r="F120" s="15">
        <v>7309</v>
      </c>
      <c r="G120" s="15">
        <v>0</v>
      </c>
      <c r="H120" s="62">
        <f t="shared" si="13"/>
        <v>96.869464242479765</v>
      </c>
      <c r="I120" s="62">
        <f t="shared" si="16"/>
        <v>123</v>
      </c>
      <c r="J120" s="15">
        <f t="shared" si="14"/>
        <v>0</v>
      </c>
      <c r="K120" s="15">
        <f t="shared" si="15"/>
        <v>0</v>
      </c>
      <c r="L120" s="58">
        <f>'Luxjacky Assumptions Monthly'!$M$8*'Luxjacky Original'!G120</f>
        <v>0</v>
      </c>
      <c r="M120" s="58">
        <f>'Luxjacky Assumptions Monthly'!$M$6*'Luxjacky Assumptions Monthly'!$M$8*'Luxjacky Original'!F120</f>
        <v>3654.5</v>
      </c>
      <c r="N120" s="58">
        <f t="shared" si="17"/>
        <v>3654.5</v>
      </c>
      <c r="O120" s="58"/>
    </row>
    <row r="121" spans="1:15" x14ac:dyDescent="0.3">
      <c r="A121" s="60">
        <v>42489</v>
      </c>
      <c r="B121" s="15">
        <f t="shared" si="9"/>
        <v>2016</v>
      </c>
      <c r="C121" s="15">
        <f t="shared" si="10"/>
        <v>4</v>
      </c>
      <c r="D121" s="15">
        <f t="shared" si="11"/>
        <v>6</v>
      </c>
      <c r="E121" s="15">
        <f t="shared" si="12"/>
        <v>1</v>
      </c>
      <c r="F121" s="15">
        <v>7210</v>
      </c>
      <c r="G121" s="15">
        <v>0</v>
      </c>
      <c r="H121" s="62">
        <f t="shared" si="13"/>
        <v>78.497728228405776</v>
      </c>
      <c r="I121" s="62">
        <f t="shared" si="16"/>
        <v>99</v>
      </c>
      <c r="J121" s="15">
        <f t="shared" si="14"/>
        <v>0</v>
      </c>
      <c r="K121" s="15">
        <f t="shared" si="15"/>
        <v>0</v>
      </c>
      <c r="L121" s="58">
        <f>'Luxjacky Assumptions Monthly'!$M$8*'Luxjacky Original'!G121</f>
        <v>0</v>
      </c>
      <c r="M121" s="58">
        <f>'Luxjacky Assumptions Monthly'!$M$6*'Luxjacky Assumptions Monthly'!$M$8*'Luxjacky Original'!F121</f>
        <v>3605</v>
      </c>
      <c r="N121" s="58">
        <f t="shared" si="17"/>
        <v>3605</v>
      </c>
      <c r="O121" s="58"/>
    </row>
    <row r="122" spans="1:15" x14ac:dyDescent="0.3">
      <c r="A122" s="60">
        <v>42490</v>
      </c>
      <c r="B122" s="15">
        <f t="shared" si="9"/>
        <v>2016</v>
      </c>
      <c r="C122" s="15">
        <f t="shared" si="10"/>
        <v>4</v>
      </c>
      <c r="D122" s="15">
        <f t="shared" si="11"/>
        <v>7</v>
      </c>
      <c r="E122" s="15">
        <f t="shared" si="12"/>
        <v>1</v>
      </c>
      <c r="F122" s="15">
        <v>7140</v>
      </c>
      <c r="G122" s="15">
        <v>0</v>
      </c>
      <c r="H122" s="62">
        <f t="shared" si="13"/>
        <v>40.578249818405411</v>
      </c>
      <c r="I122" s="62">
        <f t="shared" si="16"/>
        <v>70</v>
      </c>
      <c r="J122" s="15">
        <f t="shared" si="14"/>
        <v>0</v>
      </c>
      <c r="K122" s="15">
        <f t="shared" si="15"/>
        <v>0</v>
      </c>
      <c r="L122" s="58">
        <f>'Luxjacky Assumptions Monthly'!$M$8*'Luxjacky Original'!G122</f>
        <v>0</v>
      </c>
      <c r="M122" s="58">
        <f>'Luxjacky Assumptions Monthly'!$M$6*'Luxjacky Assumptions Monthly'!$M$8*'Luxjacky Original'!F122</f>
        <v>3570</v>
      </c>
      <c r="N122" s="58">
        <f t="shared" si="17"/>
        <v>3570</v>
      </c>
      <c r="O122" s="58"/>
    </row>
    <row r="123" spans="1:15" x14ac:dyDescent="0.3">
      <c r="A123" s="60">
        <v>42491</v>
      </c>
      <c r="B123" s="15">
        <f t="shared" si="9"/>
        <v>2016</v>
      </c>
      <c r="C123" s="15">
        <f t="shared" si="10"/>
        <v>5</v>
      </c>
      <c r="D123" s="15">
        <f t="shared" si="11"/>
        <v>1</v>
      </c>
      <c r="E123" s="15">
        <f t="shared" si="12"/>
        <v>0</v>
      </c>
      <c r="F123" s="15">
        <v>7095</v>
      </c>
      <c r="G123" s="15">
        <v>0</v>
      </c>
      <c r="H123" s="62">
        <f t="shared" si="13"/>
        <v>127.31850762441057</v>
      </c>
      <c r="I123" s="62">
        <f t="shared" si="16"/>
        <v>45</v>
      </c>
      <c r="J123" s="15">
        <f t="shared" si="14"/>
        <v>0</v>
      </c>
      <c r="K123" s="15">
        <f t="shared" si="15"/>
        <v>0</v>
      </c>
      <c r="L123" s="58">
        <f>'Luxjacky Assumptions Monthly'!$M$8*'Luxjacky Original'!G123</f>
        <v>0</v>
      </c>
      <c r="M123" s="58">
        <f>'Luxjacky Assumptions Monthly'!$M$6*'Luxjacky Assumptions Monthly'!$M$8*'Luxjacky Original'!F123</f>
        <v>3547.5</v>
      </c>
      <c r="N123" s="58">
        <f t="shared" si="17"/>
        <v>3547.5</v>
      </c>
      <c r="O123" s="58"/>
    </row>
    <row r="124" spans="1:15" x14ac:dyDescent="0.3">
      <c r="A124" s="60">
        <v>42492</v>
      </c>
      <c r="B124" s="15">
        <f t="shared" si="9"/>
        <v>2016</v>
      </c>
      <c r="C124" s="15">
        <f t="shared" si="10"/>
        <v>5</v>
      </c>
      <c r="D124" s="15">
        <f t="shared" si="11"/>
        <v>2</v>
      </c>
      <c r="E124" s="15">
        <f t="shared" si="12"/>
        <v>0</v>
      </c>
      <c r="F124" s="15">
        <v>6963</v>
      </c>
      <c r="G124" s="15">
        <v>0</v>
      </c>
      <c r="H124" s="62">
        <f t="shared" si="13"/>
        <v>131.93618986618691</v>
      </c>
      <c r="I124" s="62">
        <f t="shared" si="16"/>
        <v>132</v>
      </c>
      <c r="J124" s="15">
        <f t="shared" si="14"/>
        <v>0</v>
      </c>
      <c r="K124" s="15">
        <f t="shared" si="15"/>
        <v>0</v>
      </c>
      <c r="L124" s="58">
        <f>'Luxjacky Assumptions Monthly'!$M$8*'Luxjacky Original'!G124</f>
        <v>0</v>
      </c>
      <c r="M124" s="58">
        <f>'Luxjacky Assumptions Monthly'!$M$6*'Luxjacky Assumptions Monthly'!$M$8*'Luxjacky Original'!F124</f>
        <v>3481.5</v>
      </c>
      <c r="N124" s="58">
        <f t="shared" si="17"/>
        <v>3481.5</v>
      </c>
      <c r="O124" s="58"/>
    </row>
    <row r="125" spans="1:15" x14ac:dyDescent="0.3">
      <c r="A125" s="60">
        <v>42493</v>
      </c>
      <c r="B125" s="15">
        <f t="shared" si="9"/>
        <v>2016</v>
      </c>
      <c r="C125" s="15">
        <f t="shared" si="10"/>
        <v>5</v>
      </c>
      <c r="D125" s="15">
        <f t="shared" si="11"/>
        <v>3</v>
      </c>
      <c r="E125" s="15">
        <f t="shared" si="12"/>
        <v>0</v>
      </c>
      <c r="F125" s="15">
        <v>6833</v>
      </c>
      <c r="G125" s="15">
        <v>0</v>
      </c>
      <c r="H125" s="62">
        <f t="shared" si="13"/>
        <v>129.32558215144837</v>
      </c>
      <c r="I125" s="62">
        <f t="shared" si="16"/>
        <v>130</v>
      </c>
      <c r="J125" s="15">
        <f t="shared" si="14"/>
        <v>0</v>
      </c>
      <c r="K125" s="15">
        <f t="shared" si="15"/>
        <v>0</v>
      </c>
      <c r="L125" s="58">
        <f>'Luxjacky Assumptions Monthly'!$M$8*'Luxjacky Original'!G125</f>
        <v>0</v>
      </c>
      <c r="M125" s="58">
        <f>'Luxjacky Assumptions Monthly'!$M$6*'Luxjacky Assumptions Monthly'!$M$8*'Luxjacky Original'!F125</f>
        <v>3416.5</v>
      </c>
      <c r="N125" s="58">
        <f t="shared" si="17"/>
        <v>3416.5</v>
      </c>
      <c r="O125" s="58"/>
    </row>
    <row r="126" spans="1:15" x14ac:dyDescent="0.3">
      <c r="A126" s="60">
        <v>42494</v>
      </c>
      <c r="B126" s="15">
        <f t="shared" si="9"/>
        <v>2016</v>
      </c>
      <c r="C126" s="15">
        <f t="shared" si="10"/>
        <v>5</v>
      </c>
      <c r="D126" s="15">
        <f t="shared" si="11"/>
        <v>4</v>
      </c>
      <c r="E126" s="15">
        <f t="shared" si="12"/>
        <v>0</v>
      </c>
      <c r="F126" s="15">
        <v>6711</v>
      </c>
      <c r="G126" s="15">
        <v>0</v>
      </c>
      <c r="H126" s="62">
        <f t="shared" si="13"/>
        <v>118.6970127388167</v>
      </c>
      <c r="I126" s="62">
        <f t="shared" si="16"/>
        <v>122</v>
      </c>
      <c r="J126" s="15">
        <f t="shared" si="14"/>
        <v>0</v>
      </c>
      <c r="K126" s="15">
        <f t="shared" si="15"/>
        <v>0</v>
      </c>
      <c r="L126" s="58">
        <f>'Luxjacky Assumptions Monthly'!$M$8*'Luxjacky Original'!G126</f>
        <v>0</v>
      </c>
      <c r="M126" s="58">
        <f>'Luxjacky Assumptions Monthly'!$M$6*'Luxjacky Assumptions Monthly'!$M$8*'Luxjacky Original'!F126</f>
        <v>3355.5</v>
      </c>
      <c r="N126" s="58">
        <f t="shared" si="17"/>
        <v>3355.5</v>
      </c>
      <c r="O126" s="58"/>
    </row>
    <row r="127" spans="1:15" x14ac:dyDescent="0.3">
      <c r="A127" s="60">
        <v>42495</v>
      </c>
      <c r="B127" s="15">
        <f t="shared" si="9"/>
        <v>2016</v>
      </c>
      <c r="C127" s="15">
        <f t="shared" si="10"/>
        <v>5</v>
      </c>
      <c r="D127" s="15">
        <f t="shared" si="11"/>
        <v>5</v>
      </c>
      <c r="E127" s="15">
        <f t="shared" si="12"/>
        <v>0</v>
      </c>
      <c r="F127" s="15">
        <v>6597</v>
      </c>
      <c r="G127" s="15">
        <v>0</v>
      </c>
      <c r="H127" s="62">
        <f t="shared" si="13"/>
        <v>99.445836243159363</v>
      </c>
      <c r="I127" s="62">
        <f t="shared" si="16"/>
        <v>114</v>
      </c>
      <c r="J127" s="15">
        <f t="shared" si="14"/>
        <v>0</v>
      </c>
      <c r="K127" s="15">
        <f t="shared" si="15"/>
        <v>0</v>
      </c>
      <c r="L127" s="58">
        <f>'Luxjacky Assumptions Monthly'!$M$8*'Luxjacky Original'!G127</f>
        <v>0</v>
      </c>
      <c r="M127" s="58">
        <f>'Luxjacky Assumptions Monthly'!$M$6*'Luxjacky Assumptions Monthly'!$M$8*'Luxjacky Original'!F127</f>
        <v>3298.5</v>
      </c>
      <c r="N127" s="58">
        <f t="shared" si="17"/>
        <v>3298.5</v>
      </c>
      <c r="O127" s="58"/>
    </row>
    <row r="128" spans="1:15" x14ac:dyDescent="0.3">
      <c r="A128" s="60">
        <v>42496</v>
      </c>
      <c r="B128" s="15">
        <f t="shared" si="9"/>
        <v>2016</v>
      </c>
      <c r="C128" s="15">
        <f t="shared" si="10"/>
        <v>5</v>
      </c>
      <c r="D128" s="15">
        <f t="shared" si="11"/>
        <v>6</v>
      </c>
      <c r="E128" s="15">
        <f t="shared" si="12"/>
        <v>1</v>
      </c>
      <c r="F128" s="15">
        <v>6497</v>
      </c>
      <c r="G128" s="15">
        <v>0</v>
      </c>
      <c r="H128" s="62">
        <f t="shared" si="13"/>
        <v>81.074100229085374</v>
      </c>
      <c r="I128" s="62">
        <f t="shared" si="16"/>
        <v>100</v>
      </c>
      <c r="J128" s="15">
        <f t="shared" si="14"/>
        <v>0</v>
      </c>
      <c r="K128" s="15">
        <f t="shared" si="15"/>
        <v>0</v>
      </c>
      <c r="L128" s="58">
        <f>'Luxjacky Assumptions Monthly'!$M$8*'Luxjacky Original'!G128</f>
        <v>0</v>
      </c>
      <c r="M128" s="58">
        <f>'Luxjacky Assumptions Monthly'!$M$6*'Luxjacky Assumptions Monthly'!$M$8*'Luxjacky Original'!F128</f>
        <v>3248.5</v>
      </c>
      <c r="N128" s="58">
        <f t="shared" si="17"/>
        <v>3248.5</v>
      </c>
      <c r="O128" s="58"/>
    </row>
    <row r="129" spans="1:15" x14ac:dyDescent="0.3">
      <c r="A129" s="60">
        <v>42497</v>
      </c>
      <c r="B129" s="15">
        <f t="shared" si="9"/>
        <v>2016</v>
      </c>
      <c r="C129" s="15">
        <f t="shared" si="10"/>
        <v>5</v>
      </c>
      <c r="D129" s="15">
        <f t="shared" si="11"/>
        <v>7</v>
      </c>
      <c r="E129" s="15">
        <f t="shared" si="12"/>
        <v>1</v>
      </c>
      <c r="F129" s="15">
        <v>6414</v>
      </c>
      <c r="G129" s="15">
        <v>0</v>
      </c>
      <c r="H129" s="62">
        <f t="shared" si="13"/>
        <v>43.154621819085008</v>
      </c>
      <c r="I129" s="62">
        <f t="shared" si="16"/>
        <v>83</v>
      </c>
      <c r="J129" s="15">
        <f t="shared" si="14"/>
        <v>0</v>
      </c>
      <c r="K129" s="15">
        <f t="shared" si="15"/>
        <v>0</v>
      </c>
      <c r="L129" s="58">
        <f>'Luxjacky Assumptions Monthly'!$M$8*'Luxjacky Original'!G129</f>
        <v>0</v>
      </c>
      <c r="M129" s="58">
        <f>'Luxjacky Assumptions Monthly'!$M$6*'Luxjacky Assumptions Monthly'!$M$8*'Luxjacky Original'!F129</f>
        <v>3207</v>
      </c>
      <c r="N129" s="58">
        <f t="shared" si="17"/>
        <v>3207</v>
      </c>
      <c r="O129" s="58"/>
    </row>
    <row r="130" spans="1:15" x14ac:dyDescent="0.3">
      <c r="A130" s="60">
        <v>42498</v>
      </c>
      <c r="B130" s="15">
        <f t="shared" ref="B130:B193" si="18">YEAR(A130)</f>
        <v>2016</v>
      </c>
      <c r="C130" s="15">
        <f t="shared" ref="C130:C193" si="19">MONTH(A130)</f>
        <v>5</v>
      </c>
      <c r="D130" s="15">
        <f t="shared" ref="D130:D193" si="20">WEEKDAY(A130)</f>
        <v>1</v>
      </c>
      <c r="E130" s="15">
        <f t="shared" ref="E130:E193" si="21">IF(OR(D130=6,D130=7),1,0)</f>
        <v>0</v>
      </c>
      <c r="F130" s="15">
        <v>6355</v>
      </c>
      <c r="G130" s="15">
        <v>0</v>
      </c>
      <c r="H130" s="62">
        <f t="shared" ref="H130:H193" si="22">100-2.17*D130^2.25+12.77*D130+EXP(-D130/0.032)+5*C130^0.75+10*E130+20*(B130-2016)</f>
        <v>127.31850762441057</v>
      </c>
      <c r="I130" s="62">
        <f t="shared" si="16"/>
        <v>59</v>
      </c>
      <c r="J130" s="15">
        <f t="shared" si="14"/>
        <v>0</v>
      </c>
      <c r="K130" s="15">
        <f t="shared" si="15"/>
        <v>0</v>
      </c>
      <c r="L130" s="58">
        <f>'Luxjacky Assumptions Monthly'!$M$8*'Luxjacky Original'!G130</f>
        <v>0</v>
      </c>
      <c r="M130" s="58">
        <f>'Luxjacky Assumptions Monthly'!$M$6*'Luxjacky Assumptions Monthly'!$M$8*'Luxjacky Original'!F130</f>
        <v>3177.5</v>
      </c>
      <c r="N130" s="58">
        <f t="shared" si="17"/>
        <v>3177.5</v>
      </c>
      <c r="O130" s="58"/>
    </row>
    <row r="131" spans="1:15" x14ac:dyDescent="0.3">
      <c r="A131" s="60">
        <v>42499</v>
      </c>
      <c r="B131" s="15">
        <f t="shared" si="18"/>
        <v>2016</v>
      </c>
      <c r="C131" s="15">
        <f t="shared" si="19"/>
        <v>5</v>
      </c>
      <c r="D131" s="15">
        <f t="shared" si="20"/>
        <v>2</v>
      </c>
      <c r="E131" s="15">
        <f t="shared" si="21"/>
        <v>0</v>
      </c>
      <c r="F131" s="15">
        <v>6228</v>
      </c>
      <c r="G131" s="15">
        <v>0</v>
      </c>
      <c r="H131" s="62">
        <f t="shared" si="22"/>
        <v>131.93618986618691</v>
      </c>
      <c r="I131" s="62">
        <f t="shared" si="16"/>
        <v>127</v>
      </c>
      <c r="J131" s="15">
        <f t="shared" ref="J131:J194" si="23">IF(G131&gt;0,1,0)</f>
        <v>0</v>
      </c>
      <c r="K131" s="15">
        <f t="shared" ref="K131:K194" si="24">4000*J131</f>
        <v>0</v>
      </c>
      <c r="L131" s="58">
        <f>'Luxjacky Assumptions Monthly'!$M$8*'Luxjacky Original'!G131</f>
        <v>0</v>
      </c>
      <c r="M131" s="58">
        <f>'Luxjacky Assumptions Monthly'!$M$6*'Luxjacky Assumptions Monthly'!$M$8*'Luxjacky Original'!F131</f>
        <v>3114</v>
      </c>
      <c r="N131" s="58">
        <f t="shared" si="17"/>
        <v>3114</v>
      </c>
      <c r="O131" s="58"/>
    </row>
    <row r="132" spans="1:15" x14ac:dyDescent="0.3">
      <c r="A132" s="60">
        <v>42500</v>
      </c>
      <c r="B132" s="15">
        <f t="shared" si="18"/>
        <v>2016</v>
      </c>
      <c r="C132" s="15">
        <f t="shared" si="19"/>
        <v>5</v>
      </c>
      <c r="D132" s="15">
        <f t="shared" si="20"/>
        <v>3</v>
      </c>
      <c r="E132" s="15">
        <f t="shared" si="21"/>
        <v>0</v>
      </c>
      <c r="F132" s="15">
        <v>6096</v>
      </c>
      <c r="G132" s="15">
        <v>0</v>
      </c>
      <c r="H132" s="62">
        <f t="shared" si="22"/>
        <v>129.32558215144837</v>
      </c>
      <c r="I132" s="62">
        <f t="shared" ref="I132:I195" si="25">F131-F132+G132</f>
        <v>132</v>
      </c>
      <c r="J132" s="15">
        <f t="shared" si="23"/>
        <v>0</v>
      </c>
      <c r="K132" s="15">
        <f t="shared" si="24"/>
        <v>0</v>
      </c>
      <c r="L132" s="58">
        <f>'Luxjacky Assumptions Monthly'!$M$8*'Luxjacky Original'!G132</f>
        <v>0</v>
      </c>
      <c r="M132" s="58">
        <f>'Luxjacky Assumptions Monthly'!$M$6*'Luxjacky Assumptions Monthly'!$M$8*'Luxjacky Original'!F132</f>
        <v>3048</v>
      </c>
      <c r="N132" s="58">
        <f t="shared" ref="N132:N195" si="26">SUM(K132:M132)</f>
        <v>3048</v>
      </c>
      <c r="O132" s="58"/>
    </row>
    <row r="133" spans="1:15" x14ac:dyDescent="0.3">
      <c r="A133" s="60">
        <v>42501</v>
      </c>
      <c r="B133" s="15">
        <f t="shared" si="18"/>
        <v>2016</v>
      </c>
      <c r="C133" s="15">
        <f t="shared" si="19"/>
        <v>5</v>
      </c>
      <c r="D133" s="15">
        <f t="shared" si="20"/>
        <v>4</v>
      </c>
      <c r="E133" s="15">
        <f t="shared" si="21"/>
        <v>0</v>
      </c>
      <c r="F133" s="15">
        <v>5985</v>
      </c>
      <c r="G133" s="15">
        <v>0</v>
      </c>
      <c r="H133" s="62">
        <f t="shared" si="22"/>
        <v>118.6970127388167</v>
      </c>
      <c r="I133" s="62">
        <f t="shared" si="25"/>
        <v>111</v>
      </c>
      <c r="J133" s="15">
        <f t="shared" si="23"/>
        <v>0</v>
      </c>
      <c r="K133" s="15">
        <f t="shared" si="24"/>
        <v>0</v>
      </c>
      <c r="L133" s="58">
        <f>'Luxjacky Assumptions Monthly'!$M$8*'Luxjacky Original'!G133</f>
        <v>0</v>
      </c>
      <c r="M133" s="58">
        <f>'Luxjacky Assumptions Monthly'!$M$6*'Luxjacky Assumptions Monthly'!$M$8*'Luxjacky Original'!F133</f>
        <v>2992.5</v>
      </c>
      <c r="N133" s="58">
        <f t="shared" si="26"/>
        <v>2992.5</v>
      </c>
      <c r="O133" s="58"/>
    </row>
    <row r="134" spans="1:15" x14ac:dyDescent="0.3">
      <c r="A134" s="60">
        <v>42502</v>
      </c>
      <c r="B134" s="15">
        <f t="shared" si="18"/>
        <v>2016</v>
      </c>
      <c r="C134" s="15">
        <f t="shared" si="19"/>
        <v>5</v>
      </c>
      <c r="D134" s="15">
        <f t="shared" si="20"/>
        <v>5</v>
      </c>
      <c r="E134" s="15">
        <f t="shared" si="21"/>
        <v>0</v>
      </c>
      <c r="F134" s="15">
        <v>5869</v>
      </c>
      <c r="G134" s="15">
        <v>0</v>
      </c>
      <c r="H134" s="62">
        <f t="shared" si="22"/>
        <v>99.445836243159363</v>
      </c>
      <c r="I134" s="62">
        <f t="shared" si="25"/>
        <v>116</v>
      </c>
      <c r="J134" s="15">
        <f t="shared" si="23"/>
        <v>0</v>
      </c>
      <c r="K134" s="15">
        <f t="shared" si="24"/>
        <v>0</v>
      </c>
      <c r="L134" s="58">
        <f>'Luxjacky Assumptions Monthly'!$M$8*'Luxjacky Original'!G134</f>
        <v>0</v>
      </c>
      <c r="M134" s="58">
        <f>'Luxjacky Assumptions Monthly'!$M$6*'Luxjacky Assumptions Monthly'!$M$8*'Luxjacky Original'!F134</f>
        <v>2934.5</v>
      </c>
      <c r="N134" s="58">
        <f t="shared" si="26"/>
        <v>2934.5</v>
      </c>
      <c r="O134" s="58"/>
    </row>
    <row r="135" spans="1:15" x14ac:dyDescent="0.3">
      <c r="A135" s="60">
        <v>42503</v>
      </c>
      <c r="B135" s="15">
        <f t="shared" si="18"/>
        <v>2016</v>
      </c>
      <c r="C135" s="15">
        <f t="shared" si="19"/>
        <v>5</v>
      </c>
      <c r="D135" s="15">
        <f t="shared" si="20"/>
        <v>6</v>
      </c>
      <c r="E135" s="15">
        <f t="shared" si="21"/>
        <v>1</v>
      </c>
      <c r="F135" s="15">
        <v>5772</v>
      </c>
      <c r="G135" s="15">
        <v>0</v>
      </c>
      <c r="H135" s="62">
        <f t="shared" si="22"/>
        <v>81.074100229085374</v>
      </c>
      <c r="I135" s="62">
        <f t="shared" si="25"/>
        <v>97</v>
      </c>
      <c r="J135" s="15">
        <f t="shared" si="23"/>
        <v>0</v>
      </c>
      <c r="K135" s="15">
        <f t="shared" si="24"/>
        <v>0</v>
      </c>
      <c r="L135" s="58">
        <f>'Luxjacky Assumptions Monthly'!$M$8*'Luxjacky Original'!G135</f>
        <v>0</v>
      </c>
      <c r="M135" s="58">
        <f>'Luxjacky Assumptions Monthly'!$M$6*'Luxjacky Assumptions Monthly'!$M$8*'Luxjacky Original'!F135</f>
        <v>2886</v>
      </c>
      <c r="N135" s="58">
        <f t="shared" si="26"/>
        <v>2886</v>
      </c>
      <c r="O135" s="58"/>
    </row>
    <row r="136" spans="1:15" x14ac:dyDescent="0.3">
      <c r="A136" s="60">
        <v>42504</v>
      </c>
      <c r="B136" s="15">
        <f t="shared" si="18"/>
        <v>2016</v>
      </c>
      <c r="C136" s="15">
        <f t="shared" si="19"/>
        <v>5</v>
      </c>
      <c r="D136" s="15">
        <f t="shared" si="20"/>
        <v>7</v>
      </c>
      <c r="E136" s="15">
        <f t="shared" si="21"/>
        <v>1</v>
      </c>
      <c r="F136" s="15">
        <v>5688</v>
      </c>
      <c r="G136" s="15">
        <v>0</v>
      </c>
      <c r="H136" s="62">
        <f t="shared" si="22"/>
        <v>43.154621819085008</v>
      </c>
      <c r="I136" s="62">
        <f t="shared" si="25"/>
        <v>84</v>
      </c>
      <c r="J136" s="15">
        <f t="shared" si="23"/>
        <v>0</v>
      </c>
      <c r="K136" s="15">
        <f t="shared" si="24"/>
        <v>0</v>
      </c>
      <c r="L136" s="58">
        <f>'Luxjacky Assumptions Monthly'!$M$8*'Luxjacky Original'!G136</f>
        <v>0</v>
      </c>
      <c r="M136" s="58">
        <f>'Luxjacky Assumptions Monthly'!$M$6*'Luxjacky Assumptions Monthly'!$M$8*'Luxjacky Original'!F136</f>
        <v>2844</v>
      </c>
      <c r="N136" s="58">
        <f t="shared" si="26"/>
        <v>2844</v>
      </c>
      <c r="O136" s="58"/>
    </row>
    <row r="137" spans="1:15" x14ac:dyDescent="0.3">
      <c r="A137" s="60">
        <v>42505</v>
      </c>
      <c r="B137" s="15">
        <f t="shared" si="18"/>
        <v>2016</v>
      </c>
      <c r="C137" s="15">
        <f t="shared" si="19"/>
        <v>5</v>
      </c>
      <c r="D137" s="15">
        <f t="shared" si="20"/>
        <v>1</v>
      </c>
      <c r="E137" s="15">
        <f t="shared" si="21"/>
        <v>0</v>
      </c>
      <c r="F137" s="15">
        <v>5657</v>
      </c>
      <c r="G137" s="15">
        <v>0</v>
      </c>
      <c r="H137" s="62">
        <f t="shared" si="22"/>
        <v>127.31850762441057</v>
      </c>
      <c r="I137" s="62">
        <f t="shared" si="25"/>
        <v>31</v>
      </c>
      <c r="J137" s="15">
        <f t="shared" si="23"/>
        <v>0</v>
      </c>
      <c r="K137" s="15">
        <f t="shared" si="24"/>
        <v>0</v>
      </c>
      <c r="L137" s="58">
        <f>'Luxjacky Assumptions Monthly'!$M$8*'Luxjacky Original'!G137</f>
        <v>0</v>
      </c>
      <c r="M137" s="58">
        <f>'Luxjacky Assumptions Monthly'!$M$6*'Luxjacky Assumptions Monthly'!$M$8*'Luxjacky Original'!F137</f>
        <v>2828.5</v>
      </c>
      <c r="N137" s="58">
        <f t="shared" si="26"/>
        <v>2828.5</v>
      </c>
      <c r="O137" s="58"/>
    </row>
    <row r="138" spans="1:15" x14ac:dyDescent="0.3">
      <c r="A138" s="60">
        <v>42506</v>
      </c>
      <c r="B138" s="15">
        <f t="shared" si="18"/>
        <v>2016</v>
      </c>
      <c r="C138" s="15">
        <f t="shared" si="19"/>
        <v>5</v>
      </c>
      <c r="D138" s="15">
        <f t="shared" si="20"/>
        <v>2</v>
      </c>
      <c r="E138" s="15">
        <f t="shared" si="21"/>
        <v>0</v>
      </c>
      <c r="F138" s="15">
        <v>5538</v>
      </c>
      <c r="G138" s="15">
        <v>0</v>
      </c>
      <c r="H138" s="62">
        <f t="shared" si="22"/>
        <v>131.93618986618691</v>
      </c>
      <c r="I138" s="62">
        <f t="shared" si="25"/>
        <v>119</v>
      </c>
      <c r="J138" s="15">
        <f t="shared" si="23"/>
        <v>0</v>
      </c>
      <c r="K138" s="15">
        <f t="shared" si="24"/>
        <v>0</v>
      </c>
      <c r="L138" s="58">
        <f>'Luxjacky Assumptions Monthly'!$M$8*'Luxjacky Original'!G138</f>
        <v>0</v>
      </c>
      <c r="M138" s="58">
        <f>'Luxjacky Assumptions Monthly'!$M$6*'Luxjacky Assumptions Monthly'!$M$8*'Luxjacky Original'!F138</f>
        <v>2769</v>
      </c>
      <c r="N138" s="58">
        <f t="shared" si="26"/>
        <v>2769</v>
      </c>
      <c r="O138" s="58"/>
    </row>
    <row r="139" spans="1:15" x14ac:dyDescent="0.3">
      <c r="A139" s="60">
        <v>42507</v>
      </c>
      <c r="B139" s="15">
        <f t="shared" si="18"/>
        <v>2016</v>
      </c>
      <c r="C139" s="15">
        <f t="shared" si="19"/>
        <v>5</v>
      </c>
      <c r="D139" s="15">
        <f t="shared" si="20"/>
        <v>3</v>
      </c>
      <c r="E139" s="15">
        <f t="shared" si="21"/>
        <v>0</v>
      </c>
      <c r="F139" s="15">
        <v>5416</v>
      </c>
      <c r="G139" s="15">
        <v>0</v>
      </c>
      <c r="H139" s="62">
        <f t="shared" si="22"/>
        <v>129.32558215144837</v>
      </c>
      <c r="I139" s="62">
        <f t="shared" si="25"/>
        <v>122</v>
      </c>
      <c r="J139" s="15">
        <f t="shared" si="23"/>
        <v>0</v>
      </c>
      <c r="K139" s="15">
        <f t="shared" si="24"/>
        <v>0</v>
      </c>
      <c r="L139" s="58">
        <f>'Luxjacky Assumptions Monthly'!$M$8*'Luxjacky Original'!G139</f>
        <v>0</v>
      </c>
      <c r="M139" s="58">
        <f>'Luxjacky Assumptions Monthly'!$M$6*'Luxjacky Assumptions Monthly'!$M$8*'Luxjacky Original'!F139</f>
        <v>2708</v>
      </c>
      <c r="N139" s="58">
        <f t="shared" si="26"/>
        <v>2708</v>
      </c>
      <c r="O139" s="58"/>
    </row>
    <row r="140" spans="1:15" x14ac:dyDescent="0.3">
      <c r="A140" s="60">
        <v>42508</v>
      </c>
      <c r="B140" s="15">
        <f t="shared" si="18"/>
        <v>2016</v>
      </c>
      <c r="C140" s="15">
        <f t="shared" si="19"/>
        <v>5</v>
      </c>
      <c r="D140" s="15">
        <f t="shared" si="20"/>
        <v>4</v>
      </c>
      <c r="E140" s="15">
        <f t="shared" si="21"/>
        <v>0</v>
      </c>
      <c r="F140" s="15">
        <v>5284</v>
      </c>
      <c r="G140" s="15">
        <v>0</v>
      </c>
      <c r="H140" s="62">
        <f t="shared" si="22"/>
        <v>118.6970127388167</v>
      </c>
      <c r="I140" s="62">
        <f t="shared" si="25"/>
        <v>132</v>
      </c>
      <c r="J140" s="15">
        <f t="shared" si="23"/>
        <v>0</v>
      </c>
      <c r="K140" s="15">
        <f t="shared" si="24"/>
        <v>0</v>
      </c>
      <c r="L140" s="58">
        <f>'Luxjacky Assumptions Monthly'!$M$8*'Luxjacky Original'!G140</f>
        <v>0</v>
      </c>
      <c r="M140" s="58">
        <f>'Luxjacky Assumptions Monthly'!$M$6*'Luxjacky Assumptions Monthly'!$M$8*'Luxjacky Original'!F140</f>
        <v>2642</v>
      </c>
      <c r="N140" s="58">
        <f t="shared" si="26"/>
        <v>2642</v>
      </c>
      <c r="O140" s="58"/>
    </row>
    <row r="141" spans="1:15" x14ac:dyDescent="0.3">
      <c r="A141" s="60">
        <v>42509</v>
      </c>
      <c r="B141" s="15">
        <f t="shared" si="18"/>
        <v>2016</v>
      </c>
      <c r="C141" s="15">
        <f t="shared" si="19"/>
        <v>5</v>
      </c>
      <c r="D141" s="15">
        <f t="shared" si="20"/>
        <v>5</v>
      </c>
      <c r="E141" s="15">
        <f t="shared" si="21"/>
        <v>0</v>
      </c>
      <c r="F141" s="15">
        <v>5159</v>
      </c>
      <c r="G141" s="15">
        <v>0</v>
      </c>
      <c r="H141" s="62">
        <f t="shared" si="22"/>
        <v>99.445836243159363</v>
      </c>
      <c r="I141" s="62">
        <f t="shared" si="25"/>
        <v>125</v>
      </c>
      <c r="J141" s="15">
        <f t="shared" si="23"/>
        <v>0</v>
      </c>
      <c r="K141" s="15">
        <f t="shared" si="24"/>
        <v>0</v>
      </c>
      <c r="L141" s="58">
        <f>'Luxjacky Assumptions Monthly'!$M$8*'Luxjacky Original'!G141</f>
        <v>0</v>
      </c>
      <c r="M141" s="58">
        <f>'Luxjacky Assumptions Monthly'!$M$6*'Luxjacky Assumptions Monthly'!$M$8*'Luxjacky Original'!F141</f>
        <v>2579.5</v>
      </c>
      <c r="N141" s="58">
        <f t="shared" si="26"/>
        <v>2579.5</v>
      </c>
      <c r="O141" s="58"/>
    </row>
    <row r="142" spans="1:15" x14ac:dyDescent="0.3">
      <c r="A142" s="60">
        <v>42510</v>
      </c>
      <c r="B142" s="15">
        <f t="shared" si="18"/>
        <v>2016</v>
      </c>
      <c r="C142" s="15">
        <f t="shared" si="19"/>
        <v>5</v>
      </c>
      <c r="D142" s="15">
        <f t="shared" si="20"/>
        <v>6</v>
      </c>
      <c r="E142" s="15">
        <f t="shared" si="21"/>
        <v>1</v>
      </c>
      <c r="F142" s="15">
        <v>5066</v>
      </c>
      <c r="G142" s="15">
        <v>0</v>
      </c>
      <c r="H142" s="62">
        <f t="shared" si="22"/>
        <v>81.074100229085374</v>
      </c>
      <c r="I142" s="62">
        <f t="shared" si="25"/>
        <v>93</v>
      </c>
      <c r="J142" s="15">
        <f t="shared" si="23"/>
        <v>0</v>
      </c>
      <c r="K142" s="15">
        <f t="shared" si="24"/>
        <v>0</v>
      </c>
      <c r="L142" s="58">
        <f>'Luxjacky Assumptions Monthly'!$M$8*'Luxjacky Original'!G142</f>
        <v>0</v>
      </c>
      <c r="M142" s="58">
        <f>'Luxjacky Assumptions Monthly'!$M$6*'Luxjacky Assumptions Monthly'!$M$8*'Luxjacky Original'!F142</f>
        <v>2533</v>
      </c>
      <c r="N142" s="58">
        <f t="shared" si="26"/>
        <v>2533</v>
      </c>
      <c r="O142" s="58"/>
    </row>
    <row r="143" spans="1:15" x14ac:dyDescent="0.3">
      <c r="A143" s="60">
        <v>42511</v>
      </c>
      <c r="B143" s="15">
        <f t="shared" si="18"/>
        <v>2016</v>
      </c>
      <c r="C143" s="15">
        <f t="shared" si="19"/>
        <v>5</v>
      </c>
      <c r="D143" s="15">
        <f t="shared" si="20"/>
        <v>7</v>
      </c>
      <c r="E143" s="15">
        <f t="shared" si="21"/>
        <v>1</v>
      </c>
      <c r="F143" s="15">
        <v>4991</v>
      </c>
      <c r="G143" s="15">
        <v>0</v>
      </c>
      <c r="H143" s="62">
        <f t="shared" si="22"/>
        <v>43.154621819085008</v>
      </c>
      <c r="I143" s="62">
        <f t="shared" si="25"/>
        <v>75</v>
      </c>
      <c r="J143" s="15">
        <f t="shared" si="23"/>
        <v>0</v>
      </c>
      <c r="K143" s="15">
        <f t="shared" si="24"/>
        <v>0</v>
      </c>
      <c r="L143" s="58">
        <f>'Luxjacky Assumptions Monthly'!$M$8*'Luxjacky Original'!G143</f>
        <v>0</v>
      </c>
      <c r="M143" s="58">
        <f>'Luxjacky Assumptions Monthly'!$M$6*'Luxjacky Assumptions Monthly'!$M$8*'Luxjacky Original'!F143</f>
        <v>2495.5</v>
      </c>
      <c r="N143" s="58">
        <f t="shared" si="26"/>
        <v>2495.5</v>
      </c>
      <c r="O143" s="58"/>
    </row>
    <row r="144" spans="1:15" x14ac:dyDescent="0.3">
      <c r="A144" s="60">
        <v>42512</v>
      </c>
      <c r="B144" s="15">
        <f t="shared" si="18"/>
        <v>2016</v>
      </c>
      <c r="C144" s="15">
        <f t="shared" si="19"/>
        <v>5</v>
      </c>
      <c r="D144" s="15">
        <f t="shared" si="20"/>
        <v>1</v>
      </c>
      <c r="E144" s="15">
        <f t="shared" si="21"/>
        <v>0</v>
      </c>
      <c r="F144" s="15">
        <v>4967</v>
      </c>
      <c r="G144" s="15">
        <v>0</v>
      </c>
      <c r="H144" s="62">
        <f t="shared" si="22"/>
        <v>127.31850762441057</v>
      </c>
      <c r="I144" s="62">
        <f t="shared" si="25"/>
        <v>24</v>
      </c>
      <c r="J144" s="15">
        <f t="shared" si="23"/>
        <v>0</v>
      </c>
      <c r="K144" s="15">
        <f t="shared" si="24"/>
        <v>0</v>
      </c>
      <c r="L144" s="58">
        <f>'Luxjacky Assumptions Monthly'!$M$8*'Luxjacky Original'!G144</f>
        <v>0</v>
      </c>
      <c r="M144" s="58">
        <f>'Luxjacky Assumptions Monthly'!$M$6*'Luxjacky Assumptions Monthly'!$M$8*'Luxjacky Original'!F144</f>
        <v>2483.5</v>
      </c>
      <c r="N144" s="58">
        <f t="shared" si="26"/>
        <v>2483.5</v>
      </c>
      <c r="O144" s="58"/>
    </row>
    <row r="145" spans="1:15" x14ac:dyDescent="0.3">
      <c r="A145" s="60">
        <v>42513</v>
      </c>
      <c r="B145" s="15">
        <f t="shared" si="18"/>
        <v>2016</v>
      </c>
      <c r="C145" s="15">
        <f t="shared" si="19"/>
        <v>5</v>
      </c>
      <c r="D145" s="15">
        <f t="shared" si="20"/>
        <v>2</v>
      </c>
      <c r="E145" s="15">
        <f t="shared" si="21"/>
        <v>0</v>
      </c>
      <c r="F145" s="15">
        <v>4838</v>
      </c>
      <c r="G145" s="15">
        <v>0</v>
      </c>
      <c r="H145" s="62">
        <f t="shared" si="22"/>
        <v>131.93618986618691</v>
      </c>
      <c r="I145" s="62">
        <f t="shared" si="25"/>
        <v>129</v>
      </c>
      <c r="J145" s="15">
        <f t="shared" si="23"/>
        <v>0</v>
      </c>
      <c r="K145" s="15">
        <f t="shared" si="24"/>
        <v>0</v>
      </c>
      <c r="L145" s="58">
        <f>'Luxjacky Assumptions Monthly'!$M$8*'Luxjacky Original'!G145</f>
        <v>0</v>
      </c>
      <c r="M145" s="58">
        <f>'Luxjacky Assumptions Monthly'!$M$6*'Luxjacky Assumptions Monthly'!$M$8*'Luxjacky Original'!F145</f>
        <v>2419</v>
      </c>
      <c r="N145" s="58">
        <f t="shared" si="26"/>
        <v>2419</v>
      </c>
      <c r="O145" s="58"/>
    </row>
    <row r="146" spans="1:15" x14ac:dyDescent="0.3">
      <c r="A146" s="60">
        <v>42514</v>
      </c>
      <c r="B146" s="15">
        <f t="shared" si="18"/>
        <v>2016</v>
      </c>
      <c r="C146" s="15">
        <f t="shared" si="19"/>
        <v>5</v>
      </c>
      <c r="D146" s="15">
        <f t="shared" si="20"/>
        <v>3</v>
      </c>
      <c r="E146" s="15">
        <f t="shared" si="21"/>
        <v>0</v>
      </c>
      <c r="F146" s="15">
        <v>4701</v>
      </c>
      <c r="G146" s="15">
        <v>0</v>
      </c>
      <c r="H146" s="62">
        <f t="shared" si="22"/>
        <v>129.32558215144837</v>
      </c>
      <c r="I146" s="62">
        <f t="shared" si="25"/>
        <v>137</v>
      </c>
      <c r="J146" s="15">
        <f t="shared" si="23"/>
        <v>0</v>
      </c>
      <c r="K146" s="15">
        <f t="shared" si="24"/>
        <v>0</v>
      </c>
      <c r="L146" s="58">
        <f>'Luxjacky Assumptions Monthly'!$M$8*'Luxjacky Original'!G146</f>
        <v>0</v>
      </c>
      <c r="M146" s="58">
        <f>'Luxjacky Assumptions Monthly'!$M$6*'Luxjacky Assumptions Monthly'!$M$8*'Luxjacky Original'!F146</f>
        <v>2350.5</v>
      </c>
      <c r="N146" s="58">
        <f t="shared" si="26"/>
        <v>2350.5</v>
      </c>
      <c r="O146" s="58"/>
    </row>
    <row r="147" spans="1:15" x14ac:dyDescent="0.3">
      <c r="A147" s="60">
        <v>42515</v>
      </c>
      <c r="B147" s="15">
        <f t="shared" si="18"/>
        <v>2016</v>
      </c>
      <c r="C147" s="15">
        <f t="shared" si="19"/>
        <v>5</v>
      </c>
      <c r="D147" s="15">
        <f t="shared" si="20"/>
        <v>4</v>
      </c>
      <c r="E147" s="15">
        <f t="shared" si="21"/>
        <v>0</v>
      </c>
      <c r="F147" s="15">
        <v>4559</v>
      </c>
      <c r="G147" s="15">
        <v>0</v>
      </c>
      <c r="H147" s="62">
        <f t="shared" si="22"/>
        <v>118.6970127388167</v>
      </c>
      <c r="I147" s="62">
        <f t="shared" si="25"/>
        <v>142</v>
      </c>
      <c r="J147" s="15">
        <f t="shared" si="23"/>
        <v>0</v>
      </c>
      <c r="K147" s="15">
        <f t="shared" si="24"/>
        <v>0</v>
      </c>
      <c r="L147" s="58">
        <f>'Luxjacky Assumptions Monthly'!$M$8*'Luxjacky Original'!G147</f>
        <v>0</v>
      </c>
      <c r="M147" s="58">
        <f>'Luxjacky Assumptions Monthly'!$M$6*'Luxjacky Assumptions Monthly'!$M$8*'Luxjacky Original'!F147</f>
        <v>2279.5</v>
      </c>
      <c r="N147" s="58">
        <f t="shared" si="26"/>
        <v>2279.5</v>
      </c>
      <c r="O147" s="58"/>
    </row>
    <row r="148" spans="1:15" x14ac:dyDescent="0.3">
      <c r="A148" s="60">
        <v>42516</v>
      </c>
      <c r="B148" s="15">
        <f t="shared" si="18"/>
        <v>2016</v>
      </c>
      <c r="C148" s="15">
        <f t="shared" si="19"/>
        <v>5</v>
      </c>
      <c r="D148" s="15">
        <f t="shared" si="20"/>
        <v>5</v>
      </c>
      <c r="E148" s="15">
        <f t="shared" si="21"/>
        <v>0</v>
      </c>
      <c r="F148" s="15">
        <v>4443</v>
      </c>
      <c r="G148" s="15">
        <v>0</v>
      </c>
      <c r="H148" s="62">
        <f t="shared" si="22"/>
        <v>99.445836243159363</v>
      </c>
      <c r="I148" s="62">
        <f t="shared" si="25"/>
        <v>116</v>
      </c>
      <c r="J148" s="15">
        <f t="shared" si="23"/>
        <v>0</v>
      </c>
      <c r="K148" s="15">
        <f t="shared" si="24"/>
        <v>0</v>
      </c>
      <c r="L148" s="58">
        <f>'Luxjacky Assumptions Monthly'!$M$8*'Luxjacky Original'!G148</f>
        <v>0</v>
      </c>
      <c r="M148" s="58">
        <f>'Luxjacky Assumptions Monthly'!$M$6*'Luxjacky Assumptions Monthly'!$M$8*'Luxjacky Original'!F148</f>
        <v>2221.5</v>
      </c>
      <c r="N148" s="58">
        <f t="shared" si="26"/>
        <v>2221.5</v>
      </c>
      <c r="O148" s="58"/>
    </row>
    <row r="149" spans="1:15" x14ac:dyDescent="0.3">
      <c r="A149" s="60">
        <v>42517</v>
      </c>
      <c r="B149" s="15">
        <f t="shared" si="18"/>
        <v>2016</v>
      </c>
      <c r="C149" s="15">
        <f t="shared" si="19"/>
        <v>5</v>
      </c>
      <c r="D149" s="15">
        <f t="shared" si="20"/>
        <v>6</v>
      </c>
      <c r="E149" s="15">
        <f t="shared" si="21"/>
        <v>1</v>
      </c>
      <c r="F149" s="15">
        <v>4341</v>
      </c>
      <c r="G149" s="15">
        <v>0</v>
      </c>
      <c r="H149" s="62">
        <f t="shared" si="22"/>
        <v>81.074100229085374</v>
      </c>
      <c r="I149" s="62">
        <f t="shared" si="25"/>
        <v>102</v>
      </c>
      <c r="J149" s="15">
        <f t="shared" si="23"/>
        <v>0</v>
      </c>
      <c r="K149" s="15">
        <f t="shared" si="24"/>
        <v>0</v>
      </c>
      <c r="L149" s="58">
        <f>'Luxjacky Assumptions Monthly'!$M$8*'Luxjacky Original'!G149</f>
        <v>0</v>
      </c>
      <c r="M149" s="58">
        <f>'Luxjacky Assumptions Monthly'!$M$6*'Luxjacky Assumptions Monthly'!$M$8*'Luxjacky Original'!F149</f>
        <v>2170.5</v>
      </c>
      <c r="N149" s="58">
        <f t="shared" si="26"/>
        <v>2170.5</v>
      </c>
      <c r="O149" s="58"/>
    </row>
    <row r="150" spans="1:15" x14ac:dyDescent="0.3">
      <c r="A150" s="60">
        <v>42518</v>
      </c>
      <c r="B150" s="15">
        <f t="shared" si="18"/>
        <v>2016</v>
      </c>
      <c r="C150" s="15">
        <f t="shared" si="19"/>
        <v>5</v>
      </c>
      <c r="D150" s="15">
        <f t="shared" si="20"/>
        <v>7</v>
      </c>
      <c r="E150" s="15">
        <f t="shared" si="21"/>
        <v>1</v>
      </c>
      <c r="F150" s="15">
        <v>4257</v>
      </c>
      <c r="G150" s="15">
        <v>0</v>
      </c>
      <c r="H150" s="62">
        <f t="shared" si="22"/>
        <v>43.154621819085008</v>
      </c>
      <c r="I150" s="62">
        <f t="shared" si="25"/>
        <v>84</v>
      </c>
      <c r="J150" s="15">
        <f t="shared" si="23"/>
        <v>0</v>
      </c>
      <c r="K150" s="15">
        <f t="shared" si="24"/>
        <v>0</v>
      </c>
      <c r="L150" s="58">
        <f>'Luxjacky Assumptions Monthly'!$M$8*'Luxjacky Original'!G150</f>
        <v>0</v>
      </c>
      <c r="M150" s="58">
        <f>'Luxjacky Assumptions Monthly'!$M$6*'Luxjacky Assumptions Monthly'!$M$8*'Luxjacky Original'!F150</f>
        <v>2128.5</v>
      </c>
      <c r="N150" s="58">
        <f t="shared" si="26"/>
        <v>2128.5</v>
      </c>
      <c r="O150" s="58"/>
    </row>
    <row r="151" spans="1:15" x14ac:dyDescent="0.3">
      <c r="A151" s="60">
        <v>42519</v>
      </c>
      <c r="B151" s="15">
        <f t="shared" si="18"/>
        <v>2016</v>
      </c>
      <c r="C151" s="15">
        <f t="shared" si="19"/>
        <v>5</v>
      </c>
      <c r="D151" s="15">
        <f t="shared" si="20"/>
        <v>1</v>
      </c>
      <c r="E151" s="15">
        <f t="shared" si="21"/>
        <v>0</v>
      </c>
      <c r="F151" s="15">
        <v>4207</v>
      </c>
      <c r="G151" s="15">
        <v>0</v>
      </c>
      <c r="H151" s="62">
        <f t="shared" si="22"/>
        <v>127.31850762441057</v>
      </c>
      <c r="I151" s="62">
        <f t="shared" si="25"/>
        <v>50</v>
      </c>
      <c r="J151" s="15">
        <f t="shared" si="23"/>
        <v>0</v>
      </c>
      <c r="K151" s="15">
        <f t="shared" si="24"/>
        <v>0</v>
      </c>
      <c r="L151" s="58">
        <f>'Luxjacky Assumptions Monthly'!$M$8*'Luxjacky Original'!G151</f>
        <v>0</v>
      </c>
      <c r="M151" s="58">
        <f>'Luxjacky Assumptions Monthly'!$M$6*'Luxjacky Assumptions Monthly'!$M$8*'Luxjacky Original'!F151</f>
        <v>2103.5</v>
      </c>
      <c r="N151" s="58">
        <f t="shared" si="26"/>
        <v>2103.5</v>
      </c>
      <c r="O151" s="58"/>
    </row>
    <row r="152" spans="1:15" x14ac:dyDescent="0.3">
      <c r="A152" s="60">
        <v>42520</v>
      </c>
      <c r="B152" s="15">
        <f t="shared" si="18"/>
        <v>2016</v>
      </c>
      <c r="C152" s="15">
        <f t="shared" si="19"/>
        <v>5</v>
      </c>
      <c r="D152" s="15">
        <f t="shared" si="20"/>
        <v>2</v>
      </c>
      <c r="E152" s="15">
        <f t="shared" si="21"/>
        <v>0</v>
      </c>
      <c r="F152" s="15">
        <v>4096</v>
      </c>
      <c r="G152" s="15">
        <v>0</v>
      </c>
      <c r="H152" s="62">
        <f t="shared" si="22"/>
        <v>131.93618986618691</v>
      </c>
      <c r="I152" s="62">
        <f t="shared" si="25"/>
        <v>111</v>
      </c>
      <c r="J152" s="15">
        <f t="shared" si="23"/>
        <v>0</v>
      </c>
      <c r="K152" s="15">
        <f t="shared" si="24"/>
        <v>0</v>
      </c>
      <c r="L152" s="58">
        <f>'Luxjacky Assumptions Monthly'!$M$8*'Luxjacky Original'!G152</f>
        <v>0</v>
      </c>
      <c r="M152" s="58">
        <f>'Luxjacky Assumptions Monthly'!$M$6*'Luxjacky Assumptions Monthly'!$M$8*'Luxjacky Original'!F152</f>
        <v>2048</v>
      </c>
      <c r="N152" s="58">
        <f t="shared" si="26"/>
        <v>2048</v>
      </c>
      <c r="O152" s="58"/>
    </row>
    <row r="153" spans="1:15" x14ac:dyDescent="0.3">
      <c r="A153" s="60">
        <v>42521</v>
      </c>
      <c r="B153" s="15">
        <f t="shared" si="18"/>
        <v>2016</v>
      </c>
      <c r="C153" s="15">
        <f t="shared" si="19"/>
        <v>5</v>
      </c>
      <c r="D153" s="15">
        <f t="shared" si="20"/>
        <v>3</v>
      </c>
      <c r="E153" s="15">
        <f t="shared" si="21"/>
        <v>0</v>
      </c>
      <c r="F153" s="15">
        <v>3965</v>
      </c>
      <c r="G153" s="15">
        <v>0</v>
      </c>
      <c r="H153" s="62">
        <f t="shared" si="22"/>
        <v>129.32558215144837</v>
      </c>
      <c r="I153" s="62">
        <f t="shared" si="25"/>
        <v>131</v>
      </c>
      <c r="J153" s="15">
        <f t="shared" si="23"/>
        <v>0</v>
      </c>
      <c r="K153" s="15">
        <f t="shared" si="24"/>
        <v>0</v>
      </c>
      <c r="L153" s="58">
        <f>'Luxjacky Assumptions Monthly'!$M$8*'Luxjacky Original'!G153</f>
        <v>0</v>
      </c>
      <c r="M153" s="58">
        <f>'Luxjacky Assumptions Monthly'!$M$6*'Luxjacky Assumptions Monthly'!$M$8*'Luxjacky Original'!F153</f>
        <v>1982.5</v>
      </c>
      <c r="N153" s="58">
        <f t="shared" si="26"/>
        <v>1982.5</v>
      </c>
      <c r="O153" s="58"/>
    </row>
    <row r="154" spans="1:15" x14ac:dyDescent="0.3">
      <c r="A154" s="60">
        <v>42522</v>
      </c>
      <c r="B154" s="15">
        <f t="shared" si="18"/>
        <v>2016</v>
      </c>
      <c r="C154" s="15">
        <f t="shared" si="19"/>
        <v>6</v>
      </c>
      <c r="D154" s="15">
        <f t="shared" si="20"/>
        <v>4</v>
      </c>
      <c r="E154" s="15">
        <f t="shared" si="21"/>
        <v>0</v>
      </c>
      <c r="F154" s="15">
        <v>3845</v>
      </c>
      <c r="G154" s="15">
        <v>0</v>
      </c>
      <c r="H154" s="62">
        <f t="shared" si="22"/>
        <v>121.14679824179433</v>
      </c>
      <c r="I154" s="62">
        <f t="shared" si="25"/>
        <v>120</v>
      </c>
      <c r="J154" s="15">
        <f t="shared" si="23"/>
        <v>0</v>
      </c>
      <c r="K154" s="15">
        <f t="shared" si="24"/>
        <v>0</v>
      </c>
      <c r="L154" s="58">
        <f>'Luxjacky Assumptions Monthly'!$M$8*'Luxjacky Original'!G154</f>
        <v>0</v>
      </c>
      <c r="M154" s="58">
        <f>'Luxjacky Assumptions Monthly'!$M$6*'Luxjacky Assumptions Monthly'!$M$8*'Luxjacky Original'!F154</f>
        <v>1922.5</v>
      </c>
      <c r="N154" s="58">
        <f t="shared" si="26"/>
        <v>1922.5</v>
      </c>
      <c r="O154" s="58"/>
    </row>
    <row r="155" spans="1:15" x14ac:dyDescent="0.3">
      <c r="A155" s="60">
        <v>42523</v>
      </c>
      <c r="B155" s="15">
        <f t="shared" si="18"/>
        <v>2016</v>
      </c>
      <c r="C155" s="15">
        <f t="shared" si="19"/>
        <v>6</v>
      </c>
      <c r="D155" s="15">
        <f t="shared" si="20"/>
        <v>5</v>
      </c>
      <c r="E155" s="15">
        <f t="shared" si="21"/>
        <v>0</v>
      </c>
      <c r="F155" s="15">
        <v>3715</v>
      </c>
      <c r="G155" s="15">
        <v>0</v>
      </c>
      <c r="H155" s="62">
        <f t="shared" si="22"/>
        <v>101.89562174613698</v>
      </c>
      <c r="I155" s="62">
        <f t="shared" si="25"/>
        <v>130</v>
      </c>
      <c r="J155" s="15">
        <f t="shared" si="23"/>
        <v>0</v>
      </c>
      <c r="K155" s="15">
        <f t="shared" si="24"/>
        <v>0</v>
      </c>
      <c r="L155" s="58">
        <f>'Luxjacky Assumptions Monthly'!$M$8*'Luxjacky Original'!G155</f>
        <v>0</v>
      </c>
      <c r="M155" s="58">
        <f>'Luxjacky Assumptions Monthly'!$M$6*'Luxjacky Assumptions Monthly'!$M$8*'Luxjacky Original'!F155</f>
        <v>1857.5</v>
      </c>
      <c r="N155" s="58">
        <f t="shared" si="26"/>
        <v>1857.5</v>
      </c>
      <c r="O155" s="58"/>
    </row>
    <row r="156" spans="1:15" x14ac:dyDescent="0.3">
      <c r="A156" s="60">
        <v>42524</v>
      </c>
      <c r="B156" s="15">
        <f t="shared" si="18"/>
        <v>2016</v>
      </c>
      <c r="C156" s="15">
        <f t="shared" si="19"/>
        <v>6</v>
      </c>
      <c r="D156" s="15">
        <f t="shared" si="20"/>
        <v>6</v>
      </c>
      <c r="E156" s="15">
        <f t="shared" si="21"/>
        <v>1</v>
      </c>
      <c r="F156" s="15">
        <v>3614</v>
      </c>
      <c r="G156" s="15">
        <v>0</v>
      </c>
      <c r="H156" s="62">
        <f t="shared" si="22"/>
        <v>83.523885732063007</v>
      </c>
      <c r="I156" s="62">
        <f t="shared" si="25"/>
        <v>101</v>
      </c>
      <c r="J156" s="15">
        <f t="shared" si="23"/>
        <v>0</v>
      </c>
      <c r="K156" s="15">
        <f t="shared" si="24"/>
        <v>0</v>
      </c>
      <c r="L156" s="58">
        <f>'Luxjacky Assumptions Monthly'!$M$8*'Luxjacky Original'!G156</f>
        <v>0</v>
      </c>
      <c r="M156" s="58">
        <f>'Luxjacky Assumptions Monthly'!$M$6*'Luxjacky Assumptions Monthly'!$M$8*'Luxjacky Original'!F156</f>
        <v>1807</v>
      </c>
      <c r="N156" s="58">
        <f t="shared" si="26"/>
        <v>1807</v>
      </c>
      <c r="O156" s="58"/>
    </row>
    <row r="157" spans="1:15" x14ac:dyDescent="0.3">
      <c r="A157" s="60">
        <v>42525</v>
      </c>
      <c r="B157" s="15">
        <f t="shared" si="18"/>
        <v>2016</v>
      </c>
      <c r="C157" s="15">
        <f t="shared" si="19"/>
        <v>6</v>
      </c>
      <c r="D157" s="15">
        <f t="shared" si="20"/>
        <v>7</v>
      </c>
      <c r="E157" s="15">
        <f t="shared" si="21"/>
        <v>1</v>
      </c>
      <c r="F157" s="15">
        <v>3522</v>
      </c>
      <c r="G157" s="15">
        <v>0</v>
      </c>
      <c r="H157" s="62">
        <f t="shared" si="22"/>
        <v>45.604407322062634</v>
      </c>
      <c r="I157" s="62">
        <f t="shared" si="25"/>
        <v>92</v>
      </c>
      <c r="J157" s="15">
        <f t="shared" si="23"/>
        <v>0</v>
      </c>
      <c r="K157" s="15">
        <f t="shared" si="24"/>
        <v>0</v>
      </c>
      <c r="L157" s="58">
        <f>'Luxjacky Assumptions Monthly'!$M$8*'Luxjacky Original'!G157</f>
        <v>0</v>
      </c>
      <c r="M157" s="58">
        <f>'Luxjacky Assumptions Monthly'!$M$6*'Luxjacky Assumptions Monthly'!$M$8*'Luxjacky Original'!F157</f>
        <v>1761</v>
      </c>
      <c r="N157" s="58">
        <f t="shared" si="26"/>
        <v>1761</v>
      </c>
      <c r="O157" s="58"/>
    </row>
    <row r="158" spans="1:15" x14ac:dyDescent="0.3">
      <c r="A158" s="60">
        <v>42526</v>
      </c>
      <c r="B158" s="15">
        <f t="shared" si="18"/>
        <v>2016</v>
      </c>
      <c r="C158" s="15">
        <f t="shared" si="19"/>
        <v>6</v>
      </c>
      <c r="D158" s="15">
        <f t="shared" si="20"/>
        <v>1</v>
      </c>
      <c r="E158" s="15">
        <f t="shared" si="21"/>
        <v>0</v>
      </c>
      <c r="F158" s="15">
        <v>3480</v>
      </c>
      <c r="G158" s="15">
        <v>0</v>
      </c>
      <c r="H158" s="62">
        <f t="shared" si="22"/>
        <v>129.7682931273882</v>
      </c>
      <c r="I158" s="62">
        <f t="shared" si="25"/>
        <v>42</v>
      </c>
      <c r="J158" s="15">
        <f t="shared" si="23"/>
        <v>0</v>
      </c>
      <c r="K158" s="15">
        <f t="shared" si="24"/>
        <v>0</v>
      </c>
      <c r="L158" s="58">
        <f>'Luxjacky Assumptions Monthly'!$M$8*'Luxjacky Original'!G158</f>
        <v>0</v>
      </c>
      <c r="M158" s="58">
        <f>'Luxjacky Assumptions Monthly'!$M$6*'Luxjacky Assumptions Monthly'!$M$8*'Luxjacky Original'!F158</f>
        <v>1740</v>
      </c>
      <c r="N158" s="58">
        <f t="shared" si="26"/>
        <v>1740</v>
      </c>
      <c r="O158" s="58"/>
    </row>
    <row r="159" spans="1:15" x14ac:dyDescent="0.3">
      <c r="A159" s="60">
        <v>42527</v>
      </c>
      <c r="B159" s="15">
        <f t="shared" si="18"/>
        <v>2016</v>
      </c>
      <c r="C159" s="15">
        <f t="shared" si="19"/>
        <v>6</v>
      </c>
      <c r="D159" s="15">
        <f t="shared" si="20"/>
        <v>2</v>
      </c>
      <c r="E159" s="15">
        <f t="shared" si="21"/>
        <v>0</v>
      </c>
      <c r="F159" s="15">
        <v>3364</v>
      </c>
      <c r="G159" s="15">
        <v>0</v>
      </c>
      <c r="H159" s="62">
        <f t="shared" si="22"/>
        <v>134.38597536916456</v>
      </c>
      <c r="I159" s="62">
        <f t="shared" si="25"/>
        <v>116</v>
      </c>
      <c r="J159" s="15">
        <f t="shared" si="23"/>
        <v>0</v>
      </c>
      <c r="K159" s="15">
        <f t="shared" si="24"/>
        <v>0</v>
      </c>
      <c r="L159" s="58">
        <f>'Luxjacky Assumptions Monthly'!$M$8*'Luxjacky Original'!G159</f>
        <v>0</v>
      </c>
      <c r="M159" s="58">
        <f>'Luxjacky Assumptions Monthly'!$M$6*'Luxjacky Assumptions Monthly'!$M$8*'Luxjacky Original'!F159</f>
        <v>1682</v>
      </c>
      <c r="N159" s="58">
        <f t="shared" si="26"/>
        <v>1682</v>
      </c>
      <c r="O159" s="58"/>
    </row>
    <row r="160" spans="1:15" x14ac:dyDescent="0.3">
      <c r="A160" s="60">
        <v>42528</v>
      </c>
      <c r="B160" s="15">
        <f t="shared" si="18"/>
        <v>2016</v>
      </c>
      <c r="C160" s="15">
        <f t="shared" si="19"/>
        <v>6</v>
      </c>
      <c r="D160" s="15">
        <f t="shared" si="20"/>
        <v>3</v>
      </c>
      <c r="E160" s="15">
        <f t="shared" si="21"/>
        <v>0</v>
      </c>
      <c r="F160" s="15">
        <v>3239</v>
      </c>
      <c r="G160" s="15">
        <v>0</v>
      </c>
      <c r="H160" s="62">
        <f t="shared" si="22"/>
        <v>131.77536765442599</v>
      </c>
      <c r="I160" s="62">
        <f t="shared" si="25"/>
        <v>125</v>
      </c>
      <c r="J160" s="15">
        <f t="shared" si="23"/>
        <v>0</v>
      </c>
      <c r="K160" s="15">
        <f t="shared" si="24"/>
        <v>0</v>
      </c>
      <c r="L160" s="58">
        <f>'Luxjacky Assumptions Monthly'!$M$8*'Luxjacky Original'!G160</f>
        <v>0</v>
      </c>
      <c r="M160" s="58">
        <f>'Luxjacky Assumptions Monthly'!$M$6*'Luxjacky Assumptions Monthly'!$M$8*'Luxjacky Original'!F160</f>
        <v>1619.5</v>
      </c>
      <c r="N160" s="58">
        <f t="shared" si="26"/>
        <v>1619.5</v>
      </c>
      <c r="O160" s="58"/>
    </row>
    <row r="161" spans="1:15" x14ac:dyDescent="0.3">
      <c r="A161" s="60">
        <v>42529</v>
      </c>
      <c r="B161" s="15">
        <f t="shared" si="18"/>
        <v>2016</v>
      </c>
      <c r="C161" s="15">
        <f t="shared" si="19"/>
        <v>6</v>
      </c>
      <c r="D161" s="15">
        <f t="shared" si="20"/>
        <v>4</v>
      </c>
      <c r="E161" s="15">
        <f t="shared" si="21"/>
        <v>0</v>
      </c>
      <c r="F161" s="15">
        <v>3110</v>
      </c>
      <c r="G161" s="15">
        <v>0</v>
      </c>
      <c r="H161" s="62">
        <f t="shared" si="22"/>
        <v>121.14679824179433</v>
      </c>
      <c r="I161" s="62">
        <f t="shared" si="25"/>
        <v>129</v>
      </c>
      <c r="J161" s="15">
        <f t="shared" si="23"/>
        <v>0</v>
      </c>
      <c r="K161" s="15">
        <f t="shared" si="24"/>
        <v>0</v>
      </c>
      <c r="L161" s="58">
        <f>'Luxjacky Assumptions Monthly'!$M$8*'Luxjacky Original'!G161</f>
        <v>0</v>
      </c>
      <c r="M161" s="58">
        <f>'Luxjacky Assumptions Monthly'!$M$6*'Luxjacky Assumptions Monthly'!$M$8*'Luxjacky Original'!F161</f>
        <v>1555</v>
      </c>
      <c r="N161" s="58">
        <f t="shared" si="26"/>
        <v>1555</v>
      </c>
      <c r="O161" s="58"/>
    </row>
    <row r="162" spans="1:15" x14ac:dyDescent="0.3">
      <c r="A162" s="60">
        <v>42530</v>
      </c>
      <c r="B162" s="15">
        <f t="shared" si="18"/>
        <v>2016</v>
      </c>
      <c r="C162" s="15">
        <f t="shared" si="19"/>
        <v>6</v>
      </c>
      <c r="D162" s="15">
        <f t="shared" si="20"/>
        <v>5</v>
      </c>
      <c r="E162" s="15">
        <f t="shared" si="21"/>
        <v>0</v>
      </c>
      <c r="F162" s="15">
        <v>2980</v>
      </c>
      <c r="G162" s="15">
        <v>0</v>
      </c>
      <c r="H162" s="62">
        <f t="shared" si="22"/>
        <v>101.89562174613698</v>
      </c>
      <c r="I162" s="62">
        <f t="shared" si="25"/>
        <v>130</v>
      </c>
      <c r="J162" s="15">
        <f t="shared" si="23"/>
        <v>0</v>
      </c>
      <c r="K162" s="15">
        <f t="shared" si="24"/>
        <v>0</v>
      </c>
      <c r="L162" s="58">
        <f>'Luxjacky Assumptions Monthly'!$M$8*'Luxjacky Original'!G162</f>
        <v>0</v>
      </c>
      <c r="M162" s="58">
        <f>'Luxjacky Assumptions Monthly'!$M$6*'Luxjacky Assumptions Monthly'!$M$8*'Luxjacky Original'!F162</f>
        <v>1490</v>
      </c>
      <c r="N162" s="58">
        <f t="shared" si="26"/>
        <v>1490</v>
      </c>
      <c r="O162" s="58"/>
    </row>
    <row r="163" spans="1:15" x14ac:dyDescent="0.3">
      <c r="A163" s="60">
        <v>42531</v>
      </c>
      <c r="B163" s="15">
        <f t="shared" si="18"/>
        <v>2016</v>
      </c>
      <c r="C163" s="15">
        <f t="shared" si="19"/>
        <v>6</v>
      </c>
      <c r="D163" s="15">
        <f t="shared" si="20"/>
        <v>6</v>
      </c>
      <c r="E163" s="15">
        <f t="shared" si="21"/>
        <v>1</v>
      </c>
      <c r="F163" s="15">
        <v>2881</v>
      </c>
      <c r="G163" s="15">
        <v>0</v>
      </c>
      <c r="H163" s="62">
        <f t="shared" si="22"/>
        <v>83.523885732063007</v>
      </c>
      <c r="I163" s="62">
        <f t="shared" si="25"/>
        <v>99</v>
      </c>
      <c r="J163" s="15">
        <f t="shared" si="23"/>
        <v>0</v>
      </c>
      <c r="K163" s="15">
        <f t="shared" si="24"/>
        <v>0</v>
      </c>
      <c r="L163" s="58">
        <f>'Luxjacky Assumptions Monthly'!$M$8*'Luxjacky Original'!G163</f>
        <v>0</v>
      </c>
      <c r="M163" s="58">
        <f>'Luxjacky Assumptions Monthly'!$M$6*'Luxjacky Assumptions Monthly'!$M$8*'Luxjacky Original'!F163</f>
        <v>1440.5</v>
      </c>
      <c r="N163" s="58">
        <f t="shared" si="26"/>
        <v>1440.5</v>
      </c>
      <c r="O163" s="58"/>
    </row>
    <row r="164" spans="1:15" x14ac:dyDescent="0.3">
      <c r="A164" s="60">
        <v>42532</v>
      </c>
      <c r="B164" s="15">
        <f t="shared" si="18"/>
        <v>2016</v>
      </c>
      <c r="C164" s="15">
        <f t="shared" si="19"/>
        <v>6</v>
      </c>
      <c r="D164" s="15">
        <f t="shared" si="20"/>
        <v>7</v>
      </c>
      <c r="E164" s="15">
        <f t="shared" si="21"/>
        <v>1</v>
      </c>
      <c r="F164" s="15">
        <v>2794</v>
      </c>
      <c r="G164" s="15">
        <v>0</v>
      </c>
      <c r="H164" s="62">
        <f t="shared" si="22"/>
        <v>45.604407322062634</v>
      </c>
      <c r="I164" s="62">
        <f t="shared" si="25"/>
        <v>87</v>
      </c>
      <c r="J164" s="15">
        <f t="shared" si="23"/>
        <v>0</v>
      </c>
      <c r="K164" s="15">
        <f t="shared" si="24"/>
        <v>0</v>
      </c>
      <c r="L164" s="58">
        <f>'Luxjacky Assumptions Monthly'!$M$8*'Luxjacky Original'!G164</f>
        <v>0</v>
      </c>
      <c r="M164" s="58">
        <f>'Luxjacky Assumptions Monthly'!$M$6*'Luxjacky Assumptions Monthly'!$M$8*'Luxjacky Original'!F164</f>
        <v>1397</v>
      </c>
      <c r="N164" s="58">
        <f t="shared" si="26"/>
        <v>1397</v>
      </c>
      <c r="O164" s="58"/>
    </row>
    <row r="165" spans="1:15" x14ac:dyDescent="0.3">
      <c r="A165" s="60">
        <v>42533</v>
      </c>
      <c r="B165" s="15">
        <f t="shared" si="18"/>
        <v>2016</v>
      </c>
      <c r="C165" s="15">
        <f t="shared" si="19"/>
        <v>6</v>
      </c>
      <c r="D165" s="15">
        <f t="shared" si="20"/>
        <v>1</v>
      </c>
      <c r="E165" s="15">
        <f t="shared" si="21"/>
        <v>0</v>
      </c>
      <c r="F165" s="15">
        <v>2749</v>
      </c>
      <c r="G165" s="15">
        <v>0</v>
      </c>
      <c r="H165" s="62">
        <f t="shared" si="22"/>
        <v>129.7682931273882</v>
      </c>
      <c r="I165" s="62">
        <f t="shared" si="25"/>
        <v>45</v>
      </c>
      <c r="J165" s="15">
        <f t="shared" si="23"/>
        <v>0</v>
      </c>
      <c r="K165" s="15">
        <f t="shared" si="24"/>
        <v>0</v>
      </c>
      <c r="L165" s="58">
        <f>'Luxjacky Assumptions Monthly'!$M$8*'Luxjacky Original'!G165</f>
        <v>0</v>
      </c>
      <c r="M165" s="58">
        <f>'Luxjacky Assumptions Monthly'!$M$6*'Luxjacky Assumptions Monthly'!$M$8*'Luxjacky Original'!F165</f>
        <v>1374.5</v>
      </c>
      <c r="N165" s="58">
        <f t="shared" si="26"/>
        <v>1374.5</v>
      </c>
      <c r="O165" s="58"/>
    </row>
    <row r="166" spans="1:15" x14ac:dyDescent="0.3">
      <c r="A166" s="60">
        <v>42534</v>
      </c>
      <c r="B166" s="15">
        <f t="shared" si="18"/>
        <v>2016</v>
      </c>
      <c r="C166" s="15">
        <f t="shared" si="19"/>
        <v>6</v>
      </c>
      <c r="D166" s="15">
        <f t="shared" si="20"/>
        <v>2</v>
      </c>
      <c r="E166" s="15">
        <f t="shared" si="21"/>
        <v>0</v>
      </c>
      <c r="F166" s="15">
        <v>2627</v>
      </c>
      <c r="G166" s="15">
        <v>0</v>
      </c>
      <c r="H166" s="62">
        <f t="shared" si="22"/>
        <v>134.38597536916456</v>
      </c>
      <c r="I166" s="62">
        <f t="shared" si="25"/>
        <v>122</v>
      </c>
      <c r="J166" s="15">
        <f t="shared" si="23"/>
        <v>0</v>
      </c>
      <c r="K166" s="15">
        <f t="shared" si="24"/>
        <v>0</v>
      </c>
      <c r="L166" s="58">
        <f>'Luxjacky Assumptions Monthly'!$M$8*'Luxjacky Original'!G166</f>
        <v>0</v>
      </c>
      <c r="M166" s="58">
        <f>'Luxjacky Assumptions Monthly'!$M$6*'Luxjacky Assumptions Monthly'!$M$8*'Luxjacky Original'!F166</f>
        <v>1313.5</v>
      </c>
      <c r="N166" s="58">
        <f t="shared" si="26"/>
        <v>1313.5</v>
      </c>
      <c r="O166" s="58"/>
    </row>
    <row r="167" spans="1:15" x14ac:dyDescent="0.3">
      <c r="A167" s="60">
        <v>42535</v>
      </c>
      <c r="B167" s="15">
        <f t="shared" si="18"/>
        <v>2016</v>
      </c>
      <c r="C167" s="15">
        <f t="shared" si="19"/>
        <v>6</v>
      </c>
      <c r="D167" s="15">
        <f t="shared" si="20"/>
        <v>3</v>
      </c>
      <c r="E167" s="15">
        <f t="shared" si="21"/>
        <v>0</v>
      </c>
      <c r="F167" s="15">
        <v>2480</v>
      </c>
      <c r="G167" s="15">
        <v>0</v>
      </c>
      <c r="H167" s="62">
        <f t="shared" si="22"/>
        <v>131.77536765442599</v>
      </c>
      <c r="I167" s="62">
        <f t="shared" si="25"/>
        <v>147</v>
      </c>
      <c r="J167" s="15">
        <f t="shared" si="23"/>
        <v>0</v>
      </c>
      <c r="K167" s="15">
        <f t="shared" si="24"/>
        <v>0</v>
      </c>
      <c r="L167" s="58">
        <f>'Luxjacky Assumptions Monthly'!$M$8*'Luxjacky Original'!G167</f>
        <v>0</v>
      </c>
      <c r="M167" s="58">
        <f>'Luxjacky Assumptions Monthly'!$M$6*'Luxjacky Assumptions Monthly'!$M$8*'Luxjacky Original'!F167</f>
        <v>1240</v>
      </c>
      <c r="N167" s="58">
        <f t="shared" si="26"/>
        <v>1240</v>
      </c>
      <c r="O167" s="58"/>
    </row>
    <row r="168" spans="1:15" x14ac:dyDescent="0.3">
      <c r="A168" s="60">
        <v>42536</v>
      </c>
      <c r="B168" s="15">
        <f t="shared" si="18"/>
        <v>2016</v>
      </c>
      <c r="C168" s="15">
        <f t="shared" si="19"/>
        <v>6</v>
      </c>
      <c r="D168" s="15">
        <f t="shared" si="20"/>
        <v>4</v>
      </c>
      <c r="E168" s="15">
        <f t="shared" si="21"/>
        <v>0</v>
      </c>
      <c r="F168" s="15">
        <v>2344</v>
      </c>
      <c r="G168" s="15">
        <v>0</v>
      </c>
      <c r="H168" s="62">
        <f t="shared" si="22"/>
        <v>121.14679824179433</v>
      </c>
      <c r="I168" s="62">
        <f t="shared" si="25"/>
        <v>136</v>
      </c>
      <c r="J168" s="15">
        <f t="shared" si="23"/>
        <v>0</v>
      </c>
      <c r="K168" s="15">
        <f t="shared" si="24"/>
        <v>0</v>
      </c>
      <c r="L168" s="58">
        <f>'Luxjacky Assumptions Monthly'!$M$8*'Luxjacky Original'!G168</f>
        <v>0</v>
      </c>
      <c r="M168" s="58">
        <f>'Luxjacky Assumptions Monthly'!$M$6*'Luxjacky Assumptions Monthly'!$M$8*'Luxjacky Original'!F168</f>
        <v>1172</v>
      </c>
      <c r="N168" s="58">
        <f t="shared" si="26"/>
        <v>1172</v>
      </c>
      <c r="O168" s="58"/>
    </row>
    <row r="169" spans="1:15" x14ac:dyDescent="0.3">
      <c r="A169" s="60">
        <v>42537</v>
      </c>
      <c r="B169" s="15">
        <f t="shared" si="18"/>
        <v>2016</v>
      </c>
      <c r="C169" s="15">
        <f t="shared" si="19"/>
        <v>6</v>
      </c>
      <c r="D169" s="15">
        <f t="shared" si="20"/>
        <v>5</v>
      </c>
      <c r="E169" s="15">
        <f t="shared" si="21"/>
        <v>0</v>
      </c>
      <c r="F169" s="15">
        <v>2222</v>
      </c>
      <c r="G169" s="15">
        <v>0</v>
      </c>
      <c r="H169" s="62">
        <f t="shared" si="22"/>
        <v>101.89562174613698</v>
      </c>
      <c r="I169" s="62">
        <f t="shared" si="25"/>
        <v>122</v>
      </c>
      <c r="J169" s="15">
        <f t="shared" si="23"/>
        <v>0</v>
      </c>
      <c r="K169" s="15">
        <f t="shared" si="24"/>
        <v>0</v>
      </c>
      <c r="L169" s="58">
        <f>'Luxjacky Assumptions Monthly'!$M$8*'Luxjacky Original'!G169</f>
        <v>0</v>
      </c>
      <c r="M169" s="58">
        <f>'Luxjacky Assumptions Monthly'!$M$6*'Luxjacky Assumptions Monthly'!$M$8*'Luxjacky Original'!F169</f>
        <v>1111</v>
      </c>
      <c r="N169" s="58">
        <f t="shared" si="26"/>
        <v>1111</v>
      </c>
      <c r="O169" s="58"/>
    </row>
    <row r="170" spans="1:15" x14ac:dyDescent="0.3">
      <c r="A170" s="60">
        <v>42538</v>
      </c>
      <c r="B170" s="15">
        <f t="shared" si="18"/>
        <v>2016</v>
      </c>
      <c r="C170" s="15">
        <f t="shared" si="19"/>
        <v>6</v>
      </c>
      <c r="D170" s="15">
        <f t="shared" si="20"/>
        <v>6</v>
      </c>
      <c r="E170" s="15">
        <f t="shared" si="21"/>
        <v>1</v>
      </c>
      <c r="F170" s="15">
        <v>2130</v>
      </c>
      <c r="G170" s="15">
        <v>0</v>
      </c>
      <c r="H170" s="62">
        <f t="shared" si="22"/>
        <v>83.523885732063007</v>
      </c>
      <c r="I170" s="62">
        <f t="shared" si="25"/>
        <v>92</v>
      </c>
      <c r="J170" s="15">
        <f t="shared" si="23"/>
        <v>0</v>
      </c>
      <c r="K170" s="15">
        <f t="shared" si="24"/>
        <v>0</v>
      </c>
      <c r="L170" s="58">
        <f>'Luxjacky Assumptions Monthly'!$M$8*'Luxjacky Original'!G170</f>
        <v>0</v>
      </c>
      <c r="M170" s="58">
        <f>'Luxjacky Assumptions Monthly'!$M$6*'Luxjacky Assumptions Monthly'!$M$8*'Luxjacky Original'!F170</f>
        <v>1065</v>
      </c>
      <c r="N170" s="58">
        <f t="shared" si="26"/>
        <v>1065</v>
      </c>
      <c r="O170" s="58"/>
    </row>
    <row r="171" spans="1:15" x14ac:dyDescent="0.3">
      <c r="A171" s="60">
        <v>42539</v>
      </c>
      <c r="B171" s="15">
        <f t="shared" si="18"/>
        <v>2016</v>
      </c>
      <c r="C171" s="15">
        <f t="shared" si="19"/>
        <v>6</v>
      </c>
      <c r="D171" s="15">
        <f t="shared" si="20"/>
        <v>7</v>
      </c>
      <c r="E171" s="15">
        <f t="shared" si="21"/>
        <v>1</v>
      </c>
      <c r="F171" s="15">
        <v>2046</v>
      </c>
      <c r="G171" s="15">
        <v>0</v>
      </c>
      <c r="H171" s="62">
        <f t="shared" si="22"/>
        <v>45.604407322062634</v>
      </c>
      <c r="I171" s="62">
        <f t="shared" si="25"/>
        <v>84</v>
      </c>
      <c r="J171" s="15">
        <f t="shared" si="23"/>
        <v>0</v>
      </c>
      <c r="K171" s="15">
        <f t="shared" si="24"/>
        <v>0</v>
      </c>
      <c r="L171" s="58">
        <f>'Luxjacky Assumptions Monthly'!$M$8*'Luxjacky Original'!G171</f>
        <v>0</v>
      </c>
      <c r="M171" s="58">
        <f>'Luxjacky Assumptions Monthly'!$M$6*'Luxjacky Assumptions Monthly'!$M$8*'Luxjacky Original'!F171</f>
        <v>1023</v>
      </c>
      <c r="N171" s="58">
        <f t="shared" si="26"/>
        <v>1023</v>
      </c>
      <c r="O171" s="58"/>
    </row>
    <row r="172" spans="1:15" x14ac:dyDescent="0.3">
      <c r="A172" s="60">
        <v>42540</v>
      </c>
      <c r="B172" s="15">
        <f t="shared" si="18"/>
        <v>2016</v>
      </c>
      <c r="C172" s="15">
        <f t="shared" si="19"/>
        <v>6</v>
      </c>
      <c r="D172" s="15">
        <f t="shared" si="20"/>
        <v>1</v>
      </c>
      <c r="E172" s="15">
        <f t="shared" si="21"/>
        <v>0</v>
      </c>
      <c r="F172" s="15">
        <v>2010</v>
      </c>
      <c r="G172" s="15">
        <v>0</v>
      </c>
      <c r="H172" s="62">
        <f t="shared" si="22"/>
        <v>129.7682931273882</v>
      </c>
      <c r="I172" s="62">
        <f t="shared" si="25"/>
        <v>36</v>
      </c>
      <c r="J172" s="15">
        <f t="shared" si="23"/>
        <v>0</v>
      </c>
      <c r="K172" s="15">
        <f t="shared" si="24"/>
        <v>0</v>
      </c>
      <c r="L172" s="58">
        <f>'Luxjacky Assumptions Monthly'!$M$8*'Luxjacky Original'!G172</f>
        <v>0</v>
      </c>
      <c r="M172" s="58">
        <f>'Luxjacky Assumptions Monthly'!$M$6*'Luxjacky Assumptions Monthly'!$M$8*'Luxjacky Original'!F172</f>
        <v>1005</v>
      </c>
      <c r="N172" s="58">
        <f t="shared" si="26"/>
        <v>1005</v>
      </c>
      <c r="O172" s="58"/>
    </row>
    <row r="173" spans="1:15" x14ac:dyDescent="0.3">
      <c r="A173" s="60">
        <v>42541</v>
      </c>
      <c r="B173" s="15">
        <f t="shared" si="18"/>
        <v>2016</v>
      </c>
      <c r="C173" s="15">
        <f t="shared" si="19"/>
        <v>6</v>
      </c>
      <c r="D173" s="15">
        <f t="shared" si="20"/>
        <v>2</v>
      </c>
      <c r="E173" s="15">
        <f t="shared" si="21"/>
        <v>0</v>
      </c>
      <c r="F173" s="15">
        <v>9310</v>
      </c>
      <c r="G173" s="15">
        <v>7424</v>
      </c>
      <c r="H173" s="62">
        <f t="shared" si="22"/>
        <v>134.38597536916456</v>
      </c>
      <c r="I173" s="62">
        <f t="shared" si="25"/>
        <v>124</v>
      </c>
      <c r="J173" s="15">
        <f t="shared" si="23"/>
        <v>1</v>
      </c>
      <c r="K173" s="15">
        <f t="shared" si="24"/>
        <v>4000</v>
      </c>
      <c r="L173" s="58">
        <f>'Luxjacky Assumptions Monthly'!$M$8*'Luxjacky Original'!G173</f>
        <v>74240</v>
      </c>
      <c r="M173" s="58">
        <f>'Luxjacky Assumptions Monthly'!$M$6*'Luxjacky Assumptions Monthly'!$M$8*'Luxjacky Original'!F173</f>
        <v>4655</v>
      </c>
      <c r="N173" s="58">
        <f t="shared" si="26"/>
        <v>82895</v>
      </c>
      <c r="O173" s="58"/>
    </row>
    <row r="174" spans="1:15" x14ac:dyDescent="0.3">
      <c r="A174" s="60">
        <v>42542</v>
      </c>
      <c r="B174" s="15">
        <f t="shared" si="18"/>
        <v>2016</v>
      </c>
      <c r="C174" s="15">
        <f t="shared" si="19"/>
        <v>6</v>
      </c>
      <c r="D174" s="15">
        <f t="shared" si="20"/>
        <v>3</v>
      </c>
      <c r="E174" s="15">
        <f t="shared" si="21"/>
        <v>0</v>
      </c>
      <c r="F174" s="15">
        <v>9179</v>
      </c>
      <c r="G174" s="15">
        <v>0</v>
      </c>
      <c r="H174" s="62">
        <f t="shared" si="22"/>
        <v>131.77536765442599</v>
      </c>
      <c r="I174" s="62">
        <f t="shared" si="25"/>
        <v>131</v>
      </c>
      <c r="J174" s="15">
        <f t="shared" si="23"/>
        <v>0</v>
      </c>
      <c r="K174" s="15">
        <f t="shared" si="24"/>
        <v>0</v>
      </c>
      <c r="L174" s="58">
        <f>'Luxjacky Assumptions Monthly'!$M$8*'Luxjacky Original'!G174</f>
        <v>0</v>
      </c>
      <c r="M174" s="58">
        <f>'Luxjacky Assumptions Monthly'!$M$6*'Luxjacky Assumptions Monthly'!$M$8*'Luxjacky Original'!F174</f>
        <v>4589.5</v>
      </c>
      <c r="N174" s="58">
        <f t="shared" si="26"/>
        <v>4589.5</v>
      </c>
      <c r="O174" s="58"/>
    </row>
    <row r="175" spans="1:15" x14ac:dyDescent="0.3">
      <c r="A175" s="60">
        <v>42543</v>
      </c>
      <c r="B175" s="15">
        <f t="shared" si="18"/>
        <v>2016</v>
      </c>
      <c r="C175" s="15">
        <f t="shared" si="19"/>
        <v>6</v>
      </c>
      <c r="D175" s="15">
        <f t="shared" si="20"/>
        <v>4</v>
      </c>
      <c r="E175" s="15">
        <f t="shared" si="21"/>
        <v>0</v>
      </c>
      <c r="F175" s="15">
        <v>9049</v>
      </c>
      <c r="G175" s="15">
        <v>0</v>
      </c>
      <c r="H175" s="62">
        <f t="shared" si="22"/>
        <v>121.14679824179433</v>
      </c>
      <c r="I175" s="62">
        <f t="shared" si="25"/>
        <v>130</v>
      </c>
      <c r="J175" s="15">
        <f t="shared" si="23"/>
        <v>0</v>
      </c>
      <c r="K175" s="15">
        <f t="shared" si="24"/>
        <v>0</v>
      </c>
      <c r="L175" s="58">
        <f>'Luxjacky Assumptions Monthly'!$M$8*'Luxjacky Original'!G175</f>
        <v>0</v>
      </c>
      <c r="M175" s="58">
        <f>'Luxjacky Assumptions Monthly'!$M$6*'Luxjacky Assumptions Monthly'!$M$8*'Luxjacky Original'!F175</f>
        <v>4524.5</v>
      </c>
      <c r="N175" s="58">
        <f t="shared" si="26"/>
        <v>4524.5</v>
      </c>
      <c r="O175" s="58"/>
    </row>
    <row r="176" spans="1:15" x14ac:dyDescent="0.3">
      <c r="A176" s="60">
        <v>42544</v>
      </c>
      <c r="B176" s="15">
        <f t="shared" si="18"/>
        <v>2016</v>
      </c>
      <c r="C176" s="15">
        <f t="shared" si="19"/>
        <v>6</v>
      </c>
      <c r="D176" s="15">
        <f t="shared" si="20"/>
        <v>5</v>
      </c>
      <c r="E176" s="15">
        <f t="shared" si="21"/>
        <v>0</v>
      </c>
      <c r="F176" s="15">
        <v>8933</v>
      </c>
      <c r="G176" s="15">
        <v>0</v>
      </c>
      <c r="H176" s="62">
        <f t="shared" si="22"/>
        <v>101.89562174613698</v>
      </c>
      <c r="I176" s="62">
        <f t="shared" si="25"/>
        <v>116</v>
      </c>
      <c r="J176" s="15">
        <f t="shared" si="23"/>
        <v>0</v>
      </c>
      <c r="K176" s="15">
        <f t="shared" si="24"/>
        <v>0</v>
      </c>
      <c r="L176" s="58">
        <f>'Luxjacky Assumptions Monthly'!$M$8*'Luxjacky Original'!G176</f>
        <v>0</v>
      </c>
      <c r="M176" s="58">
        <f>'Luxjacky Assumptions Monthly'!$M$6*'Luxjacky Assumptions Monthly'!$M$8*'Luxjacky Original'!F176</f>
        <v>4466.5</v>
      </c>
      <c r="N176" s="58">
        <f t="shared" si="26"/>
        <v>4466.5</v>
      </c>
      <c r="O176" s="58"/>
    </row>
    <row r="177" spans="1:15" x14ac:dyDescent="0.3">
      <c r="A177" s="60">
        <v>42545</v>
      </c>
      <c r="B177" s="15">
        <f t="shared" si="18"/>
        <v>2016</v>
      </c>
      <c r="C177" s="15">
        <f t="shared" si="19"/>
        <v>6</v>
      </c>
      <c r="D177" s="15">
        <f t="shared" si="20"/>
        <v>6</v>
      </c>
      <c r="E177" s="15">
        <f t="shared" si="21"/>
        <v>1</v>
      </c>
      <c r="F177" s="15">
        <v>8826</v>
      </c>
      <c r="G177" s="15">
        <v>0</v>
      </c>
      <c r="H177" s="62">
        <f t="shared" si="22"/>
        <v>83.523885732063007</v>
      </c>
      <c r="I177" s="62">
        <f t="shared" si="25"/>
        <v>107</v>
      </c>
      <c r="J177" s="15">
        <f t="shared" si="23"/>
        <v>0</v>
      </c>
      <c r="K177" s="15">
        <f t="shared" si="24"/>
        <v>0</v>
      </c>
      <c r="L177" s="58">
        <f>'Luxjacky Assumptions Monthly'!$M$8*'Luxjacky Original'!G177</f>
        <v>0</v>
      </c>
      <c r="M177" s="58">
        <f>'Luxjacky Assumptions Monthly'!$M$6*'Luxjacky Assumptions Monthly'!$M$8*'Luxjacky Original'!F177</f>
        <v>4413</v>
      </c>
      <c r="N177" s="58">
        <f t="shared" si="26"/>
        <v>4413</v>
      </c>
      <c r="O177" s="58"/>
    </row>
    <row r="178" spans="1:15" x14ac:dyDescent="0.3">
      <c r="A178" s="60">
        <v>42546</v>
      </c>
      <c r="B178" s="15">
        <f t="shared" si="18"/>
        <v>2016</v>
      </c>
      <c r="C178" s="15">
        <f t="shared" si="19"/>
        <v>6</v>
      </c>
      <c r="D178" s="15">
        <f t="shared" si="20"/>
        <v>7</v>
      </c>
      <c r="E178" s="15">
        <f t="shared" si="21"/>
        <v>1</v>
      </c>
      <c r="F178" s="15">
        <v>8747</v>
      </c>
      <c r="G178" s="15">
        <v>0</v>
      </c>
      <c r="H178" s="62">
        <f t="shared" si="22"/>
        <v>45.604407322062634</v>
      </c>
      <c r="I178" s="62">
        <f t="shared" si="25"/>
        <v>79</v>
      </c>
      <c r="J178" s="15">
        <f t="shared" si="23"/>
        <v>0</v>
      </c>
      <c r="K178" s="15">
        <f t="shared" si="24"/>
        <v>0</v>
      </c>
      <c r="L178" s="58">
        <f>'Luxjacky Assumptions Monthly'!$M$8*'Luxjacky Original'!G178</f>
        <v>0</v>
      </c>
      <c r="M178" s="58">
        <f>'Luxjacky Assumptions Monthly'!$M$6*'Luxjacky Assumptions Monthly'!$M$8*'Luxjacky Original'!F178</f>
        <v>4373.5</v>
      </c>
      <c r="N178" s="58">
        <f t="shared" si="26"/>
        <v>4373.5</v>
      </c>
      <c r="O178" s="58"/>
    </row>
    <row r="179" spans="1:15" x14ac:dyDescent="0.3">
      <c r="A179" s="60">
        <v>42547</v>
      </c>
      <c r="B179" s="15">
        <f t="shared" si="18"/>
        <v>2016</v>
      </c>
      <c r="C179" s="15">
        <f t="shared" si="19"/>
        <v>6</v>
      </c>
      <c r="D179" s="15">
        <f t="shared" si="20"/>
        <v>1</v>
      </c>
      <c r="E179" s="15">
        <f t="shared" si="21"/>
        <v>0</v>
      </c>
      <c r="F179" s="15">
        <v>8697</v>
      </c>
      <c r="G179" s="15">
        <v>0</v>
      </c>
      <c r="H179" s="62">
        <f t="shared" si="22"/>
        <v>129.7682931273882</v>
      </c>
      <c r="I179" s="62">
        <f t="shared" si="25"/>
        <v>50</v>
      </c>
      <c r="J179" s="15">
        <f t="shared" si="23"/>
        <v>0</v>
      </c>
      <c r="K179" s="15">
        <f t="shared" si="24"/>
        <v>0</v>
      </c>
      <c r="L179" s="58">
        <f>'Luxjacky Assumptions Monthly'!$M$8*'Luxjacky Original'!G179</f>
        <v>0</v>
      </c>
      <c r="M179" s="58">
        <f>'Luxjacky Assumptions Monthly'!$M$6*'Luxjacky Assumptions Monthly'!$M$8*'Luxjacky Original'!F179</f>
        <v>4348.5</v>
      </c>
      <c r="N179" s="58">
        <f t="shared" si="26"/>
        <v>4348.5</v>
      </c>
      <c r="O179" s="58"/>
    </row>
    <row r="180" spans="1:15" x14ac:dyDescent="0.3">
      <c r="A180" s="60">
        <v>42548</v>
      </c>
      <c r="B180" s="15">
        <f t="shared" si="18"/>
        <v>2016</v>
      </c>
      <c r="C180" s="15">
        <f t="shared" si="19"/>
        <v>6</v>
      </c>
      <c r="D180" s="15">
        <f t="shared" si="20"/>
        <v>2</v>
      </c>
      <c r="E180" s="15">
        <f t="shared" si="21"/>
        <v>0</v>
      </c>
      <c r="F180" s="15">
        <v>8569</v>
      </c>
      <c r="G180" s="15">
        <v>0</v>
      </c>
      <c r="H180" s="62">
        <f t="shared" si="22"/>
        <v>134.38597536916456</v>
      </c>
      <c r="I180" s="62">
        <f t="shared" si="25"/>
        <v>128</v>
      </c>
      <c r="J180" s="15">
        <f t="shared" si="23"/>
        <v>0</v>
      </c>
      <c r="K180" s="15">
        <f t="shared" si="24"/>
        <v>0</v>
      </c>
      <c r="L180" s="58">
        <f>'Luxjacky Assumptions Monthly'!$M$8*'Luxjacky Original'!G180</f>
        <v>0</v>
      </c>
      <c r="M180" s="58">
        <f>'Luxjacky Assumptions Monthly'!$M$6*'Luxjacky Assumptions Monthly'!$M$8*'Luxjacky Original'!F180</f>
        <v>4284.5</v>
      </c>
      <c r="N180" s="58">
        <f t="shared" si="26"/>
        <v>4284.5</v>
      </c>
      <c r="O180" s="58"/>
    </row>
    <row r="181" spans="1:15" x14ac:dyDescent="0.3">
      <c r="A181" s="60">
        <v>42549</v>
      </c>
      <c r="B181" s="15">
        <f t="shared" si="18"/>
        <v>2016</v>
      </c>
      <c r="C181" s="15">
        <f t="shared" si="19"/>
        <v>6</v>
      </c>
      <c r="D181" s="15">
        <f t="shared" si="20"/>
        <v>3</v>
      </c>
      <c r="E181" s="15">
        <f t="shared" si="21"/>
        <v>0</v>
      </c>
      <c r="F181" s="15">
        <v>8438</v>
      </c>
      <c r="G181" s="15">
        <v>0</v>
      </c>
      <c r="H181" s="62">
        <f t="shared" si="22"/>
        <v>131.77536765442599</v>
      </c>
      <c r="I181" s="62">
        <f t="shared" si="25"/>
        <v>131</v>
      </c>
      <c r="J181" s="15">
        <f t="shared" si="23"/>
        <v>0</v>
      </c>
      <c r="K181" s="15">
        <f t="shared" si="24"/>
        <v>0</v>
      </c>
      <c r="L181" s="58">
        <f>'Luxjacky Assumptions Monthly'!$M$8*'Luxjacky Original'!G181</f>
        <v>0</v>
      </c>
      <c r="M181" s="58">
        <f>'Luxjacky Assumptions Monthly'!$M$6*'Luxjacky Assumptions Monthly'!$M$8*'Luxjacky Original'!F181</f>
        <v>4219</v>
      </c>
      <c r="N181" s="58">
        <f t="shared" si="26"/>
        <v>4219</v>
      </c>
      <c r="O181" s="58"/>
    </row>
    <row r="182" spans="1:15" x14ac:dyDescent="0.3">
      <c r="A182" s="60">
        <v>42550</v>
      </c>
      <c r="B182" s="15">
        <f t="shared" si="18"/>
        <v>2016</v>
      </c>
      <c r="C182" s="15">
        <f t="shared" si="19"/>
        <v>6</v>
      </c>
      <c r="D182" s="15">
        <f t="shared" si="20"/>
        <v>4</v>
      </c>
      <c r="E182" s="15">
        <f t="shared" si="21"/>
        <v>0</v>
      </c>
      <c r="F182" s="15">
        <v>8311</v>
      </c>
      <c r="G182" s="15">
        <v>0</v>
      </c>
      <c r="H182" s="62">
        <f t="shared" si="22"/>
        <v>121.14679824179433</v>
      </c>
      <c r="I182" s="62">
        <f t="shared" si="25"/>
        <v>127</v>
      </c>
      <c r="J182" s="15">
        <f t="shared" si="23"/>
        <v>0</v>
      </c>
      <c r="K182" s="15">
        <f t="shared" si="24"/>
        <v>0</v>
      </c>
      <c r="L182" s="58">
        <f>'Luxjacky Assumptions Monthly'!$M$8*'Luxjacky Original'!G182</f>
        <v>0</v>
      </c>
      <c r="M182" s="58">
        <f>'Luxjacky Assumptions Monthly'!$M$6*'Luxjacky Assumptions Monthly'!$M$8*'Luxjacky Original'!F182</f>
        <v>4155.5</v>
      </c>
      <c r="N182" s="58">
        <f t="shared" si="26"/>
        <v>4155.5</v>
      </c>
      <c r="O182" s="58"/>
    </row>
    <row r="183" spans="1:15" x14ac:dyDescent="0.3">
      <c r="A183" s="60">
        <v>42551</v>
      </c>
      <c r="B183" s="15">
        <f t="shared" si="18"/>
        <v>2016</v>
      </c>
      <c r="C183" s="15">
        <f t="shared" si="19"/>
        <v>6</v>
      </c>
      <c r="D183" s="15">
        <f t="shared" si="20"/>
        <v>5</v>
      </c>
      <c r="E183" s="15">
        <f t="shared" si="21"/>
        <v>0</v>
      </c>
      <c r="F183" s="15">
        <v>8172</v>
      </c>
      <c r="G183" s="15">
        <v>0</v>
      </c>
      <c r="H183" s="62">
        <f t="shared" si="22"/>
        <v>101.89562174613698</v>
      </c>
      <c r="I183" s="62">
        <f t="shared" si="25"/>
        <v>139</v>
      </c>
      <c r="J183" s="15">
        <f t="shared" si="23"/>
        <v>0</v>
      </c>
      <c r="K183" s="15">
        <f t="shared" si="24"/>
        <v>0</v>
      </c>
      <c r="L183" s="58">
        <f>'Luxjacky Assumptions Monthly'!$M$8*'Luxjacky Original'!G183</f>
        <v>0</v>
      </c>
      <c r="M183" s="58">
        <f>'Luxjacky Assumptions Monthly'!$M$6*'Luxjacky Assumptions Monthly'!$M$8*'Luxjacky Original'!F183</f>
        <v>4086</v>
      </c>
      <c r="N183" s="58">
        <f t="shared" si="26"/>
        <v>4086</v>
      </c>
      <c r="O183" s="58"/>
    </row>
    <row r="184" spans="1:15" x14ac:dyDescent="0.3">
      <c r="A184" s="60">
        <v>42552</v>
      </c>
      <c r="B184" s="15">
        <f t="shared" si="18"/>
        <v>2016</v>
      </c>
      <c r="C184" s="15">
        <f t="shared" si="19"/>
        <v>7</v>
      </c>
      <c r="D184" s="15">
        <f t="shared" si="20"/>
        <v>6</v>
      </c>
      <c r="E184" s="15">
        <f t="shared" si="21"/>
        <v>1</v>
      </c>
      <c r="F184" s="15">
        <v>8074</v>
      </c>
      <c r="G184" s="15">
        <v>0</v>
      </c>
      <c r="H184" s="62">
        <f t="shared" si="22"/>
        <v>85.873177957969077</v>
      </c>
      <c r="I184" s="62">
        <f t="shared" si="25"/>
        <v>98</v>
      </c>
      <c r="J184" s="15">
        <f t="shared" si="23"/>
        <v>0</v>
      </c>
      <c r="K184" s="15">
        <f t="shared" si="24"/>
        <v>0</v>
      </c>
      <c r="L184" s="58">
        <f>'Luxjacky Assumptions Monthly'!$M$8*'Luxjacky Original'!G184</f>
        <v>0</v>
      </c>
      <c r="M184" s="58">
        <f>'Luxjacky Assumptions Monthly'!$M$6*'Luxjacky Assumptions Monthly'!$M$8*'Luxjacky Original'!F184</f>
        <v>4037</v>
      </c>
      <c r="N184" s="58">
        <f t="shared" si="26"/>
        <v>4037</v>
      </c>
      <c r="O184" s="58"/>
    </row>
    <row r="185" spans="1:15" x14ac:dyDescent="0.3">
      <c r="A185" s="60">
        <v>42553</v>
      </c>
      <c r="B185" s="15">
        <f t="shared" si="18"/>
        <v>2016</v>
      </c>
      <c r="C185" s="15">
        <f t="shared" si="19"/>
        <v>7</v>
      </c>
      <c r="D185" s="15">
        <f t="shared" si="20"/>
        <v>7</v>
      </c>
      <c r="E185" s="15">
        <f t="shared" si="21"/>
        <v>1</v>
      </c>
      <c r="F185" s="15">
        <v>7982</v>
      </c>
      <c r="G185" s="15">
        <v>0</v>
      </c>
      <c r="H185" s="62">
        <f t="shared" si="22"/>
        <v>47.953699547968711</v>
      </c>
      <c r="I185" s="62">
        <f t="shared" si="25"/>
        <v>92</v>
      </c>
      <c r="J185" s="15">
        <f t="shared" si="23"/>
        <v>0</v>
      </c>
      <c r="K185" s="15">
        <f t="shared" si="24"/>
        <v>0</v>
      </c>
      <c r="L185" s="58">
        <f>'Luxjacky Assumptions Monthly'!$M$8*'Luxjacky Original'!G185</f>
        <v>0</v>
      </c>
      <c r="M185" s="58">
        <f>'Luxjacky Assumptions Monthly'!$M$6*'Luxjacky Assumptions Monthly'!$M$8*'Luxjacky Original'!F185</f>
        <v>3991</v>
      </c>
      <c r="N185" s="58">
        <f t="shared" si="26"/>
        <v>3991</v>
      </c>
      <c r="O185" s="58"/>
    </row>
    <row r="186" spans="1:15" x14ac:dyDescent="0.3">
      <c r="A186" s="60">
        <v>42554</v>
      </c>
      <c r="B186" s="15">
        <f t="shared" si="18"/>
        <v>2016</v>
      </c>
      <c r="C186" s="15">
        <f t="shared" si="19"/>
        <v>7</v>
      </c>
      <c r="D186" s="15">
        <f t="shared" si="20"/>
        <v>1</v>
      </c>
      <c r="E186" s="15">
        <f t="shared" si="21"/>
        <v>0</v>
      </c>
      <c r="F186" s="15">
        <v>7937</v>
      </c>
      <c r="G186" s="15">
        <v>0</v>
      </c>
      <c r="H186" s="62">
        <f t="shared" si="22"/>
        <v>132.11758535329426</v>
      </c>
      <c r="I186" s="62">
        <f t="shared" si="25"/>
        <v>45</v>
      </c>
      <c r="J186" s="15">
        <f t="shared" si="23"/>
        <v>0</v>
      </c>
      <c r="K186" s="15">
        <f t="shared" si="24"/>
        <v>0</v>
      </c>
      <c r="L186" s="58">
        <f>'Luxjacky Assumptions Monthly'!$M$8*'Luxjacky Original'!G186</f>
        <v>0</v>
      </c>
      <c r="M186" s="58">
        <f>'Luxjacky Assumptions Monthly'!$M$6*'Luxjacky Assumptions Monthly'!$M$8*'Luxjacky Original'!F186</f>
        <v>3968.5</v>
      </c>
      <c r="N186" s="58">
        <f t="shared" si="26"/>
        <v>3968.5</v>
      </c>
      <c r="O186" s="58"/>
    </row>
    <row r="187" spans="1:15" x14ac:dyDescent="0.3">
      <c r="A187" s="60">
        <v>42555</v>
      </c>
      <c r="B187" s="15">
        <f t="shared" si="18"/>
        <v>2016</v>
      </c>
      <c r="C187" s="15">
        <f t="shared" si="19"/>
        <v>7</v>
      </c>
      <c r="D187" s="15">
        <f t="shared" si="20"/>
        <v>2</v>
      </c>
      <c r="E187" s="15">
        <f t="shared" si="21"/>
        <v>0</v>
      </c>
      <c r="F187" s="15">
        <v>7816</v>
      </c>
      <c r="G187" s="15">
        <v>0</v>
      </c>
      <c r="H187" s="62">
        <f t="shared" si="22"/>
        <v>136.73526759507061</v>
      </c>
      <c r="I187" s="62">
        <f t="shared" si="25"/>
        <v>121</v>
      </c>
      <c r="J187" s="15">
        <f t="shared" si="23"/>
        <v>0</v>
      </c>
      <c r="K187" s="15">
        <f t="shared" si="24"/>
        <v>0</v>
      </c>
      <c r="L187" s="58">
        <f>'Luxjacky Assumptions Monthly'!$M$8*'Luxjacky Original'!G187</f>
        <v>0</v>
      </c>
      <c r="M187" s="58">
        <f>'Luxjacky Assumptions Monthly'!$M$6*'Luxjacky Assumptions Monthly'!$M$8*'Luxjacky Original'!F187</f>
        <v>3908</v>
      </c>
      <c r="N187" s="58">
        <f t="shared" si="26"/>
        <v>3908</v>
      </c>
      <c r="O187" s="58"/>
    </row>
    <row r="188" spans="1:15" x14ac:dyDescent="0.3">
      <c r="A188" s="60">
        <v>42556</v>
      </c>
      <c r="B188" s="15">
        <f t="shared" si="18"/>
        <v>2016</v>
      </c>
      <c r="C188" s="15">
        <f t="shared" si="19"/>
        <v>7</v>
      </c>
      <c r="D188" s="15">
        <f t="shared" si="20"/>
        <v>3</v>
      </c>
      <c r="E188" s="15">
        <f t="shared" si="21"/>
        <v>0</v>
      </c>
      <c r="F188" s="15">
        <v>7685</v>
      </c>
      <c r="G188" s="15">
        <v>0</v>
      </c>
      <c r="H188" s="62">
        <f t="shared" si="22"/>
        <v>134.12465988033208</v>
      </c>
      <c r="I188" s="62">
        <f t="shared" si="25"/>
        <v>131</v>
      </c>
      <c r="J188" s="15">
        <f t="shared" si="23"/>
        <v>0</v>
      </c>
      <c r="K188" s="15">
        <f t="shared" si="24"/>
        <v>0</v>
      </c>
      <c r="L188" s="58">
        <f>'Luxjacky Assumptions Monthly'!$M$8*'Luxjacky Original'!G188</f>
        <v>0</v>
      </c>
      <c r="M188" s="58">
        <f>'Luxjacky Assumptions Monthly'!$M$6*'Luxjacky Assumptions Monthly'!$M$8*'Luxjacky Original'!F188</f>
        <v>3842.5</v>
      </c>
      <c r="N188" s="58">
        <f t="shared" si="26"/>
        <v>3842.5</v>
      </c>
      <c r="O188" s="58"/>
    </row>
    <row r="189" spans="1:15" x14ac:dyDescent="0.3">
      <c r="A189" s="60">
        <v>42557</v>
      </c>
      <c r="B189" s="15">
        <f t="shared" si="18"/>
        <v>2016</v>
      </c>
      <c r="C189" s="15">
        <f t="shared" si="19"/>
        <v>7</v>
      </c>
      <c r="D189" s="15">
        <f t="shared" si="20"/>
        <v>4</v>
      </c>
      <c r="E189" s="15">
        <f t="shared" si="21"/>
        <v>0</v>
      </c>
      <c r="F189" s="15">
        <v>7544</v>
      </c>
      <c r="G189" s="15">
        <v>0</v>
      </c>
      <c r="H189" s="62">
        <f t="shared" si="22"/>
        <v>123.4960904677004</v>
      </c>
      <c r="I189" s="62">
        <f t="shared" si="25"/>
        <v>141</v>
      </c>
      <c r="J189" s="15">
        <f t="shared" si="23"/>
        <v>0</v>
      </c>
      <c r="K189" s="15">
        <f t="shared" si="24"/>
        <v>0</v>
      </c>
      <c r="L189" s="58">
        <f>'Luxjacky Assumptions Monthly'!$M$8*'Luxjacky Original'!G189</f>
        <v>0</v>
      </c>
      <c r="M189" s="58">
        <f>'Luxjacky Assumptions Monthly'!$M$6*'Luxjacky Assumptions Monthly'!$M$8*'Luxjacky Original'!F189</f>
        <v>3772</v>
      </c>
      <c r="N189" s="58">
        <f t="shared" si="26"/>
        <v>3772</v>
      </c>
      <c r="O189" s="58"/>
    </row>
    <row r="190" spans="1:15" x14ac:dyDescent="0.3">
      <c r="A190" s="60">
        <v>42558</v>
      </c>
      <c r="B190" s="15">
        <f t="shared" si="18"/>
        <v>2016</v>
      </c>
      <c r="C190" s="15">
        <f t="shared" si="19"/>
        <v>7</v>
      </c>
      <c r="D190" s="15">
        <f t="shared" si="20"/>
        <v>5</v>
      </c>
      <c r="E190" s="15">
        <f t="shared" si="21"/>
        <v>0</v>
      </c>
      <c r="F190" s="15">
        <v>7420</v>
      </c>
      <c r="G190" s="15">
        <v>0</v>
      </c>
      <c r="H190" s="62">
        <f t="shared" si="22"/>
        <v>104.24491397204307</v>
      </c>
      <c r="I190" s="62">
        <f t="shared" si="25"/>
        <v>124</v>
      </c>
      <c r="J190" s="15">
        <f t="shared" si="23"/>
        <v>0</v>
      </c>
      <c r="K190" s="15">
        <f t="shared" si="24"/>
        <v>0</v>
      </c>
      <c r="L190" s="58">
        <f>'Luxjacky Assumptions Monthly'!$M$8*'Luxjacky Original'!G190</f>
        <v>0</v>
      </c>
      <c r="M190" s="58">
        <f>'Luxjacky Assumptions Monthly'!$M$6*'Luxjacky Assumptions Monthly'!$M$8*'Luxjacky Original'!F190</f>
        <v>3710</v>
      </c>
      <c r="N190" s="58">
        <f t="shared" si="26"/>
        <v>3710</v>
      </c>
      <c r="O190" s="58"/>
    </row>
    <row r="191" spans="1:15" x14ac:dyDescent="0.3">
      <c r="A191" s="60">
        <v>42559</v>
      </c>
      <c r="B191" s="15">
        <f t="shared" si="18"/>
        <v>2016</v>
      </c>
      <c r="C191" s="15">
        <f t="shared" si="19"/>
        <v>7</v>
      </c>
      <c r="D191" s="15">
        <f t="shared" si="20"/>
        <v>6</v>
      </c>
      <c r="E191" s="15">
        <f t="shared" si="21"/>
        <v>1</v>
      </c>
      <c r="F191" s="15">
        <v>7325</v>
      </c>
      <c r="G191" s="15">
        <v>0</v>
      </c>
      <c r="H191" s="62">
        <f t="shared" si="22"/>
        <v>85.873177957969077</v>
      </c>
      <c r="I191" s="62">
        <f t="shared" si="25"/>
        <v>95</v>
      </c>
      <c r="J191" s="15">
        <f t="shared" si="23"/>
        <v>0</v>
      </c>
      <c r="K191" s="15">
        <f t="shared" si="24"/>
        <v>0</v>
      </c>
      <c r="L191" s="58">
        <f>'Luxjacky Assumptions Monthly'!$M$8*'Luxjacky Original'!G191</f>
        <v>0</v>
      </c>
      <c r="M191" s="58">
        <f>'Luxjacky Assumptions Monthly'!$M$6*'Luxjacky Assumptions Monthly'!$M$8*'Luxjacky Original'!F191</f>
        <v>3662.5</v>
      </c>
      <c r="N191" s="58">
        <f t="shared" si="26"/>
        <v>3662.5</v>
      </c>
      <c r="O191" s="58"/>
    </row>
    <row r="192" spans="1:15" x14ac:dyDescent="0.3">
      <c r="A192" s="60">
        <v>42560</v>
      </c>
      <c r="B192" s="15">
        <f t="shared" si="18"/>
        <v>2016</v>
      </c>
      <c r="C192" s="15">
        <f t="shared" si="19"/>
        <v>7</v>
      </c>
      <c r="D192" s="15">
        <f t="shared" si="20"/>
        <v>7</v>
      </c>
      <c r="E192" s="15">
        <f t="shared" si="21"/>
        <v>1</v>
      </c>
      <c r="F192" s="15">
        <v>7234</v>
      </c>
      <c r="G192" s="15">
        <v>0</v>
      </c>
      <c r="H192" s="62">
        <f t="shared" si="22"/>
        <v>47.953699547968711</v>
      </c>
      <c r="I192" s="62">
        <f t="shared" si="25"/>
        <v>91</v>
      </c>
      <c r="J192" s="15">
        <f t="shared" si="23"/>
        <v>0</v>
      </c>
      <c r="K192" s="15">
        <f t="shared" si="24"/>
        <v>0</v>
      </c>
      <c r="L192" s="58">
        <f>'Luxjacky Assumptions Monthly'!$M$8*'Luxjacky Original'!G192</f>
        <v>0</v>
      </c>
      <c r="M192" s="58">
        <f>'Luxjacky Assumptions Monthly'!$M$6*'Luxjacky Assumptions Monthly'!$M$8*'Luxjacky Original'!F192</f>
        <v>3617</v>
      </c>
      <c r="N192" s="58">
        <f t="shared" si="26"/>
        <v>3617</v>
      </c>
      <c r="O192" s="58"/>
    </row>
    <row r="193" spans="1:15" x14ac:dyDescent="0.3">
      <c r="A193" s="60">
        <v>42561</v>
      </c>
      <c r="B193" s="15">
        <f t="shared" si="18"/>
        <v>2016</v>
      </c>
      <c r="C193" s="15">
        <f t="shared" si="19"/>
        <v>7</v>
      </c>
      <c r="D193" s="15">
        <f t="shared" si="20"/>
        <v>1</v>
      </c>
      <c r="E193" s="15">
        <f t="shared" si="21"/>
        <v>0</v>
      </c>
      <c r="F193" s="15">
        <v>7186</v>
      </c>
      <c r="G193" s="15">
        <v>0</v>
      </c>
      <c r="H193" s="62">
        <f t="shared" si="22"/>
        <v>132.11758535329426</v>
      </c>
      <c r="I193" s="62">
        <f t="shared" si="25"/>
        <v>48</v>
      </c>
      <c r="J193" s="15">
        <f t="shared" si="23"/>
        <v>0</v>
      </c>
      <c r="K193" s="15">
        <f t="shared" si="24"/>
        <v>0</v>
      </c>
      <c r="L193" s="58">
        <f>'Luxjacky Assumptions Monthly'!$M$8*'Luxjacky Original'!G193</f>
        <v>0</v>
      </c>
      <c r="M193" s="58">
        <f>'Luxjacky Assumptions Monthly'!$M$6*'Luxjacky Assumptions Monthly'!$M$8*'Luxjacky Original'!F193</f>
        <v>3593</v>
      </c>
      <c r="N193" s="58">
        <f t="shared" si="26"/>
        <v>3593</v>
      </c>
      <c r="O193" s="58"/>
    </row>
    <row r="194" spans="1:15" x14ac:dyDescent="0.3">
      <c r="A194" s="60">
        <v>42562</v>
      </c>
      <c r="B194" s="15">
        <f t="shared" ref="B194:B257" si="27">YEAR(A194)</f>
        <v>2016</v>
      </c>
      <c r="C194" s="15">
        <f t="shared" ref="C194:C257" si="28">MONTH(A194)</f>
        <v>7</v>
      </c>
      <c r="D194" s="15">
        <f t="shared" ref="D194:D257" si="29">WEEKDAY(A194)</f>
        <v>2</v>
      </c>
      <c r="E194" s="15">
        <f t="shared" ref="E194:E257" si="30">IF(OR(D194=6,D194=7),1,0)</f>
        <v>0</v>
      </c>
      <c r="F194" s="15">
        <v>7047</v>
      </c>
      <c r="G194" s="15">
        <v>0</v>
      </c>
      <c r="H194" s="62">
        <f t="shared" ref="H194:H257" si="31">100-2.17*D194^2.25+12.77*D194+EXP(-D194/0.032)+5*C194^0.75+10*E194+20*(B194-2016)</f>
        <v>136.73526759507061</v>
      </c>
      <c r="I194" s="62">
        <f t="shared" si="25"/>
        <v>139</v>
      </c>
      <c r="J194" s="15">
        <f t="shared" si="23"/>
        <v>0</v>
      </c>
      <c r="K194" s="15">
        <f t="shared" si="24"/>
        <v>0</v>
      </c>
      <c r="L194" s="58">
        <f>'Luxjacky Assumptions Monthly'!$M$8*'Luxjacky Original'!G194</f>
        <v>0</v>
      </c>
      <c r="M194" s="58">
        <f>'Luxjacky Assumptions Monthly'!$M$6*'Luxjacky Assumptions Monthly'!$M$8*'Luxjacky Original'!F194</f>
        <v>3523.5</v>
      </c>
      <c r="N194" s="58">
        <f t="shared" si="26"/>
        <v>3523.5</v>
      </c>
      <c r="O194" s="58"/>
    </row>
    <row r="195" spans="1:15" x14ac:dyDescent="0.3">
      <c r="A195" s="60">
        <v>42563</v>
      </c>
      <c r="B195" s="15">
        <f t="shared" si="27"/>
        <v>2016</v>
      </c>
      <c r="C195" s="15">
        <f t="shared" si="28"/>
        <v>7</v>
      </c>
      <c r="D195" s="15">
        <f t="shared" si="29"/>
        <v>3</v>
      </c>
      <c r="E195" s="15">
        <f t="shared" si="30"/>
        <v>0</v>
      </c>
      <c r="F195" s="15">
        <v>6901</v>
      </c>
      <c r="G195" s="15">
        <v>0</v>
      </c>
      <c r="H195" s="62">
        <f t="shared" si="31"/>
        <v>134.12465988033208</v>
      </c>
      <c r="I195" s="62">
        <f t="shared" si="25"/>
        <v>146</v>
      </c>
      <c r="J195" s="15">
        <f t="shared" ref="J195:J258" si="32">IF(G195&gt;0,1,0)</f>
        <v>0</v>
      </c>
      <c r="K195" s="15">
        <f t="shared" ref="K195:K258" si="33">4000*J195</f>
        <v>0</v>
      </c>
      <c r="L195" s="58">
        <f>'Luxjacky Assumptions Monthly'!$M$8*'Luxjacky Original'!G195</f>
        <v>0</v>
      </c>
      <c r="M195" s="58">
        <f>'Luxjacky Assumptions Monthly'!$M$6*'Luxjacky Assumptions Monthly'!$M$8*'Luxjacky Original'!F195</f>
        <v>3450.5</v>
      </c>
      <c r="N195" s="58">
        <f t="shared" si="26"/>
        <v>3450.5</v>
      </c>
      <c r="O195" s="58"/>
    </row>
    <row r="196" spans="1:15" x14ac:dyDescent="0.3">
      <c r="A196" s="60">
        <v>42564</v>
      </c>
      <c r="B196" s="15">
        <f t="shared" si="27"/>
        <v>2016</v>
      </c>
      <c r="C196" s="15">
        <f t="shared" si="28"/>
        <v>7</v>
      </c>
      <c r="D196" s="15">
        <f t="shared" si="29"/>
        <v>4</v>
      </c>
      <c r="E196" s="15">
        <f t="shared" si="30"/>
        <v>0</v>
      </c>
      <c r="F196" s="15">
        <v>6780</v>
      </c>
      <c r="G196" s="15">
        <v>0</v>
      </c>
      <c r="H196" s="62">
        <f t="shared" si="31"/>
        <v>123.4960904677004</v>
      </c>
      <c r="I196" s="62">
        <f t="shared" ref="I196:I259" si="34">F195-F196+G196</f>
        <v>121</v>
      </c>
      <c r="J196" s="15">
        <f t="shared" si="32"/>
        <v>0</v>
      </c>
      <c r="K196" s="15">
        <f t="shared" si="33"/>
        <v>0</v>
      </c>
      <c r="L196" s="58">
        <f>'Luxjacky Assumptions Monthly'!$M$8*'Luxjacky Original'!G196</f>
        <v>0</v>
      </c>
      <c r="M196" s="58">
        <f>'Luxjacky Assumptions Monthly'!$M$6*'Luxjacky Assumptions Monthly'!$M$8*'Luxjacky Original'!F196</f>
        <v>3390</v>
      </c>
      <c r="N196" s="58">
        <f t="shared" ref="N196:N259" si="35">SUM(K196:M196)</f>
        <v>3390</v>
      </c>
      <c r="O196" s="58"/>
    </row>
    <row r="197" spans="1:15" x14ac:dyDescent="0.3">
      <c r="A197" s="60">
        <v>42565</v>
      </c>
      <c r="B197" s="15">
        <f t="shared" si="27"/>
        <v>2016</v>
      </c>
      <c r="C197" s="15">
        <f t="shared" si="28"/>
        <v>7</v>
      </c>
      <c r="D197" s="15">
        <f t="shared" si="29"/>
        <v>5</v>
      </c>
      <c r="E197" s="15">
        <f t="shared" si="30"/>
        <v>0</v>
      </c>
      <c r="F197" s="15">
        <v>6650</v>
      </c>
      <c r="G197" s="15">
        <v>0</v>
      </c>
      <c r="H197" s="62">
        <f t="shared" si="31"/>
        <v>104.24491397204307</v>
      </c>
      <c r="I197" s="62">
        <f t="shared" si="34"/>
        <v>130</v>
      </c>
      <c r="J197" s="15">
        <f t="shared" si="32"/>
        <v>0</v>
      </c>
      <c r="K197" s="15">
        <f t="shared" si="33"/>
        <v>0</v>
      </c>
      <c r="L197" s="58">
        <f>'Luxjacky Assumptions Monthly'!$M$8*'Luxjacky Original'!G197</f>
        <v>0</v>
      </c>
      <c r="M197" s="58">
        <f>'Luxjacky Assumptions Monthly'!$M$6*'Luxjacky Assumptions Monthly'!$M$8*'Luxjacky Original'!F197</f>
        <v>3325</v>
      </c>
      <c r="N197" s="58">
        <f t="shared" si="35"/>
        <v>3325</v>
      </c>
      <c r="O197" s="58"/>
    </row>
    <row r="198" spans="1:15" x14ac:dyDescent="0.3">
      <c r="A198" s="60">
        <v>42566</v>
      </c>
      <c r="B198" s="15">
        <f t="shared" si="27"/>
        <v>2016</v>
      </c>
      <c r="C198" s="15">
        <f t="shared" si="28"/>
        <v>7</v>
      </c>
      <c r="D198" s="15">
        <f t="shared" si="29"/>
        <v>6</v>
      </c>
      <c r="E198" s="15">
        <f t="shared" si="30"/>
        <v>1</v>
      </c>
      <c r="F198" s="15">
        <v>6538</v>
      </c>
      <c r="G198" s="15">
        <v>0</v>
      </c>
      <c r="H198" s="62">
        <f t="shared" si="31"/>
        <v>85.873177957969077</v>
      </c>
      <c r="I198" s="62">
        <f t="shared" si="34"/>
        <v>112</v>
      </c>
      <c r="J198" s="15">
        <f t="shared" si="32"/>
        <v>0</v>
      </c>
      <c r="K198" s="15">
        <f t="shared" si="33"/>
        <v>0</v>
      </c>
      <c r="L198" s="58">
        <f>'Luxjacky Assumptions Monthly'!$M$8*'Luxjacky Original'!G198</f>
        <v>0</v>
      </c>
      <c r="M198" s="58">
        <f>'Luxjacky Assumptions Monthly'!$M$6*'Luxjacky Assumptions Monthly'!$M$8*'Luxjacky Original'!F198</f>
        <v>3269</v>
      </c>
      <c r="N198" s="58">
        <f t="shared" si="35"/>
        <v>3269</v>
      </c>
      <c r="O198" s="58"/>
    </row>
    <row r="199" spans="1:15" x14ac:dyDescent="0.3">
      <c r="A199" s="60">
        <v>42567</v>
      </c>
      <c r="B199" s="15">
        <f t="shared" si="27"/>
        <v>2016</v>
      </c>
      <c r="C199" s="15">
        <f t="shared" si="28"/>
        <v>7</v>
      </c>
      <c r="D199" s="15">
        <f t="shared" si="29"/>
        <v>7</v>
      </c>
      <c r="E199" s="15">
        <f t="shared" si="30"/>
        <v>1</v>
      </c>
      <c r="F199" s="15">
        <v>6472</v>
      </c>
      <c r="G199" s="15">
        <v>0</v>
      </c>
      <c r="H199" s="62">
        <f t="shared" si="31"/>
        <v>47.953699547968711</v>
      </c>
      <c r="I199" s="62">
        <f t="shared" si="34"/>
        <v>66</v>
      </c>
      <c r="J199" s="15">
        <f t="shared" si="32"/>
        <v>0</v>
      </c>
      <c r="K199" s="15">
        <f t="shared" si="33"/>
        <v>0</v>
      </c>
      <c r="L199" s="58">
        <f>'Luxjacky Assumptions Monthly'!$M$8*'Luxjacky Original'!G199</f>
        <v>0</v>
      </c>
      <c r="M199" s="58">
        <f>'Luxjacky Assumptions Monthly'!$M$6*'Luxjacky Assumptions Monthly'!$M$8*'Luxjacky Original'!F199</f>
        <v>3236</v>
      </c>
      <c r="N199" s="58">
        <f t="shared" si="35"/>
        <v>3236</v>
      </c>
      <c r="O199" s="58"/>
    </row>
    <row r="200" spans="1:15" x14ac:dyDescent="0.3">
      <c r="A200" s="60">
        <v>42568</v>
      </c>
      <c r="B200" s="15">
        <f t="shared" si="27"/>
        <v>2016</v>
      </c>
      <c r="C200" s="15">
        <f t="shared" si="28"/>
        <v>7</v>
      </c>
      <c r="D200" s="15">
        <f t="shared" si="29"/>
        <v>1</v>
      </c>
      <c r="E200" s="15">
        <f t="shared" si="30"/>
        <v>0</v>
      </c>
      <c r="F200" s="15">
        <v>6418</v>
      </c>
      <c r="G200" s="15">
        <v>0</v>
      </c>
      <c r="H200" s="62">
        <f t="shared" si="31"/>
        <v>132.11758535329426</v>
      </c>
      <c r="I200" s="62">
        <f t="shared" si="34"/>
        <v>54</v>
      </c>
      <c r="J200" s="15">
        <f t="shared" si="32"/>
        <v>0</v>
      </c>
      <c r="K200" s="15">
        <f t="shared" si="33"/>
        <v>0</v>
      </c>
      <c r="L200" s="58">
        <f>'Luxjacky Assumptions Monthly'!$M$8*'Luxjacky Original'!G200</f>
        <v>0</v>
      </c>
      <c r="M200" s="58">
        <f>'Luxjacky Assumptions Monthly'!$M$6*'Luxjacky Assumptions Monthly'!$M$8*'Luxjacky Original'!F200</f>
        <v>3209</v>
      </c>
      <c r="N200" s="58">
        <f t="shared" si="35"/>
        <v>3209</v>
      </c>
      <c r="O200" s="58"/>
    </row>
    <row r="201" spans="1:15" x14ac:dyDescent="0.3">
      <c r="A201" s="60">
        <v>42569</v>
      </c>
      <c r="B201" s="15">
        <f t="shared" si="27"/>
        <v>2016</v>
      </c>
      <c r="C201" s="15">
        <f t="shared" si="28"/>
        <v>7</v>
      </c>
      <c r="D201" s="15">
        <f t="shared" si="29"/>
        <v>2</v>
      </c>
      <c r="E201" s="15">
        <f t="shared" si="30"/>
        <v>0</v>
      </c>
      <c r="F201" s="15">
        <v>6291</v>
      </c>
      <c r="G201" s="15">
        <v>0</v>
      </c>
      <c r="H201" s="62">
        <f t="shared" si="31"/>
        <v>136.73526759507061</v>
      </c>
      <c r="I201" s="62">
        <f t="shared" si="34"/>
        <v>127</v>
      </c>
      <c r="J201" s="15">
        <f t="shared" si="32"/>
        <v>0</v>
      </c>
      <c r="K201" s="15">
        <f t="shared" si="33"/>
        <v>0</v>
      </c>
      <c r="L201" s="58">
        <f>'Luxjacky Assumptions Monthly'!$M$8*'Luxjacky Original'!G201</f>
        <v>0</v>
      </c>
      <c r="M201" s="58">
        <f>'Luxjacky Assumptions Monthly'!$M$6*'Luxjacky Assumptions Monthly'!$M$8*'Luxjacky Original'!F201</f>
        <v>3145.5</v>
      </c>
      <c r="N201" s="58">
        <f t="shared" si="35"/>
        <v>3145.5</v>
      </c>
      <c r="O201" s="58"/>
    </row>
    <row r="202" spans="1:15" x14ac:dyDescent="0.3">
      <c r="A202" s="60">
        <v>42570</v>
      </c>
      <c r="B202" s="15">
        <f t="shared" si="27"/>
        <v>2016</v>
      </c>
      <c r="C202" s="15">
        <f t="shared" si="28"/>
        <v>7</v>
      </c>
      <c r="D202" s="15">
        <f t="shared" si="29"/>
        <v>3</v>
      </c>
      <c r="E202" s="15">
        <f t="shared" si="30"/>
        <v>0</v>
      </c>
      <c r="F202" s="15">
        <v>6154</v>
      </c>
      <c r="G202" s="15">
        <v>0</v>
      </c>
      <c r="H202" s="62">
        <f t="shared" si="31"/>
        <v>134.12465988033208</v>
      </c>
      <c r="I202" s="62">
        <f t="shared" si="34"/>
        <v>137</v>
      </c>
      <c r="J202" s="15">
        <f t="shared" si="32"/>
        <v>0</v>
      </c>
      <c r="K202" s="15">
        <f t="shared" si="33"/>
        <v>0</v>
      </c>
      <c r="L202" s="58">
        <f>'Luxjacky Assumptions Monthly'!$M$8*'Luxjacky Original'!G202</f>
        <v>0</v>
      </c>
      <c r="M202" s="58">
        <f>'Luxjacky Assumptions Monthly'!$M$6*'Luxjacky Assumptions Monthly'!$M$8*'Luxjacky Original'!F202</f>
        <v>3077</v>
      </c>
      <c r="N202" s="58">
        <f t="shared" si="35"/>
        <v>3077</v>
      </c>
      <c r="O202" s="58"/>
    </row>
    <row r="203" spans="1:15" x14ac:dyDescent="0.3">
      <c r="A203" s="60">
        <v>42571</v>
      </c>
      <c r="B203" s="15">
        <f t="shared" si="27"/>
        <v>2016</v>
      </c>
      <c r="C203" s="15">
        <f t="shared" si="28"/>
        <v>7</v>
      </c>
      <c r="D203" s="15">
        <f t="shared" si="29"/>
        <v>4</v>
      </c>
      <c r="E203" s="15">
        <f t="shared" si="30"/>
        <v>0</v>
      </c>
      <c r="F203" s="15">
        <v>6022</v>
      </c>
      <c r="G203" s="15">
        <v>0</v>
      </c>
      <c r="H203" s="62">
        <f t="shared" si="31"/>
        <v>123.4960904677004</v>
      </c>
      <c r="I203" s="62">
        <f t="shared" si="34"/>
        <v>132</v>
      </c>
      <c r="J203" s="15">
        <f t="shared" si="32"/>
        <v>0</v>
      </c>
      <c r="K203" s="15">
        <f t="shared" si="33"/>
        <v>0</v>
      </c>
      <c r="L203" s="58">
        <f>'Luxjacky Assumptions Monthly'!$M$8*'Luxjacky Original'!G203</f>
        <v>0</v>
      </c>
      <c r="M203" s="58">
        <f>'Luxjacky Assumptions Monthly'!$M$6*'Luxjacky Assumptions Monthly'!$M$8*'Luxjacky Original'!F203</f>
        <v>3011</v>
      </c>
      <c r="N203" s="58">
        <f t="shared" si="35"/>
        <v>3011</v>
      </c>
      <c r="O203" s="58"/>
    </row>
    <row r="204" spans="1:15" x14ac:dyDescent="0.3">
      <c r="A204" s="60">
        <v>42572</v>
      </c>
      <c r="B204" s="15">
        <f t="shared" si="27"/>
        <v>2016</v>
      </c>
      <c r="C204" s="15">
        <f t="shared" si="28"/>
        <v>7</v>
      </c>
      <c r="D204" s="15">
        <f t="shared" si="29"/>
        <v>5</v>
      </c>
      <c r="E204" s="15">
        <f t="shared" si="30"/>
        <v>0</v>
      </c>
      <c r="F204" s="15">
        <v>5900</v>
      </c>
      <c r="G204" s="15">
        <v>0</v>
      </c>
      <c r="H204" s="62">
        <f t="shared" si="31"/>
        <v>104.24491397204307</v>
      </c>
      <c r="I204" s="62">
        <f t="shared" si="34"/>
        <v>122</v>
      </c>
      <c r="J204" s="15">
        <f t="shared" si="32"/>
        <v>0</v>
      </c>
      <c r="K204" s="15">
        <f t="shared" si="33"/>
        <v>0</v>
      </c>
      <c r="L204" s="58">
        <f>'Luxjacky Assumptions Monthly'!$M$8*'Luxjacky Original'!G204</f>
        <v>0</v>
      </c>
      <c r="M204" s="58">
        <f>'Luxjacky Assumptions Monthly'!$M$6*'Luxjacky Assumptions Monthly'!$M$8*'Luxjacky Original'!F204</f>
        <v>2950</v>
      </c>
      <c r="N204" s="58">
        <f t="shared" si="35"/>
        <v>2950</v>
      </c>
      <c r="O204" s="58"/>
    </row>
    <row r="205" spans="1:15" x14ac:dyDescent="0.3">
      <c r="A205" s="60">
        <v>42573</v>
      </c>
      <c r="B205" s="15">
        <f t="shared" si="27"/>
        <v>2016</v>
      </c>
      <c r="C205" s="15">
        <f t="shared" si="28"/>
        <v>7</v>
      </c>
      <c r="D205" s="15">
        <f t="shared" si="29"/>
        <v>6</v>
      </c>
      <c r="E205" s="15">
        <f t="shared" si="30"/>
        <v>1</v>
      </c>
      <c r="F205" s="15">
        <v>5810</v>
      </c>
      <c r="G205" s="15">
        <v>0</v>
      </c>
      <c r="H205" s="62">
        <f t="shared" si="31"/>
        <v>85.873177957969077</v>
      </c>
      <c r="I205" s="62">
        <f t="shared" si="34"/>
        <v>90</v>
      </c>
      <c r="J205" s="15">
        <f t="shared" si="32"/>
        <v>0</v>
      </c>
      <c r="K205" s="15">
        <f t="shared" si="33"/>
        <v>0</v>
      </c>
      <c r="L205" s="58">
        <f>'Luxjacky Assumptions Monthly'!$M$8*'Luxjacky Original'!G205</f>
        <v>0</v>
      </c>
      <c r="M205" s="58">
        <f>'Luxjacky Assumptions Monthly'!$M$6*'Luxjacky Assumptions Monthly'!$M$8*'Luxjacky Original'!F205</f>
        <v>2905</v>
      </c>
      <c r="N205" s="58">
        <f t="shared" si="35"/>
        <v>2905</v>
      </c>
      <c r="O205" s="58"/>
    </row>
    <row r="206" spans="1:15" x14ac:dyDescent="0.3">
      <c r="A206" s="60">
        <v>42574</v>
      </c>
      <c r="B206" s="15">
        <f t="shared" si="27"/>
        <v>2016</v>
      </c>
      <c r="C206" s="15">
        <f t="shared" si="28"/>
        <v>7</v>
      </c>
      <c r="D206" s="15">
        <f t="shared" si="29"/>
        <v>7</v>
      </c>
      <c r="E206" s="15">
        <f t="shared" si="30"/>
        <v>1</v>
      </c>
      <c r="F206" s="15">
        <v>5728</v>
      </c>
      <c r="G206" s="15">
        <v>0</v>
      </c>
      <c r="H206" s="62">
        <f t="shared" si="31"/>
        <v>47.953699547968711</v>
      </c>
      <c r="I206" s="62">
        <f t="shared" si="34"/>
        <v>82</v>
      </c>
      <c r="J206" s="15">
        <f t="shared" si="32"/>
        <v>0</v>
      </c>
      <c r="K206" s="15">
        <f t="shared" si="33"/>
        <v>0</v>
      </c>
      <c r="L206" s="58">
        <f>'Luxjacky Assumptions Monthly'!$M$8*'Luxjacky Original'!G206</f>
        <v>0</v>
      </c>
      <c r="M206" s="58">
        <f>'Luxjacky Assumptions Monthly'!$M$6*'Luxjacky Assumptions Monthly'!$M$8*'Luxjacky Original'!F206</f>
        <v>2864</v>
      </c>
      <c r="N206" s="58">
        <f t="shared" si="35"/>
        <v>2864</v>
      </c>
      <c r="O206" s="58"/>
    </row>
    <row r="207" spans="1:15" x14ac:dyDescent="0.3">
      <c r="A207" s="60">
        <v>42575</v>
      </c>
      <c r="B207" s="15">
        <f t="shared" si="27"/>
        <v>2016</v>
      </c>
      <c r="C207" s="15">
        <f t="shared" si="28"/>
        <v>7</v>
      </c>
      <c r="D207" s="15">
        <f t="shared" si="29"/>
        <v>1</v>
      </c>
      <c r="E207" s="15">
        <f t="shared" si="30"/>
        <v>0</v>
      </c>
      <c r="F207" s="15">
        <v>5690</v>
      </c>
      <c r="G207" s="15">
        <v>0</v>
      </c>
      <c r="H207" s="62">
        <f t="shared" si="31"/>
        <v>132.11758535329426</v>
      </c>
      <c r="I207" s="62">
        <f t="shared" si="34"/>
        <v>38</v>
      </c>
      <c r="J207" s="15">
        <f t="shared" si="32"/>
        <v>0</v>
      </c>
      <c r="K207" s="15">
        <f t="shared" si="33"/>
        <v>0</v>
      </c>
      <c r="L207" s="58">
        <f>'Luxjacky Assumptions Monthly'!$M$8*'Luxjacky Original'!G207</f>
        <v>0</v>
      </c>
      <c r="M207" s="58">
        <f>'Luxjacky Assumptions Monthly'!$M$6*'Luxjacky Assumptions Monthly'!$M$8*'Luxjacky Original'!F207</f>
        <v>2845</v>
      </c>
      <c r="N207" s="58">
        <f t="shared" si="35"/>
        <v>2845</v>
      </c>
      <c r="O207" s="58"/>
    </row>
    <row r="208" spans="1:15" x14ac:dyDescent="0.3">
      <c r="A208" s="60">
        <v>42576</v>
      </c>
      <c r="B208" s="15">
        <f t="shared" si="27"/>
        <v>2016</v>
      </c>
      <c r="C208" s="15">
        <f t="shared" si="28"/>
        <v>7</v>
      </c>
      <c r="D208" s="15">
        <f t="shared" si="29"/>
        <v>2</v>
      </c>
      <c r="E208" s="15">
        <f t="shared" si="30"/>
        <v>0</v>
      </c>
      <c r="F208" s="15">
        <v>5563</v>
      </c>
      <c r="G208" s="15">
        <v>0</v>
      </c>
      <c r="H208" s="62">
        <f t="shared" si="31"/>
        <v>136.73526759507061</v>
      </c>
      <c r="I208" s="62">
        <f t="shared" si="34"/>
        <v>127</v>
      </c>
      <c r="J208" s="15">
        <f t="shared" si="32"/>
        <v>0</v>
      </c>
      <c r="K208" s="15">
        <f t="shared" si="33"/>
        <v>0</v>
      </c>
      <c r="L208" s="58">
        <f>'Luxjacky Assumptions Monthly'!$M$8*'Luxjacky Original'!G208</f>
        <v>0</v>
      </c>
      <c r="M208" s="58">
        <f>'Luxjacky Assumptions Monthly'!$M$6*'Luxjacky Assumptions Monthly'!$M$8*'Luxjacky Original'!F208</f>
        <v>2781.5</v>
      </c>
      <c r="N208" s="58">
        <f t="shared" si="35"/>
        <v>2781.5</v>
      </c>
      <c r="O208" s="58"/>
    </row>
    <row r="209" spans="1:15" x14ac:dyDescent="0.3">
      <c r="A209" s="60">
        <v>42577</v>
      </c>
      <c r="B209" s="15">
        <f t="shared" si="27"/>
        <v>2016</v>
      </c>
      <c r="C209" s="15">
        <f t="shared" si="28"/>
        <v>7</v>
      </c>
      <c r="D209" s="15">
        <f t="shared" si="29"/>
        <v>3</v>
      </c>
      <c r="E209" s="15">
        <f t="shared" si="30"/>
        <v>0</v>
      </c>
      <c r="F209" s="15">
        <v>5413</v>
      </c>
      <c r="G209" s="15">
        <v>0</v>
      </c>
      <c r="H209" s="62">
        <f t="shared" si="31"/>
        <v>134.12465988033208</v>
      </c>
      <c r="I209" s="62">
        <f t="shared" si="34"/>
        <v>150</v>
      </c>
      <c r="J209" s="15">
        <f t="shared" si="32"/>
        <v>0</v>
      </c>
      <c r="K209" s="15">
        <f t="shared" si="33"/>
        <v>0</v>
      </c>
      <c r="L209" s="58">
        <f>'Luxjacky Assumptions Monthly'!$M$8*'Luxjacky Original'!G209</f>
        <v>0</v>
      </c>
      <c r="M209" s="58">
        <f>'Luxjacky Assumptions Monthly'!$M$6*'Luxjacky Assumptions Monthly'!$M$8*'Luxjacky Original'!F209</f>
        <v>2706.5</v>
      </c>
      <c r="N209" s="58">
        <f t="shared" si="35"/>
        <v>2706.5</v>
      </c>
      <c r="O209" s="58"/>
    </row>
    <row r="210" spans="1:15" x14ac:dyDescent="0.3">
      <c r="A210" s="60">
        <v>42578</v>
      </c>
      <c r="B210" s="15">
        <f t="shared" si="27"/>
        <v>2016</v>
      </c>
      <c r="C210" s="15">
        <f t="shared" si="28"/>
        <v>7</v>
      </c>
      <c r="D210" s="15">
        <f t="shared" si="29"/>
        <v>4</v>
      </c>
      <c r="E210" s="15">
        <f t="shared" si="30"/>
        <v>0</v>
      </c>
      <c r="F210" s="15">
        <v>5284</v>
      </c>
      <c r="G210" s="15">
        <v>0</v>
      </c>
      <c r="H210" s="62">
        <f t="shared" si="31"/>
        <v>123.4960904677004</v>
      </c>
      <c r="I210" s="62">
        <f t="shared" si="34"/>
        <v>129</v>
      </c>
      <c r="J210" s="15">
        <f t="shared" si="32"/>
        <v>0</v>
      </c>
      <c r="K210" s="15">
        <f t="shared" si="33"/>
        <v>0</v>
      </c>
      <c r="L210" s="58">
        <f>'Luxjacky Assumptions Monthly'!$M$8*'Luxjacky Original'!G210</f>
        <v>0</v>
      </c>
      <c r="M210" s="58">
        <f>'Luxjacky Assumptions Monthly'!$M$6*'Luxjacky Assumptions Monthly'!$M$8*'Luxjacky Original'!F210</f>
        <v>2642</v>
      </c>
      <c r="N210" s="58">
        <f t="shared" si="35"/>
        <v>2642</v>
      </c>
      <c r="O210" s="58"/>
    </row>
    <row r="211" spans="1:15" x14ac:dyDescent="0.3">
      <c r="A211" s="60">
        <v>42579</v>
      </c>
      <c r="B211" s="15">
        <f t="shared" si="27"/>
        <v>2016</v>
      </c>
      <c r="C211" s="15">
        <f t="shared" si="28"/>
        <v>7</v>
      </c>
      <c r="D211" s="15">
        <f t="shared" si="29"/>
        <v>5</v>
      </c>
      <c r="E211" s="15">
        <f t="shared" si="30"/>
        <v>0</v>
      </c>
      <c r="F211" s="15">
        <v>5166</v>
      </c>
      <c r="G211" s="15">
        <v>0</v>
      </c>
      <c r="H211" s="62">
        <f t="shared" si="31"/>
        <v>104.24491397204307</v>
      </c>
      <c r="I211" s="62">
        <f t="shared" si="34"/>
        <v>118</v>
      </c>
      <c r="J211" s="15">
        <f t="shared" si="32"/>
        <v>0</v>
      </c>
      <c r="K211" s="15">
        <f t="shared" si="33"/>
        <v>0</v>
      </c>
      <c r="L211" s="58">
        <f>'Luxjacky Assumptions Monthly'!$M$8*'Luxjacky Original'!G211</f>
        <v>0</v>
      </c>
      <c r="M211" s="58">
        <f>'Luxjacky Assumptions Monthly'!$M$6*'Luxjacky Assumptions Monthly'!$M$8*'Luxjacky Original'!F211</f>
        <v>2583</v>
      </c>
      <c r="N211" s="58">
        <f t="shared" si="35"/>
        <v>2583</v>
      </c>
      <c r="O211" s="58"/>
    </row>
    <row r="212" spans="1:15" x14ac:dyDescent="0.3">
      <c r="A212" s="60">
        <v>42580</v>
      </c>
      <c r="B212" s="15">
        <f t="shared" si="27"/>
        <v>2016</v>
      </c>
      <c r="C212" s="15">
        <f t="shared" si="28"/>
        <v>7</v>
      </c>
      <c r="D212" s="15">
        <f t="shared" si="29"/>
        <v>6</v>
      </c>
      <c r="E212" s="15">
        <f t="shared" si="30"/>
        <v>1</v>
      </c>
      <c r="F212" s="15">
        <v>5066</v>
      </c>
      <c r="G212" s="15">
        <v>0</v>
      </c>
      <c r="H212" s="62">
        <f t="shared" si="31"/>
        <v>85.873177957969077</v>
      </c>
      <c r="I212" s="62">
        <f t="shared" si="34"/>
        <v>100</v>
      </c>
      <c r="J212" s="15">
        <f t="shared" si="32"/>
        <v>0</v>
      </c>
      <c r="K212" s="15">
        <f t="shared" si="33"/>
        <v>0</v>
      </c>
      <c r="L212" s="58">
        <f>'Luxjacky Assumptions Monthly'!$M$8*'Luxjacky Original'!G212</f>
        <v>0</v>
      </c>
      <c r="M212" s="58">
        <f>'Luxjacky Assumptions Monthly'!$M$6*'Luxjacky Assumptions Monthly'!$M$8*'Luxjacky Original'!F212</f>
        <v>2533</v>
      </c>
      <c r="N212" s="58">
        <f t="shared" si="35"/>
        <v>2533</v>
      </c>
      <c r="O212" s="58"/>
    </row>
    <row r="213" spans="1:15" x14ac:dyDescent="0.3">
      <c r="A213" s="60">
        <v>42581</v>
      </c>
      <c r="B213" s="15">
        <f t="shared" si="27"/>
        <v>2016</v>
      </c>
      <c r="C213" s="15">
        <f t="shared" si="28"/>
        <v>7</v>
      </c>
      <c r="D213" s="15">
        <f t="shared" si="29"/>
        <v>7</v>
      </c>
      <c r="E213" s="15">
        <f t="shared" si="30"/>
        <v>1</v>
      </c>
      <c r="F213" s="15">
        <v>4982</v>
      </c>
      <c r="G213" s="15">
        <v>0</v>
      </c>
      <c r="H213" s="62">
        <f t="shared" si="31"/>
        <v>47.953699547968711</v>
      </c>
      <c r="I213" s="62">
        <f t="shared" si="34"/>
        <v>84</v>
      </c>
      <c r="J213" s="15">
        <f t="shared" si="32"/>
        <v>0</v>
      </c>
      <c r="K213" s="15">
        <f t="shared" si="33"/>
        <v>0</v>
      </c>
      <c r="L213" s="58">
        <f>'Luxjacky Assumptions Monthly'!$M$8*'Luxjacky Original'!G213</f>
        <v>0</v>
      </c>
      <c r="M213" s="58">
        <f>'Luxjacky Assumptions Monthly'!$M$6*'Luxjacky Assumptions Monthly'!$M$8*'Luxjacky Original'!F213</f>
        <v>2491</v>
      </c>
      <c r="N213" s="58">
        <f t="shared" si="35"/>
        <v>2491</v>
      </c>
      <c r="O213" s="58"/>
    </row>
    <row r="214" spans="1:15" x14ac:dyDescent="0.3">
      <c r="A214" s="60">
        <v>42582</v>
      </c>
      <c r="B214" s="15">
        <f t="shared" si="27"/>
        <v>2016</v>
      </c>
      <c r="C214" s="15">
        <f t="shared" si="28"/>
        <v>7</v>
      </c>
      <c r="D214" s="15">
        <f t="shared" si="29"/>
        <v>1</v>
      </c>
      <c r="E214" s="15">
        <f t="shared" si="30"/>
        <v>0</v>
      </c>
      <c r="F214" s="15">
        <v>4936</v>
      </c>
      <c r="G214" s="15">
        <v>0</v>
      </c>
      <c r="H214" s="62">
        <f t="shared" si="31"/>
        <v>132.11758535329426</v>
      </c>
      <c r="I214" s="62">
        <f t="shared" si="34"/>
        <v>46</v>
      </c>
      <c r="J214" s="15">
        <f t="shared" si="32"/>
        <v>0</v>
      </c>
      <c r="K214" s="15">
        <f t="shared" si="33"/>
        <v>0</v>
      </c>
      <c r="L214" s="58">
        <f>'Luxjacky Assumptions Monthly'!$M$8*'Luxjacky Original'!G214</f>
        <v>0</v>
      </c>
      <c r="M214" s="58">
        <f>'Luxjacky Assumptions Monthly'!$M$6*'Luxjacky Assumptions Monthly'!$M$8*'Luxjacky Original'!F214</f>
        <v>2468</v>
      </c>
      <c r="N214" s="58">
        <f t="shared" si="35"/>
        <v>2468</v>
      </c>
      <c r="O214" s="58"/>
    </row>
    <row r="215" spans="1:15" x14ac:dyDescent="0.3">
      <c r="A215" s="60">
        <v>42583</v>
      </c>
      <c r="B215" s="15">
        <f t="shared" si="27"/>
        <v>2016</v>
      </c>
      <c r="C215" s="15">
        <f t="shared" si="28"/>
        <v>8</v>
      </c>
      <c r="D215" s="15">
        <f t="shared" si="29"/>
        <v>2</v>
      </c>
      <c r="E215" s="15">
        <f t="shared" si="30"/>
        <v>0</v>
      </c>
      <c r="F215" s="15">
        <v>4794</v>
      </c>
      <c r="G215" s="15">
        <v>0</v>
      </c>
      <c r="H215" s="62">
        <f t="shared" si="31"/>
        <v>139.00182454183079</v>
      </c>
      <c r="I215" s="62">
        <f t="shared" si="34"/>
        <v>142</v>
      </c>
      <c r="J215" s="15">
        <f t="shared" si="32"/>
        <v>0</v>
      </c>
      <c r="K215" s="15">
        <f t="shared" si="33"/>
        <v>0</v>
      </c>
      <c r="L215" s="58">
        <f>'Luxjacky Assumptions Monthly'!$M$8*'Luxjacky Original'!G215</f>
        <v>0</v>
      </c>
      <c r="M215" s="58">
        <f>'Luxjacky Assumptions Monthly'!$M$6*'Luxjacky Assumptions Monthly'!$M$8*'Luxjacky Original'!F215</f>
        <v>2397</v>
      </c>
      <c r="N215" s="58">
        <f t="shared" si="35"/>
        <v>2397</v>
      </c>
      <c r="O215" s="58"/>
    </row>
    <row r="216" spans="1:15" x14ac:dyDescent="0.3">
      <c r="A216" s="60">
        <v>42584</v>
      </c>
      <c r="B216" s="15">
        <f t="shared" si="27"/>
        <v>2016</v>
      </c>
      <c r="C216" s="15">
        <f t="shared" si="28"/>
        <v>8</v>
      </c>
      <c r="D216" s="15">
        <f t="shared" si="29"/>
        <v>3</v>
      </c>
      <c r="E216" s="15">
        <f t="shared" si="30"/>
        <v>0</v>
      </c>
      <c r="F216" s="15">
        <v>4648</v>
      </c>
      <c r="G216" s="15">
        <v>0</v>
      </c>
      <c r="H216" s="62">
        <f t="shared" si="31"/>
        <v>136.39121682709225</v>
      </c>
      <c r="I216" s="62">
        <f t="shared" si="34"/>
        <v>146</v>
      </c>
      <c r="J216" s="15">
        <f t="shared" si="32"/>
        <v>0</v>
      </c>
      <c r="K216" s="15">
        <f t="shared" si="33"/>
        <v>0</v>
      </c>
      <c r="L216" s="58">
        <f>'Luxjacky Assumptions Monthly'!$M$8*'Luxjacky Original'!G216</f>
        <v>0</v>
      </c>
      <c r="M216" s="58">
        <f>'Luxjacky Assumptions Monthly'!$M$6*'Luxjacky Assumptions Monthly'!$M$8*'Luxjacky Original'!F216</f>
        <v>2324</v>
      </c>
      <c r="N216" s="58">
        <f t="shared" si="35"/>
        <v>2324</v>
      </c>
      <c r="O216" s="58"/>
    </row>
    <row r="217" spans="1:15" x14ac:dyDescent="0.3">
      <c r="A217" s="60">
        <v>42585</v>
      </c>
      <c r="B217" s="15">
        <f t="shared" si="27"/>
        <v>2016</v>
      </c>
      <c r="C217" s="15">
        <f t="shared" si="28"/>
        <v>8</v>
      </c>
      <c r="D217" s="15">
        <f t="shared" si="29"/>
        <v>4</v>
      </c>
      <c r="E217" s="15">
        <f t="shared" si="30"/>
        <v>0</v>
      </c>
      <c r="F217" s="15">
        <v>4518</v>
      </c>
      <c r="G217" s="15">
        <v>0</v>
      </c>
      <c r="H217" s="62">
        <f t="shared" si="31"/>
        <v>125.76264741446056</v>
      </c>
      <c r="I217" s="62">
        <f t="shared" si="34"/>
        <v>130</v>
      </c>
      <c r="J217" s="15">
        <f t="shared" si="32"/>
        <v>0</v>
      </c>
      <c r="K217" s="15">
        <f t="shared" si="33"/>
        <v>0</v>
      </c>
      <c r="L217" s="58">
        <f>'Luxjacky Assumptions Monthly'!$M$8*'Luxjacky Original'!G217</f>
        <v>0</v>
      </c>
      <c r="M217" s="58">
        <f>'Luxjacky Assumptions Monthly'!$M$6*'Luxjacky Assumptions Monthly'!$M$8*'Luxjacky Original'!F217</f>
        <v>2259</v>
      </c>
      <c r="N217" s="58">
        <f t="shared" si="35"/>
        <v>2259</v>
      </c>
      <c r="O217" s="58"/>
    </row>
    <row r="218" spans="1:15" x14ac:dyDescent="0.3">
      <c r="A218" s="60">
        <v>42586</v>
      </c>
      <c r="B218" s="15">
        <f t="shared" si="27"/>
        <v>2016</v>
      </c>
      <c r="C218" s="15">
        <f t="shared" si="28"/>
        <v>8</v>
      </c>
      <c r="D218" s="15">
        <f t="shared" si="29"/>
        <v>5</v>
      </c>
      <c r="E218" s="15">
        <f t="shared" si="30"/>
        <v>0</v>
      </c>
      <c r="F218" s="15">
        <v>4392</v>
      </c>
      <c r="G218" s="15">
        <v>0</v>
      </c>
      <c r="H218" s="62">
        <f t="shared" si="31"/>
        <v>106.51147091880323</v>
      </c>
      <c r="I218" s="62">
        <f t="shared" si="34"/>
        <v>126</v>
      </c>
      <c r="J218" s="15">
        <f t="shared" si="32"/>
        <v>0</v>
      </c>
      <c r="K218" s="15">
        <f t="shared" si="33"/>
        <v>0</v>
      </c>
      <c r="L218" s="58">
        <f>'Luxjacky Assumptions Monthly'!$M$8*'Luxjacky Original'!G218</f>
        <v>0</v>
      </c>
      <c r="M218" s="58">
        <f>'Luxjacky Assumptions Monthly'!$M$6*'Luxjacky Assumptions Monthly'!$M$8*'Luxjacky Original'!F218</f>
        <v>2196</v>
      </c>
      <c r="N218" s="58">
        <f t="shared" si="35"/>
        <v>2196</v>
      </c>
      <c r="O218" s="58"/>
    </row>
    <row r="219" spans="1:15" x14ac:dyDescent="0.3">
      <c r="A219" s="60">
        <v>42587</v>
      </c>
      <c r="B219" s="15">
        <f t="shared" si="27"/>
        <v>2016</v>
      </c>
      <c r="C219" s="15">
        <f t="shared" si="28"/>
        <v>8</v>
      </c>
      <c r="D219" s="15">
        <f t="shared" si="29"/>
        <v>6</v>
      </c>
      <c r="E219" s="15">
        <f t="shared" si="30"/>
        <v>1</v>
      </c>
      <c r="F219" s="15">
        <v>4292</v>
      </c>
      <c r="G219" s="15">
        <v>0</v>
      </c>
      <c r="H219" s="62">
        <f t="shared" si="31"/>
        <v>88.139734904729238</v>
      </c>
      <c r="I219" s="62">
        <f t="shared" si="34"/>
        <v>100</v>
      </c>
      <c r="J219" s="15">
        <f t="shared" si="32"/>
        <v>0</v>
      </c>
      <c r="K219" s="15">
        <f t="shared" si="33"/>
        <v>0</v>
      </c>
      <c r="L219" s="58">
        <f>'Luxjacky Assumptions Monthly'!$M$8*'Luxjacky Original'!G219</f>
        <v>0</v>
      </c>
      <c r="M219" s="58">
        <f>'Luxjacky Assumptions Monthly'!$M$6*'Luxjacky Assumptions Monthly'!$M$8*'Luxjacky Original'!F219</f>
        <v>2146</v>
      </c>
      <c r="N219" s="58">
        <f t="shared" si="35"/>
        <v>2146</v>
      </c>
      <c r="O219" s="58"/>
    </row>
    <row r="220" spans="1:15" x14ac:dyDescent="0.3">
      <c r="A220" s="60">
        <v>42588</v>
      </c>
      <c r="B220" s="15">
        <f t="shared" si="27"/>
        <v>2016</v>
      </c>
      <c r="C220" s="15">
        <f t="shared" si="28"/>
        <v>8</v>
      </c>
      <c r="D220" s="15">
        <f t="shared" si="29"/>
        <v>7</v>
      </c>
      <c r="E220" s="15">
        <f t="shared" si="30"/>
        <v>1</v>
      </c>
      <c r="F220" s="15">
        <v>4213</v>
      </c>
      <c r="G220" s="15">
        <v>0</v>
      </c>
      <c r="H220" s="62">
        <f t="shared" si="31"/>
        <v>50.220256494728872</v>
      </c>
      <c r="I220" s="62">
        <f t="shared" si="34"/>
        <v>79</v>
      </c>
      <c r="J220" s="15">
        <f t="shared" si="32"/>
        <v>0</v>
      </c>
      <c r="K220" s="15">
        <f t="shared" si="33"/>
        <v>0</v>
      </c>
      <c r="L220" s="58">
        <f>'Luxjacky Assumptions Monthly'!$M$8*'Luxjacky Original'!G220</f>
        <v>0</v>
      </c>
      <c r="M220" s="58">
        <f>'Luxjacky Assumptions Monthly'!$M$6*'Luxjacky Assumptions Monthly'!$M$8*'Luxjacky Original'!F220</f>
        <v>2106.5</v>
      </c>
      <c r="N220" s="58">
        <f t="shared" si="35"/>
        <v>2106.5</v>
      </c>
      <c r="O220" s="58"/>
    </row>
    <row r="221" spans="1:15" x14ac:dyDescent="0.3">
      <c r="A221" s="60">
        <v>42589</v>
      </c>
      <c r="B221" s="15">
        <f t="shared" si="27"/>
        <v>2016</v>
      </c>
      <c r="C221" s="15">
        <f t="shared" si="28"/>
        <v>8</v>
      </c>
      <c r="D221" s="15">
        <f t="shared" si="29"/>
        <v>1</v>
      </c>
      <c r="E221" s="15">
        <f t="shared" si="30"/>
        <v>0</v>
      </c>
      <c r="F221" s="15">
        <v>4156</v>
      </c>
      <c r="G221" s="15">
        <v>0</v>
      </c>
      <c r="H221" s="62">
        <f t="shared" si="31"/>
        <v>134.38414230005444</v>
      </c>
      <c r="I221" s="62">
        <f t="shared" si="34"/>
        <v>57</v>
      </c>
      <c r="J221" s="15">
        <f t="shared" si="32"/>
        <v>0</v>
      </c>
      <c r="K221" s="15">
        <f t="shared" si="33"/>
        <v>0</v>
      </c>
      <c r="L221" s="58">
        <f>'Luxjacky Assumptions Monthly'!$M$8*'Luxjacky Original'!G221</f>
        <v>0</v>
      </c>
      <c r="M221" s="58">
        <f>'Luxjacky Assumptions Monthly'!$M$6*'Luxjacky Assumptions Monthly'!$M$8*'Luxjacky Original'!F221</f>
        <v>2078</v>
      </c>
      <c r="N221" s="58">
        <f t="shared" si="35"/>
        <v>2078</v>
      </c>
      <c r="O221" s="58"/>
    </row>
    <row r="222" spans="1:15" x14ac:dyDescent="0.3">
      <c r="A222" s="60">
        <v>42590</v>
      </c>
      <c r="B222" s="15">
        <f t="shared" si="27"/>
        <v>2016</v>
      </c>
      <c r="C222" s="15">
        <f t="shared" si="28"/>
        <v>8</v>
      </c>
      <c r="D222" s="15">
        <f t="shared" si="29"/>
        <v>2</v>
      </c>
      <c r="E222" s="15">
        <f t="shared" si="30"/>
        <v>0</v>
      </c>
      <c r="F222" s="15">
        <v>4016</v>
      </c>
      <c r="G222" s="15">
        <v>0</v>
      </c>
      <c r="H222" s="62">
        <f t="shared" si="31"/>
        <v>139.00182454183079</v>
      </c>
      <c r="I222" s="62">
        <f t="shared" si="34"/>
        <v>140</v>
      </c>
      <c r="J222" s="15">
        <f t="shared" si="32"/>
        <v>0</v>
      </c>
      <c r="K222" s="15">
        <f t="shared" si="33"/>
        <v>0</v>
      </c>
      <c r="L222" s="58">
        <f>'Luxjacky Assumptions Monthly'!$M$8*'Luxjacky Original'!G222</f>
        <v>0</v>
      </c>
      <c r="M222" s="58">
        <f>'Luxjacky Assumptions Monthly'!$M$6*'Luxjacky Assumptions Monthly'!$M$8*'Luxjacky Original'!F222</f>
        <v>2008</v>
      </c>
      <c r="N222" s="58">
        <f t="shared" si="35"/>
        <v>2008</v>
      </c>
      <c r="O222" s="58"/>
    </row>
    <row r="223" spans="1:15" x14ac:dyDescent="0.3">
      <c r="A223" s="60">
        <v>42591</v>
      </c>
      <c r="B223" s="15">
        <f t="shared" si="27"/>
        <v>2016</v>
      </c>
      <c r="C223" s="15">
        <f t="shared" si="28"/>
        <v>8</v>
      </c>
      <c r="D223" s="15">
        <f t="shared" si="29"/>
        <v>3</v>
      </c>
      <c r="E223" s="15">
        <f t="shared" si="30"/>
        <v>0</v>
      </c>
      <c r="F223" s="15">
        <v>3876</v>
      </c>
      <c r="G223" s="15">
        <v>0</v>
      </c>
      <c r="H223" s="62">
        <f t="shared" si="31"/>
        <v>136.39121682709225</v>
      </c>
      <c r="I223" s="62">
        <f t="shared" si="34"/>
        <v>140</v>
      </c>
      <c r="J223" s="15">
        <f t="shared" si="32"/>
        <v>0</v>
      </c>
      <c r="K223" s="15">
        <f t="shared" si="33"/>
        <v>0</v>
      </c>
      <c r="L223" s="58">
        <f>'Luxjacky Assumptions Monthly'!$M$8*'Luxjacky Original'!G223</f>
        <v>0</v>
      </c>
      <c r="M223" s="58">
        <f>'Luxjacky Assumptions Monthly'!$M$6*'Luxjacky Assumptions Monthly'!$M$8*'Luxjacky Original'!F223</f>
        <v>1938</v>
      </c>
      <c r="N223" s="58">
        <f t="shared" si="35"/>
        <v>1938</v>
      </c>
      <c r="O223" s="58"/>
    </row>
    <row r="224" spans="1:15" x14ac:dyDescent="0.3">
      <c r="A224" s="60">
        <v>42592</v>
      </c>
      <c r="B224" s="15">
        <f t="shared" si="27"/>
        <v>2016</v>
      </c>
      <c r="C224" s="15">
        <f t="shared" si="28"/>
        <v>8</v>
      </c>
      <c r="D224" s="15">
        <f t="shared" si="29"/>
        <v>4</v>
      </c>
      <c r="E224" s="15">
        <f t="shared" si="30"/>
        <v>0</v>
      </c>
      <c r="F224" s="15">
        <v>3748</v>
      </c>
      <c r="G224" s="15">
        <v>0</v>
      </c>
      <c r="H224" s="62">
        <f t="shared" si="31"/>
        <v>125.76264741446056</v>
      </c>
      <c r="I224" s="62">
        <f t="shared" si="34"/>
        <v>128</v>
      </c>
      <c r="J224" s="15">
        <f t="shared" si="32"/>
        <v>0</v>
      </c>
      <c r="K224" s="15">
        <f t="shared" si="33"/>
        <v>0</v>
      </c>
      <c r="L224" s="58">
        <f>'Luxjacky Assumptions Monthly'!$M$8*'Luxjacky Original'!G224</f>
        <v>0</v>
      </c>
      <c r="M224" s="58">
        <f>'Luxjacky Assumptions Monthly'!$M$6*'Luxjacky Assumptions Monthly'!$M$8*'Luxjacky Original'!F224</f>
        <v>1874</v>
      </c>
      <c r="N224" s="58">
        <f t="shared" si="35"/>
        <v>1874</v>
      </c>
      <c r="O224" s="58"/>
    </row>
    <row r="225" spans="1:15" x14ac:dyDescent="0.3">
      <c r="A225" s="60">
        <v>42593</v>
      </c>
      <c r="B225" s="15">
        <f t="shared" si="27"/>
        <v>2016</v>
      </c>
      <c r="C225" s="15">
        <f t="shared" si="28"/>
        <v>8</v>
      </c>
      <c r="D225" s="15">
        <f t="shared" si="29"/>
        <v>5</v>
      </c>
      <c r="E225" s="15">
        <f t="shared" si="30"/>
        <v>0</v>
      </c>
      <c r="F225" s="15">
        <v>3632</v>
      </c>
      <c r="G225" s="15">
        <v>0</v>
      </c>
      <c r="H225" s="62">
        <f t="shared" si="31"/>
        <v>106.51147091880323</v>
      </c>
      <c r="I225" s="62">
        <f t="shared" si="34"/>
        <v>116</v>
      </c>
      <c r="J225" s="15">
        <f t="shared" si="32"/>
        <v>0</v>
      </c>
      <c r="K225" s="15">
        <f t="shared" si="33"/>
        <v>0</v>
      </c>
      <c r="L225" s="58">
        <f>'Luxjacky Assumptions Monthly'!$M$8*'Luxjacky Original'!G225</f>
        <v>0</v>
      </c>
      <c r="M225" s="58">
        <f>'Luxjacky Assumptions Monthly'!$M$6*'Luxjacky Assumptions Monthly'!$M$8*'Luxjacky Original'!F225</f>
        <v>1816</v>
      </c>
      <c r="N225" s="58">
        <f t="shared" si="35"/>
        <v>1816</v>
      </c>
      <c r="O225" s="58"/>
    </row>
    <row r="226" spans="1:15" x14ac:dyDescent="0.3">
      <c r="A226" s="60">
        <v>42594</v>
      </c>
      <c r="B226" s="15">
        <f t="shared" si="27"/>
        <v>2016</v>
      </c>
      <c r="C226" s="15">
        <f t="shared" si="28"/>
        <v>8</v>
      </c>
      <c r="D226" s="15">
        <f t="shared" si="29"/>
        <v>6</v>
      </c>
      <c r="E226" s="15">
        <f t="shared" si="30"/>
        <v>1</v>
      </c>
      <c r="F226" s="15">
        <v>3524</v>
      </c>
      <c r="G226" s="15">
        <v>0</v>
      </c>
      <c r="H226" s="62">
        <f t="shared" si="31"/>
        <v>88.139734904729238</v>
      </c>
      <c r="I226" s="62">
        <f t="shared" si="34"/>
        <v>108</v>
      </c>
      <c r="J226" s="15">
        <f t="shared" si="32"/>
        <v>0</v>
      </c>
      <c r="K226" s="15">
        <f t="shared" si="33"/>
        <v>0</v>
      </c>
      <c r="L226" s="58">
        <f>'Luxjacky Assumptions Monthly'!$M$8*'Luxjacky Original'!G226</f>
        <v>0</v>
      </c>
      <c r="M226" s="58">
        <f>'Luxjacky Assumptions Monthly'!$M$6*'Luxjacky Assumptions Monthly'!$M$8*'Luxjacky Original'!F226</f>
        <v>1762</v>
      </c>
      <c r="N226" s="58">
        <f t="shared" si="35"/>
        <v>1762</v>
      </c>
      <c r="O226" s="58"/>
    </row>
    <row r="227" spans="1:15" x14ac:dyDescent="0.3">
      <c r="A227" s="60">
        <v>42595</v>
      </c>
      <c r="B227" s="15">
        <f t="shared" si="27"/>
        <v>2016</v>
      </c>
      <c r="C227" s="15">
        <f t="shared" si="28"/>
        <v>8</v>
      </c>
      <c r="D227" s="15">
        <f t="shared" si="29"/>
        <v>7</v>
      </c>
      <c r="E227" s="15">
        <f t="shared" si="30"/>
        <v>1</v>
      </c>
      <c r="F227" s="15">
        <v>3438</v>
      </c>
      <c r="G227" s="15">
        <v>0</v>
      </c>
      <c r="H227" s="62">
        <f t="shared" si="31"/>
        <v>50.220256494728872</v>
      </c>
      <c r="I227" s="62">
        <f t="shared" si="34"/>
        <v>86</v>
      </c>
      <c r="J227" s="15">
        <f t="shared" si="32"/>
        <v>0</v>
      </c>
      <c r="K227" s="15">
        <f t="shared" si="33"/>
        <v>0</v>
      </c>
      <c r="L227" s="58">
        <f>'Luxjacky Assumptions Monthly'!$M$8*'Luxjacky Original'!G227</f>
        <v>0</v>
      </c>
      <c r="M227" s="58">
        <f>'Luxjacky Assumptions Monthly'!$M$6*'Luxjacky Assumptions Monthly'!$M$8*'Luxjacky Original'!F227</f>
        <v>1719</v>
      </c>
      <c r="N227" s="58">
        <f t="shared" si="35"/>
        <v>1719</v>
      </c>
      <c r="O227" s="58"/>
    </row>
    <row r="228" spans="1:15" x14ac:dyDescent="0.3">
      <c r="A228" s="60">
        <v>42596</v>
      </c>
      <c r="B228" s="15">
        <f t="shared" si="27"/>
        <v>2016</v>
      </c>
      <c r="C228" s="15">
        <f t="shared" si="28"/>
        <v>8</v>
      </c>
      <c r="D228" s="15">
        <f t="shared" si="29"/>
        <v>1</v>
      </c>
      <c r="E228" s="15">
        <f t="shared" si="30"/>
        <v>0</v>
      </c>
      <c r="F228" s="15">
        <v>3394</v>
      </c>
      <c r="G228" s="15">
        <v>0</v>
      </c>
      <c r="H228" s="62">
        <f t="shared" si="31"/>
        <v>134.38414230005444</v>
      </c>
      <c r="I228" s="62">
        <f t="shared" si="34"/>
        <v>44</v>
      </c>
      <c r="J228" s="15">
        <f t="shared" si="32"/>
        <v>0</v>
      </c>
      <c r="K228" s="15">
        <f t="shared" si="33"/>
        <v>0</v>
      </c>
      <c r="L228" s="58">
        <f>'Luxjacky Assumptions Monthly'!$M$8*'Luxjacky Original'!G228</f>
        <v>0</v>
      </c>
      <c r="M228" s="58">
        <f>'Luxjacky Assumptions Monthly'!$M$6*'Luxjacky Assumptions Monthly'!$M$8*'Luxjacky Original'!F228</f>
        <v>1697</v>
      </c>
      <c r="N228" s="58">
        <f t="shared" si="35"/>
        <v>1697</v>
      </c>
      <c r="O228" s="58"/>
    </row>
    <row r="229" spans="1:15" x14ac:dyDescent="0.3">
      <c r="A229" s="60">
        <v>42597</v>
      </c>
      <c r="B229" s="15">
        <f t="shared" si="27"/>
        <v>2016</v>
      </c>
      <c r="C229" s="15">
        <f t="shared" si="28"/>
        <v>8</v>
      </c>
      <c r="D229" s="15">
        <f t="shared" si="29"/>
        <v>2</v>
      </c>
      <c r="E229" s="15">
        <f t="shared" si="30"/>
        <v>0</v>
      </c>
      <c r="F229" s="15">
        <v>3263</v>
      </c>
      <c r="G229" s="15">
        <v>0</v>
      </c>
      <c r="H229" s="62">
        <f t="shared" si="31"/>
        <v>139.00182454183079</v>
      </c>
      <c r="I229" s="62">
        <f t="shared" si="34"/>
        <v>131</v>
      </c>
      <c r="J229" s="15">
        <f t="shared" si="32"/>
        <v>0</v>
      </c>
      <c r="K229" s="15">
        <f t="shared" si="33"/>
        <v>0</v>
      </c>
      <c r="L229" s="58">
        <f>'Luxjacky Assumptions Monthly'!$M$8*'Luxjacky Original'!G229</f>
        <v>0</v>
      </c>
      <c r="M229" s="58">
        <f>'Luxjacky Assumptions Monthly'!$M$6*'Luxjacky Assumptions Monthly'!$M$8*'Luxjacky Original'!F229</f>
        <v>1631.5</v>
      </c>
      <c r="N229" s="58">
        <f t="shared" si="35"/>
        <v>1631.5</v>
      </c>
      <c r="O229" s="58"/>
    </row>
    <row r="230" spans="1:15" x14ac:dyDescent="0.3">
      <c r="A230" s="60">
        <v>42598</v>
      </c>
      <c r="B230" s="15">
        <f t="shared" si="27"/>
        <v>2016</v>
      </c>
      <c r="C230" s="15">
        <f t="shared" si="28"/>
        <v>8</v>
      </c>
      <c r="D230" s="15">
        <f t="shared" si="29"/>
        <v>3</v>
      </c>
      <c r="E230" s="15">
        <f t="shared" si="30"/>
        <v>0</v>
      </c>
      <c r="F230" s="15">
        <v>3128</v>
      </c>
      <c r="G230" s="15">
        <v>0</v>
      </c>
      <c r="H230" s="62">
        <f t="shared" si="31"/>
        <v>136.39121682709225</v>
      </c>
      <c r="I230" s="62">
        <f t="shared" si="34"/>
        <v>135</v>
      </c>
      <c r="J230" s="15">
        <f t="shared" si="32"/>
        <v>0</v>
      </c>
      <c r="K230" s="15">
        <f t="shared" si="33"/>
        <v>0</v>
      </c>
      <c r="L230" s="58">
        <f>'Luxjacky Assumptions Monthly'!$M$8*'Luxjacky Original'!G230</f>
        <v>0</v>
      </c>
      <c r="M230" s="58">
        <f>'Luxjacky Assumptions Monthly'!$M$6*'Luxjacky Assumptions Monthly'!$M$8*'Luxjacky Original'!F230</f>
        <v>1564</v>
      </c>
      <c r="N230" s="58">
        <f t="shared" si="35"/>
        <v>1564</v>
      </c>
      <c r="O230" s="58"/>
    </row>
    <row r="231" spans="1:15" x14ac:dyDescent="0.3">
      <c r="A231" s="60">
        <v>42599</v>
      </c>
      <c r="B231" s="15">
        <f t="shared" si="27"/>
        <v>2016</v>
      </c>
      <c r="C231" s="15">
        <f t="shared" si="28"/>
        <v>8</v>
      </c>
      <c r="D231" s="15">
        <f t="shared" si="29"/>
        <v>4</v>
      </c>
      <c r="E231" s="15">
        <f t="shared" si="30"/>
        <v>0</v>
      </c>
      <c r="F231" s="15">
        <v>2994</v>
      </c>
      <c r="G231" s="15">
        <v>0</v>
      </c>
      <c r="H231" s="62">
        <f t="shared" si="31"/>
        <v>125.76264741446056</v>
      </c>
      <c r="I231" s="62">
        <f t="shared" si="34"/>
        <v>134</v>
      </c>
      <c r="J231" s="15">
        <f t="shared" si="32"/>
        <v>0</v>
      </c>
      <c r="K231" s="15">
        <f t="shared" si="33"/>
        <v>0</v>
      </c>
      <c r="L231" s="58">
        <f>'Luxjacky Assumptions Monthly'!$M$8*'Luxjacky Original'!G231</f>
        <v>0</v>
      </c>
      <c r="M231" s="58">
        <f>'Luxjacky Assumptions Monthly'!$M$6*'Luxjacky Assumptions Monthly'!$M$8*'Luxjacky Original'!F231</f>
        <v>1497</v>
      </c>
      <c r="N231" s="58">
        <f t="shared" si="35"/>
        <v>1497</v>
      </c>
      <c r="O231" s="58"/>
    </row>
    <row r="232" spans="1:15" x14ac:dyDescent="0.3">
      <c r="A232" s="60">
        <v>42600</v>
      </c>
      <c r="B232" s="15">
        <f t="shared" si="27"/>
        <v>2016</v>
      </c>
      <c r="C232" s="15">
        <f t="shared" si="28"/>
        <v>8</v>
      </c>
      <c r="D232" s="15">
        <f t="shared" si="29"/>
        <v>5</v>
      </c>
      <c r="E232" s="15">
        <f t="shared" si="30"/>
        <v>0</v>
      </c>
      <c r="F232" s="15">
        <v>2869</v>
      </c>
      <c r="G232" s="15">
        <v>0</v>
      </c>
      <c r="H232" s="62">
        <f t="shared" si="31"/>
        <v>106.51147091880323</v>
      </c>
      <c r="I232" s="62">
        <f t="shared" si="34"/>
        <v>125</v>
      </c>
      <c r="J232" s="15">
        <f t="shared" si="32"/>
        <v>0</v>
      </c>
      <c r="K232" s="15">
        <f t="shared" si="33"/>
        <v>0</v>
      </c>
      <c r="L232" s="58">
        <f>'Luxjacky Assumptions Monthly'!$M$8*'Luxjacky Original'!G232</f>
        <v>0</v>
      </c>
      <c r="M232" s="58">
        <f>'Luxjacky Assumptions Monthly'!$M$6*'Luxjacky Assumptions Monthly'!$M$8*'Luxjacky Original'!F232</f>
        <v>1434.5</v>
      </c>
      <c r="N232" s="58">
        <f t="shared" si="35"/>
        <v>1434.5</v>
      </c>
      <c r="O232" s="58"/>
    </row>
    <row r="233" spans="1:15" x14ac:dyDescent="0.3">
      <c r="A233" s="60">
        <v>42601</v>
      </c>
      <c r="B233" s="15">
        <f t="shared" si="27"/>
        <v>2016</v>
      </c>
      <c r="C233" s="15">
        <f t="shared" si="28"/>
        <v>8</v>
      </c>
      <c r="D233" s="15">
        <f t="shared" si="29"/>
        <v>6</v>
      </c>
      <c r="E233" s="15">
        <f t="shared" si="30"/>
        <v>1</v>
      </c>
      <c r="F233" s="15">
        <v>2761</v>
      </c>
      <c r="G233" s="15">
        <v>0</v>
      </c>
      <c r="H233" s="62">
        <f t="shared" si="31"/>
        <v>88.139734904729238</v>
      </c>
      <c r="I233" s="62">
        <f t="shared" si="34"/>
        <v>108</v>
      </c>
      <c r="J233" s="15">
        <f t="shared" si="32"/>
        <v>0</v>
      </c>
      <c r="K233" s="15">
        <f t="shared" si="33"/>
        <v>0</v>
      </c>
      <c r="L233" s="58">
        <f>'Luxjacky Assumptions Monthly'!$M$8*'Luxjacky Original'!G233</f>
        <v>0</v>
      </c>
      <c r="M233" s="58">
        <f>'Luxjacky Assumptions Monthly'!$M$6*'Luxjacky Assumptions Monthly'!$M$8*'Luxjacky Original'!F233</f>
        <v>1380.5</v>
      </c>
      <c r="N233" s="58">
        <f t="shared" si="35"/>
        <v>1380.5</v>
      </c>
      <c r="O233" s="58"/>
    </row>
    <row r="234" spans="1:15" x14ac:dyDescent="0.3">
      <c r="A234" s="60">
        <v>42602</v>
      </c>
      <c r="B234" s="15">
        <f t="shared" si="27"/>
        <v>2016</v>
      </c>
      <c r="C234" s="15">
        <f t="shared" si="28"/>
        <v>8</v>
      </c>
      <c r="D234" s="15">
        <f t="shared" si="29"/>
        <v>7</v>
      </c>
      <c r="E234" s="15">
        <f t="shared" si="30"/>
        <v>1</v>
      </c>
      <c r="F234" s="15">
        <v>2670</v>
      </c>
      <c r="G234" s="15">
        <v>0</v>
      </c>
      <c r="H234" s="62">
        <f t="shared" si="31"/>
        <v>50.220256494728872</v>
      </c>
      <c r="I234" s="62">
        <f t="shared" si="34"/>
        <v>91</v>
      </c>
      <c r="J234" s="15">
        <f t="shared" si="32"/>
        <v>0</v>
      </c>
      <c r="K234" s="15">
        <f t="shared" si="33"/>
        <v>0</v>
      </c>
      <c r="L234" s="58">
        <f>'Luxjacky Assumptions Monthly'!$M$8*'Luxjacky Original'!G234</f>
        <v>0</v>
      </c>
      <c r="M234" s="58">
        <f>'Luxjacky Assumptions Monthly'!$M$6*'Luxjacky Assumptions Monthly'!$M$8*'Luxjacky Original'!F234</f>
        <v>1335</v>
      </c>
      <c r="N234" s="58">
        <f t="shared" si="35"/>
        <v>1335</v>
      </c>
      <c r="O234" s="58"/>
    </row>
    <row r="235" spans="1:15" x14ac:dyDescent="0.3">
      <c r="A235" s="60">
        <v>42603</v>
      </c>
      <c r="B235" s="15">
        <f t="shared" si="27"/>
        <v>2016</v>
      </c>
      <c r="C235" s="15">
        <f t="shared" si="28"/>
        <v>8</v>
      </c>
      <c r="D235" s="15">
        <f t="shared" si="29"/>
        <v>1</v>
      </c>
      <c r="E235" s="15">
        <f t="shared" si="30"/>
        <v>0</v>
      </c>
      <c r="F235" s="15">
        <v>2624</v>
      </c>
      <c r="G235" s="15">
        <v>0</v>
      </c>
      <c r="H235" s="62">
        <f t="shared" si="31"/>
        <v>134.38414230005444</v>
      </c>
      <c r="I235" s="62">
        <f t="shared" si="34"/>
        <v>46</v>
      </c>
      <c r="J235" s="15">
        <f t="shared" si="32"/>
        <v>0</v>
      </c>
      <c r="K235" s="15">
        <f t="shared" si="33"/>
        <v>0</v>
      </c>
      <c r="L235" s="58">
        <f>'Luxjacky Assumptions Monthly'!$M$8*'Luxjacky Original'!G235</f>
        <v>0</v>
      </c>
      <c r="M235" s="58">
        <f>'Luxjacky Assumptions Monthly'!$M$6*'Luxjacky Assumptions Monthly'!$M$8*'Luxjacky Original'!F235</f>
        <v>1312</v>
      </c>
      <c r="N235" s="58">
        <f t="shared" si="35"/>
        <v>1312</v>
      </c>
      <c r="O235" s="58"/>
    </row>
    <row r="236" spans="1:15" x14ac:dyDescent="0.3">
      <c r="A236" s="60">
        <v>42604</v>
      </c>
      <c r="B236" s="15">
        <f t="shared" si="27"/>
        <v>2016</v>
      </c>
      <c r="C236" s="15">
        <f t="shared" si="28"/>
        <v>8</v>
      </c>
      <c r="D236" s="15">
        <f t="shared" si="29"/>
        <v>2</v>
      </c>
      <c r="E236" s="15">
        <f t="shared" si="30"/>
        <v>0</v>
      </c>
      <c r="F236" s="15">
        <v>2505</v>
      </c>
      <c r="G236" s="15">
        <v>0</v>
      </c>
      <c r="H236" s="62">
        <f t="shared" si="31"/>
        <v>139.00182454183079</v>
      </c>
      <c r="I236" s="62">
        <f t="shared" si="34"/>
        <v>119</v>
      </c>
      <c r="J236" s="15">
        <f t="shared" si="32"/>
        <v>0</v>
      </c>
      <c r="K236" s="15">
        <f t="shared" si="33"/>
        <v>0</v>
      </c>
      <c r="L236" s="58">
        <f>'Luxjacky Assumptions Monthly'!$M$8*'Luxjacky Original'!G236</f>
        <v>0</v>
      </c>
      <c r="M236" s="58">
        <f>'Luxjacky Assumptions Monthly'!$M$6*'Luxjacky Assumptions Monthly'!$M$8*'Luxjacky Original'!F236</f>
        <v>1252.5</v>
      </c>
      <c r="N236" s="58">
        <f t="shared" si="35"/>
        <v>1252.5</v>
      </c>
      <c r="O236" s="58"/>
    </row>
    <row r="237" spans="1:15" x14ac:dyDescent="0.3">
      <c r="A237" s="60">
        <v>42605</v>
      </c>
      <c r="B237" s="15">
        <f t="shared" si="27"/>
        <v>2016</v>
      </c>
      <c r="C237" s="15">
        <f t="shared" si="28"/>
        <v>8</v>
      </c>
      <c r="D237" s="15">
        <f t="shared" si="29"/>
        <v>3</v>
      </c>
      <c r="E237" s="15">
        <f t="shared" si="30"/>
        <v>0</v>
      </c>
      <c r="F237" s="15">
        <v>2371</v>
      </c>
      <c r="G237" s="15">
        <v>0</v>
      </c>
      <c r="H237" s="62">
        <f t="shared" si="31"/>
        <v>136.39121682709225</v>
      </c>
      <c r="I237" s="62">
        <f t="shared" si="34"/>
        <v>134</v>
      </c>
      <c r="J237" s="15">
        <f t="shared" si="32"/>
        <v>0</v>
      </c>
      <c r="K237" s="15">
        <f t="shared" si="33"/>
        <v>0</v>
      </c>
      <c r="L237" s="58">
        <f>'Luxjacky Assumptions Monthly'!$M$8*'Luxjacky Original'!G237</f>
        <v>0</v>
      </c>
      <c r="M237" s="58">
        <f>'Luxjacky Assumptions Monthly'!$M$6*'Luxjacky Assumptions Monthly'!$M$8*'Luxjacky Original'!F237</f>
        <v>1185.5</v>
      </c>
      <c r="N237" s="58">
        <f t="shared" si="35"/>
        <v>1185.5</v>
      </c>
      <c r="O237" s="58"/>
    </row>
    <row r="238" spans="1:15" x14ac:dyDescent="0.3">
      <c r="A238" s="60">
        <v>42606</v>
      </c>
      <c r="B238" s="15">
        <f t="shared" si="27"/>
        <v>2016</v>
      </c>
      <c r="C238" s="15">
        <f t="shared" si="28"/>
        <v>8</v>
      </c>
      <c r="D238" s="15">
        <f t="shared" si="29"/>
        <v>4</v>
      </c>
      <c r="E238" s="15">
        <f t="shared" si="30"/>
        <v>0</v>
      </c>
      <c r="F238" s="15">
        <v>2229</v>
      </c>
      <c r="G238" s="15">
        <v>0</v>
      </c>
      <c r="H238" s="62">
        <f t="shared" si="31"/>
        <v>125.76264741446056</v>
      </c>
      <c r="I238" s="62">
        <f t="shared" si="34"/>
        <v>142</v>
      </c>
      <c r="J238" s="15">
        <f t="shared" si="32"/>
        <v>0</v>
      </c>
      <c r="K238" s="15">
        <f t="shared" si="33"/>
        <v>0</v>
      </c>
      <c r="L238" s="58">
        <f>'Luxjacky Assumptions Monthly'!$M$8*'Luxjacky Original'!G238</f>
        <v>0</v>
      </c>
      <c r="M238" s="58">
        <f>'Luxjacky Assumptions Monthly'!$M$6*'Luxjacky Assumptions Monthly'!$M$8*'Luxjacky Original'!F238</f>
        <v>1114.5</v>
      </c>
      <c r="N238" s="58">
        <f t="shared" si="35"/>
        <v>1114.5</v>
      </c>
      <c r="O238" s="58"/>
    </row>
    <row r="239" spans="1:15" x14ac:dyDescent="0.3">
      <c r="A239" s="60">
        <v>42607</v>
      </c>
      <c r="B239" s="15">
        <f t="shared" si="27"/>
        <v>2016</v>
      </c>
      <c r="C239" s="15">
        <f t="shared" si="28"/>
        <v>8</v>
      </c>
      <c r="D239" s="15">
        <f t="shared" si="29"/>
        <v>5</v>
      </c>
      <c r="E239" s="15">
        <f t="shared" si="30"/>
        <v>0</v>
      </c>
      <c r="F239" s="15">
        <v>2081</v>
      </c>
      <c r="G239" s="15">
        <v>0</v>
      </c>
      <c r="H239" s="62">
        <f t="shared" si="31"/>
        <v>106.51147091880323</v>
      </c>
      <c r="I239" s="62">
        <f t="shared" si="34"/>
        <v>148</v>
      </c>
      <c r="J239" s="15">
        <f t="shared" si="32"/>
        <v>0</v>
      </c>
      <c r="K239" s="15">
        <f t="shared" si="33"/>
        <v>0</v>
      </c>
      <c r="L239" s="58">
        <f>'Luxjacky Assumptions Monthly'!$M$8*'Luxjacky Original'!G239</f>
        <v>0</v>
      </c>
      <c r="M239" s="58">
        <f>'Luxjacky Assumptions Monthly'!$M$6*'Luxjacky Assumptions Monthly'!$M$8*'Luxjacky Original'!F239</f>
        <v>1040.5</v>
      </c>
      <c r="N239" s="58">
        <f t="shared" si="35"/>
        <v>1040.5</v>
      </c>
      <c r="O239" s="58"/>
    </row>
    <row r="240" spans="1:15" x14ac:dyDescent="0.3">
      <c r="A240" s="60">
        <v>42608</v>
      </c>
      <c r="B240" s="15">
        <f t="shared" si="27"/>
        <v>2016</v>
      </c>
      <c r="C240" s="15">
        <f t="shared" si="28"/>
        <v>8</v>
      </c>
      <c r="D240" s="15">
        <f t="shared" si="29"/>
        <v>6</v>
      </c>
      <c r="E240" s="15">
        <f t="shared" si="30"/>
        <v>1</v>
      </c>
      <c r="F240" s="15">
        <v>8501</v>
      </c>
      <c r="G240" s="15">
        <v>6520</v>
      </c>
      <c r="H240" s="62">
        <f t="shared" si="31"/>
        <v>88.139734904729238</v>
      </c>
      <c r="I240" s="62">
        <f t="shared" si="34"/>
        <v>100</v>
      </c>
      <c r="J240" s="15">
        <f t="shared" si="32"/>
        <v>1</v>
      </c>
      <c r="K240" s="15">
        <f t="shared" si="33"/>
        <v>4000</v>
      </c>
      <c r="L240" s="58">
        <f>'Luxjacky Assumptions Monthly'!$M$8*'Luxjacky Original'!G240</f>
        <v>65200</v>
      </c>
      <c r="M240" s="58">
        <f>'Luxjacky Assumptions Monthly'!$M$6*'Luxjacky Assumptions Monthly'!$M$8*'Luxjacky Original'!F240</f>
        <v>4250.5</v>
      </c>
      <c r="N240" s="58">
        <f t="shared" si="35"/>
        <v>73450.5</v>
      </c>
      <c r="O240" s="58"/>
    </row>
    <row r="241" spans="1:15" x14ac:dyDescent="0.3">
      <c r="A241" s="60">
        <v>42609</v>
      </c>
      <c r="B241" s="15">
        <f t="shared" si="27"/>
        <v>2016</v>
      </c>
      <c r="C241" s="15">
        <f t="shared" si="28"/>
        <v>8</v>
      </c>
      <c r="D241" s="15">
        <f t="shared" si="29"/>
        <v>7</v>
      </c>
      <c r="E241" s="15">
        <f t="shared" si="30"/>
        <v>1</v>
      </c>
      <c r="F241" s="15">
        <v>8416</v>
      </c>
      <c r="G241" s="15">
        <v>0</v>
      </c>
      <c r="H241" s="62">
        <f t="shared" si="31"/>
        <v>50.220256494728872</v>
      </c>
      <c r="I241" s="62">
        <f t="shared" si="34"/>
        <v>85</v>
      </c>
      <c r="J241" s="15">
        <f t="shared" si="32"/>
        <v>0</v>
      </c>
      <c r="K241" s="15">
        <f t="shared" si="33"/>
        <v>0</v>
      </c>
      <c r="L241" s="58">
        <f>'Luxjacky Assumptions Monthly'!$M$8*'Luxjacky Original'!G241</f>
        <v>0</v>
      </c>
      <c r="M241" s="58">
        <f>'Luxjacky Assumptions Monthly'!$M$6*'Luxjacky Assumptions Monthly'!$M$8*'Luxjacky Original'!F241</f>
        <v>4208</v>
      </c>
      <c r="N241" s="58">
        <f t="shared" si="35"/>
        <v>4208</v>
      </c>
      <c r="O241" s="58"/>
    </row>
    <row r="242" spans="1:15" x14ac:dyDescent="0.3">
      <c r="A242" s="60">
        <v>42610</v>
      </c>
      <c r="B242" s="15">
        <f t="shared" si="27"/>
        <v>2016</v>
      </c>
      <c r="C242" s="15">
        <f t="shared" si="28"/>
        <v>8</v>
      </c>
      <c r="D242" s="15">
        <f t="shared" si="29"/>
        <v>1</v>
      </c>
      <c r="E242" s="15">
        <f t="shared" si="30"/>
        <v>0</v>
      </c>
      <c r="F242" s="15">
        <v>8367</v>
      </c>
      <c r="G242" s="15">
        <v>0</v>
      </c>
      <c r="H242" s="62">
        <f t="shared" si="31"/>
        <v>134.38414230005444</v>
      </c>
      <c r="I242" s="62">
        <f t="shared" si="34"/>
        <v>49</v>
      </c>
      <c r="J242" s="15">
        <f t="shared" si="32"/>
        <v>0</v>
      </c>
      <c r="K242" s="15">
        <f t="shared" si="33"/>
        <v>0</v>
      </c>
      <c r="L242" s="58">
        <f>'Luxjacky Assumptions Monthly'!$M$8*'Luxjacky Original'!G242</f>
        <v>0</v>
      </c>
      <c r="M242" s="58">
        <f>'Luxjacky Assumptions Monthly'!$M$6*'Luxjacky Assumptions Monthly'!$M$8*'Luxjacky Original'!F242</f>
        <v>4183.5</v>
      </c>
      <c r="N242" s="58">
        <f t="shared" si="35"/>
        <v>4183.5</v>
      </c>
      <c r="O242" s="58"/>
    </row>
    <row r="243" spans="1:15" x14ac:dyDescent="0.3">
      <c r="A243" s="60">
        <v>42611</v>
      </c>
      <c r="B243" s="15">
        <f t="shared" si="27"/>
        <v>2016</v>
      </c>
      <c r="C243" s="15">
        <f t="shared" si="28"/>
        <v>8</v>
      </c>
      <c r="D243" s="15">
        <f t="shared" si="29"/>
        <v>2</v>
      </c>
      <c r="E243" s="15">
        <f t="shared" si="30"/>
        <v>0</v>
      </c>
      <c r="F243" s="15">
        <v>8226</v>
      </c>
      <c r="G243" s="15">
        <v>0</v>
      </c>
      <c r="H243" s="62">
        <f t="shared" si="31"/>
        <v>139.00182454183079</v>
      </c>
      <c r="I243" s="62">
        <f t="shared" si="34"/>
        <v>141</v>
      </c>
      <c r="J243" s="15">
        <f t="shared" si="32"/>
        <v>0</v>
      </c>
      <c r="K243" s="15">
        <f t="shared" si="33"/>
        <v>0</v>
      </c>
      <c r="L243" s="58">
        <f>'Luxjacky Assumptions Monthly'!$M$8*'Luxjacky Original'!G243</f>
        <v>0</v>
      </c>
      <c r="M243" s="58">
        <f>'Luxjacky Assumptions Monthly'!$M$6*'Luxjacky Assumptions Monthly'!$M$8*'Luxjacky Original'!F243</f>
        <v>4113</v>
      </c>
      <c r="N243" s="58">
        <f t="shared" si="35"/>
        <v>4113</v>
      </c>
      <c r="O243" s="58"/>
    </row>
    <row r="244" spans="1:15" x14ac:dyDescent="0.3">
      <c r="A244" s="60">
        <v>42612</v>
      </c>
      <c r="B244" s="15">
        <f t="shared" si="27"/>
        <v>2016</v>
      </c>
      <c r="C244" s="15">
        <f t="shared" si="28"/>
        <v>8</v>
      </c>
      <c r="D244" s="15">
        <f t="shared" si="29"/>
        <v>3</v>
      </c>
      <c r="E244" s="15">
        <f t="shared" si="30"/>
        <v>0</v>
      </c>
      <c r="F244" s="15">
        <v>8077</v>
      </c>
      <c r="G244" s="15">
        <v>0</v>
      </c>
      <c r="H244" s="62">
        <f t="shared" si="31"/>
        <v>136.39121682709225</v>
      </c>
      <c r="I244" s="62">
        <f t="shared" si="34"/>
        <v>149</v>
      </c>
      <c r="J244" s="15">
        <f t="shared" si="32"/>
        <v>0</v>
      </c>
      <c r="K244" s="15">
        <f t="shared" si="33"/>
        <v>0</v>
      </c>
      <c r="L244" s="58">
        <f>'Luxjacky Assumptions Monthly'!$M$8*'Luxjacky Original'!G244</f>
        <v>0</v>
      </c>
      <c r="M244" s="58">
        <f>'Luxjacky Assumptions Monthly'!$M$6*'Luxjacky Assumptions Monthly'!$M$8*'Luxjacky Original'!F244</f>
        <v>4038.5</v>
      </c>
      <c r="N244" s="58">
        <f t="shared" si="35"/>
        <v>4038.5</v>
      </c>
      <c r="O244" s="58"/>
    </row>
    <row r="245" spans="1:15" x14ac:dyDescent="0.3">
      <c r="A245" s="60">
        <v>42613</v>
      </c>
      <c r="B245" s="15">
        <f t="shared" si="27"/>
        <v>2016</v>
      </c>
      <c r="C245" s="15">
        <f t="shared" si="28"/>
        <v>8</v>
      </c>
      <c r="D245" s="15">
        <f t="shared" si="29"/>
        <v>4</v>
      </c>
      <c r="E245" s="15">
        <f t="shared" si="30"/>
        <v>0</v>
      </c>
      <c r="F245" s="15">
        <v>7933</v>
      </c>
      <c r="G245" s="15">
        <v>0</v>
      </c>
      <c r="H245" s="62">
        <f t="shared" si="31"/>
        <v>125.76264741446056</v>
      </c>
      <c r="I245" s="62">
        <f t="shared" si="34"/>
        <v>144</v>
      </c>
      <c r="J245" s="15">
        <f t="shared" si="32"/>
        <v>0</v>
      </c>
      <c r="K245" s="15">
        <f t="shared" si="33"/>
        <v>0</v>
      </c>
      <c r="L245" s="58">
        <f>'Luxjacky Assumptions Monthly'!$M$8*'Luxjacky Original'!G245</f>
        <v>0</v>
      </c>
      <c r="M245" s="58">
        <f>'Luxjacky Assumptions Monthly'!$M$6*'Luxjacky Assumptions Monthly'!$M$8*'Luxjacky Original'!F245</f>
        <v>3966.5</v>
      </c>
      <c r="N245" s="58">
        <f t="shared" si="35"/>
        <v>3966.5</v>
      </c>
      <c r="O245" s="58"/>
    </row>
    <row r="246" spans="1:15" x14ac:dyDescent="0.3">
      <c r="A246" s="60">
        <v>42614</v>
      </c>
      <c r="B246" s="15">
        <f t="shared" si="27"/>
        <v>2016</v>
      </c>
      <c r="C246" s="15">
        <f t="shared" si="28"/>
        <v>9</v>
      </c>
      <c r="D246" s="15">
        <f t="shared" si="29"/>
        <v>5</v>
      </c>
      <c r="E246" s="15">
        <f t="shared" si="30"/>
        <v>0</v>
      </c>
      <c r="F246" s="15">
        <v>7797</v>
      </c>
      <c r="G246" s="15">
        <v>0</v>
      </c>
      <c r="H246" s="62">
        <f t="shared" si="31"/>
        <v>108.70809073228197</v>
      </c>
      <c r="I246" s="62">
        <f t="shared" si="34"/>
        <v>136</v>
      </c>
      <c r="J246" s="15">
        <f t="shared" si="32"/>
        <v>0</v>
      </c>
      <c r="K246" s="15">
        <f t="shared" si="33"/>
        <v>0</v>
      </c>
      <c r="L246" s="58">
        <f>'Luxjacky Assumptions Monthly'!$M$8*'Luxjacky Original'!G246</f>
        <v>0</v>
      </c>
      <c r="M246" s="58">
        <f>'Luxjacky Assumptions Monthly'!$M$6*'Luxjacky Assumptions Monthly'!$M$8*'Luxjacky Original'!F246</f>
        <v>3898.5</v>
      </c>
      <c r="N246" s="58">
        <f t="shared" si="35"/>
        <v>3898.5</v>
      </c>
      <c r="O246" s="58"/>
    </row>
    <row r="247" spans="1:15" x14ac:dyDescent="0.3">
      <c r="A247" s="60">
        <v>42615</v>
      </c>
      <c r="B247" s="15">
        <f t="shared" si="27"/>
        <v>2016</v>
      </c>
      <c r="C247" s="15">
        <f t="shared" si="28"/>
        <v>9</v>
      </c>
      <c r="D247" s="15">
        <f t="shared" si="29"/>
        <v>6</v>
      </c>
      <c r="E247" s="15">
        <f t="shared" si="30"/>
        <v>1</v>
      </c>
      <c r="F247" s="15">
        <v>7684</v>
      </c>
      <c r="G247" s="15">
        <v>0</v>
      </c>
      <c r="H247" s="62">
        <f t="shared" si="31"/>
        <v>90.336354718207986</v>
      </c>
      <c r="I247" s="62">
        <f t="shared" si="34"/>
        <v>113</v>
      </c>
      <c r="J247" s="15">
        <f t="shared" si="32"/>
        <v>0</v>
      </c>
      <c r="K247" s="15">
        <f t="shared" si="33"/>
        <v>0</v>
      </c>
      <c r="L247" s="58">
        <f>'Luxjacky Assumptions Monthly'!$M$8*'Luxjacky Original'!G247</f>
        <v>0</v>
      </c>
      <c r="M247" s="58">
        <f>'Luxjacky Assumptions Monthly'!$M$6*'Luxjacky Assumptions Monthly'!$M$8*'Luxjacky Original'!F247</f>
        <v>3842</v>
      </c>
      <c r="N247" s="58">
        <f t="shared" si="35"/>
        <v>3842</v>
      </c>
      <c r="O247" s="58"/>
    </row>
    <row r="248" spans="1:15" x14ac:dyDescent="0.3">
      <c r="A248" s="60">
        <v>42616</v>
      </c>
      <c r="B248" s="15">
        <f t="shared" si="27"/>
        <v>2016</v>
      </c>
      <c r="C248" s="15">
        <f t="shared" si="28"/>
        <v>9</v>
      </c>
      <c r="D248" s="15">
        <f t="shared" si="29"/>
        <v>7</v>
      </c>
      <c r="E248" s="15">
        <f t="shared" si="30"/>
        <v>1</v>
      </c>
      <c r="F248" s="15">
        <v>7595</v>
      </c>
      <c r="G248" s="15">
        <v>0</v>
      </c>
      <c r="H248" s="62">
        <f t="shared" si="31"/>
        <v>52.41687630820762</v>
      </c>
      <c r="I248" s="62">
        <f t="shared" si="34"/>
        <v>89</v>
      </c>
      <c r="J248" s="15">
        <f t="shared" si="32"/>
        <v>0</v>
      </c>
      <c r="K248" s="15">
        <f t="shared" si="33"/>
        <v>0</v>
      </c>
      <c r="L248" s="58">
        <f>'Luxjacky Assumptions Monthly'!$M$8*'Luxjacky Original'!G248</f>
        <v>0</v>
      </c>
      <c r="M248" s="58">
        <f>'Luxjacky Assumptions Monthly'!$M$6*'Luxjacky Assumptions Monthly'!$M$8*'Luxjacky Original'!F248</f>
        <v>3797.5</v>
      </c>
      <c r="N248" s="58">
        <f t="shared" si="35"/>
        <v>3797.5</v>
      </c>
      <c r="O248" s="58"/>
    </row>
    <row r="249" spans="1:15" x14ac:dyDescent="0.3">
      <c r="A249" s="60">
        <v>42617</v>
      </c>
      <c r="B249" s="15">
        <f t="shared" si="27"/>
        <v>2016</v>
      </c>
      <c r="C249" s="15">
        <f t="shared" si="28"/>
        <v>9</v>
      </c>
      <c r="D249" s="15">
        <f t="shared" si="29"/>
        <v>1</v>
      </c>
      <c r="E249" s="15">
        <f t="shared" si="30"/>
        <v>0</v>
      </c>
      <c r="F249" s="15">
        <v>7545</v>
      </c>
      <c r="G249" s="15">
        <v>0</v>
      </c>
      <c r="H249" s="62">
        <f t="shared" si="31"/>
        <v>136.58076211353318</v>
      </c>
      <c r="I249" s="62">
        <f t="shared" si="34"/>
        <v>50</v>
      </c>
      <c r="J249" s="15">
        <f t="shared" si="32"/>
        <v>0</v>
      </c>
      <c r="K249" s="15">
        <f t="shared" si="33"/>
        <v>0</v>
      </c>
      <c r="L249" s="58">
        <f>'Luxjacky Assumptions Monthly'!$M$8*'Luxjacky Original'!G249</f>
        <v>0</v>
      </c>
      <c r="M249" s="58">
        <f>'Luxjacky Assumptions Monthly'!$M$6*'Luxjacky Assumptions Monthly'!$M$8*'Luxjacky Original'!F249</f>
        <v>3772.5</v>
      </c>
      <c r="N249" s="58">
        <f t="shared" si="35"/>
        <v>3772.5</v>
      </c>
      <c r="O249" s="58"/>
    </row>
    <row r="250" spans="1:15" x14ac:dyDescent="0.3">
      <c r="A250" s="60">
        <v>42618</v>
      </c>
      <c r="B250" s="15">
        <f t="shared" si="27"/>
        <v>2016</v>
      </c>
      <c r="C250" s="15">
        <f t="shared" si="28"/>
        <v>9</v>
      </c>
      <c r="D250" s="15">
        <f t="shared" si="29"/>
        <v>2</v>
      </c>
      <c r="E250" s="15">
        <f t="shared" si="30"/>
        <v>0</v>
      </c>
      <c r="F250" s="15">
        <v>7413</v>
      </c>
      <c r="G250" s="15">
        <v>0</v>
      </c>
      <c r="H250" s="62">
        <f t="shared" si="31"/>
        <v>141.19844435530953</v>
      </c>
      <c r="I250" s="62">
        <f t="shared" si="34"/>
        <v>132</v>
      </c>
      <c r="J250" s="15">
        <f t="shared" si="32"/>
        <v>0</v>
      </c>
      <c r="K250" s="15">
        <f t="shared" si="33"/>
        <v>0</v>
      </c>
      <c r="L250" s="58">
        <f>'Luxjacky Assumptions Monthly'!$M$8*'Luxjacky Original'!G250</f>
        <v>0</v>
      </c>
      <c r="M250" s="58">
        <f>'Luxjacky Assumptions Monthly'!$M$6*'Luxjacky Assumptions Monthly'!$M$8*'Luxjacky Original'!F250</f>
        <v>3706.5</v>
      </c>
      <c r="N250" s="58">
        <f t="shared" si="35"/>
        <v>3706.5</v>
      </c>
      <c r="O250" s="58"/>
    </row>
    <row r="251" spans="1:15" x14ac:dyDescent="0.3">
      <c r="A251" s="60">
        <v>42619</v>
      </c>
      <c r="B251" s="15">
        <f t="shared" si="27"/>
        <v>2016</v>
      </c>
      <c r="C251" s="15">
        <f t="shared" si="28"/>
        <v>9</v>
      </c>
      <c r="D251" s="15">
        <f t="shared" si="29"/>
        <v>3</v>
      </c>
      <c r="E251" s="15">
        <f t="shared" si="30"/>
        <v>0</v>
      </c>
      <c r="F251" s="15">
        <v>7269</v>
      </c>
      <c r="G251" s="15">
        <v>0</v>
      </c>
      <c r="H251" s="62">
        <f t="shared" si="31"/>
        <v>138.58783664057097</v>
      </c>
      <c r="I251" s="62">
        <f t="shared" si="34"/>
        <v>144</v>
      </c>
      <c r="J251" s="15">
        <f t="shared" si="32"/>
        <v>0</v>
      </c>
      <c r="K251" s="15">
        <f t="shared" si="33"/>
        <v>0</v>
      </c>
      <c r="L251" s="58">
        <f>'Luxjacky Assumptions Monthly'!$M$8*'Luxjacky Original'!G251</f>
        <v>0</v>
      </c>
      <c r="M251" s="58">
        <f>'Luxjacky Assumptions Monthly'!$M$6*'Luxjacky Assumptions Monthly'!$M$8*'Luxjacky Original'!F251</f>
        <v>3634.5</v>
      </c>
      <c r="N251" s="58">
        <f t="shared" si="35"/>
        <v>3634.5</v>
      </c>
      <c r="O251" s="58"/>
    </row>
    <row r="252" spans="1:15" x14ac:dyDescent="0.3">
      <c r="A252" s="60">
        <v>42620</v>
      </c>
      <c r="B252" s="15">
        <f t="shared" si="27"/>
        <v>2016</v>
      </c>
      <c r="C252" s="15">
        <f t="shared" si="28"/>
        <v>9</v>
      </c>
      <c r="D252" s="15">
        <f t="shared" si="29"/>
        <v>4</v>
      </c>
      <c r="E252" s="15">
        <f t="shared" si="30"/>
        <v>0</v>
      </c>
      <c r="F252" s="15">
        <v>7136</v>
      </c>
      <c r="G252" s="15">
        <v>0</v>
      </c>
      <c r="H252" s="62">
        <f t="shared" si="31"/>
        <v>127.95926722793931</v>
      </c>
      <c r="I252" s="62">
        <f t="shared" si="34"/>
        <v>133</v>
      </c>
      <c r="J252" s="15">
        <f t="shared" si="32"/>
        <v>0</v>
      </c>
      <c r="K252" s="15">
        <f t="shared" si="33"/>
        <v>0</v>
      </c>
      <c r="L252" s="58">
        <f>'Luxjacky Assumptions Monthly'!$M$8*'Luxjacky Original'!G252</f>
        <v>0</v>
      </c>
      <c r="M252" s="58">
        <f>'Luxjacky Assumptions Monthly'!$M$6*'Luxjacky Assumptions Monthly'!$M$8*'Luxjacky Original'!F252</f>
        <v>3568</v>
      </c>
      <c r="N252" s="58">
        <f t="shared" si="35"/>
        <v>3568</v>
      </c>
      <c r="O252" s="58"/>
    </row>
    <row r="253" spans="1:15" x14ac:dyDescent="0.3">
      <c r="A253" s="60">
        <v>42621</v>
      </c>
      <c r="B253" s="15">
        <f t="shared" si="27"/>
        <v>2016</v>
      </c>
      <c r="C253" s="15">
        <f t="shared" si="28"/>
        <v>9</v>
      </c>
      <c r="D253" s="15">
        <f t="shared" si="29"/>
        <v>5</v>
      </c>
      <c r="E253" s="15">
        <f t="shared" si="30"/>
        <v>0</v>
      </c>
      <c r="F253" s="15">
        <v>7008</v>
      </c>
      <c r="G253" s="15">
        <v>0</v>
      </c>
      <c r="H253" s="62">
        <f t="shared" si="31"/>
        <v>108.70809073228197</v>
      </c>
      <c r="I253" s="62">
        <f t="shared" si="34"/>
        <v>128</v>
      </c>
      <c r="J253" s="15">
        <f t="shared" si="32"/>
        <v>0</v>
      </c>
      <c r="K253" s="15">
        <f t="shared" si="33"/>
        <v>0</v>
      </c>
      <c r="L253" s="58">
        <f>'Luxjacky Assumptions Monthly'!$M$8*'Luxjacky Original'!G253</f>
        <v>0</v>
      </c>
      <c r="M253" s="58">
        <f>'Luxjacky Assumptions Monthly'!$M$6*'Luxjacky Assumptions Monthly'!$M$8*'Luxjacky Original'!F253</f>
        <v>3504</v>
      </c>
      <c r="N253" s="58">
        <f t="shared" si="35"/>
        <v>3504</v>
      </c>
      <c r="O253" s="58"/>
    </row>
    <row r="254" spans="1:15" x14ac:dyDescent="0.3">
      <c r="A254" s="60">
        <v>42622</v>
      </c>
      <c r="B254" s="15">
        <f t="shared" si="27"/>
        <v>2016</v>
      </c>
      <c r="C254" s="15">
        <f t="shared" si="28"/>
        <v>9</v>
      </c>
      <c r="D254" s="15">
        <f t="shared" si="29"/>
        <v>6</v>
      </c>
      <c r="E254" s="15">
        <f t="shared" si="30"/>
        <v>1</v>
      </c>
      <c r="F254" s="15">
        <v>6895</v>
      </c>
      <c r="G254" s="15">
        <v>0</v>
      </c>
      <c r="H254" s="62">
        <f t="shared" si="31"/>
        <v>90.336354718207986</v>
      </c>
      <c r="I254" s="62">
        <f t="shared" si="34"/>
        <v>113</v>
      </c>
      <c r="J254" s="15">
        <f t="shared" si="32"/>
        <v>0</v>
      </c>
      <c r="K254" s="15">
        <f t="shared" si="33"/>
        <v>0</v>
      </c>
      <c r="L254" s="58">
        <f>'Luxjacky Assumptions Monthly'!$M$8*'Luxjacky Original'!G254</f>
        <v>0</v>
      </c>
      <c r="M254" s="58">
        <f>'Luxjacky Assumptions Monthly'!$M$6*'Luxjacky Assumptions Monthly'!$M$8*'Luxjacky Original'!F254</f>
        <v>3447.5</v>
      </c>
      <c r="N254" s="58">
        <f t="shared" si="35"/>
        <v>3447.5</v>
      </c>
      <c r="O254" s="58"/>
    </row>
    <row r="255" spans="1:15" x14ac:dyDescent="0.3">
      <c r="A255" s="60">
        <v>42623</v>
      </c>
      <c r="B255" s="15">
        <f t="shared" si="27"/>
        <v>2016</v>
      </c>
      <c r="C255" s="15">
        <f t="shared" si="28"/>
        <v>9</v>
      </c>
      <c r="D255" s="15">
        <f t="shared" si="29"/>
        <v>7</v>
      </c>
      <c r="E255" s="15">
        <f t="shared" si="30"/>
        <v>1</v>
      </c>
      <c r="F255" s="15">
        <v>6809</v>
      </c>
      <c r="G255" s="15">
        <v>0</v>
      </c>
      <c r="H255" s="62">
        <f t="shared" si="31"/>
        <v>52.41687630820762</v>
      </c>
      <c r="I255" s="62">
        <f t="shared" si="34"/>
        <v>86</v>
      </c>
      <c r="J255" s="15">
        <f t="shared" si="32"/>
        <v>0</v>
      </c>
      <c r="K255" s="15">
        <f t="shared" si="33"/>
        <v>0</v>
      </c>
      <c r="L255" s="58">
        <f>'Luxjacky Assumptions Monthly'!$M$8*'Luxjacky Original'!G255</f>
        <v>0</v>
      </c>
      <c r="M255" s="58">
        <f>'Luxjacky Assumptions Monthly'!$M$6*'Luxjacky Assumptions Monthly'!$M$8*'Luxjacky Original'!F255</f>
        <v>3404.5</v>
      </c>
      <c r="N255" s="58">
        <f t="shared" si="35"/>
        <v>3404.5</v>
      </c>
      <c r="O255" s="58"/>
    </row>
    <row r="256" spans="1:15" x14ac:dyDescent="0.3">
      <c r="A256" s="60">
        <v>42624</v>
      </c>
      <c r="B256" s="15">
        <f t="shared" si="27"/>
        <v>2016</v>
      </c>
      <c r="C256" s="15">
        <f t="shared" si="28"/>
        <v>9</v>
      </c>
      <c r="D256" s="15">
        <f t="shared" si="29"/>
        <v>1</v>
      </c>
      <c r="E256" s="15">
        <f t="shared" si="30"/>
        <v>0</v>
      </c>
      <c r="F256" s="15">
        <v>6750</v>
      </c>
      <c r="G256" s="15">
        <v>0</v>
      </c>
      <c r="H256" s="62">
        <f t="shared" si="31"/>
        <v>136.58076211353318</v>
      </c>
      <c r="I256" s="62">
        <f t="shared" si="34"/>
        <v>59</v>
      </c>
      <c r="J256" s="15">
        <f t="shared" si="32"/>
        <v>0</v>
      </c>
      <c r="K256" s="15">
        <f t="shared" si="33"/>
        <v>0</v>
      </c>
      <c r="L256" s="58">
        <f>'Luxjacky Assumptions Monthly'!$M$8*'Luxjacky Original'!G256</f>
        <v>0</v>
      </c>
      <c r="M256" s="58">
        <f>'Luxjacky Assumptions Monthly'!$M$6*'Luxjacky Assumptions Monthly'!$M$8*'Luxjacky Original'!F256</f>
        <v>3375</v>
      </c>
      <c r="N256" s="58">
        <f t="shared" si="35"/>
        <v>3375</v>
      </c>
      <c r="O256" s="58"/>
    </row>
    <row r="257" spans="1:15" x14ac:dyDescent="0.3">
      <c r="A257" s="60">
        <v>42625</v>
      </c>
      <c r="B257" s="15">
        <f t="shared" si="27"/>
        <v>2016</v>
      </c>
      <c r="C257" s="15">
        <f t="shared" si="28"/>
        <v>9</v>
      </c>
      <c r="D257" s="15">
        <f t="shared" si="29"/>
        <v>2</v>
      </c>
      <c r="E257" s="15">
        <f t="shared" si="30"/>
        <v>0</v>
      </c>
      <c r="F257" s="15">
        <v>6614</v>
      </c>
      <c r="G257" s="15">
        <v>0</v>
      </c>
      <c r="H257" s="62">
        <f t="shared" si="31"/>
        <v>141.19844435530953</v>
      </c>
      <c r="I257" s="62">
        <f t="shared" si="34"/>
        <v>136</v>
      </c>
      <c r="J257" s="15">
        <f t="shared" si="32"/>
        <v>0</v>
      </c>
      <c r="K257" s="15">
        <f t="shared" si="33"/>
        <v>0</v>
      </c>
      <c r="L257" s="58">
        <f>'Luxjacky Assumptions Monthly'!$M$8*'Luxjacky Original'!G257</f>
        <v>0</v>
      </c>
      <c r="M257" s="58">
        <f>'Luxjacky Assumptions Monthly'!$M$6*'Luxjacky Assumptions Monthly'!$M$8*'Luxjacky Original'!F257</f>
        <v>3307</v>
      </c>
      <c r="N257" s="58">
        <f t="shared" si="35"/>
        <v>3307</v>
      </c>
      <c r="O257" s="58"/>
    </row>
    <row r="258" spans="1:15" x14ac:dyDescent="0.3">
      <c r="A258" s="60">
        <v>42626</v>
      </c>
      <c r="B258" s="15">
        <f t="shared" ref="B258:B321" si="36">YEAR(A258)</f>
        <v>2016</v>
      </c>
      <c r="C258" s="15">
        <f t="shared" ref="C258:C321" si="37">MONTH(A258)</f>
        <v>9</v>
      </c>
      <c r="D258" s="15">
        <f t="shared" ref="D258:D321" si="38">WEEKDAY(A258)</f>
        <v>3</v>
      </c>
      <c r="E258" s="15">
        <f t="shared" ref="E258:E321" si="39">IF(OR(D258=6,D258=7),1,0)</f>
        <v>0</v>
      </c>
      <c r="F258" s="15">
        <v>6476</v>
      </c>
      <c r="G258" s="15">
        <v>0</v>
      </c>
      <c r="H258" s="62">
        <f t="shared" ref="H258:H321" si="40">100-2.17*D258^2.25+12.77*D258+EXP(-D258/0.032)+5*C258^0.75+10*E258+20*(B258-2016)</f>
        <v>138.58783664057097</v>
      </c>
      <c r="I258" s="62">
        <f t="shared" si="34"/>
        <v>138</v>
      </c>
      <c r="J258" s="15">
        <f t="shared" si="32"/>
        <v>0</v>
      </c>
      <c r="K258" s="15">
        <f t="shared" si="33"/>
        <v>0</v>
      </c>
      <c r="L258" s="58">
        <f>'Luxjacky Assumptions Monthly'!$M$8*'Luxjacky Original'!G258</f>
        <v>0</v>
      </c>
      <c r="M258" s="58">
        <f>'Luxjacky Assumptions Monthly'!$M$6*'Luxjacky Assumptions Monthly'!$M$8*'Luxjacky Original'!F258</f>
        <v>3238</v>
      </c>
      <c r="N258" s="58">
        <f t="shared" si="35"/>
        <v>3238</v>
      </c>
      <c r="O258" s="58"/>
    </row>
    <row r="259" spans="1:15" x14ac:dyDescent="0.3">
      <c r="A259" s="60">
        <v>42627</v>
      </c>
      <c r="B259" s="15">
        <f t="shared" si="36"/>
        <v>2016</v>
      </c>
      <c r="C259" s="15">
        <f t="shared" si="37"/>
        <v>9</v>
      </c>
      <c r="D259" s="15">
        <f t="shared" si="38"/>
        <v>4</v>
      </c>
      <c r="E259" s="15">
        <f t="shared" si="39"/>
        <v>0</v>
      </c>
      <c r="F259" s="15">
        <v>6329</v>
      </c>
      <c r="G259" s="15">
        <v>0</v>
      </c>
      <c r="H259" s="62">
        <f t="shared" si="40"/>
        <v>127.95926722793931</v>
      </c>
      <c r="I259" s="62">
        <f t="shared" si="34"/>
        <v>147</v>
      </c>
      <c r="J259" s="15">
        <f t="shared" ref="J259:J322" si="41">IF(G259&gt;0,1,0)</f>
        <v>0</v>
      </c>
      <c r="K259" s="15">
        <f t="shared" ref="K259:K322" si="42">4000*J259</f>
        <v>0</v>
      </c>
      <c r="L259" s="58">
        <f>'Luxjacky Assumptions Monthly'!$M$8*'Luxjacky Original'!G259</f>
        <v>0</v>
      </c>
      <c r="M259" s="58">
        <f>'Luxjacky Assumptions Monthly'!$M$6*'Luxjacky Assumptions Monthly'!$M$8*'Luxjacky Original'!F259</f>
        <v>3164.5</v>
      </c>
      <c r="N259" s="58">
        <f t="shared" si="35"/>
        <v>3164.5</v>
      </c>
      <c r="O259" s="58"/>
    </row>
    <row r="260" spans="1:15" x14ac:dyDescent="0.3">
      <c r="A260" s="60">
        <v>42628</v>
      </c>
      <c r="B260" s="15">
        <f t="shared" si="36"/>
        <v>2016</v>
      </c>
      <c r="C260" s="15">
        <f t="shared" si="37"/>
        <v>9</v>
      </c>
      <c r="D260" s="15">
        <f t="shared" si="38"/>
        <v>5</v>
      </c>
      <c r="E260" s="15">
        <f t="shared" si="39"/>
        <v>0</v>
      </c>
      <c r="F260" s="15">
        <v>6191</v>
      </c>
      <c r="G260" s="15">
        <v>0</v>
      </c>
      <c r="H260" s="62">
        <f t="shared" si="40"/>
        <v>108.70809073228197</v>
      </c>
      <c r="I260" s="62">
        <f t="shared" ref="I260:I323" si="43">F259-F260+G260</f>
        <v>138</v>
      </c>
      <c r="J260" s="15">
        <f t="shared" si="41"/>
        <v>0</v>
      </c>
      <c r="K260" s="15">
        <f t="shared" si="42"/>
        <v>0</v>
      </c>
      <c r="L260" s="58">
        <f>'Luxjacky Assumptions Monthly'!$M$8*'Luxjacky Original'!G260</f>
        <v>0</v>
      </c>
      <c r="M260" s="58">
        <f>'Luxjacky Assumptions Monthly'!$M$6*'Luxjacky Assumptions Monthly'!$M$8*'Luxjacky Original'!F260</f>
        <v>3095.5</v>
      </c>
      <c r="N260" s="58">
        <f t="shared" ref="N260:N323" si="44">SUM(K260:M260)</f>
        <v>3095.5</v>
      </c>
      <c r="O260" s="58"/>
    </row>
    <row r="261" spans="1:15" x14ac:dyDescent="0.3">
      <c r="A261" s="60">
        <v>42629</v>
      </c>
      <c r="B261" s="15">
        <f t="shared" si="36"/>
        <v>2016</v>
      </c>
      <c r="C261" s="15">
        <f t="shared" si="37"/>
        <v>9</v>
      </c>
      <c r="D261" s="15">
        <f t="shared" si="38"/>
        <v>6</v>
      </c>
      <c r="E261" s="15">
        <f t="shared" si="39"/>
        <v>1</v>
      </c>
      <c r="F261" s="15">
        <v>6088</v>
      </c>
      <c r="G261" s="15">
        <v>0</v>
      </c>
      <c r="H261" s="62">
        <f t="shared" si="40"/>
        <v>90.336354718207986</v>
      </c>
      <c r="I261" s="62">
        <f t="shared" si="43"/>
        <v>103</v>
      </c>
      <c r="J261" s="15">
        <f t="shared" si="41"/>
        <v>0</v>
      </c>
      <c r="K261" s="15">
        <f t="shared" si="42"/>
        <v>0</v>
      </c>
      <c r="L261" s="58">
        <f>'Luxjacky Assumptions Monthly'!$M$8*'Luxjacky Original'!G261</f>
        <v>0</v>
      </c>
      <c r="M261" s="58">
        <f>'Luxjacky Assumptions Monthly'!$M$6*'Luxjacky Assumptions Monthly'!$M$8*'Luxjacky Original'!F261</f>
        <v>3044</v>
      </c>
      <c r="N261" s="58">
        <f t="shared" si="44"/>
        <v>3044</v>
      </c>
      <c r="O261" s="58"/>
    </row>
    <row r="262" spans="1:15" x14ac:dyDescent="0.3">
      <c r="A262" s="60">
        <v>42630</v>
      </c>
      <c r="B262" s="15">
        <f t="shared" si="36"/>
        <v>2016</v>
      </c>
      <c r="C262" s="15">
        <f t="shared" si="37"/>
        <v>9</v>
      </c>
      <c r="D262" s="15">
        <f t="shared" si="38"/>
        <v>7</v>
      </c>
      <c r="E262" s="15">
        <f t="shared" si="39"/>
        <v>1</v>
      </c>
      <c r="F262" s="15">
        <v>6005</v>
      </c>
      <c r="G262" s="15">
        <v>0</v>
      </c>
      <c r="H262" s="62">
        <f t="shared" si="40"/>
        <v>52.41687630820762</v>
      </c>
      <c r="I262" s="62">
        <f t="shared" si="43"/>
        <v>83</v>
      </c>
      <c r="J262" s="15">
        <f t="shared" si="41"/>
        <v>0</v>
      </c>
      <c r="K262" s="15">
        <f t="shared" si="42"/>
        <v>0</v>
      </c>
      <c r="L262" s="58">
        <f>'Luxjacky Assumptions Monthly'!$M$8*'Luxjacky Original'!G262</f>
        <v>0</v>
      </c>
      <c r="M262" s="58">
        <f>'Luxjacky Assumptions Monthly'!$M$6*'Luxjacky Assumptions Monthly'!$M$8*'Luxjacky Original'!F262</f>
        <v>3002.5</v>
      </c>
      <c r="N262" s="58">
        <f t="shared" si="44"/>
        <v>3002.5</v>
      </c>
      <c r="O262" s="58"/>
    </row>
    <row r="263" spans="1:15" x14ac:dyDescent="0.3">
      <c r="A263" s="60">
        <v>42631</v>
      </c>
      <c r="B263" s="15">
        <f t="shared" si="36"/>
        <v>2016</v>
      </c>
      <c r="C263" s="15">
        <f t="shared" si="37"/>
        <v>9</v>
      </c>
      <c r="D263" s="15">
        <f t="shared" si="38"/>
        <v>1</v>
      </c>
      <c r="E263" s="15">
        <f t="shared" si="39"/>
        <v>0</v>
      </c>
      <c r="F263" s="15">
        <v>5961</v>
      </c>
      <c r="G263" s="15">
        <v>0</v>
      </c>
      <c r="H263" s="62">
        <f t="shared" si="40"/>
        <v>136.58076211353318</v>
      </c>
      <c r="I263" s="62">
        <f t="shared" si="43"/>
        <v>44</v>
      </c>
      <c r="J263" s="15">
        <f t="shared" si="41"/>
        <v>0</v>
      </c>
      <c r="K263" s="15">
        <f t="shared" si="42"/>
        <v>0</v>
      </c>
      <c r="L263" s="58">
        <f>'Luxjacky Assumptions Monthly'!$M$8*'Luxjacky Original'!G263</f>
        <v>0</v>
      </c>
      <c r="M263" s="58">
        <f>'Luxjacky Assumptions Monthly'!$M$6*'Luxjacky Assumptions Monthly'!$M$8*'Luxjacky Original'!F263</f>
        <v>2980.5</v>
      </c>
      <c r="N263" s="58">
        <f t="shared" si="44"/>
        <v>2980.5</v>
      </c>
      <c r="O263" s="58"/>
    </row>
    <row r="264" spans="1:15" x14ac:dyDescent="0.3">
      <c r="A264" s="60">
        <v>42632</v>
      </c>
      <c r="B264" s="15">
        <f t="shared" si="36"/>
        <v>2016</v>
      </c>
      <c r="C264" s="15">
        <f t="shared" si="37"/>
        <v>9</v>
      </c>
      <c r="D264" s="15">
        <f t="shared" si="38"/>
        <v>2</v>
      </c>
      <c r="E264" s="15">
        <f t="shared" si="39"/>
        <v>0</v>
      </c>
      <c r="F264" s="15">
        <v>5826</v>
      </c>
      <c r="G264" s="15">
        <v>0</v>
      </c>
      <c r="H264" s="62">
        <f t="shared" si="40"/>
        <v>141.19844435530953</v>
      </c>
      <c r="I264" s="62">
        <f t="shared" si="43"/>
        <v>135</v>
      </c>
      <c r="J264" s="15">
        <f t="shared" si="41"/>
        <v>0</v>
      </c>
      <c r="K264" s="15">
        <f t="shared" si="42"/>
        <v>0</v>
      </c>
      <c r="L264" s="58">
        <f>'Luxjacky Assumptions Monthly'!$M$8*'Luxjacky Original'!G264</f>
        <v>0</v>
      </c>
      <c r="M264" s="58">
        <f>'Luxjacky Assumptions Monthly'!$M$6*'Luxjacky Assumptions Monthly'!$M$8*'Luxjacky Original'!F264</f>
        <v>2913</v>
      </c>
      <c r="N264" s="58">
        <f t="shared" si="44"/>
        <v>2913</v>
      </c>
      <c r="O264" s="58"/>
    </row>
    <row r="265" spans="1:15" x14ac:dyDescent="0.3">
      <c r="A265" s="60">
        <v>42633</v>
      </c>
      <c r="B265" s="15">
        <f t="shared" si="36"/>
        <v>2016</v>
      </c>
      <c r="C265" s="15">
        <f t="shared" si="37"/>
        <v>9</v>
      </c>
      <c r="D265" s="15">
        <f t="shared" si="38"/>
        <v>3</v>
      </c>
      <c r="E265" s="15">
        <f t="shared" si="39"/>
        <v>0</v>
      </c>
      <c r="F265" s="15">
        <v>5689</v>
      </c>
      <c r="G265" s="15">
        <v>0</v>
      </c>
      <c r="H265" s="62">
        <f t="shared" si="40"/>
        <v>138.58783664057097</v>
      </c>
      <c r="I265" s="62">
        <f t="shared" si="43"/>
        <v>137</v>
      </c>
      <c r="J265" s="15">
        <f t="shared" si="41"/>
        <v>0</v>
      </c>
      <c r="K265" s="15">
        <f t="shared" si="42"/>
        <v>0</v>
      </c>
      <c r="L265" s="58">
        <f>'Luxjacky Assumptions Monthly'!$M$8*'Luxjacky Original'!G265</f>
        <v>0</v>
      </c>
      <c r="M265" s="58">
        <f>'Luxjacky Assumptions Monthly'!$M$6*'Luxjacky Assumptions Monthly'!$M$8*'Luxjacky Original'!F265</f>
        <v>2844.5</v>
      </c>
      <c r="N265" s="58">
        <f t="shared" si="44"/>
        <v>2844.5</v>
      </c>
      <c r="O265" s="58"/>
    </row>
    <row r="266" spans="1:15" x14ac:dyDescent="0.3">
      <c r="A266" s="60">
        <v>42634</v>
      </c>
      <c r="B266" s="15">
        <f t="shared" si="36"/>
        <v>2016</v>
      </c>
      <c r="C266" s="15">
        <f t="shared" si="37"/>
        <v>9</v>
      </c>
      <c r="D266" s="15">
        <f t="shared" si="38"/>
        <v>4</v>
      </c>
      <c r="E266" s="15">
        <f t="shared" si="39"/>
        <v>0</v>
      </c>
      <c r="F266" s="15">
        <v>5553</v>
      </c>
      <c r="G266" s="15">
        <v>0</v>
      </c>
      <c r="H266" s="62">
        <f t="shared" si="40"/>
        <v>127.95926722793931</v>
      </c>
      <c r="I266" s="62">
        <f t="shared" si="43"/>
        <v>136</v>
      </c>
      <c r="J266" s="15">
        <f t="shared" si="41"/>
        <v>0</v>
      </c>
      <c r="K266" s="15">
        <f t="shared" si="42"/>
        <v>0</v>
      </c>
      <c r="L266" s="58">
        <f>'Luxjacky Assumptions Monthly'!$M$8*'Luxjacky Original'!G266</f>
        <v>0</v>
      </c>
      <c r="M266" s="58">
        <f>'Luxjacky Assumptions Monthly'!$M$6*'Luxjacky Assumptions Monthly'!$M$8*'Luxjacky Original'!F266</f>
        <v>2776.5</v>
      </c>
      <c r="N266" s="58">
        <f t="shared" si="44"/>
        <v>2776.5</v>
      </c>
      <c r="O266" s="58"/>
    </row>
    <row r="267" spans="1:15" x14ac:dyDescent="0.3">
      <c r="A267" s="60">
        <v>42635</v>
      </c>
      <c r="B267" s="15">
        <f t="shared" si="36"/>
        <v>2016</v>
      </c>
      <c r="C267" s="15">
        <f t="shared" si="37"/>
        <v>9</v>
      </c>
      <c r="D267" s="15">
        <f t="shared" si="38"/>
        <v>5</v>
      </c>
      <c r="E267" s="15">
        <f t="shared" si="39"/>
        <v>0</v>
      </c>
      <c r="F267" s="15">
        <v>5419</v>
      </c>
      <c r="G267" s="15">
        <v>0</v>
      </c>
      <c r="H267" s="62">
        <f t="shared" si="40"/>
        <v>108.70809073228197</v>
      </c>
      <c r="I267" s="62">
        <f t="shared" si="43"/>
        <v>134</v>
      </c>
      <c r="J267" s="15">
        <f t="shared" si="41"/>
        <v>0</v>
      </c>
      <c r="K267" s="15">
        <f t="shared" si="42"/>
        <v>0</v>
      </c>
      <c r="L267" s="58">
        <f>'Luxjacky Assumptions Monthly'!$M$8*'Luxjacky Original'!G267</f>
        <v>0</v>
      </c>
      <c r="M267" s="58">
        <f>'Luxjacky Assumptions Monthly'!$M$6*'Luxjacky Assumptions Monthly'!$M$8*'Luxjacky Original'!F267</f>
        <v>2709.5</v>
      </c>
      <c r="N267" s="58">
        <f t="shared" si="44"/>
        <v>2709.5</v>
      </c>
      <c r="O267" s="58"/>
    </row>
    <row r="268" spans="1:15" x14ac:dyDescent="0.3">
      <c r="A268" s="60">
        <v>42636</v>
      </c>
      <c r="B268" s="15">
        <f t="shared" si="36"/>
        <v>2016</v>
      </c>
      <c r="C268" s="15">
        <f t="shared" si="37"/>
        <v>9</v>
      </c>
      <c r="D268" s="15">
        <f t="shared" si="38"/>
        <v>6</v>
      </c>
      <c r="E268" s="15">
        <f t="shared" si="39"/>
        <v>1</v>
      </c>
      <c r="F268" s="15">
        <v>5309</v>
      </c>
      <c r="G268" s="15">
        <v>0</v>
      </c>
      <c r="H268" s="62">
        <f t="shared" si="40"/>
        <v>90.336354718207986</v>
      </c>
      <c r="I268" s="62">
        <f t="shared" si="43"/>
        <v>110</v>
      </c>
      <c r="J268" s="15">
        <f t="shared" si="41"/>
        <v>0</v>
      </c>
      <c r="K268" s="15">
        <f t="shared" si="42"/>
        <v>0</v>
      </c>
      <c r="L268" s="58">
        <f>'Luxjacky Assumptions Monthly'!$M$8*'Luxjacky Original'!G268</f>
        <v>0</v>
      </c>
      <c r="M268" s="58">
        <f>'Luxjacky Assumptions Monthly'!$M$6*'Luxjacky Assumptions Monthly'!$M$8*'Luxjacky Original'!F268</f>
        <v>2654.5</v>
      </c>
      <c r="N268" s="58">
        <f t="shared" si="44"/>
        <v>2654.5</v>
      </c>
      <c r="O268" s="58"/>
    </row>
    <row r="269" spans="1:15" x14ac:dyDescent="0.3">
      <c r="A269" s="60">
        <v>42637</v>
      </c>
      <c r="B269" s="15">
        <f t="shared" si="36"/>
        <v>2016</v>
      </c>
      <c r="C269" s="15">
        <f t="shared" si="37"/>
        <v>9</v>
      </c>
      <c r="D269" s="15">
        <f t="shared" si="38"/>
        <v>7</v>
      </c>
      <c r="E269" s="15">
        <f t="shared" si="39"/>
        <v>1</v>
      </c>
      <c r="F269" s="15">
        <v>5215</v>
      </c>
      <c r="G269" s="15">
        <v>0</v>
      </c>
      <c r="H269" s="62">
        <f t="shared" si="40"/>
        <v>52.41687630820762</v>
      </c>
      <c r="I269" s="62">
        <f t="shared" si="43"/>
        <v>94</v>
      </c>
      <c r="J269" s="15">
        <f t="shared" si="41"/>
        <v>0</v>
      </c>
      <c r="K269" s="15">
        <f t="shared" si="42"/>
        <v>0</v>
      </c>
      <c r="L269" s="58">
        <f>'Luxjacky Assumptions Monthly'!$M$8*'Luxjacky Original'!G269</f>
        <v>0</v>
      </c>
      <c r="M269" s="58">
        <f>'Luxjacky Assumptions Monthly'!$M$6*'Luxjacky Assumptions Monthly'!$M$8*'Luxjacky Original'!F269</f>
        <v>2607.5</v>
      </c>
      <c r="N269" s="58">
        <f t="shared" si="44"/>
        <v>2607.5</v>
      </c>
      <c r="O269" s="58"/>
    </row>
    <row r="270" spans="1:15" x14ac:dyDescent="0.3">
      <c r="A270" s="60">
        <v>42638</v>
      </c>
      <c r="B270" s="15">
        <f t="shared" si="36"/>
        <v>2016</v>
      </c>
      <c r="C270" s="15">
        <f t="shared" si="37"/>
        <v>9</v>
      </c>
      <c r="D270" s="15">
        <f t="shared" si="38"/>
        <v>1</v>
      </c>
      <c r="E270" s="15">
        <f t="shared" si="39"/>
        <v>0</v>
      </c>
      <c r="F270" s="15">
        <v>5167</v>
      </c>
      <c r="G270" s="15">
        <v>0</v>
      </c>
      <c r="H270" s="62">
        <f t="shared" si="40"/>
        <v>136.58076211353318</v>
      </c>
      <c r="I270" s="62">
        <f t="shared" si="43"/>
        <v>48</v>
      </c>
      <c r="J270" s="15">
        <f t="shared" si="41"/>
        <v>0</v>
      </c>
      <c r="K270" s="15">
        <f t="shared" si="42"/>
        <v>0</v>
      </c>
      <c r="L270" s="58">
        <f>'Luxjacky Assumptions Monthly'!$M$8*'Luxjacky Original'!G270</f>
        <v>0</v>
      </c>
      <c r="M270" s="58">
        <f>'Luxjacky Assumptions Monthly'!$M$6*'Luxjacky Assumptions Monthly'!$M$8*'Luxjacky Original'!F270</f>
        <v>2583.5</v>
      </c>
      <c r="N270" s="58">
        <f t="shared" si="44"/>
        <v>2583.5</v>
      </c>
      <c r="O270" s="58"/>
    </row>
    <row r="271" spans="1:15" x14ac:dyDescent="0.3">
      <c r="A271" s="60">
        <v>42639</v>
      </c>
      <c r="B271" s="15">
        <f t="shared" si="36"/>
        <v>2016</v>
      </c>
      <c r="C271" s="15">
        <f t="shared" si="37"/>
        <v>9</v>
      </c>
      <c r="D271" s="15">
        <f t="shared" si="38"/>
        <v>2</v>
      </c>
      <c r="E271" s="15">
        <f t="shared" si="39"/>
        <v>0</v>
      </c>
      <c r="F271" s="15">
        <v>5032</v>
      </c>
      <c r="G271" s="15">
        <v>0</v>
      </c>
      <c r="H271" s="62">
        <f t="shared" si="40"/>
        <v>141.19844435530953</v>
      </c>
      <c r="I271" s="62">
        <f t="shared" si="43"/>
        <v>135</v>
      </c>
      <c r="J271" s="15">
        <f t="shared" si="41"/>
        <v>0</v>
      </c>
      <c r="K271" s="15">
        <f t="shared" si="42"/>
        <v>0</v>
      </c>
      <c r="L271" s="58">
        <f>'Luxjacky Assumptions Monthly'!$M$8*'Luxjacky Original'!G271</f>
        <v>0</v>
      </c>
      <c r="M271" s="58">
        <f>'Luxjacky Assumptions Monthly'!$M$6*'Luxjacky Assumptions Monthly'!$M$8*'Luxjacky Original'!F271</f>
        <v>2516</v>
      </c>
      <c r="N271" s="58">
        <f t="shared" si="44"/>
        <v>2516</v>
      </c>
      <c r="O271" s="58"/>
    </row>
    <row r="272" spans="1:15" x14ac:dyDescent="0.3">
      <c r="A272" s="60">
        <v>42640</v>
      </c>
      <c r="B272" s="15">
        <f t="shared" si="36"/>
        <v>2016</v>
      </c>
      <c r="C272" s="15">
        <f t="shared" si="37"/>
        <v>9</v>
      </c>
      <c r="D272" s="15">
        <f t="shared" si="38"/>
        <v>3</v>
      </c>
      <c r="E272" s="15">
        <f t="shared" si="39"/>
        <v>0</v>
      </c>
      <c r="F272" s="15">
        <v>4885</v>
      </c>
      <c r="G272" s="15">
        <v>0</v>
      </c>
      <c r="H272" s="62">
        <f t="shared" si="40"/>
        <v>138.58783664057097</v>
      </c>
      <c r="I272" s="62">
        <f t="shared" si="43"/>
        <v>147</v>
      </c>
      <c r="J272" s="15">
        <f t="shared" si="41"/>
        <v>0</v>
      </c>
      <c r="K272" s="15">
        <f t="shared" si="42"/>
        <v>0</v>
      </c>
      <c r="L272" s="58">
        <f>'Luxjacky Assumptions Monthly'!$M$8*'Luxjacky Original'!G272</f>
        <v>0</v>
      </c>
      <c r="M272" s="58">
        <f>'Luxjacky Assumptions Monthly'!$M$6*'Luxjacky Assumptions Monthly'!$M$8*'Luxjacky Original'!F272</f>
        <v>2442.5</v>
      </c>
      <c r="N272" s="58">
        <f t="shared" si="44"/>
        <v>2442.5</v>
      </c>
      <c r="O272" s="58"/>
    </row>
    <row r="273" spans="1:15" x14ac:dyDescent="0.3">
      <c r="A273" s="60">
        <v>42641</v>
      </c>
      <c r="B273" s="15">
        <f t="shared" si="36"/>
        <v>2016</v>
      </c>
      <c r="C273" s="15">
        <f t="shared" si="37"/>
        <v>9</v>
      </c>
      <c r="D273" s="15">
        <f t="shared" si="38"/>
        <v>4</v>
      </c>
      <c r="E273" s="15">
        <f t="shared" si="39"/>
        <v>0</v>
      </c>
      <c r="F273" s="15">
        <v>4739</v>
      </c>
      <c r="G273" s="15">
        <v>0</v>
      </c>
      <c r="H273" s="62">
        <f t="shared" si="40"/>
        <v>127.95926722793931</v>
      </c>
      <c r="I273" s="62">
        <f t="shared" si="43"/>
        <v>146</v>
      </c>
      <c r="J273" s="15">
        <f t="shared" si="41"/>
        <v>0</v>
      </c>
      <c r="K273" s="15">
        <f t="shared" si="42"/>
        <v>0</v>
      </c>
      <c r="L273" s="58">
        <f>'Luxjacky Assumptions Monthly'!$M$8*'Luxjacky Original'!G273</f>
        <v>0</v>
      </c>
      <c r="M273" s="58">
        <f>'Luxjacky Assumptions Monthly'!$M$6*'Luxjacky Assumptions Monthly'!$M$8*'Luxjacky Original'!F273</f>
        <v>2369.5</v>
      </c>
      <c r="N273" s="58">
        <f t="shared" si="44"/>
        <v>2369.5</v>
      </c>
      <c r="O273" s="58"/>
    </row>
    <row r="274" spans="1:15" x14ac:dyDescent="0.3">
      <c r="A274" s="60">
        <v>42642</v>
      </c>
      <c r="B274" s="15">
        <f t="shared" si="36"/>
        <v>2016</v>
      </c>
      <c r="C274" s="15">
        <f t="shared" si="37"/>
        <v>9</v>
      </c>
      <c r="D274" s="15">
        <f t="shared" si="38"/>
        <v>5</v>
      </c>
      <c r="E274" s="15">
        <f t="shared" si="39"/>
        <v>0</v>
      </c>
      <c r="F274" s="15">
        <v>4626</v>
      </c>
      <c r="G274" s="15">
        <v>0</v>
      </c>
      <c r="H274" s="62">
        <f t="shared" si="40"/>
        <v>108.70809073228197</v>
      </c>
      <c r="I274" s="62">
        <f t="shared" si="43"/>
        <v>113</v>
      </c>
      <c r="J274" s="15">
        <f t="shared" si="41"/>
        <v>0</v>
      </c>
      <c r="K274" s="15">
        <f t="shared" si="42"/>
        <v>0</v>
      </c>
      <c r="L274" s="58">
        <f>'Luxjacky Assumptions Monthly'!$M$8*'Luxjacky Original'!G274</f>
        <v>0</v>
      </c>
      <c r="M274" s="58">
        <f>'Luxjacky Assumptions Monthly'!$M$6*'Luxjacky Assumptions Monthly'!$M$8*'Luxjacky Original'!F274</f>
        <v>2313</v>
      </c>
      <c r="N274" s="58">
        <f t="shared" si="44"/>
        <v>2313</v>
      </c>
      <c r="O274" s="58"/>
    </row>
    <row r="275" spans="1:15" x14ac:dyDescent="0.3">
      <c r="A275" s="60">
        <v>42643</v>
      </c>
      <c r="B275" s="15">
        <f t="shared" si="36"/>
        <v>2016</v>
      </c>
      <c r="C275" s="15">
        <f t="shared" si="37"/>
        <v>9</v>
      </c>
      <c r="D275" s="15">
        <f t="shared" si="38"/>
        <v>6</v>
      </c>
      <c r="E275" s="15">
        <f t="shared" si="39"/>
        <v>1</v>
      </c>
      <c r="F275" s="15">
        <v>4511</v>
      </c>
      <c r="G275" s="15">
        <v>0</v>
      </c>
      <c r="H275" s="62">
        <f t="shared" si="40"/>
        <v>90.336354718207986</v>
      </c>
      <c r="I275" s="62">
        <f t="shared" si="43"/>
        <v>115</v>
      </c>
      <c r="J275" s="15">
        <f t="shared" si="41"/>
        <v>0</v>
      </c>
      <c r="K275" s="15">
        <f t="shared" si="42"/>
        <v>0</v>
      </c>
      <c r="L275" s="58">
        <f>'Luxjacky Assumptions Monthly'!$M$8*'Luxjacky Original'!G275</f>
        <v>0</v>
      </c>
      <c r="M275" s="58">
        <f>'Luxjacky Assumptions Monthly'!$M$6*'Luxjacky Assumptions Monthly'!$M$8*'Luxjacky Original'!F275</f>
        <v>2255.5</v>
      </c>
      <c r="N275" s="58">
        <f t="shared" si="44"/>
        <v>2255.5</v>
      </c>
      <c r="O275" s="58"/>
    </row>
    <row r="276" spans="1:15" x14ac:dyDescent="0.3">
      <c r="A276" s="60">
        <v>42644</v>
      </c>
      <c r="B276" s="15">
        <f t="shared" si="36"/>
        <v>2016</v>
      </c>
      <c r="C276" s="15">
        <f t="shared" si="37"/>
        <v>10</v>
      </c>
      <c r="D276" s="15">
        <f t="shared" si="38"/>
        <v>7</v>
      </c>
      <c r="E276" s="15">
        <f t="shared" si="39"/>
        <v>1</v>
      </c>
      <c r="F276" s="15">
        <v>4411</v>
      </c>
      <c r="G276" s="15">
        <v>0</v>
      </c>
      <c r="H276" s="62">
        <f t="shared" si="40"/>
        <v>54.553180454191917</v>
      </c>
      <c r="I276" s="62">
        <f t="shared" si="43"/>
        <v>100</v>
      </c>
      <c r="J276" s="15">
        <f t="shared" si="41"/>
        <v>0</v>
      </c>
      <c r="K276" s="15">
        <f t="shared" si="42"/>
        <v>0</v>
      </c>
      <c r="L276" s="58">
        <f>'Luxjacky Assumptions Monthly'!$M$8*'Luxjacky Original'!G276</f>
        <v>0</v>
      </c>
      <c r="M276" s="58">
        <f>'Luxjacky Assumptions Monthly'!$M$6*'Luxjacky Assumptions Monthly'!$M$8*'Luxjacky Original'!F276</f>
        <v>2205.5</v>
      </c>
      <c r="N276" s="58">
        <f t="shared" si="44"/>
        <v>2205.5</v>
      </c>
      <c r="O276" s="58"/>
    </row>
    <row r="277" spans="1:15" x14ac:dyDescent="0.3">
      <c r="A277" s="60">
        <v>42645</v>
      </c>
      <c r="B277" s="15">
        <f t="shared" si="36"/>
        <v>2016</v>
      </c>
      <c r="C277" s="15">
        <f t="shared" si="37"/>
        <v>10</v>
      </c>
      <c r="D277" s="15">
        <f t="shared" si="38"/>
        <v>1</v>
      </c>
      <c r="E277" s="15">
        <f t="shared" si="39"/>
        <v>0</v>
      </c>
      <c r="F277" s="15">
        <v>4357</v>
      </c>
      <c r="G277" s="15">
        <v>0</v>
      </c>
      <c r="H277" s="62">
        <f t="shared" si="40"/>
        <v>138.71706625951748</v>
      </c>
      <c r="I277" s="62">
        <f t="shared" si="43"/>
        <v>54</v>
      </c>
      <c r="J277" s="15">
        <f t="shared" si="41"/>
        <v>0</v>
      </c>
      <c r="K277" s="15">
        <f t="shared" si="42"/>
        <v>0</v>
      </c>
      <c r="L277" s="58">
        <f>'Luxjacky Assumptions Monthly'!$M$8*'Luxjacky Original'!G277</f>
        <v>0</v>
      </c>
      <c r="M277" s="58">
        <f>'Luxjacky Assumptions Monthly'!$M$6*'Luxjacky Assumptions Monthly'!$M$8*'Luxjacky Original'!F277</f>
        <v>2178.5</v>
      </c>
      <c r="N277" s="58">
        <f t="shared" si="44"/>
        <v>2178.5</v>
      </c>
      <c r="O277" s="58"/>
    </row>
    <row r="278" spans="1:15" x14ac:dyDescent="0.3">
      <c r="A278" s="60">
        <v>42646</v>
      </c>
      <c r="B278" s="15">
        <f t="shared" si="36"/>
        <v>2016</v>
      </c>
      <c r="C278" s="15">
        <f t="shared" si="37"/>
        <v>10</v>
      </c>
      <c r="D278" s="15">
        <f t="shared" si="38"/>
        <v>2</v>
      </c>
      <c r="E278" s="15">
        <f t="shared" si="39"/>
        <v>0</v>
      </c>
      <c r="F278" s="15">
        <v>4227</v>
      </c>
      <c r="G278" s="15">
        <v>0</v>
      </c>
      <c r="H278" s="62">
        <f t="shared" si="40"/>
        <v>143.33474850129383</v>
      </c>
      <c r="I278" s="62">
        <f t="shared" si="43"/>
        <v>130</v>
      </c>
      <c r="J278" s="15">
        <f t="shared" si="41"/>
        <v>0</v>
      </c>
      <c r="K278" s="15">
        <f t="shared" si="42"/>
        <v>0</v>
      </c>
      <c r="L278" s="58">
        <f>'Luxjacky Assumptions Monthly'!$M$8*'Luxjacky Original'!G278</f>
        <v>0</v>
      </c>
      <c r="M278" s="58">
        <f>'Luxjacky Assumptions Monthly'!$M$6*'Luxjacky Assumptions Monthly'!$M$8*'Luxjacky Original'!F278</f>
        <v>2113.5</v>
      </c>
      <c r="N278" s="58">
        <f t="shared" si="44"/>
        <v>2113.5</v>
      </c>
      <c r="O278" s="58"/>
    </row>
    <row r="279" spans="1:15" x14ac:dyDescent="0.3">
      <c r="A279" s="60">
        <v>42647</v>
      </c>
      <c r="B279" s="15">
        <f t="shared" si="36"/>
        <v>2016</v>
      </c>
      <c r="C279" s="15">
        <f t="shared" si="37"/>
        <v>10</v>
      </c>
      <c r="D279" s="15">
        <f t="shared" si="38"/>
        <v>3</v>
      </c>
      <c r="E279" s="15">
        <f t="shared" si="39"/>
        <v>0</v>
      </c>
      <c r="F279" s="15">
        <v>4078</v>
      </c>
      <c r="G279" s="15">
        <v>0</v>
      </c>
      <c r="H279" s="62">
        <f t="shared" si="40"/>
        <v>140.7241407865553</v>
      </c>
      <c r="I279" s="62">
        <f t="shared" si="43"/>
        <v>149</v>
      </c>
      <c r="J279" s="15">
        <f t="shared" si="41"/>
        <v>0</v>
      </c>
      <c r="K279" s="15">
        <f t="shared" si="42"/>
        <v>0</v>
      </c>
      <c r="L279" s="58">
        <f>'Luxjacky Assumptions Monthly'!$M$8*'Luxjacky Original'!G279</f>
        <v>0</v>
      </c>
      <c r="M279" s="58">
        <f>'Luxjacky Assumptions Monthly'!$M$6*'Luxjacky Assumptions Monthly'!$M$8*'Luxjacky Original'!F279</f>
        <v>2039</v>
      </c>
      <c r="N279" s="58">
        <f t="shared" si="44"/>
        <v>2039</v>
      </c>
      <c r="O279" s="58"/>
    </row>
    <row r="280" spans="1:15" x14ac:dyDescent="0.3">
      <c r="A280" s="60">
        <v>42648</v>
      </c>
      <c r="B280" s="15">
        <f t="shared" si="36"/>
        <v>2016</v>
      </c>
      <c r="C280" s="15">
        <f t="shared" si="37"/>
        <v>10</v>
      </c>
      <c r="D280" s="15">
        <f t="shared" si="38"/>
        <v>4</v>
      </c>
      <c r="E280" s="15">
        <f t="shared" si="39"/>
        <v>0</v>
      </c>
      <c r="F280" s="15">
        <v>3928</v>
      </c>
      <c r="G280" s="15">
        <v>0</v>
      </c>
      <c r="H280" s="62">
        <f t="shared" si="40"/>
        <v>130.0955713739236</v>
      </c>
      <c r="I280" s="62">
        <f t="shared" si="43"/>
        <v>150</v>
      </c>
      <c r="J280" s="15">
        <f t="shared" si="41"/>
        <v>0</v>
      </c>
      <c r="K280" s="15">
        <f t="shared" si="42"/>
        <v>0</v>
      </c>
      <c r="L280" s="58">
        <f>'Luxjacky Assumptions Monthly'!$M$8*'Luxjacky Original'!G280</f>
        <v>0</v>
      </c>
      <c r="M280" s="58">
        <f>'Luxjacky Assumptions Monthly'!$M$6*'Luxjacky Assumptions Monthly'!$M$8*'Luxjacky Original'!F280</f>
        <v>1964</v>
      </c>
      <c r="N280" s="58">
        <f t="shared" si="44"/>
        <v>1964</v>
      </c>
      <c r="O280" s="58"/>
    </row>
    <row r="281" spans="1:15" x14ac:dyDescent="0.3">
      <c r="A281" s="60">
        <v>42649</v>
      </c>
      <c r="B281" s="15">
        <f t="shared" si="36"/>
        <v>2016</v>
      </c>
      <c r="C281" s="15">
        <f t="shared" si="37"/>
        <v>10</v>
      </c>
      <c r="D281" s="15">
        <f t="shared" si="38"/>
        <v>5</v>
      </c>
      <c r="E281" s="15">
        <f t="shared" si="39"/>
        <v>0</v>
      </c>
      <c r="F281" s="15">
        <v>3795</v>
      </c>
      <c r="G281" s="15">
        <v>0</v>
      </c>
      <c r="H281" s="62">
        <f t="shared" si="40"/>
        <v>110.84439487826627</v>
      </c>
      <c r="I281" s="62">
        <f t="shared" si="43"/>
        <v>133</v>
      </c>
      <c r="J281" s="15">
        <f t="shared" si="41"/>
        <v>0</v>
      </c>
      <c r="K281" s="15">
        <f t="shared" si="42"/>
        <v>0</v>
      </c>
      <c r="L281" s="58">
        <f>'Luxjacky Assumptions Monthly'!$M$8*'Luxjacky Original'!G281</f>
        <v>0</v>
      </c>
      <c r="M281" s="58">
        <f>'Luxjacky Assumptions Monthly'!$M$6*'Luxjacky Assumptions Monthly'!$M$8*'Luxjacky Original'!F281</f>
        <v>1897.5</v>
      </c>
      <c r="N281" s="58">
        <f t="shared" si="44"/>
        <v>1897.5</v>
      </c>
      <c r="O281" s="58"/>
    </row>
    <row r="282" spans="1:15" x14ac:dyDescent="0.3">
      <c r="A282" s="60">
        <v>42650</v>
      </c>
      <c r="B282" s="15">
        <f t="shared" si="36"/>
        <v>2016</v>
      </c>
      <c r="C282" s="15">
        <f t="shared" si="37"/>
        <v>10</v>
      </c>
      <c r="D282" s="15">
        <f t="shared" si="38"/>
        <v>6</v>
      </c>
      <c r="E282" s="15">
        <f t="shared" si="39"/>
        <v>1</v>
      </c>
      <c r="F282" s="15">
        <v>3684</v>
      </c>
      <c r="G282" s="15">
        <v>0</v>
      </c>
      <c r="H282" s="62">
        <f t="shared" si="40"/>
        <v>92.472658864192283</v>
      </c>
      <c r="I282" s="62">
        <f t="shared" si="43"/>
        <v>111</v>
      </c>
      <c r="J282" s="15">
        <f t="shared" si="41"/>
        <v>0</v>
      </c>
      <c r="K282" s="15">
        <f t="shared" si="42"/>
        <v>0</v>
      </c>
      <c r="L282" s="58">
        <f>'Luxjacky Assumptions Monthly'!$M$8*'Luxjacky Original'!G282</f>
        <v>0</v>
      </c>
      <c r="M282" s="58">
        <f>'Luxjacky Assumptions Monthly'!$M$6*'Luxjacky Assumptions Monthly'!$M$8*'Luxjacky Original'!F282</f>
        <v>1842</v>
      </c>
      <c r="N282" s="58">
        <f t="shared" si="44"/>
        <v>1842</v>
      </c>
      <c r="O282" s="58"/>
    </row>
    <row r="283" spans="1:15" x14ac:dyDescent="0.3">
      <c r="A283" s="60">
        <v>42651</v>
      </c>
      <c r="B283" s="15">
        <f t="shared" si="36"/>
        <v>2016</v>
      </c>
      <c r="C283" s="15">
        <f t="shared" si="37"/>
        <v>10</v>
      </c>
      <c r="D283" s="15">
        <f t="shared" si="38"/>
        <v>7</v>
      </c>
      <c r="E283" s="15">
        <f t="shared" si="39"/>
        <v>1</v>
      </c>
      <c r="F283" s="15">
        <v>3591</v>
      </c>
      <c r="G283" s="15">
        <v>0</v>
      </c>
      <c r="H283" s="62">
        <f t="shared" si="40"/>
        <v>54.553180454191917</v>
      </c>
      <c r="I283" s="62">
        <f t="shared" si="43"/>
        <v>93</v>
      </c>
      <c r="J283" s="15">
        <f t="shared" si="41"/>
        <v>0</v>
      </c>
      <c r="K283" s="15">
        <f t="shared" si="42"/>
        <v>0</v>
      </c>
      <c r="L283" s="58">
        <f>'Luxjacky Assumptions Monthly'!$M$8*'Luxjacky Original'!G283</f>
        <v>0</v>
      </c>
      <c r="M283" s="58">
        <f>'Luxjacky Assumptions Monthly'!$M$6*'Luxjacky Assumptions Monthly'!$M$8*'Luxjacky Original'!F283</f>
        <v>1795.5</v>
      </c>
      <c r="N283" s="58">
        <f t="shared" si="44"/>
        <v>1795.5</v>
      </c>
      <c r="O283" s="58"/>
    </row>
    <row r="284" spans="1:15" x14ac:dyDescent="0.3">
      <c r="A284" s="60">
        <v>42652</v>
      </c>
      <c r="B284" s="15">
        <f t="shared" si="36"/>
        <v>2016</v>
      </c>
      <c r="C284" s="15">
        <f t="shared" si="37"/>
        <v>10</v>
      </c>
      <c r="D284" s="15">
        <f t="shared" si="38"/>
        <v>1</v>
      </c>
      <c r="E284" s="15">
        <f t="shared" si="39"/>
        <v>0</v>
      </c>
      <c r="F284" s="15">
        <v>3548</v>
      </c>
      <c r="G284" s="15">
        <v>0</v>
      </c>
      <c r="H284" s="62">
        <f t="shared" si="40"/>
        <v>138.71706625951748</v>
      </c>
      <c r="I284" s="62">
        <f t="shared" si="43"/>
        <v>43</v>
      </c>
      <c r="J284" s="15">
        <f t="shared" si="41"/>
        <v>0</v>
      </c>
      <c r="K284" s="15">
        <f t="shared" si="42"/>
        <v>0</v>
      </c>
      <c r="L284" s="58">
        <f>'Luxjacky Assumptions Monthly'!$M$8*'Luxjacky Original'!G284</f>
        <v>0</v>
      </c>
      <c r="M284" s="58">
        <f>'Luxjacky Assumptions Monthly'!$M$6*'Luxjacky Assumptions Monthly'!$M$8*'Luxjacky Original'!F284</f>
        <v>1774</v>
      </c>
      <c r="N284" s="58">
        <f t="shared" si="44"/>
        <v>1774</v>
      </c>
      <c r="O284" s="58"/>
    </row>
    <row r="285" spans="1:15" x14ac:dyDescent="0.3">
      <c r="A285" s="60">
        <v>42653</v>
      </c>
      <c r="B285" s="15">
        <f t="shared" si="36"/>
        <v>2016</v>
      </c>
      <c r="C285" s="15">
        <f t="shared" si="37"/>
        <v>10</v>
      </c>
      <c r="D285" s="15">
        <f t="shared" si="38"/>
        <v>2</v>
      </c>
      <c r="E285" s="15">
        <f t="shared" si="39"/>
        <v>0</v>
      </c>
      <c r="F285" s="15">
        <v>3406</v>
      </c>
      <c r="G285" s="15">
        <v>0</v>
      </c>
      <c r="H285" s="62">
        <f t="shared" si="40"/>
        <v>143.33474850129383</v>
      </c>
      <c r="I285" s="62">
        <f t="shared" si="43"/>
        <v>142</v>
      </c>
      <c r="J285" s="15">
        <f t="shared" si="41"/>
        <v>0</v>
      </c>
      <c r="K285" s="15">
        <f t="shared" si="42"/>
        <v>0</v>
      </c>
      <c r="L285" s="58">
        <f>'Luxjacky Assumptions Monthly'!$M$8*'Luxjacky Original'!G285</f>
        <v>0</v>
      </c>
      <c r="M285" s="58">
        <f>'Luxjacky Assumptions Monthly'!$M$6*'Luxjacky Assumptions Monthly'!$M$8*'Luxjacky Original'!F285</f>
        <v>1703</v>
      </c>
      <c r="N285" s="58">
        <f t="shared" si="44"/>
        <v>1703</v>
      </c>
      <c r="O285" s="58"/>
    </row>
    <row r="286" spans="1:15" x14ac:dyDescent="0.3">
      <c r="A286" s="60">
        <v>42654</v>
      </c>
      <c r="B286" s="15">
        <f t="shared" si="36"/>
        <v>2016</v>
      </c>
      <c r="C286" s="15">
        <f t="shared" si="37"/>
        <v>10</v>
      </c>
      <c r="D286" s="15">
        <f t="shared" si="38"/>
        <v>3</v>
      </c>
      <c r="E286" s="15">
        <f t="shared" si="39"/>
        <v>0</v>
      </c>
      <c r="F286" s="15">
        <v>3265</v>
      </c>
      <c r="G286" s="15">
        <v>0</v>
      </c>
      <c r="H286" s="62">
        <f t="shared" si="40"/>
        <v>140.7241407865553</v>
      </c>
      <c r="I286" s="62">
        <f t="shared" si="43"/>
        <v>141</v>
      </c>
      <c r="J286" s="15">
        <f t="shared" si="41"/>
        <v>0</v>
      </c>
      <c r="K286" s="15">
        <f t="shared" si="42"/>
        <v>0</v>
      </c>
      <c r="L286" s="58">
        <f>'Luxjacky Assumptions Monthly'!$M$8*'Luxjacky Original'!G286</f>
        <v>0</v>
      </c>
      <c r="M286" s="58">
        <f>'Luxjacky Assumptions Monthly'!$M$6*'Luxjacky Assumptions Monthly'!$M$8*'Luxjacky Original'!F286</f>
        <v>1632.5</v>
      </c>
      <c r="N286" s="58">
        <f t="shared" si="44"/>
        <v>1632.5</v>
      </c>
      <c r="O286" s="58"/>
    </row>
    <row r="287" spans="1:15" x14ac:dyDescent="0.3">
      <c r="A287" s="60">
        <v>42655</v>
      </c>
      <c r="B287" s="15">
        <f t="shared" si="36"/>
        <v>2016</v>
      </c>
      <c r="C287" s="15">
        <f t="shared" si="37"/>
        <v>10</v>
      </c>
      <c r="D287" s="15">
        <f t="shared" si="38"/>
        <v>4</v>
      </c>
      <c r="E287" s="15">
        <f t="shared" si="39"/>
        <v>0</v>
      </c>
      <c r="F287" s="15">
        <v>3128</v>
      </c>
      <c r="G287" s="15">
        <v>0</v>
      </c>
      <c r="H287" s="62">
        <f t="shared" si="40"/>
        <v>130.0955713739236</v>
      </c>
      <c r="I287" s="62">
        <f t="shared" si="43"/>
        <v>137</v>
      </c>
      <c r="J287" s="15">
        <f t="shared" si="41"/>
        <v>0</v>
      </c>
      <c r="K287" s="15">
        <f t="shared" si="42"/>
        <v>0</v>
      </c>
      <c r="L287" s="58">
        <f>'Luxjacky Assumptions Monthly'!$M$8*'Luxjacky Original'!G287</f>
        <v>0</v>
      </c>
      <c r="M287" s="58">
        <f>'Luxjacky Assumptions Monthly'!$M$6*'Luxjacky Assumptions Monthly'!$M$8*'Luxjacky Original'!F287</f>
        <v>1564</v>
      </c>
      <c r="N287" s="58">
        <f t="shared" si="44"/>
        <v>1564</v>
      </c>
      <c r="O287" s="58"/>
    </row>
    <row r="288" spans="1:15" x14ac:dyDescent="0.3">
      <c r="A288" s="60">
        <v>42656</v>
      </c>
      <c r="B288" s="15">
        <f t="shared" si="36"/>
        <v>2016</v>
      </c>
      <c r="C288" s="15">
        <f t="shared" si="37"/>
        <v>10</v>
      </c>
      <c r="D288" s="15">
        <f t="shared" si="38"/>
        <v>5</v>
      </c>
      <c r="E288" s="15">
        <f t="shared" si="39"/>
        <v>0</v>
      </c>
      <c r="F288" s="15">
        <v>2997</v>
      </c>
      <c r="G288" s="15">
        <v>0</v>
      </c>
      <c r="H288" s="62">
        <f t="shared" si="40"/>
        <v>110.84439487826627</v>
      </c>
      <c r="I288" s="62">
        <f t="shared" si="43"/>
        <v>131</v>
      </c>
      <c r="J288" s="15">
        <f t="shared" si="41"/>
        <v>0</v>
      </c>
      <c r="K288" s="15">
        <f t="shared" si="42"/>
        <v>0</v>
      </c>
      <c r="L288" s="58">
        <f>'Luxjacky Assumptions Monthly'!$M$8*'Luxjacky Original'!G288</f>
        <v>0</v>
      </c>
      <c r="M288" s="58">
        <f>'Luxjacky Assumptions Monthly'!$M$6*'Luxjacky Assumptions Monthly'!$M$8*'Luxjacky Original'!F288</f>
        <v>1498.5</v>
      </c>
      <c r="N288" s="58">
        <f t="shared" si="44"/>
        <v>1498.5</v>
      </c>
      <c r="O288" s="58"/>
    </row>
    <row r="289" spans="1:15" x14ac:dyDescent="0.3">
      <c r="A289" s="60">
        <v>42657</v>
      </c>
      <c r="B289" s="15">
        <f t="shared" si="36"/>
        <v>2016</v>
      </c>
      <c r="C289" s="15">
        <f t="shared" si="37"/>
        <v>10</v>
      </c>
      <c r="D289" s="15">
        <f t="shared" si="38"/>
        <v>6</v>
      </c>
      <c r="E289" s="15">
        <f t="shared" si="39"/>
        <v>1</v>
      </c>
      <c r="F289" s="15">
        <v>2878</v>
      </c>
      <c r="G289" s="15">
        <v>0</v>
      </c>
      <c r="H289" s="62">
        <f t="shared" si="40"/>
        <v>92.472658864192283</v>
      </c>
      <c r="I289" s="62">
        <f t="shared" si="43"/>
        <v>119</v>
      </c>
      <c r="J289" s="15">
        <f t="shared" si="41"/>
        <v>0</v>
      </c>
      <c r="K289" s="15">
        <f t="shared" si="42"/>
        <v>0</v>
      </c>
      <c r="L289" s="58">
        <f>'Luxjacky Assumptions Monthly'!$M$8*'Luxjacky Original'!G289</f>
        <v>0</v>
      </c>
      <c r="M289" s="58">
        <f>'Luxjacky Assumptions Monthly'!$M$6*'Luxjacky Assumptions Monthly'!$M$8*'Luxjacky Original'!F289</f>
        <v>1439</v>
      </c>
      <c r="N289" s="58">
        <f t="shared" si="44"/>
        <v>1439</v>
      </c>
      <c r="O289" s="58"/>
    </row>
    <row r="290" spans="1:15" x14ac:dyDescent="0.3">
      <c r="A290" s="60">
        <v>42658</v>
      </c>
      <c r="B290" s="15">
        <f t="shared" si="36"/>
        <v>2016</v>
      </c>
      <c r="C290" s="15">
        <f t="shared" si="37"/>
        <v>10</v>
      </c>
      <c r="D290" s="15">
        <f t="shared" si="38"/>
        <v>7</v>
      </c>
      <c r="E290" s="15">
        <f t="shared" si="39"/>
        <v>1</v>
      </c>
      <c r="F290" s="15">
        <v>2796</v>
      </c>
      <c r="G290" s="15">
        <v>0</v>
      </c>
      <c r="H290" s="62">
        <f t="shared" si="40"/>
        <v>54.553180454191917</v>
      </c>
      <c r="I290" s="62">
        <f t="shared" si="43"/>
        <v>82</v>
      </c>
      <c r="J290" s="15">
        <f t="shared" si="41"/>
        <v>0</v>
      </c>
      <c r="K290" s="15">
        <f t="shared" si="42"/>
        <v>0</v>
      </c>
      <c r="L290" s="58">
        <f>'Luxjacky Assumptions Monthly'!$M$8*'Luxjacky Original'!G290</f>
        <v>0</v>
      </c>
      <c r="M290" s="58">
        <f>'Luxjacky Assumptions Monthly'!$M$6*'Luxjacky Assumptions Monthly'!$M$8*'Luxjacky Original'!F290</f>
        <v>1398</v>
      </c>
      <c r="N290" s="58">
        <f t="shared" si="44"/>
        <v>1398</v>
      </c>
      <c r="O290" s="58"/>
    </row>
    <row r="291" spans="1:15" x14ac:dyDescent="0.3">
      <c r="A291" s="60">
        <v>42659</v>
      </c>
      <c r="B291" s="15">
        <f t="shared" si="36"/>
        <v>2016</v>
      </c>
      <c r="C291" s="15">
        <f t="shared" si="37"/>
        <v>10</v>
      </c>
      <c r="D291" s="15">
        <f t="shared" si="38"/>
        <v>1</v>
      </c>
      <c r="E291" s="15">
        <f t="shared" si="39"/>
        <v>0</v>
      </c>
      <c r="F291" s="15">
        <v>2743</v>
      </c>
      <c r="G291" s="15">
        <v>0</v>
      </c>
      <c r="H291" s="62">
        <f t="shared" si="40"/>
        <v>138.71706625951748</v>
      </c>
      <c r="I291" s="62">
        <f t="shared" si="43"/>
        <v>53</v>
      </c>
      <c r="J291" s="15">
        <f t="shared" si="41"/>
        <v>0</v>
      </c>
      <c r="K291" s="15">
        <f t="shared" si="42"/>
        <v>0</v>
      </c>
      <c r="L291" s="58">
        <f>'Luxjacky Assumptions Monthly'!$M$8*'Luxjacky Original'!G291</f>
        <v>0</v>
      </c>
      <c r="M291" s="58">
        <f>'Luxjacky Assumptions Monthly'!$M$6*'Luxjacky Assumptions Monthly'!$M$8*'Luxjacky Original'!F291</f>
        <v>1371.5</v>
      </c>
      <c r="N291" s="58">
        <f t="shared" si="44"/>
        <v>1371.5</v>
      </c>
      <c r="O291" s="58"/>
    </row>
    <row r="292" spans="1:15" x14ac:dyDescent="0.3">
      <c r="A292" s="60">
        <v>42660</v>
      </c>
      <c r="B292" s="15">
        <f t="shared" si="36"/>
        <v>2016</v>
      </c>
      <c r="C292" s="15">
        <f t="shared" si="37"/>
        <v>10</v>
      </c>
      <c r="D292" s="15">
        <f t="shared" si="38"/>
        <v>2</v>
      </c>
      <c r="E292" s="15">
        <f t="shared" si="39"/>
        <v>0</v>
      </c>
      <c r="F292" s="15">
        <v>2618</v>
      </c>
      <c r="G292" s="15">
        <v>0</v>
      </c>
      <c r="H292" s="62">
        <f t="shared" si="40"/>
        <v>143.33474850129383</v>
      </c>
      <c r="I292" s="62">
        <f t="shared" si="43"/>
        <v>125</v>
      </c>
      <c r="J292" s="15">
        <f t="shared" si="41"/>
        <v>0</v>
      </c>
      <c r="K292" s="15">
        <f t="shared" si="42"/>
        <v>0</v>
      </c>
      <c r="L292" s="58">
        <f>'Luxjacky Assumptions Monthly'!$M$8*'Luxjacky Original'!G292</f>
        <v>0</v>
      </c>
      <c r="M292" s="58">
        <f>'Luxjacky Assumptions Monthly'!$M$6*'Luxjacky Assumptions Monthly'!$M$8*'Luxjacky Original'!F292</f>
        <v>1309</v>
      </c>
      <c r="N292" s="58">
        <f t="shared" si="44"/>
        <v>1309</v>
      </c>
      <c r="O292" s="58"/>
    </row>
    <row r="293" spans="1:15" x14ac:dyDescent="0.3">
      <c r="A293" s="60">
        <v>42661</v>
      </c>
      <c r="B293" s="15">
        <f t="shared" si="36"/>
        <v>2016</v>
      </c>
      <c r="C293" s="15">
        <f t="shared" si="37"/>
        <v>10</v>
      </c>
      <c r="D293" s="15">
        <f t="shared" si="38"/>
        <v>3</v>
      </c>
      <c r="E293" s="15">
        <f t="shared" si="39"/>
        <v>0</v>
      </c>
      <c r="F293" s="15">
        <v>2479</v>
      </c>
      <c r="G293" s="15">
        <v>0</v>
      </c>
      <c r="H293" s="62">
        <f t="shared" si="40"/>
        <v>140.7241407865553</v>
      </c>
      <c r="I293" s="62">
        <f t="shared" si="43"/>
        <v>139</v>
      </c>
      <c r="J293" s="15">
        <f t="shared" si="41"/>
        <v>0</v>
      </c>
      <c r="K293" s="15">
        <f t="shared" si="42"/>
        <v>0</v>
      </c>
      <c r="L293" s="58">
        <f>'Luxjacky Assumptions Monthly'!$M$8*'Luxjacky Original'!G293</f>
        <v>0</v>
      </c>
      <c r="M293" s="58">
        <f>'Luxjacky Assumptions Monthly'!$M$6*'Luxjacky Assumptions Monthly'!$M$8*'Luxjacky Original'!F293</f>
        <v>1239.5</v>
      </c>
      <c r="N293" s="58">
        <f t="shared" si="44"/>
        <v>1239.5</v>
      </c>
      <c r="O293" s="58"/>
    </row>
    <row r="294" spans="1:15" x14ac:dyDescent="0.3">
      <c r="A294" s="60">
        <v>42662</v>
      </c>
      <c r="B294" s="15">
        <f t="shared" si="36"/>
        <v>2016</v>
      </c>
      <c r="C294" s="15">
        <f t="shared" si="37"/>
        <v>10</v>
      </c>
      <c r="D294" s="15">
        <f t="shared" si="38"/>
        <v>4</v>
      </c>
      <c r="E294" s="15">
        <f t="shared" si="39"/>
        <v>0</v>
      </c>
      <c r="F294" s="15">
        <v>2342</v>
      </c>
      <c r="G294" s="15">
        <v>0</v>
      </c>
      <c r="H294" s="62">
        <f t="shared" si="40"/>
        <v>130.0955713739236</v>
      </c>
      <c r="I294" s="62">
        <f t="shared" si="43"/>
        <v>137</v>
      </c>
      <c r="J294" s="15">
        <f t="shared" si="41"/>
        <v>0</v>
      </c>
      <c r="K294" s="15">
        <f t="shared" si="42"/>
        <v>0</v>
      </c>
      <c r="L294" s="58">
        <f>'Luxjacky Assumptions Monthly'!$M$8*'Luxjacky Original'!G294</f>
        <v>0</v>
      </c>
      <c r="M294" s="58">
        <f>'Luxjacky Assumptions Monthly'!$M$6*'Luxjacky Assumptions Monthly'!$M$8*'Luxjacky Original'!F294</f>
        <v>1171</v>
      </c>
      <c r="N294" s="58">
        <f t="shared" si="44"/>
        <v>1171</v>
      </c>
      <c r="O294" s="58"/>
    </row>
    <row r="295" spans="1:15" x14ac:dyDescent="0.3">
      <c r="A295" s="60">
        <v>42663</v>
      </c>
      <c r="B295" s="15">
        <f t="shared" si="36"/>
        <v>2016</v>
      </c>
      <c r="C295" s="15">
        <f t="shared" si="37"/>
        <v>10</v>
      </c>
      <c r="D295" s="15">
        <f t="shared" si="38"/>
        <v>5</v>
      </c>
      <c r="E295" s="15">
        <f t="shared" si="39"/>
        <v>0</v>
      </c>
      <c r="F295" s="15">
        <v>2207</v>
      </c>
      <c r="G295" s="15">
        <v>0</v>
      </c>
      <c r="H295" s="62">
        <f t="shared" si="40"/>
        <v>110.84439487826627</v>
      </c>
      <c r="I295" s="62">
        <f t="shared" si="43"/>
        <v>135</v>
      </c>
      <c r="J295" s="15">
        <f t="shared" si="41"/>
        <v>0</v>
      </c>
      <c r="K295" s="15">
        <f t="shared" si="42"/>
        <v>0</v>
      </c>
      <c r="L295" s="58">
        <f>'Luxjacky Assumptions Monthly'!$M$8*'Luxjacky Original'!G295</f>
        <v>0</v>
      </c>
      <c r="M295" s="58">
        <f>'Luxjacky Assumptions Monthly'!$M$6*'Luxjacky Assumptions Monthly'!$M$8*'Luxjacky Original'!F295</f>
        <v>1103.5</v>
      </c>
      <c r="N295" s="58">
        <f t="shared" si="44"/>
        <v>1103.5</v>
      </c>
      <c r="O295" s="58"/>
    </row>
    <row r="296" spans="1:15" x14ac:dyDescent="0.3">
      <c r="A296" s="60">
        <v>42664</v>
      </c>
      <c r="B296" s="15">
        <f t="shared" si="36"/>
        <v>2016</v>
      </c>
      <c r="C296" s="15">
        <f t="shared" si="37"/>
        <v>10</v>
      </c>
      <c r="D296" s="15">
        <f t="shared" si="38"/>
        <v>6</v>
      </c>
      <c r="E296" s="15">
        <f t="shared" si="39"/>
        <v>1</v>
      </c>
      <c r="F296" s="15">
        <v>2074</v>
      </c>
      <c r="G296" s="15">
        <v>0</v>
      </c>
      <c r="H296" s="62">
        <f t="shared" si="40"/>
        <v>92.472658864192283</v>
      </c>
      <c r="I296" s="62">
        <f t="shared" si="43"/>
        <v>133</v>
      </c>
      <c r="J296" s="15">
        <f t="shared" si="41"/>
        <v>0</v>
      </c>
      <c r="K296" s="15">
        <f t="shared" si="42"/>
        <v>0</v>
      </c>
      <c r="L296" s="58">
        <f>'Luxjacky Assumptions Monthly'!$M$8*'Luxjacky Original'!G296</f>
        <v>0</v>
      </c>
      <c r="M296" s="58">
        <f>'Luxjacky Assumptions Monthly'!$M$6*'Luxjacky Assumptions Monthly'!$M$8*'Luxjacky Original'!F296</f>
        <v>1037</v>
      </c>
      <c r="N296" s="58">
        <f t="shared" si="44"/>
        <v>1037</v>
      </c>
      <c r="O296" s="58"/>
    </row>
    <row r="297" spans="1:15" x14ac:dyDescent="0.3">
      <c r="A297" s="60">
        <v>42665</v>
      </c>
      <c r="B297" s="15">
        <f t="shared" si="36"/>
        <v>2016</v>
      </c>
      <c r="C297" s="15">
        <f t="shared" si="37"/>
        <v>10</v>
      </c>
      <c r="D297" s="15">
        <f t="shared" si="38"/>
        <v>7</v>
      </c>
      <c r="E297" s="15">
        <f t="shared" si="39"/>
        <v>1</v>
      </c>
      <c r="F297" s="15">
        <v>7793</v>
      </c>
      <c r="G297" s="15">
        <v>5810</v>
      </c>
      <c r="H297" s="62">
        <f t="shared" si="40"/>
        <v>54.553180454191917</v>
      </c>
      <c r="I297" s="62">
        <f t="shared" si="43"/>
        <v>91</v>
      </c>
      <c r="J297" s="15">
        <f t="shared" si="41"/>
        <v>1</v>
      </c>
      <c r="K297" s="15">
        <f t="shared" si="42"/>
        <v>4000</v>
      </c>
      <c r="L297" s="58">
        <f>'Luxjacky Assumptions Monthly'!$M$8*'Luxjacky Original'!G297</f>
        <v>58100</v>
      </c>
      <c r="M297" s="58">
        <f>'Luxjacky Assumptions Monthly'!$M$6*'Luxjacky Assumptions Monthly'!$M$8*'Luxjacky Original'!F297</f>
        <v>3896.5</v>
      </c>
      <c r="N297" s="58">
        <f t="shared" si="44"/>
        <v>65996.5</v>
      </c>
      <c r="O297" s="58"/>
    </row>
    <row r="298" spans="1:15" x14ac:dyDescent="0.3">
      <c r="A298" s="60">
        <v>42666</v>
      </c>
      <c r="B298" s="15">
        <f t="shared" si="36"/>
        <v>2016</v>
      </c>
      <c r="C298" s="15">
        <f t="shared" si="37"/>
        <v>10</v>
      </c>
      <c r="D298" s="15">
        <f t="shared" si="38"/>
        <v>1</v>
      </c>
      <c r="E298" s="15">
        <f t="shared" si="39"/>
        <v>0</v>
      </c>
      <c r="F298" s="15">
        <v>7719</v>
      </c>
      <c r="G298" s="15">
        <v>0</v>
      </c>
      <c r="H298" s="62">
        <f t="shared" si="40"/>
        <v>138.71706625951748</v>
      </c>
      <c r="I298" s="62">
        <f t="shared" si="43"/>
        <v>74</v>
      </c>
      <c r="J298" s="15">
        <f t="shared" si="41"/>
        <v>0</v>
      </c>
      <c r="K298" s="15">
        <f t="shared" si="42"/>
        <v>0</v>
      </c>
      <c r="L298" s="58">
        <f>'Luxjacky Assumptions Monthly'!$M$8*'Luxjacky Original'!G298</f>
        <v>0</v>
      </c>
      <c r="M298" s="58">
        <f>'Luxjacky Assumptions Monthly'!$M$6*'Luxjacky Assumptions Monthly'!$M$8*'Luxjacky Original'!F298</f>
        <v>3859.5</v>
      </c>
      <c r="N298" s="58">
        <f t="shared" si="44"/>
        <v>3859.5</v>
      </c>
      <c r="O298" s="58"/>
    </row>
    <row r="299" spans="1:15" x14ac:dyDescent="0.3">
      <c r="A299" s="60">
        <v>42667</v>
      </c>
      <c r="B299" s="15">
        <f t="shared" si="36"/>
        <v>2016</v>
      </c>
      <c r="C299" s="15">
        <f t="shared" si="37"/>
        <v>10</v>
      </c>
      <c r="D299" s="15">
        <f t="shared" si="38"/>
        <v>2</v>
      </c>
      <c r="E299" s="15">
        <f t="shared" si="39"/>
        <v>0</v>
      </c>
      <c r="F299" s="15">
        <v>7571</v>
      </c>
      <c r="G299" s="15">
        <v>0</v>
      </c>
      <c r="H299" s="62">
        <f t="shared" si="40"/>
        <v>143.33474850129383</v>
      </c>
      <c r="I299" s="62">
        <f t="shared" si="43"/>
        <v>148</v>
      </c>
      <c r="J299" s="15">
        <f t="shared" si="41"/>
        <v>0</v>
      </c>
      <c r="K299" s="15">
        <f t="shared" si="42"/>
        <v>0</v>
      </c>
      <c r="L299" s="58">
        <f>'Luxjacky Assumptions Monthly'!$M$8*'Luxjacky Original'!G299</f>
        <v>0</v>
      </c>
      <c r="M299" s="58">
        <f>'Luxjacky Assumptions Monthly'!$M$6*'Luxjacky Assumptions Monthly'!$M$8*'Luxjacky Original'!F299</f>
        <v>3785.5</v>
      </c>
      <c r="N299" s="58">
        <f t="shared" si="44"/>
        <v>3785.5</v>
      </c>
      <c r="O299" s="58"/>
    </row>
    <row r="300" spans="1:15" x14ac:dyDescent="0.3">
      <c r="A300" s="60">
        <v>42668</v>
      </c>
      <c r="B300" s="15">
        <f t="shared" si="36"/>
        <v>2016</v>
      </c>
      <c r="C300" s="15">
        <f t="shared" si="37"/>
        <v>10</v>
      </c>
      <c r="D300" s="15">
        <f t="shared" si="38"/>
        <v>3</v>
      </c>
      <c r="E300" s="15">
        <f t="shared" si="39"/>
        <v>0</v>
      </c>
      <c r="F300" s="15">
        <v>7442</v>
      </c>
      <c r="G300" s="15">
        <v>0</v>
      </c>
      <c r="H300" s="62">
        <f t="shared" si="40"/>
        <v>140.7241407865553</v>
      </c>
      <c r="I300" s="62">
        <f t="shared" si="43"/>
        <v>129</v>
      </c>
      <c r="J300" s="15">
        <f t="shared" si="41"/>
        <v>0</v>
      </c>
      <c r="K300" s="15">
        <f t="shared" si="42"/>
        <v>0</v>
      </c>
      <c r="L300" s="58">
        <f>'Luxjacky Assumptions Monthly'!$M$8*'Luxjacky Original'!G300</f>
        <v>0</v>
      </c>
      <c r="M300" s="58">
        <f>'Luxjacky Assumptions Monthly'!$M$6*'Luxjacky Assumptions Monthly'!$M$8*'Luxjacky Original'!F300</f>
        <v>3721</v>
      </c>
      <c r="N300" s="58">
        <f t="shared" si="44"/>
        <v>3721</v>
      </c>
      <c r="O300" s="58"/>
    </row>
    <row r="301" spans="1:15" x14ac:dyDescent="0.3">
      <c r="A301" s="60">
        <v>42669</v>
      </c>
      <c r="B301" s="15">
        <f t="shared" si="36"/>
        <v>2016</v>
      </c>
      <c r="C301" s="15">
        <f t="shared" si="37"/>
        <v>10</v>
      </c>
      <c r="D301" s="15">
        <f t="shared" si="38"/>
        <v>4</v>
      </c>
      <c r="E301" s="15">
        <f t="shared" si="39"/>
        <v>0</v>
      </c>
      <c r="F301" s="15">
        <v>7296</v>
      </c>
      <c r="G301" s="15">
        <v>0</v>
      </c>
      <c r="H301" s="62">
        <f t="shared" si="40"/>
        <v>130.0955713739236</v>
      </c>
      <c r="I301" s="62">
        <f t="shared" si="43"/>
        <v>146</v>
      </c>
      <c r="J301" s="15">
        <f t="shared" si="41"/>
        <v>0</v>
      </c>
      <c r="K301" s="15">
        <f t="shared" si="42"/>
        <v>0</v>
      </c>
      <c r="L301" s="58">
        <f>'Luxjacky Assumptions Monthly'!$M$8*'Luxjacky Original'!G301</f>
        <v>0</v>
      </c>
      <c r="M301" s="58">
        <f>'Luxjacky Assumptions Monthly'!$M$6*'Luxjacky Assumptions Monthly'!$M$8*'Luxjacky Original'!F301</f>
        <v>3648</v>
      </c>
      <c r="N301" s="58">
        <f t="shared" si="44"/>
        <v>3648</v>
      </c>
      <c r="O301" s="58"/>
    </row>
    <row r="302" spans="1:15" x14ac:dyDescent="0.3">
      <c r="A302" s="60">
        <v>42670</v>
      </c>
      <c r="B302" s="15">
        <f t="shared" si="36"/>
        <v>2016</v>
      </c>
      <c r="C302" s="15">
        <f t="shared" si="37"/>
        <v>10</v>
      </c>
      <c r="D302" s="15">
        <f t="shared" si="38"/>
        <v>5</v>
      </c>
      <c r="E302" s="15">
        <f t="shared" si="39"/>
        <v>0</v>
      </c>
      <c r="F302" s="15">
        <v>7156</v>
      </c>
      <c r="G302" s="15">
        <v>0</v>
      </c>
      <c r="H302" s="62">
        <f t="shared" si="40"/>
        <v>110.84439487826627</v>
      </c>
      <c r="I302" s="62">
        <f t="shared" si="43"/>
        <v>140</v>
      </c>
      <c r="J302" s="15">
        <f t="shared" si="41"/>
        <v>0</v>
      </c>
      <c r="K302" s="15">
        <f t="shared" si="42"/>
        <v>0</v>
      </c>
      <c r="L302" s="58">
        <f>'Luxjacky Assumptions Monthly'!$M$8*'Luxjacky Original'!G302</f>
        <v>0</v>
      </c>
      <c r="M302" s="58">
        <f>'Luxjacky Assumptions Monthly'!$M$6*'Luxjacky Assumptions Monthly'!$M$8*'Luxjacky Original'!F302</f>
        <v>3578</v>
      </c>
      <c r="N302" s="58">
        <f t="shared" si="44"/>
        <v>3578</v>
      </c>
      <c r="O302" s="58"/>
    </row>
    <row r="303" spans="1:15" x14ac:dyDescent="0.3">
      <c r="A303" s="60">
        <v>42671</v>
      </c>
      <c r="B303" s="15">
        <f t="shared" si="36"/>
        <v>2016</v>
      </c>
      <c r="C303" s="15">
        <f t="shared" si="37"/>
        <v>10</v>
      </c>
      <c r="D303" s="15">
        <f t="shared" si="38"/>
        <v>6</v>
      </c>
      <c r="E303" s="15">
        <f t="shared" si="39"/>
        <v>1</v>
      </c>
      <c r="F303" s="15">
        <v>7055</v>
      </c>
      <c r="G303" s="15">
        <v>0</v>
      </c>
      <c r="H303" s="62">
        <f t="shared" si="40"/>
        <v>92.472658864192283</v>
      </c>
      <c r="I303" s="62">
        <f t="shared" si="43"/>
        <v>101</v>
      </c>
      <c r="J303" s="15">
        <f t="shared" si="41"/>
        <v>0</v>
      </c>
      <c r="K303" s="15">
        <f t="shared" si="42"/>
        <v>0</v>
      </c>
      <c r="L303" s="58">
        <f>'Luxjacky Assumptions Monthly'!$M$8*'Luxjacky Original'!G303</f>
        <v>0</v>
      </c>
      <c r="M303" s="58">
        <f>'Luxjacky Assumptions Monthly'!$M$6*'Luxjacky Assumptions Monthly'!$M$8*'Luxjacky Original'!F303</f>
        <v>3527.5</v>
      </c>
      <c r="N303" s="58">
        <f t="shared" si="44"/>
        <v>3527.5</v>
      </c>
      <c r="O303" s="58"/>
    </row>
    <row r="304" spans="1:15" x14ac:dyDescent="0.3">
      <c r="A304" s="60">
        <v>42672</v>
      </c>
      <c r="B304" s="15">
        <f t="shared" si="36"/>
        <v>2016</v>
      </c>
      <c r="C304" s="15">
        <f t="shared" si="37"/>
        <v>10</v>
      </c>
      <c r="D304" s="15">
        <f t="shared" si="38"/>
        <v>7</v>
      </c>
      <c r="E304" s="15">
        <f t="shared" si="39"/>
        <v>1</v>
      </c>
      <c r="F304" s="15">
        <v>6983</v>
      </c>
      <c r="G304" s="15">
        <v>0</v>
      </c>
      <c r="H304" s="62">
        <f t="shared" si="40"/>
        <v>54.553180454191917</v>
      </c>
      <c r="I304" s="62">
        <f t="shared" si="43"/>
        <v>72</v>
      </c>
      <c r="J304" s="15">
        <f t="shared" si="41"/>
        <v>0</v>
      </c>
      <c r="K304" s="15">
        <f t="shared" si="42"/>
        <v>0</v>
      </c>
      <c r="L304" s="58">
        <f>'Luxjacky Assumptions Monthly'!$M$8*'Luxjacky Original'!G304</f>
        <v>0</v>
      </c>
      <c r="M304" s="58">
        <f>'Luxjacky Assumptions Monthly'!$M$6*'Luxjacky Assumptions Monthly'!$M$8*'Luxjacky Original'!F304</f>
        <v>3491.5</v>
      </c>
      <c r="N304" s="58">
        <f t="shared" si="44"/>
        <v>3491.5</v>
      </c>
      <c r="O304" s="58"/>
    </row>
    <row r="305" spans="1:15" x14ac:dyDescent="0.3">
      <c r="A305" s="60">
        <v>42673</v>
      </c>
      <c r="B305" s="15">
        <f t="shared" si="36"/>
        <v>2016</v>
      </c>
      <c r="C305" s="15">
        <f t="shared" si="37"/>
        <v>10</v>
      </c>
      <c r="D305" s="15">
        <f t="shared" si="38"/>
        <v>1</v>
      </c>
      <c r="E305" s="15">
        <f t="shared" si="39"/>
        <v>0</v>
      </c>
      <c r="F305" s="15">
        <v>6935</v>
      </c>
      <c r="G305" s="15">
        <v>0</v>
      </c>
      <c r="H305" s="62">
        <f t="shared" si="40"/>
        <v>138.71706625951748</v>
      </c>
      <c r="I305" s="62">
        <f t="shared" si="43"/>
        <v>48</v>
      </c>
      <c r="J305" s="15">
        <f t="shared" si="41"/>
        <v>0</v>
      </c>
      <c r="K305" s="15">
        <f t="shared" si="42"/>
        <v>0</v>
      </c>
      <c r="L305" s="58">
        <f>'Luxjacky Assumptions Monthly'!$M$8*'Luxjacky Original'!G305</f>
        <v>0</v>
      </c>
      <c r="M305" s="58">
        <f>'Luxjacky Assumptions Monthly'!$M$6*'Luxjacky Assumptions Monthly'!$M$8*'Luxjacky Original'!F305</f>
        <v>3467.5</v>
      </c>
      <c r="N305" s="58">
        <f t="shared" si="44"/>
        <v>3467.5</v>
      </c>
      <c r="O305" s="58"/>
    </row>
    <row r="306" spans="1:15" x14ac:dyDescent="0.3">
      <c r="A306" s="60">
        <v>42674</v>
      </c>
      <c r="B306" s="15">
        <f t="shared" si="36"/>
        <v>2016</v>
      </c>
      <c r="C306" s="15">
        <f t="shared" si="37"/>
        <v>10</v>
      </c>
      <c r="D306" s="15">
        <f t="shared" si="38"/>
        <v>2</v>
      </c>
      <c r="E306" s="15">
        <f t="shared" si="39"/>
        <v>0</v>
      </c>
      <c r="F306" s="15">
        <v>6794</v>
      </c>
      <c r="G306" s="15">
        <v>0</v>
      </c>
      <c r="H306" s="62">
        <f t="shared" si="40"/>
        <v>143.33474850129383</v>
      </c>
      <c r="I306" s="62">
        <f t="shared" si="43"/>
        <v>141</v>
      </c>
      <c r="J306" s="15">
        <f t="shared" si="41"/>
        <v>0</v>
      </c>
      <c r="K306" s="15">
        <f t="shared" si="42"/>
        <v>0</v>
      </c>
      <c r="L306" s="58">
        <f>'Luxjacky Assumptions Monthly'!$M$8*'Luxjacky Original'!G306</f>
        <v>0</v>
      </c>
      <c r="M306" s="58">
        <f>'Luxjacky Assumptions Monthly'!$M$6*'Luxjacky Assumptions Monthly'!$M$8*'Luxjacky Original'!F306</f>
        <v>3397</v>
      </c>
      <c r="N306" s="58">
        <f t="shared" si="44"/>
        <v>3397</v>
      </c>
      <c r="O306" s="58"/>
    </row>
    <row r="307" spans="1:15" x14ac:dyDescent="0.3">
      <c r="A307" s="60">
        <v>42675</v>
      </c>
      <c r="B307" s="15">
        <f t="shared" si="36"/>
        <v>2016</v>
      </c>
      <c r="C307" s="15">
        <f t="shared" si="37"/>
        <v>11</v>
      </c>
      <c r="D307" s="15">
        <f t="shared" si="38"/>
        <v>3</v>
      </c>
      <c r="E307" s="15">
        <f t="shared" si="39"/>
        <v>0</v>
      </c>
      <c r="F307" s="15">
        <v>6635</v>
      </c>
      <c r="G307" s="15">
        <v>0</v>
      </c>
      <c r="H307" s="62">
        <f t="shared" si="40"/>
        <v>142.80760129972401</v>
      </c>
      <c r="I307" s="62">
        <f t="shared" si="43"/>
        <v>159</v>
      </c>
      <c r="J307" s="15">
        <f t="shared" si="41"/>
        <v>0</v>
      </c>
      <c r="K307" s="15">
        <f t="shared" si="42"/>
        <v>0</v>
      </c>
      <c r="L307" s="58">
        <f>'Luxjacky Assumptions Monthly'!$M$8*'Luxjacky Original'!G307</f>
        <v>0</v>
      </c>
      <c r="M307" s="58">
        <f>'Luxjacky Assumptions Monthly'!$M$6*'Luxjacky Assumptions Monthly'!$M$8*'Luxjacky Original'!F307</f>
        <v>3317.5</v>
      </c>
      <c r="N307" s="58">
        <f t="shared" si="44"/>
        <v>3317.5</v>
      </c>
      <c r="O307" s="58"/>
    </row>
    <row r="308" spans="1:15" x14ac:dyDescent="0.3">
      <c r="A308" s="60">
        <v>42676</v>
      </c>
      <c r="B308" s="15">
        <f t="shared" si="36"/>
        <v>2016</v>
      </c>
      <c r="C308" s="15">
        <f t="shared" si="37"/>
        <v>11</v>
      </c>
      <c r="D308" s="15">
        <f t="shared" si="38"/>
        <v>4</v>
      </c>
      <c r="E308" s="15">
        <f t="shared" si="39"/>
        <v>0</v>
      </c>
      <c r="F308" s="15">
        <v>6487</v>
      </c>
      <c r="G308" s="15">
        <v>0</v>
      </c>
      <c r="H308" s="62">
        <f t="shared" si="40"/>
        <v>132.17903188709232</v>
      </c>
      <c r="I308" s="62">
        <f t="shared" si="43"/>
        <v>148</v>
      </c>
      <c r="J308" s="15">
        <f t="shared" si="41"/>
        <v>0</v>
      </c>
      <c r="K308" s="15">
        <f t="shared" si="42"/>
        <v>0</v>
      </c>
      <c r="L308" s="58">
        <f>'Luxjacky Assumptions Monthly'!$M$8*'Luxjacky Original'!G308</f>
        <v>0</v>
      </c>
      <c r="M308" s="58">
        <f>'Luxjacky Assumptions Monthly'!$M$6*'Luxjacky Assumptions Monthly'!$M$8*'Luxjacky Original'!F308</f>
        <v>3243.5</v>
      </c>
      <c r="N308" s="58">
        <f t="shared" si="44"/>
        <v>3243.5</v>
      </c>
      <c r="O308" s="58"/>
    </row>
    <row r="309" spans="1:15" x14ac:dyDescent="0.3">
      <c r="A309" s="60">
        <v>42677</v>
      </c>
      <c r="B309" s="15">
        <f t="shared" si="36"/>
        <v>2016</v>
      </c>
      <c r="C309" s="15">
        <f t="shared" si="37"/>
        <v>11</v>
      </c>
      <c r="D309" s="15">
        <f t="shared" si="38"/>
        <v>5</v>
      </c>
      <c r="E309" s="15">
        <f t="shared" si="39"/>
        <v>0</v>
      </c>
      <c r="F309" s="15">
        <v>6348</v>
      </c>
      <c r="G309" s="15">
        <v>0</v>
      </c>
      <c r="H309" s="62">
        <f t="shared" si="40"/>
        <v>112.927855391435</v>
      </c>
      <c r="I309" s="62">
        <f t="shared" si="43"/>
        <v>139</v>
      </c>
      <c r="J309" s="15">
        <f t="shared" si="41"/>
        <v>0</v>
      </c>
      <c r="K309" s="15">
        <f t="shared" si="42"/>
        <v>0</v>
      </c>
      <c r="L309" s="58">
        <f>'Luxjacky Assumptions Monthly'!$M$8*'Luxjacky Original'!G309</f>
        <v>0</v>
      </c>
      <c r="M309" s="58">
        <f>'Luxjacky Assumptions Monthly'!$M$6*'Luxjacky Assumptions Monthly'!$M$8*'Luxjacky Original'!F309</f>
        <v>3174</v>
      </c>
      <c r="N309" s="58">
        <f t="shared" si="44"/>
        <v>3174</v>
      </c>
      <c r="O309" s="58"/>
    </row>
    <row r="310" spans="1:15" x14ac:dyDescent="0.3">
      <c r="A310" s="60">
        <v>42678</v>
      </c>
      <c r="B310" s="15">
        <f t="shared" si="36"/>
        <v>2016</v>
      </c>
      <c r="C310" s="15">
        <f t="shared" si="37"/>
        <v>11</v>
      </c>
      <c r="D310" s="15">
        <f t="shared" si="38"/>
        <v>6</v>
      </c>
      <c r="E310" s="15">
        <f t="shared" si="39"/>
        <v>1</v>
      </c>
      <c r="F310" s="15">
        <v>6242</v>
      </c>
      <c r="G310" s="15">
        <v>0</v>
      </c>
      <c r="H310" s="62">
        <f t="shared" si="40"/>
        <v>94.556119377361014</v>
      </c>
      <c r="I310" s="62">
        <f t="shared" si="43"/>
        <v>106</v>
      </c>
      <c r="J310" s="15">
        <f t="shared" si="41"/>
        <v>0</v>
      </c>
      <c r="K310" s="15">
        <f t="shared" si="42"/>
        <v>0</v>
      </c>
      <c r="L310" s="58">
        <f>'Luxjacky Assumptions Monthly'!$M$8*'Luxjacky Original'!G310</f>
        <v>0</v>
      </c>
      <c r="M310" s="58">
        <f>'Luxjacky Assumptions Monthly'!$M$6*'Luxjacky Assumptions Monthly'!$M$8*'Luxjacky Original'!F310</f>
        <v>3121</v>
      </c>
      <c r="N310" s="58">
        <f t="shared" si="44"/>
        <v>3121</v>
      </c>
      <c r="O310" s="58"/>
    </row>
    <row r="311" spans="1:15" x14ac:dyDescent="0.3">
      <c r="A311" s="60">
        <v>42679</v>
      </c>
      <c r="B311" s="15">
        <f t="shared" si="36"/>
        <v>2016</v>
      </c>
      <c r="C311" s="15">
        <f t="shared" si="37"/>
        <v>11</v>
      </c>
      <c r="D311" s="15">
        <f t="shared" si="38"/>
        <v>7</v>
      </c>
      <c r="E311" s="15">
        <f t="shared" si="39"/>
        <v>1</v>
      </c>
      <c r="F311" s="15">
        <v>6152</v>
      </c>
      <c r="G311" s="15">
        <v>0</v>
      </c>
      <c r="H311" s="62">
        <f t="shared" si="40"/>
        <v>56.636640967360648</v>
      </c>
      <c r="I311" s="62">
        <f t="shared" si="43"/>
        <v>90</v>
      </c>
      <c r="J311" s="15">
        <f t="shared" si="41"/>
        <v>0</v>
      </c>
      <c r="K311" s="15">
        <f t="shared" si="42"/>
        <v>0</v>
      </c>
      <c r="L311" s="58">
        <f>'Luxjacky Assumptions Monthly'!$M$8*'Luxjacky Original'!G311</f>
        <v>0</v>
      </c>
      <c r="M311" s="58">
        <f>'Luxjacky Assumptions Monthly'!$M$6*'Luxjacky Assumptions Monthly'!$M$8*'Luxjacky Original'!F311</f>
        <v>3076</v>
      </c>
      <c r="N311" s="58">
        <f t="shared" si="44"/>
        <v>3076</v>
      </c>
      <c r="O311" s="58"/>
    </row>
    <row r="312" spans="1:15" x14ac:dyDescent="0.3">
      <c r="A312" s="60">
        <v>42680</v>
      </c>
      <c r="B312" s="15">
        <f t="shared" si="36"/>
        <v>2016</v>
      </c>
      <c r="C312" s="15">
        <f t="shared" si="37"/>
        <v>11</v>
      </c>
      <c r="D312" s="15">
        <f t="shared" si="38"/>
        <v>1</v>
      </c>
      <c r="E312" s="15">
        <f t="shared" si="39"/>
        <v>0</v>
      </c>
      <c r="F312" s="15">
        <v>6105</v>
      </c>
      <c r="G312" s="15">
        <v>0</v>
      </c>
      <c r="H312" s="62">
        <f t="shared" si="40"/>
        <v>140.80052677268623</v>
      </c>
      <c r="I312" s="62">
        <f t="shared" si="43"/>
        <v>47</v>
      </c>
      <c r="J312" s="15">
        <f t="shared" si="41"/>
        <v>0</v>
      </c>
      <c r="K312" s="15">
        <f t="shared" si="42"/>
        <v>0</v>
      </c>
      <c r="L312" s="58">
        <f>'Luxjacky Assumptions Monthly'!$M$8*'Luxjacky Original'!G312</f>
        <v>0</v>
      </c>
      <c r="M312" s="58">
        <f>'Luxjacky Assumptions Monthly'!$M$6*'Luxjacky Assumptions Monthly'!$M$8*'Luxjacky Original'!F312</f>
        <v>3052.5</v>
      </c>
      <c r="N312" s="58">
        <f t="shared" si="44"/>
        <v>3052.5</v>
      </c>
      <c r="O312" s="58"/>
    </row>
    <row r="313" spans="1:15" x14ac:dyDescent="0.3">
      <c r="A313" s="60">
        <v>42681</v>
      </c>
      <c r="B313" s="15">
        <f t="shared" si="36"/>
        <v>2016</v>
      </c>
      <c r="C313" s="15">
        <f t="shared" si="37"/>
        <v>11</v>
      </c>
      <c r="D313" s="15">
        <f t="shared" si="38"/>
        <v>2</v>
      </c>
      <c r="E313" s="15">
        <f t="shared" si="39"/>
        <v>0</v>
      </c>
      <c r="F313" s="15">
        <v>5964</v>
      </c>
      <c r="G313" s="15">
        <v>0</v>
      </c>
      <c r="H313" s="62">
        <f t="shared" si="40"/>
        <v>145.41820901446255</v>
      </c>
      <c r="I313" s="62">
        <f t="shared" si="43"/>
        <v>141</v>
      </c>
      <c r="J313" s="15">
        <f t="shared" si="41"/>
        <v>0</v>
      </c>
      <c r="K313" s="15">
        <f t="shared" si="42"/>
        <v>0</v>
      </c>
      <c r="L313" s="58">
        <f>'Luxjacky Assumptions Monthly'!$M$8*'Luxjacky Original'!G313</f>
        <v>0</v>
      </c>
      <c r="M313" s="58">
        <f>'Luxjacky Assumptions Monthly'!$M$6*'Luxjacky Assumptions Monthly'!$M$8*'Luxjacky Original'!F313</f>
        <v>2982</v>
      </c>
      <c r="N313" s="58">
        <f t="shared" si="44"/>
        <v>2982</v>
      </c>
      <c r="O313" s="58"/>
    </row>
    <row r="314" spans="1:15" x14ac:dyDescent="0.3">
      <c r="A314" s="60">
        <v>42682</v>
      </c>
      <c r="B314" s="15">
        <f t="shared" si="36"/>
        <v>2016</v>
      </c>
      <c r="C314" s="15">
        <f t="shared" si="37"/>
        <v>11</v>
      </c>
      <c r="D314" s="15">
        <f t="shared" si="38"/>
        <v>3</v>
      </c>
      <c r="E314" s="15">
        <f t="shared" si="39"/>
        <v>0</v>
      </c>
      <c r="F314" s="15">
        <v>5817</v>
      </c>
      <c r="G314" s="15">
        <v>0</v>
      </c>
      <c r="H314" s="62">
        <f t="shared" si="40"/>
        <v>142.80760129972401</v>
      </c>
      <c r="I314" s="62">
        <f t="shared" si="43"/>
        <v>147</v>
      </c>
      <c r="J314" s="15">
        <f t="shared" si="41"/>
        <v>0</v>
      </c>
      <c r="K314" s="15">
        <f t="shared" si="42"/>
        <v>0</v>
      </c>
      <c r="L314" s="58">
        <f>'Luxjacky Assumptions Monthly'!$M$8*'Luxjacky Original'!G314</f>
        <v>0</v>
      </c>
      <c r="M314" s="58">
        <f>'Luxjacky Assumptions Monthly'!$M$6*'Luxjacky Assumptions Monthly'!$M$8*'Luxjacky Original'!F314</f>
        <v>2908.5</v>
      </c>
      <c r="N314" s="58">
        <f t="shared" si="44"/>
        <v>2908.5</v>
      </c>
      <c r="O314" s="58"/>
    </row>
    <row r="315" spans="1:15" x14ac:dyDescent="0.3">
      <c r="A315" s="60">
        <v>42683</v>
      </c>
      <c r="B315" s="15">
        <f t="shared" si="36"/>
        <v>2016</v>
      </c>
      <c r="C315" s="15">
        <f t="shared" si="37"/>
        <v>11</v>
      </c>
      <c r="D315" s="15">
        <f t="shared" si="38"/>
        <v>4</v>
      </c>
      <c r="E315" s="15">
        <f t="shared" si="39"/>
        <v>0</v>
      </c>
      <c r="F315" s="15">
        <v>5679</v>
      </c>
      <c r="G315" s="15">
        <v>0</v>
      </c>
      <c r="H315" s="62">
        <f t="shared" si="40"/>
        <v>132.17903188709232</v>
      </c>
      <c r="I315" s="62">
        <f t="shared" si="43"/>
        <v>138</v>
      </c>
      <c r="J315" s="15">
        <f t="shared" si="41"/>
        <v>0</v>
      </c>
      <c r="K315" s="15">
        <f t="shared" si="42"/>
        <v>0</v>
      </c>
      <c r="L315" s="58">
        <f>'Luxjacky Assumptions Monthly'!$M$8*'Luxjacky Original'!G315</f>
        <v>0</v>
      </c>
      <c r="M315" s="58">
        <f>'Luxjacky Assumptions Monthly'!$M$6*'Luxjacky Assumptions Monthly'!$M$8*'Luxjacky Original'!F315</f>
        <v>2839.5</v>
      </c>
      <c r="N315" s="58">
        <f t="shared" si="44"/>
        <v>2839.5</v>
      </c>
      <c r="O315" s="58"/>
    </row>
    <row r="316" spans="1:15" x14ac:dyDescent="0.3">
      <c r="A316" s="60">
        <v>42684</v>
      </c>
      <c r="B316" s="15">
        <f t="shared" si="36"/>
        <v>2016</v>
      </c>
      <c r="C316" s="15">
        <f t="shared" si="37"/>
        <v>11</v>
      </c>
      <c r="D316" s="15">
        <f t="shared" si="38"/>
        <v>5</v>
      </c>
      <c r="E316" s="15">
        <f t="shared" si="39"/>
        <v>0</v>
      </c>
      <c r="F316" s="15">
        <v>5559</v>
      </c>
      <c r="G316" s="15">
        <v>0</v>
      </c>
      <c r="H316" s="62">
        <f t="shared" si="40"/>
        <v>112.927855391435</v>
      </c>
      <c r="I316" s="62">
        <f t="shared" si="43"/>
        <v>120</v>
      </c>
      <c r="J316" s="15">
        <f t="shared" si="41"/>
        <v>0</v>
      </c>
      <c r="K316" s="15">
        <f t="shared" si="42"/>
        <v>0</v>
      </c>
      <c r="L316" s="58">
        <f>'Luxjacky Assumptions Monthly'!$M$8*'Luxjacky Original'!G316</f>
        <v>0</v>
      </c>
      <c r="M316" s="58">
        <f>'Luxjacky Assumptions Monthly'!$M$6*'Luxjacky Assumptions Monthly'!$M$8*'Luxjacky Original'!F316</f>
        <v>2779.5</v>
      </c>
      <c r="N316" s="58">
        <f t="shared" si="44"/>
        <v>2779.5</v>
      </c>
      <c r="O316" s="58"/>
    </row>
    <row r="317" spans="1:15" x14ac:dyDescent="0.3">
      <c r="A317" s="60">
        <v>42685</v>
      </c>
      <c r="B317" s="15">
        <f t="shared" si="36"/>
        <v>2016</v>
      </c>
      <c r="C317" s="15">
        <f t="shared" si="37"/>
        <v>11</v>
      </c>
      <c r="D317" s="15">
        <f t="shared" si="38"/>
        <v>6</v>
      </c>
      <c r="E317" s="15">
        <f t="shared" si="39"/>
        <v>1</v>
      </c>
      <c r="F317" s="15">
        <v>5450</v>
      </c>
      <c r="G317" s="15">
        <v>0</v>
      </c>
      <c r="H317" s="62">
        <f t="shared" si="40"/>
        <v>94.556119377361014</v>
      </c>
      <c r="I317" s="62">
        <f t="shared" si="43"/>
        <v>109</v>
      </c>
      <c r="J317" s="15">
        <f t="shared" si="41"/>
        <v>0</v>
      </c>
      <c r="K317" s="15">
        <f t="shared" si="42"/>
        <v>0</v>
      </c>
      <c r="L317" s="58">
        <f>'Luxjacky Assumptions Monthly'!$M$8*'Luxjacky Original'!G317</f>
        <v>0</v>
      </c>
      <c r="M317" s="58">
        <f>'Luxjacky Assumptions Monthly'!$M$6*'Luxjacky Assumptions Monthly'!$M$8*'Luxjacky Original'!F317</f>
        <v>2725</v>
      </c>
      <c r="N317" s="58">
        <f t="shared" si="44"/>
        <v>2725</v>
      </c>
      <c r="O317" s="58"/>
    </row>
    <row r="318" spans="1:15" x14ac:dyDescent="0.3">
      <c r="A318" s="60">
        <v>42686</v>
      </c>
      <c r="B318" s="15">
        <f t="shared" si="36"/>
        <v>2016</v>
      </c>
      <c r="C318" s="15">
        <f t="shared" si="37"/>
        <v>11</v>
      </c>
      <c r="D318" s="15">
        <f t="shared" si="38"/>
        <v>7</v>
      </c>
      <c r="E318" s="15">
        <f t="shared" si="39"/>
        <v>1</v>
      </c>
      <c r="F318" s="15">
        <v>5352</v>
      </c>
      <c r="G318" s="15">
        <v>0</v>
      </c>
      <c r="H318" s="62">
        <f t="shared" si="40"/>
        <v>56.636640967360648</v>
      </c>
      <c r="I318" s="62">
        <f t="shared" si="43"/>
        <v>98</v>
      </c>
      <c r="J318" s="15">
        <f t="shared" si="41"/>
        <v>0</v>
      </c>
      <c r="K318" s="15">
        <f t="shared" si="42"/>
        <v>0</v>
      </c>
      <c r="L318" s="58">
        <f>'Luxjacky Assumptions Monthly'!$M$8*'Luxjacky Original'!G318</f>
        <v>0</v>
      </c>
      <c r="M318" s="58">
        <f>'Luxjacky Assumptions Monthly'!$M$6*'Luxjacky Assumptions Monthly'!$M$8*'Luxjacky Original'!F318</f>
        <v>2676</v>
      </c>
      <c r="N318" s="58">
        <f t="shared" si="44"/>
        <v>2676</v>
      </c>
      <c r="O318" s="58"/>
    </row>
    <row r="319" spans="1:15" x14ac:dyDescent="0.3">
      <c r="A319" s="60">
        <v>42687</v>
      </c>
      <c r="B319" s="15">
        <f t="shared" si="36"/>
        <v>2016</v>
      </c>
      <c r="C319" s="15">
        <f t="shared" si="37"/>
        <v>11</v>
      </c>
      <c r="D319" s="15">
        <f t="shared" si="38"/>
        <v>1</v>
      </c>
      <c r="E319" s="15">
        <f t="shared" si="39"/>
        <v>0</v>
      </c>
      <c r="F319" s="15">
        <v>5295</v>
      </c>
      <c r="G319" s="15">
        <v>0</v>
      </c>
      <c r="H319" s="62">
        <f t="shared" si="40"/>
        <v>140.80052677268623</v>
      </c>
      <c r="I319" s="62">
        <f t="shared" si="43"/>
        <v>57</v>
      </c>
      <c r="J319" s="15">
        <f t="shared" si="41"/>
        <v>0</v>
      </c>
      <c r="K319" s="15">
        <f t="shared" si="42"/>
        <v>0</v>
      </c>
      <c r="L319" s="58">
        <f>'Luxjacky Assumptions Monthly'!$M$8*'Luxjacky Original'!G319</f>
        <v>0</v>
      </c>
      <c r="M319" s="58">
        <f>'Luxjacky Assumptions Monthly'!$M$6*'Luxjacky Assumptions Monthly'!$M$8*'Luxjacky Original'!F319</f>
        <v>2647.5</v>
      </c>
      <c r="N319" s="58">
        <f t="shared" si="44"/>
        <v>2647.5</v>
      </c>
      <c r="O319" s="58"/>
    </row>
    <row r="320" spans="1:15" x14ac:dyDescent="0.3">
      <c r="A320" s="60">
        <v>42688</v>
      </c>
      <c r="B320" s="15">
        <f t="shared" si="36"/>
        <v>2016</v>
      </c>
      <c r="C320" s="15">
        <f t="shared" si="37"/>
        <v>11</v>
      </c>
      <c r="D320" s="15">
        <f t="shared" si="38"/>
        <v>2</v>
      </c>
      <c r="E320" s="15">
        <f t="shared" si="39"/>
        <v>0</v>
      </c>
      <c r="F320" s="15">
        <v>5150</v>
      </c>
      <c r="G320" s="15">
        <v>0</v>
      </c>
      <c r="H320" s="62">
        <f t="shared" si="40"/>
        <v>145.41820901446255</v>
      </c>
      <c r="I320" s="62">
        <f t="shared" si="43"/>
        <v>145</v>
      </c>
      <c r="J320" s="15">
        <f t="shared" si="41"/>
        <v>0</v>
      </c>
      <c r="K320" s="15">
        <f t="shared" si="42"/>
        <v>0</v>
      </c>
      <c r="L320" s="58">
        <f>'Luxjacky Assumptions Monthly'!$M$8*'Luxjacky Original'!G320</f>
        <v>0</v>
      </c>
      <c r="M320" s="58">
        <f>'Luxjacky Assumptions Monthly'!$M$6*'Luxjacky Assumptions Monthly'!$M$8*'Luxjacky Original'!F320</f>
        <v>2575</v>
      </c>
      <c r="N320" s="58">
        <f t="shared" si="44"/>
        <v>2575</v>
      </c>
      <c r="O320" s="58"/>
    </row>
    <row r="321" spans="1:15" x14ac:dyDescent="0.3">
      <c r="A321" s="60">
        <v>42689</v>
      </c>
      <c r="B321" s="15">
        <f t="shared" si="36"/>
        <v>2016</v>
      </c>
      <c r="C321" s="15">
        <f t="shared" si="37"/>
        <v>11</v>
      </c>
      <c r="D321" s="15">
        <f t="shared" si="38"/>
        <v>3</v>
      </c>
      <c r="E321" s="15">
        <f t="shared" si="39"/>
        <v>0</v>
      </c>
      <c r="F321" s="15">
        <v>5007</v>
      </c>
      <c r="G321" s="15">
        <v>0</v>
      </c>
      <c r="H321" s="62">
        <f t="shared" si="40"/>
        <v>142.80760129972401</v>
      </c>
      <c r="I321" s="62">
        <f t="shared" si="43"/>
        <v>143</v>
      </c>
      <c r="J321" s="15">
        <f t="shared" si="41"/>
        <v>0</v>
      </c>
      <c r="K321" s="15">
        <f t="shared" si="42"/>
        <v>0</v>
      </c>
      <c r="L321" s="58">
        <f>'Luxjacky Assumptions Monthly'!$M$8*'Luxjacky Original'!G321</f>
        <v>0</v>
      </c>
      <c r="M321" s="58">
        <f>'Luxjacky Assumptions Monthly'!$M$6*'Luxjacky Assumptions Monthly'!$M$8*'Luxjacky Original'!F321</f>
        <v>2503.5</v>
      </c>
      <c r="N321" s="58">
        <f t="shared" si="44"/>
        <v>2503.5</v>
      </c>
      <c r="O321" s="58"/>
    </row>
    <row r="322" spans="1:15" x14ac:dyDescent="0.3">
      <c r="A322" s="60">
        <v>42690</v>
      </c>
      <c r="B322" s="15">
        <f t="shared" ref="B322:B385" si="45">YEAR(A322)</f>
        <v>2016</v>
      </c>
      <c r="C322" s="15">
        <f t="shared" ref="C322:C385" si="46">MONTH(A322)</f>
        <v>11</v>
      </c>
      <c r="D322" s="15">
        <f t="shared" ref="D322:D385" si="47">WEEKDAY(A322)</f>
        <v>4</v>
      </c>
      <c r="E322" s="15">
        <f t="shared" ref="E322:E385" si="48">IF(OR(D322=6,D322=7),1,0)</f>
        <v>0</v>
      </c>
      <c r="F322" s="15">
        <v>4869</v>
      </c>
      <c r="G322" s="15">
        <v>0</v>
      </c>
      <c r="H322" s="62">
        <f t="shared" ref="H322:H385" si="49">100-2.17*D322^2.25+12.77*D322+EXP(-D322/0.032)+5*C322^0.75+10*E322+20*(B322-2016)</f>
        <v>132.17903188709232</v>
      </c>
      <c r="I322" s="62">
        <f t="shared" si="43"/>
        <v>138</v>
      </c>
      <c r="J322" s="15">
        <f t="shared" si="41"/>
        <v>0</v>
      </c>
      <c r="K322" s="15">
        <f t="shared" si="42"/>
        <v>0</v>
      </c>
      <c r="L322" s="58">
        <f>'Luxjacky Assumptions Monthly'!$M$8*'Luxjacky Original'!G322</f>
        <v>0</v>
      </c>
      <c r="M322" s="58">
        <f>'Luxjacky Assumptions Monthly'!$M$6*'Luxjacky Assumptions Monthly'!$M$8*'Luxjacky Original'!F322</f>
        <v>2434.5</v>
      </c>
      <c r="N322" s="58">
        <f t="shared" si="44"/>
        <v>2434.5</v>
      </c>
      <c r="O322" s="58"/>
    </row>
    <row r="323" spans="1:15" x14ac:dyDescent="0.3">
      <c r="A323" s="60">
        <v>42691</v>
      </c>
      <c r="B323" s="15">
        <f t="shared" si="45"/>
        <v>2016</v>
      </c>
      <c r="C323" s="15">
        <f t="shared" si="46"/>
        <v>11</v>
      </c>
      <c r="D323" s="15">
        <f t="shared" si="47"/>
        <v>5</v>
      </c>
      <c r="E323" s="15">
        <f t="shared" si="48"/>
        <v>0</v>
      </c>
      <c r="F323" s="15">
        <v>4727</v>
      </c>
      <c r="G323" s="15">
        <v>0</v>
      </c>
      <c r="H323" s="62">
        <f t="shared" si="49"/>
        <v>112.927855391435</v>
      </c>
      <c r="I323" s="62">
        <f t="shared" si="43"/>
        <v>142</v>
      </c>
      <c r="J323" s="15">
        <f t="shared" ref="J323:J386" si="50">IF(G323&gt;0,1,0)</f>
        <v>0</v>
      </c>
      <c r="K323" s="15">
        <f t="shared" ref="K323:K386" si="51">4000*J323</f>
        <v>0</v>
      </c>
      <c r="L323" s="58">
        <f>'Luxjacky Assumptions Monthly'!$M$8*'Luxjacky Original'!G323</f>
        <v>0</v>
      </c>
      <c r="M323" s="58">
        <f>'Luxjacky Assumptions Monthly'!$M$6*'Luxjacky Assumptions Monthly'!$M$8*'Luxjacky Original'!F323</f>
        <v>2363.5</v>
      </c>
      <c r="N323" s="58">
        <f t="shared" si="44"/>
        <v>2363.5</v>
      </c>
      <c r="O323" s="58"/>
    </row>
    <row r="324" spans="1:15" x14ac:dyDescent="0.3">
      <c r="A324" s="60">
        <v>42692</v>
      </c>
      <c r="B324" s="15">
        <f t="shared" si="45"/>
        <v>2016</v>
      </c>
      <c r="C324" s="15">
        <f t="shared" si="46"/>
        <v>11</v>
      </c>
      <c r="D324" s="15">
        <f t="shared" si="47"/>
        <v>6</v>
      </c>
      <c r="E324" s="15">
        <f t="shared" si="48"/>
        <v>1</v>
      </c>
      <c r="F324" s="15">
        <v>4611</v>
      </c>
      <c r="G324" s="15">
        <v>0</v>
      </c>
      <c r="H324" s="62">
        <f t="shared" si="49"/>
        <v>94.556119377361014</v>
      </c>
      <c r="I324" s="62">
        <f t="shared" ref="I324:I387" si="52">F323-F324+G324</f>
        <v>116</v>
      </c>
      <c r="J324" s="15">
        <f t="shared" si="50"/>
        <v>0</v>
      </c>
      <c r="K324" s="15">
        <f t="shared" si="51"/>
        <v>0</v>
      </c>
      <c r="L324" s="58">
        <f>'Luxjacky Assumptions Monthly'!$M$8*'Luxjacky Original'!G324</f>
        <v>0</v>
      </c>
      <c r="M324" s="58">
        <f>'Luxjacky Assumptions Monthly'!$M$6*'Luxjacky Assumptions Monthly'!$M$8*'Luxjacky Original'!F324</f>
        <v>2305.5</v>
      </c>
      <c r="N324" s="58">
        <f t="shared" ref="N324:N387" si="53">SUM(K324:M324)</f>
        <v>2305.5</v>
      </c>
      <c r="O324" s="58"/>
    </row>
    <row r="325" spans="1:15" x14ac:dyDescent="0.3">
      <c r="A325" s="60">
        <v>42693</v>
      </c>
      <c r="B325" s="15">
        <f t="shared" si="45"/>
        <v>2016</v>
      </c>
      <c r="C325" s="15">
        <f t="shared" si="46"/>
        <v>11</v>
      </c>
      <c r="D325" s="15">
        <f t="shared" si="47"/>
        <v>7</v>
      </c>
      <c r="E325" s="15">
        <f t="shared" si="48"/>
        <v>1</v>
      </c>
      <c r="F325" s="15">
        <v>4516</v>
      </c>
      <c r="G325" s="15">
        <v>0</v>
      </c>
      <c r="H325" s="62">
        <f t="shared" si="49"/>
        <v>56.636640967360648</v>
      </c>
      <c r="I325" s="62">
        <f t="shared" si="52"/>
        <v>95</v>
      </c>
      <c r="J325" s="15">
        <f t="shared" si="50"/>
        <v>0</v>
      </c>
      <c r="K325" s="15">
        <f t="shared" si="51"/>
        <v>0</v>
      </c>
      <c r="L325" s="58">
        <f>'Luxjacky Assumptions Monthly'!$M$8*'Luxjacky Original'!G325</f>
        <v>0</v>
      </c>
      <c r="M325" s="58">
        <f>'Luxjacky Assumptions Monthly'!$M$6*'Luxjacky Assumptions Monthly'!$M$8*'Luxjacky Original'!F325</f>
        <v>2258</v>
      </c>
      <c r="N325" s="58">
        <f t="shared" si="53"/>
        <v>2258</v>
      </c>
      <c r="O325" s="58"/>
    </row>
    <row r="326" spans="1:15" x14ac:dyDescent="0.3">
      <c r="A326" s="60">
        <v>42694</v>
      </c>
      <c r="B326" s="15">
        <f t="shared" si="45"/>
        <v>2016</v>
      </c>
      <c r="C326" s="15">
        <f t="shared" si="46"/>
        <v>11</v>
      </c>
      <c r="D326" s="15">
        <f t="shared" si="47"/>
        <v>1</v>
      </c>
      <c r="E326" s="15">
        <f t="shared" si="48"/>
        <v>0</v>
      </c>
      <c r="F326" s="15">
        <v>4459</v>
      </c>
      <c r="G326" s="15">
        <v>0</v>
      </c>
      <c r="H326" s="62">
        <f t="shared" si="49"/>
        <v>140.80052677268623</v>
      </c>
      <c r="I326" s="62">
        <f t="shared" si="52"/>
        <v>57</v>
      </c>
      <c r="J326" s="15">
        <f t="shared" si="50"/>
        <v>0</v>
      </c>
      <c r="K326" s="15">
        <f t="shared" si="51"/>
        <v>0</v>
      </c>
      <c r="L326" s="58">
        <f>'Luxjacky Assumptions Monthly'!$M$8*'Luxjacky Original'!G326</f>
        <v>0</v>
      </c>
      <c r="M326" s="58">
        <f>'Luxjacky Assumptions Monthly'!$M$6*'Luxjacky Assumptions Monthly'!$M$8*'Luxjacky Original'!F326</f>
        <v>2229.5</v>
      </c>
      <c r="N326" s="58">
        <f t="shared" si="53"/>
        <v>2229.5</v>
      </c>
      <c r="O326" s="58"/>
    </row>
    <row r="327" spans="1:15" x14ac:dyDescent="0.3">
      <c r="A327" s="60">
        <v>42695</v>
      </c>
      <c r="B327" s="15">
        <f t="shared" si="45"/>
        <v>2016</v>
      </c>
      <c r="C327" s="15">
        <f t="shared" si="46"/>
        <v>11</v>
      </c>
      <c r="D327" s="15">
        <f t="shared" si="47"/>
        <v>2</v>
      </c>
      <c r="E327" s="15">
        <f t="shared" si="48"/>
        <v>0</v>
      </c>
      <c r="F327" s="15">
        <v>4318</v>
      </c>
      <c r="G327" s="15">
        <v>0</v>
      </c>
      <c r="H327" s="62">
        <f t="shared" si="49"/>
        <v>145.41820901446255</v>
      </c>
      <c r="I327" s="62">
        <f t="shared" si="52"/>
        <v>141</v>
      </c>
      <c r="J327" s="15">
        <f t="shared" si="50"/>
        <v>0</v>
      </c>
      <c r="K327" s="15">
        <f t="shared" si="51"/>
        <v>0</v>
      </c>
      <c r="L327" s="58">
        <f>'Luxjacky Assumptions Monthly'!$M$8*'Luxjacky Original'!G327</f>
        <v>0</v>
      </c>
      <c r="M327" s="58">
        <f>'Luxjacky Assumptions Monthly'!$M$6*'Luxjacky Assumptions Monthly'!$M$8*'Luxjacky Original'!F327</f>
        <v>2159</v>
      </c>
      <c r="N327" s="58">
        <f t="shared" si="53"/>
        <v>2159</v>
      </c>
      <c r="O327" s="58"/>
    </row>
    <row r="328" spans="1:15" x14ac:dyDescent="0.3">
      <c r="A328" s="60">
        <v>42696</v>
      </c>
      <c r="B328" s="15">
        <f t="shared" si="45"/>
        <v>2016</v>
      </c>
      <c r="C328" s="15">
        <f t="shared" si="46"/>
        <v>11</v>
      </c>
      <c r="D328" s="15">
        <f t="shared" si="47"/>
        <v>3</v>
      </c>
      <c r="E328" s="15">
        <f t="shared" si="48"/>
        <v>0</v>
      </c>
      <c r="F328" s="15">
        <v>4174</v>
      </c>
      <c r="G328" s="15">
        <v>0</v>
      </c>
      <c r="H328" s="62">
        <f t="shared" si="49"/>
        <v>142.80760129972401</v>
      </c>
      <c r="I328" s="62">
        <f t="shared" si="52"/>
        <v>144</v>
      </c>
      <c r="J328" s="15">
        <f t="shared" si="50"/>
        <v>0</v>
      </c>
      <c r="K328" s="15">
        <f t="shared" si="51"/>
        <v>0</v>
      </c>
      <c r="L328" s="58">
        <f>'Luxjacky Assumptions Monthly'!$M$8*'Luxjacky Original'!G328</f>
        <v>0</v>
      </c>
      <c r="M328" s="58">
        <f>'Luxjacky Assumptions Monthly'!$M$6*'Luxjacky Assumptions Monthly'!$M$8*'Luxjacky Original'!F328</f>
        <v>2087</v>
      </c>
      <c r="N328" s="58">
        <f t="shared" si="53"/>
        <v>2087</v>
      </c>
      <c r="O328" s="58"/>
    </row>
    <row r="329" spans="1:15" x14ac:dyDescent="0.3">
      <c r="A329" s="60">
        <v>42697</v>
      </c>
      <c r="B329" s="15">
        <f t="shared" si="45"/>
        <v>2016</v>
      </c>
      <c r="C329" s="15">
        <f t="shared" si="46"/>
        <v>11</v>
      </c>
      <c r="D329" s="15">
        <f t="shared" si="47"/>
        <v>4</v>
      </c>
      <c r="E329" s="15">
        <f t="shared" si="48"/>
        <v>0</v>
      </c>
      <c r="F329" s="15">
        <v>4032</v>
      </c>
      <c r="G329" s="15">
        <v>0</v>
      </c>
      <c r="H329" s="62">
        <f t="shared" si="49"/>
        <v>132.17903188709232</v>
      </c>
      <c r="I329" s="62">
        <f t="shared" si="52"/>
        <v>142</v>
      </c>
      <c r="J329" s="15">
        <f t="shared" si="50"/>
        <v>0</v>
      </c>
      <c r="K329" s="15">
        <f t="shared" si="51"/>
        <v>0</v>
      </c>
      <c r="L329" s="58">
        <f>'Luxjacky Assumptions Monthly'!$M$8*'Luxjacky Original'!G329</f>
        <v>0</v>
      </c>
      <c r="M329" s="58">
        <f>'Luxjacky Assumptions Monthly'!$M$6*'Luxjacky Assumptions Monthly'!$M$8*'Luxjacky Original'!F329</f>
        <v>2016</v>
      </c>
      <c r="N329" s="58">
        <f t="shared" si="53"/>
        <v>2016</v>
      </c>
      <c r="O329" s="58"/>
    </row>
    <row r="330" spans="1:15" x14ac:dyDescent="0.3">
      <c r="A330" s="60">
        <v>42698</v>
      </c>
      <c r="B330" s="15">
        <f t="shared" si="45"/>
        <v>2016</v>
      </c>
      <c r="C330" s="15">
        <f t="shared" si="46"/>
        <v>11</v>
      </c>
      <c r="D330" s="15">
        <f t="shared" si="47"/>
        <v>5</v>
      </c>
      <c r="E330" s="15">
        <f t="shared" si="48"/>
        <v>0</v>
      </c>
      <c r="F330" s="15">
        <v>3894</v>
      </c>
      <c r="G330" s="15">
        <v>0</v>
      </c>
      <c r="H330" s="62">
        <f t="shared" si="49"/>
        <v>112.927855391435</v>
      </c>
      <c r="I330" s="62">
        <f t="shared" si="52"/>
        <v>138</v>
      </c>
      <c r="J330" s="15">
        <f t="shared" si="50"/>
        <v>0</v>
      </c>
      <c r="K330" s="15">
        <f t="shared" si="51"/>
        <v>0</v>
      </c>
      <c r="L330" s="58">
        <f>'Luxjacky Assumptions Monthly'!$M$8*'Luxjacky Original'!G330</f>
        <v>0</v>
      </c>
      <c r="M330" s="58">
        <f>'Luxjacky Assumptions Monthly'!$M$6*'Luxjacky Assumptions Monthly'!$M$8*'Luxjacky Original'!F330</f>
        <v>1947</v>
      </c>
      <c r="N330" s="58">
        <f t="shared" si="53"/>
        <v>1947</v>
      </c>
      <c r="O330" s="58"/>
    </row>
    <row r="331" spans="1:15" x14ac:dyDescent="0.3">
      <c r="A331" s="60">
        <v>42699</v>
      </c>
      <c r="B331" s="15">
        <f t="shared" si="45"/>
        <v>2016</v>
      </c>
      <c r="C331" s="15">
        <f t="shared" si="46"/>
        <v>11</v>
      </c>
      <c r="D331" s="15">
        <f t="shared" si="47"/>
        <v>6</v>
      </c>
      <c r="E331" s="15">
        <f t="shared" si="48"/>
        <v>1</v>
      </c>
      <c r="F331" s="15">
        <v>3776</v>
      </c>
      <c r="G331" s="15">
        <v>0</v>
      </c>
      <c r="H331" s="62">
        <f t="shared" si="49"/>
        <v>94.556119377361014</v>
      </c>
      <c r="I331" s="62">
        <f t="shared" si="52"/>
        <v>118</v>
      </c>
      <c r="J331" s="15">
        <f t="shared" si="50"/>
        <v>0</v>
      </c>
      <c r="K331" s="15">
        <f t="shared" si="51"/>
        <v>0</v>
      </c>
      <c r="L331" s="58">
        <f>'Luxjacky Assumptions Monthly'!$M$8*'Luxjacky Original'!G331</f>
        <v>0</v>
      </c>
      <c r="M331" s="58">
        <f>'Luxjacky Assumptions Monthly'!$M$6*'Luxjacky Assumptions Monthly'!$M$8*'Luxjacky Original'!F331</f>
        <v>1888</v>
      </c>
      <c r="N331" s="58">
        <f t="shared" si="53"/>
        <v>1888</v>
      </c>
      <c r="O331" s="58"/>
    </row>
    <row r="332" spans="1:15" x14ac:dyDescent="0.3">
      <c r="A332" s="60">
        <v>42700</v>
      </c>
      <c r="B332" s="15">
        <f t="shared" si="45"/>
        <v>2016</v>
      </c>
      <c r="C332" s="15">
        <f t="shared" si="46"/>
        <v>11</v>
      </c>
      <c r="D332" s="15">
        <f t="shared" si="47"/>
        <v>7</v>
      </c>
      <c r="E332" s="15">
        <f t="shared" si="48"/>
        <v>1</v>
      </c>
      <c r="F332" s="15">
        <v>3678</v>
      </c>
      <c r="G332" s="15">
        <v>0</v>
      </c>
      <c r="H332" s="62">
        <f t="shared" si="49"/>
        <v>56.636640967360648</v>
      </c>
      <c r="I332" s="62">
        <f t="shared" si="52"/>
        <v>98</v>
      </c>
      <c r="J332" s="15">
        <f t="shared" si="50"/>
        <v>0</v>
      </c>
      <c r="K332" s="15">
        <f t="shared" si="51"/>
        <v>0</v>
      </c>
      <c r="L332" s="58">
        <f>'Luxjacky Assumptions Monthly'!$M$8*'Luxjacky Original'!G332</f>
        <v>0</v>
      </c>
      <c r="M332" s="58">
        <f>'Luxjacky Assumptions Monthly'!$M$6*'Luxjacky Assumptions Monthly'!$M$8*'Luxjacky Original'!F332</f>
        <v>1839</v>
      </c>
      <c r="N332" s="58">
        <f t="shared" si="53"/>
        <v>1839</v>
      </c>
      <c r="O332" s="58"/>
    </row>
    <row r="333" spans="1:15" x14ac:dyDescent="0.3">
      <c r="A333" s="60">
        <v>42701</v>
      </c>
      <c r="B333" s="15">
        <f t="shared" si="45"/>
        <v>2016</v>
      </c>
      <c r="C333" s="15">
        <f t="shared" si="46"/>
        <v>11</v>
      </c>
      <c r="D333" s="15">
        <f t="shared" si="47"/>
        <v>1</v>
      </c>
      <c r="E333" s="15">
        <f t="shared" si="48"/>
        <v>0</v>
      </c>
      <c r="F333" s="15">
        <v>3617</v>
      </c>
      <c r="G333" s="15">
        <v>0</v>
      </c>
      <c r="H333" s="62">
        <f t="shared" si="49"/>
        <v>140.80052677268623</v>
      </c>
      <c r="I333" s="62">
        <f t="shared" si="52"/>
        <v>61</v>
      </c>
      <c r="J333" s="15">
        <f t="shared" si="50"/>
        <v>0</v>
      </c>
      <c r="K333" s="15">
        <f t="shared" si="51"/>
        <v>0</v>
      </c>
      <c r="L333" s="58">
        <f>'Luxjacky Assumptions Monthly'!$M$8*'Luxjacky Original'!G333</f>
        <v>0</v>
      </c>
      <c r="M333" s="58">
        <f>'Luxjacky Assumptions Monthly'!$M$6*'Luxjacky Assumptions Monthly'!$M$8*'Luxjacky Original'!F333</f>
        <v>1808.5</v>
      </c>
      <c r="N333" s="58">
        <f t="shared" si="53"/>
        <v>1808.5</v>
      </c>
      <c r="O333" s="58"/>
    </row>
    <row r="334" spans="1:15" x14ac:dyDescent="0.3">
      <c r="A334" s="60">
        <v>42702</v>
      </c>
      <c r="B334" s="15">
        <f t="shared" si="45"/>
        <v>2016</v>
      </c>
      <c r="C334" s="15">
        <f t="shared" si="46"/>
        <v>11</v>
      </c>
      <c r="D334" s="15">
        <f t="shared" si="47"/>
        <v>2</v>
      </c>
      <c r="E334" s="15">
        <f t="shared" si="48"/>
        <v>0</v>
      </c>
      <c r="F334" s="15">
        <v>3476</v>
      </c>
      <c r="G334" s="15">
        <v>0</v>
      </c>
      <c r="H334" s="62">
        <f t="shared" si="49"/>
        <v>145.41820901446255</v>
      </c>
      <c r="I334" s="62">
        <f t="shared" si="52"/>
        <v>141</v>
      </c>
      <c r="J334" s="15">
        <f t="shared" si="50"/>
        <v>0</v>
      </c>
      <c r="K334" s="15">
        <f t="shared" si="51"/>
        <v>0</v>
      </c>
      <c r="L334" s="58">
        <f>'Luxjacky Assumptions Monthly'!$M$8*'Luxjacky Original'!G334</f>
        <v>0</v>
      </c>
      <c r="M334" s="58">
        <f>'Luxjacky Assumptions Monthly'!$M$6*'Luxjacky Assumptions Monthly'!$M$8*'Luxjacky Original'!F334</f>
        <v>1738</v>
      </c>
      <c r="N334" s="58">
        <f t="shared" si="53"/>
        <v>1738</v>
      </c>
      <c r="O334" s="58"/>
    </row>
    <row r="335" spans="1:15" x14ac:dyDescent="0.3">
      <c r="A335" s="60">
        <v>42703</v>
      </c>
      <c r="B335" s="15">
        <f t="shared" si="45"/>
        <v>2016</v>
      </c>
      <c r="C335" s="15">
        <f t="shared" si="46"/>
        <v>11</v>
      </c>
      <c r="D335" s="15">
        <f t="shared" si="47"/>
        <v>3</v>
      </c>
      <c r="E335" s="15">
        <f t="shared" si="48"/>
        <v>0</v>
      </c>
      <c r="F335" s="15">
        <v>3336</v>
      </c>
      <c r="G335" s="15">
        <v>0</v>
      </c>
      <c r="H335" s="62">
        <f t="shared" si="49"/>
        <v>142.80760129972401</v>
      </c>
      <c r="I335" s="62">
        <f t="shared" si="52"/>
        <v>140</v>
      </c>
      <c r="J335" s="15">
        <f t="shared" si="50"/>
        <v>0</v>
      </c>
      <c r="K335" s="15">
        <f t="shared" si="51"/>
        <v>0</v>
      </c>
      <c r="L335" s="58">
        <f>'Luxjacky Assumptions Monthly'!$M$8*'Luxjacky Original'!G335</f>
        <v>0</v>
      </c>
      <c r="M335" s="58">
        <f>'Luxjacky Assumptions Monthly'!$M$6*'Luxjacky Assumptions Monthly'!$M$8*'Luxjacky Original'!F335</f>
        <v>1668</v>
      </c>
      <c r="N335" s="58">
        <f t="shared" si="53"/>
        <v>1668</v>
      </c>
      <c r="O335" s="58"/>
    </row>
    <row r="336" spans="1:15" x14ac:dyDescent="0.3">
      <c r="A336" s="60">
        <v>42704</v>
      </c>
      <c r="B336" s="15">
        <f t="shared" si="45"/>
        <v>2016</v>
      </c>
      <c r="C336" s="15">
        <f t="shared" si="46"/>
        <v>11</v>
      </c>
      <c r="D336" s="15">
        <f t="shared" si="47"/>
        <v>4</v>
      </c>
      <c r="E336" s="15">
        <f t="shared" si="48"/>
        <v>0</v>
      </c>
      <c r="F336" s="15">
        <v>3207</v>
      </c>
      <c r="G336" s="15">
        <v>0</v>
      </c>
      <c r="H336" s="62">
        <f t="shared" si="49"/>
        <v>132.17903188709232</v>
      </c>
      <c r="I336" s="62">
        <f t="shared" si="52"/>
        <v>129</v>
      </c>
      <c r="J336" s="15">
        <f t="shared" si="50"/>
        <v>0</v>
      </c>
      <c r="K336" s="15">
        <f t="shared" si="51"/>
        <v>0</v>
      </c>
      <c r="L336" s="58">
        <f>'Luxjacky Assumptions Monthly'!$M$8*'Luxjacky Original'!G336</f>
        <v>0</v>
      </c>
      <c r="M336" s="58">
        <f>'Luxjacky Assumptions Monthly'!$M$6*'Luxjacky Assumptions Monthly'!$M$8*'Luxjacky Original'!F336</f>
        <v>1603.5</v>
      </c>
      <c r="N336" s="58">
        <f t="shared" si="53"/>
        <v>1603.5</v>
      </c>
      <c r="O336" s="58"/>
    </row>
    <row r="337" spans="1:15" x14ac:dyDescent="0.3">
      <c r="A337" s="60">
        <v>42705</v>
      </c>
      <c r="B337" s="15">
        <f t="shared" si="45"/>
        <v>2016</v>
      </c>
      <c r="C337" s="15">
        <f t="shared" si="46"/>
        <v>12</v>
      </c>
      <c r="D337" s="15">
        <f t="shared" si="47"/>
        <v>5</v>
      </c>
      <c r="E337" s="15">
        <f t="shared" si="48"/>
        <v>0</v>
      </c>
      <c r="F337" s="15">
        <v>3077</v>
      </c>
      <c r="G337" s="15">
        <v>0</v>
      </c>
      <c r="H337" s="62">
        <f t="shared" si="49"/>
        <v>114.96442657345509</v>
      </c>
      <c r="I337" s="62">
        <f t="shared" si="52"/>
        <v>130</v>
      </c>
      <c r="J337" s="15">
        <f t="shared" si="50"/>
        <v>0</v>
      </c>
      <c r="K337" s="15">
        <f t="shared" si="51"/>
        <v>0</v>
      </c>
      <c r="L337" s="58">
        <f>'Luxjacky Assumptions Monthly'!$M$8*'Luxjacky Original'!G337</f>
        <v>0</v>
      </c>
      <c r="M337" s="58">
        <f>'Luxjacky Assumptions Monthly'!$M$6*'Luxjacky Assumptions Monthly'!$M$8*'Luxjacky Original'!F337</f>
        <v>1538.5</v>
      </c>
      <c r="N337" s="58">
        <f t="shared" si="53"/>
        <v>1538.5</v>
      </c>
      <c r="O337" s="58"/>
    </row>
    <row r="338" spans="1:15" x14ac:dyDescent="0.3">
      <c r="A338" s="60">
        <v>42706</v>
      </c>
      <c r="B338" s="15">
        <f t="shared" si="45"/>
        <v>2016</v>
      </c>
      <c r="C338" s="15">
        <f t="shared" si="46"/>
        <v>12</v>
      </c>
      <c r="D338" s="15">
        <f t="shared" si="47"/>
        <v>6</v>
      </c>
      <c r="E338" s="15">
        <f t="shared" si="48"/>
        <v>1</v>
      </c>
      <c r="F338" s="15">
        <v>2975</v>
      </c>
      <c r="G338" s="15">
        <v>0</v>
      </c>
      <c r="H338" s="62">
        <f t="shared" si="49"/>
        <v>96.592690559381083</v>
      </c>
      <c r="I338" s="62">
        <f t="shared" si="52"/>
        <v>102</v>
      </c>
      <c r="J338" s="15">
        <f t="shared" si="50"/>
        <v>0</v>
      </c>
      <c r="K338" s="15">
        <f t="shared" si="51"/>
        <v>0</v>
      </c>
      <c r="L338" s="58">
        <f>'Luxjacky Assumptions Monthly'!$M$8*'Luxjacky Original'!G338</f>
        <v>0</v>
      </c>
      <c r="M338" s="58">
        <f>'Luxjacky Assumptions Monthly'!$M$6*'Luxjacky Assumptions Monthly'!$M$8*'Luxjacky Original'!F338</f>
        <v>1487.5</v>
      </c>
      <c r="N338" s="58">
        <f t="shared" si="53"/>
        <v>1487.5</v>
      </c>
      <c r="O338" s="58"/>
    </row>
    <row r="339" spans="1:15" x14ac:dyDescent="0.3">
      <c r="A339" s="60">
        <v>42707</v>
      </c>
      <c r="B339" s="15">
        <f t="shared" si="45"/>
        <v>2016</v>
      </c>
      <c r="C339" s="15">
        <f t="shared" si="46"/>
        <v>12</v>
      </c>
      <c r="D339" s="15">
        <f t="shared" si="47"/>
        <v>7</v>
      </c>
      <c r="E339" s="15">
        <f t="shared" si="48"/>
        <v>1</v>
      </c>
      <c r="F339" s="15">
        <v>2880</v>
      </c>
      <c r="G339" s="15">
        <v>0</v>
      </c>
      <c r="H339" s="62">
        <f t="shared" si="49"/>
        <v>58.673212149380724</v>
      </c>
      <c r="I339" s="62">
        <f t="shared" si="52"/>
        <v>95</v>
      </c>
      <c r="J339" s="15">
        <f t="shared" si="50"/>
        <v>0</v>
      </c>
      <c r="K339" s="15">
        <f t="shared" si="51"/>
        <v>0</v>
      </c>
      <c r="L339" s="58">
        <f>'Luxjacky Assumptions Monthly'!$M$8*'Luxjacky Original'!G339</f>
        <v>0</v>
      </c>
      <c r="M339" s="58">
        <f>'Luxjacky Assumptions Monthly'!$M$6*'Luxjacky Assumptions Monthly'!$M$8*'Luxjacky Original'!F339</f>
        <v>1440</v>
      </c>
      <c r="N339" s="58">
        <f t="shared" si="53"/>
        <v>1440</v>
      </c>
      <c r="O339" s="58"/>
    </row>
    <row r="340" spans="1:15" x14ac:dyDescent="0.3">
      <c r="A340" s="60">
        <v>42708</v>
      </c>
      <c r="B340" s="15">
        <f t="shared" si="45"/>
        <v>2016</v>
      </c>
      <c r="C340" s="15">
        <f t="shared" si="46"/>
        <v>12</v>
      </c>
      <c r="D340" s="15">
        <f t="shared" si="47"/>
        <v>1</v>
      </c>
      <c r="E340" s="15">
        <f t="shared" si="48"/>
        <v>0</v>
      </c>
      <c r="F340" s="15">
        <v>2828</v>
      </c>
      <c r="G340" s="15">
        <v>0</v>
      </c>
      <c r="H340" s="62">
        <f t="shared" si="49"/>
        <v>142.83709795470628</v>
      </c>
      <c r="I340" s="62">
        <f t="shared" si="52"/>
        <v>52</v>
      </c>
      <c r="J340" s="15">
        <f t="shared" si="50"/>
        <v>0</v>
      </c>
      <c r="K340" s="15">
        <f t="shared" si="51"/>
        <v>0</v>
      </c>
      <c r="L340" s="58">
        <f>'Luxjacky Assumptions Monthly'!$M$8*'Luxjacky Original'!G340</f>
        <v>0</v>
      </c>
      <c r="M340" s="58">
        <f>'Luxjacky Assumptions Monthly'!$M$6*'Luxjacky Assumptions Monthly'!$M$8*'Luxjacky Original'!F340</f>
        <v>1414</v>
      </c>
      <c r="N340" s="58">
        <f t="shared" si="53"/>
        <v>1414</v>
      </c>
      <c r="O340" s="58"/>
    </row>
    <row r="341" spans="1:15" x14ac:dyDescent="0.3">
      <c r="A341" s="60">
        <v>42709</v>
      </c>
      <c r="B341" s="15">
        <f t="shared" si="45"/>
        <v>2016</v>
      </c>
      <c r="C341" s="15">
        <f t="shared" si="46"/>
        <v>12</v>
      </c>
      <c r="D341" s="15">
        <f t="shared" si="47"/>
        <v>2</v>
      </c>
      <c r="E341" s="15">
        <f t="shared" si="48"/>
        <v>0</v>
      </c>
      <c r="F341" s="15">
        <v>2682</v>
      </c>
      <c r="G341" s="15">
        <v>0</v>
      </c>
      <c r="H341" s="62">
        <f t="shared" si="49"/>
        <v>147.45478019648263</v>
      </c>
      <c r="I341" s="62">
        <f t="shared" si="52"/>
        <v>146</v>
      </c>
      <c r="J341" s="15">
        <f t="shared" si="50"/>
        <v>0</v>
      </c>
      <c r="K341" s="15">
        <f t="shared" si="51"/>
        <v>0</v>
      </c>
      <c r="L341" s="58">
        <f>'Luxjacky Assumptions Monthly'!$M$8*'Luxjacky Original'!G341</f>
        <v>0</v>
      </c>
      <c r="M341" s="58">
        <f>'Luxjacky Assumptions Monthly'!$M$6*'Luxjacky Assumptions Monthly'!$M$8*'Luxjacky Original'!F341</f>
        <v>1341</v>
      </c>
      <c r="N341" s="58">
        <f t="shared" si="53"/>
        <v>1341</v>
      </c>
      <c r="O341" s="58"/>
    </row>
    <row r="342" spans="1:15" x14ac:dyDescent="0.3">
      <c r="A342" s="60">
        <v>42710</v>
      </c>
      <c r="B342" s="15">
        <f t="shared" si="45"/>
        <v>2016</v>
      </c>
      <c r="C342" s="15">
        <f t="shared" si="46"/>
        <v>12</v>
      </c>
      <c r="D342" s="15">
        <f t="shared" si="47"/>
        <v>3</v>
      </c>
      <c r="E342" s="15">
        <f t="shared" si="48"/>
        <v>0</v>
      </c>
      <c r="F342" s="15">
        <v>2519</v>
      </c>
      <c r="G342" s="15">
        <v>0</v>
      </c>
      <c r="H342" s="62">
        <f t="shared" si="49"/>
        <v>144.8441724817441</v>
      </c>
      <c r="I342" s="62">
        <f t="shared" si="52"/>
        <v>163</v>
      </c>
      <c r="J342" s="15">
        <f t="shared" si="50"/>
        <v>0</v>
      </c>
      <c r="K342" s="15">
        <f t="shared" si="51"/>
        <v>0</v>
      </c>
      <c r="L342" s="58">
        <f>'Luxjacky Assumptions Monthly'!$M$8*'Luxjacky Original'!G342</f>
        <v>0</v>
      </c>
      <c r="M342" s="58">
        <f>'Luxjacky Assumptions Monthly'!$M$6*'Luxjacky Assumptions Monthly'!$M$8*'Luxjacky Original'!F342</f>
        <v>1259.5</v>
      </c>
      <c r="N342" s="58">
        <f t="shared" si="53"/>
        <v>1259.5</v>
      </c>
      <c r="O342" s="58"/>
    </row>
    <row r="343" spans="1:15" x14ac:dyDescent="0.3">
      <c r="A343" s="60">
        <v>42711</v>
      </c>
      <c r="B343" s="15">
        <f t="shared" si="45"/>
        <v>2016</v>
      </c>
      <c r="C343" s="15">
        <f t="shared" si="46"/>
        <v>12</v>
      </c>
      <c r="D343" s="15">
        <f t="shared" si="47"/>
        <v>4</v>
      </c>
      <c r="E343" s="15">
        <f t="shared" si="48"/>
        <v>0</v>
      </c>
      <c r="F343" s="15">
        <v>2380</v>
      </c>
      <c r="G343" s="15">
        <v>0</v>
      </c>
      <c r="H343" s="62">
        <f t="shared" si="49"/>
        <v>134.2156030691124</v>
      </c>
      <c r="I343" s="62">
        <f t="shared" si="52"/>
        <v>139</v>
      </c>
      <c r="J343" s="15">
        <f t="shared" si="50"/>
        <v>0</v>
      </c>
      <c r="K343" s="15">
        <f t="shared" si="51"/>
        <v>0</v>
      </c>
      <c r="L343" s="58">
        <f>'Luxjacky Assumptions Monthly'!$M$8*'Luxjacky Original'!G343</f>
        <v>0</v>
      </c>
      <c r="M343" s="58">
        <f>'Luxjacky Assumptions Monthly'!$M$6*'Luxjacky Assumptions Monthly'!$M$8*'Luxjacky Original'!F343</f>
        <v>1190</v>
      </c>
      <c r="N343" s="58">
        <f t="shared" si="53"/>
        <v>1190</v>
      </c>
      <c r="O343" s="58"/>
    </row>
    <row r="344" spans="1:15" x14ac:dyDescent="0.3">
      <c r="A344" s="60">
        <v>42712</v>
      </c>
      <c r="B344" s="15">
        <f t="shared" si="45"/>
        <v>2016</v>
      </c>
      <c r="C344" s="15">
        <f t="shared" si="46"/>
        <v>12</v>
      </c>
      <c r="D344" s="15">
        <f t="shared" si="47"/>
        <v>5</v>
      </c>
      <c r="E344" s="15">
        <f t="shared" si="48"/>
        <v>0</v>
      </c>
      <c r="F344" s="15">
        <v>2238</v>
      </c>
      <c r="G344" s="15">
        <v>0</v>
      </c>
      <c r="H344" s="62">
        <f t="shared" si="49"/>
        <v>114.96442657345509</v>
      </c>
      <c r="I344" s="62">
        <f t="shared" si="52"/>
        <v>142</v>
      </c>
      <c r="J344" s="15">
        <f t="shared" si="50"/>
        <v>0</v>
      </c>
      <c r="K344" s="15">
        <f t="shared" si="51"/>
        <v>0</v>
      </c>
      <c r="L344" s="58">
        <f>'Luxjacky Assumptions Monthly'!$M$8*'Luxjacky Original'!G344</f>
        <v>0</v>
      </c>
      <c r="M344" s="58">
        <f>'Luxjacky Assumptions Monthly'!$M$6*'Luxjacky Assumptions Monthly'!$M$8*'Luxjacky Original'!F344</f>
        <v>1119</v>
      </c>
      <c r="N344" s="58">
        <f t="shared" si="53"/>
        <v>1119</v>
      </c>
      <c r="O344" s="58"/>
    </row>
    <row r="345" spans="1:15" x14ac:dyDescent="0.3">
      <c r="A345" s="60">
        <v>42713</v>
      </c>
      <c r="B345" s="15">
        <f t="shared" si="45"/>
        <v>2016</v>
      </c>
      <c r="C345" s="15">
        <f t="shared" si="46"/>
        <v>12</v>
      </c>
      <c r="D345" s="15">
        <f t="shared" si="47"/>
        <v>6</v>
      </c>
      <c r="E345" s="15">
        <f t="shared" si="48"/>
        <v>1</v>
      </c>
      <c r="F345" s="15">
        <v>2125</v>
      </c>
      <c r="G345" s="15">
        <v>0</v>
      </c>
      <c r="H345" s="62">
        <f t="shared" si="49"/>
        <v>96.592690559381083</v>
      </c>
      <c r="I345" s="62">
        <f t="shared" si="52"/>
        <v>113</v>
      </c>
      <c r="J345" s="15">
        <f t="shared" si="50"/>
        <v>0</v>
      </c>
      <c r="K345" s="15">
        <f t="shared" si="51"/>
        <v>0</v>
      </c>
      <c r="L345" s="58">
        <f>'Luxjacky Assumptions Monthly'!$M$8*'Luxjacky Original'!G345</f>
        <v>0</v>
      </c>
      <c r="M345" s="58">
        <f>'Luxjacky Assumptions Monthly'!$M$6*'Luxjacky Assumptions Monthly'!$M$8*'Luxjacky Original'!F345</f>
        <v>1062.5</v>
      </c>
      <c r="N345" s="58">
        <f t="shared" si="53"/>
        <v>1062.5</v>
      </c>
      <c r="O345" s="58"/>
    </row>
    <row r="346" spans="1:15" x14ac:dyDescent="0.3">
      <c r="A346" s="60">
        <v>42714</v>
      </c>
      <c r="B346" s="15">
        <f t="shared" si="45"/>
        <v>2016</v>
      </c>
      <c r="C346" s="15">
        <f t="shared" si="46"/>
        <v>12</v>
      </c>
      <c r="D346" s="15">
        <f t="shared" si="47"/>
        <v>7</v>
      </c>
      <c r="E346" s="15">
        <f t="shared" si="48"/>
        <v>1</v>
      </c>
      <c r="F346" s="15">
        <v>2028</v>
      </c>
      <c r="G346" s="15">
        <v>0</v>
      </c>
      <c r="H346" s="62">
        <f t="shared" si="49"/>
        <v>58.673212149380724</v>
      </c>
      <c r="I346" s="62">
        <f t="shared" si="52"/>
        <v>97</v>
      </c>
      <c r="J346" s="15">
        <f t="shared" si="50"/>
        <v>0</v>
      </c>
      <c r="K346" s="15">
        <f t="shared" si="51"/>
        <v>0</v>
      </c>
      <c r="L346" s="58">
        <f>'Luxjacky Assumptions Monthly'!$M$8*'Luxjacky Original'!G346</f>
        <v>0</v>
      </c>
      <c r="M346" s="58">
        <f>'Luxjacky Assumptions Monthly'!$M$6*'Luxjacky Assumptions Monthly'!$M$8*'Luxjacky Original'!F346</f>
        <v>1014</v>
      </c>
      <c r="N346" s="58">
        <f t="shared" si="53"/>
        <v>1014</v>
      </c>
      <c r="O346" s="58"/>
    </row>
    <row r="347" spans="1:15" x14ac:dyDescent="0.3">
      <c r="A347" s="60">
        <v>42715</v>
      </c>
      <c r="B347" s="15">
        <f t="shared" si="45"/>
        <v>2016</v>
      </c>
      <c r="C347" s="15">
        <f t="shared" si="46"/>
        <v>12</v>
      </c>
      <c r="D347" s="15">
        <f t="shared" si="47"/>
        <v>1</v>
      </c>
      <c r="E347" s="15">
        <f t="shared" si="48"/>
        <v>0</v>
      </c>
      <c r="F347" s="15">
        <v>8605</v>
      </c>
      <c r="G347" s="15">
        <v>6632</v>
      </c>
      <c r="H347" s="62">
        <f t="shared" si="49"/>
        <v>142.83709795470628</v>
      </c>
      <c r="I347" s="62">
        <f t="shared" si="52"/>
        <v>55</v>
      </c>
      <c r="J347" s="15">
        <f t="shared" si="50"/>
        <v>1</v>
      </c>
      <c r="K347" s="15">
        <f t="shared" si="51"/>
        <v>4000</v>
      </c>
      <c r="L347" s="58">
        <f>'Luxjacky Assumptions Monthly'!$M$8*'Luxjacky Original'!G347</f>
        <v>66320</v>
      </c>
      <c r="M347" s="58">
        <f>'Luxjacky Assumptions Monthly'!$M$6*'Luxjacky Assumptions Monthly'!$M$8*'Luxjacky Original'!F347</f>
        <v>4302.5</v>
      </c>
      <c r="N347" s="58">
        <f t="shared" si="53"/>
        <v>74622.5</v>
      </c>
      <c r="O347" s="58"/>
    </row>
    <row r="348" spans="1:15" x14ac:dyDescent="0.3">
      <c r="A348" s="60">
        <v>42716</v>
      </c>
      <c r="B348" s="15">
        <f t="shared" si="45"/>
        <v>2016</v>
      </c>
      <c r="C348" s="15">
        <f t="shared" si="46"/>
        <v>12</v>
      </c>
      <c r="D348" s="15">
        <f t="shared" si="47"/>
        <v>2</v>
      </c>
      <c r="E348" s="15">
        <f t="shared" si="48"/>
        <v>0</v>
      </c>
      <c r="F348" s="15">
        <v>8455</v>
      </c>
      <c r="G348" s="15">
        <v>0</v>
      </c>
      <c r="H348" s="62">
        <f t="shared" si="49"/>
        <v>147.45478019648263</v>
      </c>
      <c r="I348" s="62">
        <f t="shared" si="52"/>
        <v>150</v>
      </c>
      <c r="J348" s="15">
        <f t="shared" si="50"/>
        <v>0</v>
      </c>
      <c r="K348" s="15">
        <f t="shared" si="51"/>
        <v>0</v>
      </c>
      <c r="L348" s="58">
        <f>'Luxjacky Assumptions Monthly'!$M$8*'Luxjacky Original'!G348</f>
        <v>0</v>
      </c>
      <c r="M348" s="58">
        <f>'Luxjacky Assumptions Monthly'!$M$6*'Luxjacky Assumptions Monthly'!$M$8*'Luxjacky Original'!F348</f>
        <v>4227.5</v>
      </c>
      <c r="N348" s="58">
        <f t="shared" si="53"/>
        <v>4227.5</v>
      </c>
      <c r="O348" s="58"/>
    </row>
    <row r="349" spans="1:15" x14ac:dyDescent="0.3">
      <c r="A349" s="60">
        <v>42717</v>
      </c>
      <c r="B349" s="15">
        <f t="shared" si="45"/>
        <v>2016</v>
      </c>
      <c r="C349" s="15">
        <f t="shared" si="46"/>
        <v>12</v>
      </c>
      <c r="D349" s="15">
        <f t="shared" si="47"/>
        <v>3</v>
      </c>
      <c r="E349" s="15">
        <f t="shared" si="48"/>
        <v>0</v>
      </c>
      <c r="F349" s="15">
        <v>8309</v>
      </c>
      <c r="G349" s="15">
        <v>0</v>
      </c>
      <c r="H349" s="62">
        <f t="shared" si="49"/>
        <v>144.8441724817441</v>
      </c>
      <c r="I349" s="62">
        <f t="shared" si="52"/>
        <v>146</v>
      </c>
      <c r="J349" s="15">
        <f t="shared" si="50"/>
        <v>0</v>
      </c>
      <c r="K349" s="15">
        <f t="shared" si="51"/>
        <v>0</v>
      </c>
      <c r="L349" s="58">
        <f>'Luxjacky Assumptions Monthly'!$M$8*'Luxjacky Original'!G349</f>
        <v>0</v>
      </c>
      <c r="M349" s="58">
        <f>'Luxjacky Assumptions Monthly'!$M$6*'Luxjacky Assumptions Monthly'!$M$8*'Luxjacky Original'!F349</f>
        <v>4154.5</v>
      </c>
      <c r="N349" s="58">
        <f t="shared" si="53"/>
        <v>4154.5</v>
      </c>
      <c r="O349" s="58"/>
    </row>
    <row r="350" spans="1:15" x14ac:dyDescent="0.3">
      <c r="A350" s="60">
        <v>42718</v>
      </c>
      <c r="B350" s="15">
        <f t="shared" si="45"/>
        <v>2016</v>
      </c>
      <c r="C350" s="15">
        <f t="shared" si="46"/>
        <v>12</v>
      </c>
      <c r="D350" s="15">
        <f t="shared" si="47"/>
        <v>4</v>
      </c>
      <c r="E350" s="15">
        <f t="shared" si="48"/>
        <v>0</v>
      </c>
      <c r="F350" s="15">
        <v>8175</v>
      </c>
      <c r="G350" s="15">
        <v>0</v>
      </c>
      <c r="H350" s="62">
        <f t="shared" si="49"/>
        <v>134.2156030691124</v>
      </c>
      <c r="I350" s="62">
        <f t="shared" si="52"/>
        <v>134</v>
      </c>
      <c r="J350" s="15">
        <f t="shared" si="50"/>
        <v>0</v>
      </c>
      <c r="K350" s="15">
        <f t="shared" si="51"/>
        <v>0</v>
      </c>
      <c r="L350" s="58">
        <f>'Luxjacky Assumptions Monthly'!$M$8*'Luxjacky Original'!G350</f>
        <v>0</v>
      </c>
      <c r="M350" s="58">
        <f>'Luxjacky Assumptions Monthly'!$M$6*'Luxjacky Assumptions Monthly'!$M$8*'Luxjacky Original'!F350</f>
        <v>4087.5</v>
      </c>
      <c r="N350" s="58">
        <f t="shared" si="53"/>
        <v>4087.5</v>
      </c>
      <c r="O350" s="58"/>
    </row>
    <row r="351" spans="1:15" x14ac:dyDescent="0.3">
      <c r="A351" s="60">
        <v>42719</v>
      </c>
      <c r="B351" s="15">
        <f t="shared" si="45"/>
        <v>2016</v>
      </c>
      <c r="C351" s="15">
        <f t="shared" si="46"/>
        <v>12</v>
      </c>
      <c r="D351" s="15">
        <f t="shared" si="47"/>
        <v>5</v>
      </c>
      <c r="E351" s="15">
        <f t="shared" si="48"/>
        <v>0</v>
      </c>
      <c r="F351" s="15">
        <v>8031</v>
      </c>
      <c r="G351" s="15">
        <v>0</v>
      </c>
      <c r="H351" s="62">
        <f t="shared" si="49"/>
        <v>114.96442657345509</v>
      </c>
      <c r="I351" s="62">
        <f t="shared" si="52"/>
        <v>144</v>
      </c>
      <c r="J351" s="15">
        <f t="shared" si="50"/>
        <v>0</v>
      </c>
      <c r="K351" s="15">
        <f t="shared" si="51"/>
        <v>0</v>
      </c>
      <c r="L351" s="58">
        <f>'Luxjacky Assumptions Monthly'!$M$8*'Luxjacky Original'!G351</f>
        <v>0</v>
      </c>
      <c r="M351" s="58">
        <f>'Luxjacky Assumptions Monthly'!$M$6*'Luxjacky Assumptions Monthly'!$M$8*'Luxjacky Original'!F351</f>
        <v>4015.5</v>
      </c>
      <c r="N351" s="58">
        <f t="shared" si="53"/>
        <v>4015.5</v>
      </c>
      <c r="O351" s="58"/>
    </row>
    <row r="352" spans="1:15" x14ac:dyDescent="0.3">
      <c r="A352" s="60">
        <v>42720</v>
      </c>
      <c r="B352" s="15">
        <f t="shared" si="45"/>
        <v>2016</v>
      </c>
      <c r="C352" s="15">
        <f t="shared" si="46"/>
        <v>12</v>
      </c>
      <c r="D352" s="15">
        <f t="shared" si="47"/>
        <v>6</v>
      </c>
      <c r="E352" s="15">
        <f t="shared" si="48"/>
        <v>1</v>
      </c>
      <c r="F352" s="15">
        <v>7904</v>
      </c>
      <c r="G352" s="15">
        <v>0</v>
      </c>
      <c r="H352" s="62">
        <f t="shared" si="49"/>
        <v>96.592690559381083</v>
      </c>
      <c r="I352" s="62">
        <f t="shared" si="52"/>
        <v>127</v>
      </c>
      <c r="J352" s="15">
        <f t="shared" si="50"/>
        <v>0</v>
      </c>
      <c r="K352" s="15">
        <f t="shared" si="51"/>
        <v>0</v>
      </c>
      <c r="L352" s="58">
        <f>'Luxjacky Assumptions Monthly'!$M$8*'Luxjacky Original'!G352</f>
        <v>0</v>
      </c>
      <c r="M352" s="58">
        <f>'Luxjacky Assumptions Monthly'!$M$6*'Luxjacky Assumptions Monthly'!$M$8*'Luxjacky Original'!F352</f>
        <v>3952</v>
      </c>
      <c r="N352" s="58">
        <f t="shared" si="53"/>
        <v>3952</v>
      </c>
      <c r="O352" s="58"/>
    </row>
    <row r="353" spans="1:15" x14ac:dyDescent="0.3">
      <c r="A353" s="60">
        <v>42721</v>
      </c>
      <c r="B353" s="15">
        <f t="shared" si="45"/>
        <v>2016</v>
      </c>
      <c r="C353" s="15">
        <f t="shared" si="46"/>
        <v>12</v>
      </c>
      <c r="D353" s="15">
        <f t="shared" si="47"/>
        <v>7</v>
      </c>
      <c r="E353" s="15">
        <f t="shared" si="48"/>
        <v>1</v>
      </c>
      <c r="F353" s="15">
        <v>7793</v>
      </c>
      <c r="G353" s="15">
        <v>0</v>
      </c>
      <c r="H353" s="62">
        <f t="shared" si="49"/>
        <v>58.673212149380724</v>
      </c>
      <c r="I353" s="62">
        <f t="shared" si="52"/>
        <v>111</v>
      </c>
      <c r="J353" s="15">
        <f t="shared" si="50"/>
        <v>0</v>
      </c>
      <c r="K353" s="15">
        <f t="shared" si="51"/>
        <v>0</v>
      </c>
      <c r="L353" s="58">
        <f>'Luxjacky Assumptions Monthly'!$M$8*'Luxjacky Original'!G353</f>
        <v>0</v>
      </c>
      <c r="M353" s="58">
        <f>'Luxjacky Assumptions Monthly'!$M$6*'Luxjacky Assumptions Monthly'!$M$8*'Luxjacky Original'!F353</f>
        <v>3896.5</v>
      </c>
      <c r="N353" s="58">
        <f t="shared" si="53"/>
        <v>3896.5</v>
      </c>
      <c r="O353" s="58"/>
    </row>
    <row r="354" spans="1:15" x14ac:dyDescent="0.3">
      <c r="A354" s="60">
        <v>42722</v>
      </c>
      <c r="B354" s="15">
        <f t="shared" si="45"/>
        <v>2016</v>
      </c>
      <c r="C354" s="15">
        <f t="shared" si="46"/>
        <v>12</v>
      </c>
      <c r="D354" s="15">
        <f t="shared" si="47"/>
        <v>1</v>
      </c>
      <c r="E354" s="15">
        <f t="shared" si="48"/>
        <v>0</v>
      </c>
      <c r="F354" s="15">
        <v>7736</v>
      </c>
      <c r="G354" s="15">
        <v>0</v>
      </c>
      <c r="H354" s="62">
        <f t="shared" si="49"/>
        <v>142.83709795470628</v>
      </c>
      <c r="I354" s="62">
        <f t="shared" si="52"/>
        <v>57</v>
      </c>
      <c r="J354" s="15">
        <f t="shared" si="50"/>
        <v>0</v>
      </c>
      <c r="K354" s="15">
        <f t="shared" si="51"/>
        <v>0</v>
      </c>
      <c r="L354" s="58">
        <f>'Luxjacky Assumptions Monthly'!$M$8*'Luxjacky Original'!G354</f>
        <v>0</v>
      </c>
      <c r="M354" s="58">
        <f>'Luxjacky Assumptions Monthly'!$M$6*'Luxjacky Assumptions Monthly'!$M$8*'Luxjacky Original'!F354</f>
        <v>3868</v>
      </c>
      <c r="N354" s="58">
        <f t="shared" si="53"/>
        <v>3868</v>
      </c>
      <c r="O354" s="58"/>
    </row>
    <row r="355" spans="1:15" x14ac:dyDescent="0.3">
      <c r="A355" s="60">
        <v>42723</v>
      </c>
      <c r="B355" s="15">
        <f t="shared" si="45"/>
        <v>2016</v>
      </c>
      <c r="C355" s="15">
        <f t="shared" si="46"/>
        <v>12</v>
      </c>
      <c r="D355" s="15">
        <f t="shared" si="47"/>
        <v>2</v>
      </c>
      <c r="E355" s="15">
        <f t="shared" si="48"/>
        <v>0</v>
      </c>
      <c r="F355" s="15">
        <v>7595</v>
      </c>
      <c r="G355" s="15">
        <v>0</v>
      </c>
      <c r="H355" s="62">
        <f t="shared" si="49"/>
        <v>147.45478019648263</v>
      </c>
      <c r="I355" s="62">
        <f t="shared" si="52"/>
        <v>141</v>
      </c>
      <c r="J355" s="15">
        <f t="shared" si="50"/>
        <v>0</v>
      </c>
      <c r="K355" s="15">
        <f t="shared" si="51"/>
        <v>0</v>
      </c>
      <c r="L355" s="58">
        <f>'Luxjacky Assumptions Monthly'!$M$8*'Luxjacky Original'!G355</f>
        <v>0</v>
      </c>
      <c r="M355" s="58">
        <f>'Luxjacky Assumptions Monthly'!$M$6*'Luxjacky Assumptions Monthly'!$M$8*'Luxjacky Original'!F355</f>
        <v>3797.5</v>
      </c>
      <c r="N355" s="58">
        <f t="shared" si="53"/>
        <v>3797.5</v>
      </c>
      <c r="O355" s="58"/>
    </row>
    <row r="356" spans="1:15" x14ac:dyDescent="0.3">
      <c r="A356" s="60">
        <v>42724</v>
      </c>
      <c r="B356" s="15">
        <f t="shared" si="45"/>
        <v>2016</v>
      </c>
      <c r="C356" s="15">
        <f t="shared" si="46"/>
        <v>12</v>
      </c>
      <c r="D356" s="15">
        <f t="shared" si="47"/>
        <v>3</v>
      </c>
      <c r="E356" s="15">
        <f t="shared" si="48"/>
        <v>0</v>
      </c>
      <c r="F356" s="15">
        <v>7448</v>
      </c>
      <c r="G356" s="15">
        <v>0</v>
      </c>
      <c r="H356" s="62">
        <f t="shared" si="49"/>
        <v>144.8441724817441</v>
      </c>
      <c r="I356" s="62">
        <f t="shared" si="52"/>
        <v>147</v>
      </c>
      <c r="J356" s="15">
        <f t="shared" si="50"/>
        <v>0</v>
      </c>
      <c r="K356" s="15">
        <f t="shared" si="51"/>
        <v>0</v>
      </c>
      <c r="L356" s="58">
        <f>'Luxjacky Assumptions Monthly'!$M$8*'Luxjacky Original'!G356</f>
        <v>0</v>
      </c>
      <c r="M356" s="58">
        <f>'Luxjacky Assumptions Monthly'!$M$6*'Luxjacky Assumptions Monthly'!$M$8*'Luxjacky Original'!F356</f>
        <v>3724</v>
      </c>
      <c r="N356" s="58">
        <f t="shared" si="53"/>
        <v>3724</v>
      </c>
      <c r="O356" s="58"/>
    </row>
    <row r="357" spans="1:15" x14ac:dyDescent="0.3">
      <c r="A357" s="60">
        <v>42725</v>
      </c>
      <c r="B357" s="15">
        <f t="shared" si="45"/>
        <v>2016</v>
      </c>
      <c r="C357" s="15">
        <f t="shared" si="46"/>
        <v>12</v>
      </c>
      <c r="D357" s="15">
        <f t="shared" si="47"/>
        <v>4</v>
      </c>
      <c r="E357" s="15">
        <f t="shared" si="48"/>
        <v>0</v>
      </c>
      <c r="F357" s="15">
        <v>7306</v>
      </c>
      <c r="G357" s="15">
        <v>0</v>
      </c>
      <c r="H357" s="62">
        <f t="shared" si="49"/>
        <v>134.2156030691124</v>
      </c>
      <c r="I357" s="62">
        <f t="shared" si="52"/>
        <v>142</v>
      </c>
      <c r="J357" s="15">
        <f t="shared" si="50"/>
        <v>0</v>
      </c>
      <c r="K357" s="15">
        <f t="shared" si="51"/>
        <v>0</v>
      </c>
      <c r="L357" s="58">
        <f>'Luxjacky Assumptions Monthly'!$M$8*'Luxjacky Original'!G357</f>
        <v>0</v>
      </c>
      <c r="M357" s="58">
        <f>'Luxjacky Assumptions Monthly'!$M$6*'Luxjacky Assumptions Monthly'!$M$8*'Luxjacky Original'!F357</f>
        <v>3653</v>
      </c>
      <c r="N357" s="58">
        <f t="shared" si="53"/>
        <v>3653</v>
      </c>
      <c r="O357" s="58"/>
    </row>
    <row r="358" spans="1:15" x14ac:dyDescent="0.3">
      <c r="A358" s="60">
        <v>42726</v>
      </c>
      <c r="B358" s="15">
        <f t="shared" si="45"/>
        <v>2016</v>
      </c>
      <c r="C358" s="15">
        <f t="shared" si="46"/>
        <v>12</v>
      </c>
      <c r="D358" s="15">
        <f t="shared" si="47"/>
        <v>5</v>
      </c>
      <c r="E358" s="15">
        <f t="shared" si="48"/>
        <v>0</v>
      </c>
      <c r="F358" s="15">
        <v>7181</v>
      </c>
      <c r="G358" s="15">
        <v>0</v>
      </c>
      <c r="H358" s="62">
        <f t="shared" si="49"/>
        <v>114.96442657345509</v>
      </c>
      <c r="I358" s="62">
        <f t="shared" si="52"/>
        <v>125</v>
      </c>
      <c r="J358" s="15">
        <f t="shared" si="50"/>
        <v>0</v>
      </c>
      <c r="K358" s="15">
        <f t="shared" si="51"/>
        <v>0</v>
      </c>
      <c r="L358" s="58">
        <f>'Luxjacky Assumptions Monthly'!$M$8*'Luxjacky Original'!G358</f>
        <v>0</v>
      </c>
      <c r="M358" s="58">
        <f>'Luxjacky Assumptions Monthly'!$M$6*'Luxjacky Assumptions Monthly'!$M$8*'Luxjacky Original'!F358</f>
        <v>3590.5</v>
      </c>
      <c r="N358" s="58">
        <f t="shared" si="53"/>
        <v>3590.5</v>
      </c>
      <c r="O358" s="58"/>
    </row>
    <row r="359" spans="1:15" x14ac:dyDescent="0.3">
      <c r="A359" s="60">
        <v>42727</v>
      </c>
      <c r="B359" s="15">
        <f t="shared" si="45"/>
        <v>2016</v>
      </c>
      <c r="C359" s="15">
        <f t="shared" si="46"/>
        <v>12</v>
      </c>
      <c r="D359" s="15">
        <f t="shared" si="47"/>
        <v>6</v>
      </c>
      <c r="E359" s="15">
        <f t="shared" si="48"/>
        <v>1</v>
      </c>
      <c r="F359" s="15">
        <v>7066</v>
      </c>
      <c r="G359" s="15">
        <v>0</v>
      </c>
      <c r="H359" s="62">
        <f t="shared" si="49"/>
        <v>96.592690559381083</v>
      </c>
      <c r="I359" s="62">
        <f t="shared" si="52"/>
        <v>115</v>
      </c>
      <c r="J359" s="15">
        <f t="shared" si="50"/>
        <v>0</v>
      </c>
      <c r="K359" s="15">
        <f t="shared" si="51"/>
        <v>0</v>
      </c>
      <c r="L359" s="58">
        <f>'Luxjacky Assumptions Monthly'!$M$8*'Luxjacky Original'!G359</f>
        <v>0</v>
      </c>
      <c r="M359" s="58">
        <f>'Luxjacky Assumptions Monthly'!$M$6*'Luxjacky Assumptions Monthly'!$M$8*'Luxjacky Original'!F359</f>
        <v>3533</v>
      </c>
      <c r="N359" s="58">
        <f t="shared" si="53"/>
        <v>3533</v>
      </c>
      <c r="O359" s="58"/>
    </row>
    <row r="360" spans="1:15" x14ac:dyDescent="0.3">
      <c r="A360" s="60">
        <v>42728</v>
      </c>
      <c r="B360" s="15">
        <f t="shared" si="45"/>
        <v>2016</v>
      </c>
      <c r="C360" s="15">
        <f t="shared" si="46"/>
        <v>12</v>
      </c>
      <c r="D360" s="15">
        <f t="shared" si="47"/>
        <v>7</v>
      </c>
      <c r="E360" s="15">
        <f t="shared" si="48"/>
        <v>1</v>
      </c>
      <c r="F360" s="15">
        <v>6963</v>
      </c>
      <c r="G360" s="15">
        <v>0</v>
      </c>
      <c r="H360" s="62">
        <f t="shared" si="49"/>
        <v>58.673212149380724</v>
      </c>
      <c r="I360" s="62">
        <f t="shared" si="52"/>
        <v>103</v>
      </c>
      <c r="J360" s="15">
        <f t="shared" si="50"/>
        <v>0</v>
      </c>
      <c r="K360" s="15">
        <f t="shared" si="51"/>
        <v>0</v>
      </c>
      <c r="L360" s="58">
        <f>'Luxjacky Assumptions Monthly'!$M$8*'Luxjacky Original'!G360</f>
        <v>0</v>
      </c>
      <c r="M360" s="58">
        <f>'Luxjacky Assumptions Monthly'!$M$6*'Luxjacky Assumptions Monthly'!$M$8*'Luxjacky Original'!F360</f>
        <v>3481.5</v>
      </c>
      <c r="N360" s="58">
        <f t="shared" si="53"/>
        <v>3481.5</v>
      </c>
      <c r="O360" s="58"/>
    </row>
    <row r="361" spans="1:15" x14ac:dyDescent="0.3">
      <c r="A361" s="60">
        <v>42729</v>
      </c>
      <c r="B361" s="15">
        <f t="shared" si="45"/>
        <v>2016</v>
      </c>
      <c r="C361" s="15">
        <f t="shared" si="46"/>
        <v>12</v>
      </c>
      <c r="D361" s="15">
        <f t="shared" si="47"/>
        <v>1</v>
      </c>
      <c r="E361" s="15">
        <f t="shared" si="48"/>
        <v>0</v>
      </c>
      <c r="F361" s="15">
        <v>6903</v>
      </c>
      <c r="G361" s="15">
        <v>0</v>
      </c>
      <c r="H361" s="62">
        <f t="shared" si="49"/>
        <v>142.83709795470628</v>
      </c>
      <c r="I361" s="62">
        <f t="shared" si="52"/>
        <v>60</v>
      </c>
      <c r="J361" s="15">
        <f t="shared" si="50"/>
        <v>0</v>
      </c>
      <c r="K361" s="15">
        <f t="shared" si="51"/>
        <v>0</v>
      </c>
      <c r="L361" s="58">
        <f>'Luxjacky Assumptions Monthly'!$M$8*'Luxjacky Original'!G361</f>
        <v>0</v>
      </c>
      <c r="M361" s="58">
        <f>'Luxjacky Assumptions Monthly'!$M$6*'Luxjacky Assumptions Monthly'!$M$8*'Luxjacky Original'!F361</f>
        <v>3451.5</v>
      </c>
      <c r="N361" s="58">
        <f t="shared" si="53"/>
        <v>3451.5</v>
      </c>
      <c r="O361" s="58"/>
    </row>
    <row r="362" spans="1:15" x14ac:dyDescent="0.3">
      <c r="A362" s="60">
        <v>42730</v>
      </c>
      <c r="B362" s="15">
        <f t="shared" si="45"/>
        <v>2016</v>
      </c>
      <c r="C362" s="15">
        <f t="shared" si="46"/>
        <v>12</v>
      </c>
      <c r="D362" s="15">
        <f t="shared" si="47"/>
        <v>2</v>
      </c>
      <c r="E362" s="15">
        <f t="shared" si="48"/>
        <v>0</v>
      </c>
      <c r="F362" s="15">
        <v>6765</v>
      </c>
      <c r="G362" s="15">
        <v>0</v>
      </c>
      <c r="H362" s="62">
        <f t="shared" si="49"/>
        <v>147.45478019648263</v>
      </c>
      <c r="I362" s="62">
        <f t="shared" si="52"/>
        <v>138</v>
      </c>
      <c r="J362" s="15">
        <f t="shared" si="50"/>
        <v>0</v>
      </c>
      <c r="K362" s="15">
        <f t="shared" si="51"/>
        <v>0</v>
      </c>
      <c r="L362" s="58">
        <f>'Luxjacky Assumptions Monthly'!$M$8*'Luxjacky Original'!G362</f>
        <v>0</v>
      </c>
      <c r="M362" s="58">
        <f>'Luxjacky Assumptions Monthly'!$M$6*'Luxjacky Assumptions Monthly'!$M$8*'Luxjacky Original'!F362</f>
        <v>3382.5</v>
      </c>
      <c r="N362" s="58">
        <f t="shared" si="53"/>
        <v>3382.5</v>
      </c>
      <c r="O362" s="58"/>
    </row>
    <row r="363" spans="1:15" x14ac:dyDescent="0.3">
      <c r="A363" s="60">
        <v>42731</v>
      </c>
      <c r="B363" s="15">
        <f t="shared" si="45"/>
        <v>2016</v>
      </c>
      <c r="C363" s="15">
        <f t="shared" si="46"/>
        <v>12</v>
      </c>
      <c r="D363" s="15">
        <f t="shared" si="47"/>
        <v>3</v>
      </c>
      <c r="E363" s="15">
        <f t="shared" si="48"/>
        <v>0</v>
      </c>
      <c r="F363" s="15">
        <v>6627</v>
      </c>
      <c r="G363" s="15">
        <v>0</v>
      </c>
      <c r="H363" s="62">
        <f t="shared" si="49"/>
        <v>144.8441724817441</v>
      </c>
      <c r="I363" s="62">
        <f t="shared" si="52"/>
        <v>138</v>
      </c>
      <c r="J363" s="15">
        <f t="shared" si="50"/>
        <v>0</v>
      </c>
      <c r="K363" s="15">
        <f t="shared" si="51"/>
        <v>0</v>
      </c>
      <c r="L363" s="58">
        <f>'Luxjacky Assumptions Monthly'!$M$8*'Luxjacky Original'!G363</f>
        <v>0</v>
      </c>
      <c r="M363" s="58">
        <f>'Luxjacky Assumptions Monthly'!$M$6*'Luxjacky Assumptions Monthly'!$M$8*'Luxjacky Original'!F363</f>
        <v>3313.5</v>
      </c>
      <c r="N363" s="58">
        <f t="shared" si="53"/>
        <v>3313.5</v>
      </c>
      <c r="O363" s="58"/>
    </row>
    <row r="364" spans="1:15" x14ac:dyDescent="0.3">
      <c r="A364" s="60">
        <v>42732</v>
      </c>
      <c r="B364" s="15">
        <f t="shared" si="45"/>
        <v>2016</v>
      </c>
      <c r="C364" s="15">
        <f t="shared" si="46"/>
        <v>12</v>
      </c>
      <c r="D364" s="15">
        <f t="shared" si="47"/>
        <v>4</v>
      </c>
      <c r="E364" s="15">
        <f t="shared" si="48"/>
        <v>0</v>
      </c>
      <c r="F364" s="15">
        <v>6477</v>
      </c>
      <c r="G364" s="15">
        <v>0</v>
      </c>
      <c r="H364" s="62">
        <f t="shared" si="49"/>
        <v>134.2156030691124</v>
      </c>
      <c r="I364" s="62">
        <f t="shared" si="52"/>
        <v>150</v>
      </c>
      <c r="J364" s="15">
        <f t="shared" si="50"/>
        <v>0</v>
      </c>
      <c r="K364" s="15">
        <f t="shared" si="51"/>
        <v>0</v>
      </c>
      <c r="L364" s="58">
        <f>'Luxjacky Assumptions Monthly'!$M$8*'Luxjacky Original'!G364</f>
        <v>0</v>
      </c>
      <c r="M364" s="58">
        <f>'Luxjacky Assumptions Monthly'!$M$6*'Luxjacky Assumptions Monthly'!$M$8*'Luxjacky Original'!F364</f>
        <v>3238.5</v>
      </c>
      <c r="N364" s="58">
        <f t="shared" si="53"/>
        <v>3238.5</v>
      </c>
      <c r="O364" s="58"/>
    </row>
    <row r="365" spans="1:15" x14ac:dyDescent="0.3">
      <c r="A365" s="60">
        <v>42733</v>
      </c>
      <c r="B365" s="15">
        <f t="shared" si="45"/>
        <v>2016</v>
      </c>
      <c r="C365" s="15">
        <f t="shared" si="46"/>
        <v>12</v>
      </c>
      <c r="D365" s="15">
        <f t="shared" si="47"/>
        <v>5</v>
      </c>
      <c r="E365" s="15">
        <f t="shared" si="48"/>
        <v>0</v>
      </c>
      <c r="F365" s="15">
        <v>6341</v>
      </c>
      <c r="G365" s="15">
        <v>0</v>
      </c>
      <c r="H365" s="62">
        <f t="shared" si="49"/>
        <v>114.96442657345509</v>
      </c>
      <c r="I365" s="62">
        <f t="shared" si="52"/>
        <v>136</v>
      </c>
      <c r="J365" s="15">
        <f t="shared" si="50"/>
        <v>0</v>
      </c>
      <c r="K365" s="15">
        <f t="shared" si="51"/>
        <v>0</v>
      </c>
      <c r="L365" s="58">
        <f>'Luxjacky Assumptions Monthly'!$M$8*'Luxjacky Original'!G365</f>
        <v>0</v>
      </c>
      <c r="M365" s="58">
        <f>'Luxjacky Assumptions Monthly'!$M$6*'Luxjacky Assumptions Monthly'!$M$8*'Luxjacky Original'!F365</f>
        <v>3170.5</v>
      </c>
      <c r="N365" s="58">
        <f t="shared" si="53"/>
        <v>3170.5</v>
      </c>
      <c r="O365" s="58"/>
    </row>
    <row r="366" spans="1:15" x14ac:dyDescent="0.3">
      <c r="A366" s="60">
        <v>42734</v>
      </c>
      <c r="B366" s="15">
        <f t="shared" si="45"/>
        <v>2016</v>
      </c>
      <c r="C366" s="15">
        <f t="shared" si="46"/>
        <v>12</v>
      </c>
      <c r="D366" s="15">
        <f t="shared" si="47"/>
        <v>6</v>
      </c>
      <c r="E366" s="15">
        <f t="shared" si="48"/>
        <v>1</v>
      </c>
      <c r="F366" s="15">
        <v>6234</v>
      </c>
      <c r="G366" s="15">
        <v>0</v>
      </c>
      <c r="H366" s="62">
        <f t="shared" si="49"/>
        <v>96.592690559381083</v>
      </c>
      <c r="I366" s="62">
        <f t="shared" si="52"/>
        <v>107</v>
      </c>
      <c r="J366" s="15">
        <f t="shared" si="50"/>
        <v>0</v>
      </c>
      <c r="K366" s="15">
        <f t="shared" si="51"/>
        <v>0</v>
      </c>
      <c r="L366" s="58">
        <f>'Luxjacky Assumptions Monthly'!$M$8*'Luxjacky Original'!G366</f>
        <v>0</v>
      </c>
      <c r="M366" s="58">
        <f>'Luxjacky Assumptions Monthly'!$M$6*'Luxjacky Assumptions Monthly'!$M$8*'Luxjacky Original'!F366</f>
        <v>3117</v>
      </c>
      <c r="N366" s="58">
        <f t="shared" si="53"/>
        <v>3117</v>
      </c>
      <c r="O366" s="58"/>
    </row>
    <row r="367" spans="1:15" x14ac:dyDescent="0.3">
      <c r="A367" s="60">
        <v>42735</v>
      </c>
      <c r="B367" s="15">
        <f t="shared" si="45"/>
        <v>2016</v>
      </c>
      <c r="C367" s="15">
        <f t="shared" si="46"/>
        <v>12</v>
      </c>
      <c r="D367" s="15">
        <f t="shared" si="47"/>
        <v>7</v>
      </c>
      <c r="E367" s="15">
        <f t="shared" si="48"/>
        <v>1</v>
      </c>
      <c r="F367" s="15">
        <v>6144</v>
      </c>
      <c r="G367" s="15">
        <v>0</v>
      </c>
      <c r="H367" s="62">
        <f t="shared" si="49"/>
        <v>58.673212149380724</v>
      </c>
      <c r="I367" s="62">
        <f t="shared" si="52"/>
        <v>90</v>
      </c>
      <c r="J367" s="15">
        <f t="shared" si="50"/>
        <v>0</v>
      </c>
      <c r="K367" s="15">
        <f t="shared" si="51"/>
        <v>0</v>
      </c>
      <c r="L367" s="58">
        <f>'Luxjacky Assumptions Monthly'!$M$8*'Luxjacky Original'!G367</f>
        <v>0</v>
      </c>
      <c r="M367" s="58">
        <f>'Luxjacky Assumptions Monthly'!$M$6*'Luxjacky Assumptions Monthly'!$M$8*'Luxjacky Original'!F367</f>
        <v>3072</v>
      </c>
      <c r="N367" s="58">
        <f t="shared" si="53"/>
        <v>3072</v>
      </c>
      <c r="O367" s="58"/>
    </row>
    <row r="368" spans="1:15" x14ac:dyDescent="0.3">
      <c r="A368" s="60">
        <v>42736</v>
      </c>
      <c r="B368" s="15">
        <f t="shared" si="45"/>
        <v>2017</v>
      </c>
      <c r="C368" s="15">
        <f t="shared" si="46"/>
        <v>1</v>
      </c>
      <c r="D368" s="15">
        <f t="shared" si="47"/>
        <v>1</v>
      </c>
      <c r="E368" s="15">
        <f t="shared" si="48"/>
        <v>0</v>
      </c>
      <c r="F368" s="15">
        <v>6098</v>
      </c>
      <c r="G368" s="15">
        <v>0</v>
      </c>
      <c r="H368" s="62">
        <f t="shared" si="49"/>
        <v>135.60000000000002</v>
      </c>
      <c r="I368" s="62">
        <f t="shared" si="52"/>
        <v>46</v>
      </c>
      <c r="J368" s="15">
        <f t="shared" si="50"/>
        <v>0</v>
      </c>
      <c r="K368" s="15">
        <f t="shared" si="51"/>
        <v>0</v>
      </c>
      <c r="L368" s="58">
        <f>'Luxjacky Assumptions Monthly'!$M$8*'Luxjacky Original'!G368</f>
        <v>0</v>
      </c>
      <c r="M368" s="58">
        <f>'Luxjacky Assumptions Monthly'!$M$6*'Luxjacky Assumptions Monthly'!$M$8*'Luxjacky Original'!F368</f>
        <v>3049</v>
      </c>
      <c r="N368" s="58">
        <f t="shared" si="53"/>
        <v>3049</v>
      </c>
      <c r="O368" s="58"/>
    </row>
    <row r="369" spans="1:15" x14ac:dyDescent="0.3">
      <c r="A369" s="60">
        <v>42737</v>
      </c>
      <c r="B369" s="15">
        <f t="shared" si="45"/>
        <v>2017</v>
      </c>
      <c r="C369" s="15">
        <f t="shared" si="46"/>
        <v>1</v>
      </c>
      <c r="D369" s="15">
        <f t="shared" si="47"/>
        <v>2</v>
      </c>
      <c r="E369" s="15">
        <f t="shared" si="48"/>
        <v>0</v>
      </c>
      <c r="F369" s="15">
        <v>5958</v>
      </c>
      <c r="G369" s="15">
        <v>0</v>
      </c>
      <c r="H369" s="62">
        <f t="shared" si="49"/>
        <v>140.21768224177637</v>
      </c>
      <c r="I369" s="62">
        <f t="shared" si="52"/>
        <v>140</v>
      </c>
      <c r="J369" s="15">
        <f t="shared" si="50"/>
        <v>0</v>
      </c>
      <c r="K369" s="15">
        <f t="shared" si="51"/>
        <v>0</v>
      </c>
      <c r="L369" s="58">
        <f>'Luxjacky Assumptions Monthly'!$M$8*'Luxjacky Original'!G369</f>
        <v>0</v>
      </c>
      <c r="M369" s="58">
        <f>'Luxjacky Assumptions Monthly'!$M$6*'Luxjacky Assumptions Monthly'!$M$8*'Luxjacky Original'!F369</f>
        <v>2979</v>
      </c>
      <c r="N369" s="58">
        <f t="shared" si="53"/>
        <v>2979</v>
      </c>
      <c r="O369" s="58"/>
    </row>
    <row r="370" spans="1:15" x14ac:dyDescent="0.3">
      <c r="A370" s="60">
        <v>42738</v>
      </c>
      <c r="B370" s="15">
        <f t="shared" si="45"/>
        <v>2017</v>
      </c>
      <c r="C370" s="15">
        <f t="shared" si="46"/>
        <v>1</v>
      </c>
      <c r="D370" s="15">
        <f t="shared" si="47"/>
        <v>3</v>
      </c>
      <c r="E370" s="15">
        <f t="shared" si="48"/>
        <v>0</v>
      </c>
      <c r="F370" s="15">
        <v>5819</v>
      </c>
      <c r="G370" s="15">
        <v>0</v>
      </c>
      <c r="H370" s="62">
        <f t="shared" si="49"/>
        <v>137.60707452703781</v>
      </c>
      <c r="I370" s="62">
        <f t="shared" si="52"/>
        <v>139</v>
      </c>
      <c r="J370" s="15">
        <f t="shared" si="50"/>
        <v>0</v>
      </c>
      <c r="K370" s="15">
        <f t="shared" si="51"/>
        <v>0</v>
      </c>
      <c r="L370" s="58">
        <f>'Luxjacky Assumptions Monthly'!$M$8*'Luxjacky Original'!G370</f>
        <v>0</v>
      </c>
      <c r="M370" s="58">
        <f>'Luxjacky Assumptions Monthly'!$M$6*'Luxjacky Assumptions Monthly'!$M$8*'Luxjacky Original'!F370</f>
        <v>2909.5</v>
      </c>
      <c r="N370" s="58">
        <f t="shared" si="53"/>
        <v>2909.5</v>
      </c>
      <c r="O370" s="58"/>
    </row>
    <row r="371" spans="1:15" x14ac:dyDescent="0.3">
      <c r="A371" s="60">
        <v>42739</v>
      </c>
      <c r="B371" s="15">
        <f t="shared" si="45"/>
        <v>2017</v>
      </c>
      <c r="C371" s="15">
        <f t="shared" si="46"/>
        <v>1</v>
      </c>
      <c r="D371" s="15">
        <f t="shared" si="47"/>
        <v>4</v>
      </c>
      <c r="E371" s="15">
        <f t="shared" si="48"/>
        <v>0</v>
      </c>
      <c r="F371" s="15">
        <v>5673</v>
      </c>
      <c r="G371" s="15">
        <v>0</v>
      </c>
      <c r="H371" s="62">
        <f t="shared" si="49"/>
        <v>126.97850511440615</v>
      </c>
      <c r="I371" s="62">
        <f t="shared" si="52"/>
        <v>146</v>
      </c>
      <c r="J371" s="15">
        <f t="shared" si="50"/>
        <v>0</v>
      </c>
      <c r="K371" s="15">
        <f t="shared" si="51"/>
        <v>0</v>
      </c>
      <c r="L371" s="58">
        <f>'Luxjacky Assumptions Monthly'!$M$8*'Luxjacky Original'!G371</f>
        <v>0</v>
      </c>
      <c r="M371" s="58">
        <f>'Luxjacky Assumptions Monthly'!$M$6*'Luxjacky Assumptions Monthly'!$M$8*'Luxjacky Original'!F371</f>
        <v>2836.5</v>
      </c>
      <c r="N371" s="58">
        <f t="shared" si="53"/>
        <v>2836.5</v>
      </c>
      <c r="O371" s="58"/>
    </row>
    <row r="372" spans="1:15" x14ac:dyDescent="0.3">
      <c r="A372" s="60">
        <v>42740</v>
      </c>
      <c r="B372" s="15">
        <f t="shared" si="45"/>
        <v>2017</v>
      </c>
      <c r="C372" s="15">
        <f t="shared" si="46"/>
        <v>1</v>
      </c>
      <c r="D372" s="15">
        <f t="shared" si="47"/>
        <v>5</v>
      </c>
      <c r="E372" s="15">
        <f t="shared" si="48"/>
        <v>0</v>
      </c>
      <c r="F372" s="15">
        <v>5559</v>
      </c>
      <c r="G372" s="15">
        <v>0</v>
      </c>
      <c r="H372" s="62">
        <f t="shared" si="49"/>
        <v>107.72732861874881</v>
      </c>
      <c r="I372" s="62">
        <f t="shared" si="52"/>
        <v>114</v>
      </c>
      <c r="J372" s="15">
        <f t="shared" si="50"/>
        <v>0</v>
      </c>
      <c r="K372" s="15">
        <f t="shared" si="51"/>
        <v>0</v>
      </c>
      <c r="L372" s="58">
        <f>'Luxjacky Assumptions Monthly'!$M$8*'Luxjacky Original'!G372</f>
        <v>0</v>
      </c>
      <c r="M372" s="58">
        <f>'Luxjacky Assumptions Monthly'!$M$6*'Luxjacky Assumptions Monthly'!$M$8*'Luxjacky Original'!F372</f>
        <v>2779.5</v>
      </c>
      <c r="N372" s="58">
        <f t="shared" si="53"/>
        <v>2779.5</v>
      </c>
      <c r="O372" s="58"/>
    </row>
    <row r="373" spans="1:15" x14ac:dyDescent="0.3">
      <c r="A373" s="60">
        <v>42741</v>
      </c>
      <c r="B373" s="15">
        <f t="shared" si="45"/>
        <v>2017</v>
      </c>
      <c r="C373" s="15">
        <f t="shared" si="46"/>
        <v>1</v>
      </c>
      <c r="D373" s="15">
        <f t="shared" si="47"/>
        <v>6</v>
      </c>
      <c r="E373" s="15">
        <f t="shared" si="48"/>
        <v>1</v>
      </c>
      <c r="F373" s="15">
        <v>5454</v>
      </c>
      <c r="G373" s="15">
        <v>0</v>
      </c>
      <c r="H373" s="62">
        <f t="shared" si="49"/>
        <v>89.355592604674825</v>
      </c>
      <c r="I373" s="62">
        <f t="shared" si="52"/>
        <v>105</v>
      </c>
      <c r="J373" s="15">
        <f t="shared" si="50"/>
        <v>0</v>
      </c>
      <c r="K373" s="15">
        <f t="shared" si="51"/>
        <v>0</v>
      </c>
      <c r="L373" s="58">
        <f>'Luxjacky Assumptions Monthly'!$M$8*'Luxjacky Original'!G373</f>
        <v>0</v>
      </c>
      <c r="M373" s="58">
        <f>'Luxjacky Assumptions Monthly'!$M$6*'Luxjacky Assumptions Monthly'!$M$8*'Luxjacky Original'!F373</f>
        <v>2727</v>
      </c>
      <c r="N373" s="58">
        <f t="shared" si="53"/>
        <v>2727</v>
      </c>
      <c r="O373" s="58"/>
    </row>
    <row r="374" spans="1:15" x14ac:dyDescent="0.3">
      <c r="A374" s="60">
        <v>42742</v>
      </c>
      <c r="B374" s="15">
        <f t="shared" si="45"/>
        <v>2017</v>
      </c>
      <c r="C374" s="15">
        <f t="shared" si="46"/>
        <v>1</v>
      </c>
      <c r="D374" s="15">
        <f t="shared" si="47"/>
        <v>7</v>
      </c>
      <c r="E374" s="15">
        <f t="shared" si="48"/>
        <v>1</v>
      </c>
      <c r="F374" s="15">
        <v>5358</v>
      </c>
      <c r="G374" s="15">
        <v>0</v>
      </c>
      <c r="H374" s="62">
        <f t="shared" si="49"/>
        <v>51.43611419467446</v>
      </c>
      <c r="I374" s="62">
        <f t="shared" si="52"/>
        <v>96</v>
      </c>
      <c r="J374" s="15">
        <f t="shared" si="50"/>
        <v>0</v>
      </c>
      <c r="K374" s="15">
        <f t="shared" si="51"/>
        <v>0</v>
      </c>
      <c r="L374" s="58">
        <f>'Luxjacky Assumptions Monthly'!$M$8*'Luxjacky Original'!G374</f>
        <v>0</v>
      </c>
      <c r="M374" s="58">
        <f>'Luxjacky Assumptions Monthly'!$M$6*'Luxjacky Assumptions Monthly'!$M$8*'Luxjacky Original'!F374</f>
        <v>2679</v>
      </c>
      <c r="N374" s="58">
        <f t="shared" si="53"/>
        <v>2679</v>
      </c>
      <c r="O374" s="58"/>
    </row>
    <row r="375" spans="1:15" x14ac:dyDescent="0.3">
      <c r="A375" s="60">
        <v>42743</v>
      </c>
      <c r="B375" s="15">
        <f t="shared" si="45"/>
        <v>2017</v>
      </c>
      <c r="C375" s="15">
        <f t="shared" si="46"/>
        <v>1</v>
      </c>
      <c r="D375" s="15">
        <f t="shared" si="47"/>
        <v>1</v>
      </c>
      <c r="E375" s="15">
        <f t="shared" si="48"/>
        <v>0</v>
      </c>
      <c r="F375" s="15">
        <v>5308</v>
      </c>
      <c r="G375" s="15">
        <v>0</v>
      </c>
      <c r="H375" s="62">
        <f t="shared" si="49"/>
        <v>135.60000000000002</v>
      </c>
      <c r="I375" s="62">
        <f t="shared" si="52"/>
        <v>50</v>
      </c>
      <c r="J375" s="15">
        <f t="shared" si="50"/>
        <v>0</v>
      </c>
      <c r="K375" s="15">
        <f t="shared" si="51"/>
        <v>0</v>
      </c>
      <c r="L375" s="58">
        <f>'Luxjacky Assumptions Monthly'!$M$8*'Luxjacky Original'!G375</f>
        <v>0</v>
      </c>
      <c r="M375" s="58">
        <f>'Luxjacky Assumptions Monthly'!$M$6*'Luxjacky Assumptions Monthly'!$M$8*'Luxjacky Original'!F375</f>
        <v>2654</v>
      </c>
      <c r="N375" s="58">
        <f t="shared" si="53"/>
        <v>2654</v>
      </c>
      <c r="O375" s="58"/>
    </row>
    <row r="376" spans="1:15" x14ac:dyDescent="0.3">
      <c r="A376" s="60">
        <v>42744</v>
      </c>
      <c r="B376" s="15">
        <f t="shared" si="45"/>
        <v>2017</v>
      </c>
      <c r="C376" s="15">
        <f t="shared" si="46"/>
        <v>1</v>
      </c>
      <c r="D376" s="15">
        <f t="shared" si="47"/>
        <v>2</v>
      </c>
      <c r="E376" s="15">
        <f t="shared" si="48"/>
        <v>0</v>
      </c>
      <c r="F376" s="15">
        <v>5183</v>
      </c>
      <c r="G376" s="15">
        <v>0</v>
      </c>
      <c r="H376" s="62">
        <f t="shared" si="49"/>
        <v>140.21768224177637</v>
      </c>
      <c r="I376" s="62">
        <f t="shared" si="52"/>
        <v>125</v>
      </c>
      <c r="J376" s="15">
        <f t="shared" si="50"/>
        <v>0</v>
      </c>
      <c r="K376" s="15">
        <f t="shared" si="51"/>
        <v>0</v>
      </c>
      <c r="L376" s="58">
        <f>'Luxjacky Assumptions Monthly'!$M$8*'Luxjacky Original'!G376</f>
        <v>0</v>
      </c>
      <c r="M376" s="58">
        <f>'Luxjacky Assumptions Monthly'!$M$6*'Luxjacky Assumptions Monthly'!$M$8*'Luxjacky Original'!F376</f>
        <v>2591.5</v>
      </c>
      <c r="N376" s="58">
        <f t="shared" si="53"/>
        <v>2591.5</v>
      </c>
      <c r="O376" s="58"/>
    </row>
    <row r="377" spans="1:15" x14ac:dyDescent="0.3">
      <c r="A377" s="60">
        <v>42745</v>
      </c>
      <c r="B377" s="15">
        <f t="shared" si="45"/>
        <v>2017</v>
      </c>
      <c r="C377" s="15">
        <f t="shared" si="46"/>
        <v>1</v>
      </c>
      <c r="D377" s="15">
        <f t="shared" si="47"/>
        <v>3</v>
      </c>
      <c r="E377" s="15">
        <f t="shared" si="48"/>
        <v>0</v>
      </c>
      <c r="F377" s="15">
        <v>5051</v>
      </c>
      <c r="G377" s="15">
        <v>0</v>
      </c>
      <c r="H377" s="62">
        <f t="shared" si="49"/>
        <v>137.60707452703781</v>
      </c>
      <c r="I377" s="62">
        <f t="shared" si="52"/>
        <v>132</v>
      </c>
      <c r="J377" s="15">
        <f t="shared" si="50"/>
        <v>0</v>
      </c>
      <c r="K377" s="15">
        <f t="shared" si="51"/>
        <v>0</v>
      </c>
      <c r="L377" s="58">
        <f>'Luxjacky Assumptions Monthly'!$M$8*'Luxjacky Original'!G377</f>
        <v>0</v>
      </c>
      <c r="M377" s="58">
        <f>'Luxjacky Assumptions Monthly'!$M$6*'Luxjacky Assumptions Monthly'!$M$8*'Luxjacky Original'!F377</f>
        <v>2525.5</v>
      </c>
      <c r="N377" s="58">
        <f t="shared" si="53"/>
        <v>2525.5</v>
      </c>
      <c r="O377" s="58"/>
    </row>
    <row r="378" spans="1:15" x14ac:dyDescent="0.3">
      <c r="A378" s="60">
        <v>42746</v>
      </c>
      <c r="B378" s="15">
        <f t="shared" si="45"/>
        <v>2017</v>
      </c>
      <c r="C378" s="15">
        <f t="shared" si="46"/>
        <v>1</v>
      </c>
      <c r="D378" s="15">
        <f t="shared" si="47"/>
        <v>4</v>
      </c>
      <c r="E378" s="15">
        <f t="shared" si="48"/>
        <v>0</v>
      </c>
      <c r="F378" s="15">
        <v>4916</v>
      </c>
      <c r="G378" s="15">
        <v>0</v>
      </c>
      <c r="H378" s="62">
        <f t="shared" si="49"/>
        <v>126.97850511440615</v>
      </c>
      <c r="I378" s="62">
        <f t="shared" si="52"/>
        <v>135</v>
      </c>
      <c r="J378" s="15">
        <f t="shared" si="50"/>
        <v>0</v>
      </c>
      <c r="K378" s="15">
        <f t="shared" si="51"/>
        <v>0</v>
      </c>
      <c r="L378" s="58">
        <f>'Luxjacky Assumptions Monthly'!$M$8*'Luxjacky Original'!G378</f>
        <v>0</v>
      </c>
      <c r="M378" s="58">
        <f>'Luxjacky Assumptions Monthly'!$M$6*'Luxjacky Assumptions Monthly'!$M$8*'Luxjacky Original'!F378</f>
        <v>2458</v>
      </c>
      <c r="N378" s="58">
        <f t="shared" si="53"/>
        <v>2458</v>
      </c>
      <c r="O378" s="58"/>
    </row>
    <row r="379" spans="1:15" x14ac:dyDescent="0.3">
      <c r="A379" s="60">
        <v>42747</v>
      </c>
      <c r="B379" s="15">
        <f t="shared" si="45"/>
        <v>2017</v>
      </c>
      <c r="C379" s="15">
        <f t="shared" si="46"/>
        <v>1</v>
      </c>
      <c r="D379" s="15">
        <f t="shared" si="47"/>
        <v>5</v>
      </c>
      <c r="E379" s="15">
        <f t="shared" si="48"/>
        <v>0</v>
      </c>
      <c r="F379" s="15">
        <v>4806</v>
      </c>
      <c r="G379" s="15">
        <v>0</v>
      </c>
      <c r="H379" s="62">
        <f t="shared" si="49"/>
        <v>107.72732861874881</v>
      </c>
      <c r="I379" s="62">
        <f t="shared" si="52"/>
        <v>110</v>
      </c>
      <c r="J379" s="15">
        <f t="shared" si="50"/>
        <v>0</v>
      </c>
      <c r="K379" s="15">
        <f t="shared" si="51"/>
        <v>0</v>
      </c>
      <c r="L379" s="58">
        <f>'Luxjacky Assumptions Monthly'!$M$8*'Luxjacky Original'!G379</f>
        <v>0</v>
      </c>
      <c r="M379" s="58">
        <f>'Luxjacky Assumptions Monthly'!$M$6*'Luxjacky Assumptions Monthly'!$M$8*'Luxjacky Original'!F379</f>
        <v>2403</v>
      </c>
      <c r="N379" s="58">
        <f t="shared" si="53"/>
        <v>2403</v>
      </c>
      <c r="O379" s="58"/>
    </row>
    <row r="380" spans="1:15" x14ac:dyDescent="0.3">
      <c r="A380" s="60">
        <v>42748</v>
      </c>
      <c r="B380" s="15">
        <f t="shared" si="45"/>
        <v>2017</v>
      </c>
      <c r="C380" s="15">
        <f t="shared" si="46"/>
        <v>1</v>
      </c>
      <c r="D380" s="15">
        <f t="shared" si="47"/>
        <v>6</v>
      </c>
      <c r="E380" s="15">
        <f t="shared" si="48"/>
        <v>1</v>
      </c>
      <c r="F380" s="15">
        <v>4686</v>
      </c>
      <c r="G380" s="15">
        <v>0</v>
      </c>
      <c r="H380" s="62">
        <f t="shared" si="49"/>
        <v>89.355592604674825</v>
      </c>
      <c r="I380" s="62">
        <f t="shared" si="52"/>
        <v>120</v>
      </c>
      <c r="J380" s="15">
        <f t="shared" si="50"/>
        <v>0</v>
      </c>
      <c r="K380" s="15">
        <f t="shared" si="51"/>
        <v>0</v>
      </c>
      <c r="L380" s="58">
        <f>'Luxjacky Assumptions Monthly'!$M$8*'Luxjacky Original'!G380</f>
        <v>0</v>
      </c>
      <c r="M380" s="58">
        <f>'Luxjacky Assumptions Monthly'!$M$6*'Luxjacky Assumptions Monthly'!$M$8*'Luxjacky Original'!F380</f>
        <v>2343</v>
      </c>
      <c r="N380" s="58">
        <f t="shared" si="53"/>
        <v>2343</v>
      </c>
      <c r="O380" s="58"/>
    </row>
    <row r="381" spans="1:15" x14ac:dyDescent="0.3">
      <c r="A381" s="60">
        <v>42749</v>
      </c>
      <c r="B381" s="15">
        <f t="shared" si="45"/>
        <v>2017</v>
      </c>
      <c r="C381" s="15">
        <f t="shared" si="46"/>
        <v>1</v>
      </c>
      <c r="D381" s="15">
        <f t="shared" si="47"/>
        <v>7</v>
      </c>
      <c r="E381" s="15">
        <f t="shared" si="48"/>
        <v>1</v>
      </c>
      <c r="F381" s="15">
        <v>4611</v>
      </c>
      <c r="G381" s="15">
        <v>0</v>
      </c>
      <c r="H381" s="62">
        <f t="shared" si="49"/>
        <v>51.43611419467446</v>
      </c>
      <c r="I381" s="62">
        <f t="shared" si="52"/>
        <v>75</v>
      </c>
      <c r="J381" s="15">
        <f t="shared" si="50"/>
        <v>0</v>
      </c>
      <c r="K381" s="15">
        <f t="shared" si="51"/>
        <v>0</v>
      </c>
      <c r="L381" s="58">
        <f>'Luxjacky Assumptions Monthly'!$M$8*'Luxjacky Original'!G381</f>
        <v>0</v>
      </c>
      <c r="M381" s="58">
        <f>'Luxjacky Assumptions Monthly'!$M$6*'Luxjacky Assumptions Monthly'!$M$8*'Luxjacky Original'!F381</f>
        <v>2305.5</v>
      </c>
      <c r="N381" s="58">
        <f t="shared" si="53"/>
        <v>2305.5</v>
      </c>
      <c r="O381" s="58"/>
    </row>
    <row r="382" spans="1:15" x14ac:dyDescent="0.3">
      <c r="A382" s="60">
        <v>42750</v>
      </c>
      <c r="B382" s="15">
        <f t="shared" si="45"/>
        <v>2017</v>
      </c>
      <c r="C382" s="15">
        <f t="shared" si="46"/>
        <v>1</v>
      </c>
      <c r="D382" s="15">
        <f t="shared" si="47"/>
        <v>1</v>
      </c>
      <c r="E382" s="15">
        <f t="shared" si="48"/>
        <v>0</v>
      </c>
      <c r="F382" s="15">
        <v>4557</v>
      </c>
      <c r="G382" s="15">
        <v>0</v>
      </c>
      <c r="H382" s="62">
        <f t="shared" si="49"/>
        <v>135.60000000000002</v>
      </c>
      <c r="I382" s="62">
        <f t="shared" si="52"/>
        <v>54</v>
      </c>
      <c r="J382" s="15">
        <f t="shared" si="50"/>
        <v>0</v>
      </c>
      <c r="K382" s="15">
        <f t="shared" si="51"/>
        <v>0</v>
      </c>
      <c r="L382" s="58">
        <f>'Luxjacky Assumptions Monthly'!$M$8*'Luxjacky Original'!G382</f>
        <v>0</v>
      </c>
      <c r="M382" s="58">
        <f>'Luxjacky Assumptions Monthly'!$M$6*'Luxjacky Assumptions Monthly'!$M$8*'Luxjacky Original'!F382</f>
        <v>2278.5</v>
      </c>
      <c r="N382" s="58">
        <f t="shared" si="53"/>
        <v>2278.5</v>
      </c>
      <c r="O382" s="58"/>
    </row>
    <row r="383" spans="1:15" x14ac:dyDescent="0.3">
      <c r="A383" s="60">
        <v>42751</v>
      </c>
      <c r="B383" s="15">
        <f t="shared" si="45"/>
        <v>2017</v>
      </c>
      <c r="C383" s="15">
        <f t="shared" si="46"/>
        <v>1</v>
      </c>
      <c r="D383" s="15">
        <f t="shared" si="47"/>
        <v>2</v>
      </c>
      <c r="E383" s="15">
        <f t="shared" si="48"/>
        <v>0</v>
      </c>
      <c r="F383" s="15">
        <v>4413</v>
      </c>
      <c r="G383" s="15">
        <v>0</v>
      </c>
      <c r="H383" s="62">
        <f t="shared" si="49"/>
        <v>140.21768224177637</v>
      </c>
      <c r="I383" s="62">
        <f t="shared" si="52"/>
        <v>144</v>
      </c>
      <c r="J383" s="15">
        <f t="shared" si="50"/>
        <v>0</v>
      </c>
      <c r="K383" s="15">
        <f t="shared" si="51"/>
        <v>0</v>
      </c>
      <c r="L383" s="58">
        <f>'Luxjacky Assumptions Monthly'!$M$8*'Luxjacky Original'!G383</f>
        <v>0</v>
      </c>
      <c r="M383" s="58">
        <f>'Luxjacky Assumptions Monthly'!$M$6*'Luxjacky Assumptions Monthly'!$M$8*'Luxjacky Original'!F383</f>
        <v>2206.5</v>
      </c>
      <c r="N383" s="58">
        <f t="shared" si="53"/>
        <v>2206.5</v>
      </c>
      <c r="O383" s="58"/>
    </row>
    <row r="384" spans="1:15" x14ac:dyDescent="0.3">
      <c r="A384" s="60">
        <v>42752</v>
      </c>
      <c r="B384" s="15">
        <f t="shared" si="45"/>
        <v>2017</v>
      </c>
      <c r="C384" s="15">
        <f t="shared" si="46"/>
        <v>1</v>
      </c>
      <c r="D384" s="15">
        <f t="shared" si="47"/>
        <v>3</v>
      </c>
      <c r="E384" s="15">
        <f t="shared" si="48"/>
        <v>0</v>
      </c>
      <c r="F384" s="15">
        <v>4275</v>
      </c>
      <c r="G384" s="15">
        <v>0</v>
      </c>
      <c r="H384" s="62">
        <f t="shared" si="49"/>
        <v>137.60707452703781</v>
      </c>
      <c r="I384" s="62">
        <f t="shared" si="52"/>
        <v>138</v>
      </c>
      <c r="J384" s="15">
        <f t="shared" si="50"/>
        <v>0</v>
      </c>
      <c r="K384" s="15">
        <f t="shared" si="51"/>
        <v>0</v>
      </c>
      <c r="L384" s="58">
        <f>'Luxjacky Assumptions Monthly'!$M$8*'Luxjacky Original'!G384</f>
        <v>0</v>
      </c>
      <c r="M384" s="58">
        <f>'Luxjacky Assumptions Monthly'!$M$6*'Luxjacky Assumptions Monthly'!$M$8*'Luxjacky Original'!F384</f>
        <v>2137.5</v>
      </c>
      <c r="N384" s="58">
        <f t="shared" si="53"/>
        <v>2137.5</v>
      </c>
      <c r="O384" s="58"/>
    </row>
    <row r="385" spans="1:15" x14ac:dyDescent="0.3">
      <c r="A385" s="60">
        <v>42753</v>
      </c>
      <c r="B385" s="15">
        <f t="shared" si="45"/>
        <v>2017</v>
      </c>
      <c r="C385" s="15">
        <f t="shared" si="46"/>
        <v>1</v>
      </c>
      <c r="D385" s="15">
        <f t="shared" si="47"/>
        <v>4</v>
      </c>
      <c r="E385" s="15">
        <f t="shared" si="48"/>
        <v>0</v>
      </c>
      <c r="F385" s="15">
        <v>4139</v>
      </c>
      <c r="G385" s="15">
        <v>0</v>
      </c>
      <c r="H385" s="62">
        <f t="shared" si="49"/>
        <v>126.97850511440615</v>
      </c>
      <c r="I385" s="62">
        <f t="shared" si="52"/>
        <v>136</v>
      </c>
      <c r="J385" s="15">
        <f t="shared" si="50"/>
        <v>0</v>
      </c>
      <c r="K385" s="15">
        <f t="shared" si="51"/>
        <v>0</v>
      </c>
      <c r="L385" s="58">
        <f>'Luxjacky Assumptions Monthly'!$M$8*'Luxjacky Original'!G385</f>
        <v>0</v>
      </c>
      <c r="M385" s="58">
        <f>'Luxjacky Assumptions Monthly'!$M$6*'Luxjacky Assumptions Monthly'!$M$8*'Luxjacky Original'!F385</f>
        <v>2069.5</v>
      </c>
      <c r="N385" s="58">
        <f t="shared" si="53"/>
        <v>2069.5</v>
      </c>
      <c r="O385" s="58"/>
    </row>
    <row r="386" spans="1:15" x14ac:dyDescent="0.3">
      <c r="A386" s="60">
        <v>42754</v>
      </c>
      <c r="B386" s="15">
        <f t="shared" ref="B386:B449" si="54">YEAR(A386)</f>
        <v>2017</v>
      </c>
      <c r="C386" s="15">
        <f t="shared" ref="C386:C449" si="55">MONTH(A386)</f>
        <v>1</v>
      </c>
      <c r="D386" s="15">
        <f t="shared" ref="D386:D449" si="56">WEEKDAY(A386)</f>
        <v>5</v>
      </c>
      <c r="E386" s="15">
        <f t="shared" ref="E386:E449" si="57">IF(OR(D386=6,D386=7),1,0)</f>
        <v>0</v>
      </c>
      <c r="F386" s="15">
        <v>4008</v>
      </c>
      <c r="G386" s="15">
        <v>0</v>
      </c>
      <c r="H386" s="62">
        <f t="shared" ref="H386:H449" si="58">100-2.17*D386^2.25+12.77*D386+EXP(-D386/0.032)+5*C386^0.75+10*E386+20*(B386-2016)</f>
        <v>107.72732861874881</v>
      </c>
      <c r="I386" s="62">
        <f t="shared" si="52"/>
        <v>131</v>
      </c>
      <c r="J386" s="15">
        <f t="shared" si="50"/>
        <v>0</v>
      </c>
      <c r="K386" s="15">
        <f t="shared" si="51"/>
        <v>0</v>
      </c>
      <c r="L386" s="58">
        <f>'Luxjacky Assumptions Monthly'!$M$8*'Luxjacky Original'!G386</f>
        <v>0</v>
      </c>
      <c r="M386" s="58">
        <f>'Luxjacky Assumptions Monthly'!$M$6*'Luxjacky Assumptions Monthly'!$M$8*'Luxjacky Original'!F386</f>
        <v>2004</v>
      </c>
      <c r="N386" s="58">
        <f t="shared" si="53"/>
        <v>2004</v>
      </c>
      <c r="O386" s="58"/>
    </row>
    <row r="387" spans="1:15" x14ac:dyDescent="0.3">
      <c r="A387" s="60">
        <v>42755</v>
      </c>
      <c r="B387" s="15">
        <f t="shared" si="54"/>
        <v>2017</v>
      </c>
      <c r="C387" s="15">
        <f t="shared" si="55"/>
        <v>1</v>
      </c>
      <c r="D387" s="15">
        <f t="shared" si="56"/>
        <v>6</v>
      </c>
      <c r="E387" s="15">
        <f t="shared" si="57"/>
        <v>1</v>
      </c>
      <c r="F387" s="15">
        <v>3899</v>
      </c>
      <c r="G387" s="15">
        <v>0</v>
      </c>
      <c r="H387" s="62">
        <f t="shared" si="58"/>
        <v>89.355592604674825</v>
      </c>
      <c r="I387" s="62">
        <f t="shared" si="52"/>
        <v>109</v>
      </c>
      <c r="J387" s="15">
        <f t="shared" ref="J387:J450" si="59">IF(G387&gt;0,1,0)</f>
        <v>0</v>
      </c>
      <c r="K387" s="15">
        <f t="shared" ref="K387:K450" si="60">4000*J387</f>
        <v>0</v>
      </c>
      <c r="L387" s="58">
        <f>'Luxjacky Assumptions Monthly'!$M$8*'Luxjacky Original'!G387</f>
        <v>0</v>
      </c>
      <c r="M387" s="58">
        <f>'Luxjacky Assumptions Monthly'!$M$6*'Luxjacky Assumptions Monthly'!$M$8*'Luxjacky Original'!F387</f>
        <v>1949.5</v>
      </c>
      <c r="N387" s="58">
        <f t="shared" si="53"/>
        <v>1949.5</v>
      </c>
      <c r="O387" s="58"/>
    </row>
    <row r="388" spans="1:15" x14ac:dyDescent="0.3">
      <c r="A388" s="60">
        <v>42756</v>
      </c>
      <c r="B388" s="15">
        <f t="shared" si="54"/>
        <v>2017</v>
      </c>
      <c r="C388" s="15">
        <f t="shared" si="55"/>
        <v>1</v>
      </c>
      <c r="D388" s="15">
        <f t="shared" si="56"/>
        <v>7</v>
      </c>
      <c r="E388" s="15">
        <f t="shared" si="57"/>
        <v>1</v>
      </c>
      <c r="F388" s="15">
        <v>3806</v>
      </c>
      <c r="G388" s="15">
        <v>0</v>
      </c>
      <c r="H388" s="62">
        <f t="shared" si="58"/>
        <v>51.43611419467446</v>
      </c>
      <c r="I388" s="62">
        <f t="shared" ref="I388:I451" si="61">F387-F388+G388</f>
        <v>93</v>
      </c>
      <c r="J388" s="15">
        <f t="shared" si="59"/>
        <v>0</v>
      </c>
      <c r="K388" s="15">
        <f t="shared" si="60"/>
        <v>0</v>
      </c>
      <c r="L388" s="58">
        <f>'Luxjacky Assumptions Monthly'!$M$8*'Luxjacky Original'!G388</f>
        <v>0</v>
      </c>
      <c r="M388" s="58">
        <f>'Luxjacky Assumptions Monthly'!$M$6*'Luxjacky Assumptions Monthly'!$M$8*'Luxjacky Original'!F388</f>
        <v>1903</v>
      </c>
      <c r="N388" s="58">
        <f t="shared" ref="N388:N451" si="62">SUM(K388:M388)</f>
        <v>1903</v>
      </c>
      <c r="O388" s="58"/>
    </row>
    <row r="389" spans="1:15" x14ac:dyDescent="0.3">
      <c r="A389" s="60">
        <v>42757</v>
      </c>
      <c r="B389" s="15">
        <f t="shared" si="54"/>
        <v>2017</v>
      </c>
      <c r="C389" s="15">
        <f t="shared" si="55"/>
        <v>1</v>
      </c>
      <c r="D389" s="15">
        <f t="shared" si="56"/>
        <v>1</v>
      </c>
      <c r="E389" s="15">
        <f t="shared" si="57"/>
        <v>0</v>
      </c>
      <c r="F389" s="15">
        <v>3755</v>
      </c>
      <c r="G389" s="15">
        <v>0</v>
      </c>
      <c r="H389" s="62">
        <f t="shared" si="58"/>
        <v>135.60000000000002</v>
      </c>
      <c r="I389" s="62">
        <f t="shared" si="61"/>
        <v>51</v>
      </c>
      <c r="J389" s="15">
        <f t="shared" si="59"/>
        <v>0</v>
      </c>
      <c r="K389" s="15">
        <f t="shared" si="60"/>
        <v>0</v>
      </c>
      <c r="L389" s="58">
        <f>'Luxjacky Assumptions Monthly'!$M$8*'Luxjacky Original'!G389</f>
        <v>0</v>
      </c>
      <c r="M389" s="58">
        <f>'Luxjacky Assumptions Monthly'!$M$6*'Luxjacky Assumptions Monthly'!$M$8*'Luxjacky Original'!F389</f>
        <v>1877.5</v>
      </c>
      <c r="N389" s="58">
        <f t="shared" si="62"/>
        <v>1877.5</v>
      </c>
      <c r="O389" s="58"/>
    </row>
    <row r="390" spans="1:15" x14ac:dyDescent="0.3">
      <c r="A390" s="60">
        <v>42758</v>
      </c>
      <c r="B390" s="15">
        <f t="shared" si="54"/>
        <v>2017</v>
      </c>
      <c r="C390" s="15">
        <f t="shared" si="55"/>
        <v>1</v>
      </c>
      <c r="D390" s="15">
        <f t="shared" si="56"/>
        <v>2</v>
      </c>
      <c r="E390" s="15">
        <f t="shared" si="57"/>
        <v>0</v>
      </c>
      <c r="F390" s="15">
        <v>3622</v>
      </c>
      <c r="G390" s="15">
        <v>0</v>
      </c>
      <c r="H390" s="62">
        <f t="shared" si="58"/>
        <v>140.21768224177637</v>
      </c>
      <c r="I390" s="62">
        <f t="shared" si="61"/>
        <v>133</v>
      </c>
      <c r="J390" s="15">
        <f t="shared" si="59"/>
        <v>0</v>
      </c>
      <c r="K390" s="15">
        <f t="shared" si="60"/>
        <v>0</v>
      </c>
      <c r="L390" s="58">
        <f>'Luxjacky Assumptions Monthly'!$M$8*'Luxjacky Original'!G390</f>
        <v>0</v>
      </c>
      <c r="M390" s="58">
        <f>'Luxjacky Assumptions Monthly'!$M$6*'Luxjacky Assumptions Monthly'!$M$8*'Luxjacky Original'!F390</f>
        <v>1811</v>
      </c>
      <c r="N390" s="58">
        <f t="shared" si="62"/>
        <v>1811</v>
      </c>
      <c r="O390" s="58"/>
    </row>
    <row r="391" spans="1:15" x14ac:dyDescent="0.3">
      <c r="A391" s="60">
        <v>42759</v>
      </c>
      <c r="B391" s="15">
        <f t="shared" si="54"/>
        <v>2017</v>
      </c>
      <c r="C391" s="15">
        <f t="shared" si="55"/>
        <v>1</v>
      </c>
      <c r="D391" s="15">
        <f t="shared" si="56"/>
        <v>3</v>
      </c>
      <c r="E391" s="15">
        <f t="shared" si="57"/>
        <v>0</v>
      </c>
      <c r="F391" s="15">
        <v>3468</v>
      </c>
      <c r="G391" s="15">
        <v>0</v>
      </c>
      <c r="H391" s="62">
        <f t="shared" si="58"/>
        <v>137.60707452703781</v>
      </c>
      <c r="I391" s="62">
        <f t="shared" si="61"/>
        <v>154</v>
      </c>
      <c r="J391" s="15">
        <f t="shared" si="59"/>
        <v>0</v>
      </c>
      <c r="K391" s="15">
        <f t="shared" si="60"/>
        <v>0</v>
      </c>
      <c r="L391" s="58">
        <f>'Luxjacky Assumptions Monthly'!$M$8*'Luxjacky Original'!G391</f>
        <v>0</v>
      </c>
      <c r="M391" s="58">
        <f>'Luxjacky Assumptions Monthly'!$M$6*'Luxjacky Assumptions Monthly'!$M$8*'Luxjacky Original'!F391</f>
        <v>1734</v>
      </c>
      <c r="N391" s="58">
        <f t="shared" si="62"/>
        <v>1734</v>
      </c>
      <c r="O391" s="58"/>
    </row>
    <row r="392" spans="1:15" x14ac:dyDescent="0.3">
      <c r="A392" s="60">
        <v>42760</v>
      </c>
      <c r="B392" s="15">
        <f t="shared" si="54"/>
        <v>2017</v>
      </c>
      <c r="C392" s="15">
        <f t="shared" si="55"/>
        <v>1</v>
      </c>
      <c r="D392" s="15">
        <f t="shared" si="56"/>
        <v>4</v>
      </c>
      <c r="E392" s="15">
        <f t="shared" si="57"/>
        <v>0</v>
      </c>
      <c r="F392" s="15">
        <v>3325</v>
      </c>
      <c r="G392" s="15">
        <v>0</v>
      </c>
      <c r="H392" s="62">
        <f t="shared" si="58"/>
        <v>126.97850511440615</v>
      </c>
      <c r="I392" s="62">
        <f t="shared" si="61"/>
        <v>143</v>
      </c>
      <c r="J392" s="15">
        <f t="shared" si="59"/>
        <v>0</v>
      </c>
      <c r="K392" s="15">
        <f t="shared" si="60"/>
        <v>0</v>
      </c>
      <c r="L392" s="58">
        <f>'Luxjacky Assumptions Monthly'!$M$8*'Luxjacky Original'!G392</f>
        <v>0</v>
      </c>
      <c r="M392" s="58">
        <f>'Luxjacky Assumptions Monthly'!$M$6*'Luxjacky Assumptions Monthly'!$M$8*'Luxjacky Original'!F392</f>
        <v>1662.5</v>
      </c>
      <c r="N392" s="58">
        <f t="shared" si="62"/>
        <v>1662.5</v>
      </c>
      <c r="O392" s="58"/>
    </row>
    <row r="393" spans="1:15" x14ac:dyDescent="0.3">
      <c r="A393" s="60">
        <v>42761</v>
      </c>
      <c r="B393" s="15">
        <f t="shared" si="54"/>
        <v>2017</v>
      </c>
      <c r="C393" s="15">
        <f t="shared" si="55"/>
        <v>1</v>
      </c>
      <c r="D393" s="15">
        <f t="shared" si="56"/>
        <v>5</v>
      </c>
      <c r="E393" s="15">
        <f t="shared" si="57"/>
        <v>0</v>
      </c>
      <c r="F393" s="15">
        <v>3197</v>
      </c>
      <c r="G393" s="15">
        <v>0</v>
      </c>
      <c r="H393" s="62">
        <f t="shared" si="58"/>
        <v>107.72732861874881</v>
      </c>
      <c r="I393" s="62">
        <f t="shared" si="61"/>
        <v>128</v>
      </c>
      <c r="J393" s="15">
        <f t="shared" si="59"/>
        <v>0</v>
      </c>
      <c r="K393" s="15">
        <f t="shared" si="60"/>
        <v>0</v>
      </c>
      <c r="L393" s="58">
        <f>'Luxjacky Assumptions Monthly'!$M$8*'Luxjacky Original'!G393</f>
        <v>0</v>
      </c>
      <c r="M393" s="58">
        <f>'Luxjacky Assumptions Monthly'!$M$6*'Luxjacky Assumptions Monthly'!$M$8*'Luxjacky Original'!F393</f>
        <v>1598.5</v>
      </c>
      <c r="N393" s="58">
        <f t="shared" si="62"/>
        <v>1598.5</v>
      </c>
      <c r="O393" s="58"/>
    </row>
    <row r="394" spans="1:15" x14ac:dyDescent="0.3">
      <c r="A394" s="60">
        <v>42762</v>
      </c>
      <c r="B394" s="15">
        <f t="shared" si="54"/>
        <v>2017</v>
      </c>
      <c r="C394" s="15">
        <f t="shared" si="55"/>
        <v>1</v>
      </c>
      <c r="D394" s="15">
        <f t="shared" si="56"/>
        <v>6</v>
      </c>
      <c r="E394" s="15">
        <f t="shared" si="57"/>
        <v>1</v>
      </c>
      <c r="F394" s="15">
        <v>3094</v>
      </c>
      <c r="G394" s="15">
        <v>0</v>
      </c>
      <c r="H394" s="62">
        <f t="shared" si="58"/>
        <v>89.355592604674825</v>
      </c>
      <c r="I394" s="62">
        <f t="shared" si="61"/>
        <v>103</v>
      </c>
      <c r="J394" s="15">
        <f t="shared" si="59"/>
        <v>0</v>
      </c>
      <c r="K394" s="15">
        <f t="shared" si="60"/>
        <v>0</v>
      </c>
      <c r="L394" s="58">
        <f>'Luxjacky Assumptions Monthly'!$M$8*'Luxjacky Original'!G394</f>
        <v>0</v>
      </c>
      <c r="M394" s="58">
        <f>'Luxjacky Assumptions Monthly'!$M$6*'Luxjacky Assumptions Monthly'!$M$8*'Luxjacky Original'!F394</f>
        <v>1547</v>
      </c>
      <c r="N394" s="58">
        <f t="shared" si="62"/>
        <v>1547</v>
      </c>
      <c r="O394" s="58"/>
    </row>
    <row r="395" spans="1:15" x14ac:dyDescent="0.3">
      <c r="A395" s="60">
        <v>42763</v>
      </c>
      <c r="B395" s="15">
        <f t="shared" si="54"/>
        <v>2017</v>
      </c>
      <c r="C395" s="15">
        <f t="shared" si="55"/>
        <v>1</v>
      </c>
      <c r="D395" s="15">
        <f t="shared" si="56"/>
        <v>7</v>
      </c>
      <c r="E395" s="15">
        <f t="shared" si="57"/>
        <v>1</v>
      </c>
      <c r="F395" s="15">
        <v>3011</v>
      </c>
      <c r="G395" s="15">
        <v>0</v>
      </c>
      <c r="H395" s="62">
        <f t="shared" si="58"/>
        <v>51.43611419467446</v>
      </c>
      <c r="I395" s="62">
        <f t="shared" si="61"/>
        <v>83</v>
      </c>
      <c r="J395" s="15">
        <f t="shared" si="59"/>
        <v>0</v>
      </c>
      <c r="K395" s="15">
        <f t="shared" si="60"/>
        <v>0</v>
      </c>
      <c r="L395" s="58">
        <f>'Luxjacky Assumptions Monthly'!$M$8*'Luxjacky Original'!G395</f>
        <v>0</v>
      </c>
      <c r="M395" s="58">
        <f>'Luxjacky Assumptions Monthly'!$M$6*'Luxjacky Assumptions Monthly'!$M$8*'Luxjacky Original'!F395</f>
        <v>1505.5</v>
      </c>
      <c r="N395" s="58">
        <f t="shared" si="62"/>
        <v>1505.5</v>
      </c>
      <c r="O395" s="58"/>
    </row>
    <row r="396" spans="1:15" x14ac:dyDescent="0.3">
      <c r="A396" s="60">
        <v>42764</v>
      </c>
      <c r="B396" s="15">
        <f t="shared" si="54"/>
        <v>2017</v>
      </c>
      <c r="C396" s="15">
        <f t="shared" si="55"/>
        <v>1</v>
      </c>
      <c r="D396" s="15">
        <f t="shared" si="56"/>
        <v>1</v>
      </c>
      <c r="E396" s="15">
        <f t="shared" si="57"/>
        <v>0</v>
      </c>
      <c r="F396" s="15">
        <v>2955</v>
      </c>
      <c r="G396" s="15">
        <v>0</v>
      </c>
      <c r="H396" s="62">
        <f t="shared" si="58"/>
        <v>135.60000000000002</v>
      </c>
      <c r="I396" s="62">
        <f t="shared" si="61"/>
        <v>56</v>
      </c>
      <c r="J396" s="15">
        <f t="shared" si="59"/>
        <v>0</v>
      </c>
      <c r="K396" s="15">
        <f t="shared" si="60"/>
        <v>0</v>
      </c>
      <c r="L396" s="58">
        <f>'Luxjacky Assumptions Monthly'!$M$8*'Luxjacky Original'!G396</f>
        <v>0</v>
      </c>
      <c r="M396" s="58">
        <f>'Luxjacky Assumptions Monthly'!$M$6*'Luxjacky Assumptions Monthly'!$M$8*'Luxjacky Original'!F396</f>
        <v>1477.5</v>
      </c>
      <c r="N396" s="58">
        <f t="shared" si="62"/>
        <v>1477.5</v>
      </c>
      <c r="O396" s="58"/>
    </row>
    <row r="397" spans="1:15" x14ac:dyDescent="0.3">
      <c r="A397" s="60">
        <v>42765</v>
      </c>
      <c r="B397" s="15">
        <f t="shared" si="54"/>
        <v>2017</v>
      </c>
      <c r="C397" s="15">
        <f t="shared" si="55"/>
        <v>1</v>
      </c>
      <c r="D397" s="15">
        <f t="shared" si="56"/>
        <v>2</v>
      </c>
      <c r="E397" s="15">
        <f t="shared" si="57"/>
        <v>0</v>
      </c>
      <c r="F397" s="15">
        <v>2813</v>
      </c>
      <c r="G397" s="15">
        <v>0</v>
      </c>
      <c r="H397" s="62">
        <f t="shared" si="58"/>
        <v>140.21768224177637</v>
      </c>
      <c r="I397" s="62">
        <f t="shared" si="61"/>
        <v>142</v>
      </c>
      <c r="J397" s="15">
        <f t="shared" si="59"/>
        <v>0</v>
      </c>
      <c r="K397" s="15">
        <f t="shared" si="60"/>
        <v>0</v>
      </c>
      <c r="L397" s="58">
        <f>'Luxjacky Assumptions Monthly'!$M$8*'Luxjacky Original'!G397</f>
        <v>0</v>
      </c>
      <c r="M397" s="58">
        <f>'Luxjacky Assumptions Monthly'!$M$6*'Luxjacky Assumptions Monthly'!$M$8*'Luxjacky Original'!F397</f>
        <v>1406.5</v>
      </c>
      <c r="N397" s="58">
        <f t="shared" si="62"/>
        <v>1406.5</v>
      </c>
      <c r="O397" s="58"/>
    </row>
    <row r="398" spans="1:15" x14ac:dyDescent="0.3">
      <c r="A398" s="60">
        <v>42766</v>
      </c>
      <c r="B398" s="15">
        <f t="shared" si="54"/>
        <v>2017</v>
      </c>
      <c r="C398" s="15">
        <f t="shared" si="55"/>
        <v>1</v>
      </c>
      <c r="D398" s="15">
        <f t="shared" si="56"/>
        <v>3</v>
      </c>
      <c r="E398" s="15">
        <f t="shared" si="57"/>
        <v>0</v>
      </c>
      <c r="F398" s="15">
        <v>2680</v>
      </c>
      <c r="G398" s="15">
        <v>0</v>
      </c>
      <c r="H398" s="62">
        <f t="shared" si="58"/>
        <v>137.60707452703781</v>
      </c>
      <c r="I398" s="62">
        <f t="shared" si="61"/>
        <v>133</v>
      </c>
      <c r="J398" s="15">
        <f t="shared" si="59"/>
        <v>0</v>
      </c>
      <c r="K398" s="15">
        <f t="shared" si="60"/>
        <v>0</v>
      </c>
      <c r="L398" s="58">
        <f>'Luxjacky Assumptions Monthly'!$M$8*'Luxjacky Original'!G398</f>
        <v>0</v>
      </c>
      <c r="M398" s="58">
        <f>'Luxjacky Assumptions Monthly'!$M$6*'Luxjacky Assumptions Monthly'!$M$8*'Luxjacky Original'!F398</f>
        <v>1340</v>
      </c>
      <c r="N398" s="58">
        <f t="shared" si="62"/>
        <v>1340</v>
      </c>
      <c r="O398" s="58"/>
    </row>
    <row r="399" spans="1:15" x14ac:dyDescent="0.3">
      <c r="A399" s="60">
        <v>42767</v>
      </c>
      <c r="B399" s="15">
        <f t="shared" si="54"/>
        <v>2017</v>
      </c>
      <c r="C399" s="15">
        <f t="shared" si="55"/>
        <v>2</v>
      </c>
      <c r="D399" s="15">
        <f t="shared" si="56"/>
        <v>4</v>
      </c>
      <c r="E399" s="15">
        <f t="shared" si="57"/>
        <v>0</v>
      </c>
      <c r="F399" s="15">
        <v>2530</v>
      </c>
      <c r="G399" s="15">
        <v>0</v>
      </c>
      <c r="H399" s="62">
        <f t="shared" si="58"/>
        <v>130.3874692669433</v>
      </c>
      <c r="I399" s="62">
        <f t="shared" si="61"/>
        <v>150</v>
      </c>
      <c r="J399" s="15">
        <f t="shared" si="59"/>
        <v>0</v>
      </c>
      <c r="K399" s="15">
        <f t="shared" si="60"/>
        <v>0</v>
      </c>
      <c r="L399" s="58">
        <f>'Luxjacky Assumptions Monthly'!$M$8*'Luxjacky Original'!G399</f>
        <v>0</v>
      </c>
      <c r="M399" s="58">
        <f>'Luxjacky Assumptions Monthly'!$M$6*'Luxjacky Assumptions Monthly'!$M$8*'Luxjacky Original'!F399</f>
        <v>1265</v>
      </c>
      <c r="N399" s="58">
        <f t="shared" si="62"/>
        <v>1265</v>
      </c>
      <c r="O399" s="58"/>
    </row>
    <row r="400" spans="1:15" x14ac:dyDescent="0.3">
      <c r="A400" s="60">
        <v>42768</v>
      </c>
      <c r="B400" s="15">
        <f t="shared" si="54"/>
        <v>2017</v>
      </c>
      <c r="C400" s="15">
        <f t="shared" si="55"/>
        <v>2</v>
      </c>
      <c r="D400" s="15">
        <f t="shared" si="56"/>
        <v>5</v>
      </c>
      <c r="E400" s="15">
        <f t="shared" si="57"/>
        <v>0</v>
      </c>
      <c r="F400" s="15">
        <v>2408</v>
      </c>
      <c r="G400" s="15">
        <v>0</v>
      </c>
      <c r="H400" s="62">
        <f t="shared" si="58"/>
        <v>111.13629277128595</v>
      </c>
      <c r="I400" s="62">
        <f t="shared" si="61"/>
        <v>122</v>
      </c>
      <c r="J400" s="15">
        <f t="shared" si="59"/>
        <v>0</v>
      </c>
      <c r="K400" s="15">
        <f t="shared" si="60"/>
        <v>0</v>
      </c>
      <c r="L400" s="58">
        <f>'Luxjacky Assumptions Monthly'!$M$8*'Luxjacky Original'!G400</f>
        <v>0</v>
      </c>
      <c r="M400" s="58">
        <f>'Luxjacky Assumptions Monthly'!$M$6*'Luxjacky Assumptions Monthly'!$M$8*'Luxjacky Original'!F400</f>
        <v>1204</v>
      </c>
      <c r="N400" s="58">
        <f t="shared" si="62"/>
        <v>1204</v>
      </c>
      <c r="O400" s="58"/>
    </row>
    <row r="401" spans="1:15" x14ac:dyDescent="0.3">
      <c r="A401" s="60">
        <v>42769</v>
      </c>
      <c r="B401" s="15">
        <f t="shared" si="54"/>
        <v>2017</v>
      </c>
      <c r="C401" s="15">
        <f t="shared" si="55"/>
        <v>2</v>
      </c>
      <c r="D401" s="15">
        <f t="shared" si="56"/>
        <v>6</v>
      </c>
      <c r="E401" s="15">
        <f t="shared" si="57"/>
        <v>1</v>
      </c>
      <c r="F401" s="15">
        <v>2295</v>
      </c>
      <c r="G401" s="15">
        <v>0</v>
      </c>
      <c r="H401" s="62">
        <f t="shared" si="58"/>
        <v>92.764556757211977</v>
      </c>
      <c r="I401" s="62">
        <f t="shared" si="61"/>
        <v>113</v>
      </c>
      <c r="J401" s="15">
        <f t="shared" si="59"/>
        <v>0</v>
      </c>
      <c r="K401" s="15">
        <f t="shared" si="60"/>
        <v>0</v>
      </c>
      <c r="L401" s="58">
        <f>'Luxjacky Assumptions Monthly'!$M$8*'Luxjacky Original'!G401</f>
        <v>0</v>
      </c>
      <c r="M401" s="58">
        <f>'Luxjacky Assumptions Monthly'!$M$6*'Luxjacky Assumptions Monthly'!$M$8*'Luxjacky Original'!F401</f>
        <v>1147.5</v>
      </c>
      <c r="N401" s="58">
        <f t="shared" si="62"/>
        <v>1147.5</v>
      </c>
      <c r="O401" s="58"/>
    </row>
    <row r="402" spans="1:15" x14ac:dyDescent="0.3">
      <c r="A402" s="60">
        <v>42770</v>
      </c>
      <c r="B402" s="15">
        <f t="shared" si="54"/>
        <v>2017</v>
      </c>
      <c r="C402" s="15">
        <f t="shared" si="55"/>
        <v>2</v>
      </c>
      <c r="D402" s="15">
        <f t="shared" si="56"/>
        <v>7</v>
      </c>
      <c r="E402" s="15">
        <f t="shared" si="57"/>
        <v>1</v>
      </c>
      <c r="F402" s="15">
        <v>2204</v>
      </c>
      <c r="G402" s="15">
        <v>0</v>
      </c>
      <c r="H402" s="62">
        <f t="shared" si="58"/>
        <v>54.845078347211604</v>
      </c>
      <c r="I402" s="62">
        <f t="shared" si="61"/>
        <v>91</v>
      </c>
      <c r="J402" s="15">
        <f t="shared" si="59"/>
        <v>0</v>
      </c>
      <c r="K402" s="15">
        <f t="shared" si="60"/>
        <v>0</v>
      </c>
      <c r="L402" s="58">
        <f>'Luxjacky Assumptions Monthly'!$M$8*'Luxjacky Original'!G402</f>
        <v>0</v>
      </c>
      <c r="M402" s="58">
        <f>'Luxjacky Assumptions Monthly'!$M$6*'Luxjacky Assumptions Monthly'!$M$8*'Luxjacky Original'!F402</f>
        <v>1102</v>
      </c>
      <c r="N402" s="58">
        <f t="shared" si="62"/>
        <v>1102</v>
      </c>
      <c r="O402" s="58"/>
    </row>
    <row r="403" spans="1:15" x14ac:dyDescent="0.3">
      <c r="A403" s="60">
        <v>42771</v>
      </c>
      <c r="B403" s="15">
        <f t="shared" si="54"/>
        <v>2017</v>
      </c>
      <c r="C403" s="15">
        <f t="shared" si="55"/>
        <v>2</v>
      </c>
      <c r="D403" s="15">
        <f t="shared" si="56"/>
        <v>1</v>
      </c>
      <c r="E403" s="15">
        <f t="shared" si="57"/>
        <v>0</v>
      </c>
      <c r="F403" s="15">
        <v>2141</v>
      </c>
      <c r="G403" s="15">
        <v>0</v>
      </c>
      <c r="H403" s="62">
        <f t="shared" si="58"/>
        <v>139.00896415253717</v>
      </c>
      <c r="I403" s="62">
        <f t="shared" si="61"/>
        <v>63</v>
      </c>
      <c r="J403" s="15">
        <f t="shared" si="59"/>
        <v>0</v>
      </c>
      <c r="K403" s="15">
        <f t="shared" si="60"/>
        <v>0</v>
      </c>
      <c r="L403" s="58">
        <f>'Luxjacky Assumptions Monthly'!$M$8*'Luxjacky Original'!G403</f>
        <v>0</v>
      </c>
      <c r="M403" s="58">
        <f>'Luxjacky Assumptions Monthly'!$M$6*'Luxjacky Assumptions Monthly'!$M$8*'Luxjacky Original'!F403</f>
        <v>1070.5</v>
      </c>
      <c r="N403" s="58">
        <f t="shared" si="62"/>
        <v>1070.5</v>
      </c>
      <c r="O403" s="58"/>
    </row>
    <row r="404" spans="1:15" x14ac:dyDescent="0.3">
      <c r="A404" s="60">
        <v>42772</v>
      </c>
      <c r="B404" s="15">
        <f t="shared" si="54"/>
        <v>2017</v>
      </c>
      <c r="C404" s="15">
        <f t="shared" si="55"/>
        <v>2</v>
      </c>
      <c r="D404" s="15">
        <f t="shared" si="56"/>
        <v>2</v>
      </c>
      <c r="E404" s="15">
        <f t="shared" si="57"/>
        <v>0</v>
      </c>
      <c r="F404" s="15">
        <v>2008</v>
      </c>
      <c r="G404" s="15">
        <v>0</v>
      </c>
      <c r="H404" s="62">
        <f t="shared" si="58"/>
        <v>143.62664639431352</v>
      </c>
      <c r="I404" s="62">
        <f t="shared" si="61"/>
        <v>133</v>
      </c>
      <c r="J404" s="15">
        <f t="shared" si="59"/>
        <v>0</v>
      </c>
      <c r="K404" s="15">
        <f t="shared" si="60"/>
        <v>0</v>
      </c>
      <c r="L404" s="58">
        <f>'Luxjacky Assumptions Monthly'!$M$8*'Luxjacky Original'!G404</f>
        <v>0</v>
      </c>
      <c r="M404" s="58">
        <f>'Luxjacky Assumptions Monthly'!$M$6*'Luxjacky Assumptions Monthly'!$M$8*'Luxjacky Original'!F404</f>
        <v>1004</v>
      </c>
      <c r="N404" s="58">
        <f t="shared" si="62"/>
        <v>1004</v>
      </c>
      <c r="O404" s="58"/>
    </row>
    <row r="405" spans="1:15" x14ac:dyDescent="0.3">
      <c r="A405" s="60">
        <v>42773</v>
      </c>
      <c r="B405" s="15">
        <f t="shared" si="54"/>
        <v>2017</v>
      </c>
      <c r="C405" s="15">
        <f t="shared" si="55"/>
        <v>2</v>
      </c>
      <c r="D405" s="15">
        <f t="shared" si="56"/>
        <v>3</v>
      </c>
      <c r="E405" s="15">
        <f t="shared" si="57"/>
        <v>0</v>
      </c>
      <c r="F405" s="15">
        <v>8511</v>
      </c>
      <c r="G405" s="15">
        <v>6637</v>
      </c>
      <c r="H405" s="62">
        <f t="shared" si="58"/>
        <v>141.01603867957496</v>
      </c>
      <c r="I405" s="62">
        <f t="shared" si="61"/>
        <v>134</v>
      </c>
      <c r="J405" s="15">
        <f t="shared" si="59"/>
        <v>1</v>
      </c>
      <c r="K405" s="15">
        <f t="shared" si="60"/>
        <v>4000</v>
      </c>
      <c r="L405" s="58">
        <f>'Luxjacky Assumptions Monthly'!$M$8*'Luxjacky Original'!G405</f>
        <v>66370</v>
      </c>
      <c r="M405" s="58">
        <f>'Luxjacky Assumptions Monthly'!$M$6*'Luxjacky Assumptions Monthly'!$M$8*'Luxjacky Original'!F405</f>
        <v>4255.5</v>
      </c>
      <c r="N405" s="58">
        <f t="shared" si="62"/>
        <v>74625.5</v>
      </c>
      <c r="O405" s="58"/>
    </row>
    <row r="406" spans="1:15" x14ac:dyDescent="0.3">
      <c r="A406" s="60">
        <v>42774</v>
      </c>
      <c r="B406" s="15">
        <f t="shared" si="54"/>
        <v>2017</v>
      </c>
      <c r="C406" s="15">
        <f t="shared" si="55"/>
        <v>2</v>
      </c>
      <c r="D406" s="15">
        <f t="shared" si="56"/>
        <v>4</v>
      </c>
      <c r="E406" s="15">
        <f t="shared" si="57"/>
        <v>0</v>
      </c>
      <c r="F406" s="15">
        <v>8373</v>
      </c>
      <c r="G406" s="15">
        <v>0</v>
      </c>
      <c r="H406" s="62">
        <f t="shared" si="58"/>
        <v>130.3874692669433</v>
      </c>
      <c r="I406" s="62">
        <f t="shared" si="61"/>
        <v>138</v>
      </c>
      <c r="J406" s="15">
        <f t="shared" si="59"/>
        <v>0</v>
      </c>
      <c r="K406" s="15">
        <f t="shared" si="60"/>
        <v>0</v>
      </c>
      <c r="L406" s="58">
        <f>'Luxjacky Assumptions Monthly'!$M$8*'Luxjacky Original'!G406</f>
        <v>0</v>
      </c>
      <c r="M406" s="58">
        <f>'Luxjacky Assumptions Monthly'!$M$6*'Luxjacky Assumptions Monthly'!$M$8*'Luxjacky Original'!F406</f>
        <v>4186.5</v>
      </c>
      <c r="N406" s="58">
        <f t="shared" si="62"/>
        <v>4186.5</v>
      </c>
      <c r="O406" s="58"/>
    </row>
    <row r="407" spans="1:15" x14ac:dyDescent="0.3">
      <c r="A407" s="60">
        <v>42775</v>
      </c>
      <c r="B407" s="15">
        <f t="shared" si="54"/>
        <v>2017</v>
      </c>
      <c r="C407" s="15">
        <f t="shared" si="55"/>
        <v>2</v>
      </c>
      <c r="D407" s="15">
        <f t="shared" si="56"/>
        <v>5</v>
      </c>
      <c r="E407" s="15">
        <f t="shared" si="57"/>
        <v>0</v>
      </c>
      <c r="F407" s="15">
        <v>8232</v>
      </c>
      <c r="G407" s="15">
        <v>0</v>
      </c>
      <c r="H407" s="62">
        <f t="shared" si="58"/>
        <v>111.13629277128595</v>
      </c>
      <c r="I407" s="62">
        <f t="shared" si="61"/>
        <v>141</v>
      </c>
      <c r="J407" s="15">
        <f t="shared" si="59"/>
        <v>0</v>
      </c>
      <c r="K407" s="15">
        <f t="shared" si="60"/>
        <v>0</v>
      </c>
      <c r="L407" s="58">
        <f>'Luxjacky Assumptions Monthly'!$M$8*'Luxjacky Original'!G407</f>
        <v>0</v>
      </c>
      <c r="M407" s="58">
        <f>'Luxjacky Assumptions Monthly'!$M$6*'Luxjacky Assumptions Monthly'!$M$8*'Luxjacky Original'!F407</f>
        <v>4116</v>
      </c>
      <c r="N407" s="58">
        <f t="shared" si="62"/>
        <v>4116</v>
      </c>
      <c r="O407" s="58"/>
    </row>
    <row r="408" spans="1:15" x14ac:dyDescent="0.3">
      <c r="A408" s="60">
        <v>42776</v>
      </c>
      <c r="B408" s="15">
        <f t="shared" si="54"/>
        <v>2017</v>
      </c>
      <c r="C408" s="15">
        <f t="shared" si="55"/>
        <v>2</v>
      </c>
      <c r="D408" s="15">
        <f t="shared" si="56"/>
        <v>6</v>
      </c>
      <c r="E408" s="15">
        <f t="shared" si="57"/>
        <v>1</v>
      </c>
      <c r="F408" s="15">
        <v>8118</v>
      </c>
      <c r="G408" s="15">
        <v>0</v>
      </c>
      <c r="H408" s="62">
        <f t="shared" si="58"/>
        <v>92.764556757211977</v>
      </c>
      <c r="I408" s="62">
        <f t="shared" si="61"/>
        <v>114</v>
      </c>
      <c r="J408" s="15">
        <f t="shared" si="59"/>
        <v>0</v>
      </c>
      <c r="K408" s="15">
        <f t="shared" si="60"/>
        <v>0</v>
      </c>
      <c r="L408" s="58">
        <f>'Luxjacky Assumptions Monthly'!$M$8*'Luxjacky Original'!G408</f>
        <v>0</v>
      </c>
      <c r="M408" s="58">
        <f>'Luxjacky Assumptions Monthly'!$M$6*'Luxjacky Assumptions Monthly'!$M$8*'Luxjacky Original'!F408</f>
        <v>4059</v>
      </c>
      <c r="N408" s="58">
        <f t="shared" si="62"/>
        <v>4059</v>
      </c>
      <c r="O408" s="58"/>
    </row>
    <row r="409" spans="1:15" x14ac:dyDescent="0.3">
      <c r="A409" s="60">
        <v>42777</v>
      </c>
      <c r="B409" s="15">
        <f t="shared" si="54"/>
        <v>2017</v>
      </c>
      <c r="C409" s="15">
        <f t="shared" si="55"/>
        <v>2</v>
      </c>
      <c r="D409" s="15">
        <f t="shared" si="56"/>
        <v>7</v>
      </c>
      <c r="E409" s="15">
        <f t="shared" si="57"/>
        <v>1</v>
      </c>
      <c r="F409" s="15">
        <v>8025</v>
      </c>
      <c r="G409" s="15">
        <v>0</v>
      </c>
      <c r="H409" s="62">
        <f t="shared" si="58"/>
        <v>54.845078347211604</v>
      </c>
      <c r="I409" s="62">
        <f t="shared" si="61"/>
        <v>93</v>
      </c>
      <c r="J409" s="15">
        <f t="shared" si="59"/>
        <v>0</v>
      </c>
      <c r="K409" s="15">
        <f t="shared" si="60"/>
        <v>0</v>
      </c>
      <c r="L409" s="58">
        <f>'Luxjacky Assumptions Monthly'!$M$8*'Luxjacky Original'!G409</f>
        <v>0</v>
      </c>
      <c r="M409" s="58">
        <f>'Luxjacky Assumptions Monthly'!$M$6*'Luxjacky Assumptions Monthly'!$M$8*'Luxjacky Original'!F409</f>
        <v>4012.5</v>
      </c>
      <c r="N409" s="58">
        <f t="shared" si="62"/>
        <v>4012.5</v>
      </c>
      <c r="O409" s="58"/>
    </row>
    <row r="410" spans="1:15" x14ac:dyDescent="0.3">
      <c r="A410" s="60">
        <v>42778</v>
      </c>
      <c r="B410" s="15">
        <f t="shared" si="54"/>
        <v>2017</v>
      </c>
      <c r="C410" s="15">
        <f t="shared" si="55"/>
        <v>2</v>
      </c>
      <c r="D410" s="15">
        <f t="shared" si="56"/>
        <v>1</v>
      </c>
      <c r="E410" s="15">
        <f t="shared" si="57"/>
        <v>0</v>
      </c>
      <c r="F410" s="15">
        <v>7968</v>
      </c>
      <c r="G410" s="15">
        <v>0</v>
      </c>
      <c r="H410" s="62">
        <f t="shared" si="58"/>
        <v>139.00896415253717</v>
      </c>
      <c r="I410" s="62">
        <f t="shared" si="61"/>
        <v>57</v>
      </c>
      <c r="J410" s="15">
        <f t="shared" si="59"/>
        <v>0</v>
      </c>
      <c r="K410" s="15">
        <f t="shared" si="60"/>
        <v>0</v>
      </c>
      <c r="L410" s="58">
        <f>'Luxjacky Assumptions Monthly'!$M$8*'Luxjacky Original'!G410</f>
        <v>0</v>
      </c>
      <c r="M410" s="58">
        <f>'Luxjacky Assumptions Monthly'!$M$6*'Luxjacky Assumptions Monthly'!$M$8*'Luxjacky Original'!F410</f>
        <v>3984</v>
      </c>
      <c r="N410" s="58">
        <f t="shared" si="62"/>
        <v>3984</v>
      </c>
      <c r="O410" s="58"/>
    </row>
    <row r="411" spans="1:15" x14ac:dyDescent="0.3">
      <c r="A411" s="60">
        <v>42779</v>
      </c>
      <c r="B411" s="15">
        <f t="shared" si="54"/>
        <v>2017</v>
      </c>
      <c r="C411" s="15">
        <f t="shared" si="55"/>
        <v>2</v>
      </c>
      <c r="D411" s="15">
        <f t="shared" si="56"/>
        <v>2</v>
      </c>
      <c r="E411" s="15">
        <f t="shared" si="57"/>
        <v>0</v>
      </c>
      <c r="F411" s="15">
        <v>7832</v>
      </c>
      <c r="G411" s="15">
        <v>0</v>
      </c>
      <c r="H411" s="62">
        <f t="shared" si="58"/>
        <v>143.62664639431352</v>
      </c>
      <c r="I411" s="62">
        <f t="shared" si="61"/>
        <v>136</v>
      </c>
      <c r="J411" s="15">
        <f t="shared" si="59"/>
        <v>0</v>
      </c>
      <c r="K411" s="15">
        <f t="shared" si="60"/>
        <v>0</v>
      </c>
      <c r="L411" s="58">
        <f>'Luxjacky Assumptions Monthly'!$M$8*'Luxjacky Original'!G411</f>
        <v>0</v>
      </c>
      <c r="M411" s="58">
        <f>'Luxjacky Assumptions Monthly'!$M$6*'Luxjacky Assumptions Monthly'!$M$8*'Luxjacky Original'!F411</f>
        <v>3916</v>
      </c>
      <c r="N411" s="58">
        <f t="shared" si="62"/>
        <v>3916</v>
      </c>
      <c r="O411" s="58"/>
    </row>
    <row r="412" spans="1:15" x14ac:dyDescent="0.3">
      <c r="A412" s="60">
        <v>42780</v>
      </c>
      <c r="B412" s="15">
        <f t="shared" si="54"/>
        <v>2017</v>
      </c>
      <c r="C412" s="15">
        <f t="shared" si="55"/>
        <v>2</v>
      </c>
      <c r="D412" s="15">
        <f t="shared" si="56"/>
        <v>3</v>
      </c>
      <c r="E412" s="15">
        <f t="shared" si="57"/>
        <v>0</v>
      </c>
      <c r="F412" s="15">
        <v>7696</v>
      </c>
      <c r="G412" s="15">
        <v>0</v>
      </c>
      <c r="H412" s="62">
        <f t="shared" si="58"/>
        <v>141.01603867957496</v>
      </c>
      <c r="I412" s="62">
        <f t="shared" si="61"/>
        <v>136</v>
      </c>
      <c r="J412" s="15">
        <f t="shared" si="59"/>
        <v>0</v>
      </c>
      <c r="K412" s="15">
        <f t="shared" si="60"/>
        <v>0</v>
      </c>
      <c r="L412" s="58">
        <f>'Luxjacky Assumptions Monthly'!$M$8*'Luxjacky Original'!G412</f>
        <v>0</v>
      </c>
      <c r="M412" s="58">
        <f>'Luxjacky Assumptions Monthly'!$M$6*'Luxjacky Assumptions Monthly'!$M$8*'Luxjacky Original'!F412</f>
        <v>3848</v>
      </c>
      <c r="N412" s="58">
        <f t="shared" si="62"/>
        <v>3848</v>
      </c>
      <c r="O412" s="58"/>
    </row>
    <row r="413" spans="1:15" x14ac:dyDescent="0.3">
      <c r="A413" s="60">
        <v>42781</v>
      </c>
      <c r="B413" s="15">
        <f t="shared" si="54"/>
        <v>2017</v>
      </c>
      <c r="C413" s="15">
        <f t="shared" si="55"/>
        <v>2</v>
      </c>
      <c r="D413" s="15">
        <f t="shared" si="56"/>
        <v>4</v>
      </c>
      <c r="E413" s="15">
        <f t="shared" si="57"/>
        <v>0</v>
      </c>
      <c r="F413" s="15">
        <v>7559</v>
      </c>
      <c r="G413" s="15">
        <v>0</v>
      </c>
      <c r="H413" s="62">
        <f t="shared" si="58"/>
        <v>130.3874692669433</v>
      </c>
      <c r="I413" s="62">
        <f t="shared" si="61"/>
        <v>137</v>
      </c>
      <c r="J413" s="15">
        <f t="shared" si="59"/>
        <v>0</v>
      </c>
      <c r="K413" s="15">
        <f t="shared" si="60"/>
        <v>0</v>
      </c>
      <c r="L413" s="58">
        <f>'Luxjacky Assumptions Monthly'!$M$8*'Luxjacky Original'!G413</f>
        <v>0</v>
      </c>
      <c r="M413" s="58">
        <f>'Luxjacky Assumptions Monthly'!$M$6*'Luxjacky Assumptions Monthly'!$M$8*'Luxjacky Original'!F413</f>
        <v>3779.5</v>
      </c>
      <c r="N413" s="58">
        <f t="shared" si="62"/>
        <v>3779.5</v>
      </c>
      <c r="O413" s="58"/>
    </row>
    <row r="414" spans="1:15" x14ac:dyDescent="0.3">
      <c r="A414" s="60">
        <v>42782</v>
      </c>
      <c r="B414" s="15">
        <f t="shared" si="54"/>
        <v>2017</v>
      </c>
      <c r="C414" s="15">
        <f t="shared" si="55"/>
        <v>2</v>
      </c>
      <c r="D414" s="15">
        <f t="shared" si="56"/>
        <v>5</v>
      </c>
      <c r="E414" s="15">
        <f t="shared" si="57"/>
        <v>0</v>
      </c>
      <c r="F414" s="15">
        <v>7438</v>
      </c>
      <c r="G414" s="15">
        <v>0</v>
      </c>
      <c r="H414" s="62">
        <f t="shared" si="58"/>
        <v>111.13629277128595</v>
      </c>
      <c r="I414" s="62">
        <f t="shared" si="61"/>
        <v>121</v>
      </c>
      <c r="J414" s="15">
        <f t="shared" si="59"/>
        <v>0</v>
      </c>
      <c r="K414" s="15">
        <f t="shared" si="60"/>
        <v>0</v>
      </c>
      <c r="L414" s="58">
        <f>'Luxjacky Assumptions Monthly'!$M$8*'Luxjacky Original'!G414</f>
        <v>0</v>
      </c>
      <c r="M414" s="58">
        <f>'Luxjacky Assumptions Monthly'!$M$6*'Luxjacky Assumptions Monthly'!$M$8*'Luxjacky Original'!F414</f>
        <v>3719</v>
      </c>
      <c r="N414" s="58">
        <f t="shared" si="62"/>
        <v>3719</v>
      </c>
      <c r="O414" s="58"/>
    </row>
    <row r="415" spans="1:15" x14ac:dyDescent="0.3">
      <c r="A415" s="60">
        <v>42783</v>
      </c>
      <c r="B415" s="15">
        <f t="shared" si="54"/>
        <v>2017</v>
      </c>
      <c r="C415" s="15">
        <f t="shared" si="55"/>
        <v>2</v>
      </c>
      <c r="D415" s="15">
        <f t="shared" si="56"/>
        <v>6</v>
      </c>
      <c r="E415" s="15">
        <f t="shared" si="57"/>
        <v>1</v>
      </c>
      <c r="F415" s="15">
        <v>7325</v>
      </c>
      <c r="G415" s="15">
        <v>0</v>
      </c>
      <c r="H415" s="62">
        <f t="shared" si="58"/>
        <v>92.764556757211977</v>
      </c>
      <c r="I415" s="62">
        <f t="shared" si="61"/>
        <v>113</v>
      </c>
      <c r="J415" s="15">
        <f t="shared" si="59"/>
        <v>0</v>
      </c>
      <c r="K415" s="15">
        <f t="shared" si="60"/>
        <v>0</v>
      </c>
      <c r="L415" s="58">
        <f>'Luxjacky Assumptions Monthly'!$M$8*'Luxjacky Original'!G415</f>
        <v>0</v>
      </c>
      <c r="M415" s="58">
        <f>'Luxjacky Assumptions Monthly'!$M$6*'Luxjacky Assumptions Monthly'!$M$8*'Luxjacky Original'!F415</f>
        <v>3662.5</v>
      </c>
      <c r="N415" s="58">
        <f t="shared" si="62"/>
        <v>3662.5</v>
      </c>
      <c r="O415" s="58"/>
    </row>
    <row r="416" spans="1:15" x14ac:dyDescent="0.3">
      <c r="A416" s="60">
        <v>42784</v>
      </c>
      <c r="B416" s="15">
        <f t="shared" si="54"/>
        <v>2017</v>
      </c>
      <c r="C416" s="15">
        <f t="shared" si="55"/>
        <v>2</v>
      </c>
      <c r="D416" s="15">
        <f t="shared" si="56"/>
        <v>7</v>
      </c>
      <c r="E416" s="15">
        <f t="shared" si="57"/>
        <v>1</v>
      </c>
      <c r="F416" s="15">
        <v>7241</v>
      </c>
      <c r="G416" s="15">
        <v>0</v>
      </c>
      <c r="H416" s="62">
        <f t="shared" si="58"/>
        <v>54.845078347211604</v>
      </c>
      <c r="I416" s="62">
        <f t="shared" si="61"/>
        <v>84</v>
      </c>
      <c r="J416" s="15">
        <f t="shared" si="59"/>
        <v>0</v>
      </c>
      <c r="K416" s="15">
        <f t="shared" si="60"/>
        <v>0</v>
      </c>
      <c r="L416" s="58">
        <f>'Luxjacky Assumptions Monthly'!$M$8*'Luxjacky Original'!G416</f>
        <v>0</v>
      </c>
      <c r="M416" s="58">
        <f>'Luxjacky Assumptions Monthly'!$M$6*'Luxjacky Assumptions Monthly'!$M$8*'Luxjacky Original'!F416</f>
        <v>3620.5</v>
      </c>
      <c r="N416" s="58">
        <f t="shared" si="62"/>
        <v>3620.5</v>
      </c>
      <c r="O416" s="58"/>
    </row>
    <row r="417" spans="1:15" x14ac:dyDescent="0.3">
      <c r="A417" s="60">
        <v>42785</v>
      </c>
      <c r="B417" s="15">
        <f t="shared" si="54"/>
        <v>2017</v>
      </c>
      <c r="C417" s="15">
        <f t="shared" si="55"/>
        <v>2</v>
      </c>
      <c r="D417" s="15">
        <f t="shared" si="56"/>
        <v>1</v>
      </c>
      <c r="E417" s="15">
        <f t="shared" si="57"/>
        <v>0</v>
      </c>
      <c r="F417" s="15">
        <v>7185</v>
      </c>
      <c r="G417" s="15">
        <v>0</v>
      </c>
      <c r="H417" s="62">
        <f t="shared" si="58"/>
        <v>139.00896415253717</v>
      </c>
      <c r="I417" s="62">
        <f t="shared" si="61"/>
        <v>56</v>
      </c>
      <c r="J417" s="15">
        <f t="shared" si="59"/>
        <v>0</v>
      </c>
      <c r="K417" s="15">
        <f t="shared" si="60"/>
        <v>0</v>
      </c>
      <c r="L417" s="58">
        <f>'Luxjacky Assumptions Monthly'!$M$8*'Luxjacky Original'!G417</f>
        <v>0</v>
      </c>
      <c r="M417" s="58">
        <f>'Luxjacky Assumptions Monthly'!$M$6*'Luxjacky Assumptions Monthly'!$M$8*'Luxjacky Original'!F417</f>
        <v>3592.5</v>
      </c>
      <c r="N417" s="58">
        <f t="shared" si="62"/>
        <v>3592.5</v>
      </c>
      <c r="O417" s="58"/>
    </row>
    <row r="418" spans="1:15" x14ac:dyDescent="0.3">
      <c r="A418" s="60">
        <v>42786</v>
      </c>
      <c r="B418" s="15">
        <f t="shared" si="54"/>
        <v>2017</v>
      </c>
      <c r="C418" s="15">
        <f t="shared" si="55"/>
        <v>2</v>
      </c>
      <c r="D418" s="15">
        <f t="shared" si="56"/>
        <v>2</v>
      </c>
      <c r="E418" s="15">
        <f t="shared" si="57"/>
        <v>0</v>
      </c>
      <c r="F418" s="15">
        <v>7041</v>
      </c>
      <c r="G418" s="15">
        <v>0</v>
      </c>
      <c r="H418" s="62">
        <f t="shared" si="58"/>
        <v>143.62664639431352</v>
      </c>
      <c r="I418" s="62">
        <f t="shared" si="61"/>
        <v>144</v>
      </c>
      <c r="J418" s="15">
        <f t="shared" si="59"/>
        <v>0</v>
      </c>
      <c r="K418" s="15">
        <f t="shared" si="60"/>
        <v>0</v>
      </c>
      <c r="L418" s="58">
        <f>'Luxjacky Assumptions Monthly'!$M$8*'Luxjacky Original'!G418</f>
        <v>0</v>
      </c>
      <c r="M418" s="58">
        <f>'Luxjacky Assumptions Monthly'!$M$6*'Luxjacky Assumptions Monthly'!$M$8*'Luxjacky Original'!F418</f>
        <v>3520.5</v>
      </c>
      <c r="N418" s="58">
        <f t="shared" si="62"/>
        <v>3520.5</v>
      </c>
      <c r="O418" s="58"/>
    </row>
    <row r="419" spans="1:15" x14ac:dyDescent="0.3">
      <c r="A419" s="60">
        <v>42787</v>
      </c>
      <c r="B419" s="15">
        <f t="shared" si="54"/>
        <v>2017</v>
      </c>
      <c r="C419" s="15">
        <f t="shared" si="55"/>
        <v>2</v>
      </c>
      <c r="D419" s="15">
        <f t="shared" si="56"/>
        <v>3</v>
      </c>
      <c r="E419" s="15">
        <f t="shared" si="57"/>
        <v>0</v>
      </c>
      <c r="F419" s="15">
        <v>6901</v>
      </c>
      <c r="G419" s="15">
        <v>0</v>
      </c>
      <c r="H419" s="62">
        <f t="shared" si="58"/>
        <v>141.01603867957496</v>
      </c>
      <c r="I419" s="62">
        <f t="shared" si="61"/>
        <v>140</v>
      </c>
      <c r="J419" s="15">
        <f t="shared" si="59"/>
        <v>0</v>
      </c>
      <c r="K419" s="15">
        <f t="shared" si="60"/>
        <v>0</v>
      </c>
      <c r="L419" s="58">
        <f>'Luxjacky Assumptions Monthly'!$M$8*'Luxjacky Original'!G419</f>
        <v>0</v>
      </c>
      <c r="M419" s="58">
        <f>'Luxjacky Assumptions Monthly'!$M$6*'Luxjacky Assumptions Monthly'!$M$8*'Luxjacky Original'!F419</f>
        <v>3450.5</v>
      </c>
      <c r="N419" s="58">
        <f t="shared" si="62"/>
        <v>3450.5</v>
      </c>
      <c r="O419" s="58"/>
    </row>
    <row r="420" spans="1:15" x14ac:dyDescent="0.3">
      <c r="A420" s="60">
        <v>42788</v>
      </c>
      <c r="B420" s="15">
        <f t="shared" si="54"/>
        <v>2017</v>
      </c>
      <c r="C420" s="15">
        <f t="shared" si="55"/>
        <v>2</v>
      </c>
      <c r="D420" s="15">
        <f t="shared" si="56"/>
        <v>4</v>
      </c>
      <c r="E420" s="15">
        <f t="shared" si="57"/>
        <v>0</v>
      </c>
      <c r="F420" s="15">
        <v>6754</v>
      </c>
      <c r="G420" s="15">
        <v>0</v>
      </c>
      <c r="H420" s="62">
        <f t="shared" si="58"/>
        <v>130.3874692669433</v>
      </c>
      <c r="I420" s="62">
        <f t="shared" si="61"/>
        <v>147</v>
      </c>
      <c r="J420" s="15">
        <f t="shared" si="59"/>
        <v>0</v>
      </c>
      <c r="K420" s="15">
        <f t="shared" si="60"/>
        <v>0</v>
      </c>
      <c r="L420" s="58">
        <f>'Luxjacky Assumptions Monthly'!$M$8*'Luxjacky Original'!G420</f>
        <v>0</v>
      </c>
      <c r="M420" s="58">
        <f>'Luxjacky Assumptions Monthly'!$M$6*'Luxjacky Assumptions Monthly'!$M$8*'Luxjacky Original'!F420</f>
        <v>3377</v>
      </c>
      <c r="N420" s="58">
        <f t="shared" si="62"/>
        <v>3377</v>
      </c>
      <c r="O420" s="58"/>
    </row>
    <row r="421" spans="1:15" x14ac:dyDescent="0.3">
      <c r="A421" s="60">
        <v>42789</v>
      </c>
      <c r="B421" s="15">
        <f t="shared" si="54"/>
        <v>2017</v>
      </c>
      <c r="C421" s="15">
        <f t="shared" si="55"/>
        <v>2</v>
      </c>
      <c r="D421" s="15">
        <f t="shared" si="56"/>
        <v>5</v>
      </c>
      <c r="E421" s="15">
        <f t="shared" si="57"/>
        <v>0</v>
      </c>
      <c r="F421" s="15">
        <v>6618</v>
      </c>
      <c r="G421" s="15">
        <v>0</v>
      </c>
      <c r="H421" s="62">
        <f t="shared" si="58"/>
        <v>111.13629277128595</v>
      </c>
      <c r="I421" s="62">
        <f t="shared" si="61"/>
        <v>136</v>
      </c>
      <c r="J421" s="15">
        <f t="shared" si="59"/>
        <v>0</v>
      </c>
      <c r="K421" s="15">
        <f t="shared" si="60"/>
        <v>0</v>
      </c>
      <c r="L421" s="58">
        <f>'Luxjacky Assumptions Monthly'!$M$8*'Luxjacky Original'!G421</f>
        <v>0</v>
      </c>
      <c r="M421" s="58">
        <f>'Luxjacky Assumptions Monthly'!$M$6*'Luxjacky Assumptions Monthly'!$M$8*'Luxjacky Original'!F421</f>
        <v>3309</v>
      </c>
      <c r="N421" s="58">
        <f t="shared" si="62"/>
        <v>3309</v>
      </c>
      <c r="O421" s="58"/>
    </row>
    <row r="422" spans="1:15" x14ac:dyDescent="0.3">
      <c r="A422" s="60">
        <v>42790</v>
      </c>
      <c r="B422" s="15">
        <f t="shared" si="54"/>
        <v>2017</v>
      </c>
      <c r="C422" s="15">
        <f t="shared" si="55"/>
        <v>2</v>
      </c>
      <c r="D422" s="15">
        <f t="shared" si="56"/>
        <v>6</v>
      </c>
      <c r="E422" s="15">
        <f t="shared" si="57"/>
        <v>1</v>
      </c>
      <c r="F422" s="15">
        <v>6516</v>
      </c>
      <c r="G422" s="15">
        <v>0</v>
      </c>
      <c r="H422" s="62">
        <f t="shared" si="58"/>
        <v>92.764556757211977</v>
      </c>
      <c r="I422" s="62">
        <f t="shared" si="61"/>
        <v>102</v>
      </c>
      <c r="J422" s="15">
        <f t="shared" si="59"/>
        <v>0</v>
      </c>
      <c r="K422" s="15">
        <f t="shared" si="60"/>
        <v>0</v>
      </c>
      <c r="L422" s="58">
        <f>'Luxjacky Assumptions Monthly'!$M$8*'Luxjacky Original'!G422</f>
        <v>0</v>
      </c>
      <c r="M422" s="58">
        <f>'Luxjacky Assumptions Monthly'!$M$6*'Luxjacky Assumptions Monthly'!$M$8*'Luxjacky Original'!F422</f>
        <v>3258</v>
      </c>
      <c r="N422" s="58">
        <f t="shared" si="62"/>
        <v>3258</v>
      </c>
      <c r="O422" s="58"/>
    </row>
    <row r="423" spans="1:15" x14ac:dyDescent="0.3">
      <c r="A423" s="60">
        <v>42791</v>
      </c>
      <c r="B423" s="15">
        <f t="shared" si="54"/>
        <v>2017</v>
      </c>
      <c r="C423" s="15">
        <f t="shared" si="55"/>
        <v>2</v>
      </c>
      <c r="D423" s="15">
        <f t="shared" si="56"/>
        <v>7</v>
      </c>
      <c r="E423" s="15">
        <f t="shared" si="57"/>
        <v>1</v>
      </c>
      <c r="F423" s="15">
        <v>6431</v>
      </c>
      <c r="G423" s="15">
        <v>0</v>
      </c>
      <c r="H423" s="62">
        <f t="shared" si="58"/>
        <v>54.845078347211604</v>
      </c>
      <c r="I423" s="62">
        <f t="shared" si="61"/>
        <v>85</v>
      </c>
      <c r="J423" s="15">
        <f t="shared" si="59"/>
        <v>0</v>
      </c>
      <c r="K423" s="15">
        <f t="shared" si="60"/>
        <v>0</v>
      </c>
      <c r="L423" s="58">
        <f>'Luxjacky Assumptions Monthly'!$M$8*'Luxjacky Original'!G423</f>
        <v>0</v>
      </c>
      <c r="M423" s="58">
        <f>'Luxjacky Assumptions Monthly'!$M$6*'Luxjacky Assumptions Monthly'!$M$8*'Luxjacky Original'!F423</f>
        <v>3215.5</v>
      </c>
      <c r="N423" s="58">
        <f t="shared" si="62"/>
        <v>3215.5</v>
      </c>
      <c r="O423" s="58"/>
    </row>
    <row r="424" spans="1:15" x14ac:dyDescent="0.3">
      <c r="A424" s="60">
        <v>42792</v>
      </c>
      <c r="B424" s="15">
        <f t="shared" si="54"/>
        <v>2017</v>
      </c>
      <c r="C424" s="15">
        <f t="shared" si="55"/>
        <v>2</v>
      </c>
      <c r="D424" s="15">
        <f t="shared" si="56"/>
        <v>1</v>
      </c>
      <c r="E424" s="15">
        <f t="shared" si="57"/>
        <v>0</v>
      </c>
      <c r="F424" s="15">
        <v>6366</v>
      </c>
      <c r="G424" s="15">
        <v>0</v>
      </c>
      <c r="H424" s="62">
        <f t="shared" si="58"/>
        <v>139.00896415253717</v>
      </c>
      <c r="I424" s="62">
        <f t="shared" si="61"/>
        <v>65</v>
      </c>
      <c r="J424" s="15">
        <f t="shared" si="59"/>
        <v>0</v>
      </c>
      <c r="K424" s="15">
        <f t="shared" si="60"/>
        <v>0</v>
      </c>
      <c r="L424" s="58">
        <f>'Luxjacky Assumptions Monthly'!$M$8*'Luxjacky Original'!G424</f>
        <v>0</v>
      </c>
      <c r="M424" s="58">
        <f>'Luxjacky Assumptions Monthly'!$M$6*'Luxjacky Assumptions Monthly'!$M$8*'Luxjacky Original'!F424</f>
        <v>3183</v>
      </c>
      <c r="N424" s="58">
        <f t="shared" si="62"/>
        <v>3183</v>
      </c>
      <c r="O424" s="58"/>
    </row>
    <row r="425" spans="1:15" x14ac:dyDescent="0.3">
      <c r="A425" s="60">
        <v>42793</v>
      </c>
      <c r="B425" s="15">
        <f t="shared" si="54"/>
        <v>2017</v>
      </c>
      <c r="C425" s="15">
        <f t="shared" si="55"/>
        <v>2</v>
      </c>
      <c r="D425" s="15">
        <f t="shared" si="56"/>
        <v>2</v>
      </c>
      <c r="E425" s="15">
        <f t="shared" si="57"/>
        <v>0</v>
      </c>
      <c r="F425" s="15">
        <v>6217</v>
      </c>
      <c r="G425" s="15">
        <v>0</v>
      </c>
      <c r="H425" s="62">
        <f t="shared" si="58"/>
        <v>143.62664639431352</v>
      </c>
      <c r="I425" s="62">
        <f t="shared" si="61"/>
        <v>149</v>
      </c>
      <c r="J425" s="15">
        <f t="shared" si="59"/>
        <v>0</v>
      </c>
      <c r="K425" s="15">
        <f t="shared" si="60"/>
        <v>0</v>
      </c>
      <c r="L425" s="58">
        <f>'Luxjacky Assumptions Monthly'!$M$8*'Luxjacky Original'!G425</f>
        <v>0</v>
      </c>
      <c r="M425" s="58">
        <f>'Luxjacky Assumptions Monthly'!$M$6*'Luxjacky Assumptions Monthly'!$M$8*'Luxjacky Original'!F425</f>
        <v>3108.5</v>
      </c>
      <c r="N425" s="58">
        <f t="shared" si="62"/>
        <v>3108.5</v>
      </c>
      <c r="O425" s="58"/>
    </row>
    <row r="426" spans="1:15" x14ac:dyDescent="0.3">
      <c r="A426" s="60">
        <v>42794</v>
      </c>
      <c r="B426" s="15">
        <f t="shared" si="54"/>
        <v>2017</v>
      </c>
      <c r="C426" s="15">
        <f t="shared" si="55"/>
        <v>2</v>
      </c>
      <c r="D426" s="15">
        <f t="shared" si="56"/>
        <v>3</v>
      </c>
      <c r="E426" s="15">
        <f t="shared" si="57"/>
        <v>0</v>
      </c>
      <c r="F426" s="15">
        <v>6062</v>
      </c>
      <c r="G426" s="15">
        <v>0</v>
      </c>
      <c r="H426" s="62">
        <f t="shared" si="58"/>
        <v>141.01603867957496</v>
      </c>
      <c r="I426" s="62">
        <f t="shared" si="61"/>
        <v>155</v>
      </c>
      <c r="J426" s="15">
        <f t="shared" si="59"/>
        <v>0</v>
      </c>
      <c r="K426" s="15">
        <f t="shared" si="60"/>
        <v>0</v>
      </c>
      <c r="L426" s="58">
        <f>'Luxjacky Assumptions Monthly'!$M$8*'Luxjacky Original'!G426</f>
        <v>0</v>
      </c>
      <c r="M426" s="58">
        <f>'Luxjacky Assumptions Monthly'!$M$6*'Luxjacky Assumptions Monthly'!$M$8*'Luxjacky Original'!F426</f>
        <v>3031</v>
      </c>
      <c r="N426" s="58">
        <f t="shared" si="62"/>
        <v>3031</v>
      </c>
      <c r="O426" s="58"/>
    </row>
    <row r="427" spans="1:15" x14ac:dyDescent="0.3">
      <c r="A427" s="60">
        <v>42795</v>
      </c>
      <c r="B427" s="15">
        <f t="shared" si="54"/>
        <v>2017</v>
      </c>
      <c r="C427" s="15">
        <f t="shared" si="55"/>
        <v>3</v>
      </c>
      <c r="D427" s="15">
        <f t="shared" si="56"/>
        <v>4</v>
      </c>
      <c r="E427" s="15">
        <f t="shared" si="57"/>
        <v>0</v>
      </c>
      <c r="F427" s="15">
        <v>5916</v>
      </c>
      <c r="G427" s="15">
        <v>0</v>
      </c>
      <c r="H427" s="62">
        <f t="shared" si="58"/>
        <v>133.37604039918003</v>
      </c>
      <c r="I427" s="62">
        <f t="shared" si="61"/>
        <v>146</v>
      </c>
      <c r="J427" s="15">
        <f t="shared" si="59"/>
        <v>0</v>
      </c>
      <c r="K427" s="15">
        <f t="shared" si="60"/>
        <v>0</v>
      </c>
      <c r="L427" s="58">
        <f>'Luxjacky Assumptions Monthly'!$M$8*'Luxjacky Original'!G427</f>
        <v>0</v>
      </c>
      <c r="M427" s="58">
        <f>'Luxjacky Assumptions Monthly'!$M$6*'Luxjacky Assumptions Monthly'!$M$8*'Luxjacky Original'!F427</f>
        <v>2958</v>
      </c>
      <c r="N427" s="58">
        <f t="shared" si="62"/>
        <v>2958</v>
      </c>
      <c r="O427" s="58"/>
    </row>
    <row r="428" spans="1:15" x14ac:dyDescent="0.3">
      <c r="A428" s="60">
        <v>42796</v>
      </c>
      <c r="B428" s="15">
        <f t="shared" si="54"/>
        <v>2017</v>
      </c>
      <c r="C428" s="15">
        <f t="shared" si="55"/>
        <v>3</v>
      </c>
      <c r="D428" s="15">
        <f t="shared" si="56"/>
        <v>5</v>
      </c>
      <c r="E428" s="15">
        <f t="shared" si="57"/>
        <v>0</v>
      </c>
      <c r="F428" s="15">
        <v>5786</v>
      </c>
      <c r="G428" s="15">
        <v>0</v>
      </c>
      <c r="H428" s="62">
        <f t="shared" si="58"/>
        <v>114.12486390352271</v>
      </c>
      <c r="I428" s="62">
        <f t="shared" si="61"/>
        <v>130</v>
      </c>
      <c r="J428" s="15">
        <f t="shared" si="59"/>
        <v>0</v>
      </c>
      <c r="K428" s="15">
        <f t="shared" si="60"/>
        <v>0</v>
      </c>
      <c r="L428" s="58">
        <f>'Luxjacky Assumptions Monthly'!$M$8*'Luxjacky Original'!G428</f>
        <v>0</v>
      </c>
      <c r="M428" s="58">
        <f>'Luxjacky Assumptions Monthly'!$M$6*'Luxjacky Assumptions Monthly'!$M$8*'Luxjacky Original'!F428</f>
        <v>2893</v>
      </c>
      <c r="N428" s="58">
        <f t="shared" si="62"/>
        <v>2893</v>
      </c>
      <c r="O428" s="58"/>
    </row>
    <row r="429" spans="1:15" x14ac:dyDescent="0.3">
      <c r="A429" s="60">
        <v>42797</v>
      </c>
      <c r="B429" s="15">
        <f t="shared" si="54"/>
        <v>2017</v>
      </c>
      <c r="C429" s="15">
        <f t="shared" si="55"/>
        <v>3</v>
      </c>
      <c r="D429" s="15">
        <f t="shared" si="56"/>
        <v>6</v>
      </c>
      <c r="E429" s="15">
        <f t="shared" si="57"/>
        <v>1</v>
      </c>
      <c r="F429" s="15">
        <v>5673</v>
      </c>
      <c r="G429" s="15">
        <v>0</v>
      </c>
      <c r="H429" s="62">
        <f t="shared" si="58"/>
        <v>95.753127889448706</v>
      </c>
      <c r="I429" s="62">
        <f t="shared" si="61"/>
        <v>113</v>
      </c>
      <c r="J429" s="15">
        <f t="shared" si="59"/>
        <v>0</v>
      </c>
      <c r="K429" s="15">
        <f t="shared" si="60"/>
        <v>0</v>
      </c>
      <c r="L429" s="58">
        <f>'Luxjacky Assumptions Monthly'!$M$8*'Luxjacky Original'!G429</f>
        <v>0</v>
      </c>
      <c r="M429" s="58">
        <f>'Luxjacky Assumptions Monthly'!$M$6*'Luxjacky Assumptions Monthly'!$M$8*'Luxjacky Original'!F429</f>
        <v>2836.5</v>
      </c>
      <c r="N429" s="58">
        <f t="shared" si="62"/>
        <v>2836.5</v>
      </c>
      <c r="O429" s="58"/>
    </row>
    <row r="430" spans="1:15" x14ac:dyDescent="0.3">
      <c r="A430" s="60">
        <v>42798</v>
      </c>
      <c r="B430" s="15">
        <f t="shared" si="54"/>
        <v>2017</v>
      </c>
      <c r="C430" s="15">
        <f t="shared" si="55"/>
        <v>3</v>
      </c>
      <c r="D430" s="15">
        <f t="shared" si="56"/>
        <v>7</v>
      </c>
      <c r="E430" s="15">
        <f t="shared" si="57"/>
        <v>1</v>
      </c>
      <c r="F430" s="15">
        <v>5584</v>
      </c>
      <c r="G430" s="15">
        <v>0</v>
      </c>
      <c r="H430" s="62">
        <f t="shared" si="58"/>
        <v>57.833649479448347</v>
      </c>
      <c r="I430" s="62">
        <f t="shared" si="61"/>
        <v>89</v>
      </c>
      <c r="J430" s="15">
        <f t="shared" si="59"/>
        <v>0</v>
      </c>
      <c r="K430" s="15">
        <f t="shared" si="60"/>
        <v>0</v>
      </c>
      <c r="L430" s="58">
        <f>'Luxjacky Assumptions Monthly'!$M$8*'Luxjacky Original'!G430</f>
        <v>0</v>
      </c>
      <c r="M430" s="58">
        <f>'Luxjacky Assumptions Monthly'!$M$6*'Luxjacky Assumptions Monthly'!$M$8*'Luxjacky Original'!F430</f>
        <v>2792</v>
      </c>
      <c r="N430" s="58">
        <f t="shared" si="62"/>
        <v>2792</v>
      </c>
      <c r="O430" s="58"/>
    </row>
    <row r="431" spans="1:15" x14ac:dyDescent="0.3">
      <c r="A431" s="60">
        <v>42799</v>
      </c>
      <c r="B431" s="15">
        <f t="shared" si="54"/>
        <v>2017</v>
      </c>
      <c r="C431" s="15">
        <f t="shared" si="55"/>
        <v>3</v>
      </c>
      <c r="D431" s="15">
        <f t="shared" si="56"/>
        <v>1</v>
      </c>
      <c r="E431" s="15">
        <f t="shared" si="57"/>
        <v>0</v>
      </c>
      <c r="F431" s="15">
        <v>5519</v>
      </c>
      <c r="G431" s="15">
        <v>0</v>
      </c>
      <c r="H431" s="62">
        <f t="shared" si="58"/>
        <v>141.9975352847739</v>
      </c>
      <c r="I431" s="62">
        <f t="shared" si="61"/>
        <v>65</v>
      </c>
      <c r="J431" s="15">
        <f t="shared" si="59"/>
        <v>0</v>
      </c>
      <c r="K431" s="15">
        <f t="shared" si="60"/>
        <v>0</v>
      </c>
      <c r="L431" s="58">
        <f>'Luxjacky Assumptions Monthly'!$M$8*'Luxjacky Original'!G431</f>
        <v>0</v>
      </c>
      <c r="M431" s="58">
        <f>'Luxjacky Assumptions Monthly'!$M$6*'Luxjacky Assumptions Monthly'!$M$8*'Luxjacky Original'!F431</f>
        <v>2759.5</v>
      </c>
      <c r="N431" s="58">
        <f t="shared" si="62"/>
        <v>2759.5</v>
      </c>
      <c r="O431" s="58"/>
    </row>
    <row r="432" spans="1:15" x14ac:dyDescent="0.3">
      <c r="A432" s="60">
        <v>42800</v>
      </c>
      <c r="B432" s="15">
        <f t="shared" si="54"/>
        <v>2017</v>
      </c>
      <c r="C432" s="15">
        <f t="shared" si="55"/>
        <v>3</v>
      </c>
      <c r="D432" s="15">
        <f t="shared" si="56"/>
        <v>2</v>
      </c>
      <c r="E432" s="15">
        <f t="shared" si="57"/>
        <v>0</v>
      </c>
      <c r="F432" s="15">
        <v>5385</v>
      </c>
      <c r="G432" s="15">
        <v>0</v>
      </c>
      <c r="H432" s="62">
        <f t="shared" si="58"/>
        <v>146.61521752655025</v>
      </c>
      <c r="I432" s="62">
        <f t="shared" si="61"/>
        <v>134</v>
      </c>
      <c r="J432" s="15">
        <f t="shared" si="59"/>
        <v>0</v>
      </c>
      <c r="K432" s="15">
        <f t="shared" si="60"/>
        <v>0</v>
      </c>
      <c r="L432" s="58">
        <f>'Luxjacky Assumptions Monthly'!$M$8*'Luxjacky Original'!G432</f>
        <v>0</v>
      </c>
      <c r="M432" s="58">
        <f>'Luxjacky Assumptions Monthly'!$M$6*'Luxjacky Assumptions Monthly'!$M$8*'Luxjacky Original'!F432</f>
        <v>2692.5</v>
      </c>
      <c r="N432" s="58">
        <f t="shared" si="62"/>
        <v>2692.5</v>
      </c>
      <c r="O432" s="58"/>
    </row>
    <row r="433" spans="1:15" x14ac:dyDescent="0.3">
      <c r="A433" s="60">
        <v>42801</v>
      </c>
      <c r="B433" s="15">
        <f t="shared" si="54"/>
        <v>2017</v>
      </c>
      <c r="C433" s="15">
        <f t="shared" si="55"/>
        <v>3</v>
      </c>
      <c r="D433" s="15">
        <f t="shared" si="56"/>
        <v>3</v>
      </c>
      <c r="E433" s="15">
        <f t="shared" si="57"/>
        <v>0</v>
      </c>
      <c r="F433" s="15">
        <v>5234</v>
      </c>
      <c r="G433" s="15">
        <v>0</v>
      </c>
      <c r="H433" s="62">
        <f t="shared" si="58"/>
        <v>144.00460981181172</v>
      </c>
      <c r="I433" s="62">
        <f t="shared" si="61"/>
        <v>151</v>
      </c>
      <c r="J433" s="15">
        <f t="shared" si="59"/>
        <v>0</v>
      </c>
      <c r="K433" s="15">
        <f t="shared" si="60"/>
        <v>0</v>
      </c>
      <c r="L433" s="58">
        <f>'Luxjacky Assumptions Monthly'!$M$8*'Luxjacky Original'!G433</f>
        <v>0</v>
      </c>
      <c r="M433" s="58">
        <f>'Luxjacky Assumptions Monthly'!$M$6*'Luxjacky Assumptions Monthly'!$M$8*'Luxjacky Original'!F433</f>
        <v>2617</v>
      </c>
      <c r="N433" s="58">
        <f t="shared" si="62"/>
        <v>2617</v>
      </c>
      <c r="O433" s="58"/>
    </row>
    <row r="434" spans="1:15" x14ac:dyDescent="0.3">
      <c r="A434" s="60">
        <v>42802</v>
      </c>
      <c r="B434" s="15">
        <f t="shared" si="54"/>
        <v>2017</v>
      </c>
      <c r="C434" s="15">
        <f t="shared" si="55"/>
        <v>3</v>
      </c>
      <c r="D434" s="15">
        <f t="shared" si="56"/>
        <v>4</v>
      </c>
      <c r="E434" s="15">
        <f t="shared" si="57"/>
        <v>0</v>
      </c>
      <c r="F434" s="15">
        <v>5091</v>
      </c>
      <c r="G434" s="15">
        <v>0</v>
      </c>
      <c r="H434" s="62">
        <f t="shared" si="58"/>
        <v>133.37604039918003</v>
      </c>
      <c r="I434" s="62">
        <f t="shared" si="61"/>
        <v>143</v>
      </c>
      <c r="J434" s="15">
        <f t="shared" si="59"/>
        <v>0</v>
      </c>
      <c r="K434" s="15">
        <f t="shared" si="60"/>
        <v>0</v>
      </c>
      <c r="L434" s="58">
        <f>'Luxjacky Assumptions Monthly'!$M$8*'Luxjacky Original'!G434</f>
        <v>0</v>
      </c>
      <c r="M434" s="58">
        <f>'Luxjacky Assumptions Monthly'!$M$6*'Luxjacky Assumptions Monthly'!$M$8*'Luxjacky Original'!F434</f>
        <v>2545.5</v>
      </c>
      <c r="N434" s="58">
        <f t="shared" si="62"/>
        <v>2545.5</v>
      </c>
      <c r="O434" s="58"/>
    </row>
    <row r="435" spans="1:15" x14ac:dyDescent="0.3">
      <c r="A435" s="60">
        <v>42803</v>
      </c>
      <c r="B435" s="15">
        <f t="shared" si="54"/>
        <v>2017</v>
      </c>
      <c r="C435" s="15">
        <f t="shared" si="55"/>
        <v>3</v>
      </c>
      <c r="D435" s="15">
        <f t="shared" si="56"/>
        <v>5</v>
      </c>
      <c r="E435" s="15">
        <f t="shared" si="57"/>
        <v>0</v>
      </c>
      <c r="F435" s="15">
        <v>4951</v>
      </c>
      <c r="G435" s="15">
        <v>0</v>
      </c>
      <c r="H435" s="62">
        <f t="shared" si="58"/>
        <v>114.12486390352271</v>
      </c>
      <c r="I435" s="62">
        <f t="shared" si="61"/>
        <v>140</v>
      </c>
      <c r="J435" s="15">
        <f t="shared" si="59"/>
        <v>0</v>
      </c>
      <c r="K435" s="15">
        <f t="shared" si="60"/>
        <v>0</v>
      </c>
      <c r="L435" s="58">
        <f>'Luxjacky Assumptions Monthly'!$M$8*'Luxjacky Original'!G435</f>
        <v>0</v>
      </c>
      <c r="M435" s="58">
        <f>'Luxjacky Assumptions Monthly'!$M$6*'Luxjacky Assumptions Monthly'!$M$8*'Luxjacky Original'!F435</f>
        <v>2475.5</v>
      </c>
      <c r="N435" s="58">
        <f t="shared" si="62"/>
        <v>2475.5</v>
      </c>
      <c r="O435" s="58"/>
    </row>
    <row r="436" spans="1:15" x14ac:dyDescent="0.3">
      <c r="A436" s="60">
        <v>42804</v>
      </c>
      <c r="B436" s="15">
        <f t="shared" si="54"/>
        <v>2017</v>
      </c>
      <c r="C436" s="15">
        <f t="shared" si="55"/>
        <v>3</v>
      </c>
      <c r="D436" s="15">
        <f t="shared" si="56"/>
        <v>6</v>
      </c>
      <c r="E436" s="15">
        <f t="shared" si="57"/>
        <v>1</v>
      </c>
      <c r="F436" s="15">
        <v>4847</v>
      </c>
      <c r="G436" s="15">
        <v>0</v>
      </c>
      <c r="H436" s="62">
        <f t="shared" si="58"/>
        <v>95.753127889448706</v>
      </c>
      <c r="I436" s="62">
        <f t="shared" si="61"/>
        <v>104</v>
      </c>
      <c r="J436" s="15">
        <f t="shared" si="59"/>
        <v>0</v>
      </c>
      <c r="K436" s="15">
        <f t="shared" si="60"/>
        <v>0</v>
      </c>
      <c r="L436" s="58">
        <f>'Luxjacky Assumptions Monthly'!$M$8*'Luxjacky Original'!G436</f>
        <v>0</v>
      </c>
      <c r="M436" s="58">
        <f>'Luxjacky Assumptions Monthly'!$M$6*'Luxjacky Assumptions Monthly'!$M$8*'Luxjacky Original'!F436</f>
        <v>2423.5</v>
      </c>
      <c r="N436" s="58">
        <f t="shared" si="62"/>
        <v>2423.5</v>
      </c>
      <c r="O436" s="58"/>
    </row>
    <row r="437" spans="1:15" x14ac:dyDescent="0.3">
      <c r="A437" s="60">
        <v>42805</v>
      </c>
      <c r="B437" s="15">
        <f t="shared" si="54"/>
        <v>2017</v>
      </c>
      <c r="C437" s="15">
        <f t="shared" si="55"/>
        <v>3</v>
      </c>
      <c r="D437" s="15">
        <f t="shared" si="56"/>
        <v>7</v>
      </c>
      <c r="E437" s="15">
        <f t="shared" si="57"/>
        <v>1</v>
      </c>
      <c r="F437" s="15">
        <v>4741</v>
      </c>
      <c r="G437" s="15">
        <v>0</v>
      </c>
      <c r="H437" s="62">
        <f t="shared" si="58"/>
        <v>57.833649479448347</v>
      </c>
      <c r="I437" s="62">
        <f t="shared" si="61"/>
        <v>106</v>
      </c>
      <c r="J437" s="15">
        <f t="shared" si="59"/>
        <v>0</v>
      </c>
      <c r="K437" s="15">
        <f t="shared" si="60"/>
        <v>0</v>
      </c>
      <c r="L437" s="58">
        <f>'Luxjacky Assumptions Monthly'!$M$8*'Luxjacky Original'!G437</f>
        <v>0</v>
      </c>
      <c r="M437" s="58">
        <f>'Luxjacky Assumptions Monthly'!$M$6*'Luxjacky Assumptions Monthly'!$M$8*'Luxjacky Original'!F437</f>
        <v>2370.5</v>
      </c>
      <c r="N437" s="58">
        <f t="shared" si="62"/>
        <v>2370.5</v>
      </c>
      <c r="O437" s="58"/>
    </row>
    <row r="438" spans="1:15" x14ac:dyDescent="0.3">
      <c r="A438" s="60">
        <v>42806</v>
      </c>
      <c r="B438" s="15">
        <f t="shared" si="54"/>
        <v>2017</v>
      </c>
      <c r="C438" s="15">
        <f t="shared" si="55"/>
        <v>3</v>
      </c>
      <c r="D438" s="15">
        <f t="shared" si="56"/>
        <v>1</v>
      </c>
      <c r="E438" s="15">
        <f t="shared" si="57"/>
        <v>0</v>
      </c>
      <c r="F438" s="15">
        <v>4679</v>
      </c>
      <c r="G438" s="15">
        <v>0</v>
      </c>
      <c r="H438" s="62">
        <f t="shared" si="58"/>
        <v>141.9975352847739</v>
      </c>
      <c r="I438" s="62">
        <f t="shared" si="61"/>
        <v>62</v>
      </c>
      <c r="J438" s="15">
        <f t="shared" si="59"/>
        <v>0</v>
      </c>
      <c r="K438" s="15">
        <f t="shared" si="60"/>
        <v>0</v>
      </c>
      <c r="L438" s="58">
        <f>'Luxjacky Assumptions Monthly'!$M$8*'Luxjacky Original'!G438</f>
        <v>0</v>
      </c>
      <c r="M438" s="58">
        <f>'Luxjacky Assumptions Monthly'!$M$6*'Luxjacky Assumptions Monthly'!$M$8*'Luxjacky Original'!F438</f>
        <v>2339.5</v>
      </c>
      <c r="N438" s="58">
        <f t="shared" si="62"/>
        <v>2339.5</v>
      </c>
      <c r="O438" s="58"/>
    </row>
    <row r="439" spans="1:15" x14ac:dyDescent="0.3">
      <c r="A439" s="60">
        <v>42807</v>
      </c>
      <c r="B439" s="15">
        <f t="shared" si="54"/>
        <v>2017</v>
      </c>
      <c r="C439" s="15">
        <f t="shared" si="55"/>
        <v>3</v>
      </c>
      <c r="D439" s="15">
        <f t="shared" si="56"/>
        <v>2</v>
      </c>
      <c r="E439" s="15">
        <f t="shared" si="57"/>
        <v>0</v>
      </c>
      <c r="F439" s="15">
        <v>4523</v>
      </c>
      <c r="G439" s="15">
        <v>0</v>
      </c>
      <c r="H439" s="62">
        <f t="shared" si="58"/>
        <v>146.61521752655025</v>
      </c>
      <c r="I439" s="62">
        <f t="shared" si="61"/>
        <v>156</v>
      </c>
      <c r="J439" s="15">
        <f t="shared" si="59"/>
        <v>0</v>
      </c>
      <c r="K439" s="15">
        <f t="shared" si="60"/>
        <v>0</v>
      </c>
      <c r="L439" s="58">
        <f>'Luxjacky Assumptions Monthly'!$M$8*'Luxjacky Original'!G439</f>
        <v>0</v>
      </c>
      <c r="M439" s="58">
        <f>'Luxjacky Assumptions Monthly'!$M$6*'Luxjacky Assumptions Monthly'!$M$8*'Luxjacky Original'!F439</f>
        <v>2261.5</v>
      </c>
      <c r="N439" s="58">
        <f t="shared" si="62"/>
        <v>2261.5</v>
      </c>
      <c r="O439" s="58"/>
    </row>
    <row r="440" spans="1:15" x14ac:dyDescent="0.3">
      <c r="A440" s="60">
        <v>42808</v>
      </c>
      <c r="B440" s="15">
        <f t="shared" si="54"/>
        <v>2017</v>
      </c>
      <c r="C440" s="15">
        <f t="shared" si="55"/>
        <v>3</v>
      </c>
      <c r="D440" s="15">
        <f t="shared" si="56"/>
        <v>3</v>
      </c>
      <c r="E440" s="15">
        <f t="shared" si="57"/>
        <v>0</v>
      </c>
      <c r="F440" s="15">
        <v>4376</v>
      </c>
      <c r="G440" s="15">
        <v>0</v>
      </c>
      <c r="H440" s="62">
        <f t="shared" si="58"/>
        <v>144.00460981181172</v>
      </c>
      <c r="I440" s="62">
        <f t="shared" si="61"/>
        <v>147</v>
      </c>
      <c r="J440" s="15">
        <f t="shared" si="59"/>
        <v>0</v>
      </c>
      <c r="K440" s="15">
        <f t="shared" si="60"/>
        <v>0</v>
      </c>
      <c r="L440" s="58">
        <f>'Luxjacky Assumptions Monthly'!$M$8*'Luxjacky Original'!G440</f>
        <v>0</v>
      </c>
      <c r="M440" s="58">
        <f>'Luxjacky Assumptions Monthly'!$M$6*'Luxjacky Assumptions Monthly'!$M$8*'Luxjacky Original'!F440</f>
        <v>2188</v>
      </c>
      <c r="N440" s="58">
        <f t="shared" si="62"/>
        <v>2188</v>
      </c>
      <c r="O440" s="58"/>
    </row>
    <row r="441" spans="1:15" x14ac:dyDescent="0.3">
      <c r="A441" s="60">
        <v>42809</v>
      </c>
      <c r="B441" s="15">
        <f t="shared" si="54"/>
        <v>2017</v>
      </c>
      <c r="C441" s="15">
        <f t="shared" si="55"/>
        <v>3</v>
      </c>
      <c r="D441" s="15">
        <f t="shared" si="56"/>
        <v>4</v>
      </c>
      <c r="E441" s="15">
        <f t="shared" si="57"/>
        <v>0</v>
      </c>
      <c r="F441" s="15">
        <v>4244</v>
      </c>
      <c r="G441" s="15">
        <v>0</v>
      </c>
      <c r="H441" s="62">
        <f t="shared" si="58"/>
        <v>133.37604039918003</v>
      </c>
      <c r="I441" s="62">
        <f t="shared" si="61"/>
        <v>132</v>
      </c>
      <c r="J441" s="15">
        <f t="shared" si="59"/>
        <v>0</v>
      </c>
      <c r="K441" s="15">
        <f t="shared" si="60"/>
        <v>0</v>
      </c>
      <c r="L441" s="58">
        <f>'Luxjacky Assumptions Monthly'!$M$8*'Luxjacky Original'!G441</f>
        <v>0</v>
      </c>
      <c r="M441" s="58">
        <f>'Luxjacky Assumptions Monthly'!$M$6*'Luxjacky Assumptions Monthly'!$M$8*'Luxjacky Original'!F441</f>
        <v>2122</v>
      </c>
      <c r="N441" s="58">
        <f t="shared" si="62"/>
        <v>2122</v>
      </c>
      <c r="O441" s="58"/>
    </row>
    <row r="442" spans="1:15" x14ac:dyDescent="0.3">
      <c r="A442" s="60">
        <v>42810</v>
      </c>
      <c r="B442" s="15">
        <f t="shared" si="54"/>
        <v>2017</v>
      </c>
      <c r="C442" s="15">
        <f t="shared" si="55"/>
        <v>3</v>
      </c>
      <c r="D442" s="15">
        <f t="shared" si="56"/>
        <v>5</v>
      </c>
      <c r="E442" s="15">
        <f t="shared" si="57"/>
        <v>0</v>
      </c>
      <c r="F442" s="15">
        <v>4098</v>
      </c>
      <c r="G442" s="15">
        <v>0</v>
      </c>
      <c r="H442" s="62">
        <f t="shared" si="58"/>
        <v>114.12486390352271</v>
      </c>
      <c r="I442" s="62">
        <f t="shared" si="61"/>
        <v>146</v>
      </c>
      <c r="J442" s="15">
        <f t="shared" si="59"/>
        <v>0</v>
      </c>
      <c r="K442" s="15">
        <f t="shared" si="60"/>
        <v>0</v>
      </c>
      <c r="L442" s="58">
        <f>'Luxjacky Assumptions Monthly'!$M$8*'Luxjacky Original'!G442</f>
        <v>0</v>
      </c>
      <c r="M442" s="58">
        <f>'Luxjacky Assumptions Monthly'!$M$6*'Luxjacky Assumptions Monthly'!$M$8*'Luxjacky Original'!F442</f>
        <v>2049</v>
      </c>
      <c r="N442" s="58">
        <f t="shared" si="62"/>
        <v>2049</v>
      </c>
      <c r="O442" s="58"/>
    </row>
    <row r="443" spans="1:15" x14ac:dyDescent="0.3">
      <c r="A443" s="60">
        <v>42811</v>
      </c>
      <c r="B443" s="15">
        <f t="shared" si="54"/>
        <v>2017</v>
      </c>
      <c r="C443" s="15">
        <f t="shared" si="55"/>
        <v>3</v>
      </c>
      <c r="D443" s="15">
        <f t="shared" si="56"/>
        <v>6</v>
      </c>
      <c r="E443" s="15">
        <f t="shared" si="57"/>
        <v>1</v>
      </c>
      <c r="F443" s="15">
        <v>3988</v>
      </c>
      <c r="G443" s="15">
        <v>0</v>
      </c>
      <c r="H443" s="62">
        <f t="shared" si="58"/>
        <v>95.753127889448706</v>
      </c>
      <c r="I443" s="62">
        <f t="shared" si="61"/>
        <v>110</v>
      </c>
      <c r="J443" s="15">
        <f t="shared" si="59"/>
        <v>0</v>
      </c>
      <c r="K443" s="15">
        <f t="shared" si="60"/>
        <v>0</v>
      </c>
      <c r="L443" s="58">
        <f>'Luxjacky Assumptions Monthly'!$M$8*'Luxjacky Original'!G443</f>
        <v>0</v>
      </c>
      <c r="M443" s="58">
        <f>'Luxjacky Assumptions Monthly'!$M$6*'Luxjacky Assumptions Monthly'!$M$8*'Luxjacky Original'!F443</f>
        <v>1994</v>
      </c>
      <c r="N443" s="58">
        <f t="shared" si="62"/>
        <v>1994</v>
      </c>
      <c r="O443" s="58"/>
    </row>
    <row r="444" spans="1:15" x14ac:dyDescent="0.3">
      <c r="A444" s="60">
        <v>42812</v>
      </c>
      <c r="B444" s="15">
        <f t="shared" si="54"/>
        <v>2017</v>
      </c>
      <c r="C444" s="15">
        <f t="shared" si="55"/>
        <v>3</v>
      </c>
      <c r="D444" s="15">
        <f t="shared" si="56"/>
        <v>7</v>
      </c>
      <c r="E444" s="15">
        <f t="shared" si="57"/>
        <v>1</v>
      </c>
      <c r="F444" s="15">
        <v>3889</v>
      </c>
      <c r="G444" s="15">
        <v>0</v>
      </c>
      <c r="H444" s="62">
        <f t="shared" si="58"/>
        <v>57.833649479448347</v>
      </c>
      <c r="I444" s="62">
        <f t="shared" si="61"/>
        <v>99</v>
      </c>
      <c r="J444" s="15">
        <f t="shared" si="59"/>
        <v>0</v>
      </c>
      <c r="K444" s="15">
        <f t="shared" si="60"/>
        <v>0</v>
      </c>
      <c r="L444" s="58">
        <f>'Luxjacky Assumptions Monthly'!$M$8*'Luxjacky Original'!G444</f>
        <v>0</v>
      </c>
      <c r="M444" s="58">
        <f>'Luxjacky Assumptions Monthly'!$M$6*'Luxjacky Assumptions Monthly'!$M$8*'Luxjacky Original'!F444</f>
        <v>1944.5</v>
      </c>
      <c r="N444" s="58">
        <f t="shared" si="62"/>
        <v>1944.5</v>
      </c>
      <c r="O444" s="58"/>
    </row>
    <row r="445" spans="1:15" x14ac:dyDescent="0.3">
      <c r="A445" s="60">
        <v>42813</v>
      </c>
      <c r="B445" s="15">
        <f t="shared" si="54"/>
        <v>2017</v>
      </c>
      <c r="C445" s="15">
        <f t="shared" si="55"/>
        <v>3</v>
      </c>
      <c r="D445" s="15">
        <f t="shared" si="56"/>
        <v>1</v>
      </c>
      <c r="E445" s="15">
        <f t="shared" si="57"/>
        <v>0</v>
      </c>
      <c r="F445" s="15">
        <v>3831</v>
      </c>
      <c r="G445" s="15">
        <v>0</v>
      </c>
      <c r="H445" s="62">
        <f t="shared" si="58"/>
        <v>141.9975352847739</v>
      </c>
      <c r="I445" s="62">
        <f t="shared" si="61"/>
        <v>58</v>
      </c>
      <c r="J445" s="15">
        <f t="shared" si="59"/>
        <v>0</v>
      </c>
      <c r="K445" s="15">
        <f t="shared" si="60"/>
        <v>0</v>
      </c>
      <c r="L445" s="58">
        <f>'Luxjacky Assumptions Monthly'!$M$8*'Luxjacky Original'!G445</f>
        <v>0</v>
      </c>
      <c r="M445" s="58">
        <f>'Luxjacky Assumptions Monthly'!$M$6*'Luxjacky Assumptions Monthly'!$M$8*'Luxjacky Original'!F445</f>
        <v>1915.5</v>
      </c>
      <c r="N445" s="58">
        <f t="shared" si="62"/>
        <v>1915.5</v>
      </c>
      <c r="O445" s="58"/>
    </row>
    <row r="446" spans="1:15" x14ac:dyDescent="0.3">
      <c r="A446" s="60">
        <v>42814</v>
      </c>
      <c r="B446" s="15">
        <f t="shared" si="54"/>
        <v>2017</v>
      </c>
      <c r="C446" s="15">
        <f t="shared" si="55"/>
        <v>3</v>
      </c>
      <c r="D446" s="15">
        <f t="shared" si="56"/>
        <v>2</v>
      </c>
      <c r="E446" s="15">
        <f t="shared" si="57"/>
        <v>0</v>
      </c>
      <c r="F446" s="15">
        <v>3703</v>
      </c>
      <c r="G446" s="15">
        <v>0</v>
      </c>
      <c r="H446" s="62">
        <f t="shared" si="58"/>
        <v>146.61521752655025</v>
      </c>
      <c r="I446" s="62">
        <f t="shared" si="61"/>
        <v>128</v>
      </c>
      <c r="J446" s="15">
        <f t="shared" si="59"/>
        <v>0</v>
      </c>
      <c r="K446" s="15">
        <f t="shared" si="60"/>
        <v>0</v>
      </c>
      <c r="L446" s="58">
        <f>'Luxjacky Assumptions Monthly'!$M$8*'Luxjacky Original'!G446</f>
        <v>0</v>
      </c>
      <c r="M446" s="58">
        <f>'Luxjacky Assumptions Monthly'!$M$6*'Luxjacky Assumptions Monthly'!$M$8*'Luxjacky Original'!F446</f>
        <v>1851.5</v>
      </c>
      <c r="N446" s="58">
        <f t="shared" si="62"/>
        <v>1851.5</v>
      </c>
      <c r="O446" s="58"/>
    </row>
    <row r="447" spans="1:15" x14ac:dyDescent="0.3">
      <c r="A447" s="60">
        <v>42815</v>
      </c>
      <c r="B447" s="15">
        <f t="shared" si="54"/>
        <v>2017</v>
      </c>
      <c r="C447" s="15">
        <f t="shared" si="55"/>
        <v>3</v>
      </c>
      <c r="D447" s="15">
        <f t="shared" si="56"/>
        <v>3</v>
      </c>
      <c r="E447" s="15">
        <f t="shared" si="57"/>
        <v>0</v>
      </c>
      <c r="F447" s="15">
        <v>3549</v>
      </c>
      <c r="G447" s="15">
        <v>0</v>
      </c>
      <c r="H447" s="62">
        <f t="shared" si="58"/>
        <v>144.00460981181172</v>
      </c>
      <c r="I447" s="62">
        <f t="shared" si="61"/>
        <v>154</v>
      </c>
      <c r="J447" s="15">
        <f t="shared" si="59"/>
        <v>0</v>
      </c>
      <c r="K447" s="15">
        <f t="shared" si="60"/>
        <v>0</v>
      </c>
      <c r="L447" s="58">
        <f>'Luxjacky Assumptions Monthly'!$M$8*'Luxjacky Original'!G447</f>
        <v>0</v>
      </c>
      <c r="M447" s="58">
        <f>'Luxjacky Assumptions Monthly'!$M$6*'Luxjacky Assumptions Monthly'!$M$8*'Luxjacky Original'!F447</f>
        <v>1774.5</v>
      </c>
      <c r="N447" s="58">
        <f t="shared" si="62"/>
        <v>1774.5</v>
      </c>
      <c r="O447" s="58"/>
    </row>
    <row r="448" spans="1:15" x14ac:dyDescent="0.3">
      <c r="A448" s="60">
        <v>42816</v>
      </c>
      <c r="B448" s="15">
        <f t="shared" si="54"/>
        <v>2017</v>
      </c>
      <c r="C448" s="15">
        <f t="shared" si="55"/>
        <v>3</v>
      </c>
      <c r="D448" s="15">
        <f t="shared" si="56"/>
        <v>4</v>
      </c>
      <c r="E448" s="15">
        <f t="shared" si="57"/>
        <v>0</v>
      </c>
      <c r="F448" s="15">
        <v>3406</v>
      </c>
      <c r="G448" s="15">
        <v>0</v>
      </c>
      <c r="H448" s="62">
        <f t="shared" si="58"/>
        <v>133.37604039918003</v>
      </c>
      <c r="I448" s="62">
        <f t="shared" si="61"/>
        <v>143</v>
      </c>
      <c r="J448" s="15">
        <f t="shared" si="59"/>
        <v>0</v>
      </c>
      <c r="K448" s="15">
        <f t="shared" si="60"/>
        <v>0</v>
      </c>
      <c r="L448" s="58">
        <f>'Luxjacky Assumptions Monthly'!$M$8*'Luxjacky Original'!G448</f>
        <v>0</v>
      </c>
      <c r="M448" s="58">
        <f>'Luxjacky Assumptions Monthly'!$M$6*'Luxjacky Assumptions Monthly'!$M$8*'Luxjacky Original'!F448</f>
        <v>1703</v>
      </c>
      <c r="N448" s="58">
        <f t="shared" si="62"/>
        <v>1703</v>
      </c>
      <c r="O448" s="58"/>
    </row>
    <row r="449" spans="1:15" x14ac:dyDescent="0.3">
      <c r="A449" s="60">
        <v>42817</v>
      </c>
      <c r="B449" s="15">
        <f t="shared" si="54"/>
        <v>2017</v>
      </c>
      <c r="C449" s="15">
        <f t="shared" si="55"/>
        <v>3</v>
      </c>
      <c r="D449" s="15">
        <f t="shared" si="56"/>
        <v>5</v>
      </c>
      <c r="E449" s="15">
        <f t="shared" si="57"/>
        <v>0</v>
      </c>
      <c r="F449" s="15">
        <v>3269</v>
      </c>
      <c r="G449" s="15">
        <v>0</v>
      </c>
      <c r="H449" s="62">
        <f t="shared" si="58"/>
        <v>114.12486390352271</v>
      </c>
      <c r="I449" s="62">
        <f t="shared" si="61"/>
        <v>137</v>
      </c>
      <c r="J449" s="15">
        <f t="shared" si="59"/>
        <v>0</v>
      </c>
      <c r="K449" s="15">
        <f t="shared" si="60"/>
        <v>0</v>
      </c>
      <c r="L449" s="58">
        <f>'Luxjacky Assumptions Monthly'!$M$8*'Luxjacky Original'!G449</f>
        <v>0</v>
      </c>
      <c r="M449" s="58">
        <f>'Luxjacky Assumptions Monthly'!$M$6*'Luxjacky Assumptions Monthly'!$M$8*'Luxjacky Original'!F449</f>
        <v>1634.5</v>
      </c>
      <c r="N449" s="58">
        <f t="shared" si="62"/>
        <v>1634.5</v>
      </c>
      <c r="O449" s="58"/>
    </row>
    <row r="450" spans="1:15" x14ac:dyDescent="0.3">
      <c r="A450" s="60">
        <v>42818</v>
      </c>
      <c r="B450" s="15">
        <f t="shared" ref="B450:B513" si="63">YEAR(A450)</f>
        <v>2017</v>
      </c>
      <c r="C450" s="15">
        <f t="shared" ref="C450:C513" si="64">MONTH(A450)</f>
        <v>3</v>
      </c>
      <c r="D450" s="15">
        <f t="shared" ref="D450:D513" si="65">WEEKDAY(A450)</f>
        <v>6</v>
      </c>
      <c r="E450" s="15">
        <f t="shared" ref="E450:E513" si="66">IF(OR(D450=6,D450=7),1,0)</f>
        <v>1</v>
      </c>
      <c r="F450" s="15">
        <v>3148</v>
      </c>
      <c r="G450" s="15">
        <v>0</v>
      </c>
      <c r="H450" s="62">
        <f t="shared" ref="H450:H513" si="67">100-2.17*D450^2.25+12.77*D450+EXP(-D450/0.032)+5*C450^0.75+10*E450+20*(B450-2016)</f>
        <v>95.753127889448706</v>
      </c>
      <c r="I450" s="62">
        <f t="shared" si="61"/>
        <v>121</v>
      </c>
      <c r="J450" s="15">
        <f t="shared" si="59"/>
        <v>0</v>
      </c>
      <c r="K450" s="15">
        <f t="shared" si="60"/>
        <v>0</v>
      </c>
      <c r="L450" s="58">
        <f>'Luxjacky Assumptions Monthly'!$M$8*'Luxjacky Original'!G450</f>
        <v>0</v>
      </c>
      <c r="M450" s="58">
        <f>'Luxjacky Assumptions Monthly'!$M$6*'Luxjacky Assumptions Monthly'!$M$8*'Luxjacky Original'!F450</f>
        <v>1574</v>
      </c>
      <c r="N450" s="58">
        <f t="shared" si="62"/>
        <v>1574</v>
      </c>
      <c r="O450" s="58"/>
    </row>
    <row r="451" spans="1:15" x14ac:dyDescent="0.3">
      <c r="A451" s="60">
        <v>42819</v>
      </c>
      <c r="B451" s="15">
        <f t="shared" si="63"/>
        <v>2017</v>
      </c>
      <c r="C451" s="15">
        <f t="shared" si="64"/>
        <v>3</v>
      </c>
      <c r="D451" s="15">
        <f t="shared" si="65"/>
        <v>7</v>
      </c>
      <c r="E451" s="15">
        <f t="shared" si="66"/>
        <v>1</v>
      </c>
      <c r="F451" s="15">
        <v>3054</v>
      </c>
      <c r="G451" s="15">
        <v>0</v>
      </c>
      <c r="H451" s="62">
        <f t="shared" si="67"/>
        <v>57.833649479448347</v>
      </c>
      <c r="I451" s="62">
        <f t="shared" si="61"/>
        <v>94</v>
      </c>
      <c r="J451" s="15">
        <f t="shared" ref="J451:J514" si="68">IF(G451&gt;0,1,0)</f>
        <v>0</v>
      </c>
      <c r="K451" s="15">
        <f t="shared" ref="K451:K514" si="69">4000*J451</f>
        <v>0</v>
      </c>
      <c r="L451" s="58">
        <f>'Luxjacky Assumptions Monthly'!$M$8*'Luxjacky Original'!G451</f>
        <v>0</v>
      </c>
      <c r="M451" s="58">
        <f>'Luxjacky Assumptions Monthly'!$M$6*'Luxjacky Assumptions Monthly'!$M$8*'Luxjacky Original'!F451</f>
        <v>1527</v>
      </c>
      <c r="N451" s="58">
        <f t="shared" si="62"/>
        <v>1527</v>
      </c>
      <c r="O451" s="58"/>
    </row>
    <row r="452" spans="1:15" x14ac:dyDescent="0.3">
      <c r="A452" s="60">
        <v>42820</v>
      </c>
      <c r="B452" s="15">
        <f t="shared" si="63"/>
        <v>2017</v>
      </c>
      <c r="C452" s="15">
        <f t="shared" si="64"/>
        <v>3</v>
      </c>
      <c r="D452" s="15">
        <f t="shared" si="65"/>
        <v>1</v>
      </c>
      <c r="E452" s="15">
        <f t="shared" si="66"/>
        <v>0</v>
      </c>
      <c r="F452" s="15">
        <v>3002</v>
      </c>
      <c r="G452" s="15">
        <v>0</v>
      </c>
      <c r="H452" s="62">
        <f t="shared" si="67"/>
        <v>141.9975352847739</v>
      </c>
      <c r="I452" s="62">
        <f t="shared" ref="I452:I515" si="70">F451-F452+G452</f>
        <v>52</v>
      </c>
      <c r="J452" s="15">
        <f t="shared" si="68"/>
        <v>0</v>
      </c>
      <c r="K452" s="15">
        <f t="shared" si="69"/>
        <v>0</v>
      </c>
      <c r="L452" s="58">
        <f>'Luxjacky Assumptions Monthly'!$M$8*'Luxjacky Original'!G452</f>
        <v>0</v>
      </c>
      <c r="M452" s="58">
        <f>'Luxjacky Assumptions Monthly'!$M$6*'Luxjacky Assumptions Monthly'!$M$8*'Luxjacky Original'!F452</f>
        <v>1501</v>
      </c>
      <c r="N452" s="58">
        <f t="shared" ref="N452:N515" si="71">SUM(K452:M452)</f>
        <v>1501</v>
      </c>
      <c r="O452" s="58"/>
    </row>
    <row r="453" spans="1:15" x14ac:dyDescent="0.3">
      <c r="A453" s="60">
        <v>42821</v>
      </c>
      <c r="B453" s="15">
        <f t="shared" si="63"/>
        <v>2017</v>
      </c>
      <c r="C453" s="15">
        <f t="shared" si="64"/>
        <v>3</v>
      </c>
      <c r="D453" s="15">
        <f t="shared" si="65"/>
        <v>2</v>
      </c>
      <c r="E453" s="15">
        <f t="shared" si="66"/>
        <v>0</v>
      </c>
      <c r="F453" s="15">
        <v>2864</v>
      </c>
      <c r="G453" s="15">
        <v>0</v>
      </c>
      <c r="H453" s="62">
        <f t="shared" si="67"/>
        <v>146.61521752655025</v>
      </c>
      <c r="I453" s="62">
        <f t="shared" si="70"/>
        <v>138</v>
      </c>
      <c r="J453" s="15">
        <f t="shared" si="68"/>
        <v>0</v>
      </c>
      <c r="K453" s="15">
        <f t="shared" si="69"/>
        <v>0</v>
      </c>
      <c r="L453" s="58">
        <f>'Luxjacky Assumptions Monthly'!$M$8*'Luxjacky Original'!G453</f>
        <v>0</v>
      </c>
      <c r="M453" s="58">
        <f>'Luxjacky Assumptions Monthly'!$M$6*'Luxjacky Assumptions Monthly'!$M$8*'Luxjacky Original'!F453</f>
        <v>1432</v>
      </c>
      <c r="N453" s="58">
        <f t="shared" si="71"/>
        <v>1432</v>
      </c>
      <c r="O453" s="58"/>
    </row>
    <row r="454" spans="1:15" x14ac:dyDescent="0.3">
      <c r="A454" s="60">
        <v>42822</v>
      </c>
      <c r="B454" s="15">
        <f t="shared" si="63"/>
        <v>2017</v>
      </c>
      <c r="C454" s="15">
        <f t="shared" si="64"/>
        <v>3</v>
      </c>
      <c r="D454" s="15">
        <f t="shared" si="65"/>
        <v>3</v>
      </c>
      <c r="E454" s="15">
        <f t="shared" si="66"/>
        <v>0</v>
      </c>
      <c r="F454" s="15">
        <v>2729</v>
      </c>
      <c r="G454" s="15">
        <v>0</v>
      </c>
      <c r="H454" s="62">
        <f t="shared" si="67"/>
        <v>144.00460981181172</v>
      </c>
      <c r="I454" s="62">
        <f t="shared" si="70"/>
        <v>135</v>
      </c>
      <c r="J454" s="15">
        <f t="shared" si="68"/>
        <v>0</v>
      </c>
      <c r="K454" s="15">
        <f t="shared" si="69"/>
        <v>0</v>
      </c>
      <c r="L454" s="58">
        <f>'Luxjacky Assumptions Monthly'!$M$8*'Luxjacky Original'!G454</f>
        <v>0</v>
      </c>
      <c r="M454" s="58">
        <f>'Luxjacky Assumptions Monthly'!$M$6*'Luxjacky Assumptions Monthly'!$M$8*'Luxjacky Original'!F454</f>
        <v>1364.5</v>
      </c>
      <c r="N454" s="58">
        <f t="shared" si="71"/>
        <v>1364.5</v>
      </c>
      <c r="O454" s="58"/>
    </row>
    <row r="455" spans="1:15" x14ac:dyDescent="0.3">
      <c r="A455" s="60">
        <v>42823</v>
      </c>
      <c r="B455" s="15">
        <f t="shared" si="63"/>
        <v>2017</v>
      </c>
      <c r="C455" s="15">
        <f t="shared" si="64"/>
        <v>3</v>
      </c>
      <c r="D455" s="15">
        <f t="shared" si="65"/>
        <v>4</v>
      </c>
      <c r="E455" s="15">
        <f t="shared" si="66"/>
        <v>0</v>
      </c>
      <c r="F455" s="15">
        <v>2586</v>
      </c>
      <c r="G455" s="15">
        <v>0</v>
      </c>
      <c r="H455" s="62">
        <f t="shared" si="67"/>
        <v>133.37604039918003</v>
      </c>
      <c r="I455" s="62">
        <f t="shared" si="70"/>
        <v>143</v>
      </c>
      <c r="J455" s="15">
        <f t="shared" si="68"/>
        <v>0</v>
      </c>
      <c r="K455" s="15">
        <f t="shared" si="69"/>
        <v>0</v>
      </c>
      <c r="L455" s="58">
        <f>'Luxjacky Assumptions Monthly'!$M$8*'Luxjacky Original'!G455</f>
        <v>0</v>
      </c>
      <c r="M455" s="58">
        <f>'Luxjacky Assumptions Monthly'!$M$6*'Luxjacky Assumptions Monthly'!$M$8*'Luxjacky Original'!F455</f>
        <v>1293</v>
      </c>
      <c r="N455" s="58">
        <f t="shared" si="71"/>
        <v>1293</v>
      </c>
      <c r="O455" s="58"/>
    </row>
    <row r="456" spans="1:15" x14ac:dyDescent="0.3">
      <c r="A456" s="60">
        <v>42824</v>
      </c>
      <c r="B456" s="15">
        <f t="shared" si="63"/>
        <v>2017</v>
      </c>
      <c r="C456" s="15">
        <f t="shared" si="64"/>
        <v>3</v>
      </c>
      <c r="D456" s="15">
        <f t="shared" si="65"/>
        <v>5</v>
      </c>
      <c r="E456" s="15">
        <f t="shared" si="66"/>
        <v>0</v>
      </c>
      <c r="F456" s="15">
        <v>2453</v>
      </c>
      <c r="G456" s="15">
        <v>0</v>
      </c>
      <c r="H456" s="62">
        <f t="shared" si="67"/>
        <v>114.12486390352271</v>
      </c>
      <c r="I456" s="62">
        <f t="shared" si="70"/>
        <v>133</v>
      </c>
      <c r="J456" s="15">
        <f t="shared" si="68"/>
        <v>0</v>
      </c>
      <c r="K456" s="15">
        <f t="shared" si="69"/>
        <v>0</v>
      </c>
      <c r="L456" s="58">
        <f>'Luxjacky Assumptions Monthly'!$M$8*'Luxjacky Original'!G456</f>
        <v>0</v>
      </c>
      <c r="M456" s="58">
        <f>'Luxjacky Assumptions Monthly'!$M$6*'Luxjacky Assumptions Monthly'!$M$8*'Luxjacky Original'!F456</f>
        <v>1226.5</v>
      </c>
      <c r="N456" s="58">
        <f t="shared" si="71"/>
        <v>1226.5</v>
      </c>
      <c r="O456" s="58"/>
    </row>
    <row r="457" spans="1:15" x14ac:dyDescent="0.3">
      <c r="A457" s="60">
        <v>42825</v>
      </c>
      <c r="B457" s="15">
        <f t="shared" si="63"/>
        <v>2017</v>
      </c>
      <c r="C457" s="15">
        <f t="shared" si="64"/>
        <v>3</v>
      </c>
      <c r="D457" s="15">
        <f t="shared" si="65"/>
        <v>6</v>
      </c>
      <c r="E457" s="15">
        <f t="shared" si="66"/>
        <v>1</v>
      </c>
      <c r="F457" s="15">
        <v>2340</v>
      </c>
      <c r="G457" s="15">
        <v>0</v>
      </c>
      <c r="H457" s="62">
        <f t="shared" si="67"/>
        <v>95.753127889448706</v>
      </c>
      <c r="I457" s="62">
        <f t="shared" si="70"/>
        <v>113</v>
      </c>
      <c r="J457" s="15">
        <f t="shared" si="68"/>
        <v>0</v>
      </c>
      <c r="K457" s="15">
        <f t="shared" si="69"/>
        <v>0</v>
      </c>
      <c r="L457" s="58">
        <f>'Luxjacky Assumptions Monthly'!$M$8*'Luxjacky Original'!G457</f>
        <v>0</v>
      </c>
      <c r="M457" s="58">
        <f>'Luxjacky Assumptions Monthly'!$M$6*'Luxjacky Assumptions Monthly'!$M$8*'Luxjacky Original'!F457</f>
        <v>1170</v>
      </c>
      <c r="N457" s="58">
        <f t="shared" si="71"/>
        <v>1170</v>
      </c>
      <c r="O457" s="58"/>
    </row>
    <row r="458" spans="1:15" x14ac:dyDescent="0.3">
      <c r="A458" s="60">
        <v>42826</v>
      </c>
      <c r="B458" s="15">
        <f t="shared" si="63"/>
        <v>2017</v>
      </c>
      <c r="C458" s="15">
        <f t="shared" si="64"/>
        <v>4</v>
      </c>
      <c r="D458" s="15">
        <f t="shared" si="65"/>
        <v>7</v>
      </c>
      <c r="E458" s="15">
        <f t="shared" si="66"/>
        <v>1</v>
      </c>
      <c r="F458" s="15">
        <v>2251</v>
      </c>
      <c r="G458" s="15">
        <v>0</v>
      </c>
      <c r="H458" s="62">
        <f t="shared" si="67"/>
        <v>60.578249818405411</v>
      </c>
      <c r="I458" s="62">
        <f t="shared" si="70"/>
        <v>89</v>
      </c>
      <c r="J458" s="15">
        <f t="shared" si="68"/>
        <v>0</v>
      </c>
      <c r="K458" s="15">
        <f t="shared" si="69"/>
        <v>0</v>
      </c>
      <c r="L458" s="58">
        <f>'Luxjacky Assumptions Monthly'!$M$8*'Luxjacky Original'!G458</f>
        <v>0</v>
      </c>
      <c r="M458" s="58">
        <f>'Luxjacky Assumptions Monthly'!$M$6*'Luxjacky Assumptions Monthly'!$M$8*'Luxjacky Original'!F458</f>
        <v>1125.5</v>
      </c>
      <c r="N458" s="58">
        <f t="shared" si="71"/>
        <v>1125.5</v>
      </c>
      <c r="O458" s="58"/>
    </row>
    <row r="459" spans="1:15" x14ac:dyDescent="0.3">
      <c r="A459" s="60">
        <v>42827</v>
      </c>
      <c r="B459" s="15">
        <f t="shared" si="63"/>
        <v>2017</v>
      </c>
      <c r="C459" s="15">
        <f t="shared" si="64"/>
        <v>4</v>
      </c>
      <c r="D459" s="15">
        <f t="shared" si="65"/>
        <v>1</v>
      </c>
      <c r="E459" s="15">
        <f t="shared" si="66"/>
        <v>0</v>
      </c>
      <c r="F459" s="15">
        <v>2189</v>
      </c>
      <c r="G459" s="15">
        <v>0</v>
      </c>
      <c r="H459" s="62">
        <f t="shared" si="67"/>
        <v>144.74213562373097</v>
      </c>
      <c r="I459" s="62">
        <f t="shared" si="70"/>
        <v>62</v>
      </c>
      <c r="J459" s="15">
        <f t="shared" si="68"/>
        <v>0</v>
      </c>
      <c r="K459" s="15">
        <f t="shared" si="69"/>
        <v>0</v>
      </c>
      <c r="L459" s="58">
        <f>'Luxjacky Assumptions Monthly'!$M$8*'Luxjacky Original'!G459</f>
        <v>0</v>
      </c>
      <c r="M459" s="58">
        <f>'Luxjacky Assumptions Monthly'!$M$6*'Luxjacky Assumptions Monthly'!$M$8*'Luxjacky Original'!F459</f>
        <v>1094.5</v>
      </c>
      <c r="N459" s="58">
        <f t="shared" si="71"/>
        <v>1094.5</v>
      </c>
      <c r="O459" s="58"/>
    </row>
    <row r="460" spans="1:15" x14ac:dyDescent="0.3">
      <c r="A460" s="60">
        <v>42828</v>
      </c>
      <c r="B460" s="15">
        <f t="shared" si="63"/>
        <v>2017</v>
      </c>
      <c r="C460" s="15">
        <f t="shared" si="64"/>
        <v>4</v>
      </c>
      <c r="D460" s="15">
        <f t="shared" si="65"/>
        <v>2</v>
      </c>
      <c r="E460" s="15">
        <f t="shared" si="66"/>
        <v>0</v>
      </c>
      <c r="F460" s="15">
        <v>2032</v>
      </c>
      <c r="G460" s="15">
        <v>0</v>
      </c>
      <c r="H460" s="62">
        <f t="shared" si="67"/>
        <v>149.35981786550732</v>
      </c>
      <c r="I460" s="62">
        <f t="shared" si="70"/>
        <v>157</v>
      </c>
      <c r="J460" s="15">
        <f t="shared" si="68"/>
        <v>0</v>
      </c>
      <c r="K460" s="15">
        <f t="shared" si="69"/>
        <v>0</v>
      </c>
      <c r="L460" s="58">
        <f>'Luxjacky Assumptions Monthly'!$M$8*'Luxjacky Original'!G460</f>
        <v>0</v>
      </c>
      <c r="M460" s="58">
        <f>'Luxjacky Assumptions Monthly'!$M$6*'Luxjacky Assumptions Monthly'!$M$8*'Luxjacky Original'!F460</f>
        <v>1016</v>
      </c>
      <c r="N460" s="58">
        <f t="shared" si="71"/>
        <v>1016</v>
      </c>
      <c r="O460" s="58"/>
    </row>
    <row r="461" spans="1:15" x14ac:dyDescent="0.3">
      <c r="A461" s="60">
        <v>42829</v>
      </c>
      <c r="B461" s="15">
        <f t="shared" si="63"/>
        <v>2017</v>
      </c>
      <c r="C461" s="15">
        <f t="shared" si="64"/>
        <v>4</v>
      </c>
      <c r="D461" s="15">
        <f t="shared" si="65"/>
        <v>3</v>
      </c>
      <c r="E461" s="15">
        <f t="shared" si="66"/>
        <v>0</v>
      </c>
      <c r="F461" s="15">
        <v>7233</v>
      </c>
      <c r="G461" s="15">
        <v>5343</v>
      </c>
      <c r="H461" s="62">
        <f t="shared" si="67"/>
        <v>146.74921015076876</v>
      </c>
      <c r="I461" s="62">
        <f t="shared" si="70"/>
        <v>142</v>
      </c>
      <c r="J461" s="15">
        <f t="shared" si="68"/>
        <v>1</v>
      </c>
      <c r="K461" s="15">
        <f t="shared" si="69"/>
        <v>4000</v>
      </c>
      <c r="L461" s="58">
        <f>'Luxjacky Assumptions Monthly'!$M$8*'Luxjacky Original'!G461</f>
        <v>53430</v>
      </c>
      <c r="M461" s="58">
        <f>'Luxjacky Assumptions Monthly'!$M$6*'Luxjacky Assumptions Monthly'!$M$8*'Luxjacky Original'!F461</f>
        <v>3616.5</v>
      </c>
      <c r="N461" s="58">
        <f t="shared" si="71"/>
        <v>61046.5</v>
      </c>
      <c r="O461" s="58"/>
    </row>
    <row r="462" spans="1:15" x14ac:dyDescent="0.3">
      <c r="A462" s="60">
        <v>42830</v>
      </c>
      <c r="B462" s="15">
        <f t="shared" si="63"/>
        <v>2017</v>
      </c>
      <c r="C462" s="15">
        <f t="shared" si="64"/>
        <v>4</v>
      </c>
      <c r="D462" s="15">
        <f t="shared" si="65"/>
        <v>4</v>
      </c>
      <c r="E462" s="15">
        <f t="shared" si="66"/>
        <v>0</v>
      </c>
      <c r="F462" s="15">
        <v>7091</v>
      </c>
      <c r="G462" s="15">
        <v>0</v>
      </c>
      <c r="H462" s="62">
        <f t="shared" si="67"/>
        <v>136.1206407381371</v>
      </c>
      <c r="I462" s="62">
        <f t="shared" si="70"/>
        <v>142</v>
      </c>
      <c r="J462" s="15">
        <f t="shared" si="68"/>
        <v>0</v>
      </c>
      <c r="K462" s="15">
        <f t="shared" si="69"/>
        <v>0</v>
      </c>
      <c r="L462" s="58">
        <f>'Luxjacky Assumptions Monthly'!$M$8*'Luxjacky Original'!G462</f>
        <v>0</v>
      </c>
      <c r="M462" s="58">
        <f>'Luxjacky Assumptions Monthly'!$M$6*'Luxjacky Assumptions Monthly'!$M$8*'Luxjacky Original'!F462</f>
        <v>3545.5</v>
      </c>
      <c r="N462" s="58">
        <f t="shared" si="71"/>
        <v>3545.5</v>
      </c>
      <c r="O462" s="58"/>
    </row>
    <row r="463" spans="1:15" x14ac:dyDescent="0.3">
      <c r="A463" s="60">
        <v>42831</v>
      </c>
      <c r="B463" s="15">
        <f t="shared" si="63"/>
        <v>2017</v>
      </c>
      <c r="C463" s="15">
        <f t="shared" si="64"/>
        <v>4</v>
      </c>
      <c r="D463" s="15">
        <f t="shared" si="65"/>
        <v>5</v>
      </c>
      <c r="E463" s="15">
        <f t="shared" si="66"/>
        <v>0</v>
      </c>
      <c r="F463" s="15">
        <v>6951</v>
      </c>
      <c r="G463" s="15">
        <v>0</v>
      </c>
      <c r="H463" s="62">
        <f t="shared" si="67"/>
        <v>116.86946424247976</v>
      </c>
      <c r="I463" s="62">
        <f t="shared" si="70"/>
        <v>140</v>
      </c>
      <c r="J463" s="15">
        <f t="shared" si="68"/>
        <v>0</v>
      </c>
      <c r="K463" s="15">
        <f t="shared" si="69"/>
        <v>0</v>
      </c>
      <c r="L463" s="58">
        <f>'Luxjacky Assumptions Monthly'!$M$8*'Luxjacky Original'!G463</f>
        <v>0</v>
      </c>
      <c r="M463" s="58">
        <f>'Luxjacky Assumptions Monthly'!$M$6*'Luxjacky Assumptions Monthly'!$M$8*'Luxjacky Original'!F463</f>
        <v>3475.5</v>
      </c>
      <c r="N463" s="58">
        <f t="shared" si="71"/>
        <v>3475.5</v>
      </c>
      <c r="O463" s="58"/>
    </row>
    <row r="464" spans="1:15" x14ac:dyDescent="0.3">
      <c r="A464" s="60">
        <v>42832</v>
      </c>
      <c r="B464" s="15">
        <f t="shared" si="63"/>
        <v>2017</v>
      </c>
      <c r="C464" s="15">
        <f t="shared" si="64"/>
        <v>4</v>
      </c>
      <c r="D464" s="15">
        <f t="shared" si="65"/>
        <v>6</v>
      </c>
      <c r="E464" s="15">
        <f t="shared" si="66"/>
        <v>1</v>
      </c>
      <c r="F464" s="15">
        <v>6831</v>
      </c>
      <c r="G464" s="15">
        <v>0</v>
      </c>
      <c r="H464" s="62">
        <f t="shared" si="67"/>
        <v>98.497728228405776</v>
      </c>
      <c r="I464" s="62">
        <f t="shared" si="70"/>
        <v>120</v>
      </c>
      <c r="J464" s="15">
        <f t="shared" si="68"/>
        <v>0</v>
      </c>
      <c r="K464" s="15">
        <f t="shared" si="69"/>
        <v>0</v>
      </c>
      <c r="L464" s="58">
        <f>'Luxjacky Assumptions Monthly'!$M$8*'Luxjacky Original'!G464</f>
        <v>0</v>
      </c>
      <c r="M464" s="58">
        <f>'Luxjacky Assumptions Monthly'!$M$6*'Luxjacky Assumptions Monthly'!$M$8*'Luxjacky Original'!F464</f>
        <v>3415.5</v>
      </c>
      <c r="N464" s="58">
        <f t="shared" si="71"/>
        <v>3415.5</v>
      </c>
      <c r="O464" s="58"/>
    </row>
    <row r="465" spans="1:15" x14ac:dyDescent="0.3">
      <c r="A465" s="60">
        <v>42833</v>
      </c>
      <c r="B465" s="15">
        <f t="shared" si="63"/>
        <v>2017</v>
      </c>
      <c r="C465" s="15">
        <f t="shared" si="64"/>
        <v>4</v>
      </c>
      <c r="D465" s="15">
        <f t="shared" si="65"/>
        <v>7</v>
      </c>
      <c r="E465" s="15">
        <f t="shared" si="66"/>
        <v>1</v>
      </c>
      <c r="F465" s="15">
        <v>6731</v>
      </c>
      <c r="G465" s="15">
        <v>0</v>
      </c>
      <c r="H465" s="62">
        <f t="shared" si="67"/>
        <v>60.578249818405411</v>
      </c>
      <c r="I465" s="62">
        <f t="shared" si="70"/>
        <v>100</v>
      </c>
      <c r="J465" s="15">
        <f t="shared" si="68"/>
        <v>0</v>
      </c>
      <c r="K465" s="15">
        <f t="shared" si="69"/>
        <v>0</v>
      </c>
      <c r="L465" s="58">
        <f>'Luxjacky Assumptions Monthly'!$M$8*'Luxjacky Original'!G465</f>
        <v>0</v>
      </c>
      <c r="M465" s="58">
        <f>'Luxjacky Assumptions Monthly'!$M$6*'Luxjacky Assumptions Monthly'!$M$8*'Luxjacky Original'!F465</f>
        <v>3365.5</v>
      </c>
      <c r="N465" s="58">
        <f t="shared" si="71"/>
        <v>3365.5</v>
      </c>
      <c r="O465" s="58"/>
    </row>
    <row r="466" spans="1:15" x14ac:dyDescent="0.3">
      <c r="A466" s="60">
        <v>42834</v>
      </c>
      <c r="B466" s="15">
        <f t="shared" si="63"/>
        <v>2017</v>
      </c>
      <c r="C466" s="15">
        <f t="shared" si="64"/>
        <v>4</v>
      </c>
      <c r="D466" s="15">
        <f t="shared" si="65"/>
        <v>1</v>
      </c>
      <c r="E466" s="15">
        <f t="shared" si="66"/>
        <v>0</v>
      </c>
      <c r="F466" s="15">
        <v>6667</v>
      </c>
      <c r="G466" s="15">
        <v>0</v>
      </c>
      <c r="H466" s="62">
        <f t="shared" si="67"/>
        <v>144.74213562373097</v>
      </c>
      <c r="I466" s="62">
        <f t="shared" si="70"/>
        <v>64</v>
      </c>
      <c r="J466" s="15">
        <f t="shared" si="68"/>
        <v>0</v>
      </c>
      <c r="K466" s="15">
        <f t="shared" si="69"/>
        <v>0</v>
      </c>
      <c r="L466" s="58">
        <f>'Luxjacky Assumptions Monthly'!$M$8*'Luxjacky Original'!G466</f>
        <v>0</v>
      </c>
      <c r="M466" s="58">
        <f>'Luxjacky Assumptions Monthly'!$M$6*'Luxjacky Assumptions Monthly'!$M$8*'Luxjacky Original'!F466</f>
        <v>3333.5</v>
      </c>
      <c r="N466" s="58">
        <f t="shared" si="71"/>
        <v>3333.5</v>
      </c>
      <c r="O466" s="58"/>
    </row>
    <row r="467" spans="1:15" x14ac:dyDescent="0.3">
      <c r="A467" s="60">
        <v>42835</v>
      </c>
      <c r="B467" s="15">
        <f t="shared" si="63"/>
        <v>2017</v>
      </c>
      <c r="C467" s="15">
        <f t="shared" si="64"/>
        <v>4</v>
      </c>
      <c r="D467" s="15">
        <f t="shared" si="65"/>
        <v>2</v>
      </c>
      <c r="E467" s="15">
        <f t="shared" si="66"/>
        <v>0</v>
      </c>
      <c r="F467" s="15">
        <v>6521</v>
      </c>
      <c r="G467" s="15">
        <v>0</v>
      </c>
      <c r="H467" s="62">
        <f t="shared" si="67"/>
        <v>149.35981786550732</v>
      </c>
      <c r="I467" s="62">
        <f t="shared" si="70"/>
        <v>146</v>
      </c>
      <c r="J467" s="15">
        <f t="shared" si="68"/>
        <v>0</v>
      </c>
      <c r="K467" s="15">
        <f t="shared" si="69"/>
        <v>0</v>
      </c>
      <c r="L467" s="58">
        <f>'Luxjacky Assumptions Monthly'!$M$8*'Luxjacky Original'!G467</f>
        <v>0</v>
      </c>
      <c r="M467" s="58">
        <f>'Luxjacky Assumptions Monthly'!$M$6*'Luxjacky Assumptions Monthly'!$M$8*'Luxjacky Original'!F467</f>
        <v>3260.5</v>
      </c>
      <c r="N467" s="58">
        <f t="shared" si="71"/>
        <v>3260.5</v>
      </c>
      <c r="O467" s="58"/>
    </row>
    <row r="468" spans="1:15" x14ac:dyDescent="0.3">
      <c r="A468" s="60">
        <v>42836</v>
      </c>
      <c r="B468" s="15">
        <f t="shared" si="63"/>
        <v>2017</v>
      </c>
      <c r="C468" s="15">
        <f t="shared" si="64"/>
        <v>4</v>
      </c>
      <c r="D468" s="15">
        <f t="shared" si="65"/>
        <v>3</v>
      </c>
      <c r="E468" s="15">
        <f t="shared" si="66"/>
        <v>0</v>
      </c>
      <c r="F468" s="15">
        <v>6378</v>
      </c>
      <c r="G468" s="15">
        <v>0</v>
      </c>
      <c r="H468" s="62">
        <f t="shared" si="67"/>
        <v>146.74921015076876</v>
      </c>
      <c r="I468" s="62">
        <f t="shared" si="70"/>
        <v>143</v>
      </c>
      <c r="J468" s="15">
        <f t="shared" si="68"/>
        <v>0</v>
      </c>
      <c r="K468" s="15">
        <f t="shared" si="69"/>
        <v>0</v>
      </c>
      <c r="L468" s="58">
        <f>'Luxjacky Assumptions Monthly'!$M$8*'Luxjacky Original'!G468</f>
        <v>0</v>
      </c>
      <c r="M468" s="58">
        <f>'Luxjacky Assumptions Monthly'!$M$6*'Luxjacky Assumptions Monthly'!$M$8*'Luxjacky Original'!F468</f>
        <v>3189</v>
      </c>
      <c r="N468" s="58">
        <f t="shared" si="71"/>
        <v>3189</v>
      </c>
      <c r="O468" s="58"/>
    </row>
    <row r="469" spans="1:15" x14ac:dyDescent="0.3">
      <c r="A469" s="60">
        <v>42837</v>
      </c>
      <c r="B469" s="15">
        <f t="shared" si="63"/>
        <v>2017</v>
      </c>
      <c r="C469" s="15">
        <f t="shared" si="64"/>
        <v>4</v>
      </c>
      <c r="D469" s="15">
        <f t="shared" si="65"/>
        <v>4</v>
      </c>
      <c r="E469" s="15">
        <f t="shared" si="66"/>
        <v>0</v>
      </c>
      <c r="F469" s="15">
        <v>6224</v>
      </c>
      <c r="G469" s="15">
        <v>0</v>
      </c>
      <c r="H469" s="62">
        <f t="shared" si="67"/>
        <v>136.1206407381371</v>
      </c>
      <c r="I469" s="62">
        <f t="shared" si="70"/>
        <v>154</v>
      </c>
      <c r="J469" s="15">
        <f t="shared" si="68"/>
        <v>0</v>
      </c>
      <c r="K469" s="15">
        <f t="shared" si="69"/>
        <v>0</v>
      </c>
      <c r="L469" s="58">
        <f>'Luxjacky Assumptions Monthly'!$M$8*'Luxjacky Original'!G469</f>
        <v>0</v>
      </c>
      <c r="M469" s="58">
        <f>'Luxjacky Assumptions Monthly'!$M$6*'Luxjacky Assumptions Monthly'!$M$8*'Luxjacky Original'!F469</f>
        <v>3112</v>
      </c>
      <c r="N469" s="58">
        <f t="shared" si="71"/>
        <v>3112</v>
      </c>
      <c r="O469" s="58"/>
    </row>
    <row r="470" spans="1:15" x14ac:dyDescent="0.3">
      <c r="A470" s="60">
        <v>42838</v>
      </c>
      <c r="B470" s="15">
        <f t="shared" si="63"/>
        <v>2017</v>
      </c>
      <c r="C470" s="15">
        <f t="shared" si="64"/>
        <v>4</v>
      </c>
      <c r="D470" s="15">
        <f t="shared" si="65"/>
        <v>5</v>
      </c>
      <c r="E470" s="15">
        <f t="shared" si="66"/>
        <v>0</v>
      </c>
      <c r="F470" s="15">
        <v>6096</v>
      </c>
      <c r="G470" s="15">
        <v>0</v>
      </c>
      <c r="H470" s="62">
        <f t="shared" si="67"/>
        <v>116.86946424247976</v>
      </c>
      <c r="I470" s="62">
        <f t="shared" si="70"/>
        <v>128</v>
      </c>
      <c r="J470" s="15">
        <f t="shared" si="68"/>
        <v>0</v>
      </c>
      <c r="K470" s="15">
        <f t="shared" si="69"/>
        <v>0</v>
      </c>
      <c r="L470" s="58">
        <f>'Luxjacky Assumptions Monthly'!$M$8*'Luxjacky Original'!G470</f>
        <v>0</v>
      </c>
      <c r="M470" s="58">
        <f>'Luxjacky Assumptions Monthly'!$M$6*'Luxjacky Assumptions Monthly'!$M$8*'Luxjacky Original'!F470</f>
        <v>3048</v>
      </c>
      <c r="N470" s="58">
        <f t="shared" si="71"/>
        <v>3048</v>
      </c>
      <c r="O470" s="58"/>
    </row>
    <row r="471" spans="1:15" x14ac:dyDescent="0.3">
      <c r="A471" s="60">
        <v>42839</v>
      </c>
      <c r="B471" s="15">
        <f t="shared" si="63"/>
        <v>2017</v>
      </c>
      <c r="C471" s="15">
        <f t="shared" si="64"/>
        <v>4</v>
      </c>
      <c r="D471" s="15">
        <f t="shared" si="65"/>
        <v>6</v>
      </c>
      <c r="E471" s="15">
        <f t="shared" si="66"/>
        <v>1</v>
      </c>
      <c r="F471" s="15">
        <v>5978</v>
      </c>
      <c r="G471" s="15">
        <v>0</v>
      </c>
      <c r="H471" s="62">
        <f t="shared" si="67"/>
        <v>98.497728228405776</v>
      </c>
      <c r="I471" s="62">
        <f t="shared" si="70"/>
        <v>118</v>
      </c>
      <c r="J471" s="15">
        <f t="shared" si="68"/>
        <v>0</v>
      </c>
      <c r="K471" s="15">
        <f t="shared" si="69"/>
        <v>0</v>
      </c>
      <c r="L471" s="58">
        <f>'Luxjacky Assumptions Monthly'!$M$8*'Luxjacky Original'!G471</f>
        <v>0</v>
      </c>
      <c r="M471" s="58">
        <f>'Luxjacky Assumptions Monthly'!$M$6*'Luxjacky Assumptions Monthly'!$M$8*'Luxjacky Original'!F471</f>
        <v>2989</v>
      </c>
      <c r="N471" s="58">
        <f t="shared" si="71"/>
        <v>2989</v>
      </c>
      <c r="O471" s="58"/>
    </row>
    <row r="472" spans="1:15" x14ac:dyDescent="0.3">
      <c r="A472" s="60">
        <v>42840</v>
      </c>
      <c r="B472" s="15">
        <f t="shared" si="63"/>
        <v>2017</v>
      </c>
      <c r="C472" s="15">
        <f t="shared" si="64"/>
        <v>4</v>
      </c>
      <c r="D472" s="15">
        <f t="shared" si="65"/>
        <v>7</v>
      </c>
      <c r="E472" s="15">
        <f t="shared" si="66"/>
        <v>1</v>
      </c>
      <c r="F472" s="15">
        <v>5883</v>
      </c>
      <c r="G472" s="15">
        <v>0</v>
      </c>
      <c r="H472" s="62">
        <f t="shared" si="67"/>
        <v>60.578249818405411</v>
      </c>
      <c r="I472" s="62">
        <f t="shared" si="70"/>
        <v>95</v>
      </c>
      <c r="J472" s="15">
        <f t="shared" si="68"/>
        <v>0</v>
      </c>
      <c r="K472" s="15">
        <f t="shared" si="69"/>
        <v>0</v>
      </c>
      <c r="L472" s="58">
        <f>'Luxjacky Assumptions Monthly'!$M$8*'Luxjacky Original'!G472</f>
        <v>0</v>
      </c>
      <c r="M472" s="58">
        <f>'Luxjacky Assumptions Monthly'!$M$6*'Luxjacky Assumptions Monthly'!$M$8*'Luxjacky Original'!F472</f>
        <v>2941.5</v>
      </c>
      <c r="N472" s="58">
        <f t="shared" si="71"/>
        <v>2941.5</v>
      </c>
      <c r="O472" s="58"/>
    </row>
    <row r="473" spans="1:15" x14ac:dyDescent="0.3">
      <c r="A473" s="60">
        <v>42841</v>
      </c>
      <c r="B473" s="15">
        <f t="shared" si="63"/>
        <v>2017</v>
      </c>
      <c r="C473" s="15">
        <f t="shared" si="64"/>
        <v>4</v>
      </c>
      <c r="D473" s="15">
        <f t="shared" si="65"/>
        <v>1</v>
      </c>
      <c r="E473" s="15">
        <f t="shared" si="66"/>
        <v>0</v>
      </c>
      <c r="F473" s="15">
        <v>5823</v>
      </c>
      <c r="G473" s="15">
        <v>0</v>
      </c>
      <c r="H473" s="62">
        <f t="shared" si="67"/>
        <v>144.74213562373097</v>
      </c>
      <c r="I473" s="62">
        <f t="shared" si="70"/>
        <v>60</v>
      </c>
      <c r="J473" s="15">
        <f t="shared" si="68"/>
        <v>0</v>
      </c>
      <c r="K473" s="15">
        <f t="shared" si="69"/>
        <v>0</v>
      </c>
      <c r="L473" s="58">
        <f>'Luxjacky Assumptions Monthly'!$M$8*'Luxjacky Original'!G473</f>
        <v>0</v>
      </c>
      <c r="M473" s="58">
        <f>'Luxjacky Assumptions Monthly'!$M$6*'Luxjacky Assumptions Monthly'!$M$8*'Luxjacky Original'!F473</f>
        <v>2911.5</v>
      </c>
      <c r="N473" s="58">
        <f t="shared" si="71"/>
        <v>2911.5</v>
      </c>
      <c r="O473" s="58"/>
    </row>
    <row r="474" spans="1:15" x14ac:dyDescent="0.3">
      <c r="A474" s="60">
        <v>42842</v>
      </c>
      <c r="B474" s="15">
        <f t="shared" si="63"/>
        <v>2017</v>
      </c>
      <c r="C474" s="15">
        <f t="shared" si="64"/>
        <v>4</v>
      </c>
      <c r="D474" s="15">
        <f t="shared" si="65"/>
        <v>2</v>
      </c>
      <c r="E474" s="15">
        <f t="shared" si="66"/>
        <v>0</v>
      </c>
      <c r="F474" s="15">
        <v>5683</v>
      </c>
      <c r="G474" s="15">
        <v>0</v>
      </c>
      <c r="H474" s="62">
        <f t="shared" si="67"/>
        <v>149.35981786550732</v>
      </c>
      <c r="I474" s="62">
        <f t="shared" si="70"/>
        <v>140</v>
      </c>
      <c r="J474" s="15">
        <f t="shared" si="68"/>
        <v>0</v>
      </c>
      <c r="K474" s="15">
        <f t="shared" si="69"/>
        <v>0</v>
      </c>
      <c r="L474" s="58">
        <f>'Luxjacky Assumptions Monthly'!$M$8*'Luxjacky Original'!G474</f>
        <v>0</v>
      </c>
      <c r="M474" s="58">
        <f>'Luxjacky Assumptions Monthly'!$M$6*'Luxjacky Assumptions Monthly'!$M$8*'Luxjacky Original'!F474</f>
        <v>2841.5</v>
      </c>
      <c r="N474" s="58">
        <f t="shared" si="71"/>
        <v>2841.5</v>
      </c>
      <c r="O474" s="58"/>
    </row>
    <row r="475" spans="1:15" x14ac:dyDescent="0.3">
      <c r="A475" s="60">
        <v>42843</v>
      </c>
      <c r="B475" s="15">
        <f t="shared" si="63"/>
        <v>2017</v>
      </c>
      <c r="C475" s="15">
        <f t="shared" si="64"/>
        <v>4</v>
      </c>
      <c r="D475" s="15">
        <f t="shared" si="65"/>
        <v>3</v>
      </c>
      <c r="E475" s="15">
        <f t="shared" si="66"/>
        <v>0</v>
      </c>
      <c r="F475" s="15">
        <v>5524</v>
      </c>
      <c r="G475" s="15">
        <v>0</v>
      </c>
      <c r="H475" s="62">
        <f t="shared" si="67"/>
        <v>146.74921015076876</v>
      </c>
      <c r="I475" s="62">
        <f t="shared" si="70"/>
        <v>159</v>
      </c>
      <c r="J475" s="15">
        <f t="shared" si="68"/>
        <v>0</v>
      </c>
      <c r="K475" s="15">
        <f t="shared" si="69"/>
        <v>0</v>
      </c>
      <c r="L475" s="58">
        <f>'Luxjacky Assumptions Monthly'!$M$8*'Luxjacky Original'!G475</f>
        <v>0</v>
      </c>
      <c r="M475" s="58">
        <f>'Luxjacky Assumptions Monthly'!$M$6*'Luxjacky Assumptions Monthly'!$M$8*'Luxjacky Original'!F475</f>
        <v>2762</v>
      </c>
      <c r="N475" s="58">
        <f t="shared" si="71"/>
        <v>2762</v>
      </c>
      <c r="O475" s="58"/>
    </row>
    <row r="476" spans="1:15" x14ac:dyDescent="0.3">
      <c r="A476" s="60">
        <v>42844</v>
      </c>
      <c r="B476" s="15">
        <f t="shared" si="63"/>
        <v>2017</v>
      </c>
      <c r="C476" s="15">
        <f t="shared" si="64"/>
        <v>4</v>
      </c>
      <c r="D476" s="15">
        <f t="shared" si="65"/>
        <v>4</v>
      </c>
      <c r="E476" s="15">
        <f t="shared" si="66"/>
        <v>0</v>
      </c>
      <c r="F476" s="15">
        <v>5380</v>
      </c>
      <c r="G476" s="15">
        <v>0</v>
      </c>
      <c r="H476" s="62">
        <f t="shared" si="67"/>
        <v>136.1206407381371</v>
      </c>
      <c r="I476" s="62">
        <f t="shared" si="70"/>
        <v>144</v>
      </c>
      <c r="J476" s="15">
        <f t="shared" si="68"/>
        <v>0</v>
      </c>
      <c r="K476" s="15">
        <f t="shared" si="69"/>
        <v>0</v>
      </c>
      <c r="L476" s="58">
        <f>'Luxjacky Assumptions Monthly'!$M$8*'Luxjacky Original'!G476</f>
        <v>0</v>
      </c>
      <c r="M476" s="58">
        <f>'Luxjacky Assumptions Monthly'!$M$6*'Luxjacky Assumptions Monthly'!$M$8*'Luxjacky Original'!F476</f>
        <v>2690</v>
      </c>
      <c r="N476" s="58">
        <f t="shared" si="71"/>
        <v>2690</v>
      </c>
      <c r="O476" s="58"/>
    </row>
    <row r="477" spans="1:15" x14ac:dyDescent="0.3">
      <c r="A477" s="60">
        <v>42845</v>
      </c>
      <c r="B477" s="15">
        <f t="shared" si="63"/>
        <v>2017</v>
      </c>
      <c r="C477" s="15">
        <f t="shared" si="64"/>
        <v>4</v>
      </c>
      <c r="D477" s="15">
        <f t="shared" si="65"/>
        <v>5</v>
      </c>
      <c r="E477" s="15">
        <f t="shared" si="66"/>
        <v>0</v>
      </c>
      <c r="F477" s="15">
        <v>5241</v>
      </c>
      <c r="G477" s="15">
        <v>0</v>
      </c>
      <c r="H477" s="62">
        <f t="shared" si="67"/>
        <v>116.86946424247976</v>
      </c>
      <c r="I477" s="62">
        <f t="shared" si="70"/>
        <v>139</v>
      </c>
      <c r="J477" s="15">
        <f t="shared" si="68"/>
        <v>0</v>
      </c>
      <c r="K477" s="15">
        <f t="shared" si="69"/>
        <v>0</v>
      </c>
      <c r="L477" s="58">
        <f>'Luxjacky Assumptions Monthly'!$M$8*'Luxjacky Original'!G477</f>
        <v>0</v>
      </c>
      <c r="M477" s="58">
        <f>'Luxjacky Assumptions Monthly'!$M$6*'Luxjacky Assumptions Monthly'!$M$8*'Luxjacky Original'!F477</f>
        <v>2620.5</v>
      </c>
      <c r="N477" s="58">
        <f t="shared" si="71"/>
        <v>2620.5</v>
      </c>
      <c r="O477" s="58"/>
    </row>
    <row r="478" spans="1:15" x14ac:dyDescent="0.3">
      <c r="A478" s="60">
        <v>42846</v>
      </c>
      <c r="B478" s="15">
        <f t="shared" si="63"/>
        <v>2017</v>
      </c>
      <c r="C478" s="15">
        <f t="shared" si="64"/>
        <v>4</v>
      </c>
      <c r="D478" s="15">
        <f t="shared" si="65"/>
        <v>6</v>
      </c>
      <c r="E478" s="15">
        <f t="shared" si="66"/>
        <v>1</v>
      </c>
      <c r="F478" s="15">
        <v>5127</v>
      </c>
      <c r="G478" s="15">
        <v>0</v>
      </c>
      <c r="H478" s="62">
        <f t="shared" si="67"/>
        <v>98.497728228405776</v>
      </c>
      <c r="I478" s="62">
        <f t="shared" si="70"/>
        <v>114</v>
      </c>
      <c r="J478" s="15">
        <f t="shared" si="68"/>
        <v>0</v>
      </c>
      <c r="K478" s="15">
        <f t="shared" si="69"/>
        <v>0</v>
      </c>
      <c r="L478" s="58">
        <f>'Luxjacky Assumptions Monthly'!$M$8*'Luxjacky Original'!G478</f>
        <v>0</v>
      </c>
      <c r="M478" s="58">
        <f>'Luxjacky Assumptions Monthly'!$M$6*'Luxjacky Assumptions Monthly'!$M$8*'Luxjacky Original'!F478</f>
        <v>2563.5</v>
      </c>
      <c r="N478" s="58">
        <f t="shared" si="71"/>
        <v>2563.5</v>
      </c>
      <c r="O478" s="58"/>
    </row>
    <row r="479" spans="1:15" x14ac:dyDescent="0.3">
      <c r="A479" s="60">
        <v>42847</v>
      </c>
      <c r="B479" s="15">
        <f t="shared" si="63"/>
        <v>2017</v>
      </c>
      <c r="C479" s="15">
        <f t="shared" si="64"/>
        <v>4</v>
      </c>
      <c r="D479" s="15">
        <f t="shared" si="65"/>
        <v>7</v>
      </c>
      <c r="E479" s="15">
        <f t="shared" si="66"/>
        <v>1</v>
      </c>
      <c r="F479" s="15">
        <v>5034</v>
      </c>
      <c r="G479" s="15">
        <v>0</v>
      </c>
      <c r="H479" s="62">
        <f t="shared" si="67"/>
        <v>60.578249818405411</v>
      </c>
      <c r="I479" s="62">
        <f t="shared" si="70"/>
        <v>93</v>
      </c>
      <c r="J479" s="15">
        <f t="shared" si="68"/>
        <v>0</v>
      </c>
      <c r="K479" s="15">
        <f t="shared" si="69"/>
        <v>0</v>
      </c>
      <c r="L479" s="58">
        <f>'Luxjacky Assumptions Monthly'!$M$8*'Luxjacky Original'!G479</f>
        <v>0</v>
      </c>
      <c r="M479" s="58">
        <f>'Luxjacky Assumptions Monthly'!$M$6*'Luxjacky Assumptions Monthly'!$M$8*'Luxjacky Original'!F479</f>
        <v>2517</v>
      </c>
      <c r="N479" s="58">
        <f t="shared" si="71"/>
        <v>2517</v>
      </c>
      <c r="O479" s="58"/>
    </row>
    <row r="480" spans="1:15" x14ac:dyDescent="0.3">
      <c r="A480" s="60">
        <v>42848</v>
      </c>
      <c r="B480" s="15">
        <f t="shared" si="63"/>
        <v>2017</v>
      </c>
      <c r="C480" s="15">
        <f t="shared" si="64"/>
        <v>4</v>
      </c>
      <c r="D480" s="15">
        <f t="shared" si="65"/>
        <v>1</v>
      </c>
      <c r="E480" s="15">
        <f t="shared" si="66"/>
        <v>0</v>
      </c>
      <c r="F480" s="15">
        <v>4965</v>
      </c>
      <c r="G480" s="15">
        <v>0</v>
      </c>
      <c r="H480" s="62">
        <f t="shared" si="67"/>
        <v>144.74213562373097</v>
      </c>
      <c r="I480" s="62">
        <f t="shared" si="70"/>
        <v>69</v>
      </c>
      <c r="J480" s="15">
        <f t="shared" si="68"/>
        <v>0</v>
      </c>
      <c r="K480" s="15">
        <f t="shared" si="69"/>
        <v>0</v>
      </c>
      <c r="L480" s="58">
        <f>'Luxjacky Assumptions Monthly'!$M$8*'Luxjacky Original'!G480</f>
        <v>0</v>
      </c>
      <c r="M480" s="58">
        <f>'Luxjacky Assumptions Monthly'!$M$6*'Luxjacky Assumptions Monthly'!$M$8*'Luxjacky Original'!F480</f>
        <v>2482.5</v>
      </c>
      <c r="N480" s="58">
        <f t="shared" si="71"/>
        <v>2482.5</v>
      </c>
      <c r="O480" s="58"/>
    </row>
    <row r="481" spans="1:15" x14ac:dyDescent="0.3">
      <c r="A481" s="60">
        <v>42849</v>
      </c>
      <c r="B481" s="15">
        <f t="shared" si="63"/>
        <v>2017</v>
      </c>
      <c r="C481" s="15">
        <f t="shared" si="64"/>
        <v>4</v>
      </c>
      <c r="D481" s="15">
        <f t="shared" si="65"/>
        <v>2</v>
      </c>
      <c r="E481" s="15">
        <f t="shared" si="66"/>
        <v>0</v>
      </c>
      <c r="F481" s="15">
        <v>4821</v>
      </c>
      <c r="G481" s="15">
        <v>0</v>
      </c>
      <c r="H481" s="62">
        <f t="shared" si="67"/>
        <v>149.35981786550732</v>
      </c>
      <c r="I481" s="62">
        <f t="shared" si="70"/>
        <v>144</v>
      </c>
      <c r="J481" s="15">
        <f t="shared" si="68"/>
        <v>0</v>
      </c>
      <c r="K481" s="15">
        <f t="shared" si="69"/>
        <v>0</v>
      </c>
      <c r="L481" s="58">
        <f>'Luxjacky Assumptions Monthly'!$M$8*'Luxjacky Original'!G481</f>
        <v>0</v>
      </c>
      <c r="M481" s="58">
        <f>'Luxjacky Assumptions Monthly'!$M$6*'Luxjacky Assumptions Monthly'!$M$8*'Luxjacky Original'!F481</f>
        <v>2410.5</v>
      </c>
      <c r="N481" s="58">
        <f t="shared" si="71"/>
        <v>2410.5</v>
      </c>
      <c r="O481" s="58"/>
    </row>
    <row r="482" spans="1:15" x14ac:dyDescent="0.3">
      <c r="A482" s="60">
        <v>42850</v>
      </c>
      <c r="B482" s="15">
        <f t="shared" si="63"/>
        <v>2017</v>
      </c>
      <c r="C482" s="15">
        <f t="shared" si="64"/>
        <v>4</v>
      </c>
      <c r="D482" s="15">
        <f t="shared" si="65"/>
        <v>3</v>
      </c>
      <c r="E482" s="15">
        <f t="shared" si="66"/>
        <v>0</v>
      </c>
      <c r="F482" s="15">
        <v>4669</v>
      </c>
      <c r="G482" s="15">
        <v>0</v>
      </c>
      <c r="H482" s="62">
        <f t="shared" si="67"/>
        <v>146.74921015076876</v>
      </c>
      <c r="I482" s="62">
        <f t="shared" si="70"/>
        <v>152</v>
      </c>
      <c r="J482" s="15">
        <f t="shared" si="68"/>
        <v>0</v>
      </c>
      <c r="K482" s="15">
        <f t="shared" si="69"/>
        <v>0</v>
      </c>
      <c r="L482" s="58">
        <f>'Luxjacky Assumptions Monthly'!$M$8*'Luxjacky Original'!G482</f>
        <v>0</v>
      </c>
      <c r="M482" s="58">
        <f>'Luxjacky Assumptions Monthly'!$M$6*'Luxjacky Assumptions Monthly'!$M$8*'Luxjacky Original'!F482</f>
        <v>2334.5</v>
      </c>
      <c r="N482" s="58">
        <f t="shared" si="71"/>
        <v>2334.5</v>
      </c>
      <c r="O482" s="58"/>
    </row>
    <row r="483" spans="1:15" x14ac:dyDescent="0.3">
      <c r="A483" s="60">
        <v>42851</v>
      </c>
      <c r="B483" s="15">
        <f t="shared" si="63"/>
        <v>2017</v>
      </c>
      <c r="C483" s="15">
        <f t="shared" si="64"/>
        <v>4</v>
      </c>
      <c r="D483" s="15">
        <f t="shared" si="65"/>
        <v>4</v>
      </c>
      <c r="E483" s="15">
        <f t="shared" si="66"/>
        <v>0</v>
      </c>
      <c r="F483" s="15">
        <v>4512</v>
      </c>
      <c r="G483" s="15">
        <v>0</v>
      </c>
      <c r="H483" s="62">
        <f t="shared" si="67"/>
        <v>136.1206407381371</v>
      </c>
      <c r="I483" s="62">
        <f t="shared" si="70"/>
        <v>157</v>
      </c>
      <c r="J483" s="15">
        <f t="shared" si="68"/>
        <v>0</v>
      </c>
      <c r="K483" s="15">
        <f t="shared" si="69"/>
        <v>0</v>
      </c>
      <c r="L483" s="58">
        <f>'Luxjacky Assumptions Monthly'!$M$8*'Luxjacky Original'!G483</f>
        <v>0</v>
      </c>
      <c r="M483" s="58">
        <f>'Luxjacky Assumptions Monthly'!$M$6*'Luxjacky Assumptions Monthly'!$M$8*'Luxjacky Original'!F483</f>
        <v>2256</v>
      </c>
      <c r="N483" s="58">
        <f t="shared" si="71"/>
        <v>2256</v>
      </c>
      <c r="O483" s="58"/>
    </row>
    <row r="484" spans="1:15" x14ac:dyDescent="0.3">
      <c r="A484" s="60">
        <v>42852</v>
      </c>
      <c r="B484" s="15">
        <f t="shared" si="63"/>
        <v>2017</v>
      </c>
      <c r="C484" s="15">
        <f t="shared" si="64"/>
        <v>4</v>
      </c>
      <c r="D484" s="15">
        <f t="shared" si="65"/>
        <v>5</v>
      </c>
      <c r="E484" s="15">
        <f t="shared" si="66"/>
        <v>0</v>
      </c>
      <c r="F484" s="15">
        <v>4372</v>
      </c>
      <c r="G484" s="15">
        <v>0</v>
      </c>
      <c r="H484" s="62">
        <f t="shared" si="67"/>
        <v>116.86946424247976</v>
      </c>
      <c r="I484" s="62">
        <f t="shared" si="70"/>
        <v>140</v>
      </c>
      <c r="J484" s="15">
        <f t="shared" si="68"/>
        <v>0</v>
      </c>
      <c r="K484" s="15">
        <f t="shared" si="69"/>
        <v>0</v>
      </c>
      <c r="L484" s="58">
        <f>'Luxjacky Assumptions Monthly'!$M$8*'Luxjacky Original'!G484</f>
        <v>0</v>
      </c>
      <c r="M484" s="58">
        <f>'Luxjacky Assumptions Monthly'!$M$6*'Luxjacky Assumptions Monthly'!$M$8*'Luxjacky Original'!F484</f>
        <v>2186</v>
      </c>
      <c r="N484" s="58">
        <f t="shared" si="71"/>
        <v>2186</v>
      </c>
      <c r="O484" s="58"/>
    </row>
    <row r="485" spans="1:15" x14ac:dyDescent="0.3">
      <c r="A485" s="60">
        <v>42853</v>
      </c>
      <c r="B485" s="15">
        <f t="shared" si="63"/>
        <v>2017</v>
      </c>
      <c r="C485" s="15">
        <f t="shared" si="64"/>
        <v>4</v>
      </c>
      <c r="D485" s="15">
        <f t="shared" si="65"/>
        <v>6</v>
      </c>
      <c r="E485" s="15">
        <f t="shared" si="66"/>
        <v>1</v>
      </c>
      <c r="F485" s="15">
        <v>4272</v>
      </c>
      <c r="G485" s="15">
        <v>0</v>
      </c>
      <c r="H485" s="62">
        <f t="shared" si="67"/>
        <v>98.497728228405776</v>
      </c>
      <c r="I485" s="62">
        <f t="shared" si="70"/>
        <v>100</v>
      </c>
      <c r="J485" s="15">
        <f t="shared" si="68"/>
        <v>0</v>
      </c>
      <c r="K485" s="15">
        <f t="shared" si="69"/>
        <v>0</v>
      </c>
      <c r="L485" s="58">
        <f>'Luxjacky Assumptions Monthly'!$M$8*'Luxjacky Original'!G485</f>
        <v>0</v>
      </c>
      <c r="M485" s="58">
        <f>'Luxjacky Assumptions Monthly'!$M$6*'Luxjacky Assumptions Monthly'!$M$8*'Luxjacky Original'!F485</f>
        <v>2136</v>
      </c>
      <c r="N485" s="58">
        <f t="shared" si="71"/>
        <v>2136</v>
      </c>
      <c r="O485" s="58"/>
    </row>
    <row r="486" spans="1:15" x14ac:dyDescent="0.3">
      <c r="A486" s="60">
        <v>42854</v>
      </c>
      <c r="B486" s="15">
        <f t="shared" si="63"/>
        <v>2017</v>
      </c>
      <c r="C486" s="15">
        <f t="shared" si="64"/>
        <v>4</v>
      </c>
      <c r="D486" s="15">
        <f t="shared" si="65"/>
        <v>7</v>
      </c>
      <c r="E486" s="15">
        <f t="shared" si="66"/>
        <v>1</v>
      </c>
      <c r="F486" s="15">
        <v>4165</v>
      </c>
      <c r="G486" s="15">
        <v>0</v>
      </c>
      <c r="H486" s="62">
        <f t="shared" si="67"/>
        <v>60.578249818405411</v>
      </c>
      <c r="I486" s="62">
        <f t="shared" si="70"/>
        <v>107</v>
      </c>
      <c r="J486" s="15">
        <f t="shared" si="68"/>
        <v>0</v>
      </c>
      <c r="K486" s="15">
        <f t="shared" si="69"/>
        <v>0</v>
      </c>
      <c r="L486" s="58">
        <f>'Luxjacky Assumptions Monthly'!$M$8*'Luxjacky Original'!G486</f>
        <v>0</v>
      </c>
      <c r="M486" s="58">
        <f>'Luxjacky Assumptions Monthly'!$M$6*'Luxjacky Assumptions Monthly'!$M$8*'Luxjacky Original'!F486</f>
        <v>2082.5</v>
      </c>
      <c r="N486" s="58">
        <f t="shared" si="71"/>
        <v>2082.5</v>
      </c>
      <c r="O486" s="58"/>
    </row>
    <row r="487" spans="1:15" x14ac:dyDescent="0.3">
      <c r="A487" s="60">
        <v>42855</v>
      </c>
      <c r="B487" s="15">
        <f t="shared" si="63"/>
        <v>2017</v>
      </c>
      <c r="C487" s="15">
        <f t="shared" si="64"/>
        <v>4</v>
      </c>
      <c r="D487" s="15">
        <f t="shared" si="65"/>
        <v>1</v>
      </c>
      <c r="E487" s="15">
        <f t="shared" si="66"/>
        <v>0</v>
      </c>
      <c r="F487" s="15">
        <v>4110</v>
      </c>
      <c r="G487" s="15">
        <v>0</v>
      </c>
      <c r="H487" s="62">
        <f t="shared" si="67"/>
        <v>144.74213562373097</v>
      </c>
      <c r="I487" s="62">
        <f t="shared" si="70"/>
        <v>55</v>
      </c>
      <c r="J487" s="15">
        <f t="shared" si="68"/>
        <v>0</v>
      </c>
      <c r="K487" s="15">
        <f t="shared" si="69"/>
        <v>0</v>
      </c>
      <c r="L487" s="58">
        <f>'Luxjacky Assumptions Monthly'!$M$8*'Luxjacky Original'!G487</f>
        <v>0</v>
      </c>
      <c r="M487" s="58">
        <f>'Luxjacky Assumptions Monthly'!$M$6*'Luxjacky Assumptions Monthly'!$M$8*'Luxjacky Original'!F487</f>
        <v>2055</v>
      </c>
      <c r="N487" s="58">
        <f t="shared" si="71"/>
        <v>2055</v>
      </c>
      <c r="O487" s="58"/>
    </row>
    <row r="488" spans="1:15" x14ac:dyDescent="0.3">
      <c r="A488" s="60">
        <v>42856</v>
      </c>
      <c r="B488" s="15">
        <f t="shared" si="63"/>
        <v>2017</v>
      </c>
      <c r="C488" s="15">
        <f t="shared" si="64"/>
        <v>5</v>
      </c>
      <c r="D488" s="15">
        <f t="shared" si="65"/>
        <v>2</v>
      </c>
      <c r="E488" s="15">
        <f t="shared" si="66"/>
        <v>0</v>
      </c>
      <c r="F488" s="15">
        <v>3958</v>
      </c>
      <c r="G488" s="15">
        <v>0</v>
      </c>
      <c r="H488" s="62">
        <f t="shared" si="67"/>
        <v>151.93618986618691</v>
      </c>
      <c r="I488" s="62">
        <f t="shared" si="70"/>
        <v>152</v>
      </c>
      <c r="J488" s="15">
        <f t="shared" si="68"/>
        <v>0</v>
      </c>
      <c r="K488" s="15">
        <f t="shared" si="69"/>
        <v>0</v>
      </c>
      <c r="L488" s="58">
        <f>'Luxjacky Assumptions Monthly'!$M$8*'Luxjacky Original'!G488</f>
        <v>0</v>
      </c>
      <c r="M488" s="58">
        <f>'Luxjacky Assumptions Monthly'!$M$6*'Luxjacky Assumptions Monthly'!$M$8*'Luxjacky Original'!F488</f>
        <v>1979</v>
      </c>
      <c r="N488" s="58">
        <f t="shared" si="71"/>
        <v>1979</v>
      </c>
      <c r="O488" s="58"/>
    </row>
    <row r="489" spans="1:15" x14ac:dyDescent="0.3">
      <c r="A489" s="60">
        <v>42857</v>
      </c>
      <c r="B489" s="15">
        <f t="shared" si="63"/>
        <v>2017</v>
      </c>
      <c r="C489" s="15">
        <f t="shared" si="64"/>
        <v>5</v>
      </c>
      <c r="D489" s="15">
        <f t="shared" si="65"/>
        <v>3</v>
      </c>
      <c r="E489" s="15">
        <f t="shared" si="66"/>
        <v>0</v>
      </c>
      <c r="F489" s="15">
        <v>3793</v>
      </c>
      <c r="G489" s="15">
        <v>0</v>
      </c>
      <c r="H489" s="62">
        <f t="shared" si="67"/>
        <v>149.32558215144837</v>
      </c>
      <c r="I489" s="62">
        <f t="shared" si="70"/>
        <v>165</v>
      </c>
      <c r="J489" s="15">
        <f t="shared" si="68"/>
        <v>0</v>
      </c>
      <c r="K489" s="15">
        <f t="shared" si="69"/>
        <v>0</v>
      </c>
      <c r="L489" s="58">
        <f>'Luxjacky Assumptions Monthly'!$M$8*'Luxjacky Original'!G489</f>
        <v>0</v>
      </c>
      <c r="M489" s="58">
        <f>'Luxjacky Assumptions Monthly'!$M$6*'Luxjacky Assumptions Monthly'!$M$8*'Luxjacky Original'!F489</f>
        <v>1896.5</v>
      </c>
      <c r="N489" s="58">
        <f t="shared" si="71"/>
        <v>1896.5</v>
      </c>
      <c r="O489" s="58"/>
    </row>
    <row r="490" spans="1:15" x14ac:dyDescent="0.3">
      <c r="A490" s="60">
        <v>42858</v>
      </c>
      <c r="B490" s="15">
        <f t="shared" si="63"/>
        <v>2017</v>
      </c>
      <c r="C490" s="15">
        <f t="shared" si="64"/>
        <v>5</v>
      </c>
      <c r="D490" s="15">
        <f t="shared" si="65"/>
        <v>4</v>
      </c>
      <c r="E490" s="15">
        <f t="shared" si="66"/>
        <v>0</v>
      </c>
      <c r="F490" s="15">
        <v>3646</v>
      </c>
      <c r="G490" s="15">
        <v>0</v>
      </c>
      <c r="H490" s="62">
        <f t="shared" si="67"/>
        <v>138.69701273881668</v>
      </c>
      <c r="I490" s="62">
        <f t="shared" si="70"/>
        <v>147</v>
      </c>
      <c r="J490" s="15">
        <f t="shared" si="68"/>
        <v>0</v>
      </c>
      <c r="K490" s="15">
        <f t="shared" si="69"/>
        <v>0</v>
      </c>
      <c r="L490" s="58">
        <f>'Luxjacky Assumptions Monthly'!$M$8*'Luxjacky Original'!G490</f>
        <v>0</v>
      </c>
      <c r="M490" s="58">
        <f>'Luxjacky Assumptions Monthly'!$M$6*'Luxjacky Assumptions Monthly'!$M$8*'Luxjacky Original'!F490</f>
        <v>1823</v>
      </c>
      <c r="N490" s="58">
        <f t="shared" si="71"/>
        <v>1823</v>
      </c>
      <c r="O490" s="58"/>
    </row>
    <row r="491" spans="1:15" x14ac:dyDescent="0.3">
      <c r="A491" s="60">
        <v>42859</v>
      </c>
      <c r="B491" s="15">
        <f t="shared" si="63"/>
        <v>2017</v>
      </c>
      <c r="C491" s="15">
        <f t="shared" si="64"/>
        <v>5</v>
      </c>
      <c r="D491" s="15">
        <f t="shared" si="65"/>
        <v>5</v>
      </c>
      <c r="E491" s="15">
        <f t="shared" si="66"/>
        <v>0</v>
      </c>
      <c r="F491" s="15">
        <v>3507</v>
      </c>
      <c r="G491" s="15">
        <v>0</v>
      </c>
      <c r="H491" s="62">
        <f t="shared" si="67"/>
        <v>119.44583624315936</v>
      </c>
      <c r="I491" s="62">
        <f t="shared" si="70"/>
        <v>139</v>
      </c>
      <c r="J491" s="15">
        <f t="shared" si="68"/>
        <v>0</v>
      </c>
      <c r="K491" s="15">
        <f t="shared" si="69"/>
        <v>0</v>
      </c>
      <c r="L491" s="58">
        <f>'Luxjacky Assumptions Monthly'!$M$8*'Luxjacky Original'!G491</f>
        <v>0</v>
      </c>
      <c r="M491" s="58">
        <f>'Luxjacky Assumptions Monthly'!$M$6*'Luxjacky Assumptions Monthly'!$M$8*'Luxjacky Original'!F491</f>
        <v>1753.5</v>
      </c>
      <c r="N491" s="58">
        <f t="shared" si="71"/>
        <v>1753.5</v>
      </c>
      <c r="O491" s="58"/>
    </row>
    <row r="492" spans="1:15" x14ac:dyDescent="0.3">
      <c r="A492" s="60">
        <v>42860</v>
      </c>
      <c r="B492" s="15">
        <f t="shared" si="63"/>
        <v>2017</v>
      </c>
      <c r="C492" s="15">
        <f t="shared" si="64"/>
        <v>5</v>
      </c>
      <c r="D492" s="15">
        <f t="shared" si="65"/>
        <v>6</v>
      </c>
      <c r="E492" s="15">
        <f t="shared" si="66"/>
        <v>1</v>
      </c>
      <c r="F492" s="15">
        <v>3389</v>
      </c>
      <c r="G492" s="15">
        <v>0</v>
      </c>
      <c r="H492" s="62">
        <f t="shared" si="67"/>
        <v>101.07410022908537</v>
      </c>
      <c r="I492" s="62">
        <f t="shared" si="70"/>
        <v>118</v>
      </c>
      <c r="J492" s="15">
        <f t="shared" si="68"/>
        <v>0</v>
      </c>
      <c r="K492" s="15">
        <f t="shared" si="69"/>
        <v>0</v>
      </c>
      <c r="L492" s="58">
        <f>'Luxjacky Assumptions Monthly'!$M$8*'Luxjacky Original'!G492</f>
        <v>0</v>
      </c>
      <c r="M492" s="58">
        <f>'Luxjacky Assumptions Monthly'!$M$6*'Luxjacky Assumptions Monthly'!$M$8*'Luxjacky Original'!F492</f>
        <v>1694.5</v>
      </c>
      <c r="N492" s="58">
        <f t="shared" si="71"/>
        <v>1694.5</v>
      </c>
      <c r="O492" s="58"/>
    </row>
    <row r="493" spans="1:15" x14ac:dyDescent="0.3">
      <c r="A493" s="60">
        <v>42861</v>
      </c>
      <c r="B493" s="15">
        <f t="shared" si="63"/>
        <v>2017</v>
      </c>
      <c r="C493" s="15">
        <f t="shared" si="64"/>
        <v>5</v>
      </c>
      <c r="D493" s="15">
        <f t="shared" si="65"/>
        <v>7</v>
      </c>
      <c r="E493" s="15">
        <f t="shared" si="66"/>
        <v>1</v>
      </c>
      <c r="F493" s="15">
        <v>3281</v>
      </c>
      <c r="G493" s="15">
        <v>0</v>
      </c>
      <c r="H493" s="62">
        <f t="shared" si="67"/>
        <v>63.154621819085008</v>
      </c>
      <c r="I493" s="62">
        <f t="shared" si="70"/>
        <v>108</v>
      </c>
      <c r="J493" s="15">
        <f t="shared" si="68"/>
        <v>0</v>
      </c>
      <c r="K493" s="15">
        <f t="shared" si="69"/>
        <v>0</v>
      </c>
      <c r="L493" s="58">
        <f>'Luxjacky Assumptions Monthly'!$M$8*'Luxjacky Original'!G493</f>
        <v>0</v>
      </c>
      <c r="M493" s="58">
        <f>'Luxjacky Assumptions Monthly'!$M$6*'Luxjacky Assumptions Monthly'!$M$8*'Luxjacky Original'!F493</f>
        <v>1640.5</v>
      </c>
      <c r="N493" s="58">
        <f t="shared" si="71"/>
        <v>1640.5</v>
      </c>
      <c r="O493" s="58"/>
    </row>
    <row r="494" spans="1:15" x14ac:dyDescent="0.3">
      <c r="A494" s="60">
        <v>42862</v>
      </c>
      <c r="B494" s="15">
        <f t="shared" si="63"/>
        <v>2017</v>
      </c>
      <c r="C494" s="15">
        <f t="shared" si="64"/>
        <v>5</v>
      </c>
      <c r="D494" s="15">
        <f t="shared" si="65"/>
        <v>1</v>
      </c>
      <c r="E494" s="15">
        <f t="shared" si="66"/>
        <v>0</v>
      </c>
      <c r="F494" s="15">
        <v>3213</v>
      </c>
      <c r="G494" s="15">
        <v>0</v>
      </c>
      <c r="H494" s="62">
        <f t="shared" si="67"/>
        <v>147.31850762441059</v>
      </c>
      <c r="I494" s="62">
        <f t="shared" si="70"/>
        <v>68</v>
      </c>
      <c r="J494" s="15">
        <f t="shared" si="68"/>
        <v>0</v>
      </c>
      <c r="K494" s="15">
        <f t="shared" si="69"/>
        <v>0</v>
      </c>
      <c r="L494" s="58">
        <f>'Luxjacky Assumptions Monthly'!$M$8*'Luxjacky Original'!G494</f>
        <v>0</v>
      </c>
      <c r="M494" s="58">
        <f>'Luxjacky Assumptions Monthly'!$M$6*'Luxjacky Assumptions Monthly'!$M$8*'Luxjacky Original'!F494</f>
        <v>1606.5</v>
      </c>
      <c r="N494" s="58">
        <f t="shared" si="71"/>
        <v>1606.5</v>
      </c>
      <c r="O494" s="58"/>
    </row>
    <row r="495" spans="1:15" x14ac:dyDescent="0.3">
      <c r="A495" s="60">
        <v>42863</v>
      </c>
      <c r="B495" s="15">
        <f t="shared" si="63"/>
        <v>2017</v>
      </c>
      <c r="C495" s="15">
        <f t="shared" si="64"/>
        <v>5</v>
      </c>
      <c r="D495" s="15">
        <f t="shared" si="65"/>
        <v>2</v>
      </c>
      <c r="E495" s="15">
        <f t="shared" si="66"/>
        <v>0</v>
      </c>
      <c r="F495" s="15">
        <v>3061</v>
      </c>
      <c r="G495" s="15">
        <v>0</v>
      </c>
      <c r="H495" s="62">
        <f t="shared" si="67"/>
        <v>151.93618986618691</v>
      </c>
      <c r="I495" s="62">
        <f t="shared" si="70"/>
        <v>152</v>
      </c>
      <c r="J495" s="15">
        <f t="shared" si="68"/>
        <v>0</v>
      </c>
      <c r="K495" s="15">
        <f t="shared" si="69"/>
        <v>0</v>
      </c>
      <c r="L495" s="58">
        <f>'Luxjacky Assumptions Monthly'!$M$8*'Luxjacky Original'!G495</f>
        <v>0</v>
      </c>
      <c r="M495" s="58">
        <f>'Luxjacky Assumptions Monthly'!$M$6*'Luxjacky Assumptions Monthly'!$M$8*'Luxjacky Original'!F495</f>
        <v>1530.5</v>
      </c>
      <c r="N495" s="58">
        <f t="shared" si="71"/>
        <v>1530.5</v>
      </c>
      <c r="O495" s="58"/>
    </row>
    <row r="496" spans="1:15" x14ac:dyDescent="0.3">
      <c r="A496" s="60">
        <v>42864</v>
      </c>
      <c r="B496" s="15">
        <f t="shared" si="63"/>
        <v>2017</v>
      </c>
      <c r="C496" s="15">
        <f t="shared" si="64"/>
        <v>5</v>
      </c>
      <c r="D496" s="15">
        <f t="shared" si="65"/>
        <v>3</v>
      </c>
      <c r="E496" s="15">
        <f t="shared" si="66"/>
        <v>0</v>
      </c>
      <c r="F496" s="15">
        <v>2898</v>
      </c>
      <c r="G496" s="15">
        <v>0</v>
      </c>
      <c r="H496" s="62">
        <f t="shared" si="67"/>
        <v>149.32558215144837</v>
      </c>
      <c r="I496" s="62">
        <f t="shared" si="70"/>
        <v>163</v>
      </c>
      <c r="J496" s="15">
        <f t="shared" si="68"/>
        <v>0</v>
      </c>
      <c r="K496" s="15">
        <f t="shared" si="69"/>
        <v>0</v>
      </c>
      <c r="L496" s="58">
        <f>'Luxjacky Assumptions Monthly'!$M$8*'Luxjacky Original'!G496</f>
        <v>0</v>
      </c>
      <c r="M496" s="58">
        <f>'Luxjacky Assumptions Monthly'!$M$6*'Luxjacky Assumptions Monthly'!$M$8*'Luxjacky Original'!F496</f>
        <v>1449</v>
      </c>
      <c r="N496" s="58">
        <f t="shared" si="71"/>
        <v>1449</v>
      </c>
      <c r="O496" s="58"/>
    </row>
    <row r="497" spans="1:15" x14ac:dyDescent="0.3">
      <c r="A497" s="60">
        <v>42865</v>
      </c>
      <c r="B497" s="15">
        <f t="shared" si="63"/>
        <v>2017</v>
      </c>
      <c r="C497" s="15">
        <f t="shared" si="64"/>
        <v>5</v>
      </c>
      <c r="D497" s="15">
        <f t="shared" si="65"/>
        <v>4</v>
      </c>
      <c r="E497" s="15">
        <f t="shared" si="66"/>
        <v>0</v>
      </c>
      <c r="F497" s="15">
        <v>2736</v>
      </c>
      <c r="G497" s="15">
        <v>0</v>
      </c>
      <c r="H497" s="62">
        <f t="shared" si="67"/>
        <v>138.69701273881668</v>
      </c>
      <c r="I497" s="62">
        <f t="shared" si="70"/>
        <v>162</v>
      </c>
      <c r="J497" s="15">
        <f t="shared" si="68"/>
        <v>0</v>
      </c>
      <c r="K497" s="15">
        <f t="shared" si="69"/>
        <v>0</v>
      </c>
      <c r="L497" s="58">
        <f>'Luxjacky Assumptions Monthly'!$M$8*'Luxjacky Original'!G497</f>
        <v>0</v>
      </c>
      <c r="M497" s="58">
        <f>'Luxjacky Assumptions Monthly'!$M$6*'Luxjacky Assumptions Monthly'!$M$8*'Luxjacky Original'!F497</f>
        <v>1368</v>
      </c>
      <c r="N497" s="58">
        <f t="shared" si="71"/>
        <v>1368</v>
      </c>
      <c r="O497" s="58"/>
    </row>
    <row r="498" spans="1:15" x14ac:dyDescent="0.3">
      <c r="A498" s="60">
        <v>42866</v>
      </c>
      <c r="B498" s="15">
        <f t="shared" si="63"/>
        <v>2017</v>
      </c>
      <c r="C498" s="15">
        <f t="shared" si="64"/>
        <v>5</v>
      </c>
      <c r="D498" s="15">
        <f t="shared" si="65"/>
        <v>5</v>
      </c>
      <c r="E498" s="15">
        <f t="shared" si="66"/>
        <v>0</v>
      </c>
      <c r="F498" s="15">
        <v>2596</v>
      </c>
      <c r="G498" s="15">
        <v>0</v>
      </c>
      <c r="H498" s="62">
        <f t="shared" si="67"/>
        <v>119.44583624315936</v>
      </c>
      <c r="I498" s="62">
        <f t="shared" si="70"/>
        <v>140</v>
      </c>
      <c r="J498" s="15">
        <f t="shared" si="68"/>
        <v>0</v>
      </c>
      <c r="K498" s="15">
        <f t="shared" si="69"/>
        <v>0</v>
      </c>
      <c r="L498" s="58">
        <f>'Luxjacky Assumptions Monthly'!$M$8*'Luxjacky Original'!G498</f>
        <v>0</v>
      </c>
      <c r="M498" s="58">
        <f>'Luxjacky Assumptions Monthly'!$M$6*'Luxjacky Assumptions Monthly'!$M$8*'Luxjacky Original'!F498</f>
        <v>1298</v>
      </c>
      <c r="N498" s="58">
        <f t="shared" si="71"/>
        <v>1298</v>
      </c>
      <c r="O498" s="58"/>
    </row>
    <row r="499" spans="1:15" x14ac:dyDescent="0.3">
      <c r="A499" s="60">
        <v>42867</v>
      </c>
      <c r="B499" s="15">
        <f t="shared" si="63"/>
        <v>2017</v>
      </c>
      <c r="C499" s="15">
        <f t="shared" si="64"/>
        <v>5</v>
      </c>
      <c r="D499" s="15">
        <f t="shared" si="65"/>
        <v>6</v>
      </c>
      <c r="E499" s="15">
        <f t="shared" si="66"/>
        <v>1</v>
      </c>
      <c r="F499" s="15">
        <v>2483</v>
      </c>
      <c r="G499" s="15">
        <v>0</v>
      </c>
      <c r="H499" s="62">
        <f t="shared" si="67"/>
        <v>101.07410022908537</v>
      </c>
      <c r="I499" s="62">
        <f t="shared" si="70"/>
        <v>113</v>
      </c>
      <c r="J499" s="15">
        <f t="shared" si="68"/>
        <v>0</v>
      </c>
      <c r="K499" s="15">
        <f t="shared" si="69"/>
        <v>0</v>
      </c>
      <c r="L499" s="58">
        <f>'Luxjacky Assumptions Monthly'!$M$8*'Luxjacky Original'!G499</f>
        <v>0</v>
      </c>
      <c r="M499" s="58">
        <f>'Luxjacky Assumptions Monthly'!$M$6*'Luxjacky Assumptions Monthly'!$M$8*'Luxjacky Original'!F499</f>
        <v>1241.5</v>
      </c>
      <c r="N499" s="58">
        <f t="shared" si="71"/>
        <v>1241.5</v>
      </c>
      <c r="O499" s="58"/>
    </row>
    <row r="500" spans="1:15" x14ac:dyDescent="0.3">
      <c r="A500" s="60">
        <v>42868</v>
      </c>
      <c r="B500" s="15">
        <f t="shared" si="63"/>
        <v>2017</v>
      </c>
      <c r="C500" s="15">
        <f t="shared" si="64"/>
        <v>5</v>
      </c>
      <c r="D500" s="15">
        <f t="shared" si="65"/>
        <v>7</v>
      </c>
      <c r="E500" s="15">
        <f t="shared" si="66"/>
        <v>1</v>
      </c>
      <c r="F500" s="15">
        <v>2375</v>
      </c>
      <c r="G500" s="15">
        <v>0</v>
      </c>
      <c r="H500" s="62">
        <f t="shared" si="67"/>
        <v>63.154621819085008</v>
      </c>
      <c r="I500" s="62">
        <f t="shared" si="70"/>
        <v>108</v>
      </c>
      <c r="J500" s="15">
        <f t="shared" si="68"/>
        <v>0</v>
      </c>
      <c r="K500" s="15">
        <f t="shared" si="69"/>
        <v>0</v>
      </c>
      <c r="L500" s="58">
        <f>'Luxjacky Assumptions Monthly'!$M$8*'Luxjacky Original'!G500</f>
        <v>0</v>
      </c>
      <c r="M500" s="58">
        <f>'Luxjacky Assumptions Monthly'!$M$6*'Luxjacky Assumptions Monthly'!$M$8*'Luxjacky Original'!F500</f>
        <v>1187.5</v>
      </c>
      <c r="N500" s="58">
        <f t="shared" si="71"/>
        <v>1187.5</v>
      </c>
      <c r="O500" s="58"/>
    </row>
    <row r="501" spans="1:15" x14ac:dyDescent="0.3">
      <c r="A501" s="60">
        <v>42869</v>
      </c>
      <c r="B501" s="15">
        <f t="shared" si="63"/>
        <v>2017</v>
      </c>
      <c r="C501" s="15">
        <f t="shared" si="64"/>
        <v>5</v>
      </c>
      <c r="D501" s="15">
        <f t="shared" si="65"/>
        <v>1</v>
      </c>
      <c r="E501" s="15">
        <f t="shared" si="66"/>
        <v>0</v>
      </c>
      <c r="F501" s="15">
        <v>2296</v>
      </c>
      <c r="G501" s="15">
        <v>0</v>
      </c>
      <c r="H501" s="62">
        <f t="shared" si="67"/>
        <v>147.31850762441059</v>
      </c>
      <c r="I501" s="62">
        <f t="shared" si="70"/>
        <v>79</v>
      </c>
      <c r="J501" s="15">
        <f t="shared" si="68"/>
        <v>0</v>
      </c>
      <c r="K501" s="15">
        <f t="shared" si="69"/>
        <v>0</v>
      </c>
      <c r="L501" s="58">
        <f>'Luxjacky Assumptions Monthly'!$M$8*'Luxjacky Original'!G501</f>
        <v>0</v>
      </c>
      <c r="M501" s="58">
        <f>'Luxjacky Assumptions Monthly'!$M$6*'Luxjacky Assumptions Monthly'!$M$8*'Luxjacky Original'!F501</f>
        <v>1148</v>
      </c>
      <c r="N501" s="58">
        <f t="shared" si="71"/>
        <v>1148</v>
      </c>
      <c r="O501" s="58"/>
    </row>
    <row r="502" spans="1:15" x14ac:dyDescent="0.3">
      <c r="A502" s="60">
        <v>42870</v>
      </c>
      <c r="B502" s="15">
        <f t="shared" si="63"/>
        <v>2017</v>
      </c>
      <c r="C502" s="15">
        <f t="shared" si="64"/>
        <v>5</v>
      </c>
      <c r="D502" s="15">
        <f t="shared" si="65"/>
        <v>2</v>
      </c>
      <c r="E502" s="15">
        <f t="shared" si="66"/>
        <v>0</v>
      </c>
      <c r="F502" s="15">
        <v>2144</v>
      </c>
      <c r="G502" s="15">
        <v>0</v>
      </c>
      <c r="H502" s="62">
        <f t="shared" si="67"/>
        <v>151.93618986618691</v>
      </c>
      <c r="I502" s="62">
        <f t="shared" si="70"/>
        <v>152</v>
      </c>
      <c r="J502" s="15">
        <f t="shared" si="68"/>
        <v>0</v>
      </c>
      <c r="K502" s="15">
        <f t="shared" si="69"/>
        <v>0</v>
      </c>
      <c r="L502" s="58">
        <f>'Luxjacky Assumptions Monthly'!$M$8*'Luxjacky Original'!G502</f>
        <v>0</v>
      </c>
      <c r="M502" s="58">
        <f>'Luxjacky Assumptions Monthly'!$M$6*'Luxjacky Assumptions Monthly'!$M$8*'Luxjacky Original'!F502</f>
        <v>1072</v>
      </c>
      <c r="N502" s="58">
        <f t="shared" si="71"/>
        <v>1072</v>
      </c>
      <c r="O502" s="58"/>
    </row>
    <row r="503" spans="1:15" x14ac:dyDescent="0.3">
      <c r="A503" s="60">
        <v>42871</v>
      </c>
      <c r="B503" s="15">
        <f t="shared" si="63"/>
        <v>2017</v>
      </c>
      <c r="C503" s="15">
        <f t="shared" si="64"/>
        <v>5</v>
      </c>
      <c r="D503" s="15">
        <f t="shared" si="65"/>
        <v>3</v>
      </c>
      <c r="E503" s="15">
        <f t="shared" si="66"/>
        <v>0</v>
      </c>
      <c r="F503" s="15">
        <v>8768</v>
      </c>
      <c r="G503" s="15">
        <v>6770</v>
      </c>
      <c r="H503" s="62">
        <f t="shared" si="67"/>
        <v>149.32558215144837</v>
      </c>
      <c r="I503" s="62">
        <f t="shared" si="70"/>
        <v>146</v>
      </c>
      <c r="J503" s="15">
        <f t="shared" si="68"/>
        <v>1</v>
      </c>
      <c r="K503" s="15">
        <f t="shared" si="69"/>
        <v>4000</v>
      </c>
      <c r="L503" s="58">
        <f>'Luxjacky Assumptions Monthly'!$M$8*'Luxjacky Original'!G503</f>
        <v>67700</v>
      </c>
      <c r="M503" s="58">
        <f>'Luxjacky Assumptions Monthly'!$M$6*'Luxjacky Assumptions Monthly'!$M$8*'Luxjacky Original'!F503</f>
        <v>4384</v>
      </c>
      <c r="N503" s="58">
        <f t="shared" si="71"/>
        <v>76084</v>
      </c>
      <c r="O503" s="58"/>
    </row>
    <row r="504" spans="1:15" x14ac:dyDescent="0.3">
      <c r="A504" s="60">
        <v>42872</v>
      </c>
      <c r="B504" s="15">
        <f t="shared" si="63"/>
        <v>2017</v>
      </c>
      <c r="C504" s="15">
        <f t="shared" si="64"/>
        <v>5</v>
      </c>
      <c r="D504" s="15">
        <f t="shared" si="65"/>
        <v>4</v>
      </c>
      <c r="E504" s="15">
        <f t="shared" si="66"/>
        <v>0</v>
      </c>
      <c r="F504" s="15">
        <v>8619</v>
      </c>
      <c r="G504" s="15">
        <v>0</v>
      </c>
      <c r="H504" s="62">
        <f t="shared" si="67"/>
        <v>138.69701273881668</v>
      </c>
      <c r="I504" s="62">
        <f t="shared" si="70"/>
        <v>149</v>
      </c>
      <c r="J504" s="15">
        <f t="shared" si="68"/>
        <v>0</v>
      </c>
      <c r="K504" s="15">
        <f t="shared" si="69"/>
        <v>0</v>
      </c>
      <c r="L504" s="58">
        <f>'Luxjacky Assumptions Monthly'!$M$8*'Luxjacky Original'!G504</f>
        <v>0</v>
      </c>
      <c r="M504" s="58">
        <f>'Luxjacky Assumptions Monthly'!$M$6*'Luxjacky Assumptions Monthly'!$M$8*'Luxjacky Original'!F504</f>
        <v>4309.5</v>
      </c>
      <c r="N504" s="58">
        <f t="shared" si="71"/>
        <v>4309.5</v>
      </c>
      <c r="O504" s="58"/>
    </row>
    <row r="505" spans="1:15" x14ac:dyDescent="0.3">
      <c r="A505" s="60">
        <v>42873</v>
      </c>
      <c r="B505" s="15">
        <f t="shared" si="63"/>
        <v>2017</v>
      </c>
      <c r="C505" s="15">
        <f t="shared" si="64"/>
        <v>5</v>
      </c>
      <c r="D505" s="15">
        <f t="shared" si="65"/>
        <v>5</v>
      </c>
      <c r="E505" s="15">
        <f t="shared" si="66"/>
        <v>0</v>
      </c>
      <c r="F505" s="15">
        <v>8469</v>
      </c>
      <c r="G505" s="15">
        <v>0</v>
      </c>
      <c r="H505" s="62">
        <f t="shared" si="67"/>
        <v>119.44583624315936</v>
      </c>
      <c r="I505" s="62">
        <f t="shared" si="70"/>
        <v>150</v>
      </c>
      <c r="J505" s="15">
        <f t="shared" si="68"/>
        <v>0</v>
      </c>
      <c r="K505" s="15">
        <f t="shared" si="69"/>
        <v>0</v>
      </c>
      <c r="L505" s="58">
        <f>'Luxjacky Assumptions Monthly'!$M$8*'Luxjacky Original'!G505</f>
        <v>0</v>
      </c>
      <c r="M505" s="58">
        <f>'Luxjacky Assumptions Monthly'!$M$6*'Luxjacky Assumptions Monthly'!$M$8*'Luxjacky Original'!F505</f>
        <v>4234.5</v>
      </c>
      <c r="N505" s="58">
        <f t="shared" si="71"/>
        <v>4234.5</v>
      </c>
      <c r="O505" s="58"/>
    </row>
    <row r="506" spans="1:15" x14ac:dyDescent="0.3">
      <c r="A506" s="60">
        <v>42874</v>
      </c>
      <c r="B506" s="15">
        <f t="shared" si="63"/>
        <v>2017</v>
      </c>
      <c r="C506" s="15">
        <f t="shared" si="64"/>
        <v>5</v>
      </c>
      <c r="D506" s="15">
        <f t="shared" si="65"/>
        <v>6</v>
      </c>
      <c r="E506" s="15">
        <f t="shared" si="66"/>
        <v>1</v>
      </c>
      <c r="F506" s="15">
        <v>8348</v>
      </c>
      <c r="G506" s="15">
        <v>0</v>
      </c>
      <c r="H506" s="62">
        <f t="shared" si="67"/>
        <v>101.07410022908537</v>
      </c>
      <c r="I506" s="62">
        <f t="shared" si="70"/>
        <v>121</v>
      </c>
      <c r="J506" s="15">
        <f t="shared" si="68"/>
        <v>0</v>
      </c>
      <c r="K506" s="15">
        <f t="shared" si="69"/>
        <v>0</v>
      </c>
      <c r="L506" s="58">
        <f>'Luxjacky Assumptions Monthly'!$M$8*'Luxjacky Original'!G506</f>
        <v>0</v>
      </c>
      <c r="M506" s="58">
        <f>'Luxjacky Assumptions Monthly'!$M$6*'Luxjacky Assumptions Monthly'!$M$8*'Luxjacky Original'!F506</f>
        <v>4174</v>
      </c>
      <c r="N506" s="58">
        <f t="shared" si="71"/>
        <v>4174</v>
      </c>
      <c r="O506" s="58"/>
    </row>
    <row r="507" spans="1:15" x14ac:dyDescent="0.3">
      <c r="A507" s="60">
        <v>42875</v>
      </c>
      <c r="B507" s="15">
        <f t="shared" si="63"/>
        <v>2017</v>
      </c>
      <c r="C507" s="15">
        <f t="shared" si="64"/>
        <v>5</v>
      </c>
      <c r="D507" s="15">
        <f t="shared" si="65"/>
        <v>7</v>
      </c>
      <c r="E507" s="15">
        <f t="shared" si="66"/>
        <v>1</v>
      </c>
      <c r="F507" s="15">
        <v>8259</v>
      </c>
      <c r="G507" s="15">
        <v>0</v>
      </c>
      <c r="H507" s="62">
        <f t="shared" si="67"/>
        <v>63.154621819085008</v>
      </c>
      <c r="I507" s="62">
        <f t="shared" si="70"/>
        <v>89</v>
      </c>
      <c r="J507" s="15">
        <f t="shared" si="68"/>
        <v>0</v>
      </c>
      <c r="K507" s="15">
        <f t="shared" si="69"/>
        <v>0</v>
      </c>
      <c r="L507" s="58">
        <f>'Luxjacky Assumptions Monthly'!$M$8*'Luxjacky Original'!G507</f>
        <v>0</v>
      </c>
      <c r="M507" s="58">
        <f>'Luxjacky Assumptions Monthly'!$M$6*'Luxjacky Assumptions Monthly'!$M$8*'Luxjacky Original'!F507</f>
        <v>4129.5</v>
      </c>
      <c r="N507" s="58">
        <f t="shared" si="71"/>
        <v>4129.5</v>
      </c>
      <c r="O507" s="58"/>
    </row>
    <row r="508" spans="1:15" x14ac:dyDescent="0.3">
      <c r="A508" s="60">
        <v>42876</v>
      </c>
      <c r="B508" s="15">
        <f t="shared" si="63"/>
        <v>2017</v>
      </c>
      <c r="C508" s="15">
        <f t="shared" si="64"/>
        <v>5</v>
      </c>
      <c r="D508" s="15">
        <f t="shared" si="65"/>
        <v>1</v>
      </c>
      <c r="E508" s="15">
        <f t="shared" si="66"/>
        <v>0</v>
      </c>
      <c r="F508" s="15">
        <v>8192</v>
      </c>
      <c r="G508" s="15">
        <v>0</v>
      </c>
      <c r="H508" s="62">
        <f t="shared" si="67"/>
        <v>147.31850762441059</v>
      </c>
      <c r="I508" s="62">
        <f t="shared" si="70"/>
        <v>67</v>
      </c>
      <c r="J508" s="15">
        <f t="shared" si="68"/>
        <v>0</v>
      </c>
      <c r="K508" s="15">
        <f t="shared" si="69"/>
        <v>0</v>
      </c>
      <c r="L508" s="58">
        <f>'Luxjacky Assumptions Monthly'!$M$8*'Luxjacky Original'!G508</f>
        <v>0</v>
      </c>
      <c r="M508" s="58">
        <f>'Luxjacky Assumptions Monthly'!$M$6*'Luxjacky Assumptions Monthly'!$M$8*'Luxjacky Original'!F508</f>
        <v>4096</v>
      </c>
      <c r="N508" s="58">
        <f t="shared" si="71"/>
        <v>4096</v>
      </c>
      <c r="O508" s="58"/>
    </row>
    <row r="509" spans="1:15" x14ac:dyDescent="0.3">
      <c r="A509" s="60">
        <v>42877</v>
      </c>
      <c r="B509" s="15">
        <f t="shared" si="63"/>
        <v>2017</v>
      </c>
      <c r="C509" s="15">
        <f t="shared" si="64"/>
        <v>5</v>
      </c>
      <c r="D509" s="15">
        <f t="shared" si="65"/>
        <v>2</v>
      </c>
      <c r="E509" s="15">
        <f t="shared" si="66"/>
        <v>0</v>
      </c>
      <c r="F509" s="15">
        <v>8043</v>
      </c>
      <c r="G509" s="15">
        <v>0</v>
      </c>
      <c r="H509" s="62">
        <f t="shared" si="67"/>
        <v>151.93618986618691</v>
      </c>
      <c r="I509" s="62">
        <f t="shared" si="70"/>
        <v>149</v>
      </c>
      <c r="J509" s="15">
        <f t="shared" si="68"/>
        <v>0</v>
      </c>
      <c r="K509" s="15">
        <f t="shared" si="69"/>
        <v>0</v>
      </c>
      <c r="L509" s="58">
        <f>'Luxjacky Assumptions Monthly'!$M$8*'Luxjacky Original'!G509</f>
        <v>0</v>
      </c>
      <c r="M509" s="58">
        <f>'Luxjacky Assumptions Monthly'!$M$6*'Luxjacky Assumptions Monthly'!$M$8*'Luxjacky Original'!F509</f>
        <v>4021.5</v>
      </c>
      <c r="N509" s="58">
        <f t="shared" si="71"/>
        <v>4021.5</v>
      </c>
      <c r="O509" s="58"/>
    </row>
    <row r="510" spans="1:15" x14ac:dyDescent="0.3">
      <c r="A510" s="60">
        <v>42878</v>
      </c>
      <c r="B510" s="15">
        <f t="shared" si="63"/>
        <v>2017</v>
      </c>
      <c r="C510" s="15">
        <f t="shared" si="64"/>
        <v>5</v>
      </c>
      <c r="D510" s="15">
        <f t="shared" si="65"/>
        <v>3</v>
      </c>
      <c r="E510" s="15">
        <f t="shared" si="66"/>
        <v>0</v>
      </c>
      <c r="F510" s="15">
        <v>7889</v>
      </c>
      <c r="G510" s="15">
        <v>0</v>
      </c>
      <c r="H510" s="62">
        <f t="shared" si="67"/>
        <v>149.32558215144837</v>
      </c>
      <c r="I510" s="62">
        <f t="shared" si="70"/>
        <v>154</v>
      </c>
      <c r="J510" s="15">
        <f t="shared" si="68"/>
        <v>0</v>
      </c>
      <c r="K510" s="15">
        <f t="shared" si="69"/>
        <v>0</v>
      </c>
      <c r="L510" s="58">
        <f>'Luxjacky Assumptions Monthly'!$M$8*'Luxjacky Original'!G510</f>
        <v>0</v>
      </c>
      <c r="M510" s="58">
        <f>'Luxjacky Assumptions Monthly'!$M$6*'Luxjacky Assumptions Monthly'!$M$8*'Luxjacky Original'!F510</f>
        <v>3944.5</v>
      </c>
      <c r="N510" s="58">
        <f t="shared" si="71"/>
        <v>3944.5</v>
      </c>
      <c r="O510" s="58"/>
    </row>
    <row r="511" spans="1:15" x14ac:dyDescent="0.3">
      <c r="A511" s="60">
        <v>42879</v>
      </c>
      <c r="B511" s="15">
        <f t="shared" si="63"/>
        <v>2017</v>
      </c>
      <c r="C511" s="15">
        <f t="shared" si="64"/>
        <v>5</v>
      </c>
      <c r="D511" s="15">
        <f t="shared" si="65"/>
        <v>4</v>
      </c>
      <c r="E511" s="15">
        <f t="shared" si="66"/>
        <v>0</v>
      </c>
      <c r="F511" s="15">
        <v>7748</v>
      </c>
      <c r="G511" s="15">
        <v>0</v>
      </c>
      <c r="H511" s="62">
        <f t="shared" si="67"/>
        <v>138.69701273881668</v>
      </c>
      <c r="I511" s="62">
        <f t="shared" si="70"/>
        <v>141</v>
      </c>
      <c r="J511" s="15">
        <f t="shared" si="68"/>
        <v>0</v>
      </c>
      <c r="K511" s="15">
        <f t="shared" si="69"/>
        <v>0</v>
      </c>
      <c r="L511" s="58">
        <f>'Luxjacky Assumptions Monthly'!$M$8*'Luxjacky Original'!G511</f>
        <v>0</v>
      </c>
      <c r="M511" s="58">
        <f>'Luxjacky Assumptions Monthly'!$M$6*'Luxjacky Assumptions Monthly'!$M$8*'Luxjacky Original'!F511</f>
        <v>3874</v>
      </c>
      <c r="N511" s="58">
        <f t="shared" si="71"/>
        <v>3874</v>
      </c>
      <c r="O511" s="58"/>
    </row>
    <row r="512" spans="1:15" x14ac:dyDescent="0.3">
      <c r="A512" s="60">
        <v>42880</v>
      </c>
      <c r="B512" s="15">
        <f t="shared" si="63"/>
        <v>2017</v>
      </c>
      <c r="C512" s="15">
        <f t="shared" si="64"/>
        <v>5</v>
      </c>
      <c r="D512" s="15">
        <f t="shared" si="65"/>
        <v>5</v>
      </c>
      <c r="E512" s="15">
        <f t="shared" si="66"/>
        <v>0</v>
      </c>
      <c r="F512" s="15">
        <v>7622</v>
      </c>
      <c r="G512" s="15">
        <v>0</v>
      </c>
      <c r="H512" s="62">
        <f t="shared" si="67"/>
        <v>119.44583624315936</v>
      </c>
      <c r="I512" s="62">
        <f t="shared" si="70"/>
        <v>126</v>
      </c>
      <c r="J512" s="15">
        <f t="shared" si="68"/>
        <v>0</v>
      </c>
      <c r="K512" s="15">
        <f t="shared" si="69"/>
        <v>0</v>
      </c>
      <c r="L512" s="58">
        <f>'Luxjacky Assumptions Monthly'!$M$8*'Luxjacky Original'!G512</f>
        <v>0</v>
      </c>
      <c r="M512" s="58">
        <f>'Luxjacky Assumptions Monthly'!$M$6*'Luxjacky Assumptions Monthly'!$M$8*'Luxjacky Original'!F512</f>
        <v>3811</v>
      </c>
      <c r="N512" s="58">
        <f t="shared" si="71"/>
        <v>3811</v>
      </c>
      <c r="O512" s="58"/>
    </row>
    <row r="513" spans="1:15" x14ac:dyDescent="0.3">
      <c r="A513" s="60">
        <v>42881</v>
      </c>
      <c r="B513" s="15">
        <f t="shared" si="63"/>
        <v>2017</v>
      </c>
      <c r="C513" s="15">
        <f t="shared" si="64"/>
        <v>5</v>
      </c>
      <c r="D513" s="15">
        <f t="shared" si="65"/>
        <v>6</v>
      </c>
      <c r="E513" s="15">
        <f t="shared" si="66"/>
        <v>1</v>
      </c>
      <c r="F513" s="15">
        <v>7513</v>
      </c>
      <c r="G513" s="15">
        <v>0</v>
      </c>
      <c r="H513" s="62">
        <f t="shared" si="67"/>
        <v>101.07410022908537</v>
      </c>
      <c r="I513" s="62">
        <f t="shared" si="70"/>
        <v>109</v>
      </c>
      <c r="J513" s="15">
        <f t="shared" si="68"/>
        <v>0</v>
      </c>
      <c r="K513" s="15">
        <f t="shared" si="69"/>
        <v>0</v>
      </c>
      <c r="L513" s="58">
        <f>'Luxjacky Assumptions Monthly'!$M$8*'Luxjacky Original'!G513</f>
        <v>0</v>
      </c>
      <c r="M513" s="58">
        <f>'Luxjacky Assumptions Monthly'!$M$6*'Luxjacky Assumptions Monthly'!$M$8*'Luxjacky Original'!F513</f>
        <v>3756.5</v>
      </c>
      <c r="N513" s="58">
        <f t="shared" si="71"/>
        <v>3756.5</v>
      </c>
      <c r="O513" s="58"/>
    </row>
    <row r="514" spans="1:15" x14ac:dyDescent="0.3">
      <c r="A514" s="60">
        <v>42882</v>
      </c>
      <c r="B514" s="15">
        <f t="shared" ref="B514:B577" si="72">YEAR(A514)</f>
        <v>2017</v>
      </c>
      <c r="C514" s="15">
        <f t="shared" ref="C514:C577" si="73">MONTH(A514)</f>
        <v>5</v>
      </c>
      <c r="D514" s="15">
        <f t="shared" ref="D514:D577" si="74">WEEKDAY(A514)</f>
        <v>7</v>
      </c>
      <c r="E514" s="15">
        <f t="shared" ref="E514:E577" si="75">IF(OR(D514=6,D514=7),1,0)</f>
        <v>1</v>
      </c>
      <c r="F514" s="15">
        <v>7413</v>
      </c>
      <c r="G514" s="15">
        <v>0</v>
      </c>
      <c r="H514" s="62">
        <f t="shared" ref="H514:H577" si="76">100-2.17*D514^2.25+12.77*D514+EXP(-D514/0.032)+5*C514^0.75+10*E514+20*(B514-2016)</f>
        <v>63.154621819085008</v>
      </c>
      <c r="I514" s="62">
        <f t="shared" si="70"/>
        <v>100</v>
      </c>
      <c r="J514" s="15">
        <f t="shared" si="68"/>
        <v>0</v>
      </c>
      <c r="K514" s="15">
        <f t="shared" si="69"/>
        <v>0</v>
      </c>
      <c r="L514" s="58">
        <f>'Luxjacky Assumptions Monthly'!$M$8*'Luxjacky Original'!G514</f>
        <v>0</v>
      </c>
      <c r="M514" s="58">
        <f>'Luxjacky Assumptions Monthly'!$M$6*'Luxjacky Assumptions Monthly'!$M$8*'Luxjacky Original'!F514</f>
        <v>3706.5</v>
      </c>
      <c r="N514" s="58">
        <f t="shared" si="71"/>
        <v>3706.5</v>
      </c>
      <c r="O514" s="58"/>
    </row>
    <row r="515" spans="1:15" x14ac:dyDescent="0.3">
      <c r="A515" s="60">
        <v>42883</v>
      </c>
      <c r="B515" s="15">
        <f t="shared" si="72"/>
        <v>2017</v>
      </c>
      <c r="C515" s="15">
        <f t="shared" si="73"/>
        <v>5</v>
      </c>
      <c r="D515" s="15">
        <f t="shared" si="74"/>
        <v>1</v>
      </c>
      <c r="E515" s="15">
        <f t="shared" si="75"/>
        <v>0</v>
      </c>
      <c r="F515" s="15">
        <v>7354</v>
      </c>
      <c r="G515" s="15">
        <v>0</v>
      </c>
      <c r="H515" s="62">
        <f t="shared" si="76"/>
        <v>147.31850762441059</v>
      </c>
      <c r="I515" s="62">
        <f t="shared" si="70"/>
        <v>59</v>
      </c>
      <c r="J515" s="15">
        <f t="shared" ref="J515:J578" si="77">IF(G515&gt;0,1,0)</f>
        <v>0</v>
      </c>
      <c r="K515" s="15">
        <f t="shared" ref="K515:K578" si="78">4000*J515</f>
        <v>0</v>
      </c>
      <c r="L515" s="58">
        <f>'Luxjacky Assumptions Monthly'!$M$8*'Luxjacky Original'!G515</f>
        <v>0</v>
      </c>
      <c r="M515" s="58">
        <f>'Luxjacky Assumptions Monthly'!$M$6*'Luxjacky Assumptions Monthly'!$M$8*'Luxjacky Original'!F515</f>
        <v>3677</v>
      </c>
      <c r="N515" s="58">
        <f t="shared" si="71"/>
        <v>3677</v>
      </c>
      <c r="O515" s="58"/>
    </row>
    <row r="516" spans="1:15" x14ac:dyDescent="0.3">
      <c r="A516" s="60">
        <v>42884</v>
      </c>
      <c r="B516" s="15">
        <f t="shared" si="72"/>
        <v>2017</v>
      </c>
      <c r="C516" s="15">
        <f t="shared" si="73"/>
        <v>5</v>
      </c>
      <c r="D516" s="15">
        <f t="shared" si="74"/>
        <v>2</v>
      </c>
      <c r="E516" s="15">
        <f t="shared" si="75"/>
        <v>0</v>
      </c>
      <c r="F516" s="15">
        <v>7213</v>
      </c>
      <c r="G516" s="15">
        <v>0</v>
      </c>
      <c r="H516" s="62">
        <f t="shared" si="76"/>
        <v>151.93618986618691</v>
      </c>
      <c r="I516" s="62">
        <f t="shared" ref="I516:I579" si="79">F515-F516+G516</f>
        <v>141</v>
      </c>
      <c r="J516" s="15">
        <f t="shared" si="77"/>
        <v>0</v>
      </c>
      <c r="K516" s="15">
        <f t="shared" si="78"/>
        <v>0</v>
      </c>
      <c r="L516" s="58">
        <f>'Luxjacky Assumptions Monthly'!$M$8*'Luxjacky Original'!G516</f>
        <v>0</v>
      </c>
      <c r="M516" s="58">
        <f>'Luxjacky Assumptions Monthly'!$M$6*'Luxjacky Assumptions Monthly'!$M$8*'Luxjacky Original'!F516</f>
        <v>3606.5</v>
      </c>
      <c r="N516" s="58">
        <f t="shared" ref="N516:N579" si="80">SUM(K516:M516)</f>
        <v>3606.5</v>
      </c>
      <c r="O516" s="58"/>
    </row>
    <row r="517" spans="1:15" x14ac:dyDescent="0.3">
      <c r="A517" s="60">
        <v>42885</v>
      </c>
      <c r="B517" s="15">
        <f t="shared" si="72"/>
        <v>2017</v>
      </c>
      <c r="C517" s="15">
        <f t="shared" si="73"/>
        <v>5</v>
      </c>
      <c r="D517" s="15">
        <f t="shared" si="74"/>
        <v>3</v>
      </c>
      <c r="E517" s="15">
        <f t="shared" si="75"/>
        <v>0</v>
      </c>
      <c r="F517" s="15">
        <v>7063</v>
      </c>
      <c r="G517" s="15">
        <v>0</v>
      </c>
      <c r="H517" s="62">
        <f t="shared" si="76"/>
        <v>149.32558215144837</v>
      </c>
      <c r="I517" s="62">
        <f t="shared" si="79"/>
        <v>150</v>
      </c>
      <c r="J517" s="15">
        <f t="shared" si="77"/>
        <v>0</v>
      </c>
      <c r="K517" s="15">
        <f t="shared" si="78"/>
        <v>0</v>
      </c>
      <c r="L517" s="58">
        <f>'Luxjacky Assumptions Monthly'!$M$8*'Luxjacky Original'!G517</f>
        <v>0</v>
      </c>
      <c r="M517" s="58">
        <f>'Luxjacky Assumptions Monthly'!$M$6*'Luxjacky Assumptions Monthly'!$M$8*'Luxjacky Original'!F517</f>
        <v>3531.5</v>
      </c>
      <c r="N517" s="58">
        <f t="shared" si="80"/>
        <v>3531.5</v>
      </c>
      <c r="O517" s="58"/>
    </row>
    <row r="518" spans="1:15" x14ac:dyDescent="0.3">
      <c r="A518" s="60">
        <v>42886</v>
      </c>
      <c r="B518" s="15">
        <f t="shared" si="72"/>
        <v>2017</v>
      </c>
      <c r="C518" s="15">
        <f t="shared" si="73"/>
        <v>5</v>
      </c>
      <c r="D518" s="15">
        <f t="shared" si="74"/>
        <v>4</v>
      </c>
      <c r="E518" s="15">
        <f t="shared" si="75"/>
        <v>0</v>
      </c>
      <c r="F518" s="15">
        <v>6920</v>
      </c>
      <c r="G518" s="15">
        <v>0</v>
      </c>
      <c r="H518" s="62">
        <f t="shared" si="76"/>
        <v>138.69701273881668</v>
      </c>
      <c r="I518" s="62">
        <f t="shared" si="79"/>
        <v>143</v>
      </c>
      <c r="J518" s="15">
        <f t="shared" si="77"/>
        <v>0</v>
      </c>
      <c r="K518" s="15">
        <f t="shared" si="78"/>
        <v>0</v>
      </c>
      <c r="L518" s="58">
        <f>'Luxjacky Assumptions Monthly'!$M$8*'Luxjacky Original'!G518</f>
        <v>0</v>
      </c>
      <c r="M518" s="58">
        <f>'Luxjacky Assumptions Monthly'!$M$6*'Luxjacky Assumptions Monthly'!$M$8*'Luxjacky Original'!F518</f>
        <v>3460</v>
      </c>
      <c r="N518" s="58">
        <f t="shared" si="80"/>
        <v>3460</v>
      </c>
      <c r="O518" s="58"/>
    </row>
    <row r="519" spans="1:15" x14ac:dyDescent="0.3">
      <c r="A519" s="60">
        <v>42887</v>
      </c>
      <c r="B519" s="15">
        <f t="shared" si="72"/>
        <v>2017</v>
      </c>
      <c r="C519" s="15">
        <f t="shared" si="73"/>
        <v>6</v>
      </c>
      <c r="D519" s="15">
        <f t="shared" si="74"/>
        <v>5</v>
      </c>
      <c r="E519" s="15">
        <f t="shared" si="75"/>
        <v>0</v>
      </c>
      <c r="F519" s="15">
        <v>6774</v>
      </c>
      <c r="G519" s="15">
        <v>0</v>
      </c>
      <c r="H519" s="62">
        <f t="shared" si="76"/>
        <v>121.89562174613698</v>
      </c>
      <c r="I519" s="62">
        <f t="shared" si="79"/>
        <v>146</v>
      </c>
      <c r="J519" s="15">
        <f t="shared" si="77"/>
        <v>0</v>
      </c>
      <c r="K519" s="15">
        <f t="shared" si="78"/>
        <v>0</v>
      </c>
      <c r="L519" s="58">
        <f>'Luxjacky Assumptions Monthly'!$M$8*'Luxjacky Original'!G519</f>
        <v>0</v>
      </c>
      <c r="M519" s="58">
        <f>'Luxjacky Assumptions Monthly'!$M$6*'Luxjacky Assumptions Monthly'!$M$8*'Luxjacky Original'!F519</f>
        <v>3387</v>
      </c>
      <c r="N519" s="58">
        <f t="shared" si="80"/>
        <v>3387</v>
      </c>
      <c r="O519" s="58"/>
    </row>
    <row r="520" spans="1:15" x14ac:dyDescent="0.3">
      <c r="A520" s="60">
        <v>42888</v>
      </c>
      <c r="B520" s="15">
        <f t="shared" si="72"/>
        <v>2017</v>
      </c>
      <c r="C520" s="15">
        <f t="shared" si="73"/>
        <v>6</v>
      </c>
      <c r="D520" s="15">
        <f t="shared" si="74"/>
        <v>6</v>
      </c>
      <c r="E520" s="15">
        <f t="shared" si="75"/>
        <v>1</v>
      </c>
      <c r="F520" s="15">
        <v>6648</v>
      </c>
      <c r="G520" s="15">
        <v>0</v>
      </c>
      <c r="H520" s="62">
        <f t="shared" si="76"/>
        <v>103.52388573206301</v>
      </c>
      <c r="I520" s="62">
        <f t="shared" si="79"/>
        <v>126</v>
      </c>
      <c r="J520" s="15">
        <f t="shared" si="77"/>
        <v>0</v>
      </c>
      <c r="K520" s="15">
        <f t="shared" si="78"/>
        <v>0</v>
      </c>
      <c r="L520" s="58">
        <f>'Luxjacky Assumptions Monthly'!$M$8*'Luxjacky Original'!G520</f>
        <v>0</v>
      </c>
      <c r="M520" s="58">
        <f>'Luxjacky Assumptions Monthly'!$M$6*'Luxjacky Assumptions Monthly'!$M$8*'Luxjacky Original'!F520</f>
        <v>3324</v>
      </c>
      <c r="N520" s="58">
        <f t="shared" si="80"/>
        <v>3324</v>
      </c>
      <c r="O520" s="58"/>
    </row>
    <row r="521" spans="1:15" x14ac:dyDescent="0.3">
      <c r="A521" s="60">
        <v>42889</v>
      </c>
      <c r="B521" s="15">
        <f t="shared" si="72"/>
        <v>2017</v>
      </c>
      <c r="C521" s="15">
        <f t="shared" si="73"/>
        <v>6</v>
      </c>
      <c r="D521" s="15">
        <f t="shared" si="74"/>
        <v>7</v>
      </c>
      <c r="E521" s="15">
        <f t="shared" si="75"/>
        <v>1</v>
      </c>
      <c r="F521" s="15">
        <v>6539</v>
      </c>
      <c r="G521" s="15">
        <v>0</v>
      </c>
      <c r="H521" s="62">
        <f t="shared" si="76"/>
        <v>65.604407322062627</v>
      </c>
      <c r="I521" s="62">
        <f t="shared" si="79"/>
        <v>109</v>
      </c>
      <c r="J521" s="15">
        <f t="shared" si="77"/>
        <v>0</v>
      </c>
      <c r="K521" s="15">
        <f t="shared" si="78"/>
        <v>0</v>
      </c>
      <c r="L521" s="58">
        <f>'Luxjacky Assumptions Monthly'!$M$8*'Luxjacky Original'!G521</f>
        <v>0</v>
      </c>
      <c r="M521" s="58">
        <f>'Luxjacky Assumptions Monthly'!$M$6*'Luxjacky Assumptions Monthly'!$M$8*'Luxjacky Original'!F521</f>
        <v>3269.5</v>
      </c>
      <c r="N521" s="58">
        <f t="shared" si="80"/>
        <v>3269.5</v>
      </c>
      <c r="O521" s="58"/>
    </row>
    <row r="522" spans="1:15" x14ac:dyDescent="0.3">
      <c r="A522" s="60">
        <v>42890</v>
      </c>
      <c r="B522" s="15">
        <f t="shared" si="72"/>
        <v>2017</v>
      </c>
      <c r="C522" s="15">
        <f t="shared" si="73"/>
        <v>6</v>
      </c>
      <c r="D522" s="15">
        <f t="shared" si="74"/>
        <v>1</v>
      </c>
      <c r="E522" s="15">
        <f t="shared" si="75"/>
        <v>0</v>
      </c>
      <c r="F522" s="15">
        <v>6479</v>
      </c>
      <c r="G522" s="15">
        <v>0</v>
      </c>
      <c r="H522" s="62">
        <f t="shared" si="76"/>
        <v>149.7682931273882</v>
      </c>
      <c r="I522" s="62">
        <f t="shared" si="79"/>
        <v>60</v>
      </c>
      <c r="J522" s="15">
        <f t="shared" si="77"/>
        <v>0</v>
      </c>
      <c r="K522" s="15">
        <f t="shared" si="78"/>
        <v>0</v>
      </c>
      <c r="L522" s="58">
        <f>'Luxjacky Assumptions Monthly'!$M$8*'Luxjacky Original'!G522</f>
        <v>0</v>
      </c>
      <c r="M522" s="58">
        <f>'Luxjacky Assumptions Monthly'!$M$6*'Luxjacky Assumptions Monthly'!$M$8*'Luxjacky Original'!F522</f>
        <v>3239.5</v>
      </c>
      <c r="N522" s="58">
        <f t="shared" si="80"/>
        <v>3239.5</v>
      </c>
      <c r="O522" s="58"/>
    </row>
    <row r="523" spans="1:15" x14ac:dyDescent="0.3">
      <c r="A523" s="60">
        <v>42891</v>
      </c>
      <c r="B523" s="15">
        <f t="shared" si="72"/>
        <v>2017</v>
      </c>
      <c r="C523" s="15">
        <f t="shared" si="73"/>
        <v>6</v>
      </c>
      <c r="D523" s="15">
        <f t="shared" si="74"/>
        <v>2</v>
      </c>
      <c r="E523" s="15">
        <f t="shared" si="75"/>
        <v>0</v>
      </c>
      <c r="F523" s="15">
        <v>6330</v>
      </c>
      <c r="G523" s="15">
        <v>0</v>
      </c>
      <c r="H523" s="62">
        <f t="shared" si="76"/>
        <v>154.38597536916456</v>
      </c>
      <c r="I523" s="62">
        <f t="shared" si="79"/>
        <v>149</v>
      </c>
      <c r="J523" s="15">
        <f t="shared" si="77"/>
        <v>0</v>
      </c>
      <c r="K523" s="15">
        <f t="shared" si="78"/>
        <v>0</v>
      </c>
      <c r="L523" s="58">
        <f>'Luxjacky Assumptions Monthly'!$M$8*'Luxjacky Original'!G523</f>
        <v>0</v>
      </c>
      <c r="M523" s="58">
        <f>'Luxjacky Assumptions Monthly'!$M$6*'Luxjacky Assumptions Monthly'!$M$8*'Luxjacky Original'!F523</f>
        <v>3165</v>
      </c>
      <c r="N523" s="58">
        <f t="shared" si="80"/>
        <v>3165</v>
      </c>
      <c r="O523" s="58"/>
    </row>
    <row r="524" spans="1:15" x14ac:dyDescent="0.3">
      <c r="A524" s="60">
        <v>42892</v>
      </c>
      <c r="B524" s="15">
        <f t="shared" si="72"/>
        <v>2017</v>
      </c>
      <c r="C524" s="15">
        <f t="shared" si="73"/>
        <v>6</v>
      </c>
      <c r="D524" s="15">
        <f t="shared" si="74"/>
        <v>3</v>
      </c>
      <c r="E524" s="15">
        <f t="shared" si="75"/>
        <v>0</v>
      </c>
      <c r="F524" s="15">
        <v>6180</v>
      </c>
      <c r="G524" s="15">
        <v>0</v>
      </c>
      <c r="H524" s="62">
        <f t="shared" si="76"/>
        <v>151.77536765442599</v>
      </c>
      <c r="I524" s="62">
        <f t="shared" si="79"/>
        <v>150</v>
      </c>
      <c r="J524" s="15">
        <f t="shared" si="77"/>
        <v>0</v>
      </c>
      <c r="K524" s="15">
        <f t="shared" si="78"/>
        <v>0</v>
      </c>
      <c r="L524" s="58">
        <f>'Luxjacky Assumptions Monthly'!$M$8*'Luxjacky Original'!G524</f>
        <v>0</v>
      </c>
      <c r="M524" s="58">
        <f>'Luxjacky Assumptions Monthly'!$M$6*'Luxjacky Assumptions Monthly'!$M$8*'Luxjacky Original'!F524</f>
        <v>3090</v>
      </c>
      <c r="N524" s="58">
        <f t="shared" si="80"/>
        <v>3090</v>
      </c>
      <c r="O524" s="58"/>
    </row>
    <row r="525" spans="1:15" x14ac:dyDescent="0.3">
      <c r="A525" s="60">
        <v>42893</v>
      </c>
      <c r="B525" s="15">
        <f t="shared" si="72"/>
        <v>2017</v>
      </c>
      <c r="C525" s="15">
        <f t="shared" si="73"/>
        <v>6</v>
      </c>
      <c r="D525" s="15">
        <f t="shared" si="74"/>
        <v>4</v>
      </c>
      <c r="E525" s="15">
        <f t="shared" si="75"/>
        <v>0</v>
      </c>
      <c r="F525" s="15">
        <v>6033</v>
      </c>
      <c r="G525" s="15">
        <v>0</v>
      </c>
      <c r="H525" s="62">
        <f t="shared" si="76"/>
        <v>141.14679824179433</v>
      </c>
      <c r="I525" s="62">
        <f t="shared" si="79"/>
        <v>147</v>
      </c>
      <c r="J525" s="15">
        <f t="shared" si="77"/>
        <v>0</v>
      </c>
      <c r="K525" s="15">
        <f t="shared" si="78"/>
        <v>0</v>
      </c>
      <c r="L525" s="58">
        <f>'Luxjacky Assumptions Monthly'!$M$8*'Luxjacky Original'!G525</f>
        <v>0</v>
      </c>
      <c r="M525" s="58">
        <f>'Luxjacky Assumptions Monthly'!$M$6*'Luxjacky Assumptions Monthly'!$M$8*'Luxjacky Original'!F525</f>
        <v>3016.5</v>
      </c>
      <c r="N525" s="58">
        <f t="shared" si="80"/>
        <v>3016.5</v>
      </c>
      <c r="O525" s="58"/>
    </row>
    <row r="526" spans="1:15" x14ac:dyDescent="0.3">
      <c r="A526" s="60">
        <v>42894</v>
      </c>
      <c r="B526" s="15">
        <f t="shared" si="72"/>
        <v>2017</v>
      </c>
      <c r="C526" s="15">
        <f t="shared" si="73"/>
        <v>6</v>
      </c>
      <c r="D526" s="15">
        <f t="shared" si="74"/>
        <v>5</v>
      </c>
      <c r="E526" s="15">
        <f t="shared" si="75"/>
        <v>0</v>
      </c>
      <c r="F526" s="15">
        <v>5903</v>
      </c>
      <c r="G526" s="15">
        <v>0</v>
      </c>
      <c r="H526" s="62">
        <f t="shared" si="76"/>
        <v>121.89562174613698</v>
      </c>
      <c r="I526" s="62">
        <f t="shared" si="79"/>
        <v>130</v>
      </c>
      <c r="J526" s="15">
        <f t="shared" si="77"/>
        <v>0</v>
      </c>
      <c r="K526" s="15">
        <f t="shared" si="78"/>
        <v>0</v>
      </c>
      <c r="L526" s="58">
        <f>'Luxjacky Assumptions Monthly'!$M$8*'Luxjacky Original'!G526</f>
        <v>0</v>
      </c>
      <c r="M526" s="58">
        <f>'Luxjacky Assumptions Monthly'!$M$6*'Luxjacky Assumptions Monthly'!$M$8*'Luxjacky Original'!F526</f>
        <v>2951.5</v>
      </c>
      <c r="N526" s="58">
        <f t="shared" si="80"/>
        <v>2951.5</v>
      </c>
      <c r="O526" s="58"/>
    </row>
    <row r="527" spans="1:15" x14ac:dyDescent="0.3">
      <c r="A527" s="60">
        <v>42895</v>
      </c>
      <c r="B527" s="15">
        <f t="shared" si="72"/>
        <v>2017</v>
      </c>
      <c r="C527" s="15">
        <f t="shared" si="73"/>
        <v>6</v>
      </c>
      <c r="D527" s="15">
        <f t="shared" si="74"/>
        <v>6</v>
      </c>
      <c r="E527" s="15">
        <f t="shared" si="75"/>
        <v>1</v>
      </c>
      <c r="F527" s="15">
        <v>5774</v>
      </c>
      <c r="G527" s="15">
        <v>0</v>
      </c>
      <c r="H527" s="62">
        <f t="shared" si="76"/>
        <v>103.52388573206301</v>
      </c>
      <c r="I527" s="62">
        <f t="shared" si="79"/>
        <v>129</v>
      </c>
      <c r="J527" s="15">
        <f t="shared" si="77"/>
        <v>0</v>
      </c>
      <c r="K527" s="15">
        <f t="shared" si="78"/>
        <v>0</v>
      </c>
      <c r="L527" s="58">
        <f>'Luxjacky Assumptions Monthly'!$M$8*'Luxjacky Original'!G527</f>
        <v>0</v>
      </c>
      <c r="M527" s="58">
        <f>'Luxjacky Assumptions Monthly'!$M$6*'Luxjacky Assumptions Monthly'!$M$8*'Luxjacky Original'!F527</f>
        <v>2887</v>
      </c>
      <c r="N527" s="58">
        <f t="shared" si="80"/>
        <v>2887</v>
      </c>
      <c r="O527" s="58"/>
    </row>
    <row r="528" spans="1:15" x14ac:dyDescent="0.3">
      <c r="A528" s="60">
        <v>42896</v>
      </c>
      <c r="B528" s="15">
        <f t="shared" si="72"/>
        <v>2017</v>
      </c>
      <c r="C528" s="15">
        <f t="shared" si="73"/>
        <v>6</v>
      </c>
      <c r="D528" s="15">
        <f t="shared" si="74"/>
        <v>7</v>
      </c>
      <c r="E528" s="15">
        <f t="shared" si="75"/>
        <v>1</v>
      </c>
      <c r="F528" s="15">
        <v>5660</v>
      </c>
      <c r="G528" s="15">
        <v>0</v>
      </c>
      <c r="H528" s="62">
        <f t="shared" si="76"/>
        <v>65.604407322062627</v>
      </c>
      <c r="I528" s="62">
        <f t="shared" si="79"/>
        <v>114</v>
      </c>
      <c r="J528" s="15">
        <f t="shared" si="77"/>
        <v>0</v>
      </c>
      <c r="K528" s="15">
        <f t="shared" si="78"/>
        <v>0</v>
      </c>
      <c r="L528" s="58">
        <f>'Luxjacky Assumptions Monthly'!$M$8*'Luxjacky Original'!G528</f>
        <v>0</v>
      </c>
      <c r="M528" s="58">
        <f>'Luxjacky Assumptions Monthly'!$M$6*'Luxjacky Assumptions Monthly'!$M$8*'Luxjacky Original'!F528</f>
        <v>2830</v>
      </c>
      <c r="N528" s="58">
        <f t="shared" si="80"/>
        <v>2830</v>
      </c>
      <c r="O528" s="58"/>
    </row>
    <row r="529" spans="1:15" x14ac:dyDescent="0.3">
      <c r="A529" s="60">
        <v>42897</v>
      </c>
      <c r="B529" s="15">
        <f t="shared" si="72"/>
        <v>2017</v>
      </c>
      <c r="C529" s="15">
        <f t="shared" si="73"/>
        <v>6</v>
      </c>
      <c r="D529" s="15">
        <f t="shared" si="74"/>
        <v>1</v>
      </c>
      <c r="E529" s="15">
        <f t="shared" si="75"/>
        <v>0</v>
      </c>
      <c r="F529" s="15">
        <v>5593</v>
      </c>
      <c r="G529" s="15">
        <v>0</v>
      </c>
      <c r="H529" s="62">
        <f t="shared" si="76"/>
        <v>149.7682931273882</v>
      </c>
      <c r="I529" s="62">
        <f t="shared" si="79"/>
        <v>67</v>
      </c>
      <c r="J529" s="15">
        <f t="shared" si="77"/>
        <v>0</v>
      </c>
      <c r="K529" s="15">
        <f t="shared" si="78"/>
        <v>0</v>
      </c>
      <c r="L529" s="58">
        <f>'Luxjacky Assumptions Monthly'!$M$8*'Luxjacky Original'!G529</f>
        <v>0</v>
      </c>
      <c r="M529" s="58">
        <f>'Luxjacky Assumptions Monthly'!$M$6*'Luxjacky Assumptions Monthly'!$M$8*'Luxjacky Original'!F529</f>
        <v>2796.5</v>
      </c>
      <c r="N529" s="58">
        <f t="shared" si="80"/>
        <v>2796.5</v>
      </c>
      <c r="O529" s="58"/>
    </row>
    <row r="530" spans="1:15" x14ac:dyDescent="0.3">
      <c r="A530" s="60">
        <v>42898</v>
      </c>
      <c r="B530" s="15">
        <f t="shared" si="72"/>
        <v>2017</v>
      </c>
      <c r="C530" s="15">
        <f t="shared" si="73"/>
        <v>6</v>
      </c>
      <c r="D530" s="15">
        <f t="shared" si="74"/>
        <v>2</v>
      </c>
      <c r="E530" s="15">
        <f t="shared" si="75"/>
        <v>0</v>
      </c>
      <c r="F530" s="15">
        <v>5443</v>
      </c>
      <c r="G530" s="15">
        <v>0</v>
      </c>
      <c r="H530" s="62">
        <f t="shared" si="76"/>
        <v>154.38597536916456</v>
      </c>
      <c r="I530" s="62">
        <f t="shared" si="79"/>
        <v>150</v>
      </c>
      <c r="J530" s="15">
        <f t="shared" si="77"/>
        <v>0</v>
      </c>
      <c r="K530" s="15">
        <f t="shared" si="78"/>
        <v>0</v>
      </c>
      <c r="L530" s="58">
        <f>'Luxjacky Assumptions Monthly'!$M$8*'Luxjacky Original'!G530</f>
        <v>0</v>
      </c>
      <c r="M530" s="58">
        <f>'Luxjacky Assumptions Monthly'!$M$6*'Luxjacky Assumptions Monthly'!$M$8*'Luxjacky Original'!F530</f>
        <v>2721.5</v>
      </c>
      <c r="N530" s="58">
        <f t="shared" si="80"/>
        <v>2721.5</v>
      </c>
      <c r="O530" s="58"/>
    </row>
    <row r="531" spans="1:15" x14ac:dyDescent="0.3">
      <c r="A531" s="60">
        <v>42899</v>
      </c>
      <c r="B531" s="15">
        <f t="shared" si="72"/>
        <v>2017</v>
      </c>
      <c r="C531" s="15">
        <f t="shared" si="73"/>
        <v>6</v>
      </c>
      <c r="D531" s="15">
        <f t="shared" si="74"/>
        <v>3</v>
      </c>
      <c r="E531" s="15">
        <f t="shared" si="75"/>
        <v>0</v>
      </c>
      <c r="F531" s="15">
        <v>5285</v>
      </c>
      <c r="G531" s="15">
        <v>0</v>
      </c>
      <c r="H531" s="62">
        <f t="shared" si="76"/>
        <v>151.77536765442599</v>
      </c>
      <c r="I531" s="62">
        <f t="shared" si="79"/>
        <v>158</v>
      </c>
      <c r="J531" s="15">
        <f t="shared" si="77"/>
        <v>0</v>
      </c>
      <c r="K531" s="15">
        <f t="shared" si="78"/>
        <v>0</v>
      </c>
      <c r="L531" s="58">
        <f>'Luxjacky Assumptions Monthly'!$M$8*'Luxjacky Original'!G531</f>
        <v>0</v>
      </c>
      <c r="M531" s="58">
        <f>'Luxjacky Assumptions Monthly'!$M$6*'Luxjacky Assumptions Monthly'!$M$8*'Luxjacky Original'!F531</f>
        <v>2642.5</v>
      </c>
      <c r="N531" s="58">
        <f t="shared" si="80"/>
        <v>2642.5</v>
      </c>
      <c r="O531" s="58"/>
    </row>
    <row r="532" spans="1:15" x14ac:dyDescent="0.3">
      <c r="A532" s="60">
        <v>42900</v>
      </c>
      <c r="B532" s="15">
        <f t="shared" si="72"/>
        <v>2017</v>
      </c>
      <c r="C532" s="15">
        <f t="shared" si="73"/>
        <v>6</v>
      </c>
      <c r="D532" s="15">
        <f t="shared" si="74"/>
        <v>4</v>
      </c>
      <c r="E532" s="15">
        <f t="shared" si="75"/>
        <v>0</v>
      </c>
      <c r="F532" s="15">
        <v>5125</v>
      </c>
      <c r="G532" s="15">
        <v>0</v>
      </c>
      <c r="H532" s="62">
        <f t="shared" si="76"/>
        <v>141.14679824179433</v>
      </c>
      <c r="I532" s="62">
        <f t="shared" si="79"/>
        <v>160</v>
      </c>
      <c r="J532" s="15">
        <f t="shared" si="77"/>
        <v>0</v>
      </c>
      <c r="K532" s="15">
        <f t="shared" si="78"/>
        <v>0</v>
      </c>
      <c r="L532" s="58">
        <f>'Luxjacky Assumptions Monthly'!$M$8*'Luxjacky Original'!G532</f>
        <v>0</v>
      </c>
      <c r="M532" s="58">
        <f>'Luxjacky Assumptions Monthly'!$M$6*'Luxjacky Assumptions Monthly'!$M$8*'Luxjacky Original'!F532</f>
        <v>2562.5</v>
      </c>
      <c r="N532" s="58">
        <f t="shared" si="80"/>
        <v>2562.5</v>
      </c>
      <c r="O532" s="58"/>
    </row>
    <row r="533" spans="1:15" x14ac:dyDescent="0.3">
      <c r="A533" s="60">
        <v>42901</v>
      </c>
      <c r="B533" s="15">
        <f t="shared" si="72"/>
        <v>2017</v>
      </c>
      <c r="C533" s="15">
        <f t="shared" si="73"/>
        <v>6</v>
      </c>
      <c r="D533" s="15">
        <f t="shared" si="74"/>
        <v>5</v>
      </c>
      <c r="E533" s="15">
        <f t="shared" si="75"/>
        <v>0</v>
      </c>
      <c r="F533" s="15">
        <v>4986</v>
      </c>
      <c r="G533" s="15">
        <v>0</v>
      </c>
      <c r="H533" s="62">
        <f t="shared" si="76"/>
        <v>121.89562174613698</v>
      </c>
      <c r="I533" s="62">
        <f t="shared" si="79"/>
        <v>139</v>
      </c>
      <c r="J533" s="15">
        <f t="shared" si="77"/>
        <v>0</v>
      </c>
      <c r="K533" s="15">
        <f t="shared" si="78"/>
        <v>0</v>
      </c>
      <c r="L533" s="58">
        <f>'Luxjacky Assumptions Monthly'!$M$8*'Luxjacky Original'!G533</f>
        <v>0</v>
      </c>
      <c r="M533" s="58">
        <f>'Luxjacky Assumptions Monthly'!$M$6*'Luxjacky Assumptions Monthly'!$M$8*'Luxjacky Original'!F533</f>
        <v>2493</v>
      </c>
      <c r="N533" s="58">
        <f t="shared" si="80"/>
        <v>2493</v>
      </c>
      <c r="O533" s="58"/>
    </row>
    <row r="534" spans="1:15" x14ac:dyDescent="0.3">
      <c r="A534" s="60">
        <v>42902</v>
      </c>
      <c r="B534" s="15">
        <f t="shared" si="72"/>
        <v>2017</v>
      </c>
      <c r="C534" s="15">
        <f t="shared" si="73"/>
        <v>6</v>
      </c>
      <c r="D534" s="15">
        <f t="shared" si="74"/>
        <v>6</v>
      </c>
      <c r="E534" s="15">
        <f t="shared" si="75"/>
        <v>1</v>
      </c>
      <c r="F534" s="15">
        <v>4869</v>
      </c>
      <c r="G534" s="15">
        <v>0</v>
      </c>
      <c r="H534" s="62">
        <f t="shared" si="76"/>
        <v>103.52388573206301</v>
      </c>
      <c r="I534" s="62">
        <f t="shared" si="79"/>
        <v>117</v>
      </c>
      <c r="J534" s="15">
        <f t="shared" si="77"/>
        <v>0</v>
      </c>
      <c r="K534" s="15">
        <f t="shared" si="78"/>
        <v>0</v>
      </c>
      <c r="L534" s="58">
        <f>'Luxjacky Assumptions Monthly'!$M$8*'Luxjacky Original'!G534</f>
        <v>0</v>
      </c>
      <c r="M534" s="58">
        <f>'Luxjacky Assumptions Monthly'!$M$6*'Luxjacky Assumptions Monthly'!$M$8*'Luxjacky Original'!F534</f>
        <v>2434.5</v>
      </c>
      <c r="N534" s="58">
        <f t="shared" si="80"/>
        <v>2434.5</v>
      </c>
      <c r="O534" s="58"/>
    </row>
    <row r="535" spans="1:15" x14ac:dyDescent="0.3">
      <c r="A535" s="60">
        <v>42903</v>
      </c>
      <c r="B535" s="15">
        <f t="shared" si="72"/>
        <v>2017</v>
      </c>
      <c r="C535" s="15">
        <f t="shared" si="73"/>
        <v>6</v>
      </c>
      <c r="D535" s="15">
        <f t="shared" si="74"/>
        <v>7</v>
      </c>
      <c r="E535" s="15">
        <f t="shared" si="75"/>
        <v>1</v>
      </c>
      <c r="F535" s="15">
        <v>4762</v>
      </c>
      <c r="G535" s="15">
        <v>0</v>
      </c>
      <c r="H535" s="62">
        <f t="shared" si="76"/>
        <v>65.604407322062627</v>
      </c>
      <c r="I535" s="62">
        <f t="shared" si="79"/>
        <v>107</v>
      </c>
      <c r="J535" s="15">
        <f t="shared" si="77"/>
        <v>0</v>
      </c>
      <c r="K535" s="15">
        <f t="shared" si="78"/>
        <v>0</v>
      </c>
      <c r="L535" s="58">
        <f>'Luxjacky Assumptions Monthly'!$M$8*'Luxjacky Original'!G535</f>
        <v>0</v>
      </c>
      <c r="M535" s="58">
        <f>'Luxjacky Assumptions Monthly'!$M$6*'Luxjacky Assumptions Monthly'!$M$8*'Luxjacky Original'!F535</f>
        <v>2381</v>
      </c>
      <c r="N535" s="58">
        <f t="shared" si="80"/>
        <v>2381</v>
      </c>
      <c r="O535" s="58"/>
    </row>
    <row r="536" spans="1:15" x14ac:dyDescent="0.3">
      <c r="A536" s="60">
        <v>42904</v>
      </c>
      <c r="B536" s="15">
        <f t="shared" si="72"/>
        <v>2017</v>
      </c>
      <c r="C536" s="15">
        <f t="shared" si="73"/>
        <v>6</v>
      </c>
      <c r="D536" s="15">
        <f t="shared" si="74"/>
        <v>1</v>
      </c>
      <c r="E536" s="15">
        <f t="shared" si="75"/>
        <v>0</v>
      </c>
      <c r="F536" s="15">
        <v>4689</v>
      </c>
      <c r="G536" s="15">
        <v>0</v>
      </c>
      <c r="H536" s="62">
        <f t="shared" si="76"/>
        <v>149.7682931273882</v>
      </c>
      <c r="I536" s="62">
        <f t="shared" si="79"/>
        <v>73</v>
      </c>
      <c r="J536" s="15">
        <f t="shared" si="77"/>
        <v>0</v>
      </c>
      <c r="K536" s="15">
        <f t="shared" si="78"/>
        <v>0</v>
      </c>
      <c r="L536" s="58">
        <f>'Luxjacky Assumptions Monthly'!$M$8*'Luxjacky Original'!G536</f>
        <v>0</v>
      </c>
      <c r="M536" s="58">
        <f>'Luxjacky Assumptions Monthly'!$M$6*'Luxjacky Assumptions Monthly'!$M$8*'Luxjacky Original'!F536</f>
        <v>2344.5</v>
      </c>
      <c r="N536" s="58">
        <f t="shared" si="80"/>
        <v>2344.5</v>
      </c>
      <c r="O536" s="58"/>
    </row>
    <row r="537" spans="1:15" x14ac:dyDescent="0.3">
      <c r="A537" s="60">
        <v>42905</v>
      </c>
      <c r="B537" s="15">
        <f t="shared" si="72"/>
        <v>2017</v>
      </c>
      <c r="C537" s="15">
        <f t="shared" si="73"/>
        <v>6</v>
      </c>
      <c r="D537" s="15">
        <f t="shared" si="74"/>
        <v>2</v>
      </c>
      <c r="E537" s="15">
        <f t="shared" si="75"/>
        <v>0</v>
      </c>
      <c r="F537" s="15">
        <v>4552</v>
      </c>
      <c r="G537" s="15">
        <v>0</v>
      </c>
      <c r="H537" s="62">
        <f t="shared" si="76"/>
        <v>154.38597536916456</v>
      </c>
      <c r="I537" s="62">
        <f t="shared" si="79"/>
        <v>137</v>
      </c>
      <c r="J537" s="15">
        <f t="shared" si="77"/>
        <v>0</v>
      </c>
      <c r="K537" s="15">
        <f t="shared" si="78"/>
        <v>0</v>
      </c>
      <c r="L537" s="58">
        <f>'Luxjacky Assumptions Monthly'!$M$8*'Luxjacky Original'!G537</f>
        <v>0</v>
      </c>
      <c r="M537" s="58">
        <f>'Luxjacky Assumptions Monthly'!$M$6*'Luxjacky Assumptions Monthly'!$M$8*'Luxjacky Original'!F537</f>
        <v>2276</v>
      </c>
      <c r="N537" s="58">
        <f t="shared" si="80"/>
        <v>2276</v>
      </c>
      <c r="O537" s="58"/>
    </row>
    <row r="538" spans="1:15" x14ac:dyDescent="0.3">
      <c r="A538" s="60">
        <v>42906</v>
      </c>
      <c r="B538" s="15">
        <f t="shared" si="72"/>
        <v>2017</v>
      </c>
      <c r="C538" s="15">
        <f t="shared" si="73"/>
        <v>6</v>
      </c>
      <c r="D538" s="15">
        <f t="shared" si="74"/>
        <v>3</v>
      </c>
      <c r="E538" s="15">
        <f t="shared" si="75"/>
        <v>0</v>
      </c>
      <c r="F538" s="15">
        <v>4397</v>
      </c>
      <c r="G538" s="15">
        <v>0</v>
      </c>
      <c r="H538" s="62">
        <f t="shared" si="76"/>
        <v>151.77536765442599</v>
      </c>
      <c r="I538" s="62">
        <f t="shared" si="79"/>
        <v>155</v>
      </c>
      <c r="J538" s="15">
        <f t="shared" si="77"/>
        <v>0</v>
      </c>
      <c r="K538" s="15">
        <f t="shared" si="78"/>
        <v>0</v>
      </c>
      <c r="L538" s="58">
        <f>'Luxjacky Assumptions Monthly'!$M$8*'Luxjacky Original'!G538</f>
        <v>0</v>
      </c>
      <c r="M538" s="58">
        <f>'Luxjacky Assumptions Monthly'!$M$6*'Luxjacky Assumptions Monthly'!$M$8*'Luxjacky Original'!F538</f>
        <v>2198.5</v>
      </c>
      <c r="N538" s="58">
        <f t="shared" si="80"/>
        <v>2198.5</v>
      </c>
      <c r="O538" s="58"/>
    </row>
    <row r="539" spans="1:15" x14ac:dyDescent="0.3">
      <c r="A539" s="60">
        <v>42907</v>
      </c>
      <c r="B539" s="15">
        <f t="shared" si="72"/>
        <v>2017</v>
      </c>
      <c r="C539" s="15">
        <f t="shared" si="73"/>
        <v>6</v>
      </c>
      <c r="D539" s="15">
        <f t="shared" si="74"/>
        <v>4</v>
      </c>
      <c r="E539" s="15">
        <f t="shared" si="75"/>
        <v>0</v>
      </c>
      <c r="F539" s="15">
        <v>4231</v>
      </c>
      <c r="G539" s="15">
        <v>0</v>
      </c>
      <c r="H539" s="62">
        <f t="shared" si="76"/>
        <v>141.14679824179433</v>
      </c>
      <c r="I539" s="62">
        <f t="shared" si="79"/>
        <v>166</v>
      </c>
      <c r="J539" s="15">
        <f t="shared" si="77"/>
        <v>0</v>
      </c>
      <c r="K539" s="15">
        <f t="shared" si="78"/>
        <v>0</v>
      </c>
      <c r="L539" s="58">
        <f>'Luxjacky Assumptions Monthly'!$M$8*'Luxjacky Original'!G539</f>
        <v>0</v>
      </c>
      <c r="M539" s="58">
        <f>'Luxjacky Assumptions Monthly'!$M$6*'Luxjacky Assumptions Monthly'!$M$8*'Luxjacky Original'!F539</f>
        <v>2115.5</v>
      </c>
      <c r="N539" s="58">
        <f t="shared" si="80"/>
        <v>2115.5</v>
      </c>
      <c r="O539" s="58"/>
    </row>
    <row r="540" spans="1:15" x14ac:dyDescent="0.3">
      <c r="A540" s="60">
        <v>42908</v>
      </c>
      <c r="B540" s="15">
        <f t="shared" si="72"/>
        <v>2017</v>
      </c>
      <c r="C540" s="15">
        <f t="shared" si="73"/>
        <v>6</v>
      </c>
      <c r="D540" s="15">
        <f t="shared" si="74"/>
        <v>5</v>
      </c>
      <c r="E540" s="15">
        <f t="shared" si="75"/>
        <v>0</v>
      </c>
      <c r="F540" s="15">
        <v>4094</v>
      </c>
      <c r="G540" s="15">
        <v>0</v>
      </c>
      <c r="H540" s="62">
        <f t="shared" si="76"/>
        <v>121.89562174613698</v>
      </c>
      <c r="I540" s="62">
        <f t="shared" si="79"/>
        <v>137</v>
      </c>
      <c r="J540" s="15">
        <f t="shared" si="77"/>
        <v>0</v>
      </c>
      <c r="K540" s="15">
        <f t="shared" si="78"/>
        <v>0</v>
      </c>
      <c r="L540" s="58">
        <f>'Luxjacky Assumptions Monthly'!$M$8*'Luxjacky Original'!G540</f>
        <v>0</v>
      </c>
      <c r="M540" s="58">
        <f>'Luxjacky Assumptions Monthly'!$M$6*'Luxjacky Assumptions Monthly'!$M$8*'Luxjacky Original'!F540</f>
        <v>2047</v>
      </c>
      <c r="N540" s="58">
        <f t="shared" si="80"/>
        <v>2047</v>
      </c>
      <c r="O540" s="58"/>
    </row>
    <row r="541" spans="1:15" x14ac:dyDescent="0.3">
      <c r="A541" s="60">
        <v>42909</v>
      </c>
      <c r="B541" s="15">
        <f t="shared" si="72"/>
        <v>2017</v>
      </c>
      <c r="C541" s="15">
        <f t="shared" si="73"/>
        <v>6</v>
      </c>
      <c r="D541" s="15">
        <f t="shared" si="74"/>
        <v>6</v>
      </c>
      <c r="E541" s="15">
        <f t="shared" si="75"/>
        <v>1</v>
      </c>
      <c r="F541" s="15">
        <v>3960</v>
      </c>
      <c r="G541" s="15">
        <v>0</v>
      </c>
      <c r="H541" s="62">
        <f t="shared" si="76"/>
        <v>103.52388573206301</v>
      </c>
      <c r="I541" s="62">
        <f t="shared" si="79"/>
        <v>134</v>
      </c>
      <c r="J541" s="15">
        <f t="shared" si="77"/>
        <v>0</v>
      </c>
      <c r="K541" s="15">
        <f t="shared" si="78"/>
        <v>0</v>
      </c>
      <c r="L541" s="58">
        <f>'Luxjacky Assumptions Monthly'!$M$8*'Luxjacky Original'!G541</f>
        <v>0</v>
      </c>
      <c r="M541" s="58">
        <f>'Luxjacky Assumptions Monthly'!$M$6*'Luxjacky Assumptions Monthly'!$M$8*'Luxjacky Original'!F541</f>
        <v>1980</v>
      </c>
      <c r="N541" s="58">
        <f t="shared" si="80"/>
        <v>1980</v>
      </c>
      <c r="O541" s="58"/>
    </row>
    <row r="542" spans="1:15" x14ac:dyDescent="0.3">
      <c r="A542" s="60">
        <v>42910</v>
      </c>
      <c r="B542" s="15">
        <f t="shared" si="72"/>
        <v>2017</v>
      </c>
      <c r="C542" s="15">
        <f t="shared" si="73"/>
        <v>6</v>
      </c>
      <c r="D542" s="15">
        <f t="shared" si="74"/>
        <v>7</v>
      </c>
      <c r="E542" s="15">
        <f t="shared" si="75"/>
        <v>1</v>
      </c>
      <c r="F542" s="15">
        <v>3871</v>
      </c>
      <c r="G542" s="15">
        <v>0</v>
      </c>
      <c r="H542" s="62">
        <f t="shared" si="76"/>
        <v>65.604407322062627</v>
      </c>
      <c r="I542" s="62">
        <f t="shared" si="79"/>
        <v>89</v>
      </c>
      <c r="J542" s="15">
        <f t="shared" si="77"/>
        <v>0</v>
      </c>
      <c r="K542" s="15">
        <f t="shared" si="78"/>
        <v>0</v>
      </c>
      <c r="L542" s="58">
        <f>'Luxjacky Assumptions Monthly'!$M$8*'Luxjacky Original'!G542</f>
        <v>0</v>
      </c>
      <c r="M542" s="58">
        <f>'Luxjacky Assumptions Monthly'!$M$6*'Luxjacky Assumptions Monthly'!$M$8*'Luxjacky Original'!F542</f>
        <v>1935.5</v>
      </c>
      <c r="N542" s="58">
        <f t="shared" si="80"/>
        <v>1935.5</v>
      </c>
      <c r="O542" s="58"/>
    </row>
    <row r="543" spans="1:15" x14ac:dyDescent="0.3">
      <c r="A543" s="60">
        <v>42911</v>
      </c>
      <c r="B543" s="15">
        <f t="shared" si="72"/>
        <v>2017</v>
      </c>
      <c r="C543" s="15">
        <f t="shared" si="73"/>
        <v>6</v>
      </c>
      <c r="D543" s="15">
        <f t="shared" si="74"/>
        <v>1</v>
      </c>
      <c r="E543" s="15">
        <f t="shared" si="75"/>
        <v>0</v>
      </c>
      <c r="F543" s="15">
        <v>3813</v>
      </c>
      <c r="G543" s="15">
        <v>0</v>
      </c>
      <c r="H543" s="62">
        <f t="shared" si="76"/>
        <v>149.7682931273882</v>
      </c>
      <c r="I543" s="62">
        <f t="shared" si="79"/>
        <v>58</v>
      </c>
      <c r="J543" s="15">
        <f t="shared" si="77"/>
        <v>0</v>
      </c>
      <c r="K543" s="15">
        <f t="shared" si="78"/>
        <v>0</v>
      </c>
      <c r="L543" s="58">
        <f>'Luxjacky Assumptions Monthly'!$M$8*'Luxjacky Original'!G543</f>
        <v>0</v>
      </c>
      <c r="M543" s="58">
        <f>'Luxjacky Assumptions Monthly'!$M$6*'Luxjacky Assumptions Monthly'!$M$8*'Luxjacky Original'!F543</f>
        <v>1906.5</v>
      </c>
      <c r="N543" s="58">
        <f t="shared" si="80"/>
        <v>1906.5</v>
      </c>
      <c r="O543" s="58"/>
    </row>
    <row r="544" spans="1:15" x14ac:dyDescent="0.3">
      <c r="A544" s="60">
        <v>42912</v>
      </c>
      <c r="B544" s="15">
        <f t="shared" si="72"/>
        <v>2017</v>
      </c>
      <c r="C544" s="15">
        <f t="shared" si="73"/>
        <v>6</v>
      </c>
      <c r="D544" s="15">
        <f t="shared" si="74"/>
        <v>2</v>
      </c>
      <c r="E544" s="15">
        <f t="shared" si="75"/>
        <v>0</v>
      </c>
      <c r="F544" s="15">
        <v>3660</v>
      </c>
      <c r="G544" s="15">
        <v>0</v>
      </c>
      <c r="H544" s="62">
        <f t="shared" si="76"/>
        <v>154.38597536916456</v>
      </c>
      <c r="I544" s="62">
        <f t="shared" si="79"/>
        <v>153</v>
      </c>
      <c r="J544" s="15">
        <f t="shared" si="77"/>
        <v>0</v>
      </c>
      <c r="K544" s="15">
        <f t="shared" si="78"/>
        <v>0</v>
      </c>
      <c r="L544" s="58">
        <f>'Luxjacky Assumptions Monthly'!$M$8*'Luxjacky Original'!G544</f>
        <v>0</v>
      </c>
      <c r="M544" s="58">
        <f>'Luxjacky Assumptions Monthly'!$M$6*'Luxjacky Assumptions Monthly'!$M$8*'Luxjacky Original'!F544</f>
        <v>1830</v>
      </c>
      <c r="N544" s="58">
        <f t="shared" si="80"/>
        <v>1830</v>
      </c>
      <c r="O544" s="58"/>
    </row>
    <row r="545" spans="1:15" x14ac:dyDescent="0.3">
      <c r="A545" s="60">
        <v>42913</v>
      </c>
      <c r="B545" s="15">
        <f t="shared" si="72"/>
        <v>2017</v>
      </c>
      <c r="C545" s="15">
        <f t="shared" si="73"/>
        <v>6</v>
      </c>
      <c r="D545" s="15">
        <f t="shared" si="74"/>
        <v>3</v>
      </c>
      <c r="E545" s="15">
        <f t="shared" si="75"/>
        <v>0</v>
      </c>
      <c r="F545" s="15">
        <v>3505</v>
      </c>
      <c r="G545" s="15">
        <v>0</v>
      </c>
      <c r="H545" s="62">
        <f t="shared" si="76"/>
        <v>151.77536765442599</v>
      </c>
      <c r="I545" s="62">
        <f t="shared" si="79"/>
        <v>155</v>
      </c>
      <c r="J545" s="15">
        <f t="shared" si="77"/>
        <v>0</v>
      </c>
      <c r="K545" s="15">
        <f t="shared" si="78"/>
        <v>0</v>
      </c>
      <c r="L545" s="58">
        <f>'Luxjacky Assumptions Monthly'!$M$8*'Luxjacky Original'!G545</f>
        <v>0</v>
      </c>
      <c r="M545" s="58">
        <f>'Luxjacky Assumptions Monthly'!$M$6*'Luxjacky Assumptions Monthly'!$M$8*'Luxjacky Original'!F545</f>
        <v>1752.5</v>
      </c>
      <c r="N545" s="58">
        <f t="shared" si="80"/>
        <v>1752.5</v>
      </c>
      <c r="O545" s="58"/>
    </row>
    <row r="546" spans="1:15" x14ac:dyDescent="0.3">
      <c r="A546" s="60">
        <v>42914</v>
      </c>
      <c r="B546" s="15">
        <f t="shared" si="72"/>
        <v>2017</v>
      </c>
      <c r="C546" s="15">
        <f t="shared" si="73"/>
        <v>6</v>
      </c>
      <c r="D546" s="15">
        <f t="shared" si="74"/>
        <v>4</v>
      </c>
      <c r="E546" s="15">
        <f t="shared" si="75"/>
        <v>0</v>
      </c>
      <c r="F546" s="15">
        <v>3354</v>
      </c>
      <c r="G546" s="15">
        <v>0</v>
      </c>
      <c r="H546" s="62">
        <f t="shared" si="76"/>
        <v>141.14679824179433</v>
      </c>
      <c r="I546" s="62">
        <f t="shared" si="79"/>
        <v>151</v>
      </c>
      <c r="J546" s="15">
        <f t="shared" si="77"/>
        <v>0</v>
      </c>
      <c r="K546" s="15">
        <f t="shared" si="78"/>
        <v>0</v>
      </c>
      <c r="L546" s="58">
        <f>'Luxjacky Assumptions Monthly'!$M$8*'Luxjacky Original'!G546</f>
        <v>0</v>
      </c>
      <c r="M546" s="58">
        <f>'Luxjacky Assumptions Monthly'!$M$6*'Luxjacky Assumptions Monthly'!$M$8*'Luxjacky Original'!F546</f>
        <v>1677</v>
      </c>
      <c r="N546" s="58">
        <f t="shared" si="80"/>
        <v>1677</v>
      </c>
      <c r="O546" s="58"/>
    </row>
    <row r="547" spans="1:15" x14ac:dyDescent="0.3">
      <c r="A547" s="60">
        <v>42915</v>
      </c>
      <c r="B547" s="15">
        <f t="shared" si="72"/>
        <v>2017</v>
      </c>
      <c r="C547" s="15">
        <f t="shared" si="73"/>
        <v>6</v>
      </c>
      <c r="D547" s="15">
        <f t="shared" si="74"/>
        <v>5</v>
      </c>
      <c r="E547" s="15">
        <f t="shared" si="75"/>
        <v>0</v>
      </c>
      <c r="F547" s="15">
        <v>3215</v>
      </c>
      <c r="G547" s="15">
        <v>0</v>
      </c>
      <c r="H547" s="62">
        <f t="shared" si="76"/>
        <v>121.89562174613698</v>
      </c>
      <c r="I547" s="62">
        <f t="shared" si="79"/>
        <v>139</v>
      </c>
      <c r="J547" s="15">
        <f t="shared" si="77"/>
        <v>0</v>
      </c>
      <c r="K547" s="15">
        <f t="shared" si="78"/>
        <v>0</v>
      </c>
      <c r="L547" s="58">
        <f>'Luxjacky Assumptions Monthly'!$M$8*'Luxjacky Original'!G547</f>
        <v>0</v>
      </c>
      <c r="M547" s="58">
        <f>'Luxjacky Assumptions Monthly'!$M$6*'Luxjacky Assumptions Monthly'!$M$8*'Luxjacky Original'!F547</f>
        <v>1607.5</v>
      </c>
      <c r="N547" s="58">
        <f t="shared" si="80"/>
        <v>1607.5</v>
      </c>
      <c r="O547" s="58"/>
    </row>
    <row r="548" spans="1:15" x14ac:dyDescent="0.3">
      <c r="A548" s="60">
        <v>42916</v>
      </c>
      <c r="B548" s="15">
        <f t="shared" si="72"/>
        <v>2017</v>
      </c>
      <c r="C548" s="15">
        <f t="shared" si="73"/>
        <v>6</v>
      </c>
      <c r="D548" s="15">
        <f t="shared" si="74"/>
        <v>6</v>
      </c>
      <c r="E548" s="15">
        <f t="shared" si="75"/>
        <v>1</v>
      </c>
      <c r="F548" s="15">
        <v>3088</v>
      </c>
      <c r="G548" s="15">
        <v>0</v>
      </c>
      <c r="H548" s="62">
        <f t="shared" si="76"/>
        <v>103.52388573206301</v>
      </c>
      <c r="I548" s="62">
        <f t="shared" si="79"/>
        <v>127</v>
      </c>
      <c r="J548" s="15">
        <f t="shared" si="77"/>
        <v>0</v>
      </c>
      <c r="K548" s="15">
        <f t="shared" si="78"/>
        <v>0</v>
      </c>
      <c r="L548" s="58">
        <f>'Luxjacky Assumptions Monthly'!$M$8*'Luxjacky Original'!G548</f>
        <v>0</v>
      </c>
      <c r="M548" s="58">
        <f>'Luxjacky Assumptions Monthly'!$M$6*'Luxjacky Assumptions Monthly'!$M$8*'Luxjacky Original'!F548</f>
        <v>1544</v>
      </c>
      <c r="N548" s="58">
        <f t="shared" si="80"/>
        <v>1544</v>
      </c>
      <c r="O548" s="58"/>
    </row>
    <row r="549" spans="1:15" x14ac:dyDescent="0.3">
      <c r="A549" s="60">
        <v>42917</v>
      </c>
      <c r="B549" s="15">
        <f t="shared" si="72"/>
        <v>2017</v>
      </c>
      <c r="C549" s="15">
        <f t="shared" si="73"/>
        <v>7</v>
      </c>
      <c r="D549" s="15">
        <f t="shared" si="74"/>
        <v>7</v>
      </c>
      <c r="E549" s="15">
        <f t="shared" si="75"/>
        <v>1</v>
      </c>
      <c r="F549" s="15">
        <v>2985</v>
      </c>
      <c r="G549" s="15">
        <v>0</v>
      </c>
      <c r="H549" s="62">
        <f t="shared" si="76"/>
        <v>67.953699547968711</v>
      </c>
      <c r="I549" s="62">
        <f t="shared" si="79"/>
        <v>103</v>
      </c>
      <c r="J549" s="15">
        <f t="shared" si="77"/>
        <v>0</v>
      </c>
      <c r="K549" s="15">
        <f t="shared" si="78"/>
        <v>0</v>
      </c>
      <c r="L549" s="58">
        <f>'Luxjacky Assumptions Monthly'!$M$8*'Luxjacky Original'!G549</f>
        <v>0</v>
      </c>
      <c r="M549" s="58">
        <f>'Luxjacky Assumptions Monthly'!$M$6*'Luxjacky Assumptions Monthly'!$M$8*'Luxjacky Original'!F549</f>
        <v>1492.5</v>
      </c>
      <c r="N549" s="58">
        <f t="shared" si="80"/>
        <v>1492.5</v>
      </c>
      <c r="O549" s="58"/>
    </row>
    <row r="550" spans="1:15" x14ac:dyDescent="0.3">
      <c r="A550" s="60">
        <v>42918</v>
      </c>
      <c r="B550" s="15">
        <f t="shared" si="72"/>
        <v>2017</v>
      </c>
      <c r="C550" s="15">
        <f t="shared" si="73"/>
        <v>7</v>
      </c>
      <c r="D550" s="15">
        <f t="shared" si="74"/>
        <v>1</v>
      </c>
      <c r="E550" s="15">
        <f t="shared" si="75"/>
        <v>0</v>
      </c>
      <c r="F550" s="15">
        <v>2917</v>
      </c>
      <c r="G550" s="15">
        <v>0</v>
      </c>
      <c r="H550" s="62">
        <f t="shared" si="76"/>
        <v>152.11758535329426</v>
      </c>
      <c r="I550" s="62">
        <f t="shared" si="79"/>
        <v>68</v>
      </c>
      <c r="J550" s="15">
        <f t="shared" si="77"/>
        <v>0</v>
      </c>
      <c r="K550" s="15">
        <f t="shared" si="78"/>
        <v>0</v>
      </c>
      <c r="L550" s="58">
        <f>'Luxjacky Assumptions Monthly'!$M$8*'Luxjacky Original'!G550</f>
        <v>0</v>
      </c>
      <c r="M550" s="58">
        <f>'Luxjacky Assumptions Monthly'!$M$6*'Luxjacky Assumptions Monthly'!$M$8*'Luxjacky Original'!F550</f>
        <v>1458.5</v>
      </c>
      <c r="N550" s="58">
        <f t="shared" si="80"/>
        <v>1458.5</v>
      </c>
      <c r="O550" s="58"/>
    </row>
    <row r="551" spans="1:15" x14ac:dyDescent="0.3">
      <c r="A551" s="60">
        <v>42919</v>
      </c>
      <c r="B551" s="15">
        <f t="shared" si="72"/>
        <v>2017</v>
      </c>
      <c r="C551" s="15">
        <f t="shared" si="73"/>
        <v>7</v>
      </c>
      <c r="D551" s="15">
        <f t="shared" si="74"/>
        <v>2</v>
      </c>
      <c r="E551" s="15">
        <f t="shared" si="75"/>
        <v>0</v>
      </c>
      <c r="F551" s="15">
        <v>2763</v>
      </c>
      <c r="G551" s="15">
        <v>0</v>
      </c>
      <c r="H551" s="62">
        <f t="shared" si="76"/>
        <v>156.73526759507061</v>
      </c>
      <c r="I551" s="62">
        <f t="shared" si="79"/>
        <v>154</v>
      </c>
      <c r="J551" s="15">
        <f t="shared" si="77"/>
        <v>0</v>
      </c>
      <c r="K551" s="15">
        <f t="shared" si="78"/>
        <v>0</v>
      </c>
      <c r="L551" s="58">
        <f>'Luxjacky Assumptions Monthly'!$M$8*'Luxjacky Original'!G551</f>
        <v>0</v>
      </c>
      <c r="M551" s="58">
        <f>'Luxjacky Assumptions Monthly'!$M$6*'Luxjacky Assumptions Monthly'!$M$8*'Luxjacky Original'!F551</f>
        <v>1381.5</v>
      </c>
      <c r="N551" s="58">
        <f t="shared" si="80"/>
        <v>1381.5</v>
      </c>
      <c r="O551" s="58"/>
    </row>
    <row r="552" spans="1:15" x14ac:dyDescent="0.3">
      <c r="A552" s="60">
        <v>42920</v>
      </c>
      <c r="B552" s="15">
        <f t="shared" si="72"/>
        <v>2017</v>
      </c>
      <c r="C552" s="15">
        <f t="shared" si="73"/>
        <v>7</v>
      </c>
      <c r="D552" s="15">
        <f t="shared" si="74"/>
        <v>3</v>
      </c>
      <c r="E552" s="15">
        <f t="shared" si="75"/>
        <v>0</v>
      </c>
      <c r="F552" s="15">
        <v>2600</v>
      </c>
      <c r="G552" s="15">
        <v>0</v>
      </c>
      <c r="H552" s="62">
        <f t="shared" si="76"/>
        <v>154.12465988033208</v>
      </c>
      <c r="I552" s="62">
        <f t="shared" si="79"/>
        <v>163</v>
      </c>
      <c r="J552" s="15">
        <f t="shared" si="77"/>
        <v>0</v>
      </c>
      <c r="K552" s="15">
        <f t="shared" si="78"/>
        <v>0</v>
      </c>
      <c r="L552" s="58">
        <f>'Luxjacky Assumptions Monthly'!$M$8*'Luxjacky Original'!G552</f>
        <v>0</v>
      </c>
      <c r="M552" s="58">
        <f>'Luxjacky Assumptions Monthly'!$M$6*'Luxjacky Assumptions Monthly'!$M$8*'Luxjacky Original'!F552</f>
        <v>1300</v>
      </c>
      <c r="N552" s="58">
        <f t="shared" si="80"/>
        <v>1300</v>
      </c>
      <c r="O552" s="58"/>
    </row>
    <row r="553" spans="1:15" x14ac:dyDescent="0.3">
      <c r="A553" s="60">
        <v>42921</v>
      </c>
      <c r="B553" s="15">
        <f t="shared" si="72"/>
        <v>2017</v>
      </c>
      <c r="C553" s="15">
        <f t="shared" si="73"/>
        <v>7</v>
      </c>
      <c r="D553" s="15">
        <f t="shared" si="74"/>
        <v>4</v>
      </c>
      <c r="E553" s="15">
        <f t="shared" si="75"/>
        <v>0</v>
      </c>
      <c r="F553" s="15">
        <v>2430</v>
      </c>
      <c r="G553" s="15">
        <v>0</v>
      </c>
      <c r="H553" s="62">
        <f t="shared" si="76"/>
        <v>143.49609046770041</v>
      </c>
      <c r="I553" s="62">
        <f t="shared" si="79"/>
        <v>170</v>
      </c>
      <c r="J553" s="15">
        <f t="shared" si="77"/>
        <v>0</v>
      </c>
      <c r="K553" s="15">
        <f t="shared" si="78"/>
        <v>0</v>
      </c>
      <c r="L553" s="58">
        <f>'Luxjacky Assumptions Monthly'!$M$8*'Luxjacky Original'!G553</f>
        <v>0</v>
      </c>
      <c r="M553" s="58">
        <f>'Luxjacky Assumptions Monthly'!$M$6*'Luxjacky Assumptions Monthly'!$M$8*'Luxjacky Original'!F553</f>
        <v>1215</v>
      </c>
      <c r="N553" s="58">
        <f t="shared" si="80"/>
        <v>1215</v>
      </c>
      <c r="O553" s="58"/>
    </row>
    <row r="554" spans="1:15" x14ac:dyDescent="0.3">
      <c r="A554" s="60">
        <v>42922</v>
      </c>
      <c r="B554" s="15">
        <f t="shared" si="72"/>
        <v>2017</v>
      </c>
      <c r="C554" s="15">
        <f t="shared" si="73"/>
        <v>7</v>
      </c>
      <c r="D554" s="15">
        <f t="shared" si="74"/>
        <v>5</v>
      </c>
      <c r="E554" s="15">
        <f t="shared" si="75"/>
        <v>0</v>
      </c>
      <c r="F554" s="15">
        <v>2299</v>
      </c>
      <c r="G554" s="15">
        <v>0</v>
      </c>
      <c r="H554" s="62">
        <f t="shared" si="76"/>
        <v>124.24491397204307</v>
      </c>
      <c r="I554" s="62">
        <f t="shared" si="79"/>
        <v>131</v>
      </c>
      <c r="J554" s="15">
        <f t="shared" si="77"/>
        <v>0</v>
      </c>
      <c r="K554" s="15">
        <f t="shared" si="78"/>
        <v>0</v>
      </c>
      <c r="L554" s="58">
        <f>'Luxjacky Assumptions Monthly'!$M$8*'Luxjacky Original'!G554</f>
        <v>0</v>
      </c>
      <c r="M554" s="58">
        <f>'Luxjacky Assumptions Monthly'!$M$6*'Luxjacky Assumptions Monthly'!$M$8*'Luxjacky Original'!F554</f>
        <v>1149.5</v>
      </c>
      <c r="N554" s="58">
        <f t="shared" si="80"/>
        <v>1149.5</v>
      </c>
      <c r="O554" s="58"/>
    </row>
    <row r="555" spans="1:15" x14ac:dyDescent="0.3">
      <c r="A555" s="60">
        <v>42923</v>
      </c>
      <c r="B555" s="15">
        <f t="shared" si="72"/>
        <v>2017</v>
      </c>
      <c r="C555" s="15">
        <f t="shared" si="73"/>
        <v>7</v>
      </c>
      <c r="D555" s="15">
        <f t="shared" si="74"/>
        <v>6</v>
      </c>
      <c r="E555" s="15">
        <f t="shared" si="75"/>
        <v>1</v>
      </c>
      <c r="F555" s="15">
        <v>2181</v>
      </c>
      <c r="G555" s="15">
        <v>0</v>
      </c>
      <c r="H555" s="62">
        <f t="shared" si="76"/>
        <v>105.87317795796908</v>
      </c>
      <c r="I555" s="62">
        <f t="shared" si="79"/>
        <v>118</v>
      </c>
      <c r="J555" s="15">
        <f t="shared" si="77"/>
        <v>0</v>
      </c>
      <c r="K555" s="15">
        <f t="shared" si="78"/>
        <v>0</v>
      </c>
      <c r="L555" s="58">
        <f>'Luxjacky Assumptions Monthly'!$M$8*'Luxjacky Original'!G555</f>
        <v>0</v>
      </c>
      <c r="M555" s="58">
        <f>'Luxjacky Assumptions Monthly'!$M$6*'Luxjacky Assumptions Monthly'!$M$8*'Luxjacky Original'!F555</f>
        <v>1090.5</v>
      </c>
      <c r="N555" s="58">
        <f t="shared" si="80"/>
        <v>1090.5</v>
      </c>
      <c r="O555" s="58"/>
    </row>
    <row r="556" spans="1:15" x14ac:dyDescent="0.3">
      <c r="A556" s="60">
        <v>42924</v>
      </c>
      <c r="B556" s="15">
        <f t="shared" si="72"/>
        <v>2017</v>
      </c>
      <c r="C556" s="15">
        <f t="shared" si="73"/>
        <v>7</v>
      </c>
      <c r="D556" s="15">
        <f t="shared" si="74"/>
        <v>7</v>
      </c>
      <c r="E556" s="15">
        <f t="shared" si="75"/>
        <v>1</v>
      </c>
      <c r="F556" s="15">
        <v>2072</v>
      </c>
      <c r="G556" s="15">
        <v>0</v>
      </c>
      <c r="H556" s="62">
        <f t="shared" si="76"/>
        <v>67.953699547968711</v>
      </c>
      <c r="I556" s="62">
        <f t="shared" si="79"/>
        <v>109</v>
      </c>
      <c r="J556" s="15">
        <f t="shared" si="77"/>
        <v>0</v>
      </c>
      <c r="K556" s="15">
        <f t="shared" si="78"/>
        <v>0</v>
      </c>
      <c r="L556" s="58">
        <f>'Luxjacky Assumptions Monthly'!$M$8*'Luxjacky Original'!G556</f>
        <v>0</v>
      </c>
      <c r="M556" s="58">
        <f>'Luxjacky Assumptions Monthly'!$M$6*'Luxjacky Assumptions Monthly'!$M$8*'Luxjacky Original'!F556</f>
        <v>1036</v>
      </c>
      <c r="N556" s="58">
        <f t="shared" si="80"/>
        <v>1036</v>
      </c>
      <c r="O556" s="58"/>
    </row>
    <row r="557" spans="1:15" x14ac:dyDescent="0.3">
      <c r="A557" s="60">
        <v>42925</v>
      </c>
      <c r="B557" s="15">
        <f t="shared" si="72"/>
        <v>2017</v>
      </c>
      <c r="C557" s="15">
        <f t="shared" si="73"/>
        <v>7</v>
      </c>
      <c r="D557" s="15">
        <f t="shared" si="74"/>
        <v>1</v>
      </c>
      <c r="E557" s="15">
        <f t="shared" si="75"/>
        <v>0</v>
      </c>
      <c r="F557" s="15">
        <v>2006</v>
      </c>
      <c r="G557" s="15">
        <v>0</v>
      </c>
      <c r="H557" s="62">
        <f t="shared" si="76"/>
        <v>152.11758535329426</v>
      </c>
      <c r="I557" s="62">
        <f t="shared" si="79"/>
        <v>66</v>
      </c>
      <c r="J557" s="15">
        <f t="shared" si="77"/>
        <v>0</v>
      </c>
      <c r="K557" s="15">
        <f t="shared" si="78"/>
        <v>0</v>
      </c>
      <c r="L557" s="58">
        <f>'Luxjacky Assumptions Monthly'!$M$8*'Luxjacky Original'!G557</f>
        <v>0</v>
      </c>
      <c r="M557" s="58">
        <f>'Luxjacky Assumptions Monthly'!$M$6*'Luxjacky Assumptions Monthly'!$M$8*'Luxjacky Original'!F557</f>
        <v>1003</v>
      </c>
      <c r="N557" s="58">
        <f t="shared" si="80"/>
        <v>1003</v>
      </c>
      <c r="O557" s="58"/>
    </row>
    <row r="558" spans="1:15" x14ac:dyDescent="0.3">
      <c r="A558" s="60">
        <v>42926</v>
      </c>
      <c r="B558" s="15">
        <f t="shared" si="72"/>
        <v>2017</v>
      </c>
      <c r="C558" s="15">
        <f t="shared" si="73"/>
        <v>7</v>
      </c>
      <c r="D558" s="15">
        <f t="shared" si="74"/>
        <v>2</v>
      </c>
      <c r="E558" s="15">
        <f t="shared" si="75"/>
        <v>0</v>
      </c>
      <c r="F558" s="15">
        <v>9177</v>
      </c>
      <c r="G558" s="15">
        <v>7320</v>
      </c>
      <c r="H558" s="62">
        <f t="shared" si="76"/>
        <v>156.73526759507061</v>
      </c>
      <c r="I558" s="62">
        <f t="shared" si="79"/>
        <v>149</v>
      </c>
      <c r="J558" s="15">
        <f t="shared" si="77"/>
        <v>1</v>
      </c>
      <c r="K558" s="15">
        <f t="shared" si="78"/>
        <v>4000</v>
      </c>
      <c r="L558" s="58">
        <f>'Luxjacky Assumptions Monthly'!$M$8*'Luxjacky Original'!G558</f>
        <v>73200</v>
      </c>
      <c r="M558" s="58">
        <f>'Luxjacky Assumptions Monthly'!$M$6*'Luxjacky Assumptions Monthly'!$M$8*'Luxjacky Original'!F558</f>
        <v>4588.5</v>
      </c>
      <c r="N558" s="58">
        <f t="shared" si="80"/>
        <v>81788.5</v>
      </c>
      <c r="O558" s="58"/>
    </row>
    <row r="559" spans="1:15" x14ac:dyDescent="0.3">
      <c r="A559" s="60">
        <v>42927</v>
      </c>
      <c r="B559" s="15">
        <f t="shared" si="72"/>
        <v>2017</v>
      </c>
      <c r="C559" s="15">
        <f t="shared" si="73"/>
        <v>7</v>
      </c>
      <c r="D559" s="15">
        <f t="shared" si="74"/>
        <v>3</v>
      </c>
      <c r="E559" s="15">
        <f t="shared" si="75"/>
        <v>0</v>
      </c>
      <c r="F559" s="15">
        <v>9007</v>
      </c>
      <c r="G559" s="15">
        <v>0</v>
      </c>
      <c r="H559" s="62">
        <f t="shared" si="76"/>
        <v>154.12465988033208</v>
      </c>
      <c r="I559" s="62">
        <f t="shared" si="79"/>
        <v>170</v>
      </c>
      <c r="J559" s="15">
        <f t="shared" si="77"/>
        <v>0</v>
      </c>
      <c r="K559" s="15">
        <f t="shared" si="78"/>
        <v>0</v>
      </c>
      <c r="L559" s="58">
        <f>'Luxjacky Assumptions Monthly'!$M$8*'Luxjacky Original'!G559</f>
        <v>0</v>
      </c>
      <c r="M559" s="58">
        <f>'Luxjacky Assumptions Monthly'!$M$6*'Luxjacky Assumptions Monthly'!$M$8*'Luxjacky Original'!F559</f>
        <v>4503.5</v>
      </c>
      <c r="N559" s="58">
        <f t="shared" si="80"/>
        <v>4503.5</v>
      </c>
      <c r="O559" s="58"/>
    </row>
    <row r="560" spans="1:15" x14ac:dyDescent="0.3">
      <c r="A560" s="60">
        <v>42928</v>
      </c>
      <c r="B560" s="15">
        <f t="shared" si="72"/>
        <v>2017</v>
      </c>
      <c r="C560" s="15">
        <f t="shared" si="73"/>
        <v>7</v>
      </c>
      <c r="D560" s="15">
        <f t="shared" si="74"/>
        <v>4</v>
      </c>
      <c r="E560" s="15">
        <f t="shared" si="75"/>
        <v>0</v>
      </c>
      <c r="F560" s="15">
        <v>8835</v>
      </c>
      <c r="G560" s="15">
        <v>0</v>
      </c>
      <c r="H560" s="62">
        <f t="shared" si="76"/>
        <v>143.49609046770041</v>
      </c>
      <c r="I560" s="62">
        <f t="shared" si="79"/>
        <v>172</v>
      </c>
      <c r="J560" s="15">
        <f t="shared" si="77"/>
        <v>0</v>
      </c>
      <c r="K560" s="15">
        <f t="shared" si="78"/>
        <v>0</v>
      </c>
      <c r="L560" s="58">
        <f>'Luxjacky Assumptions Monthly'!$M$8*'Luxjacky Original'!G560</f>
        <v>0</v>
      </c>
      <c r="M560" s="58">
        <f>'Luxjacky Assumptions Monthly'!$M$6*'Luxjacky Assumptions Monthly'!$M$8*'Luxjacky Original'!F560</f>
        <v>4417.5</v>
      </c>
      <c r="N560" s="58">
        <f t="shared" si="80"/>
        <v>4417.5</v>
      </c>
      <c r="O560" s="58"/>
    </row>
    <row r="561" spans="1:15" x14ac:dyDescent="0.3">
      <c r="A561" s="60">
        <v>42929</v>
      </c>
      <c r="B561" s="15">
        <f t="shared" si="72"/>
        <v>2017</v>
      </c>
      <c r="C561" s="15">
        <f t="shared" si="73"/>
        <v>7</v>
      </c>
      <c r="D561" s="15">
        <f t="shared" si="74"/>
        <v>5</v>
      </c>
      <c r="E561" s="15">
        <f t="shared" si="75"/>
        <v>0</v>
      </c>
      <c r="F561" s="15">
        <v>8686</v>
      </c>
      <c r="G561" s="15">
        <v>0</v>
      </c>
      <c r="H561" s="62">
        <f t="shared" si="76"/>
        <v>124.24491397204307</v>
      </c>
      <c r="I561" s="62">
        <f t="shared" si="79"/>
        <v>149</v>
      </c>
      <c r="J561" s="15">
        <f t="shared" si="77"/>
        <v>0</v>
      </c>
      <c r="K561" s="15">
        <f t="shared" si="78"/>
        <v>0</v>
      </c>
      <c r="L561" s="58">
        <f>'Luxjacky Assumptions Monthly'!$M$8*'Luxjacky Original'!G561</f>
        <v>0</v>
      </c>
      <c r="M561" s="58">
        <f>'Luxjacky Assumptions Monthly'!$M$6*'Luxjacky Assumptions Monthly'!$M$8*'Luxjacky Original'!F561</f>
        <v>4343</v>
      </c>
      <c r="N561" s="58">
        <f t="shared" si="80"/>
        <v>4343</v>
      </c>
      <c r="O561" s="58"/>
    </row>
    <row r="562" spans="1:15" x14ac:dyDescent="0.3">
      <c r="A562" s="60">
        <v>42930</v>
      </c>
      <c r="B562" s="15">
        <f t="shared" si="72"/>
        <v>2017</v>
      </c>
      <c r="C562" s="15">
        <f t="shared" si="73"/>
        <v>7</v>
      </c>
      <c r="D562" s="15">
        <f t="shared" si="74"/>
        <v>6</v>
      </c>
      <c r="E562" s="15">
        <f t="shared" si="75"/>
        <v>1</v>
      </c>
      <c r="F562" s="15">
        <v>8568</v>
      </c>
      <c r="G562" s="15">
        <v>0</v>
      </c>
      <c r="H562" s="62">
        <f t="shared" si="76"/>
        <v>105.87317795796908</v>
      </c>
      <c r="I562" s="62">
        <f t="shared" si="79"/>
        <v>118</v>
      </c>
      <c r="J562" s="15">
        <f t="shared" si="77"/>
        <v>0</v>
      </c>
      <c r="K562" s="15">
        <f t="shared" si="78"/>
        <v>0</v>
      </c>
      <c r="L562" s="58">
        <f>'Luxjacky Assumptions Monthly'!$M$8*'Luxjacky Original'!G562</f>
        <v>0</v>
      </c>
      <c r="M562" s="58">
        <f>'Luxjacky Assumptions Monthly'!$M$6*'Luxjacky Assumptions Monthly'!$M$8*'Luxjacky Original'!F562</f>
        <v>4284</v>
      </c>
      <c r="N562" s="58">
        <f t="shared" si="80"/>
        <v>4284</v>
      </c>
      <c r="O562" s="58"/>
    </row>
    <row r="563" spans="1:15" x14ac:dyDescent="0.3">
      <c r="A563" s="60">
        <v>42931</v>
      </c>
      <c r="B563" s="15">
        <f t="shared" si="72"/>
        <v>2017</v>
      </c>
      <c r="C563" s="15">
        <f t="shared" si="73"/>
        <v>7</v>
      </c>
      <c r="D563" s="15">
        <f t="shared" si="74"/>
        <v>7</v>
      </c>
      <c r="E563" s="15">
        <f t="shared" si="75"/>
        <v>1</v>
      </c>
      <c r="F563" s="15">
        <v>8460</v>
      </c>
      <c r="G563" s="15">
        <v>0</v>
      </c>
      <c r="H563" s="62">
        <f t="shared" si="76"/>
        <v>67.953699547968711</v>
      </c>
      <c r="I563" s="62">
        <f t="shared" si="79"/>
        <v>108</v>
      </c>
      <c r="J563" s="15">
        <f t="shared" si="77"/>
        <v>0</v>
      </c>
      <c r="K563" s="15">
        <f t="shared" si="78"/>
        <v>0</v>
      </c>
      <c r="L563" s="58">
        <f>'Luxjacky Assumptions Monthly'!$M$8*'Luxjacky Original'!G563</f>
        <v>0</v>
      </c>
      <c r="M563" s="58">
        <f>'Luxjacky Assumptions Monthly'!$M$6*'Luxjacky Assumptions Monthly'!$M$8*'Luxjacky Original'!F563</f>
        <v>4230</v>
      </c>
      <c r="N563" s="58">
        <f t="shared" si="80"/>
        <v>4230</v>
      </c>
      <c r="O563" s="58"/>
    </row>
    <row r="564" spans="1:15" x14ac:dyDescent="0.3">
      <c r="A564" s="60">
        <v>42932</v>
      </c>
      <c r="B564" s="15">
        <f t="shared" si="72"/>
        <v>2017</v>
      </c>
      <c r="C564" s="15">
        <f t="shared" si="73"/>
        <v>7</v>
      </c>
      <c r="D564" s="15">
        <f t="shared" si="74"/>
        <v>1</v>
      </c>
      <c r="E564" s="15">
        <f t="shared" si="75"/>
        <v>0</v>
      </c>
      <c r="F564" s="15">
        <v>8380</v>
      </c>
      <c r="G564" s="15">
        <v>0</v>
      </c>
      <c r="H564" s="62">
        <f t="shared" si="76"/>
        <v>152.11758535329426</v>
      </c>
      <c r="I564" s="62">
        <f t="shared" si="79"/>
        <v>80</v>
      </c>
      <c r="J564" s="15">
        <f t="shared" si="77"/>
        <v>0</v>
      </c>
      <c r="K564" s="15">
        <f t="shared" si="78"/>
        <v>0</v>
      </c>
      <c r="L564" s="58">
        <f>'Luxjacky Assumptions Monthly'!$M$8*'Luxjacky Original'!G564</f>
        <v>0</v>
      </c>
      <c r="M564" s="58">
        <f>'Luxjacky Assumptions Monthly'!$M$6*'Luxjacky Assumptions Monthly'!$M$8*'Luxjacky Original'!F564</f>
        <v>4190</v>
      </c>
      <c r="N564" s="58">
        <f t="shared" si="80"/>
        <v>4190</v>
      </c>
      <c r="O564" s="58"/>
    </row>
    <row r="565" spans="1:15" x14ac:dyDescent="0.3">
      <c r="A565" s="60">
        <v>42933</v>
      </c>
      <c r="B565" s="15">
        <f t="shared" si="72"/>
        <v>2017</v>
      </c>
      <c r="C565" s="15">
        <f t="shared" si="73"/>
        <v>7</v>
      </c>
      <c r="D565" s="15">
        <f t="shared" si="74"/>
        <v>2</v>
      </c>
      <c r="E565" s="15">
        <f t="shared" si="75"/>
        <v>0</v>
      </c>
      <c r="F565" s="15">
        <v>8225</v>
      </c>
      <c r="G565" s="15">
        <v>0</v>
      </c>
      <c r="H565" s="62">
        <f t="shared" si="76"/>
        <v>156.73526759507061</v>
      </c>
      <c r="I565" s="62">
        <f t="shared" si="79"/>
        <v>155</v>
      </c>
      <c r="J565" s="15">
        <f t="shared" si="77"/>
        <v>0</v>
      </c>
      <c r="K565" s="15">
        <f t="shared" si="78"/>
        <v>0</v>
      </c>
      <c r="L565" s="58">
        <f>'Luxjacky Assumptions Monthly'!$M$8*'Luxjacky Original'!G565</f>
        <v>0</v>
      </c>
      <c r="M565" s="58">
        <f>'Luxjacky Assumptions Monthly'!$M$6*'Luxjacky Assumptions Monthly'!$M$8*'Luxjacky Original'!F565</f>
        <v>4112.5</v>
      </c>
      <c r="N565" s="58">
        <f t="shared" si="80"/>
        <v>4112.5</v>
      </c>
      <c r="O565" s="58"/>
    </row>
    <row r="566" spans="1:15" x14ac:dyDescent="0.3">
      <c r="A566" s="60">
        <v>42934</v>
      </c>
      <c r="B566" s="15">
        <f t="shared" si="72"/>
        <v>2017</v>
      </c>
      <c r="C566" s="15">
        <f t="shared" si="73"/>
        <v>7</v>
      </c>
      <c r="D566" s="15">
        <f t="shared" si="74"/>
        <v>3</v>
      </c>
      <c r="E566" s="15">
        <f t="shared" si="75"/>
        <v>0</v>
      </c>
      <c r="F566" s="15">
        <v>8072</v>
      </c>
      <c r="G566" s="15">
        <v>0</v>
      </c>
      <c r="H566" s="62">
        <f t="shared" si="76"/>
        <v>154.12465988033208</v>
      </c>
      <c r="I566" s="62">
        <f t="shared" si="79"/>
        <v>153</v>
      </c>
      <c r="J566" s="15">
        <f t="shared" si="77"/>
        <v>0</v>
      </c>
      <c r="K566" s="15">
        <f t="shared" si="78"/>
        <v>0</v>
      </c>
      <c r="L566" s="58">
        <f>'Luxjacky Assumptions Monthly'!$M$8*'Luxjacky Original'!G566</f>
        <v>0</v>
      </c>
      <c r="M566" s="58">
        <f>'Luxjacky Assumptions Monthly'!$M$6*'Luxjacky Assumptions Monthly'!$M$8*'Luxjacky Original'!F566</f>
        <v>4036</v>
      </c>
      <c r="N566" s="58">
        <f t="shared" si="80"/>
        <v>4036</v>
      </c>
      <c r="O566" s="58"/>
    </row>
    <row r="567" spans="1:15" x14ac:dyDescent="0.3">
      <c r="A567" s="60">
        <v>42935</v>
      </c>
      <c r="B567" s="15">
        <f t="shared" si="72"/>
        <v>2017</v>
      </c>
      <c r="C567" s="15">
        <f t="shared" si="73"/>
        <v>7</v>
      </c>
      <c r="D567" s="15">
        <f t="shared" si="74"/>
        <v>4</v>
      </c>
      <c r="E567" s="15">
        <f t="shared" si="75"/>
        <v>0</v>
      </c>
      <c r="F567" s="15">
        <v>7923</v>
      </c>
      <c r="G567" s="15">
        <v>0</v>
      </c>
      <c r="H567" s="62">
        <f t="shared" si="76"/>
        <v>143.49609046770041</v>
      </c>
      <c r="I567" s="62">
        <f t="shared" si="79"/>
        <v>149</v>
      </c>
      <c r="J567" s="15">
        <f t="shared" si="77"/>
        <v>0</v>
      </c>
      <c r="K567" s="15">
        <f t="shared" si="78"/>
        <v>0</v>
      </c>
      <c r="L567" s="58">
        <f>'Luxjacky Assumptions Monthly'!$M$8*'Luxjacky Original'!G567</f>
        <v>0</v>
      </c>
      <c r="M567" s="58">
        <f>'Luxjacky Assumptions Monthly'!$M$6*'Luxjacky Assumptions Monthly'!$M$8*'Luxjacky Original'!F567</f>
        <v>3961.5</v>
      </c>
      <c r="N567" s="58">
        <f t="shared" si="80"/>
        <v>3961.5</v>
      </c>
      <c r="O567" s="58"/>
    </row>
    <row r="568" spans="1:15" x14ac:dyDescent="0.3">
      <c r="A568" s="60">
        <v>42936</v>
      </c>
      <c r="B568" s="15">
        <f t="shared" si="72"/>
        <v>2017</v>
      </c>
      <c r="C568" s="15">
        <f t="shared" si="73"/>
        <v>7</v>
      </c>
      <c r="D568" s="15">
        <f t="shared" si="74"/>
        <v>5</v>
      </c>
      <c r="E568" s="15">
        <f t="shared" si="75"/>
        <v>0</v>
      </c>
      <c r="F568" s="15">
        <v>7781</v>
      </c>
      <c r="G568" s="15">
        <v>0</v>
      </c>
      <c r="H568" s="62">
        <f t="shared" si="76"/>
        <v>124.24491397204307</v>
      </c>
      <c r="I568" s="62">
        <f t="shared" si="79"/>
        <v>142</v>
      </c>
      <c r="J568" s="15">
        <f t="shared" si="77"/>
        <v>0</v>
      </c>
      <c r="K568" s="15">
        <f t="shared" si="78"/>
        <v>0</v>
      </c>
      <c r="L568" s="58">
        <f>'Luxjacky Assumptions Monthly'!$M$8*'Luxjacky Original'!G568</f>
        <v>0</v>
      </c>
      <c r="M568" s="58">
        <f>'Luxjacky Assumptions Monthly'!$M$6*'Luxjacky Assumptions Monthly'!$M$8*'Luxjacky Original'!F568</f>
        <v>3890.5</v>
      </c>
      <c r="N568" s="58">
        <f t="shared" si="80"/>
        <v>3890.5</v>
      </c>
      <c r="O568" s="58"/>
    </row>
    <row r="569" spans="1:15" x14ac:dyDescent="0.3">
      <c r="A569" s="60">
        <v>42937</v>
      </c>
      <c r="B569" s="15">
        <f t="shared" si="72"/>
        <v>2017</v>
      </c>
      <c r="C569" s="15">
        <f t="shared" si="73"/>
        <v>7</v>
      </c>
      <c r="D569" s="15">
        <f t="shared" si="74"/>
        <v>6</v>
      </c>
      <c r="E569" s="15">
        <f t="shared" si="75"/>
        <v>1</v>
      </c>
      <c r="F569" s="15">
        <v>7666</v>
      </c>
      <c r="G569" s="15">
        <v>0</v>
      </c>
      <c r="H569" s="62">
        <f t="shared" si="76"/>
        <v>105.87317795796908</v>
      </c>
      <c r="I569" s="62">
        <f t="shared" si="79"/>
        <v>115</v>
      </c>
      <c r="J569" s="15">
        <f t="shared" si="77"/>
        <v>0</v>
      </c>
      <c r="K569" s="15">
        <f t="shared" si="78"/>
        <v>0</v>
      </c>
      <c r="L569" s="58">
        <f>'Luxjacky Assumptions Monthly'!$M$8*'Luxjacky Original'!G569</f>
        <v>0</v>
      </c>
      <c r="M569" s="58">
        <f>'Luxjacky Assumptions Monthly'!$M$6*'Luxjacky Assumptions Monthly'!$M$8*'Luxjacky Original'!F569</f>
        <v>3833</v>
      </c>
      <c r="N569" s="58">
        <f t="shared" si="80"/>
        <v>3833</v>
      </c>
      <c r="O569" s="58"/>
    </row>
    <row r="570" spans="1:15" x14ac:dyDescent="0.3">
      <c r="A570" s="60">
        <v>42938</v>
      </c>
      <c r="B570" s="15">
        <f t="shared" si="72"/>
        <v>2017</v>
      </c>
      <c r="C570" s="15">
        <f t="shared" si="73"/>
        <v>7</v>
      </c>
      <c r="D570" s="15">
        <f t="shared" si="74"/>
        <v>7</v>
      </c>
      <c r="E570" s="15">
        <f t="shared" si="75"/>
        <v>1</v>
      </c>
      <c r="F570" s="15">
        <v>7556</v>
      </c>
      <c r="G570" s="15">
        <v>0</v>
      </c>
      <c r="H570" s="62">
        <f t="shared" si="76"/>
        <v>67.953699547968711</v>
      </c>
      <c r="I570" s="62">
        <f t="shared" si="79"/>
        <v>110</v>
      </c>
      <c r="J570" s="15">
        <f t="shared" si="77"/>
        <v>0</v>
      </c>
      <c r="K570" s="15">
        <f t="shared" si="78"/>
        <v>0</v>
      </c>
      <c r="L570" s="58">
        <f>'Luxjacky Assumptions Monthly'!$M$8*'Luxjacky Original'!G570</f>
        <v>0</v>
      </c>
      <c r="M570" s="58">
        <f>'Luxjacky Assumptions Monthly'!$M$6*'Luxjacky Assumptions Monthly'!$M$8*'Luxjacky Original'!F570</f>
        <v>3778</v>
      </c>
      <c r="N570" s="58">
        <f t="shared" si="80"/>
        <v>3778</v>
      </c>
      <c r="O570" s="58"/>
    </row>
    <row r="571" spans="1:15" x14ac:dyDescent="0.3">
      <c r="A571" s="60">
        <v>42939</v>
      </c>
      <c r="B571" s="15">
        <f t="shared" si="72"/>
        <v>2017</v>
      </c>
      <c r="C571" s="15">
        <f t="shared" si="73"/>
        <v>7</v>
      </c>
      <c r="D571" s="15">
        <f t="shared" si="74"/>
        <v>1</v>
      </c>
      <c r="E571" s="15">
        <f t="shared" si="75"/>
        <v>0</v>
      </c>
      <c r="F571" s="15">
        <v>7493</v>
      </c>
      <c r="G571" s="15">
        <v>0</v>
      </c>
      <c r="H571" s="62">
        <f t="shared" si="76"/>
        <v>152.11758535329426</v>
      </c>
      <c r="I571" s="62">
        <f t="shared" si="79"/>
        <v>63</v>
      </c>
      <c r="J571" s="15">
        <f t="shared" si="77"/>
        <v>0</v>
      </c>
      <c r="K571" s="15">
        <f t="shared" si="78"/>
        <v>0</v>
      </c>
      <c r="L571" s="58">
        <f>'Luxjacky Assumptions Monthly'!$M$8*'Luxjacky Original'!G571</f>
        <v>0</v>
      </c>
      <c r="M571" s="58">
        <f>'Luxjacky Assumptions Monthly'!$M$6*'Luxjacky Assumptions Monthly'!$M$8*'Luxjacky Original'!F571</f>
        <v>3746.5</v>
      </c>
      <c r="N571" s="58">
        <f t="shared" si="80"/>
        <v>3746.5</v>
      </c>
      <c r="O571" s="58"/>
    </row>
    <row r="572" spans="1:15" x14ac:dyDescent="0.3">
      <c r="A572" s="60">
        <v>42940</v>
      </c>
      <c r="B572" s="15">
        <f t="shared" si="72"/>
        <v>2017</v>
      </c>
      <c r="C572" s="15">
        <f t="shared" si="73"/>
        <v>7</v>
      </c>
      <c r="D572" s="15">
        <f t="shared" si="74"/>
        <v>2</v>
      </c>
      <c r="E572" s="15">
        <f t="shared" si="75"/>
        <v>0</v>
      </c>
      <c r="F572" s="15">
        <v>7334</v>
      </c>
      <c r="G572" s="15">
        <v>0</v>
      </c>
      <c r="H572" s="62">
        <f t="shared" si="76"/>
        <v>156.73526759507061</v>
      </c>
      <c r="I572" s="62">
        <f t="shared" si="79"/>
        <v>159</v>
      </c>
      <c r="J572" s="15">
        <f t="shared" si="77"/>
        <v>0</v>
      </c>
      <c r="K572" s="15">
        <f t="shared" si="78"/>
        <v>0</v>
      </c>
      <c r="L572" s="58">
        <f>'Luxjacky Assumptions Monthly'!$M$8*'Luxjacky Original'!G572</f>
        <v>0</v>
      </c>
      <c r="M572" s="58">
        <f>'Luxjacky Assumptions Monthly'!$M$6*'Luxjacky Assumptions Monthly'!$M$8*'Luxjacky Original'!F572</f>
        <v>3667</v>
      </c>
      <c r="N572" s="58">
        <f t="shared" si="80"/>
        <v>3667</v>
      </c>
      <c r="O572" s="58"/>
    </row>
    <row r="573" spans="1:15" x14ac:dyDescent="0.3">
      <c r="A573" s="60">
        <v>42941</v>
      </c>
      <c r="B573" s="15">
        <f t="shared" si="72"/>
        <v>2017</v>
      </c>
      <c r="C573" s="15">
        <f t="shared" si="73"/>
        <v>7</v>
      </c>
      <c r="D573" s="15">
        <f t="shared" si="74"/>
        <v>3</v>
      </c>
      <c r="E573" s="15">
        <f t="shared" si="75"/>
        <v>0</v>
      </c>
      <c r="F573" s="15">
        <v>7172</v>
      </c>
      <c r="G573" s="15">
        <v>0</v>
      </c>
      <c r="H573" s="62">
        <f t="shared" si="76"/>
        <v>154.12465988033208</v>
      </c>
      <c r="I573" s="62">
        <f t="shared" si="79"/>
        <v>162</v>
      </c>
      <c r="J573" s="15">
        <f t="shared" si="77"/>
        <v>0</v>
      </c>
      <c r="K573" s="15">
        <f t="shared" si="78"/>
        <v>0</v>
      </c>
      <c r="L573" s="58">
        <f>'Luxjacky Assumptions Monthly'!$M$8*'Luxjacky Original'!G573</f>
        <v>0</v>
      </c>
      <c r="M573" s="58">
        <f>'Luxjacky Assumptions Monthly'!$M$6*'Luxjacky Assumptions Monthly'!$M$8*'Luxjacky Original'!F573</f>
        <v>3586</v>
      </c>
      <c r="N573" s="58">
        <f t="shared" si="80"/>
        <v>3586</v>
      </c>
      <c r="O573" s="58"/>
    </row>
    <row r="574" spans="1:15" x14ac:dyDescent="0.3">
      <c r="A574" s="60">
        <v>42942</v>
      </c>
      <c r="B574" s="15">
        <f t="shared" si="72"/>
        <v>2017</v>
      </c>
      <c r="C574" s="15">
        <f t="shared" si="73"/>
        <v>7</v>
      </c>
      <c r="D574" s="15">
        <f t="shared" si="74"/>
        <v>4</v>
      </c>
      <c r="E574" s="15">
        <f t="shared" si="75"/>
        <v>0</v>
      </c>
      <c r="F574" s="15">
        <v>7027</v>
      </c>
      <c r="G574" s="15">
        <v>0</v>
      </c>
      <c r="H574" s="62">
        <f t="shared" si="76"/>
        <v>143.49609046770041</v>
      </c>
      <c r="I574" s="62">
        <f t="shared" si="79"/>
        <v>145</v>
      </c>
      <c r="J574" s="15">
        <f t="shared" si="77"/>
        <v>0</v>
      </c>
      <c r="K574" s="15">
        <f t="shared" si="78"/>
        <v>0</v>
      </c>
      <c r="L574" s="58">
        <f>'Luxjacky Assumptions Monthly'!$M$8*'Luxjacky Original'!G574</f>
        <v>0</v>
      </c>
      <c r="M574" s="58">
        <f>'Luxjacky Assumptions Monthly'!$M$6*'Luxjacky Assumptions Monthly'!$M$8*'Luxjacky Original'!F574</f>
        <v>3513.5</v>
      </c>
      <c r="N574" s="58">
        <f t="shared" si="80"/>
        <v>3513.5</v>
      </c>
      <c r="O574" s="58"/>
    </row>
    <row r="575" spans="1:15" x14ac:dyDescent="0.3">
      <c r="A575" s="60">
        <v>42943</v>
      </c>
      <c r="B575" s="15">
        <f t="shared" si="72"/>
        <v>2017</v>
      </c>
      <c r="C575" s="15">
        <f t="shared" si="73"/>
        <v>7</v>
      </c>
      <c r="D575" s="15">
        <f t="shared" si="74"/>
        <v>5</v>
      </c>
      <c r="E575" s="15">
        <f t="shared" si="75"/>
        <v>0</v>
      </c>
      <c r="F575" s="15">
        <v>6883</v>
      </c>
      <c r="G575" s="15">
        <v>0</v>
      </c>
      <c r="H575" s="62">
        <f t="shared" si="76"/>
        <v>124.24491397204307</v>
      </c>
      <c r="I575" s="62">
        <f t="shared" si="79"/>
        <v>144</v>
      </c>
      <c r="J575" s="15">
        <f t="shared" si="77"/>
        <v>0</v>
      </c>
      <c r="K575" s="15">
        <f t="shared" si="78"/>
        <v>0</v>
      </c>
      <c r="L575" s="58">
        <f>'Luxjacky Assumptions Monthly'!$M$8*'Luxjacky Original'!G575</f>
        <v>0</v>
      </c>
      <c r="M575" s="58">
        <f>'Luxjacky Assumptions Monthly'!$M$6*'Luxjacky Assumptions Monthly'!$M$8*'Luxjacky Original'!F575</f>
        <v>3441.5</v>
      </c>
      <c r="N575" s="58">
        <f t="shared" si="80"/>
        <v>3441.5</v>
      </c>
      <c r="O575" s="58"/>
    </row>
    <row r="576" spans="1:15" x14ac:dyDescent="0.3">
      <c r="A576" s="60">
        <v>42944</v>
      </c>
      <c r="B576" s="15">
        <f t="shared" si="72"/>
        <v>2017</v>
      </c>
      <c r="C576" s="15">
        <f t="shared" si="73"/>
        <v>7</v>
      </c>
      <c r="D576" s="15">
        <f t="shared" si="74"/>
        <v>6</v>
      </c>
      <c r="E576" s="15">
        <f t="shared" si="75"/>
        <v>1</v>
      </c>
      <c r="F576" s="15">
        <v>6759</v>
      </c>
      <c r="G576" s="15">
        <v>0</v>
      </c>
      <c r="H576" s="62">
        <f t="shared" si="76"/>
        <v>105.87317795796908</v>
      </c>
      <c r="I576" s="62">
        <f t="shared" si="79"/>
        <v>124</v>
      </c>
      <c r="J576" s="15">
        <f t="shared" si="77"/>
        <v>0</v>
      </c>
      <c r="K576" s="15">
        <f t="shared" si="78"/>
        <v>0</v>
      </c>
      <c r="L576" s="58">
        <f>'Luxjacky Assumptions Monthly'!$M$8*'Luxjacky Original'!G576</f>
        <v>0</v>
      </c>
      <c r="M576" s="58">
        <f>'Luxjacky Assumptions Monthly'!$M$6*'Luxjacky Assumptions Monthly'!$M$8*'Luxjacky Original'!F576</f>
        <v>3379.5</v>
      </c>
      <c r="N576" s="58">
        <f t="shared" si="80"/>
        <v>3379.5</v>
      </c>
      <c r="O576" s="58"/>
    </row>
    <row r="577" spans="1:15" x14ac:dyDescent="0.3">
      <c r="A577" s="60">
        <v>42945</v>
      </c>
      <c r="B577" s="15">
        <f t="shared" si="72"/>
        <v>2017</v>
      </c>
      <c r="C577" s="15">
        <f t="shared" si="73"/>
        <v>7</v>
      </c>
      <c r="D577" s="15">
        <f t="shared" si="74"/>
        <v>7</v>
      </c>
      <c r="E577" s="15">
        <f t="shared" si="75"/>
        <v>1</v>
      </c>
      <c r="F577" s="15">
        <v>6650</v>
      </c>
      <c r="G577" s="15">
        <v>0</v>
      </c>
      <c r="H577" s="62">
        <f t="shared" si="76"/>
        <v>67.953699547968711</v>
      </c>
      <c r="I577" s="62">
        <f t="shared" si="79"/>
        <v>109</v>
      </c>
      <c r="J577" s="15">
        <f t="shared" si="77"/>
        <v>0</v>
      </c>
      <c r="K577" s="15">
        <f t="shared" si="78"/>
        <v>0</v>
      </c>
      <c r="L577" s="58">
        <f>'Luxjacky Assumptions Monthly'!$M$8*'Luxjacky Original'!G577</f>
        <v>0</v>
      </c>
      <c r="M577" s="58">
        <f>'Luxjacky Assumptions Monthly'!$M$6*'Luxjacky Assumptions Monthly'!$M$8*'Luxjacky Original'!F577</f>
        <v>3325</v>
      </c>
      <c r="N577" s="58">
        <f t="shared" si="80"/>
        <v>3325</v>
      </c>
      <c r="O577" s="58"/>
    </row>
    <row r="578" spans="1:15" x14ac:dyDescent="0.3">
      <c r="A578" s="60">
        <v>42946</v>
      </c>
      <c r="B578" s="15">
        <f t="shared" ref="B578:B641" si="81">YEAR(A578)</f>
        <v>2017</v>
      </c>
      <c r="C578" s="15">
        <f t="shared" ref="C578:C641" si="82">MONTH(A578)</f>
        <v>7</v>
      </c>
      <c r="D578" s="15">
        <f t="shared" ref="D578:D641" si="83">WEEKDAY(A578)</f>
        <v>1</v>
      </c>
      <c r="E578" s="15">
        <f t="shared" ref="E578:E641" si="84">IF(OR(D578=6,D578=7),1,0)</f>
        <v>0</v>
      </c>
      <c r="F578" s="15">
        <v>6581</v>
      </c>
      <c r="G578" s="15">
        <v>0</v>
      </c>
      <c r="H578" s="62">
        <f t="shared" ref="H578:H641" si="85">100-2.17*D578^2.25+12.77*D578+EXP(-D578/0.032)+5*C578^0.75+10*E578+20*(B578-2016)</f>
        <v>152.11758535329426</v>
      </c>
      <c r="I578" s="62">
        <f t="shared" si="79"/>
        <v>69</v>
      </c>
      <c r="J578" s="15">
        <f t="shared" si="77"/>
        <v>0</v>
      </c>
      <c r="K578" s="15">
        <f t="shared" si="78"/>
        <v>0</v>
      </c>
      <c r="L578" s="58">
        <f>'Luxjacky Assumptions Monthly'!$M$8*'Luxjacky Original'!G578</f>
        <v>0</v>
      </c>
      <c r="M578" s="58">
        <f>'Luxjacky Assumptions Monthly'!$M$6*'Luxjacky Assumptions Monthly'!$M$8*'Luxjacky Original'!F578</f>
        <v>3290.5</v>
      </c>
      <c r="N578" s="58">
        <f t="shared" si="80"/>
        <v>3290.5</v>
      </c>
      <c r="O578" s="58"/>
    </row>
    <row r="579" spans="1:15" x14ac:dyDescent="0.3">
      <c r="A579" s="60">
        <v>42947</v>
      </c>
      <c r="B579" s="15">
        <f t="shared" si="81"/>
        <v>2017</v>
      </c>
      <c r="C579" s="15">
        <f t="shared" si="82"/>
        <v>7</v>
      </c>
      <c r="D579" s="15">
        <f t="shared" si="83"/>
        <v>2</v>
      </c>
      <c r="E579" s="15">
        <f t="shared" si="84"/>
        <v>0</v>
      </c>
      <c r="F579" s="15">
        <v>6410</v>
      </c>
      <c r="G579" s="15">
        <v>0</v>
      </c>
      <c r="H579" s="62">
        <f t="shared" si="85"/>
        <v>156.73526759507061</v>
      </c>
      <c r="I579" s="62">
        <f t="shared" si="79"/>
        <v>171</v>
      </c>
      <c r="J579" s="15">
        <f t="shared" ref="J579:J642" si="86">IF(G579&gt;0,1,0)</f>
        <v>0</v>
      </c>
      <c r="K579" s="15">
        <f t="shared" ref="K579:K642" si="87">4000*J579</f>
        <v>0</v>
      </c>
      <c r="L579" s="58">
        <f>'Luxjacky Assumptions Monthly'!$M$8*'Luxjacky Original'!G579</f>
        <v>0</v>
      </c>
      <c r="M579" s="58">
        <f>'Luxjacky Assumptions Monthly'!$M$6*'Luxjacky Assumptions Monthly'!$M$8*'Luxjacky Original'!F579</f>
        <v>3205</v>
      </c>
      <c r="N579" s="58">
        <f t="shared" si="80"/>
        <v>3205</v>
      </c>
      <c r="O579" s="58"/>
    </row>
    <row r="580" spans="1:15" x14ac:dyDescent="0.3">
      <c r="A580" s="60">
        <v>42948</v>
      </c>
      <c r="B580" s="15">
        <f t="shared" si="81"/>
        <v>2017</v>
      </c>
      <c r="C580" s="15">
        <f t="shared" si="82"/>
        <v>8</v>
      </c>
      <c r="D580" s="15">
        <f t="shared" si="83"/>
        <v>3</v>
      </c>
      <c r="E580" s="15">
        <f t="shared" si="84"/>
        <v>0</v>
      </c>
      <c r="F580" s="15">
        <v>6249</v>
      </c>
      <c r="G580" s="15">
        <v>0</v>
      </c>
      <c r="H580" s="62">
        <f t="shared" si="85"/>
        <v>156.39121682709225</v>
      </c>
      <c r="I580" s="62">
        <f t="shared" ref="I580:I643" si="88">F579-F580+G580</f>
        <v>161</v>
      </c>
      <c r="J580" s="15">
        <f t="shared" si="86"/>
        <v>0</v>
      </c>
      <c r="K580" s="15">
        <f t="shared" si="87"/>
        <v>0</v>
      </c>
      <c r="L580" s="58">
        <f>'Luxjacky Assumptions Monthly'!$M$8*'Luxjacky Original'!G580</f>
        <v>0</v>
      </c>
      <c r="M580" s="58">
        <f>'Luxjacky Assumptions Monthly'!$M$6*'Luxjacky Assumptions Monthly'!$M$8*'Luxjacky Original'!F580</f>
        <v>3124.5</v>
      </c>
      <c r="N580" s="58">
        <f t="shared" ref="N580:N643" si="89">SUM(K580:M580)</f>
        <v>3124.5</v>
      </c>
      <c r="O580" s="58"/>
    </row>
    <row r="581" spans="1:15" x14ac:dyDescent="0.3">
      <c r="A581" s="60">
        <v>42949</v>
      </c>
      <c r="B581" s="15">
        <f t="shared" si="81"/>
        <v>2017</v>
      </c>
      <c r="C581" s="15">
        <f t="shared" si="82"/>
        <v>8</v>
      </c>
      <c r="D581" s="15">
        <f t="shared" si="83"/>
        <v>4</v>
      </c>
      <c r="E581" s="15">
        <f t="shared" si="84"/>
        <v>0</v>
      </c>
      <c r="F581" s="15">
        <v>6099</v>
      </c>
      <c r="G581" s="15">
        <v>0</v>
      </c>
      <c r="H581" s="62">
        <f t="shared" si="85"/>
        <v>145.76264741446056</v>
      </c>
      <c r="I581" s="62">
        <f t="shared" si="88"/>
        <v>150</v>
      </c>
      <c r="J581" s="15">
        <f t="shared" si="86"/>
        <v>0</v>
      </c>
      <c r="K581" s="15">
        <f t="shared" si="87"/>
        <v>0</v>
      </c>
      <c r="L581" s="58">
        <f>'Luxjacky Assumptions Monthly'!$M$8*'Luxjacky Original'!G581</f>
        <v>0</v>
      </c>
      <c r="M581" s="58">
        <f>'Luxjacky Assumptions Monthly'!$M$6*'Luxjacky Assumptions Monthly'!$M$8*'Luxjacky Original'!F581</f>
        <v>3049.5</v>
      </c>
      <c r="N581" s="58">
        <f t="shared" si="89"/>
        <v>3049.5</v>
      </c>
      <c r="O581" s="58"/>
    </row>
    <row r="582" spans="1:15" x14ac:dyDescent="0.3">
      <c r="A582" s="60">
        <v>42950</v>
      </c>
      <c r="B582" s="15">
        <f t="shared" si="81"/>
        <v>2017</v>
      </c>
      <c r="C582" s="15">
        <f t="shared" si="82"/>
        <v>8</v>
      </c>
      <c r="D582" s="15">
        <f t="shared" si="83"/>
        <v>5</v>
      </c>
      <c r="E582" s="15">
        <f t="shared" si="84"/>
        <v>0</v>
      </c>
      <c r="F582" s="15">
        <v>5968</v>
      </c>
      <c r="G582" s="15">
        <v>0</v>
      </c>
      <c r="H582" s="62">
        <f t="shared" si="85"/>
        <v>126.51147091880323</v>
      </c>
      <c r="I582" s="62">
        <f t="shared" si="88"/>
        <v>131</v>
      </c>
      <c r="J582" s="15">
        <f t="shared" si="86"/>
        <v>0</v>
      </c>
      <c r="K582" s="15">
        <f t="shared" si="87"/>
        <v>0</v>
      </c>
      <c r="L582" s="58">
        <f>'Luxjacky Assumptions Monthly'!$M$8*'Luxjacky Original'!G582</f>
        <v>0</v>
      </c>
      <c r="M582" s="58">
        <f>'Luxjacky Assumptions Monthly'!$M$6*'Luxjacky Assumptions Monthly'!$M$8*'Luxjacky Original'!F582</f>
        <v>2984</v>
      </c>
      <c r="N582" s="58">
        <f t="shared" si="89"/>
        <v>2984</v>
      </c>
      <c r="O582" s="58"/>
    </row>
    <row r="583" spans="1:15" x14ac:dyDescent="0.3">
      <c r="A583" s="60">
        <v>42951</v>
      </c>
      <c r="B583" s="15">
        <f t="shared" si="81"/>
        <v>2017</v>
      </c>
      <c r="C583" s="15">
        <f t="shared" si="82"/>
        <v>8</v>
      </c>
      <c r="D583" s="15">
        <f t="shared" si="83"/>
        <v>6</v>
      </c>
      <c r="E583" s="15">
        <f t="shared" si="84"/>
        <v>1</v>
      </c>
      <c r="F583" s="15">
        <v>5836</v>
      </c>
      <c r="G583" s="15">
        <v>0</v>
      </c>
      <c r="H583" s="62">
        <f t="shared" si="85"/>
        <v>108.13973490472924</v>
      </c>
      <c r="I583" s="62">
        <f t="shared" si="88"/>
        <v>132</v>
      </c>
      <c r="J583" s="15">
        <f t="shared" si="86"/>
        <v>0</v>
      </c>
      <c r="K583" s="15">
        <f t="shared" si="87"/>
        <v>0</v>
      </c>
      <c r="L583" s="58">
        <f>'Luxjacky Assumptions Monthly'!$M$8*'Luxjacky Original'!G583</f>
        <v>0</v>
      </c>
      <c r="M583" s="58">
        <f>'Luxjacky Assumptions Monthly'!$M$6*'Luxjacky Assumptions Monthly'!$M$8*'Luxjacky Original'!F583</f>
        <v>2918</v>
      </c>
      <c r="N583" s="58">
        <f t="shared" si="89"/>
        <v>2918</v>
      </c>
      <c r="O583" s="58"/>
    </row>
    <row r="584" spans="1:15" x14ac:dyDescent="0.3">
      <c r="A584" s="60">
        <v>42952</v>
      </c>
      <c r="B584" s="15">
        <f t="shared" si="81"/>
        <v>2017</v>
      </c>
      <c r="C584" s="15">
        <f t="shared" si="82"/>
        <v>8</v>
      </c>
      <c r="D584" s="15">
        <f t="shared" si="83"/>
        <v>7</v>
      </c>
      <c r="E584" s="15">
        <f t="shared" si="84"/>
        <v>1</v>
      </c>
      <c r="F584" s="15">
        <v>5738</v>
      </c>
      <c r="G584" s="15">
        <v>0</v>
      </c>
      <c r="H584" s="62">
        <f t="shared" si="85"/>
        <v>70.220256494728872</v>
      </c>
      <c r="I584" s="62">
        <f t="shared" si="88"/>
        <v>98</v>
      </c>
      <c r="J584" s="15">
        <f t="shared" si="86"/>
        <v>0</v>
      </c>
      <c r="K584" s="15">
        <f t="shared" si="87"/>
        <v>0</v>
      </c>
      <c r="L584" s="58">
        <f>'Luxjacky Assumptions Monthly'!$M$8*'Luxjacky Original'!G584</f>
        <v>0</v>
      </c>
      <c r="M584" s="58">
        <f>'Luxjacky Assumptions Monthly'!$M$6*'Luxjacky Assumptions Monthly'!$M$8*'Luxjacky Original'!F584</f>
        <v>2869</v>
      </c>
      <c r="N584" s="58">
        <f t="shared" si="89"/>
        <v>2869</v>
      </c>
      <c r="O584" s="58"/>
    </row>
    <row r="585" spans="1:15" x14ac:dyDescent="0.3">
      <c r="A585" s="60">
        <v>42953</v>
      </c>
      <c r="B585" s="15">
        <f t="shared" si="81"/>
        <v>2017</v>
      </c>
      <c r="C585" s="15">
        <f t="shared" si="82"/>
        <v>8</v>
      </c>
      <c r="D585" s="15">
        <f t="shared" si="83"/>
        <v>1</v>
      </c>
      <c r="E585" s="15">
        <f t="shared" si="84"/>
        <v>0</v>
      </c>
      <c r="F585" s="15">
        <v>5664</v>
      </c>
      <c r="G585" s="15">
        <v>0</v>
      </c>
      <c r="H585" s="62">
        <f t="shared" si="85"/>
        <v>154.38414230005444</v>
      </c>
      <c r="I585" s="62">
        <f t="shared" si="88"/>
        <v>74</v>
      </c>
      <c r="J585" s="15">
        <f t="shared" si="86"/>
        <v>0</v>
      </c>
      <c r="K585" s="15">
        <f t="shared" si="87"/>
        <v>0</v>
      </c>
      <c r="L585" s="58">
        <f>'Luxjacky Assumptions Monthly'!$M$8*'Luxjacky Original'!G585</f>
        <v>0</v>
      </c>
      <c r="M585" s="58">
        <f>'Luxjacky Assumptions Monthly'!$M$6*'Luxjacky Assumptions Monthly'!$M$8*'Luxjacky Original'!F585</f>
        <v>2832</v>
      </c>
      <c r="N585" s="58">
        <f t="shared" si="89"/>
        <v>2832</v>
      </c>
      <c r="O585" s="58"/>
    </row>
    <row r="586" spans="1:15" x14ac:dyDescent="0.3">
      <c r="A586" s="60">
        <v>42954</v>
      </c>
      <c r="B586" s="15">
        <f t="shared" si="81"/>
        <v>2017</v>
      </c>
      <c r="C586" s="15">
        <f t="shared" si="82"/>
        <v>8</v>
      </c>
      <c r="D586" s="15">
        <f t="shared" si="83"/>
        <v>2</v>
      </c>
      <c r="E586" s="15">
        <f t="shared" si="84"/>
        <v>0</v>
      </c>
      <c r="F586" s="15">
        <v>5514</v>
      </c>
      <c r="G586" s="15">
        <v>0</v>
      </c>
      <c r="H586" s="62">
        <f t="shared" si="85"/>
        <v>159.00182454183079</v>
      </c>
      <c r="I586" s="62">
        <f t="shared" si="88"/>
        <v>150</v>
      </c>
      <c r="J586" s="15">
        <f t="shared" si="86"/>
        <v>0</v>
      </c>
      <c r="K586" s="15">
        <f t="shared" si="87"/>
        <v>0</v>
      </c>
      <c r="L586" s="58">
        <f>'Luxjacky Assumptions Monthly'!$M$8*'Luxjacky Original'!G586</f>
        <v>0</v>
      </c>
      <c r="M586" s="58">
        <f>'Luxjacky Assumptions Monthly'!$M$6*'Luxjacky Assumptions Monthly'!$M$8*'Luxjacky Original'!F586</f>
        <v>2757</v>
      </c>
      <c r="N586" s="58">
        <f t="shared" si="89"/>
        <v>2757</v>
      </c>
      <c r="O586" s="58"/>
    </row>
    <row r="587" spans="1:15" x14ac:dyDescent="0.3">
      <c r="A587" s="60">
        <v>42955</v>
      </c>
      <c r="B587" s="15">
        <f t="shared" si="81"/>
        <v>2017</v>
      </c>
      <c r="C587" s="15">
        <f t="shared" si="82"/>
        <v>8</v>
      </c>
      <c r="D587" s="15">
        <f t="shared" si="83"/>
        <v>3</v>
      </c>
      <c r="E587" s="15">
        <f t="shared" si="84"/>
        <v>0</v>
      </c>
      <c r="F587" s="15">
        <v>5347</v>
      </c>
      <c r="G587" s="15">
        <v>0</v>
      </c>
      <c r="H587" s="62">
        <f t="shared" si="85"/>
        <v>156.39121682709225</v>
      </c>
      <c r="I587" s="62">
        <f t="shared" si="88"/>
        <v>167</v>
      </c>
      <c r="J587" s="15">
        <f t="shared" si="86"/>
        <v>0</v>
      </c>
      <c r="K587" s="15">
        <f t="shared" si="87"/>
        <v>0</v>
      </c>
      <c r="L587" s="58">
        <f>'Luxjacky Assumptions Monthly'!$M$8*'Luxjacky Original'!G587</f>
        <v>0</v>
      </c>
      <c r="M587" s="58">
        <f>'Luxjacky Assumptions Monthly'!$M$6*'Luxjacky Assumptions Monthly'!$M$8*'Luxjacky Original'!F587</f>
        <v>2673.5</v>
      </c>
      <c r="N587" s="58">
        <f t="shared" si="89"/>
        <v>2673.5</v>
      </c>
      <c r="O587" s="58"/>
    </row>
    <row r="588" spans="1:15" x14ac:dyDescent="0.3">
      <c r="A588" s="60">
        <v>42956</v>
      </c>
      <c r="B588" s="15">
        <f t="shared" si="81"/>
        <v>2017</v>
      </c>
      <c r="C588" s="15">
        <f t="shared" si="82"/>
        <v>8</v>
      </c>
      <c r="D588" s="15">
        <f t="shared" si="83"/>
        <v>4</v>
      </c>
      <c r="E588" s="15">
        <f t="shared" si="84"/>
        <v>0</v>
      </c>
      <c r="F588" s="15">
        <v>5204</v>
      </c>
      <c r="G588" s="15">
        <v>0</v>
      </c>
      <c r="H588" s="62">
        <f t="shared" si="85"/>
        <v>145.76264741446056</v>
      </c>
      <c r="I588" s="62">
        <f t="shared" si="88"/>
        <v>143</v>
      </c>
      <c r="J588" s="15">
        <f t="shared" si="86"/>
        <v>0</v>
      </c>
      <c r="K588" s="15">
        <f t="shared" si="87"/>
        <v>0</v>
      </c>
      <c r="L588" s="58">
        <f>'Luxjacky Assumptions Monthly'!$M$8*'Luxjacky Original'!G588</f>
        <v>0</v>
      </c>
      <c r="M588" s="58">
        <f>'Luxjacky Assumptions Monthly'!$M$6*'Luxjacky Assumptions Monthly'!$M$8*'Luxjacky Original'!F588</f>
        <v>2602</v>
      </c>
      <c r="N588" s="58">
        <f t="shared" si="89"/>
        <v>2602</v>
      </c>
      <c r="O588" s="58"/>
    </row>
    <row r="589" spans="1:15" x14ac:dyDescent="0.3">
      <c r="A589" s="60">
        <v>42957</v>
      </c>
      <c r="B589" s="15">
        <f t="shared" si="81"/>
        <v>2017</v>
      </c>
      <c r="C589" s="15">
        <f t="shared" si="82"/>
        <v>8</v>
      </c>
      <c r="D589" s="15">
        <f t="shared" si="83"/>
        <v>5</v>
      </c>
      <c r="E589" s="15">
        <f t="shared" si="84"/>
        <v>0</v>
      </c>
      <c r="F589" s="15">
        <v>5061</v>
      </c>
      <c r="G589" s="15">
        <v>0</v>
      </c>
      <c r="H589" s="62">
        <f t="shared" si="85"/>
        <v>126.51147091880323</v>
      </c>
      <c r="I589" s="62">
        <f t="shared" si="88"/>
        <v>143</v>
      </c>
      <c r="J589" s="15">
        <f t="shared" si="86"/>
        <v>0</v>
      </c>
      <c r="K589" s="15">
        <f t="shared" si="87"/>
        <v>0</v>
      </c>
      <c r="L589" s="58">
        <f>'Luxjacky Assumptions Monthly'!$M$8*'Luxjacky Original'!G589</f>
        <v>0</v>
      </c>
      <c r="M589" s="58">
        <f>'Luxjacky Assumptions Monthly'!$M$6*'Luxjacky Assumptions Monthly'!$M$8*'Luxjacky Original'!F589</f>
        <v>2530.5</v>
      </c>
      <c r="N589" s="58">
        <f t="shared" si="89"/>
        <v>2530.5</v>
      </c>
      <c r="O589" s="58"/>
    </row>
    <row r="590" spans="1:15" x14ac:dyDescent="0.3">
      <c r="A590" s="60">
        <v>42958</v>
      </c>
      <c r="B590" s="15">
        <f t="shared" si="81"/>
        <v>2017</v>
      </c>
      <c r="C590" s="15">
        <f t="shared" si="82"/>
        <v>8</v>
      </c>
      <c r="D590" s="15">
        <f t="shared" si="83"/>
        <v>6</v>
      </c>
      <c r="E590" s="15">
        <f t="shared" si="84"/>
        <v>1</v>
      </c>
      <c r="F590" s="15">
        <v>4922</v>
      </c>
      <c r="G590" s="15">
        <v>0</v>
      </c>
      <c r="H590" s="62">
        <f t="shared" si="85"/>
        <v>108.13973490472924</v>
      </c>
      <c r="I590" s="62">
        <f t="shared" si="88"/>
        <v>139</v>
      </c>
      <c r="J590" s="15">
        <f t="shared" si="86"/>
        <v>0</v>
      </c>
      <c r="K590" s="15">
        <f t="shared" si="87"/>
        <v>0</v>
      </c>
      <c r="L590" s="58">
        <f>'Luxjacky Assumptions Monthly'!$M$8*'Luxjacky Original'!G590</f>
        <v>0</v>
      </c>
      <c r="M590" s="58">
        <f>'Luxjacky Assumptions Monthly'!$M$6*'Luxjacky Assumptions Monthly'!$M$8*'Luxjacky Original'!F590</f>
        <v>2461</v>
      </c>
      <c r="N590" s="58">
        <f t="shared" si="89"/>
        <v>2461</v>
      </c>
      <c r="O590" s="58"/>
    </row>
    <row r="591" spans="1:15" x14ac:dyDescent="0.3">
      <c r="A591" s="60">
        <v>42959</v>
      </c>
      <c r="B591" s="15">
        <f t="shared" si="81"/>
        <v>2017</v>
      </c>
      <c r="C591" s="15">
        <f t="shared" si="82"/>
        <v>8</v>
      </c>
      <c r="D591" s="15">
        <f t="shared" si="83"/>
        <v>7</v>
      </c>
      <c r="E591" s="15">
        <f t="shared" si="84"/>
        <v>1</v>
      </c>
      <c r="F591" s="15">
        <v>4798</v>
      </c>
      <c r="G591" s="15">
        <v>0</v>
      </c>
      <c r="H591" s="62">
        <f t="shared" si="85"/>
        <v>70.220256494728872</v>
      </c>
      <c r="I591" s="62">
        <f t="shared" si="88"/>
        <v>124</v>
      </c>
      <c r="J591" s="15">
        <f t="shared" si="86"/>
        <v>0</v>
      </c>
      <c r="K591" s="15">
        <f t="shared" si="87"/>
        <v>0</v>
      </c>
      <c r="L591" s="58">
        <f>'Luxjacky Assumptions Monthly'!$M$8*'Luxjacky Original'!G591</f>
        <v>0</v>
      </c>
      <c r="M591" s="58">
        <f>'Luxjacky Assumptions Monthly'!$M$6*'Luxjacky Assumptions Monthly'!$M$8*'Luxjacky Original'!F591</f>
        <v>2399</v>
      </c>
      <c r="N591" s="58">
        <f t="shared" si="89"/>
        <v>2399</v>
      </c>
      <c r="O591" s="58"/>
    </row>
    <row r="592" spans="1:15" x14ac:dyDescent="0.3">
      <c r="A592" s="60">
        <v>42960</v>
      </c>
      <c r="B592" s="15">
        <f t="shared" si="81"/>
        <v>2017</v>
      </c>
      <c r="C592" s="15">
        <f t="shared" si="82"/>
        <v>8</v>
      </c>
      <c r="D592" s="15">
        <f t="shared" si="83"/>
        <v>1</v>
      </c>
      <c r="E592" s="15">
        <f t="shared" si="84"/>
        <v>0</v>
      </c>
      <c r="F592" s="15">
        <v>4729</v>
      </c>
      <c r="G592" s="15">
        <v>0</v>
      </c>
      <c r="H592" s="62">
        <f t="shared" si="85"/>
        <v>154.38414230005444</v>
      </c>
      <c r="I592" s="62">
        <f t="shared" si="88"/>
        <v>69</v>
      </c>
      <c r="J592" s="15">
        <f t="shared" si="86"/>
        <v>0</v>
      </c>
      <c r="K592" s="15">
        <f t="shared" si="87"/>
        <v>0</v>
      </c>
      <c r="L592" s="58">
        <f>'Luxjacky Assumptions Monthly'!$M$8*'Luxjacky Original'!G592</f>
        <v>0</v>
      </c>
      <c r="M592" s="58">
        <f>'Luxjacky Assumptions Monthly'!$M$6*'Luxjacky Assumptions Monthly'!$M$8*'Luxjacky Original'!F592</f>
        <v>2364.5</v>
      </c>
      <c r="N592" s="58">
        <f t="shared" si="89"/>
        <v>2364.5</v>
      </c>
      <c r="O592" s="58"/>
    </row>
    <row r="593" spans="1:15" x14ac:dyDescent="0.3">
      <c r="A593" s="60">
        <v>42961</v>
      </c>
      <c r="B593" s="15">
        <f t="shared" si="81"/>
        <v>2017</v>
      </c>
      <c r="C593" s="15">
        <f t="shared" si="82"/>
        <v>8</v>
      </c>
      <c r="D593" s="15">
        <f t="shared" si="83"/>
        <v>2</v>
      </c>
      <c r="E593" s="15">
        <f t="shared" si="84"/>
        <v>0</v>
      </c>
      <c r="F593" s="15">
        <v>4585</v>
      </c>
      <c r="G593" s="15">
        <v>0</v>
      </c>
      <c r="H593" s="62">
        <f t="shared" si="85"/>
        <v>159.00182454183079</v>
      </c>
      <c r="I593" s="62">
        <f t="shared" si="88"/>
        <v>144</v>
      </c>
      <c r="J593" s="15">
        <f t="shared" si="86"/>
        <v>0</v>
      </c>
      <c r="K593" s="15">
        <f t="shared" si="87"/>
        <v>0</v>
      </c>
      <c r="L593" s="58">
        <f>'Luxjacky Assumptions Monthly'!$M$8*'Luxjacky Original'!G593</f>
        <v>0</v>
      </c>
      <c r="M593" s="58">
        <f>'Luxjacky Assumptions Monthly'!$M$6*'Luxjacky Assumptions Monthly'!$M$8*'Luxjacky Original'!F593</f>
        <v>2292.5</v>
      </c>
      <c r="N593" s="58">
        <f t="shared" si="89"/>
        <v>2292.5</v>
      </c>
      <c r="O593" s="58"/>
    </row>
    <row r="594" spans="1:15" x14ac:dyDescent="0.3">
      <c r="A594" s="60">
        <v>42962</v>
      </c>
      <c r="B594" s="15">
        <f t="shared" si="81"/>
        <v>2017</v>
      </c>
      <c r="C594" s="15">
        <f t="shared" si="82"/>
        <v>8</v>
      </c>
      <c r="D594" s="15">
        <f t="shared" si="83"/>
        <v>3</v>
      </c>
      <c r="E594" s="15">
        <f t="shared" si="84"/>
        <v>0</v>
      </c>
      <c r="F594" s="15">
        <v>4436</v>
      </c>
      <c r="G594" s="15">
        <v>0</v>
      </c>
      <c r="H594" s="62">
        <f t="shared" si="85"/>
        <v>156.39121682709225</v>
      </c>
      <c r="I594" s="62">
        <f t="shared" si="88"/>
        <v>149</v>
      </c>
      <c r="J594" s="15">
        <f t="shared" si="86"/>
        <v>0</v>
      </c>
      <c r="K594" s="15">
        <f t="shared" si="87"/>
        <v>0</v>
      </c>
      <c r="L594" s="58">
        <f>'Luxjacky Assumptions Monthly'!$M$8*'Luxjacky Original'!G594</f>
        <v>0</v>
      </c>
      <c r="M594" s="58">
        <f>'Luxjacky Assumptions Monthly'!$M$6*'Luxjacky Assumptions Monthly'!$M$8*'Luxjacky Original'!F594</f>
        <v>2218</v>
      </c>
      <c r="N594" s="58">
        <f t="shared" si="89"/>
        <v>2218</v>
      </c>
      <c r="O594" s="58"/>
    </row>
    <row r="595" spans="1:15" x14ac:dyDescent="0.3">
      <c r="A595" s="60">
        <v>42963</v>
      </c>
      <c r="B595" s="15">
        <f t="shared" si="81"/>
        <v>2017</v>
      </c>
      <c r="C595" s="15">
        <f t="shared" si="82"/>
        <v>8</v>
      </c>
      <c r="D595" s="15">
        <f t="shared" si="83"/>
        <v>4</v>
      </c>
      <c r="E595" s="15">
        <f t="shared" si="84"/>
        <v>0</v>
      </c>
      <c r="F595" s="15">
        <v>4275</v>
      </c>
      <c r="G595" s="15">
        <v>0</v>
      </c>
      <c r="H595" s="62">
        <f t="shared" si="85"/>
        <v>145.76264741446056</v>
      </c>
      <c r="I595" s="62">
        <f t="shared" si="88"/>
        <v>161</v>
      </c>
      <c r="J595" s="15">
        <f t="shared" si="86"/>
        <v>0</v>
      </c>
      <c r="K595" s="15">
        <f t="shared" si="87"/>
        <v>0</v>
      </c>
      <c r="L595" s="58">
        <f>'Luxjacky Assumptions Monthly'!$M$8*'Luxjacky Original'!G595</f>
        <v>0</v>
      </c>
      <c r="M595" s="58">
        <f>'Luxjacky Assumptions Monthly'!$M$6*'Luxjacky Assumptions Monthly'!$M$8*'Luxjacky Original'!F595</f>
        <v>2137.5</v>
      </c>
      <c r="N595" s="58">
        <f t="shared" si="89"/>
        <v>2137.5</v>
      </c>
      <c r="O595" s="58"/>
    </row>
    <row r="596" spans="1:15" x14ac:dyDescent="0.3">
      <c r="A596" s="60">
        <v>42964</v>
      </c>
      <c r="B596" s="15">
        <f t="shared" si="81"/>
        <v>2017</v>
      </c>
      <c r="C596" s="15">
        <f t="shared" si="82"/>
        <v>8</v>
      </c>
      <c r="D596" s="15">
        <f t="shared" si="83"/>
        <v>5</v>
      </c>
      <c r="E596" s="15">
        <f t="shared" si="84"/>
        <v>0</v>
      </c>
      <c r="F596" s="15">
        <v>4126</v>
      </c>
      <c r="G596" s="15">
        <v>0</v>
      </c>
      <c r="H596" s="62">
        <f t="shared" si="85"/>
        <v>126.51147091880323</v>
      </c>
      <c r="I596" s="62">
        <f t="shared" si="88"/>
        <v>149</v>
      </c>
      <c r="J596" s="15">
        <f t="shared" si="86"/>
        <v>0</v>
      </c>
      <c r="K596" s="15">
        <f t="shared" si="87"/>
        <v>0</v>
      </c>
      <c r="L596" s="58">
        <f>'Luxjacky Assumptions Monthly'!$M$8*'Luxjacky Original'!G596</f>
        <v>0</v>
      </c>
      <c r="M596" s="58">
        <f>'Luxjacky Assumptions Monthly'!$M$6*'Luxjacky Assumptions Monthly'!$M$8*'Luxjacky Original'!F596</f>
        <v>2063</v>
      </c>
      <c r="N596" s="58">
        <f t="shared" si="89"/>
        <v>2063</v>
      </c>
      <c r="O596" s="58"/>
    </row>
    <row r="597" spans="1:15" x14ac:dyDescent="0.3">
      <c r="A597" s="60">
        <v>42965</v>
      </c>
      <c r="B597" s="15">
        <f t="shared" si="81"/>
        <v>2017</v>
      </c>
      <c r="C597" s="15">
        <f t="shared" si="82"/>
        <v>8</v>
      </c>
      <c r="D597" s="15">
        <f t="shared" si="83"/>
        <v>6</v>
      </c>
      <c r="E597" s="15">
        <f t="shared" si="84"/>
        <v>1</v>
      </c>
      <c r="F597" s="15">
        <v>4014</v>
      </c>
      <c r="G597" s="15">
        <v>0</v>
      </c>
      <c r="H597" s="62">
        <f t="shared" si="85"/>
        <v>108.13973490472924</v>
      </c>
      <c r="I597" s="62">
        <f t="shared" si="88"/>
        <v>112</v>
      </c>
      <c r="J597" s="15">
        <f t="shared" si="86"/>
        <v>0</v>
      </c>
      <c r="K597" s="15">
        <f t="shared" si="87"/>
        <v>0</v>
      </c>
      <c r="L597" s="58">
        <f>'Luxjacky Assumptions Monthly'!$M$8*'Luxjacky Original'!G597</f>
        <v>0</v>
      </c>
      <c r="M597" s="58">
        <f>'Luxjacky Assumptions Monthly'!$M$6*'Luxjacky Assumptions Monthly'!$M$8*'Luxjacky Original'!F597</f>
        <v>2007</v>
      </c>
      <c r="N597" s="58">
        <f t="shared" si="89"/>
        <v>2007</v>
      </c>
      <c r="O597" s="58"/>
    </row>
    <row r="598" spans="1:15" x14ac:dyDescent="0.3">
      <c r="A598" s="60">
        <v>42966</v>
      </c>
      <c r="B598" s="15">
        <f t="shared" si="81"/>
        <v>2017</v>
      </c>
      <c r="C598" s="15">
        <f t="shared" si="82"/>
        <v>8</v>
      </c>
      <c r="D598" s="15">
        <f t="shared" si="83"/>
        <v>7</v>
      </c>
      <c r="E598" s="15">
        <f t="shared" si="84"/>
        <v>1</v>
      </c>
      <c r="F598" s="15">
        <v>3909</v>
      </c>
      <c r="G598" s="15">
        <v>0</v>
      </c>
      <c r="H598" s="62">
        <f t="shared" si="85"/>
        <v>70.220256494728872</v>
      </c>
      <c r="I598" s="62">
        <f t="shared" si="88"/>
        <v>105</v>
      </c>
      <c r="J598" s="15">
        <f t="shared" si="86"/>
        <v>0</v>
      </c>
      <c r="K598" s="15">
        <f t="shared" si="87"/>
        <v>0</v>
      </c>
      <c r="L598" s="58">
        <f>'Luxjacky Assumptions Monthly'!$M$8*'Luxjacky Original'!G598</f>
        <v>0</v>
      </c>
      <c r="M598" s="58">
        <f>'Luxjacky Assumptions Monthly'!$M$6*'Luxjacky Assumptions Monthly'!$M$8*'Luxjacky Original'!F598</f>
        <v>1954.5</v>
      </c>
      <c r="N598" s="58">
        <f t="shared" si="89"/>
        <v>1954.5</v>
      </c>
      <c r="O598" s="58"/>
    </row>
    <row r="599" spans="1:15" x14ac:dyDescent="0.3">
      <c r="A599" s="60">
        <v>42967</v>
      </c>
      <c r="B599" s="15">
        <f t="shared" si="81"/>
        <v>2017</v>
      </c>
      <c r="C599" s="15">
        <f t="shared" si="82"/>
        <v>8</v>
      </c>
      <c r="D599" s="15">
        <f t="shared" si="83"/>
        <v>1</v>
      </c>
      <c r="E599" s="15">
        <f t="shared" si="84"/>
        <v>0</v>
      </c>
      <c r="F599" s="15">
        <v>3831</v>
      </c>
      <c r="G599" s="15">
        <v>0</v>
      </c>
      <c r="H599" s="62">
        <f t="shared" si="85"/>
        <v>154.38414230005444</v>
      </c>
      <c r="I599" s="62">
        <f t="shared" si="88"/>
        <v>78</v>
      </c>
      <c r="J599" s="15">
        <f t="shared" si="86"/>
        <v>0</v>
      </c>
      <c r="K599" s="15">
        <f t="shared" si="87"/>
        <v>0</v>
      </c>
      <c r="L599" s="58">
        <f>'Luxjacky Assumptions Monthly'!$M$8*'Luxjacky Original'!G599</f>
        <v>0</v>
      </c>
      <c r="M599" s="58">
        <f>'Luxjacky Assumptions Monthly'!$M$6*'Luxjacky Assumptions Monthly'!$M$8*'Luxjacky Original'!F599</f>
        <v>1915.5</v>
      </c>
      <c r="N599" s="58">
        <f t="shared" si="89"/>
        <v>1915.5</v>
      </c>
      <c r="O599" s="58"/>
    </row>
    <row r="600" spans="1:15" x14ac:dyDescent="0.3">
      <c r="A600" s="60">
        <v>42968</v>
      </c>
      <c r="B600" s="15">
        <f t="shared" si="81"/>
        <v>2017</v>
      </c>
      <c r="C600" s="15">
        <f t="shared" si="82"/>
        <v>8</v>
      </c>
      <c r="D600" s="15">
        <f t="shared" si="83"/>
        <v>2</v>
      </c>
      <c r="E600" s="15">
        <f t="shared" si="84"/>
        <v>0</v>
      </c>
      <c r="F600" s="15">
        <v>3679</v>
      </c>
      <c r="G600" s="15">
        <v>0</v>
      </c>
      <c r="H600" s="62">
        <f t="shared" si="85"/>
        <v>159.00182454183079</v>
      </c>
      <c r="I600" s="62">
        <f t="shared" si="88"/>
        <v>152</v>
      </c>
      <c r="J600" s="15">
        <f t="shared" si="86"/>
        <v>0</v>
      </c>
      <c r="K600" s="15">
        <f t="shared" si="87"/>
        <v>0</v>
      </c>
      <c r="L600" s="58">
        <f>'Luxjacky Assumptions Monthly'!$M$8*'Luxjacky Original'!G600</f>
        <v>0</v>
      </c>
      <c r="M600" s="58">
        <f>'Luxjacky Assumptions Monthly'!$M$6*'Luxjacky Assumptions Monthly'!$M$8*'Luxjacky Original'!F600</f>
        <v>1839.5</v>
      </c>
      <c r="N600" s="58">
        <f t="shared" si="89"/>
        <v>1839.5</v>
      </c>
      <c r="O600" s="58"/>
    </row>
    <row r="601" spans="1:15" x14ac:dyDescent="0.3">
      <c r="A601" s="60">
        <v>42969</v>
      </c>
      <c r="B601" s="15">
        <f t="shared" si="81"/>
        <v>2017</v>
      </c>
      <c r="C601" s="15">
        <f t="shared" si="82"/>
        <v>8</v>
      </c>
      <c r="D601" s="15">
        <f t="shared" si="83"/>
        <v>3</v>
      </c>
      <c r="E601" s="15">
        <f t="shared" si="84"/>
        <v>0</v>
      </c>
      <c r="F601" s="15">
        <v>3527</v>
      </c>
      <c r="G601" s="15">
        <v>0</v>
      </c>
      <c r="H601" s="62">
        <f t="shared" si="85"/>
        <v>156.39121682709225</v>
      </c>
      <c r="I601" s="62">
        <f t="shared" si="88"/>
        <v>152</v>
      </c>
      <c r="J601" s="15">
        <f t="shared" si="86"/>
        <v>0</v>
      </c>
      <c r="K601" s="15">
        <f t="shared" si="87"/>
        <v>0</v>
      </c>
      <c r="L601" s="58">
        <f>'Luxjacky Assumptions Monthly'!$M$8*'Luxjacky Original'!G601</f>
        <v>0</v>
      </c>
      <c r="M601" s="58">
        <f>'Luxjacky Assumptions Monthly'!$M$6*'Luxjacky Assumptions Monthly'!$M$8*'Luxjacky Original'!F601</f>
        <v>1763.5</v>
      </c>
      <c r="N601" s="58">
        <f t="shared" si="89"/>
        <v>1763.5</v>
      </c>
      <c r="O601" s="58"/>
    </row>
    <row r="602" spans="1:15" x14ac:dyDescent="0.3">
      <c r="A602" s="60">
        <v>42970</v>
      </c>
      <c r="B602" s="15">
        <f t="shared" si="81"/>
        <v>2017</v>
      </c>
      <c r="C602" s="15">
        <f t="shared" si="82"/>
        <v>8</v>
      </c>
      <c r="D602" s="15">
        <f t="shared" si="83"/>
        <v>4</v>
      </c>
      <c r="E602" s="15">
        <f t="shared" si="84"/>
        <v>0</v>
      </c>
      <c r="F602" s="15">
        <v>3371</v>
      </c>
      <c r="G602" s="15">
        <v>0</v>
      </c>
      <c r="H602" s="62">
        <f t="shared" si="85"/>
        <v>145.76264741446056</v>
      </c>
      <c r="I602" s="62">
        <f t="shared" si="88"/>
        <v>156</v>
      </c>
      <c r="J602" s="15">
        <f t="shared" si="86"/>
        <v>0</v>
      </c>
      <c r="K602" s="15">
        <f t="shared" si="87"/>
        <v>0</v>
      </c>
      <c r="L602" s="58">
        <f>'Luxjacky Assumptions Monthly'!$M$8*'Luxjacky Original'!G602</f>
        <v>0</v>
      </c>
      <c r="M602" s="58">
        <f>'Luxjacky Assumptions Monthly'!$M$6*'Luxjacky Assumptions Monthly'!$M$8*'Luxjacky Original'!F602</f>
        <v>1685.5</v>
      </c>
      <c r="N602" s="58">
        <f t="shared" si="89"/>
        <v>1685.5</v>
      </c>
      <c r="O602" s="58"/>
    </row>
    <row r="603" spans="1:15" x14ac:dyDescent="0.3">
      <c r="A603" s="60">
        <v>42971</v>
      </c>
      <c r="B603" s="15">
        <f t="shared" si="81"/>
        <v>2017</v>
      </c>
      <c r="C603" s="15">
        <f t="shared" si="82"/>
        <v>8</v>
      </c>
      <c r="D603" s="15">
        <f t="shared" si="83"/>
        <v>5</v>
      </c>
      <c r="E603" s="15">
        <f t="shared" si="84"/>
        <v>0</v>
      </c>
      <c r="F603" s="15">
        <v>3236</v>
      </c>
      <c r="G603" s="15">
        <v>0</v>
      </c>
      <c r="H603" s="62">
        <f t="shared" si="85"/>
        <v>126.51147091880323</v>
      </c>
      <c r="I603" s="62">
        <f t="shared" si="88"/>
        <v>135</v>
      </c>
      <c r="J603" s="15">
        <f t="shared" si="86"/>
        <v>0</v>
      </c>
      <c r="K603" s="15">
        <f t="shared" si="87"/>
        <v>0</v>
      </c>
      <c r="L603" s="58">
        <f>'Luxjacky Assumptions Monthly'!$M$8*'Luxjacky Original'!G603</f>
        <v>0</v>
      </c>
      <c r="M603" s="58">
        <f>'Luxjacky Assumptions Monthly'!$M$6*'Luxjacky Assumptions Monthly'!$M$8*'Luxjacky Original'!F603</f>
        <v>1618</v>
      </c>
      <c r="N603" s="58">
        <f t="shared" si="89"/>
        <v>1618</v>
      </c>
      <c r="O603" s="58"/>
    </row>
    <row r="604" spans="1:15" x14ac:dyDescent="0.3">
      <c r="A604" s="60">
        <v>42972</v>
      </c>
      <c r="B604" s="15">
        <f t="shared" si="81"/>
        <v>2017</v>
      </c>
      <c r="C604" s="15">
        <f t="shared" si="82"/>
        <v>8</v>
      </c>
      <c r="D604" s="15">
        <f t="shared" si="83"/>
        <v>6</v>
      </c>
      <c r="E604" s="15">
        <f t="shared" si="84"/>
        <v>1</v>
      </c>
      <c r="F604" s="15">
        <v>3124</v>
      </c>
      <c r="G604" s="15">
        <v>0</v>
      </c>
      <c r="H604" s="62">
        <f t="shared" si="85"/>
        <v>108.13973490472924</v>
      </c>
      <c r="I604" s="62">
        <f t="shared" si="88"/>
        <v>112</v>
      </c>
      <c r="J604" s="15">
        <f t="shared" si="86"/>
        <v>0</v>
      </c>
      <c r="K604" s="15">
        <f t="shared" si="87"/>
        <v>0</v>
      </c>
      <c r="L604" s="58">
        <f>'Luxjacky Assumptions Monthly'!$M$8*'Luxjacky Original'!G604</f>
        <v>0</v>
      </c>
      <c r="M604" s="58">
        <f>'Luxjacky Assumptions Monthly'!$M$6*'Luxjacky Assumptions Monthly'!$M$8*'Luxjacky Original'!F604</f>
        <v>1562</v>
      </c>
      <c r="N604" s="58">
        <f t="shared" si="89"/>
        <v>1562</v>
      </c>
      <c r="O604" s="58"/>
    </row>
    <row r="605" spans="1:15" x14ac:dyDescent="0.3">
      <c r="A605" s="60">
        <v>42973</v>
      </c>
      <c r="B605" s="15">
        <f t="shared" si="81"/>
        <v>2017</v>
      </c>
      <c r="C605" s="15">
        <f t="shared" si="82"/>
        <v>8</v>
      </c>
      <c r="D605" s="15">
        <f t="shared" si="83"/>
        <v>7</v>
      </c>
      <c r="E605" s="15">
        <f t="shared" si="84"/>
        <v>1</v>
      </c>
      <c r="F605" s="15">
        <v>3021</v>
      </c>
      <c r="G605" s="15">
        <v>0</v>
      </c>
      <c r="H605" s="62">
        <f t="shared" si="85"/>
        <v>70.220256494728872</v>
      </c>
      <c r="I605" s="62">
        <f t="shared" si="88"/>
        <v>103</v>
      </c>
      <c r="J605" s="15">
        <f t="shared" si="86"/>
        <v>0</v>
      </c>
      <c r="K605" s="15">
        <f t="shared" si="87"/>
        <v>0</v>
      </c>
      <c r="L605" s="58">
        <f>'Luxjacky Assumptions Monthly'!$M$8*'Luxjacky Original'!G605</f>
        <v>0</v>
      </c>
      <c r="M605" s="58">
        <f>'Luxjacky Assumptions Monthly'!$M$6*'Luxjacky Assumptions Monthly'!$M$8*'Luxjacky Original'!F605</f>
        <v>1510.5</v>
      </c>
      <c r="N605" s="58">
        <f t="shared" si="89"/>
        <v>1510.5</v>
      </c>
      <c r="O605" s="58"/>
    </row>
    <row r="606" spans="1:15" x14ac:dyDescent="0.3">
      <c r="A606" s="60">
        <v>42974</v>
      </c>
      <c r="B606" s="15">
        <f t="shared" si="81"/>
        <v>2017</v>
      </c>
      <c r="C606" s="15">
        <f t="shared" si="82"/>
        <v>8</v>
      </c>
      <c r="D606" s="15">
        <f t="shared" si="83"/>
        <v>1</v>
      </c>
      <c r="E606" s="15">
        <f t="shared" si="84"/>
        <v>0</v>
      </c>
      <c r="F606" s="15">
        <v>2945</v>
      </c>
      <c r="G606" s="15">
        <v>0</v>
      </c>
      <c r="H606" s="62">
        <f t="shared" si="85"/>
        <v>154.38414230005444</v>
      </c>
      <c r="I606" s="62">
        <f t="shared" si="88"/>
        <v>76</v>
      </c>
      <c r="J606" s="15">
        <f t="shared" si="86"/>
        <v>0</v>
      </c>
      <c r="K606" s="15">
        <f t="shared" si="87"/>
        <v>0</v>
      </c>
      <c r="L606" s="58">
        <f>'Luxjacky Assumptions Monthly'!$M$8*'Luxjacky Original'!G606</f>
        <v>0</v>
      </c>
      <c r="M606" s="58">
        <f>'Luxjacky Assumptions Monthly'!$M$6*'Luxjacky Assumptions Monthly'!$M$8*'Luxjacky Original'!F606</f>
        <v>1472.5</v>
      </c>
      <c r="N606" s="58">
        <f t="shared" si="89"/>
        <v>1472.5</v>
      </c>
      <c r="O606" s="58"/>
    </row>
    <row r="607" spans="1:15" x14ac:dyDescent="0.3">
      <c r="A607" s="60">
        <v>42975</v>
      </c>
      <c r="B607" s="15">
        <f t="shared" si="81"/>
        <v>2017</v>
      </c>
      <c r="C607" s="15">
        <f t="shared" si="82"/>
        <v>8</v>
      </c>
      <c r="D607" s="15">
        <f t="shared" si="83"/>
        <v>2</v>
      </c>
      <c r="E607" s="15">
        <f t="shared" si="84"/>
        <v>0</v>
      </c>
      <c r="F607" s="15">
        <v>2793</v>
      </c>
      <c r="G607" s="15">
        <v>0</v>
      </c>
      <c r="H607" s="62">
        <f t="shared" si="85"/>
        <v>159.00182454183079</v>
      </c>
      <c r="I607" s="62">
        <f t="shared" si="88"/>
        <v>152</v>
      </c>
      <c r="J607" s="15">
        <f t="shared" si="86"/>
        <v>0</v>
      </c>
      <c r="K607" s="15">
        <f t="shared" si="87"/>
        <v>0</v>
      </c>
      <c r="L607" s="58">
        <f>'Luxjacky Assumptions Monthly'!$M$8*'Luxjacky Original'!G607</f>
        <v>0</v>
      </c>
      <c r="M607" s="58">
        <f>'Luxjacky Assumptions Monthly'!$M$6*'Luxjacky Assumptions Monthly'!$M$8*'Luxjacky Original'!F607</f>
        <v>1396.5</v>
      </c>
      <c r="N607" s="58">
        <f t="shared" si="89"/>
        <v>1396.5</v>
      </c>
      <c r="O607" s="58"/>
    </row>
    <row r="608" spans="1:15" x14ac:dyDescent="0.3">
      <c r="A608" s="60">
        <v>42976</v>
      </c>
      <c r="B608" s="15">
        <f t="shared" si="81"/>
        <v>2017</v>
      </c>
      <c r="C608" s="15">
        <f t="shared" si="82"/>
        <v>8</v>
      </c>
      <c r="D608" s="15">
        <f t="shared" si="83"/>
        <v>3</v>
      </c>
      <c r="E608" s="15">
        <f t="shared" si="84"/>
        <v>0</v>
      </c>
      <c r="F608" s="15">
        <v>2632</v>
      </c>
      <c r="G608" s="15">
        <v>0</v>
      </c>
      <c r="H608" s="62">
        <f t="shared" si="85"/>
        <v>156.39121682709225</v>
      </c>
      <c r="I608" s="62">
        <f t="shared" si="88"/>
        <v>161</v>
      </c>
      <c r="J608" s="15">
        <f t="shared" si="86"/>
        <v>0</v>
      </c>
      <c r="K608" s="15">
        <f t="shared" si="87"/>
        <v>0</v>
      </c>
      <c r="L608" s="58">
        <f>'Luxjacky Assumptions Monthly'!$M$8*'Luxjacky Original'!G608</f>
        <v>0</v>
      </c>
      <c r="M608" s="58">
        <f>'Luxjacky Assumptions Monthly'!$M$6*'Luxjacky Assumptions Monthly'!$M$8*'Luxjacky Original'!F608</f>
        <v>1316</v>
      </c>
      <c r="N608" s="58">
        <f t="shared" si="89"/>
        <v>1316</v>
      </c>
      <c r="O608" s="58"/>
    </row>
    <row r="609" spans="1:15" x14ac:dyDescent="0.3">
      <c r="A609" s="60">
        <v>42977</v>
      </c>
      <c r="B609" s="15">
        <f t="shared" si="81"/>
        <v>2017</v>
      </c>
      <c r="C609" s="15">
        <f t="shared" si="82"/>
        <v>8</v>
      </c>
      <c r="D609" s="15">
        <f t="shared" si="83"/>
        <v>4</v>
      </c>
      <c r="E609" s="15">
        <f t="shared" si="84"/>
        <v>0</v>
      </c>
      <c r="F609" s="15">
        <v>2470</v>
      </c>
      <c r="G609" s="15">
        <v>0</v>
      </c>
      <c r="H609" s="62">
        <f t="shared" si="85"/>
        <v>145.76264741446056</v>
      </c>
      <c r="I609" s="62">
        <f t="shared" si="88"/>
        <v>162</v>
      </c>
      <c r="J609" s="15">
        <f t="shared" si="86"/>
        <v>0</v>
      </c>
      <c r="K609" s="15">
        <f t="shared" si="87"/>
        <v>0</v>
      </c>
      <c r="L609" s="58">
        <f>'Luxjacky Assumptions Monthly'!$M$8*'Luxjacky Original'!G609</f>
        <v>0</v>
      </c>
      <c r="M609" s="58">
        <f>'Luxjacky Assumptions Monthly'!$M$6*'Luxjacky Assumptions Monthly'!$M$8*'Luxjacky Original'!F609</f>
        <v>1235</v>
      </c>
      <c r="N609" s="58">
        <f t="shared" si="89"/>
        <v>1235</v>
      </c>
      <c r="O609" s="58"/>
    </row>
    <row r="610" spans="1:15" x14ac:dyDescent="0.3">
      <c r="A610" s="60">
        <v>42978</v>
      </c>
      <c r="B610" s="15">
        <f t="shared" si="81"/>
        <v>2017</v>
      </c>
      <c r="C610" s="15">
        <f t="shared" si="82"/>
        <v>8</v>
      </c>
      <c r="D610" s="15">
        <f t="shared" si="83"/>
        <v>5</v>
      </c>
      <c r="E610" s="15">
        <f t="shared" si="84"/>
        <v>0</v>
      </c>
      <c r="F610" s="15">
        <v>2331</v>
      </c>
      <c r="G610" s="15">
        <v>0</v>
      </c>
      <c r="H610" s="62">
        <f t="shared" si="85"/>
        <v>126.51147091880323</v>
      </c>
      <c r="I610" s="62">
        <f t="shared" si="88"/>
        <v>139</v>
      </c>
      <c r="J610" s="15">
        <f t="shared" si="86"/>
        <v>0</v>
      </c>
      <c r="K610" s="15">
        <f t="shared" si="87"/>
        <v>0</v>
      </c>
      <c r="L610" s="58">
        <f>'Luxjacky Assumptions Monthly'!$M$8*'Luxjacky Original'!G610</f>
        <v>0</v>
      </c>
      <c r="M610" s="58">
        <f>'Luxjacky Assumptions Monthly'!$M$6*'Luxjacky Assumptions Monthly'!$M$8*'Luxjacky Original'!F610</f>
        <v>1165.5</v>
      </c>
      <c r="N610" s="58">
        <f t="shared" si="89"/>
        <v>1165.5</v>
      </c>
      <c r="O610" s="58"/>
    </row>
    <row r="611" spans="1:15" x14ac:dyDescent="0.3">
      <c r="A611" s="60">
        <v>42979</v>
      </c>
      <c r="B611" s="15">
        <f t="shared" si="81"/>
        <v>2017</v>
      </c>
      <c r="C611" s="15">
        <f t="shared" si="82"/>
        <v>9</v>
      </c>
      <c r="D611" s="15">
        <f t="shared" si="83"/>
        <v>6</v>
      </c>
      <c r="E611" s="15">
        <f t="shared" si="84"/>
        <v>1</v>
      </c>
      <c r="F611" s="15">
        <v>2190</v>
      </c>
      <c r="G611" s="15">
        <v>0</v>
      </c>
      <c r="H611" s="62">
        <f t="shared" si="85"/>
        <v>110.33635471820799</v>
      </c>
      <c r="I611" s="62">
        <f t="shared" si="88"/>
        <v>141</v>
      </c>
      <c r="J611" s="15">
        <f t="shared" si="86"/>
        <v>0</v>
      </c>
      <c r="K611" s="15">
        <f t="shared" si="87"/>
        <v>0</v>
      </c>
      <c r="L611" s="58">
        <f>'Luxjacky Assumptions Monthly'!$M$8*'Luxjacky Original'!G611</f>
        <v>0</v>
      </c>
      <c r="M611" s="58">
        <f>'Luxjacky Assumptions Monthly'!$M$6*'Luxjacky Assumptions Monthly'!$M$8*'Luxjacky Original'!F611</f>
        <v>1095</v>
      </c>
      <c r="N611" s="58">
        <f t="shared" si="89"/>
        <v>1095</v>
      </c>
      <c r="O611" s="58"/>
    </row>
    <row r="612" spans="1:15" x14ac:dyDescent="0.3">
      <c r="A612" s="60">
        <v>42980</v>
      </c>
      <c r="B612" s="15">
        <f t="shared" si="81"/>
        <v>2017</v>
      </c>
      <c r="C612" s="15">
        <f t="shared" si="82"/>
        <v>9</v>
      </c>
      <c r="D612" s="15">
        <f t="shared" si="83"/>
        <v>7</v>
      </c>
      <c r="E612" s="15">
        <f t="shared" si="84"/>
        <v>1</v>
      </c>
      <c r="F612" s="15">
        <v>2072</v>
      </c>
      <c r="G612" s="15">
        <v>0</v>
      </c>
      <c r="H612" s="62">
        <f t="shared" si="85"/>
        <v>72.41687630820762</v>
      </c>
      <c r="I612" s="62">
        <f t="shared" si="88"/>
        <v>118</v>
      </c>
      <c r="J612" s="15">
        <f t="shared" si="86"/>
        <v>0</v>
      </c>
      <c r="K612" s="15">
        <f t="shared" si="87"/>
        <v>0</v>
      </c>
      <c r="L612" s="58">
        <f>'Luxjacky Assumptions Monthly'!$M$8*'Luxjacky Original'!G612</f>
        <v>0</v>
      </c>
      <c r="M612" s="58">
        <f>'Luxjacky Assumptions Monthly'!$M$6*'Luxjacky Assumptions Monthly'!$M$8*'Luxjacky Original'!F612</f>
        <v>1036</v>
      </c>
      <c r="N612" s="58">
        <f t="shared" si="89"/>
        <v>1036</v>
      </c>
      <c r="O612" s="58"/>
    </row>
    <row r="613" spans="1:15" x14ac:dyDescent="0.3">
      <c r="A613" s="60">
        <v>42981</v>
      </c>
      <c r="B613" s="15">
        <f t="shared" si="81"/>
        <v>2017</v>
      </c>
      <c r="C613" s="15">
        <f t="shared" si="82"/>
        <v>9</v>
      </c>
      <c r="D613" s="15">
        <f t="shared" si="83"/>
        <v>1</v>
      </c>
      <c r="E613" s="15">
        <f t="shared" si="84"/>
        <v>0</v>
      </c>
      <c r="F613" s="15">
        <v>2002</v>
      </c>
      <c r="G613" s="15">
        <v>0</v>
      </c>
      <c r="H613" s="62">
        <f t="shared" si="85"/>
        <v>156.58076211353318</v>
      </c>
      <c r="I613" s="62">
        <f t="shared" si="88"/>
        <v>70</v>
      </c>
      <c r="J613" s="15">
        <f t="shared" si="86"/>
        <v>0</v>
      </c>
      <c r="K613" s="15">
        <f t="shared" si="87"/>
        <v>0</v>
      </c>
      <c r="L613" s="58">
        <f>'Luxjacky Assumptions Monthly'!$M$8*'Luxjacky Original'!G613</f>
        <v>0</v>
      </c>
      <c r="M613" s="58">
        <f>'Luxjacky Assumptions Monthly'!$M$6*'Luxjacky Assumptions Monthly'!$M$8*'Luxjacky Original'!F613</f>
        <v>1001</v>
      </c>
      <c r="N613" s="58">
        <f t="shared" si="89"/>
        <v>1001</v>
      </c>
      <c r="O613" s="58"/>
    </row>
    <row r="614" spans="1:15" x14ac:dyDescent="0.3">
      <c r="A614" s="60">
        <v>42982</v>
      </c>
      <c r="B614" s="15">
        <f t="shared" si="81"/>
        <v>2017</v>
      </c>
      <c r="C614" s="15">
        <f t="shared" si="82"/>
        <v>9</v>
      </c>
      <c r="D614" s="15">
        <f t="shared" si="83"/>
        <v>2</v>
      </c>
      <c r="E614" s="15">
        <f t="shared" si="84"/>
        <v>0</v>
      </c>
      <c r="F614" s="15">
        <v>6922</v>
      </c>
      <c r="G614" s="15">
        <v>5070</v>
      </c>
      <c r="H614" s="62">
        <f t="shared" si="85"/>
        <v>161.19844435530953</v>
      </c>
      <c r="I614" s="62">
        <f t="shared" si="88"/>
        <v>150</v>
      </c>
      <c r="J614" s="15">
        <f t="shared" si="86"/>
        <v>1</v>
      </c>
      <c r="K614" s="15">
        <f t="shared" si="87"/>
        <v>4000</v>
      </c>
      <c r="L614" s="58">
        <f>'Luxjacky Assumptions Monthly'!$M$8*'Luxjacky Original'!G614</f>
        <v>50700</v>
      </c>
      <c r="M614" s="58">
        <f>'Luxjacky Assumptions Monthly'!$M$6*'Luxjacky Assumptions Monthly'!$M$8*'Luxjacky Original'!F614</f>
        <v>3461</v>
      </c>
      <c r="N614" s="58">
        <f t="shared" si="89"/>
        <v>58161</v>
      </c>
      <c r="O614" s="58"/>
    </row>
    <row r="615" spans="1:15" x14ac:dyDescent="0.3">
      <c r="A615" s="60">
        <v>42983</v>
      </c>
      <c r="B615" s="15">
        <f t="shared" si="81"/>
        <v>2017</v>
      </c>
      <c r="C615" s="15">
        <f t="shared" si="82"/>
        <v>9</v>
      </c>
      <c r="D615" s="15">
        <f t="shared" si="83"/>
        <v>3</v>
      </c>
      <c r="E615" s="15">
        <f t="shared" si="84"/>
        <v>0</v>
      </c>
      <c r="F615" s="15">
        <v>6761</v>
      </c>
      <c r="G615" s="15">
        <v>0</v>
      </c>
      <c r="H615" s="62">
        <f t="shared" si="85"/>
        <v>158.58783664057097</v>
      </c>
      <c r="I615" s="62">
        <f t="shared" si="88"/>
        <v>161</v>
      </c>
      <c r="J615" s="15">
        <f t="shared" si="86"/>
        <v>0</v>
      </c>
      <c r="K615" s="15">
        <f t="shared" si="87"/>
        <v>0</v>
      </c>
      <c r="L615" s="58">
        <f>'Luxjacky Assumptions Monthly'!$M$8*'Luxjacky Original'!G615</f>
        <v>0</v>
      </c>
      <c r="M615" s="58">
        <f>'Luxjacky Assumptions Monthly'!$M$6*'Luxjacky Assumptions Monthly'!$M$8*'Luxjacky Original'!F615</f>
        <v>3380.5</v>
      </c>
      <c r="N615" s="58">
        <f t="shared" si="89"/>
        <v>3380.5</v>
      </c>
      <c r="O615" s="58"/>
    </row>
    <row r="616" spans="1:15" x14ac:dyDescent="0.3">
      <c r="A616" s="60">
        <v>42984</v>
      </c>
      <c r="B616" s="15">
        <f t="shared" si="81"/>
        <v>2017</v>
      </c>
      <c r="C616" s="15">
        <f t="shared" si="82"/>
        <v>9</v>
      </c>
      <c r="D616" s="15">
        <f t="shared" si="83"/>
        <v>4</v>
      </c>
      <c r="E616" s="15">
        <f t="shared" si="84"/>
        <v>0</v>
      </c>
      <c r="F616" s="15">
        <v>6612</v>
      </c>
      <c r="G616" s="15">
        <v>0</v>
      </c>
      <c r="H616" s="62">
        <f t="shared" si="85"/>
        <v>147.95926722793931</v>
      </c>
      <c r="I616" s="62">
        <f t="shared" si="88"/>
        <v>149</v>
      </c>
      <c r="J616" s="15">
        <f t="shared" si="86"/>
        <v>0</v>
      </c>
      <c r="K616" s="15">
        <f t="shared" si="87"/>
        <v>0</v>
      </c>
      <c r="L616" s="58">
        <f>'Luxjacky Assumptions Monthly'!$M$8*'Luxjacky Original'!G616</f>
        <v>0</v>
      </c>
      <c r="M616" s="58">
        <f>'Luxjacky Assumptions Monthly'!$M$6*'Luxjacky Assumptions Monthly'!$M$8*'Luxjacky Original'!F616</f>
        <v>3306</v>
      </c>
      <c r="N616" s="58">
        <f t="shared" si="89"/>
        <v>3306</v>
      </c>
      <c r="O616" s="58"/>
    </row>
    <row r="617" spans="1:15" x14ac:dyDescent="0.3">
      <c r="A617" s="60">
        <v>42985</v>
      </c>
      <c r="B617" s="15">
        <f t="shared" si="81"/>
        <v>2017</v>
      </c>
      <c r="C617" s="15">
        <f t="shared" si="82"/>
        <v>9</v>
      </c>
      <c r="D617" s="15">
        <f t="shared" si="83"/>
        <v>5</v>
      </c>
      <c r="E617" s="15">
        <f t="shared" si="84"/>
        <v>0</v>
      </c>
      <c r="F617" s="15">
        <v>6456</v>
      </c>
      <c r="G617" s="15">
        <v>0</v>
      </c>
      <c r="H617" s="62">
        <f t="shared" si="85"/>
        <v>128.70809073228196</v>
      </c>
      <c r="I617" s="62">
        <f t="shared" si="88"/>
        <v>156</v>
      </c>
      <c r="J617" s="15">
        <f t="shared" si="86"/>
        <v>0</v>
      </c>
      <c r="K617" s="15">
        <f t="shared" si="87"/>
        <v>0</v>
      </c>
      <c r="L617" s="58">
        <f>'Luxjacky Assumptions Monthly'!$M$8*'Luxjacky Original'!G617</f>
        <v>0</v>
      </c>
      <c r="M617" s="58">
        <f>'Luxjacky Assumptions Monthly'!$M$6*'Luxjacky Assumptions Monthly'!$M$8*'Luxjacky Original'!F617</f>
        <v>3228</v>
      </c>
      <c r="N617" s="58">
        <f t="shared" si="89"/>
        <v>3228</v>
      </c>
      <c r="O617" s="58"/>
    </row>
    <row r="618" spans="1:15" x14ac:dyDescent="0.3">
      <c r="A618" s="60">
        <v>42986</v>
      </c>
      <c r="B618" s="15">
        <f t="shared" si="81"/>
        <v>2017</v>
      </c>
      <c r="C618" s="15">
        <f t="shared" si="82"/>
        <v>9</v>
      </c>
      <c r="D618" s="15">
        <f t="shared" si="83"/>
        <v>6</v>
      </c>
      <c r="E618" s="15">
        <f t="shared" si="84"/>
        <v>1</v>
      </c>
      <c r="F618" s="15">
        <v>6340</v>
      </c>
      <c r="G618" s="15">
        <v>0</v>
      </c>
      <c r="H618" s="62">
        <f t="shared" si="85"/>
        <v>110.33635471820799</v>
      </c>
      <c r="I618" s="62">
        <f t="shared" si="88"/>
        <v>116</v>
      </c>
      <c r="J618" s="15">
        <f t="shared" si="86"/>
        <v>0</v>
      </c>
      <c r="K618" s="15">
        <f t="shared" si="87"/>
        <v>0</v>
      </c>
      <c r="L618" s="58">
        <f>'Luxjacky Assumptions Monthly'!$M$8*'Luxjacky Original'!G618</f>
        <v>0</v>
      </c>
      <c r="M618" s="58">
        <f>'Luxjacky Assumptions Monthly'!$M$6*'Luxjacky Assumptions Monthly'!$M$8*'Luxjacky Original'!F618</f>
        <v>3170</v>
      </c>
      <c r="N618" s="58">
        <f t="shared" si="89"/>
        <v>3170</v>
      </c>
      <c r="O618" s="58"/>
    </row>
    <row r="619" spans="1:15" x14ac:dyDescent="0.3">
      <c r="A619" s="60">
        <v>42987</v>
      </c>
      <c r="B619" s="15">
        <f t="shared" si="81"/>
        <v>2017</v>
      </c>
      <c r="C619" s="15">
        <f t="shared" si="82"/>
        <v>9</v>
      </c>
      <c r="D619" s="15">
        <f t="shared" si="83"/>
        <v>7</v>
      </c>
      <c r="E619" s="15">
        <f t="shared" si="84"/>
        <v>1</v>
      </c>
      <c r="F619" s="15">
        <v>6226</v>
      </c>
      <c r="G619" s="15">
        <v>0</v>
      </c>
      <c r="H619" s="62">
        <f t="shared" si="85"/>
        <v>72.41687630820762</v>
      </c>
      <c r="I619" s="62">
        <f t="shared" si="88"/>
        <v>114</v>
      </c>
      <c r="J619" s="15">
        <f t="shared" si="86"/>
        <v>0</v>
      </c>
      <c r="K619" s="15">
        <f t="shared" si="87"/>
        <v>0</v>
      </c>
      <c r="L619" s="58">
        <f>'Luxjacky Assumptions Monthly'!$M$8*'Luxjacky Original'!G619</f>
        <v>0</v>
      </c>
      <c r="M619" s="58">
        <f>'Luxjacky Assumptions Monthly'!$M$6*'Luxjacky Assumptions Monthly'!$M$8*'Luxjacky Original'!F619</f>
        <v>3113</v>
      </c>
      <c r="N619" s="58">
        <f t="shared" si="89"/>
        <v>3113</v>
      </c>
      <c r="O619" s="58"/>
    </row>
    <row r="620" spans="1:15" x14ac:dyDescent="0.3">
      <c r="A620" s="60">
        <v>42988</v>
      </c>
      <c r="B620" s="15">
        <f t="shared" si="81"/>
        <v>2017</v>
      </c>
      <c r="C620" s="15">
        <f t="shared" si="82"/>
        <v>9</v>
      </c>
      <c r="D620" s="15">
        <f t="shared" si="83"/>
        <v>1</v>
      </c>
      <c r="E620" s="15">
        <f t="shared" si="84"/>
        <v>0</v>
      </c>
      <c r="F620" s="15">
        <v>6166</v>
      </c>
      <c r="G620" s="15">
        <v>0</v>
      </c>
      <c r="H620" s="62">
        <f t="shared" si="85"/>
        <v>156.58076211353318</v>
      </c>
      <c r="I620" s="62">
        <f t="shared" si="88"/>
        <v>60</v>
      </c>
      <c r="J620" s="15">
        <f t="shared" si="86"/>
        <v>0</v>
      </c>
      <c r="K620" s="15">
        <f t="shared" si="87"/>
        <v>0</v>
      </c>
      <c r="L620" s="58">
        <f>'Luxjacky Assumptions Monthly'!$M$8*'Luxjacky Original'!G620</f>
        <v>0</v>
      </c>
      <c r="M620" s="58">
        <f>'Luxjacky Assumptions Monthly'!$M$6*'Luxjacky Assumptions Monthly'!$M$8*'Luxjacky Original'!F620</f>
        <v>3083</v>
      </c>
      <c r="N620" s="58">
        <f t="shared" si="89"/>
        <v>3083</v>
      </c>
      <c r="O620" s="58"/>
    </row>
    <row r="621" spans="1:15" x14ac:dyDescent="0.3">
      <c r="A621" s="60">
        <v>42989</v>
      </c>
      <c r="B621" s="15">
        <f t="shared" si="81"/>
        <v>2017</v>
      </c>
      <c r="C621" s="15">
        <f t="shared" si="82"/>
        <v>9</v>
      </c>
      <c r="D621" s="15">
        <f t="shared" si="83"/>
        <v>2</v>
      </c>
      <c r="E621" s="15">
        <f t="shared" si="84"/>
        <v>0</v>
      </c>
      <c r="F621" s="15">
        <v>6013</v>
      </c>
      <c r="G621" s="15">
        <v>0</v>
      </c>
      <c r="H621" s="62">
        <f t="shared" si="85"/>
        <v>161.19844435530953</v>
      </c>
      <c r="I621" s="62">
        <f t="shared" si="88"/>
        <v>153</v>
      </c>
      <c r="J621" s="15">
        <f t="shared" si="86"/>
        <v>0</v>
      </c>
      <c r="K621" s="15">
        <f t="shared" si="87"/>
        <v>0</v>
      </c>
      <c r="L621" s="58">
        <f>'Luxjacky Assumptions Monthly'!$M$8*'Luxjacky Original'!G621</f>
        <v>0</v>
      </c>
      <c r="M621" s="58">
        <f>'Luxjacky Assumptions Monthly'!$M$6*'Luxjacky Assumptions Monthly'!$M$8*'Luxjacky Original'!F621</f>
        <v>3006.5</v>
      </c>
      <c r="N621" s="58">
        <f t="shared" si="89"/>
        <v>3006.5</v>
      </c>
      <c r="O621" s="58"/>
    </row>
    <row r="622" spans="1:15" x14ac:dyDescent="0.3">
      <c r="A622" s="60">
        <v>42990</v>
      </c>
      <c r="B622" s="15">
        <f t="shared" si="81"/>
        <v>2017</v>
      </c>
      <c r="C622" s="15">
        <f t="shared" si="82"/>
        <v>9</v>
      </c>
      <c r="D622" s="15">
        <f t="shared" si="83"/>
        <v>3</v>
      </c>
      <c r="E622" s="15">
        <f t="shared" si="84"/>
        <v>0</v>
      </c>
      <c r="F622" s="15">
        <v>5866</v>
      </c>
      <c r="G622" s="15">
        <v>0</v>
      </c>
      <c r="H622" s="62">
        <f t="shared" si="85"/>
        <v>158.58783664057097</v>
      </c>
      <c r="I622" s="62">
        <f t="shared" si="88"/>
        <v>147</v>
      </c>
      <c r="J622" s="15">
        <f t="shared" si="86"/>
        <v>0</v>
      </c>
      <c r="K622" s="15">
        <f t="shared" si="87"/>
        <v>0</v>
      </c>
      <c r="L622" s="58">
        <f>'Luxjacky Assumptions Monthly'!$M$8*'Luxjacky Original'!G622</f>
        <v>0</v>
      </c>
      <c r="M622" s="58">
        <f>'Luxjacky Assumptions Monthly'!$M$6*'Luxjacky Assumptions Monthly'!$M$8*'Luxjacky Original'!F622</f>
        <v>2933</v>
      </c>
      <c r="N622" s="58">
        <f t="shared" si="89"/>
        <v>2933</v>
      </c>
      <c r="O622" s="58"/>
    </row>
    <row r="623" spans="1:15" x14ac:dyDescent="0.3">
      <c r="A623" s="60">
        <v>42991</v>
      </c>
      <c r="B623" s="15">
        <f t="shared" si="81"/>
        <v>2017</v>
      </c>
      <c r="C623" s="15">
        <f t="shared" si="82"/>
        <v>9</v>
      </c>
      <c r="D623" s="15">
        <f t="shared" si="83"/>
        <v>4</v>
      </c>
      <c r="E623" s="15">
        <f t="shared" si="84"/>
        <v>0</v>
      </c>
      <c r="F623" s="15">
        <v>5705</v>
      </c>
      <c r="G623" s="15">
        <v>0</v>
      </c>
      <c r="H623" s="62">
        <f t="shared" si="85"/>
        <v>147.95926722793931</v>
      </c>
      <c r="I623" s="62">
        <f t="shared" si="88"/>
        <v>161</v>
      </c>
      <c r="J623" s="15">
        <f t="shared" si="86"/>
        <v>0</v>
      </c>
      <c r="K623" s="15">
        <f t="shared" si="87"/>
        <v>0</v>
      </c>
      <c r="L623" s="58">
        <f>'Luxjacky Assumptions Monthly'!$M$8*'Luxjacky Original'!G623</f>
        <v>0</v>
      </c>
      <c r="M623" s="58">
        <f>'Luxjacky Assumptions Monthly'!$M$6*'Luxjacky Assumptions Monthly'!$M$8*'Luxjacky Original'!F623</f>
        <v>2852.5</v>
      </c>
      <c r="N623" s="58">
        <f t="shared" si="89"/>
        <v>2852.5</v>
      </c>
      <c r="O623" s="58"/>
    </row>
    <row r="624" spans="1:15" x14ac:dyDescent="0.3">
      <c r="A624" s="60">
        <v>42992</v>
      </c>
      <c r="B624" s="15">
        <f t="shared" si="81"/>
        <v>2017</v>
      </c>
      <c r="C624" s="15">
        <f t="shared" si="82"/>
        <v>9</v>
      </c>
      <c r="D624" s="15">
        <f t="shared" si="83"/>
        <v>5</v>
      </c>
      <c r="E624" s="15">
        <f t="shared" si="84"/>
        <v>0</v>
      </c>
      <c r="F624" s="15">
        <v>5551</v>
      </c>
      <c r="G624" s="15">
        <v>0</v>
      </c>
      <c r="H624" s="62">
        <f t="shared" si="85"/>
        <v>128.70809073228196</v>
      </c>
      <c r="I624" s="62">
        <f t="shared" si="88"/>
        <v>154</v>
      </c>
      <c r="J624" s="15">
        <f t="shared" si="86"/>
        <v>0</v>
      </c>
      <c r="K624" s="15">
        <f t="shared" si="87"/>
        <v>0</v>
      </c>
      <c r="L624" s="58">
        <f>'Luxjacky Assumptions Monthly'!$M$8*'Luxjacky Original'!G624</f>
        <v>0</v>
      </c>
      <c r="M624" s="58">
        <f>'Luxjacky Assumptions Monthly'!$M$6*'Luxjacky Assumptions Monthly'!$M$8*'Luxjacky Original'!F624</f>
        <v>2775.5</v>
      </c>
      <c r="N624" s="58">
        <f t="shared" si="89"/>
        <v>2775.5</v>
      </c>
      <c r="O624" s="58"/>
    </row>
    <row r="625" spans="1:15" x14ac:dyDescent="0.3">
      <c r="A625" s="60">
        <v>42993</v>
      </c>
      <c r="B625" s="15">
        <f t="shared" si="81"/>
        <v>2017</v>
      </c>
      <c r="C625" s="15">
        <f t="shared" si="82"/>
        <v>9</v>
      </c>
      <c r="D625" s="15">
        <f t="shared" si="83"/>
        <v>6</v>
      </c>
      <c r="E625" s="15">
        <f t="shared" si="84"/>
        <v>1</v>
      </c>
      <c r="F625" s="15">
        <v>5423</v>
      </c>
      <c r="G625" s="15">
        <v>0</v>
      </c>
      <c r="H625" s="62">
        <f t="shared" si="85"/>
        <v>110.33635471820799</v>
      </c>
      <c r="I625" s="62">
        <f t="shared" si="88"/>
        <v>128</v>
      </c>
      <c r="J625" s="15">
        <f t="shared" si="86"/>
        <v>0</v>
      </c>
      <c r="K625" s="15">
        <f t="shared" si="87"/>
        <v>0</v>
      </c>
      <c r="L625" s="58">
        <f>'Luxjacky Assumptions Monthly'!$M$8*'Luxjacky Original'!G625</f>
        <v>0</v>
      </c>
      <c r="M625" s="58">
        <f>'Luxjacky Assumptions Monthly'!$M$6*'Luxjacky Assumptions Monthly'!$M$8*'Luxjacky Original'!F625</f>
        <v>2711.5</v>
      </c>
      <c r="N625" s="58">
        <f t="shared" si="89"/>
        <v>2711.5</v>
      </c>
      <c r="O625" s="58"/>
    </row>
    <row r="626" spans="1:15" x14ac:dyDescent="0.3">
      <c r="A626" s="60">
        <v>42994</v>
      </c>
      <c r="B626" s="15">
        <f t="shared" si="81"/>
        <v>2017</v>
      </c>
      <c r="C626" s="15">
        <f t="shared" si="82"/>
        <v>9</v>
      </c>
      <c r="D626" s="15">
        <f t="shared" si="83"/>
        <v>7</v>
      </c>
      <c r="E626" s="15">
        <f t="shared" si="84"/>
        <v>1</v>
      </c>
      <c r="F626" s="15">
        <v>5311</v>
      </c>
      <c r="G626" s="15">
        <v>0</v>
      </c>
      <c r="H626" s="62">
        <f t="shared" si="85"/>
        <v>72.41687630820762</v>
      </c>
      <c r="I626" s="62">
        <f t="shared" si="88"/>
        <v>112</v>
      </c>
      <c r="J626" s="15">
        <f t="shared" si="86"/>
        <v>0</v>
      </c>
      <c r="K626" s="15">
        <f t="shared" si="87"/>
        <v>0</v>
      </c>
      <c r="L626" s="58">
        <f>'Luxjacky Assumptions Monthly'!$M$8*'Luxjacky Original'!G626</f>
        <v>0</v>
      </c>
      <c r="M626" s="58">
        <f>'Luxjacky Assumptions Monthly'!$M$6*'Luxjacky Assumptions Monthly'!$M$8*'Luxjacky Original'!F626</f>
        <v>2655.5</v>
      </c>
      <c r="N626" s="58">
        <f t="shared" si="89"/>
        <v>2655.5</v>
      </c>
      <c r="O626" s="58"/>
    </row>
    <row r="627" spans="1:15" x14ac:dyDescent="0.3">
      <c r="A627" s="60">
        <v>42995</v>
      </c>
      <c r="B627" s="15">
        <f t="shared" si="81"/>
        <v>2017</v>
      </c>
      <c r="C627" s="15">
        <f t="shared" si="82"/>
        <v>9</v>
      </c>
      <c r="D627" s="15">
        <f t="shared" si="83"/>
        <v>1</v>
      </c>
      <c r="E627" s="15">
        <f t="shared" si="84"/>
        <v>0</v>
      </c>
      <c r="F627" s="15">
        <v>5241</v>
      </c>
      <c r="G627" s="15">
        <v>0</v>
      </c>
      <c r="H627" s="62">
        <f t="shared" si="85"/>
        <v>156.58076211353318</v>
      </c>
      <c r="I627" s="62">
        <f t="shared" si="88"/>
        <v>70</v>
      </c>
      <c r="J627" s="15">
        <f t="shared" si="86"/>
        <v>0</v>
      </c>
      <c r="K627" s="15">
        <f t="shared" si="87"/>
        <v>0</v>
      </c>
      <c r="L627" s="58">
        <f>'Luxjacky Assumptions Monthly'!$M$8*'Luxjacky Original'!G627</f>
        <v>0</v>
      </c>
      <c r="M627" s="58">
        <f>'Luxjacky Assumptions Monthly'!$M$6*'Luxjacky Assumptions Monthly'!$M$8*'Luxjacky Original'!F627</f>
        <v>2620.5</v>
      </c>
      <c r="N627" s="58">
        <f t="shared" si="89"/>
        <v>2620.5</v>
      </c>
      <c r="O627" s="58"/>
    </row>
    <row r="628" spans="1:15" x14ac:dyDescent="0.3">
      <c r="A628" s="60">
        <v>42996</v>
      </c>
      <c r="B628" s="15">
        <f t="shared" si="81"/>
        <v>2017</v>
      </c>
      <c r="C628" s="15">
        <f t="shared" si="82"/>
        <v>9</v>
      </c>
      <c r="D628" s="15">
        <f t="shared" si="83"/>
        <v>2</v>
      </c>
      <c r="E628" s="15">
        <f t="shared" si="84"/>
        <v>0</v>
      </c>
      <c r="F628" s="15">
        <v>5084</v>
      </c>
      <c r="G628" s="15">
        <v>0</v>
      </c>
      <c r="H628" s="62">
        <f t="shared" si="85"/>
        <v>161.19844435530953</v>
      </c>
      <c r="I628" s="62">
        <f t="shared" si="88"/>
        <v>157</v>
      </c>
      <c r="J628" s="15">
        <f t="shared" si="86"/>
        <v>0</v>
      </c>
      <c r="K628" s="15">
        <f t="shared" si="87"/>
        <v>0</v>
      </c>
      <c r="L628" s="58">
        <f>'Luxjacky Assumptions Monthly'!$M$8*'Luxjacky Original'!G628</f>
        <v>0</v>
      </c>
      <c r="M628" s="58">
        <f>'Luxjacky Assumptions Monthly'!$M$6*'Luxjacky Assumptions Monthly'!$M$8*'Luxjacky Original'!F628</f>
        <v>2542</v>
      </c>
      <c r="N628" s="58">
        <f t="shared" si="89"/>
        <v>2542</v>
      </c>
      <c r="O628" s="58"/>
    </row>
    <row r="629" spans="1:15" x14ac:dyDescent="0.3">
      <c r="A629" s="60">
        <v>42997</v>
      </c>
      <c r="B629" s="15">
        <f t="shared" si="81"/>
        <v>2017</v>
      </c>
      <c r="C629" s="15">
        <f t="shared" si="82"/>
        <v>9</v>
      </c>
      <c r="D629" s="15">
        <f t="shared" si="83"/>
        <v>3</v>
      </c>
      <c r="E629" s="15">
        <f t="shared" si="84"/>
        <v>0</v>
      </c>
      <c r="F629" s="15">
        <v>4921</v>
      </c>
      <c r="G629" s="15">
        <v>0</v>
      </c>
      <c r="H629" s="62">
        <f t="shared" si="85"/>
        <v>158.58783664057097</v>
      </c>
      <c r="I629" s="62">
        <f t="shared" si="88"/>
        <v>163</v>
      </c>
      <c r="J629" s="15">
        <f t="shared" si="86"/>
        <v>0</v>
      </c>
      <c r="K629" s="15">
        <f t="shared" si="87"/>
        <v>0</v>
      </c>
      <c r="L629" s="58">
        <f>'Luxjacky Assumptions Monthly'!$M$8*'Luxjacky Original'!G629</f>
        <v>0</v>
      </c>
      <c r="M629" s="58">
        <f>'Luxjacky Assumptions Monthly'!$M$6*'Luxjacky Assumptions Monthly'!$M$8*'Luxjacky Original'!F629</f>
        <v>2460.5</v>
      </c>
      <c r="N629" s="58">
        <f t="shared" si="89"/>
        <v>2460.5</v>
      </c>
      <c r="O629" s="58"/>
    </row>
    <row r="630" spans="1:15" x14ac:dyDescent="0.3">
      <c r="A630" s="60">
        <v>42998</v>
      </c>
      <c r="B630" s="15">
        <f t="shared" si="81"/>
        <v>2017</v>
      </c>
      <c r="C630" s="15">
        <f t="shared" si="82"/>
        <v>9</v>
      </c>
      <c r="D630" s="15">
        <f t="shared" si="83"/>
        <v>4</v>
      </c>
      <c r="E630" s="15">
        <f t="shared" si="84"/>
        <v>0</v>
      </c>
      <c r="F630" s="15">
        <v>4761</v>
      </c>
      <c r="G630" s="15">
        <v>0</v>
      </c>
      <c r="H630" s="62">
        <f t="shared" si="85"/>
        <v>147.95926722793931</v>
      </c>
      <c r="I630" s="62">
        <f t="shared" si="88"/>
        <v>160</v>
      </c>
      <c r="J630" s="15">
        <f t="shared" si="86"/>
        <v>0</v>
      </c>
      <c r="K630" s="15">
        <f t="shared" si="87"/>
        <v>0</v>
      </c>
      <c r="L630" s="58">
        <f>'Luxjacky Assumptions Monthly'!$M$8*'Luxjacky Original'!G630</f>
        <v>0</v>
      </c>
      <c r="M630" s="58">
        <f>'Luxjacky Assumptions Monthly'!$M$6*'Luxjacky Assumptions Monthly'!$M$8*'Luxjacky Original'!F630</f>
        <v>2380.5</v>
      </c>
      <c r="N630" s="58">
        <f t="shared" si="89"/>
        <v>2380.5</v>
      </c>
      <c r="O630" s="58"/>
    </row>
    <row r="631" spans="1:15" x14ac:dyDescent="0.3">
      <c r="A631" s="60">
        <v>42999</v>
      </c>
      <c r="B631" s="15">
        <f t="shared" si="81"/>
        <v>2017</v>
      </c>
      <c r="C631" s="15">
        <f t="shared" si="82"/>
        <v>9</v>
      </c>
      <c r="D631" s="15">
        <f t="shared" si="83"/>
        <v>5</v>
      </c>
      <c r="E631" s="15">
        <f t="shared" si="84"/>
        <v>0</v>
      </c>
      <c r="F631" s="15">
        <v>4625</v>
      </c>
      <c r="G631" s="15">
        <v>0</v>
      </c>
      <c r="H631" s="62">
        <f t="shared" si="85"/>
        <v>128.70809073228196</v>
      </c>
      <c r="I631" s="62">
        <f t="shared" si="88"/>
        <v>136</v>
      </c>
      <c r="J631" s="15">
        <f t="shared" si="86"/>
        <v>0</v>
      </c>
      <c r="K631" s="15">
        <f t="shared" si="87"/>
        <v>0</v>
      </c>
      <c r="L631" s="58">
        <f>'Luxjacky Assumptions Monthly'!$M$8*'Luxjacky Original'!G631</f>
        <v>0</v>
      </c>
      <c r="M631" s="58">
        <f>'Luxjacky Assumptions Monthly'!$M$6*'Luxjacky Assumptions Monthly'!$M$8*'Luxjacky Original'!F631</f>
        <v>2312.5</v>
      </c>
      <c r="N631" s="58">
        <f t="shared" si="89"/>
        <v>2312.5</v>
      </c>
      <c r="O631" s="58"/>
    </row>
    <row r="632" spans="1:15" x14ac:dyDescent="0.3">
      <c r="A632" s="60">
        <v>43000</v>
      </c>
      <c r="B632" s="15">
        <f t="shared" si="81"/>
        <v>2017</v>
      </c>
      <c r="C632" s="15">
        <f t="shared" si="82"/>
        <v>9</v>
      </c>
      <c r="D632" s="15">
        <f t="shared" si="83"/>
        <v>6</v>
      </c>
      <c r="E632" s="15">
        <f t="shared" si="84"/>
        <v>1</v>
      </c>
      <c r="F632" s="15">
        <v>4490</v>
      </c>
      <c r="G632" s="15">
        <v>0</v>
      </c>
      <c r="H632" s="62">
        <f t="shared" si="85"/>
        <v>110.33635471820799</v>
      </c>
      <c r="I632" s="62">
        <f t="shared" si="88"/>
        <v>135</v>
      </c>
      <c r="J632" s="15">
        <f t="shared" si="86"/>
        <v>0</v>
      </c>
      <c r="K632" s="15">
        <f t="shared" si="87"/>
        <v>0</v>
      </c>
      <c r="L632" s="58">
        <f>'Luxjacky Assumptions Monthly'!$M$8*'Luxjacky Original'!G632</f>
        <v>0</v>
      </c>
      <c r="M632" s="58">
        <f>'Luxjacky Assumptions Monthly'!$M$6*'Luxjacky Assumptions Monthly'!$M$8*'Luxjacky Original'!F632</f>
        <v>2245</v>
      </c>
      <c r="N632" s="58">
        <f t="shared" si="89"/>
        <v>2245</v>
      </c>
      <c r="O632" s="58"/>
    </row>
    <row r="633" spans="1:15" x14ac:dyDescent="0.3">
      <c r="A633" s="60">
        <v>43001</v>
      </c>
      <c r="B633" s="15">
        <f t="shared" si="81"/>
        <v>2017</v>
      </c>
      <c r="C633" s="15">
        <f t="shared" si="82"/>
        <v>9</v>
      </c>
      <c r="D633" s="15">
        <f t="shared" si="83"/>
        <v>7</v>
      </c>
      <c r="E633" s="15">
        <f t="shared" si="84"/>
        <v>1</v>
      </c>
      <c r="F633" s="15">
        <v>4367</v>
      </c>
      <c r="G633" s="15">
        <v>0</v>
      </c>
      <c r="H633" s="62">
        <f t="shared" si="85"/>
        <v>72.41687630820762</v>
      </c>
      <c r="I633" s="62">
        <f t="shared" si="88"/>
        <v>123</v>
      </c>
      <c r="J633" s="15">
        <f t="shared" si="86"/>
        <v>0</v>
      </c>
      <c r="K633" s="15">
        <f t="shared" si="87"/>
        <v>0</v>
      </c>
      <c r="L633" s="58">
        <f>'Luxjacky Assumptions Monthly'!$M$8*'Luxjacky Original'!G633</f>
        <v>0</v>
      </c>
      <c r="M633" s="58">
        <f>'Luxjacky Assumptions Monthly'!$M$6*'Luxjacky Assumptions Monthly'!$M$8*'Luxjacky Original'!F633</f>
        <v>2183.5</v>
      </c>
      <c r="N633" s="58">
        <f t="shared" si="89"/>
        <v>2183.5</v>
      </c>
      <c r="O633" s="58"/>
    </row>
    <row r="634" spans="1:15" x14ac:dyDescent="0.3">
      <c r="A634" s="60">
        <v>43002</v>
      </c>
      <c r="B634" s="15">
        <f t="shared" si="81"/>
        <v>2017</v>
      </c>
      <c r="C634" s="15">
        <f t="shared" si="82"/>
        <v>9</v>
      </c>
      <c r="D634" s="15">
        <f t="shared" si="83"/>
        <v>1</v>
      </c>
      <c r="E634" s="15">
        <f t="shared" si="84"/>
        <v>0</v>
      </c>
      <c r="F634" s="15">
        <v>4288</v>
      </c>
      <c r="G634" s="15">
        <v>0</v>
      </c>
      <c r="H634" s="62">
        <f t="shared" si="85"/>
        <v>156.58076211353318</v>
      </c>
      <c r="I634" s="62">
        <f t="shared" si="88"/>
        <v>79</v>
      </c>
      <c r="J634" s="15">
        <f t="shared" si="86"/>
        <v>0</v>
      </c>
      <c r="K634" s="15">
        <f t="shared" si="87"/>
        <v>0</v>
      </c>
      <c r="L634" s="58">
        <f>'Luxjacky Assumptions Monthly'!$M$8*'Luxjacky Original'!G634</f>
        <v>0</v>
      </c>
      <c r="M634" s="58">
        <f>'Luxjacky Assumptions Monthly'!$M$6*'Luxjacky Assumptions Monthly'!$M$8*'Luxjacky Original'!F634</f>
        <v>2144</v>
      </c>
      <c r="N634" s="58">
        <f t="shared" si="89"/>
        <v>2144</v>
      </c>
      <c r="O634" s="58"/>
    </row>
    <row r="635" spans="1:15" x14ac:dyDescent="0.3">
      <c r="A635" s="60">
        <v>43003</v>
      </c>
      <c r="B635" s="15">
        <f t="shared" si="81"/>
        <v>2017</v>
      </c>
      <c r="C635" s="15">
        <f t="shared" si="82"/>
        <v>9</v>
      </c>
      <c r="D635" s="15">
        <f t="shared" si="83"/>
        <v>2</v>
      </c>
      <c r="E635" s="15">
        <f t="shared" si="84"/>
        <v>0</v>
      </c>
      <c r="F635" s="15">
        <v>4118</v>
      </c>
      <c r="G635" s="15">
        <v>0</v>
      </c>
      <c r="H635" s="62">
        <f t="shared" si="85"/>
        <v>161.19844435530953</v>
      </c>
      <c r="I635" s="62">
        <f t="shared" si="88"/>
        <v>170</v>
      </c>
      <c r="J635" s="15">
        <f t="shared" si="86"/>
        <v>0</v>
      </c>
      <c r="K635" s="15">
        <f t="shared" si="87"/>
        <v>0</v>
      </c>
      <c r="L635" s="58">
        <f>'Luxjacky Assumptions Monthly'!$M$8*'Luxjacky Original'!G635</f>
        <v>0</v>
      </c>
      <c r="M635" s="58">
        <f>'Luxjacky Assumptions Monthly'!$M$6*'Luxjacky Assumptions Monthly'!$M$8*'Luxjacky Original'!F635</f>
        <v>2059</v>
      </c>
      <c r="N635" s="58">
        <f t="shared" si="89"/>
        <v>2059</v>
      </c>
      <c r="O635" s="58"/>
    </row>
    <row r="636" spans="1:15" x14ac:dyDescent="0.3">
      <c r="A636" s="60">
        <v>43004</v>
      </c>
      <c r="B636" s="15">
        <f t="shared" si="81"/>
        <v>2017</v>
      </c>
      <c r="C636" s="15">
        <f t="shared" si="82"/>
        <v>9</v>
      </c>
      <c r="D636" s="15">
        <f t="shared" si="83"/>
        <v>3</v>
      </c>
      <c r="E636" s="15">
        <f t="shared" si="84"/>
        <v>0</v>
      </c>
      <c r="F636" s="15">
        <v>3952</v>
      </c>
      <c r="G636" s="15">
        <v>0</v>
      </c>
      <c r="H636" s="62">
        <f t="shared" si="85"/>
        <v>158.58783664057097</v>
      </c>
      <c r="I636" s="62">
        <f t="shared" si="88"/>
        <v>166</v>
      </c>
      <c r="J636" s="15">
        <f t="shared" si="86"/>
        <v>0</v>
      </c>
      <c r="K636" s="15">
        <f t="shared" si="87"/>
        <v>0</v>
      </c>
      <c r="L636" s="58">
        <f>'Luxjacky Assumptions Monthly'!$M$8*'Luxjacky Original'!G636</f>
        <v>0</v>
      </c>
      <c r="M636" s="58">
        <f>'Luxjacky Assumptions Monthly'!$M$6*'Luxjacky Assumptions Monthly'!$M$8*'Luxjacky Original'!F636</f>
        <v>1976</v>
      </c>
      <c r="N636" s="58">
        <f t="shared" si="89"/>
        <v>1976</v>
      </c>
      <c r="O636" s="58"/>
    </row>
    <row r="637" spans="1:15" x14ac:dyDescent="0.3">
      <c r="A637" s="60">
        <v>43005</v>
      </c>
      <c r="B637" s="15">
        <f t="shared" si="81"/>
        <v>2017</v>
      </c>
      <c r="C637" s="15">
        <f t="shared" si="82"/>
        <v>9</v>
      </c>
      <c r="D637" s="15">
        <f t="shared" si="83"/>
        <v>4</v>
      </c>
      <c r="E637" s="15">
        <f t="shared" si="84"/>
        <v>0</v>
      </c>
      <c r="F637" s="15">
        <v>3785</v>
      </c>
      <c r="G637" s="15">
        <v>0</v>
      </c>
      <c r="H637" s="62">
        <f t="shared" si="85"/>
        <v>147.95926722793931</v>
      </c>
      <c r="I637" s="62">
        <f t="shared" si="88"/>
        <v>167</v>
      </c>
      <c r="J637" s="15">
        <f t="shared" si="86"/>
        <v>0</v>
      </c>
      <c r="K637" s="15">
        <f t="shared" si="87"/>
        <v>0</v>
      </c>
      <c r="L637" s="58">
        <f>'Luxjacky Assumptions Monthly'!$M$8*'Luxjacky Original'!G637</f>
        <v>0</v>
      </c>
      <c r="M637" s="58">
        <f>'Luxjacky Assumptions Monthly'!$M$6*'Luxjacky Assumptions Monthly'!$M$8*'Luxjacky Original'!F637</f>
        <v>1892.5</v>
      </c>
      <c r="N637" s="58">
        <f t="shared" si="89"/>
        <v>1892.5</v>
      </c>
      <c r="O637" s="58"/>
    </row>
    <row r="638" spans="1:15" x14ac:dyDescent="0.3">
      <c r="A638" s="60">
        <v>43006</v>
      </c>
      <c r="B638" s="15">
        <f t="shared" si="81"/>
        <v>2017</v>
      </c>
      <c r="C638" s="15">
        <f t="shared" si="82"/>
        <v>9</v>
      </c>
      <c r="D638" s="15">
        <f t="shared" si="83"/>
        <v>5</v>
      </c>
      <c r="E638" s="15">
        <f t="shared" si="84"/>
        <v>0</v>
      </c>
      <c r="F638" s="15">
        <v>3636</v>
      </c>
      <c r="G638" s="15">
        <v>0</v>
      </c>
      <c r="H638" s="62">
        <f t="shared" si="85"/>
        <v>128.70809073228196</v>
      </c>
      <c r="I638" s="62">
        <f t="shared" si="88"/>
        <v>149</v>
      </c>
      <c r="J638" s="15">
        <f t="shared" si="86"/>
        <v>0</v>
      </c>
      <c r="K638" s="15">
        <f t="shared" si="87"/>
        <v>0</v>
      </c>
      <c r="L638" s="58">
        <f>'Luxjacky Assumptions Monthly'!$M$8*'Luxjacky Original'!G638</f>
        <v>0</v>
      </c>
      <c r="M638" s="58">
        <f>'Luxjacky Assumptions Monthly'!$M$6*'Luxjacky Assumptions Monthly'!$M$8*'Luxjacky Original'!F638</f>
        <v>1818</v>
      </c>
      <c r="N638" s="58">
        <f t="shared" si="89"/>
        <v>1818</v>
      </c>
      <c r="O638" s="58"/>
    </row>
    <row r="639" spans="1:15" x14ac:dyDescent="0.3">
      <c r="A639" s="60">
        <v>43007</v>
      </c>
      <c r="B639" s="15">
        <f t="shared" si="81"/>
        <v>2017</v>
      </c>
      <c r="C639" s="15">
        <f t="shared" si="82"/>
        <v>9</v>
      </c>
      <c r="D639" s="15">
        <f t="shared" si="83"/>
        <v>6</v>
      </c>
      <c r="E639" s="15">
        <f t="shared" si="84"/>
        <v>1</v>
      </c>
      <c r="F639" s="15">
        <v>3496</v>
      </c>
      <c r="G639" s="15">
        <v>0</v>
      </c>
      <c r="H639" s="62">
        <f t="shared" si="85"/>
        <v>110.33635471820799</v>
      </c>
      <c r="I639" s="62">
        <f t="shared" si="88"/>
        <v>140</v>
      </c>
      <c r="J639" s="15">
        <f t="shared" si="86"/>
        <v>0</v>
      </c>
      <c r="K639" s="15">
        <f t="shared" si="87"/>
        <v>0</v>
      </c>
      <c r="L639" s="58">
        <f>'Luxjacky Assumptions Monthly'!$M$8*'Luxjacky Original'!G639</f>
        <v>0</v>
      </c>
      <c r="M639" s="58">
        <f>'Luxjacky Assumptions Monthly'!$M$6*'Luxjacky Assumptions Monthly'!$M$8*'Luxjacky Original'!F639</f>
        <v>1748</v>
      </c>
      <c r="N639" s="58">
        <f t="shared" si="89"/>
        <v>1748</v>
      </c>
      <c r="O639" s="58"/>
    </row>
    <row r="640" spans="1:15" x14ac:dyDescent="0.3">
      <c r="A640" s="60">
        <v>43008</v>
      </c>
      <c r="B640" s="15">
        <f t="shared" si="81"/>
        <v>2017</v>
      </c>
      <c r="C640" s="15">
        <f t="shared" si="82"/>
        <v>9</v>
      </c>
      <c r="D640" s="15">
        <f t="shared" si="83"/>
        <v>7</v>
      </c>
      <c r="E640" s="15">
        <f t="shared" si="84"/>
        <v>1</v>
      </c>
      <c r="F640" s="15">
        <v>3389</v>
      </c>
      <c r="G640" s="15">
        <v>0</v>
      </c>
      <c r="H640" s="62">
        <f t="shared" si="85"/>
        <v>72.41687630820762</v>
      </c>
      <c r="I640" s="62">
        <f t="shared" si="88"/>
        <v>107</v>
      </c>
      <c r="J640" s="15">
        <f t="shared" si="86"/>
        <v>0</v>
      </c>
      <c r="K640" s="15">
        <f t="shared" si="87"/>
        <v>0</v>
      </c>
      <c r="L640" s="58">
        <f>'Luxjacky Assumptions Monthly'!$M$8*'Luxjacky Original'!G640</f>
        <v>0</v>
      </c>
      <c r="M640" s="58">
        <f>'Luxjacky Assumptions Monthly'!$M$6*'Luxjacky Assumptions Monthly'!$M$8*'Luxjacky Original'!F640</f>
        <v>1694.5</v>
      </c>
      <c r="N640" s="58">
        <f t="shared" si="89"/>
        <v>1694.5</v>
      </c>
      <c r="O640" s="58"/>
    </row>
    <row r="641" spans="1:15" x14ac:dyDescent="0.3">
      <c r="A641" s="60">
        <v>43009</v>
      </c>
      <c r="B641" s="15">
        <f t="shared" si="81"/>
        <v>2017</v>
      </c>
      <c r="C641" s="15">
        <f t="shared" si="82"/>
        <v>10</v>
      </c>
      <c r="D641" s="15">
        <f t="shared" si="83"/>
        <v>1</v>
      </c>
      <c r="E641" s="15">
        <f t="shared" si="84"/>
        <v>0</v>
      </c>
      <c r="F641" s="15">
        <v>3317</v>
      </c>
      <c r="G641" s="15">
        <v>0</v>
      </c>
      <c r="H641" s="62">
        <f t="shared" si="85"/>
        <v>158.71706625951748</v>
      </c>
      <c r="I641" s="62">
        <f t="shared" si="88"/>
        <v>72</v>
      </c>
      <c r="J641" s="15">
        <f t="shared" si="86"/>
        <v>0</v>
      </c>
      <c r="K641" s="15">
        <f t="shared" si="87"/>
        <v>0</v>
      </c>
      <c r="L641" s="58">
        <f>'Luxjacky Assumptions Monthly'!$M$8*'Luxjacky Original'!G641</f>
        <v>0</v>
      </c>
      <c r="M641" s="58">
        <f>'Luxjacky Assumptions Monthly'!$M$6*'Luxjacky Assumptions Monthly'!$M$8*'Luxjacky Original'!F641</f>
        <v>1658.5</v>
      </c>
      <c r="N641" s="58">
        <f t="shared" si="89"/>
        <v>1658.5</v>
      </c>
      <c r="O641" s="58"/>
    </row>
    <row r="642" spans="1:15" x14ac:dyDescent="0.3">
      <c r="A642" s="60">
        <v>43010</v>
      </c>
      <c r="B642" s="15">
        <f t="shared" ref="B642:B705" si="90">YEAR(A642)</f>
        <v>2017</v>
      </c>
      <c r="C642" s="15">
        <f t="shared" ref="C642:C705" si="91">MONTH(A642)</f>
        <v>10</v>
      </c>
      <c r="D642" s="15">
        <f t="shared" ref="D642:D705" si="92">WEEKDAY(A642)</f>
        <v>2</v>
      </c>
      <c r="E642" s="15">
        <f t="shared" ref="E642:E705" si="93">IF(OR(D642=6,D642=7),1,0)</f>
        <v>0</v>
      </c>
      <c r="F642" s="15">
        <v>3161</v>
      </c>
      <c r="G642" s="15">
        <v>0</v>
      </c>
      <c r="H642" s="62">
        <f t="shared" ref="H642:H705" si="94">100-2.17*D642^2.25+12.77*D642+EXP(-D642/0.032)+5*C642^0.75+10*E642+20*(B642-2016)</f>
        <v>163.33474850129383</v>
      </c>
      <c r="I642" s="62">
        <f t="shared" si="88"/>
        <v>156</v>
      </c>
      <c r="J642" s="15">
        <f t="shared" si="86"/>
        <v>0</v>
      </c>
      <c r="K642" s="15">
        <f t="shared" si="87"/>
        <v>0</v>
      </c>
      <c r="L642" s="58">
        <f>'Luxjacky Assumptions Monthly'!$M$8*'Luxjacky Original'!G642</f>
        <v>0</v>
      </c>
      <c r="M642" s="58">
        <f>'Luxjacky Assumptions Monthly'!$M$6*'Luxjacky Assumptions Monthly'!$M$8*'Luxjacky Original'!F642</f>
        <v>1580.5</v>
      </c>
      <c r="N642" s="58">
        <f t="shared" si="89"/>
        <v>1580.5</v>
      </c>
      <c r="O642" s="58"/>
    </row>
    <row r="643" spans="1:15" x14ac:dyDescent="0.3">
      <c r="A643" s="60">
        <v>43011</v>
      </c>
      <c r="B643" s="15">
        <f t="shared" si="90"/>
        <v>2017</v>
      </c>
      <c r="C643" s="15">
        <f t="shared" si="91"/>
        <v>10</v>
      </c>
      <c r="D643" s="15">
        <f t="shared" si="92"/>
        <v>3</v>
      </c>
      <c r="E643" s="15">
        <f t="shared" si="93"/>
        <v>0</v>
      </c>
      <c r="F643" s="15">
        <v>3002</v>
      </c>
      <c r="G643" s="15">
        <v>0</v>
      </c>
      <c r="H643" s="62">
        <f t="shared" si="94"/>
        <v>160.7241407865553</v>
      </c>
      <c r="I643" s="62">
        <f t="shared" si="88"/>
        <v>159</v>
      </c>
      <c r="J643" s="15">
        <f t="shared" ref="J643:J706" si="95">IF(G643&gt;0,1,0)</f>
        <v>0</v>
      </c>
      <c r="K643" s="15">
        <f t="shared" ref="K643:K706" si="96">4000*J643</f>
        <v>0</v>
      </c>
      <c r="L643" s="58">
        <f>'Luxjacky Assumptions Monthly'!$M$8*'Luxjacky Original'!G643</f>
        <v>0</v>
      </c>
      <c r="M643" s="58">
        <f>'Luxjacky Assumptions Monthly'!$M$6*'Luxjacky Assumptions Monthly'!$M$8*'Luxjacky Original'!F643</f>
        <v>1501</v>
      </c>
      <c r="N643" s="58">
        <f t="shared" si="89"/>
        <v>1501</v>
      </c>
      <c r="O643" s="58"/>
    </row>
    <row r="644" spans="1:15" x14ac:dyDescent="0.3">
      <c r="A644" s="60">
        <v>43012</v>
      </c>
      <c r="B644" s="15">
        <f t="shared" si="90"/>
        <v>2017</v>
      </c>
      <c r="C644" s="15">
        <f t="shared" si="91"/>
        <v>10</v>
      </c>
      <c r="D644" s="15">
        <f t="shared" si="92"/>
        <v>4</v>
      </c>
      <c r="E644" s="15">
        <f t="shared" si="93"/>
        <v>0</v>
      </c>
      <c r="F644" s="15">
        <v>2847</v>
      </c>
      <c r="G644" s="15">
        <v>0</v>
      </c>
      <c r="H644" s="62">
        <f t="shared" si="94"/>
        <v>150.0955713739236</v>
      </c>
      <c r="I644" s="62">
        <f t="shared" ref="I644:I707" si="97">F643-F644+G644</f>
        <v>155</v>
      </c>
      <c r="J644" s="15">
        <f t="shared" si="95"/>
        <v>0</v>
      </c>
      <c r="K644" s="15">
        <f t="shared" si="96"/>
        <v>0</v>
      </c>
      <c r="L644" s="58">
        <f>'Luxjacky Assumptions Monthly'!$M$8*'Luxjacky Original'!G644</f>
        <v>0</v>
      </c>
      <c r="M644" s="58">
        <f>'Luxjacky Assumptions Monthly'!$M$6*'Luxjacky Assumptions Monthly'!$M$8*'Luxjacky Original'!F644</f>
        <v>1423.5</v>
      </c>
      <c r="N644" s="58">
        <f t="shared" ref="N644:N707" si="98">SUM(K644:M644)</f>
        <v>1423.5</v>
      </c>
      <c r="O644" s="58"/>
    </row>
    <row r="645" spans="1:15" x14ac:dyDescent="0.3">
      <c r="A645" s="60">
        <v>43013</v>
      </c>
      <c r="B645" s="15">
        <f t="shared" si="90"/>
        <v>2017</v>
      </c>
      <c r="C645" s="15">
        <f t="shared" si="91"/>
        <v>10</v>
      </c>
      <c r="D645" s="15">
        <f t="shared" si="92"/>
        <v>5</v>
      </c>
      <c r="E645" s="15">
        <f t="shared" si="93"/>
        <v>0</v>
      </c>
      <c r="F645" s="15">
        <v>2691</v>
      </c>
      <c r="G645" s="15">
        <v>0</v>
      </c>
      <c r="H645" s="62">
        <f t="shared" si="94"/>
        <v>130.84439487826626</v>
      </c>
      <c r="I645" s="62">
        <f t="shared" si="97"/>
        <v>156</v>
      </c>
      <c r="J645" s="15">
        <f t="shared" si="95"/>
        <v>0</v>
      </c>
      <c r="K645" s="15">
        <f t="shared" si="96"/>
        <v>0</v>
      </c>
      <c r="L645" s="58">
        <f>'Luxjacky Assumptions Monthly'!$M$8*'Luxjacky Original'!G645</f>
        <v>0</v>
      </c>
      <c r="M645" s="58">
        <f>'Luxjacky Assumptions Monthly'!$M$6*'Luxjacky Assumptions Monthly'!$M$8*'Luxjacky Original'!F645</f>
        <v>1345.5</v>
      </c>
      <c r="N645" s="58">
        <f t="shared" si="98"/>
        <v>1345.5</v>
      </c>
      <c r="O645" s="58"/>
    </row>
    <row r="646" spans="1:15" x14ac:dyDescent="0.3">
      <c r="A646" s="60">
        <v>43014</v>
      </c>
      <c r="B646" s="15">
        <f t="shared" si="90"/>
        <v>2017</v>
      </c>
      <c r="C646" s="15">
        <f t="shared" si="91"/>
        <v>10</v>
      </c>
      <c r="D646" s="15">
        <f t="shared" si="92"/>
        <v>6</v>
      </c>
      <c r="E646" s="15">
        <f t="shared" si="93"/>
        <v>1</v>
      </c>
      <c r="F646" s="15">
        <v>2566</v>
      </c>
      <c r="G646" s="15">
        <v>0</v>
      </c>
      <c r="H646" s="62">
        <f t="shared" si="94"/>
        <v>112.47265886419228</v>
      </c>
      <c r="I646" s="62">
        <f t="shared" si="97"/>
        <v>125</v>
      </c>
      <c r="J646" s="15">
        <f t="shared" si="95"/>
        <v>0</v>
      </c>
      <c r="K646" s="15">
        <f t="shared" si="96"/>
        <v>0</v>
      </c>
      <c r="L646" s="58">
        <f>'Luxjacky Assumptions Monthly'!$M$8*'Luxjacky Original'!G646</f>
        <v>0</v>
      </c>
      <c r="M646" s="58">
        <f>'Luxjacky Assumptions Monthly'!$M$6*'Luxjacky Assumptions Monthly'!$M$8*'Luxjacky Original'!F646</f>
        <v>1283</v>
      </c>
      <c r="N646" s="58">
        <f t="shared" si="98"/>
        <v>1283</v>
      </c>
      <c r="O646" s="58"/>
    </row>
    <row r="647" spans="1:15" x14ac:dyDescent="0.3">
      <c r="A647" s="60">
        <v>43015</v>
      </c>
      <c r="B647" s="15">
        <f t="shared" si="90"/>
        <v>2017</v>
      </c>
      <c r="C647" s="15">
        <f t="shared" si="91"/>
        <v>10</v>
      </c>
      <c r="D647" s="15">
        <f t="shared" si="92"/>
        <v>7</v>
      </c>
      <c r="E647" s="15">
        <f t="shared" si="93"/>
        <v>1</v>
      </c>
      <c r="F647" s="15">
        <v>2463</v>
      </c>
      <c r="G647" s="15">
        <v>0</v>
      </c>
      <c r="H647" s="62">
        <f t="shared" si="94"/>
        <v>74.553180454191917</v>
      </c>
      <c r="I647" s="62">
        <f t="shared" si="97"/>
        <v>103</v>
      </c>
      <c r="J647" s="15">
        <f t="shared" si="95"/>
        <v>0</v>
      </c>
      <c r="K647" s="15">
        <f t="shared" si="96"/>
        <v>0</v>
      </c>
      <c r="L647" s="58">
        <f>'Luxjacky Assumptions Monthly'!$M$8*'Luxjacky Original'!G647</f>
        <v>0</v>
      </c>
      <c r="M647" s="58">
        <f>'Luxjacky Assumptions Monthly'!$M$6*'Luxjacky Assumptions Monthly'!$M$8*'Luxjacky Original'!F647</f>
        <v>1231.5</v>
      </c>
      <c r="N647" s="58">
        <f t="shared" si="98"/>
        <v>1231.5</v>
      </c>
      <c r="O647" s="58"/>
    </row>
    <row r="648" spans="1:15" x14ac:dyDescent="0.3">
      <c r="A648" s="60">
        <v>43016</v>
      </c>
      <c r="B648" s="15">
        <f t="shared" si="90"/>
        <v>2017</v>
      </c>
      <c r="C648" s="15">
        <f t="shared" si="91"/>
        <v>10</v>
      </c>
      <c r="D648" s="15">
        <f t="shared" si="92"/>
        <v>1</v>
      </c>
      <c r="E648" s="15">
        <f t="shared" si="93"/>
        <v>0</v>
      </c>
      <c r="F648" s="15">
        <v>2383</v>
      </c>
      <c r="G648" s="15">
        <v>0</v>
      </c>
      <c r="H648" s="62">
        <f t="shared" si="94"/>
        <v>158.71706625951748</v>
      </c>
      <c r="I648" s="62">
        <f t="shared" si="97"/>
        <v>80</v>
      </c>
      <c r="J648" s="15">
        <f t="shared" si="95"/>
        <v>0</v>
      </c>
      <c r="K648" s="15">
        <f t="shared" si="96"/>
        <v>0</v>
      </c>
      <c r="L648" s="58">
        <f>'Luxjacky Assumptions Monthly'!$M$8*'Luxjacky Original'!G648</f>
        <v>0</v>
      </c>
      <c r="M648" s="58">
        <f>'Luxjacky Assumptions Monthly'!$M$6*'Luxjacky Assumptions Monthly'!$M$8*'Luxjacky Original'!F648</f>
        <v>1191.5</v>
      </c>
      <c r="N648" s="58">
        <f t="shared" si="98"/>
        <v>1191.5</v>
      </c>
      <c r="O648" s="58"/>
    </row>
    <row r="649" spans="1:15" x14ac:dyDescent="0.3">
      <c r="A649" s="60">
        <v>43017</v>
      </c>
      <c r="B649" s="15">
        <f t="shared" si="90"/>
        <v>2017</v>
      </c>
      <c r="C649" s="15">
        <f t="shared" si="91"/>
        <v>10</v>
      </c>
      <c r="D649" s="15">
        <f t="shared" si="92"/>
        <v>2</v>
      </c>
      <c r="E649" s="15">
        <f t="shared" si="93"/>
        <v>0</v>
      </c>
      <c r="F649" s="15">
        <v>2229</v>
      </c>
      <c r="G649" s="15">
        <v>0</v>
      </c>
      <c r="H649" s="62">
        <f t="shared" si="94"/>
        <v>163.33474850129383</v>
      </c>
      <c r="I649" s="62">
        <f t="shared" si="97"/>
        <v>154</v>
      </c>
      <c r="J649" s="15">
        <f t="shared" si="95"/>
        <v>0</v>
      </c>
      <c r="K649" s="15">
        <f t="shared" si="96"/>
        <v>0</v>
      </c>
      <c r="L649" s="58">
        <f>'Luxjacky Assumptions Monthly'!$M$8*'Luxjacky Original'!G649</f>
        <v>0</v>
      </c>
      <c r="M649" s="58">
        <f>'Luxjacky Assumptions Monthly'!$M$6*'Luxjacky Assumptions Monthly'!$M$8*'Luxjacky Original'!F649</f>
        <v>1114.5</v>
      </c>
      <c r="N649" s="58">
        <f t="shared" si="98"/>
        <v>1114.5</v>
      </c>
      <c r="O649" s="58"/>
    </row>
    <row r="650" spans="1:15" x14ac:dyDescent="0.3">
      <c r="A650" s="60">
        <v>43018</v>
      </c>
      <c r="B650" s="15">
        <f t="shared" si="90"/>
        <v>2017</v>
      </c>
      <c r="C650" s="15">
        <f t="shared" si="91"/>
        <v>10</v>
      </c>
      <c r="D650" s="15">
        <f t="shared" si="92"/>
        <v>3</v>
      </c>
      <c r="E650" s="15">
        <f t="shared" si="93"/>
        <v>0</v>
      </c>
      <c r="F650" s="15">
        <v>2065</v>
      </c>
      <c r="G650" s="15">
        <v>0</v>
      </c>
      <c r="H650" s="62">
        <f t="shared" si="94"/>
        <v>160.7241407865553</v>
      </c>
      <c r="I650" s="62">
        <f t="shared" si="97"/>
        <v>164</v>
      </c>
      <c r="J650" s="15">
        <f t="shared" si="95"/>
        <v>0</v>
      </c>
      <c r="K650" s="15">
        <f t="shared" si="96"/>
        <v>0</v>
      </c>
      <c r="L650" s="58">
        <f>'Luxjacky Assumptions Monthly'!$M$8*'Luxjacky Original'!G650</f>
        <v>0</v>
      </c>
      <c r="M650" s="58">
        <f>'Luxjacky Assumptions Monthly'!$M$6*'Luxjacky Assumptions Monthly'!$M$8*'Luxjacky Original'!F650</f>
        <v>1032.5</v>
      </c>
      <c r="N650" s="58">
        <f t="shared" si="98"/>
        <v>1032.5</v>
      </c>
      <c r="O650" s="58"/>
    </row>
    <row r="651" spans="1:15" x14ac:dyDescent="0.3">
      <c r="A651" s="60">
        <v>43019</v>
      </c>
      <c r="B651" s="15">
        <f t="shared" si="90"/>
        <v>2017</v>
      </c>
      <c r="C651" s="15">
        <f t="shared" si="91"/>
        <v>10</v>
      </c>
      <c r="D651" s="15">
        <f t="shared" si="92"/>
        <v>4</v>
      </c>
      <c r="E651" s="15">
        <f t="shared" si="93"/>
        <v>0</v>
      </c>
      <c r="F651" s="15">
        <v>7780</v>
      </c>
      <c r="G651" s="15">
        <v>5875</v>
      </c>
      <c r="H651" s="62">
        <f t="shared" si="94"/>
        <v>150.0955713739236</v>
      </c>
      <c r="I651" s="62">
        <f t="shared" si="97"/>
        <v>160</v>
      </c>
      <c r="J651" s="15">
        <f t="shared" si="95"/>
        <v>1</v>
      </c>
      <c r="K651" s="15">
        <f t="shared" si="96"/>
        <v>4000</v>
      </c>
      <c r="L651" s="58">
        <f>'Luxjacky Assumptions Monthly'!$M$8*'Luxjacky Original'!G651</f>
        <v>58750</v>
      </c>
      <c r="M651" s="58">
        <f>'Luxjacky Assumptions Monthly'!$M$6*'Luxjacky Assumptions Monthly'!$M$8*'Luxjacky Original'!F651</f>
        <v>3890</v>
      </c>
      <c r="N651" s="58">
        <f t="shared" si="98"/>
        <v>66640</v>
      </c>
      <c r="O651" s="58"/>
    </row>
    <row r="652" spans="1:15" x14ac:dyDescent="0.3">
      <c r="A652" s="60">
        <v>43020</v>
      </c>
      <c r="B652" s="15">
        <f t="shared" si="90"/>
        <v>2017</v>
      </c>
      <c r="C652" s="15">
        <f t="shared" si="91"/>
        <v>10</v>
      </c>
      <c r="D652" s="15">
        <f t="shared" si="92"/>
        <v>5</v>
      </c>
      <c r="E652" s="15">
        <f t="shared" si="93"/>
        <v>0</v>
      </c>
      <c r="F652" s="15">
        <v>7642</v>
      </c>
      <c r="G652" s="15">
        <v>0</v>
      </c>
      <c r="H652" s="62">
        <f t="shared" si="94"/>
        <v>130.84439487826626</v>
      </c>
      <c r="I652" s="62">
        <f t="shared" si="97"/>
        <v>138</v>
      </c>
      <c r="J652" s="15">
        <f t="shared" si="95"/>
        <v>0</v>
      </c>
      <c r="K652" s="15">
        <f t="shared" si="96"/>
        <v>0</v>
      </c>
      <c r="L652" s="58">
        <f>'Luxjacky Assumptions Monthly'!$M$8*'Luxjacky Original'!G652</f>
        <v>0</v>
      </c>
      <c r="M652" s="58">
        <f>'Luxjacky Assumptions Monthly'!$M$6*'Luxjacky Assumptions Monthly'!$M$8*'Luxjacky Original'!F652</f>
        <v>3821</v>
      </c>
      <c r="N652" s="58">
        <f t="shared" si="98"/>
        <v>3821</v>
      </c>
      <c r="O652" s="58"/>
    </row>
    <row r="653" spans="1:15" x14ac:dyDescent="0.3">
      <c r="A653" s="60">
        <v>43021</v>
      </c>
      <c r="B653" s="15">
        <f t="shared" si="90"/>
        <v>2017</v>
      </c>
      <c r="C653" s="15">
        <f t="shared" si="91"/>
        <v>10</v>
      </c>
      <c r="D653" s="15">
        <f t="shared" si="92"/>
        <v>6</v>
      </c>
      <c r="E653" s="15">
        <f t="shared" si="93"/>
        <v>1</v>
      </c>
      <c r="F653" s="15">
        <v>7491</v>
      </c>
      <c r="G653" s="15">
        <v>0</v>
      </c>
      <c r="H653" s="62">
        <f t="shared" si="94"/>
        <v>112.47265886419228</v>
      </c>
      <c r="I653" s="62">
        <f t="shared" si="97"/>
        <v>151</v>
      </c>
      <c r="J653" s="15">
        <f t="shared" si="95"/>
        <v>0</v>
      </c>
      <c r="K653" s="15">
        <f t="shared" si="96"/>
        <v>0</v>
      </c>
      <c r="L653" s="58">
        <f>'Luxjacky Assumptions Monthly'!$M$8*'Luxjacky Original'!G653</f>
        <v>0</v>
      </c>
      <c r="M653" s="58">
        <f>'Luxjacky Assumptions Monthly'!$M$6*'Luxjacky Assumptions Monthly'!$M$8*'Luxjacky Original'!F653</f>
        <v>3745.5</v>
      </c>
      <c r="N653" s="58">
        <f t="shared" si="98"/>
        <v>3745.5</v>
      </c>
      <c r="O653" s="58"/>
    </row>
    <row r="654" spans="1:15" x14ac:dyDescent="0.3">
      <c r="A654" s="60">
        <v>43022</v>
      </c>
      <c r="B654" s="15">
        <f t="shared" si="90"/>
        <v>2017</v>
      </c>
      <c r="C654" s="15">
        <f t="shared" si="91"/>
        <v>10</v>
      </c>
      <c r="D654" s="15">
        <f t="shared" si="92"/>
        <v>7</v>
      </c>
      <c r="E654" s="15">
        <f t="shared" si="93"/>
        <v>1</v>
      </c>
      <c r="F654" s="15">
        <v>7364</v>
      </c>
      <c r="G654" s="15">
        <v>0</v>
      </c>
      <c r="H654" s="62">
        <f t="shared" si="94"/>
        <v>74.553180454191917</v>
      </c>
      <c r="I654" s="62">
        <f t="shared" si="97"/>
        <v>127</v>
      </c>
      <c r="J654" s="15">
        <f t="shared" si="95"/>
        <v>0</v>
      </c>
      <c r="K654" s="15">
        <f t="shared" si="96"/>
        <v>0</v>
      </c>
      <c r="L654" s="58">
        <f>'Luxjacky Assumptions Monthly'!$M$8*'Luxjacky Original'!G654</f>
        <v>0</v>
      </c>
      <c r="M654" s="58">
        <f>'Luxjacky Assumptions Monthly'!$M$6*'Luxjacky Assumptions Monthly'!$M$8*'Luxjacky Original'!F654</f>
        <v>3682</v>
      </c>
      <c r="N654" s="58">
        <f t="shared" si="98"/>
        <v>3682</v>
      </c>
      <c r="O654" s="58"/>
    </row>
    <row r="655" spans="1:15" x14ac:dyDescent="0.3">
      <c r="A655" s="60">
        <v>43023</v>
      </c>
      <c r="B655" s="15">
        <f t="shared" si="90"/>
        <v>2017</v>
      </c>
      <c r="C655" s="15">
        <f t="shared" si="91"/>
        <v>10</v>
      </c>
      <c r="D655" s="15">
        <f t="shared" si="92"/>
        <v>1</v>
      </c>
      <c r="E655" s="15">
        <f t="shared" si="93"/>
        <v>0</v>
      </c>
      <c r="F655" s="15">
        <v>7296</v>
      </c>
      <c r="G655" s="15">
        <v>0</v>
      </c>
      <c r="H655" s="62">
        <f t="shared" si="94"/>
        <v>158.71706625951748</v>
      </c>
      <c r="I655" s="62">
        <f t="shared" si="97"/>
        <v>68</v>
      </c>
      <c r="J655" s="15">
        <f t="shared" si="95"/>
        <v>0</v>
      </c>
      <c r="K655" s="15">
        <f t="shared" si="96"/>
        <v>0</v>
      </c>
      <c r="L655" s="58">
        <f>'Luxjacky Assumptions Monthly'!$M$8*'Luxjacky Original'!G655</f>
        <v>0</v>
      </c>
      <c r="M655" s="58">
        <f>'Luxjacky Assumptions Monthly'!$M$6*'Luxjacky Assumptions Monthly'!$M$8*'Luxjacky Original'!F655</f>
        <v>3648</v>
      </c>
      <c r="N655" s="58">
        <f t="shared" si="98"/>
        <v>3648</v>
      </c>
      <c r="O655" s="58"/>
    </row>
    <row r="656" spans="1:15" x14ac:dyDescent="0.3">
      <c r="A656" s="60">
        <v>43024</v>
      </c>
      <c r="B656" s="15">
        <f t="shared" si="90"/>
        <v>2017</v>
      </c>
      <c r="C656" s="15">
        <f t="shared" si="91"/>
        <v>10</v>
      </c>
      <c r="D656" s="15">
        <f t="shared" si="92"/>
        <v>2</v>
      </c>
      <c r="E656" s="15">
        <f t="shared" si="93"/>
        <v>0</v>
      </c>
      <c r="F656" s="15">
        <v>7143</v>
      </c>
      <c r="G656" s="15">
        <v>0</v>
      </c>
      <c r="H656" s="62">
        <f t="shared" si="94"/>
        <v>163.33474850129383</v>
      </c>
      <c r="I656" s="62">
        <f t="shared" si="97"/>
        <v>153</v>
      </c>
      <c r="J656" s="15">
        <f t="shared" si="95"/>
        <v>0</v>
      </c>
      <c r="K656" s="15">
        <f t="shared" si="96"/>
        <v>0</v>
      </c>
      <c r="L656" s="58">
        <f>'Luxjacky Assumptions Monthly'!$M$8*'Luxjacky Original'!G656</f>
        <v>0</v>
      </c>
      <c r="M656" s="58">
        <f>'Luxjacky Assumptions Monthly'!$M$6*'Luxjacky Assumptions Monthly'!$M$8*'Luxjacky Original'!F656</f>
        <v>3571.5</v>
      </c>
      <c r="N656" s="58">
        <f t="shared" si="98"/>
        <v>3571.5</v>
      </c>
      <c r="O656" s="58"/>
    </row>
    <row r="657" spans="1:15" x14ac:dyDescent="0.3">
      <c r="A657" s="60">
        <v>43025</v>
      </c>
      <c r="B657" s="15">
        <f t="shared" si="90"/>
        <v>2017</v>
      </c>
      <c r="C657" s="15">
        <f t="shared" si="91"/>
        <v>10</v>
      </c>
      <c r="D657" s="15">
        <f t="shared" si="92"/>
        <v>3</v>
      </c>
      <c r="E657" s="15">
        <f t="shared" si="93"/>
        <v>0</v>
      </c>
      <c r="F657" s="15">
        <v>6985</v>
      </c>
      <c r="G657" s="15">
        <v>0</v>
      </c>
      <c r="H657" s="62">
        <f t="shared" si="94"/>
        <v>160.7241407865553</v>
      </c>
      <c r="I657" s="62">
        <f t="shared" si="97"/>
        <v>158</v>
      </c>
      <c r="J657" s="15">
        <f t="shared" si="95"/>
        <v>0</v>
      </c>
      <c r="K657" s="15">
        <f t="shared" si="96"/>
        <v>0</v>
      </c>
      <c r="L657" s="58">
        <f>'Luxjacky Assumptions Monthly'!$M$8*'Luxjacky Original'!G657</f>
        <v>0</v>
      </c>
      <c r="M657" s="58">
        <f>'Luxjacky Assumptions Monthly'!$M$6*'Luxjacky Assumptions Monthly'!$M$8*'Luxjacky Original'!F657</f>
        <v>3492.5</v>
      </c>
      <c r="N657" s="58">
        <f t="shared" si="98"/>
        <v>3492.5</v>
      </c>
      <c r="O657" s="58"/>
    </row>
    <row r="658" spans="1:15" x14ac:dyDescent="0.3">
      <c r="A658" s="60">
        <v>43026</v>
      </c>
      <c r="B658" s="15">
        <f t="shared" si="90"/>
        <v>2017</v>
      </c>
      <c r="C658" s="15">
        <f t="shared" si="91"/>
        <v>10</v>
      </c>
      <c r="D658" s="15">
        <f t="shared" si="92"/>
        <v>4</v>
      </c>
      <c r="E658" s="15">
        <f t="shared" si="93"/>
        <v>0</v>
      </c>
      <c r="F658" s="15">
        <v>6822</v>
      </c>
      <c r="G658" s="15">
        <v>0</v>
      </c>
      <c r="H658" s="62">
        <f t="shared" si="94"/>
        <v>150.0955713739236</v>
      </c>
      <c r="I658" s="62">
        <f t="shared" si="97"/>
        <v>163</v>
      </c>
      <c r="J658" s="15">
        <f t="shared" si="95"/>
        <v>0</v>
      </c>
      <c r="K658" s="15">
        <f t="shared" si="96"/>
        <v>0</v>
      </c>
      <c r="L658" s="58">
        <f>'Luxjacky Assumptions Monthly'!$M$8*'Luxjacky Original'!G658</f>
        <v>0</v>
      </c>
      <c r="M658" s="58">
        <f>'Luxjacky Assumptions Monthly'!$M$6*'Luxjacky Assumptions Monthly'!$M$8*'Luxjacky Original'!F658</f>
        <v>3411</v>
      </c>
      <c r="N658" s="58">
        <f t="shared" si="98"/>
        <v>3411</v>
      </c>
      <c r="O658" s="58"/>
    </row>
    <row r="659" spans="1:15" x14ac:dyDescent="0.3">
      <c r="A659" s="60">
        <v>43027</v>
      </c>
      <c r="B659" s="15">
        <f t="shared" si="90"/>
        <v>2017</v>
      </c>
      <c r="C659" s="15">
        <f t="shared" si="91"/>
        <v>10</v>
      </c>
      <c r="D659" s="15">
        <f t="shared" si="92"/>
        <v>5</v>
      </c>
      <c r="E659" s="15">
        <f t="shared" si="93"/>
        <v>0</v>
      </c>
      <c r="F659" s="15">
        <v>6678</v>
      </c>
      <c r="G659" s="15">
        <v>0</v>
      </c>
      <c r="H659" s="62">
        <f t="shared" si="94"/>
        <v>130.84439487826626</v>
      </c>
      <c r="I659" s="62">
        <f t="shared" si="97"/>
        <v>144</v>
      </c>
      <c r="J659" s="15">
        <f t="shared" si="95"/>
        <v>0</v>
      </c>
      <c r="K659" s="15">
        <f t="shared" si="96"/>
        <v>0</v>
      </c>
      <c r="L659" s="58">
        <f>'Luxjacky Assumptions Monthly'!$M$8*'Luxjacky Original'!G659</f>
        <v>0</v>
      </c>
      <c r="M659" s="58">
        <f>'Luxjacky Assumptions Monthly'!$M$6*'Luxjacky Assumptions Monthly'!$M$8*'Luxjacky Original'!F659</f>
        <v>3339</v>
      </c>
      <c r="N659" s="58">
        <f t="shared" si="98"/>
        <v>3339</v>
      </c>
      <c r="O659" s="58"/>
    </row>
    <row r="660" spans="1:15" x14ac:dyDescent="0.3">
      <c r="A660" s="60">
        <v>43028</v>
      </c>
      <c r="B660" s="15">
        <f t="shared" si="90"/>
        <v>2017</v>
      </c>
      <c r="C660" s="15">
        <f t="shared" si="91"/>
        <v>10</v>
      </c>
      <c r="D660" s="15">
        <f t="shared" si="92"/>
        <v>6</v>
      </c>
      <c r="E660" s="15">
        <f t="shared" si="93"/>
        <v>1</v>
      </c>
      <c r="F660" s="15">
        <v>6539</v>
      </c>
      <c r="G660" s="15">
        <v>0</v>
      </c>
      <c r="H660" s="62">
        <f t="shared" si="94"/>
        <v>112.47265886419228</v>
      </c>
      <c r="I660" s="62">
        <f t="shared" si="97"/>
        <v>139</v>
      </c>
      <c r="J660" s="15">
        <f t="shared" si="95"/>
        <v>0</v>
      </c>
      <c r="K660" s="15">
        <f t="shared" si="96"/>
        <v>0</v>
      </c>
      <c r="L660" s="58">
        <f>'Luxjacky Assumptions Monthly'!$M$8*'Luxjacky Original'!G660</f>
        <v>0</v>
      </c>
      <c r="M660" s="58">
        <f>'Luxjacky Assumptions Monthly'!$M$6*'Luxjacky Assumptions Monthly'!$M$8*'Luxjacky Original'!F660</f>
        <v>3269.5</v>
      </c>
      <c r="N660" s="58">
        <f t="shared" si="98"/>
        <v>3269.5</v>
      </c>
      <c r="O660" s="58"/>
    </row>
    <row r="661" spans="1:15" x14ac:dyDescent="0.3">
      <c r="A661" s="60">
        <v>43029</v>
      </c>
      <c r="B661" s="15">
        <f t="shared" si="90"/>
        <v>2017</v>
      </c>
      <c r="C661" s="15">
        <f t="shared" si="91"/>
        <v>10</v>
      </c>
      <c r="D661" s="15">
        <f t="shared" si="92"/>
        <v>7</v>
      </c>
      <c r="E661" s="15">
        <f t="shared" si="93"/>
        <v>1</v>
      </c>
      <c r="F661" s="15">
        <v>6430</v>
      </c>
      <c r="G661" s="15">
        <v>0</v>
      </c>
      <c r="H661" s="62">
        <f t="shared" si="94"/>
        <v>74.553180454191917</v>
      </c>
      <c r="I661" s="62">
        <f t="shared" si="97"/>
        <v>109</v>
      </c>
      <c r="J661" s="15">
        <f t="shared" si="95"/>
        <v>0</v>
      </c>
      <c r="K661" s="15">
        <f t="shared" si="96"/>
        <v>0</v>
      </c>
      <c r="L661" s="58">
        <f>'Luxjacky Assumptions Monthly'!$M$8*'Luxjacky Original'!G661</f>
        <v>0</v>
      </c>
      <c r="M661" s="58">
        <f>'Luxjacky Assumptions Monthly'!$M$6*'Luxjacky Assumptions Monthly'!$M$8*'Luxjacky Original'!F661</f>
        <v>3215</v>
      </c>
      <c r="N661" s="58">
        <f t="shared" si="98"/>
        <v>3215</v>
      </c>
      <c r="O661" s="58"/>
    </row>
    <row r="662" spans="1:15" x14ac:dyDescent="0.3">
      <c r="A662" s="60">
        <v>43030</v>
      </c>
      <c r="B662" s="15">
        <f t="shared" si="90"/>
        <v>2017</v>
      </c>
      <c r="C662" s="15">
        <f t="shared" si="91"/>
        <v>10</v>
      </c>
      <c r="D662" s="15">
        <f t="shared" si="92"/>
        <v>1</v>
      </c>
      <c r="E662" s="15">
        <f t="shared" si="93"/>
        <v>0</v>
      </c>
      <c r="F662" s="15">
        <v>6359</v>
      </c>
      <c r="G662" s="15">
        <v>0</v>
      </c>
      <c r="H662" s="62">
        <f t="shared" si="94"/>
        <v>158.71706625951748</v>
      </c>
      <c r="I662" s="62">
        <f t="shared" si="97"/>
        <v>71</v>
      </c>
      <c r="J662" s="15">
        <f t="shared" si="95"/>
        <v>0</v>
      </c>
      <c r="K662" s="15">
        <f t="shared" si="96"/>
        <v>0</v>
      </c>
      <c r="L662" s="58">
        <f>'Luxjacky Assumptions Monthly'!$M$8*'Luxjacky Original'!G662</f>
        <v>0</v>
      </c>
      <c r="M662" s="58">
        <f>'Luxjacky Assumptions Monthly'!$M$6*'Luxjacky Assumptions Monthly'!$M$8*'Luxjacky Original'!F662</f>
        <v>3179.5</v>
      </c>
      <c r="N662" s="58">
        <f t="shared" si="98"/>
        <v>3179.5</v>
      </c>
      <c r="O662" s="58"/>
    </row>
    <row r="663" spans="1:15" x14ac:dyDescent="0.3">
      <c r="A663" s="60">
        <v>43031</v>
      </c>
      <c r="B663" s="15">
        <f t="shared" si="90"/>
        <v>2017</v>
      </c>
      <c r="C663" s="15">
        <f t="shared" si="91"/>
        <v>10</v>
      </c>
      <c r="D663" s="15">
        <f t="shared" si="92"/>
        <v>2</v>
      </c>
      <c r="E663" s="15">
        <f t="shared" si="93"/>
        <v>0</v>
      </c>
      <c r="F663" s="15">
        <v>6192</v>
      </c>
      <c r="G663" s="15">
        <v>0</v>
      </c>
      <c r="H663" s="62">
        <f t="shared" si="94"/>
        <v>163.33474850129383</v>
      </c>
      <c r="I663" s="62">
        <f t="shared" si="97"/>
        <v>167</v>
      </c>
      <c r="J663" s="15">
        <f t="shared" si="95"/>
        <v>0</v>
      </c>
      <c r="K663" s="15">
        <f t="shared" si="96"/>
        <v>0</v>
      </c>
      <c r="L663" s="58">
        <f>'Luxjacky Assumptions Monthly'!$M$8*'Luxjacky Original'!G663</f>
        <v>0</v>
      </c>
      <c r="M663" s="58">
        <f>'Luxjacky Assumptions Monthly'!$M$6*'Luxjacky Assumptions Monthly'!$M$8*'Luxjacky Original'!F663</f>
        <v>3096</v>
      </c>
      <c r="N663" s="58">
        <f t="shared" si="98"/>
        <v>3096</v>
      </c>
      <c r="O663" s="58"/>
    </row>
    <row r="664" spans="1:15" x14ac:dyDescent="0.3">
      <c r="A664" s="60">
        <v>43032</v>
      </c>
      <c r="B664" s="15">
        <f t="shared" si="90"/>
        <v>2017</v>
      </c>
      <c r="C664" s="15">
        <f t="shared" si="91"/>
        <v>10</v>
      </c>
      <c r="D664" s="15">
        <f t="shared" si="92"/>
        <v>3</v>
      </c>
      <c r="E664" s="15">
        <f t="shared" si="93"/>
        <v>0</v>
      </c>
      <c r="F664" s="15">
        <v>6027</v>
      </c>
      <c r="G664" s="15">
        <v>0</v>
      </c>
      <c r="H664" s="62">
        <f t="shared" si="94"/>
        <v>160.7241407865553</v>
      </c>
      <c r="I664" s="62">
        <f t="shared" si="97"/>
        <v>165</v>
      </c>
      <c r="J664" s="15">
        <f t="shared" si="95"/>
        <v>0</v>
      </c>
      <c r="K664" s="15">
        <f t="shared" si="96"/>
        <v>0</v>
      </c>
      <c r="L664" s="58">
        <f>'Luxjacky Assumptions Monthly'!$M$8*'Luxjacky Original'!G664</f>
        <v>0</v>
      </c>
      <c r="M664" s="58">
        <f>'Luxjacky Assumptions Monthly'!$M$6*'Luxjacky Assumptions Monthly'!$M$8*'Luxjacky Original'!F664</f>
        <v>3013.5</v>
      </c>
      <c r="N664" s="58">
        <f t="shared" si="98"/>
        <v>3013.5</v>
      </c>
      <c r="O664" s="58"/>
    </row>
    <row r="665" spans="1:15" x14ac:dyDescent="0.3">
      <c r="A665" s="60">
        <v>43033</v>
      </c>
      <c r="B665" s="15">
        <f t="shared" si="90"/>
        <v>2017</v>
      </c>
      <c r="C665" s="15">
        <f t="shared" si="91"/>
        <v>10</v>
      </c>
      <c r="D665" s="15">
        <f t="shared" si="92"/>
        <v>4</v>
      </c>
      <c r="E665" s="15">
        <f t="shared" si="93"/>
        <v>0</v>
      </c>
      <c r="F665" s="15">
        <v>5871</v>
      </c>
      <c r="G665" s="15">
        <v>0</v>
      </c>
      <c r="H665" s="62">
        <f t="shared" si="94"/>
        <v>150.0955713739236</v>
      </c>
      <c r="I665" s="62">
        <f t="shared" si="97"/>
        <v>156</v>
      </c>
      <c r="J665" s="15">
        <f t="shared" si="95"/>
        <v>0</v>
      </c>
      <c r="K665" s="15">
        <f t="shared" si="96"/>
        <v>0</v>
      </c>
      <c r="L665" s="58">
        <f>'Luxjacky Assumptions Monthly'!$M$8*'Luxjacky Original'!G665</f>
        <v>0</v>
      </c>
      <c r="M665" s="58">
        <f>'Luxjacky Assumptions Monthly'!$M$6*'Luxjacky Assumptions Monthly'!$M$8*'Luxjacky Original'!F665</f>
        <v>2935.5</v>
      </c>
      <c r="N665" s="58">
        <f t="shared" si="98"/>
        <v>2935.5</v>
      </c>
      <c r="O665" s="58"/>
    </row>
    <row r="666" spans="1:15" x14ac:dyDescent="0.3">
      <c r="A666" s="60">
        <v>43034</v>
      </c>
      <c r="B666" s="15">
        <f t="shared" si="90"/>
        <v>2017</v>
      </c>
      <c r="C666" s="15">
        <f t="shared" si="91"/>
        <v>10</v>
      </c>
      <c r="D666" s="15">
        <f t="shared" si="92"/>
        <v>5</v>
      </c>
      <c r="E666" s="15">
        <f t="shared" si="93"/>
        <v>0</v>
      </c>
      <c r="F666" s="15">
        <v>5723</v>
      </c>
      <c r="G666" s="15">
        <v>0</v>
      </c>
      <c r="H666" s="62">
        <f t="shared" si="94"/>
        <v>130.84439487826626</v>
      </c>
      <c r="I666" s="62">
        <f t="shared" si="97"/>
        <v>148</v>
      </c>
      <c r="J666" s="15">
        <f t="shared" si="95"/>
        <v>0</v>
      </c>
      <c r="K666" s="15">
        <f t="shared" si="96"/>
        <v>0</v>
      </c>
      <c r="L666" s="58">
        <f>'Luxjacky Assumptions Monthly'!$M$8*'Luxjacky Original'!G666</f>
        <v>0</v>
      </c>
      <c r="M666" s="58">
        <f>'Luxjacky Assumptions Monthly'!$M$6*'Luxjacky Assumptions Monthly'!$M$8*'Luxjacky Original'!F666</f>
        <v>2861.5</v>
      </c>
      <c r="N666" s="58">
        <f t="shared" si="98"/>
        <v>2861.5</v>
      </c>
      <c r="O666" s="58"/>
    </row>
    <row r="667" spans="1:15" x14ac:dyDescent="0.3">
      <c r="A667" s="60">
        <v>43035</v>
      </c>
      <c r="B667" s="15">
        <f t="shared" si="90"/>
        <v>2017</v>
      </c>
      <c r="C667" s="15">
        <f t="shared" si="91"/>
        <v>10</v>
      </c>
      <c r="D667" s="15">
        <f t="shared" si="92"/>
        <v>6</v>
      </c>
      <c r="E667" s="15">
        <f t="shared" si="93"/>
        <v>1</v>
      </c>
      <c r="F667" s="15">
        <v>5593</v>
      </c>
      <c r="G667" s="15">
        <v>0</v>
      </c>
      <c r="H667" s="62">
        <f t="shared" si="94"/>
        <v>112.47265886419228</v>
      </c>
      <c r="I667" s="62">
        <f t="shared" si="97"/>
        <v>130</v>
      </c>
      <c r="J667" s="15">
        <f t="shared" si="95"/>
        <v>0</v>
      </c>
      <c r="K667" s="15">
        <f t="shared" si="96"/>
        <v>0</v>
      </c>
      <c r="L667" s="58">
        <f>'Luxjacky Assumptions Monthly'!$M$8*'Luxjacky Original'!G667</f>
        <v>0</v>
      </c>
      <c r="M667" s="58">
        <f>'Luxjacky Assumptions Monthly'!$M$6*'Luxjacky Assumptions Monthly'!$M$8*'Luxjacky Original'!F667</f>
        <v>2796.5</v>
      </c>
      <c r="N667" s="58">
        <f t="shared" si="98"/>
        <v>2796.5</v>
      </c>
      <c r="O667" s="58"/>
    </row>
    <row r="668" spans="1:15" x14ac:dyDescent="0.3">
      <c r="A668" s="60">
        <v>43036</v>
      </c>
      <c r="B668" s="15">
        <f t="shared" si="90"/>
        <v>2017</v>
      </c>
      <c r="C668" s="15">
        <f t="shared" si="91"/>
        <v>10</v>
      </c>
      <c r="D668" s="15">
        <f t="shared" si="92"/>
        <v>7</v>
      </c>
      <c r="E668" s="15">
        <f t="shared" si="93"/>
        <v>1</v>
      </c>
      <c r="F668" s="15">
        <v>5472</v>
      </c>
      <c r="G668" s="15">
        <v>0</v>
      </c>
      <c r="H668" s="62">
        <f t="shared" si="94"/>
        <v>74.553180454191917</v>
      </c>
      <c r="I668" s="62">
        <f t="shared" si="97"/>
        <v>121</v>
      </c>
      <c r="J668" s="15">
        <f t="shared" si="95"/>
        <v>0</v>
      </c>
      <c r="K668" s="15">
        <f t="shared" si="96"/>
        <v>0</v>
      </c>
      <c r="L668" s="58">
        <f>'Luxjacky Assumptions Monthly'!$M$8*'Luxjacky Original'!G668</f>
        <v>0</v>
      </c>
      <c r="M668" s="58">
        <f>'Luxjacky Assumptions Monthly'!$M$6*'Luxjacky Assumptions Monthly'!$M$8*'Luxjacky Original'!F668</f>
        <v>2736</v>
      </c>
      <c r="N668" s="58">
        <f t="shared" si="98"/>
        <v>2736</v>
      </c>
      <c r="O668" s="58"/>
    </row>
    <row r="669" spans="1:15" x14ac:dyDescent="0.3">
      <c r="A669" s="60">
        <v>43037</v>
      </c>
      <c r="B669" s="15">
        <f t="shared" si="90"/>
        <v>2017</v>
      </c>
      <c r="C669" s="15">
        <f t="shared" si="91"/>
        <v>10</v>
      </c>
      <c r="D669" s="15">
        <f t="shared" si="92"/>
        <v>1</v>
      </c>
      <c r="E669" s="15">
        <f t="shared" si="93"/>
        <v>0</v>
      </c>
      <c r="F669" s="15">
        <v>5401</v>
      </c>
      <c r="G669" s="15">
        <v>0</v>
      </c>
      <c r="H669" s="62">
        <f t="shared" si="94"/>
        <v>158.71706625951748</v>
      </c>
      <c r="I669" s="62">
        <f t="shared" si="97"/>
        <v>71</v>
      </c>
      <c r="J669" s="15">
        <f t="shared" si="95"/>
        <v>0</v>
      </c>
      <c r="K669" s="15">
        <f t="shared" si="96"/>
        <v>0</v>
      </c>
      <c r="L669" s="58">
        <f>'Luxjacky Assumptions Monthly'!$M$8*'Luxjacky Original'!G669</f>
        <v>0</v>
      </c>
      <c r="M669" s="58">
        <f>'Luxjacky Assumptions Monthly'!$M$6*'Luxjacky Assumptions Monthly'!$M$8*'Luxjacky Original'!F669</f>
        <v>2700.5</v>
      </c>
      <c r="N669" s="58">
        <f t="shared" si="98"/>
        <v>2700.5</v>
      </c>
      <c r="O669" s="58"/>
    </row>
    <row r="670" spans="1:15" x14ac:dyDescent="0.3">
      <c r="A670" s="60">
        <v>43038</v>
      </c>
      <c r="B670" s="15">
        <f t="shared" si="90"/>
        <v>2017</v>
      </c>
      <c r="C670" s="15">
        <f t="shared" si="91"/>
        <v>10</v>
      </c>
      <c r="D670" s="15">
        <f t="shared" si="92"/>
        <v>2</v>
      </c>
      <c r="E670" s="15">
        <f t="shared" si="93"/>
        <v>0</v>
      </c>
      <c r="F670" s="15">
        <v>5252</v>
      </c>
      <c r="G670" s="15">
        <v>0</v>
      </c>
      <c r="H670" s="62">
        <f t="shared" si="94"/>
        <v>163.33474850129383</v>
      </c>
      <c r="I670" s="62">
        <f t="shared" si="97"/>
        <v>149</v>
      </c>
      <c r="J670" s="15">
        <f t="shared" si="95"/>
        <v>0</v>
      </c>
      <c r="K670" s="15">
        <f t="shared" si="96"/>
        <v>0</v>
      </c>
      <c r="L670" s="58">
        <f>'Luxjacky Assumptions Monthly'!$M$8*'Luxjacky Original'!G670</f>
        <v>0</v>
      </c>
      <c r="M670" s="58">
        <f>'Luxjacky Assumptions Monthly'!$M$6*'Luxjacky Assumptions Monthly'!$M$8*'Luxjacky Original'!F670</f>
        <v>2626</v>
      </c>
      <c r="N670" s="58">
        <f t="shared" si="98"/>
        <v>2626</v>
      </c>
      <c r="O670" s="58"/>
    </row>
    <row r="671" spans="1:15" x14ac:dyDescent="0.3">
      <c r="A671" s="60">
        <v>43039</v>
      </c>
      <c r="B671" s="15">
        <f t="shared" si="90"/>
        <v>2017</v>
      </c>
      <c r="C671" s="15">
        <f t="shared" si="91"/>
        <v>10</v>
      </c>
      <c r="D671" s="15">
        <f t="shared" si="92"/>
        <v>3</v>
      </c>
      <c r="E671" s="15">
        <f t="shared" si="93"/>
        <v>0</v>
      </c>
      <c r="F671" s="15">
        <v>5087</v>
      </c>
      <c r="G671" s="15">
        <v>0</v>
      </c>
      <c r="H671" s="62">
        <f t="shared" si="94"/>
        <v>160.7241407865553</v>
      </c>
      <c r="I671" s="62">
        <f t="shared" si="97"/>
        <v>165</v>
      </c>
      <c r="J671" s="15">
        <f t="shared" si="95"/>
        <v>0</v>
      </c>
      <c r="K671" s="15">
        <f t="shared" si="96"/>
        <v>0</v>
      </c>
      <c r="L671" s="58">
        <f>'Luxjacky Assumptions Monthly'!$M$8*'Luxjacky Original'!G671</f>
        <v>0</v>
      </c>
      <c r="M671" s="58">
        <f>'Luxjacky Assumptions Monthly'!$M$6*'Luxjacky Assumptions Monthly'!$M$8*'Luxjacky Original'!F671</f>
        <v>2543.5</v>
      </c>
      <c r="N671" s="58">
        <f t="shared" si="98"/>
        <v>2543.5</v>
      </c>
      <c r="O671" s="58"/>
    </row>
    <row r="672" spans="1:15" x14ac:dyDescent="0.3">
      <c r="A672" s="60">
        <v>43040</v>
      </c>
      <c r="B672" s="15">
        <f t="shared" si="90"/>
        <v>2017</v>
      </c>
      <c r="C672" s="15">
        <f t="shared" si="91"/>
        <v>11</v>
      </c>
      <c r="D672" s="15">
        <f t="shared" si="92"/>
        <v>4</v>
      </c>
      <c r="E672" s="15">
        <f t="shared" si="93"/>
        <v>0</v>
      </c>
      <c r="F672" s="15">
        <v>4937</v>
      </c>
      <c r="G672" s="15">
        <v>0</v>
      </c>
      <c r="H672" s="62">
        <f t="shared" si="94"/>
        <v>152.17903188709232</v>
      </c>
      <c r="I672" s="62">
        <f t="shared" si="97"/>
        <v>150</v>
      </c>
      <c r="J672" s="15">
        <f t="shared" si="95"/>
        <v>0</v>
      </c>
      <c r="K672" s="15">
        <f t="shared" si="96"/>
        <v>0</v>
      </c>
      <c r="L672" s="58">
        <f>'Luxjacky Assumptions Monthly'!$M$8*'Luxjacky Original'!G672</f>
        <v>0</v>
      </c>
      <c r="M672" s="58">
        <f>'Luxjacky Assumptions Monthly'!$M$6*'Luxjacky Assumptions Monthly'!$M$8*'Luxjacky Original'!F672</f>
        <v>2468.5</v>
      </c>
      <c r="N672" s="58">
        <f t="shared" si="98"/>
        <v>2468.5</v>
      </c>
      <c r="O672" s="58"/>
    </row>
    <row r="673" spans="1:15" x14ac:dyDescent="0.3">
      <c r="A673" s="60">
        <v>43041</v>
      </c>
      <c r="B673" s="15">
        <f t="shared" si="90"/>
        <v>2017</v>
      </c>
      <c r="C673" s="15">
        <f t="shared" si="91"/>
        <v>11</v>
      </c>
      <c r="D673" s="15">
        <f t="shared" si="92"/>
        <v>5</v>
      </c>
      <c r="E673" s="15">
        <f t="shared" si="93"/>
        <v>0</v>
      </c>
      <c r="F673" s="15">
        <v>4782</v>
      </c>
      <c r="G673" s="15">
        <v>0</v>
      </c>
      <c r="H673" s="62">
        <f t="shared" si="94"/>
        <v>132.927855391435</v>
      </c>
      <c r="I673" s="62">
        <f t="shared" si="97"/>
        <v>155</v>
      </c>
      <c r="J673" s="15">
        <f t="shared" si="95"/>
        <v>0</v>
      </c>
      <c r="K673" s="15">
        <f t="shared" si="96"/>
        <v>0</v>
      </c>
      <c r="L673" s="58">
        <f>'Luxjacky Assumptions Monthly'!$M$8*'Luxjacky Original'!G673</f>
        <v>0</v>
      </c>
      <c r="M673" s="58">
        <f>'Luxjacky Assumptions Monthly'!$M$6*'Luxjacky Assumptions Monthly'!$M$8*'Luxjacky Original'!F673</f>
        <v>2391</v>
      </c>
      <c r="N673" s="58">
        <f t="shared" si="98"/>
        <v>2391</v>
      </c>
      <c r="O673" s="58"/>
    </row>
    <row r="674" spans="1:15" x14ac:dyDescent="0.3">
      <c r="A674" s="60">
        <v>43042</v>
      </c>
      <c r="B674" s="15">
        <f t="shared" si="90"/>
        <v>2017</v>
      </c>
      <c r="C674" s="15">
        <f t="shared" si="91"/>
        <v>11</v>
      </c>
      <c r="D674" s="15">
        <f t="shared" si="92"/>
        <v>6</v>
      </c>
      <c r="E674" s="15">
        <f t="shared" si="93"/>
        <v>1</v>
      </c>
      <c r="F674" s="15">
        <v>4649</v>
      </c>
      <c r="G674" s="15">
        <v>0</v>
      </c>
      <c r="H674" s="62">
        <f t="shared" si="94"/>
        <v>114.55611937736101</v>
      </c>
      <c r="I674" s="62">
        <f t="shared" si="97"/>
        <v>133</v>
      </c>
      <c r="J674" s="15">
        <f t="shared" si="95"/>
        <v>0</v>
      </c>
      <c r="K674" s="15">
        <f t="shared" si="96"/>
        <v>0</v>
      </c>
      <c r="L674" s="58">
        <f>'Luxjacky Assumptions Monthly'!$M$8*'Luxjacky Original'!G674</f>
        <v>0</v>
      </c>
      <c r="M674" s="58">
        <f>'Luxjacky Assumptions Monthly'!$M$6*'Luxjacky Assumptions Monthly'!$M$8*'Luxjacky Original'!F674</f>
        <v>2324.5</v>
      </c>
      <c r="N674" s="58">
        <f t="shared" si="98"/>
        <v>2324.5</v>
      </c>
      <c r="O674" s="58"/>
    </row>
    <row r="675" spans="1:15" x14ac:dyDescent="0.3">
      <c r="A675" s="60">
        <v>43043</v>
      </c>
      <c r="B675" s="15">
        <f t="shared" si="90"/>
        <v>2017</v>
      </c>
      <c r="C675" s="15">
        <f t="shared" si="91"/>
        <v>11</v>
      </c>
      <c r="D675" s="15">
        <f t="shared" si="92"/>
        <v>7</v>
      </c>
      <c r="E675" s="15">
        <f t="shared" si="93"/>
        <v>1</v>
      </c>
      <c r="F675" s="15">
        <v>4541</v>
      </c>
      <c r="G675" s="15">
        <v>0</v>
      </c>
      <c r="H675" s="62">
        <f t="shared" si="94"/>
        <v>76.636640967360648</v>
      </c>
      <c r="I675" s="62">
        <f t="shared" si="97"/>
        <v>108</v>
      </c>
      <c r="J675" s="15">
        <f t="shared" si="95"/>
        <v>0</v>
      </c>
      <c r="K675" s="15">
        <f t="shared" si="96"/>
        <v>0</v>
      </c>
      <c r="L675" s="58">
        <f>'Luxjacky Assumptions Monthly'!$M$8*'Luxjacky Original'!G675</f>
        <v>0</v>
      </c>
      <c r="M675" s="58">
        <f>'Luxjacky Assumptions Monthly'!$M$6*'Luxjacky Assumptions Monthly'!$M$8*'Luxjacky Original'!F675</f>
        <v>2270.5</v>
      </c>
      <c r="N675" s="58">
        <f t="shared" si="98"/>
        <v>2270.5</v>
      </c>
      <c r="O675" s="58"/>
    </row>
    <row r="676" spans="1:15" x14ac:dyDescent="0.3">
      <c r="A676" s="60">
        <v>43044</v>
      </c>
      <c r="B676" s="15">
        <f t="shared" si="90"/>
        <v>2017</v>
      </c>
      <c r="C676" s="15">
        <f t="shared" si="91"/>
        <v>11</v>
      </c>
      <c r="D676" s="15">
        <f t="shared" si="92"/>
        <v>1</v>
      </c>
      <c r="E676" s="15">
        <f t="shared" si="93"/>
        <v>0</v>
      </c>
      <c r="F676" s="15">
        <v>4458</v>
      </c>
      <c r="G676" s="15">
        <v>0</v>
      </c>
      <c r="H676" s="62">
        <f t="shared" si="94"/>
        <v>160.80052677268623</v>
      </c>
      <c r="I676" s="62">
        <f t="shared" si="97"/>
        <v>83</v>
      </c>
      <c r="J676" s="15">
        <f t="shared" si="95"/>
        <v>0</v>
      </c>
      <c r="K676" s="15">
        <f t="shared" si="96"/>
        <v>0</v>
      </c>
      <c r="L676" s="58">
        <f>'Luxjacky Assumptions Monthly'!$M$8*'Luxjacky Original'!G676</f>
        <v>0</v>
      </c>
      <c r="M676" s="58">
        <f>'Luxjacky Assumptions Monthly'!$M$6*'Luxjacky Assumptions Monthly'!$M$8*'Luxjacky Original'!F676</f>
        <v>2229</v>
      </c>
      <c r="N676" s="58">
        <f t="shared" si="98"/>
        <v>2229</v>
      </c>
      <c r="O676" s="58"/>
    </row>
    <row r="677" spans="1:15" x14ac:dyDescent="0.3">
      <c r="A677" s="60">
        <v>43045</v>
      </c>
      <c r="B677" s="15">
        <f t="shared" si="90"/>
        <v>2017</v>
      </c>
      <c r="C677" s="15">
        <f t="shared" si="91"/>
        <v>11</v>
      </c>
      <c r="D677" s="15">
        <f t="shared" si="92"/>
        <v>2</v>
      </c>
      <c r="E677" s="15">
        <f t="shared" si="93"/>
        <v>0</v>
      </c>
      <c r="F677" s="15">
        <v>4297</v>
      </c>
      <c r="G677" s="15">
        <v>0</v>
      </c>
      <c r="H677" s="62">
        <f t="shared" si="94"/>
        <v>165.41820901446255</v>
      </c>
      <c r="I677" s="62">
        <f t="shared" si="97"/>
        <v>161</v>
      </c>
      <c r="J677" s="15">
        <f t="shared" si="95"/>
        <v>0</v>
      </c>
      <c r="K677" s="15">
        <f t="shared" si="96"/>
        <v>0</v>
      </c>
      <c r="L677" s="58">
        <f>'Luxjacky Assumptions Monthly'!$M$8*'Luxjacky Original'!G677</f>
        <v>0</v>
      </c>
      <c r="M677" s="58">
        <f>'Luxjacky Assumptions Monthly'!$M$6*'Luxjacky Assumptions Monthly'!$M$8*'Luxjacky Original'!F677</f>
        <v>2148.5</v>
      </c>
      <c r="N677" s="58">
        <f t="shared" si="98"/>
        <v>2148.5</v>
      </c>
      <c r="O677" s="58"/>
    </row>
    <row r="678" spans="1:15" x14ac:dyDescent="0.3">
      <c r="A678" s="60">
        <v>43046</v>
      </c>
      <c r="B678" s="15">
        <f t="shared" si="90"/>
        <v>2017</v>
      </c>
      <c r="C678" s="15">
        <f t="shared" si="91"/>
        <v>11</v>
      </c>
      <c r="D678" s="15">
        <f t="shared" si="92"/>
        <v>3</v>
      </c>
      <c r="E678" s="15">
        <f t="shared" si="93"/>
        <v>0</v>
      </c>
      <c r="F678" s="15">
        <v>4137</v>
      </c>
      <c r="G678" s="15">
        <v>0</v>
      </c>
      <c r="H678" s="62">
        <f t="shared" si="94"/>
        <v>162.80760129972401</v>
      </c>
      <c r="I678" s="62">
        <f t="shared" si="97"/>
        <v>160</v>
      </c>
      <c r="J678" s="15">
        <f t="shared" si="95"/>
        <v>0</v>
      </c>
      <c r="K678" s="15">
        <f t="shared" si="96"/>
        <v>0</v>
      </c>
      <c r="L678" s="58">
        <f>'Luxjacky Assumptions Monthly'!$M$8*'Luxjacky Original'!G678</f>
        <v>0</v>
      </c>
      <c r="M678" s="58">
        <f>'Luxjacky Assumptions Monthly'!$M$6*'Luxjacky Assumptions Monthly'!$M$8*'Luxjacky Original'!F678</f>
        <v>2068.5</v>
      </c>
      <c r="N678" s="58">
        <f t="shared" si="98"/>
        <v>2068.5</v>
      </c>
      <c r="O678" s="58"/>
    </row>
    <row r="679" spans="1:15" x14ac:dyDescent="0.3">
      <c r="A679" s="60">
        <v>43047</v>
      </c>
      <c r="B679" s="15">
        <f t="shared" si="90"/>
        <v>2017</v>
      </c>
      <c r="C679" s="15">
        <f t="shared" si="91"/>
        <v>11</v>
      </c>
      <c r="D679" s="15">
        <f t="shared" si="92"/>
        <v>4</v>
      </c>
      <c r="E679" s="15">
        <f t="shared" si="93"/>
        <v>0</v>
      </c>
      <c r="F679" s="15">
        <v>3975</v>
      </c>
      <c r="G679" s="15">
        <v>0</v>
      </c>
      <c r="H679" s="62">
        <f t="shared" si="94"/>
        <v>152.17903188709232</v>
      </c>
      <c r="I679" s="62">
        <f t="shared" si="97"/>
        <v>162</v>
      </c>
      <c r="J679" s="15">
        <f t="shared" si="95"/>
        <v>0</v>
      </c>
      <c r="K679" s="15">
        <f t="shared" si="96"/>
        <v>0</v>
      </c>
      <c r="L679" s="58">
        <f>'Luxjacky Assumptions Monthly'!$M$8*'Luxjacky Original'!G679</f>
        <v>0</v>
      </c>
      <c r="M679" s="58">
        <f>'Luxjacky Assumptions Monthly'!$M$6*'Luxjacky Assumptions Monthly'!$M$8*'Luxjacky Original'!F679</f>
        <v>1987.5</v>
      </c>
      <c r="N679" s="58">
        <f t="shared" si="98"/>
        <v>1987.5</v>
      </c>
      <c r="O679" s="58"/>
    </row>
    <row r="680" spans="1:15" x14ac:dyDescent="0.3">
      <c r="A680" s="60">
        <v>43048</v>
      </c>
      <c r="B680" s="15">
        <f t="shared" si="90"/>
        <v>2017</v>
      </c>
      <c r="C680" s="15">
        <f t="shared" si="91"/>
        <v>11</v>
      </c>
      <c r="D680" s="15">
        <f t="shared" si="92"/>
        <v>5</v>
      </c>
      <c r="E680" s="15">
        <f t="shared" si="93"/>
        <v>0</v>
      </c>
      <c r="F680" s="15">
        <v>3827</v>
      </c>
      <c r="G680" s="15">
        <v>0</v>
      </c>
      <c r="H680" s="62">
        <f t="shared" si="94"/>
        <v>132.927855391435</v>
      </c>
      <c r="I680" s="62">
        <f t="shared" si="97"/>
        <v>148</v>
      </c>
      <c r="J680" s="15">
        <f t="shared" si="95"/>
        <v>0</v>
      </c>
      <c r="K680" s="15">
        <f t="shared" si="96"/>
        <v>0</v>
      </c>
      <c r="L680" s="58">
        <f>'Luxjacky Assumptions Monthly'!$M$8*'Luxjacky Original'!G680</f>
        <v>0</v>
      </c>
      <c r="M680" s="58">
        <f>'Luxjacky Assumptions Monthly'!$M$6*'Luxjacky Assumptions Monthly'!$M$8*'Luxjacky Original'!F680</f>
        <v>1913.5</v>
      </c>
      <c r="N680" s="58">
        <f t="shared" si="98"/>
        <v>1913.5</v>
      </c>
      <c r="O680" s="58"/>
    </row>
    <row r="681" spans="1:15" x14ac:dyDescent="0.3">
      <c r="A681" s="60">
        <v>43049</v>
      </c>
      <c r="B681" s="15">
        <f t="shared" si="90"/>
        <v>2017</v>
      </c>
      <c r="C681" s="15">
        <f t="shared" si="91"/>
        <v>11</v>
      </c>
      <c r="D681" s="15">
        <f t="shared" si="92"/>
        <v>6</v>
      </c>
      <c r="E681" s="15">
        <f t="shared" si="93"/>
        <v>1</v>
      </c>
      <c r="F681" s="15">
        <v>3687</v>
      </c>
      <c r="G681" s="15">
        <v>0</v>
      </c>
      <c r="H681" s="62">
        <f t="shared" si="94"/>
        <v>114.55611937736101</v>
      </c>
      <c r="I681" s="62">
        <f t="shared" si="97"/>
        <v>140</v>
      </c>
      <c r="J681" s="15">
        <f t="shared" si="95"/>
        <v>0</v>
      </c>
      <c r="K681" s="15">
        <f t="shared" si="96"/>
        <v>0</v>
      </c>
      <c r="L681" s="58">
        <f>'Luxjacky Assumptions Monthly'!$M$8*'Luxjacky Original'!G681</f>
        <v>0</v>
      </c>
      <c r="M681" s="58">
        <f>'Luxjacky Assumptions Monthly'!$M$6*'Luxjacky Assumptions Monthly'!$M$8*'Luxjacky Original'!F681</f>
        <v>1843.5</v>
      </c>
      <c r="N681" s="58">
        <f t="shared" si="98"/>
        <v>1843.5</v>
      </c>
      <c r="O681" s="58"/>
    </row>
    <row r="682" spans="1:15" x14ac:dyDescent="0.3">
      <c r="A682" s="60">
        <v>43050</v>
      </c>
      <c r="B682" s="15">
        <f t="shared" si="90"/>
        <v>2017</v>
      </c>
      <c r="C682" s="15">
        <f t="shared" si="91"/>
        <v>11</v>
      </c>
      <c r="D682" s="15">
        <f t="shared" si="92"/>
        <v>7</v>
      </c>
      <c r="E682" s="15">
        <f t="shared" si="93"/>
        <v>1</v>
      </c>
      <c r="F682" s="15">
        <v>3587</v>
      </c>
      <c r="G682" s="15">
        <v>0</v>
      </c>
      <c r="H682" s="62">
        <f t="shared" si="94"/>
        <v>76.636640967360648</v>
      </c>
      <c r="I682" s="62">
        <f t="shared" si="97"/>
        <v>100</v>
      </c>
      <c r="J682" s="15">
        <f t="shared" si="95"/>
        <v>0</v>
      </c>
      <c r="K682" s="15">
        <f t="shared" si="96"/>
        <v>0</v>
      </c>
      <c r="L682" s="58">
        <f>'Luxjacky Assumptions Monthly'!$M$8*'Luxjacky Original'!G682</f>
        <v>0</v>
      </c>
      <c r="M682" s="58">
        <f>'Luxjacky Assumptions Monthly'!$M$6*'Luxjacky Assumptions Monthly'!$M$8*'Luxjacky Original'!F682</f>
        <v>1793.5</v>
      </c>
      <c r="N682" s="58">
        <f t="shared" si="98"/>
        <v>1793.5</v>
      </c>
      <c r="O682" s="58"/>
    </row>
    <row r="683" spans="1:15" x14ac:dyDescent="0.3">
      <c r="A683" s="60">
        <v>43051</v>
      </c>
      <c r="B683" s="15">
        <f t="shared" si="90"/>
        <v>2017</v>
      </c>
      <c r="C683" s="15">
        <f t="shared" si="91"/>
        <v>11</v>
      </c>
      <c r="D683" s="15">
        <f t="shared" si="92"/>
        <v>1</v>
      </c>
      <c r="E683" s="15">
        <f t="shared" si="93"/>
        <v>0</v>
      </c>
      <c r="F683" s="15">
        <v>3508</v>
      </c>
      <c r="G683" s="15">
        <v>0</v>
      </c>
      <c r="H683" s="62">
        <f t="shared" si="94"/>
        <v>160.80052677268623</v>
      </c>
      <c r="I683" s="62">
        <f t="shared" si="97"/>
        <v>79</v>
      </c>
      <c r="J683" s="15">
        <f t="shared" si="95"/>
        <v>0</v>
      </c>
      <c r="K683" s="15">
        <f t="shared" si="96"/>
        <v>0</v>
      </c>
      <c r="L683" s="58">
        <f>'Luxjacky Assumptions Monthly'!$M$8*'Luxjacky Original'!G683</f>
        <v>0</v>
      </c>
      <c r="M683" s="58">
        <f>'Luxjacky Assumptions Monthly'!$M$6*'Luxjacky Assumptions Monthly'!$M$8*'Luxjacky Original'!F683</f>
        <v>1754</v>
      </c>
      <c r="N683" s="58">
        <f t="shared" si="98"/>
        <v>1754</v>
      </c>
      <c r="O683" s="58"/>
    </row>
    <row r="684" spans="1:15" x14ac:dyDescent="0.3">
      <c r="A684" s="60">
        <v>43052</v>
      </c>
      <c r="B684" s="15">
        <f t="shared" si="90"/>
        <v>2017</v>
      </c>
      <c r="C684" s="15">
        <f t="shared" si="91"/>
        <v>11</v>
      </c>
      <c r="D684" s="15">
        <f t="shared" si="92"/>
        <v>2</v>
      </c>
      <c r="E684" s="15">
        <f t="shared" si="93"/>
        <v>0</v>
      </c>
      <c r="F684" s="15">
        <v>3354</v>
      </c>
      <c r="G684" s="15">
        <v>0</v>
      </c>
      <c r="H684" s="62">
        <f t="shared" si="94"/>
        <v>165.41820901446255</v>
      </c>
      <c r="I684" s="62">
        <f t="shared" si="97"/>
        <v>154</v>
      </c>
      <c r="J684" s="15">
        <f t="shared" si="95"/>
        <v>0</v>
      </c>
      <c r="K684" s="15">
        <f t="shared" si="96"/>
        <v>0</v>
      </c>
      <c r="L684" s="58">
        <f>'Luxjacky Assumptions Monthly'!$M$8*'Luxjacky Original'!G684</f>
        <v>0</v>
      </c>
      <c r="M684" s="58">
        <f>'Luxjacky Assumptions Monthly'!$M$6*'Luxjacky Assumptions Monthly'!$M$8*'Luxjacky Original'!F684</f>
        <v>1677</v>
      </c>
      <c r="N684" s="58">
        <f t="shared" si="98"/>
        <v>1677</v>
      </c>
      <c r="O684" s="58"/>
    </row>
    <row r="685" spans="1:15" x14ac:dyDescent="0.3">
      <c r="A685" s="60">
        <v>43053</v>
      </c>
      <c r="B685" s="15">
        <f t="shared" si="90"/>
        <v>2017</v>
      </c>
      <c r="C685" s="15">
        <f t="shared" si="91"/>
        <v>11</v>
      </c>
      <c r="D685" s="15">
        <f t="shared" si="92"/>
        <v>3</v>
      </c>
      <c r="E685" s="15">
        <f t="shared" si="93"/>
        <v>0</v>
      </c>
      <c r="F685" s="15">
        <v>3188</v>
      </c>
      <c r="G685" s="15">
        <v>0</v>
      </c>
      <c r="H685" s="62">
        <f t="shared" si="94"/>
        <v>162.80760129972401</v>
      </c>
      <c r="I685" s="62">
        <f t="shared" si="97"/>
        <v>166</v>
      </c>
      <c r="J685" s="15">
        <f t="shared" si="95"/>
        <v>0</v>
      </c>
      <c r="K685" s="15">
        <f t="shared" si="96"/>
        <v>0</v>
      </c>
      <c r="L685" s="58">
        <f>'Luxjacky Assumptions Monthly'!$M$8*'Luxjacky Original'!G685</f>
        <v>0</v>
      </c>
      <c r="M685" s="58">
        <f>'Luxjacky Assumptions Monthly'!$M$6*'Luxjacky Assumptions Monthly'!$M$8*'Luxjacky Original'!F685</f>
        <v>1594</v>
      </c>
      <c r="N685" s="58">
        <f t="shared" si="98"/>
        <v>1594</v>
      </c>
      <c r="O685" s="58"/>
    </row>
    <row r="686" spans="1:15" x14ac:dyDescent="0.3">
      <c r="A686" s="60">
        <v>43054</v>
      </c>
      <c r="B686" s="15">
        <f t="shared" si="90"/>
        <v>2017</v>
      </c>
      <c r="C686" s="15">
        <f t="shared" si="91"/>
        <v>11</v>
      </c>
      <c r="D686" s="15">
        <f t="shared" si="92"/>
        <v>4</v>
      </c>
      <c r="E686" s="15">
        <f t="shared" si="93"/>
        <v>0</v>
      </c>
      <c r="F686" s="15">
        <v>3020</v>
      </c>
      <c r="G686" s="15">
        <v>0</v>
      </c>
      <c r="H686" s="62">
        <f t="shared" si="94"/>
        <v>152.17903188709232</v>
      </c>
      <c r="I686" s="62">
        <f t="shared" si="97"/>
        <v>168</v>
      </c>
      <c r="J686" s="15">
        <f t="shared" si="95"/>
        <v>0</v>
      </c>
      <c r="K686" s="15">
        <f t="shared" si="96"/>
        <v>0</v>
      </c>
      <c r="L686" s="58">
        <f>'Luxjacky Assumptions Monthly'!$M$8*'Luxjacky Original'!G686</f>
        <v>0</v>
      </c>
      <c r="M686" s="58">
        <f>'Luxjacky Assumptions Monthly'!$M$6*'Luxjacky Assumptions Monthly'!$M$8*'Luxjacky Original'!F686</f>
        <v>1510</v>
      </c>
      <c r="N686" s="58">
        <f t="shared" si="98"/>
        <v>1510</v>
      </c>
      <c r="O686" s="58"/>
    </row>
    <row r="687" spans="1:15" x14ac:dyDescent="0.3">
      <c r="A687" s="60">
        <v>43055</v>
      </c>
      <c r="B687" s="15">
        <f t="shared" si="90"/>
        <v>2017</v>
      </c>
      <c r="C687" s="15">
        <f t="shared" si="91"/>
        <v>11</v>
      </c>
      <c r="D687" s="15">
        <f t="shared" si="92"/>
        <v>5</v>
      </c>
      <c r="E687" s="15">
        <f t="shared" si="93"/>
        <v>0</v>
      </c>
      <c r="F687" s="15">
        <v>2874</v>
      </c>
      <c r="G687" s="15">
        <v>0</v>
      </c>
      <c r="H687" s="62">
        <f t="shared" si="94"/>
        <v>132.927855391435</v>
      </c>
      <c r="I687" s="62">
        <f t="shared" si="97"/>
        <v>146</v>
      </c>
      <c r="J687" s="15">
        <f t="shared" si="95"/>
        <v>0</v>
      </c>
      <c r="K687" s="15">
        <f t="shared" si="96"/>
        <v>0</v>
      </c>
      <c r="L687" s="58">
        <f>'Luxjacky Assumptions Monthly'!$M$8*'Luxjacky Original'!G687</f>
        <v>0</v>
      </c>
      <c r="M687" s="58">
        <f>'Luxjacky Assumptions Monthly'!$M$6*'Luxjacky Assumptions Monthly'!$M$8*'Luxjacky Original'!F687</f>
        <v>1437</v>
      </c>
      <c r="N687" s="58">
        <f t="shared" si="98"/>
        <v>1437</v>
      </c>
      <c r="O687" s="58"/>
    </row>
    <row r="688" spans="1:15" x14ac:dyDescent="0.3">
      <c r="A688" s="60">
        <v>43056</v>
      </c>
      <c r="B688" s="15">
        <f t="shared" si="90"/>
        <v>2017</v>
      </c>
      <c r="C688" s="15">
        <f t="shared" si="91"/>
        <v>11</v>
      </c>
      <c r="D688" s="15">
        <f t="shared" si="92"/>
        <v>6</v>
      </c>
      <c r="E688" s="15">
        <f t="shared" si="93"/>
        <v>1</v>
      </c>
      <c r="F688" s="15">
        <v>2735</v>
      </c>
      <c r="G688" s="15">
        <v>0</v>
      </c>
      <c r="H688" s="62">
        <f t="shared" si="94"/>
        <v>114.55611937736101</v>
      </c>
      <c r="I688" s="62">
        <f t="shared" si="97"/>
        <v>139</v>
      </c>
      <c r="J688" s="15">
        <f t="shared" si="95"/>
        <v>0</v>
      </c>
      <c r="K688" s="15">
        <f t="shared" si="96"/>
        <v>0</v>
      </c>
      <c r="L688" s="58">
        <f>'Luxjacky Assumptions Monthly'!$M$8*'Luxjacky Original'!G688</f>
        <v>0</v>
      </c>
      <c r="M688" s="58">
        <f>'Luxjacky Assumptions Monthly'!$M$6*'Luxjacky Assumptions Monthly'!$M$8*'Luxjacky Original'!F688</f>
        <v>1367.5</v>
      </c>
      <c r="N688" s="58">
        <f t="shared" si="98"/>
        <v>1367.5</v>
      </c>
      <c r="O688" s="58"/>
    </row>
    <row r="689" spans="1:15" x14ac:dyDescent="0.3">
      <c r="A689" s="60">
        <v>43057</v>
      </c>
      <c r="B689" s="15">
        <f t="shared" si="90"/>
        <v>2017</v>
      </c>
      <c r="C689" s="15">
        <f t="shared" si="91"/>
        <v>11</v>
      </c>
      <c r="D689" s="15">
        <f t="shared" si="92"/>
        <v>7</v>
      </c>
      <c r="E689" s="15">
        <f t="shared" si="93"/>
        <v>1</v>
      </c>
      <c r="F689" s="15">
        <v>2612</v>
      </c>
      <c r="G689" s="15">
        <v>0</v>
      </c>
      <c r="H689" s="62">
        <f t="shared" si="94"/>
        <v>76.636640967360648</v>
      </c>
      <c r="I689" s="62">
        <f t="shared" si="97"/>
        <v>123</v>
      </c>
      <c r="J689" s="15">
        <f t="shared" si="95"/>
        <v>0</v>
      </c>
      <c r="K689" s="15">
        <f t="shared" si="96"/>
        <v>0</v>
      </c>
      <c r="L689" s="58">
        <f>'Luxjacky Assumptions Monthly'!$M$8*'Luxjacky Original'!G689</f>
        <v>0</v>
      </c>
      <c r="M689" s="58">
        <f>'Luxjacky Assumptions Monthly'!$M$6*'Luxjacky Assumptions Monthly'!$M$8*'Luxjacky Original'!F689</f>
        <v>1306</v>
      </c>
      <c r="N689" s="58">
        <f t="shared" si="98"/>
        <v>1306</v>
      </c>
      <c r="O689" s="58"/>
    </row>
    <row r="690" spans="1:15" x14ac:dyDescent="0.3">
      <c r="A690" s="60">
        <v>43058</v>
      </c>
      <c r="B690" s="15">
        <f t="shared" si="90"/>
        <v>2017</v>
      </c>
      <c r="C690" s="15">
        <f t="shared" si="91"/>
        <v>11</v>
      </c>
      <c r="D690" s="15">
        <f t="shared" si="92"/>
        <v>1</v>
      </c>
      <c r="E690" s="15">
        <f t="shared" si="93"/>
        <v>0</v>
      </c>
      <c r="F690" s="15">
        <v>2530</v>
      </c>
      <c r="G690" s="15">
        <v>0</v>
      </c>
      <c r="H690" s="62">
        <f t="shared" si="94"/>
        <v>160.80052677268623</v>
      </c>
      <c r="I690" s="62">
        <f t="shared" si="97"/>
        <v>82</v>
      </c>
      <c r="J690" s="15">
        <f t="shared" si="95"/>
        <v>0</v>
      </c>
      <c r="K690" s="15">
        <f t="shared" si="96"/>
        <v>0</v>
      </c>
      <c r="L690" s="58">
        <f>'Luxjacky Assumptions Monthly'!$M$8*'Luxjacky Original'!G690</f>
        <v>0</v>
      </c>
      <c r="M690" s="58">
        <f>'Luxjacky Assumptions Monthly'!$M$6*'Luxjacky Assumptions Monthly'!$M$8*'Luxjacky Original'!F690</f>
        <v>1265</v>
      </c>
      <c r="N690" s="58">
        <f t="shared" si="98"/>
        <v>1265</v>
      </c>
      <c r="O690" s="58"/>
    </row>
    <row r="691" spans="1:15" x14ac:dyDescent="0.3">
      <c r="A691" s="60">
        <v>43059</v>
      </c>
      <c r="B691" s="15">
        <f t="shared" si="90"/>
        <v>2017</v>
      </c>
      <c r="C691" s="15">
        <f t="shared" si="91"/>
        <v>11</v>
      </c>
      <c r="D691" s="15">
        <f t="shared" si="92"/>
        <v>2</v>
      </c>
      <c r="E691" s="15">
        <f t="shared" si="93"/>
        <v>0</v>
      </c>
      <c r="F691" s="15">
        <v>2371</v>
      </c>
      <c r="G691" s="15">
        <v>0</v>
      </c>
      <c r="H691" s="62">
        <f t="shared" si="94"/>
        <v>165.41820901446255</v>
      </c>
      <c r="I691" s="62">
        <f t="shared" si="97"/>
        <v>159</v>
      </c>
      <c r="J691" s="15">
        <f t="shared" si="95"/>
        <v>0</v>
      </c>
      <c r="K691" s="15">
        <f t="shared" si="96"/>
        <v>0</v>
      </c>
      <c r="L691" s="58">
        <f>'Luxjacky Assumptions Monthly'!$M$8*'Luxjacky Original'!G691</f>
        <v>0</v>
      </c>
      <c r="M691" s="58">
        <f>'Luxjacky Assumptions Monthly'!$M$6*'Luxjacky Assumptions Monthly'!$M$8*'Luxjacky Original'!F691</f>
        <v>1185.5</v>
      </c>
      <c r="N691" s="58">
        <f t="shared" si="98"/>
        <v>1185.5</v>
      </c>
      <c r="O691" s="58"/>
    </row>
    <row r="692" spans="1:15" x14ac:dyDescent="0.3">
      <c r="A692" s="60">
        <v>43060</v>
      </c>
      <c r="B692" s="15">
        <f t="shared" si="90"/>
        <v>2017</v>
      </c>
      <c r="C692" s="15">
        <f t="shared" si="91"/>
        <v>11</v>
      </c>
      <c r="D692" s="15">
        <f t="shared" si="92"/>
        <v>3</v>
      </c>
      <c r="E692" s="15">
        <f t="shared" si="93"/>
        <v>0</v>
      </c>
      <c r="F692" s="15">
        <v>2215</v>
      </c>
      <c r="G692" s="15">
        <v>0</v>
      </c>
      <c r="H692" s="62">
        <f t="shared" si="94"/>
        <v>162.80760129972401</v>
      </c>
      <c r="I692" s="62">
        <f t="shared" si="97"/>
        <v>156</v>
      </c>
      <c r="J692" s="15">
        <f t="shared" si="95"/>
        <v>0</v>
      </c>
      <c r="K692" s="15">
        <f t="shared" si="96"/>
        <v>0</v>
      </c>
      <c r="L692" s="58">
        <f>'Luxjacky Assumptions Monthly'!$M$8*'Luxjacky Original'!G692</f>
        <v>0</v>
      </c>
      <c r="M692" s="58">
        <f>'Luxjacky Assumptions Monthly'!$M$6*'Luxjacky Assumptions Monthly'!$M$8*'Luxjacky Original'!F692</f>
        <v>1107.5</v>
      </c>
      <c r="N692" s="58">
        <f t="shared" si="98"/>
        <v>1107.5</v>
      </c>
      <c r="O692" s="58"/>
    </row>
    <row r="693" spans="1:15" x14ac:dyDescent="0.3">
      <c r="A693" s="60">
        <v>43061</v>
      </c>
      <c r="B693" s="15">
        <f t="shared" si="90"/>
        <v>2017</v>
      </c>
      <c r="C693" s="15">
        <f t="shared" si="91"/>
        <v>11</v>
      </c>
      <c r="D693" s="15">
        <f t="shared" si="92"/>
        <v>4</v>
      </c>
      <c r="E693" s="15">
        <f t="shared" si="93"/>
        <v>0</v>
      </c>
      <c r="F693" s="15">
        <v>2052</v>
      </c>
      <c r="G693" s="15">
        <v>0</v>
      </c>
      <c r="H693" s="62">
        <f t="shared" si="94"/>
        <v>152.17903188709232</v>
      </c>
      <c r="I693" s="62">
        <f t="shared" si="97"/>
        <v>163</v>
      </c>
      <c r="J693" s="15">
        <f t="shared" si="95"/>
        <v>0</v>
      </c>
      <c r="K693" s="15">
        <f t="shared" si="96"/>
        <v>0</v>
      </c>
      <c r="L693" s="58">
        <f>'Luxjacky Assumptions Monthly'!$M$8*'Luxjacky Original'!G693</f>
        <v>0</v>
      </c>
      <c r="M693" s="58">
        <f>'Luxjacky Assumptions Monthly'!$M$6*'Luxjacky Assumptions Monthly'!$M$8*'Luxjacky Original'!F693</f>
        <v>1026</v>
      </c>
      <c r="N693" s="58">
        <f t="shared" si="98"/>
        <v>1026</v>
      </c>
      <c r="O693" s="58"/>
    </row>
    <row r="694" spans="1:15" x14ac:dyDescent="0.3">
      <c r="A694" s="60">
        <v>43062</v>
      </c>
      <c r="B694" s="15">
        <f t="shared" si="90"/>
        <v>2017</v>
      </c>
      <c r="C694" s="15">
        <f t="shared" si="91"/>
        <v>11</v>
      </c>
      <c r="D694" s="15">
        <f t="shared" si="92"/>
        <v>5</v>
      </c>
      <c r="E694" s="15">
        <f t="shared" si="93"/>
        <v>0</v>
      </c>
      <c r="F694" s="15">
        <v>8461</v>
      </c>
      <c r="G694" s="15">
        <v>6570</v>
      </c>
      <c r="H694" s="62">
        <f t="shared" si="94"/>
        <v>132.927855391435</v>
      </c>
      <c r="I694" s="62">
        <f t="shared" si="97"/>
        <v>161</v>
      </c>
      <c r="J694" s="15">
        <f t="shared" si="95"/>
        <v>1</v>
      </c>
      <c r="K694" s="15">
        <f t="shared" si="96"/>
        <v>4000</v>
      </c>
      <c r="L694" s="58">
        <f>'Luxjacky Assumptions Monthly'!$M$8*'Luxjacky Original'!G694</f>
        <v>65700</v>
      </c>
      <c r="M694" s="58">
        <f>'Luxjacky Assumptions Monthly'!$M$6*'Luxjacky Assumptions Monthly'!$M$8*'Luxjacky Original'!F694</f>
        <v>4230.5</v>
      </c>
      <c r="N694" s="58">
        <f t="shared" si="98"/>
        <v>73930.5</v>
      </c>
      <c r="O694" s="58"/>
    </row>
    <row r="695" spans="1:15" x14ac:dyDescent="0.3">
      <c r="A695" s="60">
        <v>43063</v>
      </c>
      <c r="B695" s="15">
        <f t="shared" si="90"/>
        <v>2017</v>
      </c>
      <c r="C695" s="15">
        <f t="shared" si="91"/>
        <v>11</v>
      </c>
      <c r="D695" s="15">
        <f t="shared" si="92"/>
        <v>6</v>
      </c>
      <c r="E695" s="15">
        <f t="shared" si="93"/>
        <v>1</v>
      </c>
      <c r="F695" s="15">
        <v>8325</v>
      </c>
      <c r="G695" s="15">
        <v>0</v>
      </c>
      <c r="H695" s="62">
        <f t="shared" si="94"/>
        <v>114.55611937736101</v>
      </c>
      <c r="I695" s="62">
        <f t="shared" si="97"/>
        <v>136</v>
      </c>
      <c r="J695" s="15">
        <f t="shared" si="95"/>
        <v>0</v>
      </c>
      <c r="K695" s="15">
        <f t="shared" si="96"/>
        <v>0</v>
      </c>
      <c r="L695" s="58">
        <f>'Luxjacky Assumptions Monthly'!$M$8*'Luxjacky Original'!G695</f>
        <v>0</v>
      </c>
      <c r="M695" s="58">
        <f>'Luxjacky Assumptions Monthly'!$M$6*'Luxjacky Assumptions Monthly'!$M$8*'Luxjacky Original'!F695</f>
        <v>4162.5</v>
      </c>
      <c r="N695" s="58">
        <f t="shared" si="98"/>
        <v>4162.5</v>
      </c>
      <c r="O695" s="58"/>
    </row>
    <row r="696" spans="1:15" x14ac:dyDescent="0.3">
      <c r="A696" s="60">
        <v>43064</v>
      </c>
      <c r="B696" s="15">
        <f t="shared" si="90"/>
        <v>2017</v>
      </c>
      <c r="C696" s="15">
        <f t="shared" si="91"/>
        <v>11</v>
      </c>
      <c r="D696" s="15">
        <f t="shared" si="92"/>
        <v>7</v>
      </c>
      <c r="E696" s="15">
        <f t="shared" si="93"/>
        <v>1</v>
      </c>
      <c r="F696" s="15">
        <v>8208</v>
      </c>
      <c r="G696" s="15">
        <v>0</v>
      </c>
      <c r="H696" s="62">
        <f t="shared" si="94"/>
        <v>76.636640967360648</v>
      </c>
      <c r="I696" s="62">
        <f t="shared" si="97"/>
        <v>117</v>
      </c>
      <c r="J696" s="15">
        <f t="shared" si="95"/>
        <v>0</v>
      </c>
      <c r="K696" s="15">
        <f t="shared" si="96"/>
        <v>0</v>
      </c>
      <c r="L696" s="58">
        <f>'Luxjacky Assumptions Monthly'!$M$8*'Luxjacky Original'!G696</f>
        <v>0</v>
      </c>
      <c r="M696" s="58">
        <f>'Luxjacky Assumptions Monthly'!$M$6*'Luxjacky Assumptions Monthly'!$M$8*'Luxjacky Original'!F696</f>
        <v>4104</v>
      </c>
      <c r="N696" s="58">
        <f t="shared" si="98"/>
        <v>4104</v>
      </c>
      <c r="O696" s="58"/>
    </row>
    <row r="697" spans="1:15" x14ac:dyDescent="0.3">
      <c r="A697" s="60">
        <v>43065</v>
      </c>
      <c r="B697" s="15">
        <f t="shared" si="90"/>
        <v>2017</v>
      </c>
      <c r="C697" s="15">
        <f t="shared" si="91"/>
        <v>11</v>
      </c>
      <c r="D697" s="15">
        <f t="shared" si="92"/>
        <v>1</v>
      </c>
      <c r="E697" s="15">
        <f t="shared" si="93"/>
        <v>0</v>
      </c>
      <c r="F697" s="15">
        <v>8129</v>
      </c>
      <c r="G697" s="15">
        <v>0</v>
      </c>
      <c r="H697" s="62">
        <f t="shared" si="94"/>
        <v>160.80052677268623</v>
      </c>
      <c r="I697" s="62">
        <f t="shared" si="97"/>
        <v>79</v>
      </c>
      <c r="J697" s="15">
        <f t="shared" si="95"/>
        <v>0</v>
      </c>
      <c r="K697" s="15">
        <f t="shared" si="96"/>
        <v>0</v>
      </c>
      <c r="L697" s="58">
        <f>'Luxjacky Assumptions Monthly'!$M$8*'Luxjacky Original'!G697</f>
        <v>0</v>
      </c>
      <c r="M697" s="58">
        <f>'Luxjacky Assumptions Monthly'!$M$6*'Luxjacky Assumptions Monthly'!$M$8*'Luxjacky Original'!F697</f>
        <v>4064.5</v>
      </c>
      <c r="N697" s="58">
        <f t="shared" si="98"/>
        <v>4064.5</v>
      </c>
      <c r="O697" s="58"/>
    </row>
    <row r="698" spans="1:15" x14ac:dyDescent="0.3">
      <c r="A698" s="60">
        <v>43066</v>
      </c>
      <c r="B698" s="15">
        <f t="shared" si="90"/>
        <v>2017</v>
      </c>
      <c r="C698" s="15">
        <f t="shared" si="91"/>
        <v>11</v>
      </c>
      <c r="D698" s="15">
        <f t="shared" si="92"/>
        <v>2</v>
      </c>
      <c r="E698" s="15">
        <f t="shared" si="93"/>
        <v>0</v>
      </c>
      <c r="F698" s="15">
        <v>7968</v>
      </c>
      <c r="G698" s="15">
        <v>0</v>
      </c>
      <c r="H698" s="62">
        <f t="shared" si="94"/>
        <v>165.41820901446255</v>
      </c>
      <c r="I698" s="62">
        <f t="shared" si="97"/>
        <v>161</v>
      </c>
      <c r="J698" s="15">
        <f t="shared" si="95"/>
        <v>0</v>
      </c>
      <c r="K698" s="15">
        <f t="shared" si="96"/>
        <v>0</v>
      </c>
      <c r="L698" s="58">
        <f>'Luxjacky Assumptions Monthly'!$M$8*'Luxjacky Original'!G698</f>
        <v>0</v>
      </c>
      <c r="M698" s="58">
        <f>'Luxjacky Assumptions Monthly'!$M$6*'Luxjacky Assumptions Monthly'!$M$8*'Luxjacky Original'!F698</f>
        <v>3984</v>
      </c>
      <c r="N698" s="58">
        <f t="shared" si="98"/>
        <v>3984</v>
      </c>
      <c r="O698" s="58"/>
    </row>
    <row r="699" spans="1:15" x14ac:dyDescent="0.3">
      <c r="A699" s="60">
        <v>43067</v>
      </c>
      <c r="B699" s="15">
        <f t="shared" si="90"/>
        <v>2017</v>
      </c>
      <c r="C699" s="15">
        <f t="shared" si="91"/>
        <v>11</v>
      </c>
      <c r="D699" s="15">
        <f t="shared" si="92"/>
        <v>3</v>
      </c>
      <c r="E699" s="15">
        <f t="shared" si="93"/>
        <v>0</v>
      </c>
      <c r="F699" s="15">
        <v>7794</v>
      </c>
      <c r="G699" s="15">
        <v>0</v>
      </c>
      <c r="H699" s="62">
        <f t="shared" si="94"/>
        <v>162.80760129972401</v>
      </c>
      <c r="I699" s="62">
        <f t="shared" si="97"/>
        <v>174</v>
      </c>
      <c r="J699" s="15">
        <f t="shared" si="95"/>
        <v>0</v>
      </c>
      <c r="K699" s="15">
        <f t="shared" si="96"/>
        <v>0</v>
      </c>
      <c r="L699" s="58">
        <f>'Luxjacky Assumptions Monthly'!$M$8*'Luxjacky Original'!G699</f>
        <v>0</v>
      </c>
      <c r="M699" s="58">
        <f>'Luxjacky Assumptions Monthly'!$M$6*'Luxjacky Assumptions Monthly'!$M$8*'Luxjacky Original'!F699</f>
        <v>3897</v>
      </c>
      <c r="N699" s="58">
        <f t="shared" si="98"/>
        <v>3897</v>
      </c>
      <c r="O699" s="58"/>
    </row>
    <row r="700" spans="1:15" x14ac:dyDescent="0.3">
      <c r="A700" s="60">
        <v>43068</v>
      </c>
      <c r="B700" s="15">
        <f t="shared" si="90"/>
        <v>2017</v>
      </c>
      <c r="C700" s="15">
        <f t="shared" si="91"/>
        <v>11</v>
      </c>
      <c r="D700" s="15">
        <f t="shared" si="92"/>
        <v>4</v>
      </c>
      <c r="E700" s="15">
        <f t="shared" si="93"/>
        <v>0</v>
      </c>
      <c r="F700" s="15">
        <v>7629</v>
      </c>
      <c r="G700" s="15">
        <v>0</v>
      </c>
      <c r="H700" s="62">
        <f t="shared" si="94"/>
        <v>152.17903188709232</v>
      </c>
      <c r="I700" s="62">
        <f t="shared" si="97"/>
        <v>165</v>
      </c>
      <c r="J700" s="15">
        <f t="shared" si="95"/>
        <v>0</v>
      </c>
      <c r="K700" s="15">
        <f t="shared" si="96"/>
        <v>0</v>
      </c>
      <c r="L700" s="58">
        <f>'Luxjacky Assumptions Monthly'!$M$8*'Luxjacky Original'!G700</f>
        <v>0</v>
      </c>
      <c r="M700" s="58">
        <f>'Luxjacky Assumptions Monthly'!$M$6*'Luxjacky Assumptions Monthly'!$M$8*'Luxjacky Original'!F700</f>
        <v>3814.5</v>
      </c>
      <c r="N700" s="58">
        <f t="shared" si="98"/>
        <v>3814.5</v>
      </c>
      <c r="O700" s="58"/>
    </row>
    <row r="701" spans="1:15" x14ac:dyDescent="0.3">
      <c r="A701" s="60">
        <v>43069</v>
      </c>
      <c r="B701" s="15">
        <f t="shared" si="90"/>
        <v>2017</v>
      </c>
      <c r="C701" s="15">
        <f t="shared" si="91"/>
        <v>11</v>
      </c>
      <c r="D701" s="15">
        <f t="shared" si="92"/>
        <v>5</v>
      </c>
      <c r="E701" s="15">
        <f t="shared" si="93"/>
        <v>0</v>
      </c>
      <c r="F701" s="15">
        <v>7466</v>
      </c>
      <c r="G701" s="15">
        <v>0</v>
      </c>
      <c r="H701" s="62">
        <f t="shared" si="94"/>
        <v>132.927855391435</v>
      </c>
      <c r="I701" s="62">
        <f t="shared" si="97"/>
        <v>163</v>
      </c>
      <c r="J701" s="15">
        <f t="shared" si="95"/>
        <v>0</v>
      </c>
      <c r="K701" s="15">
        <f t="shared" si="96"/>
        <v>0</v>
      </c>
      <c r="L701" s="58">
        <f>'Luxjacky Assumptions Monthly'!$M$8*'Luxjacky Original'!G701</f>
        <v>0</v>
      </c>
      <c r="M701" s="58">
        <f>'Luxjacky Assumptions Monthly'!$M$6*'Luxjacky Assumptions Monthly'!$M$8*'Luxjacky Original'!F701</f>
        <v>3733</v>
      </c>
      <c r="N701" s="58">
        <f t="shared" si="98"/>
        <v>3733</v>
      </c>
      <c r="O701" s="58"/>
    </row>
    <row r="702" spans="1:15" x14ac:dyDescent="0.3">
      <c r="A702" s="60">
        <v>43070</v>
      </c>
      <c r="B702" s="15">
        <f t="shared" si="90"/>
        <v>2017</v>
      </c>
      <c r="C702" s="15">
        <f t="shared" si="91"/>
        <v>12</v>
      </c>
      <c r="D702" s="15">
        <f t="shared" si="92"/>
        <v>6</v>
      </c>
      <c r="E702" s="15">
        <f t="shared" si="93"/>
        <v>1</v>
      </c>
      <c r="F702" s="15">
        <v>7322</v>
      </c>
      <c r="G702" s="15">
        <v>0</v>
      </c>
      <c r="H702" s="62">
        <f t="shared" si="94"/>
        <v>116.59269055938108</v>
      </c>
      <c r="I702" s="62">
        <f t="shared" si="97"/>
        <v>144</v>
      </c>
      <c r="J702" s="15">
        <f t="shared" si="95"/>
        <v>0</v>
      </c>
      <c r="K702" s="15">
        <f t="shared" si="96"/>
        <v>0</v>
      </c>
      <c r="L702" s="58">
        <f>'Luxjacky Assumptions Monthly'!$M$8*'Luxjacky Original'!G702</f>
        <v>0</v>
      </c>
      <c r="M702" s="58">
        <f>'Luxjacky Assumptions Monthly'!$M$6*'Luxjacky Assumptions Monthly'!$M$8*'Luxjacky Original'!F702</f>
        <v>3661</v>
      </c>
      <c r="N702" s="58">
        <f t="shared" si="98"/>
        <v>3661</v>
      </c>
      <c r="O702" s="58"/>
    </row>
    <row r="703" spans="1:15" x14ac:dyDescent="0.3">
      <c r="A703" s="60">
        <v>43071</v>
      </c>
      <c r="B703" s="15">
        <f t="shared" si="90"/>
        <v>2017</v>
      </c>
      <c r="C703" s="15">
        <f t="shared" si="91"/>
        <v>12</v>
      </c>
      <c r="D703" s="15">
        <f t="shared" si="92"/>
        <v>7</v>
      </c>
      <c r="E703" s="15">
        <f t="shared" si="93"/>
        <v>1</v>
      </c>
      <c r="F703" s="15">
        <v>7211</v>
      </c>
      <c r="G703" s="15">
        <v>0</v>
      </c>
      <c r="H703" s="62">
        <f t="shared" si="94"/>
        <v>78.673212149380731</v>
      </c>
      <c r="I703" s="62">
        <f t="shared" si="97"/>
        <v>111</v>
      </c>
      <c r="J703" s="15">
        <f t="shared" si="95"/>
        <v>0</v>
      </c>
      <c r="K703" s="15">
        <f t="shared" si="96"/>
        <v>0</v>
      </c>
      <c r="L703" s="58">
        <f>'Luxjacky Assumptions Monthly'!$M$8*'Luxjacky Original'!G703</f>
        <v>0</v>
      </c>
      <c r="M703" s="58">
        <f>'Luxjacky Assumptions Monthly'!$M$6*'Luxjacky Assumptions Monthly'!$M$8*'Luxjacky Original'!F703</f>
        <v>3605.5</v>
      </c>
      <c r="N703" s="58">
        <f t="shared" si="98"/>
        <v>3605.5</v>
      </c>
      <c r="O703" s="58"/>
    </row>
    <row r="704" spans="1:15" x14ac:dyDescent="0.3">
      <c r="A704" s="60">
        <v>43072</v>
      </c>
      <c r="B704" s="15">
        <f t="shared" si="90"/>
        <v>2017</v>
      </c>
      <c r="C704" s="15">
        <f t="shared" si="91"/>
        <v>12</v>
      </c>
      <c r="D704" s="15">
        <f t="shared" si="92"/>
        <v>1</v>
      </c>
      <c r="E704" s="15">
        <f t="shared" si="93"/>
        <v>0</v>
      </c>
      <c r="F704" s="15">
        <v>7122</v>
      </c>
      <c r="G704" s="15">
        <v>0</v>
      </c>
      <c r="H704" s="62">
        <f t="shared" si="94"/>
        <v>162.83709795470628</v>
      </c>
      <c r="I704" s="62">
        <f t="shared" si="97"/>
        <v>89</v>
      </c>
      <c r="J704" s="15">
        <f t="shared" si="95"/>
        <v>0</v>
      </c>
      <c r="K704" s="15">
        <f t="shared" si="96"/>
        <v>0</v>
      </c>
      <c r="L704" s="58">
        <f>'Luxjacky Assumptions Monthly'!$M$8*'Luxjacky Original'!G704</f>
        <v>0</v>
      </c>
      <c r="M704" s="58">
        <f>'Luxjacky Assumptions Monthly'!$M$6*'Luxjacky Assumptions Monthly'!$M$8*'Luxjacky Original'!F704</f>
        <v>3561</v>
      </c>
      <c r="N704" s="58">
        <f t="shared" si="98"/>
        <v>3561</v>
      </c>
      <c r="O704" s="58"/>
    </row>
    <row r="705" spans="1:15" x14ac:dyDescent="0.3">
      <c r="A705" s="60">
        <v>43073</v>
      </c>
      <c r="B705" s="15">
        <f t="shared" si="90"/>
        <v>2017</v>
      </c>
      <c r="C705" s="15">
        <f t="shared" si="91"/>
        <v>12</v>
      </c>
      <c r="D705" s="15">
        <f t="shared" si="92"/>
        <v>2</v>
      </c>
      <c r="E705" s="15">
        <f t="shared" si="93"/>
        <v>0</v>
      </c>
      <c r="F705" s="15">
        <v>6968</v>
      </c>
      <c r="G705" s="15">
        <v>0</v>
      </c>
      <c r="H705" s="62">
        <f t="shared" si="94"/>
        <v>167.45478019648263</v>
      </c>
      <c r="I705" s="62">
        <f t="shared" si="97"/>
        <v>154</v>
      </c>
      <c r="J705" s="15">
        <f t="shared" si="95"/>
        <v>0</v>
      </c>
      <c r="K705" s="15">
        <f t="shared" si="96"/>
        <v>0</v>
      </c>
      <c r="L705" s="58">
        <f>'Luxjacky Assumptions Monthly'!$M$8*'Luxjacky Original'!G705</f>
        <v>0</v>
      </c>
      <c r="M705" s="58">
        <f>'Luxjacky Assumptions Monthly'!$M$6*'Luxjacky Assumptions Monthly'!$M$8*'Luxjacky Original'!F705</f>
        <v>3484</v>
      </c>
      <c r="N705" s="58">
        <f t="shared" si="98"/>
        <v>3484</v>
      </c>
      <c r="O705" s="58"/>
    </row>
    <row r="706" spans="1:15" x14ac:dyDescent="0.3">
      <c r="A706" s="60">
        <v>43074</v>
      </c>
      <c r="B706" s="15">
        <f t="shared" ref="B706:B769" si="99">YEAR(A706)</f>
        <v>2017</v>
      </c>
      <c r="C706" s="15">
        <f t="shared" ref="C706:C769" si="100">MONTH(A706)</f>
        <v>12</v>
      </c>
      <c r="D706" s="15">
        <f t="shared" ref="D706:D769" si="101">WEEKDAY(A706)</f>
        <v>3</v>
      </c>
      <c r="E706" s="15">
        <f t="shared" ref="E706:E769" si="102">IF(OR(D706=6,D706=7),1,0)</f>
        <v>0</v>
      </c>
      <c r="F706" s="15">
        <v>6813</v>
      </c>
      <c r="G706" s="15">
        <v>0</v>
      </c>
      <c r="H706" s="62">
        <f t="shared" ref="H706:H769" si="103">100-2.17*D706^2.25+12.77*D706+EXP(-D706/0.032)+5*C706^0.75+10*E706+20*(B706-2016)</f>
        <v>164.8441724817441</v>
      </c>
      <c r="I706" s="62">
        <f t="shared" si="97"/>
        <v>155</v>
      </c>
      <c r="J706" s="15">
        <f t="shared" si="95"/>
        <v>0</v>
      </c>
      <c r="K706" s="15">
        <f t="shared" si="96"/>
        <v>0</v>
      </c>
      <c r="L706" s="58">
        <f>'Luxjacky Assumptions Monthly'!$M$8*'Luxjacky Original'!G706</f>
        <v>0</v>
      </c>
      <c r="M706" s="58">
        <f>'Luxjacky Assumptions Monthly'!$M$6*'Luxjacky Assumptions Monthly'!$M$8*'Luxjacky Original'!F706</f>
        <v>3406.5</v>
      </c>
      <c r="N706" s="58">
        <f t="shared" si="98"/>
        <v>3406.5</v>
      </c>
      <c r="O706" s="58"/>
    </row>
    <row r="707" spans="1:15" x14ac:dyDescent="0.3">
      <c r="A707" s="60">
        <v>43075</v>
      </c>
      <c r="B707" s="15">
        <f t="shared" si="99"/>
        <v>2017</v>
      </c>
      <c r="C707" s="15">
        <f t="shared" si="100"/>
        <v>12</v>
      </c>
      <c r="D707" s="15">
        <f t="shared" si="101"/>
        <v>4</v>
      </c>
      <c r="E707" s="15">
        <f t="shared" si="102"/>
        <v>0</v>
      </c>
      <c r="F707" s="15">
        <v>6643</v>
      </c>
      <c r="G707" s="15">
        <v>0</v>
      </c>
      <c r="H707" s="62">
        <f t="shared" si="103"/>
        <v>154.2156030691124</v>
      </c>
      <c r="I707" s="62">
        <f t="shared" si="97"/>
        <v>170</v>
      </c>
      <c r="J707" s="15">
        <f t="shared" ref="J707:J732" si="104">IF(G707&gt;0,1,0)</f>
        <v>0</v>
      </c>
      <c r="K707" s="15">
        <f t="shared" ref="K707:K770" si="105">4000*J707</f>
        <v>0</v>
      </c>
      <c r="L707" s="58">
        <f>'Luxjacky Assumptions Monthly'!$M$8*'Luxjacky Original'!G707</f>
        <v>0</v>
      </c>
      <c r="M707" s="58">
        <f>'Luxjacky Assumptions Monthly'!$M$6*'Luxjacky Assumptions Monthly'!$M$8*'Luxjacky Original'!F707</f>
        <v>3321.5</v>
      </c>
      <c r="N707" s="58">
        <f t="shared" si="98"/>
        <v>3321.5</v>
      </c>
      <c r="O707" s="58"/>
    </row>
    <row r="708" spans="1:15" x14ac:dyDescent="0.3">
      <c r="A708" s="60">
        <v>43076</v>
      </c>
      <c r="B708" s="15">
        <f t="shared" si="99"/>
        <v>2017</v>
      </c>
      <c r="C708" s="15">
        <f t="shared" si="100"/>
        <v>12</v>
      </c>
      <c r="D708" s="15">
        <f t="shared" si="101"/>
        <v>5</v>
      </c>
      <c r="E708" s="15">
        <f t="shared" si="102"/>
        <v>0</v>
      </c>
      <c r="F708" s="15">
        <v>6500</v>
      </c>
      <c r="G708" s="15">
        <v>0</v>
      </c>
      <c r="H708" s="62">
        <f t="shared" si="103"/>
        <v>134.96442657345509</v>
      </c>
      <c r="I708" s="62">
        <f t="shared" ref="I708:I771" si="106">F707-F708+G708</f>
        <v>143</v>
      </c>
      <c r="J708" s="15">
        <f t="shared" si="104"/>
        <v>0</v>
      </c>
      <c r="K708" s="15">
        <f t="shared" si="105"/>
        <v>0</v>
      </c>
      <c r="L708" s="58">
        <f>'Luxjacky Assumptions Monthly'!$M$8*'Luxjacky Original'!G708</f>
        <v>0</v>
      </c>
      <c r="M708" s="58">
        <f>'Luxjacky Assumptions Monthly'!$M$6*'Luxjacky Assumptions Monthly'!$M$8*'Luxjacky Original'!F708</f>
        <v>3250</v>
      </c>
      <c r="N708" s="58">
        <f t="shared" ref="N708:N732" si="107">SUM(K708:M708)</f>
        <v>3250</v>
      </c>
      <c r="O708" s="58"/>
    </row>
    <row r="709" spans="1:15" x14ac:dyDescent="0.3">
      <c r="A709" s="60">
        <v>43077</v>
      </c>
      <c r="B709" s="15">
        <f t="shared" si="99"/>
        <v>2017</v>
      </c>
      <c r="C709" s="15">
        <f t="shared" si="100"/>
        <v>12</v>
      </c>
      <c r="D709" s="15">
        <f t="shared" si="101"/>
        <v>6</v>
      </c>
      <c r="E709" s="15">
        <f t="shared" si="102"/>
        <v>1</v>
      </c>
      <c r="F709" s="15">
        <v>6359</v>
      </c>
      <c r="G709" s="15">
        <v>0</v>
      </c>
      <c r="H709" s="62">
        <f t="shared" si="103"/>
        <v>116.59269055938108</v>
      </c>
      <c r="I709" s="62">
        <f t="shared" si="106"/>
        <v>141</v>
      </c>
      <c r="J709" s="15">
        <f t="shared" si="104"/>
        <v>0</v>
      </c>
      <c r="K709" s="15">
        <f t="shared" si="105"/>
        <v>0</v>
      </c>
      <c r="L709" s="58">
        <f>'Luxjacky Assumptions Monthly'!$M$8*'Luxjacky Original'!G709</f>
        <v>0</v>
      </c>
      <c r="M709" s="58">
        <f>'Luxjacky Assumptions Monthly'!$M$6*'Luxjacky Assumptions Monthly'!$M$8*'Luxjacky Original'!F709</f>
        <v>3179.5</v>
      </c>
      <c r="N709" s="58">
        <f t="shared" si="107"/>
        <v>3179.5</v>
      </c>
      <c r="O709" s="58"/>
    </row>
    <row r="710" spans="1:15" x14ac:dyDescent="0.3">
      <c r="A710" s="60">
        <v>43078</v>
      </c>
      <c r="B710" s="15">
        <f t="shared" si="99"/>
        <v>2017</v>
      </c>
      <c r="C710" s="15">
        <f t="shared" si="100"/>
        <v>12</v>
      </c>
      <c r="D710" s="15">
        <f t="shared" si="101"/>
        <v>7</v>
      </c>
      <c r="E710" s="15">
        <f t="shared" si="102"/>
        <v>1</v>
      </c>
      <c r="F710" s="15">
        <v>6253</v>
      </c>
      <c r="G710" s="15">
        <v>0</v>
      </c>
      <c r="H710" s="62">
        <f t="shared" si="103"/>
        <v>78.673212149380731</v>
      </c>
      <c r="I710" s="62">
        <f t="shared" si="106"/>
        <v>106</v>
      </c>
      <c r="J710" s="15">
        <f t="shared" si="104"/>
        <v>0</v>
      </c>
      <c r="K710" s="15">
        <f t="shared" si="105"/>
        <v>0</v>
      </c>
      <c r="L710" s="58">
        <f>'Luxjacky Assumptions Monthly'!$M$8*'Luxjacky Original'!G710</f>
        <v>0</v>
      </c>
      <c r="M710" s="58">
        <f>'Luxjacky Assumptions Monthly'!$M$6*'Luxjacky Assumptions Monthly'!$M$8*'Luxjacky Original'!F710</f>
        <v>3126.5</v>
      </c>
      <c r="N710" s="58">
        <f t="shared" si="107"/>
        <v>3126.5</v>
      </c>
      <c r="O710" s="58"/>
    </row>
    <row r="711" spans="1:15" x14ac:dyDescent="0.3">
      <c r="A711" s="60">
        <v>43079</v>
      </c>
      <c r="B711" s="15">
        <f t="shared" si="99"/>
        <v>2017</v>
      </c>
      <c r="C711" s="15">
        <f t="shared" si="100"/>
        <v>12</v>
      </c>
      <c r="D711" s="15">
        <f t="shared" si="101"/>
        <v>1</v>
      </c>
      <c r="E711" s="15">
        <f t="shared" si="102"/>
        <v>0</v>
      </c>
      <c r="F711" s="15">
        <v>6171</v>
      </c>
      <c r="G711" s="15">
        <v>0</v>
      </c>
      <c r="H711" s="62">
        <f t="shared" si="103"/>
        <v>162.83709795470628</v>
      </c>
      <c r="I711" s="62">
        <f t="shared" si="106"/>
        <v>82</v>
      </c>
      <c r="J711" s="15">
        <f t="shared" si="104"/>
        <v>0</v>
      </c>
      <c r="K711" s="15">
        <f t="shared" si="105"/>
        <v>0</v>
      </c>
      <c r="L711" s="58">
        <f>'Luxjacky Assumptions Monthly'!$M$8*'Luxjacky Original'!G711</f>
        <v>0</v>
      </c>
      <c r="M711" s="58">
        <f>'Luxjacky Assumptions Monthly'!$M$6*'Luxjacky Assumptions Monthly'!$M$8*'Luxjacky Original'!F711</f>
        <v>3085.5</v>
      </c>
      <c r="N711" s="58">
        <f t="shared" si="107"/>
        <v>3085.5</v>
      </c>
      <c r="O711" s="58"/>
    </row>
    <row r="712" spans="1:15" x14ac:dyDescent="0.3">
      <c r="A712" s="60">
        <v>43080</v>
      </c>
      <c r="B712" s="15">
        <f t="shared" si="99"/>
        <v>2017</v>
      </c>
      <c r="C712" s="15">
        <f t="shared" si="100"/>
        <v>12</v>
      </c>
      <c r="D712" s="15">
        <f t="shared" si="101"/>
        <v>2</v>
      </c>
      <c r="E712" s="15">
        <f t="shared" si="102"/>
        <v>0</v>
      </c>
      <c r="F712" s="15">
        <v>6001</v>
      </c>
      <c r="G712" s="15">
        <v>0</v>
      </c>
      <c r="H712" s="62">
        <f t="shared" si="103"/>
        <v>167.45478019648263</v>
      </c>
      <c r="I712" s="62">
        <f t="shared" si="106"/>
        <v>170</v>
      </c>
      <c r="J712" s="15">
        <f t="shared" si="104"/>
        <v>0</v>
      </c>
      <c r="K712" s="15">
        <f t="shared" si="105"/>
        <v>0</v>
      </c>
      <c r="L712" s="58">
        <f>'Luxjacky Assumptions Monthly'!$M$8*'Luxjacky Original'!G712</f>
        <v>0</v>
      </c>
      <c r="M712" s="58">
        <f>'Luxjacky Assumptions Monthly'!$M$6*'Luxjacky Assumptions Monthly'!$M$8*'Luxjacky Original'!F712</f>
        <v>3000.5</v>
      </c>
      <c r="N712" s="58">
        <f t="shared" si="107"/>
        <v>3000.5</v>
      </c>
      <c r="O712" s="58"/>
    </row>
    <row r="713" spans="1:15" x14ac:dyDescent="0.3">
      <c r="A713" s="60">
        <v>43081</v>
      </c>
      <c r="B713" s="15">
        <f t="shared" si="99"/>
        <v>2017</v>
      </c>
      <c r="C713" s="15">
        <f t="shared" si="100"/>
        <v>12</v>
      </c>
      <c r="D713" s="15">
        <f t="shared" si="101"/>
        <v>3</v>
      </c>
      <c r="E713" s="15">
        <f t="shared" si="102"/>
        <v>0</v>
      </c>
      <c r="F713" s="15">
        <v>5831</v>
      </c>
      <c r="G713" s="15">
        <v>0</v>
      </c>
      <c r="H713" s="62">
        <f t="shared" si="103"/>
        <v>164.8441724817441</v>
      </c>
      <c r="I713" s="62">
        <f t="shared" si="106"/>
        <v>170</v>
      </c>
      <c r="J713" s="15">
        <f t="shared" si="104"/>
        <v>0</v>
      </c>
      <c r="K713" s="15">
        <f t="shared" si="105"/>
        <v>0</v>
      </c>
      <c r="L713" s="58">
        <f>'Luxjacky Assumptions Monthly'!$M$8*'Luxjacky Original'!G713</f>
        <v>0</v>
      </c>
      <c r="M713" s="58">
        <f>'Luxjacky Assumptions Monthly'!$M$6*'Luxjacky Assumptions Monthly'!$M$8*'Luxjacky Original'!F713</f>
        <v>2915.5</v>
      </c>
      <c r="N713" s="58">
        <f t="shared" si="107"/>
        <v>2915.5</v>
      </c>
      <c r="O713" s="58"/>
    </row>
    <row r="714" spans="1:15" x14ac:dyDescent="0.3">
      <c r="A714" s="60">
        <v>43082</v>
      </c>
      <c r="B714" s="15">
        <f t="shared" si="99"/>
        <v>2017</v>
      </c>
      <c r="C714" s="15">
        <f t="shared" si="100"/>
        <v>12</v>
      </c>
      <c r="D714" s="15">
        <f t="shared" si="101"/>
        <v>4</v>
      </c>
      <c r="E714" s="15">
        <f t="shared" si="102"/>
        <v>0</v>
      </c>
      <c r="F714" s="15">
        <v>5676</v>
      </c>
      <c r="G714" s="15">
        <v>0</v>
      </c>
      <c r="H714" s="62">
        <f t="shared" si="103"/>
        <v>154.2156030691124</v>
      </c>
      <c r="I714" s="62">
        <f t="shared" si="106"/>
        <v>155</v>
      </c>
      <c r="J714" s="15">
        <f t="shared" si="104"/>
        <v>0</v>
      </c>
      <c r="K714" s="15">
        <f t="shared" si="105"/>
        <v>0</v>
      </c>
      <c r="L714" s="58">
        <f>'Luxjacky Assumptions Monthly'!$M$8*'Luxjacky Original'!G714</f>
        <v>0</v>
      </c>
      <c r="M714" s="58">
        <f>'Luxjacky Assumptions Monthly'!$M$6*'Luxjacky Assumptions Monthly'!$M$8*'Luxjacky Original'!F714</f>
        <v>2838</v>
      </c>
      <c r="N714" s="58">
        <f t="shared" si="107"/>
        <v>2838</v>
      </c>
      <c r="O714" s="58"/>
    </row>
    <row r="715" spans="1:15" x14ac:dyDescent="0.3">
      <c r="A715" s="60">
        <v>43083</v>
      </c>
      <c r="B715" s="15">
        <f t="shared" si="99"/>
        <v>2017</v>
      </c>
      <c r="C715" s="15">
        <f t="shared" si="100"/>
        <v>12</v>
      </c>
      <c r="D715" s="15">
        <f t="shared" si="101"/>
        <v>5</v>
      </c>
      <c r="E715" s="15">
        <f t="shared" si="102"/>
        <v>0</v>
      </c>
      <c r="F715" s="15">
        <v>5508</v>
      </c>
      <c r="G715" s="15">
        <v>0</v>
      </c>
      <c r="H715" s="62">
        <f t="shared" si="103"/>
        <v>134.96442657345509</v>
      </c>
      <c r="I715" s="62">
        <f t="shared" si="106"/>
        <v>168</v>
      </c>
      <c r="J715" s="15">
        <f t="shared" si="104"/>
        <v>0</v>
      </c>
      <c r="K715" s="15">
        <f t="shared" si="105"/>
        <v>0</v>
      </c>
      <c r="L715" s="58">
        <f>'Luxjacky Assumptions Monthly'!$M$8*'Luxjacky Original'!G715</f>
        <v>0</v>
      </c>
      <c r="M715" s="58">
        <f>'Luxjacky Assumptions Monthly'!$M$6*'Luxjacky Assumptions Monthly'!$M$8*'Luxjacky Original'!F715</f>
        <v>2754</v>
      </c>
      <c r="N715" s="58">
        <f t="shared" si="107"/>
        <v>2754</v>
      </c>
      <c r="O715" s="58"/>
    </row>
    <row r="716" spans="1:15" x14ac:dyDescent="0.3">
      <c r="A716" s="60">
        <v>43084</v>
      </c>
      <c r="B716" s="15">
        <f t="shared" si="99"/>
        <v>2017</v>
      </c>
      <c r="C716" s="15">
        <f t="shared" si="100"/>
        <v>12</v>
      </c>
      <c r="D716" s="15">
        <f t="shared" si="101"/>
        <v>6</v>
      </c>
      <c r="E716" s="15">
        <f t="shared" si="102"/>
        <v>1</v>
      </c>
      <c r="F716" s="15">
        <v>5380</v>
      </c>
      <c r="G716" s="15">
        <v>0</v>
      </c>
      <c r="H716" s="62">
        <f t="shared" si="103"/>
        <v>116.59269055938108</v>
      </c>
      <c r="I716" s="62">
        <f t="shared" si="106"/>
        <v>128</v>
      </c>
      <c r="J716" s="15">
        <f t="shared" si="104"/>
        <v>0</v>
      </c>
      <c r="K716" s="15">
        <f t="shared" si="105"/>
        <v>0</v>
      </c>
      <c r="L716" s="58">
        <f>'Luxjacky Assumptions Monthly'!$M$8*'Luxjacky Original'!G716</f>
        <v>0</v>
      </c>
      <c r="M716" s="58">
        <f>'Luxjacky Assumptions Monthly'!$M$6*'Luxjacky Assumptions Monthly'!$M$8*'Luxjacky Original'!F716</f>
        <v>2690</v>
      </c>
      <c r="N716" s="58">
        <f t="shared" si="107"/>
        <v>2690</v>
      </c>
      <c r="O716" s="58"/>
    </row>
    <row r="717" spans="1:15" x14ac:dyDescent="0.3">
      <c r="A717" s="60">
        <v>43085</v>
      </c>
      <c r="B717" s="15">
        <f t="shared" si="99"/>
        <v>2017</v>
      </c>
      <c r="C717" s="15">
        <f t="shared" si="100"/>
        <v>12</v>
      </c>
      <c r="D717" s="15">
        <f t="shared" si="101"/>
        <v>7</v>
      </c>
      <c r="E717" s="15">
        <f t="shared" si="102"/>
        <v>1</v>
      </c>
      <c r="F717" s="15">
        <v>5261</v>
      </c>
      <c r="G717" s="15">
        <v>0</v>
      </c>
      <c r="H717" s="62">
        <f t="shared" si="103"/>
        <v>78.673212149380731</v>
      </c>
      <c r="I717" s="62">
        <f t="shared" si="106"/>
        <v>119</v>
      </c>
      <c r="J717" s="15">
        <f t="shared" si="104"/>
        <v>0</v>
      </c>
      <c r="K717" s="15">
        <f t="shared" si="105"/>
        <v>0</v>
      </c>
      <c r="L717" s="58">
        <f>'Luxjacky Assumptions Monthly'!$M$8*'Luxjacky Original'!G717</f>
        <v>0</v>
      </c>
      <c r="M717" s="58">
        <f>'Luxjacky Assumptions Monthly'!$M$6*'Luxjacky Assumptions Monthly'!$M$8*'Luxjacky Original'!F717</f>
        <v>2630.5</v>
      </c>
      <c r="N717" s="58">
        <f t="shared" si="107"/>
        <v>2630.5</v>
      </c>
      <c r="O717" s="58"/>
    </row>
    <row r="718" spans="1:15" x14ac:dyDescent="0.3">
      <c r="A718" s="60">
        <v>43086</v>
      </c>
      <c r="B718" s="15">
        <f t="shared" si="99"/>
        <v>2017</v>
      </c>
      <c r="C718" s="15">
        <f t="shared" si="100"/>
        <v>12</v>
      </c>
      <c r="D718" s="15">
        <f t="shared" si="101"/>
        <v>1</v>
      </c>
      <c r="E718" s="15">
        <f t="shared" si="102"/>
        <v>0</v>
      </c>
      <c r="F718" s="15">
        <v>5187</v>
      </c>
      <c r="G718" s="15">
        <v>0</v>
      </c>
      <c r="H718" s="62">
        <f t="shared" si="103"/>
        <v>162.83709795470628</v>
      </c>
      <c r="I718" s="62">
        <f t="shared" si="106"/>
        <v>74</v>
      </c>
      <c r="J718" s="15">
        <f t="shared" si="104"/>
        <v>0</v>
      </c>
      <c r="K718" s="15">
        <f t="shared" si="105"/>
        <v>0</v>
      </c>
      <c r="L718" s="58">
        <f>'Luxjacky Assumptions Monthly'!$M$8*'Luxjacky Original'!G718</f>
        <v>0</v>
      </c>
      <c r="M718" s="58">
        <f>'Luxjacky Assumptions Monthly'!$M$6*'Luxjacky Assumptions Monthly'!$M$8*'Luxjacky Original'!F718</f>
        <v>2593.5</v>
      </c>
      <c r="N718" s="58">
        <f t="shared" si="107"/>
        <v>2593.5</v>
      </c>
      <c r="O718" s="58"/>
    </row>
    <row r="719" spans="1:15" x14ac:dyDescent="0.3">
      <c r="A719" s="60">
        <v>43087</v>
      </c>
      <c r="B719" s="15">
        <f t="shared" si="99"/>
        <v>2017</v>
      </c>
      <c r="C719" s="15">
        <f t="shared" si="100"/>
        <v>12</v>
      </c>
      <c r="D719" s="15">
        <f t="shared" si="101"/>
        <v>2</v>
      </c>
      <c r="E719" s="15">
        <f t="shared" si="102"/>
        <v>0</v>
      </c>
      <c r="F719" s="15">
        <v>5024</v>
      </c>
      <c r="G719" s="15">
        <v>0</v>
      </c>
      <c r="H719" s="62">
        <f t="shared" si="103"/>
        <v>167.45478019648263</v>
      </c>
      <c r="I719" s="62">
        <f t="shared" si="106"/>
        <v>163</v>
      </c>
      <c r="J719" s="15">
        <f t="shared" si="104"/>
        <v>0</v>
      </c>
      <c r="K719" s="15">
        <f t="shared" si="105"/>
        <v>0</v>
      </c>
      <c r="L719" s="58">
        <f>'Luxjacky Assumptions Monthly'!$M$8*'Luxjacky Original'!G719</f>
        <v>0</v>
      </c>
      <c r="M719" s="58">
        <f>'Luxjacky Assumptions Monthly'!$M$6*'Luxjacky Assumptions Monthly'!$M$8*'Luxjacky Original'!F719</f>
        <v>2512</v>
      </c>
      <c r="N719" s="58">
        <f t="shared" si="107"/>
        <v>2512</v>
      </c>
      <c r="O719" s="58"/>
    </row>
    <row r="720" spans="1:15" x14ac:dyDescent="0.3">
      <c r="A720" s="60">
        <v>43088</v>
      </c>
      <c r="B720" s="15">
        <f t="shared" si="99"/>
        <v>2017</v>
      </c>
      <c r="C720" s="15">
        <f t="shared" si="100"/>
        <v>12</v>
      </c>
      <c r="D720" s="15">
        <f t="shared" si="101"/>
        <v>3</v>
      </c>
      <c r="E720" s="15">
        <f t="shared" si="102"/>
        <v>0</v>
      </c>
      <c r="F720" s="15">
        <v>4858</v>
      </c>
      <c r="G720" s="15">
        <v>0</v>
      </c>
      <c r="H720" s="62">
        <f t="shared" si="103"/>
        <v>164.8441724817441</v>
      </c>
      <c r="I720" s="62">
        <f t="shared" si="106"/>
        <v>166</v>
      </c>
      <c r="J720" s="15">
        <f t="shared" si="104"/>
        <v>0</v>
      </c>
      <c r="K720" s="15">
        <f t="shared" si="105"/>
        <v>0</v>
      </c>
      <c r="L720" s="58">
        <f>'Luxjacky Assumptions Monthly'!$M$8*'Luxjacky Original'!G720</f>
        <v>0</v>
      </c>
      <c r="M720" s="58">
        <f>'Luxjacky Assumptions Monthly'!$M$6*'Luxjacky Assumptions Monthly'!$M$8*'Luxjacky Original'!F720</f>
        <v>2429</v>
      </c>
      <c r="N720" s="58">
        <f t="shared" si="107"/>
        <v>2429</v>
      </c>
      <c r="O720" s="58"/>
    </row>
    <row r="721" spans="1:15" x14ac:dyDescent="0.3">
      <c r="A721" s="60">
        <v>43089</v>
      </c>
      <c r="B721" s="15">
        <f t="shared" si="99"/>
        <v>2017</v>
      </c>
      <c r="C721" s="15">
        <f t="shared" si="100"/>
        <v>12</v>
      </c>
      <c r="D721" s="15">
        <f t="shared" si="101"/>
        <v>4</v>
      </c>
      <c r="E721" s="15">
        <f t="shared" si="102"/>
        <v>0</v>
      </c>
      <c r="F721" s="15">
        <v>4696</v>
      </c>
      <c r="G721" s="15">
        <v>0</v>
      </c>
      <c r="H721" s="62">
        <f t="shared" si="103"/>
        <v>154.2156030691124</v>
      </c>
      <c r="I721" s="62">
        <f t="shared" si="106"/>
        <v>162</v>
      </c>
      <c r="J721" s="15">
        <f t="shared" si="104"/>
        <v>0</v>
      </c>
      <c r="K721" s="15">
        <f t="shared" si="105"/>
        <v>0</v>
      </c>
      <c r="L721" s="58">
        <f>'Luxjacky Assumptions Monthly'!$M$8*'Luxjacky Original'!G721</f>
        <v>0</v>
      </c>
      <c r="M721" s="58">
        <f>'Luxjacky Assumptions Monthly'!$M$6*'Luxjacky Assumptions Monthly'!$M$8*'Luxjacky Original'!F721</f>
        <v>2348</v>
      </c>
      <c r="N721" s="58">
        <f t="shared" si="107"/>
        <v>2348</v>
      </c>
      <c r="O721" s="58"/>
    </row>
    <row r="722" spans="1:15" x14ac:dyDescent="0.3">
      <c r="A722" s="60">
        <v>43090</v>
      </c>
      <c r="B722" s="15">
        <f t="shared" si="99"/>
        <v>2017</v>
      </c>
      <c r="C722" s="15">
        <f t="shared" si="100"/>
        <v>12</v>
      </c>
      <c r="D722" s="15">
        <f t="shared" si="101"/>
        <v>5</v>
      </c>
      <c r="E722" s="15">
        <f t="shared" si="102"/>
        <v>0</v>
      </c>
      <c r="F722" s="15">
        <v>4545</v>
      </c>
      <c r="G722" s="15">
        <v>0</v>
      </c>
      <c r="H722" s="62">
        <f t="shared" si="103"/>
        <v>134.96442657345509</v>
      </c>
      <c r="I722" s="62">
        <f t="shared" si="106"/>
        <v>151</v>
      </c>
      <c r="J722" s="15">
        <f t="shared" si="104"/>
        <v>0</v>
      </c>
      <c r="K722" s="15">
        <f t="shared" si="105"/>
        <v>0</v>
      </c>
      <c r="L722" s="58">
        <f>'Luxjacky Assumptions Monthly'!$M$8*'Luxjacky Original'!G722</f>
        <v>0</v>
      </c>
      <c r="M722" s="58">
        <f>'Luxjacky Assumptions Monthly'!$M$6*'Luxjacky Assumptions Monthly'!$M$8*'Luxjacky Original'!F722</f>
        <v>2272.5</v>
      </c>
      <c r="N722" s="58">
        <f t="shared" si="107"/>
        <v>2272.5</v>
      </c>
      <c r="O722" s="58"/>
    </row>
    <row r="723" spans="1:15" x14ac:dyDescent="0.3">
      <c r="A723" s="60">
        <v>43091</v>
      </c>
      <c r="B723" s="15">
        <f t="shared" si="99"/>
        <v>2017</v>
      </c>
      <c r="C723" s="15">
        <f t="shared" si="100"/>
        <v>12</v>
      </c>
      <c r="D723" s="15">
        <f t="shared" si="101"/>
        <v>6</v>
      </c>
      <c r="E723" s="15">
        <f t="shared" si="102"/>
        <v>1</v>
      </c>
      <c r="F723" s="15">
        <v>4409</v>
      </c>
      <c r="G723" s="15">
        <v>0</v>
      </c>
      <c r="H723" s="62">
        <f t="shared" si="103"/>
        <v>116.59269055938108</v>
      </c>
      <c r="I723" s="62">
        <f t="shared" si="106"/>
        <v>136</v>
      </c>
      <c r="J723" s="15">
        <f t="shared" si="104"/>
        <v>0</v>
      </c>
      <c r="K723" s="15">
        <f t="shared" si="105"/>
        <v>0</v>
      </c>
      <c r="L723" s="58">
        <f>'Luxjacky Assumptions Monthly'!$M$8*'Luxjacky Original'!G723</f>
        <v>0</v>
      </c>
      <c r="M723" s="58">
        <f>'Luxjacky Assumptions Monthly'!$M$6*'Luxjacky Assumptions Monthly'!$M$8*'Luxjacky Original'!F723</f>
        <v>2204.5</v>
      </c>
      <c r="N723" s="58">
        <f t="shared" si="107"/>
        <v>2204.5</v>
      </c>
      <c r="O723" s="58"/>
    </row>
    <row r="724" spans="1:15" x14ac:dyDescent="0.3">
      <c r="A724" s="60">
        <v>43092</v>
      </c>
      <c r="B724" s="15">
        <f t="shared" si="99"/>
        <v>2017</v>
      </c>
      <c r="C724" s="15">
        <f t="shared" si="100"/>
        <v>12</v>
      </c>
      <c r="D724" s="15">
        <f t="shared" si="101"/>
        <v>7</v>
      </c>
      <c r="E724" s="15">
        <f t="shared" si="102"/>
        <v>1</v>
      </c>
      <c r="F724" s="15">
        <v>4293</v>
      </c>
      <c r="G724" s="15">
        <v>0</v>
      </c>
      <c r="H724" s="62">
        <f t="shared" si="103"/>
        <v>78.673212149380731</v>
      </c>
      <c r="I724" s="62">
        <f t="shared" si="106"/>
        <v>116</v>
      </c>
      <c r="J724" s="15">
        <f t="shared" si="104"/>
        <v>0</v>
      </c>
      <c r="K724" s="15">
        <f t="shared" si="105"/>
        <v>0</v>
      </c>
      <c r="L724" s="58">
        <f>'Luxjacky Assumptions Monthly'!$M$8*'Luxjacky Original'!G724</f>
        <v>0</v>
      </c>
      <c r="M724" s="58">
        <f>'Luxjacky Assumptions Monthly'!$M$6*'Luxjacky Assumptions Monthly'!$M$8*'Luxjacky Original'!F724</f>
        <v>2146.5</v>
      </c>
      <c r="N724" s="58">
        <f t="shared" si="107"/>
        <v>2146.5</v>
      </c>
      <c r="O724" s="58"/>
    </row>
    <row r="725" spans="1:15" x14ac:dyDescent="0.3">
      <c r="A725" s="60">
        <v>43093</v>
      </c>
      <c r="B725" s="15">
        <f t="shared" si="99"/>
        <v>2017</v>
      </c>
      <c r="C725" s="15">
        <f t="shared" si="100"/>
        <v>12</v>
      </c>
      <c r="D725" s="15">
        <f t="shared" si="101"/>
        <v>1</v>
      </c>
      <c r="E725" s="15">
        <f t="shared" si="102"/>
        <v>0</v>
      </c>
      <c r="F725" s="15">
        <v>4211</v>
      </c>
      <c r="G725" s="15">
        <v>0</v>
      </c>
      <c r="H725" s="62">
        <f t="shared" si="103"/>
        <v>162.83709795470628</v>
      </c>
      <c r="I725" s="62">
        <f t="shared" si="106"/>
        <v>82</v>
      </c>
      <c r="J725" s="15">
        <f t="shared" si="104"/>
        <v>0</v>
      </c>
      <c r="K725" s="15">
        <f t="shared" si="105"/>
        <v>0</v>
      </c>
      <c r="L725" s="58">
        <f>'Luxjacky Assumptions Monthly'!$M$8*'Luxjacky Original'!G725</f>
        <v>0</v>
      </c>
      <c r="M725" s="58">
        <f>'Luxjacky Assumptions Monthly'!$M$6*'Luxjacky Assumptions Monthly'!$M$8*'Luxjacky Original'!F725</f>
        <v>2105.5</v>
      </c>
      <c r="N725" s="58">
        <f t="shared" si="107"/>
        <v>2105.5</v>
      </c>
      <c r="O725" s="58"/>
    </row>
    <row r="726" spans="1:15" x14ac:dyDescent="0.3">
      <c r="A726" s="60">
        <v>43094</v>
      </c>
      <c r="B726" s="15">
        <f t="shared" si="99"/>
        <v>2017</v>
      </c>
      <c r="C726" s="15">
        <f t="shared" si="100"/>
        <v>12</v>
      </c>
      <c r="D726" s="15">
        <f t="shared" si="101"/>
        <v>2</v>
      </c>
      <c r="E726" s="15">
        <f t="shared" si="102"/>
        <v>0</v>
      </c>
      <c r="F726" s="15">
        <v>4047</v>
      </c>
      <c r="G726" s="15">
        <v>0</v>
      </c>
      <c r="H726" s="62">
        <f t="shared" si="103"/>
        <v>167.45478019648263</v>
      </c>
      <c r="I726" s="62">
        <f t="shared" si="106"/>
        <v>164</v>
      </c>
      <c r="J726" s="15">
        <f t="shared" si="104"/>
        <v>0</v>
      </c>
      <c r="K726" s="15">
        <f t="shared" si="105"/>
        <v>0</v>
      </c>
      <c r="L726" s="58">
        <f>'Luxjacky Assumptions Monthly'!$M$8*'Luxjacky Original'!G726</f>
        <v>0</v>
      </c>
      <c r="M726" s="58">
        <f>'Luxjacky Assumptions Monthly'!$M$6*'Luxjacky Assumptions Monthly'!$M$8*'Luxjacky Original'!F726</f>
        <v>2023.5</v>
      </c>
      <c r="N726" s="58">
        <f t="shared" si="107"/>
        <v>2023.5</v>
      </c>
      <c r="O726" s="58"/>
    </row>
    <row r="727" spans="1:15" x14ac:dyDescent="0.3">
      <c r="A727" s="60">
        <v>43095</v>
      </c>
      <c r="B727" s="15">
        <f t="shared" si="99"/>
        <v>2017</v>
      </c>
      <c r="C727" s="15">
        <f t="shared" si="100"/>
        <v>12</v>
      </c>
      <c r="D727" s="15">
        <f t="shared" si="101"/>
        <v>3</v>
      </c>
      <c r="E727" s="15">
        <f t="shared" si="102"/>
        <v>0</v>
      </c>
      <c r="F727" s="15">
        <v>3894</v>
      </c>
      <c r="G727" s="15">
        <v>0</v>
      </c>
      <c r="H727" s="62">
        <f t="shared" si="103"/>
        <v>164.8441724817441</v>
      </c>
      <c r="I727" s="62">
        <f t="shared" si="106"/>
        <v>153</v>
      </c>
      <c r="J727" s="15">
        <f t="shared" si="104"/>
        <v>0</v>
      </c>
      <c r="K727" s="15">
        <f t="shared" si="105"/>
        <v>0</v>
      </c>
      <c r="L727" s="58">
        <f>'Luxjacky Assumptions Monthly'!$M$8*'Luxjacky Original'!G727</f>
        <v>0</v>
      </c>
      <c r="M727" s="58">
        <f>'Luxjacky Assumptions Monthly'!$M$6*'Luxjacky Assumptions Monthly'!$M$8*'Luxjacky Original'!F727</f>
        <v>1947</v>
      </c>
      <c r="N727" s="58">
        <f t="shared" si="107"/>
        <v>1947</v>
      </c>
      <c r="O727" s="58"/>
    </row>
    <row r="728" spans="1:15" x14ac:dyDescent="0.3">
      <c r="A728" s="60">
        <v>43096</v>
      </c>
      <c r="B728" s="15">
        <f t="shared" si="99"/>
        <v>2017</v>
      </c>
      <c r="C728" s="15">
        <f t="shared" si="100"/>
        <v>12</v>
      </c>
      <c r="D728" s="15">
        <f t="shared" si="101"/>
        <v>4</v>
      </c>
      <c r="E728" s="15">
        <f t="shared" si="102"/>
        <v>0</v>
      </c>
      <c r="F728" s="15">
        <v>3739</v>
      </c>
      <c r="G728" s="15">
        <v>0</v>
      </c>
      <c r="H728" s="62">
        <f t="shared" si="103"/>
        <v>154.2156030691124</v>
      </c>
      <c r="I728" s="62">
        <f t="shared" si="106"/>
        <v>155</v>
      </c>
      <c r="J728" s="15">
        <f t="shared" si="104"/>
        <v>0</v>
      </c>
      <c r="K728" s="15">
        <f t="shared" si="105"/>
        <v>0</v>
      </c>
      <c r="L728" s="58">
        <f>'Luxjacky Assumptions Monthly'!$M$8*'Luxjacky Original'!G728</f>
        <v>0</v>
      </c>
      <c r="M728" s="58">
        <f>'Luxjacky Assumptions Monthly'!$M$6*'Luxjacky Assumptions Monthly'!$M$8*'Luxjacky Original'!F728</f>
        <v>1869.5</v>
      </c>
      <c r="N728" s="58">
        <f t="shared" si="107"/>
        <v>1869.5</v>
      </c>
      <c r="O728" s="58"/>
    </row>
    <row r="729" spans="1:15" x14ac:dyDescent="0.3">
      <c r="A729" s="60">
        <v>43097</v>
      </c>
      <c r="B729" s="15">
        <f t="shared" si="99"/>
        <v>2017</v>
      </c>
      <c r="C729" s="15">
        <f t="shared" si="100"/>
        <v>12</v>
      </c>
      <c r="D729" s="15">
        <f t="shared" si="101"/>
        <v>5</v>
      </c>
      <c r="E729" s="15">
        <f t="shared" si="102"/>
        <v>0</v>
      </c>
      <c r="F729" s="15">
        <v>3594</v>
      </c>
      <c r="G729" s="15">
        <v>0</v>
      </c>
      <c r="H729" s="62">
        <f t="shared" si="103"/>
        <v>134.96442657345509</v>
      </c>
      <c r="I729" s="62">
        <f t="shared" si="106"/>
        <v>145</v>
      </c>
      <c r="J729" s="15">
        <f t="shared" si="104"/>
        <v>0</v>
      </c>
      <c r="K729" s="15">
        <f t="shared" si="105"/>
        <v>0</v>
      </c>
      <c r="L729" s="58">
        <f>'Luxjacky Assumptions Monthly'!$M$8*'Luxjacky Original'!G729</f>
        <v>0</v>
      </c>
      <c r="M729" s="58">
        <f>'Luxjacky Assumptions Monthly'!$M$6*'Luxjacky Assumptions Monthly'!$M$8*'Luxjacky Original'!F729</f>
        <v>1797</v>
      </c>
      <c r="N729" s="58">
        <f t="shared" si="107"/>
        <v>1797</v>
      </c>
      <c r="O729" s="58"/>
    </row>
    <row r="730" spans="1:15" x14ac:dyDescent="0.3">
      <c r="A730" s="60">
        <v>43098</v>
      </c>
      <c r="B730" s="15">
        <f t="shared" si="99"/>
        <v>2017</v>
      </c>
      <c r="C730" s="15">
        <f t="shared" si="100"/>
        <v>12</v>
      </c>
      <c r="D730" s="15">
        <f t="shared" si="101"/>
        <v>6</v>
      </c>
      <c r="E730" s="15">
        <f t="shared" si="102"/>
        <v>1</v>
      </c>
      <c r="F730" s="15">
        <v>3464</v>
      </c>
      <c r="G730" s="15">
        <v>0</v>
      </c>
      <c r="H730" s="62">
        <f t="shared" si="103"/>
        <v>116.59269055938108</v>
      </c>
      <c r="I730" s="62">
        <f t="shared" si="106"/>
        <v>130</v>
      </c>
      <c r="J730" s="15">
        <f t="shared" si="104"/>
        <v>0</v>
      </c>
      <c r="K730" s="15">
        <f t="shared" si="105"/>
        <v>0</v>
      </c>
      <c r="L730" s="58">
        <f>'Luxjacky Assumptions Monthly'!$M$8*'Luxjacky Original'!G730</f>
        <v>0</v>
      </c>
      <c r="M730" s="58">
        <f>'Luxjacky Assumptions Monthly'!$M$6*'Luxjacky Assumptions Monthly'!$M$8*'Luxjacky Original'!F730</f>
        <v>1732</v>
      </c>
      <c r="N730" s="58">
        <f t="shared" si="107"/>
        <v>1732</v>
      </c>
      <c r="O730" s="58"/>
    </row>
    <row r="731" spans="1:15" x14ac:dyDescent="0.3">
      <c r="A731" s="60">
        <v>43099</v>
      </c>
      <c r="B731" s="15">
        <f t="shared" si="99"/>
        <v>2017</v>
      </c>
      <c r="C731" s="15">
        <f t="shared" si="100"/>
        <v>12</v>
      </c>
      <c r="D731" s="15">
        <f t="shared" si="101"/>
        <v>7</v>
      </c>
      <c r="E731" s="15">
        <f t="shared" si="102"/>
        <v>1</v>
      </c>
      <c r="F731" s="15">
        <v>3346</v>
      </c>
      <c r="G731" s="15">
        <v>0</v>
      </c>
      <c r="H731" s="62">
        <f t="shared" si="103"/>
        <v>78.673212149380731</v>
      </c>
      <c r="I731" s="62">
        <f t="shared" si="106"/>
        <v>118</v>
      </c>
      <c r="J731" s="15">
        <f t="shared" si="104"/>
        <v>0</v>
      </c>
      <c r="K731" s="15">
        <f t="shared" si="105"/>
        <v>0</v>
      </c>
      <c r="L731" s="58">
        <f>'Luxjacky Assumptions Monthly'!$M$8*'Luxjacky Original'!G731</f>
        <v>0</v>
      </c>
      <c r="M731" s="58">
        <f>'Luxjacky Assumptions Monthly'!$M$6*'Luxjacky Assumptions Monthly'!$M$8*'Luxjacky Original'!F731</f>
        <v>1673</v>
      </c>
      <c r="N731" s="58">
        <f t="shared" si="107"/>
        <v>1673</v>
      </c>
      <c r="O731" s="58"/>
    </row>
    <row r="732" spans="1:15" x14ac:dyDescent="0.3">
      <c r="A732" s="60">
        <v>43100</v>
      </c>
      <c r="B732" s="15">
        <f t="shared" si="99"/>
        <v>2017</v>
      </c>
      <c r="C732" s="15">
        <f t="shared" si="100"/>
        <v>12</v>
      </c>
      <c r="D732" s="15">
        <f t="shared" si="101"/>
        <v>1</v>
      </c>
      <c r="E732" s="15">
        <f t="shared" si="102"/>
        <v>0</v>
      </c>
      <c r="F732" s="15">
        <v>3262</v>
      </c>
      <c r="G732" s="15">
        <v>0</v>
      </c>
      <c r="H732" s="62">
        <f t="shared" si="103"/>
        <v>162.83709795470628</v>
      </c>
      <c r="I732" s="62">
        <f t="shared" si="106"/>
        <v>84</v>
      </c>
      <c r="J732" s="15">
        <f t="shared" si="104"/>
        <v>0</v>
      </c>
      <c r="K732" s="15">
        <f t="shared" si="105"/>
        <v>0</v>
      </c>
      <c r="L732" s="58">
        <f>'Luxjacky Assumptions Monthly'!$M$8*'Luxjacky Original'!G732</f>
        <v>0</v>
      </c>
      <c r="M732" s="58">
        <f>'Luxjacky Assumptions Monthly'!$M$6*'Luxjacky Assumptions Monthly'!$M$8*'Luxjacky Original'!F732</f>
        <v>1631</v>
      </c>
      <c r="N732" s="58">
        <f t="shared" si="107"/>
        <v>1631</v>
      </c>
      <c r="O732" s="58"/>
    </row>
    <row r="733" spans="1:15" x14ac:dyDescent="0.3">
      <c r="A733" s="60">
        <v>43101</v>
      </c>
      <c r="B733" s="15">
        <f t="shared" si="99"/>
        <v>2018</v>
      </c>
      <c r="C733" s="15">
        <f t="shared" si="100"/>
        <v>1</v>
      </c>
      <c r="D733" s="15">
        <f t="shared" si="101"/>
        <v>2</v>
      </c>
      <c r="E733" s="15">
        <f t="shared" si="102"/>
        <v>0</v>
      </c>
      <c r="F733" s="15">
        <v>3107</v>
      </c>
      <c r="G733" s="15">
        <v>0</v>
      </c>
      <c r="H733" s="62">
        <f t="shared" si="103"/>
        <v>160.21768224177637</v>
      </c>
      <c r="I733" s="62">
        <f t="shared" si="106"/>
        <v>155</v>
      </c>
      <c r="J733" s="15">
        <f t="shared" ref="J733:J796" si="108">IF(G733&gt;0,1,0)</f>
        <v>0</v>
      </c>
      <c r="K733" s="15">
        <f t="shared" si="105"/>
        <v>0</v>
      </c>
      <c r="L733" s="58">
        <f>'Luxjacky Assumptions Monthly'!$M$8*'Luxjacky Original'!G733</f>
        <v>0</v>
      </c>
      <c r="M733" s="58">
        <f>'Luxjacky Assumptions Monthly'!$M$6*'Luxjacky Assumptions Monthly'!$M$8*'Luxjacky Original'!F733</f>
        <v>1553.5</v>
      </c>
      <c r="N733" s="58">
        <f t="shared" ref="N733:N796" si="109">SUM(K733:M733)</f>
        <v>1553.5</v>
      </c>
      <c r="O733" s="58"/>
    </row>
    <row r="734" spans="1:15" x14ac:dyDescent="0.3">
      <c r="A734" s="60">
        <v>43102</v>
      </c>
      <c r="B734" s="15">
        <f t="shared" si="99"/>
        <v>2018</v>
      </c>
      <c r="C734" s="15">
        <f t="shared" si="100"/>
        <v>1</v>
      </c>
      <c r="D734" s="15">
        <f t="shared" si="101"/>
        <v>3</v>
      </c>
      <c r="E734" s="15">
        <f t="shared" si="102"/>
        <v>0</v>
      </c>
      <c r="F734" s="15">
        <v>2946</v>
      </c>
      <c r="G734" s="15">
        <v>0</v>
      </c>
      <c r="H734" s="62">
        <f t="shared" si="103"/>
        <v>157.60707452703781</v>
      </c>
      <c r="I734" s="62">
        <f t="shared" si="106"/>
        <v>161</v>
      </c>
      <c r="J734" s="15">
        <f t="shared" si="108"/>
        <v>0</v>
      </c>
      <c r="K734" s="15">
        <f t="shared" si="105"/>
        <v>0</v>
      </c>
      <c r="L734" s="58">
        <f>'Luxjacky Assumptions Monthly'!$M$8*'Luxjacky Original'!G734</f>
        <v>0</v>
      </c>
      <c r="M734" s="58">
        <f>'Luxjacky Assumptions Monthly'!$M$6*'Luxjacky Assumptions Monthly'!$M$8*'Luxjacky Original'!F734</f>
        <v>1473</v>
      </c>
      <c r="N734" s="58">
        <f t="shared" si="109"/>
        <v>1473</v>
      </c>
      <c r="O734" s="58"/>
    </row>
    <row r="735" spans="1:15" x14ac:dyDescent="0.3">
      <c r="A735" s="60">
        <v>43103</v>
      </c>
      <c r="B735" s="15">
        <f t="shared" si="99"/>
        <v>2018</v>
      </c>
      <c r="C735" s="15">
        <f t="shared" si="100"/>
        <v>1</v>
      </c>
      <c r="D735" s="15">
        <f t="shared" si="101"/>
        <v>4</v>
      </c>
      <c r="E735" s="15">
        <f t="shared" si="102"/>
        <v>0</v>
      </c>
      <c r="F735" s="15">
        <v>2780</v>
      </c>
      <c r="G735" s="15">
        <v>0</v>
      </c>
      <c r="H735" s="62">
        <f t="shared" si="103"/>
        <v>146.97850511440615</v>
      </c>
      <c r="I735" s="62">
        <f t="shared" si="106"/>
        <v>166</v>
      </c>
      <c r="J735" s="15">
        <f t="shared" si="108"/>
        <v>0</v>
      </c>
      <c r="K735" s="15">
        <f t="shared" si="105"/>
        <v>0</v>
      </c>
      <c r="L735" s="58">
        <f>'Luxjacky Assumptions Monthly'!$M$8*'Luxjacky Original'!G735</f>
        <v>0</v>
      </c>
      <c r="M735" s="58">
        <f>'Luxjacky Assumptions Monthly'!$M$6*'Luxjacky Assumptions Monthly'!$M$8*'Luxjacky Original'!F735</f>
        <v>1390</v>
      </c>
      <c r="N735" s="58">
        <f t="shared" si="109"/>
        <v>1390</v>
      </c>
      <c r="O735" s="58"/>
    </row>
    <row r="736" spans="1:15" x14ac:dyDescent="0.3">
      <c r="A736" s="60">
        <v>43104</v>
      </c>
      <c r="B736" s="15">
        <f t="shared" si="99"/>
        <v>2018</v>
      </c>
      <c r="C736" s="15">
        <f t="shared" si="100"/>
        <v>1</v>
      </c>
      <c r="D736" s="15">
        <f t="shared" si="101"/>
        <v>5</v>
      </c>
      <c r="E736" s="15">
        <f t="shared" si="102"/>
        <v>0</v>
      </c>
      <c r="F736" s="15">
        <v>2634</v>
      </c>
      <c r="G736" s="15">
        <v>0</v>
      </c>
      <c r="H736" s="62">
        <f t="shared" si="103"/>
        <v>127.72732861874881</v>
      </c>
      <c r="I736" s="62">
        <f t="shared" si="106"/>
        <v>146</v>
      </c>
      <c r="J736" s="15">
        <f t="shared" si="108"/>
        <v>0</v>
      </c>
      <c r="K736" s="15">
        <f t="shared" si="105"/>
        <v>0</v>
      </c>
      <c r="L736" s="58">
        <f>'Luxjacky Assumptions Monthly'!$M$8*'Luxjacky Original'!G736</f>
        <v>0</v>
      </c>
      <c r="M736" s="58">
        <f>'Luxjacky Assumptions Monthly'!$M$6*'Luxjacky Assumptions Monthly'!$M$8*'Luxjacky Original'!F736</f>
        <v>1317</v>
      </c>
      <c r="N736" s="58">
        <f t="shared" si="109"/>
        <v>1317</v>
      </c>
      <c r="O736" s="58"/>
    </row>
    <row r="737" spans="1:15" x14ac:dyDescent="0.3">
      <c r="A737" s="60">
        <v>43105</v>
      </c>
      <c r="B737" s="15">
        <f t="shared" si="99"/>
        <v>2018</v>
      </c>
      <c r="C737" s="15">
        <f t="shared" si="100"/>
        <v>1</v>
      </c>
      <c r="D737" s="15">
        <f t="shared" si="101"/>
        <v>6</v>
      </c>
      <c r="E737" s="15">
        <f t="shared" si="102"/>
        <v>1</v>
      </c>
      <c r="F737" s="15">
        <v>2503</v>
      </c>
      <c r="G737" s="15">
        <v>0</v>
      </c>
      <c r="H737" s="62">
        <f t="shared" si="103"/>
        <v>109.35559260467483</v>
      </c>
      <c r="I737" s="62">
        <f t="shared" si="106"/>
        <v>131</v>
      </c>
      <c r="J737" s="15">
        <f t="shared" si="108"/>
        <v>0</v>
      </c>
      <c r="K737" s="15">
        <f t="shared" si="105"/>
        <v>0</v>
      </c>
      <c r="L737" s="58">
        <f>'Luxjacky Assumptions Monthly'!$M$8*'Luxjacky Original'!G737</f>
        <v>0</v>
      </c>
      <c r="M737" s="58">
        <f>'Luxjacky Assumptions Monthly'!$M$6*'Luxjacky Assumptions Monthly'!$M$8*'Luxjacky Original'!F737</f>
        <v>1251.5</v>
      </c>
      <c r="N737" s="58">
        <f t="shared" si="109"/>
        <v>1251.5</v>
      </c>
      <c r="O737" s="58"/>
    </row>
    <row r="738" spans="1:15" x14ac:dyDescent="0.3">
      <c r="A738" s="60">
        <v>43106</v>
      </c>
      <c r="B738" s="15">
        <f t="shared" si="99"/>
        <v>2018</v>
      </c>
      <c r="C738" s="15">
        <f t="shared" si="100"/>
        <v>1</v>
      </c>
      <c r="D738" s="15">
        <f t="shared" si="101"/>
        <v>7</v>
      </c>
      <c r="E738" s="15">
        <f t="shared" si="102"/>
        <v>1</v>
      </c>
      <c r="F738" s="15">
        <v>2393</v>
      </c>
      <c r="G738" s="15">
        <v>0</v>
      </c>
      <c r="H738" s="62">
        <f t="shared" si="103"/>
        <v>71.43611419467446</v>
      </c>
      <c r="I738" s="62">
        <f t="shared" si="106"/>
        <v>110</v>
      </c>
      <c r="J738" s="15">
        <f t="shared" si="108"/>
        <v>0</v>
      </c>
      <c r="K738" s="15">
        <f t="shared" si="105"/>
        <v>0</v>
      </c>
      <c r="L738" s="58">
        <f>'Luxjacky Assumptions Monthly'!$M$8*'Luxjacky Original'!G738</f>
        <v>0</v>
      </c>
      <c r="M738" s="58">
        <f>'Luxjacky Assumptions Monthly'!$M$6*'Luxjacky Assumptions Monthly'!$M$8*'Luxjacky Original'!F738</f>
        <v>1196.5</v>
      </c>
      <c r="N738" s="58">
        <f t="shared" si="109"/>
        <v>1196.5</v>
      </c>
      <c r="O738" s="58"/>
    </row>
    <row r="739" spans="1:15" x14ac:dyDescent="0.3">
      <c r="A739" s="60">
        <v>43107</v>
      </c>
      <c r="B739" s="15">
        <f t="shared" si="99"/>
        <v>2018</v>
      </c>
      <c r="C739" s="15">
        <f t="shared" si="100"/>
        <v>1</v>
      </c>
      <c r="D739" s="15">
        <f t="shared" si="101"/>
        <v>1</v>
      </c>
      <c r="E739" s="15">
        <f t="shared" si="102"/>
        <v>0</v>
      </c>
      <c r="F739" s="15">
        <v>2319</v>
      </c>
      <c r="G739" s="15">
        <v>0</v>
      </c>
      <c r="H739" s="62">
        <f t="shared" si="103"/>
        <v>155.60000000000002</v>
      </c>
      <c r="I739" s="62">
        <f t="shared" si="106"/>
        <v>74</v>
      </c>
      <c r="J739" s="15">
        <f t="shared" si="108"/>
        <v>0</v>
      </c>
      <c r="K739" s="15">
        <f t="shared" si="105"/>
        <v>0</v>
      </c>
      <c r="L739" s="58">
        <f>'Luxjacky Assumptions Monthly'!$M$8*'Luxjacky Original'!G739</f>
        <v>0</v>
      </c>
      <c r="M739" s="58">
        <f>'Luxjacky Assumptions Monthly'!$M$6*'Luxjacky Assumptions Monthly'!$M$8*'Luxjacky Original'!F739</f>
        <v>1159.5</v>
      </c>
      <c r="N739" s="58">
        <f t="shared" si="109"/>
        <v>1159.5</v>
      </c>
      <c r="O739" s="58"/>
    </row>
    <row r="740" spans="1:15" x14ac:dyDescent="0.3">
      <c r="A740" s="60">
        <v>43108</v>
      </c>
      <c r="B740" s="15">
        <f t="shared" si="99"/>
        <v>2018</v>
      </c>
      <c r="C740" s="15">
        <f t="shared" si="100"/>
        <v>1</v>
      </c>
      <c r="D740" s="15">
        <f t="shared" si="101"/>
        <v>2</v>
      </c>
      <c r="E740" s="15">
        <f t="shared" si="102"/>
        <v>0</v>
      </c>
      <c r="F740" s="15">
        <v>2177</v>
      </c>
      <c r="G740" s="15">
        <v>0</v>
      </c>
      <c r="H740" s="62">
        <f t="shared" si="103"/>
        <v>160.21768224177637</v>
      </c>
      <c r="I740" s="62">
        <f t="shared" si="106"/>
        <v>142</v>
      </c>
      <c r="J740" s="15">
        <f t="shared" si="108"/>
        <v>0</v>
      </c>
      <c r="K740" s="15">
        <f t="shared" si="105"/>
        <v>0</v>
      </c>
      <c r="L740" s="58">
        <f>'Luxjacky Assumptions Monthly'!$M$8*'Luxjacky Original'!G740</f>
        <v>0</v>
      </c>
      <c r="M740" s="58">
        <f>'Luxjacky Assumptions Monthly'!$M$6*'Luxjacky Assumptions Monthly'!$M$8*'Luxjacky Original'!F740</f>
        <v>1088.5</v>
      </c>
      <c r="N740" s="58">
        <f t="shared" si="109"/>
        <v>1088.5</v>
      </c>
      <c r="O740" s="58"/>
    </row>
    <row r="741" spans="1:15" x14ac:dyDescent="0.3">
      <c r="A741" s="60">
        <v>43109</v>
      </c>
      <c r="B741" s="15">
        <f t="shared" si="99"/>
        <v>2018</v>
      </c>
      <c r="C741" s="15">
        <f t="shared" si="100"/>
        <v>1</v>
      </c>
      <c r="D741" s="15">
        <f t="shared" si="101"/>
        <v>3</v>
      </c>
      <c r="E741" s="15">
        <f t="shared" si="102"/>
        <v>0</v>
      </c>
      <c r="F741" s="15">
        <v>2012</v>
      </c>
      <c r="G741" s="15">
        <v>0</v>
      </c>
      <c r="H741" s="62">
        <f t="shared" si="103"/>
        <v>157.60707452703781</v>
      </c>
      <c r="I741" s="62">
        <f t="shared" si="106"/>
        <v>165</v>
      </c>
      <c r="J741" s="15">
        <f t="shared" si="108"/>
        <v>0</v>
      </c>
      <c r="K741" s="15">
        <f t="shared" si="105"/>
        <v>0</v>
      </c>
      <c r="L741" s="58">
        <f>'Luxjacky Assumptions Monthly'!$M$8*'Luxjacky Original'!G741</f>
        <v>0</v>
      </c>
      <c r="M741" s="58">
        <f>'Luxjacky Assumptions Monthly'!$M$6*'Luxjacky Assumptions Monthly'!$M$8*'Luxjacky Original'!F741</f>
        <v>1006</v>
      </c>
      <c r="N741" s="58">
        <f t="shared" si="109"/>
        <v>1006</v>
      </c>
      <c r="O741" s="58"/>
    </row>
    <row r="742" spans="1:15" x14ac:dyDescent="0.3">
      <c r="A742" s="60">
        <v>43110</v>
      </c>
      <c r="B742" s="15">
        <f t="shared" si="99"/>
        <v>2018</v>
      </c>
      <c r="C742" s="15">
        <f t="shared" si="100"/>
        <v>1</v>
      </c>
      <c r="D742" s="15">
        <f t="shared" si="101"/>
        <v>4</v>
      </c>
      <c r="E742" s="15">
        <f t="shared" si="102"/>
        <v>0</v>
      </c>
      <c r="F742" s="15">
        <v>9290</v>
      </c>
      <c r="G742" s="15">
        <v>7447</v>
      </c>
      <c r="H742" s="62">
        <f t="shared" si="103"/>
        <v>146.97850511440615</v>
      </c>
      <c r="I742" s="62">
        <f t="shared" si="106"/>
        <v>169</v>
      </c>
      <c r="J742" s="15">
        <f t="shared" si="108"/>
        <v>1</v>
      </c>
      <c r="K742" s="15">
        <f t="shared" si="105"/>
        <v>4000</v>
      </c>
      <c r="L742" s="58">
        <f>'Luxjacky Assumptions Monthly'!$M$8*'Luxjacky Original'!G742</f>
        <v>74470</v>
      </c>
      <c r="M742" s="58">
        <f>'Luxjacky Assumptions Monthly'!$M$6*'Luxjacky Assumptions Monthly'!$M$8*'Luxjacky Original'!F742</f>
        <v>4645</v>
      </c>
      <c r="N742" s="58">
        <f t="shared" si="109"/>
        <v>83115</v>
      </c>
      <c r="O742" s="58"/>
    </row>
    <row r="743" spans="1:15" x14ac:dyDescent="0.3">
      <c r="A743" s="60">
        <v>43111</v>
      </c>
      <c r="B743" s="15">
        <f t="shared" si="99"/>
        <v>2018</v>
      </c>
      <c r="C743" s="15">
        <f t="shared" si="100"/>
        <v>1</v>
      </c>
      <c r="D743" s="15">
        <f t="shared" si="101"/>
        <v>5</v>
      </c>
      <c r="E743" s="15">
        <f t="shared" si="102"/>
        <v>0</v>
      </c>
      <c r="F743" s="15">
        <v>9135</v>
      </c>
      <c r="G743" s="15">
        <v>0</v>
      </c>
      <c r="H743" s="62">
        <f t="shared" si="103"/>
        <v>127.72732861874881</v>
      </c>
      <c r="I743" s="62">
        <f t="shared" si="106"/>
        <v>155</v>
      </c>
      <c r="J743" s="15">
        <f t="shared" si="108"/>
        <v>0</v>
      </c>
      <c r="K743" s="15">
        <f t="shared" si="105"/>
        <v>0</v>
      </c>
      <c r="L743" s="58">
        <f>'Luxjacky Assumptions Monthly'!$M$8*'Luxjacky Original'!G743</f>
        <v>0</v>
      </c>
      <c r="M743" s="58">
        <f>'Luxjacky Assumptions Monthly'!$M$6*'Luxjacky Assumptions Monthly'!$M$8*'Luxjacky Original'!F743</f>
        <v>4567.5</v>
      </c>
      <c r="N743" s="58">
        <f t="shared" si="109"/>
        <v>4567.5</v>
      </c>
      <c r="O743" s="58"/>
    </row>
    <row r="744" spans="1:15" x14ac:dyDescent="0.3">
      <c r="A744" s="60">
        <v>43112</v>
      </c>
      <c r="B744" s="15">
        <f t="shared" si="99"/>
        <v>2018</v>
      </c>
      <c r="C744" s="15">
        <f t="shared" si="100"/>
        <v>1</v>
      </c>
      <c r="D744" s="15">
        <f t="shared" si="101"/>
        <v>6</v>
      </c>
      <c r="E744" s="15">
        <f t="shared" si="102"/>
        <v>1</v>
      </c>
      <c r="F744" s="15">
        <v>8994</v>
      </c>
      <c r="G744" s="15">
        <v>0</v>
      </c>
      <c r="H744" s="62">
        <f t="shared" si="103"/>
        <v>109.35559260467483</v>
      </c>
      <c r="I744" s="62">
        <f t="shared" si="106"/>
        <v>141</v>
      </c>
      <c r="J744" s="15">
        <f t="shared" si="108"/>
        <v>0</v>
      </c>
      <c r="K744" s="15">
        <f t="shared" si="105"/>
        <v>0</v>
      </c>
      <c r="L744" s="58">
        <f>'Luxjacky Assumptions Monthly'!$M$8*'Luxjacky Original'!G744</f>
        <v>0</v>
      </c>
      <c r="M744" s="58">
        <f>'Luxjacky Assumptions Monthly'!$M$6*'Luxjacky Assumptions Monthly'!$M$8*'Luxjacky Original'!F744</f>
        <v>4497</v>
      </c>
      <c r="N744" s="58">
        <f t="shared" si="109"/>
        <v>4497</v>
      </c>
      <c r="O744" s="58"/>
    </row>
    <row r="745" spans="1:15" x14ac:dyDescent="0.3">
      <c r="A745" s="60">
        <v>43113</v>
      </c>
      <c r="B745" s="15">
        <f t="shared" si="99"/>
        <v>2018</v>
      </c>
      <c r="C745" s="15">
        <f t="shared" si="100"/>
        <v>1</v>
      </c>
      <c r="D745" s="15">
        <f t="shared" si="101"/>
        <v>7</v>
      </c>
      <c r="E745" s="15">
        <f t="shared" si="102"/>
        <v>1</v>
      </c>
      <c r="F745" s="15">
        <v>8871</v>
      </c>
      <c r="G745" s="15">
        <v>0</v>
      </c>
      <c r="H745" s="62">
        <f t="shared" si="103"/>
        <v>71.43611419467446</v>
      </c>
      <c r="I745" s="62">
        <f t="shared" si="106"/>
        <v>123</v>
      </c>
      <c r="J745" s="15">
        <f t="shared" si="108"/>
        <v>0</v>
      </c>
      <c r="K745" s="15">
        <f t="shared" si="105"/>
        <v>0</v>
      </c>
      <c r="L745" s="58">
        <f>'Luxjacky Assumptions Monthly'!$M$8*'Luxjacky Original'!G745</f>
        <v>0</v>
      </c>
      <c r="M745" s="58">
        <f>'Luxjacky Assumptions Monthly'!$M$6*'Luxjacky Assumptions Monthly'!$M$8*'Luxjacky Original'!F745</f>
        <v>4435.5</v>
      </c>
      <c r="N745" s="58">
        <f t="shared" si="109"/>
        <v>4435.5</v>
      </c>
      <c r="O745" s="58"/>
    </row>
    <row r="746" spans="1:15" x14ac:dyDescent="0.3">
      <c r="A746" s="60">
        <v>43114</v>
      </c>
      <c r="B746" s="15">
        <f t="shared" si="99"/>
        <v>2018</v>
      </c>
      <c r="C746" s="15">
        <f t="shared" si="100"/>
        <v>1</v>
      </c>
      <c r="D746" s="15">
        <f t="shared" si="101"/>
        <v>1</v>
      </c>
      <c r="E746" s="15">
        <f t="shared" si="102"/>
        <v>0</v>
      </c>
      <c r="F746" s="15">
        <v>8794</v>
      </c>
      <c r="G746" s="15">
        <v>0</v>
      </c>
      <c r="H746" s="62">
        <f t="shared" si="103"/>
        <v>155.60000000000002</v>
      </c>
      <c r="I746" s="62">
        <f t="shared" si="106"/>
        <v>77</v>
      </c>
      <c r="J746" s="15">
        <f t="shared" si="108"/>
        <v>0</v>
      </c>
      <c r="K746" s="15">
        <f t="shared" si="105"/>
        <v>0</v>
      </c>
      <c r="L746" s="58">
        <f>'Luxjacky Assumptions Monthly'!$M$8*'Luxjacky Original'!G746</f>
        <v>0</v>
      </c>
      <c r="M746" s="58">
        <f>'Luxjacky Assumptions Monthly'!$M$6*'Luxjacky Assumptions Monthly'!$M$8*'Luxjacky Original'!F746</f>
        <v>4397</v>
      </c>
      <c r="N746" s="58">
        <f t="shared" si="109"/>
        <v>4397</v>
      </c>
      <c r="O746" s="58"/>
    </row>
    <row r="747" spans="1:15" x14ac:dyDescent="0.3">
      <c r="A747" s="60">
        <v>43115</v>
      </c>
      <c r="B747" s="15">
        <f t="shared" si="99"/>
        <v>2018</v>
      </c>
      <c r="C747" s="15">
        <f t="shared" si="100"/>
        <v>1</v>
      </c>
      <c r="D747" s="15">
        <f t="shared" si="101"/>
        <v>2</v>
      </c>
      <c r="E747" s="15">
        <f t="shared" si="102"/>
        <v>0</v>
      </c>
      <c r="F747" s="15">
        <v>8631</v>
      </c>
      <c r="G747" s="15">
        <v>0</v>
      </c>
      <c r="H747" s="62">
        <f t="shared" si="103"/>
        <v>160.21768224177637</v>
      </c>
      <c r="I747" s="62">
        <f t="shared" si="106"/>
        <v>163</v>
      </c>
      <c r="J747" s="15">
        <f t="shared" si="108"/>
        <v>0</v>
      </c>
      <c r="K747" s="15">
        <f t="shared" si="105"/>
        <v>0</v>
      </c>
      <c r="L747" s="58">
        <f>'Luxjacky Assumptions Monthly'!$M$8*'Luxjacky Original'!G747</f>
        <v>0</v>
      </c>
      <c r="M747" s="58">
        <f>'Luxjacky Assumptions Monthly'!$M$6*'Luxjacky Assumptions Monthly'!$M$8*'Luxjacky Original'!F747</f>
        <v>4315.5</v>
      </c>
      <c r="N747" s="58">
        <f t="shared" si="109"/>
        <v>4315.5</v>
      </c>
      <c r="O747" s="58"/>
    </row>
    <row r="748" spans="1:15" x14ac:dyDescent="0.3">
      <c r="A748" s="60">
        <v>43116</v>
      </c>
      <c r="B748" s="15">
        <f t="shared" si="99"/>
        <v>2018</v>
      </c>
      <c r="C748" s="15">
        <f t="shared" si="100"/>
        <v>1</v>
      </c>
      <c r="D748" s="15">
        <f t="shared" si="101"/>
        <v>3</v>
      </c>
      <c r="E748" s="15">
        <f t="shared" si="102"/>
        <v>0</v>
      </c>
      <c r="F748" s="15">
        <v>8460</v>
      </c>
      <c r="G748" s="15">
        <v>0</v>
      </c>
      <c r="H748" s="62">
        <f t="shared" si="103"/>
        <v>157.60707452703781</v>
      </c>
      <c r="I748" s="62">
        <f t="shared" si="106"/>
        <v>171</v>
      </c>
      <c r="J748" s="15">
        <f t="shared" si="108"/>
        <v>0</v>
      </c>
      <c r="K748" s="15">
        <f t="shared" si="105"/>
        <v>0</v>
      </c>
      <c r="L748" s="58">
        <f>'Luxjacky Assumptions Monthly'!$M$8*'Luxjacky Original'!G748</f>
        <v>0</v>
      </c>
      <c r="M748" s="58">
        <f>'Luxjacky Assumptions Monthly'!$M$6*'Luxjacky Assumptions Monthly'!$M$8*'Luxjacky Original'!F748</f>
        <v>4230</v>
      </c>
      <c r="N748" s="58">
        <f t="shared" si="109"/>
        <v>4230</v>
      </c>
      <c r="O748" s="58"/>
    </row>
    <row r="749" spans="1:15" x14ac:dyDescent="0.3">
      <c r="A749" s="60">
        <v>43117</v>
      </c>
      <c r="B749" s="15">
        <f t="shared" si="99"/>
        <v>2018</v>
      </c>
      <c r="C749" s="15">
        <f t="shared" si="100"/>
        <v>1</v>
      </c>
      <c r="D749" s="15">
        <f t="shared" si="101"/>
        <v>4</v>
      </c>
      <c r="E749" s="15">
        <f t="shared" si="102"/>
        <v>0</v>
      </c>
      <c r="F749" s="15">
        <v>8308</v>
      </c>
      <c r="G749" s="15">
        <v>0</v>
      </c>
      <c r="H749" s="62">
        <f t="shared" si="103"/>
        <v>146.97850511440615</v>
      </c>
      <c r="I749" s="62">
        <f t="shared" si="106"/>
        <v>152</v>
      </c>
      <c r="J749" s="15">
        <f t="shared" si="108"/>
        <v>0</v>
      </c>
      <c r="K749" s="15">
        <f t="shared" si="105"/>
        <v>0</v>
      </c>
      <c r="L749" s="58">
        <f>'Luxjacky Assumptions Monthly'!$M$8*'Luxjacky Original'!G749</f>
        <v>0</v>
      </c>
      <c r="M749" s="58">
        <f>'Luxjacky Assumptions Monthly'!$M$6*'Luxjacky Assumptions Monthly'!$M$8*'Luxjacky Original'!F749</f>
        <v>4154</v>
      </c>
      <c r="N749" s="58">
        <f t="shared" si="109"/>
        <v>4154</v>
      </c>
      <c r="O749" s="58"/>
    </row>
    <row r="750" spans="1:15" x14ac:dyDescent="0.3">
      <c r="A750" s="60">
        <v>43118</v>
      </c>
      <c r="B750" s="15">
        <f t="shared" si="99"/>
        <v>2018</v>
      </c>
      <c r="C750" s="15">
        <f t="shared" si="100"/>
        <v>1</v>
      </c>
      <c r="D750" s="15">
        <f t="shared" si="101"/>
        <v>5</v>
      </c>
      <c r="E750" s="15">
        <f t="shared" si="102"/>
        <v>0</v>
      </c>
      <c r="F750" s="15">
        <v>8166</v>
      </c>
      <c r="G750" s="15">
        <v>0</v>
      </c>
      <c r="H750" s="62">
        <f t="shared" si="103"/>
        <v>127.72732861874881</v>
      </c>
      <c r="I750" s="62">
        <f t="shared" si="106"/>
        <v>142</v>
      </c>
      <c r="J750" s="15">
        <f t="shared" si="108"/>
        <v>0</v>
      </c>
      <c r="K750" s="15">
        <f t="shared" si="105"/>
        <v>0</v>
      </c>
      <c r="L750" s="58">
        <f>'Luxjacky Assumptions Monthly'!$M$8*'Luxjacky Original'!G750</f>
        <v>0</v>
      </c>
      <c r="M750" s="58">
        <f>'Luxjacky Assumptions Monthly'!$M$6*'Luxjacky Assumptions Monthly'!$M$8*'Luxjacky Original'!F750</f>
        <v>4083</v>
      </c>
      <c r="N750" s="58">
        <f t="shared" si="109"/>
        <v>4083</v>
      </c>
      <c r="O750" s="58"/>
    </row>
    <row r="751" spans="1:15" x14ac:dyDescent="0.3">
      <c r="A751" s="60">
        <v>43119</v>
      </c>
      <c r="B751" s="15">
        <f t="shared" si="99"/>
        <v>2018</v>
      </c>
      <c r="C751" s="15">
        <f t="shared" si="100"/>
        <v>1</v>
      </c>
      <c r="D751" s="15">
        <f t="shared" si="101"/>
        <v>6</v>
      </c>
      <c r="E751" s="15">
        <f t="shared" si="102"/>
        <v>1</v>
      </c>
      <c r="F751" s="15">
        <v>8041</v>
      </c>
      <c r="G751" s="15">
        <v>0</v>
      </c>
      <c r="H751" s="62">
        <f t="shared" si="103"/>
        <v>109.35559260467483</v>
      </c>
      <c r="I751" s="62">
        <f t="shared" si="106"/>
        <v>125</v>
      </c>
      <c r="J751" s="15">
        <f t="shared" si="108"/>
        <v>0</v>
      </c>
      <c r="K751" s="15">
        <f t="shared" si="105"/>
        <v>0</v>
      </c>
      <c r="L751" s="58">
        <f>'Luxjacky Assumptions Monthly'!$M$8*'Luxjacky Original'!G751</f>
        <v>0</v>
      </c>
      <c r="M751" s="58">
        <f>'Luxjacky Assumptions Monthly'!$M$6*'Luxjacky Assumptions Monthly'!$M$8*'Luxjacky Original'!F751</f>
        <v>4020.5</v>
      </c>
      <c r="N751" s="58">
        <f t="shared" si="109"/>
        <v>4020.5</v>
      </c>
      <c r="O751" s="58"/>
    </row>
    <row r="752" spans="1:15" x14ac:dyDescent="0.3">
      <c r="A752" s="60">
        <v>43120</v>
      </c>
      <c r="B752" s="15">
        <f t="shared" si="99"/>
        <v>2018</v>
      </c>
      <c r="C752" s="15">
        <f t="shared" si="100"/>
        <v>1</v>
      </c>
      <c r="D752" s="15">
        <f t="shared" si="101"/>
        <v>7</v>
      </c>
      <c r="E752" s="15">
        <f t="shared" si="102"/>
        <v>1</v>
      </c>
      <c r="F752" s="15">
        <v>7940</v>
      </c>
      <c r="G752" s="15">
        <v>0</v>
      </c>
      <c r="H752" s="62">
        <f t="shared" si="103"/>
        <v>71.43611419467446</v>
      </c>
      <c r="I752" s="62">
        <f t="shared" si="106"/>
        <v>101</v>
      </c>
      <c r="J752" s="15">
        <f t="shared" si="108"/>
        <v>0</v>
      </c>
      <c r="K752" s="15">
        <f t="shared" si="105"/>
        <v>0</v>
      </c>
      <c r="L752" s="58">
        <f>'Luxjacky Assumptions Monthly'!$M$8*'Luxjacky Original'!G752</f>
        <v>0</v>
      </c>
      <c r="M752" s="58">
        <f>'Luxjacky Assumptions Monthly'!$M$6*'Luxjacky Assumptions Monthly'!$M$8*'Luxjacky Original'!F752</f>
        <v>3970</v>
      </c>
      <c r="N752" s="58">
        <f t="shared" si="109"/>
        <v>3970</v>
      </c>
      <c r="O752" s="58"/>
    </row>
    <row r="753" spans="1:15" x14ac:dyDescent="0.3">
      <c r="A753" s="60">
        <v>43121</v>
      </c>
      <c r="B753" s="15">
        <f t="shared" si="99"/>
        <v>2018</v>
      </c>
      <c r="C753" s="15">
        <f t="shared" si="100"/>
        <v>1</v>
      </c>
      <c r="D753" s="15">
        <f t="shared" si="101"/>
        <v>1</v>
      </c>
      <c r="E753" s="15">
        <f t="shared" si="102"/>
        <v>0</v>
      </c>
      <c r="F753" s="15">
        <v>7856</v>
      </c>
      <c r="G753" s="15">
        <v>0</v>
      </c>
      <c r="H753" s="62">
        <f t="shared" si="103"/>
        <v>155.60000000000002</v>
      </c>
      <c r="I753" s="62">
        <f t="shared" si="106"/>
        <v>84</v>
      </c>
      <c r="J753" s="15">
        <f t="shared" si="108"/>
        <v>0</v>
      </c>
      <c r="K753" s="15">
        <f t="shared" si="105"/>
        <v>0</v>
      </c>
      <c r="L753" s="58">
        <f>'Luxjacky Assumptions Monthly'!$M$8*'Luxjacky Original'!G753</f>
        <v>0</v>
      </c>
      <c r="M753" s="58">
        <f>'Luxjacky Assumptions Monthly'!$M$6*'Luxjacky Assumptions Monthly'!$M$8*'Luxjacky Original'!F753</f>
        <v>3928</v>
      </c>
      <c r="N753" s="58">
        <f t="shared" si="109"/>
        <v>3928</v>
      </c>
      <c r="O753" s="58"/>
    </row>
    <row r="754" spans="1:15" x14ac:dyDescent="0.3">
      <c r="A754" s="60">
        <v>43122</v>
      </c>
      <c r="B754" s="15">
        <f t="shared" si="99"/>
        <v>2018</v>
      </c>
      <c r="C754" s="15">
        <f t="shared" si="100"/>
        <v>1</v>
      </c>
      <c r="D754" s="15">
        <f t="shared" si="101"/>
        <v>2</v>
      </c>
      <c r="E754" s="15">
        <f t="shared" si="102"/>
        <v>0</v>
      </c>
      <c r="F754" s="15">
        <v>7702</v>
      </c>
      <c r="G754" s="15">
        <v>0</v>
      </c>
      <c r="H754" s="62">
        <f t="shared" si="103"/>
        <v>160.21768224177637</v>
      </c>
      <c r="I754" s="62">
        <f t="shared" si="106"/>
        <v>154</v>
      </c>
      <c r="J754" s="15">
        <f t="shared" si="108"/>
        <v>0</v>
      </c>
      <c r="K754" s="15">
        <f t="shared" si="105"/>
        <v>0</v>
      </c>
      <c r="L754" s="58">
        <f>'Luxjacky Assumptions Monthly'!$M$8*'Luxjacky Original'!G754</f>
        <v>0</v>
      </c>
      <c r="M754" s="58">
        <f>'Luxjacky Assumptions Monthly'!$M$6*'Luxjacky Assumptions Monthly'!$M$8*'Luxjacky Original'!F754</f>
        <v>3851</v>
      </c>
      <c r="N754" s="58">
        <f t="shared" si="109"/>
        <v>3851</v>
      </c>
      <c r="O754" s="58"/>
    </row>
    <row r="755" spans="1:15" x14ac:dyDescent="0.3">
      <c r="A755" s="60">
        <v>43123</v>
      </c>
      <c r="B755" s="15">
        <f t="shared" si="99"/>
        <v>2018</v>
      </c>
      <c r="C755" s="15">
        <f t="shared" si="100"/>
        <v>1</v>
      </c>
      <c r="D755" s="15">
        <f t="shared" si="101"/>
        <v>3</v>
      </c>
      <c r="E755" s="15">
        <f t="shared" si="102"/>
        <v>0</v>
      </c>
      <c r="F755" s="15">
        <v>7545</v>
      </c>
      <c r="G755" s="15">
        <v>0</v>
      </c>
      <c r="H755" s="62">
        <f t="shared" si="103"/>
        <v>157.60707452703781</v>
      </c>
      <c r="I755" s="62">
        <f t="shared" si="106"/>
        <v>157</v>
      </c>
      <c r="J755" s="15">
        <f t="shared" si="108"/>
        <v>0</v>
      </c>
      <c r="K755" s="15">
        <f t="shared" si="105"/>
        <v>0</v>
      </c>
      <c r="L755" s="58">
        <f>'Luxjacky Assumptions Monthly'!$M$8*'Luxjacky Original'!G755</f>
        <v>0</v>
      </c>
      <c r="M755" s="58">
        <f>'Luxjacky Assumptions Monthly'!$M$6*'Luxjacky Assumptions Monthly'!$M$8*'Luxjacky Original'!F755</f>
        <v>3772.5</v>
      </c>
      <c r="N755" s="58">
        <f t="shared" si="109"/>
        <v>3772.5</v>
      </c>
      <c r="O755" s="58"/>
    </row>
    <row r="756" spans="1:15" x14ac:dyDescent="0.3">
      <c r="A756" s="60">
        <v>43124</v>
      </c>
      <c r="B756" s="15">
        <f t="shared" si="99"/>
        <v>2018</v>
      </c>
      <c r="C756" s="15">
        <f t="shared" si="100"/>
        <v>1</v>
      </c>
      <c r="D756" s="15">
        <f t="shared" si="101"/>
        <v>4</v>
      </c>
      <c r="E756" s="15">
        <f t="shared" si="102"/>
        <v>0</v>
      </c>
      <c r="F756" s="15">
        <v>7390</v>
      </c>
      <c r="G756" s="15">
        <v>0</v>
      </c>
      <c r="H756" s="62">
        <f t="shared" si="103"/>
        <v>146.97850511440615</v>
      </c>
      <c r="I756" s="62">
        <f t="shared" si="106"/>
        <v>155</v>
      </c>
      <c r="J756" s="15">
        <f t="shared" si="108"/>
        <v>0</v>
      </c>
      <c r="K756" s="15">
        <f t="shared" si="105"/>
        <v>0</v>
      </c>
      <c r="L756" s="58">
        <f>'Luxjacky Assumptions Monthly'!$M$8*'Luxjacky Original'!G756</f>
        <v>0</v>
      </c>
      <c r="M756" s="58">
        <f>'Luxjacky Assumptions Monthly'!$M$6*'Luxjacky Assumptions Monthly'!$M$8*'Luxjacky Original'!F756</f>
        <v>3695</v>
      </c>
      <c r="N756" s="58">
        <f t="shared" si="109"/>
        <v>3695</v>
      </c>
      <c r="O756" s="58"/>
    </row>
    <row r="757" spans="1:15" x14ac:dyDescent="0.3">
      <c r="A757" s="60">
        <v>43125</v>
      </c>
      <c r="B757" s="15">
        <f t="shared" si="99"/>
        <v>2018</v>
      </c>
      <c r="C757" s="15">
        <f t="shared" si="100"/>
        <v>1</v>
      </c>
      <c r="D757" s="15">
        <f t="shared" si="101"/>
        <v>5</v>
      </c>
      <c r="E757" s="15">
        <f t="shared" si="102"/>
        <v>0</v>
      </c>
      <c r="F757" s="15">
        <v>7241</v>
      </c>
      <c r="G757" s="15">
        <v>0</v>
      </c>
      <c r="H757" s="62">
        <f t="shared" si="103"/>
        <v>127.72732861874881</v>
      </c>
      <c r="I757" s="62">
        <f t="shared" si="106"/>
        <v>149</v>
      </c>
      <c r="J757" s="15">
        <f t="shared" si="108"/>
        <v>0</v>
      </c>
      <c r="K757" s="15">
        <f t="shared" si="105"/>
        <v>0</v>
      </c>
      <c r="L757" s="58">
        <f>'Luxjacky Assumptions Monthly'!$M$8*'Luxjacky Original'!G757</f>
        <v>0</v>
      </c>
      <c r="M757" s="58">
        <f>'Luxjacky Assumptions Monthly'!$M$6*'Luxjacky Assumptions Monthly'!$M$8*'Luxjacky Original'!F757</f>
        <v>3620.5</v>
      </c>
      <c r="N757" s="58">
        <f t="shared" si="109"/>
        <v>3620.5</v>
      </c>
      <c r="O757" s="58"/>
    </row>
    <row r="758" spans="1:15" x14ac:dyDescent="0.3">
      <c r="A758" s="60">
        <v>43126</v>
      </c>
      <c r="B758" s="15">
        <f t="shared" si="99"/>
        <v>2018</v>
      </c>
      <c r="C758" s="15">
        <f t="shared" si="100"/>
        <v>1</v>
      </c>
      <c r="D758" s="15">
        <f t="shared" si="101"/>
        <v>6</v>
      </c>
      <c r="E758" s="15">
        <f t="shared" si="102"/>
        <v>1</v>
      </c>
      <c r="F758" s="15">
        <v>7115</v>
      </c>
      <c r="G758" s="15">
        <v>0</v>
      </c>
      <c r="H758" s="62">
        <f t="shared" si="103"/>
        <v>109.35559260467483</v>
      </c>
      <c r="I758" s="62">
        <f t="shared" si="106"/>
        <v>126</v>
      </c>
      <c r="J758" s="15">
        <f t="shared" si="108"/>
        <v>0</v>
      </c>
      <c r="K758" s="15">
        <f t="shared" si="105"/>
        <v>0</v>
      </c>
      <c r="L758" s="58">
        <f>'Luxjacky Assumptions Monthly'!$M$8*'Luxjacky Original'!G758</f>
        <v>0</v>
      </c>
      <c r="M758" s="58">
        <f>'Luxjacky Assumptions Monthly'!$M$6*'Luxjacky Assumptions Monthly'!$M$8*'Luxjacky Original'!F758</f>
        <v>3557.5</v>
      </c>
      <c r="N758" s="58">
        <f t="shared" si="109"/>
        <v>3557.5</v>
      </c>
      <c r="O758" s="58"/>
    </row>
    <row r="759" spans="1:15" x14ac:dyDescent="0.3">
      <c r="A759" s="60">
        <v>43127</v>
      </c>
      <c r="B759" s="15">
        <f t="shared" si="99"/>
        <v>2018</v>
      </c>
      <c r="C759" s="15">
        <f t="shared" si="100"/>
        <v>1</v>
      </c>
      <c r="D759" s="15">
        <f t="shared" si="101"/>
        <v>7</v>
      </c>
      <c r="E759" s="15">
        <f t="shared" si="102"/>
        <v>1</v>
      </c>
      <c r="F759" s="15">
        <v>7007</v>
      </c>
      <c r="G759" s="15">
        <v>0</v>
      </c>
      <c r="H759" s="62">
        <f t="shared" si="103"/>
        <v>71.43611419467446</v>
      </c>
      <c r="I759" s="62">
        <f t="shared" si="106"/>
        <v>108</v>
      </c>
      <c r="J759" s="15">
        <f t="shared" si="108"/>
        <v>0</v>
      </c>
      <c r="K759" s="15">
        <f t="shared" si="105"/>
        <v>0</v>
      </c>
      <c r="L759" s="58">
        <f>'Luxjacky Assumptions Monthly'!$M$8*'Luxjacky Original'!G759</f>
        <v>0</v>
      </c>
      <c r="M759" s="58">
        <f>'Luxjacky Assumptions Monthly'!$M$6*'Luxjacky Assumptions Monthly'!$M$8*'Luxjacky Original'!F759</f>
        <v>3503.5</v>
      </c>
      <c r="N759" s="58">
        <f t="shared" si="109"/>
        <v>3503.5</v>
      </c>
      <c r="O759" s="58"/>
    </row>
    <row r="760" spans="1:15" x14ac:dyDescent="0.3">
      <c r="A760" s="60">
        <v>43128</v>
      </c>
      <c r="B760" s="15">
        <f t="shared" si="99"/>
        <v>2018</v>
      </c>
      <c r="C760" s="15">
        <f t="shared" si="100"/>
        <v>1</v>
      </c>
      <c r="D760" s="15">
        <f t="shared" si="101"/>
        <v>1</v>
      </c>
      <c r="E760" s="15">
        <f t="shared" si="102"/>
        <v>0</v>
      </c>
      <c r="F760" s="15">
        <v>6931</v>
      </c>
      <c r="G760" s="15">
        <v>0</v>
      </c>
      <c r="H760" s="62">
        <f t="shared" si="103"/>
        <v>155.60000000000002</v>
      </c>
      <c r="I760" s="62">
        <f t="shared" si="106"/>
        <v>76</v>
      </c>
      <c r="J760" s="15">
        <f t="shared" si="108"/>
        <v>0</v>
      </c>
      <c r="K760" s="15">
        <f t="shared" si="105"/>
        <v>0</v>
      </c>
      <c r="L760" s="58">
        <f>'Luxjacky Assumptions Monthly'!$M$8*'Luxjacky Original'!G760</f>
        <v>0</v>
      </c>
      <c r="M760" s="58">
        <f>'Luxjacky Assumptions Monthly'!$M$6*'Luxjacky Assumptions Monthly'!$M$8*'Luxjacky Original'!F760</f>
        <v>3465.5</v>
      </c>
      <c r="N760" s="58">
        <f t="shared" si="109"/>
        <v>3465.5</v>
      </c>
      <c r="O760" s="58"/>
    </row>
    <row r="761" spans="1:15" x14ac:dyDescent="0.3">
      <c r="A761" s="60">
        <v>43129</v>
      </c>
      <c r="B761" s="15">
        <f t="shared" si="99"/>
        <v>2018</v>
      </c>
      <c r="C761" s="15">
        <f t="shared" si="100"/>
        <v>1</v>
      </c>
      <c r="D761" s="15">
        <f t="shared" si="101"/>
        <v>2</v>
      </c>
      <c r="E761" s="15">
        <f t="shared" si="102"/>
        <v>0</v>
      </c>
      <c r="F761" s="15">
        <v>6775</v>
      </c>
      <c r="G761" s="15">
        <v>0</v>
      </c>
      <c r="H761" s="62">
        <f t="shared" si="103"/>
        <v>160.21768224177637</v>
      </c>
      <c r="I761" s="62">
        <f t="shared" si="106"/>
        <v>156</v>
      </c>
      <c r="J761" s="15">
        <f t="shared" si="108"/>
        <v>0</v>
      </c>
      <c r="K761" s="15">
        <f t="shared" si="105"/>
        <v>0</v>
      </c>
      <c r="L761" s="58">
        <f>'Luxjacky Assumptions Monthly'!$M$8*'Luxjacky Original'!G761</f>
        <v>0</v>
      </c>
      <c r="M761" s="58">
        <f>'Luxjacky Assumptions Monthly'!$M$6*'Luxjacky Assumptions Monthly'!$M$8*'Luxjacky Original'!F761</f>
        <v>3387.5</v>
      </c>
      <c r="N761" s="58">
        <f t="shared" si="109"/>
        <v>3387.5</v>
      </c>
      <c r="O761" s="58"/>
    </row>
    <row r="762" spans="1:15" x14ac:dyDescent="0.3">
      <c r="A762" s="60">
        <v>43130</v>
      </c>
      <c r="B762" s="15">
        <f t="shared" si="99"/>
        <v>2018</v>
      </c>
      <c r="C762" s="15">
        <f t="shared" si="100"/>
        <v>1</v>
      </c>
      <c r="D762" s="15">
        <f t="shared" si="101"/>
        <v>3</v>
      </c>
      <c r="E762" s="15">
        <f t="shared" si="102"/>
        <v>0</v>
      </c>
      <c r="F762" s="15">
        <v>6619</v>
      </c>
      <c r="G762" s="15">
        <v>0</v>
      </c>
      <c r="H762" s="62">
        <f t="shared" si="103"/>
        <v>157.60707452703781</v>
      </c>
      <c r="I762" s="62">
        <f t="shared" si="106"/>
        <v>156</v>
      </c>
      <c r="J762" s="15">
        <f t="shared" si="108"/>
        <v>0</v>
      </c>
      <c r="K762" s="15">
        <f t="shared" si="105"/>
        <v>0</v>
      </c>
      <c r="L762" s="58">
        <f>'Luxjacky Assumptions Monthly'!$M$8*'Luxjacky Original'!G762</f>
        <v>0</v>
      </c>
      <c r="M762" s="58">
        <f>'Luxjacky Assumptions Monthly'!$M$6*'Luxjacky Assumptions Monthly'!$M$8*'Luxjacky Original'!F762</f>
        <v>3309.5</v>
      </c>
      <c r="N762" s="58">
        <f t="shared" si="109"/>
        <v>3309.5</v>
      </c>
      <c r="O762" s="58"/>
    </row>
    <row r="763" spans="1:15" x14ac:dyDescent="0.3">
      <c r="A763" s="60">
        <v>43131</v>
      </c>
      <c r="B763" s="15">
        <f t="shared" si="99"/>
        <v>2018</v>
      </c>
      <c r="C763" s="15">
        <f t="shared" si="100"/>
        <v>1</v>
      </c>
      <c r="D763" s="15">
        <f t="shared" si="101"/>
        <v>4</v>
      </c>
      <c r="E763" s="15">
        <f t="shared" si="102"/>
        <v>0</v>
      </c>
      <c r="F763" s="15">
        <v>6468</v>
      </c>
      <c r="G763" s="15">
        <v>0</v>
      </c>
      <c r="H763" s="62">
        <f t="shared" si="103"/>
        <v>146.97850511440615</v>
      </c>
      <c r="I763" s="62">
        <f t="shared" si="106"/>
        <v>151</v>
      </c>
      <c r="J763" s="15">
        <f t="shared" si="108"/>
        <v>0</v>
      </c>
      <c r="K763" s="15">
        <f t="shared" si="105"/>
        <v>0</v>
      </c>
      <c r="L763" s="58">
        <f>'Luxjacky Assumptions Monthly'!$M$8*'Luxjacky Original'!G763</f>
        <v>0</v>
      </c>
      <c r="M763" s="58">
        <f>'Luxjacky Assumptions Monthly'!$M$6*'Luxjacky Assumptions Monthly'!$M$8*'Luxjacky Original'!F763</f>
        <v>3234</v>
      </c>
      <c r="N763" s="58">
        <f t="shared" si="109"/>
        <v>3234</v>
      </c>
      <c r="O763" s="58"/>
    </row>
    <row r="764" spans="1:15" x14ac:dyDescent="0.3">
      <c r="A764" s="60">
        <v>43132</v>
      </c>
      <c r="B764" s="15">
        <f t="shared" si="99"/>
        <v>2018</v>
      </c>
      <c r="C764" s="15">
        <f t="shared" si="100"/>
        <v>2</v>
      </c>
      <c r="D764" s="15">
        <f t="shared" si="101"/>
        <v>5</v>
      </c>
      <c r="E764" s="15">
        <f t="shared" si="102"/>
        <v>0</v>
      </c>
      <c r="F764" s="15">
        <v>6320</v>
      </c>
      <c r="G764" s="15">
        <v>0</v>
      </c>
      <c r="H764" s="62">
        <f t="shared" si="103"/>
        <v>131.13629277128595</v>
      </c>
      <c r="I764" s="62">
        <f t="shared" si="106"/>
        <v>148</v>
      </c>
      <c r="J764" s="15">
        <f t="shared" si="108"/>
        <v>0</v>
      </c>
      <c r="K764" s="15">
        <f t="shared" si="105"/>
        <v>0</v>
      </c>
      <c r="L764" s="58">
        <f>'Luxjacky Assumptions Monthly'!$M$8*'Luxjacky Original'!G764</f>
        <v>0</v>
      </c>
      <c r="M764" s="58">
        <f>'Luxjacky Assumptions Monthly'!$M$6*'Luxjacky Assumptions Monthly'!$M$8*'Luxjacky Original'!F764</f>
        <v>3160</v>
      </c>
      <c r="N764" s="58">
        <f t="shared" si="109"/>
        <v>3160</v>
      </c>
      <c r="O764" s="58"/>
    </row>
    <row r="765" spans="1:15" x14ac:dyDescent="0.3">
      <c r="A765" s="60">
        <v>43133</v>
      </c>
      <c r="B765" s="15">
        <f t="shared" si="99"/>
        <v>2018</v>
      </c>
      <c r="C765" s="15">
        <f t="shared" si="100"/>
        <v>2</v>
      </c>
      <c r="D765" s="15">
        <f t="shared" si="101"/>
        <v>6</v>
      </c>
      <c r="E765" s="15">
        <f t="shared" si="102"/>
        <v>1</v>
      </c>
      <c r="F765" s="15">
        <v>6197</v>
      </c>
      <c r="G765" s="15">
        <v>0</v>
      </c>
      <c r="H765" s="62">
        <f t="shared" si="103"/>
        <v>112.76455675721198</v>
      </c>
      <c r="I765" s="62">
        <f t="shared" si="106"/>
        <v>123</v>
      </c>
      <c r="J765" s="15">
        <f t="shared" si="108"/>
        <v>0</v>
      </c>
      <c r="K765" s="15">
        <f t="shared" si="105"/>
        <v>0</v>
      </c>
      <c r="L765" s="58">
        <f>'Luxjacky Assumptions Monthly'!$M$8*'Luxjacky Original'!G765</f>
        <v>0</v>
      </c>
      <c r="M765" s="58">
        <f>'Luxjacky Assumptions Monthly'!$M$6*'Luxjacky Assumptions Monthly'!$M$8*'Luxjacky Original'!F765</f>
        <v>3098.5</v>
      </c>
      <c r="N765" s="58">
        <f t="shared" si="109"/>
        <v>3098.5</v>
      </c>
      <c r="O765" s="58"/>
    </row>
    <row r="766" spans="1:15" x14ac:dyDescent="0.3">
      <c r="A766" s="60">
        <v>43134</v>
      </c>
      <c r="B766" s="15">
        <f t="shared" si="99"/>
        <v>2018</v>
      </c>
      <c r="C766" s="15">
        <f t="shared" si="100"/>
        <v>2</v>
      </c>
      <c r="D766" s="15">
        <f t="shared" si="101"/>
        <v>7</v>
      </c>
      <c r="E766" s="15">
        <f t="shared" si="102"/>
        <v>1</v>
      </c>
      <c r="F766" s="15">
        <v>6080</v>
      </c>
      <c r="G766" s="15">
        <v>0</v>
      </c>
      <c r="H766" s="62">
        <f t="shared" si="103"/>
        <v>74.845078347211597</v>
      </c>
      <c r="I766" s="62">
        <f t="shared" si="106"/>
        <v>117</v>
      </c>
      <c r="J766" s="15">
        <f t="shared" si="108"/>
        <v>0</v>
      </c>
      <c r="K766" s="15">
        <f t="shared" si="105"/>
        <v>0</v>
      </c>
      <c r="L766" s="58">
        <f>'Luxjacky Assumptions Monthly'!$M$8*'Luxjacky Original'!G766</f>
        <v>0</v>
      </c>
      <c r="M766" s="58">
        <f>'Luxjacky Assumptions Monthly'!$M$6*'Luxjacky Assumptions Monthly'!$M$8*'Luxjacky Original'!F766</f>
        <v>3040</v>
      </c>
      <c r="N766" s="58">
        <f t="shared" si="109"/>
        <v>3040</v>
      </c>
      <c r="O766" s="58"/>
    </row>
    <row r="767" spans="1:15" x14ac:dyDescent="0.3">
      <c r="A767" s="60">
        <v>43135</v>
      </c>
      <c r="B767" s="15">
        <f t="shared" si="99"/>
        <v>2018</v>
      </c>
      <c r="C767" s="15">
        <f t="shared" si="100"/>
        <v>2</v>
      </c>
      <c r="D767" s="15">
        <f t="shared" si="101"/>
        <v>1</v>
      </c>
      <c r="E767" s="15">
        <f t="shared" si="102"/>
        <v>0</v>
      </c>
      <c r="F767" s="15">
        <v>6004</v>
      </c>
      <c r="G767" s="15">
        <v>0</v>
      </c>
      <c r="H767" s="62">
        <f t="shared" si="103"/>
        <v>159.00896415253717</v>
      </c>
      <c r="I767" s="62">
        <f t="shared" si="106"/>
        <v>76</v>
      </c>
      <c r="J767" s="15">
        <f t="shared" si="108"/>
        <v>0</v>
      </c>
      <c r="K767" s="15">
        <f t="shared" si="105"/>
        <v>0</v>
      </c>
      <c r="L767" s="58">
        <f>'Luxjacky Assumptions Monthly'!$M$8*'Luxjacky Original'!G767</f>
        <v>0</v>
      </c>
      <c r="M767" s="58">
        <f>'Luxjacky Assumptions Monthly'!$M$6*'Luxjacky Assumptions Monthly'!$M$8*'Luxjacky Original'!F767</f>
        <v>3002</v>
      </c>
      <c r="N767" s="58">
        <f t="shared" si="109"/>
        <v>3002</v>
      </c>
      <c r="O767" s="58"/>
    </row>
    <row r="768" spans="1:15" x14ac:dyDescent="0.3">
      <c r="A768" s="60">
        <v>43136</v>
      </c>
      <c r="B768" s="15">
        <f t="shared" si="99"/>
        <v>2018</v>
      </c>
      <c r="C768" s="15">
        <f t="shared" si="100"/>
        <v>2</v>
      </c>
      <c r="D768" s="15">
        <f t="shared" si="101"/>
        <v>2</v>
      </c>
      <c r="E768" s="15">
        <f t="shared" si="102"/>
        <v>0</v>
      </c>
      <c r="F768" s="15">
        <v>5844</v>
      </c>
      <c r="G768" s="15">
        <v>0</v>
      </c>
      <c r="H768" s="62">
        <f t="shared" si="103"/>
        <v>163.62664639431352</v>
      </c>
      <c r="I768" s="62">
        <f t="shared" si="106"/>
        <v>160</v>
      </c>
      <c r="J768" s="15">
        <f t="shared" si="108"/>
        <v>0</v>
      </c>
      <c r="K768" s="15">
        <f t="shared" si="105"/>
        <v>0</v>
      </c>
      <c r="L768" s="58">
        <f>'Luxjacky Assumptions Monthly'!$M$8*'Luxjacky Original'!G768</f>
        <v>0</v>
      </c>
      <c r="M768" s="58">
        <f>'Luxjacky Assumptions Monthly'!$M$6*'Luxjacky Assumptions Monthly'!$M$8*'Luxjacky Original'!F768</f>
        <v>2922</v>
      </c>
      <c r="N768" s="58">
        <f t="shared" si="109"/>
        <v>2922</v>
      </c>
      <c r="O768" s="58"/>
    </row>
    <row r="769" spans="1:15" x14ac:dyDescent="0.3">
      <c r="A769" s="60">
        <v>43137</v>
      </c>
      <c r="B769" s="15">
        <f t="shared" si="99"/>
        <v>2018</v>
      </c>
      <c r="C769" s="15">
        <f t="shared" si="100"/>
        <v>2</v>
      </c>
      <c r="D769" s="15">
        <f t="shared" si="101"/>
        <v>3</v>
      </c>
      <c r="E769" s="15">
        <f t="shared" si="102"/>
        <v>0</v>
      </c>
      <c r="F769" s="15">
        <v>5685</v>
      </c>
      <c r="G769" s="15">
        <v>0</v>
      </c>
      <c r="H769" s="62">
        <f t="shared" si="103"/>
        <v>161.01603867957496</v>
      </c>
      <c r="I769" s="62">
        <f t="shared" si="106"/>
        <v>159</v>
      </c>
      <c r="J769" s="15">
        <f t="shared" si="108"/>
        <v>0</v>
      </c>
      <c r="K769" s="15">
        <f t="shared" si="105"/>
        <v>0</v>
      </c>
      <c r="L769" s="58">
        <f>'Luxjacky Assumptions Monthly'!$M$8*'Luxjacky Original'!G769</f>
        <v>0</v>
      </c>
      <c r="M769" s="58">
        <f>'Luxjacky Assumptions Monthly'!$M$6*'Luxjacky Assumptions Monthly'!$M$8*'Luxjacky Original'!F769</f>
        <v>2842.5</v>
      </c>
      <c r="N769" s="58">
        <f t="shared" si="109"/>
        <v>2842.5</v>
      </c>
      <c r="O769" s="58"/>
    </row>
    <row r="770" spans="1:15" x14ac:dyDescent="0.3">
      <c r="A770" s="60">
        <v>43138</v>
      </c>
      <c r="B770" s="15">
        <f t="shared" ref="B770:B833" si="110">YEAR(A770)</f>
        <v>2018</v>
      </c>
      <c r="C770" s="15">
        <f t="shared" ref="C770:C833" si="111">MONTH(A770)</f>
        <v>2</v>
      </c>
      <c r="D770" s="15">
        <f t="shared" ref="D770:D833" si="112">WEEKDAY(A770)</f>
        <v>4</v>
      </c>
      <c r="E770" s="15">
        <f t="shared" ref="E770:E833" si="113">IF(OR(D770=6,D770=7),1,0)</f>
        <v>0</v>
      </c>
      <c r="F770" s="15">
        <v>5524</v>
      </c>
      <c r="G770" s="15">
        <v>0</v>
      </c>
      <c r="H770" s="62">
        <f t="shared" ref="H770:H833" si="114">100-2.17*D770^2.25+12.77*D770+EXP(-D770/0.032)+5*C770^0.75+10*E770+20*(B770-2016)</f>
        <v>150.3874692669433</v>
      </c>
      <c r="I770" s="62">
        <f t="shared" si="106"/>
        <v>161</v>
      </c>
      <c r="J770" s="15">
        <f t="shared" si="108"/>
        <v>0</v>
      </c>
      <c r="K770" s="15">
        <f t="shared" si="105"/>
        <v>0</v>
      </c>
      <c r="L770" s="58">
        <f>'Luxjacky Assumptions Monthly'!$M$8*'Luxjacky Original'!G770</f>
        <v>0</v>
      </c>
      <c r="M770" s="58">
        <f>'Luxjacky Assumptions Monthly'!$M$6*'Luxjacky Assumptions Monthly'!$M$8*'Luxjacky Original'!F770</f>
        <v>2762</v>
      </c>
      <c r="N770" s="58">
        <f t="shared" si="109"/>
        <v>2762</v>
      </c>
      <c r="O770" s="58"/>
    </row>
    <row r="771" spans="1:15" x14ac:dyDescent="0.3">
      <c r="A771" s="60">
        <v>43139</v>
      </c>
      <c r="B771" s="15">
        <f t="shared" si="110"/>
        <v>2018</v>
      </c>
      <c r="C771" s="15">
        <f t="shared" si="111"/>
        <v>2</v>
      </c>
      <c r="D771" s="15">
        <f t="shared" si="112"/>
        <v>5</v>
      </c>
      <c r="E771" s="15">
        <f t="shared" si="113"/>
        <v>0</v>
      </c>
      <c r="F771" s="15">
        <v>5376</v>
      </c>
      <c r="G771" s="15">
        <v>0</v>
      </c>
      <c r="H771" s="62">
        <f t="shared" si="114"/>
        <v>131.13629277128595</v>
      </c>
      <c r="I771" s="62">
        <f t="shared" si="106"/>
        <v>148</v>
      </c>
      <c r="J771" s="15">
        <f t="shared" si="108"/>
        <v>0</v>
      </c>
      <c r="K771" s="15">
        <f t="shared" ref="K771:K834" si="115">4000*J771</f>
        <v>0</v>
      </c>
      <c r="L771" s="58">
        <f>'Luxjacky Assumptions Monthly'!$M$8*'Luxjacky Original'!G771</f>
        <v>0</v>
      </c>
      <c r="M771" s="58">
        <f>'Luxjacky Assumptions Monthly'!$M$6*'Luxjacky Assumptions Monthly'!$M$8*'Luxjacky Original'!F771</f>
        <v>2688</v>
      </c>
      <c r="N771" s="58">
        <f t="shared" si="109"/>
        <v>2688</v>
      </c>
      <c r="O771" s="58"/>
    </row>
    <row r="772" spans="1:15" x14ac:dyDescent="0.3">
      <c r="A772" s="60">
        <v>43140</v>
      </c>
      <c r="B772" s="15">
        <f t="shared" si="110"/>
        <v>2018</v>
      </c>
      <c r="C772" s="15">
        <f t="shared" si="111"/>
        <v>2</v>
      </c>
      <c r="D772" s="15">
        <f t="shared" si="112"/>
        <v>6</v>
      </c>
      <c r="E772" s="15">
        <f t="shared" si="113"/>
        <v>1</v>
      </c>
      <c r="F772" s="15">
        <v>5256</v>
      </c>
      <c r="G772" s="15">
        <v>0</v>
      </c>
      <c r="H772" s="62">
        <f t="shared" si="114"/>
        <v>112.76455675721198</v>
      </c>
      <c r="I772" s="62">
        <f t="shared" ref="I772:I835" si="116">F771-F772+G772</f>
        <v>120</v>
      </c>
      <c r="J772" s="15">
        <f t="shared" si="108"/>
        <v>0</v>
      </c>
      <c r="K772" s="15">
        <f t="shared" si="115"/>
        <v>0</v>
      </c>
      <c r="L772" s="58">
        <f>'Luxjacky Assumptions Monthly'!$M$8*'Luxjacky Original'!G772</f>
        <v>0</v>
      </c>
      <c r="M772" s="58">
        <f>'Luxjacky Assumptions Monthly'!$M$6*'Luxjacky Assumptions Monthly'!$M$8*'Luxjacky Original'!F772</f>
        <v>2628</v>
      </c>
      <c r="N772" s="58">
        <f t="shared" si="109"/>
        <v>2628</v>
      </c>
      <c r="O772" s="58"/>
    </row>
    <row r="773" spans="1:15" x14ac:dyDescent="0.3">
      <c r="A773" s="60">
        <v>43141</v>
      </c>
      <c r="B773" s="15">
        <f t="shared" si="110"/>
        <v>2018</v>
      </c>
      <c r="C773" s="15">
        <f t="shared" si="111"/>
        <v>2</v>
      </c>
      <c r="D773" s="15">
        <f t="shared" si="112"/>
        <v>7</v>
      </c>
      <c r="E773" s="15">
        <f t="shared" si="113"/>
        <v>1</v>
      </c>
      <c r="F773" s="15">
        <v>5135</v>
      </c>
      <c r="G773" s="15">
        <v>0</v>
      </c>
      <c r="H773" s="62">
        <f t="shared" si="114"/>
        <v>74.845078347211597</v>
      </c>
      <c r="I773" s="62">
        <f t="shared" si="116"/>
        <v>121</v>
      </c>
      <c r="J773" s="15">
        <f t="shared" si="108"/>
        <v>0</v>
      </c>
      <c r="K773" s="15">
        <f t="shared" si="115"/>
        <v>0</v>
      </c>
      <c r="L773" s="58">
        <f>'Luxjacky Assumptions Monthly'!$M$8*'Luxjacky Original'!G773</f>
        <v>0</v>
      </c>
      <c r="M773" s="58">
        <f>'Luxjacky Assumptions Monthly'!$M$6*'Luxjacky Assumptions Monthly'!$M$8*'Luxjacky Original'!F773</f>
        <v>2567.5</v>
      </c>
      <c r="N773" s="58">
        <f t="shared" si="109"/>
        <v>2567.5</v>
      </c>
      <c r="O773" s="58"/>
    </row>
    <row r="774" spans="1:15" x14ac:dyDescent="0.3">
      <c r="A774" s="60">
        <v>43142</v>
      </c>
      <c r="B774" s="15">
        <f t="shared" si="110"/>
        <v>2018</v>
      </c>
      <c r="C774" s="15">
        <f t="shared" si="111"/>
        <v>2</v>
      </c>
      <c r="D774" s="15">
        <f t="shared" si="112"/>
        <v>1</v>
      </c>
      <c r="E774" s="15">
        <f t="shared" si="113"/>
        <v>0</v>
      </c>
      <c r="F774" s="15">
        <v>5063</v>
      </c>
      <c r="G774" s="15">
        <v>0</v>
      </c>
      <c r="H774" s="62">
        <f t="shared" si="114"/>
        <v>159.00896415253717</v>
      </c>
      <c r="I774" s="62">
        <f t="shared" si="116"/>
        <v>72</v>
      </c>
      <c r="J774" s="15">
        <f t="shared" si="108"/>
        <v>0</v>
      </c>
      <c r="K774" s="15">
        <f t="shared" si="115"/>
        <v>0</v>
      </c>
      <c r="L774" s="58">
        <f>'Luxjacky Assumptions Monthly'!$M$8*'Luxjacky Original'!G774</f>
        <v>0</v>
      </c>
      <c r="M774" s="58">
        <f>'Luxjacky Assumptions Monthly'!$M$6*'Luxjacky Assumptions Monthly'!$M$8*'Luxjacky Original'!F774</f>
        <v>2531.5</v>
      </c>
      <c r="N774" s="58">
        <f t="shared" si="109"/>
        <v>2531.5</v>
      </c>
      <c r="O774" s="58"/>
    </row>
    <row r="775" spans="1:15" x14ac:dyDescent="0.3">
      <c r="A775" s="60">
        <v>43143</v>
      </c>
      <c r="B775" s="15">
        <f t="shared" si="110"/>
        <v>2018</v>
      </c>
      <c r="C775" s="15">
        <f t="shared" si="111"/>
        <v>2</v>
      </c>
      <c r="D775" s="15">
        <f t="shared" si="112"/>
        <v>2</v>
      </c>
      <c r="E775" s="15">
        <f t="shared" si="113"/>
        <v>0</v>
      </c>
      <c r="F775" s="15">
        <v>4908</v>
      </c>
      <c r="G775" s="15">
        <v>0</v>
      </c>
      <c r="H775" s="62">
        <f t="shared" si="114"/>
        <v>163.62664639431352</v>
      </c>
      <c r="I775" s="62">
        <f t="shared" si="116"/>
        <v>155</v>
      </c>
      <c r="J775" s="15">
        <f t="shared" si="108"/>
        <v>0</v>
      </c>
      <c r="K775" s="15">
        <f t="shared" si="115"/>
        <v>0</v>
      </c>
      <c r="L775" s="58">
        <f>'Luxjacky Assumptions Monthly'!$M$8*'Luxjacky Original'!G775</f>
        <v>0</v>
      </c>
      <c r="M775" s="58">
        <f>'Luxjacky Assumptions Monthly'!$M$6*'Luxjacky Assumptions Monthly'!$M$8*'Luxjacky Original'!F775</f>
        <v>2454</v>
      </c>
      <c r="N775" s="58">
        <f t="shared" si="109"/>
        <v>2454</v>
      </c>
      <c r="O775" s="58"/>
    </row>
    <row r="776" spans="1:15" x14ac:dyDescent="0.3">
      <c r="A776" s="60">
        <v>43144</v>
      </c>
      <c r="B776" s="15">
        <f t="shared" si="110"/>
        <v>2018</v>
      </c>
      <c r="C776" s="15">
        <f t="shared" si="111"/>
        <v>2</v>
      </c>
      <c r="D776" s="15">
        <f t="shared" si="112"/>
        <v>3</v>
      </c>
      <c r="E776" s="15">
        <f t="shared" si="113"/>
        <v>0</v>
      </c>
      <c r="F776" s="15">
        <v>4746</v>
      </c>
      <c r="G776" s="15">
        <v>0</v>
      </c>
      <c r="H776" s="62">
        <f t="shared" si="114"/>
        <v>161.01603867957496</v>
      </c>
      <c r="I776" s="62">
        <f t="shared" si="116"/>
        <v>162</v>
      </c>
      <c r="J776" s="15">
        <f t="shared" si="108"/>
        <v>0</v>
      </c>
      <c r="K776" s="15">
        <f t="shared" si="115"/>
        <v>0</v>
      </c>
      <c r="L776" s="58">
        <f>'Luxjacky Assumptions Monthly'!$M$8*'Luxjacky Original'!G776</f>
        <v>0</v>
      </c>
      <c r="M776" s="58">
        <f>'Luxjacky Assumptions Monthly'!$M$6*'Luxjacky Assumptions Monthly'!$M$8*'Luxjacky Original'!F776</f>
        <v>2373</v>
      </c>
      <c r="N776" s="58">
        <f t="shared" si="109"/>
        <v>2373</v>
      </c>
      <c r="O776" s="58"/>
    </row>
    <row r="777" spans="1:15" x14ac:dyDescent="0.3">
      <c r="A777" s="60">
        <v>43145</v>
      </c>
      <c r="B777" s="15">
        <f t="shared" si="110"/>
        <v>2018</v>
      </c>
      <c r="C777" s="15">
        <f t="shared" si="111"/>
        <v>2</v>
      </c>
      <c r="D777" s="15">
        <f t="shared" si="112"/>
        <v>4</v>
      </c>
      <c r="E777" s="15">
        <f t="shared" si="113"/>
        <v>0</v>
      </c>
      <c r="F777" s="15">
        <v>4582</v>
      </c>
      <c r="G777" s="15">
        <v>0</v>
      </c>
      <c r="H777" s="62">
        <f t="shared" si="114"/>
        <v>150.3874692669433</v>
      </c>
      <c r="I777" s="62">
        <f t="shared" si="116"/>
        <v>164</v>
      </c>
      <c r="J777" s="15">
        <f t="shared" si="108"/>
        <v>0</v>
      </c>
      <c r="K777" s="15">
        <f t="shared" si="115"/>
        <v>0</v>
      </c>
      <c r="L777" s="58">
        <f>'Luxjacky Assumptions Monthly'!$M$8*'Luxjacky Original'!G777</f>
        <v>0</v>
      </c>
      <c r="M777" s="58">
        <f>'Luxjacky Assumptions Monthly'!$M$6*'Luxjacky Assumptions Monthly'!$M$8*'Luxjacky Original'!F777</f>
        <v>2291</v>
      </c>
      <c r="N777" s="58">
        <f t="shared" si="109"/>
        <v>2291</v>
      </c>
      <c r="O777" s="58"/>
    </row>
    <row r="778" spans="1:15" x14ac:dyDescent="0.3">
      <c r="A778" s="60">
        <v>43146</v>
      </c>
      <c r="B778" s="15">
        <f t="shared" si="110"/>
        <v>2018</v>
      </c>
      <c r="C778" s="15">
        <f t="shared" si="111"/>
        <v>2</v>
      </c>
      <c r="D778" s="15">
        <f t="shared" si="112"/>
        <v>5</v>
      </c>
      <c r="E778" s="15">
        <f t="shared" si="113"/>
        <v>0</v>
      </c>
      <c r="F778" s="15">
        <v>4430</v>
      </c>
      <c r="G778" s="15">
        <v>0</v>
      </c>
      <c r="H778" s="62">
        <f t="shared" si="114"/>
        <v>131.13629277128595</v>
      </c>
      <c r="I778" s="62">
        <f t="shared" si="116"/>
        <v>152</v>
      </c>
      <c r="J778" s="15">
        <f t="shared" si="108"/>
        <v>0</v>
      </c>
      <c r="K778" s="15">
        <f t="shared" si="115"/>
        <v>0</v>
      </c>
      <c r="L778" s="58">
        <f>'Luxjacky Assumptions Monthly'!$M$8*'Luxjacky Original'!G778</f>
        <v>0</v>
      </c>
      <c r="M778" s="58">
        <f>'Luxjacky Assumptions Monthly'!$M$6*'Luxjacky Assumptions Monthly'!$M$8*'Luxjacky Original'!F778</f>
        <v>2215</v>
      </c>
      <c r="N778" s="58">
        <f t="shared" si="109"/>
        <v>2215</v>
      </c>
      <c r="O778" s="58"/>
    </row>
    <row r="779" spans="1:15" x14ac:dyDescent="0.3">
      <c r="A779" s="60">
        <v>43147</v>
      </c>
      <c r="B779" s="15">
        <f t="shared" si="110"/>
        <v>2018</v>
      </c>
      <c r="C779" s="15">
        <f t="shared" si="111"/>
        <v>2</v>
      </c>
      <c r="D779" s="15">
        <f t="shared" si="112"/>
        <v>6</v>
      </c>
      <c r="E779" s="15">
        <f t="shared" si="113"/>
        <v>1</v>
      </c>
      <c r="F779" s="15">
        <v>4315</v>
      </c>
      <c r="G779" s="15">
        <v>0</v>
      </c>
      <c r="H779" s="62">
        <f t="shared" si="114"/>
        <v>112.76455675721198</v>
      </c>
      <c r="I779" s="62">
        <f t="shared" si="116"/>
        <v>115</v>
      </c>
      <c r="J779" s="15">
        <f t="shared" si="108"/>
        <v>0</v>
      </c>
      <c r="K779" s="15">
        <f t="shared" si="115"/>
        <v>0</v>
      </c>
      <c r="L779" s="58">
        <f>'Luxjacky Assumptions Monthly'!$M$8*'Luxjacky Original'!G779</f>
        <v>0</v>
      </c>
      <c r="M779" s="58">
        <f>'Luxjacky Assumptions Monthly'!$M$6*'Luxjacky Assumptions Monthly'!$M$8*'Luxjacky Original'!F779</f>
        <v>2157.5</v>
      </c>
      <c r="N779" s="58">
        <f t="shared" si="109"/>
        <v>2157.5</v>
      </c>
      <c r="O779" s="58"/>
    </row>
    <row r="780" spans="1:15" x14ac:dyDescent="0.3">
      <c r="A780" s="60">
        <v>43148</v>
      </c>
      <c r="B780" s="15">
        <f t="shared" si="110"/>
        <v>2018</v>
      </c>
      <c r="C780" s="15">
        <f t="shared" si="111"/>
        <v>2</v>
      </c>
      <c r="D780" s="15">
        <f t="shared" si="112"/>
        <v>7</v>
      </c>
      <c r="E780" s="15">
        <f t="shared" si="113"/>
        <v>1</v>
      </c>
      <c r="F780" s="15">
        <v>4202</v>
      </c>
      <c r="G780" s="15">
        <v>0</v>
      </c>
      <c r="H780" s="62">
        <f t="shared" si="114"/>
        <v>74.845078347211597</v>
      </c>
      <c r="I780" s="62">
        <f t="shared" si="116"/>
        <v>113</v>
      </c>
      <c r="J780" s="15">
        <f t="shared" si="108"/>
        <v>0</v>
      </c>
      <c r="K780" s="15">
        <f t="shared" si="115"/>
        <v>0</v>
      </c>
      <c r="L780" s="58">
        <f>'Luxjacky Assumptions Monthly'!$M$8*'Luxjacky Original'!G780</f>
        <v>0</v>
      </c>
      <c r="M780" s="58">
        <f>'Luxjacky Assumptions Monthly'!$M$6*'Luxjacky Assumptions Monthly'!$M$8*'Luxjacky Original'!F780</f>
        <v>2101</v>
      </c>
      <c r="N780" s="58">
        <f t="shared" si="109"/>
        <v>2101</v>
      </c>
      <c r="O780" s="58"/>
    </row>
    <row r="781" spans="1:15" x14ac:dyDescent="0.3">
      <c r="A781" s="60">
        <v>43149</v>
      </c>
      <c r="B781" s="15">
        <f t="shared" si="110"/>
        <v>2018</v>
      </c>
      <c r="C781" s="15">
        <f t="shared" si="111"/>
        <v>2</v>
      </c>
      <c r="D781" s="15">
        <f t="shared" si="112"/>
        <v>1</v>
      </c>
      <c r="E781" s="15">
        <f t="shared" si="113"/>
        <v>0</v>
      </c>
      <c r="F781" s="15">
        <v>4131</v>
      </c>
      <c r="G781" s="15">
        <v>0</v>
      </c>
      <c r="H781" s="62">
        <f t="shared" si="114"/>
        <v>159.00896415253717</v>
      </c>
      <c r="I781" s="62">
        <f t="shared" si="116"/>
        <v>71</v>
      </c>
      <c r="J781" s="15">
        <f t="shared" si="108"/>
        <v>0</v>
      </c>
      <c r="K781" s="15">
        <f t="shared" si="115"/>
        <v>0</v>
      </c>
      <c r="L781" s="58">
        <f>'Luxjacky Assumptions Monthly'!$M$8*'Luxjacky Original'!G781</f>
        <v>0</v>
      </c>
      <c r="M781" s="58">
        <f>'Luxjacky Assumptions Monthly'!$M$6*'Luxjacky Assumptions Monthly'!$M$8*'Luxjacky Original'!F781</f>
        <v>2065.5</v>
      </c>
      <c r="N781" s="58">
        <f t="shared" si="109"/>
        <v>2065.5</v>
      </c>
      <c r="O781" s="58"/>
    </row>
    <row r="782" spans="1:15" x14ac:dyDescent="0.3">
      <c r="A782" s="60">
        <v>43150</v>
      </c>
      <c r="B782" s="15">
        <f t="shared" si="110"/>
        <v>2018</v>
      </c>
      <c r="C782" s="15">
        <f t="shared" si="111"/>
        <v>2</v>
      </c>
      <c r="D782" s="15">
        <f t="shared" si="112"/>
        <v>2</v>
      </c>
      <c r="E782" s="15">
        <f t="shared" si="113"/>
        <v>0</v>
      </c>
      <c r="F782" s="15">
        <v>3974</v>
      </c>
      <c r="G782" s="15">
        <v>0</v>
      </c>
      <c r="H782" s="62">
        <f t="shared" si="114"/>
        <v>163.62664639431352</v>
      </c>
      <c r="I782" s="62">
        <f t="shared" si="116"/>
        <v>157</v>
      </c>
      <c r="J782" s="15">
        <f t="shared" si="108"/>
        <v>0</v>
      </c>
      <c r="K782" s="15">
        <f t="shared" si="115"/>
        <v>0</v>
      </c>
      <c r="L782" s="58">
        <f>'Luxjacky Assumptions Monthly'!$M$8*'Luxjacky Original'!G782</f>
        <v>0</v>
      </c>
      <c r="M782" s="58">
        <f>'Luxjacky Assumptions Monthly'!$M$6*'Luxjacky Assumptions Monthly'!$M$8*'Luxjacky Original'!F782</f>
        <v>1987</v>
      </c>
      <c r="N782" s="58">
        <f t="shared" si="109"/>
        <v>1987</v>
      </c>
      <c r="O782" s="58"/>
    </row>
    <row r="783" spans="1:15" x14ac:dyDescent="0.3">
      <c r="A783" s="60">
        <v>43151</v>
      </c>
      <c r="B783" s="15">
        <f t="shared" si="110"/>
        <v>2018</v>
      </c>
      <c r="C783" s="15">
        <f t="shared" si="111"/>
        <v>2</v>
      </c>
      <c r="D783" s="15">
        <f t="shared" si="112"/>
        <v>3</v>
      </c>
      <c r="E783" s="15">
        <f t="shared" si="113"/>
        <v>0</v>
      </c>
      <c r="F783" s="15">
        <v>3830</v>
      </c>
      <c r="G783" s="15">
        <v>0</v>
      </c>
      <c r="H783" s="62">
        <f t="shared" si="114"/>
        <v>161.01603867957496</v>
      </c>
      <c r="I783" s="62">
        <f t="shared" si="116"/>
        <v>144</v>
      </c>
      <c r="J783" s="15">
        <f t="shared" si="108"/>
        <v>0</v>
      </c>
      <c r="K783" s="15">
        <f t="shared" si="115"/>
        <v>0</v>
      </c>
      <c r="L783" s="58">
        <f>'Luxjacky Assumptions Monthly'!$M$8*'Luxjacky Original'!G783</f>
        <v>0</v>
      </c>
      <c r="M783" s="58">
        <f>'Luxjacky Assumptions Monthly'!$M$6*'Luxjacky Assumptions Monthly'!$M$8*'Luxjacky Original'!F783</f>
        <v>1915</v>
      </c>
      <c r="N783" s="58">
        <f t="shared" si="109"/>
        <v>1915</v>
      </c>
      <c r="O783" s="58"/>
    </row>
    <row r="784" spans="1:15" x14ac:dyDescent="0.3">
      <c r="A784" s="60">
        <v>43152</v>
      </c>
      <c r="B784" s="15">
        <f t="shared" si="110"/>
        <v>2018</v>
      </c>
      <c r="C784" s="15">
        <f t="shared" si="111"/>
        <v>2</v>
      </c>
      <c r="D784" s="15">
        <f t="shared" si="112"/>
        <v>4</v>
      </c>
      <c r="E784" s="15">
        <f t="shared" si="113"/>
        <v>0</v>
      </c>
      <c r="F784" s="15">
        <v>3652</v>
      </c>
      <c r="G784" s="15">
        <v>0</v>
      </c>
      <c r="H784" s="62">
        <f t="shared" si="114"/>
        <v>150.3874692669433</v>
      </c>
      <c r="I784" s="62">
        <f t="shared" si="116"/>
        <v>178</v>
      </c>
      <c r="J784" s="15">
        <f t="shared" si="108"/>
        <v>0</v>
      </c>
      <c r="K784" s="15">
        <f t="shared" si="115"/>
        <v>0</v>
      </c>
      <c r="L784" s="58">
        <f>'Luxjacky Assumptions Monthly'!$M$8*'Luxjacky Original'!G784</f>
        <v>0</v>
      </c>
      <c r="M784" s="58">
        <f>'Luxjacky Assumptions Monthly'!$M$6*'Luxjacky Assumptions Monthly'!$M$8*'Luxjacky Original'!F784</f>
        <v>1826</v>
      </c>
      <c r="N784" s="58">
        <f t="shared" si="109"/>
        <v>1826</v>
      </c>
      <c r="O784" s="58"/>
    </row>
    <row r="785" spans="1:15" x14ac:dyDescent="0.3">
      <c r="A785" s="60">
        <v>43153</v>
      </c>
      <c r="B785" s="15">
        <f t="shared" si="110"/>
        <v>2018</v>
      </c>
      <c r="C785" s="15">
        <f t="shared" si="111"/>
        <v>2</v>
      </c>
      <c r="D785" s="15">
        <f t="shared" si="112"/>
        <v>5</v>
      </c>
      <c r="E785" s="15">
        <f t="shared" si="113"/>
        <v>0</v>
      </c>
      <c r="F785" s="15">
        <v>3517</v>
      </c>
      <c r="G785" s="15">
        <v>0</v>
      </c>
      <c r="H785" s="62">
        <f t="shared" si="114"/>
        <v>131.13629277128595</v>
      </c>
      <c r="I785" s="62">
        <f t="shared" si="116"/>
        <v>135</v>
      </c>
      <c r="J785" s="15">
        <f t="shared" si="108"/>
        <v>0</v>
      </c>
      <c r="K785" s="15">
        <f t="shared" si="115"/>
        <v>0</v>
      </c>
      <c r="L785" s="58">
        <f>'Luxjacky Assumptions Monthly'!$M$8*'Luxjacky Original'!G785</f>
        <v>0</v>
      </c>
      <c r="M785" s="58">
        <f>'Luxjacky Assumptions Monthly'!$M$6*'Luxjacky Assumptions Monthly'!$M$8*'Luxjacky Original'!F785</f>
        <v>1758.5</v>
      </c>
      <c r="N785" s="58">
        <f t="shared" si="109"/>
        <v>1758.5</v>
      </c>
      <c r="O785" s="58"/>
    </row>
    <row r="786" spans="1:15" x14ac:dyDescent="0.3">
      <c r="A786" s="60">
        <v>43154</v>
      </c>
      <c r="B786" s="15">
        <f t="shared" si="110"/>
        <v>2018</v>
      </c>
      <c r="C786" s="15">
        <f t="shared" si="111"/>
        <v>2</v>
      </c>
      <c r="D786" s="15">
        <f t="shared" si="112"/>
        <v>6</v>
      </c>
      <c r="E786" s="15">
        <f t="shared" si="113"/>
        <v>1</v>
      </c>
      <c r="F786" s="15">
        <v>3388</v>
      </c>
      <c r="G786" s="15">
        <v>0</v>
      </c>
      <c r="H786" s="62">
        <f t="shared" si="114"/>
        <v>112.76455675721198</v>
      </c>
      <c r="I786" s="62">
        <f t="shared" si="116"/>
        <v>129</v>
      </c>
      <c r="J786" s="15">
        <f t="shared" si="108"/>
        <v>0</v>
      </c>
      <c r="K786" s="15">
        <f t="shared" si="115"/>
        <v>0</v>
      </c>
      <c r="L786" s="58">
        <f>'Luxjacky Assumptions Monthly'!$M$8*'Luxjacky Original'!G786</f>
        <v>0</v>
      </c>
      <c r="M786" s="58">
        <f>'Luxjacky Assumptions Monthly'!$M$6*'Luxjacky Assumptions Monthly'!$M$8*'Luxjacky Original'!F786</f>
        <v>1694</v>
      </c>
      <c r="N786" s="58">
        <f t="shared" si="109"/>
        <v>1694</v>
      </c>
      <c r="O786" s="58"/>
    </row>
    <row r="787" spans="1:15" x14ac:dyDescent="0.3">
      <c r="A787" s="60">
        <v>43155</v>
      </c>
      <c r="B787" s="15">
        <f t="shared" si="110"/>
        <v>2018</v>
      </c>
      <c r="C787" s="15">
        <f t="shared" si="111"/>
        <v>2</v>
      </c>
      <c r="D787" s="15">
        <f t="shared" si="112"/>
        <v>7</v>
      </c>
      <c r="E787" s="15">
        <f t="shared" si="113"/>
        <v>1</v>
      </c>
      <c r="F787" s="15">
        <v>3278</v>
      </c>
      <c r="G787" s="15">
        <v>0</v>
      </c>
      <c r="H787" s="62">
        <f t="shared" si="114"/>
        <v>74.845078347211597</v>
      </c>
      <c r="I787" s="62">
        <f t="shared" si="116"/>
        <v>110</v>
      </c>
      <c r="J787" s="15">
        <f t="shared" si="108"/>
        <v>0</v>
      </c>
      <c r="K787" s="15">
        <f t="shared" si="115"/>
        <v>0</v>
      </c>
      <c r="L787" s="58">
        <f>'Luxjacky Assumptions Monthly'!$M$8*'Luxjacky Original'!G787</f>
        <v>0</v>
      </c>
      <c r="M787" s="58">
        <f>'Luxjacky Assumptions Monthly'!$M$6*'Luxjacky Assumptions Monthly'!$M$8*'Luxjacky Original'!F787</f>
        <v>1639</v>
      </c>
      <c r="N787" s="58">
        <f t="shared" si="109"/>
        <v>1639</v>
      </c>
      <c r="O787" s="58"/>
    </row>
    <row r="788" spans="1:15" x14ac:dyDescent="0.3">
      <c r="A788" s="60">
        <v>43156</v>
      </c>
      <c r="B788" s="15">
        <f t="shared" si="110"/>
        <v>2018</v>
      </c>
      <c r="C788" s="15">
        <f t="shared" si="111"/>
        <v>2</v>
      </c>
      <c r="D788" s="15">
        <f t="shared" si="112"/>
        <v>1</v>
      </c>
      <c r="E788" s="15">
        <f t="shared" si="113"/>
        <v>0</v>
      </c>
      <c r="F788" s="15">
        <v>3201</v>
      </c>
      <c r="G788" s="15">
        <v>0</v>
      </c>
      <c r="H788" s="62">
        <f t="shared" si="114"/>
        <v>159.00896415253717</v>
      </c>
      <c r="I788" s="62">
        <f t="shared" si="116"/>
        <v>77</v>
      </c>
      <c r="J788" s="15">
        <f t="shared" si="108"/>
        <v>0</v>
      </c>
      <c r="K788" s="15">
        <f t="shared" si="115"/>
        <v>0</v>
      </c>
      <c r="L788" s="58">
        <f>'Luxjacky Assumptions Monthly'!$M$8*'Luxjacky Original'!G788</f>
        <v>0</v>
      </c>
      <c r="M788" s="58">
        <f>'Luxjacky Assumptions Monthly'!$M$6*'Luxjacky Assumptions Monthly'!$M$8*'Luxjacky Original'!F788</f>
        <v>1600.5</v>
      </c>
      <c r="N788" s="58">
        <f t="shared" si="109"/>
        <v>1600.5</v>
      </c>
      <c r="O788" s="58"/>
    </row>
    <row r="789" spans="1:15" x14ac:dyDescent="0.3">
      <c r="A789" s="60">
        <v>43157</v>
      </c>
      <c r="B789" s="15">
        <f t="shared" si="110"/>
        <v>2018</v>
      </c>
      <c r="C789" s="15">
        <f t="shared" si="111"/>
        <v>2</v>
      </c>
      <c r="D789" s="15">
        <f t="shared" si="112"/>
        <v>2</v>
      </c>
      <c r="E789" s="15">
        <f t="shared" si="113"/>
        <v>0</v>
      </c>
      <c r="F789" s="15">
        <v>3041</v>
      </c>
      <c r="G789" s="15">
        <v>0</v>
      </c>
      <c r="H789" s="62">
        <f t="shared" si="114"/>
        <v>163.62664639431352</v>
      </c>
      <c r="I789" s="62">
        <f t="shared" si="116"/>
        <v>160</v>
      </c>
      <c r="J789" s="15">
        <f t="shared" si="108"/>
        <v>0</v>
      </c>
      <c r="K789" s="15">
        <f t="shared" si="115"/>
        <v>0</v>
      </c>
      <c r="L789" s="58">
        <f>'Luxjacky Assumptions Monthly'!$M$8*'Luxjacky Original'!G789</f>
        <v>0</v>
      </c>
      <c r="M789" s="58">
        <f>'Luxjacky Assumptions Monthly'!$M$6*'Luxjacky Assumptions Monthly'!$M$8*'Luxjacky Original'!F789</f>
        <v>1520.5</v>
      </c>
      <c r="N789" s="58">
        <f t="shared" si="109"/>
        <v>1520.5</v>
      </c>
      <c r="O789" s="58"/>
    </row>
    <row r="790" spans="1:15" x14ac:dyDescent="0.3">
      <c r="A790" s="60">
        <v>43158</v>
      </c>
      <c r="B790" s="15">
        <f t="shared" si="110"/>
        <v>2018</v>
      </c>
      <c r="C790" s="15">
        <f t="shared" si="111"/>
        <v>2</v>
      </c>
      <c r="D790" s="15">
        <f t="shared" si="112"/>
        <v>3</v>
      </c>
      <c r="E790" s="15">
        <f t="shared" si="113"/>
        <v>0</v>
      </c>
      <c r="F790" s="15">
        <v>2880</v>
      </c>
      <c r="G790" s="15">
        <v>0</v>
      </c>
      <c r="H790" s="62">
        <f t="shared" si="114"/>
        <v>161.01603867957496</v>
      </c>
      <c r="I790" s="62">
        <f t="shared" si="116"/>
        <v>161</v>
      </c>
      <c r="J790" s="15">
        <f t="shared" si="108"/>
        <v>0</v>
      </c>
      <c r="K790" s="15">
        <f t="shared" si="115"/>
        <v>0</v>
      </c>
      <c r="L790" s="58">
        <f>'Luxjacky Assumptions Monthly'!$M$8*'Luxjacky Original'!G790</f>
        <v>0</v>
      </c>
      <c r="M790" s="58">
        <f>'Luxjacky Assumptions Monthly'!$M$6*'Luxjacky Assumptions Monthly'!$M$8*'Luxjacky Original'!F790</f>
        <v>1440</v>
      </c>
      <c r="N790" s="58">
        <f t="shared" si="109"/>
        <v>1440</v>
      </c>
      <c r="O790" s="58"/>
    </row>
    <row r="791" spans="1:15" x14ac:dyDescent="0.3">
      <c r="A791" s="60">
        <v>43159</v>
      </c>
      <c r="B791" s="15">
        <f t="shared" si="110"/>
        <v>2018</v>
      </c>
      <c r="C791" s="15">
        <f t="shared" si="111"/>
        <v>2</v>
      </c>
      <c r="D791" s="15">
        <f t="shared" si="112"/>
        <v>4</v>
      </c>
      <c r="E791" s="15">
        <f t="shared" si="113"/>
        <v>0</v>
      </c>
      <c r="F791" s="15">
        <v>2725</v>
      </c>
      <c r="G791" s="15">
        <v>0</v>
      </c>
      <c r="H791" s="62">
        <f t="shared" si="114"/>
        <v>150.3874692669433</v>
      </c>
      <c r="I791" s="62">
        <f t="shared" si="116"/>
        <v>155</v>
      </c>
      <c r="J791" s="15">
        <f t="shared" si="108"/>
        <v>0</v>
      </c>
      <c r="K791" s="15">
        <f t="shared" si="115"/>
        <v>0</v>
      </c>
      <c r="L791" s="58">
        <f>'Luxjacky Assumptions Monthly'!$M$8*'Luxjacky Original'!G791</f>
        <v>0</v>
      </c>
      <c r="M791" s="58">
        <f>'Luxjacky Assumptions Monthly'!$M$6*'Luxjacky Assumptions Monthly'!$M$8*'Luxjacky Original'!F791</f>
        <v>1362.5</v>
      </c>
      <c r="N791" s="58">
        <f t="shared" si="109"/>
        <v>1362.5</v>
      </c>
      <c r="O791" s="58"/>
    </row>
    <row r="792" spans="1:15" x14ac:dyDescent="0.3">
      <c r="A792" s="60">
        <v>43160</v>
      </c>
      <c r="B792" s="15">
        <f t="shared" si="110"/>
        <v>2018</v>
      </c>
      <c r="C792" s="15">
        <f t="shared" si="111"/>
        <v>3</v>
      </c>
      <c r="D792" s="15">
        <f t="shared" si="112"/>
        <v>5</v>
      </c>
      <c r="E792" s="15">
        <f t="shared" si="113"/>
        <v>0</v>
      </c>
      <c r="F792" s="15">
        <v>2567</v>
      </c>
      <c r="G792" s="15">
        <v>0</v>
      </c>
      <c r="H792" s="62">
        <f t="shared" si="114"/>
        <v>134.12486390352271</v>
      </c>
      <c r="I792" s="62">
        <f t="shared" si="116"/>
        <v>158</v>
      </c>
      <c r="J792" s="15">
        <f t="shared" si="108"/>
        <v>0</v>
      </c>
      <c r="K792" s="15">
        <f t="shared" si="115"/>
        <v>0</v>
      </c>
      <c r="L792" s="58">
        <f>'Luxjacky Assumptions Monthly'!$M$8*'Luxjacky Original'!G792</f>
        <v>0</v>
      </c>
      <c r="M792" s="58">
        <f>'Luxjacky Assumptions Monthly'!$M$6*'Luxjacky Assumptions Monthly'!$M$8*'Luxjacky Original'!F792</f>
        <v>1283.5</v>
      </c>
      <c r="N792" s="58">
        <f t="shared" si="109"/>
        <v>1283.5</v>
      </c>
      <c r="O792" s="58"/>
    </row>
    <row r="793" spans="1:15" x14ac:dyDescent="0.3">
      <c r="A793" s="60">
        <v>43161</v>
      </c>
      <c r="B793" s="15">
        <f t="shared" si="110"/>
        <v>2018</v>
      </c>
      <c r="C793" s="15">
        <f t="shared" si="111"/>
        <v>3</v>
      </c>
      <c r="D793" s="15">
        <f t="shared" si="112"/>
        <v>6</v>
      </c>
      <c r="E793" s="15">
        <f t="shared" si="113"/>
        <v>1</v>
      </c>
      <c r="F793" s="15">
        <v>2433</v>
      </c>
      <c r="G793" s="15">
        <v>0</v>
      </c>
      <c r="H793" s="62">
        <f t="shared" si="114"/>
        <v>115.75312788944871</v>
      </c>
      <c r="I793" s="62">
        <f t="shared" si="116"/>
        <v>134</v>
      </c>
      <c r="J793" s="15">
        <f t="shared" si="108"/>
        <v>0</v>
      </c>
      <c r="K793" s="15">
        <f t="shared" si="115"/>
        <v>0</v>
      </c>
      <c r="L793" s="58">
        <f>'Luxjacky Assumptions Monthly'!$M$8*'Luxjacky Original'!G793</f>
        <v>0</v>
      </c>
      <c r="M793" s="58">
        <f>'Luxjacky Assumptions Monthly'!$M$6*'Luxjacky Assumptions Monthly'!$M$8*'Luxjacky Original'!F793</f>
        <v>1216.5</v>
      </c>
      <c r="N793" s="58">
        <f t="shared" si="109"/>
        <v>1216.5</v>
      </c>
      <c r="O793" s="58"/>
    </row>
    <row r="794" spans="1:15" x14ac:dyDescent="0.3">
      <c r="A794" s="60">
        <v>43162</v>
      </c>
      <c r="B794" s="15">
        <f t="shared" si="110"/>
        <v>2018</v>
      </c>
      <c r="C794" s="15">
        <f t="shared" si="111"/>
        <v>3</v>
      </c>
      <c r="D794" s="15">
        <f t="shared" si="112"/>
        <v>7</v>
      </c>
      <c r="E794" s="15">
        <f t="shared" si="113"/>
        <v>1</v>
      </c>
      <c r="F794" s="15">
        <v>2321</v>
      </c>
      <c r="G794" s="15">
        <v>0</v>
      </c>
      <c r="H794" s="62">
        <f t="shared" si="114"/>
        <v>77.833649479448354</v>
      </c>
      <c r="I794" s="62">
        <f t="shared" si="116"/>
        <v>112</v>
      </c>
      <c r="J794" s="15">
        <f t="shared" si="108"/>
        <v>0</v>
      </c>
      <c r="K794" s="15">
        <f t="shared" si="115"/>
        <v>0</v>
      </c>
      <c r="L794" s="58">
        <f>'Luxjacky Assumptions Monthly'!$M$8*'Luxjacky Original'!G794</f>
        <v>0</v>
      </c>
      <c r="M794" s="58">
        <f>'Luxjacky Assumptions Monthly'!$M$6*'Luxjacky Assumptions Monthly'!$M$8*'Luxjacky Original'!F794</f>
        <v>1160.5</v>
      </c>
      <c r="N794" s="58">
        <f t="shared" si="109"/>
        <v>1160.5</v>
      </c>
      <c r="O794" s="58"/>
    </row>
    <row r="795" spans="1:15" x14ac:dyDescent="0.3">
      <c r="A795" s="60">
        <v>43163</v>
      </c>
      <c r="B795" s="15">
        <f t="shared" si="110"/>
        <v>2018</v>
      </c>
      <c r="C795" s="15">
        <f t="shared" si="111"/>
        <v>3</v>
      </c>
      <c r="D795" s="15">
        <f t="shared" si="112"/>
        <v>1</v>
      </c>
      <c r="E795" s="15">
        <f t="shared" si="113"/>
        <v>0</v>
      </c>
      <c r="F795" s="15">
        <v>2228</v>
      </c>
      <c r="G795" s="15">
        <v>0</v>
      </c>
      <c r="H795" s="62">
        <f t="shared" si="114"/>
        <v>161.9975352847739</v>
      </c>
      <c r="I795" s="62">
        <f t="shared" si="116"/>
        <v>93</v>
      </c>
      <c r="J795" s="15">
        <f t="shared" si="108"/>
        <v>0</v>
      </c>
      <c r="K795" s="15">
        <f t="shared" si="115"/>
        <v>0</v>
      </c>
      <c r="L795" s="58">
        <f>'Luxjacky Assumptions Monthly'!$M$8*'Luxjacky Original'!G795</f>
        <v>0</v>
      </c>
      <c r="M795" s="58">
        <f>'Luxjacky Assumptions Monthly'!$M$6*'Luxjacky Assumptions Monthly'!$M$8*'Luxjacky Original'!F795</f>
        <v>1114</v>
      </c>
      <c r="N795" s="58">
        <f t="shared" si="109"/>
        <v>1114</v>
      </c>
      <c r="O795" s="58"/>
    </row>
    <row r="796" spans="1:15" x14ac:dyDescent="0.3">
      <c r="A796" s="60">
        <v>43164</v>
      </c>
      <c r="B796" s="15">
        <f t="shared" si="110"/>
        <v>2018</v>
      </c>
      <c r="C796" s="15">
        <f t="shared" si="111"/>
        <v>3</v>
      </c>
      <c r="D796" s="15">
        <f t="shared" si="112"/>
        <v>2</v>
      </c>
      <c r="E796" s="15">
        <f t="shared" si="113"/>
        <v>0</v>
      </c>
      <c r="F796" s="15">
        <v>2056</v>
      </c>
      <c r="G796" s="15">
        <v>0</v>
      </c>
      <c r="H796" s="62">
        <f t="shared" si="114"/>
        <v>166.61521752655025</v>
      </c>
      <c r="I796" s="62">
        <f t="shared" si="116"/>
        <v>172</v>
      </c>
      <c r="J796" s="15">
        <f t="shared" si="108"/>
        <v>0</v>
      </c>
      <c r="K796" s="15">
        <f t="shared" si="115"/>
        <v>0</v>
      </c>
      <c r="L796" s="58">
        <f>'Luxjacky Assumptions Monthly'!$M$8*'Luxjacky Original'!G796</f>
        <v>0</v>
      </c>
      <c r="M796" s="58">
        <f>'Luxjacky Assumptions Monthly'!$M$6*'Luxjacky Assumptions Monthly'!$M$8*'Luxjacky Original'!F796</f>
        <v>1028</v>
      </c>
      <c r="N796" s="58">
        <f t="shared" si="109"/>
        <v>1028</v>
      </c>
      <c r="O796" s="58"/>
    </row>
    <row r="797" spans="1:15" x14ac:dyDescent="0.3">
      <c r="A797" s="60">
        <v>43165</v>
      </c>
      <c r="B797" s="15">
        <f t="shared" si="110"/>
        <v>2018</v>
      </c>
      <c r="C797" s="15">
        <f t="shared" si="111"/>
        <v>3</v>
      </c>
      <c r="D797" s="15">
        <f t="shared" si="112"/>
        <v>3</v>
      </c>
      <c r="E797" s="15">
        <f t="shared" si="113"/>
        <v>0</v>
      </c>
      <c r="F797" s="15">
        <v>8054</v>
      </c>
      <c r="G797" s="15">
        <v>6176</v>
      </c>
      <c r="H797" s="62">
        <f t="shared" si="114"/>
        <v>164.00460981181172</v>
      </c>
      <c r="I797" s="62">
        <f t="shared" si="116"/>
        <v>178</v>
      </c>
      <c r="J797" s="15">
        <f t="shared" ref="J797:J860" si="117">IF(G797&gt;0,1,0)</f>
        <v>1</v>
      </c>
      <c r="K797" s="15">
        <f t="shared" si="115"/>
        <v>4000</v>
      </c>
      <c r="L797" s="58">
        <f>'Luxjacky Assumptions Monthly'!$M$8*'Luxjacky Original'!G797</f>
        <v>61760</v>
      </c>
      <c r="M797" s="58">
        <f>'Luxjacky Assumptions Monthly'!$M$6*'Luxjacky Assumptions Monthly'!$M$8*'Luxjacky Original'!F797</f>
        <v>4027</v>
      </c>
      <c r="N797" s="58">
        <f t="shared" ref="N797:N860" si="118">SUM(K797:M797)</f>
        <v>69787</v>
      </c>
      <c r="O797" s="58"/>
    </row>
    <row r="798" spans="1:15" x14ac:dyDescent="0.3">
      <c r="A798" s="60">
        <v>43166</v>
      </c>
      <c r="B798" s="15">
        <f t="shared" si="110"/>
        <v>2018</v>
      </c>
      <c r="C798" s="15">
        <f t="shared" si="111"/>
        <v>3</v>
      </c>
      <c r="D798" s="15">
        <f t="shared" si="112"/>
        <v>4</v>
      </c>
      <c r="E798" s="15">
        <f t="shared" si="113"/>
        <v>0</v>
      </c>
      <c r="F798" s="15">
        <v>7896</v>
      </c>
      <c r="G798" s="15">
        <v>0</v>
      </c>
      <c r="H798" s="62">
        <f t="shared" si="114"/>
        <v>153.37604039918003</v>
      </c>
      <c r="I798" s="62">
        <f t="shared" si="116"/>
        <v>158</v>
      </c>
      <c r="J798" s="15">
        <f t="shared" si="117"/>
        <v>0</v>
      </c>
      <c r="K798" s="15">
        <f t="shared" si="115"/>
        <v>0</v>
      </c>
      <c r="L798" s="58">
        <f>'Luxjacky Assumptions Monthly'!$M$8*'Luxjacky Original'!G798</f>
        <v>0</v>
      </c>
      <c r="M798" s="58">
        <f>'Luxjacky Assumptions Monthly'!$M$6*'Luxjacky Assumptions Monthly'!$M$8*'Luxjacky Original'!F798</f>
        <v>3948</v>
      </c>
      <c r="N798" s="58">
        <f t="shared" si="118"/>
        <v>3948</v>
      </c>
      <c r="O798" s="58"/>
    </row>
    <row r="799" spans="1:15" x14ac:dyDescent="0.3">
      <c r="A799" s="60">
        <v>43167</v>
      </c>
      <c r="B799" s="15">
        <f t="shared" si="110"/>
        <v>2018</v>
      </c>
      <c r="C799" s="15">
        <f t="shared" si="111"/>
        <v>3</v>
      </c>
      <c r="D799" s="15">
        <f t="shared" si="112"/>
        <v>5</v>
      </c>
      <c r="E799" s="15">
        <f t="shared" si="113"/>
        <v>0</v>
      </c>
      <c r="F799" s="15">
        <v>7748</v>
      </c>
      <c r="G799" s="15">
        <v>0</v>
      </c>
      <c r="H799" s="62">
        <f t="shared" si="114"/>
        <v>134.12486390352271</v>
      </c>
      <c r="I799" s="62">
        <f t="shared" si="116"/>
        <v>148</v>
      </c>
      <c r="J799" s="15">
        <f t="shared" si="117"/>
        <v>0</v>
      </c>
      <c r="K799" s="15">
        <f t="shared" si="115"/>
        <v>0</v>
      </c>
      <c r="L799" s="58">
        <f>'Luxjacky Assumptions Monthly'!$M$8*'Luxjacky Original'!G799</f>
        <v>0</v>
      </c>
      <c r="M799" s="58">
        <f>'Luxjacky Assumptions Monthly'!$M$6*'Luxjacky Assumptions Monthly'!$M$8*'Luxjacky Original'!F799</f>
        <v>3874</v>
      </c>
      <c r="N799" s="58">
        <f t="shared" si="118"/>
        <v>3874</v>
      </c>
      <c r="O799" s="58"/>
    </row>
    <row r="800" spans="1:15" x14ac:dyDescent="0.3">
      <c r="A800" s="60">
        <v>43168</v>
      </c>
      <c r="B800" s="15">
        <f t="shared" si="110"/>
        <v>2018</v>
      </c>
      <c r="C800" s="15">
        <f t="shared" si="111"/>
        <v>3</v>
      </c>
      <c r="D800" s="15">
        <f t="shared" si="112"/>
        <v>6</v>
      </c>
      <c r="E800" s="15">
        <f t="shared" si="113"/>
        <v>1</v>
      </c>
      <c r="F800" s="15">
        <v>7611</v>
      </c>
      <c r="G800" s="15">
        <v>0</v>
      </c>
      <c r="H800" s="62">
        <f t="shared" si="114"/>
        <v>115.75312788944871</v>
      </c>
      <c r="I800" s="62">
        <f t="shared" si="116"/>
        <v>137</v>
      </c>
      <c r="J800" s="15">
        <f t="shared" si="117"/>
        <v>0</v>
      </c>
      <c r="K800" s="15">
        <f t="shared" si="115"/>
        <v>0</v>
      </c>
      <c r="L800" s="58">
        <f>'Luxjacky Assumptions Monthly'!$M$8*'Luxjacky Original'!G800</f>
        <v>0</v>
      </c>
      <c r="M800" s="58">
        <f>'Luxjacky Assumptions Monthly'!$M$6*'Luxjacky Assumptions Monthly'!$M$8*'Luxjacky Original'!F800</f>
        <v>3805.5</v>
      </c>
      <c r="N800" s="58">
        <f t="shared" si="118"/>
        <v>3805.5</v>
      </c>
      <c r="O800" s="58"/>
    </row>
    <row r="801" spans="1:15" x14ac:dyDescent="0.3">
      <c r="A801" s="60">
        <v>43169</v>
      </c>
      <c r="B801" s="15">
        <f t="shared" si="110"/>
        <v>2018</v>
      </c>
      <c r="C801" s="15">
        <f t="shared" si="111"/>
        <v>3</v>
      </c>
      <c r="D801" s="15">
        <f t="shared" si="112"/>
        <v>7</v>
      </c>
      <c r="E801" s="15">
        <f t="shared" si="113"/>
        <v>1</v>
      </c>
      <c r="F801" s="15">
        <v>7499</v>
      </c>
      <c r="G801" s="15">
        <v>0</v>
      </c>
      <c r="H801" s="62">
        <f t="shared" si="114"/>
        <v>77.833649479448354</v>
      </c>
      <c r="I801" s="62">
        <f t="shared" si="116"/>
        <v>112</v>
      </c>
      <c r="J801" s="15">
        <f t="shared" si="117"/>
        <v>0</v>
      </c>
      <c r="K801" s="15">
        <f t="shared" si="115"/>
        <v>0</v>
      </c>
      <c r="L801" s="58">
        <f>'Luxjacky Assumptions Monthly'!$M$8*'Luxjacky Original'!G801</f>
        <v>0</v>
      </c>
      <c r="M801" s="58">
        <f>'Luxjacky Assumptions Monthly'!$M$6*'Luxjacky Assumptions Monthly'!$M$8*'Luxjacky Original'!F801</f>
        <v>3749.5</v>
      </c>
      <c r="N801" s="58">
        <f t="shared" si="118"/>
        <v>3749.5</v>
      </c>
      <c r="O801" s="58"/>
    </row>
    <row r="802" spans="1:15" x14ac:dyDescent="0.3">
      <c r="A802" s="60">
        <v>43170</v>
      </c>
      <c r="B802" s="15">
        <f t="shared" si="110"/>
        <v>2018</v>
      </c>
      <c r="C802" s="15">
        <f t="shared" si="111"/>
        <v>3</v>
      </c>
      <c r="D802" s="15">
        <f t="shared" si="112"/>
        <v>1</v>
      </c>
      <c r="E802" s="15">
        <f t="shared" si="113"/>
        <v>0</v>
      </c>
      <c r="F802" s="15">
        <v>7435</v>
      </c>
      <c r="G802" s="15">
        <v>0</v>
      </c>
      <c r="H802" s="62">
        <f t="shared" si="114"/>
        <v>161.9975352847739</v>
      </c>
      <c r="I802" s="62">
        <f t="shared" si="116"/>
        <v>64</v>
      </c>
      <c r="J802" s="15">
        <f t="shared" si="117"/>
        <v>0</v>
      </c>
      <c r="K802" s="15">
        <f t="shared" si="115"/>
        <v>0</v>
      </c>
      <c r="L802" s="58">
        <f>'Luxjacky Assumptions Monthly'!$M$8*'Luxjacky Original'!G802</f>
        <v>0</v>
      </c>
      <c r="M802" s="58">
        <f>'Luxjacky Assumptions Monthly'!$M$6*'Luxjacky Assumptions Monthly'!$M$8*'Luxjacky Original'!F802</f>
        <v>3717.5</v>
      </c>
      <c r="N802" s="58">
        <f t="shared" si="118"/>
        <v>3717.5</v>
      </c>
      <c r="O802" s="58"/>
    </row>
    <row r="803" spans="1:15" x14ac:dyDescent="0.3">
      <c r="A803" s="60">
        <v>43171</v>
      </c>
      <c r="B803" s="15">
        <f t="shared" si="110"/>
        <v>2018</v>
      </c>
      <c r="C803" s="15">
        <f t="shared" si="111"/>
        <v>3</v>
      </c>
      <c r="D803" s="15">
        <f t="shared" si="112"/>
        <v>2</v>
      </c>
      <c r="E803" s="15">
        <f t="shared" si="113"/>
        <v>0</v>
      </c>
      <c r="F803" s="15">
        <v>7265</v>
      </c>
      <c r="G803" s="15">
        <v>0</v>
      </c>
      <c r="H803" s="62">
        <f t="shared" si="114"/>
        <v>166.61521752655025</v>
      </c>
      <c r="I803" s="62">
        <f t="shared" si="116"/>
        <v>170</v>
      </c>
      <c r="J803" s="15">
        <f t="shared" si="117"/>
        <v>0</v>
      </c>
      <c r="K803" s="15">
        <f t="shared" si="115"/>
        <v>0</v>
      </c>
      <c r="L803" s="58">
        <f>'Luxjacky Assumptions Monthly'!$M$8*'Luxjacky Original'!G803</f>
        <v>0</v>
      </c>
      <c r="M803" s="58">
        <f>'Luxjacky Assumptions Monthly'!$M$6*'Luxjacky Assumptions Monthly'!$M$8*'Luxjacky Original'!F803</f>
        <v>3632.5</v>
      </c>
      <c r="N803" s="58">
        <f t="shared" si="118"/>
        <v>3632.5</v>
      </c>
      <c r="O803" s="58"/>
    </row>
    <row r="804" spans="1:15" x14ac:dyDescent="0.3">
      <c r="A804" s="60">
        <v>43172</v>
      </c>
      <c r="B804" s="15">
        <f t="shared" si="110"/>
        <v>2018</v>
      </c>
      <c r="C804" s="15">
        <f t="shared" si="111"/>
        <v>3</v>
      </c>
      <c r="D804" s="15">
        <f t="shared" si="112"/>
        <v>3</v>
      </c>
      <c r="E804" s="15">
        <f t="shared" si="113"/>
        <v>0</v>
      </c>
      <c r="F804" s="15">
        <v>7096</v>
      </c>
      <c r="G804" s="15">
        <v>0</v>
      </c>
      <c r="H804" s="62">
        <f t="shared" si="114"/>
        <v>164.00460981181172</v>
      </c>
      <c r="I804" s="62">
        <f t="shared" si="116"/>
        <v>169</v>
      </c>
      <c r="J804" s="15">
        <f t="shared" si="117"/>
        <v>0</v>
      </c>
      <c r="K804" s="15">
        <f t="shared" si="115"/>
        <v>0</v>
      </c>
      <c r="L804" s="58">
        <f>'Luxjacky Assumptions Monthly'!$M$8*'Luxjacky Original'!G804</f>
        <v>0</v>
      </c>
      <c r="M804" s="58">
        <f>'Luxjacky Assumptions Monthly'!$M$6*'Luxjacky Assumptions Monthly'!$M$8*'Luxjacky Original'!F804</f>
        <v>3548</v>
      </c>
      <c r="N804" s="58">
        <f t="shared" si="118"/>
        <v>3548</v>
      </c>
      <c r="O804" s="58"/>
    </row>
    <row r="805" spans="1:15" x14ac:dyDescent="0.3">
      <c r="A805" s="60">
        <v>43173</v>
      </c>
      <c r="B805" s="15">
        <f t="shared" si="110"/>
        <v>2018</v>
      </c>
      <c r="C805" s="15">
        <f t="shared" si="111"/>
        <v>3</v>
      </c>
      <c r="D805" s="15">
        <f t="shared" si="112"/>
        <v>4</v>
      </c>
      <c r="E805" s="15">
        <f t="shared" si="113"/>
        <v>0</v>
      </c>
      <c r="F805" s="15">
        <v>6940</v>
      </c>
      <c r="G805" s="15">
        <v>0</v>
      </c>
      <c r="H805" s="62">
        <f t="shared" si="114"/>
        <v>153.37604039918003</v>
      </c>
      <c r="I805" s="62">
        <f t="shared" si="116"/>
        <v>156</v>
      </c>
      <c r="J805" s="15">
        <f t="shared" si="117"/>
        <v>0</v>
      </c>
      <c r="K805" s="15">
        <f t="shared" si="115"/>
        <v>0</v>
      </c>
      <c r="L805" s="58">
        <f>'Luxjacky Assumptions Monthly'!$M$8*'Luxjacky Original'!G805</f>
        <v>0</v>
      </c>
      <c r="M805" s="58">
        <f>'Luxjacky Assumptions Monthly'!$M$6*'Luxjacky Assumptions Monthly'!$M$8*'Luxjacky Original'!F805</f>
        <v>3470</v>
      </c>
      <c r="N805" s="58">
        <f t="shared" si="118"/>
        <v>3470</v>
      </c>
      <c r="O805" s="58"/>
    </row>
    <row r="806" spans="1:15" x14ac:dyDescent="0.3">
      <c r="A806" s="60">
        <v>43174</v>
      </c>
      <c r="B806" s="15">
        <f t="shared" si="110"/>
        <v>2018</v>
      </c>
      <c r="C806" s="15">
        <f t="shared" si="111"/>
        <v>3</v>
      </c>
      <c r="D806" s="15">
        <f t="shared" si="112"/>
        <v>5</v>
      </c>
      <c r="E806" s="15">
        <f t="shared" si="113"/>
        <v>0</v>
      </c>
      <c r="F806" s="15">
        <v>6791</v>
      </c>
      <c r="G806" s="15">
        <v>0</v>
      </c>
      <c r="H806" s="62">
        <f t="shared" si="114"/>
        <v>134.12486390352271</v>
      </c>
      <c r="I806" s="62">
        <f t="shared" si="116"/>
        <v>149</v>
      </c>
      <c r="J806" s="15">
        <f t="shared" si="117"/>
        <v>0</v>
      </c>
      <c r="K806" s="15">
        <f t="shared" si="115"/>
        <v>0</v>
      </c>
      <c r="L806" s="58">
        <f>'Luxjacky Assumptions Monthly'!$M$8*'Luxjacky Original'!G806</f>
        <v>0</v>
      </c>
      <c r="M806" s="58">
        <f>'Luxjacky Assumptions Monthly'!$M$6*'Luxjacky Assumptions Monthly'!$M$8*'Luxjacky Original'!F806</f>
        <v>3395.5</v>
      </c>
      <c r="N806" s="58">
        <f t="shared" si="118"/>
        <v>3395.5</v>
      </c>
      <c r="O806" s="58"/>
    </row>
    <row r="807" spans="1:15" x14ac:dyDescent="0.3">
      <c r="A807" s="60">
        <v>43175</v>
      </c>
      <c r="B807" s="15">
        <f t="shared" si="110"/>
        <v>2018</v>
      </c>
      <c r="C807" s="15">
        <f t="shared" si="111"/>
        <v>3</v>
      </c>
      <c r="D807" s="15">
        <f t="shared" si="112"/>
        <v>6</v>
      </c>
      <c r="E807" s="15">
        <f t="shared" si="113"/>
        <v>1</v>
      </c>
      <c r="F807" s="15">
        <v>6651</v>
      </c>
      <c r="G807" s="15">
        <v>0</v>
      </c>
      <c r="H807" s="62">
        <f t="shared" si="114"/>
        <v>115.75312788944871</v>
      </c>
      <c r="I807" s="62">
        <f t="shared" si="116"/>
        <v>140</v>
      </c>
      <c r="J807" s="15">
        <f t="shared" si="117"/>
        <v>0</v>
      </c>
      <c r="K807" s="15">
        <f t="shared" si="115"/>
        <v>0</v>
      </c>
      <c r="L807" s="58">
        <f>'Luxjacky Assumptions Monthly'!$M$8*'Luxjacky Original'!G807</f>
        <v>0</v>
      </c>
      <c r="M807" s="58">
        <f>'Luxjacky Assumptions Monthly'!$M$6*'Luxjacky Assumptions Monthly'!$M$8*'Luxjacky Original'!F807</f>
        <v>3325.5</v>
      </c>
      <c r="N807" s="58">
        <f t="shared" si="118"/>
        <v>3325.5</v>
      </c>
      <c r="O807" s="58"/>
    </row>
    <row r="808" spans="1:15" x14ac:dyDescent="0.3">
      <c r="A808" s="60">
        <v>43176</v>
      </c>
      <c r="B808" s="15">
        <f t="shared" si="110"/>
        <v>2018</v>
      </c>
      <c r="C808" s="15">
        <f t="shared" si="111"/>
        <v>3</v>
      </c>
      <c r="D808" s="15">
        <f t="shared" si="112"/>
        <v>7</v>
      </c>
      <c r="E808" s="15">
        <f t="shared" si="113"/>
        <v>1</v>
      </c>
      <c r="F808" s="15">
        <v>6535</v>
      </c>
      <c r="G808" s="15">
        <v>0</v>
      </c>
      <c r="H808" s="62">
        <f t="shared" si="114"/>
        <v>77.833649479448354</v>
      </c>
      <c r="I808" s="62">
        <f t="shared" si="116"/>
        <v>116</v>
      </c>
      <c r="J808" s="15">
        <f t="shared" si="117"/>
        <v>0</v>
      </c>
      <c r="K808" s="15">
        <f t="shared" si="115"/>
        <v>0</v>
      </c>
      <c r="L808" s="58">
        <f>'Luxjacky Assumptions Monthly'!$M$8*'Luxjacky Original'!G808</f>
        <v>0</v>
      </c>
      <c r="M808" s="58">
        <f>'Luxjacky Assumptions Monthly'!$M$6*'Luxjacky Assumptions Monthly'!$M$8*'Luxjacky Original'!F808</f>
        <v>3267.5</v>
      </c>
      <c r="N808" s="58">
        <f t="shared" si="118"/>
        <v>3267.5</v>
      </c>
      <c r="O808" s="58"/>
    </row>
    <row r="809" spans="1:15" x14ac:dyDescent="0.3">
      <c r="A809" s="60">
        <v>43177</v>
      </c>
      <c r="B809" s="15">
        <f t="shared" si="110"/>
        <v>2018</v>
      </c>
      <c r="C809" s="15">
        <f t="shared" si="111"/>
        <v>3</v>
      </c>
      <c r="D809" s="15">
        <f t="shared" si="112"/>
        <v>1</v>
      </c>
      <c r="E809" s="15">
        <f t="shared" si="113"/>
        <v>0</v>
      </c>
      <c r="F809" s="15">
        <v>6443</v>
      </c>
      <c r="G809" s="15">
        <v>0</v>
      </c>
      <c r="H809" s="62">
        <f t="shared" si="114"/>
        <v>161.9975352847739</v>
      </c>
      <c r="I809" s="62">
        <f t="shared" si="116"/>
        <v>92</v>
      </c>
      <c r="J809" s="15">
        <f t="shared" si="117"/>
        <v>0</v>
      </c>
      <c r="K809" s="15">
        <f t="shared" si="115"/>
        <v>0</v>
      </c>
      <c r="L809" s="58">
        <f>'Luxjacky Assumptions Monthly'!$M$8*'Luxjacky Original'!G809</f>
        <v>0</v>
      </c>
      <c r="M809" s="58">
        <f>'Luxjacky Assumptions Monthly'!$M$6*'Luxjacky Assumptions Monthly'!$M$8*'Luxjacky Original'!F809</f>
        <v>3221.5</v>
      </c>
      <c r="N809" s="58">
        <f t="shared" si="118"/>
        <v>3221.5</v>
      </c>
      <c r="O809" s="58"/>
    </row>
    <row r="810" spans="1:15" x14ac:dyDescent="0.3">
      <c r="A810" s="60">
        <v>43178</v>
      </c>
      <c r="B810" s="15">
        <f t="shared" si="110"/>
        <v>2018</v>
      </c>
      <c r="C810" s="15">
        <f t="shared" si="111"/>
        <v>3</v>
      </c>
      <c r="D810" s="15">
        <f t="shared" si="112"/>
        <v>2</v>
      </c>
      <c r="E810" s="15">
        <f t="shared" si="113"/>
        <v>0</v>
      </c>
      <c r="F810" s="15">
        <v>6281</v>
      </c>
      <c r="G810" s="15">
        <v>0</v>
      </c>
      <c r="H810" s="62">
        <f t="shared" si="114"/>
        <v>166.61521752655025</v>
      </c>
      <c r="I810" s="62">
        <f t="shared" si="116"/>
        <v>162</v>
      </c>
      <c r="J810" s="15">
        <f t="shared" si="117"/>
        <v>0</v>
      </c>
      <c r="K810" s="15">
        <f t="shared" si="115"/>
        <v>0</v>
      </c>
      <c r="L810" s="58">
        <f>'Luxjacky Assumptions Monthly'!$M$8*'Luxjacky Original'!G810</f>
        <v>0</v>
      </c>
      <c r="M810" s="58">
        <f>'Luxjacky Assumptions Monthly'!$M$6*'Luxjacky Assumptions Monthly'!$M$8*'Luxjacky Original'!F810</f>
        <v>3140.5</v>
      </c>
      <c r="N810" s="58">
        <f t="shared" si="118"/>
        <v>3140.5</v>
      </c>
      <c r="O810" s="58"/>
    </row>
    <row r="811" spans="1:15" x14ac:dyDescent="0.3">
      <c r="A811" s="60">
        <v>43179</v>
      </c>
      <c r="B811" s="15">
        <f t="shared" si="110"/>
        <v>2018</v>
      </c>
      <c r="C811" s="15">
        <f t="shared" si="111"/>
        <v>3</v>
      </c>
      <c r="D811" s="15">
        <f t="shared" si="112"/>
        <v>3</v>
      </c>
      <c r="E811" s="15">
        <f t="shared" si="113"/>
        <v>0</v>
      </c>
      <c r="F811" s="15">
        <v>6105</v>
      </c>
      <c r="G811" s="15">
        <v>0</v>
      </c>
      <c r="H811" s="62">
        <f t="shared" si="114"/>
        <v>164.00460981181172</v>
      </c>
      <c r="I811" s="62">
        <f t="shared" si="116"/>
        <v>176</v>
      </c>
      <c r="J811" s="15">
        <f t="shared" si="117"/>
        <v>0</v>
      </c>
      <c r="K811" s="15">
        <f t="shared" si="115"/>
        <v>0</v>
      </c>
      <c r="L811" s="58">
        <f>'Luxjacky Assumptions Monthly'!$M$8*'Luxjacky Original'!G811</f>
        <v>0</v>
      </c>
      <c r="M811" s="58">
        <f>'Luxjacky Assumptions Monthly'!$M$6*'Luxjacky Assumptions Monthly'!$M$8*'Luxjacky Original'!F811</f>
        <v>3052.5</v>
      </c>
      <c r="N811" s="58">
        <f t="shared" si="118"/>
        <v>3052.5</v>
      </c>
      <c r="O811" s="58"/>
    </row>
    <row r="812" spans="1:15" x14ac:dyDescent="0.3">
      <c r="A812" s="60">
        <v>43180</v>
      </c>
      <c r="B812" s="15">
        <f t="shared" si="110"/>
        <v>2018</v>
      </c>
      <c r="C812" s="15">
        <f t="shared" si="111"/>
        <v>3</v>
      </c>
      <c r="D812" s="15">
        <f t="shared" si="112"/>
        <v>4</v>
      </c>
      <c r="E812" s="15">
        <f t="shared" si="113"/>
        <v>0</v>
      </c>
      <c r="F812" s="15">
        <v>5958</v>
      </c>
      <c r="G812" s="15">
        <v>0</v>
      </c>
      <c r="H812" s="62">
        <f t="shared" si="114"/>
        <v>153.37604039918003</v>
      </c>
      <c r="I812" s="62">
        <f t="shared" si="116"/>
        <v>147</v>
      </c>
      <c r="J812" s="15">
        <f t="shared" si="117"/>
        <v>0</v>
      </c>
      <c r="K812" s="15">
        <f t="shared" si="115"/>
        <v>0</v>
      </c>
      <c r="L812" s="58">
        <f>'Luxjacky Assumptions Monthly'!$M$8*'Luxjacky Original'!G812</f>
        <v>0</v>
      </c>
      <c r="M812" s="58">
        <f>'Luxjacky Assumptions Monthly'!$M$6*'Luxjacky Assumptions Monthly'!$M$8*'Luxjacky Original'!F812</f>
        <v>2979</v>
      </c>
      <c r="N812" s="58">
        <f t="shared" si="118"/>
        <v>2979</v>
      </c>
      <c r="O812" s="58"/>
    </row>
    <row r="813" spans="1:15" x14ac:dyDescent="0.3">
      <c r="A813" s="60">
        <v>43181</v>
      </c>
      <c r="B813" s="15">
        <f t="shared" si="110"/>
        <v>2018</v>
      </c>
      <c r="C813" s="15">
        <f t="shared" si="111"/>
        <v>3</v>
      </c>
      <c r="D813" s="15">
        <f t="shared" si="112"/>
        <v>5</v>
      </c>
      <c r="E813" s="15">
        <f t="shared" si="113"/>
        <v>0</v>
      </c>
      <c r="F813" s="15">
        <v>5805</v>
      </c>
      <c r="G813" s="15">
        <v>0</v>
      </c>
      <c r="H813" s="62">
        <f t="shared" si="114"/>
        <v>134.12486390352271</v>
      </c>
      <c r="I813" s="62">
        <f t="shared" si="116"/>
        <v>153</v>
      </c>
      <c r="J813" s="15">
        <f t="shared" si="117"/>
        <v>0</v>
      </c>
      <c r="K813" s="15">
        <f t="shared" si="115"/>
        <v>0</v>
      </c>
      <c r="L813" s="58">
        <f>'Luxjacky Assumptions Monthly'!$M$8*'Luxjacky Original'!G813</f>
        <v>0</v>
      </c>
      <c r="M813" s="58">
        <f>'Luxjacky Assumptions Monthly'!$M$6*'Luxjacky Assumptions Monthly'!$M$8*'Luxjacky Original'!F813</f>
        <v>2902.5</v>
      </c>
      <c r="N813" s="58">
        <f t="shared" si="118"/>
        <v>2902.5</v>
      </c>
      <c r="O813" s="58"/>
    </row>
    <row r="814" spans="1:15" x14ac:dyDescent="0.3">
      <c r="A814" s="60">
        <v>43182</v>
      </c>
      <c r="B814" s="15">
        <f t="shared" si="110"/>
        <v>2018</v>
      </c>
      <c r="C814" s="15">
        <f t="shared" si="111"/>
        <v>3</v>
      </c>
      <c r="D814" s="15">
        <f t="shared" si="112"/>
        <v>6</v>
      </c>
      <c r="E814" s="15">
        <f t="shared" si="113"/>
        <v>1</v>
      </c>
      <c r="F814" s="15">
        <v>5674</v>
      </c>
      <c r="G814" s="15">
        <v>0</v>
      </c>
      <c r="H814" s="62">
        <f t="shared" si="114"/>
        <v>115.75312788944871</v>
      </c>
      <c r="I814" s="62">
        <f t="shared" si="116"/>
        <v>131</v>
      </c>
      <c r="J814" s="15">
        <f t="shared" si="117"/>
        <v>0</v>
      </c>
      <c r="K814" s="15">
        <f t="shared" si="115"/>
        <v>0</v>
      </c>
      <c r="L814" s="58">
        <f>'Luxjacky Assumptions Monthly'!$M$8*'Luxjacky Original'!G814</f>
        <v>0</v>
      </c>
      <c r="M814" s="58">
        <f>'Luxjacky Assumptions Monthly'!$M$6*'Luxjacky Assumptions Monthly'!$M$8*'Luxjacky Original'!F814</f>
        <v>2837</v>
      </c>
      <c r="N814" s="58">
        <f t="shared" si="118"/>
        <v>2837</v>
      </c>
      <c r="O814" s="58"/>
    </row>
    <row r="815" spans="1:15" x14ac:dyDescent="0.3">
      <c r="A815" s="60">
        <v>43183</v>
      </c>
      <c r="B815" s="15">
        <f t="shared" si="110"/>
        <v>2018</v>
      </c>
      <c r="C815" s="15">
        <f t="shared" si="111"/>
        <v>3</v>
      </c>
      <c r="D815" s="15">
        <f t="shared" si="112"/>
        <v>7</v>
      </c>
      <c r="E815" s="15">
        <f t="shared" si="113"/>
        <v>1</v>
      </c>
      <c r="F815" s="15">
        <v>5552</v>
      </c>
      <c r="G815" s="15">
        <v>0</v>
      </c>
      <c r="H815" s="62">
        <f t="shared" si="114"/>
        <v>77.833649479448354</v>
      </c>
      <c r="I815" s="62">
        <f t="shared" si="116"/>
        <v>122</v>
      </c>
      <c r="J815" s="15">
        <f t="shared" si="117"/>
        <v>0</v>
      </c>
      <c r="K815" s="15">
        <f t="shared" si="115"/>
        <v>0</v>
      </c>
      <c r="L815" s="58">
        <f>'Luxjacky Assumptions Monthly'!$M$8*'Luxjacky Original'!G815</f>
        <v>0</v>
      </c>
      <c r="M815" s="58">
        <f>'Luxjacky Assumptions Monthly'!$M$6*'Luxjacky Assumptions Monthly'!$M$8*'Luxjacky Original'!F815</f>
        <v>2776</v>
      </c>
      <c r="N815" s="58">
        <f t="shared" si="118"/>
        <v>2776</v>
      </c>
      <c r="O815" s="58"/>
    </row>
    <row r="816" spans="1:15" x14ac:dyDescent="0.3">
      <c r="A816" s="60">
        <v>43184</v>
      </c>
      <c r="B816" s="15">
        <f t="shared" si="110"/>
        <v>2018</v>
      </c>
      <c r="C816" s="15">
        <f t="shared" si="111"/>
        <v>3</v>
      </c>
      <c r="D816" s="15">
        <f t="shared" si="112"/>
        <v>1</v>
      </c>
      <c r="E816" s="15">
        <f t="shared" si="113"/>
        <v>0</v>
      </c>
      <c r="F816" s="15">
        <v>5471</v>
      </c>
      <c r="G816" s="15">
        <v>0</v>
      </c>
      <c r="H816" s="62">
        <f t="shared" si="114"/>
        <v>161.9975352847739</v>
      </c>
      <c r="I816" s="62">
        <f t="shared" si="116"/>
        <v>81</v>
      </c>
      <c r="J816" s="15">
        <f t="shared" si="117"/>
        <v>0</v>
      </c>
      <c r="K816" s="15">
        <f t="shared" si="115"/>
        <v>0</v>
      </c>
      <c r="L816" s="58">
        <f>'Luxjacky Assumptions Monthly'!$M$8*'Luxjacky Original'!G816</f>
        <v>0</v>
      </c>
      <c r="M816" s="58">
        <f>'Luxjacky Assumptions Monthly'!$M$6*'Luxjacky Assumptions Monthly'!$M$8*'Luxjacky Original'!F816</f>
        <v>2735.5</v>
      </c>
      <c r="N816" s="58">
        <f t="shared" si="118"/>
        <v>2735.5</v>
      </c>
      <c r="O816" s="58"/>
    </row>
    <row r="817" spans="1:15" x14ac:dyDescent="0.3">
      <c r="A817" s="60">
        <v>43185</v>
      </c>
      <c r="B817" s="15">
        <f t="shared" si="110"/>
        <v>2018</v>
      </c>
      <c r="C817" s="15">
        <f t="shared" si="111"/>
        <v>3</v>
      </c>
      <c r="D817" s="15">
        <f t="shared" si="112"/>
        <v>2</v>
      </c>
      <c r="E817" s="15">
        <f t="shared" si="113"/>
        <v>0</v>
      </c>
      <c r="F817" s="15">
        <v>5308</v>
      </c>
      <c r="G817" s="15">
        <v>0</v>
      </c>
      <c r="H817" s="62">
        <f t="shared" si="114"/>
        <v>166.61521752655025</v>
      </c>
      <c r="I817" s="62">
        <f t="shared" si="116"/>
        <v>163</v>
      </c>
      <c r="J817" s="15">
        <f t="shared" si="117"/>
        <v>0</v>
      </c>
      <c r="K817" s="15">
        <f t="shared" si="115"/>
        <v>0</v>
      </c>
      <c r="L817" s="58">
        <f>'Luxjacky Assumptions Monthly'!$M$8*'Luxjacky Original'!G817</f>
        <v>0</v>
      </c>
      <c r="M817" s="58">
        <f>'Luxjacky Assumptions Monthly'!$M$6*'Luxjacky Assumptions Monthly'!$M$8*'Luxjacky Original'!F817</f>
        <v>2654</v>
      </c>
      <c r="N817" s="58">
        <f t="shared" si="118"/>
        <v>2654</v>
      </c>
      <c r="O817" s="58"/>
    </row>
    <row r="818" spans="1:15" x14ac:dyDescent="0.3">
      <c r="A818" s="60">
        <v>43186</v>
      </c>
      <c r="B818" s="15">
        <f t="shared" si="110"/>
        <v>2018</v>
      </c>
      <c r="C818" s="15">
        <f t="shared" si="111"/>
        <v>3</v>
      </c>
      <c r="D818" s="15">
        <f t="shared" si="112"/>
        <v>3</v>
      </c>
      <c r="E818" s="15">
        <f t="shared" si="113"/>
        <v>0</v>
      </c>
      <c r="F818" s="15">
        <v>5147</v>
      </c>
      <c r="G818" s="15">
        <v>0</v>
      </c>
      <c r="H818" s="62">
        <f t="shared" si="114"/>
        <v>164.00460981181172</v>
      </c>
      <c r="I818" s="62">
        <f t="shared" si="116"/>
        <v>161</v>
      </c>
      <c r="J818" s="15">
        <f t="shared" si="117"/>
        <v>0</v>
      </c>
      <c r="K818" s="15">
        <f t="shared" si="115"/>
        <v>0</v>
      </c>
      <c r="L818" s="58">
        <f>'Luxjacky Assumptions Monthly'!$M$8*'Luxjacky Original'!G818</f>
        <v>0</v>
      </c>
      <c r="M818" s="58">
        <f>'Luxjacky Assumptions Monthly'!$M$6*'Luxjacky Assumptions Monthly'!$M$8*'Luxjacky Original'!F818</f>
        <v>2573.5</v>
      </c>
      <c r="N818" s="58">
        <f t="shared" si="118"/>
        <v>2573.5</v>
      </c>
      <c r="O818" s="58"/>
    </row>
    <row r="819" spans="1:15" x14ac:dyDescent="0.3">
      <c r="A819" s="60">
        <v>43187</v>
      </c>
      <c r="B819" s="15">
        <f t="shared" si="110"/>
        <v>2018</v>
      </c>
      <c r="C819" s="15">
        <f t="shared" si="111"/>
        <v>3</v>
      </c>
      <c r="D819" s="15">
        <f t="shared" si="112"/>
        <v>4</v>
      </c>
      <c r="E819" s="15">
        <f t="shared" si="113"/>
        <v>0</v>
      </c>
      <c r="F819" s="15">
        <v>4985</v>
      </c>
      <c r="G819" s="15">
        <v>0</v>
      </c>
      <c r="H819" s="62">
        <f t="shared" si="114"/>
        <v>153.37604039918003</v>
      </c>
      <c r="I819" s="62">
        <f t="shared" si="116"/>
        <v>162</v>
      </c>
      <c r="J819" s="15">
        <f t="shared" si="117"/>
        <v>0</v>
      </c>
      <c r="K819" s="15">
        <f t="shared" si="115"/>
        <v>0</v>
      </c>
      <c r="L819" s="58">
        <f>'Luxjacky Assumptions Monthly'!$M$8*'Luxjacky Original'!G819</f>
        <v>0</v>
      </c>
      <c r="M819" s="58">
        <f>'Luxjacky Assumptions Monthly'!$M$6*'Luxjacky Assumptions Monthly'!$M$8*'Luxjacky Original'!F819</f>
        <v>2492.5</v>
      </c>
      <c r="N819" s="58">
        <f t="shared" si="118"/>
        <v>2492.5</v>
      </c>
      <c r="O819" s="58"/>
    </row>
    <row r="820" spans="1:15" x14ac:dyDescent="0.3">
      <c r="A820" s="60">
        <v>43188</v>
      </c>
      <c r="B820" s="15">
        <f t="shared" si="110"/>
        <v>2018</v>
      </c>
      <c r="C820" s="15">
        <f t="shared" si="111"/>
        <v>3</v>
      </c>
      <c r="D820" s="15">
        <f t="shared" si="112"/>
        <v>5</v>
      </c>
      <c r="E820" s="15">
        <f t="shared" si="113"/>
        <v>0</v>
      </c>
      <c r="F820" s="15">
        <v>4835</v>
      </c>
      <c r="G820" s="15">
        <v>0</v>
      </c>
      <c r="H820" s="62">
        <f t="shared" si="114"/>
        <v>134.12486390352271</v>
      </c>
      <c r="I820" s="62">
        <f t="shared" si="116"/>
        <v>150</v>
      </c>
      <c r="J820" s="15">
        <f t="shared" si="117"/>
        <v>0</v>
      </c>
      <c r="K820" s="15">
        <f t="shared" si="115"/>
        <v>0</v>
      </c>
      <c r="L820" s="58">
        <f>'Luxjacky Assumptions Monthly'!$M$8*'Luxjacky Original'!G820</f>
        <v>0</v>
      </c>
      <c r="M820" s="58">
        <f>'Luxjacky Assumptions Monthly'!$M$6*'Luxjacky Assumptions Monthly'!$M$8*'Luxjacky Original'!F820</f>
        <v>2417.5</v>
      </c>
      <c r="N820" s="58">
        <f t="shared" si="118"/>
        <v>2417.5</v>
      </c>
      <c r="O820" s="58"/>
    </row>
    <row r="821" spans="1:15" x14ac:dyDescent="0.3">
      <c r="A821" s="60">
        <v>43189</v>
      </c>
      <c r="B821" s="15">
        <f t="shared" si="110"/>
        <v>2018</v>
      </c>
      <c r="C821" s="15">
        <f t="shared" si="111"/>
        <v>3</v>
      </c>
      <c r="D821" s="15">
        <f t="shared" si="112"/>
        <v>6</v>
      </c>
      <c r="E821" s="15">
        <f t="shared" si="113"/>
        <v>1</v>
      </c>
      <c r="F821" s="15">
        <v>4701</v>
      </c>
      <c r="G821" s="15">
        <v>0</v>
      </c>
      <c r="H821" s="62">
        <f t="shared" si="114"/>
        <v>115.75312788944871</v>
      </c>
      <c r="I821" s="62">
        <f t="shared" si="116"/>
        <v>134</v>
      </c>
      <c r="J821" s="15">
        <f t="shared" si="117"/>
        <v>0</v>
      </c>
      <c r="K821" s="15">
        <f t="shared" si="115"/>
        <v>0</v>
      </c>
      <c r="L821" s="58">
        <f>'Luxjacky Assumptions Monthly'!$M$8*'Luxjacky Original'!G821</f>
        <v>0</v>
      </c>
      <c r="M821" s="58">
        <f>'Luxjacky Assumptions Monthly'!$M$6*'Luxjacky Assumptions Monthly'!$M$8*'Luxjacky Original'!F821</f>
        <v>2350.5</v>
      </c>
      <c r="N821" s="58">
        <f t="shared" si="118"/>
        <v>2350.5</v>
      </c>
      <c r="O821" s="58"/>
    </row>
    <row r="822" spans="1:15" x14ac:dyDescent="0.3">
      <c r="A822" s="60">
        <v>43190</v>
      </c>
      <c r="B822" s="15">
        <f t="shared" si="110"/>
        <v>2018</v>
      </c>
      <c r="C822" s="15">
        <f t="shared" si="111"/>
        <v>3</v>
      </c>
      <c r="D822" s="15">
        <f t="shared" si="112"/>
        <v>7</v>
      </c>
      <c r="E822" s="15">
        <f t="shared" si="113"/>
        <v>1</v>
      </c>
      <c r="F822" s="15">
        <v>4585</v>
      </c>
      <c r="G822" s="15">
        <v>0</v>
      </c>
      <c r="H822" s="62">
        <f t="shared" si="114"/>
        <v>77.833649479448354</v>
      </c>
      <c r="I822" s="62">
        <f t="shared" si="116"/>
        <v>116</v>
      </c>
      <c r="J822" s="15">
        <f t="shared" si="117"/>
        <v>0</v>
      </c>
      <c r="K822" s="15">
        <f t="shared" si="115"/>
        <v>0</v>
      </c>
      <c r="L822" s="58">
        <f>'Luxjacky Assumptions Monthly'!$M$8*'Luxjacky Original'!G822</f>
        <v>0</v>
      </c>
      <c r="M822" s="58">
        <f>'Luxjacky Assumptions Monthly'!$M$6*'Luxjacky Assumptions Monthly'!$M$8*'Luxjacky Original'!F822</f>
        <v>2292.5</v>
      </c>
      <c r="N822" s="58">
        <f t="shared" si="118"/>
        <v>2292.5</v>
      </c>
      <c r="O822" s="58"/>
    </row>
    <row r="823" spans="1:15" x14ac:dyDescent="0.3">
      <c r="A823" s="60">
        <v>43191</v>
      </c>
      <c r="B823" s="15">
        <f t="shared" si="110"/>
        <v>2018</v>
      </c>
      <c r="C823" s="15">
        <f t="shared" si="111"/>
        <v>4</v>
      </c>
      <c r="D823" s="15">
        <f t="shared" si="112"/>
        <v>1</v>
      </c>
      <c r="E823" s="15">
        <f t="shared" si="113"/>
        <v>0</v>
      </c>
      <c r="F823" s="15">
        <v>4501</v>
      </c>
      <c r="G823" s="15">
        <v>0</v>
      </c>
      <c r="H823" s="62">
        <f t="shared" si="114"/>
        <v>164.74213562373097</v>
      </c>
      <c r="I823" s="62">
        <f t="shared" si="116"/>
        <v>84</v>
      </c>
      <c r="J823" s="15">
        <f t="shared" si="117"/>
        <v>0</v>
      </c>
      <c r="K823" s="15">
        <f t="shared" si="115"/>
        <v>0</v>
      </c>
      <c r="L823" s="58">
        <f>'Luxjacky Assumptions Monthly'!$M$8*'Luxjacky Original'!G823</f>
        <v>0</v>
      </c>
      <c r="M823" s="58">
        <f>'Luxjacky Assumptions Monthly'!$M$6*'Luxjacky Assumptions Monthly'!$M$8*'Luxjacky Original'!F823</f>
        <v>2250.5</v>
      </c>
      <c r="N823" s="58">
        <f t="shared" si="118"/>
        <v>2250.5</v>
      </c>
      <c r="O823" s="58"/>
    </row>
    <row r="824" spans="1:15" x14ac:dyDescent="0.3">
      <c r="A824" s="60">
        <v>43192</v>
      </c>
      <c r="B824" s="15">
        <f t="shared" si="110"/>
        <v>2018</v>
      </c>
      <c r="C824" s="15">
        <f t="shared" si="111"/>
        <v>4</v>
      </c>
      <c r="D824" s="15">
        <f t="shared" si="112"/>
        <v>2</v>
      </c>
      <c r="E824" s="15">
        <f t="shared" si="113"/>
        <v>0</v>
      </c>
      <c r="F824" s="15">
        <v>4348</v>
      </c>
      <c r="G824" s="15">
        <v>0</v>
      </c>
      <c r="H824" s="62">
        <f t="shared" si="114"/>
        <v>169.35981786550732</v>
      </c>
      <c r="I824" s="62">
        <f t="shared" si="116"/>
        <v>153</v>
      </c>
      <c r="J824" s="15">
        <f t="shared" si="117"/>
        <v>0</v>
      </c>
      <c r="K824" s="15">
        <f t="shared" si="115"/>
        <v>0</v>
      </c>
      <c r="L824" s="58">
        <f>'Luxjacky Assumptions Monthly'!$M$8*'Luxjacky Original'!G824</f>
        <v>0</v>
      </c>
      <c r="M824" s="58">
        <f>'Luxjacky Assumptions Monthly'!$M$6*'Luxjacky Assumptions Monthly'!$M$8*'Luxjacky Original'!F824</f>
        <v>2174</v>
      </c>
      <c r="N824" s="58">
        <f t="shared" si="118"/>
        <v>2174</v>
      </c>
      <c r="O824" s="58"/>
    </row>
    <row r="825" spans="1:15" x14ac:dyDescent="0.3">
      <c r="A825" s="60">
        <v>43193</v>
      </c>
      <c r="B825" s="15">
        <f t="shared" si="110"/>
        <v>2018</v>
      </c>
      <c r="C825" s="15">
        <f t="shared" si="111"/>
        <v>4</v>
      </c>
      <c r="D825" s="15">
        <f t="shared" si="112"/>
        <v>3</v>
      </c>
      <c r="E825" s="15">
        <f t="shared" si="113"/>
        <v>0</v>
      </c>
      <c r="F825" s="15">
        <v>4177</v>
      </c>
      <c r="G825" s="15">
        <v>0</v>
      </c>
      <c r="H825" s="62">
        <f t="shared" si="114"/>
        <v>166.74921015076876</v>
      </c>
      <c r="I825" s="62">
        <f t="shared" si="116"/>
        <v>171</v>
      </c>
      <c r="J825" s="15">
        <f t="shared" si="117"/>
        <v>0</v>
      </c>
      <c r="K825" s="15">
        <f t="shared" si="115"/>
        <v>0</v>
      </c>
      <c r="L825" s="58">
        <f>'Luxjacky Assumptions Monthly'!$M$8*'Luxjacky Original'!G825</f>
        <v>0</v>
      </c>
      <c r="M825" s="58">
        <f>'Luxjacky Assumptions Monthly'!$M$6*'Luxjacky Assumptions Monthly'!$M$8*'Luxjacky Original'!F825</f>
        <v>2088.5</v>
      </c>
      <c r="N825" s="58">
        <f t="shared" si="118"/>
        <v>2088.5</v>
      </c>
      <c r="O825" s="58"/>
    </row>
    <row r="826" spans="1:15" x14ac:dyDescent="0.3">
      <c r="A826" s="60">
        <v>43194</v>
      </c>
      <c r="B826" s="15">
        <f t="shared" si="110"/>
        <v>2018</v>
      </c>
      <c r="C826" s="15">
        <f t="shared" si="111"/>
        <v>4</v>
      </c>
      <c r="D826" s="15">
        <f t="shared" si="112"/>
        <v>4</v>
      </c>
      <c r="E826" s="15">
        <f t="shared" si="113"/>
        <v>0</v>
      </c>
      <c r="F826" s="15">
        <v>4008</v>
      </c>
      <c r="G826" s="15">
        <v>0</v>
      </c>
      <c r="H826" s="62">
        <f t="shared" si="114"/>
        <v>156.1206407381371</v>
      </c>
      <c r="I826" s="62">
        <f t="shared" si="116"/>
        <v>169</v>
      </c>
      <c r="J826" s="15">
        <f t="shared" si="117"/>
        <v>0</v>
      </c>
      <c r="K826" s="15">
        <f t="shared" si="115"/>
        <v>0</v>
      </c>
      <c r="L826" s="58">
        <f>'Luxjacky Assumptions Monthly'!$M$8*'Luxjacky Original'!G826</f>
        <v>0</v>
      </c>
      <c r="M826" s="58">
        <f>'Luxjacky Assumptions Monthly'!$M$6*'Luxjacky Assumptions Monthly'!$M$8*'Luxjacky Original'!F826</f>
        <v>2004</v>
      </c>
      <c r="N826" s="58">
        <f t="shared" si="118"/>
        <v>2004</v>
      </c>
      <c r="O826" s="58"/>
    </row>
    <row r="827" spans="1:15" x14ac:dyDescent="0.3">
      <c r="A827" s="60">
        <v>43195</v>
      </c>
      <c r="B827" s="15">
        <f t="shared" si="110"/>
        <v>2018</v>
      </c>
      <c r="C827" s="15">
        <f t="shared" si="111"/>
        <v>4</v>
      </c>
      <c r="D827" s="15">
        <f t="shared" si="112"/>
        <v>5</v>
      </c>
      <c r="E827" s="15">
        <f t="shared" si="113"/>
        <v>0</v>
      </c>
      <c r="F827" s="15">
        <v>3854</v>
      </c>
      <c r="G827" s="15">
        <v>0</v>
      </c>
      <c r="H827" s="62">
        <f t="shared" si="114"/>
        <v>136.86946424247975</v>
      </c>
      <c r="I827" s="62">
        <f t="shared" si="116"/>
        <v>154</v>
      </c>
      <c r="J827" s="15">
        <f t="shared" si="117"/>
        <v>0</v>
      </c>
      <c r="K827" s="15">
        <f t="shared" si="115"/>
        <v>0</v>
      </c>
      <c r="L827" s="58">
        <f>'Luxjacky Assumptions Monthly'!$M$8*'Luxjacky Original'!G827</f>
        <v>0</v>
      </c>
      <c r="M827" s="58">
        <f>'Luxjacky Assumptions Monthly'!$M$6*'Luxjacky Assumptions Monthly'!$M$8*'Luxjacky Original'!F827</f>
        <v>1927</v>
      </c>
      <c r="N827" s="58">
        <f t="shared" si="118"/>
        <v>1927</v>
      </c>
      <c r="O827" s="58"/>
    </row>
    <row r="828" spans="1:15" x14ac:dyDescent="0.3">
      <c r="A828" s="60">
        <v>43196</v>
      </c>
      <c r="B828" s="15">
        <f t="shared" si="110"/>
        <v>2018</v>
      </c>
      <c r="C828" s="15">
        <f t="shared" si="111"/>
        <v>4</v>
      </c>
      <c r="D828" s="15">
        <f t="shared" si="112"/>
        <v>6</v>
      </c>
      <c r="E828" s="15">
        <f t="shared" si="113"/>
        <v>1</v>
      </c>
      <c r="F828" s="15">
        <v>3720</v>
      </c>
      <c r="G828" s="15">
        <v>0</v>
      </c>
      <c r="H828" s="62">
        <f t="shared" si="114"/>
        <v>118.49772822840578</v>
      </c>
      <c r="I828" s="62">
        <f t="shared" si="116"/>
        <v>134</v>
      </c>
      <c r="J828" s="15">
        <f t="shared" si="117"/>
        <v>0</v>
      </c>
      <c r="K828" s="15">
        <f t="shared" si="115"/>
        <v>0</v>
      </c>
      <c r="L828" s="58">
        <f>'Luxjacky Assumptions Monthly'!$M$8*'Luxjacky Original'!G828</f>
        <v>0</v>
      </c>
      <c r="M828" s="58">
        <f>'Luxjacky Assumptions Monthly'!$M$6*'Luxjacky Assumptions Monthly'!$M$8*'Luxjacky Original'!F828</f>
        <v>1860</v>
      </c>
      <c r="N828" s="58">
        <f t="shared" si="118"/>
        <v>1860</v>
      </c>
      <c r="O828" s="58"/>
    </row>
    <row r="829" spans="1:15" x14ac:dyDescent="0.3">
      <c r="A829" s="60">
        <v>43197</v>
      </c>
      <c r="B829" s="15">
        <f t="shared" si="110"/>
        <v>2018</v>
      </c>
      <c r="C829" s="15">
        <f t="shared" si="111"/>
        <v>4</v>
      </c>
      <c r="D829" s="15">
        <f t="shared" si="112"/>
        <v>7</v>
      </c>
      <c r="E829" s="15">
        <f t="shared" si="113"/>
        <v>1</v>
      </c>
      <c r="F829" s="15">
        <v>3611</v>
      </c>
      <c r="G829" s="15">
        <v>0</v>
      </c>
      <c r="H829" s="62">
        <f t="shared" si="114"/>
        <v>80.578249818405411</v>
      </c>
      <c r="I829" s="62">
        <f t="shared" si="116"/>
        <v>109</v>
      </c>
      <c r="J829" s="15">
        <f t="shared" si="117"/>
        <v>0</v>
      </c>
      <c r="K829" s="15">
        <f t="shared" si="115"/>
        <v>0</v>
      </c>
      <c r="L829" s="58">
        <f>'Luxjacky Assumptions Monthly'!$M$8*'Luxjacky Original'!G829</f>
        <v>0</v>
      </c>
      <c r="M829" s="58">
        <f>'Luxjacky Assumptions Monthly'!$M$6*'Luxjacky Assumptions Monthly'!$M$8*'Luxjacky Original'!F829</f>
        <v>1805.5</v>
      </c>
      <c r="N829" s="58">
        <f t="shared" si="118"/>
        <v>1805.5</v>
      </c>
      <c r="O829" s="58"/>
    </row>
    <row r="830" spans="1:15" x14ac:dyDescent="0.3">
      <c r="A830" s="60">
        <v>43198</v>
      </c>
      <c r="B830" s="15">
        <f t="shared" si="110"/>
        <v>2018</v>
      </c>
      <c r="C830" s="15">
        <f t="shared" si="111"/>
        <v>4</v>
      </c>
      <c r="D830" s="15">
        <f t="shared" si="112"/>
        <v>1</v>
      </c>
      <c r="E830" s="15">
        <f t="shared" si="113"/>
        <v>0</v>
      </c>
      <c r="F830" s="15">
        <v>3513</v>
      </c>
      <c r="G830" s="15">
        <v>0</v>
      </c>
      <c r="H830" s="62">
        <f t="shared" si="114"/>
        <v>164.74213562373097</v>
      </c>
      <c r="I830" s="62">
        <f t="shared" si="116"/>
        <v>98</v>
      </c>
      <c r="J830" s="15">
        <f t="shared" si="117"/>
        <v>0</v>
      </c>
      <c r="K830" s="15">
        <f t="shared" si="115"/>
        <v>0</v>
      </c>
      <c r="L830" s="58">
        <f>'Luxjacky Assumptions Monthly'!$M$8*'Luxjacky Original'!G830</f>
        <v>0</v>
      </c>
      <c r="M830" s="58">
        <f>'Luxjacky Assumptions Monthly'!$M$6*'Luxjacky Assumptions Monthly'!$M$8*'Luxjacky Original'!F830</f>
        <v>1756.5</v>
      </c>
      <c r="N830" s="58">
        <f t="shared" si="118"/>
        <v>1756.5</v>
      </c>
      <c r="O830" s="58"/>
    </row>
    <row r="831" spans="1:15" x14ac:dyDescent="0.3">
      <c r="A831" s="60">
        <v>43199</v>
      </c>
      <c r="B831" s="15">
        <f t="shared" si="110"/>
        <v>2018</v>
      </c>
      <c r="C831" s="15">
        <f t="shared" si="111"/>
        <v>4</v>
      </c>
      <c r="D831" s="15">
        <f t="shared" si="112"/>
        <v>2</v>
      </c>
      <c r="E831" s="15">
        <f t="shared" si="113"/>
        <v>0</v>
      </c>
      <c r="F831" s="15">
        <v>3353</v>
      </c>
      <c r="G831" s="15">
        <v>0</v>
      </c>
      <c r="H831" s="62">
        <f t="shared" si="114"/>
        <v>169.35981786550732</v>
      </c>
      <c r="I831" s="62">
        <f t="shared" si="116"/>
        <v>160</v>
      </c>
      <c r="J831" s="15">
        <f t="shared" si="117"/>
        <v>0</v>
      </c>
      <c r="K831" s="15">
        <f t="shared" si="115"/>
        <v>0</v>
      </c>
      <c r="L831" s="58">
        <f>'Luxjacky Assumptions Monthly'!$M$8*'Luxjacky Original'!G831</f>
        <v>0</v>
      </c>
      <c r="M831" s="58">
        <f>'Luxjacky Assumptions Monthly'!$M$6*'Luxjacky Assumptions Monthly'!$M$8*'Luxjacky Original'!F831</f>
        <v>1676.5</v>
      </c>
      <c r="N831" s="58">
        <f t="shared" si="118"/>
        <v>1676.5</v>
      </c>
      <c r="O831" s="58"/>
    </row>
    <row r="832" spans="1:15" x14ac:dyDescent="0.3">
      <c r="A832" s="60">
        <v>43200</v>
      </c>
      <c r="B832" s="15">
        <f t="shared" si="110"/>
        <v>2018</v>
      </c>
      <c r="C832" s="15">
        <f t="shared" si="111"/>
        <v>4</v>
      </c>
      <c r="D832" s="15">
        <f t="shared" si="112"/>
        <v>3</v>
      </c>
      <c r="E832" s="15">
        <f t="shared" si="113"/>
        <v>0</v>
      </c>
      <c r="F832" s="15">
        <v>3182</v>
      </c>
      <c r="G832" s="15">
        <v>0</v>
      </c>
      <c r="H832" s="62">
        <f t="shared" si="114"/>
        <v>166.74921015076876</v>
      </c>
      <c r="I832" s="62">
        <f t="shared" si="116"/>
        <v>171</v>
      </c>
      <c r="J832" s="15">
        <f t="shared" si="117"/>
        <v>0</v>
      </c>
      <c r="K832" s="15">
        <f t="shared" si="115"/>
        <v>0</v>
      </c>
      <c r="L832" s="58">
        <f>'Luxjacky Assumptions Monthly'!$M$8*'Luxjacky Original'!G832</f>
        <v>0</v>
      </c>
      <c r="M832" s="58">
        <f>'Luxjacky Assumptions Monthly'!$M$6*'Luxjacky Assumptions Monthly'!$M$8*'Luxjacky Original'!F832</f>
        <v>1591</v>
      </c>
      <c r="N832" s="58">
        <f t="shared" si="118"/>
        <v>1591</v>
      </c>
      <c r="O832" s="58"/>
    </row>
    <row r="833" spans="1:15" x14ac:dyDescent="0.3">
      <c r="A833" s="60">
        <v>43201</v>
      </c>
      <c r="B833" s="15">
        <f t="shared" si="110"/>
        <v>2018</v>
      </c>
      <c r="C833" s="15">
        <f t="shared" si="111"/>
        <v>4</v>
      </c>
      <c r="D833" s="15">
        <f t="shared" si="112"/>
        <v>4</v>
      </c>
      <c r="E833" s="15">
        <f t="shared" si="113"/>
        <v>0</v>
      </c>
      <c r="F833" s="15">
        <v>3020</v>
      </c>
      <c r="G833" s="15">
        <v>0</v>
      </c>
      <c r="H833" s="62">
        <f t="shared" si="114"/>
        <v>156.1206407381371</v>
      </c>
      <c r="I833" s="62">
        <f t="shared" si="116"/>
        <v>162</v>
      </c>
      <c r="J833" s="15">
        <f t="shared" si="117"/>
        <v>0</v>
      </c>
      <c r="K833" s="15">
        <f t="shared" si="115"/>
        <v>0</v>
      </c>
      <c r="L833" s="58">
        <f>'Luxjacky Assumptions Monthly'!$M$8*'Luxjacky Original'!G833</f>
        <v>0</v>
      </c>
      <c r="M833" s="58">
        <f>'Luxjacky Assumptions Monthly'!$M$6*'Luxjacky Assumptions Monthly'!$M$8*'Luxjacky Original'!F833</f>
        <v>1510</v>
      </c>
      <c r="N833" s="58">
        <f t="shared" si="118"/>
        <v>1510</v>
      </c>
      <c r="O833" s="58"/>
    </row>
    <row r="834" spans="1:15" x14ac:dyDescent="0.3">
      <c r="A834" s="60">
        <v>43202</v>
      </c>
      <c r="B834" s="15">
        <f t="shared" ref="B834:B897" si="119">YEAR(A834)</f>
        <v>2018</v>
      </c>
      <c r="C834" s="15">
        <f t="shared" ref="C834:C897" si="120">MONTH(A834)</f>
        <v>4</v>
      </c>
      <c r="D834" s="15">
        <f t="shared" ref="D834:D897" si="121">WEEKDAY(A834)</f>
        <v>5</v>
      </c>
      <c r="E834" s="15">
        <f t="shared" ref="E834:E897" si="122">IF(OR(D834=6,D834=7),1,0)</f>
        <v>0</v>
      </c>
      <c r="F834" s="15">
        <v>2871</v>
      </c>
      <c r="G834" s="15">
        <v>0</v>
      </c>
      <c r="H834" s="62">
        <f t="shared" ref="H834:H897" si="123">100-2.17*D834^2.25+12.77*D834+EXP(-D834/0.032)+5*C834^0.75+10*E834+20*(B834-2016)</f>
        <v>136.86946424247975</v>
      </c>
      <c r="I834" s="62">
        <f t="shared" si="116"/>
        <v>149</v>
      </c>
      <c r="J834" s="15">
        <f t="shared" si="117"/>
        <v>0</v>
      </c>
      <c r="K834" s="15">
        <f t="shared" si="115"/>
        <v>0</v>
      </c>
      <c r="L834" s="58">
        <f>'Luxjacky Assumptions Monthly'!$M$8*'Luxjacky Original'!G834</f>
        <v>0</v>
      </c>
      <c r="M834" s="58">
        <f>'Luxjacky Assumptions Monthly'!$M$6*'Luxjacky Assumptions Monthly'!$M$8*'Luxjacky Original'!F834</f>
        <v>1435.5</v>
      </c>
      <c r="N834" s="58">
        <f t="shared" si="118"/>
        <v>1435.5</v>
      </c>
      <c r="O834" s="58"/>
    </row>
    <row r="835" spans="1:15" x14ac:dyDescent="0.3">
      <c r="A835" s="60">
        <v>43203</v>
      </c>
      <c r="B835" s="15">
        <f t="shared" si="119"/>
        <v>2018</v>
      </c>
      <c r="C835" s="15">
        <f t="shared" si="120"/>
        <v>4</v>
      </c>
      <c r="D835" s="15">
        <f t="shared" si="121"/>
        <v>6</v>
      </c>
      <c r="E835" s="15">
        <f t="shared" si="122"/>
        <v>1</v>
      </c>
      <c r="F835" s="15">
        <v>2730</v>
      </c>
      <c r="G835" s="15">
        <v>0</v>
      </c>
      <c r="H835" s="62">
        <f t="shared" si="123"/>
        <v>118.49772822840578</v>
      </c>
      <c r="I835" s="62">
        <f t="shared" si="116"/>
        <v>141</v>
      </c>
      <c r="J835" s="15">
        <f t="shared" si="117"/>
        <v>0</v>
      </c>
      <c r="K835" s="15">
        <f t="shared" ref="K835:K898" si="124">4000*J835</f>
        <v>0</v>
      </c>
      <c r="L835" s="58">
        <f>'Luxjacky Assumptions Monthly'!$M$8*'Luxjacky Original'!G835</f>
        <v>0</v>
      </c>
      <c r="M835" s="58">
        <f>'Luxjacky Assumptions Monthly'!$M$6*'Luxjacky Assumptions Monthly'!$M$8*'Luxjacky Original'!F835</f>
        <v>1365</v>
      </c>
      <c r="N835" s="58">
        <f t="shared" si="118"/>
        <v>1365</v>
      </c>
      <c r="O835" s="58"/>
    </row>
    <row r="836" spans="1:15" x14ac:dyDescent="0.3">
      <c r="A836" s="60">
        <v>43204</v>
      </c>
      <c r="B836" s="15">
        <f t="shared" si="119"/>
        <v>2018</v>
      </c>
      <c r="C836" s="15">
        <f t="shared" si="120"/>
        <v>4</v>
      </c>
      <c r="D836" s="15">
        <f t="shared" si="121"/>
        <v>7</v>
      </c>
      <c r="E836" s="15">
        <f t="shared" si="122"/>
        <v>1</v>
      </c>
      <c r="F836" s="15">
        <v>2607</v>
      </c>
      <c r="G836" s="15">
        <v>0</v>
      </c>
      <c r="H836" s="62">
        <f t="shared" si="123"/>
        <v>80.578249818405411</v>
      </c>
      <c r="I836" s="62">
        <f t="shared" ref="I836:I899" si="125">F835-F836+G836</f>
        <v>123</v>
      </c>
      <c r="J836" s="15">
        <f t="shared" si="117"/>
        <v>0</v>
      </c>
      <c r="K836" s="15">
        <f t="shared" si="124"/>
        <v>0</v>
      </c>
      <c r="L836" s="58">
        <f>'Luxjacky Assumptions Monthly'!$M$8*'Luxjacky Original'!G836</f>
        <v>0</v>
      </c>
      <c r="M836" s="58">
        <f>'Luxjacky Assumptions Monthly'!$M$6*'Luxjacky Assumptions Monthly'!$M$8*'Luxjacky Original'!F836</f>
        <v>1303.5</v>
      </c>
      <c r="N836" s="58">
        <f t="shared" si="118"/>
        <v>1303.5</v>
      </c>
      <c r="O836" s="58"/>
    </row>
    <row r="837" spans="1:15" x14ac:dyDescent="0.3">
      <c r="A837" s="60">
        <v>43205</v>
      </c>
      <c r="B837" s="15">
        <f t="shared" si="119"/>
        <v>2018</v>
      </c>
      <c r="C837" s="15">
        <f t="shared" si="120"/>
        <v>4</v>
      </c>
      <c r="D837" s="15">
        <f t="shared" si="121"/>
        <v>1</v>
      </c>
      <c r="E837" s="15">
        <f t="shared" si="122"/>
        <v>0</v>
      </c>
      <c r="F837" s="15">
        <v>2528</v>
      </c>
      <c r="G837" s="15">
        <v>0</v>
      </c>
      <c r="H837" s="62">
        <f t="shared" si="123"/>
        <v>164.74213562373097</v>
      </c>
      <c r="I837" s="62">
        <f t="shared" si="125"/>
        <v>79</v>
      </c>
      <c r="J837" s="15">
        <f t="shared" si="117"/>
        <v>0</v>
      </c>
      <c r="K837" s="15">
        <f t="shared" si="124"/>
        <v>0</v>
      </c>
      <c r="L837" s="58">
        <f>'Luxjacky Assumptions Monthly'!$M$8*'Luxjacky Original'!G837</f>
        <v>0</v>
      </c>
      <c r="M837" s="58">
        <f>'Luxjacky Assumptions Monthly'!$M$6*'Luxjacky Assumptions Monthly'!$M$8*'Luxjacky Original'!F837</f>
        <v>1264</v>
      </c>
      <c r="N837" s="58">
        <f t="shared" si="118"/>
        <v>1264</v>
      </c>
      <c r="O837" s="58"/>
    </row>
    <row r="838" spans="1:15" x14ac:dyDescent="0.3">
      <c r="A838" s="60">
        <v>43206</v>
      </c>
      <c r="B838" s="15">
        <f t="shared" si="119"/>
        <v>2018</v>
      </c>
      <c r="C838" s="15">
        <f t="shared" si="120"/>
        <v>4</v>
      </c>
      <c r="D838" s="15">
        <f t="shared" si="121"/>
        <v>2</v>
      </c>
      <c r="E838" s="15">
        <f t="shared" si="122"/>
        <v>0</v>
      </c>
      <c r="F838" s="15">
        <v>2370</v>
      </c>
      <c r="G838" s="15">
        <v>0</v>
      </c>
      <c r="H838" s="62">
        <f t="shared" si="123"/>
        <v>169.35981786550732</v>
      </c>
      <c r="I838" s="62">
        <f t="shared" si="125"/>
        <v>158</v>
      </c>
      <c r="J838" s="15">
        <f t="shared" si="117"/>
        <v>0</v>
      </c>
      <c r="K838" s="15">
        <f t="shared" si="124"/>
        <v>0</v>
      </c>
      <c r="L838" s="58">
        <f>'Luxjacky Assumptions Monthly'!$M$8*'Luxjacky Original'!G838</f>
        <v>0</v>
      </c>
      <c r="M838" s="58">
        <f>'Luxjacky Assumptions Monthly'!$M$6*'Luxjacky Assumptions Monthly'!$M$8*'Luxjacky Original'!F838</f>
        <v>1185</v>
      </c>
      <c r="N838" s="58">
        <f t="shared" si="118"/>
        <v>1185</v>
      </c>
      <c r="O838" s="58"/>
    </row>
    <row r="839" spans="1:15" x14ac:dyDescent="0.3">
      <c r="A839" s="60">
        <v>43207</v>
      </c>
      <c r="B839" s="15">
        <f t="shared" si="119"/>
        <v>2018</v>
      </c>
      <c r="C839" s="15">
        <f t="shared" si="120"/>
        <v>4</v>
      </c>
      <c r="D839" s="15">
        <f t="shared" si="121"/>
        <v>3</v>
      </c>
      <c r="E839" s="15">
        <f t="shared" si="122"/>
        <v>0</v>
      </c>
      <c r="F839" s="15">
        <v>2200</v>
      </c>
      <c r="G839" s="15">
        <v>0</v>
      </c>
      <c r="H839" s="62">
        <f t="shared" si="123"/>
        <v>166.74921015076876</v>
      </c>
      <c r="I839" s="62">
        <f t="shared" si="125"/>
        <v>170</v>
      </c>
      <c r="J839" s="15">
        <f t="shared" si="117"/>
        <v>0</v>
      </c>
      <c r="K839" s="15">
        <f t="shared" si="124"/>
        <v>0</v>
      </c>
      <c r="L839" s="58">
        <f>'Luxjacky Assumptions Monthly'!$M$8*'Luxjacky Original'!G839</f>
        <v>0</v>
      </c>
      <c r="M839" s="58">
        <f>'Luxjacky Assumptions Monthly'!$M$6*'Luxjacky Assumptions Monthly'!$M$8*'Luxjacky Original'!F839</f>
        <v>1100</v>
      </c>
      <c r="N839" s="58">
        <f t="shared" si="118"/>
        <v>1100</v>
      </c>
      <c r="O839" s="58"/>
    </row>
    <row r="840" spans="1:15" x14ac:dyDescent="0.3">
      <c r="A840" s="60">
        <v>43208</v>
      </c>
      <c r="B840" s="15">
        <f t="shared" si="119"/>
        <v>2018</v>
      </c>
      <c r="C840" s="15">
        <f t="shared" si="120"/>
        <v>4</v>
      </c>
      <c r="D840" s="15">
        <f t="shared" si="121"/>
        <v>4</v>
      </c>
      <c r="E840" s="15">
        <f t="shared" si="122"/>
        <v>0</v>
      </c>
      <c r="F840" s="15">
        <v>2051</v>
      </c>
      <c r="G840" s="15">
        <v>0</v>
      </c>
      <c r="H840" s="62">
        <f t="shared" si="123"/>
        <v>156.1206407381371</v>
      </c>
      <c r="I840" s="62">
        <f t="shared" si="125"/>
        <v>149</v>
      </c>
      <c r="J840" s="15">
        <f t="shared" si="117"/>
        <v>0</v>
      </c>
      <c r="K840" s="15">
        <f t="shared" si="124"/>
        <v>0</v>
      </c>
      <c r="L840" s="58">
        <f>'Luxjacky Assumptions Monthly'!$M$8*'Luxjacky Original'!G840</f>
        <v>0</v>
      </c>
      <c r="M840" s="58">
        <f>'Luxjacky Assumptions Monthly'!$M$6*'Luxjacky Assumptions Monthly'!$M$8*'Luxjacky Original'!F840</f>
        <v>1025.5</v>
      </c>
      <c r="N840" s="58">
        <f t="shared" si="118"/>
        <v>1025.5</v>
      </c>
      <c r="O840" s="58"/>
    </row>
    <row r="841" spans="1:15" x14ac:dyDescent="0.3">
      <c r="A841" s="60">
        <v>43209</v>
      </c>
      <c r="B841" s="15">
        <f t="shared" si="119"/>
        <v>2018</v>
      </c>
      <c r="C841" s="15">
        <f t="shared" si="120"/>
        <v>4</v>
      </c>
      <c r="D841" s="15">
        <f t="shared" si="121"/>
        <v>5</v>
      </c>
      <c r="E841" s="15">
        <f t="shared" si="122"/>
        <v>0</v>
      </c>
      <c r="F841" s="15">
        <v>7995</v>
      </c>
      <c r="G841" s="15">
        <v>6093</v>
      </c>
      <c r="H841" s="62">
        <f t="shared" si="123"/>
        <v>136.86946424247975</v>
      </c>
      <c r="I841" s="62">
        <f t="shared" si="125"/>
        <v>149</v>
      </c>
      <c r="J841" s="15">
        <f t="shared" si="117"/>
        <v>1</v>
      </c>
      <c r="K841" s="15">
        <f t="shared" si="124"/>
        <v>4000</v>
      </c>
      <c r="L841" s="58">
        <f>'Luxjacky Assumptions Monthly'!$M$8*'Luxjacky Original'!G841</f>
        <v>60930</v>
      </c>
      <c r="M841" s="58">
        <f>'Luxjacky Assumptions Monthly'!$M$6*'Luxjacky Assumptions Monthly'!$M$8*'Luxjacky Original'!F841</f>
        <v>3997.5</v>
      </c>
      <c r="N841" s="58">
        <f t="shared" si="118"/>
        <v>68927.5</v>
      </c>
      <c r="O841" s="58"/>
    </row>
    <row r="842" spans="1:15" x14ac:dyDescent="0.3">
      <c r="A842" s="60">
        <v>43210</v>
      </c>
      <c r="B842" s="15">
        <f t="shared" si="119"/>
        <v>2018</v>
      </c>
      <c r="C842" s="15">
        <f t="shared" si="120"/>
        <v>4</v>
      </c>
      <c r="D842" s="15">
        <f t="shared" si="121"/>
        <v>6</v>
      </c>
      <c r="E842" s="15">
        <f t="shared" si="122"/>
        <v>1</v>
      </c>
      <c r="F842" s="15">
        <v>7861</v>
      </c>
      <c r="G842" s="15">
        <v>0</v>
      </c>
      <c r="H842" s="62">
        <f t="shared" si="123"/>
        <v>118.49772822840578</v>
      </c>
      <c r="I842" s="62">
        <f t="shared" si="125"/>
        <v>134</v>
      </c>
      <c r="J842" s="15">
        <f t="shared" si="117"/>
        <v>0</v>
      </c>
      <c r="K842" s="15">
        <f t="shared" si="124"/>
        <v>0</v>
      </c>
      <c r="L842" s="58">
        <f>'Luxjacky Assumptions Monthly'!$M$8*'Luxjacky Original'!G842</f>
        <v>0</v>
      </c>
      <c r="M842" s="58">
        <f>'Luxjacky Assumptions Monthly'!$M$6*'Luxjacky Assumptions Monthly'!$M$8*'Luxjacky Original'!F842</f>
        <v>3930.5</v>
      </c>
      <c r="N842" s="58">
        <f t="shared" si="118"/>
        <v>3930.5</v>
      </c>
      <c r="O842" s="58"/>
    </row>
    <row r="843" spans="1:15" x14ac:dyDescent="0.3">
      <c r="A843" s="60">
        <v>43211</v>
      </c>
      <c r="B843" s="15">
        <f t="shared" si="119"/>
        <v>2018</v>
      </c>
      <c r="C843" s="15">
        <f t="shared" si="120"/>
        <v>4</v>
      </c>
      <c r="D843" s="15">
        <f t="shared" si="121"/>
        <v>7</v>
      </c>
      <c r="E843" s="15">
        <f t="shared" si="122"/>
        <v>1</v>
      </c>
      <c r="F843" s="15">
        <v>7740</v>
      </c>
      <c r="G843" s="15">
        <v>0</v>
      </c>
      <c r="H843" s="62">
        <f t="shared" si="123"/>
        <v>80.578249818405411</v>
      </c>
      <c r="I843" s="62">
        <f t="shared" si="125"/>
        <v>121</v>
      </c>
      <c r="J843" s="15">
        <f t="shared" si="117"/>
        <v>0</v>
      </c>
      <c r="K843" s="15">
        <f t="shared" si="124"/>
        <v>0</v>
      </c>
      <c r="L843" s="58">
        <f>'Luxjacky Assumptions Monthly'!$M$8*'Luxjacky Original'!G843</f>
        <v>0</v>
      </c>
      <c r="M843" s="58">
        <f>'Luxjacky Assumptions Monthly'!$M$6*'Luxjacky Assumptions Monthly'!$M$8*'Luxjacky Original'!F843</f>
        <v>3870</v>
      </c>
      <c r="N843" s="58">
        <f t="shared" si="118"/>
        <v>3870</v>
      </c>
      <c r="O843" s="58"/>
    </row>
    <row r="844" spans="1:15" x14ac:dyDescent="0.3">
      <c r="A844" s="60">
        <v>43212</v>
      </c>
      <c r="B844" s="15">
        <f t="shared" si="119"/>
        <v>2018</v>
      </c>
      <c r="C844" s="15">
        <f t="shared" si="120"/>
        <v>4</v>
      </c>
      <c r="D844" s="15">
        <f t="shared" si="121"/>
        <v>1</v>
      </c>
      <c r="E844" s="15">
        <f t="shared" si="122"/>
        <v>0</v>
      </c>
      <c r="F844" s="15">
        <v>7666</v>
      </c>
      <c r="G844" s="15">
        <v>0</v>
      </c>
      <c r="H844" s="62">
        <f t="shared" si="123"/>
        <v>164.74213562373097</v>
      </c>
      <c r="I844" s="62">
        <f t="shared" si="125"/>
        <v>74</v>
      </c>
      <c r="J844" s="15">
        <f t="shared" si="117"/>
        <v>0</v>
      </c>
      <c r="K844" s="15">
        <f t="shared" si="124"/>
        <v>0</v>
      </c>
      <c r="L844" s="58">
        <f>'Luxjacky Assumptions Monthly'!$M$8*'Luxjacky Original'!G844</f>
        <v>0</v>
      </c>
      <c r="M844" s="58">
        <f>'Luxjacky Assumptions Monthly'!$M$6*'Luxjacky Assumptions Monthly'!$M$8*'Luxjacky Original'!F844</f>
        <v>3833</v>
      </c>
      <c r="N844" s="58">
        <f t="shared" si="118"/>
        <v>3833</v>
      </c>
      <c r="O844" s="58"/>
    </row>
    <row r="845" spans="1:15" x14ac:dyDescent="0.3">
      <c r="A845" s="60">
        <v>43213</v>
      </c>
      <c r="B845" s="15">
        <f t="shared" si="119"/>
        <v>2018</v>
      </c>
      <c r="C845" s="15">
        <f t="shared" si="120"/>
        <v>4</v>
      </c>
      <c r="D845" s="15">
        <f t="shared" si="121"/>
        <v>2</v>
      </c>
      <c r="E845" s="15">
        <f t="shared" si="122"/>
        <v>0</v>
      </c>
      <c r="F845" s="15">
        <v>7497</v>
      </c>
      <c r="G845" s="15">
        <v>0</v>
      </c>
      <c r="H845" s="62">
        <f t="shared" si="123"/>
        <v>169.35981786550732</v>
      </c>
      <c r="I845" s="62">
        <f t="shared" si="125"/>
        <v>169</v>
      </c>
      <c r="J845" s="15">
        <f t="shared" si="117"/>
        <v>0</v>
      </c>
      <c r="K845" s="15">
        <f t="shared" si="124"/>
        <v>0</v>
      </c>
      <c r="L845" s="58">
        <f>'Luxjacky Assumptions Monthly'!$M$8*'Luxjacky Original'!G845</f>
        <v>0</v>
      </c>
      <c r="M845" s="58">
        <f>'Luxjacky Assumptions Monthly'!$M$6*'Luxjacky Assumptions Monthly'!$M$8*'Luxjacky Original'!F845</f>
        <v>3748.5</v>
      </c>
      <c r="N845" s="58">
        <f t="shared" si="118"/>
        <v>3748.5</v>
      </c>
      <c r="O845" s="58"/>
    </row>
    <row r="846" spans="1:15" x14ac:dyDescent="0.3">
      <c r="A846" s="60">
        <v>43214</v>
      </c>
      <c r="B846" s="15">
        <f t="shared" si="119"/>
        <v>2018</v>
      </c>
      <c r="C846" s="15">
        <f t="shared" si="120"/>
        <v>4</v>
      </c>
      <c r="D846" s="15">
        <f t="shared" si="121"/>
        <v>3</v>
      </c>
      <c r="E846" s="15">
        <f t="shared" si="122"/>
        <v>0</v>
      </c>
      <c r="F846" s="15">
        <v>7330</v>
      </c>
      <c r="G846" s="15">
        <v>0</v>
      </c>
      <c r="H846" s="62">
        <f t="shared" si="123"/>
        <v>166.74921015076876</v>
      </c>
      <c r="I846" s="62">
        <f t="shared" si="125"/>
        <v>167</v>
      </c>
      <c r="J846" s="15">
        <f t="shared" si="117"/>
        <v>0</v>
      </c>
      <c r="K846" s="15">
        <f t="shared" si="124"/>
        <v>0</v>
      </c>
      <c r="L846" s="58">
        <f>'Luxjacky Assumptions Monthly'!$M$8*'Luxjacky Original'!G846</f>
        <v>0</v>
      </c>
      <c r="M846" s="58">
        <f>'Luxjacky Assumptions Monthly'!$M$6*'Luxjacky Assumptions Monthly'!$M$8*'Luxjacky Original'!F846</f>
        <v>3665</v>
      </c>
      <c r="N846" s="58">
        <f t="shared" si="118"/>
        <v>3665</v>
      </c>
      <c r="O846" s="58"/>
    </row>
    <row r="847" spans="1:15" x14ac:dyDescent="0.3">
      <c r="A847" s="60">
        <v>43215</v>
      </c>
      <c r="B847" s="15">
        <f t="shared" si="119"/>
        <v>2018</v>
      </c>
      <c r="C847" s="15">
        <f t="shared" si="120"/>
        <v>4</v>
      </c>
      <c r="D847" s="15">
        <f t="shared" si="121"/>
        <v>4</v>
      </c>
      <c r="E847" s="15">
        <f t="shared" si="122"/>
        <v>0</v>
      </c>
      <c r="F847" s="15">
        <v>7162</v>
      </c>
      <c r="G847" s="15">
        <v>0</v>
      </c>
      <c r="H847" s="62">
        <f t="shared" si="123"/>
        <v>156.1206407381371</v>
      </c>
      <c r="I847" s="62">
        <f t="shared" si="125"/>
        <v>168</v>
      </c>
      <c r="J847" s="15">
        <f t="shared" si="117"/>
        <v>0</v>
      </c>
      <c r="K847" s="15">
        <f t="shared" si="124"/>
        <v>0</v>
      </c>
      <c r="L847" s="58">
        <f>'Luxjacky Assumptions Monthly'!$M$8*'Luxjacky Original'!G847</f>
        <v>0</v>
      </c>
      <c r="M847" s="58">
        <f>'Luxjacky Assumptions Monthly'!$M$6*'Luxjacky Assumptions Monthly'!$M$8*'Luxjacky Original'!F847</f>
        <v>3581</v>
      </c>
      <c r="N847" s="58">
        <f t="shared" si="118"/>
        <v>3581</v>
      </c>
      <c r="O847" s="58"/>
    </row>
    <row r="848" spans="1:15" x14ac:dyDescent="0.3">
      <c r="A848" s="60">
        <v>43216</v>
      </c>
      <c r="B848" s="15">
        <f t="shared" si="119"/>
        <v>2018</v>
      </c>
      <c r="C848" s="15">
        <f t="shared" si="120"/>
        <v>4</v>
      </c>
      <c r="D848" s="15">
        <f t="shared" si="121"/>
        <v>5</v>
      </c>
      <c r="E848" s="15">
        <f t="shared" si="122"/>
        <v>0</v>
      </c>
      <c r="F848" s="15">
        <v>7012</v>
      </c>
      <c r="G848" s="15">
        <v>0</v>
      </c>
      <c r="H848" s="62">
        <f t="shared" si="123"/>
        <v>136.86946424247975</v>
      </c>
      <c r="I848" s="62">
        <f t="shared" si="125"/>
        <v>150</v>
      </c>
      <c r="J848" s="15">
        <f t="shared" si="117"/>
        <v>0</v>
      </c>
      <c r="K848" s="15">
        <f t="shared" si="124"/>
        <v>0</v>
      </c>
      <c r="L848" s="58">
        <f>'Luxjacky Assumptions Monthly'!$M$8*'Luxjacky Original'!G848</f>
        <v>0</v>
      </c>
      <c r="M848" s="58">
        <f>'Luxjacky Assumptions Monthly'!$M$6*'Luxjacky Assumptions Monthly'!$M$8*'Luxjacky Original'!F848</f>
        <v>3506</v>
      </c>
      <c r="N848" s="58">
        <f t="shared" si="118"/>
        <v>3506</v>
      </c>
      <c r="O848" s="58"/>
    </row>
    <row r="849" spans="1:15" x14ac:dyDescent="0.3">
      <c r="A849" s="60">
        <v>43217</v>
      </c>
      <c r="B849" s="15">
        <f t="shared" si="119"/>
        <v>2018</v>
      </c>
      <c r="C849" s="15">
        <f t="shared" si="120"/>
        <v>4</v>
      </c>
      <c r="D849" s="15">
        <f t="shared" si="121"/>
        <v>6</v>
      </c>
      <c r="E849" s="15">
        <f t="shared" si="122"/>
        <v>1</v>
      </c>
      <c r="F849" s="15">
        <v>6879</v>
      </c>
      <c r="G849" s="15">
        <v>0</v>
      </c>
      <c r="H849" s="62">
        <f t="shared" si="123"/>
        <v>118.49772822840578</v>
      </c>
      <c r="I849" s="62">
        <f t="shared" si="125"/>
        <v>133</v>
      </c>
      <c r="J849" s="15">
        <f t="shared" si="117"/>
        <v>0</v>
      </c>
      <c r="K849" s="15">
        <f t="shared" si="124"/>
        <v>0</v>
      </c>
      <c r="L849" s="58">
        <f>'Luxjacky Assumptions Monthly'!$M$8*'Luxjacky Original'!G849</f>
        <v>0</v>
      </c>
      <c r="M849" s="58">
        <f>'Luxjacky Assumptions Monthly'!$M$6*'Luxjacky Assumptions Monthly'!$M$8*'Luxjacky Original'!F849</f>
        <v>3439.5</v>
      </c>
      <c r="N849" s="58">
        <f t="shared" si="118"/>
        <v>3439.5</v>
      </c>
      <c r="O849" s="58"/>
    </row>
    <row r="850" spans="1:15" x14ac:dyDescent="0.3">
      <c r="A850" s="60">
        <v>43218</v>
      </c>
      <c r="B850" s="15">
        <f t="shared" si="119"/>
        <v>2018</v>
      </c>
      <c r="C850" s="15">
        <f t="shared" si="120"/>
        <v>4</v>
      </c>
      <c r="D850" s="15">
        <f t="shared" si="121"/>
        <v>7</v>
      </c>
      <c r="E850" s="15">
        <f t="shared" si="122"/>
        <v>1</v>
      </c>
      <c r="F850" s="15">
        <v>6762</v>
      </c>
      <c r="G850" s="15">
        <v>0</v>
      </c>
      <c r="H850" s="62">
        <f t="shared" si="123"/>
        <v>80.578249818405411</v>
      </c>
      <c r="I850" s="62">
        <f t="shared" si="125"/>
        <v>117</v>
      </c>
      <c r="J850" s="15">
        <f t="shared" si="117"/>
        <v>0</v>
      </c>
      <c r="K850" s="15">
        <f t="shared" si="124"/>
        <v>0</v>
      </c>
      <c r="L850" s="58">
        <f>'Luxjacky Assumptions Monthly'!$M$8*'Luxjacky Original'!G850</f>
        <v>0</v>
      </c>
      <c r="M850" s="58">
        <f>'Luxjacky Assumptions Monthly'!$M$6*'Luxjacky Assumptions Monthly'!$M$8*'Luxjacky Original'!F850</f>
        <v>3381</v>
      </c>
      <c r="N850" s="58">
        <f t="shared" si="118"/>
        <v>3381</v>
      </c>
      <c r="O850" s="58"/>
    </row>
    <row r="851" spans="1:15" x14ac:dyDescent="0.3">
      <c r="A851" s="60">
        <v>43219</v>
      </c>
      <c r="B851" s="15">
        <f t="shared" si="119"/>
        <v>2018</v>
      </c>
      <c r="C851" s="15">
        <f t="shared" si="120"/>
        <v>4</v>
      </c>
      <c r="D851" s="15">
        <f t="shared" si="121"/>
        <v>1</v>
      </c>
      <c r="E851" s="15">
        <f t="shared" si="122"/>
        <v>0</v>
      </c>
      <c r="F851" s="15">
        <v>6672</v>
      </c>
      <c r="G851" s="15">
        <v>0</v>
      </c>
      <c r="H851" s="62">
        <f t="shared" si="123"/>
        <v>164.74213562373097</v>
      </c>
      <c r="I851" s="62">
        <f t="shared" si="125"/>
        <v>90</v>
      </c>
      <c r="J851" s="15">
        <f t="shared" si="117"/>
        <v>0</v>
      </c>
      <c r="K851" s="15">
        <f t="shared" si="124"/>
        <v>0</v>
      </c>
      <c r="L851" s="58">
        <f>'Luxjacky Assumptions Monthly'!$M$8*'Luxjacky Original'!G851</f>
        <v>0</v>
      </c>
      <c r="M851" s="58">
        <f>'Luxjacky Assumptions Monthly'!$M$6*'Luxjacky Assumptions Monthly'!$M$8*'Luxjacky Original'!F851</f>
        <v>3336</v>
      </c>
      <c r="N851" s="58">
        <f t="shared" si="118"/>
        <v>3336</v>
      </c>
      <c r="O851" s="58"/>
    </row>
    <row r="852" spans="1:15" x14ac:dyDescent="0.3">
      <c r="A852" s="60">
        <v>43220</v>
      </c>
      <c r="B852" s="15">
        <f t="shared" si="119"/>
        <v>2018</v>
      </c>
      <c r="C852" s="15">
        <f t="shared" si="120"/>
        <v>4</v>
      </c>
      <c r="D852" s="15">
        <f t="shared" si="121"/>
        <v>2</v>
      </c>
      <c r="E852" s="15">
        <f t="shared" si="122"/>
        <v>0</v>
      </c>
      <c r="F852" s="15">
        <v>6496</v>
      </c>
      <c r="G852" s="15">
        <v>0</v>
      </c>
      <c r="H852" s="62">
        <f t="shared" si="123"/>
        <v>169.35981786550732</v>
      </c>
      <c r="I852" s="62">
        <f t="shared" si="125"/>
        <v>176</v>
      </c>
      <c r="J852" s="15">
        <f t="shared" si="117"/>
        <v>0</v>
      </c>
      <c r="K852" s="15">
        <f t="shared" si="124"/>
        <v>0</v>
      </c>
      <c r="L852" s="58">
        <f>'Luxjacky Assumptions Monthly'!$M$8*'Luxjacky Original'!G852</f>
        <v>0</v>
      </c>
      <c r="M852" s="58">
        <f>'Luxjacky Assumptions Monthly'!$M$6*'Luxjacky Assumptions Monthly'!$M$8*'Luxjacky Original'!F852</f>
        <v>3248</v>
      </c>
      <c r="N852" s="58">
        <f t="shared" si="118"/>
        <v>3248</v>
      </c>
      <c r="O852" s="58"/>
    </row>
    <row r="853" spans="1:15" x14ac:dyDescent="0.3">
      <c r="A853" s="60">
        <v>43221</v>
      </c>
      <c r="B853" s="15">
        <f t="shared" si="119"/>
        <v>2018</v>
      </c>
      <c r="C853" s="15">
        <f t="shared" si="120"/>
        <v>5</v>
      </c>
      <c r="D853" s="15">
        <f t="shared" si="121"/>
        <v>3</v>
      </c>
      <c r="E853" s="15">
        <f t="shared" si="122"/>
        <v>0</v>
      </c>
      <c r="F853" s="15">
        <v>6327</v>
      </c>
      <c r="G853" s="15">
        <v>0</v>
      </c>
      <c r="H853" s="62">
        <f t="shared" si="123"/>
        <v>169.32558215144837</v>
      </c>
      <c r="I853" s="62">
        <f t="shared" si="125"/>
        <v>169</v>
      </c>
      <c r="J853" s="15">
        <f t="shared" si="117"/>
        <v>0</v>
      </c>
      <c r="K853" s="15">
        <f t="shared" si="124"/>
        <v>0</v>
      </c>
      <c r="L853" s="58">
        <f>'Luxjacky Assumptions Monthly'!$M$8*'Luxjacky Original'!G853</f>
        <v>0</v>
      </c>
      <c r="M853" s="58">
        <f>'Luxjacky Assumptions Monthly'!$M$6*'Luxjacky Assumptions Monthly'!$M$8*'Luxjacky Original'!F853</f>
        <v>3163.5</v>
      </c>
      <c r="N853" s="58">
        <f t="shared" si="118"/>
        <v>3163.5</v>
      </c>
      <c r="O853" s="58"/>
    </row>
    <row r="854" spans="1:15" x14ac:dyDescent="0.3">
      <c r="A854" s="60">
        <v>43222</v>
      </c>
      <c r="B854" s="15">
        <f t="shared" si="119"/>
        <v>2018</v>
      </c>
      <c r="C854" s="15">
        <f t="shared" si="120"/>
        <v>5</v>
      </c>
      <c r="D854" s="15">
        <f t="shared" si="121"/>
        <v>4</v>
      </c>
      <c r="E854" s="15">
        <f t="shared" si="122"/>
        <v>0</v>
      </c>
      <c r="F854" s="15">
        <v>6162</v>
      </c>
      <c r="G854" s="15">
        <v>0</v>
      </c>
      <c r="H854" s="62">
        <f t="shared" si="123"/>
        <v>158.69701273881668</v>
      </c>
      <c r="I854" s="62">
        <f t="shared" si="125"/>
        <v>165</v>
      </c>
      <c r="J854" s="15">
        <f t="shared" si="117"/>
        <v>0</v>
      </c>
      <c r="K854" s="15">
        <f t="shared" si="124"/>
        <v>0</v>
      </c>
      <c r="L854" s="58">
        <f>'Luxjacky Assumptions Monthly'!$M$8*'Luxjacky Original'!G854</f>
        <v>0</v>
      </c>
      <c r="M854" s="58">
        <f>'Luxjacky Assumptions Monthly'!$M$6*'Luxjacky Assumptions Monthly'!$M$8*'Luxjacky Original'!F854</f>
        <v>3081</v>
      </c>
      <c r="N854" s="58">
        <f t="shared" si="118"/>
        <v>3081</v>
      </c>
      <c r="O854" s="58"/>
    </row>
    <row r="855" spans="1:15" x14ac:dyDescent="0.3">
      <c r="A855" s="60">
        <v>43223</v>
      </c>
      <c r="B855" s="15">
        <f t="shared" si="119"/>
        <v>2018</v>
      </c>
      <c r="C855" s="15">
        <f t="shared" si="120"/>
        <v>5</v>
      </c>
      <c r="D855" s="15">
        <f t="shared" si="121"/>
        <v>5</v>
      </c>
      <c r="E855" s="15">
        <f t="shared" si="122"/>
        <v>0</v>
      </c>
      <c r="F855" s="15">
        <v>5996</v>
      </c>
      <c r="G855" s="15">
        <v>0</v>
      </c>
      <c r="H855" s="62">
        <f t="shared" si="123"/>
        <v>139.44583624315936</v>
      </c>
      <c r="I855" s="62">
        <f t="shared" si="125"/>
        <v>166</v>
      </c>
      <c r="J855" s="15">
        <f t="shared" si="117"/>
        <v>0</v>
      </c>
      <c r="K855" s="15">
        <f t="shared" si="124"/>
        <v>0</v>
      </c>
      <c r="L855" s="58">
        <f>'Luxjacky Assumptions Monthly'!$M$8*'Luxjacky Original'!G855</f>
        <v>0</v>
      </c>
      <c r="M855" s="58">
        <f>'Luxjacky Assumptions Monthly'!$M$6*'Luxjacky Assumptions Monthly'!$M$8*'Luxjacky Original'!F855</f>
        <v>2998</v>
      </c>
      <c r="N855" s="58">
        <f t="shared" si="118"/>
        <v>2998</v>
      </c>
      <c r="O855" s="58"/>
    </row>
    <row r="856" spans="1:15" x14ac:dyDescent="0.3">
      <c r="A856" s="60">
        <v>43224</v>
      </c>
      <c r="B856" s="15">
        <f t="shared" si="119"/>
        <v>2018</v>
      </c>
      <c r="C856" s="15">
        <f t="shared" si="120"/>
        <v>5</v>
      </c>
      <c r="D856" s="15">
        <f t="shared" si="121"/>
        <v>6</v>
      </c>
      <c r="E856" s="15">
        <f t="shared" si="122"/>
        <v>1</v>
      </c>
      <c r="F856" s="15">
        <v>5852</v>
      </c>
      <c r="G856" s="15">
        <v>0</v>
      </c>
      <c r="H856" s="62">
        <f t="shared" si="123"/>
        <v>121.07410022908537</v>
      </c>
      <c r="I856" s="62">
        <f t="shared" si="125"/>
        <v>144</v>
      </c>
      <c r="J856" s="15">
        <f t="shared" si="117"/>
        <v>0</v>
      </c>
      <c r="K856" s="15">
        <f t="shared" si="124"/>
        <v>0</v>
      </c>
      <c r="L856" s="58">
        <f>'Luxjacky Assumptions Monthly'!$M$8*'Luxjacky Original'!G856</f>
        <v>0</v>
      </c>
      <c r="M856" s="58">
        <f>'Luxjacky Assumptions Monthly'!$M$6*'Luxjacky Assumptions Monthly'!$M$8*'Luxjacky Original'!F856</f>
        <v>2926</v>
      </c>
      <c r="N856" s="58">
        <f t="shared" si="118"/>
        <v>2926</v>
      </c>
      <c r="O856" s="58"/>
    </row>
    <row r="857" spans="1:15" x14ac:dyDescent="0.3">
      <c r="A857" s="60">
        <v>43225</v>
      </c>
      <c r="B857" s="15">
        <f t="shared" si="119"/>
        <v>2018</v>
      </c>
      <c r="C857" s="15">
        <f t="shared" si="120"/>
        <v>5</v>
      </c>
      <c r="D857" s="15">
        <f t="shared" si="121"/>
        <v>7</v>
      </c>
      <c r="E857" s="15">
        <f t="shared" si="122"/>
        <v>1</v>
      </c>
      <c r="F857" s="15">
        <v>5734</v>
      </c>
      <c r="G857" s="15">
        <v>0</v>
      </c>
      <c r="H857" s="62">
        <f t="shared" si="123"/>
        <v>83.154621819085008</v>
      </c>
      <c r="I857" s="62">
        <f t="shared" si="125"/>
        <v>118</v>
      </c>
      <c r="J857" s="15">
        <f t="shared" si="117"/>
        <v>0</v>
      </c>
      <c r="K857" s="15">
        <f t="shared" si="124"/>
        <v>0</v>
      </c>
      <c r="L857" s="58">
        <f>'Luxjacky Assumptions Monthly'!$M$8*'Luxjacky Original'!G857</f>
        <v>0</v>
      </c>
      <c r="M857" s="58">
        <f>'Luxjacky Assumptions Monthly'!$M$6*'Luxjacky Assumptions Monthly'!$M$8*'Luxjacky Original'!F857</f>
        <v>2867</v>
      </c>
      <c r="N857" s="58">
        <f t="shared" si="118"/>
        <v>2867</v>
      </c>
      <c r="O857" s="58"/>
    </row>
    <row r="858" spans="1:15" x14ac:dyDescent="0.3">
      <c r="A858" s="60">
        <v>43226</v>
      </c>
      <c r="B858" s="15">
        <f t="shared" si="119"/>
        <v>2018</v>
      </c>
      <c r="C858" s="15">
        <f t="shared" si="120"/>
        <v>5</v>
      </c>
      <c r="D858" s="15">
        <f t="shared" si="121"/>
        <v>1</v>
      </c>
      <c r="E858" s="15">
        <f t="shared" si="122"/>
        <v>0</v>
      </c>
      <c r="F858" s="15">
        <v>5648</v>
      </c>
      <c r="G858" s="15">
        <v>0</v>
      </c>
      <c r="H858" s="62">
        <f t="shared" si="123"/>
        <v>167.31850762441059</v>
      </c>
      <c r="I858" s="62">
        <f t="shared" si="125"/>
        <v>86</v>
      </c>
      <c r="J858" s="15">
        <f t="shared" si="117"/>
        <v>0</v>
      </c>
      <c r="K858" s="15">
        <f t="shared" si="124"/>
        <v>0</v>
      </c>
      <c r="L858" s="58">
        <f>'Luxjacky Assumptions Monthly'!$M$8*'Luxjacky Original'!G858</f>
        <v>0</v>
      </c>
      <c r="M858" s="58">
        <f>'Luxjacky Assumptions Monthly'!$M$6*'Luxjacky Assumptions Monthly'!$M$8*'Luxjacky Original'!F858</f>
        <v>2824</v>
      </c>
      <c r="N858" s="58">
        <f t="shared" si="118"/>
        <v>2824</v>
      </c>
      <c r="O858" s="58"/>
    </row>
    <row r="859" spans="1:15" x14ac:dyDescent="0.3">
      <c r="A859" s="60">
        <v>43227</v>
      </c>
      <c r="B859" s="15">
        <f t="shared" si="119"/>
        <v>2018</v>
      </c>
      <c r="C859" s="15">
        <f t="shared" si="120"/>
        <v>5</v>
      </c>
      <c r="D859" s="15">
        <f t="shared" si="121"/>
        <v>2</v>
      </c>
      <c r="E859" s="15">
        <f t="shared" si="122"/>
        <v>0</v>
      </c>
      <c r="F859" s="15">
        <v>5480</v>
      </c>
      <c r="G859" s="15">
        <v>0</v>
      </c>
      <c r="H859" s="62">
        <f t="shared" si="123"/>
        <v>171.93618986618691</v>
      </c>
      <c r="I859" s="62">
        <f t="shared" si="125"/>
        <v>168</v>
      </c>
      <c r="J859" s="15">
        <f t="shared" si="117"/>
        <v>0</v>
      </c>
      <c r="K859" s="15">
        <f t="shared" si="124"/>
        <v>0</v>
      </c>
      <c r="L859" s="58">
        <f>'Luxjacky Assumptions Monthly'!$M$8*'Luxjacky Original'!G859</f>
        <v>0</v>
      </c>
      <c r="M859" s="58">
        <f>'Luxjacky Assumptions Monthly'!$M$6*'Luxjacky Assumptions Monthly'!$M$8*'Luxjacky Original'!F859</f>
        <v>2740</v>
      </c>
      <c r="N859" s="58">
        <f t="shared" si="118"/>
        <v>2740</v>
      </c>
      <c r="O859" s="58"/>
    </row>
    <row r="860" spans="1:15" x14ac:dyDescent="0.3">
      <c r="A860" s="60">
        <v>43228</v>
      </c>
      <c r="B860" s="15">
        <f t="shared" si="119"/>
        <v>2018</v>
      </c>
      <c r="C860" s="15">
        <f t="shared" si="120"/>
        <v>5</v>
      </c>
      <c r="D860" s="15">
        <f t="shared" si="121"/>
        <v>3</v>
      </c>
      <c r="E860" s="15">
        <f t="shared" si="122"/>
        <v>0</v>
      </c>
      <c r="F860" s="15">
        <v>5306</v>
      </c>
      <c r="G860" s="15">
        <v>0</v>
      </c>
      <c r="H860" s="62">
        <f t="shared" si="123"/>
        <v>169.32558215144837</v>
      </c>
      <c r="I860" s="62">
        <f t="shared" si="125"/>
        <v>174</v>
      </c>
      <c r="J860" s="15">
        <f t="shared" si="117"/>
        <v>0</v>
      </c>
      <c r="K860" s="15">
        <f t="shared" si="124"/>
        <v>0</v>
      </c>
      <c r="L860" s="58">
        <f>'Luxjacky Assumptions Monthly'!$M$8*'Luxjacky Original'!G860</f>
        <v>0</v>
      </c>
      <c r="M860" s="58">
        <f>'Luxjacky Assumptions Monthly'!$M$6*'Luxjacky Assumptions Monthly'!$M$8*'Luxjacky Original'!F860</f>
        <v>2653</v>
      </c>
      <c r="N860" s="58">
        <f t="shared" si="118"/>
        <v>2653</v>
      </c>
      <c r="O860" s="58"/>
    </row>
    <row r="861" spans="1:15" x14ac:dyDescent="0.3">
      <c r="A861" s="60">
        <v>43229</v>
      </c>
      <c r="B861" s="15">
        <f t="shared" si="119"/>
        <v>2018</v>
      </c>
      <c r="C861" s="15">
        <f t="shared" si="120"/>
        <v>5</v>
      </c>
      <c r="D861" s="15">
        <f t="shared" si="121"/>
        <v>4</v>
      </c>
      <c r="E861" s="15">
        <f t="shared" si="122"/>
        <v>0</v>
      </c>
      <c r="F861" s="15">
        <v>5145</v>
      </c>
      <c r="G861" s="15">
        <v>0</v>
      </c>
      <c r="H861" s="62">
        <f t="shared" si="123"/>
        <v>158.69701273881668</v>
      </c>
      <c r="I861" s="62">
        <f t="shared" si="125"/>
        <v>161</v>
      </c>
      <c r="J861" s="15">
        <f t="shared" ref="J861:J924" si="126">IF(G861&gt;0,1,0)</f>
        <v>0</v>
      </c>
      <c r="K861" s="15">
        <f t="shared" si="124"/>
        <v>0</v>
      </c>
      <c r="L861" s="58">
        <f>'Luxjacky Assumptions Monthly'!$M$8*'Luxjacky Original'!G861</f>
        <v>0</v>
      </c>
      <c r="M861" s="58">
        <f>'Luxjacky Assumptions Monthly'!$M$6*'Luxjacky Assumptions Monthly'!$M$8*'Luxjacky Original'!F861</f>
        <v>2572.5</v>
      </c>
      <c r="N861" s="58">
        <f t="shared" ref="N861:N924" si="127">SUM(K861:M861)</f>
        <v>2572.5</v>
      </c>
      <c r="O861" s="58"/>
    </row>
    <row r="862" spans="1:15" x14ac:dyDescent="0.3">
      <c r="A862" s="60">
        <v>43230</v>
      </c>
      <c r="B862" s="15">
        <f t="shared" si="119"/>
        <v>2018</v>
      </c>
      <c r="C862" s="15">
        <f t="shared" si="120"/>
        <v>5</v>
      </c>
      <c r="D862" s="15">
        <f t="shared" si="121"/>
        <v>5</v>
      </c>
      <c r="E862" s="15">
        <f t="shared" si="122"/>
        <v>0</v>
      </c>
      <c r="F862" s="15">
        <v>4992</v>
      </c>
      <c r="G862" s="15">
        <v>0</v>
      </c>
      <c r="H862" s="62">
        <f t="shared" si="123"/>
        <v>139.44583624315936</v>
      </c>
      <c r="I862" s="62">
        <f t="shared" si="125"/>
        <v>153</v>
      </c>
      <c r="J862" s="15">
        <f t="shared" si="126"/>
        <v>0</v>
      </c>
      <c r="K862" s="15">
        <f t="shared" si="124"/>
        <v>0</v>
      </c>
      <c r="L862" s="58">
        <f>'Luxjacky Assumptions Monthly'!$M$8*'Luxjacky Original'!G862</f>
        <v>0</v>
      </c>
      <c r="M862" s="58">
        <f>'Luxjacky Assumptions Monthly'!$M$6*'Luxjacky Assumptions Monthly'!$M$8*'Luxjacky Original'!F862</f>
        <v>2496</v>
      </c>
      <c r="N862" s="58">
        <f t="shared" si="127"/>
        <v>2496</v>
      </c>
      <c r="O862" s="58"/>
    </row>
    <row r="863" spans="1:15" x14ac:dyDescent="0.3">
      <c r="A863" s="60">
        <v>43231</v>
      </c>
      <c r="B863" s="15">
        <f t="shared" si="119"/>
        <v>2018</v>
      </c>
      <c r="C863" s="15">
        <f t="shared" si="120"/>
        <v>5</v>
      </c>
      <c r="D863" s="15">
        <f t="shared" si="121"/>
        <v>6</v>
      </c>
      <c r="E863" s="15">
        <f t="shared" si="122"/>
        <v>1</v>
      </c>
      <c r="F863" s="15">
        <v>4855</v>
      </c>
      <c r="G863" s="15">
        <v>0</v>
      </c>
      <c r="H863" s="62">
        <f t="shared" si="123"/>
        <v>121.07410022908537</v>
      </c>
      <c r="I863" s="62">
        <f t="shared" si="125"/>
        <v>137</v>
      </c>
      <c r="J863" s="15">
        <f t="shared" si="126"/>
        <v>0</v>
      </c>
      <c r="K863" s="15">
        <f t="shared" si="124"/>
        <v>0</v>
      </c>
      <c r="L863" s="58">
        <f>'Luxjacky Assumptions Monthly'!$M$8*'Luxjacky Original'!G863</f>
        <v>0</v>
      </c>
      <c r="M863" s="58">
        <f>'Luxjacky Assumptions Monthly'!$M$6*'Luxjacky Assumptions Monthly'!$M$8*'Luxjacky Original'!F863</f>
        <v>2427.5</v>
      </c>
      <c r="N863" s="58">
        <f t="shared" si="127"/>
        <v>2427.5</v>
      </c>
      <c r="O863" s="58"/>
    </row>
    <row r="864" spans="1:15" x14ac:dyDescent="0.3">
      <c r="A864" s="60">
        <v>43232</v>
      </c>
      <c r="B864" s="15">
        <f t="shared" si="119"/>
        <v>2018</v>
      </c>
      <c r="C864" s="15">
        <f t="shared" si="120"/>
        <v>5</v>
      </c>
      <c r="D864" s="15">
        <f t="shared" si="121"/>
        <v>7</v>
      </c>
      <c r="E864" s="15">
        <f t="shared" si="122"/>
        <v>1</v>
      </c>
      <c r="F864" s="15">
        <v>4722</v>
      </c>
      <c r="G864" s="15">
        <v>0</v>
      </c>
      <c r="H864" s="62">
        <f t="shared" si="123"/>
        <v>83.154621819085008</v>
      </c>
      <c r="I864" s="62">
        <f t="shared" si="125"/>
        <v>133</v>
      </c>
      <c r="J864" s="15">
        <f t="shared" si="126"/>
        <v>0</v>
      </c>
      <c r="K864" s="15">
        <f t="shared" si="124"/>
        <v>0</v>
      </c>
      <c r="L864" s="58">
        <f>'Luxjacky Assumptions Monthly'!$M$8*'Luxjacky Original'!G864</f>
        <v>0</v>
      </c>
      <c r="M864" s="58">
        <f>'Luxjacky Assumptions Monthly'!$M$6*'Luxjacky Assumptions Monthly'!$M$8*'Luxjacky Original'!F864</f>
        <v>2361</v>
      </c>
      <c r="N864" s="58">
        <f t="shared" si="127"/>
        <v>2361</v>
      </c>
      <c r="O864" s="58"/>
    </row>
    <row r="865" spans="1:15" x14ac:dyDescent="0.3">
      <c r="A865" s="60">
        <v>43233</v>
      </c>
      <c r="B865" s="15">
        <f t="shared" si="119"/>
        <v>2018</v>
      </c>
      <c r="C865" s="15">
        <f t="shared" si="120"/>
        <v>5</v>
      </c>
      <c r="D865" s="15">
        <f t="shared" si="121"/>
        <v>1</v>
      </c>
      <c r="E865" s="15">
        <f t="shared" si="122"/>
        <v>0</v>
      </c>
      <c r="F865" s="15">
        <v>4636</v>
      </c>
      <c r="G865" s="15">
        <v>0</v>
      </c>
      <c r="H865" s="62">
        <f t="shared" si="123"/>
        <v>167.31850762441059</v>
      </c>
      <c r="I865" s="62">
        <f t="shared" si="125"/>
        <v>86</v>
      </c>
      <c r="J865" s="15">
        <f t="shared" si="126"/>
        <v>0</v>
      </c>
      <c r="K865" s="15">
        <f t="shared" si="124"/>
        <v>0</v>
      </c>
      <c r="L865" s="58">
        <f>'Luxjacky Assumptions Monthly'!$M$8*'Luxjacky Original'!G865</f>
        <v>0</v>
      </c>
      <c r="M865" s="58">
        <f>'Luxjacky Assumptions Monthly'!$M$6*'Luxjacky Assumptions Monthly'!$M$8*'Luxjacky Original'!F865</f>
        <v>2318</v>
      </c>
      <c r="N865" s="58">
        <f t="shared" si="127"/>
        <v>2318</v>
      </c>
      <c r="O865" s="58"/>
    </row>
    <row r="866" spans="1:15" x14ac:dyDescent="0.3">
      <c r="A866" s="60">
        <v>43234</v>
      </c>
      <c r="B866" s="15">
        <f t="shared" si="119"/>
        <v>2018</v>
      </c>
      <c r="C866" s="15">
        <f t="shared" si="120"/>
        <v>5</v>
      </c>
      <c r="D866" s="15">
        <f t="shared" si="121"/>
        <v>2</v>
      </c>
      <c r="E866" s="15">
        <f t="shared" si="122"/>
        <v>0</v>
      </c>
      <c r="F866" s="15">
        <v>4470</v>
      </c>
      <c r="G866" s="15">
        <v>0</v>
      </c>
      <c r="H866" s="62">
        <f t="shared" si="123"/>
        <v>171.93618986618691</v>
      </c>
      <c r="I866" s="62">
        <f t="shared" si="125"/>
        <v>166</v>
      </c>
      <c r="J866" s="15">
        <f t="shared" si="126"/>
        <v>0</v>
      </c>
      <c r="K866" s="15">
        <f t="shared" si="124"/>
        <v>0</v>
      </c>
      <c r="L866" s="58">
        <f>'Luxjacky Assumptions Monthly'!$M$8*'Luxjacky Original'!G866</f>
        <v>0</v>
      </c>
      <c r="M866" s="58">
        <f>'Luxjacky Assumptions Monthly'!$M$6*'Luxjacky Assumptions Monthly'!$M$8*'Luxjacky Original'!F866</f>
        <v>2235</v>
      </c>
      <c r="N866" s="58">
        <f t="shared" si="127"/>
        <v>2235</v>
      </c>
      <c r="O866" s="58"/>
    </row>
    <row r="867" spans="1:15" x14ac:dyDescent="0.3">
      <c r="A867" s="60">
        <v>43235</v>
      </c>
      <c r="B867" s="15">
        <f t="shared" si="119"/>
        <v>2018</v>
      </c>
      <c r="C867" s="15">
        <f t="shared" si="120"/>
        <v>5</v>
      </c>
      <c r="D867" s="15">
        <f t="shared" si="121"/>
        <v>3</v>
      </c>
      <c r="E867" s="15">
        <f t="shared" si="122"/>
        <v>0</v>
      </c>
      <c r="F867" s="15">
        <v>4302</v>
      </c>
      <c r="G867" s="15">
        <v>0</v>
      </c>
      <c r="H867" s="62">
        <f t="shared" si="123"/>
        <v>169.32558215144837</v>
      </c>
      <c r="I867" s="62">
        <f t="shared" si="125"/>
        <v>168</v>
      </c>
      <c r="J867" s="15">
        <f t="shared" si="126"/>
        <v>0</v>
      </c>
      <c r="K867" s="15">
        <f t="shared" si="124"/>
        <v>0</v>
      </c>
      <c r="L867" s="58">
        <f>'Luxjacky Assumptions Monthly'!$M$8*'Luxjacky Original'!G867</f>
        <v>0</v>
      </c>
      <c r="M867" s="58">
        <f>'Luxjacky Assumptions Monthly'!$M$6*'Luxjacky Assumptions Monthly'!$M$8*'Luxjacky Original'!F867</f>
        <v>2151</v>
      </c>
      <c r="N867" s="58">
        <f t="shared" si="127"/>
        <v>2151</v>
      </c>
      <c r="O867" s="58"/>
    </row>
    <row r="868" spans="1:15" x14ac:dyDescent="0.3">
      <c r="A868" s="60">
        <v>43236</v>
      </c>
      <c r="B868" s="15">
        <f t="shared" si="119"/>
        <v>2018</v>
      </c>
      <c r="C868" s="15">
        <f t="shared" si="120"/>
        <v>5</v>
      </c>
      <c r="D868" s="15">
        <f t="shared" si="121"/>
        <v>4</v>
      </c>
      <c r="E868" s="15">
        <f t="shared" si="122"/>
        <v>0</v>
      </c>
      <c r="F868" s="15">
        <v>4130</v>
      </c>
      <c r="G868" s="15">
        <v>0</v>
      </c>
      <c r="H868" s="62">
        <f t="shared" si="123"/>
        <v>158.69701273881668</v>
      </c>
      <c r="I868" s="62">
        <f t="shared" si="125"/>
        <v>172</v>
      </c>
      <c r="J868" s="15">
        <f t="shared" si="126"/>
        <v>0</v>
      </c>
      <c r="K868" s="15">
        <f t="shared" si="124"/>
        <v>0</v>
      </c>
      <c r="L868" s="58">
        <f>'Luxjacky Assumptions Monthly'!$M$8*'Luxjacky Original'!G868</f>
        <v>0</v>
      </c>
      <c r="M868" s="58">
        <f>'Luxjacky Assumptions Monthly'!$M$6*'Luxjacky Assumptions Monthly'!$M$8*'Luxjacky Original'!F868</f>
        <v>2065</v>
      </c>
      <c r="N868" s="58">
        <f t="shared" si="127"/>
        <v>2065</v>
      </c>
      <c r="O868" s="58"/>
    </row>
    <row r="869" spans="1:15" x14ac:dyDescent="0.3">
      <c r="A869" s="60">
        <v>43237</v>
      </c>
      <c r="B869" s="15">
        <f t="shared" si="119"/>
        <v>2018</v>
      </c>
      <c r="C869" s="15">
        <f t="shared" si="120"/>
        <v>5</v>
      </c>
      <c r="D869" s="15">
        <f t="shared" si="121"/>
        <v>5</v>
      </c>
      <c r="E869" s="15">
        <f t="shared" si="122"/>
        <v>0</v>
      </c>
      <c r="F869" s="15">
        <v>3969</v>
      </c>
      <c r="G869" s="15">
        <v>0</v>
      </c>
      <c r="H869" s="62">
        <f t="shared" si="123"/>
        <v>139.44583624315936</v>
      </c>
      <c r="I869" s="62">
        <f t="shared" si="125"/>
        <v>161</v>
      </c>
      <c r="J869" s="15">
        <f t="shared" si="126"/>
        <v>0</v>
      </c>
      <c r="K869" s="15">
        <f t="shared" si="124"/>
        <v>0</v>
      </c>
      <c r="L869" s="58">
        <f>'Luxjacky Assumptions Monthly'!$M$8*'Luxjacky Original'!G869</f>
        <v>0</v>
      </c>
      <c r="M869" s="58">
        <f>'Luxjacky Assumptions Monthly'!$M$6*'Luxjacky Assumptions Monthly'!$M$8*'Luxjacky Original'!F869</f>
        <v>1984.5</v>
      </c>
      <c r="N869" s="58">
        <f t="shared" si="127"/>
        <v>1984.5</v>
      </c>
      <c r="O869" s="58"/>
    </row>
    <row r="870" spans="1:15" x14ac:dyDescent="0.3">
      <c r="A870" s="60">
        <v>43238</v>
      </c>
      <c r="B870" s="15">
        <f t="shared" si="119"/>
        <v>2018</v>
      </c>
      <c r="C870" s="15">
        <f t="shared" si="120"/>
        <v>5</v>
      </c>
      <c r="D870" s="15">
        <f t="shared" si="121"/>
        <v>6</v>
      </c>
      <c r="E870" s="15">
        <f t="shared" si="122"/>
        <v>1</v>
      </c>
      <c r="F870" s="15">
        <v>3830</v>
      </c>
      <c r="G870" s="15">
        <v>0</v>
      </c>
      <c r="H870" s="62">
        <f t="shared" si="123"/>
        <v>121.07410022908537</v>
      </c>
      <c r="I870" s="62">
        <f t="shared" si="125"/>
        <v>139</v>
      </c>
      <c r="J870" s="15">
        <f t="shared" si="126"/>
        <v>0</v>
      </c>
      <c r="K870" s="15">
        <f t="shared" si="124"/>
        <v>0</v>
      </c>
      <c r="L870" s="58">
        <f>'Luxjacky Assumptions Monthly'!$M$8*'Luxjacky Original'!G870</f>
        <v>0</v>
      </c>
      <c r="M870" s="58">
        <f>'Luxjacky Assumptions Monthly'!$M$6*'Luxjacky Assumptions Monthly'!$M$8*'Luxjacky Original'!F870</f>
        <v>1915</v>
      </c>
      <c r="N870" s="58">
        <f t="shared" si="127"/>
        <v>1915</v>
      </c>
      <c r="O870" s="58"/>
    </row>
    <row r="871" spans="1:15" x14ac:dyDescent="0.3">
      <c r="A871" s="60">
        <v>43239</v>
      </c>
      <c r="B871" s="15">
        <f t="shared" si="119"/>
        <v>2018</v>
      </c>
      <c r="C871" s="15">
        <f t="shared" si="120"/>
        <v>5</v>
      </c>
      <c r="D871" s="15">
        <f t="shared" si="121"/>
        <v>7</v>
      </c>
      <c r="E871" s="15">
        <f t="shared" si="122"/>
        <v>1</v>
      </c>
      <c r="F871" s="15">
        <v>3710</v>
      </c>
      <c r="G871" s="15">
        <v>0</v>
      </c>
      <c r="H871" s="62">
        <f t="shared" si="123"/>
        <v>83.154621819085008</v>
      </c>
      <c r="I871" s="62">
        <f t="shared" si="125"/>
        <v>120</v>
      </c>
      <c r="J871" s="15">
        <f t="shared" si="126"/>
        <v>0</v>
      </c>
      <c r="K871" s="15">
        <f t="shared" si="124"/>
        <v>0</v>
      </c>
      <c r="L871" s="58">
        <f>'Luxjacky Assumptions Monthly'!$M$8*'Luxjacky Original'!G871</f>
        <v>0</v>
      </c>
      <c r="M871" s="58">
        <f>'Luxjacky Assumptions Monthly'!$M$6*'Luxjacky Assumptions Monthly'!$M$8*'Luxjacky Original'!F871</f>
        <v>1855</v>
      </c>
      <c r="N871" s="58">
        <f t="shared" si="127"/>
        <v>1855</v>
      </c>
      <c r="O871" s="58"/>
    </row>
    <row r="872" spans="1:15" x14ac:dyDescent="0.3">
      <c r="A872" s="60">
        <v>43240</v>
      </c>
      <c r="B872" s="15">
        <f t="shared" si="119"/>
        <v>2018</v>
      </c>
      <c r="C872" s="15">
        <f t="shared" si="120"/>
        <v>5</v>
      </c>
      <c r="D872" s="15">
        <f t="shared" si="121"/>
        <v>1</v>
      </c>
      <c r="E872" s="15">
        <f t="shared" si="122"/>
        <v>0</v>
      </c>
      <c r="F872" s="15">
        <v>3625</v>
      </c>
      <c r="G872" s="15">
        <v>0</v>
      </c>
      <c r="H872" s="62">
        <f t="shared" si="123"/>
        <v>167.31850762441059</v>
      </c>
      <c r="I872" s="62">
        <f t="shared" si="125"/>
        <v>85</v>
      </c>
      <c r="J872" s="15">
        <f t="shared" si="126"/>
        <v>0</v>
      </c>
      <c r="K872" s="15">
        <f t="shared" si="124"/>
        <v>0</v>
      </c>
      <c r="L872" s="58">
        <f>'Luxjacky Assumptions Monthly'!$M$8*'Luxjacky Original'!G872</f>
        <v>0</v>
      </c>
      <c r="M872" s="58">
        <f>'Luxjacky Assumptions Monthly'!$M$6*'Luxjacky Assumptions Monthly'!$M$8*'Luxjacky Original'!F872</f>
        <v>1812.5</v>
      </c>
      <c r="N872" s="58">
        <f t="shared" si="127"/>
        <v>1812.5</v>
      </c>
      <c r="O872" s="58"/>
    </row>
    <row r="873" spans="1:15" x14ac:dyDescent="0.3">
      <c r="A873" s="60">
        <v>43241</v>
      </c>
      <c r="B873" s="15">
        <f t="shared" si="119"/>
        <v>2018</v>
      </c>
      <c r="C873" s="15">
        <f t="shared" si="120"/>
        <v>5</v>
      </c>
      <c r="D873" s="15">
        <f t="shared" si="121"/>
        <v>2</v>
      </c>
      <c r="E873" s="15">
        <f t="shared" si="122"/>
        <v>0</v>
      </c>
      <c r="F873" s="15">
        <v>3467</v>
      </c>
      <c r="G873" s="15">
        <v>0</v>
      </c>
      <c r="H873" s="62">
        <f t="shared" si="123"/>
        <v>171.93618986618691</v>
      </c>
      <c r="I873" s="62">
        <f t="shared" si="125"/>
        <v>158</v>
      </c>
      <c r="J873" s="15">
        <f t="shared" si="126"/>
        <v>0</v>
      </c>
      <c r="K873" s="15">
        <f t="shared" si="124"/>
        <v>0</v>
      </c>
      <c r="L873" s="58">
        <f>'Luxjacky Assumptions Monthly'!$M$8*'Luxjacky Original'!G873</f>
        <v>0</v>
      </c>
      <c r="M873" s="58">
        <f>'Luxjacky Assumptions Monthly'!$M$6*'Luxjacky Assumptions Monthly'!$M$8*'Luxjacky Original'!F873</f>
        <v>1733.5</v>
      </c>
      <c r="N873" s="58">
        <f t="shared" si="127"/>
        <v>1733.5</v>
      </c>
      <c r="O873" s="58"/>
    </row>
    <row r="874" spans="1:15" x14ac:dyDescent="0.3">
      <c r="A874" s="60">
        <v>43242</v>
      </c>
      <c r="B874" s="15">
        <f t="shared" si="119"/>
        <v>2018</v>
      </c>
      <c r="C874" s="15">
        <f t="shared" si="120"/>
        <v>5</v>
      </c>
      <c r="D874" s="15">
        <f t="shared" si="121"/>
        <v>3</v>
      </c>
      <c r="E874" s="15">
        <f t="shared" si="122"/>
        <v>0</v>
      </c>
      <c r="F874" s="15">
        <v>3285</v>
      </c>
      <c r="G874" s="15">
        <v>0</v>
      </c>
      <c r="H874" s="62">
        <f t="shared" si="123"/>
        <v>169.32558215144837</v>
      </c>
      <c r="I874" s="62">
        <f t="shared" si="125"/>
        <v>182</v>
      </c>
      <c r="J874" s="15">
        <f t="shared" si="126"/>
        <v>0</v>
      </c>
      <c r="K874" s="15">
        <f t="shared" si="124"/>
        <v>0</v>
      </c>
      <c r="L874" s="58">
        <f>'Luxjacky Assumptions Monthly'!$M$8*'Luxjacky Original'!G874</f>
        <v>0</v>
      </c>
      <c r="M874" s="58">
        <f>'Luxjacky Assumptions Monthly'!$M$6*'Luxjacky Assumptions Monthly'!$M$8*'Luxjacky Original'!F874</f>
        <v>1642.5</v>
      </c>
      <c r="N874" s="58">
        <f t="shared" si="127"/>
        <v>1642.5</v>
      </c>
      <c r="O874" s="58"/>
    </row>
    <row r="875" spans="1:15" x14ac:dyDescent="0.3">
      <c r="A875" s="60">
        <v>43243</v>
      </c>
      <c r="B875" s="15">
        <f t="shared" si="119"/>
        <v>2018</v>
      </c>
      <c r="C875" s="15">
        <f t="shared" si="120"/>
        <v>5</v>
      </c>
      <c r="D875" s="15">
        <f t="shared" si="121"/>
        <v>4</v>
      </c>
      <c r="E875" s="15">
        <f t="shared" si="122"/>
        <v>0</v>
      </c>
      <c r="F875" s="15">
        <v>3121</v>
      </c>
      <c r="G875" s="15">
        <v>0</v>
      </c>
      <c r="H875" s="62">
        <f t="shared" si="123"/>
        <v>158.69701273881668</v>
      </c>
      <c r="I875" s="62">
        <f t="shared" si="125"/>
        <v>164</v>
      </c>
      <c r="J875" s="15">
        <f t="shared" si="126"/>
        <v>0</v>
      </c>
      <c r="K875" s="15">
        <f t="shared" si="124"/>
        <v>0</v>
      </c>
      <c r="L875" s="58">
        <f>'Luxjacky Assumptions Monthly'!$M$8*'Luxjacky Original'!G875</f>
        <v>0</v>
      </c>
      <c r="M875" s="58">
        <f>'Luxjacky Assumptions Monthly'!$M$6*'Luxjacky Assumptions Monthly'!$M$8*'Luxjacky Original'!F875</f>
        <v>1560.5</v>
      </c>
      <c r="N875" s="58">
        <f t="shared" si="127"/>
        <v>1560.5</v>
      </c>
      <c r="O875" s="58"/>
    </row>
    <row r="876" spans="1:15" x14ac:dyDescent="0.3">
      <c r="A876" s="60">
        <v>43244</v>
      </c>
      <c r="B876" s="15">
        <f t="shared" si="119"/>
        <v>2018</v>
      </c>
      <c r="C876" s="15">
        <f t="shared" si="120"/>
        <v>5</v>
      </c>
      <c r="D876" s="15">
        <f t="shared" si="121"/>
        <v>5</v>
      </c>
      <c r="E876" s="15">
        <f t="shared" si="122"/>
        <v>0</v>
      </c>
      <c r="F876" s="15">
        <v>2969</v>
      </c>
      <c r="G876" s="15">
        <v>0</v>
      </c>
      <c r="H876" s="62">
        <f t="shared" si="123"/>
        <v>139.44583624315936</v>
      </c>
      <c r="I876" s="62">
        <f t="shared" si="125"/>
        <v>152</v>
      </c>
      <c r="J876" s="15">
        <f t="shared" si="126"/>
        <v>0</v>
      </c>
      <c r="K876" s="15">
        <f t="shared" si="124"/>
        <v>0</v>
      </c>
      <c r="L876" s="58">
        <f>'Luxjacky Assumptions Monthly'!$M$8*'Luxjacky Original'!G876</f>
        <v>0</v>
      </c>
      <c r="M876" s="58">
        <f>'Luxjacky Assumptions Monthly'!$M$6*'Luxjacky Assumptions Monthly'!$M$8*'Luxjacky Original'!F876</f>
        <v>1484.5</v>
      </c>
      <c r="N876" s="58">
        <f t="shared" si="127"/>
        <v>1484.5</v>
      </c>
      <c r="O876" s="58"/>
    </row>
    <row r="877" spans="1:15" x14ac:dyDescent="0.3">
      <c r="A877" s="60">
        <v>43245</v>
      </c>
      <c r="B877" s="15">
        <f t="shared" si="119"/>
        <v>2018</v>
      </c>
      <c r="C877" s="15">
        <f t="shared" si="120"/>
        <v>5</v>
      </c>
      <c r="D877" s="15">
        <f t="shared" si="121"/>
        <v>6</v>
      </c>
      <c r="E877" s="15">
        <f t="shared" si="122"/>
        <v>1</v>
      </c>
      <c r="F877" s="15">
        <v>2833</v>
      </c>
      <c r="G877" s="15">
        <v>0</v>
      </c>
      <c r="H877" s="62">
        <f t="shared" si="123"/>
        <v>121.07410022908537</v>
      </c>
      <c r="I877" s="62">
        <f t="shared" si="125"/>
        <v>136</v>
      </c>
      <c r="J877" s="15">
        <f t="shared" si="126"/>
        <v>0</v>
      </c>
      <c r="K877" s="15">
        <f t="shared" si="124"/>
        <v>0</v>
      </c>
      <c r="L877" s="58">
        <f>'Luxjacky Assumptions Monthly'!$M$8*'Luxjacky Original'!G877</f>
        <v>0</v>
      </c>
      <c r="M877" s="58">
        <f>'Luxjacky Assumptions Monthly'!$M$6*'Luxjacky Assumptions Monthly'!$M$8*'Luxjacky Original'!F877</f>
        <v>1416.5</v>
      </c>
      <c r="N877" s="58">
        <f t="shared" si="127"/>
        <v>1416.5</v>
      </c>
      <c r="O877" s="58"/>
    </row>
    <row r="878" spans="1:15" x14ac:dyDescent="0.3">
      <c r="A878" s="60">
        <v>43246</v>
      </c>
      <c r="B878" s="15">
        <f t="shared" si="119"/>
        <v>2018</v>
      </c>
      <c r="C878" s="15">
        <f t="shared" si="120"/>
        <v>5</v>
      </c>
      <c r="D878" s="15">
        <f t="shared" si="121"/>
        <v>7</v>
      </c>
      <c r="E878" s="15">
        <f t="shared" si="122"/>
        <v>1</v>
      </c>
      <c r="F878" s="15">
        <v>2692</v>
      </c>
      <c r="G878" s="15">
        <v>0</v>
      </c>
      <c r="H878" s="62">
        <f t="shared" si="123"/>
        <v>83.154621819085008</v>
      </c>
      <c r="I878" s="62">
        <f t="shared" si="125"/>
        <v>141</v>
      </c>
      <c r="J878" s="15">
        <f t="shared" si="126"/>
        <v>0</v>
      </c>
      <c r="K878" s="15">
        <f t="shared" si="124"/>
        <v>0</v>
      </c>
      <c r="L878" s="58">
        <f>'Luxjacky Assumptions Monthly'!$M$8*'Luxjacky Original'!G878</f>
        <v>0</v>
      </c>
      <c r="M878" s="58">
        <f>'Luxjacky Assumptions Monthly'!$M$6*'Luxjacky Assumptions Monthly'!$M$8*'Luxjacky Original'!F878</f>
        <v>1346</v>
      </c>
      <c r="N878" s="58">
        <f t="shared" si="127"/>
        <v>1346</v>
      </c>
      <c r="O878" s="58"/>
    </row>
    <row r="879" spans="1:15" x14ac:dyDescent="0.3">
      <c r="A879" s="60">
        <v>43247</v>
      </c>
      <c r="B879" s="15">
        <f t="shared" si="119"/>
        <v>2018</v>
      </c>
      <c r="C879" s="15">
        <f t="shared" si="120"/>
        <v>5</v>
      </c>
      <c r="D879" s="15">
        <f t="shared" si="121"/>
        <v>1</v>
      </c>
      <c r="E879" s="15">
        <f t="shared" si="122"/>
        <v>0</v>
      </c>
      <c r="F879" s="15">
        <v>2609</v>
      </c>
      <c r="G879" s="15">
        <v>0</v>
      </c>
      <c r="H879" s="62">
        <f t="shared" si="123"/>
        <v>167.31850762441059</v>
      </c>
      <c r="I879" s="62">
        <f t="shared" si="125"/>
        <v>83</v>
      </c>
      <c r="J879" s="15">
        <f t="shared" si="126"/>
        <v>0</v>
      </c>
      <c r="K879" s="15">
        <f t="shared" si="124"/>
        <v>0</v>
      </c>
      <c r="L879" s="58">
        <f>'Luxjacky Assumptions Monthly'!$M$8*'Luxjacky Original'!G879</f>
        <v>0</v>
      </c>
      <c r="M879" s="58">
        <f>'Luxjacky Assumptions Monthly'!$M$6*'Luxjacky Assumptions Monthly'!$M$8*'Luxjacky Original'!F879</f>
        <v>1304.5</v>
      </c>
      <c r="N879" s="58">
        <f t="shared" si="127"/>
        <v>1304.5</v>
      </c>
      <c r="O879" s="58"/>
    </row>
    <row r="880" spans="1:15" x14ac:dyDescent="0.3">
      <c r="A880" s="60">
        <v>43248</v>
      </c>
      <c r="B880" s="15">
        <f t="shared" si="119"/>
        <v>2018</v>
      </c>
      <c r="C880" s="15">
        <f t="shared" si="120"/>
        <v>5</v>
      </c>
      <c r="D880" s="15">
        <f t="shared" si="121"/>
        <v>2</v>
      </c>
      <c r="E880" s="15">
        <f t="shared" si="122"/>
        <v>0</v>
      </c>
      <c r="F880" s="15">
        <v>2449</v>
      </c>
      <c r="G880" s="15">
        <v>0</v>
      </c>
      <c r="H880" s="62">
        <f t="shared" si="123"/>
        <v>171.93618986618691</v>
      </c>
      <c r="I880" s="62">
        <f t="shared" si="125"/>
        <v>160</v>
      </c>
      <c r="J880" s="15">
        <f t="shared" si="126"/>
        <v>0</v>
      </c>
      <c r="K880" s="15">
        <f t="shared" si="124"/>
        <v>0</v>
      </c>
      <c r="L880" s="58">
        <f>'Luxjacky Assumptions Monthly'!$M$8*'Luxjacky Original'!G880</f>
        <v>0</v>
      </c>
      <c r="M880" s="58">
        <f>'Luxjacky Assumptions Monthly'!$M$6*'Luxjacky Assumptions Monthly'!$M$8*'Luxjacky Original'!F880</f>
        <v>1224.5</v>
      </c>
      <c r="N880" s="58">
        <f t="shared" si="127"/>
        <v>1224.5</v>
      </c>
      <c r="O880" s="58"/>
    </row>
    <row r="881" spans="1:15" x14ac:dyDescent="0.3">
      <c r="A881" s="60">
        <v>43249</v>
      </c>
      <c r="B881" s="15">
        <f t="shared" si="119"/>
        <v>2018</v>
      </c>
      <c r="C881" s="15">
        <f t="shared" si="120"/>
        <v>5</v>
      </c>
      <c r="D881" s="15">
        <f t="shared" si="121"/>
        <v>3</v>
      </c>
      <c r="E881" s="15">
        <f t="shared" si="122"/>
        <v>0</v>
      </c>
      <c r="F881" s="15">
        <v>2276</v>
      </c>
      <c r="G881" s="15">
        <v>0</v>
      </c>
      <c r="H881" s="62">
        <f t="shared" si="123"/>
        <v>169.32558215144837</v>
      </c>
      <c r="I881" s="62">
        <f t="shared" si="125"/>
        <v>173</v>
      </c>
      <c r="J881" s="15">
        <f t="shared" si="126"/>
        <v>0</v>
      </c>
      <c r="K881" s="15">
        <f t="shared" si="124"/>
        <v>0</v>
      </c>
      <c r="L881" s="58">
        <f>'Luxjacky Assumptions Monthly'!$M$8*'Luxjacky Original'!G881</f>
        <v>0</v>
      </c>
      <c r="M881" s="58">
        <f>'Luxjacky Assumptions Monthly'!$M$6*'Luxjacky Assumptions Monthly'!$M$8*'Luxjacky Original'!F881</f>
        <v>1138</v>
      </c>
      <c r="N881" s="58">
        <f t="shared" si="127"/>
        <v>1138</v>
      </c>
      <c r="O881" s="58"/>
    </row>
    <row r="882" spans="1:15" x14ac:dyDescent="0.3">
      <c r="A882" s="60">
        <v>43250</v>
      </c>
      <c r="B882" s="15">
        <f t="shared" si="119"/>
        <v>2018</v>
      </c>
      <c r="C882" s="15">
        <f t="shared" si="120"/>
        <v>5</v>
      </c>
      <c r="D882" s="15">
        <f t="shared" si="121"/>
        <v>4</v>
      </c>
      <c r="E882" s="15">
        <f t="shared" si="122"/>
        <v>0</v>
      </c>
      <c r="F882" s="15">
        <v>2109</v>
      </c>
      <c r="G882" s="15">
        <v>0</v>
      </c>
      <c r="H882" s="62">
        <f t="shared" si="123"/>
        <v>158.69701273881668</v>
      </c>
      <c r="I882" s="62">
        <f t="shared" si="125"/>
        <v>167</v>
      </c>
      <c r="J882" s="15">
        <f t="shared" si="126"/>
        <v>0</v>
      </c>
      <c r="K882" s="15">
        <f t="shared" si="124"/>
        <v>0</v>
      </c>
      <c r="L882" s="58">
        <f>'Luxjacky Assumptions Monthly'!$M$8*'Luxjacky Original'!G882</f>
        <v>0</v>
      </c>
      <c r="M882" s="58">
        <f>'Luxjacky Assumptions Monthly'!$M$6*'Luxjacky Assumptions Monthly'!$M$8*'Luxjacky Original'!F882</f>
        <v>1054.5</v>
      </c>
      <c r="N882" s="58">
        <f t="shared" si="127"/>
        <v>1054.5</v>
      </c>
      <c r="O882" s="58"/>
    </row>
    <row r="883" spans="1:15" x14ac:dyDescent="0.3">
      <c r="A883" s="60">
        <v>43251</v>
      </c>
      <c r="B883" s="15">
        <f t="shared" si="119"/>
        <v>2018</v>
      </c>
      <c r="C883" s="15">
        <f t="shared" si="120"/>
        <v>5</v>
      </c>
      <c r="D883" s="15">
        <f t="shared" si="121"/>
        <v>5</v>
      </c>
      <c r="E883" s="15">
        <f t="shared" si="122"/>
        <v>0</v>
      </c>
      <c r="F883" s="15">
        <v>9261</v>
      </c>
      <c r="G883" s="15">
        <v>7313</v>
      </c>
      <c r="H883" s="62">
        <f t="shared" si="123"/>
        <v>139.44583624315936</v>
      </c>
      <c r="I883" s="62">
        <f t="shared" si="125"/>
        <v>161</v>
      </c>
      <c r="J883" s="15">
        <f t="shared" si="126"/>
        <v>1</v>
      </c>
      <c r="K883" s="15">
        <f t="shared" si="124"/>
        <v>4000</v>
      </c>
      <c r="L883" s="58">
        <f>'Luxjacky Assumptions Monthly'!$M$8*'Luxjacky Original'!G883</f>
        <v>73130</v>
      </c>
      <c r="M883" s="58">
        <f>'Luxjacky Assumptions Monthly'!$M$6*'Luxjacky Assumptions Monthly'!$M$8*'Luxjacky Original'!F883</f>
        <v>4630.5</v>
      </c>
      <c r="N883" s="58">
        <f t="shared" si="127"/>
        <v>81760.5</v>
      </c>
      <c r="O883" s="58"/>
    </row>
    <row r="884" spans="1:15" x14ac:dyDescent="0.3">
      <c r="A884" s="60">
        <v>43252</v>
      </c>
      <c r="B884" s="15">
        <f t="shared" si="119"/>
        <v>2018</v>
      </c>
      <c r="C884" s="15">
        <f t="shared" si="120"/>
        <v>6</v>
      </c>
      <c r="D884" s="15">
        <f t="shared" si="121"/>
        <v>6</v>
      </c>
      <c r="E884" s="15">
        <f t="shared" si="122"/>
        <v>1</v>
      </c>
      <c r="F884" s="15">
        <v>9111</v>
      </c>
      <c r="G884" s="15">
        <v>0</v>
      </c>
      <c r="H884" s="62">
        <f t="shared" si="123"/>
        <v>123.52388573206301</v>
      </c>
      <c r="I884" s="62">
        <f t="shared" si="125"/>
        <v>150</v>
      </c>
      <c r="J884" s="15">
        <f t="shared" si="126"/>
        <v>0</v>
      </c>
      <c r="K884" s="15">
        <f t="shared" si="124"/>
        <v>0</v>
      </c>
      <c r="L884" s="58">
        <f>'Luxjacky Assumptions Monthly'!$M$8*'Luxjacky Original'!G884</f>
        <v>0</v>
      </c>
      <c r="M884" s="58">
        <f>'Luxjacky Assumptions Monthly'!$M$6*'Luxjacky Assumptions Monthly'!$M$8*'Luxjacky Original'!F884</f>
        <v>4555.5</v>
      </c>
      <c r="N884" s="58">
        <f t="shared" si="127"/>
        <v>4555.5</v>
      </c>
      <c r="O884" s="58"/>
    </row>
    <row r="885" spans="1:15" x14ac:dyDescent="0.3">
      <c r="A885" s="60">
        <v>43253</v>
      </c>
      <c r="B885" s="15">
        <f t="shared" si="119"/>
        <v>2018</v>
      </c>
      <c r="C885" s="15">
        <f t="shared" si="120"/>
        <v>6</v>
      </c>
      <c r="D885" s="15">
        <f t="shared" si="121"/>
        <v>7</v>
      </c>
      <c r="E885" s="15">
        <f t="shared" si="122"/>
        <v>1</v>
      </c>
      <c r="F885" s="15">
        <v>8995</v>
      </c>
      <c r="G885" s="15">
        <v>0</v>
      </c>
      <c r="H885" s="62">
        <f t="shared" si="123"/>
        <v>85.604407322062627</v>
      </c>
      <c r="I885" s="62">
        <f t="shared" si="125"/>
        <v>116</v>
      </c>
      <c r="J885" s="15">
        <f t="shared" si="126"/>
        <v>0</v>
      </c>
      <c r="K885" s="15">
        <f t="shared" si="124"/>
        <v>0</v>
      </c>
      <c r="L885" s="58">
        <f>'Luxjacky Assumptions Monthly'!$M$8*'Luxjacky Original'!G885</f>
        <v>0</v>
      </c>
      <c r="M885" s="58">
        <f>'Luxjacky Assumptions Monthly'!$M$6*'Luxjacky Assumptions Monthly'!$M$8*'Luxjacky Original'!F885</f>
        <v>4497.5</v>
      </c>
      <c r="N885" s="58">
        <f t="shared" si="127"/>
        <v>4497.5</v>
      </c>
      <c r="O885" s="58"/>
    </row>
    <row r="886" spans="1:15" x14ac:dyDescent="0.3">
      <c r="A886" s="60">
        <v>43254</v>
      </c>
      <c r="B886" s="15">
        <f t="shared" si="119"/>
        <v>2018</v>
      </c>
      <c r="C886" s="15">
        <f t="shared" si="120"/>
        <v>6</v>
      </c>
      <c r="D886" s="15">
        <f t="shared" si="121"/>
        <v>1</v>
      </c>
      <c r="E886" s="15">
        <f t="shared" si="122"/>
        <v>0</v>
      </c>
      <c r="F886" s="15">
        <v>8906</v>
      </c>
      <c r="G886" s="15">
        <v>0</v>
      </c>
      <c r="H886" s="62">
        <f t="shared" si="123"/>
        <v>169.7682931273882</v>
      </c>
      <c r="I886" s="62">
        <f t="shared" si="125"/>
        <v>89</v>
      </c>
      <c r="J886" s="15">
        <f t="shared" si="126"/>
        <v>0</v>
      </c>
      <c r="K886" s="15">
        <f t="shared" si="124"/>
        <v>0</v>
      </c>
      <c r="L886" s="58">
        <f>'Luxjacky Assumptions Monthly'!$M$8*'Luxjacky Original'!G886</f>
        <v>0</v>
      </c>
      <c r="M886" s="58">
        <f>'Luxjacky Assumptions Monthly'!$M$6*'Luxjacky Assumptions Monthly'!$M$8*'Luxjacky Original'!F886</f>
        <v>4453</v>
      </c>
      <c r="N886" s="58">
        <f t="shared" si="127"/>
        <v>4453</v>
      </c>
      <c r="O886" s="58"/>
    </row>
    <row r="887" spans="1:15" x14ac:dyDescent="0.3">
      <c r="A887" s="60">
        <v>43255</v>
      </c>
      <c r="B887" s="15">
        <f t="shared" si="119"/>
        <v>2018</v>
      </c>
      <c r="C887" s="15">
        <f t="shared" si="120"/>
        <v>6</v>
      </c>
      <c r="D887" s="15">
        <f t="shared" si="121"/>
        <v>2</v>
      </c>
      <c r="E887" s="15">
        <f t="shared" si="122"/>
        <v>0</v>
      </c>
      <c r="F887" s="15">
        <v>8741</v>
      </c>
      <c r="G887" s="15">
        <v>0</v>
      </c>
      <c r="H887" s="62">
        <f t="shared" si="123"/>
        <v>174.38597536916456</v>
      </c>
      <c r="I887" s="62">
        <f t="shared" si="125"/>
        <v>165</v>
      </c>
      <c r="J887" s="15">
        <f t="shared" si="126"/>
        <v>0</v>
      </c>
      <c r="K887" s="15">
        <f t="shared" si="124"/>
        <v>0</v>
      </c>
      <c r="L887" s="58">
        <f>'Luxjacky Assumptions Monthly'!$M$8*'Luxjacky Original'!G887</f>
        <v>0</v>
      </c>
      <c r="M887" s="58">
        <f>'Luxjacky Assumptions Monthly'!$M$6*'Luxjacky Assumptions Monthly'!$M$8*'Luxjacky Original'!F887</f>
        <v>4370.5</v>
      </c>
      <c r="N887" s="58">
        <f t="shared" si="127"/>
        <v>4370.5</v>
      </c>
      <c r="O887" s="58"/>
    </row>
    <row r="888" spans="1:15" x14ac:dyDescent="0.3">
      <c r="A888" s="60">
        <v>43256</v>
      </c>
      <c r="B888" s="15">
        <f t="shared" si="119"/>
        <v>2018</v>
      </c>
      <c r="C888" s="15">
        <f t="shared" si="120"/>
        <v>6</v>
      </c>
      <c r="D888" s="15">
        <f t="shared" si="121"/>
        <v>3</v>
      </c>
      <c r="E888" s="15">
        <f t="shared" si="122"/>
        <v>0</v>
      </c>
      <c r="F888" s="15">
        <v>8569</v>
      </c>
      <c r="G888" s="15">
        <v>0</v>
      </c>
      <c r="H888" s="62">
        <f t="shared" si="123"/>
        <v>171.77536765442599</v>
      </c>
      <c r="I888" s="62">
        <f t="shared" si="125"/>
        <v>172</v>
      </c>
      <c r="J888" s="15">
        <f t="shared" si="126"/>
        <v>0</v>
      </c>
      <c r="K888" s="15">
        <f t="shared" si="124"/>
        <v>0</v>
      </c>
      <c r="L888" s="58">
        <f>'Luxjacky Assumptions Monthly'!$M$8*'Luxjacky Original'!G888</f>
        <v>0</v>
      </c>
      <c r="M888" s="58">
        <f>'Luxjacky Assumptions Monthly'!$M$6*'Luxjacky Assumptions Monthly'!$M$8*'Luxjacky Original'!F888</f>
        <v>4284.5</v>
      </c>
      <c r="N888" s="58">
        <f t="shared" si="127"/>
        <v>4284.5</v>
      </c>
      <c r="O888" s="58"/>
    </row>
    <row r="889" spans="1:15" x14ac:dyDescent="0.3">
      <c r="A889" s="60">
        <v>43257</v>
      </c>
      <c r="B889" s="15">
        <f t="shared" si="119"/>
        <v>2018</v>
      </c>
      <c r="C889" s="15">
        <f t="shared" si="120"/>
        <v>6</v>
      </c>
      <c r="D889" s="15">
        <f t="shared" si="121"/>
        <v>4</v>
      </c>
      <c r="E889" s="15">
        <f t="shared" si="122"/>
        <v>0</v>
      </c>
      <c r="F889" s="15">
        <v>8404</v>
      </c>
      <c r="G889" s="15">
        <v>0</v>
      </c>
      <c r="H889" s="62">
        <f t="shared" si="123"/>
        <v>161.14679824179433</v>
      </c>
      <c r="I889" s="62">
        <f t="shared" si="125"/>
        <v>165</v>
      </c>
      <c r="J889" s="15">
        <f t="shared" si="126"/>
        <v>0</v>
      </c>
      <c r="K889" s="15">
        <f t="shared" si="124"/>
        <v>0</v>
      </c>
      <c r="L889" s="58">
        <f>'Luxjacky Assumptions Monthly'!$M$8*'Luxjacky Original'!G889</f>
        <v>0</v>
      </c>
      <c r="M889" s="58">
        <f>'Luxjacky Assumptions Monthly'!$M$6*'Luxjacky Assumptions Monthly'!$M$8*'Luxjacky Original'!F889</f>
        <v>4202</v>
      </c>
      <c r="N889" s="58">
        <f t="shared" si="127"/>
        <v>4202</v>
      </c>
      <c r="O889" s="58"/>
    </row>
    <row r="890" spans="1:15" x14ac:dyDescent="0.3">
      <c r="A890" s="60">
        <v>43258</v>
      </c>
      <c r="B890" s="15">
        <f t="shared" si="119"/>
        <v>2018</v>
      </c>
      <c r="C890" s="15">
        <f t="shared" si="120"/>
        <v>6</v>
      </c>
      <c r="D890" s="15">
        <f t="shared" si="121"/>
        <v>5</v>
      </c>
      <c r="E890" s="15">
        <f t="shared" si="122"/>
        <v>0</v>
      </c>
      <c r="F890" s="15">
        <v>8246</v>
      </c>
      <c r="G890" s="15">
        <v>0</v>
      </c>
      <c r="H890" s="62">
        <f t="shared" si="123"/>
        <v>141.89562174613698</v>
      </c>
      <c r="I890" s="62">
        <f t="shared" si="125"/>
        <v>158</v>
      </c>
      <c r="J890" s="15">
        <f t="shared" si="126"/>
        <v>0</v>
      </c>
      <c r="K890" s="15">
        <f t="shared" si="124"/>
        <v>0</v>
      </c>
      <c r="L890" s="58">
        <f>'Luxjacky Assumptions Monthly'!$M$8*'Luxjacky Original'!G890</f>
        <v>0</v>
      </c>
      <c r="M890" s="58">
        <f>'Luxjacky Assumptions Monthly'!$M$6*'Luxjacky Assumptions Monthly'!$M$8*'Luxjacky Original'!F890</f>
        <v>4123</v>
      </c>
      <c r="N890" s="58">
        <f t="shared" si="127"/>
        <v>4123</v>
      </c>
      <c r="O890" s="58"/>
    </row>
    <row r="891" spans="1:15" x14ac:dyDescent="0.3">
      <c r="A891" s="60">
        <v>43259</v>
      </c>
      <c r="B891" s="15">
        <f t="shared" si="119"/>
        <v>2018</v>
      </c>
      <c r="C891" s="15">
        <f t="shared" si="120"/>
        <v>6</v>
      </c>
      <c r="D891" s="15">
        <f t="shared" si="121"/>
        <v>6</v>
      </c>
      <c r="E891" s="15">
        <f t="shared" si="122"/>
        <v>1</v>
      </c>
      <c r="F891" s="15">
        <v>8103</v>
      </c>
      <c r="G891" s="15">
        <v>0</v>
      </c>
      <c r="H891" s="62">
        <f t="shared" si="123"/>
        <v>123.52388573206301</v>
      </c>
      <c r="I891" s="62">
        <f t="shared" si="125"/>
        <v>143</v>
      </c>
      <c r="J891" s="15">
        <f t="shared" si="126"/>
        <v>0</v>
      </c>
      <c r="K891" s="15">
        <f t="shared" si="124"/>
        <v>0</v>
      </c>
      <c r="L891" s="58">
        <f>'Luxjacky Assumptions Monthly'!$M$8*'Luxjacky Original'!G891</f>
        <v>0</v>
      </c>
      <c r="M891" s="58">
        <f>'Luxjacky Assumptions Monthly'!$M$6*'Luxjacky Assumptions Monthly'!$M$8*'Luxjacky Original'!F891</f>
        <v>4051.5</v>
      </c>
      <c r="N891" s="58">
        <f t="shared" si="127"/>
        <v>4051.5</v>
      </c>
      <c r="O891" s="58"/>
    </row>
    <row r="892" spans="1:15" x14ac:dyDescent="0.3">
      <c r="A892" s="60">
        <v>43260</v>
      </c>
      <c r="B892" s="15">
        <f t="shared" si="119"/>
        <v>2018</v>
      </c>
      <c r="C892" s="15">
        <f t="shared" si="120"/>
        <v>6</v>
      </c>
      <c r="D892" s="15">
        <f t="shared" si="121"/>
        <v>7</v>
      </c>
      <c r="E892" s="15">
        <f t="shared" si="122"/>
        <v>1</v>
      </c>
      <c r="F892" s="15">
        <v>7996</v>
      </c>
      <c r="G892" s="15">
        <v>0</v>
      </c>
      <c r="H892" s="62">
        <f t="shared" si="123"/>
        <v>85.604407322062627</v>
      </c>
      <c r="I892" s="62">
        <f t="shared" si="125"/>
        <v>107</v>
      </c>
      <c r="J892" s="15">
        <f t="shared" si="126"/>
        <v>0</v>
      </c>
      <c r="K892" s="15">
        <f t="shared" si="124"/>
        <v>0</v>
      </c>
      <c r="L892" s="58">
        <f>'Luxjacky Assumptions Monthly'!$M$8*'Luxjacky Original'!G892</f>
        <v>0</v>
      </c>
      <c r="M892" s="58">
        <f>'Luxjacky Assumptions Monthly'!$M$6*'Luxjacky Assumptions Monthly'!$M$8*'Luxjacky Original'!F892</f>
        <v>3998</v>
      </c>
      <c r="N892" s="58">
        <f t="shared" si="127"/>
        <v>3998</v>
      </c>
      <c r="O892" s="58"/>
    </row>
    <row r="893" spans="1:15" x14ac:dyDescent="0.3">
      <c r="A893" s="60">
        <v>43261</v>
      </c>
      <c r="B893" s="15">
        <f t="shared" si="119"/>
        <v>2018</v>
      </c>
      <c r="C893" s="15">
        <f t="shared" si="120"/>
        <v>6</v>
      </c>
      <c r="D893" s="15">
        <f t="shared" si="121"/>
        <v>1</v>
      </c>
      <c r="E893" s="15">
        <f t="shared" si="122"/>
        <v>0</v>
      </c>
      <c r="F893" s="15">
        <v>7920</v>
      </c>
      <c r="G893" s="15">
        <v>0</v>
      </c>
      <c r="H893" s="62">
        <f t="shared" si="123"/>
        <v>169.7682931273882</v>
      </c>
      <c r="I893" s="62">
        <f t="shared" si="125"/>
        <v>76</v>
      </c>
      <c r="J893" s="15">
        <f t="shared" si="126"/>
        <v>0</v>
      </c>
      <c r="K893" s="15">
        <f t="shared" si="124"/>
        <v>0</v>
      </c>
      <c r="L893" s="58">
        <f>'Luxjacky Assumptions Monthly'!$M$8*'Luxjacky Original'!G893</f>
        <v>0</v>
      </c>
      <c r="M893" s="58">
        <f>'Luxjacky Assumptions Monthly'!$M$6*'Luxjacky Assumptions Monthly'!$M$8*'Luxjacky Original'!F893</f>
        <v>3960</v>
      </c>
      <c r="N893" s="58">
        <f t="shared" si="127"/>
        <v>3960</v>
      </c>
      <c r="O893" s="58"/>
    </row>
    <row r="894" spans="1:15" x14ac:dyDescent="0.3">
      <c r="A894" s="60">
        <v>43262</v>
      </c>
      <c r="B894" s="15">
        <f t="shared" si="119"/>
        <v>2018</v>
      </c>
      <c r="C894" s="15">
        <f t="shared" si="120"/>
        <v>6</v>
      </c>
      <c r="D894" s="15">
        <f t="shared" si="121"/>
        <v>2</v>
      </c>
      <c r="E894" s="15">
        <f t="shared" si="122"/>
        <v>0</v>
      </c>
      <c r="F894" s="15">
        <v>7756</v>
      </c>
      <c r="G894" s="15">
        <v>0</v>
      </c>
      <c r="H894" s="62">
        <f t="shared" si="123"/>
        <v>174.38597536916456</v>
      </c>
      <c r="I894" s="62">
        <f t="shared" si="125"/>
        <v>164</v>
      </c>
      <c r="J894" s="15">
        <f t="shared" si="126"/>
        <v>0</v>
      </c>
      <c r="K894" s="15">
        <f t="shared" si="124"/>
        <v>0</v>
      </c>
      <c r="L894" s="58">
        <f>'Luxjacky Assumptions Monthly'!$M$8*'Luxjacky Original'!G894</f>
        <v>0</v>
      </c>
      <c r="M894" s="58">
        <f>'Luxjacky Assumptions Monthly'!$M$6*'Luxjacky Assumptions Monthly'!$M$8*'Luxjacky Original'!F894</f>
        <v>3878</v>
      </c>
      <c r="N894" s="58">
        <f t="shared" si="127"/>
        <v>3878</v>
      </c>
      <c r="O894" s="58"/>
    </row>
    <row r="895" spans="1:15" x14ac:dyDescent="0.3">
      <c r="A895" s="60">
        <v>43263</v>
      </c>
      <c r="B895" s="15">
        <f t="shared" si="119"/>
        <v>2018</v>
      </c>
      <c r="C895" s="15">
        <f t="shared" si="120"/>
        <v>6</v>
      </c>
      <c r="D895" s="15">
        <f t="shared" si="121"/>
        <v>3</v>
      </c>
      <c r="E895" s="15">
        <f t="shared" si="122"/>
        <v>0</v>
      </c>
      <c r="F895" s="15">
        <v>7578</v>
      </c>
      <c r="G895" s="15">
        <v>0</v>
      </c>
      <c r="H895" s="62">
        <f t="shared" si="123"/>
        <v>171.77536765442599</v>
      </c>
      <c r="I895" s="62">
        <f t="shared" si="125"/>
        <v>178</v>
      </c>
      <c r="J895" s="15">
        <f t="shared" si="126"/>
        <v>0</v>
      </c>
      <c r="K895" s="15">
        <f t="shared" si="124"/>
        <v>0</v>
      </c>
      <c r="L895" s="58">
        <f>'Luxjacky Assumptions Monthly'!$M$8*'Luxjacky Original'!G895</f>
        <v>0</v>
      </c>
      <c r="M895" s="58">
        <f>'Luxjacky Assumptions Monthly'!$M$6*'Luxjacky Assumptions Monthly'!$M$8*'Luxjacky Original'!F895</f>
        <v>3789</v>
      </c>
      <c r="N895" s="58">
        <f t="shared" si="127"/>
        <v>3789</v>
      </c>
      <c r="O895" s="58"/>
    </row>
    <row r="896" spans="1:15" x14ac:dyDescent="0.3">
      <c r="A896" s="60">
        <v>43264</v>
      </c>
      <c r="B896" s="15">
        <f t="shared" si="119"/>
        <v>2018</v>
      </c>
      <c r="C896" s="15">
        <f t="shared" si="120"/>
        <v>6</v>
      </c>
      <c r="D896" s="15">
        <f t="shared" si="121"/>
        <v>4</v>
      </c>
      <c r="E896" s="15">
        <f t="shared" si="122"/>
        <v>0</v>
      </c>
      <c r="F896" s="15">
        <v>7414</v>
      </c>
      <c r="G896" s="15">
        <v>0</v>
      </c>
      <c r="H896" s="62">
        <f t="shared" si="123"/>
        <v>161.14679824179433</v>
      </c>
      <c r="I896" s="62">
        <f t="shared" si="125"/>
        <v>164</v>
      </c>
      <c r="J896" s="15">
        <f t="shared" si="126"/>
        <v>0</v>
      </c>
      <c r="K896" s="15">
        <f t="shared" si="124"/>
        <v>0</v>
      </c>
      <c r="L896" s="58">
        <f>'Luxjacky Assumptions Monthly'!$M$8*'Luxjacky Original'!G896</f>
        <v>0</v>
      </c>
      <c r="M896" s="58">
        <f>'Luxjacky Assumptions Monthly'!$M$6*'Luxjacky Assumptions Monthly'!$M$8*'Luxjacky Original'!F896</f>
        <v>3707</v>
      </c>
      <c r="N896" s="58">
        <f t="shared" si="127"/>
        <v>3707</v>
      </c>
      <c r="O896" s="58"/>
    </row>
    <row r="897" spans="1:15" x14ac:dyDescent="0.3">
      <c r="A897" s="60">
        <v>43265</v>
      </c>
      <c r="B897" s="15">
        <f t="shared" si="119"/>
        <v>2018</v>
      </c>
      <c r="C897" s="15">
        <f t="shared" si="120"/>
        <v>6</v>
      </c>
      <c r="D897" s="15">
        <f t="shared" si="121"/>
        <v>5</v>
      </c>
      <c r="E897" s="15">
        <f t="shared" si="122"/>
        <v>0</v>
      </c>
      <c r="F897" s="15">
        <v>7252</v>
      </c>
      <c r="G897" s="15">
        <v>0</v>
      </c>
      <c r="H897" s="62">
        <f t="shared" si="123"/>
        <v>141.89562174613698</v>
      </c>
      <c r="I897" s="62">
        <f t="shared" si="125"/>
        <v>162</v>
      </c>
      <c r="J897" s="15">
        <f t="shared" si="126"/>
        <v>0</v>
      </c>
      <c r="K897" s="15">
        <f t="shared" si="124"/>
        <v>0</v>
      </c>
      <c r="L897" s="58">
        <f>'Luxjacky Assumptions Monthly'!$M$8*'Luxjacky Original'!G897</f>
        <v>0</v>
      </c>
      <c r="M897" s="58">
        <f>'Luxjacky Assumptions Monthly'!$M$6*'Luxjacky Assumptions Monthly'!$M$8*'Luxjacky Original'!F897</f>
        <v>3626</v>
      </c>
      <c r="N897" s="58">
        <f t="shared" si="127"/>
        <v>3626</v>
      </c>
      <c r="O897" s="58"/>
    </row>
    <row r="898" spans="1:15" x14ac:dyDescent="0.3">
      <c r="A898" s="60">
        <v>43266</v>
      </c>
      <c r="B898" s="15">
        <f t="shared" ref="B898:B961" si="128">YEAR(A898)</f>
        <v>2018</v>
      </c>
      <c r="C898" s="15">
        <f t="shared" ref="C898:C961" si="129">MONTH(A898)</f>
        <v>6</v>
      </c>
      <c r="D898" s="15">
        <f t="shared" ref="D898:D961" si="130">WEEKDAY(A898)</f>
        <v>6</v>
      </c>
      <c r="E898" s="15">
        <f t="shared" ref="E898:E961" si="131">IF(OR(D898=6,D898=7),1,0)</f>
        <v>1</v>
      </c>
      <c r="F898" s="15">
        <v>7118</v>
      </c>
      <c r="G898" s="15">
        <v>0</v>
      </c>
      <c r="H898" s="62">
        <f t="shared" ref="H898:H961" si="132">100-2.17*D898^2.25+12.77*D898+EXP(-D898/0.032)+5*C898^0.75+10*E898+20*(B898-2016)</f>
        <v>123.52388573206301</v>
      </c>
      <c r="I898" s="62">
        <f t="shared" si="125"/>
        <v>134</v>
      </c>
      <c r="J898" s="15">
        <f t="shared" si="126"/>
        <v>0</v>
      </c>
      <c r="K898" s="15">
        <f t="shared" si="124"/>
        <v>0</v>
      </c>
      <c r="L898" s="58">
        <f>'Luxjacky Assumptions Monthly'!$M$8*'Luxjacky Original'!G898</f>
        <v>0</v>
      </c>
      <c r="M898" s="58">
        <f>'Luxjacky Assumptions Monthly'!$M$6*'Luxjacky Assumptions Monthly'!$M$8*'Luxjacky Original'!F898</f>
        <v>3559</v>
      </c>
      <c r="N898" s="58">
        <f t="shared" si="127"/>
        <v>3559</v>
      </c>
      <c r="O898" s="58"/>
    </row>
    <row r="899" spans="1:15" x14ac:dyDescent="0.3">
      <c r="A899" s="60">
        <v>43267</v>
      </c>
      <c r="B899" s="15">
        <f t="shared" si="128"/>
        <v>2018</v>
      </c>
      <c r="C899" s="15">
        <f t="shared" si="129"/>
        <v>6</v>
      </c>
      <c r="D899" s="15">
        <f t="shared" si="130"/>
        <v>7</v>
      </c>
      <c r="E899" s="15">
        <f t="shared" si="131"/>
        <v>1</v>
      </c>
      <c r="F899" s="15">
        <v>6995</v>
      </c>
      <c r="G899" s="15">
        <v>0</v>
      </c>
      <c r="H899" s="62">
        <f t="shared" si="132"/>
        <v>85.604407322062627</v>
      </c>
      <c r="I899" s="62">
        <f t="shared" si="125"/>
        <v>123</v>
      </c>
      <c r="J899" s="15">
        <f t="shared" si="126"/>
        <v>0</v>
      </c>
      <c r="K899" s="15">
        <f t="shared" ref="K899:K962" si="133">4000*J899</f>
        <v>0</v>
      </c>
      <c r="L899" s="58">
        <f>'Luxjacky Assumptions Monthly'!$M$8*'Luxjacky Original'!G899</f>
        <v>0</v>
      </c>
      <c r="M899" s="58">
        <f>'Luxjacky Assumptions Monthly'!$M$6*'Luxjacky Assumptions Monthly'!$M$8*'Luxjacky Original'!F899</f>
        <v>3497.5</v>
      </c>
      <c r="N899" s="58">
        <f t="shared" si="127"/>
        <v>3497.5</v>
      </c>
      <c r="O899" s="58"/>
    </row>
    <row r="900" spans="1:15" x14ac:dyDescent="0.3">
      <c r="A900" s="60">
        <v>43268</v>
      </c>
      <c r="B900" s="15">
        <f t="shared" si="128"/>
        <v>2018</v>
      </c>
      <c r="C900" s="15">
        <f t="shared" si="129"/>
        <v>6</v>
      </c>
      <c r="D900" s="15">
        <f t="shared" si="130"/>
        <v>1</v>
      </c>
      <c r="E900" s="15">
        <f t="shared" si="131"/>
        <v>0</v>
      </c>
      <c r="F900" s="15">
        <v>6907</v>
      </c>
      <c r="G900" s="15">
        <v>0</v>
      </c>
      <c r="H900" s="62">
        <f t="shared" si="132"/>
        <v>169.7682931273882</v>
      </c>
      <c r="I900" s="62">
        <f t="shared" ref="I900:I963" si="134">F899-F900+G900</f>
        <v>88</v>
      </c>
      <c r="J900" s="15">
        <f t="shared" si="126"/>
        <v>0</v>
      </c>
      <c r="K900" s="15">
        <f t="shared" si="133"/>
        <v>0</v>
      </c>
      <c r="L900" s="58">
        <f>'Luxjacky Assumptions Monthly'!$M$8*'Luxjacky Original'!G900</f>
        <v>0</v>
      </c>
      <c r="M900" s="58">
        <f>'Luxjacky Assumptions Monthly'!$M$6*'Luxjacky Assumptions Monthly'!$M$8*'Luxjacky Original'!F900</f>
        <v>3453.5</v>
      </c>
      <c r="N900" s="58">
        <f t="shared" si="127"/>
        <v>3453.5</v>
      </c>
      <c r="O900" s="58"/>
    </row>
    <row r="901" spans="1:15" x14ac:dyDescent="0.3">
      <c r="A901" s="60">
        <v>43269</v>
      </c>
      <c r="B901" s="15">
        <f t="shared" si="128"/>
        <v>2018</v>
      </c>
      <c r="C901" s="15">
        <f t="shared" si="129"/>
        <v>6</v>
      </c>
      <c r="D901" s="15">
        <f t="shared" si="130"/>
        <v>2</v>
      </c>
      <c r="E901" s="15">
        <f t="shared" si="131"/>
        <v>0</v>
      </c>
      <c r="F901" s="15">
        <v>6734</v>
      </c>
      <c r="G901" s="15">
        <v>0</v>
      </c>
      <c r="H901" s="62">
        <f t="shared" si="132"/>
        <v>174.38597536916456</v>
      </c>
      <c r="I901" s="62">
        <f t="shared" si="134"/>
        <v>173</v>
      </c>
      <c r="J901" s="15">
        <f t="shared" si="126"/>
        <v>0</v>
      </c>
      <c r="K901" s="15">
        <f t="shared" si="133"/>
        <v>0</v>
      </c>
      <c r="L901" s="58">
        <f>'Luxjacky Assumptions Monthly'!$M$8*'Luxjacky Original'!G901</f>
        <v>0</v>
      </c>
      <c r="M901" s="58">
        <f>'Luxjacky Assumptions Monthly'!$M$6*'Luxjacky Assumptions Monthly'!$M$8*'Luxjacky Original'!F901</f>
        <v>3367</v>
      </c>
      <c r="N901" s="58">
        <f t="shared" si="127"/>
        <v>3367</v>
      </c>
      <c r="O901" s="58"/>
    </row>
    <row r="902" spans="1:15" x14ac:dyDescent="0.3">
      <c r="A902" s="60">
        <v>43270</v>
      </c>
      <c r="B902" s="15">
        <f t="shared" si="128"/>
        <v>2018</v>
      </c>
      <c r="C902" s="15">
        <f t="shared" si="129"/>
        <v>6</v>
      </c>
      <c r="D902" s="15">
        <f t="shared" si="130"/>
        <v>3</v>
      </c>
      <c r="E902" s="15">
        <f t="shared" si="131"/>
        <v>0</v>
      </c>
      <c r="F902" s="15">
        <v>6574</v>
      </c>
      <c r="G902" s="15">
        <v>0</v>
      </c>
      <c r="H902" s="62">
        <f t="shared" si="132"/>
        <v>171.77536765442599</v>
      </c>
      <c r="I902" s="62">
        <f t="shared" si="134"/>
        <v>160</v>
      </c>
      <c r="J902" s="15">
        <f t="shared" si="126"/>
        <v>0</v>
      </c>
      <c r="K902" s="15">
        <f t="shared" si="133"/>
        <v>0</v>
      </c>
      <c r="L902" s="58">
        <f>'Luxjacky Assumptions Monthly'!$M$8*'Luxjacky Original'!G902</f>
        <v>0</v>
      </c>
      <c r="M902" s="58">
        <f>'Luxjacky Assumptions Monthly'!$M$6*'Luxjacky Assumptions Monthly'!$M$8*'Luxjacky Original'!F902</f>
        <v>3287</v>
      </c>
      <c r="N902" s="58">
        <f t="shared" si="127"/>
        <v>3287</v>
      </c>
      <c r="O902" s="58"/>
    </row>
    <row r="903" spans="1:15" x14ac:dyDescent="0.3">
      <c r="A903" s="60">
        <v>43271</v>
      </c>
      <c r="B903" s="15">
        <f t="shared" si="128"/>
        <v>2018</v>
      </c>
      <c r="C903" s="15">
        <f t="shared" si="129"/>
        <v>6</v>
      </c>
      <c r="D903" s="15">
        <f t="shared" si="130"/>
        <v>4</v>
      </c>
      <c r="E903" s="15">
        <f t="shared" si="131"/>
        <v>0</v>
      </c>
      <c r="F903" s="15">
        <v>6406</v>
      </c>
      <c r="G903" s="15">
        <v>0</v>
      </c>
      <c r="H903" s="62">
        <f t="shared" si="132"/>
        <v>161.14679824179433</v>
      </c>
      <c r="I903" s="62">
        <f t="shared" si="134"/>
        <v>168</v>
      </c>
      <c r="J903" s="15">
        <f t="shared" si="126"/>
        <v>0</v>
      </c>
      <c r="K903" s="15">
        <f t="shared" si="133"/>
        <v>0</v>
      </c>
      <c r="L903" s="58">
        <f>'Luxjacky Assumptions Monthly'!$M$8*'Luxjacky Original'!G903</f>
        <v>0</v>
      </c>
      <c r="M903" s="58">
        <f>'Luxjacky Assumptions Monthly'!$M$6*'Luxjacky Assumptions Monthly'!$M$8*'Luxjacky Original'!F903</f>
        <v>3203</v>
      </c>
      <c r="N903" s="58">
        <f t="shared" si="127"/>
        <v>3203</v>
      </c>
      <c r="O903" s="58"/>
    </row>
    <row r="904" spans="1:15" x14ac:dyDescent="0.3">
      <c r="A904" s="60">
        <v>43272</v>
      </c>
      <c r="B904" s="15">
        <f t="shared" si="128"/>
        <v>2018</v>
      </c>
      <c r="C904" s="15">
        <f t="shared" si="129"/>
        <v>6</v>
      </c>
      <c r="D904" s="15">
        <f t="shared" si="130"/>
        <v>5</v>
      </c>
      <c r="E904" s="15">
        <f t="shared" si="131"/>
        <v>0</v>
      </c>
      <c r="F904" s="15">
        <v>6241</v>
      </c>
      <c r="G904" s="15">
        <v>0</v>
      </c>
      <c r="H904" s="62">
        <f t="shared" si="132"/>
        <v>141.89562174613698</v>
      </c>
      <c r="I904" s="62">
        <f t="shared" si="134"/>
        <v>165</v>
      </c>
      <c r="J904" s="15">
        <f t="shared" si="126"/>
        <v>0</v>
      </c>
      <c r="K904" s="15">
        <f t="shared" si="133"/>
        <v>0</v>
      </c>
      <c r="L904" s="58">
        <f>'Luxjacky Assumptions Monthly'!$M$8*'Luxjacky Original'!G904</f>
        <v>0</v>
      </c>
      <c r="M904" s="58">
        <f>'Luxjacky Assumptions Monthly'!$M$6*'Luxjacky Assumptions Monthly'!$M$8*'Luxjacky Original'!F904</f>
        <v>3120.5</v>
      </c>
      <c r="N904" s="58">
        <f t="shared" si="127"/>
        <v>3120.5</v>
      </c>
      <c r="O904" s="58"/>
    </row>
    <row r="905" spans="1:15" x14ac:dyDescent="0.3">
      <c r="A905" s="60">
        <v>43273</v>
      </c>
      <c r="B905" s="15">
        <f t="shared" si="128"/>
        <v>2018</v>
      </c>
      <c r="C905" s="15">
        <f t="shared" si="129"/>
        <v>6</v>
      </c>
      <c r="D905" s="15">
        <f t="shared" si="130"/>
        <v>6</v>
      </c>
      <c r="E905" s="15">
        <f t="shared" si="131"/>
        <v>1</v>
      </c>
      <c r="F905" s="15">
        <v>6097</v>
      </c>
      <c r="G905" s="15">
        <v>0</v>
      </c>
      <c r="H905" s="62">
        <f t="shared" si="132"/>
        <v>123.52388573206301</v>
      </c>
      <c r="I905" s="62">
        <f t="shared" si="134"/>
        <v>144</v>
      </c>
      <c r="J905" s="15">
        <f t="shared" si="126"/>
        <v>0</v>
      </c>
      <c r="K905" s="15">
        <f t="shared" si="133"/>
        <v>0</v>
      </c>
      <c r="L905" s="58">
        <f>'Luxjacky Assumptions Monthly'!$M$8*'Luxjacky Original'!G905</f>
        <v>0</v>
      </c>
      <c r="M905" s="58">
        <f>'Luxjacky Assumptions Monthly'!$M$6*'Luxjacky Assumptions Monthly'!$M$8*'Luxjacky Original'!F905</f>
        <v>3048.5</v>
      </c>
      <c r="N905" s="58">
        <f t="shared" si="127"/>
        <v>3048.5</v>
      </c>
      <c r="O905" s="58"/>
    </row>
    <row r="906" spans="1:15" x14ac:dyDescent="0.3">
      <c r="A906" s="60">
        <v>43274</v>
      </c>
      <c r="B906" s="15">
        <f t="shared" si="128"/>
        <v>2018</v>
      </c>
      <c r="C906" s="15">
        <f t="shared" si="129"/>
        <v>6</v>
      </c>
      <c r="D906" s="15">
        <f t="shared" si="130"/>
        <v>7</v>
      </c>
      <c r="E906" s="15">
        <f t="shared" si="131"/>
        <v>1</v>
      </c>
      <c r="F906" s="15">
        <v>5963</v>
      </c>
      <c r="G906" s="15">
        <v>0</v>
      </c>
      <c r="H906" s="62">
        <f t="shared" si="132"/>
        <v>85.604407322062627</v>
      </c>
      <c r="I906" s="62">
        <f t="shared" si="134"/>
        <v>134</v>
      </c>
      <c r="J906" s="15">
        <f t="shared" si="126"/>
        <v>0</v>
      </c>
      <c r="K906" s="15">
        <f t="shared" si="133"/>
        <v>0</v>
      </c>
      <c r="L906" s="58">
        <f>'Luxjacky Assumptions Monthly'!$M$8*'Luxjacky Original'!G906</f>
        <v>0</v>
      </c>
      <c r="M906" s="58">
        <f>'Luxjacky Assumptions Monthly'!$M$6*'Luxjacky Assumptions Monthly'!$M$8*'Luxjacky Original'!F906</f>
        <v>2981.5</v>
      </c>
      <c r="N906" s="58">
        <f t="shared" si="127"/>
        <v>2981.5</v>
      </c>
      <c r="O906" s="58"/>
    </row>
    <row r="907" spans="1:15" x14ac:dyDescent="0.3">
      <c r="A907" s="60">
        <v>43275</v>
      </c>
      <c r="B907" s="15">
        <f t="shared" si="128"/>
        <v>2018</v>
      </c>
      <c r="C907" s="15">
        <f t="shared" si="129"/>
        <v>6</v>
      </c>
      <c r="D907" s="15">
        <f t="shared" si="130"/>
        <v>1</v>
      </c>
      <c r="E907" s="15">
        <f t="shared" si="131"/>
        <v>0</v>
      </c>
      <c r="F907" s="15">
        <v>5878</v>
      </c>
      <c r="G907" s="15">
        <v>0</v>
      </c>
      <c r="H907" s="62">
        <f t="shared" si="132"/>
        <v>169.7682931273882</v>
      </c>
      <c r="I907" s="62">
        <f t="shared" si="134"/>
        <v>85</v>
      </c>
      <c r="J907" s="15">
        <f t="shared" si="126"/>
        <v>0</v>
      </c>
      <c r="K907" s="15">
        <f t="shared" si="133"/>
        <v>0</v>
      </c>
      <c r="L907" s="58">
        <f>'Luxjacky Assumptions Monthly'!$M$8*'Luxjacky Original'!G907</f>
        <v>0</v>
      </c>
      <c r="M907" s="58">
        <f>'Luxjacky Assumptions Monthly'!$M$6*'Luxjacky Assumptions Monthly'!$M$8*'Luxjacky Original'!F907</f>
        <v>2939</v>
      </c>
      <c r="N907" s="58">
        <f t="shared" si="127"/>
        <v>2939</v>
      </c>
      <c r="O907" s="58"/>
    </row>
    <row r="908" spans="1:15" x14ac:dyDescent="0.3">
      <c r="A908" s="60">
        <v>43276</v>
      </c>
      <c r="B908" s="15">
        <f t="shared" si="128"/>
        <v>2018</v>
      </c>
      <c r="C908" s="15">
        <f t="shared" si="129"/>
        <v>6</v>
      </c>
      <c r="D908" s="15">
        <f t="shared" si="130"/>
        <v>2</v>
      </c>
      <c r="E908" s="15">
        <f t="shared" si="131"/>
        <v>0</v>
      </c>
      <c r="F908" s="15">
        <v>5718</v>
      </c>
      <c r="G908" s="15">
        <v>0</v>
      </c>
      <c r="H908" s="62">
        <f t="shared" si="132"/>
        <v>174.38597536916456</v>
      </c>
      <c r="I908" s="62">
        <f t="shared" si="134"/>
        <v>160</v>
      </c>
      <c r="J908" s="15">
        <f t="shared" si="126"/>
        <v>0</v>
      </c>
      <c r="K908" s="15">
        <f t="shared" si="133"/>
        <v>0</v>
      </c>
      <c r="L908" s="58">
        <f>'Luxjacky Assumptions Monthly'!$M$8*'Luxjacky Original'!G908</f>
        <v>0</v>
      </c>
      <c r="M908" s="58">
        <f>'Luxjacky Assumptions Monthly'!$M$6*'Luxjacky Assumptions Monthly'!$M$8*'Luxjacky Original'!F908</f>
        <v>2859</v>
      </c>
      <c r="N908" s="58">
        <f t="shared" si="127"/>
        <v>2859</v>
      </c>
      <c r="O908" s="58"/>
    </row>
    <row r="909" spans="1:15" x14ac:dyDescent="0.3">
      <c r="A909" s="60">
        <v>43277</v>
      </c>
      <c r="B909" s="15">
        <f t="shared" si="128"/>
        <v>2018</v>
      </c>
      <c r="C909" s="15">
        <f t="shared" si="129"/>
        <v>6</v>
      </c>
      <c r="D909" s="15">
        <f t="shared" si="130"/>
        <v>3</v>
      </c>
      <c r="E909" s="15">
        <f t="shared" si="131"/>
        <v>0</v>
      </c>
      <c r="F909" s="15">
        <v>5544</v>
      </c>
      <c r="G909" s="15">
        <v>0</v>
      </c>
      <c r="H909" s="62">
        <f t="shared" si="132"/>
        <v>171.77536765442599</v>
      </c>
      <c r="I909" s="62">
        <f t="shared" si="134"/>
        <v>174</v>
      </c>
      <c r="J909" s="15">
        <f t="shared" si="126"/>
        <v>0</v>
      </c>
      <c r="K909" s="15">
        <f t="shared" si="133"/>
        <v>0</v>
      </c>
      <c r="L909" s="58">
        <f>'Luxjacky Assumptions Monthly'!$M$8*'Luxjacky Original'!G909</f>
        <v>0</v>
      </c>
      <c r="M909" s="58">
        <f>'Luxjacky Assumptions Monthly'!$M$6*'Luxjacky Assumptions Monthly'!$M$8*'Luxjacky Original'!F909</f>
        <v>2772</v>
      </c>
      <c r="N909" s="58">
        <f t="shared" si="127"/>
        <v>2772</v>
      </c>
      <c r="O909" s="58"/>
    </row>
    <row r="910" spans="1:15" x14ac:dyDescent="0.3">
      <c r="A910" s="60">
        <v>43278</v>
      </c>
      <c r="B910" s="15">
        <f t="shared" si="128"/>
        <v>2018</v>
      </c>
      <c r="C910" s="15">
        <f t="shared" si="129"/>
        <v>6</v>
      </c>
      <c r="D910" s="15">
        <f t="shared" si="130"/>
        <v>4</v>
      </c>
      <c r="E910" s="15">
        <f t="shared" si="131"/>
        <v>0</v>
      </c>
      <c r="F910" s="15">
        <v>5381</v>
      </c>
      <c r="G910" s="15">
        <v>0</v>
      </c>
      <c r="H910" s="62">
        <f t="shared" si="132"/>
        <v>161.14679824179433</v>
      </c>
      <c r="I910" s="62">
        <f t="shared" si="134"/>
        <v>163</v>
      </c>
      <c r="J910" s="15">
        <f t="shared" si="126"/>
        <v>0</v>
      </c>
      <c r="K910" s="15">
        <f t="shared" si="133"/>
        <v>0</v>
      </c>
      <c r="L910" s="58">
        <f>'Luxjacky Assumptions Monthly'!$M$8*'Luxjacky Original'!G910</f>
        <v>0</v>
      </c>
      <c r="M910" s="58">
        <f>'Luxjacky Assumptions Monthly'!$M$6*'Luxjacky Assumptions Monthly'!$M$8*'Luxjacky Original'!F910</f>
        <v>2690.5</v>
      </c>
      <c r="N910" s="58">
        <f t="shared" si="127"/>
        <v>2690.5</v>
      </c>
      <c r="O910" s="58"/>
    </row>
    <row r="911" spans="1:15" x14ac:dyDescent="0.3">
      <c r="A911" s="60">
        <v>43279</v>
      </c>
      <c r="B911" s="15">
        <f t="shared" si="128"/>
        <v>2018</v>
      </c>
      <c r="C911" s="15">
        <f t="shared" si="129"/>
        <v>6</v>
      </c>
      <c r="D911" s="15">
        <f t="shared" si="130"/>
        <v>5</v>
      </c>
      <c r="E911" s="15">
        <f t="shared" si="131"/>
        <v>0</v>
      </c>
      <c r="F911" s="15">
        <v>5219</v>
      </c>
      <c r="G911" s="15">
        <v>0</v>
      </c>
      <c r="H911" s="62">
        <f t="shared" si="132"/>
        <v>141.89562174613698</v>
      </c>
      <c r="I911" s="62">
        <f t="shared" si="134"/>
        <v>162</v>
      </c>
      <c r="J911" s="15">
        <f t="shared" si="126"/>
        <v>0</v>
      </c>
      <c r="K911" s="15">
        <f t="shared" si="133"/>
        <v>0</v>
      </c>
      <c r="L911" s="58">
        <f>'Luxjacky Assumptions Monthly'!$M$8*'Luxjacky Original'!G911</f>
        <v>0</v>
      </c>
      <c r="M911" s="58">
        <f>'Luxjacky Assumptions Monthly'!$M$6*'Luxjacky Assumptions Monthly'!$M$8*'Luxjacky Original'!F911</f>
        <v>2609.5</v>
      </c>
      <c r="N911" s="58">
        <f t="shared" si="127"/>
        <v>2609.5</v>
      </c>
      <c r="O911" s="58"/>
    </row>
    <row r="912" spans="1:15" x14ac:dyDescent="0.3">
      <c r="A912" s="60">
        <v>43280</v>
      </c>
      <c r="B912" s="15">
        <f t="shared" si="128"/>
        <v>2018</v>
      </c>
      <c r="C912" s="15">
        <f t="shared" si="129"/>
        <v>6</v>
      </c>
      <c r="D912" s="15">
        <f t="shared" si="130"/>
        <v>6</v>
      </c>
      <c r="E912" s="15">
        <f t="shared" si="131"/>
        <v>1</v>
      </c>
      <c r="F912" s="15">
        <v>5073</v>
      </c>
      <c r="G912" s="15">
        <v>0</v>
      </c>
      <c r="H912" s="62">
        <f t="shared" si="132"/>
        <v>123.52388573206301</v>
      </c>
      <c r="I912" s="62">
        <f t="shared" si="134"/>
        <v>146</v>
      </c>
      <c r="J912" s="15">
        <f t="shared" si="126"/>
        <v>0</v>
      </c>
      <c r="K912" s="15">
        <f t="shared" si="133"/>
        <v>0</v>
      </c>
      <c r="L912" s="58">
        <f>'Luxjacky Assumptions Monthly'!$M$8*'Luxjacky Original'!G912</f>
        <v>0</v>
      </c>
      <c r="M912" s="58">
        <f>'Luxjacky Assumptions Monthly'!$M$6*'Luxjacky Assumptions Monthly'!$M$8*'Luxjacky Original'!F912</f>
        <v>2536.5</v>
      </c>
      <c r="N912" s="58">
        <f t="shared" si="127"/>
        <v>2536.5</v>
      </c>
      <c r="O912" s="58"/>
    </row>
    <row r="913" spans="1:15" x14ac:dyDescent="0.3">
      <c r="A913" s="60">
        <v>43281</v>
      </c>
      <c r="B913" s="15">
        <f t="shared" si="128"/>
        <v>2018</v>
      </c>
      <c r="C913" s="15">
        <f t="shared" si="129"/>
        <v>6</v>
      </c>
      <c r="D913" s="15">
        <f t="shared" si="130"/>
        <v>7</v>
      </c>
      <c r="E913" s="15">
        <f t="shared" si="131"/>
        <v>1</v>
      </c>
      <c r="F913" s="15">
        <v>4941</v>
      </c>
      <c r="G913" s="15">
        <v>0</v>
      </c>
      <c r="H913" s="62">
        <f t="shared" si="132"/>
        <v>85.604407322062627</v>
      </c>
      <c r="I913" s="62">
        <f t="shared" si="134"/>
        <v>132</v>
      </c>
      <c r="J913" s="15">
        <f t="shared" si="126"/>
        <v>0</v>
      </c>
      <c r="K913" s="15">
        <f t="shared" si="133"/>
        <v>0</v>
      </c>
      <c r="L913" s="58">
        <f>'Luxjacky Assumptions Monthly'!$M$8*'Luxjacky Original'!G913</f>
        <v>0</v>
      </c>
      <c r="M913" s="58">
        <f>'Luxjacky Assumptions Monthly'!$M$6*'Luxjacky Assumptions Monthly'!$M$8*'Luxjacky Original'!F913</f>
        <v>2470.5</v>
      </c>
      <c r="N913" s="58">
        <f t="shared" si="127"/>
        <v>2470.5</v>
      </c>
      <c r="O913" s="58"/>
    </row>
    <row r="914" spans="1:15" x14ac:dyDescent="0.3">
      <c r="A914" s="60">
        <v>43282</v>
      </c>
      <c r="B914" s="15">
        <f t="shared" si="128"/>
        <v>2018</v>
      </c>
      <c r="C914" s="15">
        <f t="shared" si="129"/>
        <v>7</v>
      </c>
      <c r="D914" s="15">
        <f t="shared" si="130"/>
        <v>1</v>
      </c>
      <c r="E914" s="15">
        <f t="shared" si="131"/>
        <v>0</v>
      </c>
      <c r="F914" s="15">
        <v>4851</v>
      </c>
      <c r="G914" s="15">
        <v>0</v>
      </c>
      <c r="H914" s="62">
        <f t="shared" si="132"/>
        <v>172.11758535329426</v>
      </c>
      <c r="I914" s="62">
        <f t="shared" si="134"/>
        <v>90</v>
      </c>
      <c r="J914" s="15">
        <f t="shared" si="126"/>
        <v>0</v>
      </c>
      <c r="K914" s="15">
        <f t="shared" si="133"/>
        <v>0</v>
      </c>
      <c r="L914" s="58">
        <f>'Luxjacky Assumptions Monthly'!$M$8*'Luxjacky Original'!G914</f>
        <v>0</v>
      </c>
      <c r="M914" s="58">
        <f>'Luxjacky Assumptions Monthly'!$M$6*'Luxjacky Assumptions Monthly'!$M$8*'Luxjacky Original'!F914</f>
        <v>2425.5</v>
      </c>
      <c r="N914" s="58">
        <f t="shared" si="127"/>
        <v>2425.5</v>
      </c>
      <c r="O914" s="58"/>
    </row>
    <row r="915" spans="1:15" x14ac:dyDescent="0.3">
      <c r="A915" s="60">
        <v>43283</v>
      </c>
      <c r="B915" s="15">
        <f t="shared" si="128"/>
        <v>2018</v>
      </c>
      <c r="C915" s="15">
        <f t="shared" si="129"/>
        <v>7</v>
      </c>
      <c r="D915" s="15">
        <f t="shared" si="130"/>
        <v>2</v>
      </c>
      <c r="E915" s="15">
        <f t="shared" si="131"/>
        <v>0</v>
      </c>
      <c r="F915" s="15">
        <v>4685</v>
      </c>
      <c r="G915" s="15">
        <v>0</v>
      </c>
      <c r="H915" s="62">
        <f t="shared" si="132"/>
        <v>176.73526759507061</v>
      </c>
      <c r="I915" s="62">
        <f t="shared" si="134"/>
        <v>166</v>
      </c>
      <c r="J915" s="15">
        <f t="shared" si="126"/>
        <v>0</v>
      </c>
      <c r="K915" s="15">
        <f t="shared" si="133"/>
        <v>0</v>
      </c>
      <c r="L915" s="58">
        <f>'Luxjacky Assumptions Monthly'!$M$8*'Luxjacky Original'!G915</f>
        <v>0</v>
      </c>
      <c r="M915" s="58">
        <f>'Luxjacky Assumptions Monthly'!$M$6*'Luxjacky Assumptions Monthly'!$M$8*'Luxjacky Original'!F915</f>
        <v>2342.5</v>
      </c>
      <c r="N915" s="58">
        <f t="shared" si="127"/>
        <v>2342.5</v>
      </c>
      <c r="O915" s="58"/>
    </row>
    <row r="916" spans="1:15" x14ac:dyDescent="0.3">
      <c r="A916" s="60">
        <v>43284</v>
      </c>
      <c r="B916" s="15">
        <f t="shared" si="128"/>
        <v>2018</v>
      </c>
      <c r="C916" s="15">
        <f t="shared" si="129"/>
        <v>7</v>
      </c>
      <c r="D916" s="15">
        <f t="shared" si="130"/>
        <v>3</v>
      </c>
      <c r="E916" s="15">
        <f t="shared" si="131"/>
        <v>0</v>
      </c>
      <c r="F916" s="15">
        <v>4507</v>
      </c>
      <c r="G916" s="15">
        <v>0</v>
      </c>
      <c r="H916" s="62">
        <f t="shared" si="132"/>
        <v>174.12465988033208</v>
      </c>
      <c r="I916" s="62">
        <f t="shared" si="134"/>
        <v>178</v>
      </c>
      <c r="J916" s="15">
        <f t="shared" si="126"/>
        <v>0</v>
      </c>
      <c r="K916" s="15">
        <f t="shared" si="133"/>
        <v>0</v>
      </c>
      <c r="L916" s="58">
        <f>'Luxjacky Assumptions Monthly'!$M$8*'Luxjacky Original'!G916</f>
        <v>0</v>
      </c>
      <c r="M916" s="58">
        <f>'Luxjacky Assumptions Monthly'!$M$6*'Luxjacky Assumptions Monthly'!$M$8*'Luxjacky Original'!F916</f>
        <v>2253.5</v>
      </c>
      <c r="N916" s="58">
        <f t="shared" si="127"/>
        <v>2253.5</v>
      </c>
      <c r="O916" s="58"/>
    </row>
    <row r="917" spans="1:15" x14ac:dyDescent="0.3">
      <c r="A917" s="60">
        <v>43285</v>
      </c>
      <c r="B917" s="15">
        <f t="shared" si="128"/>
        <v>2018</v>
      </c>
      <c r="C917" s="15">
        <f t="shared" si="129"/>
        <v>7</v>
      </c>
      <c r="D917" s="15">
        <f t="shared" si="130"/>
        <v>4</v>
      </c>
      <c r="E917" s="15">
        <f t="shared" si="131"/>
        <v>0</v>
      </c>
      <c r="F917" s="15">
        <v>4328</v>
      </c>
      <c r="G917" s="15">
        <v>0</v>
      </c>
      <c r="H917" s="62">
        <f t="shared" si="132"/>
        <v>163.49609046770041</v>
      </c>
      <c r="I917" s="62">
        <f t="shared" si="134"/>
        <v>179</v>
      </c>
      <c r="J917" s="15">
        <f t="shared" si="126"/>
        <v>0</v>
      </c>
      <c r="K917" s="15">
        <f t="shared" si="133"/>
        <v>0</v>
      </c>
      <c r="L917" s="58">
        <f>'Luxjacky Assumptions Monthly'!$M$8*'Luxjacky Original'!G917</f>
        <v>0</v>
      </c>
      <c r="M917" s="58">
        <f>'Luxjacky Assumptions Monthly'!$M$6*'Luxjacky Assumptions Monthly'!$M$8*'Luxjacky Original'!F917</f>
        <v>2164</v>
      </c>
      <c r="N917" s="58">
        <f t="shared" si="127"/>
        <v>2164</v>
      </c>
      <c r="O917" s="58"/>
    </row>
    <row r="918" spans="1:15" x14ac:dyDescent="0.3">
      <c r="A918" s="60">
        <v>43286</v>
      </c>
      <c r="B918" s="15">
        <f t="shared" si="128"/>
        <v>2018</v>
      </c>
      <c r="C918" s="15">
        <f t="shared" si="129"/>
        <v>7</v>
      </c>
      <c r="D918" s="15">
        <f t="shared" si="130"/>
        <v>5</v>
      </c>
      <c r="E918" s="15">
        <f t="shared" si="131"/>
        <v>0</v>
      </c>
      <c r="F918" s="15">
        <v>4163</v>
      </c>
      <c r="G918" s="15">
        <v>0</v>
      </c>
      <c r="H918" s="62">
        <f t="shared" si="132"/>
        <v>144.24491397204307</v>
      </c>
      <c r="I918" s="62">
        <f t="shared" si="134"/>
        <v>165</v>
      </c>
      <c r="J918" s="15">
        <f t="shared" si="126"/>
        <v>0</v>
      </c>
      <c r="K918" s="15">
        <f t="shared" si="133"/>
        <v>0</v>
      </c>
      <c r="L918" s="58">
        <f>'Luxjacky Assumptions Monthly'!$M$8*'Luxjacky Original'!G918</f>
        <v>0</v>
      </c>
      <c r="M918" s="58">
        <f>'Luxjacky Assumptions Monthly'!$M$6*'Luxjacky Assumptions Monthly'!$M$8*'Luxjacky Original'!F918</f>
        <v>2081.5</v>
      </c>
      <c r="N918" s="58">
        <f t="shared" si="127"/>
        <v>2081.5</v>
      </c>
      <c r="O918" s="58"/>
    </row>
    <row r="919" spans="1:15" x14ac:dyDescent="0.3">
      <c r="A919" s="60">
        <v>43287</v>
      </c>
      <c r="B919" s="15">
        <f t="shared" si="128"/>
        <v>2018</v>
      </c>
      <c r="C919" s="15">
        <f t="shared" si="129"/>
        <v>7</v>
      </c>
      <c r="D919" s="15">
        <f t="shared" si="130"/>
        <v>6</v>
      </c>
      <c r="E919" s="15">
        <f t="shared" si="131"/>
        <v>1</v>
      </c>
      <c r="F919" s="15">
        <v>4008</v>
      </c>
      <c r="G919" s="15">
        <v>0</v>
      </c>
      <c r="H919" s="62">
        <f t="shared" si="132"/>
        <v>125.87317795796908</v>
      </c>
      <c r="I919" s="62">
        <f t="shared" si="134"/>
        <v>155</v>
      </c>
      <c r="J919" s="15">
        <f t="shared" si="126"/>
        <v>0</v>
      </c>
      <c r="K919" s="15">
        <f t="shared" si="133"/>
        <v>0</v>
      </c>
      <c r="L919" s="58">
        <f>'Luxjacky Assumptions Monthly'!$M$8*'Luxjacky Original'!G919</f>
        <v>0</v>
      </c>
      <c r="M919" s="58">
        <f>'Luxjacky Assumptions Monthly'!$M$6*'Luxjacky Assumptions Monthly'!$M$8*'Luxjacky Original'!F919</f>
        <v>2004</v>
      </c>
      <c r="N919" s="58">
        <f t="shared" si="127"/>
        <v>2004</v>
      </c>
      <c r="O919" s="58"/>
    </row>
    <row r="920" spans="1:15" x14ac:dyDescent="0.3">
      <c r="A920" s="60">
        <v>43288</v>
      </c>
      <c r="B920" s="15">
        <f t="shared" si="128"/>
        <v>2018</v>
      </c>
      <c r="C920" s="15">
        <f t="shared" si="129"/>
        <v>7</v>
      </c>
      <c r="D920" s="15">
        <f t="shared" si="130"/>
        <v>7</v>
      </c>
      <c r="E920" s="15">
        <f t="shared" si="131"/>
        <v>1</v>
      </c>
      <c r="F920" s="15">
        <v>3882</v>
      </c>
      <c r="G920" s="15">
        <v>0</v>
      </c>
      <c r="H920" s="62">
        <f t="shared" si="132"/>
        <v>87.953699547968711</v>
      </c>
      <c r="I920" s="62">
        <f t="shared" si="134"/>
        <v>126</v>
      </c>
      <c r="J920" s="15">
        <f t="shared" si="126"/>
        <v>0</v>
      </c>
      <c r="K920" s="15">
        <f t="shared" si="133"/>
        <v>0</v>
      </c>
      <c r="L920" s="58">
        <f>'Luxjacky Assumptions Monthly'!$M$8*'Luxjacky Original'!G920</f>
        <v>0</v>
      </c>
      <c r="M920" s="58">
        <f>'Luxjacky Assumptions Monthly'!$M$6*'Luxjacky Assumptions Monthly'!$M$8*'Luxjacky Original'!F920</f>
        <v>1941</v>
      </c>
      <c r="N920" s="58">
        <f t="shared" si="127"/>
        <v>1941</v>
      </c>
      <c r="O920" s="58"/>
    </row>
    <row r="921" spans="1:15" x14ac:dyDescent="0.3">
      <c r="A921" s="60">
        <v>43289</v>
      </c>
      <c r="B921" s="15">
        <f t="shared" si="128"/>
        <v>2018</v>
      </c>
      <c r="C921" s="15">
        <f t="shared" si="129"/>
        <v>7</v>
      </c>
      <c r="D921" s="15">
        <f t="shared" si="130"/>
        <v>1</v>
      </c>
      <c r="E921" s="15">
        <f t="shared" si="131"/>
        <v>0</v>
      </c>
      <c r="F921" s="15">
        <v>3790</v>
      </c>
      <c r="G921" s="15">
        <v>0</v>
      </c>
      <c r="H921" s="62">
        <f t="shared" si="132"/>
        <v>172.11758535329426</v>
      </c>
      <c r="I921" s="62">
        <f t="shared" si="134"/>
        <v>92</v>
      </c>
      <c r="J921" s="15">
        <f t="shared" si="126"/>
        <v>0</v>
      </c>
      <c r="K921" s="15">
        <f t="shared" si="133"/>
        <v>0</v>
      </c>
      <c r="L921" s="58">
        <f>'Luxjacky Assumptions Monthly'!$M$8*'Luxjacky Original'!G921</f>
        <v>0</v>
      </c>
      <c r="M921" s="58">
        <f>'Luxjacky Assumptions Monthly'!$M$6*'Luxjacky Assumptions Monthly'!$M$8*'Luxjacky Original'!F921</f>
        <v>1895</v>
      </c>
      <c r="N921" s="58">
        <f t="shared" si="127"/>
        <v>1895</v>
      </c>
      <c r="O921" s="58"/>
    </row>
    <row r="922" spans="1:15" x14ac:dyDescent="0.3">
      <c r="A922" s="60">
        <v>43290</v>
      </c>
      <c r="B922" s="15">
        <f t="shared" si="128"/>
        <v>2018</v>
      </c>
      <c r="C922" s="15">
        <f t="shared" si="129"/>
        <v>7</v>
      </c>
      <c r="D922" s="15">
        <f t="shared" si="130"/>
        <v>2</v>
      </c>
      <c r="E922" s="15">
        <f t="shared" si="131"/>
        <v>0</v>
      </c>
      <c r="F922" s="15">
        <v>3606</v>
      </c>
      <c r="G922" s="15">
        <v>0</v>
      </c>
      <c r="H922" s="62">
        <f t="shared" si="132"/>
        <v>176.73526759507061</v>
      </c>
      <c r="I922" s="62">
        <f t="shared" si="134"/>
        <v>184</v>
      </c>
      <c r="J922" s="15">
        <f t="shared" si="126"/>
        <v>0</v>
      </c>
      <c r="K922" s="15">
        <f t="shared" si="133"/>
        <v>0</v>
      </c>
      <c r="L922" s="58">
        <f>'Luxjacky Assumptions Monthly'!$M$8*'Luxjacky Original'!G922</f>
        <v>0</v>
      </c>
      <c r="M922" s="58">
        <f>'Luxjacky Assumptions Monthly'!$M$6*'Luxjacky Assumptions Monthly'!$M$8*'Luxjacky Original'!F922</f>
        <v>1803</v>
      </c>
      <c r="N922" s="58">
        <f t="shared" si="127"/>
        <v>1803</v>
      </c>
      <c r="O922" s="58"/>
    </row>
    <row r="923" spans="1:15" x14ac:dyDescent="0.3">
      <c r="A923" s="60">
        <v>43291</v>
      </c>
      <c r="B923" s="15">
        <f t="shared" si="128"/>
        <v>2018</v>
      </c>
      <c r="C923" s="15">
        <f t="shared" si="129"/>
        <v>7</v>
      </c>
      <c r="D923" s="15">
        <f t="shared" si="130"/>
        <v>3</v>
      </c>
      <c r="E923" s="15">
        <f t="shared" si="131"/>
        <v>0</v>
      </c>
      <c r="F923" s="15">
        <v>3418</v>
      </c>
      <c r="G923" s="15">
        <v>0</v>
      </c>
      <c r="H923" s="62">
        <f t="shared" si="132"/>
        <v>174.12465988033208</v>
      </c>
      <c r="I923" s="62">
        <f t="shared" si="134"/>
        <v>188</v>
      </c>
      <c r="J923" s="15">
        <f t="shared" si="126"/>
        <v>0</v>
      </c>
      <c r="K923" s="15">
        <f t="shared" si="133"/>
        <v>0</v>
      </c>
      <c r="L923" s="58">
        <f>'Luxjacky Assumptions Monthly'!$M$8*'Luxjacky Original'!G923</f>
        <v>0</v>
      </c>
      <c r="M923" s="58">
        <f>'Luxjacky Assumptions Monthly'!$M$6*'Luxjacky Assumptions Monthly'!$M$8*'Luxjacky Original'!F923</f>
        <v>1709</v>
      </c>
      <c r="N923" s="58">
        <f t="shared" si="127"/>
        <v>1709</v>
      </c>
      <c r="O923" s="58"/>
    </row>
    <row r="924" spans="1:15" x14ac:dyDescent="0.3">
      <c r="A924" s="60">
        <v>43292</v>
      </c>
      <c r="B924" s="15">
        <f t="shared" si="128"/>
        <v>2018</v>
      </c>
      <c r="C924" s="15">
        <f t="shared" si="129"/>
        <v>7</v>
      </c>
      <c r="D924" s="15">
        <f t="shared" si="130"/>
        <v>4</v>
      </c>
      <c r="E924" s="15">
        <f t="shared" si="131"/>
        <v>0</v>
      </c>
      <c r="F924" s="15">
        <v>3235</v>
      </c>
      <c r="G924" s="15">
        <v>0</v>
      </c>
      <c r="H924" s="62">
        <f t="shared" si="132"/>
        <v>163.49609046770041</v>
      </c>
      <c r="I924" s="62">
        <f t="shared" si="134"/>
        <v>183</v>
      </c>
      <c r="J924" s="15">
        <f t="shared" si="126"/>
        <v>0</v>
      </c>
      <c r="K924" s="15">
        <f t="shared" si="133"/>
        <v>0</v>
      </c>
      <c r="L924" s="58">
        <f>'Luxjacky Assumptions Monthly'!$M$8*'Luxjacky Original'!G924</f>
        <v>0</v>
      </c>
      <c r="M924" s="58">
        <f>'Luxjacky Assumptions Monthly'!$M$6*'Luxjacky Assumptions Monthly'!$M$8*'Luxjacky Original'!F924</f>
        <v>1617.5</v>
      </c>
      <c r="N924" s="58">
        <f t="shared" si="127"/>
        <v>1617.5</v>
      </c>
      <c r="O924" s="58"/>
    </row>
    <row r="925" spans="1:15" x14ac:dyDescent="0.3">
      <c r="A925" s="60">
        <v>43293</v>
      </c>
      <c r="B925" s="15">
        <f t="shared" si="128"/>
        <v>2018</v>
      </c>
      <c r="C925" s="15">
        <f t="shared" si="129"/>
        <v>7</v>
      </c>
      <c r="D925" s="15">
        <f t="shared" si="130"/>
        <v>5</v>
      </c>
      <c r="E925" s="15">
        <f t="shared" si="131"/>
        <v>0</v>
      </c>
      <c r="F925" s="15">
        <v>3069</v>
      </c>
      <c r="G925" s="15">
        <v>0</v>
      </c>
      <c r="H925" s="62">
        <f t="shared" si="132"/>
        <v>144.24491397204307</v>
      </c>
      <c r="I925" s="62">
        <f t="shared" si="134"/>
        <v>166</v>
      </c>
      <c r="J925" s="15">
        <f t="shared" ref="J925:J988" si="135">IF(G925&gt;0,1,0)</f>
        <v>0</v>
      </c>
      <c r="K925" s="15">
        <f t="shared" si="133"/>
        <v>0</v>
      </c>
      <c r="L925" s="58">
        <f>'Luxjacky Assumptions Monthly'!$M$8*'Luxjacky Original'!G925</f>
        <v>0</v>
      </c>
      <c r="M925" s="58">
        <f>'Luxjacky Assumptions Monthly'!$M$6*'Luxjacky Assumptions Monthly'!$M$8*'Luxjacky Original'!F925</f>
        <v>1534.5</v>
      </c>
      <c r="N925" s="58">
        <f t="shared" ref="N925:N988" si="136">SUM(K925:M925)</f>
        <v>1534.5</v>
      </c>
      <c r="O925" s="58"/>
    </row>
    <row r="926" spans="1:15" x14ac:dyDescent="0.3">
      <c r="A926" s="60">
        <v>43294</v>
      </c>
      <c r="B926" s="15">
        <f t="shared" si="128"/>
        <v>2018</v>
      </c>
      <c r="C926" s="15">
        <f t="shared" si="129"/>
        <v>7</v>
      </c>
      <c r="D926" s="15">
        <f t="shared" si="130"/>
        <v>6</v>
      </c>
      <c r="E926" s="15">
        <f t="shared" si="131"/>
        <v>1</v>
      </c>
      <c r="F926" s="15">
        <v>2934</v>
      </c>
      <c r="G926" s="15">
        <v>0</v>
      </c>
      <c r="H926" s="62">
        <f t="shared" si="132"/>
        <v>125.87317795796908</v>
      </c>
      <c r="I926" s="62">
        <f t="shared" si="134"/>
        <v>135</v>
      </c>
      <c r="J926" s="15">
        <f t="shared" si="135"/>
        <v>0</v>
      </c>
      <c r="K926" s="15">
        <f t="shared" si="133"/>
        <v>0</v>
      </c>
      <c r="L926" s="58">
        <f>'Luxjacky Assumptions Monthly'!$M$8*'Luxjacky Original'!G926</f>
        <v>0</v>
      </c>
      <c r="M926" s="58">
        <f>'Luxjacky Assumptions Monthly'!$M$6*'Luxjacky Assumptions Monthly'!$M$8*'Luxjacky Original'!F926</f>
        <v>1467</v>
      </c>
      <c r="N926" s="58">
        <f t="shared" si="136"/>
        <v>1467</v>
      </c>
      <c r="O926" s="58"/>
    </row>
    <row r="927" spans="1:15" x14ac:dyDescent="0.3">
      <c r="A927" s="60">
        <v>43295</v>
      </c>
      <c r="B927" s="15">
        <f t="shared" si="128"/>
        <v>2018</v>
      </c>
      <c r="C927" s="15">
        <f t="shared" si="129"/>
        <v>7</v>
      </c>
      <c r="D927" s="15">
        <f t="shared" si="130"/>
        <v>7</v>
      </c>
      <c r="E927" s="15">
        <f t="shared" si="131"/>
        <v>1</v>
      </c>
      <c r="F927" s="15">
        <v>2809</v>
      </c>
      <c r="G927" s="15">
        <v>0</v>
      </c>
      <c r="H927" s="62">
        <f t="shared" si="132"/>
        <v>87.953699547968711</v>
      </c>
      <c r="I927" s="62">
        <f t="shared" si="134"/>
        <v>125</v>
      </c>
      <c r="J927" s="15">
        <f t="shared" si="135"/>
        <v>0</v>
      </c>
      <c r="K927" s="15">
        <f t="shared" si="133"/>
        <v>0</v>
      </c>
      <c r="L927" s="58">
        <f>'Luxjacky Assumptions Monthly'!$M$8*'Luxjacky Original'!G927</f>
        <v>0</v>
      </c>
      <c r="M927" s="58">
        <f>'Luxjacky Assumptions Monthly'!$M$6*'Luxjacky Assumptions Monthly'!$M$8*'Luxjacky Original'!F927</f>
        <v>1404.5</v>
      </c>
      <c r="N927" s="58">
        <f t="shared" si="136"/>
        <v>1404.5</v>
      </c>
      <c r="O927" s="58"/>
    </row>
    <row r="928" spans="1:15" x14ac:dyDescent="0.3">
      <c r="A928" s="60">
        <v>43296</v>
      </c>
      <c r="B928" s="15">
        <f t="shared" si="128"/>
        <v>2018</v>
      </c>
      <c r="C928" s="15">
        <f t="shared" si="129"/>
        <v>7</v>
      </c>
      <c r="D928" s="15">
        <f t="shared" si="130"/>
        <v>1</v>
      </c>
      <c r="E928" s="15">
        <f t="shared" si="131"/>
        <v>0</v>
      </c>
      <c r="F928" s="15">
        <v>2725</v>
      </c>
      <c r="G928" s="15">
        <v>0</v>
      </c>
      <c r="H928" s="62">
        <f t="shared" si="132"/>
        <v>172.11758535329426</v>
      </c>
      <c r="I928" s="62">
        <f t="shared" si="134"/>
        <v>84</v>
      </c>
      <c r="J928" s="15">
        <f t="shared" si="135"/>
        <v>0</v>
      </c>
      <c r="K928" s="15">
        <f t="shared" si="133"/>
        <v>0</v>
      </c>
      <c r="L928" s="58">
        <f>'Luxjacky Assumptions Monthly'!$M$8*'Luxjacky Original'!G928</f>
        <v>0</v>
      </c>
      <c r="M928" s="58">
        <f>'Luxjacky Assumptions Monthly'!$M$6*'Luxjacky Assumptions Monthly'!$M$8*'Luxjacky Original'!F928</f>
        <v>1362.5</v>
      </c>
      <c r="N928" s="58">
        <f t="shared" si="136"/>
        <v>1362.5</v>
      </c>
      <c r="O928" s="58"/>
    </row>
    <row r="929" spans="1:15" x14ac:dyDescent="0.3">
      <c r="A929" s="60">
        <v>43297</v>
      </c>
      <c r="B929" s="15">
        <f t="shared" si="128"/>
        <v>2018</v>
      </c>
      <c r="C929" s="15">
        <f t="shared" si="129"/>
        <v>7</v>
      </c>
      <c r="D929" s="15">
        <f t="shared" si="130"/>
        <v>2</v>
      </c>
      <c r="E929" s="15">
        <f t="shared" si="131"/>
        <v>0</v>
      </c>
      <c r="F929" s="15">
        <v>2543</v>
      </c>
      <c r="G929" s="15">
        <v>0</v>
      </c>
      <c r="H929" s="62">
        <f t="shared" si="132"/>
        <v>176.73526759507061</v>
      </c>
      <c r="I929" s="62">
        <f t="shared" si="134"/>
        <v>182</v>
      </c>
      <c r="J929" s="15">
        <f t="shared" si="135"/>
        <v>0</v>
      </c>
      <c r="K929" s="15">
        <f t="shared" si="133"/>
        <v>0</v>
      </c>
      <c r="L929" s="58">
        <f>'Luxjacky Assumptions Monthly'!$M$8*'Luxjacky Original'!G929</f>
        <v>0</v>
      </c>
      <c r="M929" s="58">
        <f>'Luxjacky Assumptions Monthly'!$M$6*'Luxjacky Assumptions Monthly'!$M$8*'Luxjacky Original'!F929</f>
        <v>1271.5</v>
      </c>
      <c r="N929" s="58">
        <f t="shared" si="136"/>
        <v>1271.5</v>
      </c>
      <c r="O929" s="58"/>
    </row>
    <row r="930" spans="1:15" x14ac:dyDescent="0.3">
      <c r="A930" s="60">
        <v>43298</v>
      </c>
      <c r="B930" s="15">
        <f t="shared" si="128"/>
        <v>2018</v>
      </c>
      <c r="C930" s="15">
        <f t="shared" si="129"/>
        <v>7</v>
      </c>
      <c r="D930" s="15">
        <f t="shared" si="130"/>
        <v>3</v>
      </c>
      <c r="E930" s="15">
        <f t="shared" si="131"/>
        <v>0</v>
      </c>
      <c r="F930" s="15">
        <v>2373</v>
      </c>
      <c r="G930" s="15">
        <v>0</v>
      </c>
      <c r="H930" s="62">
        <f t="shared" si="132"/>
        <v>174.12465988033208</v>
      </c>
      <c r="I930" s="62">
        <f t="shared" si="134"/>
        <v>170</v>
      </c>
      <c r="J930" s="15">
        <f t="shared" si="135"/>
        <v>0</v>
      </c>
      <c r="K930" s="15">
        <f t="shared" si="133"/>
        <v>0</v>
      </c>
      <c r="L930" s="58">
        <f>'Luxjacky Assumptions Monthly'!$M$8*'Luxjacky Original'!G930</f>
        <v>0</v>
      </c>
      <c r="M930" s="58">
        <f>'Luxjacky Assumptions Monthly'!$M$6*'Luxjacky Assumptions Monthly'!$M$8*'Luxjacky Original'!F930</f>
        <v>1186.5</v>
      </c>
      <c r="N930" s="58">
        <f t="shared" si="136"/>
        <v>1186.5</v>
      </c>
      <c r="O930" s="58"/>
    </row>
    <row r="931" spans="1:15" x14ac:dyDescent="0.3">
      <c r="A931" s="60">
        <v>43299</v>
      </c>
      <c r="B931" s="15">
        <f t="shared" si="128"/>
        <v>2018</v>
      </c>
      <c r="C931" s="15">
        <f t="shared" si="129"/>
        <v>7</v>
      </c>
      <c r="D931" s="15">
        <f t="shared" si="130"/>
        <v>4</v>
      </c>
      <c r="E931" s="15">
        <f t="shared" si="131"/>
        <v>0</v>
      </c>
      <c r="F931" s="15">
        <v>2208</v>
      </c>
      <c r="G931" s="15">
        <v>0</v>
      </c>
      <c r="H931" s="62">
        <f t="shared" si="132"/>
        <v>163.49609046770041</v>
      </c>
      <c r="I931" s="62">
        <f t="shared" si="134"/>
        <v>165</v>
      </c>
      <c r="J931" s="15">
        <f t="shared" si="135"/>
        <v>0</v>
      </c>
      <c r="K931" s="15">
        <f t="shared" si="133"/>
        <v>0</v>
      </c>
      <c r="L931" s="58">
        <f>'Luxjacky Assumptions Monthly'!$M$8*'Luxjacky Original'!G931</f>
        <v>0</v>
      </c>
      <c r="M931" s="58">
        <f>'Luxjacky Assumptions Monthly'!$M$6*'Luxjacky Assumptions Monthly'!$M$8*'Luxjacky Original'!F931</f>
        <v>1104</v>
      </c>
      <c r="N931" s="58">
        <f t="shared" si="136"/>
        <v>1104</v>
      </c>
      <c r="O931" s="58"/>
    </row>
    <row r="932" spans="1:15" x14ac:dyDescent="0.3">
      <c r="A932" s="60">
        <v>43300</v>
      </c>
      <c r="B932" s="15">
        <f t="shared" si="128"/>
        <v>2018</v>
      </c>
      <c r="C932" s="15">
        <f t="shared" si="129"/>
        <v>7</v>
      </c>
      <c r="D932" s="15">
        <f t="shared" si="130"/>
        <v>5</v>
      </c>
      <c r="E932" s="15">
        <f t="shared" si="131"/>
        <v>0</v>
      </c>
      <c r="F932" s="15">
        <v>2051</v>
      </c>
      <c r="G932" s="15">
        <v>0</v>
      </c>
      <c r="H932" s="62">
        <f t="shared" si="132"/>
        <v>144.24491397204307</v>
      </c>
      <c r="I932" s="62">
        <f t="shared" si="134"/>
        <v>157</v>
      </c>
      <c r="J932" s="15">
        <f t="shared" si="135"/>
        <v>0</v>
      </c>
      <c r="K932" s="15">
        <f t="shared" si="133"/>
        <v>0</v>
      </c>
      <c r="L932" s="58">
        <f>'Luxjacky Assumptions Monthly'!$M$8*'Luxjacky Original'!G932</f>
        <v>0</v>
      </c>
      <c r="M932" s="58">
        <f>'Luxjacky Assumptions Monthly'!$M$6*'Luxjacky Assumptions Monthly'!$M$8*'Luxjacky Original'!F932</f>
        <v>1025.5</v>
      </c>
      <c r="N932" s="58">
        <f t="shared" si="136"/>
        <v>1025.5</v>
      </c>
      <c r="O932" s="58"/>
    </row>
    <row r="933" spans="1:15" x14ac:dyDescent="0.3">
      <c r="A933" s="60">
        <v>43301</v>
      </c>
      <c r="B933" s="15">
        <f t="shared" si="128"/>
        <v>2018</v>
      </c>
      <c r="C933" s="15">
        <f t="shared" si="129"/>
        <v>7</v>
      </c>
      <c r="D933" s="15">
        <f t="shared" si="130"/>
        <v>6</v>
      </c>
      <c r="E933" s="15">
        <f t="shared" si="131"/>
        <v>1</v>
      </c>
      <c r="F933" s="15">
        <v>9302</v>
      </c>
      <c r="G933" s="15">
        <v>7395</v>
      </c>
      <c r="H933" s="62">
        <f t="shared" si="132"/>
        <v>125.87317795796908</v>
      </c>
      <c r="I933" s="62">
        <f t="shared" si="134"/>
        <v>144</v>
      </c>
      <c r="J933" s="15">
        <f t="shared" si="135"/>
        <v>1</v>
      </c>
      <c r="K933" s="15">
        <f t="shared" si="133"/>
        <v>4000</v>
      </c>
      <c r="L933" s="58">
        <f>'Luxjacky Assumptions Monthly'!$M$8*'Luxjacky Original'!G933</f>
        <v>73950</v>
      </c>
      <c r="M933" s="58">
        <f>'Luxjacky Assumptions Monthly'!$M$6*'Luxjacky Assumptions Monthly'!$M$8*'Luxjacky Original'!F933</f>
        <v>4651</v>
      </c>
      <c r="N933" s="58">
        <f t="shared" si="136"/>
        <v>82601</v>
      </c>
      <c r="O933" s="58"/>
    </row>
    <row r="934" spans="1:15" x14ac:dyDescent="0.3">
      <c r="A934" s="60">
        <v>43302</v>
      </c>
      <c r="B934" s="15">
        <f t="shared" si="128"/>
        <v>2018</v>
      </c>
      <c r="C934" s="15">
        <f t="shared" si="129"/>
        <v>7</v>
      </c>
      <c r="D934" s="15">
        <f t="shared" si="130"/>
        <v>7</v>
      </c>
      <c r="E934" s="15">
        <f t="shared" si="131"/>
        <v>1</v>
      </c>
      <c r="F934" s="15">
        <v>9172</v>
      </c>
      <c r="G934" s="15">
        <v>0</v>
      </c>
      <c r="H934" s="62">
        <f t="shared" si="132"/>
        <v>87.953699547968711</v>
      </c>
      <c r="I934" s="62">
        <f t="shared" si="134"/>
        <v>130</v>
      </c>
      <c r="J934" s="15">
        <f t="shared" si="135"/>
        <v>0</v>
      </c>
      <c r="K934" s="15">
        <f t="shared" si="133"/>
        <v>0</v>
      </c>
      <c r="L934" s="58">
        <f>'Luxjacky Assumptions Monthly'!$M$8*'Luxjacky Original'!G934</f>
        <v>0</v>
      </c>
      <c r="M934" s="58">
        <f>'Luxjacky Assumptions Monthly'!$M$6*'Luxjacky Assumptions Monthly'!$M$8*'Luxjacky Original'!F934</f>
        <v>4586</v>
      </c>
      <c r="N934" s="58">
        <f t="shared" si="136"/>
        <v>4586</v>
      </c>
      <c r="O934" s="58"/>
    </row>
    <row r="935" spans="1:15" x14ac:dyDescent="0.3">
      <c r="A935" s="60">
        <v>43303</v>
      </c>
      <c r="B935" s="15">
        <f t="shared" si="128"/>
        <v>2018</v>
      </c>
      <c r="C935" s="15">
        <f t="shared" si="129"/>
        <v>7</v>
      </c>
      <c r="D935" s="15">
        <f t="shared" si="130"/>
        <v>1</v>
      </c>
      <c r="E935" s="15">
        <f t="shared" si="131"/>
        <v>0</v>
      </c>
      <c r="F935" s="15">
        <v>9092</v>
      </c>
      <c r="G935" s="15">
        <v>0</v>
      </c>
      <c r="H935" s="62">
        <f t="shared" si="132"/>
        <v>172.11758535329426</v>
      </c>
      <c r="I935" s="62">
        <f t="shared" si="134"/>
        <v>80</v>
      </c>
      <c r="J935" s="15">
        <f t="shared" si="135"/>
        <v>0</v>
      </c>
      <c r="K935" s="15">
        <f t="shared" si="133"/>
        <v>0</v>
      </c>
      <c r="L935" s="58">
        <f>'Luxjacky Assumptions Monthly'!$M$8*'Luxjacky Original'!G935</f>
        <v>0</v>
      </c>
      <c r="M935" s="58">
        <f>'Luxjacky Assumptions Monthly'!$M$6*'Luxjacky Assumptions Monthly'!$M$8*'Luxjacky Original'!F935</f>
        <v>4546</v>
      </c>
      <c r="N935" s="58">
        <f t="shared" si="136"/>
        <v>4546</v>
      </c>
      <c r="O935" s="58"/>
    </row>
    <row r="936" spans="1:15" x14ac:dyDescent="0.3">
      <c r="A936" s="60">
        <v>43304</v>
      </c>
      <c r="B936" s="15">
        <f t="shared" si="128"/>
        <v>2018</v>
      </c>
      <c r="C936" s="15">
        <f t="shared" si="129"/>
        <v>7</v>
      </c>
      <c r="D936" s="15">
        <f t="shared" si="130"/>
        <v>2</v>
      </c>
      <c r="E936" s="15">
        <f t="shared" si="131"/>
        <v>0</v>
      </c>
      <c r="F936" s="15">
        <v>8918</v>
      </c>
      <c r="G936" s="15">
        <v>0</v>
      </c>
      <c r="H936" s="62">
        <f t="shared" si="132"/>
        <v>176.73526759507061</v>
      </c>
      <c r="I936" s="62">
        <f t="shared" si="134"/>
        <v>174</v>
      </c>
      <c r="J936" s="15">
        <f t="shared" si="135"/>
        <v>0</v>
      </c>
      <c r="K936" s="15">
        <f t="shared" si="133"/>
        <v>0</v>
      </c>
      <c r="L936" s="58">
        <f>'Luxjacky Assumptions Monthly'!$M$8*'Luxjacky Original'!G936</f>
        <v>0</v>
      </c>
      <c r="M936" s="58">
        <f>'Luxjacky Assumptions Monthly'!$M$6*'Luxjacky Assumptions Monthly'!$M$8*'Luxjacky Original'!F936</f>
        <v>4459</v>
      </c>
      <c r="N936" s="58">
        <f t="shared" si="136"/>
        <v>4459</v>
      </c>
      <c r="O936" s="58"/>
    </row>
    <row r="937" spans="1:15" x14ac:dyDescent="0.3">
      <c r="A937" s="60">
        <v>43305</v>
      </c>
      <c r="B937" s="15">
        <f t="shared" si="128"/>
        <v>2018</v>
      </c>
      <c r="C937" s="15">
        <f t="shared" si="129"/>
        <v>7</v>
      </c>
      <c r="D937" s="15">
        <f t="shared" si="130"/>
        <v>3</v>
      </c>
      <c r="E937" s="15">
        <f t="shared" si="131"/>
        <v>0</v>
      </c>
      <c r="F937" s="15">
        <v>8740</v>
      </c>
      <c r="G937" s="15">
        <v>0</v>
      </c>
      <c r="H937" s="62">
        <f t="shared" si="132"/>
        <v>174.12465988033208</v>
      </c>
      <c r="I937" s="62">
        <f t="shared" si="134"/>
        <v>178</v>
      </c>
      <c r="J937" s="15">
        <f t="shared" si="135"/>
        <v>0</v>
      </c>
      <c r="K937" s="15">
        <f t="shared" si="133"/>
        <v>0</v>
      </c>
      <c r="L937" s="58">
        <f>'Luxjacky Assumptions Monthly'!$M$8*'Luxjacky Original'!G937</f>
        <v>0</v>
      </c>
      <c r="M937" s="58">
        <f>'Luxjacky Assumptions Monthly'!$M$6*'Luxjacky Assumptions Monthly'!$M$8*'Luxjacky Original'!F937</f>
        <v>4370</v>
      </c>
      <c r="N937" s="58">
        <f t="shared" si="136"/>
        <v>4370</v>
      </c>
      <c r="O937" s="58"/>
    </row>
    <row r="938" spans="1:15" x14ac:dyDescent="0.3">
      <c r="A938" s="60">
        <v>43306</v>
      </c>
      <c r="B938" s="15">
        <f t="shared" si="128"/>
        <v>2018</v>
      </c>
      <c r="C938" s="15">
        <f t="shared" si="129"/>
        <v>7</v>
      </c>
      <c r="D938" s="15">
        <f t="shared" si="130"/>
        <v>4</v>
      </c>
      <c r="E938" s="15">
        <f t="shared" si="131"/>
        <v>0</v>
      </c>
      <c r="F938" s="15">
        <v>8570</v>
      </c>
      <c r="G938" s="15">
        <v>0</v>
      </c>
      <c r="H938" s="62">
        <f t="shared" si="132"/>
        <v>163.49609046770041</v>
      </c>
      <c r="I938" s="62">
        <f t="shared" si="134"/>
        <v>170</v>
      </c>
      <c r="J938" s="15">
        <f t="shared" si="135"/>
        <v>0</v>
      </c>
      <c r="K938" s="15">
        <f t="shared" si="133"/>
        <v>0</v>
      </c>
      <c r="L938" s="58">
        <f>'Luxjacky Assumptions Monthly'!$M$8*'Luxjacky Original'!G938</f>
        <v>0</v>
      </c>
      <c r="M938" s="58">
        <f>'Luxjacky Assumptions Monthly'!$M$6*'Luxjacky Assumptions Monthly'!$M$8*'Luxjacky Original'!F938</f>
        <v>4285</v>
      </c>
      <c r="N938" s="58">
        <f t="shared" si="136"/>
        <v>4285</v>
      </c>
      <c r="O938" s="58"/>
    </row>
    <row r="939" spans="1:15" x14ac:dyDescent="0.3">
      <c r="A939" s="60">
        <v>43307</v>
      </c>
      <c r="B939" s="15">
        <f t="shared" si="128"/>
        <v>2018</v>
      </c>
      <c r="C939" s="15">
        <f t="shared" si="129"/>
        <v>7</v>
      </c>
      <c r="D939" s="15">
        <f t="shared" si="130"/>
        <v>5</v>
      </c>
      <c r="E939" s="15">
        <f t="shared" si="131"/>
        <v>0</v>
      </c>
      <c r="F939" s="15">
        <v>8398</v>
      </c>
      <c r="G939" s="15">
        <v>0</v>
      </c>
      <c r="H939" s="62">
        <f t="shared" si="132"/>
        <v>144.24491397204307</v>
      </c>
      <c r="I939" s="62">
        <f t="shared" si="134"/>
        <v>172</v>
      </c>
      <c r="J939" s="15">
        <f t="shared" si="135"/>
        <v>0</v>
      </c>
      <c r="K939" s="15">
        <f t="shared" si="133"/>
        <v>0</v>
      </c>
      <c r="L939" s="58">
        <f>'Luxjacky Assumptions Monthly'!$M$8*'Luxjacky Original'!G939</f>
        <v>0</v>
      </c>
      <c r="M939" s="58">
        <f>'Luxjacky Assumptions Monthly'!$M$6*'Luxjacky Assumptions Monthly'!$M$8*'Luxjacky Original'!F939</f>
        <v>4199</v>
      </c>
      <c r="N939" s="58">
        <f t="shared" si="136"/>
        <v>4199</v>
      </c>
      <c r="O939" s="58"/>
    </row>
    <row r="940" spans="1:15" x14ac:dyDescent="0.3">
      <c r="A940" s="60">
        <v>43308</v>
      </c>
      <c r="B940" s="15">
        <f t="shared" si="128"/>
        <v>2018</v>
      </c>
      <c r="C940" s="15">
        <f t="shared" si="129"/>
        <v>7</v>
      </c>
      <c r="D940" s="15">
        <f t="shared" si="130"/>
        <v>6</v>
      </c>
      <c r="E940" s="15">
        <f t="shared" si="131"/>
        <v>1</v>
      </c>
      <c r="F940" s="15">
        <v>8253</v>
      </c>
      <c r="G940" s="15">
        <v>0</v>
      </c>
      <c r="H940" s="62">
        <f t="shared" si="132"/>
        <v>125.87317795796908</v>
      </c>
      <c r="I940" s="62">
        <f t="shared" si="134"/>
        <v>145</v>
      </c>
      <c r="J940" s="15">
        <f t="shared" si="135"/>
        <v>0</v>
      </c>
      <c r="K940" s="15">
        <f t="shared" si="133"/>
        <v>0</v>
      </c>
      <c r="L940" s="58">
        <f>'Luxjacky Assumptions Monthly'!$M$8*'Luxjacky Original'!G940</f>
        <v>0</v>
      </c>
      <c r="M940" s="58">
        <f>'Luxjacky Assumptions Monthly'!$M$6*'Luxjacky Assumptions Monthly'!$M$8*'Luxjacky Original'!F940</f>
        <v>4126.5</v>
      </c>
      <c r="N940" s="58">
        <f t="shared" si="136"/>
        <v>4126.5</v>
      </c>
      <c r="O940" s="58"/>
    </row>
    <row r="941" spans="1:15" x14ac:dyDescent="0.3">
      <c r="A941" s="60">
        <v>43309</v>
      </c>
      <c r="B941" s="15">
        <f t="shared" si="128"/>
        <v>2018</v>
      </c>
      <c r="C941" s="15">
        <f t="shared" si="129"/>
        <v>7</v>
      </c>
      <c r="D941" s="15">
        <f t="shared" si="130"/>
        <v>7</v>
      </c>
      <c r="E941" s="15">
        <f t="shared" si="131"/>
        <v>1</v>
      </c>
      <c r="F941" s="15">
        <v>8123</v>
      </c>
      <c r="G941" s="15">
        <v>0</v>
      </c>
      <c r="H941" s="62">
        <f t="shared" si="132"/>
        <v>87.953699547968711</v>
      </c>
      <c r="I941" s="62">
        <f t="shared" si="134"/>
        <v>130</v>
      </c>
      <c r="J941" s="15">
        <f t="shared" si="135"/>
        <v>0</v>
      </c>
      <c r="K941" s="15">
        <f t="shared" si="133"/>
        <v>0</v>
      </c>
      <c r="L941" s="58">
        <f>'Luxjacky Assumptions Monthly'!$M$8*'Luxjacky Original'!G941</f>
        <v>0</v>
      </c>
      <c r="M941" s="58">
        <f>'Luxjacky Assumptions Monthly'!$M$6*'Luxjacky Assumptions Monthly'!$M$8*'Luxjacky Original'!F941</f>
        <v>4061.5</v>
      </c>
      <c r="N941" s="58">
        <f t="shared" si="136"/>
        <v>4061.5</v>
      </c>
      <c r="O941" s="58"/>
    </row>
    <row r="942" spans="1:15" x14ac:dyDescent="0.3">
      <c r="A942" s="60">
        <v>43310</v>
      </c>
      <c r="B942" s="15">
        <f t="shared" si="128"/>
        <v>2018</v>
      </c>
      <c r="C942" s="15">
        <f t="shared" si="129"/>
        <v>7</v>
      </c>
      <c r="D942" s="15">
        <f t="shared" si="130"/>
        <v>1</v>
      </c>
      <c r="E942" s="15">
        <f t="shared" si="131"/>
        <v>0</v>
      </c>
      <c r="F942" s="15">
        <v>8031</v>
      </c>
      <c r="G942" s="15">
        <v>0</v>
      </c>
      <c r="H942" s="62">
        <f t="shared" si="132"/>
        <v>172.11758535329426</v>
      </c>
      <c r="I942" s="62">
        <f t="shared" si="134"/>
        <v>92</v>
      </c>
      <c r="J942" s="15">
        <f t="shared" si="135"/>
        <v>0</v>
      </c>
      <c r="K942" s="15">
        <f t="shared" si="133"/>
        <v>0</v>
      </c>
      <c r="L942" s="58">
        <f>'Luxjacky Assumptions Monthly'!$M$8*'Luxjacky Original'!G942</f>
        <v>0</v>
      </c>
      <c r="M942" s="58">
        <f>'Luxjacky Assumptions Monthly'!$M$6*'Luxjacky Assumptions Monthly'!$M$8*'Luxjacky Original'!F942</f>
        <v>4015.5</v>
      </c>
      <c r="N942" s="58">
        <f t="shared" si="136"/>
        <v>4015.5</v>
      </c>
      <c r="O942" s="58"/>
    </row>
    <row r="943" spans="1:15" x14ac:dyDescent="0.3">
      <c r="A943" s="60">
        <v>43311</v>
      </c>
      <c r="B943" s="15">
        <f t="shared" si="128"/>
        <v>2018</v>
      </c>
      <c r="C943" s="15">
        <f t="shared" si="129"/>
        <v>7</v>
      </c>
      <c r="D943" s="15">
        <f t="shared" si="130"/>
        <v>2</v>
      </c>
      <c r="E943" s="15">
        <f t="shared" si="131"/>
        <v>0</v>
      </c>
      <c r="F943" s="15">
        <v>7857</v>
      </c>
      <c r="G943" s="15">
        <v>0</v>
      </c>
      <c r="H943" s="62">
        <f t="shared" si="132"/>
        <v>176.73526759507061</v>
      </c>
      <c r="I943" s="62">
        <f t="shared" si="134"/>
        <v>174</v>
      </c>
      <c r="J943" s="15">
        <f t="shared" si="135"/>
        <v>0</v>
      </c>
      <c r="K943" s="15">
        <f t="shared" si="133"/>
        <v>0</v>
      </c>
      <c r="L943" s="58">
        <f>'Luxjacky Assumptions Monthly'!$M$8*'Luxjacky Original'!G943</f>
        <v>0</v>
      </c>
      <c r="M943" s="58">
        <f>'Luxjacky Assumptions Monthly'!$M$6*'Luxjacky Assumptions Monthly'!$M$8*'Luxjacky Original'!F943</f>
        <v>3928.5</v>
      </c>
      <c r="N943" s="58">
        <f t="shared" si="136"/>
        <v>3928.5</v>
      </c>
      <c r="O943" s="58"/>
    </row>
    <row r="944" spans="1:15" x14ac:dyDescent="0.3">
      <c r="A944" s="60">
        <v>43312</v>
      </c>
      <c r="B944" s="15">
        <f t="shared" si="128"/>
        <v>2018</v>
      </c>
      <c r="C944" s="15">
        <f t="shared" si="129"/>
        <v>7</v>
      </c>
      <c r="D944" s="15">
        <f t="shared" si="130"/>
        <v>3</v>
      </c>
      <c r="E944" s="15">
        <f t="shared" si="131"/>
        <v>0</v>
      </c>
      <c r="F944" s="15">
        <v>7681</v>
      </c>
      <c r="G944" s="15">
        <v>0</v>
      </c>
      <c r="H944" s="62">
        <f t="shared" si="132"/>
        <v>174.12465988033208</v>
      </c>
      <c r="I944" s="62">
        <f t="shared" si="134"/>
        <v>176</v>
      </c>
      <c r="J944" s="15">
        <f t="shared" si="135"/>
        <v>0</v>
      </c>
      <c r="K944" s="15">
        <f t="shared" si="133"/>
        <v>0</v>
      </c>
      <c r="L944" s="58">
        <f>'Luxjacky Assumptions Monthly'!$M$8*'Luxjacky Original'!G944</f>
        <v>0</v>
      </c>
      <c r="M944" s="58">
        <f>'Luxjacky Assumptions Monthly'!$M$6*'Luxjacky Assumptions Monthly'!$M$8*'Luxjacky Original'!F944</f>
        <v>3840.5</v>
      </c>
      <c r="N944" s="58">
        <f t="shared" si="136"/>
        <v>3840.5</v>
      </c>
      <c r="O944" s="58"/>
    </row>
    <row r="945" spans="1:15" x14ac:dyDescent="0.3">
      <c r="A945" s="60">
        <v>43313</v>
      </c>
      <c r="B945" s="15">
        <f t="shared" si="128"/>
        <v>2018</v>
      </c>
      <c r="C945" s="15">
        <f t="shared" si="129"/>
        <v>8</v>
      </c>
      <c r="D945" s="15">
        <f t="shared" si="130"/>
        <v>4</v>
      </c>
      <c r="E945" s="15">
        <f t="shared" si="131"/>
        <v>0</v>
      </c>
      <c r="F945" s="15">
        <v>7505</v>
      </c>
      <c r="G945" s="15">
        <v>0</v>
      </c>
      <c r="H945" s="62">
        <f t="shared" si="132"/>
        <v>165.76264741446056</v>
      </c>
      <c r="I945" s="62">
        <f t="shared" si="134"/>
        <v>176</v>
      </c>
      <c r="J945" s="15">
        <f t="shared" si="135"/>
        <v>0</v>
      </c>
      <c r="K945" s="15">
        <f t="shared" si="133"/>
        <v>0</v>
      </c>
      <c r="L945" s="58">
        <f>'Luxjacky Assumptions Monthly'!$M$8*'Luxjacky Original'!G945</f>
        <v>0</v>
      </c>
      <c r="M945" s="58">
        <f>'Luxjacky Assumptions Monthly'!$M$6*'Luxjacky Assumptions Monthly'!$M$8*'Luxjacky Original'!F945</f>
        <v>3752.5</v>
      </c>
      <c r="N945" s="58">
        <f t="shared" si="136"/>
        <v>3752.5</v>
      </c>
      <c r="O945" s="58"/>
    </row>
    <row r="946" spans="1:15" x14ac:dyDescent="0.3">
      <c r="A946" s="60">
        <v>43314</v>
      </c>
      <c r="B946" s="15">
        <f t="shared" si="128"/>
        <v>2018</v>
      </c>
      <c r="C946" s="15">
        <f t="shared" si="129"/>
        <v>8</v>
      </c>
      <c r="D946" s="15">
        <f t="shared" si="130"/>
        <v>5</v>
      </c>
      <c r="E946" s="15">
        <f t="shared" si="131"/>
        <v>0</v>
      </c>
      <c r="F946" s="15">
        <v>7353</v>
      </c>
      <c r="G946" s="15">
        <v>0</v>
      </c>
      <c r="H946" s="62">
        <f t="shared" si="132"/>
        <v>146.51147091880324</v>
      </c>
      <c r="I946" s="62">
        <f t="shared" si="134"/>
        <v>152</v>
      </c>
      <c r="J946" s="15">
        <f t="shared" si="135"/>
        <v>0</v>
      </c>
      <c r="K946" s="15">
        <f t="shared" si="133"/>
        <v>0</v>
      </c>
      <c r="L946" s="58">
        <f>'Luxjacky Assumptions Monthly'!$M$8*'Luxjacky Original'!G946</f>
        <v>0</v>
      </c>
      <c r="M946" s="58">
        <f>'Luxjacky Assumptions Monthly'!$M$6*'Luxjacky Assumptions Monthly'!$M$8*'Luxjacky Original'!F946</f>
        <v>3676.5</v>
      </c>
      <c r="N946" s="58">
        <f t="shared" si="136"/>
        <v>3676.5</v>
      </c>
      <c r="O946" s="58"/>
    </row>
    <row r="947" spans="1:15" x14ac:dyDescent="0.3">
      <c r="A947" s="60">
        <v>43315</v>
      </c>
      <c r="B947" s="15">
        <f t="shared" si="128"/>
        <v>2018</v>
      </c>
      <c r="C947" s="15">
        <f t="shared" si="129"/>
        <v>8</v>
      </c>
      <c r="D947" s="15">
        <f t="shared" si="130"/>
        <v>6</v>
      </c>
      <c r="E947" s="15">
        <f t="shared" si="131"/>
        <v>1</v>
      </c>
      <c r="F947" s="15">
        <v>7208</v>
      </c>
      <c r="G947" s="15">
        <v>0</v>
      </c>
      <c r="H947" s="62">
        <f t="shared" si="132"/>
        <v>128.13973490472924</v>
      </c>
      <c r="I947" s="62">
        <f t="shared" si="134"/>
        <v>145</v>
      </c>
      <c r="J947" s="15">
        <f t="shared" si="135"/>
        <v>0</v>
      </c>
      <c r="K947" s="15">
        <f t="shared" si="133"/>
        <v>0</v>
      </c>
      <c r="L947" s="58">
        <f>'Luxjacky Assumptions Monthly'!$M$8*'Luxjacky Original'!G947</f>
        <v>0</v>
      </c>
      <c r="M947" s="58">
        <f>'Luxjacky Assumptions Monthly'!$M$6*'Luxjacky Assumptions Monthly'!$M$8*'Luxjacky Original'!F947</f>
        <v>3604</v>
      </c>
      <c r="N947" s="58">
        <f t="shared" si="136"/>
        <v>3604</v>
      </c>
      <c r="O947" s="58"/>
    </row>
    <row r="948" spans="1:15" x14ac:dyDescent="0.3">
      <c r="A948" s="60">
        <v>43316</v>
      </c>
      <c r="B948" s="15">
        <f t="shared" si="128"/>
        <v>2018</v>
      </c>
      <c r="C948" s="15">
        <f t="shared" si="129"/>
        <v>8</v>
      </c>
      <c r="D948" s="15">
        <f t="shared" si="130"/>
        <v>7</v>
      </c>
      <c r="E948" s="15">
        <f t="shared" si="131"/>
        <v>1</v>
      </c>
      <c r="F948" s="15">
        <v>7077</v>
      </c>
      <c r="G948" s="15">
        <v>0</v>
      </c>
      <c r="H948" s="62">
        <f t="shared" si="132"/>
        <v>90.220256494728872</v>
      </c>
      <c r="I948" s="62">
        <f t="shared" si="134"/>
        <v>131</v>
      </c>
      <c r="J948" s="15">
        <f t="shared" si="135"/>
        <v>0</v>
      </c>
      <c r="K948" s="15">
        <f t="shared" si="133"/>
        <v>0</v>
      </c>
      <c r="L948" s="58">
        <f>'Luxjacky Assumptions Monthly'!$M$8*'Luxjacky Original'!G948</f>
        <v>0</v>
      </c>
      <c r="M948" s="58">
        <f>'Luxjacky Assumptions Monthly'!$M$6*'Luxjacky Assumptions Monthly'!$M$8*'Luxjacky Original'!F948</f>
        <v>3538.5</v>
      </c>
      <c r="N948" s="58">
        <f t="shared" si="136"/>
        <v>3538.5</v>
      </c>
      <c r="O948" s="58"/>
    </row>
    <row r="949" spans="1:15" x14ac:dyDescent="0.3">
      <c r="A949" s="60">
        <v>43317</v>
      </c>
      <c r="B949" s="15">
        <f t="shared" si="128"/>
        <v>2018</v>
      </c>
      <c r="C949" s="15">
        <f t="shared" si="129"/>
        <v>8</v>
      </c>
      <c r="D949" s="15">
        <f t="shared" si="130"/>
        <v>1</v>
      </c>
      <c r="E949" s="15">
        <f t="shared" si="131"/>
        <v>0</v>
      </c>
      <c r="F949" s="15">
        <v>6981</v>
      </c>
      <c r="G949" s="15">
        <v>0</v>
      </c>
      <c r="H949" s="62">
        <f t="shared" si="132"/>
        <v>174.38414230005444</v>
      </c>
      <c r="I949" s="62">
        <f t="shared" si="134"/>
        <v>96</v>
      </c>
      <c r="J949" s="15">
        <f t="shared" si="135"/>
        <v>0</v>
      </c>
      <c r="K949" s="15">
        <f t="shared" si="133"/>
        <v>0</v>
      </c>
      <c r="L949" s="58">
        <f>'Luxjacky Assumptions Monthly'!$M$8*'Luxjacky Original'!G949</f>
        <v>0</v>
      </c>
      <c r="M949" s="58">
        <f>'Luxjacky Assumptions Monthly'!$M$6*'Luxjacky Assumptions Monthly'!$M$8*'Luxjacky Original'!F949</f>
        <v>3490.5</v>
      </c>
      <c r="N949" s="58">
        <f t="shared" si="136"/>
        <v>3490.5</v>
      </c>
      <c r="O949" s="58"/>
    </row>
    <row r="950" spans="1:15" x14ac:dyDescent="0.3">
      <c r="A950" s="60">
        <v>43318</v>
      </c>
      <c r="B950" s="15">
        <f t="shared" si="128"/>
        <v>2018</v>
      </c>
      <c r="C950" s="15">
        <f t="shared" si="129"/>
        <v>8</v>
      </c>
      <c r="D950" s="15">
        <f t="shared" si="130"/>
        <v>2</v>
      </c>
      <c r="E950" s="15">
        <f t="shared" si="131"/>
        <v>0</v>
      </c>
      <c r="F950" s="15">
        <v>6814</v>
      </c>
      <c r="G950" s="15">
        <v>0</v>
      </c>
      <c r="H950" s="62">
        <f t="shared" si="132"/>
        <v>179.00182454183079</v>
      </c>
      <c r="I950" s="62">
        <f t="shared" si="134"/>
        <v>167</v>
      </c>
      <c r="J950" s="15">
        <f t="shared" si="135"/>
        <v>0</v>
      </c>
      <c r="K950" s="15">
        <f t="shared" si="133"/>
        <v>0</v>
      </c>
      <c r="L950" s="58">
        <f>'Luxjacky Assumptions Monthly'!$M$8*'Luxjacky Original'!G950</f>
        <v>0</v>
      </c>
      <c r="M950" s="58">
        <f>'Luxjacky Assumptions Monthly'!$M$6*'Luxjacky Assumptions Monthly'!$M$8*'Luxjacky Original'!F950</f>
        <v>3407</v>
      </c>
      <c r="N950" s="58">
        <f t="shared" si="136"/>
        <v>3407</v>
      </c>
      <c r="O950" s="58"/>
    </row>
    <row r="951" spans="1:15" x14ac:dyDescent="0.3">
      <c r="A951" s="60">
        <v>43319</v>
      </c>
      <c r="B951" s="15">
        <f t="shared" si="128"/>
        <v>2018</v>
      </c>
      <c r="C951" s="15">
        <f t="shared" si="129"/>
        <v>8</v>
      </c>
      <c r="D951" s="15">
        <f t="shared" si="130"/>
        <v>3</v>
      </c>
      <c r="E951" s="15">
        <f t="shared" si="131"/>
        <v>0</v>
      </c>
      <c r="F951" s="15">
        <v>6635</v>
      </c>
      <c r="G951" s="15">
        <v>0</v>
      </c>
      <c r="H951" s="62">
        <f t="shared" si="132"/>
        <v>176.39121682709225</v>
      </c>
      <c r="I951" s="62">
        <f t="shared" si="134"/>
        <v>179</v>
      </c>
      <c r="J951" s="15">
        <f t="shared" si="135"/>
        <v>0</v>
      </c>
      <c r="K951" s="15">
        <f t="shared" si="133"/>
        <v>0</v>
      </c>
      <c r="L951" s="58">
        <f>'Luxjacky Assumptions Monthly'!$M$8*'Luxjacky Original'!G951</f>
        <v>0</v>
      </c>
      <c r="M951" s="58">
        <f>'Luxjacky Assumptions Monthly'!$M$6*'Luxjacky Assumptions Monthly'!$M$8*'Luxjacky Original'!F951</f>
        <v>3317.5</v>
      </c>
      <c r="N951" s="58">
        <f t="shared" si="136"/>
        <v>3317.5</v>
      </c>
      <c r="O951" s="58"/>
    </row>
    <row r="952" spans="1:15" x14ac:dyDescent="0.3">
      <c r="A952" s="60">
        <v>43320</v>
      </c>
      <c r="B952" s="15">
        <f t="shared" si="128"/>
        <v>2018</v>
      </c>
      <c r="C952" s="15">
        <f t="shared" si="129"/>
        <v>8</v>
      </c>
      <c r="D952" s="15">
        <f t="shared" si="130"/>
        <v>4</v>
      </c>
      <c r="E952" s="15">
        <f t="shared" si="131"/>
        <v>0</v>
      </c>
      <c r="F952" s="15">
        <v>6466</v>
      </c>
      <c r="G952" s="15">
        <v>0</v>
      </c>
      <c r="H952" s="62">
        <f t="shared" si="132"/>
        <v>165.76264741446056</v>
      </c>
      <c r="I952" s="62">
        <f t="shared" si="134"/>
        <v>169</v>
      </c>
      <c r="J952" s="15">
        <f t="shared" si="135"/>
        <v>0</v>
      </c>
      <c r="K952" s="15">
        <f t="shared" si="133"/>
        <v>0</v>
      </c>
      <c r="L952" s="58">
        <f>'Luxjacky Assumptions Monthly'!$M$8*'Luxjacky Original'!G952</f>
        <v>0</v>
      </c>
      <c r="M952" s="58">
        <f>'Luxjacky Assumptions Monthly'!$M$6*'Luxjacky Assumptions Monthly'!$M$8*'Luxjacky Original'!F952</f>
        <v>3233</v>
      </c>
      <c r="N952" s="58">
        <f t="shared" si="136"/>
        <v>3233</v>
      </c>
      <c r="O952" s="58"/>
    </row>
    <row r="953" spans="1:15" x14ac:dyDescent="0.3">
      <c r="A953" s="60">
        <v>43321</v>
      </c>
      <c r="B953" s="15">
        <f t="shared" si="128"/>
        <v>2018</v>
      </c>
      <c r="C953" s="15">
        <f t="shared" si="129"/>
        <v>8</v>
      </c>
      <c r="D953" s="15">
        <f t="shared" si="130"/>
        <v>5</v>
      </c>
      <c r="E953" s="15">
        <f t="shared" si="131"/>
        <v>0</v>
      </c>
      <c r="F953" s="15">
        <v>6305</v>
      </c>
      <c r="G953" s="15">
        <v>0</v>
      </c>
      <c r="H953" s="62">
        <f t="shared" si="132"/>
        <v>146.51147091880324</v>
      </c>
      <c r="I953" s="62">
        <f t="shared" si="134"/>
        <v>161</v>
      </c>
      <c r="J953" s="15">
        <f t="shared" si="135"/>
        <v>0</v>
      </c>
      <c r="K953" s="15">
        <f t="shared" si="133"/>
        <v>0</v>
      </c>
      <c r="L953" s="58">
        <f>'Luxjacky Assumptions Monthly'!$M$8*'Luxjacky Original'!G953</f>
        <v>0</v>
      </c>
      <c r="M953" s="58">
        <f>'Luxjacky Assumptions Monthly'!$M$6*'Luxjacky Assumptions Monthly'!$M$8*'Luxjacky Original'!F953</f>
        <v>3152.5</v>
      </c>
      <c r="N953" s="58">
        <f t="shared" si="136"/>
        <v>3152.5</v>
      </c>
      <c r="O953" s="58"/>
    </row>
    <row r="954" spans="1:15" x14ac:dyDescent="0.3">
      <c r="A954" s="60">
        <v>43322</v>
      </c>
      <c r="B954" s="15">
        <f t="shared" si="128"/>
        <v>2018</v>
      </c>
      <c r="C954" s="15">
        <f t="shared" si="129"/>
        <v>8</v>
      </c>
      <c r="D954" s="15">
        <f t="shared" si="130"/>
        <v>6</v>
      </c>
      <c r="E954" s="15">
        <f t="shared" si="131"/>
        <v>1</v>
      </c>
      <c r="F954" s="15">
        <v>6163</v>
      </c>
      <c r="G954" s="15">
        <v>0</v>
      </c>
      <c r="H954" s="62">
        <f t="shared" si="132"/>
        <v>128.13973490472924</v>
      </c>
      <c r="I954" s="62">
        <f t="shared" si="134"/>
        <v>142</v>
      </c>
      <c r="J954" s="15">
        <f t="shared" si="135"/>
        <v>0</v>
      </c>
      <c r="K954" s="15">
        <f t="shared" si="133"/>
        <v>0</v>
      </c>
      <c r="L954" s="58">
        <f>'Luxjacky Assumptions Monthly'!$M$8*'Luxjacky Original'!G954</f>
        <v>0</v>
      </c>
      <c r="M954" s="58">
        <f>'Luxjacky Assumptions Monthly'!$M$6*'Luxjacky Assumptions Monthly'!$M$8*'Luxjacky Original'!F954</f>
        <v>3081.5</v>
      </c>
      <c r="N954" s="58">
        <f t="shared" si="136"/>
        <v>3081.5</v>
      </c>
      <c r="O954" s="58"/>
    </row>
    <row r="955" spans="1:15" x14ac:dyDescent="0.3">
      <c r="A955" s="60">
        <v>43323</v>
      </c>
      <c r="B955" s="15">
        <f t="shared" si="128"/>
        <v>2018</v>
      </c>
      <c r="C955" s="15">
        <f t="shared" si="129"/>
        <v>8</v>
      </c>
      <c r="D955" s="15">
        <f t="shared" si="130"/>
        <v>7</v>
      </c>
      <c r="E955" s="15">
        <f t="shared" si="131"/>
        <v>1</v>
      </c>
      <c r="F955" s="15">
        <v>6049</v>
      </c>
      <c r="G955" s="15">
        <v>0</v>
      </c>
      <c r="H955" s="62">
        <f t="shared" si="132"/>
        <v>90.220256494728872</v>
      </c>
      <c r="I955" s="62">
        <f t="shared" si="134"/>
        <v>114</v>
      </c>
      <c r="J955" s="15">
        <f t="shared" si="135"/>
        <v>0</v>
      </c>
      <c r="K955" s="15">
        <f t="shared" si="133"/>
        <v>0</v>
      </c>
      <c r="L955" s="58">
        <f>'Luxjacky Assumptions Monthly'!$M$8*'Luxjacky Original'!G955</f>
        <v>0</v>
      </c>
      <c r="M955" s="58">
        <f>'Luxjacky Assumptions Monthly'!$M$6*'Luxjacky Assumptions Monthly'!$M$8*'Luxjacky Original'!F955</f>
        <v>3024.5</v>
      </c>
      <c r="N955" s="58">
        <f t="shared" si="136"/>
        <v>3024.5</v>
      </c>
      <c r="O955" s="58"/>
    </row>
    <row r="956" spans="1:15" x14ac:dyDescent="0.3">
      <c r="A956" s="60">
        <v>43324</v>
      </c>
      <c r="B956" s="15">
        <f t="shared" si="128"/>
        <v>2018</v>
      </c>
      <c r="C956" s="15">
        <f t="shared" si="129"/>
        <v>8</v>
      </c>
      <c r="D956" s="15">
        <f t="shared" si="130"/>
        <v>1</v>
      </c>
      <c r="E956" s="15">
        <f t="shared" si="131"/>
        <v>0</v>
      </c>
      <c r="F956" s="15">
        <v>5977</v>
      </c>
      <c r="G956" s="15">
        <v>0</v>
      </c>
      <c r="H956" s="62">
        <f t="shared" si="132"/>
        <v>174.38414230005444</v>
      </c>
      <c r="I956" s="62">
        <f t="shared" si="134"/>
        <v>72</v>
      </c>
      <c r="J956" s="15">
        <f t="shared" si="135"/>
        <v>0</v>
      </c>
      <c r="K956" s="15">
        <f t="shared" si="133"/>
        <v>0</v>
      </c>
      <c r="L956" s="58">
        <f>'Luxjacky Assumptions Monthly'!$M$8*'Luxjacky Original'!G956</f>
        <v>0</v>
      </c>
      <c r="M956" s="58">
        <f>'Luxjacky Assumptions Monthly'!$M$6*'Luxjacky Assumptions Monthly'!$M$8*'Luxjacky Original'!F956</f>
        <v>2988.5</v>
      </c>
      <c r="N956" s="58">
        <f t="shared" si="136"/>
        <v>2988.5</v>
      </c>
      <c r="O956" s="58"/>
    </row>
    <row r="957" spans="1:15" x14ac:dyDescent="0.3">
      <c r="A957" s="60">
        <v>43325</v>
      </c>
      <c r="B957" s="15">
        <f t="shared" si="128"/>
        <v>2018</v>
      </c>
      <c r="C957" s="15">
        <f t="shared" si="129"/>
        <v>8</v>
      </c>
      <c r="D957" s="15">
        <f t="shared" si="130"/>
        <v>2</v>
      </c>
      <c r="E957" s="15">
        <f t="shared" si="131"/>
        <v>0</v>
      </c>
      <c r="F957" s="15">
        <v>5797</v>
      </c>
      <c r="G957" s="15">
        <v>0</v>
      </c>
      <c r="H957" s="62">
        <f t="shared" si="132"/>
        <v>179.00182454183079</v>
      </c>
      <c r="I957" s="62">
        <f t="shared" si="134"/>
        <v>180</v>
      </c>
      <c r="J957" s="15">
        <f t="shared" si="135"/>
        <v>0</v>
      </c>
      <c r="K957" s="15">
        <f t="shared" si="133"/>
        <v>0</v>
      </c>
      <c r="L957" s="58">
        <f>'Luxjacky Assumptions Monthly'!$M$8*'Luxjacky Original'!G957</f>
        <v>0</v>
      </c>
      <c r="M957" s="58">
        <f>'Luxjacky Assumptions Monthly'!$M$6*'Luxjacky Assumptions Monthly'!$M$8*'Luxjacky Original'!F957</f>
        <v>2898.5</v>
      </c>
      <c r="N957" s="58">
        <f t="shared" si="136"/>
        <v>2898.5</v>
      </c>
      <c r="O957" s="58"/>
    </row>
    <row r="958" spans="1:15" x14ac:dyDescent="0.3">
      <c r="A958" s="60">
        <v>43326</v>
      </c>
      <c r="B958" s="15">
        <f t="shared" si="128"/>
        <v>2018</v>
      </c>
      <c r="C958" s="15">
        <f t="shared" si="129"/>
        <v>8</v>
      </c>
      <c r="D958" s="15">
        <f t="shared" si="130"/>
        <v>3</v>
      </c>
      <c r="E958" s="15">
        <f t="shared" si="131"/>
        <v>0</v>
      </c>
      <c r="F958" s="15">
        <v>5624</v>
      </c>
      <c r="G958" s="15">
        <v>0</v>
      </c>
      <c r="H958" s="62">
        <f t="shared" si="132"/>
        <v>176.39121682709225</v>
      </c>
      <c r="I958" s="62">
        <f t="shared" si="134"/>
        <v>173</v>
      </c>
      <c r="J958" s="15">
        <f t="shared" si="135"/>
        <v>0</v>
      </c>
      <c r="K958" s="15">
        <f t="shared" si="133"/>
        <v>0</v>
      </c>
      <c r="L958" s="58">
        <f>'Luxjacky Assumptions Monthly'!$M$8*'Luxjacky Original'!G958</f>
        <v>0</v>
      </c>
      <c r="M958" s="58">
        <f>'Luxjacky Assumptions Monthly'!$M$6*'Luxjacky Assumptions Monthly'!$M$8*'Luxjacky Original'!F958</f>
        <v>2812</v>
      </c>
      <c r="N958" s="58">
        <f t="shared" si="136"/>
        <v>2812</v>
      </c>
      <c r="O958" s="58"/>
    </row>
    <row r="959" spans="1:15" x14ac:dyDescent="0.3">
      <c r="A959" s="60">
        <v>43327</v>
      </c>
      <c r="B959" s="15">
        <f t="shared" si="128"/>
        <v>2018</v>
      </c>
      <c r="C959" s="15">
        <f t="shared" si="129"/>
        <v>8</v>
      </c>
      <c r="D959" s="15">
        <f t="shared" si="130"/>
        <v>4</v>
      </c>
      <c r="E959" s="15">
        <f t="shared" si="131"/>
        <v>0</v>
      </c>
      <c r="F959" s="15">
        <v>5442</v>
      </c>
      <c r="G959" s="15">
        <v>0</v>
      </c>
      <c r="H959" s="62">
        <f t="shared" si="132"/>
        <v>165.76264741446056</v>
      </c>
      <c r="I959" s="62">
        <f t="shared" si="134"/>
        <v>182</v>
      </c>
      <c r="J959" s="15">
        <f t="shared" si="135"/>
        <v>0</v>
      </c>
      <c r="K959" s="15">
        <f t="shared" si="133"/>
        <v>0</v>
      </c>
      <c r="L959" s="58">
        <f>'Luxjacky Assumptions Monthly'!$M$8*'Luxjacky Original'!G959</f>
        <v>0</v>
      </c>
      <c r="M959" s="58">
        <f>'Luxjacky Assumptions Monthly'!$M$6*'Luxjacky Assumptions Monthly'!$M$8*'Luxjacky Original'!F959</f>
        <v>2721</v>
      </c>
      <c r="N959" s="58">
        <f t="shared" si="136"/>
        <v>2721</v>
      </c>
      <c r="O959" s="58"/>
    </row>
    <row r="960" spans="1:15" x14ac:dyDescent="0.3">
      <c r="A960" s="60">
        <v>43328</v>
      </c>
      <c r="B960" s="15">
        <f t="shared" si="128"/>
        <v>2018</v>
      </c>
      <c r="C960" s="15">
        <f t="shared" si="129"/>
        <v>8</v>
      </c>
      <c r="D960" s="15">
        <f t="shared" si="130"/>
        <v>5</v>
      </c>
      <c r="E960" s="15">
        <f t="shared" si="131"/>
        <v>0</v>
      </c>
      <c r="F960" s="15">
        <v>5285</v>
      </c>
      <c r="G960" s="15">
        <v>0</v>
      </c>
      <c r="H960" s="62">
        <f t="shared" si="132"/>
        <v>146.51147091880324</v>
      </c>
      <c r="I960" s="62">
        <f t="shared" si="134"/>
        <v>157</v>
      </c>
      <c r="J960" s="15">
        <f t="shared" si="135"/>
        <v>0</v>
      </c>
      <c r="K960" s="15">
        <f t="shared" si="133"/>
        <v>0</v>
      </c>
      <c r="L960" s="58">
        <f>'Luxjacky Assumptions Monthly'!$M$8*'Luxjacky Original'!G960</f>
        <v>0</v>
      </c>
      <c r="M960" s="58">
        <f>'Luxjacky Assumptions Monthly'!$M$6*'Luxjacky Assumptions Monthly'!$M$8*'Luxjacky Original'!F960</f>
        <v>2642.5</v>
      </c>
      <c r="N960" s="58">
        <f t="shared" si="136"/>
        <v>2642.5</v>
      </c>
      <c r="O960" s="58"/>
    </row>
    <row r="961" spans="1:15" x14ac:dyDescent="0.3">
      <c r="A961" s="60">
        <v>43329</v>
      </c>
      <c r="B961" s="15">
        <f t="shared" si="128"/>
        <v>2018</v>
      </c>
      <c r="C961" s="15">
        <f t="shared" si="129"/>
        <v>8</v>
      </c>
      <c r="D961" s="15">
        <f t="shared" si="130"/>
        <v>6</v>
      </c>
      <c r="E961" s="15">
        <f t="shared" si="131"/>
        <v>1</v>
      </c>
      <c r="F961" s="15">
        <v>5142</v>
      </c>
      <c r="G961" s="15">
        <v>0</v>
      </c>
      <c r="H961" s="62">
        <f t="shared" si="132"/>
        <v>128.13973490472924</v>
      </c>
      <c r="I961" s="62">
        <f t="shared" si="134"/>
        <v>143</v>
      </c>
      <c r="J961" s="15">
        <f t="shared" si="135"/>
        <v>0</v>
      </c>
      <c r="K961" s="15">
        <f t="shared" si="133"/>
        <v>0</v>
      </c>
      <c r="L961" s="58">
        <f>'Luxjacky Assumptions Monthly'!$M$8*'Luxjacky Original'!G961</f>
        <v>0</v>
      </c>
      <c r="M961" s="58">
        <f>'Luxjacky Assumptions Monthly'!$M$6*'Luxjacky Assumptions Monthly'!$M$8*'Luxjacky Original'!F961</f>
        <v>2571</v>
      </c>
      <c r="N961" s="58">
        <f t="shared" si="136"/>
        <v>2571</v>
      </c>
      <c r="O961" s="58"/>
    </row>
    <row r="962" spans="1:15" x14ac:dyDescent="0.3">
      <c r="A962" s="60">
        <v>43330</v>
      </c>
      <c r="B962" s="15">
        <f t="shared" ref="B962:B1025" si="137">YEAR(A962)</f>
        <v>2018</v>
      </c>
      <c r="C962" s="15">
        <f t="shared" ref="C962:C1025" si="138">MONTH(A962)</f>
        <v>8</v>
      </c>
      <c r="D962" s="15">
        <f t="shared" ref="D962:D1025" si="139">WEEKDAY(A962)</f>
        <v>7</v>
      </c>
      <c r="E962" s="15">
        <f t="shared" ref="E962:E1025" si="140">IF(OR(D962=6,D962=7),1,0)</f>
        <v>1</v>
      </c>
      <c r="F962" s="15">
        <v>5014</v>
      </c>
      <c r="G962" s="15">
        <v>0</v>
      </c>
      <c r="H962" s="62">
        <f t="shared" ref="H962:H1025" si="141">100-2.17*D962^2.25+12.77*D962+EXP(-D962/0.032)+5*C962^0.75+10*E962+20*(B962-2016)</f>
        <v>90.220256494728872</v>
      </c>
      <c r="I962" s="62">
        <f t="shared" si="134"/>
        <v>128</v>
      </c>
      <c r="J962" s="15">
        <f t="shared" si="135"/>
        <v>0</v>
      </c>
      <c r="K962" s="15">
        <f t="shared" si="133"/>
        <v>0</v>
      </c>
      <c r="L962" s="58">
        <f>'Luxjacky Assumptions Monthly'!$M$8*'Luxjacky Original'!G962</f>
        <v>0</v>
      </c>
      <c r="M962" s="58">
        <f>'Luxjacky Assumptions Monthly'!$M$6*'Luxjacky Assumptions Monthly'!$M$8*'Luxjacky Original'!F962</f>
        <v>2507</v>
      </c>
      <c r="N962" s="58">
        <f t="shared" si="136"/>
        <v>2507</v>
      </c>
      <c r="O962" s="58"/>
    </row>
    <row r="963" spans="1:15" x14ac:dyDescent="0.3">
      <c r="A963" s="60">
        <v>43331</v>
      </c>
      <c r="B963" s="15">
        <f t="shared" si="137"/>
        <v>2018</v>
      </c>
      <c r="C963" s="15">
        <f t="shared" si="138"/>
        <v>8</v>
      </c>
      <c r="D963" s="15">
        <f t="shared" si="139"/>
        <v>1</v>
      </c>
      <c r="E963" s="15">
        <f t="shared" si="140"/>
        <v>0</v>
      </c>
      <c r="F963" s="15">
        <v>4920</v>
      </c>
      <c r="G963" s="15">
        <v>0</v>
      </c>
      <c r="H963" s="62">
        <f t="shared" si="141"/>
        <v>174.38414230005444</v>
      </c>
      <c r="I963" s="62">
        <f t="shared" si="134"/>
        <v>94</v>
      </c>
      <c r="J963" s="15">
        <f t="shared" si="135"/>
        <v>0</v>
      </c>
      <c r="K963" s="15">
        <f t="shared" ref="K963:K1026" si="142">4000*J963</f>
        <v>0</v>
      </c>
      <c r="L963" s="58">
        <f>'Luxjacky Assumptions Monthly'!$M$8*'Luxjacky Original'!G963</f>
        <v>0</v>
      </c>
      <c r="M963" s="58">
        <f>'Luxjacky Assumptions Monthly'!$M$6*'Luxjacky Assumptions Monthly'!$M$8*'Luxjacky Original'!F963</f>
        <v>2460</v>
      </c>
      <c r="N963" s="58">
        <f t="shared" si="136"/>
        <v>2460</v>
      </c>
      <c r="O963" s="58"/>
    </row>
    <row r="964" spans="1:15" x14ac:dyDescent="0.3">
      <c r="A964" s="60">
        <v>43332</v>
      </c>
      <c r="B964" s="15">
        <f t="shared" si="137"/>
        <v>2018</v>
      </c>
      <c r="C964" s="15">
        <f t="shared" si="138"/>
        <v>8</v>
      </c>
      <c r="D964" s="15">
        <f t="shared" si="139"/>
        <v>2</v>
      </c>
      <c r="E964" s="15">
        <f t="shared" si="140"/>
        <v>0</v>
      </c>
      <c r="F964" s="15">
        <v>4747</v>
      </c>
      <c r="G964" s="15">
        <v>0</v>
      </c>
      <c r="H964" s="62">
        <f t="shared" si="141"/>
        <v>179.00182454183079</v>
      </c>
      <c r="I964" s="62">
        <f t="shared" ref="I964:I1027" si="143">F963-F964+G964</f>
        <v>173</v>
      </c>
      <c r="J964" s="15">
        <f t="shared" si="135"/>
        <v>0</v>
      </c>
      <c r="K964" s="15">
        <f t="shared" si="142"/>
        <v>0</v>
      </c>
      <c r="L964" s="58">
        <f>'Luxjacky Assumptions Monthly'!$M$8*'Luxjacky Original'!G964</f>
        <v>0</v>
      </c>
      <c r="M964" s="58">
        <f>'Luxjacky Assumptions Monthly'!$M$6*'Luxjacky Assumptions Monthly'!$M$8*'Luxjacky Original'!F964</f>
        <v>2373.5</v>
      </c>
      <c r="N964" s="58">
        <f t="shared" si="136"/>
        <v>2373.5</v>
      </c>
      <c r="O964" s="58"/>
    </row>
    <row r="965" spans="1:15" x14ac:dyDescent="0.3">
      <c r="A965" s="60">
        <v>43333</v>
      </c>
      <c r="B965" s="15">
        <f t="shared" si="137"/>
        <v>2018</v>
      </c>
      <c r="C965" s="15">
        <f t="shared" si="138"/>
        <v>8</v>
      </c>
      <c r="D965" s="15">
        <f t="shared" si="139"/>
        <v>3</v>
      </c>
      <c r="E965" s="15">
        <f t="shared" si="140"/>
        <v>0</v>
      </c>
      <c r="F965" s="15">
        <v>4575</v>
      </c>
      <c r="G965" s="15">
        <v>0</v>
      </c>
      <c r="H965" s="62">
        <f t="shared" si="141"/>
        <v>176.39121682709225</v>
      </c>
      <c r="I965" s="62">
        <f t="shared" si="143"/>
        <v>172</v>
      </c>
      <c r="J965" s="15">
        <f t="shared" si="135"/>
        <v>0</v>
      </c>
      <c r="K965" s="15">
        <f t="shared" si="142"/>
        <v>0</v>
      </c>
      <c r="L965" s="58">
        <f>'Luxjacky Assumptions Monthly'!$M$8*'Luxjacky Original'!G965</f>
        <v>0</v>
      </c>
      <c r="M965" s="58">
        <f>'Luxjacky Assumptions Monthly'!$M$6*'Luxjacky Assumptions Monthly'!$M$8*'Luxjacky Original'!F965</f>
        <v>2287.5</v>
      </c>
      <c r="N965" s="58">
        <f t="shared" si="136"/>
        <v>2287.5</v>
      </c>
      <c r="O965" s="58"/>
    </row>
    <row r="966" spans="1:15" x14ac:dyDescent="0.3">
      <c r="A966" s="60">
        <v>43334</v>
      </c>
      <c r="B966" s="15">
        <f t="shared" si="137"/>
        <v>2018</v>
      </c>
      <c r="C966" s="15">
        <f t="shared" si="138"/>
        <v>8</v>
      </c>
      <c r="D966" s="15">
        <f t="shared" si="139"/>
        <v>4</v>
      </c>
      <c r="E966" s="15">
        <f t="shared" si="140"/>
        <v>0</v>
      </c>
      <c r="F966" s="15">
        <v>4401</v>
      </c>
      <c r="G966" s="15">
        <v>0</v>
      </c>
      <c r="H966" s="62">
        <f t="shared" si="141"/>
        <v>165.76264741446056</v>
      </c>
      <c r="I966" s="62">
        <f t="shared" si="143"/>
        <v>174</v>
      </c>
      <c r="J966" s="15">
        <f t="shared" si="135"/>
        <v>0</v>
      </c>
      <c r="K966" s="15">
        <f t="shared" si="142"/>
        <v>0</v>
      </c>
      <c r="L966" s="58">
        <f>'Luxjacky Assumptions Monthly'!$M$8*'Luxjacky Original'!G966</f>
        <v>0</v>
      </c>
      <c r="M966" s="58">
        <f>'Luxjacky Assumptions Monthly'!$M$6*'Luxjacky Assumptions Monthly'!$M$8*'Luxjacky Original'!F966</f>
        <v>2200.5</v>
      </c>
      <c r="N966" s="58">
        <f t="shared" si="136"/>
        <v>2200.5</v>
      </c>
      <c r="O966" s="58"/>
    </row>
    <row r="967" spans="1:15" x14ac:dyDescent="0.3">
      <c r="A967" s="60">
        <v>43335</v>
      </c>
      <c r="B967" s="15">
        <f t="shared" si="137"/>
        <v>2018</v>
      </c>
      <c r="C967" s="15">
        <f t="shared" si="138"/>
        <v>8</v>
      </c>
      <c r="D967" s="15">
        <f t="shared" si="139"/>
        <v>5</v>
      </c>
      <c r="E967" s="15">
        <f t="shared" si="140"/>
        <v>0</v>
      </c>
      <c r="F967" s="15">
        <v>4241</v>
      </c>
      <c r="G967" s="15">
        <v>0</v>
      </c>
      <c r="H967" s="62">
        <f t="shared" si="141"/>
        <v>146.51147091880324</v>
      </c>
      <c r="I967" s="62">
        <f t="shared" si="143"/>
        <v>160</v>
      </c>
      <c r="J967" s="15">
        <f t="shared" si="135"/>
        <v>0</v>
      </c>
      <c r="K967" s="15">
        <f t="shared" si="142"/>
        <v>0</v>
      </c>
      <c r="L967" s="58">
        <f>'Luxjacky Assumptions Monthly'!$M$8*'Luxjacky Original'!G967</f>
        <v>0</v>
      </c>
      <c r="M967" s="58">
        <f>'Luxjacky Assumptions Monthly'!$M$6*'Luxjacky Assumptions Monthly'!$M$8*'Luxjacky Original'!F967</f>
        <v>2120.5</v>
      </c>
      <c r="N967" s="58">
        <f t="shared" si="136"/>
        <v>2120.5</v>
      </c>
      <c r="O967" s="58"/>
    </row>
    <row r="968" spans="1:15" x14ac:dyDescent="0.3">
      <c r="A968" s="60">
        <v>43336</v>
      </c>
      <c r="B968" s="15">
        <f t="shared" si="137"/>
        <v>2018</v>
      </c>
      <c r="C968" s="15">
        <f t="shared" si="138"/>
        <v>8</v>
      </c>
      <c r="D968" s="15">
        <f t="shared" si="139"/>
        <v>6</v>
      </c>
      <c r="E968" s="15">
        <f t="shared" si="140"/>
        <v>1</v>
      </c>
      <c r="F968" s="15">
        <v>4096</v>
      </c>
      <c r="G968" s="15">
        <v>0</v>
      </c>
      <c r="H968" s="62">
        <f t="shared" si="141"/>
        <v>128.13973490472924</v>
      </c>
      <c r="I968" s="62">
        <f t="shared" si="143"/>
        <v>145</v>
      </c>
      <c r="J968" s="15">
        <f t="shared" si="135"/>
        <v>0</v>
      </c>
      <c r="K968" s="15">
        <f t="shared" si="142"/>
        <v>0</v>
      </c>
      <c r="L968" s="58">
        <f>'Luxjacky Assumptions Monthly'!$M$8*'Luxjacky Original'!G968</f>
        <v>0</v>
      </c>
      <c r="M968" s="58">
        <f>'Luxjacky Assumptions Monthly'!$M$6*'Luxjacky Assumptions Monthly'!$M$8*'Luxjacky Original'!F968</f>
        <v>2048</v>
      </c>
      <c r="N968" s="58">
        <f t="shared" si="136"/>
        <v>2048</v>
      </c>
      <c r="O968" s="58"/>
    </row>
    <row r="969" spans="1:15" x14ac:dyDescent="0.3">
      <c r="A969" s="60">
        <v>43337</v>
      </c>
      <c r="B969" s="15">
        <f t="shared" si="137"/>
        <v>2018</v>
      </c>
      <c r="C969" s="15">
        <f t="shared" si="138"/>
        <v>8</v>
      </c>
      <c r="D969" s="15">
        <f t="shared" si="139"/>
        <v>7</v>
      </c>
      <c r="E969" s="15">
        <f t="shared" si="140"/>
        <v>1</v>
      </c>
      <c r="F969" s="15">
        <v>3961</v>
      </c>
      <c r="G969" s="15">
        <v>0</v>
      </c>
      <c r="H969" s="62">
        <f t="shared" si="141"/>
        <v>90.220256494728872</v>
      </c>
      <c r="I969" s="62">
        <f t="shared" si="143"/>
        <v>135</v>
      </c>
      <c r="J969" s="15">
        <f t="shared" si="135"/>
        <v>0</v>
      </c>
      <c r="K969" s="15">
        <f t="shared" si="142"/>
        <v>0</v>
      </c>
      <c r="L969" s="58">
        <f>'Luxjacky Assumptions Monthly'!$M$8*'Luxjacky Original'!G969</f>
        <v>0</v>
      </c>
      <c r="M969" s="58">
        <f>'Luxjacky Assumptions Monthly'!$M$6*'Luxjacky Assumptions Monthly'!$M$8*'Luxjacky Original'!F969</f>
        <v>1980.5</v>
      </c>
      <c r="N969" s="58">
        <f t="shared" si="136"/>
        <v>1980.5</v>
      </c>
      <c r="O969" s="58"/>
    </row>
    <row r="970" spans="1:15" x14ac:dyDescent="0.3">
      <c r="A970" s="60">
        <v>43338</v>
      </c>
      <c r="B970" s="15">
        <f t="shared" si="137"/>
        <v>2018</v>
      </c>
      <c r="C970" s="15">
        <f t="shared" si="138"/>
        <v>8</v>
      </c>
      <c r="D970" s="15">
        <f t="shared" si="139"/>
        <v>1</v>
      </c>
      <c r="E970" s="15">
        <f t="shared" si="140"/>
        <v>0</v>
      </c>
      <c r="F970" s="15">
        <v>3878</v>
      </c>
      <c r="G970" s="15">
        <v>0</v>
      </c>
      <c r="H970" s="62">
        <f t="shared" si="141"/>
        <v>174.38414230005444</v>
      </c>
      <c r="I970" s="62">
        <f t="shared" si="143"/>
        <v>83</v>
      </c>
      <c r="J970" s="15">
        <f t="shared" si="135"/>
        <v>0</v>
      </c>
      <c r="K970" s="15">
        <f t="shared" si="142"/>
        <v>0</v>
      </c>
      <c r="L970" s="58">
        <f>'Luxjacky Assumptions Monthly'!$M$8*'Luxjacky Original'!G970</f>
        <v>0</v>
      </c>
      <c r="M970" s="58">
        <f>'Luxjacky Assumptions Monthly'!$M$6*'Luxjacky Assumptions Monthly'!$M$8*'Luxjacky Original'!F970</f>
        <v>1939</v>
      </c>
      <c r="N970" s="58">
        <f t="shared" si="136"/>
        <v>1939</v>
      </c>
      <c r="O970" s="58"/>
    </row>
    <row r="971" spans="1:15" x14ac:dyDescent="0.3">
      <c r="A971" s="60">
        <v>43339</v>
      </c>
      <c r="B971" s="15">
        <f t="shared" si="137"/>
        <v>2018</v>
      </c>
      <c r="C971" s="15">
        <f t="shared" si="138"/>
        <v>8</v>
      </c>
      <c r="D971" s="15">
        <f t="shared" si="139"/>
        <v>2</v>
      </c>
      <c r="E971" s="15">
        <f t="shared" si="140"/>
        <v>0</v>
      </c>
      <c r="F971" s="15">
        <v>3714</v>
      </c>
      <c r="G971" s="15">
        <v>0</v>
      </c>
      <c r="H971" s="62">
        <f t="shared" si="141"/>
        <v>179.00182454183079</v>
      </c>
      <c r="I971" s="62">
        <f t="shared" si="143"/>
        <v>164</v>
      </c>
      <c r="J971" s="15">
        <f t="shared" si="135"/>
        <v>0</v>
      </c>
      <c r="K971" s="15">
        <f t="shared" si="142"/>
        <v>0</v>
      </c>
      <c r="L971" s="58">
        <f>'Luxjacky Assumptions Monthly'!$M$8*'Luxjacky Original'!G971</f>
        <v>0</v>
      </c>
      <c r="M971" s="58">
        <f>'Luxjacky Assumptions Monthly'!$M$6*'Luxjacky Assumptions Monthly'!$M$8*'Luxjacky Original'!F971</f>
        <v>1857</v>
      </c>
      <c r="N971" s="58">
        <f t="shared" si="136"/>
        <v>1857</v>
      </c>
      <c r="O971" s="58"/>
    </row>
    <row r="972" spans="1:15" x14ac:dyDescent="0.3">
      <c r="A972" s="60">
        <v>43340</v>
      </c>
      <c r="B972" s="15">
        <f t="shared" si="137"/>
        <v>2018</v>
      </c>
      <c r="C972" s="15">
        <f t="shared" si="138"/>
        <v>8</v>
      </c>
      <c r="D972" s="15">
        <f t="shared" si="139"/>
        <v>3</v>
      </c>
      <c r="E972" s="15">
        <f t="shared" si="140"/>
        <v>0</v>
      </c>
      <c r="F972" s="15">
        <v>3536</v>
      </c>
      <c r="G972" s="15">
        <v>0</v>
      </c>
      <c r="H972" s="62">
        <f t="shared" si="141"/>
        <v>176.39121682709225</v>
      </c>
      <c r="I972" s="62">
        <f t="shared" si="143"/>
        <v>178</v>
      </c>
      <c r="J972" s="15">
        <f t="shared" si="135"/>
        <v>0</v>
      </c>
      <c r="K972" s="15">
        <f t="shared" si="142"/>
        <v>0</v>
      </c>
      <c r="L972" s="58">
        <f>'Luxjacky Assumptions Monthly'!$M$8*'Luxjacky Original'!G972</f>
        <v>0</v>
      </c>
      <c r="M972" s="58">
        <f>'Luxjacky Assumptions Monthly'!$M$6*'Luxjacky Assumptions Monthly'!$M$8*'Luxjacky Original'!F972</f>
        <v>1768</v>
      </c>
      <c r="N972" s="58">
        <f t="shared" si="136"/>
        <v>1768</v>
      </c>
      <c r="O972" s="58"/>
    </row>
    <row r="973" spans="1:15" x14ac:dyDescent="0.3">
      <c r="A973" s="60">
        <v>43341</v>
      </c>
      <c r="B973" s="15">
        <f t="shared" si="137"/>
        <v>2018</v>
      </c>
      <c r="C973" s="15">
        <f t="shared" si="138"/>
        <v>8</v>
      </c>
      <c r="D973" s="15">
        <f t="shared" si="139"/>
        <v>4</v>
      </c>
      <c r="E973" s="15">
        <f t="shared" si="140"/>
        <v>0</v>
      </c>
      <c r="F973" s="15">
        <v>3375</v>
      </c>
      <c r="G973" s="15">
        <v>0</v>
      </c>
      <c r="H973" s="62">
        <f t="shared" si="141"/>
        <v>165.76264741446056</v>
      </c>
      <c r="I973" s="62">
        <f t="shared" si="143"/>
        <v>161</v>
      </c>
      <c r="J973" s="15">
        <f t="shared" si="135"/>
        <v>0</v>
      </c>
      <c r="K973" s="15">
        <f t="shared" si="142"/>
        <v>0</v>
      </c>
      <c r="L973" s="58">
        <f>'Luxjacky Assumptions Monthly'!$M$8*'Luxjacky Original'!G973</f>
        <v>0</v>
      </c>
      <c r="M973" s="58">
        <f>'Luxjacky Assumptions Monthly'!$M$6*'Luxjacky Assumptions Monthly'!$M$8*'Luxjacky Original'!F973</f>
        <v>1687.5</v>
      </c>
      <c r="N973" s="58">
        <f t="shared" si="136"/>
        <v>1687.5</v>
      </c>
      <c r="O973" s="58"/>
    </row>
    <row r="974" spans="1:15" x14ac:dyDescent="0.3">
      <c r="A974" s="60">
        <v>43342</v>
      </c>
      <c r="B974" s="15">
        <f t="shared" si="137"/>
        <v>2018</v>
      </c>
      <c r="C974" s="15">
        <f t="shared" si="138"/>
        <v>8</v>
      </c>
      <c r="D974" s="15">
        <f t="shared" si="139"/>
        <v>5</v>
      </c>
      <c r="E974" s="15">
        <f t="shared" si="140"/>
        <v>0</v>
      </c>
      <c r="F974" s="15">
        <v>3222</v>
      </c>
      <c r="G974" s="15">
        <v>0</v>
      </c>
      <c r="H974" s="62">
        <f t="shared" si="141"/>
        <v>146.51147091880324</v>
      </c>
      <c r="I974" s="62">
        <f t="shared" si="143"/>
        <v>153</v>
      </c>
      <c r="J974" s="15">
        <f t="shared" si="135"/>
        <v>0</v>
      </c>
      <c r="K974" s="15">
        <f t="shared" si="142"/>
        <v>0</v>
      </c>
      <c r="L974" s="58">
        <f>'Luxjacky Assumptions Monthly'!$M$8*'Luxjacky Original'!G974</f>
        <v>0</v>
      </c>
      <c r="M974" s="58">
        <f>'Luxjacky Assumptions Monthly'!$M$6*'Luxjacky Assumptions Monthly'!$M$8*'Luxjacky Original'!F974</f>
        <v>1611</v>
      </c>
      <c r="N974" s="58">
        <f t="shared" si="136"/>
        <v>1611</v>
      </c>
      <c r="O974" s="58"/>
    </row>
    <row r="975" spans="1:15" x14ac:dyDescent="0.3">
      <c r="A975" s="60">
        <v>43343</v>
      </c>
      <c r="B975" s="15">
        <f t="shared" si="137"/>
        <v>2018</v>
      </c>
      <c r="C975" s="15">
        <f t="shared" si="138"/>
        <v>8</v>
      </c>
      <c r="D975" s="15">
        <f t="shared" si="139"/>
        <v>6</v>
      </c>
      <c r="E975" s="15">
        <f t="shared" si="140"/>
        <v>1</v>
      </c>
      <c r="F975" s="15">
        <v>3080</v>
      </c>
      <c r="G975" s="15">
        <v>0</v>
      </c>
      <c r="H975" s="62">
        <f t="shared" si="141"/>
        <v>128.13973490472924</v>
      </c>
      <c r="I975" s="62">
        <f t="shared" si="143"/>
        <v>142</v>
      </c>
      <c r="J975" s="15">
        <f t="shared" si="135"/>
        <v>0</v>
      </c>
      <c r="K975" s="15">
        <f t="shared" si="142"/>
        <v>0</v>
      </c>
      <c r="L975" s="58">
        <f>'Luxjacky Assumptions Monthly'!$M$8*'Luxjacky Original'!G975</f>
        <v>0</v>
      </c>
      <c r="M975" s="58">
        <f>'Luxjacky Assumptions Monthly'!$M$6*'Luxjacky Assumptions Monthly'!$M$8*'Luxjacky Original'!F975</f>
        <v>1540</v>
      </c>
      <c r="N975" s="58">
        <f t="shared" si="136"/>
        <v>1540</v>
      </c>
      <c r="O975" s="58"/>
    </row>
    <row r="976" spans="1:15" x14ac:dyDescent="0.3">
      <c r="A976" s="60">
        <v>43344</v>
      </c>
      <c r="B976" s="15">
        <f t="shared" si="137"/>
        <v>2018</v>
      </c>
      <c r="C976" s="15">
        <f t="shared" si="138"/>
        <v>9</v>
      </c>
      <c r="D976" s="15">
        <f t="shared" si="139"/>
        <v>7</v>
      </c>
      <c r="E976" s="15">
        <f t="shared" si="140"/>
        <v>1</v>
      </c>
      <c r="F976" s="15">
        <v>2942</v>
      </c>
      <c r="G976" s="15">
        <v>0</v>
      </c>
      <c r="H976" s="62">
        <f t="shared" si="141"/>
        <v>92.41687630820762</v>
      </c>
      <c r="I976" s="62">
        <f t="shared" si="143"/>
        <v>138</v>
      </c>
      <c r="J976" s="15">
        <f t="shared" si="135"/>
        <v>0</v>
      </c>
      <c r="K976" s="15">
        <f t="shared" si="142"/>
        <v>0</v>
      </c>
      <c r="L976" s="58">
        <f>'Luxjacky Assumptions Monthly'!$M$8*'Luxjacky Original'!G976</f>
        <v>0</v>
      </c>
      <c r="M976" s="58">
        <f>'Luxjacky Assumptions Monthly'!$M$6*'Luxjacky Assumptions Monthly'!$M$8*'Luxjacky Original'!F976</f>
        <v>1471</v>
      </c>
      <c r="N976" s="58">
        <f t="shared" si="136"/>
        <v>1471</v>
      </c>
      <c r="O976" s="58"/>
    </row>
    <row r="977" spans="1:15" x14ac:dyDescent="0.3">
      <c r="A977" s="60">
        <v>43345</v>
      </c>
      <c r="B977" s="15">
        <f t="shared" si="137"/>
        <v>2018</v>
      </c>
      <c r="C977" s="15">
        <f t="shared" si="138"/>
        <v>9</v>
      </c>
      <c r="D977" s="15">
        <f t="shared" si="139"/>
        <v>1</v>
      </c>
      <c r="E977" s="15">
        <f t="shared" si="140"/>
        <v>0</v>
      </c>
      <c r="F977" s="15">
        <v>2845</v>
      </c>
      <c r="G977" s="15">
        <v>0</v>
      </c>
      <c r="H977" s="62">
        <f t="shared" si="141"/>
        <v>176.58076211353318</v>
      </c>
      <c r="I977" s="62">
        <f t="shared" si="143"/>
        <v>97</v>
      </c>
      <c r="J977" s="15">
        <f t="shared" si="135"/>
        <v>0</v>
      </c>
      <c r="K977" s="15">
        <f t="shared" si="142"/>
        <v>0</v>
      </c>
      <c r="L977" s="58">
        <f>'Luxjacky Assumptions Monthly'!$M$8*'Luxjacky Original'!G977</f>
        <v>0</v>
      </c>
      <c r="M977" s="58">
        <f>'Luxjacky Assumptions Monthly'!$M$6*'Luxjacky Assumptions Monthly'!$M$8*'Luxjacky Original'!F977</f>
        <v>1422.5</v>
      </c>
      <c r="N977" s="58">
        <f t="shared" si="136"/>
        <v>1422.5</v>
      </c>
      <c r="O977" s="58"/>
    </row>
    <row r="978" spans="1:15" x14ac:dyDescent="0.3">
      <c r="A978" s="60">
        <v>43346</v>
      </c>
      <c r="B978" s="15">
        <f t="shared" si="137"/>
        <v>2018</v>
      </c>
      <c r="C978" s="15">
        <f t="shared" si="138"/>
        <v>9</v>
      </c>
      <c r="D978" s="15">
        <f t="shared" si="139"/>
        <v>2</v>
      </c>
      <c r="E978" s="15">
        <f t="shared" si="140"/>
        <v>0</v>
      </c>
      <c r="F978" s="15">
        <v>2682</v>
      </c>
      <c r="G978" s="15">
        <v>0</v>
      </c>
      <c r="H978" s="62">
        <f t="shared" si="141"/>
        <v>181.19844435530953</v>
      </c>
      <c r="I978" s="62">
        <f t="shared" si="143"/>
        <v>163</v>
      </c>
      <c r="J978" s="15">
        <f t="shared" si="135"/>
        <v>0</v>
      </c>
      <c r="K978" s="15">
        <f t="shared" si="142"/>
        <v>0</v>
      </c>
      <c r="L978" s="58">
        <f>'Luxjacky Assumptions Monthly'!$M$8*'Luxjacky Original'!G978</f>
        <v>0</v>
      </c>
      <c r="M978" s="58">
        <f>'Luxjacky Assumptions Monthly'!$M$6*'Luxjacky Assumptions Monthly'!$M$8*'Luxjacky Original'!F978</f>
        <v>1341</v>
      </c>
      <c r="N978" s="58">
        <f t="shared" si="136"/>
        <v>1341</v>
      </c>
      <c r="O978" s="58"/>
    </row>
    <row r="979" spans="1:15" x14ac:dyDescent="0.3">
      <c r="A979" s="60">
        <v>43347</v>
      </c>
      <c r="B979" s="15">
        <f t="shared" si="137"/>
        <v>2018</v>
      </c>
      <c r="C979" s="15">
        <f t="shared" si="138"/>
        <v>9</v>
      </c>
      <c r="D979" s="15">
        <f t="shared" si="139"/>
        <v>3</v>
      </c>
      <c r="E979" s="15">
        <f t="shared" si="140"/>
        <v>0</v>
      </c>
      <c r="F979" s="15">
        <v>2502</v>
      </c>
      <c r="G979" s="15">
        <v>0</v>
      </c>
      <c r="H979" s="62">
        <f t="shared" si="141"/>
        <v>178.58783664057097</v>
      </c>
      <c r="I979" s="62">
        <f t="shared" si="143"/>
        <v>180</v>
      </c>
      <c r="J979" s="15">
        <f t="shared" si="135"/>
        <v>0</v>
      </c>
      <c r="K979" s="15">
        <f t="shared" si="142"/>
        <v>0</v>
      </c>
      <c r="L979" s="58">
        <f>'Luxjacky Assumptions Monthly'!$M$8*'Luxjacky Original'!G979</f>
        <v>0</v>
      </c>
      <c r="M979" s="58">
        <f>'Luxjacky Assumptions Monthly'!$M$6*'Luxjacky Assumptions Monthly'!$M$8*'Luxjacky Original'!F979</f>
        <v>1251</v>
      </c>
      <c r="N979" s="58">
        <f t="shared" si="136"/>
        <v>1251</v>
      </c>
      <c r="O979" s="58"/>
    </row>
    <row r="980" spans="1:15" x14ac:dyDescent="0.3">
      <c r="A980" s="60">
        <v>43348</v>
      </c>
      <c r="B980" s="15">
        <f t="shared" si="137"/>
        <v>2018</v>
      </c>
      <c r="C980" s="15">
        <f t="shared" si="138"/>
        <v>9</v>
      </c>
      <c r="D980" s="15">
        <f t="shared" si="139"/>
        <v>4</v>
      </c>
      <c r="E980" s="15">
        <f t="shared" si="140"/>
        <v>0</v>
      </c>
      <c r="F980" s="15">
        <v>2341</v>
      </c>
      <c r="G980" s="15">
        <v>0</v>
      </c>
      <c r="H980" s="62">
        <f t="shared" si="141"/>
        <v>167.95926722793931</v>
      </c>
      <c r="I980" s="62">
        <f t="shared" si="143"/>
        <v>161</v>
      </c>
      <c r="J980" s="15">
        <f t="shared" si="135"/>
        <v>0</v>
      </c>
      <c r="K980" s="15">
        <f t="shared" si="142"/>
        <v>0</v>
      </c>
      <c r="L980" s="58">
        <f>'Luxjacky Assumptions Monthly'!$M$8*'Luxjacky Original'!G980</f>
        <v>0</v>
      </c>
      <c r="M980" s="58">
        <f>'Luxjacky Assumptions Monthly'!$M$6*'Luxjacky Assumptions Monthly'!$M$8*'Luxjacky Original'!F980</f>
        <v>1170.5</v>
      </c>
      <c r="N980" s="58">
        <f t="shared" si="136"/>
        <v>1170.5</v>
      </c>
      <c r="O980" s="58"/>
    </row>
    <row r="981" spans="1:15" x14ac:dyDescent="0.3">
      <c r="A981" s="60">
        <v>43349</v>
      </c>
      <c r="B981" s="15">
        <f t="shared" si="137"/>
        <v>2018</v>
      </c>
      <c r="C981" s="15">
        <f t="shared" si="138"/>
        <v>9</v>
      </c>
      <c r="D981" s="15">
        <f t="shared" si="139"/>
        <v>5</v>
      </c>
      <c r="E981" s="15">
        <f t="shared" si="140"/>
        <v>0</v>
      </c>
      <c r="F981" s="15">
        <v>2163</v>
      </c>
      <c r="G981" s="15">
        <v>0</v>
      </c>
      <c r="H981" s="62">
        <f t="shared" si="141"/>
        <v>148.70809073228196</v>
      </c>
      <c r="I981" s="62">
        <f t="shared" si="143"/>
        <v>178</v>
      </c>
      <c r="J981" s="15">
        <f t="shared" si="135"/>
        <v>0</v>
      </c>
      <c r="K981" s="15">
        <f t="shared" si="142"/>
        <v>0</v>
      </c>
      <c r="L981" s="58">
        <f>'Luxjacky Assumptions Monthly'!$M$8*'Luxjacky Original'!G981</f>
        <v>0</v>
      </c>
      <c r="M981" s="58">
        <f>'Luxjacky Assumptions Monthly'!$M$6*'Luxjacky Assumptions Monthly'!$M$8*'Luxjacky Original'!F981</f>
        <v>1081.5</v>
      </c>
      <c r="N981" s="58">
        <f t="shared" si="136"/>
        <v>1081.5</v>
      </c>
      <c r="O981" s="58"/>
    </row>
    <row r="982" spans="1:15" x14ac:dyDescent="0.3">
      <c r="A982" s="60">
        <v>43350</v>
      </c>
      <c r="B982" s="15">
        <f t="shared" si="137"/>
        <v>2018</v>
      </c>
      <c r="C982" s="15">
        <f t="shared" si="138"/>
        <v>9</v>
      </c>
      <c r="D982" s="15">
        <f t="shared" si="139"/>
        <v>6</v>
      </c>
      <c r="E982" s="15">
        <f t="shared" si="140"/>
        <v>1</v>
      </c>
      <c r="F982" s="15">
        <v>2028</v>
      </c>
      <c r="G982" s="15">
        <v>0</v>
      </c>
      <c r="H982" s="62">
        <f t="shared" si="141"/>
        <v>130.33635471820799</v>
      </c>
      <c r="I982" s="62">
        <f t="shared" si="143"/>
        <v>135</v>
      </c>
      <c r="J982" s="15">
        <f t="shared" si="135"/>
        <v>0</v>
      </c>
      <c r="K982" s="15">
        <f t="shared" si="142"/>
        <v>0</v>
      </c>
      <c r="L982" s="58">
        <f>'Luxjacky Assumptions Monthly'!$M$8*'Luxjacky Original'!G982</f>
        <v>0</v>
      </c>
      <c r="M982" s="58">
        <f>'Luxjacky Assumptions Monthly'!$M$6*'Luxjacky Assumptions Monthly'!$M$8*'Luxjacky Original'!F982</f>
        <v>1014</v>
      </c>
      <c r="N982" s="58">
        <f t="shared" si="136"/>
        <v>1014</v>
      </c>
      <c r="O982" s="58"/>
    </row>
    <row r="983" spans="1:15" x14ac:dyDescent="0.3">
      <c r="A983" s="60">
        <v>43351</v>
      </c>
      <c r="B983" s="15">
        <f t="shared" si="137"/>
        <v>2018</v>
      </c>
      <c r="C983" s="15">
        <f t="shared" si="138"/>
        <v>9</v>
      </c>
      <c r="D983" s="15">
        <f t="shared" si="139"/>
        <v>7</v>
      </c>
      <c r="E983" s="15">
        <f t="shared" si="140"/>
        <v>1</v>
      </c>
      <c r="F983" s="15">
        <v>9364</v>
      </c>
      <c r="G983" s="15">
        <v>7464</v>
      </c>
      <c r="H983" s="62">
        <f t="shared" si="141"/>
        <v>92.41687630820762</v>
      </c>
      <c r="I983" s="62">
        <f t="shared" si="143"/>
        <v>128</v>
      </c>
      <c r="J983" s="15">
        <f t="shared" si="135"/>
        <v>1</v>
      </c>
      <c r="K983" s="15">
        <f t="shared" si="142"/>
        <v>4000</v>
      </c>
      <c r="L983" s="58">
        <f>'Luxjacky Assumptions Monthly'!$M$8*'Luxjacky Original'!G983</f>
        <v>74640</v>
      </c>
      <c r="M983" s="58">
        <f>'Luxjacky Assumptions Monthly'!$M$6*'Luxjacky Assumptions Monthly'!$M$8*'Luxjacky Original'!F983</f>
        <v>4682</v>
      </c>
      <c r="N983" s="58">
        <f t="shared" si="136"/>
        <v>83322</v>
      </c>
      <c r="O983" s="58"/>
    </row>
    <row r="984" spans="1:15" x14ac:dyDescent="0.3">
      <c r="A984" s="60">
        <v>43352</v>
      </c>
      <c r="B984" s="15">
        <f t="shared" si="137"/>
        <v>2018</v>
      </c>
      <c r="C984" s="15">
        <f t="shared" si="138"/>
        <v>9</v>
      </c>
      <c r="D984" s="15">
        <f t="shared" si="139"/>
        <v>1</v>
      </c>
      <c r="E984" s="15">
        <f t="shared" si="140"/>
        <v>0</v>
      </c>
      <c r="F984" s="15">
        <v>9263</v>
      </c>
      <c r="G984" s="15">
        <v>0</v>
      </c>
      <c r="H984" s="62">
        <f t="shared" si="141"/>
        <v>176.58076211353318</v>
      </c>
      <c r="I984" s="62">
        <f t="shared" si="143"/>
        <v>101</v>
      </c>
      <c r="J984" s="15">
        <f t="shared" si="135"/>
        <v>0</v>
      </c>
      <c r="K984" s="15">
        <f t="shared" si="142"/>
        <v>0</v>
      </c>
      <c r="L984" s="58">
        <f>'Luxjacky Assumptions Monthly'!$M$8*'Luxjacky Original'!G984</f>
        <v>0</v>
      </c>
      <c r="M984" s="58">
        <f>'Luxjacky Assumptions Monthly'!$M$6*'Luxjacky Assumptions Monthly'!$M$8*'Luxjacky Original'!F984</f>
        <v>4631.5</v>
      </c>
      <c r="N984" s="58">
        <f t="shared" si="136"/>
        <v>4631.5</v>
      </c>
      <c r="O984" s="58"/>
    </row>
    <row r="985" spans="1:15" x14ac:dyDescent="0.3">
      <c r="A985" s="60">
        <v>43353</v>
      </c>
      <c r="B985" s="15">
        <f t="shared" si="137"/>
        <v>2018</v>
      </c>
      <c r="C985" s="15">
        <f t="shared" si="138"/>
        <v>9</v>
      </c>
      <c r="D985" s="15">
        <f t="shared" si="139"/>
        <v>2</v>
      </c>
      <c r="E985" s="15">
        <f t="shared" si="140"/>
        <v>0</v>
      </c>
      <c r="F985" s="15">
        <v>9082</v>
      </c>
      <c r="G985" s="15">
        <v>0</v>
      </c>
      <c r="H985" s="62">
        <f t="shared" si="141"/>
        <v>181.19844435530953</v>
      </c>
      <c r="I985" s="62">
        <f t="shared" si="143"/>
        <v>181</v>
      </c>
      <c r="J985" s="15">
        <f t="shared" si="135"/>
        <v>0</v>
      </c>
      <c r="K985" s="15">
        <f t="shared" si="142"/>
        <v>0</v>
      </c>
      <c r="L985" s="58">
        <f>'Luxjacky Assumptions Monthly'!$M$8*'Luxjacky Original'!G985</f>
        <v>0</v>
      </c>
      <c r="M985" s="58">
        <f>'Luxjacky Assumptions Monthly'!$M$6*'Luxjacky Assumptions Monthly'!$M$8*'Luxjacky Original'!F985</f>
        <v>4541</v>
      </c>
      <c r="N985" s="58">
        <f t="shared" si="136"/>
        <v>4541</v>
      </c>
      <c r="O985" s="58"/>
    </row>
    <row r="986" spans="1:15" x14ac:dyDescent="0.3">
      <c r="A986" s="60">
        <v>43354</v>
      </c>
      <c r="B986" s="15">
        <f t="shared" si="137"/>
        <v>2018</v>
      </c>
      <c r="C986" s="15">
        <f t="shared" si="138"/>
        <v>9</v>
      </c>
      <c r="D986" s="15">
        <f t="shared" si="139"/>
        <v>3</v>
      </c>
      <c r="E986" s="15">
        <f t="shared" si="140"/>
        <v>0</v>
      </c>
      <c r="F986" s="15">
        <v>8903</v>
      </c>
      <c r="G986" s="15">
        <v>0</v>
      </c>
      <c r="H986" s="62">
        <f t="shared" si="141"/>
        <v>178.58783664057097</v>
      </c>
      <c r="I986" s="62">
        <f t="shared" si="143"/>
        <v>179</v>
      </c>
      <c r="J986" s="15">
        <f t="shared" si="135"/>
        <v>0</v>
      </c>
      <c r="K986" s="15">
        <f t="shared" si="142"/>
        <v>0</v>
      </c>
      <c r="L986" s="58">
        <f>'Luxjacky Assumptions Monthly'!$M$8*'Luxjacky Original'!G986</f>
        <v>0</v>
      </c>
      <c r="M986" s="58">
        <f>'Luxjacky Assumptions Monthly'!$M$6*'Luxjacky Assumptions Monthly'!$M$8*'Luxjacky Original'!F986</f>
        <v>4451.5</v>
      </c>
      <c r="N986" s="58">
        <f t="shared" si="136"/>
        <v>4451.5</v>
      </c>
      <c r="O986" s="58"/>
    </row>
    <row r="987" spans="1:15" x14ac:dyDescent="0.3">
      <c r="A987" s="60">
        <v>43355</v>
      </c>
      <c r="B987" s="15">
        <f t="shared" si="137"/>
        <v>2018</v>
      </c>
      <c r="C987" s="15">
        <f t="shared" si="138"/>
        <v>9</v>
      </c>
      <c r="D987" s="15">
        <f t="shared" si="139"/>
        <v>4</v>
      </c>
      <c r="E987" s="15">
        <f t="shared" si="140"/>
        <v>0</v>
      </c>
      <c r="F987" s="15">
        <v>8725</v>
      </c>
      <c r="G987" s="15">
        <v>0</v>
      </c>
      <c r="H987" s="62">
        <f t="shared" si="141"/>
        <v>167.95926722793931</v>
      </c>
      <c r="I987" s="62">
        <f t="shared" si="143"/>
        <v>178</v>
      </c>
      <c r="J987" s="15">
        <f t="shared" si="135"/>
        <v>0</v>
      </c>
      <c r="K987" s="15">
        <f t="shared" si="142"/>
        <v>0</v>
      </c>
      <c r="L987" s="58">
        <f>'Luxjacky Assumptions Monthly'!$M$8*'Luxjacky Original'!G987</f>
        <v>0</v>
      </c>
      <c r="M987" s="58">
        <f>'Luxjacky Assumptions Monthly'!$M$6*'Luxjacky Assumptions Monthly'!$M$8*'Luxjacky Original'!F987</f>
        <v>4362.5</v>
      </c>
      <c r="N987" s="58">
        <f t="shared" si="136"/>
        <v>4362.5</v>
      </c>
      <c r="O987" s="58"/>
    </row>
    <row r="988" spans="1:15" x14ac:dyDescent="0.3">
      <c r="A988" s="60">
        <v>43356</v>
      </c>
      <c r="B988" s="15">
        <f t="shared" si="137"/>
        <v>2018</v>
      </c>
      <c r="C988" s="15">
        <f t="shared" si="138"/>
        <v>9</v>
      </c>
      <c r="D988" s="15">
        <f t="shared" si="139"/>
        <v>5</v>
      </c>
      <c r="E988" s="15">
        <f t="shared" si="140"/>
        <v>0</v>
      </c>
      <c r="F988" s="15">
        <v>8558</v>
      </c>
      <c r="G988" s="15">
        <v>0</v>
      </c>
      <c r="H988" s="62">
        <f t="shared" si="141"/>
        <v>148.70809073228196</v>
      </c>
      <c r="I988" s="62">
        <f t="shared" si="143"/>
        <v>167</v>
      </c>
      <c r="J988" s="15">
        <f t="shared" si="135"/>
        <v>0</v>
      </c>
      <c r="K988" s="15">
        <f t="shared" si="142"/>
        <v>0</v>
      </c>
      <c r="L988" s="58">
        <f>'Luxjacky Assumptions Monthly'!$M$8*'Luxjacky Original'!G988</f>
        <v>0</v>
      </c>
      <c r="M988" s="58">
        <f>'Luxjacky Assumptions Monthly'!$M$6*'Luxjacky Assumptions Monthly'!$M$8*'Luxjacky Original'!F988</f>
        <v>4279</v>
      </c>
      <c r="N988" s="58">
        <f t="shared" si="136"/>
        <v>4279</v>
      </c>
      <c r="O988" s="58"/>
    </row>
    <row r="989" spans="1:15" x14ac:dyDescent="0.3">
      <c r="A989" s="60">
        <v>43357</v>
      </c>
      <c r="B989" s="15">
        <f t="shared" si="137"/>
        <v>2018</v>
      </c>
      <c r="C989" s="15">
        <f t="shared" si="138"/>
        <v>9</v>
      </c>
      <c r="D989" s="15">
        <f t="shared" si="139"/>
        <v>6</v>
      </c>
      <c r="E989" s="15">
        <f t="shared" si="140"/>
        <v>1</v>
      </c>
      <c r="F989" s="15">
        <v>8412</v>
      </c>
      <c r="G989" s="15">
        <v>0</v>
      </c>
      <c r="H989" s="62">
        <f t="shared" si="141"/>
        <v>130.33635471820799</v>
      </c>
      <c r="I989" s="62">
        <f t="shared" si="143"/>
        <v>146</v>
      </c>
      <c r="J989" s="15">
        <f t="shared" ref="J989:J1052" si="144">IF(G989&gt;0,1,0)</f>
        <v>0</v>
      </c>
      <c r="K989" s="15">
        <f t="shared" si="142"/>
        <v>0</v>
      </c>
      <c r="L989" s="58">
        <f>'Luxjacky Assumptions Monthly'!$M$8*'Luxjacky Original'!G989</f>
        <v>0</v>
      </c>
      <c r="M989" s="58">
        <f>'Luxjacky Assumptions Monthly'!$M$6*'Luxjacky Assumptions Monthly'!$M$8*'Luxjacky Original'!F989</f>
        <v>4206</v>
      </c>
      <c r="N989" s="58">
        <f t="shared" ref="N989:N1052" si="145">SUM(K989:M989)</f>
        <v>4206</v>
      </c>
      <c r="O989" s="58"/>
    </row>
    <row r="990" spans="1:15" x14ac:dyDescent="0.3">
      <c r="A990" s="60">
        <v>43358</v>
      </c>
      <c r="B990" s="15">
        <f t="shared" si="137"/>
        <v>2018</v>
      </c>
      <c r="C990" s="15">
        <f t="shared" si="138"/>
        <v>9</v>
      </c>
      <c r="D990" s="15">
        <f t="shared" si="139"/>
        <v>7</v>
      </c>
      <c r="E990" s="15">
        <f t="shared" si="140"/>
        <v>1</v>
      </c>
      <c r="F990" s="15">
        <v>8284</v>
      </c>
      <c r="G990" s="15">
        <v>0</v>
      </c>
      <c r="H990" s="62">
        <f t="shared" si="141"/>
        <v>92.41687630820762</v>
      </c>
      <c r="I990" s="62">
        <f t="shared" si="143"/>
        <v>128</v>
      </c>
      <c r="J990" s="15">
        <f t="shared" si="144"/>
        <v>0</v>
      </c>
      <c r="K990" s="15">
        <f t="shared" si="142"/>
        <v>0</v>
      </c>
      <c r="L990" s="58">
        <f>'Luxjacky Assumptions Monthly'!$M$8*'Luxjacky Original'!G990</f>
        <v>0</v>
      </c>
      <c r="M990" s="58">
        <f>'Luxjacky Assumptions Monthly'!$M$6*'Luxjacky Assumptions Monthly'!$M$8*'Luxjacky Original'!F990</f>
        <v>4142</v>
      </c>
      <c r="N990" s="58">
        <f t="shared" si="145"/>
        <v>4142</v>
      </c>
      <c r="O990" s="58"/>
    </row>
    <row r="991" spans="1:15" x14ac:dyDescent="0.3">
      <c r="A991" s="60">
        <v>43359</v>
      </c>
      <c r="B991" s="15">
        <f t="shared" si="137"/>
        <v>2018</v>
      </c>
      <c r="C991" s="15">
        <f t="shared" si="138"/>
        <v>9</v>
      </c>
      <c r="D991" s="15">
        <f t="shared" si="139"/>
        <v>1</v>
      </c>
      <c r="E991" s="15">
        <f t="shared" si="140"/>
        <v>0</v>
      </c>
      <c r="F991" s="15">
        <v>8200</v>
      </c>
      <c r="G991" s="15">
        <v>0</v>
      </c>
      <c r="H991" s="62">
        <f t="shared" si="141"/>
        <v>176.58076211353318</v>
      </c>
      <c r="I991" s="62">
        <f t="shared" si="143"/>
        <v>84</v>
      </c>
      <c r="J991" s="15">
        <f t="shared" si="144"/>
        <v>0</v>
      </c>
      <c r="K991" s="15">
        <f t="shared" si="142"/>
        <v>0</v>
      </c>
      <c r="L991" s="58">
        <f>'Luxjacky Assumptions Monthly'!$M$8*'Luxjacky Original'!G991</f>
        <v>0</v>
      </c>
      <c r="M991" s="58">
        <f>'Luxjacky Assumptions Monthly'!$M$6*'Luxjacky Assumptions Monthly'!$M$8*'Luxjacky Original'!F991</f>
        <v>4100</v>
      </c>
      <c r="N991" s="58">
        <f t="shared" si="145"/>
        <v>4100</v>
      </c>
      <c r="O991" s="58"/>
    </row>
    <row r="992" spans="1:15" x14ac:dyDescent="0.3">
      <c r="A992" s="60">
        <v>43360</v>
      </c>
      <c r="B992" s="15">
        <f t="shared" si="137"/>
        <v>2018</v>
      </c>
      <c r="C992" s="15">
        <f t="shared" si="138"/>
        <v>9</v>
      </c>
      <c r="D992" s="15">
        <f t="shared" si="139"/>
        <v>2</v>
      </c>
      <c r="E992" s="15">
        <f t="shared" si="140"/>
        <v>0</v>
      </c>
      <c r="F992" s="15">
        <v>8015</v>
      </c>
      <c r="G992" s="15">
        <v>0</v>
      </c>
      <c r="H992" s="62">
        <f t="shared" si="141"/>
        <v>181.19844435530953</v>
      </c>
      <c r="I992" s="62">
        <f t="shared" si="143"/>
        <v>185</v>
      </c>
      <c r="J992" s="15">
        <f t="shared" si="144"/>
        <v>0</v>
      </c>
      <c r="K992" s="15">
        <f t="shared" si="142"/>
        <v>0</v>
      </c>
      <c r="L992" s="58">
        <f>'Luxjacky Assumptions Monthly'!$M$8*'Luxjacky Original'!G992</f>
        <v>0</v>
      </c>
      <c r="M992" s="58">
        <f>'Luxjacky Assumptions Monthly'!$M$6*'Luxjacky Assumptions Monthly'!$M$8*'Luxjacky Original'!F992</f>
        <v>4007.5</v>
      </c>
      <c r="N992" s="58">
        <f t="shared" si="145"/>
        <v>4007.5</v>
      </c>
      <c r="O992" s="58"/>
    </row>
    <row r="993" spans="1:15" x14ac:dyDescent="0.3">
      <c r="A993" s="60">
        <v>43361</v>
      </c>
      <c r="B993" s="15">
        <f t="shared" si="137"/>
        <v>2018</v>
      </c>
      <c r="C993" s="15">
        <f t="shared" si="138"/>
        <v>9</v>
      </c>
      <c r="D993" s="15">
        <f t="shared" si="139"/>
        <v>3</v>
      </c>
      <c r="E993" s="15">
        <f t="shared" si="140"/>
        <v>0</v>
      </c>
      <c r="F993" s="15">
        <v>7832</v>
      </c>
      <c r="G993" s="15">
        <v>0</v>
      </c>
      <c r="H993" s="62">
        <f t="shared" si="141"/>
        <v>178.58783664057097</v>
      </c>
      <c r="I993" s="62">
        <f t="shared" si="143"/>
        <v>183</v>
      </c>
      <c r="J993" s="15">
        <f t="shared" si="144"/>
        <v>0</v>
      </c>
      <c r="K993" s="15">
        <f t="shared" si="142"/>
        <v>0</v>
      </c>
      <c r="L993" s="58">
        <f>'Luxjacky Assumptions Monthly'!$M$8*'Luxjacky Original'!G993</f>
        <v>0</v>
      </c>
      <c r="M993" s="58">
        <f>'Luxjacky Assumptions Monthly'!$M$6*'Luxjacky Assumptions Monthly'!$M$8*'Luxjacky Original'!F993</f>
        <v>3916</v>
      </c>
      <c r="N993" s="58">
        <f t="shared" si="145"/>
        <v>3916</v>
      </c>
      <c r="O993" s="58"/>
    </row>
    <row r="994" spans="1:15" x14ac:dyDescent="0.3">
      <c r="A994" s="60">
        <v>43362</v>
      </c>
      <c r="B994" s="15">
        <f t="shared" si="137"/>
        <v>2018</v>
      </c>
      <c r="C994" s="15">
        <f t="shared" si="138"/>
        <v>9</v>
      </c>
      <c r="D994" s="15">
        <f t="shared" si="139"/>
        <v>4</v>
      </c>
      <c r="E994" s="15">
        <f t="shared" si="140"/>
        <v>0</v>
      </c>
      <c r="F994" s="15">
        <v>7651</v>
      </c>
      <c r="G994" s="15">
        <v>0</v>
      </c>
      <c r="H994" s="62">
        <f t="shared" si="141"/>
        <v>167.95926722793931</v>
      </c>
      <c r="I994" s="62">
        <f t="shared" si="143"/>
        <v>181</v>
      </c>
      <c r="J994" s="15">
        <f t="shared" si="144"/>
        <v>0</v>
      </c>
      <c r="K994" s="15">
        <f t="shared" si="142"/>
        <v>0</v>
      </c>
      <c r="L994" s="58">
        <f>'Luxjacky Assumptions Monthly'!$M$8*'Luxjacky Original'!G994</f>
        <v>0</v>
      </c>
      <c r="M994" s="58">
        <f>'Luxjacky Assumptions Monthly'!$M$6*'Luxjacky Assumptions Monthly'!$M$8*'Luxjacky Original'!F994</f>
        <v>3825.5</v>
      </c>
      <c r="N994" s="58">
        <f t="shared" si="145"/>
        <v>3825.5</v>
      </c>
      <c r="O994" s="58"/>
    </row>
    <row r="995" spans="1:15" x14ac:dyDescent="0.3">
      <c r="A995" s="60">
        <v>43363</v>
      </c>
      <c r="B995" s="15">
        <f t="shared" si="137"/>
        <v>2018</v>
      </c>
      <c r="C995" s="15">
        <f t="shared" si="138"/>
        <v>9</v>
      </c>
      <c r="D995" s="15">
        <f t="shared" si="139"/>
        <v>5</v>
      </c>
      <c r="E995" s="15">
        <f t="shared" si="140"/>
        <v>0</v>
      </c>
      <c r="F995" s="15">
        <v>7488</v>
      </c>
      <c r="G995" s="15">
        <v>0</v>
      </c>
      <c r="H995" s="62">
        <f t="shared" si="141"/>
        <v>148.70809073228196</v>
      </c>
      <c r="I995" s="62">
        <f t="shared" si="143"/>
        <v>163</v>
      </c>
      <c r="J995" s="15">
        <f t="shared" si="144"/>
        <v>0</v>
      </c>
      <c r="K995" s="15">
        <f t="shared" si="142"/>
        <v>0</v>
      </c>
      <c r="L995" s="58">
        <f>'Luxjacky Assumptions Monthly'!$M$8*'Luxjacky Original'!G995</f>
        <v>0</v>
      </c>
      <c r="M995" s="58">
        <f>'Luxjacky Assumptions Monthly'!$M$6*'Luxjacky Assumptions Monthly'!$M$8*'Luxjacky Original'!F995</f>
        <v>3744</v>
      </c>
      <c r="N995" s="58">
        <f t="shared" si="145"/>
        <v>3744</v>
      </c>
      <c r="O995" s="58"/>
    </row>
    <row r="996" spans="1:15" x14ac:dyDescent="0.3">
      <c r="A996" s="60">
        <v>43364</v>
      </c>
      <c r="B996" s="15">
        <f t="shared" si="137"/>
        <v>2018</v>
      </c>
      <c r="C996" s="15">
        <f t="shared" si="138"/>
        <v>9</v>
      </c>
      <c r="D996" s="15">
        <f t="shared" si="139"/>
        <v>6</v>
      </c>
      <c r="E996" s="15">
        <f t="shared" si="140"/>
        <v>1</v>
      </c>
      <c r="F996" s="15">
        <v>7329</v>
      </c>
      <c r="G996" s="15">
        <v>0</v>
      </c>
      <c r="H996" s="62">
        <f t="shared" si="141"/>
        <v>130.33635471820799</v>
      </c>
      <c r="I996" s="62">
        <f t="shared" si="143"/>
        <v>159</v>
      </c>
      <c r="J996" s="15">
        <f t="shared" si="144"/>
        <v>0</v>
      </c>
      <c r="K996" s="15">
        <f t="shared" si="142"/>
        <v>0</v>
      </c>
      <c r="L996" s="58">
        <f>'Luxjacky Assumptions Monthly'!$M$8*'Luxjacky Original'!G996</f>
        <v>0</v>
      </c>
      <c r="M996" s="58">
        <f>'Luxjacky Assumptions Monthly'!$M$6*'Luxjacky Assumptions Monthly'!$M$8*'Luxjacky Original'!F996</f>
        <v>3664.5</v>
      </c>
      <c r="N996" s="58">
        <f t="shared" si="145"/>
        <v>3664.5</v>
      </c>
      <c r="O996" s="58"/>
    </row>
    <row r="997" spans="1:15" x14ac:dyDescent="0.3">
      <c r="A997" s="60">
        <v>43365</v>
      </c>
      <c r="B997" s="15">
        <f t="shared" si="137"/>
        <v>2018</v>
      </c>
      <c r="C997" s="15">
        <f t="shared" si="138"/>
        <v>9</v>
      </c>
      <c r="D997" s="15">
        <f t="shared" si="139"/>
        <v>7</v>
      </c>
      <c r="E997" s="15">
        <f t="shared" si="140"/>
        <v>1</v>
      </c>
      <c r="F997" s="15">
        <v>7207</v>
      </c>
      <c r="G997" s="15">
        <v>0</v>
      </c>
      <c r="H997" s="62">
        <f t="shared" si="141"/>
        <v>92.41687630820762</v>
      </c>
      <c r="I997" s="62">
        <f t="shared" si="143"/>
        <v>122</v>
      </c>
      <c r="J997" s="15">
        <f t="shared" si="144"/>
        <v>0</v>
      </c>
      <c r="K997" s="15">
        <f t="shared" si="142"/>
        <v>0</v>
      </c>
      <c r="L997" s="58">
        <f>'Luxjacky Assumptions Monthly'!$M$8*'Luxjacky Original'!G997</f>
        <v>0</v>
      </c>
      <c r="M997" s="58">
        <f>'Luxjacky Assumptions Monthly'!$M$6*'Luxjacky Assumptions Monthly'!$M$8*'Luxjacky Original'!F997</f>
        <v>3603.5</v>
      </c>
      <c r="N997" s="58">
        <f t="shared" si="145"/>
        <v>3603.5</v>
      </c>
      <c r="O997" s="58"/>
    </row>
    <row r="998" spans="1:15" x14ac:dyDescent="0.3">
      <c r="A998" s="60">
        <v>43366</v>
      </c>
      <c r="B998" s="15">
        <f t="shared" si="137"/>
        <v>2018</v>
      </c>
      <c r="C998" s="15">
        <f t="shared" si="138"/>
        <v>9</v>
      </c>
      <c r="D998" s="15">
        <f t="shared" si="139"/>
        <v>1</v>
      </c>
      <c r="E998" s="15">
        <f t="shared" si="140"/>
        <v>0</v>
      </c>
      <c r="F998" s="15">
        <v>7134</v>
      </c>
      <c r="G998" s="15">
        <v>0</v>
      </c>
      <c r="H998" s="62">
        <f t="shared" si="141"/>
        <v>176.58076211353318</v>
      </c>
      <c r="I998" s="62">
        <f t="shared" si="143"/>
        <v>73</v>
      </c>
      <c r="J998" s="15">
        <f t="shared" si="144"/>
        <v>0</v>
      </c>
      <c r="K998" s="15">
        <f t="shared" si="142"/>
        <v>0</v>
      </c>
      <c r="L998" s="58">
        <f>'Luxjacky Assumptions Monthly'!$M$8*'Luxjacky Original'!G998</f>
        <v>0</v>
      </c>
      <c r="M998" s="58">
        <f>'Luxjacky Assumptions Monthly'!$M$6*'Luxjacky Assumptions Monthly'!$M$8*'Luxjacky Original'!F998</f>
        <v>3567</v>
      </c>
      <c r="N998" s="58">
        <f t="shared" si="145"/>
        <v>3567</v>
      </c>
      <c r="O998" s="58"/>
    </row>
    <row r="999" spans="1:15" x14ac:dyDescent="0.3">
      <c r="A999" s="60">
        <v>43367</v>
      </c>
      <c r="B999" s="15">
        <f t="shared" si="137"/>
        <v>2018</v>
      </c>
      <c r="C999" s="15">
        <f t="shared" si="138"/>
        <v>9</v>
      </c>
      <c r="D999" s="15">
        <f t="shared" si="139"/>
        <v>2</v>
      </c>
      <c r="E999" s="15">
        <f t="shared" si="140"/>
        <v>0</v>
      </c>
      <c r="F999" s="15">
        <v>6957</v>
      </c>
      <c r="G999" s="15">
        <v>0</v>
      </c>
      <c r="H999" s="62">
        <f t="shared" si="141"/>
        <v>181.19844435530953</v>
      </c>
      <c r="I999" s="62">
        <f t="shared" si="143"/>
        <v>177</v>
      </c>
      <c r="J999" s="15">
        <f t="shared" si="144"/>
        <v>0</v>
      </c>
      <c r="K999" s="15">
        <f t="shared" si="142"/>
        <v>0</v>
      </c>
      <c r="L999" s="58">
        <f>'Luxjacky Assumptions Monthly'!$M$8*'Luxjacky Original'!G999</f>
        <v>0</v>
      </c>
      <c r="M999" s="58">
        <f>'Luxjacky Assumptions Monthly'!$M$6*'Luxjacky Assumptions Monthly'!$M$8*'Luxjacky Original'!F999</f>
        <v>3478.5</v>
      </c>
      <c r="N999" s="58">
        <f t="shared" si="145"/>
        <v>3478.5</v>
      </c>
      <c r="O999" s="58"/>
    </row>
    <row r="1000" spans="1:15" x14ac:dyDescent="0.3">
      <c r="A1000" s="60">
        <v>43368</v>
      </c>
      <c r="B1000" s="15">
        <f t="shared" si="137"/>
        <v>2018</v>
      </c>
      <c r="C1000" s="15">
        <f t="shared" si="138"/>
        <v>9</v>
      </c>
      <c r="D1000" s="15">
        <f t="shared" si="139"/>
        <v>3</v>
      </c>
      <c r="E1000" s="15">
        <f t="shared" si="140"/>
        <v>0</v>
      </c>
      <c r="F1000" s="15">
        <v>6761</v>
      </c>
      <c r="G1000" s="15">
        <v>0</v>
      </c>
      <c r="H1000" s="62">
        <f t="shared" si="141"/>
        <v>178.58783664057097</v>
      </c>
      <c r="I1000" s="62">
        <f t="shared" si="143"/>
        <v>196</v>
      </c>
      <c r="J1000" s="15">
        <f t="shared" si="144"/>
        <v>0</v>
      </c>
      <c r="K1000" s="15">
        <f t="shared" si="142"/>
        <v>0</v>
      </c>
      <c r="L1000" s="58">
        <f>'Luxjacky Assumptions Monthly'!$M$8*'Luxjacky Original'!G1000</f>
        <v>0</v>
      </c>
      <c r="M1000" s="58">
        <f>'Luxjacky Assumptions Monthly'!$M$6*'Luxjacky Assumptions Monthly'!$M$8*'Luxjacky Original'!F1000</f>
        <v>3380.5</v>
      </c>
      <c r="N1000" s="58">
        <f t="shared" si="145"/>
        <v>3380.5</v>
      </c>
      <c r="O1000" s="58"/>
    </row>
    <row r="1001" spans="1:15" x14ac:dyDescent="0.3">
      <c r="A1001" s="60">
        <v>43369</v>
      </c>
      <c r="B1001" s="15">
        <f t="shared" si="137"/>
        <v>2018</v>
      </c>
      <c r="C1001" s="15">
        <f t="shared" si="138"/>
        <v>9</v>
      </c>
      <c r="D1001" s="15">
        <f t="shared" si="139"/>
        <v>4</v>
      </c>
      <c r="E1001" s="15">
        <f t="shared" si="140"/>
        <v>0</v>
      </c>
      <c r="F1001" s="15">
        <v>6585</v>
      </c>
      <c r="G1001" s="15">
        <v>0</v>
      </c>
      <c r="H1001" s="62">
        <f t="shared" si="141"/>
        <v>167.95926722793931</v>
      </c>
      <c r="I1001" s="62">
        <f t="shared" si="143"/>
        <v>176</v>
      </c>
      <c r="J1001" s="15">
        <f t="shared" si="144"/>
        <v>0</v>
      </c>
      <c r="K1001" s="15">
        <f t="shared" si="142"/>
        <v>0</v>
      </c>
      <c r="L1001" s="58">
        <f>'Luxjacky Assumptions Monthly'!$M$8*'Luxjacky Original'!G1001</f>
        <v>0</v>
      </c>
      <c r="M1001" s="58">
        <f>'Luxjacky Assumptions Monthly'!$M$6*'Luxjacky Assumptions Monthly'!$M$8*'Luxjacky Original'!F1001</f>
        <v>3292.5</v>
      </c>
      <c r="N1001" s="58">
        <f t="shared" si="145"/>
        <v>3292.5</v>
      </c>
      <c r="O1001" s="58"/>
    </row>
    <row r="1002" spans="1:15" x14ac:dyDescent="0.3">
      <c r="A1002" s="60">
        <v>43370</v>
      </c>
      <c r="B1002" s="15">
        <f t="shared" si="137"/>
        <v>2018</v>
      </c>
      <c r="C1002" s="15">
        <f t="shared" si="138"/>
        <v>9</v>
      </c>
      <c r="D1002" s="15">
        <f t="shared" si="139"/>
        <v>5</v>
      </c>
      <c r="E1002" s="15">
        <f t="shared" si="140"/>
        <v>0</v>
      </c>
      <c r="F1002" s="15">
        <v>6420</v>
      </c>
      <c r="G1002" s="15">
        <v>0</v>
      </c>
      <c r="H1002" s="62">
        <f t="shared" si="141"/>
        <v>148.70809073228196</v>
      </c>
      <c r="I1002" s="62">
        <f t="shared" si="143"/>
        <v>165</v>
      </c>
      <c r="J1002" s="15">
        <f t="shared" si="144"/>
        <v>0</v>
      </c>
      <c r="K1002" s="15">
        <f t="shared" si="142"/>
        <v>0</v>
      </c>
      <c r="L1002" s="58">
        <f>'Luxjacky Assumptions Monthly'!$M$8*'Luxjacky Original'!G1002</f>
        <v>0</v>
      </c>
      <c r="M1002" s="58">
        <f>'Luxjacky Assumptions Monthly'!$M$6*'Luxjacky Assumptions Monthly'!$M$8*'Luxjacky Original'!F1002</f>
        <v>3210</v>
      </c>
      <c r="N1002" s="58">
        <f t="shared" si="145"/>
        <v>3210</v>
      </c>
      <c r="O1002" s="58"/>
    </row>
    <row r="1003" spans="1:15" x14ac:dyDescent="0.3">
      <c r="A1003" s="60">
        <v>43371</v>
      </c>
      <c r="B1003" s="15">
        <f t="shared" si="137"/>
        <v>2018</v>
      </c>
      <c r="C1003" s="15">
        <f t="shared" si="138"/>
        <v>9</v>
      </c>
      <c r="D1003" s="15">
        <f t="shared" si="139"/>
        <v>6</v>
      </c>
      <c r="E1003" s="15">
        <f t="shared" si="140"/>
        <v>1</v>
      </c>
      <c r="F1003" s="15">
        <v>6267</v>
      </c>
      <c r="G1003" s="15">
        <v>0</v>
      </c>
      <c r="H1003" s="62">
        <f t="shared" si="141"/>
        <v>130.33635471820799</v>
      </c>
      <c r="I1003" s="62">
        <f t="shared" si="143"/>
        <v>153</v>
      </c>
      <c r="J1003" s="15">
        <f t="shared" si="144"/>
        <v>0</v>
      </c>
      <c r="K1003" s="15">
        <f t="shared" si="142"/>
        <v>0</v>
      </c>
      <c r="L1003" s="58">
        <f>'Luxjacky Assumptions Monthly'!$M$8*'Luxjacky Original'!G1003</f>
        <v>0</v>
      </c>
      <c r="M1003" s="58">
        <f>'Luxjacky Assumptions Monthly'!$M$6*'Luxjacky Assumptions Monthly'!$M$8*'Luxjacky Original'!F1003</f>
        <v>3133.5</v>
      </c>
      <c r="N1003" s="58">
        <f t="shared" si="145"/>
        <v>3133.5</v>
      </c>
      <c r="O1003" s="58"/>
    </row>
    <row r="1004" spans="1:15" x14ac:dyDescent="0.3">
      <c r="A1004" s="60">
        <v>43372</v>
      </c>
      <c r="B1004" s="15">
        <f t="shared" si="137"/>
        <v>2018</v>
      </c>
      <c r="C1004" s="15">
        <f t="shared" si="138"/>
        <v>9</v>
      </c>
      <c r="D1004" s="15">
        <f t="shared" si="139"/>
        <v>7</v>
      </c>
      <c r="E1004" s="15">
        <f t="shared" si="140"/>
        <v>1</v>
      </c>
      <c r="F1004" s="15">
        <v>6143</v>
      </c>
      <c r="G1004" s="15">
        <v>0</v>
      </c>
      <c r="H1004" s="62">
        <f t="shared" si="141"/>
        <v>92.41687630820762</v>
      </c>
      <c r="I1004" s="62">
        <f t="shared" si="143"/>
        <v>124</v>
      </c>
      <c r="J1004" s="15">
        <f t="shared" si="144"/>
        <v>0</v>
      </c>
      <c r="K1004" s="15">
        <f t="shared" si="142"/>
        <v>0</v>
      </c>
      <c r="L1004" s="58">
        <f>'Luxjacky Assumptions Monthly'!$M$8*'Luxjacky Original'!G1004</f>
        <v>0</v>
      </c>
      <c r="M1004" s="58">
        <f>'Luxjacky Assumptions Monthly'!$M$6*'Luxjacky Assumptions Monthly'!$M$8*'Luxjacky Original'!F1004</f>
        <v>3071.5</v>
      </c>
      <c r="N1004" s="58">
        <f t="shared" si="145"/>
        <v>3071.5</v>
      </c>
      <c r="O1004" s="58"/>
    </row>
    <row r="1005" spans="1:15" x14ac:dyDescent="0.3">
      <c r="A1005" s="60">
        <v>43373</v>
      </c>
      <c r="B1005" s="15">
        <f t="shared" si="137"/>
        <v>2018</v>
      </c>
      <c r="C1005" s="15">
        <f t="shared" si="138"/>
        <v>9</v>
      </c>
      <c r="D1005" s="15">
        <f t="shared" si="139"/>
        <v>1</v>
      </c>
      <c r="E1005" s="15">
        <f t="shared" si="140"/>
        <v>0</v>
      </c>
      <c r="F1005" s="15">
        <v>6062</v>
      </c>
      <c r="G1005" s="15">
        <v>0</v>
      </c>
      <c r="H1005" s="62">
        <f t="shared" si="141"/>
        <v>176.58076211353318</v>
      </c>
      <c r="I1005" s="62">
        <f t="shared" si="143"/>
        <v>81</v>
      </c>
      <c r="J1005" s="15">
        <f t="shared" si="144"/>
        <v>0</v>
      </c>
      <c r="K1005" s="15">
        <f t="shared" si="142"/>
        <v>0</v>
      </c>
      <c r="L1005" s="58">
        <f>'Luxjacky Assumptions Monthly'!$M$8*'Luxjacky Original'!G1005</f>
        <v>0</v>
      </c>
      <c r="M1005" s="58">
        <f>'Luxjacky Assumptions Monthly'!$M$6*'Luxjacky Assumptions Monthly'!$M$8*'Luxjacky Original'!F1005</f>
        <v>3031</v>
      </c>
      <c r="N1005" s="58">
        <f t="shared" si="145"/>
        <v>3031</v>
      </c>
      <c r="O1005" s="58"/>
    </row>
    <row r="1006" spans="1:15" x14ac:dyDescent="0.3">
      <c r="A1006" s="60">
        <v>43374</v>
      </c>
      <c r="B1006" s="15">
        <f t="shared" si="137"/>
        <v>2018</v>
      </c>
      <c r="C1006" s="15">
        <f t="shared" si="138"/>
        <v>10</v>
      </c>
      <c r="D1006" s="15">
        <f t="shared" si="139"/>
        <v>2</v>
      </c>
      <c r="E1006" s="15">
        <f t="shared" si="140"/>
        <v>0</v>
      </c>
      <c r="F1006" s="15">
        <v>5882</v>
      </c>
      <c r="G1006" s="15">
        <v>0</v>
      </c>
      <c r="H1006" s="62">
        <f t="shared" si="141"/>
        <v>183.33474850129383</v>
      </c>
      <c r="I1006" s="62">
        <f t="shared" si="143"/>
        <v>180</v>
      </c>
      <c r="J1006" s="15">
        <f t="shared" si="144"/>
        <v>0</v>
      </c>
      <c r="K1006" s="15">
        <f t="shared" si="142"/>
        <v>0</v>
      </c>
      <c r="L1006" s="58">
        <f>'Luxjacky Assumptions Monthly'!$M$8*'Luxjacky Original'!G1006</f>
        <v>0</v>
      </c>
      <c r="M1006" s="58">
        <f>'Luxjacky Assumptions Monthly'!$M$6*'Luxjacky Assumptions Monthly'!$M$8*'Luxjacky Original'!F1006</f>
        <v>2941</v>
      </c>
      <c r="N1006" s="58">
        <f t="shared" si="145"/>
        <v>2941</v>
      </c>
      <c r="O1006" s="58"/>
    </row>
    <row r="1007" spans="1:15" x14ac:dyDescent="0.3">
      <c r="A1007" s="60">
        <v>43375</v>
      </c>
      <c r="B1007" s="15">
        <f t="shared" si="137"/>
        <v>2018</v>
      </c>
      <c r="C1007" s="15">
        <f t="shared" si="138"/>
        <v>10</v>
      </c>
      <c r="D1007" s="15">
        <f t="shared" si="139"/>
        <v>3</v>
      </c>
      <c r="E1007" s="15">
        <f t="shared" si="140"/>
        <v>0</v>
      </c>
      <c r="F1007" s="15">
        <v>5703</v>
      </c>
      <c r="G1007" s="15">
        <v>0</v>
      </c>
      <c r="H1007" s="62">
        <f t="shared" si="141"/>
        <v>180.7241407865553</v>
      </c>
      <c r="I1007" s="62">
        <f t="shared" si="143"/>
        <v>179</v>
      </c>
      <c r="J1007" s="15">
        <f t="shared" si="144"/>
        <v>0</v>
      </c>
      <c r="K1007" s="15">
        <f t="shared" si="142"/>
        <v>0</v>
      </c>
      <c r="L1007" s="58">
        <f>'Luxjacky Assumptions Monthly'!$M$8*'Luxjacky Original'!G1007</f>
        <v>0</v>
      </c>
      <c r="M1007" s="58">
        <f>'Luxjacky Assumptions Monthly'!$M$6*'Luxjacky Assumptions Monthly'!$M$8*'Luxjacky Original'!F1007</f>
        <v>2851.5</v>
      </c>
      <c r="N1007" s="58">
        <f t="shared" si="145"/>
        <v>2851.5</v>
      </c>
      <c r="O1007" s="58"/>
    </row>
    <row r="1008" spans="1:15" x14ac:dyDescent="0.3">
      <c r="A1008" s="60">
        <v>43376</v>
      </c>
      <c r="B1008" s="15">
        <f t="shared" si="137"/>
        <v>2018</v>
      </c>
      <c r="C1008" s="15">
        <f t="shared" si="138"/>
        <v>10</v>
      </c>
      <c r="D1008" s="15">
        <f t="shared" si="139"/>
        <v>4</v>
      </c>
      <c r="E1008" s="15">
        <f t="shared" si="140"/>
        <v>0</v>
      </c>
      <c r="F1008" s="15">
        <v>5541</v>
      </c>
      <c r="G1008" s="15">
        <v>0</v>
      </c>
      <c r="H1008" s="62">
        <f t="shared" si="141"/>
        <v>170.0955713739236</v>
      </c>
      <c r="I1008" s="62">
        <f t="shared" si="143"/>
        <v>162</v>
      </c>
      <c r="J1008" s="15">
        <f t="shared" si="144"/>
        <v>0</v>
      </c>
      <c r="K1008" s="15">
        <f t="shared" si="142"/>
        <v>0</v>
      </c>
      <c r="L1008" s="58">
        <f>'Luxjacky Assumptions Monthly'!$M$8*'Luxjacky Original'!G1008</f>
        <v>0</v>
      </c>
      <c r="M1008" s="58">
        <f>'Luxjacky Assumptions Monthly'!$M$6*'Luxjacky Assumptions Monthly'!$M$8*'Luxjacky Original'!F1008</f>
        <v>2770.5</v>
      </c>
      <c r="N1008" s="58">
        <f t="shared" si="145"/>
        <v>2770.5</v>
      </c>
      <c r="O1008" s="58"/>
    </row>
    <row r="1009" spans="1:15" x14ac:dyDescent="0.3">
      <c r="A1009" s="60">
        <v>43377</v>
      </c>
      <c r="B1009" s="15">
        <f t="shared" si="137"/>
        <v>2018</v>
      </c>
      <c r="C1009" s="15">
        <f t="shared" si="138"/>
        <v>10</v>
      </c>
      <c r="D1009" s="15">
        <f t="shared" si="139"/>
        <v>5</v>
      </c>
      <c r="E1009" s="15">
        <f t="shared" si="140"/>
        <v>0</v>
      </c>
      <c r="F1009" s="15">
        <v>5377</v>
      </c>
      <c r="G1009" s="15">
        <v>0</v>
      </c>
      <c r="H1009" s="62">
        <f t="shared" si="141"/>
        <v>150.84439487826626</v>
      </c>
      <c r="I1009" s="62">
        <f t="shared" si="143"/>
        <v>164</v>
      </c>
      <c r="J1009" s="15">
        <f t="shared" si="144"/>
        <v>0</v>
      </c>
      <c r="K1009" s="15">
        <f t="shared" si="142"/>
        <v>0</v>
      </c>
      <c r="L1009" s="58">
        <f>'Luxjacky Assumptions Monthly'!$M$8*'Luxjacky Original'!G1009</f>
        <v>0</v>
      </c>
      <c r="M1009" s="58">
        <f>'Luxjacky Assumptions Monthly'!$M$6*'Luxjacky Assumptions Monthly'!$M$8*'Luxjacky Original'!F1009</f>
        <v>2688.5</v>
      </c>
      <c r="N1009" s="58">
        <f t="shared" si="145"/>
        <v>2688.5</v>
      </c>
      <c r="O1009" s="58"/>
    </row>
    <row r="1010" spans="1:15" x14ac:dyDescent="0.3">
      <c r="A1010" s="60">
        <v>43378</v>
      </c>
      <c r="B1010" s="15">
        <f t="shared" si="137"/>
        <v>2018</v>
      </c>
      <c r="C1010" s="15">
        <f t="shared" si="138"/>
        <v>10</v>
      </c>
      <c r="D1010" s="15">
        <f t="shared" si="139"/>
        <v>6</v>
      </c>
      <c r="E1010" s="15">
        <f t="shared" si="140"/>
        <v>1</v>
      </c>
      <c r="F1010" s="15">
        <v>5215</v>
      </c>
      <c r="G1010" s="15">
        <v>0</v>
      </c>
      <c r="H1010" s="62">
        <f t="shared" si="141"/>
        <v>132.47265886419228</v>
      </c>
      <c r="I1010" s="62">
        <f t="shared" si="143"/>
        <v>162</v>
      </c>
      <c r="J1010" s="15">
        <f t="shared" si="144"/>
        <v>0</v>
      </c>
      <c r="K1010" s="15">
        <f t="shared" si="142"/>
        <v>0</v>
      </c>
      <c r="L1010" s="58">
        <f>'Luxjacky Assumptions Monthly'!$M$8*'Luxjacky Original'!G1010</f>
        <v>0</v>
      </c>
      <c r="M1010" s="58">
        <f>'Luxjacky Assumptions Monthly'!$M$6*'Luxjacky Assumptions Monthly'!$M$8*'Luxjacky Original'!F1010</f>
        <v>2607.5</v>
      </c>
      <c r="N1010" s="58">
        <f t="shared" si="145"/>
        <v>2607.5</v>
      </c>
      <c r="O1010" s="58"/>
    </row>
    <row r="1011" spans="1:15" x14ac:dyDescent="0.3">
      <c r="A1011" s="60">
        <v>43379</v>
      </c>
      <c r="B1011" s="15">
        <f t="shared" si="137"/>
        <v>2018</v>
      </c>
      <c r="C1011" s="15">
        <f t="shared" si="138"/>
        <v>10</v>
      </c>
      <c r="D1011" s="15">
        <f t="shared" si="139"/>
        <v>7</v>
      </c>
      <c r="E1011" s="15">
        <f t="shared" si="140"/>
        <v>1</v>
      </c>
      <c r="F1011" s="15">
        <v>5083</v>
      </c>
      <c r="G1011" s="15">
        <v>0</v>
      </c>
      <c r="H1011" s="62">
        <f t="shared" si="141"/>
        <v>94.553180454191917</v>
      </c>
      <c r="I1011" s="62">
        <f t="shared" si="143"/>
        <v>132</v>
      </c>
      <c r="J1011" s="15">
        <f t="shared" si="144"/>
        <v>0</v>
      </c>
      <c r="K1011" s="15">
        <f t="shared" si="142"/>
        <v>0</v>
      </c>
      <c r="L1011" s="58">
        <f>'Luxjacky Assumptions Monthly'!$M$8*'Luxjacky Original'!G1011</f>
        <v>0</v>
      </c>
      <c r="M1011" s="58">
        <f>'Luxjacky Assumptions Monthly'!$M$6*'Luxjacky Assumptions Monthly'!$M$8*'Luxjacky Original'!F1011</f>
        <v>2541.5</v>
      </c>
      <c r="N1011" s="58">
        <f t="shared" si="145"/>
        <v>2541.5</v>
      </c>
      <c r="O1011" s="58"/>
    </row>
    <row r="1012" spans="1:15" x14ac:dyDescent="0.3">
      <c r="A1012" s="60">
        <v>43380</v>
      </c>
      <c r="B1012" s="15">
        <f t="shared" si="137"/>
        <v>2018</v>
      </c>
      <c r="C1012" s="15">
        <f t="shared" si="138"/>
        <v>10</v>
      </c>
      <c r="D1012" s="15">
        <f t="shared" si="139"/>
        <v>1</v>
      </c>
      <c r="E1012" s="15">
        <f t="shared" si="140"/>
        <v>0</v>
      </c>
      <c r="F1012" s="15">
        <v>4983</v>
      </c>
      <c r="G1012" s="15">
        <v>0</v>
      </c>
      <c r="H1012" s="62">
        <f t="shared" si="141"/>
        <v>178.71706625951748</v>
      </c>
      <c r="I1012" s="62">
        <f t="shared" si="143"/>
        <v>100</v>
      </c>
      <c r="J1012" s="15">
        <f t="shared" si="144"/>
        <v>0</v>
      </c>
      <c r="K1012" s="15">
        <f t="shared" si="142"/>
        <v>0</v>
      </c>
      <c r="L1012" s="58">
        <f>'Luxjacky Assumptions Monthly'!$M$8*'Luxjacky Original'!G1012</f>
        <v>0</v>
      </c>
      <c r="M1012" s="58">
        <f>'Luxjacky Assumptions Monthly'!$M$6*'Luxjacky Assumptions Monthly'!$M$8*'Luxjacky Original'!F1012</f>
        <v>2491.5</v>
      </c>
      <c r="N1012" s="58">
        <f t="shared" si="145"/>
        <v>2491.5</v>
      </c>
      <c r="O1012" s="58"/>
    </row>
    <row r="1013" spans="1:15" x14ac:dyDescent="0.3">
      <c r="A1013" s="60">
        <v>43381</v>
      </c>
      <c r="B1013" s="15">
        <f t="shared" si="137"/>
        <v>2018</v>
      </c>
      <c r="C1013" s="15">
        <f t="shared" si="138"/>
        <v>10</v>
      </c>
      <c r="D1013" s="15">
        <f t="shared" si="139"/>
        <v>2</v>
      </c>
      <c r="E1013" s="15">
        <f t="shared" si="140"/>
        <v>0</v>
      </c>
      <c r="F1013" s="15">
        <v>4805</v>
      </c>
      <c r="G1013" s="15">
        <v>0</v>
      </c>
      <c r="H1013" s="62">
        <f t="shared" si="141"/>
        <v>183.33474850129383</v>
      </c>
      <c r="I1013" s="62">
        <f t="shared" si="143"/>
        <v>178</v>
      </c>
      <c r="J1013" s="15">
        <f t="shared" si="144"/>
        <v>0</v>
      </c>
      <c r="K1013" s="15">
        <f t="shared" si="142"/>
        <v>0</v>
      </c>
      <c r="L1013" s="58">
        <f>'Luxjacky Assumptions Monthly'!$M$8*'Luxjacky Original'!G1013</f>
        <v>0</v>
      </c>
      <c r="M1013" s="58">
        <f>'Luxjacky Assumptions Monthly'!$M$6*'Luxjacky Assumptions Monthly'!$M$8*'Luxjacky Original'!F1013</f>
        <v>2402.5</v>
      </c>
      <c r="N1013" s="58">
        <f t="shared" si="145"/>
        <v>2402.5</v>
      </c>
      <c r="O1013" s="58"/>
    </row>
    <row r="1014" spans="1:15" x14ac:dyDescent="0.3">
      <c r="A1014" s="60">
        <v>43382</v>
      </c>
      <c r="B1014" s="15">
        <f t="shared" si="137"/>
        <v>2018</v>
      </c>
      <c r="C1014" s="15">
        <f t="shared" si="138"/>
        <v>10</v>
      </c>
      <c r="D1014" s="15">
        <f t="shared" si="139"/>
        <v>3</v>
      </c>
      <c r="E1014" s="15">
        <f t="shared" si="140"/>
        <v>0</v>
      </c>
      <c r="F1014" s="15">
        <v>4626</v>
      </c>
      <c r="G1014" s="15">
        <v>0</v>
      </c>
      <c r="H1014" s="62">
        <f t="shared" si="141"/>
        <v>180.7241407865553</v>
      </c>
      <c r="I1014" s="62">
        <f t="shared" si="143"/>
        <v>179</v>
      </c>
      <c r="J1014" s="15">
        <f t="shared" si="144"/>
        <v>0</v>
      </c>
      <c r="K1014" s="15">
        <f t="shared" si="142"/>
        <v>0</v>
      </c>
      <c r="L1014" s="58">
        <f>'Luxjacky Assumptions Monthly'!$M$8*'Luxjacky Original'!G1014</f>
        <v>0</v>
      </c>
      <c r="M1014" s="58">
        <f>'Luxjacky Assumptions Monthly'!$M$6*'Luxjacky Assumptions Monthly'!$M$8*'Luxjacky Original'!F1014</f>
        <v>2313</v>
      </c>
      <c r="N1014" s="58">
        <f t="shared" si="145"/>
        <v>2313</v>
      </c>
      <c r="O1014" s="58"/>
    </row>
    <row r="1015" spans="1:15" x14ac:dyDescent="0.3">
      <c r="A1015" s="60">
        <v>43383</v>
      </c>
      <c r="B1015" s="15">
        <f t="shared" si="137"/>
        <v>2018</v>
      </c>
      <c r="C1015" s="15">
        <f t="shared" si="138"/>
        <v>10</v>
      </c>
      <c r="D1015" s="15">
        <f t="shared" si="139"/>
        <v>4</v>
      </c>
      <c r="E1015" s="15">
        <f t="shared" si="140"/>
        <v>0</v>
      </c>
      <c r="F1015" s="15">
        <v>4449</v>
      </c>
      <c r="G1015" s="15">
        <v>0</v>
      </c>
      <c r="H1015" s="62">
        <f t="shared" si="141"/>
        <v>170.0955713739236</v>
      </c>
      <c r="I1015" s="62">
        <f t="shared" si="143"/>
        <v>177</v>
      </c>
      <c r="J1015" s="15">
        <f t="shared" si="144"/>
        <v>0</v>
      </c>
      <c r="K1015" s="15">
        <f t="shared" si="142"/>
        <v>0</v>
      </c>
      <c r="L1015" s="58">
        <f>'Luxjacky Assumptions Monthly'!$M$8*'Luxjacky Original'!G1015</f>
        <v>0</v>
      </c>
      <c r="M1015" s="58">
        <f>'Luxjacky Assumptions Monthly'!$M$6*'Luxjacky Assumptions Monthly'!$M$8*'Luxjacky Original'!F1015</f>
        <v>2224.5</v>
      </c>
      <c r="N1015" s="58">
        <f t="shared" si="145"/>
        <v>2224.5</v>
      </c>
      <c r="O1015" s="58"/>
    </row>
    <row r="1016" spans="1:15" x14ac:dyDescent="0.3">
      <c r="A1016" s="60">
        <v>43384</v>
      </c>
      <c r="B1016" s="15">
        <f t="shared" si="137"/>
        <v>2018</v>
      </c>
      <c r="C1016" s="15">
        <f t="shared" si="138"/>
        <v>10</v>
      </c>
      <c r="D1016" s="15">
        <f t="shared" si="139"/>
        <v>5</v>
      </c>
      <c r="E1016" s="15">
        <f t="shared" si="140"/>
        <v>0</v>
      </c>
      <c r="F1016" s="15">
        <v>4276</v>
      </c>
      <c r="G1016" s="15">
        <v>0</v>
      </c>
      <c r="H1016" s="62">
        <f t="shared" si="141"/>
        <v>150.84439487826626</v>
      </c>
      <c r="I1016" s="62">
        <f t="shared" si="143"/>
        <v>173</v>
      </c>
      <c r="J1016" s="15">
        <f t="shared" si="144"/>
        <v>0</v>
      </c>
      <c r="K1016" s="15">
        <f t="shared" si="142"/>
        <v>0</v>
      </c>
      <c r="L1016" s="58">
        <f>'Luxjacky Assumptions Monthly'!$M$8*'Luxjacky Original'!G1016</f>
        <v>0</v>
      </c>
      <c r="M1016" s="58">
        <f>'Luxjacky Assumptions Monthly'!$M$6*'Luxjacky Assumptions Monthly'!$M$8*'Luxjacky Original'!F1016</f>
        <v>2138</v>
      </c>
      <c r="N1016" s="58">
        <f t="shared" si="145"/>
        <v>2138</v>
      </c>
      <c r="O1016" s="58"/>
    </row>
    <row r="1017" spans="1:15" x14ac:dyDescent="0.3">
      <c r="A1017" s="60">
        <v>43385</v>
      </c>
      <c r="B1017" s="15">
        <f t="shared" si="137"/>
        <v>2018</v>
      </c>
      <c r="C1017" s="15">
        <f t="shared" si="138"/>
        <v>10</v>
      </c>
      <c r="D1017" s="15">
        <f t="shared" si="139"/>
        <v>6</v>
      </c>
      <c r="E1017" s="15">
        <f t="shared" si="140"/>
        <v>1</v>
      </c>
      <c r="F1017" s="15">
        <v>4126</v>
      </c>
      <c r="G1017" s="15">
        <v>0</v>
      </c>
      <c r="H1017" s="62">
        <f t="shared" si="141"/>
        <v>132.47265886419228</v>
      </c>
      <c r="I1017" s="62">
        <f t="shared" si="143"/>
        <v>150</v>
      </c>
      <c r="J1017" s="15">
        <f t="shared" si="144"/>
        <v>0</v>
      </c>
      <c r="K1017" s="15">
        <f t="shared" si="142"/>
        <v>0</v>
      </c>
      <c r="L1017" s="58">
        <f>'Luxjacky Assumptions Monthly'!$M$8*'Luxjacky Original'!G1017</f>
        <v>0</v>
      </c>
      <c r="M1017" s="58">
        <f>'Luxjacky Assumptions Monthly'!$M$6*'Luxjacky Assumptions Monthly'!$M$8*'Luxjacky Original'!F1017</f>
        <v>2063</v>
      </c>
      <c r="N1017" s="58">
        <f t="shared" si="145"/>
        <v>2063</v>
      </c>
      <c r="O1017" s="58"/>
    </row>
    <row r="1018" spans="1:15" x14ac:dyDescent="0.3">
      <c r="A1018" s="60">
        <v>43386</v>
      </c>
      <c r="B1018" s="15">
        <f t="shared" si="137"/>
        <v>2018</v>
      </c>
      <c r="C1018" s="15">
        <f t="shared" si="138"/>
        <v>10</v>
      </c>
      <c r="D1018" s="15">
        <f t="shared" si="139"/>
        <v>7</v>
      </c>
      <c r="E1018" s="15">
        <f t="shared" si="140"/>
        <v>1</v>
      </c>
      <c r="F1018" s="15">
        <v>3989</v>
      </c>
      <c r="G1018" s="15">
        <v>0</v>
      </c>
      <c r="H1018" s="62">
        <f t="shared" si="141"/>
        <v>94.553180454191917</v>
      </c>
      <c r="I1018" s="62">
        <f t="shared" si="143"/>
        <v>137</v>
      </c>
      <c r="J1018" s="15">
        <f t="shared" si="144"/>
        <v>0</v>
      </c>
      <c r="K1018" s="15">
        <f t="shared" si="142"/>
        <v>0</v>
      </c>
      <c r="L1018" s="58">
        <f>'Luxjacky Assumptions Monthly'!$M$8*'Luxjacky Original'!G1018</f>
        <v>0</v>
      </c>
      <c r="M1018" s="58">
        <f>'Luxjacky Assumptions Monthly'!$M$6*'Luxjacky Assumptions Monthly'!$M$8*'Luxjacky Original'!F1018</f>
        <v>1994.5</v>
      </c>
      <c r="N1018" s="58">
        <f t="shared" si="145"/>
        <v>1994.5</v>
      </c>
      <c r="O1018" s="58"/>
    </row>
    <row r="1019" spans="1:15" x14ac:dyDescent="0.3">
      <c r="A1019" s="60">
        <v>43387</v>
      </c>
      <c r="B1019" s="15">
        <f t="shared" si="137"/>
        <v>2018</v>
      </c>
      <c r="C1019" s="15">
        <f t="shared" si="138"/>
        <v>10</v>
      </c>
      <c r="D1019" s="15">
        <f t="shared" si="139"/>
        <v>1</v>
      </c>
      <c r="E1019" s="15">
        <f t="shared" si="140"/>
        <v>0</v>
      </c>
      <c r="F1019" s="15">
        <v>3900</v>
      </c>
      <c r="G1019" s="15">
        <v>0</v>
      </c>
      <c r="H1019" s="62">
        <f t="shared" si="141"/>
        <v>178.71706625951748</v>
      </c>
      <c r="I1019" s="62">
        <f t="shared" si="143"/>
        <v>89</v>
      </c>
      <c r="J1019" s="15">
        <f t="shared" si="144"/>
        <v>0</v>
      </c>
      <c r="K1019" s="15">
        <f t="shared" si="142"/>
        <v>0</v>
      </c>
      <c r="L1019" s="58">
        <f>'Luxjacky Assumptions Monthly'!$M$8*'Luxjacky Original'!G1019</f>
        <v>0</v>
      </c>
      <c r="M1019" s="58">
        <f>'Luxjacky Assumptions Monthly'!$M$6*'Luxjacky Assumptions Monthly'!$M$8*'Luxjacky Original'!F1019</f>
        <v>1950</v>
      </c>
      <c r="N1019" s="58">
        <f t="shared" si="145"/>
        <v>1950</v>
      </c>
      <c r="O1019" s="58"/>
    </row>
    <row r="1020" spans="1:15" x14ac:dyDescent="0.3">
      <c r="A1020" s="60">
        <v>43388</v>
      </c>
      <c r="B1020" s="15">
        <f t="shared" si="137"/>
        <v>2018</v>
      </c>
      <c r="C1020" s="15">
        <f t="shared" si="138"/>
        <v>10</v>
      </c>
      <c r="D1020" s="15">
        <f t="shared" si="139"/>
        <v>2</v>
      </c>
      <c r="E1020" s="15">
        <f t="shared" si="140"/>
        <v>0</v>
      </c>
      <c r="F1020" s="15">
        <v>3718</v>
      </c>
      <c r="G1020" s="15">
        <v>0</v>
      </c>
      <c r="H1020" s="62">
        <f t="shared" si="141"/>
        <v>183.33474850129383</v>
      </c>
      <c r="I1020" s="62">
        <f t="shared" si="143"/>
        <v>182</v>
      </c>
      <c r="J1020" s="15">
        <f t="shared" si="144"/>
        <v>0</v>
      </c>
      <c r="K1020" s="15">
        <f t="shared" si="142"/>
        <v>0</v>
      </c>
      <c r="L1020" s="58">
        <f>'Luxjacky Assumptions Monthly'!$M$8*'Luxjacky Original'!G1020</f>
        <v>0</v>
      </c>
      <c r="M1020" s="58">
        <f>'Luxjacky Assumptions Monthly'!$M$6*'Luxjacky Assumptions Monthly'!$M$8*'Luxjacky Original'!F1020</f>
        <v>1859</v>
      </c>
      <c r="N1020" s="58">
        <f t="shared" si="145"/>
        <v>1859</v>
      </c>
      <c r="O1020" s="58"/>
    </row>
    <row r="1021" spans="1:15" x14ac:dyDescent="0.3">
      <c r="A1021" s="60">
        <v>43389</v>
      </c>
      <c r="B1021" s="15">
        <f t="shared" si="137"/>
        <v>2018</v>
      </c>
      <c r="C1021" s="15">
        <f t="shared" si="138"/>
        <v>10</v>
      </c>
      <c r="D1021" s="15">
        <f t="shared" si="139"/>
        <v>3</v>
      </c>
      <c r="E1021" s="15">
        <f t="shared" si="140"/>
        <v>0</v>
      </c>
      <c r="F1021" s="15">
        <v>3544</v>
      </c>
      <c r="G1021" s="15">
        <v>0</v>
      </c>
      <c r="H1021" s="62">
        <f t="shared" si="141"/>
        <v>180.7241407865553</v>
      </c>
      <c r="I1021" s="62">
        <f t="shared" si="143"/>
        <v>174</v>
      </c>
      <c r="J1021" s="15">
        <f t="shared" si="144"/>
        <v>0</v>
      </c>
      <c r="K1021" s="15">
        <f t="shared" si="142"/>
        <v>0</v>
      </c>
      <c r="L1021" s="58">
        <f>'Luxjacky Assumptions Monthly'!$M$8*'Luxjacky Original'!G1021</f>
        <v>0</v>
      </c>
      <c r="M1021" s="58">
        <f>'Luxjacky Assumptions Monthly'!$M$6*'Luxjacky Assumptions Monthly'!$M$8*'Luxjacky Original'!F1021</f>
        <v>1772</v>
      </c>
      <c r="N1021" s="58">
        <f t="shared" si="145"/>
        <v>1772</v>
      </c>
      <c r="O1021" s="58"/>
    </row>
    <row r="1022" spans="1:15" x14ac:dyDescent="0.3">
      <c r="A1022" s="60">
        <v>43390</v>
      </c>
      <c r="B1022" s="15">
        <f t="shared" si="137"/>
        <v>2018</v>
      </c>
      <c r="C1022" s="15">
        <f t="shared" si="138"/>
        <v>10</v>
      </c>
      <c r="D1022" s="15">
        <f t="shared" si="139"/>
        <v>4</v>
      </c>
      <c r="E1022" s="15">
        <f t="shared" si="140"/>
        <v>0</v>
      </c>
      <c r="F1022" s="15">
        <v>3363</v>
      </c>
      <c r="G1022" s="15">
        <v>0</v>
      </c>
      <c r="H1022" s="62">
        <f t="shared" si="141"/>
        <v>170.0955713739236</v>
      </c>
      <c r="I1022" s="62">
        <f t="shared" si="143"/>
        <v>181</v>
      </c>
      <c r="J1022" s="15">
        <f t="shared" si="144"/>
        <v>0</v>
      </c>
      <c r="K1022" s="15">
        <f t="shared" si="142"/>
        <v>0</v>
      </c>
      <c r="L1022" s="58">
        <f>'Luxjacky Assumptions Monthly'!$M$8*'Luxjacky Original'!G1022</f>
        <v>0</v>
      </c>
      <c r="M1022" s="58">
        <f>'Luxjacky Assumptions Monthly'!$M$6*'Luxjacky Assumptions Monthly'!$M$8*'Luxjacky Original'!F1022</f>
        <v>1681.5</v>
      </c>
      <c r="N1022" s="58">
        <f t="shared" si="145"/>
        <v>1681.5</v>
      </c>
      <c r="O1022" s="58"/>
    </row>
    <row r="1023" spans="1:15" x14ac:dyDescent="0.3">
      <c r="A1023" s="60">
        <v>43391</v>
      </c>
      <c r="B1023" s="15">
        <f t="shared" si="137"/>
        <v>2018</v>
      </c>
      <c r="C1023" s="15">
        <f t="shared" si="138"/>
        <v>10</v>
      </c>
      <c r="D1023" s="15">
        <f t="shared" si="139"/>
        <v>5</v>
      </c>
      <c r="E1023" s="15">
        <f t="shared" si="140"/>
        <v>0</v>
      </c>
      <c r="F1023" s="15">
        <v>3193</v>
      </c>
      <c r="G1023" s="15">
        <v>0</v>
      </c>
      <c r="H1023" s="62">
        <f t="shared" si="141"/>
        <v>150.84439487826626</v>
      </c>
      <c r="I1023" s="62">
        <f t="shared" si="143"/>
        <v>170</v>
      </c>
      <c r="J1023" s="15">
        <f t="shared" si="144"/>
        <v>0</v>
      </c>
      <c r="K1023" s="15">
        <f t="shared" si="142"/>
        <v>0</v>
      </c>
      <c r="L1023" s="58">
        <f>'Luxjacky Assumptions Monthly'!$M$8*'Luxjacky Original'!G1023</f>
        <v>0</v>
      </c>
      <c r="M1023" s="58">
        <f>'Luxjacky Assumptions Monthly'!$M$6*'Luxjacky Assumptions Monthly'!$M$8*'Luxjacky Original'!F1023</f>
        <v>1596.5</v>
      </c>
      <c r="N1023" s="58">
        <f t="shared" si="145"/>
        <v>1596.5</v>
      </c>
      <c r="O1023" s="58"/>
    </row>
    <row r="1024" spans="1:15" x14ac:dyDescent="0.3">
      <c r="A1024" s="60">
        <v>43392</v>
      </c>
      <c r="B1024" s="15">
        <f t="shared" si="137"/>
        <v>2018</v>
      </c>
      <c r="C1024" s="15">
        <f t="shared" si="138"/>
        <v>10</v>
      </c>
      <c r="D1024" s="15">
        <f t="shared" si="139"/>
        <v>6</v>
      </c>
      <c r="E1024" s="15">
        <f t="shared" si="140"/>
        <v>1</v>
      </c>
      <c r="F1024" s="15">
        <v>3047</v>
      </c>
      <c r="G1024" s="15">
        <v>0</v>
      </c>
      <c r="H1024" s="62">
        <f t="shared" si="141"/>
        <v>132.47265886419228</v>
      </c>
      <c r="I1024" s="62">
        <f t="shared" si="143"/>
        <v>146</v>
      </c>
      <c r="J1024" s="15">
        <f t="shared" si="144"/>
        <v>0</v>
      </c>
      <c r="K1024" s="15">
        <f t="shared" si="142"/>
        <v>0</v>
      </c>
      <c r="L1024" s="58">
        <f>'Luxjacky Assumptions Monthly'!$M$8*'Luxjacky Original'!G1024</f>
        <v>0</v>
      </c>
      <c r="M1024" s="58">
        <f>'Luxjacky Assumptions Monthly'!$M$6*'Luxjacky Assumptions Monthly'!$M$8*'Luxjacky Original'!F1024</f>
        <v>1523.5</v>
      </c>
      <c r="N1024" s="58">
        <f t="shared" si="145"/>
        <v>1523.5</v>
      </c>
      <c r="O1024" s="58"/>
    </row>
    <row r="1025" spans="1:15" x14ac:dyDescent="0.3">
      <c r="A1025" s="60">
        <v>43393</v>
      </c>
      <c r="B1025" s="15">
        <f t="shared" si="137"/>
        <v>2018</v>
      </c>
      <c r="C1025" s="15">
        <f t="shared" si="138"/>
        <v>10</v>
      </c>
      <c r="D1025" s="15">
        <f t="shared" si="139"/>
        <v>7</v>
      </c>
      <c r="E1025" s="15">
        <f t="shared" si="140"/>
        <v>1</v>
      </c>
      <c r="F1025" s="15">
        <v>2909</v>
      </c>
      <c r="G1025" s="15">
        <v>0</v>
      </c>
      <c r="H1025" s="62">
        <f t="shared" si="141"/>
        <v>94.553180454191917</v>
      </c>
      <c r="I1025" s="62">
        <f t="shared" si="143"/>
        <v>138</v>
      </c>
      <c r="J1025" s="15">
        <f t="shared" si="144"/>
        <v>0</v>
      </c>
      <c r="K1025" s="15">
        <f t="shared" si="142"/>
        <v>0</v>
      </c>
      <c r="L1025" s="58">
        <f>'Luxjacky Assumptions Monthly'!$M$8*'Luxjacky Original'!G1025</f>
        <v>0</v>
      </c>
      <c r="M1025" s="58">
        <f>'Luxjacky Assumptions Monthly'!$M$6*'Luxjacky Assumptions Monthly'!$M$8*'Luxjacky Original'!F1025</f>
        <v>1454.5</v>
      </c>
      <c r="N1025" s="58">
        <f t="shared" si="145"/>
        <v>1454.5</v>
      </c>
      <c r="O1025" s="58"/>
    </row>
    <row r="1026" spans="1:15" x14ac:dyDescent="0.3">
      <c r="A1026" s="60">
        <v>43394</v>
      </c>
      <c r="B1026" s="15">
        <f t="shared" ref="B1026:B1089" si="146">YEAR(A1026)</f>
        <v>2018</v>
      </c>
      <c r="C1026" s="15">
        <f t="shared" ref="C1026:C1089" si="147">MONTH(A1026)</f>
        <v>10</v>
      </c>
      <c r="D1026" s="15">
        <f t="shared" ref="D1026:D1089" si="148">WEEKDAY(A1026)</f>
        <v>1</v>
      </c>
      <c r="E1026" s="15">
        <f t="shared" ref="E1026:E1089" si="149">IF(OR(D1026=6,D1026=7),1,0)</f>
        <v>0</v>
      </c>
      <c r="F1026" s="15">
        <v>2820</v>
      </c>
      <c r="G1026" s="15">
        <v>0</v>
      </c>
      <c r="H1026" s="62">
        <f t="shared" ref="H1026:H1089" si="150">100-2.17*D1026^2.25+12.77*D1026+EXP(-D1026/0.032)+5*C1026^0.75+10*E1026+20*(B1026-2016)</f>
        <v>178.71706625951748</v>
      </c>
      <c r="I1026" s="62">
        <f t="shared" si="143"/>
        <v>89</v>
      </c>
      <c r="J1026" s="15">
        <f t="shared" si="144"/>
        <v>0</v>
      </c>
      <c r="K1026" s="15">
        <f t="shared" si="142"/>
        <v>0</v>
      </c>
      <c r="L1026" s="58">
        <f>'Luxjacky Assumptions Monthly'!$M$8*'Luxjacky Original'!G1026</f>
        <v>0</v>
      </c>
      <c r="M1026" s="58">
        <f>'Luxjacky Assumptions Monthly'!$M$6*'Luxjacky Assumptions Monthly'!$M$8*'Luxjacky Original'!F1026</f>
        <v>1410</v>
      </c>
      <c r="N1026" s="58">
        <f t="shared" si="145"/>
        <v>1410</v>
      </c>
      <c r="O1026" s="58"/>
    </row>
    <row r="1027" spans="1:15" x14ac:dyDescent="0.3">
      <c r="A1027" s="60">
        <v>43395</v>
      </c>
      <c r="B1027" s="15">
        <f t="shared" si="146"/>
        <v>2018</v>
      </c>
      <c r="C1027" s="15">
        <f t="shared" si="147"/>
        <v>10</v>
      </c>
      <c r="D1027" s="15">
        <f t="shared" si="148"/>
        <v>2</v>
      </c>
      <c r="E1027" s="15">
        <f t="shared" si="149"/>
        <v>0</v>
      </c>
      <c r="F1027" s="15">
        <v>2639</v>
      </c>
      <c r="G1027" s="15">
        <v>0</v>
      </c>
      <c r="H1027" s="62">
        <f t="shared" si="150"/>
        <v>183.33474850129383</v>
      </c>
      <c r="I1027" s="62">
        <f t="shared" si="143"/>
        <v>181</v>
      </c>
      <c r="J1027" s="15">
        <f t="shared" si="144"/>
        <v>0</v>
      </c>
      <c r="K1027" s="15">
        <f t="shared" ref="K1027:K1090" si="151">4000*J1027</f>
        <v>0</v>
      </c>
      <c r="L1027" s="58">
        <f>'Luxjacky Assumptions Monthly'!$M$8*'Luxjacky Original'!G1027</f>
        <v>0</v>
      </c>
      <c r="M1027" s="58">
        <f>'Luxjacky Assumptions Monthly'!$M$6*'Luxjacky Assumptions Monthly'!$M$8*'Luxjacky Original'!F1027</f>
        <v>1319.5</v>
      </c>
      <c r="N1027" s="58">
        <f t="shared" si="145"/>
        <v>1319.5</v>
      </c>
      <c r="O1027" s="58"/>
    </row>
    <row r="1028" spans="1:15" x14ac:dyDescent="0.3">
      <c r="A1028" s="60">
        <v>43396</v>
      </c>
      <c r="B1028" s="15">
        <f t="shared" si="146"/>
        <v>2018</v>
      </c>
      <c r="C1028" s="15">
        <f t="shared" si="147"/>
        <v>10</v>
      </c>
      <c r="D1028" s="15">
        <f t="shared" si="148"/>
        <v>3</v>
      </c>
      <c r="E1028" s="15">
        <f t="shared" si="149"/>
        <v>0</v>
      </c>
      <c r="F1028" s="15">
        <v>2470</v>
      </c>
      <c r="G1028" s="15">
        <v>0</v>
      </c>
      <c r="H1028" s="62">
        <f t="shared" si="150"/>
        <v>180.7241407865553</v>
      </c>
      <c r="I1028" s="62">
        <f t="shared" ref="I1028:I1091" si="152">F1027-F1028+G1028</f>
        <v>169</v>
      </c>
      <c r="J1028" s="15">
        <f t="shared" si="144"/>
        <v>0</v>
      </c>
      <c r="K1028" s="15">
        <f t="shared" si="151"/>
        <v>0</v>
      </c>
      <c r="L1028" s="58">
        <f>'Luxjacky Assumptions Monthly'!$M$8*'Luxjacky Original'!G1028</f>
        <v>0</v>
      </c>
      <c r="M1028" s="58">
        <f>'Luxjacky Assumptions Monthly'!$M$6*'Luxjacky Assumptions Monthly'!$M$8*'Luxjacky Original'!F1028</f>
        <v>1235</v>
      </c>
      <c r="N1028" s="58">
        <f t="shared" si="145"/>
        <v>1235</v>
      </c>
      <c r="O1028" s="58"/>
    </row>
    <row r="1029" spans="1:15" x14ac:dyDescent="0.3">
      <c r="A1029" s="60">
        <v>43397</v>
      </c>
      <c r="B1029" s="15">
        <f t="shared" si="146"/>
        <v>2018</v>
      </c>
      <c r="C1029" s="15">
        <f t="shared" si="147"/>
        <v>10</v>
      </c>
      <c r="D1029" s="15">
        <f t="shared" si="148"/>
        <v>4</v>
      </c>
      <c r="E1029" s="15">
        <f t="shared" si="149"/>
        <v>0</v>
      </c>
      <c r="F1029" s="15">
        <v>2278</v>
      </c>
      <c r="G1029" s="15">
        <v>0</v>
      </c>
      <c r="H1029" s="62">
        <f t="shared" si="150"/>
        <v>170.0955713739236</v>
      </c>
      <c r="I1029" s="62">
        <f t="shared" si="152"/>
        <v>192</v>
      </c>
      <c r="J1029" s="15">
        <f t="shared" si="144"/>
        <v>0</v>
      </c>
      <c r="K1029" s="15">
        <f t="shared" si="151"/>
        <v>0</v>
      </c>
      <c r="L1029" s="58">
        <f>'Luxjacky Assumptions Monthly'!$M$8*'Luxjacky Original'!G1029</f>
        <v>0</v>
      </c>
      <c r="M1029" s="58">
        <f>'Luxjacky Assumptions Monthly'!$M$6*'Luxjacky Assumptions Monthly'!$M$8*'Luxjacky Original'!F1029</f>
        <v>1139</v>
      </c>
      <c r="N1029" s="58">
        <f t="shared" si="145"/>
        <v>1139</v>
      </c>
      <c r="O1029" s="58"/>
    </row>
    <row r="1030" spans="1:15" x14ac:dyDescent="0.3">
      <c r="A1030" s="60">
        <v>43398</v>
      </c>
      <c r="B1030" s="15">
        <f t="shared" si="146"/>
        <v>2018</v>
      </c>
      <c r="C1030" s="15">
        <f t="shared" si="147"/>
        <v>10</v>
      </c>
      <c r="D1030" s="15">
        <f t="shared" si="148"/>
        <v>5</v>
      </c>
      <c r="E1030" s="15">
        <f t="shared" si="149"/>
        <v>0</v>
      </c>
      <c r="F1030" s="15">
        <v>2106</v>
      </c>
      <c r="G1030" s="15">
        <v>0</v>
      </c>
      <c r="H1030" s="62">
        <f t="shared" si="150"/>
        <v>150.84439487826626</v>
      </c>
      <c r="I1030" s="62">
        <f t="shared" si="152"/>
        <v>172</v>
      </c>
      <c r="J1030" s="15">
        <f t="shared" si="144"/>
        <v>0</v>
      </c>
      <c r="K1030" s="15">
        <f t="shared" si="151"/>
        <v>0</v>
      </c>
      <c r="L1030" s="58">
        <f>'Luxjacky Assumptions Monthly'!$M$8*'Luxjacky Original'!G1030</f>
        <v>0</v>
      </c>
      <c r="M1030" s="58">
        <f>'Luxjacky Assumptions Monthly'!$M$6*'Luxjacky Assumptions Monthly'!$M$8*'Luxjacky Original'!F1030</f>
        <v>1053</v>
      </c>
      <c r="N1030" s="58">
        <f t="shared" si="145"/>
        <v>1053</v>
      </c>
      <c r="O1030" s="58"/>
    </row>
    <row r="1031" spans="1:15" x14ac:dyDescent="0.3">
      <c r="A1031" s="60">
        <v>43399</v>
      </c>
      <c r="B1031" s="15">
        <f t="shared" si="146"/>
        <v>2018</v>
      </c>
      <c r="C1031" s="15">
        <f t="shared" si="147"/>
        <v>10</v>
      </c>
      <c r="D1031" s="15">
        <f t="shared" si="148"/>
        <v>6</v>
      </c>
      <c r="E1031" s="15">
        <f t="shared" si="149"/>
        <v>1</v>
      </c>
      <c r="F1031" s="15">
        <v>8656</v>
      </c>
      <c r="G1031" s="15">
        <v>6690</v>
      </c>
      <c r="H1031" s="62">
        <f t="shared" si="150"/>
        <v>132.47265886419228</v>
      </c>
      <c r="I1031" s="62">
        <f t="shared" si="152"/>
        <v>140</v>
      </c>
      <c r="J1031" s="15">
        <f t="shared" si="144"/>
        <v>1</v>
      </c>
      <c r="K1031" s="15">
        <f t="shared" si="151"/>
        <v>4000</v>
      </c>
      <c r="L1031" s="58">
        <f>'Luxjacky Assumptions Monthly'!$M$8*'Luxjacky Original'!G1031</f>
        <v>66900</v>
      </c>
      <c r="M1031" s="58">
        <f>'Luxjacky Assumptions Monthly'!$M$6*'Luxjacky Assumptions Monthly'!$M$8*'Luxjacky Original'!F1031</f>
        <v>4328</v>
      </c>
      <c r="N1031" s="58">
        <f t="shared" si="145"/>
        <v>75228</v>
      </c>
      <c r="O1031" s="58"/>
    </row>
    <row r="1032" spans="1:15" x14ac:dyDescent="0.3">
      <c r="A1032" s="60">
        <v>43400</v>
      </c>
      <c r="B1032" s="15">
        <f t="shared" si="146"/>
        <v>2018</v>
      </c>
      <c r="C1032" s="15">
        <f t="shared" si="147"/>
        <v>10</v>
      </c>
      <c r="D1032" s="15">
        <f t="shared" si="148"/>
        <v>7</v>
      </c>
      <c r="E1032" s="15">
        <f t="shared" si="149"/>
        <v>1</v>
      </c>
      <c r="F1032" s="15">
        <v>8523</v>
      </c>
      <c r="G1032" s="15">
        <v>0</v>
      </c>
      <c r="H1032" s="62">
        <f t="shared" si="150"/>
        <v>94.553180454191917</v>
      </c>
      <c r="I1032" s="62">
        <f t="shared" si="152"/>
        <v>133</v>
      </c>
      <c r="J1032" s="15">
        <f t="shared" si="144"/>
        <v>0</v>
      </c>
      <c r="K1032" s="15">
        <f t="shared" si="151"/>
        <v>0</v>
      </c>
      <c r="L1032" s="58">
        <f>'Luxjacky Assumptions Monthly'!$M$8*'Luxjacky Original'!G1032</f>
        <v>0</v>
      </c>
      <c r="M1032" s="58">
        <f>'Luxjacky Assumptions Monthly'!$M$6*'Luxjacky Assumptions Monthly'!$M$8*'Luxjacky Original'!F1032</f>
        <v>4261.5</v>
      </c>
      <c r="N1032" s="58">
        <f t="shared" si="145"/>
        <v>4261.5</v>
      </c>
      <c r="O1032" s="58"/>
    </row>
    <row r="1033" spans="1:15" x14ac:dyDescent="0.3">
      <c r="A1033" s="60">
        <v>43401</v>
      </c>
      <c r="B1033" s="15">
        <f t="shared" si="146"/>
        <v>2018</v>
      </c>
      <c r="C1033" s="15">
        <f t="shared" si="147"/>
        <v>10</v>
      </c>
      <c r="D1033" s="15">
        <f t="shared" si="148"/>
        <v>1</v>
      </c>
      <c r="E1033" s="15">
        <f t="shared" si="149"/>
        <v>0</v>
      </c>
      <c r="F1033" s="15">
        <v>8432</v>
      </c>
      <c r="G1033" s="15">
        <v>0</v>
      </c>
      <c r="H1033" s="62">
        <f t="shared" si="150"/>
        <v>178.71706625951748</v>
      </c>
      <c r="I1033" s="62">
        <f t="shared" si="152"/>
        <v>91</v>
      </c>
      <c r="J1033" s="15">
        <f t="shared" si="144"/>
        <v>0</v>
      </c>
      <c r="K1033" s="15">
        <f t="shared" si="151"/>
        <v>0</v>
      </c>
      <c r="L1033" s="58">
        <f>'Luxjacky Assumptions Monthly'!$M$8*'Luxjacky Original'!G1033</f>
        <v>0</v>
      </c>
      <c r="M1033" s="58">
        <f>'Luxjacky Assumptions Monthly'!$M$6*'Luxjacky Assumptions Monthly'!$M$8*'Luxjacky Original'!F1033</f>
        <v>4216</v>
      </c>
      <c r="N1033" s="58">
        <f t="shared" si="145"/>
        <v>4216</v>
      </c>
      <c r="O1033" s="58"/>
    </row>
    <row r="1034" spans="1:15" x14ac:dyDescent="0.3">
      <c r="A1034" s="60">
        <v>43402</v>
      </c>
      <c r="B1034" s="15">
        <f t="shared" si="146"/>
        <v>2018</v>
      </c>
      <c r="C1034" s="15">
        <f t="shared" si="147"/>
        <v>10</v>
      </c>
      <c r="D1034" s="15">
        <f t="shared" si="148"/>
        <v>2</v>
      </c>
      <c r="E1034" s="15">
        <f t="shared" si="149"/>
        <v>0</v>
      </c>
      <c r="F1034" s="15">
        <v>8246</v>
      </c>
      <c r="G1034" s="15">
        <v>0</v>
      </c>
      <c r="H1034" s="62">
        <f t="shared" si="150"/>
        <v>183.33474850129383</v>
      </c>
      <c r="I1034" s="62">
        <f t="shared" si="152"/>
        <v>186</v>
      </c>
      <c r="J1034" s="15">
        <f t="shared" si="144"/>
        <v>0</v>
      </c>
      <c r="K1034" s="15">
        <f t="shared" si="151"/>
        <v>0</v>
      </c>
      <c r="L1034" s="58">
        <f>'Luxjacky Assumptions Monthly'!$M$8*'Luxjacky Original'!G1034</f>
        <v>0</v>
      </c>
      <c r="M1034" s="58">
        <f>'Luxjacky Assumptions Monthly'!$M$6*'Luxjacky Assumptions Monthly'!$M$8*'Luxjacky Original'!F1034</f>
        <v>4123</v>
      </c>
      <c r="N1034" s="58">
        <f t="shared" si="145"/>
        <v>4123</v>
      </c>
      <c r="O1034" s="58"/>
    </row>
    <row r="1035" spans="1:15" x14ac:dyDescent="0.3">
      <c r="A1035" s="60">
        <v>43403</v>
      </c>
      <c r="B1035" s="15">
        <f t="shared" si="146"/>
        <v>2018</v>
      </c>
      <c r="C1035" s="15">
        <f t="shared" si="147"/>
        <v>10</v>
      </c>
      <c r="D1035" s="15">
        <f t="shared" si="148"/>
        <v>3</v>
      </c>
      <c r="E1035" s="15">
        <f t="shared" si="149"/>
        <v>0</v>
      </c>
      <c r="F1035" s="15">
        <v>8082</v>
      </c>
      <c r="G1035" s="15">
        <v>0</v>
      </c>
      <c r="H1035" s="62">
        <f t="shared" si="150"/>
        <v>180.7241407865553</v>
      </c>
      <c r="I1035" s="62">
        <f t="shared" si="152"/>
        <v>164</v>
      </c>
      <c r="J1035" s="15">
        <f t="shared" si="144"/>
        <v>0</v>
      </c>
      <c r="K1035" s="15">
        <f t="shared" si="151"/>
        <v>0</v>
      </c>
      <c r="L1035" s="58">
        <f>'Luxjacky Assumptions Monthly'!$M$8*'Luxjacky Original'!G1035</f>
        <v>0</v>
      </c>
      <c r="M1035" s="58">
        <f>'Luxjacky Assumptions Monthly'!$M$6*'Luxjacky Assumptions Monthly'!$M$8*'Luxjacky Original'!F1035</f>
        <v>4041</v>
      </c>
      <c r="N1035" s="58">
        <f t="shared" si="145"/>
        <v>4041</v>
      </c>
      <c r="O1035" s="58"/>
    </row>
    <row r="1036" spans="1:15" x14ac:dyDescent="0.3">
      <c r="A1036" s="60">
        <v>43404</v>
      </c>
      <c r="B1036" s="15">
        <f t="shared" si="146"/>
        <v>2018</v>
      </c>
      <c r="C1036" s="15">
        <f t="shared" si="147"/>
        <v>10</v>
      </c>
      <c r="D1036" s="15">
        <f t="shared" si="148"/>
        <v>4</v>
      </c>
      <c r="E1036" s="15">
        <f t="shared" si="149"/>
        <v>0</v>
      </c>
      <c r="F1036" s="15">
        <v>7911</v>
      </c>
      <c r="G1036" s="15">
        <v>0</v>
      </c>
      <c r="H1036" s="62">
        <f t="shared" si="150"/>
        <v>170.0955713739236</v>
      </c>
      <c r="I1036" s="62">
        <f t="shared" si="152"/>
        <v>171</v>
      </c>
      <c r="J1036" s="15">
        <f t="shared" si="144"/>
        <v>0</v>
      </c>
      <c r="K1036" s="15">
        <f t="shared" si="151"/>
        <v>0</v>
      </c>
      <c r="L1036" s="58">
        <f>'Luxjacky Assumptions Monthly'!$M$8*'Luxjacky Original'!G1036</f>
        <v>0</v>
      </c>
      <c r="M1036" s="58">
        <f>'Luxjacky Assumptions Monthly'!$M$6*'Luxjacky Assumptions Monthly'!$M$8*'Luxjacky Original'!F1036</f>
        <v>3955.5</v>
      </c>
      <c r="N1036" s="58">
        <f t="shared" si="145"/>
        <v>3955.5</v>
      </c>
      <c r="O1036" s="58"/>
    </row>
    <row r="1037" spans="1:15" x14ac:dyDescent="0.3">
      <c r="A1037" s="60">
        <v>43405</v>
      </c>
      <c r="B1037" s="15">
        <f t="shared" si="146"/>
        <v>2018</v>
      </c>
      <c r="C1037" s="15">
        <f t="shared" si="147"/>
        <v>11</v>
      </c>
      <c r="D1037" s="15">
        <f t="shared" si="148"/>
        <v>5</v>
      </c>
      <c r="E1037" s="15">
        <f t="shared" si="149"/>
        <v>0</v>
      </c>
      <c r="F1037" s="15">
        <v>7744</v>
      </c>
      <c r="G1037" s="15">
        <v>0</v>
      </c>
      <c r="H1037" s="62">
        <f t="shared" si="150"/>
        <v>152.927855391435</v>
      </c>
      <c r="I1037" s="62">
        <f t="shared" si="152"/>
        <v>167</v>
      </c>
      <c r="J1037" s="15">
        <f t="shared" si="144"/>
        <v>0</v>
      </c>
      <c r="K1037" s="15">
        <f t="shared" si="151"/>
        <v>0</v>
      </c>
      <c r="L1037" s="58">
        <f>'Luxjacky Assumptions Monthly'!$M$8*'Luxjacky Original'!G1037</f>
        <v>0</v>
      </c>
      <c r="M1037" s="58">
        <f>'Luxjacky Assumptions Monthly'!$M$6*'Luxjacky Assumptions Monthly'!$M$8*'Luxjacky Original'!F1037</f>
        <v>3872</v>
      </c>
      <c r="N1037" s="58">
        <f t="shared" si="145"/>
        <v>3872</v>
      </c>
      <c r="O1037" s="58"/>
    </row>
    <row r="1038" spans="1:15" x14ac:dyDescent="0.3">
      <c r="A1038" s="60">
        <v>43406</v>
      </c>
      <c r="B1038" s="15">
        <f t="shared" si="146"/>
        <v>2018</v>
      </c>
      <c r="C1038" s="15">
        <f t="shared" si="147"/>
        <v>11</v>
      </c>
      <c r="D1038" s="15">
        <f t="shared" si="148"/>
        <v>6</v>
      </c>
      <c r="E1038" s="15">
        <f t="shared" si="149"/>
        <v>1</v>
      </c>
      <c r="F1038" s="15">
        <v>7588</v>
      </c>
      <c r="G1038" s="15">
        <v>0</v>
      </c>
      <c r="H1038" s="62">
        <f t="shared" si="150"/>
        <v>134.55611937736103</v>
      </c>
      <c r="I1038" s="62">
        <f t="shared" si="152"/>
        <v>156</v>
      </c>
      <c r="J1038" s="15">
        <f t="shared" si="144"/>
        <v>0</v>
      </c>
      <c r="K1038" s="15">
        <f t="shared" si="151"/>
        <v>0</v>
      </c>
      <c r="L1038" s="58">
        <f>'Luxjacky Assumptions Monthly'!$M$8*'Luxjacky Original'!G1038</f>
        <v>0</v>
      </c>
      <c r="M1038" s="58">
        <f>'Luxjacky Assumptions Monthly'!$M$6*'Luxjacky Assumptions Monthly'!$M$8*'Luxjacky Original'!F1038</f>
        <v>3794</v>
      </c>
      <c r="N1038" s="58">
        <f t="shared" si="145"/>
        <v>3794</v>
      </c>
      <c r="O1038" s="58"/>
    </row>
    <row r="1039" spans="1:15" x14ac:dyDescent="0.3">
      <c r="A1039" s="60">
        <v>43407</v>
      </c>
      <c r="B1039" s="15">
        <f t="shared" si="146"/>
        <v>2018</v>
      </c>
      <c r="C1039" s="15">
        <f t="shared" si="147"/>
        <v>11</v>
      </c>
      <c r="D1039" s="15">
        <f t="shared" si="148"/>
        <v>7</v>
      </c>
      <c r="E1039" s="15">
        <f t="shared" si="149"/>
        <v>1</v>
      </c>
      <c r="F1039" s="15">
        <v>7445</v>
      </c>
      <c r="G1039" s="15">
        <v>0</v>
      </c>
      <c r="H1039" s="62">
        <f t="shared" si="150"/>
        <v>96.636640967360648</v>
      </c>
      <c r="I1039" s="62">
        <f t="shared" si="152"/>
        <v>143</v>
      </c>
      <c r="J1039" s="15">
        <f t="shared" si="144"/>
        <v>0</v>
      </c>
      <c r="K1039" s="15">
        <f t="shared" si="151"/>
        <v>0</v>
      </c>
      <c r="L1039" s="58">
        <f>'Luxjacky Assumptions Monthly'!$M$8*'Luxjacky Original'!G1039</f>
        <v>0</v>
      </c>
      <c r="M1039" s="58">
        <f>'Luxjacky Assumptions Monthly'!$M$6*'Luxjacky Assumptions Monthly'!$M$8*'Luxjacky Original'!F1039</f>
        <v>3722.5</v>
      </c>
      <c r="N1039" s="58">
        <f t="shared" si="145"/>
        <v>3722.5</v>
      </c>
      <c r="O1039" s="58"/>
    </row>
    <row r="1040" spans="1:15" x14ac:dyDescent="0.3">
      <c r="A1040" s="60">
        <v>43408</v>
      </c>
      <c r="B1040" s="15">
        <f t="shared" si="146"/>
        <v>2018</v>
      </c>
      <c r="C1040" s="15">
        <f t="shared" si="147"/>
        <v>11</v>
      </c>
      <c r="D1040" s="15">
        <f t="shared" si="148"/>
        <v>1</v>
      </c>
      <c r="E1040" s="15">
        <f t="shared" si="149"/>
        <v>0</v>
      </c>
      <c r="F1040" s="15">
        <v>7348</v>
      </c>
      <c r="G1040" s="15">
        <v>0</v>
      </c>
      <c r="H1040" s="62">
        <f t="shared" si="150"/>
        <v>180.80052677268623</v>
      </c>
      <c r="I1040" s="62">
        <f t="shared" si="152"/>
        <v>97</v>
      </c>
      <c r="J1040" s="15">
        <f t="shared" si="144"/>
        <v>0</v>
      </c>
      <c r="K1040" s="15">
        <f t="shared" si="151"/>
        <v>0</v>
      </c>
      <c r="L1040" s="58">
        <f>'Luxjacky Assumptions Monthly'!$M$8*'Luxjacky Original'!G1040</f>
        <v>0</v>
      </c>
      <c r="M1040" s="58">
        <f>'Luxjacky Assumptions Monthly'!$M$6*'Luxjacky Assumptions Monthly'!$M$8*'Luxjacky Original'!F1040</f>
        <v>3674</v>
      </c>
      <c r="N1040" s="58">
        <f t="shared" si="145"/>
        <v>3674</v>
      </c>
      <c r="O1040" s="58"/>
    </row>
    <row r="1041" spans="1:15" x14ac:dyDescent="0.3">
      <c r="A1041" s="60">
        <v>43409</v>
      </c>
      <c r="B1041" s="15">
        <f t="shared" si="146"/>
        <v>2018</v>
      </c>
      <c r="C1041" s="15">
        <f t="shared" si="147"/>
        <v>11</v>
      </c>
      <c r="D1041" s="15">
        <f t="shared" si="148"/>
        <v>2</v>
      </c>
      <c r="E1041" s="15">
        <f t="shared" si="149"/>
        <v>0</v>
      </c>
      <c r="F1041" s="15">
        <v>7166</v>
      </c>
      <c r="G1041" s="15">
        <v>0</v>
      </c>
      <c r="H1041" s="62">
        <f t="shared" si="150"/>
        <v>185.41820901446255</v>
      </c>
      <c r="I1041" s="62">
        <f t="shared" si="152"/>
        <v>182</v>
      </c>
      <c r="J1041" s="15">
        <f t="shared" si="144"/>
        <v>0</v>
      </c>
      <c r="K1041" s="15">
        <f t="shared" si="151"/>
        <v>0</v>
      </c>
      <c r="L1041" s="58">
        <f>'Luxjacky Assumptions Monthly'!$M$8*'Luxjacky Original'!G1041</f>
        <v>0</v>
      </c>
      <c r="M1041" s="58">
        <f>'Luxjacky Assumptions Monthly'!$M$6*'Luxjacky Assumptions Monthly'!$M$8*'Luxjacky Original'!F1041</f>
        <v>3583</v>
      </c>
      <c r="N1041" s="58">
        <f t="shared" si="145"/>
        <v>3583</v>
      </c>
      <c r="O1041" s="58"/>
    </row>
    <row r="1042" spans="1:15" x14ac:dyDescent="0.3">
      <c r="A1042" s="60">
        <v>43410</v>
      </c>
      <c r="B1042" s="15">
        <f t="shared" si="146"/>
        <v>2018</v>
      </c>
      <c r="C1042" s="15">
        <f t="shared" si="147"/>
        <v>11</v>
      </c>
      <c r="D1042" s="15">
        <f t="shared" si="148"/>
        <v>3</v>
      </c>
      <c r="E1042" s="15">
        <f t="shared" si="149"/>
        <v>0</v>
      </c>
      <c r="F1042" s="15">
        <v>6984</v>
      </c>
      <c r="G1042" s="15">
        <v>0</v>
      </c>
      <c r="H1042" s="62">
        <f t="shared" si="150"/>
        <v>182.80760129972401</v>
      </c>
      <c r="I1042" s="62">
        <f t="shared" si="152"/>
        <v>182</v>
      </c>
      <c r="J1042" s="15">
        <f t="shared" si="144"/>
        <v>0</v>
      </c>
      <c r="K1042" s="15">
        <f t="shared" si="151"/>
        <v>0</v>
      </c>
      <c r="L1042" s="58">
        <f>'Luxjacky Assumptions Monthly'!$M$8*'Luxjacky Original'!G1042</f>
        <v>0</v>
      </c>
      <c r="M1042" s="58">
        <f>'Luxjacky Assumptions Monthly'!$M$6*'Luxjacky Assumptions Monthly'!$M$8*'Luxjacky Original'!F1042</f>
        <v>3492</v>
      </c>
      <c r="N1042" s="58">
        <f t="shared" si="145"/>
        <v>3492</v>
      </c>
      <c r="O1042" s="58"/>
    </row>
    <row r="1043" spans="1:15" x14ac:dyDescent="0.3">
      <c r="A1043" s="60">
        <v>43411</v>
      </c>
      <c r="B1043" s="15">
        <f t="shared" si="146"/>
        <v>2018</v>
      </c>
      <c r="C1043" s="15">
        <f t="shared" si="147"/>
        <v>11</v>
      </c>
      <c r="D1043" s="15">
        <f t="shared" si="148"/>
        <v>4</v>
      </c>
      <c r="E1043" s="15">
        <f t="shared" si="149"/>
        <v>0</v>
      </c>
      <c r="F1043" s="15">
        <v>6794</v>
      </c>
      <c r="G1043" s="15">
        <v>0</v>
      </c>
      <c r="H1043" s="62">
        <f t="shared" si="150"/>
        <v>172.17903188709232</v>
      </c>
      <c r="I1043" s="62">
        <f t="shared" si="152"/>
        <v>190</v>
      </c>
      <c r="J1043" s="15">
        <f t="shared" si="144"/>
        <v>0</v>
      </c>
      <c r="K1043" s="15">
        <f t="shared" si="151"/>
        <v>0</v>
      </c>
      <c r="L1043" s="58">
        <f>'Luxjacky Assumptions Monthly'!$M$8*'Luxjacky Original'!G1043</f>
        <v>0</v>
      </c>
      <c r="M1043" s="58">
        <f>'Luxjacky Assumptions Monthly'!$M$6*'Luxjacky Assumptions Monthly'!$M$8*'Luxjacky Original'!F1043</f>
        <v>3397</v>
      </c>
      <c r="N1043" s="58">
        <f t="shared" si="145"/>
        <v>3397</v>
      </c>
      <c r="O1043" s="58"/>
    </row>
    <row r="1044" spans="1:15" x14ac:dyDescent="0.3">
      <c r="A1044" s="60">
        <v>43412</v>
      </c>
      <c r="B1044" s="15">
        <f t="shared" si="146"/>
        <v>2018</v>
      </c>
      <c r="C1044" s="15">
        <f t="shared" si="147"/>
        <v>11</v>
      </c>
      <c r="D1044" s="15">
        <f t="shared" si="148"/>
        <v>5</v>
      </c>
      <c r="E1044" s="15">
        <f t="shared" si="149"/>
        <v>0</v>
      </c>
      <c r="F1044" s="15">
        <v>6630</v>
      </c>
      <c r="G1044" s="15">
        <v>0</v>
      </c>
      <c r="H1044" s="62">
        <f t="shared" si="150"/>
        <v>152.927855391435</v>
      </c>
      <c r="I1044" s="62">
        <f t="shared" si="152"/>
        <v>164</v>
      </c>
      <c r="J1044" s="15">
        <f t="shared" si="144"/>
        <v>0</v>
      </c>
      <c r="K1044" s="15">
        <f t="shared" si="151"/>
        <v>0</v>
      </c>
      <c r="L1044" s="58">
        <f>'Luxjacky Assumptions Monthly'!$M$8*'Luxjacky Original'!G1044</f>
        <v>0</v>
      </c>
      <c r="M1044" s="58">
        <f>'Luxjacky Assumptions Monthly'!$M$6*'Luxjacky Assumptions Monthly'!$M$8*'Luxjacky Original'!F1044</f>
        <v>3315</v>
      </c>
      <c r="N1044" s="58">
        <f t="shared" si="145"/>
        <v>3315</v>
      </c>
      <c r="O1044" s="58"/>
    </row>
    <row r="1045" spans="1:15" x14ac:dyDescent="0.3">
      <c r="A1045" s="60">
        <v>43413</v>
      </c>
      <c r="B1045" s="15">
        <f t="shared" si="146"/>
        <v>2018</v>
      </c>
      <c r="C1045" s="15">
        <f t="shared" si="147"/>
        <v>11</v>
      </c>
      <c r="D1045" s="15">
        <f t="shared" si="148"/>
        <v>6</v>
      </c>
      <c r="E1045" s="15">
        <f t="shared" si="149"/>
        <v>1</v>
      </c>
      <c r="F1045" s="15">
        <v>6460</v>
      </c>
      <c r="G1045" s="15">
        <v>0</v>
      </c>
      <c r="H1045" s="62">
        <f t="shared" si="150"/>
        <v>134.55611937736103</v>
      </c>
      <c r="I1045" s="62">
        <f t="shared" si="152"/>
        <v>170</v>
      </c>
      <c r="J1045" s="15">
        <f t="shared" si="144"/>
        <v>0</v>
      </c>
      <c r="K1045" s="15">
        <f t="shared" si="151"/>
        <v>0</v>
      </c>
      <c r="L1045" s="58">
        <f>'Luxjacky Assumptions Monthly'!$M$8*'Luxjacky Original'!G1045</f>
        <v>0</v>
      </c>
      <c r="M1045" s="58">
        <f>'Luxjacky Assumptions Monthly'!$M$6*'Luxjacky Assumptions Monthly'!$M$8*'Luxjacky Original'!F1045</f>
        <v>3230</v>
      </c>
      <c r="N1045" s="58">
        <f t="shared" si="145"/>
        <v>3230</v>
      </c>
      <c r="O1045" s="58"/>
    </row>
    <row r="1046" spans="1:15" x14ac:dyDescent="0.3">
      <c r="A1046" s="60">
        <v>43414</v>
      </c>
      <c r="B1046" s="15">
        <f t="shared" si="146"/>
        <v>2018</v>
      </c>
      <c r="C1046" s="15">
        <f t="shared" si="147"/>
        <v>11</v>
      </c>
      <c r="D1046" s="15">
        <f t="shared" si="148"/>
        <v>7</v>
      </c>
      <c r="E1046" s="15">
        <f t="shared" si="149"/>
        <v>1</v>
      </c>
      <c r="F1046" s="15">
        <v>6322</v>
      </c>
      <c r="G1046" s="15">
        <v>0</v>
      </c>
      <c r="H1046" s="62">
        <f t="shared" si="150"/>
        <v>96.636640967360648</v>
      </c>
      <c r="I1046" s="62">
        <f t="shared" si="152"/>
        <v>138</v>
      </c>
      <c r="J1046" s="15">
        <f t="shared" si="144"/>
        <v>0</v>
      </c>
      <c r="K1046" s="15">
        <f t="shared" si="151"/>
        <v>0</v>
      </c>
      <c r="L1046" s="58">
        <f>'Luxjacky Assumptions Monthly'!$M$8*'Luxjacky Original'!G1046</f>
        <v>0</v>
      </c>
      <c r="M1046" s="58">
        <f>'Luxjacky Assumptions Monthly'!$M$6*'Luxjacky Assumptions Monthly'!$M$8*'Luxjacky Original'!F1046</f>
        <v>3161</v>
      </c>
      <c r="N1046" s="58">
        <f t="shared" si="145"/>
        <v>3161</v>
      </c>
      <c r="O1046" s="58"/>
    </row>
    <row r="1047" spans="1:15" x14ac:dyDescent="0.3">
      <c r="A1047" s="60">
        <v>43415</v>
      </c>
      <c r="B1047" s="15">
        <f t="shared" si="146"/>
        <v>2018</v>
      </c>
      <c r="C1047" s="15">
        <f t="shared" si="147"/>
        <v>11</v>
      </c>
      <c r="D1047" s="15">
        <f t="shared" si="148"/>
        <v>1</v>
      </c>
      <c r="E1047" s="15">
        <f t="shared" si="149"/>
        <v>0</v>
      </c>
      <c r="F1047" s="15">
        <v>6219</v>
      </c>
      <c r="G1047" s="15">
        <v>0</v>
      </c>
      <c r="H1047" s="62">
        <f t="shared" si="150"/>
        <v>180.80052677268623</v>
      </c>
      <c r="I1047" s="62">
        <f t="shared" si="152"/>
        <v>103</v>
      </c>
      <c r="J1047" s="15">
        <f t="shared" si="144"/>
        <v>0</v>
      </c>
      <c r="K1047" s="15">
        <f t="shared" si="151"/>
        <v>0</v>
      </c>
      <c r="L1047" s="58">
        <f>'Luxjacky Assumptions Monthly'!$M$8*'Luxjacky Original'!G1047</f>
        <v>0</v>
      </c>
      <c r="M1047" s="58">
        <f>'Luxjacky Assumptions Monthly'!$M$6*'Luxjacky Assumptions Monthly'!$M$8*'Luxjacky Original'!F1047</f>
        <v>3109.5</v>
      </c>
      <c r="N1047" s="58">
        <f t="shared" si="145"/>
        <v>3109.5</v>
      </c>
      <c r="O1047" s="58"/>
    </row>
    <row r="1048" spans="1:15" x14ac:dyDescent="0.3">
      <c r="A1048" s="60">
        <v>43416</v>
      </c>
      <c r="B1048" s="15">
        <f t="shared" si="146"/>
        <v>2018</v>
      </c>
      <c r="C1048" s="15">
        <f t="shared" si="147"/>
        <v>11</v>
      </c>
      <c r="D1048" s="15">
        <f t="shared" si="148"/>
        <v>2</v>
      </c>
      <c r="E1048" s="15">
        <f t="shared" si="149"/>
        <v>0</v>
      </c>
      <c r="F1048" s="15">
        <v>6043</v>
      </c>
      <c r="G1048" s="15">
        <v>0</v>
      </c>
      <c r="H1048" s="62">
        <f t="shared" si="150"/>
        <v>185.41820901446255</v>
      </c>
      <c r="I1048" s="62">
        <f t="shared" si="152"/>
        <v>176</v>
      </c>
      <c r="J1048" s="15">
        <f t="shared" si="144"/>
        <v>0</v>
      </c>
      <c r="K1048" s="15">
        <f t="shared" si="151"/>
        <v>0</v>
      </c>
      <c r="L1048" s="58">
        <f>'Luxjacky Assumptions Monthly'!$M$8*'Luxjacky Original'!G1048</f>
        <v>0</v>
      </c>
      <c r="M1048" s="58">
        <f>'Luxjacky Assumptions Monthly'!$M$6*'Luxjacky Assumptions Monthly'!$M$8*'Luxjacky Original'!F1048</f>
        <v>3021.5</v>
      </c>
      <c r="N1048" s="58">
        <f t="shared" si="145"/>
        <v>3021.5</v>
      </c>
      <c r="O1048" s="58"/>
    </row>
    <row r="1049" spans="1:15" x14ac:dyDescent="0.3">
      <c r="A1049" s="60">
        <v>43417</v>
      </c>
      <c r="B1049" s="15">
        <f t="shared" si="146"/>
        <v>2018</v>
      </c>
      <c r="C1049" s="15">
        <f t="shared" si="147"/>
        <v>11</v>
      </c>
      <c r="D1049" s="15">
        <f t="shared" si="148"/>
        <v>3</v>
      </c>
      <c r="E1049" s="15">
        <f t="shared" si="149"/>
        <v>0</v>
      </c>
      <c r="F1049" s="15">
        <v>5865</v>
      </c>
      <c r="G1049" s="15">
        <v>0</v>
      </c>
      <c r="H1049" s="62">
        <f t="shared" si="150"/>
        <v>182.80760129972401</v>
      </c>
      <c r="I1049" s="62">
        <f t="shared" si="152"/>
        <v>178</v>
      </c>
      <c r="J1049" s="15">
        <f t="shared" si="144"/>
        <v>0</v>
      </c>
      <c r="K1049" s="15">
        <f t="shared" si="151"/>
        <v>0</v>
      </c>
      <c r="L1049" s="58">
        <f>'Luxjacky Assumptions Monthly'!$M$8*'Luxjacky Original'!G1049</f>
        <v>0</v>
      </c>
      <c r="M1049" s="58">
        <f>'Luxjacky Assumptions Monthly'!$M$6*'Luxjacky Assumptions Monthly'!$M$8*'Luxjacky Original'!F1049</f>
        <v>2932.5</v>
      </c>
      <c r="N1049" s="58">
        <f t="shared" si="145"/>
        <v>2932.5</v>
      </c>
      <c r="O1049" s="58"/>
    </row>
    <row r="1050" spans="1:15" x14ac:dyDescent="0.3">
      <c r="A1050" s="60">
        <v>43418</v>
      </c>
      <c r="B1050" s="15">
        <f t="shared" si="146"/>
        <v>2018</v>
      </c>
      <c r="C1050" s="15">
        <f t="shared" si="147"/>
        <v>11</v>
      </c>
      <c r="D1050" s="15">
        <f t="shared" si="148"/>
        <v>4</v>
      </c>
      <c r="E1050" s="15">
        <f t="shared" si="149"/>
        <v>0</v>
      </c>
      <c r="F1050" s="15">
        <v>5670</v>
      </c>
      <c r="G1050" s="15">
        <v>0</v>
      </c>
      <c r="H1050" s="62">
        <f t="shared" si="150"/>
        <v>172.17903188709232</v>
      </c>
      <c r="I1050" s="62">
        <f t="shared" si="152"/>
        <v>195</v>
      </c>
      <c r="J1050" s="15">
        <f t="shared" si="144"/>
        <v>0</v>
      </c>
      <c r="K1050" s="15">
        <f t="shared" si="151"/>
        <v>0</v>
      </c>
      <c r="L1050" s="58">
        <f>'Luxjacky Assumptions Monthly'!$M$8*'Luxjacky Original'!G1050</f>
        <v>0</v>
      </c>
      <c r="M1050" s="58">
        <f>'Luxjacky Assumptions Monthly'!$M$6*'Luxjacky Assumptions Monthly'!$M$8*'Luxjacky Original'!F1050</f>
        <v>2835</v>
      </c>
      <c r="N1050" s="58">
        <f t="shared" si="145"/>
        <v>2835</v>
      </c>
      <c r="O1050" s="58"/>
    </row>
    <row r="1051" spans="1:15" x14ac:dyDescent="0.3">
      <c r="A1051" s="60">
        <v>43419</v>
      </c>
      <c r="B1051" s="15">
        <f t="shared" si="146"/>
        <v>2018</v>
      </c>
      <c r="C1051" s="15">
        <f t="shared" si="147"/>
        <v>11</v>
      </c>
      <c r="D1051" s="15">
        <f t="shared" si="148"/>
        <v>5</v>
      </c>
      <c r="E1051" s="15">
        <f t="shared" si="149"/>
        <v>0</v>
      </c>
      <c r="F1051" s="15">
        <v>5493</v>
      </c>
      <c r="G1051" s="15">
        <v>0</v>
      </c>
      <c r="H1051" s="62">
        <f t="shared" si="150"/>
        <v>152.927855391435</v>
      </c>
      <c r="I1051" s="62">
        <f t="shared" si="152"/>
        <v>177</v>
      </c>
      <c r="J1051" s="15">
        <f t="shared" si="144"/>
        <v>0</v>
      </c>
      <c r="K1051" s="15">
        <f t="shared" si="151"/>
        <v>0</v>
      </c>
      <c r="L1051" s="58">
        <f>'Luxjacky Assumptions Monthly'!$M$8*'Luxjacky Original'!G1051</f>
        <v>0</v>
      </c>
      <c r="M1051" s="58">
        <f>'Luxjacky Assumptions Monthly'!$M$6*'Luxjacky Assumptions Monthly'!$M$8*'Luxjacky Original'!F1051</f>
        <v>2746.5</v>
      </c>
      <c r="N1051" s="58">
        <f t="shared" si="145"/>
        <v>2746.5</v>
      </c>
      <c r="O1051" s="58"/>
    </row>
    <row r="1052" spans="1:15" x14ac:dyDescent="0.3">
      <c r="A1052" s="60">
        <v>43420</v>
      </c>
      <c r="B1052" s="15">
        <f t="shared" si="146"/>
        <v>2018</v>
      </c>
      <c r="C1052" s="15">
        <f t="shared" si="147"/>
        <v>11</v>
      </c>
      <c r="D1052" s="15">
        <f t="shared" si="148"/>
        <v>6</v>
      </c>
      <c r="E1052" s="15">
        <f t="shared" si="149"/>
        <v>1</v>
      </c>
      <c r="F1052" s="15">
        <v>5334</v>
      </c>
      <c r="G1052" s="15">
        <v>0</v>
      </c>
      <c r="H1052" s="62">
        <f t="shared" si="150"/>
        <v>134.55611937736103</v>
      </c>
      <c r="I1052" s="62">
        <f t="shared" si="152"/>
        <v>159</v>
      </c>
      <c r="J1052" s="15">
        <f t="shared" si="144"/>
        <v>0</v>
      </c>
      <c r="K1052" s="15">
        <f t="shared" si="151"/>
        <v>0</v>
      </c>
      <c r="L1052" s="58">
        <f>'Luxjacky Assumptions Monthly'!$M$8*'Luxjacky Original'!G1052</f>
        <v>0</v>
      </c>
      <c r="M1052" s="58">
        <f>'Luxjacky Assumptions Monthly'!$M$6*'Luxjacky Assumptions Monthly'!$M$8*'Luxjacky Original'!F1052</f>
        <v>2667</v>
      </c>
      <c r="N1052" s="58">
        <f t="shared" si="145"/>
        <v>2667</v>
      </c>
      <c r="O1052" s="58"/>
    </row>
    <row r="1053" spans="1:15" x14ac:dyDescent="0.3">
      <c r="A1053" s="60">
        <v>43421</v>
      </c>
      <c r="B1053" s="15">
        <f t="shared" si="146"/>
        <v>2018</v>
      </c>
      <c r="C1053" s="15">
        <f t="shared" si="147"/>
        <v>11</v>
      </c>
      <c r="D1053" s="15">
        <f t="shared" si="148"/>
        <v>7</v>
      </c>
      <c r="E1053" s="15">
        <f t="shared" si="149"/>
        <v>1</v>
      </c>
      <c r="F1053" s="15">
        <v>5195</v>
      </c>
      <c r="G1053" s="15">
        <v>0</v>
      </c>
      <c r="H1053" s="62">
        <f t="shared" si="150"/>
        <v>96.636640967360648</v>
      </c>
      <c r="I1053" s="62">
        <f t="shared" si="152"/>
        <v>139</v>
      </c>
      <c r="J1053" s="15">
        <f t="shared" ref="J1053:J1116" si="153">IF(G1053&gt;0,1,0)</f>
        <v>0</v>
      </c>
      <c r="K1053" s="15">
        <f t="shared" si="151"/>
        <v>0</v>
      </c>
      <c r="L1053" s="58">
        <f>'Luxjacky Assumptions Monthly'!$M$8*'Luxjacky Original'!G1053</f>
        <v>0</v>
      </c>
      <c r="M1053" s="58">
        <f>'Luxjacky Assumptions Monthly'!$M$6*'Luxjacky Assumptions Monthly'!$M$8*'Luxjacky Original'!F1053</f>
        <v>2597.5</v>
      </c>
      <c r="N1053" s="58">
        <f t="shared" ref="N1053:N1116" si="154">SUM(K1053:M1053)</f>
        <v>2597.5</v>
      </c>
      <c r="O1053" s="58"/>
    </row>
    <row r="1054" spans="1:15" x14ac:dyDescent="0.3">
      <c r="A1054" s="60">
        <v>43422</v>
      </c>
      <c r="B1054" s="15">
        <f t="shared" si="146"/>
        <v>2018</v>
      </c>
      <c r="C1054" s="15">
        <f t="shared" si="147"/>
        <v>11</v>
      </c>
      <c r="D1054" s="15">
        <f t="shared" si="148"/>
        <v>1</v>
      </c>
      <c r="E1054" s="15">
        <f t="shared" si="149"/>
        <v>0</v>
      </c>
      <c r="F1054" s="15">
        <v>5109</v>
      </c>
      <c r="G1054" s="15">
        <v>0</v>
      </c>
      <c r="H1054" s="62">
        <f t="shared" si="150"/>
        <v>180.80052677268623</v>
      </c>
      <c r="I1054" s="62">
        <f t="shared" si="152"/>
        <v>86</v>
      </c>
      <c r="J1054" s="15">
        <f t="shared" si="153"/>
        <v>0</v>
      </c>
      <c r="K1054" s="15">
        <f t="shared" si="151"/>
        <v>0</v>
      </c>
      <c r="L1054" s="58">
        <f>'Luxjacky Assumptions Monthly'!$M$8*'Luxjacky Original'!G1054</f>
        <v>0</v>
      </c>
      <c r="M1054" s="58">
        <f>'Luxjacky Assumptions Monthly'!$M$6*'Luxjacky Assumptions Monthly'!$M$8*'Luxjacky Original'!F1054</f>
        <v>2554.5</v>
      </c>
      <c r="N1054" s="58">
        <f t="shared" si="154"/>
        <v>2554.5</v>
      </c>
      <c r="O1054" s="58"/>
    </row>
    <row r="1055" spans="1:15" x14ac:dyDescent="0.3">
      <c r="A1055" s="60">
        <v>43423</v>
      </c>
      <c r="B1055" s="15">
        <f t="shared" si="146"/>
        <v>2018</v>
      </c>
      <c r="C1055" s="15">
        <f t="shared" si="147"/>
        <v>11</v>
      </c>
      <c r="D1055" s="15">
        <f t="shared" si="148"/>
        <v>2</v>
      </c>
      <c r="E1055" s="15">
        <f t="shared" si="149"/>
        <v>0</v>
      </c>
      <c r="F1055" s="15">
        <v>4930</v>
      </c>
      <c r="G1055" s="15">
        <v>0</v>
      </c>
      <c r="H1055" s="62">
        <f t="shared" si="150"/>
        <v>185.41820901446255</v>
      </c>
      <c r="I1055" s="62">
        <f t="shared" si="152"/>
        <v>179</v>
      </c>
      <c r="J1055" s="15">
        <f t="shared" si="153"/>
        <v>0</v>
      </c>
      <c r="K1055" s="15">
        <f t="shared" si="151"/>
        <v>0</v>
      </c>
      <c r="L1055" s="58">
        <f>'Luxjacky Assumptions Monthly'!$M$8*'Luxjacky Original'!G1055</f>
        <v>0</v>
      </c>
      <c r="M1055" s="58">
        <f>'Luxjacky Assumptions Monthly'!$M$6*'Luxjacky Assumptions Monthly'!$M$8*'Luxjacky Original'!F1055</f>
        <v>2465</v>
      </c>
      <c r="N1055" s="58">
        <f t="shared" si="154"/>
        <v>2465</v>
      </c>
      <c r="O1055" s="58"/>
    </row>
    <row r="1056" spans="1:15" x14ac:dyDescent="0.3">
      <c r="A1056" s="60">
        <v>43424</v>
      </c>
      <c r="B1056" s="15">
        <f t="shared" si="146"/>
        <v>2018</v>
      </c>
      <c r="C1056" s="15">
        <f t="shared" si="147"/>
        <v>11</v>
      </c>
      <c r="D1056" s="15">
        <f t="shared" si="148"/>
        <v>3</v>
      </c>
      <c r="E1056" s="15">
        <f t="shared" si="149"/>
        <v>0</v>
      </c>
      <c r="F1056" s="15">
        <v>4743</v>
      </c>
      <c r="G1056" s="15">
        <v>0</v>
      </c>
      <c r="H1056" s="62">
        <f t="shared" si="150"/>
        <v>182.80760129972401</v>
      </c>
      <c r="I1056" s="62">
        <f t="shared" si="152"/>
        <v>187</v>
      </c>
      <c r="J1056" s="15">
        <f t="shared" si="153"/>
        <v>0</v>
      </c>
      <c r="K1056" s="15">
        <f t="shared" si="151"/>
        <v>0</v>
      </c>
      <c r="L1056" s="58">
        <f>'Luxjacky Assumptions Monthly'!$M$8*'Luxjacky Original'!G1056</f>
        <v>0</v>
      </c>
      <c r="M1056" s="58">
        <f>'Luxjacky Assumptions Monthly'!$M$6*'Luxjacky Assumptions Monthly'!$M$8*'Luxjacky Original'!F1056</f>
        <v>2371.5</v>
      </c>
      <c r="N1056" s="58">
        <f t="shared" si="154"/>
        <v>2371.5</v>
      </c>
      <c r="O1056" s="58"/>
    </row>
    <row r="1057" spans="1:15" x14ac:dyDescent="0.3">
      <c r="A1057" s="60">
        <v>43425</v>
      </c>
      <c r="B1057" s="15">
        <f t="shared" si="146"/>
        <v>2018</v>
      </c>
      <c r="C1057" s="15">
        <f t="shared" si="147"/>
        <v>11</v>
      </c>
      <c r="D1057" s="15">
        <f t="shared" si="148"/>
        <v>4</v>
      </c>
      <c r="E1057" s="15">
        <f t="shared" si="149"/>
        <v>0</v>
      </c>
      <c r="F1057" s="15">
        <v>4565</v>
      </c>
      <c r="G1057" s="15">
        <v>0</v>
      </c>
      <c r="H1057" s="62">
        <f t="shared" si="150"/>
        <v>172.17903188709232</v>
      </c>
      <c r="I1057" s="62">
        <f t="shared" si="152"/>
        <v>178</v>
      </c>
      <c r="J1057" s="15">
        <f t="shared" si="153"/>
        <v>0</v>
      </c>
      <c r="K1057" s="15">
        <f t="shared" si="151"/>
        <v>0</v>
      </c>
      <c r="L1057" s="58">
        <f>'Luxjacky Assumptions Monthly'!$M$8*'Luxjacky Original'!G1057</f>
        <v>0</v>
      </c>
      <c r="M1057" s="58">
        <f>'Luxjacky Assumptions Monthly'!$M$6*'Luxjacky Assumptions Monthly'!$M$8*'Luxjacky Original'!F1057</f>
        <v>2282.5</v>
      </c>
      <c r="N1057" s="58">
        <f t="shared" si="154"/>
        <v>2282.5</v>
      </c>
      <c r="O1057" s="58"/>
    </row>
    <row r="1058" spans="1:15" x14ac:dyDescent="0.3">
      <c r="A1058" s="60">
        <v>43426</v>
      </c>
      <c r="B1058" s="15">
        <f t="shared" si="146"/>
        <v>2018</v>
      </c>
      <c r="C1058" s="15">
        <f t="shared" si="147"/>
        <v>11</v>
      </c>
      <c r="D1058" s="15">
        <f t="shared" si="148"/>
        <v>5</v>
      </c>
      <c r="E1058" s="15">
        <f t="shared" si="149"/>
        <v>0</v>
      </c>
      <c r="F1058" s="15">
        <v>4394</v>
      </c>
      <c r="G1058" s="15">
        <v>0</v>
      </c>
      <c r="H1058" s="62">
        <f t="shared" si="150"/>
        <v>152.927855391435</v>
      </c>
      <c r="I1058" s="62">
        <f t="shared" si="152"/>
        <v>171</v>
      </c>
      <c r="J1058" s="15">
        <f t="shared" si="153"/>
        <v>0</v>
      </c>
      <c r="K1058" s="15">
        <f t="shared" si="151"/>
        <v>0</v>
      </c>
      <c r="L1058" s="58">
        <f>'Luxjacky Assumptions Monthly'!$M$8*'Luxjacky Original'!G1058</f>
        <v>0</v>
      </c>
      <c r="M1058" s="58">
        <f>'Luxjacky Assumptions Monthly'!$M$6*'Luxjacky Assumptions Monthly'!$M$8*'Luxjacky Original'!F1058</f>
        <v>2197</v>
      </c>
      <c r="N1058" s="58">
        <f t="shared" si="154"/>
        <v>2197</v>
      </c>
      <c r="O1058" s="58"/>
    </row>
    <row r="1059" spans="1:15" x14ac:dyDescent="0.3">
      <c r="A1059" s="60">
        <v>43427</v>
      </c>
      <c r="B1059" s="15">
        <f t="shared" si="146"/>
        <v>2018</v>
      </c>
      <c r="C1059" s="15">
        <f t="shared" si="147"/>
        <v>11</v>
      </c>
      <c r="D1059" s="15">
        <f t="shared" si="148"/>
        <v>6</v>
      </c>
      <c r="E1059" s="15">
        <f t="shared" si="149"/>
        <v>1</v>
      </c>
      <c r="F1059" s="15">
        <v>4237</v>
      </c>
      <c r="G1059" s="15">
        <v>0</v>
      </c>
      <c r="H1059" s="62">
        <f t="shared" si="150"/>
        <v>134.55611937736103</v>
      </c>
      <c r="I1059" s="62">
        <f t="shared" si="152"/>
        <v>157</v>
      </c>
      <c r="J1059" s="15">
        <f t="shared" si="153"/>
        <v>0</v>
      </c>
      <c r="K1059" s="15">
        <f t="shared" si="151"/>
        <v>0</v>
      </c>
      <c r="L1059" s="58">
        <f>'Luxjacky Assumptions Monthly'!$M$8*'Luxjacky Original'!G1059</f>
        <v>0</v>
      </c>
      <c r="M1059" s="58">
        <f>'Luxjacky Assumptions Monthly'!$M$6*'Luxjacky Assumptions Monthly'!$M$8*'Luxjacky Original'!F1059</f>
        <v>2118.5</v>
      </c>
      <c r="N1059" s="58">
        <f t="shared" si="154"/>
        <v>2118.5</v>
      </c>
      <c r="O1059" s="58"/>
    </row>
    <row r="1060" spans="1:15" x14ac:dyDescent="0.3">
      <c r="A1060" s="60">
        <v>43428</v>
      </c>
      <c r="B1060" s="15">
        <f t="shared" si="146"/>
        <v>2018</v>
      </c>
      <c r="C1060" s="15">
        <f t="shared" si="147"/>
        <v>11</v>
      </c>
      <c r="D1060" s="15">
        <f t="shared" si="148"/>
        <v>7</v>
      </c>
      <c r="E1060" s="15">
        <f t="shared" si="149"/>
        <v>1</v>
      </c>
      <c r="F1060" s="15">
        <v>4104</v>
      </c>
      <c r="G1060" s="15">
        <v>0</v>
      </c>
      <c r="H1060" s="62">
        <f t="shared" si="150"/>
        <v>96.636640967360648</v>
      </c>
      <c r="I1060" s="62">
        <f t="shared" si="152"/>
        <v>133</v>
      </c>
      <c r="J1060" s="15">
        <f t="shared" si="153"/>
        <v>0</v>
      </c>
      <c r="K1060" s="15">
        <f t="shared" si="151"/>
        <v>0</v>
      </c>
      <c r="L1060" s="58">
        <f>'Luxjacky Assumptions Monthly'!$M$8*'Luxjacky Original'!G1060</f>
        <v>0</v>
      </c>
      <c r="M1060" s="58">
        <f>'Luxjacky Assumptions Monthly'!$M$6*'Luxjacky Assumptions Monthly'!$M$8*'Luxjacky Original'!F1060</f>
        <v>2052</v>
      </c>
      <c r="N1060" s="58">
        <f t="shared" si="154"/>
        <v>2052</v>
      </c>
      <c r="O1060" s="58"/>
    </row>
    <row r="1061" spans="1:15" x14ac:dyDescent="0.3">
      <c r="A1061" s="60">
        <v>43429</v>
      </c>
      <c r="B1061" s="15">
        <f t="shared" si="146"/>
        <v>2018</v>
      </c>
      <c r="C1061" s="15">
        <f t="shared" si="147"/>
        <v>11</v>
      </c>
      <c r="D1061" s="15">
        <f t="shared" si="148"/>
        <v>1</v>
      </c>
      <c r="E1061" s="15">
        <f t="shared" si="149"/>
        <v>0</v>
      </c>
      <c r="F1061" s="15">
        <v>4010</v>
      </c>
      <c r="G1061" s="15">
        <v>0</v>
      </c>
      <c r="H1061" s="62">
        <f t="shared" si="150"/>
        <v>180.80052677268623</v>
      </c>
      <c r="I1061" s="62">
        <f t="shared" si="152"/>
        <v>94</v>
      </c>
      <c r="J1061" s="15">
        <f t="shared" si="153"/>
        <v>0</v>
      </c>
      <c r="K1061" s="15">
        <f t="shared" si="151"/>
        <v>0</v>
      </c>
      <c r="L1061" s="58">
        <f>'Luxjacky Assumptions Monthly'!$M$8*'Luxjacky Original'!G1061</f>
        <v>0</v>
      </c>
      <c r="M1061" s="58">
        <f>'Luxjacky Assumptions Monthly'!$M$6*'Luxjacky Assumptions Monthly'!$M$8*'Luxjacky Original'!F1061</f>
        <v>2005</v>
      </c>
      <c r="N1061" s="58">
        <f t="shared" si="154"/>
        <v>2005</v>
      </c>
      <c r="O1061" s="58"/>
    </row>
    <row r="1062" spans="1:15" x14ac:dyDescent="0.3">
      <c r="A1062" s="60">
        <v>43430</v>
      </c>
      <c r="B1062" s="15">
        <f t="shared" si="146"/>
        <v>2018</v>
      </c>
      <c r="C1062" s="15">
        <f t="shared" si="147"/>
        <v>11</v>
      </c>
      <c r="D1062" s="15">
        <f t="shared" si="148"/>
        <v>2</v>
      </c>
      <c r="E1062" s="15">
        <f t="shared" si="149"/>
        <v>0</v>
      </c>
      <c r="F1062" s="15">
        <v>3826</v>
      </c>
      <c r="G1062" s="15">
        <v>0</v>
      </c>
      <c r="H1062" s="62">
        <f t="shared" si="150"/>
        <v>185.41820901446255</v>
      </c>
      <c r="I1062" s="62">
        <f t="shared" si="152"/>
        <v>184</v>
      </c>
      <c r="J1062" s="15">
        <f t="shared" si="153"/>
        <v>0</v>
      </c>
      <c r="K1062" s="15">
        <f t="shared" si="151"/>
        <v>0</v>
      </c>
      <c r="L1062" s="58">
        <f>'Luxjacky Assumptions Monthly'!$M$8*'Luxjacky Original'!G1062</f>
        <v>0</v>
      </c>
      <c r="M1062" s="58">
        <f>'Luxjacky Assumptions Monthly'!$M$6*'Luxjacky Assumptions Monthly'!$M$8*'Luxjacky Original'!F1062</f>
        <v>1913</v>
      </c>
      <c r="N1062" s="58">
        <f t="shared" si="154"/>
        <v>1913</v>
      </c>
      <c r="O1062" s="58"/>
    </row>
    <row r="1063" spans="1:15" x14ac:dyDescent="0.3">
      <c r="A1063" s="60">
        <v>43431</v>
      </c>
      <c r="B1063" s="15">
        <f t="shared" si="146"/>
        <v>2018</v>
      </c>
      <c r="C1063" s="15">
        <f t="shared" si="147"/>
        <v>11</v>
      </c>
      <c r="D1063" s="15">
        <f t="shared" si="148"/>
        <v>3</v>
      </c>
      <c r="E1063" s="15">
        <f t="shared" si="149"/>
        <v>0</v>
      </c>
      <c r="F1063" s="15">
        <v>3637</v>
      </c>
      <c r="G1063" s="15">
        <v>0</v>
      </c>
      <c r="H1063" s="62">
        <f t="shared" si="150"/>
        <v>182.80760129972401</v>
      </c>
      <c r="I1063" s="62">
        <f t="shared" si="152"/>
        <v>189</v>
      </c>
      <c r="J1063" s="15">
        <f t="shared" si="153"/>
        <v>0</v>
      </c>
      <c r="K1063" s="15">
        <f t="shared" si="151"/>
        <v>0</v>
      </c>
      <c r="L1063" s="58">
        <f>'Luxjacky Assumptions Monthly'!$M$8*'Luxjacky Original'!G1063</f>
        <v>0</v>
      </c>
      <c r="M1063" s="58">
        <f>'Luxjacky Assumptions Monthly'!$M$6*'Luxjacky Assumptions Monthly'!$M$8*'Luxjacky Original'!F1063</f>
        <v>1818.5</v>
      </c>
      <c r="N1063" s="58">
        <f t="shared" si="154"/>
        <v>1818.5</v>
      </c>
      <c r="O1063" s="58"/>
    </row>
    <row r="1064" spans="1:15" x14ac:dyDescent="0.3">
      <c r="A1064" s="60">
        <v>43432</v>
      </c>
      <c r="B1064" s="15">
        <f t="shared" si="146"/>
        <v>2018</v>
      </c>
      <c r="C1064" s="15">
        <f t="shared" si="147"/>
        <v>11</v>
      </c>
      <c r="D1064" s="15">
        <f t="shared" si="148"/>
        <v>4</v>
      </c>
      <c r="E1064" s="15">
        <f t="shared" si="149"/>
        <v>0</v>
      </c>
      <c r="F1064" s="15">
        <v>3463</v>
      </c>
      <c r="G1064" s="15">
        <v>0</v>
      </c>
      <c r="H1064" s="62">
        <f t="shared" si="150"/>
        <v>172.17903188709232</v>
      </c>
      <c r="I1064" s="62">
        <f t="shared" si="152"/>
        <v>174</v>
      </c>
      <c r="J1064" s="15">
        <f t="shared" si="153"/>
        <v>0</v>
      </c>
      <c r="K1064" s="15">
        <f t="shared" si="151"/>
        <v>0</v>
      </c>
      <c r="L1064" s="58">
        <f>'Luxjacky Assumptions Monthly'!$M$8*'Luxjacky Original'!G1064</f>
        <v>0</v>
      </c>
      <c r="M1064" s="58">
        <f>'Luxjacky Assumptions Monthly'!$M$6*'Luxjacky Assumptions Monthly'!$M$8*'Luxjacky Original'!F1064</f>
        <v>1731.5</v>
      </c>
      <c r="N1064" s="58">
        <f t="shared" si="154"/>
        <v>1731.5</v>
      </c>
      <c r="O1064" s="58"/>
    </row>
    <row r="1065" spans="1:15" x14ac:dyDescent="0.3">
      <c r="A1065" s="60">
        <v>43433</v>
      </c>
      <c r="B1065" s="15">
        <f t="shared" si="146"/>
        <v>2018</v>
      </c>
      <c r="C1065" s="15">
        <f t="shared" si="147"/>
        <v>11</v>
      </c>
      <c r="D1065" s="15">
        <f t="shared" si="148"/>
        <v>5</v>
      </c>
      <c r="E1065" s="15">
        <f t="shared" si="149"/>
        <v>0</v>
      </c>
      <c r="F1065" s="15">
        <v>3286</v>
      </c>
      <c r="G1065" s="15">
        <v>0</v>
      </c>
      <c r="H1065" s="62">
        <f t="shared" si="150"/>
        <v>152.927855391435</v>
      </c>
      <c r="I1065" s="62">
        <f t="shared" si="152"/>
        <v>177</v>
      </c>
      <c r="J1065" s="15">
        <f t="shared" si="153"/>
        <v>0</v>
      </c>
      <c r="K1065" s="15">
        <f t="shared" si="151"/>
        <v>0</v>
      </c>
      <c r="L1065" s="58">
        <f>'Luxjacky Assumptions Monthly'!$M$8*'Luxjacky Original'!G1065</f>
        <v>0</v>
      </c>
      <c r="M1065" s="58">
        <f>'Luxjacky Assumptions Monthly'!$M$6*'Luxjacky Assumptions Monthly'!$M$8*'Luxjacky Original'!F1065</f>
        <v>1643</v>
      </c>
      <c r="N1065" s="58">
        <f t="shared" si="154"/>
        <v>1643</v>
      </c>
      <c r="O1065" s="58"/>
    </row>
    <row r="1066" spans="1:15" x14ac:dyDescent="0.3">
      <c r="A1066" s="60">
        <v>43434</v>
      </c>
      <c r="B1066" s="15">
        <f t="shared" si="146"/>
        <v>2018</v>
      </c>
      <c r="C1066" s="15">
        <f t="shared" si="147"/>
        <v>11</v>
      </c>
      <c r="D1066" s="15">
        <f t="shared" si="148"/>
        <v>6</v>
      </c>
      <c r="E1066" s="15">
        <f t="shared" si="149"/>
        <v>1</v>
      </c>
      <c r="F1066" s="15">
        <v>3132</v>
      </c>
      <c r="G1066" s="15">
        <v>0</v>
      </c>
      <c r="H1066" s="62">
        <f t="shared" si="150"/>
        <v>134.55611937736103</v>
      </c>
      <c r="I1066" s="62">
        <f t="shared" si="152"/>
        <v>154</v>
      </c>
      <c r="J1066" s="15">
        <f t="shared" si="153"/>
        <v>0</v>
      </c>
      <c r="K1066" s="15">
        <f t="shared" si="151"/>
        <v>0</v>
      </c>
      <c r="L1066" s="58">
        <f>'Luxjacky Assumptions Monthly'!$M$8*'Luxjacky Original'!G1066</f>
        <v>0</v>
      </c>
      <c r="M1066" s="58">
        <f>'Luxjacky Assumptions Monthly'!$M$6*'Luxjacky Assumptions Monthly'!$M$8*'Luxjacky Original'!F1066</f>
        <v>1566</v>
      </c>
      <c r="N1066" s="58">
        <f t="shared" si="154"/>
        <v>1566</v>
      </c>
      <c r="O1066" s="58"/>
    </row>
    <row r="1067" spans="1:15" x14ac:dyDescent="0.3">
      <c r="A1067" s="60">
        <v>43435</v>
      </c>
      <c r="B1067" s="15">
        <f t="shared" si="146"/>
        <v>2018</v>
      </c>
      <c r="C1067" s="15">
        <f t="shared" si="147"/>
        <v>12</v>
      </c>
      <c r="D1067" s="15">
        <f t="shared" si="148"/>
        <v>7</v>
      </c>
      <c r="E1067" s="15">
        <f t="shared" si="149"/>
        <v>1</v>
      </c>
      <c r="F1067" s="15">
        <v>2990</v>
      </c>
      <c r="G1067" s="15">
        <v>0</v>
      </c>
      <c r="H1067" s="62">
        <f t="shared" si="150"/>
        <v>98.673212149380731</v>
      </c>
      <c r="I1067" s="62">
        <f t="shared" si="152"/>
        <v>142</v>
      </c>
      <c r="J1067" s="15">
        <f t="shared" si="153"/>
        <v>0</v>
      </c>
      <c r="K1067" s="15">
        <f t="shared" si="151"/>
        <v>0</v>
      </c>
      <c r="L1067" s="58">
        <f>'Luxjacky Assumptions Monthly'!$M$8*'Luxjacky Original'!G1067</f>
        <v>0</v>
      </c>
      <c r="M1067" s="58">
        <f>'Luxjacky Assumptions Monthly'!$M$6*'Luxjacky Assumptions Monthly'!$M$8*'Luxjacky Original'!F1067</f>
        <v>1495</v>
      </c>
      <c r="N1067" s="58">
        <f t="shared" si="154"/>
        <v>1495</v>
      </c>
      <c r="O1067" s="58"/>
    </row>
    <row r="1068" spans="1:15" x14ac:dyDescent="0.3">
      <c r="A1068" s="60">
        <v>43436</v>
      </c>
      <c r="B1068" s="15">
        <f t="shared" si="146"/>
        <v>2018</v>
      </c>
      <c r="C1068" s="15">
        <f t="shared" si="147"/>
        <v>12</v>
      </c>
      <c r="D1068" s="15">
        <f t="shared" si="148"/>
        <v>1</v>
      </c>
      <c r="E1068" s="15">
        <f t="shared" si="149"/>
        <v>0</v>
      </c>
      <c r="F1068" s="15">
        <v>2892</v>
      </c>
      <c r="G1068" s="15">
        <v>0</v>
      </c>
      <c r="H1068" s="62">
        <f t="shared" si="150"/>
        <v>182.83709795470628</v>
      </c>
      <c r="I1068" s="62">
        <f t="shared" si="152"/>
        <v>98</v>
      </c>
      <c r="J1068" s="15">
        <f t="shared" si="153"/>
        <v>0</v>
      </c>
      <c r="K1068" s="15">
        <f t="shared" si="151"/>
        <v>0</v>
      </c>
      <c r="L1068" s="58">
        <f>'Luxjacky Assumptions Monthly'!$M$8*'Luxjacky Original'!G1068</f>
        <v>0</v>
      </c>
      <c r="M1068" s="58">
        <f>'Luxjacky Assumptions Monthly'!$M$6*'Luxjacky Assumptions Monthly'!$M$8*'Luxjacky Original'!F1068</f>
        <v>1446</v>
      </c>
      <c r="N1068" s="58">
        <f t="shared" si="154"/>
        <v>1446</v>
      </c>
      <c r="O1068" s="58"/>
    </row>
    <row r="1069" spans="1:15" x14ac:dyDescent="0.3">
      <c r="A1069" s="60">
        <v>43437</v>
      </c>
      <c r="B1069" s="15">
        <f t="shared" si="146"/>
        <v>2018</v>
      </c>
      <c r="C1069" s="15">
        <f t="shared" si="147"/>
        <v>12</v>
      </c>
      <c r="D1069" s="15">
        <f t="shared" si="148"/>
        <v>2</v>
      </c>
      <c r="E1069" s="15">
        <f t="shared" si="149"/>
        <v>0</v>
      </c>
      <c r="F1069" s="15">
        <v>2723</v>
      </c>
      <c r="G1069" s="15">
        <v>0</v>
      </c>
      <c r="H1069" s="62">
        <f t="shared" si="150"/>
        <v>187.45478019648263</v>
      </c>
      <c r="I1069" s="62">
        <f t="shared" si="152"/>
        <v>169</v>
      </c>
      <c r="J1069" s="15">
        <f t="shared" si="153"/>
        <v>0</v>
      </c>
      <c r="K1069" s="15">
        <f t="shared" si="151"/>
        <v>0</v>
      </c>
      <c r="L1069" s="58">
        <f>'Luxjacky Assumptions Monthly'!$M$8*'Luxjacky Original'!G1069</f>
        <v>0</v>
      </c>
      <c r="M1069" s="58">
        <f>'Luxjacky Assumptions Monthly'!$M$6*'Luxjacky Assumptions Monthly'!$M$8*'Luxjacky Original'!F1069</f>
        <v>1361.5</v>
      </c>
      <c r="N1069" s="58">
        <f t="shared" si="154"/>
        <v>1361.5</v>
      </c>
      <c r="O1069" s="58"/>
    </row>
    <row r="1070" spans="1:15" x14ac:dyDescent="0.3">
      <c r="A1070" s="60">
        <v>43438</v>
      </c>
      <c r="B1070" s="15">
        <f t="shared" si="146"/>
        <v>2018</v>
      </c>
      <c r="C1070" s="15">
        <f t="shared" si="147"/>
        <v>12</v>
      </c>
      <c r="D1070" s="15">
        <f t="shared" si="148"/>
        <v>3</v>
      </c>
      <c r="E1070" s="15">
        <f t="shared" si="149"/>
        <v>0</v>
      </c>
      <c r="F1070" s="15">
        <v>2539</v>
      </c>
      <c r="G1070" s="15">
        <v>0</v>
      </c>
      <c r="H1070" s="62">
        <f t="shared" si="150"/>
        <v>184.8441724817441</v>
      </c>
      <c r="I1070" s="62">
        <f t="shared" si="152"/>
        <v>184</v>
      </c>
      <c r="J1070" s="15">
        <f t="shared" si="153"/>
        <v>0</v>
      </c>
      <c r="K1070" s="15">
        <f t="shared" si="151"/>
        <v>0</v>
      </c>
      <c r="L1070" s="58">
        <f>'Luxjacky Assumptions Monthly'!$M$8*'Luxjacky Original'!G1070</f>
        <v>0</v>
      </c>
      <c r="M1070" s="58">
        <f>'Luxjacky Assumptions Monthly'!$M$6*'Luxjacky Assumptions Monthly'!$M$8*'Luxjacky Original'!F1070</f>
        <v>1269.5</v>
      </c>
      <c r="N1070" s="58">
        <f t="shared" si="154"/>
        <v>1269.5</v>
      </c>
      <c r="O1070" s="58"/>
    </row>
    <row r="1071" spans="1:15" x14ac:dyDescent="0.3">
      <c r="A1071" s="60">
        <v>43439</v>
      </c>
      <c r="B1071" s="15">
        <f t="shared" si="146"/>
        <v>2018</v>
      </c>
      <c r="C1071" s="15">
        <f t="shared" si="147"/>
        <v>12</v>
      </c>
      <c r="D1071" s="15">
        <f t="shared" si="148"/>
        <v>4</v>
      </c>
      <c r="E1071" s="15">
        <f t="shared" si="149"/>
        <v>0</v>
      </c>
      <c r="F1071" s="15">
        <v>2355</v>
      </c>
      <c r="G1071" s="15">
        <v>0</v>
      </c>
      <c r="H1071" s="62">
        <f t="shared" si="150"/>
        <v>174.2156030691124</v>
      </c>
      <c r="I1071" s="62">
        <f t="shared" si="152"/>
        <v>184</v>
      </c>
      <c r="J1071" s="15">
        <f t="shared" si="153"/>
        <v>0</v>
      </c>
      <c r="K1071" s="15">
        <f t="shared" si="151"/>
        <v>0</v>
      </c>
      <c r="L1071" s="58">
        <f>'Luxjacky Assumptions Monthly'!$M$8*'Luxjacky Original'!G1071</f>
        <v>0</v>
      </c>
      <c r="M1071" s="58">
        <f>'Luxjacky Assumptions Monthly'!$M$6*'Luxjacky Assumptions Monthly'!$M$8*'Luxjacky Original'!F1071</f>
        <v>1177.5</v>
      </c>
      <c r="N1071" s="58">
        <f t="shared" si="154"/>
        <v>1177.5</v>
      </c>
      <c r="O1071" s="58"/>
    </row>
    <row r="1072" spans="1:15" x14ac:dyDescent="0.3">
      <c r="A1072" s="60">
        <v>43440</v>
      </c>
      <c r="B1072" s="15">
        <f t="shared" si="146"/>
        <v>2018</v>
      </c>
      <c r="C1072" s="15">
        <f t="shared" si="147"/>
        <v>12</v>
      </c>
      <c r="D1072" s="15">
        <f t="shared" si="148"/>
        <v>5</v>
      </c>
      <c r="E1072" s="15">
        <f t="shared" si="149"/>
        <v>0</v>
      </c>
      <c r="F1072" s="15">
        <v>2188</v>
      </c>
      <c r="G1072" s="15">
        <v>0</v>
      </c>
      <c r="H1072" s="62">
        <f t="shared" si="150"/>
        <v>154.96442657345509</v>
      </c>
      <c r="I1072" s="62">
        <f t="shared" si="152"/>
        <v>167</v>
      </c>
      <c r="J1072" s="15">
        <f t="shared" si="153"/>
        <v>0</v>
      </c>
      <c r="K1072" s="15">
        <f t="shared" si="151"/>
        <v>0</v>
      </c>
      <c r="L1072" s="58">
        <f>'Luxjacky Assumptions Monthly'!$M$8*'Luxjacky Original'!G1072</f>
        <v>0</v>
      </c>
      <c r="M1072" s="58">
        <f>'Luxjacky Assumptions Monthly'!$M$6*'Luxjacky Assumptions Monthly'!$M$8*'Luxjacky Original'!F1072</f>
        <v>1094</v>
      </c>
      <c r="N1072" s="58">
        <f t="shared" si="154"/>
        <v>1094</v>
      </c>
      <c r="O1072" s="58"/>
    </row>
    <row r="1073" spans="1:15" x14ac:dyDescent="0.3">
      <c r="A1073" s="60">
        <v>43441</v>
      </c>
      <c r="B1073" s="15">
        <f t="shared" si="146"/>
        <v>2018</v>
      </c>
      <c r="C1073" s="15">
        <f t="shared" si="147"/>
        <v>12</v>
      </c>
      <c r="D1073" s="15">
        <f t="shared" si="148"/>
        <v>6</v>
      </c>
      <c r="E1073" s="15">
        <f t="shared" si="149"/>
        <v>1</v>
      </c>
      <c r="F1073" s="15">
        <v>2033</v>
      </c>
      <c r="G1073" s="15">
        <v>0</v>
      </c>
      <c r="H1073" s="62">
        <f t="shared" si="150"/>
        <v>136.59269055938108</v>
      </c>
      <c r="I1073" s="62">
        <f t="shared" si="152"/>
        <v>155</v>
      </c>
      <c r="J1073" s="15">
        <f t="shared" si="153"/>
        <v>0</v>
      </c>
      <c r="K1073" s="15">
        <f t="shared" si="151"/>
        <v>0</v>
      </c>
      <c r="L1073" s="58">
        <f>'Luxjacky Assumptions Monthly'!$M$8*'Luxjacky Original'!G1073</f>
        <v>0</v>
      </c>
      <c r="M1073" s="58">
        <f>'Luxjacky Assumptions Monthly'!$M$6*'Luxjacky Assumptions Monthly'!$M$8*'Luxjacky Original'!F1073</f>
        <v>1016.5</v>
      </c>
      <c r="N1073" s="58">
        <f t="shared" si="154"/>
        <v>1016.5</v>
      </c>
      <c r="O1073" s="58"/>
    </row>
    <row r="1074" spans="1:15" x14ac:dyDescent="0.3">
      <c r="A1074" s="60">
        <v>43442</v>
      </c>
      <c r="B1074" s="15">
        <f t="shared" si="146"/>
        <v>2018</v>
      </c>
      <c r="C1074" s="15">
        <f t="shared" si="147"/>
        <v>12</v>
      </c>
      <c r="D1074" s="15">
        <f t="shared" si="148"/>
        <v>7</v>
      </c>
      <c r="E1074" s="15">
        <f t="shared" si="149"/>
        <v>1</v>
      </c>
      <c r="F1074" s="15">
        <v>8316</v>
      </c>
      <c r="G1074" s="15">
        <v>6416</v>
      </c>
      <c r="H1074" s="62">
        <f t="shared" si="150"/>
        <v>98.673212149380731</v>
      </c>
      <c r="I1074" s="62">
        <f t="shared" si="152"/>
        <v>133</v>
      </c>
      <c r="J1074" s="15">
        <f t="shared" si="153"/>
        <v>1</v>
      </c>
      <c r="K1074" s="15">
        <f t="shared" si="151"/>
        <v>4000</v>
      </c>
      <c r="L1074" s="58">
        <f>'Luxjacky Assumptions Monthly'!$M$8*'Luxjacky Original'!G1074</f>
        <v>64160</v>
      </c>
      <c r="M1074" s="58">
        <f>'Luxjacky Assumptions Monthly'!$M$6*'Luxjacky Assumptions Monthly'!$M$8*'Luxjacky Original'!F1074</f>
        <v>4158</v>
      </c>
      <c r="N1074" s="58">
        <f t="shared" si="154"/>
        <v>72318</v>
      </c>
      <c r="O1074" s="58"/>
    </row>
    <row r="1075" spans="1:15" x14ac:dyDescent="0.3">
      <c r="A1075" s="60">
        <v>43443</v>
      </c>
      <c r="B1075" s="15">
        <f t="shared" si="146"/>
        <v>2018</v>
      </c>
      <c r="C1075" s="15">
        <f t="shared" si="147"/>
        <v>12</v>
      </c>
      <c r="D1075" s="15">
        <f t="shared" si="148"/>
        <v>1</v>
      </c>
      <c r="E1075" s="15">
        <f t="shared" si="149"/>
        <v>0</v>
      </c>
      <c r="F1075" s="15">
        <v>8207</v>
      </c>
      <c r="G1075" s="15">
        <v>0</v>
      </c>
      <c r="H1075" s="62">
        <f t="shared" si="150"/>
        <v>182.83709795470628</v>
      </c>
      <c r="I1075" s="62">
        <f t="shared" si="152"/>
        <v>109</v>
      </c>
      <c r="J1075" s="15">
        <f t="shared" si="153"/>
        <v>0</v>
      </c>
      <c r="K1075" s="15">
        <f t="shared" si="151"/>
        <v>0</v>
      </c>
      <c r="L1075" s="58">
        <f>'Luxjacky Assumptions Monthly'!$M$8*'Luxjacky Original'!G1075</f>
        <v>0</v>
      </c>
      <c r="M1075" s="58">
        <f>'Luxjacky Assumptions Monthly'!$M$6*'Luxjacky Assumptions Monthly'!$M$8*'Luxjacky Original'!F1075</f>
        <v>4103.5</v>
      </c>
      <c r="N1075" s="58">
        <f t="shared" si="154"/>
        <v>4103.5</v>
      </c>
      <c r="O1075" s="58"/>
    </row>
    <row r="1076" spans="1:15" x14ac:dyDescent="0.3">
      <c r="A1076" s="60">
        <v>43444</v>
      </c>
      <c r="B1076" s="15">
        <f t="shared" si="146"/>
        <v>2018</v>
      </c>
      <c r="C1076" s="15">
        <f t="shared" si="147"/>
        <v>12</v>
      </c>
      <c r="D1076" s="15">
        <f t="shared" si="148"/>
        <v>2</v>
      </c>
      <c r="E1076" s="15">
        <f t="shared" si="149"/>
        <v>0</v>
      </c>
      <c r="F1076" s="15">
        <v>8039</v>
      </c>
      <c r="G1076" s="15">
        <v>0</v>
      </c>
      <c r="H1076" s="62">
        <f t="shared" si="150"/>
        <v>187.45478019648263</v>
      </c>
      <c r="I1076" s="62">
        <f t="shared" si="152"/>
        <v>168</v>
      </c>
      <c r="J1076" s="15">
        <f t="shared" si="153"/>
        <v>0</v>
      </c>
      <c r="K1076" s="15">
        <f t="shared" si="151"/>
        <v>0</v>
      </c>
      <c r="L1076" s="58">
        <f>'Luxjacky Assumptions Monthly'!$M$8*'Luxjacky Original'!G1076</f>
        <v>0</v>
      </c>
      <c r="M1076" s="58">
        <f>'Luxjacky Assumptions Monthly'!$M$6*'Luxjacky Assumptions Monthly'!$M$8*'Luxjacky Original'!F1076</f>
        <v>4019.5</v>
      </c>
      <c r="N1076" s="58">
        <f t="shared" si="154"/>
        <v>4019.5</v>
      </c>
      <c r="O1076" s="58"/>
    </row>
    <row r="1077" spans="1:15" x14ac:dyDescent="0.3">
      <c r="A1077" s="60">
        <v>43445</v>
      </c>
      <c r="B1077" s="15">
        <f t="shared" si="146"/>
        <v>2018</v>
      </c>
      <c r="C1077" s="15">
        <f t="shared" si="147"/>
        <v>12</v>
      </c>
      <c r="D1077" s="15">
        <f t="shared" si="148"/>
        <v>3</v>
      </c>
      <c r="E1077" s="15">
        <f t="shared" si="149"/>
        <v>0</v>
      </c>
      <c r="F1077" s="15">
        <v>7846</v>
      </c>
      <c r="G1077" s="15">
        <v>0</v>
      </c>
      <c r="H1077" s="62">
        <f t="shared" si="150"/>
        <v>184.8441724817441</v>
      </c>
      <c r="I1077" s="62">
        <f t="shared" si="152"/>
        <v>193</v>
      </c>
      <c r="J1077" s="15">
        <f t="shared" si="153"/>
        <v>0</v>
      </c>
      <c r="K1077" s="15">
        <f t="shared" si="151"/>
        <v>0</v>
      </c>
      <c r="L1077" s="58">
        <f>'Luxjacky Assumptions Monthly'!$M$8*'Luxjacky Original'!G1077</f>
        <v>0</v>
      </c>
      <c r="M1077" s="58">
        <f>'Luxjacky Assumptions Monthly'!$M$6*'Luxjacky Assumptions Monthly'!$M$8*'Luxjacky Original'!F1077</f>
        <v>3923</v>
      </c>
      <c r="N1077" s="58">
        <f t="shared" si="154"/>
        <v>3923</v>
      </c>
      <c r="O1077" s="58"/>
    </row>
    <row r="1078" spans="1:15" x14ac:dyDescent="0.3">
      <c r="A1078" s="60">
        <v>43446</v>
      </c>
      <c r="B1078" s="15">
        <f t="shared" si="146"/>
        <v>2018</v>
      </c>
      <c r="C1078" s="15">
        <f t="shared" si="147"/>
        <v>12</v>
      </c>
      <c r="D1078" s="15">
        <f t="shared" si="148"/>
        <v>4</v>
      </c>
      <c r="E1078" s="15">
        <f t="shared" si="149"/>
        <v>0</v>
      </c>
      <c r="F1078" s="15">
        <v>7648</v>
      </c>
      <c r="G1078" s="15">
        <v>0</v>
      </c>
      <c r="H1078" s="62">
        <f t="shared" si="150"/>
        <v>174.2156030691124</v>
      </c>
      <c r="I1078" s="62">
        <f t="shared" si="152"/>
        <v>198</v>
      </c>
      <c r="J1078" s="15">
        <f t="shared" si="153"/>
        <v>0</v>
      </c>
      <c r="K1078" s="15">
        <f t="shared" si="151"/>
        <v>0</v>
      </c>
      <c r="L1078" s="58">
        <f>'Luxjacky Assumptions Monthly'!$M$8*'Luxjacky Original'!G1078</f>
        <v>0</v>
      </c>
      <c r="M1078" s="58">
        <f>'Luxjacky Assumptions Monthly'!$M$6*'Luxjacky Assumptions Monthly'!$M$8*'Luxjacky Original'!F1078</f>
        <v>3824</v>
      </c>
      <c r="N1078" s="58">
        <f t="shared" si="154"/>
        <v>3824</v>
      </c>
      <c r="O1078" s="58"/>
    </row>
    <row r="1079" spans="1:15" x14ac:dyDescent="0.3">
      <c r="A1079" s="60">
        <v>43447</v>
      </c>
      <c r="B1079" s="15">
        <f t="shared" si="146"/>
        <v>2018</v>
      </c>
      <c r="C1079" s="15">
        <f t="shared" si="147"/>
        <v>12</v>
      </c>
      <c r="D1079" s="15">
        <f t="shared" si="148"/>
        <v>5</v>
      </c>
      <c r="E1079" s="15">
        <f t="shared" si="149"/>
        <v>0</v>
      </c>
      <c r="F1079" s="15">
        <v>7467</v>
      </c>
      <c r="G1079" s="15">
        <v>0</v>
      </c>
      <c r="H1079" s="62">
        <f t="shared" si="150"/>
        <v>154.96442657345509</v>
      </c>
      <c r="I1079" s="62">
        <f t="shared" si="152"/>
        <v>181</v>
      </c>
      <c r="J1079" s="15">
        <f t="shared" si="153"/>
        <v>0</v>
      </c>
      <c r="K1079" s="15">
        <f t="shared" si="151"/>
        <v>0</v>
      </c>
      <c r="L1079" s="58">
        <f>'Luxjacky Assumptions Monthly'!$M$8*'Luxjacky Original'!G1079</f>
        <v>0</v>
      </c>
      <c r="M1079" s="58">
        <f>'Luxjacky Assumptions Monthly'!$M$6*'Luxjacky Assumptions Monthly'!$M$8*'Luxjacky Original'!F1079</f>
        <v>3733.5</v>
      </c>
      <c r="N1079" s="58">
        <f t="shared" si="154"/>
        <v>3733.5</v>
      </c>
      <c r="O1079" s="58"/>
    </row>
    <row r="1080" spans="1:15" x14ac:dyDescent="0.3">
      <c r="A1080" s="60">
        <v>43448</v>
      </c>
      <c r="B1080" s="15">
        <f t="shared" si="146"/>
        <v>2018</v>
      </c>
      <c r="C1080" s="15">
        <f t="shared" si="147"/>
        <v>12</v>
      </c>
      <c r="D1080" s="15">
        <f t="shared" si="148"/>
        <v>6</v>
      </c>
      <c r="E1080" s="15">
        <f t="shared" si="149"/>
        <v>1</v>
      </c>
      <c r="F1080" s="15">
        <v>7296</v>
      </c>
      <c r="G1080" s="15">
        <v>0</v>
      </c>
      <c r="H1080" s="62">
        <f t="shared" si="150"/>
        <v>136.59269055938108</v>
      </c>
      <c r="I1080" s="62">
        <f t="shared" si="152"/>
        <v>171</v>
      </c>
      <c r="J1080" s="15">
        <f t="shared" si="153"/>
        <v>0</v>
      </c>
      <c r="K1080" s="15">
        <f t="shared" si="151"/>
        <v>0</v>
      </c>
      <c r="L1080" s="58">
        <f>'Luxjacky Assumptions Monthly'!$M$8*'Luxjacky Original'!G1080</f>
        <v>0</v>
      </c>
      <c r="M1080" s="58">
        <f>'Luxjacky Assumptions Monthly'!$M$6*'Luxjacky Assumptions Monthly'!$M$8*'Luxjacky Original'!F1080</f>
        <v>3648</v>
      </c>
      <c r="N1080" s="58">
        <f t="shared" si="154"/>
        <v>3648</v>
      </c>
      <c r="O1080" s="58"/>
    </row>
    <row r="1081" spans="1:15" x14ac:dyDescent="0.3">
      <c r="A1081" s="60">
        <v>43449</v>
      </c>
      <c r="B1081" s="15">
        <f t="shared" si="146"/>
        <v>2018</v>
      </c>
      <c r="C1081" s="15">
        <f t="shared" si="147"/>
        <v>12</v>
      </c>
      <c r="D1081" s="15">
        <f t="shared" si="148"/>
        <v>7</v>
      </c>
      <c r="E1081" s="15">
        <f t="shared" si="149"/>
        <v>1</v>
      </c>
      <c r="F1081" s="15">
        <v>7167</v>
      </c>
      <c r="G1081" s="15">
        <v>0</v>
      </c>
      <c r="H1081" s="62">
        <f t="shared" si="150"/>
        <v>98.673212149380731</v>
      </c>
      <c r="I1081" s="62">
        <f t="shared" si="152"/>
        <v>129</v>
      </c>
      <c r="J1081" s="15">
        <f t="shared" si="153"/>
        <v>0</v>
      </c>
      <c r="K1081" s="15">
        <f t="shared" si="151"/>
        <v>0</v>
      </c>
      <c r="L1081" s="58">
        <f>'Luxjacky Assumptions Monthly'!$M$8*'Luxjacky Original'!G1081</f>
        <v>0</v>
      </c>
      <c r="M1081" s="58">
        <f>'Luxjacky Assumptions Monthly'!$M$6*'Luxjacky Assumptions Monthly'!$M$8*'Luxjacky Original'!F1081</f>
        <v>3583.5</v>
      </c>
      <c r="N1081" s="58">
        <f t="shared" si="154"/>
        <v>3583.5</v>
      </c>
      <c r="O1081" s="58"/>
    </row>
    <row r="1082" spans="1:15" x14ac:dyDescent="0.3">
      <c r="A1082" s="60">
        <v>43450</v>
      </c>
      <c r="B1082" s="15">
        <f t="shared" si="146"/>
        <v>2018</v>
      </c>
      <c r="C1082" s="15">
        <f t="shared" si="147"/>
        <v>12</v>
      </c>
      <c r="D1082" s="15">
        <f t="shared" si="148"/>
        <v>1</v>
      </c>
      <c r="E1082" s="15">
        <f t="shared" si="149"/>
        <v>0</v>
      </c>
      <c r="F1082" s="15">
        <v>7068</v>
      </c>
      <c r="G1082" s="15">
        <v>0</v>
      </c>
      <c r="H1082" s="62">
        <f t="shared" si="150"/>
        <v>182.83709795470628</v>
      </c>
      <c r="I1082" s="62">
        <f t="shared" si="152"/>
        <v>99</v>
      </c>
      <c r="J1082" s="15">
        <f t="shared" si="153"/>
        <v>0</v>
      </c>
      <c r="K1082" s="15">
        <f t="shared" si="151"/>
        <v>0</v>
      </c>
      <c r="L1082" s="58">
        <f>'Luxjacky Assumptions Monthly'!$M$8*'Luxjacky Original'!G1082</f>
        <v>0</v>
      </c>
      <c r="M1082" s="58">
        <f>'Luxjacky Assumptions Monthly'!$M$6*'Luxjacky Assumptions Monthly'!$M$8*'Luxjacky Original'!F1082</f>
        <v>3534</v>
      </c>
      <c r="N1082" s="58">
        <f t="shared" si="154"/>
        <v>3534</v>
      </c>
      <c r="O1082" s="58"/>
    </row>
    <row r="1083" spans="1:15" x14ac:dyDescent="0.3">
      <c r="A1083" s="60">
        <v>43451</v>
      </c>
      <c r="B1083" s="15">
        <f t="shared" si="146"/>
        <v>2018</v>
      </c>
      <c r="C1083" s="15">
        <f t="shared" si="147"/>
        <v>12</v>
      </c>
      <c r="D1083" s="15">
        <f t="shared" si="148"/>
        <v>2</v>
      </c>
      <c r="E1083" s="15">
        <f t="shared" si="149"/>
        <v>0</v>
      </c>
      <c r="F1083" s="15">
        <v>6881</v>
      </c>
      <c r="G1083" s="15">
        <v>0</v>
      </c>
      <c r="H1083" s="62">
        <f t="shared" si="150"/>
        <v>187.45478019648263</v>
      </c>
      <c r="I1083" s="62">
        <f t="shared" si="152"/>
        <v>187</v>
      </c>
      <c r="J1083" s="15">
        <f t="shared" si="153"/>
        <v>0</v>
      </c>
      <c r="K1083" s="15">
        <f t="shared" si="151"/>
        <v>0</v>
      </c>
      <c r="L1083" s="58">
        <f>'Luxjacky Assumptions Monthly'!$M$8*'Luxjacky Original'!G1083</f>
        <v>0</v>
      </c>
      <c r="M1083" s="58">
        <f>'Luxjacky Assumptions Monthly'!$M$6*'Luxjacky Assumptions Monthly'!$M$8*'Luxjacky Original'!F1083</f>
        <v>3440.5</v>
      </c>
      <c r="N1083" s="58">
        <f t="shared" si="154"/>
        <v>3440.5</v>
      </c>
      <c r="O1083" s="58"/>
    </row>
    <row r="1084" spans="1:15" x14ac:dyDescent="0.3">
      <c r="A1084" s="60">
        <v>43452</v>
      </c>
      <c r="B1084" s="15">
        <f t="shared" si="146"/>
        <v>2018</v>
      </c>
      <c r="C1084" s="15">
        <f t="shared" si="147"/>
        <v>12</v>
      </c>
      <c r="D1084" s="15">
        <f t="shared" si="148"/>
        <v>3</v>
      </c>
      <c r="E1084" s="15">
        <f t="shared" si="149"/>
        <v>0</v>
      </c>
      <c r="F1084" s="15">
        <v>6693</v>
      </c>
      <c r="G1084" s="15">
        <v>0</v>
      </c>
      <c r="H1084" s="62">
        <f t="shared" si="150"/>
        <v>184.8441724817441</v>
      </c>
      <c r="I1084" s="62">
        <f t="shared" si="152"/>
        <v>188</v>
      </c>
      <c r="J1084" s="15">
        <f t="shared" si="153"/>
        <v>0</v>
      </c>
      <c r="K1084" s="15">
        <f t="shared" si="151"/>
        <v>0</v>
      </c>
      <c r="L1084" s="58">
        <f>'Luxjacky Assumptions Monthly'!$M$8*'Luxjacky Original'!G1084</f>
        <v>0</v>
      </c>
      <c r="M1084" s="58">
        <f>'Luxjacky Assumptions Monthly'!$M$6*'Luxjacky Assumptions Monthly'!$M$8*'Luxjacky Original'!F1084</f>
        <v>3346.5</v>
      </c>
      <c r="N1084" s="58">
        <f t="shared" si="154"/>
        <v>3346.5</v>
      </c>
      <c r="O1084" s="58"/>
    </row>
    <row r="1085" spans="1:15" x14ac:dyDescent="0.3">
      <c r="A1085" s="60">
        <v>43453</v>
      </c>
      <c r="B1085" s="15">
        <f t="shared" si="146"/>
        <v>2018</v>
      </c>
      <c r="C1085" s="15">
        <f t="shared" si="147"/>
        <v>12</v>
      </c>
      <c r="D1085" s="15">
        <f t="shared" si="148"/>
        <v>4</v>
      </c>
      <c r="E1085" s="15">
        <f t="shared" si="149"/>
        <v>0</v>
      </c>
      <c r="F1085" s="15">
        <v>6508</v>
      </c>
      <c r="G1085" s="15">
        <v>0</v>
      </c>
      <c r="H1085" s="62">
        <f t="shared" si="150"/>
        <v>174.2156030691124</v>
      </c>
      <c r="I1085" s="62">
        <f t="shared" si="152"/>
        <v>185</v>
      </c>
      <c r="J1085" s="15">
        <f t="shared" si="153"/>
        <v>0</v>
      </c>
      <c r="K1085" s="15">
        <f t="shared" si="151"/>
        <v>0</v>
      </c>
      <c r="L1085" s="58">
        <f>'Luxjacky Assumptions Monthly'!$M$8*'Luxjacky Original'!G1085</f>
        <v>0</v>
      </c>
      <c r="M1085" s="58">
        <f>'Luxjacky Assumptions Monthly'!$M$6*'Luxjacky Assumptions Monthly'!$M$8*'Luxjacky Original'!F1085</f>
        <v>3254</v>
      </c>
      <c r="N1085" s="58">
        <f t="shared" si="154"/>
        <v>3254</v>
      </c>
      <c r="O1085" s="58"/>
    </row>
    <row r="1086" spans="1:15" x14ac:dyDescent="0.3">
      <c r="A1086" s="60">
        <v>43454</v>
      </c>
      <c r="B1086" s="15">
        <f t="shared" si="146"/>
        <v>2018</v>
      </c>
      <c r="C1086" s="15">
        <f t="shared" si="147"/>
        <v>12</v>
      </c>
      <c r="D1086" s="15">
        <f t="shared" si="148"/>
        <v>5</v>
      </c>
      <c r="E1086" s="15">
        <f t="shared" si="149"/>
        <v>0</v>
      </c>
      <c r="F1086" s="15">
        <v>6344</v>
      </c>
      <c r="G1086" s="15">
        <v>0</v>
      </c>
      <c r="H1086" s="62">
        <f t="shared" si="150"/>
        <v>154.96442657345509</v>
      </c>
      <c r="I1086" s="62">
        <f t="shared" si="152"/>
        <v>164</v>
      </c>
      <c r="J1086" s="15">
        <f t="shared" si="153"/>
        <v>0</v>
      </c>
      <c r="K1086" s="15">
        <f t="shared" si="151"/>
        <v>0</v>
      </c>
      <c r="L1086" s="58">
        <f>'Luxjacky Assumptions Monthly'!$M$8*'Luxjacky Original'!G1086</f>
        <v>0</v>
      </c>
      <c r="M1086" s="58">
        <f>'Luxjacky Assumptions Monthly'!$M$6*'Luxjacky Assumptions Monthly'!$M$8*'Luxjacky Original'!F1086</f>
        <v>3172</v>
      </c>
      <c r="N1086" s="58">
        <f t="shared" si="154"/>
        <v>3172</v>
      </c>
      <c r="O1086" s="58"/>
    </row>
    <row r="1087" spans="1:15" x14ac:dyDescent="0.3">
      <c r="A1087" s="60">
        <v>43455</v>
      </c>
      <c r="B1087" s="15">
        <f t="shared" si="146"/>
        <v>2018</v>
      </c>
      <c r="C1087" s="15">
        <f t="shared" si="147"/>
        <v>12</v>
      </c>
      <c r="D1087" s="15">
        <f t="shared" si="148"/>
        <v>6</v>
      </c>
      <c r="E1087" s="15">
        <f t="shared" si="149"/>
        <v>1</v>
      </c>
      <c r="F1087" s="15">
        <v>6189</v>
      </c>
      <c r="G1087" s="15">
        <v>0</v>
      </c>
      <c r="H1087" s="62">
        <f t="shared" si="150"/>
        <v>136.59269055938108</v>
      </c>
      <c r="I1087" s="62">
        <f t="shared" si="152"/>
        <v>155</v>
      </c>
      <c r="J1087" s="15">
        <f t="shared" si="153"/>
        <v>0</v>
      </c>
      <c r="K1087" s="15">
        <f t="shared" si="151"/>
        <v>0</v>
      </c>
      <c r="L1087" s="58">
        <f>'Luxjacky Assumptions Monthly'!$M$8*'Luxjacky Original'!G1087</f>
        <v>0</v>
      </c>
      <c r="M1087" s="58">
        <f>'Luxjacky Assumptions Monthly'!$M$6*'Luxjacky Assumptions Monthly'!$M$8*'Luxjacky Original'!F1087</f>
        <v>3094.5</v>
      </c>
      <c r="N1087" s="58">
        <f t="shared" si="154"/>
        <v>3094.5</v>
      </c>
      <c r="O1087" s="58"/>
    </row>
    <row r="1088" spans="1:15" x14ac:dyDescent="0.3">
      <c r="A1088" s="60">
        <v>43456</v>
      </c>
      <c r="B1088" s="15">
        <f t="shared" si="146"/>
        <v>2018</v>
      </c>
      <c r="C1088" s="15">
        <f t="shared" si="147"/>
        <v>12</v>
      </c>
      <c r="D1088" s="15">
        <f t="shared" si="148"/>
        <v>7</v>
      </c>
      <c r="E1088" s="15">
        <f t="shared" si="149"/>
        <v>1</v>
      </c>
      <c r="F1088" s="15">
        <v>6039</v>
      </c>
      <c r="G1088" s="15">
        <v>0</v>
      </c>
      <c r="H1088" s="62">
        <f t="shared" si="150"/>
        <v>98.673212149380731</v>
      </c>
      <c r="I1088" s="62">
        <f t="shared" si="152"/>
        <v>150</v>
      </c>
      <c r="J1088" s="15">
        <f t="shared" si="153"/>
        <v>0</v>
      </c>
      <c r="K1088" s="15">
        <f t="shared" si="151"/>
        <v>0</v>
      </c>
      <c r="L1088" s="58">
        <f>'Luxjacky Assumptions Monthly'!$M$8*'Luxjacky Original'!G1088</f>
        <v>0</v>
      </c>
      <c r="M1088" s="58">
        <f>'Luxjacky Assumptions Monthly'!$M$6*'Luxjacky Assumptions Monthly'!$M$8*'Luxjacky Original'!F1088</f>
        <v>3019.5</v>
      </c>
      <c r="N1088" s="58">
        <f t="shared" si="154"/>
        <v>3019.5</v>
      </c>
      <c r="O1088" s="58"/>
    </row>
    <row r="1089" spans="1:15" x14ac:dyDescent="0.3">
      <c r="A1089" s="60">
        <v>43457</v>
      </c>
      <c r="B1089" s="15">
        <f t="shared" si="146"/>
        <v>2018</v>
      </c>
      <c r="C1089" s="15">
        <f t="shared" si="147"/>
        <v>12</v>
      </c>
      <c r="D1089" s="15">
        <f t="shared" si="148"/>
        <v>1</v>
      </c>
      <c r="E1089" s="15">
        <f t="shared" si="149"/>
        <v>0</v>
      </c>
      <c r="F1089" s="15">
        <v>5935</v>
      </c>
      <c r="G1089" s="15">
        <v>0</v>
      </c>
      <c r="H1089" s="62">
        <f t="shared" si="150"/>
        <v>182.83709795470628</v>
      </c>
      <c r="I1089" s="62">
        <f t="shared" si="152"/>
        <v>104</v>
      </c>
      <c r="J1089" s="15">
        <f t="shared" si="153"/>
        <v>0</v>
      </c>
      <c r="K1089" s="15">
        <f t="shared" si="151"/>
        <v>0</v>
      </c>
      <c r="L1089" s="58">
        <f>'Luxjacky Assumptions Monthly'!$M$8*'Luxjacky Original'!G1089</f>
        <v>0</v>
      </c>
      <c r="M1089" s="58">
        <f>'Luxjacky Assumptions Monthly'!$M$6*'Luxjacky Assumptions Monthly'!$M$8*'Luxjacky Original'!F1089</f>
        <v>2967.5</v>
      </c>
      <c r="N1089" s="58">
        <f t="shared" si="154"/>
        <v>2967.5</v>
      </c>
      <c r="O1089" s="58"/>
    </row>
    <row r="1090" spans="1:15" x14ac:dyDescent="0.3">
      <c r="A1090" s="60">
        <v>43458</v>
      </c>
      <c r="B1090" s="15">
        <f t="shared" ref="B1090:B1153" si="155">YEAR(A1090)</f>
        <v>2018</v>
      </c>
      <c r="C1090" s="15">
        <f t="shared" ref="C1090:C1153" si="156">MONTH(A1090)</f>
        <v>12</v>
      </c>
      <c r="D1090" s="15">
        <f t="shared" ref="D1090:D1153" si="157">WEEKDAY(A1090)</f>
        <v>2</v>
      </c>
      <c r="E1090" s="15">
        <f t="shared" ref="E1090:E1153" si="158">IF(OR(D1090=6,D1090=7),1,0)</f>
        <v>0</v>
      </c>
      <c r="F1090" s="15">
        <v>5758</v>
      </c>
      <c r="G1090" s="15">
        <v>0</v>
      </c>
      <c r="H1090" s="62">
        <f t="shared" ref="H1090:H1153" si="159">100-2.17*D1090^2.25+12.77*D1090+EXP(-D1090/0.032)+5*C1090^0.75+10*E1090+20*(B1090-2016)</f>
        <v>187.45478019648263</v>
      </c>
      <c r="I1090" s="62">
        <f t="shared" si="152"/>
        <v>177</v>
      </c>
      <c r="J1090" s="15">
        <f t="shared" si="153"/>
        <v>0</v>
      </c>
      <c r="K1090" s="15">
        <f t="shared" si="151"/>
        <v>0</v>
      </c>
      <c r="L1090" s="58">
        <f>'Luxjacky Assumptions Monthly'!$M$8*'Luxjacky Original'!G1090</f>
        <v>0</v>
      </c>
      <c r="M1090" s="58">
        <f>'Luxjacky Assumptions Monthly'!$M$6*'Luxjacky Assumptions Monthly'!$M$8*'Luxjacky Original'!F1090</f>
        <v>2879</v>
      </c>
      <c r="N1090" s="58">
        <f t="shared" si="154"/>
        <v>2879</v>
      </c>
      <c r="O1090" s="58"/>
    </row>
    <row r="1091" spans="1:15" x14ac:dyDescent="0.3">
      <c r="A1091" s="60">
        <v>43459</v>
      </c>
      <c r="B1091" s="15">
        <f t="shared" si="155"/>
        <v>2018</v>
      </c>
      <c r="C1091" s="15">
        <f t="shared" si="156"/>
        <v>12</v>
      </c>
      <c r="D1091" s="15">
        <f t="shared" si="157"/>
        <v>3</v>
      </c>
      <c r="E1091" s="15">
        <f t="shared" si="158"/>
        <v>0</v>
      </c>
      <c r="F1091" s="15">
        <v>5569</v>
      </c>
      <c r="G1091" s="15">
        <v>0</v>
      </c>
      <c r="H1091" s="62">
        <f t="shared" si="159"/>
        <v>184.8441724817441</v>
      </c>
      <c r="I1091" s="62">
        <f t="shared" si="152"/>
        <v>189</v>
      </c>
      <c r="J1091" s="15">
        <f t="shared" si="153"/>
        <v>0</v>
      </c>
      <c r="K1091" s="15">
        <f t="shared" ref="K1091:K1154" si="160">4000*J1091</f>
        <v>0</v>
      </c>
      <c r="L1091" s="58">
        <f>'Luxjacky Assumptions Monthly'!$M$8*'Luxjacky Original'!G1091</f>
        <v>0</v>
      </c>
      <c r="M1091" s="58">
        <f>'Luxjacky Assumptions Monthly'!$M$6*'Luxjacky Assumptions Monthly'!$M$8*'Luxjacky Original'!F1091</f>
        <v>2784.5</v>
      </c>
      <c r="N1091" s="58">
        <f t="shared" si="154"/>
        <v>2784.5</v>
      </c>
      <c r="O1091" s="58"/>
    </row>
    <row r="1092" spans="1:15" x14ac:dyDescent="0.3">
      <c r="A1092" s="60">
        <v>43460</v>
      </c>
      <c r="B1092" s="15">
        <f t="shared" si="155"/>
        <v>2018</v>
      </c>
      <c r="C1092" s="15">
        <f t="shared" si="156"/>
        <v>12</v>
      </c>
      <c r="D1092" s="15">
        <f t="shared" si="157"/>
        <v>4</v>
      </c>
      <c r="E1092" s="15">
        <f t="shared" si="158"/>
        <v>0</v>
      </c>
      <c r="F1092" s="15">
        <v>5387</v>
      </c>
      <c r="G1092" s="15">
        <v>0</v>
      </c>
      <c r="H1092" s="62">
        <f t="shared" si="159"/>
        <v>174.2156030691124</v>
      </c>
      <c r="I1092" s="62">
        <f t="shared" ref="I1092:I1155" si="161">F1091-F1092+G1092</f>
        <v>182</v>
      </c>
      <c r="J1092" s="15">
        <f t="shared" si="153"/>
        <v>0</v>
      </c>
      <c r="K1092" s="15">
        <f t="shared" si="160"/>
        <v>0</v>
      </c>
      <c r="L1092" s="58">
        <f>'Luxjacky Assumptions Monthly'!$M$8*'Luxjacky Original'!G1092</f>
        <v>0</v>
      </c>
      <c r="M1092" s="58">
        <f>'Luxjacky Assumptions Monthly'!$M$6*'Luxjacky Assumptions Monthly'!$M$8*'Luxjacky Original'!F1092</f>
        <v>2693.5</v>
      </c>
      <c r="N1092" s="58">
        <f t="shared" si="154"/>
        <v>2693.5</v>
      </c>
      <c r="O1092" s="58"/>
    </row>
    <row r="1093" spans="1:15" x14ac:dyDescent="0.3">
      <c r="A1093" s="60">
        <v>43461</v>
      </c>
      <c r="B1093" s="15">
        <f t="shared" si="155"/>
        <v>2018</v>
      </c>
      <c r="C1093" s="15">
        <f t="shared" si="156"/>
        <v>12</v>
      </c>
      <c r="D1093" s="15">
        <f t="shared" si="157"/>
        <v>5</v>
      </c>
      <c r="E1093" s="15">
        <f t="shared" si="158"/>
        <v>0</v>
      </c>
      <c r="F1093" s="15">
        <v>5216</v>
      </c>
      <c r="G1093" s="15">
        <v>0</v>
      </c>
      <c r="H1093" s="62">
        <f t="shared" si="159"/>
        <v>154.96442657345509</v>
      </c>
      <c r="I1093" s="62">
        <f t="shared" si="161"/>
        <v>171</v>
      </c>
      <c r="J1093" s="15">
        <f t="shared" si="153"/>
        <v>0</v>
      </c>
      <c r="K1093" s="15">
        <f t="shared" si="160"/>
        <v>0</v>
      </c>
      <c r="L1093" s="58">
        <f>'Luxjacky Assumptions Monthly'!$M$8*'Luxjacky Original'!G1093</f>
        <v>0</v>
      </c>
      <c r="M1093" s="58">
        <f>'Luxjacky Assumptions Monthly'!$M$6*'Luxjacky Assumptions Monthly'!$M$8*'Luxjacky Original'!F1093</f>
        <v>2608</v>
      </c>
      <c r="N1093" s="58">
        <f t="shared" si="154"/>
        <v>2608</v>
      </c>
      <c r="O1093" s="58"/>
    </row>
    <row r="1094" spans="1:15" x14ac:dyDescent="0.3">
      <c r="A1094" s="60">
        <v>43462</v>
      </c>
      <c r="B1094" s="15">
        <f t="shared" si="155"/>
        <v>2018</v>
      </c>
      <c r="C1094" s="15">
        <f t="shared" si="156"/>
        <v>12</v>
      </c>
      <c r="D1094" s="15">
        <f t="shared" si="157"/>
        <v>6</v>
      </c>
      <c r="E1094" s="15">
        <f t="shared" si="158"/>
        <v>1</v>
      </c>
      <c r="F1094" s="15">
        <v>5070</v>
      </c>
      <c r="G1094" s="15">
        <v>0</v>
      </c>
      <c r="H1094" s="62">
        <f t="shared" si="159"/>
        <v>136.59269055938108</v>
      </c>
      <c r="I1094" s="62">
        <f t="shared" si="161"/>
        <v>146</v>
      </c>
      <c r="J1094" s="15">
        <f t="shared" si="153"/>
        <v>0</v>
      </c>
      <c r="K1094" s="15">
        <f t="shared" si="160"/>
        <v>0</v>
      </c>
      <c r="L1094" s="58">
        <f>'Luxjacky Assumptions Monthly'!$M$8*'Luxjacky Original'!G1094</f>
        <v>0</v>
      </c>
      <c r="M1094" s="58">
        <f>'Luxjacky Assumptions Monthly'!$M$6*'Luxjacky Assumptions Monthly'!$M$8*'Luxjacky Original'!F1094</f>
        <v>2535</v>
      </c>
      <c r="N1094" s="58">
        <f t="shared" si="154"/>
        <v>2535</v>
      </c>
      <c r="O1094" s="58"/>
    </row>
    <row r="1095" spans="1:15" x14ac:dyDescent="0.3">
      <c r="A1095" s="60">
        <v>43463</v>
      </c>
      <c r="B1095" s="15">
        <f t="shared" si="155"/>
        <v>2018</v>
      </c>
      <c r="C1095" s="15">
        <f t="shared" si="156"/>
        <v>12</v>
      </c>
      <c r="D1095" s="15">
        <f t="shared" si="157"/>
        <v>7</v>
      </c>
      <c r="E1095" s="15">
        <f t="shared" si="158"/>
        <v>1</v>
      </c>
      <c r="F1095" s="15">
        <v>4939</v>
      </c>
      <c r="G1095" s="15">
        <v>0</v>
      </c>
      <c r="H1095" s="62">
        <f t="shared" si="159"/>
        <v>98.673212149380731</v>
      </c>
      <c r="I1095" s="62">
        <f t="shared" si="161"/>
        <v>131</v>
      </c>
      <c r="J1095" s="15">
        <f t="shared" si="153"/>
        <v>0</v>
      </c>
      <c r="K1095" s="15">
        <f t="shared" si="160"/>
        <v>0</v>
      </c>
      <c r="L1095" s="58">
        <f>'Luxjacky Assumptions Monthly'!$M$8*'Luxjacky Original'!G1095</f>
        <v>0</v>
      </c>
      <c r="M1095" s="58">
        <f>'Luxjacky Assumptions Monthly'!$M$6*'Luxjacky Assumptions Monthly'!$M$8*'Luxjacky Original'!F1095</f>
        <v>2469.5</v>
      </c>
      <c r="N1095" s="58">
        <f t="shared" si="154"/>
        <v>2469.5</v>
      </c>
      <c r="O1095" s="58"/>
    </row>
    <row r="1096" spans="1:15" x14ac:dyDescent="0.3">
      <c r="A1096" s="60">
        <v>43464</v>
      </c>
      <c r="B1096" s="15">
        <f t="shared" si="155"/>
        <v>2018</v>
      </c>
      <c r="C1096" s="15">
        <f t="shared" si="156"/>
        <v>12</v>
      </c>
      <c r="D1096" s="15">
        <f t="shared" si="157"/>
        <v>1</v>
      </c>
      <c r="E1096" s="15">
        <f t="shared" si="158"/>
        <v>0</v>
      </c>
      <c r="F1096" s="15">
        <v>4842</v>
      </c>
      <c r="G1096" s="15">
        <v>0</v>
      </c>
      <c r="H1096" s="62">
        <f t="shared" si="159"/>
        <v>182.83709795470628</v>
      </c>
      <c r="I1096" s="62">
        <f t="shared" si="161"/>
        <v>97</v>
      </c>
      <c r="J1096" s="15">
        <f t="shared" si="153"/>
        <v>0</v>
      </c>
      <c r="K1096" s="15">
        <f t="shared" si="160"/>
        <v>0</v>
      </c>
      <c r="L1096" s="58">
        <f>'Luxjacky Assumptions Monthly'!$M$8*'Luxjacky Original'!G1096</f>
        <v>0</v>
      </c>
      <c r="M1096" s="58">
        <f>'Luxjacky Assumptions Monthly'!$M$6*'Luxjacky Assumptions Monthly'!$M$8*'Luxjacky Original'!F1096</f>
        <v>2421</v>
      </c>
      <c r="N1096" s="58">
        <f t="shared" si="154"/>
        <v>2421</v>
      </c>
      <c r="O1096" s="58"/>
    </row>
    <row r="1097" spans="1:15" x14ac:dyDescent="0.3">
      <c r="A1097" s="60">
        <v>43465</v>
      </c>
      <c r="B1097" s="15">
        <f t="shared" si="155"/>
        <v>2018</v>
      </c>
      <c r="C1097" s="15">
        <f t="shared" si="156"/>
        <v>12</v>
      </c>
      <c r="D1097" s="15">
        <f t="shared" si="157"/>
        <v>2</v>
      </c>
      <c r="E1097" s="15">
        <f t="shared" si="158"/>
        <v>0</v>
      </c>
      <c r="F1097" s="15">
        <v>4657</v>
      </c>
      <c r="G1097" s="15">
        <v>0</v>
      </c>
      <c r="H1097" s="62">
        <f t="shared" si="159"/>
        <v>187.45478019648263</v>
      </c>
      <c r="I1097" s="62">
        <f t="shared" si="161"/>
        <v>185</v>
      </c>
      <c r="J1097" s="15">
        <f t="shared" si="153"/>
        <v>0</v>
      </c>
      <c r="K1097" s="15">
        <f t="shared" si="160"/>
        <v>0</v>
      </c>
      <c r="L1097" s="58">
        <f>'Luxjacky Assumptions Monthly'!$M$8*'Luxjacky Original'!G1097</f>
        <v>0</v>
      </c>
      <c r="M1097" s="58">
        <f>'Luxjacky Assumptions Monthly'!$M$6*'Luxjacky Assumptions Monthly'!$M$8*'Luxjacky Original'!F1097</f>
        <v>2328.5</v>
      </c>
      <c r="N1097" s="58">
        <f t="shared" si="154"/>
        <v>2328.5</v>
      </c>
      <c r="O1097" s="58"/>
    </row>
    <row r="1098" spans="1:15" x14ac:dyDescent="0.3">
      <c r="A1098" s="60">
        <v>43466</v>
      </c>
      <c r="B1098" s="15">
        <f t="shared" si="155"/>
        <v>2019</v>
      </c>
      <c r="C1098" s="15">
        <f t="shared" si="156"/>
        <v>1</v>
      </c>
      <c r="D1098" s="15">
        <f t="shared" si="157"/>
        <v>3</v>
      </c>
      <c r="E1098" s="15">
        <f t="shared" si="158"/>
        <v>0</v>
      </c>
      <c r="F1098" s="15">
        <v>4484</v>
      </c>
      <c r="G1098" s="15">
        <v>0</v>
      </c>
      <c r="H1098" s="62">
        <f t="shared" si="159"/>
        <v>177.60707452703781</v>
      </c>
      <c r="I1098" s="62">
        <f t="shared" si="161"/>
        <v>173</v>
      </c>
      <c r="J1098" s="15">
        <f t="shared" si="153"/>
        <v>0</v>
      </c>
      <c r="K1098" s="15">
        <f t="shared" si="160"/>
        <v>0</v>
      </c>
      <c r="L1098" s="58">
        <f>'Luxjacky Assumptions Monthly'!$M$8*'Luxjacky Original'!G1098</f>
        <v>0</v>
      </c>
      <c r="M1098" s="58">
        <f>'Luxjacky Assumptions Monthly'!$M$6*'Luxjacky Assumptions Monthly'!$M$8*'Luxjacky Original'!F1098</f>
        <v>2242</v>
      </c>
      <c r="N1098" s="58">
        <f t="shared" si="154"/>
        <v>2242</v>
      </c>
      <c r="O1098" s="58"/>
    </row>
    <row r="1099" spans="1:15" x14ac:dyDescent="0.3">
      <c r="A1099" s="60">
        <v>43467</v>
      </c>
      <c r="B1099" s="15">
        <f t="shared" si="155"/>
        <v>2019</v>
      </c>
      <c r="C1099" s="15">
        <f t="shared" si="156"/>
        <v>1</v>
      </c>
      <c r="D1099" s="15">
        <f t="shared" si="157"/>
        <v>4</v>
      </c>
      <c r="E1099" s="15">
        <f t="shared" si="158"/>
        <v>0</v>
      </c>
      <c r="F1099" s="15">
        <v>4310</v>
      </c>
      <c r="G1099" s="15">
        <v>0</v>
      </c>
      <c r="H1099" s="62">
        <f t="shared" si="159"/>
        <v>166.97850511440615</v>
      </c>
      <c r="I1099" s="62">
        <f t="shared" si="161"/>
        <v>174</v>
      </c>
      <c r="J1099" s="15">
        <f t="shared" si="153"/>
        <v>0</v>
      </c>
      <c r="K1099" s="15">
        <f t="shared" si="160"/>
        <v>0</v>
      </c>
      <c r="L1099" s="58">
        <f>'Luxjacky Assumptions Monthly'!$M$8*'Luxjacky Original'!G1099</f>
        <v>0</v>
      </c>
      <c r="M1099" s="58">
        <f>'Luxjacky Assumptions Monthly'!$M$6*'Luxjacky Assumptions Monthly'!$M$8*'Luxjacky Original'!F1099</f>
        <v>2155</v>
      </c>
      <c r="N1099" s="58">
        <f t="shared" si="154"/>
        <v>2155</v>
      </c>
      <c r="O1099" s="58"/>
    </row>
    <row r="1100" spans="1:15" x14ac:dyDescent="0.3">
      <c r="A1100" s="60">
        <v>43468</v>
      </c>
      <c r="B1100" s="15">
        <f t="shared" si="155"/>
        <v>2019</v>
      </c>
      <c r="C1100" s="15">
        <f t="shared" si="156"/>
        <v>1</v>
      </c>
      <c r="D1100" s="15">
        <f t="shared" si="157"/>
        <v>5</v>
      </c>
      <c r="E1100" s="15">
        <f t="shared" si="158"/>
        <v>0</v>
      </c>
      <c r="F1100" s="15">
        <v>4137</v>
      </c>
      <c r="G1100" s="15">
        <v>0</v>
      </c>
      <c r="H1100" s="62">
        <f t="shared" si="159"/>
        <v>147.7273286187488</v>
      </c>
      <c r="I1100" s="62">
        <f t="shared" si="161"/>
        <v>173</v>
      </c>
      <c r="J1100" s="15">
        <f t="shared" si="153"/>
        <v>0</v>
      </c>
      <c r="K1100" s="15">
        <f t="shared" si="160"/>
        <v>0</v>
      </c>
      <c r="L1100" s="58">
        <f>'Luxjacky Assumptions Monthly'!$M$8*'Luxjacky Original'!G1100</f>
        <v>0</v>
      </c>
      <c r="M1100" s="58">
        <f>'Luxjacky Assumptions Monthly'!$M$6*'Luxjacky Assumptions Monthly'!$M$8*'Luxjacky Original'!F1100</f>
        <v>2068.5</v>
      </c>
      <c r="N1100" s="58">
        <f t="shared" si="154"/>
        <v>2068.5</v>
      </c>
      <c r="O1100" s="58"/>
    </row>
    <row r="1101" spans="1:15" x14ac:dyDescent="0.3">
      <c r="A1101" s="60">
        <v>43469</v>
      </c>
      <c r="B1101" s="15">
        <f t="shared" si="155"/>
        <v>2019</v>
      </c>
      <c r="C1101" s="15">
        <f t="shared" si="156"/>
        <v>1</v>
      </c>
      <c r="D1101" s="15">
        <f t="shared" si="157"/>
        <v>6</v>
      </c>
      <c r="E1101" s="15">
        <f t="shared" si="158"/>
        <v>1</v>
      </c>
      <c r="F1101" s="15">
        <v>3984</v>
      </c>
      <c r="G1101" s="15">
        <v>0</v>
      </c>
      <c r="H1101" s="62">
        <f t="shared" si="159"/>
        <v>129.35559260467483</v>
      </c>
      <c r="I1101" s="62">
        <f t="shared" si="161"/>
        <v>153</v>
      </c>
      <c r="J1101" s="15">
        <f t="shared" si="153"/>
        <v>0</v>
      </c>
      <c r="K1101" s="15">
        <f t="shared" si="160"/>
        <v>0</v>
      </c>
      <c r="L1101" s="58">
        <f>'Luxjacky Assumptions Monthly'!$M$8*'Luxjacky Original'!G1101</f>
        <v>0</v>
      </c>
      <c r="M1101" s="58">
        <f>'Luxjacky Assumptions Monthly'!$M$6*'Luxjacky Assumptions Monthly'!$M$8*'Luxjacky Original'!F1101</f>
        <v>1992</v>
      </c>
      <c r="N1101" s="58">
        <f t="shared" si="154"/>
        <v>1992</v>
      </c>
      <c r="O1101" s="58"/>
    </row>
    <row r="1102" spans="1:15" x14ac:dyDescent="0.3">
      <c r="A1102" s="60">
        <v>43470</v>
      </c>
      <c r="B1102" s="15">
        <f t="shared" si="155"/>
        <v>2019</v>
      </c>
      <c r="C1102" s="15">
        <f t="shared" si="156"/>
        <v>1</v>
      </c>
      <c r="D1102" s="15">
        <f t="shared" si="157"/>
        <v>7</v>
      </c>
      <c r="E1102" s="15">
        <f t="shared" si="158"/>
        <v>1</v>
      </c>
      <c r="F1102" s="15">
        <v>3855</v>
      </c>
      <c r="G1102" s="15">
        <v>0</v>
      </c>
      <c r="H1102" s="62">
        <f t="shared" si="159"/>
        <v>91.43611419467446</v>
      </c>
      <c r="I1102" s="62">
        <f t="shared" si="161"/>
        <v>129</v>
      </c>
      <c r="J1102" s="15">
        <f t="shared" si="153"/>
        <v>0</v>
      </c>
      <c r="K1102" s="15">
        <f t="shared" si="160"/>
        <v>0</v>
      </c>
      <c r="L1102" s="58">
        <f>'Luxjacky Assumptions Monthly'!$M$8*'Luxjacky Original'!G1102</f>
        <v>0</v>
      </c>
      <c r="M1102" s="58">
        <f>'Luxjacky Assumptions Monthly'!$M$6*'Luxjacky Assumptions Monthly'!$M$8*'Luxjacky Original'!F1102</f>
        <v>1927.5</v>
      </c>
      <c r="N1102" s="58">
        <f t="shared" si="154"/>
        <v>1927.5</v>
      </c>
      <c r="O1102" s="58"/>
    </row>
    <row r="1103" spans="1:15" x14ac:dyDescent="0.3">
      <c r="A1103" s="60">
        <v>43471</v>
      </c>
      <c r="B1103" s="15">
        <f t="shared" si="155"/>
        <v>2019</v>
      </c>
      <c r="C1103" s="15">
        <f t="shared" si="156"/>
        <v>1</v>
      </c>
      <c r="D1103" s="15">
        <f t="shared" si="157"/>
        <v>1</v>
      </c>
      <c r="E1103" s="15">
        <f t="shared" si="158"/>
        <v>0</v>
      </c>
      <c r="F1103" s="15">
        <v>3757</v>
      </c>
      <c r="G1103" s="15">
        <v>0</v>
      </c>
      <c r="H1103" s="62">
        <f t="shared" si="159"/>
        <v>175.60000000000002</v>
      </c>
      <c r="I1103" s="62">
        <f t="shared" si="161"/>
        <v>98</v>
      </c>
      <c r="J1103" s="15">
        <f t="shared" si="153"/>
        <v>0</v>
      </c>
      <c r="K1103" s="15">
        <f t="shared" si="160"/>
        <v>0</v>
      </c>
      <c r="L1103" s="58">
        <f>'Luxjacky Assumptions Monthly'!$M$8*'Luxjacky Original'!G1103</f>
        <v>0</v>
      </c>
      <c r="M1103" s="58">
        <f>'Luxjacky Assumptions Monthly'!$M$6*'Luxjacky Assumptions Monthly'!$M$8*'Luxjacky Original'!F1103</f>
        <v>1878.5</v>
      </c>
      <c r="N1103" s="58">
        <f t="shared" si="154"/>
        <v>1878.5</v>
      </c>
      <c r="O1103" s="58"/>
    </row>
    <row r="1104" spans="1:15" x14ac:dyDescent="0.3">
      <c r="A1104" s="60">
        <v>43472</v>
      </c>
      <c r="B1104" s="15">
        <f t="shared" si="155"/>
        <v>2019</v>
      </c>
      <c r="C1104" s="15">
        <f t="shared" si="156"/>
        <v>1</v>
      </c>
      <c r="D1104" s="15">
        <f t="shared" si="157"/>
        <v>2</v>
      </c>
      <c r="E1104" s="15">
        <f t="shared" si="158"/>
        <v>0</v>
      </c>
      <c r="F1104" s="15">
        <v>3585</v>
      </c>
      <c r="G1104" s="15">
        <v>0</v>
      </c>
      <c r="H1104" s="62">
        <f t="shared" si="159"/>
        <v>180.21768224177637</v>
      </c>
      <c r="I1104" s="62">
        <f t="shared" si="161"/>
        <v>172</v>
      </c>
      <c r="J1104" s="15">
        <f t="shared" si="153"/>
        <v>0</v>
      </c>
      <c r="K1104" s="15">
        <f t="shared" si="160"/>
        <v>0</v>
      </c>
      <c r="L1104" s="58">
        <f>'Luxjacky Assumptions Monthly'!$M$8*'Luxjacky Original'!G1104</f>
        <v>0</v>
      </c>
      <c r="M1104" s="58">
        <f>'Luxjacky Assumptions Monthly'!$M$6*'Luxjacky Assumptions Monthly'!$M$8*'Luxjacky Original'!F1104</f>
        <v>1792.5</v>
      </c>
      <c r="N1104" s="58">
        <f t="shared" si="154"/>
        <v>1792.5</v>
      </c>
      <c r="O1104" s="58"/>
    </row>
    <row r="1105" spans="1:15" x14ac:dyDescent="0.3">
      <c r="A1105" s="60">
        <v>43473</v>
      </c>
      <c r="B1105" s="15">
        <f t="shared" si="155"/>
        <v>2019</v>
      </c>
      <c r="C1105" s="15">
        <f t="shared" si="156"/>
        <v>1</v>
      </c>
      <c r="D1105" s="15">
        <f t="shared" si="157"/>
        <v>3</v>
      </c>
      <c r="E1105" s="15">
        <f t="shared" si="158"/>
        <v>0</v>
      </c>
      <c r="F1105" s="15">
        <v>3389</v>
      </c>
      <c r="G1105" s="15">
        <v>0</v>
      </c>
      <c r="H1105" s="62">
        <f t="shared" si="159"/>
        <v>177.60707452703781</v>
      </c>
      <c r="I1105" s="62">
        <f t="shared" si="161"/>
        <v>196</v>
      </c>
      <c r="J1105" s="15">
        <f t="shared" si="153"/>
        <v>0</v>
      </c>
      <c r="K1105" s="15">
        <f t="shared" si="160"/>
        <v>0</v>
      </c>
      <c r="L1105" s="58">
        <f>'Luxjacky Assumptions Monthly'!$M$8*'Luxjacky Original'!G1105</f>
        <v>0</v>
      </c>
      <c r="M1105" s="58">
        <f>'Luxjacky Assumptions Monthly'!$M$6*'Luxjacky Assumptions Monthly'!$M$8*'Luxjacky Original'!F1105</f>
        <v>1694.5</v>
      </c>
      <c r="N1105" s="58">
        <f t="shared" si="154"/>
        <v>1694.5</v>
      </c>
      <c r="O1105" s="58"/>
    </row>
    <row r="1106" spans="1:15" x14ac:dyDescent="0.3">
      <c r="A1106" s="60">
        <v>43474</v>
      </c>
      <c r="B1106" s="15">
        <f t="shared" si="155"/>
        <v>2019</v>
      </c>
      <c r="C1106" s="15">
        <f t="shared" si="156"/>
        <v>1</v>
      </c>
      <c r="D1106" s="15">
        <f t="shared" si="157"/>
        <v>4</v>
      </c>
      <c r="E1106" s="15">
        <f t="shared" si="158"/>
        <v>0</v>
      </c>
      <c r="F1106" s="15">
        <v>3196</v>
      </c>
      <c r="G1106" s="15">
        <v>0</v>
      </c>
      <c r="H1106" s="62">
        <f t="shared" si="159"/>
        <v>166.97850511440615</v>
      </c>
      <c r="I1106" s="62">
        <f t="shared" si="161"/>
        <v>193</v>
      </c>
      <c r="J1106" s="15">
        <f t="shared" si="153"/>
        <v>0</v>
      </c>
      <c r="K1106" s="15">
        <f t="shared" si="160"/>
        <v>0</v>
      </c>
      <c r="L1106" s="58">
        <f>'Luxjacky Assumptions Monthly'!$M$8*'Luxjacky Original'!G1106</f>
        <v>0</v>
      </c>
      <c r="M1106" s="58">
        <f>'Luxjacky Assumptions Monthly'!$M$6*'Luxjacky Assumptions Monthly'!$M$8*'Luxjacky Original'!F1106</f>
        <v>1598</v>
      </c>
      <c r="N1106" s="58">
        <f t="shared" si="154"/>
        <v>1598</v>
      </c>
      <c r="O1106" s="58"/>
    </row>
    <row r="1107" spans="1:15" x14ac:dyDescent="0.3">
      <c r="A1107" s="60">
        <v>43475</v>
      </c>
      <c r="B1107" s="15">
        <f t="shared" si="155"/>
        <v>2019</v>
      </c>
      <c r="C1107" s="15">
        <f t="shared" si="156"/>
        <v>1</v>
      </c>
      <c r="D1107" s="15">
        <f t="shared" si="157"/>
        <v>5</v>
      </c>
      <c r="E1107" s="15">
        <f t="shared" si="158"/>
        <v>0</v>
      </c>
      <c r="F1107" s="15">
        <v>3029</v>
      </c>
      <c r="G1107" s="15">
        <v>0</v>
      </c>
      <c r="H1107" s="62">
        <f t="shared" si="159"/>
        <v>147.7273286187488</v>
      </c>
      <c r="I1107" s="62">
        <f t="shared" si="161"/>
        <v>167</v>
      </c>
      <c r="J1107" s="15">
        <f t="shared" si="153"/>
        <v>0</v>
      </c>
      <c r="K1107" s="15">
        <f t="shared" si="160"/>
        <v>0</v>
      </c>
      <c r="L1107" s="58">
        <f>'Luxjacky Assumptions Monthly'!$M$8*'Luxjacky Original'!G1107</f>
        <v>0</v>
      </c>
      <c r="M1107" s="58">
        <f>'Luxjacky Assumptions Monthly'!$M$6*'Luxjacky Assumptions Monthly'!$M$8*'Luxjacky Original'!F1107</f>
        <v>1514.5</v>
      </c>
      <c r="N1107" s="58">
        <f t="shared" si="154"/>
        <v>1514.5</v>
      </c>
      <c r="O1107" s="58"/>
    </row>
    <row r="1108" spans="1:15" x14ac:dyDescent="0.3">
      <c r="A1108" s="60">
        <v>43476</v>
      </c>
      <c r="B1108" s="15">
        <f t="shared" si="155"/>
        <v>2019</v>
      </c>
      <c r="C1108" s="15">
        <f t="shared" si="156"/>
        <v>1</v>
      </c>
      <c r="D1108" s="15">
        <f t="shared" si="157"/>
        <v>6</v>
      </c>
      <c r="E1108" s="15">
        <f t="shared" si="158"/>
        <v>1</v>
      </c>
      <c r="F1108" s="15">
        <v>2877</v>
      </c>
      <c r="G1108" s="15">
        <v>0</v>
      </c>
      <c r="H1108" s="62">
        <f t="shared" si="159"/>
        <v>129.35559260467483</v>
      </c>
      <c r="I1108" s="62">
        <f t="shared" si="161"/>
        <v>152</v>
      </c>
      <c r="J1108" s="15">
        <f t="shared" si="153"/>
        <v>0</v>
      </c>
      <c r="K1108" s="15">
        <f t="shared" si="160"/>
        <v>0</v>
      </c>
      <c r="L1108" s="58">
        <f>'Luxjacky Assumptions Monthly'!$M$8*'Luxjacky Original'!G1108</f>
        <v>0</v>
      </c>
      <c r="M1108" s="58">
        <f>'Luxjacky Assumptions Monthly'!$M$6*'Luxjacky Assumptions Monthly'!$M$8*'Luxjacky Original'!F1108</f>
        <v>1438.5</v>
      </c>
      <c r="N1108" s="58">
        <f t="shared" si="154"/>
        <v>1438.5</v>
      </c>
      <c r="O1108" s="58"/>
    </row>
    <row r="1109" spans="1:15" x14ac:dyDescent="0.3">
      <c r="A1109" s="60">
        <v>43477</v>
      </c>
      <c r="B1109" s="15">
        <f t="shared" si="155"/>
        <v>2019</v>
      </c>
      <c r="C1109" s="15">
        <f t="shared" si="156"/>
        <v>1</v>
      </c>
      <c r="D1109" s="15">
        <f t="shared" si="157"/>
        <v>7</v>
      </c>
      <c r="E1109" s="15">
        <f t="shared" si="158"/>
        <v>1</v>
      </c>
      <c r="F1109" s="15">
        <v>2744</v>
      </c>
      <c r="G1109" s="15">
        <v>0</v>
      </c>
      <c r="H1109" s="62">
        <f t="shared" si="159"/>
        <v>91.43611419467446</v>
      </c>
      <c r="I1109" s="62">
        <f t="shared" si="161"/>
        <v>133</v>
      </c>
      <c r="J1109" s="15">
        <f t="shared" si="153"/>
        <v>0</v>
      </c>
      <c r="K1109" s="15">
        <f t="shared" si="160"/>
        <v>0</v>
      </c>
      <c r="L1109" s="58">
        <f>'Luxjacky Assumptions Monthly'!$M$8*'Luxjacky Original'!G1109</f>
        <v>0</v>
      </c>
      <c r="M1109" s="58">
        <f>'Luxjacky Assumptions Monthly'!$M$6*'Luxjacky Assumptions Monthly'!$M$8*'Luxjacky Original'!F1109</f>
        <v>1372</v>
      </c>
      <c r="N1109" s="58">
        <f t="shared" si="154"/>
        <v>1372</v>
      </c>
      <c r="O1109" s="58"/>
    </row>
    <row r="1110" spans="1:15" x14ac:dyDescent="0.3">
      <c r="A1110" s="60">
        <v>43478</v>
      </c>
      <c r="B1110" s="15">
        <f t="shared" si="155"/>
        <v>2019</v>
      </c>
      <c r="C1110" s="15">
        <f t="shared" si="156"/>
        <v>1</v>
      </c>
      <c r="D1110" s="15">
        <f t="shared" si="157"/>
        <v>1</v>
      </c>
      <c r="E1110" s="15">
        <f t="shared" si="158"/>
        <v>0</v>
      </c>
      <c r="F1110" s="15">
        <v>2658</v>
      </c>
      <c r="G1110" s="15">
        <v>0</v>
      </c>
      <c r="H1110" s="62">
        <f t="shared" si="159"/>
        <v>175.60000000000002</v>
      </c>
      <c r="I1110" s="62">
        <f t="shared" si="161"/>
        <v>86</v>
      </c>
      <c r="J1110" s="15">
        <f t="shared" si="153"/>
        <v>0</v>
      </c>
      <c r="K1110" s="15">
        <f t="shared" si="160"/>
        <v>0</v>
      </c>
      <c r="L1110" s="58">
        <f>'Luxjacky Assumptions Monthly'!$M$8*'Luxjacky Original'!G1110</f>
        <v>0</v>
      </c>
      <c r="M1110" s="58">
        <f>'Luxjacky Assumptions Monthly'!$M$6*'Luxjacky Assumptions Monthly'!$M$8*'Luxjacky Original'!F1110</f>
        <v>1329</v>
      </c>
      <c r="N1110" s="58">
        <f t="shared" si="154"/>
        <v>1329</v>
      </c>
      <c r="O1110" s="58"/>
    </row>
    <row r="1111" spans="1:15" x14ac:dyDescent="0.3">
      <c r="A1111" s="60">
        <v>43479</v>
      </c>
      <c r="B1111" s="15">
        <f t="shared" si="155"/>
        <v>2019</v>
      </c>
      <c r="C1111" s="15">
        <f t="shared" si="156"/>
        <v>1</v>
      </c>
      <c r="D1111" s="15">
        <f t="shared" si="157"/>
        <v>2</v>
      </c>
      <c r="E1111" s="15">
        <f t="shared" si="158"/>
        <v>0</v>
      </c>
      <c r="F1111" s="15">
        <v>2481</v>
      </c>
      <c r="G1111" s="15">
        <v>0</v>
      </c>
      <c r="H1111" s="62">
        <f t="shared" si="159"/>
        <v>180.21768224177637</v>
      </c>
      <c r="I1111" s="62">
        <f t="shared" si="161"/>
        <v>177</v>
      </c>
      <c r="J1111" s="15">
        <f t="shared" si="153"/>
        <v>0</v>
      </c>
      <c r="K1111" s="15">
        <f t="shared" si="160"/>
        <v>0</v>
      </c>
      <c r="L1111" s="58">
        <f>'Luxjacky Assumptions Monthly'!$M$8*'Luxjacky Original'!G1111</f>
        <v>0</v>
      </c>
      <c r="M1111" s="58">
        <f>'Luxjacky Assumptions Monthly'!$M$6*'Luxjacky Assumptions Monthly'!$M$8*'Luxjacky Original'!F1111</f>
        <v>1240.5</v>
      </c>
      <c r="N1111" s="58">
        <f t="shared" si="154"/>
        <v>1240.5</v>
      </c>
      <c r="O1111" s="58"/>
    </row>
    <row r="1112" spans="1:15" x14ac:dyDescent="0.3">
      <c r="A1112" s="60">
        <v>43480</v>
      </c>
      <c r="B1112" s="15">
        <f t="shared" si="155"/>
        <v>2019</v>
      </c>
      <c r="C1112" s="15">
        <f t="shared" si="156"/>
        <v>1</v>
      </c>
      <c r="D1112" s="15">
        <f t="shared" si="157"/>
        <v>3</v>
      </c>
      <c r="E1112" s="15">
        <f t="shared" si="158"/>
        <v>0</v>
      </c>
      <c r="F1112" s="15">
        <v>2306</v>
      </c>
      <c r="G1112" s="15">
        <v>0</v>
      </c>
      <c r="H1112" s="62">
        <f t="shared" si="159"/>
        <v>177.60707452703781</v>
      </c>
      <c r="I1112" s="62">
        <f t="shared" si="161"/>
        <v>175</v>
      </c>
      <c r="J1112" s="15">
        <f t="shared" si="153"/>
        <v>0</v>
      </c>
      <c r="K1112" s="15">
        <f t="shared" si="160"/>
        <v>0</v>
      </c>
      <c r="L1112" s="58">
        <f>'Luxjacky Assumptions Monthly'!$M$8*'Luxjacky Original'!G1112</f>
        <v>0</v>
      </c>
      <c r="M1112" s="58">
        <f>'Luxjacky Assumptions Monthly'!$M$6*'Luxjacky Assumptions Monthly'!$M$8*'Luxjacky Original'!F1112</f>
        <v>1153</v>
      </c>
      <c r="N1112" s="58">
        <f t="shared" si="154"/>
        <v>1153</v>
      </c>
      <c r="O1112" s="58"/>
    </row>
    <row r="1113" spans="1:15" x14ac:dyDescent="0.3">
      <c r="A1113" s="60">
        <v>43481</v>
      </c>
      <c r="B1113" s="15">
        <f t="shared" si="155"/>
        <v>2019</v>
      </c>
      <c r="C1113" s="15">
        <f t="shared" si="156"/>
        <v>1</v>
      </c>
      <c r="D1113" s="15">
        <f t="shared" si="157"/>
        <v>4</v>
      </c>
      <c r="E1113" s="15">
        <f t="shared" si="158"/>
        <v>0</v>
      </c>
      <c r="F1113" s="15">
        <v>2134</v>
      </c>
      <c r="G1113" s="15">
        <v>0</v>
      </c>
      <c r="H1113" s="62">
        <f t="shared" si="159"/>
        <v>166.97850511440615</v>
      </c>
      <c r="I1113" s="62">
        <f t="shared" si="161"/>
        <v>172</v>
      </c>
      <c r="J1113" s="15">
        <f t="shared" si="153"/>
        <v>0</v>
      </c>
      <c r="K1113" s="15">
        <f t="shared" si="160"/>
        <v>0</v>
      </c>
      <c r="L1113" s="58">
        <f>'Luxjacky Assumptions Monthly'!$M$8*'Luxjacky Original'!G1113</f>
        <v>0</v>
      </c>
      <c r="M1113" s="58">
        <f>'Luxjacky Assumptions Monthly'!$M$6*'Luxjacky Assumptions Monthly'!$M$8*'Luxjacky Original'!F1113</f>
        <v>1067</v>
      </c>
      <c r="N1113" s="58">
        <f t="shared" si="154"/>
        <v>1067</v>
      </c>
      <c r="O1113" s="58"/>
    </row>
    <row r="1114" spans="1:15" x14ac:dyDescent="0.3">
      <c r="A1114" s="60">
        <v>43482</v>
      </c>
      <c r="B1114" s="15">
        <f t="shared" si="155"/>
        <v>2019</v>
      </c>
      <c r="C1114" s="15">
        <f t="shared" si="156"/>
        <v>1</v>
      </c>
      <c r="D1114" s="15">
        <f t="shared" si="157"/>
        <v>5</v>
      </c>
      <c r="E1114" s="15">
        <f t="shared" si="158"/>
        <v>0</v>
      </c>
      <c r="F1114" s="15">
        <v>9109</v>
      </c>
      <c r="G1114" s="15">
        <v>7145</v>
      </c>
      <c r="H1114" s="62">
        <f t="shared" si="159"/>
        <v>147.7273286187488</v>
      </c>
      <c r="I1114" s="62">
        <f t="shared" si="161"/>
        <v>170</v>
      </c>
      <c r="J1114" s="15">
        <f t="shared" si="153"/>
        <v>1</v>
      </c>
      <c r="K1114" s="15">
        <f t="shared" si="160"/>
        <v>4000</v>
      </c>
      <c r="L1114" s="58">
        <f>'Luxjacky Assumptions Monthly'!$M$8*'Luxjacky Original'!G1114</f>
        <v>71450</v>
      </c>
      <c r="M1114" s="58">
        <f>'Luxjacky Assumptions Monthly'!$M$6*'Luxjacky Assumptions Monthly'!$M$8*'Luxjacky Original'!F1114</f>
        <v>4554.5</v>
      </c>
      <c r="N1114" s="58">
        <f t="shared" si="154"/>
        <v>80004.5</v>
      </c>
      <c r="O1114" s="58"/>
    </row>
    <row r="1115" spans="1:15" x14ac:dyDescent="0.3">
      <c r="A1115" s="60">
        <v>43483</v>
      </c>
      <c r="B1115" s="15">
        <f t="shared" si="155"/>
        <v>2019</v>
      </c>
      <c r="C1115" s="15">
        <f t="shared" si="156"/>
        <v>1</v>
      </c>
      <c r="D1115" s="15">
        <f t="shared" si="157"/>
        <v>6</v>
      </c>
      <c r="E1115" s="15">
        <f t="shared" si="158"/>
        <v>1</v>
      </c>
      <c r="F1115" s="15">
        <v>8948</v>
      </c>
      <c r="G1115" s="15">
        <v>0</v>
      </c>
      <c r="H1115" s="62">
        <f t="shared" si="159"/>
        <v>129.35559260467483</v>
      </c>
      <c r="I1115" s="62">
        <f t="shared" si="161"/>
        <v>161</v>
      </c>
      <c r="J1115" s="15">
        <f t="shared" si="153"/>
        <v>0</v>
      </c>
      <c r="K1115" s="15">
        <f t="shared" si="160"/>
        <v>0</v>
      </c>
      <c r="L1115" s="58">
        <f>'Luxjacky Assumptions Monthly'!$M$8*'Luxjacky Original'!G1115</f>
        <v>0</v>
      </c>
      <c r="M1115" s="58">
        <f>'Luxjacky Assumptions Monthly'!$M$6*'Luxjacky Assumptions Monthly'!$M$8*'Luxjacky Original'!F1115</f>
        <v>4474</v>
      </c>
      <c r="N1115" s="58">
        <f t="shared" si="154"/>
        <v>4474</v>
      </c>
      <c r="O1115" s="58"/>
    </row>
    <row r="1116" spans="1:15" x14ac:dyDescent="0.3">
      <c r="A1116" s="60">
        <v>43484</v>
      </c>
      <c r="B1116" s="15">
        <f t="shared" si="155"/>
        <v>2019</v>
      </c>
      <c r="C1116" s="15">
        <f t="shared" si="156"/>
        <v>1</v>
      </c>
      <c r="D1116" s="15">
        <f t="shared" si="157"/>
        <v>7</v>
      </c>
      <c r="E1116" s="15">
        <f t="shared" si="158"/>
        <v>1</v>
      </c>
      <c r="F1116" s="15">
        <v>8816</v>
      </c>
      <c r="G1116" s="15">
        <v>0</v>
      </c>
      <c r="H1116" s="62">
        <f t="shared" si="159"/>
        <v>91.43611419467446</v>
      </c>
      <c r="I1116" s="62">
        <f t="shared" si="161"/>
        <v>132</v>
      </c>
      <c r="J1116" s="15">
        <f t="shared" si="153"/>
        <v>0</v>
      </c>
      <c r="K1116" s="15">
        <f t="shared" si="160"/>
        <v>0</v>
      </c>
      <c r="L1116" s="58">
        <f>'Luxjacky Assumptions Monthly'!$M$8*'Luxjacky Original'!G1116</f>
        <v>0</v>
      </c>
      <c r="M1116" s="58">
        <f>'Luxjacky Assumptions Monthly'!$M$6*'Luxjacky Assumptions Monthly'!$M$8*'Luxjacky Original'!F1116</f>
        <v>4408</v>
      </c>
      <c r="N1116" s="58">
        <f t="shared" si="154"/>
        <v>4408</v>
      </c>
      <c r="O1116" s="58"/>
    </row>
    <row r="1117" spans="1:15" x14ac:dyDescent="0.3">
      <c r="A1117" s="60">
        <v>43485</v>
      </c>
      <c r="B1117" s="15">
        <f t="shared" si="155"/>
        <v>2019</v>
      </c>
      <c r="C1117" s="15">
        <f t="shared" si="156"/>
        <v>1</v>
      </c>
      <c r="D1117" s="15">
        <f t="shared" si="157"/>
        <v>1</v>
      </c>
      <c r="E1117" s="15">
        <f t="shared" si="158"/>
        <v>0</v>
      </c>
      <c r="F1117" s="15">
        <v>8725</v>
      </c>
      <c r="G1117" s="15">
        <v>0</v>
      </c>
      <c r="H1117" s="62">
        <f t="shared" si="159"/>
        <v>175.60000000000002</v>
      </c>
      <c r="I1117" s="62">
        <f t="shared" si="161"/>
        <v>91</v>
      </c>
      <c r="J1117" s="15">
        <f t="shared" ref="J1117:J1180" si="162">IF(G1117&gt;0,1,0)</f>
        <v>0</v>
      </c>
      <c r="K1117" s="15">
        <f t="shared" si="160"/>
        <v>0</v>
      </c>
      <c r="L1117" s="58">
        <f>'Luxjacky Assumptions Monthly'!$M$8*'Luxjacky Original'!G1117</f>
        <v>0</v>
      </c>
      <c r="M1117" s="58">
        <f>'Luxjacky Assumptions Monthly'!$M$6*'Luxjacky Assumptions Monthly'!$M$8*'Luxjacky Original'!F1117</f>
        <v>4362.5</v>
      </c>
      <c r="N1117" s="58">
        <f t="shared" ref="N1117:N1180" si="163">SUM(K1117:M1117)</f>
        <v>4362.5</v>
      </c>
      <c r="O1117" s="58"/>
    </row>
    <row r="1118" spans="1:15" x14ac:dyDescent="0.3">
      <c r="A1118" s="60">
        <v>43486</v>
      </c>
      <c r="B1118" s="15">
        <f t="shared" si="155"/>
        <v>2019</v>
      </c>
      <c r="C1118" s="15">
        <f t="shared" si="156"/>
        <v>1</v>
      </c>
      <c r="D1118" s="15">
        <f t="shared" si="157"/>
        <v>2</v>
      </c>
      <c r="E1118" s="15">
        <f t="shared" si="158"/>
        <v>0</v>
      </c>
      <c r="F1118" s="15">
        <v>8553</v>
      </c>
      <c r="G1118" s="15">
        <v>0</v>
      </c>
      <c r="H1118" s="62">
        <f t="shared" si="159"/>
        <v>180.21768224177637</v>
      </c>
      <c r="I1118" s="62">
        <f t="shared" si="161"/>
        <v>172</v>
      </c>
      <c r="J1118" s="15">
        <f t="shared" si="162"/>
        <v>0</v>
      </c>
      <c r="K1118" s="15">
        <f t="shared" si="160"/>
        <v>0</v>
      </c>
      <c r="L1118" s="58">
        <f>'Luxjacky Assumptions Monthly'!$M$8*'Luxjacky Original'!G1118</f>
        <v>0</v>
      </c>
      <c r="M1118" s="58">
        <f>'Luxjacky Assumptions Monthly'!$M$6*'Luxjacky Assumptions Monthly'!$M$8*'Luxjacky Original'!F1118</f>
        <v>4276.5</v>
      </c>
      <c r="N1118" s="58">
        <f t="shared" si="163"/>
        <v>4276.5</v>
      </c>
      <c r="O1118" s="58"/>
    </row>
    <row r="1119" spans="1:15" x14ac:dyDescent="0.3">
      <c r="A1119" s="60">
        <v>43487</v>
      </c>
      <c r="B1119" s="15">
        <f t="shared" si="155"/>
        <v>2019</v>
      </c>
      <c r="C1119" s="15">
        <f t="shared" si="156"/>
        <v>1</v>
      </c>
      <c r="D1119" s="15">
        <f t="shared" si="157"/>
        <v>3</v>
      </c>
      <c r="E1119" s="15">
        <f t="shared" si="158"/>
        <v>0</v>
      </c>
      <c r="F1119" s="15">
        <v>8377</v>
      </c>
      <c r="G1119" s="15">
        <v>0</v>
      </c>
      <c r="H1119" s="62">
        <f t="shared" si="159"/>
        <v>177.60707452703781</v>
      </c>
      <c r="I1119" s="62">
        <f t="shared" si="161"/>
        <v>176</v>
      </c>
      <c r="J1119" s="15">
        <f t="shared" si="162"/>
        <v>0</v>
      </c>
      <c r="K1119" s="15">
        <f t="shared" si="160"/>
        <v>0</v>
      </c>
      <c r="L1119" s="58">
        <f>'Luxjacky Assumptions Monthly'!$M$8*'Luxjacky Original'!G1119</f>
        <v>0</v>
      </c>
      <c r="M1119" s="58">
        <f>'Luxjacky Assumptions Monthly'!$M$6*'Luxjacky Assumptions Monthly'!$M$8*'Luxjacky Original'!F1119</f>
        <v>4188.5</v>
      </c>
      <c r="N1119" s="58">
        <f t="shared" si="163"/>
        <v>4188.5</v>
      </c>
      <c r="O1119" s="58"/>
    </row>
    <row r="1120" spans="1:15" x14ac:dyDescent="0.3">
      <c r="A1120" s="60">
        <v>43488</v>
      </c>
      <c r="B1120" s="15">
        <f t="shared" si="155"/>
        <v>2019</v>
      </c>
      <c r="C1120" s="15">
        <f t="shared" si="156"/>
        <v>1</v>
      </c>
      <c r="D1120" s="15">
        <f t="shared" si="157"/>
        <v>4</v>
      </c>
      <c r="E1120" s="15">
        <f t="shared" si="158"/>
        <v>0</v>
      </c>
      <c r="F1120" s="15">
        <v>8192</v>
      </c>
      <c r="G1120" s="15">
        <v>0</v>
      </c>
      <c r="H1120" s="62">
        <f t="shared" si="159"/>
        <v>166.97850511440615</v>
      </c>
      <c r="I1120" s="62">
        <f t="shared" si="161"/>
        <v>185</v>
      </c>
      <c r="J1120" s="15">
        <f t="shared" si="162"/>
        <v>0</v>
      </c>
      <c r="K1120" s="15">
        <f t="shared" si="160"/>
        <v>0</v>
      </c>
      <c r="L1120" s="58">
        <f>'Luxjacky Assumptions Monthly'!$M$8*'Luxjacky Original'!G1120</f>
        <v>0</v>
      </c>
      <c r="M1120" s="58">
        <f>'Luxjacky Assumptions Monthly'!$M$6*'Luxjacky Assumptions Monthly'!$M$8*'Luxjacky Original'!F1120</f>
        <v>4096</v>
      </c>
      <c r="N1120" s="58">
        <f t="shared" si="163"/>
        <v>4096</v>
      </c>
      <c r="O1120" s="58"/>
    </row>
    <row r="1121" spans="1:15" x14ac:dyDescent="0.3">
      <c r="A1121" s="60">
        <v>43489</v>
      </c>
      <c r="B1121" s="15">
        <f t="shared" si="155"/>
        <v>2019</v>
      </c>
      <c r="C1121" s="15">
        <f t="shared" si="156"/>
        <v>1</v>
      </c>
      <c r="D1121" s="15">
        <f t="shared" si="157"/>
        <v>5</v>
      </c>
      <c r="E1121" s="15">
        <f t="shared" si="158"/>
        <v>0</v>
      </c>
      <c r="F1121" s="15">
        <v>8030</v>
      </c>
      <c r="G1121" s="15">
        <v>0</v>
      </c>
      <c r="H1121" s="62">
        <f t="shared" si="159"/>
        <v>147.7273286187488</v>
      </c>
      <c r="I1121" s="62">
        <f t="shared" si="161"/>
        <v>162</v>
      </c>
      <c r="J1121" s="15">
        <f t="shared" si="162"/>
        <v>0</v>
      </c>
      <c r="K1121" s="15">
        <f t="shared" si="160"/>
        <v>0</v>
      </c>
      <c r="L1121" s="58">
        <f>'Luxjacky Assumptions Monthly'!$M$8*'Luxjacky Original'!G1121</f>
        <v>0</v>
      </c>
      <c r="M1121" s="58">
        <f>'Luxjacky Assumptions Monthly'!$M$6*'Luxjacky Assumptions Monthly'!$M$8*'Luxjacky Original'!F1121</f>
        <v>4015</v>
      </c>
      <c r="N1121" s="58">
        <f t="shared" si="163"/>
        <v>4015</v>
      </c>
      <c r="O1121" s="58"/>
    </row>
    <row r="1122" spans="1:15" x14ac:dyDescent="0.3">
      <c r="A1122" s="60">
        <v>43490</v>
      </c>
      <c r="B1122" s="15">
        <f t="shared" si="155"/>
        <v>2019</v>
      </c>
      <c r="C1122" s="15">
        <f t="shared" si="156"/>
        <v>1</v>
      </c>
      <c r="D1122" s="15">
        <f t="shared" si="157"/>
        <v>6</v>
      </c>
      <c r="E1122" s="15">
        <f t="shared" si="158"/>
        <v>1</v>
      </c>
      <c r="F1122" s="15">
        <v>7869</v>
      </c>
      <c r="G1122" s="15">
        <v>0</v>
      </c>
      <c r="H1122" s="62">
        <f t="shared" si="159"/>
        <v>129.35559260467483</v>
      </c>
      <c r="I1122" s="62">
        <f t="shared" si="161"/>
        <v>161</v>
      </c>
      <c r="J1122" s="15">
        <f t="shared" si="162"/>
        <v>0</v>
      </c>
      <c r="K1122" s="15">
        <f t="shared" si="160"/>
        <v>0</v>
      </c>
      <c r="L1122" s="58">
        <f>'Luxjacky Assumptions Monthly'!$M$8*'Luxjacky Original'!G1122</f>
        <v>0</v>
      </c>
      <c r="M1122" s="58">
        <f>'Luxjacky Assumptions Monthly'!$M$6*'Luxjacky Assumptions Monthly'!$M$8*'Luxjacky Original'!F1122</f>
        <v>3934.5</v>
      </c>
      <c r="N1122" s="58">
        <f t="shared" si="163"/>
        <v>3934.5</v>
      </c>
      <c r="O1122" s="58"/>
    </row>
    <row r="1123" spans="1:15" x14ac:dyDescent="0.3">
      <c r="A1123" s="60">
        <v>43491</v>
      </c>
      <c r="B1123" s="15">
        <f t="shared" si="155"/>
        <v>2019</v>
      </c>
      <c r="C1123" s="15">
        <f t="shared" si="156"/>
        <v>1</v>
      </c>
      <c r="D1123" s="15">
        <f t="shared" si="157"/>
        <v>7</v>
      </c>
      <c r="E1123" s="15">
        <f t="shared" si="158"/>
        <v>1</v>
      </c>
      <c r="F1123" s="15">
        <v>7746</v>
      </c>
      <c r="G1123" s="15">
        <v>0</v>
      </c>
      <c r="H1123" s="62">
        <f t="shared" si="159"/>
        <v>91.43611419467446</v>
      </c>
      <c r="I1123" s="62">
        <f t="shared" si="161"/>
        <v>123</v>
      </c>
      <c r="J1123" s="15">
        <f t="shared" si="162"/>
        <v>0</v>
      </c>
      <c r="K1123" s="15">
        <f t="shared" si="160"/>
        <v>0</v>
      </c>
      <c r="L1123" s="58">
        <f>'Luxjacky Assumptions Monthly'!$M$8*'Luxjacky Original'!G1123</f>
        <v>0</v>
      </c>
      <c r="M1123" s="58">
        <f>'Luxjacky Assumptions Monthly'!$M$6*'Luxjacky Assumptions Monthly'!$M$8*'Luxjacky Original'!F1123</f>
        <v>3873</v>
      </c>
      <c r="N1123" s="58">
        <f t="shared" si="163"/>
        <v>3873</v>
      </c>
      <c r="O1123" s="58"/>
    </row>
    <row r="1124" spans="1:15" x14ac:dyDescent="0.3">
      <c r="A1124" s="60">
        <v>43492</v>
      </c>
      <c r="B1124" s="15">
        <f t="shared" si="155"/>
        <v>2019</v>
      </c>
      <c r="C1124" s="15">
        <f t="shared" si="156"/>
        <v>1</v>
      </c>
      <c r="D1124" s="15">
        <f t="shared" si="157"/>
        <v>1</v>
      </c>
      <c r="E1124" s="15">
        <f t="shared" si="158"/>
        <v>0</v>
      </c>
      <c r="F1124" s="15">
        <v>7663</v>
      </c>
      <c r="G1124" s="15">
        <v>0</v>
      </c>
      <c r="H1124" s="62">
        <f t="shared" si="159"/>
        <v>175.60000000000002</v>
      </c>
      <c r="I1124" s="62">
        <f t="shared" si="161"/>
        <v>83</v>
      </c>
      <c r="J1124" s="15">
        <f t="shared" si="162"/>
        <v>0</v>
      </c>
      <c r="K1124" s="15">
        <f t="shared" si="160"/>
        <v>0</v>
      </c>
      <c r="L1124" s="58">
        <f>'Luxjacky Assumptions Monthly'!$M$8*'Luxjacky Original'!G1124</f>
        <v>0</v>
      </c>
      <c r="M1124" s="58">
        <f>'Luxjacky Assumptions Monthly'!$M$6*'Luxjacky Assumptions Monthly'!$M$8*'Luxjacky Original'!F1124</f>
        <v>3831.5</v>
      </c>
      <c r="N1124" s="58">
        <f t="shared" si="163"/>
        <v>3831.5</v>
      </c>
      <c r="O1124" s="58"/>
    </row>
    <row r="1125" spans="1:15" x14ac:dyDescent="0.3">
      <c r="A1125" s="60">
        <v>43493</v>
      </c>
      <c r="B1125" s="15">
        <f t="shared" si="155"/>
        <v>2019</v>
      </c>
      <c r="C1125" s="15">
        <f t="shared" si="156"/>
        <v>1</v>
      </c>
      <c r="D1125" s="15">
        <f t="shared" si="157"/>
        <v>2</v>
      </c>
      <c r="E1125" s="15">
        <f t="shared" si="158"/>
        <v>0</v>
      </c>
      <c r="F1125" s="15">
        <v>7482</v>
      </c>
      <c r="G1125" s="15">
        <v>0</v>
      </c>
      <c r="H1125" s="62">
        <f t="shared" si="159"/>
        <v>180.21768224177637</v>
      </c>
      <c r="I1125" s="62">
        <f t="shared" si="161"/>
        <v>181</v>
      </c>
      <c r="J1125" s="15">
        <f t="shared" si="162"/>
        <v>0</v>
      </c>
      <c r="K1125" s="15">
        <f t="shared" si="160"/>
        <v>0</v>
      </c>
      <c r="L1125" s="58">
        <f>'Luxjacky Assumptions Monthly'!$M$8*'Luxjacky Original'!G1125</f>
        <v>0</v>
      </c>
      <c r="M1125" s="58">
        <f>'Luxjacky Assumptions Monthly'!$M$6*'Luxjacky Assumptions Monthly'!$M$8*'Luxjacky Original'!F1125</f>
        <v>3741</v>
      </c>
      <c r="N1125" s="58">
        <f t="shared" si="163"/>
        <v>3741</v>
      </c>
      <c r="O1125" s="58"/>
    </row>
    <row r="1126" spans="1:15" x14ac:dyDescent="0.3">
      <c r="A1126" s="60">
        <v>43494</v>
      </c>
      <c r="B1126" s="15">
        <f t="shared" si="155"/>
        <v>2019</v>
      </c>
      <c r="C1126" s="15">
        <f t="shared" si="156"/>
        <v>1</v>
      </c>
      <c r="D1126" s="15">
        <f t="shared" si="157"/>
        <v>3</v>
      </c>
      <c r="E1126" s="15">
        <f t="shared" si="158"/>
        <v>0</v>
      </c>
      <c r="F1126" s="15">
        <v>7301</v>
      </c>
      <c r="G1126" s="15">
        <v>0</v>
      </c>
      <c r="H1126" s="62">
        <f t="shared" si="159"/>
        <v>177.60707452703781</v>
      </c>
      <c r="I1126" s="62">
        <f t="shared" si="161"/>
        <v>181</v>
      </c>
      <c r="J1126" s="15">
        <f t="shared" si="162"/>
        <v>0</v>
      </c>
      <c r="K1126" s="15">
        <f t="shared" si="160"/>
        <v>0</v>
      </c>
      <c r="L1126" s="58">
        <f>'Luxjacky Assumptions Monthly'!$M$8*'Luxjacky Original'!G1126</f>
        <v>0</v>
      </c>
      <c r="M1126" s="58">
        <f>'Luxjacky Assumptions Monthly'!$M$6*'Luxjacky Assumptions Monthly'!$M$8*'Luxjacky Original'!F1126</f>
        <v>3650.5</v>
      </c>
      <c r="N1126" s="58">
        <f t="shared" si="163"/>
        <v>3650.5</v>
      </c>
      <c r="O1126" s="58"/>
    </row>
    <row r="1127" spans="1:15" x14ac:dyDescent="0.3">
      <c r="A1127" s="60">
        <v>43495</v>
      </c>
      <c r="B1127" s="15">
        <f t="shared" si="155"/>
        <v>2019</v>
      </c>
      <c r="C1127" s="15">
        <f t="shared" si="156"/>
        <v>1</v>
      </c>
      <c r="D1127" s="15">
        <f t="shared" si="157"/>
        <v>4</v>
      </c>
      <c r="E1127" s="15">
        <f t="shared" si="158"/>
        <v>0</v>
      </c>
      <c r="F1127" s="15">
        <v>7127</v>
      </c>
      <c r="G1127" s="15">
        <v>0</v>
      </c>
      <c r="H1127" s="62">
        <f t="shared" si="159"/>
        <v>166.97850511440615</v>
      </c>
      <c r="I1127" s="62">
        <f t="shared" si="161"/>
        <v>174</v>
      </c>
      <c r="J1127" s="15">
        <f t="shared" si="162"/>
        <v>0</v>
      </c>
      <c r="K1127" s="15">
        <f t="shared" si="160"/>
        <v>0</v>
      </c>
      <c r="L1127" s="58">
        <f>'Luxjacky Assumptions Monthly'!$M$8*'Luxjacky Original'!G1127</f>
        <v>0</v>
      </c>
      <c r="M1127" s="58">
        <f>'Luxjacky Assumptions Monthly'!$M$6*'Luxjacky Assumptions Monthly'!$M$8*'Luxjacky Original'!F1127</f>
        <v>3563.5</v>
      </c>
      <c r="N1127" s="58">
        <f t="shared" si="163"/>
        <v>3563.5</v>
      </c>
      <c r="O1127" s="58"/>
    </row>
    <row r="1128" spans="1:15" x14ac:dyDescent="0.3">
      <c r="A1128" s="60">
        <v>43496</v>
      </c>
      <c r="B1128" s="15">
        <f t="shared" si="155"/>
        <v>2019</v>
      </c>
      <c r="C1128" s="15">
        <f t="shared" si="156"/>
        <v>1</v>
      </c>
      <c r="D1128" s="15">
        <f t="shared" si="157"/>
        <v>5</v>
      </c>
      <c r="E1128" s="15">
        <f t="shared" si="158"/>
        <v>0</v>
      </c>
      <c r="F1128" s="15">
        <v>6957</v>
      </c>
      <c r="G1128" s="15">
        <v>0</v>
      </c>
      <c r="H1128" s="62">
        <f t="shared" si="159"/>
        <v>147.7273286187488</v>
      </c>
      <c r="I1128" s="62">
        <f t="shared" si="161"/>
        <v>170</v>
      </c>
      <c r="J1128" s="15">
        <f t="shared" si="162"/>
        <v>0</v>
      </c>
      <c r="K1128" s="15">
        <f t="shared" si="160"/>
        <v>0</v>
      </c>
      <c r="L1128" s="58">
        <f>'Luxjacky Assumptions Monthly'!$M$8*'Luxjacky Original'!G1128</f>
        <v>0</v>
      </c>
      <c r="M1128" s="58">
        <f>'Luxjacky Assumptions Monthly'!$M$6*'Luxjacky Assumptions Monthly'!$M$8*'Luxjacky Original'!F1128</f>
        <v>3478.5</v>
      </c>
      <c r="N1128" s="58">
        <f t="shared" si="163"/>
        <v>3478.5</v>
      </c>
      <c r="O1128" s="58"/>
    </row>
    <row r="1129" spans="1:15" x14ac:dyDescent="0.3">
      <c r="A1129" s="60">
        <v>43497</v>
      </c>
      <c r="B1129" s="15">
        <f t="shared" si="155"/>
        <v>2019</v>
      </c>
      <c r="C1129" s="15">
        <f t="shared" si="156"/>
        <v>2</v>
      </c>
      <c r="D1129" s="15">
        <f t="shared" si="157"/>
        <v>6</v>
      </c>
      <c r="E1129" s="15">
        <f t="shared" si="158"/>
        <v>1</v>
      </c>
      <c r="F1129" s="15">
        <v>6790</v>
      </c>
      <c r="G1129" s="15">
        <v>0</v>
      </c>
      <c r="H1129" s="62">
        <f t="shared" si="159"/>
        <v>132.76455675721198</v>
      </c>
      <c r="I1129" s="62">
        <f t="shared" si="161"/>
        <v>167</v>
      </c>
      <c r="J1129" s="15">
        <f t="shared" si="162"/>
        <v>0</v>
      </c>
      <c r="K1129" s="15">
        <f t="shared" si="160"/>
        <v>0</v>
      </c>
      <c r="L1129" s="58">
        <f>'Luxjacky Assumptions Monthly'!$M$8*'Luxjacky Original'!G1129</f>
        <v>0</v>
      </c>
      <c r="M1129" s="58">
        <f>'Luxjacky Assumptions Monthly'!$M$6*'Luxjacky Assumptions Monthly'!$M$8*'Luxjacky Original'!F1129</f>
        <v>3395</v>
      </c>
      <c r="N1129" s="58">
        <f t="shared" si="163"/>
        <v>3395</v>
      </c>
      <c r="O1129" s="58"/>
    </row>
    <row r="1130" spans="1:15" x14ac:dyDescent="0.3">
      <c r="A1130" s="60">
        <v>43498</v>
      </c>
      <c r="B1130" s="15">
        <f t="shared" si="155"/>
        <v>2019</v>
      </c>
      <c r="C1130" s="15">
        <f t="shared" si="156"/>
        <v>2</v>
      </c>
      <c r="D1130" s="15">
        <f t="shared" si="157"/>
        <v>7</v>
      </c>
      <c r="E1130" s="15">
        <f t="shared" si="158"/>
        <v>1</v>
      </c>
      <c r="F1130" s="15">
        <v>6645</v>
      </c>
      <c r="G1130" s="15">
        <v>0</v>
      </c>
      <c r="H1130" s="62">
        <f t="shared" si="159"/>
        <v>94.845078347211597</v>
      </c>
      <c r="I1130" s="62">
        <f t="shared" si="161"/>
        <v>145</v>
      </c>
      <c r="J1130" s="15">
        <f t="shared" si="162"/>
        <v>0</v>
      </c>
      <c r="K1130" s="15">
        <f t="shared" si="160"/>
        <v>0</v>
      </c>
      <c r="L1130" s="58">
        <f>'Luxjacky Assumptions Monthly'!$M$8*'Luxjacky Original'!G1130</f>
        <v>0</v>
      </c>
      <c r="M1130" s="58">
        <f>'Luxjacky Assumptions Monthly'!$M$6*'Luxjacky Assumptions Monthly'!$M$8*'Luxjacky Original'!F1130</f>
        <v>3322.5</v>
      </c>
      <c r="N1130" s="58">
        <f t="shared" si="163"/>
        <v>3322.5</v>
      </c>
      <c r="O1130" s="58"/>
    </row>
    <row r="1131" spans="1:15" x14ac:dyDescent="0.3">
      <c r="A1131" s="60">
        <v>43499</v>
      </c>
      <c r="B1131" s="15">
        <f t="shared" si="155"/>
        <v>2019</v>
      </c>
      <c r="C1131" s="15">
        <f t="shared" si="156"/>
        <v>2</v>
      </c>
      <c r="D1131" s="15">
        <f t="shared" si="157"/>
        <v>1</v>
      </c>
      <c r="E1131" s="15">
        <f t="shared" si="158"/>
        <v>0</v>
      </c>
      <c r="F1131" s="15">
        <v>6555</v>
      </c>
      <c r="G1131" s="15">
        <v>0</v>
      </c>
      <c r="H1131" s="62">
        <f t="shared" si="159"/>
        <v>179.00896415253717</v>
      </c>
      <c r="I1131" s="62">
        <f t="shared" si="161"/>
        <v>90</v>
      </c>
      <c r="J1131" s="15">
        <f t="shared" si="162"/>
        <v>0</v>
      </c>
      <c r="K1131" s="15">
        <f t="shared" si="160"/>
        <v>0</v>
      </c>
      <c r="L1131" s="58">
        <f>'Luxjacky Assumptions Monthly'!$M$8*'Luxjacky Original'!G1131</f>
        <v>0</v>
      </c>
      <c r="M1131" s="58">
        <f>'Luxjacky Assumptions Monthly'!$M$6*'Luxjacky Assumptions Monthly'!$M$8*'Luxjacky Original'!F1131</f>
        <v>3277.5</v>
      </c>
      <c r="N1131" s="58">
        <f t="shared" si="163"/>
        <v>3277.5</v>
      </c>
      <c r="O1131" s="58"/>
    </row>
    <row r="1132" spans="1:15" x14ac:dyDescent="0.3">
      <c r="A1132" s="60">
        <v>43500</v>
      </c>
      <c r="B1132" s="15">
        <f t="shared" si="155"/>
        <v>2019</v>
      </c>
      <c r="C1132" s="15">
        <f t="shared" si="156"/>
        <v>2</v>
      </c>
      <c r="D1132" s="15">
        <f t="shared" si="157"/>
        <v>2</v>
      </c>
      <c r="E1132" s="15">
        <f t="shared" si="158"/>
        <v>0</v>
      </c>
      <c r="F1132" s="15">
        <v>6378</v>
      </c>
      <c r="G1132" s="15">
        <v>0</v>
      </c>
      <c r="H1132" s="62">
        <f t="shared" si="159"/>
        <v>183.62664639431352</v>
      </c>
      <c r="I1132" s="62">
        <f t="shared" si="161"/>
        <v>177</v>
      </c>
      <c r="J1132" s="15">
        <f t="shared" si="162"/>
        <v>0</v>
      </c>
      <c r="K1132" s="15">
        <f t="shared" si="160"/>
        <v>0</v>
      </c>
      <c r="L1132" s="58">
        <f>'Luxjacky Assumptions Monthly'!$M$8*'Luxjacky Original'!G1132</f>
        <v>0</v>
      </c>
      <c r="M1132" s="58">
        <f>'Luxjacky Assumptions Monthly'!$M$6*'Luxjacky Assumptions Monthly'!$M$8*'Luxjacky Original'!F1132</f>
        <v>3189</v>
      </c>
      <c r="N1132" s="58">
        <f t="shared" si="163"/>
        <v>3189</v>
      </c>
      <c r="O1132" s="58"/>
    </row>
    <row r="1133" spans="1:15" x14ac:dyDescent="0.3">
      <c r="A1133" s="60">
        <v>43501</v>
      </c>
      <c r="B1133" s="15">
        <f t="shared" si="155"/>
        <v>2019</v>
      </c>
      <c r="C1133" s="15">
        <f t="shared" si="156"/>
        <v>2</v>
      </c>
      <c r="D1133" s="15">
        <f t="shared" si="157"/>
        <v>3</v>
      </c>
      <c r="E1133" s="15">
        <f t="shared" si="158"/>
        <v>0</v>
      </c>
      <c r="F1133" s="15">
        <v>6193</v>
      </c>
      <c r="G1133" s="15">
        <v>0</v>
      </c>
      <c r="H1133" s="62">
        <f t="shared" si="159"/>
        <v>181.01603867957496</v>
      </c>
      <c r="I1133" s="62">
        <f t="shared" si="161"/>
        <v>185</v>
      </c>
      <c r="J1133" s="15">
        <f t="shared" si="162"/>
        <v>0</v>
      </c>
      <c r="K1133" s="15">
        <f t="shared" si="160"/>
        <v>0</v>
      </c>
      <c r="L1133" s="58">
        <f>'Luxjacky Assumptions Monthly'!$M$8*'Luxjacky Original'!G1133</f>
        <v>0</v>
      </c>
      <c r="M1133" s="58">
        <f>'Luxjacky Assumptions Monthly'!$M$6*'Luxjacky Assumptions Monthly'!$M$8*'Luxjacky Original'!F1133</f>
        <v>3096.5</v>
      </c>
      <c r="N1133" s="58">
        <f t="shared" si="163"/>
        <v>3096.5</v>
      </c>
      <c r="O1133" s="58"/>
    </row>
    <row r="1134" spans="1:15" x14ac:dyDescent="0.3">
      <c r="A1134" s="60">
        <v>43502</v>
      </c>
      <c r="B1134" s="15">
        <f t="shared" si="155"/>
        <v>2019</v>
      </c>
      <c r="C1134" s="15">
        <f t="shared" si="156"/>
        <v>2</v>
      </c>
      <c r="D1134" s="15">
        <f t="shared" si="157"/>
        <v>4</v>
      </c>
      <c r="E1134" s="15">
        <f t="shared" si="158"/>
        <v>0</v>
      </c>
      <c r="F1134" s="15">
        <v>6002</v>
      </c>
      <c r="G1134" s="15">
        <v>0</v>
      </c>
      <c r="H1134" s="62">
        <f t="shared" si="159"/>
        <v>170.3874692669433</v>
      </c>
      <c r="I1134" s="62">
        <f t="shared" si="161"/>
        <v>191</v>
      </c>
      <c r="J1134" s="15">
        <f t="shared" si="162"/>
        <v>0</v>
      </c>
      <c r="K1134" s="15">
        <f t="shared" si="160"/>
        <v>0</v>
      </c>
      <c r="L1134" s="58">
        <f>'Luxjacky Assumptions Monthly'!$M$8*'Luxjacky Original'!G1134</f>
        <v>0</v>
      </c>
      <c r="M1134" s="58">
        <f>'Luxjacky Assumptions Monthly'!$M$6*'Luxjacky Assumptions Monthly'!$M$8*'Luxjacky Original'!F1134</f>
        <v>3001</v>
      </c>
      <c r="N1134" s="58">
        <f t="shared" si="163"/>
        <v>3001</v>
      </c>
      <c r="O1134" s="58"/>
    </row>
    <row r="1135" spans="1:15" x14ac:dyDescent="0.3">
      <c r="A1135" s="60">
        <v>43503</v>
      </c>
      <c r="B1135" s="15">
        <f t="shared" si="155"/>
        <v>2019</v>
      </c>
      <c r="C1135" s="15">
        <f t="shared" si="156"/>
        <v>2</v>
      </c>
      <c r="D1135" s="15">
        <f t="shared" si="157"/>
        <v>5</v>
      </c>
      <c r="E1135" s="15">
        <f t="shared" si="158"/>
        <v>0</v>
      </c>
      <c r="F1135" s="15">
        <v>5825</v>
      </c>
      <c r="G1135" s="15">
        <v>0</v>
      </c>
      <c r="H1135" s="62">
        <f t="shared" si="159"/>
        <v>151.13629277128595</v>
      </c>
      <c r="I1135" s="62">
        <f t="shared" si="161"/>
        <v>177</v>
      </c>
      <c r="J1135" s="15">
        <f t="shared" si="162"/>
        <v>0</v>
      </c>
      <c r="K1135" s="15">
        <f t="shared" si="160"/>
        <v>0</v>
      </c>
      <c r="L1135" s="58">
        <f>'Luxjacky Assumptions Monthly'!$M$8*'Luxjacky Original'!G1135</f>
        <v>0</v>
      </c>
      <c r="M1135" s="58">
        <f>'Luxjacky Assumptions Monthly'!$M$6*'Luxjacky Assumptions Monthly'!$M$8*'Luxjacky Original'!F1135</f>
        <v>2912.5</v>
      </c>
      <c r="N1135" s="58">
        <f t="shared" si="163"/>
        <v>2912.5</v>
      </c>
      <c r="O1135" s="58"/>
    </row>
    <row r="1136" spans="1:15" x14ac:dyDescent="0.3">
      <c r="A1136" s="60">
        <v>43504</v>
      </c>
      <c r="B1136" s="15">
        <f t="shared" si="155"/>
        <v>2019</v>
      </c>
      <c r="C1136" s="15">
        <f t="shared" si="156"/>
        <v>2</v>
      </c>
      <c r="D1136" s="15">
        <f t="shared" si="157"/>
        <v>6</v>
      </c>
      <c r="E1136" s="15">
        <f t="shared" si="158"/>
        <v>1</v>
      </c>
      <c r="F1136" s="15">
        <v>5678</v>
      </c>
      <c r="G1136" s="15">
        <v>0</v>
      </c>
      <c r="H1136" s="62">
        <f t="shared" si="159"/>
        <v>132.76455675721198</v>
      </c>
      <c r="I1136" s="62">
        <f t="shared" si="161"/>
        <v>147</v>
      </c>
      <c r="J1136" s="15">
        <f t="shared" si="162"/>
        <v>0</v>
      </c>
      <c r="K1136" s="15">
        <f t="shared" si="160"/>
        <v>0</v>
      </c>
      <c r="L1136" s="58">
        <f>'Luxjacky Assumptions Monthly'!$M$8*'Luxjacky Original'!G1136</f>
        <v>0</v>
      </c>
      <c r="M1136" s="58">
        <f>'Luxjacky Assumptions Monthly'!$M$6*'Luxjacky Assumptions Monthly'!$M$8*'Luxjacky Original'!F1136</f>
        <v>2839</v>
      </c>
      <c r="N1136" s="58">
        <f t="shared" si="163"/>
        <v>2839</v>
      </c>
      <c r="O1136" s="58"/>
    </row>
    <row r="1137" spans="1:15" x14ac:dyDescent="0.3">
      <c r="A1137" s="60">
        <v>43505</v>
      </c>
      <c r="B1137" s="15">
        <f t="shared" si="155"/>
        <v>2019</v>
      </c>
      <c r="C1137" s="15">
        <f t="shared" si="156"/>
        <v>2</v>
      </c>
      <c r="D1137" s="15">
        <f t="shared" si="157"/>
        <v>7</v>
      </c>
      <c r="E1137" s="15">
        <f t="shared" si="158"/>
        <v>1</v>
      </c>
      <c r="F1137" s="15">
        <v>5547</v>
      </c>
      <c r="G1137" s="15">
        <v>0</v>
      </c>
      <c r="H1137" s="62">
        <f t="shared" si="159"/>
        <v>94.845078347211597</v>
      </c>
      <c r="I1137" s="62">
        <f t="shared" si="161"/>
        <v>131</v>
      </c>
      <c r="J1137" s="15">
        <f t="shared" si="162"/>
        <v>0</v>
      </c>
      <c r="K1137" s="15">
        <f t="shared" si="160"/>
        <v>0</v>
      </c>
      <c r="L1137" s="58">
        <f>'Luxjacky Assumptions Monthly'!$M$8*'Luxjacky Original'!G1137</f>
        <v>0</v>
      </c>
      <c r="M1137" s="58">
        <f>'Luxjacky Assumptions Monthly'!$M$6*'Luxjacky Assumptions Monthly'!$M$8*'Luxjacky Original'!F1137</f>
        <v>2773.5</v>
      </c>
      <c r="N1137" s="58">
        <f t="shared" si="163"/>
        <v>2773.5</v>
      </c>
      <c r="O1137" s="58"/>
    </row>
    <row r="1138" spans="1:15" x14ac:dyDescent="0.3">
      <c r="A1138" s="60">
        <v>43506</v>
      </c>
      <c r="B1138" s="15">
        <f t="shared" si="155"/>
        <v>2019</v>
      </c>
      <c r="C1138" s="15">
        <f t="shared" si="156"/>
        <v>2</v>
      </c>
      <c r="D1138" s="15">
        <f t="shared" si="157"/>
        <v>1</v>
      </c>
      <c r="E1138" s="15">
        <f t="shared" si="158"/>
        <v>0</v>
      </c>
      <c r="F1138" s="15">
        <v>5450</v>
      </c>
      <c r="G1138" s="15">
        <v>0</v>
      </c>
      <c r="H1138" s="62">
        <f t="shared" si="159"/>
        <v>179.00896415253717</v>
      </c>
      <c r="I1138" s="62">
        <f t="shared" si="161"/>
        <v>97</v>
      </c>
      <c r="J1138" s="15">
        <f t="shared" si="162"/>
        <v>0</v>
      </c>
      <c r="K1138" s="15">
        <f t="shared" si="160"/>
        <v>0</v>
      </c>
      <c r="L1138" s="58">
        <f>'Luxjacky Assumptions Monthly'!$M$8*'Luxjacky Original'!G1138</f>
        <v>0</v>
      </c>
      <c r="M1138" s="58">
        <f>'Luxjacky Assumptions Monthly'!$M$6*'Luxjacky Assumptions Monthly'!$M$8*'Luxjacky Original'!F1138</f>
        <v>2725</v>
      </c>
      <c r="N1138" s="58">
        <f t="shared" si="163"/>
        <v>2725</v>
      </c>
      <c r="O1138" s="58"/>
    </row>
    <row r="1139" spans="1:15" x14ac:dyDescent="0.3">
      <c r="A1139" s="60">
        <v>43507</v>
      </c>
      <c r="B1139" s="15">
        <f t="shared" si="155"/>
        <v>2019</v>
      </c>
      <c r="C1139" s="15">
        <f t="shared" si="156"/>
        <v>2</v>
      </c>
      <c r="D1139" s="15">
        <f t="shared" si="157"/>
        <v>2</v>
      </c>
      <c r="E1139" s="15">
        <f t="shared" si="158"/>
        <v>0</v>
      </c>
      <c r="F1139" s="15">
        <v>5262</v>
      </c>
      <c r="G1139" s="15">
        <v>0</v>
      </c>
      <c r="H1139" s="62">
        <f t="shared" si="159"/>
        <v>183.62664639431352</v>
      </c>
      <c r="I1139" s="62">
        <f t="shared" si="161"/>
        <v>188</v>
      </c>
      <c r="J1139" s="15">
        <f t="shared" si="162"/>
        <v>0</v>
      </c>
      <c r="K1139" s="15">
        <f t="shared" si="160"/>
        <v>0</v>
      </c>
      <c r="L1139" s="58">
        <f>'Luxjacky Assumptions Monthly'!$M$8*'Luxjacky Original'!G1139</f>
        <v>0</v>
      </c>
      <c r="M1139" s="58">
        <f>'Luxjacky Assumptions Monthly'!$M$6*'Luxjacky Assumptions Monthly'!$M$8*'Luxjacky Original'!F1139</f>
        <v>2631</v>
      </c>
      <c r="N1139" s="58">
        <f t="shared" si="163"/>
        <v>2631</v>
      </c>
      <c r="O1139" s="58"/>
    </row>
    <row r="1140" spans="1:15" x14ac:dyDescent="0.3">
      <c r="A1140" s="60">
        <v>43508</v>
      </c>
      <c r="B1140" s="15">
        <f t="shared" si="155"/>
        <v>2019</v>
      </c>
      <c r="C1140" s="15">
        <f t="shared" si="156"/>
        <v>2</v>
      </c>
      <c r="D1140" s="15">
        <f t="shared" si="157"/>
        <v>3</v>
      </c>
      <c r="E1140" s="15">
        <f t="shared" si="158"/>
        <v>0</v>
      </c>
      <c r="F1140" s="15">
        <v>5065</v>
      </c>
      <c r="G1140" s="15">
        <v>0</v>
      </c>
      <c r="H1140" s="62">
        <f t="shared" si="159"/>
        <v>181.01603867957496</v>
      </c>
      <c r="I1140" s="62">
        <f t="shared" si="161"/>
        <v>197</v>
      </c>
      <c r="J1140" s="15">
        <f t="shared" si="162"/>
        <v>0</v>
      </c>
      <c r="K1140" s="15">
        <f t="shared" si="160"/>
        <v>0</v>
      </c>
      <c r="L1140" s="58">
        <f>'Luxjacky Assumptions Monthly'!$M$8*'Luxjacky Original'!G1140</f>
        <v>0</v>
      </c>
      <c r="M1140" s="58">
        <f>'Luxjacky Assumptions Monthly'!$M$6*'Luxjacky Assumptions Monthly'!$M$8*'Luxjacky Original'!F1140</f>
        <v>2532.5</v>
      </c>
      <c r="N1140" s="58">
        <f t="shared" si="163"/>
        <v>2532.5</v>
      </c>
      <c r="O1140" s="58"/>
    </row>
    <row r="1141" spans="1:15" x14ac:dyDescent="0.3">
      <c r="A1141" s="60">
        <v>43509</v>
      </c>
      <c r="B1141" s="15">
        <f t="shared" si="155"/>
        <v>2019</v>
      </c>
      <c r="C1141" s="15">
        <f t="shared" si="156"/>
        <v>2</v>
      </c>
      <c r="D1141" s="15">
        <f t="shared" si="157"/>
        <v>4</v>
      </c>
      <c r="E1141" s="15">
        <f t="shared" si="158"/>
        <v>0</v>
      </c>
      <c r="F1141" s="15">
        <v>4885</v>
      </c>
      <c r="G1141" s="15">
        <v>0</v>
      </c>
      <c r="H1141" s="62">
        <f t="shared" si="159"/>
        <v>170.3874692669433</v>
      </c>
      <c r="I1141" s="62">
        <f t="shared" si="161"/>
        <v>180</v>
      </c>
      <c r="J1141" s="15">
        <f t="shared" si="162"/>
        <v>0</v>
      </c>
      <c r="K1141" s="15">
        <f t="shared" si="160"/>
        <v>0</v>
      </c>
      <c r="L1141" s="58">
        <f>'Luxjacky Assumptions Monthly'!$M$8*'Luxjacky Original'!G1141</f>
        <v>0</v>
      </c>
      <c r="M1141" s="58">
        <f>'Luxjacky Assumptions Monthly'!$M$6*'Luxjacky Assumptions Monthly'!$M$8*'Luxjacky Original'!F1141</f>
        <v>2442.5</v>
      </c>
      <c r="N1141" s="58">
        <f t="shared" si="163"/>
        <v>2442.5</v>
      </c>
      <c r="O1141" s="58"/>
    </row>
    <row r="1142" spans="1:15" x14ac:dyDescent="0.3">
      <c r="A1142" s="60">
        <v>43510</v>
      </c>
      <c r="B1142" s="15">
        <f t="shared" si="155"/>
        <v>2019</v>
      </c>
      <c r="C1142" s="15">
        <f t="shared" si="156"/>
        <v>2</v>
      </c>
      <c r="D1142" s="15">
        <f t="shared" si="157"/>
        <v>5</v>
      </c>
      <c r="E1142" s="15">
        <f t="shared" si="158"/>
        <v>0</v>
      </c>
      <c r="F1142" s="15">
        <v>4717</v>
      </c>
      <c r="G1142" s="15">
        <v>0</v>
      </c>
      <c r="H1142" s="62">
        <f t="shared" si="159"/>
        <v>151.13629277128595</v>
      </c>
      <c r="I1142" s="62">
        <f t="shared" si="161"/>
        <v>168</v>
      </c>
      <c r="J1142" s="15">
        <f t="shared" si="162"/>
        <v>0</v>
      </c>
      <c r="K1142" s="15">
        <f t="shared" si="160"/>
        <v>0</v>
      </c>
      <c r="L1142" s="58">
        <f>'Luxjacky Assumptions Monthly'!$M$8*'Luxjacky Original'!G1142</f>
        <v>0</v>
      </c>
      <c r="M1142" s="58">
        <f>'Luxjacky Assumptions Monthly'!$M$6*'Luxjacky Assumptions Monthly'!$M$8*'Luxjacky Original'!F1142</f>
        <v>2358.5</v>
      </c>
      <c r="N1142" s="58">
        <f t="shared" si="163"/>
        <v>2358.5</v>
      </c>
      <c r="O1142" s="58"/>
    </row>
    <row r="1143" spans="1:15" x14ac:dyDescent="0.3">
      <c r="A1143" s="60">
        <v>43511</v>
      </c>
      <c r="B1143" s="15">
        <f t="shared" si="155"/>
        <v>2019</v>
      </c>
      <c r="C1143" s="15">
        <f t="shared" si="156"/>
        <v>2</v>
      </c>
      <c r="D1143" s="15">
        <f t="shared" si="157"/>
        <v>6</v>
      </c>
      <c r="E1143" s="15">
        <f t="shared" si="158"/>
        <v>1</v>
      </c>
      <c r="F1143" s="15">
        <v>4564</v>
      </c>
      <c r="G1143" s="15">
        <v>0</v>
      </c>
      <c r="H1143" s="62">
        <f t="shared" si="159"/>
        <v>132.76455675721198</v>
      </c>
      <c r="I1143" s="62">
        <f t="shared" si="161"/>
        <v>153</v>
      </c>
      <c r="J1143" s="15">
        <f t="shared" si="162"/>
        <v>0</v>
      </c>
      <c r="K1143" s="15">
        <f t="shared" si="160"/>
        <v>0</v>
      </c>
      <c r="L1143" s="58">
        <f>'Luxjacky Assumptions Monthly'!$M$8*'Luxjacky Original'!G1143</f>
        <v>0</v>
      </c>
      <c r="M1143" s="58">
        <f>'Luxjacky Assumptions Monthly'!$M$6*'Luxjacky Assumptions Monthly'!$M$8*'Luxjacky Original'!F1143</f>
        <v>2282</v>
      </c>
      <c r="N1143" s="58">
        <f t="shared" si="163"/>
        <v>2282</v>
      </c>
      <c r="O1143" s="58"/>
    </row>
    <row r="1144" spans="1:15" x14ac:dyDescent="0.3">
      <c r="A1144" s="60">
        <v>43512</v>
      </c>
      <c r="B1144" s="15">
        <f t="shared" si="155"/>
        <v>2019</v>
      </c>
      <c r="C1144" s="15">
        <f t="shared" si="156"/>
        <v>2</v>
      </c>
      <c r="D1144" s="15">
        <f t="shared" si="157"/>
        <v>7</v>
      </c>
      <c r="E1144" s="15">
        <f t="shared" si="158"/>
        <v>1</v>
      </c>
      <c r="F1144" s="15">
        <v>4435</v>
      </c>
      <c r="G1144" s="15">
        <v>0</v>
      </c>
      <c r="H1144" s="62">
        <f t="shared" si="159"/>
        <v>94.845078347211597</v>
      </c>
      <c r="I1144" s="62">
        <f t="shared" si="161"/>
        <v>129</v>
      </c>
      <c r="J1144" s="15">
        <f t="shared" si="162"/>
        <v>0</v>
      </c>
      <c r="K1144" s="15">
        <f t="shared" si="160"/>
        <v>0</v>
      </c>
      <c r="L1144" s="58">
        <f>'Luxjacky Assumptions Monthly'!$M$8*'Luxjacky Original'!G1144</f>
        <v>0</v>
      </c>
      <c r="M1144" s="58">
        <f>'Luxjacky Assumptions Monthly'!$M$6*'Luxjacky Assumptions Monthly'!$M$8*'Luxjacky Original'!F1144</f>
        <v>2217.5</v>
      </c>
      <c r="N1144" s="58">
        <f t="shared" si="163"/>
        <v>2217.5</v>
      </c>
      <c r="O1144" s="58"/>
    </row>
    <row r="1145" spans="1:15" x14ac:dyDescent="0.3">
      <c r="A1145" s="60">
        <v>43513</v>
      </c>
      <c r="B1145" s="15">
        <f t="shared" si="155"/>
        <v>2019</v>
      </c>
      <c r="C1145" s="15">
        <f t="shared" si="156"/>
        <v>2</v>
      </c>
      <c r="D1145" s="15">
        <f t="shared" si="157"/>
        <v>1</v>
      </c>
      <c r="E1145" s="15">
        <f t="shared" si="158"/>
        <v>0</v>
      </c>
      <c r="F1145" s="15">
        <v>4335</v>
      </c>
      <c r="G1145" s="15">
        <v>0</v>
      </c>
      <c r="H1145" s="62">
        <f t="shared" si="159"/>
        <v>179.00896415253717</v>
      </c>
      <c r="I1145" s="62">
        <f t="shared" si="161"/>
        <v>100</v>
      </c>
      <c r="J1145" s="15">
        <f t="shared" si="162"/>
        <v>0</v>
      </c>
      <c r="K1145" s="15">
        <f t="shared" si="160"/>
        <v>0</v>
      </c>
      <c r="L1145" s="58">
        <f>'Luxjacky Assumptions Monthly'!$M$8*'Luxjacky Original'!G1145</f>
        <v>0</v>
      </c>
      <c r="M1145" s="58">
        <f>'Luxjacky Assumptions Monthly'!$M$6*'Luxjacky Assumptions Monthly'!$M$8*'Luxjacky Original'!F1145</f>
        <v>2167.5</v>
      </c>
      <c r="N1145" s="58">
        <f t="shared" si="163"/>
        <v>2167.5</v>
      </c>
      <c r="O1145" s="58"/>
    </row>
    <row r="1146" spans="1:15" x14ac:dyDescent="0.3">
      <c r="A1146" s="60">
        <v>43514</v>
      </c>
      <c r="B1146" s="15">
        <f t="shared" si="155"/>
        <v>2019</v>
      </c>
      <c r="C1146" s="15">
        <f t="shared" si="156"/>
        <v>2</v>
      </c>
      <c r="D1146" s="15">
        <f t="shared" si="157"/>
        <v>2</v>
      </c>
      <c r="E1146" s="15">
        <f t="shared" si="158"/>
        <v>0</v>
      </c>
      <c r="F1146" s="15">
        <v>4164</v>
      </c>
      <c r="G1146" s="15">
        <v>0</v>
      </c>
      <c r="H1146" s="62">
        <f t="shared" si="159"/>
        <v>183.62664639431352</v>
      </c>
      <c r="I1146" s="62">
        <f t="shared" si="161"/>
        <v>171</v>
      </c>
      <c r="J1146" s="15">
        <f t="shared" si="162"/>
        <v>0</v>
      </c>
      <c r="K1146" s="15">
        <f t="shared" si="160"/>
        <v>0</v>
      </c>
      <c r="L1146" s="58">
        <f>'Luxjacky Assumptions Monthly'!$M$8*'Luxjacky Original'!G1146</f>
        <v>0</v>
      </c>
      <c r="M1146" s="58">
        <f>'Luxjacky Assumptions Monthly'!$M$6*'Luxjacky Assumptions Monthly'!$M$8*'Luxjacky Original'!F1146</f>
        <v>2082</v>
      </c>
      <c r="N1146" s="58">
        <f t="shared" si="163"/>
        <v>2082</v>
      </c>
      <c r="O1146" s="58"/>
    </row>
    <row r="1147" spans="1:15" x14ac:dyDescent="0.3">
      <c r="A1147" s="60">
        <v>43515</v>
      </c>
      <c r="B1147" s="15">
        <f t="shared" si="155"/>
        <v>2019</v>
      </c>
      <c r="C1147" s="15">
        <f t="shared" si="156"/>
        <v>2</v>
      </c>
      <c r="D1147" s="15">
        <f t="shared" si="157"/>
        <v>3</v>
      </c>
      <c r="E1147" s="15">
        <f t="shared" si="158"/>
        <v>0</v>
      </c>
      <c r="F1147" s="15">
        <v>3978</v>
      </c>
      <c r="G1147" s="15">
        <v>0</v>
      </c>
      <c r="H1147" s="62">
        <f t="shared" si="159"/>
        <v>181.01603867957496</v>
      </c>
      <c r="I1147" s="62">
        <f t="shared" si="161"/>
        <v>186</v>
      </c>
      <c r="J1147" s="15">
        <f t="shared" si="162"/>
        <v>0</v>
      </c>
      <c r="K1147" s="15">
        <f t="shared" si="160"/>
        <v>0</v>
      </c>
      <c r="L1147" s="58">
        <f>'Luxjacky Assumptions Monthly'!$M$8*'Luxjacky Original'!G1147</f>
        <v>0</v>
      </c>
      <c r="M1147" s="58">
        <f>'Luxjacky Assumptions Monthly'!$M$6*'Luxjacky Assumptions Monthly'!$M$8*'Luxjacky Original'!F1147</f>
        <v>1989</v>
      </c>
      <c r="N1147" s="58">
        <f t="shared" si="163"/>
        <v>1989</v>
      </c>
      <c r="O1147" s="58"/>
    </row>
    <row r="1148" spans="1:15" x14ac:dyDescent="0.3">
      <c r="A1148" s="60">
        <v>43516</v>
      </c>
      <c r="B1148" s="15">
        <f t="shared" si="155"/>
        <v>2019</v>
      </c>
      <c r="C1148" s="15">
        <f t="shared" si="156"/>
        <v>2</v>
      </c>
      <c r="D1148" s="15">
        <f t="shared" si="157"/>
        <v>4</v>
      </c>
      <c r="E1148" s="15">
        <f t="shared" si="158"/>
        <v>0</v>
      </c>
      <c r="F1148" s="15">
        <v>3781</v>
      </c>
      <c r="G1148" s="15">
        <v>0</v>
      </c>
      <c r="H1148" s="62">
        <f t="shared" si="159"/>
        <v>170.3874692669433</v>
      </c>
      <c r="I1148" s="62">
        <f t="shared" si="161"/>
        <v>197</v>
      </c>
      <c r="J1148" s="15">
        <f t="shared" si="162"/>
        <v>0</v>
      </c>
      <c r="K1148" s="15">
        <f t="shared" si="160"/>
        <v>0</v>
      </c>
      <c r="L1148" s="58">
        <f>'Luxjacky Assumptions Monthly'!$M$8*'Luxjacky Original'!G1148</f>
        <v>0</v>
      </c>
      <c r="M1148" s="58">
        <f>'Luxjacky Assumptions Monthly'!$M$6*'Luxjacky Assumptions Monthly'!$M$8*'Luxjacky Original'!F1148</f>
        <v>1890.5</v>
      </c>
      <c r="N1148" s="58">
        <f t="shared" si="163"/>
        <v>1890.5</v>
      </c>
      <c r="O1148" s="58"/>
    </row>
    <row r="1149" spans="1:15" x14ac:dyDescent="0.3">
      <c r="A1149" s="60">
        <v>43517</v>
      </c>
      <c r="B1149" s="15">
        <f t="shared" si="155"/>
        <v>2019</v>
      </c>
      <c r="C1149" s="15">
        <f t="shared" si="156"/>
        <v>2</v>
      </c>
      <c r="D1149" s="15">
        <f t="shared" si="157"/>
        <v>5</v>
      </c>
      <c r="E1149" s="15">
        <f t="shared" si="158"/>
        <v>0</v>
      </c>
      <c r="F1149" s="15">
        <v>3611</v>
      </c>
      <c r="G1149" s="15">
        <v>0</v>
      </c>
      <c r="H1149" s="62">
        <f t="shared" si="159"/>
        <v>151.13629277128595</v>
      </c>
      <c r="I1149" s="62">
        <f t="shared" si="161"/>
        <v>170</v>
      </c>
      <c r="J1149" s="15">
        <f t="shared" si="162"/>
        <v>0</v>
      </c>
      <c r="K1149" s="15">
        <f t="shared" si="160"/>
        <v>0</v>
      </c>
      <c r="L1149" s="58">
        <f>'Luxjacky Assumptions Monthly'!$M$8*'Luxjacky Original'!G1149</f>
        <v>0</v>
      </c>
      <c r="M1149" s="58">
        <f>'Luxjacky Assumptions Monthly'!$M$6*'Luxjacky Assumptions Monthly'!$M$8*'Luxjacky Original'!F1149</f>
        <v>1805.5</v>
      </c>
      <c r="N1149" s="58">
        <f t="shared" si="163"/>
        <v>1805.5</v>
      </c>
      <c r="O1149" s="58"/>
    </row>
    <row r="1150" spans="1:15" x14ac:dyDescent="0.3">
      <c r="A1150" s="60">
        <v>43518</v>
      </c>
      <c r="B1150" s="15">
        <f t="shared" si="155"/>
        <v>2019</v>
      </c>
      <c r="C1150" s="15">
        <f t="shared" si="156"/>
        <v>2</v>
      </c>
      <c r="D1150" s="15">
        <f t="shared" si="157"/>
        <v>6</v>
      </c>
      <c r="E1150" s="15">
        <f t="shared" si="158"/>
        <v>1</v>
      </c>
      <c r="F1150" s="15">
        <v>3453</v>
      </c>
      <c r="G1150" s="15">
        <v>0</v>
      </c>
      <c r="H1150" s="62">
        <f t="shared" si="159"/>
        <v>132.76455675721198</v>
      </c>
      <c r="I1150" s="62">
        <f t="shared" si="161"/>
        <v>158</v>
      </c>
      <c r="J1150" s="15">
        <f t="shared" si="162"/>
        <v>0</v>
      </c>
      <c r="K1150" s="15">
        <f t="shared" si="160"/>
        <v>0</v>
      </c>
      <c r="L1150" s="58">
        <f>'Luxjacky Assumptions Monthly'!$M$8*'Luxjacky Original'!G1150</f>
        <v>0</v>
      </c>
      <c r="M1150" s="58">
        <f>'Luxjacky Assumptions Monthly'!$M$6*'Luxjacky Assumptions Monthly'!$M$8*'Luxjacky Original'!F1150</f>
        <v>1726.5</v>
      </c>
      <c r="N1150" s="58">
        <f t="shared" si="163"/>
        <v>1726.5</v>
      </c>
      <c r="O1150" s="58"/>
    </row>
    <row r="1151" spans="1:15" x14ac:dyDescent="0.3">
      <c r="A1151" s="60">
        <v>43519</v>
      </c>
      <c r="B1151" s="15">
        <f t="shared" si="155"/>
        <v>2019</v>
      </c>
      <c r="C1151" s="15">
        <f t="shared" si="156"/>
        <v>2</v>
      </c>
      <c r="D1151" s="15">
        <f t="shared" si="157"/>
        <v>7</v>
      </c>
      <c r="E1151" s="15">
        <f t="shared" si="158"/>
        <v>1</v>
      </c>
      <c r="F1151" s="15">
        <v>3308</v>
      </c>
      <c r="G1151" s="15">
        <v>0</v>
      </c>
      <c r="H1151" s="62">
        <f t="shared" si="159"/>
        <v>94.845078347211597</v>
      </c>
      <c r="I1151" s="62">
        <f t="shared" si="161"/>
        <v>145</v>
      </c>
      <c r="J1151" s="15">
        <f t="shared" si="162"/>
        <v>0</v>
      </c>
      <c r="K1151" s="15">
        <f t="shared" si="160"/>
        <v>0</v>
      </c>
      <c r="L1151" s="58">
        <f>'Luxjacky Assumptions Monthly'!$M$8*'Luxjacky Original'!G1151</f>
        <v>0</v>
      </c>
      <c r="M1151" s="58">
        <f>'Luxjacky Assumptions Monthly'!$M$6*'Luxjacky Assumptions Monthly'!$M$8*'Luxjacky Original'!F1151</f>
        <v>1654</v>
      </c>
      <c r="N1151" s="58">
        <f t="shared" si="163"/>
        <v>1654</v>
      </c>
      <c r="O1151" s="58"/>
    </row>
    <row r="1152" spans="1:15" x14ac:dyDescent="0.3">
      <c r="A1152" s="60">
        <v>43520</v>
      </c>
      <c r="B1152" s="15">
        <f t="shared" si="155"/>
        <v>2019</v>
      </c>
      <c r="C1152" s="15">
        <f t="shared" si="156"/>
        <v>2</v>
      </c>
      <c r="D1152" s="15">
        <f t="shared" si="157"/>
        <v>1</v>
      </c>
      <c r="E1152" s="15">
        <f t="shared" si="158"/>
        <v>0</v>
      </c>
      <c r="F1152" s="15">
        <v>3213</v>
      </c>
      <c r="G1152" s="15">
        <v>0</v>
      </c>
      <c r="H1152" s="62">
        <f t="shared" si="159"/>
        <v>179.00896415253717</v>
      </c>
      <c r="I1152" s="62">
        <f t="shared" si="161"/>
        <v>95</v>
      </c>
      <c r="J1152" s="15">
        <f t="shared" si="162"/>
        <v>0</v>
      </c>
      <c r="K1152" s="15">
        <f t="shared" si="160"/>
        <v>0</v>
      </c>
      <c r="L1152" s="58">
        <f>'Luxjacky Assumptions Monthly'!$M$8*'Luxjacky Original'!G1152</f>
        <v>0</v>
      </c>
      <c r="M1152" s="58">
        <f>'Luxjacky Assumptions Monthly'!$M$6*'Luxjacky Assumptions Monthly'!$M$8*'Luxjacky Original'!F1152</f>
        <v>1606.5</v>
      </c>
      <c r="N1152" s="58">
        <f t="shared" si="163"/>
        <v>1606.5</v>
      </c>
      <c r="O1152" s="58"/>
    </row>
    <row r="1153" spans="1:15" x14ac:dyDescent="0.3">
      <c r="A1153" s="60">
        <v>43521</v>
      </c>
      <c r="B1153" s="15">
        <f t="shared" si="155"/>
        <v>2019</v>
      </c>
      <c r="C1153" s="15">
        <f t="shared" si="156"/>
        <v>2</v>
      </c>
      <c r="D1153" s="15">
        <f t="shared" si="157"/>
        <v>2</v>
      </c>
      <c r="E1153" s="15">
        <f t="shared" si="158"/>
        <v>0</v>
      </c>
      <c r="F1153" s="15">
        <v>3041</v>
      </c>
      <c r="G1153" s="15">
        <v>0</v>
      </c>
      <c r="H1153" s="62">
        <f t="shared" si="159"/>
        <v>183.62664639431352</v>
      </c>
      <c r="I1153" s="62">
        <f t="shared" si="161"/>
        <v>172</v>
      </c>
      <c r="J1153" s="15">
        <f t="shared" si="162"/>
        <v>0</v>
      </c>
      <c r="K1153" s="15">
        <f t="shared" si="160"/>
        <v>0</v>
      </c>
      <c r="L1153" s="58">
        <f>'Luxjacky Assumptions Monthly'!$M$8*'Luxjacky Original'!G1153</f>
        <v>0</v>
      </c>
      <c r="M1153" s="58">
        <f>'Luxjacky Assumptions Monthly'!$M$6*'Luxjacky Assumptions Monthly'!$M$8*'Luxjacky Original'!F1153</f>
        <v>1520.5</v>
      </c>
      <c r="N1153" s="58">
        <f t="shared" si="163"/>
        <v>1520.5</v>
      </c>
      <c r="O1153" s="58"/>
    </row>
    <row r="1154" spans="1:15" x14ac:dyDescent="0.3">
      <c r="A1154" s="60">
        <v>43522</v>
      </c>
      <c r="B1154" s="15">
        <f t="shared" ref="B1154:B1217" si="164">YEAR(A1154)</f>
        <v>2019</v>
      </c>
      <c r="C1154" s="15">
        <f t="shared" ref="C1154:C1217" si="165">MONTH(A1154)</f>
        <v>2</v>
      </c>
      <c r="D1154" s="15">
        <f t="shared" ref="D1154:D1217" si="166">WEEKDAY(A1154)</f>
        <v>3</v>
      </c>
      <c r="E1154" s="15">
        <f t="shared" ref="E1154:E1217" si="167">IF(OR(D1154=6,D1154=7),1,0)</f>
        <v>0</v>
      </c>
      <c r="F1154" s="15">
        <v>2859</v>
      </c>
      <c r="G1154" s="15">
        <v>0</v>
      </c>
      <c r="H1154" s="62">
        <f t="shared" ref="H1154:H1217" si="168">100-2.17*D1154^2.25+12.77*D1154+EXP(-D1154/0.032)+5*C1154^0.75+10*E1154+20*(B1154-2016)</f>
        <v>181.01603867957496</v>
      </c>
      <c r="I1154" s="62">
        <f t="shared" si="161"/>
        <v>182</v>
      </c>
      <c r="J1154" s="15">
        <f t="shared" si="162"/>
        <v>0</v>
      </c>
      <c r="K1154" s="15">
        <f t="shared" si="160"/>
        <v>0</v>
      </c>
      <c r="L1154" s="58">
        <f>'Luxjacky Assumptions Monthly'!$M$8*'Luxjacky Original'!G1154</f>
        <v>0</v>
      </c>
      <c r="M1154" s="58">
        <f>'Luxjacky Assumptions Monthly'!$M$6*'Luxjacky Assumptions Monthly'!$M$8*'Luxjacky Original'!F1154</f>
        <v>1429.5</v>
      </c>
      <c r="N1154" s="58">
        <f t="shared" si="163"/>
        <v>1429.5</v>
      </c>
      <c r="O1154" s="58"/>
    </row>
    <row r="1155" spans="1:15" x14ac:dyDescent="0.3">
      <c r="A1155" s="60">
        <v>43523</v>
      </c>
      <c r="B1155" s="15">
        <f t="shared" si="164"/>
        <v>2019</v>
      </c>
      <c r="C1155" s="15">
        <f t="shared" si="165"/>
        <v>2</v>
      </c>
      <c r="D1155" s="15">
        <f t="shared" si="166"/>
        <v>4</v>
      </c>
      <c r="E1155" s="15">
        <f t="shared" si="167"/>
        <v>0</v>
      </c>
      <c r="F1155" s="15">
        <v>2680</v>
      </c>
      <c r="G1155" s="15">
        <v>0</v>
      </c>
      <c r="H1155" s="62">
        <f t="shared" si="168"/>
        <v>170.3874692669433</v>
      </c>
      <c r="I1155" s="62">
        <f t="shared" si="161"/>
        <v>179</v>
      </c>
      <c r="J1155" s="15">
        <f t="shared" si="162"/>
        <v>0</v>
      </c>
      <c r="K1155" s="15">
        <f t="shared" ref="K1155:K1218" si="169">4000*J1155</f>
        <v>0</v>
      </c>
      <c r="L1155" s="58">
        <f>'Luxjacky Assumptions Monthly'!$M$8*'Luxjacky Original'!G1155</f>
        <v>0</v>
      </c>
      <c r="M1155" s="58">
        <f>'Luxjacky Assumptions Monthly'!$M$6*'Luxjacky Assumptions Monthly'!$M$8*'Luxjacky Original'!F1155</f>
        <v>1340</v>
      </c>
      <c r="N1155" s="58">
        <f t="shared" si="163"/>
        <v>1340</v>
      </c>
      <c r="O1155" s="58"/>
    </row>
    <row r="1156" spans="1:15" x14ac:dyDescent="0.3">
      <c r="A1156" s="60">
        <v>43524</v>
      </c>
      <c r="B1156" s="15">
        <f t="shared" si="164"/>
        <v>2019</v>
      </c>
      <c r="C1156" s="15">
        <f t="shared" si="165"/>
        <v>2</v>
      </c>
      <c r="D1156" s="15">
        <f t="shared" si="166"/>
        <v>5</v>
      </c>
      <c r="E1156" s="15">
        <f t="shared" si="167"/>
        <v>0</v>
      </c>
      <c r="F1156" s="15">
        <v>2512</v>
      </c>
      <c r="G1156" s="15">
        <v>0</v>
      </c>
      <c r="H1156" s="62">
        <f t="shared" si="168"/>
        <v>151.13629277128595</v>
      </c>
      <c r="I1156" s="62">
        <f t="shared" ref="I1156:I1219" si="170">F1155-F1156+G1156</f>
        <v>168</v>
      </c>
      <c r="J1156" s="15">
        <f t="shared" si="162"/>
        <v>0</v>
      </c>
      <c r="K1156" s="15">
        <f t="shared" si="169"/>
        <v>0</v>
      </c>
      <c r="L1156" s="58">
        <f>'Luxjacky Assumptions Monthly'!$M$8*'Luxjacky Original'!G1156</f>
        <v>0</v>
      </c>
      <c r="M1156" s="58">
        <f>'Luxjacky Assumptions Monthly'!$M$6*'Luxjacky Assumptions Monthly'!$M$8*'Luxjacky Original'!F1156</f>
        <v>1256</v>
      </c>
      <c r="N1156" s="58">
        <f t="shared" si="163"/>
        <v>1256</v>
      </c>
      <c r="O1156" s="58"/>
    </row>
    <row r="1157" spans="1:15" x14ac:dyDescent="0.3">
      <c r="A1157" s="60">
        <v>43525</v>
      </c>
      <c r="B1157" s="15">
        <f t="shared" si="164"/>
        <v>2019</v>
      </c>
      <c r="C1157" s="15">
        <f t="shared" si="165"/>
        <v>3</v>
      </c>
      <c r="D1157" s="15">
        <f t="shared" si="166"/>
        <v>6</v>
      </c>
      <c r="E1157" s="15">
        <f t="shared" si="167"/>
        <v>1</v>
      </c>
      <c r="F1157" s="15">
        <v>2362</v>
      </c>
      <c r="G1157" s="15">
        <v>0</v>
      </c>
      <c r="H1157" s="62">
        <f t="shared" si="168"/>
        <v>135.75312788944871</v>
      </c>
      <c r="I1157" s="62">
        <f t="shared" si="170"/>
        <v>150</v>
      </c>
      <c r="J1157" s="15">
        <f t="shared" si="162"/>
        <v>0</v>
      </c>
      <c r="K1157" s="15">
        <f t="shared" si="169"/>
        <v>0</v>
      </c>
      <c r="L1157" s="58">
        <f>'Luxjacky Assumptions Monthly'!$M$8*'Luxjacky Original'!G1157</f>
        <v>0</v>
      </c>
      <c r="M1157" s="58">
        <f>'Luxjacky Assumptions Monthly'!$M$6*'Luxjacky Assumptions Monthly'!$M$8*'Luxjacky Original'!F1157</f>
        <v>1181</v>
      </c>
      <c r="N1157" s="58">
        <f t="shared" si="163"/>
        <v>1181</v>
      </c>
      <c r="O1157" s="58"/>
    </row>
    <row r="1158" spans="1:15" x14ac:dyDescent="0.3">
      <c r="A1158" s="60">
        <v>43526</v>
      </c>
      <c r="B1158" s="15">
        <f t="shared" si="164"/>
        <v>2019</v>
      </c>
      <c r="C1158" s="15">
        <f t="shared" si="165"/>
        <v>3</v>
      </c>
      <c r="D1158" s="15">
        <f t="shared" si="166"/>
        <v>7</v>
      </c>
      <c r="E1158" s="15">
        <f t="shared" si="167"/>
        <v>1</v>
      </c>
      <c r="F1158" s="15">
        <v>2225</v>
      </c>
      <c r="G1158" s="15">
        <v>0</v>
      </c>
      <c r="H1158" s="62">
        <f t="shared" si="168"/>
        <v>97.833649479448354</v>
      </c>
      <c r="I1158" s="62">
        <f t="shared" si="170"/>
        <v>137</v>
      </c>
      <c r="J1158" s="15">
        <f t="shared" si="162"/>
        <v>0</v>
      </c>
      <c r="K1158" s="15">
        <f t="shared" si="169"/>
        <v>0</v>
      </c>
      <c r="L1158" s="58">
        <f>'Luxjacky Assumptions Monthly'!$M$8*'Luxjacky Original'!G1158</f>
        <v>0</v>
      </c>
      <c r="M1158" s="58">
        <f>'Luxjacky Assumptions Monthly'!$M$6*'Luxjacky Assumptions Monthly'!$M$8*'Luxjacky Original'!F1158</f>
        <v>1112.5</v>
      </c>
      <c r="N1158" s="58">
        <f t="shared" si="163"/>
        <v>1112.5</v>
      </c>
      <c r="O1158" s="58"/>
    </row>
    <row r="1159" spans="1:15" x14ac:dyDescent="0.3">
      <c r="A1159" s="60">
        <v>43527</v>
      </c>
      <c r="B1159" s="15">
        <f t="shared" si="164"/>
        <v>2019</v>
      </c>
      <c r="C1159" s="15">
        <f t="shared" si="165"/>
        <v>3</v>
      </c>
      <c r="D1159" s="15">
        <f t="shared" si="166"/>
        <v>1</v>
      </c>
      <c r="E1159" s="15">
        <f t="shared" si="167"/>
        <v>0</v>
      </c>
      <c r="F1159" s="15">
        <v>2133</v>
      </c>
      <c r="G1159" s="15">
        <v>0</v>
      </c>
      <c r="H1159" s="62">
        <f t="shared" si="168"/>
        <v>181.9975352847739</v>
      </c>
      <c r="I1159" s="62">
        <f t="shared" si="170"/>
        <v>92</v>
      </c>
      <c r="J1159" s="15">
        <f t="shared" si="162"/>
        <v>0</v>
      </c>
      <c r="K1159" s="15">
        <f t="shared" si="169"/>
        <v>0</v>
      </c>
      <c r="L1159" s="58">
        <f>'Luxjacky Assumptions Monthly'!$M$8*'Luxjacky Original'!G1159</f>
        <v>0</v>
      </c>
      <c r="M1159" s="58">
        <f>'Luxjacky Assumptions Monthly'!$M$6*'Luxjacky Assumptions Monthly'!$M$8*'Luxjacky Original'!F1159</f>
        <v>1066.5</v>
      </c>
      <c r="N1159" s="58">
        <f t="shared" si="163"/>
        <v>1066.5</v>
      </c>
      <c r="O1159" s="58"/>
    </row>
    <row r="1160" spans="1:15" x14ac:dyDescent="0.3">
      <c r="A1160" s="60">
        <v>43528</v>
      </c>
      <c r="B1160" s="15">
        <f t="shared" si="164"/>
        <v>2019</v>
      </c>
      <c r="C1160" s="15">
        <f t="shared" si="165"/>
        <v>3</v>
      </c>
      <c r="D1160" s="15">
        <f t="shared" si="166"/>
        <v>2</v>
      </c>
      <c r="E1160" s="15">
        <f t="shared" si="167"/>
        <v>0</v>
      </c>
      <c r="F1160" s="15">
        <v>9165</v>
      </c>
      <c r="G1160" s="15">
        <v>7219</v>
      </c>
      <c r="H1160" s="62">
        <f t="shared" si="168"/>
        <v>186.61521752655025</v>
      </c>
      <c r="I1160" s="62">
        <f t="shared" si="170"/>
        <v>187</v>
      </c>
      <c r="J1160" s="15">
        <f t="shared" si="162"/>
        <v>1</v>
      </c>
      <c r="K1160" s="15">
        <f t="shared" si="169"/>
        <v>4000</v>
      </c>
      <c r="L1160" s="58">
        <f>'Luxjacky Assumptions Monthly'!$M$8*'Luxjacky Original'!G1160</f>
        <v>72190</v>
      </c>
      <c r="M1160" s="58">
        <f>'Luxjacky Assumptions Monthly'!$M$6*'Luxjacky Assumptions Monthly'!$M$8*'Luxjacky Original'!F1160</f>
        <v>4582.5</v>
      </c>
      <c r="N1160" s="58">
        <f t="shared" si="163"/>
        <v>80772.5</v>
      </c>
      <c r="O1160" s="58"/>
    </row>
    <row r="1161" spans="1:15" x14ac:dyDescent="0.3">
      <c r="A1161" s="60">
        <v>43529</v>
      </c>
      <c r="B1161" s="15">
        <f t="shared" si="164"/>
        <v>2019</v>
      </c>
      <c r="C1161" s="15">
        <f t="shared" si="165"/>
        <v>3</v>
      </c>
      <c r="D1161" s="15">
        <f t="shared" si="166"/>
        <v>3</v>
      </c>
      <c r="E1161" s="15">
        <f t="shared" si="167"/>
        <v>0</v>
      </c>
      <c r="F1161" s="15">
        <v>8981</v>
      </c>
      <c r="G1161" s="15">
        <v>0</v>
      </c>
      <c r="H1161" s="62">
        <f t="shared" si="168"/>
        <v>184.00460981181172</v>
      </c>
      <c r="I1161" s="62">
        <f t="shared" si="170"/>
        <v>184</v>
      </c>
      <c r="J1161" s="15">
        <f t="shared" si="162"/>
        <v>0</v>
      </c>
      <c r="K1161" s="15">
        <f t="shared" si="169"/>
        <v>0</v>
      </c>
      <c r="L1161" s="58">
        <f>'Luxjacky Assumptions Monthly'!$M$8*'Luxjacky Original'!G1161</f>
        <v>0</v>
      </c>
      <c r="M1161" s="58">
        <f>'Luxjacky Assumptions Monthly'!$M$6*'Luxjacky Assumptions Monthly'!$M$8*'Luxjacky Original'!F1161</f>
        <v>4490.5</v>
      </c>
      <c r="N1161" s="58">
        <f t="shared" si="163"/>
        <v>4490.5</v>
      </c>
      <c r="O1161" s="58"/>
    </row>
    <row r="1162" spans="1:15" x14ac:dyDescent="0.3">
      <c r="A1162" s="60">
        <v>43530</v>
      </c>
      <c r="B1162" s="15">
        <f t="shared" si="164"/>
        <v>2019</v>
      </c>
      <c r="C1162" s="15">
        <f t="shared" si="165"/>
        <v>3</v>
      </c>
      <c r="D1162" s="15">
        <f t="shared" si="166"/>
        <v>4</v>
      </c>
      <c r="E1162" s="15">
        <f t="shared" si="167"/>
        <v>0</v>
      </c>
      <c r="F1162" s="15">
        <v>8797</v>
      </c>
      <c r="G1162" s="15">
        <v>0</v>
      </c>
      <c r="H1162" s="62">
        <f t="shared" si="168"/>
        <v>173.37604039918003</v>
      </c>
      <c r="I1162" s="62">
        <f t="shared" si="170"/>
        <v>184</v>
      </c>
      <c r="J1162" s="15">
        <f t="shared" si="162"/>
        <v>0</v>
      </c>
      <c r="K1162" s="15">
        <f t="shared" si="169"/>
        <v>0</v>
      </c>
      <c r="L1162" s="58">
        <f>'Luxjacky Assumptions Monthly'!$M$8*'Luxjacky Original'!G1162</f>
        <v>0</v>
      </c>
      <c r="M1162" s="58">
        <f>'Luxjacky Assumptions Monthly'!$M$6*'Luxjacky Assumptions Monthly'!$M$8*'Luxjacky Original'!F1162</f>
        <v>4398.5</v>
      </c>
      <c r="N1162" s="58">
        <f t="shared" si="163"/>
        <v>4398.5</v>
      </c>
      <c r="O1162" s="58"/>
    </row>
    <row r="1163" spans="1:15" x14ac:dyDescent="0.3">
      <c r="A1163" s="60">
        <v>43531</v>
      </c>
      <c r="B1163" s="15">
        <f t="shared" si="164"/>
        <v>2019</v>
      </c>
      <c r="C1163" s="15">
        <f t="shared" si="165"/>
        <v>3</v>
      </c>
      <c r="D1163" s="15">
        <f t="shared" si="166"/>
        <v>5</v>
      </c>
      <c r="E1163" s="15">
        <f t="shared" si="167"/>
        <v>0</v>
      </c>
      <c r="F1163" s="15">
        <v>8629</v>
      </c>
      <c r="G1163" s="15">
        <v>0</v>
      </c>
      <c r="H1163" s="62">
        <f t="shared" si="168"/>
        <v>154.12486390352271</v>
      </c>
      <c r="I1163" s="62">
        <f t="shared" si="170"/>
        <v>168</v>
      </c>
      <c r="J1163" s="15">
        <f t="shared" si="162"/>
        <v>0</v>
      </c>
      <c r="K1163" s="15">
        <f t="shared" si="169"/>
        <v>0</v>
      </c>
      <c r="L1163" s="58">
        <f>'Luxjacky Assumptions Monthly'!$M$8*'Luxjacky Original'!G1163</f>
        <v>0</v>
      </c>
      <c r="M1163" s="58">
        <f>'Luxjacky Assumptions Monthly'!$M$6*'Luxjacky Assumptions Monthly'!$M$8*'Luxjacky Original'!F1163</f>
        <v>4314.5</v>
      </c>
      <c r="N1163" s="58">
        <f t="shared" si="163"/>
        <v>4314.5</v>
      </c>
      <c r="O1163" s="58"/>
    </row>
    <row r="1164" spans="1:15" x14ac:dyDescent="0.3">
      <c r="A1164" s="60">
        <v>43532</v>
      </c>
      <c r="B1164" s="15">
        <f t="shared" si="164"/>
        <v>2019</v>
      </c>
      <c r="C1164" s="15">
        <f t="shared" si="165"/>
        <v>3</v>
      </c>
      <c r="D1164" s="15">
        <f t="shared" si="166"/>
        <v>6</v>
      </c>
      <c r="E1164" s="15">
        <f t="shared" si="167"/>
        <v>1</v>
      </c>
      <c r="F1164" s="15">
        <v>8483</v>
      </c>
      <c r="G1164" s="15">
        <v>0</v>
      </c>
      <c r="H1164" s="62">
        <f t="shared" si="168"/>
        <v>135.75312788944871</v>
      </c>
      <c r="I1164" s="62">
        <f t="shared" si="170"/>
        <v>146</v>
      </c>
      <c r="J1164" s="15">
        <f t="shared" si="162"/>
        <v>0</v>
      </c>
      <c r="K1164" s="15">
        <f t="shared" si="169"/>
        <v>0</v>
      </c>
      <c r="L1164" s="58">
        <f>'Luxjacky Assumptions Monthly'!$M$8*'Luxjacky Original'!G1164</f>
        <v>0</v>
      </c>
      <c r="M1164" s="58">
        <f>'Luxjacky Assumptions Monthly'!$M$6*'Luxjacky Assumptions Monthly'!$M$8*'Luxjacky Original'!F1164</f>
        <v>4241.5</v>
      </c>
      <c r="N1164" s="58">
        <f t="shared" si="163"/>
        <v>4241.5</v>
      </c>
      <c r="O1164" s="58"/>
    </row>
    <row r="1165" spans="1:15" x14ac:dyDescent="0.3">
      <c r="A1165" s="60">
        <v>43533</v>
      </c>
      <c r="B1165" s="15">
        <f t="shared" si="164"/>
        <v>2019</v>
      </c>
      <c r="C1165" s="15">
        <f t="shared" si="165"/>
        <v>3</v>
      </c>
      <c r="D1165" s="15">
        <f t="shared" si="166"/>
        <v>7</v>
      </c>
      <c r="E1165" s="15">
        <f t="shared" si="167"/>
        <v>1</v>
      </c>
      <c r="F1165" s="15">
        <v>8355</v>
      </c>
      <c r="G1165" s="15">
        <v>0</v>
      </c>
      <c r="H1165" s="62">
        <f t="shared" si="168"/>
        <v>97.833649479448354</v>
      </c>
      <c r="I1165" s="62">
        <f t="shared" si="170"/>
        <v>128</v>
      </c>
      <c r="J1165" s="15">
        <f t="shared" si="162"/>
        <v>0</v>
      </c>
      <c r="K1165" s="15">
        <f t="shared" si="169"/>
        <v>0</v>
      </c>
      <c r="L1165" s="58">
        <f>'Luxjacky Assumptions Monthly'!$M$8*'Luxjacky Original'!G1165</f>
        <v>0</v>
      </c>
      <c r="M1165" s="58">
        <f>'Luxjacky Assumptions Monthly'!$M$6*'Luxjacky Assumptions Monthly'!$M$8*'Luxjacky Original'!F1165</f>
        <v>4177.5</v>
      </c>
      <c r="N1165" s="58">
        <f t="shared" si="163"/>
        <v>4177.5</v>
      </c>
      <c r="O1165" s="58"/>
    </row>
    <row r="1166" spans="1:15" x14ac:dyDescent="0.3">
      <c r="A1166" s="60">
        <v>43534</v>
      </c>
      <c r="B1166" s="15">
        <f t="shared" si="164"/>
        <v>2019</v>
      </c>
      <c r="C1166" s="15">
        <f t="shared" si="165"/>
        <v>3</v>
      </c>
      <c r="D1166" s="15">
        <f t="shared" si="166"/>
        <v>1</v>
      </c>
      <c r="E1166" s="15">
        <f t="shared" si="167"/>
        <v>0</v>
      </c>
      <c r="F1166" s="15">
        <v>8250</v>
      </c>
      <c r="G1166" s="15">
        <v>0</v>
      </c>
      <c r="H1166" s="62">
        <f t="shared" si="168"/>
        <v>181.9975352847739</v>
      </c>
      <c r="I1166" s="62">
        <f t="shared" si="170"/>
        <v>105</v>
      </c>
      <c r="J1166" s="15">
        <f t="shared" si="162"/>
        <v>0</v>
      </c>
      <c r="K1166" s="15">
        <f t="shared" si="169"/>
        <v>0</v>
      </c>
      <c r="L1166" s="58">
        <f>'Luxjacky Assumptions Monthly'!$M$8*'Luxjacky Original'!G1166</f>
        <v>0</v>
      </c>
      <c r="M1166" s="58">
        <f>'Luxjacky Assumptions Monthly'!$M$6*'Luxjacky Assumptions Monthly'!$M$8*'Luxjacky Original'!F1166</f>
        <v>4125</v>
      </c>
      <c r="N1166" s="58">
        <f t="shared" si="163"/>
        <v>4125</v>
      </c>
      <c r="O1166" s="58"/>
    </row>
    <row r="1167" spans="1:15" x14ac:dyDescent="0.3">
      <c r="A1167" s="60">
        <v>43535</v>
      </c>
      <c r="B1167" s="15">
        <f t="shared" si="164"/>
        <v>2019</v>
      </c>
      <c r="C1167" s="15">
        <f t="shared" si="165"/>
        <v>3</v>
      </c>
      <c r="D1167" s="15">
        <f t="shared" si="166"/>
        <v>2</v>
      </c>
      <c r="E1167" s="15">
        <f t="shared" si="167"/>
        <v>0</v>
      </c>
      <c r="F1167" s="15">
        <v>8074</v>
      </c>
      <c r="G1167" s="15">
        <v>0</v>
      </c>
      <c r="H1167" s="62">
        <f t="shared" si="168"/>
        <v>186.61521752655025</v>
      </c>
      <c r="I1167" s="62">
        <f t="shared" si="170"/>
        <v>176</v>
      </c>
      <c r="J1167" s="15">
        <f t="shared" si="162"/>
        <v>0</v>
      </c>
      <c r="K1167" s="15">
        <f t="shared" si="169"/>
        <v>0</v>
      </c>
      <c r="L1167" s="58">
        <f>'Luxjacky Assumptions Monthly'!$M$8*'Luxjacky Original'!G1167</f>
        <v>0</v>
      </c>
      <c r="M1167" s="58">
        <f>'Luxjacky Assumptions Monthly'!$M$6*'Luxjacky Assumptions Monthly'!$M$8*'Luxjacky Original'!F1167</f>
        <v>4037</v>
      </c>
      <c r="N1167" s="58">
        <f t="shared" si="163"/>
        <v>4037</v>
      </c>
      <c r="O1167" s="58"/>
    </row>
    <row r="1168" spans="1:15" x14ac:dyDescent="0.3">
      <c r="A1168" s="60">
        <v>43536</v>
      </c>
      <c r="B1168" s="15">
        <f t="shared" si="164"/>
        <v>2019</v>
      </c>
      <c r="C1168" s="15">
        <f t="shared" si="165"/>
        <v>3</v>
      </c>
      <c r="D1168" s="15">
        <f t="shared" si="166"/>
        <v>3</v>
      </c>
      <c r="E1168" s="15">
        <f t="shared" si="167"/>
        <v>0</v>
      </c>
      <c r="F1168" s="15">
        <v>7900</v>
      </c>
      <c r="G1168" s="15">
        <v>0</v>
      </c>
      <c r="H1168" s="62">
        <f t="shared" si="168"/>
        <v>184.00460981181172</v>
      </c>
      <c r="I1168" s="62">
        <f t="shared" si="170"/>
        <v>174</v>
      </c>
      <c r="J1168" s="15">
        <f t="shared" si="162"/>
        <v>0</v>
      </c>
      <c r="K1168" s="15">
        <f t="shared" si="169"/>
        <v>0</v>
      </c>
      <c r="L1168" s="58">
        <f>'Luxjacky Assumptions Monthly'!$M$8*'Luxjacky Original'!G1168</f>
        <v>0</v>
      </c>
      <c r="M1168" s="58">
        <f>'Luxjacky Assumptions Monthly'!$M$6*'Luxjacky Assumptions Monthly'!$M$8*'Luxjacky Original'!F1168</f>
        <v>3950</v>
      </c>
      <c r="N1168" s="58">
        <f t="shared" si="163"/>
        <v>3950</v>
      </c>
      <c r="O1168" s="58"/>
    </row>
    <row r="1169" spans="1:15" x14ac:dyDescent="0.3">
      <c r="A1169" s="60">
        <v>43537</v>
      </c>
      <c r="B1169" s="15">
        <f t="shared" si="164"/>
        <v>2019</v>
      </c>
      <c r="C1169" s="15">
        <f t="shared" si="165"/>
        <v>3</v>
      </c>
      <c r="D1169" s="15">
        <f t="shared" si="166"/>
        <v>4</v>
      </c>
      <c r="E1169" s="15">
        <f t="shared" si="167"/>
        <v>0</v>
      </c>
      <c r="F1169" s="15">
        <v>7717</v>
      </c>
      <c r="G1169" s="15">
        <v>0</v>
      </c>
      <c r="H1169" s="62">
        <f t="shared" si="168"/>
        <v>173.37604039918003</v>
      </c>
      <c r="I1169" s="62">
        <f t="shared" si="170"/>
        <v>183</v>
      </c>
      <c r="J1169" s="15">
        <f t="shared" si="162"/>
        <v>0</v>
      </c>
      <c r="K1169" s="15">
        <f t="shared" si="169"/>
        <v>0</v>
      </c>
      <c r="L1169" s="58">
        <f>'Luxjacky Assumptions Monthly'!$M$8*'Luxjacky Original'!G1169</f>
        <v>0</v>
      </c>
      <c r="M1169" s="58">
        <f>'Luxjacky Assumptions Monthly'!$M$6*'Luxjacky Assumptions Monthly'!$M$8*'Luxjacky Original'!F1169</f>
        <v>3858.5</v>
      </c>
      <c r="N1169" s="58">
        <f t="shared" si="163"/>
        <v>3858.5</v>
      </c>
      <c r="O1169" s="58"/>
    </row>
    <row r="1170" spans="1:15" x14ac:dyDescent="0.3">
      <c r="A1170" s="60">
        <v>43538</v>
      </c>
      <c r="B1170" s="15">
        <f t="shared" si="164"/>
        <v>2019</v>
      </c>
      <c r="C1170" s="15">
        <f t="shared" si="165"/>
        <v>3</v>
      </c>
      <c r="D1170" s="15">
        <f t="shared" si="166"/>
        <v>5</v>
      </c>
      <c r="E1170" s="15">
        <f t="shared" si="167"/>
        <v>0</v>
      </c>
      <c r="F1170" s="15">
        <v>7541</v>
      </c>
      <c r="G1170" s="15">
        <v>0</v>
      </c>
      <c r="H1170" s="62">
        <f t="shared" si="168"/>
        <v>154.12486390352271</v>
      </c>
      <c r="I1170" s="62">
        <f t="shared" si="170"/>
        <v>176</v>
      </c>
      <c r="J1170" s="15">
        <f t="shared" si="162"/>
        <v>0</v>
      </c>
      <c r="K1170" s="15">
        <f t="shared" si="169"/>
        <v>0</v>
      </c>
      <c r="L1170" s="58">
        <f>'Luxjacky Assumptions Monthly'!$M$8*'Luxjacky Original'!G1170</f>
        <v>0</v>
      </c>
      <c r="M1170" s="58">
        <f>'Luxjacky Assumptions Monthly'!$M$6*'Luxjacky Assumptions Monthly'!$M$8*'Luxjacky Original'!F1170</f>
        <v>3770.5</v>
      </c>
      <c r="N1170" s="58">
        <f t="shared" si="163"/>
        <v>3770.5</v>
      </c>
      <c r="O1170" s="58"/>
    </row>
    <row r="1171" spans="1:15" x14ac:dyDescent="0.3">
      <c r="A1171" s="60">
        <v>43539</v>
      </c>
      <c r="B1171" s="15">
        <f t="shared" si="164"/>
        <v>2019</v>
      </c>
      <c r="C1171" s="15">
        <f t="shared" si="165"/>
        <v>3</v>
      </c>
      <c r="D1171" s="15">
        <f t="shared" si="166"/>
        <v>6</v>
      </c>
      <c r="E1171" s="15">
        <f t="shared" si="167"/>
        <v>1</v>
      </c>
      <c r="F1171" s="15">
        <v>7394</v>
      </c>
      <c r="G1171" s="15">
        <v>0</v>
      </c>
      <c r="H1171" s="62">
        <f t="shared" si="168"/>
        <v>135.75312788944871</v>
      </c>
      <c r="I1171" s="62">
        <f t="shared" si="170"/>
        <v>147</v>
      </c>
      <c r="J1171" s="15">
        <f t="shared" si="162"/>
        <v>0</v>
      </c>
      <c r="K1171" s="15">
        <f t="shared" si="169"/>
        <v>0</v>
      </c>
      <c r="L1171" s="58">
        <f>'Luxjacky Assumptions Monthly'!$M$8*'Luxjacky Original'!G1171</f>
        <v>0</v>
      </c>
      <c r="M1171" s="58">
        <f>'Luxjacky Assumptions Monthly'!$M$6*'Luxjacky Assumptions Monthly'!$M$8*'Luxjacky Original'!F1171</f>
        <v>3697</v>
      </c>
      <c r="N1171" s="58">
        <f t="shared" si="163"/>
        <v>3697</v>
      </c>
      <c r="O1171" s="58"/>
    </row>
    <row r="1172" spans="1:15" x14ac:dyDescent="0.3">
      <c r="A1172" s="60">
        <v>43540</v>
      </c>
      <c r="B1172" s="15">
        <f t="shared" si="164"/>
        <v>2019</v>
      </c>
      <c r="C1172" s="15">
        <f t="shared" si="165"/>
        <v>3</v>
      </c>
      <c r="D1172" s="15">
        <f t="shared" si="166"/>
        <v>7</v>
      </c>
      <c r="E1172" s="15">
        <f t="shared" si="167"/>
        <v>1</v>
      </c>
      <c r="F1172" s="15">
        <v>7251</v>
      </c>
      <c r="G1172" s="15">
        <v>0</v>
      </c>
      <c r="H1172" s="62">
        <f t="shared" si="168"/>
        <v>97.833649479448354</v>
      </c>
      <c r="I1172" s="62">
        <f t="shared" si="170"/>
        <v>143</v>
      </c>
      <c r="J1172" s="15">
        <f t="shared" si="162"/>
        <v>0</v>
      </c>
      <c r="K1172" s="15">
        <f t="shared" si="169"/>
        <v>0</v>
      </c>
      <c r="L1172" s="58">
        <f>'Luxjacky Assumptions Monthly'!$M$8*'Luxjacky Original'!G1172</f>
        <v>0</v>
      </c>
      <c r="M1172" s="58">
        <f>'Luxjacky Assumptions Monthly'!$M$6*'Luxjacky Assumptions Monthly'!$M$8*'Luxjacky Original'!F1172</f>
        <v>3625.5</v>
      </c>
      <c r="N1172" s="58">
        <f t="shared" si="163"/>
        <v>3625.5</v>
      </c>
      <c r="O1172" s="58"/>
    </row>
    <row r="1173" spans="1:15" x14ac:dyDescent="0.3">
      <c r="A1173" s="60">
        <v>43541</v>
      </c>
      <c r="B1173" s="15">
        <f t="shared" si="164"/>
        <v>2019</v>
      </c>
      <c r="C1173" s="15">
        <f t="shared" si="165"/>
        <v>3</v>
      </c>
      <c r="D1173" s="15">
        <f t="shared" si="166"/>
        <v>1</v>
      </c>
      <c r="E1173" s="15">
        <f t="shared" si="167"/>
        <v>0</v>
      </c>
      <c r="F1173" s="15">
        <v>7155</v>
      </c>
      <c r="G1173" s="15">
        <v>0</v>
      </c>
      <c r="H1173" s="62">
        <f t="shared" si="168"/>
        <v>181.9975352847739</v>
      </c>
      <c r="I1173" s="62">
        <f t="shared" si="170"/>
        <v>96</v>
      </c>
      <c r="J1173" s="15">
        <f t="shared" si="162"/>
        <v>0</v>
      </c>
      <c r="K1173" s="15">
        <f t="shared" si="169"/>
        <v>0</v>
      </c>
      <c r="L1173" s="58">
        <f>'Luxjacky Assumptions Monthly'!$M$8*'Luxjacky Original'!G1173</f>
        <v>0</v>
      </c>
      <c r="M1173" s="58">
        <f>'Luxjacky Assumptions Monthly'!$M$6*'Luxjacky Assumptions Monthly'!$M$8*'Luxjacky Original'!F1173</f>
        <v>3577.5</v>
      </c>
      <c r="N1173" s="58">
        <f t="shared" si="163"/>
        <v>3577.5</v>
      </c>
      <c r="O1173" s="58"/>
    </row>
    <row r="1174" spans="1:15" x14ac:dyDescent="0.3">
      <c r="A1174" s="60">
        <v>43542</v>
      </c>
      <c r="B1174" s="15">
        <f t="shared" si="164"/>
        <v>2019</v>
      </c>
      <c r="C1174" s="15">
        <f t="shared" si="165"/>
        <v>3</v>
      </c>
      <c r="D1174" s="15">
        <f t="shared" si="166"/>
        <v>2</v>
      </c>
      <c r="E1174" s="15">
        <f t="shared" si="167"/>
        <v>0</v>
      </c>
      <c r="F1174" s="15">
        <v>6984</v>
      </c>
      <c r="G1174" s="15">
        <v>0</v>
      </c>
      <c r="H1174" s="62">
        <f t="shared" si="168"/>
        <v>186.61521752655025</v>
      </c>
      <c r="I1174" s="62">
        <f t="shared" si="170"/>
        <v>171</v>
      </c>
      <c r="J1174" s="15">
        <f t="shared" si="162"/>
        <v>0</v>
      </c>
      <c r="K1174" s="15">
        <f t="shared" si="169"/>
        <v>0</v>
      </c>
      <c r="L1174" s="58">
        <f>'Luxjacky Assumptions Monthly'!$M$8*'Luxjacky Original'!G1174</f>
        <v>0</v>
      </c>
      <c r="M1174" s="58">
        <f>'Luxjacky Assumptions Monthly'!$M$6*'Luxjacky Assumptions Monthly'!$M$8*'Luxjacky Original'!F1174</f>
        <v>3492</v>
      </c>
      <c r="N1174" s="58">
        <f t="shared" si="163"/>
        <v>3492</v>
      </c>
      <c r="O1174" s="58"/>
    </row>
    <row r="1175" spans="1:15" x14ac:dyDescent="0.3">
      <c r="A1175" s="60">
        <v>43543</v>
      </c>
      <c r="B1175" s="15">
        <f t="shared" si="164"/>
        <v>2019</v>
      </c>
      <c r="C1175" s="15">
        <f t="shared" si="165"/>
        <v>3</v>
      </c>
      <c r="D1175" s="15">
        <f t="shared" si="166"/>
        <v>3</v>
      </c>
      <c r="E1175" s="15">
        <f t="shared" si="167"/>
        <v>0</v>
      </c>
      <c r="F1175" s="15">
        <v>6802</v>
      </c>
      <c r="G1175" s="15">
        <v>0</v>
      </c>
      <c r="H1175" s="62">
        <f t="shared" si="168"/>
        <v>184.00460981181172</v>
      </c>
      <c r="I1175" s="62">
        <f t="shared" si="170"/>
        <v>182</v>
      </c>
      <c r="J1175" s="15">
        <f t="shared" si="162"/>
        <v>0</v>
      </c>
      <c r="K1175" s="15">
        <f t="shared" si="169"/>
        <v>0</v>
      </c>
      <c r="L1175" s="58">
        <f>'Luxjacky Assumptions Monthly'!$M$8*'Luxjacky Original'!G1175</f>
        <v>0</v>
      </c>
      <c r="M1175" s="58">
        <f>'Luxjacky Assumptions Monthly'!$M$6*'Luxjacky Assumptions Monthly'!$M$8*'Luxjacky Original'!F1175</f>
        <v>3401</v>
      </c>
      <c r="N1175" s="58">
        <f t="shared" si="163"/>
        <v>3401</v>
      </c>
      <c r="O1175" s="58"/>
    </row>
    <row r="1176" spans="1:15" x14ac:dyDescent="0.3">
      <c r="A1176" s="60">
        <v>43544</v>
      </c>
      <c r="B1176" s="15">
        <f t="shared" si="164"/>
        <v>2019</v>
      </c>
      <c r="C1176" s="15">
        <f t="shared" si="165"/>
        <v>3</v>
      </c>
      <c r="D1176" s="15">
        <f t="shared" si="166"/>
        <v>4</v>
      </c>
      <c r="E1176" s="15">
        <f t="shared" si="167"/>
        <v>0</v>
      </c>
      <c r="F1176" s="15">
        <v>6617</v>
      </c>
      <c r="G1176" s="15">
        <v>0</v>
      </c>
      <c r="H1176" s="62">
        <f t="shared" si="168"/>
        <v>173.37604039918003</v>
      </c>
      <c r="I1176" s="62">
        <f t="shared" si="170"/>
        <v>185</v>
      </c>
      <c r="J1176" s="15">
        <f t="shared" si="162"/>
        <v>0</v>
      </c>
      <c r="K1176" s="15">
        <f t="shared" si="169"/>
        <v>0</v>
      </c>
      <c r="L1176" s="58">
        <f>'Luxjacky Assumptions Monthly'!$M$8*'Luxjacky Original'!G1176</f>
        <v>0</v>
      </c>
      <c r="M1176" s="58">
        <f>'Luxjacky Assumptions Monthly'!$M$6*'Luxjacky Assumptions Monthly'!$M$8*'Luxjacky Original'!F1176</f>
        <v>3308.5</v>
      </c>
      <c r="N1176" s="58">
        <f t="shared" si="163"/>
        <v>3308.5</v>
      </c>
      <c r="O1176" s="58"/>
    </row>
    <row r="1177" spans="1:15" x14ac:dyDescent="0.3">
      <c r="A1177" s="60">
        <v>43545</v>
      </c>
      <c r="B1177" s="15">
        <f t="shared" si="164"/>
        <v>2019</v>
      </c>
      <c r="C1177" s="15">
        <f t="shared" si="165"/>
        <v>3</v>
      </c>
      <c r="D1177" s="15">
        <f t="shared" si="166"/>
        <v>5</v>
      </c>
      <c r="E1177" s="15">
        <f t="shared" si="167"/>
        <v>0</v>
      </c>
      <c r="F1177" s="15">
        <v>6451</v>
      </c>
      <c r="G1177" s="15">
        <v>0</v>
      </c>
      <c r="H1177" s="62">
        <f t="shared" si="168"/>
        <v>154.12486390352271</v>
      </c>
      <c r="I1177" s="62">
        <f t="shared" si="170"/>
        <v>166</v>
      </c>
      <c r="J1177" s="15">
        <f t="shared" si="162"/>
        <v>0</v>
      </c>
      <c r="K1177" s="15">
        <f t="shared" si="169"/>
        <v>0</v>
      </c>
      <c r="L1177" s="58">
        <f>'Luxjacky Assumptions Monthly'!$M$8*'Luxjacky Original'!G1177</f>
        <v>0</v>
      </c>
      <c r="M1177" s="58">
        <f>'Luxjacky Assumptions Monthly'!$M$6*'Luxjacky Assumptions Monthly'!$M$8*'Luxjacky Original'!F1177</f>
        <v>3225.5</v>
      </c>
      <c r="N1177" s="58">
        <f t="shared" si="163"/>
        <v>3225.5</v>
      </c>
      <c r="O1177" s="58"/>
    </row>
    <row r="1178" spans="1:15" x14ac:dyDescent="0.3">
      <c r="A1178" s="60">
        <v>43546</v>
      </c>
      <c r="B1178" s="15">
        <f t="shared" si="164"/>
        <v>2019</v>
      </c>
      <c r="C1178" s="15">
        <f t="shared" si="165"/>
        <v>3</v>
      </c>
      <c r="D1178" s="15">
        <f t="shared" si="166"/>
        <v>6</v>
      </c>
      <c r="E1178" s="15">
        <f t="shared" si="167"/>
        <v>1</v>
      </c>
      <c r="F1178" s="15">
        <v>6297</v>
      </c>
      <c r="G1178" s="15">
        <v>0</v>
      </c>
      <c r="H1178" s="62">
        <f t="shared" si="168"/>
        <v>135.75312788944871</v>
      </c>
      <c r="I1178" s="62">
        <f t="shared" si="170"/>
        <v>154</v>
      </c>
      <c r="J1178" s="15">
        <f t="shared" si="162"/>
        <v>0</v>
      </c>
      <c r="K1178" s="15">
        <f t="shared" si="169"/>
        <v>0</v>
      </c>
      <c r="L1178" s="58">
        <f>'Luxjacky Assumptions Monthly'!$M$8*'Luxjacky Original'!G1178</f>
        <v>0</v>
      </c>
      <c r="M1178" s="58">
        <f>'Luxjacky Assumptions Monthly'!$M$6*'Luxjacky Assumptions Monthly'!$M$8*'Luxjacky Original'!F1178</f>
        <v>3148.5</v>
      </c>
      <c r="N1178" s="58">
        <f t="shared" si="163"/>
        <v>3148.5</v>
      </c>
      <c r="O1178" s="58"/>
    </row>
    <row r="1179" spans="1:15" x14ac:dyDescent="0.3">
      <c r="A1179" s="60">
        <v>43547</v>
      </c>
      <c r="B1179" s="15">
        <f t="shared" si="164"/>
        <v>2019</v>
      </c>
      <c r="C1179" s="15">
        <f t="shared" si="165"/>
        <v>3</v>
      </c>
      <c r="D1179" s="15">
        <f t="shared" si="166"/>
        <v>7</v>
      </c>
      <c r="E1179" s="15">
        <f t="shared" si="167"/>
        <v>1</v>
      </c>
      <c r="F1179" s="15">
        <v>6167</v>
      </c>
      <c r="G1179" s="15">
        <v>0</v>
      </c>
      <c r="H1179" s="62">
        <f t="shared" si="168"/>
        <v>97.833649479448354</v>
      </c>
      <c r="I1179" s="62">
        <f t="shared" si="170"/>
        <v>130</v>
      </c>
      <c r="J1179" s="15">
        <f t="shared" si="162"/>
        <v>0</v>
      </c>
      <c r="K1179" s="15">
        <f t="shared" si="169"/>
        <v>0</v>
      </c>
      <c r="L1179" s="58">
        <f>'Luxjacky Assumptions Monthly'!$M$8*'Luxjacky Original'!G1179</f>
        <v>0</v>
      </c>
      <c r="M1179" s="58">
        <f>'Luxjacky Assumptions Monthly'!$M$6*'Luxjacky Assumptions Monthly'!$M$8*'Luxjacky Original'!F1179</f>
        <v>3083.5</v>
      </c>
      <c r="N1179" s="58">
        <f t="shared" si="163"/>
        <v>3083.5</v>
      </c>
      <c r="O1179" s="58"/>
    </row>
    <row r="1180" spans="1:15" x14ac:dyDescent="0.3">
      <c r="A1180" s="60">
        <v>43548</v>
      </c>
      <c r="B1180" s="15">
        <f t="shared" si="164"/>
        <v>2019</v>
      </c>
      <c r="C1180" s="15">
        <f t="shared" si="165"/>
        <v>3</v>
      </c>
      <c r="D1180" s="15">
        <f t="shared" si="166"/>
        <v>1</v>
      </c>
      <c r="E1180" s="15">
        <f t="shared" si="167"/>
        <v>0</v>
      </c>
      <c r="F1180" s="15">
        <v>6065</v>
      </c>
      <c r="G1180" s="15">
        <v>0</v>
      </c>
      <c r="H1180" s="62">
        <f t="shared" si="168"/>
        <v>181.9975352847739</v>
      </c>
      <c r="I1180" s="62">
        <f t="shared" si="170"/>
        <v>102</v>
      </c>
      <c r="J1180" s="15">
        <f t="shared" si="162"/>
        <v>0</v>
      </c>
      <c r="K1180" s="15">
        <f t="shared" si="169"/>
        <v>0</v>
      </c>
      <c r="L1180" s="58">
        <f>'Luxjacky Assumptions Monthly'!$M$8*'Luxjacky Original'!G1180</f>
        <v>0</v>
      </c>
      <c r="M1180" s="58">
        <f>'Luxjacky Assumptions Monthly'!$M$6*'Luxjacky Assumptions Monthly'!$M$8*'Luxjacky Original'!F1180</f>
        <v>3032.5</v>
      </c>
      <c r="N1180" s="58">
        <f t="shared" si="163"/>
        <v>3032.5</v>
      </c>
      <c r="O1180" s="58"/>
    </row>
    <row r="1181" spans="1:15" x14ac:dyDescent="0.3">
      <c r="A1181" s="60">
        <v>43549</v>
      </c>
      <c r="B1181" s="15">
        <f t="shared" si="164"/>
        <v>2019</v>
      </c>
      <c r="C1181" s="15">
        <f t="shared" si="165"/>
        <v>3</v>
      </c>
      <c r="D1181" s="15">
        <f t="shared" si="166"/>
        <v>2</v>
      </c>
      <c r="E1181" s="15">
        <f t="shared" si="167"/>
        <v>0</v>
      </c>
      <c r="F1181" s="15">
        <v>5894</v>
      </c>
      <c r="G1181" s="15">
        <v>0</v>
      </c>
      <c r="H1181" s="62">
        <f t="shared" si="168"/>
        <v>186.61521752655025</v>
      </c>
      <c r="I1181" s="62">
        <f t="shared" si="170"/>
        <v>171</v>
      </c>
      <c r="J1181" s="15">
        <f t="shared" ref="J1181:J1244" si="171">IF(G1181&gt;0,1,0)</f>
        <v>0</v>
      </c>
      <c r="K1181" s="15">
        <f t="shared" si="169"/>
        <v>0</v>
      </c>
      <c r="L1181" s="58">
        <f>'Luxjacky Assumptions Monthly'!$M$8*'Luxjacky Original'!G1181</f>
        <v>0</v>
      </c>
      <c r="M1181" s="58">
        <f>'Luxjacky Assumptions Monthly'!$M$6*'Luxjacky Assumptions Monthly'!$M$8*'Luxjacky Original'!F1181</f>
        <v>2947</v>
      </c>
      <c r="N1181" s="58">
        <f t="shared" ref="N1181:N1244" si="172">SUM(K1181:M1181)</f>
        <v>2947</v>
      </c>
      <c r="O1181" s="58"/>
    </row>
    <row r="1182" spans="1:15" x14ac:dyDescent="0.3">
      <c r="A1182" s="60">
        <v>43550</v>
      </c>
      <c r="B1182" s="15">
        <f t="shared" si="164"/>
        <v>2019</v>
      </c>
      <c r="C1182" s="15">
        <f t="shared" si="165"/>
        <v>3</v>
      </c>
      <c r="D1182" s="15">
        <f t="shared" si="166"/>
        <v>3</v>
      </c>
      <c r="E1182" s="15">
        <f t="shared" si="167"/>
        <v>0</v>
      </c>
      <c r="F1182" s="15">
        <v>5708</v>
      </c>
      <c r="G1182" s="15">
        <v>0</v>
      </c>
      <c r="H1182" s="62">
        <f t="shared" si="168"/>
        <v>184.00460981181172</v>
      </c>
      <c r="I1182" s="62">
        <f t="shared" si="170"/>
        <v>186</v>
      </c>
      <c r="J1182" s="15">
        <f t="shared" si="171"/>
        <v>0</v>
      </c>
      <c r="K1182" s="15">
        <f t="shared" si="169"/>
        <v>0</v>
      </c>
      <c r="L1182" s="58">
        <f>'Luxjacky Assumptions Monthly'!$M$8*'Luxjacky Original'!G1182</f>
        <v>0</v>
      </c>
      <c r="M1182" s="58">
        <f>'Luxjacky Assumptions Monthly'!$M$6*'Luxjacky Assumptions Monthly'!$M$8*'Luxjacky Original'!F1182</f>
        <v>2854</v>
      </c>
      <c r="N1182" s="58">
        <f t="shared" si="172"/>
        <v>2854</v>
      </c>
      <c r="O1182" s="58"/>
    </row>
    <row r="1183" spans="1:15" x14ac:dyDescent="0.3">
      <c r="A1183" s="60">
        <v>43551</v>
      </c>
      <c r="B1183" s="15">
        <f t="shared" si="164"/>
        <v>2019</v>
      </c>
      <c r="C1183" s="15">
        <f t="shared" si="165"/>
        <v>3</v>
      </c>
      <c r="D1183" s="15">
        <f t="shared" si="166"/>
        <v>4</v>
      </c>
      <c r="E1183" s="15">
        <f t="shared" si="167"/>
        <v>0</v>
      </c>
      <c r="F1183" s="15">
        <v>5525</v>
      </c>
      <c r="G1183" s="15">
        <v>0</v>
      </c>
      <c r="H1183" s="62">
        <f t="shared" si="168"/>
        <v>173.37604039918003</v>
      </c>
      <c r="I1183" s="62">
        <f t="shared" si="170"/>
        <v>183</v>
      </c>
      <c r="J1183" s="15">
        <f t="shared" si="171"/>
        <v>0</v>
      </c>
      <c r="K1183" s="15">
        <f t="shared" si="169"/>
        <v>0</v>
      </c>
      <c r="L1183" s="58">
        <f>'Luxjacky Assumptions Monthly'!$M$8*'Luxjacky Original'!G1183</f>
        <v>0</v>
      </c>
      <c r="M1183" s="58">
        <f>'Luxjacky Assumptions Monthly'!$M$6*'Luxjacky Assumptions Monthly'!$M$8*'Luxjacky Original'!F1183</f>
        <v>2762.5</v>
      </c>
      <c r="N1183" s="58">
        <f t="shared" si="172"/>
        <v>2762.5</v>
      </c>
      <c r="O1183" s="58"/>
    </row>
    <row r="1184" spans="1:15" x14ac:dyDescent="0.3">
      <c r="A1184" s="60">
        <v>43552</v>
      </c>
      <c r="B1184" s="15">
        <f t="shared" si="164"/>
        <v>2019</v>
      </c>
      <c r="C1184" s="15">
        <f t="shared" si="165"/>
        <v>3</v>
      </c>
      <c r="D1184" s="15">
        <f t="shared" si="166"/>
        <v>5</v>
      </c>
      <c r="E1184" s="15">
        <f t="shared" si="167"/>
        <v>0</v>
      </c>
      <c r="F1184" s="15">
        <v>5347</v>
      </c>
      <c r="G1184" s="15">
        <v>0</v>
      </c>
      <c r="H1184" s="62">
        <f t="shared" si="168"/>
        <v>154.12486390352271</v>
      </c>
      <c r="I1184" s="62">
        <f t="shared" si="170"/>
        <v>178</v>
      </c>
      <c r="J1184" s="15">
        <f t="shared" si="171"/>
        <v>0</v>
      </c>
      <c r="K1184" s="15">
        <f t="shared" si="169"/>
        <v>0</v>
      </c>
      <c r="L1184" s="58">
        <f>'Luxjacky Assumptions Monthly'!$M$8*'Luxjacky Original'!G1184</f>
        <v>0</v>
      </c>
      <c r="M1184" s="58">
        <f>'Luxjacky Assumptions Monthly'!$M$6*'Luxjacky Assumptions Monthly'!$M$8*'Luxjacky Original'!F1184</f>
        <v>2673.5</v>
      </c>
      <c r="N1184" s="58">
        <f t="shared" si="172"/>
        <v>2673.5</v>
      </c>
      <c r="O1184" s="58"/>
    </row>
    <row r="1185" spans="1:15" x14ac:dyDescent="0.3">
      <c r="A1185" s="60">
        <v>43553</v>
      </c>
      <c r="B1185" s="15">
        <f t="shared" si="164"/>
        <v>2019</v>
      </c>
      <c r="C1185" s="15">
        <f t="shared" si="165"/>
        <v>3</v>
      </c>
      <c r="D1185" s="15">
        <f t="shared" si="166"/>
        <v>6</v>
      </c>
      <c r="E1185" s="15">
        <f t="shared" si="167"/>
        <v>1</v>
      </c>
      <c r="F1185" s="15">
        <v>5189</v>
      </c>
      <c r="G1185" s="15">
        <v>0</v>
      </c>
      <c r="H1185" s="62">
        <f t="shared" si="168"/>
        <v>135.75312788944871</v>
      </c>
      <c r="I1185" s="62">
        <f t="shared" si="170"/>
        <v>158</v>
      </c>
      <c r="J1185" s="15">
        <f t="shared" si="171"/>
        <v>0</v>
      </c>
      <c r="K1185" s="15">
        <f t="shared" si="169"/>
        <v>0</v>
      </c>
      <c r="L1185" s="58">
        <f>'Luxjacky Assumptions Monthly'!$M$8*'Luxjacky Original'!G1185</f>
        <v>0</v>
      </c>
      <c r="M1185" s="58">
        <f>'Luxjacky Assumptions Monthly'!$M$6*'Luxjacky Assumptions Monthly'!$M$8*'Luxjacky Original'!F1185</f>
        <v>2594.5</v>
      </c>
      <c r="N1185" s="58">
        <f t="shared" si="172"/>
        <v>2594.5</v>
      </c>
      <c r="O1185" s="58"/>
    </row>
    <row r="1186" spans="1:15" x14ac:dyDescent="0.3">
      <c r="A1186" s="60">
        <v>43554</v>
      </c>
      <c r="B1186" s="15">
        <f t="shared" si="164"/>
        <v>2019</v>
      </c>
      <c r="C1186" s="15">
        <f t="shared" si="165"/>
        <v>3</v>
      </c>
      <c r="D1186" s="15">
        <f t="shared" si="166"/>
        <v>7</v>
      </c>
      <c r="E1186" s="15">
        <f t="shared" si="167"/>
        <v>1</v>
      </c>
      <c r="F1186" s="15">
        <v>5049</v>
      </c>
      <c r="G1186" s="15">
        <v>0</v>
      </c>
      <c r="H1186" s="62">
        <f t="shared" si="168"/>
        <v>97.833649479448354</v>
      </c>
      <c r="I1186" s="62">
        <f t="shared" si="170"/>
        <v>140</v>
      </c>
      <c r="J1186" s="15">
        <f t="shared" si="171"/>
        <v>0</v>
      </c>
      <c r="K1186" s="15">
        <f t="shared" si="169"/>
        <v>0</v>
      </c>
      <c r="L1186" s="58">
        <f>'Luxjacky Assumptions Monthly'!$M$8*'Luxjacky Original'!G1186</f>
        <v>0</v>
      </c>
      <c r="M1186" s="58">
        <f>'Luxjacky Assumptions Monthly'!$M$6*'Luxjacky Assumptions Monthly'!$M$8*'Luxjacky Original'!F1186</f>
        <v>2524.5</v>
      </c>
      <c r="N1186" s="58">
        <f t="shared" si="172"/>
        <v>2524.5</v>
      </c>
      <c r="O1186" s="58"/>
    </row>
    <row r="1187" spans="1:15" x14ac:dyDescent="0.3">
      <c r="A1187" s="60">
        <v>43555</v>
      </c>
      <c r="B1187" s="15">
        <f t="shared" si="164"/>
        <v>2019</v>
      </c>
      <c r="C1187" s="15">
        <f t="shared" si="165"/>
        <v>3</v>
      </c>
      <c r="D1187" s="15">
        <f t="shared" si="166"/>
        <v>1</v>
      </c>
      <c r="E1187" s="15">
        <f t="shared" si="167"/>
        <v>0</v>
      </c>
      <c r="F1187" s="15">
        <v>4953</v>
      </c>
      <c r="G1187" s="15">
        <v>0</v>
      </c>
      <c r="H1187" s="62">
        <f t="shared" si="168"/>
        <v>181.9975352847739</v>
      </c>
      <c r="I1187" s="62">
        <f t="shared" si="170"/>
        <v>96</v>
      </c>
      <c r="J1187" s="15">
        <f t="shared" si="171"/>
        <v>0</v>
      </c>
      <c r="K1187" s="15">
        <f t="shared" si="169"/>
        <v>0</v>
      </c>
      <c r="L1187" s="58">
        <f>'Luxjacky Assumptions Monthly'!$M$8*'Luxjacky Original'!G1187</f>
        <v>0</v>
      </c>
      <c r="M1187" s="58">
        <f>'Luxjacky Assumptions Monthly'!$M$6*'Luxjacky Assumptions Monthly'!$M$8*'Luxjacky Original'!F1187</f>
        <v>2476.5</v>
      </c>
      <c r="N1187" s="58">
        <f t="shared" si="172"/>
        <v>2476.5</v>
      </c>
      <c r="O1187" s="58"/>
    </row>
    <row r="1188" spans="1:15" x14ac:dyDescent="0.3">
      <c r="A1188" s="60">
        <v>43556</v>
      </c>
      <c r="B1188" s="15">
        <f t="shared" si="164"/>
        <v>2019</v>
      </c>
      <c r="C1188" s="15">
        <f t="shared" si="165"/>
        <v>4</v>
      </c>
      <c r="D1188" s="15">
        <f t="shared" si="166"/>
        <v>2</v>
      </c>
      <c r="E1188" s="15">
        <f t="shared" si="167"/>
        <v>0</v>
      </c>
      <c r="F1188" s="15">
        <v>4764</v>
      </c>
      <c r="G1188" s="15">
        <v>0</v>
      </c>
      <c r="H1188" s="62">
        <f t="shared" si="168"/>
        <v>189.35981786550732</v>
      </c>
      <c r="I1188" s="62">
        <f t="shared" si="170"/>
        <v>189</v>
      </c>
      <c r="J1188" s="15">
        <f t="shared" si="171"/>
        <v>0</v>
      </c>
      <c r="K1188" s="15">
        <f t="shared" si="169"/>
        <v>0</v>
      </c>
      <c r="L1188" s="58">
        <f>'Luxjacky Assumptions Monthly'!$M$8*'Luxjacky Original'!G1188</f>
        <v>0</v>
      </c>
      <c r="M1188" s="58">
        <f>'Luxjacky Assumptions Monthly'!$M$6*'Luxjacky Assumptions Monthly'!$M$8*'Luxjacky Original'!F1188</f>
        <v>2382</v>
      </c>
      <c r="N1188" s="58">
        <f t="shared" si="172"/>
        <v>2382</v>
      </c>
      <c r="O1188" s="58"/>
    </row>
    <row r="1189" spans="1:15" x14ac:dyDescent="0.3">
      <c r="A1189" s="60">
        <v>43557</v>
      </c>
      <c r="B1189" s="15">
        <f t="shared" si="164"/>
        <v>2019</v>
      </c>
      <c r="C1189" s="15">
        <f t="shared" si="165"/>
        <v>4</v>
      </c>
      <c r="D1189" s="15">
        <f t="shared" si="166"/>
        <v>3</v>
      </c>
      <c r="E1189" s="15">
        <f t="shared" si="167"/>
        <v>0</v>
      </c>
      <c r="F1189" s="15">
        <v>4577</v>
      </c>
      <c r="G1189" s="15">
        <v>0</v>
      </c>
      <c r="H1189" s="62">
        <f t="shared" si="168"/>
        <v>186.74921015076876</v>
      </c>
      <c r="I1189" s="62">
        <f t="shared" si="170"/>
        <v>187</v>
      </c>
      <c r="J1189" s="15">
        <f t="shared" si="171"/>
        <v>0</v>
      </c>
      <c r="K1189" s="15">
        <f t="shared" si="169"/>
        <v>0</v>
      </c>
      <c r="L1189" s="58">
        <f>'Luxjacky Assumptions Monthly'!$M$8*'Luxjacky Original'!G1189</f>
        <v>0</v>
      </c>
      <c r="M1189" s="58">
        <f>'Luxjacky Assumptions Monthly'!$M$6*'Luxjacky Assumptions Monthly'!$M$8*'Luxjacky Original'!F1189</f>
        <v>2288.5</v>
      </c>
      <c r="N1189" s="58">
        <f t="shared" si="172"/>
        <v>2288.5</v>
      </c>
      <c r="O1189" s="58"/>
    </row>
    <row r="1190" spans="1:15" x14ac:dyDescent="0.3">
      <c r="A1190" s="60">
        <v>43558</v>
      </c>
      <c r="B1190" s="15">
        <f t="shared" si="164"/>
        <v>2019</v>
      </c>
      <c r="C1190" s="15">
        <f t="shared" si="165"/>
        <v>4</v>
      </c>
      <c r="D1190" s="15">
        <f t="shared" si="166"/>
        <v>4</v>
      </c>
      <c r="E1190" s="15">
        <f t="shared" si="167"/>
        <v>0</v>
      </c>
      <c r="F1190" s="15">
        <v>4386</v>
      </c>
      <c r="G1190" s="15">
        <v>0</v>
      </c>
      <c r="H1190" s="62">
        <f t="shared" si="168"/>
        <v>176.1206407381371</v>
      </c>
      <c r="I1190" s="62">
        <f t="shared" si="170"/>
        <v>191</v>
      </c>
      <c r="J1190" s="15">
        <f t="shared" si="171"/>
        <v>0</v>
      </c>
      <c r="K1190" s="15">
        <f t="shared" si="169"/>
        <v>0</v>
      </c>
      <c r="L1190" s="58">
        <f>'Luxjacky Assumptions Monthly'!$M$8*'Luxjacky Original'!G1190</f>
        <v>0</v>
      </c>
      <c r="M1190" s="58">
        <f>'Luxjacky Assumptions Monthly'!$M$6*'Luxjacky Assumptions Monthly'!$M$8*'Luxjacky Original'!F1190</f>
        <v>2193</v>
      </c>
      <c r="N1190" s="58">
        <f t="shared" si="172"/>
        <v>2193</v>
      </c>
      <c r="O1190" s="58"/>
    </row>
    <row r="1191" spans="1:15" x14ac:dyDescent="0.3">
      <c r="A1191" s="60">
        <v>43559</v>
      </c>
      <c r="B1191" s="15">
        <f t="shared" si="164"/>
        <v>2019</v>
      </c>
      <c r="C1191" s="15">
        <f t="shared" si="165"/>
        <v>4</v>
      </c>
      <c r="D1191" s="15">
        <f t="shared" si="166"/>
        <v>5</v>
      </c>
      <c r="E1191" s="15">
        <f t="shared" si="167"/>
        <v>0</v>
      </c>
      <c r="F1191" s="15">
        <v>4204</v>
      </c>
      <c r="G1191" s="15">
        <v>0</v>
      </c>
      <c r="H1191" s="62">
        <f t="shared" si="168"/>
        <v>156.86946424247975</v>
      </c>
      <c r="I1191" s="62">
        <f t="shared" si="170"/>
        <v>182</v>
      </c>
      <c r="J1191" s="15">
        <f t="shared" si="171"/>
        <v>0</v>
      </c>
      <c r="K1191" s="15">
        <f t="shared" si="169"/>
        <v>0</v>
      </c>
      <c r="L1191" s="58">
        <f>'Luxjacky Assumptions Monthly'!$M$8*'Luxjacky Original'!G1191</f>
        <v>0</v>
      </c>
      <c r="M1191" s="58">
        <f>'Luxjacky Assumptions Monthly'!$M$6*'Luxjacky Assumptions Monthly'!$M$8*'Luxjacky Original'!F1191</f>
        <v>2102</v>
      </c>
      <c r="N1191" s="58">
        <f t="shared" si="172"/>
        <v>2102</v>
      </c>
      <c r="O1191" s="58"/>
    </row>
    <row r="1192" spans="1:15" x14ac:dyDescent="0.3">
      <c r="A1192" s="60">
        <v>43560</v>
      </c>
      <c r="B1192" s="15">
        <f t="shared" si="164"/>
        <v>2019</v>
      </c>
      <c r="C1192" s="15">
        <f t="shared" si="165"/>
        <v>4</v>
      </c>
      <c r="D1192" s="15">
        <f t="shared" si="166"/>
        <v>6</v>
      </c>
      <c r="E1192" s="15">
        <f t="shared" si="167"/>
        <v>1</v>
      </c>
      <c r="F1192" s="15">
        <v>4057</v>
      </c>
      <c r="G1192" s="15">
        <v>0</v>
      </c>
      <c r="H1192" s="62">
        <f t="shared" si="168"/>
        <v>138.49772822840578</v>
      </c>
      <c r="I1192" s="62">
        <f t="shared" si="170"/>
        <v>147</v>
      </c>
      <c r="J1192" s="15">
        <f t="shared" si="171"/>
        <v>0</v>
      </c>
      <c r="K1192" s="15">
        <f t="shared" si="169"/>
        <v>0</v>
      </c>
      <c r="L1192" s="58">
        <f>'Luxjacky Assumptions Monthly'!$M$8*'Luxjacky Original'!G1192</f>
        <v>0</v>
      </c>
      <c r="M1192" s="58">
        <f>'Luxjacky Assumptions Monthly'!$M$6*'Luxjacky Assumptions Monthly'!$M$8*'Luxjacky Original'!F1192</f>
        <v>2028.5</v>
      </c>
      <c r="N1192" s="58">
        <f t="shared" si="172"/>
        <v>2028.5</v>
      </c>
      <c r="O1192" s="58"/>
    </row>
    <row r="1193" spans="1:15" x14ac:dyDescent="0.3">
      <c r="A1193" s="60">
        <v>43561</v>
      </c>
      <c r="B1193" s="15">
        <f t="shared" si="164"/>
        <v>2019</v>
      </c>
      <c r="C1193" s="15">
        <f t="shared" si="165"/>
        <v>4</v>
      </c>
      <c r="D1193" s="15">
        <f t="shared" si="166"/>
        <v>7</v>
      </c>
      <c r="E1193" s="15">
        <f t="shared" si="167"/>
        <v>1</v>
      </c>
      <c r="F1193" s="15">
        <v>3908</v>
      </c>
      <c r="G1193" s="15">
        <v>0</v>
      </c>
      <c r="H1193" s="62">
        <f t="shared" si="168"/>
        <v>100.57824981840541</v>
      </c>
      <c r="I1193" s="62">
        <f t="shared" si="170"/>
        <v>149</v>
      </c>
      <c r="J1193" s="15">
        <f t="shared" si="171"/>
        <v>0</v>
      </c>
      <c r="K1193" s="15">
        <f t="shared" si="169"/>
        <v>0</v>
      </c>
      <c r="L1193" s="58">
        <f>'Luxjacky Assumptions Monthly'!$M$8*'Luxjacky Original'!G1193</f>
        <v>0</v>
      </c>
      <c r="M1193" s="58">
        <f>'Luxjacky Assumptions Monthly'!$M$6*'Luxjacky Assumptions Monthly'!$M$8*'Luxjacky Original'!F1193</f>
        <v>1954</v>
      </c>
      <c r="N1193" s="58">
        <f t="shared" si="172"/>
        <v>1954</v>
      </c>
      <c r="O1193" s="58"/>
    </row>
    <row r="1194" spans="1:15" x14ac:dyDescent="0.3">
      <c r="A1194" s="60">
        <v>43562</v>
      </c>
      <c r="B1194" s="15">
        <f t="shared" si="164"/>
        <v>2019</v>
      </c>
      <c r="C1194" s="15">
        <f t="shared" si="165"/>
        <v>4</v>
      </c>
      <c r="D1194" s="15">
        <f t="shared" si="166"/>
        <v>1</v>
      </c>
      <c r="E1194" s="15">
        <f t="shared" si="167"/>
        <v>0</v>
      </c>
      <c r="F1194" s="15">
        <v>3818</v>
      </c>
      <c r="G1194" s="15">
        <v>0</v>
      </c>
      <c r="H1194" s="62">
        <f t="shared" si="168"/>
        <v>184.74213562373097</v>
      </c>
      <c r="I1194" s="62">
        <f t="shared" si="170"/>
        <v>90</v>
      </c>
      <c r="J1194" s="15">
        <f t="shared" si="171"/>
        <v>0</v>
      </c>
      <c r="K1194" s="15">
        <f t="shared" si="169"/>
        <v>0</v>
      </c>
      <c r="L1194" s="58">
        <f>'Luxjacky Assumptions Monthly'!$M$8*'Luxjacky Original'!G1194</f>
        <v>0</v>
      </c>
      <c r="M1194" s="58">
        <f>'Luxjacky Assumptions Monthly'!$M$6*'Luxjacky Assumptions Monthly'!$M$8*'Luxjacky Original'!F1194</f>
        <v>1909</v>
      </c>
      <c r="N1194" s="58">
        <f t="shared" si="172"/>
        <v>1909</v>
      </c>
      <c r="O1194" s="58"/>
    </row>
    <row r="1195" spans="1:15" x14ac:dyDescent="0.3">
      <c r="A1195" s="60">
        <v>43563</v>
      </c>
      <c r="B1195" s="15">
        <f t="shared" si="164"/>
        <v>2019</v>
      </c>
      <c r="C1195" s="15">
        <f t="shared" si="165"/>
        <v>4</v>
      </c>
      <c r="D1195" s="15">
        <f t="shared" si="166"/>
        <v>2</v>
      </c>
      <c r="E1195" s="15">
        <f t="shared" si="167"/>
        <v>0</v>
      </c>
      <c r="F1195" s="15">
        <v>3635</v>
      </c>
      <c r="G1195" s="15">
        <v>0</v>
      </c>
      <c r="H1195" s="62">
        <f t="shared" si="168"/>
        <v>189.35981786550732</v>
      </c>
      <c r="I1195" s="62">
        <f t="shared" si="170"/>
        <v>183</v>
      </c>
      <c r="J1195" s="15">
        <f t="shared" si="171"/>
        <v>0</v>
      </c>
      <c r="K1195" s="15">
        <f t="shared" si="169"/>
        <v>0</v>
      </c>
      <c r="L1195" s="58">
        <f>'Luxjacky Assumptions Monthly'!$M$8*'Luxjacky Original'!G1195</f>
        <v>0</v>
      </c>
      <c r="M1195" s="58">
        <f>'Luxjacky Assumptions Monthly'!$M$6*'Luxjacky Assumptions Monthly'!$M$8*'Luxjacky Original'!F1195</f>
        <v>1817.5</v>
      </c>
      <c r="N1195" s="58">
        <f t="shared" si="172"/>
        <v>1817.5</v>
      </c>
      <c r="O1195" s="58"/>
    </row>
    <row r="1196" spans="1:15" x14ac:dyDescent="0.3">
      <c r="A1196" s="60">
        <v>43564</v>
      </c>
      <c r="B1196" s="15">
        <f t="shared" si="164"/>
        <v>2019</v>
      </c>
      <c r="C1196" s="15">
        <f t="shared" si="165"/>
        <v>4</v>
      </c>
      <c r="D1196" s="15">
        <f t="shared" si="166"/>
        <v>3</v>
      </c>
      <c r="E1196" s="15">
        <f t="shared" si="167"/>
        <v>0</v>
      </c>
      <c r="F1196" s="15">
        <v>3444</v>
      </c>
      <c r="G1196" s="15">
        <v>0</v>
      </c>
      <c r="H1196" s="62">
        <f t="shared" si="168"/>
        <v>186.74921015076876</v>
      </c>
      <c r="I1196" s="62">
        <f t="shared" si="170"/>
        <v>191</v>
      </c>
      <c r="J1196" s="15">
        <f t="shared" si="171"/>
        <v>0</v>
      </c>
      <c r="K1196" s="15">
        <f t="shared" si="169"/>
        <v>0</v>
      </c>
      <c r="L1196" s="58">
        <f>'Luxjacky Assumptions Monthly'!$M$8*'Luxjacky Original'!G1196</f>
        <v>0</v>
      </c>
      <c r="M1196" s="58">
        <f>'Luxjacky Assumptions Monthly'!$M$6*'Luxjacky Assumptions Monthly'!$M$8*'Luxjacky Original'!F1196</f>
        <v>1722</v>
      </c>
      <c r="N1196" s="58">
        <f t="shared" si="172"/>
        <v>1722</v>
      </c>
      <c r="O1196" s="58"/>
    </row>
    <row r="1197" spans="1:15" x14ac:dyDescent="0.3">
      <c r="A1197" s="60">
        <v>43565</v>
      </c>
      <c r="B1197" s="15">
        <f t="shared" si="164"/>
        <v>2019</v>
      </c>
      <c r="C1197" s="15">
        <f t="shared" si="165"/>
        <v>4</v>
      </c>
      <c r="D1197" s="15">
        <f t="shared" si="166"/>
        <v>4</v>
      </c>
      <c r="E1197" s="15">
        <f t="shared" si="167"/>
        <v>0</v>
      </c>
      <c r="F1197" s="15">
        <v>3246</v>
      </c>
      <c r="G1197" s="15">
        <v>0</v>
      </c>
      <c r="H1197" s="62">
        <f t="shared" si="168"/>
        <v>176.1206407381371</v>
      </c>
      <c r="I1197" s="62">
        <f t="shared" si="170"/>
        <v>198</v>
      </c>
      <c r="J1197" s="15">
        <f t="shared" si="171"/>
        <v>0</v>
      </c>
      <c r="K1197" s="15">
        <f t="shared" si="169"/>
        <v>0</v>
      </c>
      <c r="L1197" s="58">
        <f>'Luxjacky Assumptions Monthly'!$M$8*'Luxjacky Original'!G1197</f>
        <v>0</v>
      </c>
      <c r="M1197" s="58">
        <f>'Luxjacky Assumptions Monthly'!$M$6*'Luxjacky Assumptions Monthly'!$M$8*'Luxjacky Original'!F1197</f>
        <v>1623</v>
      </c>
      <c r="N1197" s="58">
        <f t="shared" si="172"/>
        <v>1623</v>
      </c>
      <c r="O1197" s="58"/>
    </row>
    <row r="1198" spans="1:15" x14ac:dyDescent="0.3">
      <c r="A1198" s="60">
        <v>43566</v>
      </c>
      <c r="B1198" s="15">
        <f t="shared" si="164"/>
        <v>2019</v>
      </c>
      <c r="C1198" s="15">
        <f t="shared" si="165"/>
        <v>4</v>
      </c>
      <c r="D1198" s="15">
        <f t="shared" si="166"/>
        <v>5</v>
      </c>
      <c r="E1198" s="15">
        <f t="shared" si="167"/>
        <v>0</v>
      </c>
      <c r="F1198" s="15">
        <v>3070</v>
      </c>
      <c r="G1198" s="15">
        <v>0</v>
      </c>
      <c r="H1198" s="62">
        <f t="shared" si="168"/>
        <v>156.86946424247975</v>
      </c>
      <c r="I1198" s="62">
        <f t="shared" si="170"/>
        <v>176</v>
      </c>
      <c r="J1198" s="15">
        <f t="shared" si="171"/>
        <v>0</v>
      </c>
      <c r="K1198" s="15">
        <f t="shared" si="169"/>
        <v>0</v>
      </c>
      <c r="L1198" s="58">
        <f>'Luxjacky Assumptions Monthly'!$M$8*'Luxjacky Original'!G1198</f>
        <v>0</v>
      </c>
      <c r="M1198" s="58">
        <f>'Luxjacky Assumptions Monthly'!$M$6*'Luxjacky Assumptions Monthly'!$M$8*'Luxjacky Original'!F1198</f>
        <v>1535</v>
      </c>
      <c r="N1198" s="58">
        <f t="shared" si="172"/>
        <v>1535</v>
      </c>
      <c r="O1198" s="58"/>
    </row>
    <row r="1199" spans="1:15" x14ac:dyDescent="0.3">
      <c r="A1199" s="60">
        <v>43567</v>
      </c>
      <c r="B1199" s="15">
        <f t="shared" si="164"/>
        <v>2019</v>
      </c>
      <c r="C1199" s="15">
        <f t="shared" si="165"/>
        <v>4</v>
      </c>
      <c r="D1199" s="15">
        <f t="shared" si="166"/>
        <v>6</v>
      </c>
      <c r="E1199" s="15">
        <f t="shared" si="167"/>
        <v>1</v>
      </c>
      <c r="F1199" s="15">
        <v>2925</v>
      </c>
      <c r="G1199" s="15">
        <v>0</v>
      </c>
      <c r="H1199" s="62">
        <f t="shared" si="168"/>
        <v>138.49772822840578</v>
      </c>
      <c r="I1199" s="62">
        <f t="shared" si="170"/>
        <v>145</v>
      </c>
      <c r="J1199" s="15">
        <f t="shared" si="171"/>
        <v>0</v>
      </c>
      <c r="K1199" s="15">
        <f t="shared" si="169"/>
        <v>0</v>
      </c>
      <c r="L1199" s="58">
        <f>'Luxjacky Assumptions Monthly'!$M$8*'Luxjacky Original'!G1199</f>
        <v>0</v>
      </c>
      <c r="M1199" s="58">
        <f>'Luxjacky Assumptions Monthly'!$M$6*'Luxjacky Assumptions Monthly'!$M$8*'Luxjacky Original'!F1199</f>
        <v>1462.5</v>
      </c>
      <c r="N1199" s="58">
        <f t="shared" si="172"/>
        <v>1462.5</v>
      </c>
      <c r="O1199" s="58"/>
    </row>
    <row r="1200" spans="1:15" x14ac:dyDescent="0.3">
      <c r="A1200" s="60">
        <v>43568</v>
      </c>
      <c r="B1200" s="15">
        <f t="shared" si="164"/>
        <v>2019</v>
      </c>
      <c r="C1200" s="15">
        <f t="shared" si="165"/>
        <v>4</v>
      </c>
      <c r="D1200" s="15">
        <f t="shared" si="166"/>
        <v>7</v>
      </c>
      <c r="E1200" s="15">
        <f t="shared" si="167"/>
        <v>1</v>
      </c>
      <c r="F1200" s="15">
        <v>2785</v>
      </c>
      <c r="G1200" s="15">
        <v>0</v>
      </c>
      <c r="H1200" s="62">
        <f t="shared" si="168"/>
        <v>100.57824981840541</v>
      </c>
      <c r="I1200" s="62">
        <f t="shared" si="170"/>
        <v>140</v>
      </c>
      <c r="J1200" s="15">
        <f t="shared" si="171"/>
        <v>0</v>
      </c>
      <c r="K1200" s="15">
        <f t="shared" si="169"/>
        <v>0</v>
      </c>
      <c r="L1200" s="58">
        <f>'Luxjacky Assumptions Monthly'!$M$8*'Luxjacky Original'!G1200</f>
        <v>0</v>
      </c>
      <c r="M1200" s="58">
        <f>'Luxjacky Assumptions Monthly'!$M$6*'Luxjacky Assumptions Monthly'!$M$8*'Luxjacky Original'!F1200</f>
        <v>1392.5</v>
      </c>
      <c r="N1200" s="58">
        <f t="shared" si="172"/>
        <v>1392.5</v>
      </c>
      <c r="O1200" s="58"/>
    </row>
    <row r="1201" spans="1:15" x14ac:dyDescent="0.3">
      <c r="A1201" s="60">
        <v>43569</v>
      </c>
      <c r="B1201" s="15">
        <f t="shared" si="164"/>
        <v>2019</v>
      </c>
      <c r="C1201" s="15">
        <f t="shared" si="165"/>
        <v>4</v>
      </c>
      <c r="D1201" s="15">
        <f t="shared" si="166"/>
        <v>1</v>
      </c>
      <c r="E1201" s="15">
        <f t="shared" si="167"/>
        <v>0</v>
      </c>
      <c r="F1201" s="15">
        <v>2679</v>
      </c>
      <c r="G1201" s="15">
        <v>0</v>
      </c>
      <c r="H1201" s="62">
        <f t="shared" si="168"/>
        <v>184.74213562373097</v>
      </c>
      <c r="I1201" s="62">
        <f t="shared" si="170"/>
        <v>106</v>
      </c>
      <c r="J1201" s="15">
        <f t="shared" si="171"/>
        <v>0</v>
      </c>
      <c r="K1201" s="15">
        <f t="shared" si="169"/>
        <v>0</v>
      </c>
      <c r="L1201" s="58">
        <f>'Luxjacky Assumptions Monthly'!$M$8*'Luxjacky Original'!G1201</f>
        <v>0</v>
      </c>
      <c r="M1201" s="58">
        <f>'Luxjacky Assumptions Monthly'!$M$6*'Luxjacky Assumptions Monthly'!$M$8*'Luxjacky Original'!F1201</f>
        <v>1339.5</v>
      </c>
      <c r="N1201" s="58">
        <f t="shared" si="172"/>
        <v>1339.5</v>
      </c>
      <c r="O1201" s="58"/>
    </row>
    <row r="1202" spans="1:15" x14ac:dyDescent="0.3">
      <c r="A1202" s="60">
        <v>43570</v>
      </c>
      <c r="B1202" s="15">
        <f t="shared" si="164"/>
        <v>2019</v>
      </c>
      <c r="C1202" s="15">
        <f t="shared" si="165"/>
        <v>4</v>
      </c>
      <c r="D1202" s="15">
        <f t="shared" si="166"/>
        <v>2</v>
      </c>
      <c r="E1202" s="15">
        <f t="shared" si="167"/>
        <v>0</v>
      </c>
      <c r="F1202" s="15">
        <v>2498</v>
      </c>
      <c r="G1202" s="15">
        <v>0</v>
      </c>
      <c r="H1202" s="62">
        <f t="shared" si="168"/>
        <v>189.35981786550732</v>
      </c>
      <c r="I1202" s="62">
        <f t="shared" si="170"/>
        <v>181</v>
      </c>
      <c r="J1202" s="15">
        <f t="shared" si="171"/>
        <v>0</v>
      </c>
      <c r="K1202" s="15">
        <f t="shared" si="169"/>
        <v>0</v>
      </c>
      <c r="L1202" s="58">
        <f>'Luxjacky Assumptions Monthly'!$M$8*'Luxjacky Original'!G1202</f>
        <v>0</v>
      </c>
      <c r="M1202" s="58">
        <f>'Luxjacky Assumptions Monthly'!$M$6*'Luxjacky Assumptions Monthly'!$M$8*'Luxjacky Original'!F1202</f>
        <v>1249</v>
      </c>
      <c r="N1202" s="58">
        <f t="shared" si="172"/>
        <v>1249</v>
      </c>
      <c r="O1202" s="58"/>
    </row>
    <row r="1203" spans="1:15" x14ac:dyDescent="0.3">
      <c r="A1203" s="60">
        <v>43571</v>
      </c>
      <c r="B1203" s="15">
        <f t="shared" si="164"/>
        <v>2019</v>
      </c>
      <c r="C1203" s="15">
        <f t="shared" si="165"/>
        <v>4</v>
      </c>
      <c r="D1203" s="15">
        <f t="shared" si="166"/>
        <v>3</v>
      </c>
      <c r="E1203" s="15">
        <f t="shared" si="167"/>
        <v>0</v>
      </c>
      <c r="F1203" s="15">
        <v>2313</v>
      </c>
      <c r="G1203" s="15">
        <v>0</v>
      </c>
      <c r="H1203" s="62">
        <f t="shared" si="168"/>
        <v>186.74921015076876</v>
      </c>
      <c r="I1203" s="62">
        <f t="shared" si="170"/>
        <v>185</v>
      </c>
      <c r="J1203" s="15">
        <f t="shared" si="171"/>
        <v>0</v>
      </c>
      <c r="K1203" s="15">
        <f t="shared" si="169"/>
        <v>0</v>
      </c>
      <c r="L1203" s="58">
        <f>'Luxjacky Assumptions Monthly'!$M$8*'Luxjacky Original'!G1203</f>
        <v>0</v>
      </c>
      <c r="M1203" s="58">
        <f>'Luxjacky Assumptions Monthly'!$M$6*'Luxjacky Assumptions Monthly'!$M$8*'Luxjacky Original'!F1203</f>
        <v>1156.5</v>
      </c>
      <c r="N1203" s="58">
        <f t="shared" si="172"/>
        <v>1156.5</v>
      </c>
      <c r="O1203" s="58"/>
    </row>
    <row r="1204" spans="1:15" x14ac:dyDescent="0.3">
      <c r="A1204" s="60">
        <v>43572</v>
      </c>
      <c r="B1204" s="15">
        <f t="shared" si="164"/>
        <v>2019</v>
      </c>
      <c r="C1204" s="15">
        <f t="shared" si="165"/>
        <v>4</v>
      </c>
      <c r="D1204" s="15">
        <f t="shared" si="166"/>
        <v>4</v>
      </c>
      <c r="E1204" s="15">
        <f t="shared" si="167"/>
        <v>0</v>
      </c>
      <c r="F1204" s="15">
        <v>2130</v>
      </c>
      <c r="G1204" s="15">
        <v>0</v>
      </c>
      <c r="H1204" s="62">
        <f t="shared" si="168"/>
        <v>176.1206407381371</v>
      </c>
      <c r="I1204" s="62">
        <f t="shared" si="170"/>
        <v>183</v>
      </c>
      <c r="J1204" s="15">
        <f t="shared" si="171"/>
        <v>0</v>
      </c>
      <c r="K1204" s="15">
        <f t="shared" si="169"/>
        <v>0</v>
      </c>
      <c r="L1204" s="58">
        <f>'Luxjacky Assumptions Monthly'!$M$8*'Luxjacky Original'!G1204</f>
        <v>0</v>
      </c>
      <c r="M1204" s="58">
        <f>'Luxjacky Assumptions Monthly'!$M$6*'Luxjacky Assumptions Monthly'!$M$8*'Luxjacky Original'!F1204</f>
        <v>1065</v>
      </c>
      <c r="N1204" s="58">
        <f t="shared" si="172"/>
        <v>1065</v>
      </c>
      <c r="O1204" s="58"/>
    </row>
    <row r="1205" spans="1:15" x14ac:dyDescent="0.3">
      <c r="A1205" s="60">
        <v>43573</v>
      </c>
      <c r="B1205" s="15">
        <f t="shared" si="164"/>
        <v>2019</v>
      </c>
      <c r="C1205" s="15">
        <f t="shared" si="165"/>
        <v>4</v>
      </c>
      <c r="D1205" s="15">
        <f t="shared" si="166"/>
        <v>5</v>
      </c>
      <c r="E1205" s="15">
        <f t="shared" si="167"/>
        <v>0</v>
      </c>
      <c r="F1205" s="15">
        <v>7660</v>
      </c>
      <c r="G1205" s="15">
        <v>5696</v>
      </c>
      <c r="H1205" s="62">
        <f t="shared" si="168"/>
        <v>156.86946424247975</v>
      </c>
      <c r="I1205" s="62">
        <f t="shared" si="170"/>
        <v>166</v>
      </c>
      <c r="J1205" s="15">
        <f t="shared" si="171"/>
        <v>1</v>
      </c>
      <c r="K1205" s="15">
        <f t="shared" si="169"/>
        <v>4000</v>
      </c>
      <c r="L1205" s="58">
        <f>'Luxjacky Assumptions Monthly'!$M$8*'Luxjacky Original'!G1205</f>
        <v>56960</v>
      </c>
      <c r="M1205" s="58">
        <f>'Luxjacky Assumptions Monthly'!$M$6*'Luxjacky Assumptions Monthly'!$M$8*'Luxjacky Original'!F1205</f>
        <v>3830</v>
      </c>
      <c r="N1205" s="58">
        <f t="shared" si="172"/>
        <v>64790</v>
      </c>
      <c r="O1205" s="58"/>
    </row>
    <row r="1206" spans="1:15" x14ac:dyDescent="0.3">
      <c r="A1206" s="60">
        <v>43574</v>
      </c>
      <c r="B1206" s="15">
        <f t="shared" si="164"/>
        <v>2019</v>
      </c>
      <c r="C1206" s="15">
        <f t="shared" si="165"/>
        <v>4</v>
      </c>
      <c r="D1206" s="15">
        <f t="shared" si="166"/>
        <v>6</v>
      </c>
      <c r="E1206" s="15">
        <f t="shared" si="167"/>
        <v>1</v>
      </c>
      <c r="F1206" s="15">
        <v>7511</v>
      </c>
      <c r="G1206" s="15">
        <v>0</v>
      </c>
      <c r="H1206" s="62">
        <f t="shared" si="168"/>
        <v>138.49772822840578</v>
      </c>
      <c r="I1206" s="62">
        <f t="shared" si="170"/>
        <v>149</v>
      </c>
      <c r="J1206" s="15">
        <f t="shared" si="171"/>
        <v>0</v>
      </c>
      <c r="K1206" s="15">
        <f t="shared" si="169"/>
        <v>0</v>
      </c>
      <c r="L1206" s="58">
        <f>'Luxjacky Assumptions Monthly'!$M$8*'Luxjacky Original'!G1206</f>
        <v>0</v>
      </c>
      <c r="M1206" s="58">
        <f>'Luxjacky Assumptions Monthly'!$M$6*'Luxjacky Assumptions Monthly'!$M$8*'Luxjacky Original'!F1206</f>
        <v>3755.5</v>
      </c>
      <c r="N1206" s="58">
        <f t="shared" si="172"/>
        <v>3755.5</v>
      </c>
      <c r="O1206" s="58"/>
    </row>
    <row r="1207" spans="1:15" x14ac:dyDescent="0.3">
      <c r="A1207" s="60">
        <v>43575</v>
      </c>
      <c r="B1207" s="15">
        <f t="shared" si="164"/>
        <v>2019</v>
      </c>
      <c r="C1207" s="15">
        <f t="shared" si="165"/>
        <v>4</v>
      </c>
      <c r="D1207" s="15">
        <f t="shared" si="166"/>
        <v>7</v>
      </c>
      <c r="E1207" s="15">
        <f t="shared" si="167"/>
        <v>1</v>
      </c>
      <c r="F1207" s="15">
        <v>7363</v>
      </c>
      <c r="G1207" s="15">
        <v>0</v>
      </c>
      <c r="H1207" s="62">
        <f t="shared" si="168"/>
        <v>100.57824981840541</v>
      </c>
      <c r="I1207" s="62">
        <f t="shared" si="170"/>
        <v>148</v>
      </c>
      <c r="J1207" s="15">
        <f t="shared" si="171"/>
        <v>0</v>
      </c>
      <c r="K1207" s="15">
        <f t="shared" si="169"/>
        <v>0</v>
      </c>
      <c r="L1207" s="58">
        <f>'Luxjacky Assumptions Monthly'!$M$8*'Luxjacky Original'!G1207</f>
        <v>0</v>
      </c>
      <c r="M1207" s="58">
        <f>'Luxjacky Assumptions Monthly'!$M$6*'Luxjacky Assumptions Monthly'!$M$8*'Luxjacky Original'!F1207</f>
        <v>3681.5</v>
      </c>
      <c r="N1207" s="58">
        <f t="shared" si="172"/>
        <v>3681.5</v>
      </c>
      <c r="O1207" s="58"/>
    </row>
    <row r="1208" spans="1:15" x14ac:dyDescent="0.3">
      <c r="A1208" s="60">
        <v>43576</v>
      </c>
      <c r="B1208" s="15">
        <f t="shared" si="164"/>
        <v>2019</v>
      </c>
      <c r="C1208" s="15">
        <f t="shared" si="165"/>
        <v>4</v>
      </c>
      <c r="D1208" s="15">
        <f t="shared" si="166"/>
        <v>1</v>
      </c>
      <c r="E1208" s="15">
        <f t="shared" si="167"/>
        <v>0</v>
      </c>
      <c r="F1208" s="15">
        <v>7265</v>
      </c>
      <c r="G1208" s="15">
        <v>0</v>
      </c>
      <c r="H1208" s="62">
        <f t="shared" si="168"/>
        <v>184.74213562373097</v>
      </c>
      <c r="I1208" s="62">
        <f t="shared" si="170"/>
        <v>98</v>
      </c>
      <c r="J1208" s="15">
        <f t="shared" si="171"/>
        <v>0</v>
      </c>
      <c r="K1208" s="15">
        <f t="shared" si="169"/>
        <v>0</v>
      </c>
      <c r="L1208" s="58">
        <f>'Luxjacky Assumptions Monthly'!$M$8*'Luxjacky Original'!G1208</f>
        <v>0</v>
      </c>
      <c r="M1208" s="58">
        <f>'Luxjacky Assumptions Monthly'!$M$6*'Luxjacky Assumptions Monthly'!$M$8*'Luxjacky Original'!F1208</f>
        <v>3632.5</v>
      </c>
      <c r="N1208" s="58">
        <f t="shared" si="172"/>
        <v>3632.5</v>
      </c>
      <c r="O1208" s="58"/>
    </row>
    <row r="1209" spans="1:15" x14ac:dyDescent="0.3">
      <c r="A1209" s="60">
        <v>43577</v>
      </c>
      <c r="B1209" s="15">
        <f t="shared" si="164"/>
        <v>2019</v>
      </c>
      <c r="C1209" s="15">
        <f t="shared" si="165"/>
        <v>4</v>
      </c>
      <c r="D1209" s="15">
        <f t="shared" si="166"/>
        <v>2</v>
      </c>
      <c r="E1209" s="15">
        <f t="shared" si="167"/>
        <v>0</v>
      </c>
      <c r="F1209" s="15">
        <v>7079</v>
      </c>
      <c r="G1209" s="15">
        <v>0</v>
      </c>
      <c r="H1209" s="62">
        <f t="shared" si="168"/>
        <v>189.35981786550732</v>
      </c>
      <c r="I1209" s="62">
        <f t="shared" si="170"/>
        <v>186</v>
      </c>
      <c r="J1209" s="15">
        <f t="shared" si="171"/>
        <v>0</v>
      </c>
      <c r="K1209" s="15">
        <f t="shared" si="169"/>
        <v>0</v>
      </c>
      <c r="L1209" s="58">
        <f>'Luxjacky Assumptions Monthly'!$M$8*'Luxjacky Original'!G1209</f>
        <v>0</v>
      </c>
      <c r="M1209" s="58">
        <f>'Luxjacky Assumptions Monthly'!$M$6*'Luxjacky Assumptions Monthly'!$M$8*'Luxjacky Original'!F1209</f>
        <v>3539.5</v>
      </c>
      <c r="N1209" s="58">
        <f t="shared" si="172"/>
        <v>3539.5</v>
      </c>
      <c r="O1209" s="58"/>
    </row>
    <row r="1210" spans="1:15" x14ac:dyDescent="0.3">
      <c r="A1210" s="60">
        <v>43578</v>
      </c>
      <c r="B1210" s="15">
        <f t="shared" si="164"/>
        <v>2019</v>
      </c>
      <c r="C1210" s="15">
        <f t="shared" si="165"/>
        <v>4</v>
      </c>
      <c r="D1210" s="15">
        <f t="shared" si="166"/>
        <v>3</v>
      </c>
      <c r="E1210" s="15">
        <f t="shared" si="167"/>
        <v>0</v>
      </c>
      <c r="F1210" s="15">
        <v>6886</v>
      </c>
      <c r="G1210" s="15">
        <v>0</v>
      </c>
      <c r="H1210" s="62">
        <f t="shared" si="168"/>
        <v>186.74921015076876</v>
      </c>
      <c r="I1210" s="62">
        <f t="shared" si="170"/>
        <v>193</v>
      </c>
      <c r="J1210" s="15">
        <f t="shared" si="171"/>
        <v>0</v>
      </c>
      <c r="K1210" s="15">
        <f t="shared" si="169"/>
        <v>0</v>
      </c>
      <c r="L1210" s="58">
        <f>'Luxjacky Assumptions Monthly'!$M$8*'Luxjacky Original'!G1210</f>
        <v>0</v>
      </c>
      <c r="M1210" s="58">
        <f>'Luxjacky Assumptions Monthly'!$M$6*'Luxjacky Assumptions Monthly'!$M$8*'Luxjacky Original'!F1210</f>
        <v>3443</v>
      </c>
      <c r="N1210" s="58">
        <f t="shared" si="172"/>
        <v>3443</v>
      </c>
      <c r="O1210" s="58"/>
    </row>
    <row r="1211" spans="1:15" x14ac:dyDescent="0.3">
      <c r="A1211" s="60">
        <v>43579</v>
      </c>
      <c r="B1211" s="15">
        <f t="shared" si="164"/>
        <v>2019</v>
      </c>
      <c r="C1211" s="15">
        <f t="shared" si="165"/>
        <v>4</v>
      </c>
      <c r="D1211" s="15">
        <f t="shared" si="166"/>
        <v>4</v>
      </c>
      <c r="E1211" s="15">
        <f t="shared" si="167"/>
        <v>0</v>
      </c>
      <c r="F1211" s="15">
        <v>6696</v>
      </c>
      <c r="G1211" s="15">
        <v>0</v>
      </c>
      <c r="H1211" s="62">
        <f t="shared" si="168"/>
        <v>176.1206407381371</v>
      </c>
      <c r="I1211" s="62">
        <f t="shared" si="170"/>
        <v>190</v>
      </c>
      <c r="J1211" s="15">
        <f t="shared" si="171"/>
        <v>0</v>
      </c>
      <c r="K1211" s="15">
        <f t="shared" si="169"/>
        <v>0</v>
      </c>
      <c r="L1211" s="58">
        <f>'Luxjacky Assumptions Monthly'!$M$8*'Luxjacky Original'!G1211</f>
        <v>0</v>
      </c>
      <c r="M1211" s="58">
        <f>'Luxjacky Assumptions Monthly'!$M$6*'Luxjacky Assumptions Monthly'!$M$8*'Luxjacky Original'!F1211</f>
        <v>3348</v>
      </c>
      <c r="N1211" s="58">
        <f t="shared" si="172"/>
        <v>3348</v>
      </c>
      <c r="O1211" s="58"/>
    </row>
    <row r="1212" spans="1:15" x14ac:dyDescent="0.3">
      <c r="A1212" s="60">
        <v>43580</v>
      </c>
      <c r="B1212" s="15">
        <f t="shared" si="164"/>
        <v>2019</v>
      </c>
      <c r="C1212" s="15">
        <f t="shared" si="165"/>
        <v>4</v>
      </c>
      <c r="D1212" s="15">
        <f t="shared" si="166"/>
        <v>5</v>
      </c>
      <c r="E1212" s="15">
        <f t="shared" si="167"/>
        <v>0</v>
      </c>
      <c r="F1212" s="15">
        <v>6523</v>
      </c>
      <c r="G1212" s="15">
        <v>0</v>
      </c>
      <c r="H1212" s="62">
        <f t="shared" si="168"/>
        <v>156.86946424247975</v>
      </c>
      <c r="I1212" s="62">
        <f t="shared" si="170"/>
        <v>173</v>
      </c>
      <c r="J1212" s="15">
        <f t="shared" si="171"/>
        <v>0</v>
      </c>
      <c r="K1212" s="15">
        <f t="shared" si="169"/>
        <v>0</v>
      </c>
      <c r="L1212" s="58">
        <f>'Luxjacky Assumptions Monthly'!$M$8*'Luxjacky Original'!G1212</f>
        <v>0</v>
      </c>
      <c r="M1212" s="58">
        <f>'Luxjacky Assumptions Monthly'!$M$6*'Luxjacky Assumptions Monthly'!$M$8*'Luxjacky Original'!F1212</f>
        <v>3261.5</v>
      </c>
      <c r="N1212" s="58">
        <f t="shared" si="172"/>
        <v>3261.5</v>
      </c>
      <c r="O1212" s="58"/>
    </row>
    <row r="1213" spans="1:15" x14ac:dyDescent="0.3">
      <c r="A1213" s="60">
        <v>43581</v>
      </c>
      <c r="B1213" s="15">
        <f t="shared" si="164"/>
        <v>2019</v>
      </c>
      <c r="C1213" s="15">
        <f t="shared" si="165"/>
        <v>4</v>
      </c>
      <c r="D1213" s="15">
        <f t="shared" si="166"/>
        <v>6</v>
      </c>
      <c r="E1213" s="15">
        <f t="shared" si="167"/>
        <v>1</v>
      </c>
      <c r="F1213" s="15">
        <v>6377</v>
      </c>
      <c r="G1213" s="15">
        <v>0</v>
      </c>
      <c r="H1213" s="62">
        <f t="shared" si="168"/>
        <v>138.49772822840578</v>
      </c>
      <c r="I1213" s="62">
        <f t="shared" si="170"/>
        <v>146</v>
      </c>
      <c r="J1213" s="15">
        <f t="shared" si="171"/>
        <v>0</v>
      </c>
      <c r="K1213" s="15">
        <f t="shared" si="169"/>
        <v>0</v>
      </c>
      <c r="L1213" s="58">
        <f>'Luxjacky Assumptions Monthly'!$M$8*'Luxjacky Original'!G1213</f>
        <v>0</v>
      </c>
      <c r="M1213" s="58">
        <f>'Luxjacky Assumptions Monthly'!$M$6*'Luxjacky Assumptions Monthly'!$M$8*'Luxjacky Original'!F1213</f>
        <v>3188.5</v>
      </c>
      <c r="N1213" s="58">
        <f t="shared" si="172"/>
        <v>3188.5</v>
      </c>
      <c r="O1213" s="58"/>
    </row>
    <row r="1214" spans="1:15" x14ac:dyDescent="0.3">
      <c r="A1214" s="60">
        <v>43582</v>
      </c>
      <c r="B1214" s="15">
        <f t="shared" si="164"/>
        <v>2019</v>
      </c>
      <c r="C1214" s="15">
        <f t="shared" si="165"/>
        <v>4</v>
      </c>
      <c r="D1214" s="15">
        <f t="shared" si="166"/>
        <v>7</v>
      </c>
      <c r="E1214" s="15">
        <f t="shared" si="167"/>
        <v>1</v>
      </c>
      <c r="F1214" s="15">
        <v>6241</v>
      </c>
      <c r="G1214" s="15">
        <v>0</v>
      </c>
      <c r="H1214" s="62">
        <f t="shared" si="168"/>
        <v>100.57824981840541</v>
      </c>
      <c r="I1214" s="62">
        <f t="shared" si="170"/>
        <v>136</v>
      </c>
      <c r="J1214" s="15">
        <f t="shared" si="171"/>
        <v>0</v>
      </c>
      <c r="K1214" s="15">
        <f t="shared" si="169"/>
        <v>0</v>
      </c>
      <c r="L1214" s="58">
        <f>'Luxjacky Assumptions Monthly'!$M$8*'Luxjacky Original'!G1214</f>
        <v>0</v>
      </c>
      <c r="M1214" s="58">
        <f>'Luxjacky Assumptions Monthly'!$M$6*'Luxjacky Assumptions Monthly'!$M$8*'Luxjacky Original'!F1214</f>
        <v>3120.5</v>
      </c>
      <c r="N1214" s="58">
        <f t="shared" si="172"/>
        <v>3120.5</v>
      </c>
      <c r="O1214" s="58"/>
    </row>
    <row r="1215" spans="1:15" x14ac:dyDescent="0.3">
      <c r="A1215" s="60">
        <v>43583</v>
      </c>
      <c r="B1215" s="15">
        <f t="shared" si="164"/>
        <v>2019</v>
      </c>
      <c r="C1215" s="15">
        <f t="shared" si="165"/>
        <v>4</v>
      </c>
      <c r="D1215" s="15">
        <f t="shared" si="166"/>
        <v>1</v>
      </c>
      <c r="E1215" s="15">
        <f t="shared" si="167"/>
        <v>0</v>
      </c>
      <c r="F1215" s="15">
        <v>6142</v>
      </c>
      <c r="G1215" s="15">
        <v>0</v>
      </c>
      <c r="H1215" s="62">
        <f t="shared" si="168"/>
        <v>184.74213562373097</v>
      </c>
      <c r="I1215" s="62">
        <f t="shared" si="170"/>
        <v>99</v>
      </c>
      <c r="J1215" s="15">
        <f t="shared" si="171"/>
        <v>0</v>
      </c>
      <c r="K1215" s="15">
        <f t="shared" si="169"/>
        <v>0</v>
      </c>
      <c r="L1215" s="58">
        <f>'Luxjacky Assumptions Monthly'!$M$8*'Luxjacky Original'!G1215</f>
        <v>0</v>
      </c>
      <c r="M1215" s="58">
        <f>'Luxjacky Assumptions Monthly'!$M$6*'Luxjacky Assumptions Monthly'!$M$8*'Luxjacky Original'!F1215</f>
        <v>3071</v>
      </c>
      <c r="N1215" s="58">
        <f t="shared" si="172"/>
        <v>3071</v>
      </c>
      <c r="O1215" s="58"/>
    </row>
    <row r="1216" spans="1:15" x14ac:dyDescent="0.3">
      <c r="A1216" s="60">
        <v>43584</v>
      </c>
      <c r="B1216" s="15">
        <f t="shared" si="164"/>
        <v>2019</v>
      </c>
      <c r="C1216" s="15">
        <f t="shared" si="165"/>
        <v>4</v>
      </c>
      <c r="D1216" s="15">
        <f t="shared" si="166"/>
        <v>2</v>
      </c>
      <c r="E1216" s="15">
        <f t="shared" si="167"/>
        <v>0</v>
      </c>
      <c r="F1216" s="15">
        <v>5970</v>
      </c>
      <c r="G1216" s="15">
        <v>0</v>
      </c>
      <c r="H1216" s="62">
        <f t="shared" si="168"/>
        <v>189.35981786550732</v>
      </c>
      <c r="I1216" s="62">
        <f t="shared" si="170"/>
        <v>172</v>
      </c>
      <c r="J1216" s="15">
        <f t="shared" si="171"/>
        <v>0</v>
      </c>
      <c r="K1216" s="15">
        <f t="shared" si="169"/>
        <v>0</v>
      </c>
      <c r="L1216" s="58">
        <f>'Luxjacky Assumptions Monthly'!$M$8*'Luxjacky Original'!G1216</f>
        <v>0</v>
      </c>
      <c r="M1216" s="58">
        <f>'Luxjacky Assumptions Monthly'!$M$6*'Luxjacky Assumptions Monthly'!$M$8*'Luxjacky Original'!F1216</f>
        <v>2985</v>
      </c>
      <c r="N1216" s="58">
        <f t="shared" si="172"/>
        <v>2985</v>
      </c>
      <c r="O1216" s="58"/>
    </row>
    <row r="1217" spans="1:15" x14ac:dyDescent="0.3">
      <c r="A1217" s="60">
        <v>43585</v>
      </c>
      <c r="B1217" s="15">
        <f t="shared" si="164"/>
        <v>2019</v>
      </c>
      <c r="C1217" s="15">
        <f t="shared" si="165"/>
        <v>4</v>
      </c>
      <c r="D1217" s="15">
        <f t="shared" si="166"/>
        <v>3</v>
      </c>
      <c r="E1217" s="15">
        <f t="shared" si="167"/>
        <v>0</v>
      </c>
      <c r="F1217" s="15">
        <v>5770</v>
      </c>
      <c r="G1217" s="15">
        <v>0</v>
      </c>
      <c r="H1217" s="62">
        <f t="shared" si="168"/>
        <v>186.74921015076876</v>
      </c>
      <c r="I1217" s="62">
        <f t="shared" si="170"/>
        <v>200</v>
      </c>
      <c r="J1217" s="15">
        <f t="shared" si="171"/>
        <v>0</v>
      </c>
      <c r="K1217" s="15">
        <f t="shared" si="169"/>
        <v>0</v>
      </c>
      <c r="L1217" s="58">
        <f>'Luxjacky Assumptions Monthly'!$M$8*'Luxjacky Original'!G1217</f>
        <v>0</v>
      </c>
      <c r="M1217" s="58">
        <f>'Luxjacky Assumptions Monthly'!$M$6*'Luxjacky Assumptions Monthly'!$M$8*'Luxjacky Original'!F1217</f>
        <v>2885</v>
      </c>
      <c r="N1217" s="58">
        <f t="shared" si="172"/>
        <v>2885</v>
      </c>
      <c r="O1217" s="58"/>
    </row>
    <row r="1218" spans="1:15" x14ac:dyDescent="0.3">
      <c r="A1218" s="60">
        <v>43586</v>
      </c>
      <c r="B1218" s="15">
        <f t="shared" ref="B1218:B1281" si="173">YEAR(A1218)</f>
        <v>2019</v>
      </c>
      <c r="C1218" s="15">
        <f t="shared" ref="C1218:C1281" si="174">MONTH(A1218)</f>
        <v>5</v>
      </c>
      <c r="D1218" s="15">
        <f t="shared" ref="D1218:D1281" si="175">WEEKDAY(A1218)</f>
        <v>4</v>
      </c>
      <c r="E1218" s="15">
        <f t="shared" ref="E1218:E1281" si="176">IF(OR(D1218=6,D1218=7),1,0)</f>
        <v>0</v>
      </c>
      <c r="F1218" s="15">
        <v>5592</v>
      </c>
      <c r="G1218" s="15">
        <v>0</v>
      </c>
      <c r="H1218" s="62">
        <f t="shared" ref="H1218:H1281" si="177">100-2.17*D1218^2.25+12.77*D1218+EXP(-D1218/0.032)+5*C1218^0.75+10*E1218+20*(B1218-2016)</f>
        <v>178.69701273881668</v>
      </c>
      <c r="I1218" s="62">
        <f t="shared" si="170"/>
        <v>178</v>
      </c>
      <c r="J1218" s="15">
        <f t="shared" si="171"/>
        <v>0</v>
      </c>
      <c r="K1218" s="15">
        <f t="shared" si="169"/>
        <v>0</v>
      </c>
      <c r="L1218" s="58">
        <f>'Luxjacky Assumptions Monthly'!$M$8*'Luxjacky Original'!G1218</f>
        <v>0</v>
      </c>
      <c r="M1218" s="58">
        <f>'Luxjacky Assumptions Monthly'!$M$6*'Luxjacky Assumptions Monthly'!$M$8*'Luxjacky Original'!F1218</f>
        <v>2796</v>
      </c>
      <c r="N1218" s="58">
        <f t="shared" si="172"/>
        <v>2796</v>
      </c>
      <c r="O1218" s="58"/>
    </row>
    <row r="1219" spans="1:15" x14ac:dyDescent="0.3">
      <c r="A1219" s="60">
        <v>43587</v>
      </c>
      <c r="B1219" s="15">
        <f t="shared" si="173"/>
        <v>2019</v>
      </c>
      <c r="C1219" s="15">
        <f t="shared" si="174"/>
        <v>5</v>
      </c>
      <c r="D1219" s="15">
        <f t="shared" si="175"/>
        <v>5</v>
      </c>
      <c r="E1219" s="15">
        <f t="shared" si="176"/>
        <v>0</v>
      </c>
      <c r="F1219" s="15">
        <v>5416</v>
      </c>
      <c r="G1219" s="15">
        <v>0</v>
      </c>
      <c r="H1219" s="62">
        <f t="shared" si="177"/>
        <v>159.44583624315936</v>
      </c>
      <c r="I1219" s="62">
        <f t="shared" si="170"/>
        <v>176</v>
      </c>
      <c r="J1219" s="15">
        <f t="shared" si="171"/>
        <v>0</v>
      </c>
      <c r="K1219" s="15">
        <f t="shared" ref="K1219:K1282" si="178">4000*J1219</f>
        <v>0</v>
      </c>
      <c r="L1219" s="58">
        <f>'Luxjacky Assumptions Monthly'!$M$8*'Luxjacky Original'!G1219</f>
        <v>0</v>
      </c>
      <c r="M1219" s="58">
        <f>'Luxjacky Assumptions Monthly'!$M$6*'Luxjacky Assumptions Monthly'!$M$8*'Luxjacky Original'!F1219</f>
        <v>2708</v>
      </c>
      <c r="N1219" s="58">
        <f t="shared" si="172"/>
        <v>2708</v>
      </c>
      <c r="O1219" s="58"/>
    </row>
    <row r="1220" spans="1:15" x14ac:dyDescent="0.3">
      <c r="A1220" s="60">
        <v>43588</v>
      </c>
      <c r="B1220" s="15">
        <f t="shared" si="173"/>
        <v>2019</v>
      </c>
      <c r="C1220" s="15">
        <f t="shared" si="174"/>
        <v>5</v>
      </c>
      <c r="D1220" s="15">
        <f t="shared" si="175"/>
        <v>6</v>
      </c>
      <c r="E1220" s="15">
        <f t="shared" si="176"/>
        <v>1</v>
      </c>
      <c r="F1220" s="15">
        <v>5263</v>
      </c>
      <c r="G1220" s="15">
        <v>0</v>
      </c>
      <c r="H1220" s="62">
        <f t="shared" si="177"/>
        <v>141.07410022908539</v>
      </c>
      <c r="I1220" s="62">
        <f t="shared" ref="I1220:I1283" si="179">F1219-F1220+G1220</f>
        <v>153</v>
      </c>
      <c r="J1220" s="15">
        <f t="shared" si="171"/>
        <v>0</v>
      </c>
      <c r="K1220" s="15">
        <f t="shared" si="178"/>
        <v>0</v>
      </c>
      <c r="L1220" s="58">
        <f>'Luxjacky Assumptions Monthly'!$M$8*'Luxjacky Original'!G1220</f>
        <v>0</v>
      </c>
      <c r="M1220" s="58">
        <f>'Luxjacky Assumptions Monthly'!$M$6*'Luxjacky Assumptions Monthly'!$M$8*'Luxjacky Original'!F1220</f>
        <v>2631.5</v>
      </c>
      <c r="N1220" s="58">
        <f t="shared" si="172"/>
        <v>2631.5</v>
      </c>
      <c r="O1220" s="58"/>
    </row>
    <row r="1221" spans="1:15" x14ac:dyDescent="0.3">
      <c r="A1221" s="60">
        <v>43589</v>
      </c>
      <c r="B1221" s="15">
        <f t="shared" si="173"/>
        <v>2019</v>
      </c>
      <c r="C1221" s="15">
        <f t="shared" si="174"/>
        <v>5</v>
      </c>
      <c r="D1221" s="15">
        <f t="shared" si="175"/>
        <v>7</v>
      </c>
      <c r="E1221" s="15">
        <f t="shared" si="176"/>
        <v>1</v>
      </c>
      <c r="F1221" s="15">
        <v>5112</v>
      </c>
      <c r="G1221" s="15">
        <v>0</v>
      </c>
      <c r="H1221" s="62">
        <f t="shared" si="177"/>
        <v>103.15462181908501</v>
      </c>
      <c r="I1221" s="62">
        <f t="shared" si="179"/>
        <v>151</v>
      </c>
      <c r="J1221" s="15">
        <f t="shared" si="171"/>
        <v>0</v>
      </c>
      <c r="K1221" s="15">
        <f t="shared" si="178"/>
        <v>0</v>
      </c>
      <c r="L1221" s="58">
        <f>'Luxjacky Assumptions Monthly'!$M$8*'Luxjacky Original'!G1221</f>
        <v>0</v>
      </c>
      <c r="M1221" s="58">
        <f>'Luxjacky Assumptions Monthly'!$M$6*'Luxjacky Assumptions Monthly'!$M$8*'Luxjacky Original'!F1221</f>
        <v>2556</v>
      </c>
      <c r="N1221" s="58">
        <f t="shared" si="172"/>
        <v>2556</v>
      </c>
      <c r="O1221" s="58"/>
    </row>
    <row r="1222" spans="1:15" x14ac:dyDescent="0.3">
      <c r="A1222" s="60">
        <v>43590</v>
      </c>
      <c r="B1222" s="15">
        <f t="shared" si="173"/>
        <v>2019</v>
      </c>
      <c r="C1222" s="15">
        <f t="shared" si="174"/>
        <v>5</v>
      </c>
      <c r="D1222" s="15">
        <f t="shared" si="175"/>
        <v>1</v>
      </c>
      <c r="E1222" s="15">
        <f t="shared" si="176"/>
        <v>0</v>
      </c>
      <c r="F1222" s="15">
        <v>5028</v>
      </c>
      <c r="G1222" s="15">
        <v>0</v>
      </c>
      <c r="H1222" s="62">
        <f t="shared" si="177"/>
        <v>187.31850762441059</v>
      </c>
      <c r="I1222" s="62">
        <f t="shared" si="179"/>
        <v>84</v>
      </c>
      <c r="J1222" s="15">
        <f t="shared" si="171"/>
        <v>0</v>
      </c>
      <c r="K1222" s="15">
        <f t="shared" si="178"/>
        <v>0</v>
      </c>
      <c r="L1222" s="58">
        <f>'Luxjacky Assumptions Monthly'!$M$8*'Luxjacky Original'!G1222</f>
        <v>0</v>
      </c>
      <c r="M1222" s="58">
        <f>'Luxjacky Assumptions Monthly'!$M$6*'Luxjacky Assumptions Monthly'!$M$8*'Luxjacky Original'!F1222</f>
        <v>2514</v>
      </c>
      <c r="N1222" s="58">
        <f t="shared" si="172"/>
        <v>2514</v>
      </c>
      <c r="O1222" s="58"/>
    </row>
    <row r="1223" spans="1:15" x14ac:dyDescent="0.3">
      <c r="A1223" s="60">
        <v>43591</v>
      </c>
      <c r="B1223" s="15">
        <f t="shared" si="173"/>
        <v>2019</v>
      </c>
      <c r="C1223" s="15">
        <f t="shared" si="174"/>
        <v>5</v>
      </c>
      <c r="D1223" s="15">
        <f t="shared" si="175"/>
        <v>2</v>
      </c>
      <c r="E1223" s="15">
        <f t="shared" si="176"/>
        <v>0</v>
      </c>
      <c r="F1223" s="15">
        <v>4844</v>
      </c>
      <c r="G1223" s="15">
        <v>0</v>
      </c>
      <c r="H1223" s="62">
        <f t="shared" si="177"/>
        <v>191.93618986618691</v>
      </c>
      <c r="I1223" s="62">
        <f t="shared" si="179"/>
        <v>184</v>
      </c>
      <c r="J1223" s="15">
        <f t="shared" si="171"/>
        <v>0</v>
      </c>
      <c r="K1223" s="15">
        <f t="shared" si="178"/>
        <v>0</v>
      </c>
      <c r="L1223" s="58">
        <f>'Luxjacky Assumptions Monthly'!$M$8*'Luxjacky Original'!G1223</f>
        <v>0</v>
      </c>
      <c r="M1223" s="58">
        <f>'Luxjacky Assumptions Monthly'!$M$6*'Luxjacky Assumptions Monthly'!$M$8*'Luxjacky Original'!F1223</f>
        <v>2422</v>
      </c>
      <c r="N1223" s="58">
        <f t="shared" si="172"/>
        <v>2422</v>
      </c>
      <c r="O1223" s="58"/>
    </row>
    <row r="1224" spans="1:15" x14ac:dyDescent="0.3">
      <c r="A1224" s="60">
        <v>43592</v>
      </c>
      <c r="B1224" s="15">
        <f t="shared" si="173"/>
        <v>2019</v>
      </c>
      <c r="C1224" s="15">
        <f t="shared" si="174"/>
        <v>5</v>
      </c>
      <c r="D1224" s="15">
        <f t="shared" si="175"/>
        <v>3</v>
      </c>
      <c r="E1224" s="15">
        <f t="shared" si="176"/>
        <v>0</v>
      </c>
      <c r="F1224" s="15">
        <v>4642</v>
      </c>
      <c r="G1224" s="15">
        <v>0</v>
      </c>
      <c r="H1224" s="62">
        <f t="shared" si="177"/>
        <v>189.32558215144837</v>
      </c>
      <c r="I1224" s="62">
        <f t="shared" si="179"/>
        <v>202</v>
      </c>
      <c r="J1224" s="15">
        <f t="shared" si="171"/>
        <v>0</v>
      </c>
      <c r="K1224" s="15">
        <f t="shared" si="178"/>
        <v>0</v>
      </c>
      <c r="L1224" s="58">
        <f>'Luxjacky Assumptions Monthly'!$M$8*'Luxjacky Original'!G1224</f>
        <v>0</v>
      </c>
      <c r="M1224" s="58">
        <f>'Luxjacky Assumptions Monthly'!$M$6*'Luxjacky Assumptions Monthly'!$M$8*'Luxjacky Original'!F1224</f>
        <v>2321</v>
      </c>
      <c r="N1224" s="58">
        <f t="shared" si="172"/>
        <v>2321</v>
      </c>
      <c r="O1224" s="58"/>
    </row>
    <row r="1225" spans="1:15" x14ac:dyDescent="0.3">
      <c r="A1225" s="60">
        <v>43593</v>
      </c>
      <c r="B1225" s="15">
        <f t="shared" si="173"/>
        <v>2019</v>
      </c>
      <c r="C1225" s="15">
        <f t="shared" si="174"/>
        <v>5</v>
      </c>
      <c r="D1225" s="15">
        <f t="shared" si="175"/>
        <v>4</v>
      </c>
      <c r="E1225" s="15">
        <f t="shared" si="176"/>
        <v>0</v>
      </c>
      <c r="F1225" s="15">
        <v>4452</v>
      </c>
      <c r="G1225" s="15">
        <v>0</v>
      </c>
      <c r="H1225" s="62">
        <f t="shared" si="177"/>
        <v>178.69701273881668</v>
      </c>
      <c r="I1225" s="62">
        <f t="shared" si="179"/>
        <v>190</v>
      </c>
      <c r="J1225" s="15">
        <f t="shared" si="171"/>
        <v>0</v>
      </c>
      <c r="K1225" s="15">
        <f t="shared" si="178"/>
        <v>0</v>
      </c>
      <c r="L1225" s="58">
        <f>'Luxjacky Assumptions Monthly'!$M$8*'Luxjacky Original'!G1225</f>
        <v>0</v>
      </c>
      <c r="M1225" s="58">
        <f>'Luxjacky Assumptions Monthly'!$M$6*'Luxjacky Assumptions Monthly'!$M$8*'Luxjacky Original'!F1225</f>
        <v>2226</v>
      </c>
      <c r="N1225" s="58">
        <f t="shared" si="172"/>
        <v>2226</v>
      </c>
      <c r="O1225" s="58"/>
    </row>
    <row r="1226" spans="1:15" x14ac:dyDescent="0.3">
      <c r="A1226" s="60">
        <v>43594</v>
      </c>
      <c r="B1226" s="15">
        <f t="shared" si="173"/>
        <v>2019</v>
      </c>
      <c r="C1226" s="15">
        <f t="shared" si="174"/>
        <v>5</v>
      </c>
      <c r="D1226" s="15">
        <f t="shared" si="175"/>
        <v>5</v>
      </c>
      <c r="E1226" s="15">
        <f t="shared" si="176"/>
        <v>0</v>
      </c>
      <c r="F1226" s="15">
        <v>4269</v>
      </c>
      <c r="G1226" s="15">
        <v>0</v>
      </c>
      <c r="H1226" s="62">
        <f t="shared" si="177"/>
        <v>159.44583624315936</v>
      </c>
      <c r="I1226" s="62">
        <f t="shared" si="179"/>
        <v>183</v>
      </c>
      <c r="J1226" s="15">
        <f t="shared" si="171"/>
        <v>0</v>
      </c>
      <c r="K1226" s="15">
        <f t="shared" si="178"/>
        <v>0</v>
      </c>
      <c r="L1226" s="58">
        <f>'Luxjacky Assumptions Monthly'!$M$8*'Luxjacky Original'!G1226</f>
        <v>0</v>
      </c>
      <c r="M1226" s="58">
        <f>'Luxjacky Assumptions Monthly'!$M$6*'Luxjacky Assumptions Monthly'!$M$8*'Luxjacky Original'!F1226</f>
        <v>2134.5</v>
      </c>
      <c r="N1226" s="58">
        <f t="shared" si="172"/>
        <v>2134.5</v>
      </c>
      <c r="O1226" s="58"/>
    </row>
    <row r="1227" spans="1:15" x14ac:dyDescent="0.3">
      <c r="A1227" s="60">
        <v>43595</v>
      </c>
      <c r="B1227" s="15">
        <f t="shared" si="173"/>
        <v>2019</v>
      </c>
      <c r="C1227" s="15">
        <f t="shared" si="174"/>
        <v>5</v>
      </c>
      <c r="D1227" s="15">
        <f t="shared" si="175"/>
        <v>6</v>
      </c>
      <c r="E1227" s="15">
        <f t="shared" si="176"/>
        <v>1</v>
      </c>
      <c r="F1227" s="15">
        <v>4095</v>
      </c>
      <c r="G1227" s="15">
        <v>0</v>
      </c>
      <c r="H1227" s="62">
        <f t="shared" si="177"/>
        <v>141.07410022908539</v>
      </c>
      <c r="I1227" s="62">
        <f t="shared" si="179"/>
        <v>174</v>
      </c>
      <c r="J1227" s="15">
        <f t="shared" si="171"/>
        <v>0</v>
      </c>
      <c r="K1227" s="15">
        <f t="shared" si="178"/>
        <v>0</v>
      </c>
      <c r="L1227" s="58">
        <f>'Luxjacky Assumptions Monthly'!$M$8*'Luxjacky Original'!G1227</f>
        <v>0</v>
      </c>
      <c r="M1227" s="58">
        <f>'Luxjacky Assumptions Monthly'!$M$6*'Luxjacky Assumptions Monthly'!$M$8*'Luxjacky Original'!F1227</f>
        <v>2047.5</v>
      </c>
      <c r="N1227" s="58">
        <f t="shared" si="172"/>
        <v>2047.5</v>
      </c>
      <c r="O1227" s="58"/>
    </row>
    <row r="1228" spans="1:15" x14ac:dyDescent="0.3">
      <c r="A1228" s="60">
        <v>43596</v>
      </c>
      <c r="B1228" s="15">
        <f t="shared" si="173"/>
        <v>2019</v>
      </c>
      <c r="C1228" s="15">
        <f t="shared" si="174"/>
        <v>5</v>
      </c>
      <c r="D1228" s="15">
        <f t="shared" si="175"/>
        <v>7</v>
      </c>
      <c r="E1228" s="15">
        <f t="shared" si="176"/>
        <v>1</v>
      </c>
      <c r="F1228" s="15">
        <v>3959</v>
      </c>
      <c r="G1228" s="15">
        <v>0</v>
      </c>
      <c r="H1228" s="62">
        <f t="shared" si="177"/>
        <v>103.15462181908501</v>
      </c>
      <c r="I1228" s="62">
        <f t="shared" si="179"/>
        <v>136</v>
      </c>
      <c r="J1228" s="15">
        <f t="shared" si="171"/>
        <v>0</v>
      </c>
      <c r="K1228" s="15">
        <f t="shared" si="178"/>
        <v>0</v>
      </c>
      <c r="L1228" s="58">
        <f>'Luxjacky Assumptions Monthly'!$M$8*'Luxjacky Original'!G1228</f>
        <v>0</v>
      </c>
      <c r="M1228" s="58">
        <f>'Luxjacky Assumptions Monthly'!$M$6*'Luxjacky Assumptions Monthly'!$M$8*'Luxjacky Original'!F1228</f>
        <v>1979.5</v>
      </c>
      <c r="N1228" s="58">
        <f t="shared" si="172"/>
        <v>1979.5</v>
      </c>
      <c r="O1228" s="58"/>
    </row>
    <row r="1229" spans="1:15" x14ac:dyDescent="0.3">
      <c r="A1229" s="60">
        <v>43597</v>
      </c>
      <c r="B1229" s="15">
        <f t="shared" si="173"/>
        <v>2019</v>
      </c>
      <c r="C1229" s="15">
        <f t="shared" si="174"/>
        <v>5</v>
      </c>
      <c r="D1229" s="15">
        <f t="shared" si="175"/>
        <v>1</v>
      </c>
      <c r="E1229" s="15">
        <f t="shared" si="176"/>
        <v>0</v>
      </c>
      <c r="F1229" s="15">
        <v>3851</v>
      </c>
      <c r="G1229" s="15">
        <v>0</v>
      </c>
      <c r="H1229" s="62">
        <f t="shared" si="177"/>
        <v>187.31850762441059</v>
      </c>
      <c r="I1229" s="62">
        <f t="shared" si="179"/>
        <v>108</v>
      </c>
      <c r="J1229" s="15">
        <f t="shared" si="171"/>
        <v>0</v>
      </c>
      <c r="K1229" s="15">
        <f t="shared" si="178"/>
        <v>0</v>
      </c>
      <c r="L1229" s="58">
        <f>'Luxjacky Assumptions Monthly'!$M$8*'Luxjacky Original'!G1229</f>
        <v>0</v>
      </c>
      <c r="M1229" s="58">
        <f>'Luxjacky Assumptions Monthly'!$M$6*'Luxjacky Assumptions Monthly'!$M$8*'Luxjacky Original'!F1229</f>
        <v>1925.5</v>
      </c>
      <c r="N1229" s="58">
        <f t="shared" si="172"/>
        <v>1925.5</v>
      </c>
      <c r="O1229" s="58"/>
    </row>
    <row r="1230" spans="1:15" x14ac:dyDescent="0.3">
      <c r="A1230" s="60">
        <v>43598</v>
      </c>
      <c r="B1230" s="15">
        <f t="shared" si="173"/>
        <v>2019</v>
      </c>
      <c r="C1230" s="15">
        <f t="shared" si="174"/>
        <v>5</v>
      </c>
      <c r="D1230" s="15">
        <f t="shared" si="175"/>
        <v>2</v>
      </c>
      <c r="E1230" s="15">
        <f t="shared" si="176"/>
        <v>0</v>
      </c>
      <c r="F1230" s="15">
        <v>3664</v>
      </c>
      <c r="G1230" s="15">
        <v>0</v>
      </c>
      <c r="H1230" s="62">
        <f t="shared" si="177"/>
        <v>191.93618986618691</v>
      </c>
      <c r="I1230" s="62">
        <f t="shared" si="179"/>
        <v>187</v>
      </c>
      <c r="J1230" s="15">
        <f t="shared" si="171"/>
        <v>0</v>
      </c>
      <c r="K1230" s="15">
        <f t="shared" si="178"/>
        <v>0</v>
      </c>
      <c r="L1230" s="58">
        <f>'Luxjacky Assumptions Monthly'!$M$8*'Luxjacky Original'!G1230</f>
        <v>0</v>
      </c>
      <c r="M1230" s="58">
        <f>'Luxjacky Assumptions Monthly'!$M$6*'Luxjacky Assumptions Monthly'!$M$8*'Luxjacky Original'!F1230</f>
        <v>1832</v>
      </c>
      <c r="N1230" s="58">
        <f t="shared" si="172"/>
        <v>1832</v>
      </c>
      <c r="O1230" s="58"/>
    </row>
    <row r="1231" spans="1:15" x14ac:dyDescent="0.3">
      <c r="A1231" s="60">
        <v>43599</v>
      </c>
      <c r="B1231" s="15">
        <f t="shared" si="173"/>
        <v>2019</v>
      </c>
      <c r="C1231" s="15">
        <f t="shared" si="174"/>
        <v>5</v>
      </c>
      <c r="D1231" s="15">
        <f t="shared" si="175"/>
        <v>3</v>
      </c>
      <c r="E1231" s="15">
        <f t="shared" si="176"/>
        <v>0</v>
      </c>
      <c r="F1231" s="15">
        <v>3467</v>
      </c>
      <c r="G1231" s="15">
        <v>0</v>
      </c>
      <c r="H1231" s="62">
        <f t="shared" si="177"/>
        <v>189.32558215144837</v>
      </c>
      <c r="I1231" s="62">
        <f t="shared" si="179"/>
        <v>197</v>
      </c>
      <c r="J1231" s="15">
        <f t="shared" si="171"/>
        <v>0</v>
      </c>
      <c r="K1231" s="15">
        <f t="shared" si="178"/>
        <v>0</v>
      </c>
      <c r="L1231" s="58">
        <f>'Luxjacky Assumptions Monthly'!$M$8*'Luxjacky Original'!G1231</f>
        <v>0</v>
      </c>
      <c r="M1231" s="58">
        <f>'Luxjacky Assumptions Monthly'!$M$6*'Luxjacky Assumptions Monthly'!$M$8*'Luxjacky Original'!F1231</f>
        <v>1733.5</v>
      </c>
      <c r="N1231" s="58">
        <f t="shared" si="172"/>
        <v>1733.5</v>
      </c>
      <c r="O1231" s="58"/>
    </row>
    <row r="1232" spans="1:15" x14ac:dyDescent="0.3">
      <c r="A1232" s="60">
        <v>43600</v>
      </c>
      <c r="B1232" s="15">
        <f t="shared" si="173"/>
        <v>2019</v>
      </c>
      <c r="C1232" s="15">
        <f t="shared" si="174"/>
        <v>5</v>
      </c>
      <c r="D1232" s="15">
        <f t="shared" si="175"/>
        <v>4</v>
      </c>
      <c r="E1232" s="15">
        <f t="shared" si="176"/>
        <v>0</v>
      </c>
      <c r="F1232" s="15">
        <v>3263</v>
      </c>
      <c r="G1232" s="15">
        <v>0</v>
      </c>
      <c r="H1232" s="62">
        <f t="shared" si="177"/>
        <v>178.69701273881668</v>
      </c>
      <c r="I1232" s="62">
        <f t="shared" si="179"/>
        <v>204</v>
      </c>
      <c r="J1232" s="15">
        <f t="shared" si="171"/>
        <v>0</v>
      </c>
      <c r="K1232" s="15">
        <f t="shared" si="178"/>
        <v>0</v>
      </c>
      <c r="L1232" s="58">
        <f>'Luxjacky Assumptions Monthly'!$M$8*'Luxjacky Original'!G1232</f>
        <v>0</v>
      </c>
      <c r="M1232" s="58">
        <f>'Luxjacky Assumptions Monthly'!$M$6*'Luxjacky Assumptions Monthly'!$M$8*'Luxjacky Original'!F1232</f>
        <v>1631.5</v>
      </c>
      <c r="N1232" s="58">
        <f t="shared" si="172"/>
        <v>1631.5</v>
      </c>
      <c r="O1232" s="58"/>
    </row>
    <row r="1233" spans="1:15" x14ac:dyDescent="0.3">
      <c r="A1233" s="60">
        <v>43601</v>
      </c>
      <c r="B1233" s="15">
        <f t="shared" si="173"/>
        <v>2019</v>
      </c>
      <c r="C1233" s="15">
        <f t="shared" si="174"/>
        <v>5</v>
      </c>
      <c r="D1233" s="15">
        <f t="shared" si="175"/>
        <v>5</v>
      </c>
      <c r="E1233" s="15">
        <f t="shared" si="176"/>
        <v>0</v>
      </c>
      <c r="F1233" s="15">
        <v>3085</v>
      </c>
      <c r="G1233" s="15">
        <v>0</v>
      </c>
      <c r="H1233" s="62">
        <f t="shared" si="177"/>
        <v>159.44583624315936</v>
      </c>
      <c r="I1233" s="62">
        <f t="shared" si="179"/>
        <v>178</v>
      </c>
      <c r="J1233" s="15">
        <f t="shared" si="171"/>
        <v>0</v>
      </c>
      <c r="K1233" s="15">
        <f t="shared" si="178"/>
        <v>0</v>
      </c>
      <c r="L1233" s="58">
        <f>'Luxjacky Assumptions Monthly'!$M$8*'Luxjacky Original'!G1233</f>
        <v>0</v>
      </c>
      <c r="M1233" s="58">
        <f>'Luxjacky Assumptions Monthly'!$M$6*'Luxjacky Assumptions Monthly'!$M$8*'Luxjacky Original'!F1233</f>
        <v>1542.5</v>
      </c>
      <c r="N1233" s="58">
        <f t="shared" si="172"/>
        <v>1542.5</v>
      </c>
      <c r="O1233" s="58"/>
    </row>
    <row r="1234" spans="1:15" x14ac:dyDescent="0.3">
      <c r="A1234" s="60">
        <v>43602</v>
      </c>
      <c r="B1234" s="15">
        <f t="shared" si="173"/>
        <v>2019</v>
      </c>
      <c r="C1234" s="15">
        <f t="shared" si="174"/>
        <v>5</v>
      </c>
      <c r="D1234" s="15">
        <f t="shared" si="175"/>
        <v>6</v>
      </c>
      <c r="E1234" s="15">
        <f t="shared" si="176"/>
        <v>1</v>
      </c>
      <c r="F1234" s="15">
        <v>2928</v>
      </c>
      <c r="G1234" s="15">
        <v>0</v>
      </c>
      <c r="H1234" s="62">
        <f t="shared" si="177"/>
        <v>141.07410022908539</v>
      </c>
      <c r="I1234" s="62">
        <f t="shared" si="179"/>
        <v>157</v>
      </c>
      <c r="J1234" s="15">
        <f t="shared" si="171"/>
        <v>0</v>
      </c>
      <c r="K1234" s="15">
        <f t="shared" si="178"/>
        <v>0</v>
      </c>
      <c r="L1234" s="58">
        <f>'Luxjacky Assumptions Monthly'!$M$8*'Luxjacky Original'!G1234</f>
        <v>0</v>
      </c>
      <c r="M1234" s="58">
        <f>'Luxjacky Assumptions Monthly'!$M$6*'Luxjacky Assumptions Monthly'!$M$8*'Luxjacky Original'!F1234</f>
        <v>1464</v>
      </c>
      <c r="N1234" s="58">
        <f t="shared" si="172"/>
        <v>1464</v>
      </c>
      <c r="O1234" s="58"/>
    </row>
    <row r="1235" spans="1:15" x14ac:dyDescent="0.3">
      <c r="A1235" s="60">
        <v>43603</v>
      </c>
      <c r="B1235" s="15">
        <f t="shared" si="173"/>
        <v>2019</v>
      </c>
      <c r="C1235" s="15">
        <f t="shared" si="174"/>
        <v>5</v>
      </c>
      <c r="D1235" s="15">
        <f t="shared" si="175"/>
        <v>7</v>
      </c>
      <c r="E1235" s="15">
        <f t="shared" si="176"/>
        <v>1</v>
      </c>
      <c r="F1235" s="15">
        <v>2795</v>
      </c>
      <c r="G1235" s="15">
        <v>0</v>
      </c>
      <c r="H1235" s="62">
        <f t="shared" si="177"/>
        <v>103.15462181908501</v>
      </c>
      <c r="I1235" s="62">
        <f t="shared" si="179"/>
        <v>133</v>
      </c>
      <c r="J1235" s="15">
        <f t="shared" si="171"/>
        <v>0</v>
      </c>
      <c r="K1235" s="15">
        <f t="shared" si="178"/>
        <v>0</v>
      </c>
      <c r="L1235" s="58">
        <f>'Luxjacky Assumptions Monthly'!$M$8*'Luxjacky Original'!G1235</f>
        <v>0</v>
      </c>
      <c r="M1235" s="58">
        <f>'Luxjacky Assumptions Monthly'!$M$6*'Luxjacky Assumptions Monthly'!$M$8*'Luxjacky Original'!F1235</f>
        <v>1397.5</v>
      </c>
      <c r="N1235" s="58">
        <f t="shared" si="172"/>
        <v>1397.5</v>
      </c>
      <c r="O1235" s="58"/>
    </row>
    <row r="1236" spans="1:15" x14ac:dyDescent="0.3">
      <c r="A1236" s="60">
        <v>43604</v>
      </c>
      <c r="B1236" s="15">
        <f t="shared" si="173"/>
        <v>2019</v>
      </c>
      <c r="C1236" s="15">
        <f t="shared" si="174"/>
        <v>5</v>
      </c>
      <c r="D1236" s="15">
        <f t="shared" si="175"/>
        <v>1</v>
      </c>
      <c r="E1236" s="15">
        <f t="shared" si="176"/>
        <v>0</v>
      </c>
      <c r="F1236" s="15">
        <v>2700</v>
      </c>
      <c r="G1236" s="15">
        <v>0</v>
      </c>
      <c r="H1236" s="62">
        <f t="shared" si="177"/>
        <v>187.31850762441059</v>
      </c>
      <c r="I1236" s="62">
        <f t="shared" si="179"/>
        <v>95</v>
      </c>
      <c r="J1236" s="15">
        <f t="shared" si="171"/>
        <v>0</v>
      </c>
      <c r="K1236" s="15">
        <f t="shared" si="178"/>
        <v>0</v>
      </c>
      <c r="L1236" s="58">
        <f>'Luxjacky Assumptions Monthly'!$M$8*'Luxjacky Original'!G1236</f>
        <v>0</v>
      </c>
      <c r="M1236" s="58">
        <f>'Luxjacky Assumptions Monthly'!$M$6*'Luxjacky Assumptions Monthly'!$M$8*'Luxjacky Original'!F1236</f>
        <v>1350</v>
      </c>
      <c r="N1236" s="58">
        <f t="shared" si="172"/>
        <v>1350</v>
      </c>
      <c r="O1236" s="58"/>
    </row>
    <row r="1237" spans="1:15" x14ac:dyDescent="0.3">
      <c r="A1237" s="60">
        <v>43605</v>
      </c>
      <c r="B1237" s="15">
        <f t="shared" si="173"/>
        <v>2019</v>
      </c>
      <c r="C1237" s="15">
        <f t="shared" si="174"/>
        <v>5</v>
      </c>
      <c r="D1237" s="15">
        <f t="shared" si="175"/>
        <v>2</v>
      </c>
      <c r="E1237" s="15">
        <f t="shared" si="176"/>
        <v>0</v>
      </c>
      <c r="F1237" s="15">
        <v>2513</v>
      </c>
      <c r="G1237" s="15">
        <v>0</v>
      </c>
      <c r="H1237" s="62">
        <f t="shared" si="177"/>
        <v>191.93618986618691</v>
      </c>
      <c r="I1237" s="62">
        <f t="shared" si="179"/>
        <v>187</v>
      </c>
      <c r="J1237" s="15">
        <f t="shared" si="171"/>
        <v>0</v>
      </c>
      <c r="K1237" s="15">
        <f t="shared" si="178"/>
        <v>0</v>
      </c>
      <c r="L1237" s="58">
        <f>'Luxjacky Assumptions Monthly'!$M$8*'Luxjacky Original'!G1237</f>
        <v>0</v>
      </c>
      <c r="M1237" s="58">
        <f>'Luxjacky Assumptions Monthly'!$M$6*'Luxjacky Assumptions Monthly'!$M$8*'Luxjacky Original'!F1237</f>
        <v>1256.5</v>
      </c>
      <c r="N1237" s="58">
        <f t="shared" si="172"/>
        <v>1256.5</v>
      </c>
      <c r="O1237" s="58"/>
    </row>
    <row r="1238" spans="1:15" x14ac:dyDescent="0.3">
      <c r="A1238" s="60">
        <v>43606</v>
      </c>
      <c r="B1238" s="15">
        <f t="shared" si="173"/>
        <v>2019</v>
      </c>
      <c r="C1238" s="15">
        <f t="shared" si="174"/>
        <v>5</v>
      </c>
      <c r="D1238" s="15">
        <f t="shared" si="175"/>
        <v>3</v>
      </c>
      <c r="E1238" s="15">
        <f t="shared" si="176"/>
        <v>0</v>
      </c>
      <c r="F1238" s="15">
        <v>2323</v>
      </c>
      <c r="G1238" s="15">
        <v>0</v>
      </c>
      <c r="H1238" s="62">
        <f t="shared" si="177"/>
        <v>189.32558215144837</v>
      </c>
      <c r="I1238" s="62">
        <f t="shared" si="179"/>
        <v>190</v>
      </c>
      <c r="J1238" s="15">
        <f t="shared" si="171"/>
        <v>0</v>
      </c>
      <c r="K1238" s="15">
        <f t="shared" si="178"/>
        <v>0</v>
      </c>
      <c r="L1238" s="58">
        <f>'Luxjacky Assumptions Monthly'!$M$8*'Luxjacky Original'!G1238</f>
        <v>0</v>
      </c>
      <c r="M1238" s="58">
        <f>'Luxjacky Assumptions Monthly'!$M$6*'Luxjacky Assumptions Monthly'!$M$8*'Luxjacky Original'!F1238</f>
        <v>1161.5</v>
      </c>
      <c r="N1238" s="58">
        <f t="shared" si="172"/>
        <v>1161.5</v>
      </c>
      <c r="O1238" s="58"/>
    </row>
    <row r="1239" spans="1:15" x14ac:dyDescent="0.3">
      <c r="A1239" s="60">
        <v>43607</v>
      </c>
      <c r="B1239" s="15">
        <f t="shared" si="173"/>
        <v>2019</v>
      </c>
      <c r="C1239" s="15">
        <f t="shared" si="174"/>
        <v>5</v>
      </c>
      <c r="D1239" s="15">
        <f t="shared" si="175"/>
        <v>4</v>
      </c>
      <c r="E1239" s="15">
        <f t="shared" si="176"/>
        <v>0</v>
      </c>
      <c r="F1239" s="15">
        <v>2130</v>
      </c>
      <c r="G1239" s="15">
        <v>0</v>
      </c>
      <c r="H1239" s="62">
        <f t="shared" si="177"/>
        <v>178.69701273881668</v>
      </c>
      <c r="I1239" s="62">
        <f t="shared" si="179"/>
        <v>193</v>
      </c>
      <c r="J1239" s="15">
        <f t="shared" si="171"/>
        <v>0</v>
      </c>
      <c r="K1239" s="15">
        <f t="shared" si="178"/>
        <v>0</v>
      </c>
      <c r="L1239" s="58">
        <f>'Luxjacky Assumptions Monthly'!$M$8*'Luxjacky Original'!G1239</f>
        <v>0</v>
      </c>
      <c r="M1239" s="58">
        <f>'Luxjacky Assumptions Monthly'!$M$6*'Luxjacky Assumptions Monthly'!$M$8*'Luxjacky Original'!F1239</f>
        <v>1065</v>
      </c>
      <c r="N1239" s="58">
        <f t="shared" si="172"/>
        <v>1065</v>
      </c>
      <c r="O1239" s="58"/>
    </row>
    <row r="1240" spans="1:15" x14ac:dyDescent="0.3">
      <c r="A1240" s="60">
        <v>43608</v>
      </c>
      <c r="B1240" s="15">
        <f t="shared" si="173"/>
        <v>2019</v>
      </c>
      <c r="C1240" s="15">
        <f t="shared" si="174"/>
        <v>5</v>
      </c>
      <c r="D1240" s="15">
        <f t="shared" si="175"/>
        <v>5</v>
      </c>
      <c r="E1240" s="15">
        <f t="shared" si="176"/>
        <v>0</v>
      </c>
      <c r="F1240" s="15">
        <v>7709</v>
      </c>
      <c r="G1240" s="15">
        <v>5748</v>
      </c>
      <c r="H1240" s="62">
        <f t="shared" si="177"/>
        <v>159.44583624315936</v>
      </c>
      <c r="I1240" s="62">
        <f t="shared" si="179"/>
        <v>169</v>
      </c>
      <c r="J1240" s="15">
        <f t="shared" si="171"/>
        <v>1</v>
      </c>
      <c r="K1240" s="15">
        <f t="shared" si="178"/>
        <v>4000</v>
      </c>
      <c r="L1240" s="58">
        <f>'Luxjacky Assumptions Monthly'!$M$8*'Luxjacky Original'!G1240</f>
        <v>57480</v>
      </c>
      <c r="M1240" s="58">
        <f>'Luxjacky Assumptions Monthly'!$M$6*'Luxjacky Assumptions Monthly'!$M$8*'Luxjacky Original'!F1240</f>
        <v>3854.5</v>
      </c>
      <c r="N1240" s="58">
        <f t="shared" si="172"/>
        <v>65334.5</v>
      </c>
      <c r="O1240" s="58"/>
    </row>
    <row r="1241" spans="1:15" x14ac:dyDescent="0.3">
      <c r="A1241" s="60">
        <v>43609</v>
      </c>
      <c r="B1241" s="15">
        <f t="shared" si="173"/>
        <v>2019</v>
      </c>
      <c r="C1241" s="15">
        <f t="shared" si="174"/>
        <v>5</v>
      </c>
      <c r="D1241" s="15">
        <f t="shared" si="175"/>
        <v>6</v>
      </c>
      <c r="E1241" s="15">
        <f t="shared" si="176"/>
        <v>1</v>
      </c>
      <c r="F1241" s="15">
        <v>7552</v>
      </c>
      <c r="G1241" s="15">
        <v>0</v>
      </c>
      <c r="H1241" s="62">
        <f t="shared" si="177"/>
        <v>141.07410022908539</v>
      </c>
      <c r="I1241" s="62">
        <f t="shared" si="179"/>
        <v>157</v>
      </c>
      <c r="J1241" s="15">
        <f t="shared" si="171"/>
        <v>0</v>
      </c>
      <c r="K1241" s="15">
        <f t="shared" si="178"/>
        <v>0</v>
      </c>
      <c r="L1241" s="58">
        <f>'Luxjacky Assumptions Monthly'!$M$8*'Luxjacky Original'!G1241</f>
        <v>0</v>
      </c>
      <c r="M1241" s="58">
        <f>'Luxjacky Assumptions Monthly'!$M$6*'Luxjacky Assumptions Monthly'!$M$8*'Luxjacky Original'!F1241</f>
        <v>3776</v>
      </c>
      <c r="N1241" s="58">
        <f t="shared" si="172"/>
        <v>3776</v>
      </c>
      <c r="O1241" s="58"/>
    </row>
    <row r="1242" spans="1:15" x14ac:dyDescent="0.3">
      <c r="A1242" s="60">
        <v>43610</v>
      </c>
      <c r="B1242" s="15">
        <f t="shared" si="173"/>
        <v>2019</v>
      </c>
      <c r="C1242" s="15">
        <f t="shared" si="174"/>
        <v>5</v>
      </c>
      <c r="D1242" s="15">
        <f t="shared" si="175"/>
        <v>7</v>
      </c>
      <c r="E1242" s="15">
        <f t="shared" si="176"/>
        <v>1</v>
      </c>
      <c r="F1242" s="15">
        <v>7411</v>
      </c>
      <c r="G1242" s="15">
        <v>0</v>
      </c>
      <c r="H1242" s="62">
        <f t="shared" si="177"/>
        <v>103.15462181908501</v>
      </c>
      <c r="I1242" s="62">
        <f t="shared" si="179"/>
        <v>141</v>
      </c>
      <c r="J1242" s="15">
        <f t="shared" si="171"/>
        <v>0</v>
      </c>
      <c r="K1242" s="15">
        <f t="shared" si="178"/>
        <v>0</v>
      </c>
      <c r="L1242" s="58">
        <f>'Luxjacky Assumptions Monthly'!$M$8*'Luxjacky Original'!G1242</f>
        <v>0</v>
      </c>
      <c r="M1242" s="58">
        <f>'Luxjacky Assumptions Monthly'!$M$6*'Luxjacky Assumptions Monthly'!$M$8*'Luxjacky Original'!F1242</f>
        <v>3705.5</v>
      </c>
      <c r="N1242" s="58">
        <f t="shared" si="172"/>
        <v>3705.5</v>
      </c>
      <c r="O1242" s="58"/>
    </row>
    <row r="1243" spans="1:15" x14ac:dyDescent="0.3">
      <c r="A1243" s="60">
        <v>43611</v>
      </c>
      <c r="B1243" s="15">
        <f t="shared" si="173"/>
        <v>2019</v>
      </c>
      <c r="C1243" s="15">
        <f t="shared" si="174"/>
        <v>5</v>
      </c>
      <c r="D1243" s="15">
        <f t="shared" si="175"/>
        <v>1</v>
      </c>
      <c r="E1243" s="15">
        <f t="shared" si="176"/>
        <v>0</v>
      </c>
      <c r="F1243" s="15">
        <v>7311</v>
      </c>
      <c r="G1243" s="15">
        <v>0</v>
      </c>
      <c r="H1243" s="62">
        <f t="shared" si="177"/>
        <v>187.31850762441059</v>
      </c>
      <c r="I1243" s="62">
        <f t="shared" si="179"/>
        <v>100</v>
      </c>
      <c r="J1243" s="15">
        <f t="shared" si="171"/>
        <v>0</v>
      </c>
      <c r="K1243" s="15">
        <f t="shared" si="178"/>
        <v>0</v>
      </c>
      <c r="L1243" s="58">
        <f>'Luxjacky Assumptions Monthly'!$M$8*'Luxjacky Original'!G1243</f>
        <v>0</v>
      </c>
      <c r="M1243" s="58">
        <f>'Luxjacky Assumptions Monthly'!$M$6*'Luxjacky Assumptions Monthly'!$M$8*'Luxjacky Original'!F1243</f>
        <v>3655.5</v>
      </c>
      <c r="N1243" s="58">
        <f t="shared" si="172"/>
        <v>3655.5</v>
      </c>
      <c r="O1243" s="58"/>
    </row>
    <row r="1244" spans="1:15" x14ac:dyDescent="0.3">
      <c r="A1244" s="60">
        <v>43612</v>
      </c>
      <c r="B1244" s="15">
        <f t="shared" si="173"/>
        <v>2019</v>
      </c>
      <c r="C1244" s="15">
        <f t="shared" si="174"/>
        <v>5</v>
      </c>
      <c r="D1244" s="15">
        <f t="shared" si="175"/>
        <v>2</v>
      </c>
      <c r="E1244" s="15">
        <f t="shared" si="176"/>
        <v>0</v>
      </c>
      <c r="F1244" s="15">
        <v>7120</v>
      </c>
      <c r="G1244" s="15">
        <v>0</v>
      </c>
      <c r="H1244" s="62">
        <f t="shared" si="177"/>
        <v>191.93618986618691</v>
      </c>
      <c r="I1244" s="62">
        <f t="shared" si="179"/>
        <v>191</v>
      </c>
      <c r="J1244" s="15">
        <f t="shared" si="171"/>
        <v>0</v>
      </c>
      <c r="K1244" s="15">
        <f t="shared" si="178"/>
        <v>0</v>
      </c>
      <c r="L1244" s="58">
        <f>'Luxjacky Assumptions Monthly'!$M$8*'Luxjacky Original'!G1244</f>
        <v>0</v>
      </c>
      <c r="M1244" s="58">
        <f>'Luxjacky Assumptions Monthly'!$M$6*'Luxjacky Assumptions Monthly'!$M$8*'Luxjacky Original'!F1244</f>
        <v>3560</v>
      </c>
      <c r="N1244" s="58">
        <f t="shared" si="172"/>
        <v>3560</v>
      </c>
      <c r="O1244" s="58"/>
    </row>
    <row r="1245" spans="1:15" x14ac:dyDescent="0.3">
      <c r="A1245" s="60">
        <v>43613</v>
      </c>
      <c r="B1245" s="15">
        <f t="shared" si="173"/>
        <v>2019</v>
      </c>
      <c r="C1245" s="15">
        <f t="shared" si="174"/>
        <v>5</v>
      </c>
      <c r="D1245" s="15">
        <f t="shared" si="175"/>
        <v>3</v>
      </c>
      <c r="E1245" s="15">
        <f t="shared" si="176"/>
        <v>0</v>
      </c>
      <c r="F1245" s="15">
        <v>6930</v>
      </c>
      <c r="G1245" s="15">
        <v>0</v>
      </c>
      <c r="H1245" s="62">
        <f t="shared" si="177"/>
        <v>189.32558215144837</v>
      </c>
      <c r="I1245" s="62">
        <f t="shared" si="179"/>
        <v>190</v>
      </c>
      <c r="J1245" s="15">
        <f t="shared" ref="J1245:J1308" si="180">IF(G1245&gt;0,1,0)</f>
        <v>0</v>
      </c>
      <c r="K1245" s="15">
        <f t="shared" si="178"/>
        <v>0</v>
      </c>
      <c r="L1245" s="58">
        <f>'Luxjacky Assumptions Monthly'!$M$8*'Luxjacky Original'!G1245</f>
        <v>0</v>
      </c>
      <c r="M1245" s="58">
        <f>'Luxjacky Assumptions Monthly'!$M$6*'Luxjacky Assumptions Monthly'!$M$8*'Luxjacky Original'!F1245</f>
        <v>3465</v>
      </c>
      <c r="N1245" s="58">
        <f t="shared" ref="N1245:N1308" si="181">SUM(K1245:M1245)</f>
        <v>3465</v>
      </c>
      <c r="O1245" s="58"/>
    </row>
    <row r="1246" spans="1:15" x14ac:dyDescent="0.3">
      <c r="A1246" s="60">
        <v>43614</v>
      </c>
      <c r="B1246" s="15">
        <f t="shared" si="173"/>
        <v>2019</v>
      </c>
      <c r="C1246" s="15">
        <f t="shared" si="174"/>
        <v>5</v>
      </c>
      <c r="D1246" s="15">
        <f t="shared" si="175"/>
        <v>4</v>
      </c>
      <c r="E1246" s="15">
        <f t="shared" si="176"/>
        <v>0</v>
      </c>
      <c r="F1246" s="15">
        <v>6747</v>
      </c>
      <c r="G1246" s="15">
        <v>0</v>
      </c>
      <c r="H1246" s="62">
        <f t="shared" si="177"/>
        <v>178.69701273881668</v>
      </c>
      <c r="I1246" s="62">
        <f t="shared" si="179"/>
        <v>183</v>
      </c>
      <c r="J1246" s="15">
        <f t="shared" si="180"/>
        <v>0</v>
      </c>
      <c r="K1246" s="15">
        <f t="shared" si="178"/>
        <v>0</v>
      </c>
      <c r="L1246" s="58">
        <f>'Luxjacky Assumptions Monthly'!$M$8*'Luxjacky Original'!G1246</f>
        <v>0</v>
      </c>
      <c r="M1246" s="58">
        <f>'Luxjacky Assumptions Monthly'!$M$6*'Luxjacky Assumptions Monthly'!$M$8*'Luxjacky Original'!F1246</f>
        <v>3373.5</v>
      </c>
      <c r="N1246" s="58">
        <f t="shared" si="181"/>
        <v>3373.5</v>
      </c>
      <c r="O1246" s="58"/>
    </row>
    <row r="1247" spans="1:15" x14ac:dyDescent="0.3">
      <c r="A1247" s="60">
        <v>43615</v>
      </c>
      <c r="B1247" s="15">
        <f t="shared" si="173"/>
        <v>2019</v>
      </c>
      <c r="C1247" s="15">
        <f t="shared" si="174"/>
        <v>5</v>
      </c>
      <c r="D1247" s="15">
        <f t="shared" si="175"/>
        <v>5</v>
      </c>
      <c r="E1247" s="15">
        <f t="shared" si="176"/>
        <v>0</v>
      </c>
      <c r="F1247" s="15">
        <v>6568</v>
      </c>
      <c r="G1247" s="15">
        <v>0</v>
      </c>
      <c r="H1247" s="62">
        <f t="shared" si="177"/>
        <v>159.44583624315936</v>
      </c>
      <c r="I1247" s="62">
        <f t="shared" si="179"/>
        <v>179</v>
      </c>
      <c r="J1247" s="15">
        <f t="shared" si="180"/>
        <v>0</v>
      </c>
      <c r="K1247" s="15">
        <f t="shared" si="178"/>
        <v>0</v>
      </c>
      <c r="L1247" s="58">
        <f>'Luxjacky Assumptions Monthly'!$M$8*'Luxjacky Original'!G1247</f>
        <v>0</v>
      </c>
      <c r="M1247" s="58">
        <f>'Luxjacky Assumptions Monthly'!$M$6*'Luxjacky Assumptions Monthly'!$M$8*'Luxjacky Original'!F1247</f>
        <v>3284</v>
      </c>
      <c r="N1247" s="58">
        <f t="shared" si="181"/>
        <v>3284</v>
      </c>
      <c r="O1247" s="58"/>
    </row>
    <row r="1248" spans="1:15" x14ac:dyDescent="0.3">
      <c r="A1248" s="60">
        <v>43616</v>
      </c>
      <c r="B1248" s="15">
        <f t="shared" si="173"/>
        <v>2019</v>
      </c>
      <c r="C1248" s="15">
        <f t="shared" si="174"/>
        <v>5</v>
      </c>
      <c r="D1248" s="15">
        <f t="shared" si="175"/>
        <v>6</v>
      </c>
      <c r="E1248" s="15">
        <f t="shared" si="176"/>
        <v>1</v>
      </c>
      <c r="F1248" s="15">
        <v>6402</v>
      </c>
      <c r="G1248" s="15">
        <v>0</v>
      </c>
      <c r="H1248" s="62">
        <f t="shared" si="177"/>
        <v>141.07410022908539</v>
      </c>
      <c r="I1248" s="62">
        <f t="shared" si="179"/>
        <v>166</v>
      </c>
      <c r="J1248" s="15">
        <f t="shared" si="180"/>
        <v>0</v>
      </c>
      <c r="K1248" s="15">
        <f t="shared" si="178"/>
        <v>0</v>
      </c>
      <c r="L1248" s="58">
        <f>'Luxjacky Assumptions Monthly'!$M$8*'Luxjacky Original'!G1248</f>
        <v>0</v>
      </c>
      <c r="M1248" s="58">
        <f>'Luxjacky Assumptions Monthly'!$M$6*'Luxjacky Assumptions Monthly'!$M$8*'Luxjacky Original'!F1248</f>
        <v>3201</v>
      </c>
      <c r="N1248" s="58">
        <f t="shared" si="181"/>
        <v>3201</v>
      </c>
      <c r="O1248" s="58"/>
    </row>
    <row r="1249" spans="1:15" x14ac:dyDescent="0.3">
      <c r="A1249" s="60">
        <v>43617</v>
      </c>
      <c r="B1249" s="15">
        <f t="shared" si="173"/>
        <v>2019</v>
      </c>
      <c r="C1249" s="15">
        <f t="shared" si="174"/>
        <v>6</v>
      </c>
      <c r="D1249" s="15">
        <f t="shared" si="175"/>
        <v>7</v>
      </c>
      <c r="E1249" s="15">
        <f t="shared" si="176"/>
        <v>1</v>
      </c>
      <c r="F1249" s="15">
        <v>6266</v>
      </c>
      <c r="G1249" s="15">
        <v>0</v>
      </c>
      <c r="H1249" s="62">
        <f t="shared" si="177"/>
        <v>105.60440732206263</v>
      </c>
      <c r="I1249" s="62">
        <f t="shared" si="179"/>
        <v>136</v>
      </c>
      <c r="J1249" s="15">
        <f t="shared" si="180"/>
        <v>0</v>
      </c>
      <c r="K1249" s="15">
        <f t="shared" si="178"/>
        <v>0</v>
      </c>
      <c r="L1249" s="58">
        <f>'Luxjacky Assumptions Monthly'!$M$8*'Luxjacky Original'!G1249</f>
        <v>0</v>
      </c>
      <c r="M1249" s="58">
        <f>'Luxjacky Assumptions Monthly'!$M$6*'Luxjacky Assumptions Monthly'!$M$8*'Luxjacky Original'!F1249</f>
        <v>3133</v>
      </c>
      <c r="N1249" s="58">
        <f t="shared" si="181"/>
        <v>3133</v>
      </c>
      <c r="O1249" s="58"/>
    </row>
    <row r="1250" spans="1:15" x14ac:dyDescent="0.3">
      <c r="A1250" s="60">
        <v>43618</v>
      </c>
      <c r="B1250" s="15">
        <f t="shared" si="173"/>
        <v>2019</v>
      </c>
      <c r="C1250" s="15">
        <f t="shared" si="174"/>
        <v>6</v>
      </c>
      <c r="D1250" s="15">
        <f t="shared" si="175"/>
        <v>1</v>
      </c>
      <c r="E1250" s="15">
        <f t="shared" si="176"/>
        <v>0</v>
      </c>
      <c r="F1250" s="15">
        <v>6160</v>
      </c>
      <c r="G1250" s="15">
        <v>0</v>
      </c>
      <c r="H1250" s="62">
        <f t="shared" si="177"/>
        <v>189.7682931273882</v>
      </c>
      <c r="I1250" s="62">
        <f t="shared" si="179"/>
        <v>106</v>
      </c>
      <c r="J1250" s="15">
        <f t="shared" si="180"/>
        <v>0</v>
      </c>
      <c r="K1250" s="15">
        <f t="shared" si="178"/>
        <v>0</v>
      </c>
      <c r="L1250" s="58">
        <f>'Luxjacky Assumptions Monthly'!$M$8*'Luxjacky Original'!G1250</f>
        <v>0</v>
      </c>
      <c r="M1250" s="58">
        <f>'Luxjacky Assumptions Monthly'!$M$6*'Luxjacky Assumptions Monthly'!$M$8*'Luxjacky Original'!F1250</f>
        <v>3080</v>
      </c>
      <c r="N1250" s="58">
        <f t="shared" si="181"/>
        <v>3080</v>
      </c>
      <c r="O1250" s="58"/>
    </row>
    <row r="1251" spans="1:15" x14ac:dyDescent="0.3">
      <c r="A1251" s="60">
        <v>43619</v>
      </c>
      <c r="B1251" s="15">
        <f t="shared" si="173"/>
        <v>2019</v>
      </c>
      <c r="C1251" s="15">
        <f t="shared" si="174"/>
        <v>6</v>
      </c>
      <c r="D1251" s="15">
        <f t="shared" si="175"/>
        <v>2</v>
      </c>
      <c r="E1251" s="15">
        <f t="shared" si="176"/>
        <v>0</v>
      </c>
      <c r="F1251" s="15">
        <v>5960</v>
      </c>
      <c r="G1251" s="15">
        <v>0</v>
      </c>
      <c r="H1251" s="62">
        <f t="shared" si="177"/>
        <v>194.38597536916456</v>
      </c>
      <c r="I1251" s="62">
        <f t="shared" si="179"/>
        <v>200</v>
      </c>
      <c r="J1251" s="15">
        <f t="shared" si="180"/>
        <v>0</v>
      </c>
      <c r="K1251" s="15">
        <f t="shared" si="178"/>
        <v>0</v>
      </c>
      <c r="L1251" s="58">
        <f>'Luxjacky Assumptions Monthly'!$M$8*'Luxjacky Original'!G1251</f>
        <v>0</v>
      </c>
      <c r="M1251" s="58">
        <f>'Luxjacky Assumptions Monthly'!$M$6*'Luxjacky Assumptions Monthly'!$M$8*'Luxjacky Original'!F1251</f>
        <v>2980</v>
      </c>
      <c r="N1251" s="58">
        <f t="shared" si="181"/>
        <v>2980</v>
      </c>
      <c r="O1251" s="58"/>
    </row>
    <row r="1252" spans="1:15" x14ac:dyDescent="0.3">
      <c r="A1252" s="60">
        <v>43620</v>
      </c>
      <c r="B1252" s="15">
        <f t="shared" si="173"/>
        <v>2019</v>
      </c>
      <c r="C1252" s="15">
        <f t="shared" si="174"/>
        <v>6</v>
      </c>
      <c r="D1252" s="15">
        <f t="shared" si="175"/>
        <v>3</v>
      </c>
      <c r="E1252" s="15">
        <f t="shared" si="176"/>
        <v>0</v>
      </c>
      <c r="F1252" s="15">
        <v>5766</v>
      </c>
      <c r="G1252" s="15">
        <v>0</v>
      </c>
      <c r="H1252" s="62">
        <f t="shared" si="177"/>
        <v>191.77536765442599</v>
      </c>
      <c r="I1252" s="62">
        <f t="shared" si="179"/>
        <v>194</v>
      </c>
      <c r="J1252" s="15">
        <f t="shared" si="180"/>
        <v>0</v>
      </c>
      <c r="K1252" s="15">
        <f t="shared" si="178"/>
        <v>0</v>
      </c>
      <c r="L1252" s="58">
        <f>'Luxjacky Assumptions Monthly'!$M$8*'Luxjacky Original'!G1252</f>
        <v>0</v>
      </c>
      <c r="M1252" s="58">
        <f>'Luxjacky Assumptions Monthly'!$M$6*'Luxjacky Assumptions Monthly'!$M$8*'Luxjacky Original'!F1252</f>
        <v>2883</v>
      </c>
      <c r="N1252" s="58">
        <f t="shared" si="181"/>
        <v>2883</v>
      </c>
      <c r="O1252" s="58"/>
    </row>
    <row r="1253" spans="1:15" x14ac:dyDescent="0.3">
      <c r="A1253" s="60">
        <v>43621</v>
      </c>
      <c r="B1253" s="15">
        <f t="shared" si="173"/>
        <v>2019</v>
      </c>
      <c r="C1253" s="15">
        <f t="shared" si="174"/>
        <v>6</v>
      </c>
      <c r="D1253" s="15">
        <f t="shared" si="175"/>
        <v>4</v>
      </c>
      <c r="E1253" s="15">
        <f t="shared" si="176"/>
        <v>0</v>
      </c>
      <c r="F1253" s="15">
        <v>5576</v>
      </c>
      <c r="G1253" s="15">
        <v>0</v>
      </c>
      <c r="H1253" s="62">
        <f t="shared" si="177"/>
        <v>181.14679824179433</v>
      </c>
      <c r="I1253" s="62">
        <f t="shared" si="179"/>
        <v>190</v>
      </c>
      <c r="J1253" s="15">
        <f t="shared" si="180"/>
        <v>0</v>
      </c>
      <c r="K1253" s="15">
        <f t="shared" si="178"/>
        <v>0</v>
      </c>
      <c r="L1253" s="58">
        <f>'Luxjacky Assumptions Monthly'!$M$8*'Luxjacky Original'!G1253</f>
        <v>0</v>
      </c>
      <c r="M1253" s="58">
        <f>'Luxjacky Assumptions Monthly'!$M$6*'Luxjacky Assumptions Monthly'!$M$8*'Luxjacky Original'!F1253</f>
        <v>2788</v>
      </c>
      <c r="N1253" s="58">
        <f t="shared" si="181"/>
        <v>2788</v>
      </c>
      <c r="O1253" s="58"/>
    </row>
    <row r="1254" spans="1:15" x14ac:dyDescent="0.3">
      <c r="A1254" s="60">
        <v>43622</v>
      </c>
      <c r="B1254" s="15">
        <f t="shared" si="173"/>
        <v>2019</v>
      </c>
      <c r="C1254" s="15">
        <f t="shared" si="174"/>
        <v>6</v>
      </c>
      <c r="D1254" s="15">
        <f t="shared" si="175"/>
        <v>5</v>
      </c>
      <c r="E1254" s="15">
        <f t="shared" si="176"/>
        <v>0</v>
      </c>
      <c r="F1254" s="15">
        <v>5404</v>
      </c>
      <c r="G1254" s="15">
        <v>0</v>
      </c>
      <c r="H1254" s="62">
        <f t="shared" si="177"/>
        <v>161.89562174613698</v>
      </c>
      <c r="I1254" s="62">
        <f t="shared" si="179"/>
        <v>172</v>
      </c>
      <c r="J1254" s="15">
        <f t="shared" si="180"/>
        <v>0</v>
      </c>
      <c r="K1254" s="15">
        <f t="shared" si="178"/>
        <v>0</v>
      </c>
      <c r="L1254" s="58">
        <f>'Luxjacky Assumptions Monthly'!$M$8*'Luxjacky Original'!G1254</f>
        <v>0</v>
      </c>
      <c r="M1254" s="58">
        <f>'Luxjacky Assumptions Monthly'!$M$6*'Luxjacky Assumptions Monthly'!$M$8*'Luxjacky Original'!F1254</f>
        <v>2702</v>
      </c>
      <c r="N1254" s="58">
        <f t="shared" si="181"/>
        <v>2702</v>
      </c>
      <c r="O1254" s="58"/>
    </row>
    <row r="1255" spans="1:15" x14ac:dyDescent="0.3">
      <c r="A1255" s="60">
        <v>43623</v>
      </c>
      <c r="B1255" s="15">
        <f t="shared" si="173"/>
        <v>2019</v>
      </c>
      <c r="C1255" s="15">
        <f t="shared" si="174"/>
        <v>6</v>
      </c>
      <c r="D1255" s="15">
        <f t="shared" si="175"/>
        <v>6</v>
      </c>
      <c r="E1255" s="15">
        <f t="shared" si="176"/>
        <v>1</v>
      </c>
      <c r="F1255" s="15">
        <v>5252</v>
      </c>
      <c r="G1255" s="15">
        <v>0</v>
      </c>
      <c r="H1255" s="62">
        <f t="shared" si="177"/>
        <v>143.52388573206301</v>
      </c>
      <c r="I1255" s="62">
        <f t="shared" si="179"/>
        <v>152</v>
      </c>
      <c r="J1255" s="15">
        <f t="shared" si="180"/>
        <v>0</v>
      </c>
      <c r="K1255" s="15">
        <f t="shared" si="178"/>
        <v>0</v>
      </c>
      <c r="L1255" s="58">
        <f>'Luxjacky Assumptions Monthly'!$M$8*'Luxjacky Original'!G1255</f>
        <v>0</v>
      </c>
      <c r="M1255" s="58">
        <f>'Luxjacky Assumptions Monthly'!$M$6*'Luxjacky Assumptions Monthly'!$M$8*'Luxjacky Original'!F1255</f>
        <v>2626</v>
      </c>
      <c r="N1255" s="58">
        <f t="shared" si="181"/>
        <v>2626</v>
      </c>
      <c r="O1255" s="58"/>
    </row>
    <row r="1256" spans="1:15" x14ac:dyDescent="0.3">
      <c r="A1256" s="60">
        <v>43624</v>
      </c>
      <c r="B1256" s="15">
        <f t="shared" si="173"/>
        <v>2019</v>
      </c>
      <c r="C1256" s="15">
        <f t="shared" si="174"/>
        <v>6</v>
      </c>
      <c r="D1256" s="15">
        <f t="shared" si="175"/>
        <v>7</v>
      </c>
      <c r="E1256" s="15">
        <f t="shared" si="176"/>
        <v>1</v>
      </c>
      <c r="F1256" s="15">
        <v>5112</v>
      </c>
      <c r="G1256" s="15">
        <v>0</v>
      </c>
      <c r="H1256" s="62">
        <f t="shared" si="177"/>
        <v>105.60440732206263</v>
      </c>
      <c r="I1256" s="62">
        <f t="shared" si="179"/>
        <v>140</v>
      </c>
      <c r="J1256" s="15">
        <f t="shared" si="180"/>
        <v>0</v>
      </c>
      <c r="K1256" s="15">
        <f t="shared" si="178"/>
        <v>0</v>
      </c>
      <c r="L1256" s="58">
        <f>'Luxjacky Assumptions Monthly'!$M$8*'Luxjacky Original'!G1256</f>
        <v>0</v>
      </c>
      <c r="M1256" s="58">
        <f>'Luxjacky Assumptions Monthly'!$M$6*'Luxjacky Assumptions Monthly'!$M$8*'Luxjacky Original'!F1256</f>
        <v>2556</v>
      </c>
      <c r="N1256" s="58">
        <f t="shared" si="181"/>
        <v>2556</v>
      </c>
      <c r="O1256" s="58"/>
    </row>
    <row r="1257" spans="1:15" x14ac:dyDescent="0.3">
      <c r="A1257" s="60">
        <v>43625</v>
      </c>
      <c r="B1257" s="15">
        <f t="shared" si="173"/>
        <v>2019</v>
      </c>
      <c r="C1257" s="15">
        <f t="shared" si="174"/>
        <v>6</v>
      </c>
      <c r="D1257" s="15">
        <f t="shared" si="175"/>
        <v>1</v>
      </c>
      <c r="E1257" s="15">
        <f t="shared" si="176"/>
        <v>0</v>
      </c>
      <c r="F1257" s="15">
        <v>5008</v>
      </c>
      <c r="G1257" s="15">
        <v>0</v>
      </c>
      <c r="H1257" s="62">
        <f t="shared" si="177"/>
        <v>189.7682931273882</v>
      </c>
      <c r="I1257" s="62">
        <f t="shared" si="179"/>
        <v>104</v>
      </c>
      <c r="J1257" s="15">
        <f t="shared" si="180"/>
        <v>0</v>
      </c>
      <c r="K1257" s="15">
        <f t="shared" si="178"/>
        <v>0</v>
      </c>
      <c r="L1257" s="58">
        <f>'Luxjacky Assumptions Monthly'!$M$8*'Luxjacky Original'!G1257</f>
        <v>0</v>
      </c>
      <c r="M1257" s="58">
        <f>'Luxjacky Assumptions Monthly'!$M$6*'Luxjacky Assumptions Monthly'!$M$8*'Luxjacky Original'!F1257</f>
        <v>2504</v>
      </c>
      <c r="N1257" s="58">
        <f t="shared" si="181"/>
        <v>2504</v>
      </c>
      <c r="O1257" s="58"/>
    </row>
    <row r="1258" spans="1:15" x14ac:dyDescent="0.3">
      <c r="A1258" s="60">
        <v>43626</v>
      </c>
      <c r="B1258" s="15">
        <f t="shared" si="173"/>
        <v>2019</v>
      </c>
      <c r="C1258" s="15">
        <f t="shared" si="174"/>
        <v>6</v>
      </c>
      <c r="D1258" s="15">
        <f t="shared" si="175"/>
        <v>2</v>
      </c>
      <c r="E1258" s="15">
        <f t="shared" si="176"/>
        <v>0</v>
      </c>
      <c r="F1258" s="15">
        <v>4811</v>
      </c>
      <c r="G1258" s="15">
        <v>0</v>
      </c>
      <c r="H1258" s="62">
        <f t="shared" si="177"/>
        <v>194.38597536916456</v>
      </c>
      <c r="I1258" s="62">
        <f t="shared" si="179"/>
        <v>197</v>
      </c>
      <c r="J1258" s="15">
        <f t="shared" si="180"/>
        <v>0</v>
      </c>
      <c r="K1258" s="15">
        <f t="shared" si="178"/>
        <v>0</v>
      </c>
      <c r="L1258" s="58">
        <f>'Luxjacky Assumptions Monthly'!$M$8*'Luxjacky Original'!G1258</f>
        <v>0</v>
      </c>
      <c r="M1258" s="58">
        <f>'Luxjacky Assumptions Monthly'!$M$6*'Luxjacky Assumptions Monthly'!$M$8*'Luxjacky Original'!F1258</f>
        <v>2405.5</v>
      </c>
      <c r="N1258" s="58">
        <f t="shared" si="181"/>
        <v>2405.5</v>
      </c>
      <c r="O1258" s="58"/>
    </row>
    <row r="1259" spans="1:15" x14ac:dyDescent="0.3">
      <c r="A1259" s="60">
        <v>43627</v>
      </c>
      <c r="B1259" s="15">
        <f t="shared" si="173"/>
        <v>2019</v>
      </c>
      <c r="C1259" s="15">
        <f t="shared" si="174"/>
        <v>6</v>
      </c>
      <c r="D1259" s="15">
        <f t="shared" si="175"/>
        <v>3</v>
      </c>
      <c r="E1259" s="15">
        <f t="shared" si="176"/>
        <v>0</v>
      </c>
      <c r="F1259" s="15">
        <v>4617</v>
      </c>
      <c r="G1259" s="15">
        <v>0</v>
      </c>
      <c r="H1259" s="62">
        <f t="shared" si="177"/>
        <v>191.77536765442599</v>
      </c>
      <c r="I1259" s="62">
        <f t="shared" si="179"/>
        <v>194</v>
      </c>
      <c r="J1259" s="15">
        <f t="shared" si="180"/>
        <v>0</v>
      </c>
      <c r="K1259" s="15">
        <f t="shared" si="178"/>
        <v>0</v>
      </c>
      <c r="L1259" s="58">
        <f>'Luxjacky Assumptions Monthly'!$M$8*'Luxjacky Original'!G1259</f>
        <v>0</v>
      </c>
      <c r="M1259" s="58">
        <f>'Luxjacky Assumptions Monthly'!$M$6*'Luxjacky Assumptions Monthly'!$M$8*'Luxjacky Original'!F1259</f>
        <v>2308.5</v>
      </c>
      <c r="N1259" s="58">
        <f t="shared" si="181"/>
        <v>2308.5</v>
      </c>
      <c r="O1259" s="58"/>
    </row>
    <row r="1260" spans="1:15" x14ac:dyDescent="0.3">
      <c r="A1260" s="60">
        <v>43628</v>
      </c>
      <c r="B1260" s="15">
        <f t="shared" si="173"/>
        <v>2019</v>
      </c>
      <c r="C1260" s="15">
        <f t="shared" si="174"/>
        <v>6</v>
      </c>
      <c r="D1260" s="15">
        <f t="shared" si="175"/>
        <v>4</v>
      </c>
      <c r="E1260" s="15">
        <f t="shared" si="176"/>
        <v>0</v>
      </c>
      <c r="F1260" s="15">
        <v>4422</v>
      </c>
      <c r="G1260" s="15">
        <v>0</v>
      </c>
      <c r="H1260" s="62">
        <f t="shared" si="177"/>
        <v>181.14679824179433</v>
      </c>
      <c r="I1260" s="62">
        <f t="shared" si="179"/>
        <v>195</v>
      </c>
      <c r="J1260" s="15">
        <f t="shared" si="180"/>
        <v>0</v>
      </c>
      <c r="K1260" s="15">
        <f t="shared" si="178"/>
        <v>0</v>
      </c>
      <c r="L1260" s="58">
        <f>'Luxjacky Assumptions Monthly'!$M$8*'Luxjacky Original'!G1260</f>
        <v>0</v>
      </c>
      <c r="M1260" s="58">
        <f>'Luxjacky Assumptions Monthly'!$M$6*'Luxjacky Assumptions Monthly'!$M$8*'Luxjacky Original'!F1260</f>
        <v>2211</v>
      </c>
      <c r="N1260" s="58">
        <f t="shared" si="181"/>
        <v>2211</v>
      </c>
      <c r="O1260" s="58"/>
    </row>
    <row r="1261" spans="1:15" x14ac:dyDescent="0.3">
      <c r="A1261" s="60">
        <v>43629</v>
      </c>
      <c r="B1261" s="15">
        <f t="shared" si="173"/>
        <v>2019</v>
      </c>
      <c r="C1261" s="15">
        <f t="shared" si="174"/>
        <v>6</v>
      </c>
      <c r="D1261" s="15">
        <f t="shared" si="175"/>
        <v>5</v>
      </c>
      <c r="E1261" s="15">
        <f t="shared" si="176"/>
        <v>0</v>
      </c>
      <c r="F1261" s="15">
        <v>4255</v>
      </c>
      <c r="G1261" s="15">
        <v>0</v>
      </c>
      <c r="H1261" s="62">
        <f t="shared" si="177"/>
        <v>161.89562174613698</v>
      </c>
      <c r="I1261" s="62">
        <f t="shared" si="179"/>
        <v>167</v>
      </c>
      <c r="J1261" s="15">
        <f t="shared" si="180"/>
        <v>0</v>
      </c>
      <c r="K1261" s="15">
        <f t="shared" si="178"/>
        <v>0</v>
      </c>
      <c r="L1261" s="58">
        <f>'Luxjacky Assumptions Monthly'!$M$8*'Luxjacky Original'!G1261</f>
        <v>0</v>
      </c>
      <c r="M1261" s="58">
        <f>'Luxjacky Assumptions Monthly'!$M$6*'Luxjacky Assumptions Monthly'!$M$8*'Luxjacky Original'!F1261</f>
        <v>2127.5</v>
      </c>
      <c r="N1261" s="58">
        <f t="shared" si="181"/>
        <v>2127.5</v>
      </c>
      <c r="O1261" s="58"/>
    </row>
    <row r="1262" spans="1:15" x14ac:dyDescent="0.3">
      <c r="A1262" s="60">
        <v>43630</v>
      </c>
      <c r="B1262" s="15">
        <f t="shared" si="173"/>
        <v>2019</v>
      </c>
      <c r="C1262" s="15">
        <f t="shared" si="174"/>
        <v>6</v>
      </c>
      <c r="D1262" s="15">
        <f t="shared" si="175"/>
        <v>6</v>
      </c>
      <c r="E1262" s="15">
        <f t="shared" si="176"/>
        <v>1</v>
      </c>
      <c r="F1262" s="15">
        <v>4105</v>
      </c>
      <c r="G1262" s="15">
        <v>0</v>
      </c>
      <c r="H1262" s="62">
        <f t="shared" si="177"/>
        <v>143.52388573206301</v>
      </c>
      <c r="I1262" s="62">
        <f t="shared" si="179"/>
        <v>150</v>
      </c>
      <c r="J1262" s="15">
        <f t="shared" si="180"/>
        <v>0</v>
      </c>
      <c r="K1262" s="15">
        <f t="shared" si="178"/>
        <v>0</v>
      </c>
      <c r="L1262" s="58">
        <f>'Luxjacky Assumptions Monthly'!$M$8*'Luxjacky Original'!G1262</f>
        <v>0</v>
      </c>
      <c r="M1262" s="58">
        <f>'Luxjacky Assumptions Monthly'!$M$6*'Luxjacky Assumptions Monthly'!$M$8*'Luxjacky Original'!F1262</f>
        <v>2052.5</v>
      </c>
      <c r="N1262" s="58">
        <f t="shared" si="181"/>
        <v>2052.5</v>
      </c>
      <c r="O1262" s="58"/>
    </row>
    <row r="1263" spans="1:15" x14ac:dyDescent="0.3">
      <c r="A1263" s="60">
        <v>43631</v>
      </c>
      <c r="B1263" s="15">
        <f t="shared" si="173"/>
        <v>2019</v>
      </c>
      <c r="C1263" s="15">
        <f t="shared" si="174"/>
        <v>6</v>
      </c>
      <c r="D1263" s="15">
        <f t="shared" si="175"/>
        <v>7</v>
      </c>
      <c r="E1263" s="15">
        <f t="shared" si="176"/>
        <v>1</v>
      </c>
      <c r="F1263" s="15">
        <v>3937</v>
      </c>
      <c r="G1263" s="15">
        <v>0</v>
      </c>
      <c r="H1263" s="62">
        <f t="shared" si="177"/>
        <v>105.60440732206263</v>
      </c>
      <c r="I1263" s="62">
        <f t="shared" si="179"/>
        <v>168</v>
      </c>
      <c r="J1263" s="15">
        <f t="shared" si="180"/>
        <v>0</v>
      </c>
      <c r="K1263" s="15">
        <f t="shared" si="178"/>
        <v>0</v>
      </c>
      <c r="L1263" s="58">
        <f>'Luxjacky Assumptions Monthly'!$M$8*'Luxjacky Original'!G1263</f>
        <v>0</v>
      </c>
      <c r="M1263" s="58">
        <f>'Luxjacky Assumptions Monthly'!$M$6*'Luxjacky Assumptions Monthly'!$M$8*'Luxjacky Original'!F1263</f>
        <v>1968.5</v>
      </c>
      <c r="N1263" s="58">
        <f t="shared" si="181"/>
        <v>1968.5</v>
      </c>
      <c r="O1263" s="58"/>
    </row>
    <row r="1264" spans="1:15" x14ac:dyDescent="0.3">
      <c r="A1264" s="60">
        <v>43632</v>
      </c>
      <c r="B1264" s="15">
        <f t="shared" si="173"/>
        <v>2019</v>
      </c>
      <c r="C1264" s="15">
        <f t="shared" si="174"/>
        <v>6</v>
      </c>
      <c r="D1264" s="15">
        <f t="shared" si="175"/>
        <v>1</v>
      </c>
      <c r="E1264" s="15">
        <f t="shared" si="176"/>
        <v>0</v>
      </c>
      <c r="F1264" s="15">
        <v>3837</v>
      </c>
      <c r="G1264" s="15">
        <v>0</v>
      </c>
      <c r="H1264" s="62">
        <f t="shared" si="177"/>
        <v>189.7682931273882</v>
      </c>
      <c r="I1264" s="62">
        <f t="shared" si="179"/>
        <v>100</v>
      </c>
      <c r="J1264" s="15">
        <f t="shared" si="180"/>
        <v>0</v>
      </c>
      <c r="K1264" s="15">
        <f t="shared" si="178"/>
        <v>0</v>
      </c>
      <c r="L1264" s="58">
        <f>'Luxjacky Assumptions Monthly'!$M$8*'Luxjacky Original'!G1264</f>
        <v>0</v>
      </c>
      <c r="M1264" s="58">
        <f>'Luxjacky Assumptions Monthly'!$M$6*'Luxjacky Assumptions Monthly'!$M$8*'Luxjacky Original'!F1264</f>
        <v>1918.5</v>
      </c>
      <c r="N1264" s="58">
        <f t="shared" si="181"/>
        <v>1918.5</v>
      </c>
      <c r="O1264" s="58"/>
    </row>
    <row r="1265" spans="1:15" x14ac:dyDescent="0.3">
      <c r="A1265" s="60">
        <v>43633</v>
      </c>
      <c r="B1265" s="15">
        <f t="shared" si="173"/>
        <v>2019</v>
      </c>
      <c r="C1265" s="15">
        <f t="shared" si="174"/>
        <v>6</v>
      </c>
      <c r="D1265" s="15">
        <f t="shared" si="175"/>
        <v>2</v>
      </c>
      <c r="E1265" s="15">
        <f t="shared" si="176"/>
        <v>0</v>
      </c>
      <c r="F1265" s="15">
        <v>3643</v>
      </c>
      <c r="G1265" s="15">
        <v>0</v>
      </c>
      <c r="H1265" s="62">
        <f t="shared" si="177"/>
        <v>194.38597536916456</v>
      </c>
      <c r="I1265" s="62">
        <f t="shared" si="179"/>
        <v>194</v>
      </c>
      <c r="J1265" s="15">
        <f t="shared" si="180"/>
        <v>0</v>
      </c>
      <c r="K1265" s="15">
        <f t="shared" si="178"/>
        <v>0</v>
      </c>
      <c r="L1265" s="58">
        <f>'Luxjacky Assumptions Monthly'!$M$8*'Luxjacky Original'!G1265</f>
        <v>0</v>
      </c>
      <c r="M1265" s="58">
        <f>'Luxjacky Assumptions Monthly'!$M$6*'Luxjacky Assumptions Monthly'!$M$8*'Luxjacky Original'!F1265</f>
        <v>1821.5</v>
      </c>
      <c r="N1265" s="58">
        <f t="shared" si="181"/>
        <v>1821.5</v>
      </c>
      <c r="O1265" s="58"/>
    </row>
    <row r="1266" spans="1:15" x14ac:dyDescent="0.3">
      <c r="A1266" s="60">
        <v>43634</v>
      </c>
      <c r="B1266" s="15">
        <f t="shared" si="173"/>
        <v>2019</v>
      </c>
      <c r="C1266" s="15">
        <f t="shared" si="174"/>
        <v>6</v>
      </c>
      <c r="D1266" s="15">
        <f t="shared" si="175"/>
        <v>3</v>
      </c>
      <c r="E1266" s="15">
        <f t="shared" si="176"/>
        <v>0</v>
      </c>
      <c r="F1266" s="15">
        <v>3447</v>
      </c>
      <c r="G1266" s="15">
        <v>0</v>
      </c>
      <c r="H1266" s="62">
        <f t="shared" si="177"/>
        <v>191.77536765442599</v>
      </c>
      <c r="I1266" s="62">
        <f t="shared" si="179"/>
        <v>196</v>
      </c>
      <c r="J1266" s="15">
        <f t="shared" si="180"/>
        <v>0</v>
      </c>
      <c r="K1266" s="15">
        <f t="shared" si="178"/>
        <v>0</v>
      </c>
      <c r="L1266" s="58">
        <f>'Luxjacky Assumptions Monthly'!$M$8*'Luxjacky Original'!G1266</f>
        <v>0</v>
      </c>
      <c r="M1266" s="58">
        <f>'Luxjacky Assumptions Monthly'!$M$6*'Luxjacky Assumptions Monthly'!$M$8*'Luxjacky Original'!F1266</f>
        <v>1723.5</v>
      </c>
      <c r="N1266" s="58">
        <f t="shared" si="181"/>
        <v>1723.5</v>
      </c>
      <c r="O1266" s="58"/>
    </row>
    <row r="1267" spans="1:15" x14ac:dyDescent="0.3">
      <c r="A1267" s="60">
        <v>43635</v>
      </c>
      <c r="B1267" s="15">
        <f t="shared" si="173"/>
        <v>2019</v>
      </c>
      <c r="C1267" s="15">
        <f t="shared" si="174"/>
        <v>6</v>
      </c>
      <c r="D1267" s="15">
        <f t="shared" si="175"/>
        <v>4</v>
      </c>
      <c r="E1267" s="15">
        <f t="shared" si="176"/>
        <v>0</v>
      </c>
      <c r="F1267" s="15">
        <v>3254</v>
      </c>
      <c r="G1267" s="15">
        <v>0</v>
      </c>
      <c r="H1267" s="62">
        <f t="shared" si="177"/>
        <v>181.14679824179433</v>
      </c>
      <c r="I1267" s="62">
        <f t="shared" si="179"/>
        <v>193</v>
      </c>
      <c r="J1267" s="15">
        <f t="shared" si="180"/>
        <v>0</v>
      </c>
      <c r="K1267" s="15">
        <f t="shared" si="178"/>
        <v>0</v>
      </c>
      <c r="L1267" s="58">
        <f>'Luxjacky Assumptions Monthly'!$M$8*'Luxjacky Original'!G1267</f>
        <v>0</v>
      </c>
      <c r="M1267" s="58">
        <f>'Luxjacky Assumptions Monthly'!$M$6*'Luxjacky Assumptions Monthly'!$M$8*'Luxjacky Original'!F1267</f>
        <v>1627</v>
      </c>
      <c r="N1267" s="58">
        <f t="shared" si="181"/>
        <v>1627</v>
      </c>
      <c r="O1267" s="58"/>
    </row>
    <row r="1268" spans="1:15" x14ac:dyDescent="0.3">
      <c r="A1268" s="60">
        <v>43636</v>
      </c>
      <c r="B1268" s="15">
        <f t="shared" si="173"/>
        <v>2019</v>
      </c>
      <c r="C1268" s="15">
        <f t="shared" si="174"/>
        <v>6</v>
      </c>
      <c r="D1268" s="15">
        <f t="shared" si="175"/>
        <v>5</v>
      </c>
      <c r="E1268" s="15">
        <f t="shared" si="176"/>
        <v>0</v>
      </c>
      <c r="F1268" s="15">
        <v>3074</v>
      </c>
      <c r="G1268" s="15">
        <v>0</v>
      </c>
      <c r="H1268" s="62">
        <f t="shared" si="177"/>
        <v>161.89562174613698</v>
      </c>
      <c r="I1268" s="62">
        <f t="shared" si="179"/>
        <v>180</v>
      </c>
      <c r="J1268" s="15">
        <f t="shared" si="180"/>
        <v>0</v>
      </c>
      <c r="K1268" s="15">
        <f t="shared" si="178"/>
        <v>0</v>
      </c>
      <c r="L1268" s="58">
        <f>'Luxjacky Assumptions Monthly'!$M$8*'Luxjacky Original'!G1268</f>
        <v>0</v>
      </c>
      <c r="M1268" s="58">
        <f>'Luxjacky Assumptions Monthly'!$M$6*'Luxjacky Assumptions Monthly'!$M$8*'Luxjacky Original'!F1268</f>
        <v>1537</v>
      </c>
      <c r="N1268" s="58">
        <f t="shared" si="181"/>
        <v>1537</v>
      </c>
      <c r="O1268" s="58"/>
    </row>
    <row r="1269" spans="1:15" x14ac:dyDescent="0.3">
      <c r="A1269" s="60">
        <v>43637</v>
      </c>
      <c r="B1269" s="15">
        <f t="shared" si="173"/>
        <v>2019</v>
      </c>
      <c r="C1269" s="15">
        <f t="shared" si="174"/>
        <v>6</v>
      </c>
      <c r="D1269" s="15">
        <f t="shared" si="175"/>
        <v>6</v>
      </c>
      <c r="E1269" s="15">
        <f t="shared" si="176"/>
        <v>1</v>
      </c>
      <c r="F1269" s="15">
        <v>2917</v>
      </c>
      <c r="G1269" s="15">
        <v>0</v>
      </c>
      <c r="H1269" s="62">
        <f t="shared" si="177"/>
        <v>143.52388573206301</v>
      </c>
      <c r="I1269" s="62">
        <f t="shared" si="179"/>
        <v>157</v>
      </c>
      <c r="J1269" s="15">
        <f t="shared" si="180"/>
        <v>0</v>
      </c>
      <c r="K1269" s="15">
        <f t="shared" si="178"/>
        <v>0</v>
      </c>
      <c r="L1269" s="58">
        <f>'Luxjacky Assumptions Monthly'!$M$8*'Luxjacky Original'!G1269</f>
        <v>0</v>
      </c>
      <c r="M1269" s="58">
        <f>'Luxjacky Assumptions Monthly'!$M$6*'Luxjacky Assumptions Monthly'!$M$8*'Luxjacky Original'!F1269</f>
        <v>1458.5</v>
      </c>
      <c r="N1269" s="58">
        <f t="shared" si="181"/>
        <v>1458.5</v>
      </c>
      <c r="O1269" s="58"/>
    </row>
    <row r="1270" spans="1:15" x14ac:dyDescent="0.3">
      <c r="A1270" s="60">
        <v>43638</v>
      </c>
      <c r="B1270" s="15">
        <f t="shared" si="173"/>
        <v>2019</v>
      </c>
      <c r="C1270" s="15">
        <f t="shared" si="174"/>
        <v>6</v>
      </c>
      <c r="D1270" s="15">
        <f t="shared" si="175"/>
        <v>7</v>
      </c>
      <c r="E1270" s="15">
        <f t="shared" si="176"/>
        <v>1</v>
      </c>
      <c r="F1270" s="15">
        <v>2777</v>
      </c>
      <c r="G1270" s="15">
        <v>0</v>
      </c>
      <c r="H1270" s="62">
        <f t="shared" si="177"/>
        <v>105.60440732206263</v>
      </c>
      <c r="I1270" s="62">
        <f t="shared" si="179"/>
        <v>140</v>
      </c>
      <c r="J1270" s="15">
        <f t="shared" si="180"/>
        <v>0</v>
      </c>
      <c r="K1270" s="15">
        <f t="shared" si="178"/>
        <v>0</v>
      </c>
      <c r="L1270" s="58">
        <f>'Luxjacky Assumptions Monthly'!$M$8*'Luxjacky Original'!G1270</f>
        <v>0</v>
      </c>
      <c r="M1270" s="58">
        <f>'Luxjacky Assumptions Monthly'!$M$6*'Luxjacky Assumptions Monthly'!$M$8*'Luxjacky Original'!F1270</f>
        <v>1388.5</v>
      </c>
      <c r="N1270" s="58">
        <f t="shared" si="181"/>
        <v>1388.5</v>
      </c>
      <c r="O1270" s="58"/>
    </row>
    <row r="1271" spans="1:15" x14ac:dyDescent="0.3">
      <c r="A1271" s="60">
        <v>43639</v>
      </c>
      <c r="B1271" s="15">
        <f t="shared" si="173"/>
        <v>2019</v>
      </c>
      <c r="C1271" s="15">
        <f t="shared" si="174"/>
        <v>6</v>
      </c>
      <c r="D1271" s="15">
        <f t="shared" si="175"/>
        <v>1</v>
      </c>
      <c r="E1271" s="15">
        <f t="shared" si="176"/>
        <v>0</v>
      </c>
      <c r="F1271" s="15">
        <v>2667</v>
      </c>
      <c r="G1271" s="15">
        <v>0</v>
      </c>
      <c r="H1271" s="62">
        <f t="shared" si="177"/>
        <v>189.7682931273882</v>
      </c>
      <c r="I1271" s="62">
        <f t="shared" si="179"/>
        <v>110</v>
      </c>
      <c r="J1271" s="15">
        <f t="shared" si="180"/>
        <v>0</v>
      </c>
      <c r="K1271" s="15">
        <f t="shared" si="178"/>
        <v>0</v>
      </c>
      <c r="L1271" s="58">
        <f>'Luxjacky Assumptions Monthly'!$M$8*'Luxjacky Original'!G1271</f>
        <v>0</v>
      </c>
      <c r="M1271" s="58">
        <f>'Luxjacky Assumptions Monthly'!$M$6*'Luxjacky Assumptions Monthly'!$M$8*'Luxjacky Original'!F1271</f>
        <v>1333.5</v>
      </c>
      <c r="N1271" s="58">
        <f t="shared" si="181"/>
        <v>1333.5</v>
      </c>
      <c r="O1271" s="58"/>
    </row>
    <row r="1272" spans="1:15" x14ac:dyDescent="0.3">
      <c r="A1272" s="60">
        <v>43640</v>
      </c>
      <c r="B1272" s="15">
        <f t="shared" si="173"/>
        <v>2019</v>
      </c>
      <c r="C1272" s="15">
        <f t="shared" si="174"/>
        <v>6</v>
      </c>
      <c r="D1272" s="15">
        <f t="shared" si="175"/>
        <v>2</v>
      </c>
      <c r="E1272" s="15">
        <f t="shared" si="176"/>
        <v>0</v>
      </c>
      <c r="F1272" s="15">
        <v>2473</v>
      </c>
      <c r="G1272" s="15">
        <v>0</v>
      </c>
      <c r="H1272" s="62">
        <f t="shared" si="177"/>
        <v>194.38597536916456</v>
      </c>
      <c r="I1272" s="62">
        <f t="shared" si="179"/>
        <v>194</v>
      </c>
      <c r="J1272" s="15">
        <f t="shared" si="180"/>
        <v>0</v>
      </c>
      <c r="K1272" s="15">
        <f t="shared" si="178"/>
        <v>0</v>
      </c>
      <c r="L1272" s="58">
        <f>'Luxjacky Assumptions Monthly'!$M$8*'Luxjacky Original'!G1272</f>
        <v>0</v>
      </c>
      <c r="M1272" s="58">
        <f>'Luxjacky Assumptions Monthly'!$M$6*'Luxjacky Assumptions Monthly'!$M$8*'Luxjacky Original'!F1272</f>
        <v>1236.5</v>
      </c>
      <c r="N1272" s="58">
        <f t="shared" si="181"/>
        <v>1236.5</v>
      </c>
      <c r="O1272" s="58"/>
    </row>
    <row r="1273" spans="1:15" x14ac:dyDescent="0.3">
      <c r="A1273" s="60">
        <v>43641</v>
      </c>
      <c r="B1273" s="15">
        <f t="shared" si="173"/>
        <v>2019</v>
      </c>
      <c r="C1273" s="15">
        <f t="shared" si="174"/>
        <v>6</v>
      </c>
      <c r="D1273" s="15">
        <f t="shared" si="175"/>
        <v>3</v>
      </c>
      <c r="E1273" s="15">
        <f t="shared" si="176"/>
        <v>0</v>
      </c>
      <c r="F1273" s="15">
        <v>2283</v>
      </c>
      <c r="G1273" s="15">
        <v>0</v>
      </c>
      <c r="H1273" s="62">
        <f t="shared" si="177"/>
        <v>191.77536765442599</v>
      </c>
      <c r="I1273" s="62">
        <f t="shared" si="179"/>
        <v>190</v>
      </c>
      <c r="J1273" s="15">
        <f t="shared" si="180"/>
        <v>0</v>
      </c>
      <c r="K1273" s="15">
        <f t="shared" si="178"/>
        <v>0</v>
      </c>
      <c r="L1273" s="58">
        <f>'Luxjacky Assumptions Monthly'!$M$8*'Luxjacky Original'!G1273</f>
        <v>0</v>
      </c>
      <c r="M1273" s="58">
        <f>'Luxjacky Assumptions Monthly'!$M$6*'Luxjacky Assumptions Monthly'!$M$8*'Luxjacky Original'!F1273</f>
        <v>1141.5</v>
      </c>
      <c r="N1273" s="58">
        <f t="shared" si="181"/>
        <v>1141.5</v>
      </c>
      <c r="O1273" s="58"/>
    </row>
    <row r="1274" spans="1:15" x14ac:dyDescent="0.3">
      <c r="A1274" s="60">
        <v>43642</v>
      </c>
      <c r="B1274" s="15">
        <f t="shared" si="173"/>
        <v>2019</v>
      </c>
      <c r="C1274" s="15">
        <f t="shared" si="174"/>
        <v>6</v>
      </c>
      <c r="D1274" s="15">
        <f t="shared" si="175"/>
        <v>4</v>
      </c>
      <c r="E1274" s="15">
        <f t="shared" si="176"/>
        <v>0</v>
      </c>
      <c r="F1274" s="15">
        <v>2097</v>
      </c>
      <c r="G1274" s="15">
        <v>0</v>
      </c>
      <c r="H1274" s="62">
        <f t="shared" si="177"/>
        <v>181.14679824179433</v>
      </c>
      <c r="I1274" s="62">
        <f t="shared" si="179"/>
        <v>186</v>
      </c>
      <c r="J1274" s="15">
        <f t="shared" si="180"/>
        <v>0</v>
      </c>
      <c r="K1274" s="15">
        <f t="shared" si="178"/>
        <v>0</v>
      </c>
      <c r="L1274" s="58">
        <f>'Luxjacky Assumptions Monthly'!$M$8*'Luxjacky Original'!G1274</f>
        <v>0</v>
      </c>
      <c r="M1274" s="58">
        <f>'Luxjacky Assumptions Monthly'!$M$6*'Luxjacky Assumptions Monthly'!$M$8*'Luxjacky Original'!F1274</f>
        <v>1048.5</v>
      </c>
      <c r="N1274" s="58">
        <f t="shared" si="181"/>
        <v>1048.5</v>
      </c>
      <c r="O1274" s="58"/>
    </row>
    <row r="1275" spans="1:15" x14ac:dyDescent="0.3">
      <c r="A1275" s="60">
        <v>43643</v>
      </c>
      <c r="B1275" s="15">
        <f t="shared" si="173"/>
        <v>2019</v>
      </c>
      <c r="C1275" s="15">
        <f t="shared" si="174"/>
        <v>6</v>
      </c>
      <c r="D1275" s="15">
        <f t="shared" si="175"/>
        <v>5</v>
      </c>
      <c r="E1275" s="15">
        <f t="shared" si="176"/>
        <v>0</v>
      </c>
      <c r="F1275" s="15">
        <v>8160</v>
      </c>
      <c r="G1275" s="15">
        <v>6235</v>
      </c>
      <c r="H1275" s="62">
        <f t="shared" si="177"/>
        <v>161.89562174613698</v>
      </c>
      <c r="I1275" s="62">
        <f t="shared" si="179"/>
        <v>172</v>
      </c>
      <c r="J1275" s="15">
        <f t="shared" si="180"/>
        <v>1</v>
      </c>
      <c r="K1275" s="15">
        <f t="shared" si="178"/>
        <v>4000</v>
      </c>
      <c r="L1275" s="58">
        <f>'Luxjacky Assumptions Monthly'!$M$8*'Luxjacky Original'!G1275</f>
        <v>62350</v>
      </c>
      <c r="M1275" s="58">
        <f>'Luxjacky Assumptions Monthly'!$M$6*'Luxjacky Assumptions Monthly'!$M$8*'Luxjacky Original'!F1275</f>
        <v>4080</v>
      </c>
      <c r="N1275" s="58">
        <f t="shared" si="181"/>
        <v>70430</v>
      </c>
      <c r="O1275" s="58"/>
    </row>
    <row r="1276" spans="1:15" x14ac:dyDescent="0.3">
      <c r="A1276" s="60">
        <v>43644</v>
      </c>
      <c r="B1276" s="15">
        <f t="shared" si="173"/>
        <v>2019</v>
      </c>
      <c r="C1276" s="15">
        <f t="shared" si="174"/>
        <v>6</v>
      </c>
      <c r="D1276" s="15">
        <f t="shared" si="175"/>
        <v>6</v>
      </c>
      <c r="E1276" s="15">
        <f t="shared" si="176"/>
        <v>1</v>
      </c>
      <c r="F1276" s="15">
        <v>8008</v>
      </c>
      <c r="G1276" s="15">
        <v>0</v>
      </c>
      <c r="H1276" s="62">
        <f t="shared" si="177"/>
        <v>143.52388573206301</v>
      </c>
      <c r="I1276" s="62">
        <f t="shared" si="179"/>
        <v>152</v>
      </c>
      <c r="J1276" s="15">
        <f t="shared" si="180"/>
        <v>0</v>
      </c>
      <c r="K1276" s="15">
        <f t="shared" si="178"/>
        <v>0</v>
      </c>
      <c r="L1276" s="58">
        <f>'Luxjacky Assumptions Monthly'!$M$8*'Luxjacky Original'!G1276</f>
        <v>0</v>
      </c>
      <c r="M1276" s="58">
        <f>'Luxjacky Assumptions Monthly'!$M$6*'Luxjacky Assumptions Monthly'!$M$8*'Luxjacky Original'!F1276</f>
        <v>4004</v>
      </c>
      <c r="N1276" s="58">
        <f t="shared" si="181"/>
        <v>4004</v>
      </c>
      <c r="O1276" s="58"/>
    </row>
    <row r="1277" spans="1:15" x14ac:dyDescent="0.3">
      <c r="A1277" s="60">
        <v>43645</v>
      </c>
      <c r="B1277" s="15">
        <f t="shared" si="173"/>
        <v>2019</v>
      </c>
      <c r="C1277" s="15">
        <f t="shared" si="174"/>
        <v>6</v>
      </c>
      <c r="D1277" s="15">
        <f t="shared" si="175"/>
        <v>7</v>
      </c>
      <c r="E1277" s="15">
        <f t="shared" si="176"/>
        <v>1</v>
      </c>
      <c r="F1277" s="15">
        <v>7877</v>
      </c>
      <c r="G1277" s="15">
        <v>0</v>
      </c>
      <c r="H1277" s="62">
        <f t="shared" si="177"/>
        <v>105.60440732206263</v>
      </c>
      <c r="I1277" s="62">
        <f t="shared" si="179"/>
        <v>131</v>
      </c>
      <c r="J1277" s="15">
        <f t="shared" si="180"/>
        <v>0</v>
      </c>
      <c r="K1277" s="15">
        <f t="shared" si="178"/>
        <v>0</v>
      </c>
      <c r="L1277" s="58">
        <f>'Luxjacky Assumptions Monthly'!$M$8*'Luxjacky Original'!G1277</f>
        <v>0</v>
      </c>
      <c r="M1277" s="58">
        <f>'Luxjacky Assumptions Monthly'!$M$6*'Luxjacky Assumptions Monthly'!$M$8*'Luxjacky Original'!F1277</f>
        <v>3938.5</v>
      </c>
      <c r="N1277" s="58">
        <f t="shared" si="181"/>
        <v>3938.5</v>
      </c>
      <c r="O1277" s="58"/>
    </row>
    <row r="1278" spans="1:15" x14ac:dyDescent="0.3">
      <c r="A1278" s="60">
        <v>43646</v>
      </c>
      <c r="B1278" s="15">
        <f t="shared" si="173"/>
        <v>2019</v>
      </c>
      <c r="C1278" s="15">
        <f t="shared" si="174"/>
        <v>6</v>
      </c>
      <c r="D1278" s="15">
        <f t="shared" si="175"/>
        <v>1</v>
      </c>
      <c r="E1278" s="15">
        <f t="shared" si="176"/>
        <v>0</v>
      </c>
      <c r="F1278" s="15">
        <v>7766</v>
      </c>
      <c r="G1278" s="15">
        <v>0</v>
      </c>
      <c r="H1278" s="62">
        <f t="shared" si="177"/>
        <v>189.7682931273882</v>
      </c>
      <c r="I1278" s="62">
        <f t="shared" si="179"/>
        <v>111</v>
      </c>
      <c r="J1278" s="15">
        <f t="shared" si="180"/>
        <v>0</v>
      </c>
      <c r="K1278" s="15">
        <f t="shared" si="178"/>
        <v>0</v>
      </c>
      <c r="L1278" s="58">
        <f>'Luxjacky Assumptions Monthly'!$M$8*'Luxjacky Original'!G1278</f>
        <v>0</v>
      </c>
      <c r="M1278" s="58">
        <f>'Luxjacky Assumptions Monthly'!$M$6*'Luxjacky Assumptions Monthly'!$M$8*'Luxjacky Original'!F1278</f>
        <v>3883</v>
      </c>
      <c r="N1278" s="58">
        <f t="shared" si="181"/>
        <v>3883</v>
      </c>
      <c r="O1278" s="58"/>
    </row>
    <row r="1279" spans="1:15" x14ac:dyDescent="0.3">
      <c r="A1279" s="60">
        <v>43647</v>
      </c>
      <c r="B1279" s="15">
        <f t="shared" si="173"/>
        <v>2019</v>
      </c>
      <c r="C1279" s="15">
        <f t="shared" si="174"/>
        <v>7</v>
      </c>
      <c r="D1279" s="15">
        <f t="shared" si="175"/>
        <v>2</v>
      </c>
      <c r="E1279" s="15">
        <f t="shared" si="176"/>
        <v>0</v>
      </c>
      <c r="F1279" s="15">
        <v>7580</v>
      </c>
      <c r="G1279" s="15">
        <v>0</v>
      </c>
      <c r="H1279" s="62">
        <f t="shared" si="177"/>
        <v>196.73526759507061</v>
      </c>
      <c r="I1279" s="62">
        <f t="shared" si="179"/>
        <v>186</v>
      </c>
      <c r="J1279" s="15">
        <f t="shared" si="180"/>
        <v>0</v>
      </c>
      <c r="K1279" s="15">
        <f t="shared" si="178"/>
        <v>0</v>
      </c>
      <c r="L1279" s="58">
        <f>'Luxjacky Assumptions Monthly'!$M$8*'Luxjacky Original'!G1279</f>
        <v>0</v>
      </c>
      <c r="M1279" s="58">
        <f>'Luxjacky Assumptions Monthly'!$M$6*'Luxjacky Assumptions Monthly'!$M$8*'Luxjacky Original'!F1279</f>
        <v>3790</v>
      </c>
      <c r="N1279" s="58">
        <f t="shared" si="181"/>
        <v>3790</v>
      </c>
      <c r="O1279" s="58"/>
    </row>
    <row r="1280" spans="1:15" x14ac:dyDescent="0.3">
      <c r="A1280" s="60">
        <v>43648</v>
      </c>
      <c r="B1280" s="15">
        <f t="shared" si="173"/>
        <v>2019</v>
      </c>
      <c r="C1280" s="15">
        <f t="shared" si="174"/>
        <v>7</v>
      </c>
      <c r="D1280" s="15">
        <f t="shared" si="175"/>
        <v>3</v>
      </c>
      <c r="E1280" s="15">
        <f t="shared" si="176"/>
        <v>0</v>
      </c>
      <c r="F1280" s="15">
        <v>7376</v>
      </c>
      <c r="G1280" s="15">
        <v>0</v>
      </c>
      <c r="H1280" s="62">
        <f t="shared" si="177"/>
        <v>194.12465988033208</v>
      </c>
      <c r="I1280" s="62">
        <f t="shared" si="179"/>
        <v>204</v>
      </c>
      <c r="J1280" s="15">
        <f t="shared" si="180"/>
        <v>0</v>
      </c>
      <c r="K1280" s="15">
        <f t="shared" si="178"/>
        <v>0</v>
      </c>
      <c r="L1280" s="58">
        <f>'Luxjacky Assumptions Monthly'!$M$8*'Luxjacky Original'!G1280</f>
        <v>0</v>
      </c>
      <c r="M1280" s="58">
        <f>'Luxjacky Assumptions Monthly'!$M$6*'Luxjacky Assumptions Monthly'!$M$8*'Luxjacky Original'!F1280</f>
        <v>3688</v>
      </c>
      <c r="N1280" s="58">
        <f t="shared" si="181"/>
        <v>3688</v>
      </c>
      <c r="O1280" s="58"/>
    </row>
    <row r="1281" spans="1:15" x14ac:dyDescent="0.3">
      <c r="A1281" s="60">
        <v>43649</v>
      </c>
      <c r="B1281" s="15">
        <f t="shared" si="173"/>
        <v>2019</v>
      </c>
      <c r="C1281" s="15">
        <f t="shared" si="174"/>
        <v>7</v>
      </c>
      <c r="D1281" s="15">
        <f t="shared" si="175"/>
        <v>4</v>
      </c>
      <c r="E1281" s="15">
        <f t="shared" si="176"/>
        <v>0</v>
      </c>
      <c r="F1281" s="15">
        <v>7171</v>
      </c>
      <c r="G1281" s="15">
        <v>0</v>
      </c>
      <c r="H1281" s="62">
        <f t="shared" si="177"/>
        <v>183.49609046770041</v>
      </c>
      <c r="I1281" s="62">
        <f t="shared" si="179"/>
        <v>205</v>
      </c>
      <c r="J1281" s="15">
        <f t="shared" si="180"/>
        <v>0</v>
      </c>
      <c r="K1281" s="15">
        <f t="shared" si="178"/>
        <v>0</v>
      </c>
      <c r="L1281" s="58">
        <f>'Luxjacky Assumptions Monthly'!$M$8*'Luxjacky Original'!G1281</f>
        <v>0</v>
      </c>
      <c r="M1281" s="58">
        <f>'Luxjacky Assumptions Monthly'!$M$6*'Luxjacky Assumptions Monthly'!$M$8*'Luxjacky Original'!F1281</f>
        <v>3585.5</v>
      </c>
      <c r="N1281" s="58">
        <f t="shared" si="181"/>
        <v>3585.5</v>
      </c>
      <c r="O1281" s="58"/>
    </row>
    <row r="1282" spans="1:15" x14ac:dyDescent="0.3">
      <c r="A1282" s="60">
        <v>43650</v>
      </c>
      <c r="B1282" s="15">
        <f t="shared" ref="B1282:B1345" si="182">YEAR(A1282)</f>
        <v>2019</v>
      </c>
      <c r="C1282" s="15">
        <f t="shared" ref="C1282:C1345" si="183">MONTH(A1282)</f>
        <v>7</v>
      </c>
      <c r="D1282" s="15">
        <f t="shared" ref="D1282:D1345" si="184">WEEKDAY(A1282)</f>
        <v>5</v>
      </c>
      <c r="E1282" s="15">
        <f t="shared" ref="E1282:E1345" si="185">IF(OR(D1282=6,D1282=7),1,0)</f>
        <v>0</v>
      </c>
      <c r="F1282" s="15">
        <v>6998</v>
      </c>
      <c r="G1282" s="15">
        <v>0</v>
      </c>
      <c r="H1282" s="62">
        <f t="shared" ref="H1282:H1345" si="186">100-2.17*D1282^2.25+12.77*D1282+EXP(-D1282/0.032)+5*C1282^0.75+10*E1282+20*(B1282-2016)</f>
        <v>164.24491397204307</v>
      </c>
      <c r="I1282" s="62">
        <f t="shared" si="179"/>
        <v>173</v>
      </c>
      <c r="J1282" s="15">
        <f t="shared" si="180"/>
        <v>0</v>
      </c>
      <c r="K1282" s="15">
        <f t="shared" si="178"/>
        <v>0</v>
      </c>
      <c r="L1282" s="58">
        <f>'Luxjacky Assumptions Monthly'!$M$8*'Luxjacky Original'!G1282</f>
        <v>0</v>
      </c>
      <c r="M1282" s="58">
        <f>'Luxjacky Assumptions Monthly'!$M$6*'Luxjacky Assumptions Monthly'!$M$8*'Luxjacky Original'!F1282</f>
        <v>3499</v>
      </c>
      <c r="N1282" s="58">
        <f t="shared" si="181"/>
        <v>3499</v>
      </c>
      <c r="O1282" s="58"/>
    </row>
    <row r="1283" spans="1:15" x14ac:dyDescent="0.3">
      <c r="A1283" s="60">
        <v>43651</v>
      </c>
      <c r="B1283" s="15">
        <f t="shared" si="182"/>
        <v>2019</v>
      </c>
      <c r="C1283" s="15">
        <f t="shared" si="183"/>
        <v>7</v>
      </c>
      <c r="D1283" s="15">
        <f t="shared" si="184"/>
        <v>6</v>
      </c>
      <c r="E1283" s="15">
        <f t="shared" si="185"/>
        <v>1</v>
      </c>
      <c r="F1283" s="15">
        <v>6831</v>
      </c>
      <c r="G1283" s="15">
        <v>0</v>
      </c>
      <c r="H1283" s="62">
        <f t="shared" si="186"/>
        <v>145.87317795796906</v>
      </c>
      <c r="I1283" s="62">
        <f t="shared" si="179"/>
        <v>167</v>
      </c>
      <c r="J1283" s="15">
        <f t="shared" si="180"/>
        <v>0</v>
      </c>
      <c r="K1283" s="15">
        <f t="shared" ref="K1283:K1346" si="187">4000*J1283</f>
        <v>0</v>
      </c>
      <c r="L1283" s="58">
        <f>'Luxjacky Assumptions Monthly'!$M$8*'Luxjacky Original'!G1283</f>
        <v>0</v>
      </c>
      <c r="M1283" s="58">
        <f>'Luxjacky Assumptions Monthly'!$M$6*'Luxjacky Assumptions Monthly'!$M$8*'Luxjacky Original'!F1283</f>
        <v>3415.5</v>
      </c>
      <c r="N1283" s="58">
        <f t="shared" si="181"/>
        <v>3415.5</v>
      </c>
      <c r="O1283" s="58"/>
    </row>
    <row r="1284" spans="1:15" x14ac:dyDescent="0.3">
      <c r="A1284" s="60">
        <v>43652</v>
      </c>
      <c r="B1284" s="15">
        <f t="shared" si="182"/>
        <v>2019</v>
      </c>
      <c r="C1284" s="15">
        <f t="shared" si="183"/>
        <v>7</v>
      </c>
      <c r="D1284" s="15">
        <f t="shared" si="184"/>
        <v>7</v>
      </c>
      <c r="E1284" s="15">
        <f t="shared" si="185"/>
        <v>1</v>
      </c>
      <c r="F1284" s="15">
        <v>6691</v>
      </c>
      <c r="G1284" s="15">
        <v>0</v>
      </c>
      <c r="H1284" s="62">
        <f t="shared" si="186"/>
        <v>107.95369954796871</v>
      </c>
      <c r="I1284" s="62">
        <f t="shared" ref="I1284:I1347" si="188">F1283-F1284+G1284</f>
        <v>140</v>
      </c>
      <c r="J1284" s="15">
        <f t="shared" si="180"/>
        <v>0</v>
      </c>
      <c r="K1284" s="15">
        <f t="shared" si="187"/>
        <v>0</v>
      </c>
      <c r="L1284" s="58">
        <f>'Luxjacky Assumptions Monthly'!$M$8*'Luxjacky Original'!G1284</f>
        <v>0</v>
      </c>
      <c r="M1284" s="58">
        <f>'Luxjacky Assumptions Monthly'!$M$6*'Luxjacky Assumptions Monthly'!$M$8*'Luxjacky Original'!F1284</f>
        <v>3345.5</v>
      </c>
      <c r="N1284" s="58">
        <f t="shared" si="181"/>
        <v>3345.5</v>
      </c>
      <c r="O1284" s="58"/>
    </row>
    <row r="1285" spans="1:15" x14ac:dyDescent="0.3">
      <c r="A1285" s="60">
        <v>43653</v>
      </c>
      <c r="B1285" s="15">
        <f t="shared" si="182"/>
        <v>2019</v>
      </c>
      <c r="C1285" s="15">
        <f t="shared" si="183"/>
        <v>7</v>
      </c>
      <c r="D1285" s="15">
        <f t="shared" si="184"/>
        <v>1</v>
      </c>
      <c r="E1285" s="15">
        <f t="shared" si="185"/>
        <v>0</v>
      </c>
      <c r="F1285" s="15">
        <v>6586</v>
      </c>
      <c r="G1285" s="15">
        <v>0</v>
      </c>
      <c r="H1285" s="62">
        <f t="shared" si="186"/>
        <v>192.11758535329426</v>
      </c>
      <c r="I1285" s="62">
        <f t="shared" si="188"/>
        <v>105</v>
      </c>
      <c r="J1285" s="15">
        <f t="shared" si="180"/>
        <v>0</v>
      </c>
      <c r="K1285" s="15">
        <f t="shared" si="187"/>
        <v>0</v>
      </c>
      <c r="L1285" s="58">
        <f>'Luxjacky Assumptions Monthly'!$M$8*'Luxjacky Original'!G1285</f>
        <v>0</v>
      </c>
      <c r="M1285" s="58">
        <f>'Luxjacky Assumptions Monthly'!$M$6*'Luxjacky Assumptions Monthly'!$M$8*'Luxjacky Original'!F1285</f>
        <v>3293</v>
      </c>
      <c r="N1285" s="58">
        <f t="shared" si="181"/>
        <v>3293</v>
      </c>
      <c r="O1285" s="58"/>
    </row>
    <row r="1286" spans="1:15" x14ac:dyDescent="0.3">
      <c r="A1286" s="60">
        <v>43654</v>
      </c>
      <c r="B1286" s="15">
        <f t="shared" si="182"/>
        <v>2019</v>
      </c>
      <c r="C1286" s="15">
        <f t="shared" si="183"/>
        <v>7</v>
      </c>
      <c r="D1286" s="15">
        <f t="shared" si="184"/>
        <v>2</v>
      </c>
      <c r="E1286" s="15">
        <f t="shared" si="185"/>
        <v>0</v>
      </c>
      <c r="F1286" s="15">
        <v>6392</v>
      </c>
      <c r="G1286" s="15">
        <v>0</v>
      </c>
      <c r="H1286" s="62">
        <f t="shared" si="186"/>
        <v>196.73526759507061</v>
      </c>
      <c r="I1286" s="62">
        <f t="shared" si="188"/>
        <v>194</v>
      </c>
      <c r="J1286" s="15">
        <f t="shared" si="180"/>
        <v>0</v>
      </c>
      <c r="K1286" s="15">
        <f t="shared" si="187"/>
        <v>0</v>
      </c>
      <c r="L1286" s="58">
        <f>'Luxjacky Assumptions Monthly'!$M$8*'Luxjacky Original'!G1286</f>
        <v>0</v>
      </c>
      <c r="M1286" s="58">
        <f>'Luxjacky Assumptions Monthly'!$M$6*'Luxjacky Assumptions Monthly'!$M$8*'Luxjacky Original'!F1286</f>
        <v>3196</v>
      </c>
      <c r="N1286" s="58">
        <f t="shared" si="181"/>
        <v>3196</v>
      </c>
      <c r="O1286" s="58"/>
    </row>
    <row r="1287" spans="1:15" x14ac:dyDescent="0.3">
      <c r="A1287" s="60">
        <v>43655</v>
      </c>
      <c r="B1287" s="15">
        <f t="shared" si="182"/>
        <v>2019</v>
      </c>
      <c r="C1287" s="15">
        <f t="shared" si="183"/>
        <v>7</v>
      </c>
      <c r="D1287" s="15">
        <f t="shared" si="184"/>
        <v>3</v>
      </c>
      <c r="E1287" s="15">
        <f t="shared" si="185"/>
        <v>0</v>
      </c>
      <c r="F1287" s="15">
        <v>6203</v>
      </c>
      <c r="G1287" s="15">
        <v>0</v>
      </c>
      <c r="H1287" s="62">
        <f t="shared" si="186"/>
        <v>194.12465988033208</v>
      </c>
      <c r="I1287" s="62">
        <f t="shared" si="188"/>
        <v>189</v>
      </c>
      <c r="J1287" s="15">
        <f t="shared" si="180"/>
        <v>0</v>
      </c>
      <c r="K1287" s="15">
        <f t="shared" si="187"/>
        <v>0</v>
      </c>
      <c r="L1287" s="58">
        <f>'Luxjacky Assumptions Monthly'!$M$8*'Luxjacky Original'!G1287</f>
        <v>0</v>
      </c>
      <c r="M1287" s="58">
        <f>'Luxjacky Assumptions Monthly'!$M$6*'Luxjacky Assumptions Monthly'!$M$8*'Luxjacky Original'!F1287</f>
        <v>3101.5</v>
      </c>
      <c r="N1287" s="58">
        <f t="shared" si="181"/>
        <v>3101.5</v>
      </c>
      <c r="O1287" s="58"/>
    </row>
    <row r="1288" spans="1:15" x14ac:dyDescent="0.3">
      <c r="A1288" s="60">
        <v>43656</v>
      </c>
      <c r="B1288" s="15">
        <f t="shared" si="182"/>
        <v>2019</v>
      </c>
      <c r="C1288" s="15">
        <f t="shared" si="183"/>
        <v>7</v>
      </c>
      <c r="D1288" s="15">
        <f t="shared" si="184"/>
        <v>4</v>
      </c>
      <c r="E1288" s="15">
        <f t="shared" si="185"/>
        <v>0</v>
      </c>
      <c r="F1288" s="15">
        <v>6012</v>
      </c>
      <c r="G1288" s="15">
        <v>0</v>
      </c>
      <c r="H1288" s="62">
        <f t="shared" si="186"/>
        <v>183.49609046770041</v>
      </c>
      <c r="I1288" s="62">
        <f t="shared" si="188"/>
        <v>191</v>
      </c>
      <c r="J1288" s="15">
        <f t="shared" si="180"/>
        <v>0</v>
      </c>
      <c r="K1288" s="15">
        <f t="shared" si="187"/>
        <v>0</v>
      </c>
      <c r="L1288" s="58">
        <f>'Luxjacky Assumptions Monthly'!$M$8*'Luxjacky Original'!G1288</f>
        <v>0</v>
      </c>
      <c r="M1288" s="58">
        <f>'Luxjacky Assumptions Monthly'!$M$6*'Luxjacky Assumptions Monthly'!$M$8*'Luxjacky Original'!F1288</f>
        <v>3006</v>
      </c>
      <c r="N1288" s="58">
        <f t="shared" si="181"/>
        <v>3006</v>
      </c>
      <c r="O1288" s="58"/>
    </row>
    <row r="1289" spans="1:15" x14ac:dyDescent="0.3">
      <c r="A1289" s="60">
        <v>43657</v>
      </c>
      <c r="B1289" s="15">
        <f t="shared" si="182"/>
        <v>2019</v>
      </c>
      <c r="C1289" s="15">
        <f t="shared" si="183"/>
        <v>7</v>
      </c>
      <c r="D1289" s="15">
        <f t="shared" si="184"/>
        <v>5</v>
      </c>
      <c r="E1289" s="15">
        <f t="shared" si="185"/>
        <v>0</v>
      </c>
      <c r="F1289" s="15">
        <v>5826</v>
      </c>
      <c r="G1289" s="15">
        <v>0</v>
      </c>
      <c r="H1289" s="62">
        <f t="shared" si="186"/>
        <v>164.24491397204307</v>
      </c>
      <c r="I1289" s="62">
        <f t="shared" si="188"/>
        <v>186</v>
      </c>
      <c r="J1289" s="15">
        <f t="shared" si="180"/>
        <v>0</v>
      </c>
      <c r="K1289" s="15">
        <f t="shared" si="187"/>
        <v>0</v>
      </c>
      <c r="L1289" s="58">
        <f>'Luxjacky Assumptions Monthly'!$M$8*'Luxjacky Original'!G1289</f>
        <v>0</v>
      </c>
      <c r="M1289" s="58">
        <f>'Luxjacky Assumptions Monthly'!$M$6*'Luxjacky Assumptions Monthly'!$M$8*'Luxjacky Original'!F1289</f>
        <v>2913</v>
      </c>
      <c r="N1289" s="58">
        <f t="shared" si="181"/>
        <v>2913</v>
      </c>
      <c r="O1289" s="58"/>
    </row>
    <row r="1290" spans="1:15" x14ac:dyDescent="0.3">
      <c r="A1290" s="60">
        <v>43658</v>
      </c>
      <c r="B1290" s="15">
        <f t="shared" si="182"/>
        <v>2019</v>
      </c>
      <c r="C1290" s="15">
        <f t="shared" si="183"/>
        <v>7</v>
      </c>
      <c r="D1290" s="15">
        <f t="shared" si="184"/>
        <v>6</v>
      </c>
      <c r="E1290" s="15">
        <f t="shared" si="185"/>
        <v>1</v>
      </c>
      <c r="F1290" s="15">
        <v>5664</v>
      </c>
      <c r="G1290" s="15">
        <v>0</v>
      </c>
      <c r="H1290" s="62">
        <f t="shared" si="186"/>
        <v>145.87317795796906</v>
      </c>
      <c r="I1290" s="62">
        <f t="shared" si="188"/>
        <v>162</v>
      </c>
      <c r="J1290" s="15">
        <f t="shared" si="180"/>
        <v>0</v>
      </c>
      <c r="K1290" s="15">
        <f t="shared" si="187"/>
        <v>0</v>
      </c>
      <c r="L1290" s="58">
        <f>'Luxjacky Assumptions Monthly'!$M$8*'Luxjacky Original'!G1290</f>
        <v>0</v>
      </c>
      <c r="M1290" s="58">
        <f>'Luxjacky Assumptions Monthly'!$M$6*'Luxjacky Assumptions Monthly'!$M$8*'Luxjacky Original'!F1290</f>
        <v>2832</v>
      </c>
      <c r="N1290" s="58">
        <f t="shared" si="181"/>
        <v>2832</v>
      </c>
      <c r="O1290" s="58"/>
    </row>
    <row r="1291" spans="1:15" x14ac:dyDescent="0.3">
      <c r="A1291" s="60">
        <v>43659</v>
      </c>
      <c r="B1291" s="15">
        <f t="shared" si="182"/>
        <v>2019</v>
      </c>
      <c r="C1291" s="15">
        <f t="shared" si="183"/>
        <v>7</v>
      </c>
      <c r="D1291" s="15">
        <f t="shared" si="184"/>
        <v>7</v>
      </c>
      <c r="E1291" s="15">
        <f t="shared" si="185"/>
        <v>1</v>
      </c>
      <c r="F1291" s="15">
        <v>5517</v>
      </c>
      <c r="G1291" s="15">
        <v>0</v>
      </c>
      <c r="H1291" s="62">
        <f t="shared" si="186"/>
        <v>107.95369954796871</v>
      </c>
      <c r="I1291" s="62">
        <f t="shared" si="188"/>
        <v>147</v>
      </c>
      <c r="J1291" s="15">
        <f t="shared" si="180"/>
        <v>0</v>
      </c>
      <c r="K1291" s="15">
        <f t="shared" si="187"/>
        <v>0</v>
      </c>
      <c r="L1291" s="58">
        <f>'Luxjacky Assumptions Monthly'!$M$8*'Luxjacky Original'!G1291</f>
        <v>0</v>
      </c>
      <c r="M1291" s="58">
        <f>'Luxjacky Assumptions Monthly'!$M$6*'Luxjacky Assumptions Monthly'!$M$8*'Luxjacky Original'!F1291</f>
        <v>2758.5</v>
      </c>
      <c r="N1291" s="58">
        <f t="shared" si="181"/>
        <v>2758.5</v>
      </c>
      <c r="O1291" s="58"/>
    </row>
    <row r="1292" spans="1:15" x14ac:dyDescent="0.3">
      <c r="A1292" s="60">
        <v>43660</v>
      </c>
      <c r="B1292" s="15">
        <f t="shared" si="182"/>
        <v>2019</v>
      </c>
      <c r="C1292" s="15">
        <f t="shared" si="183"/>
        <v>7</v>
      </c>
      <c r="D1292" s="15">
        <f t="shared" si="184"/>
        <v>1</v>
      </c>
      <c r="E1292" s="15">
        <f t="shared" si="185"/>
        <v>0</v>
      </c>
      <c r="F1292" s="15">
        <v>5413</v>
      </c>
      <c r="G1292" s="15">
        <v>0</v>
      </c>
      <c r="H1292" s="62">
        <f t="shared" si="186"/>
        <v>192.11758535329426</v>
      </c>
      <c r="I1292" s="62">
        <f t="shared" si="188"/>
        <v>104</v>
      </c>
      <c r="J1292" s="15">
        <f t="shared" si="180"/>
        <v>0</v>
      </c>
      <c r="K1292" s="15">
        <f t="shared" si="187"/>
        <v>0</v>
      </c>
      <c r="L1292" s="58">
        <f>'Luxjacky Assumptions Monthly'!$M$8*'Luxjacky Original'!G1292</f>
        <v>0</v>
      </c>
      <c r="M1292" s="58">
        <f>'Luxjacky Assumptions Monthly'!$M$6*'Luxjacky Assumptions Monthly'!$M$8*'Luxjacky Original'!F1292</f>
        <v>2706.5</v>
      </c>
      <c r="N1292" s="58">
        <f t="shared" si="181"/>
        <v>2706.5</v>
      </c>
      <c r="O1292" s="58"/>
    </row>
    <row r="1293" spans="1:15" x14ac:dyDescent="0.3">
      <c r="A1293" s="60">
        <v>43661</v>
      </c>
      <c r="B1293" s="15">
        <f t="shared" si="182"/>
        <v>2019</v>
      </c>
      <c r="C1293" s="15">
        <f t="shared" si="183"/>
        <v>7</v>
      </c>
      <c r="D1293" s="15">
        <f t="shared" si="184"/>
        <v>2</v>
      </c>
      <c r="E1293" s="15">
        <f t="shared" si="185"/>
        <v>0</v>
      </c>
      <c r="F1293" s="15">
        <v>5227</v>
      </c>
      <c r="G1293" s="15">
        <v>0</v>
      </c>
      <c r="H1293" s="62">
        <f t="shared" si="186"/>
        <v>196.73526759507061</v>
      </c>
      <c r="I1293" s="62">
        <f t="shared" si="188"/>
        <v>186</v>
      </c>
      <c r="J1293" s="15">
        <f t="shared" si="180"/>
        <v>0</v>
      </c>
      <c r="K1293" s="15">
        <f t="shared" si="187"/>
        <v>0</v>
      </c>
      <c r="L1293" s="58">
        <f>'Luxjacky Assumptions Monthly'!$M$8*'Luxjacky Original'!G1293</f>
        <v>0</v>
      </c>
      <c r="M1293" s="58">
        <f>'Luxjacky Assumptions Monthly'!$M$6*'Luxjacky Assumptions Monthly'!$M$8*'Luxjacky Original'!F1293</f>
        <v>2613.5</v>
      </c>
      <c r="N1293" s="58">
        <f t="shared" si="181"/>
        <v>2613.5</v>
      </c>
      <c r="O1293" s="58"/>
    </row>
    <row r="1294" spans="1:15" x14ac:dyDescent="0.3">
      <c r="A1294" s="60">
        <v>43662</v>
      </c>
      <c r="B1294" s="15">
        <f t="shared" si="182"/>
        <v>2019</v>
      </c>
      <c r="C1294" s="15">
        <f t="shared" si="183"/>
        <v>7</v>
      </c>
      <c r="D1294" s="15">
        <f t="shared" si="184"/>
        <v>3</v>
      </c>
      <c r="E1294" s="15">
        <f t="shared" si="185"/>
        <v>0</v>
      </c>
      <c r="F1294" s="15">
        <v>5036</v>
      </c>
      <c r="G1294" s="15">
        <v>0</v>
      </c>
      <c r="H1294" s="62">
        <f t="shared" si="186"/>
        <v>194.12465988033208</v>
      </c>
      <c r="I1294" s="62">
        <f t="shared" si="188"/>
        <v>191</v>
      </c>
      <c r="J1294" s="15">
        <f t="shared" si="180"/>
        <v>0</v>
      </c>
      <c r="K1294" s="15">
        <f t="shared" si="187"/>
        <v>0</v>
      </c>
      <c r="L1294" s="58">
        <f>'Luxjacky Assumptions Monthly'!$M$8*'Luxjacky Original'!G1294</f>
        <v>0</v>
      </c>
      <c r="M1294" s="58">
        <f>'Luxjacky Assumptions Monthly'!$M$6*'Luxjacky Assumptions Monthly'!$M$8*'Luxjacky Original'!F1294</f>
        <v>2518</v>
      </c>
      <c r="N1294" s="58">
        <f t="shared" si="181"/>
        <v>2518</v>
      </c>
      <c r="O1294" s="58"/>
    </row>
    <row r="1295" spans="1:15" x14ac:dyDescent="0.3">
      <c r="A1295" s="60">
        <v>43663</v>
      </c>
      <c r="B1295" s="15">
        <f t="shared" si="182"/>
        <v>2019</v>
      </c>
      <c r="C1295" s="15">
        <f t="shared" si="183"/>
        <v>7</v>
      </c>
      <c r="D1295" s="15">
        <f t="shared" si="184"/>
        <v>4</v>
      </c>
      <c r="E1295" s="15">
        <f t="shared" si="185"/>
        <v>0</v>
      </c>
      <c r="F1295" s="15">
        <v>4859</v>
      </c>
      <c r="G1295" s="15">
        <v>0</v>
      </c>
      <c r="H1295" s="62">
        <f t="shared" si="186"/>
        <v>183.49609046770041</v>
      </c>
      <c r="I1295" s="62">
        <f t="shared" si="188"/>
        <v>177</v>
      </c>
      <c r="J1295" s="15">
        <f t="shared" si="180"/>
        <v>0</v>
      </c>
      <c r="K1295" s="15">
        <f t="shared" si="187"/>
        <v>0</v>
      </c>
      <c r="L1295" s="58">
        <f>'Luxjacky Assumptions Monthly'!$M$8*'Luxjacky Original'!G1295</f>
        <v>0</v>
      </c>
      <c r="M1295" s="58">
        <f>'Luxjacky Assumptions Monthly'!$M$6*'Luxjacky Assumptions Monthly'!$M$8*'Luxjacky Original'!F1295</f>
        <v>2429.5</v>
      </c>
      <c r="N1295" s="58">
        <f t="shared" si="181"/>
        <v>2429.5</v>
      </c>
      <c r="O1295" s="58"/>
    </row>
    <row r="1296" spans="1:15" x14ac:dyDescent="0.3">
      <c r="A1296" s="60">
        <v>43664</v>
      </c>
      <c r="B1296" s="15">
        <f t="shared" si="182"/>
        <v>2019</v>
      </c>
      <c r="C1296" s="15">
        <f t="shared" si="183"/>
        <v>7</v>
      </c>
      <c r="D1296" s="15">
        <f t="shared" si="184"/>
        <v>5</v>
      </c>
      <c r="E1296" s="15">
        <f t="shared" si="185"/>
        <v>0</v>
      </c>
      <c r="F1296" s="15">
        <v>4677</v>
      </c>
      <c r="G1296" s="15">
        <v>0</v>
      </c>
      <c r="H1296" s="62">
        <f t="shared" si="186"/>
        <v>164.24491397204307</v>
      </c>
      <c r="I1296" s="62">
        <f t="shared" si="188"/>
        <v>182</v>
      </c>
      <c r="J1296" s="15">
        <f t="shared" si="180"/>
        <v>0</v>
      </c>
      <c r="K1296" s="15">
        <f t="shared" si="187"/>
        <v>0</v>
      </c>
      <c r="L1296" s="58">
        <f>'Luxjacky Assumptions Monthly'!$M$8*'Luxjacky Original'!G1296</f>
        <v>0</v>
      </c>
      <c r="M1296" s="58">
        <f>'Luxjacky Assumptions Monthly'!$M$6*'Luxjacky Assumptions Monthly'!$M$8*'Luxjacky Original'!F1296</f>
        <v>2338.5</v>
      </c>
      <c r="N1296" s="58">
        <f t="shared" si="181"/>
        <v>2338.5</v>
      </c>
      <c r="O1296" s="58"/>
    </row>
    <row r="1297" spans="1:15" x14ac:dyDescent="0.3">
      <c r="A1297" s="60">
        <v>43665</v>
      </c>
      <c r="B1297" s="15">
        <f t="shared" si="182"/>
        <v>2019</v>
      </c>
      <c r="C1297" s="15">
        <f t="shared" si="183"/>
        <v>7</v>
      </c>
      <c r="D1297" s="15">
        <f t="shared" si="184"/>
        <v>6</v>
      </c>
      <c r="E1297" s="15">
        <f t="shared" si="185"/>
        <v>1</v>
      </c>
      <c r="F1297" s="15">
        <v>4499</v>
      </c>
      <c r="G1297" s="15">
        <v>0</v>
      </c>
      <c r="H1297" s="62">
        <f t="shared" si="186"/>
        <v>145.87317795796906</v>
      </c>
      <c r="I1297" s="62">
        <f t="shared" si="188"/>
        <v>178</v>
      </c>
      <c r="J1297" s="15">
        <f t="shared" si="180"/>
        <v>0</v>
      </c>
      <c r="K1297" s="15">
        <f t="shared" si="187"/>
        <v>0</v>
      </c>
      <c r="L1297" s="58">
        <f>'Luxjacky Assumptions Monthly'!$M$8*'Luxjacky Original'!G1297</f>
        <v>0</v>
      </c>
      <c r="M1297" s="58">
        <f>'Luxjacky Assumptions Monthly'!$M$6*'Luxjacky Assumptions Monthly'!$M$8*'Luxjacky Original'!F1297</f>
        <v>2249.5</v>
      </c>
      <c r="N1297" s="58">
        <f t="shared" si="181"/>
        <v>2249.5</v>
      </c>
      <c r="O1297" s="58"/>
    </row>
    <row r="1298" spans="1:15" x14ac:dyDescent="0.3">
      <c r="A1298" s="60">
        <v>43666</v>
      </c>
      <c r="B1298" s="15">
        <f t="shared" si="182"/>
        <v>2019</v>
      </c>
      <c r="C1298" s="15">
        <f t="shared" si="183"/>
        <v>7</v>
      </c>
      <c r="D1298" s="15">
        <f t="shared" si="184"/>
        <v>7</v>
      </c>
      <c r="E1298" s="15">
        <f t="shared" si="185"/>
        <v>1</v>
      </c>
      <c r="F1298" s="15">
        <v>4343</v>
      </c>
      <c r="G1298" s="15">
        <v>0</v>
      </c>
      <c r="H1298" s="62">
        <f t="shared" si="186"/>
        <v>107.95369954796871</v>
      </c>
      <c r="I1298" s="62">
        <f t="shared" si="188"/>
        <v>156</v>
      </c>
      <c r="J1298" s="15">
        <f t="shared" si="180"/>
        <v>0</v>
      </c>
      <c r="K1298" s="15">
        <f t="shared" si="187"/>
        <v>0</v>
      </c>
      <c r="L1298" s="58">
        <f>'Luxjacky Assumptions Monthly'!$M$8*'Luxjacky Original'!G1298</f>
        <v>0</v>
      </c>
      <c r="M1298" s="58">
        <f>'Luxjacky Assumptions Monthly'!$M$6*'Luxjacky Assumptions Monthly'!$M$8*'Luxjacky Original'!F1298</f>
        <v>2171.5</v>
      </c>
      <c r="N1298" s="58">
        <f t="shared" si="181"/>
        <v>2171.5</v>
      </c>
      <c r="O1298" s="58"/>
    </row>
    <row r="1299" spans="1:15" x14ac:dyDescent="0.3">
      <c r="A1299" s="60">
        <v>43667</v>
      </c>
      <c r="B1299" s="15">
        <f t="shared" si="182"/>
        <v>2019</v>
      </c>
      <c r="C1299" s="15">
        <f t="shared" si="183"/>
        <v>7</v>
      </c>
      <c r="D1299" s="15">
        <f t="shared" si="184"/>
        <v>1</v>
      </c>
      <c r="E1299" s="15">
        <f t="shared" si="185"/>
        <v>0</v>
      </c>
      <c r="F1299" s="15">
        <v>4238</v>
      </c>
      <c r="G1299" s="15">
        <v>0</v>
      </c>
      <c r="H1299" s="62">
        <f t="shared" si="186"/>
        <v>192.11758535329426</v>
      </c>
      <c r="I1299" s="62">
        <f t="shared" si="188"/>
        <v>105</v>
      </c>
      <c r="J1299" s="15">
        <f t="shared" si="180"/>
        <v>0</v>
      </c>
      <c r="K1299" s="15">
        <f t="shared" si="187"/>
        <v>0</v>
      </c>
      <c r="L1299" s="58">
        <f>'Luxjacky Assumptions Monthly'!$M$8*'Luxjacky Original'!G1299</f>
        <v>0</v>
      </c>
      <c r="M1299" s="58">
        <f>'Luxjacky Assumptions Monthly'!$M$6*'Luxjacky Assumptions Monthly'!$M$8*'Luxjacky Original'!F1299</f>
        <v>2119</v>
      </c>
      <c r="N1299" s="58">
        <f t="shared" si="181"/>
        <v>2119</v>
      </c>
      <c r="O1299" s="58"/>
    </row>
    <row r="1300" spans="1:15" x14ac:dyDescent="0.3">
      <c r="A1300" s="60">
        <v>43668</v>
      </c>
      <c r="B1300" s="15">
        <f t="shared" si="182"/>
        <v>2019</v>
      </c>
      <c r="C1300" s="15">
        <f t="shared" si="183"/>
        <v>7</v>
      </c>
      <c r="D1300" s="15">
        <f t="shared" si="184"/>
        <v>2</v>
      </c>
      <c r="E1300" s="15">
        <f t="shared" si="185"/>
        <v>0</v>
      </c>
      <c r="F1300" s="15">
        <v>4054</v>
      </c>
      <c r="G1300" s="15">
        <v>0</v>
      </c>
      <c r="H1300" s="62">
        <f t="shared" si="186"/>
        <v>196.73526759507061</v>
      </c>
      <c r="I1300" s="62">
        <f t="shared" si="188"/>
        <v>184</v>
      </c>
      <c r="J1300" s="15">
        <f t="shared" si="180"/>
        <v>0</v>
      </c>
      <c r="K1300" s="15">
        <f t="shared" si="187"/>
        <v>0</v>
      </c>
      <c r="L1300" s="58">
        <f>'Luxjacky Assumptions Monthly'!$M$8*'Luxjacky Original'!G1300</f>
        <v>0</v>
      </c>
      <c r="M1300" s="58">
        <f>'Luxjacky Assumptions Monthly'!$M$6*'Luxjacky Assumptions Monthly'!$M$8*'Luxjacky Original'!F1300</f>
        <v>2027</v>
      </c>
      <c r="N1300" s="58">
        <f t="shared" si="181"/>
        <v>2027</v>
      </c>
      <c r="O1300" s="58"/>
    </row>
    <row r="1301" spans="1:15" x14ac:dyDescent="0.3">
      <c r="A1301" s="60">
        <v>43669</v>
      </c>
      <c r="B1301" s="15">
        <f t="shared" si="182"/>
        <v>2019</v>
      </c>
      <c r="C1301" s="15">
        <f t="shared" si="183"/>
        <v>7</v>
      </c>
      <c r="D1301" s="15">
        <f t="shared" si="184"/>
        <v>3</v>
      </c>
      <c r="E1301" s="15">
        <f t="shared" si="185"/>
        <v>0</v>
      </c>
      <c r="F1301" s="15">
        <v>3859</v>
      </c>
      <c r="G1301" s="15">
        <v>0</v>
      </c>
      <c r="H1301" s="62">
        <f t="shared" si="186"/>
        <v>194.12465988033208</v>
      </c>
      <c r="I1301" s="62">
        <f t="shared" si="188"/>
        <v>195</v>
      </c>
      <c r="J1301" s="15">
        <f t="shared" si="180"/>
        <v>0</v>
      </c>
      <c r="K1301" s="15">
        <f t="shared" si="187"/>
        <v>0</v>
      </c>
      <c r="L1301" s="58">
        <f>'Luxjacky Assumptions Monthly'!$M$8*'Luxjacky Original'!G1301</f>
        <v>0</v>
      </c>
      <c r="M1301" s="58">
        <f>'Luxjacky Assumptions Monthly'!$M$6*'Luxjacky Assumptions Monthly'!$M$8*'Luxjacky Original'!F1301</f>
        <v>1929.5</v>
      </c>
      <c r="N1301" s="58">
        <f t="shared" si="181"/>
        <v>1929.5</v>
      </c>
      <c r="O1301" s="58"/>
    </row>
    <row r="1302" spans="1:15" x14ac:dyDescent="0.3">
      <c r="A1302" s="60">
        <v>43670</v>
      </c>
      <c r="B1302" s="15">
        <f t="shared" si="182"/>
        <v>2019</v>
      </c>
      <c r="C1302" s="15">
        <f t="shared" si="183"/>
        <v>7</v>
      </c>
      <c r="D1302" s="15">
        <f t="shared" si="184"/>
        <v>4</v>
      </c>
      <c r="E1302" s="15">
        <f t="shared" si="185"/>
        <v>0</v>
      </c>
      <c r="F1302" s="15">
        <v>3664</v>
      </c>
      <c r="G1302" s="15">
        <v>0</v>
      </c>
      <c r="H1302" s="62">
        <f t="shared" si="186"/>
        <v>183.49609046770041</v>
      </c>
      <c r="I1302" s="62">
        <f t="shared" si="188"/>
        <v>195</v>
      </c>
      <c r="J1302" s="15">
        <f t="shared" si="180"/>
        <v>0</v>
      </c>
      <c r="K1302" s="15">
        <f t="shared" si="187"/>
        <v>0</v>
      </c>
      <c r="L1302" s="58">
        <f>'Luxjacky Assumptions Monthly'!$M$8*'Luxjacky Original'!G1302</f>
        <v>0</v>
      </c>
      <c r="M1302" s="58">
        <f>'Luxjacky Assumptions Monthly'!$M$6*'Luxjacky Assumptions Monthly'!$M$8*'Luxjacky Original'!F1302</f>
        <v>1832</v>
      </c>
      <c r="N1302" s="58">
        <f t="shared" si="181"/>
        <v>1832</v>
      </c>
      <c r="O1302" s="58"/>
    </row>
    <row r="1303" spans="1:15" x14ac:dyDescent="0.3">
      <c r="A1303" s="60">
        <v>43671</v>
      </c>
      <c r="B1303" s="15">
        <f t="shared" si="182"/>
        <v>2019</v>
      </c>
      <c r="C1303" s="15">
        <f t="shared" si="183"/>
        <v>7</v>
      </c>
      <c r="D1303" s="15">
        <f t="shared" si="184"/>
        <v>5</v>
      </c>
      <c r="E1303" s="15">
        <f t="shared" si="185"/>
        <v>0</v>
      </c>
      <c r="F1303" s="15">
        <v>3485</v>
      </c>
      <c r="G1303" s="15">
        <v>0</v>
      </c>
      <c r="H1303" s="62">
        <f t="shared" si="186"/>
        <v>164.24491397204307</v>
      </c>
      <c r="I1303" s="62">
        <f t="shared" si="188"/>
        <v>179</v>
      </c>
      <c r="J1303" s="15">
        <f t="shared" si="180"/>
        <v>0</v>
      </c>
      <c r="K1303" s="15">
        <f t="shared" si="187"/>
        <v>0</v>
      </c>
      <c r="L1303" s="58">
        <f>'Luxjacky Assumptions Monthly'!$M$8*'Luxjacky Original'!G1303</f>
        <v>0</v>
      </c>
      <c r="M1303" s="58">
        <f>'Luxjacky Assumptions Monthly'!$M$6*'Luxjacky Assumptions Monthly'!$M$8*'Luxjacky Original'!F1303</f>
        <v>1742.5</v>
      </c>
      <c r="N1303" s="58">
        <f t="shared" si="181"/>
        <v>1742.5</v>
      </c>
      <c r="O1303" s="58"/>
    </row>
    <row r="1304" spans="1:15" x14ac:dyDescent="0.3">
      <c r="A1304" s="60">
        <v>43672</v>
      </c>
      <c r="B1304" s="15">
        <f t="shared" si="182"/>
        <v>2019</v>
      </c>
      <c r="C1304" s="15">
        <f t="shared" si="183"/>
        <v>7</v>
      </c>
      <c r="D1304" s="15">
        <f t="shared" si="184"/>
        <v>6</v>
      </c>
      <c r="E1304" s="15">
        <f t="shared" si="185"/>
        <v>1</v>
      </c>
      <c r="F1304" s="15">
        <v>3318</v>
      </c>
      <c r="G1304" s="15">
        <v>0</v>
      </c>
      <c r="H1304" s="62">
        <f t="shared" si="186"/>
        <v>145.87317795796906</v>
      </c>
      <c r="I1304" s="62">
        <f t="shared" si="188"/>
        <v>167</v>
      </c>
      <c r="J1304" s="15">
        <f t="shared" si="180"/>
        <v>0</v>
      </c>
      <c r="K1304" s="15">
        <f t="shared" si="187"/>
        <v>0</v>
      </c>
      <c r="L1304" s="58">
        <f>'Luxjacky Assumptions Monthly'!$M$8*'Luxjacky Original'!G1304</f>
        <v>0</v>
      </c>
      <c r="M1304" s="58">
        <f>'Luxjacky Assumptions Monthly'!$M$6*'Luxjacky Assumptions Monthly'!$M$8*'Luxjacky Original'!F1304</f>
        <v>1659</v>
      </c>
      <c r="N1304" s="58">
        <f t="shared" si="181"/>
        <v>1659</v>
      </c>
      <c r="O1304" s="58"/>
    </row>
    <row r="1305" spans="1:15" x14ac:dyDescent="0.3">
      <c r="A1305" s="60">
        <v>43673</v>
      </c>
      <c r="B1305" s="15">
        <f t="shared" si="182"/>
        <v>2019</v>
      </c>
      <c r="C1305" s="15">
        <f t="shared" si="183"/>
        <v>7</v>
      </c>
      <c r="D1305" s="15">
        <f t="shared" si="184"/>
        <v>7</v>
      </c>
      <c r="E1305" s="15">
        <f t="shared" si="185"/>
        <v>1</v>
      </c>
      <c r="F1305" s="15">
        <v>3179</v>
      </c>
      <c r="G1305" s="15">
        <v>0</v>
      </c>
      <c r="H1305" s="62">
        <f t="shared" si="186"/>
        <v>107.95369954796871</v>
      </c>
      <c r="I1305" s="62">
        <f t="shared" si="188"/>
        <v>139</v>
      </c>
      <c r="J1305" s="15">
        <f t="shared" si="180"/>
        <v>0</v>
      </c>
      <c r="K1305" s="15">
        <f t="shared" si="187"/>
        <v>0</v>
      </c>
      <c r="L1305" s="58">
        <f>'Luxjacky Assumptions Monthly'!$M$8*'Luxjacky Original'!G1305</f>
        <v>0</v>
      </c>
      <c r="M1305" s="58">
        <f>'Luxjacky Assumptions Monthly'!$M$6*'Luxjacky Assumptions Monthly'!$M$8*'Luxjacky Original'!F1305</f>
        <v>1589.5</v>
      </c>
      <c r="N1305" s="58">
        <f t="shared" si="181"/>
        <v>1589.5</v>
      </c>
      <c r="O1305" s="58"/>
    </row>
    <row r="1306" spans="1:15" x14ac:dyDescent="0.3">
      <c r="A1306" s="60">
        <v>43674</v>
      </c>
      <c r="B1306" s="15">
        <f t="shared" si="182"/>
        <v>2019</v>
      </c>
      <c r="C1306" s="15">
        <f t="shared" si="183"/>
        <v>7</v>
      </c>
      <c r="D1306" s="15">
        <f t="shared" si="184"/>
        <v>1</v>
      </c>
      <c r="E1306" s="15">
        <f t="shared" si="185"/>
        <v>0</v>
      </c>
      <c r="F1306" s="15">
        <v>3076</v>
      </c>
      <c r="G1306" s="15">
        <v>0</v>
      </c>
      <c r="H1306" s="62">
        <f t="shared" si="186"/>
        <v>192.11758535329426</v>
      </c>
      <c r="I1306" s="62">
        <f t="shared" si="188"/>
        <v>103</v>
      </c>
      <c r="J1306" s="15">
        <f t="shared" si="180"/>
        <v>0</v>
      </c>
      <c r="K1306" s="15">
        <f t="shared" si="187"/>
        <v>0</v>
      </c>
      <c r="L1306" s="58">
        <f>'Luxjacky Assumptions Monthly'!$M$8*'Luxjacky Original'!G1306</f>
        <v>0</v>
      </c>
      <c r="M1306" s="58">
        <f>'Luxjacky Assumptions Monthly'!$M$6*'Luxjacky Assumptions Monthly'!$M$8*'Luxjacky Original'!F1306</f>
        <v>1538</v>
      </c>
      <c r="N1306" s="58">
        <f t="shared" si="181"/>
        <v>1538</v>
      </c>
      <c r="O1306" s="58"/>
    </row>
    <row r="1307" spans="1:15" x14ac:dyDescent="0.3">
      <c r="A1307" s="60">
        <v>43675</v>
      </c>
      <c r="B1307" s="15">
        <f t="shared" si="182"/>
        <v>2019</v>
      </c>
      <c r="C1307" s="15">
        <f t="shared" si="183"/>
        <v>7</v>
      </c>
      <c r="D1307" s="15">
        <f t="shared" si="184"/>
        <v>2</v>
      </c>
      <c r="E1307" s="15">
        <f t="shared" si="185"/>
        <v>0</v>
      </c>
      <c r="F1307" s="15">
        <v>2887</v>
      </c>
      <c r="G1307" s="15">
        <v>0</v>
      </c>
      <c r="H1307" s="62">
        <f t="shared" si="186"/>
        <v>196.73526759507061</v>
      </c>
      <c r="I1307" s="62">
        <f t="shared" si="188"/>
        <v>189</v>
      </c>
      <c r="J1307" s="15">
        <f t="shared" si="180"/>
        <v>0</v>
      </c>
      <c r="K1307" s="15">
        <f t="shared" si="187"/>
        <v>0</v>
      </c>
      <c r="L1307" s="58">
        <f>'Luxjacky Assumptions Monthly'!$M$8*'Luxjacky Original'!G1307</f>
        <v>0</v>
      </c>
      <c r="M1307" s="58">
        <f>'Luxjacky Assumptions Monthly'!$M$6*'Luxjacky Assumptions Monthly'!$M$8*'Luxjacky Original'!F1307</f>
        <v>1443.5</v>
      </c>
      <c r="N1307" s="58">
        <f t="shared" si="181"/>
        <v>1443.5</v>
      </c>
      <c r="O1307" s="58"/>
    </row>
    <row r="1308" spans="1:15" x14ac:dyDescent="0.3">
      <c r="A1308" s="60">
        <v>43676</v>
      </c>
      <c r="B1308" s="15">
        <f t="shared" si="182"/>
        <v>2019</v>
      </c>
      <c r="C1308" s="15">
        <f t="shared" si="183"/>
        <v>7</v>
      </c>
      <c r="D1308" s="15">
        <f t="shared" si="184"/>
        <v>3</v>
      </c>
      <c r="E1308" s="15">
        <f t="shared" si="185"/>
        <v>0</v>
      </c>
      <c r="F1308" s="15">
        <v>2686</v>
      </c>
      <c r="G1308" s="15">
        <v>0</v>
      </c>
      <c r="H1308" s="62">
        <f t="shared" si="186"/>
        <v>194.12465988033208</v>
      </c>
      <c r="I1308" s="62">
        <f t="shared" si="188"/>
        <v>201</v>
      </c>
      <c r="J1308" s="15">
        <f t="shared" si="180"/>
        <v>0</v>
      </c>
      <c r="K1308" s="15">
        <f t="shared" si="187"/>
        <v>0</v>
      </c>
      <c r="L1308" s="58">
        <f>'Luxjacky Assumptions Monthly'!$M$8*'Luxjacky Original'!G1308</f>
        <v>0</v>
      </c>
      <c r="M1308" s="58">
        <f>'Luxjacky Assumptions Monthly'!$M$6*'Luxjacky Assumptions Monthly'!$M$8*'Luxjacky Original'!F1308</f>
        <v>1343</v>
      </c>
      <c r="N1308" s="58">
        <f t="shared" si="181"/>
        <v>1343</v>
      </c>
      <c r="O1308" s="58"/>
    </row>
    <row r="1309" spans="1:15" x14ac:dyDescent="0.3">
      <c r="A1309" s="60">
        <v>43677</v>
      </c>
      <c r="B1309" s="15">
        <f t="shared" si="182"/>
        <v>2019</v>
      </c>
      <c r="C1309" s="15">
        <f t="shared" si="183"/>
        <v>7</v>
      </c>
      <c r="D1309" s="15">
        <f t="shared" si="184"/>
        <v>4</v>
      </c>
      <c r="E1309" s="15">
        <f t="shared" si="185"/>
        <v>0</v>
      </c>
      <c r="F1309" s="15">
        <v>2506</v>
      </c>
      <c r="G1309" s="15">
        <v>0</v>
      </c>
      <c r="H1309" s="62">
        <f t="shared" si="186"/>
        <v>183.49609046770041</v>
      </c>
      <c r="I1309" s="62">
        <f t="shared" si="188"/>
        <v>180</v>
      </c>
      <c r="J1309" s="15">
        <f t="shared" ref="J1309:J1372" si="189">IF(G1309&gt;0,1,0)</f>
        <v>0</v>
      </c>
      <c r="K1309" s="15">
        <f t="shared" si="187"/>
        <v>0</v>
      </c>
      <c r="L1309" s="58">
        <f>'Luxjacky Assumptions Monthly'!$M$8*'Luxjacky Original'!G1309</f>
        <v>0</v>
      </c>
      <c r="M1309" s="58">
        <f>'Luxjacky Assumptions Monthly'!$M$6*'Luxjacky Assumptions Monthly'!$M$8*'Luxjacky Original'!F1309</f>
        <v>1253</v>
      </c>
      <c r="N1309" s="58">
        <f t="shared" ref="N1309:N1372" si="190">SUM(K1309:M1309)</f>
        <v>1253</v>
      </c>
      <c r="O1309" s="58"/>
    </row>
    <row r="1310" spans="1:15" x14ac:dyDescent="0.3">
      <c r="A1310" s="60">
        <v>43678</v>
      </c>
      <c r="B1310" s="15">
        <f t="shared" si="182"/>
        <v>2019</v>
      </c>
      <c r="C1310" s="15">
        <f t="shared" si="183"/>
        <v>8</v>
      </c>
      <c r="D1310" s="15">
        <f t="shared" si="184"/>
        <v>5</v>
      </c>
      <c r="E1310" s="15">
        <f t="shared" si="185"/>
        <v>0</v>
      </c>
      <c r="F1310" s="15">
        <v>2310</v>
      </c>
      <c r="G1310" s="15">
        <v>0</v>
      </c>
      <c r="H1310" s="62">
        <f t="shared" si="186"/>
        <v>166.51147091880324</v>
      </c>
      <c r="I1310" s="62">
        <f t="shared" si="188"/>
        <v>196</v>
      </c>
      <c r="J1310" s="15">
        <f t="shared" si="189"/>
        <v>0</v>
      </c>
      <c r="K1310" s="15">
        <f t="shared" si="187"/>
        <v>0</v>
      </c>
      <c r="L1310" s="58">
        <f>'Luxjacky Assumptions Monthly'!$M$8*'Luxjacky Original'!G1310</f>
        <v>0</v>
      </c>
      <c r="M1310" s="58">
        <f>'Luxjacky Assumptions Monthly'!$M$6*'Luxjacky Assumptions Monthly'!$M$8*'Luxjacky Original'!F1310</f>
        <v>1155</v>
      </c>
      <c r="N1310" s="58">
        <f t="shared" si="190"/>
        <v>1155</v>
      </c>
      <c r="O1310" s="58"/>
    </row>
    <row r="1311" spans="1:15" x14ac:dyDescent="0.3">
      <c r="A1311" s="60">
        <v>43679</v>
      </c>
      <c r="B1311" s="15">
        <f t="shared" si="182"/>
        <v>2019</v>
      </c>
      <c r="C1311" s="15">
        <f t="shared" si="183"/>
        <v>8</v>
      </c>
      <c r="D1311" s="15">
        <f t="shared" si="184"/>
        <v>6</v>
      </c>
      <c r="E1311" s="15">
        <f t="shared" si="185"/>
        <v>1</v>
      </c>
      <c r="F1311" s="15">
        <v>2155</v>
      </c>
      <c r="G1311" s="15">
        <v>0</v>
      </c>
      <c r="H1311" s="62">
        <f t="shared" si="186"/>
        <v>148.13973490472924</v>
      </c>
      <c r="I1311" s="62">
        <f t="shared" si="188"/>
        <v>155</v>
      </c>
      <c r="J1311" s="15">
        <f t="shared" si="189"/>
        <v>0</v>
      </c>
      <c r="K1311" s="15">
        <f t="shared" si="187"/>
        <v>0</v>
      </c>
      <c r="L1311" s="58">
        <f>'Luxjacky Assumptions Monthly'!$M$8*'Luxjacky Original'!G1311</f>
        <v>0</v>
      </c>
      <c r="M1311" s="58">
        <f>'Luxjacky Assumptions Monthly'!$M$6*'Luxjacky Assumptions Monthly'!$M$8*'Luxjacky Original'!F1311</f>
        <v>1077.5</v>
      </c>
      <c r="N1311" s="58">
        <f t="shared" si="190"/>
        <v>1077.5</v>
      </c>
      <c r="O1311" s="58"/>
    </row>
    <row r="1312" spans="1:15" x14ac:dyDescent="0.3">
      <c r="A1312" s="60">
        <v>43680</v>
      </c>
      <c r="B1312" s="15">
        <f t="shared" si="182"/>
        <v>2019</v>
      </c>
      <c r="C1312" s="15">
        <f t="shared" si="183"/>
        <v>8</v>
      </c>
      <c r="D1312" s="15">
        <f t="shared" si="184"/>
        <v>7</v>
      </c>
      <c r="E1312" s="15">
        <f t="shared" si="185"/>
        <v>1</v>
      </c>
      <c r="F1312" s="15">
        <v>2007</v>
      </c>
      <c r="G1312" s="15">
        <v>0</v>
      </c>
      <c r="H1312" s="62">
        <f t="shared" si="186"/>
        <v>110.22025649472887</v>
      </c>
      <c r="I1312" s="62">
        <f t="shared" si="188"/>
        <v>148</v>
      </c>
      <c r="J1312" s="15">
        <f t="shared" si="189"/>
        <v>0</v>
      </c>
      <c r="K1312" s="15">
        <f t="shared" si="187"/>
        <v>0</v>
      </c>
      <c r="L1312" s="58">
        <f>'Luxjacky Assumptions Monthly'!$M$8*'Luxjacky Original'!G1312</f>
        <v>0</v>
      </c>
      <c r="M1312" s="58">
        <f>'Luxjacky Assumptions Monthly'!$M$6*'Luxjacky Assumptions Monthly'!$M$8*'Luxjacky Original'!F1312</f>
        <v>1003.5</v>
      </c>
      <c r="N1312" s="58">
        <f t="shared" si="190"/>
        <v>1003.5</v>
      </c>
      <c r="O1312" s="58"/>
    </row>
    <row r="1313" spans="1:15" x14ac:dyDescent="0.3">
      <c r="A1313" s="60">
        <v>43681</v>
      </c>
      <c r="B1313" s="15">
        <f t="shared" si="182"/>
        <v>2019</v>
      </c>
      <c r="C1313" s="15">
        <f t="shared" si="183"/>
        <v>8</v>
      </c>
      <c r="D1313" s="15">
        <f t="shared" si="184"/>
        <v>1</v>
      </c>
      <c r="E1313" s="15">
        <f t="shared" si="185"/>
        <v>0</v>
      </c>
      <c r="F1313" s="15">
        <v>6989</v>
      </c>
      <c r="G1313" s="15">
        <v>5086</v>
      </c>
      <c r="H1313" s="62">
        <f t="shared" si="186"/>
        <v>194.38414230005444</v>
      </c>
      <c r="I1313" s="62">
        <f t="shared" si="188"/>
        <v>104</v>
      </c>
      <c r="J1313" s="15">
        <f t="shared" si="189"/>
        <v>1</v>
      </c>
      <c r="K1313" s="15">
        <f t="shared" si="187"/>
        <v>4000</v>
      </c>
      <c r="L1313" s="58">
        <f>'Luxjacky Assumptions Monthly'!$M$8*'Luxjacky Original'!G1313</f>
        <v>50860</v>
      </c>
      <c r="M1313" s="58">
        <f>'Luxjacky Assumptions Monthly'!$M$6*'Luxjacky Assumptions Monthly'!$M$8*'Luxjacky Original'!F1313</f>
        <v>3494.5</v>
      </c>
      <c r="N1313" s="58">
        <f t="shared" si="190"/>
        <v>58354.5</v>
      </c>
      <c r="O1313" s="58"/>
    </row>
    <row r="1314" spans="1:15" x14ac:dyDescent="0.3">
      <c r="A1314" s="60">
        <v>43682</v>
      </c>
      <c r="B1314" s="15">
        <f t="shared" si="182"/>
        <v>2019</v>
      </c>
      <c r="C1314" s="15">
        <f t="shared" si="183"/>
        <v>8</v>
      </c>
      <c r="D1314" s="15">
        <f t="shared" si="184"/>
        <v>2</v>
      </c>
      <c r="E1314" s="15">
        <f t="shared" si="185"/>
        <v>0</v>
      </c>
      <c r="F1314" s="15">
        <v>6791</v>
      </c>
      <c r="G1314" s="15">
        <v>0</v>
      </c>
      <c r="H1314" s="62">
        <f t="shared" si="186"/>
        <v>199.00182454183079</v>
      </c>
      <c r="I1314" s="62">
        <f t="shared" si="188"/>
        <v>198</v>
      </c>
      <c r="J1314" s="15">
        <f t="shared" si="189"/>
        <v>0</v>
      </c>
      <c r="K1314" s="15">
        <f t="shared" si="187"/>
        <v>0</v>
      </c>
      <c r="L1314" s="58">
        <f>'Luxjacky Assumptions Monthly'!$M$8*'Luxjacky Original'!G1314</f>
        <v>0</v>
      </c>
      <c r="M1314" s="58">
        <f>'Luxjacky Assumptions Monthly'!$M$6*'Luxjacky Assumptions Monthly'!$M$8*'Luxjacky Original'!F1314</f>
        <v>3395.5</v>
      </c>
      <c r="N1314" s="58">
        <f t="shared" si="190"/>
        <v>3395.5</v>
      </c>
      <c r="O1314" s="58"/>
    </row>
    <row r="1315" spans="1:15" x14ac:dyDescent="0.3">
      <c r="A1315" s="60">
        <v>43683</v>
      </c>
      <c r="B1315" s="15">
        <f t="shared" si="182"/>
        <v>2019</v>
      </c>
      <c r="C1315" s="15">
        <f t="shared" si="183"/>
        <v>8</v>
      </c>
      <c r="D1315" s="15">
        <f t="shared" si="184"/>
        <v>3</v>
      </c>
      <c r="E1315" s="15">
        <f t="shared" si="185"/>
        <v>0</v>
      </c>
      <c r="F1315" s="15">
        <v>6587</v>
      </c>
      <c r="G1315" s="15">
        <v>0</v>
      </c>
      <c r="H1315" s="62">
        <f t="shared" si="186"/>
        <v>196.39121682709225</v>
      </c>
      <c r="I1315" s="62">
        <f t="shared" si="188"/>
        <v>204</v>
      </c>
      <c r="J1315" s="15">
        <f t="shared" si="189"/>
        <v>0</v>
      </c>
      <c r="K1315" s="15">
        <f t="shared" si="187"/>
        <v>0</v>
      </c>
      <c r="L1315" s="58">
        <f>'Luxjacky Assumptions Monthly'!$M$8*'Luxjacky Original'!G1315</f>
        <v>0</v>
      </c>
      <c r="M1315" s="58">
        <f>'Luxjacky Assumptions Monthly'!$M$6*'Luxjacky Assumptions Monthly'!$M$8*'Luxjacky Original'!F1315</f>
        <v>3293.5</v>
      </c>
      <c r="N1315" s="58">
        <f t="shared" si="190"/>
        <v>3293.5</v>
      </c>
      <c r="O1315" s="58"/>
    </row>
    <row r="1316" spans="1:15" x14ac:dyDescent="0.3">
      <c r="A1316" s="60">
        <v>43684</v>
      </c>
      <c r="B1316" s="15">
        <f t="shared" si="182"/>
        <v>2019</v>
      </c>
      <c r="C1316" s="15">
        <f t="shared" si="183"/>
        <v>8</v>
      </c>
      <c r="D1316" s="15">
        <f t="shared" si="184"/>
        <v>4</v>
      </c>
      <c r="E1316" s="15">
        <f t="shared" si="185"/>
        <v>0</v>
      </c>
      <c r="F1316" s="15">
        <v>6407</v>
      </c>
      <c r="G1316" s="15">
        <v>0</v>
      </c>
      <c r="H1316" s="62">
        <f t="shared" si="186"/>
        <v>185.76264741446056</v>
      </c>
      <c r="I1316" s="62">
        <f t="shared" si="188"/>
        <v>180</v>
      </c>
      <c r="J1316" s="15">
        <f t="shared" si="189"/>
        <v>0</v>
      </c>
      <c r="K1316" s="15">
        <f t="shared" si="187"/>
        <v>0</v>
      </c>
      <c r="L1316" s="58">
        <f>'Luxjacky Assumptions Monthly'!$M$8*'Luxjacky Original'!G1316</f>
        <v>0</v>
      </c>
      <c r="M1316" s="58">
        <f>'Luxjacky Assumptions Monthly'!$M$6*'Luxjacky Assumptions Monthly'!$M$8*'Luxjacky Original'!F1316</f>
        <v>3203.5</v>
      </c>
      <c r="N1316" s="58">
        <f t="shared" si="190"/>
        <v>3203.5</v>
      </c>
      <c r="O1316" s="58"/>
    </row>
    <row r="1317" spans="1:15" x14ac:dyDescent="0.3">
      <c r="A1317" s="60">
        <v>43685</v>
      </c>
      <c r="B1317" s="15">
        <f t="shared" si="182"/>
        <v>2019</v>
      </c>
      <c r="C1317" s="15">
        <f t="shared" si="183"/>
        <v>8</v>
      </c>
      <c r="D1317" s="15">
        <f t="shared" si="184"/>
        <v>5</v>
      </c>
      <c r="E1317" s="15">
        <f t="shared" si="185"/>
        <v>0</v>
      </c>
      <c r="F1317" s="15">
        <v>6210</v>
      </c>
      <c r="G1317" s="15">
        <v>0</v>
      </c>
      <c r="H1317" s="62">
        <f t="shared" si="186"/>
        <v>166.51147091880324</v>
      </c>
      <c r="I1317" s="62">
        <f t="shared" si="188"/>
        <v>197</v>
      </c>
      <c r="J1317" s="15">
        <f t="shared" si="189"/>
        <v>0</v>
      </c>
      <c r="K1317" s="15">
        <f t="shared" si="187"/>
        <v>0</v>
      </c>
      <c r="L1317" s="58">
        <f>'Luxjacky Assumptions Monthly'!$M$8*'Luxjacky Original'!G1317</f>
        <v>0</v>
      </c>
      <c r="M1317" s="58">
        <f>'Luxjacky Assumptions Monthly'!$M$6*'Luxjacky Assumptions Monthly'!$M$8*'Luxjacky Original'!F1317</f>
        <v>3105</v>
      </c>
      <c r="N1317" s="58">
        <f t="shared" si="190"/>
        <v>3105</v>
      </c>
      <c r="O1317" s="58"/>
    </row>
    <row r="1318" spans="1:15" x14ac:dyDescent="0.3">
      <c r="A1318" s="60">
        <v>43686</v>
      </c>
      <c r="B1318" s="15">
        <f t="shared" si="182"/>
        <v>2019</v>
      </c>
      <c r="C1318" s="15">
        <f t="shared" si="183"/>
        <v>8</v>
      </c>
      <c r="D1318" s="15">
        <f t="shared" si="184"/>
        <v>6</v>
      </c>
      <c r="E1318" s="15">
        <f t="shared" si="185"/>
        <v>1</v>
      </c>
      <c r="F1318" s="15">
        <v>6041</v>
      </c>
      <c r="G1318" s="15">
        <v>0</v>
      </c>
      <c r="H1318" s="62">
        <f t="shared" si="186"/>
        <v>148.13973490472924</v>
      </c>
      <c r="I1318" s="62">
        <f t="shared" si="188"/>
        <v>169</v>
      </c>
      <c r="J1318" s="15">
        <f t="shared" si="189"/>
        <v>0</v>
      </c>
      <c r="K1318" s="15">
        <f t="shared" si="187"/>
        <v>0</v>
      </c>
      <c r="L1318" s="58">
        <f>'Luxjacky Assumptions Monthly'!$M$8*'Luxjacky Original'!G1318</f>
        <v>0</v>
      </c>
      <c r="M1318" s="58">
        <f>'Luxjacky Assumptions Monthly'!$M$6*'Luxjacky Assumptions Monthly'!$M$8*'Luxjacky Original'!F1318</f>
        <v>3020.5</v>
      </c>
      <c r="N1318" s="58">
        <f t="shared" si="190"/>
        <v>3020.5</v>
      </c>
      <c r="O1318" s="58"/>
    </row>
    <row r="1319" spans="1:15" x14ac:dyDescent="0.3">
      <c r="A1319" s="60">
        <v>43687</v>
      </c>
      <c r="B1319" s="15">
        <f t="shared" si="182"/>
        <v>2019</v>
      </c>
      <c r="C1319" s="15">
        <f t="shared" si="183"/>
        <v>8</v>
      </c>
      <c r="D1319" s="15">
        <f t="shared" si="184"/>
        <v>7</v>
      </c>
      <c r="E1319" s="15">
        <f t="shared" si="185"/>
        <v>1</v>
      </c>
      <c r="F1319" s="15">
        <v>5882</v>
      </c>
      <c r="G1319" s="15">
        <v>0</v>
      </c>
      <c r="H1319" s="62">
        <f t="shared" si="186"/>
        <v>110.22025649472887</v>
      </c>
      <c r="I1319" s="62">
        <f t="shared" si="188"/>
        <v>159</v>
      </c>
      <c r="J1319" s="15">
        <f t="shared" si="189"/>
        <v>0</v>
      </c>
      <c r="K1319" s="15">
        <f t="shared" si="187"/>
        <v>0</v>
      </c>
      <c r="L1319" s="58">
        <f>'Luxjacky Assumptions Monthly'!$M$8*'Luxjacky Original'!G1319</f>
        <v>0</v>
      </c>
      <c r="M1319" s="58">
        <f>'Luxjacky Assumptions Monthly'!$M$6*'Luxjacky Assumptions Monthly'!$M$8*'Luxjacky Original'!F1319</f>
        <v>2941</v>
      </c>
      <c r="N1319" s="58">
        <f t="shared" si="190"/>
        <v>2941</v>
      </c>
      <c r="O1319" s="58"/>
    </row>
    <row r="1320" spans="1:15" x14ac:dyDescent="0.3">
      <c r="A1320" s="60">
        <v>43688</v>
      </c>
      <c r="B1320" s="15">
        <f t="shared" si="182"/>
        <v>2019</v>
      </c>
      <c r="C1320" s="15">
        <f t="shared" si="183"/>
        <v>8</v>
      </c>
      <c r="D1320" s="15">
        <f t="shared" si="184"/>
        <v>1</v>
      </c>
      <c r="E1320" s="15">
        <f t="shared" si="185"/>
        <v>0</v>
      </c>
      <c r="F1320" s="15">
        <v>5771</v>
      </c>
      <c r="G1320" s="15">
        <v>0</v>
      </c>
      <c r="H1320" s="62">
        <f t="shared" si="186"/>
        <v>194.38414230005444</v>
      </c>
      <c r="I1320" s="62">
        <f t="shared" si="188"/>
        <v>111</v>
      </c>
      <c r="J1320" s="15">
        <f t="shared" si="189"/>
        <v>0</v>
      </c>
      <c r="K1320" s="15">
        <f t="shared" si="187"/>
        <v>0</v>
      </c>
      <c r="L1320" s="58">
        <f>'Luxjacky Assumptions Monthly'!$M$8*'Luxjacky Original'!G1320</f>
        <v>0</v>
      </c>
      <c r="M1320" s="58">
        <f>'Luxjacky Assumptions Monthly'!$M$6*'Luxjacky Assumptions Monthly'!$M$8*'Luxjacky Original'!F1320</f>
        <v>2885.5</v>
      </c>
      <c r="N1320" s="58">
        <f t="shared" si="190"/>
        <v>2885.5</v>
      </c>
      <c r="O1320" s="58"/>
    </row>
    <row r="1321" spans="1:15" x14ac:dyDescent="0.3">
      <c r="A1321" s="60">
        <v>43689</v>
      </c>
      <c r="B1321" s="15">
        <f t="shared" si="182"/>
        <v>2019</v>
      </c>
      <c r="C1321" s="15">
        <f t="shared" si="183"/>
        <v>8</v>
      </c>
      <c r="D1321" s="15">
        <f t="shared" si="184"/>
        <v>2</v>
      </c>
      <c r="E1321" s="15">
        <f t="shared" si="185"/>
        <v>0</v>
      </c>
      <c r="F1321" s="15">
        <v>5574</v>
      </c>
      <c r="G1321" s="15">
        <v>0</v>
      </c>
      <c r="H1321" s="62">
        <f t="shared" si="186"/>
        <v>199.00182454183079</v>
      </c>
      <c r="I1321" s="62">
        <f t="shared" si="188"/>
        <v>197</v>
      </c>
      <c r="J1321" s="15">
        <f t="shared" si="189"/>
        <v>0</v>
      </c>
      <c r="K1321" s="15">
        <f t="shared" si="187"/>
        <v>0</v>
      </c>
      <c r="L1321" s="58">
        <f>'Luxjacky Assumptions Monthly'!$M$8*'Luxjacky Original'!G1321</f>
        <v>0</v>
      </c>
      <c r="M1321" s="58">
        <f>'Luxjacky Assumptions Monthly'!$M$6*'Luxjacky Assumptions Monthly'!$M$8*'Luxjacky Original'!F1321</f>
        <v>2787</v>
      </c>
      <c r="N1321" s="58">
        <f t="shared" si="190"/>
        <v>2787</v>
      </c>
      <c r="O1321" s="58"/>
    </row>
    <row r="1322" spans="1:15" x14ac:dyDescent="0.3">
      <c r="A1322" s="60">
        <v>43690</v>
      </c>
      <c r="B1322" s="15">
        <f t="shared" si="182"/>
        <v>2019</v>
      </c>
      <c r="C1322" s="15">
        <f t="shared" si="183"/>
        <v>8</v>
      </c>
      <c r="D1322" s="15">
        <f t="shared" si="184"/>
        <v>3</v>
      </c>
      <c r="E1322" s="15">
        <f t="shared" si="185"/>
        <v>0</v>
      </c>
      <c r="F1322" s="15">
        <v>5378</v>
      </c>
      <c r="G1322" s="15">
        <v>0</v>
      </c>
      <c r="H1322" s="62">
        <f t="shared" si="186"/>
        <v>196.39121682709225</v>
      </c>
      <c r="I1322" s="62">
        <f t="shared" si="188"/>
        <v>196</v>
      </c>
      <c r="J1322" s="15">
        <f t="shared" si="189"/>
        <v>0</v>
      </c>
      <c r="K1322" s="15">
        <f t="shared" si="187"/>
        <v>0</v>
      </c>
      <c r="L1322" s="58">
        <f>'Luxjacky Assumptions Monthly'!$M$8*'Luxjacky Original'!G1322</f>
        <v>0</v>
      </c>
      <c r="M1322" s="58">
        <f>'Luxjacky Assumptions Monthly'!$M$6*'Luxjacky Assumptions Monthly'!$M$8*'Luxjacky Original'!F1322</f>
        <v>2689</v>
      </c>
      <c r="N1322" s="58">
        <f t="shared" si="190"/>
        <v>2689</v>
      </c>
      <c r="O1322" s="58"/>
    </row>
    <row r="1323" spans="1:15" x14ac:dyDescent="0.3">
      <c r="A1323" s="60">
        <v>43691</v>
      </c>
      <c r="B1323" s="15">
        <f t="shared" si="182"/>
        <v>2019</v>
      </c>
      <c r="C1323" s="15">
        <f t="shared" si="183"/>
        <v>8</v>
      </c>
      <c r="D1323" s="15">
        <f t="shared" si="184"/>
        <v>4</v>
      </c>
      <c r="E1323" s="15">
        <f t="shared" si="185"/>
        <v>0</v>
      </c>
      <c r="F1323" s="15">
        <v>5198</v>
      </c>
      <c r="G1323" s="15">
        <v>0</v>
      </c>
      <c r="H1323" s="62">
        <f t="shared" si="186"/>
        <v>185.76264741446056</v>
      </c>
      <c r="I1323" s="62">
        <f t="shared" si="188"/>
        <v>180</v>
      </c>
      <c r="J1323" s="15">
        <f t="shared" si="189"/>
        <v>0</v>
      </c>
      <c r="K1323" s="15">
        <f t="shared" si="187"/>
        <v>0</v>
      </c>
      <c r="L1323" s="58">
        <f>'Luxjacky Assumptions Monthly'!$M$8*'Luxjacky Original'!G1323</f>
        <v>0</v>
      </c>
      <c r="M1323" s="58">
        <f>'Luxjacky Assumptions Monthly'!$M$6*'Luxjacky Assumptions Monthly'!$M$8*'Luxjacky Original'!F1323</f>
        <v>2599</v>
      </c>
      <c r="N1323" s="58">
        <f t="shared" si="190"/>
        <v>2599</v>
      </c>
      <c r="O1323" s="58"/>
    </row>
    <row r="1324" spans="1:15" x14ac:dyDescent="0.3">
      <c r="A1324" s="60">
        <v>43692</v>
      </c>
      <c r="B1324" s="15">
        <f t="shared" si="182"/>
        <v>2019</v>
      </c>
      <c r="C1324" s="15">
        <f t="shared" si="183"/>
        <v>8</v>
      </c>
      <c r="D1324" s="15">
        <f t="shared" si="184"/>
        <v>5</v>
      </c>
      <c r="E1324" s="15">
        <f t="shared" si="185"/>
        <v>0</v>
      </c>
      <c r="F1324" s="15">
        <v>5008</v>
      </c>
      <c r="G1324" s="15">
        <v>0</v>
      </c>
      <c r="H1324" s="62">
        <f t="shared" si="186"/>
        <v>166.51147091880324</v>
      </c>
      <c r="I1324" s="62">
        <f t="shared" si="188"/>
        <v>190</v>
      </c>
      <c r="J1324" s="15">
        <f t="shared" si="189"/>
        <v>0</v>
      </c>
      <c r="K1324" s="15">
        <f t="shared" si="187"/>
        <v>0</v>
      </c>
      <c r="L1324" s="58">
        <f>'Luxjacky Assumptions Monthly'!$M$8*'Luxjacky Original'!G1324</f>
        <v>0</v>
      </c>
      <c r="M1324" s="58">
        <f>'Luxjacky Assumptions Monthly'!$M$6*'Luxjacky Assumptions Monthly'!$M$8*'Luxjacky Original'!F1324</f>
        <v>2504</v>
      </c>
      <c r="N1324" s="58">
        <f t="shared" si="190"/>
        <v>2504</v>
      </c>
      <c r="O1324" s="58"/>
    </row>
    <row r="1325" spans="1:15" x14ac:dyDescent="0.3">
      <c r="A1325" s="60">
        <v>43693</v>
      </c>
      <c r="B1325" s="15">
        <f t="shared" si="182"/>
        <v>2019</v>
      </c>
      <c r="C1325" s="15">
        <f t="shared" si="183"/>
        <v>8</v>
      </c>
      <c r="D1325" s="15">
        <f t="shared" si="184"/>
        <v>6</v>
      </c>
      <c r="E1325" s="15">
        <f t="shared" si="185"/>
        <v>1</v>
      </c>
      <c r="F1325" s="15">
        <v>4867</v>
      </c>
      <c r="G1325" s="15">
        <v>0</v>
      </c>
      <c r="H1325" s="62">
        <f t="shared" si="186"/>
        <v>148.13973490472924</v>
      </c>
      <c r="I1325" s="62">
        <f t="shared" si="188"/>
        <v>141</v>
      </c>
      <c r="J1325" s="15">
        <f t="shared" si="189"/>
        <v>0</v>
      </c>
      <c r="K1325" s="15">
        <f t="shared" si="187"/>
        <v>0</v>
      </c>
      <c r="L1325" s="58">
        <f>'Luxjacky Assumptions Monthly'!$M$8*'Luxjacky Original'!G1325</f>
        <v>0</v>
      </c>
      <c r="M1325" s="58">
        <f>'Luxjacky Assumptions Monthly'!$M$6*'Luxjacky Assumptions Monthly'!$M$8*'Luxjacky Original'!F1325</f>
        <v>2433.5</v>
      </c>
      <c r="N1325" s="58">
        <f t="shared" si="190"/>
        <v>2433.5</v>
      </c>
      <c r="O1325" s="58"/>
    </row>
    <row r="1326" spans="1:15" x14ac:dyDescent="0.3">
      <c r="A1326" s="60">
        <v>43694</v>
      </c>
      <c r="B1326" s="15">
        <f t="shared" si="182"/>
        <v>2019</v>
      </c>
      <c r="C1326" s="15">
        <f t="shared" si="183"/>
        <v>8</v>
      </c>
      <c r="D1326" s="15">
        <f t="shared" si="184"/>
        <v>7</v>
      </c>
      <c r="E1326" s="15">
        <f t="shared" si="185"/>
        <v>1</v>
      </c>
      <c r="F1326" s="15">
        <v>4719</v>
      </c>
      <c r="G1326" s="15">
        <v>0</v>
      </c>
      <c r="H1326" s="62">
        <f t="shared" si="186"/>
        <v>110.22025649472887</v>
      </c>
      <c r="I1326" s="62">
        <f t="shared" si="188"/>
        <v>148</v>
      </c>
      <c r="J1326" s="15">
        <f t="shared" si="189"/>
        <v>0</v>
      </c>
      <c r="K1326" s="15">
        <f t="shared" si="187"/>
        <v>0</v>
      </c>
      <c r="L1326" s="58">
        <f>'Luxjacky Assumptions Monthly'!$M$8*'Luxjacky Original'!G1326</f>
        <v>0</v>
      </c>
      <c r="M1326" s="58">
        <f>'Luxjacky Assumptions Monthly'!$M$6*'Luxjacky Assumptions Monthly'!$M$8*'Luxjacky Original'!F1326</f>
        <v>2359.5</v>
      </c>
      <c r="N1326" s="58">
        <f t="shared" si="190"/>
        <v>2359.5</v>
      </c>
      <c r="O1326" s="58"/>
    </row>
    <row r="1327" spans="1:15" x14ac:dyDescent="0.3">
      <c r="A1327" s="60">
        <v>43695</v>
      </c>
      <c r="B1327" s="15">
        <f t="shared" si="182"/>
        <v>2019</v>
      </c>
      <c r="C1327" s="15">
        <f t="shared" si="183"/>
        <v>8</v>
      </c>
      <c r="D1327" s="15">
        <f t="shared" si="184"/>
        <v>1</v>
      </c>
      <c r="E1327" s="15">
        <f t="shared" si="185"/>
        <v>0</v>
      </c>
      <c r="F1327" s="15">
        <v>4601</v>
      </c>
      <c r="G1327" s="15">
        <v>0</v>
      </c>
      <c r="H1327" s="62">
        <f t="shared" si="186"/>
        <v>194.38414230005444</v>
      </c>
      <c r="I1327" s="62">
        <f t="shared" si="188"/>
        <v>118</v>
      </c>
      <c r="J1327" s="15">
        <f t="shared" si="189"/>
        <v>0</v>
      </c>
      <c r="K1327" s="15">
        <f t="shared" si="187"/>
        <v>0</v>
      </c>
      <c r="L1327" s="58">
        <f>'Luxjacky Assumptions Monthly'!$M$8*'Luxjacky Original'!G1327</f>
        <v>0</v>
      </c>
      <c r="M1327" s="58">
        <f>'Luxjacky Assumptions Monthly'!$M$6*'Luxjacky Assumptions Monthly'!$M$8*'Luxjacky Original'!F1327</f>
        <v>2300.5</v>
      </c>
      <c r="N1327" s="58">
        <f t="shared" si="190"/>
        <v>2300.5</v>
      </c>
      <c r="O1327" s="58"/>
    </row>
    <row r="1328" spans="1:15" x14ac:dyDescent="0.3">
      <c r="A1328" s="60">
        <v>43696</v>
      </c>
      <c r="B1328" s="15">
        <f t="shared" si="182"/>
        <v>2019</v>
      </c>
      <c r="C1328" s="15">
        <f t="shared" si="183"/>
        <v>8</v>
      </c>
      <c r="D1328" s="15">
        <f t="shared" si="184"/>
        <v>2</v>
      </c>
      <c r="E1328" s="15">
        <f t="shared" si="185"/>
        <v>0</v>
      </c>
      <c r="F1328" s="15">
        <v>4398</v>
      </c>
      <c r="G1328" s="15">
        <v>0</v>
      </c>
      <c r="H1328" s="62">
        <f t="shared" si="186"/>
        <v>199.00182454183079</v>
      </c>
      <c r="I1328" s="62">
        <f t="shared" si="188"/>
        <v>203</v>
      </c>
      <c r="J1328" s="15">
        <f t="shared" si="189"/>
        <v>0</v>
      </c>
      <c r="K1328" s="15">
        <f t="shared" si="187"/>
        <v>0</v>
      </c>
      <c r="L1328" s="58">
        <f>'Luxjacky Assumptions Monthly'!$M$8*'Luxjacky Original'!G1328</f>
        <v>0</v>
      </c>
      <c r="M1328" s="58">
        <f>'Luxjacky Assumptions Monthly'!$M$6*'Luxjacky Assumptions Monthly'!$M$8*'Luxjacky Original'!F1328</f>
        <v>2199</v>
      </c>
      <c r="N1328" s="58">
        <f t="shared" si="190"/>
        <v>2199</v>
      </c>
      <c r="O1328" s="58"/>
    </row>
    <row r="1329" spans="1:15" x14ac:dyDescent="0.3">
      <c r="A1329" s="60">
        <v>43697</v>
      </c>
      <c r="B1329" s="15">
        <f t="shared" si="182"/>
        <v>2019</v>
      </c>
      <c r="C1329" s="15">
        <f t="shared" si="183"/>
        <v>8</v>
      </c>
      <c r="D1329" s="15">
        <f t="shared" si="184"/>
        <v>3</v>
      </c>
      <c r="E1329" s="15">
        <f t="shared" si="185"/>
        <v>0</v>
      </c>
      <c r="F1329" s="15">
        <v>4195</v>
      </c>
      <c r="G1329" s="15">
        <v>0</v>
      </c>
      <c r="H1329" s="62">
        <f t="shared" si="186"/>
        <v>196.39121682709225</v>
      </c>
      <c r="I1329" s="62">
        <f t="shared" si="188"/>
        <v>203</v>
      </c>
      <c r="J1329" s="15">
        <f t="shared" si="189"/>
        <v>0</v>
      </c>
      <c r="K1329" s="15">
        <f t="shared" si="187"/>
        <v>0</v>
      </c>
      <c r="L1329" s="58">
        <f>'Luxjacky Assumptions Monthly'!$M$8*'Luxjacky Original'!G1329</f>
        <v>0</v>
      </c>
      <c r="M1329" s="58">
        <f>'Luxjacky Assumptions Monthly'!$M$6*'Luxjacky Assumptions Monthly'!$M$8*'Luxjacky Original'!F1329</f>
        <v>2097.5</v>
      </c>
      <c r="N1329" s="58">
        <f t="shared" si="190"/>
        <v>2097.5</v>
      </c>
      <c r="O1329" s="58"/>
    </row>
    <row r="1330" spans="1:15" x14ac:dyDescent="0.3">
      <c r="A1330" s="60">
        <v>43698</v>
      </c>
      <c r="B1330" s="15">
        <f t="shared" si="182"/>
        <v>2019</v>
      </c>
      <c r="C1330" s="15">
        <f t="shared" si="183"/>
        <v>8</v>
      </c>
      <c r="D1330" s="15">
        <f t="shared" si="184"/>
        <v>4</v>
      </c>
      <c r="E1330" s="15">
        <f t="shared" si="185"/>
        <v>0</v>
      </c>
      <c r="F1330" s="15">
        <v>3994</v>
      </c>
      <c r="G1330" s="15">
        <v>0</v>
      </c>
      <c r="H1330" s="62">
        <f t="shared" si="186"/>
        <v>185.76264741446056</v>
      </c>
      <c r="I1330" s="62">
        <f t="shared" si="188"/>
        <v>201</v>
      </c>
      <c r="J1330" s="15">
        <f t="shared" si="189"/>
        <v>0</v>
      </c>
      <c r="K1330" s="15">
        <f t="shared" si="187"/>
        <v>0</v>
      </c>
      <c r="L1330" s="58">
        <f>'Luxjacky Assumptions Monthly'!$M$8*'Luxjacky Original'!G1330</f>
        <v>0</v>
      </c>
      <c r="M1330" s="58">
        <f>'Luxjacky Assumptions Monthly'!$M$6*'Luxjacky Assumptions Monthly'!$M$8*'Luxjacky Original'!F1330</f>
        <v>1997</v>
      </c>
      <c r="N1330" s="58">
        <f t="shared" si="190"/>
        <v>1997</v>
      </c>
      <c r="O1330" s="58"/>
    </row>
    <row r="1331" spans="1:15" x14ac:dyDescent="0.3">
      <c r="A1331" s="60">
        <v>43699</v>
      </c>
      <c r="B1331" s="15">
        <f t="shared" si="182"/>
        <v>2019</v>
      </c>
      <c r="C1331" s="15">
        <f t="shared" si="183"/>
        <v>8</v>
      </c>
      <c r="D1331" s="15">
        <f t="shared" si="184"/>
        <v>5</v>
      </c>
      <c r="E1331" s="15">
        <f t="shared" si="185"/>
        <v>0</v>
      </c>
      <c r="F1331" s="15">
        <v>3807</v>
      </c>
      <c r="G1331" s="15">
        <v>0</v>
      </c>
      <c r="H1331" s="62">
        <f t="shared" si="186"/>
        <v>166.51147091880324</v>
      </c>
      <c r="I1331" s="62">
        <f t="shared" si="188"/>
        <v>187</v>
      </c>
      <c r="J1331" s="15">
        <f t="shared" si="189"/>
        <v>0</v>
      </c>
      <c r="K1331" s="15">
        <f t="shared" si="187"/>
        <v>0</v>
      </c>
      <c r="L1331" s="58">
        <f>'Luxjacky Assumptions Monthly'!$M$8*'Luxjacky Original'!G1331</f>
        <v>0</v>
      </c>
      <c r="M1331" s="58">
        <f>'Luxjacky Assumptions Monthly'!$M$6*'Luxjacky Assumptions Monthly'!$M$8*'Luxjacky Original'!F1331</f>
        <v>1903.5</v>
      </c>
      <c r="N1331" s="58">
        <f t="shared" si="190"/>
        <v>1903.5</v>
      </c>
      <c r="O1331" s="58"/>
    </row>
    <row r="1332" spans="1:15" x14ac:dyDescent="0.3">
      <c r="A1332" s="60">
        <v>43700</v>
      </c>
      <c r="B1332" s="15">
        <f t="shared" si="182"/>
        <v>2019</v>
      </c>
      <c r="C1332" s="15">
        <f t="shared" si="183"/>
        <v>8</v>
      </c>
      <c r="D1332" s="15">
        <f t="shared" si="184"/>
        <v>6</v>
      </c>
      <c r="E1332" s="15">
        <f t="shared" si="185"/>
        <v>1</v>
      </c>
      <c r="F1332" s="15">
        <v>3644</v>
      </c>
      <c r="G1332" s="15">
        <v>0</v>
      </c>
      <c r="H1332" s="62">
        <f t="shared" si="186"/>
        <v>148.13973490472924</v>
      </c>
      <c r="I1332" s="62">
        <f t="shared" si="188"/>
        <v>163</v>
      </c>
      <c r="J1332" s="15">
        <f t="shared" si="189"/>
        <v>0</v>
      </c>
      <c r="K1332" s="15">
        <f t="shared" si="187"/>
        <v>0</v>
      </c>
      <c r="L1332" s="58">
        <f>'Luxjacky Assumptions Monthly'!$M$8*'Luxjacky Original'!G1332</f>
        <v>0</v>
      </c>
      <c r="M1332" s="58">
        <f>'Luxjacky Assumptions Monthly'!$M$6*'Luxjacky Assumptions Monthly'!$M$8*'Luxjacky Original'!F1332</f>
        <v>1822</v>
      </c>
      <c r="N1332" s="58">
        <f t="shared" si="190"/>
        <v>1822</v>
      </c>
      <c r="O1332" s="58"/>
    </row>
    <row r="1333" spans="1:15" x14ac:dyDescent="0.3">
      <c r="A1333" s="60">
        <v>43701</v>
      </c>
      <c r="B1333" s="15">
        <f t="shared" si="182"/>
        <v>2019</v>
      </c>
      <c r="C1333" s="15">
        <f t="shared" si="183"/>
        <v>8</v>
      </c>
      <c r="D1333" s="15">
        <f t="shared" si="184"/>
        <v>7</v>
      </c>
      <c r="E1333" s="15">
        <f t="shared" si="185"/>
        <v>1</v>
      </c>
      <c r="F1333" s="15">
        <v>3499</v>
      </c>
      <c r="G1333" s="15">
        <v>0</v>
      </c>
      <c r="H1333" s="62">
        <f t="shared" si="186"/>
        <v>110.22025649472887</v>
      </c>
      <c r="I1333" s="62">
        <f t="shared" si="188"/>
        <v>145</v>
      </c>
      <c r="J1333" s="15">
        <f t="shared" si="189"/>
        <v>0</v>
      </c>
      <c r="K1333" s="15">
        <f t="shared" si="187"/>
        <v>0</v>
      </c>
      <c r="L1333" s="58">
        <f>'Luxjacky Assumptions Monthly'!$M$8*'Luxjacky Original'!G1333</f>
        <v>0</v>
      </c>
      <c r="M1333" s="58">
        <f>'Luxjacky Assumptions Monthly'!$M$6*'Luxjacky Assumptions Monthly'!$M$8*'Luxjacky Original'!F1333</f>
        <v>1749.5</v>
      </c>
      <c r="N1333" s="58">
        <f t="shared" si="190"/>
        <v>1749.5</v>
      </c>
      <c r="O1333" s="58"/>
    </row>
    <row r="1334" spans="1:15" x14ac:dyDescent="0.3">
      <c r="A1334" s="60">
        <v>43702</v>
      </c>
      <c r="B1334" s="15">
        <f t="shared" si="182"/>
        <v>2019</v>
      </c>
      <c r="C1334" s="15">
        <f t="shared" si="183"/>
        <v>8</v>
      </c>
      <c r="D1334" s="15">
        <f t="shared" si="184"/>
        <v>1</v>
      </c>
      <c r="E1334" s="15">
        <f t="shared" si="185"/>
        <v>0</v>
      </c>
      <c r="F1334" s="15">
        <v>3372</v>
      </c>
      <c r="G1334" s="15">
        <v>0</v>
      </c>
      <c r="H1334" s="62">
        <f t="shared" si="186"/>
        <v>194.38414230005444</v>
      </c>
      <c r="I1334" s="62">
        <f t="shared" si="188"/>
        <v>127</v>
      </c>
      <c r="J1334" s="15">
        <f t="shared" si="189"/>
        <v>0</v>
      </c>
      <c r="K1334" s="15">
        <f t="shared" si="187"/>
        <v>0</v>
      </c>
      <c r="L1334" s="58">
        <f>'Luxjacky Assumptions Monthly'!$M$8*'Luxjacky Original'!G1334</f>
        <v>0</v>
      </c>
      <c r="M1334" s="58">
        <f>'Luxjacky Assumptions Monthly'!$M$6*'Luxjacky Assumptions Monthly'!$M$8*'Luxjacky Original'!F1334</f>
        <v>1686</v>
      </c>
      <c r="N1334" s="58">
        <f t="shared" si="190"/>
        <v>1686</v>
      </c>
      <c r="O1334" s="58"/>
    </row>
    <row r="1335" spans="1:15" x14ac:dyDescent="0.3">
      <c r="A1335" s="60">
        <v>43703</v>
      </c>
      <c r="B1335" s="15">
        <f t="shared" si="182"/>
        <v>2019</v>
      </c>
      <c r="C1335" s="15">
        <f t="shared" si="183"/>
        <v>8</v>
      </c>
      <c r="D1335" s="15">
        <f t="shared" si="184"/>
        <v>2</v>
      </c>
      <c r="E1335" s="15">
        <f t="shared" si="185"/>
        <v>0</v>
      </c>
      <c r="F1335" s="15">
        <v>3191</v>
      </c>
      <c r="G1335" s="15">
        <v>0</v>
      </c>
      <c r="H1335" s="62">
        <f t="shared" si="186"/>
        <v>199.00182454183079</v>
      </c>
      <c r="I1335" s="62">
        <f t="shared" si="188"/>
        <v>181</v>
      </c>
      <c r="J1335" s="15">
        <f t="shared" si="189"/>
        <v>0</v>
      </c>
      <c r="K1335" s="15">
        <f t="shared" si="187"/>
        <v>0</v>
      </c>
      <c r="L1335" s="58">
        <f>'Luxjacky Assumptions Monthly'!$M$8*'Luxjacky Original'!G1335</f>
        <v>0</v>
      </c>
      <c r="M1335" s="58">
        <f>'Luxjacky Assumptions Monthly'!$M$6*'Luxjacky Assumptions Monthly'!$M$8*'Luxjacky Original'!F1335</f>
        <v>1595.5</v>
      </c>
      <c r="N1335" s="58">
        <f t="shared" si="190"/>
        <v>1595.5</v>
      </c>
      <c r="O1335" s="58"/>
    </row>
    <row r="1336" spans="1:15" x14ac:dyDescent="0.3">
      <c r="A1336" s="60">
        <v>43704</v>
      </c>
      <c r="B1336" s="15">
        <f t="shared" si="182"/>
        <v>2019</v>
      </c>
      <c r="C1336" s="15">
        <f t="shared" si="183"/>
        <v>8</v>
      </c>
      <c r="D1336" s="15">
        <f t="shared" si="184"/>
        <v>3</v>
      </c>
      <c r="E1336" s="15">
        <f t="shared" si="185"/>
        <v>0</v>
      </c>
      <c r="F1336" s="15">
        <v>2995</v>
      </c>
      <c r="G1336" s="15">
        <v>0</v>
      </c>
      <c r="H1336" s="62">
        <f t="shared" si="186"/>
        <v>196.39121682709225</v>
      </c>
      <c r="I1336" s="62">
        <f t="shared" si="188"/>
        <v>196</v>
      </c>
      <c r="J1336" s="15">
        <f t="shared" si="189"/>
        <v>0</v>
      </c>
      <c r="K1336" s="15">
        <f t="shared" si="187"/>
        <v>0</v>
      </c>
      <c r="L1336" s="58">
        <f>'Luxjacky Assumptions Monthly'!$M$8*'Luxjacky Original'!G1336</f>
        <v>0</v>
      </c>
      <c r="M1336" s="58">
        <f>'Luxjacky Assumptions Monthly'!$M$6*'Luxjacky Assumptions Monthly'!$M$8*'Luxjacky Original'!F1336</f>
        <v>1497.5</v>
      </c>
      <c r="N1336" s="58">
        <f t="shared" si="190"/>
        <v>1497.5</v>
      </c>
      <c r="O1336" s="58"/>
    </row>
    <row r="1337" spans="1:15" x14ac:dyDescent="0.3">
      <c r="A1337" s="60">
        <v>43705</v>
      </c>
      <c r="B1337" s="15">
        <f t="shared" si="182"/>
        <v>2019</v>
      </c>
      <c r="C1337" s="15">
        <f t="shared" si="183"/>
        <v>8</v>
      </c>
      <c r="D1337" s="15">
        <f t="shared" si="184"/>
        <v>4</v>
      </c>
      <c r="E1337" s="15">
        <f t="shared" si="185"/>
        <v>0</v>
      </c>
      <c r="F1337" s="15">
        <v>2804</v>
      </c>
      <c r="G1337" s="15">
        <v>0</v>
      </c>
      <c r="H1337" s="62">
        <f t="shared" si="186"/>
        <v>185.76264741446056</v>
      </c>
      <c r="I1337" s="62">
        <f t="shared" si="188"/>
        <v>191</v>
      </c>
      <c r="J1337" s="15">
        <f t="shared" si="189"/>
        <v>0</v>
      </c>
      <c r="K1337" s="15">
        <f t="shared" si="187"/>
        <v>0</v>
      </c>
      <c r="L1337" s="58">
        <f>'Luxjacky Assumptions Monthly'!$M$8*'Luxjacky Original'!G1337</f>
        <v>0</v>
      </c>
      <c r="M1337" s="58">
        <f>'Luxjacky Assumptions Monthly'!$M$6*'Luxjacky Assumptions Monthly'!$M$8*'Luxjacky Original'!F1337</f>
        <v>1402</v>
      </c>
      <c r="N1337" s="58">
        <f t="shared" si="190"/>
        <v>1402</v>
      </c>
      <c r="O1337" s="58"/>
    </row>
    <row r="1338" spans="1:15" x14ac:dyDescent="0.3">
      <c r="A1338" s="60">
        <v>43706</v>
      </c>
      <c r="B1338" s="15">
        <f t="shared" si="182"/>
        <v>2019</v>
      </c>
      <c r="C1338" s="15">
        <f t="shared" si="183"/>
        <v>8</v>
      </c>
      <c r="D1338" s="15">
        <f t="shared" si="184"/>
        <v>5</v>
      </c>
      <c r="E1338" s="15">
        <f t="shared" si="185"/>
        <v>0</v>
      </c>
      <c r="F1338" s="15">
        <v>2604</v>
      </c>
      <c r="G1338" s="15">
        <v>0</v>
      </c>
      <c r="H1338" s="62">
        <f t="shared" si="186"/>
        <v>166.51147091880324</v>
      </c>
      <c r="I1338" s="62">
        <f t="shared" si="188"/>
        <v>200</v>
      </c>
      <c r="J1338" s="15">
        <f t="shared" si="189"/>
        <v>0</v>
      </c>
      <c r="K1338" s="15">
        <f t="shared" si="187"/>
        <v>0</v>
      </c>
      <c r="L1338" s="58">
        <f>'Luxjacky Assumptions Monthly'!$M$8*'Luxjacky Original'!G1338</f>
        <v>0</v>
      </c>
      <c r="M1338" s="58">
        <f>'Luxjacky Assumptions Monthly'!$M$6*'Luxjacky Assumptions Monthly'!$M$8*'Luxjacky Original'!F1338</f>
        <v>1302</v>
      </c>
      <c r="N1338" s="58">
        <f t="shared" si="190"/>
        <v>1302</v>
      </c>
      <c r="O1338" s="58"/>
    </row>
    <row r="1339" spans="1:15" x14ac:dyDescent="0.3">
      <c r="A1339" s="60">
        <v>43707</v>
      </c>
      <c r="B1339" s="15">
        <f t="shared" si="182"/>
        <v>2019</v>
      </c>
      <c r="C1339" s="15">
        <f t="shared" si="183"/>
        <v>8</v>
      </c>
      <c r="D1339" s="15">
        <f t="shared" si="184"/>
        <v>6</v>
      </c>
      <c r="E1339" s="15">
        <f t="shared" si="185"/>
        <v>1</v>
      </c>
      <c r="F1339" s="15">
        <v>2431</v>
      </c>
      <c r="G1339" s="15">
        <v>0</v>
      </c>
      <c r="H1339" s="62">
        <f t="shared" si="186"/>
        <v>148.13973490472924</v>
      </c>
      <c r="I1339" s="62">
        <f t="shared" si="188"/>
        <v>173</v>
      </c>
      <c r="J1339" s="15">
        <f t="shared" si="189"/>
        <v>0</v>
      </c>
      <c r="K1339" s="15">
        <f t="shared" si="187"/>
        <v>0</v>
      </c>
      <c r="L1339" s="58">
        <f>'Luxjacky Assumptions Monthly'!$M$8*'Luxjacky Original'!G1339</f>
        <v>0</v>
      </c>
      <c r="M1339" s="58">
        <f>'Luxjacky Assumptions Monthly'!$M$6*'Luxjacky Assumptions Monthly'!$M$8*'Luxjacky Original'!F1339</f>
        <v>1215.5</v>
      </c>
      <c r="N1339" s="58">
        <f t="shared" si="190"/>
        <v>1215.5</v>
      </c>
      <c r="O1339" s="58"/>
    </row>
    <row r="1340" spans="1:15" x14ac:dyDescent="0.3">
      <c r="A1340" s="60">
        <v>43708</v>
      </c>
      <c r="B1340" s="15">
        <f t="shared" si="182"/>
        <v>2019</v>
      </c>
      <c r="C1340" s="15">
        <f t="shared" si="183"/>
        <v>8</v>
      </c>
      <c r="D1340" s="15">
        <f t="shared" si="184"/>
        <v>7</v>
      </c>
      <c r="E1340" s="15">
        <f t="shared" si="185"/>
        <v>1</v>
      </c>
      <c r="F1340" s="15">
        <v>2294</v>
      </c>
      <c r="G1340" s="15">
        <v>0</v>
      </c>
      <c r="H1340" s="62">
        <f t="shared" si="186"/>
        <v>110.22025649472887</v>
      </c>
      <c r="I1340" s="62">
        <f t="shared" si="188"/>
        <v>137</v>
      </c>
      <c r="J1340" s="15">
        <f t="shared" si="189"/>
        <v>0</v>
      </c>
      <c r="K1340" s="15">
        <f t="shared" si="187"/>
        <v>0</v>
      </c>
      <c r="L1340" s="58">
        <f>'Luxjacky Assumptions Monthly'!$M$8*'Luxjacky Original'!G1340</f>
        <v>0</v>
      </c>
      <c r="M1340" s="58">
        <f>'Luxjacky Assumptions Monthly'!$M$6*'Luxjacky Assumptions Monthly'!$M$8*'Luxjacky Original'!F1340</f>
        <v>1147</v>
      </c>
      <c r="N1340" s="58">
        <f t="shared" si="190"/>
        <v>1147</v>
      </c>
      <c r="O1340" s="58"/>
    </row>
    <row r="1341" spans="1:15" x14ac:dyDescent="0.3">
      <c r="A1341" s="60">
        <v>43709</v>
      </c>
      <c r="B1341" s="15">
        <f t="shared" si="182"/>
        <v>2019</v>
      </c>
      <c r="C1341" s="15">
        <f t="shared" si="183"/>
        <v>9</v>
      </c>
      <c r="D1341" s="15">
        <f t="shared" si="184"/>
        <v>1</v>
      </c>
      <c r="E1341" s="15">
        <f t="shared" si="185"/>
        <v>0</v>
      </c>
      <c r="F1341" s="15">
        <v>2195</v>
      </c>
      <c r="G1341" s="15">
        <v>0</v>
      </c>
      <c r="H1341" s="62">
        <f t="shared" si="186"/>
        <v>196.58076211353318</v>
      </c>
      <c r="I1341" s="62">
        <f t="shared" si="188"/>
        <v>99</v>
      </c>
      <c r="J1341" s="15">
        <f t="shared" si="189"/>
        <v>0</v>
      </c>
      <c r="K1341" s="15">
        <f t="shared" si="187"/>
        <v>0</v>
      </c>
      <c r="L1341" s="58">
        <f>'Luxjacky Assumptions Monthly'!$M$8*'Luxjacky Original'!G1341</f>
        <v>0</v>
      </c>
      <c r="M1341" s="58">
        <f>'Luxjacky Assumptions Monthly'!$M$6*'Luxjacky Assumptions Monthly'!$M$8*'Luxjacky Original'!F1341</f>
        <v>1097.5</v>
      </c>
      <c r="N1341" s="58">
        <f t="shared" si="190"/>
        <v>1097.5</v>
      </c>
      <c r="O1341" s="58"/>
    </row>
    <row r="1342" spans="1:15" x14ac:dyDescent="0.3">
      <c r="A1342" s="60">
        <v>43710</v>
      </c>
      <c r="B1342" s="15">
        <f t="shared" si="182"/>
        <v>2019</v>
      </c>
      <c r="C1342" s="15">
        <f t="shared" si="183"/>
        <v>9</v>
      </c>
      <c r="D1342" s="15">
        <f t="shared" si="184"/>
        <v>2</v>
      </c>
      <c r="E1342" s="15">
        <f t="shared" si="185"/>
        <v>0</v>
      </c>
      <c r="F1342" s="15">
        <v>2001</v>
      </c>
      <c r="G1342" s="15">
        <v>0</v>
      </c>
      <c r="H1342" s="62">
        <f t="shared" si="186"/>
        <v>201.19844435530953</v>
      </c>
      <c r="I1342" s="62">
        <f t="shared" si="188"/>
        <v>194</v>
      </c>
      <c r="J1342" s="15">
        <f t="shared" si="189"/>
        <v>0</v>
      </c>
      <c r="K1342" s="15">
        <f t="shared" si="187"/>
        <v>0</v>
      </c>
      <c r="L1342" s="58">
        <f>'Luxjacky Assumptions Monthly'!$M$8*'Luxjacky Original'!G1342</f>
        <v>0</v>
      </c>
      <c r="M1342" s="58">
        <f>'Luxjacky Assumptions Monthly'!$M$6*'Luxjacky Assumptions Monthly'!$M$8*'Luxjacky Original'!F1342</f>
        <v>1000.5</v>
      </c>
      <c r="N1342" s="58">
        <f t="shared" si="190"/>
        <v>1000.5</v>
      </c>
      <c r="O1342" s="58"/>
    </row>
    <row r="1343" spans="1:15" x14ac:dyDescent="0.3">
      <c r="A1343" s="60">
        <v>43711</v>
      </c>
      <c r="B1343" s="15">
        <f t="shared" si="182"/>
        <v>2019</v>
      </c>
      <c r="C1343" s="15">
        <f t="shared" si="183"/>
        <v>9</v>
      </c>
      <c r="D1343" s="15">
        <f t="shared" si="184"/>
        <v>3</v>
      </c>
      <c r="E1343" s="15">
        <f t="shared" si="185"/>
        <v>0</v>
      </c>
      <c r="F1343" s="15">
        <v>6879</v>
      </c>
      <c r="G1343" s="15">
        <v>5072</v>
      </c>
      <c r="H1343" s="62">
        <f t="shared" si="186"/>
        <v>198.58783664057097</v>
      </c>
      <c r="I1343" s="62">
        <f t="shared" si="188"/>
        <v>194</v>
      </c>
      <c r="J1343" s="15">
        <f t="shared" si="189"/>
        <v>1</v>
      </c>
      <c r="K1343" s="15">
        <f t="shared" si="187"/>
        <v>4000</v>
      </c>
      <c r="L1343" s="58">
        <f>'Luxjacky Assumptions Monthly'!$M$8*'Luxjacky Original'!G1343</f>
        <v>50720</v>
      </c>
      <c r="M1343" s="58">
        <f>'Luxjacky Assumptions Monthly'!$M$6*'Luxjacky Assumptions Monthly'!$M$8*'Luxjacky Original'!F1343</f>
        <v>3439.5</v>
      </c>
      <c r="N1343" s="58">
        <f t="shared" si="190"/>
        <v>58159.5</v>
      </c>
      <c r="O1343" s="58"/>
    </row>
    <row r="1344" spans="1:15" x14ac:dyDescent="0.3">
      <c r="A1344" s="60">
        <v>43712</v>
      </c>
      <c r="B1344" s="15">
        <f t="shared" si="182"/>
        <v>2019</v>
      </c>
      <c r="C1344" s="15">
        <f t="shared" si="183"/>
        <v>9</v>
      </c>
      <c r="D1344" s="15">
        <f t="shared" si="184"/>
        <v>4</v>
      </c>
      <c r="E1344" s="15">
        <f t="shared" si="185"/>
        <v>0</v>
      </c>
      <c r="F1344" s="15">
        <v>6686</v>
      </c>
      <c r="G1344" s="15">
        <v>0</v>
      </c>
      <c r="H1344" s="62">
        <f t="shared" si="186"/>
        <v>187.95926722793931</v>
      </c>
      <c r="I1344" s="62">
        <f t="shared" si="188"/>
        <v>193</v>
      </c>
      <c r="J1344" s="15">
        <f t="shared" si="189"/>
        <v>0</v>
      </c>
      <c r="K1344" s="15">
        <f t="shared" si="187"/>
        <v>0</v>
      </c>
      <c r="L1344" s="58">
        <f>'Luxjacky Assumptions Monthly'!$M$8*'Luxjacky Original'!G1344</f>
        <v>0</v>
      </c>
      <c r="M1344" s="58">
        <f>'Luxjacky Assumptions Monthly'!$M$6*'Luxjacky Assumptions Monthly'!$M$8*'Luxjacky Original'!F1344</f>
        <v>3343</v>
      </c>
      <c r="N1344" s="58">
        <f t="shared" si="190"/>
        <v>3343</v>
      </c>
      <c r="O1344" s="58"/>
    </row>
    <row r="1345" spans="1:15" x14ac:dyDescent="0.3">
      <c r="A1345" s="60">
        <v>43713</v>
      </c>
      <c r="B1345" s="15">
        <f t="shared" si="182"/>
        <v>2019</v>
      </c>
      <c r="C1345" s="15">
        <f t="shared" si="183"/>
        <v>9</v>
      </c>
      <c r="D1345" s="15">
        <f t="shared" si="184"/>
        <v>5</v>
      </c>
      <c r="E1345" s="15">
        <f t="shared" si="185"/>
        <v>0</v>
      </c>
      <c r="F1345" s="15">
        <v>6493</v>
      </c>
      <c r="G1345" s="15">
        <v>0</v>
      </c>
      <c r="H1345" s="62">
        <f t="shared" si="186"/>
        <v>168.70809073228196</v>
      </c>
      <c r="I1345" s="62">
        <f t="shared" si="188"/>
        <v>193</v>
      </c>
      <c r="J1345" s="15">
        <f t="shared" si="189"/>
        <v>0</v>
      </c>
      <c r="K1345" s="15">
        <f t="shared" si="187"/>
        <v>0</v>
      </c>
      <c r="L1345" s="58">
        <f>'Luxjacky Assumptions Monthly'!$M$8*'Luxjacky Original'!G1345</f>
        <v>0</v>
      </c>
      <c r="M1345" s="58">
        <f>'Luxjacky Assumptions Monthly'!$M$6*'Luxjacky Assumptions Monthly'!$M$8*'Luxjacky Original'!F1345</f>
        <v>3246.5</v>
      </c>
      <c r="N1345" s="58">
        <f t="shared" si="190"/>
        <v>3246.5</v>
      </c>
      <c r="O1345" s="58"/>
    </row>
    <row r="1346" spans="1:15" x14ac:dyDescent="0.3">
      <c r="A1346" s="60">
        <v>43714</v>
      </c>
      <c r="B1346" s="15">
        <f t="shared" ref="B1346:B1409" si="191">YEAR(A1346)</f>
        <v>2019</v>
      </c>
      <c r="C1346" s="15">
        <f t="shared" ref="C1346:C1409" si="192">MONTH(A1346)</f>
        <v>9</v>
      </c>
      <c r="D1346" s="15">
        <f t="shared" ref="D1346:D1409" si="193">WEEKDAY(A1346)</f>
        <v>6</v>
      </c>
      <c r="E1346" s="15">
        <f t="shared" ref="E1346:E1409" si="194">IF(OR(D1346=6,D1346=7),1,0)</f>
        <v>1</v>
      </c>
      <c r="F1346" s="15">
        <v>6323</v>
      </c>
      <c r="G1346" s="15">
        <v>0</v>
      </c>
      <c r="H1346" s="62">
        <f t="shared" ref="H1346:H1409" si="195">100-2.17*D1346^2.25+12.77*D1346+EXP(-D1346/0.032)+5*C1346^0.75+10*E1346+20*(B1346-2016)</f>
        <v>150.33635471820799</v>
      </c>
      <c r="I1346" s="62">
        <f t="shared" si="188"/>
        <v>170</v>
      </c>
      <c r="J1346" s="15">
        <f t="shared" si="189"/>
        <v>0</v>
      </c>
      <c r="K1346" s="15">
        <f t="shared" si="187"/>
        <v>0</v>
      </c>
      <c r="L1346" s="58">
        <f>'Luxjacky Assumptions Monthly'!$M$8*'Luxjacky Original'!G1346</f>
        <v>0</v>
      </c>
      <c r="M1346" s="58">
        <f>'Luxjacky Assumptions Monthly'!$M$6*'Luxjacky Assumptions Monthly'!$M$8*'Luxjacky Original'!F1346</f>
        <v>3161.5</v>
      </c>
      <c r="N1346" s="58">
        <f t="shared" si="190"/>
        <v>3161.5</v>
      </c>
      <c r="O1346" s="58"/>
    </row>
    <row r="1347" spans="1:15" x14ac:dyDescent="0.3">
      <c r="A1347" s="60">
        <v>43715</v>
      </c>
      <c r="B1347" s="15">
        <f t="shared" si="191"/>
        <v>2019</v>
      </c>
      <c r="C1347" s="15">
        <f t="shared" si="192"/>
        <v>9</v>
      </c>
      <c r="D1347" s="15">
        <f t="shared" si="193"/>
        <v>7</v>
      </c>
      <c r="E1347" s="15">
        <f t="shared" si="194"/>
        <v>1</v>
      </c>
      <c r="F1347" s="15">
        <v>6188</v>
      </c>
      <c r="G1347" s="15">
        <v>0</v>
      </c>
      <c r="H1347" s="62">
        <f t="shared" si="195"/>
        <v>112.41687630820762</v>
      </c>
      <c r="I1347" s="62">
        <f t="shared" si="188"/>
        <v>135</v>
      </c>
      <c r="J1347" s="15">
        <f t="shared" si="189"/>
        <v>0</v>
      </c>
      <c r="K1347" s="15">
        <f t="shared" ref="K1347:K1410" si="196">4000*J1347</f>
        <v>0</v>
      </c>
      <c r="L1347" s="58">
        <f>'Luxjacky Assumptions Monthly'!$M$8*'Luxjacky Original'!G1347</f>
        <v>0</v>
      </c>
      <c r="M1347" s="58">
        <f>'Luxjacky Assumptions Monthly'!$M$6*'Luxjacky Assumptions Monthly'!$M$8*'Luxjacky Original'!F1347</f>
        <v>3094</v>
      </c>
      <c r="N1347" s="58">
        <f t="shared" si="190"/>
        <v>3094</v>
      </c>
      <c r="O1347" s="58"/>
    </row>
    <row r="1348" spans="1:15" x14ac:dyDescent="0.3">
      <c r="A1348" s="60">
        <v>43716</v>
      </c>
      <c r="B1348" s="15">
        <f t="shared" si="191"/>
        <v>2019</v>
      </c>
      <c r="C1348" s="15">
        <f t="shared" si="192"/>
        <v>9</v>
      </c>
      <c r="D1348" s="15">
        <f t="shared" si="193"/>
        <v>1</v>
      </c>
      <c r="E1348" s="15">
        <f t="shared" si="194"/>
        <v>0</v>
      </c>
      <c r="F1348" s="15">
        <v>6078</v>
      </c>
      <c r="G1348" s="15">
        <v>0</v>
      </c>
      <c r="H1348" s="62">
        <f t="shared" si="195"/>
        <v>196.58076211353318</v>
      </c>
      <c r="I1348" s="62">
        <f t="shared" ref="I1348:I1411" si="197">F1347-F1348+G1348</f>
        <v>110</v>
      </c>
      <c r="J1348" s="15">
        <f t="shared" si="189"/>
        <v>0</v>
      </c>
      <c r="K1348" s="15">
        <f t="shared" si="196"/>
        <v>0</v>
      </c>
      <c r="L1348" s="58">
        <f>'Luxjacky Assumptions Monthly'!$M$8*'Luxjacky Original'!G1348</f>
        <v>0</v>
      </c>
      <c r="M1348" s="58">
        <f>'Luxjacky Assumptions Monthly'!$M$6*'Luxjacky Assumptions Monthly'!$M$8*'Luxjacky Original'!F1348</f>
        <v>3039</v>
      </c>
      <c r="N1348" s="58">
        <f t="shared" si="190"/>
        <v>3039</v>
      </c>
      <c r="O1348" s="58"/>
    </row>
    <row r="1349" spans="1:15" x14ac:dyDescent="0.3">
      <c r="A1349" s="60">
        <v>43717</v>
      </c>
      <c r="B1349" s="15">
        <f t="shared" si="191"/>
        <v>2019</v>
      </c>
      <c r="C1349" s="15">
        <f t="shared" si="192"/>
        <v>9</v>
      </c>
      <c r="D1349" s="15">
        <f t="shared" si="193"/>
        <v>2</v>
      </c>
      <c r="E1349" s="15">
        <f t="shared" si="194"/>
        <v>0</v>
      </c>
      <c r="F1349" s="15">
        <v>5886</v>
      </c>
      <c r="G1349" s="15">
        <v>0</v>
      </c>
      <c r="H1349" s="62">
        <f t="shared" si="195"/>
        <v>201.19844435530953</v>
      </c>
      <c r="I1349" s="62">
        <f t="shared" si="197"/>
        <v>192</v>
      </c>
      <c r="J1349" s="15">
        <f t="shared" si="189"/>
        <v>0</v>
      </c>
      <c r="K1349" s="15">
        <f t="shared" si="196"/>
        <v>0</v>
      </c>
      <c r="L1349" s="58">
        <f>'Luxjacky Assumptions Monthly'!$M$8*'Luxjacky Original'!G1349</f>
        <v>0</v>
      </c>
      <c r="M1349" s="58">
        <f>'Luxjacky Assumptions Monthly'!$M$6*'Luxjacky Assumptions Monthly'!$M$8*'Luxjacky Original'!F1349</f>
        <v>2943</v>
      </c>
      <c r="N1349" s="58">
        <f t="shared" si="190"/>
        <v>2943</v>
      </c>
      <c r="O1349" s="58"/>
    </row>
    <row r="1350" spans="1:15" x14ac:dyDescent="0.3">
      <c r="A1350" s="60">
        <v>43718</v>
      </c>
      <c r="B1350" s="15">
        <f t="shared" si="191"/>
        <v>2019</v>
      </c>
      <c r="C1350" s="15">
        <f t="shared" si="192"/>
        <v>9</v>
      </c>
      <c r="D1350" s="15">
        <f t="shared" si="193"/>
        <v>3</v>
      </c>
      <c r="E1350" s="15">
        <f t="shared" si="194"/>
        <v>0</v>
      </c>
      <c r="F1350" s="15">
        <v>5694</v>
      </c>
      <c r="G1350" s="15">
        <v>0</v>
      </c>
      <c r="H1350" s="62">
        <f t="shared" si="195"/>
        <v>198.58783664057097</v>
      </c>
      <c r="I1350" s="62">
        <f t="shared" si="197"/>
        <v>192</v>
      </c>
      <c r="J1350" s="15">
        <f t="shared" si="189"/>
        <v>0</v>
      </c>
      <c r="K1350" s="15">
        <f t="shared" si="196"/>
        <v>0</v>
      </c>
      <c r="L1350" s="58">
        <f>'Luxjacky Assumptions Monthly'!$M$8*'Luxjacky Original'!G1350</f>
        <v>0</v>
      </c>
      <c r="M1350" s="58">
        <f>'Luxjacky Assumptions Monthly'!$M$6*'Luxjacky Assumptions Monthly'!$M$8*'Luxjacky Original'!F1350</f>
        <v>2847</v>
      </c>
      <c r="N1350" s="58">
        <f t="shared" si="190"/>
        <v>2847</v>
      </c>
      <c r="O1350" s="58"/>
    </row>
    <row r="1351" spans="1:15" x14ac:dyDescent="0.3">
      <c r="A1351" s="60">
        <v>43719</v>
      </c>
      <c r="B1351" s="15">
        <f t="shared" si="191"/>
        <v>2019</v>
      </c>
      <c r="C1351" s="15">
        <f t="shared" si="192"/>
        <v>9</v>
      </c>
      <c r="D1351" s="15">
        <f t="shared" si="193"/>
        <v>4</v>
      </c>
      <c r="E1351" s="15">
        <f t="shared" si="194"/>
        <v>0</v>
      </c>
      <c r="F1351" s="15">
        <v>5488</v>
      </c>
      <c r="G1351" s="15">
        <v>0</v>
      </c>
      <c r="H1351" s="62">
        <f t="shared" si="195"/>
        <v>187.95926722793931</v>
      </c>
      <c r="I1351" s="62">
        <f t="shared" si="197"/>
        <v>206</v>
      </c>
      <c r="J1351" s="15">
        <f t="shared" si="189"/>
        <v>0</v>
      </c>
      <c r="K1351" s="15">
        <f t="shared" si="196"/>
        <v>0</v>
      </c>
      <c r="L1351" s="58">
        <f>'Luxjacky Assumptions Monthly'!$M$8*'Luxjacky Original'!G1351</f>
        <v>0</v>
      </c>
      <c r="M1351" s="58">
        <f>'Luxjacky Assumptions Monthly'!$M$6*'Luxjacky Assumptions Monthly'!$M$8*'Luxjacky Original'!F1351</f>
        <v>2744</v>
      </c>
      <c r="N1351" s="58">
        <f t="shared" si="190"/>
        <v>2744</v>
      </c>
      <c r="O1351" s="58"/>
    </row>
    <row r="1352" spans="1:15" x14ac:dyDescent="0.3">
      <c r="A1352" s="60">
        <v>43720</v>
      </c>
      <c r="B1352" s="15">
        <f t="shared" si="191"/>
        <v>2019</v>
      </c>
      <c r="C1352" s="15">
        <f t="shared" si="192"/>
        <v>9</v>
      </c>
      <c r="D1352" s="15">
        <f t="shared" si="193"/>
        <v>5</v>
      </c>
      <c r="E1352" s="15">
        <f t="shared" si="194"/>
        <v>0</v>
      </c>
      <c r="F1352" s="15">
        <v>5309</v>
      </c>
      <c r="G1352" s="15">
        <v>0</v>
      </c>
      <c r="H1352" s="62">
        <f t="shared" si="195"/>
        <v>168.70809073228196</v>
      </c>
      <c r="I1352" s="62">
        <f t="shared" si="197"/>
        <v>179</v>
      </c>
      <c r="J1352" s="15">
        <f t="shared" si="189"/>
        <v>0</v>
      </c>
      <c r="K1352" s="15">
        <f t="shared" si="196"/>
        <v>0</v>
      </c>
      <c r="L1352" s="58">
        <f>'Luxjacky Assumptions Monthly'!$M$8*'Luxjacky Original'!G1352</f>
        <v>0</v>
      </c>
      <c r="M1352" s="58">
        <f>'Luxjacky Assumptions Monthly'!$M$6*'Luxjacky Assumptions Monthly'!$M$8*'Luxjacky Original'!F1352</f>
        <v>2654.5</v>
      </c>
      <c r="N1352" s="58">
        <f t="shared" si="190"/>
        <v>2654.5</v>
      </c>
      <c r="O1352" s="58"/>
    </row>
    <row r="1353" spans="1:15" x14ac:dyDescent="0.3">
      <c r="A1353" s="60">
        <v>43721</v>
      </c>
      <c r="B1353" s="15">
        <f t="shared" si="191"/>
        <v>2019</v>
      </c>
      <c r="C1353" s="15">
        <f t="shared" si="192"/>
        <v>9</v>
      </c>
      <c r="D1353" s="15">
        <f t="shared" si="193"/>
        <v>6</v>
      </c>
      <c r="E1353" s="15">
        <f t="shared" si="194"/>
        <v>1</v>
      </c>
      <c r="F1353" s="15">
        <v>5137</v>
      </c>
      <c r="G1353" s="15">
        <v>0</v>
      </c>
      <c r="H1353" s="62">
        <f t="shared" si="195"/>
        <v>150.33635471820799</v>
      </c>
      <c r="I1353" s="62">
        <f t="shared" si="197"/>
        <v>172</v>
      </c>
      <c r="J1353" s="15">
        <f t="shared" si="189"/>
        <v>0</v>
      </c>
      <c r="K1353" s="15">
        <f t="shared" si="196"/>
        <v>0</v>
      </c>
      <c r="L1353" s="58">
        <f>'Luxjacky Assumptions Monthly'!$M$8*'Luxjacky Original'!G1353</f>
        <v>0</v>
      </c>
      <c r="M1353" s="58">
        <f>'Luxjacky Assumptions Monthly'!$M$6*'Luxjacky Assumptions Monthly'!$M$8*'Luxjacky Original'!F1353</f>
        <v>2568.5</v>
      </c>
      <c r="N1353" s="58">
        <f t="shared" si="190"/>
        <v>2568.5</v>
      </c>
      <c r="O1353" s="58"/>
    </row>
    <row r="1354" spans="1:15" x14ac:dyDescent="0.3">
      <c r="A1354" s="60">
        <v>43722</v>
      </c>
      <c r="B1354" s="15">
        <f t="shared" si="191"/>
        <v>2019</v>
      </c>
      <c r="C1354" s="15">
        <f t="shared" si="192"/>
        <v>9</v>
      </c>
      <c r="D1354" s="15">
        <f t="shared" si="193"/>
        <v>7</v>
      </c>
      <c r="E1354" s="15">
        <f t="shared" si="194"/>
        <v>1</v>
      </c>
      <c r="F1354" s="15">
        <v>4997</v>
      </c>
      <c r="G1354" s="15">
        <v>0</v>
      </c>
      <c r="H1354" s="62">
        <f t="shared" si="195"/>
        <v>112.41687630820762</v>
      </c>
      <c r="I1354" s="62">
        <f t="shared" si="197"/>
        <v>140</v>
      </c>
      <c r="J1354" s="15">
        <f t="shared" si="189"/>
        <v>0</v>
      </c>
      <c r="K1354" s="15">
        <f t="shared" si="196"/>
        <v>0</v>
      </c>
      <c r="L1354" s="58">
        <f>'Luxjacky Assumptions Monthly'!$M$8*'Luxjacky Original'!G1354</f>
        <v>0</v>
      </c>
      <c r="M1354" s="58">
        <f>'Luxjacky Assumptions Monthly'!$M$6*'Luxjacky Assumptions Monthly'!$M$8*'Luxjacky Original'!F1354</f>
        <v>2498.5</v>
      </c>
      <c r="N1354" s="58">
        <f t="shared" si="190"/>
        <v>2498.5</v>
      </c>
      <c r="O1354" s="58"/>
    </row>
    <row r="1355" spans="1:15" x14ac:dyDescent="0.3">
      <c r="A1355" s="60">
        <v>43723</v>
      </c>
      <c r="B1355" s="15">
        <f t="shared" si="191"/>
        <v>2019</v>
      </c>
      <c r="C1355" s="15">
        <f t="shared" si="192"/>
        <v>9</v>
      </c>
      <c r="D1355" s="15">
        <f t="shared" si="193"/>
        <v>1</v>
      </c>
      <c r="E1355" s="15">
        <f t="shared" si="194"/>
        <v>0</v>
      </c>
      <c r="F1355" s="15">
        <v>4886</v>
      </c>
      <c r="G1355" s="15">
        <v>0</v>
      </c>
      <c r="H1355" s="62">
        <f t="shared" si="195"/>
        <v>196.58076211353318</v>
      </c>
      <c r="I1355" s="62">
        <f t="shared" si="197"/>
        <v>111</v>
      </c>
      <c r="J1355" s="15">
        <f t="shared" si="189"/>
        <v>0</v>
      </c>
      <c r="K1355" s="15">
        <f t="shared" si="196"/>
        <v>0</v>
      </c>
      <c r="L1355" s="58">
        <f>'Luxjacky Assumptions Monthly'!$M$8*'Luxjacky Original'!G1355</f>
        <v>0</v>
      </c>
      <c r="M1355" s="58">
        <f>'Luxjacky Assumptions Monthly'!$M$6*'Luxjacky Assumptions Monthly'!$M$8*'Luxjacky Original'!F1355</f>
        <v>2443</v>
      </c>
      <c r="N1355" s="58">
        <f t="shared" si="190"/>
        <v>2443</v>
      </c>
      <c r="O1355" s="58"/>
    </row>
    <row r="1356" spans="1:15" x14ac:dyDescent="0.3">
      <c r="A1356" s="60">
        <v>43724</v>
      </c>
      <c r="B1356" s="15">
        <f t="shared" si="191"/>
        <v>2019</v>
      </c>
      <c r="C1356" s="15">
        <f t="shared" si="192"/>
        <v>9</v>
      </c>
      <c r="D1356" s="15">
        <f t="shared" si="193"/>
        <v>2</v>
      </c>
      <c r="E1356" s="15">
        <f t="shared" si="194"/>
        <v>0</v>
      </c>
      <c r="F1356" s="15">
        <v>4691</v>
      </c>
      <c r="G1356" s="15">
        <v>0</v>
      </c>
      <c r="H1356" s="62">
        <f t="shared" si="195"/>
        <v>201.19844435530953</v>
      </c>
      <c r="I1356" s="62">
        <f t="shared" si="197"/>
        <v>195</v>
      </c>
      <c r="J1356" s="15">
        <f t="shared" si="189"/>
        <v>0</v>
      </c>
      <c r="K1356" s="15">
        <f t="shared" si="196"/>
        <v>0</v>
      </c>
      <c r="L1356" s="58">
        <f>'Luxjacky Assumptions Monthly'!$M$8*'Luxjacky Original'!G1356</f>
        <v>0</v>
      </c>
      <c r="M1356" s="58">
        <f>'Luxjacky Assumptions Monthly'!$M$6*'Luxjacky Assumptions Monthly'!$M$8*'Luxjacky Original'!F1356</f>
        <v>2345.5</v>
      </c>
      <c r="N1356" s="58">
        <f t="shared" si="190"/>
        <v>2345.5</v>
      </c>
      <c r="O1356" s="58"/>
    </row>
    <row r="1357" spans="1:15" x14ac:dyDescent="0.3">
      <c r="A1357" s="60">
        <v>43725</v>
      </c>
      <c r="B1357" s="15">
        <f t="shared" si="191"/>
        <v>2019</v>
      </c>
      <c r="C1357" s="15">
        <f t="shared" si="192"/>
        <v>9</v>
      </c>
      <c r="D1357" s="15">
        <f t="shared" si="193"/>
        <v>3</v>
      </c>
      <c r="E1357" s="15">
        <f t="shared" si="194"/>
        <v>0</v>
      </c>
      <c r="F1357" s="15">
        <v>4486</v>
      </c>
      <c r="G1357" s="15">
        <v>0</v>
      </c>
      <c r="H1357" s="62">
        <f t="shared" si="195"/>
        <v>198.58783664057097</v>
      </c>
      <c r="I1357" s="62">
        <f t="shared" si="197"/>
        <v>205</v>
      </c>
      <c r="J1357" s="15">
        <f t="shared" si="189"/>
        <v>0</v>
      </c>
      <c r="K1357" s="15">
        <f t="shared" si="196"/>
        <v>0</v>
      </c>
      <c r="L1357" s="58">
        <f>'Luxjacky Assumptions Monthly'!$M$8*'Luxjacky Original'!G1357</f>
        <v>0</v>
      </c>
      <c r="M1357" s="58">
        <f>'Luxjacky Assumptions Monthly'!$M$6*'Luxjacky Assumptions Monthly'!$M$8*'Luxjacky Original'!F1357</f>
        <v>2243</v>
      </c>
      <c r="N1357" s="58">
        <f t="shared" si="190"/>
        <v>2243</v>
      </c>
      <c r="O1357" s="58"/>
    </row>
    <row r="1358" spans="1:15" x14ac:dyDescent="0.3">
      <c r="A1358" s="60">
        <v>43726</v>
      </c>
      <c r="B1358" s="15">
        <f t="shared" si="191"/>
        <v>2019</v>
      </c>
      <c r="C1358" s="15">
        <f t="shared" si="192"/>
        <v>9</v>
      </c>
      <c r="D1358" s="15">
        <f t="shared" si="193"/>
        <v>4</v>
      </c>
      <c r="E1358" s="15">
        <f t="shared" si="194"/>
        <v>0</v>
      </c>
      <c r="F1358" s="15">
        <v>4291</v>
      </c>
      <c r="G1358" s="15">
        <v>0</v>
      </c>
      <c r="H1358" s="62">
        <f t="shared" si="195"/>
        <v>187.95926722793931</v>
      </c>
      <c r="I1358" s="62">
        <f t="shared" si="197"/>
        <v>195</v>
      </c>
      <c r="J1358" s="15">
        <f t="shared" si="189"/>
        <v>0</v>
      </c>
      <c r="K1358" s="15">
        <f t="shared" si="196"/>
        <v>0</v>
      </c>
      <c r="L1358" s="58">
        <f>'Luxjacky Assumptions Monthly'!$M$8*'Luxjacky Original'!G1358</f>
        <v>0</v>
      </c>
      <c r="M1358" s="58">
        <f>'Luxjacky Assumptions Monthly'!$M$6*'Luxjacky Assumptions Monthly'!$M$8*'Luxjacky Original'!F1358</f>
        <v>2145.5</v>
      </c>
      <c r="N1358" s="58">
        <f t="shared" si="190"/>
        <v>2145.5</v>
      </c>
      <c r="O1358" s="58"/>
    </row>
    <row r="1359" spans="1:15" x14ac:dyDescent="0.3">
      <c r="A1359" s="60">
        <v>43727</v>
      </c>
      <c r="B1359" s="15">
        <f t="shared" si="191"/>
        <v>2019</v>
      </c>
      <c r="C1359" s="15">
        <f t="shared" si="192"/>
        <v>9</v>
      </c>
      <c r="D1359" s="15">
        <f t="shared" si="193"/>
        <v>5</v>
      </c>
      <c r="E1359" s="15">
        <f t="shared" si="194"/>
        <v>0</v>
      </c>
      <c r="F1359" s="15">
        <v>4117</v>
      </c>
      <c r="G1359" s="15">
        <v>0</v>
      </c>
      <c r="H1359" s="62">
        <f t="shared" si="195"/>
        <v>168.70809073228196</v>
      </c>
      <c r="I1359" s="62">
        <f t="shared" si="197"/>
        <v>174</v>
      </c>
      <c r="J1359" s="15">
        <f t="shared" si="189"/>
        <v>0</v>
      </c>
      <c r="K1359" s="15">
        <f t="shared" si="196"/>
        <v>0</v>
      </c>
      <c r="L1359" s="58">
        <f>'Luxjacky Assumptions Monthly'!$M$8*'Luxjacky Original'!G1359</f>
        <v>0</v>
      </c>
      <c r="M1359" s="58">
        <f>'Luxjacky Assumptions Monthly'!$M$6*'Luxjacky Assumptions Monthly'!$M$8*'Luxjacky Original'!F1359</f>
        <v>2058.5</v>
      </c>
      <c r="N1359" s="58">
        <f t="shared" si="190"/>
        <v>2058.5</v>
      </c>
      <c r="O1359" s="58"/>
    </row>
    <row r="1360" spans="1:15" x14ac:dyDescent="0.3">
      <c r="A1360" s="60">
        <v>43728</v>
      </c>
      <c r="B1360" s="15">
        <f t="shared" si="191"/>
        <v>2019</v>
      </c>
      <c r="C1360" s="15">
        <f t="shared" si="192"/>
        <v>9</v>
      </c>
      <c r="D1360" s="15">
        <f t="shared" si="193"/>
        <v>6</v>
      </c>
      <c r="E1360" s="15">
        <f t="shared" si="194"/>
        <v>1</v>
      </c>
      <c r="F1360" s="15">
        <v>3948</v>
      </c>
      <c r="G1360" s="15">
        <v>0</v>
      </c>
      <c r="H1360" s="62">
        <f t="shared" si="195"/>
        <v>150.33635471820799</v>
      </c>
      <c r="I1360" s="62">
        <f t="shared" si="197"/>
        <v>169</v>
      </c>
      <c r="J1360" s="15">
        <f t="shared" si="189"/>
        <v>0</v>
      </c>
      <c r="K1360" s="15">
        <f t="shared" si="196"/>
        <v>0</v>
      </c>
      <c r="L1360" s="58">
        <f>'Luxjacky Assumptions Monthly'!$M$8*'Luxjacky Original'!G1360</f>
        <v>0</v>
      </c>
      <c r="M1360" s="58">
        <f>'Luxjacky Assumptions Monthly'!$M$6*'Luxjacky Assumptions Monthly'!$M$8*'Luxjacky Original'!F1360</f>
        <v>1974</v>
      </c>
      <c r="N1360" s="58">
        <f t="shared" si="190"/>
        <v>1974</v>
      </c>
      <c r="O1360" s="58"/>
    </row>
    <row r="1361" spans="1:15" x14ac:dyDescent="0.3">
      <c r="A1361" s="60">
        <v>43729</v>
      </c>
      <c r="B1361" s="15">
        <f t="shared" si="191"/>
        <v>2019</v>
      </c>
      <c r="C1361" s="15">
        <f t="shared" si="192"/>
        <v>9</v>
      </c>
      <c r="D1361" s="15">
        <f t="shared" si="193"/>
        <v>7</v>
      </c>
      <c r="E1361" s="15">
        <f t="shared" si="194"/>
        <v>1</v>
      </c>
      <c r="F1361" s="15">
        <v>3799</v>
      </c>
      <c r="G1361" s="15">
        <v>0</v>
      </c>
      <c r="H1361" s="62">
        <f t="shared" si="195"/>
        <v>112.41687630820762</v>
      </c>
      <c r="I1361" s="62">
        <f t="shared" si="197"/>
        <v>149</v>
      </c>
      <c r="J1361" s="15">
        <f t="shared" si="189"/>
        <v>0</v>
      </c>
      <c r="K1361" s="15">
        <f t="shared" si="196"/>
        <v>0</v>
      </c>
      <c r="L1361" s="58">
        <f>'Luxjacky Assumptions Monthly'!$M$8*'Luxjacky Original'!G1361</f>
        <v>0</v>
      </c>
      <c r="M1361" s="58">
        <f>'Luxjacky Assumptions Monthly'!$M$6*'Luxjacky Assumptions Monthly'!$M$8*'Luxjacky Original'!F1361</f>
        <v>1899.5</v>
      </c>
      <c r="N1361" s="58">
        <f t="shared" si="190"/>
        <v>1899.5</v>
      </c>
      <c r="O1361" s="58"/>
    </row>
    <row r="1362" spans="1:15" x14ac:dyDescent="0.3">
      <c r="A1362" s="60">
        <v>43730</v>
      </c>
      <c r="B1362" s="15">
        <f t="shared" si="191"/>
        <v>2019</v>
      </c>
      <c r="C1362" s="15">
        <f t="shared" si="192"/>
        <v>9</v>
      </c>
      <c r="D1362" s="15">
        <f t="shared" si="193"/>
        <v>1</v>
      </c>
      <c r="E1362" s="15">
        <f t="shared" si="194"/>
        <v>0</v>
      </c>
      <c r="F1362" s="15">
        <v>3674</v>
      </c>
      <c r="G1362" s="15">
        <v>0</v>
      </c>
      <c r="H1362" s="62">
        <f t="shared" si="195"/>
        <v>196.58076211353318</v>
      </c>
      <c r="I1362" s="62">
        <f t="shared" si="197"/>
        <v>125</v>
      </c>
      <c r="J1362" s="15">
        <f t="shared" si="189"/>
        <v>0</v>
      </c>
      <c r="K1362" s="15">
        <f t="shared" si="196"/>
        <v>0</v>
      </c>
      <c r="L1362" s="58">
        <f>'Luxjacky Assumptions Monthly'!$M$8*'Luxjacky Original'!G1362</f>
        <v>0</v>
      </c>
      <c r="M1362" s="58">
        <f>'Luxjacky Assumptions Monthly'!$M$6*'Luxjacky Assumptions Monthly'!$M$8*'Luxjacky Original'!F1362</f>
        <v>1837</v>
      </c>
      <c r="N1362" s="58">
        <f t="shared" si="190"/>
        <v>1837</v>
      </c>
      <c r="O1362" s="58"/>
    </row>
    <row r="1363" spans="1:15" x14ac:dyDescent="0.3">
      <c r="A1363" s="60">
        <v>43731</v>
      </c>
      <c r="B1363" s="15">
        <f t="shared" si="191"/>
        <v>2019</v>
      </c>
      <c r="C1363" s="15">
        <f t="shared" si="192"/>
        <v>9</v>
      </c>
      <c r="D1363" s="15">
        <f t="shared" si="193"/>
        <v>2</v>
      </c>
      <c r="E1363" s="15">
        <f t="shared" si="194"/>
        <v>0</v>
      </c>
      <c r="F1363" s="15">
        <v>3475</v>
      </c>
      <c r="G1363" s="15">
        <v>0</v>
      </c>
      <c r="H1363" s="62">
        <f t="shared" si="195"/>
        <v>201.19844435530953</v>
      </c>
      <c r="I1363" s="62">
        <f t="shared" si="197"/>
        <v>199</v>
      </c>
      <c r="J1363" s="15">
        <f t="shared" si="189"/>
        <v>0</v>
      </c>
      <c r="K1363" s="15">
        <f t="shared" si="196"/>
        <v>0</v>
      </c>
      <c r="L1363" s="58">
        <f>'Luxjacky Assumptions Monthly'!$M$8*'Luxjacky Original'!G1363</f>
        <v>0</v>
      </c>
      <c r="M1363" s="58">
        <f>'Luxjacky Assumptions Monthly'!$M$6*'Luxjacky Assumptions Monthly'!$M$8*'Luxjacky Original'!F1363</f>
        <v>1737.5</v>
      </c>
      <c r="N1363" s="58">
        <f t="shared" si="190"/>
        <v>1737.5</v>
      </c>
      <c r="O1363" s="58"/>
    </row>
    <row r="1364" spans="1:15" x14ac:dyDescent="0.3">
      <c r="A1364" s="60">
        <v>43732</v>
      </c>
      <c r="B1364" s="15">
        <f t="shared" si="191"/>
        <v>2019</v>
      </c>
      <c r="C1364" s="15">
        <f t="shared" si="192"/>
        <v>9</v>
      </c>
      <c r="D1364" s="15">
        <f t="shared" si="193"/>
        <v>3</v>
      </c>
      <c r="E1364" s="15">
        <f t="shared" si="194"/>
        <v>0</v>
      </c>
      <c r="F1364" s="15">
        <v>3279</v>
      </c>
      <c r="G1364" s="15">
        <v>0</v>
      </c>
      <c r="H1364" s="62">
        <f t="shared" si="195"/>
        <v>198.58783664057097</v>
      </c>
      <c r="I1364" s="62">
        <f t="shared" si="197"/>
        <v>196</v>
      </c>
      <c r="J1364" s="15">
        <f t="shared" si="189"/>
        <v>0</v>
      </c>
      <c r="K1364" s="15">
        <f t="shared" si="196"/>
        <v>0</v>
      </c>
      <c r="L1364" s="58">
        <f>'Luxjacky Assumptions Monthly'!$M$8*'Luxjacky Original'!G1364</f>
        <v>0</v>
      </c>
      <c r="M1364" s="58">
        <f>'Luxjacky Assumptions Monthly'!$M$6*'Luxjacky Assumptions Monthly'!$M$8*'Luxjacky Original'!F1364</f>
        <v>1639.5</v>
      </c>
      <c r="N1364" s="58">
        <f t="shared" si="190"/>
        <v>1639.5</v>
      </c>
      <c r="O1364" s="58"/>
    </row>
    <row r="1365" spans="1:15" x14ac:dyDescent="0.3">
      <c r="A1365" s="60">
        <v>43733</v>
      </c>
      <c r="B1365" s="15">
        <f t="shared" si="191"/>
        <v>2019</v>
      </c>
      <c r="C1365" s="15">
        <f t="shared" si="192"/>
        <v>9</v>
      </c>
      <c r="D1365" s="15">
        <f t="shared" si="193"/>
        <v>4</v>
      </c>
      <c r="E1365" s="15">
        <f t="shared" si="194"/>
        <v>0</v>
      </c>
      <c r="F1365" s="15">
        <v>3070</v>
      </c>
      <c r="G1365" s="15">
        <v>0</v>
      </c>
      <c r="H1365" s="62">
        <f t="shared" si="195"/>
        <v>187.95926722793931</v>
      </c>
      <c r="I1365" s="62">
        <f t="shared" si="197"/>
        <v>209</v>
      </c>
      <c r="J1365" s="15">
        <f t="shared" si="189"/>
        <v>0</v>
      </c>
      <c r="K1365" s="15">
        <f t="shared" si="196"/>
        <v>0</v>
      </c>
      <c r="L1365" s="58">
        <f>'Luxjacky Assumptions Monthly'!$M$8*'Luxjacky Original'!G1365</f>
        <v>0</v>
      </c>
      <c r="M1365" s="58">
        <f>'Luxjacky Assumptions Monthly'!$M$6*'Luxjacky Assumptions Monthly'!$M$8*'Luxjacky Original'!F1365</f>
        <v>1535</v>
      </c>
      <c r="N1365" s="58">
        <f t="shared" si="190"/>
        <v>1535</v>
      </c>
      <c r="O1365" s="58"/>
    </row>
    <row r="1366" spans="1:15" x14ac:dyDescent="0.3">
      <c r="A1366" s="60">
        <v>43734</v>
      </c>
      <c r="B1366" s="15">
        <f t="shared" si="191"/>
        <v>2019</v>
      </c>
      <c r="C1366" s="15">
        <f t="shared" si="192"/>
        <v>9</v>
      </c>
      <c r="D1366" s="15">
        <f t="shared" si="193"/>
        <v>5</v>
      </c>
      <c r="E1366" s="15">
        <f t="shared" si="194"/>
        <v>0</v>
      </c>
      <c r="F1366" s="15">
        <v>2877</v>
      </c>
      <c r="G1366" s="15">
        <v>0</v>
      </c>
      <c r="H1366" s="62">
        <f t="shared" si="195"/>
        <v>168.70809073228196</v>
      </c>
      <c r="I1366" s="62">
        <f t="shared" si="197"/>
        <v>193</v>
      </c>
      <c r="J1366" s="15">
        <f t="shared" si="189"/>
        <v>0</v>
      </c>
      <c r="K1366" s="15">
        <f t="shared" si="196"/>
        <v>0</v>
      </c>
      <c r="L1366" s="58">
        <f>'Luxjacky Assumptions Monthly'!$M$8*'Luxjacky Original'!G1366</f>
        <v>0</v>
      </c>
      <c r="M1366" s="58">
        <f>'Luxjacky Assumptions Monthly'!$M$6*'Luxjacky Assumptions Monthly'!$M$8*'Luxjacky Original'!F1366</f>
        <v>1438.5</v>
      </c>
      <c r="N1366" s="58">
        <f t="shared" si="190"/>
        <v>1438.5</v>
      </c>
      <c r="O1366" s="58"/>
    </row>
    <row r="1367" spans="1:15" x14ac:dyDescent="0.3">
      <c r="A1367" s="60">
        <v>43735</v>
      </c>
      <c r="B1367" s="15">
        <f t="shared" si="191"/>
        <v>2019</v>
      </c>
      <c r="C1367" s="15">
        <f t="shared" si="192"/>
        <v>9</v>
      </c>
      <c r="D1367" s="15">
        <f t="shared" si="193"/>
        <v>6</v>
      </c>
      <c r="E1367" s="15">
        <f t="shared" si="194"/>
        <v>1</v>
      </c>
      <c r="F1367" s="15">
        <v>2710</v>
      </c>
      <c r="G1367" s="15">
        <v>0</v>
      </c>
      <c r="H1367" s="62">
        <f t="shared" si="195"/>
        <v>150.33635471820799</v>
      </c>
      <c r="I1367" s="62">
        <f t="shared" si="197"/>
        <v>167</v>
      </c>
      <c r="J1367" s="15">
        <f t="shared" si="189"/>
        <v>0</v>
      </c>
      <c r="K1367" s="15">
        <f t="shared" si="196"/>
        <v>0</v>
      </c>
      <c r="L1367" s="58">
        <f>'Luxjacky Assumptions Monthly'!$M$8*'Luxjacky Original'!G1367</f>
        <v>0</v>
      </c>
      <c r="M1367" s="58">
        <f>'Luxjacky Assumptions Monthly'!$M$6*'Luxjacky Assumptions Monthly'!$M$8*'Luxjacky Original'!F1367</f>
        <v>1355</v>
      </c>
      <c r="N1367" s="58">
        <f t="shared" si="190"/>
        <v>1355</v>
      </c>
      <c r="O1367" s="58"/>
    </row>
    <row r="1368" spans="1:15" x14ac:dyDescent="0.3">
      <c r="A1368" s="60">
        <v>43736</v>
      </c>
      <c r="B1368" s="15">
        <f t="shared" si="191"/>
        <v>2019</v>
      </c>
      <c r="C1368" s="15">
        <f t="shared" si="192"/>
        <v>9</v>
      </c>
      <c r="D1368" s="15">
        <f t="shared" si="193"/>
        <v>7</v>
      </c>
      <c r="E1368" s="15">
        <f t="shared" si="194"/>
        <v>1</v>
      </c>
      <c r="F1368" s="15">
        <v>2564</v>
      </c>
      <c r="G1368" s="15">
        <v>0</v>
      </c>
      <c r="H1368" s="62">
        <f t="shared" si="195"/>
        <v>112.41687630820762</v>
      </c>
      <c r="I1368" s="62">
        <f t="shared" si="197"/>
        <v>146</v>
      </c>
      <c r="J1368" s="15">
        <f t="shared" si="189"/>
        <v>0</v>
      </c>
      <c r="K1368" s="15">
        <f t="shared" si="196"/>
        <v>0</v>
      </c>
      <c r="L1368" s="58">
        <f>'Luxjacky Assumptions Monthly'!$M$8*'Luxjacky Original'!G1368</f>
        <v>0</v>
      </c>
      <c r="M1368" s="58">
        <f>'Luxjacky Assumptions Monthly'!$M$6*'Luxjacky Assumptions Monthly'!$M$8*'Luxjacky Original'!F1368</f>
        <v>1282</v>
      </c>
      <c r="N1368" s="58">
        <f t="shared" si="190"/>
        <v>1282</v>
      </c>
      <c r="O1368" s="58"/>
    </row>
    <row r="1369" spans="1:15" x14ac:dyDescent="0.3">
      <c r="A1369" s="60">
        <v>43737</v>
      </c>
      <c r="B1369" s="15">
        <f t="shared" si="191"/>
        <v>2019</v>
      </c>
      <c r="C1369" s="15">
        <f t="shared" si="192"/>
        <v>9</v>
      </c>
      <c r="D1369" s="15">
        <f t="shared" si="193"/>
        <v>1</v>
      </c>
      <c r="E1369" s="15">
        <f t="shared" si="194"/>
        <v>0</v>
      </c>
      <c r="F1369" s="15">
        <v>2463</v>
      </c>
      <c r="G1369" s="15">
        <v>0</v>
      </c>
      <c r="H1369" s="62">
        <f t="shared" si="195"/>
        <v>196.58076211353318</v>
      </c>
      <c r="I1369" s="62">
        <f t="shared" si="197"/>
        <v>101</v>
      </c>
      <c r="J1369" s="15">
        <f t="shared" si="189"/>
        <v>0</v>
      </c>
      <c r="K1369" s="15">
        <f t="shared" si="196"/>
        <v>0</v>
      </c>
      <c r="L1369" s="58">
        <f>'Luxjacky Assumptions Monthly'!$M$8*'Luxjacky Original'!G1369</f>
        <v>0</v>
      </c>
      <c r="M1369" s="58">
        <f>'Luxjacky Assumptions Monthly'!$M$6*'Luxjacky Assumptions Monthly'!$M$8*'Luxjacky Original'!F1369</f>
        <v>1231.5</v>
      </c>
      <c r="N1369" s="58">
        <f t="shared" si="190"/>
        <v>1231.5</v>
      </c>
      <c r="O1369" s="58"/>
    </row>
    <row r="1370" spans="1:15" x14ac:dyDescent="0.3">
      <c r="A1370" s="60">
        <v>43738</v>
      </c>
      <c r="B1370" s="15">
        <f t="shared" si="191"/>
        <v>2019</v>
      </c>
      <c r="C1370" s="15">
        <f t="shared" si="192"/>
        <v>9</v>
      </c>
      <c r="D1370" s="15">
        <f t="shared" si="193"/>
        <v>2</v>
      </c>
      <c r="E1370" s="15">
        <f t="shared" si="194"/>
        <v>0</v>
      </c>
      <c r="F1370" s="15">
        <v>2256</v>
      </c>
      <c r="G1370" s="15">
        <v>0</v>
      </c>
      <c r="H1370" s="62">
        <f t="shared" si="195"/>
        <v>201.19844435530953</v>
      </c>
      <c r="I1370" s="62">
        <f t="shared" si="197"/>
        <v>207</v>
      </c>
      <c r="J1370" s="15">
        <f t="shared" si="189"/>
        <v>0</v>
      </c>
      <c r="K1370" s="15">
        <f t="shared" si="196"/>
        <v>0</v>
      </c>
      <c r="L1370" s="58">
        <f>'Luxjacky Assumptions Monthly'!$M$8*'Luxjacky Original'!G1370</f>
        <v>0</v>
      </c>
      <c r="M1370" s="58">
        <f>'Luxjacky Assumptions Monthly'!$M$6*'Luxjacky Assumptions Monthly'!$M$8*'Luxjacky Original'!F1370</f>
        <v>1128</v>
      </c>
      <c r="N1370" s="58">
        <f t="shared" si="190"/>
        <v>1128</v>
      </c>
      <c r="O1370" s="58"/>
    </row>
    <row r="1371" spans="1:15" x14ac:dyDescent="0.3">
      <c r="A1371" s="60">
        <v>43739</v>
      </c>
      <c r="B1371" s="15">
        <f t="shared" si="191"/>
        <v>2019</v>
      </c>
      <c r="C1371" s="15">
        <f t="shared" si="192"/>
        <v>10</v>
      </c>
      <c r="D1371" s="15">
        <f t="shared" si="193"/>
        <v>3</v>
      </c>
      <c r="E1371" s="15">
        <f t="shared" si="194"/>
        <v>0</v>
      </c>
      <c r="F1371" s="15">
        <v>2054</v>
      </c>
      <c r="G1371" s="15">
        <v>0</v>
      </c>
      <c r="H1371" s="62">
        <f t="shared" si="195"/>
        <v>200.7241407865553</v>
      </c>
      <c r="I1371" s="62">
        <f t="shared" si="197"/>
        <v>202</v>
      </c>
      <c r="J1371" s="15">
        <f t="shared" si="189"/>
        <v>0</v>
      </c>
      <c r="K1371" s="15">
        <f t="shared" si="196"/>
        <v>0</v>
      </c>
      <c r="L1371" s="58">
        <f>'Luxjacky Assumptions Monthly'!$M$8*'Luxjacky Original'!G1371</f>
        <v>0</v>
      </c>
      <c r="M1371" s="58">
        <f>'Luxjacky Assumptions Monthly'!$M$6*'Luxjacky Assumptions Monthly'!$M$8*'Luxjacky Original'!F1371</f>
        <v>1027</v>
      </c>
      <c r="N1371" s="58">
        <f t="shared" si="190"/>
        <v>1027</v>
      </c>
      <c r="O1371" s="58"/>
    </row>
    <row r="1372" spans="1:15" x14ac:dyDescent="0.3">
      <c r="A1372" s="60">
        <v>43740</v>
      </c>
      <c r="B1372" s="15">
        <f t="shared" si="191"/>
        <v>2019</v>
      </c>
      <c r="C1372" s="15">
        <f t="shared" si="192"/>
        <v>10</v>
      </c>
      <c r="D1372" s="15">
        <f t="shared" si="193"/>
        <v>4</v>
      </c>
      <c r="E1372" s="15">
        <f t="shared" si="194"/>
        <v>0</v>
      </c>
      <c r="F1372" s="15">
        <v>8445</v>
      </c>
      <c r="G1372" s="15">
        <v>6581</v>
      </c>
      <c r="H1372" s="62">
        <f t="shared" si="195"/>
        <v>190.0955713739236</v>
      </c>
      <c r="I1372" s="62">
        <f t="shared" si="197"/>
        <v>190</v>
      </c>
      <c r="J1372" s="15">
        <f t="shared" si="189"/>
        <v>1</v>
      </c>
      <c r="K1372" s="15">
        <f t="shared" si="196"/>
        <v>4000</v>
      </c>
      <c r="L1372" s="58">
        <f>'Luxjacky Assumptions Monthly'!$M$8*'Luxjacky Original'!G1372</f>
        <v>65810</v>
      </c>
      <c r="M1372" s="58">
        <f>'Luxjacky Assumptions Monthly'!$M$6*'Luxjacky Assumptions Monthly'!$M$8*'Luxjacky Original'!F1372</f>
        <v>4222.5</v>
      </c>
      <c r="N1372" s="58">
        <f t="shared" si="190"/>
        <v>74032.5</v>
      </c>
      <c r="O1372" s="58"/>
    </row>
    <row r="1373" spans="1:15" x14ac:dyDescent="0.3">
      <c r="A1373" s="60">
        <v>43741</v>
      </c>
      <c r="B1373" s="15">
        <f t="shared" si="191"/>
        <v>2019</v>
      </c>
      <c r="C1373" s="15">
        <f t="shared" si="192"/>
        <v>10</v>
      </c>
      <c r="D1373" s="15">
        <f t="shared" si="193"/>
        <v>5</v>
      </c>
      <c r="E1373" s="15">
        <f t="shared" si="194"/>
        <v>0</v>
      </c>
      <c r="F1373" s="15">
        <v>8249</v>
      </c>
      <c r="G1373" s="15">
        <v>0</v>
      </c>
      <c r="H1373" s="62">
        <f t="shared" si="195"/>
        <v>170.84439487826626</v>
      </c>
      <c r="I1373" s="62">
        <f t="shared" si="197"/>
        <v>196</v>
      </c>
      <c r="J1373" s="15">
        <f t="shared" ref="J1373:J1436" si="198">IF(G1373&gt;0,1,0)</f>
        <v>0</v>
      </c>
      <c r="K1373" s="15">
        <f t="shared" si="196"/>
        <v>0</v>
      </c>
      <c r="L1373" s="58">
        <f>'Luxjacky Assumptions Monthly'!$M$8*'Luxjacky Original'!G1373</f>
        <v>0</v>
      </c>
      <c r="M1373" s="58">
        <f>'Luxjacky Assumptions Monthly'!$M$6*'Luxjacky Assumptions Monthly'!$M$8*'Luxjacky Original'!F1373</f>
        <v>4124.5</v>
      </c>
      <c r="N1373" s="58">
        <f t="shared" ref="N1373:N1436" si="199">SUM(K1373:M1373)</f>
        <v>4124.5</v>
      </c>
      <c r="O1373" s="58"/>
    </row>
    <row r="1374" spans="1:15" x14ac:dyDescent="0.3">
      <c r="A1374" s="60">
        <v>43742</v>
      </c>
      <c r="B1374" s="15">
        <f t="shared" si="191"/>
        <v>2019</v>
      </c>
      <c r="C1374" s="15">
        <f t="shared" si="192"/>
        <v>10</v>
      </c>
      <c r="D1374" s="15">
        <f t="shared" si="193"/>
        <v>6</v>
      </c>
      <c r="E1374" s="15">
        <f t="shared" si="194"/>
        <v>1</v>
      </c>
      <c r="F1374" s="15">
        <v>8089</v>
      </c>
      <c r="G1374" s="15">
        <v>0</v>
      </c>
      <c r="H1374" s="62">
        <f t="shared" si="195"/>
        <v>152.47265886419228</v>
      </c>
      <c r="I1374" s="62">
        <f t="shared" si="197"/>
        <v>160</v>
      </c>
      <c r="J1374" s="15">
        <f t="shared" si="198"/>
        <v>0</v>
      </c>
      <c r="K1374" s="15">
        <f t="shared" si="196"/>
        <v>0</v>
      </c>
      <c r="L1374" s="58">
        <f>'Luxjacky Assumptions Monthly'!$M$8*'Luxjacky Original'!G1374</f>
        <v>0</v>
      </c>
      <c r="M1374" s="58">
        <f>'Luxjacky Assumptions Monthly'!$M$6*'Luxjacky Assumptions Monthly'!$M$8*'Luxjacky Original'!F1374</f>
        <v>4044.5</v>
      </c>
      <c r="N1374" s="58">
        <f t="shared" si="199"/>
        <v>4044.5</v>
      </c>
      <c r="O1374" s="58"/>
    </row>
    <row r="1375" spans="1:15" x14ac:dyDescent="0.3">
      <c r="A1375" s="60">
        <v>43743</v>
      </c>
      <c r="B1375" s="15">
        <f t="shared" si="191"/>
        <v>2019</v>
      </c>
      <c r="C1375" s="15">
        <f t="shared" si="192"/>
        <v>10</v>
      </c>
      <c r="D1375" s="15">
        <f t="shared" si="193"/>
        <v>7</v>
      </c>
      <c r="E1375" s="15">
        <f t="shared" si="194"/>
        <v>1</v>
      </c>
      <c r="F1375" s="15">
        <v>7942</v>
      </c>
      <c r="G1375" s="15">
        <v>0</v>
      </c>
      <c r="H1375" s="62">
        <f t="shared" si="195"/>
        <v>114.55318045419192</v>
      </c>
      <c r="I1375" s="62">
        <f t="shared" si="197"/>
        <v>147</v>
      </c>
      <c r="J1375" s="15">
        <f t="shared" si="198"/>
        <v>0</v>
      </c>
      <c r="K1375" s="15">
        <f t="shared" si="196"/>
        <v>0</v>
      </c>
      <c r="L1375" s="58">
        <f>'Luxjacky Assumptions Monthly'!$M$8*'Luxjacky Original'!G1375</f>
        <v>0</v>
      </c>
      <c r="M1375" s="58">
        <f>'Luxjacky Assumptions Monthly'!$M$6*'Luxjacky Assumptions Monthly'!$M$8*'Luxjacky Original'!F1375</f>
        <v>3971</v>
      </c>
      <c r="N1375" s="58">
        <f t="shared" si="199"/>
        <v>3971</v>
      </c>
      <c r="O1375" s="58"/>
    </row>
    <row r="1376" spans="1:15" x14ac:dyDescent="0.3">
      <c r="A1376" s="60">
        <v>43744</v>
      </c>
      <c r="B1376" s="15">
        <f t="shared" si="191"/>
        <v>2019</v>
      </c>
      <c r="C1376" s="15">
        <f t="shared" si="192"/>
        <v>10</v>
      </c>
      <c r="D1376" s="15">
        <f t="shared" si="193"/>
        <v>1</v>
      </c>
      <c r="E1376" s="15">
        <f t="shared" si="194"/>
        <v>0</v>
      </c>
      <c r="F1376" s="15">
        <v>7841</v>
      </c>
      <c r="G1376" s="15">
        <v>0</v>
      </c>
      <c r="H1376" s="62">
        <f t="shared" si="195"/>
        <v>198.71706625951748</v>
      </c>
      <c r="I1376" s="62">
        <f t="shared" si="197"/>
        <v>101</v>
      </c>
      <c r="J1376" s="15">
        <f t="shared" si="198"/>
        <v>0</v>
      </c>
      <c r="K1376" s="15">
        <f t="shared" si="196"/>
        <v>0</v>
      </c>
      <c r="L1376" s="58">
        <f>'Luxjacky Assumptions Monthly'!$M$8*'Luxjacky Original'!G1376</f>
        <v>0</v>
      </c>
      <c r="M1376" s="58">
        <f>'Luxjacky Assumptions Monthly'!$M$6*'Luxjacky Assumptions Monthly'!$M$8*'Luxjacky Original'!F1376</f>
        <v>3920.5</v>
      </c>
      <c r="N1376" s="58">
        <f t="shared" si="199"/>
        <v>3920.5</v>
      </c>
      <c r="O1376" s="58"/>
    </row>
    <row r="1377" spans="1:15" x14ac:dyDescent="0.3">
      <c r="A1377" s="60">
        <v>43745</v>
      </c>
      <c r="B1377" s="15">
        <f t="shared" si="191"/>
        <v>2019</v>
      </c>
      <c r="C1377" s="15">
        <f t="shared" si="192"/>
        <v>10</v>
      </c>
      <c r="D1377" s="15">
        <f t="shared" si="193"/>
        <v>2</v>
      </c>
      <c r="E1377" s="15">
        <f t="shared" si="194"/>
        <v>0</v>
      </c>
      <c r="F1377" s="15">
        <v>7654</v>
      </c>
      <c r="G1377" s="15">
        <v>0</v>
      </c>
      <c r="H1377" s="62">
        <f t="shared" si="195"/>
        <v>203.33474850129383</v>
      </c>
      <c r="I1377" s="62">
        <f t="shared" si="197"/>
        <v>187</v>
      </c>
      <c r="J1377" s="15">
        <f t="shared" si="198"/>
        <v>0</v>
      </c>
      <c r="K1377" s="15">
        <f t="shared" si="196"/>
        <v>0</v>
      </c>
      <c r="L1377" s="58">
        <f>'Luxjacky Assumptions Monthly'!$M$8*'Luxjacky Original'!G1377</f>
        <v>0</v>
      </c>
      <c r="M1377" s="58">
        <f>'Luxjacky Assumptions Monthly'!$M$6*'Luxjacky Assumptions Monthly'!$M$8*'Luxjacky Original'!F1377</f>
        <v>3827</v>
      </c>
      <c r="N1377" s="58">
        <f t="shared" si="199"/>
        <v>3827</v>
      </c>
      <c r="O1377" s="58"/>
    </row>
    <row r="1378" spans="1:15" x14ac:dyDescent="0.3">
      <c r="A1378" s="60">
        <v>43746</v>
      </c>
      <c r="B1378" s="15">
        <f t="shared" si="191"/>
        <v>2019</v>
      </c>
      <c r="C1378" s="15">
        <f t="shared" si="192"/>
        <v>10</v>
      </c>
      <c r="D1378" s="15">
        <f t="shared" si="193"/>
        <v>3</v>
      </c>
      <c r="E1378" s="15">
        <f t="shared" si="194"/>
        <v>0</v>
      </c>
      <c r="F1378" s="15">
        <v>7449</v>
      </c>
      <c r="G1378" s="15">
        <v>0</v>
      </c>
      <c r="H1378" s="62">
        <f t="shared" si="195"/>
        <v>200.7241407865553</v>
      </c>
      <c r="I1378" s="62">
        <f t="shared" si="197"/>
        <v>205</v>
      </c>
      <c r="J1378" s="15">
        <f t="shared" si="198"/>
        <v>0</v>
      </c>
      <c r="K1378" s="15">
        <f t="shared" si="196"/>
        <v>0</v>
      </c>
      <c r="L1378" s="58">
        <f>'Luxjacky Assumptions Monthly'!$M$8*'Luxjacky Original'!G1378</f>
        <v>0</v>
      </c>
      <c r="M1378" s="58">
        <f>'Luxjacky Assumptions Monthly'!$M$6*'Luxjacky Assumptions Monthly'!$M$8*'Luxjacky Original'!F1378</f>
        <v>3724.5</v>
      </c>
      <c r="N1378" s="58">
        <f t="shared" si="199"/>
        <v>3724.5</v>
      </c>
      <c r="O1378" s="58"/>
    </row>
    <row r="1379" spans="1:15" x14ac:dyDescent="0.3">
      <c r="A1379" s="60">
        <v>43747</v>
      </c>
      <c r="B1379" s="15">
        <f t="shared" si="191"/>
        <v>2019</v>
      </c>
      <c r="C1379" s="15">
        <f t="shared" si="192"/>
        <v>10</v>
      </c>
      <c r="D1379" s="15">
        <f t="shared" si="193"/>
        <v>4</v>
      </c>
      <c r="E1379" s="15">
        <f t="shared" si="194"/>
        <v>0</v>
      </c>
      <c r="F1379" s="15">
        <v>7260</v>
      </c>
      <c r="G1379" s="15">
        <v>0</v>
      </c>
      <c r="H1379" s="62">
        <f t="shared" si="195"/>
        <v>190.0955713739236</v>
      </c>
      <c r="I1379" s="62">
        <f t="shared" si="197"/>
        <v>189</v>
      </c>
      <c r="J1379" s="15">
        <f t="shared" si="198"/>
        <v>0</v>
      </c>
      <c r="K1379" s="15">
        <f t="shared" si="196"/>
        <v>0</v>
      </c>
      <c r="L1379" s="58">
        <f>'Luxjacky Assumptions Monthly'!$M$8*'Luxjacky Original'!G1379</f>
        <v>0</v>
      </c>
      <c r="M1379" s="58">
        <f>'Luxjacky Assumptions Monthly'!$M$6*'Luxjacky Assumptions Monthly'!$M$8*'Luxjacky Original'!F1379</f>
        <v>3630</v>
      </c>
      <c r="N1379" s="58">
        <f t="shared" si="199"/>
        <v>3630</v>
      </c>
      <c r="O1379" s="58"/>
    </row>
    <row r="1380" spans="1:15" x14ac:dyDescent="0.3">
      <c r="A1380" s="60">
        <v>43748</v>
      </c>
      <c r="B1380" s="15">
        <f t="shared" si="191"/>
        <v>2019</v>
      </c>
      <c r="C1380" s="15">
        <f t="shared" si="192"/>
        <v>10</v>
      </c>
      <c r="D1380" s="15">
        <f t="shared" si="193"/>
        <v>5</v>
      </c>
      <c r="E1380" s="15">
        <f t="shared" si="194"/>
        <v>0</v>
      </c>
      <c r="F1380" s="15">
        <v>7075</v>
      </c>
      <c r="G1380" s="15">
        <v>0</v>
      </c>
      <c r="H1380" s="62">
        <f t="shared" si="195"/>
        <v>170.84439487826626</v>
      </c>
      <c r="I1380" s="62">
        <f t="shared" si="197"/>
        <v>185</v>
      </c>
      <c r="J1380" s="15">
        <f t="shared" si="198"/>
        <v>0</v>
      </c>
      <c r="K1380" s="15">
        <f t="shared" si="196"/>
        <v>0</v>
      </c>
      <c r="L1380" s="58">
        <f>'Luxjacky Assumptions Monthly'!$M$8*'Luxjacky Original'!G1380</f>
        <v>0</v>
      </c>
      <c r="M1380" s="58">
        <f>'Luxjacky Assumptions Monthly'!$M$6*'Luxjacky Assumptions Monthly'!$M$8*'Luxjacky Original'!F1380</f>
        <v>3537.5</v>
      </c>
      <c r="N1380" s="58">
        <f t="shared" si="199"/>
        <v>3537.5</v>
      </c>
      <c r="O1380" s="58"/>
    </row>
    <row r="1381" spans="1:15" x14ac:dyDescent="0.3">
      <c r="A1381" s="60">
        <v>43749</v>
      </c>
      <c r="B1381" s="15">
        <f t="shared" si="191"/>
        <v>2019</v>
      </c>
      <c r="C1381" s="15">
        <f t="shared" si="192"/>
        <v>10</v>
      </c>
      <c r="D1381" s="15">
        <f t="shared" si="193"/>
        <v>6</v>
      </c>
      <c r="E1381" s="15">
        <f t="shared" si="194"/>
        <v>1</v>
      </c>
      <c r="F1381" s="15">
        <v>6908</v>
      </c>
      <c r="G1381" s="15">
        <v>0</v>
      </c>
      <c r="H1381" s="62">
        <f t="shared" si="195"/>
        <v>152.47265886419228</v>
      </c>
      <c r="I1381" s="62">
        <f t="shared" si="197"/>
        <v>167</v>
      </c>
      <c r="J1381" s="15">
        <f t="shared" si="198"/>
        <v>0</v>
      </c>
      <c r="K1381" s="15">
        <f t="shared" si="196"/>
        <v>0</v>
      </c>
      <c r="L1381" s="58">
        <f>'Luxjacky Assumptions Monthly'!$M$8*'Luxjacky Original'!G1381</f>
        <v>0</v>
      </c>
      <c r="M1381" s="58">
        <f>'Luxjacky Assumptions Monthly'!$M$6*'Luxjacky Assumptions Monthly'!$M$8*'Luxjacky Original'!F1381</f>
        <v>3454</v>
      </c>
      <c r="N1381" s="58">
        <f t="shared" si="199"/>
        <v>3454</v>
      </c>
      <c r="O1381" s="58"/>
    </row>
    <row r="1382" spans="1:15" x14ac:dyDescent="0.3">
      <c r="A1382" s="60">
        <v>43750</v>
      </c>
      <c r="B1382" s="15">
        <f t="shared" si="191"/>
        <v>2019</v>
      </c>
      <c r="C1382" s="15">
        <f t="shared" si="192"/>
        <v>10</v>
      </c>
      <c r="D1382" s="15">
        <f t="shared" si="193"/>
        <v>7</v>
      </c>
      <c r="E1382" s="15">
        <f t="shared" si="194"/>
        <v>1</v>
      </c>
      <c r="F1382" s="15">
        <v>6761</v>
      </c>
      <c r="G1382" s="15">
        <v>0</v>
      </c>
      <c r="H1382" s="62">
        <f t="shared" si="195"/>
        <v>114.55318045419192</v>
      </c>
      <c r="I1382" s="62">
        <f t="shared" si="197"/>
        <v>147</v>
      </c>
      <c r="J1382" s="15">
        <f t="shared" si="198"/>
        <v>0</v>
      </c>
      <c r="K1382" s="15">
        <f t="shared" si="196"/>
        <v>0</v>
      </c>
      <c r="L1382" s="58">
        <f>'Luxjacky Assumptions Monthly'!$M$8*'Luxjacky Original'!G1382</f>
        <v>0</v>
      </c>
      <c r="M1382" s="58">
        <f>'Luxjacky Assumptions Monthly'!$M$6*'Luxjacky Assumptions Monthly'!$M$8*'Luxjacky Original'!F1382</f>
        <v>3380.5</v>
      </c>
      <c r="N1382" s="58">
        <f t="shared" si="199"/>
        <v>3380.5</v>
      </c>
      <c r="O1382" s="58"/>
    </row>
    <row r="1383" spans="1:15" x14ac:dyDescent="0.3">
      <c r="A1383" s="60">
        <v>43751</v>
      </c>
      <c r="B1383" s="15">
        <f t="shared" si="191"/>
        <v>2019</v>
      </c>
      <c r="C1383" s="15">
        <f t="shared" si="192"/>
        <v>10</v>
      </c>
      <c r="D1383" s="15">
        <f t="shared" si="193"/>
        <v>1</v>
      </c>
      <c r="E1383" s="15">
        <f t="shared" si="194"/>
        <v>0</v>
      </c>
      <c r="F1383" s="15">
        <v>6641</v>
      </c>
      <c r="G1383" s="15">
        <v>0</v>
      </c>
      <c r="H1383" s="62">
        <f t="shared" si="195"/>
        <v>198.71706625951748</v>
      </c>
      <c r="I1383" s="62">
        <f t="shared" si="197"/>
        <v>120</v>
      </c>
      <c r="J1383" s="15">
        <f t="shared" si="198"/>
        <v>0</v>
      </c>
      <c r="K1383" s="15">
        <f t="shared" si="196"/>
        <v>0</v>
      </c>
      <c r="L1383" s="58">
        <f>'Luxjacky Assumptions Monthly'!$M$8*'Luxjacky Original'!G1383</f>
        <v>0</v>
      </c>
      <c r="M1383" s="58">
        <f>'Luxjacky Assumptions Monthly'!$M$6*'Luxjacky Assumptions Monthly'!$M$8*'Luxjacky Original'!F1383</f>
        <v>3320.5</v>
      </c>
      <c r="N1383" s="58">
        <f t="shared" si="199"/>
        <v>3320.5</v>
      </c>
      <c r="O1383" s="58"/>
    </row>
    <row r="1384" spans="1:15" x14ac:dyDescent="0.3">
      <c r="A1384" s="60">
        <v>43752</v>
      </c>
      <c r="B1384" s="15">
        <f t="shared" si="191"/>
        <v>2019</v>
      </c>
      <c r="C1384" s="15">
        <f t="shared" si="192"/>
        <v>10</v>
      </c>
      <c r="D1384" s="15">
        <f t="shared" si="193"/>
        <v>2</v>
      </c>
      <c r="E1384" s="15">
        <f t="shared" si="194"/>
        <v>0</v>
      </c>
      <c r="F1384" s="15">
        <v>6436</v>
      </c>
      <c r="G1384" s="15">
        <v>0</v>
      </c>
      <c r="H1384" s="62">
        <f t="shared" si="195"/>
        <v>203.33474850129383</v>
      </c>
      <c r="I1384" s="62">
        <f t="shared" si="197"/>
        <v>205</v>
      </c>
      <c r="J1384" s="15">
        <f t="shared" si="198"/>
        <v>0</v>
      </c>
      <c r="K1384" s="15">
        <f t="shared" si="196"/>
        <v>0</v>
      </c>
      <c r="L1384" s="58">
        <f>'Luxjacky Assumptions Monthly'!$M$8*'Luxjacky Original'!G1384</f>
        <v>0</v>
      </c>
      <c r="M1384" s="58">
        <f>'Luxjacky Assumptions Monthly'!$M$6*'Luxjacky Assumptions Monthly'!$M$8*'Luxjacky Original'!F1384</f>
        <v>3218</v>
      </c>
      <c r="N1384" s="58">
        <f t="shared" si="199"/>
        <v>3218</v>
      </c>
      <c r="O1384" s="58"/>
    </row>
    <row r="1385" spans="1:15" x14ac:dyDescent="0.3">
      <c r="A1385" s="60">
        <v>43753</v>
      </c>
      <c r="B1385" s="15">
        <f t="shared" si="191"/>
        <v>2019</v>
      </c>
      <c r="C1385" s="15">
        <f t="shared" si="192"/>
        <v>10</v>
      </c>
      <c r="D1385" s="15">
        <f t="shared" si="193"/>
        <v>3</v>
      </c>
      <c r="E1385" s="15">
        <f t="shared" si="194"/>
        <v>0</v>
      </c>
      <c r="F1385" s="15">
        <v>6244</v>
      </c>
      <c r="G1385" s="15">
        <v>0</v>
      </c>
      <c r="H1385" s="62">
        <f t="shared" si="195"/>
        <v>200.7241407865553</v>
      </c>
      <c r="I1385" s="62">
        <f t="shared" si="197"/>
        <v>192</v>
      </c>
      <c r="J1385" s="15">
        <f t="shared" si="198"/>
        <v>0</v>
      </c>
      <c r="K1385" s="15">
        <f t="shared" si="196"/>
        <v>0</v>
      </c>
      <c r="L1385" s="58">
        <f>'Luxjacky Assumptions Monthly'!$M$8*'Luxjacky Original'!G1385</f>
        <v>0</v>
      </c>
      <c r="M1385" s="58">
        <f>'Luxjacky Assumptions Monthly'!$M$6*'Luxjacky Assumptions Monthly'!$M$8*'Luxjacky Original'!F1385</f>
        <v>3122</v>
      </c>
      <c r="N1385" s="58">
        <f t="shared" si="199"/>
        <v>3122</v>
      </c>
      <c r="O1385" s="58"/>
    </row>
    <row r="1386" spans="1:15" x14ac:dyDescent="0.3">
      <c r="A1386" s="60">
        <v>43754</v>
      </c>
      <c r="B1386" s="15">
        <f t="shared" si="191"/>
        <v>2019</v>
      </c>
      <c r="C1386" s="15">
        <f t="shared" si="192"/>
        <v>10</v>
      </c>
      <c r="D1386" s="15">
        <f t="shared" si="193"/>
        <v>4</v>
      </c>
      <c r="E1386" s="15">
        <f t="shared" si="194"/>
        <v>0</v>
      </c>
      <c r="F1386" s="15">
        <v>6032</v>
      </c>
      <c r="G1386" s="15">
        <v>0</v>
      </c>
      <c r="H1386" s="62">
        <f t="shared" si="195"/>
        <v>190.0955713739236</v>
      </c>
      <c r="I1386" s="62">
        <f t="shared" si="197"/>
        <v>212</v>
      </c>
      <c r="J1386" s="15">
        <f t="shared" si="198"/>
        <v>0</v>
      </c>
      <c r="K1386" s="15">
        <f t="shared" si="196"/>
        <v>0</v>
      </c>
      <c r="L1386" s="58">
        <f>'Luxjacky Assumptions Monthly'!$M$8*'Luxjacky Original'!G1386</f>
        <v>0</v>
      </c>
      <c r="M1386" s="58">
        <f>'Luxjacky Assumptions Monthly'!$M$6*'Luxjacky Assumptions Monthly'!$M$8*'Luxjacky Original'!F1386</f>
        <v>3016</v>
      </c>
      <c r="N1386" s="58">
        <f t="shared" si="199"/>
        <v>3016</v>
      </c>
      <c r="O1386" s="58"/>
    </row>
    <row r="1387" spans="1:15" x14ac:dyDescent="0.3">
      <c r="A1387" s="60">
        <v>43755</v>
      </c>
      <c r="B1387" s="15">
        <f t="shared" si="191"/>
        <v>2019</v>
      </c>
      <c r="C1387" s="15">
        <f t="shared" si="192"/>
        <v>10</v>
      </c>
      <c r="D1387" s="15">
        <f t="shared" si="193"/>
        <v>5</v>
      </c>
      <c r="E1387" s="15">
        <f t="shared" si="194"/>
        <v>0</v>
      </c>
      <c r="F1387" s="15">
        <v>5842</v>
      </c>
      <c r="G1387" s="15">
        <v>0</v>
      </c>
      <c r="H1387" s="62">
        <f t="shared" si="195"/>
        <v>170.84439487826626</v>
      </c>
      <c r="I1387" s="62">
        <f t="shared" si="197"/>
        <v>190</v>
      </c>
      <c r="J1387" s="15">
        <f t="shared" si="198"/>
        <v>0</v>
      </c>
      <c r="K1387" s="15">
        <f t="shared" si="196"/>
        <v>0</v>
      </c>
      <c r="L1387" s="58">
        <f>'Luxjacky Assumptions Monthly'!$M$8*'Luxjacky Original'!G1387</f>
        <v>0</v>
      </c>
      <c r="M1387" s="58">
        <f>'Luxjacky Assumptions Monthly'!$M$6*'Luxjacky Assumptions Monthly'!$M$8*'Luxjacky Original'!F1387</f>
        <v>2921</v>
      </c>
      <c r="N1387" s="58">
        <f t="shared" si="199"/>
        <v>2921</v>
      </c>
      <c r="O1387" s="58"/>
    </row>
    <row r="1388" spans="1:15" x14ac:dyDescent="0.3">
      <c r="A1388" s="60">
        <v>43756</v>
      </c>
      <c r="B1388" s="15">
        <f t="shared" si="191"/>
        <v>2019</v>
      </c>
      <c r="C1388" s="15">
        <f t="shared" si="192"/>
        <v>10</v>
      </c>
      <c r="D1388" s="15">
        <f t="shared" si="193"/>
        <v>6</v>
      </c>
      <c r="E1388" s="15">
        <f t="shared" si="194"/>
        <v>1</v>
      </c>
      <c r="F1388" s="15">
        <v>5670</v>
      </c>
      <c r="G1388" s="15">
        <v>0</v>
      </c>
      <c r="H1388" s="62">
        <f t="shared" si="195"/>
        <v>152.47265886419228</v>
      </c>
      <c r="I1388" s="62">
        <f t="shared" si="197"/>
        <v>172</v>
      </c>
      <c r="J1388" s="15">
        <f t="shared" si="198"/>
        <v>0</v>
      </c>
      <c r="K1388" s="15">
        <f t="shared" si="196"/>
        <v>0</v>
      </c>
      <c r="L1388" s="58">
        <f>'Luxjacky Assumptions Monthly'!$M$8*'Luxjacky Original'!G1388</f>
        <v>0</v>
      </c>
      <c r="M1388" s="58">
        <f>'Luxjacky Assumptions Monthly'!$M$6*'Luxjacky Assumptions Monthly'!$M$8*'Luxjacky Original'!F1388</f>
        <v>2835</v>
      </c>
      <c r="N1388" s="58">
        <f t="shared" si="199"/>
        <v>2835</v>
      </c>
      <c r="O1388" s="58"/>
    </row>
    <row r="1389" spans="1:15" x14ac:dyDescent="0.3">
      <c r="A1389" s="60">
        <v>43757</v>
      </c>
      <c r="B1389" s="15">
        <f t="shared" si="191"/>
        <v>2019</v>
      </c>
      <c r="C1389" s="15">
        <f t="shared" si="192"/>
        <v>10</v>
      </c>
      <c r="D1389" s="15">
        <f t="shared" si="193"/>
        <v>7</v>
      </c>
      <c r="E1389" s="15">
        <f t="shared" si="194"/>
        <v>1</v>
      </c>
      <c r="F1389" s="15">
        <v>5513</v>
      </c>
      <c r="G1389" s="15">
        <v>0</v>
      </c>
      <c r="H1389" s="62">
        <f t="shared" si="195"/>
        <v>114.55318045419192</v>
      </c>
      <c r="I1389" s="62">
        <f t="shared" si="197"/>
        <v>157</v>
      </c>
      <c r="J1389" s="15">
        <f t="shared" si="198"/>
        <v>0</v>
      </c>
      <c r="K1389" s="15">
        <f t="shared" si="196"/>
        <v>0</v>
      </c>
      <c r="L1389" s="58">
        <f>'Luxjacky Assumptions Monthly'!$M$8*'Luxjacky Original'!G1389</f>
        <v>0</v>
      </c>
      <c r="M1389" s="58">
        <f>'Luxjacky Assumptions Monthly'!$M$6*'Luxjacky Assumptions Monthly'!$M$8*'Luxjacky Original'!F1389</f>
        <v>2756.5</v>
      </c>
      <c r="N1389" s="58">
        <f t="shared" si="199"/>
        <v>2756.5</v>
      </c>
      <c r="O1389" s="58"/>
    </row>
    <row r="1390" spans="1:15" x14ac:dyDescent="0.3">
      <c r="A1390" s="60">
        <v>43758</v>
      </c>
      <c r="B1390" s="15">
        <f t="shared" si="191"/>
        <v>2019</v>
      </c>
      <c r="C1390" s="15">
        <f t="shared" si="192"/>
        <v>10</v>
      </c>
      <c r="D1390" s="15">
        <f t="shared" si="193"/>
        <v>1</v>
      </c>
      <c r="E1390" s="15">
        <f t="shared" si="194"/>
        <v>0</v>
      </c>
      <c r="F1390" s="15">
        <v>5402</v>
      </c>
      <c r="G1390" s="15">
        <v>0</v>
      </c>
      <c r="H1390" s="62">
        <f t="shared" si="195"/>
        <v>198.71706625951748</v>
      </c>
      <c r="I1390" s="62">
        <f t="shared" si="197"/>
        <v>111</v>
      </c>
      <c r="J1390" s="15">
        <f t="shared" si="198"/>
        <v>0</v>
      </c>
      <c r="K1390" s="15">
        <f t="shared" si="196"/>
        <v>0</v>
      </c>
      <c r="L1390" s="58">
        <f>'Luxjacky Assumptions Monthly'!$M$8*'Luxjacky Original'!G1390</f>
        <v>0</v>
      </c>
      <c r="M1390" s="58">
        <f>'Luxjacky Assumptions Monthly'!$M$6*'Luxjacky Assumptions Monthly'!$M$8*'Luxjacky Original'!F1390</f>
        <v>2701</v>
      </c>
      <c r="N1390" s="58">
        <f t="shared" si="199"/>
        <v>2701</v>
      </c>
      <c r="O1390" s="58"/>
    </row>
    <row r="1391" spans="1:15" x14ac:dyDescent="0.3">
      <c r="A1391" s="60">
        <v>43759</v>
      </c>
      <c r="B1391" s="15">
        <f t="shared" si="191"/>
        <v>2019</v>
      </c>
      <c r="C1391" s="15">
        <f t="shared" si="192"/>
        <v>10</v>
      </c>
      <c r="D1391" s="15">
        <f t="shared" si="193"/>
        <v>2</v>
      </c>
      <c r="E1391" s="15">
        <f t="shared" si="194"/>
        <v>0</v>
      </c>
      <c r="F1391" s="15">
        <v>5191</v>
      </c>
      <c r="G1391" s="15">
        <v>0</v>
      </c>
      <c r="H1391" s="62">
        <f t="shared" si="195"/>
        <v>203.33474850129383</v>
      </c>
      <c r="I1391" s="62">
        <f t="shared" si="197"/>
        <v>211</v>
      </c>
      <c r="J1391" s="15">
        <f t="shared" si="198"/>
        <v>0</v>
      </c>
      <c r="K1391" s="15">
        <f t="shared" si="196"/>
        <v>0</v>
      </c>
      <c r="L1391" s="58">
        <f>'Luxjacky Assumptions Monthly'!$M$8*'Luxjacky Original'!G1391</f>
        <v>0</v>
      </c>
      <c r="M1391" s="58">
        <f>'Luxjacky Assumptions Monthly'!$M$6*'Luxjacky Assumptions Monthly'!$M$8*'Luxjacky Original'!F1391</f>
        <v>2595.5</v>
      </c>
      <c r="N1391" s="58">
        <f t="shared" si="199"/>
        <v>2595.5</v>
      </c>
      <c r="O1391" s="58"/>
    </row>
    <row r="1392" spans="1:15" x14ac:dyDescent="0.3">
      <c r="A1392" s="60">
        <v>43760</v>
      </c>
      <c r="B1392" s="15">
        <f t="shared" si="191"/>
        <v>2019</v>
      </c>
      <c r="C1392" s="15">
        <f t="shared" si="192"/>
        <v>10</v>
      </c>
      <c r="D1392" s="15">
        <f t="shared" si="193"/>
        <v>3</v>
      </c>
      <c r="E1392" s="15">
        <f t="shared" si="194"/>
        <v>0</v>
      </c>
      <c r="F1392" s="15">
        <v>4994</v>
      </c>
      <c r="G1392" s="15">
        <v>0</v>
      </c>
      <c r="H1392" s="62">
        <f t="shared" si="195"/>
        <v>200.7241407865553</v>
      </c>
      <c r="I1392" s="62">
        <f t="shared" si="197"/>
        <v>197</v>
      </c>
      <c r="J1392" s="15">
        <f t="shared" si="198"/>
        <v>0</v>
      </c>
      <c r="K1392" s="15">
        <f t="shared" si="196"/>
        <v>0</v>
      </c>
      <c r="L1392" s="58">
        <f>'Luxjacky Assumptions Monthly'!$M$8*'Luxjacky Original'!G1392</f>
        <v>0</v>
      </c>
      <c r="M1392" s="58">
        <f>'Luxjacky Assumptions Monthly'!$M$6*'Luxjacky Assumptions Monthly'!$M$8*'Luxjacky Original'!F1392</f>
        <v>2497</v>
      </c>
      <c r="N1392" s="58">
        <f t="shared" si="199"/>
        <v>2497</v>
      </c>
      <c r="O1392" s="58"/>
    </row>
    <row r="1393" spans="1:15" x14ac:dyDescent="0.3">
      <c r="A1393" s="60">
        <v>43761</v>
      </c>
      <c r="B1393" s="15">
        <f t="shared" si="191"/>
        <v>2019</v>
      </c>
      <c r="C1393" s="15">
        <f t="shared" si="192"/>
        <v>10</v>
      </c>
      <c r="D1393" s="15">
        <f t="shared" si="193"/>
        <v>4</v>
      </c>
      <c r="E1393" s="15">
        <f t="shared" si="194"/>
        <v>0</v>
      </c>
      <c r="F1393" s="15">
        <v>4788</v>
      </c>
      <c r="G1393" s="15">
        <v>0</v>
      </c>
      <c r="H1393" s="62">
        <f t="shared" si="195"/>
        <v>190.0955713739236</v>
      </c>
      <c r="I1393" s="62">
        <f t="shared" si="197"/>
        <v>206</v>
      </c>
      <c r="J1393" s="15">
        <f t="shared" si="198"/>
        <v>0</v>
      </c>
      <c r="K1393" s="15">
        <f t="shared" si="196"/>
        <v>0</v>
      </c>
      <c r="L1393" s="58">
        <f>'Luxjacky Assumptions Monthly'!$M$8*'Luxjacky Original'!G1393</f>
        <v>0</v>
      </c>
      <c r="M1393" s="58">
        <f>'Luxjacky Assumptions Monthly'!$M$6*'Luxjacky Assumptions Monthly'!$M$8*'Luxjacky Original'!F1393</f>
        <v>2394</v>
      </c>
      <c r="N1393" s="58">
        <f t="shared" si="199"/>
        <v>2394</v>
      </c>
      <c r="O1393" s="58"/>
    </row>
    <row r="1394" spans="1:15" x14ac:dyDescent="0.3">
      <c r="A1394" s="60">
        <v>43762</v>
      </c>
      <c r="B1394" s="15">
        <f t="shared" si="191"/>
        <v>2019</v>
      </c>
      <c r="C1394" s="15">
        <f t="shared" si="192"/>
        <v>10</v>
      </c>
      <c r="D1394" s="15">
        <f t="shared" si="193"/>
        <v>5</v>
      </c>
      <c r="E1394" s="15">
        <f t="shared" si="194"/>
        <v>0</v>
      </c>
      <c r="F1394" s="15">
        <v>4602</v>
      </c>
      <c r="G1394" s="15">
        <v>0</v>
      </c>
      <c r="H1394" s="62">
        <f t="shared" si="195"/>
        <v>170.84439487826626</v>
      </c>
      <c r="I1394" s="62">
        <f t="shared" si="197"/>
        <v>186</v>
      </c>
      <c r="J1394" s="15">
        <f t="shared" si="198"/>
        <v>0</v>
      </c>
      <c r="K1394" s="15">
        <f t="shared" si="196"/>
        <v>0</v>
      </c>
      <c r="L1394" s="58">
        <f>'Luxjacky Assumptions Monthly'!$M$8*'Luxjacky Original'!G1394</f>
        <v>0</v>
      </c>
      <c r="M1394" s="58">
        <f>'Luxjacky Assumptions Monthly'!$M$6*'Luxjacky Assumptions Monthly'!$M$8*'Luxjacky Original'!F1394</f>
        <v>2301</v>
      </c>
      <c r="N1394" s="58">
        <f t="shared" si="199"/>
        <v>2301</v>
      </c>
      <c r="O1394" s="58"/>
    </row>
    <row r="1395" spans="1:15" x14ac:dyDescent="0.3">
      <c r="A1395" s="60">
        <v>43763</v>
      </c>
      <c r="B1395" s="15">
        <f t="shared" si="191"/>
        <v>2019</v>
      </c>
      <c r="C1395" s="15">
        <f t="shared" si="192"/>
        <v>10</v>
      </c>
      <c r="D1395" s="15">
        <f t="shared" si="193"/>
        <v>6</v>
      </c>
      <c r="E1395" s="15">
        <f t="shared" si="194"/>
        <v>1</v>
      </c>
      <c r="F1395" s="15">
        <v>4430</v>
      </c>
      <c r="G1395" s="15">
        <v>0</v>
      </c>
      <c r="H1395" s="62">
        <f t="shared" si="195"/>
        <v>152.47265886419228</v>
      </c>
      <c r="I1395" s="62">
        <f t="shared" si="197"/>
        <v>172</v>
      </c>
      <c r="J1395" s="15">
        <f t="shared" si="198"/>
        <v>0</v>
      </c>
      <c r="K1395" s="15">
        <f t="shared" si="196"/>
        <v>0</v>
      </c>
      <c r="L1395" s="58">
        <f>'Luxjacky Assumptions Monthly'!$M$8*'Luxjacky Original'!G1395</f>
        <v>0</v>
      </c>
      <c r="M1395" s="58">
        <f>'Luxjacky Assumptions Monthly'!$M$6*'Luxjacky Assumptions Monthly'!$M$8*'Luxjacky Original'!F1395</f>
        <v>2215</v>
      </c>
      <c r="N1395" s="58">
        <f t="shared" si="199"/>
        <v>2215</v>
      </c>
      <c r="O1395" s="58"/>
    </row>
    <row r="1396" spans="1:15" x14ac:dyDescent="0.3">
      <c r="A1396" s="60">
        <v>43764</v>
      </c>
      <c r="B1396" s="15">
        <f t="shared" si="191"/>
        <v>2019</v>
      </c>
      <c r="C1396" s="15">
        <f t="shared" si="192"/>
        <v>10</v>
      </c>
      <c r="D1396" s="15">
        <f t="shared" si="193"/>
        <v>7</v>
      </c>
      <c r="E1396" s="15">
        <f t="shared" si="194"/>
        <v>1</v>
      </c>
      <c r="F1396" s="15">
        <v>4270</v>
      </c>
      <c r="G1396" s="15">
        <v>0</v>
      </c>
      <c r="H1396" s="62">
        <f t="shared" si="195"/>
        <v>114.55318045419192</v>
      </c>
      <c r="I1396" s="62">
        <f t="shared" si="197"/>
        <v>160</v>
      </c>
      <c r="J1396" s="15">
        <f t="shared" si="198"/>
        <v>0</v>
      </c>
      <c r="K1396" s="15">
        <f t="shared" si="196"/>
        <v>0</v>
      </c>
      <c r="L1396" s="58">
        <f>'Luxjacky Assumptions Monthly'!$M$8*'Luxjacky Original'!G1396</f>
        <v>0</v>
      </c>
      <c r="M1396" s="58">
        <f>'Luxjacky Assumptions Monthly'!$M$6*'Luxjacky Assumptions Monthly'!$M$8*'Luxjacky Original'!F1396</f>
        <v>2135</v>
      </c>
      <c r="N1396" s="58">
        <f t="shared" si="199"/>
        <v>2135</v>
      </c>
      <c r="O1396" s="58"/>
    </row>
    <row r="1397" spans="1:15" x14ac:dyDescent="0.3">
      <c r="A1397" s="60">
        <v>43765</v>
      </c>
      <c r="B1397" s="15">
        <f t="shared" si="191"/>
        <v>2019</v>
      </c>
      <c r="C1397" s="15">
        <f t="shared" si="192"/>
        <v>10</v>
      </c>
      <c r="D1397" s="15">
        <f t="shared" si="193"/>
        <v>1</v>
      </c>
      <c r="E1397" s="15">
        <f t="shared" si="194"/>
        <v>0</v>
      </c>
      <c r="F1397" s="15">
        <v>4158</v>
      </c>
      <c r="G1397" s="15">
        <v>0</v>
      </c>
      <c r="H1397" s="62">
        <f t="shared" si="195"/>
        <v>198.71706625951748</v>
      </c>
      <c r="I1397" s="62">
        <f t="shared" si="197"/>
        <v>112</v>
      </c>
      <c r="J1397" s="15">
        <f t="shared" si="198"/>
        <v>0</v>
      </c>
      <c r="K1397" s="15">
        <f t="shared" si="196"/>
        <v>0</v>
      </c>
      <c r="L1397" s="58">
        <f>'Luxjacky Assumptions Monthly'!$M$8*'Luxjacky Original'!G1397</f>
        <v>0</v>
      </c>
      <c r="M1397" s="58">
        <f>'Luxjacky Assumptions Monthly'!$M$6*'Luxjacky Assumptions Monthly'!$M$8*'Luxjacky Original'!F1397</f>
        <v>2079</v>
      </c>
      <c r="N1397" s="58">
        <f t="shared" si="199"/>
        <v>2079</v>
      </c>
      <c r="O1397" s="58"/>
    </row>
    <row r="1398" spans="1:15" x14ac:dyDescent="0.3">
      <c r="A1398" s="60">
        <v>43766</v>
      </c>
      <c r="B1398" s="15">
        <f t="shared" si="191"/>
        <v>2019</v>
      </c>
      <c r="C1398" s="15">
        <f t="shared" si="192"/>
        <v>10</v>
      </c>
      <c r="D1398" s="15">
        <f t="shared" si="193"/>
        <v>2</v>
      </c>
      <c r="E1398" s="15">
        <f t="shared" si="194"/>
        <v>0</v>
      </c>
      <c r="F1398" s="15">
        <v>3964</v>
      </c>
      <c r="G1398" s="15">
        <v>0</v>
      </c>
      <c r="H1398" s="62">
        <f t="shared" si="195"/>
        <v>203.33474850129383</v>
      </c>
      <c r="I1398" s="62">
        <f t="shared" si="197"/>
        <v>194</v>
      </c>
      <c r="J1398" s="15">
        <f t="shared" si="198"/>
        <v>0</v>
      </c>
      <c r="K1398" s="15">
        <f t="shared" si="196"/>
        <v>0</v>
      </c>
      <c r="L1398" s="58">
        <f>'Luxjacky Assumptions Monthly'!$M$8*'Luxjacky Original'!G1398</f>
        <v>0</v>
      </c>
      <c r="M1398" s="58">
        <f>'Luxjacky Assumptions Monthly'!$M$6*'Luxjacky Assumptions Monthly'!$M$8*'Luxjacky Original'!F1398</f>
        <v>1982</v>
      </c>
      <c r="N1398" s="58">
        <f t="shared" si="199"/>
        <v>1982</v>
      </c>
      <c r="O1398" s="58"/>
    </row>
    <row r="1399" spans="1:15" x14ac:dyDescent="0.3">
      <c r="A1399" s="60">
        <v>43767</v>
      </c>
      <c r="B1399" s="15">
        <f t="shared" si="191"/>
        <v>2019</v>
      </c>
      <c r="C1399" s="15">
        <f t="shared" si="192"/>
        <v>10</v>
      </c>
      <c r="D1399" s="15">
        <f t="shared" si="193"/>
        <v>3</v>
      </c>
      <c r="E1399" s="15">
        <f t="shared" si="194"/>
        <v>0</v>
      </c>
      <c r="F1399" s="15">
        <v>3741</v>
      </c>
      <c r="G1399" s="15">
        <v>0</v>
      </c>
      <c r="H1399" s="62">
        <f t="shared" si="195"/>
        <v>200.7241407865553</v>
      </c>
      <c r="I1399" s="62">
        <f t="shared" si="197"/>
        <v>223</v>
      </c>
      <c r="J1399" s="15">
        <f t="shared" si="198"/>
        <v>0</v>
      </c>
      <c r="K1399" s="15">
        <f t="shared" si="196"/>
        <v>0</v>
      </c>
      <c r="L1399" s="58">
        <f>'Luxjacky Assumptions Monthly'!$M$8*'Luxjacky Original'!G1399</f>
        <v>0</v>
      </c>
      <c r="M1399" s="58">
        <f>'Luxjacky Assumptions Monthly'!$M$6*'Luxjacky Assumptions Monthly'!$M$8*'Luxjacky Original'!F1399</f>
        <v>1870.5</v>
      </c>
      <c r="N1399" s="58">
        <f t="shared" si="199"/>
        <v>1870.5</v>
      </c>
      <c r="O1399" s="58"/>
    </row>
    <row r="1400" spans="1:15" x14ac:dyDescent="0.3">
      <c r="A1400" s="60">
        <v>43768</v>
      </c>
      <c r="B1400" s="15">
        <f t="shared" si="191"/>
        <v>2019</v>
      </c>
      <c r="C1400" s="15">
        <f t="shared" si="192"/>
        <v>10</v>
      </c>
      <c r="D1400" s="15">
        <f t="shared" si="193"/>
        <v>4</v>
      </c>
      <c r="E1400" s="15">
        <f t="shared" si="194"/>
        <v>0</v>
      </c>
      <c r="F1400" s="15">
        <v>3545</v>
      </c>
      <c r="G1400" s="15">
        <v>0</v>
      </c>
      <c r="H1400" s="62">
        <f t="shared" si="195"/>
        <v>190.0955713739236</v>
      </c>
      <c r="I1400" s="62">
        <f t="shared" si="197"/>
        <v>196</v>
      </c>
      <c r="J1400" s="15">
        <f t="shared" si="198"/>
        <v>0</v>
      </c>
      <c r="K1400" s="15">
        <f t="shared" si="196"/>
        <v>0</v>
      </c>
      <c r="L1400" s="58">
        <f>'Luxjacky Assumptions Monthly'!$M$8*'Luxjacky Original'!G1400</f>
        <v>0</v>
      </c>
      <c r="M1400" s="58">
        <f>'Luxjacky Assumptions Monthly'!$M$6*'Luxjacky Assumptions Monthly'!$M$8*'Luxjacky Original'!F1400</f>
        <v>1772.5</v>
      </c>
      <c r="N1400" s="58">
        <f t="shared" si="199"/>
        <v>1772.5</v>
      </c>
      <c r="O1400" s="58"/>
    </row>
    <row r="1401" spans="1:15" x14ac:dyDescent="0.3">
      <c r="A1401" s="60">
        <v>43769</v>
      </c>
      <c r="B1401" s="15">
        <f t="shared" si="191"/>
        <v>2019</v>
      </c>
      <c r="C1401" s="15">
        <f t="shared" si="192"/>
        <v>10</v>
      </c>
      <c r="D1401" s="15">
        <f t="shared" si="193"/>
        <v>5</v>
      </c>
      <c r="E1401" s="15">
        <f t="shared" si="194"/>
        <v>0</v>
      </c>
      <c r="F1401" s="15">
        <v>3373</v>
      </c>
      <c r="G1401" s="15">
        <v>0</v>
      </c>
      <c r="H1401" s="62">
        <f t="shared" si="195"/>
        <v>170.84439487826626</v>
      </c>
      <c r="I1401" s="62">
        <f t="shared" si="197"/>
        <v>172</v>
      </c>
      <c r="J1401" s="15">
        <f t="shared" si="198"/>
        <v>0</v>
      </c>
      <c r="K1401" s="15">
        <f t="shared" si="196"/>
        <v>0</v>
      </c>
      <c r="L1401" s="58">
        <f>'Luxjacky Assumptions Monthly'!$M$8*'Luxjacky Original'!G1401</f>
        <v>0</v>
      </c>
      <c r="M1401" s="58">
        <f>'Luxjacky Assumptions Monthly'!$M$6*'Luxjacky Assumptions Monthly'!$M$8*'Luxjacky Original'!F1401</f>
        <v>1686.5</v>
      </c>
      <c r="N1401" s="58">
        <f t="shared" si="199"/>
        <v>1686.5</v>
      </c>
      <c r="O1401" s="58"/>
    </row>
    <row r="1402" spans="1:15" x14ac:dyDescent="0.3">
      <c r="A1402" s="60">
        <v>43770</v>
      </c>
      <c r="B1402" s="15">
        <f t="shared" si="191"/>
        <v>2019</v>
      </c>
      <c r="C1402" s="15">
        <f t="shared" si="192"/>
        <v>11</v>
      </c>
      <c r="D1402" s="15">
        <f t="shared" si="193"/>
        <v>6</v>
      </c>
      <c r="E1402" s="15">
        <f t="shared" si="194"/>
        <v>1</v>
      </c>
      <c r="F1402" s="15">
        <v>3200</v>
      </c>
      <c r="G1402" s="15">
        <v>0</v>
      </c>
      <c r="H1402" s="62">
        <f t="shared" si="195"/>
        <v>154.55611937736103</v>
      </c>
      <c r="I1402" s="62">
        <f t="shared" si="197"/>
        <v>173</v>
      </c>
      <c r="J1402" s="15">
        <f t="shared" si="198"/>
        <v>0</v>
      </c>
      <c r="K1402" s="15">
        <f t="shared" si="196"/>
        <v>0</v>
      </c>
      <c r="L1402" s="58">
        <f>'Luxjacky Assumptions Monthly'!$M$8*'Luxjacky Original'!G1402</f>
        <v>0</v>
      </c>
      <c r="M1402" s="58">
        <f>'Luxjacky Assumptions Monthly'!$M$6*'Luxjacky Assumptions Monthly'!$M$8*'Luxjacky Original'!F1402</f>
        <v>1600</v>
      </c>
      <c r="N1402" s="58">
        <f t="shared" si="199"/>
        <v>1600</v>
      </c>
      <c r="O1402" s="58"/>
    </row>
    <row r="1403" spans="1:15" x14ac:dyDescent="0.3">
      <c r="A1403" s="60">
        <v>43771</v>
      </c>
      <c r="B1403" s="15">
        <f t="shared" si="191"/>
        <v>2019</v>
      </c>
      <c r="C1403" s="15">
        <f t="shared" si="192"/>
        <v>11</v>
      </c>
      <c r="D1403" s="15">
        <f t="shared" si="193"/>
        <v>7</v>
      </c>
      <c r="E1403" s="15">
        <f t="shared" si="194"/>
        <v>1</v>
      </c>
      <c r="F1403" s="15">
        <v>3045</v>
      </c>
      <c r="G1403" s="15">
        <v>0</v>
      </c>
      <c r="H1403" s="62">
        <f t="shared" si="195"/>
        <v>116.63664096736065</v>
      </c>
      <c r="I1403" s="62">
        <f t="shared" si="197"/>
        <v>155</v>
      </c>
      <c r="J1403" s="15">
        <f t="shared" si="198"/>
        <v>0</v>
      </c>
      <c r="K1403" s="15">
        <f t="shared" si="196"/>
        <v>0</v>
      </c>
      <c r="L1403" s="58">
        <f>'Luxjacky Assumptions Monthly'!$M$8*'Luxjacky Original'!G1403</f>
        <v>0</v>
      </c>
      <c r="M1403" s="58">
        <f>'Luxjacky Assumptions Monthly'!$M$6*'Luxjacky Assumptions Monthly'!$M$8*'Luxjacky Original'!F1403</f>
        <v>1522.5</v>
      </c>
      <c r="N1403" s="58">
        <f t="shared" si="199"/>
        <v>1522.5</v>
      </c>
      <c r="O1403" s="58"/>
    </row>
    <row r="1404" spans="1:15" x14ac:dyDescent="0.3">
      <c r="A1404" s="60">
        <v>43772</v>
      </c>
      <c r="B1404" s="15">
        <f t="shared" si="191"/>
        <v>2019</v>
      </c>
      <c r="C1404" s="15">
        <f t="shared" si="192"/>
        <v>11</v>
      </c>
      <c r="D1404" s="15">
        <f t="shared" si="193"/>
        <v>1</v>
      </c>
      <c r="E1404" s="15">
        <f t="shared" si="194"/>
        <v>0</v>
      </c>
      <c r="F1404" s="15">
        <v>2938</v>
      </c>
      <c r="G1404" s="15">
        <v>0</v>
      </c>
      <c r="H1404" s="62">
        <f t="shared" si="195"/>
        <v>200.80052677268623</v>
      </c>
      <c r="I1404" s="62">
        <f t="shared" si="197"/>
        <v>107</v>
      </c>
      <c r="J1404" s="15">
        <f t="shared" si="198"/>
        <v>0</v>
      </c>
      <c r="K1404" s="15">
        <f t="shared" si="196"/>
        <v>0</v>
      </c>
      <c r="L1404" s="58">
        <f>'Luxjacky Assumptions Monthly'!$M$8*'Luxjacky Original'!G1404</f>
        <v>0</v>
      </c>
      <c r="M1404" s="58">
        <f>'Luxjacky Assumptions Monthly'!$M$6*'Luxjacky Assumptions Monthly'!$M$8*'Luxjacky Original'!F1404</f>
        <v>1469</v>
      </c>
      <c r="N1404" s="58">
        <f t="shared" si="199"/>
        <v>1469</v>
      </c>
      <c r="O1404" s="58"/>
    </row>
    <row r="1405" spans="1:15" x14ac:dyDescent="0.3">
      <c r="A1405" s="60">
        <v>43773</v>
      </c>
      <c r="B1405" s="15">
        <f t="shared" si="191"/>
        <v>2019</v>
      </c>
      <c r="C1405" s="15">
        <f t="shared" si="192"/>
        <v>11</v>
      </c>
      <c r="D1405" s="15">
        <f t="shared" si="193"/>
        <v>2</v>
      </c>
      <c r="E1405" s="15">
        <f t="shared" si="194"/>
        <v>0</v>
      </c>
      <c r="F1405" s="15">
        <v>2733</v>
      </c>
      <c r="G1405" s="15">
        <v>0</v>
      </c>
      <c r="H1405" s="62">
        <f t="shared" si="195"/>
        <v>205.41820901446255</v>
      </c>
      <c r="I1405" s="62">
        <f t="shared" si="197"/>
        <v>205</v>
      </c>
      <c r="J1405" s="15">
        <f t="shared" si="198"/>
        <v>0</v>
      </c>
      <c r="K1405" s="15">
        <f t="shared" si="196"/>
        <v>0</v>
      </c>
      <c r="L1405" s="58">
        <f>'Luxjacky Assumptions Monthly'!$M$8*'Luxjacky Original'!G1405</f>
        <v>0</v>
      </c>
      <c r="M1405" s="58">
        <f>'Luxjacky Assumptions Monthly'!$M$6*'Luxjacky Assumptions Monthly'!$M$8*'Luxjacky Original'!F1405</f>
        <v>1366.5</v>
      </c>
      <c r="N1405" s="58">
        <f t="shared" si="199"/>
        <v>1366.5</v>
      </c>
      <c r="O1405" s="58"/>
    </row>
    <row r="1406" spans="1:15" x14ac:dyDescent="0.3">
      <c r="A1406" s="60">
        <v>43774</v>
      </c>
      <c r="B1406" s="15">
        <f t="shared" si="191"/>
        <v>2019</v>
      </c>
      <c r="C1406" s="15">
        <f t="shared" si="192"/>
        <v>11</v>
      </c>
      <c r="D1406" s="15">
        <f t="shared" si="193"/>
        <v>3</v>
      </c>
      <c r="E1406" s="15">
        <f t="shared" si="194"/>
        <v>0</v>
      </c>
      <c r="F1406" s="15">
        <v>2537</v>
      </c>
      <c r="G1406" s="15">
        <v>0</v>
      </c>
      <c r="H1406" s="62">
        <f t="shared" si="195"/>
        <v>202.80760129972401</v>
      </c>
      <c r="I1406" s="62">
        <f t="shared" si="197"/>
        <v>196</v>
      </c>
      <c r="J1406" s="15">
        <f t="shared" si="198"/>
        <v>0</v>
      </c>
      <c r="K1406" s="15">
        <f t="shared" si="196"/>
        <v>0</v>
      </c>
      <c r="L1406" s="58">
        <f>'Luxjacky Assumptions Monthly'!$M$8*'Luxjacky Original'!G1406</f>
        <v>0</v>
      </c>
      <c r="M1406" s="58">
        <f>'Luxjacky Assumptions Monthly'!$M$6*'Luxjacky Assumptions Monthly'!$M$8*'Luxjacky Original'!F1406</f>
        <v>1268.5</v>
      </c>
      <c r="N1406" s="58">
        <f t="shared" si="199"/>
        <v>1268.5</v>
      </c>
      <c r="O1406" s="58"/>
    </row>
    <row r="1407" spans="1:15" x14ac:dyDescent="0.3">
      <c r="A1407" s="60">
        <v>43775</v>
      </c>
      <c r="B1407" s="15">
        <f t="shared" si="191"/>
        <v>2019</v>
      </c>
      <c r="C1407" s="15">
        <f t="shared" si="192"/>
        <v>11</v>
      </c>
      <c r="D1407" s="15">
        <f t="shared" si="193"/>
        <v>4</v>
      </c>
      <c r="E1407" s="15">
        <f t="shared" si="194"/>
        <v>0</v>
      </c>
      <c r="F1407" s="15">
        <v>2326</v>
      </c>
      <c r="G1407" s="15">
        <v>0</v>
      </c>
      <c r="H1407" s="62">
        <f t="shared" si="195"/>
        <v>192.17903188709232</v>
      </c>
      <c r="I1407" s="62">
        <f t="shared" si="197"/>
        <v>211</v>
      </c>
      <c r="J1407" s="15">
        <f t="shared" si="198"/>
        <v>0</v>
      </c>
      <c r="K1407" s="15">
        <f t="shared" si="196"/>
        <v>0</v>
      </c>
      <c r="L1407" s="58">
        <f>'Luxjacky Assumptions Monthly'!$M$8*'Luxjacky Original'!G1407</f>
        <v>0</v>
      </c>
      <c r="M1407" s="58">
        <f>'Luxjacky Assumptions Monthly'!$M$6*'Luxjacky Assumptions Monthly'!$M$8*'Luxjacky Original'!F1407</f>
        <v>1163</v>
      </c>
      <c r="N1407" s="58">
        <f t="shared" si="199"/>
        <v>1163</v>
      </c>
      <c r="O1407" s="58"/>
    </row>
    <row r="1408" spans="1:15" x14ac:dyDescent="0.3">
      <c r="A1408" s="60">
        <v>43776</v>
      </c>
      <c r="B1408" s="15">
        <f t="shared" si="191"/>
        <v>2019</v>
      </c>
      <c r="C1408" s="15">
        <f t="shared" si="192"/>
        <v>11</v>
      </c>
      <c r="D1408" s="15">
        <f t="shared" si="193"/>
        <v>5</v>
      </c>
      <c r="E1408" s="15">
        <f t="shared" si="194"/>
        <v>0</v>
      </c>
      <c r="F1408" s="15">
        <v>2120</v>
      </c>
      <c r="G1408" s="15">
        <v>0</v>
      </c>
      <c r="H1408" s="62">
        <f t="shared" si="195"/>
        <v>172.927855391435</v>
      </c>
      <c r="I1408" s="62">
        <f t="shared" si="197"/>
        <v>206</v>
      </c>
      <c r="J1408" s="15">
        <f t="shared" si="198"/>
        <v>0</v>
      </c>
      <c r="K1408" s="15">
        <f t="shared" si="196"/>
        <v>0</v>
      </c>
      <c r="L1408" s="58">
        <f>'Luxjacky Assumptions Monthly'!$M$8*'Luxjacky Original'!G1408</f>
        <v>0</v>
      </c>
      <c r="M1408" s="58">
        <f>'Luxjacky Assumptions Monthly'!$M$6*'Luxjacky Assumptions Monthly'!$M$8*'Luxjacky Original'!F1408</f>
        <v>1060</v>
      </c>
      <c r="N1408" s="58">
        <f t="shared" si="199"/>
        <v>1060</v>
      </c>
      <c r="O1408" s="58"/>
    </row>
    <row r="1409" spans="1:15" x14ac:dyDescent="0.3">
      <c r="A1409" s="60">
        <v>43777</v>
      </c>
      <c r="B1409" s="15">
        <f t="shared" si="191"/>
        <v>2019</v>
      </c>
      <c r="C1409" s="15">
        <f t="shared" si="192"/>
        <v>11</v>
      </c>
      <c r="D1409" s="15">
        <f t="shared" si="193"/>
        <v>6</v>
      </c>
      <c r="E1409" s="15">
        <f t="shared" si="194"/>
        <v>1</v>
      </c>
      <c r="F1409" s="15">
        <v>7819</v>
      </c>
      <c r="G1409" s="15">
        <v>5873</v>
      </c>
      <c r="H1409" s="62">
        <f t="shared" si="195"/>
        <v>154.55611937736103</v>
      </c>
      <c r="I1409" s="62">
        <f t="shared" si="197"/>
        <v>174</v>
      </c>
      <c r="J1409" s="15">
        <f t="shared" si="198"/>
        <v>1</v>
      </c>
      <c r="K1409" s="15">
        <f t="shared" si="196"/>
        <v>4000</v>
      </c>
      <c r="L1409" s="58">
        <f>'Luxjacky Assumptions Monthly'!$M$8*'Luxjacky Original'!G1409</f>
        <v>58730</v>
      </c>
      <c r="M1409" s="58">
        <f>'Luxjacky Assumptions Monthly'!$M$6*'Luxjacky Assumptions Monthly'!$M$8*'Luxjacky Original'!F1409</f>
        <v>3909.5</v>
      </c>
      <c r="N1409" s="58">
        <f t="shared" si="199"/>
        <v>66639.5</v>
      </c>
      <c r="O1409" s="58"/>
    </row>
    <row r="1410" spans="1:15" x14ac:dyDescent="0.3">
      <c r="A1410" s="60">
        <v>43778</v>
      </c>
      <c r="B1410" s="15">
        <f t="shared" ref="B1410:B1473" si="200">YEAR(A1410)</f>
        <v>2019</v>
      </c>
      <c r="C1410" s="15">
        <f t="shared" ref="C1410:C1473" si="201">MONTH(A1410)</f>
        <v>11</v>
      </c>
      <c r="D1410" s="15">
        <f t="shared" ref="D1410:D1473" si="202">WEEKDAY(A1410)</f>
        <v>7</v>
      </c>
      <c r="E1410" s="15">
        <f t="shared" ref="E1410:E1473" si="203">IF(OR(D1410=6,D1410=7),1,0)</f>
        <v>1</v>
      </c>
      <c r="F1410" s="15">
        <v>7663</v>
      </c>
      <c r="G1410" s="15">
        <v>0</v>
      </c>
      <c r="H1410" s="62">
        <f t="shared" ref="H1410:H1473" si="204">100-2.17*D1410^2.25+12.77*D1410+EXP(-D1410/0.032)+5*C1410^0.75+10*E1410+20*(B1410-2016)</f>
        <v>116.63664096736065</v>
      </c>
      <c r="I1410" s="62">
        <f t="shared" si="197"/>
        <v>156</v>
      </c>
      <c r="J1410" s="15">
        <f t="shared" si="198"/>
        <v>0</v>
      </c>
      <c r="K1410" s="15">
        <f t="shared" si="196"/>
        <v>0</v>
      </c>
      <c r="L1410" s="58">
        <f>'Luxjacky Assumptions Monthly'!$M$8*'Luxjacky Original'!G1410</f>
        <v>0</v>
      </c>
      <c r="M1410" s="58">
        <f>'Luxjacky Assumptions Monthly'!$M$6*'Luxjacky Assumptions Monthly'!$M$8*'Luxjacky Original'!F1410</f>
        <v>3831.5</v>
      </c>
      <c r="N1410" s="58">
        <f t="shared" si="199"/>
        <v>3831.5</v>
      </c>
      <c r="O1410" s="58"/>
    </row>
    <row r="1411" spans="1:15" x14ac:dyDescent="0.3">
      <c r="A1411" s="60">
        <v>43779</v>
      </c>
      <c r="B1411" s="15">
        <f t="shared" si="200"/>
        <v>2019</v>
      </c>
      <c r="C1411" s="15">
        <f t="shared" si="201"/>
        <v>11</v>
      </c>
      <c r="D1411" s="15">
        <f t="shared" si="202"/>
        <v>1</v>
      </c>
      <c r="E1411" s="15">
        <f t="shared" si="203"/>
        <v>0</v>
      </c>
      <c r="F1411" s="15">
        <v>7531</v>
      </c>
      <c r="G1411" s="15">
        <v>0</v>
      </c>
      <c r="H1411" s="62">
        <f t="shared" si="204"/>
        <v>200.80052677268623</v>
      </c>
      <c r="I1411" s="62">
        <f t="shared" si="197"/>
        <v>132</v>
      </c>
      <c r="J1411" s="15">
        <f t="shared" si="198"/>
        <v>0</v>
      </c>
      <c r="K1411" s="15">
        <f t="shared" ref="K1411:K1474" si="205">4000*J1411</f>
        <v>0</v>
      </c>
      <c r="L1411" s="58">
        <f>'Luxjacky Assumptions Monthly'!$M$8*'Luxjacky Original'!G1411</f>
        <v>0</v>
      </c>
      <c r="M1411" s="58">
        <f>'Luxjacky Assumptions Monthly'!$M$6*'Luxjacky Assumptions Monthly'!$M$8*'Luxjacky Original'!F1411</f>
        <v>3765.5</v>
      </c>
      <c r="N1411" s="58">
        <f t="shared" si="199"/>
        <v>3765.5</v>
      </c>
      <c r="O1411" s="58"/>
    </row>
    <row r="1412" spans="1:15" x14ac:dyDescent="0.3">
      <c r="A1412" s="60">
        <v>43780</v>
      </c>
      <c r="B1412" s="15">
        <f t="shared" si="200"/>
        <v>2019</v>
      </c>
      <c r="C1412" s="15">
        <f t="shared" si="201"/>
        <v>11</v>
      </c>
      <c r="D1412" s="15">
        <f t="shared" si="202"/>
        <v>2</v>
      </c>
      <c r="E1412" s="15">
        <f t="shared" si="203"/>
        <v>0</v>
      </c>
      <c r="F1412" s="15">
        <v>7322</v>
      </c>
      <c r="G1412" s="15">
        <v>0</v>
      </c>
      <c r="H1412" s="62">
        <f t="shared" si="204"/>
        <v>205.41820901446255</v>
      </c>
      <c r="I1412" s="62">
        <f t="shared" ref="I1412:I1475" si="206">F1411-F1412+G1412</f>
        <v>209</v>
      </c>
      <c r="J1412" s="15">
        <f t="shared" si="198"/>
        <v>0</v>
      </c>
      <c r="K1412" s="15">
        <f t="shared" si="205"/>
        <v>0</v>
      </c>
      <c r="L1412" s="58">
        <f>'Luxjacky Assumptions Monthly'!$M$8*'Luxjacky Original'!G1412</f>
        <v>0</v>
      </c>
      <c r="M1412" s="58">
        <f>'Luxjacky Assumptions Monthly'!$M$6*'Luxjacky Assumptions Monthly'!$M$8*'Luxjacky Original'!F1412</f>
        <v>3661</v>
      </c>
      <c r="N1412" s="58">
        <f t="shared" si="199"/>
        <v>3661</v>
      </c>
      <c r="O1412" s="58"/>
    </row>
    <row r="1413" spans="1:15" x14ac:dyDescent="0.3">
      <c r="A1413" s="60">
        <v>43781</v>
      </c>
      <c r="B1413" s="15">
        <f t="shared" si="200"/>
        <v>2019</v>
      </c>
      <c r="C1413" s="15">
        <f t="shared" si="201"/>
        <v>11</v>
      </c>
      <c r="D1413" s="15">
        <f t="shared" si="202"/>
        <v>3</v>
      </c>
      <c r="E1413" s="15">
        <f t="shared" si="203"/>
        <v>0</v>
      </c>
      <c r="F1413" s="15">
        <v>7125</v>
      </c>
      <c r="G1413" s="15">
        <v>0</v>
      </c>
      <c r="H1413" s="62">
        <f t="shared" si="204"/>
        <v>202.80760129972401</v>
      </c>
      <c r="I1413" s="62">
        <f t="shared" si="206"/>
        <v>197</v>
      </c>
      <c r="J1413" s="15">
        <f t="shared" si="198"/>
        <v>0</v>
      </c>
      <c r="K1413" s="15">
        <f t="shared" si="205"/>
        <v>0</v>
      </c>
      <c r="L1413" s="58">
        <f>'Luxjacky Assumptions Monthly'!$M$8*'Luxjacky Original'!G1413</f>
        <v>0</v>
      </c>
      <c r="M1413" s="58">
        <f>'Luxjacky Assumptions Monthly'!$M$6*'Luxjacky Assumptions Monthly'!$M$8*'Luxjacky Original'!F1413</f>
        <v>3562.5</v>
      </c>
      <c r="N1413" s="58">
        <f t="shared" si="199"/>
        <v>3562.5</v>
      </c>
      <c r="O1413" s="58"/>
    </row>
    <row r="1414" spans="1:15" x14ac:dyDescent="0.3">
      <c r="A1414" s="60">
        <v>43782</v>
      </c>
      <c r="B1414" s="15">
        <f t="shared" si="200"/>
        <v>2019</v>
      </c>
      <c r="C1414" s="15">
        <f t="shared" si="201"/>
        <v>11</v>
      </c>
      <c r="D1414" s="15">
        <f t="shared" si="202"/>
        <v>4</v>
      </c>
      <c r="E1414" s="15">
        <f t="shared" si="203"/>
        <v>0</v>
      </c>
      <c r="F1414" s="15">
        <v>6918</v>
      </c>
      <c r="G1414" s="15">
        <v>0</v>
      </c>
      <c r="H1414" s="62">
        <f t="shared" si="204"/>
        <v>192.17903188709232</v>
      </c>
      <c r="I1414" s="62">
        <f t="shared" si="206"/>
        <v>207</v>
      </c>
      <c r="J1414" s="15">
        <f t="shared" si="198"/>
        <v>0</v>
      </c>
      <c r="K1414" s="15">
        <f t="shared" si="205"/>
        <v>0</v>
      </c>
      <c r="L1414" s="58">
        <f>'Luxjacky Assumptions Monthly'!$M$8*'Luxjacky Original'!G1414</f>
        <v>0</v>
      </c>
      <c r="M1414" s="58">
        <f>'Luxjacky Assumptions Monthly'!$M$6*'Luxjacky Assumptions Monthly'!$M$8*'Luxjacky Original'!F1414</f>
        <v>3459</v>
      </c>
      <c r="N1414" s="58">
        <f t="shared" si="199"/>
        <v>3459</v>
      </c>
      <c r="O1414" s="58"/>
    </row>
    <row r="1415" spans="1:15" x14ac:dyDescent="0.3">
      <c r="A1415" s="60">
        <v>43783</v>
      </c>
      <c r="B1415" s="15">
        <f t="shared" si="200"/>
        <v>2019</v>
      </c>
      <c r="C1415" s="15">
        <f t="shared" si="201"/>
        <v>11</v>
      </c>
      <c r="D1415" s="15">
        <f t="shared" si="202"/>
        <v>5</v>
      </c>
      <c r="E1415" s="15">
        <f t="shared" si="203"/>
        <v>0</v>
      </c>
      <c r="F1415" s="15">
        <v>6711</v>
      </c>
      <c r="G1415" s="15">
        <v>0</v>
      </c>
      <c r="H1415" s="62">
        <f t="shared" si="204"/>
        <v>172.927855391435</v>
      </c>
      <c r="I1415" s="62">
        <f t="shared" si="206"/>
        <v>207</v>
      </c>
      <c r="J1415" s="15">
        <f t="shared" si="198"/>
        <v>0</v>
      </c>
      <c r="K1415" s="15">
        <f t="shared" si="205"/>
        <v>0</v>
      </c>
      <c r="L1415" s="58">
        <f>'Luxjacky Assumptions Monthly'!$M$8*'Luxjacky Original'!G1415</f>
        <v>0</v>
      </c>
      <c r="M1415" s="58">
        <f>'Luxjacky Assumptions Monthly'!$M$6*'Luxjacky Assumptions Monthly'!$M$8*'Luxjacky Original'!F1415</f>
        <v>3355.5</v>
      </c>
      <c r="N1415" s="58">
        <f t="shared" si="199"/>
        <v>3355.5</v>
      </c>
      <c r="O1415" s="58"/>
    </row>
    <row r="1416" spans="1:15" x14ac:dyDescent="0.3">
      <c r="A1416" s="60">
        <v>43784</v>
      </c>
      <c r="B1416" s="15">
        <f t="shared" si="200"/>
        <v>2019</v>
      </c>
      <c r="C1416" s="15">
        <f t="shared" si="201"/>
        <v>11</v>
      </c>
      <c r="D1416" s="15">
        <f t="shared" si="202"/>
        <v>6</v>
      </c>
      <c r="E1416" s="15">
        <f t="shared" si="203"/>
        <v>1</v>
      </c>
      <c r="F1416" s="15">
        <v>6535</v>
      </c>
      <c r="G1416" s="15">
        <v>0</v>
      </c>
      <c r="H1416" s="62">
        <f t="shared" si="204"/>
        <v>154.55611937736103</v>
      </c>
      <c r="I1416" s="62">
        <f t="shared" si="206"/>
        <v>176</v>
      </c>
      <c r="J1416" s="15">
        <f t="shared" si="198"/>
        <v>0</v>
      </c>
      <c r="K1416" s="15">
        <f t="shared" si="205"/>
        <v>0</v>
      </c>
      <c r="L1416" s="58">
        <f>'Luxjacky Assumptions Monthly'!$M$8*'Luxjacky Original'!G1416</f>
        <v>0</v>
      </c>
      <c r="M1416" s="58">
        <f>'Luxjacky Assumptions Monthly'!$M$6*'Luxjacky Assumptions Monthly'!$M$8*'Luxjacky Original'!F1416</f>
        <v>3267.5</v>
      </c>
      <c r="N1416" s="58">
        <f t="shared" si="199"/>
        <v>3267.5</v>
      </c>
      <c r="O1416" s="58"/>
    </row>
    <row r="1417" spans="1:15" x14ac:dyDescent="0.3">
      <c r="A1417" s="60">
        <v>43785</v>
      </c>
      <c r="B1417" s="15">
        <f t="shared" si="200"/>
        <v>2019</v>
      </c>
      <c r="C1417" s="15">
        <f t="shared" si="201"/>
        <v>11</v>
      </c>
      <c r="D1417" s="15">
        <f t="shared" si="202"/>
        <v>7</v>
      </c>
      <c r="E1417" s="15">
        <f t="shared" si="203"/>
        <v>1</v>
      </c>
      <c r="F1417" s="15">
        <v>6392</v>
      </c>
      <c r="G1417" s="15">
        <v>0</v>
      </c>
      <c r="H1417" s="62">
        <f t="shared" si="204"/>
        <v>116.63664096736065</v>
      </c>
      <c r="I1417" s="62">
        <f t="shared" si="206"/>
        <v>143</v>
      </c>
      <c r="J1417" s="15">
        <f t="shared" si="198"/>
        <v>0</v>
      </c>
      <c r="K1417" s="15">
        <f t="shared" si="205"/>
        <v>0</v>
      </c>
      <c r="L1417" s="58">
        <f>'Luxjacky Assumptions Monthly'!$M$8*'Luxjacky Original'!G1417</f>
        <v>0</v>
      </c>
      <c r="M1417" s="58">
        <f>'Luxjacky Assumptions Monthly'!$M$6*'Luxjacky Assumptions Monthly'!$M$8*'Luxjacky Original'!F1417</f>
        <v>3196</v>
      </c>
      <c r="N1417" s="58">
        <f t="shared" si="199"/>
        <v>3196</v>
      </c>
      <c r="O1417" s="58"/>
    </row>
    <row r="1418" spans="1:15" x14ac:dyDescent="0.3">
      <c r="A1418" s="60">
        <v>43786</v>
      </c>
      <c r="B1418" s="15">
        <f t="shared" si="200"/>
        <v>2019</v>
      </c>
      <c r="C1418" s="15">
        <f t="shared" si="201"/>
        <v>11</v>
      </c>
      <c r="D1418" s="15">
        <f t="shared" si="202"/>
        <v>1</v>
      </c>
      <c r="E1418" s="15">
        <f t="shared" si="203"/>
        <v>0</v>
      </c>
      <c r="F1418" s="15">
        <v>6274</v>
      </c>
      <c r="G1418" s="15">
        <v>0</v>
      </c>
      <c r="H1418" s="62">
        <f t="shared" si="204"/>
        <v>200.80052677268623</v>
      </c>
      <c r="I1418" s="62">
        <f t="shared" si="206"/>
        <v>118</v>
      </c>
      <c r="J1418" s="15">
        <f t="shared" si="198"/>
        <v>0</v>
      </c>
      <c r="K1418" s="15">
        <f t="shared" si="205"/>
        <v>0</v>
      </c>
      <c r="L1418" s="58">
        <f>'Luxjacky Assumptions Monthly'!$M$8*'Luxjacky Original'!G1418</f>
        <v>0</v>
      </c>
      <c r="M1418" s="58">
        <f>'Luxjacky Assumptions Monthly'!$M$6*'Luxjacky Assumptions Monthly'!$M$8*'Luxjacky Original'!F1418</f>
        <v>3137</v>
      </c>
      <c r="N1418" s="58">
        <f t="shared" si="199"/>
        <v>3137</v>
      </c>
      <c r="O1418" s="58"/>
    </row>
    <row r="1419" spans="1:15" x14ac:dyDescent="0.3">
      <c r="A1419" s="60">
        <v>43787</v>
      </c>
      <c r="B1419" s="15">
        <f t="shared" si="200"/>
        <v>2019</v>
      </c>
      <c r="C1419" s="15">
        <f t="shared" si="201"/>
        <v>11</v>
      </c>
      <c r="D1419" s="15">
        <f t="shared" si="202"/>
        <v>2</v>
      </c>
      <c r="E1419" s="15">
        <f t="shared" si="203"/>
        <v>0</v>
      </c>
      <c r="F1419" s="15">
        <v>6077</v>
      </c>
      <c r="G1419" s="15">
        <v>0</v>
      </c>
      <c r="H1419" s="62">
        <f t="shared" si="204"/>
        <v>205.41820901446255</v>
      </c>
      <c r="I1419" s="62">
        <f t="shared" si="206"/>
        <v>197</v>
      </c>
      <c r="J1419" s="15">
        <f t="shared" si="198"/>
        <v>0</v>
      </c>
      <c r="K1419" s="15">
        <f t="shared" si="205"/>
        <v>0</v>
      </c>
      <c r="L1419" s="58">
        <f>'Luxjacky Assumptions Monthly'!$M$8*'Luxjacky Original'!G1419</f>
        <v>0</v>
      </c>
      <c r="M1419" s="58">
        <f>'Luxjacky Assumptions Monthly'!$M$6*'Luxjacky Assumptions Monthly'!$M$8*'Luxjacky Original'!F1419</f>
        <v>3038.5</v>
      </c>
      <c r="N1419" s="58">
        <f t="shared" si="199"/>
        <v>3038.5</v>
      </c>
      <c r="O1419" s="58"/>
    </row>
    <row r="1420" spans="1:15" x14ac:dyDescent="0.3">
      <c r="A1420" s="60">
        <v>43788</v>
      </c>
      <c r="B1420" s="15">
        <f t="shared" si="200"/>
        <v>2019</v>
      </c>
      <c r="C1420" s="15">
        <f t="shared" si="201"/>
        <v>11</v>
      </c>
      <c r="D1420" s="15">
        <f t="shared" si="202"/>
        <v>3</v>
      </c>
      <c r="E1420" s="15">
        <f t="shared" si="203"/>
        <v>0</v>
      </c>
      <c r="F1420" s="15">
        <v>5878</v>
      </c>
      <c r="G1420" s="15">
        <v>0</v>
      </c>
      <c r="H1420" s="62">
        <f t="shared" si="204"/>
        <v>202.80760129972401</v>
      </c>
      <c r="I1420" s="62">
        <f t="shared" si="206"/>
        <v>199</v>
      </c>
      <c r="J1420" s="15">
        <f t="shared" si="198"/>
        <v>0</v>
      </c>
      <c r="K1420" s="15">
        <f t="shared" si="205"/>
        <v>0</v>
      </c>
      <c r="L1420" s="58">
        <f>'Luxjacky Assumptions Monthly'!$M$8*'Luxjacky Original'!G1420</f>
        <v>0</v>
      </c>
      <c r="M1420" s="58">
        <f>'Luxjacky Assumptions Monthly'!$M$6*'Luxjacky Assumptions Monthly'!$M$8*'Luxjacky Original'!F1420</f>
        <v>2939</v>
      </c>
      <c r="N1420" s="58">
        <f t="shared" si="199"/>
        <v>2939</v>
      </c>
      <c r="O1420" s="58"/>
    </row>
    <row r="1421" spans="1:15" x14ac:dyDescent="0.3">
      <c r="A1421" s="60">
        <v>43789</v>
      </c>
      <c r="B1421" s="15">
        <f t="shared" si="200"/>
        <v>2019</v>
      </c>
      <c r="C1421" s="15">
        <f t="shared" si="201"/>
        <v>11</v>
      </c>
      <c r="D1421" s="15">
        <f t="shared" si="202"/>
        <v>4</v>
      </c>
      <c r="E1421" s="15">
        <f t="shared" si="203"/>
        <v>0</v>
      </c>
      <c r="F1421" s="15">
        <v>5685</v>
      </c>
      <c r="G1421" s="15">
        <v>0</v>
      </c>
      <c r="H1421" s="62">
        <f t="shared" si="204"/>
        <v>192.17903188709232</v>
      </c>
      <c r="I1421" s="62">
        <f t="shared" si="206"/>
        <v>193</v>
      </c>
      <c r="J1421" s="15">
        <f t="shared" si="198"/>
        <v>0</v>
      </c>
      <c r="K1421" s="15">
        <f t="shared" si="205"/>
        <v>0</v>
      </c>
      <c r="L1421" s="58">
        <f>'Luxjacky Assumptions Monthly'!$M$8*'Luxjacky Original'!G1421</f>
        <v>0</v>
      </c>
      <c r="M1421" s="58">
        <f>'Luxjacky Assumptions Monthly'!$M$6*'Luxjacky Assumptions Monthly'!$M$8*'Luxjacky Original'!F1421</f>
        <v>2842.5</v>
      </c>
      <c r="N1421" s="58">
        <f t="shared" si="199"/>
        <v>2842.5</v>
      </c>
      <c r="O1421" s="58"/>
    </row>
    <row r="1422" spans="1:15" x14ac:dyDescent="0.3">
      <c r="A1422" s="60">
        <v>43790</v>
      </c>
      <c r="B1422" s="15">
        <f t="shared" si="200"/>
        <v>2019</v>
      </c>
      <c r="C1422" s="15">
        <f t="shared" si="201"/>
        <v>11</v>
      </c>
      <c r="D1422" s="15">
        <f t="shared" si="202"/>
        <v>5</v>
      </c>
      <c r="E1422" s="15">
        <f t="shared" si="203"/>
        <v>0</v>
      </c>
      <c r="F1422" s="15">
        <v>5502</v>
      </c>
      <c r="G1422" s="15">
        <v>0</v>
      </c>
      <c r="H1422" s="62">
        <f t="shared" si="204"/>
        <v>172.927855391435</v>
      </c>
      <c r="I1422" s="62">
        <f t="shared" si="206"/>
        <v>183</v>
      </c>
      <c r="J1422" s="15">
        <f t="shared" si="198"/>
        <v>0</v>
      </c>
      <c r="K1422" s="15">
        <f t="shared" si="205"/>
        <v>0</v>
      </c>
      <c r="L1422" s="58">
        <f>'Luxjacky Assumptions Monthly'!$M$8*'Luxjacky Original'!G1422</f>
        <v>0</v>
      </c>
      <c r="M1422" s="58">
        <f>'Luxjacky Assumptions Monthly'!$M$6*'Luxjacky Assumptions Monthly'!$M$8*'Luxjacky Original'!F1422</f>
        <v>2751</v>
      </c>
      <c r="N1422" s="58">
        <f t="shared" si="199"/>
        <v>2751</v>
      </c>
      <c r="O1422" s="58"/>
    </row>
    <row r="1423" spans="1:15" x14ac:dyDescent="0.3">
      <c r="A1423" s="60">
        <v>43791</v>
      </c>
      <c r="B1423" s="15">
        <f t="shared" si="200"/>
        <v>2019</v>
      </c>
      <c r="C1423" s="15">
        <f t="shared" si="201"/>
        <v>11</v>
      </c>
      <c r="D1423" s="15">
        <f t="shared" si="202"/>
        <v>6</v>
      </c>
      <c r="E1423" s="15">
        <f t="shared" si="203"/>
        <v>1</v>
      </c>
      <c r="F1423" s="15">
        <v>5331</v>
      </c>
      <c r="G1423" s="15">
        <v>0</v>
      </c>
      <c r="H1423" s="62">
        <f t="shared" si="204"/>
        <v>154.55611937736103</v>
      </c>
      <c r="I1423" s="62">
        <f t="shared" si="206"/>
        <v>171</v>
      </c>
      <c r="J1423" s="15">
        <f t="shared" si="198"/>
        <v>0</v>
      </c>
      <c r="K1423" s="15">
        <f t="shared" si="205"/>
        <v>0</v>
      </c>
      <c r="L1423" s="58">
        <f>'Luxjacky Assumptions Monthly'!$M$8*'Luxjacky Original'!G1423</f>
        <v>0</v>
      </c>
      <c r="M1423" s="58">
        <f>'Luxjacky Assumptions Monthly'!$M$6*'Luxjacky Assumptions Monthly'!$M$8*'Luxjacky Original'!F1423</f>
        <v>2665.5</v>
      </c>
      <c r="N1423" s="58">
        <f t="shared" si="199"/>
        <v>2665.5</v>
      </c>
      <c r="O1423" s="58"/>
    </row>
    <row r="1424" spans="1:15" x14ac:dyDescent="0.3">
      <c r="A1424" s="60">
        <v>43792</v>
      </c>
      <c r="B1424" s="15">
        <f t="shared" si="200"/>
        <v>2019</v>
      </c>
      <c r="C1424" s="15">
        <f t="shared" si="201"/>
        <v>11</v>
      </c>
      <c r="D1424" s="15">
        <f t="shared" si="202"/>
        <v>7</v>
      </c>
      <c r="E1424" s="15">
        <f t="shared" si="203"/>
        <v>1</v>
      </c>
      <c r="F1424" s="15">
        <v>5180</v>
      </c>
      <c r="G1424" s="15">
        <v>0</v>
      </c>
      <c r="H1424" s="62">
        <f t="shared" si="204"/>
        <v>116.63664096736065</v>
      </c>
      <c r="I1424" s="62">
        <f t="shared" si="206"/>
        <v>151</v>
      </c>
      <c r="J1424" s="15">
        <f t="shared" si="198"/>
        <v>0</v>
      </c>
      <c r="K1424" s="15">
        <f t="shared" si="205"/>
        <v>0</v>
      </c>
      <c r="L1424" s="58">
        <f>'Luxjacky Assumptions Monthly'!$M$8*'Luxjacky Original'!G1424</f>
        <v>0</v>
      </c>
      <c r="M1424" s="58">
        <f>'Luxjacky Assumptions Monthly'!$M$6*'Luxjacky Assumptions Monthly'!$M$8*'Luxjacky Original'!F1424</f>
        <v>2590</v>
      </c>
      <c r="N1424" s="58">
        <f t="shared" si="199"/>
        <v>2590</v>
      </c>
      <c r="O1424" s="58"/>
    </row>
    <row r="1425" spans="1:15" x14ac:dyDescent="0.3">
      <c r="A1425" s="60">
        <v>43793</v>
      </c>
      <c r="B1425" s="15">
        <f t="shared" si="200"/>
        <v>2019</v>
      </c>
      <c r="C1425" s="15">
        <f t="shared" si="201"/>
        <v>11</v>
      </c>
      <c r="D1425" s="15">
        <f t="shared" si="202"/>
        <v>1</v>
      </c>
      <c r="E1425" s="15">
        <f t="shared" si="203"/>
        <v>0</v>
      </c>
      <c r="F1425" s="15">
        <v>5054</v>
      </c>
      <c r="G1425" s="15">
        <v>0</v>
      </c>
      <c r="H1425" s="62">
        <f t="shared" si="204"/>
        <v>200.80052677268623</v>
      </c>
      <c r="I1425" s="62">
        <f t="shared" si="206"/>
        <v>126</v>
      </c>
      <c r="J1425" s="15">
        <f t="shared" si="198"/>
        <v>0</v>
      </c>
      <c r="K1425" s="15">
        <f t="shared" si="205"/>
        <v>0</v>
      </c>
      <c r="L1425" s="58">
        <f>'Luxjacky Assumptions Monthly'!$M$8*'Luxjacky Original'!G1425</f>
        <v>0</v>
      </c>
      <c r="M1425" s="58">
        <f>'Luxjacky Assumptions Monthly'!$M$6*'Luxjacky Assumptions Monthly'!$M$8*'Luxjacky Original'!F1425</f>
        <v>2527</v>
      </c>
      <c r="N1425" s="58">
        <f t="shared" si="199"/>
        <v>2527</v>
      </c>
      <c r="O1425" s="58"/>
    </row>
    <row r="1426" spans="1:15" x14ac:dyDescent="0.3">
      <c r="A1426" s="60">
        <v>43794</v>
      </c>
      <c r="B1426" s="15">
        <f t="shared" si="200"/>
        <v>2019</v>
      </c>
      <c r="C1426" s="15">
        <f t="shared" si="201"/>
        <v>11</v>
      </c>
      <c r="D1426" s="15">
        <f t="shared" si="202"/>
        <v>2</v>
      </c>
      <c r="E1426" s="15">
        <f t="shared" si="203"/>
        <v>0</v>
      </c>
      <c r="F1426" s="15">
        <v>4860</v>
      </c>
      <c r="G1426" s="15">
        <v>0</v>
      </c>
      <c r="H1426" s="62">
        <f t="shared" si="204"/>
        <v>205.41820901446255</v>
      </c>
      <c r="I1426" s="62">
        <f t="shared" si="206"/>
        <v>194</v>
      </c>
      <c r="J1426" s="15">
        <f t="shared" si="198"/>
        <v>0</v>
      </c>
      <c r="K1426" s="15">
        <f t="shared" si="205"/>
        <v>0</v>
      </c>
      <c r="L1426" s="58">
        <f>'Luxjacky Assumptions Monthly'!$M$8*'Luxjacky Original'!G1426</f>
        <v>0</v>
      </c>
      <c r="M1426" s="58">
        <f>'Luxjacky Assumptions Monthly'!$M$6*'Luxjacky Assumptions Monthly'!$M$8*'Luxjacky Original'!F1426</f>
        <v>2430</v>
      </c>
      <c r="N1426" s="58">
        <f t="shared" si="199"/>
        <v>2430</v>
      </c>
      <c r="O1426" s="58"/>
    </row>
    <row r="1427" spans="1:15" x14ac:dyDescent="0.3">
      <c r="A1427" s="60">
        <v>43795</v>
      </c>
      <c r="B1427" s="15">
        <f t="shared" si="200"/>
        <v>2019</v>
      </c>
      <c r="C1427" s="15">
        <f t="shared" si="201"/>
        <v>11</v>
      </c>
      <c r="D1427" s="15">
        <f t="shared" si="202"/>
        <v>3</v>
      </c>
      <c r="E1427" s="15">
        <f t="shared" si="203"/>
        <v>0</v>
      </c>
      <c r="F1427" s="15">
        <v>4662</v>
      </c>
      <c r="G1427" s="15">
        <v>0</v>
      </c>
      <c r="H1427" s="62">
        <f t="shared" si="204"/>
        <v>202.80760129972401</v>
      </c>
      <c r="I1427" s="62">
        <f t="shared" si="206"/>
        <v>198</v>
      </c>
      <c r="J1427" s="15">
        <f t="shared" si="198"/>
        <v>0</v>
      </c>
      <c r="K1427" s="15">
        <f t="shared" si="205"/>
        <v>0</v>
      </c>
      <c r="L1427" s="58">
        <f>'Luxjacky Assumptions Monthly'!$M$8*'Luxjacky Original'!G1427</f>
        <v>0</v>
      </c>
      <c r="M1427" s="58">
        <f>'Luxjacky Assumptions Monthly'!$M$6*'Luxjacky Assumptions Monthly'!$M$8*'Luxjacky Original'!F1427</f>
        <v>2331</v>
      </c>
      <c r="N1427" s="58">
        <f t="shared" si="199"/>
        <v>2331</v>
      </c>
      <c r="O1427" s="58"/>
    </row>
    <row r="1428" spans="1:15" x14ac:dyDescent="0.3">
      <c r="A1428" s="60">
        <v>43796</v>
      </c>
      <c r="B1428" s="15">
        <f t="shared" si="200"/>
        <v>2019</v>
      </c>
      <c r="C1428" s="15">
        <f t="shared" si="201"/>
        <v>11</v>
      </c>
      <c r="D1428" s="15">
        <f t="shared" si="202"/>
        <v>4</v>
      </c>
      <c r="E1428" s="15">
        <f t="shared" si="203"/>
        <v>0</v>
      </c>
      <c r="F1428" s="15">
        <v>4451</v>
      </c>
      <c r="G1428" s="15">
        <v>0</v>
      </c>
      <c r="H1428" s="62">
        <f t="shared" si="204"/>
        <v>192.17903188709232</v>
      </c>
      <c r="I1428" s="62">
        <f t="shared" si="206"/>
        <v>211</v>
      </c>
      <c r="J1428" s="15">
        <f t="shared" si="198"/>
        <v>0</v>
      </c>
      <c r="K1428" s="15">
        <f t="shared" si="205"/>
        <v>0</v>
      </c>
      <c r="L1428" s="58">
        <f>'Luxjacky Assumptions Monthly'!$M$8*'Luxjacky Original'!G1428</f>
        <v>0</v>
      </c>
      <c r="M1428" s="58">
        <f>'Luxjacky Assumptions Monthly'!$M$6*'Luxjacky Assumptions Monthly'!$M$8*'Luxjacky Original'!F1428</f>
        <v>2225.5</v>
      </c>
      <c r="N1428" s="58">
        <f t="shared" si="199"/>
        <v>2225.5</v>
      </c>
      <c r="O1428" s="58"/>
    </row>
    <row r="1429" spans="1:15" x14ac:dyDescent="0.3">
      <c r="A1429" s="60">
        <v>43797</v>
      </c>
      <c r="B1429" s="15">
        <f t="shared" si="200"/>
        <v>2019</v>
      </c>
      <c r="C1429" s="15">
        <f t="shared" si="201"/>
        <v>11</v>
      </c>
      <c r="D1429" s="15">
        <f t="shared" si="202"/>
        <v>5</v>
      </c>
      <c r="E1429" s="15">
        <f t="shared" si="203"/>
        <v>0</v>
      </c>
      <c r="F1429" s="15">
        <v>4257</v>
      </c>
      <c r="G1429" s="15">
        <v>0</v>
      </c>
      <c r="H1429" s="62">
        <f t="shared" si="204"/>
        <v>172.927855391435</v>
      </c>
      <c r="I1429" s="62">
        <f t="shared" si="206"/>
        <v>194</v>
      </c>
      <c r="J1429" s="15">
        <f t="shared" si="198"/>
        <v>0</v>
      </c>
      <c r="K1429" s="15">
        <f t="shared" si="205"/>
        <v>0</v>
      </c>
      <c r="L1429" s="58">
        <f>'Luxjacky Assumptions Monthly'!$M$8*'Luxjacky Original'!G1429</f>
        <v>0</v>
      </c>
      <c r="M1429" s="58">
        <f>'Luxjacky Assumptions Monthly'!$M$6*'Luxjacky Assumptions Monthly'!$M$8*'Luxjacky Original'!F1429</f>
        <v>2128.5</v>
      </c>
      <c r="N1429" s="58">
        <f t="shared" si="199"/>
        <v>2128.5</v>
      </c>
      <c r="O1429" s="58"/>
    </row>
    <row r="1430" spans="1:15" x14ac:dyDescent="0.3">
      <c r="A1430" s="60">
        <v>43798</v>
      </c>
      <c r="B1430" s="15">
        <f t="shared" si="200"/>
        <v>2019</v>
      </c>
      <c r="C1430" s="15">
        <f t="shared" si="201"/>
        <v>11</v>
      </c>
      <c r="D1430" s="15">
        <f t="shared" si="202"/>
        <v>6</v>
      </c>
      <c r="E1430" s="15">
        <f t="shared" si="203"/>
        <v>1</v>
      </c>
      <c r="F1430" s="15">
        <v>4085</v>
      </c>
      <c r="G1430" s="15">
        <v>0</v>
      </c>
      <c r="H1430" s="62">
        <f t="shared" si="204"/>
        <v>154.55611937736103</v>
      </c>
      <c r="I1430" s="62">
        <f t="shared" si="206"/>
        <v>172</v>
      </c>
      <c r="J1430" s="15">
        <f t="shared" si="198"/>
        <v>0</v>
      </c>
      <c r="K1430" s="15">
        <f t="shared" si="205"/>
        <v>0</v>
      </c>
      <c r="L1430" s="58">
        <f>'Luxjacky Assumptions Monthly'!$M$8*'Luxjacky Original'!G1430</f>
        <v>0</v>
      </c>
      <c r="M1430" s="58">
        <f>'Luxjacky Assumptions Monthly'!$M$6*'Luxjacky Assumptions Monthly'!$M$8*'Luxjacky Original'!F1430</f>
        <v>2042.5</v>
      </c>
      <c r="N1430" s="58">
        <f t="shared" si="199"/>
        <v>2042.5</v>
      </c>
      <c r="O1430" s="58"/>
    </row>
    <row r="1431" spans="1:15" x14ac:dyDescent="0.3">
      <c r="A1431" s="60">
        <v>43799</v>
      </c>
      <c r="B1431" s="15">
        <f t="shared" si="200"/>
        <v>2019</v>
      </c>
      <c r="C1431" s="15">
        <f t="shared" si="201"/>
        <v>11</v>
      </c>
      <c r="D1431" s="15">
        <f t="shared" si="202"/>
        <v>7</v>
      </c>
      <c r="E1431" s="15">
        <f t="shared" si="203"/>
        <v>1</v>
      </c>
      <c r="F1431" s="15">
        <v>3915</v>
      </c>
      <c r="G1431" s="15">
        <v>0</v>
      </c>
      <c r="H1431" s="62">
        <f t="shared" si="204"/>
        <v>116.63664096736065</v>
      </c>
      <c r="I1431" s="62">
        <f t="shared" si="206"/>
        <v>170</v>
      </c>
      <c r="J1431" s="15">
        <f t="shared" si="198"/>
        <v>0</v>
      </c>
      <c r="K1431" s="15">
        <f t="shared" si="205"/>
        <v>0</v>
      </c>
      <c r="L1431" s="58">
        <f>'Luxjacky Assumptions Monthly'!$M$8*'Luxjacky Original'!G1431</f>
        <v>0</v>
      </c>
      <c r="M1431" s="58">
        <f>'Luxjacky Assumptions Monthly'!$M$6*'Luxjacky Assumptions Monthly'!$M$8*'Luxjacky Original'!F1431</f>
        <v>1957.5</v>
      </c>
      <c r="N1431" s="58">
        <f t="shared" si="199"/>
        <v>1957.5</v>
      </c>
      <c r="O1431" s="58"/>
    </row>
    <row r="1432" spans="1:15" x14ac:dyDescent="0.3">
      <c r="A1432" s="60">
        <v>43800</v>
      </c>
      <c r="B1432" s="15">
        <f t="shared" si="200"/>
        <v>2019</v>
      </c>
      <c r="C1432" s="15">
        <f t="shared" si="201"/>
        <v>12</v>
      </c>
      <c r="D1432" s="15">
        <f t="shared" si="202"/>
        <v>1</v>
      </c>
      <c r="E1432" s="15">
        <f t="shared" si="203"/>
        <v>0</v>
      </c>
      <c r="F1432" s="15">
        <v>3795</v>
      </c>
      <c r="G1432" s="15">
        <v>0</v>
      </c>
      <c r="H1432" s="62">
        <f t="shared" si="204"/>
        <v>202.83709795470628</v>
      </c>
      <c r="I1432" s="62">
        <f t="shared" si="206"/>
        <v>120</v>
      </c>
      <c r="J1432" s="15">
        <f t="shared" si="198"/>
        <v>0</v>
      </c>
      <c r="K1432" s="15">
        <f t="shared" si="205"/>
        <v>0</v>
      </c>
      <c r="L1432" s="58">
        <f>'Luxjacky Assumptions Monthly'!$M$8*'Luxjacky Original'!G1432</f>
        <v>0</v>
      </c>
      <c r="M1432" s="58">
        <f>'Luxjacky Assumptions Monthly'!$M$6*'Luxjacky Assumptions Monthly'!$M$8*'Luxjacky Original'!F1432</f>
        <v>1897.5</v>
      </c>
      <c r="N1432" s="58">
        <f t="shared" si="199"/>
        <v>1897.5</v>
      </c>
      <c r="O1432" s="58"/>
    </row>
    <row r="1433" spans="1:15" x14ac:dyDescent="0.3">
      <c r="A1433" s="60">
        <v>43801</v>
      </c>
      <c r="B1433" s="15">
        <f t="shared" si="200"/>
        <v>2019</v>
      </c>
      <c r="C1433" s="15">
        <f t="shared" si="201"/>
        <v>12</v>
      </c>
      <c r="D1433" s="15">
        <f t="shared" si="202"/>
        <v>2</v>
      </c>
      <c r="E1433" s="15">
        <f t="shared" si="203"/>
        <v>0</v>
      </c>
      <c r="F1433" s="15">
        <v>3586</v>
      </c>
      <c r="G1433" s="15">
        <v>0</v>
      </c>
      <c r="H1433" s="62">
        <f t="shared" si="204"/>
        <v>207.45478019648263</v>
      </c>
      <c r="I1433" s="62">
        <f t="shared" si="206"/>
        <v>209</v>
      </c>
      <c r="J1433" s="15">
        <f t="shared" si="198"/>
        <v>0</v>
      </c>
      <c r="K1433" s="15">
        <f t="shared" si="205"/>
        <v>0</v>
      </c>
      <c r="L1433" s="58">
        <f>'Luxjacky Assumptions Monthly'!$M$8*'Luxjacky Original'!G1433</f>
        <v>0</v>
      </c>
      <c r="M1433" s="58">
        <f>'Luxjacky Assumptions Monthly'!$M$6*'Luxjacky Assumptions Monthly'!$M$8*'Luxjacky Original'!F1433</f>
        <v>1793</v>
      </c>
      <c r="N1433" s="58">
        <f t="shared" si="199"/>
        <v>1793</v>
      </c>
      <c r="O1433" s="58"/>
    </row>
    <row r="1434" spans="1:15" x14ac:dyDescent="0.3">
      <c r="A1434" s="60">
        <v>43802</v>
      </c>
      <c r="B1434" s="15">
        <f t="shared" si="200"/>
        <v>2019</v>
      </c>
      <c r="C1434" s="15">
        <f t="shared" si="201"/>
        <v>12</v>
      </c>
      <c r="D1434" s="15">
        <f t="shared" si="202"/>
        <v>3</v>
      </c>
      <c r="E1434" s="15">
        <f t="shared" si="203"/>
        <v>0</v>
      </c>
      <c r="F1434" s="15">
        <v>3378</v>
      </c>
      <c r="G1434" s="15">
        <v>0</v>
      </c>
      <c r="H1434" s="62">
        <f t="shared" si="204"/>
        <v>204.8441724817441</v>
      </c>
      <c r="I1434" s="62">
        <f t="shared" si="206"/>
        <v>208</v>
      </c>
      <c r="J1434" s="15">
        <f t="shared" si="198"/>
        <v>0</v>
      </c>
      <c r="K1434" s="15">
        <f t="shared" si="205"/>
        <v>0</v>
      </c>
      <c r="L1434" s="58">
        <f>'Luxjacky Assumptions Monthly'!$M$8*'Luxjacky Original'!G1434</f>
        <v>0</v>
      </c>
      <c r="M1434" s="58">
        <f>'Luxjacky Assumptions Monthly'!$M$6*'Luxjacky Assumptions Monthly'!$M$8*'Luxjacky Original'!F1434</f>
        <v>1689</v>
      </c>
      <c r="N1434" s="58">
        <f t="shared" si="199"/>
        <v>1689</v>
      </c>
      <c r="O1434" s="58"/>
    </row>
    <row r="1435" spans="1:15" x14ac:dyDescent="0.3">
      <c r="A1435" s="60">
        <v>43803</v>
      </c>
      <c r="B1435" s="15">
        <f t="shared" si="200"/>
        <v>2019</v>
      </c>
      <c r="C1435" s="15">
        <f t="shared" si="201"/>
        <v>12</v>
      </c>
      <c r="D1435" s="15">
        <f t="shared" si="202"/>
        <v>4</v>
      </c>
      <c r="E1435" s="15">
        <f t="shared" si="203"/>
        <v>0</v>
      </c>
      <c r="F1435" s="15">
        <v>3192</v>
      </c>
      <c r="G1435" s="15">
        <v>0</v>
      </c>
      <c r="H1435" s="62">
        <f t="shared" si="204"/>
        <v>194.2156030691124</v>
      </c>
      <c r="I1435" s="62">
        <f t="shared" si="206"/>
        <v>186</v>
      </c>
      <c r="J1435" s="15">
        <f t="shared" si="198"/>
        <v>0</v>
      </c>
      <c r="K1435" s="15">
        <f t="shared" si="205"/>
        <v>0</v>
      </c>
      <c r="L1435" s="58">
        <f>'Luxjacky Assumptions Monthly'!$M$8*'Luxjacky Original'!G1435</f>
        <v>0</v>
      </c>
      <c r="M1435" s="58">
        <f>'Luxjacky Assumptions Monthly'!$M$6*'Luxjacky Assumptions Monthly'!$M$8*'Luxjacky Original'!F1435</f>
        <v>1596</v>
      </c>
      <c r="N1435" s="58">
        <f t="shared" si="199"/>
        <v>1596</v>
      </c>
      <c r="O1435" s="58"/>
    </row>
    <row r="1436" spans="1:15" x14ac:dyDescent="0.3">
      <c r="A1436" s="60">
        <v>43804</v>
      </c>
      <c r="B1436" s="15">
        <f t="shared" si="200"/>
        <v>2019</v>
      </c>
      <c r="C1436" s="15">
        <f t="shared" si="201"/>
        <v>12</v>
      </c>
      <c r="D1436" s="15">
        <f t="shared" si="202"/>
        <v>5</v>
      </c>
      <c r="E1436" s="15">
        <f t="shared" si="203"/>
        <v>0</v>
      </c>
      <c r="F1436" s="15">
        <v>3007</v>
      </c>
      <c r="G1436" s="15">
        <v>0</v>
      </c>
      <c r="H1436" s="62">
        <f t="shared" si="204"/>
        <v>174.96442657345509</v>
      </c>
      <c r="I1436" s="62">
        <f t="shared" si="206"/>
        <v>185</v>
      </c>
      <c r="J1436" s="15">
        <f t="shared" si="198"/>
        <v>0</v>
      </c>
      <c r="K1436" s="15">
        <f t="shared" si="205"/>
        <v>0</v>
      </c>
      <c r="L1436" s="58">
        <f>'Luxjacky Assumptions Monthly'!$M$8*'Luxjacky Original'!G1436</f>
        <v>0</v>
      </c>
      <c r="M1436" s="58">
        <f>'Luxjacky Assumptions Monthly'!$M$6*'Luxjacky Assumptions Monthly'!$M$8*'Luxjacky Original'!F1436</f>
        <v>1503.5</v>
      </c>
      <c r="N1436" s="58">
        <f t="shared" si="199"/>
        <v>1503.5</v>
      </c>
      <c r="O1436" s="58"/>
    </row>
    <row r="1437" spans="1:15" x14ac:dyDescent="0.3">
      <c r="A1437" s="60">
        <v>43805</v>
      </c>
      <c r="B1437" s="15">
        <f t="shared" si="200"/>
        <v>2019</v>
      </c>
      <c r="C1437" s="15">
        <f t="shared" si="201"/>
        <v>12</v>
      </c>
      <c r="D1437" s="15">
        <f t="shared" si="202"/>
        <v>6</v>
      </c>
      <c r="E1437" s="15">
        <f t="shared" si="203"/>
        <v>1</v>
      </c>
      <c r="F1437" s="15">
        <v>2849</v>
      </c>
      <c r="G1437" s="15">
        <v>0</v>
      </c>
      <c r="H1437" s="62">
        <f t="shared" si="204"/>
        <v>156.59269055938108</v>
      </c>
      <c r="I1437" s="62">
        <f t="shared" si="206"/>
        <v>158</v>
      </c>
      <c r="J1437" s="15">
        <f t="shared" ref="J1437:J1500" si="207">IF(G1437&gt;0,1,0)</f>
        <v>0</v>
      </c>
      <c r="K1437" s="15">
        <f t="shared" si="205"/>
        <v>0</v>
      </c>
      <c r="L1437" s="58">
        <f>'Luxjacky Assumptions Monthly'!$M$8*'Luxjacky Original'!G1437</f>
        <v>0</v>
      </c>
      <c r="M1437" s="58">
        <f>'Luxjacky Assumptions Monthly'!$M$6*'Luxjacky Assumptions Monthly'!$M$8*'Luxjacky Original'!F1437</f>
        <v>1424.5</v>
      </c>
      <c r="N1437" s="58">
        <f t="shared" ref="N1437:N1500" si="208">SUM(K1437:M1437)</f>
        <v>1424.5</v>
      </c>
      <c r="O1437" s="58"/>
    </row>
    <row r="1438" spans="1:15" x14ac:dyDescent="0.3">
      <c r="A1438" s="60">
        <v>43806</v>
      </c>
      <c r="B1438" s="15">
        <f t="shared" si="200"/>
        <v>2019</v>
      </c>
      <c r="C1438" s="15">
        <f t="shared" si="201"/>
        <v>12</v>
      </c>
      <c r="D1438" s="15">
        <f t="shared" si="202"/>
        <v>7</v>
      </c>
      <c r="E1438" s="15">
        <f t="shared" si="203"/>
        <v>1</v>
      </c>
      <c r="F1438" s="15">
        <v>2686</v>
      </c>
      <c r="G1438" s="15">
        <v>0</v>
      </c>
      <c r="H1438" s="62">
        <f t="shared" si="204"/>
        <v>118.67321214938073</v>
      </c>
      <c r="I1438" s="62">
        <f t="shared" si="206"/>
        <v>163</v>
      </c>
      <c r="J1438" s="15">
        <f t="shared" si="207"/>
        <v>0</v>
      </c>
      <c r="K1438" s="15">
        <f t="shared" si="205"/>
        <v>0</v>
      </c>
      <c r="L1438" s="58">
        <f>'Luxjacky Assumptions Monthly'!$M$8*'Luxjacky Original'!G1438</f>
        <v>0</v>
      </c>
      <c r="M1438" s="58">
        <f>'Luxjacky Assumptions Monthly'!$M$6*'Luxjacky Assumptions Monthly'!$M$8*'Luxjacky Original'!F1438</f>
        <v>1343</v>
      </c>
      <c r="N1438" s="58">
        <f t="shared" si="208"/>
        <v>1343</v>
      </c>
      <c r="O1438" s="58"/>
    </row>
    <row r="1439" spans="1:15" x14ac:dyDescent="0.3">
      <c r="A1439" s="60">
        <v>43807</v>
      </c>
      <c r="B1439" s="15">
        <f t="shared" si="200"/>
        <v>2019</v>
      </c>
      <c r="C1439" s="15">
        <f t="shared" si="201"/>
        <v>12</v>
      </c>
      <c r="D1439" s="15">
        <f t="shared" si="202"/>
        <v>1</v>
      </c>
      <c r="E1439" s="15">
        <f t="shared" si="203"/>
        <v>0</v>
      </c>
      <c r="F1439" s="15">
        <v>2561</v>
      </c>
      <c r="G1439" s="15">
        <v>0</v>
      </c>
      <c r="H1439" s="62">
        <f t="shared" si="204"/>
        <v>202.83709795470628</v>
      </c>
      <c r="I1439" s="62">
        <f t="shared" si="206"/>
        <v>125</v>
      </c>
      <c r="J1439" s="15">
        <f t="shared" si="207"/>
        <v>0</v>
      </c>
      <c r="K1439" s="15">
        <f t="shared" si="205"/>
        <v>0</v>
      </c>
      <c r="L1439" s="58">
        <f>'Luxjacky Assumptions Monthly'!$M$8*'Luxjacky Original'!G1439</f>
        <v>0</v>
      </c>
      <c r="M1439" s="58">
        <f>'Luxjacky Assumptions Monthly'!$M$6*'Luxjacky Assumptions Monthly'!$M$8*'Luxjacky Original'!F1439</f>
        <v>1280.5</v>
      </c>
      <c r="N1439" s="58">
        <f t="shared" si="208"/>
        <v>1280.5</v>
      </c>
      <c r="O1439" s="58"/>
    </row>
    <row r="1440" spans="1:15" x14ac:dyDescent="0.3">
      <c r="A1440" s="60">
        <v>43808</v>
      </c>
      <c r="B1440" s="15">
        <f t="shared" si="200"/>
        <v>2019</v>
      </c>
      <c r="C1440" s="15">
        <f t="shared" si="201"/>
        <v>12</v>
      </c>
      <c r="D1440" s="15">
        <f t="shared" si="202"/>
        <v>2</v>
      </c>
      <c r="E1440" s="15">
        <f t="shared" si="203"/>
        <v>0</v>
      </c>
      <c r="F1440" s="15">
        <v>2361</v>
      </c>
      <c r="G1440" s="15">
        <v>0</v>
      </c>
      <c r="H1440" s="62">
        <f t="shared" si="204"/>
        <v>207.45478019648263</v>
      </c>
      <c r="I1440" s="62">
        <f t="shared" si="206"/>
        <v>200</v>
      </c>
      <c r="J1440" s="15">
        <f t="shared" si="207"/>
        <v>0</v>
      </c>
      <c r="K1440" s="15">
        <f t="shared" si="205"/>
        <v>0</v>
      </c>
      <c r="L1440" s="58">
        <f>'Luxjacky Assumptions Monthly'!$M$8*'Luxjacky Original'!G1440</f>
        <v>0</v>
      </c>
      <c r="M1440" s="58">
        <f>'Luxjacky Assumptions Monthly'!$M$6*'Luxjacky Assumptions Monthly'!$M$8*'Luxjacky Original'!F1440</f>
        <v>1180.5</v>
      </c>
      <c r="N1440" s="58">
        <f t="shared" si="208"/>
        <v>1180.5</v>
      </c>
      <c r="O1440" s="58"/>
    </row>
    <row r="1441" spans="1:15" x14ac:dyDescent="0.3">
      <c r="A1441" s="60">
        <v>43809</v>
      </c>
      <c r="B1441" s="15">
        <f t="shared" si="200"/>
        <v>2019</v>
      </c>
      <c r="C1441" s="15">
        <f t="shared" si="201"/>
        <v>12</v>
      </c>
      <c r="D1441" s="15">
        <f t="shared" si="202"/>
        <v>3</v>
      </c>
      <c r="E1441" s="15">
        <f t="shared" si="203"/>
        <v>0</v>
      </c>
      <c r="F1441" s="15">
        <v>2147</v>
      </c>
      <c r="G1441" s="15">
        <v>0</v>
      </c>
      <c r="H1441" s="62">
        <f t="shared" si="204"/>
        <v>204.8441724817441</v>
      </c>
      <c r="I1441" s="62">
        <f t="shared" si="206"/>
        <v>214</v>
      </c>
      <c r="J1441" s="15">
        <f t="shared" si="207"/>
        <v>0</v>
      </c>
      <c r="K1441" s="15">
        <f t="shared" si="205"/>
        <v>0</v>
      </c>
      <c r="L1441" s="58">
        <f>'Luxjacky Assumptions Monthly'!$M$8*'Luxjacky Original'!G1441</f>
        <v>0</v>
      </c>
      <c r="M1441" s="58">
        <f>'Luxjacky Assumptions Monthly'!$M$6*'Luxjacky Assumptions Monthly'!$M$8*'Luxjacky Original'!F1441</f>
        <v>1073.5</v>
      </c>
      <c r="N1441" s="58">
        <f t="shared" si="208"/>
        <v>1073.5</v>
      </c>
      <c r="O1441" s="58"/>
    </row>
    <row r="1442" spans="1:15" x14ac:dyDescent="0.3">
      <c r="A1442" s="60">
        <v>43810</v>
      </c>
      <c r="B1442" s="15">
        <f t="shared" si="200"/>
        <v>2019</v>
      </c>
      <c r="C1442" s="15">
        <f t="shared" si="201"/>
        <v>12</v>
      </c>
      <c r="D1442" s="15">
        <f t="shared" si="202"/>
        <v>4</v>
      </c>
      <c r="E1442" s="15">
        <f t="shared" si="203"/>
        <v>0</v>
      </c>
      <c r="F1442" s="15">
        <v>8427</v>
      </c>
      <c r="G1442" s="15">
        <v>6478</v>
      </c>
      <c r="H1442" s="62">
        <f t="shared" si="204"/>
        <v>194.2156030691124</v>
      </c>
      <c r="I1442" s="62">
        <f t="shared" si="206"/>
        <v>198</v>
      </c>
      <c r="J1442" s="15">
        <f t="shared" si="207"/>
        <v>1</v>
      </c>
      <c r="K1442" s="15">
        <f t="shared" si="205"/>
        <v>4000</v>
      </c>
      <c r="L1442" s="58">
        <f>'Luxjacky Assumptions Monthly'!$M$8*'Luxjacky Original'!G1442</f>
        <v>64780</v>
      </c>
      <c r="M1442" s="58">
        <f>'Luxjacky Assumptions Monthly'!$M$6*'Luxjacky Assumptions Monthly'!$M$8*'Luxjacky Original'!F1442</f>
        <v>4213.5</v>
      </c>
      <c r="N1442" s="58">
        <f t="shared" si="208"/>
        <v>72993.5</v>
      </c>
      <c r="O1442" s="58"/>
    </row>
    <row r="1443" spans="1:15" x14ac:dyDescent="0.3">
      <c r="A1443" s="60">
        <v>43811</v>
      </c>
      <c r="B1443" s="15">
        <f t="shared" si="200"/>
        <v>2019</v>
      </c>
      <c r="C1443" s="15">
        <f t="shared" si="201"/>
        <v>12</v>
      </c>
      <c r="D1443" s="15">
        <f t="shared" si="202"/>
        <v>5</v>
      </c>
      <c r="E1443" s="15">
        <f t="shared" si="203"/>
        <v>0</v>
      </c>
      <c r="F1443" s="15">
        <v>8221</v>
      </c>
      <c r="G1443" s="15">
        <v>0</v>
      </c>
      <c r="H1443" s="62">
        <f t="shared" si="204"/>
        <v>174.96442657345509</v>
      </c>
      <c r="I1443" s="62">
        <f t="shared" si="206"/>
        <v>206</v>
      </c>
      <c r="J1443" s="15">
        <f t="shared" si="207"/>
        <v>0</v>
      </c>
      <c r="K1443" s="15">
        <f t="shared" si="205"/>
        <v>0</v>
      </c>
      <c r="L1443" s="58">
        <f>'Luxjacky Assumptions Monthly'!$M$8*'Luxjacky Original'!G1443</f>
        <v>0</v>
      </c>
      <c r="M1443" s="58">
        <f>'Luxjacky Assumptions Monthly'!$M$6*'Luxjacky Assumptions Monthly'!$M$8*'Luxjacky Original'!F1443</f>
        <v>4110.5</v>
      </c>
      <c r="N1443" s="58">
        <f t="shared" si="208"/>
        <v>4110.5</v>
      </c>
      <c r="O1443" s="58"/>
    </row>
    <row r="1444" spans="1:15" x14ac:dyDescent="0.3">
      <c r="A1444" s="60">
        <v>43812</v>
      </c>
      <c r="B1444" s="15">
        <f t="shared" si="200"/>
        <v>2019</v>
      </c>
      <c r="C1444" s="15">
        <f t="shared" si="201"/>
        <v>12</v>
      </c>
      <c r="D1444" s="15">
        <f t="shared" si="202"/>
        <v>6</v>
      </c>
      <c r="E1444" s="15">
        <f t="shared" si="203"/>
        <v>1</v>
      </c>
      <c r="F1444" s="15">
        <v>8033</v>
      </c>
      <c r="G1444" s="15">
        <v>0</v>
      </c>
      <c r="H1444" s="62">
        <f t="shared" si="204"/>
        <v>156.59269055938108</v>
      </c>
      <c r="I1444" s="62">
        <f t="shared" si="206"/>
        <v>188</v>
      </c>
      <c r="J1444" s="15">
        <f t="shared" si="207"/>
        <v>0</v>
      </c>
      <c r="K1444" s="15">
        <f t="shared" si="205"/>
        <v>0</v>
      </c>
      <c r="L1444" s="58">
        <f>'Luxjacky Assumptions Monthly'!$M$8*'Luxjacky Original'!G1444</f>
        <v>0</v>
      </c>
      <c r="M1444" s="58">
        <f>'Luxjacky Assumptions Monthly'!$M$6*'Luxjacky Assumptions Monthly'!$M$8*'Luxjacky Original'!F1444</f>
        <v>4016.5</v>
      </c>
      <c r="N1444" s="58">
        <f t="shared" si="208"/>
        <v>4016.5</v>
      </c>
      <c r="O1444" s="58"/>
    </row>
    <row r="1445" spans="1:15" x14ac:dyDescent="0.3">
      <c r="A1445" s="60">
        <v>43813</v>
      </c>
      <c r="B1445" s="15">
        <f t="shared" si="200"/>
        <v>2019</v>
      </c>
      <c r="C1445" s="15">
        <f t="shared" si="201"/>
        <v>12</v>
      </c>
      <c r="D1445" s="15">
        <f t="shared" si="202"/>
        <v>7</v>
      </c>
      <c r="E1445" s="15">
        <f t="shared" si="203"/>
        <v>1</v>
      </c>
      <c r="F1445" s="15">
        <v>7889</v>
      </c>
      <c r="G1445" s="15">
        <v>0</v>
      </c>
      <c r="H1445" s="62">
        <f t="shared" si="204"/>
        <v>118.67321214938073</v>
      </c>
      <c r="I1445" s="62">
        <f t="shared" si="206"/>
        <v>144</v>
      </c>
      <c r="J1445" s="15">
        <f t="shared" si="207"/>
        <v>0</v>
      </c>
      <c r="K1445" s="15">
        <f t="shared" si="205"/>
        <v>0</v>
      </c>
      <c r="L1445" s="58">
        <f>'Luxjacky Assumptions Monthly'!$M$8*'Luxjacky Original'!G1445</f>
        <v>0</v>
      </c>
      <c r="M1445" s="58">
        <f>'Luxjacky Assumptions Monthly'!$M$6*'Luxjacky Assumptions Monthly'!$M$8*'Luxjacky Original'!F1445</f>
        <v>3944.5</v>
      </c>
      <c r="N1445" s="58">
        <f t="shared" si="208"/>
        <v>3944.5</v>
      </c>
      <c r="O1445" s="58"/>
    </row>
    <row r="1446" spans="1:15" x14ac:dyDescent="0.3">
      <c r="A1446" s="60">
        <v>43814</v>
      </c>
      <c r="B1446" s="15">
        <f t="shared" si="200"/>
        <v>2019</v>
      </c>
      <c r="C1446" s="15">
        <f t="shared" si="201"/>
        <v>12</v>
      </c>
      <c r="D1446" s="15">
        <f t="shared" si="202"/>
        <v>1</v>
      </c>
      <c r="E1446" s="15">
        <f t="shared" si="203"/>
        <v>0</v>
      </c>
      <c r="F1446" s="15">
        <v>7762</v>
      </c>
      <c r="G1446" s="15">
        <v>0</v>
      </c>
      <c r="H1446" s="62">
        <f t="shared" si="204"/>
        <v>202.83709795470628</v>
      </c>
      <c r="I1446" s="62">
        <f t="shared" si="206"/>
        <v>127</v>
      </c>
      <c r="J1446" s="15">
        <f t="shared" si="207"/>
        <v>0</v>
      </c>
      <c r="K1446" s="15">
        <f t="shared" si="205"/>
        <v>0</v>
      </c>
      <c r="L1446" s="58">
        <f>'Luxjacky Assumptions Monthly'!$M$8*'Luxjacky Original'!G1446</f>
        <v>0</v>
      </c>
      <c r="M1446" s="58">
        <f>'Luxjacky Assumptions Monthly'!$M$6*'Luxjacky Assumptions Monthly'!$M$8*'Luxjacky Original'!F1446</f>
        <v>3881</v>
      </c>
      <c r="N1446" s="58">
        <f t="shared" si="208"/>
        <v>3881</v>
      </c>
      <c r="O1446" s="58"/>
    </row>
    <row r="1447" spans="1:15" x14ac:dyDescent="0.3">
      <c r="A1447" s="60">
        <v>43815</v>
      </c>
      <c r="B1447" s="15">
        <f t="shared" si="200"/>
        <v>2019</v>
      </c>
      <c r="C1447" s="15">
        <f t="shared" si="201"/>
        <v>12</v>
      </c>
      <c r="D1447" s="15">
        <f t="shared" si="202"/>
        <v>2</v>
      </c>
      <c r="E1447" s="15">
        <f t="shared" si="203"/>
        <v>0</v>
      </c>
      <c r="F1447" s="15">
        <v>7550</v>
      </c>
      <c r="G1447" s="15">
        <v>0</v>
      </c>
      <c r="H1447" s="62">
        <f t="shared" si="204"/>
        <v>207.45478019648263</v>
      </c>
      <c r="I1447" s="62">
        <f t="shared" si="206"/>
        <v>212</v>
      </c>
      <c r="J1447" s="15">
        <f t="shared" si="207"/>
        <v>0</v>
      </c>
      <c r="K1447" s="15">
        <f t="shared" si="205"/>
        <v>0</v>
      </c>
      <c r="L1447" s="58">
        <f>'Luxjacky Assumptions Monthly'!$M$8*'Luxjacky Original'!G1447</f>
        <v>0</v>
      </c>
      <c r="M1447" s="58">
        <f>'Luxjacky Assumptions Monthly'!$M$6*'Luxjacky Assumptions Monthly'!$M$8*'Luxjacky Original'!F1447</f>
        <v>3775</v>
      </c>
      <c r="N1447" s="58">
        <f t="shared" si="208"/>
        <v>3775</v>
      </c>
      <c r="O1447" s="58"/>
    </row>
    <row r="1448" spans="1:15" x14ac:dyDescent="0.3">
      <c r="A1448" s="60">
        <v>43816</v>
      </c>
      <c r="B1448" s="15">
        <f t="shared" si="200"/>
        <v>2019</v>
      </c>
      <c r="C1448" s="15">
        <f t="shared" si="201"/>
        <v>12</v>
      </c>
      <c r="D1448" s="15">
        <f t="shared" si="202"/>
        <v>3</v>
      </c>
      <c r="E1448" s="15">
        <f t="shared" si="203"/>
        <v>0</v>
      </c>
      <c r="F1448" s="15">
        <v>7340</v>
      </c>
      <c r="G1448" s="15">
        <v>0</v>
      </c>
      <c r="H1448" s="62">
        <f t="shared" si="204"/>
        <v>204.8441724817441</v>
      </c>
      <c r="I1448" s="62">
        <f t="shared" si="206"/>
        <v>210</v>
      </c>
      <c r="J1448" s="15">
        <f t="shared" si="207"/>
        <v>0</v>
      </c>
      <c r="K1448" s="15">
        <f t="shared" si="205"/>
        <v>0</v>
      </c>
      <c r="L1448" s="58">
        <f>'Luxjacky Assumptions Monthly'!$M$8*'Luxjacky Original'!G1448</f>
        <v>0</v>
      </c>
      <c r="M1448" s="58">
        <f>'Luxjacky Assumptions Monthly'!$M$6*'Luxjacky Assumptions Monthly'!$M$8*'Luxjacky Original'!F1448</f>
        <v>3670</v>
      </c>
      <c r="N1448" s="58">
        <f t="shared" si="208"/>
        <v>3670</v>
      </c>
      <c r="O1448" s="58"/>
    </row>
    <row r="1449" spans="1:15" x14ac:dyDescent="0.3">
      <c r="A1449" s="60">
        <v>43817</v>
      </c>
      <c r="B1449" s="15">
        <f t="shared" si="200"/>
        <v>2019</v>
      </c>
      <c r="C1449" s="15">
        <f t="shared" si="201"/>
        <v>12</v>
      </c>
      <c r="D1449" s="15">
        <f t="shared" si="202"/>
        <v>4</v>
      </c>
      <c r="E1449" s="15">
        <f t="shared" si="203"/>
        <v>0</v>
      </c>
      <c r="F1449" s="15">
        <v>7127</v>
      </c>
      <c r="G1449" s="15">
        <v>0</v>
      </c>
      <c r="H1449" s="62">
        <f t="shared" si="204"/>
        <v>194.2156030691124</v>
      </c>
      <c r="I1449" s="62">
        <f t="shared" si="206"/>
        <v>213</v>
      </c>
      <c r="J1449" s="15">
        <f t="shared" si="207"/>
        <v>0</v>
      </c>
      <c r="K1449" s="15">
        <f t="shared" si="205"/>
        <v>0</v>
      </c>
      <c r="L1449" s="58">
        <f>'Luxjacky Assumptions Monthly'!$M$8*'Luxjacky Original'!G1449</f>
        <v>0</v>
      </c>
      <c r="M1449" s="58">
        <f>'Luxjacky Assumptions Monthly'!$M$6*'Luxjacky Assumptions Monthly'!$M$8*'Luxjacky Original'!F1449</f>
        <v>3563.5</v>
      </c>
      <c r="N1449" s="58">
        <f t="shared" si="208"/>
        <v>3563.5</v>
      </c>
      <c r="O1449" s="58"/>
    </row>
    <row r="1450" spans="1:15" x14ac:dyDescent="0.3">
      <c r="A1450" s="60">
        <v>43818</v>
      </c>
      <c r="B1450" s="15">
        <f t="shared" si="200"/>
        <v>2019</v>
      </c>
      <c r="C1450" s="15">
        <f t="shared" si="201"/>
        <v>12</v>
      </c>
      <c r="D1450" s="15">
        <f t="shared" si="202"/>
        <v>5</v>
      </c>
      <c r="E1450" s="15">
        <f t="shared" si="203"/>
        <v>0</v>
      </c>
      <c r="F1450" s="15">
        <v>6935</v>
      </c>
      <c r="G1450" s="15">
        <v>0</v>
      </c>
      <c r="H1450" s="62">
        <f t="shared" si="204"/>
        <v>174.96442657345509</v>
      </c>
      <c r="I1450" s="62">
        <f t="shared" si="206"/>
        <v>192</v>
      </c>
      <c r="J1450" s="15">
        <f t="shared" si="207"/>
        <v>0</v>
      </c>
      <c r="K1450" s="15">
        <f t="shared" si="205"/>
        <v>0</v>
      </c>
      <c r="L1450" s="58">
        <f>'Luxjacky Assumptions Monthly'!$M$8*'Luxjacky Original'!G1450</f>
        <v>0</v>
      </c>
      <c r="M1450" s="58">
        <f>'Luxjacky Assumptions Monthly'!$M$6*'Luxjacky Assumptions Monthly'!$M$8*'Luxjacky Original'!F1450</f>
        <v>3467.5</v>
      </c>
      <c r="N1450" s="58">
        <f t="shared" si="208"/>
        <v>3467.5</v>
      </c>
      <c r="O1450" s="58"/>
    </row>
    <row r="1451" spans="1:15" x14ac:dyDescent="0.3">
      <c r="A1451" s="60">
        <v>43819</v>
      </c>
      <c r="B1451" s="15">
        <f t="shared" si="200"/>
        <v>2019</v>
      </c>
      <c r="C1451" s="15">
        <f t="shared" si="201"/>
        <v>12</v>
      </c>
      <c r="D1451" s="15">
        <f t="shared" si="202"/>
        <v>6</v>
      </c>
      <c r="E1451" s="15">
        <f t="shared" si="203"/>
        <v>1</v>
      </c>
      <c r="F1451" s="15">
        <v>6772</v>
      </c>
      <c r="G1451" s="15">
        <v>0</v>
      </c>
      <c r="H1451" s="62">
        <f t="shared" si="204"/>
        <v>156.59269055938108</v>
      </c>
      <c r="I1451" s="62">
        <f t="shared" si="206"/>
        <v>163</v>
      </c>
      <c r="J1451" s="15">
        <f t="shared" si="207"/>
        <v>0</v>
      </c>
      <c r="K1451" s="15">
        <f t="shared" si="205"/>
        <v>0</v>
      </c>
      <c r="L1451" s="58">
        <f>'Luxjacky Assumptions Monthly'!$M$8*'Luxjacky Original'!G1451</f>
        <v>0</v>
      </c>
      <c r="M1451" s="58">
        <f>'Luxjacky Assumptions Monthly'!$M$6*'Luxjacky Assumptions Monthly'!$M$8*'Luxjacky Original'!F1451</f>
        <v>3386</v>
      </c>
      <c r="N1451" s="58">
        <f t="shared" si="208"/>
        <v>3386</v>
      </c>
      <c r="O1451" s="58"/>
    </row>
    <row r="1452" spans="1:15" x14ac:dyDescent="0.3">
      <c r="A1452" s="60">
        <v>43820</v>
      </c>
      <c r="B1452" s="15">
        <f t="shared" si="200"/>
        <v>2019</v>
      </c>
      <c r="C1452" s="15">
        <f t="shared" si="201"/>
        <v>12</v>
      </c>
      <c r="D1452" s="15">
        <f t="shared" si="202"/>
        <v>7</v>
      </c>
      <c r="E1452" s="15">
        <f t="shared" si="203"/>
        <v>1</v>
      </c>
      <c r="F1452" s="15">
        <v>6617</v>
      </c>
      <c r="G1452" s="15">
        <v>0</v>
      </c>
      <c r="H1452" s="62">
        <f t="shared" si="204"/>
        <v>118.67321214938073</v>
      </c>
      <c r="I1452" s="62">
        <f t="shared" si="206"/>
        <v>155</v>
      </c>
      <c r="J1452" s="15">
        <f t="shared" si="207"/>
        <v>0</v>
      </c>
      <c r="K1452" s="15">
        <f t="shared" si="205"/>
        <v>0</v>
      </c>
      <c r="L1452" s="58">
        <f>'Luxjacky Assumptions Monthly'!$M$8*'Luxjacky Original'!G1452</f>
        <v>0</v>
      </c>
      <c r="M1452" s="58">
        <f>'Luxjacky Assumptions Monthly'!$M$6*'Luxjacky Assumptions Monthly'!$M$8*'Luxjacky Original'!F1452</f>
        <v>3308.5</v>
      </c>
      <c r="N1452" s="58">
        <f t="shared" si="208"/>
        <v>3308.5</v>
      </c>
      <c r="O1452" s="58"/>
    </row>
    <row r="1453" spans="1:15" x14ac:dyDescent="0.3">
      <c r="A1453" s="60">
        <v>43821</v>
      </c>
      <c r="B1453" s="15">
        <f t="shared" si="200"/>
        <v>2019</v>
      </c>
      <c r="C1453" s="15">
        <f t="shared" si="201"/>
        <v>12</v>
      </c>
      <c r="D1453" s="15">
        <f t="shared" si="202"/>
        <v>1</v>
      </c>
      <c r="E1453" s="15">
        <f t="shared" si="203"/>
        <v>0</v>
      </c>
      <c r="F1453" s="15">
        <v>6489</v>
      </c>
      <c r="G1453" s="15">
        <v>0</v>
      </c>
      <c r="H1453" s="62">
        <f t="shared" si="204"/>
        <v>202.83709795470628</v>
      </c>
      <c r="I1453" s="62">
        <f t="shared" si="206"/>
        <v>128</v>
      </c>
      <c r="J1453" s="15">
        <f t="shared" si="207"/>
        <v>0</v>
      </c>
      <c r="K1453" s="15">
        <f t="shared" si="205"/>
        <v>0</v>
      </c>
      <c r="L1453" s="58">
        <f>'Luxjacky Assumptions Monthly'!$M$8*'Luxjacky Original'!G1453</f>
        <v>0</v>
      </c>
      <c r="M1453" s="58">
        <f>'Luxjacky Assumptions Monthly'!$M$6*'Luxjacky Assumptions Monthly'!$M$8*'Luxjacky Original'!F1453</f>
        <v>3244.5</v>
      </c>
      <c r="N1453" s="58">
        <f t="shared" si="208"/>
        <v>3244.5</v>
      </c>
      <c r="O1453" s="58"/>
    </row>
    <row r="1454" spans="1:15" x14ac:dyDescent="0.3">
      <c r="A1454" s="60">
        <v>43822</v>
      </c>
      <c r="B1454" s="15">
        <f t="shared" si="200"/>
        <v>2019</v>
      </c>
      <c r="C1454" s="15">
        <f t="shared" si="201"/>
        <v>12</v>
      </c>
      <c r="D1454" s="15">
        <f t="shared" si="202"/>
        <v>2</v>
      </c>
      <c r="E1454" s="15">
        <f t="shared" si="203"/>
        <v>0</v>
      </c>
      <c r="F1454" s="15">
        <v>6285</v>
      </c>
      <c r="G1454" s="15">
        <v>0</v>
      </c>
      <c r="H1454" s="62">
        <f t="shared" si="204"/>
        <v>207.45478019648263</v>
      </c>
      <c r="I1454" s="62">
        <f t="shared" si="206"/>
        <v>204</v>
      </c>
      <c r="J1454" s="15">
        <f t="shared" si="207"/>
        <v>0</v>
      </c>
      <c r="K1454" s="15">
        <f t="shared" si="205"/>
        <v>0</v>
      </c>
      <c r="L1454" s="58">
        <f>'Luxjacky Assumptions Monthly'!$M$8*'Luxjacky Original'!G1454</f>
        <v>0</v>
      </c>
      <c r="M1454" s="58">
        <f>'Luxjacky Assumptions Monthly'!$M$6*'Luxjacky Assumptions Monthly'!$M$8*'Luxjacky Original'!F1454</f>
        <v>3142.5</v>
      </c>
      <c r="N1454" s="58">
        <f t="shared" si="208"/>
        <v>3142.5</v>
      </c>
      <c r="O1454" s="58"/>
    </row>
    <row r="1455" spans="1:15" x14ac:dyDescent="0.3">
      <c r="A1455" s="60">
        <v>43823</v>
      </c>
      <c r="B1455" s="15">
        <f t="shared" si="200"/>
        <v>2019</v>
      </c>
      <c r="C1455" s="15">
        <f t="shared" si="201"/>
        <v>12</v>
      </c>
      <c r="D1455" s="15">
        <f t="shared" si="202"/>
        <v>3</v>
      </c>
      <c r="E1455" s="15">
        <f t="shared" si="203"/>
        <v>0</v>
      </c>
      <c r="F1455" s="15">
        <v>6088</v>
      </c>
      <c r="G1455" s="15">
        <v>0</v>
      </c>
      <c r="H1455" s="62">
        <f t="shared" si="204"/>
        <v>204.8441724817441</v>
      </c>
      <c r="I1455" s="62">
        <f t="shared" si="206"/>
        <v>197</v>
      </c>
      <c r="J1455" s="15">
        <f t="shared" si="207"/>
        <v>0</v>
      </c>
      <c r="K1455" s="15">
        <f t="shared" si="205"/>
        <v>0</v>
      </c>
      <c r="L1455" s="58">
        <f>'Luxjacky Assumptions Monthly'!$M$8*'Luxjacky Original'!G1455</f>
        <v>0</v>
      </c>
      <c r="M1455" s="58">
        <f>'Luxjacky Assumptions Monthly'!$M$6*'Luxjacky Assumptions Monthly'!$M$8*'Luxjacky Original'!F1455</f>
        <v>3044</v>
      </c>
      <c r="N1455" s="58">
        <f t="shared" si="208"/>
        <v>3044</v>
      </c>
      <c r="O1455" s="58"/>
    </row>
    <row r="1456" spans="1:15" x14ac:dyDescent="0.3">
      <c r="A1456" s="60">
        <v>43824</v>
      </c>
      <c r="B1456" s="15">
        <f t="shared" si="200"/>
        <v>2019</v>
      </c>
      <c r="C1456" s="15">
        <f t="shared" si="201"/>
        <v>12</v>
      </c>
      <c r="D1456" s="15">
        <f t="shared" si="202"/>
        <v>4</v>
      </c>
      <c r="E1456" s="15">
        <f t="shared" si="203"/>
        <v>0</v>
      </c>
      <c r="F1456" s="15">
        <v>5874</v>
      </c>
      <c r="G1456" s="15">
        <v>0</v>
      </c>
      <c r="H1456" s="62">
        <f t="shared" si="204"/>
        <v>194.2156030691124</v>
      </c>
      <c r="I1456" s="62">
        <f t="shared" si="206"/>
        <v>214</v>
      </c>
      <c r="J1456" s="15">
        <f t="shared" si="207"/>
        <v>0</v>
      </c>
      <c r="K1456" s="15">
        <f t="shared" si="205"/>
        <v>0</v>
      </c>
      <c r="L1456" s="58">
        <f>'Luxjacky Assumptions Monthly'!$M$8*'Luxjacky Original'!G1456</f>
        <v>0</v>
      </c>
      <c r="M1456" s="58">
        <f>'Luxjacky Assumptions Monthly'!$M$6*'Luxjacky Assumptions Monthly'!$M$8*'Luxjacky Original'!F1456</f>
        <v>2937</v>
      </c>
      <c r="N1456" s="58">
        <f t="shared" si="208"/>
        <v>2937</v>
      </c>
      <c r="O1456" s="58"/>
    </row>
    <row r="1457" spans="1:15" x14ac:dyDescent="0.3">
      <c r="A1457" s="60">
        <v>43825</v>
      </c>
      <c r="B1457" s="15">
        <f t="shared" si="200"/>
        <v>2019</v>
      </c>
      <c r="C1457" s="15">
        <f t="shared" si="201"/>
        <v>12</v>
      </c>
      <c r="D1457" s="15">
        <f t="shared" si="202"/>
        <v>5</v>
      </c>
      <c r="E1457" s="15">
        <f t="shared" si="203"/>
        <v>0</v>
      </c>
      <c r="F1457" s="15">
        <v>5674</v>
      </c>
      <c r="G1457" s="15">
        <v>0</v>
      </c>
      <c r="H1457" s="62">
        <f t="shared" si="204"/>
        <v>174.96442657345509</v>
      </c>
      <c r="I1457" s="62">
        <f t="shared" si="206"/>
        <v>200</v>
      </c>
      <c r="J1457" s="15">
        <f t="shared" si="207"/>
        <v>0</v>
      </c>
      <c r="K1457" s="15">
        <f t="shared" si="205"/>
        <v>0</v>
      </c>
      <c r="L1457" s="58">
        <f>'Luxjacky Assumptions Monthly'!$M$8*'Luxjacky Original'!G1457</f>
        <v>0</v>
      </c>
      <c r="M1457" s="58">
        <f>'Luxjacky Assumptions Monthly'!$M$6*'Luxjacky Assumptions Monthly'!$M$8*'Luxjacky Original'!F1457</f>
        <v>2837</v>
      </c>
      <c r="N1457" s="58">
        <f t="shared" si="208"/>
        <v>2837</v>
      </c>
      <c r="O1457" s="58"/>
    </row>
    <row r="1458" spans="1:15" x14ac:dyDescent="0.3">
      <c r="A1458" s="60">
        <v>43826</v>
      </c>
      <c r="B1458" s="15">
        <f t="shared" si="200"/>
        <v>2019</v>
      </c>
      <c r="C1458" s="15">
        <f t="shared" si="201"/>
        <v>12</v>
      </c>
      <c r="D1458" s="15">
        <f t="shared" si="202"/>
        <v>6</v>
      </c>
      <c r="E1458" s="15">
        <f t="shared" si="203"/>
        <v>1</v>
      </c>
      <c r="F1458" s="15">
        <v>5498</v>
      </c>
      <c r="G1458" s="15">
        <v>0</v>
      </c>
      <c r="H1458" s="62">
        <f t="shared" si="204"/>
        <v>156.59269055938108</v>
      </c>
      <c r="I1458" s="62">
        <f t="shared" si="206"/>
        <v>176</v>
      </c>
      <c r="J1458" s="15">
        <f t="shared" si="207"/>
        <v>0</v>
      </c>
      <c r="K1458" s="15">
        <f t="shared" si="205"/>
        <v>0</v>
      </c>
      <c r="L1458" s="58">
        <f>'Luxjacky Assumptions Monthly'!$M$8*'Luxjacky Original'!G1458</f>
        <v>0</v>
      </c>
      <c r="M1458" s="58">
        <f>'Luxjacky Assumptions Monthly'!$M$6*'Luxjacky Assumptions Monthly'!$M$8*'Luxjacky Original'!F1458</f>
        <v>2749</v>
      </c>
      <c r="N1458" s="58">
        <f t="shared" si="208"/>
        <v>2749</v>
      </c>
      <c r="O1458" s="58"/>
    </row>
    <row r="1459" spans="1:15" x14ac:dyDescent="0.3">
      <c r="A1459" s="60">
        <v>43827</v>
      </c>
      <c r="B1459" s="15">
        <f t="shared" si="200"/>
        <v>2019</v>
      </c>
      <c r="C1459" s="15">
        <f t="shared" si="201"/>
        <v>12</v>
      </c>
      <c r="D1459" s="15">
        <f t="shared" si="202"/>
        <v>7</v>
      </c>
      <c r="E1459" s="15">
        <f t="shared" si="203"/>
        <v>1</v>
      </c>
      <c r="F1459" s="15">
        <v>5359</v>
      </c>
      <c r="G1459" s="15">
        <v>0</v>
      </c>
      <c r="H1459" s="62">
        <f t="shared" si="204"/>
        <v>118.67321214938073</v>
      </c>
      <c r="I1459" s="62">
        <f t="shared" si="206"/>
        <v>139</v>
      </c>
      <c r="J1459" s="15">
        <f t="shared" si="207"/>
        <v>0</v>
      </c>
      <c r="K1459" s="15">
        <f t="shared" si="205"/>
        <v>0</v>
      </c>
      <c r="L1459" s="58">
        <f>'Luxjacky Assumptions Monthly'!$M$8*'Luxjacky Original'!G1459</f>
        <v>0</v>
      </c>
      <c r="M1459" s="58">
        <f>'Luxjacky Assumptions Monthly'!$M$6*'Luxjacky Assumptions Monthly'!$M$8*'Luxjacky Original'!F1459</f>
        <v>2679.5</v>
      </c>
      <c r="N1459" s="58">
        <f t="shared" si="208"/>
        <v>2679.5</v>
      </c>
      <c r="O1459" s="58"/>
    </row>
    <row r="1460" spans="1:15" x14ac:dyDescent="0.3">
      <c r="A1460" s="60">
        <v>43828</v>
      </c>
      <c r="B1460" s="15">
        <f t="shared" si="200"/>
        <v>2019</v>
      </c>
      <c r="C1460" s="15">
        <f t="shared" si="201"/>
        <v>12</v>
      </c>
      <c r="D1460" s="15">
        <f t="shared" si="202"/>
        <v>1</v>
      </c>
      <c r="E1460" s="15">
        <f t="shared" si="203"/>
        <v>0</v>
      </c>
      <c r="F1460" s="15">
        <v>5239</v>
      </c>
      <c r="G1460" s="15">
        <v>0</v>
      </c>
      <c r="H1460" s="62">
        <f t="shared" si="204"/>
        <v>202.83709795470628</v>
      </c>
      <c r="I1460" s="62">
        <f t="shared" si="206"/>
        <v>120</v>
      </c>
      <c r="J1460" s="15">
        <f t="shared" si="207"/>
        <v>0</v>
      </c>
      <c r="K1460" s="15">
        <f t="shared" si="205"/>
        <v>0</v>
      </c>
      <c r="L1460" s="58">
        <f>'Luxjacky Assumptions Monthly'!$M$8*'Luxjacky Original'!G1460</f>
        <v>0</v>
      </c>
      <c r="M1460" s="58">
        <f>'Luxjacky Assumptions Monthly'!$M$6*'Luxjacky Assumptions Monthly'!$M$8*'Luxjacky Original'!F1460</f>
        <v>2619.5</v>
      </c>
      <c r="N1460" s="58">
        <f t="shared" si="208"/>
        <v>2619.5</v>
      </c>
      <c r="O1460" s="58"/>
    </row>
    <row r="1461" spans="1:15" x14ac:dyDescent="0.3">
      <c r="A1461" s="60">
        <v>43829</v>
      </c>
      <c r="B1461" s="15">
        <f t="shared" si="200"/>
        <v>2019</v>
      </c>
      <c r="C1461" s="15">
        <f t="shared" si="201"/>
        <v>12</v>
      </c>
      <c r="D1461" s="15">
        <f t="shared" si="202"/>
        <v>2</v>
      </c>
      <c r="E1461" s="15">
        <f t="shared" si="203"/>
        <v>0</v>
      </c>
      <c r="F1461" s="15">
        <v>5035</v>
      </c>
      <c r="G1461" s="15">
        <v>0</v>
      </c>
      <c r="H1461" s="62">
        <f t="shared" si="204"/>
        <v>207.45478019648263</v>
      </c>
      <c r="I1461" s="62">
        <f t="shared" si="206"/>
        <v>204</v>
      </c>
      <c r="J1461" s="15">
        <f t="shared" si="207"/>
        <v>0</v>
      </c>
      <c r="K1461" s="15">
        <f t="shared" si="205"/>
        <v>0</v>
      </c>
      <c r="L1461" s="58">
        <f>'Luxjacky Assumptions Monthly'!$M$8*'Luxjacky Original'!G1461</f>
        <v>0</v>
      </c>
      <c r="M1461" s="58">
        <f>'Luxjacky Assumptions Monthly'!$M$6*'Luxjacky Assumptions Monthly'!$M$8*'Luxjacky Original'!F1461</f>
        <v>2517.5</v>
      </c>
      <c r="N1461" s="58">
        <f t="shared" si="208"/>
        <v>2517.5</v>
      </c>
      <c r="O1461" s="58"/>
    </row>
    <row r="1462" spans="1:15" x14ac:dyDescent="0.3">
      <c r="A1462" s="60">
        <v>43830</v>
      </c>
      <c r="B1462" s="15">
        <f t="shared" si="200"/>
        <v>2019</v>
      </c>
      <c r="C1462" s="15">
        <f t="shared" si="201"/>
        <v>12</v>
      </c>
      <c r="D1462" s="15">
        <f t="shared" si="202"/>
        <v>3</v>
      </c>
      <c r="E1462" s="15">
        <f t="shared" si="203"/>
        <v>0</v>
      </c>
      <c r="F1462" s="15">
        <v>4819</v>
      </c>
      <c r="G1462" s="15">
        <v>0</v>
      </c>
      <c r="H1462" s="62">
        <f t="shared" si="204"/>
        <v>204.8441724817441</v>
      </c>
      <c r="I1462" s="62">
        <f t="shared" si="206"/>
        <v>216</v>
      </c>
      <c r="J1462" s="15">
        <f t="shared" si="207"/>
        <v>0</v>
      </c>
      <c r="K1462" s="15">
        <f t="shared" si="205"/>
        <v>0</v>
      </c>
      <c r="L1462" s="58">
        <f>'Luxjacky Assumptions Monthly'!$M$8*'Luxjacky Original'!G1462</f>
        <v>0</v>
      </c>
      <c r="M1462" s="58">
        <f>'Luxjacky Assumptions Monthly'!$M$6*'Luxjacky Assumptions Monthly'!$M$8*'Luxjacky Original'!F1462</f>
        <v>2409.5</v>
      </c>
      <c r="N1462" s="58">
        <f t="shared" si="208"/>
        <v>2409.5</v>
      </c>
      <c r="O1462" s="58"/>
    </row>
    <row r="1463" spans="1:15" x14ac:dyDescent="0.3">
      <c r="A1463" s="60">
        <v>43831</v>
      </c>
      <c r="B1463" s="15">
        <f t="shared" si="200"/>
        <v>2020</v>
      </c>
      <c r="C1463" s="15">
        <f t="shared" si="201"/>
        <v>1</v>
      </c>
      <c r="D1463" s="15">
        <f t="shared" si="202"/>
        <v>4</v>
      </c>
      <c r="E1463" s="15">
        <f t="shared" si="203"/>
        <v>0</v>
      </c>
      <c r="F1463" s="15">
        <v>4619</v>
      </c>
      <c r="G1463" s="15">
        <v>0</v>
      </c>
      <c r="H1463" s="62">
        <f t="shared" si="204"/>
        <v>186.97850511440615</v>
      </c>
      <c r="I1463" s="62">
        <f t="shared" si="206"/>
        <v>200</v>
      </c>
      <c r="J1463" s="15">
        <f t="shared" si="207"/>
        <v>0</v>
      </c>
      <c r="K1463" s="15">
        <f t="shared" si="205"/>
        <v>0</v>
      </c>
      <c r="L1463" s="58">
        <f>'Luxjacky Assumptions Monthly'!$M$8*'Luxjacky Original'!G1463</f>
        <v>0</v>
      </c>
      <c r="M1463" s="58">
        <f>'Luxjacky Assumptions Monthly'!$M$6*'Luxjacky Assumptions Monthly'!$M$8*'Luxjacky Original'!F1463</f>
        <v>2309.5</v>
      </c>
      <c r="N1463" s="58">
        <f t="shared" si="208"/>
        <v>2309.5</v>
      </c>
      <c r="O1463" s="58"/>
    </row>
    <row r="1464" spans="1:15" x14ac:dyDescent="0.3">
      <c r="A1464" s="60">
        <v>43832</v>
      </c>
      <c r="B1464" s="15">
        <f t="shared" si="200"/>
        <v>2020</v>
      </c>
      <c r="C1464" s="15">
        <f t="shared" si="201"/>
        <v>1</v>
      </c>
      <c r="D1464" s="15">
        <f t="shared" si="202"/>
        <v>5</v>
      </c>
      <c r="E1464" s="15">
        <f t="shared" si="203"/>
        <v>0</v>
      </c>
      <c r="F1464" s="15">
        <v>4438</v>
      </c>
      <c r="G1464" s="15">
        <v>0</v>
      </c>
      <c r="H1464" s="62">
        <f t="shared" si="204"/>
        <v>167.7273286187488</v>
      </c>
      <c r="I1464" s="62">
        <f t="shared" si="206"/>
        <v>181</v>
      </c>
      <c r="J1464" s="15">
        <f t="shared" si="207"/>
        <v>0</v>
      </c>
      <c r="K1464" s="15">
        <f t="shared" si="205"/>
        <v>0</v>
      </c>
      <c r="L1464" s="58">
        <f>'Luxjacky Assumptions Monthly'!$M$8*'Luxjacky Original'!G1464</f>
        <v>0</v>
      </c>
      <c r="M1464" s="58">
        <f>'Luxjacky Assumptions Monthly'!$M$6*'Luxjacky Assumptions Monthly'!$M$8*'Luxjacky Original'!F1464</f>
        <v>2219</v>
      </c>
      <c r="N1464" s="58">
        <f t="shared" si="208"/>
        <v>2219</v>
      </c>
      <c r="O1464" s="58"/>
    </row>
    <row r="1465" spans="1:15" x14ac:dyDescent="0.3">
      <c r="A1465" s="60">
        <v>43833</v>
      </c>
      <c r="B1465" s="15">
        <f t="shared" si="200"/>
        <v>2020</v>
      </c>
      <c r="C1465" s="15">
        <f t="shared" si="201"/>
        <v>1</v>
      </c>
      <c r="D1465" s="15">
        <f t="shared" si="202"/>
        <v>6</v>
      </c>
      <c r="E1465" s="15">
        <f t="shared" si="203"/>
        <v>1</v>
      </c>
      <c r="F1465" s="15">
        <v>4275</v>
      </c>
      <c r="G1465" s="15">
        <v>0</v>
      </c>
      <c r="H1465" s="62">
        <f t="shared" si="204"/>
        <v>149.35559260467483</v>
      </c>
      <c r="I1465" s="62">
        <f t="shared" si="206"/>
        <v>163</v>
      </c>
      <c r="J1465" s="15">
        <f t="shared" si="207"/>
        <v>0</v>
      </c>
      <c r="K1465" s="15">
        <f t="shared" si="205"/>
        <v>0</v>
      </c>
      <c r="L1465" s="58">
        <f>'Luxjacky Assumptions Monthly'!$M$8*'Luxjacky Original'!G1465</f>
        <v>0</v>
      </c>
      <c r="M1465" s="58">
        <f>'Luxjacky Assumptions Monthly'!$M$6*'Luxjacky Assumptions Monthly'!$M$8*'Luxjacky Original'!F1465</f>
        <v>2137.5</v>
      </c>
      <c r="N1465" s="58">
        <f t="shared" si="208"/>
        <v>2137.5</v>
      </c>
      <c r="O1465" s="58"/>
    </row>
    <row r="1466" spans="1:15" x14ac:dyDescent="0.3">
      <c r="A1466" s="60">
        <v>43834</v>
      </c>
      <c r="B1466" s="15">
        <f t="shared" si="200"/>
        <v>2020</v>
      </c>
      <c r="C1466" s="15">
        <f t="shared" si="201"/>
        <v>1</v>
      </c>
      <c r="D1466" s="15">
        <f t="shared" si="202"/>
        <v>7</v>
      </c>
      <c r="E1466" s="15">
        <f t="shared" si="203"/>
        <v>1</v>
      </c>
      <c r="F1466" s="15">
        <v>4143</v>
      </c>
      <c r="G1466" s="15">
        <v>0</v>
      </c>
      <c r="H1466" s="62">
        <f t="shared" si="204"/>
        <v>111.43611419467446</v>
      </c>
      <c r="I1466" s="62">
        <f t="shared" si="206"/>
        <v>132</v>
      </c>
      <c r="J1466" s="15">
        <f t="shared" si="207"/>
        <v>0</v>
      </c>
      <c r="K1466" s="15">
        <f t="shared" si="205"/>
        <v>0</v>
      </c>
      <c r="L1466" s="58">
        <f>'Luxjacky Assumptions Monthly'!$M$8*'Luxjacky Original'!G1466</f>
        <v>0</v>
      </c>
      <c r="M1466" s="58">
        <f>'Luxjacky Assumptions Monthly'!$M$6*'Luxjacky Assumptions Monthly'!$M$8*'Luxjacky Original'!F1466</f>
        <v>2071.5</v>
      </c>
      <c r="N1466" s="58">
        <f t="shared" si="208"/>
        <v>2071.5</v>
      </c>
      <c r="O1466" s="58"/>
    </row>
    <row r="1467" spans="1:15" x14ac:dyDescent="0.3">
      <c r="A1467" s="60">
        <v>43835</v>
      </c>
      <c r="B1467" s="15">
        <f t="shared" si="200"/>
        <v>2020</v>
      </c>
      <c r="C1467" s="15">
        <f t="shared" si="201"/>
        <v>1</v>
      </c>
      <c r="D1467" s="15">
        <f t="shared" si="202"/>
        <v>1</v>
      </c>
      <c r="E1467" s="15">
        <f t="shared" si="203"/>
        <v>0</v>
      </c>
      <c r="F1467" s="15">
        <v>4033</v>
      </c>
      <c r="G1467" s="15">
        <v>0</v>
      </c>
      <c r="H1467" s="62">
        <f t="shared" si="204"/>
        <v>195.60000000000002</v>
      </c>
      <c r="I1467" s="62">
        <f t="shared" si="206"/>
        <v>110</v>
      </c>
      <c r="J1467" s="15">
        <f t="shared" si="207"/>
        <v>0</v>
      </c>
      <c r="K1467" s="15">
        <f t="shared" si="205"/>
        <v>0</v>
      </c>
      <c r="L1467" s="58">
        <f>'Luxjacky Assumptions Monthly'!$M$8*'Luxjacky Original'!G1467</f>
        <v>0</v>
      </c>
      <c r="M1467" s="58">
        <f>'Luxjacky Assumptions Monthly'!$M$6*'Luxjacky Assumptions Monthly'!$M$8*'Luxjacky Original'!F1467</f>
        <v>2016.5</v>
      </c>
      <c r="N1467" s="58">
        <f t="shared" si="208"/>
        <v>2016.5</v>
      </c>
      <c r="O1467" s="58"/>
    </row>
    <row r="1468" spans="1:15" x14ac:dyDescent="0.3">
      <c r="A1468" s="60">
        <v>43836</v>
      </c>
      <c r="B1468" s="15">
        <f t="shared" si="200"/>
        <v>2020</v>
      </c>
      <c r="C1468" s="15">
        <f t="shared" si="201"/>
        <v>1</v>
      </c>
      <c r="D1468" s="15">
        <f t="shared" si="202"/>
        <v>2</v>
      </c>
      <c r="E1468" s="15">
        <f t="shared" si="203"/>
        <v>0</v>
      </c>
      <c r="F1468" s="15">
        <v>3845</v>
      </c>
      <c r="G1468" s="15">
        <v>0</v>
      </c>
      <c r="H1468" s="62">
        <f t="shared" si="204"/>
        <v>200.21768224177637</v>
      </c>
      <c r="I1468" s="62">
        <f t="shared" si="206"/>
        <v>188</v>
      </c>
      <c r="J1468" s="15">
        <f t="shared" si="207"/>
        <v>0</v>
      </c>
      <c r="K1468" s="15">
        <f t="shared" si="205"/>
        <v>0</v>
      </c>
      <c r="L1468" s="58">
        <f>'Luxjacky Assumptions Monthly'!$M$8*'Luxjacky Original'!G1468</f>
        <v>0</v>
      </c>
      <c r="M1468" s="58">
        <f>'Luxjacky Assumptions Monthly'!$M$6*'Luxjacky Assumptions Monthly'!$M$8*'Luxjacky Original'!F1468</f>
        <v>1922.5</v>
      </c>
      <c r="N1468" s="58">
        <f t="shared" si="208"/>
        <v>1922.5</v>
      </c>
      <c r="O1468" s="58"/>
    </row>
    <row r="1469" spans="1:15" x14ac:dyDescent="0.3">
      <c r="A1469" s="60">
        <v>43837</v>
      </c>
      <c r="B1469" s="15">
        <f t="shared" si="200"/>
        <v>2020</v>
      </c>
      <c r="C1469" s="15">
        <f t="shared" si="201"/>
        <v>1</v>
      </c>
      <c r="D1469" s="15">
        <f t="shared" si="202"/>
        <v>3</v>
      </c>
      <c r="E1469" s="15">
        <f t="shared" si="203"/>
        <v>0</v>
      </c>
      <c r="F1469" s="15">
        <v>3641</v>
      </c>
      <c r="G1469" s="15">
        <v>0</v>
      </c>
      <c r="H1469" s="62">
        <f t="shared" si="204"/>
        <v>197.60707452703781</v>
      </c>
      <c r="I1469" s="62">
        <f t="shared" si="206"/>
        <v>204</v>
      </c>
      <c r="J1469" s="15">
        <f t="shared" si="207"/>
        <v>0</v>
      </c>
      <c r="K1469" s="15">
        <f t="shared" si="205"/>
        <v>0</v>
      </c>
      <c r="L1469" s="58">
        <f>'Luxjacky Assumptions Monthly'!$M$8*'Luxjacky Original'!G1469</f>
        <v>0</v>
      </c>
      <c r="M1469" s="58">
        <f>'Luxjacky Assumptions Monthly'!$M$6*'Luxjacky Assumptions Monthly'!$M$8*'Luxjacky Original'!F1469</f>
        <v>1820.5</v>
      </c>
      <c r="N1469" s="58">
        <f t="shared" si="208"/>
        <v>1820.5</v>
      </c>
      <c r="O1469" s="58"/>
    </row>
    <row r="1470" spans="1:15" x14ac:dyDescent="0.3">
      <c r="A1470" s="60">
        <v>43838</v>
      </c>
      <c r="B1470" s="15">
        <f t="shared" si="200"/>
        <v>2020</v>
      </c>
      <c r="C1470" s="15">
        <f t="shared" si="201"/>
        <v>1</v>
      </c>
      <c r="D1470" s="15">
        <f t="shared" si="202"/>
        <v>4</v>
      </c>
      <c r="E1470" s="15">
        <f t="shared" si="203"/>
        <v>0</v>
      </c>
      <c r="F1470" s="15">
        <v>3450</v>
      </c>
      <c r="G1470" s="15">
        <v>0</v>
      </c>
      <c r="H1470" s="62">
        <f t="shared" si="204"/>
        <v>186.97850511440615</v>
      </c>
      <c r="I1470" s="62">
        <f t="shared" si="206"/>
        <v>191</v>
      </c>
      <c r="J1470" s="15">
        <f t="shared" si="207"/>
        <v>0</v>
      </c>
      <c r="K1470" s="15">
        <f t="shared" si="205"/>
        <v>0</v>
      </c>
      <c r="L1470" s="58">
        <f>'Luxjacky Assumptions Monthly'!$M$8*'Luxjacky Original'!G1470</f>
        <v>0</v>
      </c>
      <c r="M1470" s="58">
        <f>'Luxjacky Assumptions Monthly'!$M$6*'Luxjacky Assumptions Monthly'!$M$8*'Luxjacky Original'!F1470</f>
        <v>1725</v>
      </c>
      <c r="N1470" s="58">
        <f t="shared" si="208"/>
        <v>1725</v>
      </c>
      <c r="O1470" s="58"/>
    </row>
    <row r="1471" spans="1:15" x14ac:dyDescent="0.3">
      <c r="A1471" s="60">
        <v>43839</v>
      </c>
      <c r="B1471" s="15">
        <f t="shared" si="200"/>
        <v>2020</v>
      </c>
      <c r="C1471" s="15">
        <f t="shared" si="201"/>
        <v>1</v>
      </c>
      <c r="D1471" s="15">
        <f t="shared" si="202"/>
        <v>5</v>
      </c>
      <c r="E1471" s="15">
        <f t="shared" si="203"/>
        <v>0</v>
      </c>
      <c r="F1471" s="15">
        <v>3261</v>
      </c>
      <c r="G1471" s="15">
        <v>0</v>
      </c>
      <c r="H1471" s="62">
        <f t="shared" si="204"/>
        <v>167.7273286187488</v>
      </c>
      <c r="I1471" s="62">
        <f t="shared" si="206"/>
        <v>189</v>
      </c>
      <c r="J1471" s="15">
        <f t="shared" si="207"/>
        <v>0</v>
      </c>
      <c r="K1471" s="15">
        <f t="shared" si="205"/>
        <v>0</v>
      </c>
      <c r="L1471" s="58">
        <f>'Luxjacky Assumptions Monthly'!$M$8*'Luxjacky Original'!G1471</f>
        <v>0</v>
      </c>
      <c r="M1471" s="58">
        <f>'Luxjacky Assumptions Monthly'!$M$6*'Luxjacky Assumptions Monthly'!$M$8*'Luxjacky Original'!F1471</f>
        <v>1630.5</v>
      </c>
      <c r="N1471" s="58">
        <f t="shared" si="208"/>
        <v>1630.5</v>
      </c>
      <c r="O1471" s="58"/>
    </row>
    <row r="1472" spans="1:15" x14ac:dyDescent="0.3">
      <c r="A1472" s="60">
        <v>43840</v>
      </c>
      <c r="B1472" s="15">
        <f t="shared" si="200"/>
        <v>2020</v>
      </c>
      <c r="C1472" s="15">
        <f t="shared" si="201"/>
        <v>1</v>
      </c>
      <c r="D1472" s="15">
        <f t="shared" si="202"/>
        <v>6</v>
      </c>
      <c r="E1472" s="15">
        <f t="shared" si="203"/>
        <v>1</v>
      </c>
      <c r="F1472" s="15">
        <v>3091</v>
      </c>
      <c r="G1472" s="15">
        <v>0</v>
      </c>
      <c r="H1472" s="62">
        <f t="shared" si="204"/>
        <v>149.35559260467483</v>
      </c>
      <c r="I1472" s="62">
        <f t="shared" si="206"/>
        <v>170</v>
      </c>
      <c r="J1472" s="15">
        <f t="shared" si="207"/>
        <v>0</v>
      </c>
      <c r="K1472" s="15">
        <f t="shared" si="205"/>
        <v>0</v>
      </c>
      <c r="L1472" s="58">
        <f>'Luxjacky Assumptions Monthly'!$M$8*'Luxjacky Original'!G1472</f>
        <v>0</v>
      </c>
      <c r="M1472" s="58">
        <f>'Luxjacky Assumptions Monthly'!$M$6*'Luxjacky Assumptions Monthly'!$M$8*'Luxjacky Original'!F1472</f>
        <v>1545.5</v>
      </c>
      <c r="N1472" s="58">
        <f t="shared" si="208"/>
        <v>1545.5</v>
      </c>
      <c r="O1472" s="58"/>
    </row>
    <row r="1473" spans="1:15" x14ac:dyDescent="0.3">
      <c r="A1473" s="60">
        <v>43841</v>
      </c>
      <c r="B1473" s="15">
        <f t="shared" si="200"/>
        <v>2020</v>
      </c>
      <c r="C1473" s="15">
        <f t="shared" si="201"/>
        <v>1</v>
      </c>
      <c r="D1473" s="15">
        <f t="shared" si="202"/>
        <v>7</v>
      </c>
      <c r="E1473" s="15">
        <f t="shared" si="203"/>
        <v>1</v>
      </c>
      <c r="F1473" s="15">
        <v>2945</v>
      </c>
      <c r="G1473" s="15">
        <v>0</v>
      </c>
      <c r="H1473" s="62">
        <f t="shared" si="204"/>
        <v>111.43611419467446</v>
      </c>
      <c r="I1473" s="62">
        <f t="shared" si="206"/>
        <v>146</v>
      </c>
      <c r="J1473" s="15">
        <f t="shared" si="207"/>
        <v>0</v>
      </c>
      <c r="K1473" s="15">
        <f t="shared" si="205"/>
        <v>0</v>
      </c>
      <c r="L1473" s="58">
        <f>'Luxjacky Assumptions Monthly'!$M$8*'Luxjacky Original'!G1473</f>
        <v>0</v>
      </c>
      <c r="M1473" s="58">
        <f>'Luxjacky Assumptions Monthly'!$M$6*'Luxjacky Assumptions Monthly'!$M$8*'Luxjacky Original'!F1473</f>
        <v>1472.5</v>
      </c>
      <c r="N1473" s="58">
        <f t="shared" si="208"/>
        <v>1472.5</v>
      </c>
      <c r="O1473" s="58"/>
    </row>
    <row r="1474" spans="1:15" x14ac:dyDescent="0.3">
      <c r="A1474" s="60">
        <v>43842</v>
      </c>
      <c r="B1474" s="15">
        <f t="shared" ref="B1474:B1537" si="209">YEAR(A1474)</f>
        <v>2020</v>
      </c>
      <c r="C1474" s="15">
        <f t="shared" ref="C1474:C1537" si="210">MONTH(A1474)</f>
        <v>1</v>
      </c>
      <c r="D1474" s="15">
        <f t="shared" ref="D1474:D1537" si="211">WEEKDAY(A1474)</f>
        <v>1</v>
      </c>
      <c r="E1474" s="15">
        <f t="shared" ref="E1474:E1537" si="212">IF(OR(D1474=6,D1474=7),1,0)</f>
        <v>0</v>
      </c>
      <c r="F1474" s="15">
        <v>2841</v>
      </c>
      <c r="G1474" s="15">
        <v>0</v>
      </c>
      <c r="H1474" s="62">
        <f t="shared" ref="H1474:H1537" si="213">100-2.17*D1474^2.25+12.77*D1474+EXP(-D1474/0.032)+5*C1474^0.75+10*E1474+20*(B1474-2016)</f>
        <v>195.60000000000002</v>
      </c>
      <c r="I1474" s="62">
        <f t="shared" si="206"/>
        <v>104</v>
      </c>
      <c r="J1474" s="15">
        <f t="shared" si="207"/>
        <v>0</v>
      </c>
      <c r="K1474" s="15">
        <f t="shared" si="205"/>
        <v>0</v>
      </c>
      <c r="L1474" s="58">
        <f>'Luxjacky Assumptions Monthly'!$M$8*'Luxjacky Original'!G1474</f>
        <v>0</v>
      </c>
      <c r="M1474" s="58">
        <f>'Luxjacky Assumptions Monthly'!$M$6*'Luxjacky Assumptions Monthly'!$M$8*'Luxjacky Original'!F1474</f>
        <v>1420.5</v>
      </c>
      <c r="N1474" s="58">
        <f t="shared" si="208"/>
        <v>1420.5</v>
      </c>
      <c r="O1474" s="58"/>
    </row>
    <row r="1475" spans="1:15" x14ac:dyDescent="0.3">
      <c r="A1475" s="60">
        <v>43843</v>
      </c>
      <c r="B1475" s="15">
        <f t="shared" si="209"/>
        <v>2020</v>
      </c>
      <c r="C1475" s="15">
        <f t="shared" si="210"/>
        <v>1</v>
      </c>
      <c r="D1475" s="15">
        <f t="shared" si="211"/>
        <v>2</v>
      </c>
      <c r="E1475" s="15">
        <f t="shared" si="212"/>
        <v>0</v>
      </c>
      <c r="F1475" s="15">
        <v>2645</v>
      </c>
      <c r="G1475" s="15">
        <v>0</v>
      </c>
      <c r="H1475" s="62">
        <f t="shared" si="213"/>
        <v>200.21768224177637</v>
      </c>
      <c r="I1475" s="62">
        <f t="shared" si="206"/>
        <v>196</v>
      </c>
      <c r="J1475" s="15">
        <f t="shared" si="207"/>
        <v>0</v>
      </c>
      <c r="K1475" s="15">
        <f t="shared" ref="K1475:K1538" si="214">4000*J1475</f>
        <v>0</v>
      </c>
      <c r="L1475" s="58">
        <f>'Luxjacky Assumptions Monthly'!$M$8*'Luxjacky Original'!G1475</f>
        <v>0</v>
      </c>
      <c r="M1475" s="58">
        <f>'Luxjacky Assumptions Monthly'!$M$6*'Luxjacky Assumptions Monthly'!$M$8*'Luxjacky Original'!F1475</f>
        <v>1322.5</v>
      </c>
      <c r="N1475" s="58">
        <f t="shared" si="208"/>
        <v>1322.5</v>
      </c>
      <c r="O1475" s="58"/>
    </row>
    <row r="1476" spans="1:15" x14ac:dyDescent="0.3">
      <c r="A1476" s="60">
        <v>43844</v>
      </c>
      <c r="B1476" s="15">
        <f t="shared" si="209"/>
        <v>2020</v>
      </c>
      <c r="C1476" s="15">
        <f t="shared" si="210"/>
        <v>1</v>
      </c>
      <c r="D1476" s="15">
        <f t="shared" si="211"/>
        <v>3</v>
      </c>
      <c r="E1476" s="15">
        <f t="shared" si="212"/>
        <v>0</v>
      </c>
      <c r="F1476" s="15">
        <v>2447</v>
      </c>
      <c r="G1476" s="15">
        <v>0</v>
      </c>
      <c r="H1476" s="62">
        <f t="shared" si="213"/>
        <v>197.60707452703781</v>
      </c>
      <c r="I1476" s="62">
        <f t="shared" ref="I1476:I1539" si="215">F1475-F1476+G1476</f>
        <v>198</v>
      </c>
      <c r="J1476" s="15">
        <f t="shared" si="207"/>
        <v>0</v>
      </c>
      <c r="K1476" s="15">
        <f t="shared" si="214"/>
        <v>0</v>
      </c>
      <c r="L1476" s="58">
        <f>'Luxjacky Assumptions Monthly'!$M$8*'Luxjacky Original'!G1476</f>
        <v>0</v>
      </c>
      <c r="M1476" s="58">
        <f>'Luxjacky Assumptions Monthly'!$M$6*'Luxjacky Assumptions Monthly'!$M$8*'Luxjacky Original'!F1476</f>
        <v>1223.5</v>
      </c>
      <c r="N1476" s="58">
        <f t="shared" si="208"/>
        <v>1223.5</v>
      </c>
      <c r="O1476" s="58"/>
    </row>
    <row r="1477" spans="1:15" x14ac:dyDescent="0.3">
      <c r="A1477" s="60">
        <v>43845</v>
      </c>
      <c r="B1477" s="15">
        <f t="shared" si="209"/>
        <v>2020</v>
      </c>
      <c r="C1477" s="15">
        <f t="shared" si="210"/>
        <v>1</v>
      </c>
      <c r="D1477" s="15">
        <f t="shared" si="211"/>
        <v>4</v>
      </c>
      <c r="E1477" s="15">
        <f t="shared" si="212"/>
        <v>0</v>
      </c>
      <c r="F1477" s="15">
        <v>2239</v>
      </c>
      <c r="G1477" s="15">
        <v>0</v>
      </c>
      <c r="H1477" s="62">
        <f t="shared" si="213"/>
        <v>186.97850511440615</v>
      </c>
      <c r="I1477" s="62">
        <f t="shared" si="215"/>
        <v>208</v>
      </c>
      <c r="J1477" s="15">
        <f t="shared" si="207"/>
        <v>0</v>
      </c>
      <c r="K1477" s="15">
        <f t="shared" si="214"/>
        <v>0</v>
      </c>
      <c r="L1477" s="58">
        <f>'Luxjacky Assumptions Monthly'!$M$8*'Luxjacky Original'!G1477</f>
        <v>0</v>
      </c>
      <c r="M1477" s="58">
        <f>'Luxjacky Assumptions Monthly'!$M$6*'Luxjacky Assumptions Monthly'!$M$8*'Luxjacky Original'!F1477</f>
        <v>1119.5</v>
      </c>
      <c r="N1477" s="58">
        <f t="shared" si="208"/>
        <v>1119.5</v>
      </c>
      <c r="O1477" s="58"/>
    </row>
    <row r="1478" spans="1:15" x14ac:dyDescent="0.3">
      <c r="A1478" s="60">
        <v>43846</v>
      </c>
      <c r="B1478" s="15">
        <f t="shared" si="209"/>
        <v>2020</v>
      </c>
      <c r="C1478" s="15">
        <f t="shared" si="210"/>
        <v>1</v>
      </c>
      <c r="D1478" s="15">
        <f t="shared" si="211"/>
        <v>5</v>
      </c>
      <c r="E1478" s="15">
        <f t="shared" si="212"/>
        <v>0</v>
      </c>
      <c r="F1478" s="15">
        <v>2040</v>
      </c>
      <c r="G1478" s="15">
        <v>0</v>
      </c>
      <c r="H1478" s="62">
        <f t="shared" si="213"/>
        <v>167.7273286187488</v>
      </c>
      <c r="I1478" s="62">
        <f t="shared" si="215"/>
        <v>199</v>
      </c>
      <c r="J1478" s="15">
        <f t="shared" si="207"/>
        <v>0</v>
      </c>
      <c r="K1478" s="15">
        <f t="shared" si="214"/>
        <v>0</v>
      </c>
      <c r="L1478" s="58">
        <f>'Luxjacky Assumptions Monthly'!$M$8*'Luxjacky Original'!G1478</f>
        <v>0</v>
      </c>
      <c r="M1478" s="58">
        <f>'Luxjacky Assumptions Monthly'!$M$6*'Luxjacky Assumptions Monthly'!$M$8*'Luxjacky Original'!F1478</f>
        <v>1020</v>
      </c>
      <c r="N1478" s="58">
        <f t="shared" si="208"/>
        <v>1020</v>
      </c>
      <c r="O1478" s="58"/>
    </row>
    <row r="1479" spans="1:15" x14ac:dyDescent="0.3">
      <c r="A1479" s="60">
        <v>43847</v>
      </c>
      <c r="B1479" s="15">
        <f t="shared" si="209"/>
        <v>2020</v>
      </c>
      <c r="C1479" s="15">
        <f t="shared" si="210"/>
        <v>1</v>
      </c>
      <c r="D1479" s="15">
        <f t="shared" si="211"/>
        <v>6</v>
      </c>
      <c r="E1479" s="15">
        <f t="shared" si="212"/>
        <v>1</v>
      </c>
      <c r="F1479" s="15">
        <v>7426</v>
      </c>
      <c r="G1479" s="15">
        <v>5551</v>
      </c>
      <c r="H1479" s="62">
        <f t="shared" si="213"/>
        <v>149.35559260467483</v>
      </c>
      <c r="I1479" s="62">
        <f t="shared" si="215"/>
        <v>165</v>
      </c>
      <c r="J1479" s="15">
        <f t="shared" si="207"/>
        <v>1</v>
      </c>
      <c r="K1479" s="15">
        <f t="shared" si="214"/>
        <v>4000</v>
      </c>
      <c r="L1479" s="58">
        <f>'Luxjacky Assumptions Monthly'!$M$8*'Luxjacky Original'!G1479</f>
        <v>55510</v>
      </c>
      <c r="M1479" s="58">
        <f>'Luxjacky Assumptions Monthly'!$M$6*'Luxjacky Assumptions Monthly'!$M$8*'Luxjacky Original'!F1479</f>
        <v>3713</v>
      </c>
      <c r="N1479" s="58">
        <f t="shared" si="208"/>
        <v>63223</v>
      </c>
      <c r="O1479" s="58"/>
    </row>
    <row r="1480" spans="1:15" x14ac:dyDescent="0.3">
      <c r="A1480" s="60">
        <v>43848</v>
      </c>
      <c r="B1480" s="15">
        <f t="shared" si="209"/>
        <v>2020</v>
      </c>
      <c r="C1480" s="15">
        <f t="shared" si="210"/>
        <v>1</v>
      </c>
      <c r="D1480" s="15">
        <f t="shared" si="211"/>
        <v>7</v>
      </c>
      <c r="E1480" s="15">
        <f t="shared" si="212"/>
        <v>1</v>
      </c>
      <c r="F1480" s="15">
        <v>7280</v>
      </c>
      <c r="G1480" s="15">
        <v>0</v>
      </c>
      <c r="H1480" s="62">
        <f t="shared" si="213"/>
        <v>111.43611419467446</v>
      </c>
      <c r="I1480" s="62">
        <f t="shared" si="215"/>
        <v>146</v>
      </c>
      <c r="J1480" s="15">
        <f t="shared" si="207"/>
        <v>0</v>
      </c>
      <c r="K1480" s="15">
        <f t="shared" si="214"/>
        <v>0</v>
      </c>
      <c r="L1480" s="58">
        <f>'Luxjacky Assumptions Monthly'!$M$8*'Luxjacky Original'!G1480</f>
        <v>0</v>
      </c>
      <c r="M1480" s="58">
        <f>'Luxjacky Assumptions Monthly'!$M$6*'Luxjacky Assumptions Monthly'!$M$8*'Luxjacky Original'!F1480</f>
        <v>3640</v>
      </c>
      <c r="N1480" s="58">
        <f t="shared" si="208"/>
        <v>3640</v>
      </c>
      <c r="O1480" s="58"/>
    </row>
    <row r="1481" spans="1:15" x14ac:dyDescent="0.3">
      <c r="A1481" s="60">
        <v>43849</v>
      </c>
      <c r="B1481" s="15">
        <f t="shared" si="209"/>
        <v>2020</v>
      </c>
      <c r="C1481" s="15">
        <f t="shared" si="210"/>
        <v>1</v>
      </c>
      <c r="D1481" s="15">
        <f t="shared" si="211"/>
        <v>1</v>
      </c>
      <c r="E1481" s="15">
        <f t="shared" si="212"/>
        <v>0</v>
      </c>
      <c r="F1481" s="15">
        <v>7166</v>
      </c>
      <c r="G1481" s="15">
        <v>0</v>
      </c>
      <c r="H1481" s="62">
        <f t="shared" si="213"/>
        <v>195.60000000000002</v>
      </c>
      <c r="I1481" s="62">
        <f t="shared" si="215"/>
        <v>114</v>
      </c>
      <c r="J1481" s="15">
        <f t="shared" si="207"/>
        <v>0</v>
      </c>
      <c r="K1481" s="15">
        <f t="shared" si="214"/>
        <v>0</v>
      </c>
      <c r="L1481" s="58">
        <f>'Luxjacky Assumptions Monthly'!$M$8*'Luxjacky Original'!G1481</f>
        <v>0</v>
      </c>
      <c r="M1481" s="58">
        <f>'Luxjacky Assumptions Monthly'!$M$6*'Luxjacky Assumptions Monthly'!$M$8*'Luxjacky Original'!F1481</f>
        <v>3583</v>
      </c>
      <c r="N1481" s="58">
        <f t="shared" si="208"/>
        <v>3583</v>
      </c>
      <c r="O1481" s="58"/>
    </row>
    <row r="1482" spans="1:15" x14ac:dyDescent="0.3">
      <c r="A1482" s="60">
        <v>43850</v>
      </c>
      <c r="B1482" s="15">
        <f t="shared" si="209"/>
        <v>2020</v>
      </c>
      <c r="C1482" s="15">
        <f t="shared" si="210"/>
        <v>1</v>
      </c>
      <c r="D1482" s="15">
        <f t="shared" si="211"/>
        <v>2</v>
      </c>
      <c r="E1482" s="15">
        <f t="shared" si="212"/>
        <v>0</v>
      </c>
      <c r="F1482" s="15">
        <v>6960</v>
      </c>
      <c r="G1482" s="15">
        <v>0</v>
      </c>
      <c r="H1482" s="62">
        <f t="shared" si="213"/>
        <v>200.21768224177637</v>
      </c>
      <c r="I1482" s="62">
        <f t="shared" si="215"/>
        <v>206</v>
      </c>
      <c r="J1482" s="15">
        <f t="shared" si="207"/>
        <v>0</v>
      </c>
      <c r="K1482" s="15">
        <f t="shared" si="214"/>
        <v>0</v>
      </c>
      <c r="L1482" s="58">
        <f>'Luxjacky Assumptions Monthly'!$M$8*'Luxjacky Original'!G1482</f>
        <v>0</v>
      </c>
      <c r="M1482" s="58">
        <f>'Luxjacky Assumptions Monthly'!$M$6*'Luxjacky Assumptions Monthly'!$M$8*'Luxjacky Original'!F1482</f>
        <v>3480</v>
      </c>
      <c r="N1482" s="58">
        <f t="shared" si="208"/>
        <v>3480</v>
      </c>
      <c r="O1482" s="58"/>
    </row>
    <row r="1483" spans="1:15" x14ac:dyDescent="0.3">
      <c r="A1483" s="60">
        <v>43851</v>
      </c>
      <c r="B1483" s="15">
        <f t="shared" si="209"/>
        <v>2020</v>
      </c>
      <c r="C1483" s="15">
        <f t="shared" si="210"/>
        <v>1</v>
      </c>
      <c r="D1483" s="15">
        <f t="shared" si="211"/>
        <v>3</v>
      </c>
      <c r="E1483" s="15">
        <f t="shared" si="212"/>
        <v>0</v>
      </c>
      <c r="F1483" s="15">
        <v>6753</v>
      </c>
      <c r="G1483" s="15">
        <v>0</v>
      </c>
      <c r="H1483" s="62">
        <f t="shared" si="213"/>
        <v>197.60707452703781</v>
      </c>
      <c r="I1483" s="62">
        <f t="shared" si="215"/>
        <v>207</v>
      </c>
      <c r="J1483" s="15">
        <f t="shared" si="207"/>
        <v>0</v>
      </c>
      <c r="K1483" s="15">
        <f t="shared" si="214"/>
        <v>0</v>
      </c>
      <c r="L1483" s="58">
        <f>'Luxjacky Assumptions Monthly'!$M$8*'Luxjacky Original'!G1483</f>
        <v>0</v>
      </c>
      <c r="M1483" s="58">
        <f>'Luxjacky Assumptions Monthly'!$M$6*'Luxjacky Assumptions Monthly'!$M$8*'Luxjacky Original'!F1483</f>
        <v>3376.5</v>
      </c>
      <c r="N1483" s="58">
        <f t="shared" si="208"/>
        <v>3376.5</v>
      </c>
      <c r="O1483" s="58"/>
    </row>
    <row r="1484" spans="1:15" x14ac:dyDescent="0.3">
      <c r="A1484" s="60">
        <v>43852</v>
      </c>
      <c r="B1484" s="15">
        <f t="shared" si="209"/>
        <v>2020</v>
      </c>
      <c r="C1484" s="15">
        <f t="shared" si="210"/>
        <v>1</v>
      </c>
      <c r="D1484" s="15">
        <f t="shared" si="211"/>
        <v>4</v>
      </c>
      <c r="E1484" s="15">
        <f t="shared" si="212"/>
        <v>0</v>
      </c>
      <c r="F1484" s="15">
        <v>6553</v>
      </c>
      <c r="G1484" s="15">
        <v>0</v>
      </c>
      <c r="H1484" s="62">
        <f t="shared" si="213"/>
        <v>186.97850511440615</v>
      </c>
      <c r="I1484" s="62">
        <f t="shared" si="215"/>
        <v>200</v>
      </c>
      <c r="J1484" s="15">
        <f t="shared" si="207"/>
        <v>0</v>
      </c>
      <c r="K1484" s="15">
        <f t="shared" si="214"/>
        <v>0</v>
      </c>
      <c r="L1484" s="58">
        <f>'Luxjacky Assumptions Monthly'!$M$8*'Luxjacky Original'!G1484</f>
        <v>0</v>
      </c>
      <c r="M1484" s="58">
        <f>'Luxjacky Assumptions Monthly'!$M$6*'Luxjacky Assumptions Monthly'!$M$8*'Luxjacky Original'!F1484</f>
        <v>3276.5</v>
      </c>
      <c r="N1484" s="58">
        <f t="shared" si="208"/>
        <v>3276.5</v>
      </c>
      <c r="O1484" s="58"/>
    </row>
    <row r="1485" spans="1:15" x14ac:dyDescent="0.3">
      <c r="A1485" s="60">
        <v>43853</v>
      </c>
      <c r="B1485" s="15">
        <f t="shared" si="209"/>
        <v>2020</v>
      </c>
      <c r="C1485" s="15">
        <f t="shared" si="210"/>
        <v>1</v>
      </c>
      <c r="D1485" s="15">
        <f t="shared" si="211"/>
        <v>5</v>
      </c>
      <c r="E1485" s="15">
        <f t="shared" si="212"/>
        <v>0</v>
      </c>
      <c r="F1485" s="15">
        <v>6365</v>
      </c>
      <c r="G1485" s="15">
        <v>0</v>
      </c>
      <c r="H1485" s="62">
        <f t="shared" si="213"/>
        <v>167.7273286187488</v>
      </c>
      <c r="I1485" s="62">
        <f t="shared" si="215"/>
        <v>188</v>
      </c>
      <c r="J1485" s="15">
        <f t="shared" si="207"/>
        <v>0</v>
      </c>
      <c r="K1485" s="15">
        <f t="shared" si="214"/>
        <v>0</v>
      </c>
      <c r="L1485" s="58">
        <f>'Luxjacky Assumptions Monthly'!$M$8*'Luxjacky Original'!G1485</f>
        <v>0</v>
      </c>
      <c r="M1485" s="58">
        <f>'Luxjacky Assumptions Monthly'!$M$6*'Luxjacky Assumptions Monthly'!$M$8*'Luxjacky Original'!F1485</f>
        <v>3182.5</v>
      </c>
      <c r="N1485" s="58">
        <f t="shared" si="208"/>
        <v>3182.5</v>
      </c>
      <c r="O1485" s="58"/>
    </row>
    <row r="1486" spans="1:15" x14ac:dyDescent="0.3">
      <c r="A1486" s="60">
        <v>43854</v>
      </c>
      <c r="B1486" s="15">
        <f t="shared" si="209"/>
        <v>2020</v>
      </c>
      <c r="C1486" s="15">
        <f t="shared" si="210"/>
        <v>1</v>
      </c>
      <c r="D1486" s="15">
        <f t="shared" si="211"/>
        <v>6</v>
      </c>
      <c r="E1486" s="15">
        <f t="shared" si="212"/>
        <v>1</v>
      </c>
      <c r="F1486" s="15">
        <v>6191</v>
      </c>
      <c r="G1486" s="15">
        <v>0</v>
      </c>
      <c r="H1486" s="62">
        <f t="shared" si="213"/>
        <v>149.35559260467483</v>
      </c>
      <c r="I1486" s="62">
        <f t="shared" si="215"/>
        <v>174</v>
      </c>
      <c r="J1486" s="15">
        <f t="shared" si="207"/>
        <v>0</v>
      </c>
      <c r="K1486" s="15">
        <f t="shared" si="214"/>
        <v>0</v>
      </c>
      <c r="L1486" s="58">
        <f>'Luxjacky Assumptions Monthly'!$M$8*'Luxjacky Original'!G1486</f>
        <v>0</v>
      </c>
      <c r="M1486" s="58">
        <f>'Luxjacky Assumptions Monthly'!$M$6*'Luxjacky Assumptions Monthly'!$M$8*'Luxjacky Original'!F1486</f>
        <v>3095.5</v>
      </c>
      <c r="N1486" s="58">
        <f t="shared" si="208"/>
        <v>3095.5</v>
      </c>
      <c r="O1486" s="58"/>
    </row>
    <row r="1487" spans="1:15" x14ac:dyDescent="0.3">
      <c r="A1487" s="60">
        <v>43855</v>
      </c>
      <c r="B1487" s="15">
        <f t="shared" si="209"/>
        <v>2020</v>
      </c>
      <c r="C1487" s="15">
        <f t="shared" si="210"/>
        <v>1</v>
      </c>
      <c r="D1487" s="15">
        <f t="shared" si="211"/>
        <v>7</v>
      </c>
      <c r="E1487" s="15">
        <f t="shared" si="212"/>
        <v>1</v>
      </c>
      <c r="F1487" s="15">
        <v>6042</v>
      </c>
      <c r="G1487" s="15">
        <v>0</v>
      </c>
      <c r="H1487" s="62">
        <f t="shared" si="213"/>
        <v>111.43611419467446</v>
      </c>
      <c r="I1487" s="62">
        <f t="shared" si="215"/>
        <v>149</v>
      </c>
      <c r="J1487" s="15">
        <f t="shared" si="207"/>
        <v>0</v>
      </c>
      <c r="K1487" s="15">
        <f t="shared" si="214"/>
        <v>0</v>
      </c>
      <c r="L1487" s="58">
        <f>'Luxjacky Assumptions Monthly'!$M$8*'Luxjacky Original'!G1487</f>
        <v>0</v>
      </c>
      <c r="M1487" s="58">
        <f>'Luxjacky Assumptions Monthly'!$M$6*'Luxjacky Assumptions Monthly'!$M$8*'Luxjacky Original'!F1487</f>
        <v>3021</v>
      </c>
      <c r="N1487" s="58">
        <f t="shared" si="208"/>
        <v>3021</v>
      </c>
      <c r="O1487" s="58"/>
    </row>
    <row r="1488" spans="1:15" x14ac:dyDescent="0.3">
      <c r="A1488" s="60">
        <v>43856</v>
      </c>
      <c r="B1488" s="15">
        <f t="shared" si="209"/>
        <v>2020</v>
      </c>
      <c r="C1488" s="15">
        <f t="shared" si="210"/>
        <v>1</v>
      </c>
      <c r="D1488" s="15">
        <f t="shared" si="211"/>
        <v>1</v>
      </c>
      <c r="E1488" s="15">
        <f t="shared" si="212"/>
        <v>0</v>
      </c>
      <c r="F1488" s="15">
        <v>5942</v>
      </c>
      <c r="G1488" s="15">
        <v>0</v>
      </c>
      <c r="H1488" s="62">
        <f t="shared" si="213"/>
        <v>195.60000000000002</v>
      </c>
      <c r="I1488" s="62">
        <f t="shared" si="215"/>
        <v>100</v>
      </c>
      <c r="J1488" s="15">
        <f t="shared" si="207"/>
        <v>0</v>
      </c>
      <c r="K1488" s="15">
        <f t="shared" si="214"/>
        <v>0</v>
      </c>
      <c r="L1488" s="58">
        <f>'Luxjacky Assumptions Monthly'!$M$8*'Luxjacky Original'!G1488</f>
        <v>0</v>
      </c>
      <c r="M1488" s="58">
        <f>'Luxjacky Assumptions Monthly'!$M$6*'Luxjacky Assumptions Monthly'!$M$8*'Luxjacky Original'!F1488</f>
        <v>2971</v>
      </c>
      <c r="N1488" s="58">
        <f t="shared" si="208"/>
        <v>2971</v>
      </c>
      <c r="O1488" s="58"/>
    </row>
    <row r="1489" spans="1:15" x14ac:dyDescent="0.3">
      <c r="A1489" s="60">
        <v>43857</v>
      </c>
      <c r="B1489" s="15">
        <f t="shared" si="209"/>
        <v>2020</v>
      </c>
      <c r="C1489" s="15">
        <f t="shared" si="210"/>
        <v>1</v>
      </c>
      <c r="D1489" s="15">
        <f t="shared" si="211"/>
        <v>2</v>
      </c>
      <c r="E1489" s="15">
        <f t="shared" si="212"/>
        <v>0</v>
      </c>
      <c r="F1489" s="15">
        <v>5737</v>
      </c>
      <c r="G1489" s="15">
        <v>0</v>
      </c>
      <c r="H1489" s="62">
        <f t="shared" si="213"/>
        <v>200.21768224177637</v>
      </c>
      <c r="I1489" s="62">
        <f t="shared" si="215"/>
        <v>205</v>
      </c>
      <c r="J1489" s="15">
        <f t="shared" si="207"/>
        <v>0</v>
      </c>
      <c r="K1489" s="15">
        <f t="shared" si="214"/>
        <v>0</v>
      </c>
      <c r="L1489" s="58">
        <f>'Luxjacky Assumptions Monthly'!$M$8*'Luxjacky Original'!G1489</f>
        <v>0</v>
      </c>
      <c r="M1489" s="58">
        <f>'Luxjacky Assumptions Monthly'!$M$6*'Luxjacky Assumptions Monthly'!$M$8*'Luxjacky Original'!F1489</f>
        <v>2868.5</v>
      </c>
      <c r="N1489" s="58">
        <f t="shared" si="208"/>
        <v>2868.5</v>
      </c>
      <c r="O1489" s="58"/>
    </row>
    <row r="1490" spans="1:15" x14ac:dyDescent="0.3">
      <c r="A1490" s="60">
        <v>43858</v>
      </c>
      <c r="B1490" s="15">
        <f t="shared" si="209"/>
        <v>2020</v>
      </c>
      <c r="C1490" s="15">
        <f t="shared" si="210"/>
        <v>1</v>
      </c>
      <c r="D1490" s="15">
        <f t="shared" si="211"/>
        <v>3</v>
      </c>
      <c r="E1490" s="15">
        <f t="shared" si="212"/>
        <v>0</v>
      </c>
      <c r="F1490" s="15">
        <v>5535</v>
      </c>
      <c r="G1490" s="15">
        <v>0</v>
      </c>
      <c r="H1490" s="62">
        <f t="shared" si="213"/>
        <v>197.60707452703781</v>
      </c>
      <c r="I1490" s="62">
        <f t="shared" si="215"/>
        <v>202</v>
      </c>
      <c r="J1490" s="15">
        <f t="shared" si="207"/>
        <v>0</v>
      </c>
      <c r="K1490" s="15">
        <f t="shared" si="214"/>
        <v>0</v>
      </c>
      <c r="L1490" s="58">
        <f>'Luxjacky Assumptions Monthly'!$M$8*'Luxjacky Original'!G1490</f>
        <v>0</v>
      </c>
      <c r="M1490" s="58">
        <f>'Luxjacky Assumptions Monthly'!$M$6*'Luxjacky Assumptions Monthly'!$M$8*'Luxjacky Original'!F1490</f>
        <v>2767.5</v>
      </c>
      <c r="N1490" s="58">
        <f t="shared" si="208"/>
        <v>2767.5</v>
      </c>
      <c r="O1490" s="58"/>
    </row>
    <row r="1491" spans="1:15" x14ac:dyDescent="0.3">
      <c r="A1491" s="60">
        <v>43859</v>
      </c>
      <c r="B1491" s="15">
        <f t="shared" si="209"/>
        <v>2020</v>
      </c>
      <c r="C1491" s="15">
        <f t="shared" si="210"/>
        <v>1</v>
      </c>
      <c r="D1491" s="15">
        <f t="shared" si="211"/>
        <v>4</v>
      </c>
      <c r="E1491" s="15">
        <f t="shared" si="212"/>
        <v>0</v>
      </c>
      <c r="F1491" s="15">
        <v>5347</v>
      </c>
      <c r="G1491" s="15">
        <v>0</v>
      </c>
      <c r="H1491" s="62">
        <f t="shared" si="213"/>
        <v>186.97850511440615</v>
      </c>
      <c r="I1491" s="62">
        <f t="shared" si="215"/>
        <v>188</v>
      </c>
      <c r="J1491" s="15">
        <f t="shared" si="207"/>
        <v>0</v>
      </c>
      <c r="K1491" s="15">
        <f t="shared" si="214"/>
        <v>0</v>
      </c>
      <c r="L1491" s="58">
        <f>'Luxjacky Assumptions Monthly'!$M$8*'Luxjacky Original'!G1491</f>
        <v>0</v>
      </c>
      <c r="M1491" s="58">
        <f>'Luxjacky Assumptions Monthly'!$M$6*'Luxjacky Assumptions Monthly'!$M$8*'Luxjacky Original'!F1491</f>
        <v>2673.5</v>
      </c>
      <c r="N1491" s="58">
        <f t="shared" si="208"/>
        <v>2673.5</v>
      </c>
      <c r="O1491" s="58"/>
    </row>
    <row r="1492" spans="1:15" x14ac:dyDescent="0.3">
      <c r="A1492" s="60">
        <v>43860</v>
      </c>
      <c r="B1492" s="15">
        <f t="shared" si="209"/>
        <v>2020</v>
      </c>
      <c r="C1492" s="15">
        <f t="shared" si="210"/>
        <v>1</v>
      </c>
      <c r="D1492" s="15">
        <f t="shared" si="211"/>
        <v>5</v>
      </c>
      <c r="E1492" s="15">
        <f t="shared" si="212"/>
        <v>0</v>
      </c>
      <c r="F1492" s="15">
        <v>5163</v>
      </c>
      <c r="G1492" s="15">
        <v>0</v>
      </c>
      <c r="H1492" s="62">
        <f t="shared" si="213"/>
        <v>167.7273286187488</v>
      </c>
      <c r="I1492" s="62">
        <f t="shared" si="215"/>
        <v>184</v>
      </c>
      <c r="J1492" s="15">
        <f t="shared" si="207"/>
        <v>0</v>
      </c>
      <c r="K1492" s="15">
        <f t="shared" si="214"/>
        <v>0</v>
      </c>
      <c r="L1492" s="58">
        <f>'Luxjacky Assumptions Monthly'!$M$8*'Luxjacky Original'!G1492</f>
        <v>0</v>
      </c>
      <c r="M1492" s="58">
        <f>'Luxjacky Assumptions Monthly'!$M$6*'Luxjacky Assumptions Monthly'!$M$8*'Luxjacky Original'!F1492</f>
        <v>2581.5</v>
      </c>
      <c r="N1492" s="58">
        <f t="shared" si="208"/>
        <v>2581.5</v>
      </c>
      <c r="O1492" s="58"/>
    </row>
    <row r="1493" spans="1:15" x14ac:dyDescent="0.3">
      <c r="A1493" s="60">
        <v>43861</v>
      </c>
      <c r="B1493" s="15">
        <f t="shared" si="209"/>
        <v>2020</v>
      </c>
      <c r="C1493" s="15">
        <f t="shared" si="210"/>
        <v>1</v>
      </c>
      <c r="D1493" s="15">
        <f t="shared" si="211"/>
        <v>6</v>
      </c>
      <c r="E1493" s="15">
        <f t="shared" si="212"/>
        <v>1</v>
      </c>
      <c r="F1493" s="15">
        <v>5002</v>
      </c>
      <c r="G1493" s="15">
        <v>0</v>
      </c>
      <c r="H1493" s="62">
        <f t="shared" si="213"/>
        <v>149.35559260467483</v>
      </c>
      <c r="I1493" s="62">
        <f t="shared" si="215"/>
        <v>161</v>
      </c>
      <c r="J1493" s="15">
        <f t="shared" si="207"/>
        <v>0</v>
      </c>
      <c r="K1493" s="15">
        <f t="shared" si="214"/>
        <v>0</v>
      </c>
      <c r="L1493" s="58">
        <f>'Luxjacky Assumptions Monthly'!$M$8*'Luxjacky Original'!G1493</f>
        <v>0</v>
      </c>
      <c r="M1493" s="58">
        <f>'Luxjacky Assumptions Monthly'!$M$6*'Luxjacky Assumptions Monthly'!$M$8*'Luxjacky Original'!F1493</f>
        <v>2501</v>
      </c>
      <c r="N1493" s="58">
        <f t="shared" si="208"/>
        <v>2501</v>
      </c>
      <c r="O1493" s="58"/>
    </row>
    <row r="1494" spans="1:15" x14ac:dyDescent="0.3">
      <c r="A1494" s="60">
        <v>43862</v>
      </c>
      <c r="B1494" s="15">
        <f t="shared" si="209"/>
        <v>2020</v>
      </c>
      <c r="C1494" s="15">
        <f t="shared" si="210"/>
        <v>2</v>
      </c>
      <c r="D1494" s="15">
        <f t="shared" si="211"/>
        <v>7</v>
      </c>
      <c r="E1494" s="15">
        <f t="shared" si="212"/>
        <v>1</v>
      </c>
      <c r="F1494" s="15">
        <v>4859</v>
      </c>
      <c r="G1494" s="15">
        <v>0</v>
      </c>
      <c r="H1494" s="62">
        <f t="shared" si="213"/>
        <v>114.8450783472116</v>
      </c>
      <c r="I1494" s="62">
        <f t="shared" si="215"/>
        <v>143</v>
      </c>
      <c r="J1494" s="15">
        <f t="shared" si="207"/>
        <v>0</v>
      </c>
      <c r="K1494" s="15">
        <f t="shared" si="214"/>
        <v>0</v>
      </c>
      <c r="L1494" s="58">
        <f>'Luxjacky Assumptions Monthly'!$M$8*'Luxjacky Original'!G1494</f>
        <v>0</v>
      </c>
      <c r="M1494" s="58">
        <f>'Luxjacky Assumptions Monthly'!$M$6*'Luxjacky Assumptions Monthly'!$M$8*'Luxjacky Original'!F1494</f>
        <v>2429.5</v>
      </c>
      <c r="N1494" s="58">
        <f t="shared" si="208"/>
        <v>2429.5</v>
      </c>
      <c r="O1494" s="58"/>
    </row>
    <row r="1495" spans="1:15" x14ac:dyDescent="0.3">
      <c r="A1495" s="60">
        <v>43863</v>
      </c>
      <c r="B1495" s="15">
        <f t="shared" si="209"/>
        <v>2020</v>
      </c>
      <c r="C1495" s="15">
        <f t="shared" si="210"/>
        <v>2</v>
      </c>
      <c r="D1495" s="15">
        <f t="shared" si="211"/>
        <v>1</v>
      </c>
      <c r="E1495" s="15">
        <f t="shared" si="212"/>
        <v>0</v>
      </c>
      <c r="F1495" s="15">
        <v>4747</v>
      </c>
      <c r="G1495" s="15">
        <v>0</v>
      </c>
      <c r="H1495" s="62">
        <f t="shared" si="213"/>
        <v>199.00896415253717</v>
      </c>
      <c r="I1495" s="62">
        <f t="shared" si="215"/>
        <v>112</v>
      </c>
      <c r="J1495" s="15">
        <f t="shared" si="207"/>
        <v>0</v>
      </c>
      <c r="K1495" s="15">
        <f t="shared" si="214"/>
        <v>0</v>
      </c>
      <c r="L1495" s="58">
        <f>'Luxjacky Assumptions Monthly'!$M$8*'Luxjacky Original'!G1495</f>
        <v>0</v>
      </c>
      <c r="M1495" s="58">
        <f>'Luxjacky Assumptions Monthly'!$M$6*'Luxjacky Assumptions Monthly'!$M$8*'Luxjacky Original'!F1495</f>
        <v>2373.5</v>
      </c>
      <c r="N1495" s="58">
        <f t="shared" si="208"/>
        <v>2373.5</v>
      </c>
      <c r="O1495" s="58"/>
    </row>
    <row r="1496" spans="1:15" x14ac:dyDescent="0.3">
      <c r="A1496" s="60">
        <v>43864</v>
      </c>
      <c r="B1496" s="15">
        <f t="shared" si="209"/>
        <v>2020</v>
      </c>
      <c r="C1496" s="15">
        <f t="shared" si="210"/>
        <v>2</v>
      </c>
      <c r="D1496" s="15">
        <f t="shared" si="211"/>
        <v>2</v>
      </c>
      <c r="E1496" s="15">
        <f t="shared" si="212"/>
        <v>0</v>
      </c>
      <c r="F1496" s="15">
        <v>4559</v>
      </c>
      <c r="G1496" s="15">
        <v>0</v>
      </c>
      <c r="H1496" s="62">
        <f t="shared" si="213"/>
        <v>203.62664639431352</v>
      </c>
      <c r="I1496" s="62">
        <f t="shared" si="215"/>
        <v>188</v>
      </c>
      <c r="J1496" s="15">
        <f t="shared" si="207"/>
        <v>0</v>
      </c>
      <c r="K1496" s="15">
        <f t="shared" si="214"/>
        <v>0</v>
      </c>
      <c r="L1496" s="58">
        <f>'Luxjacky Assumptions Monthly'!$M$8*'Luxjacky Original'!G1496</f>
        <v>0</v>
      </c>
      <c r="M1496" s="58">
        <f>'Luxjacky Assumptions Monthly'!$M$6*'Luxjacky Assumptions Monthly'!$M$8*'Luxjacky Original'!F1496</f>
        <v>2279.5</v>
      </c>
      <c r="N1496" s="58">
        <f t="shared" si="208"/>
        <v>2279.5</v>
      </c>
      <c r="O1496" s="58"/>
    </row>
    <row r="1497" spans="1:15" x14ac:dyDescent="0.3">
      <c r="A1497" s="60">
        <v>43865</v>
      </c>
      <c r="B1497" s="15">
        <f t="shared" si="209"/>
        <v>2020</v>
      </c>
      <c r="C1497" s="15">
        <f t="shared" si="210"/>
        <v>2</v>
      </c>
      <c r="D1497" s="15">
        <f t="shared" si="211"/>
        <v>3</v>
      </c>
      <c r="E1497" s="15">
        <f t="shared" si="212"/>
        <v>0</v>
      </c>
      <c r="F1497" s="15">
        <v>4351</v>
      </c>
      <c r="G1497" s="15">
        <v>0</v>
      </c>
      <c r="H1497" s="62">
        <f t="shared" si="213"/>
        <v>201.01603867957496</v>
      </c>
      <c r="I1497" s="62">
        <f t="shared" si="215"/>
        <v>208</v>
      </c>
      <c r="J1497" s="15">
        <f t="shared" si="207"/>
        <v>0</v>
      </c>
      <c r="K1497" s="15">
        <f t="shared" si="214"/>
        <v>0</v>
      </c>
      <c r="L1497" s="58">
        <f>'Luxjacky Assumptions Monthly'!$M$8*'Luxjacky Original'!G1497</f>
        <v>0</v>
      </c>
      <c r="M1497" s="58">
        <f>'Luxjacky Assumptions Monthly'!$M$6*'Luxjacky Assumptions Monthly'!$M$8*'Luxjacky Original'!F1497</f>
        <v>2175.5</v>
      </c>
      <c r="N1497" s="58">
        <f t="shared" si="208"/>
        <v>2175.5</v>
      </c>
      <c r="O1497" s="58"/>
    </row>
    <row r="1498" spans="1:15" x14ac:dyDescent="0.3">
      <c r="A1498" s="60">
        <v>43866</v>
      </c>
      <c r="B1498" s="15">
        <f t="shared" si="209"/>
        <v>2020</v>
      </c>
      <c r="C1498" s="15">
        <f t="shared" si="210"/>
        <v>2</v>
      </c>
      <c r="D1498" s="15">
        <f t="shared" si="211"/>
        <v>4</v>
      </c>
      <c r="E1498" s="15">
        <f t="shared" si="212"/>
        <v>0</v>
      </c>
      <c r="F1498" s="15">
        <v>4156</v>
      </c>
      <c r="G1498" s="15">
        <v>0</v>
      </c>
      <c r="H1498" s="62">
        <f t="shared" si="213"/>
        <v>190.3874692669433</v>
      </c>
      <c r="I1498" s="62">
        <f t="shared" si="215"/>
        <v>195</v>
      </c>
      <c r="J1498" s="15">
        <f t="shared" si="207"/>
        <v>0</v>
      </c>
      <c r="K1498" s="15">
        <f t="shared" si="214"/>
        <v>0</v>
      </c>
      <c r="L1498" s="58">
        <f>'Luxjacky Assumptions Monthly'!$M$8*'Luxjacky Original'!G1498</f>
        <v>0</v>
      </c>
      <c r="M1498" s="58">
        <f>'Luxjacky Assumptions Monthly'!$M$6*'Luxjacky Assumptions Monthly'!$M$8*'Luxjacky Original'!F1498</f>
        <v>2078</v>
      </c>
      <c r="N1498" s="58">
        <f t="shared" si="208"/>
        <v>2078</v>
      </c>
      <c r="O1498" s="58"/>
    </row>
    <row r="1499" spans="1:15" x14ac:dyDescent="0.3">
      <c r="A1499" s="60">
        <v>43867</v>
      </c>
      <c r="B1499" s="15">
        <f t="shared" si="209"/>
        <v>2020</v>
      </c>
      <c r="C1499" s="15">
        <f t="shared" si="210"/>
        <v>2</v>
      </c>
      <c r="D1499" s="15">
        <f t="shared" si="211"/>
        <v>5</v>
      </c>
      <c r="E1499" s="15">
        <f t="shared" si="212"/>
        <v>0</v>
      </c>
      <c r="F1499" s="15">
        <v>3966</v>
      </c>
      <c r="G1499" s="15">
        <v>0</v>
      </c>
      <c r="H1499" s="62">
        <f t="shared" si="213"/>
        <v>171.13629277128595</v>
      </c>
      <c r="I1499" s="62">
        <f t="shared" si="215"/>
        <v>190</v>
      </c>
      <c r="J1499" s="15">
        <f t="shared" si="207"/>
        <v>0</v>
      </c>
      <c r="K1499" s="15">
        <f t="shared" si="214"/>
        <v>0</v>
      </c>
      <c r="L1499" s="58">
        <f>'Luxjacky Assumptions Monthly'!$M$8*'Luxjacky Original'!G1499</f>
        <v>0</v>
      </c>
      <c r="M1499" s="58">
        <f>'Luxjacky Assumptions Monthly'!$M$6*'Luxjacky Assumptions Monthly'!$M$8*'Luxjacky Original'!F1499</f>
        <v>1983</v>
      </c>
      <c r="N1499" s="58">
        <f t="shared" si="208"/>
        <v>1983</v>
      </c>
      <c r="O1499" s="58"/>
    </row>
    <row r="1500" spans="1:15" x14ac:dyDescent="0.3">
      <c r="A1500" s="60">
        <v>43868</v>
      </c>
      <c r="B1500" s="15">
        <f t="shared" si="209"/>
        <v>2020</v>
      </c>
      <c r="C1500" s="15">
        <f t="shared" si="210"/>
        <v>2</v>
      </c>
      <c r="D1500" s="15">
        <f t="shared" si="211"/>
        <v>6</v>
      </c>
      <c r="E1500" s="15">
        <f t="shared" si="212"/>
        <v>1</v>
      </c>
      <c r="F1500" s="15">
        <v>3803</v>
      </c>
      <c r="G1500" s="15">
        <v>0</v>
      </c>
      <c r="H1500" s="62">
        <f t="shared" si="213"/>
        <v>152.76455675721198</v>
      </c>
      <c r="I1500" s="62">
        <f t="shared" si="215"/>
        <v>163</v>
      </c>
      <c r="J1500" s="15">
        <f t="shared" si="207"/>
        <v>0</v>
      </c>
      <c r="K1500" s="15">
        <f t="shared" si="214"/>
        <v>0</v>
      </c>
      <c r="L1500" s="58">
        <f>'Luxjacky Assumptions Monthly'!$M$8*'Luxjacky Original'!G1500</f>
        <v>0</v>
      </c>
      <c r="M1500" s="58">
        <f>'Luxjacky Assumptions Monthly'!$M$6*'Luxjacky Assumptions Monthly'!$M$8*'Luxjacky Original'!F1500</f>
        <v>1901.5</v>
      </c>
      <c r="N1500" s="58">
        <f t="shared" si="208"/>
        <v>1901.5</v>
      </c>
      <c r="O1500" s="58"/>
    </row>
    <row r="1501" spans="1:15" x14ac:dyDescent="0.3">
      <c r="A1501" s="60">
        <v>43869</v>
      </c>
      <c r="B1501" s="15">
        <f t="shared" si="209"/>
        <v>2020</v>
      </c>
      <c r="C1501" s="15">
        <f t="shared" si="210"/>
        <v>2</v>
      </c>
      <c r="D1501" s="15">
        <f t="shared" si="211"/>
        <v>7</v>
      </c>
      <c r="E1501" s="15">
        <f t="shared" si="212"/>
        <v>1</v>
      </c>
      <c r="F1501" s="15">
        <v>3645</v>
      </c>
      <c r="G1501" s="15">
        <v>0</v>
      </c>
      <c r="H1501" s="62">
        <f t="shared" si="213"/>
        <v>114.8450783472116</v>
      </c>
      <c r="I1501" s="62">
        <f t="shared" si="215"/>
        <v>158</v>
      </c>
      <c r="J1501" s="15">
        <f t="shared" ref="J1501:J1564" si="216">IF(G1501&gt;0,1,0)</f>
        <v>0</v>
      </c>
      <c r="K1501" s="15">
        <f t="shared" si="214"/>
        <v>0</v>
      </c>
      <c r="L1501" s="58">
        <f>'Luxjacky Assumptions Monthly'!$M$8*'Luxjacky Original'!G1501</f>
        <v>0</v>
      </c>
      <c r="M1501" s="58">
        <f>'Luxjacky Assumptions Monthly'!$M$6*'Luxjacky Assumptions Monthly'!$M$8*'Luxjacky Original'!F1501</f>
        <v>1822.5</v>
      </c>
      <c r="N1501" s="58">
        <f t="shared" ref="N1501:N1564" si="217">SUM(K1501:M1501)</f>
        <v>1822.5</v>
      </c>
      <c r="O1501" s="58"/>
    </row>
    <row r="1502" spans="1:15" x14ac:dyDescent="0.3">
      <c r="A1502" s="60">
        <v>43870</v>
      </c>
      <c r="B1502" s="15">
        <f t="shared" si="209"/>
        <v>2020</v>
      </c>
      <c r="C1502" s="15">
        <f t="shared" si="210"/>
        <v>2</v>
      </c>
      <c r="D1502" s="15">
        <f t="shared" si="211"/>
        <v>1</v>
      </c>
      <c r="E1502" s="15">
        <f t="shared" si="212"/>
        <v>0</v>
      </c>
      <c r="F1502" s="15">
        <v>3534</v>
      </c>
      <c r="G1502" s="15">
        <v>0</v>
      </c>
      <c r="H1502" s="62">
        <f t="shared" si="213"/>
        <v>199.00896415253717</v>
      </c>
      <c r="I1502" s="62">
        <f t="shared" si="215"/>
        <v>111</v>
      </c>
      <c r="J1502" s="15">
        <f t="shared" si="216"/>
        <v>0</v>
      </c>
      <c r="K1502" s="15">
        <f t="shared" si="214"/>
        <v>0</v>
      </c>
      <c r="L1502" s="58">
        <f>'Luxjacky Assumptions Monthly'!$M$8*'Luxjacky Original'!G1502</f>
        <v>0</v>
      </c>
      <c r="M1502" s="58">
        <f>'Luxjacky Assumptions Monthly'!$M$6*'Luxjacky Assumptions Monthly'!$M$8*'Luxjacky Original'!F1502</f>
        <v>1767</v>
      </c>
      <c r="N1502" s="58">
        <f t="shared" si="217"/>
        <v>1767</v>
      </c>
      <c r="O1502" s="58"/>
    </row>
    <row r="1503" spans="1:15" x14ac:dyDescent="0.3">
      <c r="A1503" s="60">
        <v>43871</v>
      </c>
      <c r="B1503" s="15">
        <f t="shared" si="209"/>
        <v>2020</v>
      </c>
      <c r="C1503" s="15">
        <f t="shared" si="210"/>
        <v>2</v>
      </c>
      <c r="D1503" s="15">
        <f t="shared" si="211"/>
        <v>2</v>
      </c>
      <c r="E1503" s="15">
        <f t="shared" si="212"/>
        <v>0</v>
      </c>
      <c r="F1503" s="15">
        <v>3344</v>
      </c>
      <c r="G1503" s="15">
        <v>0</v>
      </c>
      <c r="H1503" s="62">
        <f t="shared" si="213"/>
        <v>203.62664639431352</v>
      </c>
      <c r="I1503" s="62">
        <f t="shared" si="215"/>
        <v>190</v>
      </c>
      <c r="J1503" s="15">
        <f t="shared" si="216"/>
        <v>0</v>
      </c>
      <c r="K1503" s="15">
        <f t="shared" si="214"/>
        <v>0</v>
      </c>
      <c r="L1503" s="58">
        <f>'Luxjacky Assumptions Monthly'!$M$8*'Luxjacky Original'!G1503</f>
        <v>0</v>
      </c>
      <c r="M1503" s="58">
        <f>'Luxjacky Assumptions Monthly'!$M$6*'Luxjacky Assumptions Monthly'!$M$8*'Luxjacky Original'!F1503</f>
        <v>1672</v>
      </c>
      <c r="N1503" s="58">
        <f t="shared" si="217"/>
        <v>1672</v>
      </c>
      <c r="O1503" s="58"/>
    </row>
    <row r="1504" spans="1:15" x14ac:dyDescent="0.3">
      <c r="A1504" s="60">
        <v>43872</v>
      </c>
      <c r="B1504" s="15">
        <f t="shared" si="209"/>
        <v>2020</v>
      </c>
      <c r="C1504" s="15">
        <f t="shared" si="210"/>
        <v>2</v>
      </c>
      <c r="D1504" s="15">
        <f t="shared" si="211"/>
        <v>3</v>
      </c>
      <c r="E1504" s="15">
        <f t="shared" si="212"/>
        <v>0</v>
      </c>
      <c r="F1504" s="15">
        <v>3144</v>
      </c>
      <c r="G1504" s="15">
        <v>0</v>
      </c>
      <c r="H1504" s="62">
        <f t="shared" si="213"/>
        <v>201.01603867957496</v>
      </c>
      <c r="I1504" s="62">
        <f t="shared" si="215"/>
        <v>200</v>
      </c>
      <c r="J1504" s="15">
        <f t="shared" si="216"/>
        <v>0</v>
      </c>
      <c r="K1504" s="15">
        <f t="shared" si="214"/>
        <v>0</v>
      </c>
      <c r="L1504" s="58">
        <f>'Luxjacky Assumptions Monthly'!$M$8*'Luxjacky Original'!G1504</f>
        <v>0</v>
      </c>
      <c r="M1504" s="58">
        <f>'Luxjacky Assumptions Monthly'!$M$6*'Luxjacky Assumptions Monthly'!$M$8*'Luxjacky Original'!F1504</f>
        <v>1572</v>
      </c>
      <c r="N1504" s="58">
        <f t="shared" si="217"/>
        <v>1572</v>
      </c>
      <c r="O1504" s="58"/>
    </row>
    <row r="1505" spans="1:15" x14ac:dyDescent="0.3">
      <c r="A1505" s="60">
        <v>43873</v>
      </c>
      <c r="B1505" s="15">
        <f t="shared" si="209"/>
        <v>2020</v>
      </c>
      <c r="C1505" s="15">
        <f t="shared" si="210"/>
        <v>2</v>
      </c>
      <c r="D1505" s="15">
        <f t="shared" si="211"/>
        <v>4</v>
      </c>
      <c r="E1505" s="15">
        <f t="shared" si="212"/>
        <v>0</v>
      </c>
      <c r="F1505" s="15">
        <v>2946</v>
      </c>
      <c r="G1505" s="15">
        <v>0</v>
      </c>
      <c r="H1505" s="62">
        <f t="shared" si="213"/>
        <v>190.3874692669433</v>
      </c>
      <c r="I1505" s="62">
        <f t="shared" si="215"/>
        <v>198</v>
      </c>
      <c r="J1505" s="15">
        <f t="shared" si="216"/>
        <v>0</v>
      </c>
      <c r="K1505" s="15">
        <f t="shared" si="214"/>
        <v>0</v>
      </c>
      <c r="L1505" s="58">
        <f>'Luxjacky Assumptions Monthly'!$M$8*'Luxjacky Original'!G1505</f>
        <v>0</v>
      </c>
      <c r="M1505" s="58">
        <f>'Luxjacky Assumptions Monthly'!$M$6*'Luxjacky Assumptions Monthly'!$M$8*'Luxjacky Original'!F1505</f>
        <v>1473</v>
      </c>
      <c r="N1505" s="58">
        <f t="shared" si="217"/>
        <v>1473</v>
      </c>
      <c r="O1505" s="58"/>
    </row>
    <row r="1506" spans="1:15" x14ac:dyDescent="0.3">
      <c r="A1506" s="60">
        <v>43874</v>
      </c>
      <c r="B1506" s="15">
        <f t="shared" si="209"/>
        <v>2020</v>
      </c>
      <c r="C1506" s="15">
        <f t="shared" si="210"/>
        <v>2</v>
      </c>
      <c r="D1506" s="15">
        <f t="shared" si="211"/>
        <v>5</v>
      </c>
      <c r="E1506" s="15">
        <f t="shared" si="212"/>
        <v>0</v>
      </c>
      <c r="F1506" s="15">
        <v>2764</v>
      </c>
      <c r="G1506" s="15">
        <v>0</v>
      </c>
      <c r="H1506" s="62">
        <f t="shared" si="213"/>
        <v>171.13629277128595</v>
      </c>
      <c r="I1506" s="62">
        <f t="shared" si="215"/>
        <v>182</v>
      </c>
      <c r="J1506" s="15">
        <f t="shared" si="216"/>
        <v>0</v>
      </c>
      <c r="K1506" s="15">
        <f t="shared" si="214"/>
        <v>0</v>
      </c>
      <c r="L1506" s="58">
        <f>'Luxjacky Assumptions Monthly'!$M$8*'Luxjacky Original'!G1506</f>
        <v>0</v>
      </c>
      <c r="M1506" s="58">
        <f>'Luxjacky Assumptions Monthly'!$M$6*'Luxjacky Assumptions Monthly'!$M$8*'Luxjacky Original'!F1506</f>
        <v>1382</v>
      </c>
      <c r="N1506" s="58">
        <f t="shared" si="217"/>
        <v>1382</v>
      </c>
      <c r="O1506" s="58"/>
    </row>
    <row r="1507" spans="1:15" x14ac:dyDescent="0.3">
      <c r="A1507" s="60">
        <v>43875</v>
      </c>
      <c r="B1507" s="15">
        <f t="shared" si="209"/>
        <v>2020</v>
      </c>
      <c r="C1507" s="15">
        <f t="shared" si="210"/>
        <v>2</v>
      </c>
      <c r="D1507" s="15">
        <f t="shared" si="211"/>
        <v>6</v>
      </c>
      <c r="E1507" s="15">
        <f t="shared" si="212"/>
        <v>1</v>
      </c>
      <c r="F1507" s="15">
        <v>2585</v>
      </c>
      <c r="G1507" s="15">
        <v>0</v>
      </c>
      <c r="H1507" s="62">
        <f t="shared" si="213"/>
        <v>152.76455675721198</v>
      </c>
      <c r="I1507" s="62">
        <f t="shared" si="215"/>
        <v>179</v>
      </c>
      <c r="J1507" s="15">
        <f t="shared" si="216"/>
        <v>0</v>
      </c>
      <c r="K1507" s="15">
        <f t="shared" si="214"/>
        <v>0</v>
      </c>
      <c r="L1507" s="58">
        <f>'Luxjacky Assumptions Monthly'!$M$8*'Luxjacky Original'!G1507</f>
        <v>0</v>
      </c>
      <c r="M1507" s="58">
        <f>'Luxjacky Assumptions Monthly'!$M$6*'Luxjacky Assumptions Monthly'!$M$8*'Luxjacky Original'!F1507</f>
        <v>1292.5</v>
      </c>
      <c r="N1507" s="58">
        <f t="shared" si="217"/>
        <v>1292.5</v>
      </c>
      <c r="O1507" s="58"/>
    </row>
    <row r="1508" spans="1:15" x14ac:dyDescent="0.3">
      <c r="A1508" s="60">
        <v>43876</v>
      </c>
      <c r="B1508" s="15">
        <f t="shared" si="209"/>
        <v>2020</v>
      </c>
      <c r="C1508" s="15">
        <f t="shared" si="210"/>
        <v>2</v>
      </c>
      <c r="D1508" s="15">
        <f t="shared" si="211"/>
        <v>7</v>
      </c>
      <c r="E1508" s="15">
        <f t="shared" si="212"/>
        <v>1</v>
      </c>
      <c r="F1508" s="15">
        <v>2439</v>
      </c>
      <c r="G1508" s="15">
        <v>0</v>
      </c>
      <c r="H1508" s="62">
        <f t="shared" si="213"/>
        <v>114.8450783472116</v>
      </c>
      <c r="I1508" s="62">
        <f t="shared" si="215"/>
        <v>146</v>
      </c>
      <c r="J1508" s="15">
        <f t="shared" si="216"/>
        <v>0</v>
      </c>
      <c r="K1508" s="15">
        <f t="shared" si="214"/>
        <v>0</v>
      </c>
      <c r="L1508" s="58">
        <f>'Luxjacky Assumptions Monthly'!$M$8*'Luxjacky Original'!G1508</f>
        <v>0</v>
      </c>
      <c r="M1508" s="58">
        <f>'Luxjacky Assumptions Monthly'!$M$6*'Luxjacky Assumptions Monthly'!$M$8*'Luxjacky Original'!F1508</f>
        <v>1219.5</v>
      </c>
      <c r="N1508" s="58">
        <f t="shared" si="217"/>
        <v>1219.5</v>
      </c>
      <c r="O1508" s="58"/>
    </row>
    <row r="1509" spans="1:15" x14ac:dyDescent="0.3">
      <c r="A1509" s="60">
        <v>43877</v>
      </c>
      <c r="B1509" s="15">
        <f t="shared" si="209"/>
        <v>2020</v>
      </c>
      <c r="C1509" s="15">
        <f t="shared" si="210"/>
        <v>2</v>
      </c>
      <c r="D1509" s="15">
        <f t="shared" si="211"/>
        <v>1</v>
      </c>
      <c r="E1509" s="15">
        <f t="shared" si="212"/>
        <v>0</v>
      </c>
      <c r="F1509" s="15">
        <v>2318</v>
      </c>
      <c r="G1509" s="15">
        <v>0</v>
      </c>
      <c r="H1509" s="62">
        <f t="shared" si="213"/>
        <v>199.00896415253717</v>
      </c>
      <c r="I1509" s="62">
        <f t="shared" si="215"/>
        <v>121</v>
      </c>
      <c r="J1509" s="15">
        <f t="shared" si="216"/>
        <v>0</v>
      </c>
      <c r="K1509" s="15">
        <f t="shared" si="214"/>
        <v>0</v>
      </c>
      <c r="L1509" s="58">
        <f>'Luxjacky Assumptions Monthly'!$M$8*'Luxjacky Original'!G1509</f>
        <v>0</v>
      </c>
      <c r="M1509" s="58">
        <f>'Luxjacky Assumptions Monthly'!$M$6*'Luxjacky Assumptions Monthly'!$M$8*'Luxjacky Original'!F1509</f>
        <v>1159</v>
      </c>
      <c r="N1509" s="58">
        <f t="shared" si="217"/>
        <v>1159</v>
      </c>
      <c r="O1509" s="58"/>
    </row>
    <row r="1510" spans="1:15" x14ac:dyDescent="0.3">
      <c r="A1510" s="60">
        <v>43878</v>
      </c>
      <c r="B1510" s="15">
        <f t="shared" si="209"/>
        <v>2020</v>
      </c>
      <c r="C1510" s="15">
        <f t="shared" si="210"/>
        <v>2</v>
      </c>
      <c r="D1510" s="15">
        <f t="shared" si="211"/>
        <v>2</v>
      </c>
      <c r="E1510" s="15">
        <f t="shared" si="212"/>
        <v>0</v>
      </c>
      <c r="F1510" s="15">
        <v>2118</v>
      </c>
      <c r="G1510" s="15">
        <v>0</v>
      </c>
      <c r="H1510" s="62">
        <f t="shared" si="213"/>
        <v>203.62664639431352</v>
      </c>
      <c r="I1510" s="62">
        <f t="shared" si="215"/>
        <v>200</v>
      </c>
      <c r="J1510" s="15">
        <f t="shared" si="216"/>
        <v>0</v>
      </c>
      <c r="K1510" s="15">
        <f t="shared" si="214"/>
        <v>0</v>
      </c>
      <c r="L1510" s="58">
        <f>'Luxjacky Assumptions Monthly'!$M$8*'Luxjacky Original'!G1510</f>
        <v>0</v>
      </c>
      <c r="M1510" s="58">
        <f>'Luxjacky Assumptions Monthly'!$M$6*'Luxjacky Assumptions Monthly'!$M$8*'Luxjacky Original'!F1510</f>
        <v>1059</v>
      </c>
      <c r="N1510" s="58">
        <f t="shared" si="217"/>
        <v>1059</v>
      </c>
      <c r="O1510" s="58"/>
    </row>
    <row r="1511" spans="1:15" x14ac:dyDescent="0.3">
      <c r="A1511" s="60">
        <v>43879</v>
      </c>
      <c r="B1511" s="15">
        <f t="shared" si="209"/>
        <v>2020</v>
      </c>
      <c r="C1511" s="15">
        <f t="shared" si="210"/>
        <v>2</v>
      </c>
      <c r="D1511" s="15">
        <f t="shared" si="211"/>
        <v>3</v>
      </c>
      <c r="E1511" s="15">
        <f t="shared" si="212"/>
        <v>0</v>
      </c>
      <c r="F1511" s="15">
        <v>8643</v>
      </c>
      <c r="G1511" s="15">
        <v>6719</v>
      </c>
      <c r="H1511" s="62">
        <f t="shared" si="213"/>
        <v>201.01603867957496</v>
      </c>
      <c r="I1511" s="62">
        <f t="shared" si="215"/>
        <v>194</v>
      </c>
      <c r="J1511" s="15">
        <f t="shared" si="216"/>
        <v>1</v>
      </c>
      <c r="K1511" s="15">
        <f t="shared" si="214"/>
        <v>4000</v>
      </c>
      <c r="L1511" s="58">
        <f>'Luxjacky Assumptions Monthly'!$M$8*'Luxjacky Original'!G1511</f>
        <v>67190</v>
      </c>
      <c r="M1511" s="58">
        <f>'Luxjacky Assumptions Monthly'!$M$6*'Luxjacky Assumptions Monthly'!$M$8*'Luxjacky Original'!F1511</f>
        <v>4321.5</v>
      </c>
      <c r="N1511" s="58">
        <f t="shared" si="217"/>
        <v>75511.5</v>
      </c>
      <c r="O1511" s="58"/>
    </row>
    <row r="1512" spans="1:15" x14ac:dyDescent="0.3">
      <c r="A1512" s="60">
        <v>43880</v>
      </c>
      <c r="B1512" s="15">
        <f t="shared" si="209"/>
        <v>2020</v>
      </c>
      <c r="C1512" s="15">
        <f t="shared" si="210"/>
        <v>2</v>
      </c>
      <c r="D1512" s="15">
        <f t="shared" si="211"/>
        <v>4</v>
      </c>
      <c r="E1512" s="15">
        <f t="shared" si="212"/>
        <v>0</v>
      </c>
      <c r="F1512" s="15">
        <v>8434</v>
      </c>
      <c r="G1512" s="15">
        <v>0</v>
      </c>
      <c r="H1512" s="62">
        <f t="shared" si="213"/>
        <v>190.3874692669433</v>
      </c>
      <c r="I1512" s="62">
        <f t="shared" si="215"/>
        <v>209</v>
      </c>
      <c r="J1512" s="15">
        <f t="shared" si="216"/>
        <v>0</v>
      </c>
      <c r="K1512" s="15">
        <f t="shared" si="214"/>
        <v>0</v>
      </c>
      <c r="L1512" s="58">
        <f>'Luxjacky Assumptions Monthly'!$M$8*'Luxjacky Original'!G1512</f>
        <v>0</v>
      </c>
      <c r="M1512" s="58">
        <f>'Luxjacky Assumptions Monthly'!$M$6*'Luxjacky Assumptions Monthly'!$M$8*'Luxjacky Original'!F1512</f>
        <v>4217</v>
      </c>
      <c r="N1512" s="58">
        <f t="shared" si="217"/>
        <v>4217</v>
      </c>
      <c r="O1512" s="58"/>
    </row>
    <row r="1513" spans="1:15" x14ac:dyDescent="0.3">
      <c r="A1513" s="60">
        <v>43881</v>
      </c>
      <c r="B1513" s="15">
        <f t="shared" si="209"/>
        <v>2020</v>
      </c>
      <c r="C1513" s="15">
        <f t="shared" si="210"/>
        <v>2</v>
      </c>
      <c r="D1513" s="15">
        <f t="shared" si="211"/>
        <v>5</v>
      </c>
      <c r="E1513" s="15">
        <f t="shared" si="212"/>
        <v>0</v>
      </c>
      <c r="F1513" s="15">
        <v>8246</v>
      </c>
      <c r="G1513" s="15">
        <v>0</v>
      </c>
      <c r="H1513" s="62">
        <f t="shared" si="213"/>
        <v>171.13629277128595</v>
      </c>
      <c r="I1513" s="62">
        <f t="shared" si="215"/>
        <v>188</v>
      </c>
      <c r="J1513" s="15">
        <f t="shared" si="216"/>
        <v>0</v>
      </c>
      <c r="K1513" s="15">
        <f t="shared" si="214"/>
        <v>0</v>
      </c>
      <c r="L1513" s="58">
        <f>'Luxjacky Assumptions Monthly'!$M$8*'Luxjacky Original'!G1513</f>
        <v>0</v>
      </c>
      <c r="M1513" s="58">
        <f>'Luxjacky Assumptions Monthly'!$M$6*'Luxjacky Assumptions Monthly'!$M$8*'Luxjacky Original'!F1513</f>
        <v>4123</v>
      </c>
      <c r="N1513" s="58">
        <f t="shared" si="217"/>
        <v>4123</v>
      </c>
      <c r="O1513" s="58"/>
    </row>
    <row r="1514" spans="1:15" x14ac:dyDescent="0.3">
      <c r="A1514" s="60">
        <v>43882</v>
      </c>
      <c r="B1514" s="15">
        <f t="shared" si="209"/>
        <v>2020</v>
      </c>
      <c r="C1514" s="15">
        <f t="shared" si="210"/>
        <v>2</v>
      </c>
      <c r="D1514" s="15">
        <f t="shared" si="211"/>
        <v>6</v>
      </c>
      <c r="E1514" s="15">
        <f t="shared" si="212"/>
        <v>1</v>
      </c>
      <c r="F1514" s="15">
        <v>8087</v>
      </c>
      <c r="G1514" s="15">
        <v>0</v>
      </c>
      <c r="H1514" s="62">
        <f t="shared" si="213"/>
        <v>152.76455675721198</v>
      </c>
      <c r="I1514" s="62">
        <f t="shared" si="215"/>
        <v>159</v>
      </c>
      <c r="J1514" s="15">
        <f t="shared" si="216"/>
        <v>0</v>
      </c>
      <c r="K1514" s="15">
        <f t="shared" si="214"/>
        <v>0</v>
      </c>
      <c r="L1514" s="58">
        <f>'Luxjacky Assumptions Monthly'!$M$8*'Luxjacky Original'!G1514</f>
        <v>0</v>
      </c>
      <c r="M1514" s="58">
        <f>'Luxjacky Assumptions Monthly'!$M$6*'Luxjacky Assumptions Monthly'!$M$8*'Luxjacky Original'!F1514</f>
        <v>4043.5</v>
      </c>
      <c r="N1514" s="58">
        <f t="shared" si="217"/>
        <v>4043.5</v>
      </c>
      <c r="O1514" s="58"/>
    </row>
    <row r="1515" spans="1:15" x14ac:dyDescent="0.3">
      <c r="A1515" s="60">
        <v>43883</v>
      </c>
      <c r="B1515" s="15">
        <f t="shared" si="209"/>
        <v>2020</v>
      </c>
      <c r="C1515" s="15">
        <f t="shared" si="210"/>
        <v>2</v>
      </c>
      <c r="D1515" s="15">
        <f t="shared" si="211"/>
        <v>7</v>
      </c>
      <c r="E1515" s="15">
        <f t="shared" si="212"/>
        <v>1</v>
      </c>
      <c r="F1515" s="15">
        <v>7932</v>
      </c>
      <c r="G1515" s="15">
        <v>0</v>
      </c>
      <c r="H1515" s="62">
        <f t="shared" si="213"/>
        <v>114.8450783472116</v>
      </c>
      <c r="I1515" s="62">
        <f t="shared" si="215"/>
        <v>155</v>
      </c>
      <c r="J1515" s="15">
        <f t="shared" si="216"/>
        <v>0</v>
      </c>
      <c r="K1515" s="15">
        <f t="shared" si="214"/>
        <v>0</v>
      </c>
      <c r="L1515" s="58">
        <f>'Luxjacky Assumptions Monthly'!$M$8*'Luxjacky Original'!G1515</f>
        <v>0</v>
      </c>
      <c r="M1515" s="58">
        <f>'Luxjacky Assumptions Monthly'!$M$6*'Luxjacky Assumptions Monthly'!$M$8*'Luxjacky Original'!F1515</f>
        <v>3966</v>
      </c>
      <c r="N1515" s="58">
        <f t="shared" si="217"/>
        <v>3966</v>
      </c>
      <c r="O1515" s="58"/>
    </row>
    <row r="1516" spans="1:15" x14ac:dyDescent="0.3">
      <c r="A1516" s="60">
        <v>43884</v>
      </c>
      <c r="B1516" s="15">
        <f t="shared" si="209"/>
        <v>2020</v>
      </c>
      <c r="C1516" s="15">
        <f t="shared" si="210"/>
        <v>2</v>
      </c>
      <c r="D1516" s="15">
        <f t="shared" si="211"/>
        <v>1</v>
      </c>
      <c r="E1516" s="15">
        <f t="shared" si="212"/>
        <v>0</v>
      </c>
      <c r="F1516" s="15">
        <v>7811</v>
      </c>
      <c r="G1516" s="15">
        <v>0</v>
      </c>
      <c r="H1516" s="62">
        <f t="shared" si="213"/>
        <v>199.00896415253717</v>
      </c>
      <c r="I1516" s="62">
        <f t="shared" si="215"/>
        <v>121</v>
      </c>
      <c r="J1516" s="15">
        <f t="shared" si="216"/>
        <v>0</v>
      </c>
      <c r="K1516" s="15">
        <f t="shared" si="214"/>
        <v>0</v>
      </c>
      <c r="L1516" s="58">
        <f>'Luxjacky Assumptions Monthly'!$M$8*'Luxjacky Original'!G1516</f>
        <v>0</v>
      </c>
      <c r="M1516" s="58">
        <f>'Luxjacky Assumptions Monthly'!$M$6*'Luxjacky Assumptions Monthly'!$M$8*'Luxjacky Original'!F1516</f>
        <v>3905.5</v>
      </c>
      <c r="N1516" s="58">
        <f t="shared" si="217"/>
        <v>3905.5</v>
      </c>
      <c r="O1516" s="58"/>
    </row>
    <row r="1517" spans="1:15" x14ac:dyDescent="0.3">
      <c r="A1517" s="60">
        <v>43885</v>
      </c>
      <c r="B1517" s="15">
        <f t="shared" si="209"/>
        <v>2020</v>
      </c>
      <c r="C1517" s="15">
        <f t="shared" si="210"/>
        <v>2</v>
      </c>
      <c r="D1517" s="15">
        <f t="shared" si="211"/>
        <v>2</v>
      </c>
      <c r="E1517" s="15">
        <f t="shared" si="212"/>
        <v>0</v>
      </c>
      <c r="F1517" s="15">
        <v>7611</v>
      </c>
      <c r="G1517" s="15">
        <v>0</v>
      </c>
      <c r="H1517" s="62">
        <f t="shared" si="213"/>
        <v>203.62664639431352</v>
      </c>
      <c r="I1517" s="62">
        <f t="shared" si="215"/>
        <v>200</v>
      </c>
      <c r="J1517" s="15">
        <f t="shared" si="216"/>
        <v>0</v>
      </c>
      <c r="K1517" s="15">
        <f t="shared" si="214"/>
        <v>0</v>
      </c>
      <c r="L1517" s="58">
        <f>'Luxjacky Assumptions Monthly'!$M$8*'Luxjacky Original'!G1517</f>
        <v>0</v>
      </c>
      <c r="M1517" s="58">
        <f>'Luxjacky Assumptions Monthly'!$M$6*'Luxjacky Assumptions Monthly'!$M$8*'Luxjacky Original'!F1517</f>
        <v>3805.5</v>
      </c>
      <c r="N1517" s="58">
        <f t="shared" si="217"/>
        <v>3805.5</v>
      </c>
      <c r="O1517" s="58"/>
    </row>
    <row r="1518" spans="1:15" x14ac:dyDescent="0.3">
      <c r="A1518" s="60">
        <v>43886</v>
      </c>
      <c r="B1518" s="15">
        <f t="shared" si="209"/>
        <v>2020</v>
      </c>
      <c r="C1518" s="15">
        <f t="shared" si="210"/>
        <v>2</v>
      </c>
      <c r="D1518" s="15">
        <f t="shared" si="211"/>
        <v>3</v>
      </c>
      <c r="E1518" s="15">
        <f t="shared" si="212"/>
        <v>0</v>
      </c>
      <c r="F1518" s="15">
        <v>7431</v>
      </c>
      <c r="G1518" s="15">
        <v>0</v>
      </c>
      <c r="H1518" s="62">
        <f t="shared" si="213"/>
        <v>201.01603867957496</v>
      </c>
      <c r="I1518" s="62">
        <f t="shared" si="215"/>
        <v>180</v>
      </c>
      <c r="J1518" s="15">
        <f t="shared" si="216"/>
        <v>0</v>
      </c>
      <c r="K1518" s="15">
        <f t="shared" si="214"/>
        <v>0</v>
      </c>
      <c r="L1518" s="58">
        <f>'Luxjacky Assumptions Monthly'!$M$8*'Luxjacky Original'!G1518</f>
        <v>0</v>
      </c>
      <c r="M1518" s="58">
        <f>'Luxjacky Assumptions Monthly'!$M$6*'Luxjacky Assumptions Monthly'!$M$8*'Luxjacky Original'!F1518</f>
        <v>3715.5</v>
      </c>
      <c r="N1518" s="58">
        <f t="shared" si="217"/>
        <v>3715.5</v>
      </c>
      <c r="O1518" s="58"/>
    </row>
    <row r="1519" spans="1:15" x14ac:dyDescent="0.3">
      <c r="A1519" s="60">
        <v>43887</v>
      </c>
      <c r="B1519" s="15">
        <f t="shared" si="209"/>
        <v>2020</v>
      </c>
      <c r="C1519" s="15">
        <f t="shared" si="210"/>
        <v>2</v>
      </c>
      <c r="D1519" s="15">
        <f t="shared" si="211"/>
        <v>4</v>
      </c>
      <c r="E1519" s="15">
        <f t="shared" si="212"/>
        <v>0</v>
      </c>
      <c r="F1519" s="15">
        <v>7232</v>
      </c>
      <c r="G1519" s="15">
        <v>0</v>
      </c>
      <c r="H1519" s="62">
        <f t="shared" si="213"/>
        <v>190.3874692669433</v>
      </c>
      <c r="I1519" s="62">
        <f t="shared" si="215"/>
        <v>199</v>
      </c>
      <c r="J1519" s="15">
        <f t="shared" si="216"/>
        <v>0</v>
      </c>
      <c r="K1519" s="15">
        <f t="shared" si="214"/>
        <v>0</v>
      </c>
      <c r="L1519" s="58">
        <f>'Luxjacky Assumptions Monthly'!$M$8*'Luxjacky Original'!G1519</f>
        <v>0</v>
      </c>
      <c r="M1519" s="58">
        <f>'Luxjacky Assumptions Monthly'!$M$6*'Luxjacky Assumptions Monthly'!$M$8*'Luxjacky Original'!F1519</f>
        <v>3616</v>
      </c>
      <c r="N1519" s="58">
        <f t="shared" si="217"/>
        <v>3616</v>
      </c>
      <c r="O1519" s="58"/>
    </row>
    <row r="1520" spans="1:15" x14ac:dyDescent="0.3">
      <c r="A1520" s="60">
        <v>43888</v>
      </c>
      <c r="B1520" s="15">
        <f t="shared" si="209"/>
        <v>2020</v>
      </c>
      <c r="C1520" s="15">
        <f t="shared" si="210"/>
        <v>2</v>
      </c>
      <c r="D1520" s="15">
        <f t="shared" si="211"/>
        <v>5</v>
      </c>
      <c r="E1520" s="15">
        <f t="shared" si="212"/>
        <v>0</v>
      </c>
      <c r="F1520" s="15">
        <v>7037</v>
      </c>
      <c r="G1520" s="15">
        <v>0</v>
      </c>
      <c r="H1520" s="62">
        <f t="shared" si="213"/>
        <v>171.13629277128595</v>
      </c>
      <c r="I1520" s="62">
        <f t="shared" si="215"/>
        <v>195</v>
      </c>
      <c r="J1520" s="15">
        <f t="shared" si="216"/>
        <v>0</v>
      </c>
      <c r="K1520" s="15">
        <f t="shared" si="214"/>
        <v>0</v>
      </c>
      <c r="L1520" s="58">
        <f>'Luxjacky Assumptions Monthly'!$M$8*'Luxjacky Original'!G1520</f>
        <v>0</v>
      </c>
      <c r="M1520" s="58">
        <f>'Luxjacky Assumptions Monthly'!$M$6*'Luxjacky Assumptions Monthly'!$M$8*'Luxjacky Original'!F1520</f>
        <v>3518.5</v>
      </c>
      <c r="N1520" s="58">
        <f t="shared" si="217"/>
        <v>3518.5</v>
      </c>
      <c r="O1520" s="58"/>
    </row>
    <row r="1521" spans="1:15" x14ac:dyDescent="0.3">
      <c r="A1521" s="60">
        <v>43889</v>
      </c>
      <c r="B1521" s="15">
        <f t="shared" si="209"/>
        <v>2020</v>
      </c>
      <c r="C1521" s="15">
        <f t="shared" si="210"/>
        <v>2</v>
      </c>
      <c r="D1521" s="15">
        <f t="shared" si="211"/>
        <v>6</v>
      </c>
      <c r="E1521" s="15">
        <f t="shared" si="212"/>
        <v>1</v>
      </c>
      <c r="F1521" s="15">
        <v>6864</v>
      </c>
      <c r="G1521" s="15">
        <v>0</v>
      </c>
      <c r="H1521" s="62">
        <f t="shared" si="213"/>
        <v>152.76455675721198</v>
      </c>
      <c r="I1521" s="62">
        <f t="shared" si="215"/>
        <v>173</v>
      </c>
      <c r="J1521" s="15">
        <f t="shared" si="216"/>
        <v>0</v>
      </c>
      <c r="K1521" s="15">
        <f t="shared" si="214"/>
        <v>0</v>
      </c>
      <c r="L1521" s="58">
        <f>'Luxjacky Assumptions Monthly'!$M$8*'Luxjacky Original'!G1521</f>
        <v>0</v>
      </c>
      <c r="M1521" s="58">
        <f>'Luxjacky Assumptions Monthly'!$M$6*'Luxjacky Assumptions Monthly'!$M$8*'Luxjacky Original'!F1521</f>
        <v>3432</v>
      </c>
      <c r="N1521" s="58">
        <f t="shared" si="217"/>
        <v>3432</v>
      </c>
      <c r="O1521" s="58"/>
    </row>
    <row r="1522" spans="1:15" x14ac:dyDescent="0.3">
      <c r="A1522" s="60">
        <v>43890</v>
      </c>
      <c r="B1522" s="15">
        <f t="shared" si="209"/>
        <v>2020</v>
      </c>
      <c r="C1522" s="15">
        <f t="shared" si="210"/>
        <v>2</v>
      </c>
      <c r="D1522" s="15">
        <f t="shared" si="211"/>
        <v>7</v>
      </c>
      <c r="E1522" s="15">
        <f t="shared" si="212"/>
        <v>1</v>
      </c>
      <c r="F1522" s="15">
        <v>6709</v>
      </c>
      <c r="G1522" s="15">
        <v>0</v>
      </c>
      <c r="H1522" s="62">
        <f t="shared" si="213"/>
        <v>114.8450783472116</v>
      </c>
      <c r="I1522" s="62">
        <f t="shared" si="215"/>
        <v>155</v>
      </c>
      <c r="J1522" s="15">
        <f t="shared" si="216"/>
        <v>0</v>
      </c>
      <c r="K1522" s="15">
        <f t="shared" si="214"/>
        <v>0</v>
      </c>
      <c r="L1522" s="58">
        <f>'Luxjacky Assumptions Monthly'!$M$8*'Luxjacky Original'!G1522</f>
        <v>0</v>
      </c>
      <c r="M1522" s="58">
        <f>'Luxjacky Assumptions Monthly'!$M$6*'Luxjacky Assumptions Monthly'!$M$8*'Luxjacky Original'!F1522</f>
        <v>3354.5</v>
      </c>
      <c r="N1522" s="58">
        <f t="shared" si="217"/>
        <v>3354.5</v>
      </c>
      <c r="O1522" s="58"/>
    </row>
    <row r="1523" spans="1:15" x14ac:dyDescent="0.3">
      <c r="A1523" s="60">
        <v>43891</v>
      </c>
      <c r="B1523" s="15">
        <f t="shared" si="209"/>
        <v>2020</v>
      </c>
      <c r="C1523" s="15">
        <f t="shared" si="210"/>
        <v>3</v>
      </c>
      <c r="D1523" s="15">
        <f t="shared" si="211"/>
        <v>1</v>
      </c>
      <c r="E1523" s="15">
        <f t="shared" si="212"/>
        <v>0</v>
      </c>
      <c r="F1523" s="15">
        <v>6587</v>
      </c>
      <c r="G1523" s="15">
        <v>0</v>
      </c>
      <c r="H1523" s="62">
        <f t="shared" si="213"/>
        <v>201.9975352847739</v>
      </c>
      <c r="I1523" s="62">
        <f t="shared" si="215"/>
        <v>122</v>
      </c>
      <c r="J1523" s="15">
        <f t="shared" si="216"/>
        <v>0</v>
      </c>
      <c r="K1523" s="15">
        <f t="shared" si="214"/>
        <v>0</v>
      </c>
      <c r="L1523" s="58">
        <f>'Luxjacky Assumptions Monthly'!$M$8*'Luxjacky Original'!G1523</f>
        <v>0</v>
      </c>
      <c r="M1523" s="58">
        <f>'Luxjacky Assumptions Monthly'!$M$6*'Luxjacky Assumptions Monthly'!$M$8*'Luxjacky Original'!F1523</f>
        <v>3293.5</v>
      </c>
      <c r="N1523" s="58">
        <f t="shared" si="217"/>
        <v>3293.5</v>
      </c>
      <c r="O1523" s="58"/>
    </row>
    <row r="1524" spans="1:15" x14ac:dyDescent="0.3">
      <c r="A1524" s="60">
        <v>43892</v>
      </c>
      <c r="B1524" s="15">
        <f t="shared" si="209"/>
        <v>2020</v>
      </c>
      <c r="C1524" s="15">
        <f t="shared" si="210"/>
        <v>3</v>
      </c>
      <c r="D1524" s="15">
        <f t="shared" si="211"/>
        <v>2</v>
      </c>
      <c r="E1524" s="15">
        <f t="shared" si="212"/>
        <v>0</v>
      </c>
      <c r="F1524" s="15">
        <v>6388</v>
      </c>
      <c r="G1524" s="15">
        <v>0</v>
      </c>
      <c r="H1524" s="62">
        <f t="shared" si="213"/>
        <v>206.61521752655025</v>
      </c>
      <c r="I1524" s="62">
        <f t="shared" si="215"/>
        <v>199</v>
      </c>
      <c r="J1524" s="15">
        <f t="shared" si="216"/>
        <v>0</v>
      </c>
      <c r="K1524" s="15">
        <f t="shared" si="214"/>
        <v>0</v>
      </c>
      <c r="L1524" s="58">
        <f>'Luxjacky Assumptions Monthly'!$M$8*'Luxjacky Original'!G1524</f>
        <v>0</v>
      </c>
      <c r="M1524" s="58">
        <f>'Luxjacky Assumptions Monthly'!$M$6*'Luxjacky Assumptions Monthly'!$M$8*'Luxjacky Original'!F1524</f>
        <v>3194</v>
      </c>
      <c r="N1524" s="58">
        <f t="shared" si="217"/>
        <v>3194</v>
      </c>
      <c r="O1524" s="58"/>
    </row>
    <row r="1525" spans="1:15" x14ac:dyDescent="0.3">
      <c r="A1525" s="60">
        <v>43893</v>
      </c>
      <c r="B1525" s="15">
        <f t="shared" si="209"/>
        <v>2020</v>
      </c>
      <c r="C1525" s="15">
        <f t="shared" si="210"/>
        <v>3</v>
      </c>
      <c r="D1525" s="15">
        <f t="shared" si="211"/>
        <v>3</v>
      </c>
      <c r="E1525" s="15">
        <f t="shared" si="212"/>
        <v>0</v>
      </c>
      <c r="F1525" s="15">
        <v>6175</v>
      </c>
      <c r="G1525" s="15">
        <v>0</v>
      </c>
      <c r="H1525" s="62">
        <f t="shared" si="213"/>
        <v>204.00460981181172</v>
      </c>
      <c r="I1525" s="62">
        <f t="shared" si="215"/>
        <v>213</v>
      </c>
      <c r="J1525" s="15">
        <f t="shared" si="216"/>
        <v>0</v>
      </c>
      <c r="K1525" s="15">
        <f t="shared" si="214"/>
        <v>0</v>
      </c>
      <c r="L1525" s="58">
        <f>'Luxjacky Assumptions Monthly'!$M$8*'Luxjacky Original'!G1525</f>
        <v>0</v>
      </c>
      <c r="M1525" s="58">
        <f>'Luxjacky Assumptions Monthly'!$M$6*'Luxjacky Assumptions Monthly'!$M$8*'Luxjacky Original'!F1525</f>
        <v>3087.5</v>
      </c>
      <c r="N1525" s="58">
        <f t="shared" si="217"/>
        <v>3087.5</v>
      </c>
      <c r="O1525" s="58"/>
    </row>
    <row r="1526" spans="1:15" x14ac:dyDescent="0.3">
      <c r="A1526" s="60">
        <v>43894</v>
      </c>
      <c r="B1526" s="15">
        <f t="shared" si="209"/>
        <v>2020</v>
      </c>
      <c r="C1526" s="15">
        <f t="shared" si="210"/>
        <v>3</v>
      </c>
      <c r="D1526" s="15">
        <f t="shared" si="211"/>
        <v>4</v>
      </c>
      <c r="E1526" s="15">
        <f t="shared" si="212"/>
        <v>0</v>
      </c>
      <c r="F1526" s="15">
        <v>5977</v>
      </c>
      <c r="G1526" s="15">
        <v>0</v>
      </c>
      <c r="H1526" s="62">
        <f t="shared" si="213"/>
        <v>193.37604039918003</v>
      </c>
      <c r="I1526" s="62">
        <f t="shared" si="215"/>
        <v>198</v>
      </c>
      <c r="J1526" s="15">
        <f t="shared" si="216"/>
        <v>0</v>
      </c>
      <c r="K1526" s="15">
        <f t="shared" si="214"/>
        <v>0</v>
      </c>
      <c r="L1526" s="58">
        <f>'Luxjacky Assumptions Monthly'!$M$8*'Luxjacky Original'!G1526</f>
        <v>0</v>
      </c>
      <c r="M1526" s="58">
        <f>'Luxjacky Assumptions Monthly'!$M$6*'Luxjacky Assumptions Monthly'!$M$8*'Luxjacky Original'!F1526</f>
        <v>2988.5</v>
      </c>
      <c r="N1526" s="58">
        <f t="shared" si="217"/>
        <v>2988.5</v>
      </c>
      <c r="O1526" s="58"/>
    </row>
    <row r="1527" spans="1:15" x14ac:dyDescent="0.3">
      <c r="A1527" s="60">
        <v>43895</v>
      </c>
      <c r="B1527" s="15">
        <f t="shared" si="209"/>
        <v>2020</v>
      </c>
      <c r="C1527" s="15">
        <f t="shared" si="210"/>
        <v>3</v>
      </c>
      <c r="D1527" s="15">
        <f t="shared" si="211"/>
        <v>5</v>
      </c>
      <c r="E1527" s="15">
        <f t="shared" si="212"/>
        <v>0</v>
      </c>
      <c r="F1527" s="15">
        <v>5789</v>
      </c>
      <c r="G1527" s="15">
        <v>0</v>
      </c>
      <c r="H1527" s="62">
        <f t="shared" si="213"/>
        <v>174.12486390352271</v>
      </c>
      <c r="I1527" s="62">
        <f t="shared" si="215"/>
        <v>188</v>
      </c>
      <c r="J1527" s="15">
        <f t="shared" si="216"/>
        <v>0</v>
      </c>
      <c r="K1527" s="15">
        <f t="shared" si="214"/>
        <v>0</v>
      </c>
      <c r="L1527" s="58">
        <f>'Luxjacky Assumptions Monthly'!$M$8*'Luxjacky Original'!G1527</f>
        <v>0</v>
      </c>
      <c r="M1527" s="58">
        <f>'Luxjacky Assumptions Monthly'!$M$6*'Luxjacky Assumptions Monthly'!$M$8*'Luxjacky Original'!F1527</f>
        <v>2894.5</v>
      </c>
      <c r="N1527" s="58">
        <f t="shared" si="217"/>
        <v>2894.5</v>
      </c>
      <c r="O1527" s="58"/>
    </row>
    <row r="1528" spans="1:15" x14ac:dyDescent="0.3">
      <c r="A1528" s="60">
        <v>43896</v>
      </c>
      <c r="B1528" s="15">
        <f t="shared" si="209"/>
        <v>2020</v>
      </c>
      <c r="C1528" s="15">
        <f t="shared" si="210"/>
        <v>3</v>
      </c>
      <c r="D1528" s="15">
        <f t="shared" si="211"/>
        <v>6</v>
      </c>
      <c r="E1528" s="15">
        <f t="shared" si="212"/>
        <v>1</v>
      </c>
      <c r="F1528" s="15">
        <v>5602</v>
      </c>
      <c r="G1528" s="15">
        <v>0</v>
      </c>
      <c r="H1528" s="62">
        <f t="shared" si="213"/>
        <v>155.75312788944871</v>
      </c>
      <c r="I1528" s="62">
        <f t="shared" si="215"/>
        <v>187</v>
      </c>
      <c r="J1528" s="15">
        <f t="shared" si="216"/>
        <v>0</v>
      </c>
      <c r="K1528" s="15">
        <f t="shared" si="214"/>
        <v>0</v>
      </c>
      <c r="L1528" s="58">
        <f>'Luxjacky Assumptions Monthly'!$M$8*'Luxjacky Original'!G1528</f>
        <v>0</v>
      </c>
      <c r="M1528" s="58">
        <f>'Luxjacky Assumptions Monthly'!$M$6*'Luxjacky Assumptions Monthly'!$M$8*'Luxjacky Original'!F1528</f>
        <v>2801</v>
      </c>
      <c r="N1528" s="58">
        <f t="shared" si="217"/>
        <v>2801</v>
      </c>
      <c r="O1528" s="58"/>
    </row>
    <row r="1529" spans="1:15" x14ac:dyDescent="0.3">
      <c r="A1529" s="60">
        <v>43897</v>
      </c>
      <c r="B1529" s="15">
        <f t="shared" si="209"/>
        <v>2020</v>
      </c>
      <c r="C1529" s="15">
        <f t="shared" si="210"/>
        <v>3</v>
      </c>
      <c r="D1529" s="15">
        <f t="shared" si="211"/>
        <v>7</v>
      </c>
      <c r="E1529" s="15">
        <f t="shared" si="212"/>
        <v>1</v>
      </c>
      <c r="F1529" s="15">
        <v>5449</v>
      </c>
      <c r="G1529" s="15">
        <v>0</v>
      </c>
      <c r="H1529" s="62">
        <f t="shared" si="213"/>
        <v>117.83364947944835</v>
      </c>
      <c r="I1529" s="62">
        <f t="shared" si="215"/>
        <v>153</v>
      </c>
      <c r="J1529" s="15">
        <f t="shared" si="216"/>
        <v>0</v>
      </c>
      <c r="K1529" s="15">
        <f t="shared" si="214"/>
        <v>0</v>
      </c>
      <c r="L1529" s="58">
        <f>'Luxjacky Assumptions Monthly'!$M$8*'Luxjacky Original'!G1529</f>
        <v>0</v>
      </c>
      <c r="M1529" s="58">
        <f>'Luxjacky Assumptions Monthly'!$M$6*'Luxjacky Assumptions Monthly'!$M$8*'Luxjacky Original'!F1529</f>
        <v>2724.5</v>
      </c>
      <c r="N1529" s="58">
        <f t="shared" si="217"/>
        <v>2724.5</v>
      </c>
      <c r="O1529" s="58"/>
    </row>
    <row r="1530" spans="1:15" x14ac:dyDescent="0.3">
      <c r="A1530" s="60">
        <v>43898</v>
      </c>
      <c r="B1530" s="15">
        <f t="shared" si="209"/>
        <v>2020</v>
      </c>
      <c r="C1530" s="15">
        <f t="shared" si="210"/>
        <v>3</v>
      </c>
      <c r="D1530" s="15">
        <f t="shared" si="211"/>
        <v>1</v>
      </c>
      <c r="E1530" s="15">
        <f t="shared" si="212"/>
        <v>0</v>
      </c>
      <c r="F1530" s="15">
        <v>5325</v>
      </c>
      <c r="G1530" s="15">
        <v>0</v>
      </c>
      <c r="H1530" s="62">
        <f t="shared" si="213"/>
        <v>201.9975352847739</v>
      </c>
      <c r="I1530" s="62">
        <f t="shared" si="215"/>
        <v>124</v>
      </c>
      <c r="J1530" s="15">
        <f t="shared" si="216"/>
        <v>0</v>
      </c>
      <c r="K1530" s="15">
        <f t="shared" si="214"/>
        <v>0</v>
      </c>
      <c r="L1530" s="58">
        <f>'Luxjacky Assumptions Monthly'!$M$8*'Luxjacky Original'!G1530</f>
        <v>0</v>
      </c>
      <c r="M1530" s="58">
        <f>'Luxjacky Assumptions Monthly'!$M$6*'Luxjacky Assumptions Monthly'!$M$8*'Luxjacky Original'!F1530</f>
        <v>2662.5</v>
      </c>
      <c r="N1530" s="58">
        <f t="shared" si="217"/>
        <v>2662.5</v>
      </c>
      <c r="O1530" s="58"/>
    </row>
    <row r="1531" spans="1:15" x14ac:dyDescent="0.3">
      <c r="A1531" s="60">
        <v>43899</v>
      </c>
      <c r="B1531" s="15">
        <f t="shared" si="209"/>
        <v>2020</v>
      </c>
      <c r="C1531" s="15">
        <f t="shared" si="210"/>
        <v>3</v>
      </c>
      <c r="D1531" s="15">
        <f t="shared" si="211"/>
        <v>2</v>
      </c>
      <c r="E1531" s="15">
        <f t="shared" si="212"/>
        <v>0</v>
      </c>
      <c r="F1531" s="15">
        <v>5138</v>
      </c>
      <c r="G1531" s="15">
        <v>0</v>
      </c>
      <c r="H1531" s="62">
        <f t="shared" si="213"/>
        <v>206.61521752655025</v>
      </c>
      <c r="I1531" s="62">
        <f t="shared" si="215"/>
        <v>187</v>
      </c>
      <c r="J1531" s="15">
        <f t="shared" si="216"/>
        <v>0</v>
      </c>
      <c r="K1531" s="15">
        <f t="shared" si="214"/>
        <v>0</v>
      </c>
      <c r="L1531" s="58">
        <f>'Luxjacky Assumptions Monthly'!$M$8*'Luxjacky Original'!G1531</f>
        <v>0</v>
      </c>
      <c r="M1531" s="58">
        <f>'Luxjacky Assumptions Monthly'!$M$6*'Luxjacky Assumptions Monthly'!$M$8*'Luxjacky Original'!F1531</f>
        <v>2569</v>
      </c>
      <c r="N1531" s="58">
        <f t="shared" si="217"/>
        <v>2569</v>
      </c>
      <c r="O1531" s="58"/>
    </row>
    <row r="1532" spans="1:15" x14ac:dyDescent="0.3">
      <c r="A1532" s="60">
        <v>43900</v>
      </c>
      <c r="B1532" s="15">
        <f t="shared" si="209"/>
        <v>2020</v>
      </c>
      <c r="C1532" s="15">
        <f t="shared" si="210"/>
        <v>3</v>
      </c>
      <c r="D1532" s="15">
        <f t="shared" si="211"/>
        <v>3</v>
      </c>
      <c r="E1532" s="15">
        <f t="shared" si="212"/>
        <v>0</v>
      </c>
      <c r="F1532" s="15">
        <v>4935</v>
      </c>
      <c r="G1532" s="15">
        <v>0</v>
      </c>
      <c r="H1532" s="62">
        <f t="shared" si="213"/>
        <v>204.00460981181172</v>
      </c>
      <c r="I1532" s="62">
        <f t="shared" si="215"/>
        <v>203</v>
      </c>
      <c r="J1532" s="15">
        <f t="shared" si="216"/>
        <v>0</v>
      </c>
      <c r="K1532" s="15">
        <f t="shared" si="214"/>
        <v>0</v>
      </c>
      <c r="L1532" s="58">
        <f>'Luxjacky Assumptions Monthly'!$M$8*'Luxjacky Original'!G1532</f>
        <v>0</v>
      </c>
      <c r="M1532" s="58">
        <f>'Luxjacky Assumptions Monthly'!$M$6*'Luxjacky Assumptions Monthly'!$M$8*'Luxjacky Original'!F1532</f>
        <v>2467.5</v>
      </c>
      <c r="N1532" s="58">
        <f t="shared" si="217"/>
        <v>2467.5</v>
      </c>
      <c r="O1532" s="58"/>
    </row>
    <row r="1533" spans="1:15" x14ac:dyDescent="0.3">
      <c r="A1533" s="60">
        <v>43901</v>
      </c>
      <c r="B1533" s="15">
        <f t="shared" si="209"/>
        <v>2020</v>
      </c>
      <c r="C1533" s="15">
        <f t="shared" si="210"/>
        <v>3</v>
      </c>
      <c r="D1533" s="15">
        <f t="shared" si="211"/>
        <v>4</v>
      </c>
      <c r="E1533" s="15">
        <f t="shared" si="212"/>
        <v>0</v>
      </c>
      <c r="F1533" s="15">
        <v>4745</v>
      </c>
      <c r="G1533" s="15">
        <v>0</v>
      </c>
      <c r="H1533" s="62">
        <f t="shared" si="213"/>
        <v>193.37604039918003</v>
      </c>
      <c r="I1533" s="62">
        <f t="shared" si="215"/>
        <v>190</v>
      </c>
      <c r="J1533" s="15">
        <f t="shared" si="216"/>
        <v>0</v>
      </c>
      <c r="K1533" s="15">
        <f t="shared" si="214"/>
        <v>0</v>
      </c>
      <c r="L1533" s="58">
        <f>'Luxjacky Assumptions Monthly'!$M$8*'Luxjacky Original'!G1533</f>
        <v>0</v>
      </c>
      <c r="M1533" s="58">
        <f>'Luxjacky Assumptions Monthly'!$M$6*'Luxjacky Assumptions Monthly'!$M$8*'Luxjacky Original'!F1533</f>
        <v>2372.5</v>
      </c>
      <c r="N1533" s="58">
        <f t="shared" si="217"/>
        <v>2372.5</v>
      </c>
      <c r="O1533" s="58"/>
    </row>
    <row r="1534" spans="1:15" x14ac:dyDescent="0.3">
      <c r="A1534" s="60">
        <v>43902</v>
      </c>
      <c r="B1534" s="15">
        <f t="shared" si="209"/>
        <v>2020</v>
      </c>
      <c r="C1534" s="15">
        <f t="shared" si="210"/>
        <v>3</v>
      </c>
      <c r="D1534" s="15">
        <f t="shared" si="211"/>
        <v>5</v>
      </c>
      <c r="E1534" s="15">
        <f t="shared" si="212"/>
        <v>0</v>
      </c>
      <c r="F1534" s="15">
        <v>4564</v>
      </c>
      <c r="G1534" s="15">
        <v>0</v>
      </c>
      <c r="H1534" s="62">
        <f t="shared" si="213"/>
        <v>174.12486390352271</v>
      </c>
      <c r="I1534" s="62">
        <f t="shared" si="215"/>
        <v>181</v>
      </c>
      <c r="J1534" s="15">
        <f t="shared" si="216"/>
        <v>0</v>
      </c>
      <c r="K1534" s="15">
        <f t="shared" si="214"/>
        <v>0</v>
      </c>
      <c r="L1534" s="58">
        <f>'Luxjacky Assumptions Monthly'!$M$8*'Luxjacky Original'!G1534</f>
        <v>0</v>
      </c>
      <c r="M1534" s="58">
        <f>'Luxjacky Assumptions Monthly'!$M$6*'Luxjacky Assumptions Monthly'!$M$8*'Luxjacky Original'!F1534</f>
        <v>2282</v>
      </c>
      <c r="N1534" s="58">
        <f t="shared" si="217"/>
        <v>2282</v>
      </c>
      <c r="O1534" s="58"/>
    </row>
    <row r="1535" spans="1:15" x14ac:dyDescent="0.3">
      <c r="A1535" s="60">
        <v>43903</v>
      </c>
      <c r="B1535" s="15">
        <f t="shared" si="209"/>
        <v>2020</v>
      </c>
      <c r="C1535" s="15">
        <f t="shared" si="210"/>
        <v>3</v>
      </c>
      <c r="D1535" s="15">
        <f t="shared" si="211"/>
        <v>6</v>
      </c>
      <c r="E1535" s="15">
        <f t="shared" si="212"/>
        <v>1</v>
      </c>
      <c r="F1535" s="15">
        <v>4380</v>
      </c>
      <c r="G1535" s="15">
        <v>0</v>
      </c>
      <c r="H1535" s="62">
        <f t="shared" si="213"/>
        <v>155.75312788944871</v>
      </c>
      <c r="I1535" s="62">
        <f t="shared" si="215"/>
        <v>184</v>
      </c>
      <c r="J1535" s="15">
        <f t="shared" si="216"/>
        <v>0</v>
      </c>
      <c r="K1535" s="15">
        <f t="shared" si="214"/>
        <v>0</v>
      </c>
      <c r="L1535" s="58">
        <f>'Luxjacky Assumptions Monthly'!$M$8*'Luxjacky Original'!G1535</f>
        <v>0</v>
      </c>
      <c r="M1535" s="58">
        <f>'Luxjacky Assumptions Monthly'!$M$6*'Luxjacky Assumptions Monthly'!$M$8*'Luxjacky Original'!F1535</f>
        <v>2190</v>
      </c>
      <c r="N1535" s="58">
        <f t="shared" si="217"/>
        <v>2190</v>
      </c>
      <c r="O1535" s="58"/>
    </row>
    <row r="1536" spans="1:15" x14ac:dyDescent="0.3">
      <c r="A1536" s="60">
        <v>43904</v>
      </c>
      <c r="B1536" s="15">
        <f t="shared" si="209"/>
        <v>2020</v>
      </c>
      <c r="C1536" s="15">
        <f t="shared" si="210"/>
        <v>3</v>
      </c>
      <c r="D1536" s="15">
        <f t="shared" si="211"/>
        <v>7</v>
      </c>
      <c r="E1536" s="15">
        <f t="shared" si="212"/>
        <v>1</v>
      </c>
      <c r="F1536" s="15">
        <v>4224</v>
      </c>
      <c r="G1536" s="15">
        <v>0</v>
      </c>
      <c r="H1536" s="62">
        <f t="shared" si="213"/>
        <v>117.83364947944835</v>
      </c>
      <c r="I1536" s="62">
        <f t="shared" si="215"/>
        <v>156</v>
      </c>
      <c r="J1536" s="15">
        <f t="shared" si="216"/>
        <v>0</v>
      </c>
      <c r="K1536" s="15">
        <f t="shared" si="214"/>
        <v>0</v>
      </c>
      <c r="L1536" s="58">
        <f>'Luxjacky Assumptions Monthly'!$M$8*'Luxjacky Original'!G1536</f>
        <v>0</v>
      </c>
      <c r="M1536" s="58">
        <f>'Luxjacky Assumptions Monthly'!$M$6*'Luxjacky Assumptions Monthly'!$M$8*'Luxjacky Original'!F1536</f>
        <v>2112</v>
      </c>
      <c r="N1536" s="58">
        <f t="shared" si="217"/>
        <v>2112</v>
      </c>
      <c r="O1536" s="58"/>
    </row>
    <row r="1537" spans="1:15" x14ac:dyDescent="0.3">
      <c r="A1537" s="60">
        <v>43905</v>
      </c>
      <c r="B1537" s="15">
        <f t="shared" si="209"/>
        <v>2020</v>
      </c>
      <c r="C1537" s="15">
        <f t="shared" si="210"/>
        <v>3</v>
      </c>
      <c r="D1537" s="15">
        <f t="shared" si="211"/>
        <v>1</v>
      </c>
      <c r="E1537" s="15">
        <f t="shared" si="212"/>
        <v>0</v>
      </c>
      <c r="F1537" s="15">
        <v>4104</v>
      </c>
      <c r="G1537" s="15">
        <v>0</v>
      </c>
      <c r="H1537" s="62">
        <f t="shared" si="213"/>
        <v>201.9975352847739</v>
      </c>
      <c r="I1537" s="62">
        <f t="shared" si="215"/>
        <v>120</v>
      </c>
      <c r="J1537" s="15">
        <f t="shared" si="216"/>
        <v>0</v>
      </c>
      <c r="K1537" s="15">
        <f t="shared" si="214"/>
        <v>0</v>
      </c>
      <c r="L1537" s="58">
        <f>'Luxjacky Assumptions Monthly'!$M$8*'Luxjacky Original'!G1537</f>
        <v>0</v>
      </c>
      <c r="M1537" s="58">
        <f>'Luxjacky Assumptions Monthly'!$M$6*'Luxjacky Assumptions Monthly'!$M$8*'Luxjacky Original'!F1537</f>
        <v>2052</v>
      </c>
      <c r="N1537" s="58">
        <f t="shared" si="217"/>
        <v>2052</v>
      </c>
      <c r="O1537" s="58"/>
    </row>
    <row r="1538" spans="1:15" x14ac:dyDescent="0.3">
      <c r="A1538" s="60">
        <v>43906</v>
      </c>
      <c r="B1538" s="15">
        <f t="shared" ref="B1538:B1601" si="218">YEAR(A1538)</f>
        <v>2020</v>
      </c>
      <c r="C1538" s="15">
        <f t="shared" ref="C1538:C1601" si="219">MONTH(A1538)</f>
        <v>3</v>
      </c>
      <c r="D1538" s="15">
        <f t="shared" ref="D1538:D1601" si="220">WEEKDAY(A1538)</f>
        <v>2</v>
      </c>
      <c r="E1538" s="15">
        <f t="shared" ref="E1538:E1601" si="221">IF(OR(D1538=6,D1538=7),1,0)</f>
        <v>0</v>
      </c>
      <c r="F1538" s="15">
        <v>3901</v>
      </c>
      <c r="G1538" s="15">
        <v>0</v>
      </c>
      <c r="H1538" s="62">
        <f t="shared" ref="H1538:H1601" si="222">100-2.17*D1538^2.25+12.77*D1538+EXP(-D1538/0.032)+5*C1538^0.75+10*E1538+20*(B1538-2016)</f>
        <v>206.61521752655025</v>
      </c>
      <c r="I1538" s="62">
        <f t="shared" si="215"/>
        <v>203</v>
      </c>
      <c r="J1538" s="15">
        <f t="shared" si="216"/>
        <v>0</v>
      </c>
      <c r="K1538" s="15">
        <f t="shared" si="214"/>
        <v>0</v>
      </c>
      <c r="L1538" s="58">
        <f>'Luxjacky Assumptions Monthly'!$M$8*'Luxjacky Original'!G1538</f>
        <v>0</v>
      </c>
      <c r="M1538" s="58">
        <f>'Luxjacky Assumptions Monthly'!$M$6*'Luxjacky Assumptions Monthly'!$M$8*'Luxjacky Original'!F1538</f>
        <v>1950.5</v>
      </c>
      <c r="N1538" s="58">
        <f t="shared" si="217"/>
        <v>1950.5</v>
      </c>
      <c r="O1538" s="58"/>
    </row>
    <row r="1539" spans="1:15" x14ac:dyDescent="0.3">
      <c r="A1539" s="60">
        <v>43907</v>
      </c>
      <c r="B1539" s="15">
        <f t="shared" si="218"/>
        <v>2020</v>
      </c>
      <c r="C1539" s="15">
        <f t="shared" si="219"/>
        <v>3</v>
      </c>
      <c r="D1539" s="15">
        <f t="shared" si="220"/>
        <v>3</v>
      </c>
      <c r="E1539" s="15">
        <f t="shared" si="221"/>
        <v>0</v>
      </c>
      <c r="F1539" s="15">
        <v>3705</v>
      </c>
      <c r="G1539" s="15">
        <v>0</v>
      </c>
      <c r="H1539" s="62">
        <f t="shared" si="222"/>
        <v>204.00460981181172</v>
      </c>
      <c r="I1539" s="62">
        <f t="shared" si="215"/>
        <v>196</v>
      </c>
      <c r="J1539" s="15">
        <f t="shared" si="216"/>
        <v>0</v>
      </c>
      <c r="K1539" s="15">
        <f t="shared" ref="K1539:K1602" si="223">4000*J1539</f>
        <v>0</v>
      </c>
      <c r="L1539" s="58">
        <f>'Luxjacky Assumptions Monthly'!$M$8*'Luxjacky Original'!G1539</f>
        <v>0</v>
      </c>
      <c r="M1539" s="58">
        <f>'Luxjacky Assumptions Monthly'!$M$6*'Luxjacky Assumptions Monthly'!$M$8*'Luxjacky Original'!F1539</f>
        <v>1852.5</v>
      </c>
      <c r="N1539" s="58">
        <f t="shared" si="217"/>
        <v>1852.5</v>
      </c>
      <c r="O1539" s="58"/>
    </row>
    <row r="1540" spans="1:15" x14ac:dyDescent="0.3">
      <c r="A1540" s="60">
        <v>43908</v>
      </c>
      <c r="B1540" s="15">
        <f t="shared" si="218"/>
        <v>2020</v>
      </c>
      <c r="C1540" s="15">
        <f t="shared" si="219"/>
        <v>3</v>
      </c>
      <c r="D1540" s="15">
        <f t="shared" si="220"/>
        <v>4</v>
      </c>
      <c r="E1540" s="15">
        <f t="shared" si="221"/>
        <v>0</v>
      </c>
      <c r="F1540" s="15">
        <v>3506</v>
      </c>
      <c r="G1540" s="15">
        <v>0</v>
      </c>
      <c r="H1540" s="62">
        <f t="shared" si="222"/>
        <v>193.37604039918003</v>
      </c>
      <c r="I1540" s="62">
        <f t="shared" ref="I1540:I1603" si="224">F1539-F1540+G1540</f>
        <v>199</v>
      </c>
      <c r="J1540" s="15">
        <f t="shared" si="216"/>
        <v>0</v>
      </c>
      <c r="K1540" s="15">
        <f t="shared" si="223"/>
        <v>0</v>
      </c>
      <c r="L1540" s="58">
        <f>'Luxjacky Assumptions Monthly'!$M$8*'Luxjacky Original'!G1540</f>
        <v>0</v>
      </c>
      <c r="M1540" s="58">
        <f>'Luxjacky Assumptions Monthly'!$M$6*'Luxjacky Assumptions Monthly'!$M$8*'Luxjacky Original'!F1540</f>
        <v>1753</v>
      </c>
      <c r="N1540" s="58">
        <f t="shared" si="217"/>
        <v>1753</v>
      </c>
      <c r="O1540" s="58"/>
    </row>
    <row r="1541" spans="1:15" x14ac:dyDescent="0.3">
      <c r="A1541" s="60">
        <v>43909</v>
      </c>
      <c r="B1541" s="15">
        <f t="shared" si="218"/>
        <v>2020</v>
      </c>
      <c r="C1541" s="15">
        <f t="shared" si="219"/>
        <v>3</v>
      </c>
      <c r="D1541" s="15">
        <f t="shared" si="220"/>
        <v>5</v>
      </c>
      <c r="E1541" s="15">
        <f t="shared" si="221"/>
        <v>0</v>
      </c>
      <c r="F1541" s="15">
        <v>3311</v>
      </c>
      <c r="G1541" s="15">
        <v>0</v>
      </c>
      <c r="H1541" s="62">
        <f t="shared" si="222"/>
        <v>174.12486390352271</v>
      </c>
      <c r="I1541" s="62">
        <f t="shared" si="224"/>
        <v>195</v>
      </c>
      <c r="J1541" s="15">
        <f t="shared" si="216"/>
        <v>0</v>
      </c>
      <c r="K1541" s="15">
        <f t="shared" si="223"/>
        <v>0</v>
      </c>
      <c r="L1541" s="58">
        <f>'Luxjacky Assumptions Monthly'!$M$8*'Luxjacky Original'!G1541</f>
        <v>0</v>
      </c>
      <c r="M1541" s="58">
        <f>'Luxjacky Assumptions Monthly'!$M$6*'Luxjacky Assumptions Monthly'!$M$8*'Luxjacky Original'!F1541</f>
        <v>1655.5</v>
      </c>
      <c r="N1541" s="58">
        <f t="shared" si="217"/>
        <v>1655.5</v>
      </c>
      <c r="O1541" s="58"/>
    </row>
    <row r="1542" spans="1:15" x14ac:dyDescent="0.3">
      <c r="A1542" s="60">
        <v>43910</v>
      </c>
      <c r="B1542" s="15">
        <f t="shared" si="218"/>
        <v>2020</v>
      </c>
      <c r="C1542" s="15">
        <f t="shared" si="219"/>
        <v>3</v>
      </c>
      <c r="D1542" s="15">
        <f t="shared" si="220"/>
        <v>6</v>
      </c>
      <c r="E1542" s="15">
        <f t="shared" si="221"/>
        <v>1</v>
      </c>
      <c r="F1542" s="15">
        <v>3141</v>
      </c>
      <c r="G1542" s="15">
        <v>0</v>
      </c>
      <c r="H1542" s="62">
        <f t="shared" si="222"/>
        <v>155.75312788944871</v>
      </c>
      <c r="I1542" s="62">
        <f t="shared" si="224"/>
        <v>170</v>
      </c>
      <c r="J1542" s="15">
        <f t="shared" si="216"/>
        <v>0</v>
      </c>
      <c r="K1542" s="15">
        <f t="shared" si="223"/>
        <v>0</v>
      </c>
      <c r="L1542" s="58">
        <f>'Luxjacky Assumptions Monthly'!$M$8*'Luxjacky Original'!G1542</f>
        <v>0</v>
      </c>
      <c r="M1542" s="58">
        <f>'Luxjacky Assumptions Monthly'!$M$6*'Luxjacky Assumptions Monthly'!$M$8*'Luxjacky Original'!F1542</f>
        <v>1570.5</v>
      </c>
      <c r="N1542" s="58">
        <f t="shared" si="217"/>
        <v>1570.5</v>
      </c>
      <c r="O1542" s="58"/>
    </row>
    <row r="1543" spans="1:15" x14ac:dyDescent="0.3">
      <c r="A1543" s="60">
        <v>43911</v>
      </c>
      <c r="B1543" s="15">
        <f t="shared" si="218"/>
        <v>2020</v>
      </c>
      <c r="C1543" s="15">
        <f t="shared" si="219"/>
        <v>3</v>
      </c>
      <c r="D1543" s="15">
        <f t="shared" si="220"/>
        <v>7</v>
      </c>
      <c r="E1543" s="15">
        <f t="shared" si="221"/>
        <v>1</v>
      </c>
      <c r="F1543" s="15">
        <v>2989</v>
      </c>
      <c r="G1543" s="15">
        <v>0</v>
      </c>
      <c r="H1543" s="62">
        <f t="shared" si="222"/>
        <v>117.83364947944835</v>
      </c>
      <c r="I1543" s="62">
        <f t="shared" si="224"/>
        <v>152</v>
      </c>
      <c r="J1543" s="15">
        <f t="shared" si="216"/>
        <v>0</v>
      </c>
      <c r="K1543" s="15">
        <f t="shared" si="223"/>
        <v>0</v>
      </c>
      <c r="L1543" s="58">
        <f>'Luxjacky Assumptions Monthly'!$M$8*'Luxjacky Original'!G1543</f>
        <v>0</v>
      </c>
      <c r="M1543" s="58">
        <f>'Luxjacky Assumptions Monthly'!$M$6*'Luxjacky Assumptions Monthly'!$M$8*'Luxjacky Original'!F1543</f>
        <v>1494.5</v>
      </c>
      <c r="N1543" s="58">
        <f t="shared" si="217"/>
        <v>1494.5</v>
      </c>
      <c r="O1543" s="58"/>
    </row>
    <row r="1544" spans="1:15" x14ac:dyDescent="0.3">
      <c r="A1544" s="60">
        <v>43912</v>
      </c>
      <c r="B1544" s="15">
        <f t="shared" si="218"/>
        <v>2020</v>
      </c>
      <c r="C1544" s="15">
        <f t="shared" si="219"/>
        <v>3</v>
      </c>
      <c r="D1544" s="15">
        <f t="shared" si="220"/>
        <v>1</v>
      </c>
      <c r="E1544" s="15">
        <f t="shared" si="221"/>
        <v>0</v>
      </c>
      <c r="F1544" s="15">
        <v>2880</v>
      </c>
      <c r="G1544" s="15">
        <v>0</v>
      </c>
      <c r="H1544" s="62">
        <f t="shared" si="222"/>
        <v>201.9975352847739</v>
      </c>
      <c r="I1544" s="62">
        <f t="shared" si="224"/>
        <v>109</v>
      </c>
      <c r="J1544" s="15">
        <f t="shared" si="216"/>
        <v>0</v>
      </c>
      <c r="K1544" s="15">
        <f t="shared" si="223"/>
        <v>0</v>
      </c>
      <c r="L1544" s="58">
        <f>'Luxjacky Assumptions Monthly'!$M$8*'Luxjacky Original'!G1544</f>
        <v>0</v>
      </c>
      <c r="M1544" s="58">
        <f>'Luxjacky Assumptions Monthly'!$M$6*'Luxjacky Assumptions Monthly'!$M$8*'Luxjacky Original'!F1544</f>
        <v>1440</v>
      </c>
      <c r="N1544" s="58">
        <f t="shared" si="217"/>
        <v>1440</v>
      </c>
      <c r="O1544" s="58"/>
    </row>
    <row r="1545" spans="1:15" x14ac:dyDescent="0.3">
      <c r="A1545" s="60">
        <v>43913</v>
      </c>
      <c r="B1545" s="15">
        <f t="shared" si="218"/>
        <v>2020</v>
      </c>
      <c r="C1545" s="15">
        <f t="shared" si="219"/>
        <v>3</v>
      </c>
      <c r="D1545" s="15">
        <f t="shared" si="220"/>
        <v>2</v>
      </c>
      <c r="E1545" s="15">
        <f t="shared" si="221"/>
        <v>0</v>
      </c>
      <c r="F1545" s="15">
        <v>2686</v>
      </c>
      <c r="G1545" s="15">
        <v>0</v>
      </c>
      <c r="H1545" s="62">
        <f t="shared" si="222"/>
        <v>206.61521752655025</v>
      </c>
      <c r="I1545" s="62">
        <f t="shared" si="224"/>
        <v>194</v>
      </c>
      <c r="J1545" s="15">
        <f t="shared" si="216"/>
        <v>0</v>
      </c>
      <c r="K1545" s="15">
        <f t="shared" si="223"/>
        <v>0</v>
      </c>
      <c r="L1545" s="58">
        <f>'Luxjacky Assumptions Monthly'!$M$8*'Luxjacky Original'!G1545</f>
        <v>0</v>
      </c>
      <c r="M1545" s="58">
        <f>'Luxjacky Assumptions Monthly'!$M$6*'Luxjacky Assumptions Monthly'!$M$8*'Luxjacky Original'!F1545</f>
        <v>1343</v>
      </c>
      <c r="N1545" s="58">
        <f t="shared" si="217"/>
        <v>1343</v>
      </c>
      <c r="O1545" s="58"/>
    </row>
    <row r="1546" spans="1:15" x14ac:dyDescent="0.3">
      <c r="A1546" s="60">
        <v>43914</v>
      </c>
      <c r="B1546" s="15">
        <f t="shared" si="218"/>
        <v>2020</v>
      </c>
      <c r="C1546" s="15">
        <f t="shared" si="219"/>
        <v>3</v>
      </c>
      <c r="D1546" s="15">
        <f t="shared" si="220"/>
        <v>3</v>
      </c>
      <c r="E1546" s="15">
        <f t="shared" si="221"/>
        <v>0</v>
      </c>
      <c r="F1546" s="15">
        <v>2479</v>
      </c>
      <c r="G1546" s="15">
        <v>0</v>
      </c>
      <c r="H1546" s="62">
        <f t="shared" si="222"/>
        <v>204.00460981181172</v>
      </c>
      <c r="I1546" s="62">
        <f t="shared" si="224"/>
        <v>207</v>
      </c>
      <c r="J1546" s="15">
        <f t="shared" si="216"/>
        <v>0</v>
      </c>
      <c r="K1546" s="15">
        <f t="shared" si="223"/>
        <v>0</v>
      </c>
      <c r="L1546" s="58">
        <f>'Luxjacky Assumptions Monthly'!$M$8*'Luxjacky Original'!G1546</f>
        <v>0</v>
      </c>
      <c r="M1546" s="58">
        <f>'Luxjacky Assumptions Monthly'!$M$6*'Luxjacky Assumptions Monthly'!$M$8*'Luxjacky Original'!F1546</f>
        <v>1239.5</v>
      </c>
      <c r="N1546" s="58">
        <f t="shared" si="217"/>
        <v>1239.5</v>
      </c>
      <c r="O1546" s="58"/>
    </row>
    <row r="1547" spans="1:15" x14ac:dyDescent="0.3">
      <c r="A1547" s="60">
        <v>43915</v>
      </c>
      <c r="B1547" s="15">
        <f t="shared" si="218"/>
        <v>2020</v>
      </c>
      <c r="C1547" s="15">
        <f t="shared" si="219"/>
        <v>3</v>
      </c>
      <c r="D1547" s="15">
        <f t="shared" si="220"/>
        <v>4</v>
      </c>
      <c r="E1547" s="15">
        <f t="shared" si="221"/>
        <v>0</v>
      </c>
      <c r="F1547" s="15">
        <v>2277</v>
      </c>
      <c r="G1547" s="15">
        <v>0</v>
      </c>
      <c r="H1547" s="62">
        <f t="shared" si="222"/>
        <v>193.37604039918003</v>
      </c>
      <c r="I1547" s="62">
        <f t="shared" si="224"/>
        <v>202</v>
      </c>
      <c r="J1547" s="15">
        <f t="shared" si="216"/>
        <v>0</v>
      </c>
      <c r="K1547" s="15">
        <f t="shared" si="223"/>
        <v>0</v>
      </c>
      <c r="L1547" s="58">
        <f>'Luxjacky Assumptions Monthly'!$M$8*'Luxjacky Original'!G1547</f>
        <v>0</v>
      </c>
      <c r="M1547" s="58">
        <f>'Luxjacky Assumptions Monthly'!$M$6*'Luxjacky Assumptions Monthly'!$M$8*'Luxjacky Original'!F1547</f>
        <v>1138.5</v>
      </c>
      <c r="N1547" s="58">
        <f t="shared" si="217"/>
        <v>1138.5</v>
      </c>
      <c r="O1547" s="58"/>
    </row>
    <row r="1548" spans="1:15" x14ac:dyDescent="0.3">
      <c r="A1548" s="60">
        <v>43916</v>
      </c>
      <c r="B1548" s="15">
        <f t="shared" si="218"/>
        <v>2020</v>
      </c>
      <c r="C1548" s="15">
        <f t="shared" si="219"/>
        <v>3</v>
      </c>
      <c r="D1548" s="15">
        <f t="shared" si="220"/>
        <v>5</v>
      </c>
      <c r="E1548" s="15">
        <f t="shared" si="221"/>
        <v>0</v>
      </c>
      <c r="F1548" s="15">
        <v>2077</v>
      </c>
      <c r="G1548" s="15">
        <v>0</v>
      </c>
      <c r="H1548" s="62">
        <f t="shared" si="222"/>
        <v>174.12486390352271</v>
      </c>
      <c r="I1548" s="62">
        <f t="shared" si="224"/>
        <v>200</v>
      </c>
      <c r="J1548" s="15">
        <f t="shared" si="216"/>
        <v>0</v>
      </c>
      <c r="K1548" s="15">
        <f t="shared" si="223"/>
        <v>0</v>
      </c>
      <c r="L1548" s="58">
        <f>'Luxjacky Assumptions Monthly'!$M$8*'Luxjacky Original'!G1548</f>
        <v>0</v>
      </c>
      <c r="M1548" s="58">
        <f>'Luxjacky Assumptions Monthly'!$M$6*'Luxjacky Assumptions Monthly'!$M$8*'Luxjacky Original'!F1548</f>
        <v>1038.5</v>
      </c>
      <c r="N1548" s="58">
        <f t="shared" si="217"/>
        <v>1038.5</v>
      </c>
      <c r="O1548" s="58"/>
    </row>
    <row r="1549" spans="1:15" x14ac:dyDescent="0.3">
      <c r="A1549" s="60">
        <v>43917</v>
      </c>
      <c r="B1549" s="15">
        <f t="shared" si="218"/>
        <v>2020</v>
      </c>
      <c r="C1549" s="15">
        <f t="shared" si="219"/>
        <v>3</v>
      </c>
      <c r="D1549" s="15">
        <f t="shared" si="220"/>
        <v>6</v>
      </c>
      <c r="E1549" s="15">
        <f t="shared" si="221"/>
        <v>1</v>
      </c>
      <c r="F1549" s="15">
        <v>8358</v>
      </c>
      <c r="G1549" s="15">
        <v>6460</v>
      </c>
      <c r="H1549" s="62">
        <f t="shared" si="222"/>
        <v>155.75312788944871</v>
      </c>
      <c r="I1549" s="62">
        <f t="shared" si="224"/>
        <v>179</v>
      </c>
      <c r="J1549" s="15">
        <f t="shared" si="216"/>
        <v>1</v>
      </c>
      <c r="K1549" s="15">
        <f t="shared" si="223"/>
        <v>4000</v>
      </c>
      <c r="L1549" s="58">
        <f>'Luxjacky Assumptions Monthly'!$M$8*'Luxjacky Original'!G1549</f>
        <v>64600</v>
      </c>
      <c r="M1549" s="58">
        <f>'Luxjacky Assumptions Monthly'!$M$6*'Luxjacky Assumptions Monthly'!$M$8*'Luxjacky Original'!F1549</f>
        <v>4179</v>
      </c>
      <c r="N1549" s="58">
        <f t="shared" si="217"/>
        <v>72779</v>
      </c>
      <c r="O1549" s="58"/>
    </row>
    <row r="1550" spans="1:15" x14ac:dyDescent="0.3">
      <c r="A1550" s="60">
        <v>43918</v>
      </c>
      <c r="B1550" s="15">
        <f t="shared" si="218"/>
        <v>2020</v>
      </c>
      <c r="C1550" s="15">
        <f t="shared" si="219"/>
        <v>3</v>
      </c>
      <c r="D1550" s="15">
        <f t="shared" si="220"/>
        <v>7</v>
      </c>
      <c r="E1550" s="15">
        <f t="shared" si="221"/>
        <v>1</v>
      </c>
      <c r="F1550" s="15">
        <v>8205</v>
      </c>
      <c r="G1550" s="15">
        <v>0</v>
      </c>
      <c r="H1550" s="62">
        <f t="shared" si="222"/>
        <v>117.83364947944835</v>
      </c>
      <c r="I1550" s="62">
        <f t="shared" si="224"/>
        <v>153</v>
      </c>
      <c r="J1550" s="15">
        <f t="shared" si="216"/>
        <v>0</v>
      </c>
      <c r="K1550" s="15">
        <f t="shared" si="223"/>
        <v>0</v>
      </c>
      <c r="L1550" s="58">
        <f>'Luxjacky Assumptions Monthly'!$M$8*'Luxjacky Original'!G1550</f>
        <v>0</v>
      </c>
      <c r="M1550" s="58">
        <f>'Luxjacky Assumptions Monthly'!$M$6*'Luxjacky Assumptions Monthly'!$M$8*'Luxjacky Original'!F1550</f>
        <v>4102.5</v>
      </c>
      <c r="N1550" s="58">
        <f t="shared" si="217"/>
        <v>4102.5</v>
      </c>
      <c r="O1550" s="58"/>
    </row>
    <row r="1551" spans="1:15" x14ac:dyDescent="0.3">
      <c r="A1551" s="60">
        <v>43919</v>
      </c>
      <c r="B1551" s="15">
        <f t="shared" si="218"/>
        <v>2020</v>
      </c>
      <c r="C1551" s="15">
        <f t="shared" si="219"/>
        <v>3</v>
      </c>
      <c r="D1551" s="15">
        <f t="shared" si="220"/>
        <v>1</v>
      </c>
      <c r="E1551" s="15">
        <f t="shared" si="221"/>
        <v>0</v>
      </c>
      <c r="F1551" s="15">
        <v>8105</v>
      </c>
      <c r="G1551" s="15">
        <v>0</v>
      </c>
      <c r="H1551" s="62">
        <f t="shared" si="222"/>
        <v>201.9975352847739</v>
      </c>
      <c r="I1551" s="62">
        <f t="shared" si="224"/>
        <v>100</v>
      </c>
      <c r="J1551" s="15">
        <f t="shared" si="216"/>
        <v>0</v>
      </c>
      <c r="K1551" s="15">
        <f t="shared" si="223"/>
        <v>0</v>
      </c>
      <c r="L1551" s="58">
        <f>'Luxjacky Assumptions Monthly'!$M$8*'Luxjacky Original'!G1551</f>
        <v>0</v>
      </c>
      <c r="M1551" s="58">
        <f>'Luxjacky Assumptions Monthly'!$M$6*'Luxjacky Assumptions Monthly'!$M$8*'Luxjacky Original'!F1551</f>
        <v>4052.5</v>
      </c>
      <c r="N1551" s="58">
        <f t="shared" si="217"/>
        <v>4052.5</v>
      </c>
      <c r="O1551" s="58"/>
    </row>
    <row r="1552" spans="1:15" x14ac:dyDescent="0.3">
      <c r="A1552" s="60">
        <v>43920</v>
      </c>
      <c r="B1552" s="15">
        <f t="shared" si="218"/>
        <v>2020</v>
      </c>
      <c r="C1552" s="15">
        <f t="shared" si="219"/>
        <v>3</v>
      </c>
      <c r="D1552" s="15">
        <f t="shared" si="220"/>
        <v>2</v>
      </c>
      <c r="E1552" s="15">
        <f t="shared" si="221"/>
        <v>0</v>
      </c>
      <c r="F1552" s="15">
        <v>7910</v>
      </c>
      <c r="G1552" s="15">
        <v>0</v>
      </c>
      <c r="H1552" s="62">
        <f t="shared" si="222"/>
        <v>206.61521752655025</v>
      </c>
      <c r="I1552" s="62">
        <f t="shared" si="224"/>
        <v>195</v>
      </c>
      <c r="J1552" s="15">
        <f t="shared" si="216"/>
        <v>0</v>
      </c>
      <c r="K1552" s="15">
        <f t="shared" si="223"/>
        <v>0</v>
      </c>
      <c r="L1552" s="58">
        <f>'Luxjacky Assumptions Monthly'!$M$8*'Luxjacky Original'!G1552</f>
        <v>0</v>
      </c>
      <c r="M1552" s="58">
        <f>'Luxjacky Assumptions Monthly'!$M$6*'Luxjacky Assumptions Monthly'!$M$8*'Luxjacky Original'!F1552</f>
        <v>3955</v>
      </c>
      <c r="N1552" s="58">
        <f t="shared" si="217"/>
        <v>3955</v>
      </c>
      <c r="O1552" s="58"/>
    </row>
    <row r="1553" spans="1:15" x14ac:dyDescent="0.3">
      <c r="A1553" s="60">
        <v>43921</v>
      </c>
      <c r="B1553" s="15">
        <f t="shared" si="218"/>
        <v>2020</v>
      </c>
      <c r="C1553" s="15">
        <f t="shared" si="219"/>
        <v>3</v>
      </c>
      <c r="D1553" s="15">
        <f t="shared" si="220"/>
        <v>3</v>
      </c>
      <c r="E1553" s="15">
        <f t="shared" si="221"/>
        <v>0</v>
      </c>
      <c r="F1553" s="15">
        <v>7700</v>
      </c>
      <c r="G1553" s="15">
        <v>0</v>
      </c>
      <c r="H1553" s="62">
        <f t="shared" si="222"/>
        <v>204.00460981181172</v>
      </c>
      <c r="I1553" s="62">
        <f t="shared" si="224"/>
        <v>210</v>
      </c>
      <c r="J1553" s="15">
        <f t="shared" si="216"/>
        <v>0</v>
      </c>
      <c r="K1553" s="15">
        <f t="shared" si="223"/>
        <v>0</v>
      </c>
      <c r="L1553" s="58">
        <f>'Luxjacky Assumptions Monthly'!$M$8*'Luxjacky Original'!G1553</f>
        <v>0</v>
      </c>
      <c r="M1553" s="58">
        <f>'Luxjacky Assumptions Monthly'!$M$6*'Luxjacky Assumptions Monthly'!$M$8*'Luxjacky Original'!F1553</f>
        <v>3850</v>
      </c>
      <c r="N1553" s="58">
        <f t="shared" si="217"/>
        <v>3850</v>
      </c>
      <c r="O1553" s="58"/>
    </row>
    <row r="1554" spans="1:15" x14ac:dyDescent="0.3">
      <c r="A1554" s="60">
        <v>43922</v>
      </c>
      <c r="B1554" s="15">
        <f t="shared" si="218"/>
        <v>2020</v>
      </c>
      <c r="C1554" s="15">
        <f t="shared" si="219"/>
        <v>4</v>
      </c>
      <c r="D1554" s="15">
        <f t="shared" si="220"/>
        <v>4</v>
      </c>
      <c r="E1554" s="15">
        <f t="shared" si="221"/>
        <v>0</v>
      </c>
      <c r="F1554" s="15">
        <v>7484</v>
      </c>
      <c r="G1554" s="15">
        <v>0</v>
      </c>
      <c r="H1554" s="62">
        <f t="shared" si="222"/>
        <v>196.1206407381371</v>
      </c>
      <c r="I1554" s="62">
        <f t="shared" si="224"/>
        <v>216</v>
      </c>
      <c r="J1554" s="15">
        <f t="shared" si="216"/>
        <v>0</v>
      </c>
      <c r="K1554" s="15">
        <f t="shared" si="223"/>
        <v>0</v>
      </c>
      <c r="L1554" s="58">
        <f>'Luxjacky Assumptions Monthly'!$M$8*'Luxjacky Original'!G1554</f>
        <v>0</v>
      </c>
      <c r="M1554" s="58">
        <f>'Luxjacky Assumptions Monthly'!$M$6*'Luxjacky Assumptions Monthly'!$M$8*'Luxjacky Original'!F1554</f>
        <v>3742</v>
      </c>
      <c r="N1554" s="58">
        <f t="shared" si="217"/>
        <v>3742</v>
      </c>
      <c r="O1554" s="58"/>
    </row>
    <row r="1555" spans="1:15" x14ac:dyDescent="0.3">
      <c r="A1555" s="60">
        <v>43923</v>
      </c>
      <c r="B1555" s="15">
        <f t="shared" si="218"/>
        <v>2020</v>
      </c>
      <c r="C1555" s="15">
        <f t="shared" si="219"/>
        <v>4</v>
      </c>
      <c r="D1555" s="15">
        <f t="shared" si="220"/>
        <v>5</v>
      </c>
      <c r="E1555" s="15">
        <f t="shared" si="221"/>
        <v>0</v>
      </c>
      <c r="F1555" s="15">
        <v>7288</v>
      </c>
      <c r="G1555" s="15">
        <v>0</v>
      </c>
      <c r="H1555" s="62">
        <f t="shared" si="222"/>
        <v>176.86946424247975</v>
      </c>
      <c r="I1555" s="62">
        <f t="shared" si="224"/>
        <v>196</v>
      </c>
      <c r="J1555" s="15">
        <f t="shared" si="216"/>
        <v>0</v>
      </c>
      <c r="K1555" s="15">
        <f t="shared" si="223"/>
        <v>0</v>
      </c>
      <c r="L1555" s="58">
        <f>'Luxjacky Assumptions Monthly'!$M$8*'Luxjacky Original'!G1555</f>
        <v>0</v>
      </c>
      <c r="M1555" s="58">
        <f>'Luxjacky Assumptions Monthly'!$M$6*'Luxjacky Assumptions Monthly'!$M$8*'Luxjacky Original'!F1555</f>
        <v>3644</v>
      </c>
      <c r="N1555" s="58">
        <f t="shared" si="217"/>
        <v>3644</v>
      </c>
      <c r="O1555" s="58"/>
    </row>
    <row r="1556" spans="1:15" x14ac:dyDescent="0.3">
      <c r="A1556" s="60">
        <v>43924</v>
      </c>
      <c r="B1556" s="15">
        <f t="shared" si="218"/>
        <v>2020</v>
      </c>
      <c r="C1556" s="15">
        <f t="shared" si="219"/>
        <v>4</v>
      </c>
      <c r="D1556" s="15">
        <f t="shared" si="220"/>
        <v>6</v>
      </c>
      <c r="E1556" s="15">
        <f t="shared" si="221"/>
        <v>1</v>
      </c>
      <c r="F1556" s="15">
        <v>7119</v>
      </c>
      <c r="G1556" s="15">
        <v>0</v>
      </c>
      <c r="H1556" s="62">
        <f t="shared" si="222"/>
        <v>158.49772822840578</v>
      </c>
      <c r="I1556" s="62">
        <f t="shared" si="224"/>
        <v>169</v>
      </c>
      <c r="J1556" s="15">
        <f t="shared" si="216"/>
        <v>0</v>
      </c>
      <c r="K1556" s="15">
        <f t="shared" si="223"/>
        <v>0</v>
      </c>
      <c r="L1556" s="58">
        <f>'Luxjacky Assumptions Monthly'!$M$8*'Luxjacky Original'!G1556</f>
        <v>0</v>
      </c>
      <c r="M1556" s="58">
        <f>'Luxjacky Assumptions Monthly'!$M$6*'Luxjacky Assumptions Monthly'!$M$8*'Luxjacky Original'!F1556</f>
        <v>3559.5</v>
      </c>
      <c r="N1556" s="58">
        <f t="shared" si="217"/>
        <v>3559.5</v>
      </c>
      <c r="O1556" s="58"/>
    </row>
    <row r="1557" spans="1:15" x14ac:dyDescent="0.3">
      <c r="A1557" s="60">
        <v>43925</v>
      </c>
      <c r="B1557" s="15">
        <f t="shared" si="218"/>
        <v>2020</v>
      </c>
      <c r="C1557" s="15">
        <f t="shared" si="219"/>
        <v>4</v>
      </c>
      <c r="D1557" s="15">
        <f t="shared" si="220"/>
        <v>7</v>
      </c>
      <c r="E1557" s="15">
        <f t="shared" si="221"/>
        <v>1</v>
      </c>
      <c r="F1557" s="15">
        <v>6966</v>
      </c>
      <c r="G1557" s="15">
        <v>0</v>
      </c>
      <c r="H1557" s="62">
        <f t="shared" si="222"/>
        <v>120.57824981840541</v>
      </c>
      <c r="I1557" s="62">
        <f t="shared" si="224"/>
        <v>153</v>
      </c>
      <c r="J1557" s="15">
        <f t="shared" si="216"/>
        <v>0</v>
      </c>
      <c r="K1557" s="15">
        <f t="shared" si="223"/>
        <v>0</v>
      </c>
      <c r="L1557" s="58">
        <f>'Luxjacky Assumptions Monthly'!$M$8*'Luxjacky Original'!G1557</f>
        <v>0</v>
      </c>
      <c r="M1557" s="58">
        <f>'Luxjacky Assumptions Monthly'!$M$6*'Luxjacky Assumptions Monthly'!$M$8*'Luxjacky Original'!F1557</f>
        <v>3483</v>
      </c>
      <c r="N1557" s="58">
        <f t="shared" si="217"/>
        <v>3483</v>
      </c>
      <c r="O1557" s="58"/>
    </row>
    <row r="1558" spans="1:15" x14ac:dyDescent="0.3">
      <c r="A1558" s="60">
        <v>43926</v>
      </c>
      <c r="B1558" s="15">
        <f t="shared" si="218"/>
        <v>2020</v>
      </c>
      <c r="C1558" s="15">
        <f t="shared" si="219"/>
        <v>4</v>
      </c>
      <c r="D1558" s="15">
        <f t="shared" si="220"/>
        <v>1</v>
      </c>
      <c r="E1558" s="15">
        <f t="shared" si="221"/>
        <v>0</v>
      </c>
      <c r="F1558" s="15">
        <v>6852</v>
      </c>
      <c r="G1558" s="15">
        <v>0</v>
      </c>
      <c r="H1558" s="62">
        <f t="shared" si="222"/>
        <v>204.74213562373097</v>
      </c>
      <c r="I1558" s="62">
        <f t="shared" si="224"/>
        <v>114</v>
      </c>
      <c r="J1558" s="15">
        <f t="shared" si="216"/>
        <v>0</v>
      </c>
      <c r="K1558" s="15">
        <f t="shared" si="223"/>
        <v>0</v>
      </c>
      <c r="L1558" s="58">
        <f>'Luxjacky Assumptions Monthly'!$M$8*'Luxjacky Original'!G1558</f>
        <v>0</v>
      </c>
      <c r="M1558" s="58">
        <f>'Luxjacky Assumptions Monthly'!$M$6*'Luxjacky Assumptions Monthly'!$M$8*'Luxjacky Original'!F1558</f>
        <v>3426</v>
      </c>
      <c r="N1558" s="58">
        <f t="shared" si="217"/>
        <v>3426</v>
      </c>
      <c r="O1558" s="58"/>
    </row>
    <row r="1559" spans="1:15" x14ac:dyDescent="0.3">
      <c r="A1559" s="60">
        <v>43927</v>
      </c>
      <c r="B1559" s="15">
        <f t="shared" si="218"/>
        <v>2020</v>
      </c>
      <c r="C1559" s="15">
        <f t="shared" si="219"/>
        <v>4</v>
      </c>
      <c r="D1559" s="15">
        <f t="shared" si="220"/>
        <v>2</v>
      </c>
      <c r="E1559" s="15">
        <f t="shared" si="221"/>
        <v>0</v>
      </c>
      <c r="F1559" s="15">
        <v>6642</v>
      </c>
      <c r="G1559" s="15">
        <v>0</v>
      </c>
      <c r="H1559" s="62">
        <f t="shared" si="222"/>
        <v>209.35981786550732</v>
      </c>
      <c r="I1559" s="62">
        <f t="shared" si="224"/>
        <v>210</v>
      </c>
      <c r="J1559" s="15">
        <f t="shared" si="216"/>
        <v>0</v>
      </c>
      <c r="K1559" s="15">
        <f t="shared" si="223"/>
        <v>0</v>
      </c>
      <c r="L1559" s="58">
        <f>'Luxjacky Assumptions Monthly'!$M$8*'Luxjacky Original'!G1559</f>
        <v>0</v>
      </c>
      <c r="M1559" s="58">
        <f>'Luxjacky Assumptions Monthly'!$M$6*'Luxjacky Assumptions Monthly'!$M$8*'Luxjacky Original'!F1559</f>
        <v>3321</v>
      </c>
      <c r="N1559" s="58">
        <f t="shared" si="217"/>
        <v>3321</v>
      </c>
      <c r="O1559" s="58"/>
    </row>
    <row r="1560" spans="1:15" x14ac:dyDescent="0.3">
      <c r="A1560" s="60">
        <v>43928</v>
      </c>
      <c r="B1560" s="15">
        <f t="shared" si="218"/>
        <v>2020</v>
      </c>
      <c r="C1560" s="15">
        <f t="shared" si="219"/>
        <v>4</v>
      </c>
      <c r="D1560" s="15">
        <f t="shared" si="220"/>
        <v>3</v>
      </c>
      <c r="E1560" s="15">
        <f t="shared" si="221"/>
        <v>0</v>
      </c>
      <c r="F1560" s="15">
        <v>6442</v>
      </c>
      <c r="G1560" s="15">
        <v>0</v>
      </c>
      <c r="H1560" s="62">
        <f t="shared" si="222"/>
        <v>206.74921015076876</v>
      </c>
      <c r="I1560" s="62">
        <f t="shared" si="224"/>
        <v>200</v>
      </c>
      <c r="J1560" s="15">
        <f t="shared" si="216"/>
        <v>0</v>
      </c>
      <c r="K1560" s="15">
        <f t="shared" si="223"/>
        <v>0</v>
      </c>
      <c r="L1560" s="58">
        <f>'Luxjacky Assumptions Monthly'!$M$8*'Luxjacky Original'!G1560</f>
        <v>0</v>
      </c>
      <c r="M1560" s="58">
        <f>'Luxjacky Assumptions Monthly'!$M$6*'Luxjacky Assumptions Monthly'!$M$8*'Luxjacky Original'!F1560</f>
        <v>3221</v>
      </c>
      <c r="N1560" s="58">
        <f t="shared" si="217"/>
        <v>3221</v>
      </c>
      <c r="O1560" s="58"/>
    </row>
    <row r="1561" spans="1:15" x14ac:dyDescent="0.3">
      <c r="A1561" s="60">
        <v>43929</v>
      </c>
      <c r="B1561" s="15">
        <f t="shared" si="218"/>
        <v>2020</v>
      </c>
      <c r="C1561" s="15">
        <f t="shared" si="219"/>
        <v>4</v>
      </c>
      <c r="D1561" s="15">
        <f t="shared" si="220"/>
        <v>4</v>
      </c>
      <c r="E1561" s="15">
        <f t="shared" si="221"/>
        <v>0</v>
      </c>
      <c r="F1561" s="15">
        <v>6244</v>
      </c>
      <c r="G1561" s="15">
        <v>0</v>
      </c>
      <c r="H1561" s="62">
        <f t="shared" si="222"/>
        <v>196.1206407381371</v>
      </c>
      <c r="I1561" s="62">
        <f t="shared" si="224"/>
        <v>198</v>
      </c>
      <c r="J1561" s="15">
        <f t="shared" si="216"/>
        <v>0</v>
      </c>
      <c r="K1561" s="15">
        <f t="shared" si="223"/>
        <v>0</v>
      </c>
      <c r="L1561" s="58">
        <f>'Luxjacky Assumptions Monthly'!$M$8*'Luxjacky Original'!G1561</f>
        <v>0</v>
      </c>
      <c r="M1561" s="58">
        <f>'Luxjacky Assumptions Monthly'!$M$6*'Luxjacky Assumptions Monthly'!$M$8*'Luxjacky Original'!F1561</f>
        <v>3122</v>
      </c>
      <c r="N1561" s="58">
        <f t="shared" si="217"/>
        <v>3122</v>
      </c>
      <c r="O1561" s="58"/>
    </row>
    <row r="1562" spans="1:15" x14ac:dyDescent="0.3">
      <c r="A1562" s="60">
        <v>43930</v>
      </c>
      <c r="B1562" s="15">
        <f t="shared" si="218"/>
        <v>2020</v>
      </c>
      <c r="C1562" s="15">
        <f t="shared" si="219"/>
        <v>4</v>
      </c>
      <c r="D1562" s="15">
        <f t="shared" si="220"/>
        <v>5</v>
      </c>
      <c r="E1562" s="15">
        <f t="shared" si="221"/>
        <v>0</v>
      </c>
      <c r="F1562" s="15">
        <v>6055</v>
      </c>
      <c r="G1562" s="15">
        <v>0</v>
      </c>
      <c r="H1562" s="62">
        <f t="shared" si="222"/>
        <v>176.86946424247975</v>
      </c>
      <c r="I1562" s="62">
        <f t="shared" si="224"/>
        <v>189</v>
      </c>
      <c r="J1562" s="15">
        <f t="shared" si="216"/>
        <v>0</v>
      </c>
      <c r="K1562" s="15">
        <f t="shared" si="223"/>
        <v>0</v>
      </c>
      <c r="L1562" s="58">
        <f>'Luxjacky Assumptions Monthly'!$M$8*'Luxjacky Original'!G1562</f>
        <v>0</v>
      </c>
      <c r="M1562" s="58">
        <f>'Luxjacky Assumptions Monthly'!$M$6*'Luxjacky Assumptions Monthly'!$M$8*'Luxjacky Original'!F1562</f>
        <v>3027.5</v>
      </c>
      <c r="N1562" s="58">
        <f t="shared" si="217"/>
        <v>3027.5</v>
      </c>
      <c r="O1562" s="58"/>
    </row>
    <row r="1563" spans="1:15" x14ac:dyDescent="0.3">
      <c r="A1563" s="60">
        <v>43931</v>
      </c>
      <c r="B1563" s="15">
        <f t="shared" si="218"/>
        <v>2020</v>
      </c>
      <c r="C1563" s="15">
        <f t="shared" si="219"/>
        <v>4</v>
      </c>
      <c r="D1563" s="15">
        <f t="shared" si="220"/>
        <v>6</v>
      </c>
      <c r="E1563" s="15">
        <f t="shared" si="221"/>
        <v>1</v>
      </c>
      <c r="F1563" s="15">
        <v>5871</v>
      </c>
      <c r="G1563" s="15">
        <v>0</v>
      </c>
      <c r="H1563" s="62">
        <f t="shared" si="222"/>
        <v>158.49772822840578</v>
      </c>
      <c r="I1563" s="62">
        <f t="shared" si="224"/>
        <v>184</v>
      </c>
      <c r="J1563" s="15">
        <f t="shared" si="216"/>
        <v>0</v>
      </c>
      <c r="K1563" s="15">
        <f t="shared" si="223"/>
        <v>0</v>
      </c>
      <c r="L1563" s="58">
        <f>'Luxjacky Assumptions Monthly'!$M$8*'Luxjacky Original'!G1563</f>
        <v>0</v>
      </c>
      <c r="M1563" s="58">
        <f>'Luxjacky Assumptions Monthly'!$M$6*'Luxjacky Assumptions Monthly'!$M$8*'Luxjacky Original'!F1563</f>
        <v>2935.5</v>
      </c>
      <c r="N1563" s="58">
        <f t="shared" si="217"/>
        <v>2935.5</v>
      </c>
      <c r="O1563" s="58"/>
    </row>
    <row r="1564" spans="1:15" x14ac:dyDescent="0.3">
      <c r="A1564" s="60">
        <v>43932</v>
      </c>
      <c r="B1564" s="15">
        <f t="shared" si="218"/>
        <v>2020</v>
      </c>
      <c r="C1564" s="15">
        <f t="shared" si="219"/>
        <v>4</v>
      </c>
      <c r="D1564" s="15">
        <f t="shared" si="220"/>
        <v>7</v>
      </c>
      <c r="E1564" s="15">
        <f t="shared" si="221"/>
        <v>1</v>
      </c>
      <c r="F1564" s="15">
        <v>5712</v>
      </c>
      <c r="G1564" s="15">
        <v>0</v>
      </c>
      <c r="H1564" s="62">
        <f t="shared" si="222"/>
        <v>120.57824981840541</v>
      </c>
      <c r="I1564" s="62">
        <f t="shared" si="224"/>
        <v>159</v>
      </c>
      <c r="J1564" s="15">
        <f t="shared" si="216"/>
        <v>0</v>
      </c>
      <c r="K1564" s="15">
        <f t="shared" si="223"/>
        <v>0</v>
      </c>
      <c r="L1564" s="58">
        <f>'Luxjacky Assumptions Monthly'!$M$8*'Luxjacky Original'!G1564</f>
        <v>0</v>
      </c>
      <c r="M1564" s="58">
        <f>'Luxjacky Assumptions Monthly'!$M$6*'Luxjacky Assumptions Monthly'!$M$8*'Luxjacky Original'!F1564</f>
        <v>2856</v>
      </c>
      <c r="N1564" s="58">
        <f t="shared" si="217"/>
        <v>2856</v>
      </c>
      <c r="O1564" s="58"/>
    </row>
    <row r="1565" spans="1:15" x14ac:dyDescent="0.3">
      <c r="A1565" s="60">
        <v>43933</v>
      </c>
      <c r="B1565" s="15">
        <f t="shared" si="218"/>
        <v>2020</v>
      </c>
      <c r="C1565" s="15">
        <f t="shared" si="219"/>
        <v>4</v>
      </c>
      <c r="D1565" s="15">
        <f t="shared" si="220"/>
        <v>1</v>
      </c>
      <c r="E1565" s="15">
        <f t="shared" si="221"/>
        <v>0</v>
      </c>
      <c r="F1565" s="15">
        <v>5584</v>
      </c>
      <c r="G1565" s="15">
        <v>0</v>
      </c>
      <c r="H1565" s="62">
        <f t="shared" si="222"/>
        <v>204.74213562373097</v>
      </c>
      <c r="I1565" s="62">
        <f t="shared" si="224"/>
        <v>128</v>
      </c>
      <c r="J1565" s="15">
        <f t="shared" ref="J1565:J1628" si="225">IF(G1565&gt;0,1,0)</f>
        <v>0</v>
      </c>
      <c r="K1565" s="15">
        <f t="shared" si="223"/>
        <v>0</v>
      </c>
      <c r="L1565" s="58">
        <f>'Luxjacky Assumptions Monthly'!$M$8*'Luxjacky Original'!G1565</f>
        <v>0</v>
      </c>
      <c r="M1565" s="58">
        <f>'Luxjacky Assumptions Monthly'!$M$6*'Luxjacky Assumptions Monthly'!$M$8*'Luxjacky Original'!F1565</f>
        <v>2792</v>
      </c>
      <c r="N1565" s="58">
        <f t="shared" ref="N1565:N1628" si="226">SUM(K1565:M1565)</f>
        <v>2792</v>
      </c>
      <c r="O1565" s="58"/>
    </row>
    <row r="1566" spans="1:15" x14ac:dyDescent="0.3">
      <c r="A1566" s="60">
        <v>43934</v>
      </c>
      <c r="B1566" s="15">
        <f t="shared" si="218"/>
        <v>2020</v>
      </c>
      <c r="C1566" s="15">
        <f t="shared" si="219"/>
        <v>4</v>
      </c>
      <c r="D1566" s="15">
        <f t="shared" si="220"/>
        <v>2</v>
      </c>
      <c r="E1566" s="15">
        <f t="shared" si="221"/>
        <v>0</v>
      </c>
      <c r="F1566" s="15">
        <v>5393</v>
      </c>
      <c r="G1566" s="15">
        <v>0</v>
      </c>
      <c r="H1566" s="62">
        <f t="shared" si="222"/>
        <v>209.35981786550732</v>
      </c>
      <c r="I1566" s="62">
        <f t="shared" si="224"/>
        <v>191</v>
      </c>
      <c r="J1566" s="15">
        <f t="shared" si="225"/>
        <v>0</v>
      </c>
      <c r="K1566" s="15">
        <f t="shared" si="223"/>
        <v>0</v>
      </c>
      <c r="L1566" s="58">
        <f>'Luxjacky Assumptions Monthly'!$M$8*'Luxjacky Original'!G1566</f>
        <v>0</v>
      </c>
      <c r="M1566" s="58">
        <f>'Luxjacky Assumptions Monthly'!$M$6*'Luxjacky Assumptions Monthly'!$M$8*'Luxjacky Original'!F1566</f>
        <v>2696.5</v>
      </c>
      <c r="N1566" s="58">
        <f t="shared" si="226"/>
        <v>2696.5</v>
      </c>
      <c r="O1566" s="58"/>
    </row>
    <row r="1567" spans="1:15" x14ac:dyDescent="0.3">
      <c r="A1567" s="60">
        <v>43935</v>
      </c>
      <c r="B1567" s="15">
        <f t="shared" si="218"/>
        <v>2020</v>
      </c>
      <c r="C1567" s="15">
        <f t="shared" si="219"/>
        <v>4</v>
      </c>
      <c r="D1567" s="15">
        <f t="shared" si="220"/>
        <v>3</v>
      </c>
      <c r="E1567" s="15">
        <f t="shared" si="221"/>
        <v>0</v>
      </c>
      <c r="F1567" s="15">
        <v>5182</v>
      </c>
      <c r="G1567" s="15">
        <v>0</v>
      </c>
      <c r="H1567" s="62">
        <f t="shared" si="222"/>
        <v>206.74921015076876</v>
      </c>
      <c r="I1567" s="62">
        <f t="shared" si="224"/>
        <v>211</v>
      </c>
      <c r="J1567" s="15">
        <f t="shared" si="225"/>
        <v>0</v>
      </c>
      <c r="K1567" s="15">
        <f t="shared" si="223"/>
        <v>0</v>
      </c>
      <c r="L1567" s="58">
        <f>'Luxjacky Assumptions Monthly'!$M$8*'Luxjacky Original'!G1567</f>
        <v>0</v>
      </c>
      <c r="M1567" s="58">
        <f>'Luxjacky Assumptions Monthly'!$M$6*'Luxjacky Assumptions Monthly'!$M$8*'Luxjacky Original'!F1567</f>
        <v>2591</v>
      </c>
      <c r="N1567" s="58">
        <f t="shared" si="226"/>
        <v>2591</v>
      </c>
      <c r="O1567" s="58"/>
    </row>
    <row r="1568" spans="1:15" x14ac:dyDescent="0.3">
      <c r="A1568" s="60">
        <v>43936</v>
      </c>
      <c r="B1568" s="15">
        <f t="shared" si="218"/>
        <v>2020</v>
      </c>
      <c r="C1568" s="15">
        <f t="shared" si="219"/>
        <v>4</v>
      </c>
      <c r="D1568" s="15">
        <f t="shared" si="220"/>
        <v>4</v>
      </c>
      <c r="E1568" s="15">
        <f t="shared" si="221"/>
        <v>0</v>
      </c>
      <c r="F1568" s="15">
        <v>4971</v>
      </c>
      <c r="G1568" s="15">
        <v>0</v>
      </c>
      <c r="H1568" s="62">
        <f t="shared" si="222"/>
        <v>196.1206407381371</v>
      </c>
      <c r="I1568" s="62">
        <f t="shared" si="224"/>
        <v>211</v>
      </c>
      <c r="J1568" s="15">
        <f t="shared" si="225"/>
        <v>0</v>
      </c>
      <c r="K1568" s="15">
        <f t="shared" si="223"/>
        <v>0</v>
      </c>
      <c r="L1568" s="58">
        <f>'Luxjacky Assumptions Monthly'!$M$8*'Luxjacky Original'!G1568</f>
        <v>0</v>
      </c>
      <c r="M1568" s="58">
        <f>'Luxjacky Assumptions Monthly'!$M$6*'Luxjacky Assumptions Monthly'!$M$8*'Luxjacky Original'!F1568</f>
        <v>2485.5</v>
      </c>
      <c r="N1568" s="58">
        <f t="shared" si="226"/>
        <v>2485.5</v>
      </c>
      <c r="O1568" s="58"/>
    </row>
    <row r="1569" spans="1:15" x14ac:dyDescent="0.3">
      <c r="A1569" s="60">
        <v>43937</v>
      </c>
      <c r="B1569" s="15">
        <f t="shared" si="218"/>
        <v>2020</v>
      </c>
      <c r="C1569" s="15">
        <f t="shared" si="219"/>
        <v>4</v>
      </c>
      <c r="D1569" s="15">
        <f t="shared" si="220"/>
        <v>5</v>
      </c>
      <c r="E1569" s="15">
        <f t="shared" si="221"/>
        <v>0</v>
      </c>
      <c r="F1569" s="15">
        <v>4766</v>
      </c>
      <c r="G1569" s="15">
        <v>0</v>
      </c>
      <c r="H1569" s="62">
        <f t="shared" si="222"/>
        <v>176.86946424247975</v>
      </c>
      <c r="I1569" s="62">
        <f t="shared" si="224"/>
        <v>205</v>
      </c>
      <c r="J1569" s="15">
        <f t="shared" si="225"/>
        <v>0</v>
      </c>
      <c r="K1569" s="15">
        <f t="shared" si="223"/>
        <v>0</v>
      </c>
      <c r="L1569" s="58">
        <f>'Luxjacky Assumptions Monthly'!$M$8*'Luxjacky Original'!G1569</f>
        <v>0</v>
      </c>
      <c r="M1569" s="58">
        <f>'Luxjacky Assumptions Monthly'!$M$6*'Luxjacky Assumptions Monthly'!$M$8*'Luxjacky Original'!F1569</f>
        <v>2383</v>
      </c>
      <c r="N1569" s="58">
        <f t="shared" si="226"/>
        <v>2383</v>
      </c>
      <c r="O1569" s="58"/>
    </row>
    <row r="1570" spans="1:15" x14ac:dyDescent="0.3">
      <c r="A1570" s="60">
        <v>43938</v>
      </c>
      <c r="B1570" s="15">
        <f t="shared" si="218"/>
        <v>2020</v>
      </c>
      <c r="C1570" s="15">
        <f t="shared" si="219"/>
        <v>4</v>
      </c>
      <c r="D1570" s="15">
        <f t="shared" si="220"/>
        <v>6</v>
      </c>
      <c r="E1570" s="15">
        <f t="shared" si="221"/>
        <v>1</v>
      </c>
      <c r="F1570" s="15">
        <v>4581</v>
      </c>
      <c r="G1570" s="15">
        <v>0</v>
      </c>
      <c r="H1570" s="62">
        <f t="shared" si="222"/>
        <v>158.49772822840578</v>
      </c>
      <c r="I1570" s="62">
        <f t="shared" si="224"/>
        <v>185</v>
      </c>
      <c r="J1570" s="15">
        <f t="shared" si="225"/>
        <v>0</v>
      </c>
      <c r="K1570" s="15">
        <f t="shared" si="223"/>
        <v>0</v>
      </c>
      <c r="L1570" s="58">
        <f>'Luxjacky Assumptions Monthly'!$M$8*'Luxjacky Original'!G1570</f>
        <v>0</v>
      </c>
      <c r="M1570" s="58">
        <f>'Luxjacky Assumptions Monthly'!$M$6*'Luxjacky Assumptions Monthly'!$M$8*'Luxjacky Original'!F1570</f>
        <v>2290.5</v>
      </c>
      <c r="N1570" s="58">
        <f t="shared" si="226"/>
        <v>2290.5</v>
      </c>
      <c r="O1570" s="58"/>
    </row>
    <row r="1571" spans="1:15" x14ac:dyDescent="0.3">
      <c r="A1571" s="60">
        <v>43939</v>
      </c>
      <c r="B1571" s="15">
        <f t="shared" si="218"/>
        <v>2020</v>
      </c>
      <c r="C1571" s="15">
        <f t="shared" si="219"/>
        <v>4</v>
      </c>
      <c r="D1571" s="15">
        <f t="shared" si="220"/>
        <v>7</v>
      </c>
      <c r="E1571" s="15">
        <f t="shared" si="221"/>
        <v>1</v>
      </c>
      <c r="F1571" s="15">
        <v>4412</v>
      </c>
      <c r="G1571" s="15">
        <v>0</v>
      </c>
      <c r="H1571" s="62">
        <f t="shared" si="222"/>
        <v>120.57824981840541</v>
      </c>
      <c r="I1571" s="62">
        <f t="shared" si="224"/>
        <v>169</v>
      </c>
      <c r="J1571" s="15">
        <f t="shared" si="225"/>
        <v>0</v>
      </c>
      <c r="K1571" s="15">
        <f t="shared" si="223"/>
        <v>0</v>
      </c>
      <c r="L1571" s="58">
        <f>'Luxjacky Assumptions Monthly'!$M$8*'Luxjacky Original'!G1571</f>
        <v>0</v>
      </c>
      <c r="M1571" s="58">
        <f>'Luxjacky Assumptions Monthly'!$M$6*'Luxjacky Assumptions Monthly'!$M$8*'Luxjacky Original'!F1571</f>
        <v>2206</v>
      </c>
      <c r="N1571" s="58">
        <f t="shared" si="226"/>
        <v>2206</v>
      </c>
      <c r="O1571" s="58"/>
    </row>
    <row r="1572" spans="1:15" x14ac:dyDescent="0.3">
      <c r="A1572" s="60">
        <v>43940</v>
      </c>
      <c r="B1572" s="15">
        <f t="shared" si="218"/>
        <v>2020</v>
      </c>
      <c r="C1572" s="15">
        <f t="shared" si="219"/>
        <v>4</v>
      </c>
      <c r="D1572" s="15">
        <f t="shared" si="220"/>
        <v>1</v>
      </c>
      <c r="E1572" s="15">
        <f t="shared" si="221"/>
        <v>0</v>
      </c>
      <c r="F1572" s="15">
        <v>4292</v>
      </c>
      <c r="G1572" s="15">
        <v>0</v>
      </c>
      <c r="H1572" s="62">
        <f t="shared" si="222"/>
        <v>204.74213562373097</v>
      </c>
      <c r="I1572" s="62">
        <f t="shared" si="224"/>
        <v>120</v>
      </c>
      <c r="J1572" s="15">
        <f t="shared" si="225"/>
        <v>0</v>
      </c>
      <c r="K1572" s="15">
        <f t="shared" si="223"/>
        <v>0</v>
      </c>
      <c r="L1572" s="58">
        <f>'Luxjacky Assumptions Monthly'!$M$8*'Luxjacky Original'!G1572</f>
        <v>0</v>
      </c>
      <c r="M1572" s="58">
        <f>'Luxjacky Assumptions Monthly'!$M$6*'Luxjacky Assumptions Monthly'!$M$8*'Luxjacky Original'!F1572</f>
        <v>2146</v>
      </c>
      <c r="N1572" s="58">
        <f t="shared" si="226"/>
        <v>2146</v>
      </c>
      <c r="O1572" s="58"/>
    </row>
    <row r="1573" spans="1:15" x14ac:dyDescent="0.3">
      <c r="A1573" s="60">
        <v>43941</v>
      </c>
      <c r="B1573" s="15">
        <f t="shared" si="218"/>
        <v>2020</v>
      </c>
      <c r="C1573" s="15">
        <f t="shared" si="219"/>
        <v>4</v>
      </c>
      <c r="D1573" s="15">
        <f t="shared" si="220"/>
        <v>2</v>
      </c>
      <c r="E1573" s="15">
        <f t="shared" si="221"/>
        <v>0</v>
      </c>
      <c r="F1573" s="15">
        <v>4091</v>
      </c>
      <c r="G1573" s="15">
        <v>0</v>
      </c>
      <c r="H1573" s="62">
        <f t="shared" si="222"/>
        <v>209.35981786550732</v>
      </c>
      <c r="I1573" s="62">
        <f t="shared" si="224"/>
        <v>201</v>
      </c>
      <c r="J1573" s="15">
        <f t="shared" si="225"/>
        <v>0</v>
      </c>
      <c r="K1573" s="15">
        <f t="shared" si="223"/>
        <v>0</v>
      </c>
      <c r="L1573" s="58">
        <f>'Luxjacky Assumptions Monthly'!$M$8*'Luxjacky Original'!G1573</f>
        <v>0</v>
      </c>
      <c r="M1573" s="58">
        <f>'Luxjacky Assumptions Monthly'!$M$6*'Luxjacky Assumptions Monthly'!$M$8*'Luxjacky Original'!F1573</f>
        <v>2045.5</v>
      </c>
      <c r="N1573" s="58">
        <f t="shared" si="226"/>
        <v>2045.5</v>
      </c>
      <c r="O1573" s="58"/>
    </row>
    <row r="1574" spans="1:15" x14ac:dyDescent="0.3">
      <c r="A1574" s="60">
        <v>43942</v>
      </c>
      <c r="B1574" s="15">
        <f t="shared" si="218"/>
        <v>2020</v>
      </c>
      <c r="C1574" s="15">
        <f t="shared" si="219"/>
        <v>4</v>
      </c>
      <c r="D1574" s="15">
        <f t="shared" si="220"/>
        <v>3</v>
      </c>
      <c r="E1574" s="15">
        <f t="shared" si="221"/>
        <v>0</v>
      </c>
      <c r="F1574" s="15">
        <v>3890</v>
      </c>
      <c r="G1574" s="15">
        <v>0</v>
      </c>
      <c r="H1574" s="62">
        <f t="shared" si="222"/>
        <v>206.74921015076876</v>
      </c>
      <c r="I1574" s="62">
        <f t="shared" si="224"/>
        <v>201</v>
      </c>
      <c r="J1574" s="15">
        <f t="shared" si="225"/>
        <v>0</v>
      </c>
      <c r="K1574" s="15">
        <f t="shared" si="223"/>
        <v>0</v>
      </c>
      <c r="L1574" s="58">
        <f>'Luxjacky Assumptions Monthly'!$M$8*'Luxjacky Original'!G1574</f>
        <v>0</v>
      </c>
      <c r="M1574" s="58">
        <f>'Luxjacky Assumptions Monthly'!$M$6*'Luxjacky Assumptions Monthly'!$M$8*'Luxjacky Original'!F1574</f>
        <v>1945</v>
      </c>
      <c r="N1574" s="58">
        <f t="shared" si="226"/>
        <v>1945</v>
      </c>
      <c r="O1574" s="58"/>
    </row>
    <row r="1575" spans="1:15" x14ac:dyDescent="0.3">
      <c r="A1575" s="60">
        <v>43943</v>
      </c>
      <c r="B1575" s="15">
        <f t="shared" si="218"/>
        <v>2020</v>
      </c>
      <c r="C1575" s="15">
        <f t="shared" si="219"/>
        <v>4</v>
      </c>
      <c r="D1575" s="15">
        <f t="shared" si="220"/>
        <v>4</v>
      </c>
      <c r="E1575" s="15">
        <f t="shared" si="221"/>
        <v>0</v>
      </c>
      <c r="F1575" s="15">
        <v>3686</v>
      </c>
      <c r="G1575" s="15">
        <v>0</v>
      </c>
      <c r="H1575" s="62">
        <f t="shared" si="222"/>
        <v>196.1206407381371</v>
      </c>
      <c r="I1575" s="62">
        <f t="shared" si="224"/>
        <v>204</v>
      </c>
      <c r="J1575" s="15">
        <f t="shared" si="225"/>
        <v>0</v>
      </c>
      <c r="K1575" s="15">
        <f t="shared" si="223"/>
        <v>0</v>
      </c>
      <c r="L1575" s="58">
        <f>'Luxjacky Assumptions Monthly'!$M$8*'Luxjacky Original'!G1575</f>
        <v>0</v>
      </c>
      <c r="M1575" s="58">
        <f>'Luxjacky Assumptions Monthly'!$M$6*'Luxjacky Assumptions Monthly'!$M$8*'Luxjacky Original'!F1575</f>
        <v>1843</v>
      </c>
      <c r="N1575" s="58">
        <f t="shared" si="226"/>
        <v>1843</v>
      </c>
      <c r="O1575" s="58"/>
    </row>
    <row r="1576" spans="1:15" x14ac:dyDescent="0.3">
      <c r="A1576" s="60">
        <v>43944</v>
      </c>
      <c r="B1576" s="15">
        <f t="shared" si="218"/>
        <v>2020</v>
      </c>
      <c r="C1576" s="15">
        <f t="shared" si="219"/>
        <v>4</v>
      </c>
      <c r="D1576" s="15">
        <f t="shared" si="220"/>
        <v>5</v>
      </c>
      <c r="E1576" s="15">
        <f t="shared" si="221"/>
        <v>0</v>
      </c>
      <c r="F1576" s="15">
        <v>3496</v>
      </c>
      <c r="G1576" s="15">
        <v>0</v>
      </c>
      <c r="H1576" s="62">
        <f t="shared" si="222"/>
        <v>176.86946424247975</v>
      </c>
      <c r="I1576" s="62">
        <f t="shared" si="224"/>
        <v>190</v>
      </c>
      <c r="J1576" s="15">
        <f t="shared" si="225"/>
        <v>0</v>
      </c>
      <c r="K1576" s="15">
        <f t="shared" si="223"/>
        <v>0</v>
      </c>
      <c r="L1576" s="58">
        <f>'Luxjacky Assumptions Monthly'!$M$8*'Luxjacky Original'!G1576</f>
        <v>0</v>
      </c>
      <c r="M1576" s="58">
        <f>'Luxjacky Assumptions Monthly'!$M$6*'Luxjacky Assumptions Monthly'!$M$8*'Luxjacky Original'!F1576</f>
        <v>1748</v>
      </c>
      <c r="N1576" s="58">
        <f t="shared" si="226"/>
        <v>1748</v>
      </c>
      <c r="O1576" s="58"/>
    </row>
    <row r="1577" spans="1:15" x14ac:dyDescent="0.3">
      <c r="A1577" s="60">
        <v>43945</v>
      </c>
      <c r="B1577" s="15">
        <f t="shared" si="218"/>
        <v>2020</v>
      </c>
      <c r="C1577" s="15">
        <f t="shared" si="219"/>
        <v>4</v>
      </c>
      <c r="D1577" s="15">
        <f t="shared" si="220"/>
        <v>6</v>
      </c>
      <c r="E1577" s="15">
        <f t="shared" si="221"/>
        <v>1</v>
      </c>
      <c r="F1577" s="15">
        <v>3312</v>
      </c>
      <c r="G1577" s="15">
        <v>0</v>
      </c>
      <c r="H1577" s="62">
        <f t="shared" si="222"/>
        <v>158.49772822840578</v>
      </c>
      <c r="I1577" s="62">
        <f t="shared" si="224"/>
        <v>184</v>
      </c>
      <c r="J1577" s="15">
        <f t="shared" si="225"/>
        <v>0</v>
      </c>
      <c r="K1577" s="15">
        <f t="shared" si="223"/>
        <v>0</v>
      </c>
      <c r="L1577" s="58">
        <f>'Luxjacky Assumptions Monthly'!$M$8*'Luxjacky Original'!G1577</f>
        <v>0</v>
      </c>
      <c r="M1577" s="58">
        <f>'Luxjacky Assumptions Monthly'!$M$6*'Luxjacky Assumptions Monthly'!$M$8*'Luxjacky Original'!F1577</f>
        <v>1656</v>
      </c>
      <c r="N1577" s="58">
        <f t="shared" si="226"/>
        <v>1656</v>
      </c>
      <c r="O1577" s="58"/>
    </row>
    <row r="1578" spans="1:15" x14ac:dyDescent="0.3">
      <c r="A1578" s="60">
        <v>43946</v>
      </c>
      <c r="B1578" s="15">
        <f t="shared" si="218"/>
        <v>2020</v>
      </c>
      <c r="C1578" s="15">
        <f t="shared" si="219"/>
        <v>4</v>
      </c>
      <c r="D1578" s="15">
        <f t="shared" si="220"/>
        <v>7</v>
      </c>
      <c r="E1578" s="15">
        <f t="shared" si="221"/>
        <v>1</v>
      </c>
      <c r="F1578" s="15">
        <v>3147</v>
      </c>
      <c r="G1578" s="15">
        <v>0</v>
      </c>
      <c r="H1578" s="62">
        <f t="shared" si="222"/>
        <v>120.57824981840541</v>
      </c>
      <c r="I1578" s="62">
        <f t="shared" si="224"/>
        <v>165</v>
      </c>
      <c r="J1578" s="15">
        <f t="shared" si="225"/>
        <v>0</v>
      </c>
      <c r="K1578" s="15">
        <f t="shared" si="223"/>
        <v>0</v>
      </c>
      <c r="L1578" s="58">
        <f>'Luxjacky Assumptions Monthly'!$M$8*'Luxjacky Original'!G1578</f>
        <v>0</v>
      </c>
      <c r="M1578" s="58">
        <f>'Luxjacky Assumptions Monthly'!$M$6*'Luxjacky Assumptions Monthly'!$M$8*'Luxjacky Original'!F1578</f>
        <v>1573.5</v>
      </c>
      <c r="N1578" s="58">
        <f t="shared" si="226"/>
        <v>1573.5</v>
      </c>
      <c r="O1578" s="58"/>
    </row>
    <row r="1579" spans="1:15" x14ac:dyDescent="0.3">
      <c r="A1579" s="60">
        <v>43947</v>
      </c>
      <c r="B1579" s="15">
        <f t="shared" si="218"/>
        <v>2020</v>
      </c>
      <c r="C1579" s="15">
        <f t="shared" si="219"/>
        <v>4</v>
      </c>
      <c r="D1579" s="15">
        <f t="shared" si="220"/>
        <v>1</v>
      </c>
      <c r="E1579" s="15">
        <f t="shared" si="221"/>
        <v>0</v>
      </c>
      <c r="F1579" s="15">
        <v>3032</v>
      </c>
      <c r="G1579" s="15">
        <v>0</v>
      </c>
      <c r="H1579" s="62">
        <f t="shared" si="222"/>
        <v>204.74213562373097</v>
      </c>
      <c r="I1579" s="62">
        <f t="shared" si="224"/>
        <v>115</v>
      </c>
      <c r="J1579" s="15">
        <f t="shared" si="225"/>
        <v>0</v>
      </c>
      <c r="K1579" s="15">
        <f t="shared" si="223"/>
        <v>0</v>
      </c>
      <c r="L1579" s="58">
        <f>'Luxjacky Assumptions Monthly'!$M$8*'Luxjacky Original'!G1579</f>
        <v>0</v>
      </c>
      <c r="M1579" s="58">
        <f>'Luxjacky Assumptions Monthly'!$M$6*'Luxjacky Assumptions Monthly'!$M$8*'Luxjacky Original'!F1579</f>
        <v>1516</v>
      </c>
      <c r="N1579" s="58">
        <f t="shared" si="226"/>
        <v>1516</v>
      </c>
      <c r="O1579" s="58"/>
    </row>
    <row r="1580" spans="1:15" x14ac:dyDescent="0.3">
      <c r="A1580" s="60">
        <v>43948</v>
      </c>
      <c r="B1580" s="15">
        <f t="shared" si="218"/>
        <v>2020</v>
      </c>
      <c r="C1580" s="15">
        <f t="shared" si="219"/>
        <v>4</v>
      </c>
      <c r="D1580" s="15">
        <f t="shared" si="220"/>
        <v>2</v>
      </c>
      <c r="E1580" s="15">
        <f t="shared" si="221"/>
        <v>0</v>
      </c>
      <c r="F1580" s="15">
        <v>2838</v>
      </c>
      <c r="G1580" s="15">
        <v>0</v>
      </c>
      <c r="H1580" s="62">
        <f t="shared" si="222"/>
        <v>209.35981786550732</v>
      </c>
      <c r="I1580" s="62">
        <f t="shared" si="224"/>
        <v>194</v>
      </c>
      <c r="J1580" s="15">
        <f t="shared" si="225"/>
        <v>0</v>
      </c>
      <c r="K1580" s="15">
        <f t="shared" si="223"/>
        <v>0</v>
      </c>
      <c r="L1580" s="58">
        <f>'Luxjacky Assumptions Monthly'!$M$8*'Luxjacky Original'!G1580</f>
        <v>0</v>
      </c>
      <c r="M1580" s="58">
        <f>'Luxjacky Assumptions Monthly'!$M$6*'Luxjacky Assumptions Monthly'!$M$8*'Luxjacky Original'!F1580</f>
        <v>1419</v>
      </c>
      <c r="N1580" s="58">
        <f t="shared" si="226"/>
        <v>1419</v>
      </c>
      <c r="O1580" s="58"/>
    </row>
    <row r="1581" spans="1:15" x14ac:dyDescent="0.3">
      <c r="A1581" s="60">
        <v>43949</v>
      </c>
      <c r="B1581" s="15">
        <f t="shared" si="218"/>
        <v>2020</v>
      </c>
      <c r="C1581" s="15">
        <f t="shared" si="219"/>
        <v>4</v>
      </c>
      <c r="D1581" s="15">
        <f t="shared" si="220"/>
        <v>3</v>
      </c>
      <c r="E1581" s="15">
        <f t="shared" si="221"/>
        <v>0</v>
      </c>
      <c r="F1581" s="15">
        <v>2644</v>
      </c>
      <c r="G1581" s="15">
        <v>0</v>
      </c>
      <c r="H1581" s="62">
        <f t="shared" si="222"/>
        <v>206.74921015076876</v>
      </c>
      <c r="I1581" s="62">
        <f t="shared" si="224"/>
        <v>194</v>
      </c>
      <c r="J1581" s="15">
        <f t="shared" si="225"/>
        <v>0</v>
      </c>
      <c r="K1581" s="15">
        <f t="shared" si="223"/>
        <v>0</v>
      </c>
      <c r="L1581" s="58">
        <f>'Luxjacky Assumptions Monthly'!$M$8*'Luxjacky Original'!G1581</f>
        <v>0</v>
      </c>
      <c r="M1581" s="58">
        <f>'Luxjacky Assumptions Monthly'!$M$6*'Luxjacky Assumptions Monthly'!$M$8*'Luxjacky Original'!F1581</f>
        <v>1322</v>
      </c>
      <c r="N1581" s="58">
        <f t="shared" si="226"/>
        <v>1322</v>
      </c>
      <c r="O1581" s="58"/>
    </row>
    <row r="1582" spans="1:15" x14ac:dyDescent="0.3">
      <c r="A1582" s="60">
        <v>43950</v>
      </c>
      <c r="B1582" s="15">
        <f t="shared" si="218"/>
        <v>2020</v>
      </c>
      <c r="C1582" s="15">
        <f t="shared" si="219"/>
        <v>4</v>
      </c>
      <c r="D1582" s="15">
        <f t="shared" si="220"/>
        <v>4</v>
      </c>
      <c r="E1582" s="15">
        <f t="shared" si="221"/>
        <v>0</v>
      </c>
      <c r="F1582" s="15">
        <v>2434</v>
      </c>
      <c r="G1582" s="15">
        <v>0</v>
      </c>
      <c r="H1582" s="62">
        <f t="shared" si="222"/>
        <v>196.1206407381371</v>
      </c>
      <c r="I1582" s="62">
        <f t="shared" si="224"/>
        <v>210</v>
      </c>
      <c r="J1582" s="15">
        <f t="shared" si="225"/>
        <v>0</v>
      </c>
      <c r="K1582" s="15">
        <f t="shared" si="223"/>
        <v>0</v>
      </c>
      <c r="L1582" s="58">
        <f>'Luxjacky Assumptions Monthly'!$M$8*'Luxjacky Original'!G1582</f>
        <v>0</v>
      </c>
      <c r="M1582" s="58">
        <f>'Luxjacky Assumptions Monthly'!$M$6*'Luxjacky Assumptions Monthly'!$M$8*'Luxjacky Original'!F1582</f>
        <v>1217</v>
      </c>
      <c r="N1582" s="58">
        <f t="shared" si="226"/>
        <v>1217</v>
      </c>
      <c r="O1582" s="58"/>
    </row>
    <row r="1583" spans="1:15" x14ac:dyDescent="0.3">
      <c r="A1583" s="60">
        <v>43951</v>
      </c>
      <c r="B1583" s="15">
        <f t="shared" si="218"/>
        <v>2020</v>
      </c>
      <c r="C1583" s="15">
        <f t="shared" si="219"/>
        <v>4</v>
      </c>
      <c r="D1583" s="15">
        <f t="shared" si="220"/>
        <v>5</v>
      </c>
      <c r="E1583" s="15">
        <f t="shared" si="221"/>
        <v>0</v>
      </c>
      <c r="F1583" s="15">
        <v>2228</v>
      </c>
      <c r="G1583" s="15">
        <v>0</v>
      </c>
      <c r="H1583" s="62">
        <f t="shared" si="222"/>
        <v>176.86946424247975</v>
      </c>
      <c r="I1583" s="62">
        <f t="shared" si="224"/>
        <v>206</v>
      </c>
      <c r="J1583" s="15">
        <f t="shared" si="225"/>
        <v>0</v>
      </c>
      <c r="K1583" s="15">
        <f t="shared" si="223"/>
        <v>0</v>
      </c>
      <c r="L1583" s="58">
        <f>'Luxjacky Assumptions Monthly'!$M$8*'Luxjacky Original'!G1583</f>
        <v>0</v>
      </c>
      <c r="M1583" s="58">
        <f>'Luxjacky Assumptions Monthly'!$M$6*'Luxjacky Assumptions Monthly'!$M$8*'Luxjacky Original'!F1583</f>
        <v>1114</v>
      </c>
      <c r="N1583" s="58">
        <f t="shared" si="226"/>
        <v>1114</v>
      </c>
      <c r="O1583" s="58"/>
    </row>
    <row r="1584" spans="1:15" x14ac:dyDescent="0.3">
      <c r="A1584" s="60">
        <v>43952</v>
      </c>
      <c r="B1584" s="15">
        <f t="shared" si="218"/>
        <v>2020</v>
      </c>
      <c r="C1584" s="15">
        <f t="shared" si="219"/>
        <v>5</v>
      </c>
      <c r="D1584" s="15">
        <f t="shared" si="220"/>
        <v>6</v>
      </c>
      <c r="E1584" s="15">
        <f t="shared" si="221"/>
        <v>1</v>
      </c>
      <c r="F1584" s="15">
        <v>2050</v>
      </c>
      <c r="G1584" s="15">
        <v>0</v>
      </c>
      <c r="H1584" s="62">
        <f t="shared" si="222"/>
        <v>161.07410022908539</v>
      </c>
      <c r="I1584" s="62">
        <f t="shared" si="224"/>
        <v>178</v>
      </c>
      <c r="J1584" s="15">
        <f t="shared" si="225"/>
        <v>0</v>
      </c>
      <c r="K1584" s="15">
        <f t="shared" si="223"/>
        <v>0</v>
      </c>
      <c r="L1584" s="58">
        <f>'Luxjacky Assumptions Monthly'!$M$8*'Luxjacky Original'!G1584</f>
        <v>0</v>
      </c>
      <c r="M1584" s="58">
        <f>'Luxjacky Assumptions Monthly'!$M$6*'Luxjacky Assumptions Monthly'!$M$8*'Luxjacky Original'!F1584</f>
        <v>1025</v>
      </c>
      <c r="N1584" s="58">
        <f t="shared" si="226"/>
        <v>1025</v>
      </c>
      <c r="O1584" s="58"/>
    </row>
    <row r="1585" spans="1:15" x14ac:dyDescent="0.3">
      <c r="A1585" s="60">
        <v>43953</v>
      </c>
      <c r="B1585" s="15">
        <f t="shared" si="218"/>
        <v>2020</v>
      </c>
      <c r="C1585" s="15">
        <f t="shared" si="219"/>
        <v>5</v>
      </c>
      <c r="D1585" s="15">
        <f t="shared" si="220"/>
        <v>7</v>
      </c>
      <c r="E1585" s="15">
        <f t="shared" si="221"/>
        <v>1</v>
      </c>
      <c r="F1585" s="15">
        <v>9024</v>
      </c>
      <c r="G1585" s="15">
        <v>7137</v>
      </c>
      <c r="H1585" s="62">
        <f t="shared" si="222"/>
        <v>123.15462181908501</v>
      </c>
      <c r="I1585" s="62">
        <f t="shared" si="224"/>
        <v>163</v>
      </c>
      <c r="J1585" s="15">
        <f t="shared" si="225"/>
        <v>1</v>
      </c>
      <c r="K1585" s="15">
        <f t="shared" si="223"/>
        <v>4000</v>
      </c>
      <c r="L1585" s="58">
        <f>'Luxjacky Assumptions Monthly'!$M$8*'Luxjacky Original'!G1585</f>
        <v>71370</v>
      </c>
      <c r="M1585" s="58">
        <f>'Luxjacky Assumptions Monthly'!$M$6*'Luxjacky Assumptions Monthly'!$M$8*'Luxjacky Original'!F1585</f>
        <v>4512</v>
      </c>
      <c r="N1585" s="58">
        <f t="shared" si="226"/>
        <v>79882</v>
      </c>
      <c r="O1585" s="58"/>
    </row>
    <row r="1586" spans="1:15" x14ac:dyDescent="0.3">
      <c r="A1586" s="60">
        <v>43954</v>
      </c>
      <c r="B1586" s="15">
        <f t="shared" si="218"/>
        <v>2020</v>
      </c>
      <c r="C1586" s="15">
        <f t="shared" si="219"/>
        <v>5</v>
      </c>
      <c r="D1586" s="15">
        <f t="shared" si="220"/>
        <v>1</v>
      </c>
      <c r="E1586" s="15">
        <f t="shared" si="221"/>
        <v>0</v>
      </c>
      <c r="F1586" s="15">
        <v>8896</v>
      </c>
      <c r="G1586" s="15">
        <v>0</v>
      </c>
      <c r="H1586" s="62">
        <f t="shared" si="222"/>
        <v>207.31850762441059</v>
      </c>
      <c r="I1586" s="62">
        <f t="shared" si="224"/>
        <v>128</v>
      </c>
      <c r="J1586" s="15">
        <f t="shared" si="225"/>
        <v>0</v>
      </c>
      <c r="K1586" s="15">
        <f t="shared" si="223"/>
        <v>0</v>
      </c>
      <c r="L1586" s="58">
        <f>'Luxjacky Assumptions Monthly'!$M$8*'Luxjacky Original'!G1586</f>
        <v>0</v>
      </c>
      <c r="M1586" s="58">
        <f>'Luxjacky Assumptions Monthly'!$M$6*'Luxjacky Assumptions Monthly'!$M$8*'Luxjacky Original'!F1586</f>
        <v>4448</v>
      </c>
      <c r="N1586" s="58">
        <f t="shared" si="226"/>
        <v>4448</v>
      </c>
      <c r="O1586" s="58"/>
    </row>
    <row r="1587" spans="1:15" x14ac:dyDescent="0.3">
      <c r="A1587" s="60">
        <v>43955</v>
      </c>
      <c r="B1587" s="15">
        <f t="shared" si="218"/>
        <v>2020</v>
      </c>
      <c r="C1587" s="15">
        <f t="shared" si="219"/>
        <v>5</v>
      </c>
      <c r="D1587" s="15">
        <f t="shared" si="220"/>
        <v>2</v>
      </c>
      <c r="E1587" s="15">
        <f t="shared" si="221"/>
        <v>0</v>
      </c>
      <c r="F1587" s="15">
        <v>8703</v>
      </c>
      <c r="G1587" s="15">
        <v>0</v>
      </c>
      <c r="H1587" s="62">
        <f t="shared" si="222"/>
        <v>211.93618986618691</v>
      </c>
      <c r="I1587" s="62">
        <f t="shared" si="224"/>
        <v>193</v>
      </c>
      <c r="J1587" s="15">
        <f t="shared" si="225"/>
        <v>0</v>
      </c>
      <c r="K1587" s="15">
        <f t="shared" si="223"/>
        <v>0</v>
      </c>
      <c r="L1587" s="58">
        <f>'Luxjacky Assumptions Monthly'!$M$8*'Luxjacky Original'!G1587</f>
        <v>0</v>
      </c>
      <c r="M1587" s="58">
        <f>'Luxjacky Assumptions Monthly'!$M$6*'Luxjacky Assumptions Monthly'!$M$8*'Luxjacky Original'!F1587</f>
        <v>4351.5</v>
      </c>
      <c r="N1587" s="58">
        <f t="shared" si="226"/>
        <v>4351.5</v>
      </c>
      <c r="O1587" s="58"/>
    </row>
    <row r="1588" spans="1:15" x14ac:dyDescent="0.3">
      <c r="A1588" s="60">
        <v>43956</v>
      </c>
      <c r="B1588" s="15">
        <f t="shared" si="218"/>
        <v>2020</v>
      </c>
      <c r="C1588" s="15">
        <f t="shared" si="219"/>
        <v>5</v>
      </c>
      <c r="D1588" s="15">
        <f t="shared" si="220"/>
        <v>3</v>
      </c>
      <c r="E1588" s="15">
        <f t="shared" si="221"/>
        <v>0</v>
      </c>
      <c r="F1588" s="15">
        <v>8499</v>
      </c>
      <c r="G1588" s="15">
        <v>0</v>
      </c>
      <c r="H1588" s="62">
        <f t="shared" si="222"/>
        <v>209.32558215144837</v>
      </c>
      <c r="I1588" s="62">
        <f t="shared" si="224"/>
        <v>204</v>
      </c>
      <c r="J1588" s="15">
        <f t="shared" si="225"/>
        <v>0</v>
      </c>
      <c r="K1588" s="15">
        <f t="shared" si="223"/>
        <v>0</v>
      </c>
      <c r="L1588" s="58">
        <f>'Luxjacky Assumptions Monthly'!$M$8*'Luxjacky Original'!G1588</f>
        <v>0</v>
      </c>
      <c r="M1588" s="58">
        <f>'Luxjacky Assumptions Monthly'!$M$6*'Luxjacky Assumptions Monthly'!$M$8*'Luxjacky Original'!F1588</f>
        <v>4249.5</v>
      </c>
      <c r="N1588" s="58">
        <f t="shared" si="226"/>
        <v>4249.5</v>
      </c>
      <c r="O1588" s="58"/>
    </row>
    <row r="1589" spans="1:15" x14ac:dyDescent="0.3">
      <c r="A1589" s="60">
        <v>43957</v>
      </c>
      <c r="B1589" s="15">
        <f t="shared" si="218"/>
        <v>2020</v>
      </c>
      <c r="C1589" s="15">
        <f t="shared" si="219"/>
        <v>5</v>
      </c>
      <c r="D1589" s="15">
        <f t="shared" si="220"/>
        <v>4</v>
      </c>
      <c r="E1589" s="15">
        <f t="shared" si="221"/>
        <v>0</v>
      </c>
      <c r="F1589" s="15">
        <v>8289</v>
      </c>
      <c r="G1589" s="15">
        <v>0</v>
      </c>
      <c r="H1589" s="62">
        <f t="shared" si="222"/>
        <v>198.69701273881668</v>
      </c>
      <c r="I1589" s="62">
        <f t="shared" si="224"/>
        <v>210</v>
      </c>
      <c r="J1589" s="15">
        <f t="shared" si="225"/>
        <v>0</v>
      </c>
      <c r="K1589" s="15">
        <f t="shared" si="223"/>
        <v>0</v>
      </c>
      <c r="L1589" s="58">
        <f>'Luxjacky Assumptions Monthly'!$M$8*'Luxjacky Original'!G1589</f>
        <v>0</v>
      </c>
      <c r="M1589" s="58">
        <f>'Luxjacky Assumptions Monthly'!$M$6*'Luxjacky Assumptions Monthly'!$M$8*'Luxjacky Original'!F1589</f>
        <v>4144.5</v>
      </c>
      <c r="N1589" s="58">
        <f t="shared" si="226"/>
        <v>4144.5</v>
      </c>
      <c r="O1589" s="58"/>
    </row>
    <row r="1590" spans="1:15" x14ac:dyDescent="0.3">
      <c r="A1590" s="60">
        <v>43958</v>
      </c>
      <c r="B1590" s="15">
        <f t="shared" si="218"/>
        <v>2020</v>
      </c>
      <c r="C1590" s="15">
        <f t="shared" si="219"/>
        <v>5</v>
      </c>
      <c r="D1590" s="15">
        <f t="shared" si="220"/>
        <v>5</v>
      </c>
      <c r="E1590" s="15">
        <f t="shared" si="221"/>
        <v>0</v>
      </c>
      <c r="F1590" s="15">
        <v>8082</v>
      </c>
      <c r="G1590" s="15">
        <v>0</v>
      </c>
      <c r="H1590" s="62">
        <f t="shared" si="222"/>
        <v>179.44583624315936</v>
      </c>
      <c r="I1590" s="62">
        <f t="shared" si="224"/>
        <v>207</v>
      </c>
      <c r="J1590" s="15">
        <f t="shared" si="225"/>
        <v>0</v>
      </c>
      <c r="K1590" s="15">
        <f t="shared" si="223"/>
        <v>0</v>
      </c>
      <c r="L1590" s="58">
        <f>'Luxjacky Assumptions Monthly'!$M$8*'Luxjacky Original'!G1590</f>
        <v>0</v>
      </c>
      <c r="M1590" s="58">
        <f>'Luxjacky Assumptions Monthly'!$M$6*'Luxjacky Assumptions Monthly'!$M$8*'Luxjacky Original'!F1590</f>
        <v>4041</v>
      </c>
      <c r="N1590" s="58">
        <f t="shared" si="226"/>
        <v>4041</v>
      </c>
      <c r="O1590" s="58"/>
    </row>
    <row r="1591" spans="1:15" x14ac:dyDescent="0.3">
      <c r="A1591" s="60">
        <v>43959</v>
      </c>
      <c r="B1591" s="15">
        <f t="shared" si="218"/>
        <v>2020</v>
      </c>
      <c r="C1591" s="15">
        <f t="shared" si="219"/>
        <v>5</v>
      </c>
      <c r="D1591" s="15">
        <f t="shared" si="220"/>
        <v>6</v>
      </c>
      <c r="E1591" s="15">
        <f t="shared" si="221"/>
        <v>1</v>
      </c>
      <c r="F1591" s="15">
        <v>7898</v>
      </c>
      <c r="G1591" s="15">
        <v>0</v>
      </c>
      <c r="H1591" s="62">
        <f t="shared" si="222"/>
        <v>161.07410022908539</v>
      </c>
      <c r="I1591" s="62">
        <f t="shared" si="224"/>
        <v>184</v>
      </c>
      <c r="J1591" s="15">
        <f t="shared" si="225"/>
        <v>0</v>
      </c>
      <c r="K1591" s="15">
        <f t="shared" si="223"/>
        <v>0</v>
      </c>
      <c r="L1591" s="58">
        <f>'Luxjacky Assumptions Monthly'!$M$8*'Luxjacky Original'!G1591</f>
        <v>0</v>
      </c>
      <c r="M1591" s="58">
        <f>'Luxjacky Assumptions Monthly'!$M$6*'Luxjacky Assumptions Monthly'!$M$8*'Luxjacky Original'!F1591</f>
        <v>3949</v>
      </c>
      <c r="N1591" s="58">
        <f t="shared" si="226"/>
        <v>3949</v>
      </c>
      <c r="O1591" s="58"/>
    </row>
    <row r="1592" spans="1:15" x14ac:dyDescent="0.3">
      <c r="A1592" s="60">
        <v>43960</v>
      </c>
      <c r="B1592" s="15">
        <f t="shared" si="218"/>
        <v>2020</v>
      </c>
      <c r="C1592" s="15">
        <f t="shared" si="219"/>
        <v>5</v>
      </c>
      <c r="D1592" s="15">
        <f t="shared" si="220"/>
        <v>7</v>
      </c>
      <c r="E1592" s="15">
        <f t="shared" si="221"/>
        <v>1</v>
      </c>
      <c r="F1592" s="15">
        <v>7740</v>
      </c>
      <c r="G1592" s="15">
        <v>0</v>
      </c>
      <c r="H1592" s="62">
        <f t="shared" si="222"/>
        <v>123.15462181908501</v>
      </c>
      <c r="I1592" s="62">
        <f t="shared" si="224"/>
        <v>158</v>
      </c>
      <c r="J1592" s="15">
        <f t="shared" si="225"/>
        <v>0</v>
      </c>
      <c r="K1592" s="15">
        <f t="shared" si="223"/>
        <v>0</v>
      </c>
      <c r="L1592" s="58">
        <f>'Luxjacky Assumptions Monthly'!$M$8*'Luxjacky Original'!G1592</f>
        <v>0</v>
      </c>
      <c r="M1592" s="58">
        <f>'Luxjacky Assumptions Monthly'!$M$6*'Luxjacky Assumptions Monthly'!$M$8*'Luxjacky Original'!F1592</f>
        <v>3870</v>
      </c>
      <c r="N1592" s="58">
        <f t="shared" si="226"/>
        <v>3870</v>
      </c>
      <c r="O1592" s="58"/>
    </row>
    <row r="1593" spans="1:15" x14ac:dyDescent="0.3">
      <c r="A1593" s="60">
        <v>43961</v>
      </c>
      <c r="B1593" s="15">
        <f t="shared" si="218"/>
        <v>2020</v>
      </c>
      <c r="C1593" s="15">
        <f t="shared" si="219"/>
        <v>5</v>
      </c>
      <c r="D1593" s="15">
        <f t="shared" si="220"/>
        <v>1</v>
      </c>
      <c r="E1593" s="15">
        <f t="shared" si="221"/>
        <v>0</v>
      </c>
      <c r="F1593" s="15">
        <v>7602</v>
      </c>
      <c r="G1593" s="15">
        <v>0</v>
      </c>
      <c r="H1593" s="62">
        <f t="shared" si="222"/>
        <v>207.31850762441059</v>
      </c>
      <c r="I1593" s="62">
        <f t="shared" si="224"/>
        <v>138</v>
      </c>
      <c r="J1593" s="15">
        <f t="shared" si="225"/>
        <v>0</v>
      </c>
      <c r="K1593" s="15">
        <f t="shared" si="223"/>
        <v>0</v>
      </c>
      <c r="L1593" s="58">
        <f>'Luxjacky Assumptions Monthly'!$M$8*'Luxjacky Original'!G1593</f>
        <v>0</v>
      </c>
      <c r="M1593" s="58">
        <f>'Luxjacky Assumptions Monthly'!$M$6*'Luxjacky Assumptions Monthly'!$M$8*'Luxjacky Original'!F1593</f>
        <v>3801</v>
      </c>
      <c r="N1593" s="58">
        <f t="shared" si="226"/>
        <v>3801</v>
      </c>
      <c r="O1593" s="58"/>
    </row>
    <row r="1594" spans="1:15" x14ac:dyDescent="0.3">
      <c r="A1594" s="60">
        <v>43962</v>
      </c>
      <c r="B1594" s="15">
        <f t="shared" si="218"/>
        <v>2020</v>
      </c>
      <c r="C1594" s="15">
        <f t="shared" si="219"/>
        <v>5</v>
      </c>
      <c r="D1594" s="15">
        <f t="shared" si="220"/>
        <v>2</v>
      </c>
      <c r="E1594" s="15">
        <f t="shared" si="221"/>
        <v>0</v>
      </c>
      <c r="F1594" s="15">
        <v>7396</v>
      </c>
      <c r="G1594" s="15">
        <v>0</v>
      </c>
      <c r="H1594" s="62">
        <f t="shared" si="222"/>
        <v>211.93618986618691</v>
      </c>
      <c r="I1594" s="62">
        <f t="shared" si="224"/>
        <v>206</v>
      </c>
      <c r="J1594" s="15">
        <f t="shared" si="225"/>
        <v>0</v>
      </c>
      <c r="K1594" s="15">
        <f t="shared" si="223"/>
        <v>0</v>
      </c>
      <c r="L1594" s="58">
        <f>'Luxjacky Assumptions Monthly'!$M$8*'Luxjacky Original'!G1594</f>
        <v>0</v>
      </c>
      <c r="M1594" s="58">
        <f>'Luxjacky Assumptions Monthly'!$M$6*'Luxjacky Assumptions Monthly'!$M$8*'Luxjacky Original'!F1594</f>
        <v>3698</v>
      </c>
      <c r="N1594" s="58">
        <f t="shared" si="226"/>
        <v>3698</v>
      </c>
      <c r="O1594" s="58"/>
    </row>
    <row r="1595" spans="1:15" x14ac:dyDescent="0.3">
      <c r="A1595" s="60">
        <v>43963</v>
      </c>
      <c r="B1595" s="15">
        <f t="shared" si="218"/>
        <v>2020</v>
      </c>
      <c r="C1595" s="15">
        <f t="shared" si="219"/>
        <v>5</v>
      </c>
      <c r="D1595" s="15">
        <f t="shared" si="220"/>
        <v>3</v>
      </c>
      <c r="E1595" s="15">
        <f t="shared" si="221"/>
        <v>0</v>
      </c>
      <c r="F1595" s="15">
        <v>7191</v>
      </c>
      <c r="G1595" s="15">
        <v>0</v>
      </c>
      <c r="H1595" s="62">
        <f t="shared" si="222"/>
        <v>209.32558215144837</v>
      </c>
      <c r="I1595" s="62">
        <f t="shared" si="224"/>
        <v>205</v>
      </c>
      <c r="J1595" s="15">
        <f t="shared" si="225"/>
        <v>0</v>
      </c>
      <c r="K1595" s="15">
        <f t="shared" si="223"/>
        <v>0</v>
      </c>
      <c r="L1595" s="58">
        <f>'Luxjacky Assumptions Monthly'!$M$8*'Luxjacky Original'!G1595</f>
        <v>0</v>
      </c>
      <c r="M1595" s="58">
        <f>'Luxjacky Assumptions Monthly'!$M$6*'Luxjacky Assumptions Monthly'!$M$8*'Luxjacky Original'!F1595</f>
        <v>3595.5</v>
      </c>
      <c r="N1595" s="58">
        <f t="shared" si="226"/>
        <v>3595.5</v>
      </c>
      <c r="O1595" s="58"/>
    </row>
    <row r="1596" spans="1:15" x14ac:dyDescent="0.3">
      <c r="A1596" s="60">
        <v>43964</v>
      </c>
      <c r="B1596" s="15">
        <f t="shared" si="218"/>
        <v>2020</v>
      </c>
      <c r="C1596" s="15">
        <f t="shared" si="219"/>
        <v>5</v>
      </c>
      <c r="D1596" s="15">
        <f t="shared" si="220"/>
        <v>4</v>
      </c>
      <c r="E1596" s="15">
        <f t="shared" si="221"/>
        <v>0</v>
      </c>
      <c r="F1596" s="15">
        <v>6982</v>
      </c>
      <c r="G1596" s="15">
        <v>0</v>
      </c>
      <c r="H1596" s="62">
        <f t="shared" si="222"/>
        <v>198.69701273881668</v>
      </c>
      <c r="I1596" s="62">
        <f t="shared" si="224"/>
        <v>209</v>
      </c>
      <c r="J1596" s="15">
        <f t="shared" si="225"/>
        <v>0</v>
      </c>
      <c r="K1596" s="15">
        <f t="shared" si="223"/>
        <v>0</v>
      </c>
      <c r="L1596" s="58">
        <f>'Luxjacky Assumptions Monthly'!$M$8*'Luxjacky Original'!G1596</f>
        <v>0</v>
      </c>
      <c r="M1596" s="58">
        <f>'Luxjacky Assumptions Monthly'!$M$6*'Luxjacky Assumptions Monthly'!$M$8*'Luxjacky Original'!F1596</f>
        <v>3491</v>
      </c>
      <c r="N1596" s="58">
        <f t="shared" si="226"/>
        <v>3491</v>
      </c>
      <c r="O1596" s="58"/>
    </row>
    <row r="1597" spans="1:15" x14ac:dyDescent="0.3">
      <c r="A1597" s="60">
        <v>43965</v>
      </c>
      <c r="B1597" s="15">
        <f t="shared" si="218"/>
        <v>2020</v>
      </c>
      <c r="C1597" s="15">
        <f t="shared" si="219"/>
        <v>5</v>
      </c>
      <c r="D1597" s="15">
        <f t="shared" si="220"/>
        <v>5</v>
      </c>
      <c r="E1597" s="15">
        <f t="shared" si="221"/>
        <v>0</v>
      </c>
      <c r="F1597" s="15">
        <v>6802</v>
      </c>
      <c r="G1597" s="15">
        <v>0</v>
      </c>
      <c r="H1597" s="62">
        <f t="shared" si="222"/>
        <v>179.44583624315936</v>
      </c>
      <c r="I1597" s="62">
        <f t="shared" si="224"/>
        <v>180</v>
      </c>
      <c r="J1597" s="15">
        <f t="shared" si="225"/>
        <v>0</v>
      </c>
      <c r="K1597" s="15">
        <f t="shared" si="223"/>
        <v>0</v>
      </c>
      <c r="L1597" s="58">
        <f>'Luxjacky Assumptions Monthly'!$M$8*'Luxjacky Original'!G1597</f>
        <v>0</v>
      </c>
      <c r="M1597" s="58">
        <f>'Luxjacky Assumptions Monthly'!$M$6*'Luxjacky Assumptions Monthly'!$M$8*'Luxjacky Original'!F1597</f>
        <v>3401</v>
      </c>
      <c r="N1597" s="58">
        <f t="shared" si="226"/>
        <v>3401</v>
      </c>
      <c r="O1597" s="58"/>
    </row>
    <row r="1598" spans="1:15" x14ac:dyDescent="0.3">
      <c r="A1598" s="60">
        <v>43966</v>
      </c>
      <c r="B1598" s="15">
        <f t="shared" si="218"/>
        <v>2020</v>
      </c>
      <c r="C1598" s="15">
        <f t="shared" si="219"/>
        <v>5</v>
      </c>
      <c r="D1598" s="15">
        <f t="shared" si="220"/>
        <v>6</v>
      </c>
      <c r="E1598" s="15">
        <f t="shared" si="221"/>
        <v>1</v>
      </c>
      <c r="F1598" s="15">
        <v>6636</v>
      </c>
      <c r="G1598" s="15">
        <v>0</v>
      </c>
      <c r="H1598" s="62">
        <f t="shared" si="222"/>
        <v>161.07410022908539</v>
      </c>
      <c r="I1598" s="62">
        <f t="shared" si="224"/>
        <v>166</v>
      </c>
      <c r="J1598" s="15">
        <f t="shared" si="225"/>
        <v>0</v>
      </c>
      <c r="K1598" s="15">
        <f t="shared" si="223"/>
        <v>0</v>
      </c>
      <c r="L1598" s="58">
        <f>'Luxjacky Assumptions Monthly'!$M$8*'Luxjacky Original'!G1598</f>
        <v>0</v>
      </c>
      <c r="M1598" s="58">
        <f>'Luxjacky Assumptions Monthly'!$M$6*'Luxjacky Assumptions Monthly'!$M$8*'Luxjacky Original'!F1598</f>
        <v>3318</v>
      </c>
      <c r="N1598" s="58">
        <f t="shared" si="226"/>
        <v>3318</v>
      </c>
      <c r="O1598" s="58"/>
    </row>
    <row r="1599" spans="1:15" x14ac:dyDescent="0.3">
      <c r="A1599" s="60">
        <v>43967</v>
      </c>
      <c r="B1599" s="15">
        <f t="shared" si="218"/>
        <v>2020</v>
      </c>
      <c r="C1599" s="15">
        <f t="shared" si="219"/>
        <v>5</v>
      </c>
      <c r="D1599" s="15">
        <f t="shared" si="220"/>
        <v>7</v>
      </c>
      <c r="E1599" s="15">
        <f t="shared" si="221"/>
        <v>1</v>
      </c>
      <c r="F1599" s="15">
        <v>6466</v>
      </c>
      <c r="G1599" s="15">
        <v>0</v>
      </c>
      <c r="H1599" s="62">
        <f t="shared" si="222"/>
        <v>123.15462181908501</v>
      </c>
      <c r="I1599" s="62">
        <f t="shared" si="224"/>
        <v>170</v>
      </c>
      <c r="J1599" s="15">
        <f t="shared" si="225"/>
        <v>0</v>
      </c>
      <c r="K1599" s="15">
        <f t="shared" si="223"/>
        <v>0</v>
      </c>
      <c r="L1599" s="58">
        <f>'Luxjacky Assumptions Monthly'!$M$8*'Luxjacky Original'!G1599</f>
        <v>0</v>
      </c>
      <c r="M1599" s="58">
        <f>'Luxjacky Assumptions Monthly'!$M$6*'Luxjacky Assumptions Monthly'!$M$8*'Luxjacky Original'!F1599</f>
        <v>3233</v>
      </c>
      <c r="N1599" s="58">
        <f t="shared" si="226"/>
        <v>3233</v>
      </c>
      <c r="O1599" s="58"/>
    </row>
    <row r="1600" spans="1:15" x14ac:dyDescent="0.3">
      <c r="A1600" s="60">
        <v>43968</v>
      </c>
      <c r="B1600" s="15">
        <f t="shared" si="218"/>
        <v>2020</v>
      </c>
      <c r="C1600" s="15">
        <f t="shared" si="219"/>
        <v>5</v>
      </c>
      <c r="D1600" s="15">
        <f t="shared" si="220"/>
        <v>1</v>
      </c>
      <c r="E1600" s="15">
        <f t="shared" si="221"/>
        <v>0</v>
      </c>
      <c r="F1600" s="15">
        <v>6344</v>
      </c>
      <c r="G1600" s="15">
        <v>0</v>
      </c>
      <c r="H1600" s="62">
        <f t="shared" si="222"/>
        <v>207.31850762441059</v>
      </c>
      <c r="I1600" s="62">
        <f t="shared" si="224"/>
        <v>122</v>
      </c>
      <c r="J1600" s="15">
        <f t="shared" si="225"/>
        <v>0</v>
      </c>
      <c r="K1600" s="15">
        <f t="shared" si="223"/>
        <v>0</v>
      </c>
      <c r="L1600" s="58">
        <f>'Luxjacky Assumptions Monthly'!$M$8*'Luxjacky Original'!G1600</f>
        <v>0</v>
      </c>
      <c r="M1600" s="58">
        <f>'Luxjacky Assumptions Monthly'!$M$6*'Luxjacky Assumptions Monthly'!$M$8*'Luxjacky Original'!F1600</f>
        <v>3172</v>
      </c>
      <c r="N1600" s="58">
        <f t="shared" si="226"/>
        <v>3172</v>
      </c>
      <c r="O1600" s="58"/>
    </row>
    <row r="1601" spans="1:15" x14ac:dyDescent="0.3">
      <c r="A1601" s="60">
        <v>43969</v>
      </c>
      <c r="B1601" s="15">
        <f t="shared" si="218"/>
        <v>2020</v>
      </c>
      <c r="C1601" s="15">
        <f t="shared" si="219"/>
        <v>5</v>
      </c>
      <c r="D1601" s="15">
        <f t="shared" si="220"/>
        <v>2</v>
      </c>
      <c r="E1601" s="15">
        <f t="shared" si="221"/>
        <v>0</v>
      </c>
      <c r="F1601" s="15">
        <v>6147</v>
      </c>
      <c r="G1601" s="15">
        <v>0</v>
      </c>
      <c r="H1601" s="62">
        <f t="shared" si="222"/>
        <v>211.93618986618691</v>
      </c>
      <c r="I1601" s="62">
        <f t="shared" si="224"/>
        <v>197</v>
      </c>
      <c r="J1601" s="15">
        <f t="shared" si="225"/>
        <v>0</v>
      </c>
      <c r="K1601" s="15">
        <f t="shared" si="223"/>
        <v>0</v>
      </c>
      <c r="L1601" s="58">
        <f>'Luxjacky Assumptions Monthly'!$M$8*'Luxjacky Original'!G1601</f>
        <v>0</v>
      </c>
      <c r="M1601" s="58">
        <f>'Luxjacky Assumptions Monthly'!$M$6*'Luxjacky Assumptions Monthly'!$M$8*'Luxjacky Original'!F1601</f>
        <v>3073.5</v>
      </c>
      <c r="N1601" s="58">
        <f t="shared" si="226"/>
        <v>3073.5</v>
      </c>
      <c r="O1601" s="58"/>
    </row>
    <row r="1602" spans="1:15" x14ac:dyDescent="0.3">
      <c r="A1602" s="60">
        <v>43970</v>
      </c>
      <c r="B1602" s="15">
        <f t="shared" ref="B1602:B1665" si="227">YEAR(A1602)</f>
        <v>2020</v>
      </c>
      <c r="C1602" s="15">
        <f t="shared" ref="C1602:C1665" si="228">MONTH(A1602)</f>
        <v>5</v>
      </c>
      <c r="D1602" s="15">
        <f t="shared" ref="D1602:D1665" si="229">WEEKDAY(A1602)</f>
        <v>3</v>
      </c>
      <c r="E1602" s="15">
        <f t="shared" ref="E1602:E1665" si="230">IF(OR(D1602=6,D1602=7),1,0)</f>
        <v>0</v>
      </c>
      <c r="F1602" s="15">
        <v>5937</v>
      </c>
      <c r="G1602" s="15">
        <v>0</v>
      </c>
      <c r="H1602" s="62">
        <f t="shared" ref="H1602:H1665" si="231">100-2.17*D1602^2.25+12.77*D1602+EXP(-D1602/0.032)+5*C1602^0.75+10*E1602+20*(B1602-2016)</f>
        <v>209.32558215144837</v>
      </c>
      <c r="I1602" s="62">
        <f t="shared" si="224"/>
        <v>210</v>
      </c>
      <c r="J1602" s="15">
        <f t="shared" si="225"/>
        <v>0</v>
      </c>
      <c r="K1602" s="15">
        <f t="shared" si="223"/>
        <v>0</v>
      </c>
      <c r="L1602" s="58">
        <f>'Luxjacky Assumptions Monthly'!$M$8*'Luxjacky Original'!G1602</f>
        <v>0</v>
      </c>
      <c r="M1602" s="58">
        <f>'Luxjacky Assumptions Monthly'!$M$6*'Luxjacky Assumptions Monthly'!$M$8*'Luxjacky Original'!F1602</f>
        <v>2968.5</v>
      </c>
      <c r="N1602" s="58">
        <f t="shared" si="226"/>
        <v>2968.5</v>
      </c>
      <c r="O1602" s="58"/>
    </row>
    <row r="1603" spans="1:15" x14ac:dyDescent="0.3">
      <c r="A1603" s="60">
        <v>43971</v>
      </c>
      <c r="B1603" s="15">
        <f t="shared" si="227"/>
        <v>2020</v>
      </c>
      <c r="C1603" s="15">
        <f t="shared" si="228"/>
        <v>5</v>
      </c>
      <c r="D1603" s="15">
        <f t="shared" si="229"/>
        <v>4</v>
      </c>
      <c r="E1603" s="15">
        <f t="shared" si="230"/>
        <v>0</v>
      </c>
      <c r="F1603" s="15">
        <v>5731</v>
      </c>
      <c r="G1603" s="15">
        <v>0</v>
      </c>
      <c r="H1603" s="62">
        <f t="shared" si="231"/>
        <v>198.69701273881668</v>
      </c>
      <c r="I1603" s="62">
        <f t="shared" si="224"/>
        <v>206</v>
      </c>
      <c r="J1603" s="15">
        <f t="shared" si="225"/>
        <v>0</v>
      </c>
      <c r="K1603" s="15">
        <f t="shared" ref="K1603:K1666" si="232">4000*J1603</f>
        <v>0</v>
      </c>
      <c r="L1603" s="58">
        <f>'Luxjacky Assumptions Monthly'!$M$8*'Luxjacky Original'!G1603</f>
        <v>0</v>
      </c>
      <c r="M1603" s="58">
        <f>'Luxjacky Assumptions Monthly'!$M$6*'Luxjacky Assumptions Monthly'!$M$8*'Luxjacky Original'!F1603</f>
        <v>2865.5</v>
      </c>
      <c r="N1603" s="58">
        <f t="shared" si="226"/>
        <v>2865.5</v>
      </c>
      <c r="O1603" s="58"/>
    </row>
    <row r="1604" spans="1:15" x14ac:dyDescent="0.3">
      <c r="A1604" s="60">
        <v>43972</v>
      </c>
      <c r="B1604" s="15">
        <f t="shared" si="227"/>
        <v>2020</v>
      </c>
      <c r="C1604" s="15">
        <f t="shared" si="228"/>
        <v>5</v>
      </c>
      <c r="D1604" s="15">
        <f t="shared" si="229"/>
        <v>5</v>
      </c>
      <c r="E1604" s="15">
        <f t="shared" si="230"/>
        <v>0</v>
      </c>
      <c r="F1604" s="15">
        <v>5539</v>
      </c>
      <c r="G1604" s="15">
        <v>0</v>
      </c>
      <c r="H1604" s="62">
        <f t="shared" si="231"/>
        <v>179.44583624315936</v>
      </c>
      <c r="I1604" s="62">
        <f t="shared" ref="I1604:I1667" si="233">F1603-F1604+G1604</f>
        <v>192</v>
      </c>
      <c r="J1604" s="15">
        <f t="shared" si="225"/>
        <v>0</v>
      </c>
      <c r="K1604" s="15">
        <f t="shared" si="232"/>
        <v>0</v>
      </c>
      <c r="L1604" s="58">
        <f>'Luxjacky Assumptions Monthly'!$M$8*'Luxjacky Original'!G1604</f>
        <v>0</v>
      </c>
      <c r="M1604" s="58">
        <f>'Luxjacky Assumptions Monthly'!$M$6*'Luxjacky Assumptions Monthly'!$M$8*'Luxjacky Original'!F1604</f>
        <v>2769.5</v>
      </c>
      <c r="N1604" s="58">
        <f t="shared" si="226"/>
        <v>2769.5</v>
      </c>
      <c r="O1604" s="58"/>
    </row>
    <row r="1605" spans="1:15" x14ac:dyDescent="0.3">
      <c r="A1605" s="60">
        <v>43973</v>
      </c>
      <c r="B1605" s="15">
        <f t="shared" si="227"/>
        <v>2020</v>
      </c>
      <c r="C1605" s="15">
        <f t="shared" si="228"/>
        <v>5</v>
      </c>
      <c r="D1605" s="15">
        <f t="shared" si="229"/>
        <v>6</v>
      </c>
      <c r="E1605" s="15">
        <f t="shared" si="230"/>
        <v>1</v>
      </c>
      <c r="F1605" s="15">
        <v>5357</v>
      </c>
      <c r="G1605" s="15">
        <v>0</v>
      </c>
      <c r="H1605" s="62">
        <f t="shared" si="231"/>
        <v>161.07410022908539</v>
      </c>
      <c r="I1605" s="62">
        <f t="shared" si="233"/>
        <v>182</v>
      </c>
      <c r="J1605" s="15">
        <f t="shared" si="225"/>
        <v>0</v>
      </c>
      <c r="K1605" s="15">
        <f t="shared" si="232"/>
        <v>0</v>
      </c>
      <c r="L1605" s="58">
        <f>'Luxjacky Assumptions Monthly'!$M$8*'Luxjacky Original'!G1605</f>
        <v>0</v>
      </c>
      <c r="M1605" s="58">
        <f>'Luxjacky Assumptions Monthly'!$M$6*'Luxjacky Assumptions Monthly'!$M$8*'Luxjacky Original'!F1605</f>
        <v>2678.5</v>
      </c>
      <c r="N1605" s="58">
        <f t="shared" si="226"/>
        <v>2678.5</v>
      </c>
      <c r="O1605" s="58"/>
    </row>
    <row r="1606" spans="1:15" x14ac:dyDescent="0.3">
      <c r="A1606" s="60">
        <v>43974</v>
      </c>
      <c r="B1606" s="15">
        <f t="shared" si="227"/>
        <v>2020</v>
      </c>
      <c r="C1606" s="15">
        <f t="shared" si="228"/>
        <v>5</v>
      </c>
      <c r="D1606" s="15">
        <f t="shared" si="229"/>
        <v>7</v>
      </c>
      <c r="E1606" s="15">
        <f t="shared" si="230"/>
        <v>1</v>
      </c>
      <c r="F1606" s="15">
        <v>5208</v>
      </c>
      <c r="G1606" s="15">
        <v>0</v>
      </c>
      <c r="H1606" s="62">
        <f t="shared" si="231"/>
        <v>123.15462181908501</v>
      </c>
      <c r="I1606" s="62">
        <f t="shared" si="233"/>
        <v>149</v>
      </c>
      <c r="J1606" s="15">
        <f t="shared" si="225"/>
        <v>0</v>
      </c>
      <c r="K1606" s="15">
        <f t="shared" si="232"/>
        <v>0</v>
      </c>
      <c r="L1606" s="58">
        <f>'Luxjacky Assumptions Monthly'!$M$8*'Luxjacky Original'!G1606</f>
        <v>0</v>
      </c>
      <c r="M1606" s="58">
        <f>'Luxjacky Assumptions Monthly'!$M$6*'Luxjacky Assumptions Monthly'!$M$8*'Luxjacky Original'!F1606</f>
        <v>2604</v>
      </c>
      <c r="N1606" s="58">
        <f t="shared" si="226"/>
        <v>2604</v>
      </c>
      <c r="O1606" s="58"/>
    </row>
    <row r="1607" spans="1:15" x14ac:dyDescent="0.3">
      <c r="A1607" s="60">
        <v>43975</v>
      </c>
      <c r="B1607" s="15">
        <f t="shared" si="227"/>
        <v>2020</v>
      </c>
      <c r="C1607" s="15">
        <f t="shared" si="228"/>
        <v>5</v>
      </c>
      <c r="D1607" s="15">
        <f t="shared" si="229"/>
        <v>1</v>
      </c>
      <c r="E1607" s="15">
        <f t="shared" si="230"/>
        <v>0</v>
      </c>
      <c r="F1607" s="15">
        <v>5079</v>
      </c>
      <c r="G1607" s="15">
        <v>0</v>
      </c>
      <c r="H1607" s="62">
        <f t="shared" si="231"/>
        <v>207.31850762441059</v>
      </c>
      <c r="I1607" s="62">
        <f t="shared" si="233"/>
        <v>129</v>
      </c>
      <c r="J1607" s="15">
        <f t="shared" si="225"/>
        <v>0</v>
      </c>
      <c r="K1607" s="15">
        <f t="shared" si="232"/>
        <v>0</v>
      </c>
      <c r="L1607" s="58">
        <f>'Luxjacky Assumptions Monthly'!$M$8*'Luxjacky Original'!G1607</f>
        <v>0</v>
      </c>
      <c r="M1607" s="58">
        <f>'Luxjacky Assumptions Monthly'!$M$6*'Luxjacky Assumptions Monthly'!$M$8*'Luxjacky Original'!F1607</f>
        <v>2539.5</v>
      </c>
      <c r="N1607" s="58">
        <f t="shared" si="226"/>
        <v>2539.5</v>
      </c>
      <c r="O1607" s="58"/>
    </row>
    <row r="1608" spans="1:15" x14ac:dyDescent="0.3">
      <c r="A1608" s="60">
        <v>43976</v>
      </c>
      <c r="B1608" s="15">
        <f t="shared" si="227"/>
        <v>2020</v>
      </c>
      <c r="C1608" s="15">
        <f t="shared" si="228"/>
        <v>5</v>
      </c>
      <c r="D1608" s="15">
        <f t="shared" si="229"/>
        <v>2</v>
      </c>
      <c r="E1608" s="15">
        <f t="shared" si="230"/>
        <v>0</v>
      </c>
      <c r="F1608" s="15">
        <v>4863</v>
      </c>
      <c r="G1608" s="15">
        <v>0</v>
      </c>
      <c r="H1608" s="62">
        <f t="shared" si="231"/>
        <v>211.93618986618691</v>
      </c>
      <c r="I1608" s="62">
        <f t="shared" si="233"/>
        <v>216</v>
      </c>
      <c r="J1608" s="15">
        <f t="shared" si="225"/>
        <v>0</v>
      </c>
      <c r="K1608" s="15">
        <f t="shared" si="232"/>
        <v>0</v>
      </c>
      <c r="L1608" s="58">
        <f>'Luxjacky Assumptions Monthly'!$M$8*'Luxjacky Original'!G1608</f>
        <v>0</v>
      </c>
      <c r="M1608" s="58">
        <f>'Luxjacky Assumptions Monthly'!$M$6*'Luxjacky Assumptions Monthly'!$M$8*'Luxjacky Original'!F1608</f>
        <v>2431.5</v>
      </c>
      <c r="N1608" s="58">
        <f t="shared" si="226"/>
        <v>2431.5</v>
      </c>
      <c r="O1608" s="58"/>
    </row>
    <row r="1609" spans="1:15" x14ac:dyDescent="0.3">
      <c r="A1609" s="60">
        <v>43977</v>
      </c>
      <c r="B1609" s="15">
        <f t="shared" si="227"/>
        <v>2020</v>
      </c>
      <c r="C1609" s="15">
        <f t="shared" si="228"/>
        <v>5</v>
      </c>
      <c r="D1609" s="15">
        <f t="shared" si="229"/>
        <v>3</v>
      </c>
      <c r="E1609" s="15">
        <f t="shared" si="230"/>
        <v>0</v>
      </c>
      <c r="F1609" s="15">
        <v>4644</v>
      </c>
      <c r="G1609" s="15">
        <v>0</v>
      </c>
      <c r="H1609" s="62">
        <f t="shared" si="231"/>
        <v>209.32558215144837</v>
      </c>
      <c r="I1609" s="62">
        <f t="shared" si="233"/>
        <v>219</v>
      </c>
      <c r="J1609" s="15">
        <f t="shared" si="225"/>
        <v>0</v>
      </c>
      <c r="K1609" s="15">
        <f t="shared" si="232"/>
        <v>0</v>
      </c>
      <c r="L1609" s="58">
        <f>'Luxjacky Assumptions Monthly'!$M$8*'Luxjacky Original'!G1609</f>
        <v>0</v>
      </c>
      <c r="M1609" s="58">
        <f>'Luxjacky Assumptions Monthly'!$M$6*'Luxjacky Assumptions Monthly'!$M$8*'Luxjacky Original'!F1609</f>
        <v>2322</v>
      </c>
      <c r="N1609" s="58">
        <f t="shared" si="226"/>
        <v>2322</v>
      </c>
      <c r="O1609" s="58"/>
    </row>
    <row r="1610" spans="1:15" x14ac:dyDescent="0.3">
      <c r="A1610" s="60">
        <v>43978</v>
      </c>
      <c r="B1610" s="15">
        <f t="shared" si="227"/>
        <v>2020</v>
      </c>
      <c r="C1610" s="15">
        <f t="shared" si="228"/>
        <v>5</v>
      </c>
      <c r="D1610" s="15">
        <f t="shared" si="229"/>
        <v>4</v>
      </c>
      <c r="E1610" s="15">
        <f t="shared" si="230"/>
        <v>0</v>
      </c>
      <c r="F1610" s="15">
        <v>4430</v>
      </c>
      <c r="G1610" s="15">
        <v>0</v>
      </c>
      <c r="H1610" s="62">
        <f t="shared" si="231"/>
        <v>198.69701273881668</v>
      </c>
      <c r="I1610" s="62">
        <f t="shared" si="233"/>
        <v>214</v>
      </c>
      <c r="J1610" s="15">
        <f t="shared" si="225"/>
        <v>0</v>
      </c>
      <c r="K1610" s="15">
        <f t="shared" si="232"/>
        <v>0</v>
      </c>
      <c r="L1610" s="58">
        <f>'Luxjacky Assumptions Monthly'!$M$8*'Luxjacky Original'!G1610</f>
        <v>0</v>
      </c>
      <c r="M1610" s="58">
        <f>'Luxjacky Assumptions Monthly'!$M$6*'Luxjacky Assumptions Monthly'!$M$8*'Luxjacky Original'!F1610</f>
        <v>2215</v>
      </c>
      <c r="N1610" s="58">
        <f t="shared" si="226"/>
        <v>2215</v>
      </c>
      <c r="O1610" s="58"/>
    </row>
    <row r="1611" spans="1:15" x14ac:dyDescent="0.3">
      <c r="A1611" s="60">
        <v>43979</v>
      </c>
      <c r="B1611" s="15">
        <f t="shared" si="227"/>
        <v>2020</v>
      </c>
      <c r="C1611" s="15">
        <f t="shared" si="228"/>
        <v>5</v>
      </c>
      <c r="D1611" s="15">
        <f t="shared" si="229"/>
        <v>5</v>
      </c>
      <c r="E1611" s="15">
        <f t="shared" si="230"/>
        <v>0</v>
      </c>
      <c r="F1611" s="15">
        <v>4230</v>
      </c>
      <c r="G1611" s="15">
        <v>0</v>
      </c>
      <c r="H1611" s="62">
        <f t="shared" si="231"/>
        <v>179.44583624315936</v>
      </c>
      <c r="I1611" s="62">
        <f t="shared" si="233"/>
        <v>200</v>
      </c>
      <c r="J1611" s="15">
        <f t="shared" si="225"/>
        <v>0</v>
      </c>
      <c r="K1611" s="15">
        <f t="shared" si="232"/>
        <v>0</v>
      </c>
      <c r="L1611" s="58">
        <f>'Luxjacky Assumptions Monthly'!$M$8*'Luxjacky Original'!G1611</f>
        <v>0</v>
      </c>
      <c r="M1611" s="58">
        <f>'Luxjacky Assumptions Monthly'!$M$6*'Luxjacky Assumptions Monthly'!$M$8*'Luxjacky Original'!F1611</f>
        <v>2115</v>
      </c>
      <c r="N1611" s="58">
        <f t="shared" si="226"/>
        <v>2115</v>
      </c>
      <c r="O1611" s="58"/>
    </row>
    <row r="1612" spans="1:15" x14ac:dyDescent="0.3">
      <c r="A1612" s="60">
        <v>43980</v>
      </c>
      <c r="B1612" s="15">
        <f t="shared" si="227"/>
        <v>2020</v>
      </c>
      <c r="C1612" s="15">
        <f t="shared" si="228"/>
        <v>5</v>
      </c>
      <c r="D1612" s="15">
        <f t="shared" si="229"/>
        <v>6</v>
      </c>
      <c r="E1612" s="15">
        <f t="shared" si="230"/>
        <v>1</v>
      </c>
      <c r="F1612" s="15">
        <v>4051</v>
      </c>
      <c r="G1612" s="15">
        <v>0</v>
      </c>
      <c r="H1612" s="62">
        <f t="shared" si="231"/>
        <v>161.07410022908539</v>
      </c>
      <c r="I1612" s="62">
        <f t="shared" si="233"/>
        <v>179</v>
      </c>
      <c r="J1612" s="15">
        <f t="shared" si="225"/>
        <v>0</v>
      </c>
      <c r="K1612" s="15">
        <f t="shared" si="232"/>
        <v>0</v>
      </c>
      <c r="L1612" s="58">
        <f>'Luxjacky Assumptions Monthly'!$M$8*'Luxjacky Original'!G1612</f>
        <v>0</v>
      </c>
      <c r="M1612" s="58">
        <f>'Luxjacky Assumptions Monthly'!$M$6*'Luxjacky Assumptions Monthly'!$M$8*'Luxjacky Original'!F1612</f>
        <v>2025.5</v>
      </c>
      <c r="N1612" s="58">
        <f t="shared" si="226"/>
        <v>2025.5</v>
      </c>
      <c r="O1612" s="58"/>
    </row>
    <row r="1613" spans="1:15" x14ac:dyDescent="0.3">
      <c r="A1613" s="60">
        <v>43981</v>
      </c>
      <c r="B1613" s="15">
        <f t="shared" si="227"/>
        <v>2020</v>
      </c>
      <c r="C1613" s="15">
        <f t="shared" si="228"/>
        <v>5</v>
      </c>
      <c r="D1613" s="15">
        <f t="shared" si="229"/>
        <v>7</v>
      </c>
      <c r="E1613" s="15">
        <f t="shared" si="230"/>
        <v>1</v>
      </c>
      <c r="F1613" s="15">
        <v>3902</v>
      </c>
      <c r="G1613" s="15">
        <v>0</v>
      </c>
      <c r="H1613" s="62">
        <f t="shared" si="231"/>
        <v>123.15462181908501</v>
      </c>
      <c r="I1613" s="62">
        <f t="shared" si="233"/>
        <v>149</v>
      </c>
      <c r="J1613" s="15">
        <f t="shared" si="225"/>
        <v>0</v>
      </c>
      <c r="K1613" s="15">
        <f t="shared" si="232"/>
        <v>0</v>
      </c>
      <c r="L1613" s="58">
        <f>'Luxjacky Assumptions Monthly'!$M$8*'Luxjacky Original'!G1613</f>
        <v>0</v>
      </c>
      <c r="M1613" s="58">
        <f>'Luxjacky Assumptions Monthly'!$M$6*'Luxjacky Assumptions Monthly'!$M$8*'Luxjacky Original'!F1613</f>
        <v>1951</v>
      </c>
      <c r="N1613" s="58">
        <f t="shared" si="226"/>
        <v>1951</v>
      </c>
      <c r="O1613" s="58"/>
    </row>
    <row r="1614" spans="1:15" x14ac:dyDescent="0.3">
      <c r="A1614" s="60">
        <v>43982</v>
      </c>
      <c r="B1614" s="15">
        <f t="shared" si="227"/>
        <v>2020</v>
      </c>
      <c r="C1614" s="15">
        <f t="shared" si="228"/>
        <v>5</v>
      </c>
      <c r="D1614" s="15">
        <f t="shared" si="229"/>
        <v>1</v>
      </c>
      <c r="E1614" s="15">
        <f t="shared" si="230"/>
        <v>0</v>
      </c>
      <c r="F1614" s="15">
        <v>3776</v>
      </c>
      <c r="G1614" s="15">
        <v>0</v>
      </c>
      <c r="H1614" s="62">
        <f t="shared" si="231"/>
        <v>207.31850762441059</v>
      </c>
      <c r="I1614" s="62">
        <f t="shared" si="233"/>
        <v>126</v>
      </c>
      <c r="J1614" s="15">
        <f t="shared" si="225"/>
        <v>0</v>
      </c>
      <c r="K1614" s="15">
        <f t="shared" si="232"/>
        <v>0</v>
      </c>
      <c r="L1614" s="58">
        <f>'Luxjacky Assumptions Monthly'!$M$8*'Luxjacky Original'!G1614</f>
        <v>0</v>
      </c>
      <c r="M1614" s="58">
        <f>'Luxjacky Assumptions Monthly'!$M$6*'Luxjacky Assumptions Monthly'!$M$8*'Luxjacky Original'!F1614</f>
        <v>1888</v>
      </c>
      <c r="N1614" s="58">
        <f t="shared" si="226"/>
        <v>1888</v>
      </c>
      <c r="O1614" s="58"/>
    </row>
    <row r="1615" spans="1:15" x14ac:dyDescent="0.3">
      <c r="A1615" s="60">
        <v>43983</v>
      </c>
      <c r="B1615" s="15">
        <f t="shared" si="227"/>
        <v>2020</v>
      </c>
      <c r="C1615" s="15">
        <f t="shared" si="228"/>
        <v>6</v>
      </c>
      <c r="D1615" s="15">
        <f t="shared" si="229"/>
        <v>2</v>
      </c>
      <c r="E1615" s="15">
        <f t="shared" si="230"/>
        <v>0</v>
      </c>
      <c r="F1615" s="15">
        <v>3577</v>
      </c>
      <c r="G1615" s="15">
        <v>0</v>
      </c>
      <c r="H1615" s="62">
        <f t="shared" si="231"/>
        <v>214.38597536916456</v>
      </c>
      <c r="I1615" s="62">
        <f t="shared" si="233"/>
        <v>199</v>
      </c>
      <c r="J1615" s="15">
        <f t="shared" si="225"/>
        <v>0</v>
      </c>
      <c r="K1615" s="15">
        <f t="shared" si="232"/>
        <v>0</v>
      </c>
      <c r="L1615" s="58">
        <f>'Luxjacky Assumptions Monthly'!$M$8*'Luxjacky Original'!G1615</f>
        <v>0</v>
      </c>
      <c r="M1615" s="58">
        <f>'Luxjacky Assumptions Monthly'!$M$6*'Luxjacky Assumptions Monthly'!$M$8*'Luxjacky Original'!F1615</f>
        <v>1788.5</v>
      </c>
      <c r="N1615" s="58">
        <f t="shared" si="226"/>
        <v>1788.5</v>
      </c>
      <c r="O1615" s="58"/>
    </row>
    <row r="1616" spans="1:15" x14ac:dyDescent="0.3">
      <c r="A1616" s="60">
        <v>43984</v>
      </c>
      <c r="B1616" s="15">
        <f t="shared" si="227"/>
        <v>2020</v>
      </c>
      <c r="C1616" s="15">
        <f t="shared" si="228"/>
        <v>6</v>
      </c>
      <c r="D1616" s="15">
        <f t="shared" si="229"/>
        <v>3</v>
      </c>
      <c r="E1616" s="15">
        <f t="shared" si="230"/>
        <v>0</v>
      </c>
      <c r="F1616" s="15">
        <v>3366</v>
      </c>
      <c r="G1616" s="15">
        <v>0</v>
      </c>
      <c r="H1616" s="62">
        <f t="shared" si="231"/>
        <v>211.77536765442599</v>
      </c>
      <c r="I1616" s="62">
        <f t="shared" si="233"/>
        <v>211</v>
      </c>
      <c r="J1616" s="15">
        <f t="shared" si="225"/>
        <v>0</v>
      </c>
      <c r="K1616" s="15">
        <f t="shared" si="232"/>
        <v>0</v>
      </c>
      <c r="L1616" s="58">
        <f>'Luxjacky Assumptions Monthly'!$M$8*'Luxjacky Original'!G1616</f>
        <v>0</v>
      </c>
      <c r="M1616" s="58">
        <f>'Luxjacky Assumptions Monthly'!$M$6*'Luxjacky Assumptions Monthly'!$M$8*'Luxjacky Original'!F1616</f>
        <v>1683</v>
      </c>
      <c r="N1616" s="58">
        <f t="shared" si="226"/>
        <v>1683</v>
      </c>
      <c r="O1616" s="58"/>
    </row>
    <row r="1617" spans="1:15" x14ac:dyDescent="0.3">
      <c r="A1617" s="60">
        <v>43985</v>
      </c>
      <c r="B1617" s="15">
        <f t="shared" si="227"/>
        <v>2020</v>
      </c>
      <c r="C1617" s="15">
        <f t="shared" si="228"/>
        <v>6</v>
      </c>
      <c r="D1617" s="15">
        <f t="shared" si="229"/>
        <v>4</v>
      </c>
      <c r="E1617" s="15">
        <f t="shared" si="230"/>
        <v>0</v>
      </c>
      <c r="F1617" s="15">
        <v>3157</v>
      </c>
      <c r="G1617" s="15">
        <v>0</v>
      </c>
      <c r="H1617" s="62">
        <f t="shared" si="231"/>
        <v>201.14679824179433</v>
      </c>
      <c r="I1617" s="62">
        <f t="shared" si="233"/>
        <v>209</v>
      </c>
      <c r="J1617" s="15">
        <f t="shared" si="225"/>
        <v>0</v>
      </c>
      <c r="K1617" s="15">
        <f t="shared" si="232"/>
        <v>0</v>
      </c>
      <c r="L1617" s="58">
        <f>'Luxjacky Assumptions Monthly'!$M$8*'Luxjacky Original'!G1617</f>
        <v>0</v>
      </c>
      <c r="M1617" s="58">
        <f>'Luxjacky Assumptions Monthly'!$M$6*'Luxjacky Assumptions Monthly'!$M$8*'Luxjacky Original'!F1617</f>
        <v>1578.5</v>
      </c>
      <c r="N1617" s="58">
        <f t="shared" si="226"/>
        <v>1578.5</v>
      </c>
      <c r="O1617" s="58"/>
    </row>
    <row r="1618" spans="1:15" x14ac:dyDescent="0.3">
      <c r="A1618" s="60">
        <v>43986</v>
      </c>
      <c r="B1618" s="15">
        <f t="shared" si="227"/>
        <v>2020</v>
      </c>
      <c r="C1618" s="15">
        <f t="shared" si="228"/>
        <v>6</v>
      </c>
      <c r="D1618" s="15">
        <f t="shared" si="229"/>
        <v>5</v>
      </c>
      <c r="E1618" s="15">
        <f t="shared" si="230"/>
        <v>0</v>
      </c>
      <c r="F1618" s="15">
        <v>2954</v>
      </c>
      <c r="G1618" s="15">
        <v>0</v>
      </c>
      <c r="H1618" s="62">
        <f t="shared" si="231"/>
        <v>181.89562174613698</v>
      </c>
      <c r="I1618" s="62">
        <f t="shared" si="233"/>
        <v>203</v>
      </c>
      <c r="J1618" s="15">
        <f t="shared" si="225"/>
        <v>0</v>
      </c>
      <c r="K1618" s="15">
        <f t="shared" si="232"/>
        <v>0</v>
      </c>
      <c r="L1618" s="58">
        <f>'Luxjacky Assumptions Monthly'!$M$8*'Luxjacky Original'!G1618</f>
        <v>0</v>
      </c>
      <c r="M1618" s="58">
        <f>'Luxjacky Assumptions Monthly'!$M$6*'Luxjacky Assumptions Monthly'!$M$8*'Luxjacky Original'!F1618</f>
        <v>1477</v>
      </c>
      <c r="N1618" s="58">
        <f t="shared" si="226"/>
        <v>1477</v>
      </c>
      <c r="O1618" s="58"/>
    </row>
    <row r="1619" spans="1:15" x14ac:dyDescent="0.3">
      <c r="A1619" s="60">
        <v>43987</v>
      </c>
      <c r="B1619" s="15">
        <f t="shared" si="227"/>
        <v>2020</v>
      </c>
      <c r="C1619" s="15">
        <f t="shared" si="228"/>
        <v>6</v>
      </c>
      <c r="D1619" s="15">
        <f t="shared" si="229"/>
        <v>6</v>
      </c>
      <c r="E1619" s="15">
        <f t="shared" si="230"/>
        <v>1</v>
      </c>
      <c r="F1619" s="15">
        <v>2782</v>
      </c>
      <c r="G1619" s="15">
        <v>0</v>
      </c>
      <c r="H1619" s="62">
        <f t="shared" si="231"/>
        <v>163.52388573206301</v>
      </c>
      <c r="I1619" s="62">
        <f t="shared" si="233"/>
        <v>172</v>
      </c>
      <c r="J1619" s="15">
        <f t="shared" si="225"/>
        <v>0</v>
      </c>
      <c r="K1619" s="15">
        <f t="shared" si="232"/>
        <v>0</v>
      </c>
      <c r="L1619" s="58">
        <f>'Luxjacky Assumptions Monthly'!$M$8*'Luxjacky Original'!G1619</f>
        <v>0</v>
      </c>
      <c r="M1619" s="58">
        <f>'Luxjacky Assumptions Monthly'!$M$6*'Luxjacky Assumptions Monthly'!$M$8*'Luxjacky Original'!F1619</f>
        <v>1391</v>
      </c>
      <c r="N1619" s="58">
        <f t="shared" si="226"/>
        <v>1391</v>
      </c>
      <c r="O1619" s="58"/>
    </row>
    <row r="1620" spans="1:15" x14ac:dyDescent="0.3">
      <c r="A1620" s="60">
        <v>43988</v>
      </c>
      <c r="B1620" s="15">
        <f t="shared" si="227"/>
        <v>2020</v>
      </c>
      <c r="C1620" s="15">
        <f t="shared" si="228"/>
        <v>6</v>
      </c>
      <c r="D1620" s="15">
        <f t="shared" si="229"/>
        <v>7</v>
      </c>
      <c r="E1620" s="15">
        <f t="shared" si="230"/>
        <v>1</v>
      </c>
      <c r="F1620" s="15">
        <v>2621</v>
      </c>
      <c r="G1620" s="15">
        <v>0</v>
      </c>
      <c r="H1620" s="62">
        <f t="shared" si="231"/>
        <v>125.60440732206263</v>
      </c>
      <c r="I1620" s="62">
        <f t="shared" si="233"/>
        <v>161</v>
      </c>
      <c r="J1620" s="15">
        <f t="shared" si="225"/>
        <v>0</v>
      </c>
      <c r="K1620" s="15">
        <f t="shared" si="232"/>
        <v>0</v>
      </c>
      <c r="L1620" s="58">
        <f>'Luxjacky Assumptions Monthly'!$M$8*'Luxjacky Original'!G1620</f>
        <v>0</v>
      </c>
      <c r="M1620" s="58">
        <f>'Luxjacky Assumptions Monthly'!$M$6*'Luxjacky Assumptions Monthly'!$M$8*'Luxjacky Original'!F1620</f>
        <v>1310.5</v>
      </c>
      <c r="N1620" s="58">
        <f t="shared" si="226"/>
        <v>1310.5</v>
      </c>
      <c r="O1620" s="58"/>
    </row>
    <row r="1621" spans="1:15" x14ac:dyDescent="0.3">
      <c r="A1621" s="60">
        <v>43989</v>
      </c>
      <c r="B1621" s="15">
        <f t="shared" si="227"/>
        <v>2020</v>
      </c>
      <c r="C1621" s="15">
        <f t="shared" si="228"/>
        <v>6</v>
      </c>
      <c r="D1621" s="15">
        <f t="shared" si="229"/>
        <v>1</v>
      </c>
      <c r="E1621" s="15">
        <f t="shared" si="230"/>
        <v>0</v>
      </c>
      <c r="F1621" s="15">
        <v>2497</v>
      </c>
      <c r="G1621" s="15">
        <v>0</v>
      </c>
      <c r="H1621" s="62">
        <f t="shared" si="231"/>
        <v>209.7682931273882</v>
      </c>
      <c r="I1621" s="62">
        <f t="shared" si="233"/>
        <v>124</v>
      </c>
      <c r="J1621" s="15">
        <f t="shared" si="225"/>
        <v>0</v>
      </c>
      <c r="K1621" s="15">
        <f t="shared" si="232"/>
        <v>0</v>
      </c>
      <c r="L1621" s="58">
        <f>'Luxjacky Assumptions Monthly'!$M$8*'Luxjacky Original'!G1621</f>
        <v>0</v>
      </c>
      <c r="M1621" s="58">
        <f>'Luxjacky Assumptions Monthly'!$M$6*'Luxjacky Assumptions Monthly'!$M$8*'Luxjacky Original'!F1621</f>
        <v>1248.5</v>
      </c>
      <c r="N1621" s="58">
        <f t="shared" si="226"/>
        <v>1248.5</v>
      </c>
      <c r="O1621" s="58"/>
    </row>
    <row r="1622" spans="1:15" x14ac:dyDescent="0.3">
      <c r="A1622" s="60">
        <v>43990</v>
      </c>
      <c r="B1622" s="15">
        <f t="shared" si="227"/>
        <v>2020</v>
      </c>
      <c r="C1622" s="15">
        <f t="shared" si="228"/>
        <v>6</v>
      </c>
      <c r="D1622" s="15">
        <f t="shared" si="229"/>
        <v>2</v>
      </c>
      <c r="E1622" s="15">
        <f t="shared" si="230"/>
        <v>0</v>
      </c>
      <c r="F1622" s="15">
        <v>2292</v>
      </c>
      <c r="G1622" s="15">
        <v>0</v>
      </c>
      <c r="H1622" s="62">
        <f t="shared" si="231"/>
        <v>214.38597536916456</v>
      </c>
      <c r="I1622" s="62">
        <f t="shared" si="233"/>
        <v>205</v>
      </c>
      <c r="J1622" s="15">
        <f t="shared" si="225"/>
        <v>0</v>
      </c>
      <c r="K1622" s="15">
        <f t="shared" si="232"/>
        <v>0</v>
      </c>
      <c r="L1622" s="58">
        <f>'Luxjacky Assumptions Monthly'!$M$8*'Luxjacky Original'!G1622</f>
        <v>0</v>
      </c>
      <c r="M1622" s="58">
        <f>'Luxjacky Assumptions Monthly'!$M$6*'Luxjacky Assumptions Monthly'!$M$8*'Luxjacky Original'!F1622</f>
        <v>1146</v>
      </c>
      <c r="N1622" s="58">
        <f t="shared" si="226"/>
        <v>1146</v>
      </c>
      <c r="O1622" s="58"/>
    </row>
    <row r="1623" spans="1:15" x14ac:dyDescent="0.3">
      <c r="A1623" s="60">
        <v>43991</v>
      </c>
      <c r="B1623" s="15">
        <f t="shared" si="227"/>
        <v>2020</v>
      </c>
      <c r="C1623" s="15">
        <f t="shared" si="228"/>
        <v>6</v>
      </c>
      <c r="D1623" s="15">
        <f t="shared" si="229"/>
        <v>3</v>
      </c>
      <c r="E1623" s="15">
        <f t="shared" si="230"/>
        <v>0</v>
      </c>
      <c r="F1623" s="15">
        <v>2076</v>
      </c>
      <c r="G1623" s="15">
        <v>0</v>
      </c>
      <c r="H1623" s="62">
        <f t="shared" si="231"/>
        <v>211.77536765442599</v>
      </c>
      <c r="I1623" s="62">
        <f t="shared" si="233"/>
        <v>216</v>
      </c>
      <c r="J1623" s="15">
        <f t="shared" si="225"/>
        <v>0</v>
      </c>
      <c r="K1623" s="15">
        <f t="shared" si="232"/>
        <v>0</v>
      </c>
      <c r="L1623" s="58">
        <f>'Luxjacky Assumptions Monthly'!$M$8*'Luxjacky Original'!G1623</f>
        <v>0</v>
      </c>
      <c r="M1623" s="58">
        <f>'Luxjacky Assumptions Monthly'!$M$6*'Luxjacky Assumptions Monthly'!$M$8*'Luxjacky Original'!F1623</f>
        <v>1038</v>
      </c>
      <c r="N1623" s="58">
        <f t="shared" si="226"/>
        <v>1038</v>
      </c>
      <c r="O1623" s="58"/>
    </row>
    <row r="1624" spans="1:15" x14ac:dyDescent="0.3">
      <c r="A1624" s="60">
        <v>43992</v>
      </c>
      <c r="B1624" s="15">
        <f t="shared" si="227"/>
        <v>2020</v>
      </c>
      <c r="C1624" s="15">
        <f t="shared" si="228"/>
        <v>6</v>
      </c>
      <c r="D1624" s="15">
        <f t="shared" si="229"/>
        <v>4</v>
      </c>
      <c r="E1624" s="15">
        <f t="shared" si="230"/>
        <v>0</v>
      </c>
      <c r="F1624" s="15">
        <v>8296</v>
      </c>
      <c r="G1624" s="15">
        <v>6431</v>
      </c>
      <c r="H1624" s="62">
        <f t="shared" si="231"/>
        <v>201.14679824179433</v>
      </c>
      <c r="I1624" s="62">
        <f t="shared" si="233"/>
        <v>211</v>
      </c>
      <c r="J1624" s="15">
        <f t="shared" si="225"/>
        <v>1</v>
      </c>
      <c r="K1624" s="15">
        <f t="shared" si="232"/>
        <v>4000</v>
      </c>
      <c r="L1624" s="58">
        <f>'Luxjacky Assumptions Monthly'!$M$8*'Luxjacky Original'!G1624</f>
        <v>64310</v>
      </c>
      <c r="M1624" s="58">
        <f>'Luxjacky Assumptions Monthly'!$M$6*'Luxjacky Assumptions Monthly'!$M$8*'Luxjacky Original'!F1624</f>
        <v>4148</v>
      </c>
      <c r="N1624" s="58">
        <f t="shared" si="226"/>
        <v>72458</v>
      </c>
      <c r="O1624" s="58"/>
    </row>
    <row r="1625" spans="1:15" x14ac:dyDescent="0.3">
      <c r="A1625" s="60">
        <v>43993</v>
      </c>
      <c r="B1625" s="15">
        <f t="shared" si="227"/>
        <v>2020</v>
      </c>
      <c r="C1625" s="15">
        <f t="shared" si="228"/>
        <v>6</v>
      </c>
      <c r="D1625" s="15">
        <f t="shared" si="229"/>
        <v>5</v>
      </c>
      <c r="E1625" s="15">
        <f t="shared" si="230"/>
        <v>0</v>
      </c>
      <c r="F1625" s="15">
        <v>8094</v>
      </c>
      <c r="G1625" s="15">
        <v>0</v>
      </c>
      <c r="H1625" s="62">
        <f t="shared" si="231"/>
        <v>181.89562174613698</v>
      </c>
      <c r="I1625" s="62">
        <f t="shared" si="233"/>
        <v>202</v>
      </c>
      <c r="J1625" s="15">
        <f t="shared" si="225"/>
        <v>0</v>
      </c>
      <c r="K1625" s="15">
        <f t="shared" si="232"/>
        <v>0</v>
      </c>
      <c r="L1625" s="58">
        <f>'Luxjacky Assumptions Monthly'!$M$8*'Luxjacky Original'!G1625</f>
        <v>0</v>
      </c>
      <c r="M1625" s="58">
        <f>'Luxjacky Assumptions Monthly'!$M$6*'Luxjacky Assumptions Monthly'!$M$8*'Luxjacky Original'!F1625</f>
        <v>4047</v>
      </c>
      <c r="N1625" s="58">
        <f t="shared" si="226"/>
        <v>4047</v>
      </c>
      <c r="O1625" s="58"/>
    </row>
    <row r="1626" spans="1:15" x14ac:dyDescent="0.3">
      <c r="A1626" s="60">
        <v>43994</v>
      </c>
      <c r="B1626" s="15">
        <f t="shared" si="227"/>
        <v>2020</v>
      </c>
      <c r="C1626" s="15">
        <f t="shared" si="228"/>
        <v>6</v>
      </c>
      <c r="D1626" s="15">
        <f t="shared" si="229"/>
        <v>6</v>
      </c>
      <c r="E1626" s="15">
        <f t="shared" si="230"/>
        <v>1</v>
      </c>
      <c r="F1626" s="15">
        <v>7916</v>
      </c>
      <c r="G1626" s="15">
        <v>0</v>
      </c>
      <c r="H1626" s="62">
        <f t="shared" si="231"/>
        <v>163.52388573206301</v>
      </c>
      <c r="I1626" s="62">
        <f t="shared" si="233"/>
        <v>178</v>
      </c>
      <c r="J1626" s="15">
        <f t="shared" si="225"/>
        <v>0</v>
      </c>
      <c r="K1626" s="15">
        <f t="shared" si="232"/>
        <v>0</v>
      </c>
      <c r="L1626" s="58">
        <f>'Luxjacky Assumptions Monthly'!$M$8*'Luxjacky Original'!G1626</f>
        <v>0</v>
      </c>
      <c r="M1626" s="58">
        <f>'Luxjacky Assumptions Monthly'!$M$6*'Luxjacky Assumptions Monthly'!$M$8*'Luxjacky Original'!F1626</f>
        <v>3958</v>
      </c>
      <c r="N1626" s="58">
        <f t="shared" si="226"/>
        <v>3958</v>
      </c>
      <c r="O1626" s="58"/>
    </row>
    <row r="1627" spans="1:15" x14ac:dyDescent="0.3">
      <c r="A1627" s="60">
        <v>43995</v>
      </c>
      <c r="B1627" s="15">
        <f t="shared" si="227"/>
        <v>2020</v>
      </c>
      <c r="C1627" s="15">
        <f t="shared" si="228"/>
        <v>6</v>
      </c>
      <c r="D1627" s="15">
        <f t="shared" si="229"/>
        <v>7</v>
      </c>
      <c r="E1627" s="15">
        <f t="shared" si="230"/>
        <v>1</v>
      </c>
      <c r="F1627" s="15">
        <v>7751</v>
      </c>
      <c r="G1627" s="15">
        <v>0</v>
      </c>
      <c r="H1627" s="62">
        <f t="shared" si="231"/>
        <v>125.60440732206263</v>
      </c>
      <c r="I1627" s="62">
        <f t="shared" si="233"/>
        <v>165</v>
      </c>
      <c r="J1627" s="15">
        <f t="shared" si="225"/>
        <v>0</v>
      </c>
      <c r="K1627" s="15">
        <f t="shared" si="232"/>
        <v>0</v>
      </c>
      <c r="L1627" s="58">
        <f>'Luxjacky Assumptions Monthly'!$M$8*'Luxjacky Original'!G1627</f>
        <v>0</v>
      </c>
      <c r="M1627" s="58">
        <f>'Luxjacky Assumptions Monthly'!$M$6*'Luxjacky Assumptions Monthly'!$M$8*'Luxjacky Original'!F1627</f>
        <v>3875.5</v>
      </c>
      <c r="N1627" s="58">
        <f t="shared" si="226"/>
        <v>3875.5</v>
      </c>
      <c r="O1627" s="58"/>
    </row>
    <row r="1628" spans="1:15" x14ac:dyDescent="0.3">
      <c r="A1628" s="60">
        <v>43996</v>
      </c>
      <c r="B1628" s="15">
        <f t="shared" si="227"/>
        <v>2020</v>
      </c>
      <c r="C1628" s="15">
        <f t="shared" si="228"/>
        <v>6</v>
      </c>
      <c r="D1628" s="15">
        <f t="shared" si="229"/>
        <v>1</v>
      </c>
      <c r="E1628" s="15">
        <f t="shared" si="230"/>
        <v>0</v>
      </c>
      <c r="F1628" s="15">
        <v>7638</v>
      </c>
      <c r="G1628" s="15">
        <v>0</v>
      </c>
      <c r="H1628" s="62">
        <f t="shared" si="231"/>
        <v>209.7682931273882</v>
      </c>
      <c r="I1628" s="62">
        <f t="shared" si="233"/>
        <v>113</v>
      </c>
      <c r="J1628" s="15">
        <f t="shared" si="225"/>
        <v>0</v>
      </c>
      <c r="K1628" s="15">
        <f t="shared" si="232"/>
        <v>0</v>
      </c>
      <c r="L1628" s="58">
        <f>'Luxjacky Assumptions Monthly'!$M$8*'Luxjacky Original'!G1628</f>
        <v>0</v>
      </c>
      <c r="M1628" s="58">
        <f>'Luxjacky Assumptions Monthly'!$M$6*'Luxjacky Assumptions Monthly'!$M$8*'Luxjacky Original'!F1628</f>
        <v>3819</v>
      </c>
      <c r="N1628" s="58">
        <f t="shared" si="226"/>
        <v>3819</v>
      </c>
      <c r="O1628" s="58"/>
    </row>
    <row r="1629" spans="1:15" x14ac:dyDescent="0.3">
      <c r="A1629" s="60">
        <v>43997</v>
      </c>
      <c r="B1629" s="15">
        <f t="shared" si="227"/>
        <v>2020</v>
      </c>
      <c r="C1629" s="15">
        <f t="shared" si="228"/>
        <v>6</v>
      </c>
      <c r="D1629" s="15">
        <f t="shared" si="229"/>
        <v>2</v>
      </c>
      <c r="E1629" s="15">
        <f t="shared" si="230"/>
        <v>0</v>
      </c>
      <c r="F1629" s="15">
        <v>7437</v>
      </c>
      <c r="G1629" s="15">
        <v>0</v>
      </c>
      <c r="H1629" s="62">
        <f t="shared" si="231"/>
        <v>214.38597536916456</v>
      </c>
      <c r="I1629" s="62">
        <f t="shared" si="233"/>
        <v>201</v>
      </c>
      <c r="J1629" s="15">
        <f t="shared" ref="J1629:J1692" si="234">IF(G1629&gt;0,1,0)</f>
        <v>0</v>
      </c>
      <c r="K1629" s="15">
        <f t="shared" si="232"/>
        <v>0</v>
      </c>
      <c r="L1629" s="58">
        <f>'Luxjacky Assumptions Monthly'!$M$8*'Luxjacky Original'!G1629</f>
        <v>0</v>
      </c>
      <c r="M1629" s="58">
        <f>'Luxjacky Assumptions Monthly'!$M$6*'Luxjacky Assumptions Monthly'!$M$8*'Luxjacky Original'!F1629</f>
        <v>3718.5</v>
      </c>
      <c r="N1629" s="58">
        <f t="shared" ref="N1629:N1692" si="235">SUM(K1629:M1629)</f>
        <v>3718.5</v>
      </c>
      <c r="O1629" s="58"/>
    </row>
    <row r="1630" spans="1:15" x14ac:dyDescent="0.3">
      <c r="A1630" s="60">
        <v>43998</v>
      </c>
      <c r="B1630" s="15">
        <f t="shared" si="227"/>
        <v>2020</v>
      </c>
      <c r="C1630" s="15">
        <f t="shared" si="228"/>
        <v>6</v>
      </c>
      <c r="D1630" s="15">
        <f t="shared" si="229"/>
        <v>3</v>
      </c>
      <c r="E1630" s="15">
        <f t="shared" si="230"/>
        <v>0</v>
      </c>
      <c r="F1630" s="15">
        <v>7231</v>
      </c>
      <c r="G1630" s="15">
        <v>0</v>
      </c>
      <c r="H1630" s="62">
        <f t="shared" si="231"/>
        <v>211.77536765442599</v>
      </c>
      <c r="I1630" s="62">
        <f t="shared" si="233"/>
        <v>206</v>
      </c>
      <c r="J1630" s="15">
        <f t="shared" si="234"/>
        <v>0</v>
      </c>
      <c r="K1630" s="15">
        <f t="shared" si="232"/>
        <v>0</v>
      </c>
      <c r="L1630" s="58">
        <f>'Luxjacky Assumptions Monthly'!$M$8*'Luxjacky Original'!G1630</f>
        <v>0</v>
      </c>
      <c r="M1630" s="58">
        <f>'Luxjacky Assumptions Monthly'!$M$6*'Luxjacky Assumptions Monthly'!$M$8*'Luxjacky Original'!F1630</f>
        <v>3615.5</v>
      </c>
      <c r="N1630" s="58">
        <f t="shared" si="235"/>
        <v>3615.5</v>
      </c>
      <c r="O1630" s="58"/>
    </row>
    <row r="1631" spans="1:15" x14ac:dyDescent="0.3">
      <c r="A1631" s="60">
        <v>43999</v>
      </c>
      <c r="B1631" s="15">
        <f t="shared" si="227"/>
        <v>2020</v>
      </c>
      <c r="C1631" s="15">
        <f t="shared" si="228"/>
        <v>6</v>
      </c>
      <c r="D1631" s="15">
        <f t="shared" si="229"/>
        <v>4</v>
      </c>
      <c r="E1631" s="15">
        <f t="shared" si="230"/>
        <v>0</v>
      </c>
      <c r="F1631" s="15">
        <v>7019</v>
      </c>
      <c r="G1631" s="15">
        <v>0</v>
      </c>
      <c r="H1631" s="62">
        <f t="shared" si="231"/>
        <v>201.14679824179433</v>
      </c>
      <c r="I1631" s="62">
        <f t="shared" si="233"/>
        <v>212</v>
      </c>
      <c r="J1631" s="15">
        <f t="shared" si="234"/>
        <v>0</v>
      </c>
      <c r="K1631" s="15">
        <f t="shared" si="232"/>
        <v>0</v>
      </c>
      <c r="L1631" s="58">
        <f>'Luxjacky Assumptions Monthly'!$M$8*'Luxjacky Original'!G1631</f>
        <v>0</v>
      </c>
      <c r="M1631" s="58">
        <f>'Luxjacky Assumptions Monthly'!$M$6*'Luxjacky Assumptions Monthly'!$M$8*'Luxjacky Original'!F1631</f>
        <v>3509.5</v>
      </c>
      <c r="N1631" s="58">
        <f t="shared" si="235"/>
        <v>3509.5</v>
      </c>
      <c r="O1631" s="58"/>
    </row>
    <row r="1632" spans="1:15" x14ac:dyDescent="0.3">
      <c r="A1632" s="60">
        <v>44000</v>
      </c>
      <c r="B1632" s="15">
        <f t="shared" si="227"/>
        <v>2020</v>
      </c>
      <c r="C1632" s="15">
        <f t="shared" si="228"/>
        <v>6</v>
      </c>
      <c r="D1632" s="15">
        <f t="shared" si="229"/>
        <v>5</v>
      </c>
      <c r="E1632" s="15">
        <f t="shared" si="230"/>
        <v>0</v>
      </c>
      <c r="F1632" s="15">
        <v>6820</v>
      </c>
      <c r="G1632" s="15">
        <v>0</v>
      </c>
      <c r="H1632" s="62">
        <f t="shared" si="231"/>
        <v>181.89562174613698</v>
      </c>
      <c r="I1632" s="62">
        <f t="shared" si="233"/>
        <v>199</v>
      </c>
      <c r="J1632" s="15">
        <f t="shared" si="234"/>
        <v>0</v>
      </c>
      <c r="K1632" s="15">
        <f t="shared" si="232"/>
        <v>0</v>
      </c>
      <c r="L1632" s="58">
        <f>'Luxjacky Assumptions Monthly'!$M$8*'Luxjacky Original'!G1632</f>
        <v>0</v>
      </c>
      <c r="M1632" s="58">
        <f>'Luxjacky Assumptions Monthly'!$M$6*'Luxjacky Assumptions Monthly'!$M$8*'Luxjacky Original'!F1632</f>
        <v>3410</v>
      </c>
      <c r="N1632" s="58">
        <f t="shared" si="235"/>
        <v>3410</v>
      </c>
      <c r="O1632" s="58"/>
    </row>
    <row r="1633" spans="1:15" x14ac:dyDescent="0.3">
      <c r="A1633" s="60">
        <v>44001</v>
      </c>
      <c r="B1633" s="15">
        <f t="shared" si="227"/>
        <v>2020</v>
      </c>
      <c r="C1633" s="15">
        <f t="shared" si="228"/>
        <v>6</v>
      </c>
      <c r="D1633" s="15">
        <f t="shared" si="229"/>
        <v>6</v>
      </c>
      <c r="E1633" s="15">
        <f t="shared" si="230"/>
        <v>1</v>
      </c>
      <c r="F1633" s="15">
        <v>6634</v>
      </c>
      <c r="G1633" s="15">
        <v>0</v>
      </c>
      <c r="H1633" s="62">
        <f t="shared" si="231"/>
        <v>163.52388573206301</v>
      </c>
      <c r="I1633" s="62">
        <f t="shared" si="233"/>
        <v>186</v>
      </c>
      <c r="J1633" s="15">
        <f t="shared" si="234"/>
        <v>0</v>
      </c>
      <c r="K1633" s="15">
        <f t="shared" si="232"/>
        <v>0</v>
      </c>
      <c r="L1633" s="58">
        <f>'Luxjacky Assumptions Monthly'!$M$8*'Luxjacky Original'!G1633</f>
        <v>0</v>
      </c>
      <c r="M1633" s="58">
        <f>'Luxjacky Assumptions Monthly'!$M$6*'Luxjacky Assumptions Monthly'!$M$8*'Luxjacky Original'!F1633</f>
        <v>3317</v>
      </c>
      <c r="N1633" s="58">
        <f t="shared" si="235"/>
        <v>3317</v>
      </c>
      <c r="O1633" s="58"/>
    </row>
    <row r="1634" spans="1:15" x14ac:dyDescent="0.3">
      <c r="A1634" s="60">
        <v>44002</v>
      </c>
      <c r="B1634" s="15">
        <f t="shared" si="227"/>
        <v>2020</v>
      </c>
      <c r="C1634" s="15">
        <f t="shared" si="228"/>
        <v>6</v>
      </c>
      <c r="D1634" s="15">
        <f t="shared" si="229"/>
        <v>7</v>
      </c>
      <c r="E1634" s="15">
        <f t="shared" si="230"/>
        <v>1</v>
      </c>
      <c r="F1634" s="15">
        <v>6480</v>
      </c>
      <c r="G1634" s="15">
        <v>0</v>
      </c>
      <c r="H1634" s="62">
        <f t="shared" si="231"/>
        <v>125.60440732206263</v>
      </c>
      <c r="I1634" s="62">
        <f t="shared" si="233"/>
        <v>154</v>
      </c>
      <c r="J1634" s="15">
        <f t="shared" si="234"/>
        <v>0</v>
      </c>
      <c r="K1634" s="15">
        <f t="shared" si="232"/>
        <v>0</v>
      </c>
      <c r="L1634" s="58">
        <f>'Luxjacky Assumptions Monthly'!$M$8*'Luxjacky Original'!G1634</f>
        <v>0</v>
      </c>
      <c r="M1634" s="58">
        <f>'Luxjacky Assumptions Monthly'!$M$6*'Luxjacky Assumptions Monthly'!$M$8*'Luxjacky Original'!F1634</f>
        <v>3240</v>
      </c>
      <c r="N1634" s="58">
        <f t="shared" si="235"/>
        <v>3240</v>
      </c>
      <c r="O1634" s="58"/>
    </row>
    <row r="1635" spans="1:15" x14ac:dyDescent="0.3">
      <c r="A1635" s="60">
        <v>44003</v>
      </c>
      <c r="B1635" s="15">
        <f t="shared" si="227"/>
        <v>2020</v>
      </c>
      <c r="C1635" s="15">
        <f t="shared" si="228"/>
        <v>6</v>
      </c>
      <c r="D1635" s="15">
        <f t="shared" si="229"/>
        <v>1</v>
      </c>
      <c r="E1635" s="15">
        <f t="shared" si="230"/>
        <v>0</v>
      </c>
      <c r="F1635" s="15">
        <v>6349</v>
      </c>
      <c r="G1635" s="15">
        <v>0</v>
      </c>
      <c r="H1635" s="62">
        <f t="shared" si="231"/>
        <v>209.7682931273882</v>
      </c>
      <c r="I1635" s="62">
        <f t="shared" si="233"/>
        <v>131</v>
      </c>
      <c r="J1635" s="15">
        <f t="shared" si="234"/>
        <v>0</v>
      </c>
      <c r="K1635" s="15">
        <f t="shared" si="232"/>
        <v>0</v>
      </c>
      <c r="L1635" s="58">
        <f>'Luxjacky Assumptions Monthly'!$M$8*'Luxjacky Original'!G1635</f>
        <v>0</v>
      </c>
      <c r="M1635" s="58">
        <f>'Luxjacky Assumptions Monthly'!$M$6*'Luxjacky Assumptions Monthly'!$M$8*'Luxjacky Original'!F1635</f>
        <v>3174.5</v>
      </c>
      <c r="N1635" s="58">
        <f t="shared" si="235"/>
        <v>3174.5</v>
      </c>
      <c r="O1635" s="58"/>
    </row>
    <row r="1636" spans="1:15" x14ac:dyDescent="0.3">
      <c r="A1636" s="60">
        <v>44004</v>
      </c>
      <c r="B1636" s="15">
        <f t="shared" si="227"/>
        <v>2020</v>
      </c>
      <c r="C1636" s="15">
        <f t="shared" si="228"/>
        <v>6</v>
      </c>
      <c r="D1636" s="15">
        <f t="shared" si="229"/>
        <v>2</v>
      </c>
      <c r="E1636" s="15">
        <f t="shared" si="230"/>
        <v>0</v>
      </c>
      <c r="F1636" s="15">
        <v>6151</v>
      </c>
      <c r="G1636" s="15">
        <v>0</v>
      </c>
      <c r="H1636" s="62">
        <f t="shared" si="231"/>
        <v>214.38597536916456</v>
      </c>
      <c r="I1636" s="62">
        <f t="shared" si="233"/>
        <v>198</v>
      </c>
      <c r="J1636" s="15">
        <f t="shared" si="234"/>
        <v>0</v>
      </c>
      <c r="K1636" s="15">
        <f t="shared" si="232"/>
        <v>0</v>
      </c>
      <c r="L1636" s="58">
        <f>'Luxjacky Assumptions Monthly'!$M$8*'Luxjacky Original'!G1636</f>
        <v>0</v>
      </c>
      <c r="M1636" s="58">
        <f>'Luxjacky Assumptions Monthly'!$M$6*'Luxjacky Assumptions Monthly'!$M$8*'Luxjacky Original'!F1636</f>
        <v>3075.5</v>
      </c>
      <c r="N1636" s="58">
        <f t="shared" si="235"/>
        <v>3075.5</v>
      </c>
      <c r="O1636" s="58"/>
    </row>
    <row r="1637" spans="1:15" x14ac:dyDescent="0.3">
      <c r="A1637" s="60">
        <v>44005</v>
      </c>
      <c r="B1637" s="15">
        <f t="shared" si="227"/>
        <v>2020</v>
      </c>
      <c r="C1637" s="15">
        <f t="shared" si="228"/>
        <v>6</v>
      </c>
      <c r="D1637" s="15">
        <f t="shared" si="229"/>
        <v>3</v>
      </c>
      <c r="E1637" s="15">
        <f t="shared" si="230"/>
        <v>0</v>
      </c>
      <c r="F1637" s="15">
        <v>5935</v>
      </c>
      <c r="G1637" s="15">
        <v>0</v>
      </c>
      <c r="H1637" s="62">
        <f t="shared" si="231"/>
        <v>211.77536765442599</v>
      </c>
      <c r="I1637" s="62">
        <f t="shared" si="233"/>
        <v>216</v>
      </c>
      <c r="J1637" s="15">
        <f t="shared" si="234"/>
        <v>0</v>
      </c>
      <c r="K1637" s="15">
        <f t="shared" si="232"/>
        <v>0</v>
      </c>
      <c r="L1637" s="58">
        <f>'Luxjacky Assumptions Monthly'!$M$8*'Luxjacky Original'!G1637</f>
        <v>0</v>
      </c>
      <c r="M1637" s="58">
        <f>'Luxjacky Assumptions Monthly'!$M$6*'Luxjacky Assumptions Monthly'!$M$8*'Luxjacky Original'!F1637</f>
        <v>2967.5</v>
      </c>
      <c r="N1637" s="58">
        <f t="shared" si="235"/>
        <v>2967.5</v>
      </c>
      <c r="O1637" s="58"/>
    </row>
    <row r="1638" spans="1:15" x14ac:dyDescent="0.3">
      <c r="A1638" s="60">
        <v>44006</v>
      </c>
      <c r="B1638" s="15">
        <f t="shared" si="227"/>
        <v>2020</v>
      </c>
      <c r="C1638" s="15">
        <f t="shared" si="228"/>
        <v>6</v>
      </c>
      <c r="D1638" s="15">
        <f t="shared" si="229"/>
        <v>4</v>
      </c>
      <c r="E1638" s="15">
        <f t="shared" si="230"/>
        <v>0</v>
      </c>
      <c r="F1638" s="15">
        <v>5722</v>
      </c>
      <c r="G1638" s="15">
        <v>0</v>
      </c>
      <c r="H1638" s="62">
        <f t="shared" si="231"/>
        <v>201.14679824179433</v>
      </c>
      <c r="I1638" s="62">
        <f t="shared" si="233"/>
        <v>213</v>
      </c>
      <c r="J1638" s="15">
        <f t="shared" si="234"/>
        <v>0</v>
      </c>
      <c r="K1638" s="15">
        <f t="shared" si="232"/>
        <v>0</v>
      </c>
      <c r="L1638" s="58">
        <f>'Luxjacky Assumptions Monthly'!$M$8*'Luxjacky Original'!G1638</f>
        <v>0</v>
      </c>
      <c r="M1638" s="58">
        <f>'Luxjacky Assumptions Monthly'!$M$6*'Luxjacky Assumptions Monthly'!$M$8*'Luxjacky Original'!F1638</f>
        <v>2861</v>
      </c>
      <c r="N1638" s="58">
        <f t="shared" si="235"/>
        <v>2861</v>
      </c>
      <c r="O1638" s="58"/>
    </row>
    <row r="1639" spans="1:15" x14ac:dyDescent="0.3">
      <c r="A1639" s="60">
        <v>44007</v>
      </c>
      <c r="B1639" s="15">
        <f t="shared" si="227"/>
        <v>2020</v>
      </c>
      <c r="C1639" s="15">
        <f t="shared" si="228"/>
        <v>6</v>
      </c>
      <c r="D1639" s="15">
        <f t="shared" si="229"/>
        <v>5</v>
      </c>
      <c r="E1639" s="15">
        <f t="shared" si="230"/>
        <v>0</v>
      </c>
      <c r="F1639" s="15">
        <v>5529</v>
      </c>
      <c r="G1639" s="15">
        <v>0</v>
      </c>
      <c r="H1639" s="62">
        <f t="shared" si="231"/>
        <v>181.89562174613698</v>
      </c>
      <c r="I1639" s="62">
        <f t="shared" si="233"/>
        <v>193</v>
      </c>
      <c r="J1639" s="15">
        <f t="shared" si="234"/>
        <v>0</v>
      </c>
      <c r="K1639" s="15">
        <f t="shared" si="232"/>
        <v>0</v>
      </c>
      <c r="L1639" s="58">
        <f>'Luxjacky Assumptions Monthly'!$M$8*'Luxjacky Original'!G1639</f>
        <v>0</v>
      </c>
      <c r="M1639" s="58">
        <f>'Luxjacky Assumptions Monthly'!$M$6*'Luxjacky Assumptions Monthly'!$M$8*'Luxjacky Original'!F1639</f>
        <v>2764.5</v>
      </c>
      <c r="N1639" s="58">
        <f t="shared" si="235"/>
        <v>2764.5</v>
      </c>
      <c r="O1639" s="58"/>
    </row>
    <row r="1640" spans="1:15" x14ac:dyDescent="0.3">
      <c r="A1640" s="60">
        <v>44008</v>
      </c>
      <c r="B1640" s="15">
        <f t="shared" si="227"/>
        <v>2020</v>
      </c>
      <c r="C1640" s="15">
        <f t="shared" si="228"/>
        <v>6</v>
      </c>
      <c r="D1640" s="15">
        <f t="shared" si="229"/>
        <v>6</v>
      </c>
      <c r="E1640" s="15">
        <f t="shared" si="230"/>
        <v>1</v>
      </c>
      <c r="F1640" s="15">
        <v>5341</v>
      </c>
      <c r="G1640" s="15">
        <v>0</v>
      </c>
      <c r="H1640" s="62">
        <f t="shared" si="231"/>
        <v>163.52388573206301</v>
      </c>
      <c r="I1640" s="62">
        <f t="shared" si="233"/>
        <v>188</v>
      </c>
      <c r="J1640" s="15">
        <f t="shared" si="234"/>
        <v>0</v>
      </c>
      <c r="K1640" s="15">
        <f t="shared" si="232"/>
        <v>0</v>
      </c>
      <c r="L1640" s="58">
        <f>'Luxjacky Assumptions Monthly'!$M$8*'Luxjacky Original'!G1640</f>
        <v>0</v>
      </c>
      <c r="M1640" s="58">
        <f>'Luxjacky Assumptions Monthly'!$M$6*'Luxjacky Assumptions Monthly'!$M$8*'Luxjacky Original'!F1640</f>
        <v>2670.5</v>
      </c>
      <c r="N1640" s="58">
        <f t="shared" si="235"/>
        <v>2670.5</v>
      </c>
      <c r="O1640" s="58"/>
    </row>
    <row r="1641" spans="1:15" x14ac:dyDescent="0.3">
      <c r="A1641" s="60">
        <v>44009</v>
      </c>
      <c r="B1641" s="15">
        <f t="shared" si="227"/>
        <v>2020</v>
      </c>
      <c r="C1641" s="15">
        <f t="shared" si="228"/>
        <v>6</v>
      </c>
      <c r="D1641" s="15">
        <f t="shared" si="229"/>
        <v>7</v>
      </c>
      <c r="E1641" s="15">
        <f t="shared" si="230"/>
        <v>1</v>
      </c>
      <c r="F1641" s="15">
        <v>5183</v>
      </c>
      <c r="G1641" s="15">
        <v>0</v>
      </c>
      <c r="H1641" s="62">
        <f t="shared" si="231"/>
        <v>125.60440732206263</v>
      </c>
      <c r="I1641" s="62">
        <f t="shared" si="233"/>
        <v>158</v>
      </c>
      <c r="J1641" s="15">
        <f t="shared" si="234"/>
        <v>0</v>
      </c>
      <c r="K1641" s="15">
        <f t="shared" si="232"/>
        <v>0</v>
      </c>
      <c r="L1641" s="58">
        <f>'Luxjacky Assumptions Monthly'!$M$8*'Luxjacky Original'!G1641</f>
        <v>0</v>
      </c>
      <c r="M1641" s="58">
        <f>'Luxjacky Assumptions Monthly'!$M$6*'Luxjacky Assumptions Monthly'!$M$8*'Luxjacky Original'!F1641</f>
        <v>2591.5</v>
      </c>
      <c r="N1641" s="58">
        <f t="shared" si="235"/>
        <v>2591.5</v>
      </c>
      <c r="O1641" s="58"/>
    </row>
    <row r="1642" spans="1:15" x14ac:dyDescent="0.3">
      <c r="A1642" s="60">
        <v>44010</v>
      </c>
      <c r="B1642" s="15">
        <f t="shared" si="227"/>
        <v>2020</v>
      </c>
      <c r="C1642" s="15">
        <f t="shared" si="228"/>
        <v>6</v>
      </c>
      <c r="D1642" s="15">
        <f t="shared" si="229"/>
        <v>1</v>
      </c>
      <c r="E1642" s="15">
        <f t="shared" si="230"/>
        <v>0</v>
      </c>
      <c r="F1642" s="15">
        <v>5058</v>
      </c>
      <c r="G1642" s="15">
        <v>0</v>
      </c>
      <c r="H1642" s="62">
        <f t="shared" si="231"/>
        <v>209.7682931273882</v>
      </c>
      <c r="I1642" s="62">
        <f t="shared" si="233"/>
        <v>125</v>
      </c>
      <c r="J1642" s="15">
        <f t="shared" si="234"/>
        <v>0</v>
      </c>
      <c r="K1642" s="15">
        <f t="shared" si="232"/>
        <v>0</v>
      </c>
      <c r="L1642" s="58">
        <f>'Luxjacky Assumptions Monthly'!$M$8*'Luxjacky Original'!G1642</f>
        <v>0</v>
      </c>
      <c r="M1642" s="58">
        <f>'Luxjacky Assumptions Monthly'!$M$6*'Luxjacky Assumptions Monthly'!$M$8*'Luxjacky Original'!F1642</f>
        <v>2529</v>
      </c>
      <c r="N1642" s="58">
        <f t="shared" si="235"/>
        <v>2529</v>
      </c>
      <c r="O1642" s="58"/>
    </row>
    <row r="1643" spans="1:15" x14ac:dyDescent="0.3">
      <c r="A1643" s="60">
        <v>44011</v>
      </c>
      <c r="B1643" s="15">
        <f t="shared" si="227"/>
        <v>2020</v>
      </c>
      <c r="C1643" s="15">
        <f t="shared" si="228"/>
        <v>6</v>
      </c>
      <c r="D1643" s="15">
        <f t="shared" si="229"/>
        <v>2</v>
      </c>
      <c r="E1643" s="15">
        <f t="shared" si="230"/>
        <v>0</v>
      </c>
      <c r="F1643" s="15">
        <v>4843</v>
      </c>
      <c r="G1643" s="15">
        <v>0</v>
      </c>
      <c r="H1643" s="62">
        <f t="shared" si="231"/>
        <v>214.38597536916456</v>
      </c>
      <c r="I1643" s="62">
        <f t="shared" si="233"/>
        <v>215</v>
      </c>
      <c r="J1643" s="15">
        <f t="shared" si="234"/>
        <v>0</v>
      </c>
      <c r="K1643" s="15">
        <f t="shared" si="232"/>
        <v>0</v>
      </c>
      <c r="L1643" s="58">
        <f>'Luxjacky Assumptions Monthly'!$M$8*'Luxjacky Original'!G1643</f>
        <v>0</v>
      </c>
      <c r="M1643" s="58">
        <f>'Luxjacky Assumptions Monthly'!$M$6*'Luxjacky Assumptions Monthly'!$M$8*'Luxjacky Original'!F1643</f>
        <v>2421.5</v>
      </c>
      <c r="N1643" s="58">
        <f t="shared" si="235"/>
        <v>2421.5</v>
      </c>
      <c r="O1643" s="58"/>
    </row>
    <row r="1644" spans="1:15" x14ac:dyDescent="0.3">
      <c r="A1644" s="60">
        <v>44012</v>
      </c>
      <c r="B1644" s="15">
        <f t="shared" si="227"/>
        <v>2020</v>
      </c>
      <c r="C1644" s="15">
        <f t="shared" si="228"/>
        <v>6</v>
      </c>
      <c r="D1644" s="15">
        <f t="shared" si="229"/>
        <v>3</v>
      </c>
      <c r="E1644" s="15">
        <f t="shared" si="230"/>
        <v>0</v>
      </c>
      <c r="F1644" s="15">
        <v>4625</v>
      </c>
      <c r="G1644" s="15">
        <v>0</v>
      </c>
      <c r="H1644" s="62">
        <f t="shared" si="231"/>
        <v>211.77536765442599</v>
      </c>
      <c r="I1644" s="62">
        <f t="shared" si="233"/>
        <v>218</v>
      </c>
      <c r="J1644" s="15">
        <f t="shared" si="234"/>
        <v>0</v>
      </c>
      <c r="K1644" s="15">
        <f t="shared" si="232"/>
        <v>0</v>
      </c>
      <c r="L1644" s="58">
        <f>'Luxjacky Assumptions Monthly'!$M$8*'Luxjacky Original'!G1644</f>
        <v>0</v>
      </c>
      <c r="M1644" s="58">
        <f>'Luxjacky Assumptions Monthly'!$M$6*'Luxjacky Assumptions Monthly'!$M$8*'Luxjacky Original'!F1644</f>
        <v>2312.5</v>
      </c>
      <c r="N1644" s="58">
        <f t="shared" si="235"/>
        <v>2312.5</v>
      </c>
      <c r="O1644" s="58"/>
    </row>
    <row r="1645" spans="1:15" x14ac:dyDescent="0.3">
      <c r="A1645" s="60">
        <v>44013</v>
      </c>
      <c r="B1645" s="15">
        <f t="shared" si="227"/>
        <v>2020</v>
      </c>
      <c r="C1645" s="15">
        <f t="shared" si="228"/>
        <v>7</v>
      </c>
      <c r="D1645" s="15">
        <f t="shared" si="229"/>
        <v>4</v>
      </c>
      <c r="E1645" s="15">
        <f t="shared" si="230"/>
        <v>0</v>
      </c>
      <c r="F1645" s="15">
        <v>4421</v>
      </c>
      <c r="G1645" s="15">
        <v>0</v>
      </c>
      <c r="H1645" s="62">
        <f t="shared" si="231"/>
        <v>203.49609046770041</v>
      </c>
      <c r="I1645" s="62">
        <f t="shared" si="233"/>
        <v>204</v>
      </c>
      <c r="J1645" s="15">
        <f t="shared" si="234"/>
        <v>0</v>
      </c>
      <c r="K1645" s="15">
        <f t="shared" si="232"/>
        <v>0</v>
      </c>
      <c r="L1645" s="58">
        <f>'Luxjacky Assumptions Monthly'!$M$8*'Luxjacky Original'!G1645</f>
        <v>0</v>
      </c>
      <c r="M1645" s="58">
        <f>'Luxjacky Assumptions Monthly'!$M$6*'Luxjacky Assumptions Monthly'!$M$8*'Luxjacky Original'!F1645</f>
        <v>2210.5</v>
      </c>
      <c r="N1645" s="58">
        <f t="shared" si="235"/>
        <v>2210.5</v>
      </c>
      <c r="O1645" s="58"/>
    </row>
    <row r="1646" spans="1:15" x14ac:dyDescent="0.3">
      <c r="A1646" s="60">
        <v>44014</v>
      </c>
      <c r="B1646" s="15">
        <f t="shared" si="227"/>
        <v>2020</v>
      </c>
      <c r="C1646" s="15">
        <f t="shared" si="228"/>
        <v>7</v>
      </c>
      <c r="D1646" s="15">
        <f t="shared" si="229"/>
        <v>5</v>
      </c>
      <c r="E1646" s="15">
        <f t="shared" si="230"/>
        <v>0</v>
      </c>
      <c r="F1646" s="15">
        <v>4226</v>
      </c>
      <c r="G1646" s="15">
        <v>0</v>
      </c>
      <c r="H1646" s="62">
        <f t="shared" si="231"/>
        <v>184.24491397204307</v>
      </c>
      <c r="I1646" s="62">
        <f t="shared" si="233"/>
        <v>195</v>
      </c>
      <c r="J1646" s="15">
        <f t="shared" si="234"/>
        <v>0</v>
      </c>
      <c r="K1646" s="15">
        <f t="shared" si="232"/>
        <v>0</v>
      </c>
      <c r="L1646" s="58">
        <f>'Luxjacky Assumptions Monthly'!$M$8*'Luxjacky Original'!G1646</f>
        <v>0</v>
      </c>
      <c r="M1646" s="58">
        <f>'Luxjacky Assumptions Monthly'!$M$6*'Luxjacky Assumptions Monthly'!$M$8*'Luxjacky Original'!F1646</f>
        <v>2113</v>
      </c>
      <c r="N1646" s="58">
        <f t="shared" si="235"/>
        <v>2113</v>
      </c>
      <c r="O1646" s="58"/>
    </row>
    <row r="1647" spans="1:15" x14ac:dyDescent="0.3">
      <c r="A1647" s="60">
        <v>44015</v>
      </c>
      <c r="B1647" s="15">
        <f t="shared" si="227"/>
        <v>2020</v>
      </c>
      <c r="C1647" s="15">
        <f t="shared" si="228"/>
        <v>7</v>
      </c>
      <c r="D1647" s="15">
        <f t="shared" si="229"/>
        <v>6</v>
      </c>
      <c r="E1647" s="15">
        <f t="shared" si="230"/>
        <v>1</v>
      </c>
      <c r="F1647" s="15">
        <v>4053</v>
      </c>
      <c r="G1647" s="15">
        <v>0</v>
      </c>
      <c r="H1647" s="62">
        <f t="shared" si="231"/>
        <v>165.87317795796906</v>
      </c>
      <c r="I1647" s="62">
        <f t="shared" si="233"/>
        <v>173</v>
      </c>
      <c r="J1647" s="15">
        <f t="shared" si="234"/>
        <v>0</v>
      </c>
      <c r="K1647" s="15">
        <f t="shared" si="232"/>
        <v>0</v>
      </c>
      <c r="L1647" s="58">
        <f>'Luxjacky Assumptions Monthly'!$M$8*'Luxjacky Original'!G1647</f>
        <v>0</v>
      </c>
      <c r="M1647" s="58">
        <f>'Luxjacky Assumptions Monthly'!$M$6*'Luxjacky Assumptions Monthly'!$M$8*'Luxjacky Original'!F1647</f>
        <v>2026.5</v>
      </c>
      <c r="N1647" s="58">
        <f t="shared" si="235"/>
        <v>2026.5</v>
      </c>
      <c r="O1647" s="58"/>
    </row>
    <row r="1648" spans="1:15" x14ac:dyDescent="0.3">
      <c r="A1648" s="60">
        <v>44016</v>
      </c>
      <c r="B1648" s="15">
        <f t="shared" si="227"/>
        <v>2020</v>
      </c>
      <c r="C1648" s="15">
        <f t="shared" si="228"/>
        <v>7</v>
      </c>
      <c r="D1648" s="15">
        <f t="shared" si="229"/>
        <v>7</v>
      </c>
      <c r="E1648" s="15">
        <f t="shared" si="230"/>
        <v>1</v>
      </c>
      <c r="F1648" s="15">
        <v>3898</v>
      </c>
      <c r="G1648" s="15">
        <v>0</v>
      </c>
      <c r="H1648" s="62">
        <f t="shared" si="231"/>
        <v>127.95369954796871</v>
      </c>
      <c r="I1648" s="62">
        <f t="shared" si="233"/>
        <v>155</v>
      </c>
      <c r="J1648" s="15">
        <f t="shared" si="234"/>
        <v>0</v>
      </c>
      <c r="K1648" s="15">
        <f t="shared" si="232"/>
        <v>0</v>
      </c>
      <c r="L1648" s="58">
        <f>'Luxjacky Assumptions Monthly'!$M$8*'Luxjacky Original'!G1648</f>
        <v>0</v>
      </c>
      <c r="M1648" s="58">
        <f>'Luxjacky Assumptions Monthly'!$M$6*'Luxjacky Assumptions Monthly'!$M$8*'Luxjacky Original'!F1648</f>
        <v>1949</v>
      </c>
      <c r="N1648" s="58">
        <f t="shared" si="235"/>
        <v>1949</v>
      </c>
      <c r="O1648" s="58"/>
    </row>
    <row r="1649" spans="1:15" x14ac:dyDescent="0.3">
      <c r="A1649" s="60">
        <v>44017</v>
      </c>
      <c r="B1649" s="15">
        <f t="shared" si="227"/>
        <v>2020</v>
      </c>
      <c r="C1649" s="15">
        <f t="shared" si="228"/>
        <v>7</v>
      </c>
      <c r="D1649" s="15">
        <f t="shared" si="229"/>
        <v>1</v>
      </c>
      <c r="E1649" s="15">
        <f t="shared" si="230"/>
        <v>0</v>
      </c>
      <c r="F1649" s="15">
        <v>3775</v>
      </c>
      <c r="G1649" s="15">
        <v>0</v>
      </c>
      <c r="H1649" s="62">
        <f t="shared" si="231"/>
        <v>212.11758535329426</v>
      </c>
      <c r="I1649" s="62">
        <f t="shared" si="233"/>
        <v>123</v>
      </c>
      <c r="J1649" s="15">
        <f t="shared" si="234"/>
        <v>0</v>
      </c>
      <c r="K1649" s="15">
        <f t="shared" si="232"/>
        <v>0</v>
      </c>
      <c r="L1649" s="58">
        <f>'Luxjacky Assumptions Monthly'!$M$8*'Luxjacky Original'!G1649</f>
        <v>0</v>
      </c>
      <c r="M1649" s="58">
        <f>'Luxjacky Assumptions Monthly'!$M$6*'Luxjacky Assumptions Monthly'!$M$8*'Luxjacky Original'!F1649</f>
        <v>1887.5</v>
      </c>
      <c r="N1649" s="58">
        <f t="shared" si="235"/>
        <v>1887.5</v>
      </c>
      <c r="O1649" s="58"/>
    </row>
    <row r="1650" spans="1:15" x14ac:dyDescent="0.3">
      <c r="A1650" s="60">
        <v>44018</v>
      </c>
      <c r="B1650" s="15">
        <f t="shared" si="227"/>
        <v>2020</v>
      </c>
      <c r="C1650" s="15">
        <f t="shared" si="228"/>
        <v>7</v>
      </c>
      <c r="D1650" s="15">
        <f t="shared" si="229"/>
        <v>2</v>
      </c>
      <c r="E1650" s="15">
        <f t="shared" si="230"/>
        <v>0</v>
      </c>
      <c r="F1650" s="15">
        <v>3582</v>
      </c>
      <c r="G1650" s="15">
        <v>0</v>
      </c>
      <c r="H1650" s="62">
        <f t="shared" si="231"/>
        <v>216.73526759507061</v>
      </c>
      <c r="I1650" s="62">
        <f t="shared" si="233"/>
        <v>193</v>
      </c>
      <c r="J1650" s="15">
        <f t="shared" si="234"/>
        <v>0</v>
      </c>
      <c r="K1650" s="15">
        <f t="shared" si="232"/>
        <v>0</v>
      </c>
      <c r="L1650" s="58">
        <f>'Luxjacky Assumptions Monthly'!$M$8*'Luxjacky Original'!G1650</f>
        <v>0</v>
      </c>
      <c r="M1650" s="58">
        <f>'Luxjacky Assumptions Monthly'!$M$6*'Luxjacky Assumptions Monthly'!$M$8*'Luxjacky Original'!F1650</f>
        <v>1791</v>
      </c>
      <c r="N1650" s="58">
        <f t="shared" si="235"/>
        <v>1791</v>
      </c>
      <c r="O1650" s="58"/>
    </row>
    <row r="1651" spans="1:15" x14ac:dyDescent="0.3">
      <c r="A1651" s="60">
        <v>44019</v>
      </c>
      <c r="B1651" s="15">
        <f t="shared" si="227"/>
        <v>2020</v>
      </c>
      <c r="C1651" s="15">
        <f t="shared" si="228"/>
        <v>7</v>
      </c>
      <c r="D1651" s="15">
        <f t="shared" si="229"/>
        <v>3</v>
      </c>
      <c r="E1651" s="15">
        <f t="shared" si="230"/>
        <v>0</v>
      </c>
      <c r="F1651" s="15">
        <v>3367</v>
      </c>
      <c r="G1651" s="15">
        <v>0</v>
      </c>
      <c r="H1651" s="62">
        <f t="shared" si="231"/>
        <v>214.12465988033208</v>
      </c>
      <c r="I1651" s="62">
        <f t="shared" si="233"/>
        <v>215</v>
      </c>
      <c r="J1651" s="15">
        <f t="shared" si="234"/>
        <v>0</v>
      </c>
      <c r="K1651" s="15">
        <f t="shared" si="232"/>
        <v>0</v>
      </c>
      <c r="L1651" s="58">
        <f>'Luxjacky Assumptions Monthly'!$M$8*'Luxjacky Original'!G1651</f>
        <v>0</v>
      </c>
      <c r="M1651" s="58">
        <f>'Luxjacky Assumptions Monthly'!$M$6*'Luxjacky Assumptions Monthly'!$M$8*'Luxjacky Original'!F1651</f>
        <v>1683.5</v>
      </c>
      <c r="N1651" s="58">
        <f t="shared" si="235"/>
        <v>1683.5</v>
      </c>
      <c r="O1651" s="58"/>
    </row>
    <row r="1652" spans="1:15" x14ac:dyDescent="0.3">
      <c r="A1652" s="60">
        <v>44020</v>
      </c>
      <c r="B1652" s="15">
        <f t="shared" si="227"/>
        <v>2020</v>
      </c>
      <c r="C1652" s="15">
        <f t="shared" si="228"/>
        <v>7</v>
      </c>
      <c r="D1652" s="15">
        <f t="shared" si="229"/>
        <v>4</v>
      </c>
      <c r="E1652" s="15">
        <f t="shared" si="230"/>
        <v>0</v>
      </c>
      <c r="F1652" s="15">
        <v>3156</v>
      </c>
      <c r="G1652" s="15">
        <v>0</v>
      </c>
      <c r="H1652" s="62">
        <f t="shared" si="231"/>
        <v>203.49609046770041</v>
      </c>
      <c r="I1652" s="62">
        <f t="shared" si="233"/>
        <v>211</v>
      </c>
      <c r="J1652" s="15">
        <f t="shared" si="234"/>
        <v>0</v>
      </c>
      <c r="K1652" s="15">
        <f t="shared" si="232"/>
        <v>0</v>
      </c>
      <c r="L1652" s="58">
        <f>'Luxjacky Assumptions Monthly'!$M$8*'Luxjacky Original'!G1652</f>
        <v>0</v>
      </c>
      <c r="M1652" s="58">
        <f>'Luxjacky Assumptions Monthly'!$M$6*'Luxjacky Assumptions Monthly'!$M$8*'Luxjacky Original'!F1652</f>
        <v>1578</v>
      </c>
      <c r="N1652" s="58">
        <f t="shared" si="235"/>
        <v>1578</v>
      </c>
      <c r="O1652" s="58"/>
    </row>
    <row r="1653" spans="1:15" x14ac:dyDescent="0.3">
      <c r="A1653" s="60">
        <v>44021</v>
      </c>
      <c r="B1653" s="15">
        <f t="shared" si="227"/>
        <v>2020</v>
      </c>
      <c r="C1653" s="15">
        <f t="shared" si="228"/>
        <v>7</v>
      </c>
      <c r="D1653" s="15">
        <f t="shared" si="229"/>
        <v>5</v>
      </c>
      <c r="E1653" s="15">
        <f t="shared" si="230"/>
        <v>0</v>
      </c>
      <c r="F1653" s="15">
        <v>2943</v>
      </c>
      <c r="G1653" s="15">
        <v>0</v>
      </c>
      <c r="H1653" s="62">
        <f t="shared" si="231"/>
        <v>184.24491397204307</v>
      </c>
      <c r="I1653" s="62">
        <f t="shared" si="233"/>
        <v>213</v>
      </c>
      <c r="J1653" s="15">
        <f t="shared" si="234"/>
        <v>0</v>
      </c>
      <c r="K1653" s="15">
        <f t="shared" si="232"/>
        <v>0</v>
      </c>
      <c r="L1653" s="58">
        <f>'Luxjacky Assumptions Monthly'!$M$8*'Luxjacky Original'!G1653</f>
        <v>0</v>
      </c>
      <c r="M1653" s="58">
        <f>'Luxjacky Assumptions Monthly'!$M$6*'Luxjacky Assumptions Monthly'!$M$8*'Luxjacky Original'!F1653</f>
        <v>1471.5</v>
      </c>
      <c r="N1653" s="58">
        <f t="shared" si="235"/>
        <v>1471.5</v>
      </c>
      <c r="O1653" s="58"/>
    </row>
    <row r="1654" spans="1:15" x14ac:dyDescent="0.3">
      <c r="A1654" s="60">
        <v>44022</v>
      </c>
      <c r="B1654" s="15">
        <f t="shared" si="227"/>
        <v>2020</v>
      </c>
      <c r="C1654" s="15">
        <f t="shared" si="228"/>
        <v>7</v>
      </c>
      <c r="D1654" s="15">
        <f t="shared" si="229"/>
        <v>6</v>
      </c>
      <c r="E1654" s="15">
        <f t="shared" si="230"/>
        <v>1</v>
      </c>
      <c r="F1654" s="15">
        <v>2765</v>
      </c>
      <c r="G1654" s="15">
        <v>0</v>
      </c>
      <c r="H1654" s="62">
        <f t="shared" si="231"/>
        <v>165.87317795796906</v>
      </c>
      <c r="I1654" s="62">
        <f t="shared" si="233"/>
        <v>178</v>
      </c>
      <c r="J1654" s="15">
        <f t="shared" si="234"/>
        <v>0</v>
      </c>
      <c r="K1654" s="15">
        <f t="shared" si="232"/>
        <v>0</v>
      </c>
      <c r="L1654" s="58">
        <f>'Luxjacky Assumptions Monthly'!$M$8*'Luxjacky Original'!G1654</f>
        <v>0</v>
      </c>
      <c r="M1654" s="58">
        <f>'Luxjacky Assumptions Monthly'!$M$6*'Luxjacky Assumptions Monthly'!$M$8*'Luxjacky Original'!F1654</f>
        <v>1382.5</v>
      </c>
      <c r="N1654" s="58">
        <f t="shared" si="235"/>
        <v>1382.5</v>
      </c>
      <c r="O1654" s="58"/>
    </row>
    <row r="1655" spans="1:15" x14ac:dyDescent="0.3">
      <c r="A1655" s="60">
        <v>44023</v>
      </c>
      <c r="B1655" s="15">
        <f t="shared" si="227"/>
        <v>2020</v>
      </c>
      <c r="C1655" s="15">
        <f t="shared" si="228"/>
        <v>7</v>
      </c>
      <c r="D1655" s="15">
        <f t="shared" si="229"/>
        <v>7</v>
      </c>
      <c r="E1655" s="15">
        <f t="shared" si="230"/>
        <v>1</v>
      </c>
      <c r="F1655" s="15">
        <v>2598</v>
      </c>
      <c r="G1655" s="15">
        <v>0</v>
      </c>
      <c r="H1655" s="62">
        <f t="shared" si="231"/>
        <v>127.95369954796871</v>
      </c>
      <c r="I1655" s="62">
        <f t="shared" si="233"/>
        <v>167</v>
      </c>
      <c r="J1655" s="15">
        <f t="shared" si="234"/>
        <v>0</v>
      </c>
      <c r="K1655" s="15">
        <f t="shared" si="232"/>
        <v>0</v>
      </c>
      <c r="L1655" s="58">
        <f>'Luxjacky Assumptions Monthly'!$M$8*'Luxjacky Original'!G1655</f>
        <v>0</v>
      </c>
      <c r="M1655" s="58">
        <f>'Luxjacky Assumptions Monthly'!$M$6*'Luxjacky Assumptions Monthly'!$M$8*'Luxjacky Original'!F1655</f>
        <v>1299</v>
      </c>
      <c r="N1655" s="58">
        <f t="shared" si="235"/>
        <v>1299</v>
      </c>
      <c r="O1655" s="58"/>
    </row>
    <row r="1656" spans="1:15" x14ac:dyDescent="0.3">
      <c r="A1656" s="60">
        <v>44024</v>
      </c>
      <c r="B1656" s="15">
        <f t="shared" si="227"/>
        <v>2020</v>
      </c>
      <c r="C1656" s="15">
        <f t="shared" si="228"/>
        <v>7</v>
      </c>
      <c r="D1656" s="15">
        <f t="shared" si="229"/>
        <v>1</v>
      </c>
      <c r="E1656" s="15">
        <f t="shared" si="230"/>
        <v>0</v>
      </c>
      <c r="F1656" s="15">
        <v>2467</v>
      </c>
      <c r="G1656" s="15">
        <v>0</v>
      </c>
      <c r="H1656" s="62">
        <f t="shared" si="231"/>
        <v>212.11758535329426</v>
      </c>
      <c r="I1656" s="62">
        <f t="shared" si="233"/>
        <v>131</v>
      </c>
      <c r="J1656" s="15">
        <f t="shared" si="234"/>
        <v>0</v>
      </c>
      <c r="K1656" s="15">
        <f t="shared" si="232"/>
        <v>0</v>
      </c>
      <c r="L1656" s="58">
        <f>'Luxjacky Assumptions Monthly'!$M$8*'Luxjacky Original'!G1656</f>
        <v>0</v>
      </c>
      <c r="M1656" s="58">
        <f>'Luxjacky Assumptions Monthly'!$M$6*'Luxjacky Assumptions Monthly'!$M$8*'Luxjacky Original'!F1656</f>
        <v>1233.5</v>
      </c>
      <c r="N1656" s="58">
        <f t="shared" si="235"/>
        <v>1233.5</v>
      </c>
      <c r="O1656" s="58"/>
    </row>
    <row r="1657" spans="1:15" x14ac:dyDescent="0.3">
      <c r="A1657" s="60">
        <v>44025</v>
      </c>
      <c r="B1657" s="15">
        <f t="shared" si="227"/>
        <v>2020</v>
      </c>
      <c r="C1657" s="15">
        <f t="shared" si="228"/>
        <v>7</v>
      </c>
      <c r="D1657" s="15">
        <f t="shared" si="229"/>
        <v>2</v>
      </c>
      <c r="E1657" s="15">
        <f t="shared" si="230"/>
        <v>0</v>
      </c>
      <c r="F1657" s="15">
        <v>2256</v>
      </c>
      <c r="G1657" s="15">
        <v>0</v>
      </c>
      <c r="H1657" s="62">
        <f t="shared" si="231"/>
        <v>216.73526759507061</v>
      </c>
      <c r="I1657" s="62">
        <f t="shared" si="233"/>
        <v>211</v>
      </c>
      <c r="J1657" s="15">
        <f t="shared" si="234"/>
        <v>0</v>
      </c>
      <c r="K1657" s="15">
        <f t="shared" si="232"/>
        <v>0</v>
      </c>
      <c r="L1657" s="58">
        <f>'Luxjacky Assumptions Monthly'!$M$8*'Luxjacky Original'!G1657</f>
        <v>0</v>
      </c>
      <c r="M1657" s="58">
        <f>'Luxjacky Assumptions Monthly'!$M$6*'Luxjacky Assumptions Monthly'!$M$8*'Luxjacky Original'!F1657</f>
        <v>1128</v>
      </c>
      <c r="N1657" s="58">
        <f t="shared" si="235"/>
        <v>1128</v>
      </c>
      <c r="O1657" s="58"/>
    </row>
    <row r="1658" spans="1:15" x14ac:dyDescent="0.3">
      <c r="A1658" s="60">
        <v>44026</v>
      </c>
      <c r="B1658" s="15">
        <f t="shared" si="227"/>
        <v>2020</v>
      </c>
      <c r="C1658" s="15">
        <f t="shared" si="228"/>
        <v>7</v>
      </c>
      <c r="D1658" s="15">
        <f t="shared" si="229"/>
        <v>3</v>
      </c>
      <c r="E1658" s="15">
        <f t="shared" si="230"/>
        <v>0</v>
      </c>
      <c r="F1658" s="15">
        <v>2036</v>
      </c>
      <c r="G1658" s="15">
        <v>0</v>
      </c>
      <c r="H1658" s="62">
        <f t="shared" si="231"/>
        <v>214.12465988033208</v>
      </c>
      <c r="I1658" s="62">
        <f t="shared" si="233"/>
        <v>220</v>
      </c>
      <c r="J1658" s="15">
        <f t="shared" si="234"/>
        <v>0</v>
      </c>
      <c r="K1658" s="15">
        <f t="shared" si="232"/>
        <v>0</v>
      </c>
      <c r="L1658" s="58">
        <f>'Luxjacky Assumptions Monthly'!$M$8*'Luxjacky Original'!G1658</f>
        <v>0</v>
      </c>
      <c r="M1658" s="58">
        <f>'Luxjacky Assumptions Monthly'!$M$6*'Luxjacky Assumptions Monthly'!$M$8*'Luxjacky Original'!F1658</f>
        <v>1018</v>
      </c>
      <c r="N1658" s="58">
        <f t="shared" si="235"/>
        <v>1018</v>
      </c>
      <c r="O1658" s="58"/>
    </row>
    <row r="1659" spans="1:15" x14ac:dyDescent="0.3">
      <c r="A1659" s="60">
        <v>44027</v>
      </c>
      <c r="B1659" s="15">
        <f t="shared" si="227"/>
        <v>2020</v>
      </c>
      <c r="C1659" s="15">
        <f t="shared" si="228"/>
        <v>7</v>
      </c>
      <c r="D1659" s="15">
        <f t="shared" si="229"/>
        <v>4</v>
      </c>
      <c r="E1659" s="15">
        <f t="shared" si="230"/>
        <v>0</v>
      </c>
      <c r="F1659" s="15">
        <v>7246</v>
      </c>
      <c r="G1659" s="15">
        <v>5414</v>
      </c>
      <c r="H1659" s="62">
        <f t="shared" si="231"/>
        <v>203.49609046770041</v>
      </c>
      <c r="I1659" s="62">
        <f t="shared" si="233"/>
        <v>204</v>
      </c>
      <c r="J1659" s="15">
        <f t="shared" si="234"/>
        <v>1</v>
      </c>
      <c r="K1659" s="15">
        <f t="shared" si="232"/>
        <v>4000</v>
      </c>
      <c r="L1659" s="58">
        <f>'Luxjacky Assumptions Monthly'!$M$8*'Luxjacky Original'!G1659</f>
        <v>54140</v>
      </c>
      <c r="M1659" s="58">
        <f>'Luxjacky Assumptions Monthly'!$M$6*'Luxjacky Assumptions Monthly'!$M$8*'Luxjacky Original'!F1659</f>
        <v>3623</v>
      </c>
      <c r="N1659" s="58">
        <f t="shared" si="235"/>
        <v>61763</v>
      </c>
      <c r="O1659" s="58"/>
    </row>
    <row r="1660" spans="1:15" x14ac:dyDescent="0.3">
      <c r="A1660" s="60">
        <v>44028</v>
      </c>
      <c r="B1660" s="15">
        <f t="shared" si="227"/>
        <v>2020</v>
      </c>
      <c r="C1660" s="15">
        <f t="shared" si="228"/>
        <v>7</v>
      </c>
      <c r="D1660" s="15">
        <f t="shared" si="229"/>
        <v>5</v>
      </c>
      <c r="E1660" s="15">
        <f t="shared" si="230"/>
        <v>0</v>
      </c>
      <c r="F1660" s="15">
        <v>7035</v>
      </c>
      <c r="G1660" s="15">
        <v>0</v>
      </c>
      <c r="H1660" s="62">
        <f t="shared" si="231"/>
        <v>184.24491397204307</v>
      </c>
      <c r="I1660" s="62">
        <f t="shared" si="233"/>
        <v>211</v>
      </c>
      <c r="J1660" s="15">
        <f t="shared" si="234"/>
        <v>0</v>
      </c>
      <c r="K1660" s="15">
        <f t="shared" si="232"/>
        <v>0</v>
      </c>
      <c r="L1660" s="58">
        <f>'Luxjacky Assumptions Monthly'!$M$8*'Luxjacky Original'!G1660</f>
        <v>0</v>
      </c>
      <c r="M1660" s="58">
        <f>'Luxjacky Assumptions Monthly'!$M$6*'Luxjacky Assumptions Monthly'!$M$8*'Luxjacky Original'!F1660</f>
        <v>3517.5</v>
      </c>
      <c r="N1660" s="58">
        <f t="shared" si="235"/>
        <v>3517.5</v>
      </c>
      <c r="O1660" s="58"/>
    </row>
    <row r="1661" spans="1:15" x14ac:dyDescent="0.3">
      <c r="A1661" s="60">
        <v>44029</v>
      </c>
      <c r="B1661" s="15">
        <f t="shared" si="227"/>
        <v>2020</v>
      </c>
      <c r="C1661" s="15">
        <f t="shared" si="228"/>
        <v>7</v>
      </c>
      <c r="D1661" s="15">
        <f t="shared" si="229"/>
        <v>6</v>
      </c>
      <c r="E1661" s="15">
        <f t="shared" si="230"/>
        <v>1</v>
      </c>
      <c r="F1661" s="15">
        <v>6860</v>
      </c>
      <c r="G1661" s="15">
        <v>0</v>
      </c>
      <c r="H1661" s="62">
        <f t="shared" si="231"/>
        <v>165.87317795796906</v>
      </c>
      <c r="I1661" s="62">
        <f t="shared" si="233"/>
        <v>175</v>
      </c>
      <c r="J1661" s="15">
        <f t="shared" si="234"/>
        <v>0</v>
      </c>
      <c r="K1661" s="15">
        <f t="shared" si="232"/>
        <v>0</v>
      </c>
      <c r="L1661" s="58">
        <f>'Luxjacky Assumptions Monthly'!$M$8*'Luxjacky Original'!G1661</f>
        <v>0</v>
      </c>
      <c r="M1661" s="58">
        <f>'Luxjacky Assumptions Monthly'!$M$6*'Luxjacky Assumptions Monthly'!$M$8*'Luxjacky Original'!F1661</f>
        <v>3430</v>
      </c>
      <c r="N1661" s="58">
        <f t="shared" si="235"/>
        <v>3430</v>
      </c>
      <c r="O1661" s="58"/>
    </row>
    <row r="1662" spans="1:15" x14ac:dyDescent="0.3">
      <c r="A1662" s="60">
        <v>44030</v>
      </c>
      <c r="B1662" s="15">
        <f t="shared" si="227"/>
        <v>2020</v>
      </c>
      <c r="C1662" s="15">
        <f t="shared" si="228"/>
        <v>7</v>
      </c>
      <c r="D1662" s="15">
        <f t="shared" si="229"/>
        <v>7</v>
      </c>
      <c r="E1662" s="15">
        <f t="shared" si="230"/>
        <v>1</v>
      </c>
      <c r="F1662" s="15">
        <v>6685</v>
      </c>
      <c r="G1662" s="15">
        <v>0</v>
      </c>
      <c r="H1662" s="62">
        <f t="shared" si="231"/>
        <v>127.95369954796871</v>
      </c>
      <c r="I1662" s="62">
        <f t="shared" si="233"/>
        <v>175</v>
      </c>
      <c r="J1662" s="15">
        <f t="shared" si="234"/>
        <v>0</v>
      </c>
      <c r="K1662" s="15">
        <f t="shared" si="232"/>
        <v>0</v>
      </c>
      <c r="L1662" s="58">
        <f>'Luxjacky Assumptions Monthly'!$M$8*'Luxjacky Original'!G1662</f>
        <v>0</v>
      </c>
      <c r="M1662" s="58">
        <f>'Luxjacky Assumptions Monthly'!$M$6*'Luxjacky Assumptions Monthly'!$M$8*'Luxjacky Original'!F1662</f>
        <v>3342.5</v>
      </c>
      <c r="N1662" s="58">
        <f t="shared" si="235"/>
        <v>3342.5</v>
      </c>
      <c r="O1662" s="58"/>
    </row>
    <row r="1663" spans="1:15" x14ac:dyDescent="0.3">
      <c r="A1663" s="60">
        <v>44031</v>
      </c>
      <c r="B1663" s="15">
        <f t="shared" si="227"/>
        <v>2020</v>
      </c>
      <c r="C1663" s="15">
        <f t="shared" si="228"/>
        <v>7</v>
      </c>
      <c r="D1663" s="15">
        <f t="shared" si="229"/>
        <v>1</v>
      </c>
      <c r="E1663" s="15">
        <f t="shared" si="230"/>
        <v>0</v>
      </c>
      <c r="F1663" s="15">
        <v>6558</v>
      </c>
      <c r="G1663" s="15">
        <v>0</v>
      </c>
      <c r="H1663" s="62">
        <f t="shared" si="231"/>
        <v>212.11758535329426</v>
      </c>
      <c r="I1663" s="62">
        <f t="shared" si="233"/>
        <v>127</v>
      </c>
      <c r="J1663" s="15">
        <f t="shared" si="234"/>
        <v>0</v>
      </c>
      <c r="K1663" s="15">
        <f t="shared" si="232"/>
        <v>0</v>
      </c>
      <c r="L1663" s="58">
        <f>'Luxjacky Assumptions Monthly'!$M$8*'Luxjacky Original'!G1663</f>
        <v>0</v>
      </c>
      <c r="M1663" s="58">
        <f>'Luxjacky Assumptions Monthly'!$M$6*'Luxjacky Assumptions Monthly'!$M$8*'Luxjacky Original'!F1663</f>
        <v>3279</v>
      </c>
      <c r="N1663" s="58">
        <f t="shared" si="235"/>
        <v>3279</v>
      </c>
      <c r="O1663" s="58"/>
    </row>
    <row r="1664" spans="1:15" x14ac:dyDescent="0.3">
      <c r="A1664" s="60">
        <v>44032</v>
      </c>
      <c r="B1664" s="15">
        <f t="shared" si="227"/>
        <v>2020</v>
      </c>
      <c r="C1664" s="15">
        <f t="shared" si="228"/>
        <v>7</v>
      </c>
      <c r="D1664" s="15">
        <f t="shared" si="229"/>
        <v>2</v>
      </c>
      <c r="E1664" s="15">
        <f t="shared" si="230"/>
        <v>0</v>
      </c>
      <c r="F1664" s="15">
        <v>6354</v>
      </c>
      <c r="G1664" s="15">
        <v>0</v>
      </c>
      <c r="H1664" s="62">
        <f t="shared" si="231"/>
        <v>216.73526759507061</v>
      </c>
      <c r="I1664" s="62">
        <f t="shared" si="233"/>
        <v>204</v>
      </c>
      <c r="J1664" s="15">
        <f t="shared" si="234"/>
        <v>0</v>
      </c>
      <c r="K1664" s="15">
        <f t="shared" si="232"/>
        <v>0</v>
      </c>
      <c r="L1664" s="58">
        <f>'Luxjacky Assumptions Monthly'!$M$8*'Luxjacky Original'!G1664</f>
        <v>0</v>
      </c>
      <c r="M1664" s="58">
        <f>'Luxjacky Assumptions Monthly'!$M$6*'Luxjacky Assumptions Monthly'!$M$8*'Luxjacky Original'!F1664</f>
        <v>3177</v>
      </c>
      <c r="N1664" s="58">
        <f t="shared" si="235"/>
        <v>3177</v>
      </c>
      <c r="O1664" s="58"/>
    </row>
    <row r="1665" spans="1:15" x14ac:dyDescent="0.3">
      <c r="A1665" s="60">
        <v>44033</v>
      </c>
      <c r="B1665" s="15">
        <f t="shared" si="227"/>
        <v>2020</v>
      </c>
      <c r="C1665" s="15">
        <f t="shared" si="228"/>
        <v>7</v>
      </c>
      <c r="D1665" s="15">
        <f t="shared" si="229"/>
        <v>3</v>
      </c>
      <c r="E1665" s="15">
        <f t="shared" si="230"/>
        <v>0</v>
      </c>
      <c r="F1665" s="15">
        <v>6123</v>
      </c>
      <c r="G1665" s="15">
        <v>0</v>
      </c>
      <c r="H1665" s="62">
        <f t="shared" si="231"/>
        <v>214.12465988033208</v>
      </c>
      <c r="I1665" s="62">
        <f t="shared" si="233"/>
        <v>231</v>
      </c>
      <c r="J1665" s="15">
        <f t="shared" si="234"/>
        <v>0</v>
      </c>
      <c r="K1665" s="15">
        <f t="shared" si="232"/>
        <v>0</v>
      </c>
      <c r="L1665" s="58">
        <f>'Luxjacky Assumptions Monthly'!$M$8*'Luxjacky Original'!G1665</f>
        <v>0</v>
      </c>
      <c r="M1665" s="58">
        <f>'Luxjacky Assumptions Monthly'!$M$6*'Luxjacky Assumptions Monthly'!$M$8*'Luxjacky Original'!F1665</f>
        <v>3061.5</v>
      </c>
      <c r="N1665" s="58">
        <f t="shared" si="235"/>
        <v>3061.5</v>
      </c>
      <c r="O1665" s="58"/>
    </row>
    <row r="1666" spans="1:15" x14ac:dyDescent="0.3">
      <c r="A1666" s="60">
        <v>44034</v>
      </c>
      <c r="B1666" s="15">
        <f t="shared" ref="B1666:B1729" si="236">YEAR(A1666)</f>
        <v>2020</v>
      </c>
      <c r="C1666" s="15">
        <f t="shared" ref="C1666:C1729" si="237">MONTH(A1666)</f>
        <v>7</v>
      </c>
      <c r="D1666" s="15">
        <f t="shared" ref="D1666:D1729" si="238">WEEKDAY(A1666)</f>
        <v>4</v>
      </c>
      <c r="E1666" s="15">
        <f t="shared" ref="E1666:E1729" si="239">IF(OR(D1666=6,D1666=7),1,0)</f>
        <v>0</v>
      </c>
      <c r="F1666" s="15">
        <v>5921</v>
      </c>
      <c r="G1666" s="15">
        <v>0</v>
      </c>
      <c r="H1666" s="62">
        <f t="shared" ref="H1666:H1729" si="240">100-2.17*D1666^2.25+12.77*D1666+EXP(-D1666/0.032)+5*C1666^0.75+10*E1666+20*(B1666-2016)</f>
        <v>203.49609046770041</v>
      </c>
      <c r="I1666" s="62">
        <f t="shared" si="233"/>
        <v>202</v>
      </c>
      <c r="J1666" s="15">
        <f t="shared" si="234"/>
        <v>0</v>
      </c>
      <c r="K1666" s="15">
        <f t="shared" si="232"/>
        <v>0</v>
      </c>
      <c r="L1666" s="58">
        <f>'Luxjacky Assumptions Monthly'!$M$8*'Luxjacky Original'!G1666</f>
        <v>0</v>
      </c>
      <c r="M1666" s="58">
        <f>'Luxjacky Assumptions Monthly'!$M$6*'Luxjacky Assumptions Monthly'!$M$8*'Luxjacky Original'!F1666</f>
        <v>2960.5</v>
      </c>
      <c r="N1666" s="58">
        <f t="shared" si="235"/>
        <v>2960.5</v>
      </c>
      <c r="O1666" s="58"/>
    </row>
    <row r="1667" spans="1:15" x14ac:dyDescent="0.3">
      <c r="A1667" s="60">
        <v>44035</v>
      </c>
      <c r="B1667" s="15">
        <f t="shared" si="236"/>
        <v>2020</v>
      </c>
      <c r="C1667" s="15">
        <f t="shared" si="237"/>
        <v>7</v>
      </c>
      <c r="D1667" s="15">
        <f t="shared" si="238"/>
        <v>5</v>
      </c>
      <c r="E1667" s="15">
        <f t="shared" si="239"/>
        <v>0</v>
      </c>
      <c r="F1667" s="15">
        <v>5718</v>
      </c>
      <c r="G1667" s="15">
        <v>0</v>
      </c>
      <c r="H1667" s="62">
        <f t="shared" si="240"/>
        <v>184.24491397204307</v>
      </c>
      <c r="I1667" s="62">
        <f t="shared" si="233"/>
        <v>203</v>
      </c>
      <c r="J1667" s="15">
        <f t="shared" si="234"/>
        <v>0</v>
      </c>
      <c r="K1667" s="15">
        <f t="shared" ref="K1667:K1730" si="241">4000*J1667</f>
        <v>0</v>
      </c>
      <c r="L1667" s="58">
        <f>'Luxjacky Assumptions Monthly'!$M$8*'Luxjacky Original'!G1667</f>
        <v>0</v>
      </c>
      <c r="M1667" s="58">
        <f>'Luxjacky Assumptions Monthly'!$M$6*'Luxjacky Assumptions Monthly'!$M$8*'Luxjacky Original'!F1667</f>
        <v>2859</v>
      </c>
      <c r="N1667" s="58">
        <f t="shared" si="235"/>
        <v>2859</v>
      </c>
      <c r="O1667" s="58"/>
    </row>
    <row r="1668" spans="1:15" x14ac:dyDescent="0.3">
      <c r="A1668" s="60">
        <v>44036</v>
      </c>
      <c r="B1668" s="15">
        <f t="shared" si="236"/>
        <v>2020</v>
      </c>
      <c r="C1668" s="15">
        <f t="shared" si="237"/>
        <v>7</v>
      </c>
      <c r="D1668" s="15">
        <f t="shared" si="238"/>
        <v>6</v>
      </c>
      <c r="E1668" s="15">
        <f t="shared" si="239"/>
        <v>1</v>
      </c>
      <c r="F1668" s="15">
        <v>5530</v>
      </c>
      <c r="G1668" s="15">
        <v>0</v>
      </c>
      <c r="H1668" s="62">
        <f t="shared" si="240"/>
        <v>165.87317795796906</v>
      </c>
      <c r="I1668" s="62">
        <f t="shared" ref="I1668:I1731" si="242">F1667-F1668+G1668</f>
        <v>188</v>
      </c>
      <c r="J1668" s="15">
        <f t="shared" si="234"/>
        <v>0</v>
      </c>
      <c r="K1668" s="15">
        <f t="shared" si="241"/>
        <v>0</v>
      </c>
      <c r="L1668" s="58">
        <f>'Luxjacky Assumptions Monthly'!$M$8*'Luxjacky Original'!G1668</f>
        <v>0</v>
      </c>
      <c r="M1668" s="58">
        <f>'Luxjacky Assumptions Monthly'!$M$6*'Luxjacky Assumptions Monthly'!$M$8*'Luxjacky Original'!F1668</f>
        <v>2765</v>
      </c>
      <c r="N1668" s="58">
        <f t="shared" si="235"/>
        <v>2765</v>
      </c>
      <c r="O1668" s="58"/>
    </row>
    <row r="1669" spans="1:15" x14ac:dyDescent="0.3">
      <c r="A1669" s="60">
        <v>44037</v>
      </c>
      <c r="B1669" s="15">
        <f t="shared" si="236"/>
        <v>2020</v>
      </c>
      <c r="C1669" s="15">
        <f t="shared" si="237"/>
        <v>7</v>
      </c>
      <c r="D1669" s="15">
        <f t="shared" si="238"/>
        <v>7</v>
      </c>
      <c r="E1669" s="15">
        <f t="shared" si="239"/>
        <v>1</v>
      </c>
      <c r="F1669" s="15">
        <v>5375</v>
      </c>
      <c r="G1669" s="15">
        <v>0</v>
      </c>
      <c r="H1669" s="62">
        <f t="shared" si="240"/>
        <v>127.95369954796871</v>
      </c>
      <c r="I1669" s="62">
        <f t="shared" si="242"/>
        <v>155</v>
      </c>
      <c r="J1669" s="15">
        <f t="shared" si="234"/>
        <v>0</v>
      </c>
      <c r="K1669" s="15">
        <f t="shared" si="241"/>
        <v>0</v>
      </c>
      <c r="L1669" s="58">
        <f>'Luxjacky Assumptions Monthly'!$M$8*'Luxjacky Original'!G1669</f>
        <v>0</v>
      </c>
      <c r="M1669" s="58">
        <f>'Luxjacky Assumptions Monthly'!$M$6*'Luxjacky Assumptions Monthly'!$M$8*'Luxjacky Original'!F1669</f>
        <v>2687.5</v>
      </c>
      <c r="N1669" s="58">
        <f t="shared" si="235"/>
        <v>2687.5</v>
      </c>
      <c r="O1669" s="58"/>
    </row>
    <row r="1670" spans="1:15" x14ac:dyDescent="0.3">
      <c r="A1670" s="60">
        <v>44038</v>
      </c>
      <c r="B1670" s="15">
        <f t="shared" si="236"/>
        <v>2020</v>
      </c>
      <c r="C1670" s="15">
        <f t="shared" si="237"/>
        <v>7</v>
      </c>
      <c r="D1670" s="15">
        <f t="shared" si="238"/>
        <v>1</v>
      </c>
      <c r="E1670" s="15">
        <f t="shared" si="239"/>
        <v>0</v>
      </c>
      <c r="F1670" s="15">
        <v>5257</v>
      </c>
      <c r="G1670" s="15">
        <v>0</v>
      </c>
      <c r="H1670" s="62">
        <f t="shared" si="240"/>
        <v>212.11758535329426</v>
      </c>
      <c r="I1670" s="62">
        <f t="shared" si="242"/>
        <v>118</v>
      </c>
      <c r="J1670" s="15">
        <f t="shared" si="234"/>
        <v>0</v>
      </c>
      <c r="K1670" s="15">
        <f t="shared" si="241"/>
        <v>0</v>
      </c>
      <c r="L1670" s="58">
        <f>'Luxjacky Assumptions Monthly'!$M$8*'Luxjacky Original'!G1670</f>
        <v>0</v>
      </c>
      <c r="M1670" s="58">
        <f>'Luxjacky Assumptions Monthly'!$M$6*'Luxjacky Assumptions Monthly'!$M$8*'Luxjacky Original'!F1670</f>
        <v>2628.5</v>
      </c>
      <c r="N1670" s="58">
        <f t="shared" si="235"/>
        <v>2628.5</v>
      </c>
      <c r="O1670" s="58"/>
    </row>
    <row r="1671" spans="1:15" x14ac:dyDescent="0.3">
      <c r="A1671" s="60">
        <v>44039</v>
      </c>
      <c r="B1671" s="15">
        <f t="shared" si="236"/>
        <v>2020</v>
      </c>
      <c r="C1671" s="15">
        <f t="shared" si="237"/>
        <v>7</v>
      </c>
      <c r="D1671" s="15">
        <f t="shared" si="238"/>
        <v>2</v>
      </c>
      <c r="E1671" s="15">
        <f t="shared" si="239"/>
        <v>0</v>
      </c>
      <c r="F1671" s="15">
        <v>5045</v>
      </c>
      <c r="G1671" s="15">
        <v>0</v>
      </c>
      <c r="H1671" s="62">
        <f t="shared" si="240"/>
        <v>216.73526759507061</v>
      </c>
      <c r="I1671" s="62">
        <f t="shared" si="242"/>
        <v>212</v>
      </c>
      <c r="J1671" s="15">
        <f t="shared" si="234"/>
        <v>0</v>
      </c>
      <c r="K1671" s="15">
        <f t="shared" si="241"/>
        <v>0</v>
      </c>
      <c r="L1671" s="58">
        <f>'Luxjacky Assumptions Monthly'!$M$8*'Luxjacky Original'!G1671</f>
        <v>0</v>
      </c>
      <c r="M1671" s="58">
        <f>'Luxjacky Assumptions Monthly'!$M$6*'Luxjacky Assumptions Monthly'!$M$8*'Luxjacky Original'!F1671</f>
        <v>2522.5</v>
      </c>
      <c r="N1671" s="58">
        <f t="shared" si="235"/>
        <v>2522.5</v>
      </c>
      <c r="O1671" s="58"/>
    </row>
    <row r="1672" spans="1:15" x14ac:dyDescent="0.3">
      <c r="A1672" s="60">
        <v>44040</v>
      </c>
      <c r="B1672" s="15">
        <f t="shared" si="236"/>
        <v>2020</v>
      </c>
      <c r="C1672" s="15">
        <f t="shared" si="237"/>
        <v>7</v>
      </c>
      <c r="D1672" s="15">
        <f t="shared" si="238"/>
        <v>3</v>
      </c>
      <c r="E1672" s="15">
        <f t="shared" si="239"/>
        <v>0</v>
      </c>
      <c r="F1672" s="15">
        <v>4826</v>
      </c>
      <c r="G1672" s="15">
        <v>0</v>
      </c>
      <c r="H1672" s="62">
        <f t="shared" si="240"/>
        <v>214.12465988033208</v>
      </c>
      <c r="I1672" s="62">
        <f t="shared" si="242"/>
        <v>219</v>
      </c>
      <c r="J1672" s="15">
        <f t="shared" si="234"/>
        <v>0</v>
      </c>
      <c r="K1672" s="15">
        <f t="shared" si="241"/>
        <v>0</v>
      </c>
      <c r="L1672" s="58">
        <f>'Luxjacky Assumptions Monthly'!$M$8*'Luxjacky Original'!G1672</f>
        <v>0</v>
      </c>
      <c r="M1672" s="58">
        <f>'Luxjacky Assumptions Monthly'!$M$6*'Luxjacky Assumptions Monthly'!$M$8*'Luxjacky Original'!F1672</f>
        <v>2413</v>
      </c>
      <c r="N1672" s="58">
        <f t="shared" si="235"/>
        <v>2413</v>
      </c>
      <c r="O1672" s="58"/>
    </row>
    <row r="1673" spans="1:15" x14ac:dyDescent="0.3">
      <c r="A1673" s="60">
        <v>44041</v>
      </c>
      <c r="B1673" s="15">
        <f t="shared" si="236"/>
        <v>2020</v>
      </c>
      <c r="C1673" s="15">
        <f t="shared" si="237"/>
        <v>7</v>
      </c>
      <c r="D1673" s="15">
        <f t="shared" si="238"/>
        <v>4</v>
      </c>
      <c r="E1673" s="15">
        <f t="shared" si="239"/>
        <v>0</v>
      </c>
      <c r="F1673" s="15">
        <v>4610</v>
      </c>
      <c r="G1673" s="15">
        <v>0</v>
      </c>
      <c r="H1673" s="62">
        <f t="shared" si="240"/>
        <v>203.49609046770041</v>
      </c>
      <c r="I1673" s="62">
        <f t="shared" si="242"/>
        <v>216</v>
      </c>
      <c r="J1673" s="15">
        <f t="shared" si="234"/>
        <v>0</v>
      </c>
      <c r="K1673" s="15">
        <f t="shared" si="241"/>
        <v>0</v>
      </c>
      <c r="L1673" s="58">
        <f>'Luxjacky Assumptions Monthly'!$M$8*'Luxjacky Original'!G1673</f>
        <v>0</v>
      </c>
      <c r="M1673" s="58">
        <f>'Luxjacky Assumptions Monthly'!$M$6*'Luxjacky Assumptions Monthly'!$M$8*'Luxjacky Original'!F1673</f>
        <v>2305</v>
      </c>
      <c r="N1673" s="58">
        <f t="shared" si="235"/>
        <v>2305</v>
      </c>
      <c r="O1673" s="58"/>
    </row>
    <row r="1674" spans="1:15" x14ac:dyDescent="0.3">
      <c r="A1674" s="60">
        <v>44042</v>
      </c>
      <c r="B1674" s="15">
        <f t="shared" si="236"/>
        <v>2020</v>
      </c>
      <c r="C1674" s="15">
        <f t="shared" si="237"/>
        <v>7</v>
      </c>
      <c r="D1674" s="15">
        <f t="shared" si="238"/>
        <v>5</v>
      </c>
      <c r="E1674" s="15">
        <f t="shared" si="239"/>
        <v>0</v>
      </c>
      <c r="F1674" s="15">
        <v>4406</v>
      </c>
      <c r="G1674" s="15">
        <v>0</v>
      </c>
      <c r="H1674" s="62">
        <f t="shared" si="240"/>
        <v>184.24491397204307</v>
      </c>
      <c r="I1674" s="62">
        <f t="shared" si="242"/>
        <v>204</v>
      </c>
      <c r="J1674" s="15">
        <f t="shared" si="234"/>
        <v>0</v>
      </c>
      <c r="K1674" s="15">
        <f t="shared" si="241"/>
        <v>0</v>
      </c>
      <c r="L1674" s="58">
        <f>'Luxjacky Assumptions Monthly'!$M$8*'Luxjacky Original'!G1674</f>
        <v>0</v>
      </c>
      <c r="M1674" s="58">
        <f>'Luxjacky Assumptions Monthly'!$M$6*'Luxjacky Assumptions Monthly'!$M$8*'Luxjacky Original'!F1674</f>
        <v>2203</v>
      </c>
      <c r="N1674" s="58">
        <f t="shared" si="235"/>
        <v>2203</v>
      </c>
      <c r="O1674" s="58"/>
    </row>
    <row r="1675" spans="1:15" x14ac:dyDescent="0.3">
      <c r="A1675" s="60">
        <v>44043</v>
      </c>
      <c r="B1675" s="15">
        <f t="shared" si="236"/>
        <v>2020</v>
      </c>
      <c r="C1675" s="15">
        <f t="shared" si="237"/>
        <v>7</v>
      </c>
      <c r="D1675" s="15">
        <f t="shared" si="238"/>
        <v>6</v>
      </c>
      <c r="E1675" s="15">
        <f t="shared" si="239"/>
        <v>1</v>
      </c>
      <c r="F1675" s="15">
        <v>4228</v>
      </c>
      <c r="G1675" s="15">
        <v>0</v>
      </c>
      <c r="H1675" s="62">
        <f t="shared" si="240"/>
        <v>165.87317795796906</v>
      </c>
      <c r="I1675" s="62">
        <f t="shared" si="242"/>
        <v>178</v>
      </c>
      <c r="J1675" s="15">
        <f t="shared" si="234"/>
        <v>0</v>
      </c>
      <c r="K1675" s="15">
        <f t="shared" si="241"/>
        <v>0</v>
      </c>
      <c r="L1675" s="58">
        <f>'Luxjacky Assumptions Monthly'!$M$8*'Luxjacky Original'!G1675</f>
        <v>0</v>
      </c>
      <c r="M1675" s="58">
        <f>'Luxjacky Assumptions Monthly'!$M$6*'Luxjacky Assumptions Monthly'!$M$8*'Luxjacky Original'!F1675</f>
        <v>2114</v>
      </c>
      <c r="N1675" s="58">
        <f t="shared" si="235"/>
        <v>2114</v>
      </c>
      <c r="O1675" s="58"/>
    </row>
    <row r="1676" spans="1:15" x14ac:dyDescent="0.3">
      <c r="A1676" s="60">
        <v>44044</v>
      </c>
      <c r="B1676" s="15">
        <f t="shared" si="236"/>
        <v>2020</v>
      </c>
      <c r="C1676" s="15">
        <f t="shared" si="237"/>
        <v>8</v>
      </c>
      <c r="D1676" s="15">
        <f t="shared" si="238"/>
        <v>7</v>
      </c>
      <c r="E1676" s="15">
        <f t="shared" si="239"/>
        <v>1</v>
      </c>
      <c r="F1676" s="15">
        <v>4056</v>
      </c>
      <c r="G1676" s="15">
        <v>0</v>
      </c>
      <c r="H1676" s="62">
        <f t="shared" si="240"/>
        <v>130.22025649472886</v>
      </c>
      <c r="I1676" s="62">
        <f t="shared" si="242"/>
        <v>172</v>
      </c>
      <c r="J1676" s="15">
        <f t="shared" si="234"/>
        <v>0</v>
      </c>
      <c r="K1676" s="15">
        <f t="shared" si="241"/>
        <v>0</v>
      </c>
      <c r="L1676" s="58">
        <f>'Luxjacky Assumptions Monthly'!$M$8*'Luxjacky Original'!G1676</f>
        <v>0</v>
      </c>
      <c r="M1676" s="58">
        <f>'Luxjacky Assumptions Monthly'!$M$6*'Luxjacky Assumptions Monthly'!$M$8*'Luxjacky Original'!F1676</f>
        <v>2028</v>
      </c>
      <c r="N1676" s="58">
        <f t="shared" si="235"/>
        <v>2028</v>
      </c>
      <c r="O1676" s="58"/>
    </row>
    <row r="1677" spans="1:15" x14ac:dyDescent="0.3">
      <c r="A1677" s="60">
        <v>44045</v>
      </c>
      <c r="B1677" s="15">
        <f t="shared" si="236"/>
        <v>2020</v>
      </c>
      <c r="C1677" s="15">
        <f t="shared" si="237"/>
        <v>8</v>
      </c>
      <c r="D1677" s="15">
        <f t="shared" si="238"/>
        <v>1</v>
      </c>
      <c r="E1677" s="15">
        <f t="shared" si="239"/>
        <v>0</v>
      </c>
      <c r="F1677" s="15">
        <v>3921</v>
      </c>
      <c r="G1677" s="15">
        <v>0</v>
      </c>
      <c r="H1677" s="62">
        <f t="shared" si="240"/>
        <v>214.38414230005444</v>
      </c>
      <c r="I1677" s="62">
        <f t="shared" si="242"/>
        <v>135</v>
      </c>
      <c r="J1677" s="15">
        <f t="shared" si="234"/>
        <v>0</v>
      </c>
      <c r="K1677" s="15">
        <f t="shared" si="241"/>
        <v>0</v>
      </c>
      <c r="L1677" s="58">
        <f>'Luxjacky Assumptions Monthly'!$M$8*'Luxjacky Original'!G1677</f>
        <v>0</v>
      </c>
      <c r="M1677" s="58">
        <f>'Luxjacky Assumptions Monthly'!$M$6*'Luxjacky Assumptions Monthly'!$M$8*'Luxjacky Original'!F1677</f>
        <v>1960.5</v>
      </c>
      <c r="N1677" s="58">
        <f t="shared" si="235"/>
        <v>1960.5</v>
      </c>
      <c r="O1677" s="58"/>
    </row>
    <row r="1678" spans="1:15" x14ac:dyDescent="0.3">
      <c r="A1678" s="60">
        <v>44046</v>
      </c>
      <c r="B1678" s="15">
        <f t="shared" si="236"/>
        <v>2020</v>
      </c>
      <c r="C1678" s="15">
        <f t="shared" si="237"/>
        <v>8</v>
      </c>
      <c r="D1678" s="15">
        <f t="shared" si="238"/>
        <v>2</v>
      </c>
      <c r="E1678" s="15">
        <f t="shared" si="239"/>
        <v>0</v>
      </c>
      <c r="F1678" s="15">
        <v>3703</v>
      </c>
      <c r="G1678" s="15">
        <v>0</v>
      </c>
      <c r="H1678" s="62">
        <f t="shared" si="240"/>
        <v>219.00182454183079</v>
      </c>
      <c r="I1678" s="62">
        <f t="shared" si="242"/>
        <v>218</v>
      </c>
      <c r="J1678" s="15">
        <f t="shared" si="234"/>
        <v>0</v>
      </c>
      <c r="K1678" s="15">
        <f t="shared" si="241"/>
        <v>0</v>
      </c>
      <c r="L1678" s="58">
        <f>'Luxjacky Assumptions Monthly'!$M$8*'Luxjacky Original'!G1678</f>
        <v>0</v>
      </c>
      <c r="M1678" s="58">
        <f>'Luxjacky Assumptions Monthly'!$M$6*'Luxjacky Assumptions Monthly'!$M$8*'Luxjacky Original'!F1678</f>
        <v>1851.5</v>
      </c>
      <c r="N1678" s="58">
        <f t="shared" si="235"/>
        <v>1851.5</v>
      </c>
      <c r="O1678" s="58"/>
    </row>
    <row r="1679" spans="1:15" x14ac:dyDescent="0.3">
      <c r="A1679" s="60">
        <v>44047</v>
      </c>
      <c r="B1679" s="15">
        <f t="shared" si="236"/>
        <v>2020</v>
      </c>
      <c r="C1679" s="15">
        <f t="shared" si="237"/>
        <v>8</v>
      </c>
      <c r="D1679" s="15">
        <f t="shared" si="238"/>
        <v>3</v>
      </c>
      <c r="E1679" s="15">
        <f t="shared" si="239"/>
        <v>0</v>
      </c>
      <c r="F1679" s="15">
        <v>3489</v>
      </c>
      <c r="G1679" s="15">
        <v>0</v>
      </c>
      <c r="H1679" s="62">
        <f t="shared" si="240"/>
        <v>216.39121682709225</v>
      </c>
      <c r="I1679" s="62">
        <f t="shared" si="242"/>
        <v>214</v>
      </c>
      <c r="J1679" s="15">
        <f t="shared" si="234"/>
        <v>0</v>
      </c>
      <c r="K1679" s="15">
        <f t="shared" si="241"/>
        <v>0</v>
      </c>
      <c r="L1679" s="58">
        <f>'Luxjacky Assumptions Monthly'!$M$8*'Luxjacky Original'!G1679</f>
        <v>0</v>
      </c>
      <c r="M1679" s="58">
        <f>'Luxjacky Assumptions Monthly'!$M$6*'Luxjacky Assumptions Monthly'!$M$8*'Luxjacky Original'!F1679</f>
        <v>1744.5</v>
      </c>
      <c r="N1679" s="58">
        <f t="shared" si="235"/>
        <v>1744.5</v>
      </c>
      <c r="O1679" s="58"/>
    </row>
    <row r="1680" spans="1:15" x14ac:dyDescent="0.3">
      <c r="A1680" s="60">
        <v>44048</v>
      </c>
      <c r="B1680" s="15">
        <f t="shared" si="236"/>
        <v>2020</v>
      </c>
      <c r="C1680" s="15">
        <f t="shared" si="237"/>
        <v>8</v>
      </c>
      <c r="D1680" s="15">
        <f t="shared" si="238"/>
        <v>4</v>
      </c>
      <c r="E1680" s="15">
        <f t="shared" si="239"/>
        <v>0</v>
      </c>
      <c r="F1680" s="15">
        <v>3271</v>
      </c>
      <c r="G1680" s="15">
        <v>0</v>
      </c>
      <c r="H1680" s="62">
        <f t="shared" si="240"/>
        <v>205.76264741446056</v>
      </c>
      <c r="I1680" s="62">
        <f t="shared" si="242"/>
        <v>218</v>
      </c>
      <c r="J1680" s="15">
        <f t="shared" si="234"/>
        <v>0</v>
      </c>
      <c r="K1680" s="15">
        <f t="shared" si="241"/>
        <v>0</v>
      </c>
      <c r="L1680" s="58">
        <f>'Luxjacky Assumptions Monthly'!$M$8*'Luxjacky Original'!G1680</f>
        <v>0</v>
      </c>
      <c r="M1680" s="58">
        <f>'Luxjacky Assumptions Monthly'!$M$6*'Luxjacky Assumptions Monthly'!$M$8*'Luxjacky Original'!F1680</f>
        <v>1635.5</v>
      </c>
      <c r="N1680" s="58">
        <f t="shared" si="235"/>
        <v>1635.5</v>
      </c>
      <c r="O1680" s="58"/>
    </row>
    <row r="1681" spans="1:15" x14ac:dyDescent="0.3">
      <c r="A1681" s="60">
        <v>44049</v>
      </c>
      <c r="B1681" s="15">
        <f t="shared" si="236"/>
        <v>2020</v>
      </c>
      <c r="C1681" s="15">
        <f t="shared" si="237"/>
        <v>8</v>
      </c>
      <c r="D1681" s="15">
        <f t="shared" si="238"/>
        <v>5</v>
      </c>
      <c r="E1681" s="15">
        <f t="shared" si="239"/>
        <v>0</v>
      </c>
      <c r="F1681" s="15">
        <v>3059</v>
      </c>
      <c r="G1681" s="15">
        <v>0</v>
      </c>
      <c r="H1681" s="62">
        <f t="shared" si="240"/>
        <v>186.51147091880324</v>
      </c>
      <c r="I1681" s="62">
        <f t="shared" si="242"/>
        <v>212</v>
      </c>
      <c r="J1681" s="15">
        <f t="shared" si="234"/>
        <v>0</v>
      </c>
      <c r="K1681" s="15">
        <f t="shared" si="241"/>
        <v>0</v>
      </c>
      <c r="L1681" s="58">
        <f>'Luxjacky Assumptions Monthly'!$M$8*'Luxjacky Original'!G1681</f>
        <v>0</v>
      </c>
      <c r="M1681" s="58">
        <f>'Luxjacky Assumptions Monthly'!$M$6*'Luxjacky Assumptions Monthly'!$M$8*'Luxjacky Original'!F1681</f>
        <v>1529.5</v>
      </c>
      <c r="N1681" s="58">
        <f t="shared" si="235"/>
        <v>1529.5</v>
      </c>
      <c r="O1681" s="58"/>
    </row>
    <row r="1682" spans="1:15" x14ac:dyDescent="0.3">
      <c r="A1682" s="60">
        <v>44050</v>
      </c>
      <c r="B1682" s="15">
        <f t="shared" si="236"/>
        <v>2020</v>
      </c>
      <c r="C1682" s="15">
        <f t="shared" si="237"/>
        <v>8</v>
      </c>
      <c r="D1682" s="15">
        <f t="shared" si="238"/>
        <v>6</v>
      </c>
      <c r="E1682" s="15">
        <f t="shared" si="239"/>
        <v>1</v>
      </c>
      <c r="F1682" s="15">
        <v>2875</v>
      </c>
      <c r="G1682" s="15">
        <v>0</v>
      </c>
      <c r="H1682" s="62">
        <f t="shared" si="240"/>
        <v>168.13973490472924</v>
      </c>
      <c r="I1682" s="62">
        <f t="shared" si="242"/>
        <v>184</v>
      </c>
      <c r="J1682" s="15">
        <f t="shared" si="234"/>
        <v>0</v>
      </c>
      <c r="K1682" s="15">
        <f t="shared" si="241"/>
        <v>0</v>
      </c>
      <c r="L1682" s="58">
        <f>'Luxjacky Assumptions Monthly'!$M$8*'Luxjacky Original'!G1682</f>
        <v>0</v>
      </c>
      <c r="M1682" s="58">
        <f>'Luxjacky Assumptions Monthly'!$M$6*'Luxjacky Assumptions Monthly'!$M$8*'Luxjacky Original'!F1682</f>
        <v>1437.5</v>
      </c>
      <c r="N1682" s="58">
        <f t="shared" si="235"/>
        <v>1437.5</v>
      </c>
      <c r="O1682" s="58"/>
    </row>
    <row r="1683" spans="1:15" x14ac:dyDescent="0.3">
      <c r="A1683" s="60">
        <v>44051</v>
      </c>
      <c r="B1683" s="15">
        <f t="shared" si="236"/>
        <v>2020</v>
      </c>
      <c r="C1683" s="15">
        <f t="shared" si="237"/>
        <v>8</v>
      </c>
      <c r="D1683" s="15">
        <f t="shared" si="238"/>
        <v>7</v>
      </c>
      <c r="E1683" s="15">
        <f t="shared" si="239"/>
        <v>1</v>
      </c>
      <c r="F1683" s="15">
        <v>2691</v>
      </c>
      <c r="G1683" s="15">
        <v>0</v>
      </c>
      <c r="H1683" s="62">
        <f t="shared" si="240"/>
        <v>130.22025649472886</v>
      </c>
      <c r="I1683" s="62">
        <f t="shared" si="242"/>
        <v>184</v>
      </c>
      <c r="J1683" s="15">
        <f t="shared" si="234"/>
        <v>0</v>
      </c>
      <c r="K1683" s="15">
        <f t="shared" si="241"/>
        <v>0</v>
      </c>
      <c r="L1683" s="58">
        <f>'Luxjacky Assumptions Monthly'!$M$8*'Luxjacky Original'!G1683</f>
        <v>0</v>
      </c>
      <c r="M1683" s="58">
        <f>'Luxjacky Assumptions Monthly'!$M$6*'Luxjacky Assumptions Monthly'!$M$8*'Luxjacky Original'!F1683</f>
        <v>1345.5</v>
      </c>
      <c r="N1683" s="58">
        <f t="shared" si="235"/>
        <v>1345.5</v>
      </c>
      <c r="O1683" s="58"/>
    </row>
    <row r="1684" spans="1:15" x14ac:dyDescent="0.3">
      <c r="A1684" s="60">
        <v>44052</v>
      </c>
      <c r="B1684" s="15">
        <f t="shared" si="236"/>
        <v>2020</v>
      </c>
      <c r="C1684" s="15">
        <f t="shared" si="237"/>
        <v>8</v>
      </c>
      <c r="D1684" s="15">
        <f t="shared" si="238"/>
        <v>1</v>
      </c>
      <c r="E1684" s="15">
        <f t="shared" si="239"/>
        <v>0</v>
      </c>
      <c r="F1684" s="15">
        <v>2552</v>
      </c>
      <c r="G1684" s="15">
        <v>0</v>
      </c>
      <c r="H1684" s="62">
        <f t="shared" si="240"/>
        <v>214.38414230005444</v>
      </c>
      <c r="I1684" s="62">
        <f t="shared" si="242"/>
        <v>139</v>
      </c>
      <c r="J1684" s="15">
        <f t="shared" si="234"/>
        <v>0</v>
      </c>
      <c r="K1684" s="15">
        <f t="shared" si="241"/>
        <v>0</v>
      </c>
      <c r="L1684" s="58">
        <f>'Luxjacky Assumptions Monthly'!$M$8*'Luxjacky Original'!G1684</f>
        <v>0</v>
      </c>
      <c r="M1684" s="58">
        <f>'Luxjacky Assumptions Monthly'!$M$6*'Luxjacky Assumptions Monthly'!$M$8*'Luxjacky Original'!F1684</f>
        <v>1276</v>
      </c>
      <c r="N1684" s="58">
        <f t="shared" si="235"/>
        <v>1276</v>
      </c>
      <c r="O1684" s="58"/>
    </row>
    <row r="1685" spans="1:15" x14ac:dyDescent="0.3">
      <c r="A1685" s="60">
        <v>44053</v>
      </c>
      <c r="B1685" s="15">
        <f t="shared" si="236"/>
        <v>2020</v>
      </c>
      <c r="C1685" s="15">
        <f t="shared" si="237"/>
        <v>8</v>
      </c>
      <c r="D1685" s="15">
        <f t="shared" si="238"/>
        <v>2</v>
      </c>
      <c r="E1685" s="15">
        <f t="shared" si="239"/>
        <v>0</v>
      </c>
      <c r="F1685" s="15">
        <v>2328</v>
      </c>
      <c r="G1685" s="15">
        <v>0</v>
      </c>
      <c r="H1685" s="62">
        <f t="shared" si="240"/>
        <v>219.00182454183079</v>
      </c>
      <c r="I1685" s="62">
        <f t="shared" si="242"/>
        <v>224</v>
      </c>
      <c r="J1685" s="15">
        <f t="shared" si="234"/>
        <v>0</v>
      </c>
      <c r="K1685" s="15">
        <f t="shared" si="241"/>
        <v>0</v>
      </c>
      <c r="L1685" s="58">
        <f>'Luxjacky Assumptions Monthly'!$M$8*'Luxjacky Original'!G1685</f>
        <v>0</v>
      </c>
      <c r="M1685" s="58">
        <f>'Luxjacky Assumptions Monthly'!$M$6*'Luxjacky Assumptions Monthly'!$M$8*'Luxjacky Original'!F1685</f>
        <v>1164</v>
      </c>
      <c r="N1685" s="58">
        <f t="shared" si="235"/>
        <v>1164</v>
      </c>
      <c r="O1685" s="58"/>
    </row>
    <row r="1686" spans="1:15" x14ac:dyDescent="0.3">
      <c r="A1686" s="60">
        <v>44054</v>
      </c>
      <c r="B1686" s="15">
        <f t="shared" si="236"/>
        <v>2020</v>
      </c>
      <c r="C1686" s="15">
        <f t="shared" si="237"/>
        <v>8</v>
      </c>
      <c r="D1686" s="15">
        <f t="shared" si="238"/>
        <v>3</v>
      </c>
      <c r="E1686" s="15">
        <f t="shared" si="239"/>
        <v>0</v>
      </c>
      <c r="F1686" s="15">
        <v>2107</v>
      </c>
      <c r="G1686" s="15">
        <v>0</v>
      </c>
      <c r="H1686" s="62">
        <f t="shared" si="240"/>
        <v>216.39121682709225</v>
      </c>
      <c r="I1686" s="62">
        <f t="shared" si="242"/>
        <v>221</v>
      </c>
      <c r="J1686" s="15">
        <f t="shared" si="234"/>
        <v>0</v>
      </c>
      <c r="K1686" s="15">
        <f t="shared" si="241"/>
        <v>0</v>
      </c>
      <c r="L1686" s="58">
        <f>'Luxjacky Assumptions Monthly'!$M$8*'Luxjacky Original'!G1686</f>
        <v>0</v>
      </c>
      <c r="M1686" s="58">
        <f>'Luxjacky Assumptions Monthly'!$M$6*'Luxjacky Assumptions Monthly'!$M$8*'Luxjacky Original'!F1686</f>
        <v>1053.5</v>
      </c>
      <c r="N1686" s="58">
        <f t="shared" si="235"/>
        <v>1053.5</v>
      </c>
      <c r="O1686" s="58"/>
    </row>
    <row r="1687" spans="1:15" x14ac:dyDescent="0.3">
      <c r="A1687" s="60">
        <v>44055</v>
      </c>
      <c r="B1687" s="15">
        <f t="shared" si="236"/>
        <v>2020</v>
      </c>
      <c r="C1687" s="15">
        <f t="shared" si="237"/>
        <v>8</v>
      </c>
      <c r="D1687" s="15">
        <f t="shared" si="238"/>
        <v>4</v>
      </c>
      <c r="E1687" s="15">
        <f t="shared" si="239"/>
        <v>0</v>
      </c>
      <c r="F1687" s="15">
        <v>7857</v>
      </c>
      <c r="G1687" s="15">
        <v>5965</v>
      </c>
      <c r="H1687" s="62">
        <f t="shared" si="240"/>
        <v>205.76264741446056</v>
      </c>
      <c r="I1687" s="62">
        <f t="shared" si="242"/>
        <v>215</v>
      </c>
      <c r="J1687" s="15">
        <f t="shared" si="234"/>
        <v>1</v>
      </c>
      <c r="K1687" s="15">
        <f t="shared" si="241"/>
        <v>4000</v>
      </c>
      <c r="L1687" s="58">
        <f>'Luxjacky Assumptions Monthly'!$M$8*'Luxjacky Original'!G1687</f>
        <v>59650</v>
      </c>
      <c r="M1687" s="58">
        <f>'Luxjacky Assumptions Monthly'!$M$6*'Luxjacky Assumptions Monthly'!$M$8*'Luxjacky Original'!F1687</f>
        <v>3928.5</v>
      </c>
      <c r="N1687" s="58">
        <f t="shared" si="235"/>
        <v>67578.5</v>
      </c>
      <c r="O1687" s="58"/>
    </row>
    <row r="1688" spans="1:15" x14ac:dyDescent="0.3">
      <c r="A1688" s="60">
        <v>44056</v>
      </c>
      <c r="B1688" s="15">
        <f t="shared" si="236"/>
        <v>2020</v>
      </c>
      <c r="C1688" s="15">
        <f t="shared" si="237"/>
        <v>8</v>
      </c>
      <c r="D1688" s="15">
        <f t="shared" si="238"/>
        <v>5</v>
      </c>
      <c r="E1688" s="15">
        <f t="shared" si="239"/>
        <v>0</v>
      </c>
      <c r="F1688" s="15">
        <v>7650</v>
      </c>
      <c r="G1688" s="15">
        <v>0</v>
      </c>
      <c r="H1688" s="62">
        <f t="shared" si="240"/>
        <v>186.51147091880324</v>
      </c>
      <c r="I1688" s="62">
        <f t="shared" si="242"/>
        <v>207</v>
      </c>
      <c r="J1688" s="15">
        <f t="shared" si="234"/>
        <v>0</v>
      </c>
      <c r="K1688" s="15">
        <f t="shared" si="241"/>
        <v>0</v>
      </c>
      <c r="L1688" s="58">
        <f>'Luxjacky Assumptions Monthly'!$M$8*'Luxjacky Original'!G1688</f>
        <v>0</v>
      </c>
      <c r="M1688" s="58">
        <f>'Luxjacky Assumptions Monthly'!$M$6*'Luxjacky Assumptions Monthly'!$M$8*'Luxjacky Original'!F1688</f>
        <v>3825</v>
      </c>
      <c r="N1688" s="58">
        <f t="shared" si="235"/>
        <v>3825</v>
      </c>
      <c r="O1688" s="58"/>
    </row>
    <row r="1689" spans="1:15" x14ac:dyDescent="0.3">
      <c r="A1689" s="60">
        <v>44057</v>
      </c>
      <c r="B1689" s="15">
        <f t="shared" si="236"/>
        <v>2020</v>
      </c>
      <c r="C1689" s="15">
        <f t="shared" si="237"/>
        <v>8</v>
      </c>
      <c r="D1689" s="15">
        <f t="shared" si="238"/>
        <v>6</v>
      </c>
      <c r="E1689" s="15">
        <f t="shared" si="239"/>
        <v>1</v>
      </c>
      <c r="F1689" s="15">
        <v>7467</v>
      </c>
      <c r="G1689" s="15">
        <v>0</v>
      </c>
      <c r="H1689" s="62">
        <f t="shared" si="240"/>
        <v>168.13973490472924</v>
      </c>
      <c r="I1689" s="62">
        <f t="shared" si="242"/>
        <v>183</v>
      </c>
      <c r="J1689" s="15">
        <f t="shared" si="234"/>
        <v>0</v>
      </c>
      <c r="K1689" s="15">
        <f t="shared" si="241"/>
        <v>0</v>
      </c>
      <c r="L1689" s="58">
        <f>'Luxjacky Assumptions Monthly'!$M$8*'Luxjacky Original'!G1689</f>
        <v>0</v>
      </c>
      <c r="M1689" s="58">
        <f>'Luxjacky Assumptions Monthly'!$M$6*'Luxjacky Assumptions Monthly'!$M$8*'Luxjacky Original'!F1689</f>
        <v>3733.5</v>
      </c>
      <c r="N1689" s="58">
        <f t="shared" si="235"/>
        <v>3733.5</v>
      </c>
      <c r="O1689" s="58"/>
    </row>
    <row r="1690" spans="1:15" x14ac:dyDescent="0.3">
      <c r="A1690" s="60">
        <v>44058</v>
      </c>
      <c r="B1690" s="15">
        <f t="shared" si="236"/>
        <v>2020</v>
      </c>
      <c r="C1690" s="15">
        <f t="shared" si="237"/>
        <v>8</v>
      </c>
      <c r="D1690" s="15">
        <f t="shared" si="238"/>
        <v>7</v>
      </c>
      <c r="E1690" s="15">
        <f t="shared" si="239"/>
        <v>1</v>
      </c>
      <c r="F1690" s="15">
        <v>7309</v>
      </c>
      <c r="G1690" s="15">
        <v>0</v>
      </c>
      <c r="H1690" s="62">
        <f t="shared" si="240"/>
        <v>130.22025649472886</v>
      </c>
      <c r="I1690" s="62">
        <f t="shared" si="242"/>
        <v>158</v>
      </c>
      <c r="J1690" s="15">
        <f t="shared" si="234"/>
        <v>0</v>
      </c>
      <c r="K1690" s="15">
        <f t="shared" si="241"/>
        <v>0</v>
      </c>
      <c r="L1690" s="58">
        <f>'Luxjacky Assumptions Monthly'!$M$8*'Luxjacky Original'!G1690</f>
        <v>0</v>
      </c>
      <c r="M1690" s="58">
        <f>'Luxjacky Assumptions Monthly'!$M$6*'Luxjacky Assumptions Monthly'!$M$8*'Luxjacky Original'!F1690</f>
        <v>3654.5</v>
      </c>
      <c r="N1690" s="58">
        <f t="shared" si="235"/>
        <v>3654.5</v>
      </c>
      <c r="O1690" s="58"/>
    </row>
    <row r="1691" spans="1:15" x14ac:dyDescent="0.3">
      <c r="A1691" s="60">
        <v>44059</v>
      </c>
      <c r="B1691" s="15">
        <f t="shared" si="236"/>
        <v>2020</v>
      </c>
      <c r="C1691" s="15">
        <f t="shared" si="237"/>
        <v>8</v>
      </c>
      <c r="D1691" s="15">
        <f t="shared" si="238"/>
        <v>1</v>
      </c>
      <c r="E1691" s="15">
        <f t="shared" si="239"/>
        <v>0</v>
      </c>
      <c r="F1691" s="15">
        <v>7171</v>
      </c>
      <c r="G1691" s="15">
        <v>0</v>
      </c>
      <c r="H1691" s="62">
        <f t="shared" si="240"/>
        <v>214.38414230005444</v>
      </c>
      <c r="I1691" s="62">
        <f t="shared" si="242"/>
        <v>138</v>
      </c>
      <c r="J1691" s="15">
        <f t="shared" si="234"/>
        <v>0</v>
      </c>
      <c r="K1691" s="15">
        <f t="shared" si="241"/>
        <v>0</v>
      </c>
      <c r="L1691" s="58">
        <f>'Luxjacky Assumptions Monthly'!$M$8*'Luxjacky Original'!G1691</f>
        <v>0</v>
      </c>
      <c r="M1691" s="58">
        <f>'Luxjacky Assumptions Monthly'!$M$6*'Luxjacky Assumptions Monthly'!$M$8*'Luxjacky Original'!F1691</f>
        <v>3585.5</v>
      </c>
      <c r="N1691" s="58">
        <f t="shared" si="235"/>
        <v>3585.5</v>
      </c>
      <c r="O1691" s="58"/>
    </row>
    <row r="1692" spans="1:15" x14ac:dyDescent="0.3">
      <c r="A1692" s="60">
        <v>44060</v>
      </c>
      <c r="B1692" s="15">
        <f t="shared" si="236"/>
        <v>2020</v>
      </c>
      <c r="C1692" s="15">
        <f t="shared" si="237"/>
        <v>8</v>
      </c>
      <c r="D1692" s="15">
        <f t="shared" si="238"/>
        <v>2</v>
      </c>
      <c r="E1692" s="15">
        <f t="shared" si="239"/>
        <v>0</v>
      </c>
      <c r="F1692" s="15">
        <v>6959</v>
      </c>
      <c r="G1692" s="15">
        <v>0</v>
      </c>
      <c r="H1692" s="62">
        <f t="shared" si="240"/>
        <v>219.00182454183079</v>
      </c>
      <c r="I1692" s="62">
        <f t="shared" si="242"/>
        <v>212</v>
      </c>
      <c r="J1692" s="15">
        <f t="shared" si="234"/>
        <v>0</v>
      </c>
      <c r="K1692" s="15">
        <f t="shared" si="241"/>
        <v>0</v>
      </c>
      <c r="L1692" s="58">
        <f>'Luxjacky Assumptions Monthly'!$M$8*'Luxjacky Original'!G1692</f>
        <v>0</v>
      </c>
      <c r="M1692" s="58">
        <f>'Luxjacky Assumptions Monthly'!$M$6*'Luxjacky Assumptions Monthly'!$M$8*'Luxjacky Original'!F1692</f>
        <v>3479.5</v>
      </c>
      <c r="N1692" s="58">
        <f t="shared" si="235"/>
        <v>3479.5</v>
      </c>
      <c r="O1692" s="58"/>
    </row>
    <row r="1693" spans="1:15" x14ac:dyDescent="0.3">
      <c r="A1693" s="60">
        <v>44061</v>
      </c>
      <c r="B1693" s="15">
        <f t="shared" si="236"/>
        <v>2020</v>
      </c>
      <c r="C1693" s="15">
        <f t="shared" si="237"/>
        <v>8</v>
      </c>
      <c r="D1693" s="15">
        <f t="shared" si="238"/>
        <v>3</v>
      </c>
      <c r="E1693" s="15">
        <f t="shared" si="239"/>
        <v>0</v>
      </c>
      <c r="F1693" s="15">
        <v>6744</v>
      </c>
      <c r="G1693" s="15">
        <v>0</v>
      </c>
      <c r="H1693" s="62">
        <f t="shared" si="240"/>
        <v>216.39121682709225</v>
      </c>
      <c r="I1693" s="62">
        <f t="shared" si="242"/>
        <v>215</v>
      </c>
      <c r="J1693" s="15">
        <f t="shared" ref="J1693:J1756" si="243">IF(G1693&gt;0,1,0)</f>
        <v>0</v>
      </c>
      <c r="K1693" s="15">
        <f t="shared" si="241"/>
        <v>0</v>
      </c>
      <c r="L1693" s="58">
        <f>'Luxjacky Assumptions Monthly'!$M$8*'Luxjacky Original'!G1693</f>
        <v>0</v>
      </c>
      <c r="M1693" s="58">
        <f>'Luxjacky Assumptions Monthly'!$M$6*'Luxjacky Assumptions Monthly'!$M$8*'Luxjacky Original'!F1693</f>
        <v>3372</v>
      </c>
      <c r="N1693" s="58">
        <f t="shared" ref="N1693:N1756" si="244">SUM(K1693:M1693)</f>
        <v>3372</v>
      </c>
      <c r="O1693" s="58"/>
    </row>
    <row r="1694" spans="1:15" x14ac:dyDescent="0.3">
      <c r="A1694" s="60">
        <v>44062</v>
      </c>
      <c r="B1694" s="15">
        <f t="shared" si="236"/>
        <v>2020</v>
      </c>
      <c r="C1694" s="15">
        <f t="shared" si="237"/>
        <v>8</v>
      </c>
      <c r="D1694" s="15">
        <f t="shared" si="238"/>
        <v>4</v>
      </c>
      <c r="E1694" s="15">
        <f t="shared" si="239"/>
        <v>0</v>
      </c>
      <c r="F1694" s="15">
        <v>6524</v>
      </c>
      <c r="G1694" s="15">
        <v>0</v>
      </c>
      <c r="H1694" s="62">
        <f t="shared" si="240"/>
        <v>205.76264741446056</v>
      </c>
      <c r="I1694" s="62">
        <f t="shared" si="242"/>
        <v>220</v>
      </c>
      <c r="J1694" s="15">
        <f t="shared" si="243"/>
        <v>0</v>
      </c>
      <c r="K1694" s="15">
        <f t="shared" si="241"/>
        <v>0</v>
      </c>
      <c r="L1694" s="58">
        <f>'Luxjacky Assumptions Monthly'!$M$8*'Luxjacky Original'!G1694</f>
        <v>0</v>
      </c>
      <c r="M1694" s="58">
        <f>'Luxjacky Assumptions Monthly'!$M$6*'Luxjacky Assumptions Monthly'!$M$8*'Luxjacky Original'!F1694</f>
        <v>3262</v>
      </c>
      <c r="N1694" s="58">
        <f t="shared" si="244"/>
        <v>3262</v>
      </c>
      <c r="O1694" s="58"/>
    </row>
    <row r="1695" spans="1:15" x14ac:dyDescent="0.3">
      <c r="A1695" s="60">
        <v>44063</v>
      </c>
      <c r="B1695" s="15">
        <f t="shared" si="236"/>
        <v>2020</v>
      </c>
      <c r="C1695" s="15">
        <f t="shared" si="237"/>
        <v>8</v>
      </c>
      <c r="D1695" s="15">
        <f t="shared" si="238"/>
        <v>5</v>
      </c>
      <c r="E1695" s="15">
        <f t="shared" si="239"/>
        <v>0</v>
      </c>
      <c r="F1695" s="15">
        <v>6318</v>
      </c>
      <c r="G1695" s="15">
        <v>0</v>
      </c>
      <c r="H1695" s="62">
        <f t="shared" si="240"/>
        <v>186.51147091880324</v>
      </c>
      <c r="I1695" s="62">
        <f t="shared" si="242"/>
        <v>206</v>
      </c>
      <c r="J1695" s="15">
        <f t="shared" si="243"/>
        <v>0</v>
      </c>
      <c r="K1695" s="15">
        <f t="shared" si="241"/>
        <v>0</v>
      </c>
      <c r="L1695" s="58">
        <f>'Luxjacky Assumptions Monthly'!$M$8*'Luxjacky Original'!G1695</f>
        <v>0</v>
      </c>
      <c r="M1695" s="58">
        <f>'Luxjacky Assumptions Monthly'!$M$6*'Luxjacky Assumptions Monthly'!$M$8*'Luxjacky Original'!F1695</f>
        <v>3159</v>
      </c>
      <c r="N1695" s="58">
        <f t="shared" si="244"/>
        <v>3159</v>
      </c>
      <c r="O1695" s="58"/>
    </row>
    <row r="1696" spans="1:15" x14ac:dyDescent="0.3">
      <c r="A1696" s="60">
        <v>44064</v>
      </c>
      <c r="B1696" s="15">
        <f t="shared" si="236"/>
        <v>2020</v>
      </c>
      <c r="C1696" s="15">
        <f t="shared" si="237"/>
        <v>8</v>
      </c>
      <c r="D1696" s="15">
        <f t="shared" si="238"/>
        <v>6</v>
      </c>
      <c r="E1696" s="15">
        <f t="shared" si="239"/>
        <v>1</v>
      </c>
      <c r="F1696" s="15">
        <v>6126</v>
      </c>
      <c r="G1696" s="15">
        <v>0</v>
      </c>
      <c r="H1696" s="62">
        <f t="shared" si="240"/>
        <v>168.13973490472924</v>
      </c>
      <c r="I1696" s="62">
        <f t="shared" si="242"/>
        <v>192</v>
      </c>
      <c r="J1696" s="15">
        <f t="shared" si="243"/>
        <v>0</v>
      </c>
      <c r="K1696" s="15">
        <f t="shared" si="241"/>
        <v>0</v>
      </c>
      <c r="L1696" s="58">
        <f>'Luxjacky Assumptions Monthly'!$M$8*'Luxjacky Original'!G1696</f>
        <v>0</v>
      </c>
      <c r="M1696" s="58">
        <f>'Luxjacky Assumptions Monthly'!$M$6*'Luxjacky Assumptions Monthly'!$M$8*'Luxjacky Original'!F1696</f>
        <v>3063</v>
      </c>
      <c r="N1696" s="58">
        <f t="shared" si="244"/>
        <v>3063</v>
      </c>
      <c r="O1696" s="58"/>
    </row>
    <row r="1697" spans="1:15" x14ac:dyDescent="0.3">
      <c r="A1697" s="60">
        <v>44065</v>
      </c>
      <c r="B1697" s="15">
        <f t="shared" si="236"/>
        <v>2020</v>
      </c>
      <c r="C1697" s="15">
        <f t="shared" si="237"/>
        <v>8</v>
      </c>
      <c r="D1697" s="15">
        <f t="shared" si="238"/>
        <v>7</v>
      </c>
      <c r="E1697" s="15">
        <f t="shared" si="239"/>
        <v>1</v>
      </c>
      <c r="F1697" s="15">
        <v>5950</v>
      </c>
      <c r="G1697" s="15">
        <v>0</v>
      </c>
      <c r="H1697" s="62">
        <f t="shared" si="240"/>
        <v>130.22025649472886</v>
      </c>
      <c r="I1697" s="62">
        <f t="shared" si="242"/>
        <v>176</v>
      </c>
      <c r="J1697" s="15">
        <f t="shared" si="243"/>
        <v>0</v>
      </c>
      <c r="K1697" s="15">
        <f t="shared" si="241"/>
        <v>0</v>
      </c>
      <c r="L1697" s="58">
        <f>'Luxjacky Assumptions Monthly'!$M$8*'Luxjacky Original'!G1697</f>
        <v>0</v>
      </c>
      <c r="M1697" s="58">
        <f>'Luxjacky Assumptions Monthly'!$M$6*'Luxjacky Assumptions Monthly'!$M$8*'Luxjacky Original'!F1697</f>
        <v>2975</v>
      </c>
      <c r="N1697" s="58">
        <f t="shared" si="244"/>
        <v>2975</v>
      </c>
      <c r="O1697" s="58"/>
    </row>
    <row r="1698" spans="1:15" x14ac:dyDescent="0.3">
      <c r="A1698" s="60">
        <v>44066</v>
      </c>
      <c r="B1698" s="15">
        <f t="shared" si="236"/>
        <v>2020</v>
      </c>
      <c r="C1698" s="15">
        <f t="shared" si="237"/>
        <v>8</v>
      </c>
      <c r="D1698" s="15">
        <f t="shared" si="238"/>
        <v>1</v>
      </c>
      <c r="E1698" s="15">
        <f t="shared" si="239"/>
        <v>0</v>
      </c>
      <c r="F1698" s="15">
        <v>5815</v>
      </c>
      <c r="G1698" s="15">
        <v>0</v>
      </c>
      <c r="H1698" s="62">
        <f t="shared" si="240"/>
        <v>214.38414230005444</v>
      </c>
      <c r="I1698" s="62">
        <f t="shared" si="242"/>
        <v>135</v>
      </c>
      <c r="J1698" s="15">
        <f t="shared" si="243"/>
        <v>0</v>
      </c>
      <c r="K1698" s="15">
        <f t="shared" si="241"/>
        <v>0</v>
      </c>
      <c r="L1698" s="58">
        <f>'Luxjacky Assumptions Monthly'!$M$8*'Luxjacky Original'!G1698</f>
        <v>0</v>
      </c>
      <c r="M1698" s="58">
        <f>'Luxjacky Assumptions Monthly'!$M$6*'Luxjacky Assumptions Monthly'!$M$8*'Luxjacky Original'!F1698</f>
        <v>2907.5</v>
      </c>
      <c r="N1698" s="58">
        <f t="shared" si="244"/>
        <v>2907.5</v>
      </c>
      <c r="O1698" s="58"/>
    </row>
    <row r="1699" spans="1:15" x14ac:dyDescent="0.3">
      <c r="A1699" s="60">
        <v>44067</v>
      </c>
      <c r="B1699" s="15">
        <f t="shared" si="236"/>
        <v>2020</v>
      </c>
      <c r="C1699" s="15">
        <f t="shared" si="237"/>
        <v>8</v>
      </c>
      <c r="D1699" s="15">
        <f t="shared" si="238"/>
        <v>2</v>
      </c>
      <c r="E1699" s="15">
        <f t="shared" si="239"/>
        <v>0</v>
      </c>
      <c r="F1699" s="15">
        <v>5603</v>
      </c>
      <c r="G1699" s="15">
        <v>0</v>
      </c>
      <c r="H1699" s="62">
        <f t="shared" si="240"/>
        <v>219.00182454183079</v>
      </c>
      <c r="I1699" s="62">
        <f t="shared" si="242"/>
        <v>212</v>
      </c>
      <c r="J1699" s="15">
        <f t="shared" si="243"/>
        <v>0</v>
      </c>
      <c r="K1699" s="15">
        <f t="shared" si="241"/>
        <v>0</v>
      </c>
      <c r="L1699" s="58">
        <f>'Luxjacky Assumptions Monthly'!$M$8*'Luxjacky Original'!G1699</f>
        <v>0</v>
      </c>
      <c r="M1699" s="58">
        <f>'Luxjacky Assumptions Monthly'!$M$6*'Luxjacky Assumptions Monthly'!$M$8*'Luxjacky Original'!F1699</f>
        <v>2801.5</v>
      </c>
      <c r="N1699" s="58">
        <f t="shared" si="244"/>
        <v>2801.5</v>
      </c>
      <c r="O1699" s="58"/>
    </row>
    <row r="1700" spans="1:15" x14ac:dyDescent="0.3">
      <c r="A1700" s="60">
        <v>44068</v>
      </c>
      <c r="B1700" s="15">
        <f t="shared" si="236"/>
        <v>2020</v>
      </c>
      <c r="C1700" s="15">
        <f t="shared" si="237"/>
        <v>8</v>
      </c>
      <c r="D1700" s="15">
        <f t="shared" si="238"/>
        <v>3</v>
      </c>
      <c r="E1700" s="15">
        <f t="shared" si="239"/>
        <v>0</v>
      </c>
      <c r="F1700" s="15">
        <v>5393</v>
      </c>
      <c r="G1700" s="15">
        <v>0</v>
      </c>
      <c r="H1700" s="62">
        <f t="shared" si="240"/>
        <v>216.39121682709225</v>
      </c>
      <c r="I1700" s="62">
        <f t="shared" si="242"/>
        <v>210</v>
      </c>
      <c r="J1700" s="15">
        <f t="shared" si="243"/>
        <v>0</v>
      </c>
      <c r="K1700" s="15">
        <f t="shared" si="241"/>
        <v>0</v>
      </c>
      <c r="L1700" s="58">
        <f>'Luxjacky Assumptions Monthly'!$M$8*'Luxjacky Original'!G1700</f>
        <v>0</v>
      </c>
      <c r="M1700" s="58">
        <f>'Luxjacky Assumptions Monthly'!$M$6*'Luxjacky Assumptions Monthly'!$M$8*'Luxjacky Original'!F1700</f>
        <v>2696.5</v>
      </c>
      <c r="N1700" s="58">
        <f t="shared" si="244"/>
        <v>2696.5</v>
      </c>
      <c r="O1700" s="58"/>
    </row>
    <row r="1701" spans="1:15" x14ac:dyDescent="0.3">
      <c r="A1701" s="60">
        <v>44069</v>
      </c>
      <c r="B1701" s="15">
        <f t="shared" si="236"/>
        <v>2020</v>
      </c>
      <c r="C1701" s="15">
        <f t="shared" si="237"/>
        <v>8</v>
      </c>
      <c r="D1701" s="15">
        <f t="shared" si="238"/>
        <v>4</v>
      </c>
      <c r="E1701" s="15">
        <f t="shared" si="239"/>
        <v>0</v>
      </c>
      <c r="F1701" s="15">
        <v>5184</v>
      </c>
      <c r="G1701" s="15">
        <v>0</v>
      </c>
      <c r="H1701" s="62">
        <f t="shared" si="240"/>
        <v>205.76264741446056</v>
      </c>
      <c r="I1701" s="62">
        <f t="shared" si="242"/>
        <v>209</v>
      </c>
      <c r="J1701" s="15">
        <f t="shared" si="243"/>
        <v>0</v>
      </c>
      <c r="K1701" s="15">
        <f t="shared" si="241"/>
        <v>0</v>
      </c>
      <c r="L1701" s="58">
        <f>'Luxjacky Assumptions Monthly'!$M$8*'Luxjacky Original'!G1701</f>
        <v>0</v>
      </c>
      <c r="M1701" s="58">
        <f>'Luxjacky Assumptions Monthly'!$M$6*'Luxjacky Assumptions Monthly'!$M$8*'Luxjacky Original'!F1701</f>
        <v>2592</v>
      </c>
      <c r="N1701" s="58">
        <f t="shared" si="244"/>
        <v>2592</v>
      </c>
      <c r="O1701" s="58"/>
    </row>
    <row r="1702" spans="1:15" x14ac:dyDescent="0.3">
      <c r="A1702" s="60">
        <v>44070</v>
      </c>
      <c r="B1702" s="15">
        <f t="shared" si="236"/>
        <v>2020</v>
      </c>
      <c r="C1702" s="15">
        <f t="shared" si="237"/>
        <v>8</v>
      </c>
      <c r="D1702" s="15">
        <f t="shared" si="238"/>
        <v>5</v>
      </c>
      <c r="E1702" s="15">
        <f t="shared" si="239"/>
        <v>0</v>
      </c>
      <c r="F1702" s="15">
        <v>4983</v>
      </c>
      <c r="G1702" s="15">
        <v>0</v>
      </c>
      <c r="H1702" s="62">
        <f t="shared" si="240"/>
        <v>186.51147091880324</v>
      </c>
      <c r="I1702" s="62">
        <f t="shared" si="242"/>
        <v>201</v>
      </c>
      <c r="J1702" s="15">
        <f t="shared" si="243"/>
        <v>0</v>
      </c>
      <c r="K1702" s="15">
        <f t="shared" si="241"/>
        <v>0</v>
      </c>
      <c r="L1702" s="58">
        <f>'Luxjacky Assumptions Monthly'!$M$8*'Luxjacky Original'!G1702</f>
        <v>0</v>
      </c>
      <c r="M1702" s="58">
        <f>'Luxjacky Assumptions Monthly'!$M$6*'Luxjacky Assumptions Monthly'!$M$8*'Luxjacky Original'!F1702</f>
        <v>2491.5</v>
      </c>
      <c r="N1702" s="58">
        <f t="shared" si="244"/>
        <v>2491.5</v>
      </c>
      <c r="O1702" s="58"/>
    </row>
    <row r="1703" spans="1:15" x14ac:dyDescent="0.3">
      <c r="A1703" s="60">
        <v>44071</v>
      </c>
      <c r="B1703" s="15">
        <f t="shared" si="236"/>
        <v>2020</v>
      </c>
      <c r="C1703" s="15">
        <f t="shared" si="237"/>
        <v>8</v>
      </c>
      <c r="D1703" s="15">
        <f t="shared" si="238"/>
        <v>6</v>
      </c>
      <c r="E1703" s="15">
        <f t="shared" si="239"/>
        <v>1</v>
      </c>
      <c r="F1703" s="15">
        <v>4796</v>
      </c>
      <c r="G1703" s="15">
        <v>0</v>
      </c>
      <c r="H1703" s="62">
        <f t="shared" si="240"/>
        <v>168.13973490472924</v>
      </c>
      <c r="I1703" s="62">
        <f t="shared" si="242"/>
        <v>187</v>
      </c>
      <c r="J1703" s="15">
        <f t="shared" si="243"/>
        <v>0</v>
      </c>
      <c r="K1703" s="15">
        <f t="shared" si="241"/>
        <v>0</v>
      </c>
      <c r="L1703" s="58">
        <f>'Luxjacky Assumptions Monthly'!$M$8*'Luxjacky Original'!G1703</f>
        <v>0</v>
      </c>
      <c r="M1703" s="58">
        <f>'Luxjacky Assumptions Monthly'!$M$6*'Luxjacky Assumptions Monthly'!$M$8*'Luxjacky Original'!F1703</f>
        <v>2398</v>
      </c>
      <c r="N1703" s="58">
        <f t="shared" si="244"/>
        <v>2398</v>
      </c>
      <c r="O1703" s="58"/>
    </row>
    <row r="1704" spans="1:15" x14ac:dyDescent="0.3">
      <c r="A1704" s="60">
        <v>44072</v>
      </c>
      <c r="B1704" s="15">
        <f t="shared" si="236"/>
        <v>2020</v>
      </c>
      <c r="C1704" s="15">
        <f t="shared" si="237"/>
        <v>8</v>
      </c>
      <c r="D1704" s="15">
        <f t="shared" si="238"/>
        <v>7</v>
      </c>
      <c r="E1704" s="15">
        <f t="shared" si="239"/>
        <v>1</v>
      </c>
      <c r="F1704" s="15">
        <v>4628</v>
      </c>
      <c r="G1704" s="15">
        <v>0</v>
      </c>
      <c r="H1704" s="62">
        <f t="shared" si="240"/>
        <v>130.22025649472886</v>
      </c>
      <c r="I1704" s="62">
        <f t="shared" si="242"/>
        <v>168</v>
      </c>
      <c r="J1704" s="15">
        <f t="shared" si="243"/>
        <v>0</v>
      </c>
      <c r="K1704" s="15">
        <f t="shared" si="241"/>
        <v>0</v>
      </c>
      <c r="L1704" s="58">
        <f>'Luxjacky Assumptions Monthly'!$M$8*'Luxjacky Original'!G1704</f>
        <v>0</v>
      </c>
      <c r="M1704" s="58">
        <f>'Luxjacky Assumptions Monthly'!$M$6*'Luxjacky Assumptions Monthly'!$M$8*'Luxjacky Original'!F1704</f>
        <v>2314</v>
      </c>
      <c r="N1704" s="58">
        <f t="shared" si="244"/>
        <v>2314</v>
      </c>
      <c r="O1704" s="58"/>
    </row>
    <row r="1705" spans="1:15" x14ac:dyDescent="0.3">
      <c r="A1705" s="60">
        <v>44073</v>
      </c>
      <c r="B1705" s="15">
        <f t="shared" si="236"/>
        <v>2020</v>
      </c>
      <c r="C1705" s="15">
        <f t="shared" si="237"/>
        <v>8</v>
      </c>
      <c r="D1705" s="15">
        <f t="shared" si="238"/>
        <v>1</v>
      </c>
      <c r="E1705" s="15">
        <f t="shared" si="239"/>
        <v>0</v>
      </c>
      <c r="F1705" s="15">
        <v>4494</v>
      </c>
      <c r="G1705" s="15">
        <v>0</v>
      </c>
      <c r="H1705" s="62">
        <f t="shared" si="240"/>
        <v>214.38414230005444</v>
      </c>
      <c r="I1705" s="62">
        <f t="shared" si="242"/>
        <v>134</v>
      </c>
      <c r="J1705" s="15">
        <f t="shared" si="243"/>
        <v>0</v>
      </c>
      <c r="K1705" s="15">
        <f t="shared" si="241"/>
        <v>0</v>
      </c>
      <c r="L1705" s="58">
        <f>'Luxjacky Assumptions Monthly'!$M$8*'Luxjacky Original'!G1705</f>
        <v>0</v>
      </c>
      <c r="M1705" s="58">
        <f>'Luxjacky Assumptions Monthly'!$M$6*'Luxjacky Assumptions Monthly'!$M$8*'Luxjacky Original'!F1705</f>
        <v>2247</v>
      </c>
      <c r="N1705" s="58">
        <f t="shared" si="244"/>
        <v>2247</v>
      </c>
      <c r="O1705" s="58"/>
    </row>
    <row r="1706" spans="1:15" x14ac:dyDescent="0.3">
      <c r="A1706" s="60">
        <v>44074</v>
      </c>
      <c r="B1706" s="15">
        <f t="shared" si="236"/>
        <v>2020</v>
      </c>
      <c r="C1706" s="15">
        <f t="shared" si="237"/>
        <v>8</v>
      </c>
      <c r="D1706" s="15">
        <f t="shared" si="238"/>
        <v>2</v>
      </c>
      <c r="E1706" s="15">
        <f t="shared" si="239"/>
        <v>0</v>
      </c>
      <c r="F1706" s="15">
        <v>4283</v>
      </c>
      <c r="G1706" s="15">
        <v>0</v>
      </c>
      <c r="H1706" s="62">
        <f t="shared" si="240"/>
        <v>219.00182454183079</v>
      </c>
      <c r="I1706" s="62">
        <f t="shared" si="242"/>
        <v>211</v>
      </c>
      <c r="J1706" s="15">
        <f t="shared" si="243"/>
        <v>0</v>
      </c>
      <c r="K1706" s="15">
        <f t="shared" si="241"/>
        <v>0</v>
      </c>
      <c r="L1706" s="58">
        <f>'Luxjacky Assumptions Monthly'!$M$8*'Luxjacky Original'!G1706</f>
        <v>0</v>
      </c>
      <c r="M1706" s="58">
        <f>'Luxjacky Assumptions Monthly'!$M$6*'Luxjacky Assumptions Monthly'!$M$8*'Luxjacky Original'!F1706</f>
        <v>2141.5</v>
      </c>
      <c r="N1706" s="58">
        <f t="shared" si="244"/>
        <v>2141.5</v>
      </c>
      <c r="O1706" s="58"/>
    </row>
    <row r="1707" spans="1:15" x14ac:dyDescent="0.3">
      <c r="A1707" s="60">
        <v>44075</v>
      </c>
      <c r="B1707" s="15">
        <f t="shared" si="236"/>
        <v>2020</v>
      </c>
      <c r="C1707" s="15">
        <f t="shared" si="237"/>
        <v>9</v>
      </c>
      <c r="D1707" s="15">
        <f t="shared" si="238"/>
        <v>3</v>
      </c>
      <c r="E1707" s="15">
        <f t="shared" si="239"/>
        <v>0</v>
      </c>
      <c r="F1707" s="15">
        <v>4058</v>
      </c>
      <c r="G1707" s="15">
        <v>0</v>
      </c>
      <c r="H1707" s="62">
        <f t="shared" si="240"/>
        <v>218.58783664057097</v>
      </c>
      <c r="I1707" s="62">
        <f t="shared" si="242"/>
        <v>225</v>
      </c>
      <c r="J1707" s="15">
        <f t="shared" si="243"/>
        <v>0</v>
      </c>
      <c r="K1707" s="15">
        <f t="shared" si="241"/>
        <v>0</v>
      </c>
      <c r="L1707" s="58">
        <f>'Luxjacky Assumptions Monthly'!$M$8*'Luxjacky Original'!G1707</f>
        <v>0</v>
      </c>
      <c r="M1707" s="58">
        <f>'Luxjacky Assumptions Monthly'!$M$6*'Luxjacky Assumptions Monthly'!$M$8*'Luxjacky Original'!F1707</f>
        <v>2029</v>
      </c>
      <c r="N1707" s="58">
        <f t="shared" si="244"/>
        <v>2029</v>
      </c>
      <c r="O1707" s="58"/>
    </row>
    <row r="1708" spans="1:15" x14ac:dyDescent="0.3">
      <c r="A1708" s="60">
        <v>44076</v>
      </c>
      <c r="B1708" s="15">
        <f t="shared" si="236"/>
        <v>2020</v>
      </c>
      <c r="C1708" s="15">
        <f t="shared" si="237"/>
        <v>9</v>
      </c>
      <c r="D1708" s="15">
        <f t="shared" si="238"/>
        <v>4</v>
      </c>
      <c r="E1708" s="15">
        <f t="shared" si="239"/>
        <v>0</v>
      </c>
      <c r="F1708" s="15">
        <v>3853</v>
      </c>
      <c r="G1708" s="15">
        <v>0</v>
      </c>
      <c r="H1708" s="62">
        <f t="shared" si="240"/>
        <v>207.95926722793931</v>
      </c>
      <c r="I1708" s="62">
        <f t="shared" si="242"/>
        <v>205</v>
      </c>
      <c r="J1708" s="15">
        <f t="shared" si="243"/>
        <v>0</v>
      </c>
      <c r="K1708" s="15">
        <f t="shared" si="241"/>
        <v>0</v>
      </c>
      <c r="L1708" s="58">
        <f>'Luxjacky Assumptions Monthly'!$M$8*'Luxjacky Original'!G1708</f>
        <v>0</v>
      </c>
      <c r="M1708" s="58">
        <f>'Luxjacky Assumptions Monthly'!$M$6*'Luxjacky Assumptions Monthly'!$M$8*'Luxjacky Original'!F1708</f>
        <v>1926.5</v>
      </c>
      <c r="N1708" s="58">
        <f t="shared" si="244"/>
        <v>1926.5</v>
      </c>
      <c r="O1708" s="58"/>
    </row>
    <row r="1709" spans="1:15" x14ac:dyDescent="0.3">
      <c r="A1709" s="60">
        <v>44077</v>
      </c>
      <c r="B1709" s="15">
        <f t="shared" si="236"/>
        <v>2020</v>
      </c>
      <c r="C1709" s="15">
        <f t="shared" si="237"/>
        <v>9</v>
      </c>
      <c r="D1709" s="15">
        <f t="shared" si="238"/>
        <v>5</v>
      </c>
      <c r="E1709" s="15">
        <f t="shared" si="239"/>
        <v>0</v>
      </c>
      <c r="F1709" s="15">
        <v>3647</v>
      </c>
      <c r="G1709" s="15">
        <v>0</v>
      </c>
      <c r="H1709" s="62">
        <f t="shared" si="240"/>
        <v>188.70809073228196</v>
      </c>
      <c r="I1709" s="62">
        <f t="shared" si="242"/>
        <v>206</v>
      </c>
      <c r="J1709" s="15">
        <f t="shared" si="243"/>
        <v>0</v>
      </c>
      <c r="K1709" s="15">
        <f t="shared" si="241"/>
        <v>0</v>
      </c>
      <c r="L1709" s="58">
        <f>'Luxjacky Assumptions Monthly'!$M$8*'Luxjacky Original'!G1709</f>
        <v>0</v>
      </c>
      <c r="M1709" s="58">
        <f>'Luxjacky Assumptions Monthly'!$M$6*'Luxjacky Assumptions Monthly'!$M$8*'Luxjacky Original'!F1709</f>
        <v>1823.5</v>
      </c>
      <c r="N1709" s="58">
        <f t="shared" si="244"/>
        <v>1823.5</v>
      </c>
      <c r="O1709" s="58"/>
    </row>
    <row r="1710" spans="1:15" x14ac:dyDescent="0.3">
      <c r="A1710" s="60">
        <v>44078</v>
      </c>
      <c r="B1710" s="15">
        <f t="shared" si="236"/>
        <v>2020</v>
      </c>
      <c r="C1710" s="15">
        <f t="shared" si="237"/>
        <v>9</v>
      </c>
      <c r="D1710" s="15">
        <f t="shared" si="238"/>
        <v>6</v>
      </c>
      <c r="E1710" s="15">
        <f t="shared" si="239"/>
        <v>1</v>
      </c>
      <c r="F1710" s="15">
        <v>3457</v>
      </c>
      <c r="G1710" s="15">
        <v>0</v>
      </c>
      <c r="H1710" s="62">
        <f t="shared" si="240"/>
        <v>170.33635471820799</v>
      </c>
      <c r="I1710" s="62">
        <f t="shared" si="242"/>
        <v>190</v>
      </c>
      <c r="J1710" s="15">
        <f t="shared" si="243"/>
        <v>0</v>
      </c>
      <c r="K1710" s="15">
        <f t="shared" si="241"/>
        <v>0</v>
      </c>
      <c r="L1710" s="58">
        <f>'Luxjacky Assumptions Monthly'!$M$8*'Luxjacky Original'!G1710</f>
        <v>0</v>
      </c>
      <c r="M1710" s="58">
        <f>'Luxjacky Assumptions Monthly'!$M$6*'Luxjacky Assumptions Monthly'!$M$8*'Luxjacky Original'!F1710</f>
        <v>1728.5</v>
      </c>
      <c r="N1710" s="58">
        <f t="shared" si="244"/>
        <v>1728.5</v>
      </c>
      <c r="O1710" s="58"/>
    </row>
    <row r="1711" spans="1:15" x14ac:dyDescent="0.3">
      <c r="A1711" s="60">
        <v>44079</v>
      </c>
      <c r="B1711" s="15">
        <f t="shared" si="236"/>
        <v>2020</v>
      </c>
      <c r="C1711" s="15">
        <f t="shared" si="237"/>
        <v>9</v>
      </c>
      <c r="D1711" s="15">
        <f t="shared" si="238"/>
        <v>7</v>
      </c>
      <c r="E1711" s="15">
        <f t="shared" si="239"/>
        <v>1</v>
      </c>
      <c r="F1711" s="15">
        <v>3288</v>
      </c>
      <c r="G1711" s="15">
        <v>0</v>
      </c>
      <c r="H1711" s="62">
        <f t="shared" si="240"/>
        <v>132.41687630820763</v>
      </c>
      <c r="I1711" s="62">
        <f t="shared" si="242"/>
        <v>169</v>
      </c>
      <c r="J1711" s="15">
        <f t="shared" si="243"/>
        <v>0</v>
      </c>
      <c r="K1711" s="15">
        <f t="shared" si="241"/>
        <v>0</v>
      </c>
      <c r="L1711" s="58">
        <f>'Luxjacky Assumptions Monthly'!$M$8*'Luxjacky Original'!G1711</f>
        <v>0</v>
      </c>
      <c r="M1711" s="58">
        <f>'Luxjacky Assumptions Monthly'!$M$6*'Luxjacky Assumptions Monthly'!$M$8*'Luxjacky Original'!F1711</f>
        <v>1644</v>
      </c>
      <c r="N1711" s="58">
        <f t="shared" si="244"/>
        <v>1644</v>
      </c>
      <c r="O1711" s="58"/>
    </row>
    <row r="1712" spans="1:15" x14ac:dyDescent="0.3">
      <c r="A1712" s="60">
        <v>44080</v>
      </c>
      <c r="B1712" s="15">
        <f t="shared" si="236"/>
        <v>2020</v>
      </c>
      <c r="C1712" s="15">
        <f t="shared" si="237"/>
        <v>9</v>
      </c>
      <c r="D1712" s="15">
        <f t="shared" si="238"/>
        <v>1</v>
      </c>
      <c r="E1712" s="15">
        <f t="shared" si="239"/>
        <v>0</v>
      </c>
      <c r="F1712" s="15">
        <v>3152</v>
      </c>
      <c r="G1712" s="15">
        <v>0</v>
      </c>
      <c r="H1712" s="62">
        <f t="shared" si="240"/>
        <v>216.58076211353318</v>
      </c>
      <c r="I1712" s="62">
        <f t="shared" si="242"/>
        <v>136</v>
      </c>
      <c r="J1712" s="15">
        <f t="shared" si="243"/>
        <v>0</v>
      </c>
      <c r="K1712" s="15">
        <f t="shared" si="241"/>
        <v>0</v>
      </c>
      <c r="L1712" s="58">
        <f>'Luxjacky Assumptions Monthly'!$M$8*'Luxjacky Original'!G1712</f>
        <v>0</v>
      </c>
      <c r="M1712" s="58">
        <f>'Luxjacky Assumptions Monthly'!$M$6*'Luxjacky Assumptions Monthly'!$M$8*'Luxjacky Original'!F1712</f>
        <v>1576</v>
      </c>
      <c r="N1712" s="58">
        <f t="shared" si="244"/>
        <v>1576</v>
      </c>
      <c r="O1712" s="58"/>
    </row>
    <row r="1713" spans="1:15" x14ac:dyDescent="0.3">
      <c r="A1713" s="60">
        <v>44081</v>
      </c>
      <c r="B1713" s="15">
        <f t="shared" si="236"/>
        <v>2020</v>
      </c>
      <c r="C1713" s="15">
        <f t="shared" si="237"/>
        <v>9</v>
      </c>
      <c r="D1713" s="15">
        <f t="shared" si="238"/>
        <v>2</v>
      </c>
      <c r="E1713" s="15">
        <f t="shared" si="239"/>
        <v>0</v>
      </c>
      <c r="F1713" s="15">
        <v>2931</v>
      </c>
      <c r="G1713" s="15">
        <v>0</v>
      </c>
      <c r="H1713" s="62">
        <f t="shared" si="240"/>
        <v>221.19844435530953</v>
      </c>
      <c r="I1713" s="62">
        <f t="shared" si="242"/>
        <v>221</v>
      </c>
      <c r="J1713" s="15">
        <f t="shared" si="243"/>
        <v>0</v>
      </c>
      <c r="K1713" s="15">
        <f t="shared" si="241"/>
        <v>0</v>
      </c>
      <c r="L1713" s="58">
        <f>'Luxjacky Assumptions Monthly'!$M$8*'Luxjacky Original'!G1713</f>
        <v>0</v>
      </c>
      <c r="M1713" s="58">
        <f>'Luxjacky Assumptions Monthly'!$M$6*'Luxjacky Assumptions Monthly'!$M$8*'Luxjacky Original'!F1713</f>
        <v>1465.5</v>
      </c>
      <c r="N1713" s="58">
        <f t="shared" si="244"/>
        <v>1465.5</v>
      </c>
      <c r="O1713" s="58"/>
    </row>
    <row r="1714" spans="1:15" x14ac:dyDescent="0.3">
      <c r="A1714" s="60">
        <v>44082</v>
      </c>
      <c r="B1714" s="15">
        <f t="shared" si="236"/>
        <v>2020</v>
      </c>
      <c r="C1714" s="15">
        <f t="shared" si="237"/>
        <v>9</v>
      </c>
      <c r="D1714" s="15">
        <f t="shared" si="238"/>
        <v>3</v>
      </c>
      <c r="E1714" s="15">
        <f t="shared" si="239"/>
        <v>0</v>
      </c>
      <c r="F1714" s="15">
        <v>2694</v>
      </c>
      <c r="G1714" s="15">
        <v>0</v>
      </c>
      <c r="H1714" s="62">
        <f t="shared" si="240"/>
        <v>218.58783664057097</v>
      </c>
      <c r="I1714" s="62">
        <f t="shared" si="242"/>
        <v>237</v>
      </c>
      <c r="J1714" s="15">
        <f t="shared" si="243"/>
        <v>0</v>
      </c>
      <c r="K1714" s="15">
        <f t="shared" si="241"/>
        <v>0</v>
      </c>
      <c r="L1714" s="58">
        <f>'Luxjacky Assumptions Monthly'!$M$8*'Luxjacky Original'!G1714</f>
        <v>0</v>
      </c>
      <c r="M1714" s="58">
        <f>'Luxjacky Assumptions Monthly'!$M$6*'Luxjacky Assumptions Monthly'!$M$8*'Luxjacky Original'!F1714</f>
        <v>1347</v>
      </c>
      <c r="N1714" s="58">
        <f t="shared" si="244"/>
        <v>1347</v>
      </c>
      <c r="O1714" s="58"/>
    </row>
    <row r="1715" spans="1:15" x14ac:dyDescent="0.3">
      <c r="A1715" s="60">
        <v>44083</v>
      </c>
      <c r="B1715" s="15">
        <f t="shared" si="236"/>
        <v>2020</v>
      </c>
      <c r="C1715" s="15">
        <f t="shared" si="237"/>
        <v>9</v>
      </c>
      <c r="D1715" s="15">
        <f t="shared" si="238"/>
        <v>4</v>
      </c>
      <c r="E1715" s="15">
        <f t="shared" si="239"/>
        <v>0</v>
      </c>
      <c r="F1715" s="15">
        <v>2465</v>
      </c>
      <c r="G1715" s="15">
        <v>0</v>
      </c>
      <c r="H1715" s="62">
        <f t="shared" si="240"/>
        <v>207.95926722793931</v>
      </c>
      <c r="I1715" s="62">
        <f t="shared" si="242"/>
        <v>229</v>
      </c>
      <c r="J1715" s="15">
        <f t="shared" si="243"/>
        <v>0</v>
      </c>
      <c r="K1715" s="15">
        <f t="shared" si="241"/>
        <v>0</v>
      </c>
      <c r="L1715" s="58">
        <f>'Luxjacky Assumptions Monthly'!$M$8*'Luxjacky Original'!G1715</f>
        <v>0</v>
      </c>
      <c r="M1715" s="58">
        <f>'Luxjacky Assumptions Monthly'!$M$6*'Luxjacky Assumptions Monthly'!$M$8*'Luxjacky Original'!F1715</f>
        <v>1232.5</v>
      </c>
      <c r="N1715" s="58">
        <f t="shared" si="244"/>
        <v>1232.5</v>
      </c>
      <c r="O1715" s="58"/>
    </row>
    <row r="1716" spans="1:15" x14ac:dyDescent="0.3">
      <c r="A1716" s="60">
        <v>44084</v>
      </c>
      <c r="B1716" s="15">
        <f t="shared" si="236"/>
        <v>2020</v>
      </c>
      <c r="C1716" s="15">
        <f t="shared" si="237"/>
        <v>9</v>
      </c>
      <c r="D1716" s="15">
        <f t="shared" si="238"/>
        <v>5</v>
      </c>
      <c r="E1716" s="15">
        <f t="shared" si="239"/>
        <v>0</v>
      </c>
      <c r="F1716" s="15">
        <v>2263</v>
      </c>
      <c r="G1716" s="15">
        <v>0</v>
      </c>
      <c r="H1716" s="62">
        <f t="shared" si="240"/>
        <v>188.70809073228196</v>
      </c>
      <c r="I1716" s="62">
        <f t="shared" si="242"/>
        <v>202</v>
      </c>
      <c r="J1716" s="15">
        <f t="shared" si="243"/>
        <v>0</v>
      </c>
      <c r="K1716" s="15">
        <f t="shared" si="241"/>
        <v>0</v>
      </c>
      <c r="L1716" s="58">
        <f>'Luxjacky Assumptions Monthly'!$M$8*'Luxjacky Original'!G1716</f>
        <v>0</v>
      </c>
      <c r="M1716" s="58">
        <f>'Luxjacky Assumptions Monthly'!$M$6*'Luxjacky Assumptions Monthly'!$M$8*'Luxjacky Original'!F1716</f>
        <v>1131.5</v>
      </c>
      <c r="N1716" s="58">
        <f t="shared" si="244"/>
        <v>1131.5</v>
      </c>
      <c r="O1716" s="58"/>
    </row>
    <row r="1717" spans="1:15" x14ac:dyDescent="0.3">
      <c r="A1717" s="60">
        <v>44085</v>
      </c>
      <c r="B1717" s="15">
        <f t="shared" si="236"/>
        <v>2020</v>
      </c>
      <c r="C1717" s="15">
        <f t="shared" si="237"/>
        <v>9</v>
      </c>
      <c r="D1717" s="15">
        <f t="shared" si="238"/>
        <v>6</v>
      </c>
      <c r="E1717" s="15">
        <f t="shared" si="239"/>
        <v>1</v>
      </c>
      <c r="F1717" s="15">
        <v>2065</v>
      </c>
      <c r="G1717" s="15">
        <v>0</v>
      </c>
      <c r="H1717" s="62">
        <f t="shared" si="240"/>
        <v>170.33635471820799</v>
      </c>
      <c r="I1717" s="62">
        <f t="shared" si="242"/>
        <v>198</v>
      </c>
      <c r="J1717" s="15">
        <f t="shared" si="243"/>
        <v>0</v>
      </c>
      <c r="K1717" s="15">
        <f t="shared" si="241"/>
        <v>0</v>
      </c>
      <c r="L1717" s="58">
        <f>'Luxjacky Assumptions Monthly'!$M$8*'Luxjacky Original'!G1717</f>
        <v>0</v>
      </c>
      <c r="M1717" s="58">
        <f>'Luxjacky Assumptions Monthly'!$M$6*'Luxjacky Assumptions Monthly'!$M$8*'Luxjacky Original'!F1717</f>
        <v>1032.5</v>
      </c>
      <c r="N1717" s="58">
        <f t="shared" si="244"/>
        <v>1032.5</v>
      </c>
      <c r="O1717" s="58"/>
    </row>
    <row r="1718" spans="1:15" x14ac:dyDescent="0.3">
      <c r="A1718" s="60">
        <v>44086</v>
      </c>
      <c r="B1718" s="15">
        <f t="shared" si="236"/>
        <v>2020</v>
      </c>
      <c r="C1718" s="15">
        <f t="shared" si="237"/>
        <v>9</v>
      </c>
      <c r="D1718" s="15">
        <f t="shared" si="238"/>
        <v>7</v>
      </c>
      <c r="E1718" s="15">
        <f t="shared" si="239"/>
        <v>1</v>
      </c>
      <c r="F1718" s="15">
        <v>8913</v>
      </c>
      <c r="G1718" s="15">
        <v>7015</v>
      </c>
      <c r="H1718" s="62">
        <f t="shared" si="240"/>
        <v>132.41687630820763</v>
      </c>
      <c r="I1718" s="62">
        <f t="shared" si="242"/>
        <v>167</v>
      </c>
      <c r="J1718" s="15">
        <f t="shared" si="243"/>
        <v>1</v>
      </c>
      <c r="K1718" s="15">
        <f t="shared" si="241"/>
        <v>4000</v>
      </c>
      <c r="L1718" s="58">
        <f>'Luxjacky Assumptions Monthly'!$M$8*'Luxjacky Original'!G1718</f>
        <v>70150</v>
      </c>
      <c r="M1718" s="58">
        <f>'Luxjacky Assumptions Monthly'!$M$6*'Luxjacky Assumptions Monthly'!$M$8*'Luxjacky Original'!F1718</f>
        <v>4456.5</v>
      </c>
      <c r="N1718" s="58">
        <f t="shared" si="244"/>
        <v>78606.5</v>
      </c>
      <c r="O1718" s="58"/>
    </row>
    <row r="1719" spans="1:15" x14ac:dyDescent="0.3">
      <c r="A1719" s="60">
        <v>44087</v>
      </c>
      <c r="B1719" s="15">
        <f t="shared" si="236"/>
        <v>2020</v>
      </c>
      <c r="C1719" s="15">
        <f t="shared" si="237"/>
        <v>9</v>
      </c>
      <c r="D1719" s="15">
        <f t="shared" si="238"/>
        <v>1</v>
      </c>
      <c r="E1719" s="15">
        <f t="shared" si="239"/>
        <v>0</v>
      </c>
      <c r="F1719" s="15">
        <v>8793</v>
      </c>
      <c r="G1719" s="15">
        <v>0</v>
      </c>
      <c r="H1719" s="62">
        <f t="shared" si="240"/>
        <v>216.58076211353318</v>
      </c>
      <c r="I1719" s="62">
        <f t="shared" si="242"/>
        <v>120</v>
      </c>
      <c r="J1719" s="15">
        <f t="shared" si="243"/>
        <v>0</v>
      </c>
      <c r="K1719" s="15">
        <f t="shared" si="241"/>
        <v>0</v>
      </c>
      <c r="L1719" s="58">
        <f>'Luxjacky Assumptions Monthly'!$M$8*'Luxjacky Original'!G1719</f>
        <v>0</v>
      </c>
      <c r="M1719" s="58">
        <f>'Luxjacky Assumptions Monthly'!$M$6*'Luxjacky Assumptions Monthly'!$M$8*'Luxjacky Original'!F1719</f>
        <v>4396.5</v>
      </c>
      <c r="N1719" s="58">
        <f t="shared" si="244"/>
        <v>4396.5</v>
      </c>
      <c r="O1719" s="58"/>
    </row>
    <row r="1720" spans="1:15" x14ac:dyDescent="0.3">
      <c r="A1720" s="60">
        <v>44088</v>
      </c>
      <c r="B1720" s="15">
        <f t="shared" si="236"/>
        <v>2020</v>
      </c>
      <c r="C1720" s="15">
        <f t="shared" si="237"/>
        <v>9</v>
      </c>
      <c r="D1720" s="15">
        <f t="shared" si="238"/>
        <v>2</v>
      </c>
      <c r="E1720" s="15">
        <f t="shared" si="239"/>
        <v>0</v>
      </c>
      <c r="F1720" s="15">
        <v>8576</v>
      </c>
      <c r="G1720" s="15">
        <v>0</v>
      </c>
      <c r="H1720" s="62">
        <f t="shared" si="240"/>
        <v>221.19844435530953</v>
      </c>
      <c r="I1720" s="62">
        <f t="shared" si="242"/>
        <v>217</v>
      </c>
      <c r="J1720" s="15">
        <f t="shared" si="243"/>
        <v>0</v>
      </c>
      <c r="K1720" s="15">
        <f t="shared" si="241"/>
        <v>0</v>
      </c>
      <c r="L1720" s="58">
        <f>'Luxjacky Assumptions Monthly'!$M$8*'Luxjacky Original'!G1720</f>
        <v>0</v>
      </c>
      <c r="M1720" s="58">
        <f>'Luxjacky Assumptions Monthly'!$M$6*'Luxjacky Assumptions Monthly'!$M$8*'Luxjacky Original'!F1720</f>
        <v>4288</v>
      </c>
      <c r="N1720" s="58">
        <f t="shared" si="244"/>
        <v>4288</v>
      </c>
      <c r="O1720" s="58"/>
    </row>
    <row r="1721" spans="1:15" x14ac:dyDescent="0.3">
      <c r="A1721" s="60">
        <v>44089</v>
      </c>
      <c r="B1721" s="15">
        <f t="shared" si="236"/>
        <v>2020</v>
      </c>
      <c r="C1721" s="15">
        <f t="shared" si="237"/>
        <v>9</v>
      </c>
      <c r="D1721" s="15">
        <f t="shared" si="238"/>
        <v>3</v>
      </c>
      <c r="E1721" s="15">
        <f t="shared" si="239"/>
        <v>0</v>
      </c>
      <c r="F1721" s="15">
        <v>8361</v>
      </c>
      <c r="G1721" s="15">
        <v>0</v>
      </c>
      <c r="H1721" s="62">
        <f t="shared" si="240"/>
        <v>218.58783664057097</v>
      </c>
      <c r="I1721" s="62">
        <f t="shared" si="242"/>
        <v>215</v>
      </c>
      <c r="J1721" s="15">
        <f t="shared" si="243"/>
        <v>0</v>
      </c>
      <c r="K1721" s="15">
        <f t="shared" si="241"/>
        <v>0</v>
      </c>
      <c r="L1721" s="58">
        <f>'Luxjacky Assumptions Monthly'!$M$8*'Luxjacky Original'!G1721</f>
        <v>0</v>
      </c>
      <c r="M1721" s="58">
        <f>'Luxjacky Assumptions Monthly'!$M$6*'Luxjacky Assumptions Monthly'!$M$8*'Luxjacky Original'!F1721</f>
        <v>4180.5</v>
      </c>
      <c r="N1721" s="58">
        <f t="shared" si="244"/>
        <v>4180.5</v>
      </c>
      <c r="O1721" s="58"/>
    </row>
    <row r="1722" spans="1:15" x14ac:dyDescent="0.3">
      <c r="A1722" s="60">
        <v>44090</v>
      </c>
      <c r="B1722" s="15">
        <f t="shared" si="236"/>
        <v>2020</v>
      </c>
      <c r="C1722" s="15">
        <f t="shared" si="237"/>
        <v>9</v>
      </c>
      <c r="D1722" s="15">
        <f t="shared" si="238"/>
        <v>4</v>
      </c>
      <c r="E1722" s="15">
        <f t="shared" si="239"/>
        <v>0</v>
      </c>
      <c r="F1722" s="15">
        <v>8137</v>
      </c>
      <c r="G1722" s="15">
        <v>0</v>
      </c>
      <c r="H1722" s="62">
        <f t="shared" si="240"/>
        <v>207.95926722793931</v>
      </c>
      <c r="I1722" s="62">
        <f t="shared" si="242"/>
        <v>224</v>
      </c>
      <c r="J1722" s="15">
        <f t="shared" si="243"/>
        <v>0</v>
      </c>
      <c r="K1722" s="15">
        <f t="shared" si="241"/>
        <v>0</v>
      </c>
      <c r="L1722" s="58">
        <f>'Luxjacky Assumptions Monthly'!$M$8*'Luxjacky Original'!G1722</f>
        <v>0</v>
      </c>
      <c r="M1722" s="58">
        <f>'Luxjacky Assumptions Monthly'!$M$6*'Luxjacky Assumptions Monthly'!$M$8*'Luxjacky Original'!F1722</f>
        <v>4068.5</v>
      </c>
      <c r="N1722" s="58">
        <f t="shared" si="244"/>
        <v>4068.5</v>
      </c>
      <c r="O1722" s="58"/>
    </row>
    <row r="1723" spans="1:15" x14ac:dyDescent="0.3">
      <c r="A1723" s="60">
        <v>44091</v>
      </c>
      <c r="B1723" s="15">
        <f t="shared" si="236"/>
        <v>2020</v>
      </c>
      <c r="C1723" s="15">
        <f t="shared" si="237"/>
        <v>9</v>
      </c>
      <c r="D1723" s="15">
        <f t="shared" si="238"/>
        <v>5</v>
      </c>
      <c r="E1723" s="15">
        <f t="shared" si="239"/>
        <v>0</v>
      </c>
      <c r="F1723" s="15">
        <v>7934</v>
      </c>
      <c r="G1723" s="15">
        <v>0</v>
      </c>
      <c r="H1723" s="62">
        <f t="shared" si="240"/>
        <v>188.70809073228196</v>
      </c>
      <c r="I1723" s="62">
        <f t="shared" si="242"/>
        <v>203</v>
      </c>
      <c r="J1723" s="15">
        <f t="shared" si="243"/>
        <v>0</v>
      </c>
      <c r="K1723" s="15">
        <f t="shared" si="241"/>
        <v>0</v>
      </c>
      <c r="L1723" s="58">
        <f>'Luxjacky Assumptions Monthly'!$M$8*'Luxjacky Original'!G1723</f>
        <v>0</v>
      </c>
      <c r="M1723" s="58">
        <f>'Luxjacky Assumptions Monthly'!$M$6*'Luxjacky Assumptions Monthly'!$M$8*'Luxjacky Original'!F1723</f>
        <v>3967</v>
      </c>
      <c r="N1723" s="58">
        <f t="shared" si="244"/>
        <v>3967</v>
      </c>
      <c r="O1723" s="58"/>
    </row>
    <row r="1724" spans="1:15" x14ac:dyDescent="0.3">
      <c r="A1724" s="60">
        <v>44092</v>
      </c>
      <c r="B1724" s="15">
        <f t="shared" si="236"/>
        <v>2020</v>
      </c>
      <c r="C1724" s="15">
        <f t="shared" si="237"/>
        <v>9</v>
      </c>
      <c r="D1724" s="15">
        <f t="shared" si="238"/>
        <v>6</v>
      </c>
      <c r="E1724" s="15">
        <f t="shared" si="239"/>
        <v>1</v>
      </c>
      <c r="F1724" s="15">
        <v>7748</v>
      </c>
      <c r="G1724" s="15">
        <v>0</v>
      </c>
      <c r="H1724" s="62">
        <f t="shared" si="240"/>
        <v>170.33635471820799</v>
      </c>
      <c r="I1724" s="62">
        <f t="shared" si="242"/>
        <v>186</v>
      </c>
      <c r="J1724" s="15">
        <f t="shared" si="243"/>
        <v>0</v>
      </c>
      <c r="K1724" s="15">
        <f t="shared" si="241"/>
        <v>0</v>
      </c>
      <c r="L1724" s="58">
        <f>'Luxjacky Assumptions Monthly'!$M$8*'Luxjacky Original'!G1724</f>
        <v>0</v>
      </c>
      <c r="M1724" s="58">
        <f>'Luxjacky Assumptions Monthly'!$M$6*'Luxjacky Assumptions Monthly'!$M$8*'Luxjacky Original'!F1724</f>
        <v>3874</v>
      </c>
      <c r="N1724" s="58">
        <f t="shared" si="244"/>
        <v>3874</v>
      </c>
      <c r="O1724" s="58"/>
    </row>
    <row r="1725" spans="1:15" x14ac:dyDescent="0.3">
      <c r="A1725" s="60">
        <v>44093</v>
      </c>
      <c r="B1725" s="15">
        <f t="shared" si="236"/>
        <v>2020</v>
      </c>
      <c r="C1725" s="15">
        <f t="shared" si="237"/>
        <v>9</v>
      </c>
      <c r="D1725" s="15">
        <f t="shared" si="238"/>
        <v>7</v>
      </c>
      <c r="E1725" s="15">
        <f t="shared" si="239"/>
        <v>1</v>
      </c>
      <c r="F1725" s="15">
        <v>7564</v>
      </c>
      <c r="G1725" s="15">
        <v>0</v>
      </c>
      <c r="H1725" s="62">
        <f t="shared" si="240"/>
        <v>132.41687630820763</v>
      </c>
      <c r="I1725" s="62">
        <f t="shared" si="242"/>
        <v>184</v>
      </c>
      <c r="J1725" s="15">
        <f t="shared" si="243"/>
        <v>0</v>
      </c>
      <c r="K1725" s="15">
        <f t="shared" si="241"/>
        <v>0</v>
      </c>
      <c r="L1725" s="58">
        <f>'Luxjacky Assumptions Monthly'!$M$8*'Luxjacky Original'!G1725</f>
        <v>0</v>
      </c>
      <c r="M1725" s="58">
        <f>'Luxjacky Assumptions Monthly'!$M$6*'Luxjacky Assumptions Monthly'!$M$8*'Luxjacky Original'!F1725</f>
        <v>3782</v>
      </c>
      <c r="N1725" s="58">
        <f t="shared" si="244"/>
        <v>3782</v>
      </c>
      <c r="O1725" s="58"/>
    </row>
    <row r="1726" spans="1:15" x14ac:dyDescent="0.3">
      <c r="A1726" s="60">
        <v>44094</v>
      </c>
      <c r="B1726" s="15">
        <f t="shared" si="236"/>
        <v>2020</v>
      </c>
      <c r="C1726" s="15">
        <f t="shared" si="237"/>
        <v>9</v>
      </c>
      <c r="D1726" s="15">
        <f t="shared" si="238"/>
        <v>1</v>
      </c>
      <c r="E1726" s="15">
        <f t="shared" si="239"/>
        <v>0</v>
      </c>
      <c r="F1726" s="15">
        <v>7416</v>
      </c>
      <c r="G1726" s="15">
        <v>0</v>
      </c>
      <c r="H1726" s="62">
        <f t="shared" si="240"/>
        <v>216.58076211353318</v>
      </c>
      <c r="I1726" s="62">
        <f t="shared" si="242"/>
        <v>148</v>
      </c>
      <c r="J1726" s="15">
        <f t="shared" si="243"/>
        <v>0</v>
      </c>
      <c r="K1726" s="15">
        <f t="shared" si="241"/>
        <v>0</v>
      </c>
      <c r="L1726" s="58">
        <f>'Luxjacky Assumptions Monthly'!$M$8*'Luxjacky Original'!G1726</f>
        <v>0</v>
      </c>
      <c r="M1726" s="58">
        <f>'Luxjacky Assumptions Monthly'!$M$6*'Luxjacky Assumptions Monthly'!$M$8*'Luxjacky Original'!F1726</f>
        <v>3708</v>
      </c>
      <c r="N1726" s="58">
        <f t="shared" si="244"/>
        <v>3708</v>
      </c>
      <c r="O1726" s="58"/>
    </row>
    <row r="1727" spans="1:15" x14ac:dyDescent="0.3">
      <c r="A1727" s="60">
        <v>44095</v>
      </c>
      <c r="B1727" s="15">
        <f t="shared" si="236"/>
        <v>2020</v>
      </c>
      <c r="C1727" s="15">
        <f t="shared" si="237"/>
        <v>9</v>
      </c>
      <c r="D1727" s="15">
        <f t="shared" si="238"/>
        <v>2</v>
      </c>
      <c r="E1727" s="15">
        <f t="shared" si="239"/>
        <v>0</v>
      </c>
      <c r="F1727" s="15">
        <v>7208</v>
      </c>
      <c r="G1727" s="15">
        <v>0</v>
      </c>
      <c r="H1727" s="62">
        <f t="shared" si="240"/>
        <v>221.19844435530953</v>
      </c>
      <c r="I1727" s="62">
        <f t="shared" si="242"/>
        <v>208</v>
      </c>
      <c r="J1727" s="15">
        <f t="shared" si="243"/>
        <v>0</v>
      </c>
      <c r="K1727" s="15">
        <f t="shared" si="241"/>
        <v>0</v>
      </c>
      <c r="L1727" s="58">
        <f>'Luxjacky Assumptions Monthly'!$M$8*'Luxjacky Original'!G1727</f>
        <v>0</v>
      </c>
      <c r="M1727" s="58">
        <f>'Luxjacky Assumptions Monthly'!$M$6*'Luxjacky Assumptions Monthly'!$M$8*'Luxjacky Original'!F1727</f>
        <v>3604</v>
      </c>
      <c r="N1727" s="58">
        <f t="shared" si="244"/>
        <v>3604</v>
      </c>
      <c r="O1727" s="58"/>
    </row>
    <row r="1728" spans="1:15" x14ac:dyDescent="0.3">
      <c r="A1728" s="60">
        <v>44096</v>
      </c>
      <c r="B1728" s="15">
        <f t="shared" si="236"/>
        <v>2020</v>
      </c>
      <c r="C1728" s="15">
        <f t="shared" si="237"/>
        <v>9</v>
      </c>
      <c r="D1728" s="15">
        <f t="shared" si="238"/>
        <v>3</v>
      </c>
      <c r="E1728" s="15">
        <f t="shared" si="239"/>
        <v>0</v>
      </c>
      <c r="F1728" s="15">
        <v>6984</v>
      </c>
      <c r="G1728" s="15">
        <v>0</v>
      </c>
      <c r="H1728" s="62">
        <f t="shared" si="240"/>
        <v>218.58783664057097</v>
      </c>
      <c r="I1728" s="62">
        <f t="shared" si="242"/>
        <v>224</v>
      </c>
      <c r="J1728" s="15">
        <f t="shared" si="243"/>
        <v>0</v>
      </c>
      <c r="K1728" s="15">
        <f t="shared" si="241"/>
        <v>0</v>
      </c>
      <c r="L1728" s="58">
        <f>'Luxjacky Assumptions Monthly'!$M$8*'Luxjacky Original'!G1728</f>
        <v>0</v>
      </c>
      <c r="M1728" s="58">
        <f>'Luxjacky Assumptions Monthly'!$M$6*'Luxjacky Assumptions Monthly'!$M$8*'Luxjacky Original'!F1728</f>
        <v>3492</v>
      </c>
      <c r="N1728" s="58">
        <f t="shared" si="244"/>
        <v>3492</v>
      </c>
      <c r="O1728" s="58"/>
    </row>
    <row r="1729" spans="1:15" x14ac:dyDescent="0.3">
      <c r="A1729" s="60">
        <v>44097</v>
      </c>
      <c r="B1729" s="15">
        <f t="shared" si="236"/>
        <v>2020</v>
      </c>
      <c r="C1729" s="15">
        <f t="shared" si="237"/>
        <v>9</v>
      </c>
      <c r="D1729" s="15">
        <f t="shared" si="238"/>
        <v>4</v>
      </c>
      <c r="E1729" s="15">
        <f t="shared" si="239"/>
        <v>0</v>
      </c>
      <c r="F1729" s="15">
        <v>6774</v>
      </c>
      <c r="G1729" s="15">
        <v>0</v>
      </c>
      <c r="H1729" s="62">
        <f t="shared" si="240"/>
        <v>207.95926722793931</v>
      </c>
      <c r="I1729" s="62">
        <f t="shared" si="242"/>
        <v>210</v>
      </c>
      <c r="J1729" s="15">
        <f t="shared" si="243"/>
        <v>0</v>
      </c>
      <c r="K1729" s="15">
        <f t="shared" si="241"/>
        <v>0</v>
      </c>
      <c r="L1729" s="58">
        <f>'Luxjacky Assumptions Monthly'!$M$8*'Luxjacky Original'!G1729</f>
        <v>0</v>
      </c>
      <c r="M1729" s="58">
        <f>'Luxjacky Assumptions Monthly'!$M$6*'Luxjacky Assumptions Monthly'!$M$8*'Luxjacky Original'!F1729</f>
        <v>3387</v>
      </c>
      <c r="N1729" s="58">
        <f t="shared" si="244"/>
        <v>3387</v>
      </c>
      <c r="O1729" s="58"/>
    </row>
    <row r="1730" spans="1:15" x14ac:dyDescent="0.3">
      <c r="A1730" s="60">
        <v>44098</v>
      </c>
      <c r="B1730" s="15">
        <f t="shared" ref="B1730:B1793" si="245">YEAR(A1730)</f>
        <v>2020</v>
      </c>
      <c r="C1730" s="15">
        <f t="shared" ref="C1730:C1793" si="246">MONTH(A1730)</f>
        <v>9</v>
      </c>
      <c r="D1730" s="15">
        <f t="shared" ref="D1730:D1793" si="247">WEEKDAY(A1730)</f>
        <v>5</v>
      </c>
      <c r="E1730" s="15">
        <f t="shared" ref="E1730:E1793" si="248">IF(OR(D1730=6,D1730=7),1,0)</f>
        <v>0</v>
      </c>
      <c r="F1730" s="15">
        <v>6575</v>
      </c>
      <c r="G1730" s="15">
        <v>0</v>
      </c>
      <c r="H1730" s="62">
        <f t="shared" ref="H1730:H1793" si="249">100-2.17*D1730^2.25+12.77*D1730+EXP(-D1730/0.032)+5*C1730^0.75+10*E1730+20*(B1730-2016)</f>
        <v>188.70809073228196</v>
      </c>
      <c r="I1730" s="62">
        <f t="shared" si="242"/>
        <v>199</v>
      </c>
      <c r="J1730" s="15">
        <f t="shared" si="243"/>
        <v>0</v>
      </c>
      <c r="K1730" s="15">
        <f t="shared" si="241"/>
        <v>0</v>
      </c>
      <c r="L1730" s="58">
        <f>'Luxjacky Assumptions Monthly'!$M$8*'Luxjacky Original'!G1730</f>
        <v>0</v>
      </c>
      <c r="M1730" s="58">
        <f>'Luxjacky Assumptions Monthly'!$M$6*'Luxjacky Assumptions Monthly'!$M$8*'Luxjacky Original'!F1730</f>
        <v>3287.5</v>
      </c>
      <c r="N1730" s="58">
        <f t="shared" si="244"/>
        <v>3287.5</v>
      </c>
      <c r="O1730" s="58"/>
    </row>
    <row r="1731" spans="1:15" x14ac:dyDescent="0.3">
      <c r="A1731" s="60">
        <v>44099</v>
      </c>
      <c r="B1731" s="15">
        <f t="shared" si="245"/>
        <v>2020</v>
      </c>
      <c r="C1731" s="15">
        <f t="shared" si="246"/>
        <v>9</v>
      </c>
      <c r="D1731" s="15">
        <f t="shared" si="247"/>
        <v>6</v>
      </c>
      <c r="E1731" s="15">
        <f t="shared" si="248"/>
        <v>1</v>
      </c>
      <c r="F1731" s="15">
        <v>6386</v>
      </c>
      <c r="G1731" s="15">
        <v>0</v>
      </c>
      <c r="H1731" s="62">
        <f t="shared" si="249"/>
        <v>170.33635471820799</v>
      </c>
      <c r="I1731" s="62">
        <f t="shared" si="242"/>
        <v>189</v>
      </c>
      <c r="J1731" s="15">
        <f t="shared" si="243"/>
        <v>0</v>
      </c>
      <c r="K1731" s="15">
        <f t="shared" ref="K1731:K1794" si="250">4000*J1731</f>
        <v>0</v>
      </c>
      <c r="L1731" s="58">
        <f>'Luxjacky Assumptions Monthly'!$M$8*'Luxjacky Original'!G1731</f>
        <v>0</v>
      </c>
      <c r="M1731" s="58">
        <f>'Luxjacky Assumptions Monthly'!$M$6*'Luxjacky Assumptions Monthly'!$M$8*'Luxjacky Original'!F1731</f>
        <v>3193</v>
      </c>
      <c r="N1731" s="58">
        <f t="shared" si="244"/>
        <v>3193</v>
      </c>
      <c r="O1731" s="58"/>
    </row>
    <row r="1732" spans="1:15" x14ac:dyDescent="0.3">
      <c r="A1732" s="60">
        <v>44100</v>
      </c>
      <c r="B1732" s="15">
        <f t="shared" si="245"/>
        <v>2020</v>
      </c>
      <c r="C1732" s="15">
        <f t="shared" si="246"/>
        <v>9</v>
      </c>
      <c r="D1732" s="15">
        <f t="shared" si="247"/>
        <v>7</v>
      </c>
      <c r="E1732" s="15">
        <f t="shared" si="248"/>
        <v>1</v>
      </c>
      <c r="F1732" s="15">
        <v>6210</v>
      </c>
      <c r="G1732" s="15">
        <v>0</v>
      </c>
      <c r="H1732" s="62">
        <f t="shared" si="249"/>
        <v>132.41687630820763</v>
      </c>
      <c r="I1732" s="62">
        <f t="shared" ref="I1732:I1795" si="251">F1731-F1732+G1732</f>
        <v>176</v>
      </c>
      <c r="J1732" s="15">
        <f t="shared" si="243"/>
        <v>0</v>
      </c>
      <c r="K1732" s="15">
        <f t="shared" si="250"/>
        <v>0</v>
      </c>
      <c r="L1732" s="58">
        <f>'Luxjacky Assumptions Monthly'!$M$8*'Luxjacky Original'!G1732</f>
        <v>0</v>
      </c>
      <c r="M1732" s="58">
        <f>'Luxjacky Assumptions Monthly'!$M$6*'Luxjacky Assumptions Monthly'!$M$8*'Luxjacky Original'!F1732</f>
        <v>3105</v>
      </c>
      <c r="N1732" s="58">
        <f t="shared" si="244"/>
        <v>3105</v>
      </c>
      <c r="O1732" s="58"/>
    </row>
    <row r="1733" spans="1:15" x14ac:dyDescent="0.3">
      <c r="A1733" s="60">
        <v>44101</v>
      </c>
      <c r="B1733" s="15">
        <f t="shared" si="245"/>
        <v>2020</v>
      </c>
      <c r="C1733" s="15">
        <f t="shared" si="246"/>
        <v>9</v>
      </c>
      <c r="D1733" s="15">
        <f t="shared" si="247"/>
        <v>1</v>
      </c>
      <c r="E1733" s="15">
        <f t="shared" si="248"/>
        <v>0</v>
      </c>
      <c r="F1733" s="15">
        <v>6078</v>
      </c>
      <c r="G1733" s="15">
        <v>0</v>
      </c>
      <c r="H1733" s="62">
        <f t="shared" si="249"/>
        <v>216.58076211353318</v>
      </c>
      <c r="I1733" s="62">
        <f t="shared" si="251"/>
        <v>132</v>
      </c>
      <c r="J1733" s="15">
        <f t="shared" si="243"/>
        <v>0</v>
      </c>
      <c r="K1733" s="15">
        <f t="shared" si="250"/>
        <v>0</v>
      </c>
      <c r="L1733" s="58">
        <f>'Luxjacky Assumptions Monthly'!$M$8*'Luxjacky Original'!G1733</f>
        <v>0</v>
      </c>
      <c r="M1733" s="58">
        <f>'Luxjacky Assumptions Monthly'!$M$6*'Luxjacky Assumptions Monthly'!$M$8*'Luxjacky Original'!F1733</f>
        <v>3039</v>
      </c>
      <c r="N1733" s="58">
        <f t="shared" si="244"/>
        <v>3039</v>
      </c>
      <c r="O1733" s="58"/>
    </row>
    <row r="1734" spans="1:15" x14ac:dyDescent="0.3">
      <c r="A1734" s="60">
        <v>44102</v>
      </c>
      <c r="B1734" s="15">
        <f t="shared" si="245"/>
        <v>2020</v>
      </c>
      <c r="C1734" s="15">
        <f t="shared" si="246"/>
        <v>9</v>
      </c>
      <c r="D1734" s="15">
        <f t="shared" si="247"/>
        <v>2</v>
      </c>
      <c r="E1734" s="15">
        <f t="shared" si="248"/>
        <v>0</v>
      </c>
      <c r="F1734" s="15">
        <v>5865</v>
      </c>
      <c r="G1734" s="15">
        <v>0</v>
      </c>
      <c r="H1734" s="62">
        <f t="shared" si="249"/>
        <v>221.19844435530953</v>
      </c>
      <c r="I1734" s="62">
        <f t="shared" si="251"/>
        <v>213</v>
      </c>
      <c r="J1734" s="15">
        <f t="shared" si="243"/>
        <v>0</v>
      </c>
      <c r="K1734" s="15">
        <f t="shared" si="250"/>
        <v>0</v>
      </c>
      <c r="L1734" s="58">
        <f>'Luxjacky Assumptions Monthly'!$M$8*'Luxjacky Original'!G1734</f>
        <v>0</v>
      </c>
      <c r="M1734" s="58">
        <f>'Luxjacky Assumptions Monthly'!$M$6*'Luxjacky Assumptions Monthly'!$M$8*'Luxjacky Original'!F1734</f>
        <v>2932.5</v>
      </c>
      <c r="N1734" s="58">
        <f t="shared" si="244"/>
        <v>2932.5</v>
      </c>
      <c r="O1734" s="58"/>
    </row>
    <row r="1735" spans="1:15" x14ac:dyDescent="0.3">
      <c r="A1735" s="60">
        <v>44103</v>
      </c>
      <c r="B1735" s="15">
        <f t="shared" si="245"/>
        <v>2020</v>
      </c>
      <c r="C1735" s="15">
        <f t="shared" si="246"/>
        <v>9</v>
      </c>
      <c r="D1735" s="15">
        <f t="shared" si="247"/>
        <v>3</v>
      </c>
      <c r="E1735" s="15">
        <f t="shared" si="248"/>
        <v>0</v>
      </c>
      <c r="F1735" s="15">
        <v>5653</v>
      </c>
      <c r="G1735" s="15">
        <v>0</v>
      </c>
      <c r="H1735" s="62">
        <f t="shared" si="249"/>
        <v>218.58783664057097</v>
      </c>
      <c r="I1735" s="62">
        <f t="shared" si="251"/>
        <v>212</v>
      </c>
      <c r="J1735" s="15">
        <f t="shared" si="243"/>
        <v>0</v>
      </c>
      <c r="K1735" s="15">
        <f t="shared" si="250"/>
        <v>0</v>
      </c>
      <c r="L1735" s="58">
        <f>'Luxjacky Assumptions Monthly'!$M$8*'Luxjacky Original'!G1735</f>
        <v>0</v>
      </c>
      <c r="M1735" s="58">
        <f>'Luxjacky Assumptions Monthly'!$M$6*'Luxjacky Assumptions Monthly'!$M$8*'Luxjacky Original'!F1735</f>
        <v>2826.5</v>
      </c>
      <c r="N1735" s="58">
        <f t="shared" si="244"/>
        <v>2826.5</v>
      </c>
      <c r="O1735" s="58"/>
    </row>
    <row r="1736" spans="1:15" x14ac:dyDescent="0.3">
      <c r="A1736" s="60">
        <v>44104</v>
      </c>
      <c r="B1736" s="15">
        <f t="shared" si="245"/>
        <v>2020</v>
      </c>
      <c r="C1736" s="15">
        <f t="shared" si="246"/>
        <v>9</v>
      </c>
      <c r="D1736" s="15">
        <f t="shared" si="247"/>
        <v>4</v>
      </c>
      <c r="E1736" s="15">
        <f t="shared" si="248"/>
        <v>0</v>
      </c>
      <c r="F1736" s="15">
        <v>5442</v>
      </c>
      <c r="G1736" s="15">
        <v>0</v>
      </c>
      <c r="H1736" s="62">
        <f t="shared" si="249"/>
        <v>207.95926722793931</v>
      </c>
      <c r="I1736" s="62">
        <f t="shared" si="251"/>
        <v>211</v>
      </c>
      <c r="J1736" s="15">
        <f t="shared" si="243"/>
        <v>0</v>
      </c>
      <c r="K1736" s="15">
        <f t="shared" si="250"/>
        <v>0</v>
      </c>
      <c r="L1736" s="58">
        <f>'Luxjacky Assumptions Monthly'!$M$8*'Luxjacky Original'!G1736</f>
        <v>0</v>
      </c>
      <c r="M1736" s="58">
        <f>'Luxjacky Assumptions Monthly'!$M$6*'Luxjacky Assumptions Monthly'!$M$8*'Luxjacky Original'!F1736</f>
        <v>2721</v>
      </c>
      <c r="N1736" s="58">
        <f t="shared" si="244"/>
        <v>2721</v>
      </c>
      <c r="O1736" s="58"/>
    </row>
    <row r="1737" spans="1:15" x14ac:dyDescent="0.3">
      <c r="A1737" s="60">
        <v>44105</v>
      </c>
      <c r="B1737" s="15">
        <f t="shared" si="245"/>
        <v>2020</v>
      </c>
      <c r="C1737" s="15">
        <f t="shared" si="246"/>
        <v>10</v>
      </c>
      <c r="D1737" s="15">
        <f t="shared" si="247"/>
        <v>5</v>
      </c>
      <c r="E1737" s="15">
        <f t="shared" si="248"/>
        <v>0</v>
      </c>
      <c r="F1737" s="15">
        <v>5221</v>
      </c>
      <c r="G1737" s="15">
        <v>0</v>
      </c>
      <c r="H1737" s="62">
        <f t="shared" si="249"/>
        <v>190.84439487826626</v>
      </c>
      <c r="I1737" s="62">
        <f t="shared" si="251"/>
        <v>221</v>
      </c>
      <c r="J1737" s="15">
        <f t="shared" si="243"/>
        <v>0</v>
      </c>
      <c r="K1737" s="15">
        <f t="shared" si="250"/>
        <v>0</v>
      </c>
      <c r="L1737" s="58">
        <f>'Luxjacky Assumptions Monthly'!$M$8*'Luxjacky Original'!G1737</f>
        <v>0</v>
      </c>
      <c r="M1737" s="58">
        <f>'Luxjacky Assumptions Monthly'!$M$6*'Luxjacky Assumptions Monthly'!$M$8*'Luxjacky Original'!F1737</f>
        <v>2610.5</v>
      </c>
      <c r="N1737" s="58">
        <f t="shared" si="244"/>
        <v>2610.5</v>
      </c>
      <c r="O1737" s="58"/>
    </row>
    <row r="1738" spans="1:15" x14ac:dyDescent="0.3">
      <c r="A1738" s="60">
        <v>44106</v>
      </c>
      <c r="B1738" s="15">
        <f t="shared" si="245"/>
        <v>2020</v>
      </c>
      <c r="C1738" s="15">
        <f t="shared" si="246"/>
        <v>10</v>
      </c>
      <c r="D1738" s="15">
        <f t="shared" si="247"/>
        <v>6</v>
      </c>
      <c r="E1738" s="15">
        <f t="shared" si="248"/>
        <v>1</v>
      </c>
      <c r="F1738" s="15">
        <v>5021</v>
      </c>
      <c r="G1738" s="15">
        <v>0</v>
      </c>
      <c r="H1738" s="62">
        <f t="shared" si="249"/>
        <v>172.47265886419228</v>
      </c>
      <c r="I1738" s="62">
        <f t="shared" si="251"/>
        <v>200</v>
      </c>
      <c r="J1738" s="15">
        <f t="shared" si="243"/>
        <v>0</v>
      </c>
      <c r="K1738" s="15">
        <f t="shared" si="250"/>
        <v>0</v>
      </c>
      <c r="L1738" s="58">
        <f>'Luxjacky Assumptions Monthly'!$M$8*'Luxjacky Original'!G1738</f>
        <v>0</v>
      </c>
      <c r="M1738" s="58">
        <f>'Luxjacky Assumptions Monthly'!$M$6*'Luxjacky Assumptions Monthly'!$M$8*'Luxjacky Original'!F1738</f>
        <v>2510.5</v>
      </c>
      <c r="N1738" s="58">
        <f t="shared" si="244"/>
        <v>2510.5</v>
      </c>
      <c r="O1738" s="58"/>
    </row>
    <row r="1739" spans="1:15" x14ac:dyDescent="0.3">
      <c r="A1739" s="60">
        <v>44107</v>
      </c>
      <c r="B1739" s="15">
        <f t="shared" si="245"/>
        <v>2020</v>
      </c>
      <c r="C1739" s="15">
        <f t="shared" si="246"/>
        <v>10</v>
      </c>
      <c r="D1739" s="15">
        <f t="shared" si="247"/>
        <v>7</v>
      </c>
      <c r="E1739" s="15">
        <f t="shared" si="248"/>
        <v>1</v>
      </c>
      <c r="F1739" s="15">
        <v>4851</v>
      </c>
      <c r="G1739" s="15">
        <v>0</v>
      </c>
      <c r="H1739" s="62">
        <f t="shared" si="249"/>
        <v>134.55318045419193</v>
      </c>
      <c r="I1739" s="62">
        <f t="shared" si="251"/>
        <v>170</v>
      </c>
      <c r="J1739" s="15">
        <f t="shared" si="243"/>
        <v>0</v>
      </c>
      <c r="K1739" s="15">
        <f t="shared" si="250"/>
        <v>0</v>
      </c>
      <c r="L1739" s="58">
        <f>'Luxjacky Assumptions Monthly'!$M$8*'Luxjacky Original'!G1739</f>
        <v>0</v>
      </c>
      <c r="M1739" s="58">
        <f>'Luxjacky Assumptions Monthly'!$M$6*'Luxjacky Assumptions Monthly'!$M$8*'Luxjacky Original'!F1739</f>
        <v>2425.5</v>
      </c>
      <c r="N1739" s="58">
        <f t="shared" si="244"/>
        <v>2425.5</v>
      </c>
      <c r="O1739" s="58"/>
    </row>
    <row r="1740" spans="1:15" x14ac:dyDescent="0.3">
      <c r="A1740" s="60">
        <v>44108</v>
      </c>
      <c r="B1740" s="15">
        <f t="shared" si="245"/>
        <v>2020</v>
      </c>
      <c r="C1740" s="15">
        <f t="shared" si="246"/>
        <v>10</v>
      </c>
      <c r="D1740" s="15">
        <f t="shared" si="247"/>
        <v>1</v>
      </c>
      <c r="E1740" s="15">
        <f t="shared" si="248"/>
        <v>0</v>
      </c>
      <c r="F1740" s="15">
        <v>4709</v>
      </c>
      <c r="G1740" s="15">
        <v>0</v>
      </c>
      <c r="H1740" s="62">
        <f t="shared" si="249"/>
        <v>218.71706625951748</v>
      </c>
      <c r="I1740" s="62">
        <f t="shared" si="251"/>
        <v>142</v>
      </c>
      <c r="J1740" s="15">
        <f t="shared" si="243"/>
        <v>0</v>
      </c>
      <c r="K1740" s="15">
        <f t="shared" si="250"/>
        <v>0</v>
      </c>
      <c r="L1740" s="58">
        <f>'Luxjacky Assumptions Monthly'!$M$8*'Luxjacky Original'!G1740</f>
        <v>0</v>
      </c>
      <c r="M1740" s="58">
        <f>'Luxjacky Assumptions Monthly'!$M$6*'Luxjacky Assumptions Monthly'!$M$8*'Luxjacky Original'!F1740</f>
        <v>2354.5</v>
      </c>
      <c r="N1740" s="58">
        <f t="shared" si="244"/>
        <v>2354.5</v>
      </c>
      <c r="O1740" s="58"/>
    </row>
    <row r="1741" spans="1:15" x14ac:dyDescent="0.3">
      <c r="A1741" s="60">
        <v>44109</v>
      </c>
      <c r="B1741" s="15">
        <f t="shared" si="245"/>
        <v>2020</v>
      </c>
      <c r="C1741" s="15">
        <f t="shared" si="246"/>
        <v>10</v>
      </c>
      <c r="D1741" s="15">
        <f t="shared" si="247"/>
        <v>2</v>
      </c>
      <c r="E1741" s="15">
        <f t="shared" si="248"/>
        <v>0</v>
      </c>
      <c r="F1741" s="15">
        <v>4504</v>
      </c>
      <c r="G1741" s="15">
        <v>0</v>
      </c>
      <c r="H1741" s="62">
        <f t="shared" si="249"/>
        <v>223.33474850129383</v>
      </c>
      <c r="I1741" s="62">
        <f t="shared" si="251"/>
        <v>205</v>
      </c>
      <c r="J1741" s="15">
        <f t="shared" si="243"/>
        <v>0</v>
      </c>
      <c r="K1741" s="15">
        <f t="shared" si="250"/>
        <v>0</v>
      </c>
      <c r="L1741" s="58">
        <f>'Luxjacky Assumptions Monthly'!$M$8*'Luxjacky Original'!G1741</f>
        <v>0</v>
      </c>
      <c r="M1741" s="58">
        <f>'Luxjacky Assumptions Monthly'!$M$6*'Luxjacky Assumptions Monthly'!$M$8*'Luxjacky Original'!F1741</f>
        <v>2252</v>
      </c>
      <c r="N1741" s="58">
        <f t="shared" si="244"/>
        <v>2252</v>
      </c>
      <c r="O1741" s="58"/>
    </row>
    <row r="1742" spans="1:15" x14ac:dyDescent="0.3">
      <c r="A1742" s="60">
        <v>44110</v>
      </c>
      <c r="B1742" s="15">
        <f t="shared" si="245"/>
        <v>2020</v>
      </c>
      <c r="C1742" s="15">
        <f t="shared" si="246"/>
        <v>10</v>
      </c>
      <c r="D1742" s="15">
        <f t="shared" si="247"/>
        <v>3</v>
      </c>
      <c r="E1742" s="15">
        <f t="shared" si="248"/>
        <v>0</v>
      </c>
      <c r="F1742" s="15">
        <v>4274</v>
      </c>
      <c r="G1742" s="15">
        <v>0</v>
      </c>
      <c r="H1742" s="62">
        <f t="shared" si="249"/>
        <v>220.7241407865553</v>
      </c>
      <c r="I1742" s="62">
        <f t="shared" si="251"/>
        <v>230</v>
      </c>
      <c r="J1742" s="15">
        <f t="shared" si="243"/>
        <v>0</v>
      </c>
      <c r="K1742" s="15">
        <f t="shared" si="250"/>
        <v>0</v>
      </c>
      <c r="L1742" s="58">
        <f>'Luxjacky Assumptions Monthly'!$M$8*'Luxjacky Original'!G1742</f>
        <v>0</v>
      </c>
      <c r="M1742" s="58">
        <f>'Luxjacky Assumptions Monthly'!$M$6*'Luxjacky Assumptions Monthly'!$M$8*'Luxjacky Original'!F1742</f>
        <v>2137</v>
      </c>
      <c r="N1742" s="58">
        <f t="shared" si="244"/>
        <v>2137</v>
      </c>
      <c r="O1742" s="58"/>
    </row>
    <row r="1743" spans="1:15" x14ac:dyDescent="0.3">
      <c r="A1743" s="60">
        <v>44111</v>
      </c>
      <c r="B1743" s="15">
        <f t="shared" si="245"/>
        <v>2020</v>
      </c>
      <c r="C1743" s="15">
        <f t="shared" si="246"/>
        <v>10</v>
      </c>
      <c r="D1743" s="15">
        <f t="shared" si="247"/>
        <v>4</v>
      </c>
      <c r="E1743" s="15">
        <f t="shared" si="248"/>
        <v>0</v>
      </c>
      <c r="F1743" s="15">
        <v>4046</v>
      </c>
      <c r="G1743" s="15">
        <v>0</v>
      </c>
      <c r="H1743" s="62">
        <f t="shared" si="249"/>
        <v>210.0955713739236</v>
      </c>
      <c r="I1743" s="62">
        <f t="shared" si="251"/>
        <v>228</v>
      </c>
      <c r="J1743" s="15">
        <f t="shared" si="243"/>
        <v>0</v>
      </c>
      <c r="K1743" s="15">
        <f t="shared" si="250"/>
        <v>0</v>
      </c>
      <c r="L1743" s="58">
        <f>'Luxjacky Assumptions Monthly'!$M$8*'Luxjacky Original'!G1743</f>
        <v>0</v>
      </c>
      <c r="M1743" s="58">
        <f>'Luxjacky Assumptions Monthly'!$M$6*'Luxjacky Assumptions Monthly'!$M$8*'Luxjacky Original'!F1743</f>
        <v>2023</v>
      </c>
      <c r="N1743" s="58">
        <f t="shared" si="244"/>
        <v>2023</v>
      </c>
      <c r="O1743" s="58"/>
    </row>
    <row r="1744" spans="1:15" x14ac:dyDescent="0.3">
      <c r="A1744" s="60">
        <v>44112</v>
      </c>
      <c r="B1744" s="15">
        <f t="shared" si="245"/>
        <v>2020</v>
      </c>
      <c r="C1744" s="15">
        <f t="shared" si="246"/>
        <v>10</v>
      </c>
      <c r="D1744" s="15">
        <f t="shared" si="247"/>
        <v>5</v>
      </c>
      <c r="E1744" s="15">
        <f t="shared" si="248"/>
        <v>0</v>
      </c>
      <c r="F1744" s="15">
        <v>3821</v>
      </c>
      <c r="G1744" s="15">
        <v>0</v>
      </c>
      <c r="H1744" s="62">
        <f t="shared" si="249"/>
        <v>190.84439487826626</v>
      </c>
      <c r="I1744" s="62">
        <f t="shared" si="251"/>
        <v>225</v>
      </c>
      <c r="J1744" s="15">
        <f t="shared" si="243"/>
        <v>0</v>
      </c>
      <c r="K1744" s="15">
        <f t="shared" si="250"/>
        <v>0</v>
      </c>
      <c r="L1744" s="58">
        <f>'Luxjacky Assumptions Monthly'!$M$8*'Luxjacky Original'!G1744</f>
        <v>0</v>
      </c>
      <c r="M1744" s="58">
        <f>'Luxjacky Assumptions Monthly'!$M$6*'Luxjacky Assumptions Monthly'!$M$8*'Luxjacky Original'!F1744</f>
        <v>1910.5</v>
      </c>
      <c r="N1744" s="58">
        <f t="shared" si="244"/>
        <v>1910.5</v>
      </c>
      <c r="O1744" s="58"/>
    </row>
    <row r="1745" spans="1:15" x14ac:dyDescent="0.3">
      <c r="A1745" s="60">
        <v>44113</v>
      </c>
      <c r="B1745" s="15">
        <f t="shared" si="245"/>
        <v>2020</v>
      </c>
      <c r="C1745" s="15">
        <f t="shared" si="246"/>
        <v>10</v>
      </c>
      <c r="D1745" s="15">
        <f t="shared" si="247"/>
        <v>6</v>
      </c>
      <c r="E1745" s="15">
        <f t="shared" si="248"/>
        <v>1</v>
      </c>
      <c r="F1745" s="15">
        <v>3637</v>
      </c>
      <c r="G1745" s="15">
        <v>0</v>
      </c>
      <c r="H1745" s="62">
        <f t="shared" si="249"/>
        <v>172.47265886419228</v>
      </c>
      <c r="I1745" s="62">
        <f t="shared" si="251"/>
        <v>184</v>
      </c>
      <c r="J1745" s="15">
        <f t="shared" si="243"/>
        <v>0</v>
      </c>
      <c r="K1745" s="15">
        <f t="shared" si="250"/>
        <v>0</v>
      </c>
      <c r="L1745" s="58">
        <f>'Luxjacky Assumptions Monthly'!$M$8*'Luxjacky Original'!G1745</f>
        <v>0</v>
      </c>
      <c r="M1745" s="58">
        <f>'Luxjacky Assumptions Monthly'!$M$6*'Luxjacky Assumptions Monthly'!$M$8*'Luxjacky Original'!F1745</f>
        <v>1818.5</v>
      </c>
      <c r="N1745" s="58">
        <f t="shared" si="244"/>
        <v>1818.5</v>
      </c>
      <c r="O1745" s="58"/>
    </row>
    <row r="1746" spans="1:15" x14ac:dyDescent="0.3">
      <c r="A1746" s="60">
        <v>44114</v>
      </c>
      <c r="B1746" s="15">
        <f t="shared" si="245"/>
        <v>2020</v>
      </c>
      <c r="C1746" s="15">
        <f t="shared" si="246"/>
        <v>10</v>
      </c>
      <c r="D1746" s="15">
        <f t="shared" si="247"/>
        <v>7</v>
      </c>
      <c r="E1746" s="15">
        <f t="shared" si="248"/>
        <v>1</v>
      </c>
      <c r="F1746" s="15">
        <v>3474</v>
      </c>
      <c r="G1746" s="15">
        <v>0</v>
      </c>
      <c r="H1746" s="62">
        <f t="shared" si="249"/>
        <v>134.55318045419193</v>
      </c>
      <c r="I1746" s="62">
        <f t="shared" si="251"/>
        <v>163</v>
      </c>
      <c r="J1746" s="15">
        <f t="shared" si="243"/>
        <v>0</v>
      </c>
      <c r="K1746" s="15">
        <f t="shared" si="250"/>
        <v>0</v>
      </c>
      <c r="L1746" s="58">
        <f>'Luxjacky Assumptions Monthly'!$M$8*'Luxjacky Original'!G1746</f>
        <v>0</v>
      </c>
      <c r="M1746" s="58">
        <f>'Luxjacky Assumptions Monthly'!$M$6*'Luxjacky Assumptions Monthly'!$M$8*'Luxjacky Original'!F1746</f>
        <v>1737</v>
      </c>
      <c r="N1746" s="58">
        <f t="shared" si="244"/>
        <v>1737</v>
      </c>
      <c r="O1746" s="58"/>
    </row>
    <row r="1747" spans="1:15" x14ac:dyDescent="0.3">
      <c r="A1747" s="60">
        <v>44115</v>
      </c>
      <c r="B1747" s="15">
        <f t="shared" si="245"/>
        <v>2020</v>
      </c>
      <c r="C1747" s="15">
        <f t="shared" si="246"/>
        <v>10</v>
      </c>
      <c r="D1747" s="15">
        <f t="shared" si="247"/>
        <v>1</v>
      </c>
      <c r="E1747" s="15">
        <f t="shared" si="248"/>
        <v>0</v>
      </c>
      <c r="F1747" s="15">
        <v>3355</v>
      </c>
      <c r="G1747" s="15">
        <v>0</v>
      </c>
      <c r="H1747" s="62">
        <f t="shared" si="249"/>
        <v>218.71706625951748</v>
      </c>
      <c r="I1747" s="62">
        <f t="shared" si="251"/>
        <v>119</v>
      </c>
      <c r="J1747" s="15">
        <f t="shared" si="243"/>
        <v>0</v>
      </c>
      <c r="K1747" s="15">
        <f t="shared" si="250"/>
        <v>0</v>
      </c>
      <c r="L1747" s="58">
        <f>'Luxjacky Assumptions Monthly'!$M$8*'Luxjacky Original'!G1747</f>
        <v>0</v>
      </c>
      <c r="M1747" s="58">
        <f>'Luxjacky Assumptions Monthly'!$M$6*'Luxjacky Assumptions Monthly'!$M$8*'Luxjacky Original'!F1747</f>
        <v>1677.5</v>
      </c>
      <c r="N1747" s="58">
        <f t="shared" si="244"/>
        <v>1677.5</v>
      </c>
      <c r="O1747" s="58"/>
    </row>
    <row r="1748" spans="1:15" x14ac:dyDescent="0.3">
      <c r="A1748" s="60">
        <v>44116</v>
      </c>
      <c r="B1748" s="15">
        <f t="shared" si="245"/>
        <v>2020</v>
      </c>
      <c r="C1748" s="15">
        <f t="shared" si="246"/>
        <v>10</v>
      </c>
      <c r="D1748" s="15">
        <f t="shared" si="247"/>
        <v>2</v>
      </c>
      <c r="E1748" s="15">
        <f t="shared" si="248"/>
        <v>0</v>
      </c>
      <c r="F1748" s="15">
        <v>3136</v>
      </c>
      <c r="G1748" s="15">
        <v>0</v>
      </c>
      <c r="H1748" s="62">
        <f t="shared" si="249"/>
        <v>223.33474850129383</v>
      </c>
      <c r="I1748" s="62">
        <f t="shared" si="251"/>
        <v>219</v>
      </c>
      <c r="J1748" s="15">
        <f t="shared" si="243"/>
        <v>0</v>
      </c>
      <c r="K1748" s="15">
        <f t="shared" si="250"/>
        <v>0</v>
      </c>
      <c r="L1748" s="58">
        <f>'Luxjacky Assumptions Monthly'!$M$8*'Luxjacky Original'!G1748</f>
        <v>0</v>
      </c>
      <c r="M1748" s="58">
        <f>'Luxjacky Assumptions Monthly'!$M$6*'Luxjacky Assumptions Monthly'!$M$8*'Luxjacky Original'!F1748</f>
        <v>1568</v>
      </c>
      <c r="N1748" s="58">
        <f t="shared" si="244"/>
        <v>1568</v>
      </c>
      <c r="O1748" s="58"/>
    </row>
    <row r="1749" spans="1:15" x14ac:dyDescent="0.3">
      <c r="A1749" s="60">
        <v>44117</v>
      </c>
      <c r="B1749" s="15">
        <f t="shared" si="245"/>
        <v>2020</v>
      </c>
      <c r="C1749" s="15">
        <f t="shared" si="246"/>
        <v>10</v>
      </c>
      <c r="D1749" s="15">
        <f t="shared" si="247"/>
        <v>3</v>
      </c>
      <c r="E1749" s="15">
        <f t="shared" si="248"/>
        <v>0</v>
      </c>
      <c r="F1749" s="15">
        <v>2910</v>
      </c>
      <c r="G1749" s="15">
        <v>0</v>
      </c>
      <c r="H1749" s="62">
        <f t="shared" si="249"/>
        <v>220.7241407865553</v>
      </c>
      <c r="I1749" s="62">
        <f t="shared" si="251"/>
        <v>226</v>
      </c>
      <c r="J1749" s="15">
        <f t="shared" si="243"/>
        <v>0</v>
      </c>
      <c r="K1749" s="15">
        <f t="shared" si="250"/>
        <v>0</v>
      </c>
      <c r="L1749" s="58">
        <f>'Luxjacky Assumptions Monthly'!$M$8*'Luxjacky Original'!G1749</f>
        <v>0</v>
      </c>
      <c r="M1749" s="58">
        <f>'Luxjacky Assumptions Monthly'!$M$6*'Luxjacky Assumptions Monthly'!$M$8*'Luxjacky Original'!F1749</f>
        <v>1455</v>
      </c>
      <c r="N1749" s="58">
        <f t="shared" si="244"/>
        <v>1455</v>
      </c>
      <c r="O1749" s="58"/>
    </row>
    <row r="1750" spans="1:15" x14ac:dyDescent="0.3">
      <c r="A1750" s="60">
        <v>44118</v>
      </c>
      <c r="B1750" s="15">
        <f t="shared" si="245"/>
        <v>2020</v>
      </c>
      <c r="C1750" s="15">
        <f t="shared" si="246"/>
        <v>10</v>
      </c>
      <c r="D1750" s="15">
        <f t="shared" si="247"/>
        <v>4</v>
      </c>
      <c r="E1750" s="15">
        <f t="shared" si="248"/>
        <v>0</v>
      </c>
      <c r="F1750" s="15">
        <v>2687</v>
      </c>
      <c r="G1750" s="15">
        <v>0</v>
      </c>
      <c r="H1750" s="62">
        <f t="shared" si="249"/>
        <v>210.0955713739236</v>
      </c>
      <c r="I1750" s="62">
        <f t="shared" si="251"/>
        <v>223</v>
      </c>
      <c r="J1750" s="15">
        <f t="shared" si="243"/>
        <v>0</v>
      </c>
      <c r="K1750" s="15">
        <f t="shared" si="250"/>
        <v>0</v>
      </c>
      <c r="L1750" s="58">
        <f>'Luxjacky Assumptions Monthly'!$M$8*'Luxjacky Original'!G1750</f>
        <v>0</v>
      </c>
      <c r="M1750" s="58">
        <f>'Luxjacky Assumptions Monthly'!$M$6*'Luxjacky Assumptions Monthly'!$M$8*'Luxjacky Original'!F1750</f>
        <v>1343.5</v>
      </c>
      <c r="N1750" s="58">
        <f t="shared" si="244"/>
        <v>1343.5</v>
      </c>
      <c r="O1750" s="58"/>
    </row>
    <row r="1751" spans="1:15" x14ac:dyDescent="0.3">
      <c r="A1751" s="60">
        <v>44119</v>
      </c>
      <c r="B1751" s="15">
        <f t="shared" si="245"/>
        <v>2020</v>
      </c>
      <c r="C1751" s="15">
        <f t="shared" si="246"/>
        <v>10</v>
      </c>
      <c r="D1751" s="15">
        <f t="shared" si="247"/>
        <v>5</v>
      </c>
      <c r="E1751" s="15">
        <f t="shared" si="248"/>
        <v>0</v>
      </c>
      <c r="F1751" s="15">
        <v>2482</v>
      </c>
      <c r="G1751" s="15">
        <v>0</v>
      </c>
      <c r="H1751" s="62">
        <f t="shared" si="249"/>
        <v>190.84439487826626</v>
      </c>
      <c r="I1751" s="62">
        <f t="shared" si="251"/>
        <v>205</v>
      </c>
      <c r="J1751" s="15">
        <f t="shared" si="243"/>
        <v>0</v>
      </c>
      <c r="K1751" s="15">
        <f t="shared" si="250"/>
        <v>0</v>
      </c>
      <c r="L1751" s="58">
        <f>'Luxjacky Assumptions Monthly'!$M$8*'Luxjacky Original'!G1751</f>
        <v>0</v>
      </c>
      <c r="M1751" s="58">
        <f>'Luxjacky Assumptions Monthly'!$M$6*'Luxjacky Assumptions Monthly'!$M$8*'Luxjacky Original'!F1751</f>
        <v>1241</v>
      </c>
      <c r="N1751" s="58">
        <f t="shared" si="244"/>
        <v>1241</v>
      </c>
      <c r="O1751" s="58"/>
    </row>
    <row r="1752" spans="1:15" x14ac:dyDescent="0.3">
      <c r="A1752" s="60">
        <v>44120</v>
      </c>
      <c r="B1752" s="15">
        <f t="shared" si="245"/>
        <v>2020</v>
      </c>
      <c r="C1752" s="15">
        <f t="shared" si="246"/>
        <v>10</v>
      </c>
      <c r="D1752" s="15">
        <f t="shared" si="247"/>
        <v>6</v>
      </c>
      <c r="E1752" s="15">
        <f t="shared" si="248"/>
        <v>1</v>
      </c>
      <c r="F1752" s="15">
        <v>2299</v>
      </c>
      <c r="G1752" s="15">
        <v>0</v>
      </c>
      <c r="H1752" s="62">
        <f t="shared" si="249"/>
        <v>172.47265886419228</v>
      </c>
      <c r="I1752" s="62">
        <f t="shared" si="251"/>
        <v>183</v>
      </c>
      <c r="J1752" s="15">
        <f t="shared" si="243"/>
        <v>0</v>
      </c>
      <c r="K1752" s="15">
        <f t="shared" si="250"/>
        <v>0</v>
      </c>
      <c r="L1752" s="58">
        <f>'Luxjacky Assumptions Monthly'!$M$8*'Luxjacky Original'!G1752</f>
        <v>0</v>
      </c>
      <c r="M1752" s="58">
        <f>'Luxjacky Assumptions Monthly'!$M$6*'Luxjacky Assumptions Monthly'!$M$8*'Luxjacky Original'!F1752</f>
        <v>1149.5</v>
      </c>
      <c r="N1752" s="58">
        <f t="shared" si="244"/>
        <v>1149.5</v>
      </c>
      <c r="O1752" s="58"/>
    </row>
    <row r="1753" spans="1:15" x14ac:dyDescent="0.3">
      <c r="A1753" s="60">
        <v>44121</v>
      </c>
      <c r="B1753" s="15">
        <f t="shared" si="245"/>
        <v>2020</v>
      </c>
      <c r="C1753" s="15">
        <f t="shared" si="246"/>
        <v>10</v>
      </c>
      <c r="D1753" s="15">
        <f t="shared" si="247"/>
        <v>7</v>
      </c>
      <c r="E1753" s="15">
        <f t="shared" si="248"/>
        <v>1</v>
      </c>
      <c r="F1753" s="15">
        <v>2134</v>
      </c>
      <c r="G1753" s="15">
        <v>0</v>
      </c>
      <c r="H1753" s="62">
        <f t="shared" si="249"/>
        <v>134.55318045419193</v>
      </c>
      <c r="I1753" s="62">
        <f t="shared" si="251"/>
        <v>165</v>
      </c>
      <c r="J1753" s="15">
        <f t="shared" si="243"/>
        <v>0</v>
      </c>
      <c r="K1753" s="15">
        <f t="shared" si="250"/>
        <v>0</v>
      </c>
      <c r="L1753" s="58">
        <f>'Luxjacky Assumptions Monthly'!$M$8*'Luxjacky Original'!G1753</f>
        <v>0</v>
      </c>
      <c r="M1753" s="58">
        <f>'Luxjacky Assumptions Monthly'!$M$6*'Luxjacky Assumptions Monthly'!$M$8*'Luxjacky Original'!F1753</f>
        <v>1067</v>
      </c>
      <c r="N1753" s="58">
        <f t="shared" si="244"/>
        <v>1067</v>
      </c>
      <c r="O1753" s="58"/>
    </row>
    <row r="1754" spans="1:15" x14ac:dyDescent="0.3">
      <c r="A1754" s="60">
        <v>44122</v>
      </c>
      <c r="B1754" s="15">
        <f t="shared" si="245"/>
        <v>2020</v>
      </c>
      <c r="C1754" s="15">
        <f t="shared" si="246"/>
        <v>10</v>
      </c>
      <c r="D1754" s="15">
        <f t="shared" si="247"/>
        <v>1</v>
      </c>
      <c r="E1754" s="15">
        <f t="shared" si="248"/>
        <v>0</v>
      </c>
      <c r="F1754" s="15">
        <v>2010</v>
      </c>
      <c r="G1754" s="15">
        <v>0</v>
      </c>
      <c r="H1754" s="62">
        <f t="shared" si="249"/>
        <v>218.71706625951748</v>
      </c>
      <c r="I1754" s="62">
        <f t="shared" si="251"/>
        <v>124</v>
      </c>
      <c r="J1754" s="15">
        <f t="shared" si="243"/>
        <v>0</v>
      </c>
      <c r="K1754" s="15">
        <f t="shared" si="250"/>
        <v>0</v>
      </c>
      <c r="L1754" s="58">
        <f>'Luxjacky Assumptions Monthly'!$M$8*'Luxjacky Original'!G1754</f>
        <v>0</v>
      </c>
      <c r="M1754" s="58">
        <f>'Luxjacky Assumptions Monthly'!$M$6*'Luxjacky Assumptions Monthly'!$M$8*'Luxjacky Original'!F1754</f>
        <v>1005</v>
      </c>
      <c r="N1754" s="58">
        <f t="shared" si="244"/>
        <v>1005</v>
      </c>
      <c r="O1754" s="58"/>
    </row>
    <row r="1755" spans="1:15" x14ac:dyDescent="0.3">
      <c r="A1755" s="60">
        <v>44123</v>
      </c>
      <c r="B1755" s="15">
        <f t="shared" si="245"/>
        <v>2020</v>
      </c>
      <c r="C1755" s="15">
        <f t="shared" si="246"/>
        <v>10</v>
      </c>
      <c r="D1755" s="15">
        <f t="shared" si="247"/>
        <v>2</v>
      </c>
      <c r="E1755" s="15">
        <f t="shared" si="248"/>
        <v>0</v>
      </c>
      <c r="F1755" s="15">
        <v>7021</v>
      </c>
      <c r="G1755" s="15">
        <v>5243</v>
      </c>
      <c r="H1755" s="62">
        <f t="shared" si="249"/>
        <v>223.33474850129383</v>
      </c>
      <c r="I1755" s="62">
        <f t="shared" si="251"/>
        <v>232</v>
      </c>
      <c r="J1755" s="15">
        <f t="shared" si="243"/>
        <v>1</v>
      </c>
      <c r="K1755" s="15">
        <f t="shared" si="250"/>
        <v>4000</v>
      </c>
      <c r="L1755" s="58">
        <f>'Luxjacky Assumptions Monthly'!$M$8*'Luxjacky Original'!G1755</f>
        <v>52430</v>
      </c>
      <c r="M1755" s="58">
        <f>'Luxjacky Assumptions Monthly'!$M$6*'Luxjacky Assumptions Monthly'!$M$8*'Luxjacky Original'!F1755</f>
        <v>3510.5</v>
      </c>
      <c r="N1755" s="58">
        <f t="shared" si="244"/>
        <v>59940.5</v>
      </c>
      <c r="O1755" s="58"/>
    </row>
    <row r="1756" spans="1:15" x14ac:dyDescent="0.3">
      <c r="A1756" s="60">
        <v>44124</v>
      </c>
      <c r="B1756" s="15">
        <f t="shared" si="245"/>
        <v>2020</v>
      </c>
      <c r="C1756" s="15">
        <f t="shared" si="246"/>
        <v>10</v>
      </c>
      <c r="D1756" s="15">
        <f t="shared" si="247"/>
        <v>3</v>
      </c>
      <c r="E1756" s="15">
        <f t="shared" si="248"/>
        <v>0</v>
      </c>
      <c r="F1756" s="15">
        <v>6805</v>
      </c>
      <c r="G1756" s="15">
        <v>0</v>
      </c>
      <c r="H1756" s="62">
        <f t="shared" si="249"/>
        <v>220.7241407865553</v>
      </c>
      <c r="I1756" s="62">
        <f t="shared" si="251"/>
        <v>216</v>
      </c>
      <c r="J1756" s="15">
        <f t="shared" si="243"/>
        <v>0</v>
      </c>
      <c r="K1756" s="15">
        <f t="shared" si="250"/>
        <v>0</v>
      </c>
      <c r="L1756" s="58">
        <f>'Luxjacky Assumptions Monthly'!$M$8*'Luxjacky Original'!G1756</f>
        <v>0</v>
      </c>
      <c r="M1756" s="58">
        <f>'Luxjacky Assumptions Monthly'!$M$6*'Luxjacky Assumptions Monthly'!$M$8*'Luxjacky Original'!F1756</f>
        <v>3402.5</v>
      </c>
      <c r="N1756" s="58">
        <f t="shared" si="244"/>
        <v>3402.5</v>
      </c>
      <c r="O1756" s="58"/>
    </row>
    <row r="1757" spans="1:15" x14ac:dyDescent="0.3">
      <c r="A1757" s="60">
        <v>44125</v>
      </c>
      <c r="B1757" s="15">
        <f t="shared" si="245"/>
        <v>2020</v>
      </c>
      <c r="C1757" s="15">
        <f t="shared" si="246"/>
        <v>10</v>
      </c>
      <c r="D1757" s="15">
        <f t="shared" si="247"/>
        <v>4</v>
      </c>
      <c r="E1757" s="15">
        <f t="shared" si="248"/>
        <v>0</v>
      </c>
      <c r="F1757" s="15">
        <v>6581</v>
      </c>
      <c r="G1757" s="15">
        <v>0</v>
      </c>
      <c r="H1757" s="62">
        <f t="shared" si="249"/>
        <v>210.0955713739236</v>
      </c>
      <c r="I1757" s="62">
        <f t="shared" si="251"/>
        <v>224</v>
      </c>
      <c r="J1757" s="15">
        <f t="shared" ref="J1757:J1820" si="252">IF(G1757&gt;0,1,0)</f>
        <v>0</v>
      </c>
      <c r="K1757" s="15">
        <f t="shared" si="250"/>
        <v>0</v>
      </c>
      <c r="L1757" s="58">
        <f>'Luxjacky Assumptions Monthly'!$M$8*'Luxjacky Original'!G1757</f>
        <v>0</v>
      </c>
      <c r="M1757" s="58">
        <f>'Luxjacky Assumptions Monthly'!$M$6*'Luxjacky Assumptions Monthly'!$M$8*'Luxjacky Original'!F1757</f>
        <v>3290.5</v>
      </c>
      <c r="N1757" s="58">
        <f t="shared" ref="N1757:N1820" si="253">SUM(K1757:M1757)</f>
        <v>3290.5</v>
      </c>
      <c r="O1757" s="58"/>
    </row>
    <row r="1758" spans="1:15" x14ac:dyDescent="0.3">
      <c r="A1758" s="60">
        <v>44126</v>
      </c>
      <c r="B1758" s="15">
        <f t="shared" si="245"/>
        <v>2020</v>
      </c>
      <c r="C1758" s="15">
        <f t="shared" si="246"/>
        <v>10</v>
      </c>
      <c r="D1758" s="15">
        <f t="shared" si="247"/>
        <v>5</v>
      </c>
      <c r="E1758" s="15">
        <f t="shared" si="248"/>
        <v>0</v>
      </c>
      <c r="F1758" s="15">
        <v>6372</v>
      </c>
      <c r="G1758" s="15">
        <v>0</v>
      </c>
      <c r="H1758" s="62">
        <f t="shared" si="249"/>
        <v>190.84439487826626</v>
      </c>
      <c r="I1758" s="62">
        <f t="shared" si="251"/>
        <v>209</v>
      </c>
      <c r="J1758" s="15">
        <f t="shared" si="252"/>
        <v>0</v>
      </c>
      <c r="K1758" s="15">
        <f t="shared" si="250"/>
        <v>0</v>
      </c>
      <c r="L1758" s="58">
        <f>'Luxjacky Assumptions Monthly'!$M$8*'Luxjacky Original'!G1758</f>
        <v>0</v>
      </c>
      <c r="M1758" s="58">
        <f>'Luxjacky Assumptions Monthly'!$M$6*'Luxjacky Assumptions Monthly'!$M$8*'Luxjacky Original'!F1758</f>
        <v>3186</v>
      </c>
      <c r="N1758" s="58">
        <f t="shared" si="253"/>
        <v>3186</v>
      </c>
      <c r="O1758" s="58"/>
    </row>
    <row r="1759" spans="1:15" x14ac:dyDescent="0.3">
      <c r="A1759" s="60">
        <v>44127</v>
      </c>
      <c r="B1759" s="15">
        <f t="shared" si="245"/>
        <v>2020</v>
      </c>
      <c r="C1759" s="15">
        <f t="shared" si="246"/>
        <v>10</v>
      </c>
      <c r="D1759" s="15">
        <f t="shared" si="247"/>
        <v>6</v>
      </c>
      <c r="E1759" s="15">
        <f t="shared" si="248"/>
        <v>1</v>
      </c>
      <c r="F1759" s="15">
        <v>6195</v>
      </c>
      <c r="G1759" s="15">
        <v>0</v>
      </c>
      <c r="H1759" s="62">
        <f t="shared" si="249"/>
        <v>172.47265886419228</v>
      </c>
      <c r="I1759" s="62">
        <f t="shared" si="251"/>
        <v>177</v>
      </c>
      <c r="J1759" s="15">
        <f t="shared" si="252"/>
        <v>0</v>
      </c>
      <c r="K1759" s="15">
        <f t="shared" si="250"/>
        <v>0</v>
      </c>
      <c r="L1759" s="58">
        <f>'Luxjacky Assumptions Monthly'!$M$8*'Luxjacky Original'!G1759</f>
        <v>0</v>
      </c>
      <c r="M1759" s="58">
        <f>'Luxjacky Assumptions Monthly'!$M$6*'Luxjacky Assumptions Monthly'!$M$8*'Luxjacky Original'!F1759</f>
        <v>3097.5</v>
      </c>
      <c r="N1759" s="58">
        <f t="shared" si="253"/>
        <v>3097.5</v>
      </c>
      <c r="O1759" s="58"/>
    </row>
    <row r="1760" spans="1:15" x14ac:dyDescent="0.3">
      <c r="A1760" s="60">
        <v>44128</v>
      </c>
      <c r="B1760" s="15">
        <f t="shared" si="245"/>
        <v>2020</v>
      </c>
      <c r="C1760" s="15">
        <f t="shared" si="246"/>
        <v>10</v>
      </c>
      <c r="D1760" s="15">
        <f t="shared" si="247"/>
        <v>7</v>
      </c>
      <c r="E1760" s="15">
        <f t="shared" si="248"/>
        <v>1</v>
      </c>
      <c r="F1760" s="15">
        <v>6028</v>
      </c>
      <c r="G1760" s="15">
        <v>0</v>
      </c>
      <c r="H1760" s="62">
        <f t="shared" si="249"/>
        <v>134.55318045419193</v>
      </c>
      <c r="I1760" s="62">
        <f t="shared" si="251"/>
        <v>167</v>
      </c>
      <c r="J1760" s="15">
        <f t="shared" si="252"/>
        <v>0</v>
      </c>
      <c r="K1760" s="15">
        <f t="shared" si="250"/>
        <v>0</v>
      </c>
      <c r="L1760" s="58">
        <f>'Luxjacky Assumptions Monthly'!$M$8*'Luxjacky Original'!G1760</f>
        <v>0</v>
      </c>
      <c r="M1760" s="58">
        <f>'Luxjacky Assumptions Monthly'!$M$6*'Luxjacky Assumptions Monthly'!$M$8*'Luxjacky Original'!F1760</f>
        <v>3014</v>
      </c>
      <c r="N1760" s="58">
        <f t="shared" si="253"/>
        <v>3014</v>
      </c>
      <c r="O1760" s="58"/>
    </row>
    <row r="1761" spans="1:15" x14ac:dyDescent="0.3">
      <c r="A1761" s="60">
        <v>44129</v>
      </c>
      <c r="B1761" s="15">
        <f t="shared" si="245"/>
        <v>2020</v>
      </c>
      <c r="C1761" s="15">
        <f t="shared" si="246"/>
        <v>10</v>
      </c>
      <c r="D1761" s="15">
        <f t="shared" si="247"/>
        <v>1</v>
      </c>
      <c r="E1761" s="15">
        <f t="shared" si="248"/>
        <v>0</v>
      </c>
      <c r="F1761" s="15">
        <v>5890</v>
      </c>
      <c r="G1761" s="15">
        <v>0</v>
      </c>
      <c r="H1761" s="62">
        <f t="shared" si="249"/>
        <v>218.71706625951748</v>
      </c>
      <c r="I1761" s="62">
        <f t="shared" si="251"/>
        <v>138</v>
      </c>
      <c r="J1761" s="15">
        <f t="shared" si="252"/>
        <v>0</v>
      </c>
      <c r="K1761" s="15">
        <f t="shared" si="250"/>
        <v>0</v>
      </c>
      <c r="L1761" s="58">
        <f>'Luxjacky Assumptions Monthly'!$M$8*'Luxjacky Original'!G1761</f>
        <v>0</v>
      </c>
      <c r="M1761" s="58">
        <f>'Luxjacky Assumptions Monthly'!$M$6*'Luxjacky Assumptions Monthly'!$M$8*'Luxjacky Original'!F1761</f>
        <v>2945</v>
      </c>
      <c r="N1761" s="58">
        <f t="shared" si="253"/>
        <v>2945</v>
      </c>
      <c r="O1761" s="58"/>
    </row>
    <row r="1762" spans="1:15" x14ac:dyDescent="0.3">
      <c r="A1762" s="60">
        <v>44130</v>
      </c>
      <c r="B1762" s="15">
        <f t="shared" si="245"/>
        <v>2020</v>
      </c>
      <c r="C1762" s="15">
        <f t="shared" si="246"/>
        <v>10</v>
      </c>
      <c r="D1762" s="15">
        <f t="shared" si="247"/>
        <v>2</v>
      </c>
      <c r="E1762" s="15">
        <f t="shared" si="248"/>
        <v>0</v>
      </c>
      <c r="F1762" s="15">
        <v>5686</v>
      </c>
      <c r="G1762" s="15">
        <v>0</v>
      </c>
      <c r="H1762" s="62">
        <f t="shared" si="249"/>
        <v>223.33474850129383</v>
      </c>
      <c r="I1762" s="62">
        <f t="shared" si="251"/>
        <v>204</v>
      </c>
      <c r="J1762" s="15">
        <f t="shared" si="252"/>
        <v>0</v>
      </c>
      <c r="K1762" s="15">
        <f t="shared" si="250"/>
        <v>0</v>
      </c>
      <c r="L1762" s="58">
        <f>'Luxjacky Assumptions Monthly'!$M$8*'Luxjacky Original'!G1762</f>
        <v>0</v>
      </c>
      <c r="M1762" s="58">
        <f>'Luxjacky Assumptions Monthly'!$M$6*'Luxjacky Assumptions Monthly'!$M$8*'Luxjacky Original'!F1762</f>
        <v>2843</v>
      </c>
      <c r="N1762" s="58">
        <f t="shared" si="253"/>
        <v>2843</v>
      </c>
      <c r="O1762" s="58"/>
    </row>
    <row r="1763" spans="1:15" x14ac:dyDescent="0.3">
      <c r="A1763" s="60">
        <v>44131</v>
      </c>
      <c r="B1763" s="15">
        <f t="shared" si="245"/>
        <v>2020</v>
      </c>
      <c r="C1763" s="15">
        <f t="shared" si="246"/>
        <v>10</v>
      </c>
      <c r="D1763" s="15">
        <f t="shared" si="247"/>
        <v>3</v>
      </c>
      <c r="E1763" s="15">
        <f t="shared" si="248"/>
        <v>0</v>
      </c>
      <c r="F1763" s="15">
        <v>5446</v>
      </c>
      <c r="G1763" s="15">
        <v>0</v>
      </c>
      <c r="H1763" s="62">
        <f t="shared" si="249"/>
        <v>220.7241407865553</v>
      </c>
      <c r="I1763" s="62">
        <f t="shared" si="251"/>
        <v>240</v>
      </c>
      <c r="J1763" s="15">
        <f t="shared" si="252"/>
        <v>0</v>
      </c>
      <c r="K1763" s="15">
        <f t="shared" si="250"/>
        <v>0</v>
      </c>
      <c r="L1763" s="58">
        <f>'Luxjacky Assumptions Monthly'!$M$8*'Luxjacky Original'!G1763</f>
        <v>0</v>
      </c>
      <c r="M1763" s="58">
        <f>'Luxjacky Assumptions Monthly'!$M$6*'Luxjacky Assumptions Monthly'!$M$8*'Luxjacky Original'!F1763</f>
        <v>2723</v>
      </c>
      <c r="N1763" s="58">
        <f t="shared" si="253"/>
        <v>2723</v>
      </c>
      <c r="O1763" s="58"/>
    </row>
    <row r="1764" spans="1:15" x14ac:dyDescent="0.3">
      <c r="A1764" s="60">
        <v>44132</v>
      </c>
      <c r="B1764" s="15">
        <f t="shared" si="245"/>
        <v>2020</v>
      </c>
      <c r="C1764" s="15">
        <f t="shared" si="246"/>
        <v>10</v>
      </c>
      <c r="D1764" s="15">
        <f t="shared" si="247"/>
        <v>4</v>
      </c>
      <c r="E1764" s="15">
        <f t="shared" si="248"/>
        <v>0</v>
      </c>
      <c r="F1764" s="15">
        <v>5231</v>
      </c>
      <c r="G1764" s="15">
        <v>0</v>
      </c>
      <c r="H1764" s="62">
        <f t="shared" si="249"/>
        <v>210.0955713739236</v>
      </c>
      <c r="I1764" s="62">
        <f t="shared" si="251"/>
        <v>215</v>
      </c>
      <c r="J1764" s="15">
        <f t="shared" si="252"/>
        <v>0</v>
      </c>
      <c r="K1764" s="15">
        <f t="shared" si="250"/>
        <v>0</v>
      </c>
      <c r="L1764" s="58">
        <f>'Luxjacky Assumptions Monthly'!$M$8*'Luxjacky Original'!G1764</f>
        <v>0</v>
      </c>
      <c r="M1764" s="58">
        <f>'Luxjacky Assumptions Monthly'!$M$6*'Luxjacky Assumptions Monthly'!$M$8*'Luxjacky Original'!F1764</f>
        <v>2615.5</v>
      </c>
      <c r="N1764" s="58">
        <f t="shared" si="253"/>
        <v>2615.5</v>
      </c>
      <c r="O1764" s="58"/>
    </row>
    <row r="1765" spans="1:15" x14ac:dyDescent="0.3">
      <c r="A1765" s="60">
        <v>44133</v>
      </c>
      <c r="B1765" s="15">
        <f t="shared" si="245"/>
        <v>2020</v>
      </c>
      <c r="C1765" s="15">
        <f t="shared" si="246"/>
        <v>10</v>
      </c>
      <c r="D1765" s="15">
        <f t="shared" si="247"/>
        <v>5</v>
      </c>
      <c r="E1765" s="15">
        <f t="shared" si="248"/>
        <v>0</v>
      </c>
      <c r="F1765" s="15">
        <v>5020</v>
      </c>
      <c r="G1765" s="15">
        <v>0</v>
      </c>
      <c r="H1765" s="62">
        <f t="shared" si="249"/>
        <v>190.84439487826626</v>
      </c>
      <c r="I1765" s="62">
        <f t="shared" si="251"/>
        <v>211</v>
      </c>
      <c r="J1765" s="15">
        <f t="shared" si="252"/>
        <v>0</v>
      </c>
      <c r="K1765" s="15">
        <f t="shared" si="250"/>
        <v>0</v>
      </c>
      <c r="L1765" s="58">
        <f>'Luxjacky Assumptions Monthly'!$M$8*'Luxjacky Original'!G1765</f>
        <v>0</v>
      </c>
      <c r="M1765" s="58">
        <f>'Luxjacky Assumptions Monthly'!$M$6*'Luxjacky Assumptions Monthly'!$M$8*'Luxjacky Original'!F1765</f>
        <v>2510</v>
      </c>
      <c r="N1765" s="58">
        <f t="shared" si="253"/>
        <v>2510</v>
      </c>
      <c r="O1765" s="58"/>
    </row>
    <row r="1766" spans="1:15" x14ac:dyDescent="0.3">
      <c r="A1766" s="60">
        <v>44134</v>
      </c>
      <c r="B1766" s="15">
        <f t="shared" si="245"/>
        <v>2020</v>
      </c>
      <c r="C1766" s="15">
        <f t="shared" si="246"/>
        <v>10</v>
      </c>
      <c r="D1766" s="15">
        <f t="shared" si="247"/>
        <v>6</v>
      </c>
      <c r="E1766" s="15">
        <f t="shared" si="248"/>
        <v>1</v>
      </c>
      <c r="F1766" s="15">
        <v>4834</v>
      </c>
      <c r="G1766" s="15">
        <v>0</v>
      </c>
      <c r="H1766" s="62">
        <f t="shared" si="249"/>
        <v>172.47265886419228</v>
      </c>
      <c r="I1766" s="62">
        <f t="shared" si="251"/>
        <v>186</v>
      </c>
      <c r="J1766" s="15">
        <f t="shared" si="252"/>
        <v>0</v>
      </c>
      <c r="K1766" s="15">
        <f t="shared" si="250"/>
        <v>0</v>
      </c>
      <c r="L1766" s="58">
        <f>'Luxjacky Assumptions Monthly'!$M$8*'Luxjacky Original'!G1766</f>
        <v>0</v>
      </c>
      <c r="M1766" s="58">
        <f>'Luxjacky Assumptions Monthly'!$M$6*'Luxjacky Assumptions Monthly'!$M$8*'Luxjacky Original'!F1766</f>
        <v>2417</v>
      </c>
      <c r="N1766" s="58">
        <f t="shared" si="253"/>
        <v>2417</v>
      </c>
      <c r="O1766" s="58"/>
    </row>
    <row r="1767" spans="1:15" x14ac:dyDescent="0.3">
      <c r="A1767" s="60">
        <v>44135</v>
      </c>
      <c r="B1767" s="15">
        <f t="shared" si="245"/>
        <v>2020</v>
      </c>
      <c r="C1767" s="15">
        <f t="shared" si="246"/>
        <v>10</v>
      </c>
      <c r="D1767" s="15">
        <f t="shared" si="247"/>
        <v>7</v>
      </c>
      <c r="E1767" s="15">
        <f t="shared" si="248"/>
        <v>1</v>
      </c>
      <c r="F1767" s="15">
        <v>4662</v>
      </c>
      <c r="G1767" s="15">
        <v>0</v>
      </c>
      <c r="H1767" s="62">
        <f t="shared" si="249"/>
        <v>134.55318045419193</v>
      </c>
      <c r="I1767" s="62">
        <f t="shared" si="251"/>
        <v>172</v>
      </c>
      <c r="J1767" s="15">
        <f t="shared" si="252"/>
        <v>0</v>
      </c>
      <c r="K1767" s="15">
        <f t="shared" si="250"/>
        <v>0</v>
      </c>
      <c r="L1767" s="58">
        <f>'Luxjacky Assumptions Monthly'!$M$8*'Luxjacky Original'!G1767</f>
        <v>0</v>
      </c>
      <c r="M1767" s="58">
        <f>'Luxjacky Assumptions Monthly'!$M$6*'Luxjacky Assumptions Monthly'!$M$8*'Luxjacky Original'!F1767</f>
        <v>2331</v>
      </c>
      <c r="N1767" s="58">
        <f t="shared" si="253"/>
        <v>2331</v>
      </c>
      <c r="O1767" s="58"/>
    </row>
    <row r="1768" spans="1:15" x14ac:dyDescent="0.3">
      <c r="A1768" s="60">
        <v>44136</v>
      </c>
      <c r="B1768" s="15">
        <f t="shared" si="245"/>
        <v>2020</v>
      </c>
      <c r="C1768" s="15">
        <f t="shared" si="246"/>
        <v>11</v>
      </c>
      <c r="D1768" s="15">
        <f t="shared" si="247"/>
        <v>1</v>
      </c>
      <c r="E1768" s="15">
        <f t="shared" si="248"/>
        <v>0</v>
      </c>
      <c r="F1768" s="15">
        <v>4525</v>
      </c>
      <c r="G1768" s="15">
        <v>0</v>
      </c>
      <c r="H1768" s="62">
        <f t="shared" si="249"/>
        <v>220.80052677268623</v>
      </c>
      <c r="I1768" s="62">
        <f t="shared" si="251"/>
        <v>137</v>
      </c>
      <c r="J1768" s="15">
        <f t="shared" si="252"/>
        <v>0</v>
      </c>
      <c r="K1768" s="15">
        <f t="shared" si="250"/>
        <v>0</v>
      </c>
      <c r="L1768" s="58">
        <f>'Luxjacky Assumptions Monthly'!$M$8*'Luxjacky Original'!G1768</f>
        <v>0</v>
      </c>
      <c r="M1768" s="58">
        <f>'Luxjacky Assumptions Monthly'!$M$6*'Luxjacky Assumptions Monthly'!$M$8*'Luxjacky Original'!F1768</f>
        <v>2262.5</v>
      </c>
      <c r="N1768" s="58">
        <f t="shared" si="253"/>
        <v>2262.5</v>
      </c>
      <c r="O1768" s="58"/>
    </row>
    <row r="1769" spans="1:15" x14ac:dyDescent="0.3">
      <c r="A1769" s="60">
        <v>44137</v>
      </c>
      <c r="B1769" s="15">
        <f t="shared" si="245"/>
        <v>2020</v>
      </c>
      <c r="C1769" s="15">
        <f t="shared" si="246"/>
        <v>11</v>
      </c>
      <c r="D1769" s="15">
        <f t="shared" si="247"/>
        <v>2</v>
      </c>
      <c r="E1769" s="15">
        <f t="shared" si="248"/>
        <v>0</v>
      </c>
      <c r="F1769" s="15">
        <v>4285</v>
      </c>
      <c r="G1769" s="15">
        <v>0</v>
      </c>
      <c r="H1769" s="62">
        <f t="shared" si="249"/>
        <v>225.41820901446255</v>
      </c>
      <c r="I1769" s="62">
        <f t="shared" si="251"/>
        <v>240</v>
      </c>
      <c r="J1769" s="15">
        <f t="shared" si="252"/>
        <v>0</v>
      </c>
      <c r="K1769" s="15">
        <f t="shared" si="250"/>
        <v>0</v>
      </c>
      <c r="L1769" s="58">
        <f>'Luxjacky Assumptions Monthly'!$M$8*'Luxjacky Original'!G1769</f>
        <v>0</v>
      </c>
      <c r="M1769" s="58">
        <f>'Luxjacky Assumptions Monthly'!$M$6*'Luxjacky Assumptions Monthly'!$M$8*'Luxjacky Original'!F1769</f>
        <v>2142.5</v>
      </c>
      <c r="N1769" s="58">
        <f t="shared" si="253"/>
        <v>2142.5</v>
      </c>
      <c r="O1769" s="58"/>
    </row>
    <row r="1770" spans="1:15" x14ac:dyDescent="0.3">
      <c r="A1770" s="60">
        <v>44138</v>
      </c>
      <c r="B1770" s="15">
        <f t="shared" si="245"/>
        <v>2020</v>
      </c>
      <c r="C1770" s="15">
        <f t="shared" si="246"/>
        <v>11</v>
      </c>
      <c r="D1770" s="15">
        <f t="shared" si="247"/>
        <v>3</v>
      </c>
      <c r="E1770" s="15">
        <f t="shared" si="248"/>
        <v>0</v>
      </c>
      <c r="F1770" s="15">
        <v>4073</v>
      </c>
      <c r="G1770" s="15">
        <v>0</v>
      </c>
      <c r="H1770" s="62">
        <f t="shared" si="249"/>
        <v>222.80760129972401</v>
      </c>
      <c r="I1770" s="62">
        <f t="shared" si="251"/>
        <v>212</v>
      </c>
      <c r="J1770" s="15">
        <f t="shared" si="252"/>
        <v>0</v>
      </c>
      <c r="K1770" s="15">
        <f t="shared" si="250"/>
        <v>0</v>
      </c>
      <c r="L1770" s="58">
        <f>'Luxjacky Assumptions Monthly'!$M$8*'Luxjacky Original'!G1770</f>
        <v>0</v>
      </c>
      <c r="M1770" s="58">
        <f>'Luxjacky Assumptions Monthly'!$M$6*'Luxjacky Assumptions Monthly'!$M$8*'Luxjacky Original'!F1770</f>
        <v>2036.5</v>
      </c>
      <c r="N1770" s="58">
        <f t="shared" si="253"/>
        <v>2036.5</v>
      </c>
      <c r="O1770" s="58"/>
    </row>
    <row r="1771" spans="1:15" x14ac:dyDescent="0.3">
      <c r="A1771" s="60">
        <v>44139</v>
      </c>
      <c r="B1771" s="15">
        <f t="shared" si="245"/>
        <v>2020</v>
      </c>
      <c r="C1771" s="15">
        <f t="shared" si="246"/>
        <v>11</v>
      </c>
      <c r="D1771" s="15">
        <f t="shared" si="247"/>
        <v>4</v>
      </c>
      <c r="E1771" s="15">
        <f t="shared" si="248"/>
        <v>0</v>
      </c>
      <c r="F1771" s="15">
        <v>3857</v>
      </c>
      <c r="G1771" s="15">
        <v>0</v>
      </c>
      <c r="H1771" s="62">
        <f t="shared" si="249"/>
        <v>212.17903188709232</v>
      </c>
      <c r="I1771" s="62">
        <f t="shared" si="251"/>
        <v>216</v>
      </c>
      <c r="J1771" s="15">
        <f t="shared" si="252"/>
        <v>0</v>
      </c>
      <c r="K1771" s="15">
        <f t="shared" si="250"/>
        <v>0</v>
      </c>
      <c r="L1771" s="58">
        <f>'Luxjacky Assumptions Monthly'!$M$8*'Luxjacky Original'!G1771</f>
        <v>0</v>
      </c>
      <c r="M1771" s="58">
        <f>'Luxjacky Assumptions Monthly'!$M$6*'Luxjacky Assumptions Monthly'!$M$8*'Luxjacky Original'!F1771</f>
        <v>1928.5</v>
      </c>
      <c r="N1771" s="58">
        <f t="shared" si="253"/>
        <v>1928.5</v>
      </c>
      <c r="O1771" s="58"/>
    </row>
    <row r="1772" spans="1:15" x14ac:dyDescent="0.3">
      <c r="A1772" s="60">
        <v>44140</v>
      </c>
      <c r="B1772" s="15">
        <f t="shared" si="245"/>
        <v>2020</v>
      </c>
      <c r="C1772" s="15">
        <f t="shared" si="246"/>
        <v>11</v>
      </c>
      <c r="D1772" s="15">
        <f t="shared" si="247"/>
        <v>5</v>
      </c>
      <c r="E1772" s="15">
        <f t="shared" si="248"/>
        <v>0</v>
      </c>
      <c r="F1772" s="15">
        <v>3639</v>
      </c>
      <c r="G1772" s="15">
        <v>0</v>
      </c>
      <c r="H1772" s="62">
        <f t="shared" si="249"/>
        <v>192.927855391435</v>
      </c>
      <c r="I1772" s="62">
        <f t="shared" si="251"/>
        <v>218</v>
      </c>
      <c r="J1772" s="15">
        <f t="shared" si="252"/>
        <v>0</v>
      </c>
      <c r="K1772" s="15">
        <f t="shared" si="250"/>
        <v>0</v>
      </c>
      <c r="L1772" s="58">
        <f>'Luxjacky Assumptions Monthly'!$M$8*'Luxjacky Original'!G1772</f>
        <v>0</v>
      </c>
      <c r="M1772" s="58">
        <f>'Luxjacky Assumptions Monthly'!$M$6*'Luxjacky Assumptions Monthly'!$M$8*'Luxjacky Original'!F1772</f>
        <v>1819.5</v>
      </c>
      <c r="N1772" s="58">
        <f t="shared" si="253"/>
        <v>1819.5</v>
      </c>
      <c r="O1772" s="58"/>
    </row>
    <row r="1773" spans="1:15" x14ac:dyDescent="0.3">
      <c r="A1773" s="60">
        <v>44141</v>
      </c>
      <c r="B1773" s="15">
        <f t="shared" si="245"/>
        <v>2020</v>
      </c>
      <c r="C1773" s="15">
        <f t="shared" si="246"/>
        <v>11</v>
      </c>
      <c r="D1773" s="15">
        <f t="shared" si="247"/>
        <v>6</v>
      </c>
      <c r="E1773" s="15">
        <f t="shared" si="248"/>
        <v>1</v>
      </c>
      <c r="F1773" s="15">
        <v>3446</v>
      </c>
      <c r="G1773" s="15">
        <v>0</v>
      </c>
      <c r="H1773" s="62">
        <f t="shared" si="249"/>
        <v>174.55611937736103</v>
      </c>
      <c r="I1773" s="62">
        <f t="shared" si="251"/>
        <v>193</v>
      </c>
      <c r="J1773" s="15">
        <f t="shared" si="252"/>
        <v>0</v>
      </c>
      <c r="K1773" s="15">
        <f t="shared" si="250"/>
        <v>0</v>
      </c>
      <c r="L1773" s="58">
        <f>'Luxjacky Assumptions Monthly'!$M$8*'Luxjacky Original'!G1773</f>
        <v>0</v>
      </c>
      <c r="M1773" s="58">
        <f>'Luxjacky Assumptions Monthly'!$M$6*'Luxjacky Assumptions Monthly'!$M$8*'Luxjacky Original'!F1773</f>
        <v>1723</v>
      </c>
      <c r="N1773" s="58">
        <f t="shared" si="253"/>
        <v>1723</v>
      </c>
      <c r="O1773" s="58"/>
    </row>
    <row r="1774" spans="1:15" x14ac:dyDescent="0.3">
      <c r="A1774" s="60">
        <v>44142</v>
      </c>
      <c r="B1774" s="15">
        <f t="shared" si="245"/>
        <v>2020</v>
      </c>
      <c r="C1774" s="15">
        <f t="shared" si="246"/>
        <v>11</v>
      </c>
      <c r="D1774" s="15">
        <f t="shared" si="247"/>
        <v>7</v>
      </c>
      <c r="E1774" s="15">
        <f t="shared" si="248"/>
        <v>1</v>
      </c>
      <c r="F1774" s="15">
        <v>3274</v>
      </c>
      <c r="G1774" s="15">
        <v>0</v>
      </c>
      <c r="H1774" s="62">
        <f t="shared" si="249"/>
        <v>136.63664096736065</v>
      </c>
      <c r="I1774" s="62">
        <f t="shared" si="251"/>
        <v>172</v>
      </c>
      <c r="J1774" s="15">
        <f t="shared" si="252"/>
        <v>0</v>
      </c>
      <c r="K1774" s="15">
        <f t="shared" si="250"/>
        <v>0</v>
      </c>
      <c r="L1774" s="58">
        <f>'Luxjacky Assumptions Monthly'!$M$8*'Luxjacky Original'!G1774</f>
        <v>0</v>
      </c>
      <c r="M1774" s="58">
        <f>'Luxjacky Assumptions Monthly'!$M$6*'Luxjacky Assumptions Monthly'!$M$8*'Luxjacky Original'!F1774</f>
        <v>1637</v>
      </c>
      <c r="N1774" s="58">
        <f t="shared" si="253"/>
        <v>1637</v>
      </c>
      <c r="O1774" s="58"/>
    </row>
    <row r="1775" spans="1:15" x14ac:dyDescent="0.3">
      <c r="A1775" s="60">
        <v>44143</v>
      </c>
      <c r="B1775" s="15">
        <f t="shared" si="245"/>
        <v>2020</v>
      </c>
      <c r="C1775" s="15">
        <f t="shared" si="246"/>
        <v>11</v>
      </c>
      <c r="D1775" s="15">
        <f t="shared" si="247"/>
        <v>1</v>
      </c>
      <c r="E1775" s="15">
        <f t="shared" si="248"/>
        <v>0</v>
      </c>
      <c r="F1775" s="15">
        <v>3136</v>
      </c>
      <c r="G1775" s="15">
        <v>0</v>
      </c>
      <c r="H1775" s="62">
        <f t="shared" si="249"/>
        <v>220.80052677268623</v>
      </c>
      <c r="I1775" s="62">
        <f t="shared" si="251"/>
        <v>138</v>
      </c>
      <c r="J1775" s="15">
        <f t="shared" si="252"/>
        <v>0</v>
      </c>
      <c r="K1775" s="15">
        <f t="shared" si="250"/>
        <v>0</v>
      </c>
      <c r="L1775" s="58">
        <f>'Luxjacky Assumptions Monthly'!$M$8*'Luxjacky Original'!G1775</f>
        <v>0</v>
      </c>
      <c r="M1775" s="58">
        <f>'Luxjacky Assumptions Monthly'!$M$6*'Luxjacky Assumptions Monthly'!$M$8*'Luxjacky Original'!F1775</f>
        <v>1568</v>
      </c>
      <c r="N1775" s="58">
        <f t="shared" si="253"/>
        <v>1568</v>
      </c>
      <c r="O1775" s="58"/>
    </row>
    <row r="1776" spans="1:15" x14ac:dyDescent="0.3">
      <c r="A1776" s="60">
        <v>44144</v>
      </c>
      <c r="B1776" s="15">
        <f t="shared" si="245"/>
        <v>2020</v>
      </c>
      <c r="C1776" s="15">
        <f t="shared" si="246"/>
        <v>11</v>
      </c>
      <c r="D1776" s="15">
        <f t="shared" si="247"/>
        <v>2</v>
      </c>
      <c r="E1776" s="15">
        <f t="shared" si="248"/>
        <v>0</v>
      </c>
      <c r="F1776" s="15">
        <v>2933</v>
      </c>
      <c r="G1776" s="15">
        <v>0</v>
      </c>
      <c r="H1776" s="62">
        <f t="shared" si="249"/>
        <v>225.41820901446255</v>
      </c>
      <c r="I1776" s="62">
        <f t="shared" si="251"/>
        <v>203</v>
      </c>
      <c r="J1776" s="15">
        <f t="shared" si="252"/>
        <v>0</v>
      </c>
      <c r="K1776" s="15">
        <f t="shared" si="250"/>
        <v>0</v>
      </c>
      <c r="L1776" s="58">
        <f>'Luxjacky Assumptions Monthly'!$M$8*'Luxjacky Original'!G1776</f>
        <v>0</v>
      </c>
      <c r="M1776" s="58">
        <f>'Luxjacky Assumptions Monthly'!$M$6*'Luxjacky Assumptions Monthly'!$M$8*'Luxjacky Original'!F1776</f>
        <v>1466.5</v>
      </c>
      <c r="N1776" s="58">
        <f t="shared" si="253"/>
        <v>1466.5</v>
      </c>
      <c r="O1776" s="58"/>
    </row>
    <row r="1777" spans="1:15" x14ac:dyDescent="0.3">
      <c r="A1777" s="60">
        <v>44145</v>
      </c>
      <c r="B1777" s="15">
        <f t="shared" si="245"/>
        <v>2020</v>
      </c>
      <c r="C1777" s="15">
        <f t="shared" si="246"/>
        <v>11</v>
      </c>
      <c r="D1777" s="15">
        <f t="shared" si="247"/>
        <v>3</v>
      </c>
      <c r="E1777" s="15">
        <f t="shared" si="248"/>
        <v>0</v>
      </c>
      <c r="F1777" s="15">
        <v>2710</v>
      </c>
      <c r="G1777" s="15">
        <v>0</v>
      </c>
      <c r="H1777" s="62">
        <f t="shared" si="249"/>
        <v>222.80760129972401</v>
      </c>
      <c r="I1777" s="62">
        <f t="shared" si="251"/>
        <v>223</v>
      </c>
      <c r="J1777" s="15">
        <f t="shared" si="252"/>
        <v>0</v>
      </c>
      <c r="K1777" s="15">
        <f t="shared" si="250"/>
        <v>0</v>
      </c>
      <c r="L1777" s="58">
        <f>'Luxjacky Assumptions Monthly'!$M$8*'Luxjacky Original'!G1777</f>
        <v>0</v>
      </c>
      <c r="M1777" s="58">
        <f>'Luxjacky Assumptions Monthly'!$M$6*'Luxjacky Assumptions Monthly'!$M$8*'Luxjacky Original'!F1777</f>
        <v>1355</v>
      </c>
      <c r="N1777" s="58">
        <f t="shared" si="253"/>
        <v>1355</v>
      </c>
      <c r="O1777" s="58"/>
    </row>
    <row r="1778" spans="1:15" x14ac:dyDescent="0.3">
      <c r="A1778" s="60">
        <v>44146</v>
      </c>
      <c r="B1778" s="15">
        <f t="shared" si="245"/>
        <v>2020</v>
      </c>
      <c r="C1778" s="15">
        <f t="shared" si="246"/>
        <v>11</v>
      </c>
      <c r="D1778" s="15">
        <f t="shared" si="247"/>
        <v>4</v>
      </c>
      <c r="E1778" s="15">
        <f t="shared" si="248"/>
        <v>0</v>
      </c>
      <c r="F1778" s="15">
        <v>2493</v>
      </c>
      <c r="G1778" s="15">
        <v>0</v>
      </c>
      <c r="H1778" s="62">
        <f t="shared" si="249"/>
        <v>212.17903188709232</v>
      </c>
      <c r="I1778" s="62">
        <f t="shared" si="251"/>
        <v>217</v>
      </c>
      <c r="J1778" s="15">
        <f t="shared" si="252"/>
        <v>0</v>
      </c>
      <c r="K1778" s="15">
        <f t="shared" si="250"/>
        <v>0</v>
      </c>
      <c r="L1778" s="58">
        <f>'Luxjacky Assumptions Monthly'!$M$8*'Luxjacky Original'!G1778</f>
        <v>0</v>
      </c>
      <c r="M1778" s="58">
        <f>'Luxjacky Assumptions Monthly'!$M$6*'Luxjacky Assumptions Monthly'!$M$8*'Luxjacky Original'!F1778</f>
        <v>1246.5</v>
      </c>
      <c r="N1778" s="58">
        <f t="shared" si="253"/>
        <v>1246.5</v>
      </c>
      <c r="O1778" s="58"/>
    </row>
    <row r="1779" spans="1:15" x14ac:dyDescent="0.3">
      <c r="A1779" s="60">
        <v>44147</v>
      </c>
      <c r="B1779" s="15">
        <f t="shared" si="245"/>
        <v>2020</v>
      </c>
      <c r="C1779" s="15">
        <f t="shared" si="246"/>
        <v>11</v>
      </c>
      <c r="D1779" s="15">
        <f t="shared" si="247"/>
        <v>5</v>
      </c>
      <c r="E1779" s="15">
        <f t="shared" si="248"/>
        <v>0</v>
      </c>
      <c r="F1779" s="15">
        <v>2283</v>
      </c>
      <c r="G1779" s="15">
        <v>0</v>
      </c>
      <c r="H1779" s="62">
        <f t="shared" si="249"/>
        <v>192.927855391435</v>
      </c>
      <c r="I1779" s="62">
        <f t="shared" si="251"/>
        <v>210</v>
      </c>
      <c r="J1779" s="15">
        <f t="shared" si="252"/>
        <v>0</v>
      </c>
      <c r="K1779" s="15">
        <f t="shared" si="250"/>
        <v>0</v>
      </c>
      <c r="L1779" s="58">
        <f>'Luxjacky Assumptions Monthly'!$M$8*'Luxjacky Original'!G1779</f>
        <v>0</v>
      </c>
      <c r="M1779" s="58">
        <f>'Luxjacky Assumptions Monthly'!$M$6*'Luxjacky Assumptions Monthly'!$M$8*'Luxjacky Original'!F1779</f>
        <v>1141.5</v>
      </c>
      <c r="N1779" s="58">
        <f t="shared" si="253"/>
        <v>1141.5</v>
      </c>
      <c r="O1779" s="58"/>
    </row>
    <row r="1780" spans="1:15" x14ac:dyDescent="0.3">
      <c r="A1780" s="60">
        <v>44148</v>
      </c>
      <c r="B1780" s="15">
        <f t="shared" si="245"/>
        <v>2020</v>
      </c>
      <c r="C1780" s="15">
        <f t="shared" si="246"/>
        <v>11</v>
      </c>
      <c r="D1780" s="15">
        <f t="shared" si="247"/>
        <v>6</v>
      </c>
      <c r="E1780" s="15">
        <f t="shared" si="248"/>
        <v>1</v>
      </c>
      <c r="F1780" s="15">
        <v>2090</v>
      </c>
      <c r="G1780" s="15">
        <v>0</v>
      </c>
      <c r="H1780" s="62">
        <f t="shared" si="249"/>
        <v>174.55611937736103</v>
      </c>
      <c r="I1780" s="62">
        <f t="shared" si="251"/>
        <v>193</v>
      </c>
      <c r="J1780" s="15">
        <f t="shared" si="252"/>
        <v>0</v>
      </c>
      <c r="K1780" s="15">
        <f t="shared" si="250"/>
        <v>0</v>
      </c>
      <c r="L1780" s="58">
        <f>'Luxjacky Assumptions Monthly'!$M$8*'Luxjacky Original'!G1780</f>
        <v>0</v>
      </c>
      <c r="M1780" s="58">
        <f>'Luxjacky Assumptions Monthly'!$M$6*'Luxjacky Assumptions Monthly'!$M$8*'Luxjacky Original'!F1780</f>
        <v>1045</v>
      </c>
      <c r="N1780" s="58">
        <f t="shared" si="253"/>
        <v>1045</v>
      </c>
      <c r="O1780" s="58"/>
    </row>
    <row r="1781" spans="1:15" x14ac:dyDescent="0.3">
      <c r="A1781" s="60">
        <v>44149</v>
      </c>
      <c r="B1781" s="15">
        <f t="shared" si="245"/>
        <v>2020</v>
      </c>
      <c r="C1781" s="15">
        <f t="shared" si="246"/>
        <v>11</v>
      </c>
      <c r="D1781" s="15">
        <f t="shared" si="247"/>
        <v>7</v>
      </c>
      <c r="E1781" s="15">
        <f t="shared" si="248"/>
        <v>1</v>
      </c>
      <c r="F1781" s="15">
        <v>8056</v>
      </c>
      <c r="G1781" s="15">
        <v>6144</v>
      </c>
      <c r="H1781" s="62">
        <f t="shared" si="249"/>
        <v>136.63664096736065</v>
      </c>
      <c r="I1781" s="62">
        <f t="shared" si="251"/>
        <v>178</v>
      </c>
      <c r="J1781" s="15">
        <f t="shared" si="252"/>
        <v>1</v>
      </c>
      <c r="K1781" s="15">
        <f t="shared" si="250"/>
        <v>4000</v>
      </c>
      <c r="L1781" s="58">
        <f>'Luxjacky Assumptions Monthly'!$M$8*'Luxjacky Original'!G1781</f>
        <v>61440</v>
      </c>
      <c r="M1781" s="58">
        <f>'Luxjacky Assumptions Monthly'!$M$6*'Luxjacky Assumptions Monthly'!$M$8*'Luxjacky Original'!F1781</f>
        <v>4028</v>
      </c>
      <c r="N1781" s="58">
        <f t="shared" si="253"/>
        <v>69468</v>
      </c>
      <c r="O1781" s="58"/>
    </row>
    <row r="1782" spans="1:15" x14ac:dyDescent="0.3">
      <c r="A1782" s="60">
        <v>44150</v>
      </c>
      <c r="B1782" s="15">
        <f t="shared" si="245"/>
        <v>2020</v>
      </c>
      <c r="C1782" s="15">
        <f t="shared" si="246"/>
        <v>11</v>
      </c>
      <c r="D1782" s="15">
        <f t="shared" si="247"/>
        <v>1</v>
      </c>
      <c r="E1782" s="15">
        <f t="shared" si="248"/>
        <v>0</v>
      </c>
      <c r="F1782" s="15">
        <v>7915</v>
      </c>
      <c r="G1782" s="15">
        <v>0</v>
      </c>
      <c r="H1782" s="62">
        <f t="shared" si="249"/>
        <v>220.80052677268623</v>
      </c>
      <c r="I1782" s="62">
        <f t="shared" si="251"/>
        <v>141</v>
      </c>
      <c r="J1782" s="15">
        <f t="shared" si="252"/>
        <v>0</v>
      </c>
      <c r="K1782" s="15">
        <f t="shared" si="250"/>
        <v>0</v>
      </c>
      <c r="L1782" s="58">
        <f>'Luxjacky Assumptions Monthly'!$M$8*'Luxjacky Original'!G1782</f>
        <v>0</v>
      </c>
      <c r="M1782" s="58">
        <f>'Luxjacky Assumptions Monthly'!$M$6*'Luxjacky Assumptions Monthly'!$M$8*'Luxjacky Original'!F1782</f>
        <v>3957.5</v>
      </c>
      <c r="N1782" s="58">
        <f t="shared" si="253"/>
        <v>3957.5</v>
      </c>
      <c r="O1782" s="58"/>
    </row>
    <row r="1783" spans="1:15" x14ac:dyDescent="0.3">
      <c r="A1783" s="60">
        <v>44151</v>
      </c>
      <c r="B1783" s="15">
        <f t="shared" si="245"/>
        <v>2020</v>
      </c>
      <c r="C1783" s="15">
        <f t="shared" si="246"/>
        <v>11</v>
      </c>
      <c r="D1783" s="15">
        <f t="shared" si="247"/>
        <v>2</v>
      </c>
      <c r="E1783" s="15">
        <f t="shared" si="248"/>
        <v>0</v>
      </c>
      <c r="F1783" s="15">
        <v>7693</v>
      </c>
      <c r="G1783" s="15">
        <v>0</v>
      </c>
      <c r="H1783" s="62">
        <f t="shared" si="249"/>
        <v>225.41820901446255</v>
      </c>
      <c r="I1783" s="62">
        <f t="shared" si="251"/>
        <v>222</v>
      </c>
      <c r="J1783" s="15">
        <f t="shared" si="252"/>
        <v>0</v>
      </c>
      <c r="K1783" s="15">
        <f t="shared" si="250"/>
        <v>0</v>
      </c>
      <c r="L1783" s="58">
        <f>'Luxjacky Assumptions Monthly'!$M$8*'Luxjacky Original'!G1783</f>
        <v>0</v>
      </c>
      <c r="M1783" s="58">
        <f>'Luxjacky Assumptions Monthly'!$M$6*'Luxjacky Assumptions Monthly'!$M$8*'Luxjacky Original'!F1783</f>
        <v>3846.5</v>
      </c>
      <c r="N1783" s="58">
        <f t="shared" si="253"/>
        <v>3846.5</v>
      </c>
      <c r="O1783" s="58"/>
    </row>
    <row r="1784" spans="1:15" x14ac:dyDescent="0.3">
      <c r="A1784" s="60">
        <v>44152</v>
      </c>
      <c r="B1784" s="15">
        <f t="shared" si="245"/>
        <v>2020</v>
      </c>
      <c r="C1784" s="15">
        <f t="shared" si="246"/>
        <v>11</v>
      </c>
      <c r="D1784" s="15">
        <f t="shared" si="247"/>
        <v>3</v>
      </c>
      <c r="E1784" s="15">
        <f t="shared" si="248"/>
        <v>0</v>
      </c>
      <c r="F1784" s="15">
        <v>7470</v>
      </c>
      <c r="G1784" s="15">
        <v>0</v>
      </c>
      <c r="H1784" s="62">
        <f t="shared" si="249"/>
        <v>222.80760129972401</v>
      </c>
      <c r="I1784" s="62">
        <f t="shared" si="251"/>
        <v>223</v>
      </c>
      <c r="J1784" s="15">
        <f t="shared" si="252"/>
        <v>0</v>
      </c>
      <c r="K1784" s="15">
        <f t="shared" si="250"/>
        <v>0</v>
      </c>
      <c r="L1784" s="58">
        <f>'Luxjacky Assumptions Monthly'!$M$8*'Luxjacky Original'!G1784</f>
        <v>0</v>
      </c>
      <c r="M1784" s="58">
        <f>'Luxjacky Assumptions Monthly'!$M$6*'Luxjacky Assumptions Monthly'!$M$8*'Luxjacky Original'!F1784</f>
        <v>3735</v>
      </c>
      <c r="N1784" s="58">
        <f t="shared" si="253"/>
        <v>3735</v>
      </c>
      <c r="O1784" s="58"/>
    </row>
    <row r="1785" spans="1:15" x14ac:dyDescent="0.3">
      <c r="A1785" s="60">
        <v>44153</v>
      </c>
      <c r="B1785" s="15">
        <f t="shared" si="245"/>
        <v>2020</v>
      </c>
      <c r="C1785" s="15">
        <f t="shared" si="246"/>
        <v>11</v>
      </c>
      <c r="D1785" s="15">
        <f t="shared" si="247"/>
        <v>4</v>
      </c>
      <c r="E1785" s="15">
        <f t="shared" si="248"/>
        <v>0</v>
      </c>
      <c r="F1785" s="15">
        <v>7257</v>
      </c>
      <c r="G1785" s="15">
        <v>0</v>
      </c>
      <c r="H1785" s="62">
        <f t="shared" si="249"/>
        <v>212.17903188709232</v>
      </c>
      <c r="I1785" s="62">
        <f t="shared" si="251"/>
        <v>213</v>
      </c>
      <c r="J1785" s="15">
        <f t="shared" si="252"/>
        <v>0</v>
      </c>
      <c r="K1785" s="15">
        <f t="shared" si="250"/>
        <v>0</v>
      </c>
      <c r="L1785" s="58">
        <f>'Luxjacky Assumptions Monthly'!$M$8*'Luxjacky Original'!G1785</f>
        <v>0</v>
      </c>
      <c r="M1785" s="58">
        <f>'Luxjacky Assumptions Monthly'!$M$6*'Luxjacky Assumptions Monthly'!$M$8*'Luxjacky Original'!F1785</f>
        <v>3628.5</v>
      </c>
      <c r="N1785" s="58">
        <f t="shared" si="253"/>
        <v>3628.5</v>
      </c>
      <c r="O1785" s="58"/>
    </row>
    <row r="1786" spans="1:15" x14ac:dyDescent="0.3">
      <c r="A1786" s="60">
        <v>44154</v>
      </c>
      <c r="B1786" s="15">
        <f t="shared" si="245"/>
        <v>2020</v>
      </c>
      <c r="C1786" s="15">
        <f t="shared" si="246"/>
        <v>11</v>
      </c>
      <c r="D1786" s="15">
        <f t="shared" si="247"/>
        <v>5</v>
      </c>
      <c r="E1786" s="15">
        <f t="shared" si="248"/>
        <v>0</v>
      </c>
      <c r="F1786" s="15">
        <v>7063</v>
      </c>
      <c r="G1786" s="15">
        <v>0</v>
      </c>
      <c r="H1786" s="62">
        <f t="shared" si="249"/>
        <v>192.927855391435</v>
      </c>
      <c r="I1786" s="62">
        <f t="shared" si="251"/>
        <v>194</v>
      </c>
      <c r="J1786" s="15">
        <f t="shared" si="252"/>
        <v>0</v>
      </c>
      <c r="K1786" s="15">
        <f t="shared" si="250"/>
        <v>0</v>
      </c>
      <c r="L1786" s="58">
        <f>'Luxjacky Assumptions Monthly'!$M$8*'Luxjacky Original'!G1786</f>
        <v>0</v>
      </c>
      <c r="M1786" s="58">
        <f>'Luxjacky Assumptions Monthly'!$M$6*'Luxjacky Assumptions Monthly'!$M$8*'Luxjacky Original'!F1786</f>
        <v>3531.5</v>
      </c>
      <c r="N1786" s="58">
        <f t="shared" si="253"/>
        <v>3531.5</v>
      </c>
      <c r="O1786" s="58"/>
    </row>
    <row r="1787" spans="1:15" x14ac:dyDescent="0.3">
      <c r="A1787" s="60">
        <v>44155</v>
      </c>
      <c r="B1787" s="15">
        <f t="shared" si="245"/>
        <v>2020</v>
      </c>
      <c r="C1787" s="15">
        <f t="shared" si="246"/>
        <v>11</v>
      </c>
      <c r="D1787" s="15">
        <f t="shared" si="247"/>
        <v>6</v>
      </c>
      <c r="E1787" s="15">
        <f t="shared" si="248"/>
        <v>1</v>
      </c>
      <c r="F1787" s="15">
        <v>6876</v>
      </c>
      <c r="G1787" s="15">
        <v>0</v>
      </c>
      <c r="H1787" s="62">
        <f t="shared" si="249"/>
        <v>174.55611937736103</v>
      </c>
      <c r="I1787" s="62">
        <f t="shared" si="251"/>
        <v>187</v>
      </c>
      <c r="J1787" s="15">
        <f t="shared" si="252"/>
        <v>0</v>
      </c>
      <c r="K1787" s="15">
        <f t="shared" si="250"/>
        <v>0</v>
      </c>
      <c r="L1787" s="58">
        <f>'Luxjacky Assumptions Monthly'!$M$8*'Luxjacky Original'!G1787</f>
        <v>0</v>
      </c>
      <c r="M1787" s="58">
        <f>'Luxjacky Assumptions Monthly'!$M$6*'Luxjacky Assumptions Monthly'!$M$8*'Luxjacky Original'!F1787</f>
        <v>3438</v>
      </c>
      <c r="N1787" s="58">
        <f t="shared" si="253"/>
        <v>3438</v>
      </c>
      <c r="O1787" s="58"/>
    </row>
    <row r="1788" spans="1:15" x14ac:dyDescent="0.3">
      <c r="A1788" s="60">
        <v>44156</v>
      </c>
      <c r="B1788" s="15">
        <f t="shared" si="245"/>
        <v>2020</v>
      </c>
      <c r="C1788" s="15">
        <f t="shared" si="246"/>
        <v>11</v>
      </c>
      <c r="D1788" s="15">
        <f t="shared" si="247"/>
        <v>7</v>
      </c>
      <c r="E1788" s="15">
        <f t="shared" si="248"/>
        <v>1</v>
      </c>
      <c r="F1788" s="15">
        <v>6709</v>
      </c>
      <c r="G1788" s="15">
        <v>0</v>
      </c>
      <c r="H1788" s="62">
        <f t="shared" si="249"/>
        <v>136.63664096736065</v>
      </c>
      <c r="I1788" s="62">
        <f t="shared" si="251"/>
        <v>167</v>
      </c>
      <c r="J1788" s="15">
        <f t="shared" si="252"/>
        <v>0</v>
      </c>
      <c r="K1788" s="15">
        <f t="shared" si="250"/>
        <v>0</v>
      </c>
      <c r="L1788" s="58">
        <f>'Luxjacky Assumptions Monthly'!$M$8*'Luxjacky Original'!G1788</f>
        <v>0</v>
      </c>
      <c r="M1788" s="58">
        <f>'Luxjacky Assumptions Monthly'!$M$6*'Luxjacky Assumptions Monthly'!$M$8*'Luxjacky Original'!F1788</f>
        <v>3354.5</v>
      </c>
      <c r="N1788" s="58">
        <f t="shared" si="253"/>
        <v>3354.5</v>
      </c>
      <c r="O1788" s="58"/>
    </row>
    <row r="1789" spans="1:15" x14ac:dyDescent="0.3">
      <c r="A1789" s="60">
        <v>44157</v>
      </c>
      <c r="B1789" s="15">
        <f t="shared" si="245"/>
        <v>2020</v>
      </c>
      <c r="C1789" s="15">
        <f t="shared" si="246"/>
        <v>11</v>
      </c>
      <c r="D1789" s="15">
        <f t="shared" si="247"/>
        <v>1</v>
      </c>
      <c r="E1789" s="15">
        <f t="shared" si="248"/>
        <v>0</v>
      </c>
      <c r="F1789" s="15">
        <v>6574</v>
      </c>
      <c r="G1789" s="15">
        <v>0</v>
      </c>
      <c r="H1789" s="62">
        <f t="shared" si="249"/>
        <v>220.80052677268623</v>
      </c>
      <c r="I1789" s="62">
        <f t="shared" si="251"/>
        <v>135</v>
      </c>
      <c r="J1789" s="15">
        <f t="shared" si="252"/>
        <v>0</v>
      </c>
      <c r="K1789" s="15">
        <f t="shared" si="250"/>
        <v>0</v>
      </c>
      <c r="L1789" s="58">
        <f>'Luxjacky Assumptions Monthly'!$M$8*'Luxjacky Original'!G1789</f>
        <v>0</v>
      </c>
      <c r="M1789" s="58">
        <f>'Luxjacky Assumptions Monthly'!$M$6*'Luxjacky Assumptions Monthly'!$M$8*'Luxjacky Original'!F1789</f>
        <v>3287</v>
      </c>
      <c r="N1789" s="58">
        <f t="shared" si="253"/>
        <v>3287</v>
      </c>
      <c r="O1789" s="58"/>
    </row>
    <row r="1790" spans="1:15" x14ac:dyDescent="0.3">
      <c r="A1790" s="60">
        <v>44158</v>
      </c>
      <c r="B1790" s="15">
        <f t="shared" si="245"/>
        <v>2020</v>
      </c>
      <c r="C1790" s="15">
        <f t="shared" si="246"/>
        <v>11</v>
      </c>
      <c r="D1790" s="15">
        <f t="shared" si="247"/>
        <v>2</v>
      </c>
      <c r="E1790" s="15">
        <f t="shared" si="248"/>
        <v>0</v>
      </c>
      <c r="F1790" s="15">
        <v>6353</v>
      </c>
      <c r="G1790" s="15">
        <v>0</v>
      </c>
      <c r="H1790" s="62">
        <f t="shared" si="249"/>
        <v>225.41820901446255</v>
      </c>
      <c r="I1790" s="62">
        <f t="shared" si="251"/>
        <v>221</v>
      </c>
      <c r="J1790" s="15">
        <f t="shared" si="252"/>
        <v>0</v>
      </c>
      <c r="K1790" s="15">
        <f t="shared" si="250"/>
        <v>0</v>
      </c>
      <c r="L1790" s="58">
        <f>'Luxjacky Assumptions Monthly'!$M$8*'Luxjacky Original'!G1790</f>
        <v>0</v>
      </c>
      <c r="M1790" s="58">
        <f>'Luxjacky Assumptions Monthly'!$M$6*'Luxjacky Assumptions Monthly'!$M$8*'Luxjacky Original'!F1790</f>
        <v>3176.5</v>
      </c>
      <c r="N1790" s="58">
        <f t="shared" si="253"/>
        <v>3176.5</v>
      </c>
      <c r="O1790" s="58"/>
    </row>
    <row r="1791" spans="1:15" x14ac:dyDescent="0.3">
      <c r="A1791" s="60">
        <v>44159</v>
      </c>
      <c r="B1791" s="15">
        <f t="shared" si="245"/>
        <v>2020</v>
      </c>
      <c r="C1791" s="15">
        <f t="shared" si="246"/>
        <v>11</v>
      </c>
      <c r="D1791" s="15">
        <f t="shared" si="247"/>
        <v>3</v>
      </c>
      <c r="E1791" s="15">
        <f t="shared" si="248"/>
        <v>0</v>
      </c>
      <c r="F1791" s="15">
        <v>6133</v>
      </c>
      <c r="G1791" s="15">
        <v>0</v>
      </c>
      <c r="H1791" s="62">
        <f t="shared" si="249"/>
        <v>222.80760129972401</v>
      </c>
      <c r="I1791" s="62">
        <f t="shared" si="251"/>
        <v>220</v>
      </c>
      <c r="J1791" s="15">
        <f t="shared" si="252"/>
        <v>0</v>
      </c>
      <c r="K1791" s="15">
        <f t="shared" si="250"/>
        <v>0</v>
      </c>
      <c r="L1791" s="58">
        <f>'Luxjacky Assumptions Monthly'!$M$8*'Luxjacky Original'!G1791</f>
        <v>0</v>
      </c>
      <c r="M1791" s="58">
        <f>'Luxjacky Assumptions Monthly'!$M$6*'Luxjacky Assumptions Monthly'!$M$8*'Luxjacky Original'!F1791</f>
        <v>3066.5</v>
      </c>
      <c r="N1791" s="58">
        <f t="shared" si="253"/>
        <v>3066.5</v>
      </c>
      <c r="O1791" s="58"/>
    </row>
    <row r="1792" spans="1:15" x14ac:dyDescent="0.3">
      <c r="A1792" s="60">
        <v>44160</v>
      </c>
      <c r="B1792" s="15">
        <f t="shared" si="245"/>
        <v>2020</v>
      </c>
      <c r="C1792" s="15">
        <f t="shared" si="246"/>
        <v>11</v>
      </c>
      <c r="D1792" s="15">
        <f t="shared" si="247"/>
        <v>4</v>
      </c>
      <c r="E1792" s="15">
        <f t="shared" si="248"/>
        <v>0</v>
      </c>
      <c r="F1792" s="15">
        <v>5913</v>
      </c>
      <c r="G1792" s="15">
        <v>0</v>
      </c>
      <c r="H1792" s="62">
        <f t="shared" si="249"/>
        <v>212.17903188709232</v>
      </c>
      <c r="I1792" s="62">
        <f t="shared" si="251"/>
        <v>220</v>
      </c>
      <c r="J1792" s="15">
        <f t="shared" si="252"/>
        <v>0</v>
      </c>
      <c r="K1792" s="15">
        <f t="shared" si="250"/>
        <v>0</v>
      </c>
      <c r="L1792" s="58">
        <f>'Luxjacky Assumptions Monthly'!$M$8*'Luxjacky Original'!G1792</f>
        <v>0</v>
      </c>
      <c r="M1792" s="58">
        <f>'Luxjacky Assumptions Monthly'!$M$6*'Luxjacky Assumptions Monthly'!$M$8*'Luxjacky Original'!F1792</f>
        <v>2956.5</v>
      </c>
      <c r="N1792" s="58">
        <f t="shared" si="253"/>
        <v>2956.5</v>
      </c>
      <c r="O1792" s="58"/>
    </row>
    <row r="1793" spans="1:15" x14ac:dyDescent="0.3">
      <c r="A1793" s="60">
        <v>44161</v>
      </c>
      <c r="B1793" s="15">
        <f t="shared" si="245"/>
        <v>2020</v>
      </c>
      <c r="C1793" s="15">
        <f t="shared" si="246"/>
        <v>11</v>
      </c>
      <c r="D1793" s="15">
        <f t="shared" si="247"/>
        <v>5</v>
      </c>
      <c r="E1793" s="15">
        <f t="shared" si="248"/>
        <v>0</v>
      </c>
      <c r="F1793" s="15">
        <v>5702</v>
      </c>
      <c r="G1793" s="15">
        <v>0</v>
      </c>
      <c r="H1793" s="62">
        <f t="shared" si="249"/>
        <v>192.927855391435</v>
      </c>
      <c r="I1793" s="62">
        <f t="shared" si="251"/>
        <v>211</v>
      </c>
      <c r="J1793" s="15">
        <f t="shared" si="252"/>
        <v>0</v>
      </c>
      <c r="K1793" s="15">
        <f t="shared" si="250"/>
        <v>0</v>
      </c>
      <c r="L1793" s="58">
        <f>'Luxjacky Assumptions Monthly'!$M$8*'Luxjacky Original'!G1793</f>
        <v>0</v>
      </c>
      <c r="M1793" s="58">
        <f>'Luxjacky Assumptions Monthly'!$M$6*'Luxjacky Assumptions Monthly'!$M$8*'Luxjacky Original'!F1793</f>
        <v>2851</v>
      </c>
      <c r="N1793" s="58">
        <f t="shared" si="253"/>
        <v>2851</v>
      </c>
      <c r="O1793" s="58"/>
    </row>
    <row r="1794" spans="1:15" x14ac:dyDescent="0.3">
      <c r="A1794" s="60">
        <v>44162</v>
      </c>
      <c r="B1794" s="15">
        <f t="shared" ref="B1794:B1857" si="254">YEAR(A1794)</f>
        <v>2020</v>
      </c>
      <c r="C1794" s="15">
        <f t="shared" ref="C1794:C1828" si="255">MONTH(A1794)</f>
        <v>11</v>
      </c>
      <c r="D1794" s="15">
        <f t="shared" ref="D1794:D1828" si="256">WEEKDAY(A1794)</f>
        <v>6</v>
      </c>
      <c r="E1794" s="15">
        <f t="shared" ref="E1794:E1857" si="257">IF(OR(D1794=6,D1794=7),1,0)</f>
        <v>1</v>
      </c>
      <c r="F1794" s="15">
        <v>5502</v>
      </c>
      <c r="G1794" s="15">
        <v>0</v>
      </c>
      <c r="H1794" s="62">
        <f t="shared" ref="H1794:H1828" si="258">100-2.17*D1794^2.25+12.77*D1794+EXP(-D1794/0.032)+5*C1794^0.75+10*E1794+20*(B1794-2016)</f>
        <v>174.55611937736103</v>
      </c>
      <c r="I1794" s="62">
        <f t="shared" si="251"/>
        <v>200</v>
      </c>
      <c r="J1794" s="15">
        <f t="shared" si="252"/>
        <v>0</v>
      </c>
      <c r="K1794" s="15">
        <f t="shared" si="250"/>
        <v>0</v>
      </c>
      <c r="L1794" s="58">
        <f>'Luxjacky Assumptions Monthly'!$M$8*'Luxjacky Original'!G1794</f>
        <v>0</v>
      </c>
      <c r="M1794" s="58">
        <f>'Luxjacky Assumptions Monthly'!$M$6*'Luxjacky Assumptions Monthly'!$M$8*'Luxjacky Original'!F1794</f>
        <v>2751</v>
      </c>
      <c r="N1794" s="58">
        <f t="shared" si="253"/>
        <v>2751</v>
      </c>
      <c r="O1794" s="58"/>
    </row>
    <row r="1795" spans="1:15" x14ac:dyDescent="0.3">
      <c r="A1795" s="60">
        <v>44163</v>
      </c>
      <c r="B1795" s="15">
        <f t="shared" si="254"/>
        <v>2020</v>
      </c>
      <c r="C1795" s="15">
        <f t="shared" si="255"/>
        <v>11</v>
      </c>
      <c r="D1795" s="15">
        <f t="shared" si="256"/>
        <v>7</v>
      </c>
      <c r="E1795" s="15">
        <f t="shared" si="257"/>
        <v>1</v>
      </c>
      <c r="F1795" s="15">
        <v>5317</v>
      </c>
      <c r="G1795" s="15">
        <v>0</v>
      </c>
      <c r="H1795" s="62">
        <f t="shared" si="258"/>
        <v>136.63664096736065</v>
      </c>
      <c r="I1795" s="62">
        <f t="shared" si="251"/>
        <v>185</v>
      </c>
      <c r="J1795" s="15">
        <f t="shared" si="252"/>
        <v>0</v>
      </c>
      <c r="K1795" s="15">
        <f t="shared" ref="K1795:K1828" si="259">4000*J1795</f>
        <v>0</v>
      </c>
      <c r="L1795" s="58">
        <f>'Luxjacky Assumptions Monthly'!$M$8*'Luxjacky Original'!G1795</f>
        <v>0</v>
      </c>
      <c r="M1795" s="58">
        <f>'Luxjacky Assumptions Monthly'!$M$6*'Luxjacky Assumptions Monthly'!$M$8*'Luxjacky Original'!F1795</f>
        <v>2658.5</v>
      </c>
      <c r="N1795" s="58">
        <f t="shared" si="253"/>
        <v>2658.5</v>
      </c>
      <c r="O1795" s="58"/>
    </row>
    <row r="1796" spans="1:15" x14ac:dyDescent="0.3">
      <c r="A1796" s="60">
        <v>44164</v>
      </c>
      <c r="B1796" s="15">
        <f t="shared" si="254"/>
        <v>2020</v>
      </c>
      <c r="C1796" s="15">
        <f t="shared" si="255"/>
        <v>11</v>
      </c>
      <c r="D1796" s="15">
        <f t="shared" si="256"/>
        <v>1</v>
      </c>
      <c r="E1796" s="15">
        <f t="shared" si="257"/>
        <v>0</v>
      </c>
      <c r="F1796" s="15">
        <v>5180</v>
      </c>
      <c r="G1796" s="15">
        <v>0</v>
      </c>
      <c r="H1796" s="62">
        <f t="shared" si="258"/>
        <v>220.80052677268623</v>
      </c>
      <c r="I1796" s="62">
        <f t="shared" ref="I1796:I1828" si="260">F1795-F1796+G1796</f>
        <v>137</v>
      </c>
      <c r="J1796" s="15">
        <f t="shared" si="252"/>
        <v>0</v>
      </c>
      <c r="K1796" s="15">
        <f t="shared" si="259"/>
        <v>0</v>
      </c>
      <c r="L1796" s="58">
        <f>'Luxjacky Assumptions Monthly'!$M$8*'Luxjacky Original'!G1796</f>
        <v>0</v>
      </c>
      <c r="M1796" s="58">
        <f>'Luxjacky Assumptions Monthly'!$M$6*'Luxjacky Assumptions Monthly'!$M$8*'Luxjacky Original'!F1796</f>
        <v>2590</v>
      </c>
      <c r="N1796" s="58">
        <f t="shared" si="253"/>
        <v>2590</v>
      </c>
      <c r="O1796" s="58"/>
    </row>
    <row r="1797" spans="1:15" x14ac:dyDescent="0.3">
      <c r="A1797" s="60">
        <v>44165</v>
      </c>
      <c r="B1797" s="15">
        <f t="shared" si="254"/>
        <v>2020</v>
      </c>
      <c r="C1797" s="15">
        <f t="shared" si="255"/>
        <v>11</v>
      </c>
      <c r="D1797" s="15">
        <f t="shared" si="256"/>
        <v>2</v>
      </c>
      <c r="E1797" s="15">
        <f t="shared" si="257"/>
        <v>0</v>
      </c>
      <c r="F1797" s="15">
        <v>4973</v>
      </c>
      <c r="G1797" s="15">
        <v>0</v>
      </c>
      <c r="H1797" s="62">
        <f t="shared" si="258"/>
        <v>225.41820901446255</v>
      </c>
      <c r="I1797" s="62">
        <f t="shared" si="260"/>
        <v>207</v>
      </c>
      <c r="J1797" s="15">
        <f t="shared" si="252"/>
        <v>0</v>
      </c>
      <c r="K1797" s="15">
        <f t="shared" si="259"/>
        <v>0</v>
      </c>
      <c r="L1797" s="58">
        <f>'Luxjacky Assumptions Monthly'!$M$8*'Luxjacky Original'!G1797</f>
        <v>0</v>
      </c>
      <c r="M1797" s="58">
        <f>'Luxjacky Assumptions Monthly'!$M$6*'Luxjacky Assumptions Monthly'!$M$8*'Luxjacky Original'!F1797</f>
        <v>2486.5</v>
      </c>
      <c r="N1797" s="58">
        <f t="shared" si="253"/>
        <v>2486.5</v>
      </c>
      <c r="O1797" s="58"/>
    </row>
    <row r="1798" spans="1:15" x14ac:dyDescent="0.3">
      <c r="A1798" s="60">
        <v>44166</v>
      </c>
      <c r="B1798" s="15">
        <f t="shared" si="254"/>
        <v>2020</v>
      </c>
      <c r="C1798" s="15">
        <f t="shared" si="255"/>
        <v>12</v>
      </c>
      <c r="D1798" s="15">
        <f t="shared" si="256"/>
        <v>3</v>
      </c>
      <c r="E1798" s="15">
        <f t="shared" si="257"/>
        <v>0</v>
      </c>
      <c r="F1798" s="15">
        <v>4747</v>
      </c>
      <c r="G1798" s="15">
        <v>0</v>
      </c>
      <c r="H1798" s="62">
        <f t="shared" si="258"/>
        <v>224.8441724817441</v>
      </c>
      <c r="I1798" s="62">
        <f t="shared" si="260"/>
        <v>226</v>
      </c>
      <c r="J1798" s="15">
        <f t="shared" si="252"/>
        <v>0</v>
      </c>
      <c r="K1798" s="15">
        <f t="shared" si="259"/>
        <v>0</v>
      </c>
      <c r="L1798" s="58">
        <f>'Luxjacky Assumptions Monthly'!$M$8*'Luxjacky Original'!G1798</f>
        <v>0</v>
      </c>
      <c r="M1798" s="58">
        <f>'Luxjacky Assumptions Monthly'!$M$6*'Luxjacky Assumptions Monthly'!$M$8*'Luxjacky Original'!F1798</f>
        <v>2373.5</v>
      </c>
      <c r="N1798" s="58">
        <f t="shared" si="253"/>
        <v>2373.5</v>
      </c>
      <c r="O1798" s="58"/>
    </row>
    <row r="1799" spans="1:15" x14ac:dyDescent="0.3">
      <c r="A1799" s="60">
        <v>44167</v>
      </c>
      <c r="B1799" s="15">
        <f t="shared" si="254"/>
        <v>2020</v>
      </c>
      <c r="C1799" s="15">
        <f t="shared" si="255"/>
        <v>12</v>
      </c>
      <c r="D1799" s="15">
        <f t="shared" si="256"/>
        <v>4</v>
      </c>
      <c r="E1799" s="15">
        <f t="shared" si="257"/>
        <v>0</v>
      </c>
      <c r="F1799" s="15">
        <v>4517</v>
      </c>
      <c r="G1799" s="15">
        <v>0</v>
      </c>
      <c r="H1799" s="62">
        <f t="shared" si="258"/>
        <v>214.2156030691124</v>
      </c>
      <c r="I1799" s="62">
        <f t="shared" si="260"/>
        <v>230</v>
      </c>
      <c r="J1799" s="15">
        <f t="shared" si="252"/>
        <v>0</v>
      </c>
      <c r="K1799" s="15">
        <f t="shared" si="259"/>
        <v>0</v>
      </c>
      <c r="L1799" s="58">
        <f>'Luxjacky Assumptions Monthly'!$M$8*'Luxjacky Original'!G1799</f>
        <v>0</v>
      </c>
      <c r="M1799" s="58">
        <f>'Luxjacky Assumptions Monthly'!$M$6*'Luxjacky Assumptions Monthly'!$M$8*'Luxjacky Original'!F1799</f>
        <v>2258.5</v>
      </c>
      <c r="N1799" s="58">
        <f t="shared" si="253"/>
        <v>2258.5</v>
      </c>
      <c r="O1799" s="58"/>
    </row>
    <row r="1800" spans="1:15" x14ac:dyDescent="0.3">
      <c r="A1800" s="60">
        <v>44168</v>
      </c>
      <c r="B1800" s="15">
        <f t="shared" si="254"/>
        <v>2020</v>
      </c>
      <c r="C1800" s="15">
        <f t="shared" si="255"/>
        <v>12</v>
      </c>
      <c r="D1800" s="15">
        <f t="shared" si="256"/>
        <v>5</v>
      </c>
      <c r="E1800" s="15">
        <f t="shared" si="257"/>
        <v>0</v>
      </c>
      <c r="F1800" s="15">
        <v>4298</v>
      </c>
      <c r="G1800" s="15">
        <v>0</v>
      </c>
      <c r="H1800" s="62">
        <f t="shared" si="258"/>
        <v>194.96442657345509</v>
      </c>
      <c r="I1800" s="62">
        <f t="shared" si="260"/>
        <v>219</v>
      </c>
      <c r="J1800" s="15">
        <f t="shared" si="252"/>
        <v>0</v>
      </c>
      <c r="K1800" s="15">
        <f t="shared" si="259"/>
        <v>0</v>
      </c>
      <c r="L1800" s="58">
        <f>'Luxjacky Assumptions Monthly'!$M$8*'Luxjacky Original'!G1800</f>
        <v>0</v>
      </c>
      <c r="M1800" s="58">
        <f>'Luxjacky Assumptions Monthly'!$M$6*'Luxjacky Assumptions Monthly'!$M$8*'Luxjacky Original'!F1800</f>
        <v>2149</v>
      </c>
      <c r="N1800" s="58">
        <f t="shared" si="253"/>
        <v>2149</v>
      </c>
      <c r="O1800" s="58"/>
    </row>
    <row r="1801" spans="1:15" x14ac:dyDescent="0.3">
      <c r="A1801" s="60">
        <v>44169</v>
      </c>
      <c r="B1801" s="15">
        <f t="shared" si="254"/>
        <v>2020</v>
      </c>
      <c r="C1801" s="15">
        <f t="shared" si="255"/>
        <v>12</v>
      </c>
      <c r="D1801" s="15">
        <f t="shared" si="256"/>
        <v>6</v>
      </c>
      <c r="E1801" s="15">
        <f t="shared" si="257"/>
        <v>1</v>
      </c>
      <c r="F1801" s="15">
        <v>4111</v>
      </c>
      <c r="G1801" s="15">
        <v>0</v>
      </c>
      <c r="H1801" s="62">
        <f t="shared" si="258"/>
        <v>176.59269055938108</v>
      </c>
      <c r="I1801" s="62">
        <f t="shared" si="260"/>
        <v>187</v>
      </c>
      <c r="J1801" s="15">
        <f t="shared" si="252"/>
        <v>0</v>
      </c>
      <c r="K1801" s="15">
        <f t="shared" si="259"/>
        <v>0</v>
      </c>
      <c r="L1801" s="58">
        <f>'Luxjacky Assumptions Monthly'!$M$8*'Luxjacky Original'!G1801</f>
        <v>0</v>
      </c>
      <c r="M1801" s="58">
        <f>'Luxjacky Assumptions Monthly'!$M$6*'Luxjacky Assumptions Monthly'!$M$8*'Luxjacky Original'!F1801</f>
        <v>2055.5</v>
      </c>
      <c r="N1801" s="58">
        <f t="shared" si="253"/>
        <v>2055.5</v>
      </c>
      <c r="O1801" s="58"/>
    </row>
    <row r="1802" spans="1:15" x14ac:dyDescent="0.3">
      <c r="A1802" s="60">
        <v>44170</v>
      </c>
      <c r="B1802" s="15">
        <f t="shared" si="254"/>
        <v>2020</v>
      </c>
      <c r="C1802" s="15">
        <f t="shared" si="255"/>
        <v>12</v>
      </c>
      <c r="D1802" s="15">
        <f t="shared" si="256"/>
        <v>7</v>
      </c>
      <c r="E1802" s="15">
        <f t="shared" si="257"/>
        <v>1</v>
      </c>
      <c r="F1802" s="15">
        <v>3928</v>
      </c>
      <c r="G1802" s="15">
        <v>0</v>
      </c>
      <c r="H1802" s="62">
        <f t="shared" si="258"/>
        <v>138.67321214938073</v>
      </c>
      <c r="I1802" s="62">
        <f t="shared" si="260"/>
        <v>183</v>
      </c>
      <c r="J1802" s="15">
        <f t="shared" si="252"/>
        <v>0</v>
      </c>
      <c r="K1802" s="15">
        <f t="shared" si="259"/>
        <v>0</v>
      </c>
      <c r="L1802" s="58">
        <f>'Luxjacky Assumptions Monthly'!$M$8*'Luxjacky Original'!G1802</f>
        <v>0</v>
      </c>
      <c r="M1802" s="58">
        <f>'Luxjacky Assumptions Monthly'!$M$6*'Luxjacky Assumptions Monthly'!$M$8*'Luxjacky Original'!F1802</f>
        <v>1964</v>
      </c>
      <c r="N1802" s="58">
        <f t="shared" si="253"/>
        <v>1964</v>
      </c>
      <c r="O1802" s="58"/>
    </row>
    <row r="1803" spans="1:15" x14ac:dyDescent="0.3">
      <c r="A1803" s="60">
        <v>44171</v>
      </c>
      <c r="B1803" s="15">
        <f t="shared" si="254"/>
        <v>2020</v>
      </c>
      <c r="C1803" s="15">
        <f t="shared" si="255"/>
        <v>12</v>
      </c>
      <c r="D1803" s="15">
        <f t="shared" si="256"/>
        <v>1</v>
      </c>
      <c r="E1803" s="15">
        <f t="shared" si="257"/>
        <v>0</v>
      </c>
      <c r="F1803" s="15">
        <v>3777</v>
      </c>
      <c r="G1803" s="15">
        <v>0</v>
      </c>
      <c r="H1803" s="62">
        <f t="shared" si="258"/>
        <v>222.83709795470628</v>
      </c>
      <c r="I1803" s="62">
        <f t="shared" si="260"/>
        <v>151</v>
      </c>
      <c r="J1803" s="15">
        <f t="shared" si="252"/>
        <v>0</v>
      </c>
      <c r="K1803" s="15">
        <f t="shared" si="259"/>
        <v>0</v>
      </c>
      <c r="L1803" s="58">
        <f>'Luxjacky Assumptions Monthly'!$M$8*'Luxjacky Original'!G1803</f>
        <v>0</v>
      </c>
      <c r="M1803" s="58">
        <f>'Luxjacky Assumptions Monthly'!$M$6*'Luxjacky Assumptions Monthly'!$M$8*'Luxjacky Original'!F1803</f>
        <v>1888.5</v>
      </c>
      <c r="N1803" s="58">
        <f t="shared" si="253"/>
        <v>1888.5</v>
      </c>
      <c r="O1803" s="58"/>
    </row>
    <row r="1804" spans="1:15" x14ac:dyDescent="0.3">
      <c r="A1804" s="60">
        <v>44172</v>
      </c>
      <c r="B1804" s="15">
        <f t="shared" si="254"/>
        <v>2020</v>
      </c>
      <c r="C1804" s="15">
        <f t="shared" si="255"/>
        <v>12</v>
      </c>
      <c r="D1804" s="15">
        <f t="shared" si="256"/>
        <v>2</v>
      </c>
      <c r="E1804" s="15">
        <f t="shared" si="257"/>
        <v>0</v>
      </c>
      <c r="F1804" s="15">
        <v>3554</v>
      </c>
      <c r="G1804" s="15">
        <v>0</v>
      </c>
      <c r="H1804" s="62">
        <f t="shared" si="258"/>
        <v>227.45478019648263</v>
      </c>
      <c r="I1804" s="62">
        <f t="shared" si="260"/>
        <v>223</v>
      </c>
      <c r="J1804" s="15">
        <f t="shared" si="252"/>
        <v>0</v>
      </c>
      <c r="K1804" s="15">
        <f t="shared" si="259"/>
        <v>0</v>
      </c>
      <c r="L1804" s="58">
        <f>'Luxjacky Assumptions Monthly'!$M$8*'Luxjacky Original'!G1804</f>
        <v>0</v>
      </c>
      <c r="M1804" s="58">
        <f>'Luxjacky Assumptions Monthly'!$M$6*'Luxjacky Assumptions Monthly'!$M$8*'Luxjacky Original'!F1804</f>
        <v>1777</v>
      </c>
      <c r="N1804" s="58">
        <f t="shared" si="253"/>
        <v>1777</v>
      </c>
      <c r="O1804" s="58"/>
    </row>
    <row r="1805" spans="1:15" x14ac:dyDescent="0.3">
      <c r="A1805" s="60">
        <v>44173</v>
      </c>
      <c r="B1805" s="15">
        <f t="shared" si="254"/>
        <v>2020</v>
      </c>
      <c r="C1805" s="15">
        <f t="shared" si="255"/>
        <v>12</v>
      </c>
      <c r="D1805" s="15">
        <f t="shared" si="256"/>
        <v>3</v>
      </c>
      <c r="E1805" s="15">
        <f t="shared" si="257"/>
        <v>0</v>
      </c>
      <c r="F1805" s="15">
        <v>3336</v>
      </c>
      <c r="G1805" s="15">
        <v>0</v>
      </c>
      <c r="H1805" s="62">
        <f t="shared" si="258"/>
        <v>224.8441724817441</v>
      </c>
      <c r="I1805" s="62">
        <f t="shared" si="260"/>
        <v>218</v>
      </c>
      <c r="J1805" s="15">
        <f t="shared" si="252"/>
        <v>0</v>
      </c>
      <c r="K1805" s="15">
        <f t="shared" si="259"/>
        <v>0</v>
      </c>
      <c r="L1805" s="58">
        <f>'Luxjacky Assumptions Monthly'!$M$8*'Luxjacky Original'!G1805</f>
        <v>0</v>
      </c>
      <c r="M1805" s="58">
        <f>'Luxjacky Assumptions Monthly'!$M$6*'Luxjacky Assumptions Monthly'!$M$8*'Luxjacky Original'!F1805</f>
        <v>1668</v>
      </c>
      <c r="N1805" s="58">
        <f t="shared" si="253"/>
        <v>1668</v>
      </c>
      <c r="O1805" s="58"/>
    </row>
    <row r="1806" spans="1:15" x14ac:dyDescent="0.3">
      <c r="A1806" s="60">
        <v>44174</v>
      </c>
      <c r="B1806" s="15">
        <f t="shared" si="254"/>
        <v>2020</v>
      </c>
      <c r="C1806" s="15">
        <f t="shared" si="255"/>
        <v>12</v>
      </c>
      <c r="D1806" s="15">
        <f t="shared" si="256"/>
        <v>4</v>
      </c>
      <c r="E1806" s="15">
        <f t="shared" si="257"/>
        <v>0</v>
      </c>
      <c r="F1806" s="15">
        <v>3110</v>
      </c>
      <c r="G1806" s="15">
        <v>0</v>
      </c>
      <c r="H1806" s="62">
        <f t="shared" si="258"/>
        <v>214.2156030691124</v>
      </c>
      <c r="I1806" s="62">
        <f t="shared" si="260"/>
        <v>226</v>
      </c>
      <c r="J1806" s="15">
        <f t="shared" si="252"/>
        <v>0</v>
      </c>
      <c r="K1806" s="15">
        <f t="shared" si="259"/>
        <v>0</v>
      </c>
      <c r="L1806" s="58">
        <f>'Luxjacky Assumptions Monthly'!$M$8*'Luxjacky Original'!G1806</f>
        <v>0</v>
      </c>
      <c r="M1806" s="58">
        <f>'Luxjacky Assumptions Monthly'!$M$6*'Luxjacky Assumptions Monthly'!$M$8*'Luxjacky Original'!F1806</f>
        <v>1555</v>
      </c>
      <c r="N1806" s="58">
        <f t="shared" si="253"/>
        <v>1555</v>
      </c>
      <c r="O1806" s="58"/>
    </row>
    <row r="1807" spans="1:15" x14ac:dyDescent="0.3">
      <c r="A1807" s="60">
        <v>44175</v>
      </c>
      <c r="B1807" s="15">
        <f t="shared" si="254"/>
        <v>2020</v>
      </c>
      <c r="C1807" s="15">
        <f t="shared" si="255"/>
        <v>12</v>
      </c>
      <c r="D1807" s="15">
        <f t="shared" si="256"/>
        <v>5</v>
      </c>
      <c r="E1807" s="15">
        <f t="shared" si="257"/>
        <v>0</v>
      </c>
      <c r="F1807" s="15">
        <v>2896</v>
      </c>
      <c r="G1807" s="15">
        <v>0</v>
      </c>
      <c r="H1807" s="62">
        <f t="shared" si="258"/>
        <v>194.96442657345509</v>
      </c>
      <c r="I1807" s="62">
        <f t="shared" si="260"/>
        <v>214</v>
      </c>
      <c r="J1807" s="15">
        <f t="shared" si="252"/>
        <v>0</v>
      </c>
      <c r="K1807" s="15">
        <f t="shared" si="259"/>
        <v>0</v>
      </c>
      <c r="L1807" s="58">
        <f>'Luxjacky Assumptions Monthly'!$M$8*'Luxjacky Original'!G1807</f>
        <v>0</v>
      </c>
      <c r="M1807" s="58">
        <f>'Luxjacky Assumptions Monthly'!$M$6*'Luxjacky Assumptions Monthly'!$M$8*'Luxjacky Original'!F1807</f>
        <v>1448</v>
      </c>
      <c r="N1807" s="58">
        <f t="shared" si="253"/>
        <v>1448</v>
      </c>
      <c r="O1807" s="58"/>
    </row>
    <row r="1808" spans="1:15" x14ac:dyDescent="0.3">
      <c r="A1808" s="60">
        <v>44176</v>
      </c>
      <c r="B1808" s="15">
        <f t="shared" si="254"/>
        <v>2020</v>
      </c>
      <c r="C1808" s="15">
        <f t="shared" si="255"/>
        <v>12</v>
      </c>
      <c r="D1808" s="15">
        <f t="shared" si="256"/>
        <v>6</v>
      </c>
      <c r="E1808" s="15">
        <f t="shared" si="257"/>
        <v>1</v>
      </c>
      <c r="F1808" s="15">
        <v>2696</v>
      </c>
      <c r="G1808" s="15">
        <v>0</v>
      </c>
      <c r="H1808" s="62">
        <f t="shared" si="258"/>
        <v>176.59269055938108</v>
      </c>
      <c r="I1808" s="62">
        <f t="shared" si="260"/>
        <v>200</v>
      </c>
      <c r="J1808" s="15">
        <f t="shared" si="252"/>
        <v>0</v>
      </c>
      <c r="K1808" s="15">
        <f t="shared" si="259"/>
        <v>0</v>
      </c>
      <c r="L1808" s="58">
        <f>'Luxjacky Assumptions Monthly'!$M$8*'Luxjacky Original'!G1808</f>
        <v>0</v>
      </c>
      <c r="M1808" s="58">
        <f>'Luxjacky Assumptions Monthly'!$M$6*'Luxjacky Assumptions Monthly'!$M$8*'Luxjacky Original'!F1808</f>
        <v>1348</v>
      </c>
      <c r="N1808" s="58">
        <f t="shared" si="253"/>
        <v>1348</v>
      </c>
      <c r="O1808" s="58"/>
    </row>
    <row r="1809" spans="1:15" x14ac:dyDescent="0.3">
      <c r="A1809" s="60">
        <v>44177</v>
      </c>
      <c r="B1809" s="15">
        <f t="shared" si="254"/>
        <v>2020</v>
      </c>
      <c r="C1809" s="15">
        <f t="shared" si="255"/>
        <v>12</v>
      </c>
      <c r="D1809" s="15">
        <f t="shared" si="256"/>
        <v>7</v>
      </c>
      <c r="E1809" s="15">
        <f t="shared" si="257"/>
        <v>1</v>
      </c>
      <c r="F1809" s="15">
        <v>2521</v>
      </c>
      <c r="G1809" s="15">
        <v>0</v>
      </c>
      <c r="H1809" s="62">
        <f t="shared" si="258"/>
        <v>138.67321214938073</v>
      </c>
      <c r="I1809" s="62">
        <f t="shared" si="260"/>
        <v>175</v>
      </c>
      <c r="J1809" s="15">
        <f t="shared" si="252"/>
        <v>0</v>
      </c>
      <c r="K1809" s="15">
        <f t="shared" si="259"/>
        <v>0</v>
      </c>
      <c r="L1809" s="58">
        <f>'Luxjacky Assumptions Monthly'!$M$8*'Luxjacky Original'!G1809</f>
        <v>0</v>
      </c>
      <c r="M1809" s="58">
        <f>'Luxjacky Assumptions Monthly'!$M$6*'Luxjacky Assumptions Monthly'!$M$8*'Luxjacky Original'!F1809</f>
        <v>1260.5</v>
      </c>
      <c r="N1809" s="58">
        <f t="shared" si="253"/>
        <v>1260.5</v>
      </c>
      <c r="O1809" s="58"/>
    </row>
    <row r="1810" spans="1:15" x14ac:dyDescent="0.3">
      <c r="A1810" s="60">
        <v>44178</v>
      </c>
      <c r="B1810" s="15">
        <f t="shared" si="254"/>
        <v>2020</v>
      </c>
      <c r="C1810" s="15">
        <f t="shared" si="255"/>
        <v>12</v>
      </c>
      <c r="D1810" s="15">
        <f t="shared" si="256"/>
        <v>1</v>
      </c>
      <c r="E1810" s="15">
        <f t="shared" si="257"/>
        <v>0</v>
      </c>
      <c r="F1810" s="15">
        <v>2388</v>
      </c>
      <c r="G1810" s="15">
        <v>0</v>
      </c>
      <c r="H1810" s="62">
        <f t="shared" si="258"/>
        <v>222.83709795470628</v>
      </c>
      <c r="I1810" s="62">
        <f t="shared" si="260"/>
        <v>133</v>
      </c>
      <c r="J1810" s="15">
        <f t="shared" si="252"/>
        <v>0</v>
      </c>
      <c r="K1810" s="15">
        <f t="shared" si="259"/>
        <v>0</v>
      </c>
      <c r="L1810" s="58">
        <f>'Luxjacky Assumptions Monthly'!$M$8*'Luxjacky Original'!G1810</f>
        <v>0</v>
      </c>
      <c r="M1810" s="58">
        <f>'Luxjacky Assumptions Monthly'!$M$6*'Luxjacky Assumptions Monthly'!$M$8*'Luxjacky Original'!F1810</f>
        <v>1194</v>
      </c>
      <c r="N1810" s="58">
        <f t="shared" si="253"/>
        <v>1194</v>
      </c>
      <c r="O1810" s="58"/>
    </row>
    <row r="1811" spans="1:15" x14ac:dyDescent="0.3">
      <c r="A1811" s="60">
        <v>44179</v>
      </c>
      <c r="B1811" s="15">
        <f t="shared" si="254"/>
        <v>2020</v>
      </c>
      <c r="C1811" s="15">
        <f t="shared" si="255"/>
        <v>12</v>
      </c>
      <c r="D1811" s="15">
        <f t="shared" si="256"/>
        <v>2</v>
      </c>
      <c r="E1811" s="15">
        <f t="shared" si="257"/>
        <v>0</v>
      </c>
      <c r="F1811" s="15">
        <v>2158</v>
      </c>
      <c r="G1811" s="15">
        <v>0</v>
      </c>
      <c r="H1811" s="62">
        <f t="shared" si="258"/>
        <v>227.45478019648263</v>
      </c>
      <c r="I1811" s="62">
        <f t="shared" si="260"/>
        <v>230</v>
      </c>
      <c r="J1811" s="15">
        <f t="shared" si="252"/>
        <v>0</v>
      </c>
      <c r="K1811" s="15">
        <f t="shared" si="259"/>
        <v>0</v>
      </c>
      <c r="L1811" s="58">
        <f>'Luxjacky Assumptions Monthly'!$M$8*'Luxjacky Original'!G1811</f>
        <v>0</v>
      </c>
      <c r="M1811" s="58">
        <f>'Luxjacky Assumptions Monthly'!$M$6*'Luxjacky Assumptions Monthly'!$M$8*'Luxjacky Original'!F1811</f>
        <v>1079</v>
      </c>
      <c r="N1811" s="58">
        <f t="shared" si="253"/>
        <v>1079</v>
      </c>
      <c r="O1811" s="58"/>
    </row>
    <row r="1812" spans="1:15" x14ac:dyDescent="0.3">
      <c r="A1812" s="60">
        <v>44180</v>
      </c>
      <c r="B1812" s="15">
        <f t="shared" si="254"/>
        <v>2020</v>
      </c>
      <c r="C1812" s="15">
        <f t="shared" si="255"/>
        <v>12</v>
      </c>
      <c r="D1812" s="15">
        <f t="shared" si="256"/>
        <v>3</v>
      </c>
      <c r="E1812" s="15">
        <f t="shared" si="257"/>
        <v>0</v>
      </c>
      <c r="F1812" s="15">
        <v>7104</v>
      </c>
      <c r="G1812" s="15">
        <v>5170</v>
      </c>
      <c r="H1812" s="62">
        <f t="shared" si="258"/>
        <v>224.8441724817441</v>
      </c>
      <c r="I1812" s="62">
        <f t="shared" si="260"/>
        <v>224</v>
      </c>
      <c r="J1812" s="15">
        <f t="shared" si="252"/>
        <v>1</v>
      </c>
      <c r="K1812" s="15">
        <f t="shared" si="259"/>
        <v>4000</v>
      </c>
      <c r="L1812" s="58">
        <f>'Luxjacky Assumptions Monthly'!$M$8*'Luxjacky Original'!G1812</f>
        <v>51700</v>
      </c>
      <c r="M1812" s="58">
        <f>'Luxjacky Assumptions Monthly'!$M$6*'Luxjacky Assumptions Monthly'!$M$8*'Luxjacky Original'!F1812</f>
        <v>3552</v>
      </c>
      <c r="N1812" s="58">
        <f t="shared" si="253"/>
        <v>59252</v>
      </c>
      <c r="O1812" s="58"/>
    </row>
    <row r="1813" spans="1:15" x14ac:dyDescent="0.3">
      <c r="A1813" s="60">
        <v>44181</v>
      </c>
      <c r="B1813" s="15">
        <f t="shared" si="254"/>
        <v>2020</v>
      </c>
      <c r="C1813" s="15">
        <f t="shared" si="255"/>
        <v>12</v>
      </c>
      <c r="D1813" s="15">
        <f t="shared" si="256"/>
        <v>4</v>
      </c>
      <c r="E1813" s="15">
        <f t="shared" si="257"/>
        <v>0</v>
      </c>
      <c r="F1813" s="15">
        <v>6873</v>
      </c>
      <c r="G1813" s="15">
        <v>0</v>
      </c>
      <c r="H1813" s="62">
        <f t="shared" si="258"/>
        <v>214.2156030691124</v>
      </c>
      <c r="I1813" s="62">
        <f t="shared" si="260"/>
        <v>231</v>
      </c>
      <c r="J1813" s="15">
        <f t="shared" si="252"/>
        <v>0</v>
      </c>
      <c r="K1813" s="15">
        <f t="shared" si="259"/>
        <v>0</v>
      </c>
      <c r="L1813" s="58">
        <f>'Luxjacky Assumptions Monthly'!$M$8*'Luxjacky Original'!G1813</f>
        <v>0</v>
      </c>
      <c r="M1813" s="58">
        <f>'Luxjacky Assumptions Monthly'!$M$6*'Luxjacky Assumptions Monthly'!$M$8*'Luxjacky Original'!F1813</f>
        <v>3436.5</v>
      </c>
      <c r="N1813" s="58">
        <f t="shared" si="253"/>
        <v>3436.5</v>
      </c>
      <c r="O1813" s="58"/>
    </row>
    <row r="1814" spans="1:15" x14ac:dyDescent="0.3">
      <c r="A1814" s="60">
        <v>44182</v>
      </c>
      <c r="B1814" s="15">
        <f t="shared" si="254"/>
        <v>2020</v>
      </c>
      <c r="C1814" s="15">
        <f t="shared" si="255"/>
        <v>12</v>
      </c>
      <c r="D1814" s="15">
        <f t="shared" si="256"/>
        <v>5</v>
      </c>
      <c r="E1814" s="15">
        <f t="shared" si="257"/>
        <v>0</v>
      </c>
      <c r="F1814" s="15">
        <v>6671</v>
      </c>
      <c r="G1814" s="15">
        <v>0</v>
      </c>
      <c r="H1814" s="62">
        <f t="shared" si="258"/>
        <v>194.96442657345509</v>
      </c>
      <c r="I1814" s="62">
        <f t="shared" si="260"/>
        <v>202</v>
      </c>
      <c r="J1814" s="15">
        <f t="shared" si="252"/>
        <v>0</v>
      </c>
      <c r="K1814" s="15">
        <f t="shared" si="259"/>
        <v>0</v>
      </c>
      <c r="L1814" s="58">
        <f>'Luxjacky Assumptions Monthly'!$M$8*'Luxjacky Original'!G1814</f>
        <v>0</v>
      </c>
      <c r="M1814" s="58">
        <f>'Luxjacky Assumptions Monthly'!$M$6*'Luxjacky Assumptions Monthly'!$M$8*'Luxjacky Original'!F1814</f>
        <v>3335.5</v>
      </c>
      <c r="N1814" s="58">
        <f t="shared" si="253"/>
        <v>3335.5</v>
      </c>
      <c r="O1814" s="58"/>
    </row>
    <row r="1815" spans="1:15" x14ac:dyDescent="0.3">
      <c r="A1815" s="60">
        <v>44183</v>
      </c>
      <c r="B1815" s="15">
        <f t="shared" si="254"/>
        <v>2020</v>
      </c>
      <c r="C1815" s="15">
        <f t="shared" si="255"/>
        <v>12</v>
      </c>
      <c r="D1815" s="15">
        <f t="shared" si="256"/>
        <v>6</v>
      </c>
      <c r="E1815" s="15">
        <f t="shared" si="257"/>
        <v>1</v>
      </c>
      <c r="F1815" s="15">
        <v>6485</v>
      </c>
      <c r="G1815" s="15">
        <v>0</v>
      </c>
      <c r="H1815" s="62">
        <f t="shared" si="258"/>
        <v>176.59269055938108</v>
      </c>
      <c r="I1815" s="62">
        <f t="shared" si="260"/>
        <v>186</v>
      </c>
      <c r="J1815" s="15">
        <f t="shared" si="252"/>
        <v>0</v>
      </c>
      <c r="K1815" s="15">
        <f t="shared" si="259"/>
        <v>0</v>
      </c>
      <c r="L1815" s="58">
        <f>'Luxjacky Assumptions Monthly'!$M$8*'Luxjacky Original'!G1815</f>
        <v>0</v>
      </c>
      <c r="M1815" s="58">
        <f>'Luxjacky Assumptions Monthly'!$M$6*'Luxjacky Assumptions Monthly'!$M$8*'Luxjacky Original'!F1815</f>
        <v>3242.5</v>
      </c>
      <c r="N1815" s="58">
        <f t="shared" si="253"/>
        <v>3242.5</v>
      </c>
      <c r="O1815" s="58"/>
    </row>
    <row r="1816" spans="1:15" x14ac:dyDescent="0.3">
      <c r="A1816" s="60">
        <v>44184</v>
      </c>
      <c r="B1816" s="15">
        <f t="shared" si="254"/>
        <v>2020</v>
      </c>
      <c r="C1816" s="15">
        <f t="shared" si="255"/>
        <v>12</v>
      </c>
      <c r="D1816" s="15">
        <f t="shared" si="256"/>
        <v>7</v>
      </c>
      <c r="E1816" s="15">
        <f t="shared" si="257"/>
        <v>1</v>
      </c>
      <c r="F1816" s="15">
        <v>6316</v>
      </c>
      <c r="G1816" s="15">
        <v>0</v>
      </c>
      <c r="H1816" s="62">
        <f t="shared" si="258"/>
        <v>138.67321214938073</v>
      </c>
      <c r="I1816" s="62">
        <f t="shared" si="260"/>
        <v>169</v>
      </c>
      <c r="J1816" s="15">
        <f t="shared" si="252"/>
        <v>0</v>
      </c>
      <c r="K1816" s="15">
        <f t="shared" si="259"/>
        <v>0</v>
      </c>
      <c r="L1816" s="58">
        <f>'Luxjacky Assumptions Monthly'!$M$8*'Luxjacky Original'!G1816</f>
        <v>0</v>
      </c>
      <c r="M1816" s="58">
        <f>'Luxjacky Assumptions Monthly'!$M$6*'Luxjacky Assumptions Monthly'!$M$8*'Luxjacky Original'!F1816</f>
        <v>3158</v>
      </c>
      <c r="N1816" s="58">
        <f t="shared" si="253"/>
        <v>3158</v>
      </c>
      <c r="O1816" s="58"/>
    </row>
    <row r="1817" spans="1:15" x14ac:dyDescent="0.3">
      <c r="A1817" s="60">
        <v>44185</v>
      </c>
      <c r="B1817" s="15">
        <f t="shared" si="254"/>
        <v>2020</v>
      </c>
      <c r="C1817" s="15">
        <f t="shared" si="255"/>
        <v>12</v>
      </c>
      <c r="D1817" s="15">
        <f t="shared" si="256"/>
        <v>1</v>
      </c>
      <c r="E1817" s="15">
        <f t="shared" si="257"/>
        <v>0</v>
      </c>
      <c r="F1817" s="15">
        <v>6178</v>
      </c>
      <c r="G1817" s="15">
        <v>0</v>
      </c>
      <c r="H1817" s="62">
        <f t="shared" si="258"/>
        <v>222.83709795470628</v>
      </c>
      <c r="I1817" s="62">
        <f t="shared" si="260"/>
        <v>138</v>
      </c>
      <c r="J1817" s="15">
        <f t="shared" si="252"/>
        <v>0</v>
      </c>
      <c r="K1817" s="15">
        <f t="shared" si="259"/>
        <v>0</v>
      </c>
      <c r="L1817" s="58">
        <f>'Luxjacky Assumptions Monthly'!$M$8*'Luxjacky Original'!G1817</f>
        <v>0</v>
      </c>
      <c r="M1817" s="58">
        <f>'Luxjacky Assumptions Monthly'!$M$6*'Luxjacky Assumptions Monthly'!$M$8*'Luxjacky Original'!F1817</f>
        <v>3089</v>
      </c>
      <c r="N1817" s="58">
        <f t="shared" si="253"/>
        <v>3089</v>
      </c>
      <c r="O1817" s="58"/>
    </row>
    <row r="1818" spans="1:15" x14ac:dyDescent="0.3">
      <c r="A1818" s="60">
        <v>44186</v>
      </c>
      <c r="B1818" s="15">
        <f t="shared" si="254"/>
        <v>2020</v>
      </c>
      <c r="C1818" s="15">
        <f t="shared" si="255"/>
        <v>12</v>
      </c>
      <c r="D1818" s="15">
        <f t="shared" si="256"/>
        <v>2</v>
      </c>
      <c r="E1818" s="15">
        <f t="shared" si="257"/>
        <v>0</v>
      </c>
      <c r="F1818" s="15">
        <v>5941</v>
      </c>
      <c r="G1818" s="15">
        <v>0</v>
      </c>
      <c r="H1818" s="62">
        <f t="shared" si="258"/>
        <v>227.45478019648263</v>
      </c>
      <c r="I1818" s="62">
        <f t="shared" si="260"/>
        <v>237</v>
      </c>
      <c r="J1818" s="15">
        <f t="shared" si="252"/>
        <v>0</v>
      </c>
      <c r="K1818" s="15">
        <f t="shared" si="259"/>
        <v>0</v>
      </c>
      <c r="L1818" s="58">
        <f>'Luxjacky Assumptions Monthly'!$M$8*'Luxjacky Original'!G1818</f>
        <v>0</v>
      </c>
      <c r="M1818" s="58">
        <f>'Luxjacky Assumptions Monthly'!$M$6*'Luxjacky Assumptions Monthly'!$M$8*'Luxjacky Original'!F1818</f>
        <v>2970.5</v>
      </c>
      <c r="N1818" s="58">
        <f t="shared" si="253"/>
        <v>2970.5</v>
      </c>
      <c r="O1818" s="58"/>
    </row>
    <row r="1819" spans="1:15" x14ac:dyDescent="0.3">
      <c r="A1819" s="60">
        <v>44187</v>
      </c>
      <c r="B1819" s="15">
        <f t="shared" si="254"/>
        <v>2020</v>
      </c>
      <c r="C1819" s="15">
        <f t="shared" si="255"/>
        <v>12</v>
      </c>
      <c r="D1819" s="15">
        <f t="shared" si="256"/>
        <v>3</v>
      </c>
      <c r="E1819" s="15">
        <f t="shared" si="257"/>
        <v>0</v>
      </c>
      <c r="F1819" s="15">
        <v>5728</v>
      </c>
      <c r="G1819" s="15">
        <v>0</v>
      </c>
      <c r="H1819" s="62">
        <f t="shared" si="258"/>
        <v>224.8441724817441</v>
      </c>
      <c r="I1819" s="62">
        <f t="shared" si="260"/>
        <v>213</v>
      </c>
      <c r="J1819" s="15">
        <f t="shared" si="252"/>
        <v>0</v>
      </c>
      <c r="K1819" s="15">
        <f t="shared" si="259"/>
        <v>0</v>
      </c>
      <c r="L1819" s="58">
        <f>'Luxjacky Assumptions Monthly'!$M$8*'Luxjacky Original'!G1819</f>
        <v>0</v>
      </c>
      <c r="M1819" s="58">
        <f>'Luxjacky Assumptions Monthly'!$M$6*'Luxjacky Assumptions Monthly'!$M$8*'Luxjacky Original'!F1819</f>
        <v>2864</v>
      </c>
      <c r="N1819" s="58">
        <f t="shared" si="253"/>
        <v>2864</v>
      </c>
      <c r="O1819" s="58"/>
    </row>
    <row r="1820" spans="1:15" x14ac:dyDescent="0.3">
      <c r="A1820" s="60">
        <v>44188</v>
      </c>
      <c r="B1820" s="15">
        <f t="shared" si="254"/>
        <v>2020</v>
      </c>
      <c r="C1820" s="15">
        <f t="shared" si="255"/>
        <v>12</v>
      </c>
      <c r="D1820" s="15">
        <f t="shared" si="256"/>
        <v>4</v>
      </c>
      <c r="E1820" s="15">
        <f t="shared" si="257"/>
        <v>0</v>
      </c>
      <c r="F1820" s="15">
        <v>5516</v>
      </c>
      <c r="G1820" s="15">
        <v>0</v>
      </c>
      <c r="H1820" s="62">
        <f t="shared" si="258"/>
        <v>214.2156030691124</v>
      </c>
      <c r="I1820" s="62">
        <f t="shared" si="260"/>
        <v>212</v>
      </c>
      <c r="J1820" s="15">
        <f t="shared" si="252"/>
        <v>0</v>
      </c>
      <c r="K1820" s="15">
        <f t="shared" si="259"/>
        <v>0</v>
      </c>
      <c r="L1820" s="58">
        <f>'Luxjacky Assumptions Monthly'!$M$8*'Luxjacky Original'!G1820</f>
        <v>0</v>
      </c>
      <c r="M1820" s="58">
        <f>'Luxjacky Assumptions Monthly'!$M$6*'Luxjacky Assumptions Monthly'!$M$8*'Luxjacky Original'!F1820</f>
        <v>2758</v>
      </c>
      <c r="N1820" s="58">
        <f t="shared" si="253"/>
        <v>2758</v>
      </c>
      <c r="O1820" s="58"/>
    </row>
    <row r="1821" spans="1:15" x14ac:dyDescent="0.3">
      <c r="A1821" s="60">
        <v>44189</v>
      </c>
      <c r="B1821" s="15">
        <f t="shared" si="254"/>
        <v>2020</v>
      </c>
      <c r="C1821" s="15">
        <f t="shared" si="255"/>
        <v>12</v>
      </c>
      <c r="D1821" s="15">
        <f t="shared" si="256"/>
        <v>5</v>
      </c>
      <c r="E1821" s="15">
        <f t="shared" si="257"/>
        <v>0</v>
      </c>
      <c r="F1821" s="15">
        <v>5296</v>
      </c>
      <c r="G1821" s="15">
        <v>0</v>
      </c>
      <c r="H1821" s="62">
        <f t="shared" si="258"/>
        <v>194.96442657345509</v>
      </c>
      <c r="I1821" s="62">
        <f t="shared" si="260"/>
        <v>220</v>
      </c>
      <c r="J1821" s="15">
        <f t="shared" ref="J1821:J1828" si="261">IF(G1821&gt;0,1,0)</f>
        <v>0</v>
      </c>
      <c r="K1821" s="15">
        <f t="shared" si="259"/>
        <v>0</v>
      </c>
      <c r="L1821" s="58">
        <f>'Luxjacky Assumptions Monthly'!$M$8*'Luxjacky Original'!G1821</f>
        <v>0</v>
      </c>
      <c r="M1821" s="58">
        <f>'Luxjacky Assumptions Monthly'!$M$6*'Luxjacky Assumptions Monthly'!$M$8*'Luxjacky Original'!F1821</f>
        <v>2648</v>
      </c>
      <c r="N1821" s="58">
        <f t="shared" ref="N1821:N1828" si="262">SUM(K1821:M1821)</f>
        <v>2648</v>
      </c>
      <c r="O1821" s="58"/>
    </row>
    <row r="1822" spans="1:15" x14ac:dyDescent="0.3">
      <c r="A1822" s="60">
        <v>44190</v>
      </c>
      <c r="B1822" s="15">
        <f t="shared" si="254"/>
        <v>2020</v>
      </c>
      <c r="C1822" s="15">
        <f t="shared" si="255"/>
        <v>12</v>
      </c>
      <c r="D1822" s="15">
        <f t="shared" si="256"/>
        <v>6</v>
      </c>
      <c r="E1822" s="15">
        <f t="shared" si="257"/>
        <v>1</v>
      </c>
      <c r="F1822" s="15">
        <v>5102</v>
      </c>
      <c r="G1822" s="15">
        <v>0</v>
      </c>
      <c r="H1822" s="62">
        <f t="shared" si="258"/>
        <v>176.59269055938108</v>
      </c>
      <c r="I1822" s="62">
        <f t="shared" si="260"/>
        <v>194</v>
      </c>
      <c r="J1822" s="15">
        <f t="shared" si="261"/>
        <v>0</v>
      </c>
      <c r="K1822" s="15">
        <f t="shared" si="259"/>
        <v>0</v>
      </c>
      <c r="L1822" s="58">
        <f>'Luxjacky Assumptions Monthly'!$M$8*'Luxjacky Original'!G1822</f>
        <v>0</v>
      </c>
      <c r="M1822" s="58">
        <f>'Luxjacky Assumptions Monthly'!$M$6*'Luxjacky Assumptions Monthly'!$M$8*'Luxjacky Original'!F1822</f>
        <v>2551</v>
      </c>
      <c r="N1822" s="58">
        <f t="shared" si="262"/>
        <v>2551</v>
      </c>
      <c r="O1822" s="58"/>
    </row>
    <row r="1823" spans="1:15" x14ac:dyDescent="0.3">
      <c r="A1823" s="60">
        <v>44191</v>
      </c>
      <c r="B1823" s="15">
        <f t="shared" si="254"/>
        <v>2020</v>
      </c>
      <c r="C1823" s="15">
        <f t="shared" si="255"/>
        <v>12</v>
      </c>
      <c r="D1823" s="15">
        <f t="shared" si="256"/>
        <v>7</v>
      </c>
      <c r="E1823" s="15">
        <f t="shared" si="257"/>
        <v>1</v>
      </c>
      <c r="F1823" s="15">
        <v>4931</v>
      </c>
      <c r="G1823" s="15">
        <v>0</v>
      </c>
      <c r="H1823" s="62">
        <f t="shared" si="258"/>
        <v>138.67321214938073</v>
      </c>
      <c r="I1823" s="62">
        <f t="shared" si="260"/>
        <v>171</v>
      </c>
      <c r="J1823" s="15">
        <f t="shared" si="261"/>
        <v>0</v>
      </c>
      <c r="K1823" s="15">
        <f t="shared" si="259"/>
        <v>0</v>
      </c>
      <c r="L1823" s="58">
        <f>'Luxjacky Assumptions Monthly'!$M$8*'Luxjacky Original'!G1823</f>
        <v>0</v>
      </c>
      <c r="M1823" s="58">
        <f>'Luxjacky Assumptions Monthly'!$M$6*'Luxjacky Assumptions Monthly'!$M$8*'Luxjacky Original'!F1823</f>
        <v>2465.5</v>
      </c>
      <c r="N1823" s="58">
        <f t="shared" si="262"/>
        <v>2465.5</v>
      </c>
      <c r="O1823" s="58"/>
    </row>
    <row r="1824" spans="1:15" x14ac:dyDescent="0.3">
      <c r="A1824" s="60">
        <v>44192</v>
      </c>
      <c r="B1824" s="15">
        <f t="shared" si="254"/>
        <v>2020</v>
      </c>
      <c r="C1824" s="15">
        <f t="shared" si="255"/>
        <v>12</v>
      </c>
      <c r="D1824" s="15">
        <f t="shared" si="256"/>
        <v>1</v>
      </c>
      <c r="E1824" s="15">
        <f t="shared" si="257"/>
        <v>0</v>
      </c>
      <c r="F1824" s="15">
        <v>4795</v>
      </c>
      <c r="G1824" s="15">
        <v>0</v>
      </c>
      <c r="H1824" s="62">
        <f t="shared" si="258"/>
        <v>222.83709795470628</v>
      </c>
      <c r="I1824" s="62">
        <f t="shared" si="260"/>
        <v>136</v>
      </c>
      <c r="J1824" s="15">
        <f t="shared" si="261"/>
        <v>0</v>
      </c>
      <c r="K1824" s="15">
        <f t="shared" si="259"/>
        <v>0</v>
      </c>
      <c r="L1824" s="58">
        <f>'Luxjacky Assumptions Monthly'!$M$8*'Luxjacky Original'!G1824</f>
        <v>0</v>
      </c>
      <c r="M1824" s="58">
        <f>'Luxjacky Assumptions Monthly'!$M$6*'Luxjacky Assumptions Monthly'!$M$8*'Luxjacky Original'!F1824</f>
        <v>2397.5</v>
      </c>
      <c r="N1824" s="58">
        <f t="shared" si="262"/>
        <v>2397.5</v>
      </c>
      <c r="O1824" s="58"/>
    </row>
    <row r="1825" spans="1:15" x14ac:dyDescent="0.3">
      <c r="A1825" s="60">
        <v>44193</v>
      </c>
      <c r="B1825" s="15">
        <f t="shared" si="254"/>
        <v>2020</v>
      </c>
      <c r="C1825" s="15">
        <f t="shared" si="255"/>
        <v>12</v>
      </c>
      <c r="D1825" s="15">
        <f t="shared" si="256"/>
        <v>2</v>
      </c>
      <c r="E1825" s="15">
        <f t="shared" si="257"/>
        <v>0</v>
      </c>
      <c r="F1825" s="15">
        <v>4564</v>
      </c>
      <c r="G1825" s="15">
        <v>0</v>
      </c>
      <c r="H1825" s="62">
        <f t="shared" si="258"/>
        <v>227.45478019648263</v>
      </c>
      <c r="I1825" s="62">
        <f t="shared" si="260"/>
        <v>231</v>
      </c>
      <c r="J1825" s="15">
        <f t="shared" si="261"/>
        <v>0</v>
      </c>
      <c r="K1825" s="15">
        <f t="shared" si="259"/>
        <v>0</v>
      </c>
      <c r="L1825" s="58">
        <f>'Luxjacky Assumptions Monthly'!$M$8*'Luxjacky Original'!G1825</f>
        <v>0</v>
      </c>
      <c r="M1825" s="58">
        <f>'Luxjacky Assumptions Monthly'!$M$6*'Luxjacky Assumptions Monthly'!$M$8*'Luxjacky Original'!F1825</f>
        <v>2282</v>
      </c>
      <c r="N1825" s="58">
        <f t="shared" si="262"/>
        <v>2282</v>
      </c>
      <c r="O1825" s="58"/>
    </row>
    <row r="1826" spans="1:15" x14ac:dyDescent="0.3">
      <c r="A1826" s="60">
        <v>44194</v>
      </c>
      <c r="B1826" s="15">
        <f t="shared" si="254"/>
        <v>2020</v>
      </c>
      <c r="C1826" s="15">
        <f t="shared" si="255"/>
        <v>12</v>
      </c>
      <c r="D1826" s="15">
        <f t="shared" si="256"/>
        <v>3</v>
      </c>
      <c r="E1826" s="15">
        <f t="shared" si="257"/>
        <v>0</v>
      </c>
      <c r="F1826" s="15">
        <v>4343</v>
      </c>
      <c r="G1826" s="15">
        <v>0</v>
      </c>
      <c r="H1826" s="62">
        <f t="shared" si="258"/>
        <v>224.8441724817441</v>
      </c>
      <c r="I1826" s="62">
        <f t="shared" si="260"/>
        <v>221</v>
      </c>
      <c r="J1826" s="15">
        <f t="shared" si="261"/>
        <v>0</v>
      </c>
      <c r="K1826" s="15">
        <f t="shared" si="259"/>
        <v>0</v>
      </c>
      <c r="L1826" s="58">
        <f>'Luxjacky Assumptions Monthly'!$M$8*'Luxjacky Original'!G1826</f>
        <v>0</v>
      </c>
      <c r="M1826" s="58">
        <f>'Luxjacky Assumptions Monthly'!$M$6*'Luxjacky Assumptions Monthly'!$M$8*'Luxjacky Original'!F1826</f>
        <v>2171.5</v>
      </c>
      <c r="N1826" s="58">
        <f t="shared" si="262"/>
        <v>2171.5</v>
      </c>
      <c r="O1826" s="58"/>
    </row>
    <row r="1827" spans="1:15" x14ac:dyDescent="0.3">
      <c r="A1827" s="60">
        <v>44195</v>
      </c>
      <c r="B1827" s="15">
        <f t="shared" si="254"/>
        <v>2020</v>
      </c>
      <c r="C1827" s="15">
        <f t="shared" si="255"/>
        <v>12</v>
      </c>
      <c r="D1827" s="15">
        <f t="shared" si="256"/>
        <v>4</v>
      </c>
      <c r="E1827" s="15">
        <f t="shared" si="257"/>
        <v>0</v>
      </c>
      <c r="F1827" s="15">
        <v>4117</v>
      </c>
      <c r="G1827" s="15">
        <v>0</v>
      </c>
      <c r="H1827" s="62">
        <f t="shared" si="258"/>
        <v>214.2156030691124</v>
      </c>
      <c r="I1827" s="62">
        <f t="shared" si="260"/>
        <v>226</v>
      </c>
      <c r="J1827" s="15">
        <f t="shared" si="261"/>
        <v>0</v>
      </c>
      <c r="K1827" s="15">
        <f t="shared" si="259"/>
        <v>0</v>
      </c>
      <c r="L1827" s="58">
        <f>'Luxjacky Assumptions Monthly'!$M$8*'Luxjacky Original'!G1827</f>
        <v>0</v>
      </c>
      <c r="M1827" s="58">
        <f>'Luxjacky Assumptions Monthly'!$M$6*'Luxjacky Assumptions Monthly'!$M$8*'Luxjacky Original'!F1827</f>
        <v>2058.5</v>
      </c>
      <c r="N1827" s="58">
        <f t="shared" si="262"/>
        <v>2058.5</v>
      </c>
      <c r="O1827" s="58"/>
    </row>
    <row r="1828" spans="1:15" x14ac:dyDescent="0.3">
      <c r="A1828" s="60">
        <v>44196</v>
      </c>
      <c r="B1828" s="15">
        <f t="shared" si="254"/>
        <v>2020</v>
      </c>
      <c r="C1828" s="15">
        <f t="shared" si="255"/>
        <v>12</v>
      </c>
      <c r="D1828" s="15">
        <f t="shared" si="256"/>
        <v>5</v>
      </c>
      <c r="E1828" s="15">
        <f t="shared" si="257"/>
        <v>0</v>
      </c>
      <c r="F1828" s="15">
        <v>3908</v>
      </c>
      <c r="G1828" s="15">
        <v>0</v>
      </c>
      <c r="H1828" s="62">
        <f t="shared" si="258"/>
        <v>194.96442657345509</v>
      </c>
      <c r="I1828" s="62">
        <f t="shared" si="260"/>
        <v>209</v>
      </c>
      <c r="J1828" s="15">
        <f t="shared" si="261"/>
        <v>0</v>
      </c>
      <c r="K1828" s="15">
        <f t="shared" si="259"/>
        <v>0</v>
      </c>
      <c r="L1828" s="58">
        <f>'Luxjacky Assumptions Monthly'!$M$8*'Luxjacky Original'!G1828</f>
        <v>0</v>
      </c>
      <c r="M1828" s="58">
        <f>'Luxjacky Assumptions Monthly'!$M$6*'Luxjacky Assumptions Monthly'!$M$8*'Luxjacky Original'!F1828</f>
        <v>1954</v>
      </c>
      <c r="N1828" s="58">
        <f t="shared" si="262"/>
        <v>1954</v>
      </c>
      <c r="O1828" s="58"/>
    </row>
  </sheetData>
  <autoFilter ref="A1:O1828" xr:uid="{00000000-0009-0000-0000-00000B000000}"/>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Q1828"/>
  <sheetViews>
    <sheetView showGridLines="0" workbookViewId="0">
      <pane ySplit="1" topLeftCell="A2" activePane="bottomLeft" state="frozen"/>
      <selection pane="bottomLeft" activeCell="K12" sqref="K12"/>
    </sheetView>
  </sheetViews>
  <sheetFormatPr defaultRowHeight="14.4" x14ac:dyDescent="0.3"/>
  <cols>
    <col min="1" max="1" width="10.5546875" style="15" bestFit="1" customWidth="1"/>
    <col min="2" max="2" width="7.109375" style="15" bestFit="1" customWidth="1"/>
    <col min="3" max="3" width="9" style="15" bestFit="1" customWidth="1"/>
    <col min="4" max="4" width="12.88671875" style="15" bestFit="1" customWidth="1"/>
    <col min="5" max="5" width="14.109375" style="15" bestFit="1" customWidth="1"/>
    <col min="6" max="6" width="11.6640625" style="15" bestFit="1" customWidth="1"/>
    <col min="7" max="7" width="17.109375" style="15" bestFit="1" customWidth="1"/>
    <col min="8" max="8" width="18.21875" style="15" bestFit="1" customWidth="1"/>
    <col min="9" max="9" width="17.6640625" style="15" bestFit="1" customWidth="1"/>
    <col min="10" max="10" width="13.44140625" style="15" bestFit="1" customWidth="1"/>
    <col min="11" max="11" width="8.21875" style="15" bestFit="1" customWidth="1"/>
    <col min="12" max="12" width="12.33203125" style="15" bestFit="1" customWidth="1"/>
    <col min="13" max="14" width="15.5546875" style="58" bestFit="1" customWidth="1"/>
    <col min="15" max="15" width="13" style="58" bestFit="1" customWidth="1"/>
    <col min="16" max="16" width="20.5546875" style="58" bestFit="1" customWidth="1"/>
    <col min="17" max="17" width="19.109375" style="15" bestFit="1" customWidth="1"/>
  </cols>
  <sheetData>
    <row r="1" spans="1:17" x14ac:dyDescent="0.3">
      <c r="A1" s="7" t="s">
        <v>0</v>
      </c>
      <c r="B1" s="7" t="s">
        <v>6</v>
      </c>
      <c r="C1" s="7" t="s">
        <v>4</v>
      </c>
      <c r="D1" s="7" t="s">
        <v>67</v>
      </c>
      <c r="E1" s="7" t="s">
        <v>3</v>
      </c>
      <c r="F1" s="7" t="s">
        <v>5</v>
      </c>
      <c r="G1" s="7" t="s">
        <v>70</v>
      </c>
      <c r="H1" s="7" t="s">
        <v>2</v>
      </c>
      <c r="I1" s="7" t="s">
        <v>12</v>
      </c>
      <c r="J1" s="7" t="s">
        <v>13</v>
      </c>
      <c r="K1" s="7" t="s">
        <v>15</v>
      </c>
      <c r="L1" s="7" t="s">
        <v>16</v>
      </c>
      <c r="M1" s="59" t="s">
        <v>18</v>
      </c>
      <c r="N1" s="59" t="s">
        <v>17</v>
      </c>
      <c r="O1" s="59" t="s">
        <v>19</v>
      </c>
      <c r="P1" s="59" t="s">
        <v>32</v>
      </c>
      <c r="Q1" s="59" t="s">
        <v>69</v>
      </c>
    </row>
    <row r="2" spans="1:17" x14ac:dyDescent="0.3">
      <c r="A2" s="60">
        <v>42370</v>
      </c>
      <c r="B2" s="15">
        <f t="shared" ref="B2:B65" si="0">YEAR(A2)</f>
        <v>2016</v>
      </c>
      <c r="C2" s="15">
        <f t="shared" ref="C2:C65" si="1">MONTH(A2)</f>
        <v>1</v>
      </c>
      <c r="D2" s="15" t="str">
        <f>CONCATENATE(B2,C2)</f>
        <v>20161</v>
      </c>
      <c r="E2" s="15">
        <f t="shared" ref="E2:E65" si="2">WEEKDAY(A2)</f>
        <v>6</v>
      </c>
      <c r="F2" s="15">
        <f t="shared" ref="F2:F65" si="3">IF(OR(E2=6,E2=7),1,0)</f>
        <v>1</v>
      </c>
      <c r="G2" s="64">
        <v>4947</v>
      </c>
      <c r="H2" s="15">
        <v>5029</v>
      </c>
      <c r="I2" s="62">
        <f t="shared" ref="I2:I65" si="4">100-2.17*E2^2.25+12.77*E2+EXP(-E2/0.032)+5*C2^0.75+10*F2+20*(B2-2016)</f>
        <v>69.355592604674825</v>
      </c>
      <c r="J2" s="62"/>
      <c r="K2" s="15">
        <f>IF(H2&gt;0,1,0)</f>
        <v>1</v>
      </c>
      <c r="L2" s="15">
        <f>4000*K2</f>
        <v>4000</v>
      </c>
      <c r="M2" s="58">
        <f>'Luxjacky Assumptions Monthly'!$M$8*'Luxjacky Counterfactual'!H2</f>
        <v>50290</v>
      </c>
      <c r="N2" s="58">
        <f>'Luxjacky Assumptions Monthly'!$M$6*'Luxjacky Assumptions Monthly'!$M$8*'Luxjacky Counterfactual'!G2</f>
        <v>2473.5</v>
      </c>
      <c r="O2" s="58">
        <f>SUM(L2:N2)</f>
        <v>56763.5</v>
      </c>
      <c r="P2" s="58">
        <f>SUM(O2:O1828)</f>
        <v>5099526.1174792778</v>
      </c>
      <c r="Q2" s="65">
        <f>P2/'Luxjacky Original'!O2-1</f>
        <v>-0.33493176026870763</v>
      </c>
    </row>
    <row r="3" spans="1:17" x14ac:dyDescent="0.3">
      <c r="A3" s="60">
        <v>42371</v>
      </c>
      <c r="B3" s="15">
        <f t="shared" si="0"/>
        <v>2016</v>
      </c>
      <c r="C3" s="15">
        <f t="shared" si="1"/>
        <v>1</v>
      </c>
      <c r="D3" s="15" t="str">
        <f t="shared" ref="D3:D66" si="5">CONCATENATE(B3,C3)</f>
        <v>20161</v>
      </c>
      <c r="E3" s="15">
        <f t="shared" si="2"/>
        <v>7</v>
      </c>
      <c r="F3" s="15">
        <f t="shared" si="3"/>
        <v>1</v>
      </c>
      <c r="G3" s="64">
        <f>G2+H3-J3</f>
        <v>4868</v>
      </c>
      <c r="H3" s="15">
        <f>IF(G2&lt;VLOOKUP(D3,'Luxjacky Assumptions Past'!$M$17:$Q$77,5,0),VLOOKUP(D3,'Luxjacky Assumptions Past'!$M$17:$Q$77,4,0),0)</f>
        <v>0</v>
      </c>
      <c r="I3" s="62">
        <f t="shared" si="4"/>
        <v>31.43611419467446</v>
      </c>
      <c r="J3" s="62">
        <v>79</v>
      </c>
      <c r="K3" s="15">
        <f t="shared" ref="K3:K66" si="6">IF(H3&gt;0,1,0)</f>
        <v>0</v>
      </c>
      <c r="L3" s="15">
        <f t="shared" ref="L3:L66" si="7">4000*K3</f>
        <v>0</v>
      </c>
      <c r="M3" s="58">
        <f>'Luxjacky Assumptions Monthly'!$M$8*'Luxjacky Counterfactual'!H3</f>
        <v>0</v>
      </c>
      <c r="N3" s="58">
        <f>'Luxjacky Assumptions Monthly'!$M$6*'Luxjacky Assumptions Monthly'!$M$8*'Luxjacky Counterfactual'!G3</f>
        <v>2434</v>
      </c>
      <c r="O3" s="58">
        <f>SUM(L3:N3)</f>
        <v>2434</v>
      </c>
    </row>
    <row r="4" spans="1:17" x14ac:dyDescent="0.3">
      <c r="A4" s="60">
        <v>42372</v>
      </c>
      <c r="B4" s="15">
        <f t="shared" si="0"/>
        <v>2016</v>
      </c>
      <c r="C4" s="15">
        <f t="shared" si="1"/>
        <v>1</v>
      </c>
      <c r="D4" s="15" t="str">
        <f t="shared" si="5"/>
        <v>20161</v>
      </c>
      <c r="E4" s="15">
        <f t="shared" si="2"/>
        <v>1</v>
      </c>
      <c r="F4" s="15">
        <f t="shared" si="3"/>
        <v>0</v>
      </c>
      <c r="G4" s="64">
        <f t="shared" ref="G4:G67" si="8">G3+H4-J4</f>
        <v>4832</v>
      </c>
      <c r="H4" s="15">
        <f>IF(G3&lt;VLOOKUP(D4,'Luxjacky Assumptions Past'!$M$17:$Q$77,5,0),VLOOKUP(D4,'Luxjacky Assumptions Past'!$M$17:$Q$77,4,0),0)</f>
        <v>0</v>
      </c>
      <c r="I4" s="62">
        <f t="shared" si="4"/>
        <v>115.60000000000002</v>
      </c>
      <c r="J4" s="62">
        <v>36</v>
      </c>
      <c r="K4" s="15">
        <f t="shared" si="6"/>
        <v>0</v>
      </c>
      <c r="L4" s="15">
        <f t="shared" si="7"/>
        <v>0</v>
      </c>
      <c r="M4" s="58">
        <f>'Luxjacky Assumptions Monthly'!$M$8*'Luxjacky Counterfactual'!H4</f>
        <v>0</v>
      </c>
      <c r="N4" s="58">
        <f>'Luxjacky Assumptions Monthly'!$M$6*'Luxjacky Assumptions Monthly'!$M$8*'Luxjacky Counterfactual'!G4</f>
        <v>2416</v>
      </c>
      <c r="O4" s="58">
        <f t="shared" ref="O4:O67" si="9">SUM(L4:N4)</f>
        <v>2416</v>
      </c>
    </row>
    <row r="5" spans="1:17" x14ac:dyDescent="0.3">
      <c r="A5" s="60">
        <v>42373</v>
      </c>
      <c r="B5" s="15">
        <f t="shared" si="0"/>
        <v>2016</v>
      </c>
      <c r="C5" s="15">
        <f t="shared" si="1"/>
        <v>1</v>
      </c>
      <c r="D5" s="15" t="str">
        <f t="shared" si="5"/>
        <v>20161</v>
      </c>
      <c r="E5" s="15">
        <f t="shared" si="2"/>
        <v>2</v>
      </c>
      <c r="F5" s="15">
        <f t="shared" si="3"/>
        <v>0</v>
      </c>
      <c r="G5" s="64">
        <f t="shared" si="8"/>
        <v>4718</v>
      </c>
      <c r="H5" s="15">
        <f>IF(G4&lt;VLOOKUP(D5,'Luxjacky Assumptions Past'!$M$17:$Q$77,5,0),VLOOKUP(D5,'Luxjacky Assumptions Past'!$M$17:$Q$77,4,0),0)</f>
        <v>0</v>
      </c>
      <c r="I5" s="62">
        <f t="shared" si="4"/>
        <v>120.21768224177637</v>
      </c>
      <c r="J5" s="62">
        <v>114</v>
      </c>
      <c r="K5" s="15">
        <f t="shared" si="6"/>
        <v>0</v>
      </c>
      <c r="L5" s="15">
        <f t="shared" si="7"/>
        <v>0</v>
      </c>
      <c r="M5" s="58">
        <f>'Luxjacky Assumptions Monthly'!$M$8*'Luxjacky Counterfactual'!H5</f>
        <v>0</v>
      </c>
      <c r="N5" s="58">
        <f>'Luxjacky Assumptions Monthly'!$M$6*'Luxjacky Assumptions Monthly'!$M$8*'Luxjacky Counterfactual'!G5</f>
        <v>2359</v>
      </c>
      <c r="O5" s="58">
        <f t="shared" si="9"/>
        <v>2359</v>
      </c>
    </row>
    <row r="6" spans="1:17" x14ac:dyDescent="0.3">
      <c r="A6" s="60">
        <v>42374</v>
      </c>
      <c r="B6" s="15">
        <f t="shared" si="0"/>
        <v>2016</v>
      </c>
      <c r="C6" s="15">
        <f t="shared" si="1"/>
        <v>1</v>
      </c>
      <c r="D6" s="15" t="str">
        <f t="shared" si="5"/>
        <v>20161</v>
      </c>
      <c r="E6" s="15">
        <f t="shared" si="2"/>
        <v>3</v>
      </c>
      <c r="F6" s="15">
        <f t="shared" si="3"/>
        <v>0</v>
      </c>
      <c r="G6" s="64">
        <f t="shared" si="8"/>
        <v>4599</v>
      </c>
      <c r="H6" s="15">
        <f>IF(G5&lt;VLOOKUP(D6,'Luxjacky Assumptions Past'!$M$17:$Q$77,5,0),VLOOKUP(D6,'Luxjacky Assumptions Past'!$M$17:$Q$77,4,0),0)</f>
        <v>0</v>
      </c>
      <c r="I6" s="62">
        <f t="shared" si="4"/>
        <v>117.60707452703782</v>
      </c>
      <c r="J6" s="62">
        <v>119</v>
      </c>
      <c r="K6" s="15">
        <f>IF(H6&gt;0,1,0)</f>
        <v>0</v>
      </c>
      <c r="L6" s="15">
        <f t="shared" si="7"/>
        <v>0</v>
      </c>
      <c r="M6" s="58">
        <f>'Luxjacky Assumptions Monthly'!$M$8*'Luxjacky Counterfactual'!H6</f>
        <v>0</v>
      </c>
      <c r="N6" s="58">
        <f>'Luxjacky Assumptions Monthly'!$M$6*'Luxjacky Assumptions Monthly'!$M$8*'Luxjacky Counterfactual'!G6</f>
        <v>2299.5</v>
      </c>
      <c r="O6" s="58">
        <f t="shared" si="9"/>
        <v>2299.5</v>
      </c>
    </row>
    <row r="7" spans="1:17" x14ac:dyDescent="0.3">
      <c r="A7" s="60">
        <v>42375</v>
      </c>
      <c r="B7" s="15">
        <f t="shared" si="0"/>
        <v>2016</v>
      </c>
      <c r="C7" s="15">
        <f t="shared" si="1"/>
        <v>1</v>
      </c>
      <c r="D7" s="15" t="str">
        <f t="shared" si="5"/>
        <v>20161</v>
      </c>
      <c r="E7" s="15">
        <f t="shared" si="2"/>
        <v>4</v>
      </c>
      <c r="F7" s="15">
        <f t="shared" si="3"/>
        <v>0</v>
      </c>
      <c r="G7" s="64">
        <f t="shared" si="8"/>
        <v>4487</v>
      </c>
      <c r="H7" s="15">
        <f>IF(G6&lt;VLOOKUP(D7,'Luxjacky Assumptions Past'!$M$17:$Q$77,5,0),VLOOKUP(D7,'Luxjacky Assumptions Past'!$M$17:$Q$77,4,0),0)</f>
        <v>0</v>
      </c>
      <c r="I7" s="62">
        <f t="shared" si="4"/>
        <v>106.97850511440615</v>
      </c>
      <c r="J7" s="62">
        <v>112</v>
      </c>
      <c r="K7" s="15">
        <f t="shared" si="6"/>
        <v>0</v>
      </c>
      <c r="L7" s="15">
        <f t="shared" si="7"/>
        <v>0</v>
      </c>
      <c r="M7" s="58">
        <f>'Luxjacky Assumptions Monthly'!$M$8*'Luxjacky Counterfactual'!H7</f>
        <v>0</v>
      </c>
      <c r="N7" s="58">
        <f>'Luxjacky Assumptions Monthly'!$M$6*'Luxjacky Assumptions Monthly'!$M$8*'Luxjacky Counterfactual'!G7</f>
        <v>2243.5</v>
      </c>
      <c r="O7" s="58">
        <f t="shared" si="9"/>
        <v>2243.5</v>
      </c>
    </row>
    <row r="8" spans="1:17" x14ac:dyDescent="0.3">
      <c r="A8" s="60">
        <v>42376</v>
      </c>
      <c r="B8" s="15">
        <f t="shared" si="0"/>
        <v>2016</v>
      </c>
      <c r="C8" s="15">
        <f t="shared" si="1"/>
        <v>1</v>
      </c>
      <c r="D8" s="15" t="str">
        <f t="shared" si="5"/>
        <v>20161</v>
      </c>
      <c r="E8" s="15">
        <f t="shared" si="2"/>
        <v>5</v>
      </c>
      <c r="F8" s="15">
        <f t="shared" si="3"/>
        <v>0</v>
      </c>
      <c r="G8" s="64">
        <f t="shared" si="8"/>
        <v>4387</v>
      </c>
      <c r="H8" s="15">
        <f>IF(G7&lt;VLOOKUP(D8,'Luxjacky Assumptions Past'!$M$17:$Q$77,5,0),VLOOKUP(D8,'Luxjacky Assumptions Past'!$M$17:$Q$77,4,0),0)</f>
        <v>0</v>
      </c>
      <c r="I8" s="62">
        <f t="shared" si="4"/>
        <v>87.727328618748814</v>
      </c>
      <c r="J8" s="62">
        <v>100</v>
      </c>
      <c r="K8" s="15">
        <f t="shared" si="6"/>
        <v>0</v>
      </c>
      <c r="L8" s="15">
        <f t="shared" si="7"/>
        <v>0</v>
      </c>
      <c r="M8" s="58">
        <f>'Luxjacky Assumptions Monthly'!$M$8*'Luxjacky Counterfactual'!H8</f>
        <v>0</v>
      </c>
      <c r="N8" s="58">
        <f>'Luxjacky Assumptions Monthly'!$M$6*'Luxjacky Assumptions Monthly'!$M$8*'Luxjacky Counterfactual'!G8</f>
        <v>2193.5</v>
      </c>
      <c r="O8" s="58">
        <f t="shared" si="9"/>
        <v>2193.5</v>
      </c>
    </row>
    <row r="9" spans="1:17" x14ac:dyDescent="0.3">
      <c r="A9" s="60">
        <v>42377</v>
      </c>
      <c r="B9" s="15">
        <f t="shared" si="0"/>
        <v>2016</v>
      </c>
      <c r="C9" s="15">
        <f t="shared" si="1"/>
        <v>1</v>
      </c>
      <c r="D9" s="15" t="str">
        <f t="shared" si="5"/>
        <v>20161</v>
      </c>
      <c r="E9" s="15">
        <f t="shared" si="2"/>
        <v>6</v>
      </c>
      <c r="F9" s="15">
        <f t="shared" si="3"/>
        <v>1</v>
      </c>
      <c r="G9" s="64">
        <f t="shared" si="8"/>
        <v>4304</v>
      </c>
      <c r="H9" s="15">
        <f>IF(G8&lt;VLOOKUP(D9,'Luxjacky Assumptions Past'!$M$17:$Q$77,5,0),VLOOKUP(D9,'Luxjacky Assumptions Past'!$M$17:$Q$77,4,0),0)</f>
        <v>0</v>
      </c>
      <c r="I9" s="62">
        <f t="shared" si="4"/>
        <v>69.355592604674825</v>
      </c>
      <c r="J9" s="62">
        <v>83</v>
      </c>
      <c r="K9" s="15">
        <f t="shared" si="6"/>
        <v>0</v>
      </c>
      <c r="L9" s="15">
        <f t="shared" si="7"/>
        <v>0</v>
      </c>
      <c r="M9" s="58">
        <f>'Luxjacky Assumptions Monthly'!$M$8*'Luxjacky Counterfactual'!H9</f>
        <v>0</v>
      </c>
      <c r="N9" s="58">
        <f>'Luxjacky Assumptions Monthly'!$M$6*'Luxjacky Assumptions Monthly'!$M$8*'Luxjacky Counterfactual'!G9</f>
        <v>2152</v>
      </c>
      <c r="O9" s="58">
        <f t="shared" si="9"/>
        <v>2152</v>
      </c>
    </row>
    <row r="10" spans="1:17" x14ac:dyDescent="0.3">
      <c r="A10" s="60">
        <v>42378</v>
      </c>
      <c r="B10" s="15">
        <f t="shared" si="0"/>
        <v>2016</v>
      </c>
      <c r="C10" s="15">
        <f t="shared" si="1"/>
        <v>1</v>
      </c>
      <c r="D10" s="15" t="str">
        <f t="shared" si="5"/>
        <v>20161</v>
      </c>
      <c r="E10" s="15">
        <f t="shared" si="2"/>
        <v>7</v>
      </c>
      <c r="F10" s="15">
        <f t="shared" si="3"/>
        <v>1</v>
      </c>
      <c r="G10" s="64">
        <f t="shared" si="8"/>
        <v>4241</v>
      </c>
      <c r="H10" s="15">
        <f>IF(G9&lt;VLOOKUP(D10,'Luxjacky Assumptions Past'!$M$17:$Q$77,5,0),VLOOKUP(D10,'Luxjacky Assumptions Past'!$M$17:$Q$77,4,0),0)</f>
        <v>0</v>
      </c>
      <c r="I10" s="62">
        <f t="shared" si="4"/>
        <v>31.43611419467446</v>
      </c>
      <c r="J10" s="62">
        <v>63</v>
      </c>
      <c r="K10" s="15">
        <f t="shared" si="6"/>
        <v>0</v>
      </c>
      <c r="L10" s="15">
        <f t="shared" si="7"/>
        <v>0</v>
      </c>
      <c r="M10" s="58">
        <f>'Luxjacky Assumptions Monthly'!$M$8*'Luxjacky Counterfactual'!H10</f>
        <v>0</v>
      </c>
      <c r="N10" s="58">
        <f>'Luxjacky Assumptions Monthly'!$M$6*'Luxjacky Assumptions Monthly'!$M$8*'Luxjacky Counterfactual'!G10</f>
        <v>2120.5</v>
      </c>
      <c r="O10" s="58">
        <f t="shared" si="9"/>
        <v>2120.5</v>
      </c>
    </row>
    <row r="11" spans="1:17" x14ac:dyDescent="0.3">
      <c r="A11" s="60">
        <v>42379</v>
      </c>
      <c r="B11" s="15">
        <f t="shared" si="0"/>
        <v>2016</v>
      </c>
      <c r="C11" s="15">
        <f t="shared" si="1"/>
        <v>1</v>
      </c>
      <c r="D11" s="15" t="str">
        <f t="shared" si="5"/>
        <v>20161</v>
      </c>
      <c r="E11" s="15">
        <f t="shared" si="2"/>
        <v>1</v>
      </c>
      <c r="F11" s="15">
        <f t="shared" si="3"/>
        <v>0</v>
      </c>
      <c r="G11" s="64">
        <f t="shared" si="8"/>
        <v>4207</v>
      </c>
      <c r="H11" s="15">
        <f>IF(G10&lt;VLOOKUP(D11,'Luxjacky Assumptions Past'!$M$17:$Q$77,5,0),VLOOKUP(D11,'Luxjacky Assumptions Past'!$M$17:$Q$77,4,0),0)</f>
        <v>0</v>
      </c>
      <c r="I11" s="62">
        <f t="shared" si="4"/>
        <v>115.60000000000002</v>
      </c>
      <c r="J11" s="62">
        <v>34</v>
      </c>
      <c r="K11" s="15">
        <f t="shared" si="6"/>
        <v>0</v>
      </c>
      <c r="L11" s="15">
        <f t="shared" si="7"/>
        <v>0</v>
      </c>
      <c r="M11" s="58">
        <f>'Luxjacky Assumptions Monthly'!$M$8*'Luxjacky Counterfactual'!H11</f>
        <v>0</v>
      </c>
      <c r="N11" s="58">
        <f>'Luxjacky Assumptions Monthly'!$M$6*'Luxjacky Assumptions Monthly'!$M$8*'Luxjacky Counterfactual'!G11</f>
        <v>2103.5</v>
      </c>
      <c r="O11" s="58">
        <f t="shared" si="9"/>
        <v>2103.5</v>
      </c>
    </row>
    <row r="12" spans="1:17" x14ac:dyDescent="0.3">
      <c r="A12" s="60">
        <v>42380</v>
      </c>
      <c r="B12" s="15">
        <f t="shared" si="0"/>
        <v>2016</v>
      </c>
      <c r="C12" s="15">
        <f t="shared" si="1"/>
        <v>1</v>
      </c>
      <c r="D12" s="15" t="str">
        <f t="shared" si="5"/>
        <v>20161</v>
      </c>
      <c r="E12" s="15">
        <f t="shared" si="2"/>
        <v>2</v>
      </c>
      <c r="F12" s="15">
        <f t="shared" si="3"/>
        <v>0</v>
      </c>
      <c r="G12" s="64">
        <f t="shared" si="8"/>
        <v>4094</v>
      </c>
      <c r="H12" s="15">
        <f>IF(G11&lt;VLOOKUP(D12,'Luxjacky Assumptions Past'!$M$17:$Q$77,5,0),VLOOKUP(D12,'Luxjacky Assumptions Past'!$M$17:$Q$77,4,0),0)</f>
        <v>0</v>
      </c>
      <c r="I12" s="62">
        <f t="shared" si="4"/>
        <v>120.21768224177637</v>
      </c>
      <c r="J12" s="62">
        <v>113</v>
      </c>
      <c r="K12" s="15">
        <f t="shared" si="6"/>
        <v>0</v>
      </c>
      <c r="L12" s="15">
        <f t="shared" si="7"/>
        <v>0</v>
      </c>
      <c r="M12" s="58">
        <f>'Luxjacky Assumptions Monthly'!$M$8*'Luxjacky Counterfactual'!H12</f>
        <v>0</v>
      </c>
      <c r="N12" s="58">
        <f>'Luxjacky Assumptions Monthly'!$M$6*'Luxjacky Assumptions Monthly'!$M$8*'Luxjacky Counterfactual'!G12</f>
        <v>2047</v>
      </c>
      <c r="O12" s="58">
        <f t="shared" si="9"/>
        <v>2047</v>
      </c>
    </row>
    <row r="13" spans="1:17" x14ac:dyDescent="0.3">
      <c r="A13" s="60">
        <v>42381</v>
      </c>
      <c r="B13" s="15">
        <f t="shared" si="0"/>
        <v>2016</v>
      </c>
      <c r="C13" s="15">
        <f t="shared" si="1"/>
        <v>1</v>
      </c>
      <c r="D13" s="15" t="str">
        <f t="shared" si="5"/>
        <v>20161</v>
      </c>
      <c r="E13" s="15">
        <f t="shared" si="2"/>
        <v>3</v>
      </c>
      <c r="F13" s="15">
        <f t="shared" si="3"/>
        <v>0</v>
      </c>
      <c r="G13" s="64">
        <f t="shared" si="8"/>
        <v>3982</v>
      </c>
      <c r="H13" s="15">
        <f>IF(G12&lt;VLOOKUP(D13,'Luxjacky Assumptions Past'!$M$17:$Q$77,5,0),VLOOKUP(D13,'Luxjacky Assumptions Past'!$M$17:$Q$77,4,0),0)</f>
        <v>0</v>
      </c>
      <c r="I13" s="62">
        <f t="shared" si="4"/>
        <v>117.60707452703782</v>
      </c>
      <c r="J13" s="62">
        <v>112</v>
      </c>
      <c r="K13" s="15">
        <f t="shared" si="6"/>
        <v>0</v>
      </c>
      <c r="L13" s="15">
        <f t="shared" si="7"/>
        <v>0</v>
      </c>
      <c r="M13" s="58">
        <f>'Luxjacky Assumptions Monthly'!$M$8*'Luxjacky Counterfactual'!H13</f>
        <v>0</v>
      </c>
      <c r="N13" s="58">
        <f>'Luxjacky Assumptions Monthly'!$M$6*'Luxjacky Assumptions Monthly'!$M$8*'Luxjacky Counterfactual'!G13</f>
        <v>1991</v>
      </c>
      <c r="O13" s="58">
        <f t="shared" si="9"/>
        <v>1991</v>
      </c>
    </row>
    <row r="14" spans="1:17" x14ac:dyDescent="0.3">
      <c r="A14" s="60">
        <v>42382</v>
      </c>
      <c r="B14" s="15">
        <f t="shared" si="0"/>
        <v>2016</v>
      </c>
      <c r="C14" s="15">
        <f t="shared" si="1"/>
        <v>1</v>
      </c>
      <c r="D14" s="15" t="str">
        <f t="shared" si="5"/>
        <v>20161</v>
      </c>
      <c r="E14" s="15">
        <f t="shared" si="2"/>
        <v>4</v>
      </c>
      <c r="F14" s="15">
        <f t="shared" si="3"/>
        <v>0</v>
      </c>
      <c r="G14" s="64">
        <f t="shared" si="8"/>
        <v>3873</v>
      </c>
      <c r="H14" s="15">
        <f>IF(G13&lt;VLOOKUP(D14,'Luxjacky Assumptions Past'!$M$17:$Q$77,5,0),VLOOKUP(D14,'Luxjacky Assumptions Past'!$M$17:$Q$77,4,0),0)</f>
        <v>0</v>
      </c>
      <c r="I14" s="62">
        <f t="shared" si="4"/>
        <v>106.97850511440615</v>
      </c>
      <c r="J14" s="62">
        <v>109</v>
      </c>
      <c r="K14" s="15">
        <f t="shared" si="6"/>
        <v>0</v>
      </c>
      <c r="L14" s="15">
        <f t="shared" si="7"/>
        <v>0</v>
      </c>
      <c r="M14" s="58">
        <f>'Luxjacky Assumptions Monthly'!$M$8*'Luxjacky Counterfactual'!H14</f>
        <v>0</v>
      </c>
      <c r="N14" s="58">
        <f>'Luxjacky Assumptions Monthly'!$M$6*'Luxjacky Assumptions Monthly'!$M$8*'Luxjacky Counterfactual'!G14</f>
        <v>1936.5</v>
      </c>
      <c r="O14" s="58">
        <f t="shared" si="9"/>
        <v>1936.5</v>
      </c>
    </row>
    <row r="15" spans="1:17" x14ac:dyDescent="0.3">
      <c r="A15" s="60">
        <v>42383</v>
      </c>
      <c r="B15" s="15">
        <f t="shared" si="0"/>
        <v>2016</v>
      </c>
      <c r="C15" s="15">
        <f t="shared" si="1"/>
        <v>1</v>
      </c>
      <c r="D15" s="15" t="str">
        <f t="shared" si="5"/>
        <v>20161</v>
      </c>
      <c r="E15" s="15">
        <f t="shared" si="2"/>
        <v>5</v>
      </c>
      <c r="F15" s="15">
        <f t="shared" si="3"/>
        <v>0</v>
      </c>
      <c r="G15" s="64">
        <f t="shared" si="8"/>
        <v>3761</v>
      </c>
      <c r="H15" s="15">
        <f>IF(G14&lt;VLOOKUP(D15,'Luxjacky Assumptions Past'!$M$17:$Q$77,5,0),VLOOKUP(D15,'Luxjacky Assumptions Past'!$M$17:$Q$77,4,0),0)</f>
        <v>0</v>
      </c>
      <c r="I15" s="62">
        <f t="shared" si="4"/>
        <v>87.727328618748814</v>
      </c>
      <c r="J15" s="62">
        <v>112</v>
      </c>
      <c r="K15" s="15">
        <f t="shared" si="6"/>
        <v>0</v>
      </c>
      <c r="L15" s="15">
        <f t="shared" si="7"/>
        <v>0</v>
      </c>
      <c r="M15" s="58">
        <f>'Luxjacky Assumptions Monthly'!$M$8*'Luxjacky Counterfactual'!H15</f>
        <v>0</v>
      </c>
      <c r="N15" s="58">
        <f>'Luxjacky Assumptions Monthly'!$M$6*'Luxjacky Assumptions Monthly'!$M$8*'Luxjacky Counterfactual'!G15</f>
        <v>1880.5</v>
      </c>
      <c r="O15" s="58">
        <f t="shared" si="9"/>
        <v>1880.5</v>
      </c>
    </row>
    <row r="16" spans="1:17" x14ac:dyDescent="0.3">
      <c r="A16" s="60">
        <v>42384</v>
      </c>
      <c r="B16" s="15">
        <f t="shared" si="0"/>
        <v>2016</v>
      </c>
      <c r="C16" s="15">
        <f t="shared" si="1"/>
        <v>1</v>
      </c>
      <c r="D16" s="15" t="str">
        <f t="shared" si="5"/>
        <v>20161</v>
      </c>
      <c r="E16" s="15">
        <f t="shared" si="2"/>
        <v>6</v>
      </c>
      <c r="F16" s="15">
        <f t="shared" si="3"/>
        <v>1</v>
      </c>
      <c r="G16" s="64">
        <f t="shared" si="8"/>
        <v>3680</v>
      </c>
      <c r="H16" s="15">
        <f>IF(G15&lt;VLOOKUP(D16,'Luxjacky Assumptions Past'!$M$17:$Q$77,5,0),VLOOKUP(D16,'Luxjacky Assumptions Past'!$M$17:$Q$77,4,0),0)</f>
        <v>0</v>
      </c>
      <c r="I16" s="62">
        <f t="shared" si="4"/>
        <v>69.355592604674825</v>
      </c>
      <c r="J16" s="62">
        <v>81</v>
      </c>
      <c r="K16" s="15">
        <f t="shared" si="6"/>
        <v>0</v>
      </c>
      <c r="L16" s="15">
        <f t="shared" si="7"/>
        <v>0</v>
      </c>
      <c r="M16" s="58">
        <f>'Luxjacky Assumptions Monthly'!$M$8*'Luxjacky Counterfactual'!H16</f>
        <v>0</v>
      </c>
      <c r="N16" s="58">
        <f>'Luxjacky Assumptions Monthly'!$M$6*'Luxjacky Assumptions Monthly'!$M$8*'Luxjacky Counterfactual'!G16</f>
        <v>1840</v>
      </c>
      <c r="O16" s="58">
        <f t="shared" si="9"/>
        <v>1840</v>
      </c>
    </row>
    <row r="17" spans="1:15" x14ac:dyDescent="0.3">
      <c r="A17" s="60">
        <v>42385</v>
      </c>
      <c r="B17" s="15">
        <f t="shared" si="0"/>
        <v>2016</v>
      </c>
      <c r="C17" s="15">
        <f t="shared" si="1"/>
        <v>1</v>
      </c>
      <c r="D17" s="15" t="str">
        <f t="shared" si="5"/>
        <v>20161</v>
      </c>
      <c r="E17" s="15">
        <f t="shared" si="2"/>
        <v>7</v>
      </c>
      <c r="F17" s="15">
        <f t="shared" si="3"/>
        <v>1</v>
      </c>
      <c r="G17" s="64">
        <f t="shared" si="8"/>
        <v>3603</v>
      </c>
      <c r="H17" s="15">
        <f>IF(G16&lt;VLOOKUP(D17,'Luxjacky Assumptions Past'!$M$17:$Q$77,5,0),VLOOKUP(D17,'Luxjacky Assumptions Past'!$M$17:$Q$77,4,0),0)</f>
        <v>0</v>
      </c>
      <c r="I17" s="62">
        <f t="shared" si="4"/>
        <v>31.43611419467446</v>
      </c>
      <c r="J17" s="62">
        <v>77</v>
      </c>
      <c r="K17" s="15">
        <f t="shared" si="6"/>
        <v>0</v>
      </c>
      <c r="L17" s="15">
        <f t="shared" si="7"/>
        <v>0</v>
      </c>
      <c r="M17" s="58">
        <f>'Luxjacky Assumptions Monthly'!$M$8*'Luxjacky Counterfactual'!H17</f>
        <v>0</v>
      </c>
      <c r="N17" s="58">
        <f>'Luxjacky Assumptions Monthly'!$M$6*'Luxjacky Assumptions Monthly'!$M$8*'Luxjacky Counterfactual'!G17</f>
        <v>1801.5</v>
      </c>
      <c r="O17" s="58">
        <f t="shared" si="9"/>
        <v>1801.5</v>
      </c>
    </row>
    <row r="18" spans="1:15" x14ac:dyDescent="0.3">
      <c r="A18" s="60">
        <v>42386</v>
      </c>
      <c r="B18" s="15">
        <f t="shared" si="0"/>
        <v>2016</v>
      </c>
      <c r="C18" s="15">
        <f t="shared" si="1"/>
        <v>1</v>
      </c>
      <c r="D18" s="15" t="str">
        <f t="shared" si="5"/>
        <v>20161</v>
      </c>
      <c r="E18" s="15">
        <f t="shared" si="2"/>
        <v>1</v>
      </c>
      <c r="F18" s="15">
        <f t="shared" si="3"/>
        <v>0</v>
      </c>
      <c r="G18" s="64">
        <f t="shared" si="8"/>
        <v>3581</v>
      </c>
      <c r="H18" s="15">
        <f>IF(G17&lt;VLOOKUP(D18,'Luxjacky Assumptions Past'!$M$17:$Q$77,5,0),VLOOKUP(D18,'Luxjacky Assumptions Past'!$M$17:$Q$77,4,0),0)</f>
        <v>0</v>
      </c>
      <c r="I18" s="62">
        <f t="shared" si="4"/>
        <v>115.60000000000002</v>
      </c>
      <c r="J18" s="62">
        <v>22</v>
      </c>
      <c r="K18" s="15">
        <f t="shared" si="6"/>
        <v>0</v>
      </c>
      <c r="L18" s="15">
        <f t="shared" si="7"/>
        <v>0</v>
      </c>
      <c r="M18" s="58">
        <f>'Luxjacky Assumptions Monthly'!$M$8*'Luxjacky Counterfactual'!H18</f>
        <v>0</v>
      </c>
      <c r="N18" s="58">
        <f>'Luxjacky Assumptions Monthly'!$M$6*'Luxjacky Assumptions Monthly'!$M$8*'Luxjacky Counterfactual'!G18</f>
        <v>1790.5</v>
      </c>
      <c r="O18" s="58">
        <f t="shared" si="9"/>
        <v>1790.5</v>
      </c>
    </row>
    <row r="19" spans="1:15" x14ac:dyDescent="0.3">
      <c r="A19" s="60">
        <v>42387</v>
      </c>
      <c r="B19" s="15">
        <f t="shared" si="0"/>
        <v>2016</v>
      </c>
      <c r="C19" s="15">
        <f t="shared" si="1"/>
        <v>1</v>
      </c>
      <c r="D19" s="15" t="str">
        <f t="shared" si="5"/>
        <v>20161</v>
      </c>
      <c r="E19" s="15">
        <f t="shared" si="2"/>
        <v>2</v>
      </c>
      <c r="F19" s="15">
        <f t="shared" si="3"/>
        <v>0</v>
      </c>
      <c r="G19" s="64">
        <f t="shared" si="8"/>
        <v>3465</v>
      </c>
      <c r="H19" s="15">
        <f>IF(G18&lt;VLOOKUP(D19,'Luxjacky Assumptions Past'!$M$17:$Q$77,5,0),VLOOKUP(D19,'Luxjacky Assumptions Past'!$M$17:$Q$77,4,0),0)</f>
        <v>0</v>
      </c>
      <c r="I19" s="62">
        <f t="shared" si="4"/>
        <v>120.21768224177637</v>
      </c>
      <c r="J19" s="62">
        <v>116</v>
      </c>
      <c r="K19" s="15">
        <f t="shared" si="6"/>
        <v>0</v>
      </c>
      <c r="L19" s="15">
        <f t="shared" si="7"/>
        <v>0</v>
      </c>
      <c r="M19" s="58">
        <f>'Luxjacky Assumptions Monthly'!$M$8*'Luxjacky Counterfactual'!H19</f>
        <v>0</v>
      </c>
      <c r="N19" s="58">
        <f>'Luxjacky Assumptions Monthly'!$M$6*'Luxjacky Assumptions Monthly'!$M$8*'Luxjacky Counterfactual'!G19</f>
        <v>1732.5</v>
      </c>
      <c r="O19" s="58">
        <f t="shared" si="9"/>
        <v>1732.5</v>
      </c>
    </row>
    <row r="20" spans="1:15" x14ac:dyDescent="0.3">
      <c r="A20" s="60">
        <v>42388</v>
      </c>
      <c r="B20" s="15">
        <f t="shared" si="0"/>
        <v>2016</v>
      </c>
      <c r="C20" s="15">
        <f t="shared" si="1"/>
        <v>1</v>
      </c>
      <c r="D20" s="15" t="str">
        <f t="shared" si="5"/>
        <v>20161</v>
      </c>
      <c r="E20" s="15">
        <f t="shared" si="2"/>
        <v>3</v>
      </c>
      <c r="F20" s="15">
        <f t="shared" si="3"/>
        <v>0</v>
      </c>
      <c r="G20" s="64">
        <f t="shared" si="8"/>
        <v>3340</v>
      </c>
      <c r="H20" s="15">
        <f>IF(G19&lt;VLOOKUP(D20,'Luxjacky Assumptions Past'!$M$17:$Q$77,5,0),VLOOKUP(D20,'Luxjacky Assumptions Past'!$M$17:$Q$77,4,0),0)</f>
        <v>0</v>
      </c>
      <c r="I20" s="62">
        <f t="shared" si="4"/>
        <v>117.60707452703782</v>
      </c>
      <c r="J20" s="62">
        <v>125</v>
      </c>
      <c r="K20" s="15">
        <f t="shared" si="6"/>
        <v>0</v>
      </c>
      <c r="L20" s="15">
        <f t="shared" si="7"/>
        <v>0</v>
      </c>
      <c r="M20" s="58">
        <f>'Luxjacky Assumptions Monthly'!$M$8*'Luxjacky Counterfactual'!H20</f>
        <v>0</v>
      </c>
      <c r="N20" s="58">
        <f>'Luxjacky Assumptions Monthly'!$M$6*'Luxjacky Assumptions Monthly'!$M$8*'Luxjacky Counterfactual'!G20</f>
        <v>1670</v>
      </c>
      <c r="O20" s="58">
        <f t="shared" si="9"/>
        <v>1670</v>
      </c>
    </row>
    <row r="21" spans="1:15" x14ac:dyDescent="0.3">
      <c r="A21" s="60">
        <v>42389</v>
      </c>
      <c r="B21" s="15">
        <f t="shared" si="0"/>
        <v>2016</v>
      </c>
      <c r="C21" s="15">
        <f t="shared" si="1"/>
        <v>1</v>
      </c>
      <c r="D21" s="15" t="str">
        <f t="shared" si="5"/>
        <v>20161</v>
      </c>
      <c r="E21" s="15">
        <f t="shared" si="2"/>
        <v>4</v>
      </c>
      <c r="F21" s="15">
        <f t="shared" si="3"/>
        <v>0</v>
      </c>
      <c r="G21" s="64">
        <f t="shared" si="8"/>
        <v>3230</v>
      </c>
      <c r="H21" s="15">
        <f>IF(G20&lt;VLOOKUP(D21,'Luxjacky Assumptions Past'!$M$17:$Q$77,5,0),VLOOKUP(D21,'Luxjacky Assumptions Past'!$M$17:$Q$77,4,0),0)</f>
        <v>0</v>
      </c>
      <c r="I21" s="62">
        <f t="shared" si="4"/>
        <v>106.97850511440615</v>
      </c>
      <c r="J21" s="62">
        <v>110</v>
      </c>
      <c r="K21" s="15">
        <f t="shared" si="6"/>
        <v>0</v>
      </c>
      <c r="L21" s="15">
        <f t="shared" si="7"/>
        <v>0</v>
      </c>
      <c r="M21" s="58">
        <f>'Luxjacky Assumptions Monthly'!$M$8*'Luxjacky Counterfactual'!H21</f>
        <v>0</v>
      </c>
      <c r="N21" s="58">
        <f>'Luxjacky Assumptions Monthly'!$M$6*'Luxjacky Assumptions Monthly'!$M$8*'Luxjacky Counterfactual'!G21</f>
        <v>1615</v>
      </c>
      <c r="O21" s="58">
        <f t="shared" si="9"/>
        <v>1615</v>
      </c>
    </row>
    <row r="22" spans="1:15" x14ac:dyDescent="0.3">
      <c r="A22" s="60">
        <v>42390</v>
      </c>
      <c r="B22" s="15">
        <f t="shared" si="0"/>
        <v>2016</v>
      </c>
      <c r="C22" s="15">
        <f t="shared" si="1"/>
        <v>1</v>
      </c>
      <c r="D22" s="15" t="str">
        <f t="shared" si="5"/>
        <v>20161</v>
      </c>
      <c r="E22" s="15">
        <f t="shared" si="2"/>
        <v>5</v>
      </c>
      <c r="F22" s="15">
        <f t="shared" si="3"/>
        <v>0</v>
      </c>
      <c r="G22" s="64">
        <f t="shared" si="8"/>
        <v>3136</v>
      </c>
      <c r="H22" s="15">
        <f>IF(G21&lt;VLOOKUP(D22,'Luxjacky Assumptions Past'!$M$17:$Q$77,5,0),VLOOKUP(D22,'Luxjacky Assumptions Past'!$M$17:$Q$77,4,0),0)</f>
        <v>0</v>
      </c>
      <c r="I22" s="62">
        <f t="shared" si="4"/>
        <v>87.727328618748814</v>
      </c>
      <c r="J22" s="62">
        <v>94</v>
      </c>
      <c r="K22" s="15">
        <f t="shared" si="6"/>
        <v>0</v>
      </c>
      <c r="L22" s="15">
        <f t="shared" si="7"/>
        <v>0</v>
      </c>
      <c r="M22" s="58">
        <f>'Luxjacky Assumptions Monthly'!$M$8*'Luxjacky Counterfactual'!H22</f>
        <v>0</v>
      </c>
      <c r="N22" s="58">
        <f>'Luxjacky Assumptions Monthly'!$M$6*'Luxjacky Assumptions Monthly'!$M$8*'Luxjacky Counterfactual'!G22</f>
        <v>1568</v>
      </c>
      <c r="O22" s="58">
        <f t="shared" si="9"/>
        <v>1568</v>
      </c>
    </row>
    <row r="23" spans="1:15" x14ac:dyDescent="0.3">
      <c r="A23" s="60">
        <v>42391</v>
      </c>
      <c r="B23" s="15">
        <f t="shared" si="0"/>
        <v>2016</v>
      </c>
      <c r="C23" s="15">
        <f t="shared" si="1"/>
        <v>1</v>
      </c>
      <c r="D23" s="15" t="str">
        <f t="shared" si="5"/>
        <v>20161</v>
      </c>
      <c r="E23" s="15">
        <f t="shared" si="2"/>
        <v>6</v>
      </c>
      <c r="F23" s="15">
        <f t="shared" si="3"/>
        <v>1</v>
      </c>
      <c r="G23" s="64">
        <f t="shared" si="8"/>
        <v>3039</v>
      </c>
      <c r="H23" s="15">
        <f>IF(G22&lt;VLOOKUP(D23,'Luxjacky Assumptions Past'!$M$17:$Q$77,5,0),VLOOKUP(D23,'Luxjacky Assumptions Past'!$M$17:$Q$77,4,0),0)</f>
        <v>0</v>
      </c>
      <c r="I23" s="62">
        <f t="shared" si="4"/>
        <v>69.355592604674825</v>
      </c>
      <c r="J23" s="62">
        <v>97</v>
      </c>
      <c r="K23" s="15">
        <f t="shared" si="6"/>
        <v>0</v>
      </c>
      <c r="L23" s="15">
        <f t="shared" si="7"/>
        <v>0</v>
      </c>
      <c r="M23" s="58">
        <f>'Luxjacky Assumptions Monthly'!$M$8*'Luxjacky Counterfactual'!H23</f>
        <v>0</v>
      </c>
      <c r="N23" s="58">
        <f>'Luxjacky Assumptions Monthly'!$M$6*'Luxjacky Assumptions Monthly'!$M$8*'Luxjacky Counterfactual'!G23</f>
        <v>1519.5</v>
      </c>
      <c r="O23" s="58">
        <f t="shared" si="9"/>
        <v>1519.5</v>
      </c>
    </row>
    <row r="24" spans="1:15" x14ac:dyDescent="0.3">
      <c r="A24" s="60">
        <v>42392</v>
      </c>
      <c r="B24" s="15">
        <f t="shared" si="0"/>
        <v>2016</v>
      </c>
      <c r="C24" s="15">
        <f t="shared" si="1"/>
        <v>1</v>
      </c>
      <c r="D24" s="15" t="str">
        <f t="shared" si="5"/>
        <v>20161</v>
      </c>
      <c r="E24" s="15">
        <f t="shared" si="2"/>
        <v>7</v>
      </c>
      <c r="F24" s="15">
        <f t="shared" si="3"/>
        <v>1</v>
      </c>
      <c r="G24" s="64">
        <f t="shared" si="8"/>
        <v>2965</v>
      </c>
      <c r="H24" s="15">
        <f>IF(G23&lt;VLOOKUP(D24,'Luxjacky Assumptions Past'!$M$17:$Q$77,5,0),VLOOKUP(D24,'Luxjacky Assumptions Past'!$M$17:$Q$77,4,0),0)</f>
        <v>0</v>
      </c>
      <c r="I24" s="62">
        <f t="shared" si="4"/>
        <v>31.43611419467446</v>
      </c>
      <c r="J24" s="62">
        <v>74</v>
      </c>
      <c r="K24" s="15">
        <f t="shared" si="6"/>
        <v>0</v>
      </c>
      <c r="L24" s="15">
        <f t="shared" si="7"/>
        <v>0</v>
      </c>
      <c r="M24" s="58">
        <f>'Luxjacky Assumptions Monthly'!$M$8*'Luxjacky Counterfactual'!H24</f>
        <v>0</v>
      </c>
      <c r="N24" s="58">
        <f>'Luxjacky Assumptions Monthly'!$M$6*'Luxjacky Assumptions Monthly'!$M$8*'Luxjacky Counterfactual'!G24</f>
        <v>1482.5</v>
      </c>
      <c r="O24" s="58">
        <f t="shared" si="9"/>
        <v>1482.5</v>
      </c>
    </row>
    <row r="25" spans="1:15" x14ac:dyDescent="0.3">
      <c r="A25" s="60">
        <v>42393</v>
      </c>
      <c r="B25" s="15">
        <f t="shared" si="0"/>
        <v>2016</v>
      </c>
      <c r="C25" s="15">
        <f t="shared" si="1"/>
        <v>1</v>
      </c>
      <c r="D25" s="15" t="str">
        <f t="shared" si="5"/>
        <v>20161</v>
      </c>
      <c r="E25" s="15">
        <f t="shared" si="2"/>
        <v>1</v>
      </c>
      <c r="F25" s="15">
        <f t="shared" si="3"/>
        <v>0</v>
      </c>
      <c r="G25" s="64">
        <f t="shared" si="8"/>
        <v>2930</v>
      </c>
      <c r="H25" s="15">
        <f>IF(G24&lt;VLOOKUP(D25,'Luxjacky Assumptions Past'!$M$17:$Q$77,5,0),VLOOKUP(D25,'Luxjacky Assumptions Past'!$M$17:$Q$77,4,0),0)</f>
        <v>0</v>
      </c>
      <c r="I25" s="62">
        <f t="shared" si="4"/>
        <v>115.60000000000002</v>
      </c>
      <c r="J25" s="62">
        <v>35</v>
      </c>
      <c r="K25" s="15">
        <f t="shared" si="6"/>
        <v>0</v>
      </c>
      <c r="L25" s="15">
        <f t="shared" si="7"/>
        <v>0</v>
      </c>
      <c r="M25" s="58">
        <f>'Luxjacky Assumptions Monthly'!$M$8*'Luxjacky Counterfactual'!H25</f>
        <v>0</v>
      </c>
      <c r="N25" s="58">
        <f>'Luxjacky Assumptions Monthly'!$M$6*'Luxjacky Assumptions Monthly'!$M$8*'Luxjacky Counterfactual'!G25</f>
        <v>1465</v>
      </c>
      <c r="O25" s="58">
        <f t="shared" si="9"/>
        <v>1465</v>
      </c>
    </row>
    <row r="26" spans="1:15" x14ac:dyDescent="0.3">
      <c r="A26" s="60">
        <v>42394</v>
      </c>
      <c r="B26" s="15">
        <f t="shared" si="0"/>
        <v>2016</v>
      </c>
      <c r="C26" s="15">
        <f t="shared" si="1"/>
        <v>1</v>
      </c>
      <c r="D26" s="15" t="str">
        <f t="shared" si="5"/>
        <v>20161</v>
      </c>
      <c r="E26" s="15">
        <f t="shared" si="2"/>
        <v>2</v>
      </c>
      <c r="F26" s="15">
        <f t="shared" si="3"/>
        <v>0</v>
      </c>
      <c r="G26" s="64">
        <f t="shared" si="8"/>
        <v>2827</v>
      </c>
      <c r="H26" s="15">
        <f>IF(G25&lt;VLOOKUP(D26,'Luxjacky Assumptions Past'!$M$17:$Q$77,5,0),VLOOKUP(D26,'Luxjacky Assumptions Past'!$M$17:$Q$77,4,0),0)</f>
        <v>0</v>
      </c>
      <c r="I26" s="62">
        <f t="shared" si="4"/>
        <v>120.21768224177637</v>
      </c>
      <c r="J26" s="62">
        <v>103</v>
      </c>
      <c r="K26" s="15">
        <f t="shared" si="6"/>
        <v>0</v>
      </c>
      <c r="L26" s="15">
        <f t="shared" si="7"/>
        <v>0</v>
      </c>
      <c r="M26" s="58">
        <f>'Luxjacky Assumptions Monthly'!$M$8*'Luxjacky Counterfactual'!H26</f>
        <v>0</v>
      </c>
      <c r="N26" s="58">
        <f>'Luxjacky Assumptions Monthly'!$M$6*'Luxjacky Assumptions Monthly'!$M$8*'Luxjacky Counterfactual'!G26</f>
        <v>1413.5</v>
      </c>
      <c r="O26" s="58">
        <f t="shared" si="9"/>
        <v>1413.5</v>
      </c>
    </row>
    <row r="27" spans="1:15" x14ac:dyDescent="0.3">
      <c r="A27" s="60">
        <v>42395</v>
      </c>
      <c r="B27" s="15">
        <f t="shared" si="0"/>
        <v>2016</v>
      </c>
      <c r="C27" s="15">
        <f t="shared" si="1"/>
        <v>1</v>
      </c>
      <c r="D27" s="15" t="str">
        <f t="shared" si="5"/>
        <v>20161</v>
      </c>
      <c r="E27" s="15">
        <f t="shared" si="2"/>
        <v>3</v>
      </c>
      <c r="F27" s="15">
        <f t="shared" si="3"/>
        <v>0</v>
      </c>
      <c r="G27" s="64">
        <f t="shared" si="8"/>
        <v>2710</v>
      </c>
      <c r="H27" s="15">
        <f>IF(G26&lt;VLOOKUP(D27,'Luxjacky Assumptions Past'!$M$17:$Q$77,5,0),VLOOKUP(D27,'Luxjacky Assumptions Past'!$M$17:$Q$77,4,0),0)</f>
        <v>0</v>
      </c>
      <c r="I27" s="62">
        <f t="shared" si="4"/>
        <v>117.60707452703782</v>
      </c>
      <c r="J27" s="62">
        <v>117</v>
      </c>
      <c r="K27" s="15">
        <f t="shared" si="6"/>
        <v>0</v>
      </c>
      <c r="L27" s="15">
        <f t="shared" si="7"/>
        <v>0</v>
      </c>
      <c r="M27" s="58">
        <f>'Luxjacky Assumptions Monthly'!$M$8*'Luxjacky Counterfactual'!H27</f>
        <v>0</v>
      </c>
      <c r="N27" s="58">
        <f>'Luxjacky Assumptions Monthly'!$M$6*'Luxjacky Assumptions Monthly'!$M$8*'Luxjacky Counterfactual'!G27</f>
        <v>1355</v>
      </c>
      <c r="O27" s="58">
        <f t="shared" si="9"/>
        <v>1355</v>
      </c>
    </row>
    <row r="28" spans="1:15" x14ac:dyDescent="0.3">
      <c r="A28" s="60">
        <v>42396</v>
      </c>
      <c r="B28" s="15">
        <f t="shared" si="0"/>
        <v>2016</v>
      </c>
      <c r="C28" s="15">
        <f t="shared" si="1"/>
        <v>1</v>
      </c>
      <c r="D28" s="15" t="str">
        <f t="shared" si="5"/>
        <v>20161</v>
      </c>
      <c r="E28" s="15">
        <f t="shared" si="2"/>
        <v>4</v>
      </c>
      <c r="F28" s="15">
        <f t="shared" si="3"/>
        <v>0</v>
      </c>
      <c r="G28" s="64">
        <f t="shared" si="8"/>
        <v>2611</v>
      </c>
      <c r="H28" s="15">
        <f>IF(G27&lt;VLOOKUP(D28,'Luxjacky Assumptions Past'!$M$17:$Q$77,5,0),VLOOKUP(D28,'Luxjacky Assumptions Past'!$M$17:$Q$77,4,0),0)</f>
        <v>0</v>
      </c>
      <c r="I28" s="62">
        <f t="shared" si="4"/>
        <v>106.97850511440615</v>
      </c>
      <c r="J28" s="62">
        <v>99</v>
      </c>
      <c r="K28" s="15">
        <f t="shared" si="6"/>
        <v>0</v>
      </c>
      <c r="L28" s="15">
        <f t="shared" si="7"/>
        <v>0</v>
      </c>
      <c r="M28" s="58">
        <f>'Luxjacky Assumptions Monthly'!$M$8*'Luxjacky Counterfactual'!H28</f>
        <v>0</v>
      </c>
      <c r="N28" s="58">
        <f>'Luxjacky Assumptions Monthly'!$M$6*'Luxjacky Assumptions Monthly'!$M$8*'Luxjacky Counterfactual'!G28</f>
        <v>1305.5</v>
      </c>
      <c r="O28" s="58">
        <f t="shared" si="9"/>
        <v>1305.5</v>
      </c>
    </row>
    <row r="29" spans="1:15" x14ac:dyDescent="0.3">
      <c r="A29" s="60">
        <v>42397</v>
      </c>
      <c r="B29" s="15">
        <f t="shared" si="0"/>
        <v>2016</v>
      </c>
      <c r="C29" s="15">
        <f t="shared" si="1"/>
        <v>1</v>
      </c>
      <c r="D29" s="15" t="str">
        <f t="shared" si="5"/>
        <v>20161</v>
      </c>
      <c r="E29" s="15">
        <f t="shared" si="2"/>
        <v>5</v>
      </c>
      <c r="F29" s="15">
        <f t="shared" si="3"/>
        <v>0</v>
      </c>
      <c r="G29" s="64">
        <f t="shared" si="8"/>
        <v>2500</v>
      </c>
      <c r="H29" s="15">
        <f>IF(G28&lt;VLOOKUP(D29,'Luxjacky Assumptions Past'!$M$17:$Q$77,5,0),VLOOKUP(D29,'Luxjacky Assumptions Past'!$M$17:$Q$77,4,0),0)</f>
        <v>0</v>
      </c>
      <c r="I29" s="62">
        <f t="shared" si="4"/>
        <v>87.727328618748814</v>
      </c>
      <c r="J29" s="62">
        <v>111</v>
      </c>
      <c r="K29" s="15">
        <f t="shared" si="6"/>
        <v>0</v>
      </c>
      <c r="L29" s="15">
        <f t="shared" si="7"/>
        <v>0</v>
      </c>
      <c r="M29" s="58">
        <f>'Luxjacky Assumptions Monthly'!$M$8*'Luxjacky Counterfactual'!H29</f>
        <v>0</v>
      </c>
      <c r="N29" s="58">
        <f>'Luxjacky Assumptions Monthly'!$M$6*'Luxjacky Assumptions Monthly'!$M$8*'Luxjacky Counterfactual'!G29</f>
        <v>1250</v>
      </c>
      <c r="O29" s="58">
        <f t="shared" si="9"/>
        <v>1250</v>
      </c>
    </row>
    <row r="30" spans="1:15" x14ac:dyDescent="0.3">
      <c r="A30" s="60">
        <v>42398</v>
      </c>
      <c r="B30" s="15">
        <f t="shared" si="0"/>
        <v>2016</v>
      </c>
      <c r="C30" s="15">
        <f t="shared" si="1"/>
        <v>1</v>
      </c>
      <c r="D30" s="15" t="str">
        <f t="shared" si="5"/>
        <v>20161</v>
      </c>
      <c r="E30" s="15">
        <f t="shared" si="2"/>
        <v>6</v>
      </c>
      <c r="F30" s="15">
        <f t="shared" si="3"/>
        <v>1</v>
      </c>
      <c r="G30" s="64">
        <f t="shared" si="8"/>
        <v>2412</v>
      </c>
      <c r="H30" s="15">
        <f>IF(G29&lt;VLOOKUP(D30,'Luxjacky Assumptions Past'!$M$17:$Q$77,5,0),VLOOKUP(D30,'Luxjacky Assumptions Past'!$M$17:$Q$77,4,0),0)</f>
        <v>0</v>
      </c>
      <c r="I30" s="62">
        <f t="shared" si="4"/>
        <v>69.355592604674825</v>
      </c>
      <c r="J30" s="62">
        <v>88</v>
      </c>
      <c r="K30" s="15">
        <f t="shared" si="6"/>
        <v>0</v>
      </c>
      <c r="L30" s="15">
        <f t="shared" si="7"/>
        <v>0</v>
      </c>
      <c r="M30" s="58">
        <f>'Luxjacky Assumptions Monthly'!$M$8*'Luxjacky Counterfactual'!H30</f>
        <v>0</v>
      </c>
      <c r="N30" s="58">
        <f>'Luxjacky Assumptions Monthly'!$M$6*'Luxjacky Assumptions Monthly'!$M$8*'Luxjacky Counterfactual'!G30</f>
        <v>1206</v>
      </c>
      <c r="O30" s="58">
        <f t="shared" si="9"/>
        <v>1206</v>
      </c>
    </row>
    <row r="31" spans="1:15" x14ac:dyDescent="0.3">
      <c r="A31" s="60">
        <v>42399</v>
      </c>
      <c r="B31" s="15">
        <f t="shared" si="0"/>
        <v>2016</v>
      </c>
      <c r="C31" s="15">
        <f t="shared" si="1"/>
        <v>1</v>
      </c>
      <c r="D31" s="15" t="str">
        <f t="shared" si="5"/>
        <v>20161</v>
      </c>
      <c r="E31" s="15">
        <f t="shared" si="2"/>
        <v>7</v>
      </c>
      <c r="F31" s="15">
        <f t="shared" si="3"/>
        <v>1</v>
      </c>
      <c r="G31" s="64">
        <f t="shared" si="8"/>
        <v>2331</v>
      </c>
      <c r="H31" s="15">
        <f>IF(G30&lt;VLOOKUP(D31,'Luxjacky Assumptions Past'!$M$17:$Q$77,5,0),VLOOKUP(D31,'Luxjacky Assumptions Past'!$M$17:$Q$77,4,0),0)</f>
        <v>0</v>
      </c>
      <c r="I31" s="62">
        <f t="shared" si="4"/>
        <v>31.43611419467446</v>
      </c>
      <c r="J31" s="62">
        <v>81</v>
      </c>
      <c r="K31" s="15">
        <f t="shared" si="6"/>
        <v>0</v>
      </c>
      <c r="L31" s="15">
        <f t="shared" si="7"/>
        <v>0</v>
      </c>
      <c r="M31" s="58">
        <f>'Luxjacky Assumptions Monthly'!$M$8*'Luxjacky Counterfactual'!H31</f>
        <v>0</v>
      </c>
      <c r="N31" s="58">
        <f>'Luxjacky Assumptions Monthly'!$M$6*'Luxjacky Assumptions Monthly'!$M$8*'Luxjacky Counterfactual'!G31</f>
        <v>1165.5</v>
      </c>
      <c r="O31" s="58">
        <f t="shared" si="9"/>
        <v>1165.5</v>
      </c>
    </row>
    <row r="32" spans="1:15" x14ac:dyDescent="0.3">
      <c r="A32" s="60">
        <v>42400</v>
      </c>
      <c r="B32" s="15">
        <f t="shared" si="0"/>
        <v>2016</v>
      </c>
      <c r="C32" s="15">
        <f t="shared" si="1"/>
        <v>1</v>
      </c>
      <c r="D32" s="15" t="str">
        <f t="shared" si="5"/>
        <v>20161</v>
      </c>
      <c r="E32" s="15">
        <f t="shared" si="2"/>
        <v>1</v>
      </c>
      <c r="F32" s="15">
        <f t="shared" si="3"/>
        <v>0</v>
      </c>
      <c r="G32" s="64">
        <f t="shared" si="8"/>
        <v>2302</v>
      </c>
      <c r="H32" s="15">
        <f>IF(G31&lt;VLOOKUP(D32,'Luxjacky Assumptions Past'!$M$17:$Q$77,5,0),VLOOKUP(D32,'Luxjacky Assumptions Past'!$M$17:$Q$77,4,0),0)</f>
        <v>0</v>
      </c>
      <c r="I32" s="62">
        <f t="shared" si="4"/>
        <v>115.60000000000002</v>
      </c>
      <c r="J32" s="62">
        <v>29</v>
      </c>
      <c r="K32" s="15">
        <f t="shared" si="6"/>
        <v>0</v>
      </c>
      <c r="L32" s="15">
        <f t="shared" si="7"/>
        <v>0</v>
      </c>
      <c r="M32" s="58">
        <f>'Luxjacky Assumptions Monthly'!$M$8*'Luxjacky Counterfactual'!H32</f>
        <v>0</v>
      </c>
      <c r="N32" s="58">
        <f>'Luxjacky Assumptions Monthly'!$M$6*'Luxjacky Assumptions Monthly'!$M$8*'Luxjacky Counterfactual'!G32</f>
        <v>1151</v>
      </c>
      <c r="O32" s="58">
        <f t="shared" si="9"/>
        <v>1151</v>
      </c>
    </row>
    <row r="33" spans="1:15" x14ac:dyDescent="0.3">
      <c r="A33" s="60">
        <v>42401</v>
      </c>
      <c r="B33" s="15">
        <f t="shared" si="0"/>
        <v>2016</v>
      </c>
      <c r="C33" s="15">
        <f t="shared" si="1"/>
        <v>2</v>
      </c>
      <c r="D33" s="15" t="str">
        <f t="shared" si="5"/>
        <v>20162</v>
      </c>
      <c r="E33" s="15">
        <f t="shared" si="2"/>
        <v>2</v>
      </c>
      <c r="F33" s="15">
        <f t="shared" si="3"/>
        <v>0</v>
      </c>
      <c r="G33" s="64">
        <f t="shared" si="8"/>
        <v>2175</v>
      </c>
      <c r="H33" s="15">
        <f>IF(G32&lt;VLOOKUP(D33,'Luxjacky Assumptions Past'!$M$17:$Q$77,5,0),VLOOKUP(D33,'Luxjacky Assumptions Past'!$M$17:$Q$77,4,0),0)</f>
        <v>0</v>
      </c>
      <c r="I33" s="62">
        <f t="shared" si="4"/>
        <v>123.62664639431352</v>
      </c>
      <c r="J33" s="62">
        <v>127</v>
      </c>
      <c r="K33" s="15">
        <f t="shared" si="6"/>
        <v>0</v>
      </c>
      <c r="L33" s="15">
        <f t="shared" si="7"/>
        <v>0</v>
      </c>
      <c r="M33" s="58">
        <f>'Luxjacky Assumptions Monthly'!$M$8*'Luxjacky Counterfactual'!H33</f>
        <v>0</v>
      </c>
      <c r="N33" s="58">
        <f>'Luxjacky Assumptions Monthly'!$M$6*'Luxjacky Assumptions Monthly'!$M$8*'Luxjacky Counterfactual'!G33</f>
        <v>1087.5</v>
      </c>
      <c r="O33" s="58">
        <f t="shared" si="9"/>
        <v>1087.5</v>
      </c>
    </row>
    <row r="34" spans="1:15" x14ac:dyDescent="0.3">
      <c r="A34" s="60">
        <v>42402</v>
      </c>
      <c r="B34" s="15">
        <f t="shared" si="0"/>
        <v>2016</v>
      </c>
      <c r="C34" s="15">
        <f t="shared" si="1"/>
        <v>2</v>
      </c>
      <c r="D34" s="15" t="str">
        <f t="shared" si="5"/>
        <v>20162</v>
      </c>
      <c r="E34" s="15">
        <f t="shared" si="2"/>
        <v>3</v>
      </c>
      <c r="F34" s="15">
        <f t="shared" si="3"/>
        <v>0</v>
      </c>
      <c r="G34" s="64">
        <f t="shared" si="8"/>
        <v>2046</v>
      </c>
      <c r="H34" s="15">
        <f>IF(G33&lt;VLOOKUP(D34,'Luxjacky Assumptions Past'!$M$17:$Q$77,5,0),VLOOKUP(D34,'Luxjacky Assumptions Past'!$M$17:$Q$77,4,0),0)</f>
        <v>0</v>
      </c>
      <c r="I34" s="62">
        <f t="shared" si="4"/>
        <v>121.01603867957496</v>
      </c>
      <c r="J34" s="62">
        <v>129</v>
      </c>
      <c r="K34" s="15">
        <f t="shared" si="6"/>
        <v>0</v>
      </c>
      <c r="L34" s="15">
        <f t="shared" si="7"/>
        <v>0</v>
      </c>
      <c r="M34" s="58">
        <f>'Luxjacky Assumptions Monthly'!$M$8*'Luxjacky Counterfactual'!H34</f>
        <v>0</v>
      </c>
      <c r="N34" s="58">
        <f>'Luxjacky Assumptions Monthly'!$M$6*'Luxjacky Assumptions Monthly'!$M$8*'Luxjacky Counterfactual'!G34</f>
        <v>1023</v>
      </c>
      <c r="O34" s="58">
        <f t="shared" si="9"/>
        <v>1023</v>
      </c>
    </row>
    <row r="35" spans="1:15" x14ac:dyDescent="0.3">
      <c r="A35" s="60">
        <v>42403</v>
      </c>
      <c r="B35" s="15">
        <f t="shared" si="0"/>
        <v>2016</v>
      </c>
      <c r="C35" s="15">
        <f t="shared" si="1"/>
        <v>2</v>
      </c>
      <c r="D35" s="15" t="str">
        <f t="shared" si="5"/>
        <v>20162</v>
      </c>
      <c r="E35" s="15">
        <f t="shared" si="2"/>
        <v>4</v>
      </c>
      <c r="F35" s="15">
        <f t="shared" si="3"/>
        <v>0</v>
      </c>
      <c r="G35" s="64">
        <f t="shared" si="8"/>
        <v>1920</v>
      </c>
      <c r="H35" s="15">
        <f>IF(G34&lt;VLOOKUP(D35,'Luxjacky Assumptions Past'!$M$17:$Q$77,5,0),VLOOKUP(D35,'Luxjacky Assumptions Past'!$M$17:$Q$77,4,0),0)</f>
        <v>0</v>
      </c>
      <c r="I35" s="62">
        <f t="shared" si="4"/>
        <v>110.3874692669433</v>
      </c>
      <c r="J35" s="62">
        <v>126</v>
      </c>
      <c r="K35" s="15">
        <f t="shared" si="6"/>
        <v>0</v>
      </c>
      <c r="L35" s="15">
        <f t="shared" si="7"/>
        <v>0</v>
      </c>
      <c r="M35" s="58">
        <f>'Luxjacky Assumptions Monthly'!$M$8*'Luxjacky Counterfactual'!H35</f>
        <v>0</v>
      </c>
      <c r="N35" s="58">
        <f>'Luxjacky Assumptions Monthly'!$M$6*'Luxjacky Assumptions Monthly'!$M$8*'Luxjacky Counterfactual'!G35</f>
        <v>960</v>
      </c>
      <c r="O35" s="58">
        <f t="shared" si="9"/>
        <v>960</v>
      </c>
    </row>
    <row r="36" spans="1:15" x14ac:dyDescent="0.3">
      <c r="A36" s="60">
        <v>42404</v>
      </c>
      <c r="B36" s="15">
        <f t="shared" si="0"/>
        <v>2016</v>
      </c>
      <c r="C36" s="15">
        <f t="shared" si="1"/>
        <v>2</v>
      </c>
      <c r="D36" s="15" t="str">
        <f t="shared" si="5"/>
        <v>20162</v>
      </c>
      <c r="E36" s="15">
        <f t="shared" si="2"/>
        <v>5</v>
      </c>
      <c r="F36" s="15">
        <f t="shared" si="3"/>
        <v>0</v>
      </c>
      <c r="G36" s="64">
        <f t="shared" si="8"/>
        <v>1802</v>
      </c>
      <c r="H36" s="15">
        <f>IF(G35&lt;VLOOKUP(D36,'Luxjacky Assumptions Past'!$M$17:$Q$77,5,0),VLOOKUP(D36,'Luxjacky Assumptions Past'!$M$17:$Q$77,4,0),0)</f>
        <v>0</v>
      </c>
      <c r="I36" s="62">
        <f t="shared" si="4"/>
        <v>91.136292771285952</v>
      </c>
      <c r="J36" s="62">
        <v>118</v>
      </c>
      <c r="K36" s="15">
        <f t="shared" si="6"/>
        <v>0</v>
      </c>
      <c r="L36" s="15">
        <f t="shared" si="7"/>
        <v>0</v>
      </c>
      <c r="M36" s="58">
        <f>'Luxjacky Assumptions Monthly'!$M$8*'Luxjacky Counterfactual'!H36</f>
        <v>0</v>
      </c>
      <c r="N36" s="58">
        <f>'Luxjacky Assumptions Monthly'!$M$6*'Luxjacky Assumptions Monthly'!$M$8*'Luxjacky Counterfactual'!G36</f>
        <v>901</v>
      </c>
      <c r="O36" s="58">
        <f t="shared" si="9"/>
        <v>901</v>
      </c>
    </row>
    <row r="37" spans="1:15" x14ac:dyDescent="0.3">
      <c r="A37" s="60">
        <v>42405</v>
      </c>
      <c r="B37" s="15">
        <f t="shared" si="0"/>
        <v>2016</v>
      </c>
      <c r="C37" s="15">
        <f t="shared" si="1"/>
        <v>2</v>
      </c>
      <c r="D37" s="15" t="str">
        <f t="shared" si="5"/>
        <v>20162</v>
      </c>
      <c r="E37" s="15">
        <f t="shared" si="2"/>
        <v>6</v>
      </c>
      <c r="F37" s="15">
        <f t="shared" si="3"/>
        <v>1</v>
      </c>
      <c r="G37" s="64">
        <f t="shared" si="8"/>
        <v>1718</v>
      </c>
      <c r="H37" s="15">
        <f>IF(G36&lt;VLOOKUP(D37,'Luxjacky Assumptions Past'!$M$17:$Q$77,5,0),VLOOKUP(D37,'Luxjacky Assumptions Past'!$M$17:$Q$77,4,0),0)</f>
        <v>0</v>
      </c>
      <c r="I37" s="62">
        <f t="shared" si="4"/>
        <v>72.764556757211977</v>
      </c>
      <c r="J37" s="62">
        <v>84</v>
      </c>
      <c r="K37" s="15">
        <f t="shared" si="6"/>
        <v>0</v>
      </c>
      <c r="L37" s="15">
        <f t="shared" si="7"/>
        <v>0</v>
      </c>
      <c r="M37" s="58">
        <f>'Luxjacky Assumptions Monthly'!$M$8*'Luxjacky Counterfactual'!H37</f>
        <v>0</v>
      </c>
      <c r="N37" s="58">
        <f>'Luxjacky Assumptions Monthly'!$M$6*'Luxjacky Assumptions Monthly'!$M$8*'Luxjacky Counterfactual'!G37</f>
        <v>859</v>
      </c>
      <c r="O37" s="58">
        <f t="shared" si="9"/>
        <v>859</v>
      </c>
    </row>
    <row r="38" spans="1:15" x14ac:dyDescent="0.3">
      <c r="A38" s="60">
        <v>42406</v>
      </c>
      <c r="B38" s="15">
        <f t="shared" si="0"/>
        <v>2016</v>
      </c>
      <c r="C38" s="15">
        <f t="shared" si="1"/>
        <v>2</v>
      </c>
      <c r="D38" s="15" t="str">
        <f t="shared" si="5"/>
        <v>20162</v>
      </c>
      <c r="E38" s="15">
        <f t="shared" si="2"/>
        <v>7</v>
      </c>
      <c r="F38" s="15">
        <f t="shared" si="3"/>
        <v>1</v>
      </c>
      <c r="G38" s="64">
        <f t="shared" si="8"/>
        <v>1640</v>
      </c>
      <c r="H38" s="15">
        <f>IF(G37&lt;VLOOKUP(D38,'Luxjacky Assumptions Past'!$M$17:$Q$77,5,0),VLOOKUP(D38,'Luxjacky Assumptions Past'!$M$17:$Q$77,4,0),0)</f>
        <v>0</v>
      </c>
      <c r="I38" s="62">
        <f t="shared" si="4"/>
        <v>34.845078347211604</v>
      </c>
      <c r="J38" s="62">
        <v>78</v>
      </c>
      <c r="K38" s="15">
        <f t="shared" si="6"/>
        <v>0</v>
      </c>
      <c r="L38" s="15">
        <f t="shared" si="7"/>
        <v>0</v>
      </c>
      <c r="M38" s="58">
        <f>'Luxjacky Assumptions Monthly'!$M$8*'Luxjacky Counterfactual'!H38</f>
        <v>0</v>
      </c>
      <c r="N38" s="58">
        <f>'Luxjacky Assumptions Monthly'!$M$6*'Luxjacky Assumptions Monthly'!$M$8*'Luxjacky Counterfactual'!G38</f>
        <v>820</v>
      </c>
      <c r="O38" s="58">
        <f t="shared" si="9"/>
        <v>820</v>
      </c>
    </row>
    <row r="39" spans="1:15" x14ac:dyDescent="0.3">
      <c r="A39" s="60">
        <v>42407</v>
      </c>
      <c r="B39" s="15">
        <f t="shared" si="0"/>
        <v>2016</v>
      </c>
      <c r="C39" s="15">
        <f t="shared" si="1"/>
        <v>2</v>
      </c>
      <c r="D39" s="15" t="str">
        <f t="shared" si="5"/>
        <v>20162</v>
      </c>
      <c r="E39" s="15">
        <f t="shared" si="2"/>
        <v>1</v>
      </c>
      <c r="F39" s="15">
        <f t="shared" si="3"/>
        <v>0</v>
      </c>
      <c r="G39" s="64">
        <f t="shared" si="8"/>
        <v>1612</v>
      </c>
      <c r="H39" s="15">
        <f>IF(G38&lt;VLOOKUP(D39,'Luxjacky Assumptions Past'!$M$17:$Q$77,5,0),VLOOKUP(D39,'Luxjacky Assumptions Past'!$M$17:$Q$77,4,0),0)</f>
        <v>0</v>
      </c>
      <c r="I39" s="62">
        <f t="shared" si="4"/>
        <v>119.00896415253717</v>
      </c>
      <c r="J39" s="62">
        <v>28</v>
      </c>
      <c r="K39" s="15">
        <f t="shared" si="6"/>
        <v>0</v>
      </c>
      <c r="L39" s="15">
        <f t="shared" si="7"/>
        <v>0</v>
      </c>
      <c r="M39" s="58">
        <f>'Luxjacky Assumptions Monthly'!$M$8*'Luxjacky Counterfactual'!H39</f>
        <v>0</v>
      </c>
      <c r="N39" s="58">
        <f>'Luxjacky Assumptions Monthly'!$M$6*'Luxjacky Assumptions Monthly'!$M$8*'Luxjacky Counterfactual'!G39</f>
        <v>806</v>
      </c>
      <c r="O39" s="58">
        <f t="shared" si="9"/>
        <v>806</v>
      </c>
    </row>
    <row r="40" spans="1:15" x14ac:dyDescent="0.3">
      <c r="A40" s="60">
        <v>42408</v>
      </c>
      <c r="B40" s="15">
        <f t="shared" si="0"/>
        <v>2016</v>
      </c>
      <c r="C40" s="15">
        <f t="shared" si="1"/>
        <v>2</v>
      </c>
      <c r="D40" s="15" t="str">
        <f t="shared" si="5"/>
        <v>20162</v>
      </c>
      <c r="E40" s="15">
        <f t="shared" si="2"/>
        <v>2</v>
      </c>
      <c r="F40" s="15">
        <f t="shared" si="3"/>
        <v>0</v>
      </c>
      <c r="G40" s="64">
        <f t="shared" si="8"/>
        <v>1501</v>
      </c>
      <c r="H40" s="15">
        <f>IF(G39&lt;VLOOKUP(D40,'Luxjacky Assumptions Past'!$M$17:$Q$77,5,0),VLOOKUP(D40,'Luxjacky Assumptions Past'!$M$17:$Q$77,4,0),0)</f>
        <v>0</v>
      </c>
      <c r="I40" s="62">
        <f t="shared" si="4"/>
        <v>123.62664639431352</v>
      </c>
      <c r="J40" s="62">
        <v>111</v>
      </c>
      <c r="K40" s="15">
        <f t="shared" si="6"/>
        <v>0</v>
      </c>
      <c r="L40" s="15">
        <f t="shared" si="7"/>
        <v>0</v>
      </c>
      <c r="M40" s="58">
        <f>'Luxjacky Assumptions Monthly'!$M$8*'Luxjacky Counterfactual'!H40</f>
        <v>0</v>
      </c>
      <c r="N40" s="58">
        <f>'Luxjacky Assumptions Monthly'!$M$6*'Luxjacky Assumptions Monthly'!$M$8*'Luxjacky Counterfactual'!G40</f>
        <v>750.5</v>
      </c>
      <c r="O40" s="58">
        <f t="shared" si="9"/>
        <v>750.5</v>
      </c>
    </row>
    <row r="41" spans="1:15" x14ac:dyDescent="0.3">
      <c r="A41" s="60">
        <v>42409</v>
      </c>
      <c r="B41" s="15">
        <f t="shared" si="0"/>
        <v>2016</v>
      </c>
      <c r="C41" s="15">
        <f t="shared" si="1"/>
        <v>2</v>
      </c>
      <c r="D41" s="15" t="str">
        <f t="shared" si="5"/>
        <v>20162</v>
      </c>
      <c r="E41" s="15">
        <f t="shared" si="2"/>
        <v>3</v>
      </c>
      <c r="F41" s="15">
        <f t="shared" si="3"/>
        <v>0</v>
      </c>
      <c r="G41" s="64">
        <f t="shared" si="8"/>
        <v>1363</v>
      </c>
      <c r="H41" s="15">
        <f>IF(G40&lt;VLOOKUP(D41,'Luxjacky Assumptions Past'!$M$17:$Q$77,5,0),VLOOKUP(D41,'Luxjacky Assumptions Past'!$M$17:$Q$77,4,0),0)</f>
        <v>0</v>
      </c>
      <c r="I41" s="62">
        <f t="shared" si="4"/>
        <v>121.01603867957496</v>
      </c>
      <c r="J41" s="62">
        <v>138</v>
      </c>
      <c r="K41" s="15">
        <f t="shared" si="6"/>
        <v>0</v>
      </c>
      <c r="L41" s="15">
        <f t="shared" si="7"/>
        <v>0</v>
      </c>
      <c r="M41" s="58">
        <f>'Luxjacky Assumptions Monthly'!$M$8*'Luxjacky Counterfactual'!H41</f>
        <v>0</v>
      </c>
      <c r="N41" s="58">
        <f>'Luxjacky Assumptions Monthly'!$M$6*'Luxjacky Assumptions Monthly'!$M$8*'Luxjacky Counterfactual'!G41</f>
        <v>681.5</v>
      </c>
      <c r="O41" s="58">
        <f t="shared" si="9"/>
        <v>681.5</v>
      </c>
    </row>
    <row r="42" spans="1:15" x14ac:dyDescent="0.3">
      <c r="A42" s="60">
        <v>42410</v>
      </c>
      <c r="B42" s="15">
        <f t="shared" si="0"/>
        <v>2016</v>
      </c>
      <c r="C42" s="15">
        <f t="shared" si="1"/>
        <v>2</v>
      </c>
      <c r="D42" s="15" t="str">
        <f t="shared" si="5"/>
        <v>20162</v>
      </c>
      <c r="E42" s="15">
        <f t="shared" si="2"/>
        <v>4</v>
      </c>
      <c r="F42" s="15">
        <f t="shared" si="3"/>
        <v>0</v>
      </c>
      <c r="G42" s="64">
        <f t="shared" si="8"/>
        <v>1234</v>
      </c>
      <c r="H42" s="15">
        <f>IF(G41&lt;VLOOKUP(D42,'Luxjacky Assumptions Past'!$M$17:$Q$77,5,0),VLOOKUP(D42,'Luxjacky Assumptions Past'!$M$17:$Q$77,4,0),0)</f>
        <v>0</v>
      </c>
      <c r="I42" s="62">
        <f t="shared" si="4"/>
        <v>110.3874692669433</v>
      </c>
      <c r="J42" s="62">
        <v>129</v>
      </c>
      <c r="K42" s="15">
        <f t="shared" si="6"/>
        <v>0</v>
      </c>
      <c r="L42" s="15">
        <f t="shared" si="7"/>
        <v>0</v>
      </c>
      <c r="M42" s="58">
        <f>'Luxjacky Assumptions Monthly'!$M$8*'Luxjacky Counterfactual'!H42</f>
        <v>0</v>
      </c>
      <c r="N42" s="58">
        <f>'Luxjacky Assumptions Monthly'!$M$6*'Luxjacky Assumptions Monthly'!$M$8*'Luxjacky Counterfactual'!G42</f>
        <v>617</v>
      </c>
      <c r="O42" s="58">
        <f t="shared" si="9"/>
        <v>617</v>
      </c>
    </row>
    <row r="43" spans="1:15" x14ac:dyDescent="0.3">
      <c r="A43" s="60">
        <v>42411</v>
      </c>
      <c r="B43" s="15">
        <f t="shared" si="0"/>
        <v>2016</v>
      </c>
      <c r="C43" s="15">
        <f t="shared" si="1"/>
        <v>2</v>
      </c>
      <c r="D43" s="15" t="str">
        <f t="shared" si="5"/>
        <v>20162</v>
      </c>
      <c r="E43" s="15">
        <f t="shared" si="2"/>
        <v>5</v>
      </c>
      <c r="F43" s="15">
        <f t="shared" si="3"/>
        <v>0</v>
      </c>
      <c r="G43" s="64">
        <f t="shared" si="8"/>
        <v>1125</v>
      </c>
      <c r="H43" s="15">
        <f>IF(G42&lt;VLOOKUP(D43,'Luxjacky Assumptions Past'!$M$17:$Q$77,5,0),VLOOKUP(D43,'Luxjacky Assumptions Past'!$M$17:$Q$77,4,0),0)</f>
        <v>0</v>
      </c>
      <c r="I43" s="62">
        <f t="shared" si="4"/>
        <v>91.136292771285952</v>
      </c>
      <c r="J43" s="62">
        <v>109</v>
      </c>
      <c r="K43" s="15">
        <f t="shared" si="6"/>
        <v>0</v>
      </c>
      <c r="L43" s="15">
        <f t="shared" si="7"/>
        <v>0</v>
      </c>
      <c r="M43" s="58">
        <f>'Luxjacky Assumptions Monthly'!$M$8*'Luxjacky Counterfactual'!H43</f>
        <v>0</v>
      </c>
      <c r="N43" s="58">
        <f>'Luxjacky Assumptions Monthly'!$M$6*'Luxjacky Assumptions Monthly'!$M$8*'Luxjacky Counterfactual'!G43</f>
        <v>562.5</v>
      </c>
      <c r="O43" s="58">
        <f t="shared" si="9"/>
        <v>562.5</v>
      </c>
    </row>
    <row r="44" spans="1:15" x14ac:dyDescent="0.3">
      <c r="A44" s="60">
        <v>42412</v>
      </c>
      <c r="B44" s="15">
        <f t="shared" si="0"/>
        <v>2016</v>
      </c>
      <c r="C44" s="15">
        <f t="shared" si="1"/>
        <v>2</v>
      </c>
      <c r="D44" s="15" t="str">
        <f t="shared" si="5"/>
        <v>20162</v>
      </c>
      <c r="E44" s="15">
        <f t="shared" si="2"/>
        <v>6</v>
      </c>
      <c r="F44" s="15">
        <f t="shared" si="3"/>
        <v>1</v>
      </c>
      <c r="G44" s="64">
        <f t="shared" si="8"/>
        <v>1043</v>
      </c>
      <c r="H44" s="15">
        <f>IF(G43&lt;VLOOKUP(D44,'Luxjacky Assumptions Past'!$M$17:$Q$77,5,0),VLOOKUP(D44,'Luxjacky Assumptions Past'!$M$17:$Q$77,4,0),0)</f>
        <v>0</v>
      </c>
      <c r="I44" s="62">
        <f t="shared" si="4"/>
        <v>72.764556757211977</v>
      </c>
      <c r="J44" s="62">
        <v>82</v>
      </c>
      <c r="K44" s="15">
        <f t="shared" si="6"/>
        <v>0</v>
      </c>
      <c r="L44" s="15">
        <f t="shared" si="7"/>
        <v>0</v>
      </c>
      <c r="M44" s="58">
        <f>'Luxjacky Assumptions Monthly'!$M$8*'Luxjacky Counterfactual'!H44</f>
        <v>0</v>
      </c>
      <c r="N44" s="58">
        <f>'Luxjacky Assumptions Monthly'!$M$6*'Luxjacky Assumptions Monthly'!$M$8*'Luxjacky Counterfactual'!G44</f>
        <v>521.5</v>
      </c>
      <c r="O44" s="58">
        <f t="shared" si="9"/>
        <v>521.5</v>
      </c>
    </row>
    <row r="45" spans="1:15" x14ac:dyDescent="0.3">
      <c r="A45" s="60">
        <v>42413</v>
      </c>
      <c r="B45" s="15">
        <f t="shared" si="0"/>
        <v>2016</v>
      </c>
      <c r="C45" s="15">
        <f t="shared" si="1"/>
        <v>2</v>
      </c>
      <c r="D45" s="15" t="str">
        <f t="shared" si="5"/>
        <v>20162</v>
      </c>
      <c r="E45" s="15">
        <f t="shared" si="2"/>
        <v>7</v>
      </c>
      <c r="F45" s="15">
        <f t="shared" si="3"/>
        <v>1</v>
      </c>
      <c r="G45" s="64">
        <f t="shared" si="8"/>
        <v>979</v>
      </c>
      <c r="H45" s="15">
        <f>IF(G44&lt;VLOOKUP(D45,'Luxjacky Assumptions Past'!$M$17:$Q$77,5,0),VLOOKUP(D45,'Luxjacky Assumptions Past'!$M$17:$Q$77,4,0),0)</f>
        <v>0</v>
      </c>
      <c r="I45" s="62">
        <f t="shared" si="4"/>
        <v>34.845078347211604</v>
      </c>
      <c r="J45" s="62">
        <v>64</v>
      </c>
      <c r="K45" s="15">
        <f t="shared" si="6"/>
        <v>0</v>
      </c>
      <c r="L45" s="15">
        <f t="shared" si="7"/>
        <v>0</v>
      </c>
      <c r="M45" s="58">
        <f>'Luxjacky Assumptions Monthly'!$M$8*'Luxjacky Counterfactual'!H45</f>
        <v>0</v>
      </c>
      <c r="N45" s="58">
        <f>'Luxjacky Assumptions Monthly'!$M$6*'Luxjacky Assumptions Monthly'!$M$8*'Luxjacky Counterfactual'!G45</f>
        <v>489.5</v>
      </c>
      <c r="O45" s="58">
        <f t="shared" si="9"/>
        <v>489.5</v>
      </c>
    </row>
    <row r="46" spans="1:15" x14ac:dyDescent="0.3">
      <c r="A46" s="60">
        <v>42414</v>
      </c>
      <c r="B46" s="15">
        <f t="shared" si="0"/>
        <v>2016</v>
      </c>
      <c r="C46" s="15">
        <f t="shared" si="1"/>
        <v>2</v>
      </c>
      <c r="D46" s="15" t="str">
        <f t="shared" si="5"/>
        <v>20162</v>
      </c>
      <c r="E46" s="15">
        <f t="shared" si="2"/>
        <v>1</v>
      </c>
      <c r="F46" s="15">
        <f t="shared" si="3"/>
        <v>0</v>
      </c>
      <c r="G46" s="64">
        <f t="shared" si="8"/>
        <v>964</v>
      </c>
      <c r="H46" s="15">
        <f>IF(G45&lt;VLOOKUP(D46,'Luxjacky Assumptions Past'!$M$17:$Q$77,5,0),VLOOKUP(D46,'Luxjacky Assumptions Past'!$M$17:$Q$77,4,0),0)</f>
        <v>0</v>
      </c>
      <c r="I46" s="62">
        <f t="shared" si="4"/>
        <v>119.00896415253717</v>
      </c>
      <c r="J46" s="62">
        <v>15</v>
      </c>
      <c r="K46" s="15">
        <f t="shared" si="6"/>
        <v>0</v>
      </c>
      <c r="L46" s="15">
        <f t="shared" si="7"/>
        <v>0</v>
      </c>
      <c r="M46" s="58">
        <f>'Luxjacky Assumptions Monthly'!$M$8*'Luxjacky Counterfactual'!H46</f>
        <v>0</v>
      </c>
      <c r="N46" s="58">
        <f>'Luxjacky Assumptions Monthly'!$M$6*'Luxjacky Assumptions Monthly'!$M$8*'Luxjacky Counterfactual'!G46</f>
        <v>482</v>
      </c>
      <c r="O46" s="58">
        <f t="shared" si="9"/>
        <v>482</v>
      </c>
    </row>
    <row r="47" spans="1:15" x14ac:dyDescent="0.3">
      <c r="A47" s="60">
        <v>42415</v>
      </c>
      <c r="B47" s="15">
        <f t="shared" si="0"/>
        <v>2016</v>
      </c>
      <c r="C47" s="15">
        <f t="shared" si="1"/>
        <v>2</v>
      </c>
      <c r="D47" s="15" t="str">
        <f t="shared" si="5"/>
        <v>20162</v>
      </c>
      <c r="E47" s="15">
        <f t="shared" si="2"/>
        <v>2</v>
      </c>
      <c r="F47" s="15">
        <f t="shared" si="3"/>
        <v>0</v>
      </c>
      <c r="G47" s="64">
        <f t="shared" si="8"/>
        <v>847</v>
      </c>
      <c r="H47" s="15">
        <f>IF(G46&lt;VLOOKUP(D47,'Luxjacky Assumptions Past'!$M$17:$Q$77,5,0),VLOOKUP(D47,'Luxjacky Assumptions Past'!$M$17:$Q$77,4,0),0)</f>
        <v>0</v>
      </c>
      <c r="I47" s="62">
        <f t="shared" si="4"/>
        <v>123.62664639431352</v>
      </c>
      <c r="J47" s="62">
        <v>117</v>
      </c>
      <c r="K47" s="15">
        <f t="shared" si="6"/>
        <v>0</v>
      </c>
      <c r="L47" s="15">
        <f t="shared" si="7"/>
        <v>0</v>
      </c>
      <c r="M47" s="58">
        <f>'Luxjacky Assumptions Monthly'!$M$8*'Luxjacky Counterfactual'!H47</f>
        <v>0</v>
      </c>
      <c r="N47" s="58">
        <f>'Luxjacky Assumptions Monthly'!$M$6*'Luxjacky Assumptions Monthly'!$M$8*'Luxjacky Counterfactual'!G47</f>
        <v>423.5</v>
      </c>
      <c r="O47" s="58">
        <f t="shared" si="9"/>
        <v>423.5</v>
      </c>
    </row>
    <row r="48" spans="1:15" x14ac:dyDescent="0.3">
      <c r="A48" s="60">
        <v>42416</v>
      </c>
      <c r="B48" s="15">
        <f t="shared" si="0"/>
        <v>2016</v>
      </c>
      <c r="C48" s="15">
        <f t="shared" si="1"/>
        <v>2</v>
      </c>
      <c r="D48" s="15" t="str">
        <f t="shared" si="5"/>
        <v>20162</v>
      </c>
      <c r="E48" s="15">
        <f t="shared" si="2"/>
        <v>3</v>
      </c>
      <c r="F48" s="15">
        <f t="shared" si="3"/>
        <v>0</v>
      </c>
      <c r="G48" s="64">
        <f t="shared" si="8"/>
        <v>1969.1840970702087</v>
      </c>
      <c r="H48" s="15">
        <f>IF(G47&lt;VLOOKUP(D48,'Luxjacky Assumptions Past'!$M$17:$Q$77,5,0),VLOOKUP(D48,'Luxjacky Assumptions Past'!$M$17:$Q$77,4,0),0)</f>
        <v>1246.1840970702085</v>
      </c>
      <c r="I48" s="62">
        <f t="shared" si="4"/>
        <v>121.01603867957496</v>
      </c>
      <c r="J48" s="62">
        <v>124</v>
      </c>
      <c r="K48" s="15">
        <f t="shared" si="6"/>
        <v>1</v>
      </c>
      <c r="L48" s="15">
        <f t="shared" si="7"/>
        <v>4000</v>
      </c>
      <c r="M48" s="58">
        <f>'Luxjacky Assumptions Monthly'!$M$8*'Luxjacky Counterfactual'!H48</f>
        <v>12461.840970702086</v>
      </c>
      <c r="N48" s="58">
        <f>'Luxjacky Assumptions Monthly'!$M$6*'Luxjacky Assumptions Monthly'!$M$8*'Luxjacky Counterfactual'!G48</f>
        <v>984.59204853510437</v>
      </c>
      <c r="O48" s="58">
        <f t="shared" si="9"/>
        <v>17446.433019237189</v>
      </c>
    </row>
    <row r="49" spans="1:15" x14ac:dyDescent="0.3">
      <c r="A49" s="60">
        <v>42417</v>
      </c>
      <c r="B49" s="15">
        <f t="shared" si="0"/>
        <v>2016</v>
      </c>
      <c r="C49" s="15">
        <f t="shared" si="1"/>
        <v>2</v>
      </c>
      <c r="D49" s="15" t="str">
        <f t="shared" si="5"/>
        <v>20162</v>
      </c>
      <c r="E49" s="15">
        <f t="shared" si="2"/>
        <v>4</v>
      </c>
      <c r="F49" s="15">
        <f t="shared" si="3"/>
        <v>0</v>
      </c>
      <c r="G49" s="64">
        <f t="shared" si="8"/>
        <v>1845.1840970702087</v>
      </c>
      <c r="H49" s="15">
        <f>IF(G48&lt;VLOOKUP(D49,'Luxjacky Assumptions Past'!$M$17:$Q$77,5,0),VLOOKUP(D49,'Luxjacky Assumptions Past'!$M$17:$Q$77,4,0),0)</f>
        <v>0</v>
      </c>
      <c r="I49" s="62">
        <f t="shared" si="4"/>
        <v>110.3874692669433</v>
      </c>
      <c r="J49" s="62">
        <v>124</v>
      </c>
      <c r="K49" s="15">
        <f t="shared" si="6"/>
        <v>0</v>
      </c>
      <c r="L49" s="15">
        <f t="shared" si="7"/>
        <v>0</v>
      </c>
      <c r="M49" s="58">
        <f>'Luxjacky Assumptions Monthly'!$M$8*'Luxjacky Counterfactual'!H49</f>
        <v>0</v>
      </c>
      <c r="N49" s="58">
        <f>'Luxjacky Assumptions Monthly'!$M$6*'Luxjacky Assumptions Monthly'!$M$8*'Luxjacky Counterfactual'!G49</f>
        <v>922.59204853510437</v>
      </c>
      <c r="O49" s="58">
        <f t="shared" si="9"/>
        <v>922.59204853510437</v>
      </c>
    </row>
    <row r="50" spans="1:15" x14ac:dyDescent="0.3">
      <c r="A50" s="60">
        <v>42418</v>
      </c>
      <c r="B50" s="15">
        <f t="shared" si="0"/>
        <v>2016</v>
      </c>
      <c r="C50" s="15">
        <f t="shared" si="1"/>
        <v>2</v>
      </c>
      <c r="D50" s="15" t="str">
        <f t="shared" si="5"/>
        <v>20162</v>
      </c>
      <c r="E50" s="15">
        <f t="shared" si="2"/>
        <v>5</v>
      </c>
      <c r="F50" s="15">
        <f t="shared" si="3"/>
        <v>0</v>
      </c>
      <c r="G50" s="64">
        <f t="shared" si="8"/>
        <v>1726.1840970702087</v>
      </c>
      <c r="H50" s="15">
        <f>IF(G49&lt;VLOOKUP(D50,'Luxjacky Assumptions Past'!$M$17:$Q$77,5,0),VLOOKUP(D50,'Luxjacky Assumptions Past'!$M$17:$Q$77,4,0),0)</f>
        <v>0</v>
      </c>
      <c r="I50" s="62">
        <f t="shared" si="4"/>
        <v>91.136292771285952</v>
      </c>
      <c r="J50" s="62">
        <v>119</v>
      </c>
      <c r="K50" s="15">
        <f t="shared" si="6"/>
        <v>0</v>
      </c>
      <c r="L50" s="15">
        <f t="shared" si="7"/>
        <v>0</v>
      </c>
      <c r="M50" s="58">
        <f>'Luxjacky Assumptions Monthly'!$M$8*'Luxjacky Counterfactual'!H50</f>
        <v>0</v>
      </c>
      <c r="N50" s="58">
        <f>'Luxjacky Assumptions Monthly'!$M$6*'Luxjacky Assumptions Monthly'!$M$8*'Luxjacky Counterfactual'!G50</f>
        <v>863.09204853510437</v>
      </c>
      <c r="O50" s="58">
        <f t="shared" si="9"/>
        <v>863.09204853510437</v>
      </c>
    </row>
    <row r="51" spans="1:15" x14ac:dyDescent="0.3">
      <c r="A51" s="60">
        <v>42419</v>
      </c>
      <c r="B51" s="15">
        <f t="shared" si="0"/>
        <v>2016</v>
      </c>
      <c r="C51" s="15">
        <f t="shared" si="1"/>
        <v>2</v>
      </c>
      <c r="D51" s="15" t="str">
        <f t="shared" si="5"/>
        <v>20162</v>
      </c>
      <c r="E51" s="15">
        <f t="shared" si="2"/>
        <v>6</v>
      </c>
      <c r="F51" s="15">
        <f t="shared" si="3"/>
        <v>1</v>
      </c>
      <c r="G51" s="64">
        <f t="shared" si="8"/>
        <v>1635.1840970702087</v>
      </c>
      <c r="H51" s="15">
        <f>IF(G50&lt;VLOOKUP(D51,'Luxjacky Assumptions Past'!$M$17:$Q$77,5,0),VLOOKUP(D51,'Luxjacky Assumptions Past'!$M$17:$Q$77,4,0),0)</f>
        <v>0</v>
      </c>
      <c r="I51" s="62">
        <f t="shared" si="4"/>
        <v>72.764556757211977</v>
      </c>
      <c r="J51" s="62">
        <v>91</v>
      </c>
      <c r="K51" s="15">
        <f t="shared" si="6"/>
        <v>0</v>
      </c>
      <c r="L51" s="15">
        <f t="shared" si="7"/>
        <v>0</v>
      </c>
      <c r="M51" s="58">
        <f>'Luxjacky Assumptions Monthly'!$M$8*'Luxjacky Counterfactual'!H51</f>
        <v>0</v>
      </c>
      <c r="N51" s="58">
        <f>'Luxjacky Assumptions Monthly'!$M$6*'Luxjacky Assumptions Monthly'!$M$8*'Luxjacky Counterfactual'!G51</f>
        <v>817.59204853510437</v>
      </c>
      <c r="O51" s="58">
        <f t="shared" si="9"/>
        <v>817.59204853510437</v>
      </c>
    </row>
    <row r="52" spans="1:15" x14ac:dyDescent="0.3">
      <c r="A52" s="60">
        <v>42420</v>
      </c>
      <c r="B52" s="15">
        <f t="shared" si="0"/>
        <v>2016</v>
      </c>
      <c r="C52" s="15">
        <f t="shared" si="1"/>
        <v>2</v>
      </c>
      <c r="D52" s="15" t="str">
        <f t="shared" si="5"/>
        <v>20162</v>
      </c>
      <c r="E52" s="15">
        <f t="shared" si="2"/>
        <v>7</v>
      </c>
      <c r="F52" s="15">
        <f t="shared" si="3"/>
        <v>1</v>
      </c>
      <c r="G52" s="64">
        <f t="shared" si="8"/>
        <v>1550.1840970702087</v>
      </c>
      <c r="H52" s="15">
        <f>IF(G51&lt;VLOOKUP(D52,'Luxjacky Assumptions Past'!$M$17:$Q$77,5,0),VLOOKUP(D52,'Luxjacky Assumptions Past'!$M$17:$Q$77,4,0),0)</f>
        <v>0</v>
      </c>
      <c r="I52" s="62">
        <f t="shared" si="4"/>
        <v>34.845078347211604</v>
      </c>
      <c r="J52" s="62">
        <v>85</v>
      </c>
      <c r="K52" s="15">
        <f t="shared" si="6"/>
        <v>0</v>
      </c>
      <c r="L52" s="15">
        <f t="shared" si="7"/>
        <v>0</v>
      </c>
      <c r="M52" s="58">
        <f>'Luxjacky Assumptions Monthly'!$M$8*'Luxjacky Counterfactual'!H52</f>
        <v>0</v>
      </c>
      <c r="N52" s="58">
        <f>'Luxjacky Assumptions Monthly'!$M$6*'Luxjacky Assumptions Monthly'!$M$8*'Luxjacky Counterfactual'!G52</f>
        <v>775.09204853510437</v>
      </c>
      <c r="O52" s="58">
        <f t="shared" si="9"/>
        <v>775.09204853510437</v>
      </c>
    </row>
    <row r="53" spans="1:15" x14ac:dyDescent="0.3">
      <c r="A53" s="60">
        <v>42421</v>
      </c>
      <c r="B53" s="15">
        <f t="shared" si="0"/>
        <v>2016</v>
      </c>
      <c r="C53" s="15">
        <f t="shared" si="1"/>
        <v>2</v>
      </c>
      <c r="D53" s="15" t="str">
        <f t="shared" si="5"/>
        <v>20162</v>
      </c>
      <c r="E53" s="15">
        <f t="shared" si="2"/>
        <v>1</v>
      </c>
      <c r="F53" s="15">
        <f t="shared" si="3"/>
        <v>0</v>
      </c>
      <c r="G53" s="64">
        <f t="shared" si="8"/>
        <v>1515.1840970702087</v>
      </c>
      <c r="H53" s="15">
        <f>IF(G52&lt;VLOOKUP(D53,'Luxjacky Assumptions Past'!$M$17:$Q$77,5,0),VLOOKUP(D53,'Luxjacky Assumptions Past'!$M$17:$Q$77,4,0),0)</f>
        <v>0</v>
      </c>
      <c r="I53" s="62">
        <f t="shared" si="4"/>
        <v>119.00896415253717</v>
      </c>
      <c r="J53" s="62">
        <v>35</v>
      </c>
      <c r="K53" s="15">
        <f t="shared" si="6"/>
        <v>0</v>
      </c>
      <c r="L53" s="15">
        <f t="shared" si="7"/>
        <v>0</v>
      </c>
      <c r="M53" s="58">
        <f>'Luxjacky Assumptions Monthly'!$M$8*'Luxjacky Counterfactual'!H53</f>
        <v>0</v>
      </c>
      <c r="N53" s="58">
        <f>'Luxjacky Assumptions Monthly'!$M$6*'Luxjacky Assumptions Monthly'!$M$8*'Luxjacky Counterfactual'!G53</f>
        <v>757.59204853510437</v>
      </c>
      <c r="O53" s="58">
        <f t="shared" si="9"/>
        <v>757.59204853510437</v>
      </c>
    </row>
    <row r="54" spans="1:15" x14ac:dyDescent="0.3">
      <c r="A54" s="60">
        <v>42422</v>
      </c>
      <c r="B54" s="15">
        <f t="shared" si="0"/>
        <v>2016</v>
      </c>
      <c r="C54" s="15">
        <f t="shared" si="1"/>
        <v>2</v>
      </c>
      <c r="D54" s="15" t="str">
        <f t="shared" si="5"/>
        <v>20162</v>
      </c>
      <c r="E54" s="15">
        <f t="shared" si="2"/>
        <v>2</v>
      </c>
      <c r="F54" s="15">
        <f t="shared" si="3"/>
        <v>0</v>
      </c>
      <c r="G54" s="64">
        <f t="shared" si="8"/>
        <v>1410.1840970702087</v>
      </c>
      <c r="H54" s="15">
        <f>IF(G53&lt;VLOOKUP(D54,'Luxjacky Assumptions Past'!$M$17:$Q$77,5,0),VLOOKUP(D54,'Luxjacky Assumptions Past'!$M$17:$Q$77,4,0),0)</f>
        <v>0</v>
      </c>
      <c r="I54" s="62">
        <f t="shared" si="4"/>
        <v>123.62664639431352</v>
      </c>
      <c r="J54" s="62">
        <v>105</v>
      </c>
      <c r="K54" s="15">
        <f t="shared" si="6"/>
        <v>0</v>
      </c>
      <c r="L54" s="15">
        <f t="shared" si="7"/>
        <v>0</v>
      </c>
      <c r="M54" s="58">
        <f>'Luxjacky Assumptions Monthly'!$M$8*'Luxjacky Counterfactual'!H54</f>
        <v>0</v>
      </c>
      <c r="N54" s="58">
        <f>'Luxjacky Assumptions Monthly'!$M$6*'Luxjacky Assumptions Monthly'!$M$8*'Luxjacky Counterfactual'!G54</f>
        <v>705.09204853510437</v>
      </c>
      <c r="O54" s="58">
        <f t="shared" si="9"/>
        <v>705.09204853510437</v>
      </c>
    </row>
    <row r="55" spans="1:15" x14ac:dyDescent="0.3">
      <c r="A55" s="60">
        <v>42423</v>
      </c>
      <c r="B55" s="15">
        <f t="shared" si="0"/>
        <v>2016</v>
      </c>
      <c r="C55" s="15">
        <f t="shared" si="1"/>
        <v>2</v>
      </c>
      <c r="D55" s="15" t="str">
        <f t="shared" si="5"/>
        <v>20162</v>
      </c>
      <c r="E55" s="15">
        <f t="shared" si="2"/>
        <v>3</v>
      </c>
      <c r="F55" s="15">
        <f t="shared" si="3"/>
        <v>0</v>
      </c>
      <c r="G55" s="64">
        <f t="shared" si="8"/>
        <v>1282.1840970702087</v>
      </c>
      <c r="H55" s="15">
        <f>IF(G54&lt;VLOOKUP(D55,'Luxjacky Assumptions Past'!$M$17:$Q$77,5,0),VLOOKUP(D55,'Luxjacky Assumptions Past'!$M$17:$Q$77,4,0),0)</f>
        <v>0</v>
      </c>
      <c r="I55" s="62">
        <f t="shared" si="4"/>
        <v>121.01603867957496</v>
      </c>
      <c r="J55" s="62">
        <v>128</v>
      </c>
      <c r="K55" s="15">
        <f t="shared" si="6"/>
        <v>0</v>
      </c>
      <c r="L55" s="15">
        <f t="shared" si="7"/>
        <v>0</v>
      </c>
      <c r="M55" s="58">
        <f>'Luxjacky Assumptions Monthly'!$M$8*'Luxjacky Counterfactual'!H55</f>
        <v>0</v>
      </c>
      <c r="N55" s="58">
        <f>'Luxjacky Assumptions Monthly'!$M$6*'Luxjacky Assumptions Monthly'!$M$8*'Luxjacky Counterfactual'!G55</f>
        <v>641.09204853510437</v>
      </c>
      <c r="O55" s="58">
        <f t="shared" si="9"/>
        <v>641.09204853510437</v>
      </c>
    </row>
    <row r="56" spans="1:15" x14ac:dyDescent="0.3">
      <c r="A56" s="60">
        <v>42424</v>
      </c>
      <c r="B56" s="15">
        <f t="shared" si="0"/>
        <v>2016</v>
      </c>
      <c r="C56" s="15">
        <f t="shared" si="1"/>
        <v>2</v>
      </c>
      <c r="D56" s="15" t="str">
        <f t="shared" si="5"/>
        <v>20162</v>
      </c>
      <c r="E56" s="15">
        <f t="shared" si="2"/>
        <v>4</v>
      </c>
      <c r="F56" s="15">
        <f t="shared" si="3"/>
        <v>0</v>
      </c>
      <c r="G56" s="64">
        <f t="shared" si="8"/>
        <v>1173.1840970702087</v>
      </c>
      <c r="H56" s="15">
        <f>IF(G55&lt;VLOOKUP(D56,'Luxjacky Assumptions Past'!$M$17:$Q$77,5,0),VLOOKUP(D56,'Luxjacky Assumptions Past'!$M$17:$Q$77,4,0),0)</f>
        <v>0</v>
      </c>
      <c r="I56" s="62">
        <f t="shared" si="4"/>
        <v>110.3874692669433</v>
      </c>
      <c r="J56" s="62">
        <v>109</v>
      </c>
      <c r="K56" s="15">
        <f t="shared" si="6"/>
        <v>0</v>
      </c>
      <c r="L56" s="15">
        <f t="shared" si="7"/>
        <v>0</v>
      </c>
      <c r="M56" s="58">
        <f>'Luxjacky Assumptions Monthly'!$M$8*'Luxjacky Counterfactual'!H56</f>
        <v>0</v>
      </c>
      <c r="N56" s="58">
        <f>'Luxjacky Assumptions Monthly'!$M$6*'Luxjacky Assumptions Monthly'!$M$8*'Luxjacky Counterfactual'!G56</f>
        <v>586.59204853510437</v>
      </c>
      <c r="O56" s="58">
        <f t="shared" si="9"/>
        <v>586.59204853510437</v>
      </c>
    </row>
    <row r="57" spans="1:15" x14ac:dyDescent="0.3">
      <c r="A57" s="60">
        <v>42425</v>
      </c>
      <c r="B57" s="15">
        <f t="shared" si="0"/>
        <v>2016</v>
      </c>
      <c r="C57" s="15">
        <f t="shared" si="1"/>
        <v>2</v>
      </c>
      <c r="D57" s="15" t="str">
        <f t="shared" si="5"/>
        <v>20162</v>
      </c>
      <c r="E57" s="15">
        <f t="shared" si="2"/>
        <v>5</v>
      </c>
      <c r="F57" s="15">
        <f t="shared" si="3"/>
        <v>0</v>
      </c>
      <c r="G57" s="64">
        <f t="shared" si="8"/>
        <v>1053.1840970702087</v>
      </c>
      <c r="H57" s="15">
        <f>IF(G56&lt;VLOOKUP(D57,'Luxjacky Assumptions Past'!$M$17:$Q$77,5,0),VLOOKUP(D57,'Luxjacky Assumptions Past'!$M$17:$Q$77,4,0),0)</f>
        <v>0</v>
      </c>
      <c r="I57" s="62">
        <f t="shared" si="4"/>
        <v>91.136292771285952</v>
      </c>
      <c r="J57" s="62">
        <v>120</v>
      </c>
      <c r="K57" s="15">
        <f t="shared" si="6"/>
        <v>0</v>
      </c>
      <c r="L57" s="15">
        <f t="shared" si="7"/>
        <v>0</v>
      </c>
      <c r="M57" s="58">
        <f>'Luxjacky Assumptions Monthly'!$M$8*'Luxjacky Counterfactual'!H57</f>
        <v>0</v>
      </c>
      <c r="N57" s="58">
        <f>'Luxjacky Assumptions Monthly'!$M$6*'Luxjacky Assumptions Monthly'!$M$8*'Luxjacky Counterfactual'!G57</f>
        <v>526.59204853510437</v>
      </c>
      <c r="O57" s="58">
        <f t="shared" si="9"/>
        <v>526.59204853510437</v>
      </c>
    </row>
    <row r="58" spans="1:15" x14ac:dyDescent="0.3">
      <c r="A58" s="60">
        <v>42426</v>
      </c>
      <c r="B58" s="15">
        <f t="shared" si="0"/>
        <v>2016</v>
      </c>
      <c r="C58" s="15">
        <f t="shared" si="1"/>
        <v>2</v>
      </c>
      <c r="D58" s="15" t="str">
        <f t="shared" si="5"/>
        <v>20162</v>
      </c>
      <c r="E58" s="15">
        <f t="shared" si="2"/>
        <v>6</v>
      </c>
      <c r="F58" s="15">
        <f t="shared" si="3"/>
        <v>1</v>
      </c>
      <c r="G58" s="64">
        <f t="shared" si="8"/>
        <v>957.18409707020874</v>
      </c>
      <c r="H58" s="15">
        <f>IF(G57&lt;VLOOKUP(D58,'Luxjacky Assumptions Past'!$M$17:$Q$77,5,0),VLOOKUP(D58,'Luxjacky Assumptions Past'!$M$17:$Q$77,4,0),0)</f>
        <v>0</v>
      </c>
      <c r="I58" s="62">
        <f t="shared" si="4"/>
        <v>72.764556757211977</v>
      </c>
      <c r="J58" s="62">
        <v>96</v>
      </c>
      <c r="K58" s="15">
        <f t="shared" si="6"/>
        <v>0</v>
      </c>
      <c r="L58" s="15">
        <f t="shared" si="7"/>
        <v>0</v>
      </c>
      <c r="M58" s="58">
        <f>'Luxjacky Assumptions Monthly'!$M$8*'Luxjacky Counterfactual'!H58</f>
        <v>0</v>
      </c>
      <c r="N58" s="58">
        <f>'Luxjacky Assumptions Monthly'!$M$6*'Luxjacky Assumptions Monthly'!$M$8*'Luxjacky Counterfactual'!G58</f>
        <v>478.59204853510437</v>
      </c>
      <c r="O58" s="58">
        <f t="shared" si="9"/>
        <v>478.59204853510437</v>
      </c>
    </row>
    <row r="59" spans="1:15" x14ac:dyDescent="0.3">
      <c r="A59" s="60">
        <v>42427</v>
      </c>
      <c r="B59" s="15">
        <f t="shared" si="0"/>
        <v>2016</v>
      </c>
      <c r="C59" s="15">
        <f t="shared" si="1"/>
        <v>2</v>
      </c>
      <c r="D59" s="15" t="str">
        <f t="shared" si="5"/>
        <v>20162</v>
      </c>
      <c r="E59" s="15">
        <f t="shared" si="2"/>
        <v>7</v>
      </c>
      <c r="F59" s="15">
        <f t="shared" si="3"/>
        <v>1</v>
      </c>
      <c r="G59" s="64">
        <f t="shared" si="8"/>
        <v>884.18409707020874</v>
      </c>
      <c r="H59" s="15">
        <f>IF(G58&lt;VLOOKUP(D59,'Luxjacky Assumptions Past'!$M$17:$Q$77,5,0),VLOOKUP(D59,'Luxjacky Assumptions Past'!$M$17:$Q$77,4,0),0)</f>
        <v>0</v>
      </c>
      <c r="I59" s="62">
        <f t="shared" si="4"/>
        <v>34.845078347211604</v>
      </c>
      <c r="J59" s="62">
        <v>73</v>
      </c>
      <c r="K59" s="15">
        <f t="shared" si="6"/>
        <v>0</v>
      </c>
      <c r="L59" s="15">
        <f t="shared" si="7"/>
        <v>0</v>
      </c>
      <c r="M59" s="58">
        <f>'Luxjacky Assumptions Monthly'!$M$8*'Luxjacky Counterfactual'!H59</f>
        <v>0</v>
      </c>
      <c r="N59" s="58">
        <f>'Luxjacky Assumptions Monthly'!$M$6*'Luxjacky Assumptions Monthly'!$M$8*'Luxjacky Counterfactual'!G59</f>
        <v>442.09204853510437</v>
      </c>
      <c r="O59" s="58">
        <f t="shared" si="9"/>
        <v>442.09204853510437</v>
      </c>
    </row>
    <row r="60" spans="1:15" x14ac:dyDescent="0.3">
      <c r="A60" s="60">
        <v>42428</v>
      </c>
      <c r="B60" s="15">
        <f t="shared" si="0"/>
        <v>2016</v>
      </c>
      <c r="C60" s="15">
        <f t="shared" si="1"/>
        <v>2</v>
      </c>
      <c r="D60" s="15" t="str">
        <f t="shared" si="5"/>
        <v>20162</v>
      </c>
      <c r="E60" s="15">
        <f t="shared" si="2"/>
        <v>1</v>
      </c>
      <c r="F60" s="15">
        <f t="shared" si="3"/>
        <v>0</v>
      </c>
      <c r="G60" s="64">
        <f t="shared" si="8"/>
        <v>838.18409707020874</v>
      </c>
      <c r="H60" s="15">
        <f>IF(G59&lt;VLOOKUP(D60,'Luxjacky Assumptions Past'!$M$17:$Q$77,5,0),VLOOKUP(D60,'Luxjacky Assumptions Past'!$M$17:$Q$77,4,0),0)</f>
        <v>0</v>
      </c>
      <c r="I60" s="62">
        <f t="shared" si="4"/>
        <v>119.00896415253717</v>
      </c>
      <c r="J60" s="62">
        <v>46</v>
      </c>
      <c r="K60" s="15">
        <f t="shared" si="6"/>
        <v>0</v>
      </c>
      <c r="L60" s="15">
        <f t="shared" si="7"/>
        <v>0</v>
      </c>
      <c r="M60" s="58">
        <f>'Luxjacky Assumptions Monthly'!$M$8*'Luxjacky Counterfactual'!H60</f>
        <v>0</v>
      </c>
      <c r="N60" s="58">
        <f>'Luxjacky Assumptions Monthly'!$M$6*'Luxjacky Assumptions Monthly'!$M$8*'Luxjacky Counterfactual'!G60</f>
        <v>419.09204853510437</v>
      </c>
      <c r="O60" s="58">
        <f t="shared" si="9"/>
        <v>419.09204853510437</v>
      </c>
    </row>
    <row r="61" spans="1:15" x14ac:dyDescent="0.3">
      <c r="A61" s="60">
        <v>42429</v>
      </c>
      <c r="B61" s="15">
        <f t="shared" si="0"/>
        <v>2016</v>
      </c>
      <c r="C61" s="15">
        <f t="shared" si="1"/>
        <v>2</v>
      </c>
      <c r="D61" s="15" t="str">
        <f t="shared" si="5"/>
        <v>20162</v>
      </c>
      <c r="E61" s="15">
        <f t="shared" si="2"/>
        <v>2</v>
      </c>
      <c r="F61" s="15">
        <f t="shared" si="3"/>
        <v>0</v>
      </c>
      <c r="G61" s="64">
        <f t="shared" si="8"/>
        <v>1974.3681941404175</v>
      </c>
      <c r="H61" s="15">
        <f>IF(G60&lt;VLOOKUP(D61,'Luxjacky Assumptions Past'!$M$17:$Q$77,5,0),VLOOKUP(D61,'Luxjacky Assumptions Past'!$M$17:$Q$77,4,0),0)</f>
        <v>1246.1840970702085</v>
      </c>
      <c r="I61" s="62">
        <f t="shared" si="4"/>
        <v>123.62664639431352</v>
      </c>
      <c r="J61" s="62">
        <v>110</v>
      </c>
      <c r="K61" s="15">
        <f t="shared" si="6"/>
        <v>1</v>
      </c>
      <c r="L61" s="15">
        <f t="shared" si="7"/>
        <v>4000</v>
      </c>
      <c r="M61" s="58">
        <f>'Luxjacky Assumptions Monthly'!$M$8*'Luxjacky Counterfactual'!H61</f>
        <v>12461.840970702086</v>
      </c>
      <c r="N61" s="58">
        <f>'Luxjacky Assumptions Monthly'!$M$6*'Luxjacky Assumptions Monthly'!$M$8*'Luxjacky Counterfactual'!G61</f>
        <v>987.18409707020874</v>
      </c>
      <c r="O61" s="58">
        <f t="shared" si="9"/>
        <v>17449.025067772294</v>
      </c>
    </row>
    <row r="62" spans="1:15" x14ac:dyDescent="0.3">
      <c r="A62" s="60">
        <v>42430</v>
      </c>
      <c r="B62" s="15">
        <f t="shared" si="0"/>
        <v>2016</v>
      </c>
      <c r="C62" s="15">
        <f t="shared" si="1"/>
        <v>3</v>
      </c>
      <c r="D62" s="15" t="str">
        <f t="shared" si="5"/>
        <v>20163</v>
      </c>
      <c r="E62" s="15">
        <f t="shared" si="2"/>
        <v>3</v>
      </c>
      <c r="F62" s="15">
        <f t="shared" si="3"/>
        <v>0</v>
      </c>
      <c r="G62" s="64">
        <f t="shared" si="8"/>
        <v>1838.3681941404175</v>
      </c>
      <c r="H62" s="15">
        <f>IF(G61&lt;VLOOKUP(D62,'Luxjacky Assumptions Past'!$M$17:$Q$77,5,0),VLOOKUP(D62,'Luxjacky Assumptions Past'!$M$17:$Q$77,4,0),0)</f>
        <v>0</v>
      </c>
      <c r="I62" s="62">
        <f t="shared" si="4"/>
        <v>124.00460981181172</v>
      </c>
      <c r="J62" s="62">
        <v>136</v>
      </c>
      <c r="K62" s="15">
        <f t="shared" si="6"/>
        <v>0</v>
      </c>
      <c r="L62" s="15">
        <f t="shared" si="7"/>
        <v>0</v>
      </c>
      <c r="M62" s="58">
        <f>'Luxjacky Assumptions Monthly'!$M$8*'Luxjacky Counterfactual'!H62</f>
        <v>0</v>
      </c>
      <c r="N62" s="58">
        <f>'Luxjacky Assumptions Monthly'!$M$6*'Luxjacky Assumptions Monthly'!$M$8*'Luxjacky Counterfactual'!G62</f>
        <v>919.18409707020874</v>
      </c>
      <c r="O62" s="58">
        <f t="shared" si="9"/>
        <v>919.18409707020874</v>
      </c>
    </row>
    <row r="63" spans="1:15" x14ac:dyDescent="0.3">
      <c r="A63" s="60">
        <v>42431</v>
      </c>
      <c r="B63" s="15">
        <f t="shared" si="0"/>
        <v>2016</v>
      </c>
      <c r="C63" s="15">
        <f t="shared" si="1"/>
        <v>3</v>
      </c>
      <c r="D63" s="15" t="str">
        <f t="shared" si="5"/>
        <v>20163</v>
      </c>
      <c r="E63" s="15">
        <f t="shared" si="2"/>
        <v>4</v>
      </c>
      <c r="F63" s="15">
        <f t="shared" si="3"/>
        <v>0</v>
      </c>
      <c r="G63" s="64">
        <f t="shared" si="8"/>
        <v>1698.3681941404175</v>
      </c>
      <c r="H63" s="15">
        <f>IF(G62&lt;VLOOKUP(D63,'Luxjacky Assumptions Past'!$M$17:$Q$77,5,0),VLOOKUP(D63,'Luxjacky Assumptions Past'!$M$17:$Q$77,4,0),0)</f>
        <v>0</v>
      </c>
      <c r="I63" s="62">
        <f t="shared" si="4"/>
        <v>113.37604039918003</v>
      </c>
      <c r="J63" s="62">
        <v>140</v>
      </c>
      <c r="K63" s="15">
        <f t="shared" si="6"/>
        <v>0</v>
      </c>
      <c r="L63" s="15">
        <f t="shared" si="7"/>
        <v>0</v>
      </c>
      <c r="M63" s="58">
        <f>'Luxjacky Assumptions Monthly'!$M$8*'Luxjacky Counterfactual'!H63</f>
        <v>0</v>
      </c>
      <c r="N63" s="58">
        <f>'Luxjacky Assumptions Monthly'!$M$6*'Luxjacky Assumptions Monthly'!$M$8*'Luxjacky Counterfactual'!G63</f>
        <v>849.18409707020874</v>
      </c>
      <c r="O63" s="58">
        <f t="shared" si="9"/>
        <v>849.18409707020874</v>
      </c>
    </row>
    <row r="64" spans="1:15" x14ac:dyDescent="0.3">
      <c r="A64" s="60">
        <v>42432</v>
      </c>
      <c r="B64" s="15">
        <f t="shared" si="0"/>
        <v>2016</v>
      </c>
      <c r="C64" s="15">
        <f t="shared" si="1"/>
        <v>3</v>
      </c>
      <c r="D64" s="15" t="str">
        <f t="shared" si="5"/>
        <v>20163</v>
      </c>
      <c r="E64" s="15">
        <f t="shared" si="2"/>
        <v>5</v>
      </c>
      <c r="F64" s="15">
        <f t="shared" si="3"/>
        <v>0</v>
      </c>
      <c r="G64" s="64">
        <f t="shared" si="8"/>
        <v>1577.3681941404175</v>
      </c>
      <c r="H64" s="15">
        <f>IF(G63&lt;VLOOKUP(D64,'Luxjacky Assumptions Past'!$M$17:$Q$77,5,0),VLOOKUP(D64,'Luxjacky Assumptions Past'!$M$17:$Q$77,4,0),0)</f>
        <v>0</v>
      </c>
      <c r="I64" s="62">
        <f t="shared" si="4"/>
        <v>94.124863903522709</v>
      </c>
      <c r="J64" s="62">
        <v>121</v>
      </c>
      <c r="K64" s="15">
        <f t="shared" si="6"/>
        <v>0</v>
      </c>
      <c r="L64" s="15">
        <f t="shared" si="7"/>
        <v>0</v>
      </c>
      <c r="M64" s="58">
        <f>'Luxjacky Assumptions Monthly'!$M$8*'Luxjacky Counterfactual'!H64</f>
        <v>0</v>
      </c>
      <c r="N64" s="58">
        <f>'Luxjacky Assumptions Monthly'!$M$6*'Luxjacky Assumptions Monthly'!$M$8*'Luxjacky Counterfactual'!G64</f>
        <v>788.68409707020874</v>
      </c>
      <c r="O64" s="58">
        <f t="shared" si="9"/>
        <v>788.68409707020874</v>
      </c>
    </row>
    <row r="65" spans="1:15" x14ac:dyDescent="0.3">
      <c r="A65" s="60">
        <v>42433</v>
      </c>
      <c r="B65" s="15">
        <f t="shared" si="0"/>
        <v>2016</v>
      </c>
      <c r="C65" s="15">
        <f t="shared" si="1"/>
        <v>3</v>
      </c>
      <c r="D65" s="15" t="str">
        <f t="shared" si="5"/>
        <v>20163</v>
      </c>
      <c r="E65" s="15">
        <f t="shared" si="2"/>
        <v>6</v>
      </c>
      <c r="F65" s="15">
        <f t="shared" si="3"/>
        <v>1</v>
      </c>
      <c r="G65" s="64">
        <f t="shared" si="8"/>
        <v>1482.3681941404175</v>
      </c>
      <c r="H65" s="15">
        <f>IF(G64&lt;VLOOKUP(D65,'Luxjacky Assumptions Past'!$M$17:$Q$77,5,0),VLOOKUP(D65,'Luxjacky Assumptions Past'!$M$17:$Q$77,4,0),0)</f>
        <v>0</v>
      </c>
      <c r="I65" s="62">
        <f t="shared" si="4"/>
        <v>75.753127889448706</v>
      </c>
      <c r="J65" s="62">
        <v>95</v>
      </c>
      <c r="K65" s="15">
        <f t="shared" si="6"/>
        <v>0</v>
      </c>
      <c r="L65" s="15">
        <f t="shared" si="7"/>
        <v>0</v>
      </c>
      <c r="M65" s="58">
        <f>'Luxjacky Assumptions Monthly'!$M$8*'Luxjacky Counterfactual'!H65</f>
        <v>0</v>
      </c>
      <c r="N65" s="58">
        <f>'Luxjacky Assumptions Monthly'!$M$6*'Luxjacky Assumptions Monthly'!$M$8*'Luxjacky Counterfactual'!G65</f>
        <v>741.18409707020874</v>
      </c>
      <c r="O65" s="58">
        <f t="shared" si="9"/>
        <v>741.18409707020874</v>
      </c>
    </row>
    <row r="66" spans="1:15" x14ac:dyDescent="0.3">
      <c r="A66" s="60">
        <v>42434</v>
      </c>
      <c r="B66" s="15">
        <f t="shared" ref="B66:B129" si="10">YEAR(A66)</f>
        <v>2016</v>
      </c>
      <c r="C66" s="15">
        <f t="shared" ref="C66:C129" si="11">MONTH(A66)</f>
        <v>3</v>
      </c>
      <c r="D66" s="15" t="str">
        <f t="shared" si="5"/>
        <v>20163</v>
      </c>
      <c r="E66" s="15">
        <f t="shared" ref="E66:E129" si="12">WEEKDAY(A66)</f>
        <v>7</v>
      </c>
      <c r="F66" s="15">
        <f t="shared" ref="F66:F129" si="13">IF(OR(E66=6,E66=7),1,0)</f>
        <v>1</v>
      </c>
      <c r="G66" s="64">
        <f t="shared" si="8"/>
        <v>1399.3681941404175</v>
      </c>
      <c r="H66" s="15">
        <f>IF(G65&lt;VLOOKUP(D66,'Luxjacky Assumptions Past'!$M$17:$Q$77,5,0),VLOOKUP(D66,'Luxjacky Assumptions Past'!$M$17:$Q$77,4,0),0)</f>
        <v>0</v>
      </c>
      <c r="I66" s="62">
        <f t="shared" ref="I66:I129" si="14">100-2.17*E66^2.25+12.77*E66+EXP(-E66/0.032)+5*C66^0.75+10*F66+20*(B66-2016)</f>
        <v>37.833649479448347</v>
      </c>
      <c r="J66" s="62">
        <v>83</v>
      </c>
      <c r="K66" s="15">
        <f t="shared" si="6"/>
        <v>0</v>
      </c>
      <c r="L66" s="15">
        <f t="shared" si="7"/>
        <v>0</v>
      </c>
      <c r="M66" s="58">
        <f>'Luxjacky Assumptions Monthly'!$M$8*'Luxjacky Counterfactual'!H66</f>
        <v>0</v>
      </c>
      <c r="N66" s="58">
        <f>'Luxjacky Assumptions Monthly'!$M$6*'Luxjacky Assumptions Monthly'!$M$8*'Luxjacky Counterfactual'!G66</f>
        <v>699.68409707020874</v>
      </c>
      <c r="O66" s="58">
        <f t="shared" si="9"/>
        <v>699.68409707020874</v>
      </c>
    </row>
    <row r="67" spans="1:15" x14ac:dyDescent="0.3">
      <c r="A67" s="60">
        <v>42435</v>
      </c>
      <c r="B67" s="15">
        <f t="shared" si="10"/>
        <v>2016</v>
      </c>
      <c r="C67" s="15">
        <f t="shared" si="11"/>
        <v>3</v>
      </c>
      <c r="D67" s="15" t="str">
        <f t="shared" ref="D67:D130" si="15">CONCATENATE(B67,C67)</f>
        <v>20163</v>
      </c>
      <c r="E67" s="15">
        <f t="shared" si="12"/>
        <v>1</v>
      </c>
      <c r="F67" s="15">
        <f t="shared" si="13"/>
        <v>0</v>
      </c>
      <c r="G67" s="64">
        <f t="shared" si="8"/>
        <v>1346.3681941404175</v>
      </c>
      <c r="H67" s="15">
        <f>IF(G66&lt;VLOOKUP(D67,'Luxjacky Assumptions Past'!$M$17:$Q$77,5,0),VLOOKUP(D67,'Luxjacky Assumptions Past'!$M$17:$Q$77,4,0),0)</f>
        <v>0</v>
      </c>
      <c r="I67" s="62">
        <f t="shared" si="14"/>
        <v>121.9975352847739</v>
      </c>
      <c r="J67" s="62">
        <v>53</v>
      </c>
      <c r="K67" s="15">
        <f t="shared" ref="K67:K130" si="16">IF(H67&gt;0,1,0)</f>
        <v>0</v>
      </c>
      <c r="L67" s="15">
        <f t="shared" ref="L67:L130" si="17">4000*K67</f>
        <v>0</v>
      </c>
      <c r="M67" s="58">
        <f>'Luxjacky Assumptions Monthly'!$M$8*'Luxjacky Counterfactual'!H67</f>
        <v>0</v>
      </c>
      <c r="N67" s="58">
        <f>'Luxjacky Assumptions Monthly'!$M$6*'Luxjacky Assumptions Monthly'!$M$8*'Luxjacky Counterfactual'!G67</f>
        <v>673.18409707020874</v>
      </c>
      <c r="O67" s="58">
        <f t="shared" si="9"/>
        <v>673.18409707020874</v>
      </c>
    </row>
    <row r="68" spans="1:15" x14ac:dyDescent="0.3">
      <c r="A68" s="60">
        <v>42436</v>
      </c>
      <c r="B68" s="15">
        <f t="shared" si="10"/>
        <v>2016</v>
      </c>
      <c r="C68" s="15">
        <f t="shared" si="11"/>
        <v>3</v>
      </c>
      <c r="D68" s="15" t="str">
        <f t="shared" si="15"/>
        <v>20163</v>
      </c>
      <c r="E68" s="15">
        <f t="shared" si="12"/>
        <v>2</v>
      </c>
      <c r="F68" s="15">
        <f t="shared" si="13"/>
        <v>0</v>
      </c>
      <c r="G68" s="64">
        <f t="shared" ref="G68:G131" si="18">G67+H68-J68</f>
        <v>1229.3681941404175</v>
      </c>
      <c r="H68" s="15">
        <f>IF(G67&lt;VLOOKUP(D68,'Luxjacky Assumptions Past'!$M$17:$Q$77,5,0),VLOOKUP(D68,'Luxjacky Assumptions Past'!$M$17:$Q$77,4,0),0)</f>
        <v>0</v>
      </c>
      <c r="I68" s="62">
        <f t="shared" si="14"/>
        <v>126.61521752655025</v>
      </c>
      <c r="J68" s="62">
        <v>117</v>
      </c>
      <c r="K68" s="15">
        <f t="shared" si="16"/>
        <v>0</v>
      </c>
      <c r="L68" s="15">
        <f t="shared" si="17"/>
        <v>0</v>
      </c>
      <c r="M68" s="58">
        <f>'Luxjacky Assumptions Monthly'!$M$8*'Luxjacky Counterfactual'!H68</f>
        <v>0</v>
      </c>
      <c r="N68" s="58">
        <f>'Luxjacky Assumptions Monthly'!$M$6*'Luxjacky Assumptions Monthly'!$M$8*'Luxjacky Counterfactual'!G68</f>
        <v>614.68409707020874</v>
      </c>
      <c r="O68" s="58">
        <f t="shared" ref="O68:O131" si="19">SUM(L68:N68)</f>
        <v>614.68409707020874</v>
      </c>
    </row>
    <row r="69" spans="1:15" x14ac:dyDescent="0.3">
      <c r="A69" s="60">
        <v>42437</v>
      </c>
      <c r="B69" s="15">
        <f t="shared" si="10"/>
        <v>2016</v>
      </c>
      <c r="C69" s="15">
        <f t="shared" si="11"/>
        <v>3</v>
      </c>
      <c r="D69" s="15" t="str">
        <f t="shared" si="15"/>
        <v>20163</v>
      </c>
      <c r="E69" s="15">
        <f t="shared" si="12"/>
        <v>3</v>
      </c>
      <c r="F69" s="15">
        <f t="shared" si="13"/>
        <v>0</v>
      </c>
      <c r="G69" s="64">
        <f t="shared" si="18"/>
        <v>1099.3681941404175</v>
      </c>
      <c r="H69" s="15">
        <f>IF(G68&lt;VLOOKUP(D69,'Luxjacky Assumptions Past'!$M$17:$Q$77,5,0),VLOOKUP(D69,'Luxjacky Assumptions Past'!$M$17:$Q$77,4,0),0)</f>
        <v>0</v>
      </c>
      <c r="I69" s="62">
        <f t="shared" si="14"/>
        <v>124.00460981181172</v>
      </c>
      <c r="J69" s="62">
        <v>130</v>
      </c>
      <c r="K69" s="15">
        <f t="shared" si="16"/>
        <v>0</v>
      </c>
      <c r="L69" s="15">
        <f t="shared" si="17"/>
        <v>0</v>
      </c>
      <c r="M69" s="58">
        <f>'Luxjacky Assumptions Monthly'!$M$8*'Luxjacky Counterfactual'!H69</f>
        <v>0</v>
      </c>
      <c r="N69" s="58">
        <f>'Luxjacky Assumptions Monthly'!$M$6*'Luxjacky Assumptions Monthly'!$M$8*'Luxjacky Counterfactual'!G69</f>
        <v>549.68409707020874</v>
      </c>
      <c r="O69" s="58">
        <f t="shared" si="19"/>
        <v>549.68409707020874</v>
      </c>
    </row>
    <row r="70" spans="1:15" x14ac:dyDescent="0.3">
      <c r="A70" s="60">
        <v>42438</v>
      </c>
      <c r="B70" s="15">
        <f t="shared" si="10"/>
        <v>2016</v>
      </c>
      <c r="C70" s="15">
        <f t="shared" si="11"/>
        <v>3</v>
      </c>
      <c r="D70" s="15" t="str">
        <f t="shared" si="15"/>
        <v>20163</v>
      </c>
      <c r="E70" s="15">
        <f t="shared" si="12"/>
        <v>4</v>
      </c>
      <c r="F70" s="15">
        <f t="shared" si="13"/>
        <v>0</v>
      </c>
      <c r="G70" s="64">
        <f t="shared" si="18"/>
        <v>989.36819414041747</v>
      </c>
      <c r="H70" s="15">
        <f>IF(G69&lt;VLOOKUP(D70,'Luxjacky Assumptions Past'!$M$17:$Q$77,5,0),VLOOKUP(D70,'Luxjacky Assumptions Past'!$M$17:$Q$77,4,0),0)</f>
        <v>0</v>
      </c>
      <c r="I70" s="62">
        <f t="shared" si="14"/>
        <v>113.37604039918003</v>
      </c>
      <c r="J70" s="62">
        <v>110</v>
      </c>
      <c r="K70" s="15">
        <f t="shared" si="16"/>
        <v>0</v>
      </c>
      <c r="L70" s="15">
        <f t="shared" si="17"/>
        <v>0</v>
      </c>
      <c r="M70" s="58">
        <f>'Luxjacky Assumptions Monthly'!$M$8*'Luxjacky Counterfactual'!H70</f>
        <v>0</v>
      </c>
      <c r="N70" s="58">
        <f>'Luxjacky Assumptions Monthly'!$M$6*'Luxjacky Assumptions Monthly'!$M$8*'Luxjacky Counterfactual'!G70</f>
        <v>494.68409707020874</v>
      </c>
      <c r="O70" s="58">
        <f t="shared" si="19"/>
        <v>494.68409707020874</v>
      </c>
    </row>
    <row r="71" spans="1:15" x14ac:dyDescent="0.3">
      <c r="A71" s="60">
        <v>42439</v>
      </c>
      <c r="B71" s="15">
        <f t="shared" si="10"/>
        <v>2016</v>
      </c>
      <c r="C71" s="15">
        <f t="shared" si="11"/>
        <v>3</v>
      </c>
      <c r="D71" s="15" t="str">
        <f t="shared" si="15"/>
        <v>20163</v>
      </c>
      <c r="E71" s="15">
        <f t="shared" si="12"/>
        <v>5</v>
      </c>
      <c r="F71" s="15">
        <f t="shared" si="13"/>
        <v>0</v>
      </c>
      <c r="G71" s="64">
        <f t="shared" si="18"/>
        <v>872.36819414041747</v>
      </c>
      <c r="H71" s="15">
        <f>IF(G70&lt;VLOOKUP(D71,'Luxjacky Assumptions Past'!$M$17:$Q$77,5,0),VLOOKUP(D71,'Luxjacky Assumptions Past'!$M$17:$Q$77,4,0),0)</f>
        <v>0</v>
      </c>
      <c r="I71" s="62">
        <f t="shared" si="14"/>
        <v>94.124863903522709</v>
      </c>
      <c r="J71" s="62">
        <v>117</v>
      </c>
      <c r="K71" s="15">
        <f t="shared" si="16"/>
        <v>0</v>
      </c>
      <c r="L71" s="15">
        <f t="shared" si="17"/>
        <v>0</v>
      </c>
      <c r="M71" s="58">
        <f>'Luxjacky Assumptions Monthly'!$M$8*'Luxjacky Counterfactual'!H71</f>
        <v>0</v>
      </c>
      <c r="N71" s="58">
        <f>'Luxjacky Assumptions Monthly'!$M$6*'Luxjacky Assumptions Monthly'!$M$8*'Luxjacky Counterfactual'!G71</f>
        <v>436.18409707020874</v>
      </c>
      <c r="O71" s="58">
        <f t="shared" si="19"/>
        <v>436.18409707020874</v>
      </c>
    </row>
    <row r="72" spans="1:15" x14ac:dyDescent="0.3">
      <c r="A72" s="60">
        <v>42440</v>
      </c>
      <c r="B72" s="15">
        <f t="shared" si="10"/>
        <v>2016</v>
      </c>
      <c r="C72" s="15">
        <f t="shared" si="11"/>
        <v>3</v>
      </c>
      <c r="D72" s="15" t="str">
        <f t="shared" si="15"/>
        <v>20163</v>
      </c>
      <c r="E72" s="15">
        <f t="shared" si="12"/>
        <v>6</v>
      </c>
      <c r="F72" s="15">
        <f t="shared" si="13"/>
        <v>1</v>
      </c>
      <c r="G72" s="64">
        <f t="shared" si="18"/>
        <v>2051.5691548593923</v>
      </c>
      <c r="H72" s="15">
        <f>IF(G71&lt;VLOOKUP(D72,'Luxjacky Assumptions Past'!$M$17:$Q$77,5,0),VLOOKUP(D72,'Luxjacky Assumptions Past'!$M$17:$Q$77,4,0),0)</f>
        <v>1266.2009607189748</v>
      </c>
      <c r="I72" s="62">
        <f t="shared" si="14"/>
        <v>75.753127889448706</v>
      </c>
      <c r="J72" s="62">
        <v>87</v>
      </c>
      <c r="K72" s="15">
        <f t="shared" si="16"/>
        <v>1</v>
      </c>
      <c r="L72" s="15">
        <f t="shared" si="17"/>
        <v>4000</v>
      </c>
      <c r="M72" s="58">
        <f>'Luxjacky Assumptions Monthly'!$M$8*'Luxjacky Counterfactual'!H72</f>
        <v>12662.009607189748</v>
      </c>
      <c r="N72" s="58">
        <f>'Luxjacky Assumptions Monthly'!$M$6*'Luxjacky Assumptions Monthly'!$M$8*'Luxjacky Counterfactual'!G72</f>
        <v>1025.7845774296961</v>
      </c>
      <c r="O72" s="58">
        <f t="shared" si="19"/>
        <v>17687.794184619444</v>
      </c>
    </row>
    <row r="73" spans="1:15" x14ac:dyDescent="0.3">
      <c r="A73" s="60">
        <v>42441</v>
      </c>
      <c r="B73" s="15">
        <f t="shared" si="10"/>
        <v>2016</v>
      </c>
      <c r="C73" s="15">
        <f t="shared" si="11"/>
        <v>3</v>
      </c>
      <c r="D73" s="15" t="str">
        <f t="shared" si="15"/>
        <v>20163</v>
      </c>
      <c r="E73" s="15">
        <f t="shared" si="12"/>
        <v>7</v>
      </c>
      <c r="F73" s="15">
        <f t="shared" si="13"/>
        <v>1</v>
      </c>
      <c r="G73" s="64">
        <f t="shared" si="18"/>
        <v>1988.5691548593923</v>
      </c>
      <c r="H73" s="15">
        <f>IF(G72&lt;VLOOKUP(D73,'Luxjacky Assumptions Past'!$M$17:$Q$77,5,0),VLOOKUP(D73,'Luxjacky Assumptions Past'!$M$17:$Q$77,4,0),0)</f>
        <v>0</v>
      </c>
      <c r="I73" s="62">
        <f t="shared" si="14"/>
        <v>37.833649479448347</v>
      </c>
      <c r="J73" s="62">
        <v>63</v>
      </c>
      <c r="K73" s="15">
        <f t="shared" si="16"/>
        <v>0</v>
      </c>
      <c r="L73" s="15">
        <f t="shared" si="17"/>
        <v>0</v>
      </c>
      <c r="M73" s="58">
        <f>'Luxjacky Assumptions Monthly'!$M$8*'Luxjacky Counterfactual'!H73</f>
        <v>0</v>
      </c>
      <c r="N73" s="58">
        <f>'Luxjacky Assumptions Monthly'!$M$6*'Luxjacky Assumptions Monthly'!$M$8*'Luxjacky Counterfactual'!G73</f>
        <v>994.28457742969613</v>
      </c>
      <c r="O73" s="58">
        <f t="shared" si="19"/>
        <v>994.28457742969613</v>
      </c>
    </row>
    <row r="74" spans="1:15" x14ac:dyDescent="0.3">
      <c r="A74" s="60">
        <v>42442</v>
      </c>
      <c r="B74" s="15">
        <f t="shared" si="10"/>
        <v>2016</v>
      </c>
      <c r="C74" s="15">
        <f t="shared" si="11"/>
        <v>3</v>
      </c>
      <c r="D74" s="15" t="str">
        <f t="shared" si="15"/>
        <v>20163</v>
      </c>
      <c r="E74" s="15">
        <f t="shared" si="12"/>
        <v>1</v>
      </c>
      <c r="F74" s="15">
        <f t="shared" si="13"/>
        <v>0</v>
      </c>
      <c r="G74" s="64">
        <f t="shared" si="18"/>
        <v>1941.5691548593923</v>
      </c>
      <c r="H74" s="15">
        <f>IF(G73&lt;VLOOKUP(D74,'Luxjacky Assumptions Past'!$M$17:$Q$77,5,0),VLOOKUP(D74,'Luxjacky Assumptions Past'!$M$17:$Q$77,4,0),0)</f>
        <v>0</v>
      </c>
      <c r="I74" s="62">
        <f t="shared" si="14"/>
        <v>121.9975352847739</v>
      </c>
      <c r="J74" s="62">
        <v>47</v>
      </c>
      <c r="K74" s="15">
        <f t="shared" si="16"/>
        <v>0</v>
      </c>
      <c r="L74" s="15">
        <f t="shared" si="17"/>
        <v>0</v>
      </c>
      <c r="M74" s="58">
        <f>'Luxjacky Assumptions Monthly'!$M$8*'Luxjacky Counterfactual'!H74</f>
        <v>0</v>
      </c>
      <c r="N74" s="58">
        <f>'Luxjacky Assumptions Monthly'!$M$6*'Luxjacky Assumptions Monthly'!$M$8*'Luxjacky Counterfactual'!G74</f>
        <v>970.78457742969613</v>
      </c>
      <c r="O74" s="58">
        <f t="shared" si="19"/>
        <v>970.78457742969613</v>
      </c>
    </row>
    <row r="75" spans="1:15" x14ac:dyDescent="0.3">
      <c r="A75" s="60">
        <v>42443</v>
      </c>
      <c r="B75" s="15">
        <f t="shared" si="10"/>
        <v>2016</v>
      </c>
      <c r="C75" s="15">
        <f t="shared" si="11"/>
        <v>3</v>
      </c>
      <c r="D75" s="15" t="str">
        <f t="shared" si="15"/>
        <v>20163</v>
      </c>
      <c r="E75" s="15">
        <f t="shared" si="12"/>
        <v>2</v>
      </c>
      <c r="F75" s="15">
        <f t="shared" si="13"/>
        <v>0</v>
      </c>
      <c r="G75" s="64">
        <f t="shared" si="18"/>
        <v>1820.5691548593923</v>
      </c>
      <c r="H75" s="15">
        <f>IF(G74&lt;VLOOKUP(D75,'Luxjacky Assumptions Past'!$M$17:$Q$77,5,0),VLOOKUP(D75,'Luxjacky Assumptions Past'!$M$17:$Q$77,4,0),0)</f>
        <v>0</v>
      </c>
      <c r="I75" s="62">
        <f t="shared" si="14"/>
        <v>126.61521752655025</v>
      </c>
      <c r="J75" s="62">
        <v>121</v>
      </c>
      <c r="K75" s="15">
        <f t="shared" si="16"/>
        <v>0</v>
      </c>
      <c r="L75" s="15">
        <f t="shared" si="17"/>
        <v>0</v>
      </c>
      <c r="M75" s="58">
        <f>'Luxjacky Assumptions Monthly'!$M$8*'Luxjacky Counterfactual'!H75</f>
        <v>0</v>
      </c>
      <c r="N75" s="58">
        <f>'Luxjacky Assumptions Monthly'!$M$6*'Luxjacky Assumptions Monthly'!$M$8*'Luxjacky Counterfactual'!G75</f>
        <v>910.28457742969613</v>
      </c>
      <c r="O75" s="58">
        <f t="shared" si="19"/>
        <v>910.28457742969613</v>
      </c>
    </row>
    <row r="76" spans="1:15" x14ac:dyDescent="0.3">
      <c r="A76" s="60">
        <v>42444</v>
      </c>
      <c r="B76" s="15">
        <f t="shared" si="10"/>
        <v>2016</v>
      </c>
      <c r="C76" s="15">
        <f t="shared" si="11"/>
        <v>3</v>
      </c>
      <c r="D76" s="15" t="str">
        <f t="shared" si="15"/>
        <v>20163</v>
      </c>
      <c r="E76" s="15">
        <f t="shared" si="12"/>
        <v>3</v>
      </c>
      <c r="F76" s="15">
        <f t="shared" si="13"/>
        <v>0</v>
      </c>
      <c r="G76" s="64">
        <f t="shared" si="18"/>
        <v>1696.5691548593923</v>
      </c>
      <c r="H76" s="15">
        <f>IF(G75&lt;VLOOKUP(D76,'Luxjacky Assumptions Past'!$M$17:$Q$77,5,0),VLOOKUP(D76,'Luxjacky Assumptions Past'!$M$17:$Q$77,4,0),0)</f>
        <v>0</v>
      </c>
      <c r="I76" s="62">
        <f t="shared" si="14"/>
        <v>124.00460981181172</v>
      </c>
      <c r="J76" s="62">
        <v>124</v>
      </c>
      <c r="K76" s="15">
        <f t="shared" si="16"/>
        <v>0</v>
      </c>
      <c r="L76" s="15">
        <f t="shared" si="17"/>
        <v>0</v>
      </c>
      <c r="M76" s="58">
        <f>'Luxjacky Assumptions Monthly'!$M$8*'Luxjacky Counterfactual'!H76</f>
        <v>0</v>
      </c>
      <c r="N76" s="58">
        <f>'Luxjacky Assumptions Monthly'!$M$6*'Luxjacky Assumptions Monthly'!$M$8*'Luxjacky Counterfactual'!G76</f>
        <v>848.28457742969613</v>
      </c>
      <c r="O76" s="58">
        <f t="shared" si="19"/>
        <v>848.28457742969613</v>
      </c>
    </row>
    <row r="77" spans="1:15" x14ac:dyDescent="0.3">
      <c r="A77" s="60">
        <v>42445</v>
      </c>
      <c r="B77" s="15">
        <f t="shared" si="10"/>
        <v>2016</v>
      </c>
      <c r="C77" s="15">
        <f t="shared" si="11"/>
        <v>3</v>
      </c>
      <c r="D77" s="15" t="str">
        <f t="shared" si="15"/>
        <v>20163</v>
      </c>
      <c r="E77" s="15">
        <f t="shared" si="12"/>
        <v>4</v>
      </c>
      <c r="F77" s="15">
        <f t="shared" si="13"/>
        <v>0</v>
      </c>
      <c r="G77" s="64">
        <f t="shared" si="18"/>
        <v>1564.5691548593923</v>
      </c>
      <c r="H77" s="15">
        <f>IF(G76&lt;VLOOKUP(D77,'Luxjacky Assumptions Past'!$M$17:$Q$77,5,0),VLOOKUP(D77,'Luxjacky Assumptions Past'!$M$17:$Q$77,4,0),0)</f>
        <v>0</v>
      </c>
      <c r="I77" s="62">
        <f t="shared" si="14"/>
        <v>113.37604039918003</v>
      </c>
      <c r="J77" s="62">
        <v>132</v>
      </c>
      <c r="K77" s="15">
        <f t="shared" si="16"/>
        <v>0</v>
      </c>
      <c r="L77" s="15">
        <f t="shared" si="17"/>
        <v>0</v>
      </c>
      <c r="M77" s="58">
        <f>'Luxjacky Assumptions Monthly'!$M$8*'Luxjacky Counterfactual'!H77</f>
        <v>0</v>
      </c>
      <c r="N77" s="58">
        <f>'Luxjacky Assumptions Monthly'!$M$6*'Luxjacky Assumptions Monthly'!$M$8*'Luxjacky Counterfactual'!G77</f>
        <v>782.28457742969613</v>
      </c>
      <c r="O77" s="58">
        <f t="shared" si="19"/>
        <v>782.28457742969613</v>
      </c>
    </row>
    <row r="78" spans="1:15" x14ac:dyDescent="0.3">
      <c r="A78" s="60">
        <v>42446</v>
      </c>
      <c r="B78" s="15">
        <f t="shared" si="10"/>
        <v>2016</v>
      </c>
      <c r="C78" s="15">
        <f t="shared" si="11"/>
        <v>3</v>
      </c>
      <c r="D78" s="15" t="str">
        <f t="shared" si="15"/>
        <v>20163</v>
      </c>
      <c r="E78" s="15">
        <f t="shared" si="12"/>
        <v>5</v>
      </c>
      <c r="F78" s="15">
        <f t="shared" si="13"/>
        <v>0</v>
      </c>
      <c r="G78" s="64">
        <f t="shared" si="18"/>
        <v>1455.5691548593923</v>
      </c>
      <c r="H78" s="15">
        <f>IF(G77&lt;VLOOKUP(D78,'Luxjacky Assumptions Past'!$M$17:$Q$77,5,0),VLOOKUP(D78,'Luxjacky Assumptions Past'!$M$17:$Q$77,4,0),0)</f>
        <v>0</v>
      </c>
      <c r="I78" s="62">
        <f t="shared" si="14"/>
        <v>94.124863903522709</v>
      </c>
      <c r="J78" s="62">
        <v>109</v>
      </c>
      <c r="K78" s="15">
        <f t="shared" si="16"/>
        <v>0</v>
      </c>
      <c r="L78" s="15">
        <f t="shared" si="17"/>
        <v>0</v>
      </c>
      <c r="M78" s="58">
        <f>'Luxjacky Assumptions Monthly'!$M$8*'Luxjacky Counterfactual'!H78</f>
        <v>0</v>
      </c>
      <c r="N78" s="58">
        <f>'Luxjacky Assumptions Monthly'!$M$6*'Luxjacky Assumptions Monthly'!$M$8*'Luxjacky Counterfactual'!G78</f>
        <v>727.78457742969613</v>
      </c>
      <c r="O78" s="58">
        <f t="shared" si="19"/>
        <v>727.78457742969613</v>
      </c>
    </row>
    <row r="79" spans="1:15" x14ac:dyDescent="0.3">
      <c r="A79" s="60">
        <v>42447</v>
      </c>
      <c r="B79" s="15">
        <f t="shared" si="10"/>
        <v>2016</v>
      </c>
      <c r="C79" s="15">
        <f t="shared" si="11"/>
        <v>3</v>
      </c>
      <c r="D79" s="15" t="str">
        <f t="shared" si="15"/>
        <v>20163</v>
      </c>
      <c r="E79" s="15">
        <f t="shared" si="12"/>
        <v>6</v>
      </c>
      <c r="F79" s="15">
        <f t="shared" si="13"/>
        <v>1</v>
      </c>
      <c r="G79" s="64">
        <f t="shared" si="18"/>
        <v>1361.5691548593923</v>
      </c>
      <c r="H79" s="15">
        <f>IF(G78&lt;VLOOKUP(D79,'Luxjacky Assumptions Past'!$M$17:$Q$77,5,0),VLOOKUP(D79,'Luxjacky Assumptions Past'!$M$17:$Q$77,4,0),0)</f>
        <v>0</v>
      </c>
      <c r="I79" s="62">
        <f t="shared" si="14"/>
        <v>75.753127889448706</v>
      </c>
      <c r="J79" s="62">
        <v>94</v>
      </c>
      <c r="K79" s="15">
        <f t="shared" si="16"/>
        <v>0</v>
      </c>
      <c r="L79" s="15">
        <f t="shared" si="17"/>
        <v>0</v>
      </c>
      <c r="M79" s="58">
        <f>'Luxjacky Assumptions Monthly'!$M$8*'Luxjacky Counterfactual'!H79</f>
        <v>0</v>
      </c>
      <c r="N79" s="58">
        <f>'Luxjacky Assumptions Monthly'!$M$6*'Luxjacky Assumptions Monthly'!$M$8*'Luxjacky Counterfactual'!G79</f>
        <v>680.78457742969613</v>
      </c>
      <c r="O79" s="58">
        <f t="shared" si="19"/>
        <v>680.78457742969613</v>
      </c>
    </row>
    <row r="80" spans="1:15" x14ac:dyDescent="0.3">
      <c r="A80" s="60">
        <v>42448</v>
      </c>
      <c r="B80" s="15">
        <f t="shared" si="10"/>
        <v>2016</v>
      </c>
      <c r="C80" s="15">
        <f t="shared" si="11"/>
        <v>3</v>
      </c>
      <c r="D80" s="15" t="str">
        <f t="shared" si="15"/>
        <v>20163</v>
      </c>
      <c r="E80" s="15">
        <f t="shared" si="12"/>
        <v>7</v>
      </c>
      <c r="F80" s="15">
        <f t="shared" si="13"/>
        <v>1</v>
      </c>
      <c r="G80" s="64">
        <f t="shared" si="18"/>
        <v>1285.5691548593923</v>
      </c>
      <c r="H80" s="15">
        <f>IF(G79&lt;VLOOKUP(D80,'Luxjacky Assumptions Past'!$M$17:$Q$77,5,0),VLOOKUP(D80,'Luxjacky Assumptions Past'!$M$17:$Q$77,4,0),0)</f>
        <v>0</v>
      </c>
      <c r="I80" s="62">
        <f t="shared" si="14"/>
        <v>37.833649479448347</v>
      </c>
      <c r="J80" s="62">
        <v>76</v>
      </c>
      <c r="K80" s="15">
        <f t="shared" si="16"/>
        <v>0</v>
      </c>
      <c r="L80" s="15">
        <f t="shared" si="17"/>
        <v>0</v>
      </c>
      <c r="M80" s="58">
        <f>'Luxjacky Assumptions Monthly'!$M$8*'Luxjacky Counterfactual'!H80</f>
        <v>0</v>
      </c>
      <c r="N80" s="58">
        <f>'Luxjacky Assumptions Monthly'!$M$6*'Luxjacky Assumptions Monthly'!$M$8*'Luxjacky Counterfactual'!G80</f>
        <v>642.78457742969613</v>
      </c>
      <c r="O80" s="58">
        <f t="shared" si="19"/>
        <v>642.78457742969613</v>
      </c>
    </row>
    <row r="81" spans="1:15" x14ac:dyDescent="0.3">
      <c r="A81" s="60">
        <v>42449</v>
      </c>
      <c r="B81" s="15">
        <f t="shared" si="10"/>
        <v>2016</v>
      </c>
      <c r="C81" s="15">
        <f t="shared" si="11"/>
        <v>3</v>
      </c>
      <c r="D81" s="15" t="str">
        <f t="shared" si="15"/>
        <v>20163</v>
      </c>
      <c r="E81" s="15">
        <f t="shared" si="12"/>
        <v>1</v>
      </c>
      <c r="F81" s="15">
        <f t="shared" si="13"/>
        <v>0</v>
      </c>
      <c r="G81" s="64">
        <f t="shared" si="18"/>
        <v>1252.5691548593923</v>
      </c>
      <c r="H81" s="15">
        <f>IF(G80&lt;VLOOKUP(D81,'Luxjacky Assumptions Past'!$M$17:$Q$77,5,0),VLOOKUP(D81,'Luxjacky Assumptions Past'!$M$17:$Q$77,4,0),0)</f>
        <v>0</v>
      </c>
      <c r="I81" s="62">
        <f t="shared" si="14"/>
        <v>121.9975352847739</v>
      </c>
      <c r="J81" s="62">
        <v>33</v>
      </c>
      <c r="K81" s="15">
        <f t="shared" si="16"/>
        <v>0</v>
      </c>
      <c r="L81" s="15">
        <f t="shared" si="17"/>
        <v>0</v>
      </c>
      <c r="M81" s="58">
        <f>'Luxjacky Assumptions Monthly'!$M$8*'Luxjacky Counterfactual'!H81</f>
        <v>0</v>
      </c>
      <c r="N81" s="58">
        <f>'Luxjacky Assumptions Monthly'!$M$6*'Luxjacky Assumptions Monthly'!$M$8*'Luxjacky Counterfactual'!G81</f>
        <v>626.28457742969613</v>
      </c>
      <c r="O81" s="58">
        <f t="shared" si="19"/>
        <v>626.28457742969613</v>
      </c>
    </row>
    <row r="82" spans="1:15" x14ac:dyDescent="0.3">
      <c r="A82" s="60">
        <v>42450</v>
      </c>
      <c r="B82" s="15">
        <f t="shared" si="10"/>
        <v>2016</v>
      </c>
      <c r="C82" s="15">
        <f t="shared" si="11"/>
        <v>3</v>
      </c>
      <c r="D82" s="15" t="str">
        <f t="shared" si="15"/>
        <v>20163</v>
      </c>
      <c r="E82" s="15">
        <f t="shared" si="12"/>
        <v>2</v>
      </c>
      <c r="F82" s="15">
        <f t="shared" si="13"/>
        <v>0</v>
      </c>
      <c r="G82" s="64">
        <f t="shared" si="18"/>
        <v>1134.5691548593923</v>
      </c>
      <c r="H82" s="15">
        <f>IF(G81&lt;VLOOKUP(D82,'Luxjacky Assumptions Past'!$M$17:$Q$77,5,0),VLOOKUP(D82,'Luxjacky Assumptions Past'!$M$17:$Q$77,4,0),0)</f>
        <v>0</v>
      </c>
      <c r="I82" s="62">
        <f t="shared" si="14"/>
        <v>126.61521752655025</v>
      </c>
      <c r="J82" s="62">
        <v>118</v>
      </c>
      <c r="K82" s="15">
        <f t="shared" si="16"/>
        <v>0</v>
      </c>
      <c r="L82" s="15">
        <f t="shared" si="17"/>
        <v>0</v>
      </c>
      <c r="M82" s="58">
        <f>'Luxjacky Assumptions Monthly'!$M$8*'Luxjacky Counterfactual'!H82</f>
        <v>0</v>
      </c>
      <c r="N82" s="58">
        <f>'Luxjacky Assumptions Monthly'!$M$6*'Luxjacky Assumptions Monthly'!$M$8*'Luxjacky Counterfactual'!G82</f>
        <v>567.28457742969613</v>
      </c>
      <c r="O82" s="58">
        <f t="shared" si="19"/>
        <v>567.28457742969613</v>
      </c>
    </row>
    <row r="83" spans="1:15" x14ac:dyDescent="0.3">
      <c r="A83" s="60">
        <v>42451</v>
      </c>
      <c r="B83" s="15">
        <f t="shared" si="10"/>
        <v>2016</v>
      </c>
      <c r="C83" s="15">
        <f t="shared" si="11"/>
        <v>3</v>
      </c>
      <c r="D83" s="15" t="str">
        <f t="shared" si="15"/>
        <v>20163</v>
      </c>
      <c r="E83" s="15">
        <f t="shared" si="12"/>
        <v>3</v>
      </c>
      <c r="F83" s="15">
        <f t="shared" si="13"/>
        <v>0</v>
      </c>
      <c r="G83" s="64">
        <f t="shared" si="18"/>
        <v>1006.5691548593923</v>
      </c>
      <c r="H83" s="15">
        <f>IF(G82&lt;VLOOKUP(D83,'Luxjacky Assumptions Past'!$M$17:$Q$77,5,0),VLOOKUP(D83,'Luxjacky Assumptions Past'!$M$17:$Q$77,4,0),0)</f>
        <v>0</v>
      </c>
      <c r="I83" s="62">
        <f t="shared" si="14"/>
        <v>124.00460981181172</v>
      </c>
      <c r="J83" s="62">
        <v>128</v>
      </c>
      <c r="K83" s="15">
        <f t="shared" si="16"/>
        <v>0</v>
      </c>
      <c r="L83" s="15">
        <f t="shared" si="17"/>
        <v>0</v>
      </c>
      <c r="M83" s="58">
        <f>'Luxjacky Assumptions Monthly'!$M$8*'Luxjacky Counterfactual'!H83</f>
        <v>0</v>
      </c>
      <c r="N83" s="58">
        <f>'Luxjacky Assumptions Monthly'!$M$6*'Luxjacky Assumptions Monthly'!$M$8*'Luxjacky Counterfactual'!G83</f>
        <v>503.28457742969613</v>
      </c>
      <c r="O83" s="58">
        <f t="shared" si="19"/>
        <v>503.28457742969613</v>
      </c>
    </row>
    <row r="84" spans="1:15" x14ac:dyDescent="0.3">
      <c r="A84" s="60">
        <v>42452</v>
      </c>
      <c r="B84" s="15">
        <f t="shared" si="10"/>
        <v>2016</v>
      </c>
      <c r="C84" s="15">
        <f t="shared" si="11"/>
        <v>3</v>
      </c>
      <c r="D84" s="15" t="str">
        <f t="shared" si="15"/>
        <v>20163</v>
      </c>
      <c r="E84" s="15">
        <f t="shared" si="12"/>
        <v>4</v>
      </c>
      <c r="F84" s="15">
        <f t="shared" si="13"/>
        <v>0</v>
      </c>
      <c r="G84" s="64">
        <f t="shared" si="18"/>
        <v>896.56915485939226</v>
      </c>
      <c r="H84" s="15">
        <f>IF(G83&lt;VLOOKUP(D84,'Luxjacky Assumptions Past'!$M$17:$Q$77,5,0),VLOOKUP(D84,'Luxjacky Assumptions Past'!$M$17:$Q$77,4,0),0)</f>
        <v>0</v>
      </c>
      <c r="I84" s="62">
        <f t="shared" si="14"/>
        <v>113.37604039918003</v>
      </c>
      <c r="J84" s="62">
        <v>110</v>
      </c>
      <c r="K84" s="15">
        <f t="shared" si="16"/>
        <v>0</v>
      </c>
      <c r="L84" s="15">
        <f t="shared" si="17"/>
        <v>0</v>
      </c>
      <c r="M84" s="58">
        <f>'Luxjacky Assumptions Monthly'!$M$8*'Luxjacky Counterfactual'!H84</f>
        <v>0</v>
      </c>
      <c r="N84" s="58">
        <f>'Luxjacky Assumptions Monthly'!$M$6*'Luxjacky Assumptions Monthly'!$M$8*'Luxjacky Counterfactual'!G84</f>
        <v>448.28457742969613</v>
      </c>
      <c r="O84" s="58">
        <f t="shared" si="19"/>
        <v>448.28457742969613</v>
      </c>
    </row>
    <row r="85" spans="1:15" x14ac:dyDescent="0.3">
      <c r="A85" s="60">
        <v>42453</v>
      </c>
      <c r="B85" s="15">
        <f t="shared" si="10"/>
        <v>2016</v>
      </c>
      <c r="C85" s="15">
        <f t="shared" si="11"/>
        <v>3</v>
      </c>
      <c r="D85" s="15" t="str">
        <f t="shared" si="15"/>
        <v>20163</v>
      </c>
      <c r="E85" s="15">
        <f t="shared" si="12"/>
        <v>5</v>
      </c>
      <c r="F85" s="15">
        <f t="shared" si="13"/>
        <v>0</v>
      </c>
      <c r="G85" s="64">
        <f t="shared" si="18"/>
        <v>778.56915485939226</v>
      </c>
      <c r="H85" s="15">
        <f>IF(G84&lt;VLOOKUP(D85,'Luxjacky Assumptions Past'!$M$17:$Q$77,5,0),VLOOKUP(D85,'Luxjacky Assumptions Past'!$M$17:$Q$77,4,0),0)</f>
        <v>0</v>
      </c>
      <c r="I85" s="62">
        <f t="shared" si="14"/>
        <v>94.124863903522709</v>
      </c>
      <c r="J85" s="62">
        <v>118</v>
      </c>
      <c r="K85" s="15">
        <f t="shared" si="16"/>
        <v>0</v>
      </c>
      <c r="L85" s="15">
        <f t="shared" si="17"/>
        <v>0</v>
      </c>
      <c r="M85" s="58">
        <f>'Luxjacky Assumptions Monthly'!$M$8*'Luxjacky Counterfactual'!H85</f>
        <v>0</v>
      </c>
      <c r="N85" s="58">
        <f>'Luxjacky Assumptions Monthly'!$M$6*'Luxjacky Assumptions Monthly'!$M$8*'Luxjacky Counterfactual'!G85</f>
        <v>389.28457742969613</v>
      </c>
      <c r="O85" s="58">
        <f t="shared" si="19"/>
        <v>389.28457742969613</v>
      </c>
    </row>
    <row r="86" spans="1:15" x14ac:dyDescent="0.3">
      <c r="A86" s="60">
        <v>42454</v>
      </c>
      <c r="B86" s="15">
        <f t="shared" si="10"/>
        <v>2016</v>
      </c>
      <c r="C86" s="15">
        <f t="shared" si="11"/>
        <v>3</v>
      </c>
      <c r="D86" s="15" t="str">
        <f t="shared" si="15"/>
        <v>20163</v>
      </c>
      <c r="E86" s="15">
        <f t="shared" si="12"/>
        <v>6</v>
      </c>
      <c r="F86" s="15">
        <f t="shared" si="13"/>
        <v>1</v>
      </c>
      <c r="G86" s="64">
        <f t="shared" si="18"/>
        <v>1941.770115578367</v>
      </c>
      <c r="H86" s="15">
        <f>IF(G85&lt;VLOOKUP(D86,'Luxjacky Assumptions Past'!$M$17:$Q$77,5,0),VLOOKUP(D86,'Luxjacky Assumptions Past'!$M$17:$Q$77,4,0),0)</f>
        <v>1266.2009607189748</v>
      </c>
      <c r="I86" s="62">
        <f t="shared" si="14"/>
        <v>75.753127889448706</v>
      </c>
      <c r="J86" s="62">
        <v>103</v>
      </c>
      <c r="K86" s="15">
        <f t="shared" si="16"/>
        <v>1</v>
      </c>
      <c r="L86" s="15">
        <f t="shared" si="17"/>
        <v>4000</v>
      </c>
      <c r="M86" s="58">
        <f>'Luxjacky Assumptions Monthly'!$M$8*'Luxjacky Counterfactual'!H86</f>
        <v>12662.009607189748</v>
      </c>
      <c r="N86" s="58">
        <f>'Luxjacky Assumptions Monthly'!$M$6*'Luxjacky Assumptions Monthly'!$M$8*'Luxjacky Counterfactual'!G86</f>
        <v>970.88505778918352</v>
      </c>
      <c r="O86" s="58">
        <f t="shared" si="19"/>
        <v>17632.894664978932</v>
      </c>
    </row>
    <row r="87" spans="1:15" x14ac:dyDescent="0.3">
      <c r="A87" s="60">
        <v>42455</v>
      </c>
      <c r="B87" s="15">
        <f t="shared" si="10"/>
        <v>2016</v>
      </c>
      <c r="C87" s="15">
        <f t="shared" si="11"/>
        <v>3</v>
      </c>
      <c r="D87" s="15" t="str">
        <f t="shared" si="15"/>
        <v>20163</v>
      </c>
      <c r="E87" s="15">
        <f t="shared" si="12"/>
        <v>7</v>
      </c>
      <c r="F87" s="15">
        <f t="shared" si="13"/>
        <v>1</v>
      </c>
      <c r="G87" s="64">
        <f t="shared" si="18"/>
        <v>1866.770115578367</v>
      </c>
      <c r="H87" s="15">
        <f>IF(G86&lt;VLOOKUP(D87,'Luxjacky Assumptions Past'!$M$17:$Q$77,5,0),VLOOKUP(D87,'Luxjacky Assumptions Past'!$M$17:$Q$77,4,0),0)</f>
        <v>0</v>
      </c>
      <c r="I87" s="62">
        <f t="shared" si="14"/>
        <v>37.833649479448347</v>
      </c>
      <c r="J87" s="62">
        <v>75</v>
      </c>
      <c r="K87" s="15">
        <f t="shared" si="16"/>
        <v>0</v>
      </c>
      <c r="L87" s="15">
        <f t="shared" si="17"/>
        <v>0</v>
      </c>
      <c r="M87" s="58">
        <f>'Luxjacky Assumptions Monthly'!$M$8*'Luxjacky Counterfactual'!H87</f>
        <v>0</v>
      </c>
      <c r="N87" s="58">
        <f>'Luxjacky Assumptions Monthly'!$M$6*'Luxjacky Assumptions Monthly'!$M$8*'Luxjacky Counterfactual'!G87</f>
        <v>933.38505778918352</v>
      </c>
      <c r="O87" s="58">
        <f t="shared" si="19"/>
        <v>933.38505778918352</v>
      </c>
    </row>
    <row r="88" spans="1:15" x14ac:dyDescent="0.3">
      <c r="A88" s="60">
        <v>42456</v>
      </c>
      <c r="B88" s="15">
        <f t="shared" si="10"/>
        <v>2016</v>
      </c>
      <c r="C88" s="15">
        <f t="shared" si="11"/>
        <v>3</v>
      </c>
      <c r="D88" s="15" t="str">
        <f t="shared" si="15"/>
        <v>20163</v>
      </c>
      <c r="E88" s="15">
        <f t="shared" si="12"/>
        <v>1</v>
      </c>
      <c r="F88" s="15">
        <f t="shared" si="13"/>
        <v>0</v>
      </c>
      <c r="G88" s="64">
        <f t="shared" si="18"/>
        <v>1832.770115578367</v>
      </c>
      <c r="H88" s="15">
        <f>IF(G87&lt;VLOOKUP(D88,'Luxjacky Assumptions Past'!$M$17:$Q$77,5,0),VLOOKUP(D88,'Luxjacky Assumptions Past'!$M$17:$Q$77,4,0),0)</f>
        <v>0</v>
      </c>
      <c r="I88" s="62">
        <f t="shared" si="14"/>
        <v>121.9975352847739</v>
      </c>
      <c r="J88" s="62">
        <v>34</v>
      </c>
      <c r="K88" s="15">
        <f t="shared" si="16"/>
        <v>0</v>
      </c>
      <c r="L88" s="15">
        <f t="shared" si="17"/>
        <v>0</v>
      </c>
      <c r="M88" s="58">
        <f>'Luxjacky Assumptions Monthly'!$M$8*'Luxjacky Counterfactual'!H88</f>
        <v>0</v>
      </c>
      <c r="N88" s="58">
        <f>'Luxjacky Assumptions Monthly'!$M$6*'Luxjacky Assumptions Monthly'!$M$8*'Luxjacky Counterfactual'!G88</f>
        <v>916.38505778918352</v>
      </c>
      <c r="O88" s="58">
        <f t="shared" si="19"/>
        <v>916.38505778918352</v>
      </c>
    </row>
    <row r="89" spans="1:15" x14ac:dyDescent="0.3">
      <c r="A89" s="60">
        <v>42457</v>
      </c>
      <c r="B89" s="15">
        <f t="shared" si="10"/>
        <v>2016</v>
      </c>
      <c r="C89" s="15">
        <f t="shared" si="11"/>
        <v>3</v>
      </c>
      <c r="D89" s="15" t="str">
        <f t="shared" si="15"/>
        <v>20163</v>
      </c>
      <c r="E89" s="15">
        <f t="shared" si="12"/>
        <v>2</v>
      </c>
      <c r="F89" s="15">
        <f t="shared" si="13"/>
        <v>0</v>
      </c>
      <c r="G89" s="64">
        <f t="shared" si="18"/>
        <v>1713.770115578367</v>
      </c>
      <c r="H89" s="15">
        <f>IF(G88&lt;VLOOKUP(D89,'Luxjacky Assumptions Past'!$M$17:$Q$77,5,0),VLOOKUP(D89,'Luxjacky Assumptions Past'!$M$17:$Q$77,4,0),0)</f>
        <v>0</v>
      </c>
      <c r="I89" s="62">
        <f t="shared" si="14"/>
        <v>126.61521752655025</v>
      </c>
      <c r="J89" s="62">
        <v>119</v>
      </c>
      <c r="K89" s="15">
        <f t="shared" si="16"/>
        <v>0</v>
      </c>
      <c r="L89" s="15">
        <f t="shared" si="17"/>
        <v>0</v>
      </c>
      <c r="M89" s="58">
        <f>'Luxjacky Assumptions Monthly'!$M$8*'Luxjacky Counterfactual'!H89</f>
        <v>0</v>
      </c>
      <c r="N89" s="58">
        <f>'Luxjacky Assumptions Monthly'!$M$6*'Luxjacky Assumptions Monthly'!$M$8*'Luxjacky Counterfactual'!G89</f>
        <v>856.88505778918352</v>
      </c>
      <c r="O89" s="58">
        <f t="shared" si="19"/>
        <v>856.88505778918352</v>
      </c>
    </row>
    <row r="90" spans="1:15" x14ac:dyDescent="0.3">
      <c r="A90" s="60">
        <v>42458</v>
      </c>
      <c r="B90" s="15">
        <f t="shared" si="10"/>
        <v>2016</v>
      </c>
      <c r="C90" s="15">
        <f t="shared" si="11"/>
        <v>3</v>
      </c>
      <c r="D90" s="15" t="str">
        <f t="shared" si="15"/>
        <v>20163</v>
      </c>
      <c r="E90" s="15">
        <f t="shared" si="12"/>
        <v>3</v>
      </c>
      <c r="F90" s="15">
        <f t="shared" si="13"/>
        <v>0</v>
      </c>
      <c r="G90" s="64">
        <f t="shared" si="18"/>
        <v>1591.770115578367</v>
      </c>
      <c r="H90" s="15">
        <f>IF(G89&lt;VLOOKUP(D90,'Luxjacky Assumptions Past'!$M$17:$Q$77,5,0),VLOOKUP(D90,'Luxjacky Assumptions Past'!$M$17:$Q$77,4,0),0)</f>
        <v>0</v>
      </c>
      <c r="I90" s="62">
        <f t="shared" si="14"/>
        <v>124.00460981181172</v>
      </c>
      <c r="J90" s="62">
        <v>122</v>
      </c>
      <c r="K90" s="15">
        <f t="shared" si="16"/>
        <v>0</v>
      </c>
      <c r="L90" s="15">
        <f t="shared" si="17"/>
        <v>0</v>
      </c>
      <c r="M90" s="58">
        <f>'Luxjacky Assumptions Monthly'!$M$8*'Luxjacky Counterfactual'!H90</f>
        <v>0</v>
      </c>
      <c r="N90" s="58">
        <f>'Luxjacky Assumptions Monthly'!$M$6*'Luxjacky Assumptions Monthly'!$M$8*'Luxjacky Counterfactual'!G90</f>
        <v>795.88505778918352</v>
      </c>
      <c r="O90" s="58">
        <f t="shared" si="19"/>
        <v>795.88505778918352</v>
      </c>
    </row>
    <row r="91" spans="1:15" x14ac:dyDescent="0.3">
      <c r="A91" s="60">
        <v>42459</v>
      </c>
      <c r="B91" s="15">
        <f t="shared" si="10"/>
        <v>2016</v>
      </c>
      <c r="C91" s="15">
        <f t="shared" si="11"/>
        <v>3</v>
      </c>
      <c r="D91" s="15" t="str">
        <f t="shared" si="15"/>
        <v>20163</v>
      </c>
      <c r="E91" s="15">
        <f t="shared" si="12"/>
        <v>4</v>
      </c>
      <c r="F91" s="15">
        <f t="shared" si="13"/>
        <v>0</v>
      </c>
      <c r="G91" s="64">
        <f t="shared" si="18"/>
        <v>1467.770115578367</v>
      </c>
      <c r="H91" s="15">
        <f>IF(G90&lt;VLOOKUP(D91,'Luxjacky Assumptions Past'!$M$17:$Q$77,5,0),VLOOKUP(D91,'Luxjacky Assumptions Past'!$M$17:$Q$77,4,0),0)</f>
        <v>0</v>
      </c>
      <c r="I91" s="62">
        <f t="shared" si="14"/>
        <v>113.37604039918003</v>
      </c>
      <c r="J91" s="62">
        <v>124</v>
      </c>
      <c r="K91" s="15">
        <f t="shared" si="16"/>
        <v>0</v>
      </c>
      <c r="L91" s="15">
        <f t="shared" si="17"/>
        <v>0</v>
      </c>
      <c r="M91" s="58">
        <f>'Luxjacky Assumptions Monthly'!$M$8*'Luxjacky Counterfactual'!H91</f>
        <v>0</v>
      </c>
      <c r="N91" s="58">
        <f>'Luxjacky Assumptions Monthly'!$M$6*'Luxjacky Assumptions Monthly'!$M$8*'Luxjacky Counterfactual'!G91</f>
        <v>733.88505778918352</v>
      </c>
      <c r="O91" s="58">
        <f t="shared" si="19"/>
        <v>733.88505778918352</v>
      </c>
    </row>
    <row r="92" spans="1:15" x14ac:dyDescent="0.3">
      <c r="A92" s="60">
        <v>42460</v>
      </c>
      <c r="B92" s="15">
        <f t="shared" si="10"/>
        <v>2016</v>
      </c>
      <c r="C92" s="15">
        <f t="shared" si="11"/>
        <v>3</v>
      </c>
      <c r="D92" s="15" t="str">
        <f t="shared" si="15"/>
        <v>20163</v>
      </c>
      <c r="E92" s="15">
        <f t="shared" si="12"/>
        <v>5</v>
      </c>
      <c r="F92" s="15">
        <f t="shared" si="13"/>
        <v>0</v>
      </c>
      <c r="G92" s="64">
        <f t="shared" si="18"/>
        <v>1360.770115578367</v>
      </c>
      <c r="H92" s="15">
        <f>IF(G91&lt;VLOOKUP(D92,'Luxjacky Assumptions Past'!$M$17:$Q$77,5,0),VLOOKUP(D92,'Luxjacky Assumptions Past'!$M$17:$Q$77,4,0),0)</f>
        <v>0</v>
      </c>
      <c r="I92" s="62">
        <f t="shared" si="14"/>
        <v>94.124863903522709</v>
      </c>
      <c r="J92" s="62">
        <v>107</v>
      </c>
      <c r="K92" s="15">
        <f t="shared" si="16"/>
        <v>0</v>
      </c>
      <c r="L92" s="15">
        <f t="shared" si="17"/>
        <v>0</v>
      </c>
      <c r="M92" s="58">
        <f>'Luxjacky Assumptions Monthly'!$M$8*'Luxjacky Counterfactual'!H92</f>
        <v>0</v>
      </c>
      <c r="N92" s="58">
        <f>'Luxjacky Assumptions Monthly'!$M$6*'Luxjacky Assumptions Monthly'!$M$8*'Luxjacky Counterfactual'!G92</f>
        <v>680.38505778918352</v>
      </c>
      <c r="O92" s="58">
        <f t="shared" si="19"/>
        <v>680.38505778918352</v>
      </c>
    </row>
    <row r="93" spans="1:15" x14ac:dyDescent="0.3">
      <c r="A93" s="60">
        <v>42461</v>
      </c>
      <c r="B93" s="15">
        <f t="shared" si="10"/>
        <v>2016</v>
      </c>
      <c r="C93" s="15">
        <f t="shared" si="11"/>
        <v>4</v>
      </c>
      <c r="D93" s="15" t="str">
        <f t="shared" si="15"/>
        <v>20164</v>
      </c>
      <c r="E93" s="15">
        <f t="shared" si="12"/>
        <v>6</v>
      </c>
      <c r="F93" s="15">
        <f t="shared" si="13"/>
        <v>1</v>
      </c>
      <c r="G93" s="64">
        <f t="shared" si="18"/>
        <v>1268.770115578367</v>
      </c>
      <c r="H93" s="15">
        <f>IF(G92&lt;VLOOKUP(D93,'Luxjacky Assumptions Past'!$M$17:$Q$77,5,0),VLOOKUP(D93,'Luxjacky Assumptions Past'!$M$17:$Q$77,4,0),0)</f>
        <v>0</v>
      </c>
      <c r="I93" s="62">
        <f t="shared" si="14"/>
        <v>78.497728228405776</v>
      </c>
      <c r="J93" s="62">
        <v>92</v>
      </c>
      <c r="K93" s="15">
        <f t="shared" si="16"/>
        <v>0</v>
      </c>
      <c r="L93" s="15">
        <f t="shared" si="17"/>
        <v>0</v>
      </c>
      <c r="M93" s="58">
        <f>'Luxjacky Assumptions Monthly'!$M$8*'Luxjacky Counterfactual'!H93</f>
        <v>0</v>
      </c>
      <c r="N93" s="58">
        <f>'Luxjacky Assumptions Monthly'!$M$6*'Luxjacky Assumptions Monthly'!$M$8*'Luxjacky Counterfactual'!G93</f>
        <v>634.38505778918352</v>
      </c>
      <c r="O93" s="58">
        <f t="shared" si="19"/>
        <v>634.38505778918352</v>
      </c>
    </row>
    <row r="94" spans="1:15" x14ac:dyDescent="0.3">
      <c r="A94" s="60">
        <v>42462</v>
      </c>
      <c r="B94" s="15">
        <f t="shared" si="10"/>
        <v>2016</v>
      </c>
      <c r="C94" s="15">
        <f t="shared" si="11"/>
        <v>4</v>
      </c>
      <c r="D94" s="15" t="str">
        <f t="shared" si="15"/>
        <v>20164</v>
      </c>
      <c r="E94" s="15">
        <f t="shared" si="12"/>
        <v>7</v>
      </c>
      <c r="F94" s="15">
        <f t="shared" si="13"/>
        <v>1</v>
      </c>
      <c r="G94" s="64">
        <f t="shared" si="18"/>
        <v>1191.770115578367</v>
      </c>
      <c r="H94" s="15">
        <f>IF(G93&lt;VLOOKUP(D94,'Luxjacky Assumptions Past'!$M$17:$Q$77,5,0),VLOOKUP(D94,'Luxjacky Assumptions Past'!$M$17:$Q$77,4,0),0)</f>
        <v>0</v>
      </c>
      <c r="I94" s="62">
        <f t="shared" si="14"/>
        <v>40.578249818405411</v>
      </c>
      <c r="J94" s="62">
        <v>77</v>
      </c>
      <c r="K94" s="15">
        <f t="shared" si="16"/>
        <v>0</v>
      </c>
      <c r="L94" s="15">
        <f t="shared" si="17"/>
        <v>0</v>
      </c>
      <c r="M94" s="58">
        <f>'Luxjacky Assumptions Monthly'!$M$8*'Luxjacky Counterfactual'!H94</f>
        <v>0</v>
      </c>
      <c r="N94" s="58">
        <f>'Luxjacky Assumptions Monthly'!$M$6*'Luxjacky Assumptions Monthly'!$M$8*'Luxjacky Counterfactual'!G94</f>
        <v>595.88505778918352</v>
      </c>
      <c r="O94" s="58">
        <f t="shared" si="19"/>
        <v>595.88505778918352</v>
      </c>
    </row>
    <row r="95" spans="1:15" x14ac:dyDescent="0.3">
      <c r="A95" s="60">
        <v>42463</v>
      </c>
      <c r="B95" s="15">
        <f t="shared" si="10"/>
        <v>2016</v>
      </c>
      <c r="C95" s="15">
        <f t="shared" si="11"/>
        <v>4</v>
      </c>
      <c r="D95" s="15" t="str">
        <f t="shared" si="15"/>
        <v>20164</v>
      </c>
      <c r="E95" s="15">
        <f t="shared" si="12"/>
        <v>1</v>
      </c>
      <c r="F95" s="15">
        <f t="shared" si="13"/>
        <v>0</v>
      </c>
      <c r="G95" s="64">
        <f t="shared" si="18"/>
        <v>1156.770115578367</v>
      </c>
      <c r="H95" s="15">
        <f>IF(G94&lt;VLOOKUP(D95,'Luxjacky Assumptions Past'!$M$17:$Q$77,5,0),VLOOKUP(D95,'Luxjacky Assumptions Past'!$M$17:$Q$77,4,0),0)</f>
        <v>0</v>
      </c>
      <c r="I95" s="62">
        <f t="shared" si="14"/>
        <v>124.74213562373097</v>
      </c>
      <c r="J95" s="62">
        <v>35</v>
      </c>
      <c r="K95" s="15">
        <f t="shared" si="16"/>
        <v>0</v>
      </c>
      <c r="L95" s="15">
        <f t="shared" si="17"/>
        <v>0</v>
      </c>
      <c r="M95" s="58">
        <f>'Luxjacky Assumptions Monthly'!$M$8*'Luxjacky Counterfactual'!H95</f>
        <v>0</v>
      </c>
      <c r="N95" s="58">
        <f>'Luxjacky Assumptions Monthly'!$M$6*'Luxjacky Assumptions Monthly'!$M$8*'Luxjacky Counterfactual'!G95</f>
        <v>578.38505778918352</v>
      </c>
      <c r="O95" s="58">
        <f t="shared" si="19"/>
        <v>578.38505778918352</v>
      </c>
    </row>
    <row r="96" spans="1:15" x14ac:dyDescent="0.3">
      <c r="A96" s="60">
        <v>42464</v>
      </c>
      <c r="B96" s="15">
        <f t="shared" si="10"/>
        <v>2016</v>
      </c>
      <c r="C96" s="15">
        <f t="shared" si="11"/>
        <v>4</v>
      </c>
      <c r="D96" s="15" t="str">
        <f t="shared" si="15"/>
        <v>20164</v>
      </c>
      <c r="E96" s="15">
        <f t="shared" si="12"/>
        <v>2</v>
      </c>
      <c r="F96" s="15">
        <f t="shared" si="13"/>
        <v>0</v>
      </c>
      <c r="G96" s="64">
        <f t="shared" si="18"/>
        <v>1023.770115578367</v>
      </c>
      <c r="H96" s="15">
        <f>IF(G95&lt;VLOOKUP(D96,'Luxjacky Assumptions Past'!$M$17:$Q$77,5,0),VLOOKUP(D96,'Luxjacky Assumptions Past'!$M$17:$Q$77,4,0),0)</f>
        <v>0</v>
      </c>
      <c r="I96" s="62">
        <f t="shared" si="14"/>
        <v>129.35981786550732</v>
      </c>
      <c r="J96" s="62">
        <v>133</v>
      </c>
      <c r="K96" s="15">
        <f t="shared" si="16"/>
        <v>0</v>
      </c>
      <c r="L96" s="15">
        <f t="shared" si="17"/>
        <v>0</v>
      </c>
      <c r="M96" s="58">
        <f>'Luxjacky Assumptions Monthly'!$M$8*'Luxjacky Counterfactual'!H96</f>
        <v>0</v>
      </c>
      <c r="N96" s="58">
        <f>'Luxjacky Assumptions Monthly'!$M$6*'Luxjacky Assumptions Monthly'!$M$8*'Luxjacky Counterfactual'!G96</f>
        <v>511.88505778918352</v>
      </c>
      <c r="O96" s="58">
        <f t="shared" si="19"/>
        <v>511.88505778918352</v>
      </c>
    </row>
    <row r="97" spans="1:15" x14ac:dyDescent="0.3">
      <c r="A97" s="60">
        <v>42465</v>
      </c>
      <c r="B97" s="15">
        <f t="shared" si="10"/>
        <v>2016</v>
      </c>
      <c r="C97" s="15">
        <f t="shared" si="11"/>
        <v>4</v>
      </c>
      <c r="D97" s="15" t="str">
        <f t="shared" si="15"/>
        <v>20164</v>
      </c>
      <c r="E97" s="15">
        <f t="shared" si="12"/>
        <v>3</v>
      </c>
      <c r="F97" s="15">
        <f t="shared" si="13"/>
        <v>0</v>
      </c>
      <c r="G97" s="64">
        <f t="shared" si="18"/>
        <v>900.77011557836704</v>
      </c>
      <c r="H97" s="15">
        <f>IF(G96&lt;VLOOKUP(D97,'Luxjacky Assumptions Past'!$M$17:$Q$77,5,0),VLOOKUP(D97,'Luxjacky Assumptions Past'!$M$17:$Q$77,4,0),0)</f>
        <v>0</v>
      </c>
      <c r="I97" s="62">
        <f t="shared" si="14"/>
        <v>126.74921015076877</v>
      </c>
      <c r="J97" s="62">
        <v>123</v>
      </c>
      <c r="K97" s="15">
        <f t="shared" si="16"/>
        <v>0</v>
      </c>
      <c r="L97" s="15">
        <f t="shared" si="17"/>
        <v>0</v>
      </c>
      <c r="M97" s="58">
        <f>'Luxjacky Assumptions Monthly'!$M$8*'Luxjacky Counterfactual'!H97</f>
        <v>0</v>
      </c>
      <c r="N97" s="58">
        <f>'Luxjacky Assumptions Monthly'!$M$6*'Luxjacky Assumptions Monthly'!$M$8*'Luxjacky Counterfactual'!G97</f>
        <v>450.38505778918352</v>
      </c>
      <c r="O97" s="58">
        <f t="shared" si="19"/>
        <v>450.38505778918352</v>
      </c>
    </row>
    <row r="98" spans="1:15" x14ac:dyDescent="0.3">
      <c r="A98" s="60">
        <v>42466</v>
      </c>
      <c r="B98" s="15">
        <f t="shared" si="10"/>
        <v>2016</v>
      </c>
      <c r="C98" s="15">
        <f t="shared" si="11"/>
        <v>4</v>
      </c>
      <c r="D98" s="15" t="str">
        <f t="shared" si="15"/>
        <v>20164</v>
      </c>
      <c r="E98" s="15">
        <f t="shared" si="12"/>
        <v>4</v>
      </c>
      <c r="F98" s="15">
        <f t="shared" si="13"/>
        <v>0</v>
      </c>
      <c r="G98" s="64">
        <f t="shared" si="18"/>
        <v>785.77011557836704</v>
      </c>
      <c r="H98" s="15">
        <f>IF(G97&lt;VLOOKUP(D98,'Luxjacky Assumptions Past'!$M$17:$Q$77,5,0),VLOOKUP(D98,'Luxjacky Assumptions Past'!$M$17:$Q$77,4,0),0)</f>
        <v>0</v>
      </c>
      <c r="I98" s="62">
        <f t="shared" si="14"/>
        <v>116.1206407381371</v>
      </c>
      <c r="J98" s="62">
        <v>115</v>
      </c>
      <c r="K98" s="15">
        <f t="shared" si="16"/>
        <v>0</v>
      </c>
      <c r="L98" s="15">
        <f t="shared" si="17"/>
        <v>0</v>
      </c>
      <c r="M98" s="58">
        <f>'Luxjacky Assumptions Monthly'!$M$8*'Luxjacky Counterfactual'!H98</f>
        <v>0</v>
      </c>
      <c r="N98" s="58">
        <f>'Luxjacky Assumptions Monthly'!$M$6*'Luxjacky Assumptions Monthly'!$M$8*'Luxjacky Counterfactual'!G98</f>
        <v>392.88505778918352</v>
      </c>
      <c r="O98" s="58">
        <f t="shared" si="19"/>
        <v>392.88505778918352</v>
      </c>
    </row>
    <row r="99" spans="1:15" x14ac:dyDescent="0.3">
      <c r="A99" s="60">
        <v>42467</v>
      </c>
      <c r="B99" s="15">
        <f t="shared" si="10"/>
        <v>2016</v>
      </c>
      <c r="C99" s="15">
        <f t="shared" si="11"/>
        <v>4</v>
      </c>
      <c r="D99" s="15" t="str">
        <f t="shared" si="15"/>
        <v>20164</v>
      </c>
      <c r="E99" s="15">
        <f t="shared" si="12"/>
        <v>5</v>
      </c>
      <c r="F99" s="15">
        <f t="shared" si="13"/>
        <v>0</v>
      </c>
      <c r="G99" s="64">
        <f t="shared" si="18"/>
        <v>1917.498567038607</v>
      </c>
      <c r="H99" s="15">
        <f>IF(G98&lt;VLOOKUP(D99,'Luxjacky Assumptions Past'!$M$17:$Q$77,5,0),VLOOKUP(D99,'Luxjacky Assumptions Past'!$M$17:$Q$77,4,0),0)</f>
        <v>1258.72845146024</v>
      </c>
      <c r="I99" s="62">
        <f t="shared" si="14"/>
        <v>96.869464242479765</v>
      </c>
      <c r="J99" s="62">
        <v>127</v>
      </c>
      <c r="K99" s="15">
        <f t="shared" si="16"/>
        <v>1</v>
      </c>
      <c r="L99" s="15">
        <f t="shared" si="17"/>
        <v>4000</v>
      </c>
      <c r="M99" s="58">
        <f>'Luxjacky Assumptions Monthly'!$M$8*'Luxjacky Counterfactual'!H99</f>
        <v>12587.284514602399</v>
      </c>
      <c r="N99" s="58">
        <f>'Luxjacky Assumptions Monthly'!$M$6*'Luxjacky Assumptions Monthly'!$M$8*'Luxjacky Counterfactual'!G99</f>
        <v>958.7492835193035</v>
      </c>
      <c r="O99" s="58">
        <f t="shared" si="19"/>
        <v>17546.033798121702</v>
      </c>
    </row>
    <row r="100" spans="1:15" x14ac:dyDescent="0.3">
      <c r="A100" s="60">
        <v>42468</v>
      </c>
      <c r="B100" s="15">
        <f t="shared" si="10"/>
        <v>2016</v>
      </c>
      <c r="C100" s="15">
        <f t="shared" si="11"/>
        <v>4</v>
      </c>
      <c r="D100" s="15" t="str">
        <f t="shared" si="15"/>
        <v>20164</v>
      </c>
      <c r="E100" s="15">
        <f t="shared" si="12"/>
        <v>6</v>
      </c>
      <c r="F100" s="15">
        <f t="shared" si="13"/>
        <v>1</v>
      </c>
      <c r="G100" s="64">
        <f t="shared" si="18"/>
        <v>1817.498567038607</v>
      </c>
      <c r="H100" s="15">
        <f>IF(G99&lt;VLOOKUP(D100,'Luxjacky Assumptions Past'!$M$17:$Q$77,5,0),VLOOKUP(D100,'Luxjacky Assumptions Past'!$M$17:$Q$77,4,0),0)</f>
        <v>0</v>
      </c>
      <c r="I100" s="62">
        <f t="shared" si="14"/>
        <v>78.497728228405776</v>
      </c>
      <c r="J100" s="62">
        <v>100</v>
      </c>
      <c r="K100" s="15">
        <f t="shared" si="16"/>
        <v>0</v>
      </c>
      <c r="L100" s="15">
        <f t="shared" si="17"/>
        <v>0</v>
      </c>
      <c r="M100" s="58">
        <f>'Luxjacky Assumptions Monthly'!$M$8*'Luxjacky Counterfactual'!H100</f>
        <v>0</v>
      </c>
      <c r="N100" s="58">
        <f>'Luxjacky Assumptions Monthly'!$M$6*'Luxjacky Assumptions Monthly'!$M$8*'Luxjacky Counterfactual'!G100</f>
        <v>908.7492835193035</v>
      </c>
      <c r="O100" s="58">
        <f t="shared" si="19"/>
        <v>908.7492835193035</v>
      </c>
    </row>
    <row r="101" spans="1:15" x14ac:dyDescent="0.3">
      <c r="A101" s="60">
        <v>42469</v>
      </c>
      <c r="B101" s="15">
        <f t="shared" si="10"/>
        <v>2016</v>
      </c>
      <c r="C101" s="15">
        <f t="shared" si="11"/>
        <v>4</v>
      </c>
      <c r="D101" s="15" t="str">
        <f t="shared" si="15"/>
        <v>20164</v>
      </c>
      <c r="E101" s="15">
        <f t="shared" si="12"/>
        <v>7</v>
      </c>
      <c r="F101" s="15">
        <f t="shared" si="13"/>
        <v>1</v>
      </c>
      <c r="G101" s="64">
        <f t="shared" si="18"/>
        <v>1743.498567038607</v>
      </c>
      <c r="H101" s="15">
        <f>IF(G100&lt;VLOOKUP(D101,'Luxjacky Assumptions Past'!$M$17:$Q$77,5,0),VLOOKUP(D101,'Luxjacky Assumptions Past'!$M$17:$Q$77,4,0),0)</f>
        <v>0</v>
      </c>
      <c r="I101" s="62">
        <f t="shared" si="14"/>
        <v>40.578249818405411</v>
      </c>
      <c r="J101" s="62">
        <v>74</v>
      </c>
      <c r="K101" s="15">
        <f t="shared" si="16"/>
        <v>0</v>
      </c>
      <c r="L101" s="15">
        <f t="shared" si="17"/>
        <v>0</v>
      </c>
      <c r="M101" s="58">
        <f>'Luxjacky Assumptions Monthly'!$M$8*'Luxjacky Counterfactual'!H101</f>
        <v>0</v>
      </c>
      <c r="N101" s="58">
        <f>'Luxjacky Assumptions Monthly'!$M$6*'Luxjacky Assumptions Monthly'!$M$8*'Luxjacky Counterfactual'!G101</f>
        <v>871.7492835193035</v>
      </c>
      <c r="O101" s="58">
        <f t="shared" si="19"/>
        <v>871.7492835193035</v>
      </c>
    </row>
    <row r="102" spans="1:15" x14ac:dyDescent="0.3">
      <c r="A102" s="60">
        <v>42470</v>
      </c>
      <c r="B102" s="15">
        <f t="shared" si="10"/>
        <v>2016</v>
      </c>
      <c r="C102" s="15">
        <f t="shared" si="11"/>
        <v>4</v>
      </c>
      <c r="D102" s="15" t="str">
        <f t="shared" si="15"/>
        <v>20164</v>
      </c>
      <c r="E102" s="15">
        <f t="shared" si="12"/>
        <v>1</v>
      </c>
      <c r="F102" s="15">
        <f t="shared" si="13"/>
        <v>0</v>
      </c>
      <c r="G102" s="64">
        <f t="shared" si="18"/>
        <v>1701.498567038607</v>
      </c>
      <c r="H102" s="15">
        <f>IF(G101&lt;VLOOKUP(D102,'Luxjacky Assumptions Past'!$M$17:$Q$77,5,0),VLOOKUP(D102,'Luxjacky Assumptions Past'!$M$17:$Q$77,4,0),0)</f>
        <v>0</v>
      </c>
      <c r="I102" s="62">
        <f t="shared" si="14"/>
        <v>124.74213562373097</v>
      </c>
      <c r="J102" s="62">
        <v>42</v>
      </c>
      <c r="K102" s="15">
        <f t="shared" si="16"/>
        <v>0</v>
      </c>
      <c r="L102" s="15">
        <f t="shared" si="17"/>
        <v>0</v>
      </c>
      <c r="M102" s="58">
        <f>'Luxjacky Assumptions Monthly'!$M$8*'Luxjacky Counterfactual'!H102</f>
        <v>0</v>
      </c>
      <c r="N102" s="58">
        <f>'Luxjacky Assumptions Monthly'!$M$6*'Luxjacky Assumptions Monthly'!$M$8*'Luxjacky Counterfactual'!G102</f>
        <v>850.7492835193035</v>
      </c>
      <c r="O102" s="58">
        <f t="shared" si="19"/>
        <v>850.7492835193035</v>
      </c>
    </row>
    <row r="103" spans="1:15" x14ac:dyDescent="0.3">
      <c r="A103" s="60">
        <v>42471</v>
      </c>
      <c r="B103" s="15">
        <f t="shared" si="10"/>
        <v>2016</v>
      </c>
      <c r="C103" s="15">
        <f t="shared" si="11"/>
        <v>4</v>
      </c>
      <c r="D103" s="15" t="str">
        <f t="shared" si="15"/>
        <v>20164</v>
      </c>
      <c r="E103" s="15">
        <f t="shared" si="12"/>
        <v>2</v>
      </c>
      <c r="F103" s="15">
        <f t="shared" si="13"/>
        <v>0</v>
      </c>
      <c r="G103" s="64">
        <f t="shared" si="18"/>
        <v>1564.498567038607</v>
      </c>
      <c r="H103" s="15">
        <f>IF(G102&lt;VLOOKUP(D103,'Luxjacky Assumptions Past'!$M$17:$Q$77,5,0),VLOOKUP(D103,'Luxjacky Assumptions Past'!$M$17:$Q$77,4,0),0)</f>
        <v>0</v>
      </c>
      <c r="I103" s="62">
        <f t="shared" si="14"/>
        <v>129.35981786550732</v>
      </c>
      <c r="J103" s="62">
        <v>137</v>
      </c>
      <c r="K103" s="15">
        <f t="shared" si="16"/>
        <v>0</v>
      </c>
      <c r="L103" s="15">
        <f t="shared" si="17"/>
        <v>0</v>
      </c>
      <c r="M103" s="58">
        <f>'Luxjacky Assumptions Monthly'!$M$8*'Luxjacky Counterfactual'!H103</f>
        <v>0</v>
      </c>
      <c r="N103" s="58">
        <f>'Luxjacky Assumptions Monthly'!$M$6*'Luxjacky Assumptions Monthly'!$M$8*'Luxjacky Counterfactual'!G103</f>
        <v>782.2492835193035</v>
      </c>
      <c r="O103" s="58">
        <f t="shared" si="19"/>
        <v>782.2492835193035</v>
      </c>
    </row>
    <row r="104" spans="1:15" x14ac:dyDescent="0.3">
      <c r="A104" s="60">
        <v>42472</v>
      </c>
      <c r="B104" s="15">
        <f t="shared" si="10"/>
        <v>2016</v>
      </c>
      <c r="C104" s="15">
        <f t="shared" si="11"/>
        <v>4</v>
      </c>
      <c r="D104" s="15" t="str">
        <f t="shared" si="15"/>
        <v>20164</v>
      </c>
      <c r="E104" s="15">
        <f t="shared" si="12"/>
        <v>3</v>
      </c>
      <c r="F104" s="15">
        <f t="shared" si="13"/>
        <v>0</v>
      </c>
      <c r="G104" s="64">
        <f t="shared" si="18"/>
        <v>1451.498567038607</v>
      </c>
      <c r="H104" s="15">
        <f>IF(G103&lt;VLOOKUP(D104,'Luxjacky Assumptions Past'!$M$17:$Q$77,5,0),VLOOKUP(D104,'Luxjacky Assumptions Past'!$M$17:$Q$77,4,0),0)</f>
        <v>0</v>
      </c>
      <c r="I104" s="62">
        <f t="shared" si="14"/>
        <v>126.74921015076877</v>
      </c>
      <c r="J104" s="62">
        <v>113</v>
      </c>
      <c r="K104" s="15">
        <f t="shared" si="16"/>
        <v>0</v>
      </c>
      <c r="L104" s="15">
        <f t="shared" si="17"/>
        <v>0</v>
      </c>
      <c r="M104" s="58">
        <f>'Luxjacky Assumptions Monthly'!$M$8*'Luxjacky Counterfactual'!H104</f>
        <v>0</v>
      </c>
      <c r="N104" s="58">
        <f>'Luxjacky Assumptions Monthly'!$M$6*'Luxjacky Assumptions Monthly'!$M$8*'Luxjacky Counterfactual'!G104</f>
        <v>725.7492835193035</v>
      </c>
      <c r="O104" s="58">
        <f t="shared" si="19"/>
        <v>725.7492835193035</v>
      </c>
    </row>
    <row r="105" spans="1:15" x14ac:dyDescent="0.3">
      <c r="A105" s="60">
        <v>42473</v>
      </c>
      <c r="B105" s="15">
        <f t="shared" si="10"/>
        <v>2016</v>
      </c>
      <c r="C105" s="15">
        <f t="shared" si="11"/>
        <v>4</v>
      </c>
      <c r="D105" s="15" t="str">
        <f t="shared" si="15"/>
        <v>20164</v>
      </c>
      <c r="E105" s="15">
        <f t="shared" si="12"/>
        <v>4</v>
      </c>
      <c r="F105" s="15">
        <f t="shared" si="13"/>
        <v>0</v>
      </c>
      <c r="G105" s="64">
        <f t="shared" si="18"/>
        <v>1329.498567038607</v>
      </c>
      <c r="H105" s="15">
        <f>IF(G104&lt;VLOOKUP(D105,'Luxjacky Assumptions Past'!$M$17:$Q$77,5,0),VLOOKUP(D105,'Luxjacky Assumptions Past'!$M$17:$Q$77,4,0),0)</f>
        <v>0</v>
      </c>
      <c r="I105" s="62">
        <f t="shared" si="14"/>
        <v>116.1206407381371</v>
      </c>
      <c r="J105" s="62">
        <v>122</v>
      </c>
      <c r="K105" s="15">
        <f t="shared" si="16"/>
        <v>0</v>
      </c>
      <c r="L105" s="15">
        <f t="shared" si="17"/>
        <v>0</v>
      </c>
      <c r="M105" s="58">
        <f>'Luxjacky Assumptions Monthly'!$M$8*'Luxjacky Counterfactual'!H105</f>
        <v>0</v>
      </c>
      <c r="N105" s="58">
        <f>'Luxjacky Assumptions Monthly'!$M$6*'Luxjacky Assumptions Monthly'!$M$8*'Luxjacky Counterfactual'!G105</f>
        <v>664.7492835193035</v>
      </c>
      <c r="O105" s="58">
        <f t="shared" si="19"/>
        <v>664.7492835193035</v>
      </c>
    </row>
    <row r="106" spans="1:15" x14ac:dyDescent="0.3">
      <c r="A106" s="60">
        <v>42474</v>
      </c>
      <c r="B106" s="15">
        <f t="shared" si="10"/>
        <v>2016</v>
      </c>
      <c r="C106" s="15">
        <f t="shared" si="11"/>
        <v>4</v>
      </c>
      <c r="D106" s="15" t="str">
        <f t="shared" si="15"/>
        <v>20164</v>
      </c>
      <c r="E106" s="15">
        <f t="shared" si="12"/>
        <v>5</v>
      </c>
      <c r="F106" s="15">
        <f t="shared" si="13"/>
        <v>0</v>
      </c>
      <c r="G106" s="64">
        <f t="shared" si="18"/>
        <v>1213.498567038607</v>
      </c>
      <c r="H106" s="15">
        <f>IF(G105&lt;VLOOKUP(D106,'Luxjacky Assumptions Past'!$M$17:$Q$77,5,0),VLOOKUP(D106,'Luxjacky Assumptions Past'!$M$17:$Q$77,4,0),0)</f>
        <v>0</v>
      </c>
      <c r="I106" s="62">
        <f t="shared" si="14"/>
        <v>96.869464242479765</v>
      </c>
      <c r="J106" s="62">
        <v>116</v>
      </c>
      <c r="K106" s="15">
        <f t="shared" si="16"/>
        <v>0</v>
      </c>
      <c r="L106" s="15">
        <f t="shared" si="17"/>
        <v>0</v>
      </c>
      <c r="M106" s="58">
        <f>'Luxjacky Assumptions Monthly'!$M$8*'Luxjacky Counterfactual'!H106</f>
        <v>0</v>
      </c>
      <c r="N106" s="58">
        <f>'Luxjacky Assumptions Monthly'!$M$6*'Luxjacky Assumptions Monthly'!$M$8*'Luxjacky Counterfactual'!G106</f>
        <v>606.7492835193035</v>
      </c>
      <c r="O106" s="58">
        <f t="shared" si="19"/>
        <v>606.7492835193035</v>
      </c>
    </row>
    <row r="107" spans="1:15" x14ac:dyDescent="0.3">
      <c r="A107" s="60">
        <v>42475</v>
      </c>
      <c r="B107" s="15">
        <f t="shared" si="10"/>
        <v>2016</v>
      </c>
      <c r="C107" s="15">
        <f t="shared" si="11"/>
        <v>4</v>
      </c>
      <c r="D107" s="15" t="str">
        <f t="shared" si="15"/>
        <v>20164</v>
      </c>
      <c r="E107" s="15">
        <f t="shared" si="12"/>
        <v>6</v>
      </c>
      <c r="F107" s="15">
        <f t="shared" si="13"/>
        <v>1</v>
      </c>
      <c r="G107" s="64">
        <f t="shared" si="18"/>
        <v>1122.498567038607</v>
      </c>
      <c r="H107" s="15">
        <f>IF(G106&lt;VLOOKUP(D107,'Luxjacky Assumptions Past'!$M$17:$Q$77,5,0),VLOOKUP(D107,'Luxjacky Assumptions Past'!$M$17:$Q$77,4,0),0)</f>
        <v>0</v>
      </c>
      <c r="I107" s="62">
        <f t="shared" si="14"/>
        <v>78.497728228405776</v>
      </c>
      <c r="J107" s="62">
        <v>91</v>
      </c>
      <c r="K107" s="15">
        <f t="shared" si="16"/>
        <v>0</v>
      </c>
      <c r="L107" s="15">
        <f t="shared" si="17"/>
        <v>0</v>
      </c>
      <c r="M107" s="58">
        <f>'Luxjacky Assumptions Monthly'!$M$8*'Luxjacky Counterfactual'!H107</f>
        <v>0</v>
      </c>
      <c r="N107" s="58">
        <f>'Luxjacky Assumptions Monthly'!$M$6*'Luxjacky Assumptions Monthly'!$M$8*'Luxjacky Counterfactual'!G107</f>
        <v>561.2492835193035</v>
      </c>
      <c r="O107" s="58">
        <f t="shared" si="19"/>
        <v>561.2492835193035</v>
      </c>
    </row>
    <row r="108" spans="1:15" x14ac:dyDescent="0.3">
      <c r="A108" s="60">
        <v>42476</v>
      </c>
      <c r="B108" s="15">
        <f t="shared" si="10"/>
        <v>2016</v>
      </c>
      <c r="C108" s="15">
        <f t="shared" si="11"/>
        <v>4</v>
      </c>
      <c r="D108" s="15" t="str">
        <f t="shared" si="15"/>
        <v>20164</v>
      </c>
      <c r="E108" s="15">
        <f t="shared" si="12"/>
        <v>7</v>
      </c>
      <c r="F108" s="15">
        <f t="shared" si="13"/>
        <v>1</v>
      </c>
      <c r="G108" s="64">
        <f t="shared" si="18"/>
        <v>1038.498567038607</v>
      </c>
      <c r="H108" s="15">
        <f>IF(G107&lt;VLOOKUP(D108,'Luxjacky Assumptions Past'!$M$17:$Q$77,5,0),VLOOKUP(D108,'Luxjacky Assumptions Past'!$M$17:$Q$77,4,0),0)</f>
        <v>0</v>
      </c>
      <c r="I108" s="62">
        <f t="shared" si="14"/>
        <v>40.578249818405411</v>
      </c>
      <c r="J108" s="62">
        <v>84</v>
      </c>
      <c r="K108" s="15">
        <f t="shared" si="16"/>
        <v>0</v>
      </c>
      <c r="L108" s="15">
        <f t="shared" si="17"/>
        <v>0</v>
      </c>
      <c r="M108" s="58">
        <f>'Luxjacky Assumptions Monthly'!$M$8*'Luxjacky Counterfactual'!H108</f>
        <v>0</v>
      </c>
      <c r="N108" s="58">
        <f>'Luxjacky Assumptions Monthly'!$M$6*'Luxjacky Assumptions Monthly'!$M$8*'Luxjacky Counterfactual'!G108</f>
        <v>519.2492835193035</v>
      </c>
      <c r="O108" s="58">
        <f t="shared" si="19"/>
        <v>519.2492835193035</v>
      </c>
    </row>
    <row r="109" spans="1:15" x14ac:dyDescent="0.3">
      <c r="A109" s="60">
        <v>42477</v>
      </c>
      <c r="B109" s="15">
        <f t="shared" si="10"/>
        <v>2016</v>
      </c>
      <c r="C109" s="15">
        <f t="shared" si="11"/>
        <v>4</v>
      </c>
      <c r="D109" s="15" t="str">
        <f t="shared" si="15"/>
        <v>20164</v>
      </c>
      <c r="E109" s="15">
        <f t="shared" si="12"/>
        <v>1</v>
      </c>
      <c r="F109" s="15">
        <f t="shared" si="13"/>
        <v>0</v>
      </c>
      <c r="G109" s="64">
        <f t="shared" si="18"/>
        <v>991.49856703860701</v>
      </c>
      <c r="H109" s="15">
        <f>IF(G108&lt;VLOOKUP(D109,'Luxjacky Assumptions Past'!$M$17:$Q$77,5,0),VLOOKUP(D109,'Luxjacky Assumptions Past'!$M$17:$Q$77,4,0),0)</f>
        <v>0</v>
      </c>
      <c r="I109" s="62">
        <f t="shared" si="14"/>
        <v>124.74213562373097</v>
      </c>
      <c r="J109" s="62">
        <v>47</v>
      </c>
      <c r="K109" s="15">
        <f t="shared" si="16"/>
        <v>0</v>
      </c>
      <c r="L109" s="15">
        <f t="shared" si="17"/>
        <v>0</v>
      </c>
      <c r="M109" s="58">
        <f>'Luxjacky Assumptions Monthly'!$M$8*'Luxjacky Counterfactual'!H109</f>
        <v>0</v>
      </c>
      <c r="N109" s="58">
        <f>'Luxjacky Assumptions Monthly'!$M$6*'Luxjacky Assumptions Monthly'!$M$8*'Luxjacky Counterfactual'!G109</f>
        <v>495.7492835193035</v>
      </c>
      <c r="O109" s="58">
        <f t="shared" si="19"/>
        <v>495.7492835193035</v>
      </c>
    </row>
    <row r="110" spans="1:15" x14ac:dyDescent="0.3">
      <c r="A110" s="60">
        <v>42478</v>
      </c>
      <c r="B110" s="15">
        <f t="shared" si="10"/>
        <v>2016</v>
      </c>
      <c r="C110" s="15">
        <f t="shared" si="11"/>
        <v>4</v>
      </c>
      <c r="D110" s="15" t="str">
        <f t="shared" si="15"/>
        <v>20164</v>
      </c>
      <c r="E110" s="15">
        <f t="shared" si="12"/>
        <v>2</v>
      </c>
      <c r="F110" s="15">
        <f t="shared" si="13"/>
        <v>0</v>
      </c>
      <c r="G110" s="64">
        <f t="shared" si="18"/>
        <v>852.49856703860701</v>
      </c>
      <c r="H110" s="15">
        <f>IF(G109&lt;VLOOKUP(D110,'Luxjacky Assumptions Past'!$M$17:$Q$77,5,0),VLOOKUP(D110,'Luxjacky Assumptions Past'!$M$17:$Q$77,4,0),0)</f>
        <v>0</v>
      </c>
      <c r="I110" s="62">
        <f t="shared" si="14"/>
        <v>129.35981786550732</v>
      </c>
      <c r="J110" s="62">
        <v>139</v>
      </c>
      <c r="K110" s="15">
        <f t="shared" si="16"/>
        <v>0</v>
      </c>
      <c r="L110" s="15">
        <f t="shared" si="17"/>
        <v>0</v>
      </c>
      <c r="M110" s="58">
        <f>'Luxjacky Assumptions Monthly'!$M$8*'Luxjacky Counterfactual'!H110</f>
        <v>0</v>
      </c>
      <c r="N110" s="58">
        <f>'Luxjacky Assumptions Monthly'!$M$6*'Luxjacky Assumptions Monthly'!$M$8*'Luxjacky Counterfactual'!G110</f>
        <v>426.2492835193035</v>
      </c>
      <c r="O110" s="58">
        <f t="shared" si="19"/>
        <v>426.2492835193035</v>
      </c>
    </row>
    <row r="111" spans="1:15" x14ac:dyDescent="0.3">
      <c r="A111" s="60">
        <v>42479</v>
      </c>
      <c r="B111" s="15">
        <f t="shared" si="10"/>
        <v>2016</v>
      </c>
      <c r="C111" s="15">
        <f t="shared" si="11"/>
        <v>4</v>
      </c>
      <c r="D111" s="15" t="str">
        <f t="shared" si="15"/>
        <v>20164</v>
      </c>
      <c r="E111" s="15">
        <f t="shared" si="12"/>
        <v>3</v>
      </c>
      <c r="F111" s="15">
        <f t="shared" si="13"/>
        <v>0</v>
      </c>
      <c r="G111" s="64">
        <f t="shared" si="18"/>
        <v>1990.227018498847</v>
      </c>
      <c r="H111" s="15">
        <f>IF(G110&lt;VLOOKUP(D111,'Luxjacky Assumptions Past'!$M$17:$Q$77,5,0),VLOOKUP(D111,'Luxjacky Assumptions Past'!$M$17:$Q$77,4,0),0)</f>
        <v>1258.72845146024</v>
      </c>
      <c r="I111" s="62">
        <f t="shared" si="14"/>
        <v>126.74921015076877</v>
      </c>
      <c r="J111" s="62">
        <v>121</v>
      </c>
      <c r="K111" s="15">
        <f t="shared" si="16"/>
        <v>1</v>
      </c>
      <c r="L111" s="15">
        <f t="shared" si="17"/>
        <v>4000</v>
      </c>
      <c r="M111" s="58">
        <f>'Luxjacky Assumptions Monthly'!$M$8*'Luxjacky Counterfactual'!H111</f>
        <v>12587.284514602399</v>
      </c>
      <c r="N111" s="58">
        <f>'Luxjacky Assumptions Monthly'!$M$6*'Luxjacky Assumptions Monthly'!$M$8*'Luxjacky Counterfactual'!G111</f>
        <v>995.11350924942349</v>
      </c>
      <c r="O111" s="58">
        <f t="shared" si="19"/>
        <v>17582.39802385182</v>
      </c>
    </row>
    <row r="112" spans="1:15" x14ac:dyDescent="0.3">
      <c r="A112" s="60">
        <v>42480</v>
      </c>
      <c r="B112" s="15">
        <f t="shared" si="10"/>
        <v>2016</v>
      </c>
      <c r="C112" s="15">
        <f t="shared" si="11"/>
        <v>4</v>
      </c>
      <c r="D112" s="15" t="str">
        <f t="shared" si="15"/>
        <v>20164</v>
      </c>
      <c r="E112" s="15">
        <f t="shared" si="12"/>
        <v>4</v>
      </c>
      <c r="F112" s="15">
        <f t="shared" si="13"/>
        <v>0</v>
      </c>
      <c r="G112" s="64">
        <f t="shared" si="18"/>
        <v>1870.227018498847</v>
      </c>
      <c r="H112" s="15">
        <f>IF(G111&lt;VLOOKUP(D112,'Luxjacky Assumptions Past'!$M$17:$Q$77,5,0),VLOOKUP(D112,'Luxjacky Assumptions Past'!$M$17:$Q$77,4,0),0)</f>
        <v>0</v>
      </c>
      <c r="I112" s="62">
        <f t="shared" si="14"/>
        <v>116.1206407381371</v>
      </c>
      <c r="J112" s="62">
        <v>120</v>
      </c>
      <c r="K112" s="15">
        <f t="shared" si="16"/>
        <v>0</v>
      </c>
      <c r="L112" s="15">
        <f t="shared" si="17"/>
        <v>0</v>
      </c>
      <c r="M112" s="58">
        <f>'Luxjacky Assumptions Monthly'!$M$8*'Luxjacky Counterfactual'!H112</f>
        <v>0</v>
      </c>
      <c r="N112" s="58">
        <f>'Luxjacky Assumptions Monthly'!$M$6*'Luxjacky Assumptions Monthly'!$M$8*'Luxjacky Counterfactual'!G112</f>
        <v>935.11350924942349</v>
      </c>
      <c r="O112" s="58">
        <f t="shared" si="19"/>
        <v>935.11350924942349</v>
      </c>
    </row>
    <row r="113" spans="1:15" x14ac:dyDescent="0.3">
      <c r="A113" s="60">
        <v>42481</v>
      </c>
      <c r="B113" s="15">
        <f t="shared" si="10"/>
        <v>2016</v>
      </c>
      <c r="C113" s="15">
        <f t="shared" si="11"/>
        <v>4</v>
      </c>
      <c r="D113" s="15" t="str">
        <f t="shared" si="15"/>
        <v>20164</v>
      </c>
      <c r="E113" s="15">
        <f t="shared" si="12"/>
        <v>5</v>
      </c>
      <c r="F113" s="15">
        <f t="shared" si="13"/>
        <v>0</v>
      </c>
      <c r="G113" s="64">
        <f t="shared" si="18"/>
        <v>1751.227018498847</v>
      </c>
      <c r="H113" s="15">
        <f>IF(G112&lt;VLOOKUP(D113,'Luxjacky Assumptions Past'!$M$17:$Q$77,5,0),VLOOKUP(D113,'Luxjacky Assumptions Past'!$M$17:$Q$77,4,0),0)</f>
        <v>0</v>
      </c>
      <c r="I113" s="62">
        <f t="shared" si="14"/>
        <v>96.869464242479765</v>
      </c>
      <c r="J113" s="62">
        <v>119</v>
      </c>
      <c r="K113" s="15">
        <f t="shared" si="16"/>
        <v>0</v>
      </c>
      <c r="L113" s="15">
        <f t="shared" si="17"/>
        <v>0</v>
      </c>
      <c r="M113" s="58">
        <f>'Luxjacky Assumptions Monthly'!$M$8*'Luxjacky Counterfactual'!H113</f>
        <v>0</v>
      </c>
      <c r="N113" s="58">
        <f>'Luxjacky Assumptions Monthly'!$M$6*'Luxjacky Assumptions Monthly'!$M$8*'Luxjacky Counterfactual'!G113</f>
        <v>875.61350924942349</v>
      </c>
      <c r="O113" s="58">
        <f t="shared" si="19"/>
        <v>875.61350924942349</v>
      </c>
    </row>
    <row r="114" spans="1:15" x14ac:dyDescent="0.3">
      <c r="A114" s="60">
        <v>42482</v>
      </c>
      <c r="B114" s="15">
        <f t="shared" si="10"/>
        <v>2016</v>
      </c>
      <c r="C114" s="15">
        <f t="shared" si="11"/>
        <v>4</v>
      </c>
      <c r="D114" s="15" t="str">
        <f t="shared" si="15"/>
        <v>20164</v>
      </c>
      <c r="E114" s="15">
        <f t="shared" si="12"/>
        <v>6</v>
      </c>
      <c r="F114" s="15">
        <f t="shared" si="13"/>
        <v>1</v>
      </c>
      <c r="G114" s="64">
        <f t="shared" si="18"/>
        <v>1646.227018498847</v>
      </c>
      <c r="H114" s="15">
        <f>IF(G113&lt;VLOOKUP(D114,'Luxjacky Assumptions Past'!$M$17:$Q$77,5,0),VLOOKUP(D114,'Luxjacky Assumptions Past'!$M$17:$Q$77,4,0),0)</f>
        <v>0</v>
      </c>
      <c r="I114" s="62">
        <f t="shared" si="14"/>
        <v>78.497728228405776</v>
      </c>
      <c r="J114" s="62">
        <v>105</v>
      </c>
      <c r="K114" s="15">
        <f t="shared" si="16"/>
        <v>0</v>
      </c>
      <c r="L114" s="15">
        <f t="shared" si="17"/>
        <v>0</v>
      </c>
      <c r="M114" s="58">
        <f>'Luxjacky Assumptions Monthly'!$M$8*'Luxjacky Counterfactual'!H114</f>
        <v>0</v>
      </c>
      <c r="N114" s="58">
        <f>'Luxjacky Assumptions Monthly'!$M$6*'Luxjacky Assumptions Monthly'!$M$8*'Luxjacky Counterfactual'!G114</f>
        <v>823.11350924942349</v>
      </c>
      <c r="O114" s="58">
        <f t="shared" si="19"/>
        <v>823.11350924942349</v>
      </c>
    </row>
    <row r="115" spans="1:15" x14ac:dyDescent="0.3">
      <c r="A115" s="60">
        <v>42483</v>
      </c>
      <c r="B115" s="15">
        <f t="shared" si="10"/>
        <v>2016</v>
      </c>
      <c r="C115" s="15">
        <f t="shared" si="11"/>
        <v>4</v>
      </c>
      <c r="D115" s="15" t="str">
        <f t="shared" si="15"/>
        <v>20164</v>
      </c>
      <c r="E115" s="15">
        <f t="shared" si="12"/>
        <v>7</v>
      </c>
      <c r="F115" s="15">
        <f t="shared" si="13"/>
        <v>1</v>
      </c>
      <c r="G115" s="64">
        <f t="shared" si="18"/>
        <v>1578.227018498847</v>
      </c>
      <c r="H115" s="15">
        <f>IF(G114&lt;VLOOKUP(D115,'Luxjacky Assumptions Past'!$M$17:$Q$77,5,0),VLOOKUP(D115,'Luxjacky Assumptions Past'!$M$17:$Q$77,4,0),0)</f>
        <v>0</v>
      </c>
      <c r="I115" s="62">
        <f t="shared" si="14"/>
        <v>40.578249818405411</v>
      </c>
      <c r="J115" s="62">
        <v>68</v>
      </c>
      <c r="K115" s="15">
        <f t="shared" si="16"/>
        <v>0</v>
      </c>
      <c r="L115" s="15">
        <f t="shared" si="17"/>
        <v>0</v>
      </c>
      <c r="M115" s="58">
        <f>'Luxjacky Assumptions Monthly'!$M$8*'Luxjacky Counterfactual'!H115</f>
        <v>0</v>
      </c>
      <c r="N115" s="58">
        <f>'Luxjacky Assumptions Monthly'!$M$6*'Luxjacky Assumptions Monthly'!$M$8*'Luxjacky Counterfactual'!G115</f>
        <v>789.11350924942349</v>
      </c>
      <c r="O115" s="58">
        <f t="shared" si="19"/>
        <v>789.11350924942349</v>
      </c>
    </row>
    <row r="116" spans="1:15" x14ac:dyDescent="0.3">
      <c r="A116" s="60">
        <v>42484</v>
      </c>
      <c r="B116" s="15">
        <f t="shared" si="10"/>
        <v>2016</v>
      </c>
      <c r="C116" s="15">
        <f t="shared" si="11"/>
        <v>4</v>
      </c>
      <c r="D116" s="15" t="str">
        <f t="shared" si="15"/>
        <v>20164</v>
      </c>
      <c r="E116" s="15">
        <f t="shared" si="12"/>
        <v>1</v>
      </c>
      <c r="F116" s="15">
        <f t="shared" si="13"/>
        <v>0</v>
      </c>
      <c r="G116" s="64">
        <f t="shared" si="18"/>
        <v>1538.227018498847</v>
      </c>
      <c r="H116" s="15">
        <f>IF(G115&lt;VLOOKUP(D116,'Luxjacky Assumptions Past'!$M$17:$Q$77,5,0),VLOOKUP(D116,'Luxjacky Assumptions Past'!$M$17:$Q$77,4,0),0)</f>
        <v>0</v>
      </c>
      <c r="I116" s="62">
        <f t="shared" si="14"/>
        <v>124.74213562373097</v>
      </c>
      <c r="J116" s="62">
        <v>40</v>
      </c>
      <c r="K116" s="15">
        <f t="shared" si="16"/>
        <v>0</v>
      </c>
      <c r="L116" s="15">
        <f t="shared" si="17"/>
        <v>0</v>
      </c>
      <c r="M116" s="58">
        <f>'Luxjacky Assumptions Monthly'!$M$8*'Luxjacky Counterfactual'!H116</f>
        <v>0</v>
      </c>
      <c r="N116" s="58">
        <f>'Luxjacky Assumptions Monthly'!$M$6*'Luxjacky Assumptions Monthly'!$M$8*'Luxjacky Counterfactual'!G116</f>
        <v>769.11350924942349</v>
      </c>
      <c r="O116" s="58">
        <f t="shared" si="19"/>
        <v>769.11350924942349</v>
      </c>
    </row>
    <row r="117" spans="1:15" x14ac:dyDescent="0.3">
      <c r="A117" s="60">
        <v>42485</v>
      </c>
      <c r="B117" s="15">
        <f t="shared" si="10"/>
        <v>2016</v>
      </c>
      <c r="C117" s="15">
        <f t="shared" si="11"/>
        <v>4</v>
      </c>
      <c r="D117" s="15" t="str">
        <f t="shared" si="15"/>
        <v>20164</v>
      </c>
      <c r="E117" s="15">
        <f t="shared" si="12"/>
        <v>2</v>
      </c>
      <c r="F117" s="15">
        <f t="shared" si="13"/>
        <v>0</v>
      </c>
      <c r="G117" s="64">
        <f t="shared" si="18"/>
        <v>1402.227018498847</v>
      </c>
      <c r="H117" s="15">
        <f>IF(G116&lt;VLOOKUP(D117,'Luxjacky Assumptions Past'!$M$17:$Q$77,5,0),VLOOKUP(D117,'Luxjacky Assumptions Past'!$M$17:$Q$77,4,0),0)</f>
        <v>0</v>
      </c>
      <c r="I117" s="62">
        <f t="shared" si="14"/>
        <v>129.35981786550732</v>
      </c>
      <c r="J117" s="62">
        <v>136</v>
      </c>
      <c r="K117" s="15">
        <f t="shared" si="16"/>
        <v>0</v>
      </c>
      <c r="L117" s="15">
        <f t="shared" si="17"/>
        <v>0</v>
      </c>
      <c r="M117" s="58">
        <f>'Luxjacky Assumptions Monthly'!$M$8*'Luxjacky Counterfactual'!H117</f>
        <v>0</v>
      </c>
      <c r="N117" s="58">
        <f>'Luxjacky Assumptions Monthly'!$M$6*'Luxjacky Assumptions Monthly'!$M$8*'Luxjacky Counterfactual'!G117</f>
        <v>701.11350924942349</v>
      </c>
      <c r="O117" s="58">
        <f t="shared" si="19"/>
        <v>701.11350924942349</v>
      </c>
    </row>
    <row r="118" spans="1:15" x14ac:dyDescent="0.3">
      <c r="A118" s="60">
        <v>42486</v>
      </c>
      <c r="B118" s="15">
        <f t="shared" si="10"/>
        <v>2016</v>
      </c>
      <c r="C118" s="15">
        <f t="shared" si="11"/>
        <v>4</v>
      </c>
      <c r="D118" s="15" t="str">
        <f t="shared" si="15"/>
        <v>20164</v>
      </c>
      <c r="E118" s="15">
        <f t="shared" si="12"/>
        <v>3</v>
      </c>
      <c r="F118" s="15">
        <f t="shared" si="13"/>
        <v>0</v>
      </c>
      <c r="G118" s="64">
        <f t="shared" si="18"/>
        <v>1266.227018498847</v>
      </c>
      <c r="H118" s="15">
        <f>IF(G117&lt;VLOOKUP(D118,'Luxjacky Assumptions Past'!$M$17:$Q$77,5,0),VLOOKUP(D118,'Luxjacky Assumptions Past'!$M$17:$Q$77,4,0),0)</f>
        <v>0</v>
      </c>
      <c r="I118" s="62">
        <f t="shared" si="14"/>
        <v>126.74921015076877</v>
      </c>
      <c r="J118" s="62">
        <v>136</v>
      </c>
      <c r="K118" s="15">
        <f t="shared" si="16"/>
        <v>0</v>
      </c>
      <c r="L118" s="15">
        <f t="shared" si="17"/>
        <v>0</v>
      </c>
      <c r="M118" s="58">
        <f>'Luxjacky Assumptions Monthly'!$M$8*'Luxjacky Counterfactual'!H118</f>
        <v>0</v>
      </c>
      <c r="N118" s="58">
        <f>'Luxjacky Assumptions Monthly'!$M$6*'Luxjacky Assumptions Monthly'!$M$8*'Luxjacky Counterfactual'!G118</f>
        <v>633.11350924942349</v>
      </c>
      <c r="O118" s="58">
        <f t="shared" si="19"/>
        <v>633.11350924942349</v>
      </c>
    </row>
    <row r="119" spans="1:15" x14ac:dyDescent="0.3">
      <c r="A119" s="60">
        <v>42487</v>
      </c>
      <c r="B119" s="15">
        <f t="shared" si="10"/>
        <v>2016</v>
      </c>
      <c r="C119" s="15">
        <f t="shared" si="11"/>
        <v>4</v>
      </c>
      <c r="D119" s="15" t="str">
        <f t="shared" si="15"/>
        <v>20164</v>
      </c>
      <c r="E119" s="15">
        <f t="shared" si="12"/>
        <v>4</v>
      </c>
      <c r="F119" s="15">
        <f t="shared" si="13"/>
        <v>0</v>
      </c>
      <c r="G119" s="64">
        <f t="shared" si="18"/>
        <v>1135.227018498847</v>
      </c>
      <c r="H119" s="15">
        <f>IF(G118&lt;VLOOKUP(D119,'Luxjacky Assumptions Past'!$M$17:$Q$77,5,0),VLOOKUP(D119,'Luxjacky Assumptions Past'!$M$17:$Q$77,4,0),0)</f>
        <v>0</v>
      </c>
      <c r="I119" s="62">
        <f t="shared" si="14"/>
        <v>116.1206407381371</v>
      </c>
      <c r="J119" s="62">
        <v>131</v>
      </c>
      <c r="K119" s="15">
        <f t="shared" si="16"/>
        <v>0</v>
      </c>
      <c r="L119" s="15">
        <f t="shared" si="17"/>
        <v>0</v>
      </c>
      <c r="M119" s="58">
        <f>'Luxjacky Assumptions Monthly'!$M$8*'Luxjacky Counterfactual'!H119</f>
        <v>0</v>
      </c>
      <c r="N119" s="58">
        <f>'Luxjacky Assumptions Monthly'!$M$6*'Luxjacky Assumptions Monthly'!$M$8*'Luxjacky Counterfactual'!G119</f>
        <v>567.61350924942349</v>
      </c>
      <c r="O119" s="58">
        <f t="shared" si="19"/>
        <v>567.61350924942349</v>
      </c>
    </row>
    <row r="120" spans="1:15" x14ac:dyDescent="0.3">
      <c r="A120" s="60">
        <v>42488</v>
      </c>
      <c r="B120" s="15">
        <f t="shared" si="10"/>
        <v>2016</v>
      </c>
      <c r="C120" s="15">
        <f t="shared" si="11"/>
        <v>4</v>
      </c>
      <c r="D120" s="15" t="str">
        <f t="shared" si="15"/>
        <v>20164</v>
      </c>
      <c r="E120" s="15">
        <f t="shared" si="12"/>
        <v>5</v>
      </c>
      <c r="F120" s="15">
        <f t="shared" si="13"/>
        <v>0</v>
      </c>
      <c r="G120" s="64">
        <f t="shared" si="18"/>
        <v>1012.227018498847</v>
      </c>
      <c r="H120" s="15">
        <f>IF(G119&lt;VLOOKUP(D120,'Luxjacky Assumptions Past'!$M$17:$Q$77,5,0),VLOOKUP(D120,'Luxjacky Assumptions Past'!$M$17:$Q$77,4,0),0)</f>
        <v>0</v>
      </c>
      <c r="I120" s="62">
        <f t="shared" si="14"/>
        <v>96.869464242479765</v>
      </c>
      <c r="J120" s="62">
        <v>123</v>
      </c>
      <c r="K120" s="15">
        <f t="shared" si="16"/>
        <v>0</v>
      </c>
      <c r="L120" s="15">
        <f t="shared" si="17"/>
        <v>0</v>
      </c>
      <c r="M120" s="58">
        <f>'Luxjacky Assumptions Monthly'!$M$8*'Luxjacky Counterfactual'!H120</f>
        <v>0</v>
      </c>
      <c r="N120" s="58">
        <f>'Luxjacky Assumptions Monthly'!$M$6*'Luxjacky Assumptions Monthly'!$M$8*'Luxjacky Counterfactual'!G120</f>
        <v>506.11350924942349</v>
      </c>
      <c r="O120" s="58">
        <f t="shared" si="19"/>
        <v>506.11350924942349</v>
      </c>
    </row>
    <row r="121" spans="1:15" x14ac:dyDescent="0.3">
      <c r="A121" s="60">
        <v>42489</v>
      </c>
      <c r="B121" s="15">
        <f t="shared" si="10"/>
        <v>2016</v>
      </c>
      <c r="C121" s="15">
        <f t="shared" si="11"/>
        <v>4</v>
      </c>
      <c r="D121" s="15" t="str">
        <f t="shared" si="15"/>
        <v>20164</v>
      </c>
      <c r="E121" s="15">
        <f t="shared" si="12"/>
        <v>6</v>
      </c>
      <c r="F121" s="15">
        <f t="shared" si="13"/>
        <v>1</v>
      </c>
      <c r="G121" s="64">
        <f t="shared" si="18"/>
        <v>913.22701849884697</v>
      </c>
      <c r="H121" s="15">
        <f>IF(G120&lt;VLOOKUP(D121,'Luxjacky Assumptions Past'!$M$17:$Q$77,5,0),VLOOKUP(D121,'Luxjacky Assumptions Past'!$M$17:$Q$77,4,0),0)</f>
        <v>0</v>
      </c>
      <c r="I121" s="62">
        <f t="shared" si="14"/>
        <v>78.497728228405776</v>
      </c>
      <c r="J121" s="62">
        <v>99</v>
      </c>
      <c r="K121" s="15">
        <f t="shared" si="16"/>
        <v>0</v>
      </c>
      <c r="L121" s="15">
        <f t="shared" si="17"/>
        <v>0</v>
      </c>
      <c r="M121" s="58">
        <f>'Luxjacky Assumptions Monthly'!$M$8*'Luxjacky Counterfactual'!H121</f>
        <v>0</v>
      </c>
      <c r="N121" s="58">
        <f>'Luxjacky Assumptions Monthly'!$M$6*'Luxjacky Assumptions Monthly'!$M$8*'Luxjacky Counterfactual'!G121</f>
        <v>456.61350924942349</v>
      </c>
      <c r="O121" s="58">
        <f t="shared" si="19"/>
        <v>456.61350924942349</v>
      </c>
    </row>
    <row r="122" spans="1:15" x14ac:dyDescent="0.3">
      <c r="A122" s="60">
        <v>42490</v>
      </c>
      <c r="B122" s="15">
        <f t="shared" si="10"/>
        <v>2016</v>
      </c>
      <c r="C122" s="15">
        <f t="shared" si="11"/>
        <v>4</v>
      </c>
      <c r="D122" s="15" t="str">
        <f t="shared" si="15"/>
        <v>20164</v>
      </c>
      <c r="E122" s="15">
        <f t="shared" si="12"/>
        <v>7</v>
      </c>
      <c r="F122" s="15">
        <f t="shared" si="13"/>
        <v>1</v>
      </c>
      <c r="G122" s="64">
        <f t="shared" si="18"/>
        <v>843.22701849884697</v>
      </c>
      <c r="H122" s="15">
        <f>IF(G121&lt;VLOOKUP(D122,'Luxjacky Assumptions Past'!$M$17:$Q$77,5,0),VLOOKUP(D122,'Luxjacky Assumptions Past'!$M$17:$Q$77,4,0),0)</f>
        <v>0</v>
      </c>
      <c r="I122" s="62">
        <f t="shared" si="14"/>
        <v>40.578249818405411</v>
      </c>
      <c r="J122" s="62">
        <v>70</v>
      </c>
      <c r="K122" s="15">
        <f t="shared" si="16"/>
        <v>0</v>
      </c>
      <c r="L122" s="15">
        <f t="shared" si="17"/>
        <v>0</v>
      </c>
      <c r="M122" s="58">
        <f>'Luxjacky Assumptions Monthly'!$M$8*'Luxjacky Counterfactual'!H122</f>
        <v>0</v>
      </c>
      <c r="N122" s="58">
        <f>'Luxjacky Assumptions Monthly'!$M$6*'Luxjacky Assumptions Monthly'!$M$8*'Luxjacky Counterfactual'!G122</f>
        <v>421.61350924942349</v>
      </c>
      <c r="O122" s="58">
        <f t="shared" si="19"/>
        <v>421.61350924942349</v>
      </c>
    </row>
    <row r="123" spans="1:15" x14ac:dyDescent="0.3">
      <c r="A123" s="60">
        <v>42491</v>
      </c>
      <c r="B123" s="15">
        <f t="shared" si="10"/>
        <v>2016</v>
      </c>
      <c r="C123" s="15">
        <f t="shared" si="11"/>
        <v>5</v>
      </c>
      <c r="D123" s="15" t="str">
        <f t="shared" si="15"/>
        <v>20165</v>
      </c>
      <c r="E123" s="15">
        <f t="shared" si="12"/>
        <v>1</v>
      </c>
      <c r="F123" s="15">
        <f t="shared" si="13"/>
        <v>0</v>
      </c>
      <c r="G123" s="64">
        <f t="shared" si="18"/>
        <v>2105.7511861320636</v>
      </c>
      <c r="H123" s="15">
        <f>IF(G122&lt;VLOOKUP(D123,'Luxjacky Assumptions Past'!$M$17:$Q$77,5,0),VLOOKUP(D123,'Luxjacky Assumptions Past'!$M$17:$Q$77,4,0),0)</f>
        <v>1307.5241676332168</v>
      </c>
      <c r="I123" s="62">
        <f t="shared" si="14"/>
        <v>127.31850762441057</v>
      </c>
      <c r="J123" s="62">
        <v>45</v>
      </c>
      <c r="K123" s="15">
        <f t="shared" si="16"/>
        <v>1</v>
      </c>
      <c r="L123" s="15">
        <f t="shared" si="17"/>
        <v>4000</v>
      </c>
      <c r="M123" s="58">
        <f>'Luxjacky Assumptions Monthly'!$M$8*'Luxjacky Counterfactual'!H123</f>
        <v>13075.241676332169</v>
      </c>
      <c r="N123" s="58">
        <f>'Luxjacky Assumptions Monthly'!$M$6*'Luxjacky Assumptions Monthly'!$M$8*'Luxjacky Counterfactual'!G123</f>
        <v>1052.8755930660318</v>
      </c>
      <c r="O123" s="58">
        <f t="shared" si="19"/>
        <v>18128.117269398201</v>
      </c>
    </row>
    <row r="124" spans="1:15" x14ac:dyDescent="0.3">
      <c r="A124" s="60">
        <v>42492</v>
      </c>
      <c r="B124" s="15">
        <f t="shared" si="10"/>
        <v>2016</v>
      </c>
      <c r="C124" s="15">
        <f t="shared" si="11"/>
        <v>5</v>
      </c>
      <c r="D124" s="15" t="str">
        <f t="shared" si="15"/>
        <v>20165</v>
      </c>
      <c r="E124" s="15">
        <f t="shared" si="12"/>
        <v>2</v>
      </c>
      <c r="F124" s="15">
        <f t="shared" si="13"/>
        <v>0</v>
      </c>
      <c r="G124" s="64">
        <f t="shared" si="18"/>
        <v>1973.7511861320636</v>
      </c>
      <c r="H124" s="15">
        <f>IF(G123&lt;VLOOKUP(D124,'Luxjacky Assumptions Past'!$M$17:$Q$77,5,0),VLOOKUP(D124,'Luxjacky Assumptions Past'!$M$17:$Q$77,4,0),0)</f>
        <v>0</v>
      </c>
      <c r="I124" s="62">
        <f t="shared" si="14"/>
        <v>131.93618986618691</v>
      </c>
      <c r="J124" s="62">
        <v>132</v>
      </c>
      <c r="K124" s="15">
        <f t="shared" si="16"/>
        <v>0</v>
      </c>
      <c r="L124" s="15">
        <f t="shared" si="17"/>
        <v>0</v>
      </c>
      <c r="M124" s="58">
        <f>'Luxjacky Assumptions Monthly'!$M$8*'Luxjacky Counterfactual'!H124</f>
        <v>0</v>
      </c>
      <c r="N124" s="58">
        <f>'Luxjacky Assumptions Monthly'!$M$6*'Luxjacky Assumptions Monthly'!$M$8*'Luxjacky Counterfactual'!G124</f>
        <v>986.8755930660318</v>
      </c>
      <c r="O124" s="58">
        <f t="shared" si="19"/>
        <v>986.8755930660318</v>
      </c>
    </row>
    <row r="125" spans="1:15" x14ac:dyDescent="0.3">
      <c r="A125" s="60">
        <v>42493</v>
      </c>
      <c r="B125" s="15">
        <f t="shared" si="10"/>
        <v>2016</v>
      </c>
      <c r="C125" s="15">
        <f t="shared" si="11"/>
        <v>5</v>
      </c>
      <c r="D125" s="15" t="str">
        <f t="shared" si="15"/>
        <v>20165</v>
      </c>
      <c r="E125" s="15">
        <f t="shared" si="12"/>
        <v>3</v>
      </c>
      <c r="F125" s="15">
        <f t="shared" si="13"/>
        <v>0</v>
      </c>
      <c r="G125" s="64">
        <f t="shared" si="18"/>
        <v>1843.7511861320636</v>
      </c>
      <c r="H125" s="15">
        <f>IF(G124&lt;VLOOKUP(D125,'Luxjacky Assumptions Past'!$M$17:$Q$77,5,0),VLOOKUP(D125,'Luxjacky Assumptions Past'!$M$17:$Q$77,4,0),0)</f>
        <v>0</v>
      </c>
      <c r="I125" s="62">
        <f t="shared" si="14"/>
        <v>129.32558215144837</v>
      </c>
      <c r="J125" s="62">
        <v>130</v>
      </c>
      <c r="K125" s="15">
        <f t="shared" si="16"/>
        <v>0</v>
      </c>
      <c r="L125" s="15">
        <f t="shared" si="17"/>
        <v>0</v>
      </c>
      <c r="M125" s="58">
        <f>'Luxjacky Assumptions Monthly'!$M$8*'Luxjacky Counterfactual'!H125</f>
        <v>0</v>
      </c>
      <c r="N125" s="58">
        <f>'Luxjacky Assumptions Monthly'!$M$6*'Luxjacky Assumptions Monthly'!$M$8*'Luxjacky Counterfactual'!G125</f>
        <v>921.8755930660318</v>
      </c>
      <c r="O125" s="58">
        <f t="shared" si="19"/>
        <v>921.8755930660318</v>
      </c>
    </row>
    <row r="126" spans="1:15" x14ac:dyDescent="0.3">
      <c r="A126" s="60">
        <v>42494</v>
      </c>
      <c r="B126" s="15">
        <f t="shared" si="10"/>
        <v>2016</v>
      </c>
      <c r="C126" s="15">
        <f t="shared" si="11"/>
        <v>5</v>
      </c>
      <c r="D126" s="15" t="str">
        <f t="shared" si="15"/>
        <v>20165</v>
      </c>
      <c r="E126" s="15">
        <f t="shared" si="12"/>
        <v>4</v>
      </c>
      <c r="F126" s="15">
        <f t="shared" si="13"/>
        <v>0</v>
      </c>
      <c r="G126" s="64">
        <f t="shared" si="18"/>
        <v>1721.7511861320636</v>
      </c>
      <c r="H126" s="15">
        <f>IF(G125&lt;VLOOKUP(D126,'Luxjacky Assumptions Past'!$M$17:$Q$77,5,0),VLOOKUP(D126,'Luxjacky Assumptions Past'!$M$17:$Q$77,4,0),0)</f>
        <v>0</v>
      </c>
      <c r="I126" s="62">
        <f t="shared" si="14"/>
        <v>118.6970127388167</v>
      </c>
      <c r="J126" s="62">
        <v>122</v>
      </c>
      <c r="K126" s="15">
        <f t="shared" si="16"/>
        <v>0</v>
      </c>
      <c r="L126" s="15">
        <f t="shared" si="17"/>
        <v>0</v>
      </c>
      <c r="M126" s="58">
        <f>'Luxjacky Assumptions Monthly'!$M$8*'Luxjacky Counterfactual'!H126</f>
        <v>0</v>
      </c>
      <c r="N126" s="58">
        <f>'Luxjacky Assumptions Monthly'!$M$6*'Luxjacky Assumptions Monthly'!$M$8*'Luxjacky Counterfactual'!G126</f>
        <v>860.8755930660318</v>
      </c>
      <c r="O126" s="58">
        <f t="shared" si="19"/>
        <v>860.8755930660318</v>
      </c>
    </row>
    <row r="127" spans="1:15" x14ac:dyDescent="0.3">
      <c r="A127" s="60">
        <v>42495</v>
      </c>
      <c r="B127" s="15">
        <f t="shared" si="10"/>
        <v>2016</v>
      </c>
      <c r="C127" s="15">
        <f t="shared" si="11"/>
        <v>5</v>
      </c>
      <c r="D127" s="15" t="str">
        <f t="shared" si="15"/>
        <v>20165</v>
      </c>
      <c r="E127" s="15">
        <f t="shared" si="12"/>
        <v>5</v>
      </c>
      <c r="F127" s="15">
        <f t="shared" si="13"/>
        <v>0</v>
      </c>
      <c r="G127" s="64">
        <f t="shared" si="18"/>
        <v>1607.7511861320636</v>
      </c>
      <c r="H127" s="15">
        <f>IF(G126&lt;VLOOKUP(D127,'Luxjacky Assumptions Past'!$M$17:$Q$77,5,0),VLOOKUP(D127,'Luxjacky Assumptions Past'!$M$17:$Q$77,4,0),0)</f>
        <v>0</v>
      </c>
      <c r="I127" s="62">
        <f t="shared" si="14"/>
        <v>99.445836243159363</v>
      </c>
      <c r="J127" s="62">
        <v>114</v>
      </c>
      <c r="K127" s="15">
        <f t="shared" si="16"/>
        <v>0</v>
      </c>
      <c r="L127" s="15">
        <f t="shared" si="17"/>
        <v>0</v>
      </c>
      <c r="M127" s="58">
        <f>'Luxjacky Assumptions Monthly'!$M$8*'Luxjacky Counterfactual'!H127</f>
        <v>0</v>
      </c>
      <c r="N127" s="58">
        <f>'Luxjacky Assumptions Monthly'!$M$6*'Luxjacky Assumptions Monthly'!$M$8*'Luxjacky Counterfactual'!G127</f>
        <v>803.8755930660318</v>
      </c>
      <c r="O127" s="58">
        <f t="shared" si="19"/>
        <v>803.8755930660318</v>
      </c>
    </row>
    <row r="128" spans="1:15" x14ac:dyDescent="0.3">
      <c r="A128" s="60">
        <v>42496</v>
      </c>
      <c r="B128" s="15">
        <f t="shared" si="10"/>
        <v>2016</v>
      </c>
      <c r="C128" s="15">
        <f t="shared" si="11"/>
        <v>5</v>
      </c>
      <c r="D128" s="15" t="str">
        <f t="shared" si="15"/>
        <v>20165</v>
      </c>
      <c r="E128" s="15">
        <f t="shared" si="12"/>
        <v>6</v>
      </c>
      <c r="F128" s="15">
        <f t="shared" si="13"/>
        <v>1</v>
      </c>
      <c r="G128" s="64">
        <f t="shared" si="18"/>
        <v>1507.7511861320636</v>
      </c>
      <c r="H128" s="15">
        <f>IF(G127&lt;VLOOKUP(D128,'Luxjacky Assumptions Past'!$M$17:$Q$77,5,0),VLOOKUP(D128,'Luxjacky Assumptions Past'!$M$17:$Q$77,4,0),0)</f>
        <v>0</v>
      </c>
      <c r="I128" s="62">
        <f t="shared" si="14"/>
        <v>81.074100229085374</v>
      </c>
      <c r="J128" s="62">
        <v>100</v>
      </c>
      <c r="K128" s="15">
        <f t="shared" si="16"/>
        <v>0</v>
      </c>
      <c r="L128" s="15">
        <f t="shared" si="17"/>
        <v>0</v>
      </c>
      <c r="M128" s="58">
        <f>'Luxjacky Assumptions Monthly'!$M$8*'Luxjacky Counterfactual'!H128</f>
        <v>0</v>
      </c>
      <c r="N128" s="58">
        <f>'Luxjacky Assumptions Monthly'!$M$6*'Luxjacky Assumptions Monthly'!$M$8*'Luxjacky Counterfactual'!G128</f>
        <v>753.8755930660318</v>
      </c>
      <c r="O128" s="58">
        <f t="shared" si="19"/>
        <v>753.8755930660318</v>
      </c>
    </row>
    <row r="129" spans="1:15" x14ac:dyDescent="0.3">
      <c r="A129" s="60">
        <v>42497</v>
      </c>
      <c r="B129" s="15">
        <f t="shared" si="10"/>
        <v>2016</v>
      </c>
      <c r="C129" s="15">
        <f t="shared" si="11"/>
        <v>5</v>
      </c>
      <c r="D129" s="15" t="str">
        <f t="shared" si="15"/>
        <v>20165</v>
      </c>
      <c r="E129" s="15">
        <f t="shared" si="12"/>
        <v>7</v>
      </c>
      <c r="F129" s="15">
        <f t="shared" si="13"/>
        <v>1</v>
      </c>
      <c r="G129" s="64">
        <f t="shared" si="18"/>
        <v>1424.7511861320636</v>
      </c>
      <c r="H129" s="15">
        <f>IF(G128&lt;VLOOKUP(D129,'Luxjacky Assumptions Past'!$M$17:$Q$77,5,0),VLOOKUP(D129,'Luxjacky Assumptions Past'!$M$17:$Q$77,4,0),0)</f>
        <v>0</v>
      </c>
      <c r="I129" s="62">
        <f t="shared" si="14"/>
        <v>43.154621819085008</v>
      </c>
      <c r="J129" s="62">
        <v>83</v>
      </c>
      <c r="K129" s="15">
        <f t="shared" si="16"/>
        <v>0</v>
      </c>
      <c r="L129" s="15">
        <f t="shared" si="17"/>
        <v>0</v>
      </c>
      <c r="M129" s="58">
        <f>'Luxjacky Assumptions Monthly'!$M$8*'Luxjacky Counterfactual'!H129</f>
        <v>0</v>
      </c>
      <c r="N129" s="58">
        <f>'Luxjacky Assumptions Monthly'!$M$6*'Luxjacky Assumptions Monthly'!$M$8*'Luxjacky Counterfactual'!G129</f>
        <v>712.3755930660318</v>
      </c>
      <c r="O129" s="58">
        <f t="shared" si="19"/>
        <v>712.3755930660318</v>
      </c>
    </row>
    <row r="130" spans="1:15" x14ac:dyDescent="0.3">
      <c r="A130" s="60">
        <v>42498</v>
      </c>
      <c r="B130" s="15">
        <f t="shared" ref="B130:B193" si="20">YEAR(A130)</f>
        <v>2016</v>
      </c>
      <c r="C130" s="15">
        <f t="shared" ref="C130:C193" si="21">MONTH(A130)</f>
        <v>5</v>
      </c>
      <c r="D130" s="15" t="str">
        <f t="shared" si="15"/>
        <v>20165</v>
      </c>
      <c r="E130" s="15">
        <f t="shared" ref="E130:E193" si="22">WEEKDAY(A130)</f>
        <v>1</v>
      </c>
      <c r="F130" s="15">
        <f t="shared" ref="F130:F193" si="23">IF(OR(E130=6,E130=7),1,0)</f>
        <v>0</v>
      </c>
      <c r="G130" s="64">
        <f t="shared" si="18"/>
        <v>1365.7511861320636</v>
      </c>
      <c r="H130" s="15">
        <f>IF(G129&lt;VLOOKUP(D130,'Luxjacky Assumptions Past'!$M$17:$Q$77,5,0),VLOOKUP(D130,'Luxjacky Assumptions Past'!$M$17:$Q$77,4,0),0)</f>
        <v>0</v>
      </c>
      <c r="I130" s="62">
        <f t="shared" ref="I130:I193" si="24">100-2.17*E130^2.25+12.77*E130+EXP(-E130/0.032)+5*C130^0.75+10*F130+20*(B130-2016)</f>
        <v>127.31850762441057</v>
      </c>
      <c r="J130" s="62">
        <v>59</v>
      </c>
      <c r="K130" s="15">
        <f t="shared" si="16"/>
        <v>0</v>
      </c>
      <c r="L130" s="15">
        <f t="shared" si="17"/>
        <v>0</v>
      </c>
      <c r="M130" s="58">
        <f>'Luxjacky Assumptions Monthly'!$M$8*'Luxjacky Counterfactual'!H130</f>
        <v>0</v>
      </c>
      <c r="N130" s="58">
        <f>'Luxjacky Assumptions Monthly'!$M$6*'Luxjacky Assumptions Monthly'!$M$8*'Luxjacky Counterfactual'!G130</f>
        <v>682.8755930660318</v>
      </c>
      <c r="O130" s="58">
        <f t="shared" si="19"/>
        <v>682.8755930660318</v>
      </c>
    </row>
    <row r="131" spans="1:15" x14ac:dyDescent="0.3">
      <c r="A131" s="60">
        <v>42499</v>
      </c>
      <c r="B131" s="15">
        <f t="shared" si="20"/>
        <v>2016</v>
      </c>
      <c r="C131" s="15">
        <f t="shared" si="21"/>
        <v>5</v>
      </c>
      <c r="D131" s="15" t="str">
        <f t="shared" ref="D131:D194" si="25">CONCATENATE(B131,C131)</f>
        <v>20165</v>
      </c>
      <c r="E131" s="15">
        <f t="shared" si="22"/>
        <v>2</v>
      </c>
      <c r="F131" s="15">
        <f t="shared" si="23"/>
        <v>0</v>
      </c>
      <c r="G131" s="64">
        <f t="shared" si="18"/>
        <v>1238.7511861320636</v>
      </c>
      <c r="H131" s="15">
        <f>IF(G130&lt;VLOOKUP(D131,'Luxjacky Assumptions Past'!$M$17:$Q$77,5,0),VLOOKUP(D131,'Luxjacky Assumptions Past'!$M$17:$Q$77,4,0),0)</f>
        <v>0</v>
      </c>
      <c r="I131" s="62">
        <f t="shared" si="24"/>
        <v>131.93618986618691</v>
      </c>
      <c r="J131" s="62">
        <v>127</v>
      </c>
      <c r="K131" s="15">
        <f t="shared" ref="K131:K194" si="26">IF(H131&gt;0,1,0)</f>
        <v>0</v>
      </c>
      <c r="L131" s="15">
        <f t="shared" ref="L131:L194" si="27">4000*K131</f>
        <v>0</v>
      </c>
      <c r="M131" s="58">
        <f>'Luxjacky Assumptions Monthly'!$M$8*'Luxjacky Counterfactual'!H131</f>
        <v>0</v>
      </c>
      <c r="N131" s="58">
        <f>'Luxjacky Assumptions Monthly'!$M$6*'Luxjacky Assumptions Monthly'!$M$8*'Luxjacky Counterfactual'!G131</f>
        <v>619.3755930660318</v>
      </c>
      <c r="O131" s="58">
        <f t="shared" si="19"/>
        <v>619.3755930660318</v>
      </c>
    </row>
    <row r="132" spans="1:15" x14ac:dyDescent="0.3">
      <c r="A132" s="60">
        <v>42500</v>
      </c>
      <c r="B132" s="15">
        <f t="shared" si="20"/>
        <v>2016</v>
      </c>
      <c r="C132" s="15">
        <f t="shared" si="21"/>
        <v>5</v>
      </c>
      <c r="D132" s="15" t="str">
        <f t="shared" si="25"/>
        <v>20165</v>
      </c>
      <c r="E132" s="15">
        <f t="shared" si="22"/>
        <v>3</v>
      </c>
      <c r="F132" s="15">
        <f t="shared" si="23"/>
        <v>0</v>
      </c>
      <c r="G132" s="64">
        <f t="shared" ref="G132:G195" si="28">G131+H132-J132</f>
        <v>1106.7511861320636</v>
      </c>
      <c r="H132" s="15">
        <f>IF(G131&lt;VLOOKUP(D132,'Luxjacky Assumptions Past'!$M$17:$Q$77,5,0),VLOOKUP(D132,'Luxjacky Assumptions Past'!$M$17:$Q$77,4,0),0)</f>
        <v>0</v>
      </c>
      <c r="I132" s="62">
        <f t="shared" si="24"/>
        <v>129.32558215144837</v>
      </c>
      <c r="J132" s="62">
        <v>132</v>
      </c>
      <c r="K132" s="15">
        <f t="shared" si="26"/>
        <v>0</v>
      </c>
      <c r="L132" s="15">
        <f t="shared" si="27"/>
        <v>0</v>
      </c>
      <c r="M132" s="58">
        <f>'Luxjacky Assumptions Monthly'!$M$8*'Luxjacky Counterfactual'!H132</f>
        <v>0</v>
      </c>
      <c r="N132" s="58">
        <f>'Luxjacky Assumptions Monthly'!$M$6*'Luxjacky Assumptions Monthly'!$M$8*'Luxjacky Counterfactual'!G132</f>
        <v>553.3755930660318</v>
      </c>
      <c r="O132" s="58">
        <f t="shared" ref="O132:O195" si="29">SUM(L132:N132)</f>
        <v>553.3755930660318</v>
      </c>
    </row>
    <row r="133" spans="1:15" x14ac:dyDescent="0.3">
      <c r="A133" s="60">
        <v>42501</v>
      </c>
      <c r="B133" s="15">
        <f t="shared" si="20"/>
        <v>2016</v>
      </c>
      <c r="C133" s="15">
        <f t="shared" si="21"/>
        <v>5</v>
      </c>
      <c r="D133" s="15" t="str">
        <f t="shared" si="25"/>
        <v>20165</v>
      </c>
      <c r="E133" s="15">
        <f t="shared" si="22"/>
        <v>4</v>
      </c>
      <c r="F133" s="15">
        <f t="shared" si="23"/>
        <v>0</v>
      </c>
      <c r="G133" s="64">
        <f t="shared" si="28"/>
        <v>995.75118613206359</v>
      </c>
      <c r="H133" s="15">
        <f>IF(G132&lt;VLOOKUP(D133,'Luxjacky Assumptions Past'!$M$17:$Q$77,5,0),VLOOKUP(D133,'Luxjacky Assumptions Past'!$M$17:$Q$77,4,0),0)</f>
        <v>0</v>
      </c>
      <c r="I133" s="62">
        <f t="shared" si="24"/>
        <v>118.6970127388167</v>
      </c>
      <c r="J133" s="62">
        <v>111</v>
      </c>
      <c r="K133" s="15">
        <f t="shared" si="26"/>
        <v>0</v>
      </c>
      <c r="L133" s="15">
        <f t="shared" si="27"/>
        <v>0</v>
      </c>
      <c r="M133" s="58">
        <f>'Luxjacky Assumptions Monthly'!$M$8*'Luxjacky Counterfactual'!H133</f>
        <v>0</v>
      </c>
      <c r="N133" s="58">
        <f>'Luxjacky Assumptions Monthly'!$M$6*'Luxjacky Assumptions Monthly'!$M$8*'Luxjacky Counterfactual'!G133</f>
        <v>497.8755930660318</v>
      </c>
      <c r="O133" s="58">
        <f t="shared" si="29"/>
        <v>497.8755930660318</v>
      </c>
    </row>
    <row r="134" spans="1:15" x14ac:dyDescent="0.3">
      <c r="A134" s="60">
        <v>42502</v>
      </c>
      <c r="B134" s="15">
        <f t="shared" si="20"/>
        <v>2016</v>
      </c>
      <c r="C134" s="15">
        <f t="shared" si="21"/>
        <v>5</v>
      </c>
      <c r="D134" s="15" t="str">
        <f t="shared" si="25"/>
        <v>20165</v>
      </c>
      <c r="E134" s="15">
        <f t="shared" si="22"/>
        <v>5</v>
      </c>
      <c r="F134" s="15">
        <f t="shared" si="23"/>
        <v>0</v>
      </c>
      <c r="G134" s="64">
        <f t="shared" si="28"/>
        <v>879.75118613206359</v>
      </c>
      <c r="H134" s="15">
        <f>IF(G133&lt;VLOOKUP(D134,'Luxjacky Assumptions Past'!$M$17:$Q$77,5,0),VLOOKUP(D134,'Luxjacky Assumptions Past'!$M$17:$Q$77,4,0),0)</f>
        <v>0</v>
      </c>
      <c r="I134" s="62">
        <f t="shared" si="24"/>
        <v>99.445836243159363</v>
      </c>
      <c r="J134" s="62">
        <v>116</v>
      </c>
      <c r="K134" s="15">
        <f t="shared" si="26"/>
        <v>0</v>
      </c>
      <c r="L134" s="15">
        <f t="shared" si="27"/>
        <v>0</v>
      </c>
      <c r="M134" s="58">
        <f>'Luxjacky Assumptions Monthly'!$M$8*'Luxjacky Counterfactual'!H134</f>
        <v>0</v>
      </c>
      <c r="N134" s="58">
        <f>'Luxjacky Assumptions Monthly'!$M$6*'Luxjacky Assumptions Monthly'!$M$8*'Luxjacky Counterfactual'!G134</f>
        <v>439.8755930660318</v>
      </c>
      <c r="O134" s="58">
        <f t="shared" si="29"/>
        <v>439.8755930660318</v>
      </c>
    </row>
    <row r="135" spans="1:15" x14ac:dyDescent="0.3">
      <c r="A135" s="60">
        <v>42503</v>
      </c>
      <c r="B135" s="15">
        <f t="shared" si="20"/>
        <v>2016</v>
      </c>
      <c r="C135" s="15">
        <f t="shared" si="21"/>
        <v>5</v>
      </c>
      <c r="D135" s="15" t="str">
        <f t="shared" si="25"/>
        <v>20165</v>
      </c>
      <c r="E135" s="15">
        <f t="shared" si="22"/>
        <v>6</v>
      </c>
      <c r="F135" s="15">
        <f t="shared" si="23"/>
        <v>1</v>
      </c>
      <c r="G135" s="64">
        <f t="shared" si="28"/>
        <v>2090.2753537652807</v>
      </c>
      <c r="H135" s="15">
        <f>IF(G134&lt;VLOOKUP(D135,'Luxjacky Assumptions Past'!$M$17:$Q$77,5,0),VLOOKUP(D135,'Luxjacky Assumptions Past'!$M$17:$Q$77,4,0),0)</f>
        <v>1307.5241676332168</v>
      </c>
      <c r="I135" s="62">
        <f t="shared" si="24"/>
        <v>81.074100229085374</v>
      </c>
      <c r="J135" s="62">
        <v>97</v>
      </c>
      <c r="K135" s="15">
        <f t="shared" si="26"/>
        <v>1</v>
      </c>
      <c r="L135" s="15">
        <f t="shared" si="27"/>
        <v>4000</v>
      </c>
      <c r="M135" s="58">
        <f>'Luxjacky Assumptions Monthly'!$M$8*'Luxjacky Counterfactual'!H135</f>
        <v>13075.241676332169</v>
      </c>
      <c r="N135" s="58">
        <f>'Luxjacky Assumptions Monthly'!$M$6*'Luxjacky Assumptions Monthly'!$M$8*'Luxjacky Counterfactual'!G135</f>
        <v>1045.1376768826403</v>
      </c>
      <c r="O135" s="58">
        <f t="shared" si="29"/>
        <v>18120.379353214808</v>
      </c>
    </row>
    <row r="136" spans="1:15" x14ac:dyDescent="0.3">
      <c r="A136" s="60">
        <v>42504</v>
      </c>
      <c r="B136" s="15">
        <f t="shared" si="20"/>
        <v>2016</v>
      </c>
      <c r="C136" s="15">
        <f t="shared" si="21"/>
        <v>5</v>
      </c>
      <c r="D136" s="15" t="str">
        <f t="shared" si="25"/>
        <v>20165</v>
      </c>
      <c r="E136" s="15">
        <f t="shared" si="22"/>
        <v>7</v>
      </c>
      <c r="F136" s="15">
        <f t="shared" si="23"/>
        <v>1</v>
      </c>
      <c r="G136" s="64">
        <f t="shared" si="28"/>
        <v>2006.2753537652807</v>
      </c>
      <c r="H136" s="15">
        <f>IF(G135&lt;VLOOKUP(D136,'Luxjacky Assumptions Past'!$M$17:$Q$77,5,0),VLOOKUP(D136,'Luxjacky Assumptions Past'!$M$17:$Q$77,4,0),0)</f>
        <v>0</v>
      </c>
      <c r="I136" s="62">
        <f t="shared" si="24"/>
        <v>43.154621819085008</v>
      </c>
      <c r="J136" s="62">
        <v>84</v>
      </c>
      <c r="K136" s="15">
        <f t="shared" si="26"/>
        <v>0</v>
      </c>
      <c r="L136" s="15">
        <f t="shared" si="27"/>
        <v>0</v>
      </c>
      <c r="M136" s="58">
        <f>'Luxjacky Assumptions Monthly'!$M$8*'Luxjacky Counterfactual'!H136</f>
        <v>0</v>
      </c>
      <c r="N136" s="58">
        <f>'Luxjacky Assumptions Monthly'!$M$6*'Luxjacky Assumptions Monthly'!$M$8*'Luxjacky Counterfactual'!G136</f>
        <v>1003.1376768826403</v>
      </c>
      <c r="O136" s="58">
        <f t="shared" si="29"/>
        <v>1003.1376768826403</v>
      </c>
    </row>
    <row r="137" spans="1:15" x14ac:dyDescent="0.3">
      <c r="A137" s="60">
        <v>42505</v>
      </c>
      <c r="B137" s="15">
        <f t="shared" si="20"/>
        <v>2016</v>
      </c>
      <c r="C137" s="15">
        <f t="shared" si="21"/>
        <v>5</v>
      </c>
      <c r="D137" s="15" t="str">
        <f t="shared" si="25"/>
        <v>20165</v>
      </c>
      <c r="E137" s="15">
        <f t="shared" si="22"/>
        <v>1</v>
      </c>
      <c r="F137" s="15">
        <f t="shared" si="23"/>
        <v>0</v>
      </c>
      <c r="G137" s="64">
        <f t="shared" si="28"/>
        <v>1975.2753537652807</v>
      </c>
      <c r="H137" s="15">
        <f>IF(G136&lt;VLOOKUP(D137,'Luxjacky Assumptions Past'!$M$17:$Q$77,5,0),VLOOKUP(D137,'Luxjacky Assumptions Past'!$M$17:$Q$77,4,0),0)</f>
        <v>0</v>
      </c>
      <c r="I137" s="62">
        <f t="shared" si="24"/>
        <v>127.31850762441057</v>
      </c>
      <c r="J137" s="62">
        <v>31</v>
      </c>
      <c r="K137" s="15">
        <f t="shared" si="26"/>
        <v>0</v>
      </c>
      <c r="L137" s="15">
        <f t="shared" si="27"/>
        <v>0</v>
      </c>
      <c r="M137" s="58">
        <f>'Luxjacky Assumptions Monthly'!$M$8*'Luxjacky Counterfactual'!H137</f>
        <v>0</v>
      </c>
      <c r="N137" s="58">
        <f>'Luxjacky Assumptions Monthly'!$M$6*'Luxjacky Assumptions Monthly'!$M$8*'Luxjacky Counterfactual'!G137</f>
        <v>987.63767688264033</v>
      </c>
      <c r="O137" s="58">
        <f t="shared" si="29"/>
        <v>987.63767688264033</v>
      </c>
    </row>
    <row r="138" spans="1:15" x14ac:dyDescent="0.3">
      <c r="A138" s="60">
        <v>42506</v>
      </c>
      <c r="B138" s="15">
        <f t="shared" si="20"/>
        <v>2016</v>
      </c>
      <c r="C138" s="15">
        <f t="shared" si="21"/>
        <v>5</v>
      </c>
      <c r="D138" s="15" t="str">
        <f t="shared" si="25"/>
        <v>20165</v>
      </c>
      <c r="E138" s="15">
        <f t="shared" si="22"/>
        <v>2</v>
      </c>
      <c r="F138" s="15">
        <f t="shared" si="23"/>
        <v>0</v>
      </c>
      <c r="G138" s="64">
        <f t="shared" si="28"/>
        <v>1856.2753537652807</v>
      </c>
      <c r="H138" s="15">
        <f>IF(G137&lt;VLOOKUP(D138,'Luxjacky Assumptions Past'!$M$17:$Q$77,5,0),VLOOKUP(D138,'Luxjacky Assumptions Past'!$M$17:$Q$77,4,0),0)</f>
        <v>0</v>
      </c>
      <c r="I138" s="62">
        <f t="shared" si="24"/>
        <v>131.93618986618691</v>
      </c>
      <c r="J138" s="62">
        <v>119</v>
      </c>
      <c r="K138" s="15">
        <f t="shared" si="26"/>
        <v>0</v>
      </c>
      <c r="L138" s="15">
        <f t="shared" si="27"/>
        <v>0</v>
      </c>
      <c r="M138" s="58">
        <f>'Luxjacky Assumptions Monthly'!$M$8*'Luxjacky Counterfactual'!H138</f>
        <v>0</v>
      </c>
      <c r="N138" s="58">
        <f>'Luxjacky Assumptions Monthly'!$M$6*'Luxjacky Assumptions Monthly'!$M$8*'Luxjacky Counterfactual'!G138</f>
        <v>928.13767688264033</v>
      </c>
      <c r="O138" s="58">
        <f t="shared" si="29"/>
        <v>928.13767688264033</v>
      </c>
    </row>
    <row r="139" spans="1:15" x14ac:dyDescent="0.3">
      <c r="A139" s="60">
        <v>42507</v>
      </c>
      <c r="B139" s="15">
        <f t="shared" si="20"/>
        <v>2016</v>
      </c>
      <c r="C139" s="15">
        <f t="shared" si="21"/>
        <v>5</v>
      </c>
      <c r="D139" s="15" t="str">
        <f t="shared" si="25"/>
        <v>20165</v>
      </c>
      <c r="E139" s="15">
        <f t="shared" si="22"/>
        <v>3</v>
      </c>
      <c r="F139" s="15">
        <f t="shared" si="23"/>
        <v>0</v>
      </c>
      <c r="G139" s="64">
        <f t="shared" si="28"/>
        <v>1734.2753537652807</v>
      </c>
      <c r="H139" s="15">
        <f>IF(G138&lt;VLOOKUP(D139,'Luxjacky Assumptions Past'!$M$17:$Q$77,5,0),VLOOKUP(D139,'Luxjacky Assumptions Past'!$M$17:$Q$77,4,0),0)</f>
        <v>0</v>
      </c>
      <c r="I139" s="62">
        <f t="shared" si="24"/>
        <v>129.32558215144837</v>
      </c>
      <c r="J139" s="62">
        <v>122</v>
      </c>
      <c r="K139" s="15">
        <f t="shared" si="26"/>
        <v>0</v>
      </c>
      <c r="L139" s="15">
        <f t="shared" si="27"/>
        <v>0</v>
      </c>
      <c r="M139" s="58">
        <f>'Luxjacky Assumptions Monthly'!$M$8*'Luxjacky Counterfactual'!H139</f>
        <v>0</v>
      </c>
      <c r="N139" s="58">
        <f>'Luxjacky Assumptions Monthly'!$M$6*'Luxjacky Assumptions Monthly'!$M$8*'Luxjacky Counterfactual'!G139</f>
        <v>867.13767688264033</v>
      </c>
      <c r="O139" s="58">
        <f t="shared" si="29"/>
        <v>867.13767688264033</v>
      </c>
    </row>
    <row r="140" spans="1:15" x14ac:dyDescent="0.3">
      <c r="A140" s="60">
        <v>42508</v>
      </c>
      <c r="B140" s="15">
        <f t="shared" si="20"/>
        <v>2016</v>
      </c>
      <c r="C140" s="15">
        <f t="shared" si="21"/>
        <v>5</v>
      </c>
      <c r="D140" s="15" t="str">
        <f t="shared" si="25"/>
        <v>20165</v>
      </c>
      <c r="E140" s="15">
        <f t="shared" si="22"/>
        <v>4</v>
      </c>
      <c r="F140" s="15">
        <f t="shared" si="23"/>
        <v>0</v>
      </c>
      <c r="G140" s="64">
        <f t="shared" si="28"/>
        <v>1602.2753537652807</v>
      </c>
      <c r="H140" s="15">
        <f>IF(G139&lt;VLOOKUP(D140,'Luxjacky Assumptions Past'!$M$17:$Q$77,5,0),VLOOKUP(D140,'Luxjacky Assumptions Past'!$M$17:$Q$77,4,0),0)</f>
        <v>0</v>
      </c>
      <c r="I140" s="62">
        <f t="shared" si="24"/>
        <v>118.6970127388167</v>
      </c>
      <c r="J140" s="62">
        <v>132</v>
      </c>
      <c r="K140" s="15">
        <f t="shared" si="26"/>
        <v>0</v>
      </c>
      <c r="L140" s="15">
        <f t="shared" si="27"/>
        <v>0</v>
      </c>
      <c r="M140" s="58">
        <f>'Luxjacky Assumptions Monthly'!$M$8*'Luxjacky Counterfactual'!H140</f>
        <v>0</v>
      </c>
      <c r="N140" s="58">
        <f>'Luxjacky Assumptions Monthly'!$M$6*'Luxjacky Assumptions Monthly'!$M$8*'Luxjacky Counterfactual'!G140</f>
        <v>801.13767688264033</v>
      </c>
      <c r="O140" s="58">
        <f t="shared" si="29"/>
        <v>801.13767688264033</v>
      </c>
    </row>
    <row r="141" spans="1:15" x14ac:dyDescent="0.3">
      <c r="A141" s="60">
        <v>42509</v>
      </c>
      <c r="B141" s="15">
        <f t="shared" si="20"/>
        <v>2016</v>
      </c>
      <c r="C141" s="15">
        <f t="shared" si="21"/>
        <v>5</v>
      </c>
      <c r="D141" s="15" t="str">
        <f t="shared" si="25"/>
        <v>20165</v>
      </c>
      <c r="E141" s="15">
        <f t="shared" si="22"/>
        <v>5</v>
      </c>
      <c r="F141" s="15">
        <f t="shared" si="23"/>
        <v>0</v>
      </c>
      <c r="G141" s="64">
        <f t="shared" si="28"/>
        <v>1477.2753537652807</v>
      </c>
      <c r="H141" s="15">
        <f>IF(G140&lt;VLOOKUP(D141,'Luxjacky Assumptions Past'!$M$17:$Q$77,5,0),VLOOKUP(D141,'Luxjacky Assumptions Past'!$M$17:$Q$77,4,0),0)</f>
        <v>0</v>
      </c>
      <c r="I141" s="62">
        <f t="shared" si="24"/>
        <v>99.445836243159363</v>
      </c>
      <c r="J141" s="62">
        <v>125</v>
      </c>
      <c r="K141" s="15">
        <f t="shared" si="26"/>
        <v>0</v>
      </c>
      <c r="L141" s="15">
        <f t="shared" si="27"/>
        <v>0</v>
      </c>
      <c r="M141" s="58">
        <f>'Luxjacky Assumptions Monthly'!$M$8*'Luxjacky Counterfactual'!H141</f>
        <v>0</v>
      </c>
      <c r="N141" s="58">
        <f>'Luxjacky Assumptions Monthly'!$M$6*'Luxjacky Assumptions Monthly'!$M$8*'Luxjacky Counterfactual'!G141</f>
        <v>738.63767688264033</v>
      </c>
      <c r="O141" s="58">
        <f t="shared" si="29"/>
        <v>738.63767688264033</v>
      </c>
    </row>
    <row r="142" spans="1:15" x14ac:dyDescent="0.3">
      <c r="A142" s="60">
        <v>42510</v>
      </c>
      <c r="B142" s="15">
        <f t="shared" si="20"/>
        <v>2016</v>
      </c>
      <c r="C142" s="15">
        <f t="shared" si="21"/>
        <v>5</v>
      </c>
      <c r="D142" s="15" t="str">
        <f t="shared" si="25"/>
        <v>20165</v>
      </c>
      <c r="E142" s="15">
        <f t="shared" si="22"/>
        <v>6</v>
      </c>
      <c r="F142" s="15">
        <f t="shared" si="23"/>
        <v>1</v>
      </c>
      <c r="G142" s="64">
        <f t="shared" si="28"/>
        <v>1384.2753537652807</v>
      </c>
      <c r="H142" s="15">
        <f>IF(G141&lt;VLOOKUP(D142,'Luxjacky Assumptions Past'!$M$17:$Q$77,5,0),VLOOKUP(D142,'Luxjacky Assumptions Past'!$M$17:$Q$77,4,0),0)</f>
        <v>0</v>
      </c>
      <c r="I142" s="62">
        <f t="shared" si="24"/>
        <v>81.074100229085374</v>
      </c>
      <c r="J142" s="62">
        <v>93</v>
      </c>
      <c r="K142" s="15">
        <f t="shared" si="26"/>
        <v>0</v>
      </c>
      <c r="L142" s="15">
        <f t="shared" si="27"/>
        <v>0</v>
      </c>
      <c r="M142" s="58">
        <f>'Luxjacky Assumptions Monthly'!$M$8*'Luxjacky Counterfactual'!H142</f>
        <v>0</v>
      </c>
      <c r="N142" s="58">
        <f>'Luxjacky Assumptions Monthly'!$M$6*'Luxjacky Assumptions Monthly'!$M$8*'Luxjacky Counterfactual'!G142</f>
        <v>692.13767688264033</v>
      </c>
      <c r="O142" s="58">
        <f t="shared" si="29"/>
        <v>692.13767688264033</v>
      </c>
    </row>
    <row r="143" spans="1:15" x14ac:dyDescent="0.3">
      <c r="A143" s="60">
        <v>42511</v>
      </c>
      <c r="B143" s="15">
        <f t="shared" si="20"/>
        <v>2016</v>
      </c>
      <c r="C143" s="15">
        <f t="shared" si="21"/>
        <v>5</v>
      </c>
      <c r="D143" s="15" t="str">
        <f t="shared" si="25"/>
        <v>20165</v>
      </c>
      <c r="E143" s="15">
        <f t="shared" si="22"/>
        <v>7</v>
      </c>
      <c r="F143" s="15">
        <f t="shared" si="23"/>
        <v>1</v>
      </c>
      <c r="G143" s="64">
        <f t="shared" si="28"/>
        <v>1309.2753537652807</v>
      </c>
      <c r="H143" s="15">
        <f>IF(G142&lt;VLOOKUP(D143,'Luxjacky Assumptions Past'!$M$17:$Q$77,5,0),VLOOKUP(D143,'Luxjacky Assumptions Past'!$M$17:$Q$77,4,0),0)</f>
        <v>0</v>
      </c>
      <c r="I143" s="62">
        <f t="shared" si="24"/>
        <v>43.154621819085008</v>
      </c>
      <c r="J143" s="62">
        <v>75</v>
      </c>
      <c r="K143" s="15">
        <f t="shared" si="26"/>
        <v>0</v>
      </c>
      <c r="L143" s="15">
        <f t="shared" si="27"/>
        <v>0</v>
      </c>
      <c r="M143" s="58">
        <f>'Luxjacky Assumptions Monthly'!$M$8*'Luxjacky Counterfactual'!H143</f>
        <v>0</v>
      </c>
      <c r="N143" s="58">
        <f>'Luxjacky Assumptions Monthly'!$M$6*'Luxjacky Assumptions Monthly'!$M$8*'Luxjacky Counterfactual'!G143</f>
        <v>654.63767688264033</v>
      </c>
      <c r="O143" s="58">
        <f t="shared" si="29"/>
        <v>654.63767688264033</v>
      </c>
    </row>
    <row r="144" spans="1:15" x14ac:dyDescent="0.3">
      <c r="A144" s="60">
        <v>42512</v>
      </c>
      <c r="B144" s="15">
        <f t="shared" si="20"/>
        <v>2016</v>
      </c>
      <c r="C144" s="15">
        <f t="shared" si="21"/>
        <v>5</v>
      </c>
      <c r="D144" s="15" t="str">
        <f t="shared" si="25"/>
        <v>20165</v>
      </c>
      <c r="E144" s="15">
        <f t="shared" si="22"/>
        <v>1</v>
      </c>
      <c r="F144" s="15">
        <f t="shared" si="23"/>
        <v>0</v>
      </c>
      <c r="G144" s="64">
        <f t="shared" si="28"/>
        <v>1285.2753537652807</v>
      </c>
      <c r="H144" s="15">
        <f>IF(G143&lt;VLOOKUP(D144,'Luxjacky Assumptions Past'!$M$17:$Q$77,5,0),VLOOKUP(D144,'Luxjacky Assumptions Past'!$M$17:$Q$77,4,0),0)</f>
        <v>0</v>
      </c>
      <c r="I144" s="62">
        <f t="shared" si="24"/>
        <v>127.31850762441057</v>
      </c>
      <c r="J144" s="62">
        <v>24</v>
      </c>
      <c r="K144" s="15">
        <f t="shared" si="26"/>
        <v>0</v>
      </c>
      <c r="L144" s="15">
        <f t="shared" si="27"/>
        <v>0</v>
      </c>
      <c r="M144" s="58">
        <f>'Luxjacky Assumptions Monthly'!$M$8*'Luxjacky Counterfactual'!H144</f>
        <v>0</v>
      </c>
      <c r="N144" s="58">
        <f>'Luxjacky Assumptions Monthly'!$M$6*'Luxjacky Assumptions Monthly'!$M$8*'Luxjacky Counterfactual'!G144</f>
        <v>642.63767688264033</v>
      </c>
      <c r="O144" s="58">
        <f t="shared" si="29"/>
        <v>642.63767688264033</v>
      </c>
    </row>
    <row r="145" spans="1:15" x14ac:dyDescent="0.3">
      <c r="A145" s="60">
        <v>42513</v>
      </c>
      <c r="B145" s="15">
        <f t="shared" si="20"/>
        <v>2016</v>
      </c>
      <c r="C145" s="15">
        <f t="shared" si="21"/>
        <v>5</v>
      </c>
      <c r="D145" s="15" t="str">
        <f t="shared" si="25"/>
        <v>20165</v>
      </c>
      <c r="E145" s="15">
        <f t="shared" si="22"/>
        <v>2</v>
      </c>
      <c r="F145" s="15">
        <f t="shared" si="23"/>
        <v>0</v>
      </c>
      <c r="G145" s="64">
        <f t="shared" si="28"/>
        <v>1156.2753537652807</v>
      </c>
      <c r="H145" s="15">
        <f>IF(G144&lt;VLOOKUP(D145,'Luxjacky Assumptions Past'!$M$17:$Q$77,5,0),VLOOKUP(D145,'Luxjacky Assumptions Past'!$M$17:$Q$77,4,0),0)</f>
        <v>0</v>
      </c>
      <c r="I145" s="62">
        <f t="shared" si="24"/>
        <v>131.93618986618691</v>
      </c>
      <c r="J145" s="62">
        <v>129</v>
      </c>
      <c r="K145" s="15">
        <f t="shared" si="26"/>
        <v>0</v>
      </c>
      <c r="L145" s="15">
        <f t="shared" si="27"/>
        <v>0</v>
      </c>
      <c r="M145" s="58">
        <f>'Luxjacky Assumptions Monthly'!$M$8*'Luxjacky Counterfactual'!H145</f>
        <v>0</v>
      </c>
      <c r="N145" s="58">
        <f>'Luxjacky Assumptions Monthly'!$M$6*'Luxjacky Assumptions Monthly'!$M$8*'Luxjacky Counterfactual'!G145</f>
        <v>578.13767688264033</v>
      </c>
      <c r="O145" s="58">
        <f t="shared" si="29"/>
        <v>578.13767688264033</v>
      </c>
    </row>
    <row r="146" spans="1:15" x14ac:dyDescent="0.3">
      <c r="A146" s="60">
        <v>42514</v>
      </c>
      <c r="B146" s="15">
        <f t="shared" si="20"/>
        <v>2016</v>
      </c>
      <c r="C146" s="15">
        <f t="shared" si="21"/>
        <v>5</v>
      </c>
      <c r="D146" s="15" t="str">
        <f t="shared" si="25"/>
        <v>20165</v>
      </c>
      <c r="E146" s="15">
        <f t="shared" si="22"/>
        <v>3</v>
      </c>
      <c r="F146" s="15">
        <f t="shared" si="23"/>
        <v>0</v>
      </c>
      <c r="G146" s="64">
        <f t="shared" si="28"/>
        <v>1019.2753537652807</v>
      </c>
      <c r="H146" s="15">
        <f>IF(G145&lt;VLOOKUP(D146,'Luxjacky Assumptions Past'!$M$17:$Q$77,5,0),VLOOKUP(D146,'Luxjacky Assumptions Past'!$M$17:$Q$77,4,0),0)</f>
        <v>0</v>
      </c>
      <c r="I146" s="62">
        <f t="shared" si="24"/>
        <v>129.32558215144837</v>
      </c>
      <c r="J146" s="62">
        <v>137</v>
      </c>
      <c r="K146" s="15">
        <f t="shared" si="26"/>
        <v>0</v>
      </c>
      <c r="L146" s="15">
        <f t="shared" si="27"/>
        <v>0</v>
      </c>
      <c r="M146" s="58">
        <f>'Luxjacky Assumptions Monthly'!$M$8*'Luxjacky Counterfactual'!H146</f>
        <v>0</v>
      </c>
      <c r="N146" s="58">
        <f>'Luxjacky Assumptions Monthly'!$M$6*'Luxjacky Assumptions Monthly'!$M$8*'Luxjacky Counterfactual'!G146</f>
        <v>509.63767688264033</v>
      </c>
      <c r="O146" s="58">
        <f t="shared" si="29"/>
        <v>509.63767688264033</v>
      </c>
    </row>
    <row r="147" spans="1:15" x14ac:dyDescent="0.3">
      <c r="A147" s="60">
        <v>42515</v>
      </c>
      <c r="B147" s="15">
        <f t="shared" si="20"/>
        <v>2016</v>
      </c>
      <c r="C147" s="15">
        <f t="shared" si="21"/>
        <v>5</v>
      </c>
      <c r="D147" s="15" t="str">
        <f t="shared" si="25"/>
        <v>20165</v>
      </c>
      <c r="E147" s="15">
        <f t="shared" si="22"/>
        <v>4</v>
      </c>
      <c r="F147" s="15">
        <f t="shared" si="23"/>
        <v>0</v>
      </c>
      <c r="G147" s="64">
        <f t="shared" si="28"/>
        <v>877.27535376528067</v>
      </c>
      <c r="H147" s="15">
        <f>IF(G146&lt;VLOOKUP(D147,'Luxjacky Assumptions Past'!$M$17:$Q$77,5,0),VLOOKUP(D147,'Luxjacky Assumptions Past'!$M$17:$Q$77,4,0),0)</f>
        <v>0</v>
      </c>
      <c r="I147" s="62">
        <f t="shared" si="24"/>
        <v>118.6970127388167</v>
      </c>
      <c r="J147" s="62">
        <v>142</v>
      </c>
      <c r="K147" s="15">
        <f t="shared" si="26"/>
        <v>0</v>
      </c>
      <c r="L147" s="15">
        <f t="shared" si="27"/>
        <v>0</v>
      </c>
      <c r="M147" s="58">
        <f>'Luxjacky Assumptions Monthly'!$M$8*'Luxjacky Counterfactual'!H147</f>
        <v>0</v>
      </c>
      <c r="N147" s="58">
        <f>'Luxjacky Assumptions Monthly'!$M$6*'Luxjacky Assumptions Monthly'!$M$8*'Luxjacky Counterfactual'!G147</f>
        <v>438.63767688264033</v>
      </c>
      <c r="O147" s="58">
        <f t="shared" si="29"/>
        <v>438.63767688264033</v>
      </c>
    </row>
    <row r="148" spans="1:15" x14ac:dyDescent="0.3">
      <c r="A148" s="60">
        <v>42516</v>
      </c>
      <c r="B148" s="15">
        <f t="shared" si="20"/>
        <v>2016</v>
      </c>
      <c r="C148" s="15">
        <f t="shared" si="21"/>
        <v>5</v>
      </c>
      <c r="D148" s="15" t="str">
        <f t="shared" si="25"/>
        <v>20165</v>
      </c>
      <c r="E148" s="15">
        <f t="shared" si="22"/>
        <v>5</v>
      </c>
      <c r="F148" s="15">
        <f t="shared" si="23"/>
        <v>0</v>
      </c>
      <c r="G148" s="64">
        <f t="shared" si="28"/>
        <v>2068.7995213984977</v>
      </c>
      <c r="H148" s="15">
        <f>IF(G147&lt;VLOOKUP(D148,'Luxjacky Assumptions Past'!$M$17:$Q$77,5,0),VLOOKUP(D148,'Luxjacky Assumptions Past'!$M$17:$Q$77,4,0),0)</f>
        <v>1307.5241676332168</v>
      </c>
      <c r="I148" s="62">
        <f t="shared" si="24"/>
        <v>99.445836243159363</v>
      </c>
      <c r="J148" s="62">
        <v>116</v>
      </c>
      <c r="K148" s="15">
        <f t="shared" si="26"/>
        <v>1</v>
      </c>
      <c r="L148" s="15">
        <f t="shared" si="27"/>
        <v>4000</v>
      </c>
      <c r="M148" s="58">
        <f>'Luxjacky Assumptions Monthly'!$M$8*'Luxjacky Counterfactual'!H148</f>
        <v>13075.241676332169</v>
      </c>
      <c r="N148" s="58">
        <f>'Luxjacky Assumptions Monthly'!$M$6*'Luxjacky Assumptions Monthly'!$M$8*'Luxjacky Counterfactual'!G148</f>
        <v>1034.3997606992489</v>
      </c>
      <c r="O148" s="58">
        <f t="shared" si="29"/>
        <v>18109.641437031416</v>
      </c>
    </row>
    <row r="149" spans="1:15" x14ac:dyDescent="0.3">
      <c r="A149" s="60">
        <v>42517</v>
      </c>
      <c r="B149" s="15">
        <f t="shared" si="20"/>
        <v>2016</v>
      </c>
      <c r="C149" s="15">
        <f t="shared" si="21"/>
        <v>5</v>
      </c>
      <c r="D149" s="15" t="str">
        <f t="shared" si="25"/>
        <v>20165</v>
      </c>
      <c r="E149" s="15">
        <f t="shared" si="22"/>
        <v>6</v>
      </c>
      <c r="F149" s="15">
        <f t="shared" si="23"/>
        <v>1</v>
      </c>
      <c r="G149" s="64">
        <f t="shared" si="28"/>
        <v>1966.7995213984977</v>
      </c>
      <c r="H149" s="15">
        <f>IF(G148&lt;VLOOKUP(D149,'Luxjacky Assumptions Past'!$M$17:$Q$77,5,0),VLOOKUP(D149,'Luxjacky Assumptions Past'!$M$17:$Q$77,4,0),0)</f>
        <v>0</v>
      </c>
      <c r="I149" s="62">
        <f t="shared" si="24"/>
        <v>81.074100229085374</v>
      </c>
      <c r="J149" s="62">
        <v>102</v>
      </c>
      <c r="K149" s="15">
        <f t="shared" si="26"/>
        <v>0</v>
      </c>
      <c r="L149" s="15">
        <f t="shared" si="27"/>
        <v>0</v>
      </c>
      <c r="M149" s="58">
        <f>'Luxjacky Assumptions Monthly'!$M$8*'Luxjacky Counterfactual'!H149</f>
        <v>0</v>
      </c>
      <c r="N149" s="58">
        <f>'Luxjacky Assumptions Monthly'!$M$6*'Luxjacky Assumptions Monthly'!$M$8*'Luxjacky Counterfactual'!G149</f>
        <v>983.39976069924887</v>
      </c>
      <c r="O149" s="58">
        <f t="shared" si="29"/>
        <v>983.39976069924887</v>
      </c>
    </row>
    <row r="150" spans="1:15" x14ac:dyDescent="0.3">
      <c r="A150" s="60">
        <v>42518</v>
      </c>
      <c r="B150" s="15">
        <f t="shared" si="20"/>
        <v>2016</v>
      </c>
      <c r="C150" s="15">
        <f t="shared" si="21"/>
        <v>5</v>
      </c>
      <c r="D150" s="15" t="str">
        <f t="shared" si="25"/>
        <v>20165</v>
      </c>
      <c r="E150" s="15">
        <f t="shared" si="22"/>
        <v>7</v>
      </c>
      <c r="F150" s="15">
        <f t="shared" si="23"/>
        <v>1</v>
      </c>
      <c r="G150" s="64">
        <f t="shared" si="28"/>
        <v>1882.7995213984977</v>
      </c>
      <c r="H150" s="15">
        <f>IF(G149&lt;VLOOKUP(D150,'Luxjacky Assumptions Past'!$M$17:$Q$77,5,0),VLOOKUP(D150,'Luxjacky Assumptions Past'!$M$17:$Q$77,4,0),0)</f>
        <v>0</v>
      </c>
      <c r="I150" s="62">
        <f t="shared" si="24"/>
        <v>43.154621819085008</v>
      </c>
      <c r="J150" s="62">
        <v>84</v>
      </c>
      <c r="K150" s="15">
        <f t="shared" si="26"/>
        <v>0</v>
      </c>
      <c r="L150" s="15">
        <f t="shared" si="27"/>
        <v>0</v>
      </c>
      <c r="M150" s="58">
        <f>'Luxjacky Assumptions Monthly'!$M$8*'Luxjacky Counterfactual'!H150</f>
        <v>0</v>
      </c>
      <c r="N150" s="58">
        <f>'Luxjacky Assumptions Monthly'!$M$6*'Luxjacky Assumptions Monthly'!$M$8*'Luxjacky Counterfactual'!G150</f>
        <v>941.39976069924887</v>
      </c>
      <c r="O150" s="58">
        <f t="shared" si="29"/>
        <v>941.39976069924887</v>
      </c>
    </row>
    <row r="151" spans="1:15" x14ac:dyDescent="0.3">
      <c r="A151" s="60">
        <v>42519</v>
      </c>
      <c r="B151" s="15">
        <f t="shared" si="20"/>
        <v>2016</v>
      </c>
      <c r="C151" s="15">
        <f t="shared" si="21"/>
        <v>5</v>
      </c>
      <c r="D151" s="15" t="str">
        <f t="shared" si="25"/>
        <v>20165</v>
      </c>
      <c r="E151" s="15">
        <f t="shared" si="22"/>
        <v>1</v>
      </c>
      <c r="F151" s="15">
        <f t="shared" si="23"/>
        <v>0</v>
      </c>
      <c r="G151" s="64">
        <f t="shared" si="28"/>
        <v>1832.7995213984977</v>
      </c>
      <c r="H151" s="15">
        <f>IF(G150&lt;VLOOKUP(D151,'Luxjacky Assumptions Past'!$M$17:$Q$77,5,0),VLOOKUP(D151,'Luxjacky Assumptions Past'!$M$17:$Q$77,4,0),0)</f>
        <v>0</v>
      </c>
      <c r="I151" s="62">
        <f t="shared" si="24"/>
        <v>127.31850762441057</v>
      </c>
      <c r="J151" s="62">
        <v>50</v>
      </c>
      <c r="K151" s="15">
        <f t="shared" si="26"/>
        <v>0</v>
      </c>
      <c r="L151" s="15">
        <f t="shared" si="27"/>
        <v>0</v>
      </c>
      <c r="M151" s="58">
        <f>'Luxjacky Assumptions Monthly'!$M$8*'Luxjacky Counterfactual'!H151</f>
        <v>0</v>
      </c>
      <c r="N151" s="58">
        <f>'Luxjacky Assumptions Monthly'!$M$6*'Luxjacky Assumptions Monthly'!$M$8*'Luxjacky Counterfactual'!G151</f>
        <v>916.39976069924887</v>
      </c>
      <c r="O151" s="58">
        <f t="shared" si="29"/>
        <v>916.39976069924887</v>
      </c>
    </row>
    <row r="152" spans="1:15" x14ac:dyDescent="0.3">
      <c r="A152" s="60">
        <v>42520</v>
      </c>
      <c r="B152" s="15">
        <f t="shared" si="20"/>
        <v>2016</v>
      </c>
      <c r="C152" s="15">
        <f t="shared" si="21"/>
        <v>5</v>
      </c>
      <c r="D152" s="15" t="str">
        <f t="shared" si="25"/>
        <v>20165</v>
      </c>
      <c r="E152" s="15">
        <f t="shared" si="22"/>
        <v>2</v>
      </c>
      <c r="F152" s="15">
        <f t="shared" si="23"/>
        <v>0</v>
      </c>
      <c r="G152" s="64">
        <f t="shared" si="28"/>
        <v>1721.7995213984977</v>
      </c>
      <c r="H152" s="15">
        <f>IF(G151&lt;VLOOKUP(D152,'Luxjacky Assumptions Past'!$M$17:$Q$77,5,0),VLOOKUP(D152,'Luxjacky Assumptions Past'!$M$17:$Q$77,4,0),0)</f>
        <v>0</v>
      </c>
      <c r="I152" s="62">
        <f t="shared" si="24"/>
        <v>131.93618986618691</v>
      </c>
      <c r="J152" s="62">
        <v>111</v>
      </c>
      <c r="K152" s="15">
        <f t="shared" si="26"/>
        <v>0</v>
      </c>
      <c r="L152" s="15">
        <f t="shared" si="27"/>
        <v>0</v>
      </c>
      <c r="M152" s="58">
        <f>'Luxjacky Assumptions Monthly'!$M$8*'Luxjacky Counterfactual'!H152</f>
        <v>0</v>
      </c>
      <c r="N152" s="58">
        <f>'Luxjacky Assumptions Monthly'!$M$6*'Luxjacky Assumptions Monthly'!$M$8*'Luxjacky Counterfactual'!G152</f>
        <v>860.89976069924887</v>
      </c>
      <c r="O152" s="58">
        <f t="shared" si="29"/>
        <v>860.89976069924887</v>
      </c>
    </row>
    <row r="153" spans="1:15" x14ac:dyDescent="0.3">
      <c r="A153" s="60">
        <v>42521</v>
      </c>
      <c r="B153" s="15">
        <f t="shared" si="20"/>
        <v>2016</v>
      </c>
      <c r="C153" s="15">
        <f t="shared" si="21"/>
        <v>5</v>
      </c>
      <c r="D153" s="15" t="str">
        <f t="shared" si="25"/>
        <v>20165</v>
      </c>
      <c r="E153" s="15">
        <f t="shared" si="22"/>
        <v>3</v>
      </c>
      <c r="F153" s="15">
        <f t="shared" si="23"/>
        <v>0</v>
      </c>
      <c r="G153" s="64">
        <f t="shared" si="28"/>
        <v>1590.7995213984977</v>
      </c>
      <c r="H153" s="15">
        <f>IF(G152&lt;VLOOKUP(D153,'Luxjacky Assumptions Past'!$M$17:$Q$77,5,0),VLOOKUP(D153,'Luxjacky Assumptions Past'!$M$17:$Q$77,4,0),0)</f>
        <v>0</v>
      </c>
      <c r="I153" s="62">
        <f t="shared" si="24"/>
        <v>129.32558215144837</v>
      </c>
      <c r="J153" s="62">
        <v>131</v>
      </c>
      <c r="K153" s="15">
        <f t="shared" si="26"/>
        <v>0</v>
      </c>
      <c r="L153" s="15">
        <f t="shared" si="27"/>
        <v>0</v>
      </c>
      <c r="M153" s="58">
        <f>'Luxjacky Assumptions Monthly'!$M$8*'Luxjacky Counterfactual'!H153</f>
        <v>0</v>
      </c>
      <c r="N153" s="58">
        <f>'Luxjacky Assumptions Monthly'!$M$6*'Luxjacky Assumptions Monthly'!$M$8*'Luxjacky Counterfactual'!G153</f>
        <v>795.39976069924887</v>
      </c>
      <c r="O153" s="58">
        <f t="shared" si="29"/>
        <v>795.39976069924887</v>
      </c>
    </row>
    <row r="154" spans="1:15" x14ac:dyDescent="0.3">
      <c r="A154" s="60">
        <v>42522</v>
      </c>
      <c r="B154" s="15">
        <f t="shared" si="20"/>
        <v>2016</v>
      </c>
      <c r="C154" s="15">
        <f t="shared" si="21"/>
        <v>6</v>
      </c>
      <c r="D154" s="15" t="str">
        <f t="shared" si="25"/>
        <v>20166</v>
      </c>
      <c r="E154" s="15">
        <f t="shared" si="22"/>
        <v>4</v>
      </c>
      <c r="F154" s="15">
        <f t="shared" si="23"/>
        <v>0</v>
      </c>
      <c r="G154" s="64">
        <f t="shared" si="28"/>
        <v>1470.7995213984977</v>
      </c>
      <c r="H154" s="15">
        <f>IF(G153&lt;VLOOKUP(D154,'Luxjacky Assumptions Past'!$M$17:$Q$77,5,0),VLOOKUP(D154,'Luxjacky Assumptions Past'!$M$17:$Q$77,4,0),0)</f>
        <v>0</v>
      </c>
      <c r="I154" s="62">
        <f t="shared" si="24"/>
        <v>121.14679824179433</v>
      </c>
      <c r="J154" s="62">
        <v>120</v>
      </c>
      <c r="K154" s="15">
        <f t="shared" si="26"/>
        <v>0</v>
      </c>
      <c r="L154" s="15">
        <f t="shared" si="27"/>
        <v>0</v>
      </c>
      <c r="M154" s="58">
        <f>'Luxjacky Assumptions Monthly'!$M$8*'Luxjacky Counterfactual'!H154</f>
        <v>0</v>
      </c>
      <c r="N154" s="58">
        <f>'Luxjacky Assumptions Monthly'!$M$6*'Luxjacky Assumptions Monthly'!$M$8*'Luxjacky Counterfactual'!G154</f>
        <v>735.39976069924887</v>
      </c>
      <c r="O154" s="58">
        <f t="shared" si="29"/>
        <v>735.39976069924887</v>
      </c>
    </row>
    <row r="155" spans="1:15" x14ac:dyDescent="0.3">
      <c r="A155" s="60">
        <v>42523</v>
      </c>
      <c r="B155" s="15">
        <f t="shared" si="20"/>
        <v>2016</v>
      </c>
      <c r="C155" s="15">
        <f t="shared" si="21"/>
        <v>6</v>
      </c>
      <c r="D155" s="15" t="str">
        <f t="shared" si="25"/>
        <v>20166</v>
      </c>
      <c r="E155" s="15">
        <f t="shared" si="22"/>
        <v>5</v>
      </c>
      <c r="F155" s="15">
        <f t="shared" si="23"/>
        <v>0</v>
      </c>
      <c r="G155" s="64">
        <f t="shared" si="28"/>
        <v>1340.7995213984977</v>
      </c>
      <c r="H155" s="64">
        <f>IF(G154&lt;VLOOKUP(D155,'Luxjacky Assumptions Past'!$M$17:$Q$77,5,0),VLOOKUP(D155,'Luxjacky Assumptions Past'!$M$17:$Q$77,4,0),0)</f>
        <v>0</v>
      </c>
      <c r="I155" s="62">
        <f t="shared" si="24"/>
        <v>101.89562174613698</v>
      </c>
      <c r="J155" s="62">
        <v>130</v>
      </c>
      <c r="K155" s="15">
        <f t="shared" si="26"/>
        <v>0</v>
      </c>
      <c r="L155" s="15">
        <f t="shared" si="27"/>
        <v>0</v>
      </c>
      <c r="M155" s="58">
        <f>'Luxjacky Assumptions Monthly'!$M$8*'Luxjacky Counterfactual'!H155</f>
        <v>0</v>
      </c>
      <c r="N155" s="58">
        <f>'Luxjacky Assumptions Monthly'!$M$6*'Luxjacky Assumptions Monthly'!$M$8*'Luxjacky Counterfactual'!G155</f>
        <v>670.39976069924887</v>
      </c>
      <c r="O155" s="58">
        <f t="shared" si="29"/>
        <v>670.39976069924887</v>
      </c>
    </row>
    <row r="156" spans="1:15" x14ac:dyDescent="0.3">
      <c r="A156" s="60">
        <v>42524</v>
      </c>
      <c r="B156" s="15">
        <f t="shared" si="20"/>
        <v>2016</v>
      </c>
      <c r="C156" s="15">
        <f t="shared" si="21"/>
        <v>6</v>
      </c>
      <c r="D156" s="15" t="str">
        <f t="shared" si="25"/>
        <v>20166</v>
      </c>
      <c r="E156" s="15">
        <f t="shared" si="22"/>
        <v>6</v>
      </c>
      <c r="F156" s="15">
        <f t="shared" si="23"/>
        <v>1</v>
      </c>
      <c r="G156" s="64">
        <f t="shared" si="28"/>
        <v>1239.7995213984977</v>
      </c>
      <c r="H156" s="64">
        <f>IF(G155&lt;VLOOKUP(D156,'Luxjacky Assumptions Past'!$M$17:$Q$77,5,0),VLOOKUP(D156,'Luxjacky Assumptions Past'!$M$17:$Q$77,4,0),0)</f>
        <v>0</v>
      </c>
      <c r="I156" s="62">
        <f t="shared" si="24"/>
        <v>83.523885732063007</v>
      </c>
      <c r="J156" s="62">
        <v>101</v>
      </c>
      <c r="K156" s="15">
        <f t="shared" si="26"/>
        <v>0</v>
      </c>
      <c r="L156" s="15">
        <f t="shared" si="27"/>
        <v>0</v>
      </c>
      <c r="M156" s="58">
        <f>'Luxjacky Assumptions Monthly'!$M$8*'Luxjacky Counterfactual'!H156</f>
        <v>0</v>
      </c>
      <c r="N156" s="58">
        <f>'Luxjacky Assumptions Monthly'!$M$6*'Luxjacky Assumptions Monthly'!$M$8*'Luxjacky Counterfactual'!G156</f>
        <v>619.89976069924887</v>
      </c>
      <c r="O156" s="58">
        <f t="shared" si="29"/>
        <v>619.89976069924887</v>
      </c>
    </row>
    <row r="157" spans="1:15" x14ac:dyDescent="0.3">
      <c r="A157" s="60">
        <v>42525</v>
      </c>
      <c r="B157" s="15">
        <f t="shared" si="20"/>
        <v>2016</v>
      </c>
      <c r="C157" s="15">
        <f t="shared" si="21"/>
        <v>6</v>
      </c>
      <c r="D157" s="15" t="str">
        <f t="shared" si="25"/>
        <v>20166</v>
      </c>
      <c r="E157" s="15">
        <f t="shared" si="22"/>
        <v>7</v>
      </c>
      <c r="F157" s="15">
        <f t="shared" si="23"/>
        <v>1</v>
      </c>
      <c r="G157" s="64">
        <f t="shared" si="28"/>
        <v>1147.7995213984977</v>
      </c>
      <c r="H157" s="64">
        <f>IF(G156&lt;VLOOKUP(D157,'Luxjacky Assumptions Past'!$M$17:$Q$77,5,0),VLOOKUP(D157,'Luxjacky Assumptions Past'!$M$17:$Q$77,4,0),0)</f>
        <v>0</v>
      </c>
      <c r="I157" s="62">
        <f t="shared" si="24"/>
        <v>45.604407322062634</v>
      </c>
      <c r="J157" s="62">
        <v>92</v>
      </c>
      <c r="K157" s="15">
        <f t="shared" si="26"/>
        <v>0</v>
      </c>
      <c r="L157" s="15">
        <f t="shared" si="27"/>
        <v>0</v>
      </c>
      <c r="M157" s="58">
        <f>'Luxjacky Assumptions Monthly'!$M$8*'Luxjacky Counterfactual'!H157</f>
        <v>0</v>
      </c>
      <c r="N157" s="58">
        <f>'Luxjacky Assumptions Monthly'!$M$6*'Luxjacky Assumptions Monthly'!$M$8*'Luxjacky Counterfactual'!G157</f>
        <v>573.89976069924887</v>
      </c>
      <c r="O157" s="58">
        <f t="shared" si="29"/>
        <v>573.89976069924887</v>
      </c>
    </row>
    <row r="158" spans="1:15" x14ac:dyDescent="0.3">
      <c r="A158" s="60">
        <v>42526</v>
      </c>
      <c r="B158" s="15">
        <f t="shared" si="20"/>
        <v>2016</v>
      </c>
      <c r="C158" s="15">
        <f t="shared" si="21"/>
        <v>6</v>
      </c>
      <c r="D158" s="15" t="str">
        <f t="shared" si="25"/>
        <v>20166</v>
      </c>
      <c r="E158" s="15">
        <f t="shared" si="22"/>
        <v>1</v>
      </c>
      <c r="F158" s="15">
        <f t="shared" si="23"/>
        <v>0</v>
      </c>
      <c r="G158" s="64">
        <f t="shared" si="28"/>
        <v>1105.7995213984977</v>
      </c>
      <c r="H158" s="64">
        <f>IF(G157&lt;VLOOKUP(D158,'Luxjacky Assumptions Past'!$M$17:$Q$77,5,0),VLOOKUP(D158,'Luxjacky Assumptions Past'!$M$17:$Q$77,4,0),0)</f>
        <v>0</v>
      </c>
      <c r="I158" s="62">
        <f t="shared" si="24"/>
        <v>129.7682931273882</v>
      </c>
      <c r="J158" s="62">
        <v>42</v>
      </c>
      <c r="K158" s="15">
        <f t="shared" si="26"/>
        <v>0</v>
      </c>
      <c r="L158" s="15">
        <f t="shared" si="27"/>
        <v>0</v>
      </c>
      <c r="M158" s="58">
        <f>'Luxjacky Assumptions Monthly'!$M$8*'Luxjacky Counterfactual'!H158</f>
        <v>0</v>
      </c>
      <c r="N158" s="58">
        <f>'Luxjacky Assumptions Monthly'!$M$6*'Luxjacky Assumptions Monthly'!$M$8*'Luxjacky Counterfactual'!G158</f>
        <v>552.89976069924887</v>
      </c>
      <c r="O158" s="58">
        <f t="shared" si="29"/>
        <v>552.89976069924887</v>
      </c>
    </row>
    <row r="159" spans="1:15" x14ac:dyDescent="0.3">
      <c r="A159" s="60">
        <v>42527</v>
      </c>
      <c r="B159" s="15">
        <f t="shared" si="20"/>
        <v>2016</v>
      </c>
      <c r="C159" s="15">
        <f t="shared" si="21"/>
        <v>6</v>
      </c>
      <c r="D159" s="15" t="str">
        <f t="shared" si="25"/>
        <v>20166</v>
      </c>
      <c r="E159" s="15">
        <f t="shared" si="22"/>
        <v>2</v>
      </c>
      <c r="F159" s="15">
        <f t="shared" si="23"/>
        <v>0</v>
      </c>
      <c r="G159" s="64">
        <f t="shared" si="28"/>
        <v>989.79952139849775</v>
      </c>
      <c r="H159" s="64">
        <f>IF(G158&lt;VLOOKUP(D159,'Luxjacky Assumptions Past'!$M$17:$Q$77,5,0),VLOOKUP(D159,'Luxjacky Assumptions Past'!$M$17:$Q$77,4,0),0)</f>
        <v>0</v>
      </c>
      <c r="I159" s="62">
        <f t="shared" si="24"/>
        <v>134.38597536916456</v>
      </c>
      <c r="J159" s="62">
        <v>116</v>
      </c>
      <c r="K159" s="15">
        <f t="shared" si="26"/>
        <v>0</v>
      </c>
      <c r="L159" s="15">
        <f t="shared" si="27"/>
        <v>0</v>
      </c>
      <c r="M159" s="58">
        <f>'Luxjacky Assumptions Monthly'!$M$8*'Luxjacky Counterfactual'!H159</f>
        <v>0</v>
      </c>
      <c r="N159" s="58">
        <f>'Luxjacky Assumptions Monthly'!$M$6*'Luxjacky Assumptions Monthly'!$M$8*'Luxjacky Counterfactual'!G159</f>
        <v>494.89976069924887</v>
      </c>
      <c r="O159" s="58">
        <f t="shared" si="29"/>
        <v>494.89976069924887</v>
      </c>
    </row>
    <row r="160" spans="1:15" x14ac:dyDescent="0.3">
      <c r="A160" s="60">
        <v>42528</v>
      </c>
      <c r="B160" s="15">
        <f t="shared" si="20"/>
        <v>2016</v>
      </c>
      <c r="C160" s="15">
        <f t="shared" si="21"/>
        <v>6</v>
      </c>
      <c r="D160" s="15" t="str">
        <f t="shared" si="25"/>
        <v>20166</v>
      </c>
      <c r="E160" s="15">
        <f t="shared" si="22"/>
        <v>3</v>
      </c>
      <c r="F160" s="15">
        <f t="shared" si="23"/>
        <v>0</v>
      </c>
      <c r="G160" s="64">
        <f t="shared" si="28"/>
        <v>864.79952139849775</v>
      </c>
      <c r="H160" s="64">
        <f>IF(G159&lt;VLOOKUP(D160,'Luxjacky Assumptions Past'!$M$17:$Q$77,5,0),VLOOKUP(D160,'Luxjacky Assumptions Past'!$M$17:$Q$77,4,0),0)</f>
        <v>0</v>
      </c>
      <c r="I160" s="62">
        <f t="shared" si="24"/>
        <v>131.77536765442599</v>
      </c>
      <c r="J160" s="62">
        <v>125</v>
      </c>
      <c r="K160" s="15">
        <f t="shared" si="26"/>
        <v>0</v>
      </c>
      <c r="L160" s="15">
        <f t="shared" si="27"/>
        <v>0</v>
      </c>
      <c r="M160" s="58">
        <f>'Luxjacky Assumptions Monthly'!$M$8*'Luxjacky Counterfactual'!H160</f>
        <v>0</v>
      </c>
      <c r="N160" s="58">
        <f>'Luxjacky Assumptions Monthly'!$M$6*'Luxjacky Assumptions Monthly'!$M$8*'Luxjacky Counterfactual'!G160</f>
        <v>432.39976069924887</v>
      </c>
      <c r="O160" s="58">
        <f t="shared" si="29"/>
        <v>432.39976069924887</v>
      </c>
    </row>
    <row r="161" spans="1:15" x14ac:dyDescent="0.3">
      <c r="A161" s="60">
        <v>42529</v>
      </c>
      <c r="B161" s="15">
        <f t="shared" si="20"/>
        <v>2016</v>
      </c>
      <c r="C161" s="15">
        <f t="shared" si="21"/>
        <v>6</v>
      </c>
      <c r="D161" s="15" t="str">
        <f t="shared" si="25"/>
        <v>20166</v>
      </c>
      <c r="E161" s="15">
        <f t="shared" si="22"/>
        <v>4</v>
      </c>
      <c r="F161" s="15">
        <f t="shared" si="23"/>
        <v>0</v>
      </c>
      <c r="G161" s="64">
        <f t="shared" si="28"/>
        <v>2045.3427123390284</v>
      </c>
      <c r="H161" s="64">
        <f>IF(G160&lt;VLOOKUP(D161,'Luxjacky Assumptions Past'!$M$17:$Q$77,5,0),VLOOKUP(D161,'Luxjacky Assumptions Past'!$M$17:$Q$77,4,0),0)</f>
        <v>1309.5431909405304</v>
      </c>
      <c r="I161" s="62">
        <f t="shared" si="24"/>
        <v>121.14679824179433</v>
      </c>
      <c r="J161" s="62">
        <v>129</v>
      </c>
      <c r="K161" s="15">
        <f t="shared" si="26"/>
        <v>1</v>
      </c>
      <c r="L161" s="15">
        <f t="shared" si="27"/>
        <v>4000</v>
      </c>
      <c r="M161" s="58">
        <f>'Luxjacky Assumptions Monthly'!$M$8*'Luxjacky Counterfactual'!H161</f>
        <v>13095.431909405304</v>
      </c>
      <c r="N161" s="58">
        <f>'Luxjacky Assumptions Monthly'!$M$6*'Luxjacky Assumptions Monthly'!$M$8*'Luxjacky Counterfactual'!G161</f>
        <v>1022.6713561695142</v>
      </c>
      <c r="O161" s="58">
        <f t="shared" si="29"/>
        <v>18118.10326557482</v>
      </c>
    </row>
    <row r="162" spans="1:15" x14ac:dyDescent="0.3">
      <c r="A162" s="60">
        <v>42530</v>
      </c>
      <c r="B162" s="15">
        <f t="shared" si="20"/>
        <v>2016</v>
      </c>
      <c r="C162" s="15">
        <f t="shared" si="21"/>
        <v>6</v>
      </c>
      <c r="D162" s="15" t="str">
        <f t="shared" si="25"/>
        <v>20166</v>
      </c>
      <c r="E162" s="15">
        <f t="shared" si="22"/>
        <v>5</v>
      </c>
      <c r="F162" s="15">
        <f t="shared" si="23"/>
        <v>0</v>
      </c>
      <c r="G162" s="64">
        <f t="shared" si="28"/>
        <v>1915.3427123390284</v>
      </c>
      <c r="H162" s="64">
        <f>IF(G161&lt;VLOOKUP(D162,'Luxjacky Assumptions Past'!$M$17:$Q$77,5,0),VLOOKUP(D162,'Luxjacky Assumptions Past'!$M$17:$Q$77,4,0),0)</f>
        <v>0</v>
      </c>
      <c r="I162" s="62">
        <f t="shared" si="24"/>
        <v>101.89562174613698</v>
      </c>
      <c r="J162" s="62">
        <v>130</v>
      </c>
      <c r="K162" s="15">
        <f t="shared" si="26"/>
        <v>0</v>
      </c>
      <c r="L162" s="15">
        <f t="shared" si="27"/>
        <v>0</v>
      </c>
      <c r="M162" s="58">
        <f>'Luxjacky Assumptions Monthly'!$M$8*'Luxjacky Counterfactual'!H162</f>
        <v>0</v>
      </c>
      <c r="N162" s="58">
        <f>'Luxjacky Assumptions Monthly'!$M$6*'Luxjacky Assumptions Monthly'!$M$8*'Luxjacky Counterfactual'!G162</f>
        <v>957.67135616951418</v>
      </c>
      <c r="O162" s="58">
        <f t="shared" si="29"/>
        <v>957.67135616951418</v>
      </c>
    </row>
    <row r="163" spans="1:15" x14ac:dyDescent="0.3">
      <c r="A163" s="60">
        <v>42531</v>
      </c>
      <c r="B163" s="15">
        <f t="shared" si="20"/>
        <v>2016</v>
      </c>
      <c r="C163" s="15">
        <f t="shared" si="21"/>
        <v>6</v>
      </c>
      <c r="D163" s="15" t="str">
        <f t="shared" si="25"/>
        <v>20166</v>
      </c>
      <c r="E163" s="15">
        <f t="shared" si="22"/>
        <v>6</v>
      </c>
      <c r="F163" s="15">
        <f t="shared" si="23"/>
        <v>1</v>
      </c>
      <c r="G163" s="64">
        <f t="shared" si="28"/>
        <v>1816.3427123390284</v>
      </c>
      <c r="H163" s="64">
        <f>IF(G162&lt;VLOOKUP(D163,'Luxjacky Assumptions Past'!$M$17:$Q$77,5,0),VLOOKUP(D163,'Luxjacky Assumptions Past'!$M$17:$Q$77,4,0),0)</f>
        <v>0</v>
      </c>
      <c r="I163" s="62">
        <f t="shared" si="24"/>
        <v>83.523885732063007</v>
      </c>
      <c r="J163" s="62">
        <v>99</v>
      </c>
      <c r="K163" s="15">
        <f t="shared" si="26"/>
        <v>0</v>
      </c>
      <c r="L163" s="15">
        <f t="shared" si="27"/>
        <v>0</v>
      </c>
      <c r="M163" s="58">
        <f>'Luxjacky Assumptions Monthly'!$M$8*'Luxjacky Counterfactual'!H163</f>
        <v>0</v>
      </c>
      <c r="N163" s="58">
        <f>'Luxjacky Assumptions Monthly'!$M$6*'Luxjacky Assumptions Monthly'!$M$8*'Luxjacky Counterfactual'!G163</f>
        <v>908.17135616951418</v>
      </c>
      <c r="O163" s="58">
        <f t="shared" si="29"/>
        <v>908.17135616951418</v>
      </c>
    </row>
    <row r="164" spans="1:15" x14ac:dyDescent="0.3">
      <c r="A164" s="60">
        <v>42532</v>
      </c>
      <c r="B164" s="15">
        <f t="shared" si="20"/>
        <v>2016</v>
      </c>
      <c r="C164" s="15">
        <f t="shared" si="21"/>
        <v>6</v>
      </c>
      <c r="D164" s="15" t="str">
        <f t="shared" si="25"/>
        <v>20166</v>
      </c>
      <c r="E164" s="15">
        <f t="shared" si="22"/>
        <v>7</v>
      </c>
      <c r="F164" s="15">
        <f t="shared" si="23"/>
        <v>1</v>
      </c>
      <c r="G164" s="64">
        <f t="shared" si="28"/>
        <v>1729.3427123390284</v>
      </c>
      <c r="H164" s="64">
        <f>IF(G163&lt;VLOOKUP(D164,'Luxjacky Assumptions Past'!$M$17:$Q$77,5,0),VLOOKUP(D164,'Luxjacky Assumptions Past'!$M$17:$Q$77,4,0),0)</f>
        <v>0</v>
      </c>
      <c r="I164" s="62">
        <f t="shared" si="24"/>
        <v>45.604407322062634</v>
      </c>
      <c r="J164" s="62">
        <v>87</v>
      </c>
      <c r="K164" s="15">
        <f t="shared" si="26"/>
        <v>0</v>
      </c>
      <c r="L164" s="15">
        <f t="shared" si="27"/>
        <v>0</v>
      </c>
      <c r="M164" s="58">
        <f>'Luxjacky Assumptions Monthly'!$M$8*'Luxjacky Counterfactual'!H164</f>
        <v>0</v>
      </c>
      <c r="N164" s="58">
        <f>'Luxjacky Assumptions Monthly'!$M$6*'Luxjacky Assumptions Monthly'!$M$8*'Luxjacky Counterfactual'!G164</f>
        <v>864.67135616951418</v>
      </c>
      <c r="O164" s="58">
        <f t="shared" si="29"/>
        <v>864.67135616951418</v>
      </c>
    </row>
    <row r="165" spans="1:15" x14ac:dyDescent="0.3">
      <c r="A165" s="60">
        <v>42533</v>
      </c>
      <c r="B165" s="15">
        <f t="shared" si="20"/>
        <v>2016</v>
      </c>
      <c r="C165" s="15">
        <f t="shared" si="21"/>
        <v>6</v>
      </c>
      <c r="D165" s="15" t="str">
        <f t="shared" si="25"/>
        <v>20166</v>
      </c>
      <c r="E165" s="15">
        <f t="shared" si="22"/>
        <v>1</v>
      </c>
      <c r="F165" s="15">
        <f t="shared" si="23"/>
        <v>0</v>
      </c>
      <c r="G165" s="64">
        <f t="shared" si="28"/>
        <v>1684.3427123390284</v>
      </c>
      <c r="H165" s="64">
        <f>IF(G164&lt;VLOOKUP(D165,'Luxjacky Assumptions Past'!$M$17:$Q$77,5,0),VLOOKUP(D165,'Luxjacky Assumptions Past'!$M$17:$Q$77,4,0),0)</f>
        <v>0</v>
      </c>
      <c r="I165" s="62">
        <f t="shared" si="24"/>
        <v>129.7682931273882</v>
      </c>
      <c r="J165" s="62">
        <v>45</v>
      </c>
      <c r="K165" s="15">
        <f t="shared" si="26"/>
        <v>0</v>
      </c>
      <c r="L165" s="15">
        <f t="shared" si="27"/>
        <v>0</v>
      </c>
      <c r="M165" s="58">
        <f>'Luxjacky Assumptions Monthly'!$M$8*'Luxjacky Counterfactual'!H165</f>
        <v>0</v>
      </c>
      <c r="N165" s="58">
        <f>'Luxjacky Assumptions Monthly'!$M$6*'Luxjacky Assumptions Monthly'!$M$8*'Luxjacky Counterfactual'!G165</f>
        <v>842.17135616951418</v>
      </c>
      <c r="O165" s="58">
        <f t="shared" si="29"/>
        <v>842.17135616951418</v>
      </c>
    </row>
    <row r="166" spans="1:15" x14ac:dyDescent="0.3">
      <c r="A166" s="60">
        <v>42534</v>
      </c>
      <c r="B166" s="15">
        <f t="shared" si="20"/>
        <v>2016</v>
      </c>
      <c r="C166" s="15">
        <f t="shared" si="21"/>
        <v>6</v>
      </c>
      <c r="D166" s="15" t="str">
        <f t="shared" si="25"/>
        <v>20166</v>
      </c>
      <c r="E166" s="15">
        <f t="shared" si="22"/>
        <v>2</v>
      </c>
      <c r="F166" s="15">
        <f t="shared" si="23"/>
        <v>0</v>
      </c>
      <c r="G166" s="64">
        <f t="shared" si="28"/>
        <v>1562.3427123390284</v>
      </c>
      <c r="H166" s="64">
        <f>IF(G165&lt;VLOOKUP(D166,'Luxjacky Assumptions Past'!$M$17:$Q$77,5,0),VLOOKUP(D166,'Luxjacky Assumptions Past'!$M$17:$Q$77,4,0),0)</f>
        <v>0</v>
      </c>
      <c r="I166" s="62">
        <f t="shared" si="24"/>
        <v>134.38597536916456</v>
      </c>
      <c r="J166" s="62">
        <v>122</v>
      </c>
      <c r="K166" s="15">
        <f t="shared" si="26"/>
        <v>0</v>
      </c>
      <c r="L166" s="15">
        <f t="shared" si="27"/>
        <v>0</v>
      </c>
      <c r="M166" s="58">
        <f>'Luxjacky Assumptions Monthly'!$M$8*'Luxjacky Counterfactual'!H166</f>
        <v>0</v>
      </c>
      <c r="N166" s="58">
        <f>'Luxjacky Assumptions Monthly'!$M$6*'Luxjacky Assumptions Monthly'!$M$8*'Luxjacky Counterfactual'!G166</f>
        <v>781.17135616951418</v>
      </c>
      <c r="O166" s="58">
        <f t="shared" si="29"/>
        <v>781.17135616951418</v>
      </c>
    </row>
    <row r="167" spans="1:15" x14ac:dyDescent="0.3">
      <c r="A167" s="60">
        <v>42535</v>
      </c>
      <c r="B167" s="15">
        <f t="shared" si="20"/>
        <v>2016</v>
      </c>
      <c r="C167" s="15">
        <f t="shared" si="21"/>
        <v>6</v>
      </c>
      <c r="D167" s="15" t="str">
        <f t="shared" si="25"/>
        <v>20166</v>
      </c>
      <c r="E167" s="15">
        <f t="shared" si="22"/>
        <v>3</v>
      </c>
      <c r="F167" s="15">
        <f t="shared" si="23"/>
        <v>0</v>
      </c>
      <c r="G167" s="64">
        <f t="shared" si="28"/>
        <v>1415.3427123390284</v>
      </c>
      <c r="H167" s="64">
        <f>IF(G166&lt;VLOOKUP(D167,'Luxjacky Assumptions Past'!$M$17:$Q$77,5,0),VLOOKUP(D167,'Luxjacky Assumptions Past'!$M$17:$Q$77,4,0),0)</f>
        <v>0</v>
      </c>
      <c r="I167" s="62">
        <f t="shared" si="24"/>
        <v>131.77536765442599</v>
      </c>
      <c r="J167" s="62">
        <v>147</v>
      </c>
      <c r="K167" s="15">
        <f t="shared" si="26"/>
        <v>0</v>
      </c>
      <c r="L167" s="15">
        <f t="shared" si="27"/>
        <v>0</v>
      </c>
      <c r="M167" s="58">
        <f>'Luxjacky Assumptions Monthly'!$M$8*'Luxjacky Counterfactual'!H167</f>
        <v>0</v>
      </c>
      <c r="N167" s="58">
        <f>'Luxjacky Assumptions Monthly'!$M$6*'Luxjacky Assumptions Monthly'!$M$8*'Luxjacky Counterfactual'!G167</f>
        <v>707.67135616951418</v>
      </c>
      <c r="O167" s="58">
        <f t="shared" si="29"/>
        <v>707.67135616951418</v>
      </c>
    </row>
    <row r="168" spans="1:15" x14ac:dyDescent="0.3">
      <c r="A168" s="60">
        <v>42536</v>
      </c>
      <c r="B168" s="15">
        <f t="shared" si="20"/>
        <v>2016</v>
      </c>
      <c r="C168" s="15">
        <f t="shared" si="21"/>
        <v>6</v>
      </c>
      <c r="D168" s="15" t="str">
        <f t="shared" si="25"/>
        <v>20166</v>
      </c>
      <c r="E168" s="15">
        <f t="shared" si="22"/>
        <v>4</v>
      </c>
      <c r="F168" s="15">
        <f t="shared" si="23"/>
        <v>0</v>
      </c>
      <c r="G168" s="64">
        <f t="shared" si="28"/>
        <v>1279.3427123390284</v>
      </c>
      <c r="H168" s="64">
        <f>IF(G167&lt;VLOOKUP(D168,'Luxjacky Assumptions Past'!$M$17:$Q$77,5,0),VLOOKUP(D168,'Luxjacky Assumptions Past'!$M$17:$Q$77,4,0),0)</f>
        <v>0</v>
      </c>
      <c r="I168" s="62">
        <f t="shared" si="24"/>
        <v>121.14679824179433</v>
      </c>
      <c r="J168" s="62">
        <v>136</v>
      </c>
      <c r="K168" s="15">
        <f t="shared" si="26"/>
        <v>0</v>
      </c>
      <c r="L168" s="15">
        <f t="shared" si="27"/>
        <v>0</v>
      </c>
      <c r="M168" s="58">
        <f>'Luxjacky Assumptions Monthly'!$M$8*'Luxjacky Counterfactual'!H168</f>
        <v>0</v>
      </c>
      <c r="N168" s="58">
        <f>'Luxjacky Assumptions Monthly'!$M$6*'Luxjacky Assumptions Monthly'!$M$8*'Luxjacky Counterfactual'!G168</f>
        <v>639.67135616951418</v>
      </c>
      <c r="O168" s="58">
        <f t="shared" si="29"/>
        <v>639.67135616951418</v>
      </c>
    </row>
    <row r="169" spans="1:15" x14ac:dyDescent="0.3">
      <c r="A169" s="60">
        <v>42537</v>
      </c>
      <c r="B169" s="15">
        <f t="shared" si="20"/>
        <v>2016</v>
      </c>
      <c r="C169" s="15">
        <f t="shared" si="21"/>
        <v>6</v>
      </c>
      <c r="D169" s="15" t="str">
        <f t="shared" si="25"/>
        <v>20166</v>
      </c>
      <c r="E169" s="15">
        <f t="shared" si="22"/>
        <v>5</v>
      </c>
      <c r="F169" s="15">
        <f t="shared" si="23"/>
        <v>0</v>
      </c>
      <c r="G169" s="64">
        <f t="shared" si="28"/>
        <v>1157.3427123390284</v>
      </c>
      <c r="H169" s="64">
        <f>IF(G168&lt;VLOOKUP(D169,'Luxjacky Assumptions Past'!$M$17:$Q$77,5,0),VLOOKUP(D169,'Luxjacky Assumptions Past'!$M$17:$Q$77,4,0),0)</f>
        <v>0</v>
      </c>
      <c r="I169" s="62">
        <f t="shared" si="24"/>
        <v>101.89562174613698</v>
      </c>
      <c r="J169" s="62">
        <v>122</v>
      </c>
      <c r="K169" s="15">
        <f t="shared" si="26"/>
        <v>0</v>
      </c>
      <c r="L169" s="15">
        <f t="shared" si="27"/>
        <v>0</v>
      </c>
      <c r="M169" s="58">
        <f>'Luxjacky Assumptions Monthly'!$M$8*'Luxjacky Counterfactual'!H169</f>
        <v>0</v>
      </c>
      <c r="N169" s="58">
        <f>'Luxjacky Assumptions Monthly'!$M$6*'Luxjacky Assumptions Monthly'!$M$8*'Luxjacky Counterfactual'!G169</f>
        <v>578.67135616951418</v>
      </c>
      <c r="O169" s="58">
        <f t="shared" si="29"/>
        <v>578.67135616951418</v>
      </c>
    </row>
    <row r="170" spans="1:15" x14ac:dyDescent="0.3">
      <c r="A170" s="60">
        <v>42538</v>
      </c>
      <c r="B170" s="15">
        <f t="shared" si="20"/>
        <v>2016</v>
      </c>
      <c r="C170" s="15">
        <f t="shared" si="21"/>
        <v>6</v>
      </c>
      <c r="D170" s="15" t="str">
        <f t="shared" si="25"/>
        <v>20166</v>
      </c>
      <c r="E170" s="15">
        <f t="shared" si="22"/>
        <v>6</v>
      </c>
      <c r="F170" s="15">
        <f t="shared" si="23"/>
        <v>1</v>
      </c>
      <c r="G170" s="64">
        <f t="shared" si="28"/>
        <v>1065.3427123390284</v>
      </c>
      <c r="H170" s="64">
        <f>IF(G169&lt;VLOOKUP(D170,'Luxjacky Assumptions Past'!$M$17:$Q$77,5,0),VLOOKUP(D170,'Luxjacky Assumptions Past'!$M$17:$Q$77,4,0),0)</f>
        <v>0</v>
      </c>
      <c r="I170" s="62">
        <f t="shared" si="24"/>
        <v>83.523885732063007</v>
      </c>
      <c r="J170" s="62">
        <v>92</v>
      </c>
      <c r="K170" s="15">
        <f t="shared" si="26"/>
        <v>0</v>
      </c>
      <c r="L170" s="15">
        <f t="shared" si="27"/>
        <v>0</v>
      </c>
      <c r="M170" s="58">
        <f>'Luxjacky Assumptions Monthly'!$M$8*'Luxjacky Counterfactual'!H170</f>
        <v>0</v>
      </c>
      <c r="N170" s="58">
        <f>'Luxjacky Assumptions Monthly'!$M$6*'Luxjacky Assumptions Monthly'!$M$8*'Luxjacky Counterfactual'!G170</f>
        <v>532.67135616951418</v>
      </c>
      <c r="O170" s="58">
        <f t="shared" si="29"/>
        <v>532.67135616951418</v>
      </c>
    </row>
    <row r="171" spans="1:15" x14ac:dyDescent="0.3">
      <c r="A171" s="60">
        <v>42539</v>
      </c>
      <c r="B171" s="15">
        <f t="shared" si="20"/>
        <v>2016</v>
      </c>
      <c r="C171" s="15">
        <f t="shared" si="21"/>
        <v>6</v>
      </c>
      <c r="D171" s="15" t="str">
        <f t="shared" si="25"/>
        <v>20166</v>
      </c>
      <c r="E171" s="15">
        <f t="shared" si="22"/>
        <v>7</v>
      </c>
      <c r="F171" s="15">
        <f t="shared" si="23"/>
        <v>1</v>
      </c>
      <c r="G171" s="64">
        <f t="shared" si="28"/>
        <v>981.34271233902837</v>
      </c>
      <c r="H171" s="64">
        <f>IF(G170&lt;VLOOKUP(D171,'Luxjacky Assumptions Past'!$M$17:$Q$77,5,0),VLOOKUP(D171,'Luxjacky Assumptions Past'!$M$17:$Q$77,4,0),0)</f>
        <v>0</v>
      </c>
      <c r="I171" s="62">
        <f t="shared" si="24"/>
        <v>45.604407322062634</v>
      </c>
      <c r="J171" s="62">
        <v>84</v>
      </c>
      <c r="K171" s="15">
        <f t="shared" si="26"/>
        <v>0</v>
      </c>
      <c r="L171" s="15">
        <f t="shared" si="27"/>
        <v>0</v>
      </c>
      <c r="M171" s="58">
        <f>'Luxjacky Assumptions Monthly'!$M$8*'Luxjacky Counterfactual'!H171</f>
        <v>0</v>
      </c>
      <c r="N171" s="58">
        <f>'Luxjacky Assumptions Monthly'!$M$6*'Luxjacky Assumptions Monthly'!$M$8*'Luxjacky Counterfactual'!G171</f>
        <v>490.67135616951418</v>
      </c>
      <c r="O171" s="58">
        <f t="shared" si="29"/>
        <v>490.67135616951418</v>
      </c>
    </row>
    <row r="172" spans="1:15" x14ac:dyDescent="0.3">
      <c r="A172" s="60">
        <v>42540</v>
      </c>
      <c r="B172" s="15">
        <f t="shared" si="20"/>
        <v>2016</v>
      </c>
      <c r="C172" s="15">
        <f t="shared" si="21"/>
        <v>6</v>
      </c>
      <c r="D172" s="15" t="str">
        <f t="shared" si="25"/>
        <v>20166</v>
      </c>
      <c r="E172" s="15">
        <f t="shared" si="22"/>
        <v>1</v>
      </c>
      <c r="F172" s="15">
        <f t="shared" si="23"/>
        <v>0</v>
      </c>
      <c r="G172" s="64">
        <f t="shared" si="28"/>
        <v>945.34271233902837</v>
      </c>
      <c r="H172" s="64">
        <f>IF(G171&lt;VLOOKUP(D172,'Luxjacky Assumptions Past'!$M$17:$Q$77,5,0),VLOOKUP(D172,'Luxjacky Assumptions Past'!$M$17:$Q$77,4,0),0)</f>
        <v>0</v>
      </c>
      <c r="I172" s="62">
        <f t="shared" si="24"/>
        <v>129.7682931273882</v>
      </c>
      <c r="J172" s="62">
        <v>36</v>
      </c>
      <c r="K172" s="15">
        <f t="shared" si="26"/>
        <v>0</v>
      </c>
      <c r="L172" s="15">
        <f t="shared" si="27"/>
        <v>0</v>
      </c>
      <c r="M172" s="58">
        <f>'Luxjacky Assumptions Monthly'!$M$8*'Luxjacky Counterfactual'!H172</f>
        <v>0</v>
      </c>
      <c r="N172" s="58">
        <f>'Luxjacky Assumptions Monthly'!$M$6*'Luxjacky Assumptions Monthly'!$M$8*'Luxjacky Counterfactual'!G172</f>
        <v>472.67135616951418</v>
      </c>
      <c r="O172" s="58">
        <f t="shared" si="29"/>
        <v>472.67135616951418</v>
      </c>
    </row>
    <row r="173" spans="1:15" x14ac:dyDescent="0.3">
      <c r="A173" s="60">
        <v>42541</v>
      </c>
      <c r="B173" s="15">
        <f t="shared" si="20"/>
        <v>2016</v>
      </c>
      <c r="C173" s="15">
        <f t="shared" si="21"/>
        <v>6</v>
      </c>
      <c r="D173" s="15" t="str">
        <f t="shared" si="25"/>
        <v>20166</v>
      </c>
      <c r="E173" s="15">
        <f t="shared" si="22"/>
        <v>2</v>
      </c>
      <c r="F173" s="15">
        <f t="shared" si="23"/>
        <v>0</v>
      </c>
      <c r="G173" s="64">
        <f t="shared" si="28"/>
        <v>821.34271233902837</v>
      </c>
      <c r="H173" s="64">
        <f>IF(G172&lt;VLOOKUP(D173,'Luxjacky Assumptions Past'!$M$17:$Q$77,5,0),VLOOKUP(D173,'Luxjacky Assumptions Past'!$M$17:$Q$77,4,0),0)</f>
        <v>0</v>
      </c>
      <c r="I173" s="62">
        <f t="shared" si="24"/>
        <v>134.38597536916456</v>
      </c>
      <c r="J173" s="62">
        <v>124</v>
      </c>
      <c r="K173" s="15">
        <f t="shared" si="26"/>
        <v>0</v>
      </c>
      <c r="L173" s="15">
        <f t="shared" si="27"/>
        <v>0</v>
      </c>
      <c r="M173" s="58">
        <f>'Luxjacky Assumptions Monthly'!$M$8*'Luxjacky Counterfactual'!H173</f>
        <v>0</v>
      </c>
      <c r="N173" s="58">
        <f>'Luxjacky Assumptions Monthly'!$M$6*'Luxjacky Assumptions Monthly'!$M$8*'Luxjacky Counterfactual'!G173</f>
        <v>410.67135616951418</v>
      </c>
      <c r="O173" s="58">
        <f t="shared" si="29"/>
        <v>410.67135616951418</v>
      </c>
    </row>
    <row r="174" spans="1:15" x14ac:dyDescent="0.3">
      <c r="A174" s="60">
        <v>42542</v>
      </c>
      <c r="B174" s="15">
        <f t="shared" si="20"/>
        <v>2016</v>
      </c>
      <c r="C174" s="15">
        <f t="shared" si="21"/>
        <v>6</v>
      </c>
      <c r="D174" s="15" t="str">
        <f t="shared" si="25"/>
        <v>20166</v>
      </c>
      <c r="E174" s="15">
        <f t="shared" si="22"/>
        <v>3</v>
      </c>
      <c r="F174" s="15">
        <f t="shared" si="23"/>
        <v>0</v>
      </c>
      <c r="G174" s="64">
        <f t="shared" si="28"/>
        <v>1999.885903279559</v>
      </c>
      <c r="H174" s="64">
        <f>IF(G173&lt;VLOOKUP(D174,'Luxjacky Assumptions Past'!$M$17:$Q$77,5,0),VLOOKUP(D174,'Luxjacky Assumptions Past'!$M$17:$Q$77,4,0),0)</f>
        <v>1309.5431909405304</v>
      </c>
      <c r="I174" s="62">
        <f t="shared" si="24"/>
        <v>131.77536765442599</v>
      </c>
      <c r="J174" s="62">
        <v>131</v>
      </c>
      <c r="K174" s="15">
        <f t="shared" si="26"/>
        <v>1</v>
      </c>
      <c r="L174" s="15">
        <f t="shared" si="27"/>
        <v>4000</v>
      </c>
      <c r="M174" s="58">
        <f>'Luxjacky Assumptions Monthly'!$M$8*'Luxjacky Counterfactual'!H174</f>
        <v>13095.431909405304</v>
      </c>
      <c r="N174" s="58">
        <f>'Luxjacky Assumptions Monthly'!$M$6*'Luxjacky Assumptions Monthly'!$M$8*'Luxjacky Counterfactual'!G174</f>
        <v>999.94295163977949</v>
      </c>
      <c r="O174" s="58">
        <f t="shared" si="29"/>
        <v>18095.374861045086</v>
      </c>
    </row>
    <row r="175" spans="1:15" x14ac:dyDescent="0.3">
      <c r="A175" s="60">
        <v>42543</v>
      </c>
      <c r="B175" s="15">
        <f t="shared" si="20"/>
        <v>2016</v>
      </c>
      <c r="C175" s="15">
        <f t="shared" si="21"/>
        <v>6</v>
      </c>
      <c r="D175" s="15" t="str">
        <f t="shared" si="25"/>
        <v>20166</v>
      </c>
      <c r="E175" s="15">
        <f t="shared" si="22"/>
        <v>4</v>
      </c>
      <c r="F175" s="15">
        <f t="shared" si="23"/>
        <v>0</v>
      </c>
      <c r="G175" s="64">
        <f t="shared" si="28"/>
        <v>1869.885903279559</v>
      </c>
      <c r="H175" s="64">
        <f>IF(G174&lt;VLOOKUP(D175,'Luxjacky Assumptions Past'!$M$17:$Q$77,5,0),VLOOKUP(D175,'Luxjacky Assumptions Past'!$M$17:$Q$77,4,0),0)</f>
        <v>0</v>
      </c>
      <c r="I175" s="62">
        <f t="shared" si="24"/>
        <v>121.14679824179433</v>
      </c>
      <c r="J175" s="62">
        <v>130</v>
      </c>
      <c r="K175" s="15">
        <f t="shared" si="26"/>
        <v>0</v>
      </c>
      <c r="L175" s="15">
        <f t="shared" si="27"/>
        <v>0</v>
      </c>
      <c r="M175" s="58">
        <f>'Luxjacky Assumptions Monthly'!$M$8*'Luxjacky Counterfactual'!H175</f>
        <v>0</v>
      </c>
      <c r="N175" s="58">
        <f>'Luxjacky Assumptions Monthly'!$M$6*'Luxjacky Assumptions Monthly'!$M$8*'Luxjacky Counterfactual'!G175</f>
        <v>934.94295163977949</v>
      </c>
      <c r="O175" s="58">
        <f t="shared" si="29"/>
        <v>934.94295163977949</v>
      </c>
    </row>
    <row r="176" spans="1:15" x14ac:dyDescent="0.3">
      <c r="A176" s="60">
        <v>42544</v>
      </c>
      <c r="B176" s="15">
        <f t="shared" si="20"/>
        <v>2016</v>
      </c>
      <c r="C176" s="15">
        <f t="shared" si="21"/>
        <v>6</v>
      </c>
      <c r="D176" s="15" t="str">
        <f t="shared" si="25"/>
        <v>20166</v>
      </c>
      <c r="E176" s="15">
        <f t="shared" si="22"/>
        <v>5</v>
      </c>
      <c r="F176" s="15">
        <f t="shared" si="23"/>
        <v>0</v>
      </c>
      <c r="G176" s="64">
        <f t="shared" si="28"/>
        <v>1753.885903279559</v>
      </c>
      <c r="H176" s="64">
        <f>IF(G175&lt;VLOOKUP(D176,'Luxjacky Assumptions Past'!$M$17:$Q$77,5,0),VLOOKUP(D176,'Luxjacky Assumptions Past'!$M$17:$Q$77,4,0),0)</f>
        <v>0</v>
      </c>
      <c r="I176" s="62">
        <f t="shared" si="24"/>
        <v>101.89562174613698</v>
      </c>
      <c r="J176" s="62">
        <v>116</v>
      </c>
      <c r="K176" s="15">
        <f t="shared" si="26"/>
        <v>0</v>
      </c>
      <c r="L176" s="15">
        <f t="shared" si="27"/>
        <v>0</v>
      </c>
      <c r="M176" s="58">
        <f>'Luxjacky Assumptions Monthly'!$M$8*'Luxjacky Counterfactual'!H176</f>
        <v>0</v>
      </c>
      <c r="N176" s="58">
        <f>'Luxjacky Assumptions Monthly'!$M$6*'Luxjacky Assumptions Monthly'!$M$8*'Luxjacky Counterfactual'!G176</f>
        <v>876.94295163977949</v>
      </c>
      <c r="O176" s="58">
        <f t="shared" si="29"/>
        <v>876.94295163977949</v>
      </c>
    </row>
    <row r="177" spans="1:15" x14ac:dyDescent="0.3">
      <c r="A177" s="60">
        <v>42545</v>
      </c>
      <c r="B177" s="15">
        <f t="shared" si="20"/>
        <v>2016</v>
      </c>
      <c r="C177" s="15">
        <f t="shared" si="21"/>
        <v>6</v>
      </c>
      <c r="D177" s="15" t="str">
        <f t="shared" si="25"/>
        <v>20166</v>
      </c>
      <c r="E177" s="15">
        <f t="shared" si="22"/>
        <v>6</v>
      </c>
      <c r="F177" s="15">
        <f t="shared" si="23"/>
        <v>1</v>
      </c>
      <c r="G177" s="64">
        <f t="shared" si="28"/>
        <v>1646.885903279559</v>
      </c>
      <c r="H177" s="64">
        <f>IF(G176&lt;VLOOKUP(D177,'Luxjacky Assumptions Past'!$M$17:$Q$77,5,0),VLOOKUP(D177,'Luxjacky Assumptions Past'!$M$17:$Q$77,4,0),0)</f>
        <v>0</v>
      </c>
      <c r="I177" s="62">
        <f t="shared" si="24"/>
        <v>83.523885732063007</v>
      </c>
      <c r="J177" s="62">
        <v>107</v>
      </c>
      <c r="K177" s="15">
        <f t="shared" si="26"/>
        <v>0</v>
      </c>
      <c r="L177" s="15">
        <f t="shared" si="27"/>
        <v>0</v>
      </c>
      <c r="M177" s="58">
        <f>'Luxjacky Assumptions Monthly'!$M$8*'Luxjacky Counterfactual'!H177</f>
        <v>0</v>
      </c>
      <c r="N177" s="58">
        <f>'Luxjacky Assumptions Monthly'!$M$6*'Luxjacky Assumptions Monthly'!$M$8*'Luxjacky Counterfactual'!G177</f>
        <v>823.44295163977949</v>
      </c>
      <c r="O177" s="58">
        <f t="shared" si="29"/>
        <v>823.44295163977949</v>
      </c>
    </row>
    <row r="178" spans="1:15" x14ac:dyDescent="0.3">
      <c r="A178" s="60">
        <v>42546</v>
      </c>
      <c r="B178" s="15">
        <f t="shared" si="20"/>
        <v>2016</v>
      </c>
      <c r="C178" s="15">
        <f t="shared" si="21"/>
        <v>6</v>
      </c>
      <c r="D178" s="15" t="str">
        <f t="shared" si="25"/>
        <v>20166</v>
      </c>
      <c r="E178" s="15">
        <f t="shared" si="22"/>
        <v>7</v>
      </c>
      <c r="F178" s="15">
        <f t="shared" si="23"/>
        <v>1</v>
      </c>
      <c r="G178" s="64">
        <f t="shared" si="28"/>
        <v>1567.885903279559</v>
      </c>
      <c r="H178" s="64">
        <f>IF(G177&lt;VLOOKUP(D178,'Luxjacky Assumptions Past'!$M$17:$Q$77,5,0),VLOOKUP(D178,'Luxjacky Assumptions Past'!$M$17:$Q$77,4,0),0)</f>
        <v>0</v>
      </c>
      <c r="I178" s="62">
        <f t="shared" si="24"/>
        <v>45.604407322062634</v>
      </c>
      <c r="J178" s="62">
        <v>79</v>
      </c>
      <c r="K178" s="15">
        <f t="shared" si="26"/>
        <v>0</v>
      </c>
      <c r="L178" s="15">
        <f t="shared" si="27"/>
        <v>0</v>
      </c>
      <c r="M178" s="58">
        <f>'Luxjacky Assumptions Monthly'!$M$8*'Luxjacky Counterfactual'!H178</f>
        <v>0</v>
      </c>
      <c r="N178" s="58">
        <f>'Luxjacky Assumptions Monthly'!$M$6*'Luxjacky Assumptions Monthly'!$M$8*'Luxjacky Counterfactual'!G178</f>
        <v>783.94295163977949</v>
      </c>
      <c r="O178" s="58">
        <f t="shared" si="29"/>
        <v>783.94295163977949</v>
      </c>
    </row>
    <row r="179" spans="1:15" x14ac:dyDescent="0.3">
      <c r="A179" s="60">
        <v>42547</v>
      </c>
      <c r="B179" s="15">
        <f t="shared" si="20"/>
        <v>2016</v>
      </c>
      <c r="C179" s="15">
        <f t="shared" si="21"/>
        <v>6</v>
      </c>
      <c r="D179" s="15" t="str">
        <f t="shared" si="25"/>
        <v>20166</v>
      </c>
      <c r="E179" s="15">
        <f t="shared" si="22"/>
        <v>1</v>
      </c>
      <c r="F179" s="15">
        <f t="shared" si="23"/>
        <v>0</v>
      </c>
      <c r="G179" s="64">
        <f t="shared" si="28"/>
        <v>1517.885903279559</v>
      </c>
      <c r="H179" s="64">
        <f>IF(G178&lt;VLOOKUP(D179,'Luxjacky Assumptions Past'!$M$17:$Q$77,5,0),VLOOKUP(D179,'Luxjacky Assumptions Past'!$M$17:$Q$77,4,0),0)</f>
        <v>0</v>
      </c>
      <c r="I179" s="62">
        <f t="shared" si="24"/>
        <v>129.7682931273882</v>
      </c>
      <c r="J179" s="62">
        <v>50</v>
      </c>
      <c r="K179" s="15">
        <f t="shared" si="26"/>
        <v>0</v>
      </c>
      <c r="L179" s="15">
        <f t="shared" si="27"/>
        <v>0</v>
      </c>
      <c r="M179" s="58">
        <f>'Luxjacky Assumptions Monthly'!$M$8*'Luxjacky Counterfactual'!H179</f>
        <v>0</v>
      </c>
      <c r="N179" s="58">
        <f>'Luxjacky Assumptions Monthly'!$M$6*'Luxjacky Assumptions Monthly'!$M$8*'Luxjacky Counterfactual'!G179</f>
        <v>758.94295163977949</v>
      </c>
      <c r="O179" s="58">
        <f t="shared" si="29"/>
        <v>758.94295163977949</v>
      </c>
    </row>
    <row r="180" spans="1:15" x14ac:dyDescent="0.3">
      <c r="A180" s="60">
        <v>42548</v>
      </c>
      <c r="B180" s="15">
        <f t="shared" si="20"/>
        <v>2016</v>
      </c>
      <c r="C180" s="15">
        <f t="shared" si="21"/>
        <v>6</v>
      </c>
      <c r="D180" s="15" t="str">
        <f t="shared" si="25"/>
        <v>20166</v>
      </c>
      <c r="E180" s="15">
        <f t="shared" si="22"/>
        <v>2</v>
      </c>
      <c r="F180" s="15">
        <f t="shared" si="23"/>
        <v>0</v>
      </c>
      <c r="G180" s="64">
        <f t="shared" si="28"/>
        <v>1389.885903279559</v>
      </c>
      <c r="H180" s="64">
        <f>IF(G179&lt;VLOOKUP(D180,'Luxjacky Assumptions Past'!$M$17:$Q$77,5,0),VLOOKUP(D180,'Luxjacky Assumptions Past'!$M$17:$Q$77,4,0),0)</f>
        <v>0</v>
      </c>
      <c r="I180" s="62">
        <f t="shared" si="24"/>
        <v>134.38597536916456</v>
      </c>
      <c r="J180" s="62">
        <v>128</v>
      </c>
      <c r="K180" s="15">
        <f t="shared" si="26"/>
        <v>0</v>
      </c>
      <c r="L180" s="15">
        <f t="shared" si="27"/>
        <v>0</v>
      </c>
      <c r="M180" s="58">
        <f>'Luxjacky Assumptions Monthly'!$M$8*'Luxjacky Counterfactual'!H180</f>
        <v>0</v>
      </c>
      <c r="N180" s="58">
        <f>'Luxjacky Assumptions Monthly'!$M$6*'Luxjacky Assumptions Monthly'!$M$8*'Luxjacky Counterfactual'!G180</f>
        <v>694.94295163977949</v>
      </c>
      <c r="O180" s="58">
        <f t="shared" si="29"/>
        <v>694.94295163977949</v>
      </c>
    </row>
    <row r="181" spans="1:15" x14ac:dyDescent="0.3">
      <c r="A181" s="60">
        <v>42549</v>
      </c>
      <c r="B181" s="15">
        <f t="shared" si="20"/>
        <v>2016</v>
      </c>
      <c r="C181" s="15">
        <f t="shared" si="21"/>
        <v>6</v>
      </c>
      <c r="D181" s="15" t="str">
        <f t="shared" si="25"/>
        <v>20166</v>
      </c>
      <c r="E181" s="15">
        <f t="shared" si="22"/>
        <v>3</v>
      </c>
      <c r="F181" s="15">
        <f t="shared" si="23"/>
        <v>0</v>
      </c>
      <c r="G181" s="64">
        <f t="shared" si="28"/>
        <v>1258.885903279559</v>
      </c>
      <c r="H181" s="64">
        <f>IF(G180&lt;VLOOKUP(D181,'Luxjacky Assumptions Past'!$M$17:$Q$77,5,0),VLOOKUP(D181,'Luxjacky Assumptions Past'!$M$17:$Q$77,4,0),0)</f>
        <v>0</v>
      </c>
      <c r="I181" s="62">
        <f t="shared" si="24"/>
        <v>131.77536765442599</v>
      </c>
      <c r="J181" s="62">
        <v>131</v>
      </c>
      <c r="K181" s="15">
        <f t="shared" si="26"/>
        <v>0</v>
      </c>
      <c r="L181" s="15">
        <f t="shared" si="27"/>
        <v>0</v>
      </c>
      <c r="M181" s="58">
        <f>'Luxjacky Assumptions Monthly'!$M$8*'Luxjacky Counterfactual'!H181</f>
        <v>0</v>
      </c>
      <c r="N181" s="58">
        <f>'Luxjacky Assumptions Monthly'!$M$6*'Luxjacky Assumptions Monthly'!$M$8*'Luxjacky Counterfactual'!G181</f>
        <v>629.44295163977949</v>
      </c>
      <c r="O181" s="58">
        <f t="shared" si="29"/>
        <v>629.44295163977949</v>
      </c>
    </row>
    <row r="182" spans="1:15" x14ac:dyDescent="0.3">
      <c r="A182" s="60">
        <v>42550</v>
      </c>
      <c r="B182" s="15">
        <f t="shared" si="20"/>
        <v>2016</v>
      </c>
      <c r="C182" s="15">
        <f t="shared" si="21"/>
        <v>6</v>
      </c>
      <c r="D182" s="15" t="str">
        <f t="shared" si="25"/>
        <v>20166</v>
      </c>
      <c r="E182" s="15">
        <f t="shared" si="22"/>
        <v>4</v>
      </c>
      <c r="F182" s="15">
        <f t="shared" si="23"/>
        <v>0</v>
      </c>
      <c r="G182" s="64">
        <f t="shared" si="28"/>
        <v>1131.885903279559</v>
      </c>
      <c r="H182" s="64">
        <f>IF(G181&lt;VLOOKUP(D182,'Luxjacky Assumptions Past'!$M$17:$Q$77,5,0),VLOOKUP(D182,'Luxjacky Assumptions Past'!$M$17:$Q$77,4,0),0)</f>
        <v>0</v>
      </c>
      <c r="I182" s="62">
        <f t="shared" si="24"/>
        <v>121.14679824179433</v>
      </c>
      <c r="J182" s="62">
        <v>127</v>
      </c>
      <c r="K182" s="15">
        <f t="shared" si="26"/>
        <v>0</v>
      </c>
      <c r="L182" s="15">
        <f t="shared" si="27"/>
        <v>0</v>
      </c>
      <c r="M182" s="58">
        <f>'Luxjacky Assumptions Monthly'!$M$8*'Luxjacky Counterfactual'!H182</f>
        <v>0</v>
      </c>
      <c r="N182" s="58">
        <f>'Luxjacky Assumptions Monthly'!$M$6*'Luxjacky Assumptions Monthly'!$M$8*'Luxjacky Counterfactual'!G182</f>
        <v>565.94295163977949</v>
      </c>
      <c r="O182" s="58">
        <f t="shared" si="29"/>
        <v>565.94295163977949</v>
      </c>
    </row>
    <row r="183" spans="1:15" x14ac:dyDescent="0.3">
      <c r="A183" s="60">
        <v>42551</v>
      </c>
      <c r="B183" s="15">
        <f t="shared" si="20"/>
        <v>2016</v>
      </c>
      <c r="C183" s="15">
        <f t="shared" si="21"/>
        <v>6</v>
      </c>
      <c r="D183" s="15" t="str">
        <f t="shared" si="25"/>
        <v>20166</v>
      </c>
      <c r="E183" s="15">
        <f t="shared" si="22"/>
        <v>5</v>
      </c>
      <c r="F183" s="15">
        <f t="shared" si="23"/>
        <v>0</v>
      </c>
      <c r="G183" s="64">
        <f t="shared" si="28"/>
        <v>992.88590327955899</v>
      </c>
      <c r="H183" s="64">
        <f>IF(G182&lt;VLOOKUP(D183,'Luxjacky Assumptions Past'!$M$17:$Q$77,5,0),VLOOKUP(D183,'Luxjacky Assumptions Past'!$M$17:$Q$77,4,0),0)</f>
        <v>0</v>
      </c>
      <c r="I183" s="62">
        <f t="shared" si="24"/>
        <v>101.89562174613698</v>
      </c>
      <c r="J183" s="62">
        <v>139</v>
      </c>
      <c r="K183" s="15">
        <f t="shared" si="26"/>
        <v>0</v>
      </c>
      <c r="L183" s="15">
        <f t="shared" si="27"/>
        <v>0</v>
      </c>
      <c r="M183" s="58">
        <f>'Luxjacky Assumptions Monthly'!$M$8*'Luxjacky Counterfactual'!H183</f>
        <v>0</v>
      </c>
      <c r="N183" s="58">
        <f>'Luxjacky Assumptions Monthly'!$M$6*'Luxjacky Assumptions Monthly'!$M$8*'Luxjacky Counterfactual'!G183</f>
        <v>496.44295163977949</v>
      </c>
      <c r="O183" s="58">
        <f t="shared" si="29"/>
        <v>496.44295163977949</v>
      </c>
    </row>
    <row r="184" spans="1:15" x14ac:dyDescent="0.3">
      <c r="A184" s="60">
        <v>42552</v>
      </c>
      <c r="B184" s="15">
        <f t="shared" si="20"/>
        <v>2016</v>
      </c>
      <c r="C184" s="15">
        <f t="shared" si="21"/>
        <v>7</v>
      </c>
      <c r="D184" s="15" t="str">
        <f t="shared" si="25"/>
        <v>20167</v>
      </c>
      <c r="E184" s="15">
        <f t="shared" si="22"/>
        <v>6</v>
      </c>
      <c r="F184" s="15">
        <f t="shared" si="23"/>
        <v>1</v>
      </c>
      <c r="G184" s="64">
        <f t="shared" si="28"/>
        <v>894.88590327955899</v>
      </c>
      <c r="H184" s="64">
        <f>IF(G183&lt;VLOOKUP(D184,'Luxjacky Assumptions Past'!$M$17:$Q$77,5,0),VLOOKUP(D184,'Luxjacky Assumptions Past'!$M$17:$Q$77,4,0),0)</f>
        <v>0</v>
      </c>
      <c r="I184" s="62">
        <f t="shared" si="24"/>
        <v>85.873177957969077</v>
      </c>
      <c r="J184" s="62">
        <v>98</v>
      </c>
      <c r="K184" s="15">
        <f t="shared" si="26"/>
        <v>0</v>
      </c>
      <c r="L184" s="15">
        <f t="shared" si="27"/>
        <v>0</v>
      </c>
      <c r="M184" s="58">
        <f>'Luxjacky Assumptions Monthly'!$M$8*'Luxjacky Counterfactual'!H184</f>
        <v>0</v>
      </c>
      <c r="N184" s="58">
        <f>'Luxjacky Assumptions Monthly'!$M$6*'Luxjacky Assumptions Monthly'!$M$8*'Luxjacky Counterfactual'!G184</f>
        <v>447.44295163977949</v>
      </c>
      <c r="O184" s="58">
        <f t="shared" si="29"/>
        <v>447.44295163977949</v>
      </c>
    </row>
    <row r="185" spans="1:15" x14ac:dyDescent="0.3">
      <c r="A185" s="60">
        <v>42553</v>
      </c>
      <c r="B185" s="15">
        <f t="shared" si="20"/>
        <v>2016</v>
      </c>
      <c r="C185" s="15">
        <f t="shared" si="21"/>
        <v>7</v>
      </c>
      <c r="D185" s="15" t="str">
        <f t="shared" si="25"/>
        <v>20167</v>
      </c>
      <c r="E185" s="15">
        <f t="shared" si="22"/>
        <v>7</v>
      </c>
      <c r="F185" s="15">
        <f t="shared" si="23"/>
        <v>1</v>
      </c>
      <c r="G185" s="64">
        <f t="shared" si="28"/>
        <v>2112.7248083129089</v>
      </c>
      <c r="H185" s="64">
        <f>IF(G184&lt;VLOOKUP(D185,'Luxjacky Assumptions Past'!$M$17:$Q$77,5,0),VLOOKUP(D185,'Luxjacky Assumptions Past'!$M$17:$Q$77,4,0),0)</f>
        <v>1309.8389050333499</v>
      </c>
      <c r="I185" s="62">
        <f t="shared" si="24"/>
        <v>47.953699547968711</v>
      </c>
      <c r="J185" s="62">
        <v>92</v>
      </c>
      <c r="K185" s="15">
        <f t="shared" si="26"/>
        <v>1</v>
      </c>
      <c r="L185" s="15">
        <f t="shared" si="27"/>
        <v>4000</v>
      </c>
      <c r="M185" s="58">
        <f>'Luxjacky Assumptions Monthly'!$M$8*'Luxjacky Counterfactual'!H185</f>
        <v>13098.389050333499</v>
      </c>
      <c r="N185" s="58">
        <f>'Luxjacky Assumptions Monthly'!$M$6*'Luxjacky Assumptions Monthly'!$M$8*'Luxjacky Counterfactual'!G185</f>
        <v>1056.3624041564544</v>
      </c>
      <c r="O185" s="58">
        <f t="shared" si="29"/>
        <v>18154.751454489953</v>
      </c>
    </row>
    <row r="186" spans="1:15" x14ac:dyDescent="0.3">
      <c r="A186" s="60">
        <v>42554</v>
      </c>
      <c r="B186" s="15">
        <f t="shared" si="20"/>
        <v>2016</v>
      </c>
      <c r="C186" s="15">
        <f t="shared" si="21"/>
        <v>7</v>
      </c>
      <c r="D186" s="15" t="str">
        <f t="shared" si="25"/>
        <v>20167</v>
      </c>
      <c r="E186" s="15">
        <f t="shared" si="22"/>
        <v>1</v>
      </c>
      <c r="F186" s="15">
        <f t="shared" si="23"/>
        <v>0</v>
      </c>
      <c r="G186" s="64">
        <f t="shared" si="28"/>
        <v>2067.7248083129089</v>
      </c>
      <c r="H186" s="64">
        <f>IF(G185&lt;VLOOKUP(D186,'Luxjacky Assumptions Past'!$M$17:$Q$77,5,0),VLOOKUP(D186,'Luxjacky Assumptions Past'!$M$17:$Q$77,4,0),0)</f>
        <v>0</v>
      </c>
      <c r="I186" s="62">
        <f t="shared" si="24"/>
        <v>132.11758535329426</v>
      </c>
      <c r="J186" s="62">
        <v>45</v>
      </c>
      <c r="K186" s="15">
        <f t="shared" si="26"/>
        <v>0</v>
      </c>
      <c r="L186" s="15">
        <f t="shared" si="27"/>
        <v>0</v>
      </c>
      <c r="M186" s="58">
        <f>'Luxjacky Assumptions Monthly'!$M$8*'Luxjacky Counterfactual'!H186</f>
        <v>0</v>
      </c>
      <c r="N186" s="58">
        <f>'Luxjacky Assumptions Monthly'!$M$6*'Luxjacky Assumptions Monthly'!$M$8*'Luxjacky Counterfactual'!G186</f>
        <v>1033.8624041564544</v>
      </c>
      <c r="O186" s="58">
        <f t="shared" si="29"/>
        <v>1033.8624041564544</v>
      </c>
    </row>
    <row r="187" spans="1:15" x14ac:dyDescent="0.3">
      <c r="A187" s="60">
        <v>42555</v>
      </c>
      <c r="B187" s="15">
        <f t="shared" si="20"/>
        <v>2016</v>
      </c>
      <c r="C187" s="15">
        <f t="shared" si="21"/>
        <v>7</v>
      </c>
      <c r="D187" s="15" t="str">
        <f t="shared" si="25"/>
        <v>20167</v>
      </c>
      <c r="E187" s="15">
        <f t="shared" si="22"/>
        <v>2</v>
      </c>
      <c r="F187" s="15">
        <f t="shared" si="23"/>
        <v>0</v>
      </c>
      <c r="G187" s="64">
        <f t="shared" si="28"/>
        <v>1946.7248083129089</v>
      </c>
      <c r="H187" s="64">
        <f>IF(G186&lt;VLOOKUP(D187,'Luxjacky Assumptions Past'!$M$17:$Q$77,5,0),VLOOKUP(D187,'Luxjacky Assumptions Past'!$M$17:$Q$77,4,0),0)</f>
        <v>0</v>
      </c>
      <c r="I187" s="62">
        <f t="shared" si="24"/>
        <v>136.73526759507061</v>
      </c>
      <c r="J187" s="62">
        <v>121</v>
      </c>
      <c r="K187" s="15">
        <f t="shared" si="26"/>
        <v>0</v>
      </c>
      <c r="L187" s="15">
        <f t="shared" si="27"/>
        <v>0</v>
      </c>
      <c r="M187" s="58">
        <f>'Luxjacky Assumptions Monthly'!$M$8*'Luxjacky Counterfactual'!H187</f>
        <v>0</v>
      </c>
      <c r="N187" s="58">
        <f>'Luxjacky Assumptions Monthly'!$M$6*'Luxjacky Assumptions Monthly'!$M$8*'Luxjacky Counterfactual'!G187</f>
        <v>973.36240415645443</v>
      </c>
      <c r="O187" s="58">
        <f t="shared" si="29"/>
        <v>973.36240415645443</v>
      </c>
    </row>
    <row r="188" spans="1:15" x14ac:dyDescent="0.3">
      <c r="A188" s="60">
        <v>42556</v>
      </c>
      <c r="B188" s="15">
        <f t="shared" si="20"/>
        <v>2016</v>
      </c>
      <c r="C188" s="15">
        <f t="shared" si="21"/>
        <v>7</v>
      </c>
      <c r="D188" s="15" t="str">
        <f t="shared" si="25"/>
        <v>20167</v>
      </c>
      <c r="E188" s="15">
        <f t="shared" si="22"/>
        <v>3</v>
      </c>
      <c r="F188" s="15">
        <f t="shared" si="23"/>
        <v>0</v>
      </c>
      <c r="G188" s="64">
        <f t="shared" si="28"/>
        <v>1815.7248083129089</v>
      </c>
      <c r="H188" s="64">
        <f>IF(G187&lt;VLOOKUP(D188,'Luxjacky Assumptions Past'!$M$17:$Q$77,5,0),VLOOKUP(D188,'Luxjacky Assumptions Past'!$M$17:$Q$77,4,0),0)</f>
        <v>0</v>
      </c>
      <c r="I188" s="62">
        <f t="shared" si="24"/>
        <v>134.12465988033208</v>
      </c>
      <c r="J188" s="62">
        <v>131</v>
      </c>
      <c r="K188" s="15">
        <f t="shared" si="26"/>
        <v>0</v>
      </c>
      <c r="L188" s="15">
        <f t="shared" si="27"/>
        <v>0</v>
      </c>
      <c r="M188" s="58">
        <f>'Luxjacky Assumptions Monthly'!$M$8*'Luxjacky Counterfactual'!H188</f>
        <v>0</v>
      </c>
      <c r="N188" s="58">
        <f>'Luxjacky Assumptions Monthly'!$M$6*'Luxjacky Assumptions Monthly'!$M$8*'Luxjacky Counterfactual'!G188</f>
        <v>907.86240415645443</v>
      </c>
      <c r="O188" s="58">
        <f t="shared" si="29"/>
        <v>907.86240415645443</v>
      </c>
    </row>
    <row r="189" spans="1:15" x14ac:dyDescent="0.3">
      <c r="A189" s="60">
        <v>42557</v>
      </c>
      <c r="B189" s="15">
        <f t="shared" si="20"/>
        <v>2016</v>
      </c>
      <c r="C189" s="15">
        <f t="shared" si="21"/>
        <v>7</v>
      </c>
      <c r="D189" s="15" t="str">
        <f t="shared" si="25"/>
        <v>20167</v>
      </c>
      <c r="E189" s="15">
        <f t="shared" si="22"/>
        <v>4</v>
      </c>
      <c r="F189" s="15">
        <f t="shared" si="23"/>
        <v>0</v>
      </c>
      <c r="G189" s="64">
        <f t="shared" si="28"/>
        <v>1674.7248083129089</v>
      </c>
      <c r="H189" s="64">
        <f>IF(G188&lt;VLOOKUP(D189,'Luxjacky Assumptions Past'!$M$17:$Q$77,5,0),VLOOKUP(D189,'Luxjacky Assumptions Past'!$M$17:$Q$77,4,0),0)</f>
        <v>0</v>
      </c>
      <c r="I189" s="62">
        <f t="shared" si="24"/>
        <v>123.4960904677004</v>
      </c>
      <c r="J189" s="62">
        <v>141</v>
      </c>
      <c r="K189" s="15">
        <f t="shared" si="26"/>
        <v>0</v>
      </c>
      <c r="L189" s="15">
        <f t="shared" si="27"/>
        <v>0</v>
      </c>
      <c r="M189" s="58">
        <f>'Luxjacky Assumptions Monthly'!$M$8*'Luxjacky Counterfactual'!H189</f>
        <v>0</v>
      </c>
      <c r="N189" s="58">
        <f>'Luxjacky Assumptions Monthly'!$M$6*'Luxjacky Assumptions Monthly'!$M$8*'Luxjacky Counterfactual'!G189</f>
        <v>837.36240415645443</v>
      </c>
      <c r="O189" s="58">
        <f t="shared" si="29"/>
        <v>837.36240415645443</v>
      </c>
    </row>
    <row r="190" spans="1:15" x14ac:dyDescent="0.3">
      <c r="A190" s="60">
        <v>42558</v>
      </c>
      <c r="B190" s="15">
        <f t="shared" si="20"/>
        <v>2016</v>
      </c>
      <c r="C190" s="15">
        <f t="shared" si="21"/>
        <v>7</v>
      </c>
      <c r="D190" s="15" t="str">
        <f t="shared" si="25"/>
        <v>20167</v>
      </c>
      <c r="E190" s="15">
        <f t="shared" si="22"/>
        <v>5</v>
      </c>
      <c r="F190" s="15">
        <f t="shared" si="23"/>
        <v>0</v>
      </c>
      <c r="G190" s="64">
        <f t="shared" si="28"/>
        <v>1550.7248083129089</v>
      </c>
      <c r="H190" s="64">
        <f>IF(G189&lt;VLOOKUP(D190,'Luxjacky Assumptions Past'!$M$17:$Q$77,5,0),VLOOKUP(D190,'Luxjacky Assumptions Past'!$M$17:$Q$77,4,0),0)</f>
        <v>0</v>
      </c>
      <c r="I190" s="62">
        <f t="shared" si="24"/>
        <v>104.24491397204307</v>
      </c>
      <c r="J190" s="62">
        <v>124</v>
      </c>
      <c r="K190" s="15">
        <f t="shared" si="26"/>
        <v>0</v>
      </c>
      <c r="L190" s="15">
        <f t="shared" si="27"/>
        <v>0</v>
      </c>
      <c r="M190" s="58">
        <f>'Luxjacky Assumptions Monthly'!$M$8*'Luxjacky Counterfactual'!H190</f>
        <v>0</v>
      </c>
      <c r="N190" s="58">
        <f>'Luxjacky Assumptions Monthly'!$M$6*'Luxjacky Assumptions Monthly'!$M$8*'Luxjacky Counterfactual'!G190</f>
        <v>775.36240415645443</v>
      </c>
      <c r="O190" s="58">
        <f t="shared" si="29"/>
        <v>775.36240415645443</v>
      </c>
    </row>
    <row r="191" spans="1:15" x14ac:dyDescent="0.3">
      <c r="A191" s="60">
        <v>42559</v>
      </c>
      <c r="B191" s="15">
        <f t="shared" si="20"/>
        <v>2016</v>
      </c>
      <c r="C191" s="15">
        <f t="shared" si="21"/>
        <v>7</v>
      </c>
      <c r="D191" s="15" t="str">
        <f t="shared" si="25"/>
        <v>20167</v>
      </c>
      <c r="E191" s="15">
        <f t="shared" si="22"/>
        <v>6</v>
      </c>
      <c r="F191" s="15">
        <f t="shared" si="23"/>
        <v>1</v>
      </c>
      <c r="G191" s="64">
        <f t="shared" si="28"/>
        <v>1455.7248083129089</v>
      </c>
      <c r="H191" s="64">
        <f>IF(G190&lt;VLOOKUP(D191,'Luxjacky Assumptions Past'!$M$17:$Q$77,5,0),VLOOKUP(D191,'Luxjacky Assumptions Past'!$M$17:$Q$77,4,0),0)</f>
        <v>0</v>
      </c>
      <c r="I191" s="62">
        <f t="shared" si="24"/>
        <v>85.873177957969077</v>
      </c>
      <c r="J191" s="62">
        <v>95</v>
      </c>
      <c r="K191" s="15">
        <f t="shared" si="26"/>
        <v>0</v>
      </c>
      <c r="L191" s="15">
        <f t="shared" si="27"/>
        <v>0</v>
      </c>
      <c r="M191" s="58">
        <f>'Luxjacky Assumptions Monthly'!$M$8*'Luxjacky Counterfactual'!H191</f>
        <v>0</v>
      </c>
      <c r="N191" s="58">
        <f>'Luxjacky Assumptions Monthly'!$M$6*'Luxjacky Assumptions Monthly'!$M$8*'Luxjacky Counterfactual'!G191</f>
        <v>727.86240415645443</v>
      </c>
      <c r="O191" s="58">
        <f t="shared" si="29"/>
        <v>727.86240415645443</v>
      </c>
    </row>
    <row r="192" spans="1:15" x14ac:dyDescent="0.3">
      <c r="A192" s="60">
        <v>42560</v>
      </c>
      <c r="B192" s="15">
        <f t="shared" si="20"/>
        <v>2016</v>
      </c>
      <c r="C192" s="15">
        <f t="shared" si="21"/>
        <v>7</v>
      </c>
      <c r="D192" s="15" t="str">
        <f t="shared" si="25"/>
        <v>20167</v>
      </c>
      <c r="E192" s="15">
        <f t="shared" si="22"/>
        <v>7</v>
      </c>
      <c r="F192" s="15">
        <f t="shared" si="23"/>
        <v>1</v>
      </c>
      <c r="G192" s="64">
        <f t="shared" si="28"/>
        <v>1364.7248083129089</v>
      </c>
      <c r="H192" s="64">
        <f>IF(G191&lt;VLOOKUP(D192,'Luxjacky Assumptions Past'!$M$17:$Q$77,5,0),VLOOKUP(D192,'Luxjacky Assumptions Past'!$M$17:$Q$77,4,0),0)</f>
        <v>0</v>
      </c>
      <c r="I192" s="62">
        <f t="shared" si="24"/>
        <v>47.953699547968711</v>
      </c>
      <c r="J192" s="62">
        <v>91</v>
      </c>
      <c r="K192" s="15">
        <f t="shared" si="26"/>
        <v>0</v>
      </c>
      <c r="L192" s="15">
        <f t="shared" si="27"/>
        <v>0</v>
      </c>
      <c r="M192" s="58">
        <f>'Luxjacky Assumptions Monthly'!$M$8*'Luxjacky Counterfactual'!H192</f>
        <v>0</v>
      </c>
      <c r="N192" s="58">
        <f>'Luxjacky Assumptions Monthly'!$M$6*'Luxjacky Assumptions Monthly'!$M$8*'Luxjacky Counterfactual'!G192</f>
        <v>682.36240415645443</v>
      </c>
      <c r="O192" s="58">
        <f t="shared" si="29"/>
        <v>682.36240415645443</v>
      </c>
    </row>
    <row r="193" spans="1:15" x14ac:dyDescent="0.3">
      <c r="A193" s="60">
        <v>42561</v>
      </c>
      <c r="B193" s="15">
        <f t="shared" si="20"/>
        <v>2016</v>
      </c>
      <c r="C193" s="15">
        <f t="shared" si="21"/>
        <v>7</v>
      </c>
      <c r="D193" s="15" t="str">
        <f t="shared" si="25"/>
        <v>20167</v>
      </c>
      <c r="E193" s="15">
        <f t="shared" si="22"/>
        <v>1</v>
      </c>
      <c r="F193" s="15">
        <f t="shared" si="23"/>
        <v>0</v>
      </c>
      <c r="G193" s="64">
        <f t="shared" si="28"/>
        <v>1316.7248083129089</v>
      </c>
      <c r="H193" s="64">
        <f>IF(G192&lt;VLOOKUP(D193,'Luxjacky Assumptions Past'!$M$17:$Q$77,5,0),VLOOKUP(D193,'Luxjacky Assumptions Past'!$M$17:$Q$77,4,0),0)</f>
        <v>0</v>
      </c>
      <c r="I193" s="62">
        <f t="shared" si="24"/>
        <v>132.11758535329426</v>
      </c>
      <c r="J193" s="62">
        <v>48</v>
      </c>
      <c r="K193" s="15">
        <f t="shared" si="26"/>
        <v>0</v>
      </c>
      <c r="L193" s="15">
        <f t="shared" si="27"/>
        <v>0</v>
      </c>
      <c r="M193" s="58">
        <f>'Luxjacky Assumptions Monthly'!$M$8*'Luxjacky Counterfactual'!H193</f>
        <v>0</v>
      </c>
      <c r="N193" s="58">
        <f>'Luxjacky Assumptions Monthly'!$M$6*'Luxjacky Assumptions Monthly'!$M$8*'Luxjacky Counterfactual'!G193</f>
        <v>658.36240415645443</v>
      </c>
      <c r="O193" s="58">
        <f t="shared" si="29"/>
        <v>658.36240415645443</v>
      </c>
    </row>
    <row r="194" spans="1:15" x14ac:dyDescent="0.3">
      <c r="A194" s="60">
        <v>42562</v>
      </c>
      <c r="B194" s="15">
        <f t="shared" ref="B194:B257" si="30">YEAR(A194)</f>
        <v>2016</v>
      </c>
      <c r="C194" s="15">
        <f t="shared" ref="C194:C257" si="31">MONTH(A194)</f>
        <v>7</v>
      </c>
      <c r="D194" s="15" t="str">
        <f t="shared" si="25"/>
        <v>20167</v>
      </c>
      <c r="E194" s="15">
        <f t="shared" ref="E194:E257" si="32">WEEKDAY(A194)</f>
        <v>2</v>
      </c>
      <c r="F194" s="15">
        <f t="shared" ref="F194:F257" si="33">IF(OR(E194=6,E194=7),1,0)</f>
        <v>0</v>
      </c>
      <c r="G194" s="64">
        <f t="shared" si="28"/>
        <v>1177.7248083129089</v>
      </c>
      <c r="H194" s="64">
        <f>IF(G193&lt;VLOOKUP(D194,'Luxjacky Assumptions Past'!$M$17:$Q$77,5,0),VLOOKUP(D194,'Luxjacky Assumptions Past'!$M$17:$Q$77,4,0),0)</f>
        <v>0</v>
      </c>
      <c r="I194" s="62">
        <f t="shared" ref="I194:I257" si="34">100-2.17*E194^2.25+12.77*E194+EXP(-E194/0.032)+5*C194^0.75+10*F194+20*(B194-2016)</f>
        <v>136.73526759507061</v>
      </c>
      <c r="J194" s="62">
        <v>139</v>
      </c>
      <c r="K194" s="15">
        <f t="shared" si="26"/>
        <v>0</v>
      </c>
      <c r="L194" s="15">
        <f t="shared" si="27"/>
        <v>0</v>
      </c>
      <c r="M194" s="58">
        <f>'Luxjacky Assumptions Monthly'!$M$8*'Luxjacky Counterfactual'!H194</f>
        <v>0</v>
      </c>
      <c r="N194" s="58">
        <f>'Luxjacky Assumptions Monthly'!$M$6*'Luxjacky Assumptions Monthly'!$M$8*'Luxjacky Counterfactual'!G194</f>
        <v>588.86240415645443</v>
      </c>
      <c r="O194" s="58">
        <f t="shared" si="29"/>
        <v>588.86240415645443</v>
      </c>
    </row>
    <row r="195" spans="1:15" x14ac:dyDescent="0.3">
      <c r="A195" s="60">
        <v>42563</v>
      </c>
      <c r="B195" s="15">
        <f t="shared" si="30"/>
        <v>2016</v>
      </c>
      <c r="C195" s="15">
        <f t="shared" si="31"/>
        <v>7</v>
      </c>
      <c r="D195" s="15" t="str">
        <f t="shared" ref="D195:D258" si="35">CONCATENATE(B195,C195)</f>
        <v>20167</v>
      </c>
      <c r="E195" s="15">
        <f t="shared" si="32"/>
        <v>3</v>
      </c>
      <c r="F195" s="15">
        <f t="shared" si="33"/>
        <v>0</v>
      </c>
      <c r="G195" s="64">
        <f t="shared" si="28"/>
        <v>1031.7248083129089</v>
      </c>
      <c r="H195" s="64">
        <f>IF(G194&lt;VLOOKUP(D195,'Luxjacky Assumptions Past'!$M$17:$Q$77,5,0),VLOOKUP(D195,'Luxjacky Assumptions Past'!$M$17:$Q$77,4,0),0)</f>
        <v>0</v>
      </c>
      <c r="I195" s="62">
        <f t="shared" si="34"/>
        <v>134.12465988033208</v>
      </c>
      <c r="J195" s="62">
        <v>146</v>
      </c>
      <c r="K195" s="15">
        <f t="shared" ref="K195:K258" si="36">IF(H195&gt;0,1,0)</f>
        <v>0</v>
      </c>
      <c r="L195" s="15">
        <f t="shared" ref="L195:L258" si="37">4000*K195</f>
        <v>0</v>
      </c>
      <c r="M195" s="58">
        <f>'Luxjacky Assumptions Monthly'!$M$8*'Luxjacky Counterfactual'!H195</f>
        <v>0</v>
      </c>
      <c r="N195" s="58">
        <f>'Luxjacky Assumptions Monthly'!$M$6*'Luxjacky Assumptions Monthly'!$M$8*'Luxjacky Counterfactual'!G195</f>
        <v>515.86240415645443</v>
      </c>
      <c r="O195" s="58">
        <f t="shared" si="29"/>
        <v>515.86240415645443</v>
      </c>
    </row>
    <row r="196" spans="1:15" x14ac:dyDescent="0.3">
      <c r="A196" s="60">
        <v>42564</v>
      </c>
      <c r="B196" s="15">
        <f t="shared" si="30"/>
        <v>2016</v>
      </c>
      <c r="C196" s="15">
        <f t="shared" si="31"/>
        <v>7</v>
      </c>
      <c r="D196" s="15" t="str">
        <f t="shared" si="35"/>
        <v>20167</v>
      </c>
      <c r="E196" s="15">
        <f t="shared" si="32"/>
        <v>4</v>
      </c>
      <c r="F196" s="15">
        <f t="shared" si="33"/>
        <v>0</v>
      </c>
      <c r="G196" s="64">
        <f t="shared" ref="G196:G259" si="38">G195+H196-J196</f>
        <v>910.72480831290886</v>
      </c>
      <c r="H196" s="64">
        <f>IF(G195&lt;VLOOKUP(D196,'Luxjacky Assumptions Past'!$M$17:$Q$77,5,0),VLOOKUP(D196,'Luxjacky Assumptions Past'!$M$17:$Q$77,4,0),0)</f>
        <v>0</v>
      </c>
      <c r="I196" s="62">
        <f t="shared" si="34"/>
        <v>123.4960904677004</v>
      </c>
      <c r="J196" s="62">
        <v>121</v>
      </c>
      <c r="K196" s="15">
        <f t="shared" si="36"/>
        <v>0</v>
      </c>
      <c r="L196" s="15">
        <f t="shared" si="37"/>
        <v>0</v>
      </c>
      <c r="M196" s="58">
        <f>'Luxjacky Assumptions Monthly'!$M$8*'Luxjacky Counterfactual'!H196</f>
        <v>0</v>
      </c>
      <c r="N196" s="58">
        <f>'Luxjacky Assumptions Monthly'!$M$6*'Luxjacky Assumptions Monthly'!$M$8*'Luxjacky Counterfactual'!G196</f>
        <v>455.36240415645443</v>
      </c>
      <c r="O196" s="58">
        <f t="shared" ref="O196:O259" si="39">SUM(L196:N196)</f>
        <v>455.36240415645443</v>
      </c>
    </row>
    <row r="197" spans="1:15" x14ac:dyDescent="0.3">
      <c r="A197" s="60">
        <v>42565</v>
      </c>
      <c r="B197" s="15">
        <f t="shared" si="30"/>
        <v>2016</v>
      </c>
      <c r="C197" s="15">
        <f t="shared" si="31"/>
        <v>7</v>
      </c>
      <c r="D197" s="15" t="str">
        <f t="shared" si="35"/>
        <v>20167</v>
      </c>
      <c r="E197" s="15">
        <f t="shared" si="32"/>
        <v>5</v>
      </c>
      <c r="F197" s="15">
        <f t="shared" si="33"/>
        <v>0</v>
      </c>
      <c r="G197" s="64">
        <f t="shared" si="38"/>
        <v>2090.5637133462587</v>
      </c>
      <c r="H197" s="64">
        <f>IF(G196&lt;VLOOKUP(D197,'Luxjacky Assumptions Past'!$M$17:$Q$77,5,0),VLOOKUP(D197,'Luxjacky Assumptions Past'!$M$17:$Q$77,4,0),0)</f>
        <v>1309.8389050333499</v>
      </c>
      <c r="I197" s="62">
        <f t="shared" si="34"/>
        <v>104.24491397204307</v>
      </c>
      <c r="J197" s="62">
        <v>130</v>
      </c>
      <c r="K197" s="15">
        <f t="shared" si="36"/>
        <v>1</v>
      </c>
      <c r="L197" s="15">
        <f t="shared" si="37"/>
        <v>4000</v>
      </c>
      <c r="M197" s="58">
        <f>'Luxjacky Assumptions Monthly'!$M$8*'Luxjacky Counterfactual'!H197</f>
        <v>13098.389050333499</v>
      </c>
      <c r="N197" s="58">
        <f>'Luxjacky Assumptions Monthly'!$M$6*'Luxjacky Assumptions Monthly'!$M$8*'Luxjacky Counterfactual'!G197</f>
        <v>1045.2818566731294</v>
      </c>
      <c r="O197" s="58">
        <f t="shared" si="39"/>
        <v>18143.670907006628</v>
      </c>
    </row>
    <row r="198" spans="1:15" x14ac:dyDescent="0.3">
      <c r="A198" s="60">
        <v>42566</v>
      </c>
      <c r="B198" s="15">
        <f t="shared" si="30"/>
        <v>2016</v>
      </c>
      <c r="C198" s="15">
        <f t="shared" si="31"/>
        <v>7</v>
      </c>
      <c r="D198" s="15" t="str">
        <f t="shared" si="35"/>
        <v>20167</v>
      </c>
      <c r="E198" s="15">
        <f t="shared" si="32"/>
        <v>6</v>
      </c>
      <c r="F198" s="15">
        <f t="shared" si="33"/>
        <v>1</v>
      </c>
      <c r="G198" s="64">
        <f t="shared" si="38"/>
        <v>1978.5637133462587</v>
      </c>
      <c r="H198" s="64">
        <f>IF(G197&lt;VLOOKUP(D198,'Luxjacky Assumptions Past'!$M$17:$Q$77,5,0),VLOOKUP(D198,'Luxjacky Assumptions Past'!$M$17:$Q$77,4,0),0)</f>
        <v>0</v>
      </c>
      <c r="I198" s="62">
        <f t="shared" si="34"/>
        <v>85.873177957969077</v>
      </c>
      <c r="J198" s="62">
        <v>112</v>
      </c>
      <c r="K198" s="15">
        <f t="shared" si="36"/>
        <v>0</v>
      </c>
      <c r="L198" s="15">
        <f t="shared" si="37"/>
        <v>0</v>
      </c>
      <c r="M198" s="58">
        <f>'Luxjacky Assumptions Monthly'!$M$8*'Luxjacky Counterfactual'!H198</f>
        <v>0</v>
      </c>
      <c r="N198" s="58">
        <f>'Luxjacky Assumptions Monthly'!$M$6*'Luxjacky Assumptions Monthly'!$M$8*'Luxjacky Counterfactual'!G198</f>
        <v>989.28185667312937</v>
      </c>
      <c r="O198" s="58">
        <f t="shared" si="39"/>
        <v>989.28185667312937</v>
      </c>
    </row>
    <row r="199" spans="1:15" x14ac:dyDescent="0.3">
      <c r="A199" s="60">
        <v>42567</v>
      </c>
      <c r="B199" s="15">
        <f t="shared" si="30"/>
        <v>2016</v>
      </c>
      <c r="C199" s="15">
        <f t="shared" si="31"/>
        <v>7</v>
      </c>
      <c r="D199" s="15" t="str">
        <f t="shared" si="35"/>
        <v>20167</v>
      </c>
      <c r="E199" s="15">
        <f t="shared" si="32"/>
        <v>7</v>
      </c>
      <c r="F199" s="15">
        <f t="shared" si="33"/>
        <v>1</v>
      </c>
      <c r="G199" s="64">
        <f t="shared" si="38"/>
        <v>1912.5637133462587</v>
      </c>
      <c r="H199" s="64">
        <f>IF(G198&lt;VLOOKUP(D199,'Luxjacky Assumptions Past'!$M$17:$Q$77,5,0),VLOOKUP(D199,'Luxjacky Assumptions Past'!$M$17:$Q$77,4,0),0)</f>
        <v>0</v>
      </c>
      <c r="I199" s="62">
        <f t="shared" si="34"/>
        <v>47.953699547968711</v>
      </c>
      <c r="J199" s="62">
        <v>66</v>
      </c>
      <c r="K199" s="15">
        <f t="shared" si="36"/>
        <v>0</v>
      </c>
      <c r="L199" s="15">
        <f t="shared" si="37"/>
        <v>0</v>
      </c>
      <c r="M199" s="58">
        <f>'Luxjacky Assumptions Monthly'!$M$8*'Luxjacky Counterfactual'!H199</f>
        <v>0</v>
      </c>
      <c r="N199" s="58">
        <f>'Luxjacky Assumptions Monthly'!$M$6*'Luxjacky Assumptions Monthly'!$M$8*'Luxjacky Counterfactual'!G199</f>
        <v>956.28185667312937</v>
      </c>
      <c r="O199" s="58">
        <f t="shared" si="39"/>
        <v>956.28185667312937</v>
      </c>
    </row>
    <row r="200" spans="1:15" x14ac:dyDescent="0.3">
      <c r="A200" s="60">
        <v>42568</v>
      </c>
      <c r="B200" s="15">
        <f t="shared" si="30"/>
        <v>2016</v>
      </c>
      <c r="C200" s="15">
        <f t="shared" si="31"/>
        <v>7</v>
      </c>
      <c r="D200" s="15" t="str">
        <f t="shared" si="35"/>
        <v>20167</v>
      </c>
      <c r="E200" s="15">
        <f t="shared" si="32"/>
        <v>1</v>
      </c>
      <c r="F200" s="15">
        <f t="shared" si="33"/>
        <v>0</v>
      </c>
      <c r="G200" s="64">
        <f t="shared" si="38"/>
        <v>1858.5637133462587</v>
      </c>
      <c r="H200" s="64">
        <f>IF(G199&lt;VLOOKUP(D200,'Luxjacky Assumptions Past'!$M$17:$Q$77,5,0),VLOOKUP(D200,'Luxjacky Assumptions Past'!$M$17:$Q$77,4,0),0)</f>
        <v>0</v>
      </c>
      <c r="I200" s="62">
        <f t="shared" si="34"/>
        <v>132.11758535329426</v>
      </c>
      <c r="J200" s="62">
        <v>54</v>
      </c>
      <c r="K200" s="15">
        <f t="shared" si="36"/>
        <v>0</v>
      </c>
      <c r="L200" s="15">
        <f t="shared" si="37"/>
        <v>0</v>
      </c>
      <c r="M200" s="58">
        <f>'Luxjacky Assumptions Monthly'!$M$8*'Luxjacky Counterfactual'!H200</f>
        <v>0</v>
      </c>
      <c r="N200" s="58">
        <f>'Luxjacky Assumptions Monthly'!$M$6*'Luxjacky Assumptions Monthly'!$M$8*'Luxjacky Counterfactual'!G200</f>
        <v>929.28185667312937</v>
      </c>
      <c r="O200" s="58">
        <f t="shared" si="39"/>
        <v>929.28185667312937</v>
      </c>
    </row>
    <row r="201" spans="1:15" x14ac:dyDescent="0.3">
      <c r="A201" s="60">
        <v>42569</v>
      </c>
      <c r="B201" s="15">
        <f t="shared" si="30"/>
        <v>2016</v>
      </c>
      <c r="C201" s="15">
        <f t="shared" si="31"/>
        <v>7</v>
      </c>
      <c r="D201" s="15" t="str">
        <f t="shared" si="35"/>
        <v>20167</v>
      </c>
      <c r="E201" s="15">
        <f t="shared" si="32"/>
        <v>2</v>
      </c>
      <c r="F201" s="15">
        <f t="shared" si="33"/>
        <v>0</v>
      </c>
      <c r="G201" s="64">
        <f t="shared" si="38"/>
        <v>1731.5637133462587</v>
      </c>
      <c r="H201" s="64">
        <f>IF(G200&lt;VLOOKUP(D201,'Luxjacky Assumptions Past'!$M$17:$Q$77,5,0),VLOOKUP(D201,'Luxjacky Assumptions Past'!$M$17:$Q$77,4,0),0)</f>
        <v>0</v>
      </c>
      <c r="I201" s="62">
        <f t="shared" si="34"/>
        <v>136.73526759507061</v>
      </c>
      <c r="J201" s="62">
        <v>127</v>
      </c>
      <c r="K201" s="15">
        <f t="shared" si="36"/>
        <v>0</v>
      </c>
      <c r="L201" s="15">
        <f t="shared" si="37"/>
        <v>0</v>
      </c>
      <c r="M201" s="58">
        <f>'Luxjacky Assumptions Monthly'!$M$8*'Luxjacky Counterfactual'!H201</f>
        <v>0</v>
      </c>
      <c r="N201" s="58">
        <f>'Luxjacky Assumptions Monthly'!$M$6*'Luxjacky Assumptions Monthly'!$M$8*'Luxjacky Counterfactual'!G201</f>
        <v>865.78185667312937</v>
      </c>
      <c r="O201" s="58">
        <f t="shared" si="39"/>
        <v>865.78185667312937</v>
      </c>
    </row>
    <row r="202" spans="1:15" x14ac:dyDescent="0.3">
      <c r="A202" s="60">
        <v>42570</v>
      </c>
      <c r="B202" s="15">
        <f t="shared" si="30"/>
        <v>2016</v>
      </c>
      <c r="C202" s="15">
        <f t="shared" si="31"/>
        <v>7</v>
      </c>
      <c r="D202" s="15" t="str">
        <f t="shared" si="35"/>
        <v>20167</v>
      </c>
      <c r="E202" s="15">
        <f t="shared" si="32"/>
        <v>3</v>
      </c>
      <c r="F202" s="15">
        <f t="shared" si="33"/>
        <v>0</v>
      </c>
      <c r="G202" s="64">
        <f t="shared" si="38"/>
        <v>1594.5637133462587</v>
      </c>
      <c r="H202" s="64">
        <f>IF(G201&lt;VLOOKUP(D202,'Luxjacky Assumptions Past'!$M$17:$Q$77,5,0),VLOOKUP(D202,'Luxjacky Assumptions Past'!$M$17:$Q$77,4,0),0)</f>
        <v>0</v>
      </c>
      <c r="I202" s="62">
        <f t="shared" si="34"/>
        <v>134.12465988033208</v>
      </c>
      <c r="J202" s="62">
        <v>137</v>
      </c>
      <c r="K202" s="15">
        <f t="shared" si="36"/>
        <v>0</v>
      </c>
      <c r="L202" s="15">
        <f t="shared" si="37"/>
        <v>0</v>
      </c>
      <c r="M202" s="58">
        <f>'Luxjacky Assumptions Monthly'!$M$8*'Luxjacky Counterfactual'!H202</f>
        <v>0</v>
      </c>
      <c r="N202" s="58">
        <f>'Luxjacky Assumptions Monthly'!$M$6*'Luxjacky Assumptions Monthly'!$M$8*'Luxjacky Counterfactual'!G202</f>
        <v>797.28185667312937</v>
      </c>
      <c r="O202" s="58">
        <f t="shared" si="39"/>
        <v>797.28185667312937</v>
      </c>
    </row>
    <row r="203" spans="1:15" x14ac:dyDescent="0.3">
      <c r="A203" s="60">
        <v>42571</v>
      </c>
      <c r="B203" s="15">
        <f t="shared" si="30"/>
        <v>2016</v>
      </c>
      <c r="C203" s="15">
        <f t="shared" si="31"/>
        <v>7</v>
      </c>
      <c r="D203" s="15" t="str">
        <f t="shared" si="35"/>
        <v>20167</v>
      </c>
      <c r="E203" s="15">
        <f t="shared" si="32"/>
        <v>4</v>
      </c>
      <c r="F203" s="15">
        <f t="shared" si="33"/>
        <v>0</v>
      </c>
      <c r="G203" s="64">
        <f t="shared" si="38"/>
        <v>1462.5637133462587</v>
      </c>
      <c r="H203" s="64">
        <f>IF(G202&lt;VLOOKUP(D203,'Luxjacky Assumptions Past'!$M$17:$Q$77,5,0),VLOOKUP(D203,'Luxjacky Assumptions Past'!$M$17:$Q$77,4,0),0)</f>
        <v>0</v>
      </c>
      <c r="I203" s="62">
        <f t="shared" si="34"/>
        <v>123.4960904677004</v>
      </c>
      <c r="J203" s="62">
        <v>132</v>
      </c>
      <c r="K203" s="15">
        <f t="shared" si="36"/>
        <v>0</v>
      </c>
      <c r="L203" s="15">
        <f t="shared" si="37"/>
        <v>0</v>
      </c>
      <c r="M203" s="58">
        <f>'Luxjacky Assumptions Monthly'!$M$8*'Luxjacky Counterfactual'!H203</f>
        <v>0</v>
      </c>
      <c r="N203" s="58">
        <f>'Luxjacky Assumptions Monthly'!$M$6*'Luxjacky Assumptions Monthly'!$M$8*'Luxjacky Counterfactual'!G203</f>
        <v>731.28185667312937</v>
      </c>
      <c r="O203" s="58">
        <f t="shared" si="39"/>
        <v>731.28185667312937</v>
      </c>
    </row>
    <row r="204" spans="1:15" x14ac:dyDescent="0.3">
      <c r="A204" s="60">
        <v>42572</v>
      </c>
      <c r="B204" s="15">
        <f t="shared" si="30"/>
        <v>2016</v>
      </c>
      <c r="C204" s="15">
        <f t="shared" si="31"/>
        <v>7</v>
      </c>
      <c r="D204" s="15" t="str">
        <f t="shared" si="35"/>
        <v>20167</v>
      </c>
      <c r="E204" s="15">
        <f t="shared" si="32"/>
        <v>5</v>
      </c>
      <c r="F204" s="15">
        <f t="shared" si="33"/>
        <v>0</v>
      </c>
      <c r="G204" s="64">
        <f t="shared" si="38"/>
        <v>1340.5637133462587</v>
      </c>
      <c r="H204" s="64">
        <f>IF(G203&lt;VLOOKUP(D204,'Luxjacky Assumptions Past'!$M$17:$Q$77,5,0),VLOOKUP(D204,'Luxjacky Assumptions Past'!$M$17:$Q$77,4,0),0)</f>
        <v>0</v>
      </c>
      <c r="I204" s="62">
        <f t="shared" si="34"/>
        <v>104.24491397204307</v>
      </c>
      <c r="J204" s="62">
        <v>122</v>
      </c>
      <c r="K204" s="15">
        <f t="shared" si="36"/>
        <v>0</v>
      </c>
      <c r="L204" s="15">
        <f t="shared" si="37"/>
        <v>0</v>
      </c>
      <c r="M204" s="58">
        <f>'Luxjacky Assumptions Monthly'!$M$8*'Luxjacky Counterfactual'!H204</f>
        <v>0</v>
      </c>
      <c r="N204" s="58">
        <f>'Luxjacky Assumptions Monthly'!$M$6*'Luxjacky Assumptions Monthly'!$M$8*'Luxjacky Counterfactual'!G204</f>
        <v>670.28185667312937</v>
      </c>
      <c r="O204" s="58">
        <f t="shared" si="39"/>
        <v>670.28185667312937</v>
      </c>
    </row>
    <row r="205" spans="1:15" x14ac:dyDescent="0.3">
      <c r="A205" s="60">
        <v>42573</v>
      </c>
      <c r="B205" s="15">
        <f t="shared" si="30"/>
        <v>2016</v>
      </c>
      <c r="C205" s="15">
        <f t="shared" si="31"/>
        <v>7</v>
      </c>
      <c r="D205" s="15" t="str">
        <f t="shared" si="35"/>
        <v>20167</v>
      </c>
      <c r="E205" s="15">
        <f t="shared" si="32"/>
        <v>6</v>
      </c>
      <c r="F205" s="15">
        <f t="shared" si="33"/>
        <v>1</v>
      </c>
      <c r="G205" s="64">
        <f t="shared" si="38"/>
        <v>1250.5637133462587</v>
      </c>
      <c r="H205" s="64">
        <f>IF(G204&lt;VLOOKUP(D205,'Luxjacky Assumptions Past'!$M$17:$Q$77,5,0),VLOOKUP(D205,'Luxjacky Assumptions Past'!$M$17:$Q$77,4,0),0)</f>
        <v>0</v>
      </c>
      <c r="I205" s="62">
        <f t="shared" si="34"/>
        <v>85.873177957969077</v>
      </c>
      <c r="J205" s="62">
        <v>90</v>
      </c>
      <c r="K205" s="15">
        <f t="shared" si="36"/>
        <v>0</v>
      </c>
      <c r="L205" s="15">
        <f t="shared" si="37"/>
        <v>0</v>
      </c>
      <c r="M205" s="58">
        <f>'Luxjacky Assumptions Monthly'!$M$8*'Luxjacky Counterfactual'!H205</f>
        <v>0</v>
      </c>
      <c r="N205" s="58">
        <f>'Luxjacky Assumptions Monthly'!$M$6*'Luxjacky Assumptions Monthly'!$M$8*'Luxjacky Counterfactual'!G205</f>
        <v>625.28185667312937</v>
      </c>
      <c r="O205" s="58">
        <f t="shared" si="39"/>
        <v>625.28185667312937</v>
      </c>
    </row>
    <row r="206" spans="1:15" x14ac:dyDescent="0.3">
      <c r="A206" s="60">
        <v>42574</v>
      </c>
      <c r="B206" s="15">
        <f t="shared" si="30"/>
        <v>2016</v>
      </c>
      <c r="C206" s="15">
        <f t="shared" si="31"/>
        <v>7</v>
      </c>
      <c r="D206" s="15" t="str">
        <f t="shared" si="35"/>
        <v>20167</v>
      </c>
      <c r="E206" s="15">
        <f t="shared" si="32"/>
        <v>7</v>
      </c>
      <c r="F206" s="15">
        <f t="shared" si="33"/>
        <v>1</v>
      </c>
      <c r="G206" s="64">
        <f t="shared" si="38"/>
        <v>1168.5637133462587</v>
      </c>
      <c r="H206" s="64">
        <f>IF(G205&lt;VLOOKUP(D206,'Luxjacky Assumptions Past'!$M$17:$Q$77,5,0),VLOOKUP(D206,'Luxjacky Assumptions Past'!$M$17:$Q$77,4,0),0)</f>
        <v>0</v>
      </c>
      <c r="I206" s="62">
        <f t="shared" si="34"/>
        <v>47.953699547968711</v>
      </c>
      <c r="J206" s="62">
        <v>82</v>
      </c>
      <c r="K206" s="15">
        <f t="shared" si="36"/>
        <v>0</v>
      </c>
      <c r="L206" s="15">
        <f t="shared" si="37"/>
        <v>0</v>
      </c>
      <c r="M206" s="58">
        <f>'Luxjacky Assumptions Monthly'!$M$8*'Luxjacky Counterfactual'!H206</f>
        <v>0</v>
      </c>
      <c r="N206" s="58">
        <f>'Luxjacky Assumptions Monthly'!$M$6*'Luxjacky Assumptions Monthly'!$M$8*'Luxjacky Counterfactual'!G206</f>
        <v>584.28185667312937</v>
      </c>
      <c r="O206" s="58">
        <f t="shared" si="39"/>
        <v>584.28185667312937</v>
      </c>
    </row>
    <row r="207" spans="1:15" x14ac:dyDescent="0.3">
      <c r="A207" s="60">
        <v>42575</v>
      </c>
      <c r="B207" s="15">
        <f t="shared" si="30"/>
        <v>2016</v>
      </c>
      <c r="C207" s="15">
        <f t="shared" si="31"/>
        <v>7</v>
      </c>
      <c r="D207" s="15" t="str">
        <f t="shared" si="35"/>
        <v>20167</v>
      </c>
      <c r="E207" s="15">
        <f t="shared" si="32"/>
        <v>1</v>
      </c>
      <c r="F207" s="15">
        <f t="shared" si="33"/>
        <v>0</v>
      </c>
      <c r="G207" s="64">
        <f t="shared" si="38"/>
        <v>1130.5637133462587</v>
      </c>
      <c r="H207" s="64">
        <f>IF(G206&lt;VLOOKUP(D207,'Luxjacky Assumptions Past'!$M$17:$Q$77,5,0),VLOOKUP(D207,'Luxjacky Assumptions Past'!$M$17:$Q$77,4,0),0)</f>
        <v>0</v>
      </c>
      <c r="I207" s="62">
        <f t="shared" si="34"/>
        <v>132.11758535329426</v>
      </c>
      <c r="J207" s="62">
        <v>38</v>
      </c>
      <c r="K207" s="15">
        <f t="shared" si="36"/>
        <v>0</v>
      </c>
      <c r="L207" s="15">
        <f t="shared" si="37"/>
        <v>0</v>
      </c>
      <c r="M207" s="58">
        <f>'Luxjacky Assumptions Monthly'!$M$8*'Luxjacky Counterfactual'!H207</f>
        <v>0</v>
      </c>
      <c r="N207" s="58">
        <f>'Luxjacky Assumptions Monthly'!$M$6*'Luxjacky Assumptions Monthly'!$M$8*'Luxjacky Counterfactual'!G207</f>
        <v>565.28185667312937</v>
      </c>
      <c r="O207" s="58">
        <f t="shared" si="39"/>
        <v>565.28185667312937</v>
      </c>
    </row>
    <row r="208" spans="1:15" x14ac:dyDescent="0.3">
      <c r="A208" s="60">
        <v>42576</v>
      </c>
      <c r="B208" s="15">
        <f t="shared" si="30"/>
        <v>2016</v>
      </c>
      <c r="C208" s="15">
        <f t="shared" si="31"/>
        <v>7</v>
      </c>
      <c r="D208" s="15" t="str">
        <f t="shared" si="35"/>
        <v>20167</v>
      </c>
      <c r="E208" s="15">
        <f t="shared" si="32"/>
        <v>2</v>
      </c>
      <c r="F208" s="15">
        <f t="shared" si="33"/>
        <v>0</v>
      </c>
      <c r="G208" s="64">
        <f t="shared" si="38"/>
        <v>1003.5637133462587</v>
      </c>
      <c r="H208" s="64">
        <f>IF(G207&lt;VLOOKUP(D208,'Luxjacky Assumptions Past'!$M$17:$Q$77,5,0),VLOOKUP(D208,'Luxjacky Assumptions Past'!$M$17:$Q$77,4,0),0)</f>
        <v>0</v>
      </c>
      <c r="I208" s="62">
        <f t="shared" si="34"/>
        <v>136.73526759507061</v>
      </c>
      <c r="J208" s="62">
        <v>127</v>
      </c>
      <c r="K208" s="15">
        <f t="shared" si="36"/>
        <v>0</v>
      </c>
      <c r="L208" s="15">
        <f t="shared" si="37"/>
        <v>0</v>
      </c>
      <c r="M208" s="58">
        <f>'Luxjacky Assumptions Monthly'!$M$8*'Luxjacky Counterfactual'!H208</f>
        <v>0</v>
      </c>
      <c r="N208" s="58">
        <f>'Luxjacky Assumptions Monthly'!$M$6*'Luxjacky Assumptions Monthly'!$M$8*'Luxjacky Counterfactual'!G208</f>
        <v>501.78185667312937</v>
      </c>
      <c r="O208" s="58">
        <f t="shared" si="39"/>
        <v>501.78185667312937</v>
      </c>
    </row>
    <row r="209" spans="1:15" x14ac:dyDescent="0.3">
      <c r="A209" s="60">
        <v>42577</v>
      </c>
      <c r="B209" s="15">
        <f t="shared" si="30"/>
        <v>2016</v>
      </c>
      <c r="C209" s="15">
        <f t="shared" si="31"/>
        <v>7</v>
      </c>
      <c r="D209" s="15" t="str">
        <f t="shared" si="35"/>
        <v>20167</v>
      </c>
      <c r="E209" s="15">
        <f t="shared" si="32"/>
        <v>3</v>
      </c>
      <c r="F209" s="15">
        <f t="shared" si="33"/>
        <v>0</v>
      </c>
      <c r="G209" s="64">
        <f t="shared" si="38"/>
        <v>853.56371334625874</v>
      </c>
      <c r="H209" s="64">
        <f>IF(G208&lt;VLOOKUP(D209,'Luxjacky Assumptions Past'!$M$17:$Q$77,5,0),VLOOKUP(D209,'Luxjacky Assumptions Past'!$M$17:$Q$77,4,0),0)</f>
        <v>0</v>
      </c>
      <c r="I209" s="62">
        <f t="shared" si="34"/>
        <v>134.12465988033208</v>
      </c>
      <c r="J209" s="62">
        <v>150</v>
      </c>
      <c r="K209" s="15">
        <f t="shared" si="36"/>
        <v>0</v>
      </c>
      <c r="L209" s="15">
        <f t="shared" si="37"/>
        <v>0</v>
      </c>
      <c r="M209" s="58">
        <f>'Luxjacky Assumptions Monthly'!$M$8*'Luxjacky Counterfactual'!H209</f>
        <v>0</v>
      </c>
      <c r="N209" s="58">
        <f>'Luxjacky Assumptions Monthly'!$M$6*'Luxjacky Assumptions Monthly'!$M$8*'Luxjacky Counterfactual'!G209</f>
        <v>426.78185667312937</v>
      </c>
      <c r="O209" s="58">
        <f t="shared" si="39"/>
        <v>426.78185667312937</v>
      </c>
    </row>
    <row r="210" spans="1:15" x14ac:dyDescent="0.3">
      <c r="A210" s="60">
        <v>42578</v>
      </c>
      <c r="B210" s="15">
        <f t="shared" si="30"/>
        <v>2016</v>
      </c>
      <c r="C210" s="15">
        <f t="shared" si="31"/>
        <v>7</v>
      </c>
      <c r="D210" s="15" t="str">
        <f t="shared" si="35"/>
        <v>20167</v>
      </c>
      <c r="E210" s="15">
        <f t="shared" si="32"/>
        <v>4</v>
      </c>
      <c r="F210" s="15">
        <f t="shared" si="33"/>
        <v>0</v>
      </c>
      <c r="G210" s="64">
        <f t="shared" si="38"/>
        <v>2034.4026183796086</v>
      </c>
      <c r="H210" s="64">
        <f>IF(G209&lt;VLOOKUP(D210,'Luxjacky Assumptions Past'!$M$17:$Q$77,5,0),VLOOKUP(D210,'Luxjacky Assumptions Past'!$M$17:$Q$77,4,0),0)</f>
        <v>1309.8389050333499</v>
      </c>
      <c r="I210" s="62">
        <f t="shared" si="34"/>
        <v>123.4960904677004</v>
      </c>
      <c r="J210" s="62">
        <v>129</v>
      </c>
      <c r="K210" s="15">
        <f t="shared" si="36"/>
        <v>1</v>
      </c>
      <c r="L210" s="15">
        <f t="shared" si="37"/>
        <v>4000</v>
      </c>
      <c r="M210" s="58">
        <f>'Luxjacky Assumptions Monthly'!$M$8*'Luxjacky Counterfactual'!H210</f>
        <v>13098.389050333499</v>
      </c>
      <c r="N210" s="58">
        <f>'Luxjacky Assumptions Monthly'!$M$6*'Luxjacky Assumptions Monthly'!$M$8*'Luxjacky Counterfactual'!G210</f>
        <v>1017.2013091898043</v>
      </c>
      <c r="O210" s="58">
        <f t="shared" si="39"/>
        <v>18115.590359523303</v>
      </c>
    </row>
    <row r="211" spans="1:15" x14ac:dyDescent="0.3">
      <c r="A211" s="60">
        <v>42579</v>
      </c>
      <c r="B211" s="15">
        <f t="shared" si="30"/>
        <v>2016</v>
      </c>
      <c r="C211" s="15">
        <f t="shared" si="31"/>
        <v>7</v>
      </c>
      <c r="D211" s="15" t="str">
        <f t="shared" si="35"/>
        <v>20167</v>
      </c>
      <c r="E211" s="15">
        <f t="shared" si="32"/>
        <v>5</v>
      </c>
      <c r="F211" s="15">
        <f t="shared" si="33"/>
        <v>0</v>
      </c>
      <c r="G211" s="64">
        <f t="shared" si="38"/>
        <v>1916.4026183796086</v>
      </c>
      <c r="H211" s="64">
        <f>IF(G210&lt;VLOOKUP(D211,'Luxjacky Assumptions Past'!$M$17:$Q$77,5,0),VLOOKUP(D211,'Luxjacky Assumptions Past'!$M$17:$Q$77,4,0),0)</f>
        <v>0</v>
      </c>
      <c r="I211" s="62">
        <f t="shared" si="34"/>
        <v>104.24491397204307</v>
      </c>
      <c r="J211" s="62">
        <v>118</v>
      </c>
      <c r="K211" s="15">
        <f t="shared" si="36"/>
        <v>0</v>
      </c>
      <c r="L211" s="15">
        <f t="shared" si="37"/>
        <v>0</v>
      </c>
      <c r="M211" s="58">
        <f>'Luxjacky Assumptions Monthly'!$M$8*'Luxjacky Counterfactual'!H211</f>
        <v>0</v>
      </c>
      <c r="N211" s="58">
        <f>'Luxjacky Assumptions Monthly'!$M$6*'Luxjacky Assumptions Monthly'!$M$8*'Luxjacky Counterfactual'!G211</f>
        <v>958.20130918980431</v>
      </c>
      <c r="O211" s="58">
        <f t="shared" si="39"/>
        <v>958.20130918980431</v>
      </c>
    </row>
    <row r="212" spans="1:15" x14ac:dyDescent="0.3">
      <c r="A212" s="60">
        <v>42580</v>
      </c>
      <c r="B212" s="15">
        <f t="shared" si="30"/>
        <v>2016</v>
      </c>
      <c r="C212" s="15">
        <f t="shared" si="31"/>
        <v>7</v>
      </c>
      <c r="D212" s="15" t="str">
        <f t="shared" si="35"/>
        <v>20167</v>
      </c>
      <c r="E212" s="15">
        <f t="shared" si="32"/>
        <v>6</v>
      </c>
      <c r="F212" s="15">
        <f t="shared" si="33"/>
        <v>1</v>
      </c>
      <c r="G212" s="64">
        <f t="shared" si="38"/>
        <v>1816.4026183796086</v>
      </c>
      <c r="H212" s="64">
        <f>IF(G211&lt;VLOOKUP(D212,'Luxjacky Assumptions Past'!$M$17:$Q$77,5,0),VLOOKUP(D212,'Luxjacky Assumptions Past'!$M$17:$Q$77,4,0),0)</f>
        <v>0</v>
      </c>
      <c r="I212" s="62">
        <f t="shared" si="34"/>
        <v>85.873177957969077</v>
      </c>
      <c r="J212" s="62">
        <v>100</v>
      </c>
      <c r="K212" s="15">
        <f t="shared" si="36"/>
        <v>0</v>
      </c>
      <c r="L212" s="15">
        <f t="shared" si="37"/>
        <v>0</v>
      </c>
      <c r="M212" s="58">
        <f>'Luxjacky Assumptions Monthly'!$M$8*'Luxjacky Counterfactual'!H212</f>
        <v>0</v>
      </c>
      <c r="N212" s="58">
        <f>'Luxjacky Assumptions Monthly'!$M$6*'Luxjacky Assumptions Monthly'!$M$8*'Luxjacky Counterfactual'!G212</f>
        <v>908.20130918980431</v>
      </c>
      <c r="O212" s="58">
        <f t="shared" si="39"/>
        <v>908.20130918980431</v>
      </c>
    </row>
    <row r="213" spans="1:15" x14ac:dyDescent="0.3">
      <c r="A213" s="60">
        <v>42581</v>
      </c>
      <c r="B213" s="15">
        <f t="shared" si="30"/>
        <v>2016</v>
      </c>
      <c r="C213" s="15">
        <f t="shared" si="31"/>
        <v>7</v>
      </c>
      <c r="D213" s="15" t="str">
        <f t="shared" si="35"/>
        <v>20167</v>
      </c>
      <c r="E213" s="15">
        <f t="shared" si="32"/>
        <v>7</v>
      </c>
      <c r="F213" s="15">
        <f t="shared" si="33"/>
        <v>1</v>
      </c>
      <c r="G213" s="64">
        <f t="shared" si="38"/>
        <v>1732.4026183796086</v>
      </c>
      <c r="H213" s="64">
        <f>IF(G212&lt;VLOOKUP(D213,'Luxjacky Assumptions Past'!$M$17:$Q$77,5,0),VLOOKUP(D213,'Luxjacky Assumptions Past'!$M$17:$Q$77,4,0),0)</f>
        <v>0</v>
      </c>
      <c r="I213" s="62">
        <f t="shared" si="34"/>
        <v>47.953699547968711</v>
      </c>
      <c r="J213" s="62">
        <v>84</v>
      </c>
      <c r="K213" s="15">
        <f t="shared" si="36"/>
        <v>0</v>
      </c>
      <c r="L213" s="15">
        <f t="shared" si="37"/>
        <v>0</v>
      </c>
      <c r="M213" s="58">
        <f>'Luxjacky Assumptions Monthly'!$M$8*'Luxjacky Counterfactual'!H213</f>
        <v>0</v>
      </c>
      <c r="N213" s="58">
        <f>'Luxjacky Assumptions Monthly'!$M$6*'Luxjacky Assumptions Monthly'!$M$8*'Luxjacky Counterfactual'!G213</f>
        <v>866.20130918980431</v>
      </c>
      <c r="O213" s="58">
        <f t="shared" si="39"/>
        <v>866.20130918980431</v>
      </c>
    </row>
    <row r="214" spans="1:15" x14ac:dyDescent="0.3">
      <c r="A214" s="60">
        <v>42582</v>
      </c>
      <c r="B214" s="15">
        <f t="shared" si="30"/>
        <v>2016</v>
      </c>
      <c r="C214" s="15">
        <f t="shared" si="31"/>
        <v>7</v>
      </c>
      <c r="D214" s="15" t="str">
        <f t="shared" si="35"/>
        <v>20167</v>
      </c>
      <c r="E214" s="15">
        <f t="shared" si="32"/>
        <v>1</v>
      </c>
      <c r="F214" s="15">
        <f t="shared" si="33"/>
        <v>0</v>
      </c>
      <c r="G214" s="64">
        <f t="shared" si="38"/>
        <v>1686.4026183796086</v>
      </c>
      <c r="H214" s="64">
        <f>IF(G213&lt;VLOOKUP(D214,'Luxjacky Assumptions Past'!$M$17:$Q$77,5,0),VLOOKUP(D214,'Luxjacky Assumptions Past'!$M$17:$Q$77,4,0),0)</f>
        <v>0</v>
      </c>
      <c r="I214" s="62">
        <f t="shared" si="34"/>
        <v>132.11758535329426</v>
      </c>
      <c r="J214" s="62">
        <v>46</v>
      </c>
      <c r="K214" s="15">
        <f t="shared" si="36"/>
        <v>0</v>
      </c>
      <c r="L214" s="15">
        <f t="shared" si="37"/>
        <v>0</v>
      </c>
      <c r="M214" s="58">
        <f>'Luxjacky Assumptions Monthly'!$M$8*'Luxjacky Counterfactual'!H214</f>
        <v>0</v>
      </c>
      <c r="N214" s="58">
        <f>'Luxjacky Assumptions Monthly'!$M$6*'Luxjacky Assumptions Monthly'!$M$8*'Luxjacky Counterfactual'!G214</f>
        <v>843.20130918980431</v>
      </c>
      <c r="O214" s="58">
        <f t="shared" si="39"/>
        <v>843.20130918980431</v>
      </c>
    </row>
    <row r="215" spans="1:15" x14ac:dyDescent="0.3">
      <c r="A215" s="60">
        <v>42583</v>
      </c>
      <c r="B215" s="15">
        <f t="shared" si="30"/>
        <v>2016</v>
      </c>
      <c r="C215" s="15">
        <f t="shared" si="31"/>
        <v>8</v>
      </c>
      <c r="D215" s="15" t="str">
        <f t="shared" si="35"/>
        <v>20168</v>
      </c>
      <c r="E215" s="15">
        <f t="shared" si="32"/>
        <v>2</v>
      </c>
      <c r="F215" s="15">
        <f t="shared" si="33"/>
        <v>0</v>
      </c>
      <c r="G215" s="64">
        <f t="shared" si="38"/>
        <v>1544.4026183796086</v>
      </c>
      <c r="H215" s="64">
        <f>IF(G214&lt;VLOOKUP(D215,'Luxjacky Assumptions Past'!$M$17:$Q$77,5,0),VLOOKUP(D215,'Luxjacky Assumptions Past'!$M$17:$Q$77,4,0),0)</f>
        <v>0</v>
      </c>
      <c r="I215" s="62">
        <f t="shared" si="34"/>
        <v>139.00182454183079</v>
      </c>
      <c r="J215" s="62">
        <v>142</v>
      </c>
      <c r="K215" s="15">
        <f t="shared" si="36"/>
        <v>0</v>
      </c>
      <c r="L215" s="15">
        <f t="shared" si="37"/>
        <v>0</v>
      </c>
      <c r="M215" s="58">
        <f>'Luxjacky Assumptions Monthly'!$M$8*'Luxjacky Counterfactual'!H215</f>
        <v>0</v>
      </c>
      <c r="N215" s="58">
        <f>'Luxjacky Assumptions Monthly'!$M$6*'Luxjacky Assumptions Monthly'!$M$8*'Luxjacky Counterfactual'!G215</f>
        <v>772.20130918980431</v>
      </c>
      <c r="O215" s="58">
        <f t="shared" si="39"/>
        <v>772.20130918980431</v>
      </c>
    </row>
    <row r="216" spans="1:15" x14ac:dyDescent="0.3">
      <c r="A216" s="60">
        <v>42584</v>
      </c>
      <c r="B216" s="15">
        <f t="shared" si="30"/>
        <v>2016</v>
      </c>
      <c r="C216" s="15">
        <f t="shared" si="31"/>
        <v>8</v>
      </c>
      <c r="D216" s="15" t="str">
        <f t="shared" si="35"/>
        <v>20168</v>
      </c>
      <c r="E216" s="15">
        <f t="shared" si="32"/>
        <v>3</v>
      </c>
      <c r="F216" s="15">
        <f t="shared" si="33"/>
        <v>0</v>
      </c>
      <c r="G216" s="64">
        <f t="shared" si="38"/>
        <v>1398.4026183796086</v>
      </c>
      <c r="H216" s="64">
        <f>IF(G215&lt;VLOOKUP(D216,'Luxjacky Assumptions Past'!$M$17:$Q$77,5,0),VLOOKUP(D216,'Luxjacky Assumptions Past'!$M$17:$Q$77,4,0),0)</f>
        <v>0</v>
      </c>
      <c r="I216" s="62">
        <f t="shared" si="34"/>
        <v>136.39121682709225</v>
      </c>
      <c r="J216" s="62">
        <v>146</v>
      </c>
      <c r="K216" s="15">
        <f t="shared" si="36"/>
        <v>0</v>
      </c>
      <c r="L216" s="15">
        <f t="shared" si="37"/>
        <v>0</v>
      </c>
      <c r="M216" s="58">
        <f>'Luxjacky Assumptions Monthly'!$M$8*'Luxjacky Counterfactual'!H216</f>
        <v>0</v>
      </c>
      <c r="N216" s="58">
        <f>'Luxjacky Assumptions Monthly'!$M$6*'Luxjacky Assumptions Monthly'!$M$8*'Luxjacky Counterfactual'!G216</f>
        <v>699.20130918980431</v>
      </c>
      <c r="O216" s="58">
        <f t="shared" si="39"/>
        <v>699.20130918980431</v>
      </c>
    </row>
    <row r="217" spans="1:15" x14ac:dyDescent="0.3">
      <c r="A217" s="60">
        <v>42585</v>
      </c>
      <c r="B217" s="15">
        <f t="shared" si="30"/>
        <v>2016</v>
      </c>
      <c r="C217" s="15">
        <f t="shared" si="31"/>
        <v>8</v>
      </c>
      <c r="D217" s="15" t="str">
        <f t="shared" si="35"/>
        <v>20168</v>
      </c>
      <c r="E217" s="15">
        <f t="shared" si="32"/>
        <v>4</v>
      </c>
      <c r="F217" s="15">
        <f t="shared" si="33"/>
        <v>0</v>
      </c>
      <c r="G217" s="64">
        <f t="shared" si="38"/>
        <v>1268.4026183796086</v>
      </c>
      <c r="H217" s="64">
        <f>IF(G216&lt;VLOOKUP(D217,'Luxjacky Assumptions Past'!$M$17:$Q$77,5,0),VLOOKUP(D217,'Luxjacky Assumptions Past'!$M$17:$Q$77,4,0),0)</f>
        <v>0</v>
      </c>
      <c r="I217" s="62">
        <f t="shared" si="34"/>
        <v>125.76264741446056</v>
      </c>
      <c r="J217" s="62">
        <v>130</v>
      </c>
      <c r="K217" s="15">
        <f t="shared" si="36"/>
        <v>0</v>
      </c>
      <c r="L217" s="15">
        <f t="shared" si="37"/>
        <v>0</v>
      </c>
      <c r="M217" s="58">
        <f>'Luxjacky Assumptions Monthly'!$M$8*'Luxjacky Counterfactual'!H217</f>
        <v>0</v>
      </c>
      <c r="N217" s="58">
        <f>'Luxjacky Assumptions Monthly'!$M$6*'Luxjacky Assumptions Monthly'!$M$8*'Luxjacky Counterfactual'!G217</f>
        <v>634.20130918980431</v>
      </c>
      <c r="O217" s="58">
        <f t="shared" si="39"/>
        <v>634.20130918980431</v>
      </c>
    </row>
    <row r="218" spans="1:15" x14ac:dyDescent="0.3">
      <c r="A218" s="60">
        <v>42586</v>
      </c>
      <c r="B218" s="15">
        <f t="shared" si="30"/>
        <v>2016</v>
      </c>
      <c r="C218" s="15">
        <f t="shared" si="31"/>
        <v>8</v>
      </c>
      <c r="D218" s="15" t="str">
        <f t="shared" si="35"/>
        <v>20168</v>
      </c>
      <c r="E218" s="15">
        <f t="shared" si="32"/>
        <v>5</v>
      </c>
      <c r="F218" s="15">
        <f t="shared" si="33"/>
        <v>0</v>
      </c>
      <c r="G218" s="64">
        <f t="shared" si="38"/>
        <v>1142.4026183796086</v>
      </c>
      <c r="H218" s="64">
        <f>IF(G217&lt;VLOOKUP(D218,'Luxjacky Assumptions Past'!$M$17:$Q$77,5,0),VLOOKUP(D218,'Luxjacky Assumptions Past'!$M$17:$Q$77,4,0),0)</f>
        <v>0</v>
      </c>
      <c r="I218" s="62">
        <f t="shared" si="34"/>
        <v>106.51147091880323</v>
      </c>
      <c r="J218" s="62">
        <v>126</v>
      </c>
      <c r="K218" s="15">
        <f t="shared" si="36"/>
        <v>0</v>
      </c>
      <c r="L218" s="15">
        <f t="shared" si="37"/>
        <v>0</v>
      </c>
      <c r="M218" s="58">
        <f>'Luxjacky Assumptions Monthly'!$M$8*'Luxjacky Counterfactual'!H218</f>
        <v>0</v>
      </c>
      <c r="N218" s="58">
        <f>'Luxjacky Assumptions Monthly'!$M$6*'Luxjacky Assumptions Monthly'!$M$8*'Luxjacky Counterfactual'!G218</f>
        <v>571.20130918980431</v>
      </c>
      <c r="O218" s="58">
        <f t="shared" si="39"/>
        <v>571.20130918980431</v>
      </c>
    </row>
    <row r="219" spans="1:15" x14ac:dyDescent="0.3">
      <c r="A219" s="60">
        <v>42587</v>
      </c>
      <c r="B219" s="15">
        <f t="shared" si="30"/>
        <v>2016</v>
      </c>
      <c r="C219" s="15">
        <f t="shared" si="31"/>
        <v>8</v>
      </c>
      <c r="D219" s="15" t="str">
        <f t="shared" si="35"/>
        <v>20168</v>
      </c>
      <c r="E219" s="15">
        <f t="shared" si="32"/>
        <v>6</v>
      </c>
      <c r="F219" s="15">
        <f t="shared" si="33"/>
        <v>1</v>
      </c>
      <c r="G219" s="64">
        <f t="shared" si="38"/>
        <v>1042.4026183796086</v>
      </c>
      <c r="H219" s="64">
        <f>IF(G218&lt;VLOOKUP(D219,'Luxjacky Assumptions Past'!$M$17:$Q$77,5,0),VLOOKUP(D219,'Luxjacky Assumptions Past'!$M$17:$Q$77,4,0),0)</f>
        <v>0</v>
      </c>
      <c r="I219" s="62">
        <f t="shared" si="34"/>
        <v>88.139734904729238</v>
      </c>
      <c r="J219" s="62">
        <v>100</v>
      </c>
      <c r="K219" s="15">
        <f t="shared" si="36"/>
        <v>0</v>
      </c>
      <c r="L219" s="15">
        <f t="shared" si="37"/>
        <v>0</v>
      </c>
      <c r="M219" s="58">
        <f>'Luxjacky Assumptions Monthly'!$M$8*'Luxjacky Counterfactual'!H219</f>
        <v>0</v>
      </c>
      <c r="N219" s="58">
        <f>'Luxjacky Assumptions Monthly'!$M$6*'Luxjacky Assumptions Monthly'!$M$8*'Luxjacky Counterfactual'!G219</f>
        <v>521.20130918980431</v>
      </c>
      <c r="O219" s="58">
        <f t="shared" si="39"/>
        <v>521.20130918980431</v>
      </c>
    </row>
    <row r="220" spans="1:15" x14ac:dyDescent="0.3">
      <c r="A220" s="60">
        <v>42588</v>
      </c>
      <c r="B220" s="15">
        <f t="shared" si="30"/>
        <v>2016</v>
      </c>
      <c r="C220" s="15">
        <f t="shared" si="31"/>
        <v>8</v>
      </c>
      <c r="D220" s="15" t="str">
        <f t="shared" si="35"/>
        <v>20168</v>
      </c>
      <c r="E220" s="15">
        <f t="shared" si="32"/>
        <v>7</v>
      </c>
      <c r="F220" s="15">
        <f t="shared" si="33"/>
        <v>1</v>
      </c>
      <c r="G220" s="64">
        <f t="shared" si="38"/>
        <v>963.40261837960861</v>
      </c>
      <c r="H220" s="64">
        <f>IF(G219&lt;VLOOKUP(D220,'Luxjacky Assumptions Past'!$M$17:$Q$77,5,0),VLOOKUP(D220,'Luxjacky Assumptions Past'!$M$17:$Q$77,4,0),0)</f>
        <v>0</v>
      </c>
      <c r="I220" s="62">
        <f t="shared" si="34"/>
        <v>50.220256494728872</v>
      </c>
      <c r="J220" s="62">
        <v>79</v>
      </c>
      <c r="K220" s="15">
        <f t="shared" si="36"/>
        <v>0</v>
      </c>
      <c r="L220" s="15">
        <f t="shared" si="37"/>
        <v>0</v>
      </c>
      <c r="M220" s="58">
        <f>'Luxjacky Assumptions Monthly'!$M$8*'Luxjacky Counterfactual'!H220</f>
        <v>0</v>
      </c>
      <c r="N220" s="58">
        <f>'Luxjacky Assumptions Monthly'!$M$6*'Luxjacky Assumptions Monthly'!$M$8*'Luxjacky Counterfactual'!G220</f>
        <v>481.70130918980431</v>
      </c>
      <c r="O220" s="58">
        <f t="shared" si="39"/>
        <v>481.70130918980431</v>
      </c>
    </row>
    <row r="221" spans="1:15" x14ac:dyDescent="0.3">
      <c r="A221" s="60">
        <v>42589</v>
      </c>
      <c r="B221" s="15">
        <f t="shared" si="30"/>
        <v>2016</v>
      </c>
      <c r="C221" s="15">
        <f t="shared" si="31"/>
        <v>8</v>
      </c>
      <c r="D221" s="15" t="str">
        <f t="shared" si="35"/>
        <v>20168</v>
      </c>
      <c r="E221" s="15">
        <f t="shared" si="32"/>
        <v>1</v>
      </c>
      <c r="F221" s="15">
        <f t="shared" si="33"/>
        <v>0</v>
      </c>
      <c r="G221" s="64">
        <f t="shared" si="38"/>
        <v>2254.8164272466493</v>
      </c>
      <c r="H221" s="64">
        <f>IF(G220&lt;VLOOKUP(D221,'Luxjacky Assumptions Past'!$M$17:$Q$77,5,0),VLOOKUP(D221,'Luxjacky Assumptions Past'!$M$17:$Q$77,4,0),0)</f>
        <v>1348.4138088670404</v>
      </c>
      <c r="I221" s="62">
        <f t="shared" si="34"/>
        <v>134.38414230005444</v>
      </c>
      <c r="J221" s="62">
        <v>57</v>
      </c>
      <c r="K221" s="15">
        <f t="shared" si="36"/>
        <v>1</v>
      </c>
      <c r="L221" s="15">
        <f t="shared" si="37"/>
        <v>4000</v>
      </c>
      <c r="M221" s="58">
        <f>'Luxjacky Assumptions Monthly'!$M$8*'Luxjacky Counterfactual'!H221</f>
        <v>13484.138088670405</v>
      </c>
      <c r="N221" s="58">
        <f>'Luxjacky Assumptions Monthly'!$M$6*'Luxjacky Assumptions Monthly'!$M$8*'Luxjacky Counterfactual'!G221</f>
        <v>1127.4082136233246</v>
      </c>
      <c r="O221" s="58">
        <f t="shared" si="39"/>
        <v>18611.546302293733</v>
      </c>
    </row>
    <row r="222" spans="1:15" x14ac:dyDescent="0.3">
      <c r="A222" s="60">
        <v>42590</v>
      </c>
      <c r="B222" s="15">
        <f t="shared" si="30"/>
        <v>2016</v>
      </c>
      <c r="C222" s="15">
        <f t="shared" si="31"/>
        <v>8</v>
      </c>
      <c r="D222" s="15" t="str">
        <f t="shared" si="35"/>
        <v>20168</v>
      </c>
      <c r="E222" s="15">
        <f t="shared" si="32"/>
        <v>2</v>
      </c>
      <c r="F222" s="15">
        <f t="shared" si="33"/>
        <v>0</v>
      </c>
      <c r="G222" s="64">
        <f t="shared" si="38"/>
        <v>2114.8164272466493</v>
      </c>
      <c r="H222" s="64">
        <f>IF(G221&lt;VLOOKUP(D222,'Luxjacky Assumptions Past'!$M$17:$Q$77,5,0),VLOOKUP(D222,'Luxjacky Assumptions Past'!$M$17:$Q$77,4,0),0)</f>
        <v>0</v>
      </c>
      <c r="I222" s="62">
        <f t="shared" si="34"/>
        <v>139.00182454183079</v>
      </c>
      <c r="J222" s="62">
        <v>140</v>
      </c>
      <c r="K222" s="15">
        <f t="shared" si="36"/>
        <v>0</v>
      </c>
      <c r="L222" s="15">
        <f t="shared" si="37"/>
        <v>0</v>
      </c>
      <c r="M222" s="58">
        <f>'Luxjacky Assumptions Monthly'!$M$8*'Luxjacky Counterfactual'!H222</f>
        <v>0</v>
      </c>
      <c r="N222" s="58">
        <f>'Luxjacky Assumptions Monthly'!$M$6*'Luxjacky Assumptions Monthly'!$M$8*'Luxjacky Counterfactual'!G222</f>
        <v>1057.4082136233246</v>
      </c>
      <c r="O222" s="58">
        <f t="shared" si="39"/>
        <v>1057.4082136233246</v>
      </c>
    </row>
    <row r="223" spans="1:15" x14ac:dyDescent="0.3">
      <c r="A223" s="60">
        <v>42591</v>
      </c>
      <c r="B223" s="15">
        <f t="shared" si="30"/>
        <v>2016</v>
      </c>
      <c r="C223" s="15">
        <f t="shared" si="31"/>
        <v>8</v>
      </c>
      <c r="D223" s="15" t="str">
        <f t="shared" si="35"/>
        <v>20168</v>
      </c>
      <c r="E223" s="15">
        <f t="shared" si="32"/>
        <v>3</v>
      </c>
      <c r="F223" s="15">
        <f t="shared" si="33"/>
        <v>0</v>
      </c>
      <c r="G223" s="64">
        <f t="shared" si="38"/>
        <v>1974.8164272466493</v>
      </c>
      <c r="H223" s="64">
        <f>IF(G222&lt;VLOOKUP(D223,'Luxjacky Assumptions Past'!$M$17:$Q$77,5,0),VLOOKUP(D223,'Luxjacky Assumptions Past'!$M$17:$Q$77,4,0),0)</f>
        <v>0</v>
      </c>
      <c r="I223" s="62">
        <f t="shared" si="34"/>
        <v>136.39121682709225</v>
      </c>
      <c r="J223" s="62">
        <v>140</v>
      </c>
      <c r="K223" s="15">
        <f t="shared" si="36"/>
        <v>0</v>
      </c>
      <c r="L223" s="15">
        <f t="shared" si="37"/>
        <v>0</v>
      </c>
      <c r="M223" s="58">
        <f>'Luxjacky Assumptions Monthly'!$M$8*'Luxjacky Counterfactual'!H223</f>
        <v>0</v>
      </c>
      <c r="N223" s="58">
        <f>'Luxjacky Assumptions Monthly'!$M$6*'Luxjacky Assumptions Monthly'!$M$8*'Luxjacky Counterfactual'!G223</f>
        <v>987.40821362332463</v>
      </c>
      <c r="O223" s="58">
        <f t="shared" si="39"/>
        <v>987.40821362332463</v>
      </c>
    </row>
    <row r="224" spans="1:15" x14ac:dyDescent="0.3">
      <c r="A224" s="60">
        <v>42592</v>
      </c>
      <c r="B224" s="15">
        <f t="shared" si="30"/>
        <v>2016</v>
      </c>
      <c r="C224" s="15">
        <f t="shared" si="31"/>
        <v>8</v>
      </c>
      <c r="D224" s="15" t="str">
        <f t="shared" si="35"/>
        <v>20168</v>
      </c>
      <c r="E224" s="15">
        <f t="shared" si="32"/>
        <v>4</v>
      </c>
      <c r="F224" s="15">
        <f t="shared" si="33"/>
        <v>0</v>
      </c>
      <c r="G224" s="64">
        <f t="shared" si="38"/>
        <v>1846.8164272466493</v>
      </c>
      <c r="H224" s="64">
        <f>IF(G223&lt;VLOOKUP(D224,'Luxjacky Assumptions Past'!$M$17:$Q$77,5,0),VLOOKUP(D224,'Luxjacky Assumptions Past'!$M$17:$Q$77,4,0),0)</f>
        <v>0</v>
      </c>
      <c r="I224" s="62">
        <f t="shared" si="34"/>
        <v>125.76264741446056</v>
      </c>
      <c r="J224" s="62">
        <v>128</v>
      </c>
      <c r="K224" s="15">
        <f t="shared" si="36"/>
        <v>0</v>
      </c>
      <c r="L224" s="15">
        <f t="shared" si="37"/>
        <v>0</v>
      </c>
      <c r="M224" s="58">
        <f>'Luxjacky Assumptions Monthly'!$M$8*'Luxjacky Counterfactual'!H224</f>
        <v>0</v>
      </c>
      <c r="N224" s="58">
        <f>'Luxjacky Assumptions Monthly'!$M$6*'Luxjacky Assumptions Monthly'!$M$8*'Luxjacky Counterfactual'!G224</f>
        <v>923.40821362332463</v>
      </c>
      <c r="O224" s="58">
        <f t="shared" si="39"/>
        <v>923.40821362332463</v>
      </c>
    </row>
    <row r="225" spans="1:15" x14ac:dyDescent="0.3">
      <c r="A225" s="60">
        <v>42593</v>
      </c>
      <c r="B225" s="15">
        <f t="shared" si="30"/>
        <v>2016</v>
      </c>
      <c r="C225" s="15">
        <f t="shared" si="31"/>
        <v>8</v>
      </c>
      <c r="D225" s="15" t="str">
        <f t="shared" si="35"/>
        <v>20168</v>
      </c>
      <c r="E225" s="15">
        <f t="shared" si="32"/>
        <v>5</v>
      </c>
      <c r="F225" s="15">
        <f t="shared" si="33"/>
        <v>0</v>
      </c>
      <c r="G225" s="64">
        <f t="shared" si="38"/>
        <v>1730.8164272466493</v>
      </c>
      <c r="H225" s="64">
        <f>IF(G224&lt;VLOOKUP(D225,'Luxjacky Assumptions Past'!$M$17:$Q$77,5,0),VLOOKUP(D225,'Luxjacky Assumptions Past'!$M$17:$Q$77,4,0),0)</f>
        <v>0</v>
      </c>
      <c r="I225" s="62">
        <f t="shared" si="34"/>
        <v>106.51147091880323</v>
      </c>
      <c r="J225" s="62">
        <v>116</v>
      </c>
      <c r="K225" s="15">
        <f t="shared" si="36"/>
        <v>0</v>
      </c>
      <c r="L225" s="15">
        <f t="shared" si="37"/>
        <v>0</v>
      </c>
      <c r="M225" s="58">
        <f>'Luxjacky Assumptions Monthly'!$M$8*'Luxjacky Counterfactual'!H225</f>
        <v>0</v>
      </c>
      <c r="N225" s="58">
        <f>'Luxjacky Assumptions Monthly'!$M$6*'Luxjacky Assumptions Monthly'!$M$8*'Luxjacky Counterfactual'!G225</f>
        <v>865.40821362332463</v>
      </c>
      <c r="O225" s="58">
        <f t="shared" si="39"/>
        <v>865.40821362332463</v>
      </c>
    </row>
    <row r="226" spans="1:15" x14ac:dyDescent="0.3">
      <c r="A226" s="60">
        <v>42594</v>
      </c>
      <c r="B226" s="15">
        <f t="shared" si="30"/>
        <v>2016</v>
      </c>
      <c r="C226" s="15">
        <f t="shared" si="31"/>
        <v>8</v>
      </c>
      <c r="D226" s="15" t="str">
        <f t="shared" si="35"/>
        <v>20168</v>
      </c>
      <c r="E226" s="15">
        <f t="shared" si="32"/>
        <v>6</v>
      </c>
      <c r="F226" s="15">
        <f t="shared" si="33"/>
        <v>1</v>
      </c>
      <c r="G226" s="64">
        <f t="shared" si="38"/>
        <v>1622.8164272466493</v>
      </c>
      <c r="H226" s="64">
        <f>IF(G225&lt;VLOOKUP(D226,'Luxjacky Assumptions Past'!$M$17:$Q$77,5,0),VLOOKUP(D226,'Luxjacky Assumptions Past'!$M$17:$Q$77,4,0),0)</f>
        <v>0</v>
      </c>
      <c r="I226" s="62">
        <f t="shared" si="34"/>
        <v>88.139734904729238</v>
      </c>
      <c r="J226" s="62">
        <v>108</v>
      </c>
      <c r="K226" s="15">
        <f t="shared" si="36"/>
        <v>0</v>
      </c>
      <c r="L226" s="15">
        <f t="shared" si="37"/>
        <v>0</v>
      </c>
      <c r="M226" s="58">
        <f>'Luxjacky Assumptions Monthly'!$M$8*'Luxjacky Counterfactual'!H226</f>
        <v>0</v>
      </c>
      <c r="N226" s="58">
        <f>'Luxjacky Assumptions Monthly'!$M$6*'Luxjacky Assumptions Monthly'!$M$8*'Luxjacky Counterfactual'!G226</f>
        <v>811.40821362332463</v>
      </c>
      <c r="O226" s="58">
        <f t="shared" si="39"/>
        <v>811.40821362332463</v>
      </c>
    </row>
    <row r="227" spans="1:15" x14ac:dyDescent="0.3">
      <c r="A227" s="60">
        <v>42595</v>
      </c>
      <c r="B227" s="15">
        <f t="shared" si="30"/>
        <v>2016</v>
      </c>
      <c r="C227" s="15">
        <f t="shared" si="31"/>
        <v>8</v>
      </c>
      <c r="D227" s="15" t="str">
        <f t="shared" si="35"/>
        <v>20168</v>
      </c>
      <c r="E227" s="15">
        <f t="shared" si="32"/>
        <v>7</v>
      </c>
      <c r="F227" s="15">
        <f t="shared" si="33"/>
        <v>1</v>
      </c>
      <c r="G227" s="64">
        <f t="shared" si="38"/>
        <v>1536.8164272466493</v>
      </c>
      <c r="H227" s="64">
        <f>IF(G226&lt;VLOOKUP(D227,'Luxjacky Assumptions Past'!$M$17:$Q$77,5,0),VLOOKUP(D227,'Luxjacky Assumptions Past'!$M$17:$Q$77,4,0),0)</f>
        <v>0</v>
      </c>
      <c r="I227" s="62">
        <f t="shared" si="34"/>
        <v>50.220256494728872</v>
      </c>
      <c r="J227" s="62">
        <v>86</v>
      </c>
      <c r="K227" s="15">
        <f t="shared" si="36"/>
        <v>0</v>
      </c>
      <c r="L227" s="15">
        <f t="shared" si="37"/>
        <v>0</v>
      </c>
      <c r="M227" s="58">
        <f>'Luxjacky Assumptions Monthly'!$M$8*'Luxjacky Counterfactual'!H227</f>
        <v>0</v>
      </c>
      <c r="N227" s="58">
        <f>'Luxjacky Assumptions Monthly'!$M$6*'Luxjacky Assumptions Monthly'!$M$8*'Luxjacky Counterfactual'!G227</f>
        <v>768.40821362332463</v>
      </c>
      <c r="O227" s="58">
        <f t="shared" si="39"/>
        <v>768.40821362332463</v>
      </c>
    </row>
    <row r="228" spans="1:15" x14ac:dyDescent="0.3">
      <c r="A228" s="60">
        <v>42596</v>
      </c>
      <c r="B228" s="15">
        <f t="shared" si="30"/>
        <v>2016</v>
      </c>
      <c r="C228" s="15">
        <f t="shared" si="31"/>
        <v>8</v>
      </c>
      <c r="D228" s="15" t="str">
        <f t="shared" si="35"/>
        <v>20168</v>
      </c>
      <c r="E228" s="15">
        <f t="shared" si="32"/>
        <v>1</v>
      </c>
      <c r="F228" s="15">
        <f t="shared" si="33"/>
        <v>0</v>
      </c>
      <c r="G228" s="64">
        <f t="shared" si="38"/>
        <v>1492.8164272466493</v>
      </c>
      <c r="H228" s="64">
        <f>IF(G227&lt;VLOOKUP(D228,'Luxjacky Assumptions Past'!$M$17:$Q$77,5,0),VLOOKUP(D228,'Luxjacky Assumptions Past'!$M$17:$Q$77,4,0),0)</f>
        <v>0</v>
      </c>
      <c r="I228" s="62">
        <f t="shared" si="34"/>
        <v>134.38414230005444</v>
      </c>
      <c r="J228" s="62">
        <v>44</v>
      </c>
      <c r="K228" s="15">
        <f t="shared" si="36"/>
        <v>0</v>
      </c>
      <c r="L228" s="15">
        <f t="shared" si="37"/>
        <v>0</v>
      </c>
      <c r="M228" s="58">
        <f>'Luxjacky Assumptions Monthly'!$M$8*'Luxjacky Counterfactual'!H228</f>
        <v>0</v>
      </c>
      <c r="N228" s="58">
        <f>'Luxjacky Assumptions Monthly'!$M$6*'Luxjacky Assumptions Monthly'!$M$8*'Luxjacky Counterfactual'!G228</f>
        <v>746.40821362332463</v>
      </c>
      <c r="O228" s="58">
        <f t="shared" si="39"/>
        <v>746.40821362332463</v>
      </c>
    </row>
    <row r="229" spans="1:15" x14ac:dyDescent="0.3">
      <c r="A229" s="60">
        <v>42597</v>
      </c>
      <c r="B229" s="15">
        <f t="shared" si="30"/>
        <v>2016</v>
      </c>
      <c r="C229" s="15">
        <f t="shared" si="31"/>
        <v>8</v>
      </c>
      <c r="D229" s="15" t="str">
        <f t="shared" si="35"/>
        <v>20168</v>
      </c>
      <c r="E229" s="15">
        <f t="shared" si="32"/>
        <v>2</v>
      </c>
      <c r="F229" s="15">
        <f t="shared" si="33"/>
        <v>0</v>
      </c>
      <c r="G229" s="64">
        <f t="shared" si="38"/>
        <v>1361.8164272466493</v>
      </c>
      <c r="H229" s="64">
        <f>IF(G228&lt;VLOOKUP(D229,'Luxjacky Assumptions Past'!$M$17:$Q$77,5,0),VLOOKUP(D229,'Luxjacky Assumptions Past'!$M$17:$Q$77,4,0),0)</f>
        <v>0</v>
      </c>
      <c r="I229" s="62">
        <f t="shared" si="34"/>
        <v>139.00182454183079</v>
      </c>
      <c r="J229" s="62">
        <v>131</v>
      </c>
      <c r="K229" s="15">
        <f t="shared" si="36"/>
        <v>0</v>
      </c>
      <c r="L229" s="15">
        <f t="shared" si="37"/>
        <v>0</v>
      </c>
      <c r="M229" s="58">
        <f>'Luxjacky Assumptions Monthly'!$M$8*'Luxjacky Counterfactual'!H229</f>
        <v>0</v>
      </c>
      <c r="N229" s="58">
        <f>'Luxjacky Assumptions Monthly'!$M$6*'Luxjacky Assumptions Monthly'!$M$8*'Luxjacky Counterfactual'!G229</f>
        <v>680.90821362332463</v>
      </c>
      <c r="O229" s="58">
        <f t="shared" si="39"/>
        <v>680.90821362332463</v>
      </c>
    </row>
    <row r="230" spans="1:15" x14ac:dyDescent="0.3">
      <c r="A230" s="60">
        <v>42598</v>
      </c>
      <c r="B230" s="15">
        <f t="shared" si="30"/>
        <v>2016</v>
      </c>
      <c r="C230" s="15">
        <f t="shared" si="31"/>
        <v>8</v>
      </c>
      <c r="D230" s="15" t="str">
        <f t="shared" si="35"/>
        <v>20168</v>
      </c>
      <c r="E230" s="15">
        <f t="shared" si="32"/>
        <v>3</v>
      </c>
      <c r="F230" s="15">
        <f t="shared" si="33"/>
        <v>0</v>
      </c>
      <c r="G230" s="64">
        <f t="shared" si="38"/>
        <v>1226.8164272466493</v>
      </c>
      <c r="H230" s="64">
        <f>IF(G229&lt;VLOOKUP(D230,'Luxjacky Assumptions Past'!$M$17:$Q$77,5,0),VLOOKUP(D230,'Luxjacky Assumptions Past'!$M$17:$Q$77,4,0),0)</f>
        <v>0</v>
      </c>
      <c r="I230" s="62">
        <f t="shared" si="34"/>
        <v>136.39121682709225</v>
      </c>
      <c r="J230" s="62">
        <v>135</v>
      </c>
      <c r="K230" s="15">
        <f t="shared" si="36"/>
        <v>0</v>
      </c>
      <c r="L230" s="15">
        <f t="shared" si="37"/>
        <v>0</v>
      </c>
      <c r="M230" s="58">
        <f>'Luxjacky Assumptions Monthly'!$M$8*'Luxjacky Counterfactual'!H230</f>
        <v>0</v>
      </c>
      <c r="N230" s="58">
        <f>'Luxjacky Assumptions Monthly'!$M$6*'Luxjacky Assumptions Monthly'!$M$8*'Luxjacky Counterfactual'!G230</f>
        <v>613.40821362332463</v>
      </c>
      <c r="O230" s="58">
        <f t="shared" si="39"/>
        <v>613.40821362332463</v>
      </c>
    </row>
    <row r="231" spans="1:15" x14ac:dyDescent="0.3">
      <c r="A231" s="60">
        <v>42599</v>
      </c>
      <c r="B231" s="15">
        <f t="shared" si="30"/>
        <v>2016</v>
      </c>
      <c r="C231" s="15">
        <f t="shared" si="31"/>
        <v>8</v>
      </c>
      <c r="D231" s="15" t="str">
        <f t="shared" si="35"/>
        <v>20168</v>
      </c>
      <c r="E231" s="15">
        <f t="shared" si="32"/>
        <v>4</v>
      </c>
      <c r="F231" s="15">
        <f t="shared" si="33"/>
        <v>0</v>
      </c>
      <c r="G231" s="64">
        <f t="shared" si="38"/>
        <v>1092.8164272466493</v>
      </c>
      <c r="H231" s="64">
        <f>IF(G230&lt;VLOOKUP(D231,'Luxjacky Assumptions Past'!$M$17:$Q$77,5,0),VLOOKUP(D231,'Luxjacky Assumptions Past'!$M$17:$Q$77,4,0),0)</f>
        <v>0</v>
      </c>
      <c r="I231" s="62">
        <f t="shared" si="34"/>
        <v>125.76264741446056</v>
      </c>
      <c r="J231" s="62">
        <v>134</v>
      </c>
      <c r="K231" s="15">
        <f t="shared" si="36"/>
        <v>0</v>
      </c>
      <c r="L231" s="15">
        <f t="shared" si="37"/>
        <v>0</v>
      </c>
      <c r="M231" s="58">
        <f>'Luxjacky Assumptions Monthly'!$M$8*'Luxjacky Counterfactual'!H231</f>
        <v>0</v>
      </c>
      <c r="N231" s="58">
        <f>'Luxjacky Assumptions Monthly'!$M$6*'Luxjacky Assumptions Monthly'!$M$8*'Luxjacky Counterfactual'!G231</f>
        <v>546.40821362332463</v>
      </c>
      <c r="O231" s="58">
        <f t="shared" si="39"/>
        <v>546.40821362332463</v>
      </c>
    </row>
    <row r="232" spans="1:15" x14ac:dyDescent="0.3">
      <c r="A232" s="60">
        <v>42600</v>
      </c>
      <c r="B232" s="15">
        <f t="shared" si="30"/>
        <v>2016</v>
      </c>
      <c r="C232" s="15">
        <f t="shared" si="31"/>
        <v>8</v>
      </c>
      <c r="D232" s="15" t="str">
        <f t="shared" si="35"/>
        <v>20168</v>
      </c>
      <c r="E232" s="15">
        <f t="shared" si="32"/>
        <v>5</v>
      </c>
      <c r="F232" s="15">
        <f t="shared" si="33"/>
        <v>0</v>
      </c>
      <c r="G232" s="64">
        <f t="shared" si="38"/>
        <v>967.81642724664925</v>
      </c>
      <c r="H232" s="64">
        <f>IF(G231&lt;VLOOKUP(D232,'Luxjacky Assumptions Past'!$M$17:$Q$77,5,0),VLOOKUP(D232,'Luxjacky Assumptions Past'!$M$17:$Q$77,4,0),0)</f>
        <v>0</v>
      </c>
      <c r="I232" s="62">
        <f t="shared" si="34"/>
        <v>106.51147091880323</v>
      </c>
      <c r="J232" s="62">
        <v>125</v>
      </c>
      <c r="K232" s="15">
        <f t="shared" si="36"/>
        <v>0</v>
      </c>
      <c r="L232" s="15">
        <f t="shared" si="37"/>
        <v>0</v>
      </c>
      <c r="M232" s="58">
        <f>'Luxjacky Assumptions Monthly'!$M$8*'Luxjacky Counterfactual'!H232</f>
        <v>0</v>
      </c>
      <c r="N232" s="58">
        <f>'Luxjacky Assumptions Monthly'!$M$6*'Luxjacky Assumptions Monthly'!$M$8*'Luxjacky Counterfactual'!G232</f>
        <v>483.90821362332463</v>
      </c>
      <c r="O232" s="58">
        <f t="shared" si="39"/>
        <v>483.90821362332463</v>
      </c>
    </row>
    <row r="233" spans="1:15" x14ac:dyDescent="0.3">
      <c r="A233" s="60">
        <v>42601</v>
      </c>
      <c r="B233" s="15">
        <f t="shared" si="30"/>
        <v>2016</v>
      </c>
      <c r="C233" s="15">
        <f t="shared" si="31"/>
        <v>8</v>
      </c>
      <c r="D233" s="15" t="str">
        <f t="shared" si="35"/>
        <v>20168</v>
      </c>
      <c r="E233" s="15">
        <f t="shared" si="32"/>
        <v>6</v>
      </c>
      <c r="F233" s="15">
        <f t="shared" si="33"/>
        <v>1</v>
      </c>
      <c r="G233" s="64">
        <f t="shared" si="38"/>
        <v>2208.2302361136899</v>
      </c>
      <c r="H233" s="64">
        <f>IF(G232&lt;VLOOKUP(D233,'Luxjacky Assumptions Past'!$M$17:$Q$77,5,0),VLOOKUP(D233,'Luxjacky Assumptions Past'!$M$17:$Q$77,4,0),0)</f>
        <v>1348.4138088670404</v>
      </c>
      <c r="I233" s="62">
        <f t="shared" si="34"/>
        <v>88.139734904729238</v>
      </c>
      <c r="J233" s="62">
        <v>108</v>
      </c>
      <c r="K233" s="15">
        <f t="shared" si="36"/>
        <v>1</v>
      </c>
      <c r="L233" s="15">
        <f t="shared" si="37"/>
        <v>4000</v>
      </c>
      <c r="M233" s="58">
        <f>'Luxjacky Assumptions Monthly'!$M$8*'Luxjacky Counterfactual'!H233</f>
        <v>13484.138088670405</v>
      </c>
      <c r="N233" s="58">
        <f>'Luxjacky Assumptions Monthly'!$M$6*'Luxjacky Assumptions Monthly'!$M$8*'Luxjacky Counterfactual'!G233</f>
        <v>1104.1151180568449</v>
      </c>
      <c r="O233" s="58">
        <f t="shared" si="39"/>
        <v>18588.253206727251</v>
      </c>
    </row>
    <row r="234" spans="1:15" x14ac:dyDescent="0.3">
      <c r="A234" s="60">
        <v>42602</v>
      </c>
      <c r="B234" s="15">
        <f t="shared" si="30"/>
        <v>2016</v>
      </c>
      <c r="C234" s="15">
        <f t="shared" si="31"/>
        <v>8</v>
      </c>
      <c r="D234" s="15" t="str">
        <f t="shared" si="35"/>
        <v>20168</v>
      </c>
      <c r="E234" s="15">
        <f t="shared" si="32"/>
        <v>7</v>
      </c>
      <c r="F234" s="15">
        <f t="shared" si="33"/>
        <v>1</v>
      </c>
      <c r="G234" s="64">
        <f t="shared" si="38"/>
        <v>2117.2302361136899</v>
      </c>
      <c r="H234" s="64">
        <f>IF(G233&lt;VLOOKUP(D234,'Luxjacky Assumptions Past'!$M$17:$Q$77,5,0),VLOOKUP(D234,'Luxjacky Assumptions Past'!$M$17:$Q$77,4,0),0)</f>
        <v>0</v>
      </c>
      <c r="I234" s="62">
        <f t="shared" si="34"/>
        <v>50.220256494728872</v>
      </c>
      <c r="J234" s="62">
        <v>91</v>
      </c>
      <c r="K234" s="15">
        <f t="shared" si="36"/>
        <v>0</v>
      </c>
      <c r="L234" s="15">
        <f t="shared" si="37"/>
        <v>0</v>
      </c>
      <c r="M234" s="58">
        <f>'Luxjacky Assumptions Monthly'!$M$8*'Luxjacky Counterfactual'!H234</f>
        <v>0</v>
      </c>
      <c r="N234" s="58">
        <f>'Luxjacky Assumptions Monthly'!$M$6*'Luxjacky Assumptions Monthly'!$M$8*'Luxjacky Counterfactual'!G234</f>
        <v>1058.6151180568449</v>
      </c>
      <c r="O234" s="58">
        <f t="shared" si="39"/>
        <v>1058.6151180568449</v>
      </c>
    </row>
    <row r="235" spans="1:15" x14ac:dyDescent="0.3">
      <c r="A235" s="60">
        <v>42603</v>
      </c>
      <c r="B235" s="15">
        <f t="shared" si="30"/>
        <v>2016</v>
      </c>
      <c r="C235" s="15">
        <f t="shared" si="31"/>
        <v>8</v>
      </c>
      <c r="D235" s="15" t="str">
        <f t="shared" si="35"/>
        <v>20168</v>
      </c>
      <c r="E235" s="15">
        <f t="shared" si="32"/>
        <v>1</v>
      </c>
      <c r="F235" s="15">
        <f t="shared" si="33"/>
        <v>0</v>
      </c>
      <c r="G235" s="64">
        <f t="shared" si="38"/>
        <v>2071.2302361136899</v>
      </c>
      <c r="H235" s="64">
        <f>IF(G234&lt;VLOOKUP(D235,'Luxjacky Assumptions Past'!$M$17:$Q$77,5,0),VLOOKUP(D235,'Luxjacky Assumptions Past'!$M$17:$Q$77,4,0),0)</f>
        <v>0</v>
      </c>
      <c r="I235" s="62">
        <f t="shared" si="34"/>
        <v>134.38414230005444</v>
      </c>
      <c r="J235" s="62">
        <v>46</v>
      </c>
      <c r="K235" s="15">
        <f t="shared" si="36"/>
        <v>0</v>
      </c>
      <c r="L235" s="15">
        <f t="shared" si="37"/>
        <v>0</v>
      </c>
      <c r="M235" s="58">
        <f>'Luxjacky Assumptions Monthly'!$M$8*'Luxjacky Counterfactual'!H235</f>
        <v>0</v>
      </c>
      <c r="N235" s="58">
        <f>'Luxjacky Assumptions Monthly'!$M$6*'Luxjacky Assumptions Monthly'!$M$8*'Luxjacky Counterfactual'!G235</f>
        <v>1035.6151180568449</v>
      </c>
      <c r="O235" s="58">
        <f t="shared" si="39"/>
        <v>1035.6151180568449</v>
      </c>
    </row>
    <row r="236" spans="1:15" x14ac:dyDescent="0.3">
      <c r="A236" s="60">
        <v>42604</v>
      </c>
      <c r="B236" s="15">
        <f t="shared" si="30"/>
        <v>2016</v>
      </c>
      <c r="C236" s="15">
        <f t="shared" si="31"/>
        <v>8</v>
      </c>
      <c r="D236" s="15" t="str">
        <f t="shared" si="35"/>
        <v>20168</v>
      </c>
      <c r="E236" s="15">
        <f t="shared" si="32"/>
        <v>2</v>
      </c>
      <c r="F236" s="15">
        <f t="shared" si="33"/>
        <v>0</v>
      </c>
      <c r="G236" s="64">
        <f t="shared" si="38"/>
        <v>1952.2302361136899</v>
      </c>
      <c r="H236" s="64">
        <f>IF(G235&lt;VLOOKUP(D236,'Luxjacky Assumptions Past'!$M$17:$Q$77,5,0),VLOOKUP(D236,'Luxjacky Assumptions Past'!$M$17:$Q$77,4,0),0)</f>
        <v>0</v>
      </c>
      <c r="I236" s="62">
        <f t="shared" si="34"/>
        <v>139.00182454183079</v>
      </c>
      <c r="J236" s="62">
        <v>119</v>
      </c>
      <c r="K236" s="15">
        <f t="shared" si="36"/>
        <v>0</v>
      </c>
      <c r="L236" s="15">
        <f t="shared" si="37"/>
        <v>0</v>
      </c>
      <c r="M236" s="58">
        <f>'Luxjacky Assumptions Monthly'!$M$8*'Luxjacky Counterfactual'!H236</f>
        <v>0</v>
      </c>
      <c r="N236" s="58">
        <f>'Luxjacky Assumptions Monthly'!$M$6*'Luxjacky Assumptions Monthly'!$M$8*'Luxjacky Counterfactual'!G236</f>
        <v>976.11511805684495</v>
      </c>
      <c r="O236" s="58">
        <f t="shared" si="39"/>
        <v>976.11511805684495</v>
      </c>
    </row>
    <row r="237" spans="1:15" x14ac:dyDescent="0.3">
      <c r="A237" s="60">
        <v>42605</v>
      </c>
      <c r="B237" s="15">
        <f t="shared" si="30"/>
        <v>2016</v>
      </c>
      <c r="C237" s="15">
        <f t="shared" si="31"/>
        <v>8</v>
      </c>
      <c r="D237" s="15" t="str">
        <f t="shared" si="35"/>
        <v>20168</v>
      </c>
      <c r="E237" s="15">
        <f t="shared" si="32"/>
        <v>3</v>
      </c>
      <c r="F237" s="15">
        <f t="shared" si="33"/>
        <v>0</v>
      </c>
      <c r="G237" s="64">
        <f t="shared" si="38"/>
        <v>1818.2302361136899</v>
      </c>
      <c r="H237" s="64">
        <f>IF(G236&lt;VLOOKUP(D237,'Luxjacky Assumptions Past'!$M$17:$Q$77,5,0),VLOOKUP(D237,'Luxjacky Assumptions Past'!$M$17:$Q$77,4,0),0)</f>
        <v>0</v>
      </c>
      <c r="I237" s="62">
        <f t="shared" si="34"/>
        <v>136.39121682709225</v>
      </c>
      <c r="J237" s="62">
        <v>134</v>
      </c>
      <c r="K237" s="15">
        <f t="shared" si="36"/>
        <v>0</v>
      </c>
      <c r="L237" s="15">
        <f t="shared" si="37"/>
        <v>0</v>
      </c>
      <c r="M237" s="58">
        <f>'Luxjacky Assumptions Monthly'!$M$8*'Luxjacky Counterfactual'!H237</f>
        <v>0</v>
      </c>
      <c r="N237" s="58">
        <f>'Luxjacky Assumptions Monthly'!$M$6*'Luxjacky Assumptions Monthly'!$M$8*'Luxjacky Counterfactual'!G237</f>
        <v>909.11511805684495</v>
      </c>
      <c r="O237" s="58">
        <f t="shared" si="39"/>
        <v>909.11511805684495</v>
      </c>
    </row>
    <row r="238" spans="1:15" x14ac:dyDescent="0.3">
      <c r="A238" s="60">
        <v>42606</v>
      </c>
      <c r="B238" s="15">
        <f t="shared" si="30"/>
        <v>2016</v>
      </c>
      <c r="C238" s="15">
        <f t="shared" si="31"/>
        <v>8</v>
      </c>
      <c r="D238" s="15" t="str">
        <f t="shared" si="35"/>
        <v>20168</v>
      </c>
      <c r="E238" s="15">
        <f t="shared" si="32"/>
        <v>4</v>
      </c>
      <c r="F238" s="15">
        <f t="shared" si="33"/>
        <v>0</v>
      </c>
      <c r="G238" s="64">
        <f t="shared" si="38"/>
        <v>1676.2302361136899</v>
      </c>
      <c r="H238" s="64">
        <f>IF(G237&lt;VLOOKUP(D238,'Luxjacky Assumptions Past'!$M$17:$Q$77,5,0),VLOOKUP(D238,'Luxjacky Assumptions Past'!$M$17:$Q$77,4,0),0)</f>
        <v>0</v>
      </c>
      <c r="I238" s="62">
        <f t="shared" si="34"/>
        <v>125.76264741446056</v>
      </c>
      <c r="J238" s="62">
        <v>142</v>
      </c>
      <c r="K238" s="15">
        <f t="shared" si="36"/>
        <v>0</v>
      </c>
      <c r="L238" s="15">
        <f t="shared" si="37"/>
        <v>0</v>
      </c>
      <c r="M238" s="58">
        <f>'Luxjacky Assumptions Monthly'!$M$8*'Luxjacky Counterfactual'!H238</f>
        <v>0</v>
      </c>
      <c r="N238" s="58">
        <f>'Luxjacky Assumptions Monthly'!$M$6*'Luxjacky Assumptions Monthly'!$M$8*'Luxjacky Counterfactual'!G238</f>
        <v>838.11511805684495</v>
      </c>
      <c r="O238" s="58">
        <f t="shared" si="39"/>
        <v>838.11511805684495</v>
      </c>
    </row>
    <row r="239" spans="1:15" x14ac:dyDescent="0.3">
      <c r="A239" s="60">
        <v>42607</v>
      </c>
      <c r="B239" s="15">
        <f t="shared" si="30"/>
        <v>2016</v>
      </c>
      <c r="C239" s="15">
        <f t="shared" si="31"/>
        <v>8</v>
      </c>
      <c r="D239" s="15" t="str">
        <f t="shared" si="35"/>
        <v>20168</v>
      </c>
      <c r="E239" s="15">
        <f t="shared" si="32"/>
        <v>5</v>
      </c>
      <c r="F239" s="15">
        <f t="shared" si="33"/>
        <v>0</v>
      </c>
      <c r="G239" s="64">
        <f t="shared" si="38"/>
        <v>1528.2302361136899</v>
      </c>
      <c r="H239" s="64">
        <f>IF(G238&lt;VLOOKUP(D239,'Luxjacky Assumptions Past'!$M$17:$Q$77,5,0),VLOOKUP(D239,'Luxjacky Assumptions Past'!$M$17:$Q$77,4,0),0)</f>
        <v>0</v>
      </c>
      <c r="I239" s="62">
        <f t="shared" si="34"/>
        <v>106.51147091880323</v>
      </c>
      <c r="J239" s="62">
        <v>148</v>
      </c>
      <c r="K239" s="15">
        <f t="shared" si="36"/>
        <v>0</v>
      </c>
      <c r="L239" s="15">
        <f t="shared" si="37"/>
        <v>0</v>
      </c>
      <c r="M239" s="58">
        <f>'Luxjacky Assumptions Monthly'!$M$8*'Luxjacky Counterfactual'!H239</f>
        <v>0</v>
      </c>
      <c r="N239" s="58">
        <f>'Luxjacky Assumptions Monthly'!$M$6*'Luxjacky Assumptions Monthly'!$M$8*'Luxjacky Counterfactual'!G239</f>
        <v>764.11511805684495</v>
      </c>
      <c r="O239" s="58">
        <f t="shared" si="39"/>
        <v>764.11511805684495</v>
      </c>
    </row>
    <row r="240" spans="1:15" x14ac:dyDescent="0.3">
      <c r="A240" s="60">
        <v>42608</v>
      </c>
      <c r="B240" s="15">
        <f t="shared" si="30"/>
        <v>2016</v>
      </c>
      <c r="C240" s="15">
        <f t="shared" si="31"/>
        <v>8</v>
      </c>
      <c r="D240" s="15" t="str">
        <f t="shared" si="35"/>
        <v>20168</v>
      </c>
      <c r="E240" s="15">
        <f t="shared" si="32"/>
        <v>6</v>
      </c>
      <c r="F240" s="15">
        <f t="shared" si="33"/>
        <v>1</v>
      </c>
      <c r="G240" s="64">
        <f t="shared" si="38"/>
        <v>1428.2302361136899</v>
      </c>
      <c r="H240" s="64">
        <f>IF(G239&lt;VLOOKUP(D240,'Luxjacky Assumptions Past'!$M$17:$Q$77,5,0),VLOOKUP(D240,'Luxjacky Assumptions Past'!$M$17:$Q$77,4,0),0)</f>
        <v>0</v>
      </c>
      <c r="I240" s="62">
        <f t="shared" si="34"/>
        <v>88.139734904729238</v>
      </c>
      <c r="J240" s="62">
        <v>100</v>
      </c>
      <c r="K240" s="15">
        <f t="shared" si="36"/>
        <v>0</v>
      </c>
      <c r="L240" s="15">
        <f t="shared" si="37"/>
        <v>0</v>
      </c>
      <c r="M240" s="58">
        <f>'Luxjacky Assumptions Monthly'!$M$8*'Luxjacky Counterfactual'!H240</f>
        <v>0</v>
      </c>
      <c r="N240" s="58">
        <f>'Luxjacky Assumptions Monthly'!$M$6*'Luxjacky Assumptions Monthly'!$M$8*'Luxjacky Counterfactual'!G240</f>
        <v>714.11511805684495</v>
      </c>
      <c r="O240" s="58">
        <f t="shared" si="39"/>
        <v>714.11511805684495</v>
      </c>
    </row>
    <row r="241" spans="1:15" x14ac:dyDescent="0.3">
      <c r="A241" s="60">
        <v>42609</v>
      </c>
      <c r="B241" s="15">
        <f t="shared" si="30"/>
        <v>2016</v>
      </c>
      <c r="C241" s="15">
        <f t="shared" si="31"/>
        <v>8</v>
      </c>
      <c r="D241" s="15" t="str">
        <f t="shared" si="35"/>
        <v>20168</v>
      </c>
      <c r="E241" s="15">
        <f t="shared" si="32"/>
        <v>7</v>
      </c>
      <c r="F241" s="15">
        <f t="shared" si="33"/>
        <v>1</v>
      </c>
      <c r="G241" s="64">
        <f t="shared" si="38"/>
        <v>1343.2302361136899</v>
      </c>
      <c r="H241" s="64">
        <f>IF(G240&lt;VLOOKUP(D241,'Luxjacky Assumptions Past'!$M$17:$Q$77,5,0),VLOOKUP(D241,'Luxjacky Assumptions Past'!$M$17:$Q$77,4,0),0)</f>
        <v>0</v>
      </c>
      <c r="I241" s="62">
        <f t="shared" si="34"/>
        <v>50.220256494728872</v>
      </c>
      <c r="J241" s="62">
        <v>85</v>
      </c>
      <c r="K241" s="15">
        <f t="shared" si="36"/>
        <v>0</v>
      </c>
      <c r="L241" s="15">
        <f t="shared" si="37"/>
        <v>0</v>
      </c>
      <c r="M241" s="58">
        <f>'Luxjacky Assumptions Monthly'!$M$8*'Luxjacky Counterfactual'!H241</f>
        <v>0</v>
      </c>
      <c r="N241" s="58">
        <f>'Luxjacky Assumptions Monthly'!$M$6*'Luxjacky Assumptions Monthly'!$M$8*'Luxjacky Counterfactual'!G241</f>
        <v>671.61511805684495</v>
      </c>
      <c r="O241" s="58">
        <f t="shared" si="39"/>
        <v>671.61511805684495</v>
      </c>
    </row>
    <row r="242" spans="1:15" x14ac:dyDescent="0.3">
      <c r="A242" s="60">
        <v>42610</v>
      </c>
      <c r="B242" s="15">
        <f t="shared" si="30"/>
        <v>2016</v>
      </c>
      <c r="C242" s="15">
        <f t="shared" si="31"/>
        <v>8</v>
      </c>
      <c r="D242" s="15" t="str">
        <f t="shared" si="35"/>
        <v>20168</v>
      </c>
      <c r="E242" s="15">
        <f t="shared" si="32"/>
        <v>1</v>
      </c>
      <c r="F242" s="15">
        <f t="shared" si="33"/>
        <v>0</v>
      </c>
      <c r="G242" s="64">
        <f t="shared" si="38"/>
        <v>1294.2302361136899</v>
      </c>
      <c r="H242" s="64">
        <f>IF(G241&lt;VLOOKUP(D242,'Luxjacky Assumptions Past'!$M$17:$Q$77,5,0),VLOOKUP(D242,'Luxjacky Assumptions Past'!$M$17:$Q$77,4,0),0)</f>
        <v>0</v>
      </c>
      <c r="I242" s="62">
        <f t="shared" si="34"/>
        <v>134.38414230005444</v>
      </c>
      <c r="J242" s="62">
        <v>49</v>
      </c>
      <c r="K242" s="15">
        <f t="shared" si="36"/>
        <v>0</v>
      </c>
      <c r="L242" s="15">
        <f t="shared" si="37"/>
        <v>0</v>
      </c>
      <c r="M242" s="58">
        <f>'Luxjacky Assumptions Monthly'!$M$8*'Luxjacky Counterfactual'!H242</f>
        <v>0</v>
      </c>
      <c r="N242" s="58">
        <f>'Luxjacky Assumptions Monthly'!$M$6*'Luxjacky Assumptions Monthly'!$M$8*'Luxjacky Counterfactual'!G242</f>
        <v>647.11511805684495</v>
      </c>
      <c r="O242" s="58">
        <f t="shared" si="39"/>
        <v>647.11511805684495</v>
      </c>
    </row>
    <row r="243" spans="1:15" x14ac:dyDescent="0.3">
      <c r="A243" s="60">
        <v>42611</v>
      </c>
      <c r="B243" s="15">
        <f t="shared" si="30"/>
        <v>2016</v>
      </c>
      <c r="C243" s="15">
        <f t="shared" si="31"/>
        <v>8</v>
      </c>
      <c r="D243" s="15" t="str">
        <f t="shared" si="35"/>
        <v>20168</v>
      </c>
      <c r="E243" s="15">
        <f t="shared" si="32"/>
        <v>2</v>
      </c>
      <c r="F243" s="15">
        <f t="shared" si="33"/>
        <v>0</v>
      </c>
      <c r="G243" s="64">
        <f t="shared" si="38"/>
        <v>1153.2302361136899</v>
      </c>
      <c r="H243" s="64">
        <f>IF(G242&lt;VLOOKUP(D243,'Luxjacky Assumptions Past'!$M$17:$Q$77,5,0),VLOOKUP(D243,'Luxjacky Assumptions Past'!$M$17:$Q$77,4,0),0)</f>
        <v>0</v>
      </c>
      <c r="I243" s="62">
        <f t="shared" si="34"/>
        <v>139.00182454183079</v>
      </c>
      <c r="J243" s="62">
        <v>141</v>
      </c>
      <c r="K243" s="15">
        <f t="shared" si="36"/>
        <v>0</v>
      </c>
      <c r="L243" s="15">
        <f t="shared" si="37"/>
        <v>0</v>
      </c>
      <c r="M243" s="58">
        <f>'Luxjacky Assumptions Monthly'!$M$8*'Luxjacky Counterfactual'!H243</f>
        <v>0</v>
      </c>
      <c r="N243" s="58">
        <f>'Luxjacky Assumptions Monthly'!$M$6*'Luxjacky Assumptions Monthly'!$M$8*'Luxjacky Counterfactual'!G243</f>
        <v>576.61511805684495</v>
      </c>
      <c r="O243" s="58">
        <f t="shared" si="39"/>
        <v>576.61511805684495</v>
      </c>
    </row>
    <row r="244" spans="1:15" x14ac:dyDescent="0.3">
      <c r="A244" s="60">
        <v>42612</v>
      </c>
      <c r="B244" s="15">
        <f t="shared" si="30"/>
        <v>2016</v>
      </c>
      <c r="C244" s="15">
        <f t="shared" si="31"/>
        <v>8</v>
      </c>
      <c r="D244" s="15" t="str">
        <f t="shared" si="35"/>
        <v>20168</v>
      </c>
      <c r="E244" s="15">
        <f t="shared" si="32"/>
        <v>3</v>
      </c>
      <c r="F244" s="15">
        <f t="shared" si="33"/>
        <v>0</v>
      </c>
      <c r="G244" s="64">
        <f t="shared" si="38"/>
        <v>1004.2302361136899</v>
      </c>
      <c r="H244" s="64">
        <f>IF(G243&lt;VLOOKUP(D244,'Luxjacky Assumptions Past'!$M$17:$Q$77,5,0),VLOOKUP(D244,'Luxjacky Assumptions Past'!$M$17:$Q$77,4,0),0)</f>
        <v>0</v>
      </c>
      <c r="I244" s="62">
        <f t="shared" si="34"/>
        <v>136.39121682709225</v>
      </c>
      <c r="J244" s="62">
        <v>149</v>
      </c>
      <c r="K244" s="15">
        <f t="shared" si="36"/>
        <v>0</v>
      </c>
      <c r="L244" s="15">
        <f t="shared" si="37"/>
        <v>0</v>
      </c>
      <c r="M244" s="58">
        <f>'Luxjacky Assumptions Monthly'!$M$8*'Luxjacky Counterfactual'!H244</f>
        <v>0</v>
      </c>
      <c r="N244" s="58">
        <f>'Luxjacky Assumptions Monthly'!$M$6*'Luxjacky Assumptions Monthly'!$M$8*'Luxjacky Counterfactual'!G244</f>
        <v>502.11511805684495</v>
      </c>
      <c r="O244" s="58">
        <f t="shared" si="39"/>
        <v>502.11511805684495</v>
      </c>
    </row>
    <row r="245" spans="1:15" x14ac:dyDescent="0.3">
      <c r="A245" s="60">
        <v>42613</v>
      </c>
      <c r="B245" s="15">
        <f t="shared" si="30"/>
        <v>2016</v>
      </c>
      <c r="C245" s="15">
        <f t="shared" si="31"/>
        <v>8</v>
      </c>
      <c r="D245" s="15" t="str">
        <f t="shared" si="35"/>
        <v>20168</v>
      </c>
      <c r="E245" s="15">
        <f t="shared" si="32"/>
        <v>4</v>
      </c>
      <c r="F245" s="15">
        <f t="shared" si="33"/>
        <v>0</v>
      </c>
      <c r="G245" s="64">
        <f t="shared" si="38"/>
        <v>860.2302361136899</v>
      </c>
      <c r="H245" s="64">
        <f>IF(G244&lt;VLOOKUP(D245,'Luxjacky Assumptions Past'!$M$17:$Q$77,5,0),VLOOKUP(D245,'Luxjacky Assumptions Past'!$M$17:$Q$77,4,0),0)</f>
        <v>0</v>
      </c>
      <c r="I245" s="62">
        <f t="shared" si="34"/>
        <v>125.76264741446056</v>
      </c>
      <c r="J245" s="62">
        <v>144</v>
      </c>
      <c r="K245" s="15">
        <f t="shared" si="36"/>
        <v>0</v>
      </c>
      <c r="L245" s="15">
        <f t="shared" si="37"/>
        <v>0</v>
      </c>
      <c r="M245" s="58">
        <f>'Luxjacky Assumptions Monthly'!$M$8*'Luxjacky Counterfactual'!H245</f>
        <v>0</v>
      </c>
      <c r="N245" s="58">
        <f>'Luxjacky Assumptions Monthly'!$M$6*'Luxjacky Assumptions Monthly'!$M$8*'Luxjacky Counterfactual'!G245</f>
        <v>430.11511805684495</v>
      </c>
      <c r="O245" s="58">
        <f t="shared" si="39"/>
        <v>430.11511805684495</v>
      </c>
    </row>
    <row r="246" spans="1:15" x14ac:dyDescent="0.3">
      <c r="A246" s="60">
        <v>42614</v>
      </c>
      <c r="B246" s="15">
        <f t="shared" si="30"/>
        <v>2016</v>
      </c>
      <c r="C246" s="15">
        <f t="shared" si="31"/>
        <v>9</v>
      </c>
      <c r="D246" s="15" t="str">
        <f t="shared" si="35"/>
        <v>20169</v>
      </c>
      <c r="E246" s="15">
        <f t="shared" si="32"/>
        <v>5</v>
      </c>
      <c r="F246" s="15">
        <f t="shared" si="33"/>
        <v>0</v>
      </c>
      <c r="G246" s="64">
        <f t="shared" si="38"/>
        <v>2067.3003457425589</v>
      </c>
      <c r="H246" s="64">
        <f>IF(G245&lt;VLOOKUP(D246,'Luxjacky Assumptions Past'!$M$17:$Q$77,5,0),VLOOKUP(D246,'Luxjacky Assumptions Past'!$M$17:$Q$77,4,0),0)</f>
        <v>1343.070109628869</v>
      </c>
      <c r="I246" s="62">
        <f t="shared" si="34"/>
        <v>108.70809073228197</v>
      </c>
      <c r="J246" s="62">
        <v>136</v>
      </c>
      <c r="K246" s="15">
        <f t="shared" si="36"/>
        <v>1</v>
      </c>
      <c r="L246" s="15">
        <f t="shared" si="37"/>
        <v>4000</v>
      </c>
      <c r="M246" s="58">
        <f>'Luxjacky Assumptions Monthly'!$M$8*'Luxjacky Counterfactual'!H246</f>
        <v>13430.701096288689</v>
      </c>
      <c r="N246" s="58">
        <f>'Luxjacky Assumptions Monthly'!$M$6*'Luxjacky Assumptions Monthly'!$M$8*'Luxjacky Counterfactual'!G246</f>
        <v>1033.6501728712794</v>
      </c>
      <c r="O246" s="58">
        <f t="shared" si="39"/>
        <v>18464.351269159968</v>
      </c>
    </row>
    <row r="247" spans="1:15" x14ac:dyDescent="0.3">
      <c r="A247" s="60">
        <v>42615</v>
      </c>
      <c r="B247" s="15">
        <f t="shared" si="30"/>
        <v>2016</v>
      </c>
      <c r="C247" s="15">
        <f t="shared" si="31"/>
        <v>9</v>
      </c>
      <c r="D247" s="15" t="str">
        <f t="shared" si="35"/>
        <v>20169</v>
      </c>
      <c r="E247" s="15">
        <f t="shared" si="32"/>
        <v>6</v>
      </c>
      <c r="F247" s="15">
        <f t="shared" si="33"/>
        <v>1</v>
      </c>
      <c r="G247" s="64">
        <f t="shared" si="38"/>
        <v>1954.3003457425589</v>
      </c>
      <c r="H247" s="64">
        <f>IF(G246&lt;VLOOKUP(D247,'Luxjacky Assumptions Past'!$M$17:$Q$77,5,0),VLOOKUP(D247,'Luxjacky Assumptions Past'!$M$17:$Q$77,4,0),0)</f>
        <v>0</v>
      </c>
      <c r="I247" s="62">
        <f t="shared" si="34"/>
        <v>90.336354718207986</v>
      </c>
      <c r="J247" s="62">
        <v>113</v>
      </c>
      <c r="K247" s="15">
        <f t="shared" si="36"/>
        <v>0</v>
      </c>
      <c r="L247" s="15">
        <f t="shared" si="37"/>
        <v>0</v>
      </c>
      <c r="M247" s="58">
        <f>'Luxjacky Assumptions Monthly'!$M$8*'Luxjacky Counterfactual'!H247</f>
        <v>0</v>
      </c>
      <c r="N247" s="58">
        <f>'Luxjacky Assumptions Monthly'!$M$6*'Luxjacky Assumptions Monthly'!$M$8*'Luxjacky Counterfactual'!G247</f>
        <v>977.15017287127944</v>
      </c>
      <c r="O247" s="58">
        <f t="shared" si="39"/>
        <v>977.15017287127944</v>
      </c>
    </row>
    <row r="248" spans="1:15" x14ac:dyDescent="0.3">
      <c r="A248" s="60">
        <v>42616</v>
      </c>
      <c r="B248" s="15">
        <f t="shared" si="30"/>
        <v>2016</v>
      </c>
      <c r="C248" s="15">
        <f t="shared" si="31"/>
        <v>9</v>
      </c>
      <c r="D248" s="15" t="str">
        <f t="shared" si="35"/>
        <v>20169</v>
      </c>
      <c r="E248" s="15">
        <f t="shared" si="32"/>
        <v>7</v>
      </c>
      <c r="F248" s="15">
        <f t="shared" si="33"/>
        <v>1</v>
      </c>
      <c r="G248" s="64">
        <f t="shared" si="38"/>
        <v>1865.3003457425589</v>
      </c>
      <c r="H248" s="64">
        <f>IF(G247&lt;VLOOKUP(D248,'Luxjacky Assumptions Past'!$M$17:$Q$77,5,0),VLOOKUP(D248,'Luxjacky Assumptions Past'!$M$17:$Q$77,4,0),0)</f>
        <v>0</v>
      </c>
      <c r="I248" s="62">
        <f t="shared" si="34"/>
        <v>52.41687630820762</v>
      </c>
      <c r="J248" s="62">
        <v>89</v>
      </c>
      <c r="K248" s="15">
        <f t="shared" si="36"/>
        <v>0</v>
      </c>
      <c r="L248" s="15">
        <f t="shared" si="37"/>
        <v>0</v>
      </c>
      <c r="M248" s="58">
        <f>'Luxjacky Assumptions Monthly'!$M$8*'Luxjacky Counterfactual'!H248</f>
        <v>0</v>
      </c>
      <c r="N248" s="58">
        <f>'Luxjacky Assumptions Monthly'!$M$6*'Luxjacky Assumptions Monthly'!$M$8*'Luxjacky Counterfactual'!G248</f>
        <v>932.65017287127944</v>
      </c>
      <c r="O248" s="58">
        <f t="shared" si="39"/>
        <v>932.65017287127944</v>
      </c>
    </row>
    <row r="249" spans="1:15" x14ac:dyDescent="0.3">
      <c r="A249" s="60">
        <v>42617</v>
      </c>
      <c r="B249" s="15">
        <f t="shared" si="30"/>
        <v>2016</v>
      </c>
      <c r="C249" s="15">
        <f t="shared" si="31"/>
        <v>9</v>
      </c>
      <c r="D249" s="15" t="str">
        <f t="shared" si="35"/>
        <v>20169</v>
      </c>
      <c r="E249" s="15">
        <f t="shared" si="32"/>
        <v>1</v>
      </c>
      <c r="F249" s="15">
        <f t="shared" si="33"/>
        <v>0</v>
      </c>
      <c r="G249" s="64">
        <f t="shared" si="38"/>
        <v>1815.3003457425589</v>
      </c>
      <c r="H249" s="64">
        <f>IF(G248&lt;VLOOKUP(D249,'Luxjacky Assumptions Past'!$M$17:$Q$77,5,0),VLOOKUP(D249,'Luxjacky Assumptions Past'!$M$17:$Q$77,4,0),0)</f>
        <v>0</v>
      </c>
      <c r="I249" s="62">
        <f t="shared" si="34"/>
        <v>136.58076211353318</v>
      </c>
      <c r="J249" s="62">
        <v>50</v>
      </c>
      <c r="K249" s="15">
        <f t="shared" si="36"/>
        <v>0</v>
      </c>
      <c r="L249" s="15">
        <f t="shared" si="37"/>
        <v>0</v>
      </c>
      <c r="M249" s="58">
        <f>'Luxjacky Assumptions Monthly'!$M$8*'Luxjacky Counterfactual'!H249</f>
        <v>0</v>
      </c>
      <c r="N249" s="58">
        <f>'Luxjacky Assumptions Monthly'!$M$6*'Luxjacky Assumptions Monthly'!$M$8*'Luxjacky Counterfactual'!G249</f>
        <v>907.65017287127944</v>
      </c>
      <c r="O249" s="58">
        <f t="shared" si="39"/>
        <v>907.65017287127944</v>
      </c>
    </row>
    <row r="250" spans="1:15" x14ac:dyDescent="0.3">
      <c r="A250" s="60">
        <v>42618</v>
      </c>
      <c r="B250" s="15">
        <f t="shared" si="30"/>
        <v>2016</v>
      </c>
      <c r="C250" s="15">
        <f t="shared" si="31"/>
        <v>9</v>
      </c>
      <c r="D250" s="15" t="str">
        <f t="shared" si="35"/>
        <v>20169</v>
      </c>
      <c r="E250" s="15">
        <f t="shared" si="32"/>
        <v>2</v>
      </c>
      <c r="F250" s="15">
        <f t="shared" si="33"/>
        <v>0</v>
      </c>
      <c r="G250" s="64">
        <f t="shared" si="38"/>
        <v>1683.3003457425589</v>
      </c>
      <c r="H250" s="64">
        <f>IF(G249&lt;VLOOKUP(D250,'Luxjacky Assumptions Past'!$M$17:$Q$77,5,0),VLOOKUP(D250,'Luxjacky Assumptions Past'!$M$17:$Q$77,4,0),0)</f>
        <v>0</v>
      </c>
      <c r="I250" s="62">
        <f t="shared" si="34"/>
        <v>141.19844435530953</v>
      </c>
      <c r="J250" s="62">
        <v>132</v>
      </c>
      <c r="K250" s="15">
        <f t="shared" si="36"/>
        <v>0</v>
      </c>
      <c r="L250" s="15">
        <f t="shared" si="37"/>
        <v>0</v>
      </c>
      <c r="M250" s="58">
        <f>'Luxjacky Assumptions Monthly'!$M$8*'Luxjacky Counterfactual'!H250</f>
        <v>0</v>
      </c>
      <c r="N250" s="58">
        <f>'Luxjacky Assumptions Monthly'!$M$6*'Luxjacky Assumptions Monthly'!$M$8*'Luxjacky Counterfactual'!G250</f>
        <v>841.65017287127944</v>
      </c>
      <c r="O250" s="58">
        <f t="shared" si="39"/>
        <v>841.65017287127944</v>
      </c>
    </row>
    <row r="251" spans="1:15" x14ac:dyDescent="0.3">
      <c r="A251" s="60">
        <v>42619</v>
      </c>
      <c r="B251" s="15">
        <f t="shared" si="30"/>
        <v>2016</v>
      </c>
      <c r="C251" s="15">
        <f t="shared" si="31"/>
        <v>9</v>
      </c>
      <c r="D251" s="15" t="str">
        <f t="shared" si="35"/>
        <v>20169</v>
      </c>
      <c r="E251" s="15">
        <f t="shared" si="32"/>
        <v>3</v>
      </c>
      <c r="F251" s="15">
        <f t="shared" si="33"/>
        <v>0</v>
      </c>
      <c r="G251" s="64">
        <f t="shared" si="38"/>
        <v>1539.3003457425589</v>
      </c>
      <c r="H251" s="64">
        <f>IF(G250&lt;VLOOKUP(D251,'Luxjacky Assumptions Past'!$M$17:$Q$77,5,0),VLOOKUP(D251,'Luxjacky Assumptions Past'!$M$17:$Q$77,4,0),0)</f>
        <v>0</v>
      </c>
      <c r="I251" s="62">
        <f t="shared" si="34"/>
        <v>138.58783664057097</v>
      </c>
      <c r="J251" s="62">
        <v>144</v>
      </c>
      <c r="K251" s="15">
        <f t="shared" si="36"/>
        <v>0</v>
      </c>
      <c r="L251" s="15">
        <f t="shared" si="37"/>
        <v>0</v>
      </c>
      <c r="M251" s="58">
        <f>'Luxjacky Assumptions Monthly'!$M$8*'Luxjacky Counterfactual'!H251</f>
        <v>0</v>
      </c>
      <c r="N251" s="58">
        <f>'Luxjacky Assumptions Monthly'!$M$6*'Luxjacky Assumptions Monthly'!$M$8*'Luxjacky Counterfactual'!G251</f>
        <v>769.65017287127944</v>
      </c>
      <c r="O251" s="58">
        <f t="shared" si="39"/>
        <v>769.65017287127944</v>
      </c>
    </row>
    <row r="252" spans="1:15" x14ac:dyDescent="0.3">
      <c r="A252" s="60">
        <v>42620</v>
      </c>
      <c r="B252" s="15">
        <f t="shared" si="30"/>
        <v>2016</v>
      </c>
      <c r="C252" s="15">
        <f t="shared" si="31"/>
        <v>9</v>
      </c>
      <c r="D252" s="15" t="str">
        <f t="shared" si="35"/>
        <v>20169</v>
      </c>
      <c r="E252" s="15">
        <f t="shared" si="32"/>
        <v>4</v>
      </c>
      <c r="F252" s="15">
        <f t="shared" si="33"/>
        <v>0</v>
      </c>
      <c r="G252" s="64">
        <f t="shared" si="38"/>
        <v>1406.3003457425589</v>
      </c>
      <c r="H252" s="64">
        <f>IF(G251&lt;VLOOKUP(D252,'Luxjacky Assumptions Past'!$M$17:$Q$77,5,0),VLOOKUP(D252,'Luxjacky Assumptions Past'!$M$17:$Q$77,4,0),0)</f>
        <v>0</v>
      </c>
      <c r="I252" s="62">
        <f t="shared" si="34"/>
        <v>127.95926722793931</v>
      </c>
      <c r="J252" s="62">
        <v>133</v>
      </c>
      <c r="K252" s="15">
        <f t="shared" si="36"/>
        <v>0</v>
      </c>
      <c r="L252" s="15">
        <f t="shared" si="37"/>
        <v>0</v>
      </c>
      <c r="M252" s="58">
        <f>'Luxjacky Assumptions Monthly'!$M$8*'Luxjacky Counterfactual'!H252</f>
        <v>0</v>
      </c>
      <c r="N252" s="58">
        <f>'Luxjacky Assumptions Monthly'!$M$6*'Luxjacky Assumptions Monthly'!$M$8*'Luxjacky Counterfactual'!G252</f>
        <v>703.15017287127944</v>
      </c>
      <c r="O252" s="58">
        <f t="shared" si="39"/>
        <v>703.15017287127944</v>
      </c>
    </row>
    <row r="253" spans="1:15" x14ac:dyDescent="0.3">
      <c r="A253" s="60">
        <v>42621</v>
      </c>
      <c r="B253" s="15">
        <f t="shared" si="30"/>
        <v>2016</v>
      </c>
      <c r="C253" s="15">
        <f t="shared" si="31"/>
        <v>9</v>
      </c>
      <c r="D253" s="15" t="str">
        <f t="shared" si="35"/>
        <v>20169</v>
      </c>
      <c r="E253" s="15">
        <f t="shared" si="32"/>
        <v>5</v>
      </c>
      <c r="F253" s="15">
        <f t="shared" si="33"/>
        <v>0</v>
      </c>
      <c r="G253" s="64">
        <f t="shared" si="38"/>
        <v>1278.3003457425589</v>
      </c>
      <c r="H253" s="64">
        <f>IF(G252&lt;VLOOKUP(D253,'Luxjacky Assumptions Past'!$M$17:$Q$77,5,0),VLOOKUP(D253,'Luxjacky Assumptions Past'!$M$17:$Q$77,4,0),0)</f>
        <v>0</v>
      </c>
      <c r="I253" s="62">
        <f t="shared" si="34"/>
        <v>108.70809073228197</v>
      </c>
      <c r="J253" s="62">
        <v>128</v>
      </c>
      <c r="K253" s="15">
        <f t="shared" si="36"/>
        <v>0</v>
      </c>
      <c r="L253" s="15">
        <f t="shared" si="37"/>
        <v>0</v>
      </c>
      <c r="M253" s="58">
        <f>'Luxjacky Assumptions Monthly'!$M$8*'Luxjacky Counterfactual'!H253</f>
        <v>0</v>
      </c>
      <c r="N253" s="58">
        <f>'Luxjacky Assumptions Monthly'!$M$6*'Luxjacky Assumptions Monthly'!$M$8*'Luxjacky Counterfactual'!G253</f>
        <v>639.15017287127944</v>
      </c>
      <c r="O253" s="58">
        <f t="shared" si="39"/>
        <v>639.15017287127944</v>
      </c>
    </row>
    <row r="254" spans="1:15" x14ac:dyDescent="0.3">
      <c r="A254" s="60">
        <v>42622</v>
      </c>
      <c r="B254" s="15">
        <f t="shared" si="30"/>
        <v>2016</v>
      </c>
      <c r="C254" s="15">
        <f t="shared" si="31"/>
        <v>9</v>
      </c>
      <c r="D254" s="15" t="str">
        <f t="shared" si="35"/>
        <v>20169</v>
      </c>
      <c r="E254" s="15">
        <f t="shared" si="32"/>
        <v>6</v>
      </c>
      <c r="F254" s="15">
        <f t="shared" si="33"/>
        <v>1</v>
      </c>
      <c r="G254" s="64">
        <f t="shared" si="38"/>
        <v>1165.3003457425589</v>
      </c>
      <c r="H254" s="64">
        <f>IF(G253&lt;VLOOKUP(D254,'Luxjacky Assumptions Past'!$M$17:$Q$77,5,0),VLOOKUP(D254,'Luxjacky Assumptions Past'!$M$17:$Q$77,4,0),0)</f>
        <v>0</v>
      </c>
      <c r="I254" s="62">
        <f t="shared" si="34"/>
        <v>90.336354718207986</v>
      </c>
      <c r="J254" s="62">
        <v>113</v>
      </c>
      <c r="K254" s="15">
        <f t="shared" si="36"/>
        <v>0</v>
      </c>
      <c r="L254" s="15">
        <f t="shared" si="37"/>
        <v>0</v>
      </c>
      <c r="M254" s="58">
        <f>'Luxjacky Assumptions Monthly'!$M$8*'Luxjacky Counterfactual'!H254</f>
        <v>0</v>
      </c>
      <c r="N254" s="58">
        <f>'Luxjacky Assumptions Monthly'!$M$6*'Luxjacky Assumptions Monthly'!$M$8*'Luxjacky Counterfactual'!G254</f>
        <v>582.65017287127944</v>
      </c>
      <c r="O254" s="58">
        <f t="shared" si="39"/>
        <v>582.65017287127944</v>
      </c>
    </row>
    <row r="255" spans="1:15" x14ac:dyDescent="0.3">
      <c r="A255" s="60">
        <v>42623</v>
      </c>
      <c r="B255" s="15">
        <f t="shared" si="30"/>
        <v>2016</v>
      </c>
      <c r="C255" s="15">
        <f t="shared" si="31"/>
        <v>9</v>
      </c>
      <c r="D255" s="15" t="str">
        <f t="shared" si="35"/>
        <v>20169</v>
      </c>
      <c r="E255" s="15">
        <f t="shared" si="32"/>
        <v>7</v>
      </c>
      <c r="F255" s="15">
        <f t="shared" si="33"/>
        <v>1</v>
      </c>
      <c r="G255" s="64">
        <f t="shared" si="38"/>
        <v>1079.3003457425589</v>
      </c>
      <c r="H255" s="64">
        <f>IF(G254&lt;VLOOKUP(D255,'Luxjacky Assumptions Past'!$M$17:$Q$77,5,0),VLOOKUP(D255,'Luxjacky Assumptions Past'!$M$17:$Q$77,4,0),0)</f>
        <v>0</v>
      </c>
      <c r="I255" s="62">
        <f t="shared" si="34"/>
        <v>52.41687630820762</v>
      </c>
      <c r="J255" s="62">
        <v>86</v>
      </c>
      <c r="K255" s="15">
        <f t="shared" si="36"/>
        <v>0</v>
      </c>
      <c r="L255" s="15">
        <f t="shared" si="37"/>
        <v>0</v>
      </c>
      <c r="M255" s="58">
        <f>'Luxjacky Assumptions Monthly'!$M$8*'Luxjacky Counterfactual'!H255</f>
        <v>0</v>
      </c>
      <c r="N255" s="58">
        <f>'Luxjacky Assumptions Monthly'!$M$6*'Luxjacky Assumptions Monthly'!$M$8*'Luxjacky Counterfactual'!G255</f>
        <v>539.65017287127944</v>
      </c>
      <c r="O255" s="58">
        <f t="shared" si="39"/>
        <v>539.65017287127944</v>
      </c>
    </row>
    <row r="256" spans="1:15" x14ac:dyDescent="0.3">
      <c r="A256" s="60">
        <v>42624</v>
      </c>
      <c r="B256" s="15">
        <f t="shared" si="30"/>
        <v>2016</v>
      </c>
      <c r="C256" s="15">
        <f t="shared" si="31"/>
        <v>9</v>
      </c>
      <c r="D256" s="15" t="str">
        <f t="shared" si="35"/>
        <v>20169</v>
      </c>
      <c r="E256" s="15">
        <f t="shared" si="32"/>
        <v>1</v>
      </c>
      <c r="F256" s="15">
        <f t="shared" si="33"/>
        <v>0</v>
      </c>
      <c r="G256" s="64">
        <f t="shared" si="38"/>
        <v>1020.3003457425589</v>
      </c>
      <c r="H256" s="64">
        <f>IF(G255&lt;VLOOKUP(D256,'Luxjacky Assumptions Past'!$M$17:$Q$77,5,0),VLOOKUP(D256,'Luxjacky Assumptions Past'!$M$17:$Q$77,4,0),0)</f>
        <v>0</v>
      </c>
      <c r="I256" s="62">
        <f t="shared" si="34"/>
        <v>136.58076211353318</v>
      </c>
      <c r="J256" s="62">
        <v>59</v>
      </c>
      <c r="K256" s="15">
        <f t="shared" si="36"/>
        <v>0</v>
      </c>
      <c r="L256" s="15">
        <f t="shared" si="37"/>
        <v>0</v>
      </c>
      <c r="M256" s="58">
        <f>'Luxjacky Assumptions Monthly'!$M$8*'Luxjacky Counterfactual'!H256</f>
        <v>0</v>
      </c>
      <c r="N256" s="58">
        <f>'Luxjacky Assumptions Monthly'!$M$6*'Luxjacky Assumptions Monthly'!$M$8*'Luxjacky Counterfactual'!G256</f>
        <v>510.15017287127944</v>
      </c>
      <c r="O256" s="58">
        <f t="shared" si="39"/>
        <v>510.15017287127944</v>
      </c>
    </row>
    <row r="257" spans="1:15" x14ac:dyDescent="0.3">
      <c r="A257" s="60">
        <v>42625</v>
      </c>
      <c r="B257" s="15">
        <f t="shared" si="30"/>
        <v>2016</v>
      </c>
      <c r="C257" s="15">
        <f t="shared" si="31"/>
        <v>9</v>
      </c>
      <c r="D257" s="15" t="str">
        <f t="shared" si="35"/>
        <v>20169</v>
      </c>
      <c r="E257" s="15">
        <f t="shared" si="32"/>
        <v>2</v>
      </c>
      <c r="F257" s="15">
        <f t="shared" si="33"/>
        <v>0</v>
      </c>
      <c r="G257" s="64">
        <f t="shared" si="38"/>
        <v>884.30034574255887</v>
      </c>
      <c r="H257" s="64">
        <f>IF(G256&lt;VLOOKUP(D257,'Luxjacky Assumptions Past'!$M$17:$Q$77,5,0),VLOOKUP(D257,'Luxjacky Assumptions Past'!$M$17:$Q$77,4,0),0)</f>
        <v>0</v>
      </c>
      <c r="I257" s="62">
        <f t="shared" si="34"/>
        <v>141.19844435530953</v>
      </c>
      <c r="J257" s="62">
        <v>136</v>
      </c>
      <c r="K257" s="15">
        <f t="shared" si="36"/>
        <v>0</v>
      </c>
      <c r="L257" s="15">
        <f t="shared" si="37"/>
        <v>0</v>
      </c>
      <c r="M257" s="58">
        <f>'Luxjacky Assumptions Monthly'!$M$8*'Luxjacky Counterfactual'!H257</f>
        <v>0</v>
      </c>
      <c r="N257" s="58">
        <f>'Luxjacky Assumptions Monthly'!$M$6*'Luxjacky Assumptions Monthly'!$M$8*'Luxjacky Counterfactual'!G257</f>
        <v>442.15017287127944</v>
      </c>
      <c r="O257" s="58">
        <f t="shared" si="39"/>
        <v>442.15017287127944</v>
      </c>
    </row>
    <row r="258" spans="1:15" x14ac:dyDescent="0.3">
      <c r="A258" s="60">
        <v>42626</v>
      </c>
      <c r="B258" s="15">
        <f t="shared" ref="B258:B321" si="40">YEAR(A258)</f>
        <v>2016</v>
      </c>
      <c r="C258" s="15">
        <f t="shared" ref="C258:C321" si="41">MONTH(A258)</f>
        <v>9</v>
      </c>
      <c r="D258" s="15" t="str">
        <f t="shared" si="35"/>
        <v>20169</v>
      </c>
      <c r="E258" s="15">
        <f t="shared" ref="E258:E321" si="42">WEEKDAY(A258)</f>
        <v>3</v>
      </c>
      <c r="F258" s="15">
        <f t="shared" ref="F258:F321" si="43">IF(OR(E258=6,E258=7),1,0)</f>
        <v>0</v>
      </c>
      <c r="G258" s="64">
        <f t="shared" si="38"/>
        <v>2089.3704553714279</v>
      </c>
      <c r="H258" s="64">
        <f>IF(G257&lt;VLOOKUP(D258,'Luxjacky Assumptions Past'!$M$17:$Q$77,5,0),VLOOKUP(D258,'Luxjacky Assumptions Past'!$M$17:$Q$77,4,0),0)</f>
        <v>1343.070109628869</v>
      </c>
      <c r="I258" s="62">
        <f t="shared" ref="I258:I321" si="44">100-2.17*E258^2.25+12.77*E258+EXP(-E258/0.032)+5*C258^0.75+10*F258+20*(B258-2016)</f>
        <v>138.58783664057097</v>
      </c>
      <c r="J258" s="62">
        <v>138</v>
      </c>
      <c r="K258" s="15">
        <f t="shared" si="36"/>
        <v>1</v>
      </c>
      <c r="L258" s="15">
        <f t="shared" si="37"/>
        <v>4000</v>
      </c>
      <c r="M258" s="58">
        <f>'Luxjacky Assumptions Monthly'!$M$8*'Luxjacky Counterfactual'!H258</f>
        <v>13430.701096288689</v>
      </c>
      <c r="N258" s="58">
        <f>'Luxjacky Assumptions Monthly'!$M$6*'Luxjacky Assumptions Monthly'!$M$8*'Luxjacky Counterfactual'!G258</f>
        <v>1044.6852276857139</v>
      </c>
      <c r="O258" s="58">
        <f t="shared" si="39"/>
        <v>18475.386323974402</v>
      </c>
    </row>
    <row r="259" spans="1:15" x14ac:dyDescent="0.3">
      <c r="A259" s="60">
        <v>42627</v>
      </c>
      <c r="B259" s="15">
        <f t="shared" si="40"/>
        <v>2016</v>
      </c>
      <c r="C259" s="15">
        <f t="shared" si="41"/>
        <v>9</v>
      </c>
      <c r="D259" s="15" t="str">
        <f t="shared" ref="D259:D322" si="45">CONCATENATE(B259,C259)</f>
        <v>20169</v>
      </c>
      <c r="E259" s="15">
        <f t="shared" si="42"/>
        <v>4</v>
      </c>
      <c r="F259" s="15">
        <f t="shared" si="43"/>
        <v>0</v>
      </c>
      <c r="G259" s="64">
        <f t="shared" si="38"/>
        <v>1942.3704553714279</v>
      </c>
      <c r="H259" s="64">
        <f>IF(G258&lt;VLOOKUP(D259,'Luxjacky Assumptions Past'!$M$17:$Q$77,5,0),VLOOKUP(D259,'Luxjacky Assumptions Past'!$M$17:$Q$77,4,0),0)</f>
        <v>0</v>
      </c>
      <c r="I259" s="62">
        <f t="shared" si="44"/>
        <v>127.95926722793931</v>
      </c>
      <c r="J259" s="62">
        <v>147</v>
      </c>
      <c r="K259" s="15">
        <f t="shared" ref="K259:K322" si="46">IF(H259&gt;0,1,0)</f>
        <v>0</v>
      </c>
      <c r="L259" s="15">
        <f t="shared" ref="L259:L322" si="47">4000*K259</f>
        <v>0</v>
      </c>
      <c r="M259" s="58">
        <f>'Luxjacky Assumptions Monthly'!$M$8*'Luxjacky Counterfactual'!H259</f>
        <v>0</v>
      </c>
      <c r="N259" s="58">
        <f>'Luxjacky Assumptions Monthly'!$M$6*'Luxjacky Assumptions Monthly'!$M$8*'Luxjacky Counterfactual'!G259</f>
        <v>971.18522768571393</v>
      </c>
      <c r="O259" s="58">
        <f t="shared" si="39"/>
        <v>971.18522768571393</v>
      </c>
    </row>
    <row r="260" spans="1:15" x14ac:dyDescent="0.3">
      <c r="A260" s="60">
        <v>42628</v>
      </c>
      <c r="B260" s="15">
        <f t="shared" si="40"/>
        <v>2016</v>
      </c>
      <c r="C260" s="15">
        <f t="shared" si="41"/>
        <v>9</v>
      </c>
      <c r="D260" s="15" t="str">
        <f t="shared" si="45"/>
        <v>20169</v>
      </c>
      <c r="E260" s="15">
        <f t="shared" si="42"/>
        <v>5</v>
      </c>
      <c r="F260" s="15">
        <f t="shared" si="43"/>
        <v>0</v>
      </c>
      <c r="G260" s="64">
        <f t="shared" ref="G260:G323" si="48">G259+H260-J260</f>
        <v>1804.3704553714279</v>
      </c>
      <c r="H260" s="64">
        <f>IF(G259&lt;VLOOKUP(D260,'Luxjacky Assumptions Past'!$M$17:$Q$77,5,0),VLOOKUP(D260,'Luxjacky Assumptions Past'!$M$17:$Q$77,4,0),0)</f>
        <v>0</v>
      </c>
      <c r="I260" s="62">
        <f t="shared" si="44"/>
        <v>108.70809073228197</v>
      </c>
      <c r="J260" s="62">
        <v>138</v>
      </c>
      <c r="K260" s="15">
        <f t="shared" si="46"/>
        <v>0</v>
      </c>
      <c r="L260" s="15">
        <f t="shared" si="47"/>
        <v>0</v>
      </c>
      <c r="M260" s="58">
        <f>'Luxjacky Assumptions Monthly'!$M$8*'Luxjacky Counterfactual'!H260</f>
        <v>0</v>
      </c>
      <c r="N260" s="58">
        <f>'Luxjacky Assumptions Monthly'!$M$6*'Luxjacky Assumptions Monthly'!$M$8*'Luxjacky Counterfactual'!G260</f>
        <v>902.18522768571393</v>
      </c>
      <c r="O260" s="58">
        <f t="shared" ref="O260:O323" si="49">SUM(L260:N260)</f>
        <v>902.18522768571393</v>
      </c>
    </row>
    <row r="261" spans="1:15" x14ac:dyDescent="0.3">
      <c r="A261" s="60">
        <v>42629</v>
      </c>
      <c r="B261" s="15">
        <f t="shared" si="40"/>
        <v>2016</v>
      </c>
      <c r="C261" s="15">
        <f t="shared" si="41"/>
        <v>9</v>
      </c>
      <c r="D261" s="15" t="str">
        <f t="shared" si="45"/>
        <v>20169</v>
      </c>
      <c r="E261" s="15">
        <f t="shared" si="42"/>
        <v>6</v>
      </c>
      <c r="F261" s="15">
        <f t="shared" si="43"/>
        <v>1</v>
      </c>
      <c r="G261" s="64">
        <f t="shared" si="48"/>
        <v>1701.3704553714279</v>
      </c>
      <c r="H261" s="64">
        <f>IF(G260&lt;VLOOKUP(D261,'Luxjacky Assumptions Past'!$M$17:$Q$77,5,0),VLOOKUP(D261,'Luxjacky Assumptions Past'!$M$17:$Q$77,4,0),0)</f>
        <v>0</v>
      </c>
      <c r="I261" s="62">
        <f t="shared" si="44"/>
        <v>90.336354718207986</v>
      </c>
      <c r="J261" s="62">
        <v>103</v>
      </c>
      <c r="K261" s="15">
        <f t="shared" si="46"/>
        <v>0</v>
      </c>
      <c r="L261" s="15">
        <f t="shared" si="47"/>
        <v>0</v>
      </c>
      <c r="M261" s="58">
        <f>'Luxjacky Assumptions Monthly'!$M$8*'Luxjacky Counterfactual'!H261</f>
        <v>0</v>
      </c>
      <c r="N261" s="58">
        <f>'Luxjacky Assumptions Monthly'!$M$6*'Luxjacky Assumptions Monthly'!$M$8*'Luxjacky Counterfactual'!G261</f>
        <v>850.68522768571393</v>
      </c>
      <c r="O261" s="58">
        <f t="shared" si="49"/>
        <v>850.68522768571393</v>
      </c>
    </row>
    <row r="262" spans="1:15" x14ac:dyDescent="0.3">
      <c r="A262" s="60">
        <v>42630</v>
      </c>
      <c r="B262" s="15">
        <f t="shared" si="40"/>
        <v>2016</v>
      </c>
      <c r="C262" s="15">
        <f t="shared" si="41"/>
        <v>9</v>
      </c>
      <c r="D262" s="15" t="str">
        <f t="shared" si="45"/>
        <v>20169</v>
      </c>
      <c r="E262" s="15">
        <f t="shared" si="42"/>
        <v>7</v>
      </c>
      <c r="F262" s="15">
        <f t="shared" si="43"/>
        <v>1</v>
      </c>
      <c r="G262" s="64">
        <f t="shared" si="48"/>
        <v>1618.3704553714279</v>
      </c>
      <c r="H262" s="64">
        <f>IF(G261&lt;VLOOKUP(D262,'Luxjacky Assumptions Past'!$M$17:$Q$77,5,0),VLOOKUP(D262,'Luxjacky Assumptions Past'!$M$17:$Q$77,4,0),0)</f>
        <v>0</v>
      </c>
      <c r="I262" s="62">
        <f t="shared" si="44"/>
        <v>52.41687630820762</v>
      </c>
      <c r="J262" s="62">
        <v>83</v>
      </c>
      <c r="K262" s="15">
        <f t="shared" si="46"/>
        <v>0</v>
      </c>
      <c r="L262" s="15">
        <f t="shared" si="47"/>
        <v>0</v>
      </c>
      <c r="M262" s="58">
        <f>'Luxjacky Assumptions Monthly'!$M$8*'Luxjacky Counterfactual'!H262</f>
        <v>0</v>
      </c>
      <c r="N262" s="58">
        <f>'Luxjacky Assumptions Monthly'!$M$6*'Luxjacky Assumptions Monthly'!$M$8*'Luxjacky Counterfactual'!G262</f>
        <v>809.18522768571393</v>
      </c>
      <c r="O262" s="58">
        <f t="shared" si="49"/>
        <v>809.18522768571393</v>
      </c>
    </row>
    <row r="263" spans="1:15" x14ac:dyDescent="0.3">
      <c r="A263" s="60">
        <v>42631</v>
      </c>
      <c r="B263" s="15">
        <f t="shared" si="40"/>
        <v>2016</v>
      </c>
      <c r="C263" s="15">
        <f t="shared" si="41"/>
        <v>9</v>
      </c>
      <c r="D263" s="15" t="str">
        <f t="shared" si="45"/>
        <v>20169</v>
      </c>
      <c r="E263" s="15">
        <f t="shared" si="42"/>
        <v>1</v>
      </c>
      <c r="F263" s="15">
        <f t="shared" si="43"/>
        <v>0</v>
      </c>
      <c r="G263" s="64">
        <f t="shared" si="48"/>
        <v>1574.3704553714279</v>
      </c>
      <c r="H263" s="64">
        <f>IF(G262&lt;VLOOKUP(D263,'Luxjacky Assumptions Past'!$M$17:$Q$77,5,0),VLOOKUP(D263,'Luxjacky Assumptions Past'!$M$17:$Q$77,4,0),0)</f>
        <v>0</v>
      </c>
      <c r="I263" s="62">
        <f t="shared" si="44"/>
        <v>136.58076211353318</v>
      </c>
      <c r="J263" s="62">
        <v>44</v>
      </c>
      <c r="K263" s="15">
        <f t="shared" si="46"/>
        <v>0</v>
      </c>
      <c r="L263" s="15">
        <f t="shared" si="47"/>
        <v>0</v>
      </c>
      <c r="M263" s="58">
        <f>'Luxjacky Assumptions Monthly'!$M$8*'Luxjacky Counterfactual'!H263</f>
        <v>0</v>
      </c>
      <c r="N263" s="58">
        <f>'Luxjacky Assumptions Monthly'!$M$6*'Luxjacky Assumptions Monthly'!$M$8*'Luxjacky Counterfactual'!G263</f>
        <v>787.18522768571393</v>
      </c>
      <c r="O263" s="58">
        <f t="shared" si="49"/>
        <v>787.18522768571393</v>
      </c>
    </row>
    <row r="264" spans="1:15" x14ac:dyDescent="0.3">
      <c r="A264" s="60">
        <v>42632</v>
      </c>
      <c r="B264" s="15">
        <f t="shared" si="40"/>
        <v>2016</v>
      </c>
      <c r="C264" s="15">
        <f t="shared" si="41"/>
        <v>9</v>
      </c>
      <c r="D264" s="15" t="str">
        <f t="shared" si="45"/>
        <v>20169</v>
      </c>
      <c r="E264" s="15">
        <f t="shared" si="42"/>
        <v>2</v>
      </c>
      <c r="F264" s="15">
        <f t="shared" si="43"/>
        <v>0</v>
      </c>
      <c r="G264" s="64">
        <f t="shared" si="48"/>
        <v>1439.3704553714279</v>
      </c>
      <c r="H264" s="64">
        <f>IF(G263&lt;VLOOKUP(D264,'Luxjacky Assumptions Past'!$M$17:$Q$77,5,0),VLOOKUP(D264,'Luxjacky Assumptions Past'!$M$17:$Q$77,4,0),0)</f>
        <v>0</v>
      </c>
      <c r="I264" s="62">
        <f t="shared" si="44"/>
        <v>141.19844435530953</v>
      </c>
      <c r="J264" s="62">
        <v>135</v>
      </c>
      <c r="K264" s="15">
        <f t="shared" si="46"/>
        <v>0</v>
      </c>
      <c r="L264" s="15">
        <f t="shared" si="47"/>
        <v>0</v>
      </c>
      <c r="M264" s="58">
        <f>'Luxjacky Assumptions Monthly'!$M$8*'Luxjacky Counterfactual'!H264</f>
        <v>0</v>
      </c>
      <c r="N264" s="58">
        <f>'Luxjacky Assumptions Monthly'!$M$6*'Luxjacky Assumptions Monthly'!$M$8*'Luxjacky Counterfactual'!G264</f>
        <v>719.68522768571393</v>
      </c>
      <c r="O264" s="58">
        <f t="shared" si="49"/>
        <v>719.68522768571393</v>
      </c>
    </row>
    <row r="265" spans="1:15" x14ac:dyDescent="0.3">
      <c r="A265" s="60">
        <v>42633</v>
      </c>
      <c r="B265" s="15">
        <f t="shared" si="40"/>
        <v>2016</v>
      </c>
      <c r="C265" s="15">
        <f t="shared" si="41"/>
        <v>9</v>
      </c>
      <c r="D265" s="15" t="str">
        <f t="shared" si="45"/>
        <v>20169</v>
      </c>
      <c r="E265" s="15">
        <f t="shared" si="42"/>
        <v>3</v>
      </c>
      <c r="F265" s="15">
        <f t="shared" si="43"/>
        <v>0</v>
      </c>
      <c r="G265" s="64">
        <f t="shared" si="48"/>
        <v>1302.3704553714279</v>
      </c>
      <c r="H265" s="64">
        <f>IF(G264&lt;VLOOKUP(D265,'Luxjacky Assumptions Past'!$M$17:$Q$77,5,0),VLOOKUP(D265,'Luxjacky Assumptions Past'!$M$17:$Q$77,4,0),0)</f>
        <v>0</v>
      </c>
      <c r="I265" s="62">
        <f t="shared" si="44"/>
        <v>138.58783664057097</v>
      </c>
      <c r="J265" s="62">
        <v>137</v>
      </c>
      <c r="K265" s="15">
        <f t="shared" si="46"/>
        <v>0</v>
      </c>
      <c r="L265" s="15">
        <f t="shared" si="47"/>
        <v>0</v>
      </c>
      <c r="M265" s="58">
        <f>'Luxjacky Assumptions Monthly'!$M$8*'Luxjacky Counterfactual'!H265</f>
        <v>0</v>
      </c>
      <c r="N265" s="58">
        <f>'Luxjacky Assumptions Monthly'!$M$6*'Luxjacky Assumptions Monthly'!$M$8*'Luxjacky Counterfactual'!G265</f>
        <v>651.18522768571393</v>
      </c>
      <c r="O265" s="58">
        <f t="shared" si="49"/>
        <v>651.18522768571393</v>
      </c>
    </row>
    <row r="266" spans="1:15" x14ac:dyDescent="0.3">
      <c r="A266" s="60">
        <v>42634</v>
      </c>
      <c r="B266" s="15">
        <f t="shared" si="40"/>
        <v>2016</v>
      </c>
      <c r="C266" s="15">
        <f t="shared" si="41"/>
        <v>9</v>
      </c>
      <c r="D266" s="15" t="str">
        <f t="shared" si="45"/>
        <v>20169</v>
      </c>
      <c r="E266" s="15">
        <f t="shared" si="42"/>
        <v>4</v>
      </c>
      <c r="F266" s="15">
        <f t="shared" si="43"/>
        <v>0</v>
      </c>
      <c r="G266" s="64">
        <f t="shared" si="48"/>
        <v>1166.3704553714279</v>
      </c>
      <c r="H266" s="64">
        <f>IF(G265&lt;VLOOKUP(D266,'Luxjacky Assumptions Past'!$M$17:$Q$77,5,0),VLOOKUP(D266,'Luxjacky Assumptions Past'!$M$17:$Q$77,4,0),0)</f>
        <v>0</v>
      </c>
      <c r="I266" s="62">
        <f t="shared" si="44"/>
        <v>127.95926722793931</v>
      </c>
      <c r="J266" s="62">
        <v>136</v>
      </c>
      <c r="K266" s="15">
        <f t="shared" si="46"/>
        <v>0</v>
      </c>
      <c r="L266" s="15">
        <f t="shared" si="47"/>
        <v>0</v>
      </c>
      <c r="M266" s="58">
        <f>'Luxjacky Assumptions Monthly'!$M$8*'Luxjacky Counterfactual'!H266</f>
        <v>0</v>
      </c>
      <c r="N266" s="58">
        <f>'Luxjacky Assumptions Monthly'!$M$6*'Luxjacky Assumptions Monthly'!$M$8*'Luxjacky Counterfactual'!G266</f>
        <v>583.18522768571393</v>
      </c>
      <c r="O266" s="58">
        <f t="shared" si="49"/>
        <v>583.18522768571393</v>
      </c>
    </row>
    <row r="267" spans="1:15" x14ac:dyDescent="0.3">
      <c r="A267" s="60">
        <v>42635</v>
      </c>
      <c r="B267" s="15">
        <f t="shared" si="40"/>
        <v>2016</v>
      </c>
      <c r="C267" s="15">
        <f t="shared" si="41"/>
        <v>9</v>
      </c>
      <c r="D267" s="15" t="str">
        <f t="shared" si="45"/>
        <v>20169</v>
      </c>
      <c r="E267" s="15">
        <f t="shared" si="42"/>
        <v>5</v>
      </c>
      <c r="F267" s="15">
        <f t="shared" si="43"/>
        <v>0</v>
      </c>
      <c r="G267" s="64">
        <f t="shared" si="48"/>
        <v>1032.3704553714279</v>
      </c>
      <c r="H267" s="64">
        <f>IF(G266&lt;VLOOKUP(D267,'Luxjacky Assumptions Past'!$M$17:$Q$77,5,0),VLOOKUP(D267,'Luxjacky Assumptions Past'!$M$17:$Q$77,4,0),0)</f>
        <v>0</v>
      </c>
      <c r="I267" s="62">
        <f t="shared" si="44"/>
        <v>108.70809073228197</v>
      </c>
      <c r="J267" s="62">
        <v>134</v>
      </c>
      <c r="K267" s="15">
        <f t="shared" si="46"/>
        <v>0</v>
      </c>
      <c r="L267" s="15">
        <f t="shared" si="47"/>
        <v>0</v>
      </c>
      <c r="M267" s="58">
        <f>'Luxjacky Assumptions Monthly'!$M$8*'Luxjacky Counterfactual'!H267</f>
        <v>0</v>
      </c>
      <c r="N267" s="58">
        <f>'Luxjacky Assumptions Monthly'!$M$6*'Luxjacky Assumptions Monthly'!$M$8*'Luxjacky Counterfactual'!G267</f>
        <v>516.18522768571393</v>
      </c>
      <c r="O267" s="58">
        <f t="shared" si="49"/>
        <v>516.18522768571393</v>
      </c>
    </row>
    <row r="268" spans="1:15" x14ac:dyDescent="0.3">
      <c r="A268" s="60">
        <v>42636</v>
      </c>
      <c r="B268" s="15">
        <f t="shared" si="40"/>
        <v>2016</v>
      </c>
      <c r="C268" s="15">
        <f t="shared" si="41"/>
        <v>9</v>
      </c>
      <c r="D268" s="15" t="str">
        <f t="shared" si="45"/>
        <v>20169</v>
      </c>
      <c r="E268" s="15">
        <f t="shared" si="42"/>
        <v>6</v>
      </c>
      <c r="F268" s="15">
        <f t="shared" si="43"/>
        <v>1</v>
      </c>
      <c r="G268" s="64">
        <f t="shared" si="48"/>
        <v>922.37045537142785</v>
      </c>
      <c r="H268" s="64">
        <f>IF(G267&lt;VLOOKUP(D268,'Luxjacky Assumptions Past'!$M$17:$Q$77,5,0),VLOOKUP(D268,'Luxjacky Assumptions Past'!$M$17:$Q$77,4,0),0)</f>
        <v>0</v>
      </c>
      <c r="I268" s="62">
        <f t="shared" si="44"/>
        <v>90.336354718207986</v>
      </c>
      <c r="J268" s="62">
        <v>110</v>
      </c>
      <c r="K268" s="15">
        <f t="shared" si="46"/>
        <v>0</v>
      </c>
      <c r="L268" s="15">
        <f t="shared" si="47"/>
        <v>0</v>
      </c>
      <c r="M268" s="58">
        <f>'Luxjacky Assumptions Monthly'!$M$8*'Luxjacky Counterfactual'!H268</f>
        <v>0</v>
      </c>
      <c r="N268" s="58">
        <f>'Luxjacky Assumptions Monthly'!$M$6*'Luxjacky Assumptions Monthly'!$M$8*'Luxjacky Counterfactual'!G268</f>
        <v>461.18522768571393</v>
      </c>
      <c r="O268" s="58">
        <f t="shared" si="49"/>
        <v>461.18522768571393</v>
      </c>
    </row>
    <row r="269" spans="1:15" x14ac:dyDescent="0.3">
      <c r="A269" s="60">
        <v>42637</v>
      </c>
      <c r="B269" s="15">
        <f t="shared" si="40"/>
        <v>2016</v>
      </c>
      <c r="C269" s="15">
        <f t="shared" si="41"/>
        <v>9</v>
      </c>
      <c r="D269" s="15" t="str">
        <f t="shared" si="45"/>
        <v>20169</v>
      </c>
      <c r="E269" s="15">
        <f t="shared" si="42"/>
        <v>7</v>
      </c>
      <c r="F269" s="15">
        <f t="shared" si="43"/>
        <v>1</v>
      </c>
      <c r="G269" s="64">
        <f t="shared" si="48"/>
        <v>2171.4405650002968</v>
      </c>
      <c r="H269" s="64">
        <f>IF(G268&lt;VLOOKUP(D269,'Luxjacky Assumptions Past'!$M$17:$Q$77,5,0),VLOOKUP(D269,'Luxjacky Assumptions Past'!$M$17:$Q$77,4,0),0)</f>
        <v>1343.070109628869</v>
      </c>
      <c r="I269" s="62">
        <f t="shared" si="44"/>
        <v>52.41687630820762</v>
      </c>
      <c r="J269" s="62">
        <v>94</v>
      </c>
      <c r="K269" s="15">
        <f t="shared" si="46"/>
        <v>1</v>
      </c>
      <c r="L269" s="15">
        <f t="shared" si="47"/>
        <v>4000</v>
      </c>
      <c r="M269" s="58">
        <f>'Luxjacky Assumptions Monthly'!$M$8*'Luxjacky Counterfactual'!H269</f>
        <v>13430.701096288689</v>
      </c>
      <c r="N269" s="58">
        <f>'Luxjacky Assumptions Monthly'!$M$6*'Luxjacky Assumptions Monthly'!$M$8*'Luxjacky Counterfactual'!G269</f>
        <v>1085.7202825001484</v>
      </c>
      <c r="O269" s="58">
        <f t="shared" si="49"/>
        <v>18516.421378788837</v>
      </c>
    </row>
    <row r="270" spans="1:15" x14ac:dyDescent="0.3">
      <c r="A270" s="60">
        <v>42638</v>
      </c>
      <c r="B270" s="15">
        <f t="shared" si="40"/>
        <v>2016</v>
      </c>
      <c r="C270" s="15">
        <f t="shared" si="41"/>
        <v>9</v>
      </c>
      <c r="D270" s="15" t="str">
        <f t="shared" si="45"/>
        <v>20169</v>
      </c>
      <c r="E270" s="15">
        <f t="shared" si="42"/>
        <v>1</v>
      </c>
      <c r="F270" s="15">
        <f t="shared" si="43"/>
        <v>0</v>
      </c>
      <c r="G270" s="64">
        <f t="shared" si="48"/>
        <v>2123.4405650002968</v>
      </c>
      <c r="H270" s="64">
        <f>IF(G269&lt;VLOOKUP(D270,'Luxjacky Assumptions Past'!$M$17:$Q$77,5,0),VLOOKUP(D270,'Luxjacky Assumptions Past'!$M$17:$Q$77,4,0),0)</f>
        <v>0</v>
      </c>
      <c r="I270" s="62">
        <f t="shared" si="44"/>
        <v>136.58076211353318</v>
      </c>
      <c r="J270" s="62">
        <v>48</v>
      </c>
      <c r="K270" s="15">
        <f t="shared" si="46"/>
        <v>0</v>
      </c>
      <c r="L270" s="15">
        <f t="shared" si="47"/>
        <v>0</v>
      </c>
      <c r="M270" s="58">
        <f>'Luxjacky Assumptions Monthly'!$M$8*'Luxjacky Counterfactual'!H270</f>
        <v>0</v>
      </c>
      <c r="N270" s="58">
        <f>'Luxjacky Assumptions Monthly'!$M$6*'Luxjacky Assumptions Monthly'!$M$8*'Luxjacky Counterfactual'!G270</f>
        <v>1061.7202825001484</v>
      </c>
      <c r="O270" s="58">
        <f t="shared" si="49"/>
        <v>1061.7202825001484</v>
      </c>
    </row>
    <row r="271" spans="1:15" x14ac:dyDescent="0.3">
      <c r="A271" s="60">
        <v>42639</v>
      </c>
      <c r="B271" s="15">
        <f t="shared" si="40"/>
        <v>2016</v>
      </c>
      <c r="C271" s="15">
        <f t="shared" si="41"/>
        <v>9</v>
      </c>
      <c r="D271" s="15" t="str">
        <f t="shared" si="45"/>
        <v>20169</v>
      </c>
      <c r="E271" s="15">
        <f t="shared" si="42"/>
        <v>2</v>
      </c>
      <c r="F271" s="15">
        <f t="shared" si="43"/>
        <v>0</v>
      </c>
      <c r="G271" s="64">
        <f t="shared" si="48"/>
        <v>1988.4405650002968</v>
      </c>
      <c r="H271" s="64">
        <f>IF(G270&lt;VLOOKUP(D271,'Luxjacky Assumptions Past'!$M$17:$Q$77,5,0),VLOOKUP(D271,'Luxjacky Assumptions Past'!$M$17:$Q$77,4,0),0)</f>
        <v>0</v>
      </c>
      <c r="I271" s="62">
        <f t="shared" si="44"/>
        <v>141.19844435530953</v>
      </c>
      <c r="J271" s="62">
        <v>135</v>
      </c>
      <c r="K271" s="15">
        <f t="shared" si="46"/>
        <v>0</v>
      </c>
      <c r="L271" s="15">
        <f t="shared" si="47"/>
        <v>0</v>
      </c>
      <c r="M271" s="58">
        <f>'Luxjacky Assumptions Monthly'!$M$8*'Luxjacky Counterfactual'!H271</f>
        <v>0</v>
      </c>
      <c r="N271" s="58">
        <f>'Luxjacky Assumptions Monthly'!$M$6*'Luxjacky Assumptions Monthly'!$M$8*'Luxjacky Counterfactual'!G271</f>
        <v>994.22028250014841</v>
      </c>
      <c r="O271" s="58">
        <f t="shared" si="49"/>
        <v>994.22028250014841</v>
      </c>
    </row>
    <row r="272" spans="1:15" x14ac:dyDescent="0.3">
      <c r="A272" s="60">
        <v>42640</v>
      </c>
      <c r="B272" s="15">
        <f t="shared" si="40"/>
        <v>2016</v>
      </c>
      <c r="C272" s="15">
        <f t="shared" si="41"/>
        <v>9</v>
      </c>
      <c r="D272" s="15" t="str">
        <f t="shared" si="45"/>
        <v>20169</v>
      </c>
      <c r="E272" s="15">
        <f t="shared" si="42"/>
        <v>3</v>
      </c>
      <c r="F272" s="15">
        <f t="shared" si="43"/>
        <v>0</v>
      </c>
      <c r="G272" s="64">
        <f t="shared" si="48"/>
        <v>1841.4405650002968</v>
      </c>
      <c r="H272" s="64">
        <f>IF(G271&lt;VLOOKUP(D272,'Luxjacky Assumptions Past'!$M$17:$Q$77,5,0),VLOOKUP(D272,'Luxjacky Assumptions Past'!$M$17:$Q$77,4,0),0)</f>
        <v>0</v>
      </c>
      <c r="I272" s="62">
        <f t="shared" si="44"/>
        <v>138.58783664057097</v>
      </c>
      <c r="J272" s="62">
        <v>147</v>
      </c>
      <c r="K272" s="15">
        <f t="shared" si="46"/>
        <v>0</v>
      </c>
      <c r="L272" s="15">
        <f t="shared" si="47"/>
        <v>0</v>
      </c>
      <c r="M272" s="58">
        <f>'Luxjacky Assumptions Monthly'!$M$8*'Luxjacky Counterfactual'!H272</f>
        <v>0</v>
      </c>
      <c r="N272" s="58">
        <f>'Luxjacky Assumptions Monthly'!$M$6*'Luxjacky Assumptions Monthly'!$M$8*'Luxjacky Counterfactual'!G272</f>
        <v>920.72028250014841</v>
      </c>
      <c r="O272" s="58">
        <f t="shared" si="49"/>
        <v>920.72028250014841</v>
      </c>
    </row>
    <row r="273" spans="1:15" x14ac:dyDescent="0.3">
      <c r="A273" s="60">
        <v>42641</v>
      </c>
      <c r="B273" s="15">
        <f t="shared" si="40"/>
        <v>2016</v>
      </c>
      <c r="C273" s="15">
        <f t="shared" si="41"/>
        <v>9</v>
      </c>
      <c r="D273" s="15" t="str">
        <f t="shared" si="45"/>
        <v>20169</v>
      </c>
      <c r="E273" s="15">
        <f t="shared" si="42"/>
        <v>4</v>
      </c>
      <c r="F273" s="15">
        <f t="shared" si="43"/>
        <v>0</v>
      </c>
      <c r="G273" s="64">
        <f t="shared" si="48"/>
        <v>1695.4405650002968</v>
      </c>
      <c r="H273" s="64">
        <f>IF(G272&lt;VLOOKUP(D273,'Luxjacky Assumptions Past'!$M$17:$Q$77,5,0),VLOOKUP(D273,'Luxjacky Assumptions Past'!$M$17:$Q$77,4,0),0)</f>
        <v>0</v>
      </c>
      <c r="I273" s="62">
        <f t="shared" si="44"/>
        <v>127.95926722793931</v>
      </c>
      <c r="J273" s="62">
        <v>146</v>
      </c>
      <c r="K273" s="15">
        <f t="shared" si="46"/>
        <v>0</v>
      </c>
      <c r="L273" s="15">
        <f t="shared" si="47"/>
        <v>0</v>
      </c>
      <c r="M273" s="58">
        <f>'Luxjacky Assumptions Monthly'!$M$8*'Luxjacky Counterfactual'!H273</f>
        <v>0</v>
      </c>
      <c r="N273" s="58">
        <f>'Luxjacky Assumptions Monthly'!$M$6*'Luxjacky Assumptions Monthly'!$M$8*'Luxjacky Counterfactual'!G273</f>
        <v>847.72028250014841</v>
      </c>
      <c r="O273" s="58">
        <f t="shared" si="49"/>
        <v>847.72028250014841</v>
      </c>
    </row>
    <row r="274" spans="1:15" x14ac:dyDescent="0.3">
      <c r="A274" s="60">
        <v>42642</v>
      </c>
      <c r="B274" s="15">
        <f t="shared" si="40"/>
        <v>2016</v>
      </c>
      <c r="C274" s="15">
        <f t="shared" si="41"/>
        <v>9</v>
      </c>
      <c r="D274" s="15" t="str">
        <f t="shared" si="45"/>
        <v>20169</v>
      </c>
      <c r="E274" s="15">
        <f t="shared" si="42"/>
        <v>5</v>
      </c>
      <c r="F274" s="15">
        <f t="shared" si="43"/>
        <v>0</v>
      </c>
      <c r="G274" s="64">
        <f t="shared" si="48"/>
        <v>1582.4405650002968</v>
      </c>
      <c r="H274" s="64">
        <f>IF(G273&lt;VLOOKUP(D274,'Luxjacky Assumptions Past'!$M$17:$Q$77,5,0),VLOOKUP(D274,'Luxjacky Assumptions Past'!$M$17:$Q$77,4,0),0)</f>
        <v>0</v>
      </c>
      <c r="I274" s="62">
        <f t="shared" si="44"/>
        <v>108.70809073228197</v>
      </c>
      <c r="J274" s="62">
        <v>113</v>
      </c>
      <c r="K274" s="15">
        <f t="shared" si="46"/>
        <v>0</v>
      </c>
      <c r="L274" s="15">
        <f t="shared" si="47"/>
        <v>0</v>
      </c>
      <c r="M274" s="58">
        <f>'Luxjacky Assumptions Monthly'!$M$8*'Luxjacky Counterfactual'!H274</f>
        <v>0</v>
      </c>
      <c r="N274" s="58">
        <f>'Luxjacky Assumptions Monthly'!$M$6*'Luxjacky Assumptions Monthly'!$M$8*'Luxjacky Counterfactual'!G274</f>
        <v>791.22028250014841</v>
      </c>
      <c r="O274" s="58">
        <f t="shared" si="49"/>
        <v>791.22028250014841</v>
      </c>
    </row>
    <row r="275" spans="1:15" x14ac:dyDescent="0.3">
      <c r="A275" s="60">
        <v>42643</v>
      </c>
      <c r="B275" s="15">
        <f t="shared" si="40"/>
        <v>2016</v>
      </c>
      <c r="C275" s="15">
        <f t="shared" si="41"/>
        <v>9</v>
      </c>
      <c r="D275" s="15" t="str">
        <f t="shared" si="45"/>
        <v>20169</v>
      </c>
      <c r="E275" s="15">
        <f t="shared" si="42"/>
        <v>6</v>
      </c>
      <c r="F275" s="15">
        <f t="shared" si="43"/>
        <v>1</v>
      </c>
      <c r="G275" s="64">
        <f t="shared" si="48"/>
        <v>1467.4405650002968</v>
      </c>
      <c r="H275" s="64">
        <f>IF(G274&lt;VLOOKUP(D275,'Luxjacky Assumptions Past'!$M$17:$Q$77,5,0),VLOOKUP(D275,'Luxjacky Assumptions Past'!$M$17:$Q$77,4,0),0)</f>
        <v>0</v>
      </c>
      <c r="I275" s="62">
        <f t="shared" si="44"/>
        <v>90.336354718207986</v>
      </c>
      <c r="J275" s="62">
        <v>115</v>
      </c>
      <c r="K275" s="15">
        <f t="shared" si="46"/>
        <v>0</v>
      </c>
      <c r="L275" s="15">
        <f t="shared" si="47"/>
        <v>0</v>
      </c>
      <c r="M275" s="58">
        <f>'Luxjacky Assumptions Monthly'!$M$8*'Luxjacky Counterfactual'!H275</f>
        <v>0</v>
      </c>
      <c r="N275" s="58">
        <f>'Luxjacky Assumptions Monthly'!$M$6*'Luxjacky Assumptions Monthly'!$M$8*'Luxjacky Counterfactual'!G275</f>
        <v>733.72028250014841</v>
      </c>
      <c r="O275" s="58">
        <f t="shared" si="49"/>
        <v>733.72028250014841</v>
      </c>
    </row>
    <row r="276" spans="1:15" x14ac:dyDescent="0.3">
      <c r="A276" s="60">
        <v>42644</v>
      </c>
      <c r="B276" s="15">
        <f t="shared" si="40"/>
        <v>2016</v>
      </c>
      <c r="C276" s="15">
        <f t="shared" si="41"/>
        <v>10</v>
      </c>
      <c r="D276" s="15" t="str">
        <f t="shared" si="45"/>
        <v>201610</v>
      </c>
      <c r="E276" s="15">
        <f t="shared" si="42"/>
        <v>7</v>
      </c>
      <c r="F276" s="15">
        <f t="shared" si="43"/>
        <v>1</v>
      </c>
      <c r="G276" s="64">
        <f t="shared" si="48"/>
        <v>1367.4405650002968</v>
      </c>
      <c r="H276" s="64">
        <f>IF(G275&lt;VLOOKUP(D276,'Luxjacky Assumptions Past'!$M$17:$Q$77,5,0),VLOOKUP(D276,'Luxjacky Assumptions Past'!$M$17:$Q$77,4,0),0)</f>
        <v>0</v>
      </c>
      <c r="I276" s="62">
        <f t="shared" si="44"/>
        <v>54.553180454191917</v>
      </c>
      <c r="J276" s="62">
        <v>100</v>
      </c>
      <c r="K276" s="15">
        <f t="shared" si="46"/>
        <v>0</v>
      </c>
      <c r="L276" s="15">
        <f t="shared" si="47"/>
        <v>0</v>
      </c>
      <c r="M276" s="58">
        <f>'Luxjacky Assumptions Monthly'!$M$8*'Luxjacky Counterfactual'!H276</f>
        <v>0</v>
      </c>
      <c r="N276" s="58">
        <f>'Luxjacky Assumptions Monthly'!$M$6*'Luxjacky Assumptions Monthly'!$M$8*'Luxjacky Counterfactual'!G276</f>
        <v>683.72028250014841</v>
      </c>
      <c r="O276" s="58">
        <f t="shared" si="49"/>
        <v>683.72028250014841</v>
      </c>
    </row>
    <row r="277" spans="1:15" x14ac:dyDescent="0.3">
      <c r="A277" s="60">
        <v>42645</v>
      </c>
      <c r="B277" s="15">
        <f t="shared" si="40"/>
        <v>2016</v>
      </c>
      <c r="C277" s="15">
        <f t="shared" si="41"/>
        <v>10</v>
      </c>
      <c r="D277" s="15" t="str">
        <f t="shared" si="45"/>
        <v>201610</v>
      </c>
      <c r="E277" s="15">
        <f t="shared" si="42"/>
        <v>1</v>
      </c>
      <c r="F277" s="15">
        <f t="shared" si="43"/>
        <v>0</v>
      </c>
      <c r="G277" s="64">
        <f t="shared" si="48"/>
        <v>1313.4405650002968</v>
      </c>
      <c r="H277" s="64">
        <f>IF(G276&lt;VLOOKUP(D277,'Luxjacky Assumptions Past'!$M$17:$Q$77,5,0),VLOOKUP(D277,'Luxjacky Assumptions Past'!$M$17:$Q$77,4,0),0)</f>
        <v>0</v>
      </c>
      <c r="I277" s="62">
        <f t="shared" si="44"/>
        <v>138.71706625951748</v>
      </c>
      <c r="J277" s="62">
        <v>54</v>
      </c>
      <c r="K277" s="15">
        <f t="shared" si="46"/>
        <v>0</v>
      </c>
      <c r="L277" s="15">
        <f t="shared" si="47"/>
        <v>0</v>
      </c>
      <c r="M277" s="58">
        <f>'Luxjacky Assumptions Monthly'!$M$8*'Luxjacky Counterfactual'!H277</f>
        <v>0</v>
      </c>
      <c r="N277" s="58">
        <f>'Luxjacky Assumptions Monthly'!$M$6*'Luxjacky Assumptions Monthly'!$M$8*'Luxjacky Counterfactual'!G277</f>
        <v>656.72028250014841</v>
      </c>
      <c r="O277" s="58">
        <f t="shared" si="49"/>
        <v>656.72028250014841</v>
      </c>
    </row>
    <row r="278" spans="1:15" x14ac:dyDescent="0.3">
      <c r="A278" s="60">
        <v>42646</v>
      </c>
      <c r="B278" s="15">
        <f t="shared" si="40"/>
        <v>2016</v>
      </c>
      <c r="C278" s="15">
        <f t="shared" si="41"/>
        <v>10</v>
      </c>
      <c r="D278" s="15" t="str">
        <f t="shared" si="45"/>
        <v>201610</v>
      </c>
      <c r="E278" s="15">
        <f t="shared" si="42"/>
        <v>2</v>
      </c>
      <c r="F278" s="15">
        <f t="shared" si="43"/>
        <v>0</v>
      </c>
      <c r="G278" s="64">
        <f t="shared" si="48"/>
        <v>1183.4405650002968</v>
      </c>
      <c r="H278" s="64">
        <f>IF(G277&lt;VLOOKUP(D278,'Luxjacky Assumptions Past'!$M$17:$Q$77,5,0),VLOOKUP(D278,'Luxjacky Assumptions Past'!$M$17:$Q$77,4,0),0)</f>
        <v>0</v>
      </c>
      <c r="I278" s="62">
        <f t="shared" si="44"/>
        <v>143.33474850129383</v>
      </c>
      <c r="J278" s="62">
        <v>130</v>
      </c>
      <c r="K278" s="15">
        <f t="shared" si="46"/>
        <v>0</v>
      </c>
      <c r="L278" s="15">
        <f t="shared" si="47"/>
        <v>0</v>
      </c>
      <c r="M278" s="58">
        <f>'Luxjacky Assumptions Monthly'!$M$8*'Luxjacky Counterfactual'!H278</f>
        <v>0</v>
      </c>
      <c r="N278" s="58">
        <f>'Luxjacky Assumptions Monthly'!$M$6*'Luxjacky Assumptions Monthly'!$M$8*'Luxjacky Counterfactual'!G278</f>
        <v>591.72028250014841</v>
      </c>
      <c r="O278" s="58">
        <f t="shared" si="49"/>
        <v>591.72028250014841</v>
      </c>
    </row>
    <row r="279" spans="1:15" x14ac:dyDescent="0.3">
      <c r="A279" s="60">
        <v>42647</v>
      </c>
      <c r="B279" s="15">
        <f t="shared" si="40"/>
        <v>2016</v>
      </c>
      <c r="C279" s="15">
        <f t="shared" si="41"/>
        <v>10</v>
      </c>
      <c r="D279" s="15" t="str">
        <f t="shared" si="45"/>
        <v>201610</v>
      </c>
      <c r="E279" s="15">
        <f t="shared" si="42"/>
        <v>3</v>
      </c>
      <c r="F279" s="15">
        <f t="shared" si="43"/>
        <v>0</v>
      </c>
      <c r="G279" s="64">
        <f t="shared" si="48"/>
        <v>1034.4405650002968</v>
      </c>
      <c r="H279" s="64">
        <f>IF(G278&lt;VLOOKUP(D279,'Luxjacky Assumptions Past'!$M$17:$Q$77,5,0),VLOOKUP(D279,'Luxjacky Assumptions Past'!$M$17:$Q$77,4,0),0)</f>
        <v>0</v>
      </c>
      <c r="I279" s="62">
        <f t="shared" si="44"/>
        <v>140.7241407865553</v>
      </c>
      <c r="J279" s="62">
        <v>149</v>
      </c>
      <c r="K279" s="15">
        <f t="shared" si="46"/>
        <v>0</v>
      </c>
      <c r="L279" s="15">
        <f t="shared" si="47"/>
        <v>0</v>
      </c>
      <c r="M279" s="58">
        <f>'Luxjacky Assumptions Monthly'!$M$8*'Luxjacky Counterfactual'!H279</f>
        <v>0</v>
      </c>
      <c r="N279" s="58">
        <f>'Luxjacky Assumptions Monthly'!$M$6*'Luxjacky Assumptions Monthly'!$M$8*'Luxjacky Counterfactual'!G279</f>
        <v>517.22028250014841</v>
      </c>
      <c r="O279" s="58">
        <f t="shared" si="49"/>
        <v>517.22028250014841</v>
      </c>
    </row>
    <row r="280" spans="1:15" x14ac:dyDescent="0.3">
      <c r="A280" s="60">
        <v>42648</v>
      </c>
      <c r="B280" s="15">
        <f t="shared" si="40"/>
        <v>2016</v>
      </c>
      <c r="C280" s="15">
        <f t="shared" si="41"/>
        <v>10</v>
      </c>
      <c r="D280" s="15" t="str">
        <f t="shared" si="45"/>
        <v>201610</v>
      </c>
      <c r="E280" s="15">
        <f t="shared" si="42"/>
        <v>4</v>
      </c>
      <c r="F280" s="15">
        <f t="shared" si="43"/>
        <v>0</v>
      </c>
      <c r="G280" s="64">
        <f t="shared" si="48"/>
        <v>884.44056500029683</v>
      </c>
      <c r="H280" s="64">
        <f>IF(G279&lt;VLOOKUP(D280,'Luxjacky Assumptions Past'!$M$17:$Q$77,5,0),VLOOKUP(D280,'Luxjacky Assumptions Past'!$M$17:$Q$77,4,0),0)</f>
        <v>0</v>
      </c>
      <c r="I280" s="62">
        <f t="shared" si="44"/>
        <v>130.0955713739236</v>
      </c>
      <c r="J280" s="62">
        <v>150</v>
      </c>
      <c r="K280" s="15">
        <f t="shared" si="46"/>
        <v>0</v>
      </c>
      <c r="L280" s="15">
        <f t="shared" si="47"/>
        <v>0</v>
      </c>
      <c r="M280" s="58">
        <f>'Luxjacky Assumptions Monthly'!$M$8*'Luxjacky Counterfactual'!H280</f>
        <v>0</v>
      </c>
      <c r="N280" s="58">
        <f>'Luxjacky Assumptions Monthly'!$M$6*'Luxjacky Assumptions Monthly'!$M$8*'Luxjacky Counterfactual'!G280</f>
        <v>442.22028250014841</v>
      </c>
      <c r="O280" s="58">
        <f t="shared" si="49"/>
        <v>442.22028250014841</v>
      </c>
    </row>
    <row r="281" spans="1:15" x14ac:dyDescent="0.3">
      <c r="A281" s="60">
        <v>42649</v>
      </c>
      <c r="B281" s="15">
        <f t="shared" si="40"/>
        <v>2016</v>
      </c>
      <c r="C281" s="15">
        <f t="shared" si="41"/>
        <v>10</v>
      </c>
      <c r="D281" s="15" t="str">
        <f t="shared" si="45"/>
        <v>201610</v>
      </c>
      <c r="E281" s="15">
        <f t="shared" si="42"/>
        <v>5</v>
      </c>
      <c r="F281" s="15">
        <f t="shared" si="43"/>
        <v>0</v>
      </c>
      <c r="G281" s="64">
        <f t="shared" si="48"/>
        <v>2110.6760312612232</v>
      </c>
      <c r="H281" s="64">
        <f>IF(G280&lt;VLOOKUP(D281,'Luxjacky Assumptions Past'!$M$17:$Q$77,5,0),VLOOKUP(D281,'Luxjacky Assumptions Past'!$M$17:$Q$77,4,0),0)</f>
        <v>1359.2354662609262</v>
      </c>
      <c r="I281" s="62">
        <f t="shared" si="44"/>
        <v>110.84439487826627</v>
      </c>
      <c r="J281" s="62">
        <v>133</v>
      </c>
      <c r="K281" s="15">
        <f t="shared" si="46"/>
        <v>1</v>
      </c>
      <c r="L281" s="15">
        <f t="shared" si="47"/>
        <v>4000</v>
      </c>
      <c r="M281" s="58">
        <f>'Luxjacky Assumptions Monthly'!$M$8*'Luxjacky Counterfactual'!H281</f>
        <v>13592.354662609261</v>
      </c>
      <c r="N281" s="58">
        <f>'Luxjacky Assumptions Monthly'!$M$6*'Luxjacky Assumptions Monthly'!$M$8*'Luxjacky Counterfactual'!G281</f>
        <v>1055.3380156306116</v>
      </c>
      <c r="O281" s="58">
        <f t="shared" si="49"/>
        <v>18647.692678239873</v>
      </c>
    </row>
    <row r="282" spans="1:15" x14ac:dyDescent="0.3">
      <c r="A282" s="60">
        <v>42650</v>
      </c>
      <c r="B282" s="15">
        <f t="shared" si="40"/>
        <v>2016</v>
      </c>
      <c r="C282" s="15">
        <f t="shared" si="41"/>
        <v>10</v>
      </c>
      <c r="D282" s="15" t="str">
        <f t="shared" si="45"/>
        <v>201610</v>
      </c>
      <c r="E282" s="15">
        <f t="shared" si="42"/>
        <v>6</v>
      </c>
      <c r="F282" s="15">
        <f t="shared" si="43"/>
        <v>1</v>
      </c>
      <c r="G282" s="64">
        <f t="shared" si="48"/>
        <v>1999.6760312612232</v>
      </c>
      <c r="H282" s="64">
        <f>IF(G281&lt;VLOOKUP(D282,'Luxjacky Assumptions Past'!$M$17:$Q$77,5,0),VLOOKUP(D282,'Luxjacky Assumptions Past'!$M$17:$Q$77,4,0),0)</f>
        <v>0</v>
      </c>
      <c r="I282" s="62">
        <f t="shared" si="44"/>
        <v>92.472658864192283</v>
      </c>
      <c r="J282" s="62">
        <v>111</v>
      </c>
      <c r="K282" s="15">
        <f t="shared" si="46"/>
        <v>0</v>
      </c>
      <c r="L282" s="15">
        <f t="shared" si="47"/>
        <v>0</v>
      </c>
      <c r="M282" s="58">
        <f>'Luxjacky Assumptions Monthly'!$M$8*'Luxjacky Counterfactual'!H282</f>
        <v>0</v>
      </c>
      <c r="N282" s="58">
        <f>'Luxjacky Assumptions Monthly'!$M$6*'Luxjacky Assumptions Monthly'!$M$8*'Luxjacky Counterfactual'!G282</f>
        <v>999.83801563061161</v>
      </c>
      <c r="O282" s="58">
        <f t="shared" si="49"/>
        <v>999.83801563061161</v>
      </c>
    </row>
    <row r="283" spans="1:15" x14ac:dyDescent="0.3">
      <c r="A283" s="60">
        <v>42651</v>
      </c>
      <c r="B283" s="15">
        <f t="shared" si="40"/>
        <v>2016</v>
      </c>
      <c r="C283" s="15">
        <f t="shared" si="41"/>
        <v>10</v>
      </c>
      <c r="D283" s="15" t="str">
        <f t="shared" si="45"/>
        <v>201610</v>
      </c>
      <c r="E283" s="15">
        <f t="shared" si="42"/>
        <v>7</v>
      </c>
      <c r="F283" s="15">
        <f t="shared" si="43"/>
        <v>1</v>
      </c>
      <c r="G283" s="64">
        <f t="shared" si="48"/>
        <v>1906.6760312612232</v>
      </c>
      <c r="H283" s="64">
        <f>IF(G282&lt;VLOOKUP(D283,'Luxjacky Assumptions Past'!$M$17:$Q$77,5,0),VLOOKUP(D283,'Luxjacky Assumptions Past'!$M$17:$Q$77,4,0),0)</f>
        <v>0</v>
      </c>
      <c r="I283" s="62">
        <f t="shared" si="44"/>
        <v>54.553180454191917</v>
      </c>
      <c r="J283" s="62">
        <v>93</v>
      </c>
      <c r="K283" s="15">
        <f t="shared" si="46"/>
        <v>0</v>
      </c>
      <c r="L283" s="15">
        <f t="shared" si="47"/>
        <v>0</v>
      </c>
      <c r="M283" s="58">
        <f>'Luxjacky Assumptions Monthly'!$M$8*'Luxjacky Counterfactual'!H283</f>
        <v>0</v>
      </c>
      <c r="N283" s="58">
        <f>'Luxjacky Assumptions Monthly'!$M$6*'Luxjacky Assumptions Monthly'!$M$8*'Luxjacky Counterfactual'!G283</f>
        <v>953.33801563061161</v>
      </c>
      <c r="O283" s="58">
        <f t="shared" si="49"/>
        <v>953.33801563061161</v>
      </c>
    </row>
    <row r="284" spans="1:15" x14ac:dyDescent="0.3">
      <c r="A284" s="60">
        <v>42652</v>
      </c>
      <c r="B284" s="15">
        <f t="shared" si="40"/>
        <v>2016</v>
      </c>
      <c r="C284" s="15">
        <f t="shared" si="41"/>
        <v>10</v>
      </c>
      <c r="D284" s="15" t="str">
        <f t="shared" si="45"/>
        <v>201610</v>
      </c>
      <c r="E284" s="15">
        <f t="shared" si="42"/>
        <v>1</v>
      </c>
      <c r="F284" s="15">
        <f t="shared" si="43"/>
        <v>0</v>
      </c>
      <c r="G284" s="64">
        <f t="shared" si="48"/>
        <v>1863.6760312612232</v>
      </c>
      <c r="H284" s="64">
        <f>IF(G283&lt;VLOOKUP(D284,'Luxjacky Assumptions Past'!$M$17:$Q$77,5,0),VLOOKUP(D284,'Luxjacky Assumptions Past'!$M$17:$Q$77,4,0),0)</f>
        <v>0</v>
      </c>
      <c r="I284" s="62">
        <f t="shared" si="44"/>
        <v>138.71706625951748</v>
      </c>
      <c r="J284" s="62">
        <v>43</v>
      </c>
      <c r="K284" s="15">
        <f t="shared" si="46"/>
        <v>0</v>
      </c>
      <c r="L284" s="15">
        <f t="shared" si="47"/>
        <v>0</v>
      </c>
      <c r="M284" s="58">
        <f>'Luxjacky Assumptions Monthly'!$M$8*'Luxjacky Counterfactual'!H284</f>
        <v>0</v>
      </c>
      <c r="N284" s="58">
        <f>'Luxjacky Assumptions Monthly'!$M$6*'Luxjacky Assumptions Monthly'!$M$8*'Luxjacky Counterfactual'!G284</f>
        <v>931.83801563061161</v>
      </c>
      <c r="O284" s="58">
        <f t="shared" si="49"/>
        <v>931.83801563061161</v>
      </c>
    </row>
    <row r="285" spans="1:15" x14ac:dyDescent="0.3">
      <c r="A285" s="60">
        <v>42653</v>
      </c>
      <c r="B285" s="15">
        <f t="shared" si="40"/>
        <v>2016</v>
      </c>
      <c r="C285" s="15">
        <f t="shared" si="41"/>
        <v>10</v>
      </c>
      <c r="D285" s="15" t="str">
        <f t="shared" si="45"/>
        <v>201610</v>
      </c>
      <c r="E285" s="15">
        <f t="shared" si="42"/>
        <v>2</v>
      </c>
      <c r="F285" s="15">
        <f t="shared" si="43"/>
        <v>0</v>
      </c>
      <c r="G285" s="64">
        <f t="shared" si="48"/>
        <v>1721.6760312612232</v>
      </c>
      <c r="H285" s="64">
        <f>IF(G284&lt;VLOOKUP(D285,'Luxjacky Assumptions Past'!$M$17:$Q$77,5,0),VLOOKUP(D285,'Luxjacky Assumptions Past'!$M$17:$Q$77,4,0),0)</f>
        <v>0</v>
      </c>
      <c r="I285" s="62">
        <f t="shared" si="44"/>
        <v>143.33474850129383</v>
      </c>
      <c r="J285" s="62">
        <v>142</v>
      </c>
      <c r="K285" s="15">
        <f t="shared" si="46"/>
        <v>0</v>
      </c>
      <c r="L285" s="15">
        <f t="shared" si="47"/>
        <v>0</v>
      </c>
      <c r="M285" s="58">
        <f>'Luxjacky Assumptions Monthly'!$M$8*'Luxjacky Counterfactual'!H285</f>
        <v>0</v>
      </c>
      <c r="N285" s="58">
        <f>'Luxjacky Assumptions Monthly'!$M$6*'Luxjacky Assumptions Monthly'!$M$8*'Luxjacky Counterfactual'!G285</f>
        <v>860.83801563061161</v>
      </c>
      <c r="O285" s="58">
        <f t="shared" si="49"/>
        <v>860.83801563061161</v>
      </c>
    </row>
    <row r="286" spans="1:15" x14ac:dyDescent="0.3">
      <c r="A286" s="60">
        <v>42654</v>
      </c>
      <c r="B286" s="15">
        <f t="shared" si="40"/>
        <v>2016</v>
      </c>
      <c r="C286" s="15">
        <f t="shared" si="41"/>
        <v>10</v>
      </c>
      <c r="D286" s="15" t="str">
        <f t="shared" si="45"/>
        <v>201610</v>
      </c>
      <c r="E286" s="15">
        <f t="shared" si="42"/>
        <v>3</v>
      </c>
      <c r="F286" s="15">
        <f t="shared" si="43"/>
        <v>0</v>
      </c>
      <c r="G286" s="64">
        <f t="shared" si="48"/>
        <v>1580.6760312612232</v>
      </c>
      <c r="H286" s="64">
        <f>IF(G285&lt;VLOOKUP(D286,'Luxjacky Assumptions Past'!$M$17:$Q$77,5,0),VLOOKUP(D286,'Luxjacky Assumptions Past'!$M$17:$Q$77,4,0),0)</f>
        <v>0</v>
      </c>
      <c r="I286" s="62">
        <f t="shared" si="44"/>
        <v>140.7241407865553</v>
      </c>
      <c r="J286" s="62">
        <v>141</v>
      </c>
      <c r="K286" s="15">
        <f t="shared" si="46"/>
        <v>0</v>
      </c>
      <c r="L286" s="15">
        <f t="shared" si="47"/>
        <v>0</v>
      </c>
      <c r="M286" s="58">
        <f>'Luxjacky Assumptions Monthly'!$M$8*'Luxjacky Counterfactual'!H286</f>
        <v>0</v>
      </c>
      <c r="N286" s="58">
        <f>'Luxjacky Assumptions Monthly'!$M$6*'Luxjacky Assumptions Monthly'!$M$8*'Luxjacky Counterfactual'!G286</f>
        <v>790.33801563061161</v>
      </c>
      <c r="O286" s="58">
        <f t="shared" si="49"/>
        <v>790.33801563061161</v>
      </c>
    </row>
    <row r="287" spans="1:15" x14ac:dyDescent="0.3">
      <c r="A287" s="60">
        <v>42655</v>
      </c>
      <c r="B287" s="15">
        <f t="shared" si="40"/>
        <v>2016</v>
      </c>
      <c r="C287" s="15">
        <f t="shared" si="41"/>
        <v>10</v>
      </c>
      <c r="D287" s="15" t="str">
        <f t="shared" si="45"/>
        <v>201610</v>
      </c>
      <c r="E287" s="15">
        <f t="shared" si="42"/>
        <v>4</v>
      </c>
      <c r="F287" s="15">
        <f t="shared" si="43"/>
        <v>0</v>
      </c>
      <c r="G287" s="64">
        <f t="shared" si="48"/>
        <v>1443.6760312612232</v>
      </c>
      <c r="H287" s="64">
        <f>IF(G286&lt;VLOOKUP(D287,'Luxjacky Assumptions Past'!$M$17:$Q$77,5,0),VLOOKUP(D287,'Luxjacky Assumptions Past'!$M$17:$Q$77,4,0),0)</f>
        <v>0</v>
      </c>
      <c r="I287" s="62">
        <f t="shared" si="44"/>
        <v>130.0955713739236</v>
      </c>
      <c r="J287" s="62">
        <v>137</v>
      </c>
      <c r="K287" s="15">
        <f t="shared" si="46"/>
        <v>0</v>
      </c>
      <c r="L287" s="15">
        <f t="shared" si="47"/>
        <v>0</v>
      </c>
      <c r="M287" s="58">
        <f>'Luxjacky Assumptions Monthly'!$M$8*'Luxjacky Counterfactual'!H287</f>
        <v>0</v>
      </c>
      <c r="N287" s="58">
        <f>'Luxjacky Assumptions Monthly'!$M$6*'Luxjacky Assumptions Monthly'!$M$8*'Luxjacky Counterfactual'!G287</f>
        <v>721.83801563061161</v>
      </c>
      <c r="O287" s="58">
        <f t="shared" si="49"/>
        <v>721.83801563061161</v>
      </c>
    </row>
    <row r="288" spans="1:15" x14ac:dyDescent="0.3">
      <c r="A288" s="60">
        <v>42656</v>
      </c>
      <c r="B288" s="15">
        <f t="shared" si="40"/>
        <v>2016</v>
      </c>
      <c r="C288" s="15">
        <f t="shared" si="41"/>
        <v>10</v>
      </c>
      <c r="D288" s="15" t="str">
        <f t="shared" si="45"/>
        <v>201610</v>
      </c>
      <c r="E288" s="15">
        <f t="shared" si="42"/>
        <v>5</v>
      </c>
      <c r="F288" s="15">
        <f t="shared" si="43"/>
        <v>0</v>
      </c>
      <c r="G288" s="64">
        <f t="shared" si="48"/>
        <v>1312.6760312612232</v>
      </c>
      <c r="H288" s="64">
        <f>IF(G287&lt;VLOOKUP(D288,'Luxjacky Assumptions Past'!$M$17:$Q$77,5,0),VLOOKUP(D288,'Luxjacky Assumptions Past'!$M$17:$Q$77,4,0),0)</f>
        <v>0</v>
      </c>
      <c r="I288" s="62">
        <f t="shared" si="44"/>
        <v>110.84439487826627</v>
      </c>
      <c r="J288" s="62">
        <v>131</v>
      </c>
      <c r="K288" s="15">
        <f t="shared" si="46"/>
        <v>0</v>
      </c>
      <c r="L288" s="15">
        <f t="shared" si="47"/>
        <v>0</v>
      </c>
      <c r="M288" s="58">
        <f>'Luxjacky Assumptions Monthly'!$M$8*'Luxjacky Counterfactual'!H288</f>
        <v>0</v>
      </c>
      <c r="N288" s="58">
        <f>'Luxjacky Assumptions Monthly'!$M$6*'Luxjacky Assumptions Monthly'!$M$8*'Luxjacky Counterfactual'!G288</f>
        <v>656.33801563061161</v>
      </c>
      <c r="O288" s="58">
        <f t="shared" si="49"/>
        <v>656.33801563061161</v>
      </c>
    </row>
    <row r="289" spans="1:15" x14ac:dyDescent="0.3">
      <c r="A289" s="60">
        <v>42657</v>
      </c>
      <c r="B289" s="15">
        <f t="shared" si="40"/>
        <v>2016</v>
      </c>
      <c r="C289" s="15">
        <f t="shared" si="41"/>
        <v>10</v>
      </c>
      <c r="D289" s="15" t="str">
        <f t="shared" si="45"/>
        <v>201610</v>
      </c>
      <c r="E289" s="15">
        <f t="shared" si="42"/>
        <v>6</v>
      </c>
      <c r="F289" s="15">
        <f t="shared" si="43"/>
        <v>1</v>
      </c>
      <c r="G289" s="64">
        <f t="shared" si="48"/>
        <v>1193.6760312612232</v>
      </c>
      <c r="H289" s="64">
        <f>IF(G288&lt;VLOOKUP(D289,'Luxjacky Assumptions Past'!$M$17:$Q$77,5,0),VLOOKUP(D289,'Luxjacky Assumptions Past'!$M$17:$Q$77,4,0),0)</f>
        <v>0</v>
      </c>
      <c r="I289" s="62">
        <f t="shared" si="44"/>
        <v>92.472658864192283</v>
      </c>
      <c r="J289" s="62">
        <v>119</v>
      </c>
      <c r="K289" s="15">
        <f t="shared" si="46"/>
        <v>0</v>
      </c>
      <c r="L289" s="15">
        <f t="shared" si="47"/>
        <v>0</v>
      </c>
      <c r="M289" s="58">
        <f>'Luxjacky Assumptions Monthly'!$M$8*'Luxjacky Counterfactual'!H289</f>
        <v>0</v>
      </c>
      <c r="N289" s="58">
        <f>'Luxjacky Assumptions Monthly'!$M$6*'Luxjacky Assumptions Monthly'!$M$8*'Luxjacky Counterfactual'!G289</f>
        <v>596.83801563061161</v>
      </c>
      <c r="O289" s="58">
        <f t="shared" si="49"/>
        <v>596.83801563061161</v>
      </c>
    </row>
    <row r="290" spans="1:15" x14ac:dyDescent="0.3">
      <c r="A290" s="60">
        <v>42658</v>
      </c>
      <c r="B290" s="15">
        <f t="shared" si="40"/>
        <v>2016</v>
      </c>
      <c r="C290" s="15">
        <f t="shared" si="41"/>
        <v>10</v>
      </c>
      <c r="D290" s="15" t="str">
        <f t="shared" si="45"/>
        <v>201610</v>
      </c>
      <c r="E290" s="15">
        <f t="shared" si="42"/>
        <v>7</v>
      </c>
      <c r="F290" s="15">
        <f t="shared" si="43"/>
        <v>1</v>
      </c>
      <c r="G290" s="64">
        <f t="shared" si="48"/>
        <v>1111.6760312612232</v>
      </c>
      <c r="H290" s="64">
        <f>IF(G289&lt;VLOOKUP(D290,'Luxjacky Assumptions Past'!$M$17:$Q$77,5,0),VLOOKUP(D290,'Luxjacky Assumptions Past'!$M$17:$Q$77,4,0),0)</f>
        <v>0</v>
      </c>
      <c r="I290" s="62">
        <f t="shared" si="44"/>
        <v>54.553180454191917</v>
      </c>
      <c r="J290" s="62">
        <v>82</v>
      </c>
      <c r="K290" s="15">
        <f t="shared" si="46"/>
        <v>0</v>
      </c>
      <c r="L290" s="15">
        <f t="shared" si="47"/>
        <v>0</v>
      </c>
      <c r="M290" s="58">
        <f>'Luxjacky Assumptions Monthly'!$M$8*'Luxjacky Counterfactual'!H290</f>
        <v>0</v>
      </c>
      <c r="N290" s="58">
        <f>'Luxjacky Assumptions Monthly'!$M$6*'Luxjacky Assumptions Monthly'!$M$8*'Luxjacky Counterfactual'!G290</f>
        <v>555.83801563061161</v>
      </c>
      <c r="O290" s="58">
        <f t="shared" si="49"/>
        <v>555.83801563061161</v>
      </c>
    </row>
    <row r="291" spans="1:15" x14ac:dyDescent="0.3">
      <c r="A291" s="60">
        <v>42659</v>
      </c>
      <c r="B291" s="15">
        <f t="shared" si="40"/>
        <v>2016</v>
      </c>
      <c r="C291" s="15">
        <f t="shared" si="41"/>
        <v>10</v>
      </c>
      <c r="D291" s="15" t="str">
        <f t="shared" si="45"/>
        <v>201610</v>
      </c>
      <c r="E291" s="15">
        <f t="shared" si="42"/>
        <v>1</v>
      </c>
      <c r="F291" s="15">
        <f t="shared" si="43"/>
        <v>0</v>
      </c>
      <c r="G291" s="64">
        <f t="shared" si="48"/>
        <v>1058.6760312612232</v>
      </c>
      <c r="H291" s="64">
        <f>IF(G290&lt;VLOOKUP(D291,'Luxjacky Assumptions Past'!$M$17:$Q$77,5,0),VLOOKUP(D291,'Luxjacky Assumptions Past'!$M$17:$Q$77,4,0),0)</f>
        <v>0</v>
      </c>
      <c r="I291" s="62">
        <f t="shared" si="44"/>
        <v>138.71706625951748</v>
      </c>
      <c r="J291" s="62">
        <v>53</v>
      </c>
      <c r="K291" s="15">
        <f t="shared" si="46"/>
        <v>0</v>
      </c>
      <c r="L291" s="15">
        <f t="shared" si="47"/>
        <v>0</v>
      </c>
      <c r="M291" s="58">
        <f>'Luxjacky Assumptions Monthly'!$M$8*'Luxjacky Counterfactual'!H291</f>
        <v>0</v>
      </c>
      <c r="N291" s="58">
        <f>'Luxjacky Assumptions Monthly'!$M$6*'Luxjacky Assumptions Monthly'!$M$8*'Luxjacky Counterfactual'!G291</f>
        <v>529.33801563061161</v>
      </c>
      <c r="O291" s="58">
        <f t="shared" si="49"/>
        <v>529.33801563061161</v>
      </c>
    </row>
    <row r="292" spans="1:15" x14ac:dyDescent="0.3">
      <c r="A292" s="60">
        <v>42660</v>
      </c>
      <c r="B292" s="15">
        <f t="shared" si="40"/>
        <v>2016</v>
      </c>
      <c r="C292" s="15">
        <f t="shared" si="41"/>
        <v>10</v>
      </c>
      <c r="D292" s="15" t="str">
        <f t="shared" si="45"/>
        <v>201610</v>
      </c>
      <c r="E292" s="15">
        <f t="shared" si="42"/>
        <v>2</v>
      </c>
      <c r="F292" s="15">
        <f t="shared" si="43"/>
        <v>0</v>
      </c>
      <c r="G292" s="64">
        <f t="shared" si="48"/>
        <v>933.67603126122322</v>
      </c>
      <c r="H292" s="64">
        <f>IF(G291&lt;VLOOKUP(D292,'Luxjacky Assumptions Past'!$M$17:$Q$77,5,0),VLOOKUP(D292,'Luxjacky Assumptions Past'!$M$17:$Q$77,4,0),0)</f>
        <v>0</v>
      </c>
      <c r="I292" s="62">
        <f t="shared" si="44"/>
        <v>143.33474850129383</v>
      </c>
      <c r="J292" s="62">
        <v>125</v>
      </c>
      <c r="K292" s="15">
        <f t="shared" si="46"/>
        <v>0</v>
      </c>
      <c r="L292" s="15">
        <f t="shared" si="47"/>
        <v>0</v>
      </c>
      <c r="M292" s="58">
        <f>'Luxjacky Assumptions Monthly'!$M$8*'Luxjacky Counterfactual'!H292</f>
        <v>0</v>
      </c>
      <c r="N292" s="58">
        <f>'Luxjacky Assumptions Monthly'!$M$6*'Luxjacky Assumptions Monthly'!$M$8*'Luxjacky Counterfactual'!G292</f>
        <v>466.83801563061161</v>
      </c>
      <c r="O292" s="58">
        <f t="shared" si="49"/>
        <v>466.83801563061161</v>
      </c>
    </row>
    <row r="293" spans="1:15" x14ac:dyDescent="0.3">
      <c r="A293" s="60">
        <v>42661</v>
      </c>
      <c r="B293" s="15">
        <f t="shared" si="40"/>
        <v>2016</v>
      </c>
      <c r="C293" s="15">
        <f t="shared" si="41"/>
        <v>10</v>
      </c>
      <c r="D293" s="15" t="str">
        <f t="shared" si="45"/>
        <v>201610</v>
      </c>
      <c r="E293" s="15">
        <f t="shared" si="42"/>
        <v>3</v>
      </c>
      <c r="F293" s="15">
        <f t="shared" si="43"/>
        <v>0</v>
      </c>
      <c r="G293" s="64">
        <f t="shared" si="48"/>
        <v>2153.9114975221491</v>
      </c>
      <c r="H293" s="64">
        <f>IF(G292&lt;VLOOKUP(D293,'Luxjacky Assumptions Past'!$M$17:$Q$77,5,0),VLOOKUP(D293,'Luxjacky Assumptions Past'!$M$17:$Q$77,4,0),0)</f>
        <v>1359.2354662609262</v>
      </c>
      <c r="I293" s="62">
        <f t="shared" si="44"/>
        <v>140.7241407865553</v>
      </c>
      <c r="J293" s="62">
        <v>139</v>
      </c>
      <c r="K293" s="15">
        <f t="shared" si="46"/>
        <v>1</v>
      </c>
      <c r="L293" s="15">
        <f t="shared" si="47"/>
        <v>4000</v>
      </c>
      <c r="M293" s="58">
        <f>'Luxjacky Assumptions Monthly'!$M$8*'Luxjacky Counterfactual'!H293</f>
        <v>13592.354662609261</v>
      </c>
      <c r="N293" s="58">
        <f>'Luxjacky Assumptions Monthly'!$M$6*'Luxjacky Assumptions Monthly'!$M$8*'Luxjacky Counterfactual'!G293</f>
        <v>1076.9557487610746</v>
      </c>
      <c r="O293" s="58">
        <f t="shared" si="49"/>
        <v>18669.310411370338</v>
      </c>
    </row>
    <row r="294" spans="1:15" x14ac:dyDescent="0.3">
      <c r="A294" s="60">
        <v>42662</v>
      </c>
      <c r="B294" s="15">
        <f t="shared" si="40"/>
        <v>2016</v>
      </c>
      <c r="C294" s="15">
        <f t="shared" si="41"/>
        <v>10</v>
      </c>
      <c r="D294" s="15" t="str">
        <f t="shared" si="45"/>
        <v>201610</v>
      </c>
      <c r="E294" s="15">
        <f t="shared" si="42"/>
        <v>4</v>
      </c>
      <c r="F294" s="15">
        <f t="shared" si="43"/>
        <v>0</v>
      </c>
      <c r="G294" s="64">
        <f t="shared" si="48"/>
        <v>2016.9114975221491</v>
      </c>
      <c r="H294" s="64">
        <f>IF(G293&lt;VLOOKUP(D294,'Luxjacky Assumptions Past'!$M$17:$Q$77,5,0),VLOOKUP(D294,'Luxjacky Assumptions Past'!$M$17:$Q$77,4,0),0)</f>
        <v>0</v>
      </c>
      <c r="I294" s="62">
        <f t="shared" si="44"/>
        <v>130.0955713739236</v>
      </c>
      <c r="J294" s="62">
        <v>137</v>
      </c>
      <c r="K294" s="15">
        <f t="shared" si="46"/>
        <v>0</v>
      </c>
      <c r="L294" s="15">
        <f t="shared" si="47"/>
        <v>0</v>
      </c>
      <c r="M294" s="58">
        <f>'Luxjacky Assumptions Monthly'!$M$8*'Luxjacky Counterfactual'!H294</f>
        <v>0</v>
      </c>
      <c r="N294" s="58">
        <f>'Luxjacky Assumptions Monthly'!$M$6*'Luxjacky Assumptions Monthly'!$M$8*'Luxjacky Counterfactual'!G294</f>
        <v>1008.4557487610746</v>
      </c>
      <c r="O294" s="58">
        <f t="shared" si="49"/>
        <v>1008.4557487610746</v>
      </c>
    </row>
    <row r="295" spans="1:15" x14ac:dyDescent="0.3">
      <c r="A295" s="60">
        <v>42663</v>
      </c>
      <c r="B295" s="15">
        <f t="shared" si="40"/>
        <v>2016</v>
      </c>
      <c r="C295" s="15">
        <f t="shared" si="41"/>
        <v>10</v>
      </c>
      <c r="D295" s="15" t="str">
        <f t="shared" si="45"/>
        <v>201610</v>
      </c>
      <c r="E295" s="15">
        <f t="shared" si="42"/>
        <v>5</v>
      </c>
      <c r="F295" s="15">
        <f t="shared" si="43"/>
        <v>0</v>
      </c>
      <c r="G295" s="64">
        <f t="shared" si="48"/>
        <v>1881.9114975221491</v>
      </c>
      <c r="H295" s="64">
        <f>IF(G294&lt;VLOOKUP(D295,'Luxjacky Assumptions Past'!$M$17:$Q$77,5,0),VLOOKUP(D295,'Luxjacky Assumptions Past'!$M$17:$Q$77,4,0),0)</f>
        <v>0</v>
      </c>
      <c r="I295" s="62">
        <f t="shared" si="44"/>
        <v>110.84439487826627</v>
      </c>
      <c r="J295" s="62">
        <v>135</v>
      </c>
      <c r="K295" s="15">
        <f t="shared" si="46"/>
        <v>0</v>
      </c>
      <c r="L295" s="15">
        <f t="shared" si="47"/>
        <v>0</v>
      </c>
      <c r="M295" s="58">
        <f>'Luxjacky Assumptions Monthly'!$M$8*'Luxjacky Counterfactual'!H295</f>
        <v>0</v>
      </c>
      <c r="N295" s="58">
        <f>'Luxjacky Assumptions Monthly'!$M$6*'Luxjacky Assumptions Monthly'!$M$8*'Luxjacky Counterfactual'!G295</f>
        <v>940.95574876107457</v>
      </c>
      <c r="O295" s="58">
        <f t="shared" si="49"/>
        <v>940.95574876107457</v>
      </c>
    </row>
    <row r="296" spans="1:15" x14ac:dyDescent="0.3">
      <c r="A296" s="60">
        <v>42664</v>
      </c>
      <c r="B296" s="15">
        <f t="shared" si="40"/>
        <v>2016</v>
      </c>
      <c r="C296" s="15">
        <f t="shared" si="41"/>
        <v>10</v>
      </c>
      <c r="D296" s="15" t="str">
        <f t="shared" si="45"/>
        <v>201610</v>
      </c>
      <c r="E296" s="15">
        <f t="shared" si="42"/>
        <v>6</v>
      </c>
      <c r="F296" s="15">
        <f t="shared" si="43"/>
        <v>1</v>
      </c>
      <c r="G296" s="64">
        <f t="shared" si="48"/>
        <v>1748.9114975221491</v>
      </c>
      <c r="H296" s="64">
        <f>IF(G295&lt;VLOOKUP(D296,'Luxjacky Assumptions Past'!$M$17:$Q$77,5,0),VLOOKUP(D296,'Luxjacky Assumptions Past'!$M$17:$Q$77,4,0),0)</f>
        <v>0</v>
      </c>
      <c r="I296" s="62">
        <f t="shared" si="44"/>
        <v>92.472658864192283</v>
      </c>
      <c r="J296" s="62">
        <v>133</v>
      </c>
      <c r="K296" s="15">
        <f t="shared" si="46"/>
        <v>0</v>
      </c>
      <c r="L296" s="15">
        <f t="shared" si="47"/>
        <v>0</v>
      </c>
      <c r="M296" s="58">
        <f>'Luxjacky Assumptions Monthly'!$M$8*'Luxjacky Counterfactual'!H296</f>
        <v>0</v>
      </c>
      <c r="N296" s="58">
        <f>'Luxjacky Assumptions Monthly'!$M$6*'Luxjacky Assumptions Monthly'!$M$8*'Luxjacky Counterfactual'!G296</f>
        <v>874.45574876107457</v>
      </c>
      <c r="O296" s="58">
        <f t="shared" si="49"/>
        <v>874.45574876107457</v>
      </c>
    </row>
    <row r="297" spans="1:15" x14ac:dyDescent="0.3">
      <c r="A297" s="60">
        <v>42665</v>
      </c>
      <c r="B297" s="15">
        <f t="shared" si="40"/>
        <v>2016</v>
      </c>
      <c r="C297" s="15">
        <f t="shared" si="41"/>
        <v>10</v>
      </c>
      <c r="D297" s="15" t="str">
        <f t="shared" si="45"/>
        <v>201610</v>
      </c>
      <c r="E297" s="15">
        <f t="shared" si="42"/>
        <v>7</v>
      </c>
      <c r="F297" s="15">
        <f t="shared" si="43"/>
        <v>1</v>
      </c>
      <c r="G297" s="64">
        <f t="shared" si="48"/>
        <v>1657.9114975221491</v>
      </c>
      <c r="H297" s="64">
        <f>IF(G296&lt;VLOOKUP(D297,'Luxjacky Assumptions Past'!$M$17:$Q$77,5,0),VLOOKUP(D297,'Luxjacky Assumptions Past'!$M$17:$Q$77,4,0),0)</f>
        <v>0</v>
      </c>
      <c r="I297" s="62">
        <f t="shared" si="44"/>
        <v>54.553180454191917</v>
      </c>
      <c r="J297" s="62">
        <v>91</v>
      </c>
      <c r="K297" s="15">
        <f t="shared" si="46"/>
        <v>0</v>
      </c>
      <c r="L297" s="15">
        <f t="shared" si="47"/>
        <v>0</v>
      </c>
      <c r="M297" s="58">
        <f>'Luxjacky Assumptions Monthly'!$M$8*'Luxjacky Counterfactual'!H297</f>
        <v>0</v>
      </c>
      <c r="N297" s="58">
        <f>'Luxjacky Assumptions Monthly'!$M$6*'Luxjacky Assumptions Monthly'!$M$8*'Luxjacky Counterfactual'!G297</f>
        <v>828.95574876107457</v>
      </c>
      <c r="O297" s="58">
        <f t="shared" si="49"/>
        <v>828.95574876107457</v>
      </c>
    </row>
    <row r="298" spans="1:15" x14ac:dyDescent="0.3">
      <c r="A298" s="60">
        <v>42666</v>
      </c>
      <c r="B298" s="15">
        <f t="shared" si="40"/>
        <v>2016</v>
      </c>
      <c r="C298" s="15">
        <f t="shared" si="41"/>
        <v>10</v>
      </c>
      <c r="D298" s="15" t="str">
        <f t="shared" si="45"/>
        <v>201610</v>
      </c>
      <c r="E298" s="15">
        <f t="shared" si="42"/>
        <v>1</v>
      </c>
      <c r="F298" s="15">
        <f t="shared" si="43"/>
        <v>0</v>
      </c>
      <c r="G298" s="64">
        <f t="shared" si="48"/>
        <v>1583.9114975221491</v>
      </c>
      <c r="H298" s="64">
        <f>IF(G297&lt;VLOOKUP(D298,'Luxjacky Assumptions Past'!$M$17:$Q$77,5,0),VLOOKUP(D298,'Luxjacky Assumptions Past'!$M$17:$Q$77,4,0),0)</f>
        <v>0</v>
      </c>
      <c r="I298" s="62">
        <f t="shared" si="44"/>
        <v>138.71706625951748</v>
      </c>
      <c r="J298" s="62">
        <v>74</v>
      </c>
      <c r="K298" s="15">
        <f t="shared" si="46"/>
        <v>0</v>
      </c>
      <c r="L298" s="15">
        <f t="shared" si="47"/>
        <v>0</v>
      </c>
      <c r="M298" s="58">
        <f>'Luxjacky Assumptions Monthly'!$M$8*'Luxjacky Counterfactual'!H298</f>
        <v>0</v>
      </c>
      <c r="N298" s="58">
        <f>'Luxjacky Assumptions Monthly'!$M$6*'Luxjacky Assumptions Monthly'!$M$8*'Luxjacky Counterfactual'!G298</f>
        <v>791.95574876107457</v>
      </c>
      <c r="O298" s="58">
        <f t="shared" si="49"/>
        <v>791.95574876107457</v>
      </c>
    </row>
    <row r="299" spans="1:15" x14ac:dyDescent="0.3">
      <c r="A299" s="60">
        <v>42667</v>
      </c>
      <c r="B299" s="15">
        <f t="shared" si="40"/>
        <v>2016</v>
      </c>
      <c r="C299" s="15">
        <f t="shared" si="41"/>
        <v>10</v>
      </c>
      <c r="D299" s="15" t="str">
        <f t="shared" si="45"/>
        <v>201610</v>
      </c>
      <c r="E299" s="15">
        <f t="shared" si="42"/>
        <v>2</v>
      </c>
      <c r="F299" s="15">
        <f t="shared" si="43"/>
        <v>0</v>
      </c>
      <c r="G299" s="64">
        <f t="shared" si="48"/>
        <v>1435.9114975221491</v>
      </c>
      <c r="H299" s="64">
        <f>IF(G298&lt;VLOOKUP(D299,'Luxjacky Assumptions Past'!$M$17:$Q$77,5,0),VLOOKUP(D299,'Luxjacky Assumptions Past'!$M$17:$Q$77,4,0),0)</f>
        <v>0</v>
      </c>
      <c r="I299" s="62">
        <f t="shared" si="44"/>
        <v>143.33474850129383</v>
      </c>
      <c r="J299" s="62">
        <v>148</v>
      </c>
      <c r="K299" s="15">
        <f t="shared" si="46"/>
        <v>0</v>
      </c>
      <c r="L299" s="15">
        <f t="shared" si="47"/>
        <v>0</v>
      </c>
      <c r="M299" s="58">
        <f>'Luxjacky Assumptions Monthly'!$M$8*'Luxjacky Counterfactual'!H299</f>
        <v>0</v>
      </c>
      <c r="N299" s="58">
        <f>'Luxjacky Assumptions Monthly'!$M$6*'Luxjacky Assumptions Monthly'!$M$8*'Luxjacky Counterfactual'!G299</f>
        <v>717.95574876107457</v>
      </c>
      <c r="O299" s="58">
        <f t="shared" si="49"/>
        <v>717.95574876107457</v>
      </c>
    </row>
    <row r="300" spans="1:15" x14ac:dyDescent="0.3">
      <c r="A300" s="60">
        <v>42668</v>
      </c>
      <c r="B300" s="15">
        <f t="shared" si="40"/>
        <v>2016</v>
      </c>
      <c r="C300" s="15">
        <f t="shared" si="41"/>
        <v>10</v>
      </c>
      <c r="D300" s="15" t="str">
        <f t="shared" si="45"/>
        <v>201610</v>
      </c>
      <c r="E300" s="15">
        <f t="shared" si="42"/>
        <v>3</v>
      </c>
      <c r="F300" s="15">
        <f t="shared" si="43"/>
        <v>0</v>
      </c>
      <c r="G300" s="64">
        <f t="shared" si="48"/>
        <v>1306.9114975221491</v>
      </c>
      <c r="H300" s="64">
        <f>IF(G299&lt;VLOOKUP(D300,'Luxjacky Assumptions Past'!$M$17:$Q$77,5,0),VLOOKUP(D300,'Luxjacky Assumptions Past'!$M$17:$Q$77,4,0),0)</f>
        <v>0</v>
      </c>
      <c r="I300" s="62">
        <f t="shared" si="44"/>
        <v>140.7241407865553</v>
      </c>
      <c r="J300" s="62">
        <v>129</v>
      </c>
      <c r="K300" s="15">
        <f t="shared" si="46"/>
        <v>0</v>
      </c>
      <c r="L300" s="15">
        <f t="shared" si="47"/>
        <v>0</v>
      </c>
      <c r="M300" s="58">
        <f>'Luxjacky Assumptions Monthly'!$M$8*'Luxjacky Counterfactual'!H300</f>
        <v>0</v>
      </c>
      <c r="N300" s="58">
        <f>'Luxjacky Assumptions Monthly'!$M$6*'Luxjacky Assumptions Monthly'!$M$8*'Luxjacky Counterfactual'!G300</f>
        <v>653.45574876107457</v>
      </c>
      <c r="O300" s="58">
        <f t="shared" si="49"/>
        <v>653.45574876107457</v>
      </c>
    </row>
    <row r="301" spans="1:15" x14ac:dyDescent="0.3">
      <c r="A301" s="60">
        <v>42669</v>
      </c>
      <c r="B301" s="15">
        <f t="shared" si="40"/>
        <v>2016</v>
      </c>
      <c r="C301" s="15">
        <f t="shared" si="41"/>
        <v>10</v>
      </c>
      <c r="D301" s="15" t="str">
        <f t="shared" si="45"/>
        <v>201610</v>
      </c>
      <c r="E301" s="15">
        <f t="shared" si="42"/>
        <v>4</v>
      </c>
      <c r="F301" s="15">
        <f t="shared" si="43"/>
        <v>0</v>
      </c>
      <c r="G301" s="64">
        <f t="shared" si="48"/>
        <v>1160.9114975221491</v>
      </c>
      <c r="H301" s="64">
        <f>IF(G300&lt;VLOOKUP(D301,'Luxjacky Assumptions Past'!$M$17:$Q$77,5,0),VLOOKUP(D301,'Luxjacky Assumptions Past'!$M$17:$Q$77,4,0),0)</f>
        <v>0</v>
      </c>
      <c r="I301" s="62">
        <f t="shared" si="44"/>
        <v>130.0955713739236</v>
      </c>
      <c r="J301" s="62">
        <v>146</v>
      </c>
      <c r="K301" s="15">
        <f t="shared" si="46"/>
        <v>0</v>
      </c>
      <c r="L301" s="15">
        <f t="shared" si="47"/>
        <v>0</v>
      </c>
      <c r="M301" s="58">
        <f>'Luxjacky Assumptions Monthly'!$M$8*'Luxjacky Counterfactual'!H301</f>
        <v>0</v>
      </c>
      <c r="N301" s="58">
        <f>'Luxjacky Assumptions Monthly'!$M$6*'Luxjacky Assumptions Monthly'!$M$8*'Luxjacky Counterfactual'!G301</f>
        <v>580.45574876107457</v>
      </c>
      <c r="O301" s="58">
        <f t="shared" si="49"/>
        <v>580.45574876107457</v>
      </c>
    </row>
    <row r="302" spans="1:15" x14ac:dyDescent="0.3">
      <c r="A302" s="60">
        <v>42670</v>
      </c>
      <c r="B302" s="15">
        <f t="shared" si="40"/>
        <v>2016</v>
      </c>
      <c r="C302" s="15">
        <f t="shared" si="41"/>
        <v>10</v>
      </c>
      <c r="D302" s="15" t="str">
        <f t="shared" si="45"/>
        <v>201610</v>
      </c>
      <c r="E302" s="15">
        <f t="shared" si="42"/>
        <v>5</v>
      </c>
      <c r="F302" s="15">
        <f t="shared" si="43"/>
        <v>0</v>
      </c>
      <c r="G302" s="64">
        <f t="shared" si="48"/>
        <v>1020.9114975221491</v>
      </c>
      <c r="H302" s="64">
        <f>IF(G301&lt;VLOOKUP(D302,'Luxjacky Assumptions Past'!$M$17:$Q$77,5,0),VLOOKUP(D302,'Luxjacky Assumptions Past'!$M$17:$Q$77,4,0),0)</f>
        <v>0</v>
      </c>
      <c r="I302" s="62">
        <f t="shared" si="44"/>
        <v>110.84439487826627</v>
      </c>
      <c r="J302" s="62">
        <v>140</v>
      </c>
      <c r="K302" s="15">
        <f t="shared" si="46"/>
        <v>0</v>
      </c>
      <c r="L302" s="15">
        <f t="shared" si="47"/>
        <v>0</v>
      </c>
      <c r="M302" s="58">
        <f>'Luxjacky Assumptions Monthly'!$M$8*'Luxjacky Counterfactual'!H302</f>
        <v>0</v>
      </c>
      <c r="N302" s="58">
        <f>'Luxjacky Assumptions Monthly'!$M$6*'Luxjacky Assumptions Monthly'!$M$8*'Luxjacky Counterfactual'!G302</f>
        <v>510.45574876107457</v>
      </c>
      <c r="O302" s="58">
        <f t="shared" si="49"/>
        <v>510.45574876107457</v>
      </c>
    </row>
    <row r="303" spans="1:15" x14ac:dyDescent="0.3">
      <c r="A303" s="60">
        <v>42671</v>
      </c>
      <c r="B303" s="15">
        <f t="shared" si="40"/>
        <v>2016</v>
      </c>
      <c r="C303" s="15">
        <f t="shared" si="41"/>
        <v>10</v>
      </c>
      <c r="D303" s="15" t="str">
        <f t="shared" si="45"/>
        <v>201610</v>
      </c>
      <c r="E303" s="15">
        <f t="shared" si="42"/>
        <v>6</v>
      </c>
      <c r="F303" s="15">
        <f t="shared" si="43"/>
        <v>1</v>
      </c>
      <c r="G303" s="64">
        <f t="shared" si="48"/>
        <v>919.91149752214915</v>
      </c>
      <c r="H303" s="64">
        <f>IF(G302&lt;VLOOKUP(D303,'Luxjacky Assumptions Past'!$M$17:$Q$77,5,0),VLOOKUP(D303,'Luxjacky Assumptions Past'!$M$17:$Q$77,4,0),0)</f>
        <v>0</v>
      </c>
      <c r="I303" s="62">
        <f t="shared" si="44"/>
        <v>92.472658864192283</v>
      </c>
      <c r="J303" s="62">
        <v>101</v>
      </c>
      <c r="K303" s="15">
        <f t="shared" si="46"/>
        <v>0</v>
      </c>
      <c r="L303" s="15">
        <f t="shared" si="47"/>
        <v>0</v>
      </c>
      <c r="M303" s="58">
        <f>'Luxjacky Assumptions Monthly'!$M$8*'Luxjacky Counterfactual'!H303</f>
        <v>0</v>
      </c>
      <c r="N303" s="58">
        <f>'Luxjacky Assumptions Monthly'!$M$6*'Luxjacky Assumptions Monthly'!$M$8*'Luxjacky Counterfactual'!G303</f>
        <v>459.95574876107457</v>
      </c>
      <c r="O303" s="58">
        <f t="shared" si="49"/>
        <v>459.95574876107457</v>
      </c>
    </row>
    <row r="304" spans="1:15" x14ac:dyDescent="0.3">
      <c r="A304" s="60">
        <v>42672</v>
      </c>
      <c r="B304" s="15">
        <f t="shared" si="40"/>
        <v>2016</v>
      </c>
      <c r="C304" s="15">
        <f t="shared" si="41"/>
        <v>10</v>
      </c>
      <c r="D304" s="15" t="str">
        <f t="shared" si="45"/>
        <v>201610</v>
      </c>
      <c r="E304" s="15">
        <f t="shared" si="42"/>
        <v>7</v>
      </c>
      <c r="F304" s="15">
        <f t="shared" si="43"/>
        <v>1</v>
      </c>
      <c r="G304" s="64">
        <f t="shared" si="48"/>
        <v>2207.1469637830751</v>
      </c>
      <c r="H304" s="64">
        <f>IF(G303&lt;VLOOKUP(D304,'Luxjacky Assumptions Past'!$M$17:$Q$77,5,0),VLOOKUP(D304,'Luxjacky Assumptions Past'!$M$17:$Q$77,4,0),0)</f>
        <v>1359.2354662609262</v>
      </c>
      <c r="I304" s="62">
        <f t="shared" si="44"/>
        <v>54.553180454191917</v>
      </c>
      <c r="J304" s="62">
        <v>72</v>
      </c>
      <c r="K304" s="15">
        <f t="shared" si="46"/>
        <v>1</v>
      </c>
      <c r="L304" s="15">
        <f t="shared" si="47"/>
        <v>4000</v>
      </c>
      <c r="M304" s="58">
        <f>'Luxjacky Assumptions Monthly'!$M$8*'Luxjacky Counterfactual'!H304</f>
        <v>13592.354662609261</v>
      </c>
      <c r="N304" s="58">
        <f>'Luxjacky Assumptions Monthly'!$M$6*'Luxjacky Assumptions Monthly'!$M$8*'Luxjacky Counterfactual'!G304</f>
        <v>1103.5734818915375</v>
      </c>
      <c r="O304" s="58">
        <f t="shared" si="49"/>
        <v>18695.928144500798</v>
      </c>
    </row>
    <row r="305" spans="1:15" x14ac:dyDescent="0.3">
      <c r="A305" s="60">
        <v>42673</v>
      </c>
      <c r="B305" s="15">
        <f t="shared" si="40"/>
        <v>2016</v>
      </c>
      <c r="C305" s="15">
        <f t="shared" si="41"/>
        <v>10</v>
      </c>
      <c r="D305" s="15" t="str">
        <f t="shared" si="45"/>
        <v>201610</v>
      </c>
      <c r="E305" s="15">
        <f t="shared" si="42"/>
        <v>1</v>
      </c>
      <c r="F305" s="15">
        <f t="shared" si="43"/>
        <v>0</v>
      </c>
      <c r="G305" s="64">
        <f t="shared" si="48"/>
        <v>2159.1469637830751</v>
      </c>
      <c r="H305" s="64">
        <f>IF(G304&lt;VLOOKUP(D305,'Luxjacky Assumptions Past'!$M$17:$Q$77,5,0),VLOOKUP(D305,'Luxjacky Assumptions Past'!$M$17:$Q$77,4,0),0)</f>
        <v>0</v>
      </c>
      <c r="I305" s="62">
        <f t="shared" si="44"/>
        <v>138.71706625951748</v>
      </c>
      <c r="J305" s="62">
        <v>48</v>
      </c>
      <c r="K305" s="15">
        <f t="shared" si="46"/>
        <v>0</v>
      </c>
      <c r="L305" s="15">
        <f t="shared" si="47"/>
        <v>0</v>
      </c>
      <c r="M305" s="58">
        <f>'Luxjacky Assumptions Monthly'!$M$8*'Luxjacky Counterfactual'!H305</f>
        <v>0</v>
      </c>
      <c r="N305" s="58">
        <f>'Luxjacky Assumptions Monthly'!$M$6*'Luxjacky Assumptions Monthly'!$M$8*'Luxjacky Counterfactual'!G305</f>
        <v>1079.5734818915375</v>
      </c>
      <c r="O305" s="58">
        <f t="shared" si="49"/>
        <v>1079.5734818915375</v>
      </c>
    </row>
    <row r="306" spans="1:15" x14ac:dyDescent="0.3">
      <c r="A306" s="60">
        <v>42674</v>
      </c>
      <c r="B306" s="15">
        <f t="shared" si="40"/>
        <v>2016</v>
      </c>
      <c r="C306" s="15">
        <f t="shared" si="41"/>
        <v>10</v>
      </c>
      <c r="D306" s="15" t="str">
        <f t="shared" si="45"/>
        <v>201610</v>
      </c>
      <c r="E306" s="15">
        <f t="shared" si="42"/>
        <v>2</v>
      </c>
      <c r="F306" s="15">
        <f t="shared" si="43"/>
        <v>0</v>
      </c>
      <c r="G306" s="64">
        <f t="shared" si="48"/>
        <v>2018.1469637830751</v>
      </c>
      <c r="H306" s="64">
        <f>IF(G305&lt;VLOOKUP(D306,'Luxjacky Assumptions Past'!$M$17:$Q$77,5,0),VLOOKUP(D306,'Luxjacky Assumptions Past'!$M$17:$Q$77,4,0),0)</f>
        <v>0</v>
      </c>
      <c r="I306" s="62">
        <f t="shared" si="44"/>
        <v>143.33474850129383</v>
      </c>
      <c r="J306" s="62">
        <v>141</v>
      </c>
      <c r="K306" s="15">
        <f t="shared" si="46"/>
        <v>0</v>
      </c>
      <c r="L306" s="15">
        <f t="shared" si="47"/>
        <v>0</v>
      </c>
      <c r="M306" s="58">
        <f>'Luxjacky Assumptions Monthly'!$M$8*'Luxjacky Counterfactual'!H306</f>
        <v>0</v>
      </c>
      <c r="N306" s="58">
        <f>'Luxjacky Assumptions Monthly'!$M$6*'Luxjacky Assumptions Monthly'!$M$8*'Luxjacky Counterfactual'!G306</f>
        <v>1009.0734818915375</v>
      </c>
      <c r="O306" s="58">
        <f t="shared" si="49"/>
        <v>1009.0734818915375</v>
      </c>
    </row>
    <row r="307" spans="1:15" x14ac:dyDescent="0.3">
      <c r="A307" s="60">
        <v>42675</v>
      </c>
      <c r="B307" s="15">
        <f t="shared" si="40"/>
        <v>2016</v>
      </c>
      <c r="C307" s="15">
        <f t="shared" si="41"/>
        <v>11</v>
      </c>
      <c r="D307" s="15" t="str">
        <f t="shared" si="45"/>
        <v>201611</v>
      </c>
      <c r="E307" s="15">
        <f t="shared" si="42"/>
        <v>3</v>
      </c>
      <c r="F307" s="15">
        <f t="shared" si="43"/>
        <v>0</v>
      </c>
      <c r="G307" s="64">
        <f t="shared" si="48"/>
        <v>1859.1469637830751</v>
      </c>
      <c r="H307" s="64">
        <f>IF(G306&lt;VLOOKUP(D307,'Luxjacky Assumptions Past'!$M$17:$Q$77,5,0),VLOOKUP(D307,'Luxjacky Assumptions Past'!$M$17:$Q$77,4,0),0)</f>
        <v>0</v>
      </c>
      <c r="I307" s="62">
        <f t="shared" si="44"/>
        <v>142.80760129972401</v>
      </c>
      <c r="J307" s="62">
        <v>159</v>
      </c>
      <c r="K307" s="15">
        <f t="shared" si="46"/>
        <v>0</v>
      </c>
      <c r="L307" s="15">
        <f t="shared" si="47"/>
        <v>0</v>
      </c>
      <c r="M307" s="58">
        <f>'Luxjacky Assumptions Monthly'!$M$8*'Luxjacky Counterfactual'!H307</f>
        <v>0</v>
      </c>
      <c r="N307" s="58">
        <f>'Luxjacky Assumptions Monthly'!$M$6*'Luxjacky Assumptions Monthly'!$M$8*'Luxjacky Counterfactual'!G307</f>
        <v>929.57348189153754</v>
      </c>
      <c r="O307" s="58">
        <f t="shared" si="49"/>
        <v>929.57348189153754</v>
      </c>
    </row>
    <row r="308" spans="1:15" x14ac:dyDescent="0.3">
      <c r="A308" s="60">
        <v>42676</v>
      </c>
      <c r="B308" s="15">
        <f t="shared" si="40"/>
        <v>2016</v>
      </c>
      <c r="C308" s="15">
        <f t="shared" si="41"/>
        <v>11</v>
      </c>
      <c r="D308" s="15" t="str">
        <f t="shared" si="45"/>
        <v>201611</v>
      </c>
      <c r="E308" s="15">
        <f t="shared" si="42"/>
        <v>4</v>
      </c>
      <c r="F308" s="15">
        <f t="shared" si="43"/>
        <v>0</v>
      </c>
      <c r="G308" s="64">
        <f t="shared" si="48"/>
        <v>1711.1469637830751</v>
      </c>
      <c r="H308" s="64">
        <f>IF(G307&lt;VLOOKUP(D308,'Luxjacky Assumptions Past'!$M$17:$Q$77,5,0),VLOOKUP(D308,'Luxjacky Assumptions Past'!$M$17:$Q$77,4,0),0)</f>
        <v>0</v>
      </c>
      <c r="I308" s="62">
        <f t="shared" si="44"/>
        <v>132.17903188709232</v>
      </c>
      <c r="J308" s="62">
        <v>148</v>
      </c>
      <c r="K308" s="15">
        <f t="shared" si="46"/>
        <v>0</v>
      </c>
      <c r="L308" s="15">
        <f t="shared" si="47"/>
        <v>0</v>
      </c>
      <c r="M308" s="58">
        <f>'Luxjacky Assumptions Monthly'!$M$8*'Luxjacky Counterfactual'!H308</f>
        <v>0</v>
      </c>
      <c r="N308" s="58">
        <f>'Luxjacky Assumptions Monthly'!$M$6*'Luxjacky Assumptions Monthly'!$M$8*'Luxjacky Counterfactual'!G308</f>
        <v>855.57348189153754</v>
      </c>
      <c r="O308" s="58">
        <f t="shared" si="49"/>
        <v>855.57348189153754</v>
      </c>
    </row>
    <row r="309" spans="1:15" x14ac:dyDescent="0.3">
      <c r="A309" s="60">
        <v>42677</v>
      </c>
      <c r="B309" s="15">
        <f t="shared" si="40"/>
        <v>2016</v>
      </c>
      <c r="C309" s="15">
        <f t="shared" si="41"/>
        <v>11</v>
      </c>
      <c r="D309" s="15" t="str">
        <f t="shared" si="45"/>
        <v>201611</v>
      </c>
      <c r="E309" s="15">
        <f t="shared" si="42"/>
        <v>5</v>
      </c>
      <c r="F309" s="15">
        <f t="shared" si="43"/>
        <v>0</v>
      </c>
      <c r="G309" s="64">
        <f t="shared" si="48"/>
        <v>1572.1469637830751</v>
      </c>
      <c r="H309" s="64">
        <f>IF(G308&lt;VLOOKUP(D309,'Luxjacky Assumptions Past'!$M$17:$Q$77,5,0),VLOOKUP(D309,'Luxjacky Assumptions Past'!$M$17:$Q$77,4,0),0)</f>
        <v>0</v>
      </c>
      <c r="I309" s="62">
        <f t="shared" si="44"/>
        <v>112.927855391435</v>
      </c>
      <c r="J309" s="62">
        <v>139</v>
      </c>
      <c r="K309" s="15">
        <f t="shared" si="46"/>
        <v>0</v>
      </c>
      <c r="L309" s="15">
        <f t="shared" si="47"/>
        <v>0</v>
      </c>
      <c r="M309" s="58">
        <f>'Luxjacky Assumptions Monthly'!$M$8*'Luxjacky Counterfactual'!H309</f>
        <v>0</v>
      </c>
      <c r="N309" s="58">
        <f>'Luxjacky Assumptions Monthly'!$M$6*'Luxjacky Assumptions Monthly'!$M$8*'Luxjacky Counterfactual'!G309</f>
        <v>786.07348189153754</v>
      </c>
      <c r="O309" s="58">
        <f t="shared" si="49"/>
        <v>786.07348189153754</v>
      </c>
    </row>
    <row r="310" spans="1:15" x14ac:dyDescent="0.3">
      <c r="A310" s="60">
        <v>42678</v>
      </c>
      <c r="B310" s="15">
        <f t="shared" si="40"/>
        <v>2016</v>
      </c>
      <c r="C310" s="15">
        <f t="shared" si="41"/>
        <v>11</v>
      </c>
      <c r="D310" s="15" t="str">
        <f t="shared" si="45"/>
        <v>201611</v>
      </c>
      <c r="E310" s="15">
        <f t="shared" si="42"/>
        <v>6</v>
      </c>
      <c r="F310" s="15">
        <f t="shared" si="43"/>
        <v>1</v>
      </c>
      <c r="G310" s="64">
        <f t="shared" si="48"/>
        <v>1466.1469637830751</v>
      </c>
      <c r="H310" s="64">
        <f>IF(G309&lt;VLOOKUP(D310,'Luxjacky Assumptions Past'!$M$17:$Q$77,5,0),VLOOKUP(D310,'Luxjacky Assumptions Past'!$M$17:$Q$77,4,0),0)</f>
        <v>0</v>
      </c>
      <c r="I310" s="62">
        <f t="shared" si="44"/>
        <v>94.556119377361014</v>
      </c>
      <c r="J310" s="62">
        <v>106</v>
      </c>
      <c r="K310" s="15">
        <f t="shared" si="46"/>
        <v>0</v>
      </c>
      <c r="L310" s="15">
        <f t="shared" si="47"/>
        <v>0</v>
      </c>
      <c r="M310" s="58">
        <f>'Luxjacky Assumptions Monthly'!$M$8*'Luxjacky Counterfactual'!H310</f>
        <v>0</v>
      </c>
      <c r="N310" s="58">
        <f>'Luxjacky Assumptions Monthly'!$M$6*'Luxjacky Assumptions Monthly'!$M$8*'Luxjacky Counterfactual'!G310</f>
        <v>733.07348189153754</v>
      </c>
      <c r="O310" s="58">
        <f t="shared" si="49"/>
        <v>733.07348189153754</v>
      </c>
    </row>
    <row r="311" spans="1:15" x14ac:dyDescent="0.3">
      <c r="A311" s="60">
        <v>42679</v>
      </c>
      <c r="B311" s="15">
        <f t="shared" si="40"/>
        <v>2016</v>
      </c>
      <c r="C311" s="15">
        <f t="shared" si="41"/>
        <v>11</v>
      </c>
      <c r="D311" s="15" t="str">
        <f t="shared" si="45"/>
        <v>201611</v>
      </c>
      <c r="E311" s="15">
        <f t="shared" si="42"/>
        <v>7</v>
      </c>
      <c r="F311" s="15">
        <f t="shared" si="43"/>
        <v>1</v>
      </c>
      <c r="G311" s="64">
        <f t="shared" si="48"/>
        <v>1376.1469637830751</v>
      </c>
      <c r="H311" s="64">
        <f>IF(G310&lt;VLOOKUP(D311,'Luxjacky Assumptions Past'!$M$17:$Q$77,5,0),VLOOKUP(D311,'Luxjacky Assumptions Past'!$M$17:$Q$77,4,0),0)</f>
        <v>0</v>
      </c>
      <c r="I311" s="62">
        <f t="shared" si="44"/>
        <v>56.636640967360648</v>
      </c>
      <c r="J311" s="62">
        <v>90</v>
      </c>
      <c r="K311" s="15">
        <f t="shared" si="46"/>
        <v>0</v>
      </c>
      <c r="L311" s="15">
        <f t="shared" si="47"/>
        <v>0</v>
      </c>
      <c r="M311" s="58">
        <f>'Luxjacky Assumptions Monthly'!$M$8*'Luxjacky Counterfactual'!H311</f>
        <v>0</v>
      </c>
      <c r="N311" s="58">
        <f>'Luxjacky Assumptions Monthly'!$M$6*'Luxjacky Assumptions Monthly'!$M$8*'Luxjacky Counterfactual'!G311</f>
        <v>688.07348189153754</v>
      </c>
      <c r="O311" s="58">
        <f t="shared" si="49"/>
        <v>688.07348189153754</v>
      </c>
    </row>
    <row r="312" spans="1:15" x14ac:dyDescent="0.3">
      <c r="A312" s="60">
        <v>42680</v>
      </c>
      <c r="B312" s="15">
        <f t="shared" si="40"/>
        <v>2016</v>
      </c>
      <c r="C312" s="15">
        <f t="shared" si="41"/>
        <v>11</v>
      </c>
      <c r="D312" s="15" t="str">
        <f t="shared" si="45"/>
        <v>201611</v>
      </c>
      <c r="E312" s="15">
        <f t="shared" si="42"/>
        <v>1</v>
      </c>
      <c r="F312" s="15">
        <f t="shared" si="43"/>
        <v>0</v>
      </c>
      <c r="G312" s="64">
        <f t="shared" si="48"/>
        <v>1329.1469637830751</v>
      </c>
      <c r="H312" s="64">
        <f>IF(G311&lt;VLOOKUP(D312,'Luxjacky Assumptions Past'!$M$17:$Q$77,5,0),VLOOKUP(D312,'Luxjacky Assumptions Past'!$M$17:$Q$77,4,0),0)</f>
        <v>0</v>
      </c>
      <c r="I312" s="62">
        <f t="shared" si="44"/>
        <v>140.80052677268623</v>
      </c>
      <c r="J312" s="62">
        <v>47</v>
      </c>
      <c r="K312" s="15">
        <f t="shared" si="46"/>
        <v>0</v>
      </c>
      <c r="L312" s="15">
        <f t="shared" si="47"/>
        <v>0</v>
      </c>
      <c r="M312" s="58">
        <f>'Luxjacky Assumptions Monthly'!$M$8*'Luxjacky Counterfactual'!H312</f>
        <v>0</v>
      </c>
      <c r="N312" s="58">
        <f>'Luxjacky Assumptions Monthly'!$M$6*'Luxjacky Assumptions Monthly'!$M$8*'Luxjacky Counterfactual'!G312</f>
        <v>664.57348189153754</v>
      </c>
      <c r="O312" s="58">
        <f t="shared" si="49"/>
        <v>664.57348189153754</v>
      </c>
    </row>
    <row r="313" spans="1:15" x14ac:dyDescent="0.3">
      <c r="A313" s="60">
        <v>42681</v>
      </c>
      <c r="B313" s="15">
        <f t="shared" si="40"/>
        <v>2016</v>
      </c>
      <c r="C313" s="15">
        <f t="shared" si="41"/>
        <v>11</v>
      </c>
      <c r="D313" s="15" t="str">
        <f t="shared" si="45"/>
        <v>201611</v>
      </c>
      <c r="E313" s="15">
        <f t="shared" si="42"/>
        <v>2</v>
      </c>
      <c r="F313" s="15">
        <f t="shared" si="43"/>
        <v>0</v>
      </c>
      <c r="G313" s="64">
        <f t="shared" si="48"/>
        <v>1188.1469637830751</v>
      </c>
      <c r="H313" s="64">
        <f>IF(G312&lt;VLOOKUP(D313,'Luxjacky Assumptions Past'!$M$17:$Q$77,5,0),VLOOKUP(D313,'Luxjacky Assumptions Past'!$M$17:$Q$77,4,0),0)</f>
        <v>0</v>
      </c>
      <c r="I313" s="62">
        <f t="shared" si="44"/>
        <v>145.41820901446255</v>
      </c>
      <c r="J313" s="62">
        <v>141</v>
      </c>
      <c r="K313" s="15">
        <f t="shared" si="46"/>
        <v>0</v>
      </c>
      <c r="L313" s="15">
        <f t="shared" si="47"/>
        <v>0</v>
      </c>
      <c r="M313" s="58">
        <f>'Luxjacky Assumptions Monthly'!$M$8*'Luxjacky Counterfactual'!H313</f>
        <v>0</v>
      </c>
      <c r="N313" s="58">
        <f>'Luxjacky Assumptions Monthly'!$M$6*'Luxjacky Assumptions Monthly'!$M$8*'Luxjacky Counterfactual'!G313</f>
        <v>594.07348189153754</v>
      </c>
      <c r="O313" s="58">
        <f t="shared" si="49"/>
        <v>594.07348189153754</v>
      </c>
    </row>
    <row r="314" spans="1:15" x14ac:dyDescent="0.3">
      <c r="A314" s="60">
        <v>42682</v>
      </c>
      <c r="B314" s="15">
        <f t="shared" si="40"/>
        <v>2016</v>
      </c>
      <c r="C314" s="15">
        <f t="shared" si="41"/>
        <v>11</v>
      </c>
      <c r="D314" s="15" t="str">
        <f t="shared" si="45"/>
        <v>201611</v>
      </c>
      <c r="E314" s="15">
        <f t="shared" si="42"/>
        <v>3</v>
      </c>
      <c r="F314" s="15">
        <f t="shared" si="43"/>
        <v>0</v>
      </c>
      <c r="G314" s="64">
        <f t="shared" si="48"/>
        <v>1041.1469637830751</v>
      </c>
      <c r="H314" s="64">
        <f>IF(G313&lt;VLOOKUP(D314,'Luxjacky Assumptions Past'!$M$17:$Q$77,5,0),VLOOKUP(D314,'Luxjacky Assumptions Past'!$M$17:$Q$77,4,0),0)</f>
        <v>0</v>
      </c>
      <c r="I314" s="62">
        <f t="shared" si="44"/>
        <v>142.80760129972401</v>
      </c>
      <c r="J314" s="62">
        <v>147</v>
      </c>
      <c r="K314" s="15">
        <f t="shared" si="46"/>
        <v>0</v>
      </c>
      <c r="L314" s="15">
        <f t="shared" si="47"/>
        <v>0</v>
      </c>
      <c r="M314" s="58">
        <f>'Luxjacky Assumptions Monthly'!$M$8*'Luxjacky Counterfactual'!H314</f>
        <v>0</v>
      </c>
      <c r="N314" s="58">
        <f>'Luxjacky Assumptions Monthly'!$M$6*'Luxjacky Assumptions Monthly'!$M$8*'Luxjacky Counterfactual'!G314</f>
        <v>520.57348189153754</v>
      </c>
      <c r="O314" s="58">
        <f t="shared" si="49"/>
        <v>520.57348189153754</v>
      </c>
    </row>
    <row r="315" spans="1:15" x14ac:dyDescent="0.3">
      <c r="A315" s="60">
        <v>42683</v>
      </c>
      <c r="B315" s="15">
        <f t="shared" si="40"/>
        <v>2016</v>
      </c>
      <c r="C315" s="15">
        <f t="shared" si="41"/>
        <v>11</v>
      </c>
      <c r="D315" s="15" t="str">
        <f t="shared" si="45"/>
        <v>201611</v>
      </c>
      <c r="E315" s="15">
        <f t="shared" si="42"/>
        <v>4</v>
      </c>
      <c r="F315" s="15">
        <f t="shared" si="43"/>
        <v>0</v>
      </c>
      <c r="G315" s="64">
        <f t="shared" si="48"/>
        <v>903.14696378307508</v>
      </c>
      <c r="H315" s="64">
        <f>IF(G314&lt;VLOOKUP(D315,'Luxjacky Assumptions Past'!$M$17:$Q$77,5,0),VLOOKUP(D315,'Luxjacky Assumptions Past'!$M$17:$Q$77,4,0),0)</f>
        <v>0</v>
      </c>
      <c r="I315" s="62">
        <f t="shared" si="44"/>
        <v>132.17903188709232</v>
      </c>
      <c r="J315" s="62">
        <v>138</v>
      </c>
      <c r="K315" s="15">
        <f t="shared" si="46"/>
        <v>0</v>
      </c>
      <c r="L315" s="15">
        <f t="shared" si="47"/>
        <v>0</v>
      </c>
      <c r="M315" s="58">
        <f>'Luxjacky Assumptions Monthly'!$M$8*'Luxjacky Counterfactual'!H315</f>
        <v>0</v>
      </c>
      <c r="N315" s="58">
        <f>'Luxjacky Assumptions Monthly'!$M$6*'Luxjacky Assumptions Monthly'!$M$8*'Luxjacky Counterfactual'!G315</f>
        <v>451.57348189153754</v>
      </c>
      <c r="O315" s="58">
        <f t="shared" si="49"/>
        <v>451.57348189153754</v>
      </c>
    </row>
    <row r="316" spans="1:15" x14ac:dyDescent="0.3">
      <c r="A316" s="60">
        <v>42684</v>
      </c>
      <c r="B316" s="15">
        <f t="shared" si="40"/>
        <v>2016</v>
      </c>
      <c r="C316" s="15">
        <f t="shared" si="41"/>
        <v>11</v>
      </c>
      <c r="D316" s="15" t="str">
        <f t="shared" si="45"/>
        <v>201611</v>
      </c>
      <c r="E316" s="15">
        <f t="shared" si="42"/>
        <v>5</v>
      </c>
      <c r="F316" s="15">
        <f t="shared" si="43"/>
        <v>0</v>
      </c>
      <c r="G316" s="64">
        <f t="shared" si="48"/>
        <v>2164.2171907258962</v>
      </c>
      <c r="H316" s="64">
        <f>IF(G315&lt;VLOOKUP(D316,'Luxjacky Assumptions Past'!$M$17:$Q$77,5,0),VLOOKUP(D316,'Luxjacky Assumptions Past'!$M$17:$Q$77,4,0),0)</f>
        <v>1381.0702269428209</v>
      </c>
      <c r="I316" s="62">
        <f t="shared" si="44"/>
        <v>112.927855391435</v>
      </c>
      <c r="J316" s="62">
        <v>120</v>
      </c>
      <c r="K316" s="15">
        <f t="shared" si="46"/>
        <v>1</v>
      </c>
      <c r="L316" s="15">
        <f t="shared" si="47"/>
        <v>4000</v>
      </c>
      <c r="M316" s="58">
        <f>'Luxjacky Assumptions Monthly'!$M$8*'Luxjacky Counterfactual'!H316</f>
        <v>13810.70226942821</v>
      </c>
      <c r="N316" s="58">
        <f>'Luxjacky Assumptions Monthly'!$M$6*'Luxjacky Assumptions Monthly'!$M$8*'Luxjacky Counterfactual'!G316</f>
        <v>1082.1085953629481</v>
      </c>
      <c r="O316" s="58">
        <f t="shared" si="49"/>
        <v>18892.810864791158</v>
      </c>
    </row>
    <row r="317" spans="1:15" x14ac:dyDescent="0.3">
      <c r="A317" s="60">
        <v>42685</v>
      </c>
      <c r="B317" s="15">
        <f t="shared" si="40"/>
        <v>2016</v>
      </c>
      <c r="C317" s="15">
        <f t="shared" si="41"/>
        <v>11</v>
      </c>
      <c r="D317" s="15" t="str">
        <f t="shared" si="45"/>
        <v>201611</v>
      </c>
      <c r="E317" s="15">
        <f t="shared" si="42"/>
        <v>6</v>
      </c>
      <c r="F317" s="15">
        <f t="shared" si="43"/>
        <v>1</v>
      </c>
      <c r="G317" s="64">
        <f t="shared" si="48"/>
        <v>2055.2171907258962</v>
      </c>
      <c r="H317" s="64">
        <f>IF(G316&lt;VLOOKUP(D317,'Luxjacky Assumptions Past'!$M$17:$Q$77,5,0),VLOOKUP(D317,'Luxjacky Assumptions Past'!$M$17:$Q$77,4,0),0)</f>
        <v>0</v>
      </c>
      <c r="I317" s="62">
        <f t="shared" si="44"/>
        <v>94.556119377361014</v>
      </c>
      <c r="J317" s="62">
        <v>109</v>
      </c>
      <c r="K317" s="15">
        <f t="shared" si="46"/>
        <v>0</v>
      </c>
      <c r="L317" s="15">
        <f t="shared" si="47"/>
        <v>0</v>
      </c>
      <c r="M317" s="58">
        <f>'Luxjacky Assumptions Monthly'!$M$8*'Luxjacky Counterfactual'!H317</f>
        <v>0</v>
      </c>
      <c r="N317" s="58">
        <f>'Luxjacky Assumptions Monthly'!$M$6*'Luxjacky Assumptions Monthly'!$M$8*'Luxjacky Counterfactual'!G317</f>
        <v>1027.6085953629481</v>
      </c>
      <c r="O317" s="58">
        <f t="shared" si="49"/>
        <v>1027.6085953629481</v>
      </c>
    </row>
    <row r="318" spans="1:15" x14ac:dyDescent="0.3">
      <c r="A318" s="60">
        <v>42686</v>
      </c>
      <c r="B318" s="15">
        <f t="shared" si="40"/>
        <v>2016</v>
      </c>
      <c r="C318" s="15">
        <f t="shared" si="41"/>
        <v>11</v>
      </c>
      <c r="D318" s="15" t="str">
        <f t="shared" si="45"/>
        <v>201611</v>
      </c>
      <c r="E318" s="15">
        <f t="shared" si="42"/>
        <v>7</v>
      </c>
      <c r="F318" s="15">
        <f t="shared" si="43"/>
        <v>1</v>
      </c>
      <c r="G318" s="64">
        <f t="shared" si="48"/>
        <v>1957.2171907258962</v>
      </c>
      <c r="H318" s="64">
        <f>IF(G317&lt;VLOOKUP(D318,'Luxjacky Assumptions Past'!$M$17:$Q$77,5,0),VLOOKUP(D318,'Luxjacky Assumptions Past'!$M$17:$Q$77,4,0),0)</f>
        <v>0</v>
      </c>
      <c r="I318" s="62">
        <f t="shared" si="44"/>
        <v>56.636640967360648</v>
      </c>
      <c r="J318" s="62">
        <v>98</v>
      </c>
      <c r="K318" s="15">
        <f t="shared" si="46"/>
        <v>0</v>
      </c>
      <c r="L318" s="15">
        <f t="shared" si="47"/>
        <v>0</v>
      </c>
      <c r="M318" s="58">
        <f>'Luxjacky Assumptions Monthly'!$M$8*'Luxjacky Counterfactual'!H318</f>
        <v>0</v>
      </c>
      <c r="N318" s="58">
        <f>'Luxjacky Assumptions Monthly'!$M$6*'Luxjacky Assumptions Monthly'!$M$8*'Luxjacky Counterfactual'!G318</f>
        <v>978.60859536294811</v>
      </c>
      <c r="O318" s="58">
        <f t="shared" si="49"/>
        <v>978.60859536294811</v>
      </c>
    </row>
    <row r="319" spans="1:15" x14ac:dyDescent="0.3">
      <c r="A319" s="60">
        <v>42687</v>
      </c>
      <c r="B319" s="15">
        <f t="shared" si="40"/>
        <v>2016</v>
      </c>
      <c r="C319" s="15">
        <f t="shared" si="41"/>
        <v>11</v>
      </c>
      <c r="D319" s="15" t="str">
        <f t="shared" si="45"/>
        <v>201611</v>
      </c>
      <c r="E319" s="15">
        <f t="shared" si="42"/>
        <v>1</v>
      </c>
      <c r="F319" s="15">
        <f t="shared" si="43"/>
        <v>0</v>
      </c>
      <c r="G319" s="64">
        <f t="shared" si="48"/>
        <v>1900.2171907258962</v>
      </c>
      <c r="H319" s="64">
        <f>IF(G318&lt;VLOOKUP(D319,'Luxjacky Assumptions Past'!$M$17:$Q$77,5,0),VLOOKUP(D319,'Luxjacky Assumptions Past'!$M$17:$Q$77,4,0),0)</f>
        <v>0</v>
      </c>
      <c r="I319" s="62">
        <f t="shared" si="44"/>
        <v>140.80052677268623</v>
      </c>
      <c r="J319" s="62">
        <v>57</v>
      </c>
      <c r="K319" s="15">
        <f t="shared" si="46"/>
        <v>0</v>
      </c>
      <c r="L319" s="15">
        <f t="shared" si="47"/>
        <v>0</v>
      </c>
      <c r="M319" s="58">
        <f>'Luxjacky Assumptions Monthly'!$M$8*'Luxjacky Counterfactual'!H319</f>
        <v>0</v>
      </c>
      <c r="N319" s="58">
        <f>'Luxjacky Assumptions Monthly'!$M$6*'Luxjacky Assumptions Monthly'!$M$8*'Luxjacky Counterfactual'!G319</f>
        <v>950.10859536294811</v>
      </c>
      <c r="O319" s="58">
        <f t="shared" si="49"/>
        <v>950.10859536294811</v>
      </c>
    </row>
    <row r="320" spans="1:15" x14ac:dyDescent="0.3">
      <c r="A320" s="60">
        <v>42688</v>
      </c>
      <c r="B320" s="15">
        <f t="shared" si="40"/>
        <v>2016</v>
      </c>
      <c r="C320" s="15">
        <f t="shared" si="41"/>
        <v>11</v>
      </c>
      <c r="D320" s="15" t="str">
        <f t="shared" si="45"/>
        <v>201611</v>
      </c>
      <c r="E320" s="15">
        <f t="shared" si="42"/>
        <v>2</v>
      </c>
      <c r="F320" s="15">
        <f t="shared" si="43"/>
        <v>0</v>
      </c>
      <c r="G320" s="64">
        <f t="shared" si="48"/>
        <v>1755.2171907258962</v>
      </c>
      <c r="H320" s="64">
        <f>IF(G319&lt;VLOOKUP(D320,'Luxjacky Assumptions Past'!$M$17:$Q$77,5,0),VLOOKUP(D320,'Luxjacky Assumptions Past'!$M$17:$Q$77,4,0),0)</f>
        <v>0</v>
      </c>
      <c r="I320" s="62">
        <f t="shared" si="44"/>
        <v>145.41820901446255</v>
      </c>
      <c r="J320" s="62">
        <v>145</v>
      </c>
      <c r="K320" s="15">
        <f t="shared" si="46"/>
        <v>0</v>
      </c>
      <c r="L320" s="15">
        <f t="shared" si="47"/>
        <v>0</v>
      </c>
      <c r="M320" s="58">
        <f>'Luxjacky Assumptions Monthly'!$M$8*'Luxjacky Counterfactual'!H320</f>
        <v>0</v>
      </c>
      <c r="N320" s="58">
        <f>'Luxjacky Assumptions Monthly'!$M$6*'Luxjacky Assumptions Monthly'!$M$8*'Luxjacky Counterfactual'!G320</f>
        <v>877.60859536294811</v>
      </c>
      <c r="O320" s="58">
        <f t="shared" si="49"/>
        <v>877.60859536294811</v>
      </c>
    </row>
    <row r="321" spans="1:15" x14ac:dyDescent="0.3">
      <c r="A321" s="60">
        <v>42689</v>
      </c>
      <c r="B321" s="15">
        <f t="shared" si="40"/>
        <v>2016</v>
      </c>
      <c r="C321" s="15">
        <f t="shared" si="41"/>
        <v>11</v>
      </c>
      <c r="D321" s="15" t="str">
        <f t="shared" si="45"/>
        <v>201611</v>
      </c>
      <c r="E321" s="15">
        <f t="shared" si="42"/>
        <v>3</v>
      </c>
      <c r="F321" s="15">
        <f t="shared" si="43"/>
        <v>0</v>
      </c>
      <c r="G321" s="64">
        <f t="shared" si="48"/>
        <v>1612.2171907258962</v>
      </c>
      <c r="H321" s="64">
        <f>IF(G320&lt;VLOOKUP(D321,'Luxjacky Assumptions Past'!$M$17:$Q$77,5,0),VLOOKUP(D321,'Luxjacky Assumptions Past'!$M$17:$Q$77,4,0),0)</f>
        <v>0</v>
      </c>
      <c r="I321" s="62">
        <f t="shared" si="44"/>
        <v>142.80760129972401</v>
      </c>
      <c r="J321" s="62">
        <v>143</v>
      </c>
      <c r="K321" s="15">
        <f t="shared" si="46"/>
        <v>0</v>
      </c>
      <c r="L321" s="15">
        <f t="shared" si="47"/>
        <v>0</v>
      </c>
      <c r="M321" s="58">
        <f>'Luxjacky Assumptions Monthly'!$M$8*'Luxjacky Counterfactual'!H321</f>
        <v>0</v>
      </c>
      <c r="N321" s="58">
        <f>'Luxjacky Assumptions Monthly'!$M$6*'Luxjacky Assumptions Monthly'!$M$8*'Luxjacky Counterfactual'!G321</f>
        <v>806.10859536294811</v>
      </c>
      <c r="O321" s="58">
        <f t="shared" si="49"/>
        <v>806.10859536294811</v>
      </c>
    </row>
    <row r="322" spans="1:15" x14ac:dyDescent="0.3">
      <c r="A322" s="60">
        <v>42690</v>
      </c>
      <c r="B322" s="15">
        <f t="shared" ref="B322:B385" si="50">YEAR(A322)</f>
        <v>2016</v>
      </c>
      <c r="C322" s="15">
        <f t="shared" ref="C322:C385" si="51">MONTH(A322)</f>
        <v>11</v>
      </c>
      <c r="D322" s="15" t="str">
        <f t="shared" si="45"/>
        <v>201611</v>
      </c>
      <c r="E322" s="15">
        <f t="shared" ref="E322:E385" si="52">WEEKDAY(A322)</f>
        <v>4</v>
      </c>
      <c r="F322" s="15">
        <f t="shared" ref="F322:F385" si="53">IF(OR(E322=6,E322=7),1,0)</f>
        <v>0</v>
      </c>
      <c r="G322" s="64">
        <f t="shared" si="48"/>
        <v>1474.2171907258962</v>
      </c>
      <c r="H322" s="64">
        <f>IF(G321&lt;VLOOKUP(D322,'Luxjacky Assumptions Past'!$M$17:$Q$77,5,0),VLOOKUP(D322,'Luxjacky Assumptions Past'!$M$17:$Q$77,4,0),0)</f>
        <v>0</v>
      </c>
      <c r="I322" s="62">
        <f t="shared" ref="I322:I385" si="54">100-2.17*E322^2.25+12.77*E322+EXP(-E322/0.032)+5*C322^0.75+10*F322+20*(B322-2016)</f>
        <v>132.17903188709232</v>
      </c>
      <c r="J322" s="62">
        <v>138</v>
      </c>
      <c r="K322" s="15">
        <f t="shared" si="46"/>
        <v>0</v>
      </c>
      <c r="L322" s="15">
        <f t="shared" si="47"/>
        <v>0</v>
      </c>
      <c r="M322" s="58">
        <f>'Luxjacky Assumptions Monthly'!$M$8*'Luxjacky Counterfactual'!H322</f>
        <v>0</v>
      </c>
      <c r="N322" s="58">
        <f>'Luxjacky Assumptions Monthly'!$M$6*'Luxjacky Assumptions Monthly'!$M$8*'Luxjacky Counterfactual'!G322</f>
        <v>737.10859536294811</v>
      </c>
      <c r="O322" s="58">
        <f t="shared" si="49"/>
        <v>737.10859536294811</v>
      </c>
    </row>
    <row r="323" spans="1:15" x14ac:dyDescent="0.3">
      <c r="A323" s="60">
        <v>42691</v>
      </c>
      <c r="B323" s="15">
        <f t="shared" si="50"/>
        <v>2016</v>
      </c>
      <c r="C323" s="15">
        <f t="shared" si="51"/>
        <v>11</v>
      </c>
      <c r="D323" s="15" t="str">
        <f t="shared" ref="D323:D386" si="55">CONCATENATE(B323,C323)</f>
        <v>201611</v>
      </c>
      <c r="E323" s="15">
        <f t="shared" si="52"/>
        <v>5</v>
      </c>
      <c r="F323" s="15">
        <f t="shared" si="53"/>
        <v>0</v>
      </c>
      <c r="G323" s="64">
        <f t="shared" si="48"/>
        <v>1332.2171907258962</v>
      </c>
      <c r="H323" s="64">
        <f>IF(G322&lt;VLOOKUP(D323,'Luxjacky Assumptions Past'!$M$17:$Q$77,5,0),VLOOKUP(D323,'Luxjacky Assumptions Past'!$M$17:$Q$77,4,0),0)</f>
        <v>0</v>
      </c>
      <c r="I323" s="62">
        <f t="shared" si="54"/>
        <v>112.927855391435</v>
      </c>
      <c r="J323" s="62">
        <v>142</v>
      </c>
      <c r="K323" s="15">
        <f t="shared" ref="K323:K386" si="56">IF(H323&gt;0,1,0)</f>
        <v>0</v>
      </c>
      <c r="L323" s="15">
        <f t="shared" ref="L323:L386" si="57">4000*K323</f>
        <v>0</v>
      </c>
      <c r="M323" s="58">
        <f>'Luxjacky Assumptions Monthly'!$M$8*'Luxjacky Counterfactual'!H323</f>
        <v>0</v>
      </c>
      <c r="N323" s="58">
        <f>'Luxjacky Assumptions Monthly'!$M$6*'Luxjacky Assumptions Monthly'!$M$8*'Luxjacky Counterfactual'!G323</f>
        <v>666.10859536294811</v>
      </c>
      <c r="O323" s="58">
        <f t="shared" si="49"/>
        <v>666.10859536294811</v>
      </c>
    </row>
    <row r="324" spans="1:15" x14ac:dyDescent="0.3">
      <c r="A324" s="60">
        <v>42692</v>
      </c>
      <c r="B324" s="15">
        <f t="shared" si="50"/>
        <v>2016</v>
      </c>
      <c r="C324" s="15">
        <f t="shared" si="51"/>
        <v>11</v>
      </c>
      <c r="D324" s="15" t="str">
        <f t="shared" si="55"/>
        <v>201611</v>
      </c>
      <c r="E324" s="15">
        <f t="shared" si="52"/>
        <v>6</v>
      </c>
      <c r="F324" s="15">
        <f t="shared" si="53"/>
        <v>1</v>
      </c>
      <c r="G324" s="64">
        <f t="shared" ref="G324:G387" si="58">G323+H324-J324</f>
        <v>1216.2171907258962</v>
      </c>
      <c r="H324" s="64">
        <f>IF(G323&lt;VLOOKUP(D324,'Luxjacky Assumptions Past'!$M$17:$Q$77,5,0),VLOOKUP(D324,'Luxjacky Assumptions Past'!$M$17:$Q$77,4,0),0)</f>
        <v>0</v>
      </c>
      <c r="I324" s="62">
        <f t="shared" si="54"/>
        <v>94.556119377361014</v>
      </c>
      <c r="J324" s="62">
        <v>116</v>
      </c>
      <c r="K324" s="15">
        <f t="shared" si="56"/>
        <v>0</v>
      </c>
      <c r="L324" s="15">
        <f t="shared" si="57"/>
        <v>0</v>
      </c>
      <c r="M324" s="58">
        <f>'Luxjacky Assumptions Monthly'!$M$8*'Luxjacky Counterfactual'!H324</f>
        <v>0</v>
      </c>
      <c r="N324" s="58">
        <f>'Luxjacky Assumptions Monthly'!$M$6*'Luxjacky Assumptions Monthly'!$M$8*'Luxjacky Counterfactual'!G324</f>
        <v>608.10859536294811</v>
      </c>
      <c r="O324" s="58">
        <f t="shared" ref="O324:O387" si="59">SUM(L324:N324)</f>
        <v>608.10859536294811</v>
      </c>
    </row>
    <row r="325" spans="1:15" x14ac:dyDescent="0.3">
      <c r="A325" s="60">
        <v>42693</v>
      </c>
      <c r="B325" s="15">
        <f t="shared" si="50"/>
        <v>2016</v>
      </c>
      <c r="C325" s="15">
        <f t="shared" si="51"/>
        <v>11</v>
      </c>
      <c r="D325" s="15" t="str">
        <f t="shared" si="55"/>
        <v>201611</v>
      </c>
      <c r="E325" s="15">
        <f t="shared" si="52"/>
        <v>7</v>
      </c>
      <c r="F325" s="15">
        <f t="shared" si="53"/>
        <v>1</v>
      </c>
      <c r="G325" s="64">
        <f t="shared" si="58"/>
        <v>1121.2171907258962</v>
      </c>
      <c r="H325" s="64">
        <f>IF(G324&lt;VLOOKUP(D325,'Luxjacky Assumptions Past'!$M$17:$Q$77,5,0),VLOOKUP(D325,'Luxjacky Assumptions Past'!$M$17:$Q$77,4,0),0)</f>
        <v>0</v>
      </c>
      <c r="I325" s="62">
        <f t="shared" si="54"/>
        <v>56.636640967360648</v>
      </c>
      <c r="J325" s="62">
        <v>95</v>
      </c>
      <c r="K325" s="15">
        <f t="shared" si="56"/>
        <v>0</v>
      </c>
      <c r="L325" s="15">
        <f t="shared" si="57"/>
        <v>0</v>
      </c>
      <c r="M325" s="58">
        <f>'Luxjacky Assumptions Monthly'!$M$8*'Luxjacky Counterfactual'!H325</f>
        <v>0</v>
      </c>
      <c r="N325" s="58">
        <f>'Luxjacky Assumptions Monthly'!$M$6*'Luxjacky Assumptions Monthly'!$M$8*'Luxjacky Counterfactual'!G325</f>
        <v>560.60859536294811</v>
      </c>
      <c r="O325" s="58">
        <f t="shared" si="59"/>
        <v>560.60859536294811</v>
      </c>
    </row>
    <row r="326" spans="1:15" x14ac:dyDescent="0.3">
      <c r="A326" s="60">
        <v>42694</v>
      </c>
      <c r="B326" s="15">
        <f t="shared" si="50"/>
        <v>2016</v>
      </c>
      <c r="C326" s="15">
        <f t="shared" si="51"/>
        <v>11</v>
      </c>
      <c r="D326" s="15" t="str">
        <f t="shared" si="55"/>
        <v>201611</v>
      </c>
      <c r="E326" s="15">
        <f t="shared" si="52"/>
        <v>1</v>
      </c>
      <c r="F326" s="15">
        <f t="shared" si="53"/>
        <v>0</v>
      </c>
      <c r="G326" s="64">
        <f t="shared" si="58"/>
        <v>1064.2171907258962</v>
      </c>
      <c r="H326" s="64">
        <f>IF(G325&lt;VLOOKUP(D326,'Luxjacky Assumptions Past'!$M$17:$Q$77,5,0),VLOOKUP(D326,'Luxjacky Assumptions Past'!$M$17:$Q$77,4,0),0)</f>
        <v>0</v>
      </c>
      <c r="I326" s="62">
        <f t="shared" si="54"/>
        <v>140.80052677268623</v>
      </c>
      <c r="J326" s="62">
        <v>57</v>
      </c>
      <c r="K326" s="15">
        <f t="shared" si="56"/>
        <v>0</v>
      </c>
      <c r="L326" s="15">
        <f t="shared" si="57"/>
        <v>0</v>
      </c>
      <c r="M326" s="58">
        <f>'Luxjacky Assumptions Monthly'!$M$8*'Luxjacky Counterfactual'!H326</f>
        <v>0</v>
      </c>
      <c r="N326" s="58">
        <f>'Luxjacky Assumptions Monthly'!$M$6*'Luxjacky Assumptions Monthly'!$M$8*'Luxjacky Counterfactual'!G326</f>
        <v>532.10859536294811</v>
      </c>
      <c r="O326" s="58">
        <f t="shared" si="59"/>
        <v>532.10859536294811</v>
      </c>
    </row>
    <row r="327" spans="1:15" x14ac:dyDescent="0.3">
      <c r="A327" s="60">
        <v>42695</v>
      </c>
      <c r="B327" s="15">
        <f t="shared" si="50"/>
        <v>2016</v>
      </c>
      <c r="C327" s="15">
        <f t="shared" si="51"/>
        <v>11</v>
      </c>
      <c r="D327" s="15" t="str">
        <f t="shared" si="55"/>
        <v>201611</v>
      </c>
      <c r="E327" s="15">
        <f t="shared" si="52"/>
        <v>2</v>
      </c>
      <c r="F327" s="15">
        <f t="shared" si="53"/>
        <v>0</v>
      </c>
      <c r="G327" s="64">
        <f t="shared" si="58"/>
        <v>923.21719072589622</v>
      </c>
      <c r="H327" s="64">
        <f>IF(G326&lt;VLOOKUP(D327,'Luxjacky Assumptions Past'!$M$17:$Q$77,5,0),VLOOKUP(D327,'Luxjacky Assumptions Past'!$M$17:$Q$77,4,0),0)</f>
        <v>0</v>
      </c>
      <c r="I327" s="62">
        <f t="shared" si="54"/>
        <v>145.41820901446255</v>
      </c>
      <c r="J327" s="62">
        <v>141</v>
      </c>
      <c r="K327" s="15">
        <f t="shared" si="56"/>
        <v>0</v>
      </c>
      <c r="L327" s="15">
        <f t="shared" si="57"/>
        <v>0</v>
      </c>
      <c r="M327" s="58">
        <f>'Luxjacky Assumptions Monthly'!$M$8*'Luxjacky Counterfactual'!H327</f>
        <v>0</v>
      </c>
      <c r="N327" s="58">
        <f>'Luxjacky Assumptions Monthly'!$M$6*'Luxjacky Assumptions Monthly'!$M$8*'Luxjacky Counterfactual'!G327</f>
        <v>461.60859536294811</v>
      </c>
      <c r="O327" s="58">
        <f t="shared" si="59"/>
        <v>461.60859536294811</v>
      </c>
    </row>
    <row r="328" spans="1:15" x14ac:dyDescent="0.3">
      <c r="A328" s="60">
        <v>42696</v>
      </c>
      <c r="B328" s="15">
        <f t="shared" si="50"/>
        <v>2016</v>
      </c>
      <c r="C328" s="15">
        <f t="shared" si="51"/>
        <v>11</v>
      </c>
      <c r="D328" s="15" t="str">
        <f t="shared" si="55"/>
        <v>201611</v>
      </c>
      <c r="E328" s="15">
        <f t="shared" si="52"/>
        <v>3</v>
      </c>
      <c r="F328" s="15">
        <f t="shared" si="53"/>
        <v>0</v>
      </c>
      <c r="G328" s="64">
        <f t="shared" si="58"/>
        <v>2160.2874176687174</v>
      </c>
      <c r="H328" s="64">
        <f>IF(G327&lt;VLOOKUP(D328,'Luxjacky Assumptions Past'!$M$17:$Q$77,5,0),VLOOKUP(D328,'Luxjacky Assumptions Past'!$M$17:$Q$77,4,0),0)</f>
        <v>1381.0702269428209</v>
      </c>
      <c r="I328" s="62">
        <f t="shared" si="54"/>
        <v>142.80760129972401</v>
      </c>
      <c r="J328" s="62">
        <v>144</v>
      </c>
      <c r="K328" s="15">
        <f t="shared" si="56"/>
        <v>1</v>
      </c>
      <c r="L328" s="15">
        <f t="shared" si="57"/>
        <v>4000</v>
      </c>
      <c r="M328" s="58">
        <f>'Luxjacky Assumptions Monthly'!$M$8*'Luxjacky Counterfactual'!H328</f>
        <v>13810.70226942821</v>
      </c>
      <c r="N328" s="58">
        <f>'Luxjacky Assumptions Monthly'!$M$6*'Luxjacky Assumptions Monthly'!$M$8*'Luxjacky Counterfactual'!G328</f>
        <v>1080.1437088343587</v>
      </c>
      <c r="O328" s="58">
        <f t="shared" si="59"/>
        <v>18890.845978262569</v>
      </c>
    </row>
    <row r="329" spans="1:15" x14ac:dyDescent="0.3">
      <c r="A329" s="60">
        <v>42697</v>
      </c>
      <c r="B329" s="15">
        <f t="shared" si="50"/>
        <v>2016</v>
      </c>
      <c r="C329" s="15">
        <f t="shared" si="51"/>
        <v>11</v>
      </c>
      <c r="D329" s="15" t="str">
        <f t="shared" si="55"/>
        <v>201611</v>
      </c>
      <c r="E329" s="15">
        <f t="shared" si="52"/>
        <v>4</v>
      </c>
      <c r="F329" s="15">
        <f t="shared" si="53"/>
        <v>0</v>
      </c>
      <c r="G329" s="64">
        <f t="shared" si="58"/>
        <v>2018.2874176687174</v>
      </c>
      <c r="H329" s="64">
        <f>IF(G328&lt;VLOOKUP(D329,'Luxjacky Assumptions Past'!$M$17:$Q$77,5,0),VLOOKUP(D329,'Luxjacky Assumptions Past'!$M$17:$Q$77,4,0),0)</f>
        <v>0</v>
      </c>
      <c r="I329" s="62">
        <f t="shared" si="54"/>
        <v>132.17903188709232</v>
      </c>
      <c r="J329" s="62">
        <v>142</v>
      </c>
      <c r="K329" s="15">
        <f t="shared" si="56"/>
        <v>0</v>
      </c>
      <c r="L329" s="15">
        <f t="shared" si="57"/>
        <v>0</v>
      </c>
      <c r="M329" s="58">
        <f>'Luxjacky Assumptions Monthly'!$M$8*'Luxjacky Counterfactual'!H329</f>
        <v>0</v>
      </c>
      <c r="N329" s="58">
        <f>'Luxjacky Assumptions Monthly'!$M$6*'Luxjacky Assumptions Monthly'!$M$8*'Luxjacky Counterfactual'!G329</f>
        <v>1009.1437088343587</v>
      </c>
      <c r="O329" s="58">
        <f t="shared" si="59"/>
        <v>1009.1437088343587</v>
      </c>
    </row>
    <row r="330" spans="1:15" x14ac:dyDescent="0.3">
      <c r="A330" s="60">
        <v>42698</v>
      </c>
      <c r="B330" s="15">
        <f t="shared" si="50"/>
        <v>2016</v>
      </c>
      <c r="C330" s="15">
        <f t="shared" si="51"/>
        <v>11</v>
      </c>
      <c r="D330" s="15" t="str">
        <f t="shared" si="55"/>
        <v>201611</v>
      </c>
      <c r="E330" s="15">
        <f t="shared" si="52"/>
        <v>5</v>
      </c>
      <c r="F330" s="15">
        <f t="shared" si="53"/>
        <v>0</v>
      </c>
      <c r="G330" s="64">
        <f t="shared" si="58"/>
        <v>1880.2874176687174</v>
      </c>
      <c r="H330" s="64">
        <f>IF(G329&lt;VLOOKUP(D330,'Luxjacky Assumptions Past'!$M$17:$Q$77,5,0),VLOOKUP(D330,'Luxjacky Assumptions Past'!$M$17:$Q$77,4,0),0)</f>
        <v>0</v>
      </c>
      <c r="I330" s="62">
        <f t="shared" si="54"/>
        <v>112.927855391435</v>
      </c>
      <c r="J330" s="62">
        <v>138</v>
      </c>
      <c r="K330" s="15">
        <f t="shared" si="56"/>
        <v>0</v>
      </c>
      <c r="L330" s="15">
        <f t="shared" si="57"/>
        <v>0</v>
      </c>
      <c r="M330" s="58">
        <f>'Luxjacky Assumptions Monthly'!$M$8*'Luxjacky Counterfactual'!H330</f>
        <v>0</v>
      </c>
      <c r="N330" s="58">
        <f>'Luxjacky Assumptions Monthly'!$M$6*'Luxjacky Assumptions Monthly'!$M$8*'Luxjacky Counterfactual'!G330</f>
        <v>940.14370883435868</v>
      </c>
      <c r="O330" s="58">
        <f t="shared" si="59"/>
        <v>940.14370883435868</v>
      </c>
    </row>
    <row r="331" spans="1:15" x14ac:dyDescent="0.3">
      <c r="A331" s="60">
        <v>42699</v>
      </c>
      <c r="B331" s="15">
        <f t="shared" si="50"/>
        <v>2016</v>
      </c>
      <c r="C331" s="15">
        <f t="shared" si="51"/>
        <v>11</v>
      </c>
      <c r="D331" s="15" t="str">
        <f t="shared" si="55"/>
        <v>201611</v>
      </c>
      <c r="E331" s="15">
        <f t="shared" si="52"/>
        <v>6</v>
      </c>
      <c r="F331" s="15">
        <f t="shared" si="53"/>
        <v>1</v>
      </c>
      <c r="G331" s="64">
        <f t="shared" si="58"/>
        <v>1762.2874176687174</v>
      </c>
      <c r="H331" s="64">
        <f>IF(G330&lt;VLOOKUP(D331,'Luxjacky Assumptions Past'!$M$17:$Q$77,5,0),VLOOKUP(D331,'Luxjacky Assumptions Past'!$M$17:$Q$77,4,0),0)</f>
        <v>0</v>
      </c>
      <c r="I331" s="62">
        <f t="shared" si="54"/>
        <v>94.556119377361014</v>
      </c>
      <c r="J331" s="62">
        <v>118</v>
      </c>
      <c r="K331" s="15">
        <f t="shared" si="56"/>
        <v>0</v>
      </c>
      <c r="L331" s="15">
        <f t="shared" si="57"/>
        <v>0</v>
      </c>
      <c r="M331" s="58">
        <f>'Luxjacky Assumptions Monthly'!$M$8*'Luxjacky Counterfactual'!H331</f>
        <v>0</v>
      </c>
      <c r="N331" s="58">
        <f>'Luxjacky Assumptions Monthly'!$M$6*'Luxjacky Assumptions Monthly'!$M$8*'Luxjacky Counterfactual'!G331</f>
        <v>881.14370883435868</v>
      </c>
      <c r="O331" s="58">
        <f t="shared" si="59"/>
        <v>881.14370883435868</v>
      </c>
    </row>
    <row r="332" spans="1:15" x14ac:dyDescent="0.3">
      <c r="A332" s="60">
        <v>42700</v>
      </c>
      <c r="B332" s="15">
        <f t="shared" si="50"/>
        <v>2016</v>
      </c>
      <c r="C332" s="15">
        <f t="shared" si="51"/>
        <v>11</v>
      </c>
      <c r="D332" s="15" t="str">
        <f t="shared" si="55"/>
        <v>201611</v>
      </c>
      <c r="E332" s="15">
        <f t="shared" si="52"/>
        <v>7</v>
      </c>
      <c r="F332" s="15">
        <f t="shared" si="53"/>
        <v>1</v>
      </c>
      <c r="G332" s="64">
        <f t="shared" si="58"/>
        <v>1664.2874176687174</v>
      </c>
      <c r="H332" s="64">
        <f>IF(G331&lt;VLOOKUP(D332,'Luxjacky Assumptions Past'!$M$17:$Q$77,5,0),VLOOKUP(D332,'Luxjacky Assumptions Past'!$M$17:$Q$77,4,0),0)</f>
        <v>0</v>
      </c>
      <c r="I332" s="62">
        <f t="shared" si="54"/>
        <v>56.636640967360648</v>
      </c>
      <c r="J332" s="62">
        <v>98</v>
      </c>
      <c r="K332" s="15">
        <f t="shared" si="56"/>
        <v>0</v>
      </c>
      <c r="L332" s="15">
        <f t="shared" si="57"/>
        <v>0</v>
      </c>
      <c r="M332" s="58">
        <f>'Luxjacky Assumptions Monthly'!$M$8*'Luxjacky Counterfactual'!H332</f>
        <v>0</v>
      </c>
      <c r="N332" s="58">
        <f>'Luxjacky Assumptions Monthly'!$M$6*'Luxjacky Assumptions Monthly'!$M$8*'Luxjacky Counterfactual'!G332</f>
        <v>832.14370883435868</v>
      </c>
      <c r="O332" s="58">
        <f t="shared" si="59"/>
        <v>832.14370883435868</v>
      </c>
    </row>
    <row r="333" spans="1:15" x14ac:dyDescent="0.3">
      <c r="A333" s="60">
        <v>42701</v>
      </c>
      <c r="B333" s="15">
        <f t="shared" si="50"/>
        <v>2016</v>
      </c>
      <c r="C333" s="15">
        <f t="shared" si="51"/>
        <v>11</v>
      </c>
      <c r="D333" s="15" t="str">
        <f t="shared" si="55"/>
        <v>201611</v>
      </c>
      <c r="E333" s="15">
        <f t="shared" si="52"/>
        <v>1</v>
      </c>
      <c r="F333" s="15">
        <f t="shared" si="53"/>
        <v>0</v>
      </c>
      <c r="G333" s="64">
        <f t="shared" si="58"/>
        <v>1603.2874176687174</v>
      </c>
      <c r="H333" s="64">
        <f>IF(G332&lt;VLOOKUP(D333,'Luxjacky Assumptions Past'!$M$17:$Q$77,5,0),VLOOKUP(D333,'Luxjacky Assumptions Past'!$M$17:$Q$77,4,0),0)</f>
        <v>0</v>
      </c>
      <c r="I333" s="62">
        <f t="shared" si="54"/>
        <v>140.80052677268623</v>
      </c>
      <c r="J333" s="62">
        <v>61</v>
      </c>
      <c r="K333" s="15">
        <f t="shared" si="56"/>
        <v>0</v>
      </c>
      <c r="L333" s="15">
        <f t="shared" si="57"/>
        <v>0</v>
      </c>
      <c r="M333" s="58">
        <f>'Luxjacky Assumptions Monthly'!$M$8*'Luxjacky Counterfactual'!H333</f>
        <v>0</v>
      </c>
      <c r="N333" s="58">
        <f>'Luxjacky Assumptions Monthly'!$M$6*'Luxjacky Assumptions Monthly'!$M$8*'Luxjacky Counterfactual'!G333</f>
        <v>801.64370883435868</v>
      </c>
      <c r="O333" s="58">
        <f t="shared" si="59"/>
        <v>801.64370883435868</v>
      </c>
    </row>
    <row r="334" spans="1:15" x14ac:dyDescent="0.3">
      <c r="A334" s="60">
        <v>42702</v>
      </c>
      <c r="B334" s="15">
        <f t="shared" si="50"/>
        <v>2016</v>
      </c>
      <c r="C334" s="15">
        <f t="shared" si="51"/>
        <v>11</v>
      </c>
      <c r="D334" s="15" t="str">
        <f t="shared" si="55"/>
        <v>201611</v>
      </c>
      <c r="E334" s="15">
        <f t="shared" si="52"/>
        <v>2</v>
      </c>
      <c r="F334" s="15">
        <f t="shared" si="53"/>
        <v>0</v>
      </c>
      <c r="G334" s="64">
        <f t="shared" si="58"/>
        <v>1462.2874176687174</v>
      </c>
      <c r="H334" s="64">
        <f>IF(G333&lt;VLOOKUP(D334,'Luxjacky Assumptions Past'!$M$17:$Q$77,5,0),VLOOKUP(D334,'Luxjacky Assumptions Past'!$M$17:$Q$77,4,0),0)</f>
        <v>0</v>
      </c>
      <c r="I334" s="62">
        <f t="shared" si="54"/>
        <v>145.41820901446255</v>
      </c>
      <c r="J334" s="62">
        <v>141</v>
      </c>
      <c r="K334" s="15">
        <f t="shared" si="56"/>
        <v>0</v>
      </c>
      <c r="L334" s="15">
        <f t="shared" si="57"/>
        <v>0</v>
      </c>
      <c r="M334" s="58">
        <f>'Luxjacky Assumptions Monthly'!$M$8*'Luxjacky Counterfactual'!H334</f>
        <v>0</v>
      </c>
      <c r="N334" s="58">
        <f>'Luxjacky Assumptions Monthly'!$M$6*'Luxjacky Assumptions Monthly'!$M$8*'Luxjacky Counterfactual'!G334</f>
        <v>731.14370883435868</v>
      </c>
      <c r="O334" s="58">
        <f t="shared" si="59"/>
        <v>731.14370883435868</v>
      </c>
    </row>
    <row r="335" spans="1:15" x14ac:dyDescent="0.3">
      <c r="A335" s="60">
        <v>42703</v>
      </c>
      <c r="B335" s="15">
        <f t="shared" si="50"/>
        <v>2016</v>
      </c>
      <c r="C335" s="15">
        <f t="shared" si="51"/>
        <v>11</v>
      </c>
      <c r="D335" s="15" t="str">
        <f t="shared" si="55"/>
        <v>201611</v>
      </c>
      <c r="E335" s="15">
        <f t="shared" si="52"/>
        <v>3</v>
      </c>
      <c r="F335" s="15">
        <f t="shared" si="53"/>
        <v>0</v>
      </c>
      <c r="G335" s="64">
        <f t="shared" si="58"/>
        <v>1322.2874176687174</v>
      </c>
      <c r="H335" s="64">
        <f>IF(G334&lt;VLOOKUP(D335,'Luxjacky Assumptions Past'!$M$17:$Q$77,5,0),VLOOKUP(D335,'Luxjacky Assumptions Past'!$M$17:$Q$77,4,0),0)</f>
        <v>0</v>
      </c>
      <c r="I335" s="62">
        <f t="shared" si="54"/>
        <v>142.80760129972401</v>
      </c>
      <c r="J335" s="62">
        <v>140</v>
      </c>
      <c r="K335" s="15">
        <f t="shared" si="56"/>
        <v>0</v>
      </c>
      <c r="L335" s="15">
        <f t="shared" si="57"/>
        <v>0</v>
      </c>
      <c r="M335" s="58">
        <f>'Luxjacky Assumptions Monthly'!$M$8*'Luxjacky Counterfactual'!H335</f>
        <v>0</v>
      </c>
      <c r="N335" s="58">
        <f>'Luxjacky Assumptions Monthly'!$M$6*'Luxjacky Assumptions Monthly'!$M$8*'Luxjacky Counterfactual'!G335</f>
        <v>661.14370883435868</v>
      </c>
      <c r="O335" s="58">
        <f t="shared" si="59"/>
        <v>661.14370883435868</v>
      </c>
    </row>
    <row r="336" spans="1:15" x14ac:dyDescent="0.3">
      <c r="A336" s="60">
        <v>42704</v>
      </c>
      <c r="B336" s="15">
        <f t="shared" si="50"/>
        <v>2016</v>
      </c>
      <c r="C336" s="15">
        <f t="shared" si="51"/>
        <v>11</v>
      </c>
      <c r="D336" s="15" t="str">
        <f t="shared" si="55"/>
        <v>201611</v>
      </c>
      <c r="E336" s="15">
        <f t="shared" si="52"/>
        <v>4</v>
      </c>
      <c r="F336" s="15">
        <f t="shared" si="53"/>
        <v>0</v>
      </c>
      <c r="G336" s="64">
        <f t="shared" si="58"/>
        <v>1193.2874176687174</v>
      </c>
      <c r="H336" s="64">
        <f>IF(G335&lt;VLOOKUP(D336,'Luxjacky Assumptions Past'!$M$17:$Q$77,5,0),VLOOKUP(D336,'Luxjacky Assumptions Past'!$M$17:$Q$77,4,0),0)</f>
        <v>0</v>
      </c>
      <c r="I336" s="62">
        <f t="shared" si="54"/>
        <v>132.17903188709232</v>
      </c>
      <c r="J336" s="62">
        <v>129</v>
      </c>
      <c r="K336" s="15">
        <f t="shared" si="56"/>
        <v>0</v>
      </c>
      <c r="L336" s="15">
        <f t="shared" si="57"/>
        <v>0</v>
      </c>
      <c r="M336" s="58">
        <f>'Luxjacky Assumptions Monthly'!$M$8*'Luxjacky Counterfactual'!H336</f>
        <v>0</v>
      </c>
      <c r="N336" s="58">
        <f>'Luxjacky Assumptions Monthly'!$M$6*'Luxjacky Assumptions Monthly'!$M$8*'Luxjacky Counterfactual'!G336</f>
        <v>596.64370883435868</v>
      </c>
      <c r="O336" s="58">
        <f t="shared" si="59"/>
        <v>596.64370883435868</v>
      </c>
    </row>
    <row r="337" spans="1:15" x14ac:dyDescent="0.3">
      <c r="A337" s="60">
        <v>42705</v>
      </c>
      <c r="B337" s="15">
        <f t="shared" si="50"/>
        <v>2016</v>
      </c>
      <c r="C337" s="15">
        <f t="shared" si="51"/>
        <v>12</v>
      </c>
      <c r="D337" s="15" t="str">
        <f t="shared" si="55"/>
        <v>201612</v>
      </c>
      <c r="E337" s="15">
        <f t="shared" si="52"/>
        <v>5</v>
      </c>
      <c r="F337" s="15">
        <f t="shared" si="53"/>
        <v>0</v>
      </c>
      <c r="G337" s="64">
        <f t="shared" si="58"/>
        <v>1063.2874176687174</v>
      </c>
      <c r="H337" s="64">
        <f>IF(G336&lt;VLOOKUP(D337,'Luxjacky Assumptions Past'!$M$17:$Q$77,5,0),VLOOKUP(D337,'Luxjacky Assumptions Past'!$M$17:$Q$77,4,0),0)</f>
        <v>0</v>
      </c>
      <c r="I337" s="62">
        <f t="shared" si="54"/>
        <v>114.96442657345509</v>
      </c>
      <c r="J337" s="62">
        <v>130</v>
      </c>
      <c r="K337" s="15">
        <f t="shared" si="56"/>
        <v>0</v>
      </c>
      <c r="L337" s="15">
        <f t="shared" si="57"/>
        <v>0</v>
      </c>
      <c r="M337" s="58">
        <f>'Luxjacky Assumptions Monthly'!$M$8*'Luxjacky Counterfactual'!H337</f>
        <v>0</v>
      </c>
      <c r="N337" s="58">
        <f>'Luxjacky Assumptions Monthly'!$M$6*'Luxjacky Assumptions Monthly'!$M$8*'Luxjacky Counterfactual'!G337</f>
        <v>531.64370883435868</v>
      </c>
      <c r="O337" s="58">
        <f t="shared" si="59"/>
        <v>531.64370883435868</v>
      </c>
    </row>
    <row r="338" spans="1:15" x14ac:dyDescent="0.3">
      <c r="A338" s="60">
        <v>42706</v>
      </c>
      <c r="B338" s="15">
        <f t="shared" si="50"/>
        <v>2016</v>
      </c>
      <c r="C338" s="15">
        <f t="shared" si="51"/>
        <v>12</v>
      </c>
      <c r="D338" s="15" t="str">
        <f t="shared" si="55"/>
        <v>201612</v>
      </c>
      <c r="E338" s="15">
        <f t="shared" si="52"/>
        <v>6</v>
      </c>
      <c r="F338" s="15">
        <f t="shared" si="53"/>
        <v>1</v>
      </c>
      <c r="G338" s="64">
        <f t="shared" si="58"/>
        <v>961.28741766871735</v>
      </c>
      <c r="H338" s="64">
        <f>IF(G337&lt;VLOOKUP(D338,'Luxjacky Assumptions Past'!$M$17:$Q$77,5,0),VLOOKUP(D338,'Luxjacky Assumptions Past'!$M$17:$Q$77,4,0),0)</f>
        <v>0</v>
      </c>
      <c r="I338" s="62">
        <f t="shared" si="54"/>
        <v>96.592690559381083</v>
      </c>
      <c r="J338" s="62">
        <v>102</v>
      </c>
      <c r="K338" s="15">
        <f t="shared" si="56"/>
        <v>0</v>
      </c>
      <c r="L338" s="15">
        <f t="shared" si="57"/>
        <v>0</v>
      </c>
      <c r="M338" s="58">
        <f>'Luxjacky Assumptions Monthly'!$M$8*'Luxjacky Counterfactual'!H338</f>
        <v>0</v>
      </c>
      <c r="N338" s="58">
        <f>'Luxjacky Assumptions Monthly'!$M$6*'Luxjacky Assumptions Monthly'!$M$8*'Luxjacky Counterfactual'!G338</f>
        <v>480.64370883435868</v>
      </c>
      <c r="O338" s="58">
        <f t="shared" si="59"/>
        <v>480.64370883435868</v>
      </c>
    </row>
    <row r="339" spans="1:15" x14ac:dyDescent="0.3">
      <c r="A339" s="60">
        <v>42707</v>
      </c>
      <c r="B339" s="15">
        <f t="shared" si="50"/>
        <v>2016</v>
      </c>
      <c r="C339" s="15">
        <f t="shared" si="51"/>
        <v>12</v>
      </c>
      <c r="D339" s="15" t="str">
        <f t="shared" si="55"/>
        <v>201612</v>
      </c>
      <c r="E339" s="15">
        <f t="shared" si="52"/>
        <v>7</v>
      </c>
      <c r="F339" s="15">
        <f t="shared" si="53"/>
        <v>1</v>
      </c>
      <c r="G339" s="64">
        <f t="shared" si="58"/>
        <v>2234.7918070862688</v>
      </c>
      <c r="H339" s="64">
        <f>IF(G338&lt;VLOOKUP(D339,'Luxjacky Assumptions Past'!$M$17:$Q$77,5,0),VLOOKUP(D339,'Luxjacky Assumptions Past'!$M$17:$Q$77,4,0),0)</f>
        <v>1368.5043894175512</v>
      </c>
      <c r="I339" s="62">
        <f t="shared" si="54"/>
        <v>58.673212149380724</v>
      </c>
      <c r="J339" s="62">
        <v>95</v>
      </c>
      <c r="K339" s="15">
        <f t="shared" si="56"/>
        <v>1</v>
      </c>
      <c r="L339" s="15">
        <f t="shared" si="57"/>
        <v>4000</v>
      </c>
      <c r="M339" s="58">
        <f>'Luxjacky Assumptions Monthly'!$M$8*'Luxjacky Counterfactual'!H339</f>
        <v>13685.043894175513</v>
      </c>
      <c r="N339" s="58">
        <f>'Luxjacky Assumptions Monthly'!$M$6*'Luxjacky Assumptions Monthly'!$M$8*'Luxjacky Counterfactual'!G339</f>
        <v>1117.3959035431344</v>
      </c>
      <c r="O339" s="58">
        <f t="shared" si="59"/>
        <v>18802.439797718645</v>
      </c>
    </row>
    <row r="340" spans="1:15" x14ac:dyDescent="0.3">
      <c r="A340" s="60">
        <v>42708</v>
      </c>
      <c r="B340" s="15">
        <f t="shared" si="50"/>
        <v>2016</v>
      </c>
      <c r="C340" s="15">
        <f t="shared" si="51"/>
        <v>12</v>
      </c>
      <c r="D340" s="15" t="str">
        <f t="shared" si="55"/>
        <v>201612</v>
      </c>
      <c r="E340" s="15">
        <f t="shared" si="52"/>
        <v>1</v>
      </c>
      <c r="F340" s="15">
        <f t="shared" si="53"/>
        <v>0</v>
      </c>
      <c r="G340" s="64">
        <f t="shared" si="58"/>
        <v>2182.7918070862688</v>
      </c>
      <c r="H340" s="64">
        <f>IF(G339&lt;VLOOKUP(D340,'Luxjacky Assumptions Past'!$M$17:$Q$77,5,0),VLOOKUP(D340,'Luxjacky Assumptions Past'!$M$17:$Q$77,4,0),0)</f>
        <v>0</v>
      </c>
      <c r="I340" s="62">
        <f t="shared" si="54"/>
        <v>142.83709795470628</v>
      </c>
      <c r="J340" s="62">
        <v>52</v>
      </c>
      <c r="K340" s="15">
        <f t="shared" si="56"/>
        <v>0</v>
      </c>
      <c r="L340" s="15">
        <f t="shared" si="57"/>
        <v>0</v>
      </c>
      <c r="M340" s="58">
        <f>'Luxjacky Assumptions Monthly'!$M$8*'Luxjacky Counterfactual'!H340</f>
        <v>0</v>
      </c>
      <c r="N340" s="58">
        <f>'Luxjacky Assumptions Monthly'!$M$6*'Luxjacky Assumptions Monthly'!$M$8*'Luxjacky Counterfactual'!G340</f>
        <v>1091.3959035431344</v>
      </c>
      <c r="O340" s="58">
        <f t="shared" si="59"/>
        <v>1091.3959035431344</v>
      </c>
    </row>
    <row r="341" spans="1:15" x14ac:dyDescent="0.3">
      <c r="A341" s="60">
        <v>42709</v>
      </c>
      <c r="B341" s="15">
        <f t="shared" si="50"/>
        <v>2016</v>
      </c>
      <c r="C341" s="15">
        <f t="shared" si="51"/>
        <v>12</v>
      </c>
      <c r="D341" s="15" t="str">
        <f t="shared" si="55"/>
        <v>201612</v>
      </c>
      <c r="E341" s="15">
        <f t="shared" si="52"/>
        <v>2</v>
      </c>
      <c r="F341" s="15">
        <f t="shared" si="53"/>
        <v>0</v>
      </c>
      <c r="G341" s="64">
        <f t="shared" si="58"/>
        <v>2036.7918070862688</v>
      </c>
      <c r="H341" s="64">
        <f>IF(G340&lt;VLOOKUP(D341,'Luxjacky Assumptions Past'!$M$17:$Q$77,5,0),VLOOKUP(D341,'Luxjacky Assumptions Past'!$M$17:$Q$77,4,0),0)</f>
        <v>0</v>
      </c>
      <c r="I341" s="62">
        <f t="shared" si="54"/>
        <v>147.45478019648263</v>
      </c>
      <c r="J341" s="62">
        <v>146</v>
      </c>
      <c r="K341" s="15">
        <f t="shared" si="56"/>
        <v>0</v>
      </c>
      <c r="L341" s="15">
        <f t="shared" si="57"/>
        <v>0</v>
      </c>
      <c r="M341" s="58">
        <f>'Luxjacky Assumptions Monthly'!$M$8*'Luxjacky Counterfactual'!H341</f>
        <v>0</v>
      </c>
      <c r="N341" s="58">
        <f>'Luxjacky Assumptions Monthly'!$M$6*'Luxjacky Assumptions Monthly'!$M$8*'Luxjacky Counterfactual'!G341</f>
        <v>1018.3959035431344</v>
      </c>
      <c r="O341" s="58">
        <f t="shared" si="59"/>
        <v>1018.3959035431344</v>
      </c>
    </row>
    <row r="342" spans="1:15" x14ac:dyDescent="0.3">
      <c r="A342" s="60">
        <v>42710</v>
      </c>
      <c r="B342" s="15">
        <f t="shared" si="50"/>
        <v>2016</v>
      </c>
      <c r="C342" s="15">
        <f t="shared" si="51"/>
        <v>12</v>
      </c>
      <c r="D342" s="15" t="str">
        <f t="shared" si="55"/>
        <v>201612</v>
      </c>
      <c r="E342" s="15">
        <f t="shared" si="52"/>
        <v>3</v>
      </c>
      <c r="F342" s="15">
        <f t="shared" si="53"/>
        <v>0</v>
      </c>
      <c r="G342" s="64">
        <f t="shared" si="58"/>
        <v>1873.7918070862688</v>
      </c>
      <c r="H342" s="64">
        <f>IF(G341&lt;VLOOKUP(D342,'Luxjacky Assumptions Past'!$M$17:$Q$77,5,0),VLOOKUP(D342,'Luxjacky Assumptions Past'!$M$17:$Q$77,4,0),0)</f>
        <v>0</v>
      </c>
      <c r="I342" s="62">
        <f t="shared" si="54"/>
        <v>144.8441724817441</v>
      </c>
      <c r="J342" s="62">
        <v>163</v>
      </c>
      <c r="K342" s="15">
        <f t="shared" si="56"/>
        <v>0</v>
      </c>
      <c r="L342" s="15">
        <f t="shared" si="57"/>
        <v>0</v>
      </c>
      <c r="M342" s="58">
        <f>'Luxjacky Assumptions Monthly'!$M$8*'Luxjacky Counterfactual'!H342</f>
        <v>0</v>
      </c>
      <c r="N342" s="58">
        <f>'Luxjacky Assumptions Monthly'!$M$6*'Luxjacky Assumptions Monthly'!$M$8*'Luxjacky Counterfactual'!G342</f>
        <v>936.89590354313441</v>
      </c>
      <c r="O342" s="58">
        <f t="shared" si="59"/>
        <v>936.89590354313441</v>
      </c>
    </row>
    <row r="343" spans="1:15" x14ac:dyDescent="0.3">
      <c r="A343" s="60">
        <v>42711</v>
      </c>
      <c r="B343" s="15">
        <f t="shared" si="50"/>
        <v>2016</v>
      </c>
      <c r="C343" s="15">
        <f t="shared" si="51"/>
        <v>12</v>
      </c>
      <c r="D343" s="15" t="str">
        <f t="shared" si="55"/>
        <v>201612</v>
      </c>
      <c r="E343" s="15">
        <f t="shared" si="52"/>
        <v>4</v>
      </c>
      <c r="F343" s="15">
        <f t="shared" si="53"/>
        <v>0</v>
      </c>
      <c r="G343" s="64">
        <f t="shared" si="58"/>
        <v>1734.7918070862688</v>
      </c>
      <c r="H343" s="64">
        <f>IF(G342&lt;VLOOKUP(D343,'Luxjacky Assumptions Past'!$M$17:$Q$77,5,0),VLOOKUP(D343,'Luxjacky Assumptions Past'!$M$17:$Q$77,4,0),0)</f>
        <v>0</v>
      </c>
      <c r="I343" s="62">
        <f t="shared" si="54"/>
        <v>134.2156030691124</v>
      </c>
      <c r="J343" s="62">
        <v>139</v>
      </c>
      <c r="K343" s="15">
        <f t="shared" si="56"/>
        <v>0</v>
      </c>
      <c r="L343" s="15">
        <f t="shared" si="57"/>
        <v>0</v>
      </c>
      <c r="M343" s="58">
        <f>'Luxjacky Assumptions Monthly'!$M$8*'Luxjacky Counterfactual'!H343</f>
        <v>0</v>
      </c>
      <c r="N343" s="58">
        <f>'Luxjacky Assumptions Monthly'!$M$6*'Luxjacky Assumptions Monthly'!$M$8*'Luxjacky Counterfactual'!G343</f>
        <v>867.39590354313441</v>
      </c>
      <c r="O343" s="58">
        <f t="shared" si="59"/>
        <v>867.39590354313441</v>
      </c>
    </row>
    <row r="344" spans="1:15" x14ac:dyDescent="0.3">
      <c r="A344" s="60">
        <v>42712</v>
      </c>
      <c r="B344" s="15">
        <f t="shared" si="50"/>
        <v>2016</v>
      </c>
      <c r="C344" s="15">
        <f t="shared" si="51"/>
        <v>12</v>
      </c>
      <c r="D344" s="15" t="str">
        <f t="shared" si="55"/>
        <v>201612</v>
      </c>
      <c r="E344" s="15">
        <f t="shared" si="52"/>
        <v>5</v>
      </c>
      <c r="F344" s="15">
        <f t="shared" si="53"/>
        <v>0</v>
      </c>
      <c r="G344" s="64">
        <f t="shared" si="58"/>
        <v>1592.7918070862688</v>
      </c>
      <c r="H344" s="64">
        <f>IF(G343&lt;VLOOKUP(D344,'Luxjacky Assumptions Past'!$M$17:$Q$77,5,0),VLOOKUP(D344,'Luxjacky Assumptions Past'!$M$17:$Q$77,4,0),0)</f>
        <v>0</v>
      </c>
      <c r="I344" s="62">
        <f t="shared" si="54"/>
        <v>114.96442657345509</v>
      </c>
      <c r="J344" s="62">
        <v>142</v>
      </c>
      <c r="K344" s="15">
        <f t="shared" si="56"/>
        <v>0</v>
      </c>
      <c r="L344" s="15">
        <f t="shared" si="57"/>
        <v>0</v>
      </c>
      <c r="M344" s="58">
        <f>'Luxjacky Assumptions Monthly'!$M$8*'Luxjacky Counterfactual'!H344</f>
        <v>0</v>
      </c>
      <c r="N344" s="58">
        <f>'Luxjacky Assumptions Monthly'!$M$6*'Luxjacky Assumptions Monthly'!$M$8*'Luxjacky Counterfactual'!G344</f>
        <v>796.39590354313441</v>
      </c>
      <c r="O344" s="58">
        <f t="shared" si="59"/>
        <v>796.39590354313441</v>
      </c>
    </row>
    <row r="345" spans="1:15" x14ac:dyDescent="0.3">
      <c r="A345" s="60">
        <v>42713</v>
      </c>
      <c r="B345" s="15">
        <f t="shared" si="50"/>
        <v>2016</v>
      </c>
      <c r="C345" s="15">
        <f t="shared" si="51"/>
        <v>12</v>
      </c>
      <c r="D345" s="15" t="str">
        <f t="shared" si="55"/>
        <v>201612</v>
      </c>
      <c r="E345" s="15">
        <f t="shared" si="52"/>
        <v>6</v>
      </c>
      <c r="F345" s="15">
        <f t="shared" si="53"/>
        <v>1</v>
      </c>
      <c r="G345" s="64">
        <f t="shared" si="58"/>
        <v>1479.7918070862688</v>
      </c>
      <c r="H345" s="64">
        <f>IF(G344&lt;VLOOKUP(D345,'Luxjacky Assumptions Past'!$M$17:$Q$77,5,0),VLOOKUP(D345,'Luxjacky Assumptions Past'!$M$17:$Q$77,4,0),0)</f>
        <v>0</v>
      </c>
      <c r="I345" s="62">
        <f t="shared" si="54"/>
        <v>96.592690559381083</v>
      </c>
      <c r="J345" s="62">
        <v>113</v>
      </c>
      <c r="K345" s="15">
        <f t="shared" si="56"/>
        <v>0</v>
      </c>
      <c r="L345" s="15">
        <f t="shared" si="57"/>
        <v>0</v>
      </c>
      <c r="M345" s="58">
        <f>'Luxjacky Assumptions Monthly'!$M$8*'Luxjacky Counterfactual'!H345</f>
        <v>0</v>
      </c>
      <c r="N345" s="58">
        <f>'Luxjacky Assumptions Monthly'!$M$6*'Luxjacky Assumptions Monthly'!$M$8*'Luxjacky Counterfactual'!G345</f>
        <v>739.89590354313441</v>
      </c>
      <c r="O345" s="58">
        <f t="shared" si="59"/>
        <v>739.89590354313441</v>
      </c>
    </row>
    <row r="346" spans="1:15" x14ac:dyDescent="0.3">
      <c r="A346" s="60">
        <v>42714</v>
      </c>
      <c r="B346" s="15">
        <f t="shared" si="50"/>
        <v>2016</v>
      </c>
      <c r="C346" s="15">
        <f t="shared" si="51"/>
        <v>12</v>
      </c>
      <c r="D346" s="15" t="str">
        <f t="shared" si="55"/>
        <v>201612</v>
      </c>
      <c r="E346" s="15">
        <f t="shared" si="52"/>
        <v>7</v>
      </c>
      <c r="F346" s="15">
        <f t="shared" si="53"/>
        <v>1</v>
      </c>
      <c r="G346" s="64">
        <f t="shared" si="58"/>
        <v>1382.7918070862688</v>
      </c>
      <c r="H346" s="64">
        <f>IF(G345&lt;VLOOKUP(D346,'Luxjacky Assumptions Past'!$M$17:$Q$77,5,0),VLOOKUP(D346,'Luxjacky Assumptions Past'!$M$17:$Q$77,4,0),0)</f>
        <v>0</v>
      </c>
      <c r="I346" s="62">
        <f t="shared" si="54"/>
        <v>58.673212149380724</v>
      </c>
      <c r="J346" s="62">
        <v>97</v>
      </c>
      <c r="K346" s="15">
        <f t="shared" si="56"/>
        <v>0</v>
      </c>
      <c r="L346" s="15">
        <f t="shared" si="57"/>
        <v>0</v>
      </c>
      <c r="M346" s="58">
        <f>'Luxjacky Assumptions Monthly'!$M$8*'Luxjacky Counterfactual'!H346</f>
        <v>0</v>
      </c>
      <c r="N346" s="58">
        <f>'Luxjacky Assumptions Monthly'!$M$6*'Luxjacky Assumptions Monthly'!$M$8*'Luxjacky Counterfactual'!G346</f>
        <v>691.39590354313441</v>
      </c>
      <c r="O346" s="58">
        <f t="shared" si="59"/>
        <v>691.39590354313441</v>
      </c>
    </row>
    <row r="347" spans="1:15" x14ac:dyDescent="0.3">
      <c r="A347" s="60">
        <v>42715</v>
      </c>
      <c r="B347" s="15">
        <f t="shared" si="50"/>
        <v>2016</v>
      </c>
      <c r="C347" s="15">
        <f t="shared" si="51"/>
        <v>12</v>
      </c>
      <c r="D347" s="15" t="str">
        <f t="shared" si="55"/>
        <v>201612</v>
      </c>
      <c r="E347" s="15">
        <f t="shared" si="52"/>
        <v>1</v>
      </c>
      <c r="F347" s="15">
        <f t="shared" si="53"/>
        <v>0</v>
      </c>
      <c r="G347" s="64">
        <f t="shared" si="58"/>
        <v>1327.7918070862688</v>
      </c>
      <c r="H347" s="64">
        <f>IF(G346&lt;VLOOKUP(D347,'Luxjacky Assumptions Past'!$M$17:$Q$77,5,0),VLOOKUP(D347,'Luxjacky Assumptions Past'!$M$17:$Q$77,4,0),0)</f>
        <v>0</v>
      </c>
      <c r="I347" s="62">
        <f t="shared" si="54"/>
        <v>142.83709795470628</v>
      </c>
      <c r="J347" s="62">
        <v>55</v>
      </c>
      <c r="K347" s="15">
        <f t="shared" si="56"/>
        <v>0</v>
      </c>
      <c r="L347" s="15">
        <f t="shared" si="57"/>
        <v>0</v>
      </c>
      <c r="M347" s="58">
        <f>'Luxjacky Assumptions Monthly'!$M$8*'Luxjacky Counterfactual'!H347</f>
        <v>0</v>
      </c>
      <c r="N347" s="58">
        <f>'Luxjacky Assumptions Monthly'!$M$6*'Luxjacky Assumptions Monthly'!$M$8*'Luxjacky Counterfactual'!G347</f>
        <v>663.89590354313441</v>
      </c>
      <c r="O347" s="58">
        <f t="shared" si="59"/>
        <v>663.89590354313441</v>
      </c>
    </row>
    <row r="348" spans="1:15" x14ac:dyDescent="0.3">
      <c r="A348" s="60">
        <v>42716</v>
      </c>
      <c r="B348" s="15">
        <f t="shared" si="50"/>
        <v>2016</v>
      </c>
      <c r="C348" s="15">
        <f t="shared" si="51"/>
        <v>12</v>
      </c>
      <c r="D348" s="15" t="str">
        <f t="shared" si="55"/>
        <v>201612</v>
      </c>
      <c r="E348" s="15">
        <f t="shared" si="52"/>
        <v>2</v>
      </c>
      <c r="F348" s="15">
        <f t="shared" si="53"/>
        <v>0</v>
      </c>
      <c r="G348" s="64">
        <f t="shared" si="58"/>
        <v>1177.7918070862688</v>
      </c>
      <c r="H348" s="64">
        <f>IF(G347&lt;VLOOKUP(D348,'Luxjacky Assumptions Past'!$M$17:$Q$77,5,0),VLOOKUP(D348,'Luxjacky Assumptions Past'!$M$17:$Q$77,4,0),0)</f>
        <v>0</v>
      </c>
      <c r="I348" s="62">
        <f t="shared" si="54"/>
        <v>147.45478019648263</v>
      </c>
      <c r="J348" s="62">
        <v>150</v>
      </c>
      <c r="K348" s="15">
        <f t="shared" si="56"/>
        <v>0</v>
      </c>
      <c r="L348" s="15">
        <f t="shared" si="57"/>
        <v>0</v>
      </c>
      <c r="M348" s="58">
        <f>'Luxjacky Assumptions Monthly'!$M$8*'Luxjacky Counterfactual'!H348</f>
        <v>0</v>
      </c>
      <c r="N348" s="58">
        <f>'Luxjacky Assumptions Monthly'!$M$6*'Luxjacky Assumptions Monthly'!$M$8*'Luxjacky Counterfactual'!G348</f>
        <v>588.89590354313441</v>
      </c>
      <c r="O348" s="58">
        <f t="shared" si="59"/>
        <v>588.89590354313441</v>
      </c>
    </row>
    <row r="349" spans="1:15" x14ac:dyDescent="0.3">
      <c r="A349" s="60">
        <v>42717</v>
      </c>
      <c r="B349" s="15">
        <f t="shared" si="50"/>
        <v>2016</v>
      </c>
      <c r="C349" s="15">
        <f t="shared" si="51"/>
        <v>12</v>
      </c>
      <c r="D349" s="15" t="str">
        <f t="shared" si="55"/>
        <v>201612</v>
      </c>
      <c r="E349" s="15">
        <f t="shared" si="52"/>
        <v>3</v>
      </c>
      <c r="F349" s="15">
        <f t="shared" si="53"/>
        <v>0</v>
      </c>
      <c r="G349" s="64">
        <f t="shared" si="58"/>
        <v>1031.7918070862688</v>
      </c>
      <c r="H349" s="64">
        <f>IF(G348&lt;VLOOKUP(D349,'Luxjacky Assumptions Past'!$M$17:$Q$77,5,0),VLOOKUP(D349,'Luxjacky Assumptions Past'!$M$17:$Q$77,4,0),0)</f>
        <v>0</v>
      </c>
      <c r="I349" s="62">
        <f t="shared" si="54"/>
        <v>144.8441724817441</v>
      </c>
      <c r="J349" s="62">
        <v>146</v>
      </c>
      <c r="K349" s="15">
        <f t="shared" si="56"/>
        <v>0</v>
      </c>
      <c r="L349" s="15">
        <f t="shared" si="57"/>
        <v>0</v>
      </c>
      <c r="M349" s="58">
        <f>'Luxjacky Assumptions Monthly'!$M$8*'Luxjacky Counterfactual'!H349</f>
        <v>0</v>
      </c>
      <c r="N349" s="58">
        <f>'Luxjacky Assumptions Monthly'!$M$6*'Luxjacky Assumptions Monthly'!$M$8*'Luxjacky Counterfactual'!G349</f>
        <v>515.89590354313441</v>
      </c>
      <c r="O349" s="58">
        <f t="shared" si="59"/>
        <v>515.89590354313441</v>
      </c>
    </row>
    <row r="350" spans="1:15" x14ac:dyDescent="0.3">
      <c r="A350" s="60">
        <v>42718</v>
      </c>
      <c r="B350" s="15">
        <f t="shared" si="50"/>
        <v>2016</v>
      </c>
      <c r="C350" s="15">
        <f t="shared" si="51"/>
        <v>12</v>
      </c>
      <c r="D350" s="15" t="str">
        <f t="shared" si="55"/>
        <v>201612</v>
      </c>
      <c r="E350" s="15">
        <f t="shared" si="52"/>
        <v>4</v>
      </c>
      <c r="F350" s="15">
        <f t="shared" si="53"/>
        <v>0</v>
      </c>
      <c r="G350" s="64">
        <f t="shared" si="58"/>
        <v>897.79180708626882</v>
      </c>
      <c r="H350" s="64">
        <f>IF(G349&lt;VLOOKUP(D350,'Luxjacky Assumptions Past'!$M$17:$Q$77,5,0),VLOOKUP(D350,'Luxjacky Assumptions Past'!$M$17:$Q$77,4,0),0)</f>
        <v>0</v>
      </c>
      <c r="I350" s="62">
        <f t="shared" si="54"/>
        <v>134.2156030691124</v>
      </c>
      <c r="J350" s="62">
        <v>134</v>
      </c>
      <c r="K350" s="15">
        <f t="shared" si="56"/>
        <v>0</v>
      </c>
      <c r="L350" s="15">
        <f t="shared" si="57"/>
        <v>0</v>
      </c>
      <c r="M350" s="58">
        <f>'Luxjacky Assumptions Monthly'!$M$8*'Luxjacky Counterfactual'!H350</f>
        <v>0</v>
      </c>
      <c r="N350" s="58">
        <f>'Luxjacky Assumptions Monthly'!$M$6*'Luxjacky Assumptions Monthly'!$M$8*'Luxjacky Counterfactual'!G350</f>
        <v>448.89590354313441</v>
      </c>
      <c r="O350" s="58">
        <f t="shared" si="59"/>
        <v>448.89590354313441</v>
      </c>
    </row>
    <row r="351" spans="1:15" x14ac:dyDescent="0.3">
      <c r="A351" s="60">
        <v>42719</v>
      </c>
      <c r="B351" s="15">
        <f t="shared" si="50"/>
        <v>2016</v>
      </c>
      <c r="C351" s="15">
        <f t="shared" si="51"/>
        <v>12</v>
      </c>
      <c r="D351" s="15" t="str">
        <f t="shared" si="55"/>
        <v>201612</v>
      </c>
      <c r="E351" s="15">
        <f t="shared" si="52"/>
        <v>5</v>
      </c>
      <c r="F351" s="15">
        <f t="shared" si="53"/>
        <v>0</v>
      </c>
      <c r="G351" s="64">
        <f t="shared" si="58"/>
        <v>2122.2961965038203</v>
      </c>
      <c r="H351" s="64">
        <f>IF(G350&lt;VLOOKUP(D351,'Luxjacky Assumptions Past'!$M$17:$Q$77,5,0),VLOOKUP(D351,'Luxjacky Assumptions Past'!$M$17:$Q$77,4,0),0)</f>
        <v>1368.5043894175512</v>
      </c>
      <c r="I351" s="62">
        <f t="shared" si="54"/>
        <v>114.96442657345509</v>
      </c>
      <c r="J351" s="62">
        <v>144</v>
      </c>
      <c r="K351" s="15">
        <f t="shared" si="56"/>
        <v>1</v>
      </c>
      <c r="L351" s="15">
        <f t="shared" si="57"/>
        <v>4000</v>
      </c>
      <c r="M351" s="58">
        <f>'Luxjacky Assumptions Monthly'!$M$8*'Luxjacky Counterfactual'!H351</f>
        <v>13685.043894175513</v>
      </c>
      <c r="N351" s="58">
        <f>'Luxjacky Assumptions Monthly'!$M$6*'Luxjacky Assumptions Monthly'!$M$8*'Luxjacky Counterfactual'!G351</f>
        <v>1061.1480982519101</v>
      </c>
      <c r="O351" s="58">
        <f t="shared" si="59"/>
        <v>18746.191992427423</v>
      </c>
    </row>
    <row r="352" spans="1:15" x14ac:dyDescent="0.3">
      <c r="A352" s="60">
        <v>42720</v>
      </c>
      <c r="B352" s="15">
        <f t="shared" si="50"/>
        <v>2016</v>
      </c>
      <c r="C352" s="15">
        <f t="shared" si="51"/>
        <v>12</v>
      </c>
      <c r="D352" s="15" t="str">
        <f t="shared" si="55"/>
        <v>201612</v>
      </c>
      <c r="E352" s="15">
        <f t="shared" si="52"/>
        <v>6</v>
      </c>
      <c r="F352" s="15">
        <f t="shared" si="53"/>
        <v>1</v>
      </c>
      <c r="G352" s="64">
        <f t="shared" si="58"/>
        <v>1995.2961965038203</v>
      </c>
      <c r="H352" s="64">
        <f>IF(G351&lt;VLOOKUP(D352,'Luxjacky Assumptions Past'!$M$17:$Q$77,5,0),VLOOKUP(D352,'Luxjacky Assumptions Past'!$M$17:$Q$77,4,0),0)</f>
        <v>0</v>
      </c>
      <c r="I352" s="62">
        <f t="shared" si="54"/>
        <v>96.592690559381083</v>
      </c>
      <c r="J352" s="62">
        <v>127</v>
      </c>
      <c r="K352" s="15">
        <f t="shared" si="56"/>
        <v>0</v>
      </c>
      <c r="L352" s="15">
        <f t="shared" si="57"/>
        <v>0</v>
      </c>
      <c r="M352" s="58">
        <f>'Luxjacky Assumptions Monthly'!$M$8*'Luxjacky Counterfactual'!H352</f>
        <v>0</v>
      </c>
      <c r="N352" s="58">
        <f>'Luxjacky Assumptions Monthly'!$M$6*'Luxjacky Assumptions Monthly'!$M$8*'Luxjacky Counterfactual'!G352</f>
        <v>997.64809825191014</v>
      </c>
      <c r="O352" s="58">
        <f t="shared" si="59"/>
        <v>997.64809825191014</v>
      </c>
    </row>
    <row r="353" spans="1:15" x14ac:dyDescent="0.3">
      <c r="A353" s="60">
        <v>42721</v>
      </c>
      <c r="B353" s="15">
        <f t="shared" si="50"/>
        <v>2016</v>
      </c>
      <c r="C353" s="15">
        <f t="shared" si="51"/>
        <v>12</v>
      </c>
      <c r="D353" s="15" t="str">
        <f t="shared" si="55"/>
        <v>201612</v>
      </c>
      <c r="E353" s="15">
        <f t="shared" si="52"/>
        <v>7</v>
      </c>
      <c r="F353" s="15">
        <f t="shared" si="53"/>
        <v>1</v>
      </c>
      <c r="G353" s="64">
        <f t="shared" si="58"/>
        <v>1884.2961965038203</v>
      </c>
      <c r="H353" s="64">
        <f>IF(G352&lt;VLOOKUP(D353,'Luxjacky Assumptions Past'!$M$17:$Q$77,5,0),VLOOKUP(D353,'Luxjacky Assumptions Past'!$M$17:$Q$77,4,0),0)</f>
        <v>0</v>
      </c>
      <c r="I353" s="62">
        <f t="shared" si="54"/>
        <v>58.673212149380724</v>
      </c>
      <c r="J353" s="62">
        <v>111</v>
      </c>
      <c r="K353" s="15">
        <f t="shared" si="56"/>
        <v>0</v>
      </c>
      <c r="L353" s="15">
        <f t="shared" si="57"/>
        <v>0</v>
      </c>
      <c r="M353" s="58">
        <f>'Luxjacky Assumptions Monthly'!$M$8*'Luxjacky Counterfactual'!H353</f>
        <v>0</v>
      </c>
      <c r="N353" s="58">
        <f>'Luxjacky Assumptions Monthly'!$M$6*'Luxjacky Assumptions Monthly'!$M$8*'Luxjacky Counterfactual'!G353</f>
        <v>942.14809825191014</v>
      </c>
      <c r="O353" s="58">
        <f t="shared" si="59"/>
        <v>942.14809825191014</v>
      </c>
    </row>
    <row r="354" spans="1:15" x14ac:dyDescent="0.3">
      <c r="A354" s="60">
        <v>42722</v>
      </c>
      <c r="B354" s="15">
        <f t="shared" si="50"/>
        <v>2016</v>
      </c>
      <c r="C354" s="15">
        <f t="shared" si="51"/>
        <v>12</v>
      </c>
      <c r="D354" s="15" t="str">
        <f t="shared" si="55"/>
        <v>201612</v>
      </c>
      <c r="E354" s="15">
        <f t="shared" si="52"/>
        <v>1</v>
      </c>
      <c r="F354" s="15">
        <f t="shared" si="53"/>
        <v>0</v>
      </c>
      <c r="G354" s="64">
        <f t="shared" si="58"/>
        <v>1827.2961965038203</v>
      </c>
      <c r="H354" s="64">
        <f>IF(G353&lt;VLOOKUP(D354,'Luxjacky Assumptions Past'!$M$17:$Q$77,5,0),VLOOKUP(D354,'Luxjacky Assumptions Past'!$M$17:$Q$77,4,0),0)</f>
        <v>0</v>
      </c>
      <c r="I354" s="62">
        <f t="shared" si="54"/>
        <v>142.83709795470628</v>
      </c>
      <c r="J354" s="62">
        <v>57</v>
      </c>
      <c r="K354" s="15">
        <f t="shared" si="56"/>
        <v>0</v>
      </c>
      <c r="L354" s="15">
        <f t="shared" si="57"/>
        <v>0</v>
      </c>
      <c r="M354" s="58">
        <f>'Luxjacky Assumptions Monthly'!$M$8*'Luxjacky Counterfactual'!H354</f>
        <v>0</v>
      </c>
      <c r="N354" s="58">
        <f>'Luxjacky Assumptions Monthly'!$M$6*'Luxjacky Assumptions Monthly'!$M$8*'Luxjacky Counterfactual'!G354</f>
        <v>913.64809825191014</v>
      </c>
      <c r="O354" s="58">
        <f t="shared" si="59"/>
        <v>913.64809825191014</v>
      </c>
    </row>
    <row r="355" spans="1:15" x14ac:dyDescent="0.3">
      <c r="A355" s="60">
        <v>42723</v>
      </c>
      <c r="B355" s="15">
        <f t="shared" si="50"/>
        <v>2016</v>
      </c>
      <c r="C355" s="15">
        <f t="shared" si="51"/>
        <v>12</v>
      </c>
      <c r="D355" s="15" t="str">
        <f t="shared" si="55"/>
        <v>201612</v>
      </c>
      <c r="E355" s="15">
        <f t="shared" si="52"/>
        <v>2</v>
      </c>
      <c r="F355" s="15">
        <f t="shared" si="53"/>
        <v>0</v>
      </c>
      <c r="G355" s="64">
        <f t="shared" si="58"/>
        <v>1686.2961965038203</v>
      </c>
      <c r="H355" s="64">
        <f>IF(G354&lt;VLOOKUP(D355,'Luxjacky Assumptions Past'!$M$17:$Q$77,5,0),VLOOKUP(D355,'Luxjacky Assumptions Past'!$M$17:$Q$77,4,0),0)</f>
        <v>0</v>
      </c>
      <c r="I355" s="62">
        <f t="shared" si="54"/>
        <v>147.45478019648263</v>
      </c>
      <c r="J355" s="62">
        <v>141</v>
      </c>
      <c r="K355" s="15">
        <f t="shared" si="56"/>
        <v>0</v>
      </c>
      <c r="L355" s="15">
        <f t="shared" si="57"/>
        <v>0</v>
      </c>
      <c r="M355" s="58">
        <f>'Luxjacky Assumptions Monthly'!$M$8*'Luxjacky Counterfactual'!H355</f>
        <v>0</v>
      </c>
      <c r="N355" s="58">
        <f>'Luxjacky Assumptions Monthly'!$M$6*'Luxjacky Assumptions Monthly'!$M$8*'Luxjacky Counterfactual'!G355</f>
        <v>843.14809825191014</v>
      </c>
      <c r="O355" s="58">
        <f t="shared" si="59"/>
        <v>843.14809825191014</v>
      </c>
    </row>
    <row r="356" spans="1:15" x14ac:dyDescent="0.3">
      <c r="A356" s="60">
        <v>42724</v>
      </c>
      <c r="B356" s="15">
        <f t="shared" si="50"/>
        <v>2016</v>
      </c>
      <c r="C356" s="15">
        <f t="shared" si="51"/>
        <v>12</v>
      </c>
      <c r="D356" s="15" t="str">
        <f t="shared" si="55"/>
        <v>201612</v>
      </c>
      <c r="E356" s="15">
        <f t="shared" si="52"/>
        <v>3</v>
      </c>
      <c r="F356" s="15">
        <f t="shared" si="53"/>
        <v>0</v>
      </c>
      <c r="G356" s="64">
        <f t="shared" si="58"/>
        <v>1539.2961965038203</v>
      </c>
      <c r="H356" s="64">
        <f>IF(G355&lt;VLOOKUP(D356,'Luxjacky Assumptions Past'!$M$17:$Q$77,5,0),VLOOKUP(D356,'Luxjacky Assumptions Past'!$M$17:$Q$77,4,0),0)</f>
        <v>0</v>
      </c>
      <c r="I356" s="62">
        <f t="shared" si="54"/>
        <v>144.8441724817441</v>
      </c>
      <c r="J356" s="62">
        <v>147</v>
      </c>
      <c r="K356" s="15">
        <f t="shared" si="56"/>
        <v>0</v>
      </c>
      <c r="L356" s="15">
        <f t="shared" si="57"/>
        <v>0</v>
      </c>
      <c r="M356" s="58">
        <f>'Luxjacky Assumptions Monthly'!$M$8*'Luxjacky Counterfactual'!H356</f>
        <v>0</v>
      </c>
      <c r="N356" s="58">
        <f>'Luxjacky Assumptions Monthly'!$M$6*'Luxjacky Assumptions Monthly'!$M$8*'Luxjacky Counterfactual'!G356</f>
        <v>769.64809825191014</v>
      </c>
      <c r="O356" s="58">
        <f t="shared" si="59"/>
        <v>769.64809825191014</v>
      </c>
    </row>
    <row r="357" spans="1:15" x14ac:dyDescent="0.3">
      <c r="A357" s="60">
        <v>42725</v>
      </c>
      <c r="B357" s="15">
        <f t="shared" si="50"/>
        <v>2016</v>
      </c>
      <c r="C357" s="15">
        <f t="shared" si="51"/>
        <v>12</v>
      </c>
      <c r="D357" s="15" t="str">
        <f t="shared" si="55"/>
        <v>201612</v>
      </c>
      <c r="E357" s="15">
        <f t="shared" si="52"/>
        <v>4</v>
      </c>
      <c r="F357" s="15">
        <f t="shared" si="53"/>
        <v>0</v>
      </c>
      <c r="G357" s="64">
        <f t="shared" si="58"/>
        <v>1397.2961965038203</v>
      </c>
      <c r="H357" s="64">
        <f>IF(G356&lt;VLOOKUP(D357,'Luxjacky Assumptions Past'!$M$17:$Q$77,5,0),VLOOKUP(D357,'Luxjacky Assumptions Past'!$M$17:$Q$77,4,0),0)</f>
        <v>0</v>
      </c>
      <c r="I357" s="62">
        <f t="shared" si="54"/>
        <v>134.2156030691124</v>
      </c>
      <c r="J357" s="62">
        <v>142</v>
      </c>
      <c r="K357" s="15">
        <f t="shared" si="56"/>
        <v>0</v>
      </c>
      <c r="L357" s="15">
        <f t="shared" si="57"/>
        <v>0</v>
      </c>
      <c r="M357" s="58">
        <f>'Luxjacky Assumptions Monthly'!$M$8*'Luxjacky Counterfactual'!H357</f>
        <v>0</v>
      </c>
      <c r="N357" s="58">
        <f>'Luxjacky Assumptions Monthly'!$M$6*'Luxjacky Assumptions Monthly'!$M$8*'Luxjacky Counterfactual'!G357</f>
        <v>698.64809825191014</v>
      </c>
      <c r="O357" s="58">
        <f t="shared" si="59"/>
        <v>698.64809825191014</v>
      </c>
    </row>
    <row r="358" spans="1:15" x14ac:dyDescent="0.3">
      <c r="A358" s="60">
        <v>42726</v>
      </c>
      <c r="B358" s="15">
        <f t="shared" si="50"/>
        <v>2016</v>
      </c>
      <c r="C358" s="15">
        <f t="shared" si="51"/>
        <v>12</v>
      </c>
      <c r="D358" s="15" t="str">
        <f t="shared" si="55"/>
        <v>201612</v>
      </c>
      <c r="E358" s="15">
        <f t="shared" si="52"/>
        <v>5</v>
      </c>
      <c r="F358" s="15">
        <f t="shared" si="53"/>
        <v>0</v>
      </c>
      <c r="G358" s="64">
        <f t="shared" si="58"/>
        <v>1272.2961965038203</v>
      </c>
      <c r="H358" s="64">
        <f>IF(G357&lt;VLOOKUP(D358,'Luxjacky Assumptions Past'!$M$17:$Q$77,5,0),VLOOKUP(D358,'Luxjacky Assumptions Past'!$M$17:$Q$77,4,0),0)</f>
        <v>0</v>
      </c>
      <c r="I358" s="62">
        <f t="shared" si="54"/>
        <v>114.96442657345509</v>
      </c>
      <c r="J358" s="62">
        <v>125</v>
      </c>
      <c r="K358" s="15">
        <f t="shared" si="56"/>
        <v>0</v>
      </c>
      <c r="L358" s="15">
        <f t="shared" si="57"/>
        <v>0</v>
      </c>
      <c r="M358" s="58">
        <f>'Luxjacky Assumptions Monthly'!$M$8*'Luxjacky Counterfactual'!H358</f>
        <v>0</v>
      </c>
      <c r="N358" s="58">
        <f>'Luxjacky Assumptions Monthly'!$M$6*'Luxjacky Assumptions Monthly'!$M$8*'Luxjacky Counterfactual'!G358</f>
        <v>636.14809825191014</v>
      </c>
      <c r="O358" s="58">
        <f t="shared" si="59"/>
        <v>636.14809825191014</v>
      </c>
    </row>
    <row r="359" spans="1:15" x14ac:dyDescent="0.3">
      <c r="A359" s="60">
        <v>42727</v>
      </c>
      <c r="B359" s="15">
        <f t="shared" si="50"/>
        <v>2016</v>
      </c>
      <c r="C359" s="15">
        <f t="shared" si="51"/>
        <v>12</v>
      </c>
      <c r="D359" s="15" t="str">
        <f t="shared" si="55"/>
        <v>201612</v>
      </c>
      <c r="E359" s="15">
        <f t="shared" si="52"/>
        <v>6</v>
      </c>
      <c r="F359" s="15">
        <f t="shared" si="53"/>
        <v>1</v>
      </c>
      <c r="G359" s="64">
        <f t="shared" si="58"/>
        <v>1157.2961965038203</v>
      </c>
      <c r="H359" s="64">
        <f>IF(G358&lt;VLOOKUP(D359,'Luxjacky Assumptions Past'!$M$17:$Q$77,5,0),VLOOKUP(D359,'Luxjacky Assumptions Past'!$M$17:$Q$77,4,0),0)</f>
        <v>0</v>
      </c>
      <c r="I359" s="62">
        <f t="shared" si="54"/>
        <v>96.592690559381083</v>
      </c>
      <c r="J359" s="62">
        <v>115</v>
      </c>
      <c r="K359" s="15">
        <f t="shared" si="56"/>
        <v>0</v>
      </c>
      <c r="L359" s="15">
        <f t="shared" si="57"/>
        <v>0</v>
      </c>
      <c r="M359" s="58">
        <f>'Luxjacky Assumptions Monthly'!$M$8*'Luxjacky Counterfactual'!H359</f>
        <v>0</v>
      </c>
      <c r="N359" s="58">
        <f>'Luxjacky Assumptions Monthly'!$M$6*'Luxjacky Assumptions Monthly'!$M$8*'Luxjacky Counterfactual'!G359</f>
        <v>578.64809825191014</v>
      </c>
      <c r="O359" s="58">
        <f t="shared" si="59"/>
        <v>578.64809825191014</v>
      </c>
    </row>
    <row r="360" spans="1:15" x14ac:dyDescent="0.3">
      <c r="A360" s="60">
        <v>42728</v>
      </c>
      <c r="B360" s="15">
        <f t="shared" si="50"/>
        <v>2016</v>
      </c>
      <c r="C360" s="15">
        <f t="shared" si="51"/>
        <v>12</v>
      </c>
      <c r="D360" s="15" t="str">
        <f t="shared" si="55"/>
        <v>201612</v>
      </c>
      <c r="E360" s="15">
        <f t="shared" si="52"/>
        <v>7</v>
      </c>
      <c r="F360" s="15">
        <f t="shared" si="53"/>
        <v>1</v>
      </c>
      <c r="G360" s="64">
        <f t="shared" si="58"/>
        <v>1054.2961965038203</v>
      </c>
      <c r="H360" s="64">
        <f>IF(G359&lt;VLOOKUP(D360,'Luxjacky Assumptions Past'!$M$17:$Q$77,5,0),VLOOKUP(D360,'Luxjacky Assumptions Past'!$M$17:$Q$77,4,0),0)</f>
        <v>0</v>
      </c>
      <c r="I360" s="62">
        <f t="shared" si="54"/>
        <v>58.673212149380724</v>
      </c>
      <c r="J360" s="62">
        <v>103</v>
      </c>
      <c r="K360" s="15">
        <f t="shared" si="56"/>
        <v>0</v>
      </c>
      <c r="L360" s="15">
        <f t="shared" si="57"/>
        <v>0</v>
      </c>
      <c r="M360" s="58">
        <f>'Luxjacky Assumptions Monthly'!$M$8*'Luxjacky Counterfactual'!H360</f>
        <v>0</v>
      </c>
      <c r="N360" s="58">
        <f>'Luxjacky Assumptions Monthly'!$M$6*'Luxjacky Assumptions Monthly'!$M$8*'Luxjacky Counterfactual'!G360</f>
        <v>527.14809825191014</v>
      </c>
      <c r="O360" s="58">
        <f t="shared" si="59"/>
        <v>527.14809825191014</v>
      </c>
    </row>
    <row r="361" spans="1:15" x14ac:dyDescent="0.3">
      <c r="A361" s="60">
        <v>42729</v>
      </c>
      <c r="B361" s="15">
        <f t="shared" si="50"/>
        <v>2016</v>
      </c>
      <c r="C361" s="15">
        <f t="shared" si="51"/>
        <v>12</v>
      </c>
      <c r="D361" s="15" t="str">
        <f t="shared" si="55"/>
        <v>201612</v>
      </c>
      <c r="E361" s="15">
        <f t="shared" si="52"/>
        <v>1</v>
      </c>
      <c r="F361" s="15">
        <f t="shared" si="53"/>
        <v>0</v>
      </c>
      <c r="G361" s="64">
        <f t="shared" si="58"/>
        <v>994.29619650382028</v>
      </c>
      <c r="H361" s="64">
        <f>IF(G360&lt;VLOOKUP(D361,'Luxjacky Assumptions Past'!$M$17:$Q$77,5,0),VLOOKUP(D361,'Luxjacky Assumptions Past'!$M$17:$Q$77,4,0),0)</f>
        <v>0</v>
      </c>
      <c r="I361" s="62">
        <f t="shared" si="54"/>
        <v>142.83709795470628</v>
      </c>
      <c r="J361" s="62">
        <v>60</v>
      </c>
      <c r="K361" s="15">
        <f t="shared" si="56"/>
        <v>0</v>
      </c>
      <c r="L361" s="15">
        <f t="shared" si="57"/>
        <v>0</v>
      </c>
      <c r="M361" s="58">
        <f>'Luxjacky Assumptions Monthly'!$M$8*'Luxjacky Counterfactual'!H361</f>
        <v>0</v>
      </c>
      <c r="N361" s="58">
        <f>'Luxjacky Assumptions Monthly'!$M$6*'Luxjacky Assumptions Monthly'!$M$8*'Luxjacky Counterfactual'!G361</f>
        <v>497.14809825191014</v>
      </c>
      <c r="O361" s="58">
        <f t="shared" si="59"/>
        <v>497.14809825191014</v>
      </c>
    </row>
    <row r="362" spans="1:15" x14ac:dyDescent="0.3">
      <c r="A362" s="60">
        <v>42730</v>
      </c>
      <c r="B362" s="15">
        <f t="shared" si="50"/>
        <v>2016</v>
      </c>
      <c r="C362" s="15">
        <f t="shared" si="51"/>
        <v>12</v>
      </c>
      <c r="D362" s="15" t="str">
        <f t="shared" si="55"/>
        <v>201612</v>
      </c>
      <c r="E362" s="15">
        <f t="shared" si="52"/>
        <v>2</v>
      </c>
      <c r="F362" s="15">
        <f t="shared" si="53"/>
        <v>0</v>
      </c>
      <c r="G362" s="64">
        <f t="shared" si="58"/>
        <v>2224.8005859213717</v>
      </c>
      <c r="H362" s="64">
        <f>IF(G361&lt;VLOOKUP(D362,'Luxjacky Assumptions Past'!$M$17:$Q$77,5,0),VLOOKUP(D362,'Luxjacky Assumptions Past'!$M$17:$Q$77,4,0),0)</f>
        <v>1368.5043894175512</v>
      </c>
      <c r="I362" s="62">
        <f t="shared" si="54"/>
        <v>147.45478019648263</v>
      </c>
      <c r="J362" s="62">
        <v>138</v>
      </c>
      <c r="K362" s="15">
        <f t="shared" si="56"/>
        <v>1</v>
      </c>
      <c r="L362" s="15">
        <f t="shared" si="57"/>
        <v>4000</v>
      </c>
      <c r="M362" s="58">
        <f>'Luxjacky Assumptions Monthly'!$M$8*'Luxjacky Counterfactual'!H362</f>
        <v>13685.043894175513</v>
      </c>
      <c r="N362" s="58">
        <f>'Luxjacky Assumptions Monthly'!$M$6*'Luxjacky Assumptions Monthly'!$M$8*'Luxjacky Counterfactual'!G362</f>
        <v>1112.4002929606859</v>
      </c>
      <c r="O362" s="58">
        <f t="shared" si="59"/>
        <v>18797.4441871362</v>
      </c>
    </row>
    <row r="363" spans="1:15" x14ac:dyDescent="0.3">
      <c r="A363" s="60">
        <v>42731</v>
      </c>
      <c r="B363" s="15">
        <f t="shared" si="50"/>
        <v>2016</v>
      </c>
      <c r="C363" s="15">
        <f t="shared" si="51"/>
        <v>12</v>
      </c>
      <c r="D363" s="15" t="str">
        <f t="shared" si="55"/>
        <v>201612</v>
      </c>
      <c r="E363" s="15">
        <f t="shared" si="52"/>
        <v>3</v>
      </c>
      <c r="F363" s="15">
        <f t="shared" si="53"/>
        <v>0</v>
      </c>
      <c r="G363" s="64">
        <f t="shared" si="58"/>
        <v>2086.8005859213717</v>
      </c>
      <c r="H363" s="64">
        <f>IF(G362&lt;VLOOKUP(D363,'Luxjacky Assumptions Past'!$M$17:$Q$77,5,0),VLOOKUP(D363,'Luxjacky Assumptions Past'!$M$17:$Q$77,4,0),0)</f>
        <v>0</v>
      </c>
      <c r="I363" s="62">
        <f t="shared" si="54"/>
        <v>144.8441724817441</v>
      </c>
      <c r="J363" s="62">
        <v>138</v>
      </c>
      <c r="K363" s="15">
        <f t="shared" si="56"/>
        <v>0</v>
      </c>
      <c r="L363" s="15">
        <f t="shared" si="57"/>
        <v>0</v>
      </c>
      <c r="M363" s="58">
        <f>'Luxjacky Assumptions Monthly'!$M$8*'Luxjacky Counterfactual'!H363</f>
        <v>0</v>
      </c>
      <c r="N363" s="58">
        <f>'Luxjacky Assumptions Monthly'!$M$6*'Luxjacky Assumptions Monthly'!$M$8*'Luxjacky Counterfactual'!G363</f>
        <v>1043.4002929606859</v>
      </c>
      <c r="O363" s="58">
        <f t="shared" si="59"/>
        <v>1043.4002929606859</v>
      </c>
    </row>
    <row r="364" spans="1:15" x14ac:dyDescent="0.3">
      <c r="A364" s="60">
        <v>42732</v>
      </c>
      <c r="B364" s="15">
        <f t="shared" si="50"/>
        <v>2016</v>
      </c>
      <c r="C364" s="15">
        <f t="shared" si="51"/>
        <v>12</v>
      </c>
      <c r="D364" s="15" t="str">
        <f t="shared" si="55"/>
        <v>201612</v>
      </c>
      <c r="E364" s="15">
        <f t="shared" si="52"/>
        <v>4</v>
      </c>
      <c r="F364" s="15">
        <f t="shared" si="53"/>
        <v>0</v>
      </c>
      <c r="G364" s="64">
        <f t="shared" si="58"/>
        <v>1936.8005859213717</v>
      </c>
      <c r="H364" s="64">
        <f>IF(G363&lt;VLOOKUP(D364,'Luxjacky Assumptions Past'!$M$17:$Q$77,5,0),VLOOKUP(D364,'Luxjacky Assumptions Past'!$M$17:$Q$77,4,0),0)</f>
        <v>0</v>
      </c>
      <c r="I364" s="62">
        <f t="shared" si="54"/>
        <v>134.2156030691124</v>
      </c>
      <c r="J364" s="62">
        <v>150</v>
      </c>
      <c r="K364" s="15">
        <f t="shared" si="56"/>
        <v>0</v>
      </c>
      <c r="L364" s="15">
        <f t="shared" si="57"/>
        <v>0</v>
      </c>
      <c r="M364" s="58">
        <f>'Luxjacky Assumptions Monthly'!$M$8*'Luxjacky Counterfactual'!H364</f>
        <v>0</v>
      </c>
      <c r="N364" s="58">
        <f>'Luxjacky Assumptions Monthly'!$M$6*'Luxjacky Assumptions Monthly'!$M$8*'Luxjacky Counterfactual'!G364</f>
        <v>968.40029296068587</v>
      </c>
      <c r="O364" s="58">
        <f t="shared" si="59"/>
        <v>968.40029296068587</v>
      </c>
    </row>
    <row r="365" spans="1:15" x14ac:dyDescent="0.3">
      <c r="A365" s="60">
        <v>42733</v>
      </c>
      <c r="B365" s="15">
        <f t="shared" si="50"/>
        <v>2016</v>
      </c>
      <c r="C365" s="15">
        <f t="shared" si="51"/>
        <v>12</v>
      </c>
      <c r="D365" s="15" t="str">
        <f t="shared" si="55"/>
        <v>201612</v>
      </c>
      <c r="E365" s="15">
        <f t="shared" si="52"/>
        <v>5</v>
      </c>
      <c r="F365" s="15">
        <f t="shared" si="53"/>
        <v>0</v>
      </c>
      <c r="G365" s="64">
        <f t="shared" si="58"/>
        <v>1800.8005859213717</v>
      </c>
      <c r="H365" s="64">
        <f>IF(G364&lt;VLOOKUP(D365,'Luxjacky Assumptions Past'!$M$17:$Q$77,5,0),VLOOKUP(D365,'Luxjacky Assumptions Past'!$M$17:$Q$77,4,0),0)</f>
        <v>0</v>
      </c>
      <c r="I365" s="62">
        <f t="shared" si="54"/>
        <v>114.96442657345509</v>
      </c>
      <c r="J365" s="62">
        <v>136</v>
      </c>
      <c r="K365" s="15">
        <f t="shared" si="56"/>
        <v>0</v>
      </c>
      <c r="L365" s="15">
        <f t="shared" si="57"/>
        <v>0</v>
      </c>
      <c r="M365" s="58">
        <f>'Luxjacky Assumptions Monthly'!$M$8*'Luxjacky Counterfactual'!H365</f>
        <v>0</v>
      </c>
      <c r="N365" s="58">
        <f>'Luxjacky Assumptions Monthly'!$M$6*'Luxjacky Assumptions Monthly'!$M$8*'Luxjacky Counterfactual'!G365</f>
        <v>900.40029296068587</v>
      </c>
      <c r="O365" s="58">
        <f t="shared" si="59"/>
        <v>900.40029296068587</v>
      </c>
    </row>
    <row r="366" spans="1:15" x14ac:dyDescent="0.3">
      <c r="A366" s="60">
        <v>42734</v>
      </c>
      <c r="B366" s="15">
        <f t="shared" si="50"/>
        <v>2016</v>
      </c>
      <c r="C366" s="15">
        <f t="shared" si="51"/>
        <v>12</v>
      </c>
      <c r="D366" s="15" t="str">
        <f t="shared" si="55"/>
        <v>201612</v>
      </c>
      <c r="E366" s="15">
        <f t="shared" si="52"/>
        <v>6</v>
      </c>
      <c r="F366" s="15">
        <f t="shared" si="53"/>
        <v>1</v>
      </c>
      <c r="G366" s="64">
        <f t="shared" si="58"/>
        <v>1693.8005859213717</v>
      </c>
      <c r="H366" s="64">
        <f>IF(G365&lt;VLOOKUP(D366,'Luxjacky Assumptions Past'!$M$17:$Q$77,5,0),VLOOKUP(D366,'Luxjacky Assumptions Past'!$M$17:$Q$77,4,0),0)</f>
        <v>0</v>
      </c>
      <c r="I366" s="62">
        <f t="shared" si="54"/>
        <v>96.592690559381083</v>
      </c>
      <c r="J366" s="62">
        <v>107</v>
      </c>
      <c r="K366" s="15">
        <f t="shared" si="56"/>
        <v>0</v>
      </c>
      <c r="L366" s="15">
        <f t="shared" si="57"/>
        <v>0</v>
      </c>
      <c r="M366" s="58">
        <f>'Luxjacky Assumptions Monthly'!$M$8*'Luxjacky Counterfactual'!H366</f>
        <v>0</v>
      </c>
      <c r="N366" s="58">
        <f>'Luxjacky Assumptions Monthly'!$M$6*'Luxjacky Assumptions Monthly'!$M$8*'Luxjacky Counterfactual'!G366</f>
        <v>846.90029296068587</v>
      </c>
      <c r="O366" s="58">
        <f t="shared" si="59"/>
        <v>846.90029296068587</v>
      </c>
    </row>
    <row r="367" spans="1:15" x14ac:dyDescent="0.3">
      <c r="A367" s="60">
        <v>42735</v>
      </c>
      <c r="B367" s="15">
        <f t="shared" si="50"/>
        <v>2016</v>
      </c>
      <c r="C367" s="15">
        <f t="shared" si="51"/>
        <v>12</v>
      </c>
      <c r="D367" s="15" t="str">
        <f t="shared" si="55"/>
        <v>201612</v>
      </c>
      <c r="E367" s="15">
        <f t="shared" si="52"/>
        <v>7</v>
      </c>
      <c r="F367" s="15">
        <f t="shared" si="53"/>
        <v>1</v>
      </c>
      <c r="G367" s="64">
        <f t="shared" si="58"/>
        <v>1603.8005859213717</v>
      </c>
      <c r="H367" s="64">
        <f>IF(G366&lt;VLOOKUP(D367,'Luxjacky Assumptions Past'!$M$17:$Q$77,5,0),VLOOKUP(D367,'Luxjacky Assumptions Past'!$M$17:$Q$77,4,0),0)</f>
        <v>0</v>
      </c>
      <c r="I367" s="62">
        <f t="shared" si="54"/>
        <v>58.673212149380724</v>
      </c>
      <c r="J367" s="62">
        <v>90</v>
      </c>
      <c r="K367" s="15">
        <f t="shared" si="56"/>
        <v>0</v>
      </c>
      <c r="L367" s="15">
        <f t="shared" si="57"/>
        <v>0</v>
      </c>
      <c r="M367" s="58">
        <f>'Luxjacky Assumptions Monthly'!$M$8*'Luxjacky Counterfactual'!H367</f>
        <v>0</v>
      </c>
      <c r="N367" s="58">
        <f>'Luxjacky Assumptions Monthly'!$M$6*'Luxjacky Assumptions Monthly'!$M$8*'Luxjacky Counterfactual'!G367</f>
        <v>801.90029296068587</v>
      </c>
      <c r="O367" s="58">
        <f t="shared" si="59"/>
        <v>801.90029296068587</v>
      </c>
    </row>
    <row r="368" spans="1:15" x14ac:dyDescent="0.3">
      <c r="A368" s="60">
        <v>42736</v>
      </c>
      <c r="B368" s="15">
        <f t="shared" si="50"/>
        <v>2017</v>
      </c>
      <c r="C368" s="15">
        <f t="shared" si="51"/>
        <v>1</v>
      </c>
      <c r="D368" s="15" t="str">
        <f t="shared" si="55"/>
        <v>20171</v>
      </c>
      <c r="E368" s="15">
        <f t="shared" si="52"/>
        <v>1</v>
      </c>
      <c r="F368" s="15">
        <f t="shared" si="53"/>
        <v>0</v>
      </c>
      <c r="G368" s="64">
        <f t="shared" si="58"/>
        <v>1557.8005859213717</v>
      </c>
      <c r="H368" s="64">
        <f>IF(G367&lt;VLOOKUP(D368,'Luxjacky Assumptions Past'!$M$17:$Q$77,5,0),VLOOKUP(D368,'Luxjacky Assumptions Past'!$M$17:$Q$77,4,0),0)</f>
        <v>0</v>
      </c>
      <c r="I368" s="62">
        <f t="shared" si="54"/>
        <v>135.60000000000002</v>
      </c>
      <c r="J368" s="62">
        <v>46</v>
      </c>
      <c r="K368" s="15">
        <f t="shared" si="56"/>
        <v>0</v>
      </c>
      <c r="L368" s="15">
        <f t="shared" si="57"/>
        <v>0</v>
      </c>
      <c r="M368" s="58">
        <f>'Luxjacky Assumptions Monthly'!$M$8*'Luxjacky Counterfactual'!H368</f>
        <v>0</v>
      </c>
      <c r="N368" s="58">
        <f>'Luxjacky Assumptions Monthly'!$M$6*'Luxjacky Assumptions Monthly'!$M$8*'Luxjacky Counterfactual'!G368</f>
        <v>778.90029296068587</v>
      </c>
      <c r="O368" s="58">
        <f t="shared" si="59"/>
        <v>778.90029296068587</v>
      </c>
    </row>
    <row r="369" spans="1:15" x14ac:dyDescent="0.3">
      <c r="A369" s="60">
        <v>42737</v>
      </c>
      <c r="B369" s="15">
        <f t="shared" si="50"/>
        <v>2017</v>
      </c>
      <c r="C369" s="15">
        <f t="shared" si="51"/>
        <v>1</v>
      </c>
      <c r="D369" s="15" t="str">
        <f t="shared" si="55"/>
        <v>20171</v>
      </c>
      <c r="E369" s="15">
        <f t="shared" si="52"/>
        <v>2</v>
      </c>
      <c r="F369" s="15">
        <f t="shared" si="53"/>
        <v>0</v>
      </c>
      <c r="G369" s="64">
        <f t="shared" si="58"/>
        <v>1417.8005859213717</v>
      </c>
      <c r="H369" s="64">
        <f>IF(G368&lt;VLOOKUP(D369,'Luxjacky Assumptions Past'!$M$17:$Q$77,5,0),VLOOKUP(D369,'Luxjacky Assumptions Past'!$M$17:$Q$77,4,0),0)</f>
        <v>0</v>
      </c>
      <c r="I369" s="62">
        <f t="shared" si="54"/>
        <v>140.21768224177637</v>
      </c>
      <c r="J369" s="62">
        <v>140</v>
      </c>
      <c r="K369" s="15">
        <f t="shared" si="56"/>
        <v>0</v>
      </c>
      <c r="L369" s="15">
        <f t="shared" si="57"/>
        <v>0</v>
      </c>
      <c r="M369" s="58">
        <f>'Luxjacky Assumptions Monthly'!$M$8*'Luxjacky Counterfactual'!H369</f>
        <v>0</v>
      </c>
      <c r="N369" s="58">
        <f>'Luxjacky Assumptions Monthly'!$M$6*'Luxjacky Assumptions Monthly'!$M$8*'Luxjacky Counterfactual'!G369</f>
        <v>708.90029296068587</v>
      </c>
      <c r="O369" s="58">
        <f t="shared" si="59"/>
        <v>708.90029296068587</v>
      </c>
    </row>
    <row r="370" spans="1:15" x14ac:dyDescent="0.3">
      <c r="A370" s="60">
        <v>42738</v>
      </c>
      <c r="B370" s="15">
        <f t="shared" si="50"/>
        <v>2017</v>
      </c>
      <c r="C370" s="15">
        <f t="shared" si="51"/>
        <v>1</v>
      </c>
      <c r="D370" s="15" t="str">
        <f t="shared" si="55"/>
        <v>20171</v>
      </c>
      <c r="E370" s="15">
        <f t="shared" si="52"/>
        <v>3</v>
      </c>
      <c r="F370" s="15">
        <f t="shared" si="53"/>
        <v>0</v>
      </c>
      <c r="G370" s="64">
        <f t="shared" si="58"/>
        <v>1278.8005859213717</v>
      </c>
      <c r="H370" s="64">
        <f>IF(G369&lt;VLOOKUP(D370,'Luxjacky Assumptions Past'!$M$17:$Q$77,5,0),VLOOKUP(D370,'Luxjacky Assumptions Past'!$M$17:$Q$77,4,0),0)</f>
        <v>0</v>
      </c>
      <c r="I370" s="62">
        <f t="shared" si="54"/>
        <v>137.60707452703781</v>
      </c>
      <c r="J370" s="62">
        <v>139</v>
      </c>
      <c r="K370" s="15">
        <f t="shared" si="56"/>
        <v>0</v>
      </c>
      <c r="L370" s="15">
        <f t="shared" si="57"/>
        <v>0</v>
      </c>
      <c r="M370" s="58">
        <f>'Luxjacky Assumptions Monthly'!$M$8*'Luxjacky Counterfactual'!H370</f>
        <v>0</v>
      </c>
      <c r="N370" s="58">
        <f>'Luxjacky Assumptions Monthly'!$M$6*'Luxjacky Assumptions Monthly'!$M$8*'Luxjacky Counterfactual'!G370</f>
        <v>639.40029296068587</v>
      </c>
      <c r="O370" s="58">
        <f t="shared" si="59"/>
        <v>639.40029296068587</v>
      </c>
    </row>
    <row r="371" spans="1:15" x14ac:dyDescent="0.3">
      <c r="A371" s="60">
        <v>42739</v>
      </c>
      <c r="B371" s="15">
        <f t="shared" si="50"/>
        <v>2017</v>
      </c>
      <c r="C371" s="15">
        <f t="shared" si="51"/>
        <v>1</v>
      </c>
      <c r="D371" s="15" t="str">
        <f t="shared" si="55"/>
        <v>20171</v>
      </c>
      <c r="E371" s="15">
        <f t="shared" si="52"/>
        <v>4</v>
      </c>
      <c r="F371" s="15">
        <f t="shared" si="53"/>
        <v>0</v>
      </c>
      <c r="G371" s="64">
        <f t="shared" si="58"/>
        <v>1132.8005859213717</v>
      </c>
      <c r="H371" s="64">
        <f>IF(G370&lt;VLOOKUP(D371,'Luxjacky Assumptions Past'!$M$17:$Q$77,5,0),VLOOKUP(D371,'Luxjacky Assumptions Past'!$M$17:$Q$77,4,0),0)</f>
        <v>0</v>
      </c>
      <c r="I371" s="62">
        <f t="shared" si="54"/>
        <v>126.97850511440615</v>
      </c>
      <c r="J371" s="62">
        <v>146</v>
      </c>
      <c r="K371" s="15">
        <f t="shared" si="56"/>
        <v>0</v>
      </c>
      <c r="L371" s="15">
        <f t="shared" si="57"/>
        <v>0</v>
      </c>
      <c r="M371" s="58">
        <f>'Luxjacky Assumptions Monthly'!$M$8*'Luxjacky Counterfactual'!H371</f>
        <v>0</v>
      </c>
      <c r="N371" s="58">
        <f>'Luxjacky Assumptions Monthly'!$M$6*'Luxjacky Assumptions Monthly'!$M$8*'Luxjacky Counterfactual'!G371</f>
        <v>566.40029296068587</v>
      </c>
      <c r="O371" s="58">
        <f t="shared" si="59"/>
        <v>566.40029296068587</v>
      </c>
    </row>
    <row r="372" spans="1:15" x14ac:dyDescent="0.3">
      <c r="A372" s="60">
        <v>42740</v>
      </c>
      <c r="B372" s="15">
        <f t="shared" si="50"/>
        <v>2017</v>
      </c>
      <c r="C372" s="15">
        <f t="shared" si="51"/>
        <v>1</v>
      </c>
      <c r="D372" s="15" t="str">
        <f t="shared" si="55"/>
        <v>20171</v>
      </c>
      <c r="E372" s="15">
        <f t="shared" si="52"/>
        <v>5</v>
      </c>
      <c r="F372" s="15">
        <f t="shared" si="53"/>
        <v>0</v>
      </c>
      <c r="G372" s="64">
        <f t="shared" si="58"/>
        <v>1018.8005859213717</v>
      </c>
      <c r="H372" s="64">
        <f>IF(G371&lt;VLOOKUP(D372,'Luxjacky Assumptions Past'!$M$17:$Q$77,5,0),VLOOKUP(D372,'Luxjacky Assumptions Past'!$M$17:$Q$77,4,0),0)</f>
        <v>0</v>
      </c>
      <c r="I372" s="62">
        <f t="shared" si="54"/>
        <v>107.72732861874881</v>
      </c>
      <c r="J372" s="62">
        <v>114</v>
      </c>
      <c r="K372" s="15">
        <f t="shared" si="56"/>
        <v>0</v>
      </c>
      <c r="L372" s="15">
        <f t="shared" si="57"/>
        <v>0</v>
      </c>
      <c r="M372" s="58">
        <f>'Luxjacky Assumptions Monthly'!$M$8*'Luxjacky Counterfactual'!H372</f>
        <v>0</v>
      </c>
      <c r="N372" s="58">
        <f>'Luxjacky Assumptions Monthly'!$M$6*'Luxjacky Assumptions Monthly'!$M$8*'Luxjacky Counterfactual'!G372</f>
        <v>509.40029296068587</v>
      </c>
      <c r="O372" s="58">
        <f t="shared" si="59"/>
        <v>509.40029296068587</v>
      </c>
    </row>
    <row r="373" spans="1:15" x14ac:dyDescent="0.3">
      <c r="A373" s="60">
        <v>42741</v>
      </c>
      <c r="B373" s="15">
        <f t="shared" si="50"/>
        <v>2017</v>
      </c>
      <c r="C373" s="15">
        <f t="shared" si="51"/>
        <v>1</v>
      </c>
      <c r="D373" s="15" t="str">
        <f t="shared" si="55"/>
        <v>20171</v>
      </c>
      <c r="E373" s="15">
        <f t="shared" si="52"/>
        <v>6</v>
      </c>
      <c r="F373" s="15">
        <f t="shared" si="53"/>
        <v>1</v>
      </c>
      <c r="G373" s="64">
        <f t="shared" si="58"/>
        <v>913.80058592137175</v>
      </c>
      <c r="H373" s="64">
        <f>IF(G372&lt;VLOOKUP(D373,'Luxjacky Assumptions Past'!$M$17:$Q$77,5,0),VLOOKUP(D373,'Luxjacky Assumptions Past'!$M$17:$Q$77,4,0),0)</f>
        <v>0</v>
      </c>
      <c r="I373" s="62">
        <f t="shared" si="54"/>
        <v>89.355592604674825</v>
      </c>
      <c r="J373" s="62">
        <v>105</v>
      </c>
      <c r="K373" s="15">
        <f t="shared" si="56"/>
        <v>0</v>
      </c>
      <c r="L373" s="15">
        <f t="shared" si="57"/>
        <v>0</v>
      </c>
      <c r="M373" s="58">
        <f>'Luxjacky Assumptions Monthly'!$M$8*'Luxjacky Counterfactual'!H373</f>
        <v>0</v>
      </c>
      <c r="N373" s="58">
        <f>'Luxjacky Assumptions Monthly'!$M$6*'Luxjacky Assumptions Monthly'!$M$8*'Luxjacky Counterfactual'!G373</f>
        <v>456.90029296068587</v>
      </c>
      <c r="O373" s="58">
        <f t="shared" si="59"/>
        <v>456.90029296068587</v>
      </c>
    </row>
    <row r="374" spans="1:15" x14ac:dyDescent="0.3">
      <c r="A374" s="60">
        <v>42742</v>
      </c>
      <c r="B374" s="15">
        <f t="shared" si="50"/>
        <v>2017</v>
      </c>
      <c r="C374" s="15">
        <f t="shared" si="51"/>
        <v>1</v>
      </c>
      <c r="D374" s="15" t="str">
        <f t="shared" si="55"/>
        <v>20171</v>
      </c>
      <c r="E374" s="15">
        <f t="shared" si="52"/>
        <v>7</v>
      </c>
      <c r="F374" s="15">
        <f t="shared" si="53"/>
        <v>1</v>
      </c>
      <c r="G374" s="64">
        <f t="shared" si="58"/>
        <v>2175.0490255794793</v>
      </c>
      <c r="H374" s="64">
        <f>IF(G373&lt;VLOOKUP(D374,'Luxjacky Assumptions Past'!$M$17:$Q$77,5,0),VLOOKUP(D374,'Luxjacky Assumptions Past'!$M$17:$Q$77,4,0),0)</f>
        <v>1357.2484396581076</v>
      </c>
      <c r="I374" s="62">
        <f t="shared" si="54"/>
        <v>51.43611419467446</v>
      </c>
      <c r="J374" s="62">
        <v>96</v>
      </c>
      <c r="K374" s="15">
        <f t="shared" si="56"/>
        <v>1</v>
      </c>
      <c r="L374" s="15">
        <f t="shared" si="57"/>
        <v>4000</v>
      </c>
      <c r="M374" s="58">
        <f>'Luxjacky Assumptions Monthly'!$M$8*'Luxjacky Counterfactual'!H374</f>
        <v>13572.484396581076</v>
      </c>
      <c r="N374" s="58">
        <f>'Luxjacky Assumptions Monthly'!$M$6*'Luxjacky Assumptions Monthly'!$M$8*'Luxjacky Counterfactual'!G374</f>
        <v>1087.5245127897397</v>
      </c>
      <c r="O374" s="58">
        <f t="shared" si="59"/>
        <v>18660.008909370816</v>
      </c>
    </row>
    <row r="375" spans="1:15" x14ac:dyDescent="0.3">
      <c r="A375" s="60">
        <v>42743</v>
      </c>
      <c r="B375" s="15">
        <f t="shared" si="50"/>
        <v>2017</v>
      </c>
      <c r="C375" s="15">
        <f t="shared" si="51"/>
        <v>1</v>
      </c>
      <c r="D375" s="15" t="str">
        <f t="shared" si="55"/>
        <v>20171</v>
      </c>
      <c r="E375" s="15">
        <f t="shared" si="52"/>
        <v>1</v>
      </c>
      <c r="F375" s="15">
        <f t="shared" si="53"/>
        <v>0</v>
      </c>
      <c r="G375" s="64">
        <f t="shared" si="58"/>
        <v>2125.0490255794793</v>
      </c>
      <c r="H375" s="64">
        <f>IF(G374&lt;VLOOKUP(D375,'Luxjacky Assumptions Past'!$M$17:$Q$77,5,0),VLOOKUP(D375,'Luxjacky Assumptions Past'!$M$17:$Q$77,4,0),0)</f>
        <v>0</v>
      </c>
      <c r="I375" s="62">
        <f t="shared" si="54"/>
        <v>135.60000000000002</v>
      </c>
      <c r="J375" s="62">
        <v>50</v>
      </c>
      <c r="K375" s="15">
        <f t="shared" si="56"/>
        <v>0</v>
      </c>
      <c r="L375" s="15">
        <f t="shared" si="57"/>
        <v>0</v>
      </c>
      <c r="M375" s="58">
        <f>'Luxjacky Assumptions Monthly'!$M$8*'Luxjacky Counterfactual'!H375</f>
        <v>0</v>
      </c>
      <c r="N375" s="58">
        <f>'Luxjacky Assumptions Monthly'!$M$6*'Luxjacky Assumptions Monthly'!$M$8*'Luxjacky Counterfactual'!G375</f>
        <v>1062.5245127897397</v>
      </c>
      <c r="O375" s="58">
        <f t="shared" si="59"/>
        <v>1062.5245127897397</v>
      </c>
    </row>
    <row r="376" spans="1:15" x14ac:dyDescent="0.3">
      <c r="A376" s="60">
        <v>42744</v>
      </c>
      <c r="B376" s="15">
        <f t="shared" si="50"/>
        <v>2017</v>
      </c>
      <c r="C376" s="15">
        <f t="shared" si="51"/>
        <v>1</v>
      </c>
      <c r="D376" s="15" t="str">
        <f t="shared" si="55"/>
        <v>20171</v>
      </c>
      <c r="E376" s="15">
        <f t="shared" si="52"/>
        <v>2</v>
      </c>
      <c r="F376" s="15">
        <f t="shared" si="53"/>
        <v>0</v>
      </c>
      <c r="G376" s="64">
        <f t="shared" si="58"/>
        <v>2000.0490255794793</v>
      </c>
      <c r="H376" s="64">
        <f>IF(G375&lt;VLOOKUP(D376,'Luxjacky Assumptions Past'!$M$17:$Q$77,5,0),VLOOKUP(D376,'Luxjacky Assumptions Past'!$M$17:$Q$77,4,0),0)</f>
        <v>0</v>
      </c>
      <c r="I376" s="62">
        <f t="shared" si="54"/>
        <v>140.21768224177637</v>
      </c>
      <c r="J376" s="62">
        <v>125</v>
      </c>
      <c r="K376" s="15">
        <f t="shared" si="56"/>
        <v>0</v>
      </c>
      <c r="L376" s="15">
        <f t="shared" si="57"/>
        <v>0</v>
      </c>
      <c r="M376" s="58">
        <f>'Luxjacky Assumptions Monthly'!$M$8*'Luxjacky Counterfactual'!H376</f>
        <v>0</v>
      </c>
      <c r="N376" s="58">
        <f>'Luxjacky Assumptions Monthly'!$M$6*'Luxjacky Assumptions Monthly'!$M$8*'Luxjacky Counterfactual'!G376</f>
        <v>1000.0245127897397</v>
      </c>
      <c r="O376" s="58">
        <f t="shared" si="59"/>
        <v>1000.0245127897397</v>
      </c>
    </row>
    <row r="377" spans="1:15" x14ac:dyDescent="0.3">
      <c r="A377" s="60">
        <v>42745</v>
      </c>
      <c r="B377" s="15">
        <f t="shared" si="50"/>
        <v>2017</v>
      </c>
      <c r="C377" s="15">
        <f t="shared" si="51"/>
        <v>1</v>
      </c>
      <c r="D377" s="15" t="str">
        <f t="shared" si="55"/>
        <v>20171</v>
      </c>
      <c r="E377" s="15">
        <f t="shared" si="52"/>
        <v>3</v>
      </c>
      <c r="F377" s="15">
        <f t="shared" si="53"/>
        <v>0</v>
      </c>
      <c r="G377" s="64">
        <f t="shared" si="58"/>
        <v>1868.0490255794793</v>
      </c>
      <c r="H377" s="64">
        <f>IF(G376&lt;VLOOKUP(D377,'Luxjacky Assumptions Past'!$M$17:$Q$77,5,0),VLOOKUP(D377,'Luxjacky Assumptions Past'!$M$17:$Q$77,4,0),0)</f>
        <v>0</v>
      </c>
      <c r="I377" s="62">
        <f t="shared" si="54"/>
        <v>137.60707452703781</v>
      </c>
      <c r="J377" s="62">
        <v>132</v>
      </c>
      <c r="K377" s="15">
        <f t="shared" si="56"/>
        <v>0</v>
      </c>
      <c r="L377" s="15">
        <f t="shared" si="57"/>
        <v>0</v>
      </c>
      <c r="M377" s="58">
        <f>'Luxjacky Assumptions Monthly'!$M$8*'Luxjacky Counterfactual'!H377</f>
        <v>0</v>
      </c>
      <c r="N377" s="58">
        <f>'Luxjacky Assumptions Monthly'!$M$6*'Luxjacky Assumptions Monthly'!$M$8*'Luxjacky Counterfactual'!G377</f>
        <v>934.02451278973967</v>
      </c>
      <c r="O377" s="58">
        <f t="shared" si="59"/>
        <v>934.02451278973967</v>
      </c>
    </row>
    <row r="378" spans="1:15" x14ac:dyDescent="0.3">
      <c r="A378" s="60">
        <v>42746</v>
      </c>
      <c r="B378" s="15">
        <f t="shared" si="50"/>
        <v>2017</v>
      </c>
      <c r="C378" s="15">
        <f t="shared" si="51"/>
        <v>1</v>
      </c>
      <c r="D378" s="15" t="str">
        <f t="shared" si="55"/>
        <v>20171</v>
      </c>
      <c r="E378" s="15">
        <f t="shared" si="52"/>
        <v>4</v>
      </c>
      <c r="F378" s="15">
        <f t="shared" si="53"/>
        <v>0</v>
      </c>
      <c r="G378" s="64">
        <f t="shared" si="58"/>
        <v>1733.0490255794793</v>
      </c>
      <c r="H378" s="64">
        <f>IF(G377&lt;VLOOKUP(D378,'Luxjacky Assumptions Past'!$M$17:$Q$77,5,0),VLOOKUP(D378,'Luxjacky Assumptions Past'!$M$17:$Q$77,4,0),0)</f>
        <v>0</v>
      </c>
      <c r="I378" s="62">
        <f t="shared" si="54"/>
        <v>126.97850511440615</v>
      </c>
      <c r="J378" s="62">
        <v>135</v>
      </c>
      <c r="K378" s="15">
        <f t="shared" si="56"/>
        <v>0</v>
      </c>
      <c r="L378" s="15">
        <f t="shared" si="57"/>
        <v>0</v>
      </c>
      <c r="M378" s="58">
        <f>'Luxjacky Assumptions Monthly'!$M$8*'Luxjacky Counterfactual'!H378</f>
        <v>0</v>
      </c>
      <c r="N378" s="58">
        <f>'Luxjacky Assumptions Monthly'!$M$6*'Luxjacky Assumptions Monthly'!$M$8*'Luxjacky Counterfactual'!G378</f>
        <v>866.52451278973967</v>
      </c>
      <c r="O378" s="58">
        <f t="shared" si="59"/>
        <v>866.52451278973967</v>
      </c>
    </row>
    <row r="379" spans="1:15" x14ac:dyDescent="0.3">
      <c r="A379" s="60">
        <v>42747</v>
      </c>
      <c r="B379" s="15">
        <f t="shared" si="50"/>
        <v>2017</v>
      </c>
      <c r="C379" s="15">
        <f t="shared" si="51"/>
        <v>1</v>
      </c>
      <c r="D379" s="15" t="str">
        <f t="shared" si="55"/>
        <v>20171</v>
      </c>
      <c r="E379" s="15">
        <f t="shared" si="52"/>
        <v>5</v>
      </c>
      <c r="F379" s="15">
        <f t="shared" si="53"/>
        <v>0</v>
      </c>
      <c r="G379" s="64">
        <f t="shared" si="58"/>
        <v>1623.0490255794793</v>
      </c>
      <c r="H379" s="64">
        <f>IF(G378&lt;VLOOKUP(D379,'Luxjacky Assumptions Past'!$M$17:$Q$77,5,0),VLOOKUP(D379,'Luxjacky Assumptions Past'!$M$17:$Q$77,4,0),0)</f>
        <v>0</v>
      </c>
      <c r="I379" s="62">
        <f t="shared" si="54"/>
        <v>107.72732861874881</v>
      </c>
      <c r="J379" s="62">
        <v>110</v>
      </c>
      <c r="K379" s="15">
        <f t="shared" si="56"/>
        <v>0</v>
      </c>
      <c r="L379" s="15">
        <f t="shared" si="57"/>
        <v>0</v>
      </c>
      <c r="M379" s="58">
        <f>'Luxjacky Assumptions Monthly'!$M$8*'Luxjacky Counterfactual'!H379</f>
        <v>0</v>
      </c>
      <c r="N379" s="58">
        <f>'Luxjacky Assumptions Monthly'!$M$6*'Luxjacky Assumptions Monthly'!$M$8*'Luxjacky Counterfactual'!G379</f>
        <v>811.52451278973967</v>
      </c>
      <c r="O379" s="58">
        <f t="shared" si="59"/>
        <v>811.52451278973967</v>
      </c>
    </row>
    <row r="380" spans="1:15" x14ac:dyDescent="0.3">
      <c r="A380" s="60">
        <v>42748</v>
      </c>
      <c r="B380" s="15">
        <f t="shared" si="50"/>
        <v>2017</v>
      </c>
      <c r="C380" s="15">
        <f t="shared" si="51"/>
        <v>1</v>
      </c>
      <c r="D380" s="15" t="str">
        <f t="shared" si="55"/>
        <v>20171</v>
      </c>
      <c r="E380" s="15">
        <f t="shared" si="52"/>
        <v>6</v>
      </c>
      <c r="F380" s="15">
        <f t="shared" si="53"/>
        <v>1</v>
      </c>
      <c r="G380" s="64">
        <f t="shared" si="58"/>
        <v>1503.0490255794793</v>
      </c>
      <c r="H380" s="64">
        <f>IF(G379&lt;VLOOKUP(D380,'Luxjacky Assumptions Past'!$M$17:$Q$77,5,0),VLOOKUP(D380,'Luxjacky Assumptions Past'!$M$17:$Q$77,4,0),0)</f>
        <v>0</v>
      </c>
      <c r="I380" s="62">
        <f t="shared" si="54"/>
        <v>89.355592604674825</v>
      </c>
      <c r="J380" s="62">
        <v>120</v>
      </c>
      <c r="K380" s="15">
        <f t="shared" si="56"/>
        <v>0</v>
      </c>
      <c r="L380" s="15">
        <f t="shared" si="57"/>
        <v>0</v>
      </c>
      <c r="M380" s="58">
        <f>'Luxjacky Assumptions Monthly'!$M$8*'Luxjacky Counterfactual'!H380</f>
        <v>0</v>
      </c>
      <c r="N380" s="58">
        <f>'Luxjacky Assumptions Monthly'!$M$6*'Luxjacky Assumptions Monthly'!$M$8*'Luxjacky Counterfactual'!G380</f>
        <v>751.52451278973967</v>
      </c>
      <c r="O380" s="58">
        <f t="shared" si="59"/>
        <v>751.52451278973967</v>
      </c>
    </row>
    <row r="381" spans="1:15" x14ac:dyDescent="0.3">
      <c r="A381" s="60">
        <v>42749</v>
      </c>
      <c r="B381" s="15">
        <f t="shared" si="50"/>
        <v>2017</v>
      </c>
      <c r="C381" s="15">
        <f t="shared" si="51"/>
        <v>1</v>
      </c>
      <c r="D381" s="15" t="str">
        <f t="shared" si="55"/>
        <v>20171</v>
      </c>
      <c r="E381" s="15">
        <f t="shared" si="52"/>
        <v>7</v>
      </c>
      <c r="F381" s="15">
        <f t="shared" si="53"/>
        <v>1</v>
      </c>
      <c r="G381" s="64">
        <f t="shared" si="58"/>
        <v>1428.0490255794793</v>
      </c>
      <c r="H381" s="64">
        <f>IF(G380&lt;VLOOKUP(D381,'Luxjacky Assumptions Past'!$M$17:$Q$77,5,0),VLOOKUP(D381,'Luxjacky Assumptions Past'!$M$17:$Q$77,4,0),0)</f>
        <v>0</v>
      </c>
      <c r="I381" s="62">
        <f t="shared" si="54"/>
        <v>51.43611419467446</v>
      </c>
      <c r="J381" s="62">
        <v>75</v>
      </c>
      <c r="K381" s="15">
        <f t="shared" si="56"/>
        <v>0</v>
      </c>
      <c r="L381" s="15">
        <f t="shared" si="57"/>
        <v>0</v>
      </c>
      <c r="M381" s="58">
        <f>'Luxjacky Assumptions Monthly'!$M$8*'Luxjacky Counterfactual'!H381</f>
        <v>0</v>
      </c>
      <c r="N381" s="58">
        <f>'Luxjacky Assumptions Monthly'!$M$6*'Luxjacky Assumptions Monthly'!$M$8*'Luxjacky Counterfactual'!G381</f>
        <v>714.02451278973967</v>
      </c>
      <c r="O381" s="58">
        <f t="shared" si="59"/>
        <v>714.02451278973967</v>
      </c>
    </row>
    <row r="382" spans="1:15" x14ac:dyDescent="0.3">
      <c r="A382" s="60">
        <v>42750</v>
      </c>
      <c r="B382" s="15">
        <f t="shared" si="50"/>
        <v>2017</v>
      </c>
      <c r="C382" s="15">
        <f t="shared" si="51"/>
        <v>1</v>
      </c>
      <c r="D382" s="15" t="str">
        <f t="shared" si="55"/>
        <v>20171</v>
      </c>
      <c r="E382" s="15">
        <f t="shared" si="52"/>
        <v>1</v>
      </c>
      <c r="F382" s="15">
        <f t="shared" si="53"/>
        <v>0</v>
      </c>
      <c r="G382" s="64">
        <f t="shared" si="58"/>
        <v>1374.0490255794793</v>
      </c>
      <c r="H382" s="64">
        <f>IF(G381&lt;VLOOKUP(D382,'Luxjacky Assumptions Past'!$M$17:$Q$77,5,0),VLOOKUP(D382,'Luxjacky Assumptions Past'!$M$17:$Q$77,4,0),0)</f>
        <v>0</v>
      </c>
      <c r="I382" s="62">
        <f t="shared" si="54"/>
        <v>135.60000000000002</v>
      </c>
      <c r="J382" s="62">
        <v>54</v>
      </c>
      <c r="K382" s="15">
        <f t="shared" si="56"/>
        <v>0</v>
      </c>
      <c r="L382" s="15">
        <f t="shared" si="57"/>
        <v>0</v>
      </c>
      <c r="M382" s="58">
        <f>'Luxjacky Assumptions Monthly'!$M$8*'Luxjacky Counterfactual'!H382</f>
        <v>0</v>
      </c>
      <c r="N382" s="58">
        <f>'Luxjacky Assumptions Monthly'!$M$6*'Luxjacky Assumptions Monthly'!$M$8*'Luxjacky Counterfactual'!G382</f>
        <v>687.02451278973967</v>
      </c>
      <c r="O382" s="58">
        <f t="shared" si="59"/>
        <v>687.02451278973967</v>
      </c>
    </row>
    <row r="383" spans="1:15" x14ac:dyDescent="0.3">
      <c r="A383" s="60">
        <v>42751</v>
      </c>
      <c r="B383" s="15">
        <f t="shared" si="50"/>
        <v>2017</v>
      </c>
      <c r="C383" s="15">
        <f t="shared" si="51"/>
        <v>1</v>
      </c>
      <c r="D383" s="15" t="str">
        <f t="shared" si="55"/>
        <v>20171</v>
      </c>
      <c r="E383" s="15">
        <f t="shared" si="52"/>
        <v>2</v>
      </c>
      <c r="F383" s="15">
        <f t="shared" si="53"/>
        <v>0</v>
      </c>
      <c r="G383" s="64">
        <f t="shared" si="58"/>
        <v>1230.0490255794793</v>
      </c>
      <c r="H383" s="64">
        <f>IF(G382&lt;VLOOKUP(D383,'Luxjacky Assumptions Past'!$M$17:$Q$77,5,0),VLOOKUP(D383,'Luxjacky Assumptions Past'!$M$17:$Q$77,4,0),0)</f>
        <v>0</v>
      </c>
      <c r="I383" s="62">
        <f t="shared" si="54"/>
        <v>140.21768224177637</v>
      </c>
      <c r="J383" s="62">
        <v>144</v>
      </c>
      <c r="K383" s="15">
        <f t="shared" si="56"/>
        <v>0</v>
      </c>
      <c r="L383" s="15">
        <f t="shared" si="57"/>
        <v>0</v>
      </c>
      <c r="M383" s="58">
        <f>'Luxjacky Assumptions Monthly'!$M$8*'Luxjacky Counterfactual'!H383</f>
        <v>0</v>
      </c>
      <c r="N383" s="58">
        <f>'Luxjacky Assumptions Monthly'!$M$6*'Luxjacky Assumptions Monthly'!$M$8*'Luxjacky Counterfactual'!G383</f>
        <v>615.02451278973967</v>
      </c>
      <c r="O383" s="58">
        <f t="shared" si="59"/>
        <v>615.02451278973967</v>
      </c>
    </row>
    <row r="384" spans="1:15" x14ac:dyDescent="0.3">
      <c r="A384" s="60">
        <v>42752</v>
      </c>
      <c r="B384" s="15">
        <f t="shared" si="50"/>
        <v>2017</v>
      </c>
      <c r="C384" s="15">
        <f t="shared" si="51"/>
        <v>1</v>
      </c>
      <c r="D384" s="15" t="str">
        <f t="shared" si="55"/>
        <v>20171</v>
      </c>
      <c r="E384" s="15">
        <f t="shared" si="52"/>
        <v>3</v>
      </c>
      <c r="F384" s="15">
        <f t="shared" si="53"/>
        <v>0</v>
      </c>
      <c r="G384" s="64">
        <f t="shared" si="58"/>
        <v>1092.0490255794793</v>
      </c>
      <c r="H384" s="64">
        <f>IF(G383&lt;VLOOKUP(D384,'Luxjacky Assumptions Past'!$M$17:$Q$77,5,0),VLOOKUP(D384,'Luxjacky Assumptions Past'!$M$17:$Q$77,4,0),0)</f>
        <v>0</v>
      </c>
      <c r="I384" s="62">
        <f t="shared" si="54"/>
        <v>137.60707452703781</v>
      </c>
      <c r="J384" s="62">
        <v>138</v>
      </c>
      <c r="K384" s="15">
        <f t="shared" si="56"/>
        <v>0</v>
      </c>
      <c r="L384" s="15">
        <f t="shared" si="57"/>
        <v>0</v>
      </c>
      <c r="M384" s="58">
        <f>'Luxjacky Assumptions Monthly'!$M$8*'Luxjacky Counterfactual'!H384</f>
        <v>0</v>
      </c>
      <c r="N384" s="58">
        <f>'Luxjacky Assumptions Monthly'!$M$6*'Luxjacky Assumptions Monthly'!$M$8*'Luxjacky Counterfactual'!G384</f>
        <v>546.02451278973967</v>
      </c>
      <c r="O384" s="58">
        <f t="shared" si="59"/>
        <v>546.02451278973967</v>
      </c>
    </row>
    <row r="385" spans="1:15" x14ac:dyDescent="0.3">
      <c r="A385" s="60">
        <v>42753</v>
      </c>
      <c r="B385" s="15">
        <f t="shared" si="50"/>
        <v>2017</v>
      </c>
      <c r="C385" s="15">
        <f t="shared" si="51"/>
        <v>1</v>
      </c>
      <c r="D385" s="15" t="str">
        <f t="shared" si="55"/>
        <v>20171</v>
      </c>
      <c r="E385" s="15">
        <f t="shared" si="52"/>
        <v>4</v>
      </c>
      <c r="F385" s="15">
        <f t="shared" si="53"/>
        <v>0</v>
      </c>
      <c r="G385" s="64">
        <f t="shared" si="58"/>
        <v>956.04902557947935</v>
      </c>
      <c r="H385" s="64">
        <f>IF(G384&lt;VLOOKUP(D385,'Luxjacky Assumptions Past'!$M$17:$Q$77,5,0),VLOOKUP(D385,'Luxjacky Assumptions Past'!$M$17:$Q$77,4,0),0)</f>
        <v>0</v>
      </c>
      <c r="I385" s="62">
        <f t="shared" si="54"/>
        <v>126.97850511440615</v>
      </c>
      <c r="J385" s="62">
        <v>136</v>
      </c>
      <c r="K385" s="15">
        <f t="shared" si="56"/>
        <v>0</v>
      </c>
      <c r="L385" s="15">
        <f t="shared" si="57"/>
        <v>0</v>
      </c>
      <c r="M385" s="58">
        <f>'Luxjacky Assumptions Monthly'!$M$8*'Luxjacky Counterfactual'!H385</f>
        <v>0</v>
      </c>
      <c r="N385" s="58">
        <f>'Luxjacky Assumptions Monthly'!$M$6*'Luxjacky Assumptions Monthly'!$M$8*'Luxjacky Counterfactual'!G385</f>
        <v>478.02451278973967</v>
      </c>
      <c r="O385" s="58">
        <f t="shared" si="59"/>
        <v>478.02451278973967</v>
      </c>
    </row>
    <row r="386" spans="1:15" x14ac:dyDescent="0.3">
      <c r="A386" s="60">
        <v>42754</v>
      </c>
      <c r="B386" s="15">
        <f t="shared" ref="B386:B449" si="60">YEAR(A386)</f>
        <v>2017</v>
      </c>
      <c r="C386" s="15">
        <f t="shared" ref="C386:C449" si="61">MONTH(A386)</f>
        <v>1</v>
      </c>
      <c r="D386" s="15" t="str">
        <f t="shared" si="55"/>
        <v>20171</v>
      </c>
      <c r="E386" s="15">
        <f t="shared" ref="E386:E449" si="62">WEEKDAY(A386)</f>
        <v>5</v>
      </c>
      <c r="F386" s="15">
        <f t="shared" ref="F386:F449" si="63">IF(OR(E386=6,E386=7),1,0)</f>
        <v>0</v>
      </c>
      <c r="G386" s="64">
        <f t="shared" si="58"/>
        <v>2182.2974652375869</v>
      </c>
      <c r="H386" s="64">
        <f>IF(G385&lt;VLOOKUP(D386,'Luxjacky Assumptions Past'!$M$17:$Q$77,5,0),VLOOKUP(D386,'Luxjacky Assumptions Past'!$M$17:$Q$77,4,0),0)</f>
        <v>1357.2484396581076</v>
      </c>
      <c r="I386" s="62">
        <f t="shared" ref="I386:I449" si="64">100-2.17*E386^2.25+12.77*E386+EXP(-E386/0.032)+5*C386^0.75+10*F386+20*(B386-2016)</f>
        <v>107.72732861874881</v>
      </c>
      <c r="J386" s="62">
        <v>131</v>
      </c>
      <c r="K386" s="15">
        <f t="shared" si="56"/>
        <v>1</v>
      </c>
      <c r="L386" s="15">
        <f t="shared" si="57"/>
        <v>4000</v>
      </c>
      <c r="M386" s="58">
        <f>'Luxjacky Assumptions Monthly'!$M$8*'Luxjacky Counterfactual'!H386</f>
        <v>13572.484396581076</v>
      </c>
      <c r="N386" s="58">
        <f>'Luxjacky Assumptions Monthly'!$M$6*'Luxjacky Assumptions Monthly'!$M$8*'Luxjacky Counterfactual'!G386</f>
        <v>1091.1487326187935</v>
      </c>
      <c r="O386" s="58">
        <f t="shared" si="59"/>
        <v>18663.633129199869</v>
      </c>
    </row>
    <row r="387" spans="1:15" x14ac:dyDescent="0.3">
      <c r="A387" s="60">
        <v>42755</v>
      </c>
      <c r="B387" s="15">
        <f t="shared" si="60"/>
        <v>2017</v>
      </c>
      <c r="C387" s="15">
        <f t="shared" si="61"/>
        <v>1</v>
      </c>
      <c r="D387" s="15" t="str">
        <f t="shared" ref="D387:D450" si="65">CONCATENATE(B387,C387)</f>
        <v>20171</v>
      </c>
      <c r="E387" s="15">
        <f t="shared" si="62"/>
        <v>6</v>
      </c>
      <c r="F387" s="15">
        <f t="shared" si="63"/>
        <v>1</v>
      </c>
      <c r="G387" s="64">
        <f t="shared" si="58"/>
        <v>2073.2974652375869</v>
      </c>
      <c r="H387" s="64">
        <f>IF(G386&lt;VLOOKUP(D387,'Luxjacky Assumptions Past'!$M$17:$Q$77,5,0),VLOOKUP(D387,'Luxjacky Assumptions Past'!$M$17:$Q$77,4,0),0)</f>
        <v>0</v>
      </c>
      <c r="I387" s="62">
        <f t="shared" si="64"/>
        <v>89.355592604674825</v>
      </c>
      <c r="J387" s="62">
        <v>109</v>
      </c>
      <c r="K387" s="15">
        <f t="shared" ref="K387:K450" si="66">IF(H387&gt;0,1,0)</f>
        <v>0</v>
      </c>
      <c r="L387" s="15">
        <f t="shared" ref="L387:L450" si="67">4000*K387</f>
        <v>0</v>
      </c>
      <c r="M387" s="58">
        <f>'Luxjacky Assumptions Monthly'!$M$8*'Luxjacky Counterfactual'!H387</f>
        <v>0</v>
      </c>
      <c r="N387" s="58">
        <f>'Luxjacky Assumptions Monthly'!$M$6*'Luxjacky Assumptions Monthly'!$M$8*'Luxjacky Counterfactual'!G387</f>
        <v>1036.6487326187935</v>
      </c>
      <c r="O387" s="58">
        <f t="shared" si="59"/>
        <v>1036.6487326187935</v>
      </c>
    </row>
    <row r="388" spans="1:15" x14ac:dyDescent="0.3">
      <c r="A388" s="60">
        <v>42756</v>
      </c>
      <c r="B388" s="15">
        <f t="shared" si="60"/>
        <v>2017</v>
      </c>
      <c r="C388" s="15">
        <f t="shared" si="61"/>
        <v>1</v>
      </c>
      <c r="D388" s="15" t="str">
        <f t="shared" si="65"/>
        <v>20171</v>
      </c>
      <c r="E388" s="15">
        <f t="shared" si="62"/>
        <v>7</v>
      </c>
      <c r="F388" s="15">
        <f t="shared" si="63"/>
        <v>1</v>
      </c>
      <c r="G388" s="64">
        <f t="shared" ref="G388:G451" si="68">G387+H388-J388</f>
        <v>1980.2974652375869</v>
      </c>
      <c r="H388" s="64">
        <f>IF(G387&lt;VLOOKUP(D388,'Luxjacky Assumptions Past'!$M$17:$Q$77,5,0),VLOOKUP(D388,'Luxjacky Assumptions Past'!$M$17:$Q$77,4,0),0)</f>
        <v>0</v>
      </c>
      <c r="I388" s="62">
        <f t="shared" si="64"/>
        <v>51.43611419467446</v>
      </c>
      <c r="J388" s="62">
        <v>93</v>
      </c>
      <c r="K388" s="15">
        <f t="shared" si="66"/>
        <v>0</v>
      </c>
      <c r="L388" s="15">
        <f t="shared" si="67"/>
        <v>0</v>
      </c>
      <c r="M388" s="58">
        <f>'Luxjacky Assumptions Monthly'!$M$8*'Luxjacky Counterfactual'!H388</f>
        <v>0</v>
      </c>
      <c r="N388" s="58">
        <f>'Luxjacky Assumptions Monthly'!$M$6*'Luxjacky Assumptions Monthly'!$M$8*'Luxjacky Counterfactual'!G388</f>
        <v>990.14873261879347</v>
      </c>
      <c r="O388" s="58">
        <f t="shared" ref="O388:O451" si="69">SUM(L388:N388)</f>
        <v>990.14873261879347</v>
      </c>
    </row>
    <row r="389" spans="1:15" x14ac:dyDescent="0.3">
      <c r="A389" s="60">
        <v>42757</v>
      </c>
      <c r="B389" s="15">
        <f t="shared" si="60"/>
        <v>2017</v>
      </c>
      <c r="C389" s="15">
        <f t="shared" si="61"/>
        <v>1</v>
      </c>
      <c r="D389" s="15" t="str">
        <f t="shared" si="65"/>
        <v>20171</v>
      </c>
      <c r="E389" s="15">
        <f t="shared" si="62"/>
        <v>1</v>
      </c>
      <c r="F389" s="15">
        <f t="shared" si="63"/>
        <v>0</v>
      </c>
      <c r="G389" s="64">
        <f t="shared" si="68"/>
        <v>1929.2974652375869</v>
      </c>
      <c r="H389" s="64">
        <f>IF(G388&lt;VLOOKUP(D389,'Luxjacky Assumptions Past'!$M$17:$Q$77,5,0),VLOOKUP(D389,'Luxjacky Assumptions Past'!$M$17:$Q$77,4,0),0)</f>
        <v>0</v>
      </c>
      <c r="I389" s="62">
        <f t="shared" si="64"/>
        <v>135.60000000000002</v>
      </c>
      <c r="J389" s="62">
        <v>51</v>
      </c>
      <c r="K389" s="15">
        <f t="shared" si="66"/>
        <v>0</v>
      </c>
      <c r="L389" s="15">
        <f t="shared" si="67"/>
        <v>0</v>
      </c>
      <c r="M389" s="58">
        <f>'Luxjacky Assumptions Monthly'!$M$8*'Luxjacky Counterfactual'!H389</f>
        <v>0</v>
      </c>
      <c r="N389" s="58">
        <f>'Luxjacky Assumptions Monthly'!$M$6*'Luxjacky Assumptions Monthly'!$M$8*'Luxjacky Counterfactual'!G389</f>
        <v>964.64873261879347</v>
      </c>
      <c r="O389" s="58">
        <f t="shared" si="69"/>
        <v>964.64873261879347</v>
      </c>
    </row>
    <row r="390" spans="1:15" x14ac:dyDescent="0.3">
      <c r="A390" s="60">
        <v>42758</v>
      </c>
      <c r="B390" s="15">
        <f t="shared" si="60"/>
        <v>2017</v>
      </c>
      <c r="C390" s="15">
        <f t="shared" si="61"/>
        <v>1</v>
      </c>
      <c r="D390" s="15" t="str">
        <f t="shared" si="65"/>
        <v>20171</v>
      </c>
      <c r="E390" s="15">
        <f t="shared" si="62"/>
        <v>2</v>
      </c>
      <c r="F390" s="15">
        <f t="shared" si="63"/>
        <v>0</v>
      </c>
      <c r="G390" s="64">
        <f t="shared" si="68"/>
        <v>1796.2974652375869</v>
      </c>
      <c r="H390" s="64">
        <f>IF(G389&lt;VLOOKUP(D390,'Luxjacky Assumptions Past'!$M$17:$Q$77,5,0),VLOOKUP(D390,'Luxjacky Assumptions Past'!$M$17:$Q$77,4,0),0)</f>
        <v>0</v>
      </c>
      <c r="I390" s="62">
        <f t="shared" si="64"/>
        <v>140.21768224177637</v>
      </c>
      <c r="J390" s="62">
        <v>133</v>
      </c>
      <c r="K390" s="15">
        <f t="shared" si="66"/>
        <v>0</v>
      </c>
      <c r="L390" s="15">
        <f t="shared" si="67"/>
        <v>0</v>
      </c>
      <c r="M390" s="58">
        <f>'Luxjacky Assumptions Monthly'!$M$8*'Luxjacky Counterfactual'!H390</f>
        <v>0</v>
      </c>
      <c r="N390" s="58">
        <f>'Luxjacky Assumptions Monthly'!$M$6*'Luxjacky Assumptions Monthly'!$M$8*'Luxjacky Counterfactual'!G390</f>
        <v>898.14873261879347</v>
      </c>
      <c r="O390" s="58">
        <f t="shared" si="69"/>
        <v>898.14873261879347</v>
      </c>
    </row>
    <row r="391" spans="1:15" x14ac:dyDescent="0.3">
      <c r="A391" s="60">
        <v>42759</v>
      </c>
      <c r="B391" s="15">
        <f t="shared" si="60"/>
        <v>2017</v>
      </c>
      <c r="C391" s="15">
        <f t="shared" si="61"/>
        <v>1</v>
      </c>
      <c r="D391" s="15" t="str">
        <f t="shared" si="65"/>
        <v>20171</v>
      </c>
      <c r="E391" s="15">
        <f t="shared" si="62"/>
        <v>3</v>
      </c>
      <c r="F391" s="15">
        <f t="shared" si="63"/>
        <v>0</v>
      </c>
      <c r="G391" s="64">
        <f t="shared" si="68"/>
        <v>1642.2974652375869</v>
      </c>
      <c r="H391" s="64">
        <f>IF(G390&lt;VLOOKUP(D391,'Luxjacky Assumptions Past'!$M$17:$Q$77,5,0),VLOOKUP(D391,'Luxjacky Assumptions Past'!$M$17:$Q$77,4,0),0)</f>
        <v>0</v>
      </c>
      <c r="I391" s="62">
        <f t="shared" si="64"/>
        <v>137.60707452703781</v>
      </c>
      <c r="J391" s="62">
        <v>154</v>
      </c>
      <c r="K391" s="15">
        <f t="shared" si="66"/>
        <v>0</v>
      </c>
      <c r="L391" s="15">
        <f t="shared" si="67"/>
        <v>0</v>
      </c>
      <c r="M391" s="58">
        <f>'Luxjacky Assumptions Monthly'!$M$8*'Luxjacky Counterfactual'!H391</f>
        <v>0</v>
      </c>
      <c r="N391" s="58">
        <f>'Luxjacky Assumptions Monthly'!$M$6*'Luxjacky Assumptions Monthly'!$M$8*'Luxjacky Counterfactual'!G391</f>
        <v>821.14873261879347</v>
      </c>
      <c r="O391" s="58">
        <f t="shared" si="69"/>
        <v>821.14873261879347</v>
      </c>
    </row>
    <row r="392" spans="1:15" x14ac:dyDescent="0.3">
      <c r="A392" s="60">
        <v>42760</v>
      </c>
      <c r="B392" s="15">
        <f t="shared" si="60"/>
        <v>2017</v>
      </c>
      <c r="C392" s="15">
        <f t="shared" si="61"/>
        <v>1</v>
      </c>
      <c r="D392" s="15" t="str">
        <f t="shared" si="65"/>
        <v>20171</v>
      </c>
      <c r="E392" s="15">
        <f t="shared" si="62"/>
        <v>4</v>
      </c>
      <c r="F392" s="15">
        <f t="shared" si="63"/>
        <v>0</v>
      </c>
      <c r="G392" s="64">
        <f t="shared" si="68"/>
        <v>1499.2974652375869</v>
      </c>
      <c r="H392" s="64">
        <f>IF(G391&lt;VLOOKUP(D392,'Luxjacky Assumptions Past'!$M$17:$Q$77,5,0),VLOOKUP(D392,'Luxjacky Assumptions Past'!$M$17:$Q$77,4,0),0)</f>
        <v>0</v>
      </c>
      <c r="I392" s="62">
        <f t="shared" si="64"/>
        <v>126.97850511440615</v>
      </c>
      <c r="J392" s="62">
        <v>143</v>
      </c>
      <c r="K392" s="15">
        <f t="shared" si="66"/>
        <v>0</v>
      </c>
      <c r="L392" s="15">
        <f t="shared" si="67"/>
        <v>0</v>
      </c>
      <c r="M392" s="58">
        <f>'Luxjacky Assumptions Monthly'!$M$8*'Luxjacky Counterfactual'!H392</f>
        <v>0</v>
      </c>
      <c r="N392" s="58">
        <f>'Luxjacky Assumptions Monthly'!$M$6*'Luxjacky Assumptions Monthly'!$M$8*'Luxjacky Counterfactual'!G392</f>
        <v>749.64873261879347</v>
      </c>
      <c r="O392" s="58">
        <f t="shared" si="69"/>
        <v>749.64873261879347</v>
      </c>
    </row>
    <row r="393" spans="1:15" x14ac:dyDescent="0.3">
      <c r="A393" s="60">
        <v>42761</v>
      </c>
      <c r="B393" s="15">
        <f t="shared" si="60"/>
        <v>2017</v>
      </c>
      <c r="C393" s="15">
        <f t="shared" si="61"/>
        <v>1</v>
      </c>
      <c r="D393" s="15" t="str">
        <f t="shared" si="65"/>
        <v>20171</v>
      </c>
      <c r="E393" s="15">
        <f t="shared" si="62"/>
        <v>5</v>
      </c>
      <c r="F393" s="15">
        <f t="shared" si="63"/>
        <v>0</v>
      </c>
      <c r="G393" s="64">
        <f t="shared" si="68"/>
        <v>1371.2974652375869</v>
      </c>
      <c r="H393" s="64">
        <f>IF(G392&lt;VLOOKUP(D393,'Luxjacky Assumptions Past'!$M$17:$Q$77,5,0),VLOOKUP(D393,'Luxjacky Assumptions Past'!$M$17:$Q$77,4,0),0)</f>
        <v>0</v>
      </c>
      <c r="I393" s="62">
        <f t="shared" si="64"/>
        <v>107.72732861874881</v>
      </c>
      <c r="J393" s="62">
        <v>128</v>
      </c>
      <c r="K393" s="15">
        <f t="shared" si="66"/>
        <v>0</v>
      </c>
      <c r="L393" s="15">
        <f t="shared" si="67"/>
        <v>0</v>
      </c>
      <c r="M393" s="58">
        <f>'Luxjacky Assumptions Monthly'!$M$8*'Luxjacky Counterfactual'!H393</f>
        <v>0</v>
      </c>
      <c r="N393" s="58">
        <f>'Luxjacky Assumptions Monthly'!$M$6*'Luxjacky Assumptions Monthly'!$M$8*'Luxjacky Counterfactual'!G393</f>
        <v>685.64873261879347</v>
      </c>
      <c r="O393" s="58">
        <f t="shared" si="69"/>
        <v>685.64873261879347</v>
      </c>
    </row>
    <row r="394" spans="1:15" x14ac:dyDescent="0.3">
      <c r="A394" s="60">
        <v>42762</v>
      </c>
      <c r="B394" s="15">
        <f t="shared" si="60"/>
        <v>2017</v>
      </c>
      <c r="C394" s="15">
        <f t="shared" si="61"/>
        <v>1</v>
      </c>
      <c r="D394" s="15" t="str">
        <f t="shared" si="65"/>
        <v>20171</v>
      </c>
      <c r="E394" s="15">
        <f t="shared" si="62"/>
        <v>6</v>
      </c>
      <c r="F394" s="15">
        <f t="shared" si="63"/>
        <v>1</v>
      </c>
      <c r="G394" s="64">
        <f t="shared" si="68"/>
        <v>1268.2974652375869</v>
      </c>
      <c r="H394" s="64">
        <f>IF(G393&lt;VLOOKUP(D394,'Luxjacky Assumptions Past'!$M$17:$Q$77,5,0),VLOOKUP(D394,'Luxjacky Assumptions Past'!$M$17:$Q$77,4,0),0)</f>
        <v>0</v>
      </c>
      <c r="I394" s="62">
        <f t="shared" si="64"/>
        <v>89.355592604674825</v>
      </c>
      <c r="J394" s="62">
        <v>103</v>
      </c>
      <c r="K394" s="15">
        <f t="shared" si="66"/>
        <v>0</v>
      </c>
      <c r="L394" s="15">
        <f t="shared" si="67"/>
        <v>0</v>
      </c>
      <c r="M394" s="58">
        <f>'Luxjacky Assumptions Monthly'!$M$8*'Luxjacky Counterfactual'!H394</f>
        <v>0</v>
      </c>
      <c r="N394" s="58">
        <f>'Luxjacky Assumptions Monthly'!$M$6*'Luxjacky Assumptions Monthly'!$M$8*'Luxjacky Counterfactual'!G394</f>
        <v>634.14873261879347</v>
      </c>
      <c r="O394" s="58">
        <f t="shared" si="69"/>
        <v>634.14873261879347</v>
      </c>
    </row>
    <row r="395" spans="1:15" x14ac:dyDescent="0.3">
      <c r="A395" s="60">
        <v>42763</v>
      </c>
      <c r="B395" s="15">
        <f t="shared" si="60"/>
        <v>2017</v>
      </c>
      <c r="C395" s="15">
        <f t="shared" si="61"/>
        <v>1</v>
      </c>
      <c r="D395" s="15" t="str">
        <f t="shared" si="65"/>
        <v>20171</v>
      </c>
      <c r="E395" s="15">
        <f t="shared" si="62"/>
        <v>7</v>
      </c>
      <c r="F395" s="15">
        <f t="shared" si="63"/>
        <v>1</v>
      </c>
      <c r="G395" s="64">
        <f t="shared" si="68"/>
        <v>1185.2974652375869</v>
      </c>
      <c r="H395" s="64">
        <f>IF(G394&lt;VLOOKUP(D395,'Luxjacky Assumptions Past'!$M$17:$Q$77,5,0),VLOOKUP(D395,'Luxjacky Assumptions Past'!$M$17:$Q$77,4,0),0)</f>
        <v>0</v>
      </c>
      <c r="I395" s="62">
        <f t="shared" si="64"/>
        <v>51.43611419467446</v>
      </c>
      <c r="J395" s="62">
        <v>83</v>
      </c>
      <c r="K395" s="15">
        <f t="shared" si="66"/>
        <v>0</v>
      </c>
      <c r="L395" s="15">
        <f t="shared" si="67"/>
        <v>0</v>
      </c>
      <c r="M395" s="58">
        <f>'Luxjacky Assumptions Monthly'!$M$8*'Luxjacky Counterfactual'!H395</f>
        <v>0</v>
      </c>
      <c r="N395" s="58">
        <f>'Luxjacky Assumptions Monthly'!$M$6*'Luxjacky Assumptions Monthly'!$M$8*'Luxjacky Counterfactual'!G395</f>
        <v>592.64873261879347</v>
      </c>
      <c r="O395" s="58">
        <f t="shared" si="69"/>
        <v>592.64873261879347</v>
      </c>
    </row>
    <row r="396" spans="1:15" x14ac:dyDescent="0.3">
      <c r="A396" s="60">
        <v>42764</v>
      </c>
      <c r="B396" s="15">
        <f t="shared" si="60"/>
        <v>2017</v>
      </c>
      <c r="C396" s="15">
        <f t="shared" si="61"/>
        <v>1</v>
      </c>
      <c r="D396" s="15" t="str">
        <f t="shared" si="65"/>
        <v>20171</v>
      </c>
      <c r="E396" s="15">
        <f t="shared" si="62"/>
        <v>1</v>
      </c>
      <c r="F396" s="15">
        <f t="shared" si="63"/>
        <v>0</v>
      </c>
      <c r="G396" s="64">
        <f t="shared" si="68"/>
        <v>1129.2974652375869</v>
      </c>
      <c r="H396" s="64">
        <f>IF(G395&lt;VLOOKUP(D396,'Luxjacky Assumptions Past'!$M$17:$Q$77,5,0),VLOOKUP(D396,'Luxjacky Assumptions Past'!$M$17:$Q$77,4,0),0)</f>
        <v>0</v>
      </c>
      <c r="I396" s="62">
        <f t="shared" si="64"/>
        <v>135.60000000000002</v>
      </c>
      <c r="J396" s="62">
        <v>56</v>
      </c>
      <c r="K396" s="15">
        <f t="shared" si="66"/>
        <v>0</v>
      </c>
      <c r="L396" s="15">
        <f t="shared" si="67"/>
        <v>0</v>
      </c>
      <c r="M396" s="58">
        <f>'Luxjacky Assumptions Monthly'!$M$8*'Luxjacky Counterfactual'!H396</f>
        <v>0</v>
      </c>
      <c r="N396" s="58">
        <f>'Luxjacky Assumptions Monthly'!$M$6*'Luxjacky Assumptions Monthly'!$M$8*'Luxjacky Counterfactual'!G396</f>
        <v>564.64873261879347</v>
      </c>
      <c r="O396" s="58">
        <f t="shared" si="69"/>
        <v>564.64873261879347</v>
      </c>
    </row>
    <row r="397" spans="1:15" x14ac:dyDescent="0.3">
      <c r="A397" s="60">
        <v>42765</v>
      </c>
      <c r="B397" s="15">
        <f t="shared" si="60"/>
        <v>2017</v>
      </c>
      <c r="C397" s="15">
        <f t="shared" si="61"/>
        <v>1</v>
      </c>
      <c r="D397" s="15" t="str">
        <f t="shared" si="65"/>
        <v>20171</v>
      </c>
      <c r="E397" s="15">
        <f t="shared" si="62"/>
        <v>2</v>
      </c>
      <c r="F397" s="15">
        <f t="shared" si="63"/>
        <v>0</v>
      </c>
      <c r="G397" s="64">
        <f t="shared" si="68"/>
        <v>987.29746523758695</v>
      </c>
      <c r="H397" s="64">
        <f>IF(G396&lt;VLOOKUP(D397,'Luxjacky Assumptions Past'!$M$17:$Q$77,5,0),VLOOKUP(D397,'Luxjacky Assumptions Past'!$M$17:$Q$77,4,0),0)</f>
        <v>0</v>
      </c>
      <c r="I397" s="62">
        <f t="shared" si="64"/>
        <v>140.21768224177637</v>
      </c>
      <c r="J397" s="62">
        <v>142</v>
      </c>
      <c r="K397" s="15">
        <f t="shared" si="66"/>
        <v>0</v>
      </c>
      <c r="L397" s="15">
        <f t="shared" si="67"/>
        <v>0</v>
      </c>
      <c r="M397" s="58">
        <f>'Luxjacky Assumptions Monthly'!$M$8*'Luxjacky Counterfactual'!H397</f>
        <v>0</v>
      </c>
      <c r="N397" s="58">
        <f>'Luxjacky Assumptions Monthly'!$M$6*'Luxjacky Assumptions Monthly'!$M$8*'Luxjacky Counterfactual'!G397</f>
        <v>493.64873261879347</v>
      </c>
      <c r="O397" s="58">
        <f t="shared" si="69"/>
        <v>493.64873261879347</v>
      </c>
    </row>
    <row r="398" spans="1:15" x14ac:dyDescent="0.3">
      <c r="A398" s="60">
        <v>42766</v>
      </c>
      <c r="B398" s="15">
        <f t="shared" si="60"/>
        <v>2017</v>
      </c>
      <c r="C398" s="15">
        <f t="shared" si="61"/>
        <v>1</v>
      </c>
      <c r="D398" s="15" t="str">
        <f t="shared" si="65"/>
        <v>20171</v>
      </c>
      <c r="E398" s="15">
        <f t="shared" si="62"/>
        <v>3</v>
      </c>
      <c r="F398" s="15">
        <f t="shared" si="63"/>
        <v>0</v>
      </c>
      <c r="G398" s="64">
        <f t="shared" si="68"/>
        <v>2211.5459048956945</v>
      </c>
      <c r="H398" s="64">
        <f>IF(G397&lt;VLOOKUP(D398,'Luxjacky Assumptions Past'!$M$17:$Q$77,5,0),VLOOKUP(D398,'Luxjacky Assumptions Past'!$M$17:$Q$77,4,0),0)</f>
        <v>1357.2484396581076</v>
      </c>
      <c r="I398" s="62">
        <f t="shared" si="64"/>
        <v>137.60707452703781</v>
      </c>
      <c r="J398" s="62">
        <v>133</v>
      </c>
      <c r="K398" s="15">
        <f t="shared" si="66"/>
        <v>1</v>
      </c>
      <c r="L398" s="15">
        <f t="shared" si="67"/>
        <v>4000</v>
      </c>
      <c r="M398" s="58">
        <f>'Luxjacky Assumptions Monthly'!$M$8*'Luxjacky Counterfactual'!H398</f>
        <v>13572.484396581076</v>
      </c>
      <c r="N398" s="58">
        <f>'Luxjacky Assumptions Monthly'!$M$6*'Luxjacky Assumptions Monthly'!$M$8*'Luxjacky Counterfactual'!G398</f>
        <v>1105.7729524478473</v>
      </c>
      <c r="O398" s="58">
        <f t="shared" si="69"/>
        <v>18678.257349028921</v>
      </c>
    </row>
    <row r="399" spans="1:15" x14ac:dyDescent="0.3">
      <c r="A399" s="60">
        <v>42767</v>
      </c>
      <c r="B399" s="15">
        <f t="shared" si="60"/>
        <v>2017</v>
      </c>
      <c r="C399" s="15">
        <f t="shared" si="61"/>
        <v>2</v>
      </c>
      <c r="D399" s="15" t="str">
        <f t="shared" si="65"/>
        <v>20172</v>
      </c>
      <c r="E399" s="15">
        <f t="shared" si="62"/>
        <v>4</v>
      </c>
      <c r="F399" s="15">
        <f t="shared" si="63"/>
        <v>0</v>
      </c>
      <c r="G399" s="64">
        <f t="shared" si="68"/>
        <v>2061.5459048956945</v>
      </c>
      <c r="H399" s="64">
        <f>IF(G398&lt;VLOOKUP(D399,'Luxjacky Assumptions Past'!$M$17:$Q$77,5,0),VLOOKUP(D399,'Luxjacky Assumptions Past'!$M$17:$Q$77,4,0),0)</f>
        <v>0</v>
      </c>
      <c r="I399" s="62">
        <f t="shared" si="64"/>
        <v>130.3874692669433</v>
      </c>
      <c r="J399" s="62">
        <v>150</v>
      </c>
      <c r="K399" s="15">
        <f t="shared" si="66"/>
        <v>0</v>
      </c>
      <c r="L399" s="15">
        <f t="shared" si="67"/>
        <v>0</v>
      </c>
      <c r="M399" s="58">
        <f>'Luxjacky Assumptions Monthly'!$M$8*'Luxjacky Counterfactual'!H399</f>
        <v>0</v>
      </c>
      <c r="N399" s="58">
        <f>'Luxjacky Assumptions Monthly'!$M$6*'Luxjacky Assumptions Monthly'!$M$8*'Luxjacky Counterfactual'!G399</f>
        <v>1030.7729524478473</v>
      </c>
      <c r="O399" s="58">
        <f t="shared" si="69"/>
        <v>1030.7729524478473</v>
      </c>
    </row>
    <row r="400" spans="1:15" x14ac:dyDescent="0.3">
      <c r="A400" s="60">
        <v>42768</v>
      </c>
      <c r="B400" s="15">
        <f t="shared" si="60"/>
        <v>2017</v>
      </c>
      <c r="C400" s="15">
        <f t="shared" si="61"/>
        <v>2</v>
      </c>
      <c r="D400" s="15" t="str">
        <f t="shared" si="65"/>
        <v>20172</v>
      </c>
      <c r="E400" s="15">
        <f t="shared" si="62"/>
        <v>5</v>
      </c>
      <c r="F400" s="15">
        <f t="shared" si="63"/>
        <v>0</v>
      </c>
      <c r="G400" s="64">
        <f t="shared" si="68"/>
        <v>1939.5459048956945</v>
      </c>
      <c r="H400" s="64">
        <f>IF(G399&lt;VLOOKUP(D400,'Luxjacky Assumptions Past'!$M$17:$Q$77,5,0),VLOOKUP(D400,'Luxjacky Assumptions Past'!$M$17:$Q$77,4,0),0)</f>
        <v>0</v>
      </c>
      <c r="I400" s="62">
        <f t="shared" si="64"/>
        <v>111.13629277128595</v>
      </c>
      <c r="J400" s="62">
        <v>122</v>
      </c>
      <c r="K400" s="15">
        <f t="shared" si="66"/>
        <v>0</v>
      </c>
      <c r="L400" s="15">
        <f t="shared" si="67"/>
        <v>0</v>
      </c>
      <c r="M400" s="58">
        <f>'Luxjacky Assumptions Monthly'!$M$8*'Luxjacky Counterfactual'!H400</f>
        <v>0</v>
      </c>
      <c r="N400" s="58">
        <f>'Luxjacky Assumptions Monthly'!$M$6*'Luxjacky Assumptions Monthly'!$M$8*'Luxjacky Counterfactual'!G400</f>
        <v>969.77295244784727</v>
      </c>
      <c r="O400" s="58">
        <f t="shared" si="69"/>
        <v>969.77295244784727</v>
      </c>
    </row>
    <row r="401" spans="1:15" x14ac:dyDescent="0.3">
      <c r="A401" s="60">
        <v>42769</v>
      </c>
      <c r="B401" s="15">
        <f t="shared" si="60"/>
        <v>2017</v>
      </c>
      <c r="C401" s="15">
        <f t="shared" si="61"/>
        <v>2</v>
      </c>
      <c r="D401" s="15" t="str">
        <f t="shared" si="65"/>
        <v>20172</v>
      </c>
      <c r="E401" s="15">
        <f t="shared" si="62"/>
        <v>6</v>
      </c>
      <c r="F401" s="15">
        <f t="shared" si="63"/>
        <v>1</v>
      </c>
      <c r="G401" s="64">
        <f t="shared" si="68"/>
        <v>1826.5459048956945</v>
      </c>
      <c r="H401" s="64">
        <f>IF(G400&lt;VLOOKUP(D401,'Luxjacky Assumptions Past'!$M$17:$Q$77,5,0),VLOOKUP(D401,'Luxjacky Assumptions Past'!$M$17:$Q$77,4,0),0)</f>
        <v>0</v>
      </c>
      <c r="I401" s="62">
        <f t="shared" si="64"/>
        <v>92.764556757211977</v>
      </c>
      <c r="J401" s="62">
        <v>113</v>
      </c>
      <c r="K401" s="15">
        <f t="shared" si="66"/>
        <v>0</v>
      </c>
      <c r="L401" s="15">
        <f t="shared" si="67"/>
        <v>0</v>
      </c>
      <c r="M401" s="58">
        <f>'Luxjacky Assumptions Monthly'!$M$8*'Luxjacky Counterfactual'!H401</f>
        <v>0</v>
      </c>
      <c r="N401" s="58">
        <f>'Luxjacky Assumptions Monthly'!$M$6*'Luxjacky Assumptions Monthly'!$M$8*'Luxjacky Counterfactual'!G401</f>
        <v>913.27295244784727</v>
      </c>
      <c r="O401" s="58">
        <f t="shared" si="69"/>
        <v>913.27295244784727</v>
      </c>
    </row>
    <row r="402" spans="1:15" x14ac:dyDescent="0.3">
      <c r="A402" s="60">
        <v>42770</v>
      </c>
      <c r="B402" s="15">
        <f t="shared" si="60"/>
        <v>2017</v>
      </c>
      <c r="C402" s="15">
        <f t="shared" si="61"/>
        <v>2</v>
      </c>
      <c r="D402" s="15" t="str">
        <f t="shared" si="65"/>
        <v>20172</v>
      </c>
      <c r="E402" s="15">
        <f t="shared" si="62"/>
        <v>7</v>
      </c>
      <c r="F402" s="15">
        <f t="shared" si="63"/>
        <v>1</v>
      </c>
      <c r="G402" s="64">
        <f t="shared" si="68"/>
        <v>1735.5459048956945</v>
      </c>
      <c r="H402" s="64">
        <f>IF(G401&lt;VLOOKUP(D402,'Luxjacky Assumptions Past'!$M$17:$Q$77,5,0),VLOOKUP(D402,'Luxjacky Assumptions Past'!$M$17:$Q$77,4,0),0)</f>
        <v>0</v>
      </c>
      <c r="I402" s="62">
        <f t="shared" si="64"/>
        <v>54.845078347211604</v>
      </c>
      <c r="J402" s="62">
        <v>91</v>
      </c>
      <c r="K402" s="15">
        <f t="shared" si="66"/>
        <v>0</v>
      </c>
      <c r="L402" s="15">
        <f t="shared" si="67"/>
        <v>0</v>
      </c>
      <c r="M402" s="58">
        <f>'Luxjacky Assumptions Monthly'!$M$8*'Luxjacky Counterfactual'!H402</f>
        <v>0</v>
      </c>
      <c r="N402" s="58">
        <f>'Luxjacky Assumptions Monthly'!$M$6*'Luxjacky Assumptions Monthly'!$M$8*'Luxjacky Counterfactual'!G402</f>
        <v>867.77295244784727</v>
      </c>
      <c r="O402" s="58">
        <f t="shared" si="69"/>
        <v>867.77295244784727</v>
      </c>
    </row>
    <row r="403" spans="1:15" x14ac:dyDescent="0.3">
      <c r="A403" s="60">
        <v>42771</v>
      </c>
      <c r="B403" s="15">
        <f t="shared" si="60"/>
        <v>2017</v>
      </c>
      <c r="C403" s="15">
        <f t="shared" si="61"/>
        <v>2</v>
      </c>
      <c r="D403" s="15" t="str">
        <f t="shared" si="65"/>
        <v>20172</v>
      </c>
      <c r="E403" s="15">
        <f t="shared" si="62"/>
        <v>1</v>
      </c>
      <c r="F403" s="15">
        <f t="shared" si="63"/>
        <v>0</v>
      </c>
      <c r="G403" s="64">
        <f t="shared" si="68"/>
        <v>1672.5459048956945</v>
      </c>
      <c r="H403" s="64">
        <f>IF(G402&lt;VLOOKUP(D403,'Luxjacky Assumptions Past'!$M$17:$Q$77,5,0),VLOOKUP(D403,'Luxjacky Assumptions Past'!$M$17:$Q$77,4,0),0)</f>
        <v>0</v>
      </c>
      <c r="I403" s="62">
        <f t="shared" si="64"/>
        <v>139.00896415253717</v>
      </c>
      <c r="J403" s="62">
        <v>63</v>
      </c>
      <c r="K403" s="15">
        <f t="shared" si="66"/>
        <v>0</v>
      </c>
      <c r="L403" s="15">
        <f t="shared" si="67"/>
        <v>0</v>
      </c>
      <c r="M403" s="58">
        <f>'Luxjacky Assumptions Monthly'!$M$8*'Luxjacky Counterfactual'!H403</f>
        <v>0</v>
      </c>
      <c r="N403" s="58">
        <f>'Luxjacky Assumptions Monthly'!$M$6*'Luxjacky Assumptions Monthly'!$M$8*'Luxjacky Counterfactual'!G403</f>
        <v>836.27295244784727</v>
      </c>
      <c r="O403" s="58">
        <f t="shared" si="69"/>
        <v>836.27295244784727</v>
      </c>
    </row>
    <row r="404" spans="1:15" x14ac:dyDescent="0.3">
      <c r="A404" s="60">
        <v>42772</v>
      </c>
      <c r="B404" s="15">
        <f t="shared" si="60"/>
        <v>2017</v>
      </c>
      <c r="C404" s="15">
        <f t="shared" si="61"/>
        <v>2</v>
      </c>
      <c r="D404" s="15" t="str">
        <f t="shared" si="65"/>
        <v>20172</v>
      </c>
      <c r="E404" s="15">
        <f t="shared" si="62"/>
        <v>2</v>
      </c>
      <c r="F404" s="15">
        <f t="shared" si="63"/>
        <v>0</v>
      </c>
      <c r="G404" s="64">
        <f t="shared" si="68"/>
        <v>1539.5459048956945</v>
      </c>
      <c r="H404" s="64">
        <f>IF(G403&lt;VLOOKUP(D404,'Luxjacky Assumptions Past'!$M$17:$Q$77,5,0),VLOOKUP(D404,'Luxjacky Assumptions Past'!$M$17:$Q$77,4,0),0)</f>
        <v>0</v>
      </c>
      <c r="I404" s="62">
        <f t="shared" si="64"/>
        <v>143.62664639431352</v>
      </c>
      <c r="J404" s="62">
        <v>133</v>
      </c>
      <c r="K404" s="15">
        <f t="shared" si="66"/>
        <v>0</v>
      </c>
      <c r="L404" s="15">
        <f t="shared" si="67"/>
        <v>0</v>
      </c>
      <c r="M404" s="58">
        <f>'Luxjacky Assumptions Monthly'!$M$8*'Luxjacky Counterfactual'!H404</f>
        <v>0</v>
      </c>
      <c r="N404" s="58">
        <f>'Luxjacky Assumptions Monthly'!$M$6*'Luxjacky Assumptions Monthly'!$M$8*'Luxjacky Counterfactual'!G404</f>
        <v>769.77295244784727</v>
      </c>
      <c r="O404" s="58">
        <f t="shared" si="69"/>
        <v>769.77295244784727</v>
      </c>
    </row>
    <row r="405" spans="1:15" x14ac:dyDescent="0.3">
      <c r="A405" s="60">
        <v>42773</v>
      </c>
      <c r="B405" s="15">
        <f t="shared" si="60"/>
        <v>2017</v>
      </c>
      <c r="C405" s="15">
        <f t="shared" si="61"/>
        <v>2</v>
      </c>
      <c r="D405" s="15" t="str">
        <f t="shared" si="65"/>
        <v>20172</v>
      </c>
      <c r="E405" s="15">
        <f t="shared" si="62"/>
        <v>3</v>
      </c>
      <c r="F405" s="15">
        <f t="shared" si="63"/>
        <v>0</v>
      </c>
      <c r="G405" s="64">
        <f t="shared" si="68"/>
        <v>1405.5459048956945</v>
      </c>
      <c r="H405" s="64">
        <f>IF(G404&lt;VLOOKUP(D405,'Luxjacky Assumptions Past'!$M$17:$Q$77,5,0),VLOOKUP(D405,'Luxjacky Assumptions Past'!$M$17:$Q$77,4,0),0)</f>
        <v>0</v>
      </c>
      <c r="I405" s="62">
        <f t="shared" si="64"/>
        <v>141.01603867957496</v>
      </c>
      <c r="J405" s="62">
        <v>134</v>
      </c>
      <c r="K405" s="15">
        <f t="shared" si="66"/>
        <v>0</v>
      </c>
      <c r="L405" s="15">
        <f t="shared" si="67"/>
        <v>0</v>
      </c>
      <c r="M405" s="58">
        <f>'Luxjacky Assumptions Monthly'!$M$8*'Luxjacky Counterfactual'!H405</f>
        <v>0</v>
      </c>
      <c r="N405" s="58">
        <f>'Luxjacky Assumptions Monthly'!$M$6*'Luxjacky Assumptions Monthly'!$M$8*'Luxjacky Counterfactual'!G405</f>
        <v>702.77295244784727</v>
      </c>
      <c r="O405" s="58">
        <f t="shared" si="69"/>
        <v>702.77295244784727</v>
      </c>
    </row>
    <row r="406" spans="1:15" x14ac:dyDescent="0.3">
      <c r="A406" s="60">
        <v>42774</v>
      </c>
      <c r="B406" s="15">
        <f t="shared" si="60"/>
        <v>2017</v>
      </c>
      <c r="C406" s="15">
        <f t="shared" si="61"/>
        <v>2</v>
      </c>
      <c r="D406" s="15" t="str">
        <f t="shared" si="65"/>
        <v>20172</v>
      </c>
      <c r="E406" s="15">
        <f t="shared" si="62"/>
        <v>4</v>
      </c>
      <c r="F406" s="15">
        <f t="shared" si="63"/>
        <v>0</v>
      </c>
      <c r="G406" s="64">
        <f t="shared" si="68"/>
        <v>1267.5459048956945</v>
      </c>
      <c r="H406" s="64">
        <f>IF(G405&lt;VLOOKUP(D406,'Luxjacky Assumptions Past'!$M$17:$Q$77,5,0),VLOOKUP(D406,'Luxjacky Assumptions Past'!$M$17:$Q$77,4,0),0)</f>
        <v>0</v>
      </c>
      <c r="I406" s="62">
        <f t="shared" si="64"/>
        <v>130.3874692669433</v>
      </c>
      <c r="J406" s="62">
        <v>138</v>
      </c>
      <c r="K406" s="15">
        <f t="shared" si="66"/>
        <v>0</v>
      </c>
      <c r="L406" s="15">
        <f t="shared" si="67"/>
        <v>0</v>
      </c>
      <c r="M406" s="58">
        <f>'Luxjacky Assumptions Monthly'!$M$8*'Luxjacky Counterfactual'!H406</f>
        <v>0</v>
      </c>
      <c r="N406" s="58">
        <f>'Luxjacky Assumptions Monthly'!$M$6*'Luxjacky Assumptions Monthly'!$M$8*'Luxjacky Counterfactual'!G406</f>
        <v>633.77295244784727</v>
      </c>
      <c r="O406" s="58">
        <f t="shared" si="69"/>
        <v>633.77295244784727</v>
      </c>
    </row>
    <row r="407" spans="1:15" x14ac:dyDescent="0.3">
      <c r="A407" s="60">
        <v>42775</v>
      </c>
      <c r="B407" s="15">
        <f t="shared" si="60"/>
        <v>2017</v>
      </c>
      <c r="C407" s="15">
        <f t="shared" si="61"/>
        <v>2</v>
      </c>
      <c r="D407" s="15" t="str">
        <f t="shared" si="65"/>
        <v>20172</v>
      </c>
      <c r="E407" s="15">
        <f t="shared" si="62"/>
        <v>5</v>
      </c>
      <c r="F407" s="15">
        <f t="shared" si="63"/>
        <v>0</v>
      </c>
      <c r="G407" s="64">
        <f t="shared" si="68"/>
        <v>1126.5459048956945</v>
      </c>
      <c r="H407" s="64">
        <f>IF(G406&lt;VLOOKUP(D407,'Luxjacky Assumptions Past'!$M$17:$Q$77,5,0),VLOOKUP(D407,'Luxjacky Assumptions Past'!$M$17:$Q$77,4,0),0)</f>
        <v>0</v>
      </c>
      <c r="I407" s="62">
        <f t="shared" si="64"/>
        <v>111.13629277128595</v>
      </c>
      <c r="J407" s="62">
        <v>141</v>
      </c>
      <c r="K407" s="15">
        <f t="shared" si="66"/>
        <v>0</v>
      </c>
      <c r="L407" s="15">
        <f t="shared" si="67"/>
        <v>0</v>
      </c>
      <c r="M407" s="58">
        <f>'Luxjacky Assumptions Monthly'!$M$8*'Luxjacky Counterfactual'!H407</f>
        <v>0</v>
      </c>
      <c r="N407" s="58">
        <f>'Luxjacky Assumptions Monthly'!$M$6*'Luxjacky Assumptions Monthly'!$M$8*'Luxjacky Counterfactual'!G407</f>
        <v>563.27295244784727</v>
      </c>
      <c r="O407" s="58">
        <f t="shared" si="69"/>
        <v>563.27295244784727</v>
      </c>
    </row>
    <row r="408" spans="1:15" x14ac:dyDescent="0.3">
      <c r="A408" s="60">
        <v>42776</v>
      </c>
      <c r="B408" s="15">
        <f t="shared" si="60"/>
        <v>2017</v>
      </c>
      <c r="C408" s="15">
        <f t="shared" si="61"/>
        <v>2</v>
      </c>
      <c r="D408" s="15" t="str">
        <f t="shared" si="65"/>
        <v>20172</v>
      </c>
      <c r="E408" s="15">
        <f t="shared" si="62"/>
        <v>6</v>
      </c>
      <c r="F408" s="15">
        <f t="shared" si="63"/>
        <v>1</v>
      </c>
      <c r="G408" s="64">
        <f t="shared" si="68"/>
        <v>1012.5459048956945</v>
      </c>
      <c r="H408" s="64">
        <f>IF(G407&lt;VLOOKUP(D408,'Luxjacky Assumptions Past'!$M$17:$Q$77,5,0),VLOOKUP(D408,'Luxjacky Assumptions Past'!$M$17:$Q$77,4,0),0)</f>
        <v>0</v>
      </c>
      <c r="I408" s="62">
        <f t="shared" si="64"/>
        <v>92.764556757211977</v>
      </c>
      <c r="J408" s="62">
        <v>114</v>
      </c>
      <c r="K408" s="15">
        <f t="shared" si="66"/>
        <v>0</v>
      </c>
      <c r="L408" s="15">
        <f t="shared" si="67"/>
        <v>0</v>
      </c>
      <c r="M408" s="58">
        <f>'Luxjacky Assumptions Monthly'!$M$8*'Luxjacky Counterfactual'!H408</f>
        <v>0</v>
      </c>
      <c r="N408" s="58">
        <f>'Luxjacky Assumptions Monthly'!$M$6*'Luxjacky Assumptions Monthly'!$M$8*'Luxjacky Counterfactual'!G408</f>
        <v>506.27295244784727</v>
      </c>
      <c r="O408" s="58">
        <f t="shared" si="69"/>
        <v>506.27295244784727</v>
      </c>
    </row>
    <row r="409" spans="1:15" x14ac:dyDescent="0.3">
      <c r="A409" s="60">
        <v>42777</v>
      </c>
      <c r="B409" s="15">
        <f t="shared" si="60"/>
        <v>2017</v>
      </c>
      <c r="C409" s="15">
        <f t="shared" si="61"/>
        <v>2</v>
      </c>
      <c r="D409" s="15" t="str">
        <f t="shared" si="65"/>
        <v>20172</v>
      </c>
      <c r="E409" s="15">
        <f t="shared" si="62"/>
        <v>7</v>
      </c>
      <c r="F409" s="15">
        <f t="shared" si="63"/>
        <v>1</v>
      </c>
      <c r="G409" s="64">
        <f t="shared" si="68"/>
        <v>919.54590489569455</v>
      </c>
      <c r="H409" s="64">
        <f>IF(G408&lt;VLOOKUP(D409,'Luxjacky Assumptions Past'!$M$17:$Q$77,5,0),VLOOKUP(D409,'Luxjacky Assumptions Past'!$M$17:$Q$77,4,0),0)</f>
        <v>0</v>
      </c>
      <c r="I409" s="62">
        <f t="shared" si="64"/>
        <v>54.845078347211604</v>
      </c>
      <c r="J409" s="62">
        <v>93</v>
      </c>
      <c r="K409" s="15">
        <f t="shared" si="66"/>
        <v>0</v>
      </c>
      <c r="L409" s="15">
        <f t="shared" si="67"/>
        <v>0</v>
      </c>
      <c r="M409" s="58">
        <f>'Luxjacky Assumptions Monthly'!$M$8*'Luxjacky Counterfactual'!H409</f>
        <v>0</v>
      </c>
      <c r="N409" s="58">
        <f>'Luxjacky Assumptions Monthly'!$M$6*'Luxjacky Assumptions Monthly'!$M$8*'Luxjacky Counterfactual'!G409</f>
        <v>459.77295244784727</v>
      </c>
      <c r="O409" s="58">
        <f t="shared" si="69"/>
        <v>459.77295244784727</v>
      </c>
    </row>
    <row r="410" spans="1:15" x14ac:dyDescent="0.3">
      <c r="A410" s="60">
        <v>42778</v>
      </c>
      <c r="B410" s="15">
        <f t="shared" si="60"/>
        <v>2017</v>
      </c>
      <c r="C410" s="15">
        <f t="shared" si="61"/>
        <v>2</v>
      </c>
      <c r="D410" s="15" t="str">
        <f t="shared" si="65"/>
        <v>20172</v>
      </c>
      <c r="E410" s="15">
        <f t="shared" si="62"/>
        <v>1</v>
      </c>
      <c r="F410" s="15">
        <f t="shared" si="63"/>
        <v>0</v>
      </c>
      <c r="G410" s="64">
        <f t="shared" si="68"/>
        <v>2225.5552195009732</v>
      </c>
      <c r="H410" s="64">
        <f>IF(G409&lt;VLOOKUP(D410,'Luxjacky Assumptions Past'!$M$17:$Q$77,5,0),VLOOKUP(D410,'Luxjacky Assumptions Past'!$M$17:$Q$77,4,0),0)</f>
        <v>1363.0093146052784</v>
      </c>
      <c r="I410" s="62">
        <f t="shared" si="64"/>
        <v>139.00896415253717</v>
      </c>
      <c r="J410" s="62">
        <v>57</v>
      </c>
      <c r="K410" s="15">
        <f t="shared" si="66"/>
        <v>1</v>
      </c>
      <c r="L410" s="15">
        <f t="shared" si="67"/>
        <v>4000</v>
      </c>
      <c r="M410" s="58">
        <f>'Luxjacky Assumptions Monthly'!$M$8*'Luxjacky Counterfactual'!H410</f>
        <v>13630.093146052785</v>
      </c>
      <c r="N410" s="58">
        <f>'Luxjacky Assumptions Monthly'!$M$6*'Luxjacky Assumptions Monthly'!$M$8*'Luxjacky Counterfactual'!G410</f>
        <v>1112.7776097504866</v>
      </c>
      <c r="O410" s="58">
        <f t="shared" si="69"/>
        <v>18742.870755803273</v>
      </c>
    </row>
    <row r="411" spans="1:15" x14ac:dyDescent="0.3">
      <c r="A411" s="60">
        <v>42779</v>
      </c>
      <c r="B411" s="15">
        <f t="shared" si="60"/>
        <v>2017</v>
      </c>
      <c r="C411" s="15">
        <f t="shared" si="61"/>
        <v>2</v>
      </c>
      <c r="D411" s="15" t="str">
        <f t="shared" si="65"/>
        <v>20172</v>
      </c>
      <c r="E411" s="15">
        <f t="shared" si="62"/>
        <v>2</v>
      </c>
      <c r="F411" s="15">
        <f t="shared" si="63"/>
        <v>0</v>
      </c>
      <c r="G411" s="64">
        <f t="shared" si="68"/>
        <v>2089.5552195009732</v>
      </c>
      <c r="H411" s="64">
        <f>IF(G410&lt;VLOOKUP(D411,'Luxjacky Assumptions Past'!$M$17:$Q$77,5,0),VLOOKUP(D411,'Luxjacky Assumptions Past'!$M$17:$Q$77,4,0),0)</f>
        <v>0</v>
      </c>
      <c r="I411" s="62">
        <f t="shared" si="64"/>
        <v>143.62664639431352</v>
      </c>
      <c r="J411" s="62">
        <v>136</v>
      </c>
      <c r="K411" s="15">
        <f t="shared" si="66"/>
        <v>0</v>
      </c>
      <c r="L411" s="15">
        <f t="shared" si="67"/>
        <v>0</v>
      </c>
      <c r="M411" s="58">
        <f>'Luxjacky Assumptions Monthly'!$M$8*'Luxjacky Counterfactual'!H411</f>
        <v>0</v>
      </c>
      <c r="N411" s="58">
        <f>'Luxjacky Assumptions Monthly'!$M$6*'Luxjacky Assumptions Monthly'!$M$8*'Luxjacky Counterfactual'!G411</f>
        <v>1044.7776097504866</v>
      </c>
      <c r="O411" s="58">
        <f t="shared" si="69"/>
        <v>1044.7776097504866</v>
      </c>
    </row>
    <row r="412" spans="1:15" x14ac:dyDescent="0.3">
      <c r="A412" s="60">
        <v>42780</v>
      </c>
      <c r="B412" s="15">
        <f t="shared" si="60"/>
        <v>2017</v>
      </c>
      <c r="C412" s="15">
        <f t="shared" si="61"/>
        <v>2</v>
      </c>
      <c r="D412" s="15" t="str">
        <f t="shared" si="65"/>
        <v>20172</v>
      </c>
      <c r="E412" s="15">
        <f t="shared" si="62"/>
        <v>3</v>
      </c>
      <c r="F412" s="15">
        <f t="shared" si="63"/>
        <v>0</v>
      </c>
      <c r="G412" s="64">
        <f t="shared" si="68"/>
        <v>1953.5552195009732</v>
      </c>
      <c r="H412" s="64">
        <f>IF(G411&lt;VLOOKUP(D412,'Luxjacky Assumptions Past'!$M$17:$Q$77,5,0),VLOOKUP(D412,'Luxjacky Assumptions Past'!$M$17:$Q$77,4,0),0)</f>
        <v>0</v>
      </c>
      <c r="I412" s="62">
        <f t="shared" si="64"/>
        <v>141.01603867957496</v>
      </c>
      <c r="J412" s="62">
        <v>136</v>
      </c>
      <c r="K412" s="15">
        <f t="shared" si="66"/>
        <v>0</v>
      </c>
      <c r="L412" s="15">
        <f t="shared" si="67"/>
        <v>0</v>
      </c>
      <c r="M412" s="58">
        <f>'Luxjacky Assumptions Monthly'!$M$8*'Luxjacky Counterfactual'!H412</f>
        <v>0</v>
      </c>
      <c r="N412" s="58">
        <f>'Luxjacky Assumptions Monthly'!$M$6*'Luxjacky Assumptions Monthly'!$M$8*'Luxjacky Counterfactual'!G412</f>
        <v>976.77760975048659</v>
      </c>
      <c r="O412" s="58">
        <f t="shared" si="69"/>
        <v>976.77760975048659</v>
      </c>
    </row>
    <row r="413" spans="1:15" x14ac:dyDescent="0.3">
      <c r="A413" s="60">
        <v>42781</v>
      </c>
      <c r="B413" s="15">
        <f t="shared" si="60"/>
        <v>2017</v>
      </c>
      <c r="C413" s="15">
        <f t="shared" si="61"/>
        <v>2</v>
      </c>
      <c r="D413" s="15" t="str">
        <f t="shared" si="65"/>
        <v>20172</v>
      </c>
      <c r="E413" s="15">
        <f t="shared" si="62"/>
        <v>4</v>
      </c>
      <c r="F413" s="15">
        <f t="shared" si="63"/>
        <v>0</v>
      </c>
      <c r="G413" s="64">
        <f t="shared" si="68"/>
        <v>1816.5552195009732</v>
      </c>
      <c r="H413" s="64">
        <f>IF(G412&lt;VLOOKUP(D413,'Luxjacky Assumptions Past'!$M$17:$Q$77,5,0),VLOOKUP(D413,'Luxjacky Assumptions Past'!$M$17:$Q$77,4,0),0)</f>
        <v>0</v>
      </c>
      <c r="I413" s="62">
        <f t="shared" si="64"/>
        <v>130.3874692669433</v>
      </c>
      <c r="J413" s="62">
        <v>137</v>
      </c>
      <c r="K413" s="15">
        <f t="shared" si="66"/>
        <v>0</v>
      </c>
      <c r="L413" s="15">
        <f t="shared" si="67"/>
        <v>0</v>
      </c>
      <c r="M413" s="58">
        <f>'Luxjacky Assumptions Monthly'!$M$8*'Luxjacky Counterfactual'!H413</f>
        <v>0</v>
      </c>
      <c r="N413" s="58">
        <f>'Luxjacky Assumptions Monthly'!$M$6*'Luxjacky Assumptions Monthly'!$M$8*'Luxjacky Counterfactual'!G413</f>
        <v>908.27760975048659</v>
      </c>
      <c r="O413" s="58">
        <f t="shared" si="69"/>
        <v>908.27760975048659</v>
      </c>
    </row>
    <row r="414" spans="1:15" x14ac:dyDescent="0.3">
      <c r="A414" s="60">
        <v>42782</v>
      </c>
      <c r="B414" s="15">
        <f t="shared" si="60"/>
        <v>2017</v>
      </c>
      <c r="C414" s="15">
        <f t="shared" si="61"/>
        <v>2</v>
      </c>
      <c r="D414" s="15" t="str">
        <f t="shared" si="65"/>
        <v>20172</v>
      </c>
      <c r="E414" s="15">
        <f t="shared" si="62"/>
        <v>5</v>
      </c>
      <c r="F414" s="15">
        <f t="shared" si="63"/>
        <v>0</v>
      </c>
      <c r="G414" s="64">
        <f t="shared" si="68"/>
        <v>1695.5552195009732</v>
      </c>
      <c r="H414" s="64">
        <f>IF(G413&lt;VLOOKUP(D414,'Luxjacky Assumptions Past'!$M$17:$Q$77,5,0),VLOOKUP(D414,'Luxjacky Assumptions Past'!$M$17:$Q$77,4,0),0)</f>
        <v>0</v>
      </c>
      <c r="I414" s="62">
        <f t="shared" si="64"/>
        <v>111.13629277128595</v>
      </c>
      <c r="J414" s="62">
        <v>121</v>
      </c>
      <c r="K414" s="15">
        <f t="shared" si="66"/>
        <v>0</v>
      </c>
      <c r="L414" s="15">
        <f t="shared" si="67"/>
        <v>0</v>
      </c>
      <c r="M414" s="58">
        <f>'Luxjacky Assumptions Monthly'!$M$8*'Luxjacky Counterfactual'!H414</f>
        <v>0</v>
      </c>
      <c r="N414" s="58">
        <f>'Luxjacky Assumptions Monthly'!$M$6*'Luxjacky Assumptions Monthly'!$M$8*'Luxjacky Counterfactual'!G414</f>
        <v>847.77760975048659</v>
      </c>
      <c r="O414" s="58">
        <f t="shared" si="69"/>
        <v>847.77760975048659</v>
      </c>
    </row>
    <row r="415" spans="1:15" x14ac:dyDescent="0.3">
      <c r="A415" s="60">
        <v>42783</v>
      </c>
      <c r="B415" s="15">
        <f t="shared" si="60"/>
        <v>2017</v>
      </c>
      <c r="C415" s="15">
        <f t="shared" si="61"/>
        <v>2</v>
      </c>
      <c r="D415" s="15" t="str">
        <f t="shared" si="65"/>
        <v>20172</v>
      </c>
      <c r="E415" s="15">
        <f t="shared" si="62"/>
        <v>6</v>
      </c>
      <c r="F415" s="15">
        <f t="shared" si="63"/>
        <v>1</v>
      </c>
      <c r="G415" s="64">
        <f t="shared" si="68"/>
        <v>1582.5552195009732</v>
      </c>
      <c r="H415" s="64">
        <f>IF(G414&lt;VLOOKUP(D415,'Luxjacky Assumptions Past'!$M$17:$Q$77,5,0),VLOOKUP(D415,'Luxjacky Assumptions Past'!$M$17:$Q$77,4,0),0)</f>
        <v>0</v>
      </c>
      <c r="I415" s="62">
        <f t="shared" si="64"/>
        <v>92.764556757211977</v>
      </c>
      <c r="J415" s="62">
        <v>113</v>
      </c>
      <c r="K415" s="15">
        <f t="shared" si="66"/>
        <v>0</v>
      </c>
      <c r="L415" s="15">
        <f t="shared" si="67"/>
        <v>0</v>
      </c>
      <c r="M415" s="58">
        <f>'Luxjacky Assumptions Monthly'!$M$8*'Luxjacky Counterfactual'!H415</f>
        <v>0</v>
      </c>
      <c r="N415" s="58">
        <f>'Luxjacky Assumptions Monthly'!$M$6*'Luxjacky Assumptions Monthly'!$M$8*'Luxjacky Counterfactual'!G415</f>
        <v>791.27760975048659</v>
      </c>
      <c r="O415" s="58">
        <f t="shared" si="69"/>
        <v>791.27760975048659</v>
      </c>
    </row>
    <row r="416" spans="1:15" x14ac:dyDescent="0.3">
      <c r="A416" s="60">
        <v>42784</v>
      </c>
      <c r="B416" s="15">
        <f t="shared" si="60"/>
        <v>2017</v>
      </c>
      <c r="C416" s="15">
        <f t="shared" si="61"/>
        <v>2</v>
      </c>
      <c r="D416" s="15" t="str">
        <f t="shared" si="65"/>
        <v>20172</v>
      </c>
      <c r="E416" s="15">
        <f t="shared" si="62"/>
        <v>7</v>
      </c>
      <c r="F416" s="15">
        <f t="shared" si="63"/>
        <v>1</v>
      </c>
      <c r="G416" s="64">
        <f t="shared" si="68"/>
        <v>1498.5552195009732</v>
      </c>
      <c r="H416" s="64">
        <f>IF(G415&lt;VLOOKUP(D416,'Luxjacky Assumptions Past'!$M$17:$Q$77,5,0),VLOOKUP(D416,'Luxjacky Assumptions Past'!$M$17:$Q$77,4,0),0)</f>
        <v>0</v>
      </c>
      <c r="I416" s="62">
        <f t="shared" si="64"/>
        <v>54.845078347211604</v>
      </c>
      <c r="J416" s="62">
        <v>84</v>
      </c>
      <c r="K416" s="15">
        <f t="shared" si="66"/>
        <v>0</v>
      </c>
      <c r="L416" s="15">
        <f t="shared" si="67"/>
        <v>0</v>
      </c>
      <c r="M416" s="58">
        <f>'Luxjacky Assumptions Monthly'!$M$8*'Luxjacky Counterfactual'!H416</f>
        <v>0</v>
      </c>
      <c r="N416" s="58">
        <f>'Luxjacky Assumptions Monthly'!$M$6*'Luxjacky Assumptions Monthly'!$M$8*'Luxjacky Counterfactual'!G416</f>
        <v>749.27760975048659</v>
      </c>
      <c r="O416" s="58">
        <f t="shared" si="69"/>
        <v>749.27760975048659</v>
      </c>
    </row>
    <row r="417" spans="1:15" x14ac:dyDescent="0.3">
      <c r="A417" s="60">
        <v>42785</v>
      </c>
      <c r="B417" s="15">
        <f t="shared" si="60"/>
        <v>2017</v>
      </c>
      <c r="C417" s="15">
        <f t="shared" si="61"/>
        <v>2</v>
      </c>
      <c r="D417" s="15" t="str">
        <f t="shared" si="65"/>
        <v>20172</v>
      </c>
      <c r="E417" s="15">
        <f t="shared" si="62"/>
        <v>1</v>
      </c>
      <c r="F417" s="15">
        <f t="shared" si="63"/>
        <v>0</v>
      </c>
      <c r="G417" s="64">
        <f t="shared" si="68"/>
        <v>1442.5552195009732</v>
      </c>
      <c r="H417" s="64">
        <f>IF(G416&lt;VLOOKUP(D417,'Luxjacky Assumptions Past'!$M$17:$Q$77,5,0),VLOOKUP(D417,'Luxjacky Assumptions Past'!$M$17:$Q$77,4,0),0)</f>
        <v>0</v>
      </c>
      <c r="I417" s="62">
        <f t="shared" si="64"/>
        <v>139.00896415253717</v>
      </c>
      <c r="J417" s="62">
        <v>56</v>
      </c>
      <c r="K417" s="15">
        <f t="shared" si="66"/>
        <v>0</v>
      </c>
      <c r="L417" s="15">
        <f t="shared" si="67"/>
        <v>0</v>
      </c>
      <c r="M417" s="58">
        <f>'Luxjacky Assumptions Monthly'!$M$8*'Luxjacky Counterfactual'!H417</f>
        <v>0</v>
      </c>
      <c r="N417" s="58">
        <f>'Luxjacky Assumptions Monthly'!$M$6*'Luxjacky Assumptions Monthly'!$M$8*'Luxjacky Counterfactual'!G417</f>
        <v>721.27760975048659</v>
      </c>
      <c r="O417" s="58">
        <f t="shared" si="69"/>
        <v>721.27760975048659</v>
      </c>
    </row>
    <row r="418" spans="1:15" x14ac:dyDescent="0.3">
      <c r="A418" s="60">
        <v>42786</v>
      </c>
      <c r="B418" s="15">
        <f t="shared" si="60"/>
        <v>2017</v>
      </c>
      <c r="C418" s="15">
        <f t="shared" si="61"/>
        <v>2</v>
      </c>
      <c r="D418" s="15" t="str">
        <f t="shared" si="65"/>
        <v>20172</v>
      </c>
      <c r="E418" s="15">
        <f t="shared" si="62"/>
        <v>2</v>
      </c>
      <c r="F418" s="15">
        <f t="shared" si="63"/>
        <v>0</v>
      </c>
      <c r="G418" s="64">
        <f t="shared" si="68"/>
        <v>1298.5552195009732</v>
      </c>
      <c r="H418" s="64">
        <f>IF(G417&lt;VLOOKUP(D418,'Luxjacky Assumptions Past'!$M$17:$Q$77,5,0),VLOOKUP(D418,'Luxjacky Assumptions Past'!$M$17:$Q$77,4,0),0)</f>
        <v>0</v>
      </c>
      <c r="I418" s="62">
        <f t="shared" si="64"/>
        <v>143.62664639431352</v>
      </c>
      <c r="J418" s="62">
        <v>144</v>
      </c>
      <c r="K418" s="15">
        <f t="shared" si="66"/>
        <v>0</v>
      </c>
      <c r="L418" s="15">
        <f t="shared" si="67"/>
        <v>0</v>
      </c>
      <c r="M418" s="58">
        <f>'Luxjacky Assumptions Monthly'!$M$8*'Luxjacky Counterfactual'!H418</f>
        <v>0</v>
      </c>
      <c r="N418" s="58">
        <f>'Luxjacky Assumptions Monthly'!$M$6*'Luxjacky Assumptions Monthly'!$M$8*'Luxjacky Counterfactual'!G418</f>
        <v>649.27760975048659</v>
      </c>
      <c r="O418" s="58">
        <f t="shared" si="69"/>
        <v>649.27760975048659</v>
      </c>
    </row>
    <row r="419" spans="1:15" x14ac:dyDescent="0.3">
      <c r="A419" s="60">
        <v>42787</v>
      </c>
      <c r="B419" s="15">
        <f t="shared" si="60"/>
        <v>2017</v>
      </c>
      <c r="C419" s="15">
        <f t="shared" si="61"/>
        <v>2</v>
      </c>
      <c r="D419" s="15" t="str">
        <f t="shared" si="65"/>
        <v>20172</v>
      </c>
      <c r="E419" s="15">
        <f t="shared" si="62"/>
        <v>3</v>
      </c>
      <c r="F419" s="15">
        <f t="shared" si="63"/>
        <v>0</v>
      </c>
      <c r="G419" s="64">
        <f t="shared" si="68"/>
        <v>1158.5552195009732</v>
      </c>
      <c r="H419" s="64">
        <f>IF(G418&lt;VLOOKUP(D419,'Luxjacky Assumptions Past'!$M$17:$Q$77,5,0),VLOOKUP(D419,'Luxjacky Assumptions Past'!$M$17:$Q$77,4,0),0)</f>
        <v>0</v>
      </c>
      <c r="I419" s="62">
        <f t="shared" si="64"/>
        <v>141.01603867957496</v>
      </c>
      <c r="J419" s="62">
        <v>140</v>
      </c>
      <c r="K419" s="15">
        <f t="shared" si="66"/>
        <v>0</v>
      </c>
      <c r="L419" s="15">
        <f t="shared" si="67"/>
        <v>0</v>
      </c>
      <c r="M419" s="58">
        <f>'Luxjacky Assumptions Monthly'!$M$8*'Luxjacky Counterfactual'!H419</f>
        <v>0</v>
      </c>
      <c r="N419" s="58">
        <f>'Luxjacky Assumptions Monthly'!$M$6*'Luxjacky Assumptions Monthly'!$M$8*'Luxjacky Counterfactual'!G419</f>
        <v>579.27760975048659</v>
      </c>
      <c r="O419" s="58">
        <f t="shared" si="69"/>
        <v>579.27760975048659</v>
      </c>
    </row>
    <row r="420" spans="1:15" x14ac:dyDescent="0.3">
      <c r="A420" s="60">
        <v>42788</v>
      </c>
      <c r="B420" s="15">
        <f t="shared" si="60"/>
        <v>2017</v>
      </c>
      <c r="C420" s="15">
        <f t="shared" si="61"/>
        <v>2</v>
      </c>
      <c r="D420" s="15" t="str">
        <f t="shared" si="65"/>
        <v>20172</v>
      </c>
      <c r="E420" s="15">
        <f t="shared" si="62"/>
        <v>4</v>
      </c>
      <c r="F420" s="15">
        <f t="shared" si="63"/>
        <v>0</v>
      </c>
      <c r="G420" s="64">
        <f t="shared" si="68"/>
        <v>1011.5552195009732</v>
      </c>
      <c r="H420" s="64">
        <f>IF(G419&lt;VLOOKUP(D420,'Luxjacky Assumptions Past'!$M$17:$Q$77,5,0),VLOOKUP(D420,'Luxjacky Assumptions Past'!$M$17:$Q$77,4,0),0)</f>
        <v>0</v>
      </c>
      <c r="I420" s="62">
        <f t="shared" si="64"/>
        <v>130.3874692669433</v>
      </c>
      <c r="J420" s="62">
        <v>147</v>
      </c>
      <c r="K420" s="15">
        <f t="shared" si="66"/>
        <v>0</v>
      </c>
      <c r="L420" s="15">
        <f t="shared" si="67"/>
        <v>0</v>
      </c>
      <c r="M420" s="58">
        <f>'Luxjacky Assumptions Monthly'!$M$8*'Luxjacky Counterfactual'!H420</f>
        <v>0</v>
      </c>
      <c r="N420" s="58">
        <f>'Luxjacky Assumptions Monthly'!$M$6*'Luxjacky Assumptions Monthly'!$M$8*'Luxjacky Counterfactual'!G420</f>
        <v>505.77760975048659</v>
      </c>
      <c r="O420" s="58">
        <f t="shared" si="69"/>
        <v>505.77760975048659</v>
      </c>
    </row>
    <row r="421" spans="1:15" x14ac:dyDescent="0.3">
      <c r="A421" s="60">
        <v>42789</v>
      </c>
      <c r="B421" s="15">
        <f t="shared" si="60"/>
        <v>2017</v>
      </c>
      <c r="C421" s="15">
        <f t="shared" si="61"/>
        <v>2</v>
      </c>
      <c r="D421" s="15" t="str">
        <f t="shared" si="65"/>
        <v>20172</v>
      </c>
      <c r="E421" s="15">
        <f t="shared" si="62"/>
        <v>5</v>
      </c>
      <c r="F421" s="15">
        <f t="shared" si="63"/>
        <v>0</v>
      </c>
      <c r="G421" s="64">
        <f t="shared" si="68"/>
        <v>875.55521950097318</v>
      </c>
      <c r="H421" s="64">
        <f>IF(G420&lt;VLOOKUP(D421,'Luxjacky Assumptions Past'!$M$17:$Q$77,5,0),VLOOKUP(D421,'Luxjacky Assumptions Past'!$M$17:$Q$77,4,0),0)</f>
        <v>0</v>
      </c>
      <c r="I421" s="62">
        <f t="shared" si="64"/>
        <v>111.13629277128595</v>
      </c>
      <c r="J421" s="62">
        <v>136</v>
      </c>
      <c r="K421" s="15">
        <f t="shared" si="66"/>
        <v>0</v>
      </c>
      <c r="L421" s="15">
        <f t="shared" si="67"/>
        <v>0</v>
      </c>
      <c r="M421" s="58">
        <f>'Luxjacky Assumptions Monthly'!$M$8*'Luxjacky Counterfactual'!H421</f>
        <v>0</v>
      </c>
      <c r="N421" s="58">
        <f>'Luxjacky Assumptions Monthly'!$M$6*'Luxjacky Assumptions Monthly'!$M$8*'Luxjacky Counterfactual'!G421</f>
        <v>437.77760975048659</v>
      </c>
      <c r="O421" s="58">
        <f t="shared" si="69"/>
        <v>437.77760975048659</v>
      </c>
    </row>
    <row r="422" spans="1:15" x14ac:dyDescent="0.3">
      <c r="A422" s="60">
        <v>42790</v>
      </c>
      <c r="B422" s="15">
        <f t="shared" si="60"/>
        <v>2017</v>
      </c>
      <c r="C422" s="15">
        <f t="shared" si="61"/>
        <v>2</v>
      </c>
      <c r="D422" s="15" t="str">
        <f t="shared" si="65"/>
        <v>20172</v>
      </c>
      <c r="E422" s="15">
        <f t="shared" si="62"/>
        <v>6</v>
      </c>
      <c r="F422" s="15">
        <f t="shared" si="63"/>
        <v>1</v>
      </c>
      <c r="G422" s="64">
        <f t="shared" si="68"/>
        <v>2136.5645341062518</v>
      </c>
      <c r="H422" s="64">
        <f>IF(G421&lt;VLOOKUP(D422,'Luxjacky Assumptions Past'!$M$17:$Q$77,5,0),VLOOKUP(D422,'Luxjacky Assumptions Past'!$M$17:$Q$77,4,0),0)</f>
        <v>1363.0093146052784</v>
      </c>
      <c r="I422" s="62">
        <f t="shared" si="64"/>
        <v>92.764556757211977</v>
      </c>
      <c r="J422" s="62">
        <v>102</v>
      </c>
      <c r="K422" s="15">
        <f t="shared" si="66"/>
        <v>1</v>
      </c>
      <c r="L422" s="15">
        <f t="shared" si="67"/>
        <v>4000</v>
      </c>
      <c r="M422" s="58">
        <f>'Luxjacky Assumptions Monthly'!$M$8*'Luxjacky Counterfactual'!H422</f>
        <v>13630.093146052785</v>
      </c>
      <c r="N422" s="58">
        <f>'Luxjacky Assumptions Monthly'!$M$6*'Luxjacky Assumptions Monthly'!$M$8*'Luxjacky Counterfactual'!G422</f>
        <v>1068.2822670531259</v>
      </c>
      <c r="O422" s="58">
        <f t="shared" si="69"/>
        <v>18698.37541310591</v>
      </c>
    </row>
    <row r="423" spans="1:15" x14ac:dyDescent="0.3">
      <c r="A423" s="60">
        <v>42791</v>
      </c>
      <c r="B423" s="15">
        <f t="shared" si="60"/>
        <v>2017</v>
      </c>
      <c r="C423" s="15">
        <f t="shared" si="61"/>
        <v>2</v>
      </c>
      <c r="D423" s="15" t="str">
        <f t="shared" si="65"/>
        <v>20172</v>
      </c>
      <c r="E423" s="15">
        <f t="shared" si="62"/>
        <v>7</v>
      </c>
      <c r="F423" s="15">
        <f t="shared" si="63"/>
        <v>1</v>
      </c>
      <c r="G423" s="64">
        <f t="shared" si="68"/>
        <v>2051.5645341062518</v>
      </c>
      <c r="H423" s="64">
        <f>IF(G422&lt;VLOOKUP(D423,'Luxjacky Assumptions Past'!$M$17:$Q$77,5,0),VLOOKUP(D423,'Luxjacky Assumptions Past'!$M$17:$Q$77,4,0),0)</f>
        <v>0</v>
      </c>
      <c r="I423" s="62">
        <f t="shared" si="64"/>
        <v>54.845078347211604</v>
      </c>
      <c r="J423" s="62">
        <v>85</v>
      </c>
      <c r="K423" s="15">
        <f t="shared" si="66"/>
        <v>0</v>
      </c>
      <c r="L423" s="15">
        <f t="shared" si="67"/>
        <v>0</v>
      </c>
      <c r="M423" s="58">
        <f>'Luxjacky Assumptions Monthly'!$M$8*'Luxjacky Counterfactual'!H423</f>
        <v>0</v>
      </c>
      <c r="N423" s="58">
        <f>'Luxjacky Assumptions Monthly'!$M$6*'Luxjacky Assumptions Monthly'!$M$8*'Luxjacky Counterfactual'!G423</f>
        <v>1025.7822670531259</v>
      </c>
      <c r="O423" s="58">
        <f t="shared" si="69"/>
        <v>1025.7822670531259</v>
      </c>
    </row>
    <row r="424" spans="1:15" x14ac:dyDescent="0.3">
      <c r="A424" s="60">
        <v>42792</v>
      </c>
      <c r="B424" s="15">
        <f t="shared" si="60"/>
        <v>2017</v>
      </c>
      <c r="C424" s="15">
        <f t="shared" si="61"/>
        <v>2</v>
      </c>
      <c r="D424" s="15" t="str">
        <f t="shared" si="65"/>
        <v>20172</v>
      </c>
      <c r="E424" s="15">
        <f t="shared" si="62"/>
        <v>1</v>
      </c>
      <c r="F424" s="15">
        <f t="shared" si="63"/>
        <v>0</v>
      </c>
      <c r="G424" s="64">
        <f t="shared" si="68"/>
        <v>1986.5645341062518</v>
      </c>
      <c r="H424" s="64">
        <f>IF(G423&lt;VLOOKUP(D424,'Luxjacky Assumptions Past'!$M$17:$Q$77,5,0),VLOOKUP(D424,'Luxjacky Assumptions Past'!$M$17:$Q$77,4,0),0)</f>
        <v>0</v>
      </c>
      <c r="I424" s="62">
        <f t="shared" si="64"/>
        <v>139.00896415253717</v>
      </c>
      <c r="J424" s="62">
        <v>65</v>
      </c>
      <c r="K424" s="15">
        <f t="shared" si="66"/>
        <v>0</v>
      </c>
      <c r="L424" s="15">
        <f t="shared" si="67"/>
        <v>0</v>
      </c>
      <c r="M424" s="58">
        <f>'Luxjacky Assumptions Monthly'!$M$8*'Luxjacky Counterfactual'!H424</f>
        <v>0</v>
      </c>
      <c r="N424" s="58">
        <f>'Luxjacky Assumptions Monthly'!$M$6*'Luxjacky Assumptions Monthly'!$M$8*'Luxjacky Counterfactual'!G424</f>
        <v>993.28226705312591</v>
      </c>
      <c r="O424" s="58">
        <f t="shared" si="69"/>
        <v>993.28226705312591</v>
      </c>
    </row>
    <row r="425" spans="1:15" x14ac:dyDescent="0.3">
      <c r="A425" s="60">
        <v>42793</v>
      </c>
      <c r="B425" s="15">
        <f t="shared" si="60"/>
        <v>2017</v>
      </c>
      <c r="C425" s="15">
        <f t="shared" si="61"/>
        <v>2</v>
      </c>
      <c r="D425" s="15" t="str">
        <f t="shared" si="65"/>
        <v>20172</v>
      </c>
      <c r="E425" s="15">
        <f t="shared" si="62"/>
        <v>2</v>
      </c>
      <c r="F425" s="15">
        <f t="shared" si="63"/>
        <v>0</v>
      </c>
      <c r="G425" s="64">
        <f t="shared" si="68"/>
        <v>1837.5645341062518</v>
      </c>
      <c r="H425" s="64">
        <f>IF(G424&lt;VLOOKUP(D425,'Luxjacky Assumptions Past'!$M$17:$Q$77,5,0),VLOOKUP(D425,'Luxjacky Assumptions Past'!$M$17:$Q$77,4,0),0)</f>
        <v>0</v>
      </c>
      <c r="I425" s="62">
        <f t="shared" si="64"/>
        <v>143.62664639431352</v>
      </c>
      <c r="J425" s="62">
        <v>149</v>
      </c>
      <c r="K425" s="15">
        <f t="shared" si="66"/>
        <v>0</v>
      </c>
      <c r="L425" s="15">
        <f t="shared" si="67"/>
        <v>0</v>
      </c>
      <c r="M425" s="58">
        <f>'Luxjacky Assumptions Monthly'!$M$8*'Luxjacky Counterfactual'!H425</f>
        <v>0</v>
      </c>
      <c r="N425" s="58">
        <f>'Luxjacky Assumptions Monthly'!$M$6*'Luxjacky Assumptions Monthly'!$M$8*'Luxjacky Counterfactual'!G425</f>
        <v>918.78226705312591</v>
      </c>
      <c r="O425" s="58">
        <f t="shared" si="69"/>
        <v>918.78226705312591</v>
      </c>
    </row>
    <row r="426" spans="1:15" x14ac:dyDescent="0.3">
      <c r="A426" s="60">
        <v>42794</v>
      </c>
      <c r="B426" s="15">
        <f t="shared" si="60"/>
        <v>2017</v>
      </c>
      <c r="C426" s="15">
        <f t="shared" si="61"/>
        <v>2</v>
      </c>
      <c r="D426" s="15" t="str">
        <f t="shared" si="65"/>
        <v>20172</v>
      </c>
      <c r="E426" s="15">
        <f t="shared" si="62"/>
        <v>3</v>
      </c>
      <c r="F426" s="15">
        <f t="shared" si="63"/>
        <v>0</v>
      </c>
      <c r="G426" s="64">
        <f t="shared" si="68"/>
        <v>1682.5645341062518</v>
      </c>
      <c r="H426" s="64">
        <f>IF(G425&lt;VLOOKUP(D426,'Luxjacky Assumptions Past'!$M$17:$Q$77,5,0),VLOOKUP(D426,'Luxjacky Assumptions Past'!$M$17:$Q$77,4,0),0)</f>
        <v>0</v>
      </c>
      <c r="I426" s="62">
        <f t="shared" si="64"/>
        <v>141.01603867957496</v>
      </c>
      <c r="J426" s="62">
        <v>155</v>
      </c>
      <c r="K426" s="15">
        <f t="shared" si="66"/>
        <v>0</v>
      </c>
      <c r="L426" s="15">
        <f t="shared" si="67"/>
        <v>0</v>
      </c>
      <c r="M426" s="58">
        <f>'Luxjacky Assumptions Monthly'!$M$8*'Luxjacky Counterfactual'!H426</f>
        <v>0</v>
      </c>
      <c r="N426" s="58">
        <f>'Luxjacky Assumptions Monthly'!$M$6*'Luxjacky Assumptions Monthly'!$M$8*'Luxjacky Counterfactual'!G426</f>
        <v>841.28226705312591</v>
      </c>
      <c r="O426" s="58">
        <f t="shared" si="69"/>
        <v>841.28226705312591</v>
      </c>
    </row>
    <row r="427" spans="1:15" x14ac:dyDescent="0.3">
      <c r="A427" s="60">
        <v>42795</v>
      </c>
      <c r="B427" s="15">
        <f t="shared" si="60"/>
        <v>2017</v>
      </c>
      <c r="C427" s="15">
        <f t="shared" si="61"/>
        <v>3</v>
      </c>
      <c r="D427" s="15" t="str">
        <f t="shared" si="65"/>
        <v>20173</v>
      </c>
      <c r="E427" s="15">
        <f t="shared" si="62"/>
        <v>4</v>
      </c>
      <c r="F427" s="15">
        <f t="shared" si="63"/>
        <v>0</v>
      </c>
      <c r="G427" s="64">
        <f t="shared" si="68"/>
        <v>1536.5645341062518</v>
      </c>
      <c r="H427" s="64">
        <f>IF(G426&lt;VLOOKUP(D427,'Luxjacky Assumptions Past'!$M$17:$Q$77,5,0),VLOOKUP(D427,'Luxjacky Assumptions Past'!$M$17:$Q$77,4,0),0)</f>
        <v>0</v>
      </c>
      <c r="I427" s="62">
        <f t="shared" si="64"/>
        <v>133.37604039918003</v>
      </c>
      <c r="J427" s="62">
        <v>146</v>
      </c>
      <c r="K427" s="15">
        <f t="shared" si="66"/>
        <v>0</v>
      </c>
      <c r="L427" s="15">
        <f t="shared" si="67"/>
        <v>0</v>
      </c>
      <c r="M427" s="58">
        <f>'Luxjacky Assumptions Monthly'!$M$8*'Luxjacky Counterfactual'!H427</f>
        <v>0</v>
      </c>
      <c r="N427" s="58">
        <f>'Luxjacky Assumptions Monthly'!$M$6*'Luxjacky Assumptions Monthly'!$M$8*'Luxjacky Counterfactual'!G427</f>
        <v>768.28226705312591</v>
      </c>
      <c r="O427" s="58">
        <f t="shared" si="69"/>
        <v>768.28226705312591</v>
      </c>
    </row>
    <row r="428" spans="1:15" x14ac:dyDescent="0.3">
      <c r="A428" s="60">
        <v>42796</v>
      </c>
      <c r="B428" s="15">
        <f t="shared" si="60"/>
        <v>2017</v>
      </c>
      <c r="C428" s="15">
        <f t="shared" si="61"/>
        <v>3</v>
      </c>
      <c r="D428" s="15" t="str">
        <f t="shared" si="65"/>
        <v>20173</v>
      </c>
      <c r="E428" s="15">
        <f t="shared" si="62"/>
        <v>5</v>
      </c>
      <c r="F428" s="15">
        <f t="shared" si="63"/>
        <v>0</v>
      </c>
      <c r="G428" s="64">
        <f t="shared" si="68"/>
        <v>1406.5645341062518</v>
      </c>
      <c r="H428" s="64">
        <f>IF(G427&lt;VLOOKUP(D428,'Luxjacky Assumptions Past'!$M$17:$Q$77,5,0),VLOOKUP(D428,'Luxjacky Assumptions Past'!$M$17:$Q$77,4,0),0)</f>
        <v>0</v>
      </c>
      <c r="I428" s="62">
        <f t="shared" si="64"/>
        <v>114.12486390352271</v>
      </c>
      <c r="J428" s="62">
        <v>130</v>
      </c>
      <c r="K428" s="15">
        <f t="shared" si="66"/>
        <v>0</v>
      </c>
      <c r="L428" s="15">
        <f t="shared" si="67"/>
        <v>0</v>
      </c>
      <c r="M428" s="58">
        <f>'Luxjacky Assumptions Monthly'!$M$8*'Luxjacky Counterfactual'!H428</f>
        <v>0</v>
      </c>
      <c r="N428" s="58">
        <f>'Luxjacky Assumptions Monthly'!$M$6*'Luxjacky Assumptions Monthly'!$M$8*'Luxjacky Counterfactual'!G428</f>
        <v>703.28226705312591</v>
      </c>
      <c r="O428" s="58">
        <f t="shared" si="69"/>
        <v>703.28226705312591</v>
      </c>
    </row>
    <row r="429" spans="1:15" x14ac:dyDescent="0.3">
      <c r="A429" s="60">
        <v>42797</v>
      </c>
      <c r="B429" s="15">
        <f t="shared" si="60"/>
        <v>2017</v>
      </c>
      <c r="C429" s="15">
        <f t="shared" si="61"/>
        <v>3</v>
      </c>
      <c r="D429" s="15" t="str">
        <f t="shared" si="65"/>
        <v>20173</v>
      </c>
      <c r="E429" s="15">
        <f t="shared" si="62"/>
        <v>6</v>
      </c>
      <c r="F429" s="15">
        <f t="shared" si="63"/>
        <v>1</v>
      </c>
      <c r="G429" s="64">
        <f t="shared" si="68"/>
        <v>1293.5645341062518</v>
      </c>
      <c r="H429" s="64">
        <f>IF(G428&lt;VLOOKUP(D429,'Luxjacky Assumptions Past'!$M$17:$Q$77,5,0),VLOOKUP(D429,'Luxjacky Assumptions Past'!$M$17:$Q$77,4,0),0)</f>
        <v>0</v>
      </c>
      <c r="I429" s="62">
        <f t="shared" si="64"/>
        <v>95.753127889448706</v>
      </c>
      <c r="J429" s="62">
        <v>113</v>
      </c>
      <c r="K429" s="15">
        <f t="shared" si="66"/>
        <v>0</v>
      </c>
      <c r="L429" s="15">
        <f t="shared" si="67"/>
        <v>0</v>
      </c>
      <c r="M429" s="58">
        <f>'Luxjacky Assumptions Monthly'!$M$8*'Luxjacky Counterfactual'!H429</f>
        <v>0</v>
      </c>
      <c r="N429" s="58">
        <f>'Luxjacky Assumptions Monthly'!$M$6*'Luxjacky Assumptions Monthly'!$M$8*'Luxjacky Counterfactual'!G429</f>
        <v>646.78226705312591</v>
      </c>
      <c r="O429" s="58">
        <f t="shared" si="69"/>
        <v>646.78226705312591</v>
      </c>
    </row>
    <row r="430" spans="1:15" x14ac:dyDescent="0.3">
      <c r="A430" s="60">
        <v>42798</v>
      </c>
      <c r="B430" s="15">
        <f t="shared" si="60"/>
        <v>2017</v>
      </c>
      <c r="C430" s="15">
        <f t="shared" si="61"/>
        <v>3</v>
      </c>
      <c r="D430" s="15" t="str">
        <f t="shared" si="65"/>
        <v>20173</v>
      </c>
      <c r="E430" s="15">
        <f t="shared" si="62"/>
        <v>7</v>
      </c>
      <c r="F430" s="15">
        <f t="shared" si="63"/>
        <v>1</v>
      </c>
      <c r="G430" s="64">
        <f t="shared" si="68"/>
        <v>1204.5645341062518</v>
      </c>
      <c r="H430" s="64">
        <f>IF(G429&lt;VLOOKUP(D430,'Luxjacky Assumptions Past'!$M$17:$Q$77,5,0),VLOOKUP(D430,'Luxjacky Assumptions Past'!$M$17:$Q$77,4,0),0)</f>
        <v>0</v>
      </c>
      <c r="I430" s="62">
        <f t="shared" si="64"/>
        <v>57.833649479448347</v>
      </c>
      <c r="J430" s="62">
        <v>89</v>
      </c>
      <c r="K430" s="15">
        <f t="shared" si="66"/>
        <v>0</v>
      </c>
      <c r="L430" s="15">
        <f t="shared" si="67"/>
        <v>0</v>
      </c>
      <c r="M430" s="58">
        <f>'Luxjacky Assumptions Monthly'!$M$8*'Luxjacky Counterfactual'!H430</f>
        <v>0</v>
      </c>
      <c r="N430" s="58">
        <f>'Luxjacky Assumptions Monthly'!$M$6*'Luxjacky Assumptions Monthly'!$M$8*'Luxjacky Counterfactual'!G430</f>
        <v>602.28226705312591</v>
      </c>
      <c r="O430" s="58">
        <f t="shared" si="69"/>
        <v>602.28226705312591</v>
      </c>
    </row>
    <row r="431" spans="1:15" x14ac:dyDescent="0.3">
      <c r="A431" s="60">
        <v>42799</v>
      </c>
      <c r="B431" s="15">
        <f t="shared" si="60"/>
        <v>2017</v>
      </c>
      <c r="C431" s="15">
        <f t="shared" si="61"/>
        <v>3</v>
      </c>
      <c r="D431" s="15" t="str">
        <f t="shared" si="65"/>
        <v>20173</v>
      </c>
      <c r="E431" s="15">
        <f t="shared" si="62"/>
        <v>1</v>
      </c>
      <c r="F431" s="15">
        <f t="shared" si="63"/>
        <v>0</v>
      </c>
      <c r="G431" s="64">
        <f t="shared" si="68"/>
        <v>1139.5645341062518</v>
      </c>
      <c r="H431" s="64">
        <f>IF(G430&lt;VLOOKUP(D431,'Luxjacky Assumptions Past'!$M$17:$Q$77,5,0),VLOOKUP(D431,'Luxjacky Assumptions Past'!$M$17:$Q$77,4,0),0)</f>
        <v>0</v>
      </c>
      <c r="I431" s="62">
        <f t="shared" si="64"/>
        <v>141.9975352847739</v>
      </c>
      <c r="J431" s="62">
        <v>65</v>
      </c>
      <c r="K431" s="15">
        <f t="shared" si="66"/>
        <v>0</v>
      </c>
      <c r="L431" s="15">
        <f t="shared" si="67"/>
        <v>0</v>
      </c>
      <c r="M431" s="58">
        <f>'Luxjacky Assumptions Monthly'!$M$8*'Luxjacky Counterfactual'!H431</f>
        <v>0</v>
      </c>
      <c r="N431" s="58">
        <f>'Luxjacky Assumptions Monthly'!$M$6*'Luxjacky Assumptions Monthly'!$M$8*'Luxjacky Counterfactual'!G431</f>
        <v>569.78226705312591</v>
      </c>
      <c r="O431" s="58">
        <f t="shared" si="69"/>
        <v>569.78226705312591</v>
      </c>
    </row>
    <row r="432" spans="1:15" x14ac:dyDescent="0.3">
      <c r="A432" s="60">
        <v>42800</v>
      </c>
      <c r="B432" s="15">
        <f t="shared" si="60"/>
        <v>2017</v>
      </c>
      <c r="C432" s="15">
        <f t="shared" si="61"/>
        <v>3</v>
      </c>
      <c r="D432" s="15" t="str">
        <f t="shared" si="65"/>
        <v>20173</v>
      </c>
      <c r="E432" s="15">
        <f t="shared" si="62"/>
        <v>2</v>
      </c>
      <c r="F432" s="15">
        <f t="shared" si="63"/>
        <v>0</v>
      </c>
      <c r="G432" s="64">
        <f t="shared" si="68"/>
        <v>1005.5645341062518</v>
      </c>
      <c r="H432" s="64">
        <f>IF(G431&lt;VLOOKUP(D432,'Luxjacky Assumptions Past'!$M$17:$Q$77,5,0),VLOOKUP(D432,'Luxjacky Assumptions Past'!$M$17:$Q$77,4,0),0)</f>
        <v>0</v>
      </c>
      <c r="I432" s="62">
        <f t="shared" si="64"/>
        <v>146.61521752655025</v>
      </c>
      <c r="J432" s="62">
        <v>134</v>
      </c>
      <c r="K432" s="15">
        <f t="shared" si="66"/>
        <v>0</v>
      </c>
      <c r="L432" s="15">
        <f t="shared" si="67"/>
        <v>0</v>
      </c>
      <c r="M432" s="58">
        <f>'Luxjacky Assumptions Monthly'!$M$8*'Luxjacky Counterfactual'!H432</f>
        <v>0</v>
      </c>
      <c r="N432" s="58">
        <f>'Luxjacky Assumptions Monthly'!$M$6*'Luxjacky Assumptions Monthly'!$M$8*'Luxjacky Counterfactual'!G432</f>
        <v>502.78226705312591</v>
      </c>
      <c r="O432" s="58">
        <f t="shared" si="69"/>
        <v>502.78226705312591</v>
      </c>
    </row>
    <row r="433" spans="1:15" x14ac:dyDescent="0.3">
      <c r="A433" s="60">
        <v>42801</v>
      </c>
      <c r="B433" s="15">
        <f t="shared" si="60"/>
        <v>2017</v>
      </c>
      <c r="C433" s="15">
        <f t="shared" si="61"/>
        <v>3</v>
      </c>
      <c r="D433" s="15" t="str">
        <f t="shared" si="65"/>
        <v>20173</v>
      </c>
      <c r="E433" s="15">
        <f t="shared" si="62"/>
        <v>3</v>
      </c>
      <c r="F433" s="15">
        <f t="shared" si="63"/>
        <v>0</v>
      </c>
      <c r="G433" s="64">
        <f t="shared" si="68"/>
        <v>2232.3747105297125</v>
      </c>
      <c r="H433" s="64">
        <f>IF(G432&lt;VLOOKUP(D433,'Luxjacky Assumptions Past'!$M$17:$Q$77,5,0),VLOOKUP(D433,'Luxjacky Assumptions Past'!$M$17:$Q$77,4,0),0)</f>
        <v>1377.8101764234609</v>
      </c>
      <c r="I433" s="62">
        <f t="shared" si="64"/>
        <v>144.00460981181172</v>
      </c>
      <c r="J433" s="62">
        <v>151</v>
      </c>
      <c r="K433" s="15">
        <f t="shared" si="66"/>
        <v>1</v>
      </c>
      <c r="L433" s="15">
        <f t="shared" si="67"/>
        <v>4000</v>
      </c>
      <c r="M433" s="58">
        <f>'Luxjacky Assumptions Monthly'!$M$8*'Luxjacky Counterfactual'!H433</f>
        <v>13778.101764234609</v>
      </c>
      <c r="N433" s="58">
        <f>'Luxjacky Assumptions Monthly'!$M$6*'Luxjacky Assumptions Monthly'!$M$8*'Luxjacky Counterfactual'!G433</f>
        <v>1116.1873552648563</v>
      </c>
      <c r="O433" s="58">
        <f t="shared" si="69"/>
        <v>18894.289119499466</v>
      </c>
    </row>
    <row r="434" spans="1:15" x14ac:dyDescent="0.3">
      <c r="A434" s="60">
        <v>42802</v>
      </c>
      <c r="B434" s="15">
        <f t="shared" si="60"/>
        <v>2017</v>
      </c>
      <c r="C434" s="15">
        <f t="shared" si="61"/>
        <v>3</v>
      </c>
      <c r="D434" s="15" t="str">
        <f t="shared" si="65"/>
        <v>20173</v>
      </c>
      <c r="E434" s="15">
        <f t="shared" si="62"/>
        <v>4</v>
      </c>
      <c r="F434" s="15">
        <f t="shared" si="63"/>
        <v>0</v>
      </c>
      <c r="G434" s="64">
        <f t="shared" si="68"/>
        <v>2089.3747105297125</v>
      </c>
      <c r="H434" s="64">
        <f>IF(G433&lt;VLOOKUP(D434,'Luxjacky Assumptions Past'!$M$17:$Q$77,5,0),VLOOKUP(D434,'Luxjacky Assumptions Past'!$M$17:$Q$77,4,0),0)</f>
        <v>0</v>
      </c>
      <c r="I434" s="62">
        <f t="shared" si="64"/>
        <v>133.37604039918003</v>
      </c>
      <c r="J434" s="62">
        <v>143</v>
      </c>
      <c r="K434" s="15">
        <f t="shared" si="66"/>
        <v>0</v>
      </c>
      <c r="L434" s="15">
        <f t="shared" si="67"/>
        <v>0</v>
      </c>
      <c r="M434" s="58">
        <f>'Luxjacky Assumptions Monthly'!$M$8*'Luxjacky Counterfactual'!H434</f>
        <v>0</v>
      </c>
      <c r="N434" s="58">
        <f>'Luxjacky Assumptions Monthly'!$M$6*'Luxjacky Assumptions Monthly'!$M$8*'Luxjacky Counterfactual'!G434</f>
        <v>1044.6873552648563</v>
      </c>
      <c r="O434" s="58">
        <f t="shared" si="69"/>
        <v>1044.6873552648563</v>
      </c>
    </row>
    <row r="435" spans="1:15" x14ac:dyDescent="0.3">
      <c r="A435" s="60">
        <v>42803</v>
      </c>
      <c r="B435" s="15">
        <f t="shared" si="60"/>
        <v>2017</v>
      </c>
      <c r="C435" s="15">
        <f t="shared" si="61"/>
        <v>3</v>
      </c>
      <c r="D435" s="15" t="str">
        <f t="shared" si="65"/>
        <v>20173</v>
      </c>
      <c r="E435" s="15">
        <f t="shared" si="62"/>
        <v>5</v>
      </c>
      <c r="F435" s="15">
        <f t="shared" si="63"/>
        <v>0</v>
      </c>
      <c r="G435" s="64">
        <f t="shared" si="68"/>
        <v>1949.3747105297125</v>
      </c>
      <c r="H435" s="64">
        <f>IF(G434&lt;VLOOKUP(D435,'Luxjacky Assumptions Past'!$M$17:$Q$77,5,0),VLOOKUP(D435,'Luxjacky Assumptions Past'!$M$17:$Q$77,4,0),0)</f>
        <v>0</v>
      </c>
      <c r="I435" s="62">
        <f t="shared" si="64"/>
        <v>114.12486390352271</v>
      </c>
      <c r="J435" s="62">
        <v>140</v>
      </c>
      <c r="K435" s="15">
        <f t="shared" si="66"/>
        <v>0</v>
      </c>
      <c r="L435" s="15">
        <f t="shared" si="67"/>
        <v>0</v>
      </c>
      <c r="M435" s="58">
        <f>'Luxjacky Assumptions Monthly'!$M$8*'Luxjacky Counterfactual'!H435</f>
        <v>0</v>
      </c>
      <c r="N435" s="58">
        <f>'Luxjacky Assumptions Monthly'!$M$6*'Luxjacky Assumptions Monthly'!$M$8*'Luxjacky Counterfactual'!G435</f>
        <v>974.68735526485625</v>
      </c>
      <c r="O435" s="58">
        <f t="shared" si="69"/>
        <v>974.68735526485625</v>
      </c>
    </row>
    <row r="436" spans="1:15" x14ac:dyDescent="0.3">
      <c r="A436" s="60">
        <v>42804</v>
      </c>
      <c r="B436" s="15">
        <f t="shared" si="60"/>
        <v>2017</v>
      </c>
      <c r="C436" s="15">
        <f t="shared" si="61"/>
        <v>3</v>
      </c>
      <c r="D436" s="15" t="str">
        <f t="shared" si="65"/>
        <v>20173</v>
      </c>
      <c r="E436" s="15">
        <f t="shared" si="62"/>
        <v>6</v>
      </c>
      <c r="F436" s="15">
        <f t="shared" si="63"/>
        <v>1</v>
      </c>
      <c r="G436" s="64">
        <f t="shared" si="68"/>
        <v>1845.3747105297125</v>
      </c>
      <c r="H436" s="64">
        <f>IF(G435&lt;VLOOKUP(D436,'Luxjacky Assumptions Past'!$M$17:$Q$77,5,0),VLOOKUP(D436,'Luxjacky Assumptions Past'!$M$17:$Q$77,4,0),0)</f>
        <v>0</v>
      </c>
      <c r="I436" s="62">
        <f t="shared" si="64"/>
        <v>95.753127889448706</v>
      </c>
      <c r="J436" s="62">
        <v>104</v>
      </c>
      <c r="K436" s="15">
        <f t="shared" si="66"/>
        <v>0</v>
      </c>
      <c r="L436" s="15">
        <f t="shared" si="67"/>
        <v>0</v>
      </c>
      <c r="M436" s="58">
        <f>'Luxjacky Assumptions Monthly'!$M$8*'Luxjacky Counterfactual'!H436</f>
        <v>0</v>
      </c>
      <c r="N436" s="58">
        <f>'Luxjacky Assumptions Monthly'!$M$6*'Luxjacky Assumptions Monthly'!$M$8*'Luxjacky Counterfactual'!G436</f>
        <v>922.68735526485625</v>
      </c>
      <c r="O436" s="58">
        <f t="shared" si="69"/>
        <v>922.68735526485625</v>
      </c>
    </row>
    <row r="437" spans="1:15" x14ac:dyDescent="0.3">
      <c r="A437" s="60">
        <v>42805</v>
      </c>
      <c r="B437" s="15">
        <f t="shared" si="60"/>
        <v>2017</v>
      </c>
      <c r="C437" s="15">
        <f t="shared" si="61"/>
        <v>3</v>
      </c>
      <c r="D437" s="15" t="str">
        <f t="shared" si="65"/>
        <v>20173</v>
      </c>
      <c r="E437" s="15">
        <f t="shared" si="62"/>
        <v>7</v>
      </c>
      <c r="F437" s="15">
        <f t="shared" si="63"/>
        <v>1</v>
      </c>
      <c r="G437" s="64">
        <f t="shared" si="68"/>
        <v>1739.3747105297125</v>
      </c>
      <c r="H437" s="64">
        <f>IF(G436&lt;VLOOKUP(D437,'Luxjacky Assumptions Past'!$M$17:$Q$77,5,0),VLOOKUP(D437,'Luxjacky Assumptions Past'!$M$17:$Q$77,4,0),0)</f>
        <v>0</v>
      </c>
      <c r="I437" s="62">
        <f t="shared" si="64"/>
        <v>57.833649479448347</v>
      </c>
      <c r="J437" s="62">
        <v>106</v>
      </c>
      <c r="K437" s="15">
        <f t="shared" si="66"/>
        <v>0</v>
      </c>
      <c r="L437" s="15">
        <f t="shared" si="67"/>
        <v>0</v>
      </c>
      <c r="M437" s="58">
        <f>'Luxjacky Assumptions Monthly'!$M$8*'Luxjacky Counterfactual'!H437</f>
        <v>0</v>
      </c>
      <c r="N437" s="58">
        <f>'Luxjacky Assumptions Monthly'!$M$6*'Luxjacky Assumptions Monthly'!$M$8*'Luxjacky Counterfactual'!G437</f>
        <v>869.68735526485625</v>
      </c>
      <c r="O437" s="58">
        <f t="shared" si="69"/>
        <v>869.68735526485625</v>
      </c>
    </row>
    <row r="438" spans="1:15" x14ac:dyDescent="0.3">
      <c r="A438" s="60">
        <v>42806</v>
      </c>
      <c r="B438" s="15">
        <f t="shared" si="60"/>
        <v>2017</v>
      </c>
      <c r="C438" s="15">
        <f t="shared" si="61"/>
        <v>3</v>
      </c>
      <c r="D438" s="15" t="str">
        <f t="shared" si="65"/>
        <v>20173</v>
      </c>
      <c r="E438" s="15">
        <f t="shared" si="62"/>
        <v>1</v>
      </c>
      <c r="F438" s="15">
        <f t="shared" si="63"/>
        <v>0</v>
      </c>
      <c r="G438" s="64">
        <f t="shared" si="68"/>
        <v>1677.3747105297125</v>
      </c>
      <c r="H438" s="64">
        <f>IF(G437&lt;VLOOKUP(D438,'Luxjacky Assumptions Past'!$M$17:$Q$77,5,0),VLOOKUP(D438,'Luxjacky Assumptions Past'!$M$17:$Q$77,4,0),0)</f>
        <v>0</v>
      </c>
      <c r="I438" s="62">
        <f t="shared" si="64"/>
        <v>141.9975352847739</v>
      </c>
      <c r="J438" s="62">
        <v>62</v>
      </c>
      <c r="K438" s="15">
        <f t="shared" si="66"/>
        <v>0</v>
      </c>
      <c r="L438" s="15">
        <f t="shared" si="67"/>
        <v>0</v>
      </c>
      <c r="M438" s="58">
        <f>'Luxjacky Assumptions Monthly'!$M$8*'Luxjacky Counterfactual'!H438</f>
        <v>0</v>
      </c>
      <c r="N438" s="58">
        <f>'Luxjacky Assumptions Monthly'!$M$6*'Luxjacky Assumptions Monthly'!$M$8*'Luxjacky Counterfactual'!G438</f>
        <v>838.68735526485625</v>
      </c>
      <c r="O438" s="58">
        <f t="shared" si="69"/>
        <v>838.68735526485625</v>
      </c>
    </row>
    <row r="439" spans="1:15" x14ac:dyDescent="0.3">
      <c r="A439" s="60">
        <v>42807</v>
      </c>
      <c r="B439" s="15">
        <f t="shared" si="60"/>
        <v>2017</v>
      </c>
      <c r="C439" s="15">
        <f t="shared" si="61"/>
        <v>3</v>
      </c>
      <c r="D439" s="15" t="str">
        <f t="shared" si="65"/>
        <v>20173</v>
      </c>
      <c r="E439" s="15">
        <f t="shared" si="62"/>
        <v>2</v>
      </c>
      <c r="F439" s="15">
        <f t="shared" si="63"/>
        <v>0</v>
      </c>
      <c r="G439" s="64">
        <f t="shared" si="68"/>
        <v>1521.3747105297125</v>
      </c>
      <c r="H439" s="64">
        <f>IF(G438&lt;VLOOKUP(D439,'Luxjacky Assumptions Past'!$M$17:$Q$77,5,0),VLOOKUP(D439,'Luxjacky Assumptions Past'!$M$17:$Q$77,4,0),0)</f>
        <v>0</v>
      </c>
      <c r="I439" s="62">
        <f t="shared" si="64"/>
        <v>146.61521752655025</v>
      </c>
      <c r="J439" s="62">
        <v>156</v>
      </c>
      <c r="K439" s="15">
        <f t="shared" si="66"/>
        <v>0</v>
      </c>
      <c r="L439" s="15">
        <f t="shared" si="67"/>
        <v>0</v>
      </c>
      <c r="M439" s="58">
        <f>'Luxjacky Assumptions Monthly'!$M$8*'Luxjacky Counterfactual'!H439</f>
        <v>0</v>
      </c>
      <c r="N439" s="58">
        <f>'Luxjacky Assumptions Monthly'!$M$6*'Luxjacky Assumptions Monthly'!$M$8*'Luxjacky Counterfactual'!G439</f>
        <v>760.68735526485625</v>
      </c>
      <c r="O439" s="58">
        <f t="shared" si="69"/>
        <v>760.68735526485625</v>
      </c>
    </row>
    <row r="440" spans="1:15" x14ac:dyDescent="0.3">
      <c r="A440" s="60">
        <v>42808</v>
      </c>
      <c r="B440" s="15">
        <f t="shared" si="60"/>
        <v>2017</v>
      </c>
      <c r="C440" s="15">
        <f t="shared" si="61"/>
        <v>3</v>
      </c>
      <c r="D440" s="15" t="str">
        <f t="shared" si="65"/>
        <v>20173</v>
      </c>
      <c r="E440" s="15">
        <f t="shared" si="62"/>
        <v>3</v>
      </c>
      <c r="F440" s="15">
        <f t="shared" si="63"/>
        <v>0</v>
      </c>
      <c r="G440" s="64">
        <f t="shared" si="68"/>
        <v>1374.3747105297125</v>
      </c>
      <c r="H440" s="64">
        <f>IF(G439&lt;VLOOKUP(D440,'Luxjacky Assumptions Past'!$M$17:$Q$77,5,0),VLOOKUP(D440,'Luxjacky Assumptions Past'!$M$17:$Q$77,4,0),0)</f>
        <v>0</v>
      </c>
      <c r="I440" s="62">
        <f t="shared" si="64"/>
        <v>144.00460981181172</v>
      </c>
      <c r="J440" s="62">
        <v>147</v>
      </c>
      <c r="K440" s="15">
        <f t="shared" si="66"/>
        <v>0</v>
      </c>
      <c r="L440" s="15">
        <f t="shared" si="67"/>
        <v>0</v>
      </c>
      <c r="M440" s="58">
        <f>'Luxjacky Assumptions Monthly'!$M$8*'Luxjacky Counterfactual'!H440</f>
        <v>0</v>
      </c>
      <c r="N440" s="58">
        <f>'Luxjacky Assumptions Monthly'!$M$6*'Luxjacky Assumptions Monthly'!$M$8*'Luxjacky Counterfactual'!G440</f>
        <v>687.18735526485625</v>
      </c>
      <c r="O440" s="58">
        <f t="shared" si="69"/>
        <v>687.18735526485625</v>
      </c>
    </row>
    <row r="441" spans="1:15" x14ac:dyDescent="0.3">
      <c r="A441" s="60">
        <v>42809</v>
      </c>
      <c r="B441" s="15">
        <f t="shared" si="60"/>
        <v>2017</v>
      </c>
      <c r="C441" s="15">
        <f t="shared" si="61"/>
        <v>3</v>
      </c>
      <c r="D441" s="15" t="str">
        <f t="shared" si="65"/>
        <v>20173</v>
      </c>
      <c r="E441" s="15">
        <f t="shared" si="62"/>
        <v>4</v>
      </c>
      <c r="F441" s="15">
        <f t="shared" si="63"/>
        <v>0</v>
      </c>
      <c r="G441" s="64">
        <f t="shared" si="68"/>
        <v>1242.3747105297125</v>
      </c>
      <c r="H441" s="64">
        <f>IF(G440&lt;VLOOKUP(D441,'Luxjacky Assumptions Past'!$M$17:$Q$77,5,0),VLOOKUP(D441,'Luxjacky Assumptions Past'!$M$17:$Q$77,4,0),0)</f>
        <v>0</v>
      </c>
      <c r="I441" s="62">
        <f t="shared" si="64"/>
        <v>133.37604039918003</v>
      </c>
      <c r="J441" s="62">
        <v>132</v>
      </c>
      <c r="K441" s="15">
        <f t="shared" si="66"/>
        <v>0</v>
      </c>
      <c r="L441" s="15">
        <f t="shared" si="67"/>
        <v>0</v>
      </c>
      <c r="M441" s="58">
        <f>'Luxjacky Assumptions Monthly'!$M$8*'Luxjacky Counterfactual'!H441</f>
        <v>0</v>
      </c>
      <c r="N441" s="58">
        <f>'Luxjacky Assumptions Monthly'!$M$6*'Luxjacky Assumptions Monthly'!$M$8*'Luxjacky Counterfactual'!G441</f>
        <v>621.18735526485625</v>
      </c>
      <c r="O441" s="58">
        <f t="shared" si="69"/>
        <v>621.18735526485625</v>
      </c>
    </row>
    <row r="442" spans="1:15" x14ac:dyDescent="0.3">
      <c r="A442" s="60">
        <v>42810</v>
      </c>
      <c r="B442" s="15">
        <f t="shared" si="60"/>
        <v>2017</v>
      </c>
      <c r="C442" s="15">
        <f t="shared" si="61"/>
        <v>3</v>
      </c>
      <c r="D442" s="15" t="str">
        <f t="shared" si="65"/>
        <v>20173</v>
      </c>
      <c r="E442" s="15">
        <f t="shared" si="62"/>
        <v>5</v>
      </c>
      <c r="F442" s="15">
        <f t="shared" si="63"/>
        <v>0</v>
      </c>
      <c r="G442" s="64">
        <f t="shared" si="68"/>
        <v>1096.3747105297125</v>
      </c>
      <c r="H442" s="64">
        <f>IF(G441&lt;VLOOKUP(D442,'Luxjacky Assumptions Past'!$M$17:$Q$77,5,0),VLOOKUP(D442,'Luxjacky Assumptions Past'!$M$17:$Q$77,4,0),0)</f>
        <v>0</v>
      </c>
      <c r="I442" s="62">
        <f t="shared" si="64"/>
        <v>114.12486390352271</v>
      </c>
      <c r="J442" s="62">
        <v>146</v>
      </c>
      <c r="K442" s="15">
        <f t="shared" si="66"/>
        <v>0</v>
      </c>
      <c r="L442" s="15">
        <f t="shared" si="67"/>
        <v>0</v>
      </c>
      <c r="M442" s="58">
        <f>'Luxjacky Assumptions Monthly'!$M$8*'Luxjacky Counterfactual'!H442</f>
        <v>0</v>
      </c>
      <c r="N442" s="58">
        <f>'Luxjacky Assumptions Monthly'!$M$6*'Luxjacky Assumptions Monthly'!$M$8*'Luxjacky Counterfactual'!G442</f>
        <v>548.18735526485625</v>
      </c>
      <c r="O442" s="58">
        <f t="shared" si="69"/>
        <v>548.18735526485625</v>
      </c>
    </row>
    <row r="443" spans="1:15" x14ac:dyDescent="0.3">
      <c r="A443" s="60">
        <v>42811</v>
      </c>
      <c r="B443" s="15">
        <f t="shared" si="60"/>
        <v>2017</v>
      </c>
      <c r="C443" s="15">
        <f t="shared" si="61"/>
        <v>3</v>
      </c>
      <c r="D443" s="15" t="str">
        <f t="shared" si="65"/>
        <v>20173</v>
      </c>
      <c r="E443" s="15">
        <f t="shared" si="62"/>
        <v>6</v>
      </c>
      <c r="F443" s="15">
        <f t="shared" si="63"/>
        <v>1</v>
      </c>
      <c r="G443" s="64">
        <f t="shared" si="68"/>
        <v>986.3747105297125</v>
      </c>
      <c r="H443" s="64">
        <f>IF(G442&lt;VLOOKUP(D443,'Luxjacky Assumptions Past'!$M$17:$Q$77,5,0),VLOOKUP(D443,'Luxjacky Assumptions Past'!$M$17:$Q$77,4,0),0)</f>
        <v>0</v>
      </c>
      <c r="I443" s="62">
        <f t="shared" si="64"/>
        <v>95.753127889448706</v>
      </c>
      <c r="J443" s="62">
        <v>110</v>
      </c>
      <c r="K443" s="15">
        <f t="shared" si="66"/>
        <v>0</v>
      </c>
      <c r="L443" s="15">
        <f t="shared" si="67"/>
        <v>0</v>
      </c>
      <c r="M443" s="58">
        <f>'Luxjacky Assumptions Monthly'!$M$8*'Luxjacky Counterfactual'!H443</f>
        <v>0</v>
      </c>
      <c r="N443" s="58">
        <f>'Luxjacky Assumptions Monthly'!$M$6*'Luxjacky Assumptions Monthly'!$M$8*'Luxjacky Counterfactual'!G443</f>
        <v>493.18735526485625</v>
      </c>
      <c r="O443" s="58">
        <f t="shared" si="69"/>
        <v>493.18735526485625</v>
      </c>
    </row>
    <row r="444" spans="1:15" x14ac:dyDescent="0.3">
      <c r="A444" s="60">
        <v>42812</v>
      </c>
      <c r="B444" s="15">
        <f t="shared" si="60"/>
        <v>2017</v>
      </c>
      <c r="C444" s="15">
        <f t="shared" si="61"/>
        <v>3</v>
      </c>
      <c r="D444" s="15" t="str">
        <f t="shared" si="65"/>
        <v>20173</v>
      </c>
      <c r="E444" s="15">
        <f t="shared" si="62"/>
        <v>7</v>
      </c>
      <c r="F444" s="15">
        <f t="shared" si="63"/>
        <v>1</v>
      </c>
      <c r="G444" s="64">
        <f t="shared" si="68"/>
        <v>2265.1848869531732</v>
      </c>
      <c r="H444" s="64">
        <f>IF(G443&lt;VLOOKUP(D444,'Luxjacky Assumptions Past'!$M$17:$Q$77,5,0),VLOOKUP(D444,'Luxjacky Assumptions Past'!$M$17:$Q$77,4,0),0)</f>
        <v>1377.8101764234609</v>
      </c>
      <c r="I444" s="62">
        <f t="shared" si="64"/>
        <v>57.833649479448347</v>
      </c>
      <c r="J444" s="62">
        <v>99</v>
      </c>
      <c r="K444" s="15">
        <f t="shared" si="66"/>
        <v>1</v>
      </c>
      <c r="L444" s="15">
        <f t="shared" si="67"/>
        <v>4000</v>
      </c>
      <c r="M444" s="58">
        <f>'Luxjacky Assumptions Monthly'!$M$8*'Luxjacky Counterfactual'!H444</f>
        <v>13778.101764234609</v>
      </c>
      <c r="N444" s="58">
        <f>'Luxjacky Assumptions Monthly'!$M$6*'Luxjacky Assumptions Monthly'!$M$8*'Luxjacky Counterfactual'!G444</f>
        <v>1132.5924434765866</v>
      </c>
      <c r="O444" s="58">
        <f t="shared" si="69"/>
        <v>18910.694207711196</v>
      </c>
    </row>
    <row r="445" spans="1:15" x14ac:dyDescent="0.3">
      <c r="A445" s="60">
        <v>42813</v>
      </c>
      <c r="B445" s="15">
        <f t="shared" si="60"/>
        <v>2017</v>
      </c>
      <c r="C445" s="15">
        <f t="shared" si="61"/>
        <v>3</v>
      </c>
      <c r="D445" s="15" t="str">
        <f t="shared" si="65"/>
        <v>20173</v>
      </c>
      <c r="E445" s="15">
        <f t="shared" si="62"/>
        <v>1</v>
      </c>
      <c r="F445" s="15">
        <f t="shared" si="63"/>
        <v>0</v>
      </c>
      <c r="G445" s="64">
        <f t="shared" si="68"/>
        <v>2207.1848869531732</v>
      </c>
      <c r="H445" s="64">
        <f>IF(G444&lt;VLOOKUP(D445,'Luxjacky Assumptions Past'!$M$17:$Q$77,5,0),VLOOKUP(D445,'Luxjacky Assumptions Past'!$M$17:$Q$77,4,0),0)</f>
        <v>0</v>
      </c>
      <c r="I445" s="62">
        <f t="shared" si="64"/>
        <v>141.9975352847739</v>
      </c>
      <c r="J445" s="62">
        <v>58</v>
      </c>
      <c r="K445" s="15">
        <f t="shared" si="66"/>
        <v>0</v>
      </c>
      <c r="L445" s="15">
        <f t="shared" si="67"/>
        <v>0</v>
      </c>
      <c r="M445" s="58">
        <f>'Luxjacky Assumptions Monthly'!$M$8*'Luxjacky Counterfactual'!H445</f>
        <v>0</v>
      </c>
      <c r="N445" s="58">
        <f>'Luxjacky Assumptions Monthly'!$M$6*'Luxjacky Assumptions Monthly'!$M$8*'Luxjacky Counterfactual'!G445</f>
        <v>1103.5924434765866</v>
      </c>
      <c r="O445" s="58">
        <f t="shared" si="69"/>
        <v>1103.5924434765866</v>
      </c>
    </row>
    <row r="446" spans="1:15" x14ac:dyDescent="0.3">
      <c r="A446" s="60">
        <v>42814</v>
      </c>
      <c r="B446" s="15">
        <f t="shared" si="60"/>
        <v>2017</v>
      </c>
      <c r="C446" s="15">
        <f t="shared" si="61"/>
        <v>3</v>
      </c>
      <c r="D446" s="15" t="str">
        <f t="shared" si="65"/>
        <v>20173</v>
      </c>
      <c r="E446" s="15">
        <f t="shared" si="62"/>
        <v>2</v>
      </c>
      <c r="F446" s="15">
        <f t="shared" si="63"/>
        <v>0</v>
      </c>
      <c r="G446" s="64">
        <f t="shared" si="68"/>
        <v>2079.1848869531732</v>
      </c>
      <c r="H446" s="64">
        <f>IF(G445&lt;VLOOKUP(D446,'Luxjacky Assumptions Past'!$M$17:$Q$77,5,0),VLOOKUP(D446,'Luxjacky Assumptions Past'!$M$17:$Q$77,4,0),0)</f>
        <v>0</v>
      </c>
      <c r="I446" s="62">
        <f t="shared" si="64"/>
        <v>146.61521752655025</v>
      </c>
      <c r="J446" s="62">
        <v>128</v>
      </c>
      <c r="K446" s="15">
        <f t="shared" si="66"/>
        <v>0</v>
      </c>
      <c r="L446" s="15">
        <f t="shared" si="67"/>
        <v>0</v>
      </c>
      <c r="M446" s="58">
        <f>'Luxjacky Assumptions Monthly'!$M$8*'Luxjacky Counterfactual'!H446</f>
        <v>0</v>
      </c>
      <c r="N446" s="58">
        <f>'Luxjacky Assumptions Monthly'!$M$6*'Luxjacky Assumptions Monthly'!$M$8*'Luxjacky Counterfactual'!G446</f>
        <v>1039.5924434765866</v>
      </c>
      <c r="O446" s="58">
        <f t="shared" si="69"/>
        <v>1039.5924434765866</v>
      </c>
    </row>
    <row r="447" spans="1:15" x14ac:dyDescent="0.3">
      <c r="A447" s="60">
        <v>42815</v>
      </c>
      <c r="B447" s="15">
        <f t="shared" si="60"/>
        <v>2017</v>
      </c>
      <c r="C447" s="15">
        <f t="shared" si="61"/>
        <v>3</v>
      </c>
      <c r="D447" s="15" t="str">
        <f t="shared" si="65"/>
        <v>20173</v>
      </c>
      <c r="E447" s="15">
        <f t="shared" si="62"/>
        <v>3</v>
      </c>
      <c r="F447" s="15">
        <f t="shared" si="63"/>
        <v>0</v>
      </c>
      <c r="G447" s="64">
        <f t="shared" si="68"/>
        <v>1925.1848869531732</v>
      </c>
      <c r="H447" s="64">
        <f>IF(G446&lt;VLOOKUP(D447,'Luxjacky Assumptions Past'!$M$17:$Q$77,5,0),VLOOKUP(D447,'Luxjacky Assumptions Past'!$M$17:$Q$77,4,0),0)</f>
        <v>0</v>
      </c>
      <c r="I447" s="62">
        <f t="shared" si="64"/>
        <v>144.00460981181172</v>
      </c>
      <c r="J447" s="62">
        <v>154</v>
      </c>
      <c r="K447" s="15">
        <f t="shared" si="66"/>
        <v>0</v>
      </c>
      <c r="L447" s="15">
        <f t="shared" si="67"/>
        <v>0</v>
      </c>
      <c r="M447" s="58">
        <f>'Luxjacky Assumptions Monthly'!$M$8*'Luxjacky Counterfactual'!H447</f>
        <v>0</v>
      </c>
      <c r="N447" s="58">
        <f>'Luxjacky Assumptions Monthly'!$M$6*'Luxjacky Assumptions Monthly'!$M$8*'Luxjacky Counterfactual'!G447</f>
        <v>962.5924434765866</v>
      </c>
      <c r="O447" s="58">
        <f t="shared" si="69"/>
        <v>962.5924434765866</v>
      </c>
    </row>
    <row r="448" spans="1:15" x14ac:dyDescent="0.3">
      <c r="A448" s="60">
        <v>42816</v>
      </c>
      <c r="B448" s="15">
        <f t="shared" si="60"/>
        <v>2017</v>
      </c>
      <c r="C448" s="15">
        <f t="shared" si="61"/>
        <v>3</v>
      </c>
      <c r="D448" s="15" t="str">
        <f t="shared" si="65"/>
        <v>20173</v>
      </c>
      <c r="E448" s="15">
        <f t="shared" si="62"/>
        <v>4</v>
      </c>
      <c r="F448" s="15">
        <f t="shared" si="63"/>
        <v>0</v>
      </c>
      <c r="G448" s="64">
        <f t="shared" si="68"/>
        <v>1782.1848869531732</v>
      </c>
      <c r="H448" s="64">
        <f>IF(G447&lt;VLOOKUP(D448,'Luxjacky Assumptions Past'!$M$17:$Q$77,5,0),VLOOKUP(D448,'Luxjacky Assumptions Past'!$M$17:$Q$77,4,0),0)</f>
        <v>0</v>
      </c>
      <c r="I448" s="62">
        <f t="shared" si="64"/>
        <v>133.37604039918003</v>
      </c>
      <c r="J448" s="62">
        <v>143</v>
      </c>
      <c r="K448" s="15">
        <f t="shared" si="66"/>
        <v>0</v>
      </c>
      <c r="L448" s="15">
        <f t="shared" si="67"/>
        <v>0</v>
      </c>
      <c r="M448" s="58">
        <f>'Luxjacky Assumptions Monthly'!$M$8*'Luxjacky Counterfactual'!H448</f>
        <v>0</v>
      </c>
      <c r="N448" s="58">
        <f>'Luxjacky Assumptions Monthly'!$M$6*'Luxjacky Assumptions Monthly'!$M$8*'Luxjacky Counterfactual'!G448</f>
        <v>891.0924434765866</v>
      </c>
      <c r="O448" s="58">
        <f t="shared" si="69"/>
        <v>891.0924434765866</v>
      </c>
    </row>
    <row r="449" spans="1:15" x14ac:dyDescent="0.3">
      <c r="A449" s="60">
        <v>42817</v>
      </c>
      <c r="B449" s="15">
        <f t="shared" si="60"/>
        <v>2017</v>
      </c>
      <c r="C449" s="15">
        <f t="shared" si="61"/>
        <v>3</v>
      </c>
      <c r="D449" s="15" t="str">
        <f t="shared" si="65"/>
        <v>20173</v>
      </c>
      <c r="E449" s="15">
        <f t="shared" si="62"/>
        <v>5</v>
      </c>
      <c r="F449" s="15">
        <f t="shared" si="63"/>
        <v>0</v>
      </c>
      <c r="G449" s="64">
        <f t="shared" si="68"/>
        <v>1645.1848869531732</v>
      </c>
      <c r="H449" s="64">
        <f>IF(G448&lt;VLOOKUP(D449,'Luxjacky Assumptions Past'!$M$17:$Q$77,5,0),VLOOKUP(D449,'Luxjacky Assumptions Past'!$M$17:$Q$77,4,0),0)</f>
        <v>0</v>
      </c>
      <c r="I449" s="62">
        <f t="shared" si="64"/>
        <v>114.12486390352271</v>
      </c>
      <c r="J449" s="62">
        <v>137</v>
      </c>
      <c r="K449" s="15">
        <f t="shared" si="66"/>
        <v>0</v>
      </c>
      <c r="L449" s="15">
        <f t="shared" si="67"/>
        <v>0</v>
      </c>
      <c r="M449" s="58">
        <f>'Luxjacky Assumptions Monthly'!$M$8*'Luxjacky Counterfactual'!H449</f>
        <v>0</v>
      </c>
      <c r="N449" s="58">
        <f>'Luxjacky Assumptions Monthly'!$M$6*'Luxjacky Assumptions Monthly'!$M$8*'Luxjacky Counterfactual'!G449</f>
        <v>822.5924434765866</v>
      </c>
      <c r="O449" s="58">
        <f t="shared" si="69"/>
        <v>822.5924434765866</v>
      </c>
    </row>
    <row r="450" spans="1:15" x14ac:dyDescent="0.3">
      <c r="A450" s="60">
        <v>42818</v>
      </c>
      <c r="B450" s="15">
        <f t="shared" ref="B450:B513" si="70">YEAR(A450)</f>
        <v>2017</v>
      </c>
      <c r="C450" s="15">
        <f t="shared" ref="C450:C513" si="71">MONTH(A450)</f>
        <v>3</v>
      </c>
      <c r="D450" s="15" t="str">
        <f t="shared" si="65"/>
        <v>20173</v>
      </c>
      <c r="E450" s="15">
        <f t="shared" ref="E450:E513" si="72">WEEKDAY(A450)</f>
        <v>6</v>
      </c>
      <c r="F450" s="15">
        <f t="shared" ref="F450:F513" si="73">IF(OR(E450=6,E450=7),1,0)</f>
        <v>1</v>
      </c>
      <c r="G450" s="64">
        <f t="shared" si="68"/>
        <v>1524.1848869531732</v>
      </c>
      <c r="H450" s="64">
        <f>IF(G449&lt;VLOOKUP(D450,'Luxjacky Assumptions Past'!$M$17:$Q$77,5,0),VLOOKUP(D450,'Luxjacky Assumptions Past'!$M$17:$Q$77,4,0),0)</f>
        <v>0</v>
      </c>
      <c r="I450" s="62">
        <f t="shared" ref="I450:I513" si="74">100-2.17*E450^2.25+12.77*E450+EXP(-E450/0.032)+5*C450^0.75+10*F450+20*(B450-2016)</f>
        <v>95.753127889448706</v>
      </c>
      <c r="J450" s="62">
        <v>121</v>
      </c>
      <c r="K450" s="15">
        <f t="shared" si="66"/>
        <v>0</v>
      </c>
      <c r="L450" s="15">
        <f t="shared" si="67"/>
        <v>0</v>
      </c>
      <c r="M450" s="58">
        <f>'Luxjacky Assumptions Monthly'!$M$8*'Luxjacky Counterfactual'!H450</f>
        <v>0</v>
      </c>
      <c r="N450" s="58">
        <f>'Luxjacky Assumptions Monthly'!$M$6*'Luxjacky Assumptions Monthly'!$M$8*'Luxjacky Counterfactual'!G450</f>
        <v>762.0924434765866</v>
      </c>
      <c r="O450" s="58">
        <f t="shared" si="69"/>
        <v>762.0924434765866</v>
      </c>
    </row>
    <row r="451" spans="1:15" x14ac:dyDescent="0.3">
      <c r="A451" s="60">
        <v>42819</v>
      </c>
      <c r="B451" s="15">
        <f t="shared" si="70"/>
        <v>2017</v>
      </c>
      <c r="C451" s="15">
        <f t="shared" si="71"/>
        <v>3</v>
      </c>
      <c r="D451" s="15" t="str">
        <f t="shared" ref="D451:D514" si="75">CONCATENATE(B451,C451)</f>
        <v>20173</v>
      </c>
      <c r="E451" s="15">
        <f t="shared" si="72"/>
        <v>7</v>
      </c>
      <c r="F451" s="15">
        <f t="shared" si="73"/>
        <v>1</v>
      </c>
      <c r="G451" s="64">
        <f t="shared" si="68"/>
        <v>1430.1848869531732</v>
      </c>
      <c r="H451" s="64">
        <f>IF(G450&lt;VLOOKUP(D451,'Luxjacky Assumptions Past'!$M$17:$Q$77,5,0),VLOOKUP(D451,'Luxjacky Assumptions Past'!$M$17:$Q$77,4,0),0)</f>
        <v>0</v>
      </c>
      <c r="I451" s="62">
        <f t="shared" si="74"/>
        <v>57.833649479448347</v>
      </c>
      <c r="J451" s="62">
        <v>94</v>
      </c>
      <c r="K451" s="15">
        <f t="shared" ref="K451:K514" si="76">IF(H451&gt;0,1,0)</f>
        <v>0</v>
      </c>
      <c r="L451" s="15">
        <f t="shared" ref="L451:L514" si="77">4000*K451</f>
        <v>0</v>
      </c>
      <c r="M451" s="58">
        <f>'Luxjacky Assumptions Monthly'!$M$8*'Luxjacky Counterfactual'!H451</f>
        <v>0</v>
      </c>
      <c r="N451" s="58">
        <f>'Luxjacky Assumptions Monthly'!$M$6*'Luxjacky Assumptions Monthly'!$M$8*'Luxjacky Counterfactual'!G451</f>
        <v>715.0924434765866</v>
      </c>
      <c r="O451" s="58">
        <f t="shared" si="69"/>
        <v>715.0924434765866</v>
      </c>
    </row>
    <row r="452" spans="1:15" x14ac:dyDescent="0.3">
      <c r="A452" s="60">
        <v>42820</v>
      </c>
      <c r="B452" s="15">
        <f t="shared" si="70"/>
        <v>2017</v>
      </c>
      <c r="C452" s="15">
        <f t="shared" si="71"/>
        <v>3</v>
      </c>
      <c r="D452" s="15" t="str">
        <f t="shared" si="75"/>
        <v>20173</v>
      </c>
      <c r="E452" s="15">
        <f t="shared" si="72"/>
        <v>1</v>
      </c>
      <c r="F452" s="15">
        <f t="shared" si="73"/>
        <v>0</v>
      </c>
      <c r="G452" s="64">
        <f t="shared" ref="G452:G515" si="78">G451+H452-J452</f>
        <v>1378.1848869531732</v>
      </c>
      <c r="H452" s="64">
        <f>IF(G451&lt;VLOOKUP(D452,'Luxjacky Assumptions Past'!$M$17:$Q$77,5,0),VLOOKUP(D452,'Luxjacky Assumptions Past'!$M$17:$Q$77,4,0),0)</f>
        <v>0</v>
      </c>
      <c r="I452" s="62">
        <f t="shared" si="74"/>
        <v>141.9975352847739</v>
      </c>
      <c r="J452" s="62">
        <v>52</v>
      </c>
      <c r="K452" s="15">
        <f t="shared" si="76"/>
        <v>0</v>
      </c>
      <c r="L452" s="15">
        <f t="shared" si="77"/>
        <v>0</v>
      </c>
      <c r="M452" s="58">
        <f>'Luxjacky Assumptions Monthly'!$M$8*'Luxjacky Counterfactual'!H452</f>
        <v>0</v>
      </c>
      <c r="N452" s="58">
        <f>'Luxjacky Assumptions Monthly'!$M$6*'Luxjacky Assumptions Monthly'!$M$8*'Luxjacky Counterfactual'!G452</f>
        <v>689.0924434765866</v>
      </c>
      <c r="O452" s="58">
        <f t="shared" ref="O452:O515" si="79">SUM(L452:N452)</f>
        <v>689.0924434765866</v>
      </c>
    </row>
    <row r="453" spans="1:15" x14ac:dyDescent="0.3">
      <c r="A453" s="60">
        <v>42821</v>
      </c>
      <c r="B453" s="15">
        <f t="shared" si="70"/>
        <v>2017</v>
      </c>
      <c r="C453" s="15">
        <f t="shared" si="71"/>
        <v>3</v>
      </c>
      <c r="D453" s="15" t="str">
        <f t="shared" si="75"/>
        <v>20173</v>
      </c>
      <c r="E453" s="15">
        <f t="shared" si="72"/>
        <v>2</v>
      </c>
      <c r="F453" s="15">
        <f t="shared" si="73"/>
        <v>0</v>
      </c>
      <c r="G453" s="64">
        <f t="shared" si="78"/>
        <v>1240.1848869531732</v>
      </c>
      <c r="H453" s="64">
        <f>IF(G452&lt;VLOOKUP(D453,'Luxjacky Assumptions Past'!$M$17:$Q$77,5,0),VLOOKUP(D453,'Luxjacky Assumptions Past'!$M$17:$Q$77,4,0),0)</f>
        <v>0</v>
      </c>
      <c r="I453" s="62">
        <f t="shared" si="74"/>
        <v>146.61521752655025</v>
      </c>
      <c r="J453" s="62">
        <v>138</v>
      </c>
      <c r="K453" s="15">
        <f t="shared" si="76"/>
        <v>0</v>
      </c>
      <c r="L453" s="15">
        <f t="shared" si="77"/>
        <v>0</v>
      </c>
      <c r="M453" s="58">
        <f>'Luxjacky Assumptions Monthly'!$M$8*'Luxjacky Counterfactual'!H453</f>
        <v>0</v>
      </c>
      <c r="N453" s="58">
        <f>'Luxjacky Assumptions Monthly'!$M$6*'Luxjacky Assumptions Monthly'!$M$8*'Luxjacky Counterfactual'!G453</f>
        <v>620.0924434765866</v>
      </c>
      <c r="O453" s="58">
        <f t="shared" si="79"/>
        <v>620.0924434765866</v>
      </c>
    </row>
    <row r="454" spans="1:15" x14ac:dyDescent="0.3">
      <c r="A454" s="60">
        <v>42822</v>
      </c>
      <c r="B454" s="15">
        <f t="shared" si="70"/>
        <v>2017</v>
      </c>
      <c r="C454" s="15">
        <f t="shared" si="71"/>
        <v>3</v>
      </c>
      <c r="D454" s="15" t="str">
        <f t="shared" si="75"/>
        <v>20173</v>
      </c>
      <c r="E454" s="15">
        <f t="shared" si="72"/>
        <v>3</v>
      </c>
      <c r="F454" s="15">
        <f t="shared" si="73"/>
        <v>0</v>
      </c>
      <c r="G454" s="64">
        <f t="shared" si="78"/>
        <v>1105.1848869531732</v>
      </c>
      <c r="H454" s="64">
        <f>IF(G453&lt;VLOOKUP(D454,'Luxjacky Assumptions Past'!$M$17:$Q$77,5,0),VLOOKUP(D454,'Luxjacky Assumptions Past'!$M$17:$Q$77,4,0),0)</f>
        <v>0</v>
      </c>
      <c r="I454" s="62">
        <f t="shared" si="74"/>
        <v>144.00460981181172</v>
      </c>
      <c r="J454" s="62">
        <v>135</v>
      </c>
      <c r="K454" s="15">
        <f t="shared" si="76"/>
        <v>0</v>
      </c>
      <c r="L454" s="15">
        <f t="shared" si="77"/>
        <v>0</v>
      </c>
      <c r="M454" s="58">
        <f>'Luxjacky Assumptions Monthly'!$M$8*'Luxjacky Counterfactual'!H454</f>
        <v>0</v>
      </c>
      <c r="N454" s="58">
        <f>'Luxjacky Assumptions Monthly'!$M$6*'Luxjacky Assumptions Monthly'!$M$8*'Luxjacky Counterfactual'!G454</f>
        <v>552.5924434765866</v>
      </c>
      <c r="O454" s="58">
        <f t="shared" si="79"/>
        <v>552.5924434765866</v>
      </c>
    </row>
    <row r="455" spans="1:15" x14ac:dyDescent="0.3">
      <c r="A455" s="60">
        <v>42823</v>
      </c>
      <c r="B455" s="15">
        <f t="shared" si="70"/>
        <v>2017</v>
      </c>
      <c r="C455" s="15">
        <f t="shared" si="71"/>
        <v>3</v>
      </c>
      <c r="D455" s="15" t="str">
        <f t="shared" si="75"/>
        <v>20173</v>
      </c>
      <c r="E455" s="15">
        <f t="shared" si="72"/>
        <v>4</v>
      </c>
      <c r="F455" s="15">
        <f t="shared" si="73"/>
        <v>0</v>
      </c>
      <c r="G455" s="64">
        <f t="shared" si="78"/>
        <v>962.18488695317319</v>
      </c>
      <c r="H455" s="64">
        <f>IF(G454&lt;VLOOKUP(D455,'Luxjacky Assumptions Past'!$M$17:$Q$77,5,0),VLOOKUP(D455,'Luxjacky Assumptions Past'!$M$17:$Q$77,4,0),0)</f>
        <v>0</v>
      </c>
      <c r="I455" s="62">
        <f t="shared" si="74"/>
        <v>133.37604039918003</v>
      </c>
      <c r="J455" s="62">
        <v>143</v>
      </c>
      <c r="K455" s="15">
        <f t="shared" si="76"/>
        <v>0</v>
      </c>
      <c r="L455" s="15">
        <f t="shared" si="77"/>
        <v>0</v>
      </c>
      <c r="M455" s="58">
        <f>'Luxjacky Assumptions Monthly'!$M$8*'Luxjacky Counterfactual'!H455</f>
        <v>0</v>
      </c>
      <c r="N455" s="58">
        <f>'Luxjacky Assumptions Monthly'!$M$6*'Luxjacky Assumptions Monthly'!$M$8*'Luxjacky Counterfactual'!G455</f>
        <v>481.0924434765866</v>
      </c>
      <c r="O455" s="58">
        <f t="shared" si="79"/>
        <v>481.0924434765866</v>
      </c>
    </row>
    <row r="456" spans="1:15" x14ac:dyDescent="0.3">
      <c r="A456" s="60">
        <v>42824</v>
      </c>
      <c r="B456" s="15">
        <f t="shared" si="70"/>
        <v>2017</v>
      </c>
      <c r="C456" s="15">
        <f t="shared" si="71"/>
        <v>3</v>
      </c>
      <c r="D456" s="15" t="str">
        <f t="shared" si="75"/>
        <v>20173</v>
      </c>
      <c r="E456" s="15">
        <f t="shared" si="72"/>
        <v>5</v>
      </c>
      <c r="F456" s="15">
        <f t="shared" si="73"/>
        <v>0</v>
      </c>
      <c r="G456" s="64">
        <f t="shared" si="78"/>
        <v>2206.9950633766339</v>
      </c>
      <c r="H456" s="64">
        <f>IF(G455&lt;VLOOKUP(D456,'Luxjacky Assumptions Past'!$M$17:$Q$77,5,0),VLOOKUP(D456,'Luxjacky Assumptions Past'!$M$17:$Q$77,4,0),0)</f>
        <v>1377.8101764234609</v>
      </c>
      <c r="I456" s="62">
        <f t="shared" si="74"/>
        <v>114.12486390352271</v>
      </c>
      <c r="J456" s="62">
        <v>133</v>
      </c>
      <c r="K456" s="15">
        <f t="shared" si="76"/>
        <v>1</v>
      </c>
      <c r="L456" s="15">
        <f t="shared" si="77"/>
        <v>4000</v>
      </c>
      <c r="M456" s="58">
        <f>'Luxjacky Assumptions Monthly'!$M$8*'Luxjacky Counterfactual'!H456</f>
        <v>13778.101764234609</v>
      </c>
      <c r="N456" s="58">
        <f>'Luxjacky Assumptions Monthly'!$M$6*'Luxjacky Assumptions Monthly'!$M$8*'Luxjacky Counterfactual'!G456</f>
        <v>1103.4975316883169</v>
      </c>
      <c r="O456" s="58">
        <f t="shared" si="79"/>
        <v>18881.599295922926</v>
      </c>
    </row>
    <row r="457" spans="1:15" x14ac:dyDescent="0.3">
      <c r="A457" s="60">
        <v>42825</v>
      </c>
      <c r="B457" s="15">
        <f t="shared" si="70"/>
        <v>2017</v>
      </c>
      <c r="C457" s="15">
        <f t="shared" si="71"/>
        <v>3</v>
      </c>
      <c r="D457" s="15" t="str">
        <f t="shared" si="75"/>
        <v>20173</v>
      </c>
      <c r="E457" s="15">
        <f t="shared" si="72"/>
        <v>6</v>
      </c>
      <c r="F457" s="15">
        <f t="shared" si="73"/>
        <v>1</v>
      </c>
      <c r="G457" s="64">
        <f t="shared" si="78"/>
        <v>2093.9950633766339</v>
      </c>
      <c r="H457" s="64">
        <f>IF(G456&lt;VLOOKUP(D457,'Luxjacky Assumptions Past'!$M$17:$Q$77,5,0),VLOOKUP(D457,'Luxjacky Assumptions Past'!$M$17:$Q$77,4,0),0)</f>
        <v>0</v>
      </c>
      <c r="I457" s="62">
        <f t="shared" si="74"/>
        <v>95.753127889448706</v>
      </c>
      <c r="J457" s="62">
        <v>113</v>
      </c>
      <c r="K457" s="15">
        <f t="shared" si="76"/>
        <v>0</v>
      </c>
      <c r="L457" s="15">
        <f t="shared" si="77"/>
        <v>0</v>
      </c>
      <c r="M457" s="58">
        <f>'Luxjacky Assumptions Monthly'!$M$8*'Luxjacky Counterfactual'!H457</f>
        <v>0</v>
      </c>
      <c r="N457" s="58">
        <f>'Luxjacky Assumptions Monthly'!$M$6*'Luxjacky Assumptions Monthly'!$M$8*'Luxjacky Counterfactual'!G457</f>
        <v>1046.9975316883169</v>
      </c>
      <c r="O457" s="58">
        <f t="shared" si="79"/>
        <v>1046.9975316883169</v>
      </c>
    </row>
    <row r="458" spans="1:15" x14ac:dyDescent="0.3">
      <c r="A458" s="60">
        <v>42826</v>
      </c>
      <c r="B458" s="15">
        <f t="shared" si="70"/>
        <v>2017</v>
      </c>
      <c r="C458" s="15">
        <f t="shared" si="71"/>
        <v>4</v>
      </c>
      <c r="D458" s="15" t="str">
        <f t="shared" si="75"/>
        <v>20174</v>
      </c>
      <c r="E458" s="15">
        <f t="shared" si="72"/>
        <v>7</v>
      </c>
      <c r="F458" s="15">
        <f t="shared" si="73"/>
        <v>1</v>
      </c>
      <c r="G458" s="64">
        <f t="shared" si="78"/>
        <v>2004.9950633766339</v>
      </c>
      <c r="H458" s="64">
        <f>IF(G457&lt;VLOOKUP(D458,'Luxjacky Assumptions Past'!$M$17:$Q$77,5,0),VLOOKUP(D458,'Luxjacky Assumptions Past'!$M$17:$Q$77,4,0),0)</f>
        <v>0</v>
      </c>
      <c r="I458" s="62">
        <f t="shared" si="74"/>
        <v>60.578249818405411</v>
      </c>
      <c r="J458" s="62">
        <v>89</v>
      </c>
      <c r="K458" s="15">
        <f t="shared" si="76"/>
        <v>0</v>
      </c>
      <c r="L458" s="15">
        <f t="shared" si="77"/>
        <v>0</v>
      </c>
      <c r="M458" s="58">
        <f>'Luxjacky Assumptions Monthly'!$M$8*'Luxjacky Counterfactual'!H458</f>
        <v>0</v>
      </c>
      <c r="N458" s="58">
        <f>'Luxjacky Assumptions Monthly'!$M$6*'Luxjacky Assumptions Monthly'!$M$8*'Luxjacky Counterfactual'!G458</f>
        <v>1002.4975316883169</v>
      </c>
      <c r="O458" s="58">
        <f t="shared" si="79"/>
        <v>1002.4975316883169</v>
      </c>
    </row>
    <row r="459" spans="1:15" x14ac:dyDescent="0.3">
      <c r="A459" s="60">
        <v>42827</v>
      </c>
      <c r="B459" s="15">
        <f t="shared" si="70"/>
        <v>2017</v>
      </c>
      <c r="C459" s="15">
        <f t="shared" si="71"/>
        <v>4</v>
      </c>
      <c r="D459" s="15" t="str">
        <f t="shared" si="75"/>
        <v>20174</v>
      </c>
      <c r="E459" s="15">
        <f t="shared" si="72"/>
        <v>1</v>
      </c>
      <c r="F459" s="15">
        <f t="shared" si="73"/>
        <v>0</v>
      </c>
      <c r="G459" s="64">
        <f t="shared" si="78"/>
        <v>1942.9950633766339</v>
      </c>
      <c r="H459" s="64">
        <f>IF(G458&lt;VLOOKUP(D459,'Luxjacky Assumptions Past'!$M$17:$Q$77,5,0),VLOOKUP(D459,'Luxjacky Assumptions Past'!$M$17:$Q$77,4,0),0)</f>
        <v>0</v>
      </c>
      <c r="I459" s="62">
        <f t="shared" si="74"/>
        <v>144.74213562373097</v>
      </c>
      <c r="J459" s="62">
        <v>62</v>
      </c>
      <c r="K459" s="15">
        <f t="shared" si="76"/>
        <v>0</v>
      </c>
      <c r="L459" s="15">
        <f t="shared" si="77"/>
        <v>0</v>
      </c>
      <c r="M459" s="58">
        <f>'Luxjacky Assumptions Monthly'!$M$8*'Luxjacky Counterfactual'!H459</f>
        <v>0</v>
      </c>
      <c r="N459" s="58">
        <f>'Luxjacky Assumptions Monthly'!$M$6*'Luxjacky Assumptions Monthly'!$M$8*'Luxjacky Counterfactual'!G459</f>
        <v>971.49753168831694</v>
      </c>
      <c r="O459" s="58">
        <f t="shared" si="79"/>
        <v>971.49753168831694</v>
      </c>
    </row>
    <row r="460" spans="1:15" x14ac:dyDescent="0.3">
      <c r="A460" s="60">
        <v>42828</v>
      </c>
      <c r="B460" s="15">
        <f t="shared" si="70"/>
        <v>2017</v>
      </c>
      <c r="C460" s="15">
        <f t="shared" si="71"/>
        <v>4</v>
      </c>
      <c r="D460" s="15" t="str">
        <f t="shared" si="75"/>
        <v>20174</v>
      </c>
      <c r="E460" s="15">
        <f t="shared" si="72"/>
        <v>2</v>
      </c>
      <c r="F460" s="15">
        <f t="shared" si="73"/>
        <v>0</v>
      </c>
      <c r="G460" s="64">
        <f t="shared" si="78"/>
        <v>1785.9950633766339</v>
      </c>
      <c r="H460" s="64">
        <f>IF(G459&lt;VLOOKUP(D460,'Luxjacky Assumptions Past'!$M$17:$Q$77,5,0),VLOOKUP(D460,'Luxjacky Assumptions Past'!$M$17:$Q$77,4,0),0)</f>
        <v>0</v>
      </c>
      <c r="I460" s="62">
        <f t="shared" si="74"/>
        <v>149.35981786550732</v>
      </c>
      <c r="J460" s="62">
        <v>157</v>
      </c>
      <c r="K460" s="15">
        <f t="shared" si="76"/>
        <v>0</v>
      </c>
      <c r="L460" s="15">
        <f t="shared" si="77"/>
        <v>0</v>
      </c>
      <c r="M460" s="58">
        <f>'Luxjacky Assumptions Monthly'!$M$8*'Luxjacky Counterfactual'!H460</f>
        <v>0</v>
      </c>
      <c r="N460" s="58">
        <f>'Luxjacky Assumptions Monthly'!$M$6*'Luxjacky Assumptions Monthly'!$M$8*'Luxjacky Counterfactual'!G460</f>
        <v>892.99753168831694</v>
      </c>
      <c r="O460" s="58">
        <f t="shared" si="79"/>
        <v>892.99753168831694</v>
      </c>
    </row>
    <row r="461" spans="1:15" x14ac:dyDescent="0.3">
      <c r="A461" s="60">
        <v>42829</v>
      </c>
      <c r="B461" s="15">
        <f t="shared" si="70"/>
        <v>2017</v>
      </c>
      <c r="C461" s="15">
        <f t="shared" si="71"/>
        <v>4</v>
      </c>
      <c r="D461" s="15" t="str">
        <f t="shared" si="75"/>
        <v>20174</v>
      </c>
      <c r="E461" s="15">
        <f t="shared" si="72"/>
        <v>3</v>
      </c>
      <c r="F461" s="15">
        <f t="shared" si="73"/>
        <v>0</v>
      </c>
      <c r="G461" s="64">
        <f t="shared" si="78"/>
        <v>1643.9950633766339</v>
      </c>
      <c r="H461" s="64">
        <f>IF(G460&lt;VLOOKUP(D461,'Luxjacky Assumptions Past'!$M$17:$Q$77,5,0),VLOOKUP(D461,'Luxjacky Assumptions Past'!$M$17:$Q$77,4,0),0)</f>
        <v>0</v>
      </c>
      <c r="I461" s="62">
        <f t="shared" si="74"/>
        <v>146.74921015076876</v>
      </c>
      <c r="J461" s="62">
        <v>142</v>
      </c>
      <c r="K461" s="15">
        <f t="shared" si="76"/>
        <v>0</v>
      </c>
      <c r="L461" s="15">
        <f t="shared" si="77"/>
        <v>0</v>
      </c>
      <c r="M461" s="58">
        <f>'Luxjacky Assumptions Monthly'!$M$8*'Luxjacky Counterfactual'!H461</f>
        <v>0</v>
      </c>
      <c r="N461" s="58">
        <f>'Luxjacky Assumptions Monthly'!$M$6*'Luxjacky Assumptions Monthly'!$M$8*'Luxjacky Counterfactual'!G461</f>
        <v>821.99753168831694</v>
      </c>
      <c r="O461" s="58">
        <f t="shared" si="79"/>
        <v>821.99753168831694</v>
      </c>
    </row>
    <row r="462" spans="1:15" x14ac:dyDescent="0.3">
      <c r="A462" s="60">
        <v>42830</v>
      </c>
      <c r="B462" s="15">
        <f t="shared" si="70"/>
        <v>2017</v>
      </c>
      <c r="C462" s="15">
        <f t="shared" si="71"/>
        <v>4</v>
      </c>
      <c r="D462" s="15" t="str">
        <f t="shared" si="75"/>
        <v>20174</v>
      </c>
      <c r="E462" s="15">
        <f t="shared" si="72"/>
        <v>4</v>
      </c>
      <c r="F462" s="15">
        <f t="shared" si="73"/>
        <v>0</v>
      </c>
      <c r="G462" s="64">
        <f t="shared" si="78"/>
        <v>1501.9950633766339</v>
      </c>
      <c r="H462" s="64">
        <f>IF(G461&lt;VLOOKUP(D462,'Luxjacky Assumptions Past'!$M$17:$Q$77,5,0),VLOOKUP(D462,'Luxjacky Assumptions Past'!$M$17:$Q$77,4,0),0)</f>
        <v>0</v>
      </c>
      <c r="I462" s="62">
        <f t="shared" si="74"/>
        <v>136.1206407381371</v>
      </c>
      <c r="J462" s="62">
        <v>142</v>
      </c>
      <c r="K462" s="15">
        <f t="shared" si="76"/>
        <v>0</v>
      </c>
      <c r="L462" s="15">
        <f t="shared" si="77"/>
        <v>0</v>
      </c>
      <c r="M462" s="58">
        <f>'Luxjacky Assumptions Monthly'!$M$8*'Luxjacky Counterfactual'!H462</f>
        <v>0</v>
      </c>
      <c r="N462" s="58">
        <f>'Luxjacky Assumptions Monthly'!$M$6*'Luxjacky Assumptions Monthly'!$M$8*'Luxjacky Counterfactual'!G462</f>
        <v>750.99753168831694</v>
      </c>
      <c r="O462" s="58">
        <f t="shared" si="79"/>
        <v>750.99753168831694</v>
      </c>
    </row>
    <row r="463" spans="1:15" x14ac:dyDescent="0.3">
      <c r="A463" s="60">
        <v>42831</v>
      </c>
      <c r="B463" s="15">
        <f t="shared" si="70"/>
        <v>2017</v>
      </c>
      <c r="C463" s="15">
        <f t="shared" si="71"/>
        <v>4</v>
      </c>
      <c r="D463" s="15" t="str">
        <f t="shared" si="75"/>
        <v>20174</v>
      </c>
      <c r="E463" s="15">
        <f t="shared" si="72"/>
        <v>5</v>
      </c>
      <c r="F463" s="15">
        <f t="shared" si="73"/>
        <v>0</v>
      </c>
      <c r="G463" s="64">
        <f t="shared" si="78"/>
        <v>1361.9950633766339</v>
      </c>
      <c r="H463" s="64">
        <f>IF(G462&lt;VLOOKUP(D463,'Luxjacky Assumptions Past'!$M$17:$Q$77,5,0),VLOOKUP(D463,'Luxjacky Assumptions Past'!$M$17:$Q$77,4,0),0)</f>
        <v>0</v>
      </c>
      <c r="I463" s="62">
        <f t="shared" si="74"/>
        <v>116.86946424247976</v>
      </c>
      <c r="J463" s="62">
        <v>140</v>
      </c>
      <c r="K463" s="15">
        <f t="shared" si="76"/>
        <v>0</v>
      </c>
      <c r="L463" s="15">
        <f t="shared" si="77"/>
        <v>0</v>
      </c>
      <c r="M463" s="58">
        <f>'Luxjacky Assumptions Monthly'!$M$8*'Luxjacky Counterfactual'!H463</f>
        <v>0</v>
      </c>
      <c r="N463" s="58">
        <f>'Luxjacky Assumptions Monthly'!$M$6*'Luxjacky Assumptions Monthly'!$M$8*'Luxjacky Counterfactual'!G463</f>
        <v>680.99753168831694</v>
      </c>
      <c r="O463" s="58">
        <f t="shared" si="79"/>
        <v>680.99753168831694</v>
      </c>
    </row>
    <row r="464" spans="1:15" x14ac:dyDescent="0.3">
      <c r="A464" s="60">
        <v>42832</v>
      </c>
      <c r="B464" s="15">
        <f t="shared" si="70"/>
        <v>2017</v>
      </c>
      <c r="C464" s="15">
        <f t="shared" si="71"/>
        <v>4</v>
      </c>
      <c r="D464" s="15" t="str">
        <f t="shared" si="75"/>
        <v>20174</v>
      </c>
      <c r="E464" s="15">
        <f t="shared" si="72"/>
        <v>6</v>
      </c>
      <c r="F464" s="15">
        <f t="shared" si="73"/>
        <v>1</v>
      </c>
      <c r="G464" s="64">
        <f t="shared" si="78"/>
        <v>1241.9950633766339</v>
      </c>
      <c r="H464" s="64">
        <f>IF(G463&lt;VLOOKUP(D464,'Luxjacky Assumptions Past'!$M$17:$Q$77,5,0),VLOOKUP(D464,'Luxjacky Assumptions Past'!$M$17:$Q$77,4,0),0)</f>
        <v>0</v>
      </c>
      <c r="I464" s="62">
        <f t="shared" si="74"/>
        <v>98.497728228405776</v>
      </c>
      <c r="J464" s="62">
        <v>120</v>
      </c>
      <c r="K464" s="15">
        <f t="shared" si="76"/>
        <v>0</v>
      </c>
      <c r="L464" s="15">
        <f t="shared" si="77"/>
        <v>0</v>
      </c>
      <c r="M464" s="58">
        <f>'Luxjacky Assumptions Monthly'!$M$8*'Luxjacky Counterfactual'!H464</f>
        <v>0</v>
      </c>
      <c r="N464" s="58">
        <f>'Luxjacky Assumptions Monthly'!$M$6*'Luxjacky Assumptions Monthly'!$M$8*'Luxjacky Counterfactual'!G464</f>
        <v>620.99753168831694</v>
      </c>
      <c r="O464" s="58">
        <f t="shared" si="79"/>
        <v>620.99753168831694</v>
      </c>
    </row>
    <row r="465" spans="1:15" x14ac:dyDescent="0.3">
      <c r="A465" s="60">
        <v>42833</v>
      </c>
      <c r="B465" s="15">
        <f t="shared" si="70"/>
        <v>2017</v>
      </c>
      <c r="C465" s="15">
        <f t="shared" si="71"/>
        <v>4</v>
      </c>
      <c r="D465" s="15" t="str">
        <f t="shared" si="75"/>
        <v>20174</v>
      </c>
      <c r="E465" s="15">
        <f t="shared" si="72"/>
        <v>7</v>
      </c>
      <c r="F465" s="15">
        <f t="shared" si="73"/>
        <v>1</v>
      </c>
      <c r="G465" s="64">
        <f t="shared" si="78"/>
        <v>1141.9950633766339</v>
      </c>
      <c r="H465" s="64">
        <f>IF(G464&lt;VLOOKUP(D465,'Luxjacky Assumptions Past'!$M$17:$Q$77,5,0),VLOOKUP(D465,'Luxjacky Assumptions Past'!$M$17:$Q$77,4,0),0)</f>
        <v>0</v>
      </c>
      <c r="I465" s="62">
        <f t="shared" si="74"/>
        <v>60.578249818405411</v>
      </c>
      <c r="J465" s="62">
        <v>100</v>
      </c>
      <c r="K465" s="15">
        <f t="shared" si="76"/>
        <v>0</v>
      </c>
      <c r="L465" s="15">
        <f t="shared" si="77"/>
        <v>0</v>
      </c>
      <c r="M465" s="58">
        <f>'Luxjacky Assumptions Monthly'!$M$8*'Luxjacky Counterfactual'!H465</f>
        <v>0</v>
      </c>
      <c r="N465" s="58">
        <f>'Luxjacky Assumptions Monthly'!$M$6*'Luxjacky Assumptions Monthly'!$M$8*'Luxjacky Counterfactual'!G465</f>
        <v>570.99753168831694</v>
      </c>
      <c r="O465" s="58">
        <f t="shared" si="79"/>
        <v>570.99753168831694</v>
      </c>
    </row>
    <row r="466" spans="1:15" x14ac:dyDescent="0.3">
      <c r="A466" s="60">
        <v>42834</v>
      </c>
      <c r="B466" s="15">
        <f t="shared" si="70"/>
        <v>2017</v>
      </c>
      <c r="C466" s="15">
        <f t="shared" si="71"/>
        <v>4</v>
      </c>
      <c r="D466" s="15" t="str">
        <f t="shared" si="75"/>
        <v>20174</v>
      </c>
      <c r="E466" s="15">
        <f t="shared" si="72"/>
        <v>1</v>
      </c>
      <c r="F466" s="15">
        <f t="shared" si="73"/>
        <v>0</v>
      </c>
      <c r="G466" s="64">
        <f t="shared" si="78"/>
        <v>1077.9950633766339</v>
      </c>
      <c r="H466" s="64">
        <f>IF(G465&lt;VLOOKUP(D466,'Luxjacky Assumptions Past'!$M$17:$Q$77,5,0),VLOOKUP(D466,'Luxjacky Assumptions Past'!$M$17:$Q$77,4,0),0)</f>
        <v>0</v>
      </c>
      <c r="I466" s="62">
        <f t="shared" si="74"/>
        <v>144.74213562373097</v>
      </c>
      <c r="J466" s="62">
        <v>64</v>
      </c>
      <c r="K466" s="15">
        <f t="shared" si="76"/>
        <v>0</v>
      </c>
      <c r="L466" s="15">
        <f t="shared" si="77"/>
        <v>0</v>
      </c>
      <c r="M466" s="58">
        <f>'Luxjacky Assumptions Monthly'!$M$8*'Luxjacky Counterfactual'!H466</f>
        <v>0</v>
      </c>
      <c r="N466" s="58">
        <f>'Luxjacky Assumptions Monthly'!$M$6*'Luxjacky Assumptions Monthly'!$M$8*'Luxjacky Counterfactual'!G466</f>
        <v>538.99753168831694</v>
      </c>
      <c r="O466" s="58">
        <f t="shared" si="79"/>
        <v>538.99753168831694</v>
      </c>
    </row>
    <row r="467" spans="1:15" x14ac:dyDescent="0.3">
      <c r="A467" s="60">
        <v>42835</v>
      </c>
      <c r="B467" s="15">
        <f t="shared" si="70"/>
        <v>2017</v>
      </c>
      <c r="C467" s="15">
        <f t="shared" si="71"/>
        <v>4</v>
      </c>
      <c r="D467" s="15" t="str">
        <f t="shared" si="75"/>
        <v>20174</v>
      </c>
      <c r="E467" s="15">
        <f t="shared" si="72"/>
        <v>2</v>
      </c>
      <c r="F467" s="15">
        <f t="shared" si="73"/>
        <v>0</v>
      </c>
      <c r="G467" s="64">
        <f t="shared" si="78"/>
        <v>931.99506337663388</v>
      </c>
      <c r="H467" s="64">
        <f>IF(G466&lt;VLOOKUP(D467,'Luxjacky Assumptions Past'!$M$17:$Q$77,5,0),VLOOKUP(D467,'Luxjacky Assumptions Past'!$M$17:$Q$77,4,0),0)</f>
        <v>0</v>
      </c>
      <c r="I467" s="62">
        <f t="shared" si="74"/>
        <v>149.35981786550732</v>
      </c>
      <c r="J467" s="62">
        <v>146</v>
      </c>
      <c r="K467" s="15">
        <f t="shared" si="76"/>
        <v>0</v>
      </c>
      <c r="L467" s="15">
        <f t="shared" si="77"/>
        <v>0</v>
      </c>
      <c r="M467" s="58">
        <f>'Luxjacky Assumptions Monthly'!$M$8*'Luxjacky Counterfactual'!H467</f>
        <v>0</v>
      </c>
      <c r="N467" s="58">
        <f>'Luxjacky Assumptions Monthly'!$M$6*'Luxjacky Assumptions Monthly'!$M$8*'Luxjacky Counterfactual'!G467</f>
        <v>465.99753168831694</v>
      </c>
      <c r="O467" s="58">
        <f t="shared" si="79"/>
        <v>465.99753168831694</v>
      </c>
    </row>
    <row r="468" spans="1:15" x14ac:dyDescent="0.3">
      <c r="A468" s="60">
        <v>42836</v>
      </c>
      <c r="B468" s="15">
        <f t="shared" si="70"/>
        <v>2017</v>
      </c>
      <c r="C468" s="15">
        <f t="shared" si="71"/>
        <v>4</v>
      </c>
      <c r="D468" s="15" t="str">
        <f t="shared" si="75"/>
        <v>20174</v>
      </c>
      <c r="E468" s="15">
        <f t="shared" si="72"/>
        <v>3</v>
      </c>
      <c r="F468" s="15">
        <f t="shared" si="73"/>
        <v>0</v>
      </c>
      <c r="G468" s="64">
        <f t="shared" si="78"/>
        <v>2177.9014671561208</v>
      </c>
      <c r="H468" s="64">
        <f>IF(G467&lt;VLOOKUP(D468,'Luxjacky Assumptions Past'!$M$17:$Q$77,5,0),VLOOKUP(D468,'Luxjacky Assumptions Past'!$M$17:$Q$77,4,0),0)</f>
        <v>1388.9064037794869</v>
      </c>
      <c r="I468" s="62">
        <f t="shared" si="74"/>
        <v>146.74921015076876</v>
      </c>
      <c r="J468" s="62">
        <v>143</v>
      </c>
      <c r="K468" s="15">
        <f t="shared" si="76"/>
        <v>1</v>
      </c>
      <c r="L468" s="15">
        <f t="shared" si="77"/>
        <v>4000</v>
      </c>
      <c r="M468" s="58">
        <f>'Luxjacky Assumptions Monthly'!$M$8*'Luxjacky Counterfactual'!H468</f>
        <v>13889.064037794869</v>
      </c>
      <c r="N468" s="58">
        <f>'Luxjacky Assumptions Monthly'!$M$6*'Luxjacky Assumptions Monthly'!$M$8*'Luxjacky Counterfactual'!G468</f>
        <v>1088.9507335780604</v>
      </c>
      <c r="O468" s="58">
        <f t="shared" si="79"/>
        <v>18978.014771372931</v>
      </c>
    </row>
    <row r="469" spans="1:15" x14ac:dyDescent="0.3">
      <c r="A469" s="60">
        <v>42837</v>
      </c>
      <c r="B469" s="15">
        <f t="shared" si="70"/>
        <v>2017</v>
      </c>
      <c r="C469" s="15">
        <f t="shared" si="71"/>
        <v>4</v>
      </c>
      <c r="D469" s="15" t="str">
        <f t="shared" si="75"/>
        <v>20174</v>
      </c>
      <c r="E469" s="15">
        <f t="shared" si="72"/>
        <v>4</v>
      </c>
      <c r="F469" s="15">
        <f t="shared" si="73"/>
        <v>0</v>
      </c>
      <c r="G469" s="64">
        <f t="shared" si="78"/>
        <v>2023.9014671561208</v>
      </c>
      <c r="H469" s="64">
        <f>IF(G468&lt;VLOOKUP(D469,'Luxjacky Assumptions Past'!$M$17:$Q$77,5,0),VLOOKUP(D469,'Luxjacky Assumptions Past'!$M$17:$Q$77,4,0),0)</f>
        <v>0</v>
      </c>
      <c r="I469" s="62">
        <f t="shared" si="74"/>
        <v>136.1206407381371</v>
      </c>
      <c r="J469" s="62">
        <v>154</v>
      </c>
      <c r="K469" s="15">
        <f t="shared" si="76"/>
        <v>0</v>
      </c>
      <c r="L469" s="15">
        <f t="shared" si="77"/>
        <v>0</v>
      </c>
      <c r="M469" s="58">
        <f>'Luxjacky Assumptions Monthly'!$M$8*'Luxjacky Counterfactual'!H469</f>
        <v>0</v>
      </c>
      <c r="N469" s="58">
        <f>'Luxjacky Assumptions Monthly'!$M$6*'Luxjacky Assumptions Monthly'!$M$8*'Luxjacky Counterfactual'!G469</f>
        <v>1011.9507335780604</v>
      </c>
      <c r="O469" s="58">
        <f t="shared" si="79"/>
        <v>1011.9507335780604</v>
      </c>
    </row>
    <row r="470" spans="1:15" x14ac:dyDescent="0.3">
      <c r="A470" s="60">
        <v>42838</v>
      </c>
      <c r="B470" s="15">
        <f t="shared" si="70"/>
        <v>2017</v>
      </c>
      <c r="C470" s="15">
        <f t="shared" si="71"/>
        <v>4</v>
      </c>
      <c r="D470" s="15" t="str">
        <f t="shared" si="75"/>
        <v>20174</v>
      </c>
      <c r="E470" s="15">
        <f t="shared" si="72"/>
        <v>5</v>
      </c>
      <c r="F470" s="15">
        <f t="shared" si="73"/>
        <v>0</v>
      </c>
      <c r="G470" s="64">
        <f t="shared" si="78"/>
        <v>1895.9014671561208</v>
      </c>
      <c r="H470" s="64">
        <f>IF(G469&lt;VLOOKUP(D470,'Luxjacky Assumptions Past'!$M$17:$Q$77,5,0),VLOOKUP(D470,'Luxjacky Assumptions Past'!$M$17:$Q$77,4,0),0)</f>
        <v>0</v>
      </c>
      <c r="I470" s="62">
        <f t="shared" si="74"/>
        <v>116.86946424247976</v>
      </c>
      <c r="J470" s="62">
        <v>128</v>
      </c>
      <c r="K470" s="15">
        <f t="shared" si="76"/>
        <v>0</v>
      </c>
      <c r="L470" s="15">
        <f t="shared" si="77"/>
        <v>0</v>
      </c>
      <c r="M470" s="58">
        <f>'Luxjacky Assumptions Monthly'!$M$8*'Luxjacky Counterfactual'!H470</f>
        <v>0</v>
      </c>
      <c r="N470" s="58">
        <f>'Luxjacky Assumptions Monthly'!$M$6*'Luxjacky Assumptions Monthly'!$M$8*'Luxjacky Counterfactual'!G470</f>
        <v>947.95073357806041</v>
      </c>
      <c r="O470" s="58">
        <f t="shared" si="79"/>
        <v>947.95073357806041</v>
      </c>
    </row>
    <row r="471" spans="1:15" x14ac:dyDescent="0.3">
      <c r="A471" s="60">
        <v>42839</v>
      </c>
      <c r="B471" s="15">
        <f t="shared" si="70"/>
        <v>2017</v>
      </c>
      <c r="C471" s="15">
        <f t="shared" si="71"/>
        <v>4</v>
      </c>
      <c r="D471" s="15" t="str">
        <f t="shared" si="75"/>
        <v>20174</v>
      </c>
      <c r="E471" s="15">
        <f t="shared" si="72"/>
        <v>6</v>
      </c>
      <c r="F471" s="15">
        <f t="shared" si="73"/>
        <v>1</v>
      </c>
      <c r="G471" s="64">
        <f t="shared" si="78"/>
        <v>1777.9014671561208</v>
      </c>
      <c r="H471" s="64">
        <f>IF(G470&lt;VLOOKUP(D471,'Luxjacky Assumptions Past'!$M$17:$Q$77,5,0),VLOOKUP(D471,'Luxjacky Assumptions Past'!$M$17:$Q$77,4,0),0)</f>
        <v>0</v>
      </c>
      <c r="I471" s="62">
        <f t="shared" si="74"/>
        <v>98.497728228405776</v>
      </c>
      <c r="J471" s="62">
        <v>118</v>
      </c>
      <c r="K471" s="15">
        <f t="shared" si="76"/>
        <v>0</v>
      </c>
      <c r="L471" s="15">
        <f t="shared" si="77"/>
        <v>0</v>
      </c>
      <c r="M471" s="58">
        <f>'Luxjacky Assumptions Monthly'!$M$8*'Luxjacky Counterfactual'!H471</f>
        <v>0</v>
      </c>
      <c r="N471" s="58">
        <f>'Luxjacky Assumptions Monthly'!$M$6*'Luxjacky Assumptions Monthly'!$M$8*'Luxjacky Counterfactual'!G471</f>
        <v>888.95073357806041</v>
      </c>
      <c r="O471" s="58">
        <f t="shared" si="79"/>
        <v>888.95073357806041</v>
      </c>
    </row>
    <row r="472" spans="1:15" x14ac:dyDescent="0.3">
      <c r="A472" s="60">
        <v>42840</v>
      </c>
      <c r="B472" s="15">
        <f t="shared" si="70"/>
        <v>2017</v>
      </c>
      <c r="C472" s="15">
        <f t="shared" si="71"/>
        <v>4</v>
      </c>
      <c r="D472" s="15" t="str">
        <f t="shared" si="75"/>
        <v>20174</v>
      </c>
      <c r="E472" s="15">
        <f t="shared" si="72"/>
        <v>7</v>
      </c>
      <c r="F472" s="15">
        <f t="shared" si="73"/>
        <v>1</v>
      </c>
      <c r="G472" s="64">
        <f t="shared" si="78"/>
        <v>1682.9014671561208</v>
      </c>
      <c r="H472" s="64">
        <f>IF(G471&lt;VLOOKUP(D472,'Luxjacky Assumptions Past'!$M$17:$Q$77,5,0),VLOOKUP(D472,'Luxjacky Assumptions Past'!$M$17:$Q$77,4,0),0)</f>
        <v>0</v>
      </c>
      <c r="I472" s="62">
        <f t="shared" si="74"/>
        <v>60.578249818405411</v>
      </c>
      <c r="J472" s="62">
        <v>95</v>
      </c>
      <c r="K472" s="15">
        <f t="shared" si="76"/>
        <v>0</v>
      </c>
      <c r="L472" s="15">
        <f t="shared" si="77"/>
        <v>0</v>
      </c>
      <c r="M472" s="58">
        <f>'Luxjacky Assumptions Monthly'!$M$8*'Luxjacky Counterfactual'!H472</f>
        <v>0</v>
      </c>
      <c r="N472" s="58">
        <f>'Luxjacky Assumptions Monthly'!$M$6*'Luxjacky Assumptions Monthly'!$M$8*'Luxjacky Counterfactual'!G472</f>
        <v>841.45073357806041</v>
      </c>
      <c r="O472" s="58">
        <f t="shared" si="79"/>
        <v>841.45073357806041</v>
      </c>
    </row>
    <row r="473" spans="1:15" x14ac:dyDescent="0.3">
      <c r="A473" s="60">
        <v>42841</v>
      </c>
      <c r="B473" s="15">
        <f t="shared" si="70"/>
        <v>2017</v>
      </c>
      <c r="C473" s="15">
        <f t="shared" si="71"/>
        <v>4</v>
      </c>
      <c r="D473" s="15" t="str">
        <f t="shared" si="75"/>
        <v>20174</v>
      </c>
      <c r="E473" s="15">
        <f t="shared" si="72"/>
        <v>1</v>
      </c>
      <c r="F473" s="15">
        <f t="shared" si="73"/>
        <v>0</v>
      </c>
      <c r="G473" s="64">
        <f t="shared" si="78"/>
        <v>1622.9014671561208</v>
      </c>
      <c r="H473" s="64">
        <f>IF(G472&lt;VLOOKUP(D473,'Luxjacky Assumptions Past'!$M$17:$Q$77,5,0),VLOOKUP(D473,'Luxjacky Assumptions Past'!$M$17:$Q$77,4,0),0)</f>
        <v>0</v>
      </c>
      <c r="I473" s="62">
        <f t="shared" si="74"/>
        <v>144.74213562373097</v>
      </c>
      <c r="J473" s="62">
        <v>60</v>
      </c>
      <c r="K473" s="15">
        <f t="shared" si="76"/>
        <v>0</v>
      </c>
      <c r="L473" s="15">
        <f t="shared" si="77"/>
        <v>0</v>
      </c>
      <c r="M473" s="58">
        <f>'Luxjacky Assumptions Monthly'!$M$8*'Luxjacky Counterfactual'!H473</f>
        <v>0</v>
      </c>
      <c r="N473" s="58">
        <f>'Luxjacky Assumptions Monthly'!$M$6*'Luxjacky Assumptions Monthly'!$M$8*'Luxjacky Counterfactual'!G473</f>
        <v>811.45073357806041</v>
      </c>
      <c r="O473" s="58">
        <f t="shared" si="79"/>
        <v>811.45073357806041</v>
      </c>
    </row>
    <row r="474" spans="1:15" x14ac:dyDescent="0.3">
      <c r="A474" s="60">
        <v>42842</v>
      </c>
      <c r="B474" s="15">
        <f t="shared" si="70"/>
        <v>2017</v>
      </c>
      <c r="C474" s="15">
        <f t="shared" si="71"/>
        <v>4</v>
      </c>
      <c r="D474" s="15" t="str">
        <f t="shared" si="75"/>
        <v>20174</v>
      </c>
      <c r="E474" s="15">
        <f t="shared" si="72"/>
        <v>2</v>
      </c>
      <c r="F474" s="15">
        <f t="shared" si="73"/>
        <v>0</v>
      </c>
      <c r="G474" s="64">
        <f t="shared" si="78"/>
        <v>1482.9014671561208</v>
      </c>
      <c r="H474" s="64">
        <f>IF(G473&lt;VLOOKUP(D474,'Luxjacky Assumptions Past'!$M$17:$Q$77,5,0),VLOOKUP(D474,'Luxjacky Assumptions Past'!$M$17:$Q$77,4,0),0)</f>
        <v>0</v>
      </c>
      <c r="I474" s="62">
        <f t="shared" si="74"/>
        <v>149.35981786550732</v>
      </c>
      <c r="J474" s="62">
        <v>140</v>
      </c>
      <c r="K474" s="15">
        <f t="shared" si="76"/>
        <v>0</v>
      </c>
      <c r="L474" s="15">
        <f t="shared" si="77"/>
        <v>0</v>
      </c>
      <c r="M474" s="58">
        <f>'Luxjacky Assumptions Monthly'!$M$8*'Luxjacky Counterfactual'!H474</f>
        <v>0</v>
      </c>
      <c r="N474" s="58">
        <f>'Luxjacky Assumptions Monthly'!$M$6*'Luxjacky Assumptions Monthly'!$M$8*'Luxjacky Counterfactual'!G474</f>
        <v>741.45073357806041</v>
      </c>
      <c r="O474" s="58">
        <f t="shared" si="79"/>
        <v>741.45073357806041</v>
      </c>
    </row>
    <row r="475" spans="1:15" x14ac:dyDescent="0.3">
      <c r="A475" s="60">
        <v>42843</v>
      </c>
      <c r="B475" s="15">
        <f t="shared" si="70"/>
        <v>2017</v>
      </c>
      <c r="C475" s="15">
        <f t="shared" si="71"/>
        <v>4</v>
      </c>
      <c r="D475" s="15" t="str">
        <f t="shared" si="75"/>
        <v>20174</v>
      </c>
      <c r="E475" s="15">
        <f t="shared" si="72"/>
        <v>3</v>
      </c>
      <c r="F475" s="15">
        <f t="shared" si="73"/>
        <v>0</v>
      </c>
      <c r="G475" s="64">
        <f t="shared" si="78"/>
        <v>1323.9014671561208</v>
      </c>
      <c r="H475" s="64">
        <f>IF(G474&lt;VLOOKUP(D475,'Luxjacky Assumptions Past'!$M$17:$Q$77,5,0),VLOOKUP(D475,'Luxjacky Assumptions Past'!$M$17:$Q$77,4,0),0)</f>
        <v>0</v>
      </c>
      <c r="I475" s="62">
        <f t="shared" si="74"/>
        <v>146.74921015076876</v>
      </c>
      <c r="J475" s="62">
        <v>159</v>
      </c>
      <c r="K475" s="15">
        <f t="shared" si="76"/>
        <v>0</v>
      </c>
      <c r="L475" s="15">
        <f t="shared" si="77"/>
        <v>0</v>
      </c>
      <c r="M475" s="58">
        <f>'Luxjacky Assumptions Monthly'!$M$8*'Luxjacky Counterfactual'!H475</f>
        <v>0</v>
      </c>
      <c r="N475" s="58">
        <f>'Luxjacky Assumptions Monthly'!$M$6*'Luxjacky Assumptions Monthly'!$M$8*'Luxjacky Counterfactual'!G475</f>
        <v>661.95073357806041</v>
      </c>
      <c r="O475" s="58">
        <f t="shared" si="79"/>
        <v>661.95073357806041</v>
      </c>
    </row>
    <row r="476" spans="1:15" x14ac:dyDescent="0.3">
      <c r="A476" s="60">
        <v>42844</v>
      </c>
      <c r="B476" s="15">
        <f t="shared" si="70"/>
        <v>2017</v>
      </c>
      <c r="C476" s="15">
        <f t="shared" si="71"/>
        <v>4</v>
      </c>
      <c r="D476" s="15" t="str">
        <f t="shared" si="75"/>
        <v>20174</v>
      </c>
      <c r="E476" s="15">
        <f t="shared" si="72"/>
        <v>4</v>
      </c>
      <c r="F476" s="15">
        <f t="shared" si="73"/>
        <v>0</v>
      </c>
      <c r="G476" s="64">
        <f t="shared" si="78"/>
        <v>1179.9014671561208</v>
      </c>
      <c r="H476" s="64">
        <f>IF(G475&lt;VLOOKUP(D476,'Luxjacky Assumptions Past'!$M$17:$Q$77,5,0),VLOOKUP(D476,'Luxjacky Assumptions Past'!$M$17:$Q$77,4,0),0)</f>
        <v>0</v>
      </c>
      <c r="I476" s="62">
        <f t="shared" si="74"/>
        <v>136.1206407381371</v>
      </c>
      <c r="J476" s="62">
        <v>144</v>
      </c>
      <c r="K476" s="15">
        <f t="shared" si="76"/>
        <v>0</v>
      </c>
      <c r="L476" s="15">
        <f t="shared" si="77"/>
        <v>0</v>
      </c>
      <c r="M476" s="58">
        <f>'Luxjacky Assumptions Monthly'!$M$8*'Luxjacky Counterfactual'!H476</f>
        <v>0</v>
      </c>
      <c r="N476" s="58">
        <f>'Luxjacky Assumptions Monthly'!$M$6*'Luxjacky Assumptions Monthly'!$M$8*'Luxjacky Counterfactual'!G476</f>
        <v>589.95073357806041</v>
      </c>
      <c r="O476" s="58">
        <f t="shared" si="79"/>
        <v>589.95073357806041</v>
      </c>
    </row>
    <row r="477" spans="1:15" x14ac:dyDescent="0.3">
      <c r="A477" s="60">
        <v>42845</v>
      </c>
      <c r="B477" s="15">
        <f t="shared" si="70"/>
        <v>2017</v>
      </c>
      <c r="C477" s="15">
        <f t="shared" si="71"/>
        <v>4</v>
      </c>
      <c r="D477" s="15" t="str">
        <f t="shared" si="75"/>
        <v>20174</v>
      </c>
      <c r="E477" s="15">
        <f t="shared" si="72"/>
        <v>5</v>
      </c>
      <c r="F477" s="15">
        <f t="shared" si="73"/>
        <v>0</v>
      </c>
      <c r="G477" s="64">
        <f t="shared" si="78"/>
        <v>1040.9014671561208</v>
      </c>
      <c r="H477" s="64">
        <f>IF(G476&lt;VLOOKUP(D477,'Luxjacky Assumptions Past'!$M$17:$Q$77,5,0),VLOOKUP(D477,'Luxjacky Assumptions Past'!$M$17:$Q$77,4,0),0)</f>
        <v>0</v>
      </c>
      <c r="I477" s="62">
        <f t="shared" si="74"/>
        <v>116.86946424247976</v>
      </c>
      <c r="J477" s="62">
        <v>139</v>
      </c>
      <c r="K477" s="15">
        <f t="shared" si="76"/>
        <v>0</v>
      </c>
      <c r="L477" s="15">
        <f t="shared" si="77"/>
        <v>0</v>
      </c>
      <c r="M477" s="58">
        <f>'Luxjacky Assumptions Monthly'!$M$8*'Luxjacky Counterfactual'!H477</f>
        <v>0</v>
      </c>
      <c r="N477" s="58">
        <f>'Luxjacky Assumptions Monthly'!$M$6*'Luxjacky Assumptions Monthly'!$M$8*'Luxjacky Counterfactual'!G477</f>
        <v>520.45073357806041</v>
      </c>
      <c r="O477" s="58">
        <f t="shared" si="79"/>
        <v>520.45073357806041</v>
      </c>
    </row>
    <row r="478" spans="1:15" x14ac:dyDescent="0.3">
      <c r="A478" s="60">
        <v>42846</v>
      </c>
      <c r="B478" s="15">
        <f t="shared" si="70"/>
        <v>2017</v>
      </c>
      <c r="C478" s="15">
        <f t="shared" si="71"/>
        <v>4</v>
      </c>
      <c r="D478" s="15" t="str">
        <f t="shared" si="75"/>
        <v>20174</v>
      </c>
      <c r="E478" s="15">
        <f t="shared" si="72"/>
        <v>6</v>
      </c>
      <c r="F478" s="15">
        <f t="shared" si="73"/>
        <v>1</v>
      </c>
      <c r="G478" s="64">
        <f t="shared" si="78"/>
        <v>2315.8078709356078</v>
      </c>
      <c r="H478" s="64">
        <f>IF(G477&lt;VLOOKUP(D478,'Luxjacky Assumptions Past'!$M$17:$Q$77,5,0),VLOOKUP(D478,'Luxjacky Assumptions Past'!$M$17:$Q$77,4,0),0)</f>
        <v>1388.9064037794869</v>
      </c>
      <c r="I478" s="62">
        <f t="shared" si="74"/>
        <v>98.497728228405776</v>
      </c>
      <c r="J478" s="62">
        <v>114</v>
      </c>
      <c r="K478" s="15">
        <f t="shared" si="76"/>
        <v>1</v>
      </c>
      <c r="L478" s="15">
        <f t="shared" si="77"/>
        <v>4000</v>
      </c>
      <c r="M478" s="58">
        <f>'Luxjacky Assumptions Monthly'!$M$8*'Luxjacky Counterfactual'!H478</f>
        <v>13889.064037794869</v>
      </c>
      <c r="N478" s="58">
        <f>'Luxjacky Assumptions Monthly'!$M$6*'Luxjacky Assumptions Monthly'!$M$8*'Luxjacky Counterfactual'!G478</f>
        <v>1157.9039354678039</v>
      </c>
      <c r="O478" s="58">
        <f t="shared" si="79"/>
        <v>19046.967973262672</v>
      </c>
    </row>
    <row r="479" spans="1:15" x14ac:dyDescent="0.3">
      <c r="A479" s="60">
        <v>42847</v>
      </c>
      <c r="B479" s="15">
        <f t="shared" si="70"/>
        <v>2017</v>
      </c>
      <c r="C479" s="15">
        <f t="shared" si="71"/>
        <v>4</v>
      </c>
      <c r="D479" s="15" t="str">
        <f t="shared" si="75"/>
        <v>20174</v>
      </c>
      <c r="E479" s="15">
        <f t="shared" si="72"/>
        <v>7</v>
      </c>
      <c r="F479" s="15">
        <f t="shared" si="73"/>
        <v>1</v>
      </c>
      <c r="G479" s="64">
        <f t="shared" si="78"/>
        <v>2222.8078709356078</v>
      </c>
      <c r="H479" s="64">
        <f>IF(G478&lt;VLOOKUP(D479,'Luxjacky Assumptions Past'!$M$17:$Q$77,5,0),VLOOKUP(D479,'Luxjacky Assumptions Past'!$M$17:$Q$77,4,0),0)</f>
        <v>0</v>
      </c>
      <c r="I479" s="62">
        <f t="shared" si="74"/>
        <v>60.578249818405411</v>
      </c>
      <c r="J479" s="62">
        <v>93</v>
      </c>
      <c r="K479" s="15">
        <f t="shared" si="76"/>
        <v>0</v>
      </c>
      <c r="L479" s="15">
        <f t="shared" si="77"/>
        <v>0</v>
      </c>
      <c r="M479" s="58">
        <f>'Luxjacky Assumptions Monthly'!$M$8*'Luxjacky Counterfactual'!H479</f>
        <v>0</v>
      </c>
      <c r="N479" s="58">
        <f>'Luxjacky Assumptions Monthly'!$M$6*'Luxjacky Assumptions Monthly'!$M$8*'Luxjacky Counterfactual'!G479</f>
        <v>1111.4039354678039</v>
      </c>
      <c r="O479" s="58">
        <f t="shared" si="79"/>
        <v>1111.4039354678039</v>
      </c>
    </row>
    <row r="480" spans="1:15" x14ac:dyDescent="0.3">
      <c r="A480" s="60">
        <v>42848</v>
      </c>
      <c r="B480" s="15">
        <f t="shared" si="70"/>
        <v>2017</v>
      </c>
      <c r="C480" s="15">
        <f t="shared" si="71"/>
        <v>4</v>
      </c>
      <c r="D480" s="15" t="str">
        <f t="shared" si="75"/>
        <v>20174</v>
      </c>
      <c r="E480" s="15">
        <f t="shared" si="72"/>
        <v>1</v>
      </c>
      <c r="F480" s="15">
        <f t="shared" si="73"/>
        <v>0</v>
      </c>
      <c r="G480" s="64">
        <f t="shared" si="78"/>
        <v>2153.8078709356078</v>
      </c>
      <c r="H480" s="64">
        <f>IF(G479&lt;VLOOKUP(D480,'Luxjacky Assumptions Past'!$M$17:$Q$77,5,0),VLOOKUP(D480,'Luxjacky Assumptions Past'!$M$17:$Q$77,4,0),0)</f>
        <v>0</v>
      </c>
      <c r="I480" s="62">
        <f t="shared" si="74"/>
        <v>144.74213562373097</v>
      </c>
      <c r="J480" s="62">
        <v>69</v>
      </c>
      <c r="K480" s="15">
        <f t="shared" si="76"/>
        <v>0</v>
      </c>
      <c r="L480" s="15">
        <f t="shared" si="77"/>
        <v>0</v>
      </c>
      <c r="M480" s="58">
        <f>'Luxjacky Assumptions Monthly'!$M$8*'Luxjacky Counterfactual'!H480</f>
        <v>0</v>
      </c>
      <c r="N480" s="58">
        <f>'Luxjacky Assumptions Monthly'!$M$6*'Luxjacky Assumptions Monthly'!$M$8*'Luxjacky Counterfactual'!G480</f>
        <v>1076.9039354678039</v>
      </c>
      <c r="O480" s="58">
        <f t="shared" si="79"/>
        <v>1076.9039354678039</v>
      </c>
    </row>
    <row r="481" spans="1:15" x14ac:dyDescent="0.3">
      <c r="A481" s="60">
        <v>42849</v>
      </c>
      <c r="B481" s="15">
        <f t="shared" si="70"/>
        <v>2017</v>
      </c>
      <c r="C481" s="15">
        <f t="shared" si="71"/>
        <v>4</v>
      </c>
      <c r="D481" s="15" t="str">
        <f t="shared" si="75"/>
        <v>20174</v>
      </c>
      <c r="E481" s="15">
        <f t="shared" si="72"/>
        <v>2</v>
      </c>
      <c r="F481" s="15">
        <f t="shared" si="73"/>
        <v>0</v>
      </c>
      <c r="G481" s="64">
        <f t="shared" si="78"/>
        <v>2009.8078709356078</v>
      </c>
      <c r="H481" s="64">
        <f>IF(G480&lt;VLOOKUP(D481,'Luxjacky Assumptions Past'!$M$17:$Q$77,5,0),VLOOKUP(D481,'Luxjacky Assumptions Past'!$M$17:$Q$77,4,0),0)</f>
        <v>0</v>
      </c>
      <c r="I481" s="62">
        <f t="shared" si="74"/>
        <v>149.35981786550732</v>
      </c>
      <c r="J481" s="62">
        <v>144</v>
      </c>
      <c r="K481" s="15">
        <f t="shared" si="76"/>
        <v>0</v>
      </c>
      <c r="L481" s="15">
        <f t="shared" si="77"/>
        <v>0</v>
      </c>
      <c r="M481" s="58">
        <f>'Luxjacky Assumptions Monthly'!$M$8*'Luxjacky Counterfactual'!H481</f>
        <v>0</v>
      </c>
      <c r="N481" s="58">
        <f>'Luxjacky Assumptions Monthly'!$M$6*'Luxjacky Assumptions Monthly'!$M$8*'Luxjacky Counterfactual'!G481</f>
        <v>1004.9039354678039</v>
      </c>
      <c r="O481" s="58">
        <f t="shared" si="79"/>
        <v>1004.9039354678039</v>
      </c>
    </row>
    <row r="482" spans="1:15" x14ac:dyDescent="0.3">
      <c r="A482" s="60">
        <v>42850</v>
      </c>
      <c r="B482" s="15">
        <f t="shared" si="70"/>
        <v>2017</v>
      </c>
      <c r="C482" s="15">
        <f t="shared" si="71"/>
        <v>4</v>
      </c>
      <c r="D482" s="15" t="str">
        <f t="shared" si="75"/>
        <v>20174</v>
      </c>
      <c r="E482" s="15">
        <f t="shared" si="72"/>
        <v>3</v>
      </c>
      <c r="F482" s="15">
        <f t="shared" si="73"/>
        <v>0</v>
      </c>
      <c r="G482" s="64">
        <f t="shared" si="78"/>
        <v>1857.8078709356078</v>
      </c>
      <c r="H482" s="64">
        <f>IF(G481&lt;VLOOKUP(D482,'Luxjacky Assumptions Past'!$M$17:$Q$77,5,0),VLOOKUP(D482,'Luxjacky Assumptions Past'!$M$17:$Q$77,4,0),0)</f>
        <v>0</v>
      </c>
      <c r="I482" s="62">
        <f t="shared" si="74"/>
        <v>146.74921015076876</v>
      </c>
      <c r="J482" s="62">
        <v>152</v>
      </c>
      <c r="K482" s="15">
        <f t="shared" si="76"/>
        <v>0</v>
      </c>
      <c r="L482" s="15">
        <f t="shared" si="77"/>
        <v>0</v>
      </c>
      <c r="M482" s="58">
        <f>'Luxjacky Assumptions Monthly'!$M$8*'Luxjacky Counterfactual'!H482</f>
        <v>0</v>
      </c>
      <c r="N482" s="58">
        <f>'Luxjacky Assumptions Monthly'!$M$6*'Luxjacky Assumptions Monthly'!$M$8*'Luxjacky Counterfactual'!G482</f>
        <v>928.90393546780388</v>
      </c>
      <c r="O482" s="58">
        <f t="shared" si="79"/>
        <v>928.90393546780388</v>
      </c>
    </row>
    <row r="483" spans="1:15" x14ac:dyDescent="0.3">
      <c r="A483" s="60">
        <v>42851</v>
      </c>
      <c r="B483" s="15">
        <f t="shared" si="70"/>
        <v>2017</v>
      </c>
      <c r="C483" s="15">
        <f t="shared" si="71"/>
        <v>4</v>
      </c>
      <c r="D483" s="15" t="str">
        <f t="shared" si="75"/>
        <v>20174</v>
      </c>
      <c r="E483" s="15">
        <f t="shared" si="72"/>
        <v>4</v>
      </c>
      <c r="F483" s="15">
        <f t="shared" si="73"/>
        <v>0</v>
      </c>
      <c r="G483" s="64">
        <f t="shared" si="78"/>
        <v>1700.8078709356078</v>
      </c>
      <c r="H483" s="64">
        <f>IF(G482&lt;VLOOKUP(D483,'Luxjacky Assumptions Past'!$M$17:$Q$77,5,0),VLOOKUP(D483,'Luxjacky Assumptions Past'!$M$17:$Q$77,4,0),0)</f>
        <v>0</v>
      </c>
      <c r="I483" s="62">
        <f t="shared" si="74"/>
        <v>136.1206407381371</v>
      </c>
      <c r="J483" s="62">
        <v>157</v>
      </c>
      <c r="K483" s="15">
        <f t="shared" si="76"/>
        <v>0</v>
      </c>
      <c r="L483" s="15">
        <f t="shared" si="77"/>
        <v>0</v>
      </c>
      <c r="M483" s="58">
        <f>'Luxjacky Assumptions Monthly'!$M$8*'Luxjacky Counterfactual'!H483</f>
        <v>0</v>
      </c>
      <c r="N483" s="58">
        <f>'Luxjacky Assumptions Monthly'!$M$6*'Luxjacky Assumptions Monthly'!$M$8*'Luxjacky Counterfactual'!G483</f>
        <v>850.40393546780388</v>
      </c>
      <c r="O483" s="58">
        <f t="shared" si="79"/>
        <v>850.40393546780388</v>
      </c>
    </row>
    <row r="484" spans="1:15" x14ac:dyDescent="0.3">
      <c r="A484" s="60">
        <v>42852</v>
      </c>
      <c r="B484" s="15">
        <f t="shared" si="70"/>
        <v>2017</v>
      </c>
      <c r="C484" s="15">
        <f t="shared" si="71"/>
        <v>4</v>
      </c>
      <c r="D484" s="15" t="str">
        <f t="shared" si="75"/>
        <v>20174</v>
      </c>
      <c r="E484" s="15">
        <f t="shared" si="72"/>
        <v>5</v>
      </c>
      <c r="F484" s="15">
        <f t="shared" si="73"/>
        <v>0</v>
      </c>
      <c r="G484" s="64">
        <f t="shared" si="78"/>
        <v>1560.8078709356078</v>
      </c>
      <c r="H484" s="64">
        <f>IF(G483&lt;VLOOKUP(D484,'Luxjacky Assumptions Past'!$M$17:$Q$77,5,0),VLOOKUP(D484,'Luxjacky Assumptions Past'!$M$17:$Q$77,4,0),0)</f>
        <v>0</v>
      </c>
      <c r="I484" s="62">
        <f t="shared" si="74"/>
        <v>116.86946424247976</v>
      </c>
      <c r="J484" s="62">
        <v>140</v>
      </c>
      <c r="K484" s="15">
        <f t="shared" si="76"/>
        <v>0</v>
      </c>
      <c r="L484" s="15">
        <f t="shared" si="77"/>
        <v>0</v>
      </c>
      <c r="M484" s="58">
        <f>'Luxjacky Assumptions Monthly'!$M$8*'Luxjacky Counterfactual'!H484</f>
        <v>0</v>
      </c>
      <c r="N484" s="58">
        <f>'Luxjacky Assumptions Monthly'!$M$6*'Luxjacky Assumptions Monthly'!$M$8*'Luxjacky Counterfactual'!G484</f>
        <v>780.40393546780388</v>
      </c>
      <c r="O484" s="58">
        <f t="shared" si="79"/>
        <v>780.40393546780388</v>
      </c>
    </row>
    <row r="485" spans="1:15" x14ac:dyDescent="0.3">
      <c r="A485" s="60">
        <v>42853</v>
      </c>
      <c r="B485" s="15">
        <f t="shared" si="70"/>
        <v>2017</v>
      </c>
      <c r="C485" s="15">
        <f t="shared" si="71"/>
        <v>4</v>
      </c>
      <c r="D485" s="15" t="str">
        <f t="shared" si="75"/>
        <v>20174</v>
      </c>
      <c r="E485" s="15">
        <f t="shared" si="72"/>
        <v>6</v>
      </c>
      <c r="F485" s="15">
        <f t="shared" si="73"/>
        <v>1</v>
      </c>
      <c r="G485" s="64">
        <f t="shared" si="78"/>
        <v>1460.8078709356078</v>
      </c>
      <c r="H485" s="64">
        <f>IF(G484&lt;VLOOKUP(D485,'Luxjacky Assumptions Past'!$M$17:$Q$77,5,0),VLOOKUP(D485,'Luxjacky Assumptions Past'!$M$17:$Q$77,4,0),0)</f>
        <v>0</v>
      </c>
      <c r="I485" s="62">
        <f t="shared" si="74"/>
        <v>98.497728228405776</v>
      </c>
      <c r="J485" s="62">
        <v>100</v>
      </c>
      <c r="K485" s="15">
        <f t="shared" si="76"/>
        <v>0</v>
      </c>
      <c r="L485" s="15">
        <f t="shared" si="77"/>
        <v>0</v>
      </c>
      <c r="M485" s="58">
        <f>'Luxjacky Assumptions Monthly'!$M$8*'Luxjacky Counterfactual'!H485</f>
        <v>0</v>
      </c>
      <c r="N485" s="58">
        <f>'Luxjacky Assumptions Monthly'!$M$6*'Luxjacky Assumptions Monthly'!$M$8*'Luxjacky Counterfactual'!G485</f>
        <v>730.40393546780388</v>
      </c>
      <c r="O485" s="58">
        <f t="shared" si="79"/>
        <v>730.40393546780388</v>
      </c>
    </row>
    <row r="486" spans="1:15" x14ac:dyDescent="0.3">
      <c r="A486" s="60">
        <v>42854</v>
      </c>
      <c r="B486" s="15">
        <f t="shared" si="70"/>
        <v>2017</v>
      </c>
      <c r="C486" s="15">
        <f t="shared" si="71"/>
        <v>4</v>
      </c>
      <c r="D486" s="15" t="str">
        <f t="shared" si="75"/>
        <v>20174</v>
      </c>
      <c r="E486" s="15">
        <f t="shared" si="72"/>
        <v>7</v>
      </c>
      <c r="F486" s="15">
        <f t="shared" si="73"/>
        <v>1</v>
      </c>
      <c r="G486" s="64">
        <f t="shared" si="78"/>
        <v>1353.8078709356078</v>
      </c>
      <c r="H486" s="64">
        <f>IF(G485&lt;VLOOKUP(D486,'Luxjacky Assumptions Past'!$M$17:$Q$77,5,0),VLOOKUP(D486,'Luxjacky Assumptions Past'!$M$17:$Q$77,4,0),0)</f>
        <v>0</v>
      </c>
      <c r="I486" s="62">
        <f t="shared" si="74"/>
        <v>60.578249818405411</v>
      </c>
      <c r="J486" s="62">
        <v>107</v>
      </c>
      <c r="K486" s="15">
        <f t="shared" si="76"/>
        <v>0</v>
      </c>
      <c r="L486" s="15">
        <f t="shared" si="77"/>
        <v>0</v>
      </c>
      <c r="M486" s="58">
        <f>'Luxjacky Assumptions Monthly'!$M$8*'Luxjacky Counterfactual'!H486</f>
        <v>0</v>
      </c>
      <c r="N486" s="58">
        <f>'Luxjacky Assumptions Monthly'!$M$6*'Luxjacky Assumptions Monthly'!$M$8*'Luxjacky Counterfactual'!G486</f>
        <v>676.90393546780388</v>
      </c>
      <c r="O486" s="58">
        <f t="shared" si="79"/>
        <v>676.90393546780388</v>
      </c>
    </row>
    <row r="487" spans="1:15" x14ac:dyDescent="0.3">
      <c r="A487" s="60">
        <v>42855</v>
      </c>
      <c r="B487" s="15">
        <f t="shared" si="70"/>
        <v>2017</v>
      </c>
      <c r="C487" s="15">
        <f t="shared" si="71"/>
        <v>4</v>
      </c>
      <c r="D487" s="15" t="str">
        <f t="shared" si="75"/>
        <v>20174</v>
      </c>
      <c r="E487" s="15">
        <f t="shared" si="72"/>
        <v>1</v>
      </c>
      <c r="F487" s="15">
        <f t="shared" si="73"/>
        <v>0</v>
      </c>
      <c r="G487" s="64">
        <f t="shared" si="78"/>
        <v>1298.8078709356078</v>
      </c>
      <c r="H487" s="64">
        <f>IF(G486&lt;VLOOKUP(D487,'Luxjacky Assumptions Past'!$M$17:$Q$77,5,0),VLOOKUP(D487,'Luxjacky Assumptions Past'!$M$17:$Q$77,4,0),0)</f>
        <v>0</v>
      </c>
      <c r="I487" s="62">
        <f t="shared" si="74"/>
        <v>144.74213562373097</v>
      </c>
      <c r="J487" s="62">
        <v>55</v>
      </c>
      <c r="K487" s="15">
        <f t="shared" si="76"/>
        <v>0</v>
      </c>
      <c r="L487" s="15">
        <f t="shared" si="77"/>
        <v>0</v>
      </c>
      <c r="M487" s="58">
        <f>'Luxjacky Assumptions Monthly'!$M$8*'Luxjacky Counterfactual'!H487</f>
        <v>0</v>
      </c>
      <c r="N487" s="58">
        <f>'Luxjacky Assumptions Monthly'!$M$6*'Luxjacky Assumptions Monthly'!$M$8*'Luxjacky Counterfactual'!G487</f>
        <v>649.40393546780388</v>
      </c>
      <c r="O487" s="58">
        <f t="shared" si="79"/>
        <v>649.40393546780388</v>
      </c>
    </row>
    <row r="488" spans="1:15" x14ac:dyDescent="0.3">
      <c r="A488" s="60">
        <v>42856</v>
      </c>
      <c r="B488" s="15">
        <f t="shared" si="70"/>
        <v>2017</v>
      </c>
      <c r="C488" s="15">
        <f t="shared" si="71"/>
        <v>5</v>
      </c>
      <c r="D488" s="15" t="str">
        <f t="shared" si="75"/>
        <v>20175</v>
      </c>
      <c r="E488" s="15">
        <f t="shared" si="72"/>
        <v>2</v>
      </c>
      <c r="F488" s="15">
        <f t="shared" si="73"/>
        <v>0</v>
      </c>
      <c r="G488" s="64">
        <f t="shared" si="78"/>
        <v>1146.8078709356078</v>
      </c>
      <c r="H488" s="64">
        <f>IF(G487&lt;VLOOKUP(D488,'Luxjacky Assumptions Past'!$M$17:$Q$77,5,0),VLOOKUP(D488,'Luxjacky Assumptions Past'!$M$17:$Q$77,4,0),0)</f>
        <v>0</v>
      </c>
      <c r="I488" s="62">
        <f t="shared" si="74"/>
        <v>151.93618986618691</v>
      </c>
      <c r="J488" s="62">
        <v>152</v>
      </c>
      <c r="K488" s="15">
        <f t="shared" si="76"/>
        <v>0</v>
      </c>
      <c r="L488" s="15">
        <f t="shared" si="77"/>
        <v>0</v>
      </c>
      <c r="M488" s="58">
        <f>'Luxjacky Assumptions Monthly'!$M$8*'Luxjacky Counterfactual'!H488</f>
        <v>0</v>
      </c>
      <c r="N488" s="58">
        <f>'Luxjacky Assumptions Monthly'!$M$6*'Luxjacky Assumptions Monthly'!$M$8*'Luxjacky Counterfactual'!G488</f>
        <v>573.40393546780388</v>
      </c>
      <c r="O488" s="58">
        <f t="shared" si="79"/>
        <v>573.40393546780388</v>
      </c>
    </row>
    <row r="489" spans="1:15" x14ac:dyDescent="0.3">
      <c r="A489" s="60">
        <v>42857</v>
      </c>
      <c r="B489" s="15">
        <f t="shared" si="70"/>
        <v>2017</v>
      </c>
      <c r="C489" s="15">
        <f t="shared" si="71"/>
        <v>5</v>
      </c>
      <c r="D489" s="15" t="str">
        <f t="shared" si="75"/>
        <v>20175</v>
      </c>
      <c r="E489" s="15">
        <f t="shared" si="72"/>
        <v>3</v>
      </c>
      <c r="F489" s="15">
        <f t="shared" si="73"/>
        <v>0</v>
      </c>
      <c r="G489" s="64">
        <f t="shared" si="78"/>
        <v>981.80787093560775</v>
      </c>
      <c r="H489" s="64">
        <f>IF(G488&lt;VLOOKUP(D489,'Luxjacky Assumptions Past'!$M$17:$Q$77,5,0),VLOOKUP(D489,'Luxjacky Assumptions Past'!$M$17:$Q$77,4,0),0)</f>
        <v>0</v>
      </c>
      <c r="I489" s="62">
        <f t="shared" si="74"/>
        <v>149.32558215144837</v>
      </c>
      <c r="J489" s="62">
        <v>165</v>
      </c>
      <c r="K489" s="15">
        <f t="shared" si="76"/>
        <v>0</v>
      </c>
      <c r="L489" s="15">
        <f t="shared" si="77"/>
        <v>0</v>
      </c>
      <c r="M489" s="58">
        <f>'Luxjacky Assumptions Monthly'!$M$8*'Luxjacky Counterfactual'!H489</f>
        <v>0</v>
      </c>
      <c r="N489" s="58">
        <f>'Luxjacky Assumptions Monthly'!$M$6*'Luxjacky Assumptions Monthly'!$M$8*'Luxjacky Counterfactual'!G489</f>
        <v>490.90393546780388</v>
      </c>
      <c r="O489" s="58">
        <f t="shared" si="79"/>
        <v>490.90393546780388</v>
      </c>
    </row>
    <row r="490" spans="1:15" x14ac:dyDescent="0.3">
      <c r="A490" s="60">
        <v>42858</v>
      </c>
      <c r="B490" s="15">
        <f t="shared" si="70"/>
        <v>2017</v>
      </c>
      <c r="C490" s="15">
        <f t="shared" si="71"/>
        <v>5</v>
      </c>
      <c r="D490" s="15" t="str">
        <f t="shared" si="75"/>
        <v>20175</v>
      </c>
      <c r="E490" s="15">
        <f t="shared" si="72"/>
        <v>4</v>
      </c>
      <c r="F490" s="15">
        <f t="shared" si="73"/>
        <v>0</v>
      </c>
      <c r="G490" s="64">
        <f t="shared" si="78"/>
        <v>2257.8924239868375</v>
      </c>
      <c r="H490" s="64">
        <f>IF(G489&lt;VLOOKUP(D490,'Luxjacky Assumptions Past'!$M$17:$Q$77,5,0),VLOOKUP(D490,'Luxjacky Assumptions Past'!$M$17:$Q$77,4,0),0)</f>
        <v>1423.0845530512295</v>
      </c>
      <c r="I490" s="62">
        <f t="shared" si="74"/>
        <v>138.69701273881668</v>
      </c>
      <c r="J490" s="62">
        <v>147</v>
      </c>
      <c r="K490" s="15">
        <f t="shared" si="76"/>
        <v>1</v>
      </c>
      <c r="L490" s="15">
        <f t="shared" si="77"/>
        <v>4000</v>
      </c>
      <c r="M490" s="58">
        <f>'Luxjacky Assumptions Monthly'!$M$8*'Luxjacky Counterfactual'!H490</f>
        <v>14230.845530512295</v>
      </c>
      <c r="N490" s="58">
        <f>'Luxjacky Assumptions Monthly'!$M$6*'Luxjacky Assumptions Monthly'!$M$8*'Luxjacky Counterfactual'!G490</f>
        <v>1128.9462119934187</v>
      </c>
      <c r="O490" s="58">
        <f t="shared" si="79"/>
        <v>19359.791742505713</v>
      </c>
    </row>
    <row r="491" spans="1:15" x14ac:dyDescent="0.3">
      <c r="A491" s="60">
        <v>42859</v>
      </c>
      <c r="B491" s="15">
        <f t="shared" si="70"/>
        <v>2017</v>
      </c>
      <c r="C491" s="15">
        <f t="shared" si="71"/>
        <v>5</v>
      </c>
      <c r="D491" s="15" t="str">
        <f t="shared" si="75"/>
        <v>20175</v>
      </c>
      <c r="E491" s="15">
        <f t="shared" si="72"/>
        <v>5</v>
      </c>
      <c r="F491" s="15">
        <f t="shared" si="73"/>
        <v>0</v>
      </c>
      <c r="G491" s="64">
        <f t="shared" si="78"/>
        <v>2118.8924239868375</v>
      </c>
      <c r="H491" s="64">
        <f>IF(G490&lt;VLOOKUP(D491,'Luxjacky Assumptions Past'!$M$17:$Q$77,5,0),VLOOKUP(D491,'Luxjacky Assumptions Past'!$M$17:$Q$77,4,0),0)</f>
        <v>0</v>
      </c>
      <c r="I491" s="62">
        <f t="shared" si="74"/>
        <v>119.44583624315936</v>
      </c>
      <c r="J491" s="62">
        <v>139</v>
      </c>
      <c r="K491" s="15">
        <f t="shared" si="76"/>
        <v>0</v>
      </c>
      <c r="L491" s="15">
        <f t="shared" si="77"/>
        <v>0</v>
      </c>
      <c r="M491" s="58">
        <f>'Luxjacky Assumptions Monthly'!$M$8*'Luxjacky Counterfactual'!H491</f>
        <v>0</v>
      </c>
      <c r="N491" s="58">
        <f>'Luxjacky Assumptions Monthly'!$M$6*'Luxjacky Assumptions Monthly'!$M$8*'Luxjacky Counterfactual'!G491</f>
        <v>1059.4462119934187</v>
      </c>
      <c r="O491" s="58">
        <f t="shared" si="79"/>
        <v>1059.4462119934187</v>
      </c>
    </row>
    <row r="492" spans="1:15" x14ac:dyDescent="0.3">
      <c r="A492" s="60">
        <v>42860</v>
      </c>
      <c r="B492" s="15">
        <f t="shared" si="70"/>
        <v>2017</v>
      </c>
      <c r="C492" s="15">
        <f t="shared" si="71"/>
        <v>5</v>
      </c>
      <c r="D492" s="15" t="str">
        <f t="shared" si="75"/>
        <v>20175</v>
      </c>
      <c r="E492" s="15">
        <f t="shared" si="72"/>
        <v>6</v>
      </c>
      <c r="F492" s="15">
        <f t="shared" si="73"/>
        <v>1</v>
      </c>
      <c r="G492" s="64">
        <f t="shared" si="78"/>
        <v>2000.8924239868375</v>
      </c>
      <c r="H492" s="64">
        <f>IF(G491&lt;VLOOKUP(D492,'Luxjacky Assumptions Past'!$M$17:$Q$77,5,0),VLOOKUP(D492,'Luxjacky Assumptions Past'!$M$17:$Q$77,4,0),0)</f>
        <v>0</v>
      </c>
      <c r="I492" s="62">
        <f t="shared" si="74"/>
        <v>101.07410022908537</v>
      </c>
      <c r="J492" s="62">
        <v>118</v>
      </c>
      <c r="K492" s="15">
        <f t="shared" si="76"/>
        <v>0</v>
      </c>
      <c r="L492" s="15">
        <f t="shared" si="77"/>
        <v>0</v>
      </c>
      <c r="M492" s="58">
        <f>'Luxjacky Assumptions Monthly'!$M$8*'Luxjacky Counterfactual'!H492</f>
        <v>0</v>
      </c>
      <c r="N492" s="58">
        <f>'Luxjacky Assumptions Monthly'!$M$6*'Luxjacky Assumptions Monthly'!$M$8*'Luxjacky Counterfactual'!G492</f>
        <v>1000.4462119934187</v>
      </c>
      <c r="O492" s="58">
        <f t="shared" si="79"/>
        <v>1000.4462119934187</v>
      </c>
    </row>
    <row r="493" spans="1:15" x14ac:dyDescent="0.3">
      <c r="A493" s="60">
        <v>42861</v>
      </c>
      <c r="B493" s="15">
        <f t="shared" si="70"/>
        <v>2017</v>
      </c>
      <c r="C493" s="15">
        <f t="shared" si="71"/>
        <v>5</v>
      </c>
      <c r="D493" s="15" t="str">
        <f t="shared" si="75"/>
        <v>20175</v>
      </c>
      <c r="E493" s="15">
        <f t="shared" si="72"/>
        <v>7</v>
      </c>
      <c r="F493" s="15">
        <f t="shared" si="73"/>
        <v>1</v>
      </c>
      <c r="G493" s="64">
        <f t="shared" si="78"/>
        <v>1892.8924239868375</v>
      </c>
      <c r="H493" s="64">
        <f>IF(G492&lt;VLOOKUP(D493,'Luxjacky Assumptions Past'!$M$17:$Q$77,5,0),VLOOKUP(D493,'Luxjacky Assumptions Past'!$M$17:$Q$77,4,0),0)</f>
        <v>0</v>
      </c>
      <c r="I493" s="62">
        <f t="shared" si="74"/>
        <v>63.154621819085008</v>
      </c>
      <c r="J493" s="62">
        <v>108</v>
      </c>
      <c r="K493" s="15">
        <f t="shared" si="76"/>
        <v>0</v>
      </c>
      <c r="L493" s="15">
        <f t="shared" si="77"/>
        <v>0</v>
      </c>
      <c r="M493" s="58">
        <f>'Luxjacky Assumptions Monthly'!$M$8*'Luxjacky Counterfactual'!H493</f>
        <v>0</v>
      </c>
      <c r="N493" s="58">
        <f>'Luxjacky Assumptions Monthly'!$M$6*'Luxjacky Assumptions Monthly'!$M$8*'Luxjacky Counterfactual'!G493</f>
        <v>946.44621199341873</v>
      </c>
      <c r="O493" s="58">
        <f t="shared" si="79"/>
        <v>946.44621199341873</v>
      </c>
    </row>
    <row r="494" spans="1:15" x14ac:dyDescent="0.3">
      <c r="A494" s="60">
        <v>42862</v>
      </c>
      <c r="B494" s="15">
        <f t="shared" si="70"/>
        <v>2017</v>
      </c>
      <c r="C494" s="15">
        <f t="shared" si="71"/>
        <v>5</v>
      </c>
      <c r="D494" s="15" t="str">
        <f t="shared" si="75"/>
        <v>20175</v>
      </c>
      <c r="E494" s="15">
        <f t="shared" si="72"/>
        <v>1</v>
      </c>
      <c r="F494" s="15">
        <f t="shared" si="73"/>
        <v>0</v>
      </c>
      <c r="G494" s="64">
        <f t="shared" si="78"/>
        <v>1824.8924239868375</v>
      </c>
      <c r="H494" s="64">
        <f>IF(G493&lt;VLOOKUP(D494,'Luxjacky Assumptions Past'!$M$17:$Q$77,5,0),VLOOKUP(D494,'Luxjacky Assumptions Past'!$M$17:$Q$77,4,0),0)</f>
        <v>0</v>
      </c>
      <c r="I494" s="62">
        <f t="shared" si="74"/>
        <v>147.31850762441059</v>
      </c>
      <c r="J494" s="62">
        <v>68</v>
      </c>
      <c r="K494" s="15">
        <f t="shared" si="76"/>
        <v>0</v>
      </c>
      <c r="L494" s="15">
        <f t="shared" si="77"/>
        <v>0</v>
      </c>
      <c r="M494" s="58">
        <f>'Luxjacky Assumptions Monthly'!$M$8*'Luxjacky Counterfactual'!H494</f>
        <v>0</v>
      </c>
      <c r="N494" s="58">
        <f>'Luxjacky Assumptions Monthly'!$M$6*'Luxjacky Assumptions Monthly'!$M$8*'Luxjacky Counterfactual'!G494</f>
        <v>912.44621199341873</v>
      </c>
      <c r="O494" s="58">
        <f t="shared" si="79"/>
        <v>912.44621199341873</v>
      </c>
    </row>
    <row r="495" spans="1:15" x14ac:dyDescent="0.3">
      <c r="A495" s="60">
        <v>42863</v>
      </c>
      <c r="B495" s="15">
        <f t="shared" si="70"/>
        <v>2017</v>
      </c>
      <c r="C495" s="15">
        <f t="shared" si="71"/>
        <v>5</v>
      </c>
      <c r="D495" s="15" t="str">
        <f t="shared" si="75"/>
        <v>20175</v>
      </c>
      <c r="E495" s="15">
        <f t="shared" si="72"/>
        <v>2</v>
      </c>
      <c r="F495" s="15">
        <f t="shared" si="73"/>
        <v>0</v>
      </c>
      <c r="G495" s="64">
        <f t="shared" si="78"/>
        <v>1672.8924239868375</v>
      </c>
      <c r="H495" s="64">
        <f>IF(G494&lt;VLOOKUP(D495,'Luxjacky Assumptions Past'!$M$17:$Q$77,5,0),VLOOKUP(D495,'Luxjacky Assumptions Past'!$M$17:$Q$77,4,0),0)</f>
        <v>0</v>
      </c>
      <c r="I495" s="62">
        <f t="shared" si="74"/>
        <v>151.93618986618691</v>
      </c>
      <c r="J495" s="62">
        <v>152</v>
      </c>
      <c r="K495" s="15">
        <f t="shared" si="76"/>
        <v>0</v>
      </c>
      <c r="L495" s="15">
        <f t="shared" si="77"/>
        <v>0</v>
      </c>
      <c r="M495" s="58">
        <f>'Luxjacky Assumptions Monthly'!$M$8*'Luxjacky Counterfactual'!H495</f>
        <v>0</v>
      </c>
      <c r="N495" s="58">
        <f>'Luxjacky Assumptions Monthly'!$M$6*'Luxjacky Assumptions Monthly'!$M$8*'Luxjacky Counterfactual'!G495</f>
        <v>836.44621199341873</v>
      </c>
      <c r="O495" s="58">
        <f t="shared" si="79"/>
        <v>836.44621199341873</v>
      </c>
    </row>
    <row r="496" spans="1:15" x14ac:dyDescent="0.3">
      <c r="A496" s="60">
        <v>42864</v>
      </c>
      <c r="B496" s="15">
        <f t="shared" si="70"/>
        <v>2017</v>
      </c>
      <c r="C496" s="15">
        <f t="shared" si="71"/>
        <v>5</v>
      </c>
      <c r="D496" s="15" t="str">
        <f t="shared" si="75"/>
        <v>20175</v>
      </c>
      <c r="E496" s="15">
        <f t="shared" si="72"/>
        <v>3</v>
      </c>
      <c r="F496" s="15">
        <f t="shared" si="73"/>
        <v>0</v>
      </c>
      <c r="G496" s="64">
        <f t="shared" si="78"/>
        <v>1509.8924239868375</v>
      </c>
      <c r="H496" s="64">
        <f>IF(G495&lt;VLOOKUP(D496,'Luxjacky Assumptions Past'!$M$17:$Q$77,5,0),VLOOKUP(D496,'Luxjacky Assumptions Past'!$M$17:$Q$77,4,0),0)</f>
        <v>0</v>
      </c>
      <c r="I496" s="62">
        <f t="shared" si="74"/>
        <v>149.32558215144837</v>
      </c>
      <c r="J496" s="62">
        <v>163</v>
      </c>
      <c r="K496" s="15">
        <f t="shared" si="76"/>
        <v>0</v>
      </c>
      <c r="L496" s="15">
        <f t="shared" si="77"/>
        <v>0</v>
      </c>
      <c r="M496" s="58">
        <f>'Luxjacky Assumptions Monthly'!$M$8*'Luxjacky Counterfactual'!H496</f>
        <v>0</v>
      </c>
      <c r="N496" s="58">
        <f>'Luxjacky Assumptions Monthly'!$M$6*'Luxjacky Assumptions Monthly'!$M$8*'Luxjacky Counterfactual'!G496</f>
        <v>754.94621199341873</v>
      </c>
      <c r="O496" s="58">
        <f t="shared" si="79"/>
        <v>754.94621199341873</v>
      </c>
    </row>
    <row r="497" spans="1:15" x14ac:dyDescent="0.3">
      <c r="A497" s="60">
        <v>42865</v>
      </c>
      <c r="B497" s="15">
        <f t="shared" si="70"/>
        <v>2017</v>
      </c>
      <c r="C497" s="15">
        <f t="shared" si="71"/>
        <v>5</v>
      </c>
      <c r="D497" s="15" t="str">
        <f t="shared" si="75"/>
        <v>20175</v>
      </c>
      <c r="E497" s="15">
        <f t="shared" si="72"/>
        <v>4</v>
      </c>
      <c r="F497" s="15">
        <f t="shared" si="73"/>
        <v>0</v>
      </c>
      <c r="G497" s="64">
        <f t="shared" si="78"/>
        <v>1347.8924239868375</v>
      </c>
      <c r="H497" s="64">
        <f>IF(G496&lt;VLOOKUP(D497,'Luxjacky Assumptions Past'!$M$17:$Q$77,5,0),VLOOKUP(D497,'Luxjacky Assumptions Past'!$M$17:$Q$77,4,0),0)</f>
        <v>0</v>
      </c>
      <c r="I497" s="62">
        <f t="shared" si="74"/>
        <v>138.69701273881668</v>
      </c>
      <c r="J497" s="62">
        <v>162</v>
      </c>
      <c r="K497" s="15">
        <f t="shared" si="76"/>
        <v>0</v>
      </c>
      <c r="L497" s="15">
        <f t="shared" si="77"/>
        <v>0</v>
      </c>
      <c r="M497" s="58">
        <f>'Luxjacky Assumptions Monthly'!$M$8*'Luxjacky Counterfactual'!H497</f>
        <v>0</v>
      </c>
      <c r="N497" s="58">
        <f>'Luxjacky Assumptions Monthly'!$M$6*'Luxjacky Assumptions Monthly'!$M$8*'Luxjacky Counterfactual'!G497</f>
        <v>673.94621199341873</v>
      </c>
      <c r="O497" s="58">
        <f t="shared" si="79"/>
        <v>673.94621199341873</v>
      </c>
    </row>
    <row r="498" spans="1:15" x14ac:dyDescent="0.3">
      <c r="A498" s="60">
        <v>42866</v>
      </c>
      <c r="B498" s="15">
        <f t="shared" si="70"/>
        <v>2017</v>
      </c>
      <c r="C498" s="15">
        <f t="shared" si="71"/>
        <v>5</v>
      </c>
      <c r="D498" s="15" t="str">
        <f t="shared" si="75"/>
        <v>20175</v>
      </c>
      <c r="E498" s="15">
        <f t="shared" si="72"/>
        <v>5</v>
      </c>
      <c r="F498" s="15">
        <f t="shared" si="73"/>
        <v>0</v>
      </c>
      <c r="G498" s="64">
        <f t="shared" si="78"/>
        <v>1207.8924239868375</v>
      </c>
      <c r="H498" s="64">
        <f>IF(G497&lt;VLOOKUP(D498,'Luxjacky Assumptions Past'!$M$17:$Q$77,5,0),VLOOKUP(D498,'Luxjacky Assumptions Past'!$M$17:$Q$77,4,0),0)</f>
        <v>0</v>
      </c>
      <c r="I498" s="62">
        <f t="shared" si="74"/>
        <v>119.44583624315936</v>
      </c>
      <c r="J498" s="62">
        <v>140</v>
      </c>
      <c r="K498" s="15">
        <f t="shared" si="76"/>
        <v>0</v>
      </c>
      <c r="L498" s="15">
        <f t="shared" si="77"/>
        <v>0</v>
      </c>
      <c r="M498" s="58">
        <f>'Luxjacky Assumptions Monthly'!$M$8*'Luxjacky Counterfactual'!H498</f>
        <v>0</v>
      </c>
      <c r="N498" s="58">
        <f>'Luxjacky Assumptions Monthly'!$M$6*'Luxjacky Assumptions Monthly'!$M$8*'Luxjacky Counterfactual'!G498</f>
        <v>603.94621199341873</v>
      </c>
      <c r="O498" s="58">
        <f t="shared" si="79"/>
        <v>603.94621199341873</v>
      </c>
    </row>
    <row r="499" spans="1:15" x14ac:dyDescent="0.3">
      <c r="A499" s="60">
        <v>42867</v>
      </c>
      <c r="B499" s="15">
        <f t="shared" si="70"/>
        <v>2017</v>
      </c>
      <c r="C499" s="15">
        <f t="shared" si="71"/>
        <v>5</v>
      </c>
      <c r="D499" s="15" t="str">
        <f t="shared" si="75"/>
        <v>20175</v>
      </c>
      <c r="E499" s="15">
        <f t="shared" si="72"/>
        <v>6</v>
      </c>
      <c r="F499" s="15">
        <f t="shared" si="73"/>
        <v>1</v>
      </c>
      <c r="G499" s="64">
        <f t="shared" si="78"/>
        <v>1094.8924239868375</v>
      </c>
      <c r="H499" s="64">
        <f>IF(G498&lt;VLOOKUP(D499,'Luxjacky Assumptions Past'!$M$17:$Q$77,5,0),VLOOKUP(D499,'Luxjacky Assumptions Past'!$M$17:$Q$77,4,0),0)</f>
        <v>0</v>
      </c>
      <c r="I499" s="62">
        <f t="shared" si="74"/>
        <v>101.07410022908537</v>
      </c>
      <c r="J499" s="62">
        <v>113</v>
      </c>
      <c r="K499" s="15">
        <f t="shared" si="76"/>
        <v>0</v>
      </c>
      <c r="L499" s="15">
        <f t="shared" si="77"/>
        <v>0</v>
      </c>
      <c r="M499" s="58">
        <f>'Luxjacky Assumptions Monthly'!$M$8*'Luxjacky Counterfactual'!H499</f>
        <v>0</v>
      </c>
      <c r="N499" s="58">
        <f>'Luxjacky Assumptions Monthly'!$M$6*'Luxjacky Assumptions Monthly'!$M$8*'Luxjacky Counterfactual'!G499</f>
        <v>547.44621199341873</v>
      </c>
      <c r="O499" s="58">
        <f t="shared" si="79"/>
        <v>547.44621199341873</v>
      </c>
    </row>
    <row r="500" spans="1:15" x14ac:dyDescent="0.3">
      <c r="A500" s="60">
        <v>42868</v>
      </c>
      <c r="B500" s="15">
        <f t="shared" si="70"/>
        <v>2017</v>
      </c>
      <c r="C500" s="15">
        <f t="shared" si="71"/>
        <v>5</v>
      </c>
      <c r="D500" s="15" t="str">
        <f t="shared" si="75"/>
        <v>20175</v>
      </c>
      <c r="E500" s="15">
        <f t="shared" si="72"/>
        <v>7</v>
      </c>
      <c r="F500" s="15">
        <f t="shared" si="73"/>
        <v>1</v>
      </c>
      <c r="G500" s="64">
        <f t="shared" si="78"/>
        <v>986.89242398683746</v>
      </c>
      <c r="H500" s="64">
        <f>IF(G499&lt;VLOOKUP(D500,'Luxjacky Assumptions Past'!$M$17:$Q$77,5,0),VLOOKUP(D500,'Luxjacky Assumptions Past'!$M$17:$Q$77,4,0),0)</f>
        <v>0</v>
      </c>
      <c r="I500" s="62">
        <f t="shared" si="74"/>
        <v>63.154621819085008</v>
      </c>
      <c r="J500" s="62">
        <v>108</v>
      </c>
      <c r="K500" s="15">
        <f t="shared" si="76"/>
        <v>0</v>
      </c>
      <c r="L500" s="15">
        <f t="shared" si="77"/>
        <v>0</v>
      </c>
      <c r="M500" s="58">
        <f>'Luxjacky Assumptions Monthly'!$M$8*'Luxjacky Counterfactual'!H500</f>
        <v>0</v>
      </c>
      <c r="N500" s="58">
        <f>'Luxjacky Assumptions Monthly'!$M$6*'Luxjacky Assumptions Monthly'!$M$8*'Luxjacky Counterfactual'!G500</f>
        <v>493.44621199341873</v>
      </c>
      <c r="O500" s="58">
        <f t="shared" si="79"/>
        <v>493.44621199341873</v>
      </c>
    </row>
    <row r="501" spans="1:15" x14ac:dyDescent="0.3">
      <c r="A501" s="60">
        <v>42869</v>
      </c>
      <c r="B501" s="15">
        <f t="shared" si="70"/>
        <v>2017</v>
      </c>
      <c r="C501" s="15">
        <f t="shared" si="71"/>
        <v>5</v>
      </c>
      <c r="D501" s="15" t="str">
        <f t="shared" si="75"/>
        <v>20175</v>
      </c>
      <c r="E501" s="15">
        <f t="shared" si="72"/>
        <v>1</v>
      </c>
      <c r="F501" s="15">
        <f t="shared" si="73"/>
        <v>0</v>
      </c>
      <c r="G501" s="64">
        <f t="shared" si="78"/>
        <v>2330.9769770380672</v>
      </c>
      <c r="H501" s="64">
        <f>IF(G500&lt;VLOOKUP(D501,'Luxjacky Assumptions Past'!$M$17:$Q$77,5,0),VLOOKUP(D501,'Luxjacky Assumptions Past'!$M$17:$Q$77,4,0),0)</f>
        <v>1423.0845530512295</v>
      </c>
      <c r="I501" s="62">
        <f t="shared" si="74"/>
        <v>147.31850762441059</v>
      </c>
      <c r="J501" s="62">
        <v>79</v>
      </c>
      <c r="K501" s="15">
        <f t="shared" si="76"/>
        <v>1</v>
      </c>
      <c r="L501" s="15">
        <f t="shared" si="77"/>
        <v>4000</v>
      </c>
      <c r="M501" s="58">
        <f>'Luxjacky Assumptions Monthly'!$M$8*'Luxjacky Counterfactual'!H501</f>
        <v>14230.845530512295</v>
      </c>
      <c r="N501" s="58">
        <f>'Luxjacky Assumptions Monthly'!$M$6*'Luxjacky Assumptions Monthly'!$M$8*'Luxjacky Counterfactual'!G501</f>
        <v>1165.4884885190336</v>
      </c>
      <c r="O501" s="58">
        <f t="shared" si="79"/>
        <v>19396.334019031328</v>
      </c>
    </row>
    <row r="502" spans="1:15" x14ac:dyDescent="0.3">
      <c r="A502" s="60">
        <v>42870</v>
      </c>
      <c r="B502" s="15">
        <f t="shared" si="70"/>
        <v>2017</v>
      </c>
      <c r="C502" s="15">
        <f t="shared" si="71"/>
        <v>5</v>
      </c>
      <c r="D502" s="15" t="str">
        <f t="shared" si="75"/>
        <v>20175</v>
      </c>
      <c r="E502" s="15">
        <f t="shared" si="72"/>
        <v>2</v>
      </c>
      <c r="F502" s="15">
        <f t="shared" si="73"/>
        <v>0</v>
      </c>
      <c r="G502" s="64">
        <f t="shared" si="78"/>
        <v>2178.9769770380672</v>
      </c>
      <c r="H502" s="64">
        <f>IF(G501&lt;VLOOKUP(D502,'Luxjacky Assumptions Past'!$M$17:$Q$77,5,0),VLOOKUP(D502,'Luxjacky Assumptions Past'!$M$17:$Q$77,4,0),0)</f>
        <v>0</v>
      </c>
      <c r="I502" s="62">
        <f t="shared" si="74"/>
        <v>151.93618986618691</v>
      </c>
      <c r="J502" s="62">
        <v>152</v>
      </c>
      <c r="K502" s="15">
        <f t="shared" si="76"/>
        <v>0</v>
      </c>
      <c r="L502" s="15">
        <f t="shared" si="77"/>
        <v>0</v>
      </c>
      <c r="M502" s="58">
        <f>'Luxjacky Assumptions Monthly'!$M$8*'Luxjacky Counterfactual'!H502</f>
        <v>0</v>
      </c>
      <c r="N502" s="58">
        <f>'Luxjacky Assumptions Monthly'!$M$6*'Luxjacky Assumptions Monthly'!$M$8*'Luxjacky Counterfactual'!G502</f>
        <v>1089.4884885190336</v>
      </c>
      <c r="O502" s="58">
        <f t="shared" si="79"/>
        <v>1089.4884885190336</v>
      </c>
    </row>
    <row r="503" spans="1:15" x14ac:dyDescent="0.3">
      <c r="A503" s="60">
        <v>42871</v>
      </c>
      <c r="B503" s="15">
        <f t="shared" si="70"/>
        <v>2017</v>
      </c>
      <c r="C503" s="15">
        <f t="shared" si="71"/>
        <v>5</v>
      </c>
      <c r="D503" s="15" t="str">
        <f t="shared" si="75"/>
        <v>20175</v>
      </c>
      <c r="E503" s="15">
        <f t="shared" si="72"/>
        <v>3</v>
      </c>
      <c r="F503" s="15">
        <f t="shared" si="73"/>
        <v>0</v>
      </c>
      <c r="G503" s="64">
        <f t="shared" si="78"/>
        <v>2032.9769770380672</v>
      </c>
      <c r="H503" s="64">
        <f>IF(G502&lt;VLOOKUP(D503,'Luxjacky Assumptions Past'!$M$17:$Q$77,5,0),VLOOKUP(D503,'Luxjacky Assumptions Past'!$M$17:$Q$77,4,0),0)</f>
        <v>0</v>
      </c>
      <c r="I503" s="62">
        <f t="shared" si="74"/>
        <v>149.32558215144837</v>
      </c>
      <c r="J503" s="62">
        <v>146</v>
      </c>
      <c r="K503" s="15">
        <f t="shared" si="76"/>
        <v>0</v>
      </c>
      <c r="L503" s="15">
        <f t="shared" si="77"/>
        <v>0</v>
      </c>
      <c r="M503" s="58">
        <f>'Luxjacky Assumptions Monthly'!$M$8*'Luxjacky Counterfactual'!H503</f>
        <v>0</v>
      </c>
      <c r="N503" s="58">
        <f>'Luxjacky Assumptions Monthly'!$M$6*'Luxjacky Assumptions Monthly'!$M$8*'Luxjacky Counterfactual'!G503</f>
        <v>1016.4884885190336</v>
      </c>
      <c r="O503" s="58">
        <f t="shared" si="79"/>
        <v>1016.4884885190336</v>
      </c>
    </row>
    <row r="504" spans="1:15" x14ac:dyDescent="0.3">
      <c r="A504" s="60">
        <v>42872</v>
      </c>
      <c r="B504" s="15">
        <f t="shared" si="70"/>
        <v>2017</v>
      </c>
      <c r="C504" s="15">
        <f t="shared" si="71"/>
        <v>5</v>
      </c>
      <c r="D504" s="15" t="str">
        <f t="shared" si="75"/>
        <v>20175</v>
      </c>
      <c r="E504" s="15">
        <f t="shared" si="72"/>
        <v>4</v>
      </c>
      <c r="F504" s="15">
        <f t="shared" si="73"/>
        <v>0</v>
      </c>
      <c r="G504" s="64">
        <f t="shared" si="78"/>
        <v>1883.9769770380672</v>
      </c>
      <c r="H504" s="64">
        <f>IF(G503&lt;VLOOKUP(D504,'Luxjacky Assumptions Past'!$M$17:$Q$77,5,0),VLOOKUP(D504,'Luxjacky Assumptions Past'!$M$17:$Q$77,4,0),0)</f>
        <v>0</v>
      </c>
      <c r="I504" s="62">
        <f t="shared" si="74"/>
        <v>138.69701273881668</v>
      </c>
      <c r="J504" s="62">
        <v>149</v>
      </c>
      <c r="K504" s="15">
        <f t="shared" si="76"/>
        <v>0</v>
      </c>
      <c r="L504" s="15">
        <f t="shared" si="77"/>
        <v>0</v>
      </c>
      <c r="M504" s="58">
        <f>'Luxjacky Assumptions Monthly'!$M$8*'Luxjacky Counterfactual'!H504</f>
        <v>0</v>
      </c>
      <c r="N504" s="58">
        <f>'Luxjacky Assumptions Monthly'!$M$6*'Luxjacky Assumptions Monthly'!$M$8*'Luxjacky Counterfactual'!G504</f>
        <v>941.98848851903358</v>
      </c>
      <c r="O504" s="58">
        <f t="shared" si="79"/>
        <v>941.98848851903358</v>
      </c>
    </row>
    <row r="505" spans="1:15" x14ac:dyDescent="0.3">
      <c r="A505" s="60">
        <v>42873</v>
      </c>
      <c r="B505" s="15">
        <f t="shared" si="70"/>
        <v>2017</v>
      </c>
      <c r="C505" s="15">
        <f t="shared" si="71"/>
        <v>5</v>
      </c>
      <c r="D505" s="15" t="str">
        <f t="shared" si="75"/>
        <v>20175</v>
      </c>
      <c r="E505" s="15">
        <f t="shared" si="72"/>
        <v>5</v>
      </c>
      <c r="F505" s="15">
        <f t="shared" si="73"/>
        <v>0</v>
      </c>
      <c r="G505" s="64">
        <f t="shared" si="78"/>
        <v>1733.9769770380672</v>
      </c>
      <c r="H505" s="64">
        <f>IF(G504&lt;VLOOKUP(D505,'Luxjacky Assumptions Past'!$M$17:$Q$77,5,0),VLOOKUP(D505,'Luxjacky Assumptions Past'!$M$17:$Q$77,4,0),0)</f>
        <v>0</v>
      </c>
      <c r="I505" s="62">
        <f t="shared" si="74"/>
        <v>119.44583624315936</v>
      </c>
      <c r="J505" s="62">
        <v>150</v>
      </c>
      <c r="K505" s="15">
        <f t="shared" si="76"/>
        <v>0</v>
      </c>
      <c r="L505" s="15">
        <f t="shared" si="77"/>
        <v>0</v>
      </c>
      <c r="M505" s="58">
        <f>'Luxjacky Assumptions Monthly'!$M$8*'Luxjacky Counterfactual'!H505</f>
        <v>0</v>
      </c>
      <c r="N505" s="58">
        <f>'Luxjacky Assumptions Monthly'!$M$6*'Luxjacky Assumptions Monthly'!$M$8*'Luxjacky Counterfactual'!G505</f>
        <v>866.98848851903358</v>
      </c>
      <c r="O505" s="58">
        <f t="shared" si="79"/>
        <v>866.98848851903358</v>
      </c>
    </row>
    <row r="506" spans="1:15" x14ac:dyDescent="0.3">
      <c r="A506" s="60">
        <v>42874</v>
      </c>
      <c r="B506" s="15">
        <f t="shared" si="70"/>
        <v>2017</v>
      </c>
      <c r="C506" s="15">
        <f t="shared" si="71"/>
        <v>5</v>
      </c>
      <c r="D506" s="15" t="str">
        <f t="shared" si="75"/>
        <v>20175</v>
      </c>
      <c r="E506" s="15">
        <f t="shared" si="72"/>
        <v>6</v>
      </c>
      <c r="F506" s="15">
        <f t="shared" si="73"/>
        <v>1</v>
      </c>
      <c r="G506" s="64">
        <f t="shared" si="78"/>
        <v>1612.9769770380672</v>
      </c>
      <c r="H506" s="64">
        <f>IF(G505&lt;VLOOKUP(D506,'Luxjacky Assumptions Past'!$M$17:$Q$77,5,0),VLOOKUP(D506,'Luxjacky Assumptions Past'!$M$17:$Q$77,4,0),0)</f>
        <v>0</v>
      </c>
      <c r="I506" s="62">
        <f t="shared" si="74"/>
        <v>101.07410022908537</v>
      </c>
      <c r="J506" s="62">
        <v>121</v>
      </c>
      <c r="K506" s="15">
        <f t="shared" si="76"/>
        <v>0</v>
      </c>
      <c r="L506" s="15">
        <f t="shared" si="77"/>
        <v>0</v>
      </c>
      <c r="M506" s="58">
        <f>'Luxjacky Assumptions Monthly'!$M$8*'Luxjacky Counterfactual'!H506</f>
        <v>0</v>
      </c>
      <c r="N506" s="58">
        <f>'Luxjacky Assumptions Monthly'!$M$6*'Luxjacky Assumptions Monthly'!$M$8*'Luxjacky Counterfactual'!G506</f>
        <v>806.48848851903358</v>
      </c>
      <c r="O506" s="58">
        <f t="shared" si="79"/>
        <v>806.48848851903358</v>
      </c>
    </row>
    <row r="507" spans="1:15" x14ac:dyDescent="0.3">
      <c r="A507" s="60">
        <v>42875</v>
      </c>
      <c r="B507" s="15">
        <f t="shared" si="70"/>
        <v>2017</v>
      </c>
      <c r="C507" s="15">
        <f t="shared" si="71"/>
        <v>5</v>
      </c>
      <c r="D507" s="15" t="str">
        <f t="shared" si="75"/>
        <v>20175</v>
      </c>
      <c r="E507" s="15">
        <f t="shared" si="72"/>
        <v>7</v>
      </c>
      <c r="F507" s="15">
        <f t="shared" si="73"/>
        <v>1</v>
      </c>
      <c r="G507" s="64">
        <f t="shared" si="78"/>
        <v>1523.9769770380672</v>
      </c>
      <c r="H507" s="64">
        <f>IF(G506&lt;VLOOKUP(D507,'Luxjacky Assumptions Past'!$M$17:$Q$77,5,0),VLOOKUP(D507,'Luxjacky Assumptions Past'!$M$17:$Q$77,4,0),0)</f>
        <v>0</v>
      </c>
      <c r="I507" s="62">
        <f t="shared" si="74"/>
        <v>63.154621819085008</v>
      </c>
      <c r="J507" s="62">
        <v>89</v>
      </c>
      <c r="K507" s="15">
        <f t="shared" si="76"/>
        <v>0</v>
      </c>
      <c r="L507" s="15">
        <f t="shared" si="77"/>
        <v>0</v>
      </c>
      <c r="M507" s="58">
        <f>'Luxjacky Assumptions Monthly'!$M$8*'Luxjacky Counterfactual'!H507</f>
        <v>0</v>
      </c>
      <c r="N507" s="58">
        <f>'Luxjacky Assumptions Monthly'!$M$6*'Luxjacky Assumptions Monthly'!$M$8*'Luxjacky Counterfactual'!G507</f>
        <v>761.98848851903358</v>
      </c>
      <c r="O507" s="58">
        <f t="shared" si="79"/>
        <v>761.98848851903358</v>
      </c>
    </row>
    <row r="508" spans="1:15" x14ac:dyDescent="0.3">
      <c r="A508" s="60">
        <v>42876</v>
      </c>
      <c r="B508" s="15">
        <f t="shared" si="70"/>
        <v>2017</v>
      </c>
      <c r="C508" s="15">
        <f t="shared" si="71"/>
        <v>5</v>
      </c>
      <c r="D508" s="15" t="str">
        <f t="shared" si="75"/>
        <v>20175</v>
      </c>
      <c r="E508" s="15">
        <f t="shared" si="72"/>
        <v>1</v>
      </c>
      <c r="F508" s="15">
        <f t="shared" si="73"/>
        <v>0</v>
      </c>
      <c r="G508" s="64">
        <f t="shared" si="78"/>
        <v>1456.9769770380672</v>
      </c>
      <c r="H508" s="64">
        <f>IF(G507&lt;VLOOKUP(D508,'Luxjacky Assumptions Past'!$M$17:$Q$77,5,0),VLOOKUP(D508,'Luxjacky Assumptions Past'!$M$17:$Q$77,4,0),0)</f>
        <v>0</v>
      </c>
      <c r="I508" s="62">
        <f t="shared" si="74"/>
        <v>147.31850762441059</v>
      </c>
      <c r="J508" s="62">
        <v>67</v>
      </c>
      <c r="K508" s="15">
        <f t="shared" si="76"/>
        <v>0</v>
      </c>
      <c r="L508" s="15">
        <f t="shared" si="77"/>
        <v>0</v>
      </c>
      <c r="M508" s="58">
        <f>'Luxjacky Assumptions Monthly'!$M$8*'Luxjacky Counterfactual'!H508</f>
        <v>0</v>
      </c>
      <c r="N508" s="58">
        <f>'Luxjacky Assumptions Monthly'!$M$6*'Luxjacky Assumptions Monthly'!$M$8*'Luxjacky Counterfactual'!G508</f>
        <v>728.48848851903358</v>
      </c>
      <c r="O508" s="58">
        <f t="shared" si="79"/>
        <v>728.48848851903358</v>
      </c>
    </row>
    <row r="509" spans="1:15" x14ac:dyDescent="0.3">
      <c r="A509" s="60">
        <v>42877</v>
      </c>
      <c r="B509" s="15">
        <f t="shared" si="70"/>
        <v>2017</v>
      </c>
      <c r="C509" s="15">
        <f t="shared" si="71"/>
        <v>5</v>
      </c>
      <c r="D509" s="15" t="str">
        <f t="shared" si="75"/>
        <v>20175</v>
      </c>
      <c r="E509" s="15">
        <f t="shared" si="72"/>
        <v>2</v>
      </c>
      <c r="F509" s="15">
        <f t="shared" si="73"/>
        <v>0</v>
      </c>
      <c r="G509" s="64">
        <f t="shared" si="78"/>
        <v>1307.9769770380672</v>
      </c>
      <c r="H509" s="64">
        <f>IF(G508&lt;VLOOKUP(D509,'Luxjacky Assumptions Past'!$M$17:$Q$77,5,0),VLOOKUP(D509,'Luxjacky Assumptions Past'!$M$17:$Q$77,4,0),0)</f>
        <v>0</v>
      </c>
      <c r="I509" s="62">
        <f t="shared" si="74"/>
        <v>151.93618986618691</v>
      </c>
      <c r="J509" s="62">
        <v>149</v>
      </c>
      <c r="K509" s="15">
        <f t="shared" si="76"/>
        <v>0</v>
      </c>
      <c r="L509" s="15">
        <f t="shared" si="77"/>
        <v>0</v>
      </c>
      <c r="M509" s="58">
        <f>'Luxjacky Assumptions Monthly'!$M$8*'Luxjacky Counterfactual'!H509</f>
        <v>0</v>
      </c>
      <c r="N509" s="58">
        <f>'Luxjacky Assumptions Monthly'!$M$6*'Luxjacky Assumptions Monthly'!$M$8*'Luxjacky Counterfactual'!G509</f>
        <v>653.98848851903358</v>
      </c>
      <c r="O509" s="58">
        <f t="shared" si="79"/>
        <v>653.98848851903358</v>
      </c>
    </row>
    <row r="510" spans="1:15" x14ac:dyDescent="0.3">
      <c r="A510" s="60">
        <v>42878</v>
      </c>
      <c r="B510" s="15">
        <f t="shared" si="70"/>
        <v>2017</v>
      </c>
      <c r="C510" s="15">
        <f t="shared" si="71"/>
        <v>5</v>
      </c>
      <c r="D510" s="15" t="str">
        <f t="shared" si="75"/>
        <v>20175</v>
      </c>
      <c r="E510" s="15">
        <f t="shared" si="72"/>
        <v>3</v>
      </c>
      <c r="F510" s="15">
        <f t="shared" si="73"/>
        <v>0</v>
      </c>
      <c r="G510" s="64">
        <f t="shared" si="78"/>
        <v>1153.9769770380672</v>
      </c>
      <c r="H510" s="64">
        <f>IF(G509&lt;VLOOKUP(D510,'Luxjacky Assumptions Past'!$M$17:$Q$77,5,0),VLOOKUP(D510,'Luxjacky Assumptions Past'!$M$17:$Q$77,4,0),0)</f>
        <v>0</v>
      </c>
      <c r="I510" s="62">
        <f t="shared" si="74"/>
        <v>149.32558215144837</v>
      </c>
      <c r="J510" s="62">
        <v>154</v>
      </c>
      <c r="K510" s="15">
        <f t="shared" si="76"/>
        <v>0</v>
      </c>
      <c r="L510" s="15">
        <f t="shared" si="77"/>
        <v>0</v>
      </c>
      <c r="M510" s="58">
        <f>'Luxjacky Assumptions Monthly'!$M$8*'Luxjacky Counterfactual'!H510</f>
        <v>0</v>
      </c>
      <c r="N510" s="58">
        <f>'Luxjacky Assumptions Monthly'!$M$6*'Luxjacky Assumptions Monthly'!$M$8*'Luxjacky Counterfactual'!G510</f>
        <v>576.98848851903358</v>
      </c>
      <c r="O510" s="58">
        <f t="shared" si="79"/>
        <v>576.98848851903358</v>
      </c>
    </row>
    <row r="511" spans="1:15" x14ac:dyDescent="0.3">
      <c r="A511" s="60">
        <v>42879</v>
      </c>
      <c r="B511" s="15">
        <f t="shared" si="70"/>
        <v>2017</v>
      </c>
      <c r="C511" s="15">
        <f t="shared" si="71"/>
        <v>5</v>
      </c>
      <c r="D511" s="15" t="str">
        <f t="shared" si="75"/>
        <v>20175</v>
      </c>
      <c r="E511" s="15">
        <f t="shared" si="72"/>
        <v>4</v>
      </c>
      <c r="F511" s="15">
        <f t="shared" si="73"/>
        <v>0</v>
      </c>
      <c r="G511" s="64">
        <f t="shared" si="78"/>
        <v>1012.9769770380672</v>
      </c>
      <c r="H511" s="64">
        <f>IF(G510&lt;VLOOKUP(D511,'Luxjacky Assumptions Past'!$M$17:$Q$77,5,0),VLOOKUP(D511,'Luxjacky Assumptions Past'!$M$17:$Q$77,4,0),0)</f>
        <v>0</v>
      </c>
      <c r="I511" s="62">
        <f t="shared" si="74"/>
        <v>138.69701273881668</v>
      </c>
      <c r="J511" s="62">
        <v>141</v>
      </c>
      <c r="K511" s="15">
        <f t="shared" si="76"/>
        <v>0</v>
      </c>
      <c r="L511" s="15">
        <f t="shared" si="77"/>
        <v>0</v>
      </c>
      <c r="M511" s="58">
        <f>'Luxjacky Assumptions Monthly'!$M$8*'Luxjacky Counterfactual'!H511</f>
        <v>0</v>
      </c>
      <c r="N511" s="58">
        <f>'Luxjacky Assumptions Monthly'!$M$6*'Luxjacky Assumptions Monthly'!$M$8*'Luxjacky Counterfactual'!G511</f>
        <v>506.48848851903358</v>
      </c>
      <c r="O511" s="58">
        <f t="shared" si="79"/>
        <v>506.48848851903358</v>
      </c>
    </row>
    <row r="512" spans="1:15" x14ac:dyDescent="0.3">
      <c r="A512" s="60">
        <v>42880</v>
      </c>
      <c r="B512" s="15">
        <f t="shared" si="70"/>
        <v>2017</v>
      </c>
      <c r="C512" s="15">
        <f t="shared" si="71"/>
        <v>5</v>
      </c>
      <c r="D512" s="15" t="str">
        <f t="shared" si="75"/>
        <v>20175</v>
      </c>
      <c r="E512" s="15">
        <f t="shared" si="72"/>
        <v>5</v>
      </c>
      <c r="F512" s="15">
        <f t="shared" si="73"/>
        <v>0</v>
      </c>
      <c r="G512" s="64">
        <f t="shared" si="78"/>
        <v>2310.0615300892969</v>
      </c>
      <c r="H512" s="64">
        <f>IF(G511&lt;VLOOKUP(D512,'Luxjacky Assumptions Past'!$M$17:$Q$77,5,0),VLOOKUP(D512,'Luxjacky Assumptions Past'!$M$17:$Q$77,4,0),0)</f>
        <v>1423.0845530512295</v>
      </c>
      <c r="I512" s="62">
        <f t="shared" si="74"/>
        <v>119.44583624315936</v>
      </c>
      <c r="J512" s="62">
        <v>126</v>
      </c>
      <c r="K512" s="15">
        <f t="shared" si="76"/>
        <v>1</v>
      </c>
      <c r="L512" s="15">
        <f t="shared" si="77"/>
        <v>4000</v>
      </c>
      <c r="M512" s="58">
        <f>'Luxjacky Assumptions Monthly'!$M$8*'Luxjacky Counterfactual'!H512</f>
        <v>14230.845530512295</v>
      </c>
      <c r="N512" s="58">
        <f>'Luxjacky Assumptions Monthly'!$M$6*'Luxjacky Assumptions Monthly'!$M$8*'Luxjacky Counterfactual'!G512</f>
        <v>1155.0307650446484</v>
      </c>
      <c r="O512" s="58">
        <f t="shared" si="79"/>
        <v>19385.876295556944</v>
      </c>
    </row>
    <row r="513" spans="1:15" x14ac:dyDescent="0.3">
      <c r="A513" s="60">
        <v>42881</v>
      </c>
      <c r="B513" s="15">
        <f t="shared" si="70"/>
        <v>2017</v>
      </c>
      <c r="C513" s="15">
        <f t="shared" si="71"/>
        <v>5</v>
      </c>
      <c r="D513" s="15" t="str">
        <f t="shared" si="75"/>
        <v>20175</v>
      </c>
      <c r="E513" s="15">
        <f t="shared" si="72"/>
        <v>6</v>
      </c>
      <c r="F513" s="15">
        <f t="shared" si="73"/>
        <v>1</v>
      </c>
      <c r="G513" s="64">
        <f t="shared" si="78"/>
        <v>2201.0615300892969</v>
      </c>
      <c r="H513" s="64">
        <f>IF(G512&lt;VLOOKUP(D513,'Luxjacky Assumptions Past'!$M$17:$Q$77,5,0),VLOOKUP(D513,'Luxjacky Assumptions Past'!$M$17:$Q$77,4,0),0)</f>
        <v>0</v>
      </c>
      <c r="I513" s="62">
        <f t="shared" si="74"/>
        <v>101.07410022908537</v>
      </c>
      <c r="J513" s="62">
        <v>109</v>
      </c>
      <c r="K513" s="15">
        <f t="shared" si="76"/>
        <v>0</v>
      </c>
      <c r="L513" s="15">
        <f t="shared" si="77"/>
        <v>0</v>
      </c>
      <c r="M513" s="58">
        <f>'Luxjacky Assumptions Monthly'!$M$8*'Luxjacky Counterfactual'!H513</f>
        <v>0</v>
      </c>
      <c r="N513" s="58">
        <f>'Luxjacky Assumptions Monthly'!$M$6*'Luxjacky Assumptions Monthly'!$M$8*'Luxjacky Counterfactual'!G513</f>
        <v>1100.5307650446484</v>
      </c>
      <c r="O513" s="58">
        <f t="shared" si="79"/>
        <v>1100.5307650446484</v>
      </c>
    </row>
    <row r="514" spans="1:15" x14ac:dyDescent="0.3">
      <c r="A514" s="60">
        <v>42882</v>
      </c>
      <c r="B514" s="15">
        <f t="shared" ref="B514:B577" si="80">YEAR(A514)</f>
        <v>2017</v>
      </c>
      <c r="C514" s="15">
        <f t="shared" ref="C514:C577" si="81">MONTH(A514)</f>
        <v>5</v>
      </c>
      <c r="D514" s="15" t="str">
        <f t="shared" si="75"/>
        <v>20175</v>
      </c>
      <c r="E514" s="15">
        <f t="shared" ref="E514:E577" si="82">WEEKDAY(A514)</f>
        <v>7</v>
      </c>
      <c r="F514" s="15">
        <f t="shared" ref="F514:F577" si="83">IF(OR(E514=6,E514=7),1,0)</f>
        <v>1</v>
      </c>
      <c r="G514" s="64">
        <f t="shared" si="78"/>
        <v>2101.0615300892969</v>
      </c>
      <c r="H514" s="64">
        <f>IF(G513&lt;VLOOKUP(D514,'Luxjacky Assumptions Past'!$M$17:$Q$77,5,0),VLOOKUP(D514,'Luxjacky Assumptions Past'!$M$17:$Q$77,4,0),0)</f>
        <v>0</v>
      </c>
      <c r="I514" s="62">
        <f t="shared" ref="I514:I577" si="84">100-2.17*E514^2.25+12.77*E514+EXP(-E514/0.032)+5*C514^0.75+10*F514+20*(B514-2016)</f>
        <v>63.154621819085008</v>
      </c>
      <c r="J514" s="62">
        <v>100</v>
      </c>
      <c r="K514" s="15">
        <f t="shared" si="76"/>
        <v>0</v>
      </c>
      <c r="L514" s="15">
        <f t="shared" si="77"/>
        <v>0</v>
      </c>
      <c r="M514" s="58">
        <f>'Luxjacky Assumptions Monthly'!$M$8*'Luxjacky Counterfactual'!H514</f>
        <v>0</v>
      </c>
      <c r="N514" s="58">
        <f>'Luxjacky Assumptions Monthly'!$M$6*'Luxjacky Assumptions Monthly'!$M$8*'Luxjacky Counterfactual'!G514</f>
        <v>1050.5307650446484</v>
      </c>
      <c r="O514" s="58">
        <f t="shared" si="79"/>
        <v>1050.5307650446484</v>
      </c>
    </row>
    <row r="515" spans="1:15" x14ac:dyDescent="0.3">
      <c r="A515" s="60">
        <v>42883</v>
      </c>
      <c r="B515" s="15">
        <f t="shared" si="80"/>
        <v>2017</v>
      </c>
      <c r="C515" s="15">
        <f t="shared" si="81"/>
        <v>5</v>
      </c>
      <c r="D515" s="15" t="str">
        <f t="shared" ref="D515:D578" si="85">CONCATENATE(B515,C515)</f>
        <v>20175</v>
      </c>
      <c r="E515" s="15">
        <f t="shared" si="82"/>
        <v>1</v>
      </c>
      <c r="F515" s="15">
        <f t="shared" si="83"/>
        <v>0</v>
      </c>
      <c r="G515" s="64">
        <f t="shared" si="78"/>
        <v>2042.0615300892969</v>
      </c>
      <c r="H515" s="64">
        <f>IF(G514&lt;VLOOKUP(D515,'Luxjacky Assumptions Past'!$M$17:$Q$77,5,0),VLOOKUP(D515,'Luxjacky Assumptions Past'!$M$17:$Q$77,4,0),0)</f>
        <v>0</v>
      </c>
      <c r="I515" s="62">
        <f t="shared" si="84"/>
        <v>147.31850762441059</v>
      </c>
      <c r="J515" s="62">
        <v>59</v>
      </c>
      <c r="K515" s="15">
        <f t="shared" ref="K515:K578" si="86">IF(H515&gt;0,1,0)</f>
        <v>0</v>
      </c>
      <c r="L515" s="15">
        <f t="shared" ref="L515:L578" si="87">4000*K515</f>
        <v>0</v>
      </c>
      <c r="M515" s="58">
        <f>'Luxjacky Assumptions Monthly'!$M$8*'Luxjacky Counterfactual'!H515</f>
        <v>0</v>
      </c>
      <c r="N515" s="58">
        <f>'Luxjacky Assumptions Monthly'!$M$6*'Luxjacky Assumptions Monthly'!$M$8*'Luxjacky Counterfactual'!G515</f>
        <v>1021.0307650446484</v>
      </c>
      <c r="O515" s="58">
        <f t="shared" si="79"/>
        <v>1021.0307650446484</v>
      </c>
    </row>
    <row r="516" spans="1:15" x14ac:dyDescent="0.3">
      <c r="A516" s="60">
        <v>42884</v>
      </c>
      <c r="B516" s="15">
        <f t="shared" si="80"/>
        <v>2017</v>
      </c>
      <c r="C516" s="15">
        <f t="shared" si="81"/>
        <v>5</v>
      </c>
      <c r="D516" s="15" t="str">
        <f t="shared" si="85"/>
        <v>20175</v>
      </c>
      <c r="E516" s="15">
        <f t="shared" si="82"/>
        <v>2</v>
      </c>
      <c r="F516" s="15">
        <f t="shared" si="83"/>
        <v>0</v>
      </c>
      <c r="G516" s="64">
        <f t="shared" ref="G516:G579" si="88">G515+H516-J516</f>
        <v>1901.0615300892969</v>
      </c>
      <c r="H516" s="64">
        <f>IF(G515&lt;VLOOKUP(D516,'Luxjacky Assumptions Past'!$M$17:$Q$77,5,0),VLOOKUP(D516,'Luxjacky Assumptions Past'!$M$17:$Q$77,4,0),0)</f>
        <v>0</v>
      </c>
      <c r="I516" s="62">
        <f t="shared" si="84"/>
        <v>151.93618986618691</v>
      </c>
      <c r="J516" s="62">
        <v>141</v>
      </c>
      <c r="K516" s="15">
        <f t="shared" si="86"/>
        <v>0</v>
      </c>
      <c r="L516" s="15">
        <f t="shared" si="87"/>
        <v>0</v>
      </c>
      <c r="M516" s="58">
        <f>'Luxjacky Assumptions Monthly'!$M$8*'Luxjacky Counterfactual'!H516</f>
        <v>0</v>
      </c>
      <c r="N516" s="58">
        <f>'Luxjacky Assumptions Monthly'!$M$6*'Luxjacky Assumptions Monthly'!$M$8*'Luxjacky Counterfactual'!G516</f>
        <v>950.53076504464843</v>
      </c>
      <c r="O516" s="58">
        <f t="shared" ref="O516:O579" si="89">SUM(L516:N516)</f>
        <v>950.53076504464843</v>
      </c>
    </row>
    <row r="517" spans="1:15" x14ac:dyDescent="0.3">
      <c r="A517" s="60">
        <v>42885</v>
      </c>
      <c r="B517" s="15">
        <f t="shared" si="80"/>
        <v>2017</v>
      </c>
      <c r="C517" s="15">
        <f t="shared" si="81"/>
        <v>5</v>
      </c>
      <c r="D517" s="15" t="str">
        <f t="shared" si="85"/>
        <v>20175</v>
      </c>
      <c r="E517" s="15">
        <f t="shared" si="82"/>
        <v>3</v>
      </c>
      <c r="F517" s="15">
        <f t="shared" si="83"/>
        <v>0</v>
      </c>
      <c r="G517" s="64">
        <f t="shared" si="88"/>
        <v>1751.0615300892969</v>
      </c>
      <c r="H517" s="64">
        <f>IF(G516&lt;VLOOKUP(D517,'Luxjacky Assumptions Past'!$M$17:$Q$77,5,0),VLOOKUP(D517,'Luxjacky Assumptions Past'!$M$17:$Q$77,4,0),0)</f>
        <v>0</v>
      </c>
      <c r="I517" s="62">
        <f t="shared" si="84"/>
        <v>149.32558215144837</v>
      </c>
      <c r="J517" s="62">
        <v>150</v>
      </c>
      <c r="K517" s="15">
        <f t="shared" si="86"/>
        <v>0</v>
      </c>
      <c r="L517" s="15">
        <f t="shared" si="87"/>
        <v>0</v>
      </c>
      <c r="M517" s="58">
        <f>'Luxjacky Assumptions Monthly'!$M$8*'Luxjacky Counterfactual'!H517</f>
        <v>0</v>
      </c>
      <c r="N517" s="58">
        <f>'Luxjacky Assumptions Monthly'!$M$6*'Luxjacky Assumptions Monthly'!$M$8*'Luxjacky Counterfactual'!G517</f>
        <v>875.53076504464843</v>
      </c>
      <c r="O517" s="58">
        <f t="shared" si="89"/>
        <v>875.53076504464843</v>
      </c>
    </row>
    <row r="518" spans="1:15" x14ac:dyDescent="0.3">
      <c r="A518" s="60">
        <v>42886</v>
      </c>
      <c r="B518" s="15">
        <f t="shared" si="80"/>
        <v>2017</v>
      </c>
      <c r="C518" s="15">
        <f t="shared" si="81"/>
        <v>5</v>
      </c>
      <c r="D518" s="15" t="str">
        <f t="shared" si="85"/>
        <v>20175</v>
      </c>
      <c r="E518" s="15">
        <f t="shared" si="82"/>
        <v>4</v>
      </c>
      <c r="F518" s="15">
        <f t="shared" si="83"/>
        <v>0</v>
      </c>
      <c r="G518" s="64">
        <f t="shared" si="88"/>
        <v>1608.0615300892969</v>
      </c>
      <c r="H518" s="64">
        <f>IF(G517&lt;VLOOKUP(D518,'Luxjacky Assumptions Past'!$M$17:$Q$77,5,0),VLOOKUP(D518,'Luxjacky Assumptions Past'!$M$17:$Q$77,4,0),0)</f>
        <v>0</v>
      </c>
      <c r="I518" s="62">
        <f t="shared" si="84"/>
        <v>138.69701273881668</v>
      </c>
      <c r="J518" s="62">
        <v>143</v>
      </c>
      <c r="K518" s="15">
        <f t="shared" si="86"/>
        <v>0</v>
      </c>
      <c r="L518" s="15">
        <f t="shared" si="87"/>
        <v>0</v>
      </c>
      <c r="M518" s="58">
        <f>'Luxjacky Assumptions Monthly'!$M$8*'Luxjacky Counterfactual'!H518</f>
        <v>0</v>
      </c>
      <c r="N518" s="58">
        <f>'Luxjacky Assumptions Monthly'!$M$6*'Luxjacky Assumptions Monthly'!$M$8*'Luxjacky Counterfactual'!G518</f>
        <v>804.03076504464843</v>
      </c>
      <c r="O518" s="58">
        <f t="shared" si="89"/>
        <v>804.03076504464843</v>
      </c>
    </row>
    <row r="519" spans="1:15" x14ac:dyDescent="0.3">
      <c r="A519" s="60">
        <v>42887</v>
      </c>
      <c r="B519" s="15">
        <f t="shared" si="80"/>
        <v>2017</v>
      </c>
      <c r="C519" s="15">
        <f t="shared" si="81"/>
        <v>6</v>
      </c>
      <c r="D519" s="15" t="str">
        <f t="shared" si="85"/>
        <v>20176</v>
      </c>
      <c r="E519" s="15">
        <f t="shared" si="82"/>
        <v>5</v>
      </c>
      <c r="F519" s="15">
        <f t="shared" si="83"/>
        <v>0</v>
      </c>
      <c r="G519" s="64">
        <f t="shared" si="88"/>
        <v>1462.0615300892969</v>
      </c>
      <c r="H519" s="64">
        <f>IF(G518&lt;VLOOKUP(D519,'Luxjacky Assumptions Past'!$M$17:$Q$77,5,0),VLOOKUP(D519,'Luxjacky Assumptions Past'!$M$17:$Q$77,4,0),0)</f>
        <v>0</v>
      </c>
      <c r="I519" s="62">
        <f t="shared" si="84"/>
        <v>121.89562174613698</v>
      </c>
      <c r="J519" s="62">
        <v>146</v>
      </c>
      <c r="K519" s="15">
        <f t="shared" si="86"/>
        <v>0</v>
      </c>
      <c r="L519" s="15">
        <f t="shared" si="87"/>
        <v>0</v>
      </c>
      <c r="M519" s="58">
        <f>'Luxjacky Assumptions Monthly'!$M$8*'Luxjacky Counterfactual'!H519</f>
        <v>0</v>
      </c>
      <c r="N519" s="58">
        <f>'Luxjacky Assumptions Monthly'!$M$6*'Luxjacky Assumptions Monthly'!$M$8*'Luxjacky Counterfactual'!G519</f>
        <v>731.03076504464843</v>
      </c>
      <c r="O519" s="58">
        <f t="shared" si="89"/>
        <v>731.03076504464843</v>
      </c>
    </row>
    <row r="520" spans="1:15" x14ac:dyDescent="0.3">
      <c r="A520" s="60">
        <v>42888</v>
      </c>
      <c r="B520" s="15">
        <f t="shared" si="80"/>
        <v>2017</v>
      </c>
      <c r="C520" s="15">
        <f t="shared" si="81"/>
        <v>6</v>
      </c>
      <c r="D520" s="15" t="str">
        <f t="shared" si="85"/>
        <v>20176</v>
      </c>
      <c r="E520" s="15">
        <f t="shared" si="82"/>
        <v>6</v>
      </c>
      <c r="F520" s="15">
        <f t="shared" si="83"/>
        <v>1</v>
      </c>
      <c r="G520" s="64">
        <f t="shared" si="88"/>
        <v>1336.0615300892969</v>
      </c>
      <c r="H520" s="64">
        <f>IF(G519&lt;VLOOKUP(D520,'Luxjacky Assumptions Past'!$M$17:$Q$77,5,0),VLOOKUP(D520,'Luxjacky Assumptions Past'!$M$17:$Q$77,4,0),0)</f>
        <v>0</v>
      </c>
      <c r="I520" s="62">
        <f t="shared" si="84"/>
        <v>103.52388573206301</v>
      </c>
      <c r="J520" s="62">
        <v>126</v>
      </c>
      <c r="K520" s="15">
        <f t="shared" si="86"/>
        <v>0</v>
      </c>
      <c r="L520" s="15">
        <f t="shared" si="87"/>
        <v>0</v>
      </c>
      <c r="M520" s="58">
        <f>'Luxjacky Assumptions Monthly'!$M$8*'Luxjacky Counterfactual'!H520</f>
        <v>0</v>
      </c>
      <c r="N520" s="58">
        <f>'Luxjacky Assumptions Monthly'!$M$6*'Luxjacky Assumptions Monthly'!$M$8*'Luxjacky Counterfactual'!G520</f>
        <v>668.03076504464843</v>
      </c>
      <c r="O520" s="58">
        <f t="shared" si="89"/>
        <v>668.03076504464843</v>
      </c>
    </row>
    <row r="521" spans="1:15" x14ac:dyDescent="0.3">
      <c r="A521" s="60">
        <v>42889</v>
      </c>
      <c r="B521" s="15">
        <f t="shared" si="80"/>
        <v>2017</v>
      </c>
      <c r="C521" s="15">
        <f t="shared" si="81"/>
        <v>6</v>
      </c>
      <c r="D521" s="15" t="str">
        <f t="shared" si="85"/>
        <v>20176</v>
      </c>
      <c r="E521" s="15">
        <f t="shared" si="82"/>
        <v>7</v>
      </c>
      <c r="F521" s="15">
        <f t="shared" si="83"/>
        <v>1</v>
      </c>
      <c r="G521" s="64">
        <f t="shared" si="88"/>
        <v>1227.0615300892969</v>
      </c>
      <c r="H521" s="64">
        <f>IF(G520&lt;VLOOKUP(D521,'Luxjacky Assumptions Past'!$M$17:$Q$77,5,0),VLOOKUP(D521,'Luxjacky Assumptions Past'!$M$17:$Q$77,4,0),0)</f>
        <v>0</v>
      </c>
      <c r="I521" s="62">
        <f t="shared" si="84"/>
        <v>65.604407322062627</v>
      </c>
      <c r="J521" s="62">
        <v>109</v>
      </c>
      <c r="K521" s="15">
        <f t="shared" si="86"/>
        <v>0</v>
      </c>
      <c r="L521" s="15">
        <f t="shared" si="87"/>
        <v>0</v>
      </c>
      <c r="M521" s="58">
        <f>'Luxjacky Assumptions Monthly'!$M$8*'Luxjacky Counterfactual'!H521</f>
        <v>0</v>
      </c>
      <c r="N521" s="58">
        <f>'Luxjacky Assumptions Monthly'!$M$6*'Luxjacky Assumptions Monthly'!$M$8*'Luxjacky Counterfactual'!G521</f>
        <v>613.53076504464843</v>
      </c>
      <c r="O521" s="58">
        <f t="shared" si="89"/>
        <v>613.53076504464843</v>
      </c>
    </row>
    <row r="522" spans="1:15" x14ac:dyDescent="0.3">
      <c r="A522" s="60">
        <v>42890</v>
      </c>
      <c r="B522" s="15">
        <f t="shared" si="80"/>
        <v>2017</v>
      </c>
      <c r="C522" s="15">
        <f t="shared" si="81"/>
        <v>6</v>
      </c>
      <c r="D522" s="15" t="str">
        <f t="shared" si="85"/>
        <v>20176</v>
      </c>
      <c r="E522" s="15">
        <f t="shared" si="82"/>
        <v>1</v>
      </c>
      <c r="F522" s="15">
        <f t="shared" si="83"/>
        <v>0</v>
      </c>
      <c r="G522" s="64">
        <f t="shared" si="88"/>
        <v>1167.0615300892969</v>
      </c>
      <c r="H522" s="64">
        <f>IF(G521&lt;VLOOKUP(D522,'Luxjacky Assumptions Past'!$M$17:$Q$77,5,0),VLOOKUP(D522,'Luxjacky Assumptions Past'!$M$17:$Q$77,4,0),0)</f>
        <v>0</v>
      </c>
      <c r="I522" s="62">
        <f t="shared" si="84"/>
        <v>149.7682931273882</v>
      </c>
      <c r="J522" s="62">
        <v>60</v>
      </c>
      <c r="K522" s="15">
        <f t="shared" si="86"/>
        <v>0</v>
      </c>
      <c r="L522" s="15">
        <f t="shared" si="87"/>
        <v>0</v>
      </c>
      <c r="M522" s="58">
        <f>'Luxjacky Assumptions Monthly'!$M$8*'Luxjacky Counterfactual'!H522</f>
        <v>0</v>
      </c>
      <c r="N522" s="58">
        <f>'Luxjacky Assumptions Monthly'!$M$6*'Luxjacky Assumptions Monthly'!$M$8*'Luxjacky Counterfactual'!G522</f>
        <v>583.53076504464843</v>
      </c>
      <c r="O522" s="58">
        <f t="shared" si="89"/>
        <v>583.53076504464843</v>
      </c>
    </row>
    <row r="523" spans="1:15" x14ac:dyDescent="0.3">
      <c r="A523" s="60">
        <v>42891</v>
      </c>
      <c r="B523" s="15">
        <f t="shared" si="80"/>
        <v>2017</v>
      </c>
      <c r="C523" s="15">
        <f t="shared" si="81"/>
        <v>6</v>
      </c>
      <c r="D523" s="15" t="str">
        <f t="shared" si="85"/>
        <v>20176</v>
      </c>
      <c r="E523" s="15">
        <f t="shared" si="82"/>
        <v>2</v>
      </c>
      <c r="F523" s="15">
        <f t="shared" si="83"/>
        <v>0</v>
      </c>
      <c r="G523" s="64">
        <f t="shared" si="88"/>
        <v>1018.0615300892969</v>
      </c>
      <c r="H523" s="64">
        <f>IF(G522&lt;VLOOKUP(D523,'Luxjacky Assumptions Past'!$M$17:$Q$77,5,0),VLOOKUP(D523,'Luxjacky Assumptions Past'!$M$17:$Q$77,4,0),0)</f>
        <v>0</v>
      </c>
      <c r="I523" s="62">
        <f t="shared" si="84"/>
        <v>154.38597536916456</v>
      </c>
      <c r="J523" s="62">
        <v>149</v>
      </c>
      <c r="K523" s="15">
        <f t="shared" si="86"/>
        <v>0</v>
      </c>
      <c r="L523" s="15">
        <f t="shared" si="87"/>
        <v>0</v>
      </c>
      <c r="M523" s="58">
        <f>'Luxjacky Assumptions Monthly'!$M$8*'Luxjacky Counterfactual'!H523</f>
        <v>0</v>
      </c>
      <c r="N523" s="58">
        <f>'Luxjacky Assumptions Monthly'!$M$6*'Luxjacky Assumptions Monthly'!$M$8*'Luxjacky Counterfactual'!G523</f>
        <v>509.03076504464843</v>
      </c>
      <c r="O523" s="58">
        <f t="shared" si="89"/>
        <v>509.03076504464843</v>
      </c>
    </row>
    <row r="524" spans="1:15" x14ac:dyDescent="0.3">
      <c r="A524" s="60">
        <v>42892</v>
      </c>
      <c r="B524" s="15">
        <f t="shared" si="80"/>
        <v>2017</v>
      </c>
      <c r="C524" s="15">
        <f t="shared" si="81"/>
        <v>6</v>
      </c>
      <c r="D524" s="15" t="str">
        <f t="shared" si="85"/>
        <v>20176</v>
      </c>
      <c r="E524" s="15">
        <f t="shared" si="82"/>
        <v>3</v>
      </c>
      <c r="F524" s="15">
        <f t="shared" si="83"/>
        <v>0</v>
      </c>
      <c r="G524" s="64">
        <f t="shared" si="88"/>
        <v>2287.5113585792587</v>
      </c>
      <c r="H524" s="64">
        <f>IF(G523&lt;VLOOKUP(D524,'Luxjacky Assumptions Past'!$M$17:$Q$77,5,0),VLOOKUP(D524,'Luxjacky Assumptions Past'!$M$17:$Q$77,4,0),0)</f>
        <v>1419.4498284899619</v>
      </c>
      <c r="I524" s="62">
        <f t="shared" si="84"/>
        <v>151.77536765442599</v>
      </c>
      <c r="J524" s="62">
        <v>150</v>
      </c>
      <c r="K524" s="15">
        <f t="shared" si="86"/>
        <v>1</v>
      </c>
      <c r="L524" s="15">
        <f t="shared" si="87"/>
        <v>4000</v>
      </c>
      <c r="M524" s="58">
        <f>'Luxjacky Assumptions Monthly'!$M$8*'Luxjacky Counterfactual'!H524</f>
        <v>14194.498284899619</v>
      </c>
      <c r="N524" s="58">
        <f>'Luxjacky Assumptions Monthly'!$M$6*'Luxjacky Assumptions Monthly'!$M$8*'Luxjacky Counterfactual'!G524</f>
        <v>1143.7556792896294</v>
      </c>
      <c r="O524" s="58">
        <f t="shared" si="89"/>
        <v>19338.253964189247</v>
      </c>
    </row>
    <row r="525" spans="1:15" x14ac:dyDescent="0.3">
      <c r="A525" s="60">
        <v>42893</v>
      </c>
      <c r="B525" s="15">
        <f t="shared" si="80"/>
        <v>2017</v>
      </c>
      <c r="C525" s="15">
        <f t="shared" si="81"/>
        <v>6</v>
      </c>
      <c r="D525" s="15" t="str">
        <f t="shared" si="85"/>
        <v>20176</v>
      </c>
      <c r="E525" s="15">
        <f t="shared" si="82"/>
        <v>4</v>
      </c>
      <c r="F525" s="15">
        <f t="shared" si="83"/>
        <v>0</v>
      </c>
      <c r="G525" s="64">
        <f t="shared" si="88"/>
        <v>2140.5113585792587</v>
      </c>
      <c r="H525" s="64">
        <f>IF(G524&lt;VLOOKUP(D525,'Luxjacky Assumptions Past'!$M$17:$Q$77,5,0),VLOOKUP(D525,'Luxjacky Assumptions Past'!$M$17:$Q$77,4,0),0)</f>
        <v>0</v>
      </c>
      <c r="I525" s="62">
        <f t="shared" si="84"/>
        <v>141.14679824179433</v>
      </c>
      <c r="J525" s="62">
        <v>147</v>
      </c>
      <c r="K525" s="15">
        <f t="shared" si="86"/>
        <v>0</v>
      </c>
      <c r="L525" s="15">
        <f t="shared" si="87"/>
        <v>0</v>
      </c>
      <c r="M525" s="58">
        <f>'Luxjacky Assumptions Monthly'!$M$8*'Luxjacky Counterfactual'!H525</f>
        <v>0</v>
      </c>
      <c r="N525" s="58">
        <f>'Luxjacky Assumptions Monthly'!$M$6*'Luxjacky Assumptions Monthly'!$M$8*'Luxjacky Counterfactual'!G525</f>
        <v>1070.2556792896294</v>
      </c>
      <c r="O525" s="58">
        <f t="shared" si="89"/>
        <v>1070.2556792896294</v>
      </c>
    </row>
    <row r="526" spans="1:15" x14ac:dyDescent="0.3">
      <c r="A526" s="60">
        <v>42894</v>
      </c>
      <c r="B526" s="15">
        <f t="shared" si="80"/>
        <v>2017</v>
      </c>
      <c r="C526" s="15">
        <f t="shared" si="81"/>
        <v>6</v>
      </c>
      <c r="D526" s="15" t="str">
        <f t="shared" si="85"/>
        <v>20176</v>
      </c>
      <c r="E526" s="15">
        <f t="shared" si="82"/>
        <v>5</v>
      </c>
      <c r="F526" s="15">
        <f t="shared" si="83"/>
        <v>0</v>
      </c>
      <c r="G526" s="64">
        <f t="shared" si="88"/>
        <v>2010.5113585792587</v>
      </c>
      <c r="H526" s="64">
        <f>IF(G525&lt;VLOOKUP(D526,'Luxjacky Assumptions Past'!$M$17:$Q$77,5,0),VLOOKUP(D526,'Luxjacky Assumptions Past'!$M$17:$Q$77,4,0),0)</f>
        <v>0</v>
      </c>
      <c r="I526" s="62">
        <f t="shared" si="84"/>
        <v>121.89562174613698</v>
      </c>
      <c r="J526" s="62">
        <v>130</v>
      </c>
      <c r="K526" s="15">
        <f t="shared" si="86"/>
        <v>0</v>
      </c>
      <c r="L526" s="15">
        <f t="shared" si="87"/>
        <v>0</v>
      </c>
      <c r="M526" s="58">
        <f>'Luxjacky Assumptions Monthly'!$M$8*'Luxjacky Counterfactual'!H526</f>
        <v>0</v>
      </c>
      <c r="N526" s="58">
        <f>'Luxjacky Assumptions Monthly'!$M$6*'Luxjacky Assumptions Monthly'!$M$8*'Luxjacky Counterfactual'!G526</f>
        <v>1005.2556792896294</v>
      </c>
      <c r="O526" s="58">
        <f t="shared" si="89"/>
        <v>1005.2556792896294</v>
      </c>
    </row>
    <row r="527" spans="1:15" x14ac:dyDescent="0.3">
      <c r="A527" s="60">
        <v>42895</v>
      </c>
      <c r="B527" s="15">
        <f t="shared" si="80"/>
        <v>2017</v>
      </c>
      <c r="C527" s="15">
        <f t="shared" si="81"/>
        <v>6</v>
      </c>
      <c r="D527" s="15" t="str">
        <f t="shared" si="85"/>
        <v>20176</v>
      </c>
      <c r="E527" s="15">
        <f t="shared" si="82"/>
        <v>6</v>
      </c>
      <c r="F527" s="15">
        <f t="shared" si="83"/>
        <v>1</v>
      </c>
      <c r="G527" s="64">
        <f t="shared" si="88"/>
        <v>1881.5113585792587</v>
      </c>
      <c r="H527" s="64">
        <f>IF(G526&lt;VLOOKUP(D527,'Luxjacky Assumptions Past'!$M$17:$Q$77,5,0),VLOOKUP(D527,'Luxjacky Assumptions Past'!$M$17:$Q$77,4,0),0)</f>
        <v>0</v>
      </c>
      <c r="I527" s="62">
        <f t="shared" si="84"/>
        <v>103.52388573206301</v>
      </c>
      <c r="J527" s="62">
        <v>129</v>
      </c>
      <c r="K527" s="15">
        <f t="shared" si="86"/>
        <v>0</v>
      </c>
      <c r="L527" s="15">
        <f t="shared" si="87"/>
        <v>0</v>
      </c>
      <c r="M527" s="58">
        <f>'Luxjacky Assumptions Monthly'!$M$8*'Luxjacky Counterfactual'!H527</f>
        <v>0</v>
      </c>
      <c r="N527" s="58">
        <f>'Luxjacky Assumptions Monthly'!$M$6*'Luxjacky Assumptions Monthly'!$M$8*'Luxjacky Counterfactual'!G527</f>
        <v>940.75567928962937</v>
      </c>
      <c r="O527" s="58">
        <f t="shared" si="89"/>
        <v>940.75567928962937</v>
      </c>
    </row>
    <row r="528" spans="1:15" x14ac:dyDescent="0.3">
      <c r="A528" s="60">
        <v>42896</v>
      </c>
      <c r="B528" s="15">
        <f t="shared" si="80"/>
        <v>2017</v>
      </c>
      <c r="C528" s="15">
        <f t="shared" si="81"/>
        <v>6</v>
      </c>
      <c r="D528" s="15" t="str">
        <f t="shared" si="85"/>
        <v>20176</v>
      </c>
      <c r="E528" s="15">
        <f t="shared" si="82"/>
        <v>7</v>
      </c>
      <c r="F528" s="15">
        <f t="shared" si="83"/>
        <v>1</v>
      </c>
      <c r="G528" s="64">
        <f t="shared" si="88"/>
        <v>1767.5113585792587</v>
      </c>
      <c r="H528" s="64">
        <f>IF(G527&lt;VLOOKUP(D528,'Luxjacky Assumptions Past'!$M$17:$Q$77,5,0),VLOOKUP(D528,'Luxjacky Assumptions Past'!$M$17:$Q$77,4,0),0)</f>
        <v>0</v>
      </c>
      <c r="I528" s="62">
        <f t="shared" si="84"/>
        <v>65.604407322062627</v>
      </c>
      <c r="J528" s="62">
        <v>114</v>
      </c>
      <c r="K528" s="15">
        <f t="shared" si="86"/>
        <v>0</v>
      </c>
      <c r="L528" s="15">
        <f t="shared" si="87"/>
        <v>0</v>
      </c>
      <c r="M528" s="58">
        <f>'Luxjacky Assumptions Monthly'!$M$8*'Luxjacky Counterfactual'!H528</f>
        <v>0</v>
      </c>
      <c r="N528" s="58">
        <f>'Luxjacky Assumptions Monthly'!$M$6*'Luxjacky Assumptions Monthly'!$M$8*'Luxjacky Counterfactual'!G528</f>
        <v>883.75567928962937</v>
      </c>
      <c r="O528" s="58">
        <f t="shared" si="89"/>
        <v>883.75567928962937</v>
      </c>
    </row>
    <row r="529" spans="1:15" x14ac:dyDescent="0.3">
      <c r="A529" s="60">
        <v>42897</v>
      </c>
      <c r="B529" s="15">
        <f t="shared" si="80"/>
        <v>2017</v>
      </c>
      <c r="C529" s="15">
        <f t="shared" si="81"/>
        <v>6</v>
      </c>
      <c r="D529" s="15" t="str">
        <f t="shared" si="85"/>
        <v>20176</v>
      </c>
      <c r="E529" s="15">
        <f t="shared" si="82"/>
        <v>1</v>
      </c>
      <c r="F529" s="15">
        <f t="shared" si="83"/>
        <v>0</v>
      </c>
      <c r="G529" s="64">
        <f t="shared" si="88"/>
        <v>1700.5113585792587</v>
      </c>
      <c r="H529" s="64">
        <f>IF(G528&lt;VLOOKUP(D529,'Luxjacky Assumptions Past'!$M$17:$Q$77,5,0),VLOOKUP(D529,'Luxjacky Assumptions Past'!$M$17:$Q$77,4,0),0)</f>
        <v>0</v>
      </c>
      <c r="I529" s="62">
        <f t="shared" si="84"/>
        <v>149.7682931273882</v>
      </c>
      <c r="J529" s="62">
        <v>67</v>
      </c>
      <c r="K529" s="15">
        <f t="shared" si="86"/>
        <v>0</v>
      </c>
      <c r="L529" s="15">
        <f t="shared" si="87"/>
        <v>0</v>
      </c>
      <c r="M529" s="58">
        <f>'Luxjacky Assumptions Monthly'!$M$8*'Luxjacky Counterfactual'!H529</f>
        <v>0</v>
      </c>
      <c r="N529" s="58">
        <f>'Luxjacky Assumptions Monthly'!$M$6*'Luxjacky Assumptions Monthly'!$M$8*'Luxjacky Counterfactual'!G529</f>
        <v>850.25567928962937</v>
      </c>
      <c r="O529" s="58">
        <f t="shared" si="89"/>
        <v>850.25567928962937</v>
      </c>
    </row>
    <row r="530" spans="1:15" x14ac:dyDescent="0.3">
      <c r="A530" s="60">
        <v>42898</v>
      </c>
      <c r="B530" s="15">
        <f t="shared" si="80"/>
        <v>2017</v>
      </c>
      <c r="C530" s="15">
        <f t="shared" si="81"/>
        <v>6</v>
      </c>
      <c r="D530" s="15" t="str">
        <f t="shared" si="85"/>
        <v>20176</v>
      </c>
      <c r="E530" s="15">
        <f t="shared" si="82"/>
        <v>2</v>
      </c>
      <c r="F530" s="15">
        <f t="shared" si="83"/>
        <v>0</v>
      </c>
      <c r="G530" s="64">
        <f t="shared" si="88"/>
        <v>1550.5113585792587</v>
      </c>
      <c r="H530" s="64">
        <f>IF(G529&lt;VLOOKUP(D530,'Luxjacky Assumptions Past'!$M$17:$Q$77,5,0),VLOOKUP(D530,'Luxjacky Assumptions Past'!$M$17:$Q$77,4,0),0)</f>
        <v>0</v>
      </c>
      <c r="I530" s="62">
        <f t="shared" si="84"/>
        <v>154.38597536916456</v>
      </c>
      <c r="J530" s="62">
        <v>150</v>
      </c>
      <c r="K530" s="15">
        <f t="shared" si="86"/>
        <v>0</v>
      </c>
      <c r="L530" s="15">
        <f t="shared" si="87"/>
        <v>0</v>
      </c>
      <c r="M530" s="58">
        <f>'Luxjacky Assumptions Monthly'!$M$8*'Luxjacky Counterfactual'!H530</f>
        <v>0</v>
      </c>
      <c r="N530" s="58">
        <f>'Luxjacky Assumptions Monthly'!$M$6*'Luxjacky Assumptions Monthly'!$M$8*'Luxjacky Counterfactual'!G530</f>
        <v>775.25567928962937</v>
      </c>
      <c r="O530" s="58">
        <f t="shared" si="89"/>
        <v>775.25567928962937</v>
      </c>
    </row>
    <row r="531" spans="1:15" x14ac:dyDescent="0.3">
      <c r="A531" s="60">
        <v>42899</v>
      </c>
      <c r="B531" s="15">
        <f t="shared" si="80"/>
        <v>2017</v>
      </c>
      <c r="C531" s="15">
        <f t="shared" si="81"/>
        <v>6</v>
      </c>
      <c r="D531" s="15" t="str">
        <f t="shared" si="85"/>
        <v>20176</v>
      </c>
      <c r="E531" s="15">
        <f t="shared" si="82"/>
        <v>3</v>
      </c>
      <c r="F531" s="15">
        <f t="shared" si="83"/>
        <v>0</v>
      </c>
      <c r="G531" s="64">
        <f t="shared" si="88"/>
        <v>1392.5113585792587</v>
      </c>
      <c r="H531" s="64">
        <f>IF(G530&lt;VLOOKUP(D531,'Luxjacky Assumptions Past'!$M$17:$Q$77,5,0),VLOOKUP(D531,'Luxjacky Assumptions Past'!$M$17:$Q$77,4,0),0)</f>
        <v>0</v>
      </c>
      <c r="I531" s="62">
        <f t="shared" si="84"/>
        <v>151.77536765442599</v>
      </c>
      <c r="J531" s="62">
        <v>158</v>
      </c>
      <c r="K531" s="15">
        <f t="shared" si="86"/>
        <v>0</v>
      </c>
      <c r="L531" s="15">
        <f t="shared" si="87"/>
        <v>0</v>
      </c>
      <c r="M531" s="58">
        <f>'Luxjacky Assumptions Monthly'!$M$8*'Luxjacky Counterfactual'!H531</f>
        <v>0</v>
      </c>
      <c r="N531" s="58">
        <f>'Luxjacky Assumptions Monthly'!$M$6*'Luxjacky Assumptions Monthly'!$M$8*'Luxjacky Counterfactual'!G531</f>
        <v>696.25567928962937</v>
      </c>
      <c r="O531" s="58">
        <f t="shared" si="89"/>
        <v>696.25567928962937</v>
      </c>
    </row>
    <row r="532" spans="1:15" x14ac:dyDescent="0.3">
      <c r="A532" s="60">
        <v>42900</v>
      </c>
      <c r="B532" s="15">
        <f t="shared" si="80"/>
        <v>2017</v>
      </c>
      <c r="C532" s="15">
        <f t="shared" si="81"/>
        <v>6</v>
      </c>
      <c r="D532" s="15" t="str">
        <f t="shared" si="85"/>
        <v>20176</v>
      </c>
      <c r="E532" s="15">
        <f t="shared" si="82"/>
        <v>4</v>
      </c>
      <c r="F532" s="15">
        <f t="shared" si="83"/>
        <v>0</v>
      </c>
      <c r="G532" s="64">
        <f t="shared" si="88"/>
        <v>1232.5113585792587</v>
      </c>
      <c r="H532" s="64">
        <f>IF(G531&lt;VLOOKUP(D532,'Luxjacky Assumptions Past'!$M$17:$Q$77,5,0),VLOOKUP(D532,'Luxjacky Assumptions Past'!$M$17:$Q$77,4,0),0)</f>
        <v>0</v>
      </c>
      <c r="I532" s="62">
        <f t="shared" si="84"/>
        <v>141.14679824179433</v>
      </c>
      <c r="J532" s="62">
        <v>160</v>
      </c>
      <c r="K532" s="15">
        <f t="shared" si="86"/>
        <v>0</v>
      </c>
      <c r="L532" s="15">
        <f t="shared" si="87"/>
        <v>0</v>
      </c>
      <c r="M532" s="58">
        <f>'Luxjacky Assumptions Monthly'!$M$8*'Luxjacky Counterfactual'!H532</f>
        <v>0</v>
      </c>
      <c r="N532" s="58">
        <f>'Luxjacky Assumptions Monthly'!$M$6*'Luxjacky Assumptions Monthly'!$M$8*'Luxjacky Counterfactual'!G532</f>
        <v>616.25567928962937</v>
      </c>
      <c r="O532" s="58">
        <f t="shared" si="89"/>
        <v>616.25567928962937</v>
      </c>
    </row>
    <row r="533" spans="1:15" x14ac:dyDescent="0.3">
      <c r="A533" s="60">
        <v>42901</v>
      </c>
      <c r="B533" s="15">
        <f t="shared" si="80"/>
        <v>2017</v>
      </c>
      <c r="C533" s="15">
        <f t="shared" si="81"/>
        <v>6</v>
      </c>
      <c r="D533" s="15" t="str">
        <f t="shared" si="85"/>
        <v>20176</v>
      </c>
      <c r="E533" s="15">
        <f t="shared" si="82"/>
        <v>5</v>
      </c>
      <c r="F533" s="15">
        <f t="shared" si="83"/>
        <v>0</v>
      </c>
      <c r="G533" s="64">
        <f t="shared" si="88"/>
        <v>1093.5113585792587</v>
      </c>
      <c r="H533" s="64">
        <f>IF(G532&lt;VLOOKUP(D533,'Luxjacky Assumptions Past'!$M$17:$Q$77,5,0),VLOOKUP(D533,'Luxjacky Assumptions Past'!$M$17:$Q$77,4,0),0)</f>
        <v>0</v>
      </c>
      <c r="I533" s="62">
        <f t="shared" si="84"/>
        <v>121.89562174613698</v>
      </c>
      <c r="J533" s="62">
        <v>139</v>
      </c>
      <c r="K533" s="15">
        <f t="shared" si="86"/>
        <v>0</v>
      </c>
      <c r="L533" s="15">
        <f t="shared" si="87"/>
        <v>0</v>
      </c>
      <c r="M533" s="58">
        <f>'Luxjacky Assumptions Monthly'!$M$8*'Luxjacky Counterfactual'!H533</f>
        <v>0</v>
      </c>
      <c r="N533" s="58">
        <f>'Luxjacky Assumptions Monthly'!$M$6*'Luxjacky Assumptions Monthly'!$M$8*'Luxjacky Counterfactual'!G533</f>
        <v>546.75567928962937</v>
      </c>
      <c r="O533" s="58">
        <f t="shared" si="89"/>
        <v>546.75567928962937</v>
      </c>
    </row>
    <row r="534" spans="1:15" x14ac:dyDescent="0.3">
      <c r="A534" s="60">
        <v>42902</v>
      </c>
      <c r="B534" s="15">
        <f t="shared" si="80"/>
        <v>2017</v>
      </c>
      <c r="C534" s="15">
        <f t="shared" si="81"/>
        <v>6</v>
      </c>
      <c r="D534" s="15" t="str">
        <f t="shared" si="85"/>
        <v>20176</v>
      </c>
      <c r="E534" s="15">
        <f t="shared" si="82"/>
        <v>6</v>
      </c>
      <c r="F534" s="15">
        <f t="shared" si="83"/>
        <v>1</v>
      </c>
      <c r="G534" s="64">
        <f t="shared" si="88"/>
        <v>976.51135857925874</v>
      </c>
      <c r="H534" s="64">
        <f>IF(G533&lt;VLOOKUP(D534,'Luxjacky Assumptions Past'!$M$17:$Q$77,5,0),VLOOKUP(D534,'Luxjacky Assumptions Past'!$M$17:$Q$77,4,0),0)</f>
        <v>0</v>
      </c>
      <c r="I534" s="62">
        <f t="shared" si="84"/>
        <v>103.52388573206301</v>
      </c>
      <c r="J534" s="62">
        <v>117</v>
      </c>
      <c r="K534" s="15">
        <f t="shared" si="86"/>
        <v>0</v>
      </c>
      <c r="L534" s="15">
        <f t="shared" si="87"/>
        <v>0</v>
      </c>
      <c r="M534" s="58">
        <f>'Luxjacky Assumptions Monthly'!$M$8*'Luxjacky Counterfactual'!H534</f>
        <v>0</v>
      </c>
      <c r="N534" s="58">
        <f>'Luxjacky Assumptions Monthly'!$M$6*'Luxjacky Assumptions Monthly'!$M$8*'Luxjacky Counterfactual'!G534</f>
        <v>488.25567928962937</v>
      </c>
      <c r="O534" s="58">
        <f t="shared" si="89"/>
        <v>488.25567928962937</v>
      </c>
    </row>
    <row r="535" spans="1:15" x14ac:dyDescent="0.3">
      <c r="A535" s="60">
        <v>42903</v>
      </c>
      <c r="B535" s="15">
        <f t="shared" si="80"/>
        <v>2017</v>
      </c>
      <c r="C535" s="15">
        <f t="shared" si="81"/>
        <v>6</v>
      </c>
      <c r="D535" s="15" t="str">
        <f t="shared" si="85"/>
        <v>20176</v>
      </c>
      <c r="E535" s="15">
        <f t="shared" si="82"/>
        <v>7</v>
      </c>
      <c r="F535" s="15">
        <f t="shared" si="83"/>
        <v>1</v>
      </c>
      <c r="G535" s="64">
        <f t="shared" si="88"/>
        <v>2288.9611870692206</v>
      </c>
      <c r="H535" s="64">
        <f>IF(G534&lt;VLOOKUP(D535,'Luxjacky Assumptions Past'!$M$17:$Q$77,5,0),VLOOKUP(D535,'Luxjacky Assumptions Past'!$M$17:$Q$77,4,0),0)</f>
        <v>1419.4498284899619</v>
      </c>
      <c r="I535" s="62">
        <f t="shared" si="84"/>
        <v>65.604407322062627</v>
      </c>
      <c r="J535" s="62">
        <v>107</v>
      </c>
      <c r="K535" s="15">
        <f t="shared" si="86"/>
        <v>1</v>
      </c>
      <c r="L535" s="15">
        <f t="shared" si="87"/>
        <v>4000</v>
      </c>
      <c r="M535" s="58">
        <f>'Luxjacky Assumptions Monthly'!$M$8*'Luxjacky Counterfactual'!H535</f>
        <v>14194.498284899619</v>
      </c>
      <c r="N535" s="58">
        <f>'Luxjacky Assumptions Monthly'!$M$6*'Luxjacky Assumptions Monthly'!$M$8*'Luxjacky Counterfactual'!G535</f>
        <v>1144.4805935346103</v>
      </c>
      <c r="O535" s="58">
        <f t="shared" si="89"/>
        <v>19338.978878434231</v>
      </c>
    </row>
    <row r="536" spans="1:15" x14ac:dyDescent="0.3">
      <c r="A536" s="60">
        <v>42904</v>
      </c>
      <c r="B536" s="15">
        <f t="shared" si="80"/>
        <v>2017</v>
      </c>
      <c r="C536" s="15">
        <f t="shared" si="81"/>
        <v>6</v>
      </c>
      <c r="D536" s="15" t="str">
        <f t="shared" si="85"/>
        <v>20176</v>
      </c>
      <c r="E536" s="15">
        <f t="shared" si="82"/>
        <v>1</v>
      </c>
      <c r="F536" s="15">
        <f t="shared" si="83"/>
        <v>0</v>
      </c>
      <c r="G536" s="64">
        <f t="shared" si="88"/>
        <v>2215.9611870692206</v>
      </c>
      <c r="H536" s="64">
        <f>IF(G535&lt;VLOOKUP(D536,'Luxjacky Assumptions Past'!$M$17:$Q$77,5,0),VLOOKUP(D536,'Luxjacky Assumptions Past'!$M$17:$Q$77,4,0),0)</f>
        <v>0</v>
      </c>
      <c r="I536" s="62">
        <f t="shared" si="84"/>
        <v>149.7682931273882</v>
      </c>
      <c r="J536" s="62">
        <v>73</v>
      </c>
      <c r="K536" s="15">
        <f t="shared" si="86"/>
        <v>0</v>
      </c>
      <c r="L536" s="15">
        <f t="shared" si="87"/>
        <v>0</v>
      </c>
      <c r="M536" s="58">
        <f>'Luxjacky Assumptions Monthly'!$M$8*'Luxjacky Counterfactual'!H536</f>
        <v>0</v>
      </c>
      <c r="N536" s="58">
        <f>'Luxjacky Assumptions Monthly'!$M$6*'Luxjacky Assumptions Monthly'!$M$8*'Luxjacky Counterfactual'!G536</f>
        <v>1107.9805935346103</v>
      </c>
      <c r="O536" s="58">
        <f t="shared" si="89"/>
        <v>1107.9805935346103</v>
      </c>
    </row>
    <row r="537" spans="1:15" x14ac:dyDescent="0.3">
      <c r="A537" s="60">
        <v>42905</v>
      </c>
      <c r="B537" s="15">
        <f t="shared" si="80"/>
        <v>2017</v>
      </c>
      <c r="C537" s="15">
        <f t="shared" si="81"/>
        <v>6</v>
      </c>
      <c r="D537" s="15" t="str">
        <f t="shared" si="85"/>
        <v>20176</v>
      </c>
      <c r="E537" s="15">
        <f t="shared" si="82"/>
        <v>2</v>
      </c>
      <c r="F537" s="15">
        <f t="shared" si="83"/>
        <v>0</v>
      </c>
      <c r="G537" s="64">
        <f t="shared" si="88"/>
        <v>2078.9611870692206</v>
      </c>
      <c r="H537" s="64">
        <f>IF(G536&lt;VLOOKUP(D537,'Luxjacky Assumptions Past'!$M$17:$Q$77,5,0),VLOOKUP(D537,'Luxjacky Assumptions Past'!$M$17:$Q$77,4,0),0)</f>
        <v>0</v>
      </c>
      <c r="I537" s="62">
        <f t="shared" si="84"/>
        <v>154.38597536916456</v>
      </c>
      <c r="J537" s="62">
        <v>137</v>
      </c>
      <c r="K537" s="15">
        <f t="shared" si="86"/>
        <v>0</v>
      </c>
      <c r="L537" s="15">
        <f t="shared" si="87"/>
        <v>0</v>
      </c>
      <c r="M537" s="58">
        <f>'Luxjacky Assumptions Monthly'!$M$8*'Luxjacky Counterfactual'!H537</f>
        <v>0</v>
      </c>
      <c r="N537" s="58">
        <f>'Luxjacky Assumptions Monthly'!$M$6*'Luxjacky Assumptions Monthly'!$M$8*'Luxjacky Counterfactual'!G537</f>
        <v>1039.4805935346103</v>
      </c>
      <c r="O537" s="58">
        <f t="shared" si="89"/>
        <v>1039.4805935346103</v>
      </c>
    </row>
    <row r="538" spans="1:15" x14ac:dyDescent="0.3">
      <c r="A538" s="60">
        <v>42906</v>
      </c>
      <c r="B538" s="15">
        <f t="shared" si="80"/>
        <v>2017</v>
      </c>
      <c r="C538" s="15">
        <f t="shared" si="81"/>
        <v>6</v>
      </c>
      <c r="D538" s="15" t="str">
        <f t="shared" si="85"/>
        <v>20176</v>
      </c>
      <c r="E538" s="15">
        <f t="shared" si="82"/>
        <v>3</v>
      </c>
      <c r="F538" s="15">
        <f t="shared" si="83"/>
        <v>0</v>
      </c>
      <c r="G538" s="64">
        <f t="shared" si="88"/>
        <v>1923.9611870692206</v>
      </c>
      <c r="H538" s="64">
        <f>IF(G537&lt;VLOOKUP(D538,'Luxjacky Assumptions Past'!$M$17:$Q$77,5,0),VLOOKUP(D538,'Luxjacky Assumptions Past'!$M$17:$Q$77,4,0),0)</f>
        <v>0</v>
      </c>
      <c r="I538" s="62">
        <f t="shared" si="84"/>
        <v>151.77536765442599</v>
      </c>
      <c r="J538" s="62">
        <v>155</v>
      </c>
      <c r="K538" s="15">
        <f t="shared" si="86"/>
        <v>0</v>
      </c>
      <c r="L538" s="15">
        <f t="shared" si="87"/>
        <v>0</v>
      </c>
      <c r="M538" s="58">
        <f>'Luxjacky Assumptions Monthly'!$M$8*'Luxjacky Counterfactual'!H538</f>
        <v>0</v>
      </c>
      <c r="N538" s="58">
        <f>'Luxjacky Assumptions Monthly'!$M$6*'Luxjacky Assumptions Monthly'!$M$8*'Luxjacky Counterfactual'!G538</f>
        <v>961.98059353461031</v>
      </c>
      <c r="O538" s="58">
        <f t="shared" si="89"/>
        <v>961.98059353461031</v>
      </c>
    </row>
    <row r="539" spans="1:15" x14ac:dyDescent="0.3">
      <c r="A539" s="60">
        <v>42907</v>
      </c>
      <c r="B539" s="15">
        <f t="shared" si="80"/>
        <v>2017</v>
      </c>
      <c r="C539" s="15">
        <f t="shared" si="81"/>
        <v>6</v>
      </c>
      <c r="D539" s="15" t="str">
        <f t="shared" si="85"/>
        <v>20176</v>
      </c>
      <c r="E539" s="15">
        <f t="shared" si="82"/>
        <v>4</v>
      </c>
      <c r="F539" s="15">
        <f t="shared" si="83"/>
        <v>0</v>
      </c>
      <c r="G539" s="64">
        <f t="shared" si="88"/>
        <v>1757.9611870692206</v>
      </c>
      <c r="H539" s="64">
        <f>IF(G538&lt;VLOOKUP(D539,'Luxjacky Assumptions Past'!$M$17:$Q$77,5,0),VLOOKUP(D539,'Luxjacky Assumptions Past'!$M$17:$Q$77,4,0),0)</f>
        <v>0</v>
      </c>
      <c r="I539" s="62">
        <f t="shared" si="84"/>
        <v>141.14679824179433</v>
      </c>
      <c r="J539" s="62">
        <v>166</v>
      </c>
      <c r="K539" s="15">
        <f t="shared" si="86"/>
        <v>0</v>
      </c>
      <c r="L539" s="15">
        <f t="shared" si="87"/>
        <v>0</v>
      </c>
      <c r="M539" s="58">
        <f>'Luxjacky Assumptions Monthly'!$M$8*'Luxjacky Counterfactual'!H539</f>
        <v>0</v>
      </c>
      <c r="N539" s="58">
        <f>'Luxjacky Assumptions Monthly'!$M$6*'Luxjacky Assumptions Monthly'!$M$8*'Luxjacky Counterfactual'!G539</f>
        <v>878.98059353461031</v>
      </c>
      <c r="O539" s="58">
        <f t="shared" si="89"/>
        <v>878.98059353461031</v>
      </c>
    </row>
    <row r="540" spans="1:15" x14ac:dyDescent="0.3">
      <c r="A540" s="60">
        <v>42908</v>
      </c>
      <c r="B540" s="15">
        <f t="shared" si="80"/>
        <v>2017</v>
      </c>
      <c r="C540" s="15">
        <f t="shared" si="81"/>
        <v>6</v>
      </c>
      <c r="D540" s="15" t="str">
        <f t="shared" si="85"/>
        <v>20176</v>
      </c>
      <c r="E540" s="15">
        <f t="shared" si="82"/>
        <v>5</v>
      </c>
      <c r="F540" s="15">
        <f t="shared" si="83"/>
        <v>0</v>
      </c>
      <c r="G540" s="64">
        <f t="shared" si="88"/>
        <v>1620.9611870692206</v>
      </c>
      <c r="H540" s="64">
        <f>IF(G539&lt;VLOOKUP(D540,'Luxjacky Assumptions Past'!$M$17:$Q$77,5,0),VLOOKUP(D540,'Luxjacky Assumptions Past'!$M$17:$Q$77,4,0),0)</f>
        <v>0</v>
      </c>
      <c r="I540" s="62">
        <f t="shared" si="84"/>
        <v>121.89562174613698</v>
      </c>
      <c r="J540" s="62">
        <v>137</v>
      </c>
      <c r="K540" s="15">
        <f t="shared" si="86"/>
        <v>0</v>
      </c>
      <c r="L540" s="15">
        <f t="shared" si="87"/>
        <v>0</v>
      </c>
      <c r="M540" s="58">
        <f>'Luxjacky Assumptions Monthly'!$M$8*'Luxjacky Counterfactual'!H540</f>
        <v>0</v>
      </c>
      <c r="N540" s="58">
        <f>'Luxjacky Assumptions Monthly'!$M$6*'Luxjacky Assumptions Monthly'!$M$8*'Luxjacky Counterfactual'!G540</f>
        <v>810.48059353461031</v>
      </c>
      <c r="O540" s="58">
        <f t="shared" si="89"/>
        <v>810.48059353461031</v>
      </c>
    </row>
    <row r="541" spans="1:15" x14ac:dyDescent="0.3">
      <c r="A541" s="60">
        <v>42909</v>
      </c>
      <c r="B541" s="15">
        <f t="shared" si="80"/>
        <v>2017</v>
      </c>
      <c r="C541" s="15">
        <f t="shared" si="81"/>
        <v>6</v>
      </c>
      <c r="D541" s="15" t="str">
        <f t="shared" si="85"/>
        <v>20176</v>
      </c>
      <c r="E541" s="15">
        <f t="shared" si="82"/>
        <v>6</v>
      </c>
      <c r="F541" s="15">
        <f t="shared" si="83"/>
        <v>1</v>
      </c>
      <c r="G541" s="64">
        <f t="shared" si="88"/>
        <v>1486.9611870692206</v>
      </c>
      <c r="H541" s="64">
        <f>IF(G540&lt;VLOOKUP(D541,'Luxjacky Assumptions Past'!$M$17:$Q$77,5,0),VLOOKUP(D541,'Luxjacky Assumptions Past'!$M$17:$Q$77,4,0),0)</f>
        <v>0</v>
      </c>
      <c r="I541" s="62">
        <f t="shared" si="84"/>
        <v>103.52388573206301</v>
      </c>
      <c r="J541" s="62">
        <v>134</v>
      </c>
      <c r="K541" s="15">
        <f t="shared" si="86"/>
        <v>0</v>
      </c>
      <c r="L541" s="15">
        <f t="shared" si="87"/>
        <v>0</v>
      </c>
      <c r="M541" s="58">
        <f>'Luxjacky Assumptions Monthly'!$M$8*'Luxjacky Counterfactual'!H541</f>
        <v>0</v>
      </c>
      <c r="N541" s="58">
        <f>'Luxjacky Assumptions Monthly'!$M$6*'Luxjacky Assumptions Monthly'!$M$8*'Luxjacky Counterfactual'!G541</f>
        <v>743.48059353461031</v>
      </c>
      <c r="O541" s="58">
        <f t="shared" si="89"/>
        <v>743.48059353461031</v>
      </c>
    </row>
    <row r="542" spans="1:15" x14ac:dyDescent="0.3">
      <c r="A542" s="60">
        <v>42910</v>
      </c>
      <c r="B542" s="15">
        <f t="shared" si="80"/>
        <v>2017</v>
      </c>
      <c r="C542" s="15">
        <f t="shared" si="81"/>
        <v>6</v>
      </c>
      <c r="D542" s="15" t="str">
        <f t="shared" si="85"/>
        <v>20176</v>
      </c>
      <c r="E542" s="15">
        <f t="shared" si="82"/>
        <v>7</v>
      </c>
      <c r="F542" s="15">
        <f t="shared" si="83"/>
        <v>1</v>
      </c>
      <c r="G542" s="64">
        <f t="shared" si="88"/>
        <v>1397.9611870692206</v>
      </c>
      <c r="H542" s="64">
        <f>IF(G541&lt;VLOOKUP(D542,'Luxjacky Assumptions Past'!$M$17:$Q$77,5,0),VLOOKUP(D542,'Luxjacky Assumptions Past'!$M$17:$Q$77,4,0),0)</f>
        <v>0</v>
      </c>
      <c r="I542" s="62">
        <f t="shared" si="84"/>
        <v>65.604407322062627</v>
      </c>
      <c r="J542" s="62">
        <v>89</v>
      </c>
      <c r="K542" s="15">
        <f t="shared" si="86"/>
        <v>0</v>
      </c>
      <c r="L542" s="15">
        <f t="shared" si="87"/>
        <v>0</v>
      </c>
      <c r="M542" s="58">
        <f>'Luxjacky Assumptions Monthly'!$M$8*'Luxjacky Counterfactual'!H542</f>
        <v>0</v>
      </c>
      <c r="N542" s="58">
        <f>'Luxjacky Assumptions Monthly'!$M$6*'Luxjacky Assumptions Monthly'!$M$8*'Luxjacky Counterfactual'!G542</f>
        <v>698.98059353461031</v>
      </c>
      <c r="O542" s="58">
        <f t="shared" si="89"/>
        <v>698.98059353461031</v>
      </c>
    </row>
    <row r="543" spans="1:15" x14ac:dyDescent="0.3">
      <c r="A543" s="60">
        <v>42911</v>
      </c>
      <c r="B543" s="15">
        <f t="shared" si="80"/>
        <v>2017</v>
      </c>
      <c r="C543" s="15">
        <f t="shared" si="81"/>
        <v>6</v>
      </c>
      <c r="D543" s="15" t="str">
        <f t="shared" si="85"/>
        <v>20176</v>
      </c>
      <c r="E543" s="15">
        <f t="shared" si="82"/>
        <v>1</v>
      </c>
      <c r="F543" s="15">
        <f t="shared" si="83"/>
        <v>0</v>
      </c>
      <c r="G543" s="64">
        <f t="shared" si="88"/>
        <v>1339.9611870692206</v>
      </c>
      <c r="H543" s="64">
        <f>IF(G542&lt;VLOOKUP(D543,'Luxjacky Assumptions Past'!$M$17:$Q$77,5,0),VLOOKUP(D543,'Luxjacky Assumptions Past'!$M$17:$Q$77,4,0),0)</f>
        <v>0</v>
      </c>
      <c r="I543" s="62">
        <f t="shared" si="84"/>
        <v>149.7682931273882</v>
      </c>
      <c r="J543" s="62">
        <v>58</v>
      </c>
      <c r="K543" s="15">
        <f t="shared" si="86"/>
        <v>0</v>
      </c>
      <c r="L543" s="15">
        <f t="shared" si="87"/>
        <v>0</v>
      </c>
      <c r="M543" s="58">
        <f>'Luxjacky Assumptions Monthly'!$M$8*'Luxjacky Counterfactual'!H543</f>
        <v>0</v>
      </c>
      <c r="N543" s="58">
        <f>'Luxjacky Assumptions Monthly'!$M$6*'Luxjacky Assumptions Monthly'!$M$8*'Luxjacky Counterfactual'!G543</f>
        <v>669.98059353461031</v>
      </c>
      <c r="O543" s="58">
        <f t="shared" si="89"/>
        <v>669.98059353461031</v>
      </c>
    </row>
    <row r="544" spans="1:15" x14ac:dyDescent="0.3">
      <c r="A544" s="60">
        <v>42912</v>
      </c>
      <c r="B544" s="15">
        <f t="shared" si="80"/>
        <v>2017</v>
      </c>
      <c r="C544" s="15">
        <f t="shared" si="81"/>
        <v>6</v>
      </c>
      <c r="D544" s="15" t="str">
        <f t="shared" si="85"/>
        <v>20176</v>
      </c>
      <c r="E544" s="15">
        <f t="shared" si="82"/>
        <v>2</v>
      </c>
      <c r="F544" s="15">
        <f t="shared" si="83"/>
        <v>0</v>
      </c>
      <c r="G544" s="64">
        <f t="shared" si="88"/>
        <v>1186.9611870692206</v>
      </c>
      <c r="H544" s="64">
        <f>IF(G543&lt;VLOOKUP(D544,'Luxjacky Assumptions Past'!$M$17:$Q$77,5,0),VLOOKUP(D544,'Luxjacky Assumptions Past'!$M$17:$Q$77,4,0),0)</f>
        <v>0</v>
      </c>
      <c r="I544" s="62">
        <f t="shared" si="84"/>
        <v>154.38597536916456</v>
      </c>
      <c r="J544" s="62">
        <v>153</v>
      </c>
      <c r="K544" s="15">
        <f t="shared" si="86"/>
        <v>0</v>
      </c>
      <c r="L544" s="15">
        <f t="shared" si="87"/>
        <v>0</v>
      </c>
      <c r="M544" s="58">
        <f>'Luxjacky Assumptions Monthly'!$M$8*'Luxjacky Counterfactual'!H544</f>
        <v>0</v>
      </c>
      <c r="N544" s="58">
        <f>'Luxjacky Assumptions Monthly'!$M$6*'Luxjacky Assumptions Monthly'!$M$8*'Luxjacky Counterfactual'!G544</f>
        <v>593.48059353461031</v>
      </c>
      <c r="O544" s="58">
        <f t="shared" si="89"/>
        <v>593.48059353461031</v>
      </c>
    </row>
    <row r="545" spans="1:15" x14ac:dyDescent="0.3">
      <c r="A545" s="60">
        <v>42913</v>
      </c>
      <c r="B545" s="15">
        <f t="shared" si="80"/>
        <v>2017</v>
      </c>
      <c r="C545" s="15">
        <f t="shared" si="81"/>
        <v>6</v>
      </c>
      <c r="D545" s="15" t="str">
        <f t="shared" si="85"/>
        <v>20176</v>
      </c>
      <c r="E545" s="15">
        <f t="shared" si="82"/>
        <v>3</v>
      </c>
      <c r="F545" s="15">
        <f t="shared" si="83"/>
        <v>0</v>
      </c>
      <c r="G545" s="64">
        <f t="shared" si="88"/>
        <v>1031.9611870692206</v>
      </c>
      <c r="H545" s="64">
        <f>IF(G544&lt;VLOOKUP(D545,'Luxjacky Assumptions Past'!$M$17:$Q$77,5,0),VLOOKUP(D545,'Luxjacky Assumptions Past'!$M$17:$Q$77,4,0),0)</f>
        <v>0</v>
      </c>
      <c r="I545" s="62">
        <f t="shared" si="84"/>
        <v>151.77536765442599</v>
      </c>
      <c r="J545" s="62">
        <v>155</v>
      </c>
      <c r="K545" s="15">
        <f t="shared" si="86"/>
        <v>0</v>
      </c>
      <c r="L545" s="15">
        <f t="shared" si="87"/>
        <v>0</v>
      </c>
      <c r="M545" s="58">
        <f>'Luxjacky Assumptions Monthly'!$M$8*'Luxjacky Counterfactual'!H545</f>
        <v>0</v>
      </c>
      <c r="N545" s="58">
        <f>'Luxjacky Assumptions Monthly'!$M$6*'Luxjacky Assumptions Monthly'!$M$8*'Luxjacky Counterfactual'!G545</f>
        <v>515.98059353461031</v>
      </c>
      <c r="O545" s="58">
        <f t="shared" si="89"/>
        <v>515.98059353461031</v>
      </c>
    </row>
    <row r="546" spans="1:15" x14ac:dyDescent="0.3">
      <c r="A546" s="60">
        <v>42914</v>
      </c>
      <c r="B546" s="15">
        <f t="shared" si="80"/>
        <v>2017</v>
      </c>
      <c r="C546" s="15">
        <f t="shared" si="81"/>
        <v>6</v>
      </c>
      <c r="D546" s="15" t="str">
        <f t="shared" si="85"/>
        <v>20176</v>
      </c>
      <c r="E546" s="15">
        <f t="shared" si="82"/>
        <v>4</v>
      </c>
      <c r="F546" s="15">
        <f t="shared" si="83"/>
        <v>0</v>
      </c>
      <c r="G546" s="64">
        <f t="shared" si="88"/>
        <v>2300.4110155591825</v>
      </c>
      <c r="H546" s="64">
        <f>IF(G545&lt;VLOOKUP(D546,'Luxjacky Assumptions Past'!$M$17:$Q$77,5,0),VLOOKUP(D546,'Luxjacky Assumptions Past'!$M$17:$Q$77,4,0),0)</f>
        <v>1419.4498284899619</v>
      </c>
      <c r="I546" s="62">
        <f t="shared" si="84"/>
        <v>141.14679824179433</v>
      </c>
      <c r="J546" s="62">
        <v>151</v>
      </c>
      <c r="K546" s="15">
        <f t="shared" si="86"/>
        <v>1</v>
      </c>
      <c r="L546" s="15">
        <f t="shared" si="87"/>
        <v>4000</v>
      </c>
      <c r="M546" s="58">
        <f>'Luxjacky Assumptions Monthly'!$M$8*'Luxjacky Counterfactual'!H546</f>
        <v>14194.498284899619</v>
      </c>
      <c r="N546" s="58">
        <f>'Luxjacky Assumptions Monthly'!$M$6*'Luxjacky Assumptions Monthly'!$M$8*'Luxjacky Counterfactual'!G546</f>
        <v>1150.2055077795912</v>
      </c>
      <c r="O546" s="58">
        <f t="shared" si="89"/>
        <v>19344.703792679211</v>
      </c>
    </row>
    <row r="547" spans="1:15" x14ac:dyDescent="0.3">
      <c r="A547" s="60">
        <v>42915</v>
      </c>
      <c r="B547" s="15">
        <f t="shared" si="80"/>
        <v>2017</v>
      </c>
      <c r="C547" s="15">
        <f t="shared" si="81"/>
        <v>6</v>
      </c>
      <c r="D547" s="15" t="str">
        <f t="shared" si="85"/>
        <v>20176</v>
      </c>
      <c r="E547" s="15">
        <f t="shared" si="82"/>
        <v>5</v>
      </c>
      <c r="F547" s="15">
        <f t="shared" si="83"/>
        <v>0</v>
      </c>
      <c r="G547" s="64">
        <f t="shared" si="88"/>
        <v>2161.4110155591825</v>
      </c>
      <c r="H547" s="64">
        <f>IF(G546&lt;VLOOKUP(D547,'Luxjacky Assumptions Past'!$M$17:$Q$77,5,0),VLOOKUP(D547,'Luxjacky Assumptions Past'!$M$17:$Q$77,4,0),0)</f>
        <v>0</v>
      </c>
      <c r="I547" s="62">
        <f t="shared" si="84"/>
        <v>121.89562174613698</v>
      </c>
      <c r="J547" s="62">
        <v>139</v>
      </c>
      <c r="K547" s="15">
        <f t="shared" si="86"/>
        <v>0</v>
      </c>
      <c r="L547" s="15">
        <f t="shared" si="87"/>
        <v>0</v>
      </c>
      <c r="M547" s="58">
        <f>'Luxjacky Assumptions Monthly'!$M$8*'Luxjacky Counterfactual'!H547</f>
        <v>0</v>
      </c>
      <c r="N547" s="58">
        <f>'Luxjacky Assumptions Monthly'!$M$6*'Luxjacky Assumptions Monthly'!$M$8*'Luxjacky Counterfactual'!G547</f>
        <v>1080.7055077795912</v>
      </c>
      <c r="O547" s="58">
        <f t="shared" si="89"/>
        <v>1080.7055077795912</v>
      </c>
    </row>
    <row r="548" spans="1:15" x14ac:dyDescent="0.3">
      <c r="A548" s="60">
        <v>42916</v>
      </c>
      <c r="B548" s="15">
        <f t="shared" si="80"/>
        <v>2017</v>
      </c>
      <c r="C548" s="15">
        <f t="shared" si="81"/>
        <v>6</v>
      </c>
      <c r="D548" s="15" t="str">
        <f t="shared" si="85"/>
        <v>20176</v>
      </c>
      <c r="E548" s="15">
        <f t="shared" si="82"/>
        <v>6</v>
      </c>
      <c r="F548" s="15">
        <f t="shared" si="83"/>
        <v>1</v>
      </c>
      <c r="G548" s="64">
        <f t="shared" si="88"/>
        <v>2034.4110155591825</v>
      </c>
      <c r="H548" s="64">
        <f>IF(G547&lt;VLOOKUP(D548,'Luxjacky Assumptions Past'!$M$17:$Q$77,5,0),VLOOKUP(D548,'Luxjacky Assumptions Past'!$M$17:$Q$77,4,0),0)</f>
        <v>0</v>
      </c>
      <c r="I548" s="62">
        <f t="shared" si="84"/>
        <v>103.52388573206301</v>
      </c>
      <c r="J548" s="62">
        <v>127</v>
      </c>
      <c r="K548" s="15">
        <f t="shared" si="86"/>
        <v>0</v>
      </c>
      <c r="L548" s="15">
        <f t="shared" si="87"/>
        <v>0</v>
      </c>
      <c r="M548" s="58">
        <f>'Luxjacky Assumptions Monthly'!$M$8*'Luxjacky Counterfactual'!H548</f>
        <v>0</v>
      </c>
      <c r="N548" s="58">
        <f>'Luxjacky Assumptions Monthly'!$M$6*'Luxjacky Assumptions Monthly'!$M$8*'Luxjacky Counterfactual'!G548</f>
        <v>1017.2055077795912</v>
      </c>
      <c r="O548" s="58">
        <f t="shared" si="89"/>
        <v>1017.2055077795912</v>
      </c>
    </row>
    <row r="549" spans="1:15" x14ac:dyDescent="0.3">
      <c r="A549" s="60">
        <v>42917</v>
      </c>
      <c r="B549" s="15">
        <f t="shared" si="80"/>
        <v>2017</v>
      </c>
      <c r="C549" s="15">
        <f t="shared" si="81"/>
        <v>7</v>
      </c>
      <c r="D549" s="15" t="str">
        <f t="shared" si="85"/>
        <v>20177</v>
      </c>
      <c r="E549" s="15">
        <f t="shared" si="82"/>
        <v>7</v>
      </c>
      <c r="F549" s="15">
        <f t="shared" si="83"/>
        <v>1</v>
      </c>
      <c r="G549" s="64">
        <f t="shared" si="88"/>
        <v>1931.4110155591825</v>
      </c>
      <c r="H549" s="64">
        <f>IF(G548&lt;VLOOKUP(D549,'Luxjacky Assumptions Past'!$M$17:$Q$77,5,0),VLOOKUP(D549,'Luxjacky Assumptions Past'!$M$17:$Q$77,4,0),0)</f>
        <v>0</v>
      </c>
      <c r="I549" s="62">
        <f t="shared" si="84"/>
        <v>67.953699547968711</v>
      </c>
      <c r="J549" s="62">
        <v>103</v>
      </c>
      <c r="K549" s="15">
        <f t="shared" si="86"/>
        <v>0</v>
      </c>
      <c r="L549" s="15">
        <f t="shared" si="87"/>
        <v>0</v>
      </c>
      <c r="M549" s="58">
        <f>'Luxjacky Assumptions Monthly'!$M$8*'Luxjacky Counterfactual'!H549</f>
        <v>0</v>
      </c>
      <c r="N549" s="58">
        <f>'Luxjacky Assumptions Monthly'!$M$6*'Luxjacky Assumptions Monthly'!$M$8*'Luxjacky Counterfactual'!G549</f>
        <v>965.70550777959124</v>
      </c>
      <c r="O549" s="58">
        <f t="shared" si="89"/>
        <v>965.70550777959124</v>
      </c>
    </row>
    <row r="550" spans="1:15" x14ac:dyDescent="0.3">
      <c r="A550" s="60">
        <v>42918</v>
      </c>
      <c r="B550" s="15">
        <f t="shared" si="80"/>
        <v>2017</v>
      </c>
      <c r="C550" s="15">
        <f t="shared" si="81"/>
        <v>7</v>
      </c>
      <c r="D550" s="15" t="str">
        <f t="shared" si="85"/>
        <v>20177</v>
      </c>
      <c r="E550" s="15">
        <f t="shared" si="82"/>
        <v>1</v>
      </c>
      <c r="F550" s="15">
        <f t="shared" si="83"/>
        <v>0</v>
      </c>
      <c r="G550" s="64">
        <f t="shared" si="88"/>
        <v>1863.4110155591825</v>
      </c>
      <c r="H550" s="64">
        <f>IF(G549&lt;VLOOKUP(D550,'Luxjacky Assumptions Past'!$M$17:$Q$77,5,0),VLOOKUP(D550,'Luxjacky Assumptions Past'!$M$17:$Q$77,4,0),0)</f>
        <v>0</v>
      </c>
      <c r="I550" s="62">
        <f t="shared" si="84"/>
        <v>152.11758535329426</v>
      </c>
      <c r="J550" s="62">
        <v>68</v>
      </c>
      <c r="K550" s="15">
        <f t="shared" si="86"/>
        <v>0</v>
      </c>
      <c r="L550" s="15">
        <f t="shared" si="87"/>
        <v>0</v>
      </c>
      <c r="M550" s="58">
        <f>'Luxjacky Assumptions Monthly'!$M$8*'Luxjacky Counterfactual'!H550</f>
        <v>0</v>
      </c>
      <c r="N550" s="58">
        <f>'Luxjacky Assumptions Monthly'!$M$6*'Luxjacky Assumptions Monthly'!$M$8*'Luxjacky Counterfactual'!G550</f>
        <v>931.70550777959124</v>
      </c>
      <c r="O550" s="58">
        <f t="shared" si="89"/>
        <v>931.70550777959124</v>
      </c>
    </row>
    <row r="551" spans="1:15" x14ac:dyDescent="0.3">
      <c r="A551" s="60">
        <v>42919</v>
      </c>
      <c r="B551" s="15">
        <f t="shared" si="80"/>
        <v>2017</v>
      </c>
      <c r="C551" s="15">
        <f t="shared" si="81"/>
        <v>7</v>
      </c>
      <c r="D551" s="15" t="str">
        <f t="shared" si="85"/>
        <v>20177</v>
      </c>
      <c r="E551" s="15">
        <f t="shared" si="82"/>
        <v>2</v>
      </c>
      <c r="F551" s="15">
        <f t="shared" si="83"/>
        <v>0</v>
      </c>
      <c r="G551" s="64">
        <f t="shared" si="88"/>
        <v>1709.4110155591825</v>
      </c>
      <c r="H551" s="64">
        <f>IF(G550&lt;VLOOKUP(D551,'Luxjacky Assumptions Past'!$M$17:$Q$77,5,0),VLOOKUP(D551,'Luxjacky Assumptions Past'!$M$17:$Q$77,4,0),0)</f>
        <v>0</v>
      </c>
      <c r="I551" s="62">
        <f t="shared" si="84"/>
        <v>156.73526759507061</v>
      </c>
      <c r="J551" s="62">
        <v>154</v>
      </c>
      <c r="K551" s="15">
        <f t="shared" si="86"/>
        <v>0</v>
      </c>
      <c r="L551" s="15">
        <f t="shared" si="87"/>
        <v>0</v>
      </c>
      <c r="M551" s="58">
        <f>'Luxjacky Assumptions Monthly'!$M$8*'Luxjacky Counterfactual'!H551</f>
        <v>0</v>
      </c>
      <c r="N551" s="58">
        <f>'Luxjacky Assumptions Monthly'!$M$6*'Luxjacky Assumptions Monthly'!$M$8*'Luxjacky Counterfactual'!G551</f>
        <v>854.70550777959124</v>
      </c>
      <c r="O551" s="58">
        <f t="shared" si="89"/>
        <v>854.70550777959124</v>
      </c>
    </row>
    <row r="552" spans="1:15" x14ac:dyDescent="0.3">
      <c r="A552" s="60">
        <v>42920</v>
      </c>
      <c r="B552" s="15">
        <f t="shared" si="80"/>
        <v>2017</v>
      </c>
      <c r="C552" s="15">
        <f t="shared" si="81"/>
        <v>7</v>
      </c>
      <c r="D552" s="15" t="str">
        <f t="shared" si="85"/>
        <v>20177</v>
      </c>
      <c r="E552" s="15">
        <f t="shared" si="82"/>
        <v>3</v>
      </c>
      <c r="F552" s="15">
        <f t="shared" si="83"/>
        <v>0</v>
      </c>
      <c r="G552" s="64">
        <f t="shared" si="88"/>
        <v>1546.4110155591825</v>
      </c>
      <c r="H552" s="64">
        <f>IF(G551&lt;VLOOKUP(D552,'Luxjacky Assumptions Past'!$M$17:$Q$77,5,0),VLOOKUP(D552,'Luxjacky Assumptions Past'!$M$17:$Q$77,4,0),0)</f>
        <v>0</v>
      </c>
      <c r="I552" s="62">
        <f t="shared" si="84"/>
        <v>154.12465988033208</v>
      </c>
      <c r="J552" s="62">
        <v>163</v>
      </c>
      <c r="K552" s="15">
        <f t="shared" si="86"/>
        <v>0</v>
      </c>
      <c r="L552" s="15">
        <f t="shared" si="87"/>
        <v>0</v>
      </c>
      <c r="M552" s="58">
        <f>'Luxjacky Assumptions Monthly'!$M$8*'Luxjacky Counterfactual'!H552</f>
        <v>0</v>
      </c>
      <c r="N552" s="58">
        <f>'Luxjacky Assumptions Monthly'!$M$6*'Luxjacky Assumptions Monthly'!$M$8*'Luxjacky Counterfactual'!G552</f>
        <v>773.20550777959124</v>
      </c>
      <c r="O552" s="58">
        <f t="shared" si="89"/>
        <v>773.20550777959124</v>
      </c>
    </row>
    <row r="553" spans="1:15" x14ac:dyDescent="0.3">
      <c r="A553" s="60">
        <v>42921</v>
      </c>
      <c r="B553" s="15">
        <f t="shared" si="80"/>
        <v>2017</v>
      </c>
      <c r="C553" s="15">
        <f t="shared" si="81"/>
        <v>7</v>
      </c>
      <c r="D553" s="15" t="str">
        <f t="shared" si="85"/>
        <v>20177</v>
      </c>
      <c r="E553" s="15">
        <f t="shared" si="82"/>
        <v>4</v>
      </c>
      <c r="F553" s="15">
        <f t="shared" si="83"/>
        <v>0</v>
      </c>
      <c r="G553" s="64">
        <f t="shared" si="88"/>
        <v>1376.4110155591825</v>
      </c>
      <c r="H553" s="64">
        <f>IF(G552&lt;VLOOKUP(D553,'Luxjacky Assumptions Past'!$M$17:$Q$77,5,0),VLOOKUP(D553,'Luxjacky Assumptions Past'!$M$17:$Q$77,4,0),0)</f>
        <v>0</v>
      </c>
      <c r="I553" s="62">
        <f t="shared" si="84"/>
        <v>143.49609046770041</v>
      </c>
      <c r="J553" s="62">
        <v>170</v>
      </c>
      <c r="K553" s="15">
        <f t="shared" si="86"/>
        <v>0</v>
      </c>
      <c r="L553" s="15">
        <f t="shared" si="87"/>
        <v>0</v>
      </c>
      <c r="M553" s="58">
        <f>'Luxjacky Assumptions Monthly'!$M$8*'Luxjacky Counterfactual'!H553</f>
        <v>0</v>
      </c>
      <c r="N553" s="58">
        <f>'Luxjacky Assumptions Monthly'!$M$6*'Luxjacky Assumptions Monthly'!$M$8*'Luxjacky Counterfactual'!G553</f>
        <v>688.20550777959124</v>
      </c>
      <c r="O553" s="58">
        <f t="shared" si="89"/>
        <v>688.20550777959124</v>
      </c>
    </row>
    <row r="554" spans="1:15" x14ac:dyDescent="0.3">
      <c r="A554" s="60">
        <v>42922</v>
      </c>
      <c r="B554" s="15">
        <f t="shared" si="80"/>
        <v>2017</v>
      </c>
      <c r="C554" s="15">
        <f t="shared" si="81"/>
        <v>7</v>
      </c>
      <c r="D554" s="15" t="str">
        <f t="shared" si="85"/>
        <v>20177</v>
      </c>
      <c r="E554" s="15">
        <f t="shared" si="82"/>
        <v>5</v>
      </c>
      <c r="F554" s="15">
        <f t="shared" si="83"/>
        <v>0</v>
      </c>
      <c r="G554" s="64">
        <f t="shared" si="88"/>
        <v>1245.4110155591825</v>
      </c>
      <c r="H554" s="64">
        <f>IF(G553&lt;VLOOKUP(D554,'Luxjacky Assumptions Past'!$M$17:$Q$77,5,0),VLOOKUP(D554,'Luxjacky Assumptions Past'!$M$17:$Q$77,4,0),0)</f>
        <v>0</v>
      </c>
      <c r="I554" s="62">
        <f t="shared" si="84"/>
        <v>124.24491397204307</v>
      </c>
      <c r="J554" s="62">
        <v>131</v>
      </c>
      <c r="K554" s="15">
        <f t="shared" si="86"/>
        <v>0</v>
      </c>
      <c r="L554" s="15">
        <f t="shared" si="87"/>
        <v>0</v>
      </c>
      <c r="M554" s="58">
        <f>'Luxjacky Assumptions Monthly'!$M$8*'Luxjacky Counterfactual'!H554</f>
        <v>0</v>
      </c>
      <c r="N554" s="58">
        <f>'Luxjacky Assumptions Monthly'!$M$6*'Luxjacky Assumptions Monthly'!$M$8*'Luxjacky Counterfactual'!G554</f>
        <v>622.70550777959124</v>
      </c>
      <c r="O554" s="58">
        <f t="shared" si="89"/>
        <v>622.70550777959124</v>
      </c>
    </row>
    <row r="555" spans="1:15" x14ac:dyDescent="0.3">
      <c r="A555" s="60">
        <v>42923</v>
      </c>
      <c r="B555" s="15">
        <f t="shared" si="80"/>
        <v>2017</v>
      </c>
      <c r="C555" s="15">
        <f t="shared" si="81"/>
        <v>7</v>
      </c>
      <c r="D555" s="15" t="str">
        <f t="shared" si="85"/>
        <v>20177</v>
      </c>
      <c r="E555" s="15">
        <f t="shared" si="82"/>
        <v>6</v>
      </c>
      <c r="F555" s="15">
        <f t="shared" si="83"/>
        <v>1</v>
      </c>
      <c r="G555" s="64">
        <f t="shared" si="88"/>
        <v>1127.4110155591825</v>
      </c>
      <c r="H555" s="64">
        <f>IF(G554&lt;VLOOKUP(D555,'Luxjacky Assumptions Past'!$M$17:$Q$77,5,0),VLOOKUP(D555,'Luxjacky Assumptions Past'!$M$17:$Q$77,4,0),0)</f>
        <v>0</v>
      </c>
      <c r="I555" s="62">
        <f t="shared" si="84"/>
        <v>105.87317795796908</v>
      </c>
      <c r="J555" s="62">
        <v>118</v>
      </c>
      <c r="K555" s="15">
        <f t="shared" si="86"/>
        <v>0</v>
      </c>
      <c r="L555" s="15">
        <f t="shared" si="87"/>
        <v>0</v>
      </c>
      <c r="M555" s="58">
        <f>'Luxjacky Assumptions Monthly'!$M$8*'Luxjacky Counterfactual'!H555</f>
        <v>0</v>
      </c>
      <c r="N555" s="58">
        <f>'Luxjacky Assumptions Monthly'!$M$6*'Luxjacky Assumptions Monthly'!$M$8*'Luxjacky Counterfactual'!G555</f>
        <v>563.70550777959124</v>
      </c>
      <c r="O555" s="58">
        <f t="shared" si="89"/>
        <v>563.70550777959124</v>
      </c>
    </row>
    <row r="556" spans="1:15" x14ac:dyDescent="0.3">
      <c r="A556" s="60">
        <v>42924</v>
      </c>
      <c r="B556" s="15">
        <f t="shared" si="80"/>
        <v>2017</v>
      </c>
      <c r="C556" s="15">
        <f t="shared" si="81"/>
        <v>7</v>
      </c>
      <c r="D556" s="15" t="str">
        <f t="shared" si="85"/>
        <v>20177</v>
      </c>
      <c r="E556" s="15">
        <f t="shared" si="82"/>
        <v>7</v>
      </c>
      <c r="F556" s="15">
        <f t="shared" si="83"/>
        <v>1</v>
      </c>
      <c r="G556" s="64">
        <f t="shared" si="88"/>
        <v>1018.4110155591825</v>
      </c>
      <c r="H556" s="64">
        <f>IF(G555&lt;VLOOKUP(D556,'Luxjacky Assumptions Past'!$M$17:$Q$77,5,0),VLOOKUP(D556,'Luxjacky Assumptions Past'!$M$17:$Q$77,4,0),0)</f>
        <v>0</v>
      </c>
      <c r="I556" s="62">
        <f t="shared" si="84"/>
        <v>67.953699547968711</v>
      </c>
      <c r="J556" s="62">
        <v>109</v>
      </c>
      <c r="K556" s="15">
        <f t="shared" si="86"/>
        <v>0</v>
      </c>
      <c r="L556" s="15">
        <f t="shared" si="87"/>
        <v>0</v>
      </c>
      <c r="M556" s="58">
        <f>'Luxjacky Assumptions Monthly'!$M$8*'Luxjacky Counterfactual'!H556</f>
        <v>0</v>
      </c>
      <c r="N556" s="58">
        <f>'Luxjacky Assumptions Monthly'!$M$6*'Luxjacky Assumptions Monthly'!$M$8*'Luxjacky Counterfactual'!G556</f>
        <v>509.20550777959124</v>
      </c>
      <c r="O556" s="58">
        <f t="shared" si="89"/>
        <v>509.20550777959124</v>
      </c>
    </row>
    <row r="557" spans="1:15" x14ac:dyDescent="0.3">
      <c r="A557" s="60">
        <v>42925</v>
      </c>
      <c r="B557" s="15">
        <f t="shared" si="80"/>
        <v>2017</v>
      </c>
      <c r="C557" s="15">
        <f t="shared" si="81"/>
        <v>7</v>
      </c>
      <c r="D557" s="15" t="str">
        <f t="shared" si="85"/>
        <v>20177</v>
      </c>
      <c r="E557" s="15">
        <f t="shared" si="82"/>
        <v>1</v>
      </c>
      <c r="F557" s="15">
        <f t="shared" si="83"/>
        <v>0</v>
      </c>
      <c r="G557" s="64">
        <f t="shared" si="88"/>
        <v>2388.3529914906567</v>
      </c>
      <c r="H557" s="64">
        <f>IF(G556&lt;VLOOKUP(D557,'Luxjacky Assumptions Past'!$M$17:$Q$77,5,0),VLOOKUP(D557,'Luxjacky Assumptions Past'!$M$17:$Q$77,4,0),0)</f>
        <v>1435.941975931474</v>
      </c>
      <c r="I557" s="62">
        <f t="shared" si="84"/>
        <v>152.11758535329426</v>
      </c>
      <c r="J557" s="62">
        <v>66</v>
      </c>
      <c r="K557" s="15">
        <f t="shared" si="86"/>
        <v>1</v>
      </c>
      <c r="L557" s="15">
        <f t="shared" si="87"/>
        <v>4000</v>
      </c>
      <c r="M557" s="58">
        <f>'Luxjacky Assumptions Monthly'!$M$8*'Luxjacky Counterfactual'!H557</f>
        <v>14359.41975931474</v>
      </c>
      <c r="N557" s="58">
        <f>'Luxjacky Assumptions Monthly'!$M$6*'Luxjacky Assumptions Monthly'!$M$8*'Luxjacky Counterfactual'!G557</f>
        <v>1194.1764957453283</v>
      </c>
      <c r="O557" s="58">
        <f t="shared" si="89"/>
        <v>19553.596255060067</v>
      </c>
    </row>
    <row r="558" spans="1:15" x14ac:dyDescent="0.3">
      <c r="A558" s="60">
        <v>42926</v>
      </c>
      <c r="B558" s="15">
        <f t="shared" si="80"/>
        <v>2017</v>
      </c>
      <c r="C558" s="15">
        <f t="shared" si="81"/>
        <v>7</v>
      </c>
      <c r="D558" s="15" t="str">
        <f t="shared" si="85"/>
        <v>20177</v>
      </c>
      <c r="E558" s="15">
        <f t="shared" si="82"/>
        <v>2</v>
      </c>
      <c r="F558" s="15">
        <f t="shared" si="83"/>
        <v>0</v>
      </c>
      <c r="G558" s="64">
        <f t="shared" si="88"/>
        <v>2239.3529914906567</v>
      </c>
      <c r="H558" s="64">
        <f>IF(G557&lt;VLOOKUP(D558,'Luxjacky Assumptions Past'!$M$17:$Q$77,5,0),VLOOKUP(D558,'Luxjacky Assumptions Past'!$M$17:$Q$77,4,0),0)</f>
        <v>0</v>
      </c>
      <c r="I558" s="62">
        <f t="shared" si="84"/>
        <v>156.73526759507061</v>
      </c>
      <c r="J558" s="62">
        <v>149</v>
      </c>
      <c r="K558" s="15">
        <f t="shared" si="86"/>
        <v>0</v>
      </c>
      <c r="L558" s="15">
        <f t="shared" si="87"/>
        <v>0</v>
      </c>
      <c r="M558" s="58">
        <f>'Luxjacky Assumptions Monthly'!$M$8*'Luxjacky Counterfactual'!H558</f>
        <v>0</v>
      </c>
      <c r="N558" s="58">
        <f>'Luxjacky Assumptions Monthly'!$M$6*'Luxjacky Assumptions Monthly'!$M$8*'Luxjacky Counterfactual'!G558</f>
        <v>1119.6764957453283</v>
      </c>
      <c r="O558" s="58">
        <f t="shared" si="89"/>
        <v>1119.6764957453283</v>
      </c>
    </row>
    <row r="559" spans="1:15" x14ac:dyDescent="0.3">
      <c r="A559" s="60">
        <v>42927</v>
      </c>
      <c r="B559" s="15">
        <f t="shared" si="80"/>
        <v>2017</v>
      </c>
      <c r="C559" s="15">
        <f t="shared" si="81"/>
        <v>7</v>
      </c>
      <c r="D559" s="15" t="str">
        <f t="shared" si="85"/>
        <v>20177</v>
      </c>
      <c r="E559" s="15">
        <f t="shared" si="82"/>
        <v>3</v>
      </c>
      <c r="F559" s="15">
        <f t="shared" si="83"/>
        <v>0</v>
      </c>
      <c r="G559" s="64">
        <f t="shared" si="88"/>
        <v>2069.3529914906567</v>
      </c>
      <c r="H559" s="64">
        <f>IF(G558&lt;VLOOKUP(D559,'Luxjacky Assumptions Past'!$M$17:$Q$77,5,0),VLOOKUP(D559,'Luxjacky Assumptions Past'!$M$17:$Q$77,4,0),0)</f>
        <v>0</v>
      </c>
      <c r="I559" s="62">
        <f t="shared" si="84"/>
        <v>154.12465988033208</v>
      </c>
      <c r="J559" s="62">
        <v>170</v>
      </c>
      <c r="K559" s="15">
        <f t="shared" si="86"/>
        <v>0</v>
      </c>
      <c r="L559" s="15">
        <f t="shared" si="87"/>
        <v>0</v>
      </c>
      <c r="M559" s="58">
        <f>'Luxjacky Assumptions Monthly'!$M$8*'Luxjacky Counterfactual'!H559</f>
        <v>0</v>
      </c>
      <c r="N559" s="58">
        <f>'Luxjacky Assumptions Monthly'!$M$6*'Luxjacky Assumptions Monthly'!$M$8*'Luxjacky Counterfactual'!G559</f>
        <v>1034.6764957453283</v>
      </c>
      <c r="O559" s="58">
        <f t="shared" si="89"/>
        <v>1034.6764957453283</v>
      </c>
    </row>
    <row r="560" spans="1:15" x14ac:dyDescent="0.3">
      <c r="A560" s="60">
        <v>42928</v>
      </c>
      <c r="B560" s="15">
        <f t="shared" si="80"/>
        <v>2017</v>
      </c>
      <c r="C560" s="15">
        <f t="shared" si="81"/>
        <v>7</v>
      </c>
      <c r="D560" s="15" t="str">
        <f t="shared" si="85"/>
        <v>20177</v>
      </c>
      <c r="E560" s="15">
        <f t="shared" si="82"/>
        <v>4</v>
      </c>
      <c r="F560" s="15">
        <f t="shared" si="83"/>
        <v>0</v>
      </c>
      <c r="G560" s="64">
        <f t="shared" si="88"/>
        <v>1897.3529914906567</v>
      </c>
      <c r="H560" s="64">
        <f>IF(G559&lt;VLOOKUP(D560,'Luxjacky Assumptions Past'!$M$17:$Q$77,5,0),VLOOKUP(D560,'Luxjacky Assumptions Past'!$M$17:$Q$77,4,0),0)</f>
        <v>0</v>
      </c>
      <c r="I560" s="62">
        <f t="shared" si="84"/>
        <v>143.49609046770041</v>
      </c>
      <c r="J560" s="62">
        <v>172</v>
      </c>
      <c r="K560" s="15">
        <f t="shared" si="86"/>
        <v>0</v>
      </c>
      <c r="L560" s="15">
        <f t="shared" si="87"/>
        <v>0</v>
      </c>
      <c r="M560" s="58">
        <f>'Luxjacky Assumptions Monthly'!$M$8*'Luxjacky Counterfactual'!H560</f>
        <v>0</v>
      </c>
      <c r="N560" s="58">
        <f>'Luxjacky Assumptions Monthly'!$M$6*'Luxjacky Assumptions Monthly'!$M$8*'Luxjacky Counterfactual'!G560</f>
        <v>948.67649574532834</v>
      </c>
      <c r="O560" s="58">
        <f t="shared" si="89"/>
        <v>948.67649574532834</v>
      </c>
    </row>
    <row r="561" spans="1:15" x14ac:dyDescent="0.3">
      <c r="A561" s="60">
        <v>42929</v>
      </c>
      <c r="B561" s="15">
        <f t="shared" si="80"/>
        <v>2017</v>
      </c>
      <c r="C561" s="15">
        <f t="shared" si="81"/>
        <v>7</v>
      </c>
      <c r="D561" s="15" t="str">
        <f t="shared" si="85"/>
        <v>20177</v>
      </c>
      <c r="E561" s="15">
        <f t="shared" si="82"/>
        <v>5</v>
      </c>
      <c r="F561" s="15">
        <f t="shared" si="83"/>
        <v>0</v>
      </c>
      <c r="G561" s="64">
        <f t="shared" si="88"/>
        <v>1748.3529914906567</v>
      </c>
      <c r="H561" s="64">
        <f>IF(G560&lt;VLOOKUP(D561,'Luxjacky Assumptions Past'!$M$17:$Q$77,5,0),VLOOKUP(D561,'Luxjacky Assumptions Past'!$M$17:$Q$77,4,0),0)</f>
        <v>0</v>
      </c>
      <c r="I561" s="62">
        <f t="shared" si="84"/>
        <v>124.24491397204307</v>
      </c>
      <c r="J561" s="62">
        <v>149</v>
      </c>
      <c r="K561" s="15">
        <f t="shared" si="86"/>
        <v>0</v>
      </c>
      <c r="L561" s="15">
        <f t="shared" si="87"/>
        <v>0</v>
      </c>
      <c r="M561" s="58">
        <f>'Luxjacky Assumptions Monthly'!$M$8*'Luxjacky Counterfactual'!H561</f>
        <v>0</v>
      </c>
      <c r="N561" s="58">
        <f>'Luxjacky Assumptions Monthly'!$M$6*'Luxjacky Assumptions Monthly'!$M$8*'Luxjacky Counterfactual'!G561</f>
        <v>874.17649574532834</v>
      </c>
      <c r="O561" s="58">
        <f t="shared" si="89"/>
        <v>874.17649574532834</v>
      </c>
    </row>
    <row r="562" spans="1:15" x14ac:dyDescent="0.3">
      <c r="A562" s="60">
        <v>42930</v>
      </c>
      <c r="B562" s="15">
        <f t="shared" si="80"/>
        <v>2017</v>
      </c>
      <c r="C562" s="15">
        <f t="shared" si="81"/>
        <v>7</v>
      </c>
      <c r="D562" s="15" t="str">
        <f t="shared" si="85"/>
        <v>20177</v>
      </c>
      <c r="E562" s="15">
        <f t="shared" si="82"/>
        <v>6</v>
      </c>
      <c r="F562" s="15">
        <f t="shared" si="83"/>
        <v>1</v>
      </c>
      <c r="G562" s="64">
        <f t="shared" si="88"/>
        <v>1630.3529914906567</v>
      </c>
      <c r="H562" s="64">
        <f>IF(G561&lt;VLOOKUP(D562,'Luxjacky Assumptions Past'!$M$17:$Q$77,5,0),VLOOKUP(D562,'Luxjacky Assumptions Past'!$M$17:$Q$77,4,0),0)</f>
        <v>0</v>
      </c>
      <c r="I562" s="62">
        <f t="shared" si="84"/>
        <v>105.87317795796908</v>
      </c>
      <c r="J562" s="62">
        <v>118</v>
      </c>
      <c r="K562" s="15">
        <f t="shared" si="86"/>
        <v>0</v>
      </c>
      <c r="L562" s="15">
        <f t="shared" si="87"/>
        <v>0</v>
      </c>
      <c r="M562" s="58">
        <f>'Luxjacky Assumptions Monthly'!$M$8*'Luxjacky Counterfactual'!H562</f>
        <v>0</v>
      </c>
      <c r="N562" s="58">
        <f>'Luxjacky Assumptions Monthly'!$M$6*'Luxjacky Assumptions Monthly'!$M$8*'Luxjacky Counterfactual'!G562</f>
        <v>815.17649574532834</v>
      </c>
      <c r="O562" s="58">
        <f t="shared" si="89"/>
        <v>815.17649574532834</v>
      </c>
    </row>
    <row r="563" spans="1:15" x14ac:dyDescent="0.3">
      <c r="A563" s="60">
        <v>42931</v>
      </c>
      <c r="B563" s="15">
        <f t="shared" si="80"/>
        <v>2017</v>
      </c>
      <c r="C563" s="15">
        <f t="shared" si="81"/>
        <v>7</v>
      </c>
      <c r="D563" s="15" t="str">
        <f t="shared" si="85"/>
        <v>20177</v>
      </c>
      <c r="E563" s="15">
        <f t="shared" si="82"/>
        <v>7</v>
      </c>
      <c r="F563" s="15">
        <f t="shared" si="83"/>
        <v>1</v>
      </c>
      <c r="G563" s="64">
        <f t="shared" si="88"/>
        <v>1522.3529914906567</v>
      </c>
      <c r="H563" s="64">
        <f>IF(G562&lt;VLOOKUP(D563,'Luxjacky Assumptions Past'!$M$17:$Q$77,5,0),VLOOKUP(D563,'Luxjacky Assumptions Past'!$M$17:$Q$77,4,0),0)</f>
        <v>0</v>
      </c>
      <c r="I563" s="62">
        <f t="shared" si="84"/>
        <v>67.953699547968711</v>
      </c>
      <c r="J563" s="62">
        <v>108</v>
      </c>
      <c r="K563" s="15">
        <f t="shared" si="86"/>
        <v>0</v>
      </c>
      <c r="L563" s="15">
        <f t="shared" si="87"/>
        <v>0</v>
      </c>
      <c r="M563" s="58">
        <f>'Luxjacky Assumptions Monthly'!$M$8*'Luxjacky Counterfactual'!H563</f>
        <v>0</v>
      </c>
      <c r="N563" s="58">
        <f>'Luxjacky Assumptions Monthly'!$M$6*'Luxjacky Assumptions Monthly'!$M$8*'Luxjacky Counterfactual'!G563</f>
        <v>761.17649574532834</v>
      </c>
      <c r="O563" s="58">
        <f t="shared" si="89"/>
        <v>761.17649574532834</v>
      </c>
    </row>
    <row r="564" spans="1:15" x14ac:dyDescent="0.3">
      <c r="A564" s="60">
        <v>42932</v>
      </c>
      <c r="B564" s="15">
        <f t="shared" si="80"/>
        <v>2017</v>
      </c>
      <c r="C564" s="15">
        <f t="shared" si="81"/>
        <v>7</v>
      </c>
      <c r="D564" s="15" t="str">
        <f t="shared" si="85"/>
        <v>20177</v>
      </c>
      <c r="E564" s="15">
        <f t="shared" si="82"/>
        <v>1</v>
      </c>
      <c r="F564" s="15">
        <f t="shared" si="83"/>
        <v>0</v>
      </c>
      <c r="G564" s="64">
        <f t="shared" si="88"/>
        <v>1442.3529914906567</v>
      </c>
      <c r="H564" s="64">
        <f>IF(G563&lt;VLOOKUP(D564,'Luxjacky Assumptions Past'!$M$17:$Q$77,5,0),VLOOKUP(D564,'Luxjacky Assumptions Past'!$M$17:$Q$77,4,0),0)</f>
        <v>0</v>
      </c>
      <c r="I564" s="62">
        <f t="shared" si="84"/>
        <v>152.11758535329426</v>
      </c>
      <c r="J564" s="62">
        <v>80</v>
      </c>
      <c r="K564" s="15">
        <f t="shared" si="86"/>
        <v>0</v>
      </c>
      <c r="L564" s="15">
        <f t="shared" si="87"/>
        <v>0</v>
      </c>
      <c r="M564" s="58">
        <f>'Luxjacky Assumptions Monthly'!$M$8*'Luxjacky Counterfactual'!H564</f>
        <v>0</v>
      </c>
      <c r="N564" s="58">
        <f>'Luxjacky Assumptions Monthly'!$M$6*'Luxjacky Assumptions Monthly'!$M$8*'Luxjacky Counterfactual'!G564</f>
        <v>721.17649574532834</v>
      </c>
      <c r="O564" s="58">
        <f t="shared" si="89"/>
        <v>721.17649574532834</v>
      </c>
    </row>
    <row r="565" spans="1:15" x14ac:dyDescent="0.3">
      <c r="A565" s="60">
        <v>42933</v>
      </c>
      <c r="B565" s="15">
        <f t="shared" si="80"/>
        <v>2017</v>
      </c>
      <c r="C565" s="15">
        <f t="shared" si="81"/>
        <v>7</v>
      </c>
      <c r="D565" s="15" t="str">
        <f t="shared" si="85"/>
        <v>20177</v>
      </c>
      <c r="E565" s="15">
        <f t="shared" si="82"/>
        <v>2</v>
      </c>
      <c r="F565" s="15">
        <f t="shared" si="83"/>
        <v>0</v>
      </c>
      <c r="G565" s="64">
        <f t="shared" si="88"/>
        <v>1287.3529914906567</v>
      </c>
      <c r="H565" s="64">
        <f>IF(G564&lt;VLOOKUP(D565,'Luxjacky Assumptions Past'!$M$17:$Q$77,5,0),VLOOKUP(D565,'Luxjacky Assumptions Past'!$M$17:$Q$77,4,0),0)</f>
        <v>0</v>
      </c>
      <c r="I565" s="62">
        <f t="shared" si="84"/>
        <v>156.73526759507061</v>
      </c>
      <c r="J565" s="62">
        <v>155</v>
      </c>
      <c r="K565" s="15">
        <f t="shared" si="86"/>
        <v>0</v>
      </c>
      <c r="L565" s="15">
        <f t="shared" si="87"/>
        <v>0</v>
      </c>
      <c r="M565" s="58">
        <f>'Luxjacky Assumptions Monthly'!$M$8*'Luxjacky Counterfactual'!H565</f>
        <v>0</v>
      </c>
      <c r="N565" s="58">
        <f>'Luxjacky Assumptions Monthly'!$M$6*'Luxjacky Assumptions Monthly'!$M$8*'Luxjacky Counterfactual'!G565</f>
        <v>643.67649574532834</v>
      </c>
      <c r="O565" s="58">
        <f t="shared" si="89"/>
        <v>643.67649574532834</v>
      </c>
    </row>
    <row r="566" spans="1:15" x14ac:dyDescent="0.3">
      <c r="A566" s="60">
        <v>42934</v>
      </c>
      <c r="B566" s="15">
        <f t="shared" si="80"/>
        <v>2017</v>
      </c>
      <c r="C566" s="15">
        <f t="shared" si="81"/>
        <v>7</v>
      </c>
      <c r="D566" s="15" t="str">
        <f t="shared" si="85"/>
        <v>20177</v>
      </c>
      <c r="E566" s="15">
        <f t="shared" si="82"/>
        <v>3</v>
      </c>
      <c r="F566" s="15">
        <f t="shared" si="83"/>
        <v>0</v>
      </c>
      <c r="G566" s="64">
        <f t="shared" si="88"/>
        <v>1134.3529914906567</v>
      </c>
      <c r="H566" s="64">
        <f>IF(G565&lt;VLOOKUP(D566,'Luxjacky Assumptions Past'!$M$17:$Q$77,5,0),VLOOKUP(D566,'Luxjacky Assumptions Past'!$M$17:$Q$77,4,0),0)</f>
        <v>0</v>
      </c>
      <c r="I566" s="62">
        <f t="shared" si="84"/>
        <v>154.12465988033208</v>
      </c>
      <c r="J566" s="62">
        <v>153</v>
      </c>
      <c r="K566" s="15">
        <f t="shared" si="86"/>
        <v>0</v>
      </c>
      <c r="L566" s="15">
        <f t="shared" si="87"/>
        <v>0</v>
      </c>
      <c r="M566" s="58">
        <f>'Luxjacky Assumptions Monthly'!$M$8*'Luxjacky Counterfactual'!H566</f>
        <v>0</v>
      </c>
      <c r="N566" s="58">
        <f>'Luxjacky Assumptions Monthly'!$M$6*'Luxjacky Assumptions Monthly'!$M$8*'Luxjacky Counterfactual'!G566</f>
        <v>567.17649574532834</v>
      </c>
      <c r="O566" s="58">
        <f t="shared" si="89"/>
        <v>567.17649574532834</v>
      </c>
    </row>
    <row r="567" spans="1:15" x14ac:dyDescent="0.3">
      <c r="A567" s="60">
        <v>42935</v>
      </c>
      <c r="B567" s="15">
        <f t="shared" si="80"/>
        <v>2017</v>
      </c>
      <c r="C567" s="15">
        <f t="shared" si="81"/>
        <v>7</v>
      </c>
      <c r="D567" s="15" t="str">
        <f t="shared" si="85"/>
        <v>20177</v>
      </c>
      <c r="E567" s="15">
        <f t="shared" si="82"/>
        <v>4</v>
      </c>
      <c r="F567" s="15">
        <f t="shared" si="83"/>
        <v>0</v>
      </c>
      <c r="G567" s="64">
        <f t="shared" si="88"/>
        <v>985.35299149065668</v>
      </c>
      <c r="H567" s="64">
        <f>IF(G566&lt;VLOOKUP(D567,'Luxjacky Assumptions Past'!$M$17:$Q$77,5,0),VLOOKUP(D567,'Luxjacky Assumptions Past'!$M$17:$Q$77,4,0),0)</f>
        <v>0</v>
      </c>
      <c r="I567" s="62">
        <f t="shared" si="84"/>
        <v>143.49609046770041</v>
      </c>
      <c r="J567" s="62">
        <v>149</v>
      </c>
      <c r="K567" s="15">
        <f t="shared" si="86"/>
        <v>0</v>
      </c>
      <c r="L567" s="15">
        <f t="shared" si="87"/>
        <v>0</v>
      </c>
      <c r="M567" s="58">
        <f>'Luxjacky Assumptions Monthly'!$M$8*'Luxjacky Counterfactual'!H567</f>
        <v>0</v>
      </c>
      <c r="N567" s="58">
        <f>'Luxjacky Assumptions Monthly'!$M$6*'Luxjacky Assumptions Monthly'!$M$8*'Luxjacky Counterfactual'!G567</f>
        <v>492.67649574532834</v>
      </c>
      <c r="O567" s="58">
        <f t="shared" si="89"/>
        <v>492.67649574532834</v>
      </c>
    </row>
    <row r="568" spans="1:15" x14ac:dyDescent="0.3">
      <c r="A568" s="60">
        <v>42936</v>
      </c>
      <c r="B568" s="15">
        <f t="shared" si="80"/>
        <v>2017</v>
      </c>
      <c r="C568" s="15">
        <f t="shared" si="81"/>
        <v>7</v>
      </c>
      <c r="D568" s="15" t="str">
        <f t="shared" si="85"/>
        <v>20177</v>
      </c>
      <c r="E568" s="15">
        <f t="shared" si="82"/>
        <v>5</v>
      </c>
      <c r="F568" s="15">
        <f t="shared" si="83"/>
        <v>0</v>
      </c>
      <c r="G568" s="64">
        <f t="shared" si="88"/>
        <v>2279.2949674221309</v>
      </c>
      <c r="H568" s="64">
        <f>IF(G567&lt;VLOOKUP(D568,'Luxjacky Assumptions Past'!$M$17:$Q$77,5,0),VLOOKUP(D568,'Luxjacky Assumptions Past'!$M$17:$Q$77,4,0),0)</f>
        <v>1435.941975931474</v>
      </c>
      <c r="I568" s="62">
        <f t="shared" si="84"/>
        <v>124.24491397204307</v>
      </c>
      <c r="J568" s="62">
        <v>142</v>
      </c>
      <c r="K568" s="15">
        <f t="shared" si="86"/>
        <v>1</v>
      </c>
      <c r="L568" s="15">
        <f t="shared" si="87"/>
        <v>4000</v>
      </c>
      <c r="M568" s="58">
        <f>'Luxjacky Assumptions Monthly'!$M$8*'Luxjacky Counterfactual'!H568</f>
        <v>14359.41975931474</v>
      </c>
      <c r="N568" s="58">
        <f>'Luxjacky Assumptions Monthly'!$M$6*'Luxjacky Assumptions Monthly'!$M$8*'Luxjacky Counterfactual'!G568</f>
        <v>1139.6474837110654</v>
      </c>
      <c r="O568" s="58">
        <f t="shared" si="89"/>
        <v>19499.067243025806</v>
      </c>
    </row>
    <row r="569" spans="1:15" x14ac:dyDescent="0.3">
      <c r="A569" s="60">
        <v>42937</v>
      </c>
      <c r="B569" s="15">
        <f t="shared" si="80"/>
        <v>2017</v>
      </c>
      <c r="C569" s="15">
        <f t="shared" si="81"/>
        <v>7</v>
      </c>
      <c r="D569" s="15" t="str">
        <f t="shared" si="85"/>
        <v>20177</v>
      </c>
      <c r="E569" s="15">
        <f t="shared" si="82"/>
        <v>6</v>
      </c>
      <c r="F569" s="15">
        <f t="shared" si="83"/>
        <v>1</v>
      </c>
      <c r="G569" s="64">
        <f t="shared" si="88"/>
        <v>2164.2949674221309</v>
      </c>
      <c r="H569" s="64">
        <f>IF(G568&lt;VLOOKUP(D569,'Luxjacky Assumptions Past'!$M$17:$Q$77,5,0),VLOOKUP(D569,'Luxjacky Assumptions Past'!$M$17:$Q$77,4,0),0)</f>
        <v>0</v>
      </c>
      <c r="I569" s="62">
        <f t="shared" si="84"/>
        <v>105.87317795796908</v>
      </c>
      <c r="J569" s="62">
        <v>115</v>
      </c>
      <c r="K569" s="15">
        <f t="shared" si="86"/>
        <v>0</v>
      </c>
      <c r="L569" s="15">
        <f t="shared" si="87"/>
        <v>0</v>
      </c>
      <c r="M569" s="58">
        <f>'Luxjacky Assumptions Monthly'!$M$8*'Luxjacky Counterfactual'!H569</f>
        <v>0</v>
      </c>
      <c r="N569" s="58">
        <f>'Luxjacky Assumptions Monthly'!$M$6*'Luxjacky Assumptions Monthly'!$M$8*'Luxjacky Counterfactual'!G569</f>
        <v>1082.1474837110654</v>
      </c>
      <c r="O569" s="58">
        <f t="shared" si="89"/>
        <v>1082.1474837110654</v>
      </c>
    </row>
    <row r="570" spans="1:15" x14ac:dyDescent="0.3">
      <c r="A570" s="60">
        <v>42938</v>
      </c>
      <c r="B570" s="15">
        <f t="shared" si="80"/>
        <v>2017</v>
      </c>
      <c r="C570" s="15">
        <f t="shared" si="81"/>
        <v>7</v>
      </c>
      <c r="D570" s="15" t="str">
        <f t="shared" si="85"/>
        <v>20177</v>
      </c>
      <c r="E570" s="15">
        <f t="shared" si="82"/>
        <v>7</v>
      </c>
      <c r="F570" s="15">
        <f t="shared" si="83"/>
        <v>1</v>
      </c>
      <c r="G570" s="64">
        <f t="shared" si="88"/>
        <v>2054.2949674221309</v>
      </c>
      <c r="H570" s="64">
        <f>IF(G569&lt;VLOOKUP(D570,'Luxjacky Assumptions Past'!$M$17:$Q$77,5,0),VLOOKUP(D570,'Luxjacky Assumptions Past'!$M$17:$Q$77,4,0),0)</f>
        <v>0</v>
      </c>
      <c r="I570" s="62">
        <f t="shared" si="84"/>
        <v>67.953699547968711</v>
      </c>
      <c r="J570" s="62">
        <v>110</v>
      </c>
      <c r="K570" s="15">
        <f t="shared" si="86"/>
        <v>0</v>
      </c>
      <c r="L570" s="15">
        <f t="shared" si="87"/>
        <v>0</v>
      </c>
      <c r="M570" s="58">
        <f>'Luxjacky Assumptions Monthly'!$M$8*'Luxjacky Counterfactual'!H570</f>
        <v>0</v>
      </c>
      <c r="N570" s="58">
        <f>'Luxjacky Assumptions Monthly'!$M$6*'Luxjacky Assumptions Monthly'!$M$8*'Luxjacky Counterfactual'!G570</f>
        <v>1027.1474837110654</v>
      </c>
      <c r="O570" s="58">
        <f t="shared" si="89"/>
        <v>1027.1474837110654</v>
      </c>
    </row>
    <row r="571" spans="1:15" x14ac:dyDescent="0.3">
      <c r="A571" s="60">
        <v>42939</v>
      </c>
      <c r="B571" s="15">
        <f t="shared" si="80"/>
        <v>2017</v>
      </c>
      <c r="C571" s="15">
        <f t="shared" si="81"/>
        <v>7</v>
      </c>
      <c r="D571" s="15" t="str">
        <f t="shared" si="85"/>
        <v>20177</v>
      </c>
      <c r="E571" s="15">
        <f t="shared" si="82"/>
        <v>1</v>
      </c>
      <c r="F571" s="15">
        <f t="shared" si="83"/>
        <v>0</v>
      </c>
      <c r="G571" s="64">
        <f t="shared" si="88"/>
        <v>1991.2949674221309</v>
      </c>
      <c r="H571" s="64">
        <f>IF(G570&lt;VLOOKUP(D571,'Luxjacky Assumptions Past'!$M$17:$Q$77,5,0),VLOOKUP(D571,'Luxjacky Assumptions Past'!$M$17:$Q$77,4,0),0)</f>
        <v>0</v>
      </c>
      <c r="I571" s="62">
        <f t="shared" si="84"/>
        <v>152.11758535329426</v>
      </c>
      <c r="J571" s="62">
        <v>63</v>
      </c>
      <c r="K571" s="15">
        <f t="shared" si="86"/>
        <v>0</v>
      </c>
      <c r="L571" s="15">
        <f t="shared" si="87"/>
        <v>0</v>
      </c>
      <c r="M571" s="58">
        <f>'Luxjacky Assumptions Monthly'!$M$8*'Luxjacky Counterfactual'!H571</f>
        <v>0</v>
      </c>
      <c r="N571" s="58">
        <f>'Luxjacky Assumptions Monthly'!$M$6*'Luxjacky Assumptions Monthly'!$M$8*'Luxjacky Counterfactual'!G571</f>
        <v>995.64748371106543</v>
      </c>
      <c r="O571" s="58">
        <f t="shared" si="89"/>
        <v>995.64748371106543</v>
      </c>
    </row>
    <row r="572" spans="1:15" x14ac:dyDescent="0.3">
      <c r="A572" s="60">
        <v>42940</v>
      </c>
      <c r="B572" s="15">
        <f t="shared" si="80"/>
        <v>2017</v>
      </c>
      <c r="C572" s="15">
        <f t="shared" si="81"/>
        <v>7</v>
      </c>
      <c r="D572" s="15" t="str">
        <f t="shared" si="85"/>
        <v>20177</v>
      </c>
      <c r="E572" s="15">
        <f t="shared" si="82"/>
        <v>2</v>
      </c>
      <c r="F572" s="15">
        <f t="shared" si="83"/>
        <v>0</v>
      </c>
      <c r="G572" s="64">
        <f t="shared" si="88"/>
        <v>1832.2949674221309</v>
      </c>
      <c r="H572" s="64">
        <f>IF(G571&lt;VLOOKUP(D572,'Luxjacky Assumptions Past'!$M$17:$Q$77,5,0),VLOOKUP(D572,'Luxjacky Assumptions Past'!$M$17:$Q$77,4,0),0)</f>
        <v>0</v>
      </c>
      <c r="I572" s="62">
        <f t="shared" si="84"/>
        <v>156.73526759507061</v>
      </c>
      <c r="J572" s="62">
        <v>159</v>
      </c>
      <c r="K572" s="15">
        <f t="shared" si="86"/>
        <v>0</v>
      </c>
      <c r="L572" s="15">
        <f t="shared" si="87"/>
        <v>0</v>
      </c>
      <c r="M572" s="58">
        <f>'Luxjacky Assumptions Monthly'!$M$8*'Luxjacky Counterfactual'!H572</f>
        <v>0</v>
      </c>
      <c r="N572" s="58">
        <f>'Luxjacky Assumptions Monthly'!$M$6*'Luxjacky Assumptions Monthly'!$M$8*'Luxjacky Counterfactual'!G572</f>
        <v>916.14748371106543</v>
      </c>
      <c r="O572" s="58">
        <f t="shared" si="89"/>
        <v>916.14748371106543</v>
      </c>
    </row>
    <row r="573" spans="1:15" x14ac:dyDescent="0.3">
      <c r="A573" s="60">
        <v>42941</v>
      </c>
      <c r="B573" s="15">
        <f t="shared" si="80"/>
        <v>2017</v>
      </c>
      <c r="C573" s="15">
        <f t="shared" si="81"/>
        <v>7</v>
      </c>
      <c r="D573" s="15" t="str">
        <f t="shared" si="85"/>
        <v>20177</v>
      </c>
      <c r="E573" s="15">
        <f t="shared" si="82"/>
        <v>3</v>
      </c>
      <c r="F573" s="15">
        <f t="shared" si="83"/>
        <v>0</v>
      </c>
      <c r="G573" s="64">
        <f t="shared" si="88"/>
        <v>1670.2949674221309</v>
      </c>
      <c r="H573" s="64">
        <f>IF(G572&lt;VLOOKUP(D573,'Luxjacky Assumptions Past'!$M$17:$Q$77,5,0),VLOOKUP(D573,'Luxjacky Assumptions Past'!$M$17:$Q$77,4,0),0)</f>
        <v>0</v>
      </c>
      <c r="I573" s="62">
        <f t="shared" si="84"/>
        <v>154.12465988033208</v>
      </c>
      <c r="J573" s="62">
        <v>162</v>
      </c>
      <c r="K573" s="15">
        <f t="shared" si="86"/>
        <v>0</v>
      </c>
      <c r="L573" s="15">
        <f t="shared" si="87"/>
        <v>0</v>
      </c>
      <c r="M573" s="58">
        <f>'Luxjacky Assumptions Monthly'!$M$8*'Luxjacky Counterfactual'!H573</f>
        <v>0</v>
      </c>
      <c r="N573" s="58">
        <f>'Luxjacky Assumptions Monthly'!$M$6*'Luxjacky Assumptions Monthly'!$M$8*'Luxjacky Counterfactual'!G573</f>
        <v>835.14748371106543</v>
      </c>
      <c r="O573" s="58">
        <f t="shared" si="89"/>
        <v>835.14748371106543</v>
      </c>
    </row>
    <row r="574" spans="1:15" x14ac:dyDescent="0.3">
      <c r="A574" s="60">
        <v>42942</v>
      </c>
      <c r="B574" s="15">
        <f t="shared" si="80"/>
        <v>2017</v>
      </c>
      <c r="C574" s="15">
        <f t="shared" si="81"/>
        <v>7</v>
      </c>
      <c r="D574" s="15" t="str">
        <f t="shared" si="85"/>
        <v>20177</v>
      </c>
      <c r="E574" s="15">
        <f t="shared" si="82"/>
        <v>4</v>
      </c>
      <c r="F574" s="15">
        <f t="shared" si="83"/>
        <v>0</v>
      </c>
      <c r="G574" s="64">
        <f t="shared" si="88"/>
        <v>1525.2949674221309</v>
      </c>
      <c r="H574" s="64">
        <f>IF(G573&lt;VLOOKUP(D574,'Luxjacky Assumptions Past'!$M$17:$Q$77,5,0),VLOOKUP(D574,'Luxjacky Assumptions Past'!$M$17:$Q$77,4,0),0)</f>
        <v>0</v>
      </c>
      <c r="I574" s="62">
        <f t="shared" si="84"/>
        <v>143.49609046770041</v>
      </c>
      <c r="J574" s="62">
        <v>145</v>
      </c>
      <c r="K574" s="15">
        <f t="shared" si="86"/>
        <v>0</v>
      </c>
      <c r="L574" s="15">
        <f t="shared" si="87"/>
        <v>0</v>
      </c>
      <c r="M574" s="58">
        <f>'Luxjacky Assumptions Monthly'!$M$8*'Luxjacky Counterfactual'!H574</f>
        <v>0</v>
      </c>
      <c r="N574" s="58">
        <f>'Luxjacky Assumptions Monthly'!$M$6*'Luxjacky Assumptions Monthly'!$M$8*'Luxjacky Counterfactual'!G574</f>
        <v>762.64748371106543</v>
      </c>
      <c r="O574" s="58">
        <f t="shared" si="89"/>
        <v>762.64748371106543</v>
      </c>
    </row>
    <row r="575" spans="1:15" x14ac:dyDescent="0.3">
      <c r="A575" s="60">
        <v>42943</v>
      </c>
      <c r="B575" s="15">
        <f t="shared" si="80"/>
        <v>2017</v>
      </c>
      <c r="C575" s="15">
        <f t="shared" si="81"/>
        <v>7</v>
      </c>
      <c r="D575" s="15" t="str">
        <f t="shared" si="85"/>
        <v>20177</v>
      </c>
      <c r="E575" s="15">
        <f t="shared" si="82"/>
        <v>5</v>
      </c>
      <c r="F575" s="15">
        <f t="shared" si="83"/>
        <v>0</v>
      </c>
      <c r="G575" s="64">
        <f t="shared" si="88"/>
        <v>1381.2949674221309</v>
      </c>
      <c r="H575" s="64">
        <f>IF(G574&lt;VLOOKUP(D575,'Luxjacky Assumptions Past'!$M$17:$Q$77,5,0),VLOOKUP(D575,'Luxjacky Assumptions Past'!$M$17:$Q$77,4,0),0)</f>
        <v>0</v>
      </c>
      <c r="I575" s="62">
        <f t="shared" si="84"/>
        <v>124.24491397204307</v>
      </c>
      <c r="J575" s="62">
        <v>144</v>
      </c>
      <c r="K575" s="15">
        <f t="shared" si="86"/>
        <v>0</v>
      </c>
      <c r="L575" s="15">
        <f t="shared" si="87"/>
        <v>0</v>
      </c>
      <c r="M575" s="58">
        <f>'Luxjacky Assumptions Monthly'!$M$8*'Luxjacky Counterfactual'!H575</f>
        <v>0</v>
      </c>
      <c r="N575" s="58">
        <f>'Luxjacky Assumptions Monthly'!$M$6*'Luxjacky Assumptions Monthly'!$M$8*'Luxjacky Counterfactual'!G575</f>
        <v>690.64748371106543</v>
      </c>
      <c r="O575" s="58">
        <f t="shared" si="89"/>
        <v>690.64748371106543</v>
      </c>
    </row>
    <row r="576" spans="1:15" x14ac:dyDescent="0.3">
      <c r="A576" s="60">
        <v>42944</v>
      </c>
      <c r="B576" s="15">
        <f t="shared" si="80"/>
        <v>2017</v>
      </c>
      <c r="C576" s="15">
        <f t="shared" si="81"/>
        <v>7</v>
      </c>
      <c r="D576" s="15" t="str">
        <f t="shared" si="85"/>
        <v>20177</v>
      </c>
      <c r="E576" s="15">
        <f t="shared" si="82"/>
        <v>6</v>
      </c>
      <c r="F576" s="15">
        <f t="shared" si="83"/>
        <v>1</v>
      </c>
      <c r="G576" s="64">
        <f t="shared" si="88"/>
        <v>1257.2949674221309</v>
      </c>
      <c r="H576" s="64">
        <f>IF(G575&lt;VLOOKUP(D576,'Luxjacky Assumptions Past'!$M$17:$Q$77,5,0),VLOOKUP(D576,'Luxjacky Assumptions Past'!$M$17:$Q$77,4,0),0)</f>
        <v>0</v>
      </c>
      <c r="I576" s="62">
        <f t="shared" si="84"/>
        <v>105.87317795796908</v>
      </c>
      <c r="J576" s="62">
        <v>124</v>
      </c>
      <c r="K576" s="15">
        <f t="shared" si="86"/>
        <v>0</v>
      </c>
      <c r="L576" s="15">
        <f t="shared" si="87"/>
        <v>0</v>
      </c>
      <c r="M576" s="58">
        <f>'Luxjacky Assumptions Monthly'!$M$8*'Luxjacky Counterfactual'!H576</f>
        <v>0</v>
      </c>
      <c r="N576" s="58">
        <f>'Luxjacky Assumptions Monthly'!$M$6*'Luxjacky Assumptions Monthly'!$M$8*'Luxjacky Counterfactual'!G576</f>
        <v>628.64748371106543</v>
      </c>
      <c r="O576" s="58">
        <f t="shared" si="89"/>
        <v>628.64748371106543</v>
      </c>
    </row>
    <row r="577" spans="1:15" x14ac:dyDescent="0.3">
      <c r="A577" s="60">
        <v>42945</v>
      </c>
      <c r="B577" s="15">
        <f t="shared" si="80"/>
        <v>2017</v>
      </c>
      <c r="C577" s="15">
        <f t="shared" si="81"/>
        <v>7</v>
      </c>
      <c r="D577" s="15" t="str">
        <f t="shared" si="85"/>
        <v>20177</v>
      </c>
      <c r="E577" s="15">
        <f t="shared" si="82"/>
        <v>7</v>
      </c>
      <c r="F577" s="15">
        <f t="shared" si="83"/>
        <v>1</v>
      </c>
      <c r="G577" s="64">
        <f t="shared" si="88"/>
        <v>1148.2949674221309</v>
      </c>
      <c r="H577" s="64">
        <f>IF(G576&lt;VLOOKUP(D577,'Luxjacky Assumptions Past'!$M$17:$Q$77,5,0),VLOOKUP(D577,'Luxjacky Assumptions Past'!$M$17:$Q$77,4,0),0)</f>
        <v>0</v>
      </c>
      <c r="I577" s="62">
        <f t="shared" si="84"/>
        <v>67.953699547968711</v>
      </c>
      <c r="J577" s="62">
        <v>109</v>
      </c>
      <c r="K577" s="15">
        <f t="shared" si="86"/>
        <v>0</v>
      </c>
      <c r="L577" s="15">
        <f t="shared" si="87"/>
        <v>0</v>
      </c>
      <c r="M577" s="58">
        <f>'Luxjacky Assumptions Monthly'!$M$8*'Luxjacky Counterfactual'!H577</f>
        <v>0</v>
      </c>
      <c r="N577" s="58">
        <f>'Luxjacky Assumptions Monthly'!$M$6*'Luxjacky Assumptions Monthly'!$M$8*'Luxjacky Counterfactual'!G577</f>
        <v>574.14748371106543</v>
      </c>
      <c r="O577" s="58">
        <f t="shared" si="89"/>
        <v>574.14748371106543</v>
      </c>
    </row>
    <row r="578" spans="1:15" x14ac:dyDescent="0.3">
      <c r="A578" s="60">
        <v>42946</v>
      </c>
      <c r="B578" s="15">
        <f t="shared" ref="B578:B641" si="90">YEAR(A578)</f>
        <v>2017</v>
      </c>
      <c r="C578" s="15">
        <f t="shared" ref="C578:C641" si="91">MONTH(A578)</f>
        <v>7</v>
      </c>
      <c r="D578" s="15" t="str">
        <f t="shared" si="85"/>
        <v>20177</v>
      </c>
      <c r="E578" s="15">
        <f t="shared" ref="E578:E641" si="92">WEEKDAY(A578)</f>
        <v>1</v>
      </c>
      <c r="F578" s="15">
        <f t="shared" ref="F578:F641" si="93">IF(OR(E578=6,E578=7),1,0)</f>
        <v>0</v>
      </c>
      <c r="G578" s="64">
        <f t="shared" si="88"/>
        <v>1079.2949674221309</v>
      </c>
      <c r="H578" s="64">
        <f>IF(G577&lt;VLOOKUP(D578,'Luxjacky Assumptions Past'!$M$17:$Q$77,5,0),VLOOKUP(D578,'Luxjacky Assumptions Past'!$M$17:$Q$77,4,0),0)</f>
        <v>0</v>
      </c>
      <c r="I578" s="62">
        <f t="shared" ref="I578:I641" si="94">100-2.17*E578^2.25+12.77*E578+EXP(-E578/0.032)+5*C578^0.75+10*F578+20*(B578-2016)</f>
        <v>152.11758535329426</v>
      </c>
      <c r="J578" s="62">
        <v>69</v>
      </c>
      <c r="K578" s="15">
        <f t="shared" si="86"/>
        <v>0</v>
      </c>
      <c r="L578" s="15">
        <f t="shared" si="87"/>
        <v>0</v>
      </c>
      <c r="M578" s="58">
        <f>'Luxjacky Assumptions Monthly'!$M$8*'Luxjacky Counterfactual'!H578</f>
        <v>0</v>
      </c>
      <c r="N578" s="58">
        <f>'Luxjacky Assumptions Monthly'!$M$6*'Luxjacky Assumptions Monthly'!$M$8*'Luxjacky Counterfactual'!G578</f>
        <v>539.64748371106543</v>
      </c>
      <c r="O578" s="58">
        <f t="shared" si="89"/>
        <v>539.64748371106543</v>
      </c>
    </row>
    <row r="579" spans="1:15" x14ac:dyDescent="0.3">
      <c r="A579" s="60">
        <v>42947</v>
      </c>
      <c r="B579" s="15">
        <f t="shared" si="90"/>
        <v>2017</v>
      </c>
      <c r="C579" s="15">
        <f t="shared" si="91"/>
        <v>7</v>
      </c>
      <c r="D579" s="15" t="str">
        <f t="shared" ref="D579:D642" si="95">CONCATENATE(B579,C579)</f>
        <v>20177</v>
      </c>
      <c r="E579" s="15">
        <f t="shared" si="92"/>
        <v>2</v>
      </c>
      <c r="F579" s="15">
        <f t="shared" si="93"/>
        <v>0</v>
      </c>
      <c r="G579" s="64">
        <f t="shared" si="88"/>
        <v>2344.2369433536051</v>
      </c>
      <c r="H579" s="64">
        <f>IF(G578&lt;VLOOKUP(D579,'Luxjacky Assumptions Past'!$M$17:$Q$77,5,0),VLOOKUP(D579,'Luxjacky Assumptions Past'!$M$17:$Q$77,4,0),0)</f>
        <v>1435.941975931474</v>
      </c>
      <c r="I579" s="62">
        <f t="shared" si="94"/>
        <v>156.73526759507061</v>
      </c>
      <c r="J579" s="62">
        <v>171</v>
      </c>
      <c r="K579" s="15">
        <f t="shared" ref="K579:K642" si="96">IF(H579&gt;0,1,0)</f>
        <v>1</v>
      </c>
      <c r="L579" s="15">
        <f t="shared" ref="L579:L642" si="97">4000*K579</f>
        <v>4000</v>
      </c>
      <c r="M579" s="58">
        <f>'Luxjacky Assumptions Monthly'!$M$8*'Luxjacky Counterfactual'!H579</f>
        <v>14359.41975931474</v>
      </c>
      <c r="N579" s="58">
        <f>'Luxjacky Assumptions Monthly'!$M$6*'Luxjacky Assumptions Monthly'!$M$8*'Luxjacky Counterfactual'!G579</f>
        <v>1172.1184716768025</v>
      </c>
      <c r="O579" s="58">
        <f t="shared" si="89"/>
        <v>19531.538230991544</v>
      </c>
    </row>
    <row r="580" spans="1:15" x14ac:dyDescent="0.3">
      <c r="A580" s="60">
        <v>42948</v>
      </c>
      <c r="B580" s="15">
        <f t="shared" si="90"/>
        <v>2017</v>
      </c>
      <c r="C580" s="15">
        <f t="shared" si="91"/>
        <v>8</v>
      </c>
      <c r="D580" s="15" t="str">
        <f t="shared" si="95"/>
        <v>20178</v>
      </c>
      <c r="E580" s="15">
        <f t="shared" si="92"/>
        <v>3</v>
      </c>
      <c r="F580" s="15">
        <f t="shared" si="93"/>
        <v>0</v>
      </c>
      <c r="G580" s="64">
        <f t="shared" ref="G580:G643" si="98">G579+H580-J580</f>
        <v>2183.2369433536051</v>
      </c>
      <c r="H580" s="64">
        <f>IF(G579&lt;VLOOKUP(D580,'Luxjacky Assumptions Past'!$M$17:$Q$77,5,0),VLOOKUP(D580,'Luxjacky Assumptions Past'!$M$17:$Q$77,4,0),0)</f>
        <v>0</v>
      </c>
      <c r="I580" s="62">
        <f t="shared" si="94"/>
        <v>156.39121682709225</v>
      </c>
      <c r="J580" s="62">
        <v>161</v>
      </c>
      <c r="K580" s="15">
        <f t="shared" si="96"/>
        <v>0</v>
      </c>
      <c r="L580" s="15">
        <f t="shared" si="97"/>
        <v>0</v>
      </c>
      <c r="M580" s="58">
        <f>'Luxjacky Assumptions Monthly'!$M$8*'Luxjacky Counterfactual'!H580</f>
        <v>0</v>
      </c>
      <c r="N580" s="58">
        <f>'Luxjacky Assumptions Monthly'!$M$6*'Luxjacky Assumptions Monthly'!$M$8*'Luxjacky Counterfactual'!G580</f>
        <v>1091.6184716768025</v>
      </c>
      <c r="O580" s="58">
        <f t="shared" ref="O580:O643" si="99">SUM(L580:N580)</f>
        <v>1091.6184716768025</v>
      </c>
    </row>
    <row r="581" spans="1:15" x14ac:dyDescent="0.3">
      <c r="A581" s="60">
        <v>42949</v>
      </c>
      <c r="B581" s="15">
        <f t="shared" si="90"/>
        <v>2017</v>
      </c>
      <c r="C581" s="15">
        <f t="shared" si="91"/>
        <v>8</v>
      </c>
      <c r="D581" s="15" t="str">
        <f t="shared" si="95"/>
        <v>20178</v>
      </c>
      <c r="E581" s="15">
        <f t="shared" si="92"/>
        <v>4</v>
      </c>
      <c r="F581" s="15">
        <f t="shared" si="93"/>
        <v>0</v>
      </c>
      <c r="G581" s="64">
        <f t="shared" si="98"/>
        <v>2033.2369433536051</v>
      </c>
      <c r="H581" s="64">
        <f>IF(G580&lt;VLOOKUP(D581,'Luxjacky Assumptions Past'!$M$17:$Q$77,5,0),VLOOKUP(D581,'Luxjacky Assumptions Past'!$M$17:$Q$77,4,0),0)</f>
        <v>0</v>
      </c>
      <c r="I581" s="62">
        <f t="shared" si="94"/>
        <v>145.76264741446056</v>
      </c>
      <c r="J581" s="62">
        <v>150</v>
      </c>
      <c r="K581" s="15">
        <f t="shared" si="96"/>
        <v>0</v>
      </c>
      <c r="L581" s="15">
        <f t="shared" si="97"/>
        <v>0</v>
      </c>
      <c r="M581" s="58">
        <f>'Luxjacky Assumptions Monthly'!$M$8*'Luxjacky Counterfactual'!H581</f>
        <v>0</v>
      </c>
      <c r="N581" s="58">
        <f>'Luxjacky Assumptions Monthly'!$M$6*'Luxjacky Assumptions Monthly'!$M$8*'Luxjacky Counterfactual'!G581</f>
        <v>1016.6184716768025</v>
      </c>
      <c r="O581" s="58">
        <f t="shared" si="99"/>
        <v>1016.6184716768025</v>
      </c>
    </row>
    <row r="582" spans="1:15" x14ac:dyDescent="0.3">
      <c r="A582" s="60">
        <v>42950</v>
      </c>
      <c r="B582" s="15">
        <f t="shared" si="90"/>
        <v>2017</v>
      </c>
      <c r="C582" s="15">
        <f t="shared" si="91"/>
        <v>8</v>
      </c>
      <c r="D582" s="15" t="str">
        <f t="shared" si="95"/>
        <v>20178</v>
      </c>
      <c r="E582" s="15">
        <f t="shared" si="92"/>
        <v>5</v>
      </c>
      <c r="F582" s="15">
        <f t="shared" si="93"/>
        <v>0</v>
      </c>
      <c r="G582" s="64">
        <f t="shared" si="98"/>
        <v>1902.2369433536051</v>
      </c>
      <c r="H582" s="64">
        <f>IF(G581&lt;VLOOKUP(D582,'Luxjacky Assumptions Past'!$M$17:$Q$77,5,0),VLOOKUP(D582,'Luxjacky Assumptions Past'!$M$17:$Q$77,4,0),0)</f>
        <v>0</v>
      </c>
      <c r="I582" s="62">
        <f t="shared" si="94"/>
        <v>126.51147091880323</v>
      </c>
      <c r="J582" s="62">
        <v>131</v>
      </c>
      <c r="K582" s="15">
        <f t="shared" si="96"/>
        <v>0</v>
      </c>
      <c r="L582" s="15">
        <f t="shared" si="97"/>
        <v>0</v>
      </c>
      <c r="M582" s="58">
        <f>'Luxjacky Assumptions Monthly'!$M$8*'Luxjacky Counterfactual'!H582</f>
        <v>0</v>
      </c>
      <c r="N582" s="58">
        <f>'Luxjacky Assumptions Monthly'!$M$6*'Luxjacky Assumptions Monthly'!$M$8*'Luxjacky Counterfactual'!G582</f>
        <v>951.11847167680253</v>
      </c>
      <c r="O582" s="58">
        <f t="shared" si="99"/>
        <v>951.11847167680253</v>
      </c>
    </row>
    <row r="583" spans="1:15" x14ac:dyDescent="0.3">
      <c r="A583" s="60">
        <v>42951</v>
      </c>
      <c r="B583" s="15">
        <f t="shared" si="90"/>
        <v>2017</v>
      </c>
      <c r="C583" s="15">
        <f t="shared" si="91"/>
        <v>8</v>
      </c>
      <c r="D583" s="15" t="str">
        <f t="shared" si="95"/>
        <v>20178</v>
      </c>
      <c r="E583" s="15">
        <f t="shared" si="92"/>
        <v>6</v>
      </c>
      <c r="F583" s="15">
        <f t="shared" si="93"/>
        <v>1</v>
      </c>
      <c r="G583" s="64">
        <f t="shared" si="98"/>
        <v>1770.2369433536051</v>
      </c>
      <c r="H583" s="64">
        <f>IF(G582&lt;VLOOKUP(D583,'Luxjacky Assumptions Past'!$M$17:$Q$77,5,0),VLOOKUP(D583,'Luxjacky Assumptions Past'!$M$17:$Q$77,4,0),0)</f>
        <v>0</v>
      </c>
      <c r="I583" s="62">
        <f t="shared" si="94"/>
        <v>108.13973490472924</v>
      </c>
      <c r="J583" s="62">
        <v>132</v>
      </c>
      <c r="K583" s="15">
        <f t="shared" si="96"/>
        <v>0</v>
      </c>
      <c r="L583" s="15">
        <f t="shared" si="97"/>
        <v>0</v>
      </c>
      <c r="M583" s="58">
        <f>'Luxjacky Assumptions Monthly'!$M$8*'Luxjacky Counterfactual'!H583</f>
        <v>0</v>
      </c>
      <c r="N583" s="58">
        <f>'Luxjacky Assumptions Monthly'!$M$6*'Luxjacky Assumptions Monthly'!$M$8*'Luxjacky Counterfactual'!G583</f>
        <v>885.11847167680253</v>
      </c>
      <c r="O583" s="58">
        <f t="shared" si="99"/>
        <v>885.11847167680253</v>
      </c>
    </row>
    <row r="584" spans="1:15" x14ac:dyDescent="0.3">
      <c r="A584" s="60">
        <v>42952</v>
      </c>
      <c r="B584" s="15">
        <f t="shared" si="90"/>
        <v>2017</v>
      </c>
      <c r="C584" s="15">
        <f t="shared" si="91"/>
        <v>8</v>
      </c>
      <c r="D584" s="15" t="str">
        <f t="shared" si="95"/>
        <v>20178</v>
      </c>
      <c r="E584" s="15">
        <f t="shared" si="92"/>
        <v>7</v>
      </c>
      <c r="F584" s="15">
        <f t="shared" si="93"/>
        <v>1</v>
      </c>
      <c r="G584" s="64">
        <f t="shared" si="98"/>
        <v>1672.2369433536051</v>
      </c>
      <c r="H584" s="64">
        <f>IF(G583&lt;VLOOKUP(D584,'Luxjacky Assumptions Past'!$M$17:$Q$77,5,0),VLOOKUP(D584,'Luxjacky Assumptions Past'!$M$17:$Q$77,4,0),0)</f>
        <v>0</v>
      </c>
      <c r="I584" s="62">
        <f t="shared" si="94"/>
        <v>70.220256494728872</v>
      </c>
      <c r="J584" s="62">
        <v>98</v>
      </c>
      <c r="K584" s="15">
        <f t="shared" si="96"/>
        <v>0</v>
      </c>
      <c r="L584" s="15">
        <f t="shared" si="97"/>
        <v>0</v>
      </c>
      <c r="M584" s="58">
        <f>'Luxjacky Assumptions Monthly'!$M$8*'Luxjacky Counterfactual'!H584</f>
        <v>0</v>
      </c>
      <c r="N584" s="58">
        <f>'Luxjacky Assumptions Monthly'!$M$6*'Luxjacky Assumptions Monthly'!$M$8*'Luxjacky Counterfactual'!G584</f>
        <v>836.11847167680253</v>
      </c>
      <c r="O584" s="58">
        <f t="shared" si="99"/>
        <v>836.11847167680253</v>
      </c>
    </row>
    <row r="585" spans="1:15" x14ac:dyDescent="0.3">
      <c r="A585" s="60">
        <v>42953</v>
      </c>
      <c r="B585" s="15">
        <f t="shared" si="90"/>
        <v>2017</v>
      </c>
      <c r="C585" s="15">
        <f t="shared" si="91"/>
        <v>8</v>
      </c>
      <c r="D585" s="15" t="str">
        <f t="shared" si="95"/>
        <v>20178</v>
      </c>
      <c r="E585" s="15">
        <f t="shared" si="92"/>
        <v>1</v>
      </c>
      <c r="F585" s="15">
        <f t="shared" si="93"/>
        <v>0</v>
      </c>
      <c r="G585" s="64">
        <f t="shared" si="98"/>
        <v>1598.2369433536051</v>
      </c>
      <c r="H585" s="64">
        <f>IF(G584&lt;VLOOKUP(D585,'Luxjacky Assumptions Past'!$M$17:$Q$77,5,0),VLOOKUP(D585,'Luxjacky Assumptions Past'!$M$17:$Q$77,4,0),0)</f>
        <v>0</v>
      </c>
      <c r="I585" s="62">
        <f t="shared" si="94"/>
        <v>154.38414230005444</v>
      </c>
      <c r="J585" s="62">
        <v>74</v>
      </c>
      <c r="K585" s="15">
        <f t="shared" si="96"/>
        <v>0</v>
      </c>
      <c r="L585" s="15">
        <f t="shared" si="97"/>
        <v>0</v>
      </c>
      <c r="M585" s="58">
        <f>'Luxjacky Assumptions Monthly'!$M$8*'Luxjacky Counterfactual'!H585</f>
        <v>0</v>
      </c>
      <c r="N585" s="58">
        <f>'Luxjacky Assumptions Monthly'!$M$6*'Luxjacky Assumptions Monthly'!$M$8*'Luxjacky Counterfactual'!G585</f>
        <v>799.11847167680253</v>
      </c>
      <c r="O585" s="58">
        <f t="shared" si="99"/>
        <v>799.11847167680253</v>
      </c>
    </row>
    <row r="586" spans="1:15" x14ac:dyDescent="0.3">
      <c r="A586" s="60">
        <v>42954</v>
      </c>
      <c r="B586" s="15">
        <f t="shared" si="90"/>
        <v>2017</v>
      </c>
      <c r="C586" s="15">
        <f t="shared" si="91"/>
        <v>8</v>
      </c>
      <c r="D586" s="15" t="str">
        <f t="shared" si="95"/>
        <v>20178</v>
      </c>
      <c r="E586" s="15">
        <f t="shared" si="92"/>
        <v>2</v>
      </c>
      <c r="F586" s="15">
        <f t="shared" si="93"/>
        <v>0</v>
      </c>
      <c r="G586" s="64">
        <f t="shared" si="98"/>
        <v>1448.2369433536051</v>
      </c>
      <c r="H586" s="64">
        <f>IF(G585&lt;VLOOKUP(D586,'Luxjacky Assumptions Past'!$M$17:$Q$77,5,0),VLOOKUP(D586,'Luxjacky Assumptions Past'!$M$17:$Q$77,4,0),0)</f>
        <v>0</v>
      </c>
      <c r="I586" s="62">
        <f t="shared" si="94"/>
        <v>159.00182454183079</v>
      </c>
      <c r="J586" s="62">
        <v>150</v>
      </c>
      <c r="K586" s="15">
        <f t="shared" si="96"/>
        <v>0</v>
      </c>
      <c r="L586" s="15">
        <f t="shared" si="97"/>
        <v>0</v>
      </c>
      <c r="M586" s="58">
        <f>'Luxjacky Assumptions Monthly'!$M$8*'Luxjacky Counterfactual'!H586</f>
        <v>0</v>
      </c>
      <c r="N586" s="58">
        <f>'Luxjacky Assumptions Monthly'!$M$6*'Luxjacky Assumptions Monthly'!$M$8*'Luxjacky Counterfactual'!G586</f>
        <v>724.11847167680253</v>
      </c>
      <c r="O586" s="58">
        <f t="shared" si="99"/>
        <v>724.11847167680253</v>
      </c>
    </row>
    <row r="587" spans="1:15" x14ac:dyDescent="0.3">
      <c r="A587" s="60">
        <v>42955</v>
      </c>
      <c r="B587" s="15">
        <f t="shared" si="90"/>
        <v>2017</v>
      </c>
      <c r="C587" s="15">
        <f t="shared" si="91"/>
        <v>8</v>
      </c>
      <c r="D587" s="15" t="str">
        <f t="shared" si="95"/>
        <v>20178</v>
      </c>
      <c r="E587" s="15">
        <f t="shared" si="92"/>
        <v>3</v>
      </c>
      <c r="F587" s="15">
        <f t="shared" si="93"/>
        <v>0</v>
      </c>
      <c r="G587" s="64">
        <f t="shared" si="98"/>
        <v>1281.2369433536051</v>
      </c>
      <c r="H587" s="64">
        <f>IF(G586&lt;VLOOKUP(D587,'Luxjacky Assumptions Past'!$M$17:$Q$77,5,0),VLOOKUP(D587,'Luxjacky Assumptions Past'!$M$17:$Q$77,4,0),0)</f>
        <v>0</v>
      </c>
      <c r="I587" s="62">
        <f t="shared" si="94"/>
        <v>156.39121682709225</v>
      </c>
      <c r="J587" s="62">
        <v>167</v>
      </c>
      <c r="K587" s="15">
        <f t="shared" si="96"/>
        <v>0</v>
      </c>
      <c r="L587" s="15">
        <f t="shared" si="97"/>
        <v>0</v>
      </c>
      <c r="M587" s="58">
        <f>'Luxjacky Assumptions Monthly'!$M$8*'Luxjacky Counterfactual'!H587</f>
        <v>0</v>
      </c>
      <c r="N587" s="58">
        <f>'Luxjacky Assumptions Monthly'!$M$6*'Luxjacky Assumptions Monthly'!$M$8*'Luxjacky Counterfactual'!G587</f>
        <v>640.61847167680253</v>
      </c>
      <c r="O587" s="58">
        <f t="shared" si="99"/>
        <v>640.61847167680253</v>
      </c>
    </row>
    <row r="588" spans="1:15" x14ac:dyDescent="0.3">
      <c r="A588" s="60">
        <v>42956</v>
      </c>
      <c r="B588" s="15">
        <f t="shared" si="90"/>
        <v>2017</v>
      </c>
      <c r="C588" s="15">
        <f t="shared" si="91"/>
        <v>8</v>
      </c>
      <c r="D588" s="15" t="str">
        <f t="shared" si="95"/>
        <v>20178</v>
      </c>
      <c r="E588" s="15">
        <f t="shared" si="92"/>
        <v>4</v>
      </c>
      <c r="F588" s="15">
        <f t="shared" si="93"/>
        <v>0</v>
      </c>
      <c r="G588" s="64">
        <f t="shared" si="98"/>
        <v>1138.2369433536051</v>
      </c>
      <c r="H588" s="64">
        <f>IF(G587&lt;VLOOKUP(D588,'Luxjacky Assumptions Past'!$M$17:$Q$77,5,0),VLOOKUP(D588,'Luxjacky Assumptions Past'!$M$17:$Q$77,4,0),0)</f>
        <v>0</v>
      </c>
      <c r="I588" s="62">
        <f t="shared" si="94"/>
        <v>145.76264741446056</v>
      </c>
      <c r="J588" s="62">
        <v>143</v>
      </c>
      <c r="K588" s="15">
        <f t="shared" si="96"/>
        <v>0</v>
      </c>
      <c r="L588" s="15">
        <f t="shared" si="97"/>
        <v>0</v>
      </c>
      <c r="M588" s="58">
        <f>'Luxjacky Assumptions Monthly'!$M$8*'Luxjacky Counterfactual'!H588</f>
        <v>0</v>
      </c>
      <c r="N588" s="58">
        <f>'Luxjacky Assumptions Monthly'!$M$6*'Luxjacky Assumptions Monthly'!$M$8*'Luxjacky Counterfactual'!G588</f>
        <v>569.11847167680253</v>
      </c>
      <c r="O588" s="58">
        <f t="shared" si="99"/>
        <v>569.11847167680253</v>
      </c>
    </row>
    <row r="589" spans="1:15" x14ac:dyDescent="0.3">
      <c r="A589" s="60">
        <v>42957</v>
      </c>
      <c r="B589" s="15">
        <f t="shared" si="90"/>
        <v>2017</v>
      </c>
      <c r="C589" s="15">
        <f t="shared" si="91"/>
        <v>8</v>
      </c>
      <c r="D589" s="15" t="str">
        <f t="shared" si="95"/>
        <v>20178</v>
      </c>
      <c r="E589" s="15">
        <f t="shared" si="92"/>
        <v>5</v>
      </c>
      <c r="F589" s="15">
        <f t="shared" si="93"/>
        <v>0</v>
      </c>
      <c r="G589" s="64">
        <f t="shared" si="98"/>
        <v>995.23694335360506</v>
      </c>
      <c r="H589" s="64">
        <f>IF(G588&lt;VLOOKUP(D589,'Luxjacky Assumptions Past'!$M$17:$Q$77,5,0),VLOOKUP(D589,'Luxjacky Assumptions Past'!$M$17:$Q$77,4,0),0)</f>
        <v>0</v>
      </c>
      <c r="I589" s="62">
        <f t="shared" si="94"/>
        <v>126.51147091880323</v>
      </c>
      <c r="J589" s="62">
        <v>143</v>
      </c>
      <c r="K589" s="15">
        <f t="shared" si="96"/>
        <v>0</v>
      </c>
      <c r="L589" s="15">
        <f t="shared" si="97"/>
        <v>0</v>
      </c>
      <c r="M589" s="58">
        <f>'Luxjacky Assumptions Monthly'!$M$8*'Luxjacky Counterfactual'!H589</f>
        <v>0</v>
      </c>
      <c r="N589" s="58">
        <f>'Luxjacky Assumptions Monthly'!$M$6*'Luxjacky Assumptions Monthly'!$M$8*'Luxjacky Counterfactual'!G589</f>
        <v>497.61847167680253</v>
      </c>
      <c r="O589" s="58">
        <f t="shared" si="99"/>
        <v>497.61847167680253</v>
      </c>
    </row>
    <row r="590" spans="1:15" x14ac:dyDescent="0.3">
      <c r="A590" s="60">
        <v>42958</v>
      </c>
      <c r="B590" s="15">
        <f t="shared" si="90"/>
        <v>2017</v>
      </c>
      <c r="C590" s="15">
        <f t="shared" si="91"/>
        <v>8</v>
      </c>
      <c r="D590" s="15" t="str">
        <f t="shared" si="95"/>
        <v>20178</v>
      </c>
      <c r="E590" s="15">
        <f t="shared" si="92"/>
        <v>6</v>
      </c>
      <c r="F590" s="15">
        <f t="shared" si="93"/>
        <v>1</v>
      </c>
      <c r="G590" s="64">
        <f t="shared" si="98"/>
        <v>2312.756969020998</v>
      </c>
      <c r="H590" s="64">
        <f>IF(G589&lt;VLOOKUP(D590,'Luxjacky Assumptions Past'!$M$17:$Q$77,5,0),VLOOKUP(D590,'Luxjacky Assumptions Past'!$M$17:$Q$77,4,0),0)</f>
        <v>1456.5200256673929</v>
      </c>
      <c r="I590" s="62">
        <f t="shared" si="94"/>
        <v>108.13973490472924</v>
      </c>
      <c r="J590" s="62">
        <v>139</v>
      </c>
      <c r="K590" s="15">
        <f t="shared" si="96"/>
        <v>1</v>
      </c>
      <c r="L590" s="15">
        <f t="shared" si="97"/>
        <v>4000</v>
      </c>
      <c r="M590" s="58">
        <f>'Luxjacky Assumptions Monthly'!$M$8*'Luxjacky Counterfactual'!H590</f>
        <v>14565.200256673928</v>
      </c>
      <c r="N590" s="58">
        <f>'Luxjacky Assumptions Monthly'!$M$6*'Luxjacky Assumptions Monthly'!$M$8*'Luxjacky Counterfactual'!G590</f>
        <v>1156.378484510499</v>
      </c>
      <c r="O590" s="58">
        <f t="shared" si="99"/>
        <v>19721.578741184429</v>
      </c>
    </row>
    <row r="591" spans="1:15" x14ac:dyDescent="0.3">
      <c r="A591" s="60">
        <v>42959</v>
      </c>
      <c r="B591" s="15">
        <f t="shared" si="90"/>
        <v>2017</v>
      </c>
      <c r="C591" s="15">
        <f t="shared" si="91"/>
        <v>8</v>
      </c>
      <c r="D591" s="15" t="str">
        <f t="shared" si="95"/>
        <v>20178</v>
      </c>
      <c r="E591" s="15">
        <f t="shared" si="92"/>
        <v>7</v>
      </c>
      <c r="F591" s="15">
        <f t="shared" si="93"/>
        <v>1</v>
      </c>
      <c r="G591" s="64">
        <f t="shared" si="98"/>
        <v>2188.756969020998</v>
      </c>
      <c r="H591" s="64">
        <f>IF(G590&lt;VLOOKUP(D591,'Luxjacky Assumptions Past'!$M$17:$Q$77,5,0),VLOOKUP(D591,'Luxjacky Assumptions Past'!$M$17:$Q$77,4,0),0)</f>
        <v>0</v>
      </c>
      <c r="I591" s="62">
        <f t="shared" si="94"/>
        <v>70.220256494728872</v>
      </c>
      <c r="J591" s="62">
        <v>124</v>
      </c>
      <c r="K591" s="15">
        <f t="shared" si="96"/>
        <v>0</v>
      </c>
      <c r="L591" s="15">
        <f t="shared" si="97"/>
        <v>0</v>
      </c>
      <c r="M591" s="58">
        <f>'Luxjacky Assumptions Monthly'!$M$8*'Luxjacky Counterfactual'!H591</f>
        <v>0</v>
      </c>
      <c r="N591" s="58">
        <f>'Luxjacky Assumptions Monthly'!$M$6*'Luxjacky Assumptions Monthly'!$M$8*'Luxjacky Counterfactual'!G591</f>
        <v>1094.378484510499</v>
      </c>
      <c r="O591" s="58">
        <f t="shared" si="99"/>
        <v>1094.378484510499</v>
      </c>
    </row>
    <row r="592" spans="1:15" x14ac:dyDescent="0.3">
      <c r="A592" s="60">
        <v>42960</v>
      </c>
      <c r="B592" s="15">
        <f t="shared" si="90"/>
        <v>2017</v>
      </c>
      <c r="C592" s="15">
        <f t="shared" si="91"/>
        <v>8</v>
      </c>
      <c r="D592" s="15" t="str">
        <f t="shared" si="95"/>
        <v>20178</v>
      </c>
      <c r="E592" s="15">
        <f t="shared" si="92"/>
        <v>1</v>
      </c>
      <c r="F592" s="15">
        <f t="shared" si="93"/>
        <v>0</v>
      </c>
      <c r="G592" s="64">
        <f t="shared" si="98"/>
        <v>2119.756969020998</v>
      </c>
      <c r="H592" s="64">
        <f>IF(G591&lt;VLOOKUP(D592,'Luxjacky Assumptions Past'!$M$17:$Q$77,5,0),VLOOKUP(D592,'Luxjacky Assumptions Past'!$M$17:$Q$77,4,0),0)</f>
        <v>0</v>
      </c>
      <c r="I592" s="62">
        <f t="shared" si="94"/>
        <v>154.38414230005444</v>
      </c>
      <c r="J592" s="62">
        <v>69</v>
      </c>
      <c r="K592" s="15">
        <f t="shared" si="96"/>
        <v>0</v>
      </c>
      <c r="L592" s="15">
        <f t="shared" si="97"/>
        <v>0</v>
      </c>
      <c r="M592" s="58">
        <f>'Luxjacky Assumptions Monthly'!$M$8*'Luxjacky Counterfactual'!H592</f>
        <v>0</v>
      </c>
      <c r="N592" s="58">
        <f>'Luxjacky Assumptions Monthly'!$M$6*'Luxjacky Assumptions Monthly'!$M$8*'Luxjacky Counterfactual'!G592</f>
        <v>1059.878484510499</v>
      </c>
      <c r="O592" s="58">
        <f t="shared" si="99"/>
        <v>1059.878484510499</v>
      </c>
    </row>
    <row r="593" spans="1:15" x14ac:dyDescent="0.3">
      <c r="A593" s="60">
        <v>42961</v>
      </c>
      <c r="B593" s="15">
        <f t="shared" si="90"/>
        <v>2017</v>
      </c>
      <c r="C593" s="15">
        <f t="shared" si="91"/>
        <v>8</v>
      </c>
      <c r="D593" s="15" t="str">
        <f t="shared" si="95"/>
        <v>20178</v>
      </c>
      <c r="E593" s="15">
        <f t="shared" si="92"/>
        <v>2</v>
      </c>
      <c r="F593" s="15">
        <f t="shared" si="93"/>
        <v>0</v>
      </c>
      <c r="G593" s="64">
        <f t="shared" si="98"/>
        <v>1975.756969020998</v>
      </c>
      <c r="H593" s="64">
        <f>IF(G592&lt;VLOOKUP(D593,'Luxjacky Assumptions Past'!$M$17:$Q$77,5,0),VLOOKUP(D593,'Luxjacky Assumptions Past'!$M$17:$Q$77,4,0),0)</f>
        <v>0</v>
      </c>
      <c r="I593" s="62">
        <f t="shared" si="94"/>
        <v>159.00182454183079</v>
      </c>
      <c r="J593" s="62">
        <v>144</v>
      </c>
      <c r="K593" s="15">
        <f t="shared" si="96"/>
        <v>0</v>
      </c>
      <c r="L593" s="15">
        <f t="shared" si="97"/>
        <v>0</v>
      </c>
      <c r="M593" s="58">
        <f>'Luxjacky Assumptions Monthly'!$M$8*'Luxjacky Counterfactual'!H593</f>
        <v>0</v>
      </c>
      <c r="N593" s="58">
        <f>'Luxjacky Assumptions Monthly'!$M$6*'Luxjacky Assumptions Monthly'!$M$8*'Luxjacky Counterfactual'!G593</f>
        <v>987.87848451049899</v>
      </c>
      <c r="O593" s="58">
        <f t="shared" si="99"/>
        <v>987.87848451049899</v>
      </c>
    </row>
    <row r="594" spans="1:15" x14ac:dyDescent="0.3">
      <c r="A594" s="60">
        <v>42962</v>
      </c>
      <c r="B594" s="15">
        <f t="shared" si="90"/>
        <v>2017</v>
      </c>
      <c r="C594" s="15">
        <f t="shared" si="91"/>
        <v>8</v>
      </c>
      <c r="D594" s="15" t="str">
        <f t="shared" si="95"/>
        <v>20178</v>
      </c>
      <c r="E594" s="15">
        <f t="shared" si="92"/>
        <v>3</v>
      </c>
      <c r="F594" s="15">
        <f t="shared" si="93"/>
        <v>0</v>
      </c>
      <c r="G594" s="64">
        <f t="shared" si="98"/>
        <v>1826.756969020998</v>
      </c>
      <c r="H594" s="64">
        <f>IF(G593&lt;VLOOKUP(D594,'Luxjacky Assumptions Past'!$M$17:$Q$77,5,0),VLOOKUP(D594,'Luxjacky Assumptions Past'!$M$17:$Q$77,4,0),0)</f>
        <v>0</v>
      </c>
      <c r="I594" s="62">
        <f t="shared" si="94"/>
        <v>156.39121682709225</v>
      </c>
      <c r="J594" s="62">
        <v>149</v>
      </c>
      <c r="K594" s="15">
        <f t="shared" si="96"/>
        <v>0</v>
      </c>
      <c r="L594" s="15">
        <f t="shared" si="97"/>
        <v>0</v>
      </c>
      <c r="M594" s="58">
        <f>'Luxjacky Assumptions Monthly'!$M$8*'Luxjacky Counterfactual'!H594</f>
        <v>0</v>
      </c>
      <c r="N594" s="58">
        <f>'Luxjacky Assumptions Monthly'!$M$6*'Luxjacky Assumptions Monthly'!$M$8*'Luxjacky Counterfactual'!G594</f>
        <v>913.37848451049899</v>
      </c>
      <c r="O594" s="58">
        <f t="shared" si="99"/>
        <v>913.37848451049899</v>
      </c>
    </row>
    <row r="595" spans="1:15" x14ac:dyDescent="0.3">
      <c r="A595" s="60">
        <v>42963</v>
      </c>
      <c r="B595" s="15">
        <f t="shared" si="90"/>
        <v>2017</v>
      </c>
      <c r="C595" s="15">
        <f t="shared" si="91"/>
        <v>8</v>
      </c>
      <c r="D595" s="15" t="str">
        <f t="shared" si="95"/>
        <v>20178</v>
      </c>
      <c r="E595" s="15">
        <f t="shared" si="92"/>
        <v>4</v>
      </c>
      <c r="F595" s="15">
        <f t="shared" si="93"/>
        <v>0</v>
      </c>
      <c r="G595" s="64">
        <f t="shared" si="98"/>
        <v>1665.756969020998</v>
      </c>
      <c r="H595" s="64">
        <f>IF(G594&lt;VLOOKUP(D595,'Luxjacky Assumptions Past'!$M$17:$Q$77,5,0),VLOOKUP(D595,'Luxjacky Assumptions Past'!$M$17:$Q$77,4,0),0)</f>
        <v>0</v>
      </c>
      <c r="I595" s="62">
        <f t="shared" si="94"/>
        <v>145.76264741446056</v>
      </c>
      <c r="J595" s="62">
        <v>161</v>
      </c>
      <c r="K595" s="15">
        <f t="shared" si="96"/>
        <v>0</v>
      </c>
      <c r="L595" s="15">
        <f t="shared" si="97"/>
        <v>0</v>
      </c>
      <c r="M595" s="58">
        <f>'Luxjacky Assumptions Monthly'!$M$8*'Luxjacky Counterfactual'!H595</f>
        <v>0</v>
      </c>
      <c r="N595" s="58">
        <f>'Luxjacky Assumptions Monthly'!$M$6*'Luxjacky Assumptions Monthly'!$M$8*'Luxjacky Counterfactual'!G595</f>
        <v>832.87848451049899</v>
      </c>
      <c r="O595" s="58">
        <f t="shared" si="99"/>
        <v>832.87848451049899</v>
      </c>
    </row>
    <row r="596" spans="1:15" x14ac:dyDescent="0.3">
      <c r="A596" s="60">
        <v>42964</v>
      </c>
      <c r="B596" s="15">
        <f t="shared" si="90"/>
        <v>2017</v>
      </c>
      <c r="C596" s="15">
        <f t="shared" si="91"/>
        <v>8</v>
      </c>
      <c r="D596" s="15" t="str">
        <f t="shared" si="95"/>
        <v>20178</v>
      </c>
      <c r="E596" s="15">
        <f t="shared" si="92"/>
        <v>5</v>
      </c>
      <c r="F596" s="15">
        <f t="shared" si="93"/>
        <v>0</v>
      </c>
      <c r="G596" s="64">
        <f t="shared" si="98"/>
        <v>1516.756969020998</v>
      </c>
      <c r="H596" s="64">
        <f>IF(G595&lt;VLOOKUP(D596,'Luxjacky Assumptions Past'!$M$17:$Q$77,5,0),VLOOKUP(D596,'Luxjacky Assumptions Past'!$M$17:$Q$77,4,0),0)</f>
        <v>0</v>
      </c>
      <c r="I596" s="62">
        <f t="shared" si="94"/>
        <v>126.51147091880323</v>
      </c>
      <c r="J596" s="62">
        <v>149</v>
      </c>
      <c r="K596" s="15">
        <f t="shared" si="96"/>
        <v>0</v>
      </c>
      <c r="L596" s="15">
        <f t="shared" si="97"/>
        <v>0</v>
      </c>
      <c r="M596" s="58">
        <f>'Luxjacky Assumptions Monthly'!$M$8*'Luxjacky Counterfactual'!H596</f>
        <v>0</v>
      </c>
      <c r="N596" s="58">
        <f>'Luxjacky Assumptions Monthly'!$M$6*'Luxjacky Assumptions Monthly'!$M$8*'Luxjacky Counterfactual'!G596</f>
        <v>758.37848451049899</v>
      </c>
      <c r="O596" s="58">
        <f t="shared" si="99"/>
        <v>758.37848451049899</v>
      </c>
    </row>
    <row r="597" spans="1:15" x14ac:dyDescent="0.3">
      <c r="A597" s="60">
        <v>42965</v>
      </c>
      <c r="B597" s="15">
        <f t="shared" si="90"/>
        <v>2017</v>
      </c>
      <c r="C597" s="15">
        <f t="shared" si="91"/>
        <v>8</v>
      </c>
      <c r="D597" s="15" t="str">
        <f t="shared" si="95"/>
        <v>20178</v>
      </c>
      <c r="E597" s="15">
        <f t="shared" si="92"/>
        <v>6</v>
      </c>
      <c r="F597" s="15">
        <f t="shared" si="93"/>
        <v>1</v>
      </c>
      <c r="G597" s="64">
        <f t="shared" si="98"/>
        <v>1404.756969020998</v>
      </c>
      <c r="H597" s="64">
        <f>IF(G596&lt;VLOOKUP(D597,'Luxjacky Assumptions Past'!$M$17:$Q$77,5,0),VLOOKUP(D597,'Luxjacky Assumptions Past'!$M$17:$Q$77,4,0),0)</f>
        <v>0</v>
      </c>
      <c r="I597" s="62">
        <f t="shared" si="94"/>
        <v>108.13973490472924</v>
      </c>
      <c r="J597" s="62">
        <v>112</v>
      </c>
      <c r="K597" s="15">
        <f t="shared" si="96"/>
        <v>0</v>
      </c>
      <c r="L597" s="15">
        <f t="shared" si="97"/>
        <v>0</v>
      </c>
      <c r="M597" s="58">
        <f>'Luxjacky Assumptions Monthly'!$M$8*'Luxjacky Counterfactual'!H597</f>
        <v>0</v>
      </c>
      <c r="N597" s="58">
        <f>'Luxjacky Assumptions Monthly'!$M$6*'Luxjacky Assumptions Monthly'!$M$8*'Luxjacky Counterfactual'!G597</f>
        <v>702.37848451049899</v>
      </c>
      <c r="O597" s="58">
        <f t="shared" si="99"/>
        <v>702.37848451049899</v>
      </c>
    </row>
    <row r="598" spans="1:15" x14ac:dyDescent="0.3">
      <c r="A598" s="60">
        <v>42966</v>
      </c>
      <c r="B598" s="15">
        <f t="shared" si="90"/>
        <v>2017</v>
      </c>
      <c r="C598" s="15">
        <f t="shared" si="91"/>
        <v>8</v>
      </c>
      <c r="D598" s="15" t="str">
        <f t="shared" si="95"/>
        <v>20178</v>
      </c>
      <c r="E598" s="15">
        <f t="shared" si="92"/>
        <v>7</v>
      </c>
      <c r="F598" s="15">
        <f t="shared" si="93"/>
        <v>1</v>
      </c>
      <c r="G598" s="64">
        <f t="shared" si="98"/>
        <v>1299.756969020998</v>
      </c>
      <c r="H598" s="64">
        <f>IF(G597&lt;VLOOKUP(D598,'Luxjacky Assumptions Past'!$M$17:$Q$77,5,0),VLOOKUP(D598,'Luxjacky Assumptions Past'!$M$17:$Q$77,4,0),0)</f>
        <v>0</v>
      </c>
      <c r="I598" s="62">
        <f t="shared" si="94"/>
        <v>70.220256494728872</v>
      </c>
      <c r="J598" s="62">
        <v>105</v>
      </c>
      <c r="K598" s="15">
        <f t="shared" si="96"/>
        <v>0</v>
      </c>
      <c r="L598" s="15">
        <f t="shared" si="97"/>
        <v>0</v>
      </c>
      <c r="M598" s="58">
        <f>'Luxjacky Assumptions Monthly'!$M$8*'Luxjacky Counterfactual'!H598</f>
        <v>0</v>
      </c>
      <c r="N598" s="58">
        <f>'Luxjacky Assumptions Monthly'!$M$6*'Luxjacky Assumptions Monthly'!$M$8*'Luxjacky Counterfactual'!G598</f>
        <v>649.87848451049899</v>
      </c>
      <c r="O598" s="58">
        <f t="shared" si="99"/>
        <v>649.87848451049899</v>
      </c>
    </row>
    <row r="599" spans="1:15" x14ac:dyDescent="0.3">
      <c r="A599" s="60">
        <v>42967</v>
      </c>
      <c r="B599" s="15">
        <f t="shared" si="90"/>
        <v>2017</v>
      </c>
      <c r="C599" s="15">
        <f t="shared" si="91"/>
        <v>8</v>
      </c>
      <c r="D599" s="15" t="str">
        <f t="shared" si="95"/>
        <v>20178</v>
      </c>
      <c r="E599" s="15">
        <f t="shared" si="92"/>
        <v>1</v>
      </c>
      <c r="F599" s="15">
        <f t="shared" si="93"/>
        <v>0</v>
      </c>
      <c r="G599" s="64">
        <f t="shared" si="98"/>
        <v>1221.756969020998</v>
      </c>
      <c r="H599" s="64">
        <f>IF(G598&lt;VLOOKUP(D599,'Luxjacky Assumptions Past'!$M$17:$Q$77,5,0),VLOOKUP(D599,'Luxjacky Assumptions Past'!$M$17:$Q$77,4,0),0)</f>
        <v>0</v>
      </c>
      <c r="I599" s="62">
        <f t="shared" si="94"/>
        <v>154.38414230005444</v>
      </c>
      <c r="J599" s="62">
        <v>78</v>
      </c>
      <c r="K599" s="15">
        <f t="shared" si="96"/>
        <v>0</v>
      </c>
      <c r="L599" s="15">
        <f t="shared" si="97"/>
        <v>0</v>
      </c>
      <c r="M599" s="58">
        <f>'Luxjacky Assumptions Monthly'!$M$8*'Luxjacky Counterfactual'!H599</f>
        <v>0</v>
      </c>
      <c r="N599" s="58">
        <f>'Luxjacky Assumptions Monthly'!$M$6*'Luxjacky Assumptions Monthly'!$M$8*'Luxjacky Counterfactual'!G599</f>
        <v>610.87848451049899</v>
      </c>
      <c r="O599" s="58">
        <f t="shared" si="99"/>
        <v>610.87848451049899</v>
      </c>
    </row>
    <row r="600" spans="1:15" x14ac:dyDescent="0.3">
      <c r="A600" s="60">
        <v>42968</v>
      </c>
      <c r="B600" s="15">
        <f t="shared" si="90"/>
        <v>2017</v>
      </c>
      <c r="C600" s="15">
        <f t="shared" si="91"/>
        <v>8</v>
      </c>
      <c r="D600" s="15" t="str">
        <f t="shared" si="95"/>
        <v>20178</v>
      </c>
      <c r="E600" s="15">
        <f t="shared" si="92"/>
        <v>2</v>
      </c>
      <c r="F600" s="15">
        <f t="shared" si="93"/>
        <v>0</v>
      </c>
      <c r="G600" s="64">
        <f t="shared" si="98"/>
        <v>1069.756969020998</v>
      </c>
      <c r="H600" s="64">
        <f>IF(G599&lt;VLOOKUP(D600,'Luxjacky Assumptions Past'!$M$17:$Q$77,5,0),VLOOKUP(D600,'Luxjacky Assumptions Past'!$M$17:$Q$77,4,0),0)</f>
        <v>0</v>
      </c>
      <c r="I600" s="62">
        <f t="shared" si="94"/>
        <v>159.00182454183079</v>
      </c>
      <c r="J600" s="62">
        <v>152</v>
      </c>
      <c r="K600" s="15">
        <f t="shared" si="96"/>
        <v>0</v>
      </c>
      <c r="L600" s="15">
        <f t="shared" si="97"/>
        <v>0</v>
      </c>
      <c r="M600" s="58">
        <f>'Luxjacky Assumptions Monthly'!$M$8*'Luxjacky Counterfactual'!H600</f>
        <v>0</v>
      </c>
      <c r="N600" s="58">
        <f>'Luxjacky Assumptions Monthly'!$M$6*'Luxjacky Assumptions Monthly'!$M$8*'Luxjacky Counterfactual'!G600</f>
        <v>534.87848451049899</v>
      </c>
      <c r="O600" s="58">
        <f t="shared" si="99"/>
        <v>534.87848451049899</v>
      </c>
    </row>
    <row r="601" spans="1:15" x14ac:dyDescent="0.3">
      <c r="A601" s="60">
        <v>42969</v>
      </c>
      <c r="B601" s="15">
        <f t="shared" si="90"/>
        <v>2017</v>
      </c>
      <c r="C601" s="15">
        <f t="shared" si="91"/>
        <v>8</v>
      </c>
      <c r="D601" s="15" t="str">
        <f t="shared" si="95"/>
        <v>20178</v>
      </c>
      <c r="E601" s="15">
        <f t="shared" si="92"/>
        <v>3</v>
      </c>
      <c r="F601" s="15">
        <f t="shared" si="93"/>
        <v>0</v>
      </c>
      <c r="G601" s="64">
        <f t="shared" si="98"/>
        <v>2374.2769946883909</v>
      </c>
      <c r="H601" s="64">
        <f>IF(G600&lt;VLOOKUP(D601,'Luxjacky Assumptions Past'!$M$17:$Q$77,5,0),VLOOKUP(D601,'Luxjacky Assumptions Past'!$M$17:$Q$77,4,0),0)</f>
        <v>1456.5200256673929</v>
      </c>
      <c r="I601" s="62">
        <f t="shared" si="94"/>
        <v>156.39121682709225</v>
      </c>
      <c r="J601" s="62">
        <v>152</v>
      </c>
      <c r="K601" s="15">
        <f t="shared" si="96"/>
        <v>1</v>
      </c>
      <c r="L601" s="15">
        <f t="shared" si="97"/>
        <v>4000</v>
      </c>
      <c r="M601" s="58">
        <f>'Luxjacky Assumptions Monthly'!$M$8*'Luxjacky Counterfactual'!H601</f>
        <v>14565.200256673928</v>
      </c>
      <c r="N601" s="58">
        <f>'Luxjacky Assumptions Monthly'!$M$6*'Luxjacky Assumptions Monthly'!$M$8*'Luxjacky Counterfactual'!G601</f>
        <v>1187.1384973441955</v>
      </c>
      <c r="O601" s="58">
        <f t="shared" si="99"/>
        <v>19752.338754018125</v>
      </c>
    </row>
    <row r="602" spans="1:15" x14ac:dyDescent="0.3">
      <c r="A602" s="60">
        <v>42970</v>
      </c>
      <c r="B602" s="15">
        <f t="shared" si="90"/>
        <v>2017</v>
      </c>
      <c r="C602" s="15">
        <f t="shared" si="91"/>
        <v>8</v>
      </c>
      <c r="D602" s="15" t="str">
        <f t="shared" si="95"/>
        <v>20178</v>
      </c>
      <c r="E602" s="15">
        <f t="shared" si="92"/>
        <v>4</v>
      </c>
      <c r="F602" s="15">
        <f t="shared" si="93"/>
        <v>0</v>
      </c>
      <c r="G602" s="64">
        <f t="shared" si="98"/>
        <v>2218.2769946883909</v>
      </c>
      <c r="H602" s="64">
        <f>IF(G601&lt;VLOOKUP(D602,'Luxjacky Assumptions Past'!$M$17:$Q$77,5,0),VLOOKUP(D602,'Luxjacky Assumptions Past'!$M$17:$Q$77,4,0),0)</f>
        <v>0</v>
      </c>
      <c r="I602" s="62">
        <f t="shared" si="94"/>
        <v>145.76264741446056</v>
      </c>
      <c r="J602" s="62">
        <v>156</v>
      </c>
      <c r="K602" s="15">
        <f t="shared" si="96"/>
        <v>0</v>
      </c>
      <c r="L602" s="15">
        <f t="shared" si="97"/>
        <v>0</v>
      </c>
      <c r="M602" s="58">
        <f>'Luxjacky Assumptions Monthly'!$M$8*'Luxjacky Counterfactual'!H602</f>
        <v>0</v>
      </c>
      <c r="N602" s="58">
        <f>'Luxjacky Assumptions Monthly'!$M$6*'Luxjacky Assumptions Monthly'!$M$8*'Luxjacky Counterfactual'!G602</f>
        <v>1109.1384973441955</v>
      </c>
      <c r="O602" s="58">
        <f t="shared" si="99"/>
        <v>1109.1384973441955</v>
      </c>
    </row>
    <row r="603" spans="1:15" x14ac:dyDescent="0.3">
      <c r="A603" s="60">
        <v>42971</v>
      </c>
      <c r="B603" s="15">
        <f t="shared" si="90"/>
        <v>2017</v>
      </c>
      <c r="C603" s="15">
        <f t="shared" si="91"/>
        <v>8</v>
      </c>
      <c r="D603" s="15" t="str">
        <f t="shared" si="95"/>
        <v>20178</v>
      </c>
      <c r="E603" s="15">
        <f t="shared" si="92"/>
        <v>5</v>
      </c>
      <c r="F603" s="15">
        <f t="shared" si="93"/>
        <v>0</v>
      </c>
      <c r="G603" s="64">
        <f t="shared" si="98"/>
        <v>2083.2769946883909</v>
      </c>
      <c r="H603" s="64">
        <f>IF(G602&lt;VLOOKUP(D603,'Luxjacky Assumptions Past'!$M$17:$Q$77,5,0),VLOOKUP(D603,'Luxjacky Assumptions Past'!$M$17:$Q$77,4,0),0)</f>
        <v>0</v>
      </c>
      <c r="I603" s="62">
        <f t="shared" si="94"/>
        <v>126.51147091880323</v>
      </c>
      <c r="J603" s="62">
        <v>135</v>
      </c>
      <c r="K603" s="15">
        <f t="shared" si="96"/>
        <v>0</v>
      </c>
      <c r="L603" s="15">
        <f t="shared" si="97"/>
        <v>0</v>
      </c>
      <c r="M603" s="58">
        <f>'Luxjacky Assumptions Monthly'!$M$8*'Luxjacky Counterfactual'!H603</f>
        <v>0</v>
      </c>
      <c r="N603" s="58">
        <f>'Luxjacky Assumptions Monthly'!$M$6*'Luxjacky Assumptions Monthly'!$M$8*'Luxjacky Counterfactual'!G603</f>
        <v>1041.6384973441955</v>
      </c>
      <c r="O603" s="58">
        <f t="shared" si="99"/>
        <v>1041.6384973441955</v>
      </c>
    </row>
    <row r="604" spans="1:15" x14ac:dyDescent="0.3">
      <c r="A604" s="60">
        <v>42972</v>
      </c>
      <c r="B604" s="15">
        <f t="shared" si="90"/>
        <v>2017</v>
      </c>
      <c r="C604" s="15">
        <f t="shared" si="91"/>
        <v>8</v>
      </c>
      <c r="D604" s="15" t="str">
        <f t="shared" si="95"/>
        <v>20178</v>
      </c>
      <c r="E604" s="15">
        <f t="shared" si="92"/>
        <v>6</v>
      </c>
      <c r="F604" s="15">
        <f t="shared" si="93"/>
        <v>1</v>
      </c>
      <c r="G604" s="64">
        <f t="shared" si="98"/>
        <v>1971.2769946883909</v>
      </c>
      <c r="H604" s="64">
        <f>IF(G603&lt;VLOOKUP(D604,'Luxjacky Assumptions Past'!$M$17:$Q$77,5,0),VLOOKUP(D604,'Luxjacky Assumptions Past'!$M$17:$Q$77,4,0),0)</f>
        <v>0</v>
      </c>
      <c r="I604" s="62">
        <f t="shared" si="94"/>
        <v>108.13973490472924</v>
      </c>
      <c r="J604" s="62">
        <v>112</v>
      </c>
      <c r="K604" s="15">
        <f t="shared" si="96"/>
        <v>0</v>
      </c>
      <c r="L604" s="15">
        <f t="shared" si="97"/>
        <v>0</v>
      </c>
      <c r="M604" s="58">
        <f>'Luxjacky Assumptions Monthly'!$M$8*'Luxjacky Counterfactual'!H604</f>
        <v>0</v>
      </c>
      <c r="N604" s="58">
        <f>'Luxjacky Assumptions Monthly'!$M$6*'Luxjacky Assumptions Monthly'!$M$8*'Luxjacky Counterfactual'!G604</f>
        <v>985.63849734419546</v>
      </c>
      <c r="O604" s="58">
        <f t="shared" si="99"/>
        <v>985.63849734419546</v>
      </c>
    </row>
    <row r="605" spans="1:15" x14ac:dyDescent="0.3">
      <c r="A605" s="60">
        <v>42973</v>
      </c>
      <c r="B605" s="15">
        <f t="shared" si="90"/>
        <v>2017</v>
      </c>
      <c r="C605" s="15">
        <f t="shared" si="91"/>
        <v>8</v>
      </c>
      <c r="D605" s="15" t="str">
        <f t="shared" si="95"/>
        <v>20178</v>
      </c>
      <c r="E605" s="15">
        <f t="shared" si="92"/>
        <v>7</v>
      </c>
      <c r="F605" s="15">
        <f t="shared" si="93"/>
        <v>1</v>
      </c>
      <c r="G605" s="64">
        <f t="shared" si="98"/>
        <v>1868.2769946883909</v>
      </c>
      <c r="H605" s="64">
        <f>IF(G604&lt;VLOOKUP(D605,'Luxjacky Assumptions Past'!$M$17:$Q$77,5,0),VLOOKUP(D605,'Luxjacky Assumptions Past'!$M$17:$Q$77,4,0),0)</f>
        <v>0</v>
      </c>
      <c r="I605" s="62">
        <f t="shared" si="94"/>
        <v>70.220256494728872</v>
      </c>
      <c r="J605" s="62">
        <v>103</v>
      </c>
      <c r="K605" s="15">
        <f t="shared" si="96"/>
        <v>0</v>
      </c>
      <c r="L605" s="15">
        <f t="shared" si="97"/>
        <v>0</v>
      </c>
      <c r="M605" s="58">
        <f>'Luxjacky Assumptions Monthly'!$M$8*'Luxjacky Counterfactual'!H605</f>
        <v>0</v>
      </c>
      <c r="N605" s="58">
        <f>'Luxjacky Assumptions Monthly'!$M$6*'Luxjacky Assumptions Monthly'!$M$8*'Luxjacky Counterfactual'!G605</f>
        <v>934.13849734419546</v>
      </c>
      <c r="O605" s="58">
        <f t="shared" si="99"/>
        <v>934.13849734419546</v>
      </c>
    </row>
    <row r="606" spans="1:15" x14ac:dyDescent="0.3">
      <c r="A606" s="60">
        <v>42974</v>
      </c>
      <c r="B606" s="15">
        <f t="shared" si="90"/>
        <v>2017</v>
      </c>
      <c r="C606" s="15">
        <f t="shared" si="91"/>
        <v>8</v>
      </c>
      <c r="D606" s="15" t="str">
        <f t="shared" si="95"/>
        <v>20178</v>
      </c>
      <c r="E606" s="15">
        <f t="shared" si="92"/>
        <v>1</v>
      </c>
      <c r="F606" s="15">
        <f t="shared" si="93"/>
        <v>0</v>
      </c>
      <c r="G606" s="64">
        <f t="shared" si="98"/>
        <v>1792.2769946883909</v>
      </c>
      <c r="H606" s="64">
        <f>IF(G605&lt;VLOOKUP(D606,'Luxjacky Assumptions Past'!$M$17:$Q$77,5,0),VLOOKUP(D606,'Luxjacky Assumptions Past'!$M$17:$Q$77,4,0),0)</f>
        <v>0</v>
      </c>
      <c r="I606" s="62">
        <f t="shared" si="94"/>
        <v>154.38414230005444</v>
      </c>
      <c r="J606" s="62">
        <v>76</v>
      </c>
      <c r="K606" s="15">
        <f t="shared" si="96"/>
        <v>0</v>
      </c>
      <c r="L606" s="15">
        <f t="shared" si="97"/>
        <v>0</v>
      </c>
      <c r="M606" s="58">
        <f>'Luxjacky Assumptions Monthly'!$M$8*'Luxjacky Counterfactual'!H606</f>
        <v>0</v>
      </c>
      <c r="N606" s="58">
        <f>'Luxjacky Assumptions Monthly'!$M$6*'Luxjacky Assumptions Monthly'!$M$8*'Luxjacky Counterfactual'!G606</f>
        <v>896.13849734419546</v>
      </c>
      <c r="O606" s="58">
        <f t="shared" si="99"/>
        <v>896.13849734419546</v>
      </c>
    </row>
    <row r="607" spans="1:15" x14ac:dyDescent="0.3">
      <c r="A607" s="60">
        <v>42975</v>
      </c>
      <c r="B607" s="15">
        <f t="shared" si="90"/>
        <v>2017</v>
      </c>
      <c r="C607" s="15">
        <f t="shared" si="91"/>
        <v>8</v>
      </c>
      <c r="D607" s="15" t="str">
        <f t="shared" si="95"/>
        <v>20178</v>
      </c>
      <c r="E607" s="15">
        <f t="shared" si="92"/>
        <v>2</v>
      </c>
      <c r="F607" s="15">
        <f t="shared" si="93"/>
        <v>0</v>
      </c>
      <c r="G607" s="64">
        <f t="shared" si="98"/>
        <v>1640.2769946883909</v>
      </c>
      <c r="H607" s="64">
        <f>IF(G606&lt;VLOOKUP(D607,'Luxjacky Assumptions Past'!$M$17:$Q$77,5,0),VLOOKUP(D607,'Luxjacky Assumptions Past'!$M$17:$Q$77,4,0),0)</f>
        <v>0</v>
      </c>
      <c r="I607" s="62">
        <f t="shared" si="94"/>
        <v>159.00182454183079</v>
      </c>
      <c r="J607" s="62">
        <v>152</v>
      </c>
      <c r="K607" s="15">
        <f t="shared" si="96"/>
        <v>0</v>
      </c>
      <c r="L607" s="15">
        <f t="shared" si="97"/>
        <v>0</v>
      </c>
      <c r="M607" s="58">
        <f>'Luxjacky Assumptions Monthly'!$M$8*'Luxjacky Counterfactual'!H607</f>
        <v>0</v>
      </c>
      <c r="N607" s="58">
        <f>'Luxjacky Assumptions Monthly'!$M$6*'Luxjacky Assumptions Monthly'!$M$8*'Luxjacky Counterfactual'!G607</f>
        <v>820.13849734419546</v>
      </c>
      <c r="O607" s="58">
        <f t="shared" si="99"/>
        <v>820.13849734419546</v>
      </c>
    </row>
    <row r="608" spans="1:15" x14ac:dyDescent="0.3">
      <c r="A608" s="60">
        <v>42976</v>
      </c>
      <c r="B608" s="15">
        <f t="shared" si="90"/>
        <v>2017</v>
      </c>
      <c r="C608" s="15">
        <f t="shared" si="91"/>
        <v>8</v>
      </c>
      <c r="D608" s="15" t="str">
        <f t="shared" si="95"/>
        <v>20178</v>
      </c>
      <c r="E608" s="15">
        <f t="shared" si="92"/>
        <v>3</v>
      </c>
      <c r="F608" s="15">
        <f t="shared" si="93"/>
        <v>0</v>
      </c>
      <c r="G608" s="64">
        <f t="shared" si="98"/>
        <v>1479.2769946883909</v>
      </c>
      <c r="H608" s="64">
        <f>IF(G607&lt;VLOOKUP(D608,'Luxjacky Assumptions Past'!$M$17:$Q$77,5,0),VLOOKUP(D608,'Luxjacky Assumptions Past'!$M$17:$Q$77,4,0),0)</f>
        <v>0</v>
      </c>
      <c r="I608" s="62">
        <f t="shared" si="94"/>
        <v>156.39121682709225</v>
      </c>
      <c r="J608" s="62">
        <v>161</v>
      </c>
      <c r="K608" s="15">
        <f t="shared" si="96"/>
        <v>0</v>
      </c>
      <c r="L608" s="15">
        <f t="shared" si="97"/>
        <v>0</v>
      </c>
      <c r="M608" s="58">
        <f>'Luxjacky Assumptions Monthly'!$M$8*'Luxjacky Counterfactual'!H608</f>
        <v>0</v>
      </c>
      <c r="N608" s="58">
        <f>'Luxjacky Assumptions Monthly'!$M$6*'Luxjacky Assumptions Monthly'!$M$8*'Luxjacky Counterfactual'!G608</f>
        <v>739.63849734419546</v>
      </c>
      <c r="O608" s="58">
        <f t="shared" si="99"/>
        <v>739.63849734419546</v>
      </c>
    </row>
    <row r="609" spans="1:15" x14ac:dyDescent="0.3">
      <c r="A609" s="60">
        <v>42977</v>
      </c>
      <c r="B609" s="15">
        <f t="shared" si="90"/>
        <v>2017</v>
      </c>
      <c r="C609" s="15">
        <f t="shared" si="91"/>
        <v>8</v>
      </c>
      <c r="D609" s="15" t="str">
        <f t="shared" si="95"/>
        <v>20178</v>
      </c>
      <c r="E609" s="15">
        <f t="shared" si="92"/>
        <v>4</v>
      </c>
      <c r="F609" s="15">
        <f t="shared" si="93"/>
        <v>0</v>
      </c>
      <c r="G609" s="64">
        <f t="shared" si="98"/>
        <v>1317.2769946883909</v>
      </c>
      <c r="H609" s="64">
        <f>IF(G608&lt;VLOOKUP(D609,'Luxjacky Assumptions Past'!$M$17:$Q$77,5,0),VLOOKUP(D609,'Luxjacky Assumptions Past'!$M$17:$Q$77,4,0),0)</f>
        <v>0</v>
      </c>
      <c r="I609" s="62">
        <f t="shared" si="94"/>
        <v>145.76264741446056</v>
      </c>
      <c r="J609" s="62">
        <v>162</v>
      </c>
      <c r="K609" s="15">
        <f t="shared" si="96"/>
        <v>0</v>
      </c>
      <c r="L609" s="15">
        <f t="shared" si="97"/>
        <v>0</v>
      </c>
      <c r="M609" s="58">
        <f>'Luxjacky Assumptions Monthly'!$M$8*'Luxjacky Counterfactual'!H609</f>
        <v>0</v>
      </c>
      <c r="N609" s="58">
        <f>'Luxjacky Assumptions Monthly'!$M$6*'Luxjacky Assumptions Monthly'!$M$8*'Luxjacky Counterfactual'!G609</f>
        <v>658.63849734419546</v>
      </c>
      <c r="O609" s="58">
        <f t="shared" si="99"/>
        <v>658.63849734419546</v>
      </c>
    </row>
    <row r="610" spans="1:15" x14ac:dyDescent="0.3">
      <c r="A610" s="60">
        <v>42978</v>
      </c>
      <c r="B610" s="15">
        <f t="shared" si="90"/>
        <v>2017</v>
      </c>
      <c r="C610" s="15">
        <f t="shared" si="91"/>
        <v>8</v>
      </c>
      <c r="D610" s="15" t="str">
        <f t="shared" si="95"/>
        <v>20178</v>
      </c>
      <c r="E610" s="15">
        <f t="shared" si="92"/>
        <v>5</v>
      </c>
      <c r="F610" s="15">
        <f t="shared" si="93"/>
        <v>0</v>
      </c>
      <c r="G610" s="64">
        <f t="shared" si="98"/>
        <v>1178.2769946883909</v>
      </c>
      <c r="H610" s="64">
        <f>IF(G609&lt;VLOOKUP(D610,'Luxjacky Assumptions Past'!$M$17:$Q$77,5,0),VLOOKUP(D610,'Luxjacky Assumptions Past'!$M$17:$Q$77,4,0),0)</f>
        <v>0</v>
      </c>
      <c r="I610" s="62">
        <f t="shared" si="94"/>
        <v>126.51147091880323</v>
      </c>
      <c r="J610" s="62">
        <v>139</v>
      </c>
      <c r="K610" s="15">
        <f t="shared" si="96"/>
        <v>0</v>
      </c>
      <c r="L610" s="15">
        <f t="shared" si="97"/>
        <v>0</v>
      </c>
      <c r="M610" s="58">
        <f>'Luxjacky Assumptions Monthly'!$M$8*'Luxjacky Counterfactual'!H610</f>
        <v>0</v>
      </c>
      <c r="N610" s="58">
        <f>'Luxjacky Assumptions Monthly'!$M$6*'Luxjacky Assumptions Monthly'!$M$8*'Luxjacky Counterfactual'!G610</f>
        <v>589.13849734419546</v>
      </c>
      <c r="O610" s="58">
        <f t="shared" si="99"/>
        <v>589.13849734419546</v>
      </c>
    </row>
    <row r="611" spans="1:15" x14ac:dyDescent="0.3">
      <c r="A611" s="60">
        <v>42979</v>
      </c>
      <c r="B611" s="15">
        <f t="shared" si="90"/>
        <v>2017</v>
      </c>
      <c r="C611" s="15">
        <f t="shared" si="91"/>
        <v>9</v>
      </c>
      <c r="D611" s="15" t="str">
        <f t="shared" si="95"/>
        <v>20179</v>
      </c>
      <c r="E611" s="15">
        <f t="shared" si="92"/>
        <v>6</v>
      </c>
      <c r="F611" s="15">
        <f t="shared" si="93"/>
        <v>1</v>
      </c>
      <c r="G611" s="64">
        <f t="shared" si="98"/>
        <v>1037.2769946883909</v>
      </c>
      <c r="H611" s="64">
        <f>IF(G610&lt;VLOOKUP(D611,'Luxjacky Assumptions Past'!$M$17:$Q$77,5,0),VLOOKUP(D611,'Luxjacky Assumptions Past'!$M$17:$Q$77,4,0),0)</f>
        <v>0</v>
      </c>
      <c r="I611" s="62">
        <f t="shared" si="94"/>
        <v>110.33635471820799</v>
      </c>
      <c r="J611" s="62">
        <v>141</v>
      </c>
      <c r="K611" s="15">
        <f t="shared" si="96"/>
        <v>0</v>
      </c>
      <c r="L611" s="15">
        <f t="shared" si="97"/>
        <v>0</v>
      </c>
      <c r="M611" s="58">
        <f>'Luxjacky Assumptions Monthly'!$M$8*'Luxjacky Counterfactual'!H611</f>
        <v>0</v>
      </c>
      <c r="N611" s="58">
        <f>'Luxjacky Assumptions Monthly'!$M$6*'Luxjacky Assumptions Monthly'!$M$8*'Luxjacky Counterfactual'!G611</f>
        <v>518.63849734419546</v>
      </c>
      <c r="O611" s="58">
        <f t="shared" si="99"/>
        <v>518.63849734419546</v>
      </c>
    </row>
    <row r="612" spans="1:15" x14ac:dyDescent="0.3">
      <c r="A612" s="60">
        <v>42980</v>
      </c>
      <c r="B612" s="15">
        <f t="shared" si="90"/>
        <v>2017</v>
      </c>
      <c r="C612" s="15">
        <f t="shared" si="91"/>
        <v>9</v>
      </c>
      <c r="D612" s="15" t="str">
        <f t="shared" si="95"/>
        <v>20179</v>
      </c>
      <c r="E612" s="15">
        <f t="shared" si="92"/>
        <v>7</v>
      </c>
      <c r="F612" s="15">
        <f t="shared" si="93"/>
        <v>1</v>
      </c>
      <c r="G612" s="64">
        <f t="shared" si="98"/>
        <v>2366.279184856854</v>
      </c>
      <c r="H612" s="64">
        <f>IF(G611&lt;VLOOKUP(D612,'Luxjacky Assumptions Past'!$M$17:$Q$77,5,0),VLOOKUP(D612,'Luxjacky Assumptions Past'!$M$17:$Q$77,4,0),0)</f>
        <v>1447.0021901684634</v>
      </c>
      <c r="I612" s="62">
        <f t="shared" si="94"/>
        <v>72.41687630820762</v>
      </c>
      <c r="J612" s="62">
        <v>118</v>
      </c>
      <c r="K612" s="15">
        <f t="shared" si="96"/>
        <v>1</v>
      </c>
      <c r="L612" s="15">
        <f t="shared" si="97"/>
        <v>4000</v>
      </c>
      <c r="M612" s="58">
        <f>'Luxjacky Assumptions Monthly'!$M$8*'Luxjacky Counterfactual'!H612</f>
        <v>14470.021901684633</v>
      </c>
      <c r="N612" s="58">
        <f>'Luxjacky Assumptions Monthly'!$M$6*'Luxjacky Assumptions Monthly'!$M$8*'Luxjacky Counterfactual'!G612</f>
        <v>1183.139592428427</v>
      </c>
      <c r="O612" s="58">
        <f t="shared" si="99"/>
        <v>19653.161494113057</v>
      </c>
    </row>
    <row r="613" spans="1:15" x14ac:dyDescent="0.3">
      <c r="A613" s="60">
        <v>42981</v>
      </c>
      <c r="B613" s="15">
        <f t="shared" si="90"/>
        <v>2017</v>
      </c>
      <c r="C613" s="15">
        <f t="shared" si="91"/>
        <v>9</v>
      </c>
      <c r="D613" s="15" t="str">
        <f t="shared" si="95"/>
        <v>20179</v>
      </c>
      <c r="E613" s="15">
        <f t="shared" si="92"/>
        <v>1</v>
      </c>
      <c r="F613" s="15">
        <f t="shared" si="93"/>
        <v>0</v>
      </c>
      <c r="G613" s="64">
        <f t="shared" si="98"/>
        <v>2296.279184856854</v>
      </c>
      <c r="H613" s="64">
        <f>IF(G612&lt;VLOOKUP(D613,'Luxjacky Assumptions Past'!$M$17:$Q$77,5,0),VLOOKUP(D613,'Luxjacky Assumptions Past'!$M$17:$Q$77,4,0),0)</f>
        <v>0</v>
      </c>
      <c r="I613" s="62">
        <f t="shared" si="94"/>
        <v>156.58076211353318</v>
      </c>
      <c r="J613" s="62">
        <v>70</v>
      </c>
      <c r="K613" s="15">
        <f t="shared" si="96"/>
        <v>0</v>
      </c>
      <c r="L613" s="15">
        <f t="shared" si="97"/>
        <v>0</v>
      </c>
      <c r="M613" s="58">
        <f>'Luxjacky Assumptions Monthly'!$M$8*'Luxjacky Counterfactual'!H613</f>
        <v>0</v>
      </c>
      <c r="N613" s="58">
        <f>'Luxjacky Assumptions Monthly'!$M$6*'Luxjacky Assumptions Monthly'!$M$8*'Luxjacky Counterfactual'!G613</f>
        <v>1148.139592428427</v>
      </c>
      <c r="O613" s="58">
        <f t="shared" si="99"/>
        <v>1148.139592428427</v>
      </c>
    </row>
    <row r="614" spans="1:15" x14ac:dyDescent="0.3">
      <c r="A614" s="60">
        <v>42982</v>
      </c>
      <c r="B614" s="15">
        <f t="shared" si="90"/>
        <v>2017</v>
      </c>
      <c r="C614" s="15">
        <f t="shared" si="91"/>
        <v>9</v>
      </c>
      <c r="D614" s="15" t="str">
        <f t="shared" si="95"/>
        <v>20179</v>
      </c>
      <c r="E614" s="15">
        <f t="shared" si="92"/>
        <v>2</v>
      </c>
      <c r="F614" s="15">
        <f t="shared" si="93"/>
        <v>0</v>
      </c>
      <c r="G614" s="64">
        <f t="shared" si="98"/>
        <v>2146.279184856854</v>
      </c>
      <c r="H614" s="64">
        <f>IF(G613&lt;VLOOKUP(D614,'Luxjacky Assumptions Past'!$M$17:$Q$77,5,0),VLOOKUP(D614,'Luxjacky Assumptions Past'!$M$17:$Q$77,4,0),0)</f>
        <v>0</v>
      </c>
      <c r="I614" s="62">
        <f t="shared" si="94"/>
        <v>161.19844435530953</v>
      </c>
      <c r="J614" s="62">
        <v>150</v>
      </c>
      <c r="K614" s="15">
        <f t="shared" si="96"/>
        <v>0</v>
      </c>
      <c r="L614" s="15">
        <f t="shared" si="97"/>
        <v>0</v>
      </c>
      <c r="M614" s="58">
        <f>'Luxjacky Assumptions Monthly'!$M$8*'Luxjacky Counterfactual'!H614</f>
        <v>0</v>
      </c>
      <c r="N614" s="58">
        <f>'Luxjacky Assumptions Monthly'!$M$6*'Luxjacky Assumptions Monthly'!$M$8*'Luxjacky Counterfactual'!G614</f>
        <v>1073.139592428427</v>
      </c>
      <c r="O614" s="58">
        <f t="shared" si="99"/>
        <v>1073.139592428427</v>
      </c>
    </row>
    <row r="615" spans="1:15" x14ac:dyDescent="0.3">
      <c r="A615" s="60">
        <v>42983</v>
      </c>
      <c r="B615" s="15">
        <f t="shared" si="90"/>
        <v>2017</v>
      </c>
      <c r="C615" s="15">
        <f t="shared" si="91"/>
        <v>9</v>
      </c>
      <c r="D615" s="15" t="str">
        <f t="shared" si="95"/>
        <v>20179</v>
      </c>
      <c r="E615" s="15">
        <f t="shared" si="92"/>
        <v>3</v>
      </c>
      <c r="F615" s="15">
        <f t="shared" si="93"/>
        <v>0</v>
      </c>
      <c r="G615" s="64">
        <f t="shared" si="98"/>
        <v>1985.279184856854</v>
      </c>
      <c r="H615" s="64">
        <f>IF(G614&lt;VLOOKUP(D615,'Luxjacky Assumptions Past'!$M$17:$Q$77,5,0),VLOOKUP(D615,'Luxjacky Assumptions Past'!$M$17:$Q$77,4,0),0)</f>
        <v>0</v>
      </c>
      <c r="I615" s="62">
        <f t="shared" si="94"/>
        <v>158.58783664057097</v>
      </c>
      <c r="J615" s="62">
        <v>161</v>
      </c>
      <c r="K615" s="15">
        <f t="shared" si="96"/>
        <v>0</v>
      </c>
      <c r="L615" s="15">
        <f t="shared" si="97"/>
        <v>0</v>
      </c>
      <c r="M615" s="58">
        <f>'Luxjacky Assumptions Monthly'!$M$8*'Luxjacky Counterfactual'!H615</f>
        <v>0</v>
      </c>
      <c r="N615" s="58">
        <f>'Luxjacky Assumptions Monthly'!$M$6*'Luxjacky Assumptions Monthly'!$M$8*'Luxjacky Counterfactual'!G615</f>
        <v>992.63959242842702</v>
      </c>
      <c r="O615" s="58">
        <f t="shared" si="99"/>
        <v>992.63959242842702</v>
      </c>
    </row>
    <row r="616" spans="1:15" x14ac:dyDescent="0.3">
      <c r="A616" s="60">
        <v>42984</v>
      </c>
      <c r="B616" s="15">
        <f t="shared" si="90"/>
        <v>2017</v>
      </c>
      <c r="C616" s="15">
        <f t="shared" si="91"/>
        <v>9</v>
      </c>
      <c r="D616" s="15" t="str">
        <f t="shared" si="95"/>
        <v>20179</v>
      </c>
      <c r="E616" s="15">
        <f t="shared" si="92"/>
        <v>4</v>
      </c>
      <c r="F616" s="15">
        <f t="shared" si="93"/>
        <v>0</v>
      </c>
      <c r="G616" s="64">
        <f t="shared" si="98"/>
        <v>1836.279184856854</v>
      </c>
      <c r="H616" s="64">
        <f>IF(G615&lt;VLOOKUP(D616,'Luxjacky Assumptions Past'!$M$17:$Q$77,5,0),VLOOKUP(D616,'Luxjacky Assumptions Past'!$M$17:$Q$77,4,0),0)</f>
        <v>0</v>
      </c>
      <c r="I616" s="62">
        <f t="shared" si="94"/>
        <v>147.95926722793931</v>
      </c>
      <c r="J616" s="62">
        <v>149</v>
      </c>
      <c r="K616" s="15">
        <f t="shared" si="96"/>
        <v>0</v>
      </c>
      <c r="L616" s="15">
        <f t="shared" si="97"/>
        <v>0</v>
      </c>
      <c r="M616" s="58">
        <f>'Luxjacky Assumptions Monthly'!$M$8*'Luxjacky Counterfactual'!H616</f>
        <v>0</v>
      </c>
      <c r="N616" s="58">
        <f>'Luxjacky Assumptions Monthly'!$M$6*'Luxjacky Assumptions Monthly'!$M$8*'Luxjacky Counterfactual'!G616</f>
        <v>918.13959242842702</v>
      </c>
      <c r="O616" s="58">
        <f t="shared" si="99"/>
        <v>918.13959242842702</v>
      </c>
    </row>
    <row r="617" spans="1:15" x14ac:dyDescent="0.3">
      <c r="A617" s="60">
        <v>42985</v>
      </c>
      <c r="B617" s="15">
        <f t="shared" si="90"/>
        <v>2017</v>
      </c>
      <c r="C617" s="15">
        <f t="shared" si="91"/>
        <v>9</v>
      </c>
      <c r="D617" s="15" t="str">
        <f t="shared" si="95"/>
        <v>20179</v>
      </c>
      <c r="E617" s="15">
        <f t="shared" si="92"/>
        <v>5</v>
      </c>
      <c r="F617" s="15">
        <f t="shared" si="93"/>
        <v>0</v>
      </c>
      <c r="G617" s="64">
        <f t="shared" si="98"/>
        <v>1680.279184856854</v>
      </c>
      <c r="H617" s="64">
        <f>IF(G616&lt;VLOOKUP(D617,'Luxjacky Assumptions Past'!$M$17:$Q$77,5,0),VLOOKUP(D617,'Luxjacky Assumptions Past'!$M$17:$Q$77,4,0),0)</f>
        <v>0</v>
      </c>
      <c r="I617" s="62">
        <f t="shared" si="94"/>
        <v>128.70809073228196</v>
      </c>
      <c r="J617" s="62">
        <v>156</v>
      </c>
      <c r="K617" s="15">
        <f t="shared" si="96"/>
        <v>0</v>
      </c>
      <c r="L617" s="15">
        <f t="shared" si="97"/>
        <v>0</v>
      </c>
      <c r="M617" s="58">
        <f>'Luxjacky Assumptions Monthly'!$M$8*'Luxjacky Counterfactual'!H617</f>
        <v>0</v>
      </c>
      <c r="N617" s="58">
        <f>'Luxjacky Assumptions Monthly'!$M$6*'Luxjacky Assumptions Monthly'!$M$8*'Luxjacky Counterfactual'!G617</f>
        <v>840.13959242842702</v>
      </c>
      <c r="O617" s="58">
        <f t="shared" si="99"/>
        <v>840.13959242842702</v>
      </c>
    </row>
    <row r="618" spans="1:15" x14ac:dyDescent="0.3">
      <c r="A618" s="60">
        <v>42986</v>
      </c>
      <c r="B618" s="15">
        <f t="shared" si="90"/>
        <v>2017</v>
      </c>
      <c r="C618" s="15">
        <f t="shared" si="91"/>
        <v>9</v>
      </c>
      <c r="D618" s="15" t="str">
        <f t="shared" si="95"/>
        <v>20179</v>
      </c>
      <c r="E618" s="15">
        <f t="shared" si="92"/>
        <v>6</v>
      </c>
      <c r="F618" s="15">
        <f t="shared" si="93"/>
        <v>1</v>
      </c>
      <c r="G618" s="64">
        <f t="shared" si="98"/>
        <v>1564.279184856854</v>
      </c>
      <c r="H618" s="64">
        <f>IF(G617&lt;VLOOKUP(D618,'Luxjacky Assumptions Past'!$M$17:$Q$77,5,0),VLOOKUP(D618,'Luxjacky Assumptions Past'!$M$17:$Q$77,4,0),0)</f>
        <v>0</v>
      </c>
      <c r="I618" s="62">
        <f t="shared" si="94"/>
        <v>110.33635471820799</v>
      </c>
      <c r="J618" s="62">
        <v>116</v>
      </c>
      <c r="K618" s="15">
        <f t="shared" si="96"/>
        <v>0</v>
      </c>
      <c r="L618" s="15">
        <f t="shared" si="97"/>
        <v>0</v>
      </c>
      <c r="M618" s="58">
        <f>'Luxjacky Assumptions Monthly'!$M$8*'Luxjacky Counterfactual'!H618</f>
        <v>0</v>
      </c>
      <c r="N618" s="58">
        <f>'Luxjacky Assumptions Monthly'!$M$6*'Luxjacky Assumptions Monthly'!$M$8*'Luxjacky Counterfactual'!G618</f>
        <v>782.13959242842702</v>
      </c>
      <c r="O618" s="58">
        <f t="shared" si="99"/>
        <v>782.13959242842702</v>
      </c>
    </row>
    <row r="619" spans="1:15" x14ac:dyDescent="0.3">
      <c r="A619" s="60">
        <v>42987</v>
      </c>
      <c r="B619" s="15">
        <f t="shared" si="90"/>
        <v>2017</v>
      </c>
      <c r="C619" s="15">
        <f t="shared" si="91"/>
        <v>9</v>
      </c>
      <c r="D619" s="15" t="str">
        <f t="shared" si="95"/>
        <v>20179</v>
      </c>
      <c r="E619" s="15">
        <f t="shared" si="92"/>
        <v>7</v>
      </c>
      <c r="F619" s="15">
        <f t="shared" si="93"/>
        <v>1</v>
      </c>
      <c r="G619" s="64">
        <f t="shared" si="98"/>
        <v>1450.279184856854</v>
      </c>
      <c r="H619" s="64">
        <f>IF(G618&lt;VLOOKUP(D619,'Luxjacky Assumptions Past'!$M$17:$Q$77,5,0),VLOOKUP(D619,'Luxjacky Assumptions Past'!$M$17:$Q$77,4,0),0)</f>
        <v>0</v>
      </c>
      <c r="I619" s="62">
        <f t="shared" si="94"/>
        <v>72.41687630820762</v>
      </c>
      <c r="J619" s="62">
        <v>114</v>
      </c>
      <c r="K619" s="15">
        <f t="shared" si="96"/>
        <v>0</v>
      </c>
      <c r="L619" s="15">
        <f t="shared" si="97"/>
        <v>0</v>
      </c>
      <c r="M619" s="58">
        <f>'Luxjacky Assumptions Monthly'!$M$8*'Luxjacky Counterfactual'!H619</f>
        <v>0</v>
      </c>
      <c r="N619" s="58">
        <f>'Luxjacky Assumptions Monthly'!$M$6*'Luxjacky Assumptions Monthly'!$M$8*'Luxjacky Counterfactual'!G619</f>
        <v>725.13959242842702</v>
      </c>
      <c r="O619" s="58">
        <f t="shared" si="99"/>
        <v>725.13959242842702</v>
      </c>
    </row>
    <row r="620" spans="1:15" x14ac:dyDescent="0.3">
      <c r="A620" s="60">
        <v>42988</v>
      </c>
      <c r="B620" s="15">
        <f t="shared" si="90"/>
        <v>2017</v>
      </c>
      <c r="C620" s="15">
        <f t="shared" si="91"/>
        <v>9</v>
      </c>
      <c r="D620" s="15" t="str">
        <f t="shared" si="95"/>
        <v>20179</v>
      </c>
      <c r="E620" s="15">
        <f t="shared" si="92"/>
        <v>1</v>
      </c>
      <c r="F620" s="15">
        <f t="shared" si="93"/>
        <v>0</v>
      </c>
      <c r="G620" s="64">
        <f t="shared" si="98"/>
        <v>1390.279184856854</v>
      </c>
      <c r="H620" s="64">
        <f>IF(G619&lt;VLOOKUP(D620,'Luxjacky Assumptions Past'!$M$17:$Q$77,5,0),VLOOKUP(D620,'Luxjacky Assumptions Past'!$M$17:$Q$77,4,0),0)</f>
        <v>0</v>
      </c>
      <c r="I620" s="62">
        <f t="shared" si="94"/>
        <v>156.58076211353318</v>
      </c>
      <c r="J620" s="62">
        <v>60</v>
      </c>
      <c r="K620" s="15">
        <f t="shared" si="96"/>
        <v>0</v>
      </c>
      <c r="L620" s="15">
        <f t="shared" si="97"/>
        <v>0</v>
      </c>
      <c r="M620" s="58">
        <f>'Luxjacky Assumptions Monthly'!$M$8*'Luxjacky Counterfactual'!H620</f>
        <v>0</v>
      </c>
      <c r="N620" s="58">
        <f>'Luxjacky Assumptions Monthly'!$M$6*'Luxjacky Assumptions Monthly'!$M$8*'Luxjacky Counterfactual'!G620</f>
        <v>695.13959242842702</v>
      </c>
      <c r="O620" s="58">
        <f t="shared" si="99"/>
        <v>695.13959242842702</v>
      </c>
    </row>
    <row r="621" spans="1:15" x14ac:dyDescent="0.3">
      <c r="A621" s="60">
        <v>42989</v>
      </c>
      <c r="B621" s="15">
        <f t="shared" si="90"/>
        <v>2017</v>
      </c>
      <c r="C621" s="15">
        <f t="shared" si="91"/>
        <v>9</v>
      </c>
      <c r="D621" s="15" t="str">
        <f t="shared" si="95"/>
        <v>20179</v>
      </c>
      <c r="E621" s="15">
        <f t="shared" si="92"/>
        <v>2</v>
      </c>
      <c r="F621" s="15">
        <f t="shared" si="93"/>
        <v>0</v>
      </c>
      <c r="G621" s="64">
        <f t="shared" si="98"/>
        <v>1237.279184856854</v>
      </c>
      <c r="H621" s="64">
        <f>IF(G620&lt;VLOOKUP(D621,'Luxjacky Assumptions Past'!$M$17:$Q$77,5,0),VLOOKUP(D621,'Luxjacky Assumptions Past'!$M$17:$Q$77,4,0),0)</f>
        <v>0</v>
      </c>
      <c r="I621" s="62">
        <f t="shared" si="94"/>
        <v>161.19844435530953</v>
      </c>
      <c r="J621" s="62">
        <v>153</v>
      </c>
      <c r="K621" s="15">
        <f t="shared" si="96"/>
        <v>0</v>
      </c>
      <c r="L621" s="15">
        <f t="shared" si="97"/>
        <v>0</v>
      </c>
      <c r="M621" s="58">
        <f>'Luxjacky Assumptions Monthly'!$M$8*'Luxjacky Counterfactual'!H621</f>
        <v>0</v>
      </c>
      <c r="N621" s="58">
        <f>'Luxjacky Assumptions Monthly'!$M$6*'Luxjacky Assumptions Monthly'!$M$8*'Luxjacky Counterfactual'!G621</f>
        <v>618.63959242842702</v>
      </c>
      <c r="O621" s="58">
        <f t="shared" si="99"/>
        <v>618.63959242842702</v>
      </c>
    </row>
    <row r="622" spans="1:15" x14ac:dyDescent="0.3">
      <c r="A622" s="60">
        <v>42990</v>
      </c>
      <c r="B622" s="15">
        <f t="shared" si="90"/>
        <v>2017</v>
      </c>
      <c r="C622" s="15">
        <f t="shared" si="91"/>
        <v>9</v>
      </c>
      <c r="D622" s="15" t="str">
        <f t="shared" si="95"/>
        <v>20179</v>
      </c>
      <c r="E622" s="15">
        <f t="shared" si="92"/>
        <v>3</v>
      </c>
      <c r="F622" s="15">
        <f t="shared" si="93"/>
        <v>0</v>
      </c>
      <c r="G622" s="64">
        <f t="shared" si="98"/>
        <v>1090.279184856854</v>
      </c>
      <c r="H622" s="64">
        <f>IF(G621&lt;VLOOKUP(D622,'Luxjacky Assumptions Past'!$M$17:$Q$77,5,0),VLOOKUP(D622,'Luxjacky Assumptions Past'!$M$17:$Q$77,4,0),0)</f>
        <v>0</v>
      </c>
      <c r="I622" s="62">
        <f t="shared" si="94"/>
        <v>158.58783664057097</v>
      </c>
      <c r="J622" s="62">
        <v>147</v>
      </c>
      <c r="K622" s="15">
        <f t="shared" si="96"/>
        <v>0</v>
      </c>
      <c r="L622" s="15">
        <f t="shared" si="97"/>
        <v>0</v>
      </c>
      <c r="M622" s="58">
        <f>'Luxjacky Assumptions Monthly'!$M$8*'Luxjacky Counterfactual'!H622</f>
        <v>0</v>
      </c>
      <c r="N622" s="58">
        <f>'Luxjacky Assumptions Monthly'!$M$6*'Luxjacky Assumptions Monthly'!$M$8*'Luxjacky Counterfactual'!G622</f>
        <v>545.13959242842702</v>
      </c>
      <c r="O622" s="58">
        <f t="shared" si="99"/>
        <v>545.13959242842702</v>
      </c>
    </row>
    <row r="623" spans="1:15" x14ac:dyDescent="0.3">
      <c r="A623" s="60">
        <v>42991</v>
      </c>
      <c r="B623" s="15">
        <f t="shared" si="90"/>
        <v>2017</v>
      </c>
      <c r="C623" s="15">
        <f t="shared" si="91"/>
        <v>9</v>
      </c>
      <c r="D623" s="15" t="str">
        <f t="shared" si="95"/>
        <v>20179</v>
      </c>
      <c r="E623" s="15">
        <f t="shared" si="92"/>
        <v>4</v>
      </c>
      <c r="F623" s="15">
        <f t="shared" si="93"/>
        <v>0</v>
      </c>
      <c r="G623" s="64">
        <f t="shared" si="98"/>
        <v>2376.2813750253172</v>
      </c>
      <c r="H623" s="64">
        <f>IF(G622&lt;VLOOKUP(D623,'Luxjacky Assumptions Past'!$M$17:$Q$77,5,0),VLOOKUP(D623,'Luxjacky Assumptions Past'!$M$17:$Q$77,4,0),0)</f>
        <v>1447.0021901684634</v>
      </c>
      <c r="I623" s="62">
        <f t="shared" si="94"/>
        <v>147.95926722793931</v>
      </c>
      <c r="J623" s="62">
        <v>161</v>
      </c>
      <c r="K623" s="15">
        <f t="shared" si="96"/>
        <v>1</v>
      </c>
      <c r="L623" s="15">
        <f t="shared" si="97"/>
        <v>4000</v>
      </c>
      <c r="M623" s="58">
        <f>'Luxjacky Assumptions Monthly'!$M$8*'Luxjacky Counterfactual'!H623</f>
        <v>14470.021901684633</v>
      </c>
      <c r="N623" s="58">
        <f>'Luxjacky Assumptions Monthly'!$M$6*'Luxjacky Assumptions Monthly'!$M$8*'Luxjacky Counterfactual'!G623</f>
        <v>1188.1406875126586</v>
      </c>
      <c r="O623" s="58">
        <f t="shared" si="99"/>
        <v>19658.162589197291</v>
      </c>
    </row>
    <row r="624" spans="1:15" x14ac:dyDescent="0.3">
      <c r="A624" s="60">
        <v>42992</v>
      </c>
      <c r="B624" s="15">
        <f t="shared" si="90"/>
        <v>2017</v>
      </c>
      <c r="C624" s="15">
        <f t="shared" si="91"/>
        <v>9</v>
      </c>
      <c r="D624" s="15" t="str">
        <f t="shared" si="95"/>
        <v>20179</v>
      </c>
      <c r="E624" s="15">
        <f t="shared" si="92"/>
        <v>5</v>
      </c>
      <c r="F624" s="15">
        <f t="shared" si="93"/>
        <v>0</v>
      </c>
      <c r="G624" s="64">
        <f t="shared" si="98"/>
        <v>2222.2813750253172</v>
      </c>
      <c r="H624" s="64">
        <f>IF(G623&lt;VLOOKUP(D624,'Luxjacky Assumptions Past'!$M$17:$Q$77,5,0),VLOOKUP(D624,'Luxjacky Assumptions Past'!$M$17:$Q$77,4,0),0)</f>
        <v>0</v>
      </c>
      <c r="I624" s="62">
        <f t="shared" si="94"/>
        <v>128.70809073228196</v>
      </c>
      <c r="J624" s="62">
        <v>154</v>
      </c>
      <c r="K624" s="15">
        <f t="shared" si="96"/>
        <v>0</v>
      </c>
      <c r="L624" s="15">
        <f t="shared" si="97"/>
        <v>0</v>
      </c>
      <c r="M624" s="58">
        <f>'Luxjacky Assumptions Monthly'!$M$8*'Luxjacky Counterfactual'!H624</f>
        <v>0</v>
      </c>
      <c r="N624" s="58">
        <f>'Luxjacky Assumptions Monthly'!$M$6*'Luxjacky Assumptions Monthly'!$M$8*'Luxjacky Counterfactual'!G624</f>
        <v>1111.1406875126586</v>
      </c>
      <c r="O624" s="58">
        <f t="shared" si="99"/>
        <v>1111.1406875126586</v>
      </c>
    </row>
    <row r="625" spans="1:15" x14ac:dyDescent="0.3">
      <c r="A625" s="60">
        <v>42993</v>
      </c>
      <c r="B625" s="15">
        <f t="shared" si="90"/>
        <v>2017</v>
      </c>
      <c r="C625" s="15">
        <f t="shared" si="91"/>
        <v>9</v>
      </c>
      <c r="D625" s="15" t="str">
        <f t="shared" si="95"/>
        <v>20179</v>
      </c>
      <c r="E625" s="15">
        <f t="shared" si="92"/>
        <v>6</v>
      </c>
      <c r="F625" s="15">
        <f t="shared" si="93"/>
        <v>1</v>
      </c>
      <c r="G625" s="64">
        <f t="shared" si="98"/>
        <v>2094.2813750253172</v>
      </c>
      <c r="H625" s="64">
        <f>IF(G624&lt;VLOOKUP(D625,'Luxjacky Assumptions Past'!$M$17:$Q$77,5,0),VLOOKUP(D625,'Luxjacky Assumptions Past'!$M$17:$Q$77,4,0),0)</f>
        <v>0</v>
      </c>
      <c r="I625" s="62">
        <f t="shared" si="94"/>
        <v>110.33635471820799</v>
      </c>
      <c r="J625" s="62">
        <v>128</v>
      </c>
      <c r="K625" s="15">
        <f t="shared" si="96"/>
        <v>0</v>
      </c>
      <c r="L625" s="15">
        <f t="shared" si="97"/>
        <v>0</v>
      </c>
      <c r="M625" s="58">
        <f>'Luxjacky Assumptions Monthly'!$M$8*'Luxjacky Counterfactual'!H625</f>
        <v>0</v>
      </c>
      <c r="N625" s="58">
        <f>'Luxjacky Assumptions Monthly'!$M$6*'Luxjacky Assumptions Monthly'!$M$8*'Luxjacky Counterfactual'!G625</f>
        <v>1047.1406875126586</v>
      </c>
      <c r="O625" s="58">
        <f t="shared" si="99"/>
        <v>1047.1406875126586</v>
      </c>
    </row>
    <row r="626" spans="1:15" x14ac:dyDescent="0.3">
      <c r="A626" s="60">
        <v>42994</v>
      </c>
      <c r="B626" s="15">
        <f t="shared" si="90"/>
        <v>2017</v>
      </c>
      <c r="C626" s="15">
        <f t="shared" si="91"/>
        <v>9</v>
      </c>
      <c r="D626" s="15" t="str">
        <f t="shared" si="95"/>
        <v>20179</v>
      </c>
      <c r="E626" s="15">
        <f t="shared" si="92"/>
        <v>7</v>
      </c>
      <c r="F626" s="15">
        <f t="shared" si="93"/>
        <v>1</v>
      </c>
      <c r="G626" s="64">
        <f t="shared" si="98"/>
        <v>1982.2813750253172</v>
      </c>
      <c r="H626" s="64">
        <f>IF(G625&lt;VLOOKUP(D626,'Luxjacky Assumptions Past'!$M$17:$Q$77,5,0),VLOOKUP(D626,'Luxjacky Assumptions Past'!$M$17:$Q$77,4,0),0)</f>
        <v>0</v>
      </c>
      <c r="I626" s="62">
        <f t="shared" si="94"/>
        <v>72.41687630820762</v>
      </c>
      <c r="J626" s="62">
        <v>112</v>
      </c>
      <c r="K626" s="15">
        <f t="shared" si="96"/>
        <v>0</v>
      </c>
      <c r="L626" s="15">
        <f t="shared" si="97"/>
        <v>0</v>
      </c>
      <c r="M626" s="58">
        <f>'Luxjacky Assumptions Monthly'!$M$8*'Luxjacky Counterfactual'!H626</f>
        <v>0</v>
      </c>
      <c r="N626" s="58">
        <f>'Luxjacky Assumptions Monthly'!$M$6*'Luxjacky Assumptions Monthly'!$M$8*'Luxjacky Counterfactual'!G626</f>
        <v>991.14068751265859</v>
      </c>
      <c r="O626" s="58">
        <f t="shared" si="99"/>
        <v>991.14068751265859</v>
      </c>
    </row>
    <row r="627" spans="1:15" x14ac:dyDescent="0.3">
      <c r="A627" s="60">
        <v>42995</v>
      </c>
      <c r="B627" s="15">
        <f t="shared" si="90"/>
        <v>2017</v>
      </c>
      <c r="C627" s="15">
        <f t="shared" si="91"/>
        <v>9</v>
      </c>
      <c r="D627" s="15" t="str">
        <f t="shared" si="95"/>
        <v>20179</v>
      </c>
      <c r="E627" s="15">
        <f t="shared" si="92"/>
        <v>1</v>
      </c>
      <c r="F627" s="15">
        <f t="shared" si="93"/>
        <v>0</v>
      </c>
      <c r="G627" s="64">
        <f t="shared" si="98"/>
        <v>1912.2813750253172</v>
      </c>
      <c r="H627" s="64">
        <f>IF(G626&lt;VLOOKUP(D627,'Luxjacky Assumptions Past'!$M$17:$Q$77,5,0),VLOOKUP(D627,'Luxjacky Assumptions Past'!$M$17:$Q$77,4,0),0)</f>
        <v>0</v>
      </c>
      <c r="I627" s="62">
        <f t="shared" si="94"/>
        <v>156.58076211353318</v>
      </c>
      <c r="J627" s="62">
        <v>70</v>
      </c>
      <c r="K627" s="15">
        <f t="shared" si="96"/>
        <v>0</v>
      </c>
      <c r="L627" s="15">
        <f t="shared" si="97"/>
        <v>0</v>
      </c>
      <c r="M627" s="58">
        <f>'Luxjacky Assumptions Monthly'!$M$8*'Luxjacky Counterfactual'!H627</f>
        <v>0</v>
      </c>
      <c r="N627" s="58">
        <f>'Luxjacky Assumptions Monthly'!$M$6*'Luxjacky Assumptions Monthly'!$M$8*'Luxjacky Counterfactual'!G627</f>
        <v>956.14068751265859</v>
      </c>
      <c r="O627" s="58">
        <f t="shared" si="99"/>
        <v>956.14068751265859</v>
      </c>
    </row>
    <row r="628" spans="1:15" x14ac:dyDescent="0.3">
      <c r="A628" s="60">
        <v>42996</v>
      </c>
      <c r="B628" s="15">
        <f t="shared" si="90"/>
        <v>2017</v>
      </c>
      <c r="C628" s="15">
        <f t="shared" si="91"/>
        <v>9</v>
      </c>
      <c r="D628" s="15" t="str">
        <f t="shared" si="95"/>
        <v>20179</v>
      </c>
      <c r="E628" s="15">
        <f t="shared" si="92"/>
        <v>2</v>
      </c>
      <c r="F628" s="15">
        <f t="shared" si="93"/>
        <v>0</v>
      </c>
      <c r="G628" s="64">
        <f t="shared" si="98"/>
        <v>1755.2813750253172</v>
      </c>
      <c r="H628" s="64">
        <f>IF(G627&lt;VLOOKUP(D628,'Luxjacky Assumptions Past'!$M$17:$Q$77,5,0),VLOOKUP(D628,'Luxjacky Assumptions Past'!$M$17:$Q$77,4,0),0)</f>
        <v>0</v>
      </c>
      <c r="I628" s="62">
        <f t="shared" si="94"/>
        <v>161.19844435530953</v>
      </c>
      <c r="J628" s="62">
        <v>157</v>
      </c>
      <c r="K628" s="15">
        <f t="shared" si="96"/>
        <v>0</v>
      </c>
      <c r="L628" s="15">
        <f t="shared" si="97"/>
        <v>0</v>
      </c>
      <c r="M628" s="58">
        <f>'Luxjacky Assumptions Monthly'!$M$8*'Luxjacky Counterfactual'!H628</f>
        <v>0</v>
      </c>
      <c r="N628" s="58">
        <f>'Luxjacky Assumptions Monthly'!$M$6*'Luxjacky Assumptions Monthly'!$M$8*'Luxjacky Counterfactual'!G628</f>
        <v>877.64068751265859</v>
      </c>
      <c r="O628" s="58">
        <f t="shared" si="99"/>
        <v>877.64068751265859</v>
      </c>
    </row>
    <row r="629" spans="1:15" x14ac:dyDescent="0.3">
      <c r="A629" s="60">
        <v>42997</v>
      </c>
      <c r="B629" s="15">
        <f t="shared" si="90"/>
        <v>2017</v>
      </c>
      <c r="C629" s="15">
        <f t="shared" si="91"/>
        <v>9</v>
      </c>
      <c r="D629" s="15" t="str">
        <f t="shared" si="95"/>
        <v>20179</v>
      </c>
      <c r="E629" s="15">
        <f t="shared" si="92"/>
        <v>3</v>
      </c>
      <c r="F629" s="15">
        <f t="shared" si="93"/>
        <v>0</v>
      </c>
      <c r="G629" s="64">
        <f t="shared" si="98"/>
        <v>1592.2813750253172</v>
      </c>
      <c r="H629" s="64">
        <f>IF(G628&lt;VLOOKUP(D629,'Luxjacky Assumptions Past'!$M$17:$Q$77,5,0),VLOOKUP(D629,'Luxjacky Assumptions Past'!$M$17:$Q$77,4,0),0)</f>
        <v>0</v>
      </c>
      <c r="I629" s="62">
        <f t="shared" si="94"/>
        <v>158.58783664057097</v>
      </c>
      <c r="J629" s="62">
        <v>163</v>
      </c>
      <c r="K629" s="15">
        <f t="shared" si="96"/>
        <v>0</v>
      </c>
      <c r="L629" s="15">
        <f t="shared" si="97"/>
        <v>0</v>
      </c>
      <c r="M629" s="58">
        <f>'Luxjacky Assumptions Monthly'!$M$8*'Luxjacky Counterfactual'!H629</f>
        <v>0</v>
      </c>
      <c r="N629" s="58">
        <f>'Luxjacky Assumptions Monthly'!$M$6*'Luxjacky Assumptions Monthly'!$M$8*'Luxjacky Counterfactual'!G629</f>
        <v>796.14068751265859</v>
      </c>
      <c r="O629" s="58">
        <f t="shared" si="99"/>
        <v>796.14068751265859</v>
      </c>
    </row>
    <row r="630" spans="1:15" x14ac:dyDescent="0.3">
      <c r="A630" s="60">
        <v>42998</v>
      </c>
      <c r="B630" s="15">
        <f t="shared" si="90"/>
        <v>2017</v>
      </c>
      <c r="C630" s="15">
        <f t="shared" si="91"/>
        <v>9</v>
      </c>
      <c r="D630" s="15" t="str">
        <f t="shared" si="95"/>
        <v>20179</v>
      </c>
      <c r="E630" s="15">
        <f t="shared" si="92"/>
        <v>4</v>
      </c>
      <c r="F630" s="15">
        <f t="shared" si="93"/>
        <v>0</v>
      </c>
      <c r="G630" s="64">
        <f t="shared" si="98"/>
        <v>1432.2813750253172</v>
      </c>
      <c r="H630" s="64">
        <f>IF(G629&lt;VLOOKUP(D630,'Luxjacky Assumptions Past'!$M$17:$Q$77,5,0),VLOOKUP(D630,'Luxjacky Assumptions Past'!$M$17:$Q$77,4,0),0)</f>
        <v>0</v>
      </c>
      <c r="I630" s="62">
        <f t="shared" si="94"/>
        <v>147.95926722793931</v>
      </c>
      <c r="J630" s="62">
        <v>160</v>
      </c>
      <c r="K630" s="15">
        <f t="shared" si="96"/>
        <v>0</v>
      </c>
      <c r="L630" s="15">
        <f t="shared" si="97"/>
        <v>0</v>
      </c>
      <c r="M630" s="58">
        <f>'Luxjacky Assumptions Monthly'!$M$8*'Luxjacky Counterfactual'!H630</f>
        <v>0</v>
      </c>
      <c r="N630" s="58">
        <f>'Luxjacky Assumptions Monthly'!$M$6*'Luxjacky Assumptions Monthly'!$M$8*'Luxjacky Counterfactual'!G630</f>
        <v>716.14068751265859</v>
      </c>
      <c r="O630" s="58">
        <f t="shared" si="99"/>
        <v>716.14068751265859</v>
      </c>
    </row>
    <row r="631" spans="1:15" x14ac:dyDescent="0.3">
      <c r="A631" s="60">
        <v>42999</v>
      </c>
      <c r="B631" s="15">
        <f t="shared" si="90"/>
        <v>2017</v>
      </c>
      <c r="C631" s="15">
        <f t="shared" si="91"/>
        <v>9</v>
      </c>
      <c r="D631" s="15" t="str">
        <f t="shared" si="95"/>
        <v>20179</v>
      </c>
      <c r="E631" s="15">
        <f t="shared" si="92"/>
        <v>5</v>
      </c>
      <c r="F631" s="15">
        <f t="shared" si="93"/>
        <v>0</v>
      </c>
      <c r="G631" s="64">
        <f t="shared" si="98"/>
        <v>1296.2813750253172</v>
      </c>
      <c r="H631" s="64">
        <f>IF(G630&lt;VLOOKUP(D631,'Luxjacky Assumptions Past'!$M$17:$Q$77,5,0),VLOOKUP(D631,'Luxjacky Assumptions Past'!$M$17:$Q$77,4,0),0)</f>
        <v>0</v>
      </c>
      <c r="I631" s="62">
        <f t="shared" si="94"/>
        <v>128.70809073228196</v>
      </c>
      <c r="J631" s="62">
        <v>136</v>
      </c>
      <c r="K631" s="15">
        <f t="shared" si="96"/>
        <v>0</v>
      </c>
      <c r="L631" s="15">
        <f t="shared" si="97"/>
        <v>0</v>
      </c>
      <c r="M631" s="58">
        <f>'Luxjacky Assumptions Monthly'!$M$8*'Luxjacky Counterfactual'!H631</f>
        <v>0</v>
      </c>
      <c r="N631" s="58">
        <f>'Luxjacky Assumptions Monthly'!$M$6*'Luxjacky Assumptions Monthly'!$M$8*'Luxjacky Counterfactual'!G631</f>
        <v>648.14068751265859</v>
      </c>
      <c r="O631" s="58">
        <f t="shared" si="99"/>
        <v>648.14068751265859</v>
      </c>
    </row>
    <row r="632" spans="1:15" x14ac:dyDescent="0.3">
      <c r="A632" s="60">
        <v>43000</v>
      </c>
      <c r="B632" s="15">
        <f t="shared" si="90"/>
        <v>2017</v>
      </c>
      <c r="C632" s="15">
        <f t="shared" si="91"/>
        <v>9</v>
      </c>
      <c r="D632" s="15" t="str">
        <f t="shared" si="95"/>
        <v>20179</v>
      </c>
      <c r="E632" s="15">
        <f t="shared" si="92"/>
        <v>6</v>
      </c>
      <c r="F632" s="15">
        <f t="shared" si="93"/>
        <v>1</v>
      </c>
      <c r="G632" s="64">
        <f t="shared" si="98"/>
        <v>1161.2813750253172</v>
      </c>
      <c r="H632" s="64">
        <f>IF(G631&lt;VLOOKUP(D632,'Luxjacky Assumptions Past'!$M$17:$Q$77,5,0),VLOOKUP(D632,'Luxjacky Assumptions Past'!$M$17:$Q$77,4,0),0)</f>
        <v>0</v>
      </c>
      <c r="I632" s="62">
        <f t="shared" si="94"/>
        <v>110.33635471820799</v>
      </c>
      <c r="J632" s="62">
        <v>135</v>
      </c>
      <c r="K632" s="15">
        <f t="shared" si="96"/>
        <v>0</v>
      </c>
      <c r="L632" s="15">
        <f t="shared" si="97"/>
        <v>0</v>
      </c>
      <c r="M632" s="58">
        <f>'Luxjacky Assumptions Monthly'!$M$8*'Luxjacky Counterfactual'!H632</f>
        <v>0</v>
      </c>
      <c r="N632" s="58">
        <f>'Luxjacky Assumptions Monthly'!$M$6*'Luxjacky Assumptions Monthly'!$M$8*'Luxjacky Counterfactual'!G632</f>
        <v>580.64068751265859</v>
      </c>
      <c r="O632" s="58">
        <f t="shared" si="99"/>
        <v>580.64068751265859</v>
      </c>
    </row>
    <row r="633" spans="1:15" x14ac:dyDescent="0.3">
      <c r="A633" s="60">
        <v>43001</v>
      </c>
      <c r="B633" s="15">
        <f t="shared" si="90"/>
        <v>2017</v>
      </c>
      <c r="C633" s="15">
        <f t="shared" si="91"/>
        <v>9</v>
      </c>
      <c r="D633" s="15" t="str">
        <f t="shared" si="95"/>
        <v>20179</v>
      </c>
      <c r="E633" s="15">
        <f t="shared" si="92"/>
        <v>7</v>
      </c>
      <c r="F633" s="15">
        <f t="shared" si="93"/>
        <v>1</v>
      </c>
      <c r="G633" s="64">
        <f t="shared" si="98"/>
        <v>1038.2813750253172</v>
      </c>
      <c r="H633" s="64">
        <f>IF(G632&lt;VLOOKUP(D633,'Luxjacky Assumptions Past'!$M$17:$Q$77,5,0),VLOOKUP(D633,'Luxjacky Assumptions Past'!$M$17:$Q$77,4,0),0)</f>
        <v>0</v>
      </c>
      <c r="I633" s="62">
        <f t="shared" si="94"/>
        <v>72.41687630820762</v>
      </c>
      <c r="J633" s="62">
        <v>123</v>
      </c>
      <c r="K633" s="15">
        <f t="shared" si="96"/>
        <v>0</v>
      </c>
      <c r="L633" s="15">
        <f t="shared" si="97"/>
        <v>0</v>
      </c>
      <c r="M633" s="58">
        <f>'Luxjacky Assumptions Monthly'!$M$8*'Luxjacky Counterfactual'!H633</f>
        <v>0</v>
      </c>
      <c r="N633" s="58">
        <f>'Luxjacky Assumptions Monthly'!$M$6*'Luxjacky Assumptions Monthly'!$M$8*'Luxjacky Counterfactual'!G633</f>
        <v>519.14068751265859</v>
      </c>
      <c r="O633" s="58">
        <f t="shared" si="99"/>
        <v>519.14068751265859</v>
      </c>
    </row>
    <row r="634" spans="1:15" x14ac:dyDescent="0.3">
      <c r="A634" s="60">
        <v>43002</v>
      </c>
      <c r="B634" s="15">
        <f t="shared" si="90"/>
        <v>2017</v>
      </c>
      <c r="C634" s="15">
        <f t="shared" si="91"/>
        <v>9</v>
      </c>
      <c r="D634" s="15" t="str">
        <f t="shared" si="95"/>
        <v>20179</v>
      </c>
      <c r="E634" s="15">
        <f t="shared" si="92"/>
        <v>1</v>
      </c>
      <c r="F634" s="15">
        <f t="shared" si="93"/>
        <v>0</v>
      </c>
      <c r="G634" s="64">
        <f t="shared" si="98"/>
        <v>2406.2835651937803</v>
      </c>
      <c r="H634" s="64">
        <f>IF(G633&lt;VLOOKUP(D634,'Luxjacky Assumptions Past'!$M$17:$Q$77,5,0),VLOOKUP(D634,'Luxjacky Assumptions Past'!$M$17:$Q$77,4,0),0)</f>
        <v>1447.0021901684634</v>
      </c>
      <c r="I634" s="62">
        <f t="shared" si="94"/>
        <v>156.58076211353318</v>
      </c>
      <c r="J634" s="62">
        <v>79</v>
      </c>
      <c r="K634" s="15">
        <f t="shared" si="96"/>
        <v>1</v>
      </c>
      <c r="L634" s="15">
        <f t="shared" si="97"/>
        <v>4000</v>
      </c>
      <c r="M634" s="58">
        <f>'Luxjacky Assumptions Monthly'!$M$8*'Luxjacky Counterfactual'!H634</f>
        <v>14470.021901684633</v>
      </c>
      <c r="N634" s="58">
        <f>'Luxjacky Assumptions Monthly'!$M$6*'Luxjacky Assumptions Monthly'!$M$8*'Luxjacky Counterfactual'!G634</f>
        <v>1203.1417825968902</v>
      </c>
      <c r="O634" s="58">
        <f t="shared" si="99"/>
        <v>19673.163684281521</v>
      </c>
    </row>
    <row r="635" spans="1:15" x14ac:dyDescent="0.3">
      <c r="A635" s="60">
        <v>43003</v>
      </c>
      <c r="B635" s="15">
        <f t="shared" si="90"/>
        <v>2017</v>
      </c>
      <c r="C635" s="15">
        <f t="shared" si="91"/>
        <v>9</v>
      </c>
      <c r="D635" s="15" t="str">
        <f t="shared" si="95"/>
        <v>20179</v>
      </c>
      <c r="E635" s="15">
        <f t="shared" si="92"/>
        <v>2</v>
      </c>
      <c r="F635" s="15">
        <f t="shared" si="93"/>
        <v>0</v>
      </c>
      <c r="G635" s="64">
        <f t="shared" si="98"/>
        <v>2236.2835651937803</v>
      </c>
      <c r="H635" s="64">
        <f>IF(G634&lt;VLOOKUP(D635,'Luxjacky Assumptions Past'!$M$17:$Q$77,5,0),VLOOKUP(D635,'Luxjacky Assumptions Past'!$M$17:$Q$77,4,0),0)</f>
        <v>0</v>
      </c>
      <c r="I635" s="62">
        <f t="shared" si="94"/>
        <v>161.19844435530953</v>
      </c>
      <c r="J635" s="62">
        <v>170</v>
      </c>
      <c r="K635" s="15">
        <f t="shared" si="96"/>
        <v>0</v>
      </c>
      <c r="L635" s="15">
        <f t="shared" si="97"/>
        <v>0</v>
      </c>
      <c r="M635" s="58">
        <f>'Luxjacky Assumptions Monthly'!$M$8*'Luxjacky Counterfactual'!H635</f>
        <v>0</v>
      </c>
      <c r="N635" s="58">
        <f>'Luxjacky Assumptions Monthly'!$M$6*'Luxjacky Assumptions Monthly'!$M$8*'Luxjacky Counterfactual'!G635</f>
        <v>1118.1417825968902</v>
      </c>
      <c r="O635" s="58">
        <f t="shared" si="99"/>
        <v>1118.1417825968902</v>
      </c>
    </row>
    <row r="636" spans="1:15" x14ac:dyDescent="0.3">
      <c r="A636" s="60">
        <v>43004</v>
      </c>
      <c r="B636" s="15">
        <f t="shared" si="90"/>
        <v>2017</v>
      </c>
      <c r="C636" s="15">
        <f t="shared" si="91"/>
        <v>9</v>
      </c>
      <c r="D636" s="15" t="str">
        <f t="shared" si="95"/>
        <v>20179</v>
      </c>
      <c r="E636" s="15">
        <f t="shared" si="92"/>
        <v>3</v>
      </c>
      <c r="F636" s="15">
        <f t="shared" si="93"/>
        <v>0</v>
      </c>
      <c r="G636" s="64">
        <f t="shared" si="98"/>
        <v>2070.2835651937803</v>
      </c>
      <c r="H636" s="64">
        <f>IF(G635&lt;VLOOKUP(D636,'Luxjacky Assumptions Past'!$M$17:$Q$77,5,0),VLOOKUP(D636,'Luxjacky Assumptions Past'!$M$17:$Q$77,4,0),0)</f>
        <v>0</v>
      </c>
      <c r="I636" s="62">
        <f t="shared" si="94"/>
        <v>158.58783664057097</v>
      </c>
      <c r="J636" s="62">
        <v>166</v>
      </c>
      <c r="K636" s="15">
        <f t="shared" si="96"/>
        <v>0</v>
      </c>
      <c r="L636" s="15">
        <f t="shared" si="97"/>
        <v>0</v>
      </c>
      <c r="M636" s="58">
        <f>'Luxjacky Assumptions Monthly'!$M$8*'Luxjacky Counterfactual'!H636</f>
        <v>0</v>
      </c>
      <c r="N636" s="58">
        <f>'Luxjacky Assumptions Monthly'!$M$6*'Luxjacky Assumptions Monthly'!$M$8*'Luxjacky Counterfactual'!G636</f>
        <v>1035.1417825968902</v>
      </c>
      <c r="O636" s="58">
        <f t="shared" si="99"/>
        <v>1035.1417825968902</v>
      </c>
    </row>
    <row r="637" spans="1:15" x14ac:dyDescent="0.3">
      <c r="A637" s="60">
        <v>43005</v>
      </c>
      <c r="B637" s="15">
        <f t="shared" si="90"/>
        <v>2017</v>
      </c>
      <c r="C637" s="15">
        <f t="shared" si="91"/>
        <v>9</v>
      </c>
      <c r="D637" s="15" t="str">
        <f t="shared" si="95"/>
        <v>20179</v>
      </c>
      <c r="E637" s="15">
        <f t="shared" si="92"/>
        <v>4</v>
      </c>
      <c r="F637" s="15">
        <f t="shared" si="93"/>
        <v>0</v>
      </c>
      <c r="G637" s="64">
        <f t="shared" si="98"/>
        <v>1903.2835651937803</v>
      </c>
      <c r="H637" s="64">
        <f>IF(G636&lt;VLOOKUP(D637,'Luxjacky Assumptions Past'!$M$17:$Q$77,5,0),VLOOKUP(D637,'Luxjacky Assumptions Past'!$M$17:$Q$77,4,0),0)</f>
        <v>0</v>
      </c>
      <c r="I637" s="62">
        <f t="shared" si="94"/>
        <v>147.95926722793931</v>
      </c>
      <c r="J637" s="62">
        <v>167</v>
      </c>
      <c r="K637" s="15">
        <f t="shared" si="96"/>
        <v>0</v>
      </c>
      <c r="L637" s="15">
        <f t="shared" si="97"/>
        <v>0</v>
      </c>
      <c r="M637" s="58">
        <f>'Luxjacky Assumptions Monthly'!$M$8*'Luxjacky Counterfactual'!H637</f>
        <v>0</v>
      </c>
      <c r="N637" s="58">
        <f>'Luxjacky Assumptions Monthly'!$M$6*'Luxjacky Assumptions Monthly'!$M$8*'Luxjacky Counterfactual'!G637</f>
        <v>951.64178259689015</v>
      </c>
      <c r="O637" s="58">
        <f t="shared" si="99"/>
        <v>951.64178259689015</v>
      </c>
    </row>
    <row r="638" spans="1:15" x14ac:dyDescent="0.3">
      <c r="A638" s="60">
        <v>43006</v>
      </c>
      <c r="B638" s="15">
        <f t="shared" si="90"/>
        <v>2017</v>
      </c>
      <c r="C638" s="15">
        <f t="shared" si="91"/>
        <v>9</v>
      </c>
      <c r="D638" s="15" t="str">
        <f t="shared" si="95"/>
        <v>20179</v>
      </c>
      <c r="E638" s="15">
        <f t="shared" si="92"/>
        <v>5</v>
      </c>
      <c r="F638" s="15">
        <f t="shared" si="93"/>
        <v>0</v>
      </c>
      <c r="G638" s="64">
        <f t="shared" si="98"/>
        <v>1754.2835651937803</v>
      </c>
      <c r="H638" s="64">
        <f>IF(G637&lt;VLOOKUP(D638,'Luxjacky Assumptions Past'!$M$17:$Q$77,5,0),VLOOKUP(D638,'Luxjacky Assumptions Past'!$M$17:$Q$77,4,0),0)</f>
        <v>0</v>
      </c>
      <c r="I638" s="62">
        <f t="shared" si="94"/>
        <v>128.70809073228196</v>
      </c>
      <c r="J638" s="62">
        <v>149</v>
      </c>
      <c r="K638" s="15">
        <f t="shared" si="96"/>
        <v>0</v>
      </c>
      <c r="L638" s="15">
        <f t="shared" si="97"/>
        <v>0</v>
      </c>
      <c r="M638" s="58">
        <f>'Luxjacky Assumptions Monthly'!$M$8*'Luxjacky Counterfactual'!H638</f>
        <v>0</v>
      </c>
      <c r="N638" s="58">
        <f>'Luxjacky Assumptions Monthly'!$M$6*'Luxjacky Assumptions Monthly'!$M$8*'Luxjacky Counterfactual'!G638</f>
        <v>877.14178259689015</v>
      </c>
      <c r="O638" s="58">
        <f t="shared" si="99"/>
        <v>877.14178259689015</v>
      </c>
    </row>
    <row r="639" spans="1:15" x14ac:dyDescent="0.3">
      <c r="A639" s="60">
        <v>43007</v>
      </c>
      <c r="B639" s="15">
        <f t="shared" si="90"/>
        <v>2017</v>
      </c>
      <c r="C639" s="15">
        <f t="shared" si="91"/>
        <v>9</v>
      </c>
      <c r="D639" s="15" t="str">
        <f t="shared" si="95"/>
        <v>20179</v>
      </c>
      <c r="E639" s="15">
        <f t="shared" si="92"/>
        <v>6</v>
      </c>
      <c r="F639" s="15">
        <f t="shared" si="93"/>
        <v>1</v>
      </c>
      <c r="G639" s="64">
        <f t="shared" si="98"/>
        <v>1614.2835651937803</v>
      </c>
      <c r="H639" s="64">
        <f>IF(G638&lt;VLOOKUP(D639,'Luxjacky Assumptions Past'!$M$17:$Q$77,5,0),VLOOKUP(D639,'Luxjacky Assumptions Past'!$M$17:$Q$77,4,0),0)</f>
        <v>0</v>
      </c>
      <c r="I639" s="62">
        <f t="shared" si="94"/>
        <v>110.33635471820799</v>
      </c>
      <c r="J639" s="62">
        <v>140</v>
      </c>
      <c r="K639" s="15">
        <f t="shared" si="96"/>
        <v>0</v>
      </c>
      <c r="L639" s="15">
        <f t="shared" si="97"/>
        <v>0</v>
      </c>
      <c r="M639" s="58">
        <f>'Luxjacky Assumptions Monthly'!$M$8*'Luxjacky Counterfactual'!H639</f>
        <v>0</v>
      </c>
      <c r="N639" s="58">
        <f>'Luxjacky Assumptions Monthly'!$M$6*'Luxjacky Assumptions Monthly'!$M$8*'Luxjacky Counterfactual'!G639</f>
        <v>807.14178259689015</v>
      </c>
      <c r="O639" s="58">
        <f t="shared" si="99"/>
        <v>807.14178259689015</v>
      </c>
    </row>
    <row r="640" spans="1:15" x14ac:dyDescent="0.3">
      <c r="A640" s="60">
        <v>43008</v>
      </c>
      <c r="B640" s="15">
        <f t="shared" si="90"/>
        <v>2017</v>
      </c>
      <c r="C640" s="15">
        <f t="shared" si="91"/>
        <v>9</v>
      </c>
      <c r="D640" s="15" t="str">
        <f t="shared" si="95"/>
        <v>20179</v>
      </c>
      <c r="E640" s="15">
        <f t="shared" si="92"/>
        <v>7</v>
      </c>
      <c r="F640" s="15">
        <f t="shared" si="93"/>
        <v>1</v>
      </c>
      <c r="G640" s="64">
        <f t="shared" si="98"/>
        <v>1507.2835651937803</v>
      </c>
      <c r="H640" s="64">
        <f>IF(G639&lt;VLOOKUP(D640,'Luxjacky Assumptions Past'!$M$17:$Q$77,5,0),VLOOKUP(D640,'Luxjacky Assumptions Past'!$M$17:$Q$77,4,0),0)</f>
        <v>0</v>
      </c>
      <c r="I640" s="62">
        <f t="shared" si="94"/>
        <v>72.41687630820762</v>
      </c>
      <c r="J640" s="62">
        <v>107</v>
      </c>
      <c r="K640" s="15">
        <f t="shared" si="96"/>
        <v>0</v>
      </c>
      <c r="L640" s="15">
        <f t="shared" si="97"/>
        <v>0</v>
      </c>
      <c r="M640" s="58">
        <f>'Luxjacky Assumptions Monthly'!$M$8*'Luxjacky Counterfactual'!H640</f>
        <v>0</v>
      </c>
      <c r="N640" s="58">
        <f>'Luxjacky Assumptions Monthly'!$M$6*'Luxjacky Assumptions Monthly'!$M$8*'Luxjacky Counterfactual'!G640</f>
        <v>753.64178259689015</v>
      </c>
      <c r="O640" s="58">
        <f t="shared" si="99"/>
        <v>753.64178259689015</v>
      </c>
    </row>
    <row r="641" spans="1:15" x14ac:dyDescent="0.3">
      <c r="A641" s="60">
        <v>43009</v>
      </c>
      <c r="B641" s="15">
        <f t="shared" si="90"/>
        <v>2017</v>
      </c>
      <c r="C641" s="15">
        <f t="shared" si="91"/>
        <v>10</v>
      </c>
      <c r="D641" s="15" t="str">
        <f t="shared" si="95"/>
        <v>201710</v>
      </c>
      <c r="E641" s="15">
        <f t="shared" si="92"/>
        <v>1</v>
      </c>
      <c r="F641" s="15">
        <f t="shared" si="93"/>
        <v>0</v>
      </c>
      <c r="G641" s="64">
        <f t="shared" si="98"/>
        <v>1435.2835651937803</v>
      </c>
      <c r="H641" s="64">
        <f>IF(G640&lt;VLOOKUP(D641,'Luxjacky Assumptions Past'!$M$17:$Q$77,5,0),VLOOKUP(D641,'Luxjacky Assumptions Past'!$M$17:$Q$77,4,0),0)</f>
        <v>0</v>
      </c>
      <c r="I641" s="62">
        <f t="shared" si="94"/>
        <v>158.71706625951748</v>
      </c>
      <c r="J641" s="62">
        <v>72</v>
      </c>
      <c r="K641" s="15">
        <f t="shared" si="96"/>
        <v>0</v>
      </c>
      <c r="L641" s="15">
        <f t="shared" si="97"/>
        <v>0</v>
      </c>
      <c r="M641" s="58">
        <f>'Luxjacky Assumptions Monthly'!$M$8*'Luxjacky Counterfactual'!H641</f>
        <v>0</v>
      </c>
      <c r="N641" s="58">
        <f>'Luxjacky Assumptions Monthly'!$M$6*'Luxjacky Assumptions Monthly'!$M$8*'Luxjacky Counterfactual'!G641</f>
        <v>717.64178259689015</v>
      </c>
      <c r="O641" s="58">
        <f t="shared" si="99"/>
        <v>717.64178259689015</v>
      </c>
    </row>
    <row r="642" spans="1:15" x14ac:dyDescent="0.3">
      <c r="A642" s="60">
        <v>43010</v>
      </c>
      <c r="B642" s="15">
        <f t="shared" ref="B642:B705" si="100">YEAR(A642)</f>
        <v>2017</v>
      </c>
      <c r="C642" s="15">
        <f t="shared" ref="C642:C705" si="101">MONTH(A642)</f>
        <v>10</v>
      </c>
      <c r="D642" s="15" t="str">
        <f t="shared" si="95"/>
        <v>201710</v>
      </c>
      <c r="E642" s="15">
        <f t="shared" ref="E642:E705" si="102">WEEKDAY(A642)</f>
        <v>2</v>
      </c>
      <c r="F642" s="15">
        <f t="shared" ref="F642:F705" si="103">IF(OR(E642=6,E642=7),1,0)</f>
        <v>0</v>
      </c>
      <c r="G642" s="64">
        <f t="shared" si="98"/>
        <v>1279.2835651937803</v>
      </c>
      <c r="H642" s="64">
        <f>IF(G641&lt;VLOOKUP(D642,'Luxjacky Assumptions Past'!$M$17:$Q$77,5,0),VLOOKUP(D642,'Luxjacky Assumptions Past'!$M$17:$Q$77,4,0),0)</f>
        <v>0</v>
      </c>
      <c r="I642" s="62">
        <f t="shared" ref="I642:I705" si="104">100-2.17*E642^2.25+12.77*E642+EXP(-E642/0.032)+5*C642^0.75+10*F642+20*(B642-2016)</f>
        <v>163.33474850129383</v>
      </c>
      <c r="J642" s="62">
        <v>156</v>
      </c>
      <c r="K642" s="15">
        <f t="shared" si="96"/>
        <v>0</v>
      </c>
      <c r="L642" s="15">
        <f t="shared" si="97"/>
        <v>0</v>
      </c>
      <c r="M642" s="58">
        <f>'Luxjacky Assumptions Monthly'!$M$8*'Luxjacky Counterfactual'!H642</f>
        <v>0</v>
      </c>
      <c r="N642" s="58">
        <f>'Luxjacky Assumptions Monthly'!$M$6*'Luxjacky Assumptions Monthly'!$M$8*'Luxjacky Counterfactual'!G642</f>
        <v>639.64178259689015</v>
      </c>
      <c r="O642" s="58">
        <f t="shared" si="99"/>
        <v>639.64178259689015</v>
      </c>
    </row>
    <row r="643" spans="1:15" x14ac:dyDescent="0.3">
      <c r="A643" s="60">
        <v>43011</v>
      </c>
      <c r="B643" s="15">
        <f t="shared" si="100"/>
        <v>2017</v>
      </c>
      <c r="C643" s="15">
        <f t="shared" si="101"/>
        <v>10</v>
      </c>
      <c r="D643" s="15" t="str">
        <f t="shared" ref="D643:D706" si="105">CONCATENATE(B643,C643)</f>
        <v>201710</v>
      </c>
      <c r="E643" s="15">
        <f t="shared" si="102"/>
        <v>3</v>
      </c>
      <c r="F643" s="15">
        <f t="shared" si="103"/>
        <v>0</v>
      </c>
      <c r="G643" s="64">
        <f t="shared" si="98"/>
        <v>1120.2835651937803</v>
      </c>
      <c r="H643" s="64">
        <f>IF(G642&lt;VLOOKUP(D643,'Luxjacky Assumptions Past'!$M$17:$Q$77,5,0),VLOOKUP(D643,'Luxjacky Assumptions Past'!$M$17:$Q$77,4,0),0)</f>
        <v>0</v>
      </c>
      <c r="I643" s="62">
        <f t="shared" si="104"/>
        <v>160.7241407865553</v>
      </c>
      <c r="J643" s="62">
        <v>159</v>
      </c>
      <c r="K643" s="15">
        <f t="shared" ref="K643:K706" si="106">IF(H643&gt;0,1,0)</f>
        <v>0</v>
      </c>
      <c r="L643" s="15">
        <f t="shared" ref="L643:L706" si="107">4000*K643</f>
        <v>0</v>
      </c>
      <c r="M643" s="58">
        <f>'Luxjacky Assumptions Monthly'!$M$8*'Luxjacky Counterfactual'!H643</f>
        <v>0</v>
      </c>
      <c r="N643" s="58">
        <f>'Luxjacky Assumptions Monthly'!$M$6*'Luxjacky Assumptions Monthly'!$M$8*'Luxjacky Counterfactual'!G643</f>
        <v>560.14178259689015</v>
      </c>
      <c r="O643" s="58">
        <f t="shared" si="99"/>
        <v>560.14178259689015</v>
      </c>
    </row>
    <row r="644" spans="1:15" x14ac:dyDescent="0.3">
      <c r="A644" s="60">
        <v>43012</v>
      </c>
      <c r="B644" s="15">
        <f t="shared" si="100"/>
        <v>2017</v>
      </c>
      <c r="C644" s="15">
        <f t="shared" si="101"/>
        <v>10</v>
      </c>
      <c r="D644" s="15" t="str">
        <f t="shared" si="105"/>
        <v>201710</v>
      </c>
      <c r="E644" s="15">
        <f t="shared" si="102"/>
        <v>4</v>
      </c>
      <c r="F644" s="15">
        <f t="shared" si="103"/>
        <v>0</v>
      </c>
      <c r="G644" s="64">
        <f t="shared" ref="G644:G707" si="108">G643+H644-J644</f>
        <v>2452.5617460014755</v>
      </c>
      <c r="H644" s="64">
        <f>IF(G643&lt;VLOOKUP(D644,'Luxjacky Assumptions Past'!$M$17:$Q$77,5,0),VLOOKUP(D644,'Luxjacky Assumptions Past'!$M$17:$Q$77,4,0),0)</f>
        <v>1487.2781808076954</v>
      </c>
      <c r="I644" s="62">
        <f t="shared" si="104"/>
        <v>150.0955713739236</v>
      </c>
      <c r="J644" s="62">
        <v>155</v>
      </c>
      <c r="K644" s="15">
        <f t="shared" si="106"/>
        <v>1</v>
      </c>
      <c r="L644" s="15">
        <f t="shared" si="107"/>
        <v>4000</v>
      </c>
      <c r="M644" s="58">
        <f>'Luxjacky Assumptions Monthly'!$M$8*'Luxjacky Counterfactual'!H644</f>
        <v>14872.781808076954</v>
      </c>
      <c r="N644" s="58">
        <f>'Luxjacky Assumptions Monthly'!$M$6*'Luxjacky Assumptions Monthly'!$M$8*'Luxjacky Counterfactual'!G644</f>
        <v>1226.2808730007378</v>
      </c>
      <c r="O644" s="58">
        <f t="shared" ref="O644:O707" si="109">SUM(L644:N644)</f>
        <v>20099.062681077692</v>
      </c>
    </row>
    <row r="645" spans="1:15" x14ac:dyDescent="0.3">
      <c r="A645" s="60">
        <v>43013</v>
      </c>
      <c r="B645" s="15">
        <f t="shared" si="100"/>
        <v>2017</v>
      </c>
      <c r="C645" s="15">
        <f t="shared" si="101"/>
        <v>10</v>
      </c>
      <c r="D645" s="15" t="str">
        <f t="shared" si="105"/>
        <v>201710</v>
      </c>
      <c r="E645" s="15">
        <f t="shared" si="102"/>
        <v>5</v>
      </c>
      <c r="F645" s="15">
        <f t="shared" si="103"/>
        <v>0</v>
      </c>
      <c r="G645" s="64">
        <f t="shared" si="108"/>
        <v>2296.5617460014755</v>
      </c>
      <c r="H645" s="64">
        <f>IF(G644&lt;VLOOKUP(D645,'Luxjacky Assumptions Past'!$M$17:$Q$77,5,0),VLOOKUP(D645,'Luxjacky Assumptions Past'!$M$17:$Q$77,4,0),0)</f>
        <v>0</v>
      </c>
      <c r="I645" s="62">
        <f t="shared" si="104"/>
        <v>130.84439487826626</v>
      </c>
      <c r="J645" s="62">
        <v>156</v>
      </c>
      <c r="K645" s="15">
        <f t="shared" si="106"/>
        <v>0</v>
      </c>
      <c r="L645" s="15">
        <f t="shared" si="107"/>
        <v>0</v>
      </c>
      <c r="M645" s="58">
        <f>'Luxjacky Assumptions Monthly'!$M$8*'Luxjacky Counterfactual'!H645</f>
        <v>0</v>
      </c>
      <c r="N645" s="58">
        <f>'Luxjacky Assumptions Monthly'!$M$6*'Luxjacky Assumptions Monthly'!$M$8*'Luxjacky Counterfactual'!G645</f>
        <v>1148.2808730007378</v>
      </c>
      <c r="O645" s="58">
        <f t="shared" si="109"/>
        <v>1148.2808730007378</v>
      </c>
    </row>
    <row r="646" spans="1:15" x14ac:dyDescent="0.3">
      <c r="A646" s="60">
        <v>43014</v>
      </c>
      <c r="B646" s="15">
        <f t="shared" si="100"/>
        <v>2017</v>
      </c>
      <c r="C646" s="15">
        <f t="shared" si="101"/>
        <v>10</v>
      </c>
      <c r="D646" s="15" t="str">
        <f t="shared" si="105"/>
        <v>201710</v>
      </c>
      <c r="E646" s="15">
        <f t="shared" si="102"/>
        <v>6</v>
      </c>
      <c r="F646" s="15">
        <f t="shared" si="103"/>
        <v>1</v>
      </c>
      <c r="G646" s="64">
        <f t="shared" si="108"/>
        <v>2171.5617460014755</v>
      </c>
      <c r="H646" s="64">
        <f>IF(G645&lt;VLOOKUP(D646,'Luxjacky Assumptions Past'!$M$17:$Q$77,5,0),VLOOKUP(D646,'Luxjacky Assumptions Past'!$M$17:$Q$77,4,0),0)</f>
        <v>0</v>
      </c>
      <c r="I646" s="62">
        <f t="shared" si="104"/>
        <v>112.47265886419228</v>
      </c>
      <c r="J646" s="62">
        <v>125</v>
      </c>
      <c r="K646" s="15">
        <f t="shared" si="106"/>
        <v>0</v>
      </c>
      <c r="L646" s="15">
        <f t="shared" si="107"/>
        <v>0</v>
      </c>
      <c r="M646" s="58">
        <f>'Luxjacky Assumptions Monthly'!$M$8*'Luxjacky Counterfactual'!H646</f>
        <v>0</v>
      </c>
      <c r="N646" s="58">
        <f>'Luxjacky Assumptions Monthly'!$M$6*'Luxjacky Assumptions Monthly'!$M$8*'Luxjacky Counterfactual'!G646</f>
        <v>1085.7808730007378</v>
      </c>
      <c r="O646" s="58">
        <f t="shared" si="109"/>
        <v>1085.7808730007378</v>
      </c>
    </row>
    <row r="647" spans="1:15" x14ac:dyDescent="0.3">
      <c r="A647" s="60">
        <v>43015</v>
      </c>
      <c r="B647" s="15">
        <f t="shared" si="100"/>
        <v>2017</v>
      </c>
      <c r="C647" s="15">
        <f t="shared" si="101"/>
        <v>10</v>
      </c>
      <c r="D647" s="15" t="str">
        <f t="shared" si="105"/>
        <v>201710</v>
      </c>
      <c r="E647" s="15">
        <f t="shared" si="102"/>
        <v>7</v>
      </c>
      <c r="F647" s="15">
        <f t="shared" si="103"/>
        <v>1</v>
      </c>
      <c r="G647" s="64">
        <f t="shared" si="108"/>
        <v>2068.5617460014755</v>
      </c>
      <c r="H647" s="64">
        <f>IF(G646&lt;VLOOKUP(D647,'Luxjacky Assumptions Past'!$M$17:$Q$77,5,0),VLOOKUP(D647,'Luxjacky Assumptions Past'!$M$17:$Q$77,4,0),0)</f>
        <v>0</v>
      </c>
      <c r="I647" s="62">
        <f t="shared" si="104"/>
        <v>74.553180454191917</v>
      </c>
      <c r="J647" s="62">
        <v>103</v>
      </c>
      <c r="K647" s="15">
        <f t="shared" si="106"/>
        <v>0</v>
      </c>
      <c r="L647" s="15">
        <f t="shared" si="107"/>
        <v>0</v>
      </c>
      <c r="M647" s="58">
        <f>'Luxjacky Assumptions Monthly'!$M$8*'Luxjacky Counterfactual'!H647</f>
        <v>0</v>
      </c>
      <c r="N647" s="58">
        <f>'Luxjacky Assumptions Monthly'!$M$6*'Luxjacky Assumptions Monthly'!$M$8*'Luxjacky Counterfactual'!G647</f>
        <v>1034.2808730007378</v>
      </c>
      <c r="O647" s="58">
        <f t="shared" si="109"/>
        <v>1034.2808730007378</v>
      </c>
    </row>
    <row r="648" spans="1:15" x14ac:dyDescent="0.3">
      <c r="A648" s="60">
        <v>43016</v>
      </c>
      <c r="B648" s="15">
        <f t="shared" si="100"/>
        <v>2017</v>
      </c>
      <c r="C648" s="15">
        <f t="shared" si="101"/>
        <v>10</v>
      </c>
      <c r="D648" s="15" t="str">
        <f t="shared" si="105"/>
        <v>201710</v>
      </c>
      <c r="E648" s="15">
        <f t="shared" si="102"/>
        <v>1</v>
      </c>
      <c r="F648" s="15">
        <f t="shared" si="103"/>
        <v>0</v>
      </c>
      <c r="G648" s="64">
        <f t="shared" si="108"/>
        <v>1988.5617460014755</v>
      </c>
      <c r="H648" s="64">
        <f>IF(G647&lt;VLOOKUP(D648,'Luxjacky Assumptions Past'!$M$17:$Q$77,5,0),VLOOKUP(D648,'Luxjacky Assumptions Past'!$M$17:$Q$77,4,0),0)</f>
        <v>0</v>
      </c>
      <c r="I648" s="62">
        <f t="shared" si="104"/>
        <v>158.71706625951748</v>
      </c>
      <c r="J648" s="62">
        <v>80</v>
      </c>
      <c r="K648" s="15">
        <f t="shared" si="106"/>
        <v>0</v>
      </c>
      <c r="L648" s="15">
        <f t="shared" si="107"/>
        <v>0</v>
      </c>
      <c r="M648" s="58">
        <f>'Luxjacky Assumptions Monthly'!$M$8*'Luxjacky Counterfactual'!H648</f>
        <v>0</v>
      </c>
      <c r="N648" s="58">
        <f>'Luxjacky Assumptions Monthly'!$M$6*'Luxjacky Assumptions Monthly'!$M$8*'Luxjacky Counterfactual'!G648</f>
        <v>994.28087300073776</v>
      </c>
      <c r="O648" s="58">
        <f t="shared" si="109"/>
        <v>994.28087300073776</v>
      </c>
    </row>
    <row r="649" spans="1:15" x14ac:dyDescent="0.3">
      <c r="A649" s="60">
        <v>43017</v>
      </c>
      <c r="B649" s="15">
        <f t="shared" si="100"/>
        <v>2017</v>
      </c>
      <c r="C649" s="15">
        <f t="shared" si="101"/>
        <v>10</v>
      </c>
      <c r="D649" s="15" t="str">
        <f t="shared" si="105"/>
        <v>201710</v>
      </c>
      <c r="E649" s="15">
        <f t="shared" si="102"/>
        <v>2</v>
      </c>
      <c r="F649" s="15">
        <f t="shared" si="103"/>
        <v>0</v>
      </c>
      <c r="G649" s="64">
        <f t="shared" si="108"/>
        <v>1834.5617460014755</v>
      </c>
      <c r="H649" s="64">
        <f>IF(G648&lt;VLOOKUP(D649,'Luxjacky Assumptions Past'!$M$17:$Q$77,5,0),VLOOKUP(D649,'Luxjacky Assumptions Past'!$M$17:$Q$77,4,0),0)</f>
        <v>0</v>
      </c>
      <c r="I649" s="62">
        <f t="shared" si="104"/>
        <v>163.33474850129383</v>
      </c>
      <c r="J649" s="62">
        <v>154</v>
      </c>
      <c r="K649" s="15">
        <f t="shared" si="106"/>
        <v>0</v>
      </c>
      <c r="L649" s="15">
        <f t="shared" si="107"/>
        <v>0</v>
      </c>
      <c r="M649" s="58">
        <f>'Luxjacky Assumptions Monthly'!$M$8*'Luxjacky Counterfactual'!H649</f>
        <v>0</v>
      </c>
      <c r="N649" s="58">
        <f>'Luxjacky Assumptions Monthly'!$M$6*'Luxjacky Assumptions Monthly'!$M$8*'Luxjacky Counterfactual'!G649</f>
        <v>917.28087300073776</v>
      </c>
      <c r="O649" s="58">
        <f t="shared" si="109"/>
        <v>917.28087300073776</v>
      </c>
    </row>
    <row r="650" spans="1:15" x14ac:dyDescent="0.3">
      <c r="A650" s="60">
        <v>43018</v>
      </c>
      <c r="B650" s="15">
        <f t="shared" si="100"/>
        <v>2017</v>
      </c>
      <c r="C650" s="15">
        <f t="shared" si="101"/>
        <v>10</v>
      </c>
      <c r="D650" s="15" t="str">
        <f t="shared" si="105"/>
        <v>201710</v>
      </c>
      <c r="E650" s="15">
        <f t="shared" si="102"/>
        <v>3</v>
      </c>
      <c r="F650" s="15">
        <f t="shared" si="103"/>
        <v>0</v>
      </c>
      <c r="G650" s="64">
        <f t="shared" si="108"/>
        <v>1670.5617460014755</v>
      </c>
      <c r="H650" s="64">
        <f>IF(G649&lt;VLOOKUP(D650,'Luxjacky Assumptions Past'!$M$17:$Q$77,5,0),VLOOKUP(D650,'Luxjacky Assumptions Past'!$M$17:$Q$77,4,0),0)</f>
        <v>0</v>
      </c>
      <c r="I650" s="62">
        <f t="shared" si="104"/>
        <v>160.7241407865553</v>
      </c>
      <c r="J650" s="62">
        <v>164</v>
      </c>
      <c r="K650" s="15">
        <f t="shared" si="106"/>
        <v>0</v>
      </c>
      <c r="L650" s="15">
        <f t="shared" si="107"/>
        <v>0</v>
      </c>
      <c r="M650" s="58">
        <f>'Luxjacky Assumptions Monthly'!$M$8*'Luxjacky Counterfactual'!H650</f>
        <v>0</v>
      </c>
      <c r="N650" s="58">
        <f>'Luxjacky Assumptions Monthly'!$M$6*'Luxjacky Assumptions Monthly'!$M$8*'Luxjacky Counterfactual'!G650</f>
        <v>835.28087300073776</v>
      </c>
      <c r="O650" s="58">
        <f t="shared" si="109"/>
        <v>835.28087300073776</v>
      </c>
    </row>
    <row r="651" spans="1:15" x14ac:dyDescent="0.3">
      <c r="A651" s="60">
        <v>43019</v>
      </c>
      <c r="B651" s="15">
        <f t="shared" si="100"/>
        <v>2017</v>
      </c>
      <c r="C651" s="15">
        <f t="shared" si="101"/>
        <v>10</v>
      </c>
      <c r="D651" s="15" t="str">
        <f t="shared" si="105"/>
        <v>201710</v>
      </c>
      <c r="E651" s="15">
        <f t="shared" si="102"/>
        <v>4</v>
      </c>
      <c r="F651" s="15">
        <f t="shared" si="103"/>
        <v>0</v>
      </c>
      <c r="G651" s="64">
        <f t="shared" si="108"/>
        <v>1510.5617460014755</v>
      </c>
      <c r="H651" s="64">
        <f>IF(G650&lt;VLOOKUP(D651,'Luxjacky Assumptions Past'!$M$17:$Q$77,5,0),VLOOKUP(D651,'Luxjacky Assumptions Past'!$M$17:$Q$77,4,0),0)</f>
        <v>0</v>
      </c>
      <c r="I651" s="62">
        <f t="shared" si="104"/>
        <v>150.0955713739236</v>
      </c>
      <c r="J651" s="62">
        <v>160</v>
      </c>
      <c r="K651" s="15">
        <f t="shared" si="106"/>
        <v>0</v>
      </c>
      <c r="L651" s="15">
        <f t="shared" si="107"/>
        <v>0</v>
      </c>
      <c r="M651" s="58">
        <f>'Luxjacky Assumptions Monthly'!$M$8*'Luxjacky Counterfactual'!H651</f>
        <v>0</v>
      </c>
      <c r="N651" s="58">
        <f>'Luxjacky Assumptions Monthly'!$M$6*'Luxjacky Assumptions Monthly'!$M$8*'Luxjacky Counterfactual'!G651</f>
        <v>755.28087300073776</v>
      </c>
      <c r="O651" s="58">
        <f t="shared" si="109"/>
        <v>755.28087300073776</v>
      </c>
    </row>
    <row r="652" spans="1:15" x14ac:dyDescent="0.3">
      <c r="A652" s="60">
        <v>43020</v>
      </c>
      <c r="B652" s="15">
        <f t="shared" si="100"/>
        <v>2017</v>
      </c>
      <c r="C652" s="15">
        <f t="shared" si="101"/>
        <v>10</v>
      </c>
      <c r="D652" s="15" t="str">
        <f t="shared" si="105"/>
        <v>201710</v>
      </c>
      <c r="E652" s="15">
        <f t="shared" si="102"/>
        <v>5</v>
      </c>
      <c r="F652" s="15">
        <f t="shared" si="103"/>
        <v>0</v>
      </c>
      <c r="G652" s="64">
        <f t="shared" si="108"/>
        <v>1372.5617460014755</v>
      </c>
      <c r="H652" s="64">
        <f>IF(G651&lt;VLOOKUP(D652,'Luxjacky Assumptions Past'!$M$17:$Q$77,5,0),VLOOKUP(D652,'Luxjacky Assumptions Past'!$M$17:$Q$77,4,0),0)</f>
        <v>0</v>
      </c>
      <c r="I652" s="62">
        <f t="shared" si="104"/>
        <v>130.84439487826626</v>
      </c>
      <c r="J652" s="62">
        <v>138</v>
      </c>
      <c r="K652" s="15">
        <f t="shared" si="106"/>
        <v>0</v>
      </c>
      <c r="L652" s="15">
        <f t="shared" si="107"/>
        <v>0</v>
      </c>
      <c r="M652" s="58">
        <f>'Luxjacky Assumptions Monthly'!$M$8*'Luxjacky Counterfactual'!H652</f>
        <v>0</v>
      </c>
      <c r="N652" s="58">
        <f>'Luxjacky Assumptions Monthly'!$M$6*'Luxjacky Assumptions Monthly'!$M$8*'Luxjacky Counterfactual'!G652</f>
        <v>686.28087300073776</v>
      </c>
      <c r="O652" s="58">
        <f t="shared" si="109"/>
        <v>686.28087300073776</v>
      </c>
    </row>
    <row r="653" spans="1:15" x14ac:dyDescent="0.3">
      <c r="A653" s="60">
        <v>43021</v>
      </c>
      <c r="B653" s="15">
        <f t="shared" si="100"/>
        <v>2017</v>
      </c>
      <c r="C653" s="15">
        <f t="shared" si="101"/>
        <v>10</v>
      </c>
      <c r="D653" s="15" t="str">
        <f t="shared" si="105"/>
        <v>201710</v>
      </c>
      <c r="E653" s="15">
        <f t="shared" si="102"/>
        <v>6</v>
      </c>
      <c r="F653" s="15">
        <f t="shared" si="103"/>
        <v>1</v>
      </c>
      <c r="G653" s="64">
        <f t="shared" si="108"/>
        <v>1221.5617460014755</v>
      </c>
      <c r="H653" s="64">
        <f>IF(G652&lt;VLOOKUP(D653,'Luxjacky Assumptions Past'!$M$17:$Q$77,5,0),VLOOKUP(D653,'Luxjacky Assumptions Past'!$M$17:$Q$77,4,0),0)</f>
        <v>0</v>
      </c>
      <c r="I653" s="62">
        <f t="shared" si="104"/>
        <v>112.47265886419228</v>
      </c>
      <c r="J653" s="62">
        <v>151</v>
      </c>
      <c r="K653" s="15">
        <f t="shared" si="106"/>
        <v>0</v>
      </c>
      <c r="L653" s="15">
        <f t="shared" si="107"/>
        <v>0</v>
      </c>
      <c r="M653" s="58">
        <f>'Luxjacky Assumptions Monthly'!$M$8*'Luxjacky Counterfactual'!H653</f>
        <v>0</v>
      </c>
      <c r="N653" s="58">
        <f>'Luxjacky Assumptions Monthly'!$M$6*'Luxjacky Assumptions Monthly'!$M$8*'Luxjacky Counterfactual'!G653</f>
        <v>610.78087300073776</v>
      </c>
      <c r="O653" s="58">
        <f t="shared" si="109"/>
        <v>610.78087300073776</v>
      </c>
    </row>
    <row r="654" spans="1:15" x14ac:dyDescent="0.3">
      <c r="A654" s="60">
        <v>43022</v>
      </c>
      <c r="B654" s="15">
        <f t="shared" si="100"/>
        <v>2017</v>
      </c>
      <c r="C654" s="15">
        <f t="shared" si="101"/>
        <v>10</v>
      </c>
      <c r="D654" s="15" t="str">
        <f t="shared" si="105"/>
        <v>201710</v>
      </c>
      <c r="E654" s="15">
        <f t="shared" si="102"/>
        <v>7</v>
      </c>
      <c r="F654" s="15">
        <f t="shared" si="103"/>
        <v>1</v>
      </c>
      <c r="G654" s="64">
        <f t="shared" si="108"/>
        <v>1094.5617460014755</v>
      </c>
      <c r="H654" s="64">
        <f>IF(G653&lt;VLOOKUP(D654,'Luxjacky Assumptions Past'!$M$17:$Q$77,5,0),VLOOKUP(D654,'Luxjacky Assumptions Past'!$M$17:$Q$77,4,0),0)</f>
        <v>0</v>
      </c>
      <c r="I654" s="62">
        <f t="shared" si="104"/>
        <v>74.553180454191917</v>
      </c>
      <c r="J654" s="62">
        <v>127</v>
      </c>
      <c r="K654" s="15">
        <f t="shared" si="106"/>
        <v>0</v>
      </c>
      <c r="L654" s="15">
        <f t="shared" si="107"/>
        <v>0</v>
      </c>
      <c r="M654" s="58">
        <f>'Luxjacky Assumptions Monthly'!$M$8*'Luxjacky Counterfactual'!H654</f>
        <v>0</v>
      </c>
      <c r="N654" s="58">
        <f>'Luxjacky Assumptions Monthly'!$M$6*'Luxjacky Assumptions Monthly'!$M$8*'Luxjacky Counterfactual'!G654</f>
        <v>547.28087300073776</v>
      </c>
      <c r="O654" s="58">
        <f t="shared" si="109"/>
        <v>547.28087300073776</v>
      </c>
    </row>
    <row r="655" spans="1:15" x14ac:dyDescent="0.3">
      <c r="A655" s="60">
        <v>43023</v>
      </c>
      <c r="B655" s="15">
        <f t="shared" si="100"/>
        <v>2017</v>
      </c>
      <c r="C655" s="15">
        <f t="shared" si="101"/>
        <v>10</v>
      </c>
      <c r="D655" s="15" t="str">
        <f t="shared" si="105"/>
        <v>201710</v>
      </c>
      <c r="E655" s="15">
        <f t="shared" si="102"/>
        <v>1</v>
      </c>
      <c r="F655" s="15">
        <f t="shared" si="103"/>
        <v>0</v>
      </c>
      <c r="G655" s="64">
        <f t="shared" si="108"/>
        <v>2513.8399268091707</v>
      </c>
      <c r="H655" s="64">
        <f>IF(G654&lt;VLOOKUP(D655,'Luxjacky Assumptions Past'!$M$17:$Q$77,5,0),VLOOKUP(D655,'Luxjacky Assumptions Past'!$M$17:$Q$77,4,0),0)</f>
        <v>1487.2781808076954</v>
      </c>
      <c r="I655" s="62">
        <f t="shared" si="104"/>
        <v>158.71706625951748</v>
      </c>
      <c r="J655" s="62">
        <v>68</v>
      </c>
      <c r="K655" s="15">
        <f t="shared" si="106"/>
        <v>1</v>
      </c>
      <c r="L655" s="15">
        <f t="shared" si="107"/>
        <v>4000</v>
      </c>
      <c r="M655" s="58">
        <f>'Luxjacky Assumptions Monthly'!$M$8*'Luxjacky Counterfactual'!H655</f>
        <v>14872.781808076954</v>
      </c>
      <c r="N655" s="58">
        <f>'Luxjacky Assumptions Monthly'!$M$6*'Luxjacky Assumptions Monthly'!$M$8*'Luxjacky Counterfactual'!G655</f>
        <v>1256.9199634045854</v>
      </c>
      <c r="O655" s="58">
        <f t="shared" si="109"/>
        <v>20129.701771481537</v>
      </c>
    </row>
    <row r="656" spans="1:15" x14ac:dyDescent="0.3">
      <c r="A656" s="60">
        <v>43024</v>
      </c>
      <c r="B656" s="15">
        <f t="shared" si="100"/>
        <v>2017</v>
      </c>
      <c r="C656" s="15">
        <f t="shared" si="101"/>
        <v>10</v>
      </c>
      <c r="D656" s="15" t="str">
        <f t="shared" si="105"/>
        <v>201710</v>
      </c>
      <c r="E656" s="15">
        <f t="shared" si="102"/>
        <v>2</v>
      </c>
      <c r="F656" s="15">
        <f t="shared" si="103"/>
        <v>0</v>
      </c>
      <c r="G656" s="64">
        <f t="shared" si="108"/>
        <v>2360.8399268091707</v>
      </c>
      <c r="H656" s="64">
        <f>IF(G655&lt;VLOOKUP(D656,'Luxjacky Assumptions Past'!$M$17:$Q$77,5,0),VLOOKUP(D656,'Luxjacky Assumptions Past'!$M$17:$Q$77,4,0),0)</f>
        <v>0</v>
      </c>
      <c r="I656" s="62">
        <f t="shared" si="104"/>
        <v>163.33474850129383</v>
      </c>
      <c r="J656" s="62">
        <v>153</v>
      </c>
      <c r="K656" s="15">
        <f t="shared" si="106"/>
        <v>0</v>
      </c>
      <c r="L656" s="15">
        <f t="shared" si="107"/>
        <v>0</v>
      </c>
      <c r="M656" s="58">
        <f>'Luxjacky Assumptions Monthly'!$M$8*'Luxjacky Counterfactual'!H656</f>
        <v>0</v>
      </c>
      <c r="N656" s="58">
        <f>'Luxjacky Assumptions Monthly'!$M$6*'Luxjacky Assumptions Monthly'!$M$8*'Luxjacky Counterfactual'!G656</f>
        <v>1180.4199634045854</v>
      </c>
      <c r="O656" s="58">
        <f t="shared" si="109"/>
        <v>1180.4199634045854</v>
      </c>
    </row>
    <row r="657" spans="1:15" x14ac:dyDescent="0.3">
      <c r="A657" s="60">
        <v>43025</v>
      </c>
      <c r="B657" s="15">
        <f t="shared" si="100"/>
        <v>2017</v>
      </c>
      <c r="C657" s="15">
        <f t="shared" si="101"/>
        <v>10</v>
      </c>
      <c r="D657" s="15" t="str">
        <f t="shared" si="105"/>
        <v>201710</v>
      </c>
      <c r="E657" s="15">
        <f t="shared" si="102"/>
        <v>3</v>
      </c>
      <c r="F657" s="15">
        <f t="shared" si="103"/>
        <v>0</v>
      </c>
      <c r="G657" s="64">
        <f t="shared" si="108"/>
        <v>2202.8399268091707</v>
      </c>
      <c r="H657" s="64">
        <f>IF(G656&lt;VLOOKUP(D657,'Luxjacky Assumptions Past'!$M$17:$Q$77,5,0),VLOOKUP(D657,'Luxjacky Assumptions Past'!$M$17:$Q$77,4,0),0)</f>
        <v>0</v>
      </c>
      <c r="I657" s="62">
        <f t="shared" si="104"/>
        <v>160.7241407865553</v>
      </c>
      <c r="J657" s="62">
        <v>158</v>
      </c>
      <c r="K657" s="15">
        <f t="shared" si="106"/>
        <v>0</v>
      </c>
      <c r="L657" s="15">
        <f t="shared" si="107"/>
        <v>0</v>
      </c>
      <c r="M657" s="58">
        <f>'Luxjacky Assumptions Monthly'!$M$8*'Luxjacky Counterfactual'!H657</f>
        <v>0</v>
      </c>
      <c r="N657" s="58">
        <f>'Luxjacky Assumptions Monthly'!$M$6*'Luxjacky Assumptions Monthly'!$M$8*'Luxjacky Counterfactual'!G657</f>
        <v>1101.4199634045854</v>
      </c>
      <c r="O657" s="58">
        <f t="shared" si="109"/>
        <v>1101.4199634045854</v>
      </c>
    </row>
    <row r="658" spans="1:15" x14ac:dyDescent="0.3">
      <c r="A658" s="60">
        <v>43026</v>
      </c>
      <c r="B658" s="15">
        <f t="shared" si="100"/>
        <v>2017</v>
      </c>
      <c r="C658" s="15">
        <f t="shared" si="101"/>
        <v>10</v>
      </c>
      <c r="D658" s="15" t="str">
        <f t="shared" si="105"/>
        <v>201710</v>
      </c>
      <c r="E658" s="15">
        <f t="shared" si="102"/>
        <v>4</v>
      </c>
      <c r="F658" s="15">
        <f t="shared" si="103"/>
        <v>0</v>
      </c>
      <c r="G658" s="64">
        <f t="shared" si="108"/>
        <v>2039.8399268091707</v>
      </c>
      <c r="H658" s="64">
        <f>IF(G657&lt;VLOOKUP(D658,'Luxjacky Assumptions Past'!$M$17:$Q$77,5,0),VLOOKUP(D658,'Luxjacky Assumptions Past'!$M$17:$Q$77,4,0),0)</f>
        <v>0</v>
      </c>
      <c r="I658" s="62">
        <f t="shared" si="104"/>
        <v>150.0955713739236</v>
      </c>
      <c r="J658" s="62">
        <v>163</v>
      </c>
      <c r="K658" s="15">
        <f t="shared" si="106"/>
        <v>0</v>
      </c>
      <c r="L658" s="15">
        <f t="shared" si="107"/>
        <v>0</v>
      </c>
      <c r="M658" s="58">
        <f>'Luxjacky Assumptions Monthly'!$M$8*'Luxjacky Counterfactual'!H658</f>
        <v>0</v>
      </c>
      <c r="N658" s="58">
        <f>'Luxjacky Assumptions Monthly'!$M$6*'Luxjacky Assumptions Monthly'!$M$8*'Luxjacky Counterfactual'!G658</f>
        <v>1019.9199634045854</v>
      </c>
      <c r="O658" s="58">
        <f t="shared" si="109"/>
        <v>1019.9199634045854</v>
      </c>
    </row>
    <row r="659" spans="1:15" x14ac:dyDescent="0.3">
      <c r="A659" s="60">
        <v>43027</v>
      </c>
      <c r="B659" s="15">
        <f t="shared" si="100"/>
        <v>2017</v>
      </c>
      <c r="C659" s="15">
        <f t="shared" si="101"/>
        <v>10</v>
      </c>
      <c r="D659" s="15" t="str">
        <f t="shared" si="105"/>
        <v>201710</v>
      </c>
      <c r="E659" s="15">
        <f t="shared" si="102"/>
        <v>5</v>
      </c>
      <c r="F659" s="15">
        <f t="shared" si="103"/>
        <v>0</v>
      </c>
      <c r="G659" s="64">
        <f t="shared" si="108"/>
        <v>1895.8399268091707</v>
      </c>
      <c r="H659" s="64">
        <f>IF(G658&lt;VLOOKUP(D659,'Luxjacky Assumptions Past'!$M$17:$Q$77,5,0),VLOOKUP(D659,'Luxjacky Assumptions Past'!$M$17:$Q$77,4,0),0)</f>
        <v>0</v>
      </c>
      <c r="I659" s="62">
        <f t="shared" si="104"/>
        <v>130.84439487826626</v>
      </c>
      <c r="J659" s="62">
        <v>144</v>
      </c>
      <c r="K659" s="15">
        <f t="shared" si="106"/>
        <v>0</v>
      </c>
      <c r="L659" s="15">
        <f t="shared" si="107"/>
        <v>0</v>
      </c>
      <c r="M659" s="58">
        <f>'Luxjacky Assumptions Monthly'!$M$8*'Luxjacky Counterfactual'!H659</f>
        <v>0</v>
      </c>
      <c r="N659" s="58">
        <f>'Luxjacky Assumptions Monthly'!$M$6*'Luxjacky Assumptions Monthly'!$M$8*'Luxjacky Counterfactual'!G659</f>
        <v>947.91996340458536</v>
      </c>
      <c r="O659" s="58">
        <f t="shared" si="109"/>
        <v>947.91996340458536</v>
      </c>
    </row>
    <row r="660" spans="1:15" x14ac:dyDescent="0.3">
      <c r="A660" s="60">
        <v>43028</v>
      </c>
      <c r="B660" s="15">
        <f t="shared" si="100"/>
        <v>2017</v>
      </c>
      <c r="C660" s="15">
        <f t="shared" si="101"/>
        <v>10</v>
      </c>
      <c r="D660" s="15" t="str">
        <f t="shared" si="105"/>
        <v>201710</v>
      </c>
      <c r="E660" s="15">
        <f t="shared" si="102"/>
        <v>6</v>
      </c>
      <c r="F660" s="15">
        <f t="shared" si="103"/>
        <v>1</v>
      </c>
      <c r="G660" s="64">
        <f t="shared" si="108"/>
        <v>1756.8399268091707</v>
      </c>
      <c r="H660" s="64">
        <f>IF(G659&lt;VLOOKUP(D660,'Luxjacky Assumptions Past'!$M$17:$Q$77,5,0),VLOOKUP(D660,'Luxjacky Assumptions Past'!$M$17:$Q$77,4,0),0)</f>
        <v>0</v>
      </c>
      <c r="I660" s="62">
        <f t="shared" si="104"/>
        <v>112.47265886419228</v>
      </c>
      <c r="J660" s="62">
        <v>139</v>
      </c>
      <c r="K660" s="15">
        <f t="shared" si="106"/>
        <v>0</v>
      </c>
      <c r="L660" s="15">
        <f t="shared" si="107"/>
        <v>0</v>
      </c>
      <c r="M660" s="58">
        <f>'Luxjacky Assumptions Monthly'!$M$8*'Luxjacky Counterfactual'!H660</f>
        <v>0</v>
      </c>
      <c r="N660" s="58">
        <f>'Luxjacky Assumptions Monthly'!$M$6*'Luxjacky Assumptions Monthly'!$M$8*'Luxjacky Counterfactual'!G660</f>
        <v>878.41996340458536</v>
      </c>
      <c r="O660" s="58">
        <f t="shared" si="109"/>
        <v>878.41996340458536</v>
      </c>
    </row>
    <row r="661" spans="1:15" x14ac:dyDescent="0.3">
      <c r="A661" s="60">
        <v>43029</v>
      </c>
      <c r="B661" s="15">
        <f t="shared" si="100"/>
        <v>2017</v>
      </c>
      <c r="C661" s="15">
        <f t="shared" si="101"/>
        <v>10</v>
      </c>
      <c r="D661" s="15" t="str">
        <f t="shared" si="105"/>
        <v>201710</v>
      </c>
      <c r="E661" s="15">
        <f t="shared" si="102"/>
        <v>7</v>
      </c>
      <c r="F661" s="15">
        <f t="shared" si="103"/>
        <v>1</v>
      </c>
      <c r="G661" s="64">
        <f t="shared" si="108"/>
        <v>1647.8399268091707</v>
      </c>
      <c r="H661" s="64">
        <f>IF(G660&lt;VLOOKUP(D661,'Luxjacky Assumptions Past'!$M$17:$Q$77,5,0),VLOOKUP(D661,'Luxjacky Assumptions Past'!$M$17:$Q$77,4,0),0)</f>
        <v>0</v>
      </c>
      <c r="I661" s="62">
        <f t="shared" si="104"/>
        <v>74.553180454191917</v>
      </c>
      <c r="J661" s="62">
        <v>109</v>
      </c>
      <c r="K661" s="15">
        <f t="shared" si="106"/>
        <v>0</v>
      </c>
      <c r="L661" s="15">
        <f t="shared" si="107"/>
        <v>0</v>
      </c>
      <c r="M661" s="58">
        <f>'Luxjacky Assumptions Monthly'!$M$8*'Luxjacky Counterfactual'!H661</f>
        <v>0</v>
      </c>
      <c r="N661" s="58">
        <f>'Luxjacky Assumptions Monthly'!$M$6*'Luxjacky Assumptions Monthly'!$M$8*'Luxjacky Counterfactual'!G661</f>
        <v>823.91996340458536</v>
      </c>
      <c r="O661" s="58">
        <f t="shared" si="109"/>
        <v>823.91996340458536</v>
      </c>
    </row>
    <row r="662" spans="1:15" x14ac:dyDescent="0.3">
      <c r="A662" s="60">
        <v>43030</v>
      </c>
      <c r="B662" s="15">
        <f t="shared" si="100"/>
        <v>2017</v>
      </c>
      <c r="C662" s="15">
        <f t="shared" si="101"/>
        <v>10</v>
      </c>
      <c r="D662" s="15" t="str">
        <f t="shared" si="105"/>
        <v>201710</v>
      </c>
      <c r="E662" s="15">
        <f t="shared" si="102"/>
        <v>1</v>
      </c>
      <c r="F662" s="15">
        <f t="shared" si="103"/>
        <v>0</v>
      </c>
      <c r="G662" s="64">
        <f t="shared" si="108"/>
        <v>1576.8399268091707</v>
      </c>
      <c r="H662" s="64">
        <f>IF(G661&lt;VLOOKUP(D662,'Luxjacky Assumptions Past'!$M$17:$Q$77,5,0),VLOOKUP(D662,'Luxjacky Assumptions Past'!$M$17:$Q$77,4,0),0)</f>
        <v>0</v>
      </c>
      <c r="I662" s="62">
        <f t="shared" si="104"/>
        <v>158.71706625951748</v>
      </c>
      <c r="J662" s="62">
        <v>71</v>
      </c>
      <c r="K662" s="15">
        <f t="shared" si="106"/>
        <v>0</v>
      </c>
      <c r="L662" s="15">
        <f t="shared" si="107"/>
        <v>0</v>
      </c>
      <c r="M662" s="58">
        <f>'Luxjacky Assumptions Monthly'!$M$8*'Luxjacky Counterfactual'!H662</f>
        <v>0</v>
      </c>
      <c r="N662" s="58">
        <f>'Luxjacky Assumptions Monthly'!$M$6*'Luxjacky Assumptions Monthly'!$M$8*'Luxjacky Counterfactual'!G662</f>
        <v>788.41996340458536</v>
      </c>
      <c r="O662" s="58">
        <f t="shared" si="109"/>
        <v>788.41996340458536</v>
      </c>
    </row>
    <row r="663" spans="1:15" x14ac:dyDescent="0.3">
      <c r="A663" s="60">
        <v>43031</v>
      </c>
      <c r="B663" s="15">
        <f t="shared" si="100"/>
        <v>2017</v>
      </c>
      <c r="C663" s="15">
        <f t="shared" si="101"/>
        <v>10</v>
      </c>
      <c r="D663" s="15" t="str">
        <f t="shared" si="105"/>
        <v>201710</v>
      </c>
      <c r="E663" s="15">
        <f t="shared" si="102"/>
        <v>2</v>
      </c>
      <c r="F663" s="15">
        <f t="shared" si="103"/>
        <v>0</v>
      </c>
      <c r="G663" s="64">
        <f t="shared" si="108"/>
        <v>1409.8399268091707</v>
      </c>
      <c r="H663" s="64">
        <f>IF(G662&lt;VLOOKUP(D663,'Luxjacky Assumptions Past'!$M$17:$Q$77,5,0),VLOOKUP(D663,'Luxjacky Assumptions Past'!$M$17:$Q$77,4,0),0)</f>
        <v>0</v>
      </c>
      <c r="I663" s="62">
        <f t="shared" si="104"/>
        <v>163.33474850129383</v>
      </c>
      <c r="J663" s="62">
        <v>167</v>
      </c>
      <c r="K663" s="15">
        <f t="shared" si="106"/>
        <v>0</v>
      </c>
      <c r="L663" s="15">
        <f t="shared" si="107"/>
        <v>0</v>
      </c>
      <c r="M663" s="58">
        <f>'Luxjacky Assumptions Monthly'!$M$8*'Luxjacky Counterfactual'!H663</f>
        <v>0</v>
      </c>
      <c r="N663" s="58">
        <f>'Luxjacky Assumptions Monthly'!$M$6*'Luxjacky Assumptions Monthly'!$M$8*'Luxjacky Counterfactual'!G663</f>
        <v>704.91996340458536</v>
      </c>
      <c r="O663" s="58">
        <f t="shared" si="109"/>
        <v>704.91996340458536</v>
      </c>
    </row>
    <row r="664" spans="1:15" x14ac:dyDescent="0.3">
      <c r="A664" s="60">
        <v>43032</v>
      </c>
      <c r="B664" s="15">
        <f t="shared" si="100"/>
        <v>2017</v>
      </c>
      <c r="C664" s="15">
        <f t="shared" si="101"/>
        <v>10</v>
      </c>
      <c r="D664" s="15" t="str">
        <f t="shared" si="105"/>
        <v>201710</v>
      </c>
      <c r="E664" s="15">
        <f t="shared" si="102"/>
        <v>3</v>
      </c>
      <c r="F664" s="15">
        <f t="shared" si="103"/>
        <v>0</v>
      </c>
      <c r="G664" s="64">
        <f t="shared" si="108"/>
        <v>1244.8399268091707</v>
      </c>
      <c r="H664" s="64">
        <f>IF(G663&lt;VLOOKUP(D664,'Luxjacky Assumptions Past'!$M$17:$Q$77,5,0),VLOOKUP(D664,'Luxjacky Assumptions Past'!$M$17:$Q$77,4,0),0)</f>
        <v>0</v>
      </c>
      <c r="I664" s="62">
        <f t="shared" si="104"/>
        <v>160.7241407865553</v>
      </c>
      <c r="J664" s="62">
        <v>165</v>
      </c>
      <c r="K664" s="15">
        <f t="shared" si="106"/>
        <v>0</v>
      </c>
      <c r="L664" s="15">
        <f t="shared" si="107"/>
        <v>0</v>
      </c>
      <c r="M664" s="58">
        <f>'Luxjacky Assumptions Monthly'!$M$8*'Luxjacky Counterfactual'!H664</f>
        <v>0</v>
      </c>
      <c r="N664" s="58">
        <f>'Luxjacky Assumptions Monthly'!$M$6*'Luxjacky Assumptions Monthly'!$M$8*'Luxjacky Counterfactual'!G664</f>
        <v>622.41996340458536</v>
      </c>
      <c r="O664" s="58">
        <f t="shared" si="109"/>
        <v>622.41996340458536</v>
      </c>
    </row>
    <row r="665" spans="1:15" x14ac:dyDescent="0.3">
      <c r="A665" s="60">
        <v>43033</v>
      </c>
      <c r="B665" s="15">
        <f t="shared" si="100"/>
        <v>2017</v>
      </c>
      <c r="C665" s="15">
        <f t="shared" si="101"/>
        <v>10</v>
      </c>
      <c r="D665" s="15" t="str">
        <f t="shared" si="105"/>
        <v>201710</v>
      </c>
      <c r="E665" s="15">
        <f t="shared" si="102"/>
        <v>4</v>
      </c>
      <c r="F665" s="15">
        <f t="shared" si="103"/>
        <v>0</v>
      </c>
      <c r="G665" s="64">
        <f t="shared" si="108"/>
        <v>1088.8399268091707</v>
      </c>
      <c r="H665" s="64">
        <f>IF(G664&lt;VLOOKUP(D665,'Luxjacky Assumptions Past'!$M$17:$Q$77,5,0),VLOOKUP(D665,'Luxjacky Assumptions Past'!$M$17:$Q$77,4,0),0)</f>
        <v>0</v>
      </c>
      <c r="I665" s="62">
        <f t="shared" si="104"/>
        <v>150.0955713739236</v>
      </c>
      <c r="J665" s="62">
        <v>156</v>
      </c>
      <c r="K665" s="15">
        <f t="shared" si="106"/>
        <v>0</v>
      </c>
      <c r="L665" s="15">
        <f t="shared" si="107"/>
        <v>0</v>
      </c>
      <c r="M665" s="58">
        <f>'Luxjacky Assumptions Monthly'!$M$8*'Luxjacky Counterfactual'!H665</f>
        <v>0</v>
      </c>
      <c r="N665" s="58">
        <f>'Luxjacky Assumptions Monthly'!$M$6*'Luxjacky Assumptions Monthly'!$M$8*'Luxjacky Counterfactual'!G665</f>
        <v>544.41996340458536</v>
      </c>
      <c r="O665" s="58">
        <f t="shared" si="109"/>
        <v>544.41996340458536</v>
      </c>
    </row>
    <row r="666" spans="1:15" x14ac:dyDescent="0.3">
      <c r="A666" s="60">
        <v>43034</v>
      </c>
      <c r="B666" s="15">
        <f t="shared" si="100"/>
        <v>2017</v>
      </c>
      <c r="C666" s="15">
        <f t="shared" si="101"/>
        <v>10</v>
      </c>
      <c r="D666" s="15" t="str">
        <f t="shared" si="105"/>
        <v>201710</v>
      </c>
      <c r="E666" s="15">
        <f t="shared" si="102"/>
        <v>5</v>
      </c>
      <c r="F666" s="15">
        <f t="shared" si="103"/>
        <v>0</v>
      </c>
      <c r="G666" s="64">
        <f t="shared" si="108"/>
        <v>2428.1181076168659</v>
      </c>
      <c r="H666" s="64">
        <f>IF(G665&lt;VLOOKUP(D666,'Luxjacky Assumptions Past'!$M$17:$Q$77,5,0),VLOOKUP(D666,'Luxjacky Assumptions Past'!$M$17:$Q$77,4,0),0)</f>
        <v>1487.2781808076954</v>
      </c>
      <c r="I666" s="62">
        <f t="shared" si="104"/>
        <v>130.84439487826626</v>
      </c>
      <c r="J666" s="62">
        <v>148</v>
      </c>
      <c r="K666" s="15">
        <f t="shared" si="106"/>
        <v>1</v>
      </c>
      <c r="L666" s="15">
        <f t="shared" si="107"/>
        <v>4000</v>
      </c>
      <c r="M666" s="58">
        <f>'Luxjacky Assumptions Monthly'!$M$8*'Luxjacky Counterfactual'!H666</f>
        <v>14872.781808076954</v>
      </c>
      <c r="N666" s="58">
        <f>'Luxjacky Assumptions Monthly'!$M$6*'Luxjacky Assumptions Monthly'!$M$8*'Luxjacky Counterfactual'!G666</f>
        <v>1214.059053808433</v>
      </c>
      <c r="O666" s="58">
        <f t="shared" si="109"/>
        <v>20086.840861885386</v>
      </c>
    </row>
    <row r="667" spans="1:15" x14ac:dyDescent="0.3">
      <c r="A667" s="60">
        <v>43035</v>
      </c>
      <c r="B667" s="15">
        <f t="shared" si="100"/>
        <v>2017</v>
      </c>
      <c r="C667" s="15">
        <f t="shared" si="101"/>
        <v>10</v>
      </c>
      <c r="D667" s="15" t="str">
        <f t="shared" si="105"/>
        <v>201710</v>
      </c>
      <c r="E667" s="15">
        <f t="shared" si="102"/>
        <v>6</v>
      </c>
      <c r="F667" s="15">
        <f t="shared" si="103"/>
        <v>1</v>
      </c>
      <c r="G667" s="64">
        <f t="shared" si="108"/>
        <v>2298.1181076168659</v>
      </c>
      <c r="H667" s="64">
        <f>IF(G666&lt;VLOOKUP(D667,'Luxjacky Assumptions Past'!$M$17:$Q$77,5,0),VLOOKUP(D667,'Luxjacky Assumptions Past'!$M$17:$Q$77,4,0),0)</f>
        <v>0</v>
      </c>
      <c r="I667" s="62">
        <f t="shared" si="104"/>
        <v>112.47265886419228</v>
      </c>
      <c r="J667" s="62">
        <v>130</v>
      </c>
      <c r="K667" s="15">
        <f t="shared" si="106"/>
        <v>0</v>
      </c>
      <c r="L667" s="15">
        <f t="shared" si="107"/>
        <v>0</v>
      </c>
      <c r="M667" s="58">
        <f>'Luxjacky Assumptions Monthly'!$M$8*'Luxjacky Counterfactual'!H667</f>
        <v>0</v>
      </c>
      <c r="N667" s="58">
        <f>'Luxjacky Assumptions Monthly'!$M$6*'Luxjacky Assumptions Monthly'!$M$8*'Luxjacky Counterfactual'!G667</f>
        <v>1149.059053808433</v>
      </c>
      <c r="O667" s="58">
        <f t="shared" si="109"/>
        <v>1149.059053808433</v>
      </c>
    </row>
    <row r="668" spans="1:15" x14ac:dyDescent="0.3">
      <c r="A668" s="60">
        <v>43036</v>
      </c>
      <c r="B668" s="15">
        <f t="shared" si="100"/>
        <v>2017</v>
      </c>
      <c r="C668" s="15">
        <f t="shared" si="101"/>
        <v>10</v>
      </c>
      <c r="D668" s="15" t="str">
        <f t="shared" si="105"/>
        <v>201710</v>
      </c>
      <c r="E668" s="15">
        <f t="shared" si="102"/>
        <v>7</v>
      </c>
      <c r="F668" s="15">
        <f t="shared" si="103"/>
        <v>1</v>
      </c>
      <c r="G668" s="64">
        <f t="shared" si="108"/>
        <v>2177.1181076168659</v>
      </c>
      <c r="H668" s="64">
        <f>IF(G667&lt;VLOOKUP(D668,'Luxjacky Assumptions Past'!$M$17:$Q$77,5,0),VLOOKUP(D668,'Luxjacky Assumptions Past'!$M$17:$Q$77,4,0),0)</f>
        <v>0</v>
      </c>
      <c r="I668" s="62">
        <f t="shared" si="104"/>
        <v>74.553180454191917</v>
      </c>
      <c r="J668" s="62">
        <v>121</v>
      </c>
      <c r="K668" s="15">
        <f t="shared" si="106"/>
        <v>0</v>
      </c>
      <c r="L668" s="15">
        <f t="shared" si="107"/>
        <v>0</v>
      </c>
      <c r="M668" s="58">
        <f>'Luxjacky Assumptions Monthly'!$M$8*'Luxjacky Counterfactual'!H668</f>
        <v>0</v>
      </c>
      <c r="N668" s="58">
        <f>'Luxjacky Assumptions Monthly'!$M$6*'Luxjacky Assumptions Monthly'!$M$8*'Luxjacky Counterfactual'!G668</f>
        <v>1088.559053808433</v>
      </c>
      <c r="O668" s="58">
        <f t="shared" si="109"/>
        <v>1088.559053808433</v>
      </c>
    </row>
    <row r="669" spans="1:15" x14ac:dyDescent="0.3">
      <c r="A669" s="60">
        <v>43037</v>
      </c>
      <c r="B669" s="15">
        <f t="shared" si="100"/>
        <v>2017</v>
      </c>
      <c r="C669" s="15">
        <f t="shared" si="101"/>
        <v>10</v>
      </c>
      <c r="D669" s="15" t="str">
        <f t="shared" si="105"/>
        <v>201710</v>
      </c>
      <c r="E669" s="15">
        <f t="shared" si="102"/>
        <v>1</v>
      </c>
      <c r="F669" s="15">
        <f t="shared" si="103"/>
        <v>0</v>
      </c>
      <c r="G669" s="64">
        <f t="shared" si="108"/>
        <v>2106.1181076168659</v>
      </c>
      <c r="H669" s="64">
        <f>IF(G668&lt;VLOOKUP(D669,'Luxjacky Assumptions Past'!$M$17:$Q$77,5,0),VLOOKUP(D669,'Luxjacky Assumptions Past'!$M$17:$Q$77,4,0),0)</f>
        <v>0</v>
      </c>
      <c r="I669" s="62">
        <f t="shared" si="104"/>
        <v>158.71706625951748</v>
      </c>
      <c r="J669" s="62">
        <v>71</v>
      </c>
      <c r="K669" s="15">
        <f t="shared" si="106"/>
        <v>0</v>
      </c>
      <c r="L669" s="15">
        <f t="shared" si="107"/>
        <v>0</v>
      </c>
      <c r="M669" s="58">
        <f>'Luxjacky Assumptions Monthly'!$M$8*'Luxjacky Counterfactual'!H669</f>
        <v>0</v>
      </c>
      <c r="N669" s="58">
        <f>'Luxjacky Assumptions Monthly'!$M$6*'Luxjacky Assumptions Monthly'!$M$8*'Luxjacky Counterfactual'!G669</f>
        <v>1053.059053808433</v>
      </c>
      <c r="O669" s="58">
        <f t="shared" si="109"/>
        <v>1053.059053808433</v>
      </c>
    </row>
    <row r="670" spans="1:15" x14ac:dyDescent="0.3">
      <c r="A670" s="60">
        <v>43038</v>
      </c>
      <c r="B670" s="15">
        <f t="shared" si="100"/>
        <v>2017</v>
      </c>
      <c r="C670" s="15">
        <f t="shared" si="101"/>
        <v>10</v>
      </c>
      <c r="D670" s="15" t="str">
        <f t="shared" si="105"/>
        <v>201710</v>
      </c>
      <c r="E670" s="15">
        <f t="shared" si="102"/>
        <v>2</v>
      </c>
      <c r="F670" s="15">
        <f t="shared" si="103"/>
        <v>0</v>
      </c>
      <c r="G670" s="64">
        <f t="shared" si="108"/>
        <v>1957.1181076168659</v>
      </c>
      <c r="H670" s="64">
        <f>IF(G669&lt;VLOOKUP(D670,'Luxjacky Assumptions Past'!$M$17:$Q$77,5,0),VLOOKUP(D670,'Luxjacky Assumptions Past'!$M$17:$Q$77,4,0),0)</f>
        <v>0</v>
      </c>
      <c r="I670" s="62">
        <f t="shared" si="104"/>
        <v>163.33474850129383</v>
      </c>
      <c r="J670" s="62">
        <v>149</v>
      </c>
      <c r="K670" s="15">
        <f t="shared" si="106"/>
        <v>0</v>
      </c>
      <c r="L670" s="15">
        <f t="shared" si="107"/>
        <v>0</v>
      </c>
      <c r="M670" s="58">
        <f>'Luxjacky Assumptions Monthly'!$M$8*'Luxjacky Counterfactual'!H670</f>
        <v>0</v>
      </c>
      <c r="N670" s="58">
        <f>'Luxjacky Assumptions Monthly'!$M$6*'Luxjacky Assumptions Monthly'!$M$8*'Luxjacky Counterfactual'!G670</f>
        <v>978.55905380843296</v>
      </c>
      <c r="O670" s="58">
        <f t="shared" si="109"/>
        <v>978.55905380843296</v>
      </c>
    </row>
    <row r="671" spans="1:15" x14ac:dyDescent="0.3">
      <c r="A671" s="60">
        <v>43039</v>
      </c>
      <c r="B671" s="15">
        <f t="shared" si="100"/>
        <v>2017</v>
      </c>
      <c r="C671" s="15">
        <f t="shared" si="101"/>
        <v>10</v>
      </c>
      <c r="D671" s="15" t="str">
        <f t="shared" si="105"/>
        <v>201710</v>
      </c>
      <c r="E671" s="15">
        <f t="shared" si="102"/>
        <v>3</v>
      </c>
      <c r="F671" s="15">
        <f t="shared" si="103"/>
        <v>0</v>
      </c>
      <c r="G671" s="64">
        <f t="shared" si="108"/>
        <v>1792.1181076168659</v>
      </c>
      <c r="H671" s="64">
        <f>IF(G670&lt;VLOOKUP(D671,'Luxjacky Assumptions Past'!$M$17:$Q$77,5,0),VLOOKUP(D671,'Luxjacky Assumptions Past'!$M$17:$Q$77,4,0),0)</f>
        <v>0</v>
      </c>
      <c r="I671" s="62">
        <f t="shared" si="104"/>
        <v>160.7241407865553</v>
      </c>
      <c r="J671" s="62">
        <v>165</v>
      </c>
      <c r="K671" s="15">
        <f t="shared" si="106"/>
        <v>0</v>
      </c>
      <c r="L671" s="15">
        <f t="shared" si="107"/>
        <v>0</v>
      </c>
      <c r="M671" s="58">
        <f>'Luxjacky Assumptions Monthly'!$M$8*'Luxjacky Counterfactual'!H671</f>
        <v>0</v>
      </c>
      <c r="N671" s="58">
        <f>'Luxjacky Assumptions Monthly'!$M$6*'Luxjacky Assumptions Monthly'!$M$8*'Luxjacky Counterfactual'!G671</f>
        <v>896.05905380843296</v>
      </c>
      <c r="O671" s="58">
        <f t="shared" si="109"/>
        <v>896.05905380843296</v>
      </c>
    </row>
    <row r="672" spans="1:15" x14ac:dyDescent="0.3">
      <c r="A672" s="60">
        <v>43040</v>
      </c>
      <c r="B672" s="15">
        <f t="shared" si="100"/>
        <v>2017</v>
      </c>
      <c r="C672" s="15">
        <f t="shared" si="101"/>
        <v>11</v>
      </c>
      <c r="D672" s="15" t="str">
        <f t="shared" si="105"/>
        <v>201711</v>
      </c>
      <c r="E672" s="15">
        <f t="shared" si="102"/>
        <v>4</v>
      </c>
      <c r="F672" s="15">
        <f t="shared" si="103"/>
        <v>0</v>
      </c>
      <c r="G672" s="64">
        <f t="shared" si="108"/>
        <v>1642.1181076168659</v>
      </c>
      <c r="H672" s="64">
        <f>IF(G671&lt;VLOOKUP(D672,'Luxjacky Assumptions Past'!$M$17:$Q$77,5,0),VLOOKUP(D672,'Luxjacky Assumptions Past'!$M$17:$Q$77,4,0),0)</f>
        <v>0</v>
      </c>
      <c r="I672" s="62">
        <f t="shared" si="104"/>
        <v>152.17903188709232</v>
      </c>
      <c r="J672" s="62">
        <v>150</v>
      </c>
      <c r="K672" s="15">
        <f t="shared" si="106"/>
        <v>0</v>
      </c>
      <c r="L672" s="15">
        <f t="shared" si="107"/>
        <v>0</v>
      </c>
      <c r="M672" s="58">
        <f>'Luxjacky Assumptions Monthly'!$M$8*'Luxjacky Counterfactual'!H672</f>
        <v>0</v>
      </c>
      <c r="N672" s="58">
        <f>'Luxjacky Assumptions Monthly'!$M$6*'Luxjacky Assumptions Monthly'!$M$8*'Luxjacky Counterfactual'!G672</f>
        <v>821.05905380843296</v>
      </c>
      <c r="O672" s="58">
        <f t="shared" si="109"/>
        <v>821.05905380843296</v>
      </c>
    </row>
    <row r="673" spans="1:15" x14ac:dyDescent="0.3">
      <c r="A673" s="60">
        <v>43041</v>
      </c>
      <c r="B673" s="15">
        <f t="shared" si="100"/>
        <v>2017</v>
      </c>
      <c r="C673" s="15">
        <f t="shared" si="101"/>
        <v>11</v>
      </c>
      <c r="D673" s="15" t="str">
        <f t="shared" si="105"/>
        <v>201711</v>
      </c>
      <c r="E673" s="15">
        <f t="shared" si="102"/>
        <v>5</v>
      </c>
      <c r="F673" s="15">
        <f t="shared" si="103"/>
        <v>0</v>
      </c>
      <c r="G673" s="64">
        <f t="shared" si="108"/>
        <v>1487.1181076168659</v>
      </c>
      <c r="H673" s="64">
        <f>IF(G672&lt;VLOOKUP(D673,'Luxjacky Assumptions Past'!$M$17:$Q$77,5,0),VLOOKUP(D673,'Luxjacky Assumptions Past'!$M$17:$Q$77,4,0),0)</f>
        <v>0</v>
      </c>
      <c r="I673" s="62">
        <f t="shared" si="104"/>
        <v>132.927855391435</v>
      </c>
      <c r="J673" s="62">
        <v>155</v>
      </c>
      <c r="K673" s="15">
        <f t="shared" si="106"/>
        <v>0</v>
      </c>
      <c r="L673" s="15">
        <f t="shared" si="107"/>
        <v>0</v>
      </c>
      <c r="M673" s="58">
        <f>'Luxjacky Assumptions Monthly'!$M$8*'Luxjacky Counterfactual'!H673</f>
        <v>0</v>
      </c>
      <c r="N673" s="58">
        <f>'Luxjacky Assumptions Monthly'!$M$6*'Luxjacky Assumptions Monthly'!$M$8*'Luxjacky Counterfactual'!G673</f>
        <v>743.55905380843296</v>
      </c>
      <c r="O673" s="58">
        <f t="shared" si="109"/>
        <v>743.55905380843296</v>
      </c>
    </row>
    <row r="674" spans="1:15" x14ac:dyDescent="0.3">
      <c r="A674" s="60">
        <v>43042</v>
      </c>
      <c r="B674" s="15">
        <f t="shared" si="100"/>
        <v>2017</v>
      </c>
      <c r="C674" s="15">
        <f t="shared" si="101"/>
        <v>11</v>
      </c>
      <c r="D674" s="15" t="str">
        <f t="shared" si="105"/>
        <v>201711</v>
      </c>
      <c r="E674" s="15">
        <f t="shared" si="102"/>
        <v>6</v>
      </c>
      <c r="F674" s="15">
        <f t="shared" si="103"/>
        <v>1</v>
      </c>
      <c r="G674" s="64">
        <f t="shared" si="108"/>
        <v>1354.1181076168659</v>
      </c>
      <c r="H674" s="64">
        <f>IF(G673&lt;VLOOKUP(D674,'Luxjacky Assumptions Past'!$M$17:$Q$77,5,0),VLOOKUP(D674,'Luxjacky Assumptions Past'!$M$17:$Q$77,4,0),0)</f>
        <v>0</v>
      </c>
      <c r="I674" s="62">
        <f t="shared" si="104"/>
        <v>114.55611937736101</v>
      </c>
      <c r="J674" s="62">
        <v>133</v>
      </c>
      <c r="K674" s="15">
        <f t="shared" si="106"/>
        <v>0</v>
      </c>
      <c r="L674" s="15">
        <f t="shared" si="107"/>
        <v>0</v>
      </c>
      <c r="M674" s="58">
        <f>'Luxjacky Assumptions Monthly'!$M$8*'Luxjacky Counterfactual'!H674</f>
        <v>0</v>
      </c>
      <c r="N674" s="58">
        <f>'Luxjacky Assumptions Monthly'!$M$6*'Luxjacky Assumptions Monthly'!$M$8*'Luxjacky Counterfactual'!G674</f>
        <v>677.05905380843296</v>
      </c>
      <c r="O674" s="58">
        <f t="shared" si="109"/>
        <v>677.05905380843296</v>
      </c>
    </row>
    <row r="675" spans="1:15" x14ac:dyDescent="0.3">
      <c r="A675" s="60">
        <v>43043</v>
      </c>
      <c r="B675" s="15">
        <f t="shared" si="100"/>
        <v>2017</v>
      </c>
      <c r="C675" s="15">
        <f t="shared" si="101"/>
        <v>11</v>
      </c>
      <c r="D675" s="15" t="str">
        <f t="shared" si="105"/>
        <v>201711</v>
      </c>
      <c r="E675" s="15">
        <f t="shared" si="102"/>
        <v>7</v>
      </c>
      <c r="F675" s="15">
        <f t="shared" si="103"/>
        <v>1</v>
      </c>
      <c r="G675" s="64">
        <f t="shared" si="108"/>
        <v>1246.1181076168659</v>
      </c>
      <c r="H675" s="64">
        <f>IF(G674&lt;VLOOKUP(D675,'Luxjacky Assumptions Past'!$M$17:$Q$77,5,0),VLOOKUP(D675,'Luxjacky Assumptions Past'!$M$17:$Q$77,4,0),0)</f>
        <v>0</v>
      </c>
      <c r="I675" s="62">
        <f t="shared" si="104"/>
        <v>76.636640967360648</v>
      </c>
      <c r="J675" s="62">
        <v>108</v>
      </c>
      <c r="K675" s="15">
        <f t="shared" si="106"/>
        <v>0</v>
      </c>
      <c r="L675" s="15">
        <f t="shared" si="107"/>
        <v>0</v>
      </c>
      <c r="M675" s="58">
        <f>'Luxjacky Assumptions Monthly'!$M$8*'Luxjacky Counterfactual'!H675</f>
        <v>0</v>
      </c>
      <c r="N675" s="58">
        <f>'Luxjacky Assumptions Monthly'!$M$6*'Luxjacky Assumptions Monthly'!$M$8*'Luxjacky Counterfactual'!G675</f>
        <v>623.05905380843296</v>
      </c>
      <c r="O675" s="58">
        <f t="shared" si="109"/>
        <v>623.05905380843296</v>
      </c>
    </row>
    <row r="676" spans="1:15" x14ac:dyDescent="0.3">
      <c r="A676" s="60">
        <v>43044</v>
      </c>
      <c r="B676" s="15">
        <f t="shared" si="100"/>
        <v>2017</v>
      </c>
      <c r="C676" s="15">
        <f t="shared" si="101"/>
        <v>11</v>
      </c>
      <c r="D676" s="15" t="str">
        <f t="shared" si="105"/>
        <v>201711</v>
      </c>
      <c r="E676" s="15">
        <f t="shared" si="102"/>
        <v>1</v>
      </c>
      <c r="F676" s="15">
        <f t="shared" si="103"/>
        <v>0</v>
      </c>
      <c r="G676" s="64">
        <f t="shared" si="108"/>
        <v>1163.1181076168659</v>
      </c>
      <c r="H676" s="64">
        <f>IF(G675&lt;VLOOKUP(D676,'Luxjacky Assumptions Past'!$M$17:$Q$77,5,0),VLOOKUP(D676,'Luxjacky Assumptions Past'!$M$17:$Q$77,4,0),0)</f>
        <v>0</v>
      </c>
      <c r="I676" s="62">
        <f t="shared" si="104"/>
        <v>160.80052677268623</v>
      </c>
      <c r="J676" s="62">
        <v>83</v>
      </c>
      <c r="K676" s="15">
        <f t="shared" si="106"/>
        <v>0</v>
      </c>
      <c r="L676" s="15">
        <f t="shared" si="107"/>
        <v>0</v>
      </c>
      <c r="M676" s="58">
        <f>'Luxjacky Assumptions Monthly'!$M$8*'Luxjacky Counterfactual'!H676</f>
        <v>0</v>
      </c>
      <c r="N676" s="58">
        <f>'Luxjacky Assumptions Monthly'!$M$6*'Luxjacky Assumptions Monthly'!$M$8*'Luxjacky Counterfactual'!G676</f>
        <v>581.55905380843296</v>
      </c>
      <c r="O676" s="58">
        <f t="shared" si="109"/>
        <v>581.55905380843296</v>
      </c>
    </row>
    <row r="677" spans="1:15" x14ac:dyDescent="0.3">
      <c r="A677" s="60">
        <v>43045</v>
      </c>
      <c r="B677" s="15">
        <f t="shared" si="100"/>
        <v>2017</v>
      </c>
      <c r="C677" s="15">
        <f t="shared" si="101"/>
        <v>11</v>
      </c>
      <c r="D677" s="15" t="str">
        <f t="shared" si="105"/>
        <v>201711</v>
      </c>
      <c r="E677" s="15">
        <f t="shared" si="102"/>
        <v>2</v>
      </c>
      <c r="F677" s="15">
        <f t="shared" si="103"/>
        <v>0</v>
      </c>
      <c r="G677" s="64">
        <f t="shared" si="108"/>
        <v>1002.1181076168659</v>
      </c>
      <c r="H677" s="64">
        <f>IF(G676&lt;VLOOKUP(D677,'Luxjacky Assumptions Past'!$M$17:$Q$77,5,0),VLOOKUP(D677,'Luxjacky Assumptions Past'!$M$17:$Q$77,4,0),0)</f>
        <v>0</v>
      </c>
      <c r="I677" s="62">
        <f t="shared" si="104"/>
        <v>165.41820901446255</v>
      </c>
      <c r="J677" s="62">
        <v>161</v>
      </c>
      <c r="K677" s="15">
        <f t="shared" si="106"/>
        <v>0</v>
      </c>
      <c r="L677" s="15">
        <f t="shared" si="107"/>
        <v>0</v>
      </c>
      <c r="M677" s="58">
        <f>'Luxjacky Assumptions Monthly'!$M$8*'Luxjacky Counterfactual'!H677</f>
        <v>0</v>
      </c>
      <c r="N677" s="58">
        <f>'Luxjacky Assumptions Monthly'!$M$6*'Luxjacky Assumptions Monthly'!$M$8*'Luxjacky Counterfactual'!G677</f>
        <v>501.05905380843296</v>
      </c>
      <c r="O677" s="58">
        <f t="shared" si="109"/>
        <v>501.05905380843296</v>
      </c>
    </row>
    <row r="678" spans="1:15" x14ac:dyDescent="0.3">
      <c r="A678" s="60">
        <v>43046</v>
      </c>
      <c r="B678" s="15">
        <f t="shared" si="100"/>
        <v>2017</v>
      </c>
      <c r="C678" s="15">
        <f t="shared" si="101"/>
        <v>11</v>
      </c>
      <c r="D678" s="15" t="str">
        <f t="shared" si="105"/>
        <v>201711</v>
      </c>
      <c r="E678" s="15">
        <f t="shared" si="102"/>
        <v>3</v>
      </c>
      <c r="F678" s="15">
        <f t="shared" si="103"/>
        <v>0</v>
      </c>
      <c r="G678" s="64">
        <f t="shared" si="108"/>
        <v>2329.2022031755114</v>
      </c>
      <c r="H678" s="64">
        <f>IF(G677&lt;VLOOKUP(D678,'Luxjacky Assumptions Past'!$M$17:$Q$77,5,0),VLOOKUP(D678,'Luxjacky Assumptions Past'!$M$17:$Q$77,4,0),0)</f>
        <v>1487.0840955586452</v>
      </c>
      <c r="I678" s="62">
        <f t="shared" si="104"/>
        <v>162.80760129972401</v>
      </c>
      <c r="J678" s="62">
        <v>160</v>
      </c>
      <c r="K678" s="15">
        <f t="shared" si="106"/>
        <v>1</v>
      </c>
      <c r="L678" s="15">
        <f t="shared" si="107"/>
        <v>4000</v>
      </c>
      <c r="M678" s="58">
        <f>'Luxjacky Assumptions Monthly'!$M$8*'Luxjacky Counterfactual'!H678</f>
        <v>14870.840955586453</v>
      </c>
      <c r="N678" s="58">
        <f>'Luxjacky Assumptions Monthly'!$M$6*'Luxjacky Assumptions Monthly'!$M$8*'Luxjacky Counterfactual'!G678</f>
        <v>1164.6011015877557</v>
      </c>
      <c r="O678" s="58">
        <f t="shared" si="109"/>
        <v>20035.442057174208</v>
      </c>
    </row>
    <row r="679" spans="1:15" x14ac:dyDescent="0.3">
      <c r="A679" s="60">
        <v>43047</v>
      </c>
      <c r="B679" s="15">
        <f t="shared" si="100"/>
        <v>2017</v>
      </c>
      <c r="C679" s="15">
        <f t="shared" si="101"/>
        <v>11</v>
      </c>
      <c r="D679" s="15" t="str">
        <f t="shared" si="105"/>
        <v>201711</v>
      </c>
      <c r="E679" s="15">
        <f t="shared" si="102"/>
        <v>4</v>
      </c>
      <c r="F679" s="15">
        <f t="shared" si="103"/>
        <v>0</v>
      </c>
      <c r="G679" s="64">
        <f t="shared" si="108"/>
        <v>2167.2022031755114</v>
      </c>
      <c r="H679" s="64">
        <f>IF(G678&lt;VLOOKUP(D679,'Luxjacky Assumptions Past'!$M$17:$Q$77,5,0),VLOOKUP(D679,'Luxjacky Assumptions Past'!$M$17:$Q$77,4,0),0)</f>
        <v>0</v>
      </c>
      <c r="I679" s="62">
        <f t="shared" si="104"/>
        <v>152.17903188709232</v>
      </c>
      <c r="J679" s="62">
        <v>162</v>
      </c>
      <c r="K679" s="15">
        <f t="shared" si="106"/>
        <v>0</v>
      </c>
      <c r="L679" s="15">
        <f t="shared" si="107"/>
        <v>0</v>
      </c>
      <c r="M679" s="58">
        <f>'Luxjacky Assumptions Monthly'!$M$8*'Luxjacky Counterfactual'!H679</f>
        <v>0</v>
      </c>
      <c r="N679" s="58">
        <f>'Luxjacky Assumptions Monthly'!$M$6*'Luxjacky Assumptions Monthly'!$M$8*'Luxjacky Counterfactual'!G679</f>
        <v>1083.6011015877557</v>
      </c>
      <c r="O679" s="58">
        <f t="shared" si="109"/>
        <v>1083.6011015877557</v>
      </c>
    </row>
    <row r="680" spans="1:15" x14ac:dyDescent="0.3">
      <c r="A680" s="60">
        <v>43048</v>
      </c>
      <c r="B680" s="15">
        <f t="shared" si="100"/>
        <v>2017</v>
      </c>
      <c r="C680" s="15">
        <f t="shared" si="101"/>
        <v>11</v>
      </c>
      <c r="D680" s="15" t="str">
        <f t="shared" si="105"/>
        <v>201711</v>
      </c>
      <c r="E680" s="15">
        <f t="shared" si="102"/>
        <v>5</v>
      </c>
      <c r="F680" s="15">
        <f t="shared" si="103"/>
        <v>0</v>
      </c>
      <c r="G680" s="64">
        <f t="shared" si="108"/>
        <v>2019.2022031755114</v>
      </c>
      <c r="H680" s="64">
        <f>IF(G679&lt;VLOOKUP(D680,'Luxjacky Assumptions Past'!$M$17:$Q$77,5,0),VLOOKUP(D680,'Luxjacky Assumptions Past'!$M$17:$Q$77,4,0),0)</f>
        <v>0</v>
      </c>
      <c r="I680" s="62">
        <f t="shared" si="104"/>
        <v>132.927855391435</v>
      </c>
      <c r="J680" s="62">
        <v>148</v>
      </c>
      <c r="K680" s="15">
        <f t="shared" si="106"/>
        <v>0</v>
      </c>
      <c r="L680" s="15">
        <f t="shared" si="107"/>
        <v>0</v>
      </c>
      <c r="M680" s="58">
        <f>'Luxjacky Assumptions Monthly'!$M$8*'Luxjacky Counterfactual'!H680</f>
        <v>0</v>
      </c>
      <c r="N680" s="58">
        <f>'Luxjacky Assumptions Monthly'!$M$6*'Luxjacky Assumptions Monthly'!$M$8*'Luxjacky Counterfactual'!G680</f>
        <v>1009.6011015877557</v>
      </c>
      <c r="O680" s="58">
        <f t="shared" si="109"/>
        <v>1009.6011015877557</v>
      </c>
    </row>
    <row r="681" spans="1:15" x14ac:dyDescent="0.3">
      <c r="A681" s="60">
        <v>43049</v>
      </c>
      <c r="B681" s="15">
        <f t="shared" si="100"/>
        <v>2017</v>
      </c>
      <c r="C681" s="15">
        <f t="shared" si="101"/>
        <v>11</v>
      </c>
      <c r="D681" s="15" t="str">
        <f t="shared" si="105"/>
        <v>201711</v>
      </c>
      <c r="E681" s="15">
        <f t="shared" si="102"/>
        <v>6</v>
      </c>
      <c r="F681" s="15">
        <f t="shared" si="103"/>
        <v>1</v>
      </c>
      <c r="G681" s="64">
        <f t="shared" si="108"/>
        <v>1879.2022031755114</v>
      </c>
      <c r="H681" s="64">
        <f>IF(G680&lt;VLOOKUP(D681,'Luxjacky Assumptions Past'!$M$17:$Q$77,5,0),VLOOKUP(D681,'Luxjacky Assumptions Past'!$M$17:$Q$77,4,0),0)</f>
        <v>0</v>
      </c>
      <c r="I681" s="62">
        <f t="shared" si="104"/>
        <v>114.55611937736101</v>
      </c>
      <c r="J681" s="62">
        <v>140</v>
      </c>
      <c r="K681" s="15">
        <f t="shared" si="106"/>
        <v>0</v>
      </c>
      <c r="L681" s="15">
        <f t="shared" si="107"/>
        <v>0</v>
      </c>
      <c r="M681" s="58">
        <f>'Luxjacky Assumptions Monthly'!$M$8*'Luxjacky Counterfactual'!H681</f>
        <v>0</v>
      </c>
      <c r="N681" s="58">
        <f>'Luxjacky Assumptions Monthly'!$M$6*'Luxjacky Assumptions Monthly'!$M$8*'Luxjacky Counterfactual'!G681</f>
        <v>939.60110158775569</v>
      </c>
      <c r="O681" s="58">
        <f t="shared" si="109"/>
        <v>939.60110158775569</v>
      </c>
    </row>
    <row r="682" spans="1:15" x14ac:dyDescent="0.3">
      <c r="A682" s="60">
        <v>43050</v>
      </c>
      <c r="B682" s="15">
        <f t="shared" si="100"/>
        <v>2017</v>
      </c>
      <c r="C682" s="15">
        <f t="shared" si="101"/>
        <v>11</v>
      </c>
      <c r="D682" s="15" t="str">
        <f t="shared" si="105"/>
        <v>201711</v>
      </c>
      <c r="E682" s="15">
        <f t="shared" si="102"/>
        <v>7</v>
      </c>
      <c r="F682" s="15">
        <f t="shared" si="103"/>
        <v>1</v>
      </c>
      <c r="G682" s="64">
        <f t="shared" si="108"/>
        <v>1779.2022031755114</v>
      </c>
      <c r="H682" s="64">
        <f>IF(G681&lt;VLOOKUP(D682,'Luxjacky Assumptions Past'!$M$17:$Q$77,5,0),VLOOKUP(D682,'Luxjacky Assumptions Past'!$M$17:$Q$77,4,0),0)</f>
        <v>0</v>
      </c>
      <c r="I682" s="62">
        <f t="shared" si="104"/>
        <v>76.636640967360648</v>
      </c>
      <c r="J682" s="62">
        <v>100</v>
      </c>
      <c r="K682" s="15">
        <f t="shared" si="106"/>
        <v>0</v>
      </c>
      <c r="L682" s="15">
        <f t="shared" si="107"/>
        <v>0</v>
      </c>
      <c r="M682" s="58">
        <f>'Luxjacky Assumptions Monthly'!$M$8*'Luxjacky Counterfactual'!H682</f>
        <v>0</v>
      </c>
      <c r="N682" s="58">
        <f>'Luxjacky Assumptions Monthly'!$M$6*'Luxjacky Assumptions Monthly'!$M$8*'Luxjacky Counterfactual'!G682</f>
        <v>889.60110158775569</v>
      </c>
      <c r="O682" s="58">
        <f t="shared" si="109"/>
        <v>889.60110158775569</v>
      </c>
    </row>
    <row r="683" spans="1:15" x14ac:dyDescent="0.3">
      <c r="A683" s="60">
        <v>43051</v>
      </c>
      <c r="B683" s="15">
        <f t="shared" si="100"/>
        <v>2017</v>
      </c>
      <c r="C683" s="15">
        <f t="shared" si="101"/>
        <v>11</v>
      </c>
      <c r="D683" s="15" t="str">
        <f t="shared" si="105"/>
        <v>201711</v>
      </c>
      <c r="E683" s="15">
        <f t="shared" si="102"/>
        <v>1</v>
      </c>
      <c r="F683" s="15">
        <f t="shared" si="103"/>
        <v>0</v>
      </c>
      <c r="G683" s="64">
        <f t="shared" si="108"/>
        <v>1700.2022031755114</v>
      </c>
      <c r="H683" s="64">
        <f>IF(G682&lt;VLOOKUP(D683,'Luxjacky Assumptions Past'!$M$17:$Q$77,5,0),VLOOKUP(D683,'Luxjacky Assumptions Past'!$M$17:$Q$77,4,0),0)</f>
        <v>0</v>
      </c>
      <c r="I683" s="62">
        <f t="shared" si="104"/>
        <v>160.80052677268623</v>
      </c>
      <c r="J683" s="62">
        <v>79</v>
      </c>
      <c r="K683" s="15">
        <f t="shared" si="106"/>
        <v>0</v>
      </c>
      <c r="L683" s="15">
        <f t="shared" si="107"/>
        <v>0</v>
      </c>
      <c r="M683" s="58">
        <f>'Luxjacky Assumptions Monthly'!$M$8*'Luxjacky Counterfactual'!H683</f>
        <v>0</v>
      </c>
      <c r="N683" s="58">
        <f>'Luxjacky Assumptions Monthly'!$M$6*'Luxjacky Assumptions Monthly'!$M$8*'Luxjacky Counterfactual'!G683</f>
        <v>850.10110158775569</v>
      </c>
      <c r="O683" s="58">
        <f t="shared" si="109"/>
        <v>850.10110158775569</v>
      </c>
    </row>
    <row r="684" spans="1:15" x14ac:dyDescent="0.3">
      <c r="A684" s="60">
        <v>43052</v>
      </c>
      <c r="B684" s="15">
        <f t="shared" si="100"/>
        <v>2017</v>
      </c>
      <c r="C684" s="15">
        <f t="shared" si="101"/>
        <v>11</v>
      </c>
      <c r="D684" s="15" t="str">
        <f t="shared" si="105"/>
        <v>201711</v>
      </c>
      <c r="E684" s="15">
        <f t="shared" si="102"/>
        <v>2</v>
      </c>
      <c r="F684" s="15">
        <f t="shared" si="103"/>
        <v>0</v>
      </c>
      <c r="G684" s="64">
        <f t="shared" si="108"/>
        <v>1546.2022031755114</v>
      </c>
      <c r="H684" s="64">
        <f>IF(G683&lt;VLOOKUP(D684,'Luxjacky Assumptions Past'!$M$17:$Q$77,5,0),VLOOKUP(D684,'Luxjacky Assumptions Past'!$M$17:$Q$77,4,0),0)</f>
        <v>0</v>
      </c>
      <c r="I684" s="62">
        <f t="shared" si="104"/>
        <v>165.41820901446255</v>
      </c>
      <c r="J684" s="62">
        <v>154</v>
      </c>
      <c r="K684" s="15">
        <f t="shared" si="106"/>
        <v>0</v>
      </c>
      <c r="L684" s="15">
        <f t="shared" si="107"/>
        <v>0</v>
      </c>
      <c r="M684" s="58">
        <f>'Luxjacky Assumptions Monthly'!$M$8*'Luxjacky Counterfactual'!H684</f>
        <v>0</v>
      </c>
      <c r="N684" s="58">
        <f>'Luxjacky Assumptions Monthly'!$M$6*'Luxjacky Assumptions Monthly'!$M$8*'Luxjacky Counterfactual'!G684</f>
        <v>773.10110158775569</v>
      </c>
      <c r="O684" s="58">
        <f t="shared" si="109"/>
        <v>773.10110158775569</v>
      </c>
    </row>
    <row r="685" spans="1:15" x14ac:dyDescent="0.3">
      <c r="A685" s="60">
        <v>43053</v>
      </c>
      <c r="B685" s="15">
        <f t="shared" si="100"/>
        <v>2017</v>
      </c>
      <c r="C685" s="15">
        <f t="shared" si="101"/>
        <v>11</v>
      </c>
      <c r="D685" s="15" t="str">
        <f t="shared" si="105"/>
        <v>201711</v>
      </c>
      <c r="E685" s="15">
        <f t="shared" si="102"/>
        <v>3</v>
      </c>
      <c r="F685" s="15">
        <f t="shared" si="103"/>
        <v>0</v>
      </c>
      <c r="G685" s="64">
        <f t="shared" si="108"/>
        <v>1380.2022031755114</v>
      </c>
      <c r="H685" s="64">
        <f>IF(G684&lt;VLOOKUP(D685,'Luxjacky Assumptions Past'!$M$17:$Q$77,5,0),VLOOKUP(D685,'Luxjacky Assumptions Past'!$M$17:$Q$77,4,0),0)</f>
        <v>0</v>
      </c>
      <c r="I685" s="62">
        <f t="shared" si="104"/>
        <v>162.80760129972401</v>
      </c>
      <c r="J685" s="62">
        <v>166</v>
      </c>
      <c r="K685" s="15">
        <f t="shared" si="106"/>
        <v>0</v>
      </c>
      <c r="L685" s="15">
        <f t="shared" si="107"/>
        <v>0</v>
      </c>
      <c r="M685" s="58">
        <f>'Luxjacky Assumptions Monthly'!$M$8*'Luxjacky Counterfactual'!H685</f>
        <v>0</v>
      </c>
      <c r="N685" s="58">
        <f>'Luxjacky Assumptions Monthly'!$M$6*'Luxjacky Assumptions Monthly'!$M$8*'Luxjacky Counterfactual'!G685</f>
        <v>690.10110158775569</v>
      </c>
      <c r="O685" s="58">
        <f t="shared" si="109"/>
        <v>690.10110158775569</v>
      </c>
    </row>
    <row r="686" spans="1:15" x14ac:dyDescent="0.3">
      <c r="A686" s="60">
        <v>43054</v>
      </c>
      <c r="B686" s="15">
        <f t="shared" si="100"/>
        <v>2017</v>
      </c>
      <c r="C686" s="15">
        <f t="shared" si="101"/>
        <v>11</v>
      </c>
      <c r="D686" s="15" t="str">
        <f t="shared" si="105"/>
        <v>201711</v>
      </c>
      <c r="E686" s="15">
        <f t="shared" si="102"/>
        <v>4</v>
      </c>
      <c r="F686" s="15">
        <f t="shared" si="103"/>
        <v>0</v>
      </c>
      <c r="G686" s="64">
        <f t="shared" si="108"/>
        <v>1212.2022031755114</v>
      </c>
      <c r="H686" s="64">
        <f>IF(G685&lt;VLOOKUP(D686,'Luxjacky Assumptions Past'!$M$17:$Q$77,5,0),VLOOKUP(D686,'Luxjacky Assumptions Past'!$M$17:$Q$77,4,0),0)</f>
        <v>0</v>
      </c>
      <c r="I686" s="62">
        <f t="shared" si="104"/>
        <v>152.17903188709232</v>
      </c>
      <c r="J686" s="62">
        <v>168</v>
      </c>
      <c r="K686" s="15">
        <f t="shared" si="106"/>
        <v>0</v>
      </c>
      <c r="L686" s="15">
        <f t="shared" si="107"/>
        <v>0</v>
      </c>
      <c r="M686" s="58">
        <f>'Luxjacky Assumptions Monthly'!$M$8*'Luxjacky Counterfactual'!H686</f>
        <v>0</v>
      </c>
      <c r="N686" s="58">
        <f>'Luxjacky Assumptions Monthly'!$M$6*'Luxjacky Assumptions Monthly'!$M$8*'Luxjacky Counterfactual'!G686</f>
        <v>606.10110158775569</v>
      </c>
      <c r="O686" s="58">
        <f t="shared" si="109"/>
        <v>606.10110158775569</v>
      </c>
    </row>
    <row r="687" spans="1:15" x14ac:dyDescent="0.3">
      <c r="A687" s="60">
        <v>43055</v>
      </c>
      <c r="B687" s="15">
        <f t="shared" si="100"/>
        <v>2017</v>
      </c>
      <c r="C687" s="15">
        <f t="shared" si="101"/>
        <v>11</v>
      </c>
      <c r="D687" s="15" t="str">
        <f t="shared" si="105"/>
        <v>201711</v>
      </c>
      <c r="E687" s="15">
        <f t="shared" si="102"/>
        <v>5</v>
      </c>
      <c r="F687" s="15">
        <f t="shared" si="103"/>
        <v>0</v>
      </c>
      <c r="G687" s="64">
        <f t="shared" si="108"/>
        <v>1066.2022031755114</v>
      </c>
      <c r="H687" s="64">
        <f>IF(G686&lt;VLOOKUP(D687,'Luxjacky Assumptions Past'!$M$17:$Q$77,5,0),VLOOKUP(D687,'Luxjacky Assumptions Past'!$M$17:$Q$77,4,0),0)</f>
        <v>0</v>
      </c>
      <c r="I687" s="62">
        <f t="shared" si="104"/>
        <v>132.927855391435</v>
      </c>
      <c r="J687" s="62">
        <v>146</v>
      </c>
      <c r="K687" s="15">
        <f t="shared" si="106"/>
        <v>0</v>
      </c>
      <c r="L687" s="15">
        <f t="shared" si="107"/>
        <v>0</v>
      </c>
      <c r="M687" s="58">
        <f>'Luxjacky Assumptions Monthly'!$M$8*'Luxjacky Counterfactual'!H687</f>
        <v>0</v>
      </c>
      <c r="N687" s="58">
        <f>'Luxjacky Assumptions Monthly'!$M$6*'Luxjacky Assumptions Monthly'!$M$8*'Luxjacky Counterfactual'!G687</f>
        <v>533.10110158775569</v>
      </c>
      <c r="O687" s="58">
        <f t="shared" si="109"/>
        <v>533.10110158775569</v>
      </c>
    </row>
    <row r="688" spans="1:15" x14ac:dyDescent="0.3">
      <c r="A688" s="60">
        <v>43056</v>
      </c>
      <c r="B688" s="15">
        <f t="shared" si="100"/>
        <v>2017</v>
      </c>
      <c r="C688" s="15">
        <f t="shared" si="101"/>
        <v>11</v>
      </c>
      <c r="D688" s="15" t="str">
        <f t="shared" si="105"/>
        <v>201711</v>
      </c>
      <c r="E688" s="15">
        <f t="shared" si="102"/>
        <v>6</v>
      </c>
      <c r="F688" s="15">
        <f t="shared" si="103"/>
        <v>1</v>
      </c>
      <c r="G688" s="64">
        <f t="shared" si="108"/>
        <v>2414.2862987341568</v>
      </c>
      <c r="H688" s="64">
        <f>IF(G687&lt;VLOOKUP(D688,'Luxjacky Assumptions Past'!$M$17:$Q$77,5,0),VLOOKUP(D688,'Luxjacky Assumptions Past'!$M$17:$Q$77,4,0),0)</f>
        <v>1487.0840955586452</v>
      </c>
      <c r="I688" s="62">
        <f t="shared" si="104"/>
        <v>114.55611937736101</v>
      </c>
      <c r="J688" s="62">
        <v>139</v>
      </c>
      <c r="K688" s="15">
        <f t="shared" si="106"/>
        <v>1</v>
      </c>
      <c r="L688" s="15">
        <f t="shared" si="107"/>
        <v>4000</v>
      </c>
      <c r="M688" s="58">
        <f>'Luxjacky Assumptions Monthly'!$M$8*'Luxjacky Counterfactual'!H688</f>
        <v>14870.840955586453</v>
      </c>
      <c r="N688" s="58">
        <f>'Luxjacky Assumptions Monthly'!$M$6*'Luxjacky Assumptions Monthly'!$M$8*'Luxjacky Counterfactual'!G688</f>
        <v>1207.1431493670784</v>
      </c>
      <c r="O688" s="58">
        <f t="shared" si="109"/>
        <v>20077.984104953532</v>
      </c>
    </row>
    <row r="689" spans="1:15" x14ac:dyDescent="0.3">
      <c r="A689" s="60">
        <v>43057</v>
      </c>
      <c r="B689" s="15">
        <f t="shared" si="100"/>
        <v>2017</v>
      </c>
      <c r="C689" s="15">
        <f t="shared" si="101"/>
        <v>11</v>
      </c>
      <c r="D689" s="15" t="str">
        <f t="shared" si="105"/>
        <v>201711</v>
      </c>
      <c r="E689" s="15">
        <f t="shared" si="102"/>
        <v>7</v>
      </c>
      <c r="F689" s="15">
        <f t="shared" si="103"/>
        <v>1</v>
      </c>
      <c r="G689" s="64">
        <f t="shared" si="108"/>
        <v>2291.2862987341568</v>
      </c>
      <c r="H689" s="64">
        <f>IF(G688&lt;VLOOKUP(D689,'Luxjacky Assumptions Past'!$M$17:$Q$77,5,0),VLOOKUP(D689,'Luxjacky Assumptions Past'!$M$17:$Q$77,4,0),0)</f>
        <v>0</v>
      </c>
      <c r="I689" s="62">
        <f t="shared" si="104"/>
        <v>76.636640967360648</v>
      </c>
      <c r="J689" s="62">
        <v>123</v>
      </c>
      <c r="K689" s="15">
        <f t="shared" si="106"/>
        <v>0</v>
      </c>
      <c r="L689" s="15">
        <f t="shared" si="107"/>
        <v>0</v>
      </c>
      <c r="M689" s="58">
        <f>'Luxjacky Assumptions Monthly'!$M$8*'Luxjacky Counterfactual'!H689</f>
        <v>0</v>
      </c>
      <c r="N689" s="58">
        <f>'Luxjacky Assumptions Monthly'!$M$6*'Luxjacky Assumptions Monthly'!$M$8*'Luxjacky Counterfactual'!G689</f>
        <v>1145.6431493670784</v>
      </c>
      <c r="O689" s="58">
        <f t="shared" si="109"/>
        <v>1145.6431493670784</v>
      </c>
    </row>
    <row r="690" spans="1:15" x14ac:dyDescent="0.3">
      <c r="A690" s="60">
        <v>43058</v>
      </c>
      <c r="B690" s="15">
        <f t="shared" si="100"/>
        <v>2017</v>
      </c>
      <c r="C690" s="15">
        <f t="shared" si="101"/>
        <v>11</v>
      </c>
      <c r="D690" s="15" t="str">
        <f t="shared" si="105"/>
        <v>201711</v>
      </c>
      <c r="E690" s="15">
        <f t="shared" si="102"/>
        <v>1</v>
      </c>
      <c r="F690" s="15">
        <f t="shared" si="103"/>
        <v>0</v>
      </c>
      <c r="G690" s="64">
        <f t="shared" si="108"/>
        <v>2209.2862987341568</v>
      </c>
      <c r="H690" s="64">
        <f>IF(G689&lt;VLOOKUP(D690,'Luxjacky Assumptions Past'!$M$17:$Q$77,5,0),VLOOKUP(D690,'Luxjacky Assumptions Past'!$M$17:$Q$77,4,0),0)</f>
        <v>0</v>
      </c>
      <c r="I690" s="62">
        <f t="shared" si="104"/>
        <v>160.80052677268623</v>
      </c>
      <c r="J690" s="62">
        <v>82</v>
      </c>
      <c r="K690" s="15">
        <f t="shared" si="106"/>
        <v>0</v>
      </c>
      <c r="L690" s="15">
        <f t="shared" si="107"/>
        <v>0</v>
      </c>
      <c r="M690" s="58">
        <f>'Luxjacky Assumptions Monthly'!$M$8*'Luxjacky Counterfactual'!H690</f>
        <v>0</v>
      </c>
      <c r="N690" s="58">
        <f>'Luxjacky Assumptions Monthly'!$M$6*'Luxjacky Assumptions Monthly'!$M$8*'Luxjacky Counterfactual'!G690</f>
        <v>1104.6431493670784</v>
      </c>
      <c r="O690" s="58">
        <f t="shared" si="109"/>
        <v>1104.6431493670784</v>
      </c>
    </row>
    <row r="691" spans="1:15" x14ac:dyDescent="0.3">
      <c r="A691" s="60">
        <v>43059</v>
      </c>
      <c r="B691" s="15">
        <f t="shared" si="100"/>
        <v>2017</v>
      </c>
      <c r="C691" s="15">
        <f t="shared" si="101"/>
        <v>11</v>
      </c>
      <c r="D691" s="15" t="str">
        <f t="shared" si="105"/>
        <v>201711</v>
      </c>
      <c r="E691" s="15">
        <f t="shared" si="102"/>
        <v>2</v>
      </c>
      <c r="F691" s="15">
        <f t="shared" si="103"/>
        <v>0</v>
      </c>
      <c r="G691" s="64">
        <f t="shared" si="108"/>
        <v>2050.2862987341568</v>
      </c>
      <c r="H691" s="64">
        <f>IF(G690&lt;VLOOKUP(D691,'Luxjacky Assumptions Past'!$M$17:$Q$77,5,0),VLOOKUP(D691,'Luxjacky Assumptions Past'!$M$17:$Q$77,4,0),0)</f>
        <v>0</v>
      </c>
      <c r="I691" s="62">
        <f t="shared" si="104"/>
        <v>165.41820901446255</v>
      </c>
      <c r="J691" s="62">
        <v>159</v>
      </c>
      <c r="K691" s="15">
        <f t="shared" si="106"/>
        <v>0</v>
      </c>
      <c r="L691" s="15">
        <f t="shared" si="107"/>
        <v>0</v>
      </c>
      <c r="M691" s="58">
        <f>'Luxjacky Assumptions Monthly'!$M$8*'Luxjacky Counterfactual'!H691</f>
        <v>0</v>
      </c>
      <c r="N691" s="58">
        <f>'Luxjacky Assumptions Monthly'!$M$6*'Luxjacky Assumptions Monthly'!$M$8*'Luxjacky Counterfactual'!G691</f>
        <v>1025.1431493670784</v>
      </c>
      <c r="O691" s="58">
        <f t="shared" si="109"/>
        <v>1025.1431493670784</v>
      </c>
    </row>
    <row r="692" spans="1:15" x14ac:dyDescent="0.3">
      <c r="A692" s="60">
        <v>43060</v>
      </c>
      <c r="B692" s="15">
        <f t="shared" si="100"/>
        <v>2017</v>
      </c>
      <c r="C692" s="15">
        <f t="shared" si="101"/>
        <v>11</v>
      </c>
      <c r="D692" s="15" t="str">
        <f t="shared" si="105"/>
        <v>201711</v>
      </c>
      <c r="E692" s="15">
        <f t="shared" si="102"/>
        <v>3</v>
      </c>
      <c r="F692" s="15">
        <f t="shared" si="103"/>
        <v>0</v>
      </c>
      <c r="G692" s="64">
        <f t="shared" si="108"/>
        <v>1894.2862987341568</v>
      </c>
      <c r="H692" s="64">
        <f>IF(G691&lt;VLOOKUP(D692,'Luxjacky Assumptions Past'!$M$17:$Q$77,5,0),VLOOKUP(D692,'Luxjacky Assumptions Past'!$M$17:$Q$77,4,0),0)</f>
        <v>0</v>
      </c>
      <c r="I692" s="62">
        <f t="shared" si="104"/>
        <v>162.80760129972401</v>
      </c>
      <c r="J692" s="62">
        <v>156</v>
      </c>
      <c r="K692" s="15">
        <f t="shared" si="106"/>
        <v>0</v>
      </c>
      <c r="L692" s="15">
        <f t="shared" si="107"/>
        <v>0</v>
      </c>
      <c r="M692" s="58">
        <f>'Luxjacky Assumptions Monthly'!$M$8*'Luxjacky Counterfactual'!H692</f>
        <v>0</v>
      </c>
      <c r="N692" s="58">
        <f>'Luxjacky Assumptions Monthly'!$M$6*'Luxjacky Assumptions Monthly'!$M$8*'Luxjacky Counterfactual'!G692</f>
        <v>947.14314936707842</v>
      </c>
      <c r="O692" s="58">
        <f t="shared" si="109"/>
        <v>947.14314936707842</v>
      </c>
    </row>
    <row r="693" spans="1:15" x14ac:dyDescent="0.3">
      <c r="A693" s="60">
        <v>43061</v>
      </c>
      <c r="B693" s="15">
        <f t="shared" si="100"/>
        <v>2017</v>
      </c>
      <c r="C693" s="15">
        <f t="shared" si="101"/>
        <v>11</v>
      </c>
      <c r="D693" s="15" t="str">
        <f t="shared" si="105"/>
        <v>201711</v>
      </c>
      <c r="E693" s="15">
        <f t="shared" si="102"/>
        <v>4</v>
      </c>
      <c r="F693" s="15">
        <f t="shared" si="103"/>
        <v>0</v>
      </c>
      <c r="G693" s="64">
        <f t="shared" si="108"/>
        <v>1731.2862987341568</v>
      </c>
      <c r="H693" s="64">
        <f>IF(G692&lt;VLOOKUP(D693,'Luxjacky Assumptions Past'!$M$17:$Q$77,5,0),VLOOKUP(D693,'Luxjacky Assumptions Past'!$M$17:$Q$77,4,0),0)</f>
        <v>0</v>
      </c>
      <c r="I693" s="62">
        <f t="shared" si="104"/>
        <v>152.17903188709232</v>
      </c>
      <c r="J693" s="62">
        <v>163</v>
      </c>
      <c r="K693" s="15">
        <f t="shared" si="106"/>
        <v>0</v>
      </c>
      <c r="L693" s="15">
        <f t="shared" si="107"/>
        <v>0</v>
      </c>
      <c r="M693" s="58">
        <f>'Luxjacky Assumptions Monthly'!$M$8*'Luxjacky Counterfactual'!H693</f>
        <v>0</v>
      </c>
      <c r="N693" s="58">
        <f>'Luxjacky Assumptions Monthly'!$M$6*'Luxjacky Assumptions Monthly'!$M$8*'Luxjacky Counterfactual'!G693</f>
        <v>865.64314936707842</v>
      </c>
      <c r="O693" s="58">
        <f t="shared" si="109"/>
        <v>865.64314936707842</v>
      </c>
    </row>
    <row r="694" spans="1:15" x14ac:dyDescent="0.3">
      <c r="A694" s="60">
        <v>43062</v>
      </c>
      <c r="B694" s="15">
        <f t="shared" si="100"/>
        <v>2017</v>
      </c>
      <c r="C694" s="15">
        <f t="shared" si="101"/>
        <v>11</v>
      </c>
      <c r="D694" s="15" t="str">
        <f t="shared" si="105"/>
        <v>201711</v>
      </c>
      <c r="E694" s="15">
        <f t="shared" si="102"/>
        <v>5</v>
      </c>
      <c r="F694" s="15">
        <f t="shared" si="103"/>
        <v>0</v>
      </c>
      <c r="G694" s="64">
        <f t="shared" si="108"/>
        <v>1570.2862987341568</v>
      </c>
      <c r="H694" s="64">
        <f>IF(G693&lt;VLOOKUP(D694,'Luxjacky Assumptions Past'!$M$17:$Q$77,5,0),VLOOKUP(D694,'Luxjacky Assumptions Past'!$M$17:$Q$77,4,0),0)</f>
        <v>0</v>
      </c>
      <c r="I694" s="62">
        <f t="shared" si="104"/>
        <v>132.927855391435</v>
      </c>
      <c r="J694" s="62">
        <v>161</v>
      </c>
      <c r="K694" s="15">
        <f t="shared" si="106"/>
        <v>0</v>
      </c>
      <c r="L694" s="15">
        <f t="shared" si="107"/>
        <v>0</v>
      </c>
      <c r="M694" s="58">
        <f>'Luxjacky Assumptions Monthly'!$M$8*'Luxjacky Counterfactual'!H694</f>
        <v>0</v>
      </c>
      <c r="N694" s="58">
        <f>'Luxjacky Assumptions Monthly'!$M$6*'Luxjacky Assumptions Monthly'!$M$8*'Luxjacky Counterfactual'!G694</f>
        <v>785.14314936707842</v>
      </c>
      <c r="O694" s="58">
        <f t="shared" si="109"/>
        <v>785.14314936707842</v>
      </c>
    </row>
    <row r="695" spans="1:15" x14ac:dyDescent="0.3">
      <c r="A695" s="60">
        <v>43063</v>
      </c>
      <c r="B695" s="15">
        <f t="shared" si="100"/>
        <v>2017</v>
      </c>
      <c r="C695" s="15">
        <f t="shared" si="101"/>
        <v>11</v>
      </c>
      <c r="D695" s="15" t="str">
        <f t="shared" si="105"/>
        <v>201711</v>
      </c>
      <c r="E695" s="15">
        <f t="shared" si="102"/>
        <v>6</v>
      </c>
      <c r="F695" s="15">
        <f t="shared" si="103"/>
        <v>1</v>
      </c>
      <c r="G695" s="64">
        <f t="shared" si="108"/>
        <v>1434.2862987341568</v>
      </c>
      <c r="H695" s="64">
        <f>IF(G694&lt;VLOOKUP(D695,'Luxjacky Assumptions Past'!$M$17:$Q$77,5,0),VLOOKUP(D695,'Luxjacky Assumptions Past'!$M$17:$Q$77,4,0),0)</f>
        <v>0</v>
      </c>
      <c r="I695" s="62">
        <f t="shared" si="104"/>
        <v>114.55611937736101</v>
      </c>
      <c r="J695" s="62">
        <v>136</v>
      </c>
      <c r="K695" s="15">
        <f t="shared" si="106"/>
        <v>0</v>
      </c>
      <c r="L695" s="15">
        <f t="shared" si="107"/>
        <v>0</v>
      </c>
      <c r="M695" s="58">
        <f>'Luxjacky Assumptions Monthly'!$M$8*'Luxjacky Counterfactual'!H695</f>
        <v>0</v>
      </c>
      <c r="N695" s="58">
        <f>'Luxjacky Assumptions Monthly'!$M$6*'Luxjacky Assumptions Monthly'!$M$8*'Luxjacky Counterfactual'!G695</f>
        <v>717.14314936707842</v>
      </c>
      <c r="O695" s="58">
        <f t="shared" si="109"/>
        <v>717.14314936707842</v>
      </c>
    </row>
    <row r="696" spans="1:15" x14ac:dyDescent="0.3">
      <c r="A696" s="60">
        <v>43064</v>
      </c>
      <c r="B696" s="15">
        <f t="shared" si="100"/>
        <v>2017</v>
      </c>
      <c r="C696" s="15">
        <f t="shared" si="101"/>
        <v>11</v>
      </c>
      <c r="D696" s="15" t="str">
        <f t="shared" si="105"/>
        <v>201711</v>
      </c>
      <c r="E696" s="15">
        <f t="shared" si="102"/>
        <v>7</v>
      </c>
      <c r="F696" s="15">
        <f t="shared" si="103"/>
        <v>1</v>
      </c>
      <c r="G696" s="64">
        <f t="shared" si="108"/>
        <v>1317.2862987341568</v>
      </c>
      <c r="H696" s="64">
        <f>IF(G695&lt;VLOOKUP(D696,'Luxjacky Assumptions Past'!$M$17:$Q$77,5,0),VLOOKUP(D696,'Luxjacky Assumptions Past'!$M$17:$Q$77,4,0),0)</f>
        <v>0</v>
      </c>
      <c r="I696" s="62">
        <f t="shared" si="104"/>
        <v>76.636640967360648</v>
      </c>
      <c r="J696" s="62">
        <v>117</v>
      </c>
      <c r="K696" s="15">
        <f t="shared" si="106"/>
        <v>0</v>
      </c>
      <c r="L696" s="15">
        <f t="shared" si="107"/>
        <v>0</v>
      </c>
      <c r="M696" s="58">
        <f>'Luxjacky Assumptions Monthly'!$M$8*'Luxjacky Counterfactual'!H696</f>
        <v>0</v>
      </c>
      <c r="N696" s="58">
        <f>'Luxjacky Assumptions Monthly'!$M$6*'Luxjacky Assumptions Monthly'!$M$8*'Luxjacky Counterfactual'!G696</f>
        <v>658.64314936707842</v>
      </c>
      <c r="O696" s="58">
        <f t="shared" si="109"/>
        <v>658.64314936707842</v>
      </c>
    </row>
    <row r="697" spans="1:15" x14ac:dyDescent="0.3">
      <c r="A697" s="60">
        <v>43065</v>
      </c>
      <c r="B697" s="15">
        <f t="shared" si="100"/>
        <v>2017</v>
      </c>
      <c r="C697" s="15">
        <f t="shared" si="101"/>
        <v>11</v>
      </c>
      <c r="D697" s="15" t="str">
        <f t="shared" si="105"/>
        <v>201711</v>
      </c>
      <c r="E697" s="15">
        <f t="shared" si="102"/>
        <v>1</v>
      </c>
      <c r="F697" s="15">
        <f t="shared" si="103"/>
        <v>0</v>
      </c>
      <c r="G697" s="64">
        <f t="shared" si="108"/>
        <v>1238.2862987341568</v>
      </c>
      <c r="H697" s="64">
        <f>IF(G696&lt;VLOOKUP(D697,'Luxjacky Assumptions Past'!$M$17:$Q$77,5,0),VLOOKUP(D697,'Luxjacky Assumptions Past'!$M$17:$Q$77,4,0),0)</f>
        <v>0</v>
      </c>
      <c r="I697" s="62">
        <f t="shared" si="104"/>
        <v>160.80052677268623</v>
      </c>
      <c r="J697" s="62">
        <v>79</v>
      </c>
      <c r="K697" s="15">
        <f t="shared" si="106"/>
        <v>0</v>
      </c>
      <c r="L697" s="15">
        <f t="shared" si="107"/>
        <v>0</v>
      </c>
      <c r="M697" s="58">
        <f>'Luxjacky Assumptions Monthly'!$M$8*'Luxjacky Counterfactual'!H697</f>
        <v>0</v>
      </c>
      <c r="N697" s="58">
        <f>'Luxjacky Assumptions Monthly'!$M$6*'Luxjacky Assumptions Monthly'!$M$8*'Luxjacky Counterfactual'!G697</f>
        <v>619.14314936707842</v>
      </c>
      <c r="O697" s="58">
        <f t="shared" si="109"/>
        <v>619.14314936707842</v>
      </c>
    </row>
    <row r="698" spans="1:15" x14ac:dyDescent="0.3">
      <c r="A698" s="60">
        <v>43066</v>
      </c>
      <c r="B698" s="15">
        <f t="shared" si="100"/>
        <v>2017</v>
      </c>
      <c r="C698" s="15">
        <f t="shared" si="101"/>
        <v>11</v>
      </c>
      <c r="D698" s="15" t="str">
        <f t="shared" si="105"/>
        <v>201711</v>
      </c>
      <c r="E698" s="15">
        <f t="shared" si="102"/>
        <v>2</v>
      </c>
      <c r="F698" s="15">
        <f t="shared" si="103"/>
        <v>0</v>
      </c>
      <c r="G698" s="64">
        <f t="shared" si="108"/>
        <v>1077.2862987341568</v>
      </c>
      <c r="H698" s="64">
        <f>IF(G697&lt;VLOOKUP(D698,'Luxjacky Assumptions Past'!$M$17:$Q$77,5,0),VLOOKUP(D698,'Luxjacky Assumptions Past'!$M$17:$Q$77,4,0),0)</f>
        <v>0</v>
      </c>
      <c r="I698" s="62">
        <f t="shared" si="104"/>
        <v>165.41820901446255</v>
      </c>
      <c r="J698" s="62">
        <v>161</v>
      </c>
      <c r="K698" s="15">
        <f t="shared" si="106"/>
        <v>0</v>
      </c>
      <c r="L698" s="15">
        <f t="shared" si="107"/>
        <v>0</v>
      </c>
      <c r="M698" s="58">
        <f>'Luxjacky Assumptions Monthly'!$M$8*'Luxjacky Counterfactual'!H698</f>
        <v>0</v>
      </c>
      <c r="N698" s="58">
        <f>'Luxjacky Assumptions Monthly'!$M$6*'Luxjacky Assumptions Monthly'!$M$8*'Luxjacky Counterfactual'!G698</f>
        <v>538.64314936707842</v>
      </c>
      <c r="O698" s="58">
        <f t="shared" si="109"/>
        <v>538.64314936707842</v>
      </c>
    </row>
    <row r="699" spans="1:15" x14ac:dyDescent="0.3">
      <c r="A699" s="60">
        <v>43067</v>
      </c>
      <c r="B699" s="15">
        <f t="shared" si="100"/>
        <v>2017</v>
      </c>
      <c r="C699" s="15">
        <f t="shared" si="101"/>
        <v>11</v>
      </c>
      <c r="D699" s="15" t="str">
        <f t="shared" si="105"/>
        <v>201711</v>
      </c>
      <c r="E699" s="15">
        <f t="shared" si="102"/>
        <v>3</v>
      </c>
      <c r="F699" s="15">
        <f t="shared" si="103"/>
        <v>0</v>
      </c>
      <c r="G699" s="64">
        <f t="shared" si="108"/>
        <v>2390.3703942928023</v>
      </c>
      <c r="H699" s="64">
        <f>IF(G698&lt;VLOOKUP(D699,'Luxjacky Assumptions Past'!$M$17:$Q$77,5,0),VLOOKUP(D699,'Luxjacky Assumptions Past'!$M$17:$Q$77,4,0),0)</f>
        <v>1487.0840955586452</v>
      </c>
      <c r="I699" s="62">
        <f t="shared" si="104"/>
        <v>162.80760129972401</v>
      </c>
      <c r="J699" s="62">
        <v>174</v>
      </c>
      <c r="K699" s="15">
        <f t="shared" si="106"/>
        <v>1</v>
      </c>
      <c r="L699" s="15">
        <f t="shared" si="107"/>
        <v>4000</v>
      </c>
      <c r="M699" s="58">
        <f>'Luxjacky Assumptions Monthly'!$M$8*'Luxjacky Counterfactual'!H699</f>
        <v>14870.840955586453</v>
      </c>
      <c r="N699" s="58">
        <f>'Luxjacky Assumptions Monthly'!$M$6*'Luxjacky Assumptions Monthly'!$M$8*'Luxjacky Counterfactual'!G699</f>
        <v>1195.1851971464012</v>
      </c>
      <c r="O699" s="58">
        <f t="shared" si="109"/>
        <v>20066.026152732855</v>
      </c>
    </row>
    <row r="700" spans="1:15" x14ac:dyDescent="0.3">
      <c r="A700" s="60">
        <v>43068</v>
      </c>
      <c r="B700" s="15">
        <f t="shared" si="100"/>
        <v>2017</v>
      </c>
      <c r="C700" s="15">
        <f t="shared" si="101"/>
        <v>11</v>
      </c>
      <c r="D700" s="15" t="str">
        <f t="shared" si="105"/>
        <v>201711</v>
      </c>
      <c r="E700" s="15">
        <f t="shared" si="102"/>
        <v>4</v>
      </c>
      <c r="F700" s="15">
        <f t="shared" si="103"/>
        <v>0</v>
      </c>
      <c r="G700" s="64">
        <f t="shared" si="108"/>
        <v>2225.3703942928023</v>
      </c>
      <c r="H700" s="64">
        <f>IF(G699&lt;VLOOKUP(D700,'Luxjacky Assumptions Past'!$M$17:$Q$77,5,0),VLOOKUP(D700,'Luxjacky Assumptions Past'!$M$17:$Q$77,4,0),0)</f>
        <v>0</v>
      </c>
      <c r="I700" s="62">
        <f t="shared" si="104"/>
        <v>152.17903188709232</v>
      </c>
      <c r="J700" s="62">
        <v>165</v>
      </c>
      <c r="K700" s="15">
        <f t="shared" si="106"/>
        <v>0</v>
      </c>
      <c r="L700" s="15">
        <f t="shared" si="107"/>
        <v>0</v>
      </c>
      <c r="M700" s="58">
        <f>'Luxjacky Assumptions Monthly'!$M$8*'Luxjacky Counterfactual'!H700</f>
        <v>0</v>
      </c>
      <c r="N700" s="58">
        <f>'Luxjacky Assumptions Monthly'!$M$6*'Luxjacky Assumptions Monthly'!$M$8*'Luxjacky Counterfactual'!G700</f>
        <v>1112.6851971464012</v>
      </c>
      <c r="O700" s="58">
        <f t="shared" si="109"/>
        <v>1112.6851971464012</v>
      </c>
    </row>
    <row r="701" spans="1:15" x14ac:dyDescent="0.3">
      <c r="A701" s="60">
        <v>43069</v>
      </c>
      <c r="B701" s="15">
        <f t="shared" si="100"/>
        <v>2017</v>
      </c>
      <c r="C701" s="15">
        <f t="shared" si="101"/>
        <v>11</v>
      </c>
      <c r="D701" s="15" t="str">
        <f t="shared" si="105"/>
        <v>201711</v>
      </c>
      <c r="E701" s="15">
        <f t="shared" si="102"/>
        <v>5</v>
      </c>
      <c r="F701" s="15">
        <f t="shared" si="103"/>
        <v>0</v>
      </c>
      <c r="G701" s="64">
        <f t="shared" si="108"/>
        <v>2062.3703942928023</v>
      </c>
      <c r="H701" s="64">
        <f>IF(G700&lt;VLOOKUP(D701,'Luxjacky Assumptions Past'!$M$17:$Q$77,5,0),VLOOKUP(D701,'Luxjacky Assumptions Past'!$M$17:$Q$77,4,0),0)</f>
        <v>0</v>
      </c>
      <c r="I701" s="62">
        <f t="shared" si="104"/>
        <v>132.927855391435</v>
      </c>
      <c r="J701" s="62">
        <v>163</v>
      </c>
      <c r="K701" s="15">
        <f t="shared" si="106"/>
        <v>0</v>
      </c>
      <c r="L701" s="15">
        <f t="shared" si="107"/>
        <v>0</v>
      </c>
      <c r="M701" s="58">
        <f>'Luxjacky Assumptions Monthly'!$M$8*'Luxjacky Counterfactual'!H701</f>
        <v>0</v>
      </c>
      <c r="N701" s="58">
        <f>'Luxjacky Assumptions Monthly'!$M$6*'Luxjacky Assumptions Monthly'!$M$8*'Luxjacky Counterfactual'!G701</f>
        <v>1031.1851971464012</v>
      </c>
      <c r="O701" s="58">
        <f t="shared" si="109"/>
        <v>1031.1851971464012</v>
      </c>
    </row>
    <row r="702" spans="1:15" x14ac:dyDescent="0.3">
      <c r="A702" s="60">
        <v>43070</v>
      </c>
      <c r="B702" s="15">
        <f t="shared" si="100"/>
        <v>2017</v>
      </c>
      <c r="C702" s="15">
        <f t="shared" si="101"/>
        <v>12</v>
      </c>
      <c r="D702" s="15" t="str">
        <f t="shared" si="105"/>
        <v>201712</v>
      </c>
      <c r="E702" s="15">
        <f t="shared" si="102"/>
        <v>6</v>
      </c>
      <c r="F702" s="15">
        <f t="shared" si="103"/>
        <v>1</v>
      </c>
      <c r="G702" s="64">
        <f t="shared" si="108"/>
        <v>1918.3703942928023</v>
      </c>
      <c r="H702" s="64">
        <f>IF(G701&lt;VLOOKUP(D702,'Luxjacky Assumptions Past'!$M$17:$Q$77,5,0),VLOOKUP(D702,'Luxjacky Assumptions Past'!$M$17:$Q$77,4,0),0)</f>
        <v>0</v>
      </c>
      <c r="I702" s="62">
        <f t="shared" si="104"/>
        <v>116.59269055938108</v>
      </c>
      <c r="J702" s="62">
        <v>144</v>
      </c>
      <c r="K702" s="15">
        <f t="shared" si="106"/>
        <v>0</v>
      </c>
      <c r="L702" s="15">
        <f t="shared" si="107"/>
        <v>0</v>
      </c>
      <c r="M702" s="58">
        <f>'Luxjacky Assumptions Monthly'!$M$8*'Luxjacky Counterfactual'!H702</f>
        <v>0</v>
      </c>
      <c r="N702" s="58">
        <f>'Luxjacky Assumptions Monthly'!$M$6*'Luxjacky Assumptions Monthly'!$M$8*'Luxjacky Counterfactual'!G702</f>
        <v>959.18519714640115</v>
      </c>
      <c r="O702" s="58">
        <f t="shared" si="109"/>
        <v>959.18519714640115</v>
      </c>
    </row>
    <row r="703" spans="1:15" x14ac:dyDescent="0.3">
      <c r="A703" s="60">
        <v>43071</v>
      </c>
      <c r="B703" s="15">
        <f t="shared" si="100"/>
        <v>2017</v>
      </c>
      <c r="C703" s="15">
        <f t="shared" si="101"/>
        <v>12</v>
      </c>
      <c r="D703" s="15" t="str">
        <f t="shared" si="105"/>
        <v>201712</v>
      </c>
      <c r="E703" s="15">
        <f t="shared" si="102"/>
        <v>7</v>
      </c>
      <c r="F703" s="15">
        <f t="shared" si="103"/>
        <v>1</v>
      </c>
      <c r="G703" s="64">
        <f t="shared" si="108"/>
        <v>1807.3703942928023</v>
      </c>
      <c r="H703" s="64">
        <f>IF(G702&lt;VLOOKUP(D703,'Luxjacky Assumptions Past'!$M$17:$Q$77,5,0),VLOOKUP(D703,'Luxjacky Assumptions Past'!$M$17:$Q$77,4,0),0)</f>
        <v>0</v>
      </c>
      <c r="I703" s="62">
        <f t="shared" si="104"/>
        <v>78.673212149380731</v>
      </c>
      <c r="J703" s="62">
        <v>111</v>
      </c>
      <c r="K703" s="15">
        <f t="shared" si="106"/>
        <v>0</v>
      </c>
      <c r="L703" s="15">
        <f t="shared" si="107"/>
        <v>0</v>
      </c>
      <c r="M703" s="58">
        <f>'Luxjacky Assumptions Monthly'!$M$8*'Luxjacky Counterfactual'!H703</f>
        <v>0</v>
      </c>
      <c r="N703" s="58">
        <f>'Luxjacky Assumptions Monthly'!$M$6*'Luxjacky Assumptions Monthly'!$M$8*'Luxjacky Counterfactual'!G703</f>
        <v>903.68519714640115</v>
      </c>
      <c r="O703" s="58">
        <f t="shared" si="109"/>
        <v>903.68519714640115</v>
      </c>
    </row>
    <row r="704" spans="1:15" x14ac:dyDescent="0.3">
      <c r="A704" s="60">
        <v>43072</v>
      </c>
      <c r="B704" s="15">
        <f t="shared" si="100"/>
        <v>2017</v>
      </c>
      <c r="C704" s="15">
        <f t="shared" si="101"/>
        <v>12</v>
      </c>
      <c r="D704" s="15" t="str">
        <f t="shared" si="105"/>
        <v>201712</v>
      </c>
      <c r="E704" s="15">
        <f t="shared" si="102"/>
        <v>1</v>
      </c>
      <c r="F704" s="15">
        <f t="shared" si="103"/>
        <v>0</v>
      </c>
      <c r="G704" s="64">
        <f t="shared" si="108"/>
        <v>1718.3703942928023</v>
      </c>
      <c r="H704" s="64">
        <f>IF(G703&lt;VLOOKUP(D704,'Luxjacky Assumptions Past'!$M$17:$Q$77,5,0),VLOOKUP(D704,'Luxjacky Assumptions Past'!$M$17:$Q$77,4,0),0)</f>
        <v>0</v>
      </c>
      <c r="I704" s="62">
        <f t="shared" si="104"/>
        <v>162.83709795470628</v>
      </c>
      <c r="J704" s="62">
        <v>89</v>
      </c>
      <c r="K704" s="15">
        <f t="shared" si="106"/>
        <v>0</v>
      </c>
      <c r="L704" s="15">
        <f t="shared" si="107"/>
        <v>0</v>
      </c>
      <c r="M704" s="58">
        <f>'Luxjacky Assumptions Monthly'!$M$8*'Luxjacky Counterfactual'!H704</f>
        <v>0</v>
      </c>
      <c r="N704" s="58">
        <f>'Luxjacky Assumptions Monthly'!$M$6*'Luxjacky Assumptions Monthly'!$M$8*'Luxjacky Counterfactual'!G704</f>
        <v>859.18519714640115</v>
      </c>
      <c r="O704" s="58">
        <f t="shared" si="109"/>
        <v>859.18519714640115</v>
      </c>
    </row>
    <row r="705" spans="1:15" x14ac:dyDescent="0.3">
      <c r="A705" s="60">
        <v>43073</v>
      </c>
      <c r="B705" s="15">
        <f t="shared" si="100"/>
        <v>2017</v>
      </c>
      <c r="C705" s="15">
        <f t="shared" si="101"/>
        <v>12</v>
      </c>
      <c r="D705" s="15" t="str">
        <f t="shared" si="105"/>
        <v>201712</v>
      </c>
      <c r="E705" s="15">
        <f t="shared" si="102"/>
        <v>2</v>
      </c>
      <c r="F705" s="15">
        <f t="shared" si="103"/>
        <v>0</v>
      </c>
      <c r="G705" s="64">
        <f t="shared" si="108"/>
        <v>1564.3703942928023</v>
      </c>
      <c r="H705" s="64">
        <f>IF(G704&lt;VLOOKUP(D705,'Luxjacky Assumptions Past'!$M$17:$Q$77,5,0),VLOOKUP(D705,'Luxjacky Assumptions Past'!$M$17:$Q$77,4,0),0)</f>
        <v>0</v>
      </c>
      <c r="I705" s="62">
        <f t="shared" si="104"/>
        <v>167.45478019648263</v>
      </c>
      <c r="J705" s="62">
        <v>154</v>
      </c>
      <c r="K705" s="15">
        <f t="shared" si="106"/>
        <v>0</v>
      </c>
      <c r="L705" s="15">
        <f t="shared" si="107"/>
        <v>0</v>
      </c>
      <c r="M705" s="58">
        <f>'Luxjacky Assumptions Monthly'!$M$8*'Luxjacky Counterfactual'!H705</f>
        <v>0</v>
      </c>
      <c r="N705" s="58">
        <f>'Luxjacky Assumptions Monthly'!$M$6*'Luxjacky Assumptions Monthly'!$M$8*'Luxjacky Counterfactual'!G705</f>
        <v>782.18519714640115</v>
      </c>
      <c r="O705" s="58">
        <f t="shared" si="109"/>
        <v>782.18519714640115</v>
      </c>
    </row>
    <row r="706" spans="1:15" x14ac:dyDescent="0.3">
      <c r="A706" s="60">
        <v>43074</v>
      </c>
      <c r="B706" s="15">
        <f t="shared" ref="B706:B769" si="110">YEAR(A706)</f>
        <v>2017</v>
      </c>
      <c r="C706" s="15">
        <f t="shared" ref="C706:C769" si="111">MONTH(A706)</f>
        <v>12</v>
      </c>
      <c r="D706" s="15" t="str">
        <f t="shared" si="105"/>
        <v>201712</v>
      </c>
      <c r="E706" s="15">
        <f t="shared" ref="E706:E769" si="112">WEEKDAY(A706)</f>
        <v>3</v>
      </c>
      <c r="F706" s="15">
        <f t="shared" ref="F706:F769" si="113">IF(OR(E706=6,E706=7),1,0)</f>
        <v>0</v>
      </c>
      <c r="G706" s="64">
        <f t="shared" si="108"/>
        <v>1409.3703942928023</v>
      </c>
      <c r="H706" s="64">
        <f>IF(G705&lt;VLOOKUP(D706,'Luxjacky Assumptions Past'!$M$17:$Q$77,5,0),VLOOKUP(D706,'Luxjacky Assumptions Past'!$M$17:$Q$77,4,0),0)</f>
        <v>0</v>
      </c>
      <c r="I706" s="62">
        <f t="shared" ref="I706:I769" si="114">100-2.17*E706^2.25+12.77*E706+EXP(-E706/0.032)+5*C706^0.75+10*F706+20*(B706-2016)</f>
        <v>164.8441724817441</v>
      </c>
      <c r="J706" s="62">
        <v>155</v>
      </c>
      <c r="K706" s="15">
        <f t="shared" si="106"/>
        <v>0</v>
      </c>
      <c r="L706" s="15">
        <f t="shared" si="107"/>
        <v>0</v>
      </c>
      <c r="M706" s="58">
        <f>'Luxjacky Assumptions Monthly'!$M$8*'Luxjacky Counterfactual'!H706</f>
        <v>0</v>
      </c>
      <c r="N706" s="58">
        <f>'Luxjacky Assumptions Monthly'!$M$6*'Luxjacky Assumptions Monthly'!$M$8*'Luxjacky Counterfactual'!G706</f>
        <v>704.68519714640115</v>
      </c>
      <c r="O706" s="58">
        <f t="shared" si="109"/>
        <v>704.68519714640115</v>
      </c>
    </row>
    <row r="707" spans="1:15" x14ac:dyDescent="0.3">
      <c r="A707" s="60">
        <v>43075</v>
      </c>
      <c r="B707" s="15">
        <f t="shared" si="110"/>
        <v>2017</v>
      </c>
      <c r="C707" s="15">
        <f t="shared" si="111"/>
        <v>12</v>
      </c>
      <c r="D707" s="15" t="str">
        <f t="shared" ref="D707:D770" si="115">CONCATENATE(B707,C707)</f>
        <v>201712</v>
      </c>
      <c r="E707" s="15">
        <f t="shared" si="112"/>
        <v>4</v>
      </c>
      <c r="F707" s="15">
        <f t="shared" si="113"/>
        <v>0</v>
      </c>
      <c r="G707" s="64">
        <f t="shared" si="108"/>
        <v>1239.3703942928023</v>
      </c>
      <c r="H707" s="64">
        <f>IF(G706&lt;VLOOKUP(D707,'Luxjacky Assumptions Past'!$M$17:$Q$77,5,0),VLOOKUP(D707,'Luxjacky Assumptions Past'!$M$17:$Q$77,4,0),0)</f>
        <v>0</v>
      </c>
      <c r="I707" s="62">
        <f t="shared" si="114"/>
        <v>154.2156030691124</v>
      </c>
      <c r="J707" s="62">
        <v>170</v>
      </c>
      <c r="K707" s="15">
        <f t="shared" ref="K707:K732" si="116">IF(H707&gt;0,1,0)</f>
        <v>0</v>
      </c>
      <c r="L707" s="15">
        <f t="shared" ref="L707:L770" si="117">4000*K707</f>
        <v>0</v>
      </c>
      <c r="M707" s="58">
        <f>'Luxjacky Assumptions Monthly'!$M$8*'Luxjacky Counterfactual'!H707</f>
        <v>0</v>
      </c>
      <c r="N707" s="58">
        <f>'Luxjacky Assumptions Monthly'!$M$6*'Luxjacky Assumptions Monthly'!$M$8*'Luxjacky Counterfactual'!G707</f>
        <v>619.68519714640115</v>
      </c>
      <c r="O707" s="58">
        <f t="shared" si="109"/>
        <v>619.68519714640115</v>
      </c>
    </row>
    <row r="708" spans="1:15" x14ac:dyDescent="0.3">
      <c r="A708" s="60">
        <v>43076</v>
      </c>
      <c r="B708" s="15">
        <f t="shared" si="110"/>
        <v>2017</v>
      </c>
      <c r="C708" s="15">
        <f t="shared" si="111"/>
        <v>12</v>
      </c>
      <c r="D708" s="15" t="str">
        <f t="shared" si="115"/>
        <v>201712</v>
      </c>
      <c r="E708" s="15">
        <f t="shared" si="112"/>
        <v>5</v>
      </c>
      <c r="F708" s="15">
        <f t="shared" si="113"/>
        <v>0</v>
      </c>
      <c r="G708" s="64">
        <f t="shared" ref="G708:G771" si="118">G707+H708-J708</f>
        <v>1096.3703942928023</v>
      </c>
      <c r="H708" s="64">
        <f>IF(G707&lt;VLOOKUP(D708,'Luxjacky Assumptions Past'!$M$17:$Q$77,5,0),VLOOKUP(D708,'Luxjacky Assumptions Past'!$M$17:$Q$77,4,0),0)</f>
        <v>0</v>
      </c>
      <c r="I708" s="62">
        <f t="shared" si="114"/>
        <v>134.96442657345509</v>
      </c>
      <c r="J708" s="62">
        <v>143</v>
      </c>
      <c r="K708" s="15">
        <f t="shared" si="116"/>
        <v>0</v>
      </c>
      <c r="L708" s="15">
        <f t="shared" si="117"/>
        <v>0</v>
      </c>
      <c r="M708" s="58">
        <f>'Luxjacky Assumptions Monthly'!$M$8*'Luxjacky Counterfactual'!H708</f>
        <v>0</v>
      </c>
      <c r="N708" s="58">
        <f>'Luxjacky Assumptions Monthly'!$M$6*'Luxjacky Assumptions Monthly'!$M$8*'Luxjacky Counterfactual'!G708</f>
        <v>548.18519714640115</v>
      </c>
      <c r="O708" s="58">
        <f t="shared" ref="O708:O732" si="119">SUM(L708:N708)</f>
        <v>548.18519714640115</v>
      </c>
    </row>
    <row r="709" spans="1:15" x14ac:dyDescent="0.3">
      <c r="A709" s="60">
        <v>43077</v>
      </c>
      <c r="B709" s="15">
        <f t="shared" si="110"/>
        <v>2017</v>
      </c>
      <c r="C709" s="15">
        <f t="shared" si="111"/>
        <v>12</v>
      </c>
      <c r="D709" s="15" t="str">
        <f t="shared" si="115"/>
        <v>201712</v>
      </c>
      <c r="E709" s="15">
        <f t="shared" si="112"/>
        <v>6</v>
      </c>
      <c r="F709" s="15">
        <f t="shared" si="113"/>
        <v>1</v>
      </c>
      <c r="G709" s="64">
        <f t="shared" si="118"/>
        <v>2441.0319165654755</v>
      </c>
      <c r="H709" s="64">
        <f>IF(G708&lt;VLOOKUP(D709,'Luxjacky Assumptions Past'!$M$17:$Q$77,5,0),VLOOKUP(D709,'Luxjacky Assumptions Past'!$M$17:$Q$77,4,0),0)</f>
        <v>1485.6615222726734</v>
      </c>
      <c r="I709" s="62">
        <f t="shared" si="114"/>
        <v>116.59269055938108</v>
      </c>
      <c r="J709" s="62">
        <v>141</v>
      </c>
      <c r="K709" s="15">
        <f t="shared" si="116"/>
        <v>1</v>
      </c>
      <c r="L709" s="15">
        <f t="shared" si="117"/>
        <v>4000</v>
      </c>
      <c r="M709" s="58">
        <f>'Luxjacky Assumptions Monthly'!$M$8*'Luxjacky Counterfactual'!H709</f>
        <v>14856.615222726734</v>
      </c>
      <c r="N709" s="58">
        <f>'Luxjacky Assumptions Monthly'!$M$6*'Luxjacky Assumptions Monthly'!$M$8*'Luxjacky Counterfactual'!G709</f>
        <v>1220.5159582827378</v>
      </c>
      <c r="O709" s="58">
        <f t="shared" si="119"/>
        <v>20077.13118100947</v>
      </c>
    </row>
    <row r="710" spans="1:15" x14ac:dyDescent="0.3">
      <c r="A710" s="60">
        <v>43078</v>
      </c>
      <c r="B710" s="15">
        <f t="shared" si="110"/>
        <v>2017</v>
      </c>
      <c r="C710" s="15">
        <f t="shared" si="111"/>
        <v>12</v>
      </c>
      <c r="D710" s="15" t="str">
        <f t="shared" si="115"/>
        <v>201712</v>
      </c>
      <c r="E710" s="15">
        <f t="shared" si="112"/>
        <v>7</v>
      </c>
      <c r="F710" s="15">
        <f t="shared" si="113"/>
        <v>1</v>
      </c>
      <c r="G710" s="64">
        <f t="shared" si="118"/>
        <v>2335.0319165654755</v>
      </c>
      <c r="H710" s="64">
        <f>IF(G709&lt;VLOOKUP(D710,'Luxjacky Assumptions Past'!$M$17:$Q$77,5,0),VLOOKUP(D710,'Luxjacky Assumptions Past'!$M$17:$Q$77,4,0),0)</f>
        <v>0</v>
      </c>
      <c r="I710" s="62">
        <f t="shared" si="114"/>
        <v>78.673212149380731</v>
      </c>
      <c r="J710" s="62">
        <v>106</v>
      </c>
      <c r="K710" s="15">
        <f t="shared" si="116"/>
        <v>0</v>
      </c>
      <c r="L710" s="15">
        <f t="shared" si="117"/>
        <v>0</v>
      </c>
      <c r="M710" s="58">
        <f>'Luxjacky Assumptions Monthly'!$M$8*'Luxjacky Counterfactual'!H710</f>
        <v>0</v>
      </c>
      <c r="N710" s="58">
        <f>'Luxjacky Assumptions Monthly'!$M$6*'Luxjacky Assumptions Monthly'!$M$8*'Luxjacky Counterfactual'!G710</f>
        <v>1167.5159582827378</v>
      </c>
      <c r="O710" s="58">
        <f t="shared" si="119"/>
        <v>1167.5159582827378</v>
      </c>
    </row>
    <row r="711" spans="1:15" x14ac:dyDescent="0.3">
      <c r="A711" s="60">
        <v>43079</v>
      </c>
      <c r="B711" s="15">
        <f t="shared" si="110"/>
        <v>2017</v>
      </c>
      <c r="C711" s="15">
        <f t="shared" si="111"/>
        <v>12</v>
      </c>
      <c r="D711" s="15" t="str">
        <f t="shared" si="115"/>
        <v>201712</v>
      </c>
      <c r="E711" s="15">
        <f t="shared" si="112"/>
        <v>1</v>
      </c>
      <c r="F711" s="15">
        <f t="shared" si="113"/>
        <v>0</v>
      </c>
      <c r="G711" s="64">
        <f t="shared" si="118"/>
        <v>2253.0319165654755</v>
      </c>
      <c r="H711" s="64">
        <f>IF(G710&lt;VLOOKUP(D711,'Luxjacky Assumptions Past'!$M$17:$Q$77,5,0),VLOOKUP(D711,'Luxjacky Assumptions Past'!$M$17:$Q$77,4,0),0)</f>
        <v>0</v>
      </c>
      <c r="I711" s="62">
        <f t="shared" si="114"/>
        <v>162.83709795470628</v>
      </c>
      <c r="J711" s="62">
        <v>82</v>
      </c>
      <c r="K711" s="15">
        <f t="shared" si="116"/>
        <v>0</v>
      </c>
      <c r="L711" s="15">
        <f t="shared" si="117"/>
        <v>0</v>
      </c>
      <c r="M711" s="58">
        <f>'Luxjacky Assumptions Monthly'!$M$8*'Luxjacky Counterfactual'!H711</f>
        <v>0</v>
      </c>
      <c r="N711" s="58">
        <f>'Luxjacky Assumptions Monthly'!$M$6*'Luxjacky Assumptions Monthly'!$M$8*'Luxjacky Counterfactual'!G711</f>
        <v>1126.5159582827378</v>
      </c>
      <c r="O711" s="58">
        <f t="shared" si="119"/>
        <v>1126.5159582827378</v>
      </c>
    </row>
    <row r="712" spans="1:15" x14ac:dyDescent="0.3">
      <c r="A712" s="60">
        <v>43080</v>
      </c>
      <c r="B712" s="15">
        <f t="shared" si="110"/>
        <v>2017</v>
      </c>
      <c r="C712" s="15">
        <f t="shared" si="111"/>
        <v>12</v>
      </c>
      <c r="D712" s="15" t="str">
        <f t="shared" si="115"/>
        <v>201712</v>
      </c>
      <c r="E712" s="15">
        <f t="shared" si="112"/>
        <v>2</v>
      </c>
      <c r="F712" s="15">
        <f t="shared" si="113"/>
        <v>0</v>
      </c>
      <c r="G712" s="64">
        <f t="shared" si="118"/>
        <v>2083.0319165654755</v>
      </c>
      <c r="H712" s="64">
        <f>IF(G711&lt;VLOOKUP(D712,'Luxjacky Assumptions Past'!$M$17:$Q$77,5,0),VLOOKUP(D712,'Luxjacky Assumptions Past'!$M$17:$Q$77,4,0),0)</f>
        <v>0</v>
      </c>
      <c r="I712" s="62">
        <f t="shared" si="114"/>
        <v>167.45478019648263</v>
      </c>
      <c r="J712" s="62">
        <v>170</v>
      </c>
      <c r="K712" s="15">
        <f t="shared" si="116"/>
        <v>0</v>
      </c>
      <c r="L712" s="15">
        <f t="shared" si="117"/>
        <v>0</v>
      </c>
      <c r="M712" s="58">
        <f>'Luxjacky Assumptions Monthly'!$M$8*'Luxjacky Counterfactual'!H712</f>
        <v>0</v>
      </c>
      <c r="N712" s="58">
        <f>'Luxjacky Assumptions Monthly'!$M$6*'Luxjacky Assumptions Monthly'!$M$8*'Luxjacky Counterfactual'!G712</f>
        <v>1041.5159582827378</v>
      </c>
      <c r="O712" s="58">
        <f t="shared" si="119"/>
        <v>1041.5159582827378</v>
      </c>
    </row>
    <row r="713" spans="1:15" x14ac:dyDescent="0.3">
      <c r="A713" s="60">
        <v>43081</v>
      </c>
      <c r="B713" s="15">
        <f t="shared" si="110"/>
        <v>2017</v>
      </c>
      <c r="C713" s="15">
        <f t="shared" si="111"/>
        <v>12</v>
      </c>
      <c r="D713" s="15" t="str">
        <f t="shared" si="115"/>
        <v>201712</v>
      </c>
      <c r="E713" s="15">
        <f t="shared" si="112"/>
        <v>3</v>
      </c>
      <c r="F713" s="15">
        <f t="shared" si="113"/>
        <v>0</v>
      </c>
      <c r="G713" s="64">
        <f t="shared" si="118"/>
        <v>1913.0319165654755</v>
      </c>
      <c r="H713" s="64">
        <f>IF(G712&lt;VLOOKUP(D713,'Luxjacky Assumptions Past'!$M$17:$Q$77,5,0),VLOOKUP(D713,'Luxjacky Assumptions Past'!$M$17:$Q$77,4,0),0)</f>
        <v>0</v>
      </c>
      <c r="I713" s="62">
        <f t="shared" si="114"/>
        <v>164.8441724817441</v>
      </c>
      <c r="J713" s="62">
        <v>170</v>
      </c>
      <c r="K713" s="15">
        <f t="shared" si="116"/>
        <v>0</v>
      </c>
      <c r="L713" s="15">
        <f t="shared" si="117"/>
        <v>0</v>
      </c>
      <c r="M713" s="58">
        <f>'Luxjacky Assumptions Monthly'!$M$8*'Luxjacky Counterfactual'!H713</f>
        <v>0</v>
      </c>
      <c r="N713" s="58">
        <f>'Luxjacky Assumptions Monthly'!$M$6*'Luxjacky Assumptions Monthly'!$M$8*'Luxjacky Counterfactual'!G713</f>
        <v>956.51595828273776</v>
      </c>
      <c r="O713" s="58">
        <f t="shared" si="119"/>
        <v>956.51595828273776</v>
      </c>
    </row>
    <row r="714" spans="1:15" x14ac:dyDescent="0.3">
      <c r="A714" s="60">
        <v>43082</v>
      </c>
      <c r="B714" s="15">
        <f t="shared" si="110"/>
        <v>2017</v>
      </c>
      <c r="C714" s="15">
        <f t="shared" si="111"/>
        <v>12</v>
      </c>
      <c r="D714" s="15" t="str">
        <f t="shared" si="115"/>
        <v>201712</v>
      </c>
      <c r="E714" s="15">
        <f t="shared" si="112"/>
        <v>4</v>
      </c>
      <c r="F714" s="15">
        <f t="shared" si="113"/>
        <v>0</v>
      </c>
      <c r="G714" s="64">
        <f t="shared" si="118"/>
        <v>1758.0319165654755</v>
      </c>
      <c r="H714" s="64">
        <f>IF(G713&lt;VLOOKUP(D714,'Luxjacky Assumptions Past'!$M$17:$Q$77,5,0),VLOOKUP(D714,'Luxjacky Assumptions Past'!$M$17:$Q$77,4,0),0)</f>
        <v>0</v>
      </c>
      <c r="I714" s="62">
        <f t="shared" si="114"/>
        <v>154.2156030691124</v>
      </c>
      <c r="J714" s="62">
        <v>155</v>
      </c>
      <c r="K714" s="15">
        <f t="shared" si="116"/>
        <v>0</v>
      </c>
      <c r="L714" s="15">
        <f t="shared" si="117"/>
        <v>0</v>
      </c>
      <c r="M714" s="58">
        <f>'Luxjacky Assumptions Monthly'!$M$8*'Luxjacky Counterfactual'!H714</f>
        <v>0</v>
      </c>
      <c r="N714" s="58">
        <f>'Luxjacky Assumptions Monthly'!$M$6*'Luxjacky Assumptions Monthly'!$M$8*'Luxjacky Counterfactual'!G714</f>
        <v>879.01595828273776</v>
      </c>
      <c r="O714" s="58">
        <f t="shared" si="119"/>
        <v>879.01595828273776</v>
      </c>
    </row>
    <row r="715" spans="1:15" x14ac:dyDescent="0.3">
      <c r="A715" s="60">
        <v>43083</v>
      </c>
      <c r="B715" s="15">
        <f t="shared" si="110"/>
        <v>2017</v>
      </c>
      <c r="C715" s="15">
        <f t="shared" si="111"/>
        <v>12</v>
      </c>
      <c r="D715" s="15" t="str">
        <f t="shared" si="115"/>
        <v>201712</v>
      </c>
      <c r="E715" s="15">
        <f t="shared" si="112"/>
        <v>5</v>
      </c>
      <c r="F715" s="15">
        <f t="shared" si="113"/>
        <v>0</v>
      </c>
      <c r="G715" s="64">
        <f t="shared" si="118"/>
        <v>1590.0319165654755</v>
      </c>
      <c r="H715" s="64">
        <f>IF(G714&lt;VLOOKUP(D715,'Luxjacky Assumptions Past'!$M$17:$Q$77,5,0),VLOOKUP(D715,'Luxjacky Assumptions Past'!$M$17:$Q$77,4,0),0)</f>
        <v>0</v>
      </c>
      <c r="I715" s="62">
        <f t="shared" si="114"/>
        <v>134.96442657345509</v>
      </c>
      <c r="J715" s="62">
        <v>168</v>
      </c>
      <c r="K715" s="15">
        <f t="shared" si="116"/>
        <v>0</v>
      </c>
      <c r="L715" s="15">
        <f t="shared" si="117"/>
        <v>0</v>
      </c>
      <c r="M715" s="58">
        <f>'Luxjacky Assumptions Monthly'!$M$8*'Luxjacky Counterfactual'!H715</f>
        <v>0</v>
      </c>
      <c r="N715" s="58">
        <f>'Luxjacky Assumptions Monthly'!$M$6*'Luxjacky Assumptions Monthly'!$M$8*'Luxjacky Counterfactual'!G715</f>
        <v>795.01595828273776</v>
      </c>
      <c r="O715" s="58">
        <f t="shared" si="119"/>
        <v>795.01595828273776</v>
      </c>
    </row>
    <row r="716" spans="1:15" x14ac:dyDescent="0.3">
      <c r="A716" s="60">
        <v>43084</v>
      </c>
      <c r="B716" s="15">
        <f t="shared" si="110"/>
        <v>2017</v>
      </c>
      <c r="C716" s="15">
        <f t="shared" si="111"/>
        <v>12</v>
      </c>
      <c r="D716" s="15" t="str">
        <f t="shared" si="115"/>
        <v>201712</v>
      </c>
      <c r="E716" s="15">
        <f t="shared" si="112"/>
        <v>6</v>
      </c>
      <c r="F716" s="15">
        <f t="shared" si="113"/>
        <v>1</v>
      </c>
      <c r="G716" s="64">
        <f t="shared" si="118"/>
        <v>1462.0319165654755</v>
      </c>
      <c r="H716" s="64">
        <f>IF(G715&lt;VLOOKUP(D716,'Luxjacky Assumptions Past'!$M$17:$Q$77,5,0),VLOOKUP(D716,'Luxjacky Assumptions Past'!$M$17:$Q$77,4,0),0)</f>
        <v>0</v>
      </c>
      <c r="I716" s="62">
        <f t="shared" si="114"/>
        <v>116.59269055938108</v>
      </c>
      <c r="J716" s="62">
        <v>128</v>
      </c>
      <c r="K716" s="15">
        <f t="shared" si="116"/>
        <v>0</v>
      </c>
      <c r="L716" s="15">
        <f t="shared" si="117"/>
        <v>0</v>
      </c>
      <c r="M716" s="58">
        <f>'Luxjacky Assumptions Monthly'!$M$8*'Luxjacky Counterfactual'!H716</f>
        <v>0</v>
      </c>
      <c r="N716" s="58">
        <f>'Luxjacky Assumptions Monthly'!$M$6*'Luxjacky Assumptions Monthly'!$M$8*'Luxjacky Counterfactual'!G716</f>
        <v>731.01595828273776</v>
      </c>
      <c r="O716" s="58">
        <f t="shared" si="119"/>
        <v>731.01595828273776</v>
      </c>
    </row>
    <row r="717" spans="1:15" x14ac:dyDescent="0.3">
      <c r="A717" s="60">
        <v>43085</v>
      </c>
      <c r="B717" s="15">
        <f t="shared" si="110"/>
        <v>2017</v>
      </c>
      <c r="C717" s="15">
        <f t="shared" si="111"/>
        <v>12</v>
      </c>
      <c r="D717" s="15" t="str">
        <f t="shared" si="115"/>
        <v>201712</v>
      </c>
      <c r="E717" s="15">
        <f t="shared" si="112"/>
        <v>7</v>
      </c>
      <c r="F717" s="15">
        <f t="shared" si="113"/>
        <v>1</v>
      </c>
      <c r="G717" s="64">
        <f t="shared" si="118"/>
        <v>1343.0319165654755</v>
      </c>
      <c r="H717" s="64">
        <f>IF(G716&lt;VLOOKUP(D717,'Luxjacky Assumptions Past'!$M$17:$Q$77,5,0),VLOOKUP(D717,'Luxjacky Assumptions Past'!$M$17:$Q$77,4,0),0)</f>
        <v>0</v>
      </c>
      <c r="I717" s="62">
        <f t="shared" si="114"/>
        <v>78.673212149380731</v>
      </c>
      <c r="J717" s="62">
        <v>119</v>
      </c>
      <c r="K717" s="15">
        <f t="shared" si="116"/>
        <v>0</v>
      </c>
      <c r="L717" s="15">
        <f t="shared" si="117"/>
        <v>0</v>
      </c>
      <c r="M717" s="58">
        <f>'Luxjacky Assumptions Monthly'!$M$8*'Luxjacky Counterfactual'!H717</f>
        <v>0</v>
      </c>
      <c r="N717" s="58">
        <f>'Luxjacky Assumptions Monthly'!$M$6*'Luxjacky Assumptions Monthly'!$M$8*'Luxjacky Counterfactual'!G717</f>
        <v>671.51595828273776</v>
      </c>
      <c r="O717" s="58">
        <f t="shared" si="119"/>
        <v>671.51595828273776</v>
      </c>
    </row>
    <row r="718" spans="1:15" x14ac:dyDescent="0.3">
      <c r="A718" s="60">
        <v>43086</v>
      </c>
      <c r="B718" s="15">
        <f t="shared" si="110"/>
        <v>2017</v>
      </c>
      <c r="C718" s="15">
        <f t="shared" si="111"/>
        <v>12</v>
      </c>
      <c r="D718" s="15" t="str">
        <f t="shared" si="115"/>
        <v>201712</v>
      </c>
      <c r="E718" s="15">
        <f t="shared" si="112"/>
        <v>1</v>
      </c>
      <c r="F718" s="15">
        <f t="shared" si="113"/>
        <v>0</v>
      </c>
      <c r="G718" s="64">
        <f t="shared" si="118"/>
        <v>1269.0319165654755</v>
      </c>
      <c r="H718" s="64">
        <f>IF(G717&lt;VLOOKUP(D718,'Luxjacky Assumptions Past'!$M$17:$Q$77,5,0),VLOOKUP(D718,'Luxjacky Assumptions Past'!$M$17:$Q$77,4,0),0)</f>
        <v>0</v>
      </c>
      <c r="I718" s="62">
        <f t="shared" si="114"/>
        <v>162.83709795470628</v>
      </c>
      <c r="J718" s="62">
        <v>74</v>
      </c>
      <c r="K718" s="15">
        <f t="shared" si="116"/>
        <v>0</v>
      </c>
      <c r="L718" s="15">
        <f t="shared" si="117"/>
        <v>0</v>
      </c>
      <c r="M718" s="58">
        <f>'Luxjacky Assumptions Monthly'!$M$8*'Luxjacky Counterfactual'!H718</f>
        <v>0</v>
      </c>
      <c r="N718" s="58">
        <f>'Luxjacky Assumptions Monthly'!$M$6*'Luxjacky Assumptions Monthly'!$M$8*'Luxjacky Counterfactual'!G718</f>
        <v>634.51595828273776</v>
      </c>
      <c r="O718" s="58">
        <f t="shared" si="119"/>
        <v>634.51595828273776</v>
      </c>
    </row>
    <row r="719" spans="1:15" x14ac:dyDescent="0.3">
      <c r="A719" s="60">
        <v>43087</v>
      </c>
      <c r="B719" s="15">
        <f t="shared" si="110"/>
        <v>2017</v>
      </c>
      <c r="C719" s="15">
        <f t="shared" si="111"/>
        <v>12</v>
      </c>
      <c r="D719" s="15" t="str">
        <f t="shared" si="115"/>
        <v>201712</v>
      </c>
      <c r="E719" s="15">
        <f t="shared" si="112"/>
        <v>2</v>
      </c>
      <c r="F719" s="15">
        <f t="shared" si="113"/>
        <v>0</v>
      </c>
      <c r="G719" s="64">
        <f t="shared" si="118"/>
        <v>1106.0319165654755</v>
      </c>
      <c r="H719" s="64">
        <f>IF(G718&lt;VLOOKUP(D719,'Luxjacky Assumptions Past'!$M$17:$Q$77,5,0),VLOOKUP(D719,'Luxjacky Assumptions Past'!$M$17:$Q$77,4,0),0)</f>
        <v>0</v>
      </c>
      <c r="I719" s="62">
        <f t="shared" si="114"/>
        <v>167.45478019648263</v>
      </c>
      <c r="J719" s="62">
        <v>163</v>
      </c>
      <c r="K719" s="15">
        <f t="shared" si="116"/>
        <v>0</v>
      </c>
      <c r="L719" s="15">
        <f t="shared" si="117"/>
        <v>0</v>
      </c>
      <c r="M719" s="58">
        <f>'Luxjacky Assumptions Monthly'!$M$8*'Luxjacky Counterfactual'!H719</f>
        <v>0</v>
      </c>
      <c r="N719" s="58">
        <f>'Luxjacky Assumptions Monthly'!$M$6*'Luxjacky Assumptions Monthly'!$M$8*'Luxjacky Counterfactual'!G719</f>
        <v>553.01595828273776</v>
      </c>
      <c r="O719" s="58">
        <f t="shared" si="119"/>
        <v>553.01595828273776</v>
      </c>
    </row>
    <row r="720" spans="1:15" x14ac:dyDescent="0.3">
      <c r="A720" s="60">
        <v>43088</v>
      </c>
      <c r="B720" s="15">
        <f t="shared" si="110"/>
        <v>2017</v>
      </c>
      <c r="C720" s="15">
        <f t="shared" si="111"/>
        <v>12</v>
      </c>
      <c r="D720" s="15" t="str">
        <f t="shared" si="115"/>
        <v>201712</v>
      </c>
      <c r="E720" s="15">
        <f t="shared" si="112"/>
        <v>3</v>
      </c>
      <c r="F720" s="15">
        <f t="shared" si="113"/>
        <v>0</v>
      </c>
      <c r="G720" s="64">
        <f t="shared" si="118"/>
        <v>2425.6934388381487</v>
      </c>
      <c r="H720" s="64">
        <f>IF(G719&lt;VLOOKUP(D720,'Luxjacky Assumptions Past'!$M$17:$Q$77,5,0),VLOOKUP(D720,'Luxjacky Assumptions Past'!$M$17:$Q$77,4,0),0)</f>
        <v>1485.6615222726734</v>
      </c>
      <c r="I720" s="62">
        <f t="shared" si="114"/>
        <v>164.8441724817441</v>
      </c>
      <c r="J720" s="62">
        <v>166</v>
      </c>
      <c r="K720" s="15">
        <f t="shared" si="116"/>
        <v>1</v>
      </c>
      <c r="L720" s="15">
        <f t="shared" si="117"/>
        <v>4000</v>
      </c>
      <c r="M720" s="58">
        <f>'Luxjacky Assumptions Monthly'!$M$8*'Luxjacky Counterfactual'!H720</f>
        <v>14856.615222726734</v>
      </c>
      <c r="N720" s="58">
        <f>'Luxjacky Assumptions Monthly'!$M$6*'Luxjacky Assumptions Monthly'!$M$8*'Luxjacky Counterfactual'!G720</f>
        <v>1212.8467194190744</v>
      </c>
      <c r="O720" s="58">
        <f t="shared" si="119"/>
        <v>20069.461942145808</v>
      </c>
    </row>
    <row r="721" spans="1:15" x14ac:dyDescent="0.3">
      <c r="A721" s="60">
        <v>43089</v>
      </c>
      <c r="B721" s="15">
        <f t="shared" si="110"/>
        <v>2017</v>
      </c>
      <c r="C721" s="15">
        <f t="shared" si="111"/>
        <v>12</v>
      </c>
      <c r="D721" s="15" t="str">
        <f t="shared" si="115"/>
        <v>201712</v>
      </c>
      <c r="E721" s="15">
        <f t="shared" si="112"/>
        <v>4</v>
      </c>
      <c r="F721" s="15">
        <f t="shared" si="113"/>
        <v>0</v>
      </c>
      <c r="G721" s="64">
        <f t="shared" si="118"/>
        <v>2263.6934388381487</v>
      </c>
      <c r="H721" s="64">
        <f>IF(G720&lt;VLOOKUP(D721,'Luxjacky Assumptions Past'!$M$17:$Q$77,5,0),VLOOKUP(D721,'Luxjacky Assumptions Past'!$M$17:$Q$77,4,0),0)</f>
        <v>0</v>
      </c>
      <c r="I721" s="62">
        <f t="shared" si="114"/>
        <v>154.2156030691124</v>
      </c>
      <c r="J721" s="62">
        <v>162</v>
      </c>
      <c r="K721" s="15">
        <f t="shared" si="116"/>
        <v>0</v>
      </c>
      <c r="L721" s="15">
        <f t="shared" si="117"/>
        <v>0</v>
      </c>
      <c r="M721" s="58">
        <f>'Luxjacky Assumptions Monthly'!$M$8*'Luxjacky Counterfactual'!H721</f>
        <v>0</v>
      </c>
      <c r="N721" s="58">
        <f>'Luxjacky Assumptions Monthly'!$M$6*'Luxjacky Assumptions Monthly'!$M$8*'Luxjacky Counterfactual'!G721</f>
        <v>1131.8467194190744</v>
      </c>
      <c r="O721" s="58">
        <f t="shared" si="119"/>
        <v>1131.8467194190744</v>
      </c>
    </row>
    <row r="722" spans="1:15" x14ac:dyDescent="0.3">
      <c r="A722" s="60">
        <v>43090</v>
      </c>
      <c r="B722" s="15">
        <f t="shared" si="110"/>
        <v>2017</v>
      </c>
      <c r="C722" s="15">
        <f t="shared" si="111"/>
        <v>12</v>
      </c>
      <c r="D722" s="15" t="str">
        <f t="shared" si="115"/>
        <v>201712</v>
      </c>
      <c r="E722" s="15">
        <f t="shared" si="112"/>
        <v>5</v>
      </c>
      <c r="F722" s="15">
        <f t="shared" si="113"/>
        <v>0</v>
      </c>
      <c r="G722" s="64">
        <f t="shared" si="118"/>
        <v>2112.6934388381487</v>
      </c>
      <c r="H722" s="64">
        <f>IF(G721&lt;VLOOKUP(D722,'Luxjacky Assumptions Past'!$M$17:$Q$77,5,0),VLOOKUP(D722,'Luxjacky Assumptions Past'!$M$17:$Q$77,4,0),0)</f>
        <v>0</v>
      </c>
      <c r="I722" s="62">
        <f t="shared" si="114"/>
        <v>134.96442657345509</v>
      </c>
      <c r="J722" s="62">
        <v>151</v>
      </c>
      <c r="K722" s="15">
        <f t="shared" si="116"/>
        <v>0</v>
      </c>
      <c r="L722" s="15">
        <f t="shared" si="117"/>
        <v>0</v>
      </c>
      <c r="M722" s="58">
        <f>'Luxjacky Assumptions Monthly'!$M$8*'Luxjacky Counterfactual'!H722</f>
        <v>0</v>
      </c>
      <c r="N722" s="58">
        <f>'Luxjacky Assumptions Monthly'!$M$6*'Luxjacky Assumptions Monthly'!$M$8*'Luxjacky Counterfactual'!G722</f>
        <v>1056.3467194190744</v>
      </c>
      <c r="O722" s="58">
        <f t="shared" si="119"/>
        <v>1056.3467194190744</v>
      </c>
    </row>
    <row r="723" spans="1:15" x14ac:dyDescent="0.3">
      <c r="A723" s="60">
        <v>43091</v>
      </c>
      <c r="B723" s="15">
        <f t="shared" si="110"/>
        <v>2017</v>
      </c>
      <c r="C723" s="15">
        <f t="shared" si="111"/>
        <v>12</v>
      </c>
      <c r="D723" s="15" t="str">
        <f t="shared" si="115"/>
        <v>201712</v>
      </c>
      <c r="E723" s="15">
        <f t="shared" si="112"/>
        <v>6</v>
      </c>
      <c r="F723" s="15">
        <f t="shared" si="113"/>
        <v>1</v>
      </c>
      <c r="G723" s="64">
        <f t="shared" si="118"/>
        <v>1976.6934388381487</v>
      </c>
      <c r="H723" s="64">
        <f>IF(G722&lt;VLOOKUP(D723,'Luxjacky Assumptions Past'!$M$17:$Q$77,5,0),VLOOKUP(D723,'Luxjacky Assumptions Past'!$M$17:$Q$77,4,0),0)</f>
        <v>0</v>
      </c>
      <c r="I723" s="62">
        <f t="shared" si="114"/>
        <v>116.59269055938108</v>
      </c>
      <c r="J723" s="62">
        <v>136</v>
      </c>
      <c r="K723" s="15">
        <f t="shared" si="116"/>
        <v>0</v>
      </c>
      <c r="L723" s="15">
        <f t="shared" si="117"/>
        <v>0</v>
      </c>
      <c r="M723" s="58">
        <f>'Luxjacky Assumptions Monthly'!$M$8*'Luxjacky Counterfactual'!H723</f>
        <v>0</v>
      </c>
      <c r="N723" s="58">
        <f>'Luxjacky Assumptions Monthly'!$M$6*'Luxjacky Assumptions Monthly'!$M$8*'Luxjacky Counterfactual'!G723</f>
        <v>988.34671941907436</v>
      </c>
      <c r="O723" s="58">
        <f t="shared" si="119"/>
        <v>988.34671941907436</v>
      </c>
    </row>
    <row r="724" spans="1:15" x14ac:dyDescent="0.3">
      <c r="A724" s="60">
        <v>43092</v>
      </c>
      <c r="B724" s="15">
        <f t="shared" si="110"/>
        <v>2017</v>
      </c>
      <c r="C724" s="15">
        <f t="shared" si="111"/>
        <v>12</v>
      </c>
      <c r="D724" s="15" t="str">
        <f t="shared" si="115"/>
        <v>201712</v>
      </c>
      <c r="E724" s="15">
        <f t="shared" si="112"/>
        <v>7</v>
      </c>
      <c r="F724" s="15">
        <f t="shared" si="113"/>
        <v>1</v>
      </c>
      <c r="G724" s="64">
        <f t="shared" si="118"/>
        <v>1860.6934388381487</v>
      </c>
      <c r="H724" s="64">
        <f>IF(G723&lt;VLOOKUP(D724,'Luxjacky Assumptions Past'!$M$17:$Q$77,5,0),VLOOKUP(D724,'Luxjacky Assumptions Past'!$M$17:$Q$77,4,0),0)</f>
        <v>0</v>
      </c>
      <c r="I724" s="62">
        <f t="shared" si="114"/>
        <v>78.673212149380731</v>
      </c>
      <c r="J724" s="62">
        <v>116</v>
      </c>
      <c r="K724" s="15">
        <f t="shared" si="116"/>
        <v>0</v>
      </c>
      <c r="L724" s="15">
        <f t="shared" si="117"/>
        <v>0</v>
      </c>
      <c r="M724" s="58">
        <f>'Luxjacky Assumptions Monthly'!$M$8*'Luxjacky Counterfactual'!H724</f>
        <v>0</v>
      </c>
      <c r="N724" s="58">
        <f>'Luxjacky Assumptions Monthly'!$M$6*'Luxjacky Assumptions Monthly'!$M$8*'Luxjacky Counterfactual'!G724</f>
        <v>930.34671941907436</v>
      </c>
      <c r="O724" s="58">
        <f t="shared" si="119"/>
        <v>930.34671941907436</v>
      </c>
    </row>
    <row r="725" spans="1:15" x14ac:dyDescent="0.3">
      <c r="A725" s="60">
        <v>43093</v>
      </c>
      <c r="B725" s="15">
        <f t="shared" si="110"/>
        <v>2017</v>
      </c>
      <c r="C725" s="15">
        <f t="shared" si="111"/>
        <v>12</v>
      </c>
      <c r="D725" s="15" t="str">
        <f t="shared" si="115"/>
        <v>201712</v>
      </c>
      <c r="E725" s="15">
        <f t="shared" si="112"/>
        <v>1</v>
      </c>
      <c r="F725" s="15">
        <f t="shared" si="113"/>
        <v>0</v>
      </c>
      <c r="G725" s="64">
        <f t="shared" si="118"/>
        <v>1778.6934388381487</v>
      </c>
      <c r="H725" s="64">
        <f>IF(G724&lt;VLOOKUP(D725,'Luxjacky Assumptions Past'!$M$17:$Q$77,5,0),VLOOKUP(D725,'Luxjacky Assumptions Past'!$M$17:$Q$77,4,0),0)</f>
        <v>0</v>
      </c>
      <c r="I725" s="62">
        <f t="shared" si="114"/>
        <v>162.83709795470628</v>
      </c>
      <c r="J725" s="62">
        <v>82</v>
      </c>
      <c r="K725" s="15">
        <f t="shared" si="116"/>
        <v>0</v>
      </c>
      <c r="L725" s="15">
        <f t="shared" si="117"/>
        <v>0</v>
      </c>
      <c r="M725" s="58">
        <f>'Luxjacky Assumptions Monthly'!$M$8*'Luxjacky Counterfactual'!H725</f>
        <v>0</v>
      </c>
      <c r="N725" s="58">
        <f>'Luxjacky Assumptions Monthly'!$M$6*'Luxjacky Assumptions Monthly'!$M$8*'Luxjacky Counterfactual'!G725</f>
        <v>889.34671941907436</v>
      </c>
      <c r="O725" s="58">
        <f t="shared" si="119"/>
        <v>889.34671941907436</v>
      </c>
    </row>
    <row r="726" spans="1:15" x14ac:dyDescent="0.3">
      <c r="A726" s="60">
        <v>43094</v>
      </c>
      <c r="B726" s="15">
        <f t="shared" si="110"/>
        <v>2017</v>
      </c>
      <c r="C726" s="15">
        <f t="shared" si="111"/>
        <v>12</v>
      </c>
      <c r="D726" s="15" t="str">
        <f t="shared" si="115"/>
        <v>201712</v>
      </c>
      <c r="E726" s="15">
        <f t="shared" si="112"/>
        <v>2</v>
      </c>
      <c r="F726" s="15">
        <f t="shared" si="113"/>
        <v>0</v>
      </c>
      <c r="G726" s="64">
        <f t="shared" si="118"/>
        <v>1614.6934388381487</v>
      </c>
      <c r="H726" s="64">
        <f>IF(G725&lt;VLOOKUP(D726,'Luxjacky Assumptions Past'!$M$17:$Q$77,5,0),VLOOKUP(D726,'Luxjacky Assumptions Past'!$M$17:$Q$77,4,0),0)</f>
        <v>0</v>
      </c>
      <c r="I726" s="62">
        <f t="shared" si="114"/>
        <v>167.45478019648263</v>
      </c>
      <c r="J726" s="62">
        <v>164</v>
      </c>
      <c r="K726" s="15">
        <f t="shared" si="116"/>
        <v>0</v>
      </c>
      <c r="L726" s="15">
        <f t="shared" si="117"/>
        <v>0</v>
      </c>
      <c r="M726" s="58">
        <f>'Luxjacky Assumptions Monthly'!$M$8*'Luxjacky Counterfactual'!H726</f>
        <v>0</v>
      </c>
      <c r="N726" s="58">
        <f>'Luxjacky Assumptions Monthly'!$M$6*'Luxjacky Assumptions Monthly'!$M$8*'Luxjacky Counterfactual'!G726</f>
        <v>807.34671941907436</v>
      </c>
      <c r="O726" s="58">
        <f t="shared" si="119"/>
        <v>807.34671941907436</v>
      </c>
    </row>
    <row r="727" spans="1:15" x14ac:dyDescent="0.3">
      <c r="A727" s="60">
        <v>43095</v>
      </c>
      <c r="B727" s="15">
        <f t="shared" si="110"/>
        <v>2017</v>
      </c>
      <c r="C727" s="15">
        <f t="shared" si="111"/>
        <v>12</v>
      </c>
      <c r="D727" s="15" t="str">
        <f t="shared" si="115"/>
        <v>201712</v>
      </c>
      <c r="E727" s="15">
        <f t="shared" si="112"/>
        <v>3</v>
      </c>
      <c r="F727" s="15">
        <f t="shared" si="113"/>
        <v>0</v>
      </c>
      <c r="G727" s="64">
        <f t="shared" si="118"/>
        <v>1461.6934388381487</v>
      </c>
      <c r="H727" s="64">
        <f>IF(G726&lt;VLOOKUP(D727,'Luxjacky Assumptions Past'!$M$17:$Q$77,5,0),VLOOKUP(D727,'Luxjacky Assumptions Past'!$M$17:$Q$77,4,0),0)</f>
        <v>0</v>
      </c>
      <c r="I727" s="62">
        <f t="shared" si="114"/>
        <v>164.8441724817441</v>
      </c>
      <c r="J727" s="62">
        <v>153</v>
      </c>
      <c r="K727" s="15">
        <f t="shared" si="116"/>
        <v>0</v>
      </c>
      <c r="L727" s="15">
        <f t="shared" si="117"/>
        <v>0</v>
      </c>
      <c r="M727" s="58">
        <f>'Luxjacky Assumptions Monthly'!$M$8*'Luxjacky Counterfactual'!H727</f>
        <v>0</v>
      </c>
      <c r="N727" s="58">
        <f>'Luxjacky Assumptions Monthly'!$M$6*'Luxjacky Assumptions Monthly'!$M$8*'Luxjacky Counterfactual'!G727</f>
        <v>730.84671941907436</v>
      </c>
      <c r="O727" s="58">
        <f t="shared" si="119"/>
        <v>730.84671941907436</v>
      </c>
    </row>
    <row r="728" spans="1:15" x14ac:dyDescent="0.3">
      <c r="A728" s="60">
        <v>43096</v>
      </c>
      <c r="B728" s="15">
        <f t="shared" si="110"/>
        <v>2017</v>
      </c>
      <c r="C728" s="15">
        <f t="shared" si="111"/>
        <v>12</v>
      </c>
      <c r="D728" s="15" t="str">
        <f t="shared" si="115"/>
        <v>201712</v>
      </c>
      <c r="E728" s="15">
        <f t="shared" si="112"/>
        <v>4</v>
      </c>
      <c r="F728" s="15">
        <f t="shared" si="113"/>
        <v>0</v>
      </c>
      <c r="G728" s="64">
        <f t="shared" si="118"/>
        <v>1306.6934388381487</v>
      </c>
      <c r="H728" s="64">
        <f>IF(G727&lt;VLOOKUP(D728,'Luxjacky Assumptions Past'!$M$17:$Q$77,5,0),VLOOKUP(D728,'Luxjacky Assumptions Past'!$M$17:$Q$77,4,0),0)</f>
        <v>0</v>
      </c>
      <c r="I728" s="62">
        <f t="shared" si="114"/>
        <v>154.2156030691124</v>
      </c>
      <c r="J728" s="62">
        <v>155</v>
      </c>
      <c r="K728" s="15">
        <f t="shared" si="116"/>
        <v>0</v>
      </c>
      <c r="L728" s="15">
        <f t="shared" si="117"/>
        <v>0</v>
      </c>
      <c r="M728" s="58">
        <f>'Luxjacky Assumptions Monthly'!$M$8*'Luxjacky Counterfactual'!H728</f>
        <v>0</v>
      </c>
      <c r="N728" s="58">
        <f>'Luxjacky Assumptions Monthly'!$M$6*'Luxjacky Assumptions Monthly'!$M$8*'Luxjacky Counterfactual'!G728</f>
        <v>653.34671941907436</v>
      </c>
      <c r="O728" s="58">
        <f t="shared" si="119"/>
        <v>653.34671941907436</v>
      </c>
    </row>
    <row r="729" spans="1:15" x14ac:dyDescent="0.3">
      <c r="A729" s="60">
        <v>43097</v>
      </c>
      <c r="B729" s="15">
        <f t="shared" si="110"/>
        <v>2017</v>
      </c>
      <c r="C729" s="15">
        <f t="shared" si="111"/>
        <v>12</v>
      </c>
      <c r="D729" s="15" t="str">
        <f t="shared" si="115"/>
        <v>201712</v>
      </c>
      <c r="E729" s="15">
        <f t="shared" si="112"/>
        <v>5</v>
      </c>
      <c r="F729" s="15">
        <f t="shared" si="113"/>
        <v>0</v>
      </c>
      <c r="G729" s="64">
        <f t="shared" si="118"/>
        <v>1161.6934388381487</v>
      </c>
      <c r="H729" s="64">
        <f>IF(G728&lt;VLOOKUP(D729,'Luxjacky Assumptions Past'!$M$17:$Q$77,5,0),VLOOKUP(D729,'Luxjacky Assumptions Past'!$M$17:$Q$77,4,0),0)</f>
        <v>0</v>
      </c>
      <c r="I729" s="62">
        <f t="shared" si="114"/>
        <v>134.96442657345509</v>
      </c>
      <c r="J729" s="62">
        <v>145</v>
      </c>
      <c r="K729" s="15">
        <f t="shared" si="116"/>
        <v>0</v>
      </c>
      <c r="L729" s="15">
        <f t="shared" si="117"/>
        <v>0</v>
      </c>
      <c r="M729" s="58">
        <f>'Luxjacky Assumptions Monthly'!$M$8*'Luxjacky Counterfactual'!H729</f>
        <v>0</v>
      </c>
      <c r="N729" s="58">
        <f>'Luxjacky Assumptions Monthly'!$M$6*'Luxjacky Assumptions Monthly'!$M$8*'Luxjacky Counterfactual'!G729</f>
        <v>580.84671941907436</v>
      </c>
      <c r="O729" s="58">
        <f t="shared" si="119"/>
        <v>580.84671941907436</v>
      </c>
    </row>
    <row r="730" spans="1:15" x14ac:dyDescent="0.3">
      <c r="A730" s="60">
        <v>43098</v>
      </c>
      <c r="B730" s="15">
        <f t="shared" si="110"/>
        <v>2017</v>
      </c>
      <c r="C730" s="15">
        <f t="shared" si="111"/>
        <v>12</v>
      </c>
      <c r="D730" s="15" t="str">
        <f t="shared" si="115"/>
        <v>201712</v>
      </c>
      <c r="E730" s="15">
        <f t="shared" si="112"/>
        <v>6</v>
      </c>
      <c r="F730" s="15">
        <f t="shared" si="113"/>
        <v>1</v>
      </c>
      <c r="G730" s="64">
        <f t="shared" si="118"/>
        <v>1031.6934388381487</v>
      </c>
      <c r="H730" s="64">
        <f>IF(G729&lt;VLOOKUP(D730,'Luxjacky Assumptions Past'!$M$17:$Q$77,5,0),VLOOKUP(D730,'Luxjacky Assumptions Past'!$M$17:$Q$77,4,0),0)</f>
        <v>0</v>
      </c>
      <c r="I730" s="62">
        <f t="shared" si="114"/>
        <v>116.59269055938108</v>
      </c>
      <c r="J730" s="62">
        <v>130</v>
      </c>
      <c r="K730" s="15">
        <f t="shared" si="116"/>
        <v>0</v>
      </c>
      <c r="L730" s="15">
        <f t="shared" si="117"/>
        <v>0</v>
      </c>
      <c r="M730" s="58">
        <f>'Luxjacky Assumptions Monthly'!$M$8*'Luxjacky Counterfactual'!H730</f>
        <v>0</v>
      </c>
      <c r="N730" s="58">
        <f>'Luxjacky Assumptions Monthly'!$M$6*'Luxjacky Assumptions Monthly'!$M$8*'Luxjacky Counterfactual'!G730</f>
        <v>515.84671941907436</v>
      </c>
      <c r="O730" s="58">
        <f t="shared" si="119"/>
        <v>515.84671941907436</v>
      </c>
    </row>
    <row r="731" spans="1:15" x14ac:dyDescent="0.3">
      <c r="A731" s="60">
        <v>43099</v>
      </c>
      <c r="B731" s="15">
        <f t="shared" si="110"/>
        <v>2017</v>
      </c>
      <c r="C731" s="15">
        <f t="shared" si="111"/>
        <v>12</v>
      </c>
      <c r="D731" s="15" t="str">
        <f t="shared" si="115"/>
        <v>201712</v>
      </c>
      <c r="E731" s="15">
        <f t="shared" si="112"/>
        <v>7</v>
      </c>
      <c r="F731" s="15">
        <f t="shared" si="113"/>
        <v>1</v>
      </c>
      <c r="G731" s="64">
        <f t="shared" si="118"/>
        <v>2399.3549611108219</v>
      </c>
      <c r="H731" s="64">
        <f>IF(G730&lt;VLOOKUP(D731,'Luxjacky Assumptions Past'!$M$17:$Q$77,5,0),VLOOKUP(D731,'Luxjacky Assumptions Past'!$M$17:$Q$77,4,0),0)</f>
        <v>1485.6615222726734</v>
      </c>
      <c r="I731" s="62">
        <f t="shared" si="114"/>
        <v>78.673212149380731</v>
      </c>
      <c r="J731" s="62">
        <v>118</v>
      </c>
      <c r="K731" s="15">
        <f t="shared" si="116"/>
        <v>1</v>
      </c>
      <c r="L731" s="15">
        <f t="shared" si="117"/>
        <v>4000</v>
      </c>
      <c r="M731" s="58">
        <f>'Luxjacky Assumptions Monthly'!$M$8*'Luxjacky Counterfactual'!H731</f>
        <v>14856.615222726734</v>
      </c>
      <c r="N731" s="58">
        <f>'Luxjacky Assumptions Monthly'!$M$6*'Luxjacky Assumptions Monthly'!$M$8*'Luxjacky Counterfactual'!G731</f>
        <v>1199.677480555411</v>
      </c>
      <c r="O731" s="58">
        <f t="shared" si="119"/>
        <v>20056.292703282146</v>
      </c>
    </row>
    <row r="732" spans="1:15" x14ac:dyDescent="0.3">
      <c r="A732" s="60">
        <v>43100</v>
      </c>
      <c r="B732" s="15">
        <f t="shared" si="110"/>
        <v>2017</v>
      </c>
      <c r="C732" s="15">
        <f t="shared" si="111"/>
        <v>12</v>
      </c>
      <c r="D732" s="15" t="str">
        <f t="shared" si="115"/>
        <v>201712</v>
      </c>
      <c r="E732" s="15">
        <f t="shared" si="112"/>
        <v>1</v>
      </c>
      <c r="F732" s="15">
        <f t="shared" si="113"/>
        <v>0</v>
      </c>
      <c r="G732" s="64">
        <f t="shared" si="118"/>
        <v>2315.3549611108219</v>
      </c>
      <c r="H732" s="64">
        <f>IF(G731&lt;VLOOKUP(D732,'Luxjacky Assumptions Past'!$M$17:$Q$77,5,0),VLOOKUP(D732,'Luxjacky Assumptions Past'!$M$17:$Q$77,4,0),0)</f>
        <v>0</v>
      </c>
      <c r="I732" s="62">
        <f t="shared" si="114"/>
        <v>162.83709795470628</v>
      </c>
      <c r="J732" s="62">
        <v>84</v>
      </c>
      <c r="K732" s="15">
        <f t="shared" si="116"/>
        <v>0</v>
      </c>
      <c r="L732" s="15">
        <f t="shared" si="117"/>
        <v>0</v>
      </c>
      <c r="M732" s="58">
        <f>'Luxjacky Assumptions Monthly'!$M$8*'Luxjacky Counterfactual'!H732</f>
        <v>0</v>
      </c>
      <c r="N732" s="58">
        <f>'Luxjacky Assumptions Monthly'!$M$6*'Luxjacky Assumptions Monthly'!$M$8*'Luxjacky Counterfactual'!G732</f>
        <v>1157.677480555411</v>
      </c>
      <c r="O732" s="58">
        <f t="shared" si="119"/>
        <v>1157.677480555411</v>
      </c>
    </row>
    <row r="733" spans="1:15" x14ac:dyDescent="0.3">
      <c r="A733" s="60">
        <v>43101</v>
      </c>
      <c r="B733" s="15">
        <f t="shared" si="110"/>
        <v>2018</v>
      </c>
      <c r="C733" s="15">
        <f t="shared" si="111"/>
        <v>1</v>
      </c>
      <c r="D733" s="15" t="str">
        <f t="shared" si="115"/>
        <v>20181</v>
      </c>
      <c r="E733" s="15">
        <f t="shared" si="112"/>
        <v>2</v>
      </c>
      <c r="F733" s="15">
        <f t="shared" si="113"/>
        <v>0</v>
      </c>
      <c r="G733" s="64">
        <f t="shared" si="118"/>
        <v>2160.3549611108219</v>
      </c>
      <c r="H733" s="64">
        <f>IF(G732&lt;VLOOKUP(D733,'Luxjacky Assumptions Past'!$M$17:$Q$77,5,0),VLOOKUP(D733,'Luxjacky Assumptions Past'!$M$17:$Q$77,4,0),0)</f>
        <v>0</v>
      </c>
      <c r="I733" s="62">
        <f t="shared" si="114"/>
        <v>160.21768224177637</v>
      </c>
      <c r="J733" s="62">
        <v>155</v>
      </c>
      <c r="K733" s="15">
        <f t="shared" ref="K733:K796" si="120">IF(H733&gt;0,1,0)</f>
        <v>0</v>
      </c>
      <c r="L733" s="15">
        <f t="shared" si="117"/>
        <v>0</v>
      </c>
      <c r="M733" s="58">
        <f>'Luxjacky Assumptions Monthly'!$M$8*'Luxjacky Counterfactual'!H733</f>
        <v>0</v>
      </c>
      <c r="N733" s="58">
        <f>'Luxjacky Assumptions Monthly'!$M$6*'Luxjacky Assumptions Monthly'!$M$8*'Luxjacky Counterfactual'!G733</f>
        <v>1080.177480555411</v>
      </c>
      <c r="O733" s="58">
        <f t="shared" ref="O733:O796" si="121">SUM(L733:N733)</f>
        <v>1080.177480555411</v>
      </c>
    </row>
    <row r="734" spans="1:15" x14ac:dyDescent="0.3">
      <c r="A734" s="60">
        <v>43102</v>
      </c>
      <c r="B734" s="15">
        <f t="shared" si="110"/>
        <v>2018</v>
      </c>
      <c r="C734" s="15">
        <f t="shared" si="111"/>
        <v>1</v>
      </c>
      <c r="D734" s="15" t="str">
        <f t="shared" si="115"/>
        <v>20181</v>
      </c>
      <c r="E734" s="15">
        <f t="shared" si="112"/>
        <v>3</v>
      </c>
      <c r="F734" s="15">
        <f t="shared" si="113"/>
        <v>0</v>
      </c>
      <c r="G734" s="64">
        <f t="shared" si="118"/>
        <v>1999.3549611108219</v>
      </c>
      <c r="H734" s="64">
        <f>IF(G733&lt;VLOOKUP(D734,'Luxjacky Assumptions Past'!$M$17:$Q$77,5,0),VLOOKUP(D734,'Luxjacky Assumptions Past'!$M$17:$Q$77,4,0),0)</f>
        <v>0</v>
      </c>
      <c r="I734" s="62">
        <f t="shared" si="114"/>
        <v>157.60707452703781</v>
      </c>
      <c r="J734" s="62">
        <v>161</v>
      </c>
      <c r="K734" s="15">
        <f t="shared" si="120"/>
        <v>0</v>
      </c>
      <c r="L734" s="15">
        <f t="shared" si="117"/>
        <v>0</v>
      </c>
      <c r="M734" s="58">
        <f>'Luxjacky Assumptions Monthly'!$M$8*'Luxjacky Counterfactual'!H734</f>
        <v>0</v>
      </c>
      <c r="N734" s="58">
        <f>'Luxjacky Assumptions Monthly'!$M$6*'Luxjacky Assumptions Monthly'!$M$8*'Luxjacky Counterfactual'!G734</f>
        <v>999.67748055541097</v>
      </c>
      <c r="O734" s="58">
        <f t="shared" si="121"/>
        <v>999.67748055541097</v>
      </c>
    </row>
    <row r="735" spans="1:15" x14ac:dyDescent="0.3">
      <c r="A735" s="60">
        <v>43103</v>
      </c>
      <c r="B735" s="15">
        <f t="shared" si="110"/>
        <v>2018</v>
      </c>
      <c r="C735" s="15">
        <f t="shared" si="111"/>
        <v>1</v>
      </c>
      <c r="D735" s="15" t="str">
        <f t="shared" si="115"/>
        <v>20181</v>
      </c>
      <c r="E735" s="15">
        <f t="shared" si="112"/>
        <v>4</v>
      </c>
      <c r="F735" s="15">
        <f t="shared" si="113"/>
        <v>0</v>
      </c>
      <c r="G735" s="64">
        <f t="shared" si="118"/>
        <v>1833.3549611108219</v>
      </c>
      <c r="H735" s="64">
        <f>IF(G734&lt;VLOOKUP(D735,'Luxjacky Assumptions Past'!$M$17:$Q$77,5,0),VLOOKUP(D735,'Luxjacky Assumptions Past'!$M$17:$Q$77,4,0),0)</f>
        <v>0</v>
      </c>
      <c r="I735" s="62">
        <f t="shared" si="114"/>
        <v>146.97850511440615</v>
      </c>
      <c r="J735" s="62">
        <v>166</v>
      </c>
      <c r="K735" s="15">
        <f t="shared" si="120"/>
        <v>0</v>
      </c>
      <c r="L735" s="15">
        <f t="shared" si="117"/>
        <v>0</v>
      </c>
      <c r="M735" s="58">
        <f>'Luxjacky Assumptions Monthly'!$M$8*'Luxjacky Counterfactual'!H735</f>
        <v>0</v>
      </c>
      <c r="N735" s="58">
        <f>'Luxjacky Assumptions Monthly'!$M$6*'Luxjacky Assumptions Monthly'!$M$8*'Luxjacky Counterfactual'!G735</f>
        <v>916.67748055541097</v>
      </c>
      <c r="O735" s="58">
        <f t="shared" si="121"/>
        <v>916.67748055541097</v>
      </c>
    </row>
    <row r="736" spans="1:15" x14ac:dyDescent="0.3">
      <c r="A736" s="60">
        <v>43104</v>
      </c>
      <c r="B736" s="15">
        <f t="shared" si="110"/>
        <v>2018</v>
      </c>
      <c r="C736" s="15">
        <f t="shared" si="111"/>
        <v>1</v>
      </c>
      <c r="D736" s="15" t="str">
        <f t="shared" si="115"/>
        <v>20181</v>
      </c>
      <c r="E736" s="15">
        <f t="shared" si="112"/>
        <v>5</v>
      </c>
      <c r="F736" s="15">
        <f t="shared" si="113"/>
        <v>0</v>
      </c>
      <c r="G736" s="64">
        <f t="shared" si="118"/>
        <v>1687.3549611108219</v>
      </c>
      <c r="H736" s="64">
        <f>IF(G735&lt;VLOOKUP(D736,'Luxjacky Assumptions Past'!$M$17:$Q$77,5,0),VLOOKUP(D736,'Luxjacky Assumptions Past'!$M$17:$Q$77,4,0),0)</f>
        <v>0</v>
      </c>
      <c r="I736" s="62">
        <f t="shared" si="114"/>
        <v>127.72732861874881</v>
      </c>
      <c r="J736" s="62">
        <v>146</v>
      </c>
      <c r="K736" s="15">
        <f t="shared" si="120"/>
        <v>0</v>
      </c>
      <c r="L736" s="15">
        <f t="shared" si="117"/>
        <v>0</v>
      </c>
      <c r="M736" s="58">
        <f>'Luxjacky Assumptions Monthly'!$M$8*'Luxjacky Counterfactual'!H736</f>
        <v>0</v>
      </c>
      <c r="N736" s="58">
        <f>'Luxjacky Assumptions Monthly'!$M$6*'Luxjacky Assumptions Monthly'!$M$8*'Luxjacky Counterfactual'!G736</f>
        <v>843.67748055541097</v>
      </c>
      <c r="O736" s="58">
        <f t="shared" si="121"/>
        <v>843.67748055541097</v>
      </c>
    </row>
    <row r="737" spans="1:15" x14ac:dyDescent="0.3">
      <c r="A737" s="60">
        <v>43105</v>
      </c>
      <c r="B737" s="15">
        <f t="shared" si="110"/>
        <v>2018</v>
      </c>
      <c r="C737" s="15">
        <f t="shared" si="111"/>
        <v>1</v>
      </c>
      <c r="D737" s="15" t="str">
        <f t="shared" si="115"/>
        <v>20181</v>
      </c>
      <c r="E737" s="15">
        <f t="shared" si="112"/>
        <v>6</v>
      </c>
      <c r="F737" s="15">
        <f t="shared" si="113"/>
        <v>1</v>
      </c>
      <c r="G737" s="64">
        <f t="shared" si="118"/>
        <v>1556.3549611108219</v>
      </c>
      <c r="H737" s="64">
        <f>IF(G736&lt;VLOOKUP(D737,'Luxjacky Assumptions Past'!$M$17:$Q$77,5,0),VLOOKUP(D737,'Luxjacky Assumptions Past'!$M$17:$Q$77,4,0),0)</f>
        <v>0</v>
      </c>
      <c r="I737" s="62">
        <f t="shared" si="114"/>
        <v>109.35559260467483</v>
      </c>
      <c r="J737" s="62">
        <v>131</v>
      </c>
      <c r="K737" s="15">
        <f t="shared" si="120"/>
        <v>0</v>
      </c>
      <c r="L737" s="15">
        <f t="shared" si="117"/>
        <v>0</v>
      </c>
      <c r="M737" s="58">
        <f>'Luxjacky Assumptions Monthly'!$M$8*'Luxjacky Counterfactual'!H737</f>
        <v>0</v>
      </c>
      <c r="N737" s="58">
        <f>'Luxjacky Assumptions Monthly'!$M$6*'Luxjacky Assumptions Monthly'!$M$8*'Luxjacky Counterfactual'!G737</f>
        <v>778.17748055541097</v>
      </c>
      <c r="O737" s="58">
        <f t="shared" si="121"/>
        <v>778.17748055541097</v>
      </c>
    </row>
    <row r="738" spans="1:15" x14ac:dyDescent="0.3">
      <c r="A738" s="60">
        <v>43106</v>
      </c>
      <c r="B738" s="15">
        <f t="shared" si="110"/>
        <v>2018</v>
      </c>
      <c r="C738" s="15">
        <f t="shared" si="111"/>
        <v>1</v>
      </c>
      <c r="D738" s="15" t="str">
        <f t="shared" si="115"/>
        <v>20181</v>
      </c>
      <c r="E738" s="15">
        <f t="shared" si="112"/>
        <v>7</v>
      </c>
      <c r="F738" s="15">
        <f t="shared" si="113"/>
        <v>1</v>
      </c>
      <c r="G738" s="64">
        <f t="shared" si="118"/>
        <v>1446.3549611108219</v>
      </c>
      <c r="H738" s="64">
        <f>IF(G737&lt;VLOOKUP(D738,'Luxjacky Assumptions Past'!$M$17:$Q$77,5,0),VLOOKUP(D738,'Luxjacky Assumptions Past'!$M$17:$Q$77,4,0),0)</f>
        <v>0</v>
      </c>
      <c r="I738" s="62">
        <f t="shared" si="114"/>
        <v>71.43611419467446</v>
      </c>
      <c r="J738" s="62">
        <v>110</v>
      </c>
      <c r="K738" s="15">
        <f t="shared" si="120"/>
        <v>0</v>
      </c>
      <c r="L738" s="15">
        <f t="shared" si="117"/>
        <v>0</v>
      </c>
      <c r="M738" s="58">
        <f>'Luxjacky Assumptions Monthly'!$M$8*'Luxjacky Counterfactual'!H738</f>
        <v>0</v>
      </c>
      <c r="N738" s="58">
        <f>'Luxjacky Assumptions Monthly'!$M$6*'Luxjacky Assumptions Monthly'!$M$8*'Luxjacky Counterfactual'!G738</f>
        <v>723.17748055541097</v>
      </c>
      <c r="O738" s="58">
        <f t="shared" si="121"/>
        <v>723.17748055541097</v>
      </c>
    </row>
    <row r="739" spans="1:15" x14ac:dyDescent="0.3">
      <c r="A739" s="60">
        <v>43107</v>
      </c>
      <c r="B739" s="15">
        <f t="shared" si="110"/>
        <v>2018</v>
      </c>
      <c r="C739" s="15">
        <f t="shared" si="111"/>
        <v>1</v>
      </c>
      <c r="D739" s="15" t="str">
        <f t="shared" si="115"/>
        <v>20181</v>
      </c>
      <c r="E739" s="15">
        <f t="shared" si="112"/>
        <v>1</v>
      </c>
      <c r="F739" s="15">
        <f t="shared" si="113"/>
        <v>0</v>
      </c>
      <c r="G739" s="64">
        <f t="shared" si="118"/>
        <v>1372.3549611108219</v>
      </c>
      <c r="H739" s="64">
        <f>IF(G738&lt;VLOOKUP(D739,'Luxjacky Assumptions Past'!$M$17:$Q$77,5,0),VLOOKUP(D739,'Luxjacky Assumptions Past'!$M$17:$Q$77,4,0),0)</f>
        <v>0</v>
      </c>
      <c r="I739" s="62">
        <f t="shared" si="114"/>
        <v>155.60000000000002</v>
      </c>
      <c r="J739" s="62">
        <v>74</v>
      </c>
      <c r="K739" s="15">
        <f t="shared" si="120"/>
        <v>0</v>
      </c>
      <c r="L739" s="15">
        <f t="shared" si="117"/>
        <v>0</v>
      </c>
      <c r="M739" s="58">
        <f>'Luxjacky Assumptions Monthly'!$M$8*'Luxjacky Counterfactual'!H739</f>
        <v>0</v>
      </c>
      <c r="N739" s="58">
        <f>'Luxjacky Assumptions Monthly'!$M$6*'Luxjacky Assumptions Monthly'!$M$8*'Luxjacky Counterfactual'!G739</f>
        <v>686.17748055541097</v>
      </c>
      <c r="O739" s="58">
        <f t="shared" si="121"/>
        <v>686.17748055541097</v>
      </c>
    </row>
    <row r="740" spans="1:15" x14ac:dyDescent="0.3">
      <c r="A740" s="60">
        <v>43108</v>
      </c>
      <c r="B740" s="15">
        <f t="shared" si="110"/>
        <v>2018</v>
      </c>
      <c r="C740" s="15">
        <f t="shared" si="111"/>
        <v>1</v>
      </c>
      <c r="D740" s="15" t="str">
        <f t="shared" si="115"/>
        <v>20181</v>
      </c>
      <c r="E740" s="15">
        <f t="shared" si="112"/>
        <v>2</v>
      </c>
      <c r="F740" s="15">
        <f t="shared" si="113"/>
        <v>0</v>
      </c>
      <c r="G740" s="64">
        <f t="shared" si="118"/>
        <v>1230.3549611108219</v>
      </c>
      <c r="H740" s="64">
        <f>IF(G739&lt;VLOOKUP(D740,'Luxjacky Assumptions Past'!$M$17:$Q$77,5,0),VLOOKUP(D740,'Luxjacky Assumptions Past'!$M$17:$Q$77,4,0),0)</f>
        <v>0</v>
      </c>
      <c r="I740" s="62">
        <f t="shared" si="114"/>
        <v>160.21768224177637</v>
      </c>
      <c r="J740" s="62">
        <v>142</v>
      </c>
      <c r="K740" s="15">
        <f t="shared" si="120"/>
        <v>0</v>
      </c>
      <c r="L740" s="15">
        <f t="shared" si="117"/>
        <v>0</v>
      </c>
      <c r="M740" s="58">
        <f>'Luxjacky Assumptions Monthly'!$M$8*'Luxjacky Counterfactual'!H740</f>
        <v>0</v>
      </c>
      <c r="N740" s="58">
        <f>'Luxjacky Assumptions Monthly'!$M$6*'Luxjacky Assumptions Monthly'!$M$8*'Luxjacky Counterfactual'!G740</f>
        <v>615.17748055541097</v>
      </c>
      <c r="O740" s="58">
        <f t="shared" si="121"/>
        <v>615.17748055541097</v>
      </c>
    </row>
    <row r="741" spans="1:15" x14ac:dyDescent="0.3">
      <c r="A741" s="60">
        <v>43109</v>
      </c>
      <c r="B741" s="15">
        <f t="shared" si="110"/>
        <v>2018</v>
      </c>
      <c r="C741" s="15">
        <f t="shared" si="111"/>
        <v>1</v>
      </c>
      <c r="D741" s="15" t="str">
        <f t="shared" si="115"/>
        <v>20181</v>
      </c>
      <c r="E741" s="15">
        <f t="shared" si="112"/>
        <v>3</v>
      </c>
      <c r="F741" s="15">
        <f t="shared" si="113"/>
        <v>0</v>
      </c>
      <c r="G741" s="64">
        <f t="shared" si="118"/>
        <v>1065.3549611108219</v>
      </c>
      <c r="H741" s="64">
        <f>IF(G740&lt;VLOOKUP(D741,'Luxjacky Assumptions Past'!$M$17:$Q$77,5,0),VLOOKUP(D741,'Luxjacky Assumptions Past'!$M$17:$Q$77,4,0),0)</f>
        <v>0</v>
      </c>
      <c r="I741" s="62">
        <f t="shared" si="114"/>
        <v>157.60707452703781</v>
      </c>
      <c r="J741" s="62">
        <v>165</v>
      </c>
      <c r="K741" s="15">
        <f t="shared" si="120"/>
        <v>0</v>
      </c>
      <c r="L741" s="15">
        <f t="shared" si="117"/>
        <v>0</v>
      </c>
      <c r="M741" s="58">
        <f>'Luxjacky Assumptions Monthly'!$M$8*'Luxjacky Counterfactual'!H741</f>
        <v>0</v>
      </c>
      <c r="N741" s="58">
        <f>'Luxjacky Assumptions Monthly'!$M$6*'Luxjacky Assumptions Monthly'!$M$8*'Luxjacky Counterfactual'!G741</f>
        <v>532.67748055541097</v>
      </c>
      <c r="O741" s="58">
        <f t="shared" si="121"/>
        <v>532.67748055541097</v>
      </c>
    </row>
    <row r="742" spans="1:15" x14ac:dyDescent="0.3">
      <c r="A742" s="60">
        <v>43110</v>
      </c>
      <c r="B742" s="15">
        <f t="shared" si="110"/>
        <v>2018</v>
      </c>
      <c r="C742" s="15">
        <f t="shared" si="111"/>
        <v>1</v>
      </c>
      <c r="D742" s="15" t="str">
        <f t="shared" si="115"/>
        <v>20181</v>
      </c>
      <c r="E742" s="15">
        <f t="shared" si="112"/>
        <v>4</v>
      </c>
      <c r="F742" s="15">
        <f t="shared" si="113"/>
        <v>0</v>
      </c>
      <c r="G742" s="64">
        <f t="shared" si="118"/>
        <v>2365.2571100446603</v>
      </c>
      <c r="H742" s="64">
        <f>IF(G741&lt;VLOOKUP(D742,'Luxjacky Assumptions Past'!$M$17:$Q$77,5,0),VLOOKUP(D742,'Luxjacky Assumptions Past'!$M$17:$Q$77,4,0),0)</f>
        <v>1468.9021489338384</v>
      </c>
      <c r="I742" s="62">
        <f t="shared" si="114"/>
        <v>146.97850511440615</v>
      </c>
      <c r="J742" s="62">
        <v>169</v>
      </c>
      <c r="K742" s="15">
        <f t="shared" si="120"/>
        <v>1</v>
      </c>
      <c r="L742" s="15">
        <f t="shared" si="117"/>
        <v>4000</v>
      </c>
      <c r="M742" s="58">
        <f>'Luxjacky Assumptions Monthly'!$M$8*'Luxjacky Counterfactual'!H742</f>
        <v>14689.021489338384</v>
      </c>
      <c r="N742" s="58">
        <f>'Luxjacky Assumptions Monthly'!$M$6*'Luxjacky Assumptions Monthly'!$M$8*'Luxjacky Counterfactual'!G742</f>
        <v>1182.6285550223301</v>
      </c>
      <c r="O742" s="58">
        <f t="shared" si="121"/>
        <v>19871.650044360711</v>
      </c>
    </row>
    <row r="743" spans="1:15" x14ac:dyDescent="0.3">
      <c r="A743" s="60">
        <v>43111</v>
      </c>
      <c r="B743" s="15">
        <f t="shared" si="110"/>
        <v>2018</v>
      </c>
      <c r="C743" s="15">
        <f t="shared" si="111"/>
        <v>1</v>
      </c>
      <c r="D743" s="15" t="str">
        <f t="shared" si="115"/>
        <v>20181</v>
      </c>
      <c r="E743" s="15">
        <f t="shared" si="112"/>
        <v>5</v>
      </c>
      <c r="F743" s="15">
        <f t="shared" si="113"/>
        <v>0</v>
      </c>
      <c r="G743" s="64">
        <f t="shared" si="118"/>
        <v>2210.2571100446603</v>
      </c>
      <c r="H743" s="64">
        <f>IF(G742&lt;VLOOKUP(D743,'Luxjacky Assumptions Past'!$M$17:$Q$77,5,0),VLOOKUP(D743,'Luxjacky Assumptions Past'!$M$17:$Q$77,4,0),0)</f>
        <v>0</v>
      </c>
      <c r="I743" s="62">
        <f t="shared" si="114"/>
        <v>127.72732861874881</v>
      </c>
      <c r="J743" s="62">
        <v>155</v>
      </c>
      <c r="K743" s="15">
        <f t="shared" si="120"/>
        <v>0</v>
      </c>
      <c r="L743" s="15">
        <f t="shared" si="117"/>
        <v>0</v>
      </c>
      <c r="M743" s="58">
        <f>'Luxjacky Assumptions Monthly'!$M$8*'Luxjacky Counterfactual'!H743</f>
        <v>0</v>
      </c>
      <c r="N743" s="58">
        <f>'Luxjacky Assumptions Monthly'!$M$6*'Luxjacky Assumptions Monthly'!$M$8*'Luxjacky Counterfactual'!G743</f>
        <v>1105.1285550223301</v>
      </c>
      <c r="O743" s="58">
        <f t="shared" si="121"/>
        <v>1105.1285550223301</v>
      </c>
    </row>
    <row r="744" spans="1:15" x14ac:dyDescent="0.3">
      <c r="A744" s="60">
        <v>43112</v>
      </c>
      <c r="B744" s="15">
        <f t="shared" si="110"/>
        <v>2018</v>
      </c>
      <c r="C744" s="15">
        <f t="shared" si="111"/>
        <v>1</v>
      </c>
      <c r="D744" s="15" t="str">
        <f t="shared" si="115"/>
        <v>20181</v>
      </c>
      <c r="E744" s="15">
        <f t="shared" si="112"/>
        <v>6</v>
      </c>
      <c r="F744" s="15">
        <f t="shared" si="113"/>
        <v>1</v>
      </c>
      <c r="G744" s="64">
        <f t="shared" si="118"/>
        <v>2069.2571100446603</v>
      </c>
      <c r="H744" s="64">
        <f>IF(G743&lt;VLOOKUP(D744,'Luxjacky Assumptions Past'!$M$17:$Q$77,5,0),VLOOKUP(D744,'Luxjacky Assumptions Past'!$M$17:$Q$77,4,0),0)</f>
        <v>0</v>
      </c>
      <c r="I744" s="62">
        <f t="shared" si="114"/>
        <v>109.35559260467483</v>
      </c>
      <c r="J744" s="62">
        <v>141</v>
      </c>
      <c r="K744" s="15">
        <f t="shared" si="120"/>
        <v>0</v>
      </c>
      <c r="L744" s="15">
        <f t="shared" si="117"/>
        <v>0</v>
      </c>
      <c r="M744" s="58">
        <f>'Luxjacky Assumptions Monthly'!$M$8*'Luxjacky Counterfactual'!H744</f>
        <v>0</v>
      </c>
      <c r="N744" s="58">
        <f>'Luxjacky Assumptions Monthly'!$M$6*'Luxjacky Assumptions Monthly'!$M$8*'Luxjacky Counterfactual'!G744</f>
        <v>1034.6285550223301</v>
      </c>
      <c r="O744" s="58">
        <f t="shared" si="121"/>
        <v>1034.6285550223301</v>
      </c>
    </row>
    <row r="745" spans="1:15" x14ac:dyDescent="0.3">
      <c r="A745" s="60">
        <v>43113</v>
      </c>
      <c r="B745" s="15">
        <f t="shared" si="110"/>
        <v>2018</v>
      </c>
      <c r="C745" s="15">
        <f t="shared" si="111"/>
        <v>1</v>
      </c>
      <c r="D745" s="15" t="str">
        <f t="shared" si="115"/>
        <v>20181</v>
      </c>
      <c r="E745" s="15">
        <f t="shared" si="112"/>
        <v>7</v>
      </c>
      <c r="F745" s="15">
        <f t="shared" si="113"/>
        <v>1</v>
      </c>
      <c r="G745" s="64">
        <f t="shared" si="118"/>
        <v>1946.2571100446603</v>
      </c>
      <c r="H745" s="64">
        <f>IF(G744&lt;VLOOKUP(D745,'Luxjacky Assumptions Past'!$M$17:$Q$77,5,0),VLOOKUP(D745,'Luxjacky Assumptions Past'!$M$17:$Q$77,4,0),0)</f>
        <v>0</v>
      </c>
      <c r="I745" s="62">
        <f t="shared" si="114"/>
        <v>71.43611419467446</v>
      </c>
      <c r="J745" s="62">
        <v>123</v>
      </c>
      <c r="K745" s="15">
        <f t="shared" si="120"/>
        <v>0</v>
      </c>
      <c r="L745" s="15">
        <f t="shared" si="117"/>
        <v>0</v>
      </c>
      <c r="M745" s="58">
        <f>'Luxjacky Assumptions Monthly'!$M$8*'Luxjacky Counterfactual'!H745</f>
        <v>0</v>
      </c>
      <c r="N745" s="58">
        <f>'Luxjacky Assumptions Monthly'!$M$6*'Luxjacky Assumptions Monthly'!$M$8*'Luxjacky Counterfactual'!G745</f>
        <v>973.12855502233015</v>
      </c>
      <c r="O745" s="58">
        <f t="shared" si="121"/>
        <v>973.12855502233015</v>
      </c>
    </row>
    <row r="746" spans="1:15" x14ac:dyDescent="0.3">
      <c r="A746" s="60">
        <v>43114</v>
      </c>
      <c r="B746" s="15">
        <f t="shared" si="110"/>
        <v>2018</v>
      </c>
      <c r="C746" s="15">
        <f t="shared" si="111"/>
        <v>1</v>
      </c>
      <c r="D746" s="15" t="str">
        <f t="shared" si="115"/>
        <v>20181</v>
      </c>
      <c r="E746" s="15">
        <f t="shared" si="112"/>
        <v>1</v>
      </c>
      <c r="F746" s="15">
        <f t="shared" si="113"/>
        <v>0</v>
      </c>
      <c r="G746" s="64">
        <f t="shared" si="118"/>
        <v>1869.2571100446603</v>
      </c>
      <c r="H746" s="64">
        <f>IF(G745&lt;VLOOKUP(D746,'Luxjacky Assumptions Past'!$M$17:$Q$77,5,0),VLOOKUP(D746,'Luxjacky Assumptions Past'!$M$17:$Q$77,4,0),0)</f>
        <v>0</v>
      </c>
      <c r="I746" s="62">
        <f t="shared" si="114"/>
        <v>155.60000000000002</v>
      </c>
      <c r="J746" s="62">
        <v>77</v>
      </c>
      <c r="K746" s="15">
        <f t="shared" si="120"/>
        <v>0</v>
      </c>
      <c r="L746" s="15">
        <f t="shared" si="117"/>
        <v>0</v>
      </c>
      <c r="M746" s="58">
        <f>'Luxjacky Assumptions Monthly'!$M$8*'Luxjacky Counterfactual'!H746</f>
        <v>0</v>
      </c>
      <c r="N746" s="58">
        <f>'Luxjacky Assumptions Monthly'!$M$6*'Luxjacky Assumptions Monthly'!$M$8*'Luxjacky Counterfactual'!G746</f>
        <v>934.62855502233015</v>
      </c>
      <c r="O746" s="58">
        <f t="shared" si="121"/>
        <v>934.62855502233015</v>
      </c>
    </row>
    <row r="747" spans="1:15" x14ac:dyDescent="0.3">
      <c r="A747" s="60">
        <v>43115</v>
      </c>
      <c r="B747" s="15">
        <f t="shared" si="110"/>
        <v>2018</v>
      </c>
      <c r="C747" s="15">
        <f t="shared" si="111"/>
        <v>1</v>
      </c>
      <c r="D747" s="15" t="str">
        <f t="shared" si="115"/>
        <v>20181</v>
      </c>
      <c r="E747" s="15">
        <f t="shared" si="112"/>
        <v>2</v>
      </c>
      <c r="F747" s="15">
        <f t="shared" si="113"/>
        <v>0</v>
      </c>
      <c r="G747" s="64">
        <f t="shared" si="118"/>
        <v>1706.2571100446603</v>
      </c>
      <c r="H747" s="64">
        <f>IF(G746&lt;VLOOKUP(D747,'Luxjacky Assumptions Past'!$M$17:$Q$77,5,0),VLOOKUP(D747,'Luxjacky Assumptions Past'!$M$17:$Q$77,4,0),0)</f>
        <v>0</v>
      </c>
      <c r="I747" s="62">
        <f t="shared" si="114"/>
        <v>160.21768224177637</v>
      </c>
      <c r="J747" s="62">
        <v>163</v>
      </c>
      <c r="K747" s="15">
        <f t="shared" si="120"/>
        <v>0</v>
      </c>
      <c r="L747" s="15">
        <f t="shared" si="117"/>
        <v>0</v>
      </c>
      <c r="M747" s="58">
        <f>'Luxjacky Assumptions Monthly'!$M$8*'Luxjacky Counterfactual'!H747</f>
        <v>0</v>
      </c>
      <c r="N747" s="58">
        <f>'Luxjacky Assumptions Monthly'!$M$6*'Luxjacky Assumptions Monthly'!$M$8*'Luxjacky Counterfactual'!G747</f>
        <v>853.12855502233015</v>
      </c>
      <c r="O747" s="58">
        <f t="shared" si="121"/>
        <v>853.12855502233015</v>
      </c>
    </row>
    <row r="748" spans="1:15" x14ac:dyDescent="0.3">
      <c r="A748" s="60">
        <v>43116</v>
      </c>
      <c r="B748" s="15">
        <f t="shared" si="110"/>
        <v>2018</v>
      </c>
      <c r="C748" s="15">
        <f t="shared" si="111"/>
        <v>1</v>
      </c>
      <c r="D748" s="15" t="str">
        <f t="shared" si="115"/>
        <v>20181</v>
      </c>
      <c r="E748" s="15">
        <f t="shared" si="112"/>
        <v>3</v>
      </c>
      <c r="F748" s="15">
        <f t="shared" si="113"/>
        <v>0</v>
      </c>
      <c r="G748" s="64">
        <f t="shared" si="118"/>
        <v>1535.2571100446603</v>
      </c>
      <c r="H748" s="64">
        <f>IF(G747&lt;VLOOKUP(D748,'Luxjacky Assumptions Past'!$M$17:$Q$77,5,0),VLOOKUP(D748,'Luxjacky Assumptions Past'!$M$17:$Q$77,4,0),0)</f>
        <v>0</v>
      </c>
      <c r="I748" s="62">
        <f t="shared" si="114"/>
        <v>157.60707452703781</v>
      </c>
      <c r="J748" s="62">
        <v>171</v>
      </c>
      <c r="K748" s="15">
        <f t="shared" si="120"/>
        <v>0</v>
      </c>
      <c r="L748" s="15">
        <f t="shared" si="117"/>
        <v>0</v>
      </c>
      <c r="M748" s="58">
        <f>'Luxjacky Assumptions Monthly'!$M$8*'Luxjacky Counterfactual'!H748</f>
        <v>0</v>
      </c>
      <c r="N748" s="58">
        <f>'Luxjacky Assumptions Monthly'!$M$6*'Luxjacky Assumptions Monthly'!$M$8*'Luxjacky Counterfactual'!G748</f>
        <v>767.62855502233015</v>
      </c>
      <c r="O748" s="58">
        <f t="shared" si="121"/>
        <v>767.62855502233015</v>
      </c>
    </row>
    <row r="749" spans="1:15" x14ac:dyDescent="0.3">
      <c r="A749" s="60">
        <v>43117</v>
      </c>
      <c r="B749" s="15">
        <f t="shared" si="110"/>
        <v>2018</v>
      </c>
      <c r="C749" s="15">
        <f t="shared" si="111"/>
        <v>1</v>
      </c>
      <c r="D749" s="15" t="str">
        <f t="shared" si="115"/>
        <v>20181</v>
      </c>
      <c r="E749" s="15">
        <f t="shared" si="112"/>
        <v>4</v>
      </c>
      <c r="F749" s="15">
        <f t="shared" si="113"/>
        <v>0</v>
      </c>
      <c r="G749" s="64">
        <f t="shared" si="118"/>
        <v>1383.2571100446603</v>
      </c>
      <c r="H749" s="64">
        <f>IF(G748&lt;VLOOKUP(D749,'Luxjacky Assumptions Past'!$M$17:$Q$77,5,0),VLOOKUP(D749,'Luxjacky Assumptions Past'!$M$17:$Q$77,4,0),0)</f>
        <v>0</v>
      </c>
      <c r="I749" s="62">
        <f t="shared" si="114"/>
        <v>146.97850511440615</v>
      </c>
      <c r="J749" s="62">
        <v>152</v>
      </c>
      <c r="K749" s="15">
        <f t="shared" si="120"/>
        <v>0</v>
      </c>
      <c r="L749" s="15">
        <f t="shared" si="117"/>
        <v>0</v>
      </c>
      <c r="M749" s="58">
        <f>'Luxjacky Assumptions Monthly'!$M$8*'Luxjacky Counterfactual'!H749</f>
        <v>0</v>
      </c>
      <c r="N749" s="58">
        <f>'Luxjacky Assumptions Monthly'!$M$6*'Luxjacky Assumptions Monthly'!$M$8*'Luxjacky Counterfactual'!G749</f>
        <v>691.62855502233015</v>
      </c>
      <c r="O749" s="58">
        <f t="shared" si="121"/>
        <v>691.62855502233015</v>
      </c>
    </row>
    <row r="750" spans="1:15" x14ac:dyDescent="0.3">
      <c r="A750" s="60">
        <v>43118</v>
      </c>
      <c r="B750" s="15">
        <f t="shared" si="110"/>
        <v>2018</v>
      </c>
      <c r="C750" s="15">
        <f t="shared" si="111"/>
        <v>1</v>
      </c>
      <c r="D750" s="15" t="str">
        <f t="shared" si="115"/>
        <v>20181</v>
      </c>
      <c r="E750" s="15">
        <f t="shared" si="112"/>
        <v>5</v>
      </c>
      <c r="F750" s="15">
        <f t="shared" si="113"/>
        <v>0</v>
      </c>
      <c r="G750" s="64">
        <f t="shared" si="118"/>
        <v>1241.2571100446603</v>
      </c>
      <c r="H750" s="64">
        <f>IF(G749&lt;VLOOKUP(D750,'Luxjacky Assumptions Past'!$M$17:$Q$77,5,0),VLOOKUP(D750,'Luxjacky Assumptions Past'!$M$17:$Q$77,4,0),0)</f>
        <v>0</v>
      </c>
      <c r="I750" s="62">
        <f t="shared" si="114"/>
        <v>127.72732861874881</v>
      </c>
      <c r="J750" s="62">
        <v>142</v>
      </c>
      <c r="K750" s="15">
        <f t="shared" si="120"/>
        <v>0</v>
      </c>
      <c r="L750" s="15">
        <f t="shared" si="117"/>
        <v>0</v>
      </c>
      <c r="M750" s="58">
        <f>'Luxjacky Assumptions Monthly'!$M$8*'Luxjacky Counterfactual'!H750</f>
        <v>0</v>
      </c>
      <c r="N750" s="58">
        <f>'Luxjacky Assumptions Monthly'!$M$6*'Luxjacky Assumptions Monthly'!$M$8*'Luxjacky Counterfactual'!G750</f>
        <v>620.62855502233015</v>
      </c>
      <c r="O750" s="58">
        <f t="shared" si="121"/>
        <v>620.62855502233015</v>
      </c>
    </row>
    <row r="751" spans="1:15" x14ac:dyDescent="0.3">
      <c r="A751" s="60">
        <v>43119</v>
      </c>
      <c r="B751" s="15">
        <f t="shared" si="110"/>
        <v>2018</v>
      </c>
      <c r="C751" s="15">
        <f t="shared" si="111"/>
        <v>1</v>
      </c>
      <c r="D751" s="15" t="str">
        <f t="shared" si="115"/>
        <v>20181</v>
      </c>
      <c r="E751" s="15">
        <f t="shared" si="112"/>
        <v>6</v>
      </c>
      <c r="F751" s="15">
        <f t="shared" si="113"/>
        <v>1</v>
      </c>
      <c r="G751" s="64">
        <f t="shared" si="118"/>
        <v>1116.2571100446603</v>
      </c>
      <c r="H751" s="64">
        <f>IF(G750&lt;VLOOKUP(D751,'Luxjacky Assumptions Past'!$M$17:$Q$77,5,0),VLOOKUP(D751,'Luxjacky Assumptions Past'!$M$17:$Q$77,4,0),0)</f>
        <v>0</v>
      </c>
      <c r="I751" s="62">
        <f t="shared" si="114"/>
        <v>109.35559260467483</v>
      </c>
      <c r="J751" s="62">
        <v>125</v>
      </c>
      <c r="K751" s="15">
        <f t="shared" si="120"/>
        <v>0</v>
      </c>
      <c r="L751" s="15">
        <f t="shared" si="117"/>
        <v>0</v>
      </c>
      <c r="M751" s="58">
        <f>'Luxjacky Assumptions Monthly'!$M$8*'Luxjacky Counterfactual'!H751</f>
        <v>0</v>
      </c>
      <c r="N751" s="58">
        <f>'Luxjacky Assumptions Monthly'!$M$6*'Luxjacky Assumptions Monthly'!$M$8*'Luxjacky Counterfactual'!G751</f>
        <v>558.12855502233015</v>
      </c>
      <c r="O751" s="58">
        <f t="shared" si="121"/>
        <v>558.12855502233015</v>
      </c>
    </row>
    <row r="752" spans="1:15" x14ac:dyDescent="0.3">
      <c r="A752" s="60">
        <v>43120</v>
      </c>
      <c r="B752" s="15">
        <f t="shared" si="110"/>
        <v>2018</v>
      </c>
      <c r="C752" s="15">
        <f t="shared" si="111"/>
        <v>1</v>
      </c>
      <c r="D752" s="15" t="str">
        <f t="shared" si="115"/>
        <v>20181</v>
      </c>
      <c r="E752" s="15">
        <f t="shared" si="112"/>
        <v>7</v>
      </c>
      <c r="F752" s="15">
        <f t="shared" si="113"/>
        <v>1</v>
      </c>
      <c r="G752" s="64">
        <f t="shared" si="118"/>
        <v>2484.1592589784987</v>
      </c>
      <c r="H752" s="64">
        <f>IF(G751&lt;VLOOKUP(D752,'Luxjacky Assumptions Past'!$M$17:$Q$77,5,0),VLOOKUP(D752,'Luxjacky Assumptions Past'!$M$17:$Q$77,4,0),0)</f>
        <v>1468.9021489338384</v>
      </c>
      <c r="I752" s="62">
        <f t="shared" si="114"/>
        <v>71.43611419467446</v>
      </c>
      <c r="J752" s="62">
        <v>101</v>
      </c>
      <c r="K752" s="15">
        <f t="shared" si="120"/>
        <v>1</v>
      </c>
      <c r="L752" s="15">
        <f t="shared" si="117"/>
        <v>4000</v>
      </c>
      <c r="M752" s="58">
        <f>'Luxjacky Assumptions Monthly'!$M$8*'Luxjacky Counterfactual'!H752</f>
        <v>14689.021489338384</v>
      </c>
      <c r="N752" s="58">
        <f>'Luxjacky Assumptions Monthly'!$M$6*'Luxjacky Assumptions Monthly'!$M$8*'Luxjacky Counterfactual'!G752</f>
        <v>1242.0796294892493</v>
      </c>
      <c r="O752" s="58">
        <f t="shared" si="121"/>
        <v>19931.101118827632</v>
      </c>
    </row>
    <row r="753" spans="1:15" x14ac:dyDescent="0.3">
      <c r="A753" s="60">
        <v>43121</v>
      </c>
      <c r="B753" s="15">
        <f t="shared" si="110"/>
        <v>2018</v>
      </c>
      <c r="C753" s="15">
        <f t="shared" si="111"/>
        <v>1</v>
      </c>
      <c r="D753" s="15" t="str">
        <f t="shared" si="115"/>
        <v>20181</v>
      </c>
      <c r="E753" s="15">
        <f t="shared" si="112"/>
        <v>1</v>
      </c>
      <c r="F753" s="15">
        <f t="shared" si="113"/>
        <v>0</v>
      </c>
      <c r="G753" s="64">
        <f t="shared" si="118"/>
        <v>2400.1592589784987</v>
      </c>
      <c r="H753" s="64">
        <f>IF(G752&lt;VLOOKUP(D753,'Luxjacky Assumptions Past'!$M$17:$Q$77,5,0),VLOOKUP(D753,'Luxjacky Assumptions Past'!$M$17:$Q$77,4,0),0)</f>
        <v>0</v>
      </c>
      <c r="I753" s="62">
        <f t="shared" si="114"/>
        <v>155.60000000000002</v>
      </c>
      <c r="J753" s="62">
        <v>84</v>
      </c>
      <c r="K753" s="15">
        <f t="shared" si="120"/>
        <v>0</v>
      </c>
      <c r="L753" s="15">
        <f t="shared" si="117"/>
        <v>0</v>
      </c>
      <c r="M753" s="58">
        <f>'Luxjacky Assumptions Monthly'!$M$8*'Luxjacky Counterfactual'!H753</f>
        <v>0</v>
      </c>
      <c r="N753" s="58">
        <f>'Luxjacky Assumptions Monthly'!$M$6*'Luxjacky Assumptions Monthly'!$M$8*'Luxjacky Counterfactual'!G753</f>
        <v>1200.0796294892493</v>
      </c>
      <c r="O753" s="58">
        <f t="shared" si="121"/>
        <v>1200.0796294892493</v>
      </c>
    </row>
    <row r="754" spans="1:15" x14ac:dyDescent="0.3">
      <c r="A754" s="60">
        <v>43122</v>
      </c>
      <c r="B754" s="15">
        <f t="shared" si="110"/>
        <v>2018</v>
      </c>
      <c r="C754" s="15">
        <f t="shared" si="111"/>
        <v>1</v>
      </c>
      <c r="D754" s="15" t="str">
        <f t="shared" si="115"/>
        <v>20181</v>
      </c>
      <c r="E754" s="15">
        <f t="shared" si="112"/>
        <v>2</v>
      </c>
      <c r="F754" s="15">
        <f t="shared" si="113"/>
        <v>0</v>
      </c>
      <c r="G754" s="64">
        <f t="shared" si="118"/>
        <v>2246.1592589784987</v>
      </c>
      <c r="H754" s="64">
        <f>IF(G753&lt;VLOOKUP(D754,'Luxjacky Assumptions Past'!$M$17:$Q$77,5,0),VLOOKUP(D754,'Luxjacky Assumptions Past'!$M$17:$Q$77,4,0),0)</f>
        <v>0</v>
      </c>
      <c r="I754" s="62">
        <f t="shared" si="114"/>
        <v>160.21768224177637</v>
      </c>
      <c r="J754" s="62">
        <v>154</v>
      </c>
      <c r="K754" s="15">
        <f t="shared" si="120"/>
        <v>0</v>
      </c>
      <c r="L754" s="15">
        <f t="shared" si="117"/>
        <v>0</v>
      </c>
      <c r="M754" s="58">
        <f>'Luxjacky Assumptions Monthly'!$M$8*'Luxjacky Counterfactual'!H754</f>
        <v>0</v>
      </c>
      <c r="N754" s="58">
        <f>'Luxjacky Assumptions Monthly'!$M$6*'Luxjacky Assumptions Monthly'!$M$8*'Luxjacky Counterfactual'!G754</f>
        <v>1123.0796294892493</v>
      </c>
      <c r="O754" s="58">
        <f t="shared" si="121"/>
        <v>1123.0796294892493</v>
      </c>
    </row>
    <row r="755" spans="1:15" x14ac:dyDescent="0.3">
      <c r="A755" s="60">
        <v>43123</v>
      </c>
      <c r="B755" s="15">
        <f t="shared" si="110"/>
        <v>2018</v>
      </c>
      <c r="C755" s="15">
        <f t="shared" si="111"/>
        <v>1</v>
      </c>
      <c r="D755" s="15" t="str">
        <f t="shared" si="115"/>
        <v>20181</v>
      </c>
      <c r="E755" s="15">
        <f t="shared" si="112"/>
        <v>3</v>
      </c>
      <c r="F755" s="15">
        <f t="shared" si="113"/>
        <v>0</v>
      </c>
      <c r="G755" s="64">
        <f t="shared" si="118"/>
        <v>2089.1592589784987</v>
      </c>
      <c r="H755" s="64">
        <f>IF(G754&lt;VLOOKUP(D755,'Luxjacky Assumptions Past'!$M$17:$Q$77,5,0),VLOOKUP(D755,'Luxjacky Assumptions Past'!$M$17:$Q$77,4,0),0)</f>
        <v>0</v>
      </c>
      <c r="I755" s="62">
        <f t="shared" si="114"/>
        <v>157.60707452703781</v>
      </c>
      <c r="J755" s="62">
        <v>157</v>
      </c>
      <c r="K755" s="15">
        <f t="shared" si="120"/>
        <v>0</v>
      </c>
      <c r="L755" s="15">
        <f t="shared" si="117"/>
        <v>0</v>
      </c>
      <c r="M755" s="58">
        <f>'Luxjacky Assumptions Monthly'!$M$8*'Luxjacky Counterfactual'!H755</f>
        <v>0</v>
      </c>
      <c r="N755" s="58">
        <f>'Luxjacky Assumptions Monthly'!$M$6*'Luxjacky Assumptions Monthly'!$M$8*'Luxjacky Counterfactual'!G755</f>
        <v>1044.5796294892493</v>
      </c>
      <c r="O755" s="58">
        <f t="shared" si="121"/>
        <v>1044.5796294892493</v>
      </c>
    </row>
    <row r="756" spans="1:15" x14ac:dyDescent="0.3">
      <c r="A756" s="60">
        <v>43124</v>
      </c>
      <c r="B756" s="15">
        <f t="shared" si="110"/>
        <v>2018</v>
      </c>
      <c r="C756" s="15">
        <f t="shared" si="111"/>
        <v>1</v>
      </c>
      <c r="D756" s="15" t="str">
        <f t="shared" si="115"/>
        <v>20181</v>
      </c>
      <c r="E756" s="15">
        <f t="shared" si="112"/>
        <v>4</v>
      </c>
      <c r="F756" s="15">
        <f t="shared" si="113"/>
        <v>0</v>
      </c>
      <c r="G756" s="64">
        <f t="shared" si="118"/>
        <v>1934.1592589784987</v>
      </c>
      <c r="H756" s="64">
        <f>IF(G755&lt;VLOOKUP(D756,'Luxjacky Assumptions Past'!$M$17:$Q$77,5,0),VLOOKUP(D756,'Luxjacky Assumptions Past'!$M$17:$Q$77,4,0),0)</f>
        <v>0</v>
      </c>
      <c r="I756" s="62">
        <f t="shared" si="114"/>
        <v>146.97850511440615</v>
      </c>
      <c r="J756" s="62">
        <v>155</v>
      </c>
      <c r="K756" s="15">
        <f t="shared" si="120"/>
        <v>0</v>
      </c>
      <c r="L756" s="15">
        <f t="shared" si="117"/>
        <v>0</v>
      </c>
      <c r="M756" s="58">
        <f>'Luxjacky Assumptions Monthly'!$M$8*'Luxjacky Counterfactual'!H756</f>
        <v>0</v>
      </c>
      <c r="N756" s="58">
        <f>'Luxjacky Assumptions Monthly'!$M$6*'Luxjacky Assumptions Monthly'!$M$8*'Luxjacky Counterfactual'!G756</f>
        <v>967.07962948924933</v>
      </c>
      <c r="O756" s="58">
        <f t="shared" si="121"/>
        <v>967.07962948924933</v>
      </c>
    </row>
    <row r="757" spans="1:15" x14ac:dyDescent="0.3">
      <c r="A757" s="60">
        <v>43125</v>
      </c>
      <c r="B757" s="15">
        <f t="shared" si="110"/>
        <v>2018</v>
      </c>
      <c r="C757" s="15">
        <f t="shared" si="111"/>
        <v>1</v>
      </c>
      <c r="D757" s="15" t="str">
        <f t="shared" si="115"/>
        <v>20181</v>
      </c>
      <c r="E757" s="15">
        <f t="shared" si="112"/>
        <v>5</v>
      </c>
      <c r="F757" s="15">
        <f t="shared" si="113"/>
        <v>0</v>
      </c>
      <c r="G757" s="64">
        <f t="shared" si="118"/>
        <v>1785.1592589784987</v>
      </c>
      <c r="H757" s="64">
        <f>IF(G756&lt;VLOOKUP(D757,'Luxjacky Assumptions Past'!$M$17:$Q$77,5,0),VLOOKUP(D757,'Luxjacky Assumptions Past'!$M$17:$Q$77,4,0),0)</f>
        <v>0</v>
      </c>
      <c r="I757" s="62">
        <f t="shared" si="114"/>
        <v>127.72732861874881</v>
      </c>
      <c r="J757" s="62">
        <v>149</v>
      </c>
      <c r="K757" s="15">
        <f t="shared" si="120"/>
        <v>0</v>
      </c>
      <c r="L757" s="15">
        <f t="shared" si="117"/>
        <v>0</v>
      </c>
      <c r="M757" s="58">
        <f>'Luxjacky Assumptions Monthly'!$M$8*'Luxjacky Counterfactual'!H757</f>
        <v>0</v>
      </c>
      <c r="N757" s="58">
        <f>'Luxjacky Assumptions Monthly'!$M$6*'Luxjacky Assumptions Monthly'!$M$8*'Luxjacky Counterfactual'!G757</f>
        <v>892.57962948924933</v>
      </c>
      <c r="O757" s="58">
        <f t="shared" si="121"/>
        <v>892.57962948924933</v>
      </c>
    </row>
    <row r="758" spans="1:15" x14ac:dyDescent="0.3">
      <c r="A758" s="60">
        <v>43126</v>
      </c>
      <c r="B758" s="15">
        <f t="shared" si="110"/>
        <v>2018</v>
      </c>
      <c r="C758" s="15">
        <f t="shared" si="111"/>
        <v>1</v>
      </c>
      <c r="D758" s="15" t="str">
        <f t="shared" si="115"/>
        <v>20181</v>
      </c>
      <c r="E758" s="15">
        <f t="shared" si="112"/>
        <v>6</v>
      </c>
      <c r="F758" s="15">
        <f t="shared" si="113"/>
        <v>1</v>
      </c>
      <c r="G758" s="64">
        <f t="shared" si="118"/>
        <v>1659.1592589784987</v>
      </c>
      <c r="H758" s="64">
        <f>IF(G757&lt;VLOOKUP(D758,'Luxjacky Assumptions Past'!$M$17:$Q$77,5,0),VLOOKUP(D758,'Luxjacky Assumptions Past'!$M$17:$Q$77,4,0),0)</f>
        <v>0</v>
      </c>
      <c r="I758" s="62">
        <f t="shared" si="114"/>
        <v>109.35559260467483</v>
      </c>
      <c r="J758" s="62">
        <v>126</v>
      </c>
      <c r="K758" s="15">
        <f t="shared" si="120"/>
        <v>0</v>
      </c>
      <c r="L758" s="15">
        <f t="shared" si="117"/>
        <v>0</v>
      </c>
      <c r="M758" s="58">
        <f>'Luxjacky Assumptions Monthly'!$M$8*'Luxjacky Counterfactual'!H758</f>
        <v>0</v>
      </c>
      <c r="N758" s="58">
        <f>'Luxjacky Assumptions Monthly'!$M$6*'Luxjacky Assumptions Monthly'!$M$8*'Luxjacky Counterfactual'!G758</f>
        <v>829.57962948924933</v>
      </c>
      <c r="O758" s="58">
        <f t="shared" si="121"/>
        <v>829.57962948924933</v>
      </c>
    </row>
    <row r="759" spans="1:15" x14ac:dyDescent="0.3">
      <c r="A759" s="60">
        <v>43127</v>
      </c>
      <c r="B759" s="15">
        <f t="shared" si="110"/>
        <v>2018</v>
      </c>
      <c r="C759" s="15">
        <f t="shared" si="111"/>
        <v>1</v>
      </c>
      <c r="D759" s="15" t="str">
        <f t="shared" si="115"/>
        <v>20181</v>
      </c>
      <c r="E759" s="15">
        <f t="shared" si="112"/>
        <v>7</v>
      </c>
      <c r="F759" s="15">
        <f t="shared" si="113"/>
        <v>1</v>
      </c>
      <c r="G759" s="64">
        <f t="shared" si="118"/>
        <v>1551.1592589784987</v>
      </c>
      <c r="H759" s="64">
        <f>IF(G758&lt;VLOOKUP(D759,'Luxjacky Assumptions Past'!$M$17:$Q$77,5,0),VLOOKUP(D759,'Luxjacky Assumptions Past'!$M$17:$Q$77,4,0),0)</f>
        <v>0</v>
      </c>
      <c r="I759" s="62">
        <f t="shared" si="114"/>
        <v>71.43611419467446</v>
      </c>
      <c r="J759" s="62">
        <v>108</v>
      </c>
      <c r="K759" s="15">
        <f t="shared" si="120"/>
        <v>0</v>
      </c>
      <c r="L759" s="15">
        <f t="shared" si="117"/>
        <v>0</v>
      </c>
      <c r="M759" s="58">
        <f>'Luxjacky Assumptions Monthly'!$M$8*'Luxjacky Counterfactual'!H759</f>
        <v>0</v>
      </c>
      <c r="N759" s="58">
        <f>'Luxjacky Assumptions Monthly'!$M$6*'Luxjacky Assumptions Monthly'!$M$8*'Luxjacky Counterfactual'!G759</f>
        <v>775.57962948924933</v>
      </c>
      <c r="O759" s="58">
        <f t="shared" si="121"/>
        <v>775.57962948924933</v>
      </c>
    </row>
    <row r="760" spans="1:15" x14ac:dyDescent="0.3">
      <c r="A760" s="60">
        <v>43128</v>
      </c>
      <c r="B760" s="15">
        <f t="shared" si="110"/>
        <v>2018</v>
      </c>
      <c r="C760" s="15">
        <f t="shared" si="111"/>
        <v>1</v>
      </c>
      <c r="D760" s="15" t="str">
        <f t="shared" si="115"/>
        <v>20181</v>
      </c>
      <c r="E760" s="15">
        <f t="shared" si="112"/>
        <v>1</v>
      </c>
      <c r="F760" s="15">
        <f t="shared" si="113"/>
        <v>0</v>
      </c>
      <c r="G760" s="64">
        <f t="shared" si="118"/>
        <v>1475.1592589784987</v>
      </c>
      <c r="H760" s="64">
        <f>IF(G759&lt;VLOOKUP(D760,'Luxjacky Assumptions Past'!$M$17:$Q$77,5,0),VLOOKUP(D760,'Luxjacky Assumptions Past'!$M$17:$Q$77,4,0),0)</f>
        <v>0</v>
      </c>
      <c r="I760" s="62">
        <f t="shared" si="114"/>
        <v>155.60000000000002</v>
      </c>
      <c r="J760" s="62">
        <v>76</v>
      </c>
      <c r="K760" s="15">
        <f t="shared" si="120"/>
        <v>0</v>
      </c>
      <c r="L760" s="15">
        <f t="shared" si="117"/>
        <v>0</v>
      </c>
      <c r="M760" s="58">
        <f>'Luxjacky Assumptions Monthly'!$M$8*'Luxjacky Counterfactual'!H760</f>
        <v>0</v>
      </c>
      <c r="N760" s="58">
        <f>'Luxjacky Assumptions Monthly'!$M$6*'Luxjacky Assumptions Monthly'!$M$8*'Luxjacky Counterfactual'!G760</f>
        <v>737.57962948924933</v>
      </c>
      <c r="O760" s="58">
        <f t="shared" si="121"/>
        <v>737.57962948924933</v>
      </c>
    </row>
    <row r="761" spans="1:15" x14ac:dyDescent="0.3">
      <c r="A761" s="60">
        <v>43129</v>
      </c>
      <c r="B761" s="15">
        <f t="shared" si="110"/>
        <v>2018</v>
      </c>
      <c r="C761" s="15">
        <f t="shared" si="111"/>
        <v>1</v>
      </c>
      <c r="D761" s="15" t="str">
        <f t="shared" si="115"/>
        <v>20181</v>
      </c>
      <c r="E761" s="15">
        <f t="shared" si="112"/>
        <v>2</v>
      </c>
      <c r="F761" s="15">
        <f t="shared" si="113"/>
        <v>0</v>
      </c>
      <c r="G761" s="64">
        <f t="shared" si="118"/>
        <v>1319.1592589784987</v>
      </c>
      <c r="H761" s="64">
        <f>IF(G760&lt;VLOOKUP(D761,'Luxjacky Assumptions Past'!$M$17:$Q$77,5,0),VLOOKUP(D761,'Luxjacky Assumptions Past'!$M$17:$Q$77,4,0),0)</f>
        <v>0</v>
      </c>
      <c r="I761" s="62">
        <f t="shared" si="114"/>
        <v>160.21768224177637</v>
      </c>
      <c r="J761" s="62">
        <v>156</v>
      </c>
      <c r="K761" s="15">
        <f t="shared" si="120"/>
        <v>0</v>
      </c>
      <c r="L761" s="15">
        <f t="shared" si="117"/>
        <v>0</v>
      </c>
      <c r="M761" s="58">
        <f>'Luxjacky Assumptions Monthly'!$M$8*'Luxjacky Counterfactual'!H761</f>
        <v>0</v>
      </c>
      <c r="N761" s="58">
        <f>'Luxjacky Assumptions Monthly'!$M$6*'Luxjacky Assumptions Monthly'!$M$8*'Luxjacky Counterfactual'!G761</f>
        <v>659.57962948924933</v>
      </c>
      <c r="O761" s="58">
        <f t="shared" si="121"/>
        <v>659.57962948924933</v>
      </c>
    </row>
    <row r="762" spans="1:15" x14ac:dyDescent="0.3">
      <c r="A762" s="60">
        <v>43130</v>
      </c>
      <c r="B762" s="15">
        <f t="shared" si="110"/>
        <v>2018</v>
      </c>
      <c r="C762" s="15">
        <f t="shared" si="111"/>
        <v>1</v>
      </c>
      <c r="D762" s="15" t="str">
        <f t="shared" si="115"/>
        <v>20181</v>
      </c>
      <c r="E762" s="15">
        <f t="shared" si="112"/>
        <v>3</v>
      </c>
      <c r="F762" s="15">
        <f t="shared" si="113"/>
        <v>0</v>
      </c>
      <c r="G762" s="64">
        <f t="shared" si="118"/>
        <v>1163.1592589784987</v>
      </c>
      <c r="H762" s="64">
        <f>IF(G761&lt;VLOOKUP(D762,'Luxjacky Assumptions Past'!$M$17:$Q$77,5,0),VLOOKUP(D762,'Luxjacky Assumptions Past'!$M$17:$Q$77,4,0),0)</f>
        <v>0</v>
      </c>
      <c r="I762" s="62">
        <f t="shared" si="114"/>
        <v>157.60707452703781</v>
      </c>
      <c r="J762" s="62">
        <v>156</v>
      </c>
      <c r="K762" s="15">
        <f t="shared" si="120"/>
        <v>0</v>
      </c>
      <c r="L762" s="15">
        <f t="shared" si="117"/>
        <v>0</v>
      </c>
      <c r="M762" s="58">
        <f>'Luxjacky Assumptions Monthly'!$M$8*'Luxjacky Counterfactual'!H762</f>
        <v>0</v>
      </c>
      <c r="N762" s="58">
        <f>'Luxjacky Assumptions Monthly'!$M$6*'Luxjacky Assumptions Monthly'!$M$8*'Luxjacky Counterfactual'!G762</f>
        <v>581.57962948924933</v>
      </c>
      <c r="O762" s="58">
        <f t="shared" si="121"/>
        <v>581.57962948924933</v>
      </c>
    </row>
    <row r="763" spans="1:15" x14ac:dyDescent="0.3">
      <c r="A763" s="60">
        <v>43131</v>
      </c>
      <c r="B763" s="15">
        <f t="shared" si="110"/>
        <v>2018</v>
      </c>
      <c r="C763" s="15">
        <f t="shared" si="111"/>
        <v>1</v>
      </c>
      <c r="D763" s="15" t="str">
        <f t="shared" si="115"/>
        <v>20181</v>
      </c>
      <c r="E763" s="15">
        <f t="shared" si="112"/>
        <v>4</v>
      </c>
      <c r="F763" s="15">
        <f t="shared" si="113"/>
        <v>0</v>
      </c>
      <c r="G763" s="64">
        <f t="shared" si="118"/>
        <v>1012.1592589784987</v>
      </c>
      <c r="H763" s="64">
        <f>IF(G762&lt;VLOOKUP(D763,'Luxjacky Assumptions Past'!$M$17:$Q$77,5,0),VLOOKUP(D763,'Luxjacky Assumptions Past'!$M$17:$Q$77,4,0),0)</f>
        <v>0</v>
      </c>
      <c r="I763" s="62">
        <f t="shared" si="114"/>
        <v>146.97850511440615</v>
      </c>
      <c r="J763" s="62">
        <v>151</v>
      </c>
      <c r="K763" s="15">
        <f t="shared" si="120"/>
        <v>0</v>
      </c>
      <c r="L763" s="15">
        <f t="shared" si="117"/>
        <v>0</v>
      </c>
      <c r="M763" s="58">
        <f>'Luxjacky Assumptions Monthly'!$M$8*'Luxjacky Counterfactual'!H763</f>
        <v>0</v>
      </c>
      <c r="N763" s="58">
        <f>'Luxjacky Assumptions Monthly'!$M$6*'Luxjacky Assumptions Monthly'!$M$8*'Luxjacky Counterfactual'!G763</f>
        <v>506.07962948924933</v>
      </c>
      <c r="O763" s="58">
        <f t="shared" si="121"/>
        <v>506.07962948924933</v>
      </c>
    </row>
    <row r="764" spans="1:15" x14ac:dyDescent="0.3">
      <c r="A764" s="60">
        <v>43132</v>
      </c>
      <c r="B764" s="15">
        <f t="shared" si="110"/>
        <v>2018</v>
      </c>
      <c r="C764" s="15">
        <f t="shared" si="111"/>
        <v>2</v>
      </c>
      <c r="D764" s="15" t="str">
        <f t="shared" si="115"/>
        <v>20182</v>
      </c>
      <c r="E764" s="15">
        <f t="shared" si="112"/>
        <v>5</v>
      </c>
      <c r="F764" s="15">
        <f t="shared" si="113"/>
        <v>0</v>
      </c>
      <c r="G764" s="64">
        <f t="shared" si="118"/>
        <v>2339.8944627670207</v>
      </c>
      <c r="H764" s="64">
        <f>IF(G763&lt;VLOOKUP(D764,'Luxjacky Assumptions Past'!$M$17:$Q$77,5,0),VLOOKUP(D764,'Luxjacky Assumptions Past'!$M$17:$Q$77,4,0),0)</f>
        <v>1475.7352037885223</v>
      </c>
      <c r="I764" s="62">
        <f t="shared" si="114"/>
        <v>131.13629277128595</v>
      </c>
      <c r="J764" s="62">
        <v>148</v>
      </c>
      <c r="K764" s="15">
        <f t="shared" si="120"/>
        <v>1</v>
      </c>
      <c r="L764" s="15">
        <f t="shared" si="117"/>
        <v>4000</v>
      </c>
      <c r="M764" s="58">
        <f>'Luxjacky Assumptions Monthly'!$M$8*'Luxjacky Counterfactual'!H764</f>
        <v>14757.352037885223</v>
      </c>
      <c r="N764" s="58">
        <f>'Luxjacky Assumptions Monthly'!$M$6*'Luxjacky Assumptions Monthly'!$M$8*'Luxjacky Counterfactual'!G764</f>
        <v>1169.9472313835104</v>
      </c>
      <c r="O764" s="58">
        <f t="shared" si="121"/>
        <v>19927.299269268733</v>
      </c>
    </row>
    <row r="765" spans="1:15" x14ac:dyDescent="0.3">
      <c r="A765" s="60">
        <v>43133</v>
      </c>
      <c r="B765" s="15">
        <f t="shared" si="110"/>
        <v>2018</v>
      </c>
      <c r="C765" s="15">
        <f t="shared" si="111"/>
        <v>2</v>
      </c>
      <c r="D765" s="15" t="str">
        <f t="shared" si="115"/>
        <v>20182</v>
      </c>
      <c r="E765" s="15">
        <f t="shared" si="112"/>
        <v>6</v>
      </c>
      <c r="F765" s="15">
        <f t="shared" si="113"/>
        <v>1</v>
      </c>
      <c r="G765" s="64">
        <f t="shared" si="118"/>
        <v>2216.8944627670207</v>
      </c>
      <c r="H765" s="64">
        <f>IF(G764&lt;VLOOKUP(D765,'Luxjacky Assumptions Past'!$M$17:$Q$77,5,0),VLOOKUP(D765,'Luxjacky Assumptions Past'!$M$17:$Q$77,4,0),0)</f>
        <v>0</v>
      </c>
      <c r="I765" s="62">
        <f t="shared" si="114"/>
        <v>112.76455675721198</v>
      </c>
      <c r="J765" s="62">
        <v>123</v>
      </c>
      <c r="K765" s="15">
        <f t="shared" si="120"/>
        <v>0</v>
      </c>
      <c r="L765" s="15">
        <f t="shared" si="117"/>
        <v>0</v>
      </c>
      <c r="M765" s="58">
        <f>'Luxjacky Assumptions Monthly'!$M$8*'Luxjacky Counterfactual'!H765</f>
        <v>0</v>
      </c>
      <c r="N765" s="58">
        <f>'Luxjacky Assumptions Monthly'!$M$6*'Luxjacky Assumptions Monthly'!$M$8*'Luxjacky Counterfactual'!G765</f>
        <v>1108.4472313835104</v>
      </c>
      <c r="O765" s="58">
        <f t="shared" si="121"/>
        <v>1108.4472313835104</v>
      </c>
    </row>
    <row r="766" spans="1:15" x14ac:dyDescent="0.3">
      <c r="A766" s="60">
        <v>43134</v>
      </c>
      <c r="B766" s="15">
        <f t="shared" si="110"/>
        <v>2018</v>
      </c>
      <c r="C766" s="15">
        <f t="shared" si="111"/>
        <v>2</v>
      </c>
      <c r="D766" s="15" t="str">
        <f t="shared" si="115"/>
        <v>20182</v>
      </c>
      <c r="E766" s="15">
        <f t="shared" si="112"/>
        <v>7</v>
      </c>
      <c r="F766" s="15">
        <f t="shared" si="113"/>
        <v>1</v>
      </c>
      <c r="G766" s="64">
        <f t="shared" si="118"/>
        <v>2099.8944627670207</v>
      </c>
      <c r="H766" s="64">
        <f>IF(G765&lt;VLOOKUP(D766,'Luxjacky Assumptions Past'!$M$17:$Q$77,5,0),VLOOKUP(D766,'Luxjacky Assumptions Past'!$M$17:$Q$77,4,0),0)</f>
        <v>0</v>
      </c>
      <c r="I766" s="62">
        <f t="shared" si="114"/>
        <v>74.845078347211597</v>
      </c>
      <c r="J766" s="62">
        <v>117</v>
      </c>
      <c r="K766" s="15">
        <f t="shared" si="120"/>
        <v>0</v>
      </c>
      <c r="L766" s="15">
        <f t="shared" si="117"/>
        <v>0</v>
      </c>
      <c r="M766" s="58">
        <f>'Luxjacky Assumptions Monthly'!$M$8*'Luxjacky Counterfactual'!H766</f>
        <v>0</v>
      </c>
      <c r="N766" s="58">
        <f>'Luxjacky Assumptions Monthly'!$M$6*'Luxjacky Assumptions Monthly'!$M$8*'Luxjacky Counterfactual'!G766</f>
        <v>1049.9472313835104</v>
      </c>
      <c r="O766" s="58">
        <f t="shared" si="121"/>
        <v>1049.9472313835104</v>
      </c>
    </row>
    <row r="767" spans="1:15" x14ac:dyDescent="0.3">
      <c r="A767" s="60">
        <v>43135</v>
      </c>
      <c r="B767" s="15">
        <f t="shared" si="110"/>
        <v>2018</v>
      </c>
      <c r="C767" s="15">
        <f t="shared" si="111"/>
        <v>2</v>
      </c>
      <c r="D767" s="15" t="str">
        <f t="shared" si="115"/>
        <v>20182</v>
      </c>
      <c r="E767" s="15">
        <f t="shared" si="112"/>
        <v>1</v>
      </c>
      <c r="F767" s="15">
        <f t="shared" si="113"/>
        <v>0</v>
      </c>
      <c r="G767" s="64">
        <f t="shared" si="118"/>
        <v>2023.8944627670207</v>
      </c>
      <c r="H767" s="64">
        <f>IF(G766&lt;VLOOKUP(D767,'Luxjacky Assumptions Past'!$M$17:$Q$77,5,0),VLOOKUP(D767,'Luxjacky Assumptions Past'!$M$17:$Q$77,4,0),0)</f>
        <v>0</v>
      </c>
      <c r="I767" s="62">
        <f t="shared" si="114"/>
        <v>159.00896415253717</v>
      </c>
      <c r="J767" s="62">
        <v>76</v>
      </c>
      <c r="K767" s="15">
        <f t="shared" si="120"/>
        <v>0</v>
      </c>
      <c r="L767" s="15">
        <f t="shared" si="117"/>
        <v>0</v>
      </c>
      <c r="M767" s="58">
        <f>'Luxjacky Assumptions Monthly'!$M$8*'Luxjacky Counterfactual'!H767</f>
        <v>0</v>
      </c>
      <c r="N767" s="58">
        <f>'Luxjacky Assumptions Monthly'!$M$6*'Luxjacky Assumptions Monthly'!$M$8*'Luxjacky Counterfactual'!G767</f>
        <v>1011.9472313835104</v>
      </c>
      <c r="O767" s="58">
        <f t="shared" si="121"/>
        <v>1011.9472313835104</v>
      </c>
    </row>
    <row r="768" spans="1:15" x14ac:dyDescent="0.3">
      <c r="A768" s="60">
        <v>43136</v>
      </c>
      <c r="B768" s="15">
        <f t="shared" si="110"/>
        <v>2018</v>
      </c>
      <c r="C768" s="15">
        <f t="shared" si="111"/>
        <v>2</v>
      </c>
      <c r="D768" s="15" t="str">
        <f t="shared" si="115"/>
        <v>20182</v>
      </c>
      <c r="E768" s="15">
        <f t="shared" si="112"/>
        <v>2</v>
      </c>
      <c r="F768" s="15">
        <f t="shared" si="113"/>
        <v>0</v>
      </c>
      <c r="G768" s="64">
        <f t="shared" si="118"/>
        <v>1863.8944627670207</v>
      </c>
      <c r="H768" s="64">
        <f>IF(G767&lt;VLOOKUP(D768,'Luxjacky Assumptions Past'!$M$17:$Q$77,5,0),VLOOKUP(D768,'Luxjacky Assumptions Past'!$M$17:$Q$77,4,0),0)</f>
        <v>0</v>
      </c>
      <c r="I768" s="62">
        <f t="shared" si="114"/>
        <v>163.62664639431352</v>
      </c>
      <c r="J768" s="62">
        <v>160</v>
      </c>
      <c r="K768" s="15">
        <f t="shared" si="120"/>
        <v>0</v>
      </c>
      <c r="L768" s="15">
        <f t="shared" si="117"/>
        <v>0</v>
      </c>
      <c r="M768" s="58">
        <f>'Luxjacky Assumptions Monthly'!$M$8*'Luxjacky Counterfactual'!H768</f>
        <v>0</v>
      </c>
      <c r="N768" s="58">
        <f>'Luxjacky Assumptions Monthly'!$M$6*'Luxjacky Assumptions Monthly'!$M$8*'Luxjacky Counterfactual'!G768</f>
        <v>931.94723138351037</v>
      </c>
      <c r="O768" s="58">
        <f t="shared" si="121"/>
        <v>931.94723138351037</v>
      </c>
    </row>
    <row r="769" spans="1:15" x14ac:dyDescent="0.3">
      <c r="A769" s="60">
        <v>43137</v>
      </c>
      <c r="B769" s="15">
        <f t="shared" si="110"/>
        <v>2018</v>
      </c>
      <c r="C769" s="15">
        <f t="shared" si="111"/>
        <v>2</v>
      </c>
      <c r="D769" s="15" t="str">
        <f t="shared" si="115"/>
        <v>20182</v>
      </c>
      <c r="E769" s="15">
        <f t="shared" si="112"/>
        <v>3</v>
      </c>
      <c r="F769" s="15">
        <f t="shared" si="113"/>
        <v>0</v>
      </c>
      <c r="G769" s="64">
        <f t="shared" si="118"/>
        <v>1704.8944627670207</v>
      </c>
      <c r="H769" s="64">
        <f>IF(G768&lt;VLOOKUP(D769,'Luxjacky Assumptions Past'!$M$17:$Q$77,5,0),VLOOKUP(D769,'Luxjacky Assumptions Past'!$M$17:$Q$77,4,0),0)</f>
        <v>0</v>
      </c>
      <c r="I769" s="62">
        <f t="shared" si="114"/>
        <v>161.01603867957496</v>
      </c>
      <c r="J769" s="62">
        <v>159</v>
      </c>
      <c r="K769" s="15">
        <f t="shared" si="120"/>
        <v>0</v>
      </c>
      <c r="L769" s="15">
        <f t="shared" si="117"/>
        <v>0</v>
      </c>
      <c r="M769" s="58">
        <f>'Luxjacky Assumptions Monthly'!$M$8*'Luxjacky Counterfactual'!H769</f>
        <v>0</v>
      </c>
      <c r="N769" s="58">
        <f>'Luxjacky Assumptions Monthly'!$M$6*'Luxjacky Assumptions Monthly'!$M$8*'Luxjacky Counterfactual'!G769</f>
        <v>852.44723138351037</v>
      </c>
      <c r="O769" s="58">
        <f t="shared" si="121"/>
        <v>852.44723138351037</v>
      </c>
    </row>
    <row r="770" spans="1:15" x14ac:dyDescent="0.3">
      <c r="A770" s="60">
        <v>43138</v>
      </c>
      <c r="B770" s="15">
        <f t="shared" ref="B770:B833" si="122">YEAR(A770)</f>
        <v>2018</v>
      </c>
      <c r="C770" s="15">
        <f t="shared" ref="C770:C833" si="123">MONTH(A770)</f>
        <v>2</v>
      </c>
      <c r="D770" s="15" t="str">
        <f t="shared" si="115"/>
        <v>20182</v>
      </c>
      <c r="E770" s="15">
        <f t="shared" ref="E770:E833" si="124">WEEKDAY(A770)</f>
        <v>4</v>
      </c>
      <c r="F770" s="15">
        <f t="shared" ref="F770:F833" si="125">IF(OR(E770=6,E770=7),1,0)</f>
        <v>0</v>
      </c>
      <c r="G770" s="64">
        <f t="shared" si="118"/>
        <v>1543.8944627670207</v>
      </c>
      <c r="H770" s="64">
        <f>IF(G769&lt;VLOOKUP(D770,'Luxjacky Assumptions Past'!$M$17:$Q$77,5,0),VLOOKUP(D770,'Luxjacky Assumptions Past'!$M$17:$Q$77,4,0),0)</f>
        <v>0</v>
      </c>
      <c r="I770" s="62">
        <f t="shared" ref="I770:I833" si="126">100-2.17*E770^2.25+12.77*E770+EXP(-E770/0.032)+5*C770^0.75+10*F770+20*(B770-2016)</f>
        <v>150.3874692669433</v>
      </c>
      <c r="J770" s="62">
        <v>161</v>
      </c>
      <c r="K770" s="15">
        <f t="shared" si="120"/>
        <v>0</v>
      </c>
      <c r="L770" s="15">
        <f t="shared" si="117"/>
        <v>0</v>
      </c>
      <c r="M770" s="58">
        <f>'Luxjacky Assumptions Monthly'!$M$8*'Luxjacky Counterfactual'!H770</f>
        <v>0</v>
      </c>
      <c r="N770" s="58">
        <f>'Luxjacky Assumptions Monthly'!$M$6*'Luxjacky Assumptions Monthly'!$M$8*'Luxjacky Counterfactual'!G770</f>
        <v>771.94723138351037</v>
      </c>
      <c r="O770" s="58">
        <f t="shared" si="121"/>
        <v>771.94723138351037</v>
      </c>
    </row>
    <row r="771" spans="1:15" x14ac:dyDescent="0.3">
      <c r="A771" s="60">
        <v>43139</v>
      </c>
      <c r="B771" s="15">
        <f t="shared" si="122"/>
        <v>2018</v>
      </c>
      <c r="C771" s="15">
        <f t="shared" si="123"/>
        <v>2</v>
      </c>
      <c r="D771" s="15" t="str">
        <f t="shared" ref="D771:D834" si="127">CONCATENATE(B771,C771)</f>
        <v>20182</v>
      </c>
      <c r="E771" s="15">
        <f t="shared" si="124"/>
        <v>5</v>
      </c>
      <c r="F771" s="15">
        <f t="shared" si="125"/>
        <v>0</v>
      </c>
      <c r="G771" s="64">
        <f t="shared" si="118"/>
        <v>1395.8944627670207</v>
      </c>
      <c r="H771" s="64">
        <f>IF(G770&lt;VLOOKUP(D771,'Luxjacky Assumptions Past'!$M$17:$Q$77,5,0),VLOOKUP(D771,'Luxjacky Assumptions Past'!$M$17:$Q$77,4,0),0)</f>
        <v>0</v>
      </c>
      <c r="I771" s="62">
        <f t="shared" si="126"/>
        <v>131.13629277128595</v>
      </c>
      <c r="J771" s="62">
        <v>148</v>
      </c>
      <c r="K771" s="15">
        <f t="shared" si="120"/>
        <v>0</v>
      </c>
      <c r="L771" s="15">
        <f t="shared" ref="L771:L834" si="128">4000*K771</f>
        <v>0</v>
      </c>
      <c r="M771" s="58">
        <f>'Luxjacky Assumptions Monthly'!$M$8*'Luxjacky Counterfactual'!H771</f>
        <v>0</v>
      </c>
      <c r="N771" s="58">
        <f>'Luxjacky Assumptions Monthly'!$M$6*'Luxjacky Assumptions Monthly'!$M$8*'Luxjacky Counterfactual'!G771</f>
        <v>697.94723138351037</v>
      </c>
      <c r="O771" s="58">
        <f t="shared" si="121"/>
        <v>697.94723138351037</v>
      </c>
    </row>
    <row r="772" spans="1:15" x14ac:dyDescent="0.3">
      <c r="A772" s="60">
        <v>43140</v>
      </c>
      <c r="B772" s="15">
        <f t="shared" si="122"/>
        <v>2018</v>
      </c>
      <c r="C772" s="15">
        <f t="shared" si="123"/>
        <v>2</v>
      </c>
      <c r="D772" s="15" t="str">
        <f t="shared" si="127"/>
        <v>20182</v>
      </c>
      <c r="E772" s="15">
        <f t="shared" si="124"/>
        <v>6</v>
      </c>
      <c r="F772" s="15">
        <f t="shared" si="125"/>
        <v>1</v>
      </c>
      <c r="G772" s="64">
        <f t="shared" ref="G772:G835" si="129">G771+H772-J772</f>
        <v>1275.8944627670207</v>
      </c>
      <c r="H772" s="64">
        <f>IF(G771&lt;VLOOKUP(D772,'Luxjacky Assumptions Past'!$M$17:$Q$77,5,0),VLOOKUP(D772,'Luxjacky Assumptions Past'!$M$17:$Q$77,4,0),0)</f>
        <v>0</v>
      </c>
      <c r="I772" s="62">
        <f t="shared" si="126"/>
        <v>112.76455675721198</v>
      </c>
      <c r="J772" s="62">
        <v>120</v>
      </c>
      <c r="K772" s="15">
        <f t="shared" si="120"/>
        <v>0</v>
      </c>
      <c r="L772" s="15">
        <f t="shared" si="128"/>
        <v>0</v>
      </c>
      <c r="M772" s="58">
        <f>'Luxjacky Assumptions Monthly'!$M$8*'Luxjacky Counterfactual'!H772</f>
        <v>0</v>
      </c>
      <c r="N772" s="58">
        <f>'Luxjacky Assumptions Monthly'!$M$6*'Luxjacky Assumptions Monthly'!$M$8*'Luxjacky Counterfactual'!G772</f>
        <v>637.94723138351037</v>
      </c>
      <c r="O772" s="58">
        <f t="shared" si="121"/>
        <v>637.94723138351037</v>
      </c>
    </row>
    <row r="773" spans="1:15" x14ac:dyDescent="0.3">
      <c r="A773" s="60">
        <v>43141</v>
      </c>
      <c r="B773" s="15">
        <f t="shared" si="122"/>
        <v>2018</v>
      </c>
      <c r="C773" s="15">
        <f t="shared" si="123"/>
        <v>2</v>
      </c>
      <c r="D773" s="15" t="str">
        <f t="shared" si="127"/>
        <v>20182</v>
      </c>
      <c r="E773" s="15">
        <f t="shared" si="124"/>
        <v>7</v>
      </c>
      <c r="F773" s="15">
        <f t="shared" si="125"/>
        <v>1</v>
      </c>
      <c r="G773" s="64">
        <f t="shared" si="129"/>
        <v>1154.8944627670207</v>
      </c>
      <c r="H773" s="64">
        <f>IF(G772&lt;VLOOKUP(D773,'Luxjacky Assumptions Past'!$M$17:$Q$77,5,0),VLOOKUP(D773,'Luxjacky Assumptions Past'!$M$17:$Q$77,4,0),0)</f>
        <v>0</v>
      </c>
      <c r="I773" s="62">
        <f t="shared" si="126"/>
        <v>74.845078347211597</v>
      </c>
      <c r="J773" s="62">
        <v>121</v>
      </c>
      <c r="K773" s="15">
        <f t="shared" si="120"/>
        <v>0</v>
      </c>
      <c r="L773" s="15">
        <f t="shared" si="128"/>
        <v>0</v>
      </c>
      <c r="M773" s="58">
        <f>'Luxjacky Assumptions Monthly'!$M$8*'Luxjacky Counterfactual'!H773</f>
        <v>0</v>
      </c>
      <c r="N773" s="58">
        <f>'Luxjacky Assumptions Monthly'!$M$6*'Luxjacky Assumptions Monthly'!$M$8*'Luxjacky Counterfactual'!G773</f>
        <v>577.44723138351037</v>
      </c>
      <c r="O773" s="58">
        <f t="shared" si="121"/>
        <v>577.44723138351037</v>
      </c>
    </row>
    <row r="774" spans="1:15" x14ac:dyDescent="0.3">
      <c r="A774" s="60">
        <v>43142</v>
      </c>
      <c r="B774" s="15">
        <f t="shared" si="122"/>
        <v>2018</v>
      </c>
      <c r="C774" s="15">
        <f t="shared" si="123"/>
        <v>2</v>
      </c>
      <c r="D774" s="15" t="str">
        <f t="shared" si="127"/>
        <v>20182</v>
      </c>
      <c r="E774" s="15">
        <f t="shared" si="124"/>
        <v>1</v>
      </c>
      <c r="F774" s="15">
        <f t="shared" si="125"/>
        <v>0</v>
      </c>
      <c r="G774" s="64">
        <f t="shared" si="129"/>
        <v>1082.8944627670207</v>
      </c>
      <c r="H774" s="64">
        <f>IF(G773&lt;VLOOKUP(D774,'Luxjacky Assumptions Past'!$M$17:$Q$77,5,0),VLOOKUP(D774,'Luxjacky Assumptions Past'!$M$17:$Q$77,4,0),0)</f>
        <v>0</v>
      </c>
      <c r="I774" s="62">
        <f t="shared" si="126"/>
        <v>159.00896415253717</v>
      </c>
      <c r="J774" s="62">
        <v>72</v>
      </c>
      <c r="K774" s="15">
        <f t="shared" si="120"/>
        <v>0</v>
      </c>
      <c r="L774" s="15">
        <f t="shared" si="128"/>
        <v>0</v>
      </c>
      <c r="M774" s="58">
        <f>'Luxjacky Assumptions Monthly'!$M$8*'Luxjacky Counterfactual'!H774</f>
        <v>0</v>
      </c>
      <c r="N774" s="58">
        <f>'Luxjacky Assumptions Monthly'!$M$6*'Luxjacky Assumptions Monthly'!$M$8*'Luxjacky Counterfactual'!G774</f>
        <v>541.44723138351037</v>
      </c>
      <c r="O774" s="58">
        <f t="shared" si="121"/>
        <v>541.44723138351037</v>
      </c>
    </row>
    <row r="775" spans="1:15" x14ac:dyDescent="0.3">
      <c r="A775" s="60">
        <v>43143</v>
      </c>
      <c r="B775" s="15">
        <f t="shared" si="122"/>
        <v>2018</v>
      </c>
      <c r="C775" s="15">
        <f t="shared" si="123"/>
        <v>2</v>
      </c>
      <c r="D775" s="15" t="str">
        <f t="shared" si="127"/>
        <v>20182</v>
      </c>
      <c r="E775" s="15">
        <f t="shared" si="124"/>
        <v>2</v>
      </c>
      <c r="F775" s="15">
        <f t="shared" si="125"/>
        <v>0</v>
      </c>
      <c r="G775" s="64">
        <f t="shared" si="129"/>
        <v>2403.6296665555428</v>
      </c>
      <c r="H775" s="64">
        <f>IF(G774&lt;VLOOKUP(D775,'Luxjacky Assumptions Past'!$M$17:$Q$77,5,0),VLOOKUP(D775,'Luxjacky Assumptions Past'!$M$17:$Q$77,4,0),0)</f>
        <v>1475.7352037885223</v>
      </c>
      <c r="I775" s="62">
        <f t="shared" si="126"/>
        <v>163.62664639431352</v>
      </c>
      <c r="J775" s="62">
        <v>155</v>
      </c>
      <c r="K775" s="15">
        <f t="shared" si="120"/>
        <v>1</v>
      </c>
      <c r="L775" s="15">
        <f t="shared" si="128"/>
        <v>4000</v>
      </c>
      <c r="M775" s="58">
        <f>'Luxjacky Assumptions Monthly'!$M$8*'Luxjacky Counterfactual'!H775</f>
        <v>14757.352037885223</v>
      </c>
      <c r="N775" s="58">
        <f>'Luxjacky Assumptions Monthly'!$M$6*'Luxjacky Assumptions Monthly'!$M$8*'Luxjacky Counterfactual'!G775</f>
        <v>1201.8148332777714</v>
      </c>
      <c r="O775" s="58">
        <f t="shared" si="121"/>
        <v>19959.166871162994</v>
      </c>
    </row>
    <row r="776" spans="1:15" x14ac:dyDescent="0.3">
      <c r="A776" s="60">
        <v>43144</v>
      </c>
      <c r="B776" s="15">
        <f t="shared" si="122"/>
        <v>2018</v>
      </c>
      <c r="C776" s="15">
        <f t="shared" si="123"/>
        <v>2</v>
      </c>
      <c r="D776" s="15" t="str">
        <f t="shared" si="127"/>
        <v>20182</v>
      </c>
      <c r="E776" s="15">
        <f t="shared" si="124"/>
        <v>3</v>
      </c>
      <c r="F776" s="15">
        <f t="shared" si="125"/>
        <v>0</v>
      </c>
      <c r="G776" s="64">
        <f t="shared" si="129"/>
        <v>2241.6296665555428</v>
      </c>
      <c r="H776" s="64">
        <f>IF(G775&lt;VLOOKUP(D776,'Luxjacky Assumptions Past'!$M$17:$Q$77,5,0),VLOOKUP(D776,'Luxjacky Assumptions Past'!$M$17:$Q$77,4,0),0)</f>
        <v>0</v>
      </c>
      <c r="I776" s="62">
        <f t="shared" si="126"/>
        <v>161.01603867957496</v>
      </c>
      <c r="J776" s="62">
        <v>162</v>
      </c>
      <c r="K776" s="15">
        <f t="shared" si="120"/>
        <v>0</v>
      </c>
      <c r="L776" s="15">
        <f t="shared" si="128"/>
        <v>0</v>
      </c>
      <c r="M776" s="58">
        <f>'Luxjacky Assumptions Monthly'!$M$8*'Luxjacky Counterfactual'!H776</f>
        <v>0</v>
      </c>
      <c r="N776" s="58">
        <f>'Luxjacky Assumptions Monthly'!$M$6*'Luxjacky Assumptions Monthly'!$M$8*'Luxjacky Counterfactual'!G776</f>
        <v>1120.8148332777714</v>
      </c>
      <c r="O776" s="58">
        <f t="shared" si="121"/>
        <v>1120.8148332777714</v>
      </c>
    </row>
    <row r="777" spans="1:15" x14ac:dyDescent="0.3">
      <c r="A777" s="60">
        <v>43145</v>
      </c>
      <c r="B777" s="15">
        <f t="shared" si="122"/>
        <v>2018</v>
      </c>
      <c r="C777" s="15">
        <f t="shared" si="123"/>
        <v>2</v>
      </c>
      <c r="D777" s="15" t="str">
        <f t="shared" si="127"/>
        <v>20182</v>
      </c>
      <c r="E777" s="15">
        <f t="shared" si="124"/>
        <v>4</v>
      </c>
      <c r="F777" s="15">
        <f t="shared" si="125"/>
        <v>0</v>
      </c>
      <c r="G777" s="64">
        <f t="shared" si="129"/>
        <v>2077.6296665555428</v>
      </c>
      <c r="H777" s="64">
        <f>IF(G776&lt;VLOOKUP(D777,'Luxjacky Assumptions Past'!$M$17:$Q$77,5,0),VLOOKUP(D777,'Luxjacky Assumptions Past'!$M$17:$Q$77,4,0),0)</f>
        <v>0</v>
      </c>
      <c r="I777" s="62">
        <f t="shared" si="126"/>
        <v>150.3874692669433</v>
      </c>
      <c r="J777" s="62">
        <v>164</v>
      </c>
      <c r="K777" s="15">
        <f t="shared" si="120"/>
        <v>0</v>
      </c>
      <c r="L777" s="15">
        <f t="shared" si="128"/>
        <v>0</v>
      </c>
      <c r="M777" s="58">
        <f>'Luxjacky Assumptions Monthly'!$M$8*'Luxjacky Counterfactual'!H777</f>
        <v>0</v>
      </c>
      <c r="N777" s="58">
        <f>'Luxjacky Assumptions Monthly'!$M$6*'Luxjacky Assumptions Monthly'!$M$8*'Luxjacky Counterfactual'!G777</f>
        <v>1038.8148332777714</v>
      </c>
      <c r="O777" s="58">
        <f t="shared" si="121"/>
        <v>1038.8148332777714</v>
      </c>
    </row>
    <row r="778" spans="1:15" x14ac:dyDescent="0.3">
      <c r="A778" s="60">
        <v>43146</v>
      </c>
      <c r="B778" s="15">
        <f t="shared" si="122"/>
        <v>2018</v>
      </c>
      <c r="C778" s="15">
        <f t="shared" si="123"/>
        <v>2</v>
      </c>
      <c r="D778" s="15" t="str">
        <f t="shared" si="127"/>
        <v>20182</v>
      </c>
      <c r="E778" s="15">
        <f t="shared" si="124"/>
        <v>5</v>
      </c>
      <c r="F778" s="15">
        <f t="shared" si="125"/>
        <v>0</v>
      </c>
      <c r="G778" s="64">
        <f t="shared" si="129"/>
        <v>1925.6296665555428</v>
      </c>
      <c r="H778" s="64">
        <f>IF(G777&lt;VLOOKUP(D778,'Luxjacky Assumptions Past'!$M$17:$Q$77,5,0),VLOOKUP(D778,'Luxjacky Assumptions Past'!$M$17:$Q$77,4,0),0)</f>
        <v>0</v>
      </c>
      <c r="I778" s="62">
        <f t="shared" si="126"/>
        <v>131.13629277128595</v>
      </c>
      <c r="J778" s="62">
        <v>152</v>
      </c>
      <c r="K778" s="15">
        <f t="shared" si="120"/>
        <v>0</v>
      </c>
      <c r="L778" s="15">
        <f t="shared" si="128"/>
        <v>0</v>
      </c>
      <c r="M778" s="58">
        <f>'Luxjacky Assumptions Monthly'!$M$8*'Luxjacky Counterfactual'!H778</f>
        <v>0</v>
      </c>
      <c r="N778" s="58">
        <f>'Luxjacky Assumptions Monthly'!$M$6*'Luxjacky Assumptions Monthly'!$M$8*'Luxjacky Counterfactual'!G778</f>
        <v>962.81483327777141</v>
      </c>
      <c r="O778" s="58">
        <f t="shared" si="121"/>
        <v>962.81483327777141</v>
      </c>
    </row>
    <row r="779" spans="1:15" x14ac:dyDescent="0.3">
      <c r="A779" s="60">
        <v>43147</v>
      </c>
      <c r="B779" s="15">
        <f t="shared" si="122"/>
        <v>2018</v>
      </c>
      <c r="C779" s="15">
        <f t="shared" si="123"/>
        <v>2</v>
      </c>
      <c r="D779" s="15" t="str">
        <f t="shared" si="127"/>
        <v>20182</v>
      </c>
      <c r="E779" s="15">
        <f t="shared" si="124"/>
        <v>6</v>
      </c>
      <c r="F779" s="15">
        <f t="shared" si="125"/>
        <v>1</v>
      </c>
      <c r="G779" s="64">
        <f t="shared" si="129"/>
        <v>1810.6296665555428</v>
      </c>
      <c r="H779" s="64">
        <f>IF(G778&lt;VLOOKUP(D779,'Luxjacky Assumptions Past'!$M$17:$Q$77,5,0),VLOOKUP(D779,'Luxjacky Assumptions Past'!$M$17:$Q$77,4,0),0)</f>
        <v>0</v>
      </c>
      <c r="I779" s="62">
        <f t="shared" si="126"/>
        <v>112.76455675721198</v>
      </c>
      <c r="J779" s="62">
        <v>115</v>
      </c>
      <c r="K779" s="15">
        <f t="shared" si="120"/>
        <v>0</v>
      </c>
      <c r="L779" s="15">
        <f t="shared" si="128"/>
        <v>0</v>
      </c>
      <c r="M779" s="58">
        <f>'Luxjacky Assumptions Monthly'!$M$8*'Luxjacky Counterfactual'!H779</f>
        <v>0</v>
      </c>
      <c r="N779" s="58">
        <f>'Luxjacky Assumptions Monthly'!$M$6*'Luxjacky Assumptions Monthly'!$M$8*'Luxjacky Counterfactual'!G779</f>
        <v>905.31483327777141</v>
      </c>
      <c r="O779" s="58">
        <f t="shared" si="121"/>
        <v>905.31483327777141</v>
      </c>
    </row>
    <row r="780" spans="1:15" x14ac:dyDescent="0.3">
      <c r="A780" s="60">
        <v>43148</v>
      </c>
      <c r="B780" s="15">
        <f t="shared" si="122"/>
        <v>2018</v>
      </c>
      <c r="C780" s="15">
        <f t="shared" si="123"/>
        <v>2</v>
      </c>
      <c r="D780" s="15" t="str">
        <f t="shared" si="127"/>
        <v>20182</v>
      </c>
      <c r="E780" s="15">
        <f t="shared" si="124"/>
        <v>7</v>
      </c>
      <c r="F780" s="15">
        <f t="shared" si="125"/>
        <v>1</v>
      </c>
      <c r="G780" s="64">
        <f t="shared" si="129"/>
        <v>1697.6296665555428</v>
      </c>
      <c r="H780" s="64">
        <f>IF(G779&lt;VLOOKUP(D780,'Luxjacky Assumptions Past'!$M$17:$Q$77,5,0),VLOOKUP(D780,'Luxjacky Assumptions Past'!$M$17:$Q$77,4,0),0)</f>
        <v>0</v>
      </c>
      <c r="I780" s="62">
        <f t="shared" si="126"/>
        <v>74.845078347211597</v>
      </c>
      <c r="J780" s="62">
        <v>113</v>
      </c>
      <c r="K780" s="15">
        <f t="shared" si="120"/>
        <v>0</v>
      </c>
      <c r="L780" s="15">
        <f t="shared" si="128"/>
        <v>0</v>
      </c>
      <c r="M780" s="58">
        <f>'Luxjacky Assumptions Monthly'!$M$8*'Luxjacky Counterfactual'!H780</f>
        <v>0</v>
      </c>
      <c r="N780" s="58">
        <f>'Luxjacky Assumptions Monthly'!$M$6*'Luxjacky Assumptions Monthly'!$M$8*'Luxjacky Counterfactual'!G780</f>
        <v>848.81483327777141</v>
      </c>
      <c r="O780" s="58">
        <f t="shared" si="121"/>
        <v>848.81483327777141</v>
      </c>
    </row>
    <row r="781" spans="1:15" x14ac:dyDescent="0.3">
      <c r="A781" s="60">
        <v>43149</v>
      </c>
      <c r="B781" s="15">
        <f t="shared" si="122"/>
        <v>2018</v>
      </c>
      <c r="C781" s="15">
        <f t="shared" si="123"/>
        <v>2</v>
      </c>
      <c r="D781" s="15" t="str">
        <f t="shared" si="127"/>
        <v>20182</v>
      </c>
      <c r="E781" s="15">
        <f t="shared" si="124"/>
        <v>1</v>
      </c>
      <c r="F781" s="15">
        <f t="shared" si="125"/>
        <v>0</v>
      </c>
      <c r="G781" s="64">
        <f t="shared" si="129"/>
        <v>1626.6296665555428</v>
      </c>
      <c r="H781" s="64">
        <f>IF(G780&lt;VLOOKUP(D781,'Luxjacky Assumptions Past'!$M$17:$Q$77,5,0),VLOOKUP(D781,'Luxjacky Assumptions Past'!$M$17:$Q$77,4,0),0)</f>
        <v>0</v>
      </c>
      <c r="I781" s="62">
        <f t="shared" si="126"/>
        <v>159.00896415253717</v>
      </c>
      <c r="J781" s="62">
        <v>71</v>
      </c>
      <c r="K781" s="15">
        <f t="shared" si="120"/>
        <v>0</v>
      </c>
      <c r="L781" s="15">
        <f t="shared" si="128"/>
        <v>0</v>
      </c>
      <c r="M781" s="58">
        <f>'Luxjacky Assumptions Monthly'!$M$8*'Luxjacky Counterfactual'!H781</f>
        <v>0</v>
      </c>
      <c r="N781" s="58">
        <f>'Luxjacky Assumptions Monthly'!$M$6*'Luxjacky Assumptions Monthly'!$M$8*'Luxjacky Counterfactual'!G781</f>
        <v>813.31483327777141</v>
      </c>
      <c r="O781" s="58">
        <f t="shared" si="121"/>
        <v>813.31483327777141</v>
      </c>
    </row>
    <row r="782" spans="1:15" x14ac:dyDescent="0.3">
      <c r="A782" s="60">
        <v>43150</v>
      </c>
      <c r="B782" s="15">
        <f t="shared" si="122"/>
        <v>2018</v>
      </c>
      <c r="C782" s="15">
        <f t="shared" si="123"/>
        <v>2</v>
      </c>
      <c r="D782" s="15" t="str">
        <f t="shared" si="127"/>
        <v>20182</v>
      </c>
      <c r="E782" s="15">
        <f t="shared" si="124"/>
        <v>2</v>
      </c>
      <c r="F782" s="15">
        <f t="shared" si="125"/>
        <v>0</v>
      </c>
      <c r="G782" s="64">
        <f t="shared" si="129"/>
        <v>1469.6296665555428</v>
      </c>
      <c r="H782" s="64">
        <f>IF(G781&lt;VLOOKUP(D782,'Luxjacky Assumptions Past'!$M$17:$Q$77,5,0),VLOOKUP(D782,'Luxjacky Assumptions Past'!$M$17:$Q$77,4,0),0)</f>
        <v>0</v>
      </c>
      <c r="I782" s="62">
        <f t="shared" si="126"/>
        <v>163.62664639431352</v>
      </c>
      <c r="J782" s="62">
        <v>157</v>
      </c>
      <c r="K782" s="15">
        <f t="shared" si="120"/>
        <v>0</v>
      </c>
      <c r="L782" s="15">
        <f t="shared" si="128"/>
        <v>0</v>
      </c>
      <c r="M782" s="58">
        <f>'Luxjacky Assumptions Monthly'!$M$8*'Luxjacky Counterfactual'!H782</f>
        <v>0</v>
      </c>
      <c r="N782" s="58">
        <f>'Luxjacky Assumptions Monthly'!$M$6*'Luxjacky Assumptions Monthly'!$M$8*'Luxjacky Counterfactual'!G782</f>
        <v>734.81483327777141</v>
      </c>
      <c r="O782" s="58">
        <f t="shared" si="121"/>
        <v>734.81483327777141</v>
      </c>
    </row>
    <row r="783" spans="1:15" x14ac:dyDescent="0.3">
      <c r="A783" s="60">
        <v>43151</v>
      </c>
      <c r="B783" s="15">
        <f t="shared" si="122"/>
        <v>2018</v>
      </c>
      <c r="C783" s="15">
        <f t="shared" si="123"/>
        <v>2</v>
      </c>
      <c r="D783" s="15" t="str">
        <f t="shared" si="127"/>
        <v>20182</v>
      </c>
      <c r="E783" s="15">
        <f t="shared" si="124"/>
        <v>3</v>
      </c>
      <c r="F783" s="15">
        <f t="shared" si="125"/>
        <v>0</v>
      </c>
      <c r="G783" s="64">
        <f t="shared" si="129"/>
        <v>1325.6296665555428</v>
      </c>
      <c r="H783" s="64">
        <f>IF(G782&lt;VLOOKUP(D783,'Luxjacky Assumptions Past'!$M$17:$Q$77,5,0),VLOOKUP(D783,'Luxjacky Assumptions Past'!$M$17:$Q$77,4,0),0)</f>
        <v>0</v>
      </c>
      <c r="I783" s="62">
        <f t="shared" si="126"/>
        <v>161.01603867957496</v>
      </c>
      <c r="J783" s="62">
        <v>144</v>
      </c>
      <c r="K783" s="15">
        <f t="shared" si="120"/>
        <v>0</v>
      </c>
      <c r="L783" s="15">
        <f t="shared" si="128"/>
        <v>0</v>
      </c>
      <c r="M783" s="58">
        <f>'Luxjacky Assumptions Monthly'!$M$8*'Luxjacky Counterfactual'!H783</f>
        <v>0</v>
      </c>
      <c r="N783" s="58">
        <f>'Luxjacky Assumptions Monthly'!$M$6*'Luxjacky Assumptions Monthly'!$M$8*'Luxjacky Counterfactual'!G783</f>
        <v>662.81483327777141</v>
      </c>
      <c r="O783" s="58">
        <f t="shared" si="121"/>
        <v>662.81483327777141</v>
      </c>
    </row>
    <row r="784" spans="1:15" x14ac:dyDescent="0.3">
      <c r="A784" s="60">
        <v>43152</v>
      </c>
      <c r="B784" s="15">
        <f t="shared" si="122"/>
        <v>2018</v>
      </c>
      <c r="C784" s="15">
        <f t="shared" si="123"/>
        <v>2</v>
      </c>
      <c r="D784" s="15" t="str">
        <f t="shared" si="127"/>
        <v>20182</v>
      </c>
      <c r="E784" s="15">
        <f t="shared" si="124"/>
        <v>4</v>
      </c>
      <c r="F784" s="15">
        <f t="shared" si="125"/>
        <v>0</v>
      </c>
      <c r="G784" s="64">
        <f t="shared" si="129"/>
        <v>1147.6296665555428</v>
      </c>
      <c r="H784" s="64">
        <f>IF(G783&lt;VLOOKUP(D784,'Luxjacky Assumptions Past'!$M$17:$Q$77,5,0),VLOOKUP(D784,'Luxjacky Assumptions Past'!$M$17:$Q$77,4,0),0)</f>
        <v>0</v>
      </c>
      <c r="I784" s="62">
        <f t="shared" si="126"/>
        <v>150.3874692669433</v>
      </c>
      <c r="J784" s="62">
        <v>178</v>
      </c>
      <c r="K784" s="15">
        <f t="shared" si="120"/>
        <v>0</v>
      </c>
      <c r="L784" s="15">
        <f t="shared" si="128"/>
        <v>0</v>
      </c>
      <c r="M784" s="58">
        <f>'Luxjacky Assumptions Monthly'!$M$8*'Luxjacky Counterfactual'!H784</f>
        <v>0</v>
      </c>
      <c r="N784" s="58">
        <f>'Luxjacky Assumptions Monthly'!$M$6*'Luxjacky Assumptions Monthly'!$M$8*'Luxjacky Counterfactual'!G784</f>
        <v>573.81483327777141</v>
      </c>
      <c r="O784" s="58">
        <f t="shared" si="121"/>
        <v>573.81483327777141</v>
      </c>
    </row>
    <row r="785" spans="1:15" x14ac:dyDescent="0.3">
      <c r="A785" s="60">
        <v>43153</v>
      </c>
      <c r="B785" s="15">
        <f t="shared" si="122"/>
        <v>2018</v>
      </c>
      <c r="C785" s="15">
        <f t="shared" si="123"/>
        <v>2</v>
      </c>
      <c r="D785" s="15" t="str">
        <f t="shared" si="127"/>
        <v>20182</v>
      </c>
      <c r="E785" s="15">
        <f t="shared" si="124"/>
        <v>5</v>
      </c>
      <c r="F785" s="15">
        <f t="shared" si="125"/>
        <v>0</v>
      </c>
      <c r="G785" s="64">
        <f t="shared" si="129"/>
        <v>1012.6296665555428</v>
      </c>
      <c r="H785" s="64">
        <f>IF(G784&lt;VLOOKUP(D785,'Luxjacky Assumptions Past'!$M$17:$Q$77,5,0),VLOOKUP(D785,'Luxjacky Assumptions Past'!$M$17:$Q$77,4,0),0)</f>
        <v>0</v>
      </c>
      <c r="I785" s="62">
        <f t="shared" si="126"/>
        <v>131.13629277128595</v>
      </c>
      <c r="J785" s="62">
        <v>135</v>
      </c>
      <c r="K785" s="15">
        <f t="shared" si="120"/>
        <v>0</v>
      </c>
      <c r="L785" s="15">
        <f t="shared" si="128"/>
        <v>0</v>
      </c>
      <c r="M785" s="58">
        <f>'Luxjacky Assumptions Monthly'!$M$8*'Luxjacky Counterfactual'!H785</f>
        <v>0</v>
      </c>
      <c r="N785" s="58">
        <f>'Luxjacky Assumptions Monthly'!$M$6*'Luxjacky Assumptions Monthly'!$M$8*'Luxjacky Counterfactual'!G785</f>
        <v>506.31483327777141</v>
      </c>
      <c r="O785" s="58">
        <f t="shared" si="121"/>
        <v>506.31483327777141</v>
      </c>
    </row>
    <row r="786" spans="1:15" x14ac:dyDescent="0.3">
      <c r="A786" s="60">
        <v>43154</v>
      </c>
      <c r="B786" s="15">
        <f t="shared" si="122"/>
        <v>2018</v>
      </c>
      <c r="C786" s="15">
        <f t="shared" si="123"/>
        <v>2</v>
      </c>
      <c r="D786" s="15" t="str">
        <f t="shared" si="127"/>
        <v>20182</v>
      </c>
      <c r="E786" s="15">
        <f t="shared" si="124"/>
        <v>6</v>
      </c>
      <c r="F786" s="15">
        <f t="shared" si="125"/>
        <v>1</v>
      </c>
      <c r="G786" s="64">
        <f t="shared" si="129"/>
        <v>2359.3648703440649</v>
      </c>
      <c r="H786" s="64">
        <f>IF(G785&lt;VLOOKUP(D786,'Luxjacky Assumptions Past'!$M$17:$Q$77,5,0),VLOOKUP(D786,'Luxjacky Assumptions Past'!$M$17:$Q$77,4,0),0)</f>
        <v>1475.7352037885223</v>
      </c>
      <c r="I786" s="62">
        <f t="shared" si="126"/>
        <v>112.76455675721198</v>
      </c>
      <c r="J786" s="62">
        <v>129</v>
      </c>
      <c r="K786" s="15">
        <f t="shared" si="120"/>
        <v>1</v>
      </c>
      <c r="L786" s="15">
        <f t="shared" si="128"/>
        <v>4000</v>
      </c>
      <c r="M786" s="58">
        <f>'Luxjacky Assumptions Monthly'!$M$8*'Luxjacky Counterfactual'!H786</f>
        <v>14757.352037885223</v>
      </c>
      <c r="N786" s="58">
        <f>'Luxjacky Assumptions Monthly'!$M$6*'Luxjacky Assumptions Monthly'!$M$8*'Luxjacky Counterfactual'!G786</f>
        <v>1179.6824351720325</v>
      </c>
      <c r="O786" s="58">
        <f t="shared" si="121"/>
        <v>19937.034473057254</v>
      </c>
    </row>
    <row r="787" spans="1:15" x14ac:dyDescent="0.3">
      <c r="A787" s="60">
        <v>43155</v>
      </c>
      <c r="B787" s="15">
        <f t="shared" si="122"/>
        <v>2018</v>
      </c>
      <c r="C787" s="15">
        <f t="shared" si="123"/>
        <v>2</v>
      </c>
      <c r="D787" s="15" t="str">
        <f t="shared" si="127"/>
        <v>20182</v>
      </c>
      <c r="E787" s="15">
        <f t="shared" si="124"/>
        <v>7</v>
      </c>
      <c r="F787" s="15">
        <f t="shared" si="125"/>
        <v>1</v>
      </c>
      <c r="G787" s="64">
        <f t="shared" si="129"/>
        <v>2249.3648703440649</v>
      </c>
      <c r="H787" s="64">
        <f>IF(G786&lt;VLOOKUP(D787,'Luxjacky Assumptions Past'!$M$17:$Q$77,5,0),VLOOKUP(D787,'Luxjacky Assumptions Past'!$M$17:$Q$77,4,0),0)</f>
        <v>0</v>
      </c>
      <c r="I787" s="62">
        <f t="shared" si="126"/>
        <v>74.845078347211597</v>
      </c>
      <c r="J787" s="62">
        <v>110</v>
      </c>
      <c r="K787" s="15">
        <f t="shared" si="120"/>
        <v>0</v>
      </c>
      <c r="L787" s="15">
        <f t="shared" si="128"/>
        <v>0</v>
      </c>
      <c r="M787" s="58">
        <f>'Luxjacky Assumptions Monthly'!$M$8*'Luxjacky Counterfactual'!H787</f>
        <v>0</v>
      </c>
      <c r="N787" s="58">
        <f>'Luxjacky Assumptions Monthly'!$M$6*'Luxjacky Assumptions Monthly'!$M$8*'Luxjacky Counterfactual'!G787</f>
        <v>1124.6824351720325</v>
      </c>
      <c r="O787" s="58">
        <f t="shared" si="121"/>
        <v>1124.6824351720325</v>
      </c>
    </row>
    <row r="788" spans="1:15" x14ac:dyDescent="0.3">
      <c r="A788" s="60">
        <v>43156</v>
      </c>
      <c r="B788" s="15">
        <f t="shared" si="122"/>
        <v>2018</v>
      </c>
      <c r="C788" s="15">
        <f t="shared" si="123"/>
        <v>2</v>
      </c>
      <c r="D788" s="15" t="str">
        <f t="shared" si="127"/>
        <v>20182</v>
      </c>
      <c r="E788" s="15">
        <f t="shared" si="124"/>
        <v>1</v>
      </c>
      <c r="F788" s="15">
        <f t="shared" si="125"/>
        <v>0</v>
      </c>
      <c r="G788" s="64">
        <f t="shared" si="129"/>
        <v>2172.3648703440649</v>
      </c>
      <c r="H788" s="64">
        <f>IF(G787&lt;VLOOKUP(D788,'Luxjacky Assumptions Past'!$M$17:$Q$77,5,0),VLOOKUP(D788,'Luxjacky Assumptions Past'!$M$17:$Q$77,4,0),0)</f>
        <v>0</v>
      </c>
      <c r="I788" s="62">
        <f t="shared" si="126"/>
        <v>159.00896415253717</v>
      </c>
      <c r="J788" s="62">
        <v>77</v>
      </c>
      <c r="K788" s="15">
        <f t="shared" si="120"/>
        <v>0</v>
      </c>
      <c r="L788" s="15">
        <f t="shared" si="128"/>
        <v>0</v>
      </c>
      <c r="M788" s="58">
        <f>'Luxjacky Assumptions Monthly'!$M$8*'Luxjacky Counterfactual'!H788</f>
        <v>0</v>
      </c>
      <c r="N788" s="58">
        <f>'Luxjacky Assumptions Monthly'!$M$6*'Luxjacky Assumptions Monthly'!$M$8*'Luxjacky Counterfactual'!G788</f>
        <v>1086.1824351720325</v>
      </c>
      <c r="O788" s="58">
        <f t="shared" si="121"/>
        <v>1086.1824351720325</v>
      </c>
    </row>
    <row r="789" spans="1:15" x14ac:dyDescent="0.3">
      <c r="A789" s="60">
        <v>43157</v>
      </c>
      <c r="B789" s="15">
        <f t="shared" si="122"/>
        <v>2018</v>
      </c>
      <c r="C789" s="15">
        <f t="shared" si="123"/>
        <v>2</v>
      </c>
      <c r="D789" s="15" t="str">
        <f t="shared" si="127"/>
        <v>20182</v>
      </c>
      <c r="E789" s="15">
        <f t="shared" si="124"/>
        <v>2</v>
      </c>
      <c r="F789" s="15">
        <f t="shared" si="125"/>
        <v>0</v>
      </c>
      <c r="G789" s="64">
        <f t="shared" si="129"/>
        <v>2012.3648703440649</v>
      </c>
      <c r="H789" s="64">
        <f>IF(G788&lt;VLOOKUP(D789,'Luxjacky Assumptions Past'!$M$17:$Q$77,5,0),VLOOKUP(D789,'Luxjacky Assumptions Past'!$M$17:$Q$77,4,0),0)</f>
        <v>0</v>
      </c>
      <c r="I789" s="62">
        <f t="shared" si="126"/>
        <v>163.62664639431352</v>
      </c>
      <c r="J789" s="62">
        <v>160</v>
      </c>
      <c r="K789" s="15">
        <f t="shared" si="120"/>
        <v>0</v>
      </c>
      <c r="L789" s="15">
        <f t="shared" si="128"/>
        <v>0</v>
      </c>
      <c r="M789" s="58">
        <f>'Luxjacky Assumptions Monthly'!$M$8*'Luxjacky Counterfactual'!H789</f>
        <v>0</v>
      </c>
      <c r="N789" s="58">
        <f>'Luxjacky Assumptions Monthly'!$M$6*'Luxjacky Assumptions Monthly'!$M$8*'Luxjacky Counterfactual'!G789</f>
        <v>1006.1824351720325</v>
      </c>
      <c r="O789" s="58">
        <f t="shared" si="121"/>
        <v>1006.1824351720325</v>
      </c>
    </row>
    <row r="790" spans="1:15" x14ac:dyDescent="0.3">
      <c r="A790" s="60">
        <v>43158</v>
      </c>
      <c r="B790" s="15">
        <f t="shared" si="122"/>
        <v>2018</v>
      </c>
      <c r="C790" s="15">
        <f t="shared" si="123"/>
        <v>2</v>
      </c>
      <c r="D790" s="15" t="str">
        <f t="shared" si="127"/>
        <v>20182</v>
      </c>
      <c r="E790" s="15">
        <f t="shared" si="124"/>
        <v>3</v>
      </c>
      <c r="F790" s="15">
        <f t="shared" si="125"/>
        <v>0</v>
      </c>
      <c r="G790" s="64">
        <f t="shared" si="129"/>
        <v>1851.3648703440649</v>
      </c>
      <c r="H790" s="64">
        <f>IF(G789&lt;VLOOKUP(D790,'Luxjacky Assumptions Past'!$M$17:$Q$77,5,0),VLOOKUP(D790,'Luxjacky Assumptions Past'!$M$17:$Q$77,4,0),0)</f>
        <v>0</v>
      </c>
      <c r="I790" s="62">
        <f t="shared" si="126"/>
        <v>161.01603867957496</v>
      </c>
      <c r="J790" s="62">
        <v>161</v>
      </c>
      <c r="K790" s="15">
        <f t="shared" si="120"/>
        <v>0</v>
      </c>
      <c r="L790" s="15">
        <f t="shared" si="128"/>
        <v>0</v>
      </c>
      <c r="M790" s="58">
        <f>'Luxjacky Assumptions Monthly'!$M$8*'Luxjacky Counterfactual'!H790</f>
        <v>0</v>
      </c>
      <c r="N790" s="58">
        <f>'Luxjacky Assumptions Monthly'!$M$6*'Luxjacky Assumptions Monthly'!$M$8*'Luxjacky Counterfactual'!G790</f>
        <v>925.68243517203246</v>
      </c>
      <c r="O790" s="58">
        <f t="shared" si="121"/>
        <v>925.68243517203246</v>
      </c>
    </row>
    <row r="791" spans="1:15" x14ac:dyDescent="0.3">
      <c r="A791" s="60">
        <v>43159</v>
      </c>
      <c r="B791" s="15">
        <f t="shared" si="122"/>
        <v>2018</v>
      </c>
      <c r="C791" s="15">
        <f t="shared" si="123"/>
        <v>2</v>
      </c>
      <c r="D791" s="15" t="str">
        <f t="shared" si="127"/>
        <v>20182</v>
      </c>
      <c r="E791" s="15">
        <f t="shared" si="124"/>
        <v>4</v>
      </c>
      <c r="F791" s="15">
        <f t="shared" si="125"/>
        <v>0</v>
      </c>
      <c r="G791" s="64">
        <f t="shared" si="129"/>
        <v>1696.3648703440649</v>
      </c>
      <c r="H791" s="64">
        <f>IF(G790&lt;VLOOKUP(D791,'Luxjacky Assumptions Past'!$M$17:$Q$77,5,0),VLOOKUP(D791,'Luxjacky Assumptions Past'!$M$17:$Q$77,4,0),0)</f>
        <v>0</v>
      </c>
      <c r="I791" s="62">
        <f t="shared" si="126"/>
        <v>150.3874692669433</v>
      </c>
      <c r="J791" s="62">
        <v>155</v>
      </c>
      <c r="K791" s="15">
        <f t="shared" si="120"/>
        <v>0</v>
      </c>
      <c r="L791" s="15">
        <f t="shared" si="128"/>
        <v>0</v>
      </c>
      <c r="M791" s="58">
        <f>'Luxjacky Assumptions Monthly'!$M$8*'Luxjacky Counterfactual'!H791</f>
        <v>0</v>
      </c>
      <c r="N791" s="58">
        <f>'Luxjacky Assumptions Monthly'!$M$6*'Luxjacky Assumptions Monthly'!$M$8*'Luxjacky Counterfactual'!G791</f>
        <v>848.18243517203246</v>
      </c>
      <c r="O791" s="58">
        <f t="shared" si="121"/>
        <v>848.18243517203246</v>
      </c>
    </row>
    <row r="792" spans="1:15" x14ac:dyDescent="0.3">
      <c r="A792" s="60">
        <v>43160</v>
      </c>
      <c r="B792" s="15">
        <f t="shared" si="122"/>
        <v>2018</v>
      </c>
      <c r="C792" s="15">
        <f t="shared" si="123"/>
        <v>3</v>
      </c>
      <c r="D792" s="15" t="str">
        <f t="shared" si="127"/>
        <v>20183</v>
      </c>
      <c r="E792" s="15">
        <f t="shared" si="124"/>
        <v>5</v>
      </c>
      <c r="F792" s="15">
        <f t="shared" si="125"/>
        <v>0</v>
      </c>
      <c r="G792" s="64">
        <f t="shared" si="129"/>
        <v>1538.3648703440649</v>
      </c>
      <c r="H792" s="64">
        <f>IF(G791&lt;VLOOKUP(D792,'Luxjacky Assumptions Past'!$M$17:$Q$77,5,0),VLOOKUP(D792,'Luxjacky Assumptions Past'!$M$17:$Q$77,4,0),0)</f>
        <v>0</v>
      </c>
      <c r="I792" s="62">
        <f t="shared" si="126"/>
        <v>134.12486390352271</v>
      </c>
      <c r="J792" s="62">
        <v>158</v>
      </c>
      <c r="K792" s="15">
        <f t="shared" si="120"/>
        <v>0</v>
      </c>
      <c r="L792" s="15">
        <f t="shared" si="128"/>
        <v>0</v>
      </c>
      <c r="M792" s="58">
        <f>'Luxjacky Assumptions Monthly'!$M$8*'Luxjacky Counterfactual'!H792</f>
        <v>0</v>
      </c>
      <c r="N792" s="58">
        <f>'Luxjacky Assumptions Monthly'!$M$6*'Luxjacky Assumptions Monthly'!$M$8*'Luxjacky Counterfactual'!G792</f>
        <v>769.18243517203246</v>
      </c>
      <c r="O792" s="58">
        <f t="shared" si="121"/>
        <v>769.18243517203246</v>
      </c>
    </row>
    <row r="793" spans="1:15" x14ac:dyDescent="0.3">
      <c r="A793" s="60">
        <v>43161</v>
      </c>
      <c r="B793" s="15">
        <f t="shared" si="122"/>
        <v>2018</v>
      </c>
      <c r="C793" s="15">
        <f t="shared" si="123"/>
        <v>3</v>
      </c>
      <c r="D793" s="15" t="str">
        <f t="shared" si="127"/>
        <v>20183</v>
      </c>
      <c r="E793" s="15">
        <f t="shared" si="124"/>
        <v>6</v>
      </c>
      <c r="F793" s="15">
        <f t="shared" si="125"/>
        <v>1</v>
      </c>
      <c r="G793" s="64">
        <f t="shared" si="129"/>
        <v>1404.3648703440649</v>
      </c>
      <c r="H793" s="64">
        <f>IF(G792&lt;VLOOKUP(D793,'Luxjacky Assumptions Past'!$M$17:$Q$77,5,0),VLOOKUP(D793,'Luxjacky Assumptions Past'!$M$17:$Q$77,4,0),0)</f>
        <v>0</v>
      </c>
      <c r="I793" s="62">
        <f t="shared" si="126"/>
        <v>115.75312788944871</v>
      </c>
      <c r="J793" s="62">
        <v>134</v>
      </c>
      <c r="K793" s="15">
        <f t="shared" si="120"/>
        <v>0</v>
      </c>
      <c r="L793" s="15">
        <f t="shared" si="128"/>
        <v>0</v>
      </c>
      <c r="M793" s="58">
        <f>'Luxjacky Assumptions Monthly'!$M$8*'Luxjacky Counterfactual'!H793</f>
        <v>0</v>
      </c>
      <c r="N793" s="58">
        <f>'Luxjacky Assumptions Monthly'!$M$6*'Luxjacky Assumptions Monthly'!$M$8*'Luxjacky Counterfactual'!G793</f>
        <v>702.18243517203246</v>
      </c>
      <c r="O793" s="58">
        <f t="shared" si="121"/>
        <v>702.18243517203246</v>
      </c>
    </row>
    <row r="794" spans="1:15" x14ac:dyDescent="0.3">
      <c r="A794" s="60">
        <v>43162</v>
      </c>
      <c r="B794" s="15">
        <f t="shared" si="122"/>
        <v>2018</v>
      </c>
      <c r="C794" s="15">
        <f t="shared" si="123"/>
        <v>3</v>
      </c>
      <c r="D794" s="15" t="str">
        <f t="shared" si="127"/>
        <v>20183</v>
      </c>
      <c r="E794" s="15">
        <f t="shared" si="124"/>
        <v>7</v>
      </c>
      <c r="F794" s="15">
        <f t="shared" si="125"/>
        <v>1</v>
      </c>
      <c r="G794" s="64">
        <f t="shared" si="129"/>
        <v>1292.3648703440649</v>
      </c>
      <c r="H794" s="64">
        <f>IF(G793&lt;VLOOKUP(D794,'Luxjacky Assumptions Past'!$M$17:$Q$77,5,0),VLOOKUP(D794,'Luxjacky Assumptions Past'!$M$17:$Q$77,4,0),0)</f>
        <v>0</v>
      </c>
      <c r="I794" s="62">
        <f t="shared" si="126"/>
        <v>77.833649479448354</v>
      </c>
      <c r="J794" s="62">
        <v>112</v>
      </c>
      <c r="K794" s="15">
        <f t="shared" si="120"/>
        <v>0</v>
      </c>
      <c r="L794" s="15">
        <f t="shared" si="128"/>
        <v>0</v>
      </c>
      <c r="M794" s="58">
        <f>'Luxjacky Assumptions Monthly'!$M$8*'Luxjacky Counterfactual'!H794</f>
        <v>0</v>
      </c>
      <c r="N794" s="58">
        <f>'Luxjacky Assumptions Monthly'!$M$6*'Luxjacky Assumptions Monthly'!$M$8*'Luxjacky Counterfactual'!G794</f>
        <v>646.18243517203246</v>
      </c>
      <c r="O794" s="58">
        <f t="shared" si="121"/>
        <v>646.18243517203246</v>
      </c>
    </row>
    <row r="795" spans="1:15" x14ac:dyDescent="0.3">
      <c r="A795" s="60">
        <v>43163</v>
      </c>
      <c r="B795" s="15">
        <f t="shared" si="122"/>
        <v>2018</v>
      </c>
      <c r="C795" s="15">
        <f t="shared" si="123"/>
        <v>3</v>
      </c>
      <c r="D795" s="15" t="str">
        <f t="shared" si="127"/>
        <v>20183</v>
      </c>
      <c r="E795" s="15">
        <f t="shared" si="124"/>
        <v>1</v>
      </c>
      <c r="F795" s="15">
        <f t="shared" si="125"/>
        <v>0</v>
      </c>
      <c r="G795" s="64">
        <f t="shared" si="129"/>
        <v>1199.3648703440649</v>
      </c>
      <c r="H795" s="64">
        <f>IF(G794&lt;VLOOKUP(D795,'Luxjacky Assumptions Past'!$M$17:$Q$77,5,0),VLOOKUP(D795,'Luxjacky Assumptions Past'!$M$17:$Q$77,4,0),0)</f>
        <v>0</v>
      </c>
      <c r="I795" s="62">
        <f t="shared" si="126"/>
        <v>161.9975352847739</v>
      </c>
      <c r="J795" s="62">
        <v>93</v>
      </c>
      <c r="K795" s="15">
        <f t="shared" si="120"/>
        <v>0</v>
      </c>
      <c r="L795" s="15">
        <f t="shared" si="128"/>
        <v>0</v>
      </c>
      <c r="M795" s="58">
        <f>'Luxjacky Assumptions Monthly'!$M$8*'Luxjacky Counterfactual'!H795</f>
        <v>0</v>
      </c>
      <c r="N795" s="58">
        <f>'Luxjacky Assumptions Monthly'!$M$6*'Luxjacky Assumptions Monthly'!$M$8*'Luxjacky Counterfactual'!G795</f>
        <v>599.68243517203246</v>
      </c>
      <c r="O795" s="58">
        <f t="shared" si="121"/>
        <v>599.68243517203246</v>
      </c>
    </row>
    <row r="796" spans="1:15" x14ac:dyDescent="0.3">
      <c r="A796" s="60">
        <v>43164</v>
      </c>
      <c r="B796" s="15">
        <f t="shared" si="122"/>
        <v>2018</v>
      </c>
      <c r="C796" s="15">
        <f t="shared" si="123"/>
        <v>3</v>
      </c>
      <c r="D796" s="15" t="str">
        <f t="shared" si="127"/>
        <v>20183</v>
      </c>
      <c r="E796" s="15">
        <f t="shared" si="124"/>
        <v>2</v>
      </c>
      <c r="F796" s="15">
        <f t="shared" si="125"/>
        <v>0</v>
      </c>
      <c r="G796" s="64">
        <f t="shared" si="129"/>
        <v>1027.3648703440649</v>
      </c>
      <c r="H796" s="64">
        <f>IF(G795&lt;VLOOKUP(D796,'Luxjacky Assumptions Past'!$M$17:$Q$77,5,0),VLOOKUP(D796,'Luxjacky Assumptions Past'!$M$17:$Q$77,4,0),0)</f>
        <v>0</v>
      </c>
      <c r="I796" s="62">
        <f t="shared" si="126"/>
        <v>166.61521752655025</v>
      </c>
      <c r="J796" s="62">
        <v>172</v>
      </c>
      <c r="K796" s="15">
        <f t="shared" si="120"/>
        <v>0</v>
      </c>
      <c r="L796" s="15">
        <f t="shared" si="128"/>
        <v>0</v>
      </c>
      <c r="M796" s="58">
        <f>'Luxjacky Assumptions Monthly'!$M$8*'Luxjacky Counterfactual'!H796</f>
        <v>0</v>
      </c>
      <c r="N796" s="58">
        <f>'Luxjacky Assumptions Monthly'!$M$6*'Luxjacky Assumptions Monthly'!$M$8*'Luxjacky Counterfactual'!G796</f>
        <v>513.68243517203246</v>
      </c>
      <c r="O796" s="58">
        <f t="shared" si="121"/>
        <v>513.68243517203246</v>
      </c>
    </row>
    <row r="797" spans="1:15" x14ac:dyDescent="0.3">
      <c r="A797" s="60">
        <v>43165</v>
      </c>
      <c r="B797" s="15">
        <f t="shared" si="122"/>
        <v>2018</v>
      </c>
      <c r="C797" s="15">
        <f t="shared" si="123"/>
        <v>3</v>
      </c>
      <c r="D797" s="15" t="str">
        <f t="shared" si="127"/>
        <v>20183</v>
      </c>
      <c r="E797" s="15">
        <f t="shared" si="124"/>
        <v>3</v>
      </c>
      <c r="F797" s="15">
        <f t="shared" si="125"/>
        <v>0</v>
      </c>
      <c r="G797" s="64">
        <f t="shared" si="129"/>
        <v>2325.6342431673947</v>
      </c>
      <c r="H797" s="64">
        <f>IF(G796&lt;VLOOKUP(D797,'Luxjacky Assumptions Past'!$M$17:$Q$77,5,0),VLOOKUP(D797,'Luxjacky Assumptions Past'!$M$17:$Q$77,4,0),0)</f>
        <v>1476.2693728233296</v>
      </c>
      <c r="I797" s="62">
        <f t="shared" si="126"/>
        <v>164.00460981181172</v>
      </c>
      <c r="J797" s="62">
        <v>178</v>
      </c>
      <c r="K797" s="15">
        <f t="shared" ref="K797:K860" si="130">IF(H797&gt;0,1,0)</f>
        <v>1</v>
      </c>
      <c r="L797" s="15">
        <f t="shared" si="128"/>
        <v>4000</v>
      </c>
      <c r="M797" s="58">
        <f>'Luxjacky Assumptions Monthly'!$M$8*'Luxjacky Counterfactual'!H797</f>
        <v>14762.693728233296</v>
      </c>
      <c r="N797" s="58">
        <f>'Luxjacky Assumptions Monthly'!$M$6*'Luxjacky Assumptions Monthly'!$M$8*'Luxjacky Counterfactual'!G797</f>
        <v>1162.8171215836974</v>
      </c>
      <c r="O797" s="58">
        <f t="shared" ref="O797:O860" si="131">SUM(L797:N797)</f>
        <v>19925.510849816994</v>
      </c>
    </row>
    <row r="798" spans="1:15" x14ac:dyDescent="0.3">
      <c r="A798" s="60">
        <v>43166</v>
      </c>
      <c r="B798" s="15">
        <f t="shared" si="122"/>
        <v>2018</v>
      </c>
      <c r="C798" s="15">
        <f t="shared" si="123"/>
        <v>3</v>
      </c>
      <c r="D798" s="15" t="str">
        <f t="shared" si="127"/>
        <v>20183</v>
      </c>
      <c r="E798" s="15">
        <f t="shared" si="124"/>
        <v>4</v>
      </c>
      <c r="F798" s="15">
        <f t="shared" si="125"/>
        <v>0</v>
      </c>
      <c r="G798" s="64">
        <f t="shared" si="129"/>
        <v>2167.6342431673947</v>
      </c>
      <c r="H798" s="64">
        <f>IF(G797&lt;VLOOKUP(D798,'Luxjacky Assumptions Past'!$M$17:$Q$77,5,0),VLOOKUP(D798,'Luxjacky Assumptions Past'!$M$17:$Q$77,4,0),0)</f>
        <v>0</v>
      </c>
      <c r="I798" s="62">
        <f t="shared" si="126"/>
        <v>153.37604039918003</v>
      </c>
      <c r="J798" s="62">
        <v>158</v>
      </c>
      <c r="K798" s="15">
        <f t="shared" si="130"/>
        <v>0</v>
      </c>
      <c r="L798" s="15">
        <f t="shared" si="128"/>
        <v>0</v>
      </c>
      <c r="M798" s="58">
        <f>'Luxjacky Assumptions Monthly'!$M$8*'Luxjacky Counterfactual'!H798</f>
        <v>0</v>
      </c>
      <c r="N798" s="58">
        <f>'Luxjacky Assumptions Monthly'!$M$6*'Luxjacky Assumptions Monthly'!$M$8*'Luxjacky Counterfactual'!G798</f>
        <v>1083.8171215836974</v>
      </c>
      <c r="O798" s="58">
        <f t="shared" si="131"/>
        <v>1083.8171215836974</v>
      </c>
    </row>
    <row r="799" spans="1:15" x14ac:dyDescent="0.3">
      <c r="A799" s="60">
        <v>43167</v>
      </c>
      <c r="B799" s="15">
        <f t="shared" si="122"/>
        <v>2018</v>
      </c>
      <c r="C799" s="15">
        <f t="shared" si="123"/>
        <v>3</v>
      </c>
      <c r="D799" s="15" t="str">
        <f t="shared" si="127"/>
        <v>20183</v>
      </c>
      <c r="E799" s="15">
        <f t="shared" si="124"/>
        <v>5</v>
      </c>
      <c r="F799" s="15">
        <f t="shared" si="125"/>
        <v>0</v>
      </c>
      <c r="G799" s="64">
        <f t="shared" si="129"/>
        <v>2019.6342431673947</v>
      </c>
      <c r="H799" s="64">
        <f>IF(G798&lt;VLOOKUP(D799,'Luxjacky Assumptions Past'!$M$17:$Q$77,5,0),VLOOKUP(D799,'Luxjacky Assumptions Past'!$M$17:$Q$77,4,0),0)</f>
        <v>0</v>
      </c>
      <c r="I799" s="62">
        <f t="shared" si="126"/>
        <v>134.12486390352271</v>
      </c>
      <c r="J799" s="62">
        <v>148</v>
      </c>
      <c r="K799" s="15">
        <f t="shared" si="130"/>
        <v>0</v>
      </c>
      <c r="L799" s="15">
        <f t="shared" si="128"/>
        <v>0</v>
      </c>
      <c r="M799" s="58">
        <f>'Luxjacky Assumptions Monthly'!$M$8*'Luxjacky Counterfactual'!H799</f>
        <v>0</v>
      </c>
      <c r="N799" s="58">
        <f>'Luxjacky Assumptions Monthly'!$M$6*'Luxjacky Assumptions Monthly'!$M$8*'Luxjacky Counterfactual'!G799</f>
        <v>1009.8171215836974</v>
      </c>
      <c r="O799" s="58">
        <f t="shared" si="131"/>
        <v>1009.8171215836974</v>
      </c>
    </row>
    <row r="800" spans="1:15" x14ac:dyDescent="0.3">
      <c r="A800" s="60">
        <v>43168</v>
      </c>
      <c r="B800" s="15">
        <f t="shared" si="122"/>
        <v>2018</v>
      </c>
      <c r="C800" s="15">
        <f t="shared" si="123"/>
        <v>3</v>
      </c>
      <c r="D800" s="15" t="str">
        <f t="shared" si="127"/>
        <v>20183</v>
      </c>
      <c r="E800" s="15">
        <f t="shared" si="124"/>
        <v>6</v>
      </c>
      <c r="F800" s="15">
        <f t="shared" si="125"/>
        <v>1</v>
      </c>
      <c r="G800" s="64">
        <f t="shared" si="129"/>
        <v>1882.6342431673947</v>
      </c>
      <c r="H800" s="64">
        <f>IF(G799&lt;VLOOKUP(D800,'Luxjacky Assumptions Past'!$M$17:$Q$77,5,0),VLOOKUP(D800,'Luxjacky Assumptions Past'!$M$17:$Q$77,4,0),0)</f>
        <v>0</v>
      </c>
      <c r="I800" s="62">
        <f t="shared" si="126"/>
        <v>115.75312788944871</v>
      </c>
      <c r="J800" s="62">
        <v>137</v>
      </c>
      <c r="K800" s="15">
        <f t="shared" si="130"/>
        <v>0</v>
      </c>
      <c r="L800" s="15">
        <f t="shared" si="128"/>
        <v>0</v>
      </c>
      <c r="M800" s="58">
        <f>'Luxjacky Assumptions Monthly'!$M$8*'Luxjacky Counterfactual'!H800</f>
        <v>0</v>
      </c>
      <c r="N800" s="58">
        <f>'Luxjacky Assumptions Monthly'!$M$6*'Luxjacky Assumptions Monthly'!$M$8*'Luxjacky Counterfactual'!G800</f>
        <v>941.31712158369737</v>
      </c>
      <c r="O800" s="58">
        <f t="shared" si="131"/>
        <v>941.31712158369737</v>
      </c>
    </row>
    <row r="801" spans="1:15" x14ac:dyDescent="0.3">
      <c r="A801" s="60">
        <v>43169</v>
      </c>
      <c r="B801" s="15">
        <f t="shared" si="122"/>
        <v>2018</v>
      </c>
      <c r="C801" s="15">
        <f t="shared" si="123"/>
        <v>3</v>
      </c>
      <c r="D801" s="15" t="str">
        <f t="shared" si="127"/>
        <v>20183</v>
      </c>
      <c r="E801" s="15">
        <f t="shared" si="124"/>
        <v>7</v>
      </c>
      <c r="F801" s="15">
        <f t="shared" si="125"/>
        <v>1</v>
      </c>
      <c r="G801" s="64">
        <f t="shared" si="129"/>
        <v>1770.6342431673947</v>
      </c>
      <c r="H801" s="64">
        <f>IF(G800&lt;VLOOKUP(D801,'Luxjacky Assumptions Past'!$M$17:$Q$77,5,0),VLOOKUP(D801,'Luxjacky Assumptions Past'!$M$17:$Q$77,4,0),0)</f>
        <v>0</v>
      </c>
      <c r="I801" s="62">
        <f t="shared" si="126"/>
        <v>77.833649479448354</v>
      </c>
      <c r="J801" s="62">
        <v>112</v>
      </c>
      <c r="K801" s="15">
        <f t="shared" si="130"/>
        <v>0</v>
      </c>
      <c r="L801" s="15">
        <f t="shared" si="128"/>
        <v>0</v>
      </c>
      <c r="M801" s="58">
        <f>'Luxjacky Assumptions Monthly'!$M$8*'Luxjacky Counterfactual'!H801</f>
        <v>0</v>
      </c>
      <c r="N801" s="58">
        <f>'Luxjacky Assumptions Monthly'!$M$6*'Luxjacky Assumptions Monthly'!$M$8*'Luxjacky Counterfactual'!G801</f>
        <v>885.31712158369737</v>
      </c>
      <c r="O801" s="58">
        <f t="shared" si="131"/>
        <v>885.31712158369737</v>
      </c>
    </row>
    <row r="802" spans="1:15" x14ac:dyDescent="0.3">
      <c r="A802" s="60">
        <v>43170</v>
      </c>
      <c r="B802" s="15">
        <f t="shared" si="122"/>
        <v>2018</v>
      </c>
      <c r="C802" s="15">
        <f t="shared" si="123"/>
        <v>3</v>
      </c>
      <c r="D802" s="15" t="str">
        <f t="shared" si="127"/>
        <v>20183</v>
      </c>
      <c r="E802" s="15">
        <f t="shared" si="124"/>
        <v>1</v>
      </c>
      <c r="F802" s="15">
        <f t="shared" si="125"/>
        <v>0</v>
      </c>
      <c r="G802" s="64">
        <f t="shared" si="129"/>
        <v>1706.6342431673947</v>
      </c>
      <c r="H802" s="64">
        <f>IF(G801&lt;VLOOKUP(D802,'Luxjacky Assumptions Past'!$M$17:$Q$77,5,0),VLOOKUP(D802,'Luxjacky Assumptions Past'!$M$17:$Q$77,4,0),0)</f>
        <v>0</v>
      </c>
      <c r="I802" s="62">
        <f t="shared" si="126"/>
        <v>161.9975352847739</v>
      </c>
      <c r="J802" s="62">
        <v>64</v>
      </c>
      <c r="K802" s="15">
        <f t="shared" si="130"/>
        <v>0</v>
      </c>
      <c r="L802" s="15">
        <f t="shared" si="128"/>
        <v>0</v>
      </c>
      <c r="M802" s="58">
        <f>'Luxjacky Assumptions Monthly'!$M$8*'Luxjacky Counterfactual'!H802</f>
        <v>0</v>
      </c>
      <c r="N802" s="58">
        <f>'Luxjacky Assumptions Monthly'!$M$6*'Luxjacky Assumptions Monthly'!$M$8*'Luxjacky Counterfactual'!G802</f>
        <v>853.31712158369737</v>
      </c>
      <c r="O802" s="58">
        <f t="shared" si="131"/>
        <v>853.31712158369737</v>
      </c>
    </row>
    <row r="803" spans="1:15" x14ac:dyDescent="0.3">
      <c r="A803" s="60">
        <v>43171</v>
      </c>
      <c r="B803" s="15">
        <f t="shared" si="122"/>
        <v>2018</v>
      </c>
      <c r="C803" s="15">
        <f t="shared" si="123"/>
        <v>3</v>
      </c>
      <c r="D803" s="15" t="str">
        <f t="shared" si="127"/>
        <v>20183</v>
      </c>
      <c r="E803" s="15">
        <f t="shared" si="124"/>
        <v>2</v>
      </c>
      <c r="F803" s="15">
        <f t="shared" si="125"/>
        <v>0</v>
      </c>
      <c r="G803" s="64">
        <f t="shared" si="129"/>
        <v>1536.6342431673947</v>
      </c>
      <c r="H803" s="64">
        <f>IF(G802&lt;VLOOKUP(D803,'Luxjacky Assumptions Past'!$M$17:$Q$77,5,0),VLOOKUP(D803,'Luxjacky Assumptions Past'!$M$17:$Q$77,4,0),0)</f>
        <v>0</v>
      </c>
      <c r="I803" s="62">
        <f t="shared" si="126"/>
        <v>166.61521752655025</v>
      </c>
      <c r="J803" s="62">
        <v>170</v>
      </c>
      <c r="K803" s="15">
        <f t="shared" si="130"/>
        <v>0</v>
      </c>
      <c r="L803" s="15">
        <f t="shared" si="128"/>
        <v>0</v>
      </c>
      <c r="M803" s="58">
        <f>'Luxjacky Assumptions Monthly'!$M$8*'Luxjacky Counterfactual'!H803</f>
        <v>0</v>
      </c>
      <c r="N803" s="58">
        <f>'Luxjacky Assumptions Monthly'!$M$6*'Luxjacky Assumptions Monthly'!$M$8*'Luxjacky Counterfactual'!G803</f>
        <v>768.31712158369737</v>
      </c>
      <c r="O803" s="58">
        <f t="shared" si="131"/>
        <v>768.31712158369737</v>
      </c>
    </row>
    <row r="804" spans="1:15" x14ac:dyDescent="0.3">
      <c r="A804" s="60">
        <v>43172</v>
      </c>
      <c r="B804" s="15">
        <f t="shared" si="122"/>
        <v>2018</v>
      </c>
      <c r="C804" s="15">
        <f t="shared" si="123"/>
        <v>3</v>
      </c>
      <c r="D804" s="15" t="str">
        <f t="shared" si="127"/>
        <v>20183</v>
      </c>
      <c r="E804" s="15">
        <f t="shared" si="124"/>
        <v>3</v>
      </c>
      <c r="F804" s="15">
        <f t="shared" si="125"/>
        <v>0</v>
      </c>
      <c r="G804" s="64">
        <f t="shared" si="129"/>
        <v>1367.6342431673947</v>
      </c>
      <c r="H804" s="64">
        <f>IF(G803&lt;VLOOKUP(D804,'Luxjacky Assumptions Past'!$M$17:$Q$77,5,0),VLOOKUP(D804,'Luxjacky Assumptions Past'!$M$17:$Q$77,4,0),0)</f>
        <v>0</v>
      </c>
      <c r="I804" s="62">
        <f t="shared" si="126"/>
        <v>164.00460981181172</v>
      </c>
      <c r="J804" s="62">
        <v>169</v>
      </c>
      <c r="K804" s="15">
        <f t="shared" si="130"/>
        <v>0</v>
      </c>
      <c r="L804" s="15">
        <f t="shared" si="128"/>
        <v>0</v>
      </c>
      <c r="M804" s="58">
        <f>'Luxjacky Assumptions Monthly'!$M$8*'Luxjacky Counterfactual'!H804</f>
        <v>0</v>
      </c>
      <c r="N804" s="58">
        <f>'Luxjacky Assumptions Monthly'!$M$6*'Luxjacky Assumptions Monthly'!$M$8*'Luxjacky Counterfactual'!G804</f>
        <v>683.81712158369737</v>
      </c>
      <c r="O804" s="58">
        <f t="shared" si="131"/>
        <v>683.81712158369737</v>
      </c>
    </row>
    <row r="805" spans="1:15" x14ac:dyDescent="0.3">
      <c r="A805" s="60">
        <v>43173</v>
      </c>
      <c r="B805" s="15">
        <f t="shared" si="122"/>
        <v>2018</v>
      </c>
      <c r="C805" s="15">
        <f t="shared" si="123"/>
        <v>3</v>
      </c>
      <c r="D805" s="15" t="str">
        <f t="shared" si="127"/>
        <v>20183</v>
      </c>
      <c r="E805" s="15">
        <f t="shared" si="124"/>
        <v>4</v>
      </c>
      <c r="F805" s="15">
        <f t="shared" si="125"/>
        <v>0</v>
      </c>
      <c r="G805" s="64">
        <f t="shared" si="129"/>
        <v>1211.6342431673947</v>
      </c>
      <c r="H805" s="64">
        <f>IF(G804&lt;VLOOKUP(D805,'Luxjacky Assumptions Past'!$M$17:$Q$77,5,0),VLOOKUP(D805,'Luxjacky Assumptions Past'!$M$17:$Q$77,4,0),0)</f>
        <v>0</v>
      </c>
      <c r="I805" s="62">
        <f t="shared" si="126"/>
        <v>153.37604039918003</v>
      </c>
      <c r="J805" s="62">
        <v>156</v>
      </c>
      <c r="K805" s="15">
        <f t="shared" si="130"/>
        <v>0</v>
      </c>
      <c r="L805" s="15">
        <f t="shared" si="128"/>
        <v>0</v>
      </c>
      <c r="M805" s="58">
        <f>'Luxjacky Assumptions Monthly'!$M$8*'Luxjacky Counterfactual'!H805</f>
        <v>0</v>
      </c>
      <c r="N805" s="58">
        <f>'Luxjacky Assumptions Monthly'!$M$6*'Luxjacky Assumptions Monthly'!$M$8*'Luxjacky Counterfactual'!G805</f>
        <v>605.81712158369737</v>
      </c>
      <c r="O805" s="58">
        <f t="shared" si="131"/>
        <v>605.81712158369737</v>
      </c>
    </row>
    <row r="806" spans="1:15" x14ac:dyDescent="0.3">
      <c r="A806" s="60">
        <v>43174</v>
      </c>
      <c r="B806" s="15">
        <f t="shared" si="122"/>
        <v>2018</v>
      </c>
      <c r="C806" s="15">
        <f t="shared" si="123"/>
        <v>3</v>
      </c>
      <c r="D806" s="15" t="str">
        <f t="shared" si="127"/>
        <v>20183</v>
      </c>
      <c r="E806" s="15">
        <f t="shared" si="124"/>
        <v>5</v>
      </c>
      <c r="F806" s="15">
        <f t="shared" si="125"/>
        <v>0</v>
      </c>
      <c r="G806" s="64">
        <f t="shared" si="129"/>
        <v>1062.6342431673947</v>
      </c>
      <c r="H806" s="64">
        <f>IF(G805&lt;VLOOKUP(D806,'Luxjacky Assumptions Past'!$M$17:$Q$77,5,0),VLOOKUP(D806,'Luxjacky Assumptions Past'!$M$17:$Q$77,4,0),0)</f>
        <v>0</v>
      </c>
      <c r="I806" s="62">
        <f t="shared" si="126"/>
        <v>134.12486390352271</v>
      </c>
      <c r="J806" s="62">
        <v>149</v>
      </c>
      <c r="K806" s="15">
        <f t="shared" si="130"/>
        <v>0</v>
      </c>
      <c r="L806" s="15">
        <f t="shared" si="128"/>
        <v>0</v>
      </c>
      <c r="M806" s="58">
        <f>'Luxjacky Assumptions Monthly'!$M$8*'Luxjacky Counterfactual'!H806</f>
        <v>0</v>
      </c>
      <c r="N806" s="58">
        <f>'Luxjacky Assumptions Monthly'!$M$6*'Luxjacky Assumptions Monthly'!$M$8*'Luxjacky Counterfactual'!G806</f>
        <v>531.31712158369737</v>
      </c>
      <c r="O806" s="58">
        <f t="shared" si="131"/>
        <v>531.31712158369737</v>
      </c>
    </row>
    <row r="807" spans="1:15" x14ac:dyDescent="0.3">
      <c r="A807" s="60">
        <v>43175</v>
      </c>
      <c r="B807" s="15">
        <f t="shared" si="122"/>
        <v>2018</v>
      </c>
      <c r="C807" s="15">
        <f t="shared" si="123"/>
        <v>3</v>
      </c>
      <c r="D807" s="15" t="str">
        <f t="shared" si="127"/>
        <v>20183</v>
      </c>
      <c r="E807" s="15">
        <f t="shared" si="124"/>
        <v>6</v>
      </c>
      <c r="F807" s="15">
        <f t="shared" si="125"/>
        <v>1</v>
      </c>
      <c r="G807" s="64">
        <f t="shared" si="129"/>
        <v>2398.9036159907246</v>
      </c>
      <c r="H807" s="64">
        <f>IF(G806&lt;VLOOKUP(D807,'Luxjacky Assumptions Past'!$M$17:$Q$77,5,0),VLOOKUP(D807,'Luxjacky Assumptions Past'!$M$17:$Q$77,4,0),0)</f>
        <v>1476.2693728233296</v>
      </c>
      <c r="I807" s="62">
        <f t="shared" si="126"/>
        <v>115.75312788944871</v>
      </c>
      <c r="J807" s="62">
        <v>140</v>
      </c>
      <c r="K807" s="15">
        <f t="shared" si="130"/>
        <v>1</v>
      </c>
      <c r="L807" s="15">
        <f t="shared" si="128"/>
        <v>4000</v>
      </c>
      <c r="M807" s="58">
        <f>'Luxjacky Assumptions Monthly'!$M$8*'Luxjacky Counterfactual'!H807</f>
        <v>14762.693728233296</v>
      </c>
      <c r="N807" s="58">
        <f>'Luxjacky Assumptions Monthly'!$M$6*'Luxjacky Assumptions Monthly'!$M$8*'Luxjacky Counterfactual'!G807</f>
        <v>1199.4518079953623</v>
      </c>
      <c r="O807" s="58">
        <f t="shared" si="131"/>
        <v>19962.145536228658</v>
      </c>
    </row>
    <row r="808" spans="1:15" x14ac:dyDescent="0.3">
      <c r="A808" s="60">
        <v>43176</v>
      </c>
      <c r="B808" s="15">
        <f t="shared" si="122"/>
        <v>2018</v>
      </c>
      <c r="C808" s="15">
        <f t="shared" si="123"/>
        <v>3</v>
      </c>
      <c r="D808" s="15" t="str">
        <f t="shared" si="127"/>
        <v>20183</v>
      </c>
      <c r="E808" s="15">
        <f t="shared" si="124"/>
        <v>7</v>
      </c>
      <c r="F808" s="15">
        <f t="shared" si="125"/>
        <v>1</v>
      </c>
      <c r="G808" s="64">
        <f t="shared" si="129"/>
        <v>2282.9036159907246</v>
      </c>
      <c r="H808" s="64">
        <f>IF(G807&lt;VLOOKUP(D808,'Luxjacky Assumptions Past'!$M$17:$Q$77,5,0),VLOOKUP(D808,'Luxjacky Assumptions Past'!$M$17:$Q$77,4,0),0)</f>
        <v>0</v>
      </c>
      <c r="I808" s="62">
        <f t="shared" si="126"/>
        <v>77.833649479448354</v>
      </c>
      <c r="J808" s="62">
        <v>116</v>
      </c>
      <c r="K808" s="15">
        <f t="shared" si="130"/>
        <v>0</v>
      </c>
      <c r="L808" s="15">
        <f t="shared" si="128"/>
        <v>0</v>
      </c>
      <c r="M808" s="58">
        <f>'Luxjacky Assumptions Monthly'!$M$8*'Luxjacky Counterfactual'!H808</f>
        <v>0</v>
      </c>
      <c r="N808" s="58">
        <f>'Luxjacky Assumptions Monthly'!$M$6*'Luxjacky Assumptions Monthly'!$M$8*'Luxjacky Counterfactual'!G808</f>
        <v>1141.4518079953623</v>
      </c>
      <c r="O808" s="58">
        <f t="shared" si="131"/>
        <v>1141.4518079953623</v>
      </c>
    </row>
    <row r="809" spans="1:15" x14ac:dyDescent="0.3">
      <c r="A809" s="60">
        <v>43177</v>
      </c>
      <c r="B809" s="15">
        <f t="shared" si="122"/>
        <v>2018</v>
      </c>
      <c r="C809" s="15">
        <f t="shared" si="123"/>
        <v>3</v>
      </c>
      <c r="D809" s="15" t="str">
        <f t="shared" si="127"/>
        <v>20183</v>
      </c>
      <c r="E809" s="15">
        <f t="shared" si="124"/>
        <v>1</v>
      </c>
      <c r="F809" s="15">
        <f t="shared" si="125"/>
        <v>0</v>
      </c>
      <c r="G809" s="64">
        <f t="shared" si="129"/>
        <v>2190.9036159907246</v>
      </c>
      <c r="H809" s="64">
        <f>IF(G808&lt;VLOOKUP(D809,'Luxjacky Assumptions Past'!$M$17:$Q$77,5,0),VLOOKUP(D809,'Luxjacky Assumptions Past'!$M$17:$Q$77,4,0),0)</f>
        <v>0</v>
      </c>
      <c r="I809" s="62">
        <f t="shared" si="126"/>
        <v>161.9975352847739</v>
      </c>
      <c r="J809" s="62">
        <v>92</v>
      </c>
      <c r="K809" s="15">
        <f t="shared" si="130"/>
        <v>0</v>
      </c>
      <c r="L809" s="15">
        <f t="shared" si="128"/>
        <v>0</v>
      </c>
      <c r="M809" s="58">
        <f>'Luxjacky Assumptions Monthly'!$M$8*'Luxjacky Counterfactual'!H809</f>
        <v>0</v>
      </c>
      <c r="N809" s="58">
        <f>'Luxjacky Assumptions Monthly'!$M$6*'Luxjacky Assumptions Monthly'!$M$8*'Luxjacky Counterfactual'!G809</f>
        <v>1095.4518079953623</v>
      </c>
      <c r="O809" s="58">
        <f t="shared" si="131"/>
        <v>1095.4518079953623</v>
      </c>
    </row>
    <row r="810" spans="1:15" x14ac:dyDescent="0.3">
      <c r="A810" s="60">
        <v>43178</v>
      </c>
      <c r="B810" s="15">
        <f t="shared" si="122"/>
        <v>2018</v>
      </c>
      <c r="C810" s="15">
        <f t="shared" si="123"/>
        <v>3</v>
      </c>
      <c r="D810" s="15" t="str">
        <f t="shared" si="127"/>
        <v>20183</v>
      </c>
      <c r="E810" s="15">
        <f t="shared" si="124"/>
        <v>2</v>
      </c>
      <c r="F810" s="15">
        <f t="shared" si="125"/>
        <v>0</v>
      </c>
      <c r="G810" s="64">
        <f t="shared" si="129"/>
        <v>2028.9036159907246</v>
      </c>
      <c r="H810" s="64">
        <f>IF(G809&lt;VLOOKUP(D810,'Luxjacky Assumptions Past'!$M$17:$Q$77,5,0),VLOOKUP(D810,'Luxjacky Assumptions Past'!$M$17:$Q$77,4,0),0)</f>
        <v>0</v>
      </c>
      <c r="I810" s="62">
        <f t="shared" si="126"/>
        <v>166.61521752655025</v>
      </c>
      <c r="J810" s="62">
        <v>162</v>
      </c>
      <c r="K810" s="15">
        <f t="shared" si="130"/>
        <v>0</v>
      </c>
      <c r="L810" s="15">
        <f t="shared" si="128"/>
        <v>0</v>
      </c>
      <c r="M810" s="58">
        <f>'Luxjacky Assumptions Monthly'!$M$8*'Luxjacky Counterfactual'!H810</f>
        <v>0</v>
      </c>
      <c r="N810" s="58">
        <f>'Luxjacky Assumptions Monthly'!$M$6*'Luxjacky Assumptions Monthly'!$M$8*'Luxjacky Counterfactual'!G810</f>
        <v>1014.4518079953623</v>
      </c>
      <c r="O810" s="58">
        <f t="shared" si="131"/>
        <v>1014.4518079953623</v>
      </c>
    </row>
    <row r="811" spans="1:15" x14ac:dyDescent="0.3">
      <c r="A811" s="60">
        <v>43179</v>
      </c>
      <c r="B811" s="15">
        <f t="shared" si="122"/>
        <v>2018</v>
      </c>
      <c r="C811" s="15">
        <f t="shared" si="123"/>
        <v>3</v>
      </c>
      <c r="D811" s="15" t="str">
        <f t="shared" si="127"/>
        <v>20183</v>
      </c>
      <c r="E811" s="15">
        <f t="shared" si="124"/>
        <v>3</v>
      </c>
      <c r="F811" s="15">
        <f t="shared" si="125"/>
        <v>0</v>
      </c>
      <c r="G811" s="64">
        <f t="shared" si="129"/>
        <v>1852.9036159907246</v>
      </c>
      <c r="H811" s="64">
        <f>IF(G810&lt;VLOOKUP(D811,'Luxjacky Assumptions Past'!$M$17:$Q$77,5,0),VLOOKUP(D811,'Luxjacky Assumptions Past'!$M$17:$Q$77,4,0),0)</f>
        <v>0</v>
      </c>
      <c r="I811" s="62">
        <f t="shared" si="126"/>
        <v>164.00460981181172</v>
      </c>
      <c r="J811" s="62">
        <v>176</v>
      </c>
      <c r="K811" s="15">
        <f t="shared" si="130"/>
        <v>0</v>
      </c>
      <c r="L811" s="15">
        <f t="shared" si="128"/>
        <v>0</v>
      </c>
      <c r="M811" s="58">
        <f>'Luxjacky Assumptions Monthly'!$M$8*'Luxjacky Counterfactual'!H811</f>
        <v>0</v>
      </c>
      <c r="N811" s="58">
        <f>'Luxjacky Assumptions Monthly'!$M$6*'Luxjacky Assumptions Monthly'!$M$8*'Luxjacky Counterfactual'!G811</f>
        <v>926.45180799536229</v>
      </c>
      <c r="O811" s="58">
        <f t="shared" si="131"/>
        <v>926.45180799536229</v>
      </c>
    </row>
    <row r="812" spans="1:15" x14ac:dyDescent="0.3">
      <c r="A812" s="60">
        <v>43180</v>
      </c>
      <c r="B812" s="15">
        <f t="shared" si="122"/>
        <v>2018</v>
      </c>
      <c r="C812" s="15">
        <f t="shared" si="123"/>
        <v>3</v>
      </c>
      <c r="D812" s="15" t="str">
        <f t="shared" si="127"/>
        <v>20183</v>
      </c>
      <c r="E812" s="15">
        <f t="shared" si="124"/>
        <v>4</v>
      </c>
      <c r="F812" s="15">
        <f t="shared" si="125"/>
        <v>0</v>
      </c>
      <c r="G812" s="64">
        <f t="shared" si="129"/>
        <v>1705.9036159907246</v>
      </c>
      <c r="H812" s="64">
        <f>IF(G811&lt;VLOOKUP(D812,'Luxjacky Assumptions Past'!$M$17:$Q$77,5,0),VLOOKUP(D812,'Luxjacky Assumptions Past'!$M$17:$Q$77,4,0),0)</f>
        <v>0</v>
      </c>
      <c r="I812" s="62">
        <f t="shared" si="126"/>
        <v>153.37604039918003</v>
      </c>
      <c r="J812" s="62">
        <v>147</v>
      </c>
      <c r="K812" s="15">
        <f t="shared" si="130"/>
        <v>0</v>
      </c>
      <c r="L812" s="15">
        <f t="shared" si="128"/>
        <v>0</v>
      </c>
      <c r="M812" s="58">
        <f>'Luxjacky Assumptions Monthly'!$M$8*'Luxjacky Counterfactual'!H812</f>
        <v>0</v>
      </c>
      <c r="N812" s="58">
        <f>'Luxjacky Assumptions Monthly'!$M$6*'Luxjacky Assumptions Monthly'!$M$8*'Luxjacky Counterfactual'!G812</f>
        <v>852.95180799536229</v>
      </c>
      <c r="O812" s="58">
        <f t="shared" si="131"/>
        <v>852.95180799536229</v>
      </c>
    </row>
    <row r="813" spans="1:15" x14ac:dyDescent="0.3">
      <c r="A813" s="60">
        <v>43181</v>
      </c>
      <c r="B813" s="15">
        <f t="shared" si="122"/>
        <v>2018</v>
      </c>
      <c r="C813" s="15">
        <f t="shared" si="123"/>
        <v>3</v>
      </c>
      <c r="D813" s="15" t="str">
        <f t="shared" si="127"/>
        <v>20183</v>
      </c>
      <c r="E813" s="15">
        <f t="shared" si="124"/>
        <v>5</v>
      </c>
      <c r="F813" s="15">
        <f t="shared" si="125"/>
        <v>0</v>
      </c>
      <c r="G813" s="64">
        <f t="shared" si="129"/>
        <v>1552.9036159907246</v>
      </c>
      <c r="H813" s="64">
        <f>IF(G812&lt;VLOOKUP(D813,'Luxjacky Assumptions Past'!$M$17:$Q$77,5,0),VLOOKUP(D813,'Luxjacky Assumptions Past'!$M$17:$Q$77,4,0),0)</f>
        <v>0</v>
      </c>
      <c r="I813" s="62">
        <f t="shared" si="126"/>
        <v>134.12486390352271</v>
      </c>
      <c r="J813" s="62">
        <v>153</v>
      </c>
      <c r="K813" s="15">
        <f t="shared" si="130"/>
        <v>0</v>
      </c>
      <c r="L813" s="15">
        <f t="shared" si="128"/>
        <v>0</v>
      </c>
      <c r="M813" s="58">
        <f>'Luxjacky Assumptions Monthly'!$M$8*'Luxjacky Counterfactual'!H813</f>
        <v>0</v>
      </c>
      <c r="N813" s="58">
        <f>'Luxjacky Assumptions Monthly'!$M$6*'Luxjacky Assumptions Monthly'!$M$8*'Luxjacky Counterfactual'!G813</f>
        <v>776.45180799536229</v>
      </c>
      <c r="O813" s="58">
        <f t="shared" si="131"/>
        <v>776.45180799536229</v>
      </c>
    </row>
    <row r="814" spans="1:15" x14ac:dyDescent="0.3">
      <c r="A814" s="60">
        <v>43182</v>
      </c>
      <c r="B814" s="15">
        <f t="shared" si="122"/>
        <v>2018</v>
      </c>
      <c r="C814" s="15">
        <f t="shared" si="123"/>
        <v>3</v>
      </c>
      <c r="D814" s="15" t="str">
        <f t="shared" si="127"/>
        <v>20183</v>
      </c>
      <c r="E814" s="15">
        <f t="shared" si="124"/>
        <v>6</v>
      </c>
      <c r="F814" s="15">
        <f t="shared" si="125"/>
        <v>1</v>
      </c>
      <c r="G814" s="64">
        <f t="shared" si="129"/>
        <v>1421.9036159907246</v>
      </c>
      <c r="H814" s="64">
        <f>IF(G813&lt;VLOOKUP(D814,'Luxjacky Assumptions Past'!$M$17:$Q$77,5,0),VLOOKUP(D814,'Luxjacky Assumptions Past'!$M$17:$Q$77,4,0),0)</f>
        <v>0</v>
      </c>
      <c r="I814" s="62">
        <f t="shared" si="126"/>
        <v>115.75312788944871</v>
      </c>
      <c r="J814" s="62">
        <v>131</v>
      </c>
      <c r="K814" s="15">
        <f t="shared" si="130"/>
        <v>0</v>
      </c>
      <c r="L814" s="15">
        <f t="shared" si="128"/>
        <v>0</v>
      </c>
      <c r="M814" s="58">
        <f>'Luxjacky Assumptions Monthly'!$M$8*'Luxjacky Counterfactual'!H814</f>
        <v>0</v>
      </c>
      <c r="N814" s="58">
        <f>'Luxjacky Assumptions Monthly'!$M$6*'Luxjacky Assumptions Monthly'!$M$8*'Luxjacky Counterfactual'!G814</f>
        <v>710.95180799536229</v>
      </c>
      <c r="O814" s="58">
        <f t="shared" si="131"/>
        <v>710.95180799536229</v>
      </c>
    </row>
    <row r="815" spans="1:15" x14ac:dyDescent="0.3">
      <c r="A815" s="60">
        <v>43183</v>
      </c>
      <c r="B815" s="15">
        <f t="shared" si="122"/>
        <v>2018</v>
      </c>
      <c r="C815" s="15">
        <f t="shared" si="123"/>
        <v>3</v>
      </c>
      <c r="D815" s="15" t="str">
        <f t="shared" si="127"/>
        <v>20183</v>
      </c>
      <c r="E815" s="15">
        <f t="shared" si="124"/>
        <v>7</v>
      </c>
      <c r="F815" s="15">
        <f t="shared" si="125"/>
        <v>1</v>
      </c>
      <c r="G815" s="64">
        <f t="shared" si="129"/>
        <v>1299.9036159907246</v>
      </c>
      <c r="H815" s="64">
        <f>IF(G814&lt;VLOOKUP(D815,'Luxjacky Assumptions Past'!$M$17:$Q$77,5,0),VLOOKUP(D815,'Luxjacky Assumptions Past'!$M$17:$Q$77,4,0),0)</f>
        <v>0</v>
      </c>
      <c r="I815" s="62">
        <f t="shared" si="126"/>
        <v>77.833649479448354</v>
      </c>
      <c r="J815" s="62">
        <v>122</v>
      </c>
      <c r="K815" s="15">
        <f t="shared" si="130"/>
        <v>0</v>
      </c>
      <c r="L815" s="15">
        <f t="shared" si="128"/>
        <v>0</v>
      </c>
      <c r="M815" s="58">
        <f>'Luxjacky Assumptions Monthly'!$M$8*'Luxjacky Counterfactual'!H815</f>
        <v>0</v>
      </c>
      <c r="N815" s="58">
        <f>'Luxjacky Assumptions Monthly'!$M$6*'Luxjacky Assumptions Monthly'!$M$8*'Luxjacky Counterfactual'!G815</f>
        <v>649.95180799536229</v>
      </c>
      <c r="O815" s="58">
        <f t="shared" si="131"/>
        <v>649.95180799536229</v>
      </c>
    </row>
    <row r="816" spans="1:15" x14ac:dyDescent="0.3">
      <c r="A816" s="60">
        <v>43184</v>
      </c>
      <c r="B816" s="15">
        <f t="shared" si="122"/>
        <v>2018</v>
      </c>
      <c r="C816" s="15">
        <f t="shared" si="123"/>
        <v>3</v>
      </c>
      <c r="D816" s="15" t="str">
        <f t="shared" si="127"/>
        <v>20183</v>
      </c>
      <c r="E816" s="15">
        <f t="shared" si="124"/>
        <v>1</v>
      </c>
      <c r="F816" s="15">
        <f t="shared" si="125"/>
        <v>0</v>
      </c>
      <c r="G816" s="64">
        <f t="shared" si="129"/>
        <v>1218.9036159907246</v>
      </c>
      <c r="H816" s="64">
        <f>IF(G815&lt;VLOOKUP(D816,'Luxjacky Assumptions Past'!$M$17:$Q$77,5,0),VLOOKUP(D816,'Luxjacky Assumptions Past'!$M$17:$Q$77,4,0),0)</f>
        <v>0</v>
      </c>
      <c r="I816" s="62">
        <f t="shared" si="126"/>
        <v>161.9975352847739</v>
      </c>
      <c r="J816" s="62">
        <v>81</v>
      </c>
      <c r="K816" s="15">
        <f t="shared" si="130"/>
        <v>0</v>
      </c>
      <c r="L816" s="15">
        <f t="shared" si="128"/>
        <v>0</v>
      </c>
      <c r="M816" s="58">
        <f>'Luxjacky Assumptions Monthly'!$M$8*'Luxjacky Counterfactual'!H816</f>
        <v>0</v>
      </c>
      <c r="N816" s="58">
        <f>'Luxjacky Assumptions Monthly'!$M$6*'Luxjacky Assumptions Monthly'!$M$8*'Luxjacky Counterfactual'!G816</f>
        <v>609.45180799536229</v>
      </c>
      <c r="O816" s="58">
        <f t="shared" si="131"/>
        <v>609.45180799536229</v>
      </c>
    </row>
    <row r="817" spans="1:15" x14ac:dyDescent="0.3">
      <c r="A817" s="60">
        <v>43185</v>
      </c>
      <c r="B817" s="15">
        <f t="shared" si="122"/>
        <v>2018</v>
      </c>
      <c r="C817" s="15">
        <f t="shared" si="123"/>
        <v>3</v>
      </c>
      <c r="D817" s="15" t="str">
        <f t="shared" si="127"/>
        <v>20183</v>
      </c>
      <c r="E817" s="15">
        <f t="shared" si="124"/>
        <v>2</v>
      </c>
      <c r="F817" s="15">
        <f t="shared" si="125"/>
        <v>0</v>
      </c>
      <c r="G817" s="64">
        <f t="shared" si="129"/>
        <v>1055.9036159907246</v>
      </c>
      <c r="H817" s="64">
        <f>IF(G816&lt;VLOOKUP(D817,'Luxjacky Assumptions Past'!$M$17:$Q$77,5,0),VLOOKUP(D817,'Luxjacky Assumptions Past'!$M$17:$Q$77,4,0),0)</f>
        <v>0</v>
      </c>
      <c r="I817" s="62">
        <f t="shared" si="126"/>
        <v>166.61521752655025</v>
      </c>
      <c r="J817" s="62">
        <v>163</v>
      </c>
      <c r="K817" s="15">
        <f t="shared" si="130"/>
        <v>0</v>
      </c>
      <c r="L817" s="15">
        <f t="shared" si="128"/>
        <v>0</v>
      </c>
      <c r="M817" s="58">
        <f>'Luxjacky Assumptions Monthly'!$M$8*'Luxjacky Counterfactual'!H817</f>
        <v>0</v>
      </c>
      <c r="N817" s="58">
        <f>'Luxjacky Assumptions Monthly'!$M$6*'Luxjacky Assumptions Monthly'!$M$8*'Luxjacky Counterfactual'!G817</f>
        <v>527.95180799536229</v>
      </c>
      <c r="O817" s="58">
        <f t="shared" si="131"/>
        <v>527.95180799536229</v>
      </c>
    </row>
    <row r="818" spans="1:15" x14ac:dyDescent="0.3">
      <c r="A818" s="60">
        <v>43186</v>
      </c>
      <c r="B818" s="15">
        <f t="shared" si="122"/>
        <v>2018</v>
      </c>
      <c r="C818" s="15">
        <f t="shared" si="123"/>
        <v>3</v>
      </c>
      <c r="D818" s="15" t="str">
        <f t="shared" si="127"/>
        <v>20183</v>
      </c>
      <c r="E818" s="15">
        <f t="shared" si="124"/>
        <v>3</v>
      </c>
      <c r="F818" s="15">
        <f t="shared" si="125"/>
        <v>0</v>
      </c>
      <c r="G818" s="64">
        <f t="shared" si="129"/>
        <v>2371.1729888140544</v>
      </c>
      <c r="H818" s="64">
        <f>IF(G817&lt;VLOOKUP(D818,'Luxjacky Assumptions Past'!$M$17:$Q$77,5,0),VLOOKUP(D818,'Luxjacky Assumptions Past'!$M$17:$Q$77,4,0),0)</f>
        <v>1476.2693728233296</v>
      </c>
      <c r="I818" s="62">
        <f t="shared" si="126"/>
        <v>164.00460981181172</v>
      </c>
      <c r="J818" s="62">
        <v>161</v>
      </c>
      <c r="K818" s="15">
        <f t="shared" si="130"/>
        <v>1</v>
      </c>
      <c r="L818" s="15">
        <f t="shared" si="128"/>
        <v>4000</v>
      </c>
      <c r="M818" s="58">
        <f>'Luxjacky Assumptions Monthly'!$M$8*'Luxjacky Counterfactual'!H818</f>
        <v>14762.693728233296</v>
      </c>
      <c r="N818" s="58">
        <f>'Luxjacky Assumptions Monthly'!$M$6*'Luxjacky Assumptions Monthly'!$M$8*'Luxjacky Counterfactual'!G818</f>
        <v>1185.5864944070272</v>
      </c>
      <c r="O818" s="58">
        <f t="shared" si="131"/>
        <v>19948.280222640322</v>
      </c>
    </row>
    <row r="819" spans="1:15" x14ac:dyDescent="0.3">
      <c r="A819" s="60">
        <v>43187</v>
      </c>
      <c r="B819" s="15">
        <f t="shared" si="122"/>
        <v>2018</v>
      </c>
      <c r="C819" s="15">
        <f t="shared" si="123"/>
        <v>3</v>
      </c>
      <c r="D819" s="15" t="str">
        <f t="shared" si="127"/>
        <v>20183</v>
      </c>
      <c r="E819" s="15">
        <f t="shared" si="124"/>
        <v>4</v>
      </c>
      <c r="F819" s="15">
        <f t="shared" si="125"/>
        <v>0</v>
      </c>
      <c r="G819" s="64">
        <f t="shared" si="129"/>
        <v>2209.1729888140544</v>
      </c>
      <c r="H819" s="64">
        <f>IF(G818&lt;VLOOKUP(D819,'Luxjacky Assumptions Past'!$M$17:$Q$77,5,0),VLOOKUP(D819,'Luxjacky Assumptions Past'!$M$17:$Q$77,4,0),0)</f>
        <v>0</v>
      </c>
      <c r="I819" s="62">
        <f t="shared" si="126"/>
        <v>153.37604039918003</v>
      </c>
      <c r="J819" s="62">
        <v>162</v>
      </c>
      <c r="K819" s="15">
        <f t="shared" si="130"/>
        <v>0</v>
      </c>
      <c r="L819" s="15">
        <f t="shared" si="128"/>
        <v>0</v>
      </c>
      <c r="M819" s="58">
        <f>'Luxjacky Assumptions Monthly'!$M$8*'Luxjacky Counterfactual'!H819</f>
        <v>0</v>
      </c>
      <c r="N819" s="58">
        <f>'Luxjacky Assumptions Monthly'!$M$6*'Luxjacky Assumptions Monthly'!$M$8*'Luxjacky Counterfactual'!G819</f>
        <v>1104.5864944070272</v>
      </c>
      <c r="O819" s="58">
        <f t="shared" si="131"/>
        <v>1104.5864944070272</v>
      </c>
    </row>
    <row r="820" spans="1:15" x14ac:dyDescent="0.3">
      <c r="A820" s="60">
        <v>43188</v>
      </c>
      <c r="B820" s="15">
        <f t="shared" si="122"/>
        <v>2018</v>
      </c>
      <c r="C820" s="15">
        <f t="shared" si="123"/>
        <v>3</v>
      </c>
      <c r="D820" s="15" t="str">
        <f t="shared" si="127"/>
        <v>20183</v>
      </c>
      <c r="E820" s="15">
        <f t="shared" si="124"/>
        <v>5</v>
      </c>
      <c r="F820" s="15">
        <f t="shared" si="125"/>
        <v>0</v>
      </c>
      <c r="G820" s="64">
        <f t="shared" si="129"/>
        <v>2059.1729888140544</v>
      </c>
      <c r="H820" s="64">
        <f>IF(G819&lt;VLOOKUP(D820,'Luxjacky Assumptions Past'!$M$17:$Q$77,5,0),VLOOKUP(D820,'Luxjacky Assumptions Past'!$M$17:$Q$77,4,0),0)</f>
        <v>0</v>
      </c>
      <c r="I820" s="62">
        <f t="shared" si="126"/>
        <v>134.12486390352271</v>
      </c>
      <c r="J820" s="62">
        <v>150</v>
      </c>
      <c r="K820" s="15">
        <f t="shared" si="130"/>
        <v>0</v>
      </c>
      <c r="L820" s="15">
        <f t="shared" si="128"/>
        <v>0</v>
      </c>
      <c r="M820" s="58">
        <f>'Luxjacky Assumptions Monthly'!$M$8*'Luxjacky Counterfactual'!H820</f>
        <v>0</v>
      </c>
      <c r="N820" s="58">
        <f>'Luxjacky Assumptions Monthly'!$M$6*'Luxjacky Assumptions Monthly'!$M$8*'Luxjacky Counterfactual'!G820</f>
        <v>1029.5864944070272</v>
      </c>
      <c r="O820" s="58">
        <f t="shared" si="131"/>
        <v>1029.5864944070272</v>
      </c>
    </row>
    <row r="821" spans="1:15" x14ac:dyDescent="0.3">
      <c r="A821" s="60">
        <v>43189</v>
      </c>
      <c r="B821" s="15">
        <f t="shared" si="122"/>
        <v>2018</v>
      </c>
      <c r="C821" s="15">
        <f t="shared" si="123"/>
        <v>3</v>
      </c>
      <c r="D821" s="15" t="str">
        <f t="shared" si="127"/>
        <v>20183</v>
      </c>
      <c r="E821" s="15">
        <f t="shared" si="124"/>
        <v>6</v>
      </c>
      <c r="F821" s="15">
        <f t="shared" si="125"/>
        <v>1</v>
      </c>
      <c r="G821" s="64">
        <f t="shared" si="129"/>
        <v>1925.1729888140544</v>
      </c>
      <c r="H821" s="64">
        <f>IF(G820&lt;VLOOKUP(D821,'Luxjacky Assumptions Past'!$M$17:$Q$77,5,0),VLOOKUP(D821,'Luxjacky Assumptions Past'!$M$17:$Q$77,4,0),0)</f>
        <v>0</v>
      </c>
      <c r="I821" s="62">
        <f t="shared" si="126"/>
        <v>115.75312788944871</v>
      </c>
      <c r="J821" s="62">
        <v>134</v>
      </c>
      <c r="K821" s="15">
        <f t="shared" si="130"/>
        <v>0</v>
      </c>
      <c r="L821" s="15">
        <f t="shared" si="128"/>
        <v>0</v>
      </c>
      <c r="M821" s="58">
        <f>'Luxjacky Assumptions Monthly'!$M$8*'Luxjacky Counterfactual'!H821</f>
        <v>0</v>
      </c>
      <c r="N821" s="58">
        <f>'Luxjacky Assumptions Monthly'!$M$6*'Luxjacky Assumptions Monthly'!$M$8*'Luxjacky Counterfactual'!G821</f>
        <v>962.5864944070272</v>
      </c>
      <c r="O821" s="58">
        <f t="shared" si="131"/>
        <v>962.5864944070272</v>
      </c>
    </row>
    <row r="822" spans="1:15" x14ac:dyDescent="0.3">
      <c r="A822" s="60">
        <v>43190</v>
      </c>
      <c r="B822" s="15">
        <f t="shared" si="122"/>
        <v>2018</v>
      </c>
      <c r="C822" s="15">
        <f t="shared" si="123"/>
        <v>3</v>
      </c>
      <c r="D822" s="15" t="str">
        <f t="shared" si="127"/>
        <v>20183</v>
      </c>
      <c r="E822" s="15">
        <f t="shared" si="124"/>
        <v>7</v>
      </c>
      <c r="F822" s="15">
        <f t="shared" si="125"/>
        <v>1</v>
      </c>
      <c r="G822" s="64">
        <f t="shared" si="129"/>
        <v>1809.1729888140544</v>
      </c>
      <c r="H822" s="64">
        <f>IF(G821&lt;VLOOKUP(D822,'Luxjacky Assumptions Past'!$M$17:$Q$77,5,0),VLOOKUP(D822,'Luxjacky Assumptions Past'!$M$17:$Q$77,4,0),0)</f>
        <v>0</v>
      </c>
      <c r="I822" s="62">
        <f t="shared" si="126"/>
        <v>77.833649479448354</v>
      </c>
      <c r="J822" s="62">
        <v>116</v>
      </c>
      <c r="K822" s="15">
        <f t="shared" si="130"/>
        <v>0</v>
      </c>
      <c r="L822" s="15">
        <f t="shared" si="128"/>
        <v>0</v>
      </c>
      <c r="M822" s="58">
        <f>'Luxjacky Assumptions Monthly'!$M$8*'Luxjacky Counterfactual'!H822</f>
        <v>0</v>
      </c>
      <c r="N822" s="58">
        <f>'Luxjacky Assumptions Monthly'!$M$6*'Luxjacky Assumptions Monthly'!$M$8*'Luxjacky Counterfactual'!G822</f>
        <v>904.5864944070272</v>
      </c>
      <c r="O822" s="58">
        <f t="shared" si="131"/>
        <v>904.5864944070272</v>
      </c>
    </row>
    <row r="823" spans="1:15" x14ac:dyDescent="0.3">
      <c r="A823" s="60">
        <v>43191</v>
      </c>
      <c r="B823" s="15">
        <f t="shared" si="122"/>
        <v>2018</v>
      </c>
      <c r="C823" s="15">
        <f t="shared" si="123"/>
        <v>4</v>
      </c>
      <c r="D823" s="15" t="str">
        <f t="shared" si="127"/>
        <v>20184</v>
      </c>
      <c r="E823" s="15">
        <f t="shared" si="124"/>
        <v>1</v>
      </c>
      <c r="F823" s="15">
        <f t="shared" si="125"/>
        <v>0</v>
      </c>
      <c r="G823" s="64">
        <f t="shared" si="129"/>
        <v>1725.1729888140544</v>
      </c>
      <c r="H823" s="64">
        <f>IF(G822&lt;VLOOKUP(D823,'Luxjacky Assumptions Past'!$M$17:$Q$77,5,0),VLOOKUP(D823,'Luxjacky Assumptions Past'!$M$17:$Q$77,4,0),0)</f>
        <v>0</v>
      </c>
      <c r="I823" s="62">
        <f t="shared" si="126"/>
        <v>164.74213562373097</v>
      </c>
      <c r="J823" s="62">
        <v>84</v>
      </c>
      <c r="K823" s="15">
        <f t="shared" si="130"/>
        <v>0</v>
      </c>
      <c r="L823" s="15">
        <f t="shared" si="128"/>
        <v>0</v>
      </c>
      <c r="M823" s="58">
        <f>'Luxjacky Assumptions Monthly'!$M$8*'Luxjacky Counterfactual'!H823</f>
        <v>0</v>
      </c>
      <c r="N823" s="58">
        <f>'Luxjacky Assumptions Monthly'!$M$6*'Luxjacky Assumptions Monthly'!$M$8*'Luxjacky Counterfactual'!G823</f>
        <v>862.5864944070272</v>
      </c>
      <c r="O823" s="58">
        <f t="shared" si="131"/>
        <v>862.5864944070272</v>
      </c>
    </row>
    <row r="824" spans="1:15" x14ac:dyDescent="0.3">
      <c r="A824" s="60">
        <v>43192</v>
      </c>
      <c r="B824" s="15">
        <f t="shared" si="122"/>
        <v>2018</v>
      </c>
      <c r="C824" s="15">
        <f t="shared" si="123"/>
        <v>4</v>
      </c>
      <c r="D824" s="15" t="str">
        <f t="shared" si="127"/>
        <v>20184</v>
      </c>
      <c r="E824" s="15">
        <f t="shared" si="124"/>
        <v>2</v>
      </c>
      <c r="F824" s="15">
        <f t="shared" si="125"/>
        <v>0</v>
      </c>
      <c r="G824" s="64">
        <f t="shared" si="129"/>
        <v>1572.1729888140544</v>
      </c>
      <c r="H824" s="64">
        <f>IF(G823&lt;VLOOKUP(D824,'Luxjacky Assumptions Past'!$M$17:$Q$77,5,0),VLOOKUP(D824,'Luxjacky Assumptions Past'!$M$17:$Q$77,4,0),0)</f>
        <v>0</v>
      </c>
      <c r="I824" s="62">
        <f t="shared" si="126"/>
        <v>169.35981786550732</v>
      </c>
      <c r="J824" s="62">
        <v>153</v>
      </c>
      <c r="K824" s="15">
        <f t="shared" si="130"/>
        <v>0</v>
      </c>
      <c r="L824" s="15">
        <f t="shared" si="128"/>
        <v>0</v>
      </c>
      <c r="M824" s="58">
        <f>'Luxjacky Assumptions Monthly'!$M$8*'Luxjacky Counterfactual'!H824</f>
        <v>0</v>
      </c>
      <c r="N824" s="58">
        <f>'Luxjacky Assumptions Monthly'!$M$6*'Luxjacky Assumptions Monthly'!$M$8*'Luxjacky Counterfactual'!G824</f>
        <v>786.0864944070272</v>
      </c>
      <c r="O824" s="58">
        <f t="shared" si="131"/>
        <v>786.0864944070272</v>
      </c>
    </row>
    <row r="825" spans="1:15" x14ac:dyDescent="0.3">
      <c r="A825" s="60">
        <v>43193</v>
      </c>
      <c r="B825" s="15">
        <f t="shared" si="122"/>
        <v>2018</v>
      </c>
      <c r="C825" s="15">
        <f t="shared" si="123"/>
        <v>4</v>
      </c>
      <c r="D825" s="15" t="str">
        <f t="shared" si="127"/>
        <v>20184</v>
      </c>
      <c r="E825" s="15">
        <f t="shared" si="124"/>
        <v>3</v>
      </c>
      <c r="F825" s="15">
        <f t="shared" si="125"/>
        <v>0</v>
      </c>
      <c r="G825" s="64">
        <f t="shared" si="129"/>
        <v>1401.1729888140544</v>
      </c>
      <c r="H825" s="64">
        <f>IF(G824&lt;VLOOKUP(D825,'Luxjacky Assumptions Past'!$M$17:$Q$77,5,0),VLOOKUP(D825,'Luxjacky Assumptions Past'!$M$17:$Q$77,4,0),0)</f>
        <v>0</v>
      </c>
      <c r="I825" s="62">
        <f t="shared" si="126"/>
        <v>166.74921015076876</v>
      </c>
      <c r="J825" s="62">
        <v>171</v>
      </c>
      <c r="K825" s="15">
        <f t="shared" si="130"/>
        <v>0</v>
      </c>
      <c r="L825" s="15">
        <f t="shared" si="128"/>
        <v>0</v>
      </c>
      <c r="M825" s="58">
        <f>'Luxjacky Assumptions Monthly'!$M$8*'Luxjacky Counterfactual'!H825</f>
        <v>0</v>
      </c>
      <c r="N825" s="58">
        <f>'Luxjacky Assumptions Monthly'!$M$6*'Luxjacky Assumptions Monthly'!$M$8*'Luxjacky Counterfactual'!G825</f>
        <v>700.5864944070272</v>
      </c>
      <c r="O825" s="58">
        <f t="shared" si="131"/>
        <v>700.5864944070272</v>
      </c>
    </row>
    <row r="826" spans="1:15" x14ac:dyDescent="0.3">
      <c r="A826" s="60">
        <v>43194</v>
      </c>
      <c r="B826" s="15">
        <f t="shared" si="122"/>
        <v>2018</v>
      </c>
      <c r="C826" s="15">
        <f t="shared" si="123"/>
        <v>4</v>
      </c>
      <c r="D826" s="15" t="str">
        <f t="shared" si="127"/>
        <v>20184</v>
      </c>
      <c r="E826" s="15">
        <f t="shared" si="124"/>
        <v>4</v>
      </c>
      <c r="F826" s="15">
        <f t="shared" si="125"/>
        <v>0</v>
      </c>
      <c r="G826" s="64">
        <f t="shared" si="129"/>
        <v>1232.1729888140544</v>
      </c>
      <c r="H826" s="64">
        <f>IF(G825&lt;VLOOKUP(D826,'Luxjacky Assumptions Past'!$M$17:$Q$77,5,0),VLOOKUP(D826,'Luxjacky Assumptions Past'!$M$17:$Q$77,4,0),0)</f>
        <v>0</v>
      </c>
      <c r="I826" s="62">
        <f t="shared" si="126"/>
        <v>156.1206407381371</v>
      </c>
      <c r="J826" s="62">
        <v>169</v>
      </c>
      <c r="K826" s="15">
        <f t="shared" si="130"/>
        <v>0</v>
      </c>
      <c r="L826" s="15">
        <f t="shared" si="128"/>
        <v>0</v>
      </c>
      <c r="M826" s="58">
        <f>'Luxjacky Assumptions Monthly'!$M$8*'Luxjacky Counterfactual'!H826</f>
        <v>0</v>
      </c>
      <c r="N826" s="58">
        <f>'Luxjacky Assumptions Monthly'!$M$6*'Luxjacky Assumptions Monthly'!$M$8*'Luxjacky Counterfactual'!G826</f>
        <v>616.0864944070272</v>
      </c>
      <c r="O826" s="58">
        <f t="shared" si="131"/>
        <v>616.0864944070272</v>
      </c>
    </row>
    <row r="827" spans="1:15" x14ac:dyDescent="0.3">
      <c r="A827" s="60">
        <v>43195</v>
      </c>
      <c r="B827" s="15">
        <f t="shared" si="122"/>
        <v>2018</v>
      </c>
      <c r="C827" s="15">
        <f t="shared" si="123"/>
        <v>4</v>
      </c>
      <c r="D827" s="15" t="str">
        <f t="shared" si="127"/>
        <v>20184</v>
      </c>
      <c r="E827" s="15">
        <f t="shared" si="124"/>
        <v>5</v>
      </c>
      <c r="F827" s="15">
        <f t="shared" si="125"/>
        <v>0</v>
      </c>
      <c r="G827" s="64">
        <f t="shared" si="129"/>
        <v>1078.1729888140544</v>
      </c>
      <c r="H827" s="64">
        <f>IF(G826&lt;VLOOKUP(D827,'Luxjacky Assumptions Past'!$M$17:$Q$77,5,0),VLOOKUP(D827,'Luxjacky Assumptions Past'!$M$17:$Q$77,4,0),0)</f>
        <v>0</v>
      </c>
      <c r="I827" s="62">
        <f t="shared" si="126"/>
        <v>136.86946424247975</v>
      </c>
      <c r="J827" s="62">
        <v>154</v>
      </c>
      <c r="K827" s="15">
        <f t="shared" si="130"/>
        <v>0</v>
      </c>
      <c r="L827" s="15">
        <f t="shared" si="128"/>
        <v>0</v>
      </c>
      <c r="M827" s="58">
        <f>'Luxjacky Assumptions Monthly'!$M$8*'Luxjacky Counterfactual'!H827</f>
        <v>0</v>
      </c>
      <c r="N827" s="58">
        <f>'Luxjacky Assumptions Monthly'!$M$6*'Luxjacky Assumptions Monthly'!$M$8*'Luxjacky Counterfactual'!G827</f>
        <v>539.0864944070272</v>
      </c>
      <c r="O827" s="58">
        <f t="shared" si="131"/>
        <v>539.0864944070272</v>
      </c>
    </row>
    <row r="828" spans="1:15" x14ac:dyDescent="0.3">
      <c r="A828" s="60">
        <v>43196</v>
      </c>
      <c r="B828" s="15">
        <f t="shared" si="122"/>
        <v>2018</v>
      </c>
      <c r="C828" s="15">
        <f t="shared" si="123"/>
        <v>4</v>
      </c>
      <c r="D828" s="15" t="str">
        <f t="shared" si="127"/>
        <v>20184</v>
      </c>
      <c r="E828" s="15">
        <f t="shared" si="124"/>
        <v>6</v>
      </c>
      <c r="F828" s="15">
        <f t="shared" si="125"/>
        <v>1</v>
      </c>
      <c r="G828" s="64">
        <f t="shared" si="129"/>
        <v>2459.5644128642198</v>
      </c>
      <c r="H828" s="64">
        <f>IF(G827&lt;VLOOKUP(D828,'Luxjacky Assumptions Past'!$M$17:$Q$77,5,0),VLOOKUP(D828,'Luxjacky Assumptions Past'!$M$17:$Q$77,4,0),0)</f>
        <v>1515.3914240501654</v>
      </c>
      <c r="I828" s="62">
        <f t="shared" si="126"/>
        <v>118.49772822840578</v>
      </c>
      <c r="J828" s="62">
        <v>134</v>
      </c>
      <c r="K828" s="15">
        <f t="shared" si="130"/>
        <v>1</v>
      </c>
      <c r="L828" s="15">
        <f t="shared" si="128"/>
        <v>4000</v>
      </c>
      <c r="M828" s="58">
        <f>'Luxjacky Assumptions Monthly'!$M$8*'Luxjacky Counterfactual'!H828</f>
        <v>15153.914240501654</v>
      </c>
      <c r="N828" s="58">
        <f>'Luxjacky Assumptions Monthly'!$M$6*'Luxjacky Assumptions Monthly'!$M$8*'Luxjacky Counterfactual'!G828</f>
        <v>1229.7822064321099</v>
      </c>
      <c r="O828" s="58">
        <f t="shared" si="131"/>
        <v>20383.696446933762</v>
      </c>
    </row>
    <row r="829" spans="1:15" x14ac:dyDescent="0.3">
      <c r="A829" s="60">
        <v>43197</v>
      </c>
      <c r="B829" s="15">
        <f t="shared" si="122"/>
        <v>2018</v>
      </c>
      <c r="C829" s="15">
        <f t="shared" si="123"/>
        <v>4</v>
      </c>
      <c r="D829" s="15" t="str">
        <f t="shared" si="127"/>
        <v>20184</v>
      </c>
      <c r="E829" s="15">
        <f t="shared" si="124"/>
        <v>7</v>
      </c>
      <c r="F829" s="15">
        <f t="shared" si="125"/>
        <v>1</v>
      </c>
      <c r="G829" s="64">
        <f t="shared" si="129"/>
        <v>2350.5644128642198</v>
      </c>
      <c r="H829" s="64">
        <f>IF(G828&lt;VLOOKUP(D829,'Luxjacky Assumptions Past'!$M$17:$Q$77,5,0),VLOOKUP(D829,'Luxjacky Assumptions Past'!$M$17:$Q$77,4,0),0)</f>
        <v>0</v>
      </c>
      <c r="I829" s="62">
        <f t="shared" si="126"/>
        <v>80.578249818405411</v>
      </c>
      <c r="J829" s="62">
        <v>109</v>
      </c>
      <c r="K829" s="15">
        <f t="shared" si="130"/>
        <v>0</v>
      </c>
      <c r="L829" s="15">
        <f t="shared" si="128"/>
        <v>0</v>
      </c>
      <c r="M829" s="58">
        <f>'Luxjacky Assumptions Monthly'!$M$8*'Luxjacky Counterfactual'!H829</f>
        <v>0</v>
      </c>
      <c r="N829" s="58">
        <f>'Luxjacky Assumptions Monthly'!$M$6*'Luxjacky Assumptions Monthly'!$M$8*'Luxjacky Counterfactual'!G829</f>
        <v>1175.2822064321099</v>
      </c>
      <c r="O829" s="58">
        <f t="shared" si="131"/>
        <v>1175.2822064321099</v>
      </c>
    </row>
    <row r="830" spans="1:15" x14ac:dyDescent="0.3">
      <c r="A830" s="60">
        <v>43198</v>
      </c>
      <c r="B830" s="15">
        <f t="shared" si="122"/>
        <v>2018</v>
      </c>
      <c r="C830" s="15">
        <f t="shared" si="123"/>
        <v>4</v>
      </c>
      <c r="D830" s="15" t="str">
        <f t="shared" si="127"/>
        <v>20184</v>
      </c>
      <c r="E830" s="15">
        <f t="shared" si="124"/>
        <v>1</v>
      </c>
      <c r="F830" s="15">
        <f t="shared" si="125"/>
        <v>0</v>
      </c>
      <c r="G830" s="64">
        <f t="shared" si="129"/>
        <v>2252.5644128642198</v>
      </c>
      <c r="H830" s="64">
        <f>IF(G829&lt;VLOOKUP(D830,'Luxjacky Assumptions Past'!$M$17:$Q$77,5,0),VLOOKUP(D830,'Luxjacky Assumptions Past'!$M$17:$Q$77,4,0),0)</f>
        <v>0</v>
      </c>
      <c r="I830" s="62">
        <f t="shared" si="126"/>
        <v>164.74213562373097</v>
      </c>
      <c r="J830" s="62">
        <v>98</v>
      </c>
      <c r="K830" s="15">
        <f t="shared" si="130"/>
        <v>0</v>
      </c>
      <c r="L830" s="15">
        <f t="shared" si="128"/>
        <v>0</v>
      </c>
      <c r="M830" s="58">
        <f>'Luxjacky Assumptions Monthly'!$M$8*'Luxjacky Counterfactual'!H830</f>
        <v>0</v>
      </c>
      <c r="N830" s="58">
        <f>'Luxjacky Assumptions Monthly'!$M$6*'Luxjacky Assumptions Monthly'!$M$8*'Luxjacky Counterfactual'!G830</f>
        <v>1126.2822064321099</v>
      </c>
      <c r="O830" s="58">
        <f t="shared" si="131"/>
        <v>1126.2822064321099</v>
      </c>
    </row>
    <row r="831" spans="1:15" x14ac:dyDescent="0.3">
      <c r="A831" s="60">
        <v>43199</v>
      </c>
      <c r="B831" s="15">
        <f t="shared" si="122"/>
        <v>2018</v>
      </c>
      <c r="C831" s="15">
        <f t="shared" si="123"/>
        <v>4</v>
      </c>
      <c r="D831" s="15" t="str">
        <f t="shared" si="127"/>
        <v>20184</v>
      </c>
      <c r="E831" s="15">
        <f t="shared" si="124"/>
        <v>2</v>
      </c>
      <c r="F831" s="15">
        <f t="shared" si="125"/>
        <v>0</v>
      </c>
      <c r="G831" s="64">
        <f t="shared" si="129"/>
        <v>2092.5644128642198</v>
      </c>
      <c r="H831" s="64">
        <f>IF(G830&lt;VLOOKUP(D831,'Luxjacky Assumptions Past'!$M$17:$Q$77,5,0),VLOOKUP(D831,'Luxjacky Assumptions Past'!$M$17:$Q$77,4,0),0)</f>
        <v>0</v>
      </c>
      <c r="I831" s="62">
        <f t="shared" si="126"/>
        <v>169.35981786550732</v>
      </c>
      <c r="J831" s="62">
        <v>160</v>
      </c>
      <c r="K831" s="15">
        <f t="shared" si="130"/>
        <v>0</v>
      </c>
      <c r="L831" s="15">
        <f t="shared" si="128"/>
        <v>0</v>
      </c>
      <c r="M831" s="58">
        <f>'Luxjacky Assumptions Monthly'!$M$8*'Luxjacky Counterfactual'!H831</f>
        <v>0</v>
      </c>
      <c r="N831" s="58">
        <f>'Luxjacky Assumptions Monthly'!$M$6*'Luxjacky Assumptions Monthly'!$M$8*'Luxjacky Counterfactual'!G831</f>
        <v>1046.2822064321099</v>
      </c>
      <c r="O831" s="58">
        <f t="shared" si="131"/>
        <v>1046.2822064321099</v>
      </c>
    </row>
    <row r="832" spans="1:15" x14ac:dyDescent="0.3">
      <c r="A832" s="60">
        <v>43200</v>
      </c>
      <c r="B832" s="15">
        <f t="shared" si="122"/>
        <v>2018</v>
      </c>
      <c r="C832" s="15">
        <f t="shared" si="123"/>
        <v>4</v>
      </c>
      <c r="D832" s="15" t="str">
        <f t="shared" si="127"/>
        <v>20184</v>
      </c>
      <c r="E832" s="15">
        <f t="shared" si="124"/>
        <v>3</v>
      </c>
      <c r="F832" s="15">
        <f t="shared" si="125"/>
        <v>0</v>
      </c>
      <c r="G832" s="64">
        <f t="shared" si="129"/>
        <v>1921.5644128642198</v>
      </c>
      <c r="H832" s="64">
        <f>IF(G831&lt;VLOOKUP(D832,'Luxjacky Assumptions Past'!$M$17:$Q$77,5,0),VLOOKUP(D832,'Luxjacky Assumptions Past'!$M$17:$Q$77,4,0),0)</f>
        <v>0</v>
      </c>
      <c r="I832" s="62">
        <f t="shared" si="126"/>
        <v>166.74921015076876</v>
      </c>
      <c r="J832" s="62">
        <v>171</v>
      </c>
      <c r="K832" s="15">
        <f t="shared" si="130"/>
        <v>0</v>
      </c>
      <c r="L832" s="15">
        <f t="shared" si="128"/>
        <v>0</v>
      </c>
      <c r="M832" s="58">
        <f>'Luxjacky Assumptions Monthly'!$M$8*'Luxjacky Counterfactual'!H832</f>
        <v>0</v>
      </c>
      <c r="N832" s="58">
        <f>'Luxjacky Assumptions Monthly'!$M$6*'Luxjacky Assumptions Monthly'!$M$8*'Luxjacky Counterfactual'!G832</f>
        <v>960.78220643210989</v>
      </c>
      <c r="O832" s="58">
        <f t="shared" si="131"/>
        <v>960.78220643210989</v>
      </c>
    </row>
    <row r="833" spans="1:15" x14ac:dyDescent="0.3">
      <c r="A833" s="60">
        <v>43201</v>
      </c>
      <c r="B833" s="15">
        <f t="shared" si="122"/>
        <v>2018</v>
      </c>
      <c r="C833" s="15">
        <f t="shared" si="123"/>
        <v>4</v>
      </c>
      <c r="D833" s="15" t="str">
        <f t="shared" si="127"/>
        <v>20184</v>
      </c>
      <c r="E833" s="15">
        <f t="shared" si="124"/>
        <v>4</v>
      </c>
      <c r="F833" s="15">
        <f t="shared" si="125"/>
        <v>0</v>
      </c>
      <c r="G833" s="64">
        <f t="shared" si="129"/>
        <v>1759.5644128642198</v>
      </c>
      <c r="H833" s="64">
        <f>IF(G832&lt;VLOOKUP(D833,'Luxjacky Assumptions Past'!$M$17:$Q$77,5,0),VLOOKUP(D833,'Luxjacky Assumptions Past'!$M$17:$Q$77,4,0),0)</f>
        <v>0</v>
      </c>
      <c r="I833" s="62">
        <f t="shared" si="126"/>
        <v>156.1206407381371</v>
      </c>
      <c r="J833" s="62">
        <v>162</v>
      </c>
      <c r="K833" s="15">
        <f t="shared" si="130"/>
        <v>0</v>
      </c>
      <c r="L833" s="15">
        <f t="shared" si="128"/>
        <v>0</v>
      </c>
      <c r="M833" s="58">
        <f>'Luxjacky Assumptions Monthly'!$M$8*'Luxjacky Counterfactual'!H833</f>
        <v>0</v>
      </c>
      <c r="N833" s="58">
        <f>'Luxjacky Assumptions Monthly'!$M$6*'Luxjacky Assumptions Monthly'!$M$8*'Luxjacky Counterfactual'!G833</f>
        <v>879.78220643210989</v>
      </c>
      <c r="O833" s="58">
        <f t="shared" si="131"/>
        <v>879.78220643210989</v>
      </c>
    </row>
    <row r="834" spans="1:15" x14ac:dyDescent="0.3">
      <c r="A834" s="60">
        <v>43202</v>
      </c>
      <c r="B834" s="15">
        <f t="shared" ref="B834:B897" si="132">YEAR(A834)</f>
        <v>2018</v>
      </c>
      <c r="C834" s="15">
        <f t="shared" ref="C834:C897" si="133">MONTH(A834)</f>
        <v>4</v>
      </c>
      <c r="D834" s="15" t="str">
        <f t="shared" si="127"/>
        <v>20184</v>
      </c>
      <c r="E834" s="15">
        <f t="shared" ref="E834:E897" si="134">WEEKDAY(A834)</f>
        <v>5</v>
      </c>
      <c r="F834" s="15">
        <f t="shared" ref="F834:F897" si="135">IF(OR(E834=6,E834=7),1,0)</f>
        <v>0</v>
      </c>
      <c r="G834" s="64">
        <f t="shared" si="129"/>
        <v>1610.5644128642198</v>
      </c>
      <c r="H834" s="64">
        <f>IF(G833&lt;VLOOKUP(D834,'Luxjacky Assumptions Past'!$M$17:$Q$77,5,0),VLOOKUP(D834,'Luxjacky Assumptions Past'!$M$17:$Q$77,4,0),0)</f>
        <v>0</v>
      </c>
      <c r="I834" s="62">
        <f t="shared" ref="I834:I897" si="136">100-2.17*E834^2.25+12.77*E834+EXP(-E834/0.032)+5*C834^0.75+10*F834+20*(B834-2016)</f>
        <v>136.86946424247975</v>
      </c>
      <c r="J834" s="62">
        <v>149</v>
      </c>
      <c r="K834" s="15">
        <f t="shared" si="130"/>
        <v>0</v>
      </c>
      <c r="L834" s="15">
        <f t="shared" si="128"/>
        <v>0</v>
      </c>
      <c r="M834" s="58">
        <f>'Luxjacky Assumptions Monthly'!$M$8*'Luxjacky Counterfactual'!H834</f>
        <v>0</v>
      </c>
      <c r="N834" s="58">
        <f>'Luxjacky Assumptions Monthly'!$M$6*'Luxjacky Assumptions Monthly'!$M$8*'Luxjacky Counterfactual'!G834</f>
        <v>805.28220643210989</v>
      </c>
      <c r="O834" s="58">
        <f t="shared" si="131"/>
        <v>805.28220643210989</v>
      </c>
    </row>
    <row r="835" spans="1:15" x14ac:dyDescent="0.3">
      <c r="A835" s="60">
        <v>43203</v>
      </c>
      <c r="B835" s="15">
        <f t="shared" si="132"/>
        <v>2018</v>
      </c>
      <c r="C835" s="15">
        <f t="shared" si="133"/>
        <v>4</v>
      </c>
      <c r="D835" s="15" t="str">
        <f t="shared" ref="D835:D898" si="137">CONCATENATE(B835,C835)</f>
        <v>20184</v>
      </c>
      <c r="E835" s="15">
        <f t="shared" si="134"/>
        <v>6</v>
      </c>
      <c r="F835" s="15">
        <f t="shared" si="135"/>
        <v>1</v>
      </c>
      <c r="G835" s="64">
        <f t="shared" si="129"/>
        <v>1469.5644128642198</v>
      </c>
      <c r="H835" s="64">
        <f>IF(G834&lt;VLOOKUP(D835,'Luxjacky Assumptions Past'!$M$17:$Q$77,5,0),VLOOKUP(D835,'Luxjacky Assumptions Past'!$M$17:$Q$77,4,0),0)</f>
        <v>0</v>
      </c>
      <c r="I835" s="62">
        <f t="shared" si="136"/>
        <v>118.49772822840578</v>
      </c>
      <c r="J835" s="62">
        <v>141</v>
      </c>
      <c r="K835" s="15">
        <f t="shared" si="130"/>
        <v>0</v>
      </c>
      <c r="L835" s="15">
        <f t="shared" ref="L835:L898" si="138">4000*K835</f>
        <v>0</v>
      </c>
      <c r="M835" s="58">
        <f>'Luxjacky Assumptions Monthly'!$M$8*'Luxjacky Counterfactual'!H835</f>
        <v>0</v>
      </c>
      <c r="N835" s="58">
        <f>'Luxjacky Assumptions Monthly'!$M$6*'Luxjacky Assumptions Monthly'!$M$8*'Luxjacky Counterfactual'!G835</f>
        <v>734.78220643210989</v>
      </c>
      <c r="O835" s="58">
        <f t="shared" si="131"/>
        <v>734.78220643210989</v>
      </c>
    </row>
    <row r="836" spans="1:15" x14ac:dyDescent="0.3">
      <c r="A836" s="60">
        <v>43204</v>
      </c>
      <c r="B836" s="15">
        <f t="shared" si="132"/>
        <v>2018</v>
      </c>
      <c r="C836" s="15">
        <f t="shared" si="133"/>
        <v>4</v>
      </c>
      <c r="D836" s="15" t="str">
        <f t="shared" si="137"/>
        <v>20184</v>
      </c>
      <c r="E836" s="15">
        <f t="shared" si="134"/>
        <v>7</v>
      </c>
      <c r="F836" s="15">
        <f t="shared" si="135"/>
        <v>1</v>
      </c>
      <c r="G836" s="64">
        <f t="shared" ref="G836:G899" si="139">G835+H836-J836</f>
        <v>1346.5644128642198</v>
      </c>
      <c r="H836" s="64">
        <f>IF(G835&lt;VLOOKUP(D836,'Luxjacky Assumptions Past'!$M$17:$Q$77,5,0),VLOOKUP(D836,'Luxjacky Assumptions Past'!$M$17:$Q$77,4,0),0)</f>
        <v>0</v>
      </c>
      <c r="I836" s="62">
        <f t="shared" si="136"/>
        <v>80.578249818405411</v>
      </c>
      <c r="J836" s="62">
        <v>123</v>
      </c>
      <c r="K836" s="15">
        <f t="shared" si="130"/>
        <v>0</v>
      </c>
      <c r="L836" s="15">
        <f t="shared" si="138"/>
        <v>0</v>
      </c>
      <c r="M836" s="58">
        <f>'Luxjacky Assumptions Monthly'!$M$8*'Luxjacky Counterfactual'!H836</f>
        <v>0</v>
      </c>
      <c r="N836" s="58">
        <f>'Luxjacky Assumptions Monthly'!$M$6*'Luxjacky Assumptions Monthly'!$M$8*'Luxjacky Counterfactual'!G836</f>
        <v>673.28220643210989</v>
      </c>
      <c r="O836" s="58">
        <f t="shared" si="131"/>
        <v>673.28220643210989</v>
      </c>
    </row>
    <row r="837" spans="1:15" x14ac:dyDescent="0.3">
      <c r="A837" s="60">
        <v>43205</v>
      </c>
      <c r="B837" s="15">
        <f t="shared" si="132"/>
        <v>2018</v>
      </c>
      <c r="C837" s="15">
        <f t="shared" si="133"/>
        <v>4</v>
      </c>
      <c r="D837" s="15" t="str">
        <f t="shared" si="137"/>
        <v>20184</v>
      </c>
      <c r="E837" s="15">
        <f t="shared" si="134"/>
        <v>1</v>
      </c>
      <c r="F837" s="15">
        <f t="shared" si="135"/>
        <v>0</v>
      </c>
      <c r="G837" s="64">
        <f t="shared" si="139"/>
        <v>1267.5644128642198</v>
      </c>
      <c r="H837" s="64">
        <f>IF(G836&lt;VLOOKUP(D837,'Luxjacky Assumptions Past'!$M$17:$Q$77,5,0),VLOOKUP(D837,'Luxjacky Assumptions Past'!$M$17:$Q$77,4,0),0)</f>
        <v>0</v>
      </c>
      <c r="I837" s="62">
        <f t="shared" si="136"/>
        <v>164.74213562373097</v>
      </c>
      <c r="J837" s="62">
        <v>79</v>
      </c>
      <c r="K837" s="15">
        <f t="shared" si="130"/>
        <v>0</v>
      </c>
      <c r="L837" s="15">
        <f t="shared" si="138"/>
        <v>0</v>
      </c>
      <c r="M837" s="58">
        <f>'Luxjacky Assumptions Monthly'!$M$8*'Luxjacky Counterfactual'!H837</f>
        <v>0</v>
      </c>
      <c r="N837" s="58">
        <f>'Luxjacky Assumptions Monthly'!$M$6*'Luxjacky Assumptions Monthly'!$M$8*'Luxjacky Counterfactual'!G837</f>
        <v>633.78220643210989</v>
      </c>
      <c r="O837" s="58">
        <f t="shared" si="131"/>
        <v>633.78220643210989</v>
      </c>
    </row>
    <row r="838" spans="1:15" x14ac:dyDescent="0.3">
      <c r="A838" s="60">
        <v>43206</v>
      </c>
      <c r="B838" s="15">
        <f t="shared" si="132"/>
        <v>2018</v>
      </c>
      <c r="C838" s="15">
        <f t="shared" si="133"/>
        <v>4</v>
      </c>
      <c r="D838" s="15" t="str">
        <f t="shared" si="137"/>
        <v>20184</v>
      </c>
      <c r="E838" s="15">
        <f t="shared" si="134"/>
        <v>2</v>
      </c>
      <c r="F838" s="15">
        <f t="shared" si="135"/>
        <v>0</v>
      </c>
      <c r="G838" s="64">
        <f t="shared" si="139"/>
        <v>1109.5644128642198</v>
      </c>
      <c r="H838" s="64">
        <f>IF(G837&lt;VLOOKUP(D838,'Luxjacky Assumptions Past'!$M$17:$Q$77,5,0),VLOOKUP(D838,'Luxjacky Assumptions Past'!$M$17:$Q$77,4,0),0)</f>
        <v>0</v>
      </c>
      <c r="I838" s="62">
        <f t="shared" si="136"/>
        <v>169.35981786550732</v>
      </c>
      <c r="J838" s="62">
        <v>158</v>
      </c>
      <c r="K838" s="15">
        <f t="shared" si="130"/>
        <v>0</v>
      </c>
      <c r="L838" s="15">
        <f t="shared" si="138"/>
        <v>0</v>
      </c>
      <c r="M838" s="58">
        <f>'Luxjacky Assumptions Monthly'!$M$8*'Luxjacky Counterfactual'!H838</f>
        <v>0</v>
      </c>
      <c r="N838" s="58">
        <f>'Luxjacky Assumptions Monthly'!$M$6*'Luxjacky Assumptions Monthly'!$M$8*'Luxjacky Counterfactual'!G838</f>
        <v>554.78220643210989</v>
      </c>
      <c r="O838" s="58">
        <f t="shared" si="131"/>
        <v>554.78220643210989</v>
      </c>
    </row>
    <row r="839" spans="1:15" x14ac:dyDescent="0.3">
      <c r="A839" s="60">
        <v>43207</v>
      </c>
      <c r="B839" s="15">
        <f t="shared" si="132"/>
        <v>2018</v>
      </c>
      <c r="C839" s="15">
        <f t="shared" si="133"/>
        <v>4</v>
      </c>
      <c r="D839" s="15" t="str">
        <f t="shared" si="137"/>
        <v>20184</v>
      </c>
      <c r="E839" s="15">
        <f t="shared" si="134"/>
        <v>3</v>
      </c>
      <c r="F839" s="15">
        <f t="shared" si="135"/>
        <v>0</v>
      </c>
      <c r="G839" s="64">
        <f t="shared" si="139"/>
        <v>2454.9558369143851</v>
      </c>
      <c r="H839" s="64">
        <f>IF(G838&lt;VLOOKUP(D839,'Luxjacky Assumptions Past'!$M$17:$Q$77,5,0),VLOOKUP(D839,'Luxjacky Assumptions Past'!$M$17:$Q$77,4,0),0)</f>
        <v>1515.3914240501654</v>
      </c>
      <c r="I839" s="62">
        <f t="shared" si="136"/>
        <v>166.74921015076876</v>
      </c>
      <c r="J839" s="62">
        <v>170</v>
      </c>
      <c r="K839" s="15">
        <f t="shared" si="130"/>
        <v>1</v>
      </c>
      <c r="L839" s="15">
        <f t="shared" si="138"/>
        <v>4000</v>
      </c>
      <c r="M839" s="58">
        <f>'Luxjacky Assumptions Monthly'!$M$8*'Luxjacky Counterfactual'!H839</f>
        <v>15153.914240501654</v>
      </c>
      <c r="N839" s="58">
        <f>'Luxjacky Assumptions Monthly'!$M$6*'Luxjacky Assumptions Monthly'!$M$8*'Luxjacky Counterfactual'!G839</f>
        <v>1227.4779184571926</v>
      </c>
      <c r="O839" s="58">
        <f t="shared" si="131"/>
        <v>20381.392158958846</v>
      </c>
    </row>
    <row r="840" spans="1:15" x14ac:dyDescent="0.3">
      <c r="A840" s="60">
        <v>43208</v>
      </c>
      <c r="B840" s="15">
        <f t="shared" si="132"/>
        <v>2018</v>
      </c>
      <c r="C840" s="15">
        <f t="shared" si="133"/>
        <v>4</v>
      </c>
      <c r="D840" s="15" t="str">
        <f t="shared" si="137"/>
        <v>20184</v>
      </c>
      <c r="E840" s="15">
        <f t="shared" si="134"/>
        <v>4</v>
      </c>
      <c r="F840" s="15">
        <f t="shared" si="135"/>
        <v>0</v>
      </c>
      <c r="G840" s="64">
        <f t="shared" si="139"/>
        <v>2305.9558369143851</v>
      </c>
      <c r="H840" s="64">
        <f>IF(G839&lt;VLOOKUP(D840,'Luxjacky Assumptions Past'!$M$17:$Q$77,5,0),VLOOKUP(D840,'Luxjacky Assumptions Past'!$M$17:$Q$77,4,0),0)</f>
        <v>0</v>
      </c>
      <c r="I840" s="62">
        <f t="shared" si="136"/>
        <v>156.1206407381371</v>
      </c>
      <c r="J840" s="62">
        <v>149</v>
      </c>
      <c r="K840" s="15">
        <f t="shared" si="130"/>
        <v>0</v>
      </c>
      <c r="L840" s="15">
        <f t="shared" si="138"/>
        <v>0</v>
      </c>
      <c r="M840" s="58">
        <f>'Luxjacky Assumptions Monthly'!$M$8*'Luxjacky Counterfactual'!H840</f>
        <v>0</v>
      </c>
      <c r="N840" s="58">
        <f>'Luxjacky Assumptions Monthly'!$M$6*'Luxjacky Assumptions Monthly'!$M$8*'Luxjacky Counterfactual'!G840</f>
        <v>1152.9779184571926</v>
      </c>
      <c r="O840" s="58">
        <f t="shared" si="131"/>
        <v>1152.9779184571926</v>
      </c>
    </row>
    <row r="841" spans="1:15" x14ac:dyDescent="0.3">
      <c r="A841" s="60">
        <v>43209</v>
      </c>
      <c r="B841" s="15">
        <f t="shared" si="132"/>
        <v>2018</v>
      </c>
      <c r="C841" s="15">
        <f t="shared" si="133"/>
        <v>4</v>
      </c>
      <c r="D841" s="15" t="str">
        <f t="shared" si="137"/>
        <v>20184</v>
      </c>
      <c r="E841" s="15">
        <f t="shared" si="134"/>
        <v>5</v>
      </c>
      <c r="F841" s="15">
        <f t="shared" si="135"/>
        <v>0</v>
      </c>
      <c r="G841" s="64">
        <f t="shared" si="139"/>
        <v>2156.9558369143851</v>
      </c>
      <c r="H841" s="64">
        <f>IF(G840&lt;VLOOKUP(D841,'Luxjacky Assumptions Past'!$M$17:$Q$77,5,0),VLOOKUP(D841,'Luxjacky Assumptions Past'!$M$17:$Q$77,4,0),0)</f>
        <v>0</v>
      </c>
      <c r="I841" s="62">
        <f t="shared" si="136"/>
        <v>136.86946424247975</v>
      </c>
      <c r="J841" s="62">
        <v>149</v>
      </c>
      <c r="K841" s="15">
        <f t="shared" si="130"/>
        <v>0</v>
      </c>
      <c r="L841" s="15">
        <f t="shared" si="138"/>
        <v>0</v>
      </c>
      <c r="M841" s="58">
        <f>'Luxjacky Assumptions Monthly'!$M$8*'Luxjacky Counterfactual'!H841</f>
        <v>0</v>
      </c>
      <c r="N841" s="58">
        <f>'Luxjacky Assumptions Monthly'!$M$6*'Luxjacky Assumptions Monthly'!$M$8*'Luxjacky Counterfactual'!G841</f>
        <v>1078.4779184571926</v>
      </c>
      <c r="O841" s="58">
        <f t="shared" si="131"/>
        <v>1078.4779184571926</v>
      </c>
    </row>
    <row r="842" spans="1:15" x14ac:dyDescent="0.3">
      <c r="A842" s="60">
        <v>43210</v>
      </c>
      <c r="B842" s="15">
        <f t="shared" si="132"/>
        <v>2018</v>
      </c>
      <c r="C842" s="15">
        <f t="shared" si="133"/>
        <v>4</v>
      </c>
      <c r="D842" s="15" t="str">
        <f t="shared" si="137"/>
        <v>20184</v>
      </c>
      <c r="E842" s="15">
        <f t="shared" si="134"/>
        <v>6</v>
      </c>
      <c r="F842" s="15">
        <f t="shared" si="135"/>
        <v>1</v>
      </c>
      <c r="G842" s="64">
        <f t="shared" si="139"/>
        <v>2022.9558369143851</v>
      </c>
      <c r="H842" s="64">
        <f>IF(G841&lt;VLOOKUP(D842,'Luxjacky Assumptions Past'!$M$17:$Q$77,5,0),VLOOKUP(D842,'Luxjacky Assumptions Past'!$M$17:$Q$77,4,0),0)</f>
        <v>0</v>
      </c>
      <c r="I842" s="62">
        <f t="shared" si="136"/>
        <v>118.49772822840578</v>
      </c>
      <c r="J842" s="62">
        <v>134</v>
      </c>
      <c r="K842" s="15">
        <f t="shared" si="130"/>
        <v>0</v>
      </c>
      <c r="L842" s="15">
        <f t="shared" si="138"/>
        <v>0</v>
      </c>
      <c r="M842" s="58">
        <f>'Luxjacky Assumptions Monthly'!$M$8*'Luxjacky Counterfactual'!H842</f>
        <v>0</v>
      </c>
      <c r="N842" s="58">
        <f>'Luxjacky Assumptions Monthly'!$M$6*'Luxjacky Assumptions Monthly'!$M$8*'Luxjacky Counterfactual'!G842</f>
        <v>1011.4779184571926</v>
      </c>
      <c r="O842" s="58">
        <f t="shared" si="131"/>
        <v>1011.4779184571926</v>
      </c>
    </row>
    <row r="843" spans="1:15" x14ac:dyDescent="0.3">
      <c r="A843" s="60">
        <v>43211</v>
      </c>
      <c r="B843" s="15">
        <f t="shared" si="132"/>
        <v>2018</v>
      </c>
      <c r="C843" s="15">
        <f t="shared" si="133"/>
        <v>4</v>
      </c>
      <c r="D843" s="15" t="str">
        <f t="shared" si="137"/>
        <v>20184</v>
      </c>
      <c r="E843" s="15">
        <f t="shared" si="134"/>
        <v>7</v>
      </c>
      <c r="F843" s="15">
        <f t="shared" si="135"/>
        <v>1</v>
      </c>
      <c r="G843" s="64">
        <f t="shared" si="139"/>
        <v>1901.9558369143851</v>
      </c>
      <c r="H843" s="64">
        <f>IF(G842&lt;VLOOKUP(D843,'Luxjacky Assumptions Past'!$M$17:$Q$77,5,0),VLOOKUP(D843,'Luxjacky Assumptions Past'!$M$17:$Q$77,4,0),0)</f>
        <v>0</v>
      </c>
      <c r="I843" s="62">
        <f t="shared" si="136"/>
        <v>80.578249818405411</v>
      </c>
      <c r="J843" s="62">
        <v>121</v>
      </c>
      <c r="K843" s="15">
        <f t="shared" si="130"/>
        <v>0</v>
      </c>
      <c r="L843" s="15">
        <f t="shared" si="138"/>
        <v>0</v>
      </c>
      <c r="M843" s="58">
        <f>'Luxjacky Assumptions Monthly'!$M$8*'Luxjacky Counterfactual'!H843</f>
        <v>0</v>
      </c>
      <c r="N843" s="58">
        <f>'Luxjacky Assumptions Monthly'!$M$6*'Luxjacky Assumptions Monthly'!$M$8*'Luxjacky Counterfactual'!G843</f>
        <v>950.97791845719257</v>
      </c>
      <c r="O843" s="58">
        <f t="shared" si="131"/>
        <v>950.97791845719257</v>
      </c>
    </row>
    <row r="844" spans="1:15" x14ac:dyDescent="0.3">
      <c r="A844" s="60">
        <v>43212</v>
      </c>
      <c r="B844" s="15">
        <f t="shared" si="132"/>
        <v>2018</v>
      </c>
      <c r="C844" s="15">
        <f t="shared" si="133"/>
        <v>4</v>
      </c>
      <c r="D844" s="15" t="str">
        <f t="shared" si="137"/>
        <v>20184</v>
      </c>
      <c r="E844" s="15">
        <f t="shared" si="134"/>
        <v>1</v>
      </c>
      <c r="F844" s="15">
        <f t="shared" si="135"/>
        <v>0</v>
      </c>
      <c r="G844" s="64">
        <f t="shared" si="139"/>
        <v>1827.9558369143851</v>
      </c>
      <c r="H844" s="64">
        <f>IF(G843&lt;VLOOKUP(D844,'Luxjacky Assumptions Past'!$M$17:$Q$77,5,0),VLOOKUP(D844,'Luxjacky Assumptions Past'!$M$17:$Q$77,4,0),0)</f>
        <v>0</v>
      </c>
      <c r="I844" s="62">
        <f t="shared" si="136"/>
        <v>164.74213562373097</v>
      </c>
      <c r="J844" s="62">
        <v>74</v>
      </c>
      <c r="K844" s="15">
        <f t="shared" si="130"/>
        <v>0</v>
      </c>
      <c r="L844" s="15">
        <f t="shared" si="138"/>
        <v>0</v>
      </c>
      <c r="M844" s="58">
        <f>'Luxjacky Assumptions Monthly'!$M$8*'Luxjacky Counterfactual'!H844</f>
        <v>0</v>
      </c>
      <c r="N844" s="58">
        <f>'Luxjacky Assumptions Monthly'!$M$6*'Luxjacky Assumptions Monthly'!$M$8*'Luxjacky Counterfactual'!G844</f>
        <v>913.97791845719257</v>
      </c>
      <c r="O844" s="58">
        <f t="shared" si="131"/>
        <v>913.97791845719257</v>
      </c>
    </row>
    <row r="845" spans="1:15" x14ac:dyDescent="0.3">
      <c r="A845" s="60">
        <v>43213</v>
      </c>
      <c r="B845" s="15">
        <f t="shared" si="132"/>
        <v>2018</v>
      </c>
      <c r="C845" s="15">
        <f t="shared" si="133"/>
        <v>4</v>
      </c>
      <c r="D845" s="15" t="str">
        <f t="shared" si="137"/>
        <v>20184</v>
      </c>
      <c r="E845" s="15">
        <f t="shared" si="134"/>
        <v>2</v>
      </c>
      <c r="F845" s="15">
        <f t="shared" si="135"/>
        <v>0</v>
      </c>
      <c r="G845" s="64">
        <f t="shared" si="139"/>
        <v>1658.9558369143851</v>
      </c>
      <c r="H845" s="64">
        <f>IF(G844&lt;VLOOKUP(D845,'Luxjacky Assumptions Past'!$M$17:$Q$77,5,0),VLOOKUP(D845,'Luxjacky Assumptions Past'!$M$17:$Q$77,4,0),0)</f>
        <v>0</v>
      </c>
      <c r="I845" s="62">
        <f t="shared" si="136"/>
        <v>169.35981786550732</v>
      </c>
      <c r="J845" s="62">
        <v>169</v>
      </c>
      <c r="K845" s="15">
        <f t="shared" si="130"/>
        <v>0</v>
      </c>
      <c r="L845" s="15">
        <f t="shared" si="138"/>
        <v>0</v>
      </c>
      <c r="M845" s="58">
        <f>'Luxjacky Assumptions Monthly'!$M$8*'Luxjacky Counterfactual'!H845</f>
        <v>0</v>
      </c>
      <c r="N845" s="58">
        <f>'Luxjacky Assumptions Monthly'!$M$6*'Luxjacky Assumptions Monthly'!$M$8*'Luxjacky Counterfactual'!G845</f>
        <v>829.47791845719257</v>
      </c>
      <c r="O845" s="58">
        <f t="shared" si="131"/>
        <v>829.47791845719257</v>
      </c>
    </row>
    <row r="846" spans="1:15" x14ac:dyDescent="0.3">
      <c r="A846" s="60">
        <v>43214</v>
      </c>
      <c r="B846" s="15">
        <f t="shared" si="132"/>
        <v>2018</v>
      </c>
      <c r="C846" s="15">
        <f t="shared" si="133"/>
        <v>4</v>
      </c>
      <c r="D846" s="15" t="str">
        <f t="shared" si="137"/>
        <v>20184</v>
      </c>
      <c r="E846" s="15">
        <f t="shared" si="134"/>
        <v>3</v>
      </c>
      <c r="F846" s="15">
        <f t="shared" si="135"/>
        <v>0</v>
      </c>
      <c r="G846" s="64">
        <f t="shared" si="139"/>
        <v>1491.9558369143851</v>
      </c>
      <c r="H846" s="64">
        <f>IF(G845&lt;VLOOKUP(D846,'Luxjacky Assumptions Past'!$M$17:$Q$77,5,0),VLOOKUP(D846,'Luxjacky Assumptions Past'!$M$17:$Q$77,4,0),0)</f>
        <v>0</v>
      </c>
      <c r="I846" s="62">
        <f t="shared" si="136"/>
        <v>166.74921015076876</v>
      </c>
      <c r="J846" s="62">
        <v>167</v>
      </c>
      <c r="K846" s="15">
        <f t="shared" si="130"/>
        <v>0</v>
      </c>
      <c r="L846" s="15">
        <f t="shared" si="138"/>
        <v>0</v>
      </c>
      <c r="M846" s="58">
        <f>'Luxjacky Assumptions Monthly'!$M$8*'Luxjacky Counterfactual'!H846</f>
        <v>0</v>
      </c>
      <c r="N846" s="58">
        <f>'Luxjacky Assumptions Monthly'!$M$6*'Luxjacky Assumptions Monthly'!$M$8*'Luxjacky Counterfactual'!G846</f>
        <v>745.97791845719257</v>
      </c>
      <c r="O846" s="58">
        <f t="shared" si="131"/>
        <v>745.97791845719257</v>
      </c>
    </row>
    <row r="847" spans="1:15" x14ac:dyDescent="0.3">
      <c r="A847" s="60">
        <v>43215</v>
      </c>
      <c r="B847" s="15">
        <f t="shared" si="132"/>
        <v>2018</v>
      </c>
      <c r="C847" s="15">
        <f t="shared" si="133"/>
        <v>4</v>
      </c>
      <c r="D847" s="15" t="str">
        <f t="shared" si="137"/>
        <v>20184</v>
      </c>
      <c r="E847" s="15">
        <f t="shared" si="134"/>
        <v>4</v>
      </c>
      <c r="F847" s="15">
        <f t="shared" si="135"/>
        <v>0</v>
      </c>
      <c r="G847" s="64">
        <f t="shared" si="139"/>
        <v>1323.9558369143851</v>
      </c>
      <c r="H847" s="64">
        <f>IF(G846&lt;VLOOKUP(D847,'Luxjacky Assumptions Past'!$M$17:$Q$77,5,0),VLOOKUP(D847,'Luxjacky Assumptions Past'!$M$17:$Q$77,4,0),0)</f>
        <v>0</v>
      </c>
      <c r="I847" s="62">
        <f t="shared" si="136"/>
        <v>156.1206407381371</v>
      </c>
      <c r="J847" s="62">
        <v>168</v>
      </c>
      <c r="K847" s="15">
        <f t="shared" si="130"/>
        <v>0</v>
      </c>
      <c r="L847" s="15">
        <f t="shared" si="138"/>
        <v>0</v>
      </c>
      <c r="M847" s="58">
        <f>'Luxjacky Assumptions Monthly'!$M$8*'Luxjacky Counterfactual'!H847</f>
        <v>0</v>
      </c>
      <c r="N847" s="58">
        <f>'Luxjacky Assumptions Monthly'!$M$6*'Luxjacky Assumptions Monthly'!$M$8*'Luxjacky Counterfactual'!G847</f>
        <v>661.97791845719257</v>
      </c>
      <c r="O847" s="58">
        <f t="shared" si="131"/>
        <v>661.97791845719257</v>
      </c>
    </row>
    <row r="848" spans="1:15" x14ac:dyDescent="0.3">
      <c r="A848" s="60">
        <v>43216</v>
      </c>
      <c r="B848" s="15">
        <f t="shared" si="132"/>
        <v>2018</v>
      </c>
      <c r="C848" s="15">
        <f t="shared" si="133"/>
        <v>4</v>
      </c>
      <c r="D848" s="15" t="str">
        <f t="shared" si="137"/>
        <v>20184</v>
      </c>
      <c r="E848" s="15">
        <f t="shared" si="134"/>
        <v>5</v>
      </c>
      <c r="F848" s="15">
        <f t="shared" si="135"/>
        <v>0</v>
      </c>
      <c r="G848" s="64">
        <f t="shared" si="139"/>
        <v>1173.9558369143851</v>
      </c>
      <c r="H848" s="64">
        <f>IF(G847&lt;VLOOKUP(D848,'Luxjacky Assumptions Past'!$M$17:$Q$77,5,0),VLOOKUP(D848,'Luxjacky Assumptions Past'!$M$17:$Q$77,4,0),0)</f>
        <v>0</v>
      </c>
      <c r="I848" s="62">
        <f t="shared" si="136"/>
        <v>136.86946424247975</v>
      </c>
      <c r="J848" s="62">
        <v>150</v>
      </c>
      <c r="K848" s="15">
        <f t="shared" si="130"/>
        <v>0</v>
      </c>
      <c r="L848" s="15">
        <f t="shared" si="138"/>
        <v>0</v>
      </c>
      <c r="M848" s="58">
        <f>'Luxjacky Assumptions Monthly'!$M$8*'Luxjacky Counterfactual'!H848</f>
        <v>0</v>
      </c>
      <c r="N848" s="58">
        <f>'Luxjacky Assumptions Monthly'!$M$6*'Luxjacky Assumptions Monthly'!$M$8*'Luxjacky Counterfactual'!G848</f>
        <v>586.97791845719257</v>
      </c>
      <c r="O848" s="58">
        <f t="shared" si="131"/>
        <v>586.97791845719257</v>
      </c>
    </row>
    <row r="849" spans="1:15" x14ac:dyDescent="0.3">
      <c r="A849" s="60">
        <v>43217</v>
      </c>
      <c r="B849" s="15">
        <f t="shared" si="132"/>
        <v>2018</v>
      </c>
      <c r="C849" s="15">
        <f t="shared" si="133"/>
        <v>4</v>
      </c>
      <c r="D849" s="15" t="str">
        <f t="shared" si="137"/>
        <v>20184</v>
      </c>
      <c r="E849" s="15">
        <f t="shared" si="134"/>
        <v>6</v>
      </c>
      <c r="F849" s="15">
        <f t="shared" si="135"/>
        <v>1</v>
      </c>
      <c r="G849" s="64">
        <f t="shared" si="139"/>
        <v>2556.3472609645505</v>
      </c>
      <c r="H849" s="64">
        <f>IF(G848&lt;VLOOKUP(D849,'Luxjacky Assumptions Past'!$M$17:$Q$77,5,0),VLOOKUP(D849,'Luxjacky Assumptions Past'!$M$17:$Q$77,4,0),0)</f>
        <v>1515.3914240501654</v>
      </c>
      <c r="I849" s="62">
        <f t="shared" si="136"/>
        <v>118.49772822840578</v>
      </c>
      <c r="J849" s="62">
        <v>133</v>
      </c>
      <c r="K849" s="15">
        <f t="shared" si="130"/>
        <v>1</v>
      </c>
      <c r="L849" s="15">
        <f t="shared" si="138"/>
        <v>4000</v>
      </c>
      <c r="M849" s="58">
        <f>'Luxjacky Assumptions Monthly'!$M$8*'Luxjacky Counterfactual'!H849</f>
        <v>15153.914240501654</v>
      </c>
      <c r="N849" s="58">
        <f>'Luxjacky Assumptions Monthly'!$M$6*'Luxjacky Assumptions Monthly'!$M$8*'Luxjacky Counterfactual'!G849</f>
        <v>1278.1736304822753</v>
      </c>
      <c r="O849" s="58">
        <f t="shared" si="131"/>
        <v>20432.087870983931</v>
      </c>
    </row>
    <row r="850" spans="1:15" x14ac:dyDescent="0.3">
      <c r="A850" s="60">
        <v>43218</v>
      </c>
      <c r="B850" s="15">
        <f t="shared" si="132"/>
        <v>2018</v>
      </c>
      <c r="C850" s="15">
        <f t="shared" si="133"/>
        <v>4</v>
      </c>
      <c r="D850" s="15" t="str">
        <f t="shared" si="137"/>
        <v>20184</v>
      </c>
      <c r="E850" s="15">
        <f t="shared" si="134"/>
        <v>7</v>
      </c>
      <c r="F850" s="15">
        <f t="shared" si="135"/>
        <v>1</v>
      </c>
      <c r="G850" s="64">
        <f t="shared" si="139"/>
        <v>2439.3472609645505</v>
      </c>
      <c r="H850" s="64">
        <f>IF(G849&lt;VLOOKUP(D850,'Luxjacky Assumptions Past'!$M$17:$Q$77,5,0),VLOOKUP(D850,'Luxjacky Assumptions Past'!$M$17:$Q$77,4,0),0)</f>
        <v>0</v>
      </c>
      <c r="I850" s="62">
        <f t="shared" si="136"/>
        <v>80.578249818405411</v>
      </c>
      <c r="J850" s="62">
        <v>117</v>
      </c>
      <c r="K850" s="15">
        <f t="shared" si="130"/>
        <v>0</v>
      </c>
      <c r="L850" s="15">
        <f t="shared" si="138"/>
        <v>0</v>
      </c>
      <c r="M850" s="58">
        <f>'Luxjacky Assumptions Monthly'!$M$8*'Luxjacky Counterfactual'!H850</f>
        <v>0</v>
      </c>
      <c r="N850" s="58">
        <f>'Luxjacky Assumptions Monthly'!$M$6*'Luxjacky Assumptions Monthly'!$M$8*'Luxjacky Counterfactual'!G850</f>
        <v>1219.6736304822753</v>
      </c>
      <c r="O850" s="58">
        <f t="shared" si="131"/>
        <v>1219.6736304822753</v>
      </c>
    </row>
    <row r="851" spans="1:15" x14ac:dyDescent="0.3">
      <c r="A851" s="60">
        <v>43219</v>
      </c>
      <c r="B851" s="15">
        <f t="shared" si="132"/>
        <v>2018</v>
      </c>
      <c r="C851" s="15">
        <f t="shared" si="133"/>
        <v>4</v>
      </c>
      <c r="D851" s="15" t="str">
        <f t="shared" si="137"/>
        <v>20184</v>
      </c>
      <c r="E851" s="15">
        <f t="shared" si="134"/>
        <v>1</v>
      </c>
      <c r="F851" s="15">
        <f t="shared" si="135"/>
        <v>0</v>
      </c>
      <c r="G851" s="64">
        <f t="shared" si="139"/>
        <v>2349.3472609645505</v>
      </c>
      <c r="H851" s="64">
        <f>IF(G850&lt;VLOOKUP(D851,'Luxjacky Assumptions Past'!$M$17:$Q$77,5,0),VLOOKUP(D851,'Luxjacky Assumptions Past'!$M$17:$Q$77,4,0),0)</f>
        <v>0</v>
      </c>
      <c r="I851" s="62">
        <f t="shared" si="136"/>
        <v>164.74213562373097</v>
      </c>
      <c r="J851" s="62">
        <v>90</v>
      </c>
      <c r="K851" s="15">
        <f t="shared" si="130"/>
        <v>0</v>
      </c>
      <c r="L851" s="15">
        <f t="shared" si="138"/>
        <v>0</v>
      </c>
      <c r="M851" s="58">
        <f>'Luxjacky Assumptions Monthly'!$M$8*'Luxjacky Counterfactual'!H851</f>
        <v>0</v>
      </c>
      <c r="N851" s="58">
        <f>'Luxjacky Assumptions Monthly'!$M$6*'Luxjacky Assumptions Monthly'!$M$8*'Luxjacky Counterfactual'!G851</f>
        <v>1174.6736304822753</v>
      </c>
      <c r="O851" s="58">
        <f t="shared" si="131"/>
        <v>1174.6736304822753</v>
      </c>
    </row>
    <row r="852" spans="1:15" x14ac:dyDescent="0.3">
      <c r="A852" s="60">
        <v>43220</v>
      </c>
      <c r="B852" s="15">
        <f t="shared" si="132"/>
        <v>2018</v>
      </c>
      <c r="C852" s="15">
        <f t="shared" si="133"/>
        <v>4</v>
      </c>
      <c r="D852" s="15" t="str">
        <f t="shared" si="137"/>
        <v>20184</v>
      </c>
      <c r="E852" s="15">
        <f t="shared" si="134"/>
        <v>2</v>
      </c>
      <c r="F852" s="15">
        <f t="shared" si="135"/>
        <v>0</v>
      </c>
      <c r="G852" s="64">
        <f t="shared" si="139"/>
        <v>2173.3472609645505</v>
      </c>
      <c r="H852" s="64">
        <f>IF(G851&lt;VLOOKUP(D852,'Luxjacky Assumptions Past'!$M$17:$Q$77,5,0),VLOOKUP(D852,'Luxjacky Assumptions Past'!$M$17:$Q$77,4,0),0)</f>
        <v>0</v>
      </c>
      <c r="I852" s="62">
        <f t="shared" si="136"/>
        <v>169.35981786550732</v>
      </c>
      <c r="J852" s="62">
        <v>176</v>
      </c>
      <c r="K852" s="15">
        <f t="shared" si="130"/>
        <v>0</v>
      </c>
      <c r="L852" s="15">
        <f t="shared" si="138"/>
        <v>0</v>
      </c>
      <c r="M852" s="58">
        <f>'Luxjacky Assumptions Monthly'!$M$8*'Luxjacky Counterfactual'!H852</f>
        <v>0</v>
      </c>
      <c r="N852" s="58">
        <f>'Luxjacky Assumptions Monthly'!$M$6*'Luxjacky Assumptions Monthly'!$M$8*'Luxjacky Counterfactual'!G852</f>
        <v>1086.6736304822753</v>
      </c>
      <c r="O852" s="58">
        <f t="shared" si="131"/>
        <v>1086.6736304822753</v>
      </c>
    </row>
    <row r="853" spans="1:15" x14ac:dyDescent="0.3">
      <c r="A853" s="60">
        <v>43221</v>
      </c>
      <c r="B853" s="15">
        <f t="shared" si="132"/>
        <v>2018</v>
      </c>
      <c r="C853" s="15">
        <f t="shared" si="133"/>
        <v>5</v>
      </c>
      <c r="D853" s="15" t="str">
        <f t="shared" si="137"/>
        <v>20185</v>
      </c>
      <c r="E853" s="15">
        <f t="shared" si="134"/>
        <v>3</v>
      </c>
      <c r="F853" s="15">
        <f t="shared" si="135"/>
        <v>0</v>
      </c>
      <c r="G853" s="64">
        <f t="shared" si="139"/>
        <v>2004.3472609645505</v>
      </c>
      <c r="H853" s="64">
        <f>IF(G852&lt;VLOOKUP(D853,'Luxjacky Assumptions Past'!$M$17:$Q$77,5,0),VLOOKUP(D853,'Luxjacky Assumptions Past'!$M$17:$Q$77,4,0),0)</f>
        <v>0</v>
      </c>
      <c r="I853" s="62">
        <f t="shared" si="136"/>
        <v>169.32558215144837</v>
      </c>
      <c r="J853" s="62">
        <v>169</v>
      </c>
      <c r="K853" s="15">
        <f t="shared" si="130"/>
        <v>0</v>
      </c>
      <c r="L853" s="15">
        <f t="shared" si="138"/>
        <v>0</v>
      </c>
      <c r="M853" s="58">
        <f>'Luxjacky Assumptions Monthly'!$M$8*'Luxjacky Counterfactual'!H853</f>
        <v>0</v>
      </c>
      <c r="N853" s="58">
        <f>'Luxjacky Assumptions Monthly'!$M$6*'Luxjacky Assumptions Monthly'!$M$8*'Luxjacky Counterfactual'!G853</f>
        <v>1002.1736304822753</v>
      </c>
      <c r="O853" s="58">
        <f t="shared" si="131"/>
        <v>1002.1736304822753</v>
      </c>
    </row>
    <row r="854" spans="1:15" x14ac:dyDescent="0.3">
      <c r="A854" s="60">
        <v>43222</v>
      </c>
      <c r="B854" s="15">
        <f t="shared" si="132"/>
        <v>2018</v>
      </c>
      <c r="C854" s="15">
        <f t="shared" si="133"/>
        <v>5</v>
      </c>
      <c r="D854" s="15" t="str">
        <f t="shared" si="137"/>
        <v>20185</v>
      </c>
      <c r="E854" s="15">
        <f t="shared" si="134"/>
        <v>4</v>
      </c>
      <c r="F854" s="15">
        <f t="shared" si="135"/>
        <v>0</v>
      </c>
      <c r="G854" s="64">
        <f t="shared" si="139"/>
        <v>1839.3472609645505</v>
      </c>
      <c r="H854" s="64">
        <f>IF(G853&lt;VLOOKUP(D854,'Luxjacky Assumptions Past'!$M$17:$Q$77,5,0),VLOOKUP(D854,'Luxjacky Assumptions Past'!$M$17:$Q$77,4,0),0)</f>
        <v>0</v>
      </c>
      <c r="I854" s="62">
        <f t="shared" si="136"/>
        <v>158.69701273881668</v>
      </c>
      <c r="J854" s="62">
        <v>165</v>
      </c>
      <c r="K854" s="15">
        <f t="shared" si="130"/>
        <v>0</v>
      </c>
      <c r="L854" s="15">
        <f t="shared" si="138"/>
        <v>0</v>
      </c>
      <c r="M854" s="58">
        <f>'Luxjacky Assumptions Monthly'!$M$8*'Luxjacky Counterfactual'!H854</f>
        <v>0</v>
      </c>
      <c r="N854" s="58">
        <f>'Luxjacky Assumptions Monthly'!$M$6*'Luxjacky Assumptions Monthly'!$M$8*'Luxjacky Counterfactual'!G854</f>
        <v>919.67363048227526</v>
      </c>
      <c r="O854" s="58">
        <f t="shared" si="131"/>
        <v>919.67363048227526</v>
      </c>
    </row>
    <row r="855" spans="1:15" x14ac:dyDescent="0.3">
      <c r="A855" s="60">
        <v>43223</v>
      </c>
      <c r="B855" s="15">
        <f t="shared" si="132"/>
        <v>2018</v>
      </c>
      <c r="C855" s="15">
        <f t="shared" si="133"/>
        <v>5</v>
      </c>
      <c r="D855" s="15" t="str">
        <f t="shared" si="137"/>
        <v>20185</v>
      </c>
      <c r="E855" s="15">
        <f t="shared" si="134"/>
        <v>5</v>
      </c>
      <c r="F855" s="15">
        <f t="shared" si="135"/>
        <v>0</v>
      </c>
      <c r="G855" s="64">
        <f t="shared" si="139"/>
        <v>1673.3472609645505</v>
      </c>
      <c r="H855" s="64">
        <f>IF(G854&lt;VLOOKUP(D855,'Luxjacky Assumptions Past'!$M$17:$Q$77,5,0),VLOOKUP(D855,'Luxjacky Assumptions Past'!$M$17:$Q$77,4,0),0)</f>
        <v>0</v>
      </c>
      <c r="I855" s="62">
        <f t="shared" si="136"/>
        <v>139.44583624315936</v>
      </c>
      <c r="J855" s="62">
        <v>166</v>
      </c>
      <c r="K855" s="15">
        <f t="shared" si="130"/>
        <v>0</v>
      </c>
      <c r="L855" s="15">
        <f t="shared" si="138"/>
        <v>0</v>
      </c>
      <c r="M855" s="58">
        <f>'Luxjacky Assumptions Monthly'!$M$8*'Luxjacky Counterfactual'!H855</f>
        <v>0</v>
      </c>
      <c r="N855" s="58">
        <f>'Luxjacky Assumptions Monthly'!$M$6*'Luxjacky Assumptions Monthly'!$M$8*'Luxjacky Counterfactual'!G855</f>
        <v>836.67363048227526</v>
      </c>
      <c r="O855" s="58">
        <f t="shared" si="131"/>
        <v>836.67363048227526</v>
      </c>
    </row>
    <row r="856" spans="1:15" x14ac:dyDescent="0.3">
      <c r="A856" s="60">
        <v>43224</v>
      </c>
      <c r="B856" s="15">
        <f t="shared" si="132"/>
        <v>2018</v>
      </c>
      <c r="C856" s="15">
        <f t="shared" si="133"/>
        <v>5</v>
      </c>
      <c r="D856" s="15" t="str">
        <f t="shared" si="137"/>
        <v>20185</v>
      </c>
      <c r="E856" s="15">
        <f t="shared" si="134"/>
        <v>6</v>
      </c>
      <c r="F856" s="15">
        <f t="shared" si="135"/>
        <v>1</v>
      </c>
      <c r="G856" s="64">
        <f t="shared" si="139"/>
        <v>1529.3472609645505</v>
      </c>
      <c r="H856" s="64">
        <f>IF(G855&lt;VLOOKUP(D856,'Luxjacky Assumptions Past'!$M$17:$Q$77,5,0),VLOOKUP(D856,'Luxjacky Assumptions Past'!$M$17:$Q$77,4,0),0)</f>
        <v>0</v>
      </c>
      <c r="I856" s="62">
        <f t="shared" si="136"/>
        <v>121.07410022908537</v>
      </c>
      <c r="J856" s="62">
        <v>144</v>
      </c>
      <c r="K856" s="15">
        <f t="shared" si="130"/>
        <v>0</v>
      </c>
      <c r="L856" s="15">
        <f t="shared" si="138"/>
        <v>0</v>
      </c>
      <c r="M856" s="58">
        <f>'Luxjacky Assumptions Monthly'!$M$8*'Luxjacky Counterfactual'!H856</f>
        <v>0</v>
      </c>
      <c r="N856" s="58">
        <f>'Luxjacky Assumptions Monthly'!$M$6*'Luxjacky Assumptions Monthly'!$M$8*'Luxjacky Counterfactual'!G856</f>
        <v>764.67363048227526</v>
      </c>
      <c r="O856" s="58">
        <f t="shared" si="131"/>
        <v>764.67363048227526</v>
      </c>
    </row>
    <row r="857" spans="1:15" x14ac:dyDescent="0.3">
      <c r="A857" s="60">
        <v>43225</v>
      </c>
      <c r="B857" s="15">
        <f t="shared" si="132"/>
        <v>2018</v>
      </c>
      <c r="C857" s="15">
        <f t="shared" si="133"/>
        <v>5</v>
      </c>
      <c r="D857" s="15" t="str">
        <f t="shared" si="137"/>
        <v>20185</v>
      </c>
      <c r="E857" s="15">
        <f t="shared" si="134"/>
        <v>7</v>
      </c>
      <c r="F857" s="15">
        <f t="shared" si="135"/>
        <v>1</v>
      </c>
      <c r="G857" s="64">
        <f t="shared" si="139"/>
        <v>1411.3472609645505</v>
      </c>
      <c r="H857" s="64">
        <f>IF(G856&lt;VLOOKUP(D857,'Luxjacky Assumptions Past'!$M$17:$Q$77,5,0),VLOOKUP(D857,'Luxjacky Assumptions Past'!$M$17:$Q$77,4,0),0)</f>
        <v>0</v>
      </c>
      <c r="I857" s="62">
        <f t="shared" si="136"/>
        <v>83.154621819085008</v>
      </c>
      <c r="J857" s="62">
        <v>118</v>
      </c>
      <c r="K857" s="15">
        <f t="shared" si="130"/>
        <v>0</v>
      </c>
      <c r="L857" s="15">
        <f t="shared" si="138"/>
        <v>0</v>
      </c>
      <c r="M857" s="58">
        <f>'Luxjacky Assumptions Monthly'!$M$8*'Luxjacky Counterfactual'!H857</f>
        <v>0</v>
      </c>
      <c r="N857" s="58">
        <f>'Luxjacky Assumptions Monthly'!$M$6*'Luxjacky Assumptions Monthly'!$M$8*'Luxjacky Counterfactual'!G857</f>
        <v>705.67363048227526</v>
      </c>
      <c r="O857" s="58">
        <f t="shared" si="131"/>
        <v>705.67363048227526</v>
      </c>
    </row>
    <row r="858" spans="1:15" x14ac:dyDescent="0.3">
      <c r="A858" s="60">
        <v>43226</v>
      </c>
      <c r="B858" s="15">
        <f t="shared" si="132"/>
        <v>2018</v>
      </c>
      <c r="C858" s="15">
        <f t="shared" si="133"/>
        <v>5</v>
      </c>
      <c r="D858" s="15" t="str">
        <f t="shared" si="137"/>
        <v>20185</v>
      </c>
      <c r="E858" s="15">
        <f t="shared" si="134"/>
        <v>1</v>
      </c>
      <c r="F858" s="15">
        <f t="shared" si="135"/>
        <v>0</v>
      </c>
      <c r="G858" s="64">
        <f t="shared" si="139"/>
        <v>1325.3472609645505</v>
      </c>
      <c r="H858" s="64">
        <f>IF(G857&lt;VLOOKUP(D858,'Luxjacky Assumptions Past'!$M$17:$Q$77,5,0),VLOOKUP(D858,'Luxjacky Assumptions Past'!$M$17:$Q$77,4,0),0)</f>
        <v>0</v>
      </c>
      <c r="I858" s="62">
        <f t="shared" si="136"/>
        <v>167.31850762441059</v>
      </c>
      <c r="J858" s="62">
        <v>86</v>
      </c>
      <c r="K858" s="15">
        <f t="shared" si="130"/>
        <v>0</v>
      </c>
      <c r="L858" s="15">
        <f t="shared" si="138"/>
        <v>0</v>
      </c>
      <c r="M858" s="58">
        <f>'Luxjacky Assumptions Monthly'!$M$8*'Luxjacky Counterfactual'!H858</f>
        <v>0</v>
      </c>
      <c r="N858" s="58">
        <f>'Luxjacky Assumptions Monthly'!$M$6*'Luxjacky Assumptions Monthly'!$M$8*'Luxjacky Counterfactual'!G858</f>
        <v>662.67363048227526</v>
      </c>
      <c r="O858" s="58">
        <f t="shared" si="131"/>
        <v>662.67363048227526</v>
      </c>
    </row>
    <row r="859" spans="1:15" x14ac:dyDescent="0.3">
      <c r="A859" s="60">
        <v>43227</v>
      </c>
      <c r="B859" s="15">
        <f t="shared" si="132"/>
        <v>2018</v>
      </c>
      <c r="C859" s="15">
        <f t="shared" si="133"/>
        <v>5</v>
      </c>
      <c r="D859" s="15" t="str">
        <f t="shared" si="137"/>
        <v>20185</v>
      </c>
      <c r="E859" s="15">
        <f t="shared" si="134"/>
        <v>2</v>
      </c>
      <c r="F859" s="15">
        <f t="shared" si="135"/>
        <v>0</v>
      </c>
      <c r="G859" s="64">
        <f t="shared" si="139"/>
        <v>1157.3472609645505</v>
      </c>
      <c r="H859" s="64">
        <f>IF(G858&lt;VLOOKUP(D859,'Luxjacky Assumptions Past'!$M$17:$Q$77,5,0),VLOOKUP(D859,'Luxjacky Assumptions Past'!$M$17:$Q$77,4,0),0)</f>
        <v>0</v>
      </c>
      <c r="I859" s="62">
        <f t="shared" si="136"/>
        <v>171.93618986618691</v>
      </c>
      <c r="J859" s="62">
        <v>168</v>
      </c>
      <c r="K859" s="15">
        <f t="shared" si="130"/>
        <v>0</v>
      </c>
      <c r="L859" s="15">
        <f t="shared" si="138"/>
        <v>0</v>
      </c>
      <c r="M859" s="58">
        <f>'Luxjacky Assumptions Monthly'!$M$8*'Luxjacky Counterfactual'!H859</f>
        <v>0</v>
      </c>
      <c r="N859" s="58">
        <f>'Luxjacky Assumptions Monthly'!$M$6*'Luxjacky Assumptions Monthly'!$M$8*'Luxjacky Counterfactual'!G859</f>
        <v>578.67363048227526</v>
      </c>
      <c r="O859" s="58">
        <f t="shared" si="131"/>
        <v>578.67363048227526</v>
      </c>
    </row>
    <row r="860" spans="1:15" x14ac:dyDescent="0.3">
      <c r="A860" s="60">
        <v>43228</v>
      </c>
      <c r="B860" s="15">
        <f t="shared" si="132"/>
        <v>2018</v>
      </c>
      <c r="C860" s="15">
        <f t="shared" si="133"/>
        <v>5</v>
      </c>
      <c r="D860" s="15" t="str">
        <f t="shared" si="137"/>
        <v>20185</v>
      </c>
      <c r="E860" s="15">
        <f t="shared" si="134"/>
        <v>3</v>
      </c>
      <c r="F860" s="15">
        <f t="shared" si="135"/>
        <v>0</v>
      </c>
      <c r="G860" s="64">
        <f t="shared" si="139"/>
        <v>2509.2569667990219</v>
      </c>
      <c r="H860" s="64">
        <f>IF(G859&lt;VLOOKUP(D860,'Luxjacky Assumptions Past'!$M$17:$Q$77,5,0),VLOOKUP(D860,'Luxjacky Assumptions Past'!$M$17:$Q$77,4,0),0)</f>
        <v>1525.9097058344712</v>
      </c>
      <c r="I860" s="62">
        <f t="shared" si="136"/>
        <v>169.32558215144837</v>
      </c>
      <c r="J860" s="62">
        <v>174</v>
      </c>
      <c r="K860" s="15">
        <f t="shared" si="130"/>
        <v>1</v>
      </c>
      <c r="L860" s="15">
        <f t="shared" si="138"/>
        <v>4000</v>
      </c>
      <c r="M860" s="58">
        <f>'Luxjacky Assumptions Monthly'!$M$8*'Luxjacky Counterfactual'!H860</f>
        <v>15259.097058344712</v>
      </c>
      <c r="N860" s="58">
        <f>'Luxjacky Assumptions Monthly'!$M$6*'Luxjacky Assumptions Monthly'!$M$8*'Luxjacky Counterfactual'!G860</f>
        <v>1254.628483399511</v>
      </c>
      <c r="O860" s="58">
        <f t="shared" si="131"/>
        <v>20513.725541744225</v>
      </c>
    </row>
    <row r="861" spans="1:15" x14ac:dyDescent="0.3">
      <c r="A861" s="60">
        <v>43229</v>
      </c>
      <c r="B861" s="15">
        <f t="shared" si="132"/>
        <v>2018</v>
      </c>
      <c r="C861" s="15">
        <f t="shared" si="133"/>
        <v>5</v>
      </c>
      <c r="D861" s="15" t="str">
        <f t="shared" si="137"/>
        <v>20185</v>
      </c>
      <c r="E861" s="15">
        <f t="shared" si="134"/>
        <v>4</v>
      </c>
      <c r="F861" s="15">
        <f t="shared" si="135"/>
        <v>0</v>
      </c>
      <c r="G861" s="64">
        <f t="shared" si="139"/>
        <v>2348.2569667990219</v>
      </c>
      <c r="H861" s="64">
        <f>IF(G860&lt;VLOOKUP(D861,'Luxjacky Assumptions Past'!$M$17:$Q$77,5,0),VLOOKUP(D861,'Luxjacky Assumptions Past'!$M$17:$Q$77,4,0),0)</f>
        <v>0</v>
      </c>
      <c r="I861" s="62">
        <f t="shared" si="136"/>
        <v>158.69701273881668</v>
      </c>
      <c r="J861" s="62">
        <v>161</v>
      </c>
      <c r="K861" s="15">
        <f t="shared" ref="K861:K924" si="140">IF(H861&gt;0,1,0)</f>
        <v>0</v>
      </c>
      <c r="L861" s="15">
        <f t="shared" si="138"/>
        <v>0</v>
      </c>
      <c r="M861" s="58">
        <f>'Luxjacky Assumptions Monthly'!$M$8*'Luxjacky Counterfactual'!H861</f>
        <v>0</v>
      </c>
      <c r="N861" s="58">
        <f>'Luxjacky Assumptions Monthly'!$M$6*'Luxjacky Assumptions Monthly'!$M$8*'Luxjacky Counterfactual'!G861</f>
        <v>1174.128483399511</v>
      </c>
      <c r="O861" s="58">
        <f t="shared" ref="O861:O924" si="141">SUM(L861:N861)</f>
        <v>1174.128483399511</v>
      </c>
    </row>
    <row r="862" spans="1:15" x14ac:dyDescent="0.3">
      <c r="A862" s="60">
        <v>43230</v>
      </c>
      <c r="B862" s="15">
        <f t="shared" si="132"/>
        <v>2018</v>
      </c>
      <c r="C862" s="15">
        <f t="shared" si="133"/>
        <v>5</v>
      </c>
      <c r="D862" s="15" t="str">
        <f t="shared" si="137"/>
        <v>20185</v>
      </c>
      <c r="E862" s="15">
        <f t="shared" si="134"/>
        <v>5</v>
      </c>
      <c r="F862" s="15">
        <f t="shared" si="135"/>
        <v>0</v>
      </c>
      <c r="G862" s="64">
        <f t="shared" si="139"/>
        <v>2195.2569667990219</v>
      </c>
      <c r="H862" s="64">
        <f>IF(G861&lt;VLOOKUP(D862,'Luxjacky Assumptions Past'!$M$17:$Q$77,5,0),VLOOKUP(D862,'Luxjacky Assumptions Past'!$M$17:$Q$77,4,0),0)</f>
        <v>0</v>
      </c>
      <c r="I862" s="62">
        <f t="shared" si="136"/>
        <v>139.44583624315936</v>
      </c>
      <c r="J862" s="62">
        <v>153</v>
      </c>
      <c r="K862" s="15">
        <f t="shared" si="140"/>
        <v>0</v>
      </c>
      <c r="L862" s="15">
        <f t="shared" si="138"/>
        <v>0</v>
      </c>
      <c r="M862" s="58">
        <f>'Luxjacky Assumptions Monthly'!$M$8*'Luxjacky Counterfactual'!H862</f>
        <v>0</v>
      </c>
      <c r="N862" s="58">
        <f>'Luxjacky Assumptions Monthly'!$M$6*'Luxjacky Assumptions Monthly'!$M$8*'Luxjacky Counterfactual'!G862</f>
        <v>1097.628483399511</v>
      </c>
      <c r="O862" s="58">
        <f t="shared" si="141"/>
        <v>1097.628483399511</v>
      </c>
    </row>
    <row r="863" spans="1:15" x14ac:dyDescent="0.3">
      <c r="A863" s="60">
        <v>43231</v>
      </c>
      <c r="B863" s="15">
        <f t="shared" si="132"/>
        <v>2018</v>
      </c>
      <c r="C863" s="15">
        <f t="shared" si="133"/>
        <v>5</v>
      </c>
      <c r="D863" s="15" t="str">
        <f t="shared" si="137"/>
        <v>20185</v>
      </c>
      <c r="E863" s="15">
        <f t="shared" si="134"/>
        <v>6</v>
      </c>
      <c r="F863" s="15">
        <f t="shared" si="135"/>
        <v>1</v>
      </c>
      <c r="G863" s="64">
        <f t="shared" si="139"/>
        <v>2058.2569667990219</v>
      </c>
      <c r="H863" s="64">
        <f>IF(G862&lt;VLOOKUP(D863,'Luxjacky Assumptions Past'!$M$17:$Q$77,5,0),VLOOKUP(D863,'Luxjacky Assumptions Past'!$M$17:$Q$77,4,0),0)</f>
        <v>0</v>
      </c>
      <c r="I863" s="62">
        <f t="shared" si="136"/>
        <v>121.07410022908537</v>
      </c>
      <c r="J863" s="62">
        <v>137</v>
      </c>
      <c r="K863" s="15">
        <f t="shared" si="140"/>
        <v>0</v>
      </c>
      <c r="L863" s="15">
        <f t="shared" si="138"/>
        <v>0</v>
      </c>
      <c r="M863" s="58">
        <f>'Luxjacky Assumptions Monthly'!$M$8*'Luxjacky Counterfactual'!H863</f>
        <v>0</v>
      </c>
      <c r="N863" s="58">
        <f>'Luxjacky Assumptions Monthly'!$M$6*'Luxjacky Assumptions Monthly'!$M$8*'Luxjacky Counterfactual'!G863</f>
        <v>1029.128483399511</v>
      </c>
      <c r="O863" s="58">
        <f t="shared" si="141"/>
        <v>1029.128483399511</v>
      </c>
    </row>
    <row r="864" spans="1:15" x14ac:dyDescent="0.3">
      <c r="A864" s="60">
        <v>43232</v>
      </c>
      <c r="B864" s="15">
        <f t="shared" si="132"/>
        <v>2018</v>
      </c>
      <c r="C864" s="15">
        <f t="shared" si="133"/>
        <v>5</v>
      </c>
      <c r="D864" s="15" t="str">
        <f t="shared" si="137"/>
        <v>20185</v>
      </c>
      <c r="E864" s="15">
        <f t="shared" si="134"/>
        <v>7</v>
      </c>
      <c r="F864" s="15">
        <f t="shared" si="135"/>
        <v>1</v>
      </c>
      <c r="G864" s="64">
        <f t="shared" si="139"/>
        <v>1925.2569667990219</v>
      </c>
      <c r="H864" s="64">
        <f>IF(G863&lt;VLOOKUP(D864,'Luxjacky Assumptions Past'!$M$17:$Q$77,5,0),VLOOKUP(D864,'Luxjacky Assumptions Past'!$M$17:$Q$77,4,0),0)</f>
        <v>0</v>
      </c>
      <c r="I864" s="62">
        <f t="shared" si="136"/>
        <v>83.154621819085008</v>
      </c>
      <c r="J864" s="62">
        <v>133</v>
      </c>
      <c r="K864" s="15">
        <f t="shared" si="140"/>
        <v>0</v>
      </c>
      <c r="L864" s="15">
        <f t="shared" si="138"/>
        <v>0</v>
      </c>
      <c r="M864" s="58">
        <f>'Luxjacky Assumptions Monthly'!$M$8*'Luxjacky Counterfactual'!H864</f>
        <v>0</v>
      </c>
      <c r="N864" s="58">
        <f>'Luxjacky Assumptions Monthly'!$M$6*'Luxjacky Assumptions Monthly'!$M$8*'Luxjacky Counterfactual'!G864</f>
        <v>962.62848339951097</v>
      </c>
      <c r="O864" s="58">
        <f t="shared" si="141"/>
        <v>962.62848339951097</v>
      </c>
    </row>
    <row r="865" spans="1:15" x14ac:dyDescent="0.3">
      <c r="A865" s="60">
        <v>43233</v>
      </c>
      <c r="B865" s="15">
        <f t="shared" si="132"/>
        <v>2018</v>
      </c>
      <c r="C865" s="15">
        <f t="shared" si="133"/>
        <v>5</v>
      </c>
      <c r="D865" s="15" t="str">
        <f t="shared" si="137"/>
        <v>20185</v>
      </c>
      <c r="E865" s="15">
        <f t="shared" si="134"/>
        <v>1</v>
      </c>
      <c r="F865" s="15">
        <f t="shared" si="135"/>
        <v>0</v>
      </c>
      <c r="G865" s="64">
        <f t="shared" si="139"/>
        <v>1839.2569667990219</v>
      </c>
      <c r="H865" s="64">
        <f>IF(G864&lt;VLOOKUP(D865,'Luxjacky Assumptions Past'!$M$17:$Q$77,5,0),VLOOKUP(D865,'Luxjacky Assumptions Past'!$M$17:$Q$77,4,0),0)</f>
        <v>0</v>
      </c>
      <c r="I865" s="62">
        <f t="shared" si="136"/>
        <v>167.31850762441059</v>
      </c>
      <c r="J865" s="62">
        <v>86</v>
      </c>
      <c r="K865" s="15">
        <f t="shared" si="140"/>
        <v>0</v>
      </c>
      <c r="L865" s="15">
        <f t="shared" si="138"/>
        <v>0</v>
      </c>
      <c r="M865" s="58">
        <f>'Luxjacky Assumptions Monthly'!$M$8*'Luxjacky Counterfactual'!H865</f>
        <v>0</v>
      </c>
      <c r="N865" s="58">
        <f>'Luxjacky Assumptions Monthly'!$M$6*'Luxjacky Assumptions Monthly'!$M$8*'Luxjacky Counterfactual'!G865</f>
        <v>919.62848339951097</v>
      </c>
      <c r="O865" s="58">
        <f t="shared" si="141"/>
        <v>919.62848339951097</v>
      </c>
    </row>
    <row r="866" spans="1:15" x14ac:dyDescent="0.3">
      <c r="A866" s="60">
        <v>43234</v>
      </c>
      <c r="B866" s="15">
        <f t="shared" si="132"/>
        <v>2018</v>
      </c>
      <c r="C866" s="15">
        <f t="shared" si="133"/>
        <v>5</v>
      </c>
      <c r="D866" s="15" t="str">
        <f t="shared" si="137"/>
        <v>20185</v>
      </c>
      <c r="E866" s="15">
        <f t="shared" si="134"/>
        <v>2</v>
      </c>
      <c r="F866" s="15">
        <f t="shared" si="135"/>
        <v>0</v>
      </c>
      <c r="G866" s="64">
        <f t="shared" si="139"/>
        <v>1673.2569667990219</v>
      </c>
      <c r="H866" s="64">
        <f>IF(G865&lt;VLOOKUP(D866,'Luxjacky Assumptions Past'!$M$17:$Q$77,5,0),VLOOKUP(D866,'Luxjacky Assumptions Past'!$M$17:$Q$77,4,0),0)</f>
        <v>0</v>
      </c>
      <c r="I866" s="62">
        <f t="shared" si="136"/>
        <v>171.93618986618691</v>
      </c>
      <c r="J866" s="62">
        <v>166</v>
      </c>
      <c r="K866" s="15">
        <f t="shared" si="140"/>
        <v>0</v>
      </c>
      <c r="L866" s="15">
        <f t="shared" si="138"/>
        <v>0</v>
      </c>
      <c r="M866" s="58">
        <f>'Luxjacky Assumptions Monthly'!$M$8*'Luxjacky Counterfactual'!H866</f>
        <v>0</v>
      </c>
      <c r="N866" s="58">
        <f>'Luxjacky Assumptions Monthly'!$M$6*'Luxjacky Assumptions Monthly'!$M$8*'Luxjacky Counterfactual'!G866</f>
        <v>836.62848339951097</v>
      </c>
      <c r="O866" s="58">
        <f t="shared" si="141"/>
        <v>836.62848339951097</v>
      </c>
    </row>
    <row r="867" spans="1:15" x14ac:dyDescent="0.3">
      <c r="A867" s="60">
        <v>43235</v>
      </c>
      <c r="B867" s="15">
        <f t="shared" si="132"/>
        <v>2018</v>
      </c>
      <c r="C867" s="15">
        <f t="shared" si="133"/>
        <v>5</v>
      </c>
      <c r="D867" s="15" t="str">
        <f t="shared" si="137"/>
        <v>20185</v>
      </c>
      <c r="E867" s="15">
        <f t="shared" si="134"/>
        <v>3</v>
      </c>
      <c r="F867" s="15">
        <f t="shared" si="135"/>
        <v>0</v>
      </c>
      <c r="G867" s="64">
        <f t="shared" si="139"/>
        <v>1505.2569667990219</v>
      </c>
      <c r="H867" s="64">
        <f>IF(G866&lt;VLOOKUP(D867,'Luxjacky Assumptions Past'!$M$17:$Q$77,5,0),VLOOKUP(D867,'Luxjacky Assumptions Past'!$M$17:$Q$77,4,0),0)</f>
        <v>0</v>
      </c>
      <c r="I867" s="62">
        <f t="shared" si="136"/>
        <v>169.32558215144837</v>
      </c>
      <c r="J867" s="62">
        <v>168</v>
      </c>
      <c r="K867" s="15">
        <f t="shared" si="140"/>
        <v>0</v>
      </c>
      <c r="L867" s="15">
        <f t="shared" si="138"/>
        <v>0</v>
      </c>
      <c r="M867" s="58">
        <f>'Luxjacky Assumptions Monthly'!$M$8*'Luxjacky Counterfactual'!H867</f>
        <v>0</v>
      </c>
      <c r="N867" s="58">
        <f>'Luxjacky Assumptions Monthly'!$M$6*'Luxjacky Assumptions Monthly'!$M$8*'Luxjacky Counterfactual'!G867</f>
        <v>752.62848339951097</v>
      </c>
      <c r="O867" s="58">
        <f t="shared" si="141"/>
        <v>752.62848339951097</v>
      </c>
    </row>
    <row r="868" spans="1:15" x14ac:dyDescent="0.3">
      <c r="A868" s="60">
        <v>43236</v>
      </c>
      <c r="B868" s="15">
        <f t="shared" si="132"/>
        <v>2018</v>
      </c>
      <c r="C868" s="15">
        <f t="shared" si="133"/>
        <v>5</v>
      </c>
      <c r="D868" s="15" t="str">
        <f t="shared" si="137"/>
        <v>20185</v>
      </c>
      <c r="E868" s="15">
        <f t="shared" si="134"/>
        <v>4</v>
      </c>
      <c r="F868" s="15">
        <f t="shared" si="135"/>
        <v>0</v>
      </c>
      <c r="G868" s="64">
        <f t="shared" si="139"/>
        <v>1333.2569667990219</v>
      </c>
      <c r="H868" s="64">
        <f>IF(G867&lt;VLOOKUP(D868,'Luxjacky Assumptions Past'!$M$17:$Q$77,5,0),VLOOKUP(D868,'Luxjacky Assumptions Past'!$M$17:$Q$77,4,0),0)</f>
        <v>0</v>
      </c>
      <c r="I868" s="62">
        <f t="shared" si="136"/>
        <v>158.69701273881668</v>
      </c>
      <c r="J868" s="62">
        <v>172</v>
      </c>
      <c r="K868" s="15">
        <f t="shared" si="140"/>
        <v>0</v>
      </c>
      <c r="L868" s="15">
        <f t="shared" si="138"/>
        <v>0</v>
      </c>
      <c r="M868" s="58">
        <f>'Luxjacky Assumptions Monthly'!$M$8*'Luxjacky Counterfactual'!H868</f>
        <v>0</v>
      </c>
      <c r="N868" s="58">
        <f>'Luxjacky Assumptions Monthly'!$M$6*'Luxjacky Assumptions Monthly'!$M$8*'Luxjacky Counterfactual'!G868</f>
        <v>666.62848339951097</v>
      </c>
      <c r="O868" s="58">
        <f t="shared" si="141"/>
        <v>666.62848339951097</v>
      </c>
    </row>
    <row r="869" spans="1:15" x14ac:dyDescent="0.3">
      <c r="A869" s="60">
        <v>43237</v>
      </c>
      <c r="B869" s="15">
        <f t="shared" si="132"/>
        <v>2018</v>
      </c>
      <c r="C869" s="15">
        <f t="shared" si="133"/>
        <v>5</v>
      </c>
      <c r="D869" s="15" t="str">
        <f t="shared" si="137"/>
        <v>20185</v>
      </c>
      <c r="E869" s="15">
        <f t="shared" si="134"/>
        <v>5</v>
      </c>
      <c r="F869" s="15">
        <f t="shared" si="135"/>
        <v>0</v>
      </c>
      <c r="G869" s="64">
        <f t="shared" si="139"/>
        <v>1172.2569667990219</v>
      </c>
      <c r="H869" s="64">
        <f>IF(G868&lt;VLOOKUP(D869,'Luxjacky Assumptions Past'!$M$17:$Q$77,5,0),VLOOKUP(D869,'Luxjacky Assumptions Past'!$M$17:$Q$77,4,0),0)</f>
        <v>0</v>
      </c>
      <c r="I869" s="62">
        <f t="shared" si="136"/>
        <v>139.44583624315936</v>
      </c>
      <c r="J869" s="62">
        <v>161</v>
      </c>
      <c r="K869" s="15">
        <f t="shared" si="140"/>
        <v>0</v>
      </c>
      <c r="L869" s="15">
        <f t="shared" si="138"/>
        <v>0</v>
      </c>
      <c r="M869" s="58">
        <f>'Luxjacky Assumptions Monthly'!$M$8*'Luxjacky Counterfactual'!H869</f>
        <v>0</v>
      </c>
      <c r="N869" s="58">
        <f>'Luxjacky Assumptions Monthly'!$M$6*'Luxjacky Assumptions Monthly'!$M$8*'Luxjacky Counterfactual'!G869</f>
        <v>586.12848339951097</v>
      </c>
      <c r="O869" s="58">
        <f t="shared" si="141"/>
        <v>586.12848339951097</v>
      </c>
    </row>
    <row r="870" spans="1:15" x14ac:dyDescent="0.3">
      <c r="A870" s="60">
        <v>43238</v>
      </c>
      <c r="B870" s="15">
        <f t="shared" si="132"/>
        <v>2018</v>
      </c>
      <c r="C870" s="15">
        <f t="shared" si="133"/>
        <v>5</v>
      </c>
      <c r="D870" s="15" t="str">
        <f t="shared" si="137"/>
        <v>20185</v>
      </c>
      <c r="E870" s="15">
        <f t="shared" si="134"/>
        <v>6</v>
      </c>
      <c r="F870" s="15">
        <f t="shared" si="135"/>
        <v>1</v>
      </c>
      <c r="G870" s="64">
        <f t="shared" si="139"/>
        <v>2559.1666726334934</v>
      </c>
      <c r="H870" s="64">
        <f>IF(G869&lt;VLOOKUP(D870,'Luxjacky Assumptions Past'!$M$17:$Q$77,5,0),VLOOKUP(D870,'Luxjacky Assumptions Past'!$M$17:$Q$77,4,0),0)</f>
        <v>1525.9097058344712</v>
      </c>
      <c r="I870" s="62">
        <f t="shared" si="136"/>
        <v>121.07410022908537</v>
      </c>
      <c r="J870" s="62">
        <v>139</v>
      </c>
      <c r="K870" s="15">
        <f t="shared" si="140"/>
        <v>1</v>
      </c>
      <c r="L870" s="15">
        <f t="shared" si="138"/>
        <v>4000</v>
      </c>
      <c r="M870" s="58">
        <f>'Luxjacky Assumptions Monthly'!$M$8*'Luxjacky Counterfactual'!H870</f>
        <v>15259.097058344712</v>
      </c>
      <c r="N870" s="58">
        <f>'Luxjacky Assumptions Monthly'!$M$6*'Luxjacky Assumptions Monthly'!$M$8*'Luxjacky Counterfactual'!G870</f>
        <v>1279.5833363167467</v>
      </c>
      <c r="O870" s="58">
        <f t="shared" si="141"/>
        <v>20538.68039466146</v>
      </c>
    </row>
    <row r="871" spans="1:15" x14ac:dyDescent="0.3">
      <c r="A871" s="60">
        <v>43239</v>
      </c>
      <c r="B871" s="15">
        <f t="shared" si="132"/>
        <v>2018</v>
      </c>
      <c r="C871" s="15">
        <f t="shared" si="133"/>
        <v>5</v>
      </c>
      <c r="D871" s="15" t="str">
        <f t="shared" si="137"/>
        <v>20185</v>
      </c>
      <c r="E871" s="15">
        <f t="shared" si="134"/>
        <v>7</v>
      </c>
      <c r="F871" s="15">
        <f t="shared" si="135"/>
        <v>1</v>
      </c>
      <c r="G871" s="64">
        <f t="shared" si="139"/>
        <v>2439.1666726334934</v>
      </c>
      <c r="H871" s="64">
        <f>IF(G870&lt;VLOOKUP(D871,'Luxjacky Assumptions Past'!$M$17:$Q$77,5,0),VLOOKUP(D871,'Luxjacky Assumptions Past'!$M$17:$Q$77,4,0),0)</f>
        <v>0</v>
      </c>
      <c r="I871" s="62">
        <f t="shared" si="136"/>
        <v>83.154621819085008</v>
      </c>
      <c r="J871" s="62">
        <v>120</v>
      </c>
      <c r="K871" s="15">
        <f t="shared" si="140"/>
        <v>0</v>
      </c>
      <c r="L871" s="15">
        <f t="shared" si="138"/>
        <v>0</v>
      </c>
      <c r="M871" s="58">
        <f>'Luxjacky Assumptions Monthly'!$M$8*'Luxjacky Counterfactual'!H871</f>
        <v>0</v>
      </c>
      <c r="N871" s="58">
        <f>'Luxjacky Assumptions Monthly'!$M$6*'Luxjacky Assumptions Monthly'!$M$8*'Luxjacky Counterfactual'!G871</f>
        <v>1219.5833363167467</v>
      </c>
      <c r="O871" s="58">
        <f t="shared" si="141"/>
        <v>1219.5833363167467</v>
      </c>
    </row>
    <row r="872" spans="1:15" x14ac:dyDescent="0.3">
      <c r="A872" s="60">
        <v>43240</v>
      </c>
      <c r="B872" s="15">
        <f t="shared" si="132"/>
        <v>2018</v>
      </c>
      <c r="C872" s="15">
        <f t="shared" si="133"/>
        <v>5</v>
      </c>
      <c r="D872" s="15" t="str">
        <f t="shared" si="137"/>
        <v>20185</v>
      </c>
      <c r="E872" s="15">
        <f t="shared" si="134"/>
        <v>1</v>
      </c>
      <c r="F872" s="15">
        <f t="shared" si="135"/>
        <v>0</v>
      </c>
      <c r="G872" s="64">
        <f t="shared" si="139"/>
        <v>2354.1666726334934</v>
      </c>
      <c r="H872" s="64">
        <f>IF(G871&lt;VLOOKUP(D872,'Luxjacky Assumptions Past'!$M$17:$Q$77,5,0),VLOOKUP(D872,'Luxjacky Assumptions Past'!$M$17:$Q$77,4,0),0)</f>
        <v>0</v>
      </c>
      <c r="I872" s="62">
        <f t="shared" si="136"/>
        <v>167.31850762441059</v>
      </c>
      <c r="J872" s="62">
        <v>85</v>
      </c>
      <c r="K872" s="15">
        <f t="shared" si="140"/>
        <v>0</v>
      </c>
      <c r="L872" s="15">
        <f t="shared" si="138"/>
        <v>0</v>
      </c>
      <c r="M872" s="58">
        <f>'Luxjacky Assumptions Monthly'!$M$8*'Luxjacky Counterfactual'!H872</f>
        <v>0</v>
      </c>
      <c r="N872" s="58">
        <f>'Luxjacky Assumptions Monthly'!$M$6*'Luxjacky Assumptions Monthly'!$M$8*'Luxjacky Counterfactual'!G872</f>
        <v>1177.0833363167467</v>
      </c>
      <c r="O872" s="58">
        <f t="shared" si="141"/>
        <v>1177.0833363167467</v>
      </c>
    </row>
    <row r="873" spans="1:15" x14ac:dyDescent="0.3">
      <c r="A873" s="60">
        <v>43241</v>
      </c>
      <c r="B873" s="15">
        <f t="shared" si="132"/>
        <v>2018</v>
      </c>
      <c r="C873" s="15">
        <f t="shared" si="133"/>
        <v>5</v>
      </c>
      <c r="D873" s="15" t="str">
        <f t="shared" si="137"/>
        <v>20185</v>
      </c>
      <c r="E873" s="15">
        <f t="shared" si="134"/>
        <v>2</v>
      </c>
      <c r="F873" s="15">
        <f t="shared" si="135"/>
        <v>0</v>
      </c>
      <c r="G873" s="64">
        <f t="shared" si="139"/>
        <v>2196.1666726334934</v>
      </c>
      <c r="H873" s="64">
        <f>IF(G872&lt;VLOOKUP(D873,'Luxjacky Assumptions Past'!$M$17:$Q$77,5,0),VLOOKUP(D873,'Luxjacky Assumptions Past'!$M$17:$Q$77,4,0),0)</f>
        <v>0</v>
      </c>
      <c r="I873" s="62">
        <f t="shared" si="136"/>
        <v>171.93618986618691</v>
      </c>
      <c r="J873" s="62">
        <v>158</v>
      </c>
      <c r="K873" s="15">
        <f t="shared" si="140"/>
        <v>0</v>
      </c>
      <c r="L873" s="15">
        <f t="shared" si="138"/>
        <v>0</v>
      </c>
      <c r="M873" s="58">
        <f>'Luxjacky Assumptions Monthly'!$M$8*'Luxjacky Counterfactual'!H873</f>
        <v>0</v>
      </c>
      <c r="N873" s="58">
        <f>'Luxjacky Assumptions Monthly'!$M$6*'Luxjacky Assumptions Monthly'!$M$8*'Luxjacky Counterfactual'!G873</f>
        <v>1098.0833363167467</v>
      </c>
      <c r="O873" s="58">
        <f t="shared" si="141"/>
        <v>1098.0833363167467</v>
      </c>
    </row>
    <row r="874" spans="1:15" x14ac:dyDescent="0.3">
      <c r="A874" s="60">
        <v>43242</v>
      </c>
      <c r="B874" s="15">
        <f t="shared" si="132"/>
        <v>2018</v>
      </c>
      <c r="C874" s="15">
        <f t="shared" si="133"/>
        <v>5</v>
      </c>
      <c r="D874" s="15" t="str">
        <f t="shared" si="137"/>
        <v>20185</v>
      </c>
      <c r="E874" s="15">
        <f t="shared" si="134"/>
        <v>3</v>
      </c>
      <c r="F874" s="15">
        <f t="shared" si="135"/>
        <v>0</v>
      </c>
      <c r="G874" s="64">
        <f t="shared" si="139"/>
        <v>2014.1666726334934</v>
      </c>
      <c r="H874" s="64">
        <f>IF(G873&lt;VLOOKUP(D874,'Luxjacky Assumptions Past'!$M$17:$Q$77,5,0),VLOOKUP(D874,'Luxjacky Assumptions Past'!$M$17:$Q$77,4,0),0)</f>
        <v>0</v>
      </c>
      <c r="I874" s="62">
        <f t="shared" si="136"/>
        <v>169.32558215144837</v>
      </c>
      <c r="J874" s="62">
        <v>182</v>
      </c>
      <c r="K874" s="15">
        <f t="shared" si="140"/>
        <v>0</v>
      </c>
      <c r="L874" s="15">
        <f t="shared" si="138"/>
        <v>0</v>
      </c>
      <c r="M874" s="58">
        <f>'Luxjacky Assumptions Monthly'!$M$8*'Luxjacky Counterfactual'!H874</f>
        <v>0</v>
      </c>
      <c r="N874" s="58">
        <f>'Luxjacky Assumptions Monthly'!$M$6*'Luxjacky Assumptions Monthly'!$M$8*'Luxjacky Counterfactual'!G874</f>
        <v>1007.0833363167467</v>
      </c>
      <c r="O874" s="58">
        <f t="shared" si="141"/>
        <v>1007.0833363167467</v>
      </c>
    </row>
    <row r="875" spans="1:15" x14ac:dyDescent="0.3">
      <c r="A875" s="60">
        <v>43243</v>
      </c>
      <c r="B875" s="15">
        <f t="shared" si="132"/>
        <v>2018</v>
      </c>
      <c r="C875" s="15">
        <f t="shared" si="133"/>
        <v>5</v>
      </c>
      <c r="D875" s="15" t="str">
        <f t="shared" si="137"/>
        <v>20185</v>
      </c>
      <c r="E875" s="15">
        <f t="shared" si="134"/>
        <v>4</v>
      </c>
      <c r="F875" s="15">
        <f t="shared" si="135"/>
        <v>0</v>
      </c>
      <c r="G875" s="64">
        <f t="shared" si="139"/>
        <v>1850.1666726334934</v>
      </c>
      <c r="H875" s="64">
        <f>IF(G874&lt;VLOOKUP(D875,'Luxjacky Assumptions Past'!$M$17:$Q$77,5,0),VLOOKUP(D875,'Luxjacky Assumptions Past'!$M$17:$Q$77,4,0),0)</f>
        <v>0</v>
      </c>
      <c r="I875" s="62">
        <f t="shared" si="136"/>
        <v>158.69701273881668</v>
      </c>
      <c r="J875" s="62">
        <v>164</v>
      </c>
      <c r="K875" s="15">
        <f t="shared" si="140"/>
        <v>0</v>
      </c>
      <c r="L875" s="15">
        <f t="shared" si="138"/>
        <v>0</v>
      </c>
      <c r="M875" s="58">
        <f>'Luxjacky Assumptions Monthly'!$M$8*'Luxjacky Counterfactual'!H875</f>
        <v>0</v>
      </c>
      <c r="N875" s="58">
        <f>'Luxjacky Assumptions Monthly'!$M$6*'Luxjacky Assumptions Monthly'!$M$8*'Luxjacky Counterfactual'!G875</f>
        <v>925.08333631674668</v>
      </c>
      <c r="O875" s="58">
        <f t="shared" si="141"/>
        <v>925.08333631674668</v>
      </c>
    </row>
    <row r="876" spans="1:15" x14ac:dyDescent="0.3">
      <c r="A876" s="60">
        <v>43244</v>
      </c>
      <c r="B876" s="15">
        <f t="shared" si="132"/>
        <v>2018</v>
      </c>
      <c r="C876" s="15">
        <f t="shared" si="133"/>
        <v>5</v>
      </c>
      <c r="D876" s="15" t="str">
        <f t="shared" si="137"/>
        <v>20185</v>
      </c>
      <c r="E876" s="15">
        <f t="shared" si="134"/>
        <v>5</v>
      </c>
      <c r="F876" s="15">
        <f t="shared" si="135"/>
        <v>0</v>
      </c>
      <c r="G876" s="64">
        <f t="shared" si="139"/>
        <v>1698.1666726334934</v>
      </c>
      <c r="H876" s="64">
        <f>IF(G875&lt;VLOOKUP(D876,'Luxjacky Assumptions Past'!$M$17:$Q$77,5,0),VLOOKUP(D876,'Luxjacky Assumptions Past'!$M$17:$Q$77,4,0),0)</f>
        <v>0</v>
      </c>
      <c r="I876" s="62">
        <f t="shared" si="136"/>
        <v>139.44583624315936</v>
      </c>
      <c r="J876" s="62">
        <v>152</v>
      </c>
      <c r="K876" s="15">
        <f t="shared" si="140"/>
        <v>0</v>
      </c>
      <c r="L876" s="15">
        <f t="shared" si="138"/>
        <v>0</v>
      </c>
      <c r="M876" s="58">
        <f>'Luxjacky Assumptions Monthly'!$M$8*'Luxjacky Counterfactual'!H876</f>
        <v>0</v>
      </c>
      <c r="N876" s="58">
        <f>'Luxjacky Assumptions Monthly'!$M$6*'Luxjacky Assumptions Monthly'!$M$8*'Luxjacky Counterfactual'!G876</f>
        <v>849.08333631674668</v>
      </c>
      <c r="O876" s="58">
        <f t="shared" si="141"/>
        <v>849.08333631674668</v>
      </c>
    </row>
    <row r="877" spans="1:15" x14ac:dyDescent="0.3">
      <c r="A877" s="60">
        <v>43245</v>
      </c>
      <c r="B877" s="15">
        <f t="shared" si="132"/>
        <v>2018</v>
      </c>
      <c r="C877" s="15">
        <f t="shared" si="133"/>
        <v>5</v>
      </c>
      <c r="D877" s="15" t="str">
        <f t="shared" si="137"/>
        <v>20185</v>
      </c>
      <c r="E877" s="15">
        <f t="shared" si="134"/>
        <v>6</v>
      </c>
      <c r="F877" s="15">
        <f t="shared" si="135"/>
        <v>1</v>
      </c>
      <c r="G877" s="64">
        <f t="shared" si="139"/>
        <v>1562.1666726334934</v>
      </c>
      <c r="H877" s="64">
        <f>IF(G876&lt;VLOOKUP(D877,'Luxjacky Assumptions Past'!$M$17:$Q$77,5,0),VLOOKUP(D877,'Luxjacky Assumptions Past'!$M$17:$Q$77,4,0),0)</f>
        <v>0</v>
      </c>
      <c r="I877" s="62">
        <f t="shared" si="136"/>
        <v>121.07410022908537</v>
      </c>
      <c r="J877" s="62">
        <v>136</v>
      </c>
      <c r="K877" s="15">
        <f t="shared" si="140"/>
        <v>0</v>
      </c>
      <c r="L877" s="15">
        <f t="shared" si="138"/>
        <v>0</v>
      </c>
      <c r="M877" s="58">
        <f>'Luxjacky Assumptions Monthly'!$M$8*'Luxjacky Counterfactual'!H877</f>
        <v>0</v>
      </c>
      <c r="N877" s="58">
        <f>'Luxjacky Assumptions Monthly'!$M$6*'Luxjacky Assumptions Monthly'!$M$8*'Luxjacky Counterfactual'!G877</f>
        <v>781.08333631674668</v>
      </c>
      <c r="O877" s="58">
        <f t="shared" si="141"/>
        <v>781.08333631674668</v>
      </c>
    </row>
    <row r="878" spans="1:15" x14ac:dyDescent="0.3">
      <c r="A878" s="60">
        <v>43246</v>
      </c>
      <c r="B878" s="15">
        <f t="shared" si="132"/>
        <v>2018</v>
      </c>
      <c r="C878" s="15">
        <f t="shared" si="133"/>
        <v>5</v>
      </c>
      <c r="D878" s="15" t="str">
        <f t="shared" si="137"/>
        <v>20185</v>
      </c>
      <c r="E878" s="15">
        <f t="shared" si="134"/>
        <v>7</v>
      </c>
      <c r="F878" s="15">
        <f t="shared" si="135"/>
        <v>1</v>
      </c>
      <c r="G878" s="64">
        <f t="shared" si="139"/>
        <v>1421.1666726334934</v>
      </c>
      <c r="H878" s="64">
        <f>IF(G877&lt;VLOOKUP(D878,'Luxjacky Assumptions Past'!$M$17:$Q$77,5,0),VLOOKUP(D878,'Luxjacky Assumptions Past'!$M$17:$Q$77,4,0),0)</f>
        <v>0</v>
      </c>
      <c r="I878" s="62">
        <f t="shared" si="136"/>
        <v>83.154621819085008</v>
      </c>
      <c r="J878" s="62">
        <v>141</v>
      </c>
      <c r="K878" s="15">
        <f t="shared" si="140"/>
        <v>0</v>
      </c>
      <c r="L878" s="15">
        <f t="shared" si="138"/>
        <v>0</v>
      </c>
      <c r="M878" s="58">
        <f>'Luxjacky Assumptions Monthly'!$M$8*'Luxjacky Counterfactual'!H878</f>
        <v>0</v>
      </c>
      <c r="N878" s="58">
        <f>'Luxjacky Assumptions Monthly'!$M$6*'Luxjacky Assumptions Monthly'!$M$8*'Luxjacky Counterfactual'!G878</f>
        <v>710.58333631674668</v>
      </c>
      <c r="O878" s="58">
        <f t="shared" si="141"/>
        <v>710.58333631674668</v>
      </c>
    </row>
    <row r="879" spans="1:15" x14ac:dyDescent="0.3">
      <c r="A879" s="60">
        <v>43247</v>
      </c>
      <c r="B879" s="15">
        <f t="shared" si="132"/>
        <v>2018</v>
      </c>
      <c r="C879" s="15">
        <f t="shared" si="133"/>
        <v>5</v>
      </c>
      <c r="D879" s="15" t="str">
        <f t="shared" si="137"/>
        <v>20185</v>
      </c>
      <c r="E879" s="15">
        <f t="shared" si="134"/>
        <v>1</v>
      </c>
      <c r="F879" s="15">
        <f t="shared" si="135"/>
        <v>0</v>
      </c>
      <c r="G879" s="64">
        <f t="shared" si="139"/>
        <v>1338.1666726334934</v>
      </c>
      <c r="H879" s="64">
        <f>IF(G878&lt;VLOOKUP(D879,'Luxjacky Assumptions Past'!$M$17:$Q$77,5,0),VLOOKUP(D879,'Luxjacky Assumptions Past'!$M$17:$Q$77,4,0),0)</f>
        <v>0</v>
      </c>
      <c r="I879" s="62">
        <f t="shared" si="136"/>
        <v>167.31850762441059</v>
      </c>
      <c r="J879" s="62">
        <v>83</v>
      </c>
      <c r="K879" s="15">
        <f t="shared" si="140"/>
        <v>0</v>
      </c>
      <c r="L879" s="15">
        <f t="shared" si="138"/>
        <v>0</v>
      </c>
      <c r="M879" s="58">
        <f>'Luxjacky Assumptions Monthly'!$M$8*'Luxjacky Counterfactual'!H879</f>
        <v>0</v>
      </c>
      <c r="N879" s="58">
        <f>'Luxjacky Assumptions Monthly'!$M$6*'Luxjacky Assumptions Monthly'!$M$8*'Luxjacky Counterfactual'!G879</f>
        <v>669.08333631674668</v>
      </c>
      <c r="O879" s="58">
        <f t="shared" si="141"/>
        <v>669.08333631674668</v>
      </c>
    </row>
    <row r="880" spans="1:15" x14ac:dyDescent="0.3">
      <c r="A880" s="60">
        <v>43248</v>
      </c>
      <c r="B880" s="15">
        <f t="shared" si="132"/>
        <v>2018</v>
      </c>
      <c r="C880" s="15">
        <f t="shared" si="133"/>
        <v>5</v>
      </c>
      <c r="D880" s="15" t="str">
        <f t="shared" si="137"/>
        <v>20185</v>
      </c>
      <c r="E880" s="15">
        <f t="shared" si="134"/>
        <v>2</v>
      </c>
      <c r="F880" s="15">
        <f t="shared" si="135"/>
        <v>0</v>
      </c>
      <c r="G880" s="64">
        <f t="shared" si="139"/>
        <v>1178.1666726334934</v>
      </c>
      <c r="H880" s="64">
        <f>IF(G879&lt;VLOOKUP(D880,'Luxjacky Assumptions Past'!$M$17:$Q$77,5,0),VLOOKUP(D880,'Luxjacky Assumptions Past'!$M$17:$Q$77,4,0),0)</f>
        <v>0</v>
      </c>
      <c r="I880" s="62">
        <f t="shared" si="136"/>
        <v>171.93618986618691</v>
      </c>
      <c r="J880" s="62">
        <v>160</v>
      </c>
      <c r="K880" s="15">
        <f t="shared" si="140"/>
        <v>0</v>
      </c>
      <c r="L880" s="15">
        <f t="shared" si="138"/>
        <v>0</v>
      </c>
      <c r="M880" s="58">
        <f>'Luxjacky Assumptions Monthly'!$M$8*'Luxjacky Counterfactual'!H880</f>
        <v>0</v>
      </c>
      <c r="N880" s="58">
        <f>'Luxjacky Assumptions Monthly'!$M$6*'Luxjacky Assumptions Monthly'!$M$8*'Luxjacky Counterfactual'!G880</f>
        <v>589.08333631674668</v>
      </c>
      <c r="O880" s="58">
        <f t="shared" si="141"/>
        <v>589.08333631674668</v>
      </c>
    </row>
    <row r="881" spans="1:15" x14ac:dyDescent="0.3">
      <c r="A881" s="60">
        <v>43249</v>
      </c>
      <c r="B881" s="15">
        <f t="shared" si="132"/>
        <v>2018</v>
      </c>
      <c r="C881" s="15">
        <f t="shared" si="133"/>
        <v>5</v>
      </c>
      <c r="D881" s="15" t="str">
        <f t="shared" si="137"/>
        <v>20185</v>
      </c>
      <c r="E881" s="15">
        <f t="shared" si="134"/>
        <v>3</v>
      </c>
      <c r="F881" s="15">
        <f t="shared" si="135"/>
        <v>0</v>
      </c>
      <c r="G881" s="64">
        <f t="shared" si="139"/>
        <v>2531.0763784679648</v>
      </c>
      <c r="H881" s="64">
        <f>IF(G880&lt;VLOOKUP(D881,'Luxjacky Assumptions Past'!$M$17:$Q$77,5,0),VLOOKUP(D881,'Luxjacky Assumptions Past'!$M$17:$Q$77,4,0),0)</f>
        <v>1525.9097058344712</v>
      </c>
      <c r="I881" s="62">
        <f t="shared" si="136"/>
        <v>169.32558215144837</v>
      </c>
      <c r="J881" s="62">
        <v>173</v>
      </c>
      <c r="K881" s="15">
        <f t="shared" si="140"/>
        <v>1</v>
      </c>
      <c r="L881" s="15">
        <f t="shared" si="138"/>
        <v>4000</v>
      </c>
      <c r="M881" s="58">
        <f>'Luxjacky Assumptions Monthly'!$M$8*'Luxjacky Counterfactual'!H881</f>
        <v>15259.097058344712</v>
      </c>
      <c r="N881" s="58">
        <f>'Luxjacky Assumptions Monthly'!$M$6*'Luxjacky Assumptions Monthly'!$M$8*'Luxjacky Counterfactual'!G881</f>
        <v>1265.5381892339824</v>
      </c>
      <c r="O881" s="58">
        <f t="shared" si="141"/>
        <v>20524.635247578695</v>
      </c>
    </row>
    <row r="882" spans="1:15" x14ac:dyDescent="0.3">
      <c r="A882" s="60">
        <v>43250</v>
      </c>
      <c r="B882" s="15">
        <f t="shared" si="132"/>
        <v>2018</v>
      </c>
      <c r="C882" s="15">
        <f t="shared" si="133"/>
        <v>5</v>
      </c>
      <c r="D882" s="15" t="str">
        <f t="shared" si="137"/>
        <v>20185</v>
      </c>
      <c r="E882" s="15">
        <f t="shared" si="134"/>
        <v>4</v>
      </c>
      <c r="F882" s="15">
        <f t="shared" si="135"/>
        <v>0</v>
      </c>
      <c r="G882" s="64">
        <f t="shared" si="139"/>
        <v>2364.0763784679648</v>
      </c>
      <c r="H882" s="64">
        <f>IF(G881&lt;VLOOKUP(D882,'Luxjacky Assumptions Past'!$M$17:$Q$77,5,0),VLOOKUP(D882,'Luxjacky Assumptions Past'!$M$17:$Q$77,4,0),0)</f>
        <v>0</v>
      </c>
      <c r="I882" s="62">
        <f t="shared" si="136"/>
        <v>158.69701273881668</v>
      </c>
      <c r="J882" s="62">
        <v>167</v>
      </c>
      <c r="K882" s="15">
        <f t="shared" si="140"/>
        <v>0</v>
      </c>
      <c r="L882" s="15">
        <f t="shared" si="138"/>
        <v>0</v>
      </c>
      <c r="M882" s="58">
        <f>'Luxjacky Assumptions Monthly'!$M$8*'Luxjacky Counterfactual'!H882</f>
        <v>0</v>
      </c>
      <c r="N882" s="58">
        <f>'Luxjacky Assumptions Monthly'!$M$6*'Luxjacky Assumptions Monthly'!$M$8*'Luxjacky Counterfactual'!G882</f>
        <v>1182.0381892339824</v>
      </c>
      <c r="O882" s="58">
        <f t="shared" si="141"/>
        <v>1182.0381892339824</v>
      </c>
    </row>
    <row r="883" spans="1:15" x14ac:dyDescent="0.3">
      <c r="A883" s="60">
        <v>43251</v>
      </c>
      <c r="B883" s="15">
        <f t="shared" si="132"/>
        <v>2018</v>
      </c>
      <c r="C883" s="15">
        <f t="shared" si="133"/>
        <v>5</v>
      </c>
      <c r="D883" s="15" t="str">
        <f t="shared" si="137"/>
        <v>20185</v>
      </c>
      <c r="E883" s="15">
        <f t="shared" si="134"/>
        <v>5</v>
      </c>
      <c r="F883" s="15">
        <f t="shared" si="135"/>
        <v>0</v>
      </c>
      <c r="G883" s="64">
        <f t="shared" si="139"/>
        <v>2203.0763784679648</v>
      </c>
      <c r="H883" s="64">
        <f>IF(G882&lt;VLOOKUP(D883,'Luxjacky Assumptions Past'!$M$17:$Q$77,5,0),VLOOKUP(D883,'Luxjacky Assumptions Past'!$M$17:$Q$77,4,0),0)</f>
        <v>0</v>
      </c>
      <c r="I883" s="62">
        <f t="shared" si="136"/>
        <v>139.44583624315936</v>
      </c>
      <c r="J883" s="62">
        <v>161</v>
      </c>
      <c r="K883" s="15">
        <f t="shared" si="140"/>
        <v>0</v>
      </c>
      <c r="L883" s="15">
        <f t="shared" si="138"/>
        <v>0</v>
      </c>
      <c r="M883" s="58">
        <f>'Luxjacky Assumptions Monthly'!$M$8*'Luxjacky Counterfactual'!H883</f>
        <v>0</v>
      </c>
      <c r="N883" s="58">
        <f>'Luxjacky Assumptions Monthly'!$M$6*'Luxjacky Assumptions Monthly'!$M$8*'Luxjacky Counterfactual'!G883</f>
        <v>1101.5381892339824</v>
      </c>
      <c r="O883" s="58">
        <f t="shared" si="141"/>
        <v>1101.5381892339824</v>
      </c>
    </row>
    <row r="884" spans="1:15" x14ac:dyDescent="0.3">
      <c r="A884" s="60">
        <v>43252</v>
      </c>
      <c r="B884" s="15">
        <f t="shared" si="132"/>
        <v>2018</v>
      </c>
      <c r="C884" s="15">
        <f t="shared" si="133"/>
        <v>6</v>
      </c>
      <c r="D884" s="15" t="str">
        <f t="shared" si="137"/>
        <v>20186</v>
      </c>
      <c r="E884" s="15">
        <f t="shared" si="134"/>
        <v>6</v>
      </c>
      <c r="F884" s="15">
        <f t="shared" si="135"/>
        <v>1</v>
      </c>
      <c r="G884" s="64">
        <f t="shared" si="139"/>
        <v>2053.0763784679648</v>
      </c>
      <c r="H884" s="64">
        <f>IF(G883&lt;VLOOKUP(D884,'Luxjacky Assumptions Past'!$M$17:$Q$77,5,0),VLOOKUP(D884,'Luxjacky Assumptions Past'!$M$17:$Q$77,4,0),0)</f>
        <v>0</v>
      </c>
      <c r="I884" s="62">
        <f t="shared" si="136"/>
        <v>123.52388573206301</v>
      </c>
      <c r="J884" s="62">
        <v>150</v>
      </c>
      <c r="K884" s="15">
        <f t="shared" si="140"/>
        <v>0</v>
      </c>
      <c r="L884" s="15">
        <f t="shared" si="138"/>
        <v>0</v>
      </c>
      <c r="M884" s="58">
        <f>'Luxjacky Assumptions Monthly'!$M$8*'Luxjacky Counterfactual'!H884</f>
        <v>0</v>
      </c>
      <c r="N884" s="58">
        <f>'Luxjacky Assumptions Monthly'!$M$6*'Luxjacky Assumptions Monthly'!$M$8*'Luxjacky Counterfactual'!G884</f>
        <v>1026.5381892339824</v>
      </c>
      <c r="O884" s="58">
        <f t="shared" si="141"/>
        <v>1026.5381892339824</v>
      </c>
    </row>
    <row r="885" spans="1:15" x14ac:dyDescent="0.3">
      <c r="A885" s="60">
        <v>43253</v>
      </c>
      <c r="B885" s="15">
        <f t="shared" si="132"/>
        <v>2018</v>
      </c>
      <c r="C885" s="15">
        <f t="shared" si="133"/>
        <v>6</v>
      </c>
      <c r="D885" s="15" t="str">
        <f t="shared" si="137"/>
        <v>20186</v>
      </c>
      <c r="E885" s="15">
        <f t="shared" si="134"/>
        <v>7</v>
      </c>
      <c r="F885" s="15">
        <f t="shared" si="135"/>
        <v>1</v>
      </c>
      <c r="G885" s="64">
        <f t="shared" si="139"/>
        <v>1937.0763784679648</v>
      </c>
      <c r="H885" s="64">
        <f>IF(G884&lt;VLOOKUP(D885,'Luxjacky Assumptions Past'!$M$17:$Q$77,5,0),VLOOKUP(D885,'Luxjacky Assumptions Past'!$M$17:$Q$77,4,0),0)</f>
        <v>0</v>
      </c>
      <c r="I885" s="62">
        <f t="shared" si="136"/>
        <v>85.604407322062627</v>
      </c>
      <c r="J885" s="62">
        <v>116</v>
      </c>
      <c r="K885" s="15">
        <f t="shared" si="140"/>
        <v>0</v>
      </c>
      <c r="L885" s="15">
        <f t="shared" si="138"/>
        <v>0</v>
      </c>
      <c r="M885" s="58">
        <f>'Luxjacky Assumptions Monthly'!$M$8*'Luxjacky Counterfactual'!H885</f>
        <v>0</v>
      </c>
      <c r="N885" s="58">
        <f>'Luxjacky Assumptions Monthly'!$M$6*'Luxjacky Assumptions Monthly'!$M$8*'Luxjacky Counterfactual'!G885</f>
        <v>968.53818923398239</v>
      </c>
      <c r="O885" s="58">
        <f t="shared" si="141"/>
        <v>968.53818923398239</v>
      </c>
    </row>
    <row r="886" spans="1:15" x14ac:dyDescent="0.3">
      <c r="A886" s="60">
        <v>43254</v>
      </c>
      <c r="B886" s="15">
        <f t="shared" si="132"/>
        <v>2018</v>
      </c>
      <c r="C886" s="15">
        <f t="shared" si="133"/>
        <v>6</v>
      </c>
      <c r="D886" s="15" t="str">
        <f t="shared" si="137"/>
        <v>20186</v>
      </c>
      <c r="E886" s="15">
        <f t="shared" si="134"/>
        <v>1</v>
      </c>
      <c r="F886" s="15">
        <f t="shared" si="135"/>
        <v>0</v>
      </c>
      <c r="G886" s="64">
        <f t="shared" si="139"/>
        <v>1848.0763784679648</v>
      </c>
      <c r="H886" s="64">
        <f>IF(G885&lt;VLOOKUP(D886,'Luxjacky Assumptions Past'!$M$17:$Q$77,5,0),VLOOKUP(D886,'Luxjacky Assumptions Past'!$M$17:$Q$77,4,0),0)</f>
        <v>0</v>
      </c>
      <c r="I886" s="62">
        <f t="shared" si="136"/>
        <v>169.7682931273882</v>
      </c>
      <c r="J886" s="62">
        <v>89</v>
      </c>
      <c r="K886" s="15">
        <f t="shared" si="140"/>
        <v>0</v>
      </c>
      <c r="L886" s="15">
        <f t="shared" si="138"/>
        <v>0</v>
      </c>
      <c r="M886" s="58">
        <f>'Luxjacky Assumptions Monthly'!$M$8*'Luxjacky Counterfactual'!H886</f>
        <v>0</v>
      </c>
      <c r="N886" s="58">
        <f>'Luxjacky Assumptions Monthly'!$M$6*'Luxjacky Assumptions Monthly'!$M$8*'Luxjacky Counterfactual'!G886</f>
        <v>924.03818923398239</v>
      </c>
      <c r="O886" s="58">
        <f t="shared" si="141"/>
        <v>924.03818923398239</v>
      </c>
    </row>
    <row r="887" spans="1:15" x14ac:dyDescent="0.3">
      <c r="A887" s="60">
        <v>43255</v>
      </c>
      <c r="B887" s="15">
        <f t="shared" si="132"/>
        <v>2018</v>
      </c>
      <c r="C887" s="15">
        <f t="shared" si="133"/>
        <v>6</v>
      </c>
      <c r="D887" s="15" t="str">
        <f t="shared" si="137"/>
        <v>20186</v>
      </c>
      <c r="E887" s="15">
        <f t="shared" si="134"/>
        <v>2</v>
      </c>
      <c r="F887" s="15">
        <f t="shared" si="135"/>
        <v>0</v>
      </c>
      <c r="G887" s="64">
        <f t="shared" si="139"/>
        <v>1683.0763784679648</v>
      </c>
      <c r="H887" s="64">
        <f>IF(G886&lt;VLOOKUP(D887,'Luxjacky Assumptions Past'!$M$17:$Q$77,5,0),VLOOKUP(D887,'Luxjacky Assumptions Past'!$M$17:$Q$77,4,0),0)</f>
        <v>0</v>
      </c>
      <c r="I887" s="62">
        <f t="shared" si="136"/>
        <v>174.38597536916456</v>
      </c>
      <c r="J887" s="62">
        <v>165</v>
      </c>
      <c r="K887" s="15">
        <f t="shared" si="140"/>
        <v>0</v>
      </c>
      <c r="L887" s="15">
        <f t="shared" si="138"/>
        <v>0</v>
      </c>
      <c r="M887" s="58">
        <f>'Luxjacky Assumptions Monthly'!$M$8*'Luxjacky Counterfactual'!H887</f>
        <v>0</v>
      </c>
      <c r="N887" s="58">
        <f>'Luxjacky Assumptions Monthly'!$M$6*'Luxjacky Assumptions Monthly'!$M$8*'Luxjacky Counterfactual'!G887</f>
        <v>841.53818923398239</v>
      </c>
      <c r="O887" s="58">
        <f t="shared" si="141"/>
        <v>841.53818923398239</v>
      </c>
    </row>
    <row r="888" spans="1:15" x14ac:dyDescent="0.3">
      <c r="A888" s="60">
        <v>43256</v>
      </c>
      <c r="B888" s="15">
        <f t="shared" si="132"/>
        <v>2018</v>
      </c>
      <c r="C888" s="15">
        <f t="shared" si="133"/>
        <v>6</v>
      </c>
      <c r="D888" s="15" t="str">
        <f t="shared" si="137"/>
        <v>20186</v>
      </c>
      <c r="E888" s="15">
        <f t="shared" si="134"/>
        <v>3</v>
      </c>
      <c r="F888" s="15">
        <f t="shared" si="135"/>
        <v>0</v>
      </c>
      <c r="G888" s="64">
        <f t="shared" si="139"/>
        <v>1511.0763784679648</v>
      </c>
      <c r="H888" s="64">
        <f>IF(G887&lt;VLOOKUP(D888,'Luxjacky Assumptions Past'!$M$17:$Q$77,5,0),VLOOKUP(D888,'Luxjacky Assumptions Past'!$M$17:$Q$77,4,0),0)</f>
        <v>0</v>
      </c>
      <c r="I888" s="62">
        <f t="shared" si="136"/>
        <v>171.77536765442599</v>
      </c>
      <c r="J888" s="62">
        <v>172</v>
      </c>
      <c r="K888" s="15">
        <f t="shared" si="140"/>
        <v>0</v>
      </c>
      <c r="L888" s="15">
        <f t="shared" si="138"/>
        <v>0</v>
      </c>
      <c r="M888" s="58">
        <f>'Luxjacky Assumptions Monthly'!$M$8*'Luxjacky Counterfactual'!H888</f>
        <v>0</v>
      </c>
      <c r="N888" s="58">
        <f>'Luxjacky Assumptions Monthly'!$M$6*'Luxjacky Assumptions Monthly'!$M$8*'Luxjacky Counterfactual'!G888</f>
        <v>755.53818923398239</v>
      </c>
      <c r="O888" s="58">
        <f t="shared" si="141"/>
        <v>755.53818923398239</v>
      </c>
    </row>
    <row r="889" spans="1:15" x14ac:dyDescent="0.3">
      <c r="A889" s="60">
        <v>43257</v>
      </c>
      <c r="B889" s="15">
        <f t="shared" si="132"/>
        <v>2018</v>
      </c>
      <c r="C889" s="15">
        <f t="shared" si="133"/>
        <v>6</v>
      </c>
      <c r="D889" s="15" t="str">
        <f t="shared" si="137"/>
        <v>20186</v>
      </c>
      <c r="E889" s="15">
        <f t="shared" si="134"/>
        <v>4</v>
      </c>
      <c r="F889" s="15">
        <f t="shared" si="135"/>
        <v>0</v>
      </c>
      <c r="G889" s="64">
        <f t="shared" si="139"/>
        <v>1346.0763784679648</v>
      </c>
      <c r="H889" s="64">
        <f>IF(G888&lt;VLOOKUP(D889,'Luxjacky Assumptions Past'!$M$17:$Q$77,5,0),VLOOKUP(D889,'Luxjacky Assumptions Past'!$M$17:$Q$77,4,0),0)</f>
        <v>0</v>
      </c>
      <c r="I889" s="62">
        <f t="shared" si="136"/>
        <v>161.14679824179433</v>
      </c>
      <c r="J889" s="62">
        <v>165</v>
      </c>
      <c r="K889" s="15">
        <f t="shared" si="140"/>
        <v>0</v>
      </c>
      <c r="L889" s="15">
        <f t="shared" si="138"/>
        <v>0</v>
      </c>
      <c r="M889" s="58">
        <f>'Luxjacky Assumptions Monthly'!$M$8*'Luxjacky Counterfactual'!H889</f>
        <v>0</v>
      </c>
      <c r="N889" s="58">
        <f>'Luxjacky Assumptions Monthly'!$M$6*'Luxjacky Assumptions Monthly'!$M$8*'Luxjacky Counterfactual'!G889</f>
        <v>673.03818923398239</v>
      </c>
      <c r="O889" s="58">
        <f t="shared" si="141"/>
        <v>673.03818923398239</v>
      </c>
    </row>
    <row r="890" spans="1:15" x14ac:dyDescent="0.3">
      <c r="A890" s="60">
        <v>43258</v>
      </c>
      <c r="B890" s="15">
        <f t="shared" si="132"/>
        <v>2018</v>
      </c>
      <c r="C890" s="15">
        <f t="shared" si="133"/>
        <v>6</v>
      </c>
      <c r="D890" s="15" t="str">
        <f t="shared" si="137"/>
        <v>20186</v>
      </c>
      <c r="E890" s="15">
        <f t="shared" si="134"/>
        <v>5</v>
      </c>
      <c r="F890" s="15">
        <f t="shared" si="135"/>
        <v>0</v>
      </c>
      <c r="G890" s="64">
        <f t="shared" si="139"/>
        <v>1188.0763784679648</v>
      </c>
      <c r="H890" s="64">
        <f>IF(G889&lt;VLOOKUP(D890,'Luxjacky Assumptions Past'!$M$17:$Q$77,5,0),VLOOKUP(D890,'Luxjacky Assumptions Past'!$M$17:$Q$77,4,0),0)</f>
        <v>0</v>
      </c>
      <c r="I890" s="62">
        <f t="shared" si="136"/>
        <v>141.89562174613698</v>
      </c>
      <c r="J890" s="62">
        <v>158</v>
      </c>
      <c r="K890" s="15">
        <f t="shared" si="140"/>
        <v>0</v>
      </c>
      <c r="L890" s="15">
        <f t="shared" si="138"/>
        <v>0</v>
      </c>
      <c r="M890" s="58">
        <f>'Luxjacky Assumptions Monthly'!$M$8*'Luxjacky Counterfactual'!H890</f>
        <v>0</v>
      </c>
      <c r="N890" s="58">
        <f>'Luxjacky Assumptions Monthly'!$M$6*'Luxjacky Assumptions Monthly'!$M$8*'Luxjacky Counterfactual'!G890</f>
        <v>594.03818923398239</v>
      </c>
      <c r="O890" s="58">
        <f t="shared" si="141"/>
        <v>594.03818923398239</v>
      </c>
    </row>
    <row r="891" spans="1:15" x14ac:dyDescent="0.3">
      <c r="A891" s="60">
        <v>43259</v>
      </c>
      <c r="B891" s="15">
        <f t="shared" si="132"/>
        <v>2018</v>
      </c>
      <c r="C891" s="15">
        <f t="shared" si="133"/>
        <v>6</v>
      </c>
      <c r="D891" s="15" t="str">
        <f t="shared" si="137"/>
        <v>20186</v>
      </c>
      <c r="E891" s="15">
        <f t="shared" si="134"/>
        <v>6</v>
      </c>
      <c r="F891" s="15">
        <f t="shared" si="135"/>
        <v>1</v>
      </c>
      <c r="G891" s="64">
        <f t="shared" si="139"/>
        <v>2563.2383706723572</v>
      </c>
      <c r="H891" s="64">
        <f>IF(G890&lt;VLOOKUP(D891,'Luxjacky Assumptions Past'!$M$17:$Q$77,5,0),VLOOKUP(D891,'Luxjacky Assumptions Past'!$M$17:$Q$77,4,0),0)</f>
        <v>1518.1619922043924</v>
      </c>
      <c r="I891" s="62">
        <f t="shared" si="136"/>
        <v>123.52388573206301</v>
      </c>
      <c r="J891" s="62">
        <v>143</v>
      </c>
      <c r="K891" s="15">
        <f t="shared" si="140"/>
        <v>1</v>
      </c>
      <c r="L891" s="15">
        <f t="shared" si="138"/>
        <v>4000</v>
      </c>
      <c r="M891" s="58">
        <f>'Luxjacky Assumptions Monthly'!$M$8*'Luxjacky Counterfactual'!H891</f>
        <v>15181.619922043923</v>
      </c>
      <c r="N891" s="58">
        <f>'Luxjacky Assumptions Monthly'!$M$6*'Luxjacky Assumptions Monthly'!$M$8*'Luxjacky Counterfactual'!G891</f>
        <v>1281.6191853361786</v>
      </c>
      <c r="O891" s="58">
        <f t="shared" si="141"/>
        <v>20463.239107380101</v>
      </c>
    </row>
    <row r="892" spans="1:15" x14ac:dyDescent="0.3">
      <c r="A892" s="60">
        <v>43260</v>
      </c>
      <c r="B892" s="15">
        <f t="shared" si="132"/>
        <v>2018</v>
      </c>
      <c r="C892" s="15">
        <f t="shared" si="133"/>
        <v>6</v>
      </c>
      <c r="D892" s="15" t="str">
        <f t="shared" si="137"/>
        <v>20186</v>
      </c>
      <c r="E892" s="15">
        <f t="shared" si="134"/>
        <v>7</v>
      </c>
      <c r="F892" s="15">
        <f t="shared" si="135"/>
        <v>1</v>
      </c>
      <c r="G892" s="64">
        <f t="shared" si="139"/>
        <v>2456.2383706723572</v>
      </c>
      <c r="H892" s="64">
        <f>IF(G891&lt;VLOOKUP(D892,'Luxjacky Assumptions Past'!$M$17:$Q$77,5,0),VLOOKUP(D892,'Luxjacky Assumptions Past'!$M$17:$Q$77,4,0),0)</f>
        <v>0</v>
      </c>
      <c r="I892" s="62">
        <f t="shared" si="136"/>
        <v>85.604407322062627</v>
      </c>
      <c r="J892" s="62">
        <v>107</v>
      </c>
      <c r="K892" s="15">
        <f t="shared" si="140"/>
        <v>0</v>
      </c>
      <c r="L892" s="15">
        <f t="shared" si="138"/>
        <v>0</v>
      </c>
      <c r="M892" s="58">
        <f>'Luxjacky Assumptions Monthly'!$M$8*'Luxjacky Counterfactual'!H892</f>
        <v>0</v>
      </c>
      <c r="N892" s="58">
        <f>'Luxjacky Assumptions Monthly'!$M$6*'Luxjacky Assumptions Monthly'!$M$8*'Luxjacky Counterfactual'!G892</f>
        <v>1228.1191853361786</v>
      </c>
      <c r="O892" s="58">
        <f t="shared" si="141"/>
        <v>1228.1191853361786</v>
      </c>
    </row>
    <row r="893" spans="1:15" x14ac:dyDescent="0.3">
      <c r="A893" s="60">
        <v>43261</v>
      </c>
      <c r="B893" s="15">
        <f t="shared" si="132"/>
        <v>2018</v>
      </c>
      <c r="C893" s="15">
        <f t="shared" si="133"/>
        <v>6</v>
      </c>
      <c r="D893" s="15" t="str">
        <f t="shared" si="137"/>
        <v>20186</v>
      </c>
      <c r="E893" s="15">
        <f t="shared" si="134"/>
        <v>1</v>
      </c>
      <c r="F893" s="15">
        <f t="shared" si="135"/>
        <v>0</v>
      </c>
      <c r="G893" s="64">
        <f t="shared" si="139"/>
        <v>2380.2383706723572</v>
      </c>
      <c r="H893" s="64">
        <f>IF(G892&lt;VLOOKUP(D893,'Luxjacky Assumptions Past'!$M$17:$Q$77,5,0),VLOOKUP(D893,'Luxjacky Assumptions Past'!$M$17:$Q$77,4,0),0)</f>
        <v>0</v>
      </c>
      <c r="I893" s="62">
        <f t="shared" si="136"/>
        <v>169.7682931273882</v>
      </c>
      <c r="J893" s="62">
        <v>76</v>
      </c>
      <c r="K893" s="15">
        <f t="shared" si="140"/>
        <v>0</v>
      </c>
      <c r="L893" s="15">
        <f t="shared" si="138"/>
        <v>0</v>
      </c>
      <c r="M893" s="58">
        <f>'Luxjacky Assumptions Monthly'!$M$8*'Luxjacky Counterfactual'!H893</f>
        <v>0</v>
      </c>
      <c r="N893" s="58">
        <f>'Luxjacky Assumptions Monthly'!$M$6*'Luxjacky Assumptions Monthly'!$M$8*'Luxjacky Counterfactual'!G893</f>
        <v>1190.1191853361786</v>
      </c>
      <c r="O893" s="58">
        <f t="shared" si="141"/>
        <v>1190.1191853361786</v>
      </c>
    </row>
    <row r="894" spans="1:15" x14ac:dyDescent="0.3">
      <c r="A894" s="60">
        <v>43262</v>
      </c>
      <c r="B894" s="15">
        <f t="shared" si="132"/>
        <v>2018</v>
      </c>
      <c r="C894" s="15">
        <f t="shared" si="133"/>
        <v>6</v>
      </c>
      <c r="D894" s="15" t="str">
        <f t="shared" si="137"/>
        <v>20186</v>
      </c>
      <c r="E894" s="15">
        <f t="shared" si="134"/>
        <v>2</v>
      </c>
      <c r="F894" s="15">
        <f t="shared" si="135"/>
        <v>0</v>
      </c>
      <c r="G894" s="64">
        <f t="shared" si="139"/>
        <v>2216.2383706723572</v>
      </c>
      <c r="H894" s="64">
        <f>IF(G893&lt;VLOOKUP(D894,'Luxjacky Assumptions Past'!$M$17:$Q$77,5,0),VLOOKUP(D894,'Luxjacky Assumptions Past'!$M$17:$Q$77,4,0),0)</f>
        <v>0</v>
      </c>
      <c r="I894" s="62">
        <f t="shared" si="136"/>
        <v>174.38597536916456</v>
      </c>
      <c r="J894" s="62">
        <v>164</v>
      </c>
      <c r="K894" s="15">
        <f t="shared" si="140"/>
        <v>0</v>
      </c>
      <c r="L894" s="15">
        <f t="shared" si="138"/>
        <v>0</v>
      </c>
      <c r="M894" s="58">
        <f>'Luxjacky Assumptions Monthly'!$M$8*'Luxjacky Counterfactual'!H894</f>
        <v>0</v>
      </c>
      <c r="N894" s="58">
        <f>'Luxjacky Assumptions Monthly'!$M$6*'Luxjacky Assumptions Monthly'!$M$8*'Luxjacky Counterfactual'!G894</f>
        <v>1108.1191853361786</v>
      </c>
      <c r="O894" s="58">
        <f t="shared" si="141"/>
        <v>1108.1191853361786</v>
      </c>
    </row>
    <row r="895" spans="1:15" x14ac:dyDescent="0.3">
      <c r="A895" s="60">
        <v>43263</v>
      </c>
      <c r="B895" s="15">
        <f t="shared" si="132"/>
        <v>2018</v>
      </c>
      <c r="C895" s="15">
        <f t="shared" si="133"/>
        <v>6</v>
      </c>
      <c r="D895" s="15" t="str">
        <f t="shared" si="137"/>
        <v>20186</v>
      </c>
      <c r="E895" s="15">
        <f t="shared" si="134"/>
        <v>3</v>
      </c>
      <c r="F895" s="15">
        <f t="shared" si="135"/>
        <v>0</v>
      </c>
      <c r="G895" s="64">
        <f t="shared" si="139"/>
        <v>2038.2383706723572</v>
      </c>
      <c r="H895" s="64">
        <f>IF(G894&lt;VLOOKUP(D895,'Luxjacky Assumptions Past'!$M$17:$Q$77,5,0),VLOOKUP(D895,'Luxjacky Assumptions Past'!$M$17:$Q$77,4,0),0)</f>
        <v>0</v>
      </c>
      <c r="I895" s="62">
        <f t="shared" si="136"/>
        <v>171.77536765442599</v>
      </c>
      <c r="J895" s="62">
        <v>178</v>
      </c>
      <c r="K895" s="15">
        <f t="shared" si="140"/>
        <v>0</v>
      </c>
      <c r="L895" s="15">
        <f t="shared" si="138"/>
        <v>0</v>
      </c>
      <c r="M895" s="58">
        <f>'Luxjacky Assumptions Monthly'!$M$8*'Luxjacky Counterfactual'!H895</f>
        <v>0</v>
      </c>
      <c r="N895" s="58">
        <f>'Luxjacky Assumptions Monthly'!$M$6*'Luxjacky Assumptions Monthly'!$M$8*'Luxjacky Counterfactual'!G895</f>
        <v>1019.1191853361786</v>
      </c>
      <c r="O895" s="58">
        <f t="shared" si="141"/>
        <v>1019.1191853361786</v>
      </c>
    </row>
    <row r="896" spans="1:15" x14ac:dyDescent="0.3">
      <c r="A896" s="60">
        <v>43264</v>
      </c>
      <c r="B896" s="15">
        <f t="shared" si="132"/>
        <v>2018</v>
      </c>
      <c r="C896" s="15">
        <f t="shared" si="133"/>
        <v>6</v>
      </c>
      <c r="D896" s="15" t="str">
        <f t="shared" si="137"/>
        <v>20186</v>
      </c>
      <c r="E896" s="15">
        <f t="shared" si="134"/>
        <v>4</v>
      </c>
      <c r="F896" s="15">
        <f t="shared" si="135"/>
        <v>0</v>
      </c>
      <c r="G896" s="64">
        <f t="shared" si="139"/>
        <v>1874.2383706723572</v>
      </c>
      <c r="H896" s="64">
        <f>IF(G895&lt;VLOOKUP(D896,'Luxjacky Assumptions Past'!$M$17:$Q$77,5,0),VLOOKUP(D896,'Luxjacky Assumptions Past'!$M$17:$Q$77,4,0),0)</f>
        <v>0</v>
      </c>
      <c r="I896" s="62">
        <f t="shared" si="136"/>
        <v>161.14679824179433</v>
      </c>
      <c r="J896" s="62">
        <v>164</v>
      </c>
      <c r="K896" s="15">
        <f t="shared" si="140"/>
        <v>0</v>
      </c>
      <c r="L896" s="15">
        <f t="shared" si="138"/>
        <v>0</v>
      </c>
      <c r="M896" s="58">
        <f>'Luxjacky Assumptions Monthly'!$M$8*'Luxjacky Counterfactual'!H896</f>
        <v>0</v>
      </c>
      <c r="N896" s="58">
        <f>'Luxjacky Assumptions Monthly'!$M$6*'Luxjacky Assumptions Monthly'!$M$8*'Luxjacky Counterfactual'!G896</f>
        <v>937.11918533617859</v>
      </c>
      <c r="O896" s="58">
        <f t="shared" si="141"/>
        <v>937.11918533617859</v>
      </c>
    </row>
    <row r="897" spans="1:15" x14ac:dyDescent="0.3">
      <c r="A897" s="60">
        <v>43265</v>
      </c>
      <c r="B897" s="15">
        <f t="shared" si="132"/>
        <v>2018</v>
      </c>
      <c r="C897" s="15">
        <f t="shared" si="133"/>
        <v>6</v>
      </c>
      <c r="D897" s="15" t="str">
        <f t="shared" si="137"/>
        <v>20186</v>
      </c>
      <c r="E897" s="15">
        <f t="shared" si="134"/>
        <v>5</v>
      </c>
      <c r="F897" s="15">
        <f t="shared" si="135"/>
        <v>0</v>
      </c>
      <c r="G897" s="64">
        <f t="shared" si="139"/>
        <v>1712.2383706723572</v>
      </c>
      <c r="H897" s="64">
        <f>IF(G896&lt;VLOOKUP(D897,'Luxjacky Assumptions Past'!$M$17:$Q$77,5,0),VLOOKUP(D897,'Luxjacky Assumptions Past'!$M$17:$Q$77,4,0),0)</f>
        <v>0</v>
      </c>
      <c r="I897" s="62">
        <f t="shared" si="136"/>
        <v>141.89562174613698</v>
      </c>
      <c r="J897" s="62">
        <v>162</v>
      </c>
      <c r="K897" s="15">
        <f t="shared" si="140"/>
        <v>0</v>
      </c>
      <c r="L897" s="15">
        <f t="shared" si="138"/>
        <v>0</v>
      </c>
      <c r="M897" s="58">
        <f>'Luxjacky Assumptions Monthly'!$M$8*'Luxjacky Counterfactual'!H897</f>
        <v>0</v>
      </c>
      <c r="N897" s="58">
        <f>'Luxjacky Assumptions Monthly'!$M$6*'Luxjacky Assumptions Monthly'!$M$8*'Luxjacky Counterfactual'!G897</f>
        <v>856.11918533617859</v>
      </c>
      <c r="O897" s="58">
        <f t="shared" si="141"/>
        <v>856.11918533617859</v>
      </c>
    </row>
    <row r="898" spans="1:15" x14ac:dyDescent="0.3">
      <c r="A898" s="60">
        <v>43266</v>
      </c>
      <c r="B898" s="15">
        <f t="shared" ref="B898:B961" si="142">YEAR(A898)</f>
        <v>2018</v>
      </c>
      <c r="C898" s="15">
        <f t="shared" ref="C898:C961" si="143">MONTH(A898)</f>
        <v>6</v>
      </c>
      <c r="D898" s="15" t="str">
        <f t="shared" si="137"/>
        <v>20186</v>
      </c>
      <c r="E898" s="15">
        <f t="shared" ref="E898:E961" si="144">WEEKDAY(A898)</f>
        <v>6</v>
      </c>
      <c r="F898" s="15">
        <f t="shared" ref="F898:F961" si="145">IF(OR(E898=6,E898=7),1,0)</f>
        <v>1</v>
      </c>
      <c r="G898" s="64">
        <f t="shared" si="139"/>
        <v>1578.2383706723572</v>
      </c>
      <c r="H898" s="64">
        <f>IF(G897&lt;VLOOKUP(D898,'Luxjacky Assumptions Past'!$M$17:$Q$77,5,0),VLOOKUP(D898,'Luxjacky Assumptions Past'!$M$17:$Q$77,4,0),0)</f>
        <v>0</v>
      </c>
      <c r="I898" s="62">
        <f t="shared" ref="I898:I961" si="146">100-2.17*E898^2.25+12.77*E898+EXP(-E898/0.032)+5*C898^0.75+10*F898+20*(B898-2016)</f>
        <v>123.52388573206301</v>
      </c>
      <c r="J898" s="62">
        <v>134</v>
      </c>
      <c r="K898" s="15">
        <f t="shared" si="140"/>
        <v>0</v>
      </c>
      <c r="L898" s="15">
        <f t="shared" si="138"/>
        <v>0</v>
      </c>
      <c r="M898" s="58">
        <f>'Luxjacky Assumptions Monthly'!$M$8*'Luxjacky Counterfactual'!H898</f>
        <v>0</v>
      </c>
      <c r="N898" s="58">
        <f>'Luxjacky Assumptions Monthly'!$M$6*'Luxjacky Assumptions Monthly'!$M$8*'Luxjacky Counterfactual'!G898</f>
        <v>789.11918533617859</v>
      </c>
      <c r="O898" s="58">
        <f t="shared" si="141"/>
        <v>789.11918533617859</v>
      </c>
    </row>
    <row r="899" spans="1:15" x14ac:dyDescent="0.3">
      <c r="A899" s="60">
        <v>43267</v>
      </c>
      <c r="B899" s="15">
        <f t="shared" si="142"/>
        <v>2018</v>
      </c>
      <c r="C899" s="15">
        <f t="shared" si="143"/>
        <v>6</v>
      </c>
      <c r="D899" s="15" t="str">
        <f t="shared" ref="D899:D962" si="147">CONCATENATE(B899,C899)</f>
        <v>20186</v>
      </c>
      <c r="E899" s="15">
        <f t="shared" si="144"/>
        <v>7</v>
      </c>
      <c r="F899" s="15">
        <f t="shared" si="145"/>
        <v>1</v>
      </c>
      <c r="G899" s="64">
        <f t="shared" si="139"/>
        <v>1455.2383706723572</v>
      </c>
      <c r="H899" s="64">
        <f>IF(G898&lt;VLOOKUP(D899,'Luxjacky Assumptions Past'!$M$17:$Q$77,5,0),VLOOKUP(D899,'Luxjacky Assumptions Past'!$M$17:$Q$77,4,0),0)</f>
        <v>0</v>
      </c>
      <c r="I899" s="62">
        <f t="shared" si="146"/>
        <v>85.604407322062627</v>
      </c>
      <c r="J899" s="62">
        <v>123</v>
      </c>
      <c r="K899" s="15">
        <f t="shared" si="140"/>
        <v>0</v>
      </c>
      <c r="L899" s="15">
        <f t="shared" ref="L899:L962" si="148">4000*K899</f>
        <v>0</v>
      </c>
      <c r="M899" s="58">
        <f>'Luxjacky Assumptions Monthly'!$M$8*'Luxjacky Counterfactual'!H899</f>
        <v>0</v>
      </c>
      <c r="N899" s="58">
        <f>'Luxjacky Assumptions Monthly'!$M$6*'Luxjacky Assumptions Monthly'!$M$8*'Luxjacky Counterfactual'!G899</f>
        <v>727.61918533617859</v>
      </c>
      <c r="O899" s="58">
        <f t="shared" si="141"/>
        <v>727.61918533617859</v>
      </c>
    </row>
    <row r="900" spans="1:15" x14ac:dyDescent="0.3">
      <c r="A900" s="60">
        <v>43268</v>
      </c>
      <c r="B900" s="15">
        <f t="shared" si="142"/>
        <v>2018</v>
      </c>
      <c r="C900" s="15">
        <f t="shared" si="143"/>
        <v>6</v>
      </c>
      <c r="D900" s="15" t="str">
        <f t="shared" si="147"/>
        <v>20186</v>
      </c>
      <c r="E900" s="15">
        <f t="shared" si="144"/>
        <v>1</v>
      </c>
      <c r="F900" s="15">
        <f t="shared" si="145"/>
        <v>0</v>
      </c>
      <c r="G900" s="64">
        <f t="shared" ref="G900:G963" si="149">G899+H900-J900</f>
        <v>1367.2383706723572</v>
      </c>
      <c r="H900" s="64">
        <f>IF(G899&lt;VLOOKUP(D900,'Luxjacky Assumptions Past'!$M$17:$Q$77,5,0),VLOOKUP(D900,'Luxjacky Assumptions Past'!$M$17:$Q$77,4,0),0)</f>
        <v>0</v>
      </c>
      <c r="I900" s="62">
        <f t="shared" si="146"/>
        <v>169.7682931273882</v>
      </c>
      <c r="J900" s="62">
        <v>88</v>
      </c>
      <c r="K900" s="15">
        <f t="shared" si="140"/>
        <v>0</v>
      </c>
      <c r="L900" s="15">
        <f t="shared" si="148"/>
        <v>0</v>
      </c>
      <c r="M900" s="58">
        <f>'Luxjacky Assumptions Monthly'!$M$8*'Luxjacky Counterfactual'!H900</f>
        <v>0</v>
      </c>
      <c r="N900" s="58">
        <f>'Luxjacky Assumptions Monthly'!$M$6*'Luxjacky Assumptions Monthly'!$M$8*'Luxjacky Counterfactual'!G900</f>
        <v>683.61918533617859</v>
      </c>
      <c r="O900" s="58">
        <f t="shared" si="141"/>
        <v>683.61918533617859</v>
      </c>
    </row>
    <row r="901" spans="1:15" x14ac:dyDescent="0.3">
      <c r="A901" s="60">
        <v>43269</v>
      </c>
      <c r="B901" s="15">
        <f t="shared" si="142"/>
        <v>2018</v>
      </c>
      <c r="C901" s="15">
        <f t="shared" si="143"/>
        <v>6</v>
      </c>
      <c r="D901" s="15" t="str">
        <f t="shared" si="147"/>
        <v>20186</v>
      </c>
      <c r="E901" s="15">
        <f t="shared" si="144"/>
        <v>2</v>
      </c>
      <c r="F901" s="15">
        <f t="shared" si="145"/>
        <v>0</v>
      </c>
      <c r="G901" s="64">
        <f t="shared" si="149"/>
        <v>1194.2383706723572</v>
      </c>
      <c r="H901" s="64">
        <f>IF(G900&lt;VLOOKUP(D901,'Luxjacky Assumptions Past'!$M$17:$Q$77,5,0),VLOOKUP(D901,'Luxjacky Assumptions Past'!$M$17:$Q$77,4,0),0)</f>
        <v>0</v>
      </c>
      <c r="I901" s="62">
        <f t="shared" si="146"/>
        <v>174.38597536916456</v>
      </c>
      <c r="J901" s="62">
        <v>173</v>
      </c>
      <c r="K901" s="15">
        <f t="shared" si="140"/>
        <v>0</v>
      </c>
      <c r="L901" s="15">
        <f t="shared" si="148"/>
        <v>0</v>
      </c>
      <c r="M901" s="58">
        <f>'Luxjacky Assumptions Monthly'!$M$8*'Luxjacky Counterfactual'!H901</f>
        <v>0</v>
      </c>
      <c r="N901" s="58">
        <f>'Luxjacky Assumptions Monthly'!$M$6*'Luxjacky Assumptions Monthly'!$M$8*'Luxjacky Counterfactual'!G901</f>
        <v>597.11918533617859</v>
      </c>
      <c r="O901" s="58">
        <f t="shared" si="141"/>
        <v>597.11918533617859</v>
      </c>
    </row>
    <row r="902" spans="1:15" x14ac:dyDescent="0.3">
      <c r="A902" s="60">
        <v>43270</v>
      </c>
      <c r="B902" s="15">
        <f t="shared" si="142"/>
        <v>2018</v>
      </c>
      <c r="C902" s="15">
        <f t="shared" si="143"/>
        <v>6</v>
      </c>
      <c r="D902" s="15" t="str">
        <f t="shared" si="147"/>
        <v>20186</v>
      </c>
      <c r="E902" s="15">
        <f t="shared" si="144"/>
        <v>3</v>
      </c>
      <c r="F902" s="15">
        <f t="shared" si="145"/>
        <v>0</v>
      </c>
      <c r="G902" s="64">
        <f t="shared" si="149"/>
        <v>2552.4003628767496</v>
      </c>
      <c r="H902" s="64">
        <f>IF(G901&lt;VLOOKUP(D902,'Luxjacky Assumptions Past'!$M$17:$Q$77,5,0),VLOOKUP(D902,'Luxjacky Assumptions Past'!$M$17:$Q$77,4,0),0)</f>
        <v>1518.1619922043924</v>
      </c>
      <c r="I902" s="62">
        <f t="shared" si="146"/>
        <v>171.77536765442599</v>
      </c>
      <c r="J902" s="62">
        <v>160</v>
      </c>
      <c r="K902" s="15">
        <f t="shared" si="140"/>
        <v>1</v>
      </c>
      <c r="L902" s="15">
        <f t="shared" si="148"/>
        <v>4000</v>
      </c>
      <c r="M902" s="58">
        <f>'Luxjacky Assumptions Monthly'!$M$8*'Luxjacky Counterfactual'!H902</f>
        <v>15181.619922043923</v>
      </c>
      <c r="N902" s="58">
        <f>'Luxjacky Assumptions Monthly'!$M$6*'Luxjacky Assumptions Monthly'!$M$8*'Luxjacky Counterfactual'!G902</f>
        <v>1276.2001814383748</v>
      </c>
      <c r="O902" s="58">
        <f t="shared" si="141"/>
        <v>20457.8201034823</v>
      </c>
    </row>
    <row r="903" spans="1:15" x14ac:dyDescent="0.3">
      <c r="A903" s="60">
        <v>43271</v>
      </c>
      <c r="B903" s="15">
        <f t="shared" si="142"/>
        <v>2018</v>
      </c>
      <c r="C903" s="15">
        <f t="shared" si="143"/>
        <v>6</v>
      </c>
      <c r="D903" s="15" t="str">
        <f t="shared" si="147"/>
        <v>20186</v>
      </c>
      <c r="E903" s="15">
        <f t="shared" si="144"/>
        <v>4</v>
      </c>
      <c r="F903" s="15">
        <f t="shared" si="145"/>
        <v>0</v>
      </c>
      <c r="G903" s="64">
        <f t="shared" si="149"/>
        <v>2384.4003628767496</v>
      </c>
      <c r="H903" s="64">
        <f>IF(G902&lt;VLOOKUP(D903,'Luxjacky Assumptions Past'!$M$17:$Q$77,5,0),VLOOKUP(D903,'Luxjacky Assumptions Past'!$M$17:$Q$77,4,0),0)</f>
        <v>0</v>
      </c>
      <c r="I903" s="62">
        <f t="shared" si="146"/>
        <v>161.14679824179433</v>
      </c>
      <c r="J903" s="62">
        <v>168</v>
      </c>
      <c r="K903" s="15">
        <f t="shared" si="140"/>
        <v>0</v>
      </c>
      <c r="L903" s="15">
        <f t="shared" si="148"/>
        <v>0</v>
      </c>
      <c r="M903" s="58">
        <f>'Luxjacky Assumptions Monthly'!$M$8*'Luxjacky Counterfactual'!H903</f>
        <v>0</v>
      </c>
      <c r="N903" s="58">
        <f>'Luxjacky Assumptions Monthly'!$M$6*'Luxjacky Assumptions Monthly'!$M$8*'Luxjacky Counterfactual'!G903</f>
        <v>1192.2001814383748</v>
      </c>
      <c r="O903" s="58">
        <f t="shared" si="141"/>
        <v>1192.2001814383748</v>
      </c>
    </row>
    <row r="904" spans="1:15" x14ac:dyDescent="0.3">
      <c r="A904" s="60">
        <v>43272</v>
      </c>
      <c r="B904" s="15">
        <f t="shared" si="142"/>
        <v>2018</v>
      </c>
      <c r="C904" s="15">
        <f t="shared" si="143"/>
        <v>6</v>
      </c>
      <c r="D904" s="15" t="str">
        <f t="shared" si="147"/>
        <v>20186</v>
      </c>
      <c r="E904" s="15">
        <f t="shared" si="144"/>
        <v>5</v>
      </c>
      <c r="F904" s="15">
        <f t="shared" si="145"/>
        <v>0</v>
      </c>
      <c r="G904" s="64">
        <f t="shared" si="149"/>
        <v>2219.4003628767496</v>
      </c>
      <c r="H904" s="64">
        <f>IF(G903&lt;VLOOKUP(D904,'Luxjacky Assumptions Past'!$M$17:$Q$77,5,0),VLOOKUP(D904,'Luxjacky Assumptions Past'!$M$17:$Q$77,4,0),0)</f>
        <v>0</v>
      </c>
      <c r="I904" s="62">
        <f t="shared" si="146"/>
        <v>141.89562174613698</v>
      </c>
      <c r="J904" s="62">
        <v>165</v>
      </c>
      <c r="K904" s="15">
        <f t="shared" si="140"/>
        <v>0</v>
      </c>
      <c r="L904" s="15">
        <f t="shared" si="148"/>
        <v>0</v>
      </c>
      <c r="M904" s="58">
        <f>'Luxjacky Assumptions Monthly'!$M$8*'Luxjacky Counterfactual'!H904</f>
        <v>0</v>
      </c>
      <c r="N904" s="58">
        <f>'Luxjacky Assumptions Monthly'!$M$6*'Luxjacky Assumptions Monthly'!$M$8*'Luxjacky Counterfactual'!G904</f>
        <v>1109.7001814383748</v>
      </c>
      <c r="O904" s="58">
        <f t="shared" si="141"/>
        <v>1109.7001814383748</v>
      </c>
    </row>
    <row r="905" spans="1:15" x14ac:dyDescent="0.3">
      <c r="A905" s="60">
        <v>43273</v>
      </c>
      <c r="B905" s="15">
        <f t="shared" si="142"/>
        <v>2018</v>
      </c>
      <c r="C905" s="15">
        <f t="shared" si="143"/>
        <v>6</v>
      </c>
      <c r="D905" s="15" t="str">
        <f t="shared" si="147"/>
        <v>20186</v>
      </c>
      <c r="E905" s="15">
        <f t="shared" si="144"/>
        <v>6</v>
      </c>
      <c r="F905" s="15">
        <f t="shared" si="145"/>
        <v>1</v>
      </c>
      <c r="G905" s="64">
        <f t="shared" si="149"/>
        <v>2075.4003628767496</v>
      </c>
      <c r="H905" s="64">
        <f>IF(G904&lt;VLOOKUP(D905,'Luxjacky Assumptions Past'!$M$17:$Q$77,5,0),VLOOKUP(D905,'Luxjacky Assumptions Past'!$M$17:$Q$77,4,0),0)</f>
        <v>0</v>
      </c>
      <c r="I905" s="62">
        <f t="shared" si="146"/>
        <v>123.52388573206301</v>
      </c>
      <c r="J905" s="62">
        <v>144</v>
      </c>
      <c r="K905" s="15">
        <f t="shared" si="140"/>
        <v>0</v>
      </c>
      <c r="L905" s="15">
        <f t="shared" si="148"/>
        <v>0</v>
      </c>
      <c r="M905" s="58">
        <f>'Luxjacky Assumptions Monthly'!$M$8*'Luxjacky Counterfactual'!H905</f>
        <v>0</v>
      </c>
      <c r="N905" s="58">
        <f>'Luxjacky Assumptions Monthly'!$M$6*'Luxjacky Assumptions Monthly'!$M$8*'Luxjacky Counterfactual'!G905</f>
        <v>1037.7001814383748</v>
      </c>
      <c r="O905" s="58">
        <f t="shared" si="141"/>
        <v>1037.7001814383748</v>
      </c>
    </row>
    <row r="906" spans="1:15" x14ac:dyDescent="0.3">
      <c r="A906" s="60">
        <v>43274</v>
      </c>
      <c r="B906" s="15">
        <f t="shared" si="142"/>
        <v>2018</v>
      </c>
      <c r="C906" s="15">
        <f t="shared" si="143"/>
        <v>6</v>
      </c>
      <c r="D906" s="15" t="str">
        <f t="shared" si="147"/>
        <v>20186</v>
      </c>
      <c r="E906" s="15">
        <f t="shared" si="144"/>
        <v>7</v>
      </c>
      <c r="F906" s="15">
        <f t="shared" si="145"/>
        <v>1</v>
      </c>
      <c r="G906" s="64">
        <f t="shared" si="149"/>
        <v>1941.4003628767496</v>
      </c>
      <c r="H906" s="64">
        <f>IF(G905&lt;VLOOKUP(D906,'Luxjacky Assumptions Past'!$M$17:$Q$77,5,0),VLOOKUP(D906,'Luxjacky Assumptions Past'!$M$17:$Q$77,4,0),0)</f>
        <v>0</v>
      </c>
      <c r="I906" s="62">
        <f t="shared" si="146"/>
        <v>85.604407322062627</v>
      </c>
      <c r="J906" s="62">
        <v>134</v>
      </c>
      <c r="K906" s="15">
        <f t="shared" si="140"/>
        <v>0</v>
      </c>
      <c r="L906" s="15">
        <f t="shared" si="148"/>
        <v>0</v>
      </c>
      <c r="M906" s="58">
        <f>'Luxjacky Assumptions Monthly'!$M$8*'Luxjacky Counterfactual'!H906</f>
        <v>0</v>
      </c>
      <c r="N906" s="58">
        <f>'Luxjacky Assumptions Monthly'!$M$6*'Luxjacky Assumptions Monthly'!$M$8*'Luxjacky Counterfactual'!G906</f>
        <v>970.70018143837478</v>
      </c>
      <c r="O906" s="58">
        <f t="shared" si="141"/>
        <v>970.70018143837478</v>
      </c>
    </row>
    <row r="907" spans="1:15" x14ac:dyDescent="0.3">
      <c r="A907" s="60">
        <v>43275</v>
      </c>
      <c r="B907" s="15">
        <f t="shared" si="142"/>
        <v>2018</v>
      </c>
      <c r="C907" s="15">
        <f t="shared" si="143"/>
        <v>6</v>
      </c>
      <c r="D907" s="15" t="str">
        <f t="shared" si="147"/>
        <v>20186</v>
      </c>
      <c r="E907" s="15">
        <f t="shared" si="144"/>
        <v>1</v>
      </c>
      <c r="F907" s="15">
        <f t="shared" si="145"/>
        <v>0</v>
      </c>
      <c r="G907" s="64">
        <f t="shared" si="149"/>
        <v>1856.4003628767496</v>
      </c>
      <c r="H907" s="64">
        <f>IF(G906&lt;VLOOKUP(D907,'Luxjacky Assumptions Past'!$M$17:$Q$77,5,0),VLOOKUP(D907,'Luxjacky Assumptions Past'!$M$17:$Q$77,4,0),0)</f>
        <v>0</v>
      </c>
      <c r="I907" s="62">
        <f t="shared" si="146"/>
        <v>169.7682931273882</v>
      </c>
      <c r="J907" s="62">
        <v>85</v>
      </c>
      <c r="K907" s="15">
        <f t="shared" si="140"/>
        <v>0</v>
      </c>
      <c r="L907" s="15">
        <f t="shared" si="148"/>
        <v>0</v>
      </c>
      <c r="M907" s="58">
        <f>'Luxjacky Assumptions Monthly'!$M$8*'Luxjacky Counterfactual'!H907</f>
        <v>0</v>
      </c>
      <c r="N907" s="58">
        <f>'Luxjacky Assumptions Monthly'!$M$6*'Luxjacky Assumptions Monthly'!$M$8*'Luxjacky Counterfactual'!G907</f>
        <v>928.20018143837478</v>
      </c>
      <c r="O907" s="58">
        <f t="shared" si="141"/>
        <v>928.20018143837478</v>
      </c>
    </row>
    <row r="908" spans="1:15" x14ac:dyDescent="0.3">
      <c r="A908" s="60">
        <v>43276</v>
      </c>
      <c r="B908" s="15">
        <f t="shared" si="142"/>
        <v>2018</v>
      </c>
      <c r="C908" s="15">
        <f t="shared" si="143"/>
        <v>6</v>
      </c>
      <c r="D908" s="15" t="str">
        <f t="shared" si="147"/>
        <v>20186</v>
      </c>
      <c r="E908" s="15">
        <f t="shared" si="144"/>
        <v>2</v>
      </c>
      <c r="F908" s="15">
        <f t="shared" si="145"/>
        <v>0</v>
      </c>
      <c r="G908" s="64">
        <f t="shared" si="149"/>
        <v>1696.4003628767496</v>
      </c>
      <c r="H908" s="64">
        <f>IF(G907&lt;VLOOKUP(D908,'Luxjacky Assumptions Past'!$M$17:$Q$77,5,0),VLOOKUP(D908,'Luxjacky Assumptions Past'!$M$17:$Q$77,4,0),0)</f>
        <v>0</v>
      </c>
      <c r="I908" s="62">
        <f t="shared" si="146"/>
        <v>174.38597536916456</v>
      </c>
      <c r="J908" s="62">
        <v>160</v>
      </c>
      <c r="K908" s="15">
        <f t="shared" si="140"/>
        <v>0</v>
      </c>
      <c r="L908" s="15">
        <f t="shared" si="148"/>
        <v>0</v>
      </c>
      <c r="M908" s="58">
        <f>'Luxjacky Assumptions Monthly'!$M$8*'Luxjacky Counterfactual'!H908</f>
        <v>0</v>
      </c>
      <c r="N908" s="58">
        <f>'Luxjacky Assumptions Monthly'!$M$6*'Luxjacky Assumptions Monthly'!$M$8*'Luxjacky Counterfactual'!G908</f>
        <v>848.20018143837478</v>
      </c>
      <c r="O908" s="58">
        <f t="shared" si="141"/>
        <v>848.20018143837478</v>
      </c>
    </row>
    <row r="909" spans="1:15" x14ac:dyDescent="0.3">
      <c r="A909" s="60">
        <v>43277</v>
      </c>
      <c r="B909" s="15">
        <f t="shared" si="142"/>
        <v>2018</v>
      </c>
      <c r="C909" s="15">
        <f t="shared" si="143"/>
        <v>6</v>
      </c>
      <c r="D909" s="15" t="str">
        <f t="shared" si="147"/>
        <v>20186</v>
      </c>
      <c r="E909" s="15">
        <f t="shared" si="144"/>
        <v>3</v>
      </c>
      <c r="F909" s="15">
        <f t="shared" si="145"/>
        <v>0</v>
      </c>
      <c r="G909" s="64">
        <f t="shared" si="149"/>
        <v>1522.4003628767496</v>
      </c>
      <c r="H909" s="64">
        <f>IF(G908&lt;VLOOKUP(D909,'Luxjacky Assumptions Past'!$M$17:$Q$77,5,0),VLOOKUP(D909,'Luxjacky Assumptions Past'!$M$17:$Q$77,4,0),0)</f>
        <v>0</v>
      </c>
      <c r="I909" s="62">
        <f t="shared" si="146"/>
        <v>171.77536765442599</v>
      </c>
      <c r="J909" s="62">
        <v>174</v>
      </c>
      <c r="K909" s="15">
        <f t="shared" si="140"/>
        <v>0</v>
      </c>
      <c r="L909" s="15">
        <f t="shared" si="148"/>
        <v>0</v>
      </c>
      <c r="M909" s="58">
        <f>'Luxjacky Assumptions Monthly'!$M$8*'Luxjacky Counterfactual'!H909</f>
        <v>0</v>
      </c>
      <c r="N909" s="58">
        <f>'Luxjacky Assumptions Monthly'!$M$6*'Luxjacky Assumptions Monthly'!$M$8*'Luxjacky Counterfactual'!G909</f>
        <v>761.20018143837478</v>
      </c>
      <c r="O909" s="58">
        <f t="shared" si="141"/>
        <v>761.20018143837478</v>
      </c>
    </row>
    <row r="910" spans="1:15" x14ac:dyDescent="0.3">
      <c r="A910" s="60">
        <v>43278</v>
      </c>
      <c r="B910" s="15">
        <f t="shared" si="142"/>
        <v>2018</v>
      </c>
      <c r="C910" s="15">
        <f t="shared" si="143"/>
        <v>6</v>
      </c>
      <c r="D910" s="15" t="str">
        <f t="shared" si="147"/>
        <v>20186</v>
      </c>
      <c r="E910" s="15">
        <f t="shared" si="144"/>
        <v>4</v>
      </c>
      <c r="F910" s="15">
        <f t="shared" si="145"/>
        <v>0</v>
      </c>
      <c r="G910" s="64">
        <f t="shared" si="149"/>
        <v>1359.4003628767496</v>
      </c>
      <c r="H910" s="64">
        <f>IF(G909&lt;VLOOKUP(D910,'Luxjacky Assumptions Past'!$M$17:$Q$77,5,0),VLOOKUP(D910,'Luxjacky Assumptions Past'!$M$17:$Q$77,4,0),0)</f>
        <v>0</v>
      </c>
      <c r="I910" s="62">
        <f t="shared" si="146"/>
        <v>161.14679824179433</v>
      </c>
      <c r="J910" s="62">
        <v>163</v>
      </c>
      <c r="K910" s="15">
        <f t="shared" si="140"/>
        <v>0</v>
      </c>
      <c r="L910" s="15">
        <f t="shared" si="148"/>
        <v>0</v>
      </c>
      <c r="M910" s="58">
        <f>'Luxjacky Assumptions Monthly'!$M$8*'Luxjacky Counterfactual'!H910</f>
        <v>0</v>
      </c>
      <c r="N910" s="58">
        <f>'Luxjacky Assumptions Monthly'!$M$6*'Luxjacky Assumptions Monthly'!$M$8*'Luxjacky Counterfactual'!G910</f>
        <v>679.70018143837478</v>
      </c>
      <c r="O910" s="58">
        <f t="shared" si="141"/>
        <v>679.70018143837478</v>
      </c>
    </row>
    <row r="911" spans="1:15" x14ac:dyDescent="0.3">
      <c r="A911" s="60">
        <v>43279</v>
      </c>
      <c r="B911" s="15">
        <f t="shared" si="142"/>
        <v>2018</v>
      </c>
      <c r="C911" s="15">
        <f t="shared" si="143"/>
        <v>6</v>
      </c>
      <c r="D911" s="15" t="str">
        <f t="shared" si="147"/>
        <v>20186</v>
      </c>
      <c r="E911" s="15">
        <f t="shared" si="144"/>
        <v>5</v>
      </c>
      <c r="F911" s="15">
        <f t="shared" si="145"/>
        <v>0</v>
      </c>
      <c r="G911" s="64">
        <f t="shared" si="149"/>
        <v>1197.4003628767496</v>
      </c>
      <c r="H911" s="64">
        <f>IF(G910&lt;VLOOKUP(D911,'Luxjacky Assumptions Past'!$M$17:$Q$77,5,0),VLOOKUP(D911,'Luxjacky Assumptions Past'!$M$17:$Q$77,4,0),0)</f>
        <v>0</v>
      </c>
      <c r="I911" s="62">
        <f t="shared" si="146"/>
        <v>141.89562174613698</v>
      </c>
      <c r="J911" s="62">
        <v>162</v>
      </c>
      <c r="K911" s="15">
        <f t="shared" si="140"/>
        <v>0</v>
      </c>
      <c r="L911" s="15">
        <f t="shared" si="148"/>
        <v>0</v>
      </c>
      <c r="M911" s="58">
        <f>'Luxjacky Assumptions Monthly'!$M$8*'Luxjacky Counterfactual'!H911</f>
        <v>0</v>
      </c>
      <c r="N911" s="58">
        <f>'Luxjacky Assumptions Monthly'!$M$6*'Luxjacky Assumptions Monthly'!$M$8*'Luxjacky Counterfactual'!G911</f>
        <v>598.70018143837478</v>
      </c>
      <c r="O911" s="58">
        <f t="shared" si="141"/>
        <v>598.70018143837478</v>
      </c>
    </row>
    <row r="912" spans="1:15" x14ac:dyDescent="0.3">
      <c r="A912" s="60">
        <v>43280</v>
      </c>
      <c r="B912" s="15">
        <f t="shared" si="142"/>
        <v>2018</v>
      </c>
      <c r="C912" s="15">
        <f t="shared" si="143"/>
        <v>6</v>
      </c>
      <c r="D912" s="15" t="str">
        <f t="shared" si="147"/>
        <v>20186</v>
      </c>
      <c r="E912" s="15">
        <f t="shared" si="144"/>
        <v>6</v>
      </c>
      <c r="F912" s="15">
        <f t="shared" si="145"/>
        <v>1</v>
      </c>
      <c r="G912" s="64">
        <f t="shared" si="149"/>
        <v>2569.562355081142</v>
      </c>
      <c r="H912" s="64">
        <f>IF(G911&lt;VLOOKUP(D912,'Luxjacky Assumptions Past'!$M$17:$Q$77,5,0),VLOOKUP(D912,'Luxjacky Assumptions Past'!$M$17:$Q$77,4,0),0)</f>
        <v>1518.1619922043924</v>
      </c>
      <c r="I912" s="62">
        <f t="shared" si="146"/>
        <v>123.52388573206301</v>
      </c>
      <c r="J912" s="62">
        <v>146</v>
      </c>
      <c r="K912" s="15">
        <f t="shared" si="140"/>
        <v>1</v>
      </c>
      <c r="L912" s="15">
        <f t="shared" si="148"/>
        <v>4000</v>
      </c>
      <c r="M912" s="58">
        <f>'Luxjacky Assumptions Monthly'!$M$8*'Luxjacky Counterfactual'!H912</f>
        <v>15181.619922043923</v>
      </c>
      <c r="N912" s="58">
        <f>'Luxjacky Assumptions Monthly'!$M$6*'Luxjacky Assumptions Monthly'!$M$8*'Luxjacky Counterfactual'!G912</f>
        <v>1284.781177540571</v>
      </c>
      <c r="O912" s="58">
        <f t="shared" si="141"/>
        <v>20466.401099584495</v>
      </c>
    </row>
    <row r="913" spans="1:15" x14ac:dyDescent="0.3">
      <c r="A913" s="60">
        <v>43281</v>
      </c>
      <c r="B913" s="15">
        <f t="shared" si="142"/>
        <v>2018</v>
      </c>
      <c r="C913" s="15">
        <f t="shared" si="143"/>
        <v>6</v>
      </c>
      <c r="D913" s="15" t="str">
        <f t="shared" si="147"/>
        <v>20186</v>
      </c>
      <c r="E913" s="15">
        <f t="shared" si="144"/>
        <v>7</v>
      </c>
      <c r="F913" s="15">
        <f t="shared" si="145"/>
        <v>1</v>
      </c>
      <c r="G913" s="64">
        <f t="shared" si="149"/>
        <v>2437.562355081142</v>
      </c>
      <c r="H913" s="64">
        <f>IF(G912&lt;VLOOKUP(D913,'Luxjacky Assumptions Past'!$M$17:$Q$77,5,0),VLOOKUP(D913,'Luxjacky Assumptions Past'!$M$17:$Q$77,4,0),0)</f>
        <v>0</v>
      </c>
      <c r="I913" s="62">
        <f t="shared" si="146"/>
        <v>85.604407322062627</v>
      </c>
      <c r="J913" s="62">
        <v>132</v>
      </c>
      <c r="K913" s="15">
        <f t="shared" si="140"/>
        <v>0</v>
      </c>
      <c r="L913" s="15">
        <f t="shared" si="148"/>
        <v>0</v>
      </c>
      <c r="M913" s="58">
        <f>'Luxjacky Assumptions Monthly'!$M$8*'Luxjacky Counterfactual'!H913</f>
        <v>0</v>
      </c>
      <c r="N913" s="58">
        <f>'Luxjacky Assumptions Monthly'!$M$6*'Luxjacky Assumptions Monthly'!$M$8*'Luxjacky Counterfactual'!G913</f>
        <v>1218.781177540571</v>
      </c>
      <c r="O913" s="58">
        <f t="shared" si="141"/>
        <v>1218.781177540571</v>
      </c>
    </row>
    <row r="914" spans="1:15" x14ac:dyDescent="0.3">
      <c r="A914" s="60">
        <v>43282</v>
      </c>
      <c r="B914" s="15">
        <f t="shared" si="142"/>
        <v>2018</v>
      </c>
      <c r="C914" s="15">
        <f t="shared" si="143"/>
        <v>7</v>
      </c>
      <c r="D914" s="15" t="str">
        <f t="shared" si="147"/>
        <v>20187</v>
      </c>
      <c r="E914" s="15">
        <f t="shared" si="144"/>
        <v>1</v>
      </c>
      <c r="F914" s="15">
        <f t="shared" si="145"/>
        <v>0</v>
      </c>
      <c r="G914" s="64">
        <f t="shared" si="149"/>
        <v>2347.562355081142</v>
      </c>
      <c r="H914" s="64">
        <f>IF(G913&lt;VLOOKUP(D914,'Luxjacky Assumptions Past'!$M$17:$Q$77,5,0),VLOOKUP(D914,'Luxjacky Assumptions Past'!$M$17:$Q$77,4,0),0)</f>
        <v>0</v>
      </c>
      <c r="I914" s="62">
        <f t="shared" si="146"/>
        <v>172.11758535329426</v>
      </c>
      <c r="J914" s="62">
        <v>90</v>
      </c>
      <c r="K914" s="15">
        <f t="shared" si="140"/>
        <v>0</v>
      </c>
      <c r="L914" s="15">
        <f t="shared" si="148"/>
        <v>0</v>
      </c>
      <c r="M914" s="58">
        <f>'Luxjacky Assumptions Monthly'!$M$8*'Luxjacky Counterfactual'!H914</f>
        <v>0</v>
      </c>
      <c r="N914" s="58">
        <f>'Luxjacky Assumptions Monthly'!$M$6*'Luxjacky Assumptions Monthly'!$M$8*'Luxjacky Counterfactual'!G914</f>
        <v>1173.781177540571</v>
      </c>
      <c r="O914" s="58">
        <f t="shared" si="141"/>
        <v>1173.781177540571</v>
      </c>
    </row>
    <row r="915" spans="1:15" x14ac:dyDescent="0.3">
      <c r="A915" s="60">
        <v>43283</v>
      </c>
      <c r="B915" s="15">
        <f t="shared" si="142"/>
        <v>2018</v>
      </c>
      <c r="C915" s="15">
        <f t="shared" si="143"/>
        <v>7</v>
      </c>
      <c r="D915" s="15" t="str">
        <f t="shared" si="147"/>
        <v>20187</v>
      </c>
      <c r="E915" s="15">
        <f t="shared" si="144"/>
        <v>2</v>
      </c>
      <c r="F915" s="15">
        <f t="shared" si="145"/>
        <v>0</v>
      </c>
      <c r="G915" s="64">
        <f t="shared" si="149"/>
        <v>2181.562355081142</v>
      </c>
      <c r="H915" s="64">
        <f>IF(G914&lt;VLOOKUP(D915,'Luxjacky Assumptions Past'!$M$17:$Q$77,5,0),VLOOKUP(D915,'Luxjacky Assumptions Past'!$M$17:$Q$77,4,0),0)</f>
        <v>0</v>
      </c>
      <c r="I915" s="62">
        <f t="shared" si="146"/>
        <v>176.73526759507061</v>
      </c>
      <c r="J915" s="62">
        <v>166</v>
      </c>
      <c r="K915" s="15">
        <f t="shared" si="140"/>
        <v>0</v>
      </c>
      <c r="L915" s="15">
        <f t="shared" si="148"/>
        <v>0</v>
      </c>
      <c r="M915" s="58">
        <f>'Luxjacky Assumptions Monthly'!$M$8*'Luxjacky Counterfactual'!H915</f>
        <v>0</v>
      </c>
      <c r="N915" s="58">
        <f>'Luxjacky Assumptions Monthly'!$M$6*'Luxjacky Assumptions Monthly'!$M$8*'Luxjacky Counterfactual'!G915</f>
        <v>1090.781177540571</v>
      </c>
      <c r="O915" s="58">
        <f t="shared" si="141"/>
        <v>1090.781177540571</v>
      </c>
    </row>
    <row r="916" spans="1:15" x14ac:dyDescent="0.3">
      <c r="A916" s="60">
        <v>43284</v>
      </c>
      <c r="B916" s="15">
        <f t="shared" si="142"/>
        <v>2018</v>
      </c>
      <c r="C916" s="15">
        <f t="shared" si="143"/>
        <v>7</v>
      </c>
      <c r="D916" s="15" t="str">
        <f t="shared" si="147"/>
        <v>20187</v>
      </c>
      <c r="E916" s="15">
        <f t="shared" si="144"/>
        <v>3</v>
      </c>
      <c r="F916" s="15">
        <f t="shared" si="145"/>
        <v>0</v>
      </c>
      <c r="G916" s="64">
        <f t="shared" si="149"/>
        <v>2003.562355081142</v>
      </c>
      <c r="H916" s="64">
        <f>IF(G915&lt;VLOOKUP(D916,'Luxjacky Assumptions Past'!$M$17:$Q$77,5,0),VLOOKUP(D916,'Luxjacky Assumptions Past'!$M$17:$Q$77,4,0),0)</f>
        <v>0</v>
      </c>
      <c r="I916" s="62">
        <f t="shared" si="146"/>
        <v>174.12465988033208</v>
      </c>
      <c r="J916" s="62">
        <v>178</v>
      </c>
      <c r="K916" s="15">
        <f t="shared" si="140"/>
        <v>0</v>
      </c>
      <c r="L916" s="15">
        <f t="shared" si="148"/>
        <v>0</v>
      </c>
      <c r="M916" s="58">
        <f>'Luxjacky Assumptions Monthly'!$M$8*'Luxjacky Counterfactual'!H916</f>
        <v>0</v>
      </c>
      <c r="N916" s="58">
        <f>'Luxjacky Assumptions Monthly'!$M$6*'Luxjacky Assumptions Monthly'!$M$8*'Luxjacky Counterfactual'!G916</f>
        <v>1001.781177540571</v>
      </c>
      <c r="O916" s="58">
        <f t="shared" si="141"/>
        <v>1001.781177540571</v>
      </c>
    </row>
    <row r="917" spans="1:15" x14ac:dyDescent="0.3">
      <c r="A917" s="60">
        <v>43285</v>
      </c>
      <c r="B917" s="15">
        <f t="shared" si="142"/>
        <v>2018</v>
      </c>
      <c r="C917" s="15">
        <f t="shared" si="143"/>
        <v>7</v>
      </c>
      <c r="D917" s="15" t="str">
        <f t="shared" si="147"/>
        <v>20187</v>
      </c>
      <c r="E917" s="15">
        <f t="shared" si="144"/>
        <v>4</v>
      </c>
      <c r="F917" s="15">
        <f t="shared" si="145"/>
        <v>0</v>
      </c>
      <c r="G917" s="64">
        <f t="shared" si="149"/>
        <v>1824.562355081142</v>
      </c>
      <c r="H917" s="64">
        <f>IF(G916&lt;VLOOKUP(D917,'Luxjacky Assumptions Past'!$M$17:$Q$77,5,0),VLOOKUP(D917,'Luxjacky Assumptions Past'!$M$17:$Q$77,4,0),0)</f>
        <v>0</v>
      </c>
      <c r="I917" s="62">
        <f t="shared" si="146"/>
        <v>163.49609046770041</v>
      </c>
      <c r="J917" s="62">
        <v>179</v>
      </c>
      <c r="K917" s="15">
        <f t="shared" si="140"/>
        <v>0</v>
      </c>
      <c r="L917" s="15">
        <f t="shared" si="148"/>
        <v>0</v>
      </c>
      <c r="M917" s="58">
        <f>'Luxjacky Assumptions Monthly'!$M$8*'Luxjacky Counterfactual'!H917</f>
        <v>0</v>
      </c>
      <c r="N917" s="58">
        <f>'Luxjacky Assumptions Monthly'!$M$6*'Luxjacky Assumptions Monthly'!$M$8*'Luxjacky Counterfactual'!G917</f>
        <v>912.28117754057098</v>
      </c>
      <c r="O917" s="58">
        <f t="shared" si="141"/>
        <v>912.28117754057098</v>
      </c>
    </row>
    <row r="918" spans="1:15" x14ac:dyDescent="0.3">
      <c r="A918" s="60">
        <v>43286</v>
      </c>
      <c r="B918" s="15">
        <f t="shared" si="142"/>
        <v>2018</v>
      </c>
      <c r="C918" s="15">
        <f t="shared" si="143"/>
        <v>7</v>
      </c>
      <c r="D918" s="15" t="str">
        <f t="shared" si="147"/>
        <v>20187</v>
      </c>
      <c r="E918" s="15">
        <f t="shared" si="144"/>
        <v>5</v>
      </c>
      <c r="F918" s="15">
        <f t="shared" si="145"/>
        <v>0</v>
      </c>
      <c r="G918" s="64">
        <f t="shared" si="149"/>
        <v>1659.562355081142</v>
      </c>
      <c r="H918" s="64">
        <f>IF(G917&lt;VLOOKUP(D918,'Luxjacky Assumptions Past'!$M$17:$Q$77,5,0),VLOOKUP(D918,'Luxjacky Assumptions Past'!$M$17:$Q$77,4,0),0)</f>
        <v>0</v>
      </c>
      <c r="I918" s="62">
        <f t="shared" si="146"/>
        <v>144.24491397204307</v>
      </c>
      <c r="J918" s="62">
        <v>165</v>
      </c>
      <c r="K918" s="15">
        <f t="shared" si="140"/>
        <v>0</v>
      </c>
      <c r="L918" s="15">
        <f t="shared" si="148"/>
        <v>0</v>
      </c>
      <c r="M918" s="58">
        <f>'Luxjacky Assumptions Monthly'!$M$8*'Luxjacky Counterfactual'!H918</f>
        <v>0</v>
      </c>
      <c r="N918" s="58">
        <f>'Luxjacky Assumptions Monthly'!$M$6*'Luxjacky Assumptions Monthly'!$M$8*'Luxjacky Counterfactual'!G918</f>
        <v>829.78117754057098</v>
      </c>
      <c r="O918" s="58">
        <f t="shared" si="141"/>
        <v>829.78117754057098</v>
      </c>
    </row>
    <row r="919" spans="1:15" x14ac:dyDescent="0.3">
      <c r="A919" s="60">
        <v>43287</v>
      </c>
      <c r="B919" s="15">
        <f t="shared" si="142"/>
        <v>2018</v>
      </c>
      <c r="C919" s="15">
        <f t="shared" si="143"/>
        <v>7</v>
      </c>
      <c r="D919" s="15" t="str">
        <f t="shared" si="147"/>
        <v>20187</v>
      </c>
      <c r="E919" s="15">
        <f t="shared" si="144"/>
        <v>6</v>
      </c>
      <c r="F919" s="15">
        <f t="shared" si="145"/>
        <v>1</v>
      </c>
      <c r="G919" s="64">
        <f t="shared" si="149"/>
        <v>1504.562355081142</v>
      </c>
      <c r="H919" s="64">
        <f>IF(G918&lt;VLOOKUP(D919,'Luxjacky Assumptions Past'!$M$17:$Q$77,5,0),VLOOKUP(D919,'Luxjacky Assumptions Past'!$M$17:$Q$77,4,0),0)</f>
        <v>0</v>
      </c>
      <c r="I919" s="62">
        <f t="shared" si="146"/>
        <v>125.87317795796908</v>
      </c>
      <c r="J919" s="62">
        <v>155</v>
      </c>
      <c r="K919" s="15">
        <f t="shared" si="140"/>
        <v>0</v>
      </c>
      <c r="L919" s="15">
        <f t="shared" si="148"/>
        <v>0</v>
      </c>
      <c r="M919" s="58">
        <f>'Luxjacky Assumptions Monthly'!$M$8*'Luxjacky Counterfactual'!H919</f>
        <v>0</v>
      </c>
      <c r="N919" s="58">
        <f>'Luxjacky Assumptions Monthly'!$M$6*'Luxjacky Assumptions Monthly'!$M$8*'Luxjacky Counterfactual'!G919</f>
        <v>752.28117754057098</v>
      </c>
      <c r="O919" s="58">
        <f t="shared" si="141"/>
        <v>752.28117754057098</v>
      </c>
    </row>
    <row r="920" spans="1:15" x14ac:dyDescent="0.3">
      <c r="A920" s="60">
        <v>43288</v>
      </c>
      <c r="B920" s="15">
        <f t="shared" si="142"/>
        <v>2018</v>
      </c>
      <c r="C920" s="15">
        <f t="shared" si="143"/>
        <v>7</v>
      </c>
      <c r="D920" s="15" t="str">
        <f t="shared" si="147"/>
        <v>20187</v>
      </c>
      <c r="E920" s="15">
        <f t="shared" si="144"/>
        <v>7</v>
      </c>
      <c r="F920" s="15">
        <f t="shared" si="145"/>
        <v>1</v>
      </c>
      <c r="G920" s="64">
        <f t="shared" si="149"/>
        <v>1378.562355081142</v>
      </c>
      <c r="H920" s="64">
        <f>IF(G919&lt;VLOOKUP(D920,'Luxjacky Assumptions Past'!$M$17:$Q$77,5,0),VLOOKUP(D920,'Luxjacky Assumptions Past'!$M$17:$Q$77,4,0),0)</f>
        <v>0</v>
      </c>
      <c r="I920" s="62">
        <f t="shared" si="146"/>
        <v>87.953699547968711</v>
      </c>
      <c r="J920" s="62">
        <v>126</v>
      </c>
      <c r="K920" s="15">
        <f t="shared" si="140"/>
        <v>0</v>
      </c>
      <c r="L920" s="15">
        <f t="shared" si="148"/>
        <v>0</v>
      </c>
      <c r="M920" s="58">
        <f>'Luxjacky Assumptions Monthly'!$M$8*'Luxjacky Counterfactual'!H920</f>
        <v>0</v>
      </c>
      <c r="N920" s="58">
        <f>'Luxjacky Assumptions Monthly'!$M$6*'Luxjacky Assumptions Monthly'!$M$8*'Luxjacky Counterfactual'!G920</f>
        <v>689.28117754057098</v>
      </c>
      <c r="O920" s="58">
        <f t="shared" si="141"/>
        <v>689.28117754057098</v>
      </c>
    </row>
    <row r="921" spans="1:15" x14ac:dyDescent="0.3">
      <c r="A921" s="60">
        <v>43289</v>
      </c>
      <c r="B921" s="15">
        <f t="shared" si="142"/>
        <v>2018</v>
      </c>
      <c r="C921" s="15">
        <f t="shared" si="143"/>
        <v>7</v>
      </c>
      <c r="D921" s="15" t="str">
        <f t="shared" si="147"/>
        <v>20187</v>
      </c>
      <c r="E921" s="15">
        <f t="shared" si="144"/>
        <v>1</v>
      </c>
      <c r="F921" s="15">
        <f t="shared" si="145"/>
        <v>0</v>
      </c>
      <c r="G921" s="64">
        <f t="shared" si="149"/>
        <v>1286.562355081142</v>
      </c>
      <c r="H921" s="64">
        <f>IF(G920&lt;VLOOKUP(D921,'Luxjacky Assumptions Past'!$M$17:$Q$77,5,0),VLOOKUP(D921,'Luxjacky Assumptions Past'!$M$17:$Q$77,4,0),0)</f>
        <v>0</v>
      </c>
      <c r="I921" s="62">
        <f t="shared" si="146"/>
        <v>172.11758535329426</v>
      </c>
      <c r="J921" s="62">
        <v>92</v>
      </c>
      <c r="K921" s="15">
        <f t="shared" si="140"/>
        <v>0</v>
      </c>
      <c r="L921" s="15">
        <f t="shared" si="148"/>
        <v>0</v>
      </c>
      <c r="M921" s="58">
        <f>'Luxjacky Assumptions Monthly'!$M$8*'Luxjacky Counterfactual'!H921</f>
        <v>0</v>
      </c>
      <c r="N921" s="58">
        <f>'Luxjacky Assumptions Monthly'!$M$6*'Luxjacky Assumptions Monthly'!$M$8*'Luxjacky Counterfactual'!G921</f>
        <v>643.28117754057098</v>
      </c>
      <c r="O921" s="58">
        <f t="shared" si="141"/>
        <v>643.28117754057098</v>
      </c>
    </row>
    <row r="922" spans="1:15" x14ac:dyDescent="0.3">
      <c r="A922" s="60">
        <v>43290</v>
      </c>
      <c r="B922" s="15">
        <f t="shared" si="142"/>
        <v>2018</v>
      </c>
      <c r="C922" s="15">
        <f t="shared" si="143"/>
        <v>7</v>
      </c>
      <c r="D922" s="15" t="str">
        <f t="shared" si="147"/>
        <v>20187</v>
      </c>
      <c r="E922" s="15">
        <f t="shared" si="144"/>
        <v>2</v>
      </c>
      <c r="F922" s="15">
        <f t="shared" si="145"/>
        <v>0</v>
      </c>
      <c r="G922" s="64">
        <f t="shared" si="149"/>
        <v>1102.562355081142</v>
      </c>
      <c r="H922" s="64">
        <f>IF(G921&lt;VLOOKUP(D922,'Luxjacky Assumptions Past'!$M$17:$Q$77,5,0),VLOOKUP(D922,'Luxjacky Assumptions Past'!$M$17:$Q$77,4,0),0)</f>
        <v>0</v>
      </c>
      <c r="I922" s="62">
        <f t="shared" si="146"/>
        <v>176.73526759507061</v>
      </c>
      <c r="J922" s="62">
        <v>184</v>
      </c>
      <c r="K922" s="15">
        <f t="shared" si="140"/>
        <v>0</v>
      </c>
      <c r="L922" s="15">
        <f t="shared" si="148"/>
        <v>0</v>
      </c>
      <c r="M922" s="58">
        <f>'Luxjacky Assumptions Monthly'!$M$8*'Luxjacky Counterfactual'!H922</f>
        <v>0</v>
      </c>
      <c r="N922" s="58">
        <f>'Luxjacky Assumptions Monthly'!$M$6*'Luxjacky Assumptions Monthly'!$M$8*'Luxjacky Counterfactual'!G922</f>
        <v>551.28117754057098</v>
      </c>
      <c r="O922" s="58">
        <f t="shared" si="141"/>
        <v>551.28117754057098</v>
      </c>
    </row>
    <row r="923" spans="1:15" x14ac:dyDescent="0.3">
      <c r="A923" s="60">
        <v>43291</v>
      </c>
      <c r="B923" s="15">
        <f t="shared" si="142"/>
        <v>2018</v>
      </c>
      <c r="C923" s="15">
        <f t="shared" si="143"/>
        <v>7</v>
      </c>
      <c r="D923" s="15" t="str">
        <f t="shared" si="147"/>
        <v>20187</v>
      </c>
      <c r="E923" s="15">
        <f t="shared" si="144"/>
        <v>3</v>
      </c>
      <c r="F923" s="15">
        <f t="shared" si="145"/>
        <v>0</v>
      </c>
      <c r="G923" s="64">
        <f t="shared" si="149"/>
        <v>2472.2544596406651</v>
      </c>
      <c r="H923" s="64">
        <f>IF(G922&lt;VLOOKUP(D923,'Luxjacky Assumptions Past'!$M$17:$Q$77,5,0),VLOOKUP(D923,'Luxjacky Assumptions Past'!$M$17:$Q$77,4,0),0)</f>
        <v>1557.6921045595229</v>
      </c>
      <c r="I923" s="62">
        <f t="shared" si="146"/>
        <v>174.12465988033208</v>
      </c>
      <c r="J923" s="62">
        <v>188</v>
      </c>
      <c r="K923" s="15">
        <f t="shared" si="140"/>
        <v>1</v>
      </c>
      <c r="L923" s="15">
        <f t="shared" si="148"/>
        <v>4000</v>
      </c>
      <c r="M923" s="58">
        <f>'Luxjacky Assumptions Monthly'!$M$8*'Luxjacky Counterfactual'!H923</f>
        <v>15576.921045595229</v>
      </c>
      <c r="N923" s="58">
        <f>'Luxjacky Assumptions Monthly'!$M$6*'Luxjacky Assumptions Monthly'!$M$8*'Luxjacky Counterfactual'!G923</f>
        <v>1236.1272298203326</v>
      </c>
      <c r="O923" s="58">
        <f t="shared" si="141"/>
        <v>20813.04827541556</v>
      </c>
    </row>
    <row r="924" spans="1:15" x14ac:dyDescent="0.3">
      <c r="A924" s="60">
        <v>43292</v>
      </c>
      <c r="B924" s="15">
        <f t="shared" si="142"/>
        <v>2018</v>
      </c>
      <c r="C924" s="15">
        <f t="shared" si="143"/>
        <v>7</v>
      </c>
      <c r="D924" s="15" t="str">
        <f t="shared" si="147"/>
        <v>20187</v>
      </c>
      <c r="E924" s="15">
        <f t="shared" si="144"/>
        <v>4</v>
      </c>
      <c r="F924" s="15">
        <f t="shared" si="145"/>
        <v>0</v>
      </c>
      <c r="G924" s="64">
        <f t="shared" si="149"/>
        <v>2289.2544596406651</v>
      </c>
      <c r="H924" s="64">
        <f>IF(G923&lt;VLOOKUP(D924,'Luxjacky Assumptions Past'!$M$17:$Q$77,5,0),VLOOKUP(D924,'Luxjacky Assumptions Past'!$M$17:$Q$77,4,0),0)</f>
        <v>0</v>
      </c>
      <c r="I924" s="62">
        <f t="shared" si="146"/>
        <v>163.49609046770041</v>
      </c>
      <c r="J924" s="62">
        <v>183</v>
      </c>
      <c r="K924" s="15">
        <f t="shared" si="140"/>
        <v>0</v>
      </c>
      <c r="L924" s="15">
        <f t="shared" si="148"/>
        <v>0</v>
      </c>
      <c r="M924" s="58">
        <f>'Luxjacky Assumptions Monthly'!$M$8*'Luxjacky Counterfactual'!H924</f>
        <v>0</v>
      </c>
      <c r="N924" s="58">
        <f>'Luxjacky Assumptions Monthly'!$M$6*'Luxjacky Assumptions Monthly'!$M$8*'Luxjacky Counterfactual'!G924</f>
        <v>1144.6272298203326</v>
      </c>
      <c r="O924" s="58">
        <f t="shared" si="141"/>
        <v>1144.6272298203326</v>
      </c>
    </row>
    <row r="925" spans="1:15" x14ac:dyDescent="0.3">
      <c r="A925" s="60">
        <v>43293</v>
      </c>
      <c r="B925" s="15">
        <f t="shared" si="142"/>
        <v>2018</v>
      </c>
      <c r="C925" s="15">
        <f t="shared" si="143"/>
        <v>7</v>
      </c>
      <c r="D925" s="15" t="str">
        <f t="shared" si="147"/>
        <v>20187</v>
      </c>
      <c r="E925" s="15">
        <f t="shared" si="144"/>
        <v>5</v>
      </c>
      <c r="F925" s="15">
        <f t="shared" si="145"/>
        <v>0</v>
      </c>
      <c r="G925" s="64">
        <f t="shared" si="149"/>
        <v>2123.2544596406651</v>
      </c>
      <c r="H925" s="64">
        <f>IF(G924&lt;VLOOKUP(D925,'Luxjacky Assumptions Past'!$M$17:$Q$77,5,0),VLOOKUP(D925,'Luxjacky Assumptions Past'!$M$17:$Q$77,4,0),0)</f>
        <v>0</v>
      </c>
      <c r="I925" s="62">
        <f t="shared" si="146"/>
        <v>144.24491397204307</v>
      </c>
      <c r="J925" s="62">
        <v>166</v>
      </c>
      <c r="K925" s="15">
        <f t="shared" ref="K925:K988" si="150">IF(H925&gt;0,1,0)</f>
        <v>0</v>
      </c>
      <c r="L925" s="15">
        <f t="shared" si="148"/>
        <v>0</v>
      </c>
      <c r="M925" s="58">
        <f>'Luxjacky Assumptions Monthly'!$M$8*'Luxjacky Counterfactual'!H925</f>
        <v>0</v>
      </c>
      <c r="N925" s="58">
        <f>'Luxjacky Assumptions Monthly'!$M$6*'Luxjacky Assumptions Monthly'!$M$8*'Luxjacky Counterfactual'!G925</f>
        <v>1061.6272298203326</v>
      </c>
      <c r="O925" s="58">
        <f t="shared" ref="O925:O988" si="151">SUM(L925:N925)</f>
        <v>1061.6272298203326</v>
      </c>
    </row>
    <row r="926" spans="1:15" x14ac:dyDescent="0.3">
      <c r="A926" s="60">
        <v>43294</v>
      </c>
      <c r="B926" s="15">
        <f t="shared" si="142"/>
        <v>2018</v>
      </c>
      <c r="C926" s="15">
        <f t="shared" si="143"/>
        <v>7</v>
      </c>
      <c r="D926" s="15" t="str">
        <f t="shared" si="147"/>
        <v>20187</v>
      </c>
      <c r="E926" s="15">
        <f t="shared" si="144"/>
        <v>6</v>
      </c>
      <c r="F926" s="15">
        <f t="shared" si="145"/>
        <v>1</v>
      </c>
      <c r="G926" s="64">
        <f t="shared" si="149"/>
        <v>1988.2544596406651</v>
      </c>
      <c r="H926" s="64">
        <f>IF(G925&lt;VLOOKUP(D926,'Luxjacky Assumptions Past'!$M$17:$Q$77,5,0),VLOOKUP(D926,'Luxjacky Assumptions Past'!$M$17:$Q$77,4,0),0)</f>
        <v>0</v>
      </c>
      <c r="I926" s="62">
        <f t="shared" si="146"/>
        <v>125.87317795796908</v>
      </c>
      <c r="J926" s="62">
        <v>135</v>
      </c>
      <c r="K926" s="15">
        <f t="shared" si="150"/>
        <v>0</v>
      </c>
      <c r="L926" s="15">
        <f t="shared" si="148"/>
        <v>0</v>
      </c>
      <c r="M926" s="58">
        <f>'Luxjacky Assumptions Monthly'!$M$8*'Luxjacky Counterfactual'!H926</f>
        <v>0</v>
      </c>
      <c r="N926" s="58">
        <f>'Luxjacky Assumptions Monthly'!$M$6*'Luxjacky Assumptions Monthly'!$M$8*'Luxjacky Counterfactual'!G926</f>
        <v>994.12722982033256</v>
      </c>
      <c r="O926" s="58">
        <f t="shared" si="151"/>
        <v>994.12722982033256</v>
      </c>
    </row>
    <row r="927" spans="1:15" x14ac:dyDescent="0.3">
      <c r="A927" s="60">
        <v>43295</v>
      </c>
      <c r="B927" s="15">
        <f t="shared" si="142"/>
        <v>2018</v>
      </c>
      <c r="C927" s="15">
        <f t="shared" si="143"/>
        <v>7</v>
      </c>
      <c r="D927" s="15" t="str">
        <f t="shared" si="147"/>
        <v>20187</v>
      </c>
      <c r="E927" s="15">
        <f t="shared" si="144"/>
        <v>7</v>
      </c>
      <c r="F927" s="15">
        <f t="shared" si="145"/>
        <v>1</v>
      </c>
      <c r="G927" s="64">
        <f t="shared" si="149"/>
        <v>1863.2544596406651</v>
      </c>
      <c r="H927" s="64">
        <f>IF(G926&lt;VLOOKUP(D927,'Luxjacky Assumptions Past'!$M$17:$Q$77,5,0),VLOOKUP(D927,'Luxjacky Assumptions Past'!$M$17:$Q$77,4,0),0)</f>
        <v>0</v>
      </c>
      <c r="I927" s="62">
        <f t="shared" si="146"/>
        <v>87.953699547968711</v>
      </c>
      <c r="J927" s="62">
        <v>125</v>
      </c>
      <c r="K927" s="15">
        <f t="shared" si="150"/>
        <v>0</v>
      </c>
      <c r="L927" s="15">
        <f t="shared" si="148"/>
        <v>0</v>
      </c>
      <c r="M927" s="58">
        <f>'Luxjacky Assumptions Monthly'!$M$8*'Luxjacky Counterfactual'!H927</f>
        <v>0</v>
      </c>
      <c r="N927" s="58">
        <f>'Luxjacky Assumptions Monthly'!$M$6*'Luxjacky Assumptions Monthly'!$M$8*'Luxjacky Counterfactual'!G927</f>
        <v>931.62722982033256</v>
      </c>
      <c r="O927" s="58">
        <f t="shared" si="151"/>
        <v>931.62722982033256</v>
      </c>
    </row>
    <row r="928" spans="1:15" x14ac:dyDescent="0.3">
      <c r="A928" s="60">
        <v>43296</v>
      </c>
      <c r="B928" s="15">
        <f t="shared" si="142"/>
        <v>2018</v>
      </c>
      <c r="C928" s="15">
        <f t="shared" si="143"/>
        <v>7</v>
      </c>
      <c r="D928" s="15" t="str">
        <f t="shared" si="147"/>
        <v>20187</v>
      </c>
      <c r="E928" s="15">
        <f t="shared" si="144"/>
        <v>1</v>
      </c>
      <c r="F928" s="15">
        <f t="shared" si="145"/>
        <v>0</v>
      </c>
      <c r="G928" s="64">
        <f t="shared" si="149"/>
        <v>1779.2544596406651</v>
      </c>
      <c r="H928" s="64">
        <f>IF(G927&lt;VLOOKUP(D928,'Luxjacky Assumptions Past'!$M$17:$Q$77,5,0),VLOOKUP(D928,'Luxjacky Assumptions Past'!$M$17:$Q$77,4,0),0)</f>
        <v>0</v>
      </c>
      <c r="I928" s="62">
        <f t="shared" si="146"/>
        <v>172.11758535329426</v>
      </c>
      <c r="J928" s="62">
        <v>84</v>
      </c>
      <c r="K928" s="15">
        <f t="shared" si="150"/>
        <v>0</v>
      </c>
      <c r="L928" s="15">
        <f t="shared" si="148"/>
        <v>0</v>
      </c>
      <c r="M928" s="58">
        <f>'Luxjacky Assumptions Monthly'!$M$8*'Luxjacky Counterfactual'!H928</f>
        <v>0</v>
      </c>
      <c r="N928" s="58">
        <f>'Luxjacky Assumptions Monthly'!$M$6*'Luxjacky Assumptions Monthly'!$M$8*'Luxjacky Counterfactual'!G928</f>
        <v>889.62722982033256</v>
      </c>
      <c r="O928" s="58">
        <f t="shared" si="151"/>
        <v>889.62722982033256</v>
      </c>
    </row>
    <row r="929" spans="1:15" x14ac:dyDescent="0.3">
      <c r="A929" s="60">
        <v>43297</v>
      </c>
      <c r="B929" s="15">
        <f t="shared" si="142"/>
        <v>2018</v>
      </c>
      <c r="C929" s="15">
        <f t="shared" si="143"/>
        <v>7</v>
      </c>
      <c r="D929" s="15" t="str">
        <f t="shared" si="147"/>
        <v>20187</v>
      </c>
      <c r="E929" s="15">
        <f t="shared" si="144"/>
        <v>2</v>
      </c>
      <c r="F929" s="15">
        <f t="shared" si="145"/>
        <v>0</v>
      </c>
      <c r="G929" s="64">
        <f t="shared" si="149"/>
        <v>1597.2544596406651</v>
      </c>
      <c r="H929" s="64">
        <f>IF(G928&lt;VLOOKUP(D929,'Luxjacky Assumptions Past'!$M$17:$Q$77,5,0),VLOOKUP(D929,'Luxjacky Assumptions Past'!$M$17:$Q$77,4,0),0)</f>
        <v>0</v>
      </c>
      <c r="I929" s="62">
        <f t="shared" si="146"/>
        <v>176.73526759507061</v>
      </c>
      <c r="J929" s="62">
        <v>182</v>
      </c>
      <c r="K929" s="15">
        <f t="shared" si="150"/>
        <v>0</v>
      </c>
      <c r="L929" s="15">
        <f t="shared" si="148"/>
        <v>0</v>
      </c>
      <c r="M929" s="58">
        <f>'Luxjacky Assumptions Monthly'!$M$8*'Luxjacky Counterfactual'!H929</f>
        <v>0</v>
      </c>
      <c r="N929" s="58">
        <f>'Luxjacky Assumptions Monthly'!$M$6*'Luxjacky Assumptions Monthly'!$M$8*'Luxjacky Counterfactual'!G929</f>
        <v>798.62722982033256</v>
      </c>
      <c r="O929" s="58">
        <f t="shared" si="151"/>
        <v>798.62722982033256</v>
      </c>
    </row>
    <row r="930" spans="1:15" x14ac:dyDescent="0.3">
      <c r="A930" s="60">
        <v>43298</v>
      </c>
      <c r="B930" s="15">
        <f t="shared" si="142"/>
        <v>2018</v>
      </c>
      <c r="C930" s="15">
        <f t="shared" si="143"/>
        <v>7</v>
      </c>
      <c r="D930" s="15" t="str">
        <f t="shared" si="147"/>
        <v>20187</v>
      </c>
      <c r="E930" s="15">
        <f t="shared" si="144"/>
        <v>3</v>
      </c>
      <c r="F930" s="15">
        <f t="shared" si="145"/>
        <v>0</v>
      </c>
      <c r="G930" s="64">
        <f t="shared" si="149"/>
        <v>1427.2544596406651</v>
      </c>
      <c r="H930" s="64">
        <f>IF(G929&lt;VLOOKUP(D930,'Luxjacky Assumptions Past'!$M$17:$Q$77,5,0),VLOOKUP(D930,'Luxjacky Assumptions Past'!$M$17:$Q$77,4,0),0)</f>
        <v>0</v>
      </c>
      <c r="I930" s="62">
        <f t="shared" si="146"/>
        <v>174.12465988033208</v>
      </c>
      <c r="J930" s="62">
        <v>170</v>
      </c>
      <c r="K930" s="15">
        <f t="shared" si="150"/>
        <v>0</v>
      </c>
      <c r="L930" s="15">
        <f t="shared" si="148"/>
        <v>0</v>
      </c>
      <c r="M930" s="58">
        <f>'Luxjacky Assumptions Monthly'!$M$8*'Luxjacky Counterfactual'!H930</f>
        <v>0</v>
      </c>
      <c r="N930" s="58">
        <f>'Luxjacky Assumptions Monthly'!$M$6*'Luxjacky Assumptions Monthly'!$M$8*'Luxjacky Counterfactual'!G930</f>
        <v>713.62722982033256</v>
      </c>
      <c r="O930" s="58">
        <f t="shared" si="151"/>
        <v>713.62722982033256</v>
      </c>
    </row>
    <row r="931" spans="1:15" x14ac:dyDescent="0.3">
      <c r="A931" s="60">
        <v>43299</v>
      </c>
      <c r="B931" s="15">
        <f t="shared" si="142"/>
        <v>2018</v>
      </c>
      <c r="C931" s="15">
        <f t="shared" si="143"/>
        <v>7</v>
      </c>
      <c r="D931" s="15" t="str">
        <f t="shared" si="147"/>
        <v>20187</v>
      </c>
      <c r="E931" s="15">
        <f t="shared" si="144"/>
        <v>4</v>
      </c>
      <c r="F931" s="15">
        <f t="shared" si="145"/>
        <v>0</v>
      </c>
      <c r="G931" s="64">
        <f t="shared" si="149"/>
        <v>1262.2544596406651</v>
      </c>
      <c r="H931" s="64">
        <f>IF(G930&lt;VLOOKUP(D931,'Luxjacky Assumptions Past'!$M$17:$Q$77,5,0),VLOOKUP(D931,'Luxjacky Assumptions Past'!$M$17:$Q$77,4,0),0)</f>
        <v>0</v>
      </c>
      <c r="I931" s="62">
        <f t="shared" si="146"/>
        <v>163.49609046770041</v>
      </c>
      <c r="J931" s="62">
        <v>165</v>
      </c>
      <c r="K931" s="15">
        <f t="shared" si="150"/>
        <v>0</v>
      </c>
      <c r="L931" s="15">
        <f t="shared" si="148"/>
        <v>0</v>
      </c>
      <c r="M931" s="58">
        <f>'Luxjacky Assumptions Monthly'!$M$8*'Luxjacky Counterfactual'!H931</f>
        <v>0</v>
      </c>
      <c r="N931" s="58">
        <f>'Luxjacky Assumptions Monthly'!$M$6*'Luxjacky Assumptions Monthly'!$M$8*'Luxjacky Counterfactual'!G931</f>
        <v>631.12722982033256</v>
      </c>
      <c r="O931" s="58">
        <f t="shared" si="151"/>
        <v>631.12722982033256</v>
      </c>
    </row>
    <row r="932" spans="1:15" x14ac:dyDescent="0.3">
      <c r="A932" s="60">
        <v>43300</v>
      </c>
      <c r="B932" s="15">
        <f t="shared" si="142"/>
        <v>2018</v>
      </c>
      <c r="C932" s="15">
        <f t="shared" si="143"/>
        <v>7</v>
      </c>
      <c r="D932" s="15" t="str">
        <f t="shared" si="147"/>
        <v>20187</v>
      </c>
      <c r="E932" s="15">
        <f t="shared" si="144"/>
        <v>5</v>
      </c>
      <c r="F932" s="15">
        <f t="shared" si="145"/>
        <v>0</v>
      </c>
      <c r="G932" s="64">
        <f t="shared" si="149"/>
        <v>1105.2544596406651</v>
      </c>
      <c r="H932" s="64">
        <f>IF(G931&lt;VLOOKUP(D932,'Luxjacky Assumptions Past'!$M$17:$Q$77,5,0),VLOOKUP(D932,'Luxjacky Assumptions Past'!$M$17:$Q$77,4,0),0)</f>
        <v>0</v>
      </c>
      <c r="I932" s="62">
        <f t="shared" si="146"/>
        <v>144.24491397204307</v>
      </c>
      <c r="J932" s="62">
        <v>157</v>
      </c>
      <c r="K932" s="15">
        <f t="shared" si="150"/>
        <v>0</v>
      </c>
      <c r="L932" s="15">
        <f t="shared" si="148"/>
        <v>0</v>
      </c>
      <c r="M932" s="58">
        <f>'Luxjacky Assumptions Monthly'!$M$8*'Luxjacky Counterfactual'!H932</f>
        <v>0</v>
      </c>
      <c r="N932" s="58">
        <f>'Luxjacky Assumptions Monthly'!$M$6*'Luxjacky Assumptions Monthly'!$M$8*'Luxjacky Counterfactual'!G932</f>
        <v>552.62722982033256</v>
      </c>
      <c r="O932" s="58">
        <f t="shared" si="151"/>
        <v>552.62722982033256</v>
      </c>
    </row>
    <row r="933" spans="1:15" x14ac:dyDescent="0.3">
      <c r="A933" s="60">
        <v>43301</v>
      </c>
      <c r="B933" s="15">
        <f t="shared" si="142"/>
        <v>2018</v>
      </c>
      <c r="C933" s="15">
        <f t="shared" si="143"/>
        <v>7</v>
      </c>
      <c r="D933" s="15" t="str">
        <f t="shared" si="147"/>
        <v>20187</v>
      </c>
      <c r="E933" s="15">
        <f t="shared" si="144"/>
        <v>6</v>
      </c>
      <c r="F933" s="15">
        <f t="shared" si="145"/>
        <v>1</v>
      </c>
      <c r="G933" s="64">
        <f t="shared" si="149"/>
        <v>2518.9465642001878</v>
      </c>
      <c r="H933" s="64">
        <f>IF(G932&lt;VLOOKUP(D933,'Luxjacky Assumptions Past'!$M$17:$Q$77,5,0),VLOOKUP(D933,'Luxjacky Assumptions Past'!$M$17:$Q$77,4,0),0)</f>
        <v>1557.6921045595229</v>
      </c>
      <c r="I933" s="62">
        <f t="shared" si="146"/>
        <v>125.87317795796908</v>
      </c>
      <c r="J933" s="62">
        <v>144</v>
      </c>
      <c r="K933" s="15">
        <f t="shared" si="150"/>
        <v>1</v>
      </c>
      <c r="L933" s="15">
        <f t="shared" si="148"/>
        <v>4000</v>
      </c>
      <c r="M933" s="58">
        <f>'Luxjacky Assumptions Monthly'!$M$8*'Luxjacky Counterfactual'!H933</f>
        <v>15576.921045595229</v>
      </c>
      <c r="N933" s="58">
        <f>'Luxjacky Assumptions Monthly'!$M$6*'Luxjacky Assumptions Monthly'!$M$8*'Luxjacky Counterfactual'!G933</f>
        <v>1259.4732821000939</v>
      </c>
      <c r="O933" s="58">
        <f t="shared" si="151"/>
        <v>20836.394327695321</v>
      </c>
    </row>
    <row r="934" spans="1:15" x14ac:dyDescent="0.3">
      <c r="A934" s="60">
        <v>43302</v>
      </c>
      <c r="B934" s="15">
        <f t="shared" si="142"/>
        <v>2018</v>
      </c>
      <c r="C934" s="15">
        <f t="shared" si="143"/>
        <v>7</v>
      </c>
      <c r="D934" s="15" t="str">
        <f t="shared" si="147"/>
        <v>20187</v>
      </c>
      <c r="E934" s="15">
        <f t="shared" si="144"/>
        <v>7</v>
      </c>
      <c r="F934" s="15">
        <f t="shared" si="145"/>
        <v>1</v>
      </c>
      <c r="G934" s="64">
        <f t="shared" si="149"/>
        <v>2388.9465642001878</v>
      </c>
      <c r="H934" s="64">
        <f>IF(G933&lt;VLOOKUP(D934,'Luxjacky Assumptions Past'!$M$17:$Q$77,5,0),VLOOKUP(D934,'Luxjacky Assumptions Past'!$M$17:$Q$77,4,0),0)</f>
        <v>0</v>
      </c>
      <c r="I934" s="62">
        <f t="shared" si="146"/>
        <v>87.953699547968711</v>
      </c>
      <c r="J934" s="62">
        <v>130</v>
      </c>
      <c r="K934" s="15">
        <f t="shared" si="150"/>
        <v>0</v>
      </c>
      <c r="L934" s="15">
        <f t="shared" si="148"/>
        <v>0</v>
      </c>
      <c r="M934" s="58">
        <f>'Luxjacky Assumptions Monthly'!$M$8*'Luxjacky Counterfactual'!H934</f>
        <v>0</v>
      </c>
      <c r="N934" s="58">
        <f>'Luxjacky Assumptions Monthly'!$M$6*'Luxjacky Assumptions Monthly'!$M$8*'Luxjacky Counterfactual'!G934</f>
        <v>1194.4732821000939</v>
      </c>
      <c r="O934" s="58">
        <f t="shared" si="151"/>
        <v>1194.4732821000939</v>
      </c>
    </row>
    <row r="935" spans="1:15" x14ac:dyDescent="0.3">
      <c r="A935" s="60">
        <v>43303</v>
      </c>
      <c r="B935" s="15">
        <f t="shared" si="142"/>
        <v>2018</v>
      </c>
      <c r="C935" s="15">
        <f t="shared" si="143"/>
        <v>7</v>
      </c>
      <c r="D935" s="15" t="str">
        <f t="shared" si="147"/>
        <v>20187</v>
      </c>
      <c r="E935" s="15">
        <f t="shared" si="144"/>
        <v>1</v>
      </c>
      <c r="F935" s="15">
        <f t="shared" si="145"/>
        <v>0</v>
      </c>
      <c r="G935" s="64">
        <f t="shared" si="149"/>
        <v>2308.9465642001878</v>
      </c>
      <c r="H935" s="64">
        <f>IF(G934&lt;VLOOKUP(D935,'Luxjacky Assumptions Past'!$M$17:$Q$77,5,0),VLOOKUP(D935,'Luxjacky Assumptions Past'!$M$17:$Q$77,4,0),0)</f>
        <v>0</v>
      </c>
      <c r="I935" s="62">
        <f t="shared" si="146"/>
        <v>172.11758535329426</v>
      </c>
      <c r="J935" s="62">
        <v>80</v>
      </c>
      <c r="K935" s="15">
        <f t="shared" si="150"/>
        <v>0</v>
      </c>
      <c r="L935" s="15">
        <f t="shared" si="148"/>
        <v>0</v>
      </c>
      <c r="M935" s="58">
        <f>'Luxjacky Assumptions Monthly'!$M$8*'Luxjacky Counterfactual'!H935</f>
        <v>0</v>
      </c>
      <c r="N935" s="58">
        <f>'Luxjacky Assumptions Monthly'!$M$6*'Luxjacky Assumptions Monthly'!$M$8*'Luxjacky Counterfactual'!G935</f>
        <v>1154.4732821000939</v>
      </c>
      <c r="O935" s="58">
        <f t="shared" si="151"/>
        <v>1154.4732821000939</v>
      </c>
    </row>
    <row r="936" spans="1:15" x14ac:dyDescent="0.3">
      <c r="A936" s="60">
        <v>43304</v>
      </c>
      <c r="B936" s="15">
        <f t="shared" si="142"/>
        <v>2018</v>
      </c>
      <c r="C936" s="15">
        <f t="shared" si="143"/>
        <v>7</v>
      </c>
      <c r="D936" s="15" t="str">
        <f t="shared" si="147"/>
        <v>20187</v>
      </c>
      <c r="E936" s="15">
        <f t="shared" si="144"/>
        <v>2</v>
      </c>
      <c r="F936" s="15">
        <f t="shared" si="145"/>
        <v>0</v>
      </c>
      <c r="G936" s="64">
        <f t="shared" si="149"/>
        <v>2134.9465642001878</v>
      </c>
      <c r="H936" s="64">
        <f>IF(G935&lt;VLOOKUP(D936,'Luxjacky Assumptions Past'!$M$17:$Q$77,5,0),VLOOKUP(D936,'Luxjacky Assumptions Past'!$M$17:$Q$77,4,0),0)</f>
        <v>0</v>
      </c>
      <c r="I936" s="62">
        <f t="shared" si="146"/>
        <v>176.73526759507061</v>
      </c>
      <c r="J936" s="62">
        <v>174</v>
      </c>
      <c r="K936" s="15">
        <f t="shared" si="150"/>
        <v>0</v>
      </c>
      <c r="L936" s="15">
        <f t="shared" si="148"/>
        <v>0</v>
      </c>
      <c r="M936" s="58">
        <f>'Luxjacky Assumptions Monthly'!$M$8*'Luxjacky Counterfactual'!H936</f>
        <v>0</v>
      </c>
      <c r="N936" s="58">
        <f>'Luxjacky Assumptions Monthly'!$M$6*'Luxjacky Assumptions Monthly'!$M$8*'Luxjacky Counterfactual'!G936</f>
        <v>1067.4732821000939</v>
      </c>
      <c r="O936" s="58">
        <f t="shared" si="151"/>
        <v>1067.4732821000939</v>
      </c>
    </row>
    <row r="937" spans="1:15" x14ac:dyDescent="0.3">
      <c r="A937" s="60">
        <v>43305</v>
      </c>
      <c r="B937" s="15">
        <f t="shared" si="142"/>
        <v>2018</v>
      </c>
      <c r="C937" s="15">
        <f t="shared" si="143"/>
        <v>7</v>
      </c>
      <c r="D937" s="15" t="str">
        <f t="shared" si="147"/>
        <v>20187</v>
      </c>
      <c r="E937" s="15">
        <f t="shared" si="144"/>
        <v>3</v>
      </c>
      <c r="F937" s="15">
        <f t="shared" si="145"/>
        <v>0</v>
      </c>
      <c r="G937" s="64">
        <f t="shared" si="149"/>
        <v>1956.9465642001878</v>
      </c>
      <c r="H937" s="64">
        <f>IF(G936&lt;VLOOKUP(D937,'Luxjacky Assumptions Past'!$M$17:$Q$77,5,0),VLOOKUP(D937,'Luxjacky Assumptions Past'!$M$17:$Q$77,4,0),0)</f>
        <v>0</v>
      </c>
      <c r="I937" s="62">
        <f t="shared" si="146"/>
        <v>174.12465988033208</v>
      </c>
      <c r="J937" s="62">
        <v>178</v>
      </c>
      <c r="K937" s="15">
        <f t="shared" si="150"/>
        <v>0</v>
      </c>
      <c r="L937" s="15">
        <f t="shared" si="148"/>
        <v>0</v>
      </c>
      <c r="M937" s="58">
        <f>'Luxjacky Assumptions Monthly'!$M$8*'Luxjacky Counterfactual'!H937</f>
        <v>0</v>
      </c>
      <c r="N937" s="58">
        <f>'Luxjacky Assumptions Monthly'!$M$6*'Luxjacky Assumptions Monthly'!$M$8*'Luxjacky Counterfactual'!G937</f>
        <v>978.47328210009391</v>
      </c>
      <c r="O937" s="58">
        <f t="shared" si="151"/>
        <v>978.47328210009391</v>
      </c>
    </row>
    <row r="938" spans="1:15" x14ac:dyDescent="0.3">
      <c r="A938" s="60">
        <v>43306</v>
      </c>
      <c r="B938" s="15">
        <f t="shared" si="142"/>
        <v>2018</v>
      </c>
      <c r="C938" s="15">
        <f t="shared" si="143"/>
        <v>7</v>
      </c>
      <c r="D938" s="15" t="str">
        <f t="shared" si="147"/>
        <v>20187</v>
      </c>
      <c r="E938" s="15">
        <f t="shared" si="144"/>
        <v>4</v>
      </c>
      <c r="F938" s="15">
        <f t="shared" si="145"/>
        <v>0</v>
      </c>
      <c r="G938" s="64">
        <f t="shared" si="149"/>
        <v>1786.9465642001878</v>
      </c>
      <c r="H938" s="64">
        <f>IF(G937&lt;VLOOKUP(D938,'Luxjacky Assumptions Past'!$M$17:$Q$77,5,0),VLOOKUP(D938,'Luxjacky Assumptions Past'!$M$17:$Q$77,4,0),0)</f>
        <v>0</v>
      </c>
      <c r="I938" s="62">
        <f t="shared" si="146"/>
        <v>163.49609046770041</v>
      </c>
      <c r="J938" s="62">
        <v>170</v>
      </c>
      <c r="K938" s="15">
        <f t="shared" si="150"/>
        <v>0</v>
      </c>
      <c r="L938" s="15">
        <f t="shared" si="148"/>
        <v>0</v>
      </c>
      <c r="M938" s="58">
        <f>'Luxjacky Assumptions Monthly'!$M$8*'Luxjacky Counterfactual'!H938</f>
        <v>0</v>
      </c>
      <c r="N938" s="58">
        <f>'Luxjacky Assumptions Monthly'!$M$6*'Luxjacky Assumptions Monthly'!$M$8*'Luxjacky Counterfactual'!G938</f>
        <v>893.47328210009391</v>
      </c>
      <c r="O938" s="58">
        <f t="shared" si="151"/>
        <v>893.47328210009391</v>
      </c>
    </row>
    <row r="939" spans="1:15" x14ac:dyDescent="0.3">
      <c r="A939" s="60">
        <v>43307</v>
      </c>
      <c r="B939" s="15">
        <f t="shared" si="142"/>
        <v>2018</v>
      </c>
      <c r="C939" s="15">
        <f t="shared" si="143"/>
        <v>7</v>
      </c>
      <c r="D939" s="15" t="str">
        <f t="shared" si="147"/>
        <v>20187</v>
      </c>
      <c r="E939" s="15">
        <f t="shared" si="144"/>
        <v>5</v>
      </c>
      <c r="F939" s="15">
        <f t="shared" si="145"/>
        <v>0</v>
      </c>
      <c r="G939" s="64">
        <f t="shared" si="149"/>
        <v>1614.9465642001878</v>
      </c>
      <c r="H939" s="64">
        <f>IF(G938&lt;VLOOKUP(D939,'Luxjacky Assumptions Past'!$M$17:$Q$77,5,0),VLOOKUP(D939,'Luxjacky Assumptions Past'!$M$17:$Q$77,4,0),0)</f>
        <v>0</v>
      </c>
      <c r="I939" s="62">
        <f t="shared" si="146"/>
        <v>144.24491397204307</v>
      </c>
      <c r="J939" s="62">
        <v>172</v>
      </c>
      <c r="K939" s="15">
        <f t="shared" si="150"/>
        <v>0</v>
      </c>
      <c r="L939" s="15">
        <f t="shared" si="148"/>
        <v>0</v>
      </c>
      <c r="M939" s="58">
        <f>'Luxjacky Assumptions Monthly'!$M$8*'Luxjacky Counterfactual'!H939</f>
        <v>0</v>
      </c>
      <c r="N939" s="58">
        <f>'Luxjacky Assumptions Monthly'!$M$6*'Luxjacky Assumptions Monthly'!$M$8*'Luxjacky Counterfactual'!G939</f>
        <v>807.47328210009391</v>
      </c>
      <c r="O939" s="58">
        <f t="shared" si="151"/>
        <v>807.47328210009391</v>
      </c>
    </row>
    <row r="940" spans="1:15" x14ac:dyDescent="0.3">
      <c r="A940" s="60">
        <v>43308</v>
      </c>
      <c r="B940" s="15">
        <f t="shared" si="142"/>
        <v>2018</v>
      </c>
      <c r="C940" s="15">
        <f t="shared" si="143"/>
        <v>7</v>
      </c>
      <c r="D940" s="15" t="str">
        <f t="shared" si="147"/>
        <v>20187</v>
      </c>
      <c r="E940" s="15">
        <f t="shared" si="144"/>
        <v>6</v>
      </c>
      <c r="F940" s="15">
        <f t="shared" si="145"/>
        <v>1</v>
      </c>
      <c r="G940" s="64">
        <f t="shared" si="149"/>
        <v>1469.9465642001878</v>
      </c>
      <c r="H940" s="64">
        <f>IF(G939&lt;VLOOKUP(D940,'Luxjacky Assumptions Past'!$M$17:$Q$77,5,0),VLOOKUP(D940,'Luxjacky Assumptions Past'!$M$17:$Q$77,4,0),0)</f>
        <v>0</v>
      </c>
      <c r="I940" s="62">
        <f t="shared" si="146"/>
        <v>125.87317795796908</v>
      </c>
      <c r="J940" s="62">
        <v>145</v>
      </c>
      <c r="K940" s="15">
        <f t="shared" si="150"/>
        <v>0</v>
      </c>
      <c r="L940" s="15">
        <f t="shared" si="148"/>
        <v>0</v>
      </c>
      <c r="M940" s="58">
        <f>'Luxjacky Assumptions Monthly'!$M$8*'Luxjacky Counterfactual'!H940</f>
        <v>0</v>
      </c>
      <c r="N940" s="58">
        <f>'Luxjacky Assumptions Monthly'!$M$6*'Luxjacky Assumptions Monthly'!$M$8*'Luxjacky Counterfactual'!G940</f>
        <v>734.97328210009391</v>
      </c>
      <c r="O940" s="58">
        <f t="shared" si="151"/>
        <v>734.97328210009391</v>
      </c>
    </row>
    <row r="941" spans="1:15" x14ac:dyDescent="0.3">
      <c r="A941" s="60">
        <v>43309</v>
      </c>
      <c r="B941" s="15">
        <f t="shared" si="142"/>
        <v>2018</v>
      </c>
      <c r="C941" s="15">
        <f t="shared" si="143"/>
        <v>7</v>
      </c>
      <c r="D941" s="15" t="str">
        <f t="shared" si="147"/>
        <v>20187</v>
      </c>
      <c r="E941" s="15">
        <f t="shared" si="144"/>
        <v>7</v>
      </c>
      <c r="F941" s="15">
        <f t="shared" si="145"/>
        <v>1</v>
      </c>
      <c r="G941" s="64">
        <f t="shared" si="149"/>
        <v>1339.9465642001878</v>
      </c>
      <c r="H941" s="64">
        <f>IF(G940&lt;VLOOKUP(D941,'Luxjacky Assumptions Past'!$M$17:$Q$77,5,0),VLOOKUP(D941,'Luxjacky Assumptions Past'!$M$17:$Q$77,4,0),0)</f>
        <v>0</v>
      </c>
      <c r="I941" s="62">
        <f t="shared" si="146"/>
        <v>87.953699547968711</v>
      </c>
      <c r="J941" s="62">
        <v>130</v>
      </c>
      <c r="K941" s="15">
        <f t="shared" si="150"/>
        <v>0</v>
      </c>
      <c r="L941" s="15">
        <f t="shared" si="148"/>
        <v>0</v>
      </c>
      <c r="M941" s="58">
        <f>'Luxjacky Assumptions Monthly'!$M$8*'Luxjacky Counterfactual'!H941</f>
        <v>0</v>
      </c>
      <c r="N941" s="58">
        <f>'Luxjacky Assumptions Monthly'!$M$6*'Luxjacky Assumptions Monthly'!$M$8*'Luxjacky Counterfactual'!G941</f>
        <v>669.97328210009391</v>
      </c>
      <c r="O941" s="58">
        <f t="shared" si="151"/>
        <v>669.97328210009391</v>
      </c>
    </row>
    <row r="942" spans="1:15" x14ac:dyDescent="0.3">
      <c r="A942" s="60">
        <v>43310</v>
      </c>
      <c r="B942" s="15">
        <f t="shared" si="142"/>
        <v>2018</v>
      </c>
      <c r="C942" s="15">
        <f t="shared" si="143"/>
        <v>7</v>
      </c>
      <c r="D942" s="15" t="str">
        <f t="shared" si="147"/>
        <v>20187</v>
      </c>
      <c r="E942" s="15">
        <f t="shared" si="144"/>
        <v>1</v>
      </c>
      <c r="F942" s="15">
        <f t="shared" si="145"/>
        <v>0</v>
      </c>
      <c r="G942" s="64">
        <f t="shared" si="149"/>
        <v>1247.9465642001878</v>
      </c>
      <c r="H942" s="64">
        <f>IF(G941&lt;VLOOKUP(D942,'Luxjacky Assumptions Past'!$M$17:$Q$77,5,0),VLOOKUP(D942,'Luxjacky Assumptions Past'!$M$17:$Q$77,4,0),0)</f>
        <v>0</v>
      </c>
      <c r="I942" s="62">
        <f t="shared" si="146"/>
        <v>172.11758535329426</v>
      </c>
      <c r="J942" s="62">
        <v>92</v>
      </c>
      <c r="K942" s="15">
        <f t="shared" si="150"/>
        <v>0</v>
      </c>
      <c r="L942" s="15">
        <f t="shared" si="148"/>
        <v>0</v>
      </c>
      <c r="M942" s="58">
        <f>'Luxjacky Assumptions Monthly'!$M$8*'Luxjacky Counterfactual'!H942</f>
        <v>0</v>
      </c>
      <c r="N942" s="58">
        <f>'Luxjacky Assumptions Monthly'!$M$6*'Luxjacky Assumptions Monthly'!$M$8*'Luxjacky Counterfactual'!G942</f>
        <v>623.97328210009391</v>
      </c>
      <c r="O942" s="58">
        <f t="shared" si="151"/>
        <v>623.97328210009391</v>
      </c>
    </row>
    <row r="943" spans="1:15" x14ac:dyDescent="0.3">
      <c r="A943" s="60">
        <v>43311</v>
      </c>
      <c r="B943" s="15">
        <f t="shared" si="142"/>
        <v>2018</v>
      </c>
      <c r="C943" s="15">
        <f t="shared" si="143"/>
        <v>7</v>
      </c>
      <c r="D943" s="15" t="str">
        <f t="shared" si="147"/>
        <v>20187</v>
      </c>
      <c r="E943" s="15">
        <f t="shared" si="144"/>
        <v>2</v>
      </c>
      <c r="F943" s="15">
        <f t="shared" si="145"/>
        <v>0</v>
      </c>
      <c r="G943" s="64">
        <f t="shared" si="149"/>
        <v>1073.9465642001878</v>
      </c>
      <c r="H943" s="64">
        <f>IF(G942&lt;VLOOKUP(D943,'Luxjacky Assumptions Past'!$M$17:$Q$77,5,0),VLOOKUP(D943,'Luxjacky Assumptions Past'!$M$17:$Q$77,4,0),0)</f>
        <v>0</v>
      </c>
      <c r="I943" s="62">
        <f t="shared" si="146"/>
        <v>176.73526759507061</v>
      </c>
      <c r="J943" s="62">
        <v>174</v>
      </c>
      <c r="K943" s="15">
        <f t="shared" si="150"/>
        <v>0</v>
      </c>
      <c r="L943" s="15">
        <f t="shared" si="148"/>
        <v>0</v>
      </c>
      <c r="M943" s="58">
        <f>'Luxjacky Assumptions Monthly'!$M$8*'Luxjacky Counterfactual'!H943</f>
        <v>0</v>
      </c>
      <c r="N943" s="58">
        <f>'Luxjacky Assumptions Monthly'!$M$6*'Luxjacky Assumptions Monthly'!$M$8*'Luxjacky Counterfactual'!G943</f>
        <v>536.97328210009391</v>
      </c>
      <c r="O943" s="58">
        <f t="shared" si="151"/>
        <v>536.97328210009391</v>
      </c>
    </row>
    <row r="944" spans="1:15" x14ac:dyDescent="0.3">
      <c r="A944" s="60">
        <v>43312</v>
      </c>
      <c r="B944" s="15">
        <f t="shared" si="142"/>
        <v>2018</v>
      </c>
      <c r="C944" s="15">
        <f t="shared" si="143"/>
        <v>7</v>
      </c>
      <c r="D944" s="15" t="str">
        <f t="shared" si="147"/>
        <v>20187</v>
      </c>
      <c r="E944" s="15">
        <f t="shared" si="144"/>
        <v>3</v>
      </c>
      <c r="F944" s="15">
        <f t="shared" si="145"/>
        <v>0</v>
      </c>
      <c r="G944" s="64">
        <f t="shared" si="149"/>
        <v>2455.6386687597105</v>
      </c>
      <c r="H944" s="64">
        <f>IF(G943&lt;VLOOKUP(D944,'Luxjacky Assumptions Past'!$M$17:$Q$77,5,0),VLOOKUP(D944,'Luxjacky Assumptions Past'!$M$17:$Q$77,4,0),0)</f>
        <v>1557.6921045595229</v>
      </c>
      <c r="I944" s="62">
        <f t="shared" si="146"/>
        <v>174.12465988033208</v>
      </c>
      <c r="J944" s="62">
        <v>176</v>
      </c>
      <c r="K944" s="15">
        <f t="shared" si="150"/>
        <v>1</v>
      </c>
      <c r="L944" s="15">
        <f t="shared" si="148"/>
        <v>4000</v>
      </c>
      <c r="M944" s="58">
        <f>'Luxjacky Assumptions Monthly'!$M$8*'Luxjacky Counterfactual'!H944</f>
        <v>15576.921045595229</v>
      </c>
      <c r="N944" s="58">
        <f>'Luxjacky Assumptions Monthly'!$M$6*'Luxjacky Assumptions Monthly'!$M$8*'Luxjacky Counterfactual'!G944</f>
        <v>1227.8193343798553</v>
      </c>
      <c r="O944" s="58">
        <f t="shared" si="151"/>
        <v>20804.740379975083</v>
      </c>
    </row>
    <row r="945" spans="1:15" x14ac:dyDescent="0.3">
      <c r="A945" s="60">
        <v>43313</v>
      </c>
      <c r="B945" s="15">
        <f t="shared" si="142"/>
        <v>2018</v>
      </c>
      <c r="C945" s="15">
        <f t="shared" si="143"/>
        <v>8</v>
      </c>
      <c r="D945" s="15" t="str">
        <f t="shared" si="147"/>
        <v>20188</v>
      </c>
      <c r="E945" s="15">
        <f t="shared" si="144"/>
        <v>4</v>
      </c>
      <c r="F945" s="15">
        <f t="shared" si="145"/>
        <v>0</v>
      </c>
      <c r="G945" s="64">
        <f t="shared" si="149"/>
        <v>2279.6386687597105</v>
      </c>
      <c r="H945" s="64">
        <f>IF(G944&lt;VLOOKUP(D945,'Luxjacky Assumptions Past'!$M$17:$Q$77,5,0),VLOOKUP(D945,'Luxjacky Assumptions Past'!$M$17:$Q$77,4,0),0)</f>
        <v>0</v>
      </c>
      <c r="I945" s="62">
        <f t="shared" si="146"/>
        <v>165.76264741446056</v>
      </c>
      <c r="J945" s="62">
        <v>176</v>
      </c>
      <c r="K945" s="15">
        <f t="shared" si="150"/>
        <v>0</v>
      </c>
      <c r="L945" s="15">
        <f t="shared" si="148"/>
        <v>0</v>
      </c>
      <c r="M945" s="58">
        <f>'Luxjacky Assumptions Monthly'!$M$8*'Luxjacky Counterfactual'!H945</f>
        <v>0</v>
      </c>
      <c r="N945" s="58">
        <f>'Luxjacky Assumptions Monthly'!$M$6*'Luxjacky Assumptions Monthly'!$M$8*'Luxjacky Counterfactual'!G945</f>
        <v>1139.8193343798553</v>
      </c>
      <c r="O945" s="58">
        <f t="shared" si="151"/>
        <v>1139.8193343798553</v>
      </c>
    </row>
    <row r="946" spans="1:15" x14ac:dyDescent="0.3">
      <c r="A946" s="60">
        <v>43314</v>
      </c>
      <c r="B946" s="15">
        <f t="shared" si="142"/>
        <v>2018</v>
      </c>
      <c r="C946" s="15">
        <f t="shared" si="143"/>
        <v>8</v>
      </c>
      <c r="D946" s="15" t="str">
        <f t="shared" si="147"/>
        <v>20188</v>
      </c>
      <c r="E946" s="15">
        <f t="shared" si="144"/>
        <v>5</v>
      </c>
      <c r="F946" s="15">
        <f t="shared" si="145"/>
        <v>0</v>
      </c>
      <c r="G946" s="64">
        <f t="shared" si="149"/>
        <v>2127.6386687597105</v>
      </c>
      <c r="H946" s="64">
        <f>IF(G945&lt;VLOOKUP(D946,'Luxjacky Assumptions Past'!$M$17:$Q$77,5,0),VLOOKUP(D946,'Luxjacky Assumptions Past'!$M$17:$Q$77,4,0),0)</f>
        <v>0</v>
      </c>
      <c r="I946" s="62">
        <f t="shared" si="146"/>
        <v>146.51147091880324</v>
      </c>
      <c r="J946" s="62">
        <v>152</v>
      </c>
      <c r="K946" s="15">
        <f t="shared" si="150"/>
        <v>0</v>
      </c>
      <c r="L946" s="15">
        <f t="shared" si="148"/>
        <v>0</v>
      </c>
      <c r="M946" s="58">
        <f>'Luxjacky Assumptions Monthly'!$M$8*'Luxjacky Counterfactual'!H946</f>
        <v>0</v>
      </c>
      <c r="N946" s="58">
        <f>'Luxjacky Assumptions Monthly'!$M$6*'Luxjacky Assumptions Monthly'!$M$8*'Luxjacky Counterfactual'!G946</f>
        <v>1063.8193343798553</v>
      </c>
      <c r="O946" s="58">
        <f t="shared" si="151"/>
        <v>1063.8193343798553</v>
      </c>
    </row>
    <row r="947" spans="1:15" x14ac:dyDescent="0.3">
      <c r="A947" s="60">
        <v>43315</v>
      </c>
      <c r="B947" s="15">
        <f t="shared" si="142"/>
        <v>2018</v>
      </c>
      <c r="C947" s="15">
        <f t="shared" si="143"/>
        <v>8</v>
      </c>
      <c r="D947" s="15" t="str">
        <f t="shared" si="147"/>
        <v>20188</v>
      </c>
      <c r="E947" s="15">
        <f t="shared" si="144"/>
        <v>6</v>
      </c>
      <c r="F947" s="15">
        <f t="shared" si="145"/>
        <v>1</v>
      </c>
      <c r="G947" s="64">
        <f t="shared" si="149"/>
        <v>1982.6386687597105</v>
      </c>
      <c r="H947" s="64">
        <f>IF(G946&lt;VLOOKUP(D947,'Luxjacky Assumptions Past'!$M$17:$Q$77,5,0),VLOOKUP(D947,'Luxjacky Assumptions Past'!$M$17:$Q$77,4,0),0)</f>
        <v>0</v>
      </c>
      <c r="I947" s="62">
        <f t="shared" si="146"/>
        <v>128.13973490472924</v>
      </c>
      <c r="J947" s="62">
        <v>145</v>
      </c>
      <c r="K947" s="15">
        <f t="shared" si="150"/>
        <v>0</v>
      </c>
      <c r="L947" s="15">
        <f t="shared" si="148"/>
        <v>0</v>
      </c>
      <c r="M947" s="58">
        <f>'Luxjacky Assumptions Monthly'!$M$8*'Luxjacky Counterfactual'!H947</f>
        <v>0</v>
      </c>
      <c r="N947" s="58">
        <f>'Luxjacky Assumptions Monthly'!$M$6*'Luxjacky Assumptions Monthly'!$M$8*'Luxjacky Counterfactual'!G947</f>
        <v>991.31933437985526</v>
      </c>
      <c r="O947" s="58">
        <f t="shared" si="151"/>
        <v>991.31933437985526</v>
      </c>
    </row>
    <row r="948" spans="1:15" x14ac:dyDescent="0.3">
      <c r="A948" s="60">
        <v>43316</v>
      </c>
      <c r="B948" s="15">
        <f t="shared" si="142"/>
        <v>2018</v>
      </c>
      <c r="C948" s="15">
        <f t="shared" si="143"/>
        <v>8</v>
      </c>
      <c r="D948" s="15" t="str">
        <f t="shared" si="147"/>
        <v>20188</v>
      </c>
      <c r="E948" s="15">
        <f t="shared" si="144"/>
        <v>7</v>
      </c>
      <c r="F948" s="15">
        <f t="shared" si="145"/>
        <v>1</v>
      </c>
      <c r="G948" s="64">
        <f t="shared" si="149"/>
        <v>1851.6386687597105</v>
      </c>
      <c r="H948" s="64">
        <f>IF(G947&lt;VLOOKUP(D948,'Luxjacky Assumptions Past'!$M$17:$Q$77,5,0),VLOOKUP(D948,'Luxjacky Assumptions Past'!$M$17:$Q$77,4,0),0)</f>
        <v>0</v>
      </c>
      <c r="I948" s="62">
        <f t="shared" si="146"/>
        <v>90.220256494728872</v>
      </c>
      <c r="J948" s="62">
        <v>131</v>
      </c>
      <c r="K948" s="15">
        <f t="shared" si="150"/>
        <v>0</v>
      </c>
      <c r="L948" s="15">
        <f t="shared" si="148"/>
        <v>0</v>
      </c>
      <c r="M948" s="58">
        <f>'Luxjacky Assumptions Monthly'!$M$8*'Luxjacky Counterfactual'!H948</f>
        <v>0</v>
      </c>
      <c r="N948" s="58">
        <f>'Luxjacky Assumptions Monthly'!$M$6*'Luxjacky Assumptions Monthly'!$M$8*'Luxjacky Counterfactual'!G948</f>
        <v>925.81933437985526</v>
      </c>
      <c r="O948" s="58">
        <f t="shared" si="151"/>
        <v>925.81933437985526</v>
      </c>
    </row>
    <row r="949" spans="1:15" x14ac:dyDescent="0.3">
      <c r="A949" s="60">
        <v>43317</v>
      </c>
      <c r="B949" s="15">
        <f t="shared" si="142"/>
        <v>2018</v>
      </c>
      <c r="C949" s="15">
        <f t="shared" si="143"/>
        <v>8</v>
      </c>
      <c r="D949" s="15" t="str">
        <f t="shared" si="147"/>
        <v>20188</v>
      </c>
      <c r="E949" s="15">
        <f t="shared" si="144"/>
        <v>1</v>
      </c>
      <c r="F949" s="15">
        <f t="shared" si="145"/>
        <v>0</v>
      </c>
      <c r="G949" s="64">
        <f t="shared" si="149"/>
        <v>1755.6386687597105</v>
      </c>
      <c r="H949" s="64">
        <f>IF(G948&lt;VLOOKUP(D949,'Luxjacky Assumptions Past'!$M$17:$Q$77,5,0),VLOOKUP(D949,'Luxjacky Assumptions Past'!$M$17:$Q$77,4,0),0)</f>
        <v>0</v>
      </c>
      <c r="I949" s="62">
        <f t="shared" si="146"/>
        <v>174.38414230005444</v>
      </c>
      <c r="J949" s="62">
        <v>96</v>
      </c>
      <c r="K949" s="15">
        <f t="shared" si="150"/>
        <v>0</v>
      </c>
      <c r="L949" s="15">
        <f t="shared" si="148"/>
        <v>0</v>
      </c>
      <c r="M949" s="58">
        <f>'Luxjacky Assumptions Monthly'!$M$8*'Luxjacky Counterfactual'!H949</f>
        <v>0</v>
      </c>
      <c r="N949" s="58">
        <f>'Luxjacky Assumptions Monthly'!$M$6*'Luxjacky Assumptions Monthly'!$M$8*'Luxjacky Counterfactual'!G949</f>
        <v>877.81933437985526</v>
      </c>
      <c r="O949" s="58">
        <f t="shared" si="151"/>
        <v>877.81933437985526</v>
      </c>
    </row>
    <row r="950" spans="1:15" x14ac:dyDescent="0.3">
      <c r="A950" s="60">
        <v>43318</v>
      </c>
      <c r="B950" s="15">
        <f t="shared" si="142"/>
        <v>2018</v>
      </c>
      <c r="C950" s="15">
        <f t="shared" si="143"/>
        <v>8</v>
      </c>
      <c r="D950" s="15" t="str">
        <f t="shared" si="147"/>
        <v>20188</v>
      </c>
      <c r="E950" s="15">
        <f t="shared" si="144"/>
        <v>2</v>
      </c>
      <c r="F950" s="15">
        <f t="shared" si="145"/>
        <v>0</v>
      </c>
      <c r="G950" s="64">
        <f t="shared" si="149"/>
        <v>1588.6386687597105</v>
      </c>
      <c r="H950" s="64">
        <f>IF(G949&lt;VLOOKUP(D950,'Luxjacky Assumptions Past'!$M$17:$Q$77,5,0),VLOOKUP(D950,'Luxjacky Assumptions Past'!$M$17:$Q$77,4,0),0)</f>
        <v>0</v>
      </c>
      <c r="I950" s="62">
        <f t="shared" si="146"/>
        <v>179.00182454183079</v>
      </c>
      <c r="J950" s="62">
        <v>167</v>
      </c>
      <c r="K950" s="15">
        <f t="shared" si="150"/>
        <v>0</v>
      </c>
      <c r="L950" s="15">
        <f t="shared" si="148"/>
        <v>0</v>
      </c>
      <c r="M950" s="58">
        <f>'Luxjacky Assumptions Monthly'!$M$8*'Luxjacky Counterfactual'!H950</f>
        <v>0</v>
      </c>
      <c r="N950" s="58">
        <f>'Luxjacky Assumptions Monthly'!$M$6*'Luxjacky Assumptions Monthly'!$M$8*'Luxjacky Counterfactual'!G950</f>
        <v>794.31933437985526</v>
      </c>
      <c r="O950" s="58">
        <f t="shared" si="151"/>
        <v>794.31933437985526</v>
      </c>
    </row>
    <row r="951" spans="1:15" x14ac:dyDescent="0.3">
      <c r="A951" s="60">
        <v>43319</v>
      </c>
      <c r="B951" s="15">
        <f t="shared" si="142"/>
        <v>2018</v>
      </c>
      <c r="C951" s="15">
        <f t="shared" si="143"/>
        <v>8</v>
      </c>
      <c r="D951" s="15" t="str">
        <f t="shared" si="147"/>
        <v>20188</v>
      </c>
      <c r="E951" s="15">
        <f t="shared" si="144"/>
        <v>3</v>
      </c>
      <c r="F951" s="15">
        <f t="shared" si="145"/>
        <v>0</v>
      </c>
      <c r="G951" s="64">
        <f t="shared" si="149"/>
        <v>1409.6386687597105</v>
      </c>
      <c r="H951" s="64">
        <f>IF(G950&lt;VLOOKUP(D951,'Luxjacky Assumptions Past'!$M$17:$Q$77,5,0),VLOOKUP(D951,'Luxjacky Assumptions Past'!$M$17:$Q$77,4,0),0)</f>
        <v>0</v>
      </c>
      <c r="I951" s="62">
        <f t="shared" si="146"/>
        <v>176.39121682709225</v>
      </c>
      <c r="J951" s="62">
        <v>179</v>
      </c>
      <c r="K951" s="15">
        <f t="shared" si="150"/>
        <v>0</v>
      </c>
      <c r="L951" s="15">
        <f t="shared" si="148"/>
        <v>0</v>
      </c>
      <c r="M951" s="58">
        <f>'Luxjacky Assumptions Monthly'!$M$8*'Luxjacky Counterfactual'!H951</f>
        <v>0</v>
      </c>
      <c r="N951" s="58">
        <f>'Luxjacky Assumptions Monthly'!$M$6*'Luxjacky Assumptions Monthly'!$M$8*'Luxjacky Counterfactual'!G951</f>
        <v>704.81933437985526</v>
      </c>
      <c r="O951" s="58">
        <f t="shared" si="151"/>
        <v>704.81933437985526</v>
      </c>
    </row>
    <row r="952" spans="1:15" x14ac:dyDescent="0.3">
      <c r="A952" s="60">
        <v>43320</v>
      </c>
      <c r="B952" s="15">
        <f t="shared" si="142"/>
        <v>2018</v>
      </c>
      <c r="C952" s="15">
        <f t="shared" si="143"/>
        <v>8</v>
      </c>
      <c r="D952" s="15" t="str">
        <f t="shared" si="147"/>
        <v>20188</v>
      </c>
      <c r="E952" s="15">
        <f t="shared" si="144"/>
        <v>4</v>
      </c>
      <c r="F952" s="15">
        <f t="shared" si="145"/>
        <v>0</v>
      </c>
      <c r="G952" s="64">
        <f t="shared" si="149"/>
        <v>1240.6386687597105</v>
      </c>
      <c r="H952" s="64">
        <f>IF(G951&lt;VLOOKUP(D952,'Luxjacky Assumptions Past'!$M$17:$Q$77,5,0),VLOOKUP(D952,'Luxjacky Assumptions Past'!$M$17:$Q$77,4,0),0)</f>
        <v>0</v>
      </c>
      <c r="I952" s="62">
        <f t="shared" si="146"/>
        <v>165.76264741446056</v>
      </c>
      <c r="J952" s="62">
        <v>169</v>
      </c>
      <c r="K952" s="15">
        <f t="shared" si="150"/>
        <v>0</v>
      </c>
      <c r="L952" s="15">
        <f t="shared" si="148"/>
        <v>0</v>
      </c>
      <c r="M952" s="58">
        <f>'Luxjacky Assumptions Monthly'!$M$8*'Luxjacky Counterfactual'!H952</f>
        <v>0</v>
      </c>
      <c r="N952" s="58">
        <f>'Luxjacky Assumptions Monthly'!$M$6*'Luxjacky Assumptions Monthly'!$M$8*'Luxjacky Counterfactual'!G952</f>
        <v>620.31933437985526</v>
      </c>
      <c r="O952" s="58">
        <f t="shared" si="151"/>
        <v>620.31933437985526</v>
      </c>
    </row>
    <row r="953" spans="1:15" x14ac:dyDescent="0.3">
      <c r="A953" s="60">
        <v>43321</v>
      </c>
      <c r="B953" s="15">
        <f t="shared" si="142"/>
        <v>2018</v>
      </c>
      <c r="C953" s="15">
        <f t="shared" si="143"/>
        <v>8</v>
      </c>
      <c r="D953" s="15" t="str">
        <f t="shared" si="147"/>
        <v>20188</v>
      </c>
      <c r="E953" s="15">
        <f t="shared" si="144"/>
        <v>5</v>
      </c>
      <c r="F953" s="15">
        <f t="shared" si="145"/>
        <v>0</v>
      </c>
      <c r="G953" s="64">
        <f t="shared" si="149"/>
        <v>1079.6386687597105</v>
      </c>
      <c r="H953" s="64">
        <f>IF(G952&lt;VLOOKUP(D953,'Luxjacky Assumptions Past'!$M$17:$Q$77,5,0),VLOOKUP(D953,'Luxjacky Assumptions Past'!$M$17:$Q$77,4,0),0)</f>
        <v>0</v>
      </c>
      <c r="I953" s="62">
        <f t="shared" si="146"/>
        <v>146.51147091880324</v>
      </c>
      <c r="J953" s="62">
        <v>161</v>
      </c>
      <c r="K953" s="15">
        <f t="shared" si="150"/>
        <v>0</v>
      </c>
      <c r="L953" s="15">
        <f t="shared" si="148"/>
        <v>0</v>
      </c>
      <c r="M953" s="58">
        <f>'Luxjacky Assumptions Monthly'!$M$8*'Luxjacky Counterfactual'!H953</f>
        <v>0</v>
      </c>
      <c r="N953" s="58">
        <f>'Luxjacky Assumptions Monthly'!$M$6*'Luxjacky Assumptions Monthly'!$M$8*'Luxjacky Counterfactual'!G953</f>
        <v>539.81933437985526</v>
      </c>
      <c r="O953" s="58">
        <f t="shared" si="151"/>
        <v>539.81933437985526</v>
      </c>
    </row>
    <row r="954" spans="1:15" x14ac:dyDescent="0.3">
      <c r="A954" s="60">
        <v>43322</v>
      </c>
      <c r="B954" s="15">
        <f t="shared" si="142"/>
        <v>2018</v>
      </c>
      <c r="C954" s="15">
        <f t="shared" si="143"/>
        <v>8</v>
      </c>
      <c r="D954" s="15" t="str">
        <f t="shared" si="147"/>
        <v>20188</v>
      </c>
      <c r="E954" s="15">
        <f t="shared" si="144"/>
        <v>6</v>
      </c>
      <c r="F954" s="15">
        <f t="shared" si="145"/>
        <v>1</v>
      </c>
      <c r="G954" s="64">
        <f t="shared" si="149"/>
        <v>2492.1632245324836</v>
      </c>
      <c r="H954" s="64">
        <f>IF(G953&lt;VLOOKUP(D954,'Luxjacky Assumptions Past'!$M$17:$Q$77,5,0),VLOOKUP(D954,'Luxjacky Assumptions Past'!$M$17:$Q$77,4,0),0)</f>
        <v>1554.5245557727728</v>
      </c>
      <c r="I954" s="62">
        <f t="shared" si="146"/>
        <v>128.13973490472924</v>
      </c>
      <c r="J954" s="62">
        <v>142</v>
      </c>
      <c r="K954" s="15">
        <f t="shared" si="150"/>
        <v>1</v>
      </c>
      <c r="L954" s="15">
        <f t="shared" si="148"/>
        <v>4000</v>
      </c>
      <c r="M954" s="58">
        <f>'Luxjacky Assumptions Monthly'!$M$8*'Luxjacky Counterfactual'!H954</f>
        <v>15545.245557727729</v>
      </c>
      <c r="N954" s="58">
        <f>'Luxjacky Assumptions Monthly'!$M$6*'Luxjacky Assumptions Monthly'!$M$8*'Luxjacky Counterfactual'!G954</f>
        <v>1246.0816122662418</v>
      </c>
      <c r="O954" s="58">
        <f t="shared" si="151"/>
        <v>20791.327169993972</v>
      </c>
    </row>
    <row r="955" spans="1:15" x14ac:dyDescent="0.3">
      <c r="A955" s="60">
        <v>43323</v>
      </c>
      <c r="B955" s="15">
        <f t="shared" si="142"/>
        <v>2018</v>
      </c>
      <c r="C955" s="15">
        <f t="shared" si="143"/>
        <v>8</v>
      </c>
      <c r="D955" s="15" t="str">
        <f t="shared" si="147"/>
        <v>20188</v>
      </c>
      <c r="E955" s="15">
        <f t="shared" si="144"/>
        <v>7</v>
      </c>
      <c r="F955" s="15">
        <f t="shared" si="145"/>
        <v>1</v>
      </c>
      <c r="G955" s="64">
        <f t="shared" si="149"/>
        <v>2378.1632245324836</v>
      </c>
      <c r="H955" s="64">
        <f>IF(G954&lt;VLOOKUP(D955,'Luxjacky Assumptions Past'!$M$17:$Q$77,5,0),VLOOKUP(D955,'Luxjacky Assumptions Past'!$M$17:$Q$77,4,0),0)</f>
        <v>0</v>
      </c>
      <c r="I955" s="62">
        <f t="shared" si="146"/>
        <v>90.220256494728872</v>
      </c>
      <c r="J955" s="62">
        <v>114</v>
      </c>
      <c r="K955" s="15">
        <f t="shared" si="150"/>
        <v>0</v>
      </c>
      <c r="L955" s="15">
        <f t="shared" si="148"/>
        <v>0</v>
      </c>
      <c r="M955" s="58">
        <f>'Luxjacky Assumptions Monthly'!$M$8*'Luxjacky Counterfactual'!H955</f>
        <v>0</v>
      </c>
      <c r="N955" s="58">
        <f>'Luxjacky Assumptions Monthly'!$M$6*'Luxjacky Assumptions Monthly'!$M$8*'Luxjacky Counterfactual'!G955</f>
        <v>1189.0816122662418</v>
      </c>
      <c r="O955" s="58">
        <f t="shared" si="151"/>
        <v>1189.0816122662418</v>
      </c>
    </row>
    <row r="956" spans="1:15" x14ac:dyDescent="0.3">
      <c r="A956" s="60">
        <v>43324</v>
      </c>
      <c r="B956" s="15">
        <f t="shared" si="142"/>
        <v>2018</v>
      </c>
      <c r="C956" s="15">
        <f t="shared" si="143"/>
        <v>8</v>
      </c>
      <c r="D956" s="15" t="str">
        <f t="shared" si="147"/>
        <v>20188</v>
      </c>
      <c r="E956" s="15">
        <f t="shared" si="144"/>
        <v>1</v>
      </c>
      <c r="F956" s="15">
        <f t="shared" si="145"/>
        <v>0</v>
      </c>
      <c r="G956" s="64">
        <f t="shared" si="149"/>
        <v>2306.1632245324836</v>
      </c>
      <c r="H956" s="64">
        <f>IF(G955&lt;VLOOKUP(D956,'Luxjacky Assumptions Past'!$M$17:$Q$77,5,0),VLOOKUP(D956,'Luxjacky Assumptions Past'!$M$17:$Q$77,4,0),0)</f>
        <v>0</v>
      </c>
      <c r="I956" s="62">
        <f t="shared" si="146"/>
        <v>174.38414230005444</v>
      </c>
      <c r="J956" s="62">
        <v>72</v>
      </c>
      <c r="K956" s="15">
        <f t="shared" si="150"/>
        <v>0</v>
      </c>
      <c r="L956" s="15">
        <f t="shared" si="148"/>
        <v>0</v>
      </c>
      <c r="M956" s="58">
        <f>'Luxjacky Assumptions Monthly'!$M$8*'Luxjacky Counterfactual'!H956</f>
        <v>0</v>
      </c>
      <c r="N956" s="58">
        <f>'Luxjacky Assumptions Monthly'!$M$6*'Luxjacky Assumptions Monthly'!$M$8*'Luxjacky Counterfactual'!G956</f>
        <v>1153.0816122662418</v>
      </c>
      <c r="O956" s="58">
        <f t="shared" si="151"/>
        <v>1153.0816122662418</v>
      </c>
    </row>
    <row r="957" spans="1:15" x14ac:dyDescent="0.3">
      <c r="A957" s="60">
        <v>43325</v>
      </c>
      <c r="B957" s="15">
        <f t="shared" si="142"/>
        <v>2018</v>
      </c>
      <c r="C957" s="15">
        <f t="shared" si="143"/>
        <v>8</v>
      </c>
      <c r="D957" s="15" t="str">
        <f t="shared" si="147"/>
        <v>20188</v>
      </c>
      <c r="E957" s="15">
        <f t="shared" si="144"/>
        <v>2</v>
      </c>
      <c r="F957" s="15">
        <f t="shared" si="145"/>
        <v>0</v>
      </c>
      <c r="G957" s="64">
        <f t="shared" si="149"/>
        <v>2126.1632245324836</v>
      </c>
      <c r="H957" s="64">
        <f>IF(G956&lt;VLOOKUP(D957,'Luxjacky Assumptions Past'!$M$17:$Q$77,5,0),VLOOKUP(D957,'Luxjacky Assumptions Past'!$M$17:$Q$77,4,0),0)</f>
        <v>0</v>
      </c>
      <c r="I957" s="62">
        <f t="shared" si="146"/>
        <v>179.00182454183079</v>
      </c>
      <c r="J957" s="62">
        <v>180</v>
      </c>
      <c r="K957" s="15">
        <f t="shared" si="150"/>
        <v>0</v>
      </c>
      <c r="L957" s="15">
        <f t="shared" si="148"/>
        <v>0</v>
      </c>
      <c r="M957" s="58">
        <f>'Luxjacky Assumptions Monthly'!$M$8*'Luxjacky Counterfactual'!H957</f>
        <v>0</v>
      </c>
      <c r="N957" s="58">
        <f>'Luxjacky Assumptions Monthly'!$M$6*'Luxjacky Assumptions Monthly'!$M$8*'Luxjacky Counterfactual'!G957</f>
        <v>1063.0816122662418</v>
      </c>
      <c r="O957" s="58">
        <f t="shared" si="151"/>
        <v>1063.0816122662418</v>
      </c>
    </row>
    <row r="958" spans="1:15" x14ac:dyDescent="0.3">
      <c r="A958" s="60">
        <v>43326</v>
      </c>
      <c r="B958" s="15">
        <f t="shared" si="142"/>
        <v>2018</v>
      </c>
      <c r="C958" s="15">
        <f t="shared" si="143"/>
        <v>8</v>
      </c>
      <c r="D958" s="15" t="str">
        <f t="shared" si="147"/>
        <v>20188</v>
      </c>
      <c r="E958" s="15">
        <f t="shared" si="144"/>
        <v>3</v>
      </c>
      <c r="F958" s="15">
        <f t="shared" si="145"/>
        <v>0</v>
      </c>
      <c r="G958" s="64">
        <f t="shared" si="149"/>
        <v>1953.1632245324836</v>
      </c>
      <c r="H958" s="64">
        <f>IF(G957&lt;VLOOKUP(D958,'Luxjacky Assumptions Past'!$M$17:$Q$77,5,0),VLOOKUP(D958,'Luxjacky Assumptions Past'!$M$17:$Q$77,4,0),0)</f>
        <v>0</v>
      </c>
      <c r="I958" s="62">
        <f t="shared" si="146"/>
        <v>176.39121682709225</v>
      </c>
      <c r="J958" s="62">
        <v>173</v>
      </c>
      <c r="K958" s="15">
        <f t="shared" si="150"/>
        <v>0</v>
      </c>
      <c r="L958" s="15">
        <f t="shared" si="148"/>
        <v>0</v>
      </c>
      <c r="M958" s="58">
        <f>'Luxjacky Assumptions Monthly'!$M$8*'Luxjacky Counterfactual'!H958</f>
        <v>0</v>
      </c>
      <c r="N958" s="58">
        <f>'Luxjacky Assumptions Monthly'!$M$6*'Luxjacky Assumptions Monthly'!$M$8*'Luxjacky Counterfactual'!G958</f>
        <v>976.58161226624179</v>
      </c>
      <c r="O958" s="58">
        <f t="shared" si="151"/>
        <v>976.58161226624179</v>
      </c>
    </row>
    <row r="959" spans="1:15" x14ac:dyDescent="0.3">
      <c r="A959" s="60">
        <v>43327</v>
      </c>
      <c r="B959" s="15">
        <f t="shared" si="142"/>
        <v>2018</v>
      </c>
      <c r="C959" s="15">
        <f t="shared" si="143"/>
        <v>8</v>
      </c>
      <c r="D959" s="15" t="str">
        <f t="shared" si="147"/>
        <v>20188</v>
      </c>
      <c r="E959" s="15">
        <f t="shared" si="144"/>
        <v>4</v>
      </c>
      <c r="F959" s="15">
        <f t="shared" si="145"/>
        <v>0</v>
      </c>
      <c r="G959" s="64">
        <f t="shared" si="149"/>
        <v>1771.1632245324836</v>
      </c>
      <c r="H959" s="64">
        <f>IF(G958&lt;VLOOKUP(D959,'Luxjacky Assumptions Past'!$M$17:$Q$77,5,0),VLOOKUP(D959,'Luxjacky Assumptions Past'!$M$17:$Q$77,4,0),0)</f>
        <v>0</v>
      </c>
      <c r="I959" s="62">
        <f t="shared" si="146"/>
        <v>165.76264741446056</v>
      </c>
      <c r="J959" s="62">
        <v>182</v>
      </c>
      <c r="K959" s="15">
        <f t="shared" si="150"/>
        <v>0</v>
      </c>
      <c r="L959" s="15">
        <f t="shared" si="148"/>
        <v>0</v>
      </c>
      <c r="M959" s="58">
        <f>'Luxjacky Assumptions Monthly'!$M$8*'Luxjacky Counterfactual'!H959</f>
        <v>0</v>
      </c>
      <c r="N959" s="58">
        <f>'Luxjacky Assumptions Monthly'!$M$6*'Luxjacky Assumptions Monthly'!$M$8*'Luxjacky Counterfactual'!G959</f>
        <v>885.58161226624179</v>
      </c>
      <c r="O959" s="58">
        <f t="shared" si="151"/>
        <v>885.58161226624179</v>
      </c>
    </row>
    <row r="960" spans="1:15" x14ac:dyDescent="0.3">
      <c r="A960" s="60">
        <v>43328</v>
      </c>
      <c r="B960" s="15">
        <f t="shared" si="142"/>
        <v>2018</v>
      </c>
      <c r="C960" s="15">
        <f t="shared" si="143"/>
        <v>8</v>
      </c>
      <c r="D960" s="15" t="str">
        <f t="shared" si="147"/>
        <v>20188</v>
      </c>
      <c r="E960" s="15">
        <f t="shared" si="144"/>
        <v>5</v>
      </c>
      <c r="F960" s="15">
        <f t="shared" si="145"/>
        <v>0</v>
      </c>
      <c r="G960" s="64">
        <f t="shared" si="149"/>
        <v>1614.1632245324836</v>
      </c>
      <c r="H960" s="64">
        <f>IF(G959&lt;VLOOKUP(D960,'Luxjacky Assumptions Past'!$M$17:$Q$77,5,0),VLOOKUP(D960,'Luxjacky Assumptions Past'!$M$17:$Q$77,4,0),0)</f>
        <v>0</v>
      </c>
      <c r="I960" s="62">
        <f t="shared" si="146"/>
        <v>146.51147091880324</v>
      </c>
      <c r="J960" s="62">
        <v>157</v>
      </c>
      <c r="K960" s="15">
        <f t="shared" si="150"/>
        <v>0</v>
      </c>
      <c r="L960" s="15">
        <f t="shared" si="148"/>
        <v>0</v>
      </c>
      <c r="M960" s="58">
        <f>'Luxjacky Assumptions Monthly'!$M$8*'Luxjacky Counterfactual'!H960</f>
        <v>0</v>
      </c>
      <c r="N960" s="58">
        <f>'Luxjacky Assumptions Monthly'!$M$6*'Luxjacky Assumptions Monthly'!$M$8*'Luxjacky Counterfactual'!G960</f>
        <v>807.08161226624179</v>
      </c>
      <c r="O960" s="58">
        <f t="shared" si="151"/>
        <v>807.08161226624179</v>
      </c>
    </row>
    <row r="961" spans="1:15" x14ac:dyDescent="0.3">
      <c r="A961" s="60">
        <v>43329</v>
      </c>
      <c r="B961" s="15">
        <f t="shared" si="142"/>
        <v>2018</v>
      </c>
      <c r="C961" s="15">
        <f t="shared" si="143"/>
        <v>8</v>
      </c>
      <c r="D961" s="15" t="str">
        <f t="shared" si="147"/>
        <v>20188</v>
      </c>
      <c r="E961" s="15">
        <f t="shared" si="144"/>
        <v>6</v>
      </c>
      <c r="F961" s="15">
        <f t="shared" si="145"/>
        <v>1</v>
      </c>
      <c r="G961" s="64">
        <f t="shared" si="149"/>
        <v>1471.1632245324836</v>
      </c>
      <c r="H961" s="64">
        <f>IF(G960&lt;VLOOKUP(D961,'Luxjacky Assumptions Past'!$M$17:$Q$77,5,0),VLOOKUP(D961,'Luxjacky Assumptions Past'!$M$17:$Q$77,4,0),0)</f>
        <v>0</v>
      </c>
      <c r="I961" s="62">
        <f t="shared" si="146"/>
        <v>128.13973490472924</v>
      </c>
      <c r="J961" s="62">
        <v>143</v>
      </c>
      <c r="K961" s="15">
        <f t="shared" si="150"/>
        <v>0</v>
      </c>
      <c r="L961" s="15">
        <f t="shared" si="148"/>
        <v>0</v>
      </c>
      <c r="M961" s="58">
        <f>'Luxjacky Assumptions Monthly'!$M$8*'Luxjacky Counterfactual'!H961</f>
        <v>0</v>
      </c>
      <c r="N961" s="58">
        <f>'Luxjacky Assumptions Monthly'!$M$6*'Luxjacky Assumptions Monthly'!$M$8*'Luxjacky Counterfactual'!G961</f>
        <v>735.58161226624179</v>
      </c>
      <c r="O961" s="58">
        <f t="shared" si="151"/>
        <v>735.58161226624179</v>
      </c>
    </row>
    <row r="962" spans="1:15" x14ac:dyDescent="0.3">
      <c r="A962" s="60">
        <v>43330</v>
      </c>
      <c r="B962" s="15">
        <f t="shared" ref="B962:B1025" si="152">YEAR(A962)</f>
        <v>2018</v>
      </c>
      <c r="C962" s="15">
        <f t="shared" ref="C962:C1025" si="153">MONTH(A962)</f>
        <v>8</v>
      </c>
      <c r="D962" s="15" t="str">
        <f t="shared" si="147"/>
        <v>20188</v>
      </c>
      <c r="E962" s="15">
        <f t="shared" ref="E962:E1025" si="154">WEEKDAY(A962)</f>
        <v>7</v>
      </c>
      <c r="F962" s="15">
        <f t="shared" ref="F962:F1025" si="155">IF(OR(E962=6,E962=7),1,0)</f>
        <v>1</v>
      </c>
      <c r="G962" s="64">
        <f t="shared" si="149"/>
        <v>1343.1632245324836</v>
      </c>
      <c r="H962" s="64">
        <f>IF(G961&lt;VLOOKUP(D962,'Luxjacky Assumptions Past'!$M$17:$Q$77,5,0),VLOOKUP(D962,'Luxjacky Assumptions Past'!$M$17:$Q$77,4,0),0)</f>
        <v>0</v>
      </c>
      <c r="I962" s="62">
        <f t="shared" ref="I962:I1025" si="156">100-2.17*E962^2.25+12.77*E962+EXP(-E962/0.032)+5*C962^0.75+10*F962+20*(B962-2016)</f>
        <v>90.220256494728872</v>
      </c>
      <c r="J962" s="62">
        <v>128</v>
      </c>
      <c r="K962" s="15">
        <f t="shared" si="150"/>
        <v>0</v>
      </c>
      <c r="L962" s="15">
        <f t="shared" si="148"/>
        <v>0</v>
      </c>
      <c r="M962" s="58">
        <f>'Luxjacky Assumptions Monthly'!$M$8*'Luxjacky Counterfactual'!H962</f>
        <v>0</v>
      </c>
      <c r="N962" s="58">
        <f>'Luxjacky Assumptions Monthly'!$M$6*'Luxjacky Assumptions Monthly'!$M$8*'Luxjacky Counterfactual'!G962</f>
        <v>671.58161226624179</v>
      </c>
      <c r="O962" s="58">
        <f t="shared" si="151"/>
        <v>671.58161226624179</v>
      </c>
    </row>
    <row r="963" spans="1:15" x14ac:dyDescent="0.3">
      <c r="A963" s="60">
        <v>43331</v>
      </c>
      <c r="B963" s="15">
        <f t="shared" si="152"/>
        <v>2018</v>
      </c>
      <c r="C963" s="15">
        <f t="shared" si="153"/>
        <v>8</v>
      </c>
      <c r="D963" s="15" t="str">
        <f t="shared" ref="D963:D1026" si="157">CONCATENATE(B963,C963)</f>
        <v>20188</v>
      </c>
      <c r="E963" s="15">
        <f t="shared" si="154"/>
        <v>1</v>
      </c>
      <c r="F963" s="15">
        <f t="shared" si="155"/>
        <v>0</v>
      </c>
      <c r="G963" s="64">
        <f t="shared" si="149"/>
        <v>1249.1632245324836</v>
      </c>
      <c r="H963" s="64">
        <f>IF(G962&lt;VLOOKUP(D963,'Luxjacky Assumptions Past'!$M$17:$Q$77,5,0),VLOOKUP(D963,'Luxjacky Assumptions Past'!$M$17:$Q$77,4,0),0)</f>
        <v>0</v>
      </c>
      <c r="I963" s="62">
        <f t="shared" si="156"/>
        <v>174.38414230005444</v>
      </c>
      <c r="J963" s="62">
        <v>94</v>
      </c>
      <c r="K963" s="15">
        <f t="shared" si="150"/>
        <v>0</v>
      </c>
      <c r="L963" s="15">
        <f t="shared" ref="L963:L1026" si="158">4000*K963</f>
        <v>0</v>
      </c>
      <c r="M963" s="58">
        <f>'Luxjacky Assumptions Monthly'!$M$8*'Luxjacky Counterfactual'!H963</f>
        <v>0</v>
      </c>
      <c r="N963" s="58">
        <f>'Luxjacky Assumptions Monthly'!$M$6*'Luxjacky Assumptions Monthly'!$M$8*'Luxjacky Counterfactual'!G963</f>
        <v>624.58161226624179</v>
      </c>
      <c r="O963" s="58">
        <f t="shared" si="151"/>
        <v>624.58161226624179</v>
      </c>
    </row>
    <row r="964" spans="1:15" x14ac:dyDescent="0.3">
      <c r="A964" s="60">
        <v>43332</v>
      </c>
      <c r="B964" s="15">
        <f t="shared" si="152"/>
        <v>2018</v>
      </c>
      <c r="C964" s="15">
        <f t="shared" si="153"/>
        <v>8</v>
      </c>
      <c r="D964" s="15" t="str">
        <f t="shared" si="157"/>
        <v>20188</v>
      </c>
      <c r="E964" s="15">
        <f t="shared" si="154"/>
        <v>2</v>
      </c>
      <c r="F964" s="15">
        <f t="shared" si="155"/>
        <v>0</v>
      </c>
      <c r="G964" s="64">
        <f t="shared" ref="G964:G1027" si="159">G963+H964-J964</f>
        <v>1076.1632245324836</v>
      </c>
      <c r="H964" s="64">
        <f>IF(G963&lt;VLOOKUP(D964,'Luxjacky Assumptions Past'!$M$17:$Q$77,5,0),VLOOKUP(D964,'Luxjacky Assumptions Past'!$M$17:$Q$77,4,0),0)</f>
        <v>0</v>
      </c>
      <c r="I964" s="62">
        <f t="shared" si="156"/>
        <v>179.00182454183079</v>
      </c>
      <c r="J964" s="62">
        <v>173</v>
      </c>
      <c r="K964" s="15">
        <f t="shared" si="150"/>
        <v>0</v>
      </c>
      <c r="L964" s="15">
        <f t="shared" si="158"/>
        <v>0</v>
      </c>
      <c r="M964" s="58">
        <f>'Luxjacky Assumptions Monthly'!$M$8*'Luxjacky Counterfactual'!H964</f>
        <v>0</v>
      </c>
      <c r="N964" s="58">
        <f>'Luxjacky Assumptions Monthly'!$M$6*'Luxjacky Assumptions Monthly'!$M$8*'Luxjacky Counterfactual'!G964</f>
        <v>538.08161226624179</v>
      </c>
      <c r="O964" s="58">
        <f t="shared" si="151"/>
        <v>538.08161226624179</v>
      </c>
    </row>
    <row r="965" spans="1:15" x14ac:dyDescent="0.3">
      <c r="A965" s="60">
        <v>43333</v>
      </c>
      <c r="B965" s="15">
        <f t="shared" si="152"/>
        <v>2018</v>
      </c>
      <c r="C965" s="15">
        <f t="shared" si="153"/>
        <v>8</v>
      </c>
      <c r="D965" s="15" t="str">
        <f t="shared" si="157"/>
        <v>20188</v>
      </c>
      <c r="E965" s="15">
        <f t="shared" si="154"/>
        <v>3</v>
      </c>
      <c r="F965" s="15">
        <f t="shared" si="155"/>
        <v>0</v>
      </c>
      <c r="G965" s="64">
        <f t="shared" si="159"/>
        <v>2458.6877803052566</v>
      </c>
      <c r="H965" s="64">
        <f>IF(G964&lt;VLOOKUP(D965,'Luxjacky Assumptions Past'!$M$17:$Q$77,5,0),VLOOKUP(D965,'Luxjacky Assumptions Past'!$M$17:$Q$77,4,0),0)</f>
        <v>1554.5245557727728</v>
      </c>
      <c r="I965" s="62">
        <f t="shared" si="156"/>
        <v>176.39121682709225</v>
      </c>
      <c r="J965" s="62">
        <v>172</v>
      </c>
      <c r="K965" s="15">
        <f t="shared" si="150"/>
        <v>1</v>
      </c>
      <c r="L965" s="15">
        <f t="shared" si="158"/>
        <v>4000</v>
      </c>
      <c r="M965" s="58">
        <f>'Luxjacky Assumptions Monthly'!$M$8*'Luxjacky Counterfactual'!H965</f>
        <v>15545.245557727729</v>
      </c>
      <c r="N965" s="58">
        <f>'Luxjacky Assumptions Monthly'!$M$6*'Luxjacky Assumptions Monthly'!$M$8*'Luxjacky Counterfactual'!G965</f>
        <v>1229.3438901526283</v>
      </c>
      <c r="O965" s="58">
        <f t="shared" si="151"/>
        <v>20774.589447880357</v>
      </c>
    </row>
    <row r="966" spans="1:15" x14ac:dyDescent="0.3">
      <c r="A966" s="60">
        <v>43334</v>
      </c>
      <c r="B966" s="15">
        <f t="shared" si="152"/>
        <v>2018</v>
      </c>
      <c r="C966" s="15">
        <f t="shared" si="153"/>
        <v>8</v>
      </c>
      <c r="D966" s="15" t="str">
        <f t="shared" si="157"/>
        <v>20188</v>
      </c>
      <c r="E966" s="15">
        <f t="shared" si="154"/>
        <v>4</v>
      </c>
      <c r="F966" s="15">
        <f t="shared" si="155"/>
        <v>0</v>
      </c>
      <c r="G966" s="64">
        <f t="shared" si="159"/>
        <v>2284.6877803052566</v>
      </c>
      <c r="H966" s="64">
        <f>IF(G965&lt;VLOOKUP(D966,'Luxjacky Assumptions Past'!$M$17:$Q$77,5,0),VLOOKUP(D966,'Luxjacky Assumptions Past'!$M$17:$Q$77,4,0),0)</f>
        <v>0</v>
      </c>
      <c r="I966" s="62">
        <f t="shared" si="156"/>
        <v>165.76264741446056</v>
      </c>
      <c r="J966" s="62">
        <v>174</v>
      </c>
      <c r="K966" s="15">
        <f t="shared" si="150"/>
        <v>0</v>
      </c>
      <c r="L966" s="15">
        <f t="shared" si="158"/>
        <v>0</v>
      </c>
      <c r="M966" s="58">
        <f>'Luxjacky Assumptions Monthly'!$M$8*'Luxjacky Counterfactual'!H966</f>
        <v>0</v>
      </c>
      <c r="N966" s="58">
        <f>'Luxjacky Assumptions Monthly'!$M$6*'Luxjacky Assumptions Monthly'!$M$8*'Luxjacky Counterfactual'!G966</f>
        <v>1142.3438901526283</v>
      </c>
      <c r="O966" s="58">
        <f t="shared" si="151"/>
        <v>1142.3438901526283</v>
      </c>
    </row>
    <row r="967" spans="1:15" x14ac:dyDescent="0.3">
      <c r="A967" s="60">
        <v>43335</v>
      </c>
      <c r="B967" s="15">
        <f t="shared" si="152"/>
        <v>2018</v>
      </c>
      <c r="C967" s="15">
        <f t="shared" si="153"/>
        <v>8</v>
      </c>
      <c r="D967" s="15" t="str">
        <f t="shared" si="157"/>
        <v>20188</v>
      </c>
      <c r="E967" s="15">
        <f t="shared" si="154"/>
        <v>5</v>
      </c>
      <c r="F967" s="15">
        <f t="shared" si="155"/>
        <v>0</v>
      </c>
      <c r="G967" s="64">
        <f t="shared" si="159"/>
        <v>2124.6877803052566</v>
      </c>
      <c r="H967" s="64">
        <f>IF(G966&lt;VLOOKUP(D967,'Luxjacky Assumptions Past'!$M$17:$Q$77,5,0),VLOOKUP(D967,'Luxjacky Assumptions Past'!$M$17:$Q$77,4,0),0)</f>
        <v>0</v>
      </c>
      <c r="I967" s="62">
        <f t="shared" si="156"/>
        <v>146.51147091880324</v>
      </c>
      <c r="J967" s="62">
        <v>160</v>
      </c>
      <c r="K967" s="15">
        <f t="shared" si="150"/>
        <v>0</v>
      </c>
      <c r="L967" s="15">
        <f t="shared" si="158"/>
        <v>0</v>
      </c>
      <c r="M967" s="58">
        <f>'Luxjacky Assumptions Monthly'!$M$8*'Luxjacky Counterfactual'!H967</f>
        <v>0</v>
      </c>
      <c r="N967" s="58">
        <f>'Luxjacky Assumptions Monthly'!$M$6*'Luxjacky Assumptions Monthly'!$M$8*'Luxjacky Counterfactual'!G967</f>
        <v>1062.3438901526283</v>
      </c>
      <c r="O967" s="58">
        <f t="shared" si="151"/>
        <v>1062.3438901526283</v>
      </c>
    </row>
    <row r="968" spans="1:15" x14ac:dyDescent="0.3">
      <c r="A968" s="60">
        <v>43336</v>
      </c>
      <c r="B968" s="15">
        <f t="shared" si="152"/>
        <v>2018</v>
      </c>
      <c r="C968" s="15">
        <f t="shared" si="153"/>
        <v>8</v>
      </c>
      <c r="D968" s="15" t="str">
        <f t="shared" si="157"/>
        <v>20188</v>
      </c>
      <c r="E968" s="15">
        <f t="shared" si="154"/>
        <v>6</v>
      </c>
      <c r="F968" s="15">
        <f t="shared" si="155"/>
        <v>1</v>
      </c>
      <c r="G968" s="64">
        <f t="shared" si="159"/>
        <v>1979.6877803052566</v>
      </c>
      <c r="H968" s="64">
        <f>IF(G967&lt;VLOOKUP(D968,'Luxjacky Assumptions Past'!$M$17:$Q$77,5,0),VLOOKUP(D968,'Luxjacky Assumptions Past'!$M$17:$Q$77,4,0),0)</f>
        <v>0</v>
      </c>
      <c r="I968" s="62">
        <f t="shared" si="156"/>
        <v>128.13973490472924</v>
      </c>
      <c r="J968" s="62">
        <v>145</v>
      </c>
      <c r="K968" s="15">
        <f t="shared" si="150"/>
        <v>0</v>
      </c>
      <c r="L968" s="15">
        <f t="shared" si="158"/>
        <v>0</v>
      </c>
      <c r="M968" s="58">
        <f>'Luxjacky Assumptions Monthly'!$M$8*'Luxjacky Counterfactual'!H968</f>
        <v>0</v>
      </c>
      <c r="N968" s="58">
        <f>'Luxjacky Assumptions Monthly'!$M$6*'Luxjacky Assumptions Monthly'!$M$8*'Luxjacky Counterfactual'!G968</f>
        <v>989.84389015262832</v>
      </c>
      <c r="O968" s="58">
        <f t="shared" si="151"/>
        <v>989.84389015262832</v>
      </c>
    </row>
    <row r="969" spans="1:15" x14ac:dyDescent="0.3">
      <c r="A969" s="60">
        <v>43337</v>
      </c>
      <c r="B969" s="15">
        <f t="shared" si="152"/>
        <v>2018</v>
      </c>
      <c r="C969" s="15">
        <f t="shared" si="153"/>
        <v>8</v>
      </c>
      <c r="D969" s="15" t="str">
        <f t="shared" si="157"/>
        <v>20188</v>
      </c>
      <c r="E969" s="15">
        <f t="shared" si="154"/>
        <v>7</v>
      </c>
      <c r="F969" s="15">
        <f t="shared" si="155"/>
        <v>1</v>
      </c>
      <c r="G969" s="64">
        <f t="shared" si="159"/>
        <v>1844.6877803052566</v>
      </c>
      <c r="H969" s="64">
        <f>IF(G968&lt;VLOOKUP(D969,'Luxjacky Assumptions Past'!$M$17:$Q$77,5,0),VLOOKUP(D969,'Luxjacky Assumptions Past'!$M$17:$Q$77,4,0),0)</f>
        <v>0</v>
      </c>
      <c r="I969" s="62">
        <f t="shared" si="156"/>
        <v>90.220256494728872</v>
      </c>
      <c r="J969" s="62">
        <v>135</v>
      </c>
      <c r="K969" s="15">
        <f t="shared" si="150"/>
        <v>0</v>
      </c>
      <c r="L969" s="15">
        <f t="shared" si="158"/>
        <v>0</v>
      </c>
      <c r="M969" s="58">
        <f>'Luxjacky Assumptions Monthly'!$M$8*'Luxjacky Counterfactual'!H969</f>
        <v>0</v>
      </c>
      <c r="N969" s="58">
        <f>'Luxjacky Assumptions Monthly'!$M$6*'Luxjacky Assumptions Monthly'!$M$8*'Luxjacky Counterfactual'!G969</f>
        <v>922.34389015262832</v>
      </c>
      <c r="O969" s="58">
        <f t="shared" si="151"/>
        <v>922.34389015262832</v>
      </c>
    </row>
    <row r="970" spans="1:15" x14ac:dyDescent="0.3">
      <c r="A970" s="60">
        <v>43338</v>
      </c>
      <c r="B970" s="15">
        <f t="shared" si="152"/>
        <v>2018</v>
      </c>
      <c r="C970" s="15">
        <f t="shared" si="153"/>
        <v>8</v>
      </c>
      <c r="D970" s="15" t="str">
        <f t="shared" si="157"/>
        <v>20188</v>
      </c>
      <c r="E970" s="15">
        <f t="shared" si="154"/>
        <v>1</v>
      </c>
      <c r="F970" s="15">
        <f t="shared" si="155"/>
        <v>0</v>
      </c>
      <c r="G970" s="64">
        <f t="shared" si="159"/>
        <v>1761.6877803052566</v>
      </c>
      <c r="H970" s="64">
        <f>IF(G969&lt;VLOOKUP(D970,'Luxjacky Assumptions Past'!$M$17:$Q$77,5,0),VLOOKUP(D970,'Luxjacky Assumptions Past'!$M$17:$Q$77,4,0),0)</f>
        <v>0</v>
      </c>
      <c r="I970" s="62">
        <f t="shared" si="156"/>
        <v>174.38414230005444</v>
      </c>
      <c r="J970" s="62">
        <v>83</v>
      </c>
      <c r="K970" s="15">
        <f t="shared" si="150"/>
        <v>0</v>
      </c>
      <c r="L970" s="15">
        <f t="shared" si="158"/>
        <v>0</v>
      </c>
      <c r="M970" s="58">
        <f>'Luxjacky Assumptions Monthly'!$M$8*'Luxjacky Counterfactual'!H970</f>
        <v>0</v>
      </c>
      <c r="N970" s="58">
        <f>'Luxjacky Assumptions Monthly'!$M$6*'Luxjacky Assumptions Monthly'!$M$8*'Luxjacky Counterfactual'!G970</f>
        <v>880.84389015262832</v>
      </c>
      <c r="O970" s="58">
        <f t="shared" si="151"/>
        <v>880.84389015262832</v>
      </c>
    </row>
    <row r="971" spans="1:15" x14ac:dyDescent="0.3">
      <c r="A971" s="60">
        <v>43339</v>
      </c>
      <c r="B971" s="15">
        <f t="shared" si="152"/>
        <v>2018</v>
      </c>
      <c r="C971" s="15">
        <f t="shared" si="153"/>
        <v>8</v>
      </c>
      <c r="D971" s="15" t="str">
        <f t="shared" si="157"/>
        <v>20188</v>
      </c>
      <c r="E971" s="15">
        <f t="shared" si="154"/>
        <v>2</v>
      </c>
      <c r="F971" s="15">
        <f t="shared" si="155"/>
        <v>0</v>
      </c>
      <c r="G971" s="64">
        <f t="shared" si="159"/>
        <v>1597.6877803052566</v>
      </c>
      <c r="H971" s="64">
        <f>IF(G970&lt;VLOOKUP(D971,'Luxjacky Assumptions Past'!$M$17:$Q$77,5,0),VLOOKUP(D971,'Luxjacky Assumptions Past'!$M$17:$Q$77,4,0),0)</f>
        <v>0</v>
      </c>
      <c r="I971" s="62">
        <f t="shared" si="156"/>
        <v>179.00182454183079</v>
      </c>
      <c r="J971" s="62">
        <v>164</v>
      </c>
      <c r="K971" s="15">
        <f t="shared" si="150"/>
        <v>0</v>
      </c>
      <c r="L971" s="15">
        <f t="shared" si="158"/>
        <v>0</v>
      </c>
      <c r="M971" s="58">
        <f>'Luxjacky Assumptions Monthly'!$M$8*'Luxjacky Counterfactual'!H971</f>
        <v>0</v>
      </c>
      <c r="N971" s="58">
        <f>'Luxjacky Assumptions Monthly'!$M$6*'Luxjacky Assumptions Monthly'!$M$8*'Luxjacky Counterfactual'!G971</f>
        <v>798.84389015262832</v>
      </c>
      <c r="O971" s="58">
        <f t="shared" si="151"/>
        <v>798.84389015262832</v>
      </c>
    </row>
    <row r="972" spans="1:15" x14ac:dyDescent="0.3">
      <c r="A972" s="60">
        <v>43340</v>
      </c>
      <c r="B972" s="15">
        <f t="shared" si="152"/>
        <v>2018</v>
      </c>
      <c r="C972" s="15">
        <f t="shared" si="153"/>
        <v>8</v>
      </c>
      <c r="D972" s="15" t="str">
        <f t="shared" si="157"/>
        <v>20188</v>
      </c>
      <c r="E972" s="15">
        <f t="shared" si="154"/>
        <v>3</v>
      </c>
      <c r="F972" s="15">
        <f t="shared" si="155"/>
        <v>0</v>
      </c>
      <c r="G972" s="64">
        <f t="shared" si="159"/>
        <v>1419.6877803052566</v>
      </c>
      <c r="H972" s="64">
        <f>IF(G971&lt;VLOOKUP(D972,'Luxjacky Assumptions Past'!$M$17:$Q$77,5,0),VLOOKUP(D972,'Luxjacky Assumptions Past'!$M$17:$Q$77,4,0),0)</f>
        <v>0</v>
      </c>
      <c r="I972" s="62">
        <f t="shared" si="156"/>
        <v>176.39121682709225</v>
      </c>
      <c r="J972" s="62">
        <v>178</v>
      </c>
      <c r="K972" s="15">
        <f t="shared" si="150"/>
        <v>0</v>
      </c>
      <c r="L972" s="15">
        <f t="shared" si="158"/>
        <v>0</v>
      </c>
      <c r="M972" s="58">
        <f>'Luxjacky Assumptions Monthly'!$M$8*'Luxjacky Counterfactual'!H972</f>
        <v>0</v>
      </c>
      <c r="N972" s="58">
        <f>'Luxjacky Assumptions Monthly'!$M$6*'Luxjacky Assumptions Monthly'!$M$8*'Luxjacky Counterfactual'!G972</f>
        <v>709.84389015262832</v>
      </c>
      <c r="O972" s="58">
        <f t="shared" si="151"/>
        <v>709.84389015262832</v>
      </c>
    </row>
    <row r="973" spans="1:15" x14ac:dyDescent="0.3">
      <c r="A973" s="60">
        <v>43341</v>
      </c>
      <c r="B973" s="15">
        <f t="shared" si="152"/>
        <v>2018</v>
      </c>
      <c r="C973" s="15">
        <f t="shared" si="153"/>
        <v>8</v>
      </c>
      <c r="D973" s="15" t="str">
        <f t="shared" si="157"/>
        <v>20188</v>
      </c>
      <c r="E973" s="15">
        <f t="shared" si="154"/>
        <v>4</v>
      </c>
      <c r="F973" s="15">
        <f t="shared" si="155"/>
        <v>0</v>
      </c>
      <c r="G973" s="64">
        <f t="shared" si="159"/>
        <v>1258.6877803052566</v>
      </c>
      <c r="H973" s="64">
        <f>IF(G972&lt;VLOOKUP(D973,'Luxjacky Assumptions Past'!$M$17:$Q$77,5,0),VLOOKUP(D973,'Luxjacky Assumptions Past'!$M$17:$Q$77,4,0),0)</f>
        <v>0</v>
      </c>
      <c r="I973" s="62">
        <f t="shared" si="156"/>
        <v>165.76264741446056</v>
      </c>
      <c r="J973" s="62">
        <v>161</v>
      </c>
      <c r="K973" s="15">
        <f t="shared" si="150"/>
        <v>0</v>
      </c>
      <c r="L973" s="15">
        <f t="shared" si="158"/>
        <v>0</v>
      </c>
      <c r="M973" s="58">
        <f>'Luxjacky Assumptions Monthly'!$M$8*'Luxjacky Counterfactual'!H973</f>
        <v>0</v>
      </c>
      <c r="N973" s="58">
        <f>'Luxjacky Assumptions Monthly'!$M$6*'Luxjacky Assumptions Monthly'!$M$8*'Luxjacky Counterfactual'!G973</f>
        <v>629.34389015262832</v>
      </c>
      <c r="O973" s="58">
        <f t="shared" si="151"/>
        <v>629.34389015262832</v>
      </c>
    </row>
    <row r="974" spans="1:15" x14ac:dyDescent="0.3">
      <c r="A974" s="60">
        <v>43342</v>
      </c>
      <c r="B974" s="15">
        <f t="shared" si="152"/>
        <v>2018</v>
      </c>
      <c r="C974" s="15">
        <f t="shared" si="153"/>
        <v>8</v>
      </c>
      <c r="D974" s="15" t="str">
        <f t="shared" si="157"/>
        <v>20188</v>
      </c>
      <c r="E974" s="15">
        <f t="shared" si="154"/>
        <v>5</v>
      </c>
      <c r="F974" s="15">
        <f t="shared" si="155"/>
        <v>0</v>
      </c>
      <c r="G974" s="64">
        <f t="shared" si="159"/>
        <v>1105.6877803052566</v>
      </c>
      <c r="H974" s="64">
        <f>IF(G973&lt;VLOOKUP(D974,'Luxjacky Assumptions Past'!$M$17:$Q$77,5,0),VLOOKUP(D974,'Luxjacky Assumptions Past'!$M$17:$Q$77,4,0),0)</f>
        <v>0</v>
      </c>
      <c r="I974" s="62">
        <f t="shared" si="156"/>
        <v>146.51147091880324</v>
      </c>
      <c r="J974" s="62">
        <v>153</v>
      </c>
      <c r="K974" s="15">
        <f t="shared" si="150"/>
        <v>0</v>
      </c>
      <c r="L974" s="15">
        <f t="shared" si="158"/>
        <v>0</v>
      </c>
      <c r="M974" s="58">
        <f>'Luxjacky Assumptions Monthly'!$M$8*'Luxjacky Counterfactual'!H974</f>
        <v>0</v>
      </c>
      <c r="N974" s="58">
        <f>'Luxjacky Assumptions Monthly'!$M$6*'Luxjacky Assumptions Monthly'!$M$8*'Luxjacky Counterfactual'!G974</f>
        <v>552.84389015262832</v>
      </c>
      <c r="O974" s="58">
        <f t="shared" si="151"/>
        <v>552.84389015262832</v>
      </c>
    </row>
    <row r="975" spans="1:15" x14ac:dyDescent="0.3">
      <c r="A975" s="60">
        <v>43343</v>
      </c>
      <c r="B975" s="15">
        <f t="shared" si="152"/>
        <v>2018</v>
      </c>
      <c r="C975" s="15">
        <f t="shared" si="153"/>
        <v>8</v>
      </c>
      <c r="D975" s="15" t="str">
        <f t="shared" si="157"/>
        <v>20188</v>
      </c>
      <c r="E975" s="15">
        <f t="shared" si="154"/>
        <v>6</v>
      </c>
      <c r="F975" s="15">
        <f t="shared" si="155"/>
        <v>1</v>
      </c>
      <c r="G975" s="64">
        <f t="shared" si="159"/>
        <v>2518.2123360780297</v>
      </c>
      <c r="H975" s="64">
        <f>IF(G974&lt;VLOOKUP(D975,'Luxjacky Assumptions Past'!$M$17:$Q$77,5,0),VLOOKUP(D975,'Luxjacky Assumptions Past'!$M$17:$Q$77,4,0),0)</f>
        <v>1554.5245557727728</v>
      </c>
      <c r="I975" s="62">
        <f t="shared" si="156"/>
        <v>128.13973490472924</v>
      </c>
      <c r="J975" s="62">
        <v>142</v>
      </c>
      <c r="K975" s="15">
        <f t="shared" si="150"/>
        <v>1</v>
      </c>
      <c r="L975" s="15">
        <f t="shared" si="158"/>
        <v>4000</v>
      </c>
      <c r="M975" s="58">
        <f>'Luxjacky Assumptions Monthly'!$M$8*'Luxjacky Counterfactual'!H975</f>
        <v>15545.245557727729</v>
      </c>
      <c r="N975" s="58">
        <f>'Luxjacky Assumptions Monthly'!$M$6*'Luxjacky Assumptions Monthly'!$M$8*'Luxjacky Counterfactual'!G975</f>
        <v>1259.1061680390148</v>
      </c>
      <c r="O975" s="58">
        <f t="shared" si="151"/>
        <v>20804.351725766744</v>
      </c>
    </row>
    <row r="976" spans="1:15" x14ac:dyDescent="0.3">
      <c r="A976" s="60">
        <v>43344</v>
      </c>
      <c r="B976" s="15">
        <f t="shared" si="152"/>
        <v>2018</v>
      </c>
      <c r="C976" s="15">
        <f t="shared" si="153"/>
        <v>9</v>
      </c>
      <c r="D976" s="15" t="str">
        <f t="shared" si="157"/>
        <v>20189</v>
      </c>
      <c r="E976" s="15">
        <f t="shared" si="154"/>
        <v>7</v>
      </c>
      <c r="F976" s="15">
        <f t="shared" si="155"/>
        <v>1</v>
      </c>
      <c r="G976" s="64">
        <f t="shared" si="159"/>
        <v>2380.2123360780297</v>
      </c>
      <c r="H976" s="64">
        <f>IF(G975&lt;VLOOKUP(D976,'Luxjacky Assumptions Past'!$M$17:$Q$77,5,0),VLOOKUP(D976,'Luxjacky Assumptions Past'!$M$17:$Q$77,4,0),0)</f>
        <v>0</v>
      </c>
      <c r="I976" s="62">
        <f t="shared" si="156"/>
        <v>92.41687630820762</v>
      </c>
      <c r="J976" s="62">
        <v>138</v>
      </c>
      <c r="K976" s="15">
        <f t="shared" si="150"/>
        <v>0</v>
      </c>
      <c r="L976" s="15">
        <f t="shared" si="158"/>
        <v>0</v>
      </c>
      <c r="M976" s="58">
        <f>'Luxjacky Assumptions Monthly'!$M$8*'Luxjacky Counterfactual'!H976</f>
        <v>0</v>
      </c>
      <c r="N976" s="58">
        <f>'Luxjacky Assumptions Monthly'!$M$6*'Luxjacky Assumptions Monthly'!$M$8*'Luxjacky Counterfactual'!G976</f>
        <v>1190.1061680390148</v>
      </c>
      <c r="O976" s="58">
        <f t="shared" si="151"/>
        <v>1190.1061680390148</v>
      </c>
    </row>
    <row r="977" spans="1:15" x14ac:dyDescent="0.3">
      <c r="A977" s="60">
        <v>43345</v>
      </c>
      <c r="B977" s="15">
        <f t="shared" si="152"/>
        <v>2018</v>
      </c>
      <c r="C977" s="15">
        <f t="shared" si="153"/>
        <v>9</v>
      </c>
      <c r="D977" s="15" t="str">
        <f t="shared" si="157"/>
        <v>20189</v>
      </c>
      <c r="E977" s="15">
        <f t="shared" si="154"/>
        <v>1</v>
      </c>
      <c r="F977" s="15">
        <f t="shared" si="155"/>
        <v>0</v>
      </c>
      <c r="G977" s="64">
        <f t="shared" si="159"/>
        <v>2283.2123360780297</v>
      </c>
      <c r="H977" s="64">
        <f>IF(G976&lt;VLOOKUP(D977,'Luxjacky Assumptions Past'!$M$17:$Q$77,5,0),VLOOKUP(D977,'Luxjacky Assumptions Past'!$M$17:$Q$77,4,0),0)</f>
        <v>0</v>
      </c>
      <c r="I977" s="62">
        <f t="shared" si="156"/>
        <v>176.58076211353318</v>
      </c>
      <c r="J977" s="62">
        <v>97</v>
      </c>
      <c r="K977" s="15">
        <f t="shared" si="150"/>
        <v>0</v>
      </c>
      <c r="L977" s="15">
        <f t="shared" si="158"/>
        <v>0</v>
      </c>
      <c r="M977" s="58">
        <f>'Luxjacky Assumptions Monthly'!$M$8*'Luxjacky Counterfactual'!H977</f>
        <v>0</v>
      </c>
      <c r="N977" s="58">
        <f>'Luxjacky Assumptions Monthly'!$M$6*'Luxjacky Assumptions Monthly'!$M$8*'Luxjacky Counterfactual'!G977</f>
        <v>1141.6061680390148</v>
      </c>
      <c r="O977" s="58">
        <f t="shared" si="151"/>
        <v>1141.6061680390148</v>
      </c>
    </row>
    <row r="978" spans="1:15" x14ac:dyDescent="0.3">
      <c r="A978" s="60">
        <v>43346</v>
      </c>
      <c r="B978" s="15">
        <f t="shared" si="152"/>
        <v>2018</v>
      </c>
      <c r="C978" s="15">
        <f t="shared" si="153"/>
        <v>9</v>
      </c>
      <c r="D978" s="15" t="str">
        <f t="shared" si="157"/>
        <v>20189</v>
      </c>
      <c r="E978" s="15">
        <f t="shared" si="154"/>
        <v>2</v>
      </c>
      <c r="F978" s="15">
        <f t="shared" si="155"/>
        <v>0</v>
      </c>
      <c r="G978" s="64">
        <f t="shared" si="159"/>
        <v>2120.2123360780297</v>
      </c>
      <c r="H978" s="64">
        <f>IF(G977&lt;VLOOKUP(D978,'Luxjacky Assumptions Past'!$M$17:$Q$77,5,0),VLOOKUP(D978,'Luxjacky Assumptions Past'!$M$17:$Q$77,4,0),0)</f>
        <v>0</v>
      </c>
      <c r="I978" s="62">
        <f t="shared" si="156"/>
        <v>181.19844435530953</v>
      </c>
      <c r="J978" s="62">
        <v>163</v>
      </c>
      <c r="K978" s="15">
        <f t="shared" si="150"/>
        <v>0</v>
      </c>
      <c r="L978" s="15">
        <f t="shared" si="158"/>
        <v>0</v>
      </c>
      <c r="M978" s="58">
        <f>'Luxjacky Assumptions Monthly'!$M$8*'Luxjacky Counterfactual'!H978</f>
        <v>0</v>
      </c>
      <c r="N978" s="58">
        <f>'Luxjacky Assumptions Monthly'!$M$6*'Luxjacky Assumptions Monthly'!$M$8*'Luxjacky Counterfactual'!G978</f>
        <v>1060.1061680390148</v>
      </c>
      <c r="O978" s="58">
        <f t="shared" si="151"/>
        <v>1060.1061680390148</v>
      </c>
    </row>
    <row r="979" spans="1:15" x14ac:dyDescent="0.3">
      <c r="A979" s="60">
        <v>43347</v>
      </c>
      <c r="B979" s="15">
        <f t="shared" si="152"/>
        <v>2018</v>
      </c>
      <c r="C979" s="15">
        <f t="shared" si="153"/>
        <v>9</v>
      </c>
      <c r="D979" s="15" t="str">
        <f t="shared" si="157"/>
        <v>20189</v>
      </c>
      <c r="E979" s="15">
        <f t="shared" si="154"/>
        <v>3</v>
      </c>
      <c r="F979" s="15">
        <f t="shared" si="155"/>
        <v>0</v>
      </c>
      <c r="G979" s="64">
        <f t="shared" si="159"/>
        <v>1940.2123360780297</v>
      </c>
      <c r="H979" s="64">
        <f>IF(G978&lt;VLOOKUP(D979,'Luxjacky Assumptions Past'!$M$17:$Q$77,5,0),VLOOKUP(D979,'Luxjacky Assumptions Past'!$M$17:$Q$77,4,0),0)</f>
        <v>0</v>
      </c>
      <c r="I979" s="62">
        <f t="shared" si="156"/>
        <v>178.58783664057097</v>
      </c>
      <c r="J979" s="62">
        <v>180</v>
      </c>
      <c r="K979" s="15">
        <f t="shared" si="150"/>
        <v>0</v>
      </c>
      <c r="L979" s="15">
        <f t="shared" si="158"/>
        <v>0</v>
      </c>
      <c r="M979" s="58">
        <f>'Luxjacky Assumptions Monthly'!$M$8*'Luxjacky Counterfactual'!H979</f>
        <v>0</v>
      </c>
      <c r="N979" s="58">
        <f>'Luxjacky Assumptions Monthly'!$M$6*'Luxjacky Assumptions Monthly'!$M$8*'Luxjacky Counterfactual'!G979</f>
        <v>970.10616803901485</v>
      </c>
      <c r="O979" s="58">
        <f t="shared" si="151"/>
        <v>970.10616803901485</v>
      </c>
    </row>
    <row r="980" spans="1:15" x14ac:dyDescent="0.3">
      <c r="A980" s="60">
        <v>43348</v>
      </c>
      <c r="B980" s="15">
        <f t="shared" si="152"/>
        <v>2018</v>
      </c>
      <c r="C980" s="15">
        <f t="shared" si="153"/>
        <v>9</v>
      </c>
      <c r="D980" s="15" t="str">
        <f t="shared" si="157"/>
        <v>20189</v>
      </c>
      <c r="E980" s="15">
        <f t="shared" si="154"/>
        <v>4</v>
      </c>
      <c r="F980" s="15">
        <f t="shared" si="155"/>
        <v>0</v>
      </c>
      <c r="G980" s="64">
        <f t="shared" si="159"/>
        <v>1779.2123360780297</v>
      </c>
      <c r="H980" s="64">
        <f>IF(G979&lt;VLOOKUP(D980,'Luxjacky Assumptions Past'!$M$17:$Q$77,5,0),VLOOKUP(D980,'Luxjacky Assumptions Past'!$M$17:$Q$77,4,0),0)</f>
        <v>0</v>
      </c>
      <c r="I980" s="62">
        <f t="shared" si="156"/>
        <v>167.95926722793931</v>
      </c>
      <c r="J980" s="62">
        <v>161</v>
      </c>
      <c r="K980" s="15">
        <f t="shared" si="150"/>
        <v>0</v>
      </c>
      <c r="L980" s="15">
        <f t="shared" si="158"/>
        <v>0</v>
      </c>
      <c r="M980" s="58">
        <f>'Luxjacky Assumptions Monthly'!$M$8*'Luxjacky Counterfactual'!H980</f>
        <v>0</v>
      </c>
      <c r="N980" s="58">
        <f>'Luxjacky Assumptions Monthly'!$M$6*'Luxjacky Assumptions Monthly'!$M$8*'Luxjacky Counterfactual'!G980</f>
        <v>889.60616803901485</v>
      </c>
      <c r="O980" s="58">
        <f t="shared" si="151"/>
        <v>889.60616803901485</v>
      </c>
    </row>
    <row r="981" spans="1:15" x14ac:dyDescent="0.3">
      <c r="A981" s="60">
        <v>43349</v>
      </c>
      <c r="B981" s="15">
        <f t="shared" si="152"/>
        <v>2018</v>
      </c>
      <c r="C981" s="15">
        <f t="shared" si="153"/>
        <v>9</v>
      </c>
      <c r="D981" s="15" t="str">
        <f t="shared" si="157"/>
        <v>20189</v>
      </c>
      <c r="E981" s="15">
        <f t="shared" si="154"/>
        <v>5</v>
      </c>
      <c r="F981" s="15">
        <f t="shared" si="155"/>
        <v>0</v>
      </c>
      <c r="G981" s="64">
        <f t="shared" si="159"/>
        <v>1601.2123360780297</v>
      </c>
      <c r="H981" s="64">
        <f>IF(G980&lt;VLOOKUP(D981,'Luxjacky Assumptions Past'!$M$17:$Q$77,5,0),VLOOKUP(D981,'Luxjacky Assumptions Past'!$M$17:$Q$77,4,0),0)</f>
        <v>0</v>
      </c>
      <c r="I981" s="62">
        <f t="shared" si="156"/>
        <v>148.70809073228196</v>
      </c>
      <c r="J981" s="62">
        <v>178</v>
      </c>
      <c r="K981" s="15">
        <f t="shared" si="150"/>
        <v>0</v>
      </c>
      <c r="L981" s="15">
        <f t="shared" si="158"/>
        <v>0</v>
      </c>
      <c r="M981" s="58">
        <f>'Luxjacky Assumptions Monthly'!$M$8*'Luxjacky Counterfactual'!H981</f>
        <v>0</v>
      </c>
      <c r="N981" s="58">
        <f>'Luxjacky Assumptions Monthly'!$M$6*'Luxjacky Assumptions Monthly'!$M$8*'Luxjacky Counterfactual'!G981</f>
        <v>800.60616803901485</v>
      </c>
      <c r="O981" s="58">
        <f t="shared" si="151"/>
        <v>800.60616803901485</v>
      </c>
    </row>
    <row r="982" spans="1:15" x14ac:dyDescent="0.3">
      <c r="A982" s="60">
        <v>43350</v>
      </c>
      <c r="B982" s="15">
        <f t="shared" si="152"/>
        <v>2018</v>
      </c>
      <c r="C982" s="15">
        <f t="shared" si="153"/>
        <v>9</v>
      </c>
      <c r="D982" s="15" t="str">
        <f t="shared" si="157"/>
        <v>20189</v>
      </c>
      <c r="E982" s="15">
        <f t="shared" si="154"/>
        <v>6</v>
      </c>
      <c r="F982" s="15">
        <f t="shared" si="155"/>
        <v>1</v>
      </c>
      <c r="G982" s="64">
        <f t="shared" si="159"/>
        <v>1466.2123360780297</v>
      </c>
      <c r="H982" s="64">
        <f>IF(G981&lt;VLOOKUP(D982,'Luxjacky Assumptions Past'!$M$17:$Q$77,5,0),VLOOKUP(D982,'Luxjacky Assumptions Past'!$M$17:$Q$77,4,0),0)</f>
        <v>0</v>
      </c>
      <c r="I982" s="62">
        <f t="shared" si="156"/>
        <v>130.33635471820799</v>
      </c>
      <c r="J982" s="62">
        <v>135</v>
      </c>
      <c r="K982" s="15">
        <f t="shared" si="150"/>
        <v>0</v>
      </c>
      <c r="L982" s="15">
        <f t="shared" si="158"/>
        <v>0</v>
      </c>
      <c r="M982" s="58">
        <f>'Luxjacky Assumptions Monthly'!$M$8*'Luxjacky Counterfactual'!H982</f>
        <v>0</v>
      </c>
      <c r="N982" s="58">
        <f>'Luxjacky Assumptions Monthly'!$M$6*'Luxjacky Assumptions Monthly'!$M$8*'Luxjacky Counterfactual'!G982</f>
        <v>733.10616803901485</v>
      </c>
      <c r="O982" s="58">
        <f t="shared" si="151"/>
        <v>733.10616803901485</v>
      </c>
    </row>
    <row r="983" spans="1:15" x14ac:dyDescent="0.3">
      <c r="A983" s="60">
        <v>43351</v>
      </c>
      <c r="B983" s="15">
        <f t="shared" si="152"/>
        <v>2018</v>
      </c>
      <c r="C983" s="15">
        <f t="shared" si="153"/>
        <v>9</v>
      </c>
      <c r="D983" s="15" t="str">
        <f t="shared" si="157"/>
        <v>20189</v>
      </c>
      <c r="E983" s="15">
        <f t="shared" si="154"/>
        <v>7</v>
      </c>
      <c r="F983" s="15">
        <f t="shared" si="155"/>
        <v>1</v>
      </c>
      <c r="G983" s="64">
        <f t="shared" si="159"/>
        <v>1338.2123360780297</v>
      </c>
      <c r="H983" s="64">
        <f>IF(G982&lt;VLOOKUP(D983,'Luxjacky Assumptions Past'!$M$17:$Q$77,5,0),VLOOKUP(D983,'Luxjacky Assumptions Past'!$M$17:$Q$77,4,0),0)</f>
        <v>0</v>
      </c>
      <c r="I983" s="62">
        <f t="shared" si="156"/>
        <v>92.41687630820762</v>
      </c>
      <c r="J983" s="62">
        <v>128</v>
      </c>
      <c r="K983" s="15">
        <f t="shared" si="150"/>
        <v>0</v>
      </c>
      <c r="L983" s="15">
        <f t="shared" si="158"/>
        <v>0</v>
      </c>
      <c r="M983" s="58">
        <f>'Luxjacky Assumptions Monthly'!$M$8*'Luxjacky Counterfactual'!H983</f>
        <v>0</v>
      </c>
      <c r="N983" s="58">
        <f>'Luxjacky Assumptions Monthly'!$M$6*'Luxjacky Assumptions Monthly'!$M$8*'Luxjacky Counterfactual'!G983</f>
        <v>669.10616803901485</v>
      </c>
      <c r="O983" s="58">
        <f t="shared" si="151"/>
        <v>669.10616803901485</v>
      </c>
    </row>
    <row r="984" spans="1:15" x14ac:dyDescent="0.3">
      <c r="A984" s="60">
        <v>43352</v>
      </c>
      <c r="B984" s="15">
        <f t="shared" si="152"/>
        <v>2018</v>
      </c>
      <c r="C984" s="15">
        <f t="shared" si="153"/>
        <v>9</v>
      </c>
      <c r="D984" s="15" t="str">
        <f t="shared" si="157"/>
        <v>20189</v>
      </c>
      <c r="E984" s="15">
        <f t="shared" si="154"/>
        <v>1</v>
      </c>
      <c r="F984" s="15">
        <f t="shared" si="155"/>
        <v>0</v>
      </c>
      <c r="G984" s="64">
        <f t="shared" si="159"/>
        <v>1237.2123360780297</v>
      </c>
      <c r="H984" s="64">
        <f>IF(G983&lt;VLOOKUP(D984,'Luxjacky Assumptions Past'!$M$17:$Q$77,5,0),VLOOKUP(D984,'Luxjacky Assumptions Past'!$M$17:$Q$77,4,0),0)</f>
        <v>0</v>
      </c>
      <c r="I984" s="62">
        <f t="shared" si="156"/>
        <v>176.58076211353318</v>
      </c>
      <c r="J984" s="62">
        <v>101</v>
      </c>
      <c r="K984" s="15">
        <f t="shared" si="150"/>
        <v>0</v>
      </c>
      <c r="L984" s="15">
        <f t="shared" si="158"/>
        <v>0</v>
      </c>
      <c r="M984" s="58">
        <f>'Luxjacky Assumptions Monthly'!$M$8*'Luxjacky Counterfactual'!H984</f>
        <v>0</v>
      </c>
      <c r="N984" s="58">
        <f>'Luxjacky Assumptions Monthly'!$M$6*'Luxjacky Assumptions Monthly'!$M$8*'Luxjacky Counterfactual'!G984</f>
        <v>618.60616803901485</v>
      </c>
      <c r="O984" s="58">
        <f t="shared" si="151"/>
        <v>618.60616803901485</v>
      </c>
    </row>
    <row r="985" spans="1:15" x14ac:dyDescent="0.3">
      <c r="A985" s="60">
        <v>43353</v>
      </c>
      <c r="B985" s="15">
        <f t="shared" si="152"/>
        <v>2018</v>
      </c>
      <c r="C985" s="15">
        <f t="shared" si="153"/>
        <v>9</v>
      </c>
      <c r="D985" s="15" t="str">
        <f t="shared" si="157"/>
        <v>20189</v>
      </c>
      <c r="E985" s="15">
        <f t="shared" si="154"/>
        <v>2</v>
      </c>
      <c r="F985" s="15">
        <f t="shared" si="155"/>
        <v>0</v>
      </c>
      <c r="G985" s="64">
        <f t="shared" si="159"/>
        <v>2617.7753422665419</v>
      </c>
      <c r="H985" s="64">
        <f>IF(G984&lt;VLOOKUP(D985,'Luxjacky Assumptions Past'!$M$17:$Q$77,5,0),VLOOKUP(D985,'Luxjacky Assumptions Past'!$M$17:$Q$77,4,0),0)</f>
        <v>1561.563006188512</v>
      </c>
      <c r="I985" s="62">
        <f t="shared" si="156"/>
        <v>181.19844435530953</v>
      </c>
      <c r="J985" s="62">
        <v>181</v>
      </c>
      <c r="K985" s="15">
        <f t="shared" si="150"/>
        <v>1</v>
      </c>
      <c r="L985" s="15">
        <f t="shared" si="158"/>
        <v>4000</v>
      </c>
      <c r="M985" s="58">
        <f>'Luxjacky Assumptions Monthly'!$M$8*'Luxjacky Counterfactual'!H985</f>
        <v>15615.63006188512</v>
      </c>
      <c r="N985" s="58">
        <f>'Luxjacky Assumptions Monthly'!$M$6*'Luxjacky Assumptions Monthly'!$M$8*'Luxjacky Counterfactual'!G985</f>
        <v>1308.8876711332709</v>
      </c>
      <c r="O985" s="58">
        <f t="shared" si="151"/>
        <v>20924.517733018391</v>
      </c>
    </row>
    <row r="986" spans="1:15" x14ac:dyDescent="0.3">
      <c r="A986" s="60">
        <v>43354</v>
      </c>
      <c r="B986" s="15">
        <f t="shared" si="152"/>
        <v>2018</v>
      </c>
      <c r="C986" s="15">
        <f t="shared" si="153"/>
        <v>9</v>
      </c>
      <c r="D986" s="15" t="str">
        <f t="shared" si="157"/>
        <v>20189</v>
      </c>
      <c r="E986" s="15">
        <f t="shared" si="154"/>
        <v>3</v>
      </c>
      <c r="F986" s="15">
        <f t="shared" si="155"/>
        <v>0</v>
      </c>
      <c r="G986" s="64">
        <f t="shared" si="159"/>
        <v>2438.7753422665419</v>
      </c>
      <c r="H986" s="64">
        <f>IF(G985&lt;VLOOKUP(D986,'Luxjacky Assumptions Past'!$M$17:$Q$77,5,0),VLOOKUP(D986,'Luxjacky Assumptions Past'!$M$17:$Q$77,4,0),0)</f>
        <v>0</v>
      </c>
      <c r="I986" s="62">
        <f t="shared" si="156"/>
        <v>178.58783664057097</v>
      </c>
      <c r="J986" s="62">
        <v>179</v>
      </c>
      <c r="K986" s="15">
        <f t="shared" si="150"/>
        <v>0</v>
      </c>
      <c r="L986" s="15">
        <f t="shared" si="158"/>
        <v>0</v>
      </c>
      <c r="M986" s="58">
        <f>'Luxjacky Assumptions Monthly'!$M$8*'Luxjacky Counterfactual'!H986</f>
        <v>0</v>
      </c>
      <c r="N986" s="58">
        <f>'Luxjacky Assumptions Monthly'!$M$6*'Luxjacky Assumptions Monthly'!$M$8*'Luxjacky Counterfactual'!G986</f>
        <v>1219.3876711332709</v>
      </c>
      <c r="O986" s="58">
        <f t="shared" si="151"/>
        <v>1219.3876711332709</v>
      </c>
    </row>
    <row r="987" spans="1:15" x14ac:dyDescent="0.3">
      <c r="A987" s="60">
        <v>43355</v>
      </c>
      <c r="B987" s="15">
        <f t="shared" si="152"/>
        <v>2018</v>
      </c>
      <c r="C987" s="15">
        <f t="shared" si="153"/>
        <v>9</v>
      </c>
      <c r="D987" s="15" t="str">
        <f t="shared" si="157"/>
        <v>20189</v>
      </c>
      <c r="E987" s="15">
        <f t="shared" si="154"/>
        <v>4</v>
      </c>
      <c r="F987" s="15">
        <f t="shared" si="155"/>
        <v>0</v>
      </c>
      <c r="G987" s="64">
        <f t="shared" si="159"/>
        <v>2260.7753422665419</v>
      </c>
      <c r="H987" s="64">
        <f>IF(G986&lt;VLOOKUP(D987,'Luxjacky Assumptions Past'!$M$17:$Q$77,5,0),VLOOKUP(D987,'Luxjacky Assumptions Past'!$M$17:$Q$77,4,0),0)</f>
        <v>0</v>
      </c>
      <c r="I987" s="62">
        <f t="shared" si="156"/>
        <v>167.95926722793931</v>
      </c>
      <c r="J987" s="62">
        <v>178</v>
      </c>
      <c r="K987" s="15">
        <f t="shared" si="150"/>
        <v>0</v>
      </c>
      <c r="L987" s="15">
        <f t="shared" si="158"/>
        <v>0</v>
      </c>
      <c r="M987" s="58">
        <f>'Luxjacky Assumptions Monthly'!$M$8*'Luxjacky Counterfactual'!H987</f>
        <v>0</v>
      </c>
      <c r="N987" s="58">
        <f>'Luxjacky Assumptions Monthly'!$M$6*'Luxjacky Assumptions Monthly'!$M$8*'Luxjacky Counterfactual'!G987</f>
        <v>1130.3876711332709</v>
      </c>
      <c r="O987" s="58">
        <f t="shared" si="151"/>
        <v>1130.3876711332709</v>
      </c>
    </row>
    <row r="988" spans="1:15" x14ac:dyDescent="0.3">
      <c r="A988" s="60">
        <v>43356</v>
      </c>
      <c r="B988" s="15">
        <f t="shared" si="152"/>
        <v>2018</v>
      </c>
      <c r="C988" s="15">
        <f t="shared" si="153"/>
        <v>9</v>
      </c>
      <c r="D988" s="15" t="str">
        <f t="shared" si="157"/>
        <v>20189</v>
      </c>
      <c r="E988" s="15">
        <f t="shared" si="154"/>
        <v>5</v>
      </c>
      <c r="F988" s="15">
        <f t="shared" si="155"/>
        <v>0</v>
      </c>
      <c r="G988" s="64">
        <f t="shared" si="159"/>
        <v>2093.7753422665419</v>
      </c>
      <c r="H988" s="64">
        <f>IF(G987&lt;VLOOKUP(D988,'Luxjacky Assumptions Past'!$M$17:$Q$77,5,0),VLOOKUP(D988,'Luxjacky Assumptions Past'!$M$17:$Q$77,4,0),0)</f>
        <v>0</v>
      </c>
      <c r="I988" s="62">
        <f t="shared" si="156"/>
        <v>148.70809073228196</v>
      </c>
      <c r="J988" s="62">
        <v>167</v>
      </c>
      <c r="K988" s="15">
        <f t="shared" si="150"/>
        <v>0</v>
      </c>
      <c r="L988" s="15">
        <f t="shared" si="158"/>
        <v>0</v>
      </c>
      <c r="M988" s="58">
        <f>'Luxjacky Assumptions Monthly'!$M$8*'Luxjacky Counterfactual'!H988</f>
        <v>0</v>
      </c>
      <c r="N988" s="58">
        <f>'Luxjacky Assumptions Monthly'!$M$6*'Luxjacky Assumptions Monthly'!$M$8*'Luxjacky Counterfactual'!G988</f>
        <v>1046.8876711332709</v>
      </c>
      <c r="O988" s="58">
        <f t="shared" si="151"/>
        <v>1046.8876711332709</v>
      </c>
    </row>
    <row r="989" spans="1:15" x14ac:dyDescent="0.3">
      <c r="A989" s="60">
        <v>43357</v>
      </c>
      <c r="B989" s="15">
        <f t="shared" si="152"/>
        <v>2018</v>
      </c>
      <c r="C989" s="15">
        <f t="shared" si="153"/>
        <v>9</v>
      </c>
      <c r="D989" s="15" t="str">
        <f t="shared" si="157"/>
        <v>20189</v>
      </c>
      <c r="E989" s="15">
        <f t="shared" si="154"/>
        <v>6</v>
      </c>
      <c r="F989" s="15">
        <f t="shared" si="155"/>
        <v>1</v>
      </c>
      <c r="G989" s="64">
        <f t="shared" si="159"/>
        <v>1947.7753422665419</v>
      </c>
      <c r="H989" s="64">
        <f>IF(G988&lt;VLOOKUP(D989,'Luxjacky Assumptions Past'!$M$17:$Q$77,5,0),VLOOKUP(D989,'Luxjacky Assumptions Past'!$M$17:$Q$77,4,0),0)</f>
        <v>0</v>
      </c>
      <c r="I989" s="62">
        <f t="shared" si="156"/>
        <v>130.33635471820799</v>
      </c>
      <c r="J989" s="62">
        <v>146</v>
      </c>
      <c r="K989" s="15">
        <f t="shared" ref="K989:K1052" si="160">IF(H989&gt;0,1,0)</f>
        <v>0</v>
      </c>
      <c r="L989" s="15">
        <f t="shared" si="158"/>
        <v>0</v>
      </c>
      <c r="M989" s="58">
        <f>'Luxjacky Assumptions Monthly'!$M$8*'Luxjacky Counterfactual'!H989</f>
        <v>0</v>
      </c>
      <c r="N989" s="58">
        <f>'Luxjacky Assumptions Monthly'!$M$6*'Luxjacky Assumptions Monthly'!$M$8*'Luxjacky Counterfactual'!G989</f>
        <v>973.88767113327094</v>
      </c>
      <c r="O989" s="58">
        <f t="shared" ref="O989:O1052" si="161">SUM(L989:N989)</f>
        <v>973.88767113327094</v>
      </c>
    </row>
    <row r="990" spans="1:15" x14ac:dyDescent="0.3">
      <c r="A990" s="60">
        <v>43358</v>
      </c>
      <c r="B990" s="15">
        <f t="shared" si="152"/>
        <v>2018</v>
      </c>
      <c r="C990" s="15">
        <f t="shared" si="153"/>
        <v>9</v>
      </c>
      <c r="D990" s="15" t="str">
        <f t="shared" si="157"/>
        <v>20189</v>
      </c>
      <c r="E990" s="15">
        <f t="shared" si="154"/>
        <v>7</v>
      </c>
      <c r="F990" s="15">
        <f t="shared" si="155"/>
        <v>1</v>
      </c>
      <c r="G990" s="64">
        <f t="shared" si="159"/>
        <v>1819.7753422665419</v>
      </c>
      <c r="H990" s="64">
        <f>IF(G989&lt;VLOOKUP(D990,'Luxjacky Assumptions Past'!$M$17:$Q$77,5,0),VLOOKUP(D990,'Luxjacky Assumptions Past'!$M$17:$Q$77,4,0),0)</f>
        <v>0</v>
      </c>
      <c r="I990" s="62">
        <f t="shared" si="156"/>
        <v>92.41687630820762</v>
      </c>
      <c r="J990" s="62">
        <v>128</v>
      </c>
      <c r="K990" s="15">
        <f t="shared" si="160"/>
        <v>0</v>
      </c>
      <c r="L990" s="15">
        <f t="shared" si="158"/>
        <v>0</v>
      </c>
      <c r="M990" s="58">
        <f>'Luxjacky Assumptions Monthly'!$M$8*'Luxjacky Counterfactual'!H990</f>
        <v>0</v>
      </c>
      <c r="N990" s="58">
        <f>'Luxjacky Assumptions Monthly'!$M$6*'Luxjacky Assumptions Monthly'!$M$8*'Luxjacky Counterfactual'!G990</f>
        <v>909.88767113327094</v>
      </c>
      <c r="O990" s="58">
        <f t="shared" si="161"/>
        <v>909.88767113327094</v>
      </c>
    </row>
    <row r="991" spans="1:15" x14ac:dyDescent="0.3">
      <c r="A991" s="60">
        <v>43359</v>
      </c>
      <c r="B991" s="15">
        <f t="shared" si="152"/>
        <v>2018</v>
      </c>
      <c r="C991" s="15">
        <f t="shared" si="153"/>
        <v>9</v>
      </c>
      <c r="D991" s="15" t="str">
        <f t="shared" si="157"/>
        <v>20189</v>
      </c>
      <c r="E991" s="15">
        <f t="shared" si="154"/>
        <v>1</v>
      </c>
      <c r="F991" s="15">
        <f t="shared" si="155"/>
        <v>0</v>
      </c>
      <c r="G991" s="64">
        <f t="shared" si="159"/>
        <v>1735.7753422665419</v>
      </c>
      <c r="H991" s="64">
        <f>IF(G990&lt;VLOOKUP(D991,'Luxjacky Assumptions Past'!$M$17:$Q$77,5,0),VLOOKUP(D991,'Luxjacky Assumptions Past'!$M$17:$Q$77,4,0),0)</f>
        <v>0</v>
      </c>
      <c r="I991" s="62">
        <f t="shared" si="156"/>
        <v>176.58076211353318</v>
      </c>
      <c r="J991" s="62">
        <v>84</v>
      </c>
      <c r="K991" s="15">
        <f t="shared" si="160"/>
        <v>0</v>
      </c>
      <c r="L991" s="15">
        <f t="shared" si="158"/>
        <v>0</v>
      </c>
      <c r="M991" s="58">
        <f>'Luxjacky Assumptions Monthly'!$M$8*'Luxjacky Counterfactual'!H991</f>
        <v>0</v>
      </c>
      <c r="N991" s="58">
        <f>'Luxjacky Assumptions Monthly'!$M$6*'Luxjacky Assumptions Monthly'!$M$8*'Luxjacky Counterfactual'!G991</f>
        <v>867.88767113327094</v>
      </c>
      <c r="O991" s="58">
        <f t="shared" si="161"/>
        <v>867.88767113327094</v>
      </c>
    </row>
    <row r="992" spans="1:15" x14ac:dyDescent="0.3">
      <c r="A992" s="60">
        <v>43360</v>
      </c>
      <c r="B992" s="15">
        <f t="shared" si="152"/>
        <v>2018</v>
      </c>
      <c r="C992" s="15">
        <f t="shared" si="153"/>
        <v>9</v>
      </c>
      <c r="D992" s="15" t="str">
        <f t="shared" si="157"/>
        <v>20189</v>
      </c>
      <c r="E992" s="15">
        <f t="shared" si="154"/>
        <v>2</v>
      </c>
      <c r="F992" s="15">
        <f t="shared" si="155"/>
        <v>0</v>
      </c>
      <c r="G992" s="64">
        <f t="shared" si="159"/>
        <v>1550.7753422665419</v>
      </c>
      <c r="H992" s="64">
        <f>IF(G991&lt;VLOOKUP(D992,'Luxjacky Assumptions Past'!$M$17:$Q$77,5,0),VLOOKUP(D992,'Luxjacky Assumptions Past'!$M$17:$Q$77,4,0),0)</f>
        <v>0</v>
      </c>
      <c r="I992" s="62">
        <f t="shared" si="156"/>
        <v>181.19844435530953</v>
      </c>
      <c r="J992" s="62">
        <v>185</v>
      </c>
      <c r="K992" s="15">
        <f t="shared" si="160"/>
        <v>0</v>
      </c>
      <c r="L992" s="15">
        <f t="shared" si="158"/>
        <v>0</v>
      </c>
      <c r="M992" s="58">
        <f>'Luxjacky Assumptions Monthly'!$M$8*'Luxjacky Counterfactual'!H992</f>
        <v>0</v>
      </c>
      <c r="N992" s="58">
        <f>'Luxjacky Assumptions Monthly'!$M$6*'Luxjacky Assumptions Monthly'!$M$8*'Luxjacky Counterfactual'!G992</f>
        <v>775.38767113327094</v>
      </c>
      <c r="O992" s="58">
        <f t="shared" si="161"/>
        <v>775.38767113327094</v>
      </c>
    </row>
    <row r="993" spans="1:15" x14ac:dyDescent="0.3">
      <c r="A993" s="60">
        <v>43361</v>
      </c>
      <c r="B993" s="15">
        <f t="shared" si="152"/>
        <v>2018</v>
      </c>
      <c r="C993" s="15">
        <f t="shared" si="153"/>
        <v>9</v>
      </c>
      <c r="D993" s="15" t="str">
        <f t="shared" si="157"/>
        <v>20189</v>
      </c>
      <c r="E993" s="15">
        <f t="shared" si="154"/>
        <v>3</v>
      </c>
      <c r="F993" s="15">
        <f t="shared" si="155"/>
        <v>0</v>
      </c>
      <c r="G993" s="64">
        <f t="shared" si="159"/>
        <v>1367.7753422665419</v>
      </c>
      <c r="H993" s="64">
        <f>IF(G992&lt;VLOOKUP(D993,'Luxjacky Assumptions Past'!$M$17:$Q$77,5,0),VLOOKUP(D993,'Luxjacky Assumptions Past'!$M$17:$Q$77,4,0),0)</f>
        <v>0</v>
      </c>
      <c r="I993" s="62">
        <f t="shared" si="156"/>
        <v>178.58783664057097</v>
      </c>
      <c r="J993" s="62">
        <v>183</v>
      </c>
      <c r="K993" s="15">
        <f t="shared" si="160"/>
        <v>0</v>
      </c>
      <c r="L993" s="15">
        <f t="shared" si="158"/>
        <v>0</v>
      </c>
      <c r="M993" s="58">
        <f>'Luxjacky Assumptions Monthly'!$M$8*'Luxjacky Counterfactual'!H993</f>
        <v>0</v>
      </c>
      <c r="N993" s="58">
        <f>'Luxjacky Assumptions Monthly'!$M$6*'Luxjacky Assumptions Monthly'!$M$8*'Luxjacky Counterfactual'!G993</f>
        <v>683.88767113327094</v>
      </c>
      <c r="O993" s="58">
        <f t="shared" si="161"/>
        <v>683.88767113327094</v>
      </c>
    </row>
    <row r="994" spans="1:15" x14ac:dyDescent="0.3">
      <c r="A994" s="60">
        <v>43362</v>
      </c>
      <c r="B994" s="15">
        <f t="shared" si="152"/>
        <v>2018</v>
      </c>
      <c r="C994" s="15">
        <f t="shared" si="153"/>
        <v>9</v>
      </c>
      <c r="D994" s="15" t="str">
        <f t="shared" si="157"/>
        <v>20189</v>
      </c>
      <c r="E994" s="15">
        <f t="shared" si="154"/>
        <v>4</v>
      </c>
      <c r="F994" s="15">
        <f t="shared" si="155"/>
        <v>0</v>
      </c>
      <c r="G994" s="64">
        <f t="shared" si="159"/>
        <v>1186.7753422665419</v>
      </c>
      <c r="H994" s="64">
        <f>IF(G993&lt;VLOOKUP(D994,'Luxjacky Assumptions Past'!$M$17:$Q$77,5,0),VLOOKUP(D994,'Luxjacky Assumptions Past'!$M$17:$Q$77,4,0),0)</f>
        <v>0</v>
      </c>
      <c r="I994" s="62">
        <f t="shared" si="156"/>
        <v>167.95926722793931</v>
      </c>
      <c r="J994" s="62">
        <v>181</v>
      </c>
      <c r="K994" s="15">
        <f t="shared" si="160"/>
        <v>0</v>
      </c>
      <c r="L994" s="15">
        <f t="shared" si="158"/>
        <v>0</v>
      </c>
      <c r="M994" s="58">
        <f>'Luxjacky Assumptions Monthly'!$M$8*'Luxjacky Counterfactual'!H994</f>
        <v>0</v>
      </c>
      <c r="N994" s="58">
        <f>'Luxjacky Assumptions Monthly'!$M$6*'Luxjacky Assumptions Monthly'!$M$8*'Luxjacky Counterfactual'!G994</f>
        <v>593.38767113327094</v>
      </c>
      <c r="O994" s="58">
        <f t="shared" si="161"/>
        <v>593.38767113327094</v>
      </c>
    </row>
    <row r="995" spans="1:15" x14ac:dyDescent="0.3">
      <c r="A995" s="60">
        <v>43363</v>
      </c>
      <c r="B995" s="15">
        <f t="shared" si="152"/>
        <v>2018</v>
      </c>
      <c r="C995" s="15">
        <f t="shared" si="153"/>
        <v>9</v>
      </c>
      <c r="D995" s="15" t="str">
        <f t="shared" si="157"/>
        <v>20189</v>
      </c>
      <c r="E995" s="15">
        <f t="shared" si="154"/>
        <v>5</v>
      </c>
      <c r="F995" s="15">
        <f t="shared" si="155"/>
        <v>0</v>
      </c>
      <c r="G995" s="64">
        <f t="shared" si="159"/>
        <v>2585.3383484550541</v>
      </c>
      <c r="H995" s="64">
        <f>IF(G994&lt;VLOOKUP(D995,'Luxjacky Assumptions Past'!$M$17:$Q$77,5,0),VLOOKUP(D995,'Luxjacky Assumptions Past'!$M$17:$Q$77,4,0),0)</f>
        <v>1561.563006188512</v>
      </c>
      <c r="I995" s="62">
        <f t="shared" si="156"/>
        <v>148.70809073228196</v>
      </c>
      <c r="J995" s="62">
        <v>163</v>
      </c>
      <c r="K995" s="15">
        <f t="shared" si="160"/>
        <v>1</v>
      </c>
      <c r="L995" s="15">
        <f t="shared" si="158"/>
        <v>4000</v>
      </c>
      <c r="M995" s="58">
        <f>'Luxjacky Assumptions Monthly'!$M$8*'Luxjacky Counterfactual'!H995</f>
        <v>15615.63006188512</v>
      </c>
      <c r="N995" s="58">
        <f>'Luxjacky Assumptions Monthly'!$M$6*'Luxjacky Assumptions Monthly'!$M$8*'Luxjacky Counterfactual'!G995</f>
        <v>1292.669174227527</v>
      </c>
      <c r="O995" s="58">
        <f t="shared" si="161"/>
        <v>20908.299236112645</v>
      </c>
    </row>
    <row r="996" spans="1:15" x14ac:dyDescent="0.3">
      <c r="A996" s="60">
        <v>43364</v>
      </c>
      <c r="B996" s="15">
        <f t="shared" si="152"/>
        <v>2018</v>
      </c>
      <c r="C996" s="15">
        <f t="shared" si="153"/>
        <v>9</v>
      </c>
      <c r="D996" s="15" t="str">
        <f t="shared" si="157"/>
        <v>20189</v>
      </c>
      <c r="E996" s="15">
        <f t="shared" si="154"/>
        <v>6</v>
      </c>
      <c r="F996" s="15">
        <f t="shared" si="155"/>
        <v>1</v>
      </c>
      <c r="G996" s="64">
        <f t="shared" si="159"/>
        <v>2426.3383484550541</v>
      </c>
      <c r="H996" s="64">
        <f>IF(G995&lt;VLOOKUP(D996,'Luxjacky Assumptions Past'!$M$17:$Q$77,5,0),VLOOKUP(D996,'Luxjacky Assumptions Past'!$M$17:$Q$77,4,0),0)</f>
        <v>0</v>
      </c>
      <c r="I996" s="62">
        <f t="shared" si="156"/>
        <v>130.33635471820799</v>
      </c>
      <c r="J996" s="62">
        <v>159</v>
      </c>
      <c r="K996" s="15">
        <f t="shared" si="160"/>
        <v>0</v>
      </c>
      <c r="L996" s="15">
        <f t="shared" si="158"/>
        <v>0</v>
      </c>
      <c r="M996" s="58">
        <f>'Luxjacky Assumptions Monthly'!$M$8*'Luxjacky Counterfactual'!H996</f>
        <v>0</v>
      </c>
      <c r="N996" s="58">
        <f>'Luxjacky Assumptions Monthly'!$M$6*'Luxjacky Assumptions Monthly'!$M$8*'Luxjacky Counterfactual'!G996</f>
        <v>1213.169174227527</v>
      </c>
      <c r="O996" s="58">
        <f t="shared" si="161"/>
        <v>1213.169174227527</v>
      </c>
    </row>
    <row r="997" spans="1:15" x14ac:dyDescent="0.3">
      <c r="A997" s="60">
        <v>43365</v>
      </c>
      <c r="B997" s="15">
        <f t="shared" si="152"/>
        <v>2018</v>
      </c>
      <c r="C997" s="15">
        <f t="shared" si="153"/>
        <v>9</v>
      </c>
      <c r="D997" s="15" t="str">
        <f t="shared" si="157"/>
        <v>20189</v>
      </c>
      <c r="E997" s="15">
        <f t="shared" si="154"/>
        <v>7</v>
      </c>
      <c r="F997" s="15">
        <f t="shared" si="155"/>
        <v>1</v>
      </c>
      <c r="G997" s="64">
        <f t="shared" si="159"/>
        <v>2304.3383484550541</v>
      </c>
      <c r="H997" s="64">
        <f>IF(G996&lt;VLOOKUP(D997,'Luxjacky Assumptions Past'!$M$17:$Q$77,5,0),VLOOKUP(D997,'Luxjacky Assumptions Past'!$M$17:$Q$77,4,0),0)</f>
        <v>0</v>
      </c>
      <c r="I997" s="62">
        <f t="shared" si="156"/>
        <v>92.41687630820762</v>
      </c>
      <c r="J997" s="62">
        <v>122</v>
      </c>
      <c r="K997" s="15">
        <f t="shared" si="160"/>
        <v>0</v>
      </c>
      <c r="L997" s="15">
        <f t="shared" si="158"/>
        <v>0</v>
      </c>
      <c r="M997" s="58">
        <f>'Luxjacky Assumptions Monthly'!$M$8*'Luxjacky Counterfactual'!H997</f>
        <v>0</v>
      </c>
      <c r="N997" s="58">
        <f>'Luxjacky Assumptions Monthly'!$M$6*'Luxjacky Assumptions Monthly'!$M$8*'Luxjacky Counterfactual'!G997</f>
        <v>1152.169174227527</v>
      </c>
      <c r="O997" s="58">
        <f t="shared" si="161"/>
        <v>1152.169174227527</v>
      </c>
    </row>
    <row r="998" spans="1:15" x14ac:dyDescent="0.3">
      <c r="A998" s="60">
        <v>43366</v>
      </c>
      <c r="B998" s="15">
        <f t="shared" si="152"/>
        <v>2018</v>
      </c>
      <c r="C998" s="15">
        <f t="shared" si="153"/>
        <v>9</v>
      </c>
      <c r="D998" s="15" t="str">
        <f t="shared" si="157"/>
        <v>20189</v>
      </c>
      <c r="E998" s="15">
        <f t="shared" si="154"/>
        <v>1</v>
      </c>
      <c r="F998" s="15">
        <f t="shared" si="155"/>
        <v>0</v>
      </c>
      <c r="G998" s="64">
        <f t="shared" si="159"/>
        <v>2231.3383484550541</v>
      </c>
      <c r="H998" s="64">
        <f>IF(G997&lt;VLOOKUP(D998,'Luxjacky Assumptions Past'!$M$17:$Q$77,5,0),VLOOKUP(D998,'Luxjacky Assumptions Past'!$M$17:$Q$77,4,0),0)</f>
        <v>0</v>
      </c>
      <c r="I998" s="62">
        <f t="shared" si="156"/>
        <v>176.58076211353318</v>
      </c>
      <c r="J998" s="62">
        <v>73</v>
      </c>
      <c r="K998" s="15">
        <f t="shared" si="160"/>
        <v>0</v>
      </c>
      <c r="L998" s="15">
        <f t="shared" si="158"/>
        <v>0</v>
      </c>
      <c r="M998" s="58">
        <f>'Luxjacky Assumptions Monthly'!$M$8*'Luxjacky Counterfactual'!H998</f>
        <v>0</v>
      </c>
      <c r="N998" s="58">
        <f>'Luxjacky Assumptions Monthly'!$M$6*'Luxjacky Assumptions Monthly'!$M$8*'Luxjacky Counterfactual'!G998</f>
        <v>1115.669174227527</v>
      </c>
      <c r="O998" s="58">
        <f t="shared" si="161"/>
        <v>1115.669174227527</v>
      </c>
    </row>
    <row r="999" spans="1:15" x14ac:dyDescent="0.3">
      <c r="A999" s="60">
        <v>43367</v>
      </c>
      <c r="B999" s="15">
        <f t="shared" si="152"/>
        <v>2018</v>
      </c>
      <c r="C999" s="15">
        <f t="shared" si="153"/>
        <v>9</v>
      </c>
      <c r="D999" s="15" t="str">
        <f t="shared" si="157"/>
        <v>20189</v>
      </c>
      <c r="E999" s="15">
        <f t="shared" si="154"/>
        <v>2</v>
      </c>
      <c r="F999" s="15">
        <f t="shared" si="155"/>
        <v>0</v>
      </c>
      <c r="G999" s="64">
        <f t="shared" si="159"/>
        <v>2054.3383484550541</v>
      </c>
      <c r="H999" s="64">
        <f>IF(G998&lt;VLOOKUP(D999,'Luxjacky Assumptions Past'!$M$17:$Q$77,5,0),VLOOKUP(D999,'Luxjacky Assumptions Past'!$M$17:$Q$77,4,0),0)</f>
        <v>0</v>
      </c>
      <c r="I999" s="62">
        <f t="shared" si="156"/>
        <v>181.19844435530953</v>
      </c>
      <c r="J999" s="62">
        <v>177</v>
      </c>
      <c r="K999" s="15">
        <f t="shared" si="160"/>
        <v>0</v>
      </c>
      <c r="L999" s="15">
        <f t="shared" si="158"/>
        <v>0</v>
      </c>
      <c r="M999" s="58">
        <f>'Luxjacky Assumptions Monthly'!$M$8*'Luxjacky Counterfactual'!H999</f>
        <v>0</v>
      </c>
      <c r="N999" s="58">
        <f>'Luxjacky Assumptions Monthly'!$M$6*'Luxjacky Assumptions Monthly'!$M$8*'Luxjacky Counterfactual'!G999</f>
        <v>1027.169174227527</v>
      </c>
      <c r="O999" s="58">
        <f t="shared" si="161"/>
        <v>1027.169174227527</v>
      </c>
    </row>
    <row r="1000" spans="1:15" x14ac:dyDescent="0.3">
      <c r="A1000" s="60">
        <v>43368</v>
      </c>
      <c r="B1000" s="15">
        <f t="shared" si="152"/>
        <v>2018</v>
      </c>
      <c r="C1000" s="15">
        <f t="shared" si="153"/>
        <v>9</v>
      </c>
      <c r="D1000" s="15" t="str">
        <f t="shared" si="157"/>
        <v>20189</v>
      </c>
      <c r="E1000" s="15">
        <f t="shared" si="154"/>
        <v>3</v>
      </c>
      <c r="F1000" s="15">
        <f t="shared" si="155"/>
        <v>0</v>
      </c>
      <c r="G1000" s="64">
        <f t="shared" si="159"/>
        <v>1858.3383484550541</v>
      </c>
      <c r="H1000" s="64">
        <f>IF(G999&lt;VLOOKUP(D1000,'Luxjacky Assumptions Past'!$M$17:$Q$77,5,0),VLOOKUP(D1000,'Luxjacky Assumptions Past'!$M$17:$Q$77,4,0),0)</f>
        <v>0</v>
      </c>
      <c r="I1000" s="62">
        <f t="shared" si="156"/>
        <v>178.58783664057097</v>
      </c>
      <c r="J1000" s="62">
        <v>196</v>
      </c>
      <c r="K1000" s="15">
        <f t="shared" si="160"/>
        <v>0</v>
      </c>
      <c r="L1000" s="15">
        <f t="shared" si="158"/>
        <v>0</v>
      </c>
      <c r="M1000" s="58">
        <f>'Luxjacky Assumptions Monthly'!$M$8*'Luxjacky Counterfactual'!H1000</f>
        <v>0</v>
      </c>
      <c r="N1000" s="58">
        <f>'Luxjacky Assumptions Monthly'!$M$6*'Luxjacky Assumptions Monthly'!$M$8*'Luxjacky Counterfactual'!G1000</f>
        <v>929.16917422752704</v>
      </c>
      <c r="O1000" s="58">
        <f t="shared" si="161"/>
        <v>929.16917422752704</v>
      </c>
    </row>
    <row r="1001" spans="1:15" x14ac:dyDescent="0.3">
      <c r="A1001" s="60">
        <v>43369</v>
      </c>
      <c r="B1001" s="15">
        <f t="shared" si="152"/>
        <v>2018</v>
      </c>
      <c r="C1001" s="15">
        <f t="shared" si="153"/>
        <v>9</v>
      </c>
      <c r="D1001" s="15" t="str">
        <f t="shared" si="157"/>
        <v>20189</v>
      </c>
      <c r="E1001" s="15">
        <f t="shared" si="154"/>
        <v>4</v>
      </c>
      <c r="F1001" s="15">
        <f t="shared" si="155"/>
        <v>0</v>
      </c>
      <c r="G1001" s="64">
        <f t="shared" si="159"/>
        <v>1682.3383484550541</v>
      </c>
      <c r="H1001" s="64">
        <f>IF(G1000&lt;VLOOKUP(D1001,'Luxjacky Assumptions Past'!$M$17:$Q$77,5,0),VLOOKUP(D1001,'Luxjacky Assumptions Past'!$M$17:$Q$77,4,0),0)</f>
        <v>0</v>
      </c>
      <c r="I1001" s="62">
        <f t="shared" si="156"/>
        <v>167.95926722793931</v>
      </c>
      <c r="J1001" s="62">
        <v>176</v>
      </c>
      <c r="K1001" s="15">
        <f t="shared" si="160"/>
        <v>0</v>
      </c>
      <c r="L1001" s="15">
        <f t="shared" si="158"/>
        <v>0</v>
      </c>
      <c r="M1001" s="58">
        <f>'Luxjacky Assumptions Monthly'!$M$8*'Luxjacky Counterfactual'!H1001</f>
        <v>0</v>
      </c>
      <c r="N1001" s="58">
        <f>'Luxjacky Assumptions Monthly'!$M$6*'Luxjacky Assumptions Monthly'!$M$8*'Luxjacky Counterfactual'!G1001</f>
        <v>841.16917422752704</v>
      </c>
      <c r="O1001" s="58">
        <f t="shared" si="161"/>
        <v>841.16917422752704</v>
      </c>
    </row>
    <row r="1002" spans="1:15" x14ac:dyDescent="0.3">
      <c r="A1002" s="60">
        <v>43370</v>
      </c>
      <c r="B1002" s="15">
        <f t="shared" si="152"/>
        <v>2018</v>
      </c>
      <c r="C1002" s="15">
        <f t="shared" si="153"/>
        <v>9</v>
      </c>
      <c r="D1002" s="15" t="str">
        <f t="shared" si="157"/>
        <v>20189</v>
      </c>
      <c r="E1002" s="15">
        <f t="shared" si="154"/>
        <v>5</v>
      </c>
      <c r="F1002" s="15">
        <f t="shared" si="155"/>
        <v>0</v>
      </c>
      <c r="G1002" s="64">
        <f t="shared" si="159"/>
        <v>1517.3383484550541</v>
      </c>
      <c r="H1002" s="64">
        <f>IF(G1001&lt;VLOOKUP(D1002,'Luxjacky Assumptions Past'!$M$17:$Q$77,5,0),VLOOKUP(D1002,'Luxjacky Assumptions Past'!$M$17:$Q$77,4,0),0)</f>
        <v>0</v>
      </c>
      <c r="I1002" s="62">
        <f t="shared" si="156"/>
        <v>148.70809073228196</v>
      </c>
      <c r="J1002" s="62">
        <v>165</v>
      </c>
      <c r="K1002" s="15">
        <f t="shared" si="160"/>
        <v>0</v>
      </c>
      <c r="L1002" s="15">
        <f t="shared" si="158"/>
        <v>0</v>
      </c>
      <c r="M1002" s="58">
        <f>'Luxjacky Assumptions Monthly'!$M$8*'Luxjacky Counterfactual'!H1002</f>
        <v>0</v>
      </c>
      <c r="N1002" s="58">
        <f>'Luxjacky Assumptions Monthly'!$M$6*'Luxjacky Assumptions Monthly'!$M$8*'Luxjacky Counterfactual'!G1002</f>
        <v>758.66917422752704</v>
      </c>
      <c r="O1002" s="58">
        <f t="shared" si="161"/>
        <v>758.66917422752704</v>
      </c>
    </row>
    <row r="1003" spans="1:15" x14ac:dyDescent="0.3">
      <c r="A1003" s="60">
        <v>43371</v>
      </c>
      <c r="B1003" s="15">
        <f t="shared" si="152"/>
        <v>2018</v>
      </c>
      <c r="C1003" s="15">
        <f t="shared" si="153"/>
        <v>9</v>
      </c>
      <c r="D1003" s="15" t="str">
        <f t="shared" si="157"/>
        <v>20189</v>
      </c>
      <c r="E1003" s="15">
        <f t="shared" si="154"/>
        <v>6</v>
      </c>
      <c r="F1003" s="15">
        <f t="shared" si="155"/>
        <v>1</v>
      </c>
      <c r="G1003" s="64">
        <f t="shared" si="159"/>
        <v>1364.3383484550541</v>
      </c>
      <c r="H1003" s="64">
        <f>IF(G1002&lt;VLOOKUP(D1003,'Luxjacky Assumptions Past'!$M$17:$Q$77,5,0),VLOOKUP(D1003,'Luxjacky Assumptions Past'!$M$17:$Q$77,4,0),0)</f>
        <v>0</v>
      </c>
      <c r="I1003" s="62">
        <f t="shared" si="156"/>
        <v>130.33635471820799</v>
      </c>
      <c r="J1003" s="62">
        <v>153</v>
      </c>
      <c r="K1003" s="15">
        <f t="shared" si="160"/>
        <v>0</v>
      </c>
      <c r="L1003" s="15">
        <f t="shared" si="158"/>
        <v>0</v>
      </c>
      <c r="M1003" s="58">
        <f>'Luxjacky Assumptions Monthly'!$M$8*'Luxjacky Counterfactual'!H1003</f>
        <v>0</v>
      </c>
      <c r="N1003" s="58">
        <f>'Luxjacky Assumptions Monthly'!$M$6*'Luxjacky Assumptions Monthly'!$M$8*'Luxjacky Counterfactual'!G1003</f>
        <v>682.16917422752704</v>
      </c>
      <c r="O1003" s="58">
        <f t="shared" si="161"/>
        <v>682.16917422752704</v>
      </c>
    </row>
    <row r="1004" spans="1:15" x14ac:dyDescent="0.3">
      <c r="A1004" s="60">
        <v>43372</v>
      </c>
      <c r="B1004" s="15">
        <f t="shared" si="152"/>
        <v>2018</v>
      </c>
      <c r="C1004" s="15">
        <f t="shared" si="153"/>
        <v>9</v>
      </c>
      <c r="D1004" s="15" t="str">
        <f t="shared" si="157"/>
        <v>20189</v>
      </c>
      <c r="E1004" s="15">
        <f t="shared" si="154"/>
        <v>7</v>
      </c>
      <c r="F1004" s="15">
        <f t="shared" si="155"/>
        <v>1</v>
      </c>
      <c r="G1004" s="64">
        <f t="shared" si="159"/>
        <v>1240.3383484550541</v>
      </c>
      <c r="H1004" s="64">
        <f>IF(G1003&lt;VLOOKUP(D1004,'Luxjacky Assumptions Past'!$M$17:$Q$77,5,0),VLOOKUP(D1004,'Luxjacky Assumptions Past'!$M$17:$Q$77,4,0),0)</f>
        <v>0</v>
      </c>
      <c r="I1004" s="62">
        <f t="shared" si="156"/>
        <v>92.41687630820762</v>
      </c>
      <c r="J1004" s="62">
        <v>124</v>
      </c>
      <c r="K1004" s="15">
        <f t="shared" si="160"/>
        <v>0</v>
      </c>
      <c r="L1004" s="15">
        <f t="shared" si="158"/>
        <v>0</v>
      </c>
      <c r="M1004" s="58">
        <f>'Luxjacky Assumptions Monthly'!$M$8*'Luxjacky Counterfactual'!H1004</f>
        <v>0</v>
      </c>
      <c r="N1004" s="58">
        <f>'Luxjacky Assumptions Monthly'!$M$6*'Luxjacky Assumptions Monthly'!$M$8*'Luxjacky Counterfactual'!G1004</f>
        <v>620.16917422752704</v>
      </c>
      <c r="O1004" s="58">
        <f t="shared" si="161"/>
        <v>620.16917422752704</v>
      </c>
    </row>
    <row r="1005" spans="1:15" x14ac:dyDescent="0.3">
      <c r="A1005" s="60">
        <v>43373</v>
      </c>
      <c r="B1005" s="15">
        <f t="shared" si="152"/>
        <v>2018</v>
      </c>
      <c r="C1005" s="15">
        <f t="shared" si="153"/>
        <v>9</v>
      </c>
      <c r="D1005" s="15" t="str">
        <f t="shared" si="157"/>
        <v>20189</v>
      </c>
      <c r="E1005" s="15">
        <f t="shared" si="154"/>
        <v>1</v>
      </c>
      <c r="F1005" s="15">
        <f t="shared" si="155"/>
        <v>0</v>
      </c>
      <c r="G1005" s="64">
        <f t="shared" si="159"/>
        <v>2720.9013546435663</v>
      </c>
      <c r="H1005" s="64">
        <f>IF(G1004&lt;VLOOKUP(D1005,'Luxjacky Assumptions Past'!$M$17:$Q$77,5,0),VLOOKUP(D1005,'Luxjacky Assumptions Past'!$M$17:$Q$77,4,0),0)</f>
        <v>1561.563006188512</v>
      </c>
      <c r="I1005" s="62">
        <f t="shared" si="156"/>
        <v>176.58076211353318</v>
      </c>
      <c r="J1005" s="62">
        <v>81</v>
      </c>
      <c r="K1005" s="15">
        <f t="shared" si="160"/>
        <v>1</v>
      </c>
      <c r="L1005" s="15">
        <f t="shared" si="158"/>
        <v>4000</v>
      </c>
      <c r="M1005" s="58">
        <f>'Luxjacky Assumptions Monthly'!$M$8*'Luxjacky Counterfactual'!H1005</f>
        <v>15615.63006188512</v>
      </c>
      <c r="N1005" s="58">
        <f>'Luxjacky Assumptions Monthly'!$M$6*'Luxjacky Assumptions Monthly'!$M$8*'Luxjacky Counterfactual'!G1005</f>
        <v>1360.4506773217831</v>
      </c>
      <c r="O1005" s="58">
        <f t="shared" si="161"/>
        <v>20976.080739206904</v>
      </c>
    </row>
    <row r="1006" spans="1:15" x14ac:dyDescent="0.3">
      <c r="A1006" s="60">
        <v>43374</v>
      </c>
      <c r="B1006" s="15">
        <f t="shared" si="152"/>
        <v>2018</v>
      </c>
      <c r="C1006" s="15">
        <f t="shared" si="153"/>
        <v>10</v>
      </c>
      <c r="D1006" s="15" t="str">
        <f t="shared" si="157"/>
        <v>201810</v>
      </c>
      <c r="E1006" s="15">
        <f t="shared" si="154"/>
        <v>2</v>
      </c>
      <c r="F1006" s="15">
        <f t="shared" si="155"/>
        <v>0</v>
      </c>
      <c r="G1006" s="64">
        <f t="shared" si="159"/>
        <v>2540.9013546435663</v>
      </c>
      <c r="H1006" s="64">
        <f>IF(G1005&lt;VLOOKUP(D1006,'Luxjacky Assumptions Past'!$M$17:$Q$77,5,0),VLOOKUP(D1006,'Luxjacky Assumptions Past'!$M$17:$Q$77,4,0),0)</f>
        <v>0</v>
      </c>
      <c r="I1006" s="62">
        <f t="shared" si="156"/>
        <v>183.33474850129383</v>
      </c>
      <c r="J1006" s="62">
        <v>180</v>
      </c>
      <c r="K1006" s="15">
        <f t="shared" si="160"/>
        <v>0</v>
      </c>
      <c r="L1006" s="15">
        <f t="shared" si="158"/>
        <v>0</v>
      </c>
      <c r="M1006" s="58">
        <f>'Luxjacky Assumptions Monthly'!$M$8*'Luxjacky Counterfactual'!H1006</f>
        <v>0</v>
      </c>
      <c r="N1006" s="58">
        <f>'Luxjacky Assumptions Monthly'!$M$6*'Luxjacky Assumptions Monthly'!$M$8*'Luxjacky Counterfactual'!G1006</f>
        <v>1270.4506773217831</v>
      </c>
      <c r="O1006" s="58">
        <f t="shared" si="161"/>
        <v>1270.4506773217831</v>
      </c>
    </row>
    <row r="1007" spans="1:15" x14ac:dyDescent="0.3">
      <c r="A1007" s="60">
        <v>43375</v>
      </c>
      <c r="B1007" s="15">
        <f t="shared" si="152"/>
        <v>2018</v>
      </c>
      <c r="C1007" s="15">
        <f t="shared" si="153"/>
        <v>10</v>
      </c>
      <c r="D1007" s="15" t="str">
        <f t="shared" si="157"/>
        <v>201810</v>
      </c>
      <c r="E1007" s="15">
        <f t="shared" si="154"/>
        <v>3</v>
      </c>
      <c r="F1007" s="15">
        <f t="shared" si="155"/>
        <v>0</v>
      </c>
      <c r="G1007" s="64">
        <f t="shared" si="159"/>
        <v>2361.9013546435663</v>
      </c>
      <c r="H1007" s="64">
        <f>IF(G1006&lt;VLOOKUP(D1007,'Luxjacky Assumptions Past'!$M$17:$Q$77,5,0),VLOOKUP(D1007,'Luxjacky Assumptions Past'!$M$17:$Q$77,4,0),0)</f>
        <v>0</v>
      </c>
      <c r="I1007" s="62">
        <f t="shared" si="156"/>
        <v>180.7241407865553</v>
      </c>
      <c r="J1007" s="62">
        <v>179</v>
      </c>
      <c r="K1007" s="15">
        <f t="shared" si="160"/>
        <v>0</v>
      </c>
      <c r="L1007" s="15">
        <f t="shared" si="158"/>
        <v>0</v>
      </c>
      <c r="M1007" s="58">
        <f>'Luxjacky Assumptions Monthly'!$M$8*'Luxjacky Counterfactual'!H1007</f>
        <v>0</v>
      </c>
      <c r="N1007" s="58">
        <f>'Luxjacky Assumptions Monthly'!$M$6*'Luxjacky Assumptions Monthly'!$M$8*'Luxjacky Counterfactual'!G1007</f>
        <v>1180.9506773217831</v>
      </c>
      <c r="O1007" s="58">
        <f t="shared" si="161"/>
        <v>1180.9506773217831</v>
      </c>
    </row>
    <row r="1008" spans="1:15" x14ac:dyDescent="0.3">
      <c r="A1008" s="60">
        <v>43376</v>
      </c>
      <c r="B1008" s="15">
        <f t="shared" si="152"/>
        <v>2018</v>
      </c>
      <c r="C1008" s="15">
        <f t="shared" si="153"/>
        <v>10</v>
      </c>
      <c r="D1008" s="15" t="str">
        <f t="shared" si="157"/>
        <v>201810</v>
      </c>
      <c r="E1008" s="15">
        <f t="shared" si="154"/>
        <v>4</v>
      </c>
      <c r="F1008" s="15">
        <f t="shared" si="155"/>
        <v>0</v>
      </c>
      <c r="G1008" s="64">
        <f t="shared" si="159"/>
        <v>2199.9013546435663</v>
      </c>
      <c r="H1008" s="64">
        <f>IF(G1007&lt;VLOOKUP(D1008,'Luxjacky Assumptions Past'!$M$17:$Q$77,5,0),VLOOKUP(D1008,'Luxjacky Assumptions Past'!$M$17:$Q$77,4,0),0)</f>
        <v>0</v>
      </c>
      <c r="I1008" s="62">
        <f t="shared" si="156"/>
        <v>170.0955713739236</v>
      </c>
      <c r="J1008" s="62">
        <v>162</v>
      </c>
      <c r="K1008" s="15">
        <f t="shared" si="160"/>
        <v>0</v>
      </c>
      <c r="L1008" s="15">
        <f t="shared" si="158"/>
        <v>0</v>
      </c>
      <c r="M1008" s="58">
        <f>'Luxjacky Assumptions Monthly'!$M$8*'Luxjacky Counterfactual'!H1008</f>
        <v>0</v>
      </c>
      <c r="N1008" s="58">
        <f>'Luxjacky Assumptions Monthly'!$M$6*'Luxjacky Assumptions Monthly'!$M$8*'Luxjacky Counterfactual'!G1008</f>
        <v>1099.9506773217831</v>
      </c>
      <c r="O1008" s="58">
        <f t="shared" si="161"/>
        <v>1099.9506773217831</v>
      </c>
    </row>
    <row r="1009" spans="1:15" x14ac:dyDescent="0.3">
      <c r="A1009" s="60">
        <v>43377</v>
      </c>
      <c r="B1009" s="15">
        <f t="shared" si="152"/>
        <v>2018</v>
      </c>
      <c r="C1009" s="15">
        <f t="shared" si="153"/>
        <v>10</v>
      </c>
      <c r="D1009" s="15" t="str">
        <f t="shared" si="157"/>
        <v>201810</v>
      </c>
      <c r="E1009" s="15">
        <f t="shared" si="154"/>
        <v>5</v>
      </c>
      <c r="F1009" s="15">
        <f t="shared" si="155"/>
        <v>0</v>
      </c>
      <c r="G1009" s="64">
        <f t="shared" si="159"/>
        <v>2035.9013546435663</v>
      </c>
      <c r="H1009" s="64">
        <f>IF(G1008&lt;VLOOKUP(D1009,'Luxjacky Assumptions Past'!$M$17:$Q$77,5,0),VLOOKUP(D1009,'Luxjacky Assumptions Past'!$M$17:$Q$77,4,0),0)</f>
        <v>0</v>
      </c>
      <c r="I1009" s="62">
        <f t="shared" si="156"/>
        <v>150.84439487826626</v>
      </c>
      <c r="J1009" s="62">
        <v>164</v>
      </c>
      <c r="K1009" s="15">
        <f t="shared" si="160"/>
        <v>0</v>
      </c>
      <c r="L1009" s="15">
        <f t="shared" si="158"/>
        <v>0</v>
      </c>
      <c r="M1009" s="58">
        <f>'Luxjacky Assumptions Monthly'!$M$8*'Luxjacky Counterfactual'!H1009</f>
        <v>0</v>
      </c>
      <c r="N1009" s="58">
        <f>'Luxjacky Assumptions Monthly'!$M$6*'Luxjacky Assumptions Monthly'!$M$8*'Luxjacky Counterfactual'!G1009</f>
        <v>1017.9506773217831</v>
      </c>
      <c r="O1009" s="58">
        <f t="shared" si="161"/>
        <v>1017.9506773217831</v>
      </c>
    </row>
    <row r="1010" spans="1:15" x14ac:dyDescent="0.3">
      <c r="A1010" s="60">
        <v>43378</v>
      </c>
      <c r="B1010" s="15">
        <f t="shared" si="152"/>
        <v>2018</v>
      </c>
      <c r="C1010" s="15">
        <f t="shared" si="153"/>
        <v>10</v>
      </c>
      <c r="D1010" s="15" t="str">
        <f t="shared" si="157"/>
        <v>201810</v>
      </c>
      <c r="E1010" s="15">
        <f t="shared" si="154"/>
        <v>6</v>
      </c>
      <c r="F1010" s="15">
        <f t="shared" si="155"/>
        <v>1</v>
      </c>
      <c r="G1010" s="64">
        <f t="shared" si="159"/>
        <v>1873.9013546435663</v>
      </c>
      <c r="H1010" s="64">
        <f>IF(G1009&lt;VLOOKUP(D1010,'Luxjacky Assumptions Past'!$M$17:$Q$77,5,0),VLOOKUP(D1010,'Luxjacky Assumptions Past'!$M$17:$Q$77,4,0),0)</f>
        <v>0</v>
      </c>
      <c r="I1010" s="62">
        <f t="shared" si="156"/>
        <v>132.47265886419228</v>
      </c>
      <c r="J1010" s="62">
        <v>162</v>
      </c>
      <c r="K1010" s="15">
        <f t="shared" si="160"/>
        <v>0</v>
      </c>
      <c r="L1010" s="15">
        <f t="shared" si="158"/>
        <v>0</v>
      </c>
      <c r="M1010" s="58">
        <f>'Luxjacky Assumptions Monthly'!$M$8*'Luxjacky Counterfactual'!H1010</f>
        <v>0</v>
      </c>
      <c r="N1010" s="58">
        <f>'Luxjacky Assumptions Monthly'!$M$6*'Luxjacky Assumptions Monthly'!$M$8*'Luxjacky Counterfactual'!G1010</f>
        <v>936.95067732178313</v>
      </c>
      <c r="O1010" s="58">
        <f t="shared" si="161"/>
        <v>936.95067732178313</v>
      </c>
    </row>
    <row r="1011" spans="1:15" x14ac:dyDescent="0.3">
      <c r="A1011" s="60">
        <v>43379</v>
      </c>
      <c r="B1011" s="15">
        <f t="shared" si="152"/>
        <v>2018</v>
      </c>
      <c r="C1011" s="15">
        <f t="shared" si="153"/>
        <v>10</v>
      </c>
      <c r="D1011" s="15" t="str">
        <f t="shared" si="157"/>
        <v>201810</v>
      </c>
      <c r="E1011" s="15">
        <f t="shared" si="154"/>
        <v>7</v>
      </c>
      <c r="F1011" s="15">
        <f t="shared" si="155"/>
        <v>1</v>
      </c>
      <c r="G1011" s="64">
        <f t="shared" si="159"/>
        <v>1741.9013546435663</v>
      </c>
      <c r="H1011" s="64">
        <f>IF(G1010&lt;VLOOKUP(D1011,'Luxjacky Assumptions Past'!$M$17:$Q$77,5,0),VLOOKUP(D1011,'Luxjacky Assumptions Past'!$M$17:$Q$77,4,0),0)</f>
        <v>0</v>
      </c>
      <c r="I1011" s="62">
        <f t="shared" si="156"/>
        <v>94.553180454191917</v>
      </c>
      <c r="J1011" s="62">
        <v>132</v>
      </c>
      <c r="K1011" s="15">
        <f t="shared" si="160"/>
        <v>0</v>
      </c>
      <c r="L1011" s="15">
        <f t="shared" si="158"/>
        <v>0</v>
      </c>
      <c r="M1011" s="58">
        <f>'Luxjacky Assumptions Monthly'!$M$8*'Luxjacky Counterfactual'!H1011</f>
        <v>0</v>
      </c>
      <c r="N1011" s="58">
        <f>'Luxjacky Assumptions Monthly'!$M$6*'Luxjacky Assumptions Monthly'!$M$8*'Luxjacky Counterfactual'!G1011</f>
        <v>870.95067732178313</v>
      </c>
      <c r="O1011" s="58">
        <f t="shared" si="161"/>
        <v>870.95067732178313</v>
      </c>
    </row>
    <row r="1012" spans="1:15" x14ac:dyDescent="0.3">
      <c r="A1012" s="60">
        <v>43380</v>
      </c>
      <c r="B1012" s="15">
        <f t="shared" si="152"/>
        <v>2018</v>
      </c>
      <c r="C1012" s="15">
        <f t="shared" si="153"/>
        <v>10</v>
      </c>
      <c r="D1012" s="15" t="str">
        <f t="shared" si="157"/>
        <v>201810</v>
      </c>
      <c r="E1012" s="15">
        <f t="shared" si="154"/>
        <v>1</v>
      </c>
      <c r="F1012" s="15">
        <f t="shared" si="155"/>
        <v>0</v>
      </c>
      <c r="G1012" s="64">
        <f t="shared" si="159"/>
        <v>1641.9013546435663</v>
      </c>
      <c r="H1012" s="64">
        <f>IF(G1011&lt;VLOOKUP(D1012,'Luxjacky Assumptions Past'!$M$17:$Q$77,5,0),VLOOKUP(D1012,'Luxjacky Assumptions Past'!$M$17:$Q$77,4,0),0)</f>
        <v>0</v>
      </c>
      <c r="I1012" s="62">
        <f t="shared" si="156"/>
        <v>178.71706625951748</v>
      </c>
      <c r="J1012" s="62">
        <v>100</v>
      </c>
      <c r="K1012" s="15">
        <f t="shared" si="160"/>
        <v>0</v>
      </c>
      <c r="L1012" s="15">
        <f t="shared" si="158"/>
        <v>0</v>
      </c>
      <c r="M1012" s="58">
        <f>'Luxjacky Assumptions Monthly'!$M$8*'Luxjacky Counterfactual'!H1012</f>
        <v>0</v>
      </c>
      <c r="N1012" s="58">
        <f>'Luxjacky Assumptions Monthly'!$M$6*'Luxjacky Assumptions Monthly'!$M$8*'Luxjacky Counterfactual'!G1012</f>
        <v>820.95067732178313</v>
      </c>
      <c r="O1012" s="58">
        <f t="shared" si="161"/>
        <v>820.95067732178313</v>
      </c>
    </row>
    <row r="1013" spans="1:15" x14ac:dyDescent="0.3">
      <c r="A1013" s="60">
        <v>43381</v>
      </c>
      <c r="B1013" s="15">
        <f t="shared" si="152"/>
        <v>2018</v>
      </c>
      <c r="C1013" s="15">
        <f t="shared" si="153"/>
        <v>10</v>
      </c>
      <c r="D1013" s="15" t="str">
        <f t="shared" si="157"/>
        <v>201810</v>
      </c>
      <c r="E1013" s="15">
        <f t="shared" si="154"/>
        <v>2</v>
      </c>
      <c r="F1013" s="15">
        <f t="shared" si="155"/>
        <v>0</v>
      </c>
      <c r="G1013" s="64">
        <f t="shared" si="159"/>
        <v>1463.9013546435663</v>
      </c>
      <c r="H1013" s="64">
        <f>IF(G1012&lt;VLOOKUP(D1013,'Luxjacky Assumptions Past'!$M$17:$Q$77,5,0),VLOOKUP(D1013,'Luxjacky Assumptions Past'!$M$17:$Q$77,4,0),0)</f>
        <v>0</v>
      </c>
      <c r="I1013" s="62">
        <f t="shared" si="156"/>
        <v>183.33474850129383</v>
      </c>
      <c r="J1013" s="62">
        <v>178</v>
      </c>
      <c r="K1013" s="15">
        <f t="shared" si="160"/>
        <v>0</v>
      </c>
      <c r="L1013" s="15">
        <f t="shared" si="158"/>
        <v>0</v>
      </c>
      <c r="M1013" s="58">
        <f>'Luxjacky Assumptions Monthly'!$M$8*'Luxjacky Counterfactual'!H1013</f>
        <v>0</v>
      </c>
      <c r="N1013" s="58">
        <f>'Luxjacky Assumptions Monthly'!$M$6*'Luxjacky Assumptions Monthly'!$M$8*'Luxjacky Counterfactual'!G1013</f>
        <v>731.95067732178313</v>
      </c>
      <c r="O1013" s="58">
        <f t="shared" si="161"/>
        <v>731.95067732178313</v>
      </c>
    </row>
    <row r="1014" spans="1:15" x14ac:dyDescent="0.3">
      <c r="A1014" s="60">
        <v>43382</v>
      </c>
      <c r="B1014" s="15">
        <f t="shared" si="152"/>
        <v>2018</v>
      </c>
      <c r="C1014" s="15">
        <f t="shared" si="153"/>
        <v>10</v>
      </c>
      <c r="D1014" s="15" t="str">
        <f t="shared" si="157"/>
        <v>201810</v>
      </c>
      <c r="E1014" s="15">
        <f t="shared" si="154"/>
        <v>3</v>
      </c>
      <c r="F1014" s="15">
        <f t="shared" si="155"/>
        <v>0</v>
      </c>
      <c r="G1014" s="64">
        <f t="shared" si="159"/>
        <v>1284.9013546435663</v>
      </c>
      <c r="H1014" s="64">
        <f>IF(G1013&lt;VLOOKUP(D1014,'Luxjacky Assumptions Past'!$M$17:$Q$77,5,0),VLOOKUP(D1014,'Luxjacky Assumptions Past'!$M$17:$Q$77,4,0),0)</f>
        <v>0</v>
      </c>
      <c r="I1014" s="62">
        <f t="shared" si="156"/>
        <v>180.7241407865553</v>
      </c>
      <c r="J1014" s="62">
        <v>179</v>
      </c>
      <c r="K1014" s="15">
        <f t="shared" si="160"/>
        <v>0</v>
      </c>
      <c r="L1014" s="15">
        <f t="shared" si="158"/>
        <v>0</v>
      </c>
      <c r="M1014" s="58">
        <f>'Luxjacky Assumptions Monthly'!$M$8*'Luxjacky Counterfactual'!H1014</f>
        <v>0</v>
      </c>
      <c r="N1014" s="58">
        <f>'Luxjacky Assumptions Monthly'!$M$6*'Luxjacky Assumptions Monthly'!$M$8*'Luxjacky Counterfactual'!G1014</f>
        <v>642.45067732178313</v>
      </c>
      <c r="O1014" s="58">
        <f t="shared" si="161"/>
        <v>642.45067732178313</v>
      </c>
    </row>
    <row r="1015" spans="1:15" x14ac:dyDescent="0.3">
      <c r="A1015" s="60">
        <v>43383</v>
      </c>
      <c r="B1015" s="15">
        <f t="shared" si="152"/>
        <v>2018</v>
      </c>
      <c r="C1015" s="15">
        <f t="shared" si="153"/>
        <v>10</v>
      </c>
      <c r="D1015" s="15" t="str">
        <f t="shared" si="157"/>
        <v>201810</v>
      </c>
      <c r="E1015" s="15">
        <f t="shared" si="154"/>
        <v>4</v>
      </c>
      <c r="F1015" s="15">
        <f t="shared" si="155"/>
        <v>0</v>
      </c>
      <c r="G1015" s="64">
        <f t="shared" si="159"/>
        <v>2697.7273147079777</v>
      </c>
      <c r="H1015" s="64">
        <f>IF(G1014&lt;VLOOKUP(D1015,'Luxjacky Assumptions Past'!$M$17:$Q$77,5,0),VLOOKUP(D1015,'Luxjacky Assumptions Past'!$M$17:$Q$77,4,0),0)</f>
        <v>1589.8259600644114</v>
      </c>
      <c r="I1015" s="62">
        <f t="shared" si="156"/>
        <v>170.0955713739236</v>
      </c>
      <c r="J1015" s="62">
        <v>177</v>
      </c>
      <c r="K1015" s="15">
        <f t="shared" si="160"/>
        <v>1</v>
      </c>
      <c r="L1015" s="15">
        <f t="shared" si="158"/>
        <v>4000</v>
      </c>
      <c r="M1015" s="58">
        <f>'Luxjacky Assumptions Monthly'!$M$8*'Luxjacky Counterfactual'!H1015</f>
        <v>15898.259600644114</v>
      </c>
      <c r="N1015" s="58">
        <f>'Luxjacky Assumptions Monthly'!$M$6*'Luxjacky Assumptions Monthly'!$M$8*'Luxjacky Counterfactual'!G1015</f>
        <v>1348.8636573539889</v>
      </c>
      <c r="O1015" s="58">
        <f t="shared" si="161"/>
        <v>21247.123257998104</v>
      </c>
    </row>
    <row r="1016" spans="1:15" x14ac:dyDescent="0.3">
      <c r="A1016" s="60">
        <v>43384</v>
      </c>
      <c r="B1016" s="15">
        <f t="shared" si="152"/>
        <v>2018</v>
      </c>
      <c r="C1016" s="15">
        <f t="shared" si="153"/>
        <v>10</v>
      </c>
      <c r="D1016" s="15" t="str">
        <f t="shared" si="157"/>
        <v>201810</v>
      </c>
      <c r="E1016" s="15">
        <f t="shared" si="154"/>
        <v>5</v>
      </c>
      <c r="F1016" s="15">
        <f t="shared" si="155"/>
        <v>0</v>
      </c>
      <c r="G1016" s="64">
        <f t="shared" si="159"/>
        <v>2524.7273147079777</v>
      </c>
      <c r="H1016" s="64">
        <f>IF(G1015&lt;VLOOKUP(D1016,'Luxjacky Assumptions Past'!$M$17:$Q$77,5,0),VLOOKUP(D1016,'Luxjacky Assumptions Past'!$M$17:$Q$77,4,0),0)</f>
        <v>0</v>
      </c>
      <c r="I1016" s="62">
        <f t="shared" si="156"/>
        <v>150.84439487826626</v>
      </c>
      <c r="J1016" s="62">
        <v>173</v>
      </c>
      <c r="K1016" s="15">
        <f t="shared" si="160"/>
        <v>0</v>
      </c>
      <c r="L1016" s="15">
        <f t="shared" si="158"/>
        <v>0</v>
      </c>
      <c r="M1016" s="58">
        <f>'Luxjacky Assumptions Monthly'!$M$8*'Luxjacky Counterfactual'!H1016</f>
        <v>0</v>
      </c>
      <c r="N1016" s="58">
        <f>'Luxjacky Assumptions Monthly'!$M$6*'Luxjacky Assumptions Monthly'!$M$8*'Luxjacky Counterfactual'!G1016</f>
        <v>1262.3636573539889</v>
      </c>
      <c r="O1016" s="58">
        <f t="shared" si="161"/>
        <v>1262.3636573539889</v>
      </c>
    </row>
    <row r="1017" spans="1:15" x14ac:dyDescent="0.3">
      <c r="A1017" s="60">
        <v>43385</v>
      </c>
      <c r="B1017" s="15">
        <f t="shared" si="152"/>
        <v>2018</v>
      </c>
      <c r="C1017" s="15">
        <f t="shared" si="153"/>
        <v>10</v>
      </c>
      <c r="D1017" s="15" t="str">
        <f t="shared" si="157"/>
        <v>201810</v>
      </c>
      <c r="E1017" s="15">
        <f t="shared" si="154"/>
        <v>6</v>
      </c>
      <c r="F1017" s="15">
        <f t="shared" si="155"/>
        <v>1</v>
      </c>
      <c r="G1017" s="64">
        <f t="shared" si="159"/>
        <v>2374.7273147079777</v>
      </c>
      <c r="H1017" s="64">
        <f>IF(G1016&lt;VLOOKUP(D1017,'Luxjacky Assumptions Past'!$M$17:$Q$77,5,0),VLOOKUP(D1017,'Luxjacky Assumptions Past'!$M$17:$Q$77,4,0),0)</f>
        <v>0</v>
      </c>
      <c r="I1017" s="62">
        <f t="shared" si="156"/>
        <v>132.47265886419228</v>
      </c>
      <c r="J1017" s="62">
        <v>150</v>
      </c>
      <c r="K1017" s="15">
        <f t="shared" si="160"/>
        <v>0</v>
      </c>
      <c r="L1017" s="15">
        <f t="shared" si="158"/>
        <v>0</v>
      </c>
      <c r="M1017" s="58">
        <f>'Luxjacky Assumptions Monthly'!$M$8*'Luxjacky Counterfactual'!H1017</f>
        <v>0</v>
      </c>
      <c r="N1017" s="58">
        <f>'Luxjacky Assumptions Monthly'!$M$6*'Luxjacky Assumptions Monthly'!$M$8*'Luxjacky Counterfactual'!G1017</f>
        <v>1187.3636573539889</v>
      </c>
      <c r="O1017" s="58">
        <f t="shared" si="161"/>
        <v>1187.3636573539889</v>
      </c>
    </row>
    <row r="1018" spans="1:15" x14ac:dyDescent="0.3">
      <c r="A1018" s="60">
        <v>43386</v>
      </c>
      <c r="B1018" s="15">
        <f t="shared" si="152"/>
        <v>2018</v>
      </c>
      <c r="C1018" s="15">
        <f t="shared" si="153"/>
        <v>10</v>
      </c>
      <c r="D1018" s="15" t="str">
        <f t="shared" si="157"/>
        <v>201810</v>
      </c>
      <c r="E1018" s="15">
        <f t="shared" si="154"/>
        <v>7</v>
      </c>
      <c r="F1018" s="15">
        <f t="shared" si="155"/>
        <v>1</v>
      </c>
      <c r="G1018" s="64">
        <f t="shared" si="159"/>
        <v>2237.7273147079777</v>
      </c>
      <c r="H1018" s="64">
        <f>IF(G1017&lt;VLOOKUP(D1018,'Luxjacky Assumptions Past'!$M$17:$Q$77,5,0),VLOOKUP(D1018,'Luxjacky Assumptions Past'!$M$17:$Q$77,4,0),0)</f>
        <v>0</v>
      </c>
      <c r="I1018" s="62">
        <f t="shared" si="156"/>
        <v>94.553180454191917</v>
      </c>
      <c r="J1018" s="62">
        <v>137</v>
      </c>
      <c r="K1018" s="15">
        <f t="shared" si="160"/>
        <v>0</v>
      </c>
      <c r="L1018" s="15">
        <f t="shared" si="158"/>
        <v>0</v>
      </c>
      <c r="M1018" s="58">
        <f>'Luxjacky Assumptions Monthly'!$M$8*'Luxjacky Counterfactual'!H1018</f>
        <v>0</v>
      </c>
      <c r="N1018" s="58">
        <f>'Luxjacky Assumptions Monthly'!$M$6*'Luxjacky Assumptions Monthly'!$M$8*'Luxjacky Counterfactual'!G1018</f>
        <v>1118.8636573539889</v>
      </c>
      <c r="O1018" s="58">
        <f t="shared" si="161"/>
        <v>1118.8636573539889</v>
      </c>
    </row>
    <row r="1019" spans="1:15" x14ac:dyDescent="0.3">
      <c r="A1019" s="60">
        <v>43387</v>
      </c>
      <c r="B1019" s="15">
        <f t="shared" si="152"/>
        <v>2018</v>
      </c>
      <c r="C1019" s="15">
        <f t="shared" si="153"/>
        <v>10</v>
      </c>
      <c r="D1019" s="15" t="str">
        <f t="shared" si="157"/>
        <v>201810</v>
      </c>
      <c r="E1019" s="15">
        <f t="shared" si="154"/>
        <v>1</v>
      </c>
      <c r="F1019" s="15">
        <f t="shared" si="155"/>
        <v>0</v>
      </c>
      <c r="G1019" s="64">
        <f t="shared" si="159"/>
        <v>2148.7273147079777</v>
      </c>
      <c r="H1019" s="64">
        <f>IF(G1018&lt;VLOOKUP(D1019,'Luxjacky Assumptions Past'!$M$17:$Q$77,5,0),VLOOKUP(D1019,'Luxjacky Assumptions Past'!$M$17:$Q$77,4,0),0)</f>
        <v>0</v>
      </c>
      <c r="I1019" s="62">
        <f t="shared" si="156"/>
        <v>178.71706625951748</v>
      </c>
      <c r="J1019" s="62">
        <v>89</v>
      </c>
      <c r="K1019" s="15">
        <f t="shared" si="160"/>
        <v>0</v>
      </c>
      <c r="L1019" s="15">
        <f t="shared" si="158"/>
        <v>0</v>
      </c>
      <c r="M1019" s="58">
        <f>'Luxjacky Assumptions Monthly'!$M$8*'Luxjacky Counterfactual'!H1019</f>
        <v>0</v>
      </c>
      <c r="N1019" s="58">
        <f>'Luxjacky Assumptions Monthly'!$M$6*'Luxjacky Assumptions Monthly'!$M$8*'Luxjacky Counterfactual'!G1019</f>
        <v>1074.3636573539889</v>
      </c>
      <c r="O1019" s="58">
        <f t="shared" si="161"/>
        <v>1074.3636573539889</v>
      </c>
    </row>
    <row r="1020" spans="1:15" x14ac:dyDescent="0.3">
      <c r="A1020" s="60">
        <v>43388</v>
      </c>
      <c r="B1020" s="15">
        <f t="shared" si="152"/>
        <v>2018</v>
      </c>
      <c r="C1020" s="15">
        <f t="shared" si="153"/>
        <v>10</v>
      </c>
      <c r="D1020" s="15" t="str">
        <f t="shared" si="157"/>
        <v>201810</v>
      </c>
      <c r="E1020" s="15">
        <f t="shared" si="154"/>
        <v>2</v>
      </c>
      <c r="F1020" s="15">
        <f t="shared" si="155"/>
        <v>0</v>
      </c>
      <c r="G1020" s="64">
        <f t="shared" si="159"/>
        <v>1966.7273147079777</v>
      </c>
      <c r="H1020" s="64">
        <f>IF(G1019&lt;VLOOKUP(D1020,'Luxjacky Assumptions Past'!$M$17:$Q$77,5,0),VLOOKUP(D1020,'Luxjacky Assumptions Past'!$M$17:$Q$77,4,0),0)</f>
        <v>0</v>
      </c>
      <c r="I1020" s="62">
        <f t="shared" si="156"/>
        <v>183.33474850129383</v>
      </c>
      <c r="J1020" s="62">
        <v>182</v>
      </c>
      <c r="K1020" s="15">
        <f t="shared" si="160"/>
        <v>0</v>
      </c>
      <c r="L1020" s="15">
        <f t="shared" si="158"/>
        <v>0</v>
      </c>
      <c r="M1020" s="58">
        <f>'Luxjacky Assumptions Monthly'!$M$8*'Luxjacky Counterfactual'!H1020</f>
        <v>0</v>
      </c>
      <c r="N1020" s="58">
        <f>'Luxjacky Assumptions Monthly'!$M$6*'Luxjacky Assumptions Monthly'!$M$8*'Luxjacky Counterfactual'!G1020</f>
        <v>983.36365735398886</v>
      </c>
      <c r="O1020" s="58">
        <f t="shared" si="161"/>
        <v>983.36365735398886</v>
      </c>
    </row>
    <row r="1021" spans="1:15" x14ac:dyDescent="0.3">
      <c r="A1021" s="60">
        <v>43389</v>
      </c>
      <c r="B1021" s="15">
        <f t="shared" si="152"/>
        <v>2018</v>
      </c>
      <c r="C1021" s="15">
        <f t="shared" si="153"/>
        <v>10</v>
      </c>
      <c r="D1021" s="15" t="str">
        <f t="shared" si="157"/>
        <v>201810</v>
      </c>
      <c r="E1021" s="15">
        <f t="shared" si="154"/>
        <v>3</v>
      </c>
      <c r="F1021" s="15">
        <f t="shared" si="155"/>
        <v>0</v>
      </c>
      <c r="G1021" s="64">
        <f t="shared" si="159"/>
        <v>1792.7273147079777</v>
      </c>
      <c r="H1021" s="64">
        <f>IF(G1020&lt;VLOOKUP(D1021,'Luxjacky Assumptions Past'!$M$17:$Q$77,5,0),VLOOKUP(D1021,'Luxjacky Assumptions Past'!$M$17:$Q$77,4,0),0)</f>
        <v>0</v>
      </c>
      <c r="I1021" s="62">
        <f t="shared" si="156"/>
        <v>180.7241407865553</v>
      </c>
      <c r="J1021" s="62">
        <v>174</v>
      </c>
      <c r="K1021" s="15">
        <f t="shared" si="160"/>
        <v>0</v>
      </c>
      <c r="L1021" s="15">
        <f t="shared" si="158"/>
        <v>0</v>
      </c>
      <c r="M1021" s="58">
        <f>'Luxjacky Assumptions Monthly'!$M$8*'Luxjacky Counterfactual'!H1021</f>
        <v>0</v>
      </c>
      <c r="N1021" s="58">
        <f>'Luxjacky Assumptions Monthly'!$M$6*'Luxjacky Assumptions Monthly'!$M$8*'Luxjacky Counterfactual'!G1021</f>
        <v>896.36365735398886</v>
      </c>
      <c r="O1021" s="58">
        <f t="shared" si="161"/>
        <v>896.36365735398886</v>
      </c>
    </row>
    <row r="1022" spans="1:15" x14ac:dyDescent="0.3">
      <c r="A1022" s="60">
        <v>43390</v>
      </c>
      <c r="B1022" s="15">
        <f t="shared" si="152"/>
        <v>2018</v>
      </c>
      <c r="C1022" s="15">
        <f t="shared" si="153"/>
        <v>10</v>
      </c>
      <c r="D1022" s="15" t="str">
        <f t="shared" si="157"/>
        <v>201810</v>
      </c>
      <c r="E1022" s="15">
        <f t="shared" si="154"/>
        <v>4</v>
      </c>
      <c r="F1022" s="15">
        <f t="shared" si="155"/>
        <v>0</v>
      </c>
      <c r="G1022" s="64">
        <f t="shared" si="159"/>
        <v>1611.7273147079777</v>
      </c>
      <c r="H1022" s="64">
        <f>IF(G1021&lt;VLOOKUP(D1022,'Luxjacky Assumptions Past'!$M$17:$Q$77,5,0),VLOOKUP(D1022,'Luxjacky Assumptions Past'!$M$17:$Q$77,4,0),0)</f>
        <v>0</v>
      </c>
      <c r="I1022" s="62">
        <f t="shared" si="156"/>
        <v>170.0955713739236</v>
      </c>
      <c r="J1022" s="62">
        <v>181</v>
      </c>
      <c r="K1022" s="15">
        <f t="shared" si="160"/>
        <v>0</v>
      </c>
      <c r="L1022" s="15">
        <f t="shared" si="158"/>
        <v>0</v>
      </c>
      <c r="M1022" s="58">
        <f>'Luxjacky Assumptions Monthly'!$M$8*'Luxjacky Counterfactual'!H1022</f>
        <v>0</v>
      </c>
      <c r="N1022" s="58">
        <f>'Luxjacky Assumptions Monthly'!$M$6*'Luxjacky Assumptions Monthly'!$M$8*'Luxjacky Counterfactual'!G1022</f>
        <v>805.86365735398886</v>
      </c>
      <c r="O1022" s="58">
        <f t="shared" si="161"/>
        <v>805.86365735398886</v>
      </c>
    </row>
    <row r="1023" spans="1:15" x14ac:dyDescent="0.3">
      <c r="A1023" s="60">
        <v>43391</v>
      </c>
      <c r="B1023" s="15">
        <f t="shared" si="152"/>
        <v>2018</v>
      </c>
      <c r="C1023" s="15">
        <f t="shared" si="153"/>
        <v>10</v>
      </c>
      <c r="D1023" s="15" t="str">
        <f t="shared" si="157"/>
        <v>201810</v>
      </c>
      <c r="E1023" s="15">
        <f t="shared" si="154"/>
        <v>5</v>
      </c>
      <c r="F1023" s="15">
        <f t="shared" si="155"/>
        <v>0</v>
      </c>
      <c r="G1023" s="64">
        <f t="shared" si="159"/>
        <v>1441.7273147079777</v>
      </c>
      <c r="H1023" s="64">
        <f>IF(G1022&lt;VLOOKUP(D1023,'Luxjacky Assumptions Past'!$M$17:$Q$77,5,0),VLOOKUP(D1023,'Luxjacky Assumptions Past'!$M$17:$Q$77,4,0),0)</f>
        <v>0</v>
      </c>
      <c r="I1023" s="62">
        <f t="shared" si="156"/>
        <v>150.84439487826626</v>
      </c>
      <c r="J1023" s="62">
        <v>170</v>
      </c>
      <c r="K1023" s="15">
        <f t="shared" si="160"/>
        <v>0</v>
      </c>
      <c r="L1023" s="15">
        <f t="shared" si="158"/>
        <v>0</v>
      </c>
      <c r="M1023" s="58">
        <f>'Luxjacky Assumptions Monthly'!$M$8*'Luxjacky Counterfactual'!H1023</f>
        <v>0</v>
      </c>
      <c r="N1023" s="58">
        <f>'Luxjacky Assumptions Monthly'!$M$6*'Luxjacky Assumptions Monthly'!$M$8*'Luxjacky Counterfactual'!G1023</f>
        <v>720.86365735398886</v>
      </c>
      <c r="O1023" s="58">
        <f t="shared" si="161"/>
        <v>720.86365735398886</v>
      </c>
    </row>
    <row r="1024" spans="1:15" x14ac:dyDescent="0.3">
      <c r="A1024" s="60">
        <v>43392</v>
      </c>
      <c r="B1024" s="15">
        <f t="shared" si="152"/>
        <v>2018</v>
      </c>
      <c r="C1024" s="15">
        <f t="shared" si="153"/>
        <v>10</v>
      </c>
      <c r="D1024" s="15" t="str">
        <f t="shared" si="157"/>
        <v>201810</v>
      </c>
      <c r="E1024" s="15">
        <f t="shared" si="154"/>
        <v>6</v>
      </c>
      <c r="F1024" s="15">
        <f t="shared" si="155"/>
        <v>1</v>
      </c>
      <c r="G1024" s="64">
        <f t="shared" si="159"/>
        <v>1295.7273147079777</v>
      </c>
      <c r="H1024" s="64">
        <f>IF(G1023&lt;VLOOKUP(D1024,'Luxjacky Assumptions Past'!$M$17:$Q$77,5,0),VLOOKUP(D1024,'Luxjacky Assumptions Past'!$M$17:$Q$77,4,0),0)</f>
        <v>0</v>
      </c>
      <c r="I1024" s="62">
        <f t="shared" si="156"/>
        <v>132.47265886419228</v>
      </c>
      <c r="J1024" s="62">
        <v>146</v>
      </c>
      <c r="K1024" s="15">
        <f t="shared" si="160"/>
        <v>0</v>
      </c>
      <c r="L1024" s="15">
        <f t="shared" si="158"/>
        <v>0</v>
      </c>
      <c r="M1024" s="58">
        <f>'Luxjacky Assumptions Monthly'!$M$8*'Luxjacky Counterfactual'!H1024</f>
        <v>0</v>
      </c>
      <c r="N1024" s="58">
        <f>'Luxjacky Assumptions Monthly'!$M$6*'Luxjacky Assumptions Monthly'!$M$8*'Luxjacky Counterfactual'!G1024</f>
        <v>647.86365735398886</v>
      </c>
      <c r="O1024" s="58">
        <f t="shared" si="161"/>
        <v>647.86365735398886</v>
      </c>
    </row>
    <row r="1025" spans="1:15" x14ac:dyDescent="0.3">
      <c r="A1025" s="60">
        <v>43393</v>
      </c>
      <c r="B1025" s="15">
        <f t="shared" si="152"/>
        <v>2018</v>
      </c>
      <c r="C1025" s="15">
        <f t="shared" si="153"/>
        <v>10</v>
      </c>
      <c r="D1025" s="15" t="str">
        <f t="shared" si="157"/>
        <v>201810</v>
      </c>
      <c r="E1025" s="15">
        <f t="shared" si="154"/>
        <v>7</v>
      </c>
      <c r="F1025" s="15">
        <f t="shared" si="155"/>
        <v>1</v>
      </c>
      <c r="G1025" s="64">
        <f t="shared" si="159"/>
        <v>1157.7273147079777</v>
      </c>
      <c r="H1025" s="64">
        <f>IF(G1024&lt;VLOOKUP(D1025,'Luxjacky Assumptions Past'!$M$17:$Q$77,5,0),VLOOKUP(D1025,'Luxjacky Assumptions Past'!$M$17:$Q$77,4,0),0)</f>
        <v>0</v>
      </c>
      <c r="I1025" s="62">
        <f t="shared" si="156"/>
        <v>94.553180454191917</v>
      </c>
      <c r="J1025" s="62">
        <v>138</v>
      </c>
      <c r="K1025" s="15">
        <f t="shared" si="160"/>
        <v>0</v>
      </c>
      <c r="L1025" s="15">
        <f t="shared" si="158"/>
        <v>0</v>
      </c>
      <c r="M1025" s="58">
        <f>'Luxjacky Assumptions Monthly'!$M$8*'Luxjacky Counterfactual'!H1025</f>
        <v>0</v>
      </c>
      <c r="N1025" s="58">
        <f>'Luxjacky Assumptions Monthly'!$M$6*'Luxjacky Assumptions Monthly'!$M$8*'Luxjacky Counterfactual'!G1025</f>
        <v>578.86365735398886</v>
      </c>
      <c r="O1025" s="58">
        <f t="shared" si="161"/>
        <v>578.86365735398886</v>
      </c>
    </row>
    <row r="1026" spans="1:15" x14ac:dyDescent="0.3">
      <c r="A1026" s="60">
        <v>43394</v>
      </c>
      <c r="B1026" s="15">
        <f t="shared" ref="B1026:B1089" si="162">YEAR(A1026)</f>
        <v>2018</v>
      </c>
      <c r="C1026" s="15">
        <f t="shared" ref="C1026:C1089" si="163">MONTH(A1026)</f>
        <v>10</v>
      </c>
      <c r="D1026" s="15" t="str">
        <f t="shared" si="157"/>
        <v>201810</v>
      </c>
      <c r="E1026" s="15">
        <f t="shared" ref="E1026:E1089" si="164">WEEKDAY(A1026)</f>
        <v>1</v>
      </c>
      <c r="F1026" s="15">
        <f t="shared" ref="F1026:F1089" si="165">IF(OR(E1026=6,E1026=7),1,0)</f>
        <v>0</v>
      </c>
      <c r="G1026" s="64">
        <f t="shared" si="159"/>
        <v>2658.5532747723892</v>
      </c>
      <c r="H1026" s="64">
        <f>IF(G1025&lt;VLOOKUP(D1026,'Luxjacky Assumptions Past'!$M$17:$Q$77,5,0),VLOOKUP(D1026,'Luxjacky Assumptions Past'!$M$17:$Q$77,4,0),0)</f>
        <v>1589.8259600644114</v>
      </c>
      <c r="I1026" s="62">
        <f t="shared" ref="I1026:I1089" si="166">100-2.17*E1026^2.25+12.77*E1026+EXP(-E1026/0.032)+5*C1026^0.75+10*F1026+20*(B1026-2016)</f>
        <v>178.71706625951748</v>
      </c>
      <c r="J1026" s="62">
        <v>89</v>
      </c>
      <c r="K1026" s="15">
        <f t="shared" si="160"/>
        <v>1</v>
      </c>
      <c r="L1026" s="15">
        <f t="shared" si="158"/>
        <v>4000</v>
      </c>
      <c r="M1026" s="58">
        <f>'Luxjacky Assumptions Monthly'!$M$8*'Luxjacky Counterfactual'!H1026</f>
        <v>15898.259600644114</v>
      </c>
      <c r="N1026" s="58">
        <f>'Luxjacky Assumptions Monthly'!$M$6*'Luxjacky Assumptions Monthly'!$M$8*'Luxjacky Counterfactual'!G1026</f>
        <v>1329.2766373861946</v>
      </c>
      <c r="O1026" s="58">
        <f t="shared" si="161"/>
        <v>21227.536238030312</v>
      </c>
    </row>
    <row r="1027" spans="1:15" x14ac:dyDescent="0.3">
      <c r="A1027" s="60">
        <v>43395</v>
      </c>
      <c r="B1027" s="15">
        <f t="shared" si="162"/>
        <v>2018</v>
      </c>
      <c r="C1027" s="15">
        <f t="shared" si="163"/>
        <v>10</v>
      </c>
      <c r="D1027" s="15" t="str">
        <f t="shared" ref="D1027:D1090" si="167">CONCATENATE(B1027,C1027)</f>
        <v>201810</v>
      </c>
      <c r="E1027" s="15">
        <f t="shared" si="164"/>
        <v>2</v>
      </c>
      <c r="F1027" s="15">
        <f t="shared" si="165"/>
        <v>0</v>
      </c>
      <c r="G1027" s="64">
        <f t="shared" si="159"/>
        <v>2477.5532747723892</v>
      </c>
      <c r="H1027" s="64">
        <f>IF(G1026&lt;VLOOKUP(D1027,'Luxjacky Assumptions Past'!$M$17:$Q$77,5,0),VLOOKUP(D1027,'Luxjacky Assumptions Past'!$M$17:$Q$77,4,0),0)</f>
        <v>0</v>
      </c>
      <c r="I1027" s="62">
        <f t="shared" si="166"/>
        <v>183.33474850129383</v>
      </c>
      <c r="J1027" s="62">
        <v>181</v>
      </c>
      <c r="K1027" s="15">
        <f t="shared" si="160"/>
        <v>0</v>
      </c>
      <c r="L1027" s="15">
        <f t="shared" ref="L1027:L1090" si="168">4000*K1027</f>
        <v>0</v>
      </c>
      <c r="M1027" s="58">
        <f>'Luxjacky Assumptions Monthly'!$M$8*'Luxjacky Counterfactual'!H1027</f>
        <v>0</v>
      </c>
      <c r="N1027" s="58">
        <f>'Luxjacky Assumptions Monthly'!$M$6*'Luxjacky Assumptions Monthly'!$M$8*'Luxjacky Counterfactual'!G1027</f>
        <v>1238.7766373861946</v>
      </c>
      <c r="O1027" s="58">
        <f t="shared" si="161"/>
        <v>1238.7766373861946</v>
      </c>
    </row>
    <row r="1028" spans="1:15" x14ac:dyDescent="0.3">
      <c r="A1028" s="60">
        <v>43396</v>
      </c>
      <c r="B1028" s="15">
        <f t="shared" si="162"/>
        <v>2018</v>
      </c>
      <c r="C1028" s="15">
        <f t="shared" si="163"/>
        <v>10</v>
      </c>
      <c r="D1028" s="15" t="str">
        <f t="shared" si="167"/>
        <v>201810</v>
      </c>
      <c r="E1028" s="15">
        <f t="shared" si="164"/>
        <v>3</v>
      </c>
      <c r="F1028" s="15">
        <f t="shared" si="165"/>
        <v>0</v>
      </c>
      <c r="G1028" s="64">
        <f t="shared" ref="G1028:G1091" si="169">G1027+H1028-J1028</f>
        <v>2308.5532747723892</v>
      </c>
      <c r="H1028" s="64">
        <f>IF(G1027&lt;VLOOKUP(D1028,'Luxjacky Assumptions Past'!$M$17:$Q$77,5,0),VLOOKUP(D1028,'Luxjacky Assumptions Past'!$M$17:$Q$77,4,0),0)</f>
        <v>0</v>
      </c>
      <c r="I1028" s="62">
        <f t="shared" si="166"/>
        <v>180.7241407865553</v>
      </c>
      <c r="J1028" s="62">
        <v>169</v>
      </c>
      <c r="K1028" s="15">
        <f t="shared" si="160"/>
        <v>0</v>
      </c>
      <c r="L1028" s="15">
        <f t="shared" si="168"/>
        <v>0</v>
      </c>
      <c r="M1028" s="58">
        <f>'Luxjacky Assumptions Monthly'!$M$8*'Luxjacky Counterfactual'!H1028</f>
        <v>0</v>
      </c>
      <c r="N1028" s="58">
        <f>'Luxjacky Assumptions Monthly'!$M$6*'Luxjacky Assumptions Monthly'!$M$8*'Luxjacky Counterfactual'!G1028</f>
        <v>1154.2766373861946</v>
      </c>
      <c r="O1028" s="58">
        <f t="shared" si="161"/>
        <v>1154.2766373861946</v>
      </c>
    </row>
    <row r="1029" spans="1:15" x14ac:dyDescent="0.3">
      <c r="A1029" s="60">
        <v>43397</v>
      </c>
      <c r="B1029" s="15">
        <f t="shared" si="162"/>
        <v>2018</v>
      </c>
      <c r="C1029" s="15">
        <f t="shared" si="163"/>
        <v>10</v>
      </c>
      <c r="D1029" s="15" t="str">
        <f t="shared" si="167"/>
        <v>201810</v>
      </c>
      <c r="E1029" s="15">
        <f t="shared" si="164"/>
        <v>4</v>
      </c>
      <c r="F1029" s="15">
        <f t="shared" si="165"/>
        <v>0</v>
      </c>
      <c r="G1029" s="64">
        <f t="shared" si="169"/>
        <v>2116.5532747723892</v>
      </c>
      <c r="H1029" s="64">
        <f>IF(G1028&lt;VLOOKUP(D1029,'Luxjacky Assumptions Past'!$M$17:$Q$77,5,0),VLOOKUP(D1029,'Luxjacky Assumptions Past'!$M$17:$Q$77,4,0),0)</f>
        <v>0</v>
      </c>
      <c r="I1029" s="62">
        <f t="shared" si="166"/>
        <v>170.0955713739236</v>
      </c>
      <c r="J1029" s="62">
        <v>192</v>
      </c>
      <c r="K1029" s="15">
        <f t="shared" si="160"/>
        <v>0</v>
      </c>
      <c r="L1029" s="15">
        <f t="shared" si="168"/>
        <v>0</v>
      </c>
      <c r="M1029" s="58">
        <f>'Luxjacky Assumptions Monthly'!$M$8*'Luxjacky Counterfactual'!H1029</f>
        <v>0</v>
      </c>
      <c r="N1029" s="58">
        <f>'Luxjacky Assumptions Monthly'!$M$6*'Luxjacky Assumptions Monthly'!$M$8*'Luxjacky Counterfactual'!G1029</f>
        <v>1058.2766373861946</v>
      </c>
      <c r="O1029" s="58">
        <f t="shared" si="161"/>
        <v>1058.2766373861946</v>
      </c>
    </row>
    <row r="1030" spans="1:15" x14ac:dyDescent="0.3">
      <c r="A1030" s="60">
        <v>43398</v>
      </c>
      <c r="B1030" s="15">
        <f t="shared" si="162"/>
        <v>2018</v>
      </c>
      <c r="C1030" s="15">
        <f t="shared" si="163"/>
        <v>10</v>
      </c>
      <c r="D1030" s="15" t="str">
        <f t="shared" si="167"/>
        <v>201810</v>
      </c>
      <c r="E1030" s="15">
        <f t="shared" si="164"/>
        <v>5</v>
      </c>
      <c r="F1030" s="15">
        <f t="shared" si="165"/>
        <v>0</v>
      </c>
      <c r="G1030" s="64">
        <f t="shared" si="169"/>
        <v>1944.5532747723892</v>
      </c>
      <c r="H1030" s="64">
        <f>IF(G1029&lt;VLOOKUP(D1030,'Luxjacky Assumptions Past'!$M$17:$Q$77,5,0),VLOOKUP(D1030,'Luxjacky Assumptions Past'!$M$17:$Q$77,4,0),0)</f>
        <v>0</v>
      </c>
      <c r="I1030" s="62">
        <f t="shared" si="166"/>
        <v>150.84439487826626</v>
      </c>
      <c r="J1030" s="62">
        <v>172</v>
      </c>
      <c r="K1030" s="15">
        <f t="shared" si="160"/>
        <v>0</v>
      </c>
      <c r="L1030" s="15">
        <f t="shared" si="168"/>
        <v>0</v>
      </c>
      <c r="M1030" s="58">
        <f>'Luxjacky Assumptions Monthly'!$M$8*'Luxjacky Counterfactual'!H1030</f>
        <v>0</v>
      </c>
      <c r="N1030" s="58">
        <f>'Luxjacky Assumptions Monthly'!$M$6*'Luxjacky Assumptions Monthly'!$M$8*'Luxjacky Counterfactual'!G1030</f>
        <v>972.27663738619458</v>
      </c>
      <c r="O1030" s="58">
        <f t="shared" si="161"/>
        <v>972.27663738619458</v>
      </c>
    </row>
    <row r="1031" spans="1:15" x14ac:dyDescent="0.3">
      <c r="A1031" s="60">
        <v>43399</v>
      </c>
      <c r="B1031" s="15">
        <f t="shared" si="162"/>
        <v>2018</v>
      </c>
      <c r="C1031" s="15">
        <f t="shared" si="163"/>
        <v>10</v>
      </c>
      <c r="D1031" s="15" t="str">
        <f t="shared" si="167"/>
        <v>201810</v>
      </c>
      <c r="E1031" s="15">
        <f t="shared" si="164"/>
        <v>6</v>
      </c>
      <c r="F1031" s="15">
        <f t="shared" si="165"/>
        <v>1</v>
      </c>
      <c r="G1031" s="64">
        <f t="shared" si="169"/>
        <v>1804.5532747723892</v>
      </c>
      <c r="H1031" s="64">
        <f>IF(G1030&lt;VLOOKUP(D1031,'Luxjacky Assumptions Past'!$M$17:$Q$77,5,0),VLOOKUP(D1031,'Luxjacky Assumptions Past'!$M$17:$Q$77,4,0),0)</f>
        <v>0</v>
      </c>
      <c r="I1031" s="62">
        <f t="shared" si="166"/>
        <v>132.47265886419228</v>
      </c>
      <c r="J1031" s="62">
        <v>140</v>
      </c>
      <c r="K1031" s="15">
        <f t="shared" si="160"/>
        <v>0</v>
      </c>
      <c r="L1031" s="15">
        <f t="shared" si="168"/>
        <v>0</v>
      </c>
      <c r="M1031" s="58">
        <f>'Luxjacky Assumptions Monthly'!$M$8*'Luxjacky Counterfactual'!H1031</f>
        <v>0</v>
      </c>
      <c r="N1031" s="58">
        <f>'Luxjacky Assumptions Monthly'!$M$6*'Luxjacky Assumptions Monthly'!$M$8*'Luxjacky Counterfactual'!G1031</f>
        <v>902.27663738619458</v>
      </c>
      <c r="O1031" s="58">
        <f t="shared" si="161"/>
        <v>902.27663738619458</v>
      </c>
    </row>
    <row r="1032" spans="1:15" x14ac:dyDescent="0.3">
      <c r="A1032" s="60">
        <v>43400</v>
      </c>
      <c r="B1032" s="15">
        <f t="shared" si="162"/>
        <v>2018</v>
      </c>
      <c r="C1032" s="15">
        <f t="shared" si="163"/>
        <v>10</v>
      </c>
      <c r="D1032" s="15" t="str">
        <f t="shared" si="167"/>
        <v>201810</v>
      </c>
      <c r="E1032" s="15">
        <f t="shared" si="164"/>
        <v>7</v>
      </c>
      <c r="F1032" s="15">
        <f t="shared" si="165"/>
        <v>1</v>
      </c>
      <c r="G1032" s="64">
        <f t="shared" si="169"/>
        <v>1671.5532747723892</v>
      </c>
      <c r="H1032" s="64">
        <f>IF(G1031&lt;VLOOKUP(D1032,'Luxjacky Assumptions Past'!$M$17:$Q$77,5,0),VLOOKUP(D1032,'Luxjacky Assumptions Past'!$M$17:$Q$77,4,0),0)</f>
        <v>0</v>
      </c>
      <c r="I1032" s="62">
        <f t="shared" si="166"/>
        <v>94.553180454191917</v>
      </c>
      <c r="J1032" s="62">
        <v>133</v>
      </c>
      <c r="K1032" s="15">
        <f t="shared" si="160"/>
        <v>0</v>
      </c>
      <c r="L1032" s="15">
        <f t="shared" si="168"/>
        <v>0</v>
      </c>
      <c r="M1032" s="58">
        <f>'Luxjacky Assumptions Monthly'!$M$8*'Luxjacky Counterfactual'!H1032</f>
        <v>0</v>
      </c>
      <c r="N1032" s="58">
        <f>'Luxjacky Assumptions Monthly'!$M$6*'Luxjacky Assumptions Monthly'!$M$8*'Luxjacky Counterfactual'!G1032</f>
        <v>835.77663738619458</v>
      </c>
      <c r="O1032" s="58">
        <f t="shared" si="161"/>
        <v>835.77663738619458</v>
      </c>
    </row>
    <row r="1033" spans="1:15" x14ac:dyDescent="0.3">
      <c r="A1033" s="60">
        <v>43401</v>
      </c>
      <c r="B1033" s="15">
        <f t="shared" si="162"/>
        <v>2018</v>
      </c>
      <c r="C1033" s="15">
        <f t="shared" si="163"/>
        <v>10</v>
      </c>
      <c r="D1033" s="15" t="str">
        <f t="shared" si="167"/>
        <v>201810</v>
      </c>
      <c r="E1033" s="15">
        <f t="shared" si="164"/>
        <v>1</v>
      </c>
      <c r="F1033" s="15">
        <f t="shared" si="165"/>
        <v>0</v>
      </c>
      <c r="G1033" s="64">
        <f t="shared" si="169"/>
        <v>1580.5532747723892</v>
      </c>
      <c r="H1033" s="64">
        <f>IF(G1032&lt;VLOOKUP(D1033,'Luxjacky Assumptions Past'!$M$17:$Q$77,5,0),VLOOKUP(D1033,'Luxjacky Assumptions Past'!$M$17:$Q$77,4,0),0)</f>
        <v>0</v>
      </c>
      <c r="I1033" s="62">
        <f t="shared" si="166"/>
        <v>178.71706625951748</v>
      </c>
      <c r="J1033" s="62">
        <v>91</v>
      </c>
      <c r="K1033" s="15">
        <f t="shared" si="160"/>
        <v>0</v>
      </c>
      <c r="L1033" s="15">
        <f t="shared" si="168"/>
        <v>0</v>
      </c>
      <c r="M1033" s="58">
        <f>'Luxjacky Assumptions Monthly'!$M$8*'Luxjacky Counterfactual'!H1033</f>
        <v>0</v>
      </c>
      <c r="N1033" s="58">
        <f>'Luxjacky Assumptions Monthly'!$M$6*'Luxjacky Assumptions Monthly'!$M$8*'Luxjacky Counterfactual'!G1033</f>
        <v>790.27663738619458</v>
      </c>
      <c r="O1033" s="58">
        <f t="shared" si="161"/>
        <v>790.27663738619458</v>
      </c>
    </row>
    <row r="1034" spans="1:15" x14ac:dyDescent="0.3">
      <c r="A1034" s="60">
        <v>43402</v>
      </c>
      <c r="B1034" s="15">
        <f t="shared" si="162"/>
        <v>2018</v>
      </c>
      <c r="C1034" s="15">
        <f t="shared" si="163"/>
        <v>10</v>
      </c>
      <c r="D1034" s="15" t="str">
        <f t="shared" si="167"/>
        <v>201810</v>
      </c>
      <c r="E1034" s="15">
        <f t="shared" si="164"/>
        <v>2</v>
      </c>
      <c r="F1034" s="15">
        <f t="shared" si="165"/>
        <v>0</v>
      </c>
      <c r="G1034" s="64">
        <f t="shared" si="169"/>
        <v>1394.5532747723892</v>
      </c>
      <c r="H1034" s="64">
        <f>IF(G1033&lt;VLOOKUP(D1034,'Luxjacky Assumptions Past'!$M$17:$Q$77,5,0),VLOOKUP(D1034,'Luxjacky Assumptions Past'!$M$17:$Q$77,4,0),0)</f>
        <v>0</v>
      </c>
      <c r="I1034" s="62">
        <f t="shared" si="166"/>
        <v>183.33474850129383</v>
      </c>
      <c r="J1034" s="62">
        <v>186</v>
      </c>
      <c r="K1034" s="15">
        <f t="shared" si="160"/>
        <v>0</v>
      </c>
      <c r="L1034" s="15">
        <f t="shared" si="168"/>
        <v>0</v>
      </c>
      <c r="M1034" s="58">
        <f>'Luxjacky Assumptions Monthly'!$M$8*'Luxjacky Counterfactual'!H1034</f>
        <v>0</v>
      </c>
      <c r="N1034" s="58">
        <f>'Luxjacky Assumptions Monthly'!$M$6*'Luxjacky Assumptions Monthly'!$M$8*'Luxjacky Counterfactual'!G1034</f>
        <v>697.27663738619458</v>
      </c>
      <c r="O1034" s="58">
        <f t="shared" si="161"/>
        <v>697.27663738619458</v>
      </c>
    </row>
    <row r="1035" spans="1:15" x14ac:dyDescent="0.3">
      <c r="A1035" s="60">
        <v>43403</v>
      </c>
      <c r="B1035" s="15">
        <f t="shared" si="162"/>
        <v>2018</v>
      </c>
      <c r="C1035" s="15">
        <f t="shared" si="163"/>
        <v>10</v>
      </c>
      <c r="D1035" s="15" t="str">
        <f t="shared" si="167"/>
        <v>201810</v>
      </c>
      <c r="E1035" s="15">
        <f t="shared" si="164"/>
        <v>3</v>
      </c>
      <c r="F1035" s="15">
        <f t="shared" si="165"/>
        <v>0</v>
      </c>
      <c r="G1035" s="64">
        <f t="shared" si="169"/>
        <v>1230.5532747723892</v>
      </c>
      <c r="H1035" s="64">
        <f>IF(G1034&lt;VLOOKUP(D1035,'Luxjacky Assumptions Past'!$M$17:$Q$77,5,0),VLOOKUP(D1035,'Luxjacky Assumptions Past'!$M$17:$Q$77,4,0),0)</f>
        <v>0</v>
      </c>
      <c r="I1035" s="62">
        <f t="shared" si="166"/>
        <v>180.7241407865553</v>
      </c>
      <c r="J1035" s="62">
        <v>164</v>
      </c>
      <c r="K1035" s="15">
        <f t="shared" si="160"/>
        <v>0</v>
      </c>
      <c r="L1035" s="15">
        <f t="shared" si="168"/>
        <v>0</v>
      </c>
      <c r="M1035" s="58">
        <f>'Luxjacky Assumptions Monthly'!$M$8*'Luxjacky Counterfactual'!H1035</f>
        <v>0</v>
      </c>
      <c r="N1035" s="58">
        <f>'Luxjacky Assumptions Monthly'!$M$6*'Luxjacky Assumptions Monthly'!$M$8*'Luxjacky Counterfactual'!G1035</f>
        <v>615.27663738619458</v>
      </c>
      <c r="O1035" s="58">
        <f t="shared" si="161"/>
        <v>615.27663738619458</v>
      </c>
    </row>
    <row r="1036" spans="1:15" x14ac:dyDescent="0.3">
      <c r="A1036" s="60">
        <v>43404</v>
      </c>
      <c r="B1036" s="15">
        <f t="shared" si="162"/>
        <v>2018</v>
      </c>
      <c r="C1036" s="15">
        <f t="shared" si="163"/>
        <v>10</v>
      </c>
      <c r="D1036" s="15" t="str">
        <f t="shared" si="167"/>
        <v>201810</v>
      </c>
      <c r="E1036" s="15">
        <f t="shared" si="164"/>
        <v>4</v>
      </c>
      <c r="F1036" s="15">
        <f t="shared" si="165"/>
        <v>0</v>
      </c>
      <c r="G1036" s="64">
        <f t="shared" si="169"/>
        <v>2649.3792348368006</v>
      </c>
      <c r="H1036" s="64">
        <f>IF(G1035&lt;VLOOKUP(D1036,'Luxjacky Assumptions Past'!$M$17:$Q$77,5,0),VLOOKUP(D1036,'Luxjacky Assumptions Past'!$M$17:$Q$77,4,0),0)</f>
        <v>1589.8259600644114</v>
      </c>
      <c r="I1036" s="62">
        <f t="shared" si="166"/>
        <v>170.0955713739236</v>
      </c>
      <c r="J1036" s="62">
        <v>171</v>
      </c>
      <c r="K1036" s="15">
        <f t="shared" si="160"/>
        <v>1</v>
      </c>
      <c r="L1036" s="15">
        <f t="shared" si="168"/>
        <v>4000</v>
      </c>
      <c r="M1036" s="58">
        <f>'Luxjacky Assumptions Monthly'!$M$8*'Luxjacky Counterfactual'!H1036</f>
        <v>15898.259600644114</v>
      </c>
      <c r="N1036" s="58">
        <f>'Luxjacky Assumptions Monthly'!$M$6*'Luxjacky Assumptions Monthly'!$M$8*'Luxjacky Counterfactual'!G1036</f>
        <v>1324.6896174184003</v>
      </c>
      <c r="O1036" s="58">
        <f t="shared" si="161"/>
        <v>21222.949218062517</v>
      </c>
    </row>
    <row r="1037" spans="1:15" x14ac:dyDescent="0.3">
      <c r="A1037" s="60">
        <v>43405</v>
      </c>
      <c r="B1037" s="15">
        <f t="shared" si="162"/>
        <v>2018</v>
      </c>
      <c r="C1037" s="15">
        <f t="shared" si="163"/>
        <v>11</v>
      </c>
      <c r="D1037" s="15" t="str">
        <f t="shared" si="167"/>
        <v>201811</v>
      </c>
      <c r="E1037" s="15">
        <f t="shared" si="164"/>
        <v>5</v>
      </c>
      <c r="F1037" s="15">
        <f t="shared" si="165"/>
        <v>0</v>
      </c>
      <c r="G1037" s="64">
        <f t="shared" si="169"/>
        <v>2482.3792348368006</v>
      </c>
      <c r="H1037" s="64">
        <f>IF(G1036&lt;VLOOKUP(D1037,'Luxjacky Assumptions Past'!$M$17:$Q$77,5,0),VLOOKUP(D1037,'Luxjacky Assumptions Past'!$M$17:$Q$77,4,0),0)</f>
        <v>0</v>
      </c>
      <c r="I1037" s="62">
        <f t="shared" si="166"/>
        <v>152.927855391435</v>
      </c>
      <c r="J1037" s="62">
        <v>167</v>
      </c>
      <c r="K1037" s="15">
        <f t="shared" si="160"/>
        <v>0</v>
      </c>
      <c r="L1037" s="15">
        <f t="shared" si="168"/>
        <v>0</v>
      </c>
      <c r="M1037" s="58">
        <f>'Luxjacky Assumptions Monthly'!$M$8*'Luxjacky Counterfactual'!H1037</f>
        <v>0</v>
      </c>
      <c r="N1037" s="58">
        <f>'Luxjacky Assumptions Monthly'!$M$6*'Luxjacky Assumptions Monthly'!$M$8*'Luxjacky Counterfactual'!G1037</f>
        <v>1241.1896174184003</v>
      </c>
      <c r="O1037" s="58">
        <f t="shared" si="161"/>
        <v>1241.1896174184003</v>
      </c>
    </row>
    <row r="1038" spans="1:15" x14ac:dyDescent="0.3">
      <c r="A1038" s="60">
        <v>43406</v>
      </c>
      <c r="B1038" s="15">
        <f t="shared" si="162"/>
        <v>2018</v>
      </c>
      <c r="C1038" s="15">
        <f t="shared" si="163"/>
        <v>11</v>
      </c>
      <c r="D1038" s="15" t="str">
        <f t="shared" si="167"/>
        <v>201811</v>
      </c>
      <c r="E1038" s="15">
        <f t="shared" si="164"/>
        <v>6</v>
      </c>
      <c r="F1038" s="15">
        <f t="shared" si="165"/>
        <v>1</v>
      </c>
      <c r="G1038" s="64">
        <f t="shared" si="169"/>
        <v>2326.3792348368006</v>
      </c>
      <c r="H1038" s="64">
        <f>IF(G1037&lt;VLOOKUP(D1038,'Luxjacky Assumptions Past'!$M$17:$Q$77,5,0),VLOOKUP(D1038,'Luxjacky Assumptions Past'!$M$17:$Q$77,4,0),0)</f>
        <v>0</v>
      </c>
      <c r="I1038" s="62">
        <f t="shared" si="166"/>
        <v>134.55611937736103</v>
      </c>
      <c r="J1038" s="62">
        <v>156</v>
      </c>
      <c r="K1038" s="15">
        <f t="shared" si="160"/>
        <v>0</v>
      </c>
      <c r="L1038" s="15">
        <f t="shared" si="168"/>
        <v>0</v>
      </c>
      <c r="M1038" s="58">
        <f>'Luxjacky Assumptions Monthly'!$M$8*'Luxjacky Counterfactual'!H1038</f>
        <v>0</v>
      </c>
      <c r="N1038" s="58">
        <f>'Luxjacky Assumptions Monthly'!$M$6*'Luxjacky Assumptions Monthly'!$M$8*'Luxjacky Counterfactual'!G1038</f>
        <v>1163.1896174184003</v>
      </c>
      <c r="O1038" s="58">
        <f t="shared" si="161"/>
        <v>1163.1896174184003</v>
      </c>
    </row>
    <row r="1039" spans="1:15" x14ac:dyDescent="0.3">
      <c r="A1039" s="60">
        <v>43407</v>
      </c>
      <c r="B1039" s="15">
        <f t="shared" si="162"/>
        <v>2018</v>
      </c>
      <c r="C1039" s="15">
        <f t="shared" si="163"/>
        <v>11</v>
      </c>
      <c r="D1039" s="15" t="str">
        <f t="shared" si="167"/>
        <v>201811</v>
      </c>
      <c r="E1039" s="15">
        <f t="shared" si="164"/>
        <v>7</v>
      </c>
      <c r="F1039" s="15">
        <f t="shared" si="165"/>
        <v>1</v>
      </c>
      <c r="G1039" s="64">
        <f t="shared" si="169"/>
        <v>2183.3792348368006</v>
      </c>
      <c r="H1039" s="64">
        <f>IF(G1038&lt;VLOOKUP(D1039,'Luxjacky Assumptions Past'!$M$17:$Q$77,5,0),VLOOKUP(D1039,'Luxjacky Assumptions Past'!$M$17:$Q$77,4,0),0)</f>
        <v>0</v>
      </c>
      <c r="I1039" s="62">
        <f t="shared" si="166"/>
        <v>96.636640967360648</v>
      </c>
      <c r="J1039" s="62">
        <v>143</v>
      </c>
      <c r="K1039" s="15">
        <f t="shared" si="160"/>
        <v>0</v>
      </c>
      <c r="L1039" s="15">
        <f t="shared" si="168"/>
        <v>0</v>
      </c>
      <c r="M1039" s="58">
        <f>'Luxjacky Assumptions Monthly'!$M$8*'Luxjacky Counterfactual'!H1039</f>
        <v>0</v>
      </c>
      <c r="N1039" s="58">
        <f>'Luxjacky Assumptions Monthly'!$M$6*'Luxjacky Assumptions Monthly'!$M$8*'Luxjacky Counterfactual'!G1039</f>
        <v>1091.6896174184003</v>
      </c>
      <c r="O1039" s="58">
        <f t="shared" si="161"/>
        <v>1091.6896174184003</v>
      </c>
    </row>
    <row r="1040" spans="1:15" x14ac:dyDescent="0.3">
      <c r="A1040" s="60">
        <v>43408</v>
      </c>
      <c r="B1040" s="15">
        <f t="shared" si="162"/>
        <v>2018</v>
      </c>
      <c r="C1040" s="15">
        <f t="shared" si="163"/>
        <v>11</v>
      </c>
      <c r="D1040" s="15" t="str">
        <f t="shared" si="167"/>
        <v>201811</v>
      </c>
      <c r="E1040" s="15">
        <f t="shared" si="164"/>
        <v>1</v>
      </c>
      <c r="F1040" s="15">
        <f t="shared" si="165"/>
        <v>0</v>
      </c>
      <c r="G1040" s="64">
        <f t="shared" si="169"/>
        <v>2086.3792348368006</v>
      </c>
      <c r="H1040" s="64">
        <f>IF(G1039&lt;VLOOKUP(D1040,'Luxjacky Assumptions Past'!$M$17:$Q$77,5,0),VLOOKUP(D1040,'Luxjacky Assumptions Past'!$M$17:$Q$77,4,0),0)</f>
        <v>0</v>
      </c>
      <c r="I1040" s="62">
        <f t="shared" si="166"/>
        <v>180.80052677268623</v>
      </c>
      <c r="J1040" s="62">
        <v>97</v>
      </c>
      <c r="K1040" s="15">
        <f t="shared" si="160"/>
        <v>0</v>
      </c>
      <c r="L1040" s="15">
        <f t="shared" si="168"/>
        <v>0</v>
      </c>
      <c r="M1040" s="58">
        <f>'Luxjacky Assumptions Monthly'!$M$8*'Luxjacky Counterfactual'!H1040</f>
        <v>0</v>
      </c>
      <c r="N1040" s="58">
        <f>'Luxjacky Assumptions Monthly'!$M$6*'Luxjacky Assumptions Monthly'!$M$8*'Luxjacky Counterfactual'!G1040</f>
        <v>1043.1896174184003</v>
      </c>
      <c r="O1040" s="58">
        <f t="shared" si="161"/>
        <v>1043.1896174184003</v>
      </c>
    </row>
    <row r="1041" spans="1:15" x14ac:dyDescent="0.3">
      <c r="A1041" s="60">
        <v>43409</v>
      </c>
      <c r="B1041" s="15">
        <f t="shared" si="162"/>
        <v>2018</v>
      </c>
      <c r="C1041" s="15">
        <f t="shared" si="163"/>
        <v>11</v>
      </c>
      <c r="D1041" s="15" t="str">
        <f t="shared" si="167"/>
        <v>201811</v>
      </c>
      <c r="E1041" s="15">
        <f t="shared" si="164"/>
        <v>2</v>
      </c>
      <c r="F1041" s="15">
        <f t="shared" si="165"/>
        <v>0</v>
      </c>
      <c r="G1041" s="64">
        <f t="shared" si="169"/>
        <v>1904.3792348368006</v>
      </c>
      <c r="H1041" s="64">
        <f>IF(G1040&lt;VLOOKUP(D1041,'Luxjacky Assumptions Past'!$M$17:$Q$77,5,0),VLOOKUP(D1041,'Luxjacky Assumptions Past'!$M$17:$Q$77,4,0),0)</f>
        <v>0</v>
      </c>
      <c r="I1041" s="62">
        <f t="shared" si="166"/>
        <v>185.41820901446255</v>
      </c>
      <c r="J1041" s="62">
        <v>182</v>
      </c>
      <c r="K1041" s="15">
        <f t="shared" si="160"/>
        <v>0</v>
      </c>
      <c r="L1041" s="15">
        <f t="shared" si="168"/>
        <v>0</v>
      </c>
      <c r="M1041" s="58">
        <f>'Luxjacky Assumptions Monthly'!$M$8*'Luxjacky Counterfactual'!H1041</f>
        <v>0</v>
      </c>
      <c r="N1041" s="58">
        <f>'Luxjacky Assumptions Monthly'!$M$6*'Luxjacky Assumptions Monthly'!$M$8*'Luxjacky Counterfactual'!G1041</f>
        <v>952.1896174184003</v>
      </c>
      <c r="O1041" s="58">
        <f t="shared" si="161"/>
        <v>952.1896174184003</v>
      </c>
    </row>
    <row r="1042" spans="1:15" x14ac:dyDescent="0.3">
      <c r="A1042" s="60">
        <v>43410</v>
      </c>
      <c r="B1042" s="15">
        <f t="shared" si="162"/>
        <v>2018</v>
      </c>
      <c r="C1042" s="15">
        <f t="shared" si="163"/>
        <v>11</v>
      </c>
      <c r="D1042" s="15" t="str">
        <f t="shared" si="167"/>
        <v>201811</v>
      </c>
      <c r="E1042" s="15">
        <f t="shared" si="164"/>
        <v>3</v>
      </c>
      <c r="F1042" s="15">
        <f t="shared" si="165"/>
        <v>0</v>
      </c>
      <c r="G1042" s="64">
        <f t="shared" si="169"/>
        <v>1722.3792348368006</v>
      </c>
      <c r="H1042" s="64">
        <f>IF(G1041&lt;VLOOKUP(D1042,'Luxjacky Assumptions Past'!$M$17:$Q$77,5,0),VLOOKUP(D1042,'Luxjacky Assumptions Past'!$M$17:$Q$77,4,0),0)</f>
        <v>0</v>
      </c>
      <c r="I1042" s="62">
        <f t="shared" si="166"/>
        <v>182.80760129972401</v>
      </c>
      <c r="J1042" s="62">
        <v>182</v>
      </c>
      <c r="K1042" s="15">
        <f t="shared" si="160"/>
        <v>0</v>
      </c>
      <c r="L1042" s="15">
        <f t="shared" si="168"/>
        <v>0</v>
      </c>
      <c r="M1042" s="58">
        <f>'Luxjacky Assumptions Monthly'!$M$8*'Luxjacky Counterfactual'!H1042</f>
        <v>0</v>
      </c>
      <c r="N1042" s="58">
        <f>'Luxjacky Assumptions Monthly'!$M$6*'Luxjacky Assumptions Monthly'!$M$8*'Luxjacky Counterfactual'!G1042</f>
        <v>861.1896174184003</v>
      </c>
      <c r="O1042" s="58">
        <f t="shared" si="161"/>
        <v>861.1896174184003</v>
      </c>
    </row>
    <row r="1043" spans="1:15" x14ac:dyDescent="0.3">
      <c r="A1043" s="60">
        <v>43411</v>
      </c>
      <c r="B1043" s="15">
        <f t="shared" si="162"/>
        <v>2018</v>
      </c>
      <c r="C1043" s="15">
        <f t="shared" si="163"/>
        <v>11</v>
      </c>
      <c r="D1043" s="15" t="str">
        <f t="shared" si="167"/>
        <v>201811</v>
      </c>
      <c r="E1043" s="15">
        <f t="shared" si="164"/>
        <v>4</v>
      </c>
      <c r="F1043" s="15">
        <f t="shared" si="165"/>
        <v>0</v>
      </c>
      <c r="G1043" s="64">
        <f t="shared" si="169"/>
        <v>1532.3792348368006</v>
      </c>
      <c r="H1043" s="64">
        <f>IF(G1042&lt;VLOOKUP(D1043,'Luxjacky Assumptions Past'!$M$17:$Q$77,5,0),VLOOKUP(D1043,'Luxjacky Assumptions Past'!$M$17:$Q$77,4,0),0)</f>
        <v>0</v>
      </c>
      <c r="I1043" s="62">
        <f t="shared" si="166"/>
        <v>172.17903188709232</v>
      </c>
      <c r="J1043" s="62">
        <v>190</v>
      </c>
      <c r="K1043" s="15">
        <f t="shared" si="160"/>
        <v>0</v>
      </c>
      <c r="L1043" s="15">
        <f t="shared" si="168"/>
        <v>0</v>
      </c>
      <c r="M1043" s="58">
        <f>'Luxjacky Assumptions Monthly'!$M$8*'Luxjacky Counterfactual'!H1043</f>
        <v>0</v>
      </c>
      <c r="N1043" s="58">
        <f>'Luxjacky Assumptions Monthly'!$M$6*'Luxjacky Assumptions Monthly'!$M$8*'Luxjacky Counterfactual'!G1043</f>
        <v>766.1896174184003</v>
      </c>
      <c r="O1043" s="58">
        <f t="shared" si="161"/>
        <v>766.1896174184003</v>
      </c>
    </row>
    <row r="1044" spans="1:15" x14ac:dyDescent="0.3">
      <c r="A1044" s="60">
        <v>43412</v>
      </c>
      <c r="B1044" s="15">
        <f t="shared" si="162"/>
        <v>2018</v>
      </c>
      <c r="C1044" s="15">
        <f t="shared" si="163"/>
        <v>11</v>
      </c>
      <c r="D1044" s="15" t="str">
        <f t="shared" si="167"/>
        <v>201811</v>
      </c>
      <c r="E1044" s="15">
        <f t="shared" si="164"/>
        <v>5</v>
      </c>
      <c r="F1044" s="15">
        <f t="shared" si="165"/>
        <v>0</v>
      </c>
      <c r="G1044" s="64">
        <f t="shared" si="169"/>
        <v>1368.3792348368006</v>
      </c>
      <c r="H1044" s="64">
        <f>IF(G1043&lt;VLOOKUP(D1044,'Luxjacky Assumptions Past'!$M$17:$Q$77,5,0),VLOOKUP(D1044,'Luxjacky Assumptions Past'!$M$17:$Q$77,4,0),0)</f>
        <v>0</v>
      </c>
      <c r="I1044" s="62">
        <f t="shared" si="166"/>
        <v>152.927855391435</v>
      </c>
      <c r="J1044" s="62">
        <v>164</v>
      </c>
      <c r="K1044" s="15">
        <f t="shared" si="160"/>
        <v>0</v>
      </c>
      <c r="L1044" s="15">
        <f t="shared" si="168"/>
        <v>0</v>
      </c>
      <c r="M1044" s="58">
        <f>'Luxjacky Assumptions Monthly'!$M$8*'Luxjacky Counterfactual'!H1044</f>
        <v>0</v>
      </c>
      <c r="N1044" s="58">
        <f>'Luxjacky Assumptions Monthly'!$M$6*'Luxjacky Assumptions Monthly'!$M$8*'Luxjacky Counterfactual'!G1044</f>
        <v>684.1896174184003</v>
      </c>
      <c r="O1044" s="58">
        <f t="shared" si="161"/>
        <v>684.1896174184003</v>
      </c>
    </row>
    <row r="1045" spans="1:15" x14ac:dyDescent="0.3">
      <c r="A1045" s="60">
        <v>43413</v>
      </c>
      <c r="B1045" s="15">
        <f t="shared" si="162"/>
        <v>2018</v>
      </c>
      <c r="C1045" s="15">
        <f t="shared" si="163"/>
        <v>11</v>
      </c>
      <c r="D1045" s="15" t="str">
        <f t="shared" si="167"/>
        <v>201811</v>
      </c>
      <c r="E1045" s="15">
        <f t="shared" si="164"/>
        <v>6</v>
      </c>
      <c r="F1045" s="15">
        <f t="shared" si="165"/>
        <v>1</v>
      </c>
      <c r="G1045" s="64">
        <f t="shared" si="169"/>
        <v>1198.3792348368006</v>
      </c>
      <c r="H1045" s="64">
        <f>IF(G1044&lt;VLOOKUP(D1045,'Luxjacky Assumptions Past'!$M$17:$Q$77,5,0),VLOOKUP(D1045,'Luxjacky Assumptions Past'!$M$17:$Q$77,4,0),0)</f>
        <v>0</v>
      </c>
      <c r="I1045" s="62">
        <f t="shared" si="166"/>
        <v>134.55611937736103</v>
      </c>
      <c r="J1045" s="62">
        <v>170</v>
      </c>
      <c r="K1045" s="15">
        <f t="shared" si="160"/>
        <v>0</v>
      </c>
      <c r="L1045" s="15">
        <f t="shared" si="168"/>
        <v>0</v>
      </c>
      <c r="M1045" s="58">
        <f>'Luxjacky Assumptions Monthly'!$M$8*'Luxjacky Counterfactual'!H1045</f>
        <v>0</v>
      </c>
      <c r="N1045" s="58">
        <f>'Luxjacky Assumptions Monthly'!$M$6*'Luxjacky Assumptions Monthly'!$M$8*'Luxjacky Counterfactual'!G1045</f>
        <v>599.1896174184003</v>
      </c>
      <c r="O1045" s="58">
        <f t="shared" si="161"/>
        <v>599.1896174184003</v>
      </c>
    </row>
    <row r="1046" spans="1:15" x14ac:dyDescent="0.3">
      <c r="A1046" s="60">
        <v>43414</v>
      </c>
      <c r="B1046" s="15">
        <f t="shared" si="162"/>
        <v>2018</v>
      </c>
      <c r="C1046" s="15">
        <f t="shared" si="163"/>
        <v>11</v>
      </c>
      <c r="D1046" s="15" t="str">
        <f t="shared" si="167"/>
        <v>201811</v>
      </c>
      <c r="E1046" s="15">
        <f t="shared" si="164"/>
        <v>7</v>
      </c>
      <c r="F1046" s="15">
        <f t="shared" si="165"/>
        <v>1</v>
      </c>
      <c r="G1046" s="64">
        <f t="shared" si="169"/>
        <v>2645.1043068682084</v>
      </c>
      <c r="H1046" s="64">
        <f>IF(G1045&lt;VLOOKUP(D1046,'Luxjacky Assumptions Past'!$M$17:$Q$77,5,0),VLOOKUP(D1046,'Luxjacky Assumptions Past'!$M$17:$Q$77,4,0),0)</f>
        <v>1584.725072031408</v>
      </c>
      <c r="I1046" s="62">
        <f t="shared" si="166"/>
        <v>96.636640967360648</v>
      </c>
      <c r="J1046" s="62">
        <v>138</v>
      </c>
      <c r="K1046" s="15">
        <f t="shared" si="160"/>
        <v>1</v>
      </c>
      <c r="L1046" s="15">
        <f t="shared" si="168"/>
        <v>4000</v>
      </c>
      <c r="M1046" s="58">
        <f>'Luxjacky Assumptions Monthly'!$M$8*'Luxjacky Counterfactual'!H1046</f>
        <v>15847.250720314079</v>
      </c>
      <c r="N1046" s="58">
        <f>'Luxjacky Assumptions Monthly'!$M$6*'Luxjacky Assumptions Monthly'!$M$8*'Luxjacky Counterfactual'!G1046</f>
        <v>1322.5521534341042</v>
      </c>
      <c r="O1046" s="58">
        <f t="shared" si="161"/>
        <v>21169.80287374818</v>
      </c>
    </row>
    <row r="1047" spans="1:15" x14ac:dyDescent="0.3">
      <c r="A1047" s="60">
        <v>43415</v>
      </c>
      <c r="B1047" s="15">
        <f t="shared" si="162"/>
        <v>2018</v>
      </c>
      <c r="C1047" s="15">
        <f t="shared" si="163"/>
        <v>11</v>
      </c>
      <c r="D1047" s="15" t="str">
        <f t="shared" si="167"/>
        <v>201811</v>
      </c>
      <c r="E1047" s="15">
        <f t="shared" si="164"/>
        <v>1</v>
      </c>
      <c r="F1047" s="15">
        <f t="shared" si="165"/>
        <v>0</v>
      </c>
      <c r="G1047" s="64">
        <f t="shared" si="169"/>
        <v>2542.1043068682084</v>
      </c>
      <c r="H1047" s="64">
        <f>IF(G1046&lt;VLOOKUP(D1047,'Luxjacky Assumptions Past'!$M$17:$Q$77,5,0),VLOOKUP(D1047,'Luxjacky Assumptions Past'!$M$17:$Q$77,4,0),0)</f>
        <v>0</v>
      </c>
      <c r="I1047" s="62">
        <f t="shared" si="166"/>
        <v>180.80052677268623</v>
      </c>
      <c r="J1047" s="62">
        <v>103</v>
      </c>
      <c r="K1047" s="15">
        <f t="shared" si="160"/>
        <v>0</v>
      </c>
      <c r="L1047" s="15">
        <f t="shared" si="168"/>
        <v>0</v>
      </c>
      <c r="M1047" s="58">
        <f>'Luxjacky Assumptions Monthly'!$M$8*'Luxjacky Counterfactual'!H1047</f>
        <v>0</v>
      </c>
      <c r="N1047" s="58">
        <f>'Luxjacky Assumptions Monthly'!$M$6*'Luxjacky Assumptions Monthly'!$M$8*'Luxjacky Counterfactual'!G1047</f>
        <v>1271.0521534341042</v>
      </c>
      <c r="O1047" s="58">
        <f t="shared" si="161"/>
        <v>1271.0521534341042</v>
      </c>
    </row>
    <row r="1048" spans="1:15" x14ac:dyDescent="0.3">
      <c r="A1048" s="60">
        <v>43416</v>
      </c>
      <c r="B1048" s="15">
        <f t="shared" si="162"/>
        <v>2018</v>
      </c>
      <c r="C1048" s="15">
        <f t="shared" si="163"/>
        <v>11</v>
      </c>
      <c r="D1048" s="15" t="str">
        <f t="shared" si="167"/>
        <v>201811</v>
      </c>
      <c r="E1048" s="15">
        <f t="shared" si="164"/>
        <v>2</v>
      </c>
      <c r="F1048" s="15">
        <f t="shared" si="165"/>
        <v>0</v>
      </c>
      <c r="G1048" s="64">
        <f t="shared" si="169"/>
        <v>2366.1043068682084</v>
      </c>
      <c r="H1048" s="64">
        <f>IF(G1047&lt;VLOOKUP(D1048,'Luxjacky Assumptions Past'!$M$17:$Q$77,5,0),VLOOKUP(D1048,'Luxjacky Assumptions Past'!$M$17:$Q$77,4,0),0)</f>
        <v>0</v>
      </c>
      <c r="I1048" s="62">
        <f t="shared" si="166"/>
        <v>185.41820901446255</v>
      </c>
      <c r="J1048" s="62">
        <v>176</v>
      </c>
      <c r="K1048" s="15">
        <f t="shared" si="160"/>
        <v>0</v>
      </c>
      <c r="L1048" s="15">
        <f t="shared" si="168"/>
        <v>0</v>
      </c>
      <c r="M1048" s="58">
        <f>'Luxjacky Assumptions Monthly'!$M$8*'Luxjacky Counterfactual'!H1048</f>
        <v>0</v>
      </c>
      <c r="N1048" s="58">
        <f>'Luxjacky Assumptions Monthly'!$M$6*'Luxjacky Assumptions Monthly'!$M$8*'Luxjacky Counterfactual'!G1048</f>
        <v>1183.0521534341042</v>
      </c>
      <c r="O1048" s="58">
        <f t="shared" si="161"/>
        <v>1183.0521534341042</v>
      </c>
    </row>
    <row r="1049" spans="1:15" x14ac:dyDescent="0.3">
      <c r="A1049" s="60">
        <v>43417</v>
      </c>
      <c r="B1049" s="15">
        <f t="shared" si="162"/>
        <v>2018</v>
      </c>
      <c r="C1049" s="15">
        <f t="shared" si="163"/>
        <v>11</v>
      </c>
      <c r="D1049" s="15" t="str">
        <f t="shared" si="167"/>
        <v>201811</v>
      </c>
      <c r="E1049" s="15">
        <f t="shared" si="164"/>
        <v>3</v>
      </c>
      <c r="F1049" s="15">
        <f t="shared" si="165"/>
        <v>0</v>
      </c>
      <c r="G1049" s="64">
        <f t="shared" si="169"/>
        <v>2188.1043068682084</v>
      </c>
      <c r="H1049" s="64">
        <f>IF(G1048&lt;VLOOKUP(D1049,'Luxjacky Assumptions Past'!$M$17:$Q$77,5,0),VLOOKUP(D1049,'Luxjacky Assumptions Past'!$M$17:$Q$77,4,0),0)</f>
        <v>0</v>
      </c>
      <c r="I1049" s="62">
        <f t="shared" si="166"/>
        <v>182.80760129972401</v>
      </c>
      <c r="J1049" s="62">
        <v>178</v>
      </c>
      <c r="K1049" s="15">
        <f t="shared" si="160"/>
        <v>0</v>
      </c>
      <c r="L1049" s="15">
        <f t="shared" si="168"/>
        <v>0</v>
      </c>
      <c r="M1049" s="58">
        <f>'Luxjacky Assumptions Monthly'!$M$8*'Luxjacky Counterfactual'!H1049</f>
        <v>0</v>
      </c>
      <c r="N1049" s="58">
        <f>'Luxjacky Assumptions Monthly'!$M$6*'Luxjacky Assumptions Monthly'!$M$8*'Luxjacky Counterfactual'!G1049</f>
        <v>1094.0521534341042</v>
      </c>
      <c r="O1049" s="58">
        <f t="shared" si="161"/>
        <v>1094.0521534341042</v>
      </c>
    </row>
    <row r="1050" spans="1:15" x14ac:dyDescent="0.3">
      <c r="A1050" s="60">
        <v>43418</v>
      </c>
      <c r="B1050" s="15">
        <f t="shared" si="162"/>
        <v>2018</v>
      </c>
      <c r="C1050" s="15">
        <f t="shared" si="163"/>
        <v>11</v>
      </c>
      <c r="D1050" s="15" t="str">
        <f t="shared" si="167"/>
        <v>201811</v>
      </c>
      <c r="E1050" s="15">
        <f t="shared" si="164"/>
        <v>4</v>
      </c>
      <c r="F1050" s="15">
        <f t="shared" si="165"/>
        <v>0</v>
      </c>
      <c r="G1050" s="64">
        <f t="shared" si="169"/>
        <v>1993.1043068682084</v>
      </c>
      <c r="H1050" s="64">
        <f>IF(G1049&lt;VLOOKUP(D1050,'Luxjacky Assumptions Past'!$M$17:$Q$77,5,0),VLOOKUP(D1050,'Luxjacky Assumptions Past'!$M$17:$Q$77,4,0),0)</f>
        <v>0</v>
      </c>
      <c r="I1050" s="62">
        <f t="shared" si="166"/>
        <v>172.17903188709232</v>
      </c>
      <c r="J1050" s="62">
        <v>195</v>
      </c>
      <c r="K1050" s="15">
        <f t="shared" si="160"/>
        <v>0</v>
      </c>
      <c r="L1050" s="15">
        <f t="shared" si="168"/>
        <v>0</v>
      </c>
      <c r="M1050" s="58">
        <f>'Luxjacky Assumptions Monthly'!$M$8*'Luxjacky Counterfactual'!H1050</f>
        <v>0</v>
      </c>
      <c r="N1050" s="58">
        <f>'Luxjacky Assumptions Monthly'!$M$6*'Luxjacky Assumptions Monthly'!$M$8*'Luxjacky Counterfactual'!G1050</f>
        <v>996.55215343410418</v>
      </c>
      <c r="O1050" s="58">
        <f t="shared" si="161"/>
        <v>996.55215343410418</v>
      </c>
    </row>
    <row r="1051" spans="1:15" x14ac:dyDescent="0.3">
      <c r="A1051" s="60">
        <v>43419</v>
      </c>
      <c r="B1051" s="15">
        <f t="shared" si="162"/>
        <v>2018</v>
      </c>
      <c r="C1051" s="15">
        <f t="shared" si="163"/>
        <v>11</v>
      </c>
      <c r="D1051" s="15" t="str">
        <f t="shared" si="167"/>
        <v>201811</v>
      </c>
      <c r="E1051" s="15">
        <f t="shared" si="164"/>
        <v>5</v>
      </c>
      <c r="F1051" s="15">
        <f t="shared" si="165"/>
        <v>0</v>
      </c>
      <c r="G1051" s="64">
        <f t="shared" si="169"/>
        <v>1816.1043068682084</v>
      </c>
      <c r="H1051" s="64">
        <f>IF(G1050&lt;VLOOKUP(D1051,'Luxjacky Assumptions Past'!$M$17:$Q$77,5,0),VLOOKUP(D1051,'Luxjacky Assumptions Past'!$M$17:$Q$77,4,0),0)</f>
        <v>0</v>
      </c>
      <c r="I1051" s="62">
        <f t="shared" si="166"/>
        <v>152.927855391435</v>
      </c>
      <c r="J1051" s="62">
        <v>177</v>
      </c>
      <c r="K1051" s="15">
        <f t="shared" si="160"/>
        <v>0</v>
      </c>
      <c r="L1051" s="15">
        <f t="shared" si="168"/>
        <v>0</v>
      </c>
      <c r="M1051" s="58">
        <f>'Luxjacky Assumptions Monthly'!$M$8*'Luxjacky Counterfactual'!H1051</f>
        <v>0</v>
      </c>
      <c r="N1051" s="58">
        <f>'Luxjacky Assumptions Monthly'!$M$6*'Luxjacky Assumptions Monthly'!$M$8*'Luxjacky Counterfactual'!G1051</f>
        <v>908.05215343410418</v>
      </c>
      <c r="O1051" s="58">
        <f t="shared" si="161"/>
        <v>908.05215343410418</v>
      </c>
    </row>
    <row r="1052" spans="1:15" x14ac:dyDescent="0.3">
      <c r="A1052" s="60">
        <v>43420</v>
      </c>
      <c r="B1052" s="15">
        <f t="shared" si="162"/>
        <v>2018</v>
      </c>
      <c r="C1052" s="15">
        <f t="shared" si="163"/>
        <v>11</v>
      </c>
      <c r="D1052" s="15" t="str">
        <f t="shared" si="167"/>
        <v>201811</v>
      </c>
      <c r="E1052" s="15">
        <f t="shared" si="164"/>
        <v>6</v>
      </c>
      <c r="F1052" s="15">
        <f t="shared" si="165"/>
        <v>1</v>
      </c>
      <c r="G1052" s="64">
        <f t="shared" si="169"/>
        <v>1657.1043068682084</v>
      </c>
      <c r="H1052" s="64">
        <f>IF(G1051&lt;VLOOKUP(D1052,'Luxjacky Assumptions Past'!$M$17:$Q$77,5,0),VLOOKUP(D1052,'Luxjacky Assumptions Past'!$M$17:$Q$77,4,0),0)</f>
        <v>0</v>
      </c>
      <c r="I1052" s="62">
        <f t="shared" si="166"/>
        <v>134.55611937736103</v>
      </c>
      <c r="J1052" s="62">
        <v>159</v>
      </c>
      <c r="K1052" s="15">
        <f t="shared" si="160"/>
        <v>0</v>
      </c>
      <c r="L1052" s="15">
        <f t="shared" si="168"/>
        <v>0</v>
      </c>
      <c r="M1052" s="58">
        <f>'Luxjacky Assumptions Monthly'!$M$8*'Luxjacky Counterfactual'!H1052</f>
        <v>0</v>
      </c>
      <c r="N1052" s="58">
        <f>'Luxjacky Assumptions Monthly'!$M$6*'Luxjacky Assumptions Monthly'!$M$8*'Luxjacky Counterfactual'!G1052</f>
        <v>828.55215343410418</v>
      </c>
      <c r="O1052" s="58">
        <f t="shared" si="161"/>
        <v>828.55215343410418</v>
      </c>
    </row>
    <row r="1053" spans="1:15" x14ac:dyDescent="0.3">
      <c r="A1053" s="60">
        <v>43421</v>
      </c>
      <c r="B1053" s="15">
        <f t="shared" si="162"/>
        <v>2018</v>
      </c>
      <c r="C1053" s="15">
        <f t="shared" si="163"/>
        <v>11</v>
      </c>
      <c r="D1053" s="15" t="str">
        <f t="shared" si="167"/>
        <v>201811</v>
      </c>
      <c r="E1053" s="15">
        <f t="shared" si="164"/>
        <v>7</v>
      </c>
      <c r="F1053" s="15">
        <f t="shared" si="165"/>
        <v>1</v>
      </c>
      <c r="G1053" s="64">
        <f t="shared" si="169"/>
        <v>1518.1043068682084</v>
      </c>
      <c r="H1053" s="64">
        <f>IF(G1052&lt;VLOOKUP(D1053,'Luxjacky Assumptions Past'!$M$17:$Q$77,5,0),VLOOKUP(D1053,'Luxjacky Assumptions Past'!$M$17:$Q$77,4,0),0)</f>
        <v>0</v>
      </c>
      <c r="I1053" s="62">
        <f t="shared" si="166"/>
        <v>96.636640967360648</v>
      </c>
      <c r="J1053" s="62">
        <v>139</v>
      </c>
      <c r="K1053" s="15">
        <f t="shared" ref="K1053:K1116" si="170">IF(H1053&gt;0,1,0)</f>
        <v>0</v>
      </c>
      <c r="L1053" s="15">
        <f t="shared" si="168"/>
        <v>0</v>
      </c>
      <c r="M1053" s="58">
        <f>'Luxjacky Assumptions Monthly'!$M$8*'Luxjacky Counterfactual'!H1053</f>
        <v>0</v>
      </c>
      <c r="N1053" s="58">
        <f>'Luxjacky Assumptions Monthly'!$M$6*'Luxjacky Assumptions Monthly'!$M$8*'Luxjacky Counterfactual'!G1053</f>
        <v>759.05215343410418</v>
      </c>
      <c r="O1053" s="58">
        <f t="shared" ref="O1053:O1116" si="171">SUM(L1053:N1053)</f>
        <v>759.05215343410418</v>
      </c>
    </row>
    <row r="1054" spans="1:15" x14ac:dyDescent="0.3">
      <c r="A1054" s="60">
        <v>43422</v>
      </c>
      <c r="B1054" s="15">
        <f t="shared" si="162"/>
        <v>2018</v>
      </c>
      <c r="C1054" s="15">
        <f t="shared" si="163"/>
        <v>11</v>
      </c>
      <c r="D1054" s="15" t="str">
        <f t="shared" si="167"/>
        <v>201811</v>
      </c>
      <c r="E1054" s="15">
        <f t="shared" si="164"/>
        <v>1</v>
      </c>
      <c r="F1054" s="15">
        <f t="shared" si="165"/>
        <v>0</v>
      </c>
      <c r="G1054" s="64">
        <f t="shared" si="169"/>
        <v>1432.1043068682084</v>
      </c>
      <c r="H1054" s="64">
        <f>IF(G1053&lt;VLOOKUP(D1054,'Luxjacky Assumptions Past'!$M$17:$Q$77,5,0),VLOOKUP(D1054,'Luxjacky Assumptions Past'!$M$17:$Q$77,4,0),0)</f>
        <v>0</v>
      </c>
      <c r="I1054" s="62">
        <f t="shared" si="166"/>
        <v>180.80052677268623</v>
      </c>
      <c r="J1054" s="62">
        <v>86</v>
      </c>
      <c r="K1054" s="15">
        <f t="shared" si="170"/>
        <v>0</v>
      </c>
      <c r="L1054" s="15">
        <f t="shared" si="168"/>
        <v>0</v>
      </c>
      <c r="M1054" s="58">
        <f>'Luxjacky Assumptions Monthly'!$M$8*'Luxjacky Counterfactual'!H1054</f>
        <v>0</v>
      </c>
      <c r="N1054" s="58">
        <f>'Luxjacky Assumptions Monthly'!$M$6*'Luxjacky Assumptions Monthly'!$M$8*'Luxjacky Counterfactual'!G1054</f>
        <v>716.05215343410418</v>
      </c>
      <c r="O1054" s="58">
        <f t="shared" si="171"/>
        <v>716.05215343410418</v>
      </c>
    </row>
    <row r="1055" spans="1:15" x14ac:dyDescent="0.3">
      <c r="A1055" s="60">
        <v>43423</v>
      </c>
      <c r="B1055" s="15">
        <f t="shared" si="162"/>
        <v>2018</v>
      </c>
      <c r="C1055" s="15">
        <f t="shared" si="163"/>
        <v>11</v>
      </c>
      <c r="D1055" s="15" t="str">
        <f t="shared" si="167"/>
        <v>201811</v>
      </c>
      <c r="E1055" s="15">
        <f t="shared" si="164"/>
        <v>2</v>
      </c>
      <c r="F1055" s="15">
        <f t="shared" si="165"/>
        <v>0</v>
      </c>
      <c r="G1055" s="64">
        <f t="shared" si="169"/>
        <v>1253.1043068682084</v>
      </c>
      <c r="H1055" s="64">
        <f>IF(G1054&lt;VLOOKUP(D1055,'Luxjacky Assumptions Past'!$M$17:$Q$77,5,0),VLOOKUP(D1055,'Luxjacky Assumptions Past'!$M$17:$Q$77,4,0),0)</f>
        <v>0</v>
      </c>
      <c r="I1055" s="62">
        <f t="shared" si="166"/>
        <v>185.41820901446255</v>
      </c>
      <c r="J1055" s="62">
        <v>179</v>
      </c>
      <c r="K1055" s="15">
        <f t="shared" si="170"/>
        <v>0</v>
      </c>
      <c r="L1055" s="15">
        <f t="shared" si="168"/>
        <v>0</v>
      </c>
      <c r="M1055" s="58">
        <f>'Luxjacky Assumptions Monthly'!$M$8*'Luxjacky Counterfactual'!H1055</f>
        <v>0</v>
      </c>
      <c r="N1055" s="58">
        <f>'Luxjacky Assumptions Monthly'!$M$6*'Luxjacky Assumptions Monthly'!$M$8*'Luxjacky Counterfactual'!G1055</f>
        <v>626.55215343410418</v>
      </c>
      <c r="O1055" s="58">
        <f t="shared" si="171"/>
        <v>626.55215343410418</v>
      </c>
    </row>
    <row r="1056" spans="1:15" x14ac:dyDescent="0.3">
      <c r="A1056" s="60">
        <v>43424</v>
      </c>
      <c r="B1056" s="15">
        <f t="shared" si="162"/>
        <v>2018</v>
      </c>
      <c r="C1056" s="15">
        <f t="shared" si="163"/>
        <v>11</v>
      </c>
      <c r="D1056" s="15" t="str">
        <f t="shared" si="167"/>
        <v>201811</v>
      </c>
      <c r="E1056" s="15">
        <f t="shared" si="164"/>
        <v>3</v>
      </c>
      <c r="F1056" s="15">
        <f t="shared" si="165"/>
        <v>0</v>
      </c>
      <c r="G1056" s="64">
        <f t="shared" si="169"/>
        <v>2650.8293788996161</v>
      </c>
      <c r="H1056" s="64">
        <f>IF(G1055&lt;VLOOKUP(D1056,'Luxjacky Assumptions Past'!$M$17:$Q$77,5,0),VLOOKUP(D1056,'Luxjacky Assumptions Past'!$M$17:$Q$77,4,0),0)</f>
        <v>1584.725072031408</v>
      </c>
      <c r="I1056" s="62">
        <f t="shared" si="166"/>
        <v>182.80760129972401</v>
      </c>
      <c r="J1056" s="62">
        <v>187</v>
      </c>
      <c r="K1056" s="15">
        <f t="shared" si="170"/>
        <v>1</v>
      </c>
      <c r="L1056" s="15">
        <f t="shared" si="168"/>
        <v>4000</v>
      </c>
      <c r="M1056" s="58">
        <f>'Luxjacky Assumptions Monthly'!$M$8*'Luxjacky Counterfactual'!H1056</f>
        <v>15847.250720314079</v>
      </c>
      <c r="N1056" s="58">
        <f>'Luxjacky Assumptions Monthly'!$M$6*'Luxjacky Assumptions Monthly'!$M$8*'Luxjacky Counterfactual'!G1056</f>
        <v>1325.4146894498081</v>
      </c>
      <c r="O1056" s="58">
        <f t="shared" si="171"/>
        <v>21172.665409763886</v>
      </c>
    </row>
    <row r="1057" spans="1:15" x14ac:dyDescent="0.3">
      <c r="A1057" s="60">
        <v>43425</v>
      </c>
      <c r="B1057" s="15">
        <f t="shared" si="162"/>
        <v>2018</v>
      </c>
      <c r="C1057" s="15">
        <f t="shared" si="163"/>
        <v>11</v>
      </c>
      <c r="D1057" s="15" t="str">
        <f t="shared" si="167"/>
        <v>201811</v>
      </c>
      <c r="E1057" s="15">
        <f t="shared" si="164"/>
        <v>4</v>
      </c>
      <c r="F1057" s="15">
        <f t="shared" si="165"/>
        <v>0</v>
      </c>
      <c r="G1057" s="64">
        <f t="shared" si="169"/>
        <v>2472.8293788996161</v>
      </c>
      <c r="H1057" s="64">
        <f>IF(G1056&lt;VLOOKUP(D1057,'Luxjacky Assumptions Past'!$M$17:$Q$77,5,0),VLOOKUP(D1057,'Luxjacky Assumptions Past'!$M$17:$Q$77,4,0),0)</f>
        <v>0</v>
      </c>
      <c r="I1057" s="62">
        <f t="shared" si="166"/>
        <v>172.17903188709232</v>
      </c>
      <c r="J1057" s="62">
        <v>178</v>
      </c>
      <c r="K1057" s="15">
        <f t="shared" si="170"/>
        <v>0</v>
      </c>
      <c r="L1057" s="15">
        <f t="shared" si="168"/>
        <v>0</v>
      </c>
      <c r="M1057" s="58">
        <f>'Luxjacky Assumptions Monthly'!$M$8*'Luxjacky Counterfactual'!H1057</f>
        <v>0</v>
      </c>
      <c r="N1057" s="58">
        <f>'Luxjacky Assumptions Monthly'!$M$6*'Luxjacky Assumptions Monthly'!$M$8*'Luxjacky Counterfactual'!G1057</f>
        <v>1236.4146894498081</v>
      </c>
      <c r="O1057" s="58">
        <f t="shared" si="171"/>
        <v>1236.4146894498081</v>
      </c>
    </row>
    <row r="1058" spans="1:15" x14ac:dyDescent="0.3">
      <c r="A1058" s="60">
        <v>43426</v>
      </c>
      <c r="B1058" s="15">
        <f t="shared" si="162"/>
        <v>2018</v>
      </c>
      <c r="C1058" s="15">
        <f t="shared" si="163"/>
        <v>11</v>
      </c>
      <c r="D1058" s="15" t="str">
        <f t="shared" si="167"/>
        <v>201811</v>
      </c>
      <c r="E1058" s="15">
        <f t="shared" si="164"/>
        <v>5</v>
      </c>
      <c r="F1058" s="15">
        <f t="shared" si="165"/>
        <v>0</v>
      </c>
      <c r="G1058" s="64">
        <f t="shared" si="169"/>
        <v>2301.8293788996161</v>
      </c>
      <c r="H1058" s="64">
        <f>IF(G1057&lt;VLOOKUP(D1058,'Luxjacky Assumptions Past'!$M$17:$Q$77,5,0),VLOOKUP(D1058,'Luxjacky Assumptions Past'!$M$17:$Q$77,4,0),0)</f>
        <v>0</v>
      </c>
      <c r="I1058" s="62">
        <f t="shared" si="166"/>
        <v>152.927855391435</v>
      </c>
      <c r="J1058" s="62">
        <v>171</v>
      </c>
      <c r="K1058" s="15">
        <f t="shared" si="170"/>
        <v>0</v>
      </c>
      <c r="L1058" s="15">
        <f t="shared" si="168"/>
        <v>0</v>
      </c>
      <c r="M1058" s="58">
        <f>'Luxjacky Assumptions Monthly'!$M$8*'Luxjacky Counterfactual'!H1058</f>
        <v>0</v>
      </c>
      <c r="N1058" s="58">
        <f>'Luxjacky Assumptions Monthly'!$M$6*'Luxjacky Assumptions Monthly'!$M$8*'Luxjacky Counterfactual'!G1058</f>
        <v>1150.9146894498081</v>
      </c>
      <c r="O1058" s="58">
        <f t="shared" si="171"/>
        <v>1150.9146894498081</v>
      </c>
    </row>
    <row r="1059" spans="1:15" x14ac:dyDescent="0.3">
      <c r="A1059" s="60">
        <v>43427</v>
      </c>
      <c r="B1059" s="15">
        <f t="shared" si="162"/>
        <v>2018</v>
      </c>
      <c r="C1059" s="15">
        <f t="shared" si="163"/>
        <v>11</v>
      </c>
      <c r="D1059" s="15" t="str">
        <f t="shared" si="167"/>
        <v>201811</v>
      </c>
      <c r="E1059" s="15">
        <f t="shared" si="164"/>
        <v>6</v>
      </c>
      <c r="F1059" s="15">
        <f t="shared" si="165"/>
        <v>1</v>
      </c>
      <c r="G1059" s="64">
        <f t="shared" si="169"/>
        <v>2144.8293788996161</v>
      </c>
      <c r="H1059" s="64">
        <f>IF(G1058&lt;VLOOKUP(D1059,'Luxjacky Assumptions Past'!$M$17:$Q$77,5,0),VLOOKUP(D1059,'Luxjacky Assumptions Past'!$M$17:$Q$77,4,0),0)</f>
        <v>0</v>
      </c>
      <c r="I1059" s="62">
        <f t="shared" si="166"/>
        <v>134.55611937736103</v>
      </c>
      <c r="J1059" s="62">
        <v>157</v>
      </c>
      <c r="K1059" s="15">
        <f t="shared" si="170"/>
        <v>0</v>
      </c>
      <c r="L1059" s="15">
        <f t="shared" si="168"/>
        <v>0</v>
      </c>
      <c r="M1059" s="58">
        <f>'Luxjacky Assumptions Monthly'!$M$8*'Luxjacky Counterfactual'!H1059</f>
        <v>0</v>
      </c>
      <c r="N1059" s="58">
        <f>'Luxjacky Assumptions Monthly'!$M$6*'Luxjacky Assumptions Monthly'!$M$8*'Luxjacky Counterfactual'!G1059</f>
        <v>1072.4146894498081</v>
      </c>
      <c r="O1059" s="58">
        <f t="shared" si="171"/>
        <v>1072.4146894498081</v>
      </c>
    </row>
    <row r="1060" spans="1:15" x14ac:dyDescent="0.3">
      <c r="A1060" s="60">
        <v>43428</v>
      </c>
      <c r="B1060" s="15">
        <f t="shared" si="162"/>
        <v>2018</v>
      </c>
      <c r="C1060" s="15">
        <f t="shared" si="163"/>
        <v>11</v>
      </c>
      <c r="D1060" s="15" t="str">
        <f t="shared" si="167"/>
        <v>201811</v>
      </c>
      <c r="E1060" s="15">
        <f t="shared" si="164"/>
        <v>7</v>
      </c>
      <c r="F1060" s="15">
        <f t="shared" si="165"/>
        <v>1</v>
      </c>
      <c r="G1060" s="64">
        <f t="shared" si="169"/>
        <v>2011.8293788996161</v>
      </c>
      <c r="H1060" s="64">
        <f>IF(G1059&lt;VLOOKUP(D1060,'Luxjacky Assumptions Past'!$M$17:$Q$77,5,0),VLOOKUP(D1060,'Luxjacky Assumptions Past'!$M$17:$Q$77,4,0),0)</f>
        <v>0</v>
      </c>
      <c r="I1060" s="62">
        <f t="shared" si="166"/>
        <v>96.636640967360648</v>
      </c>
      <c r="J1060" s="62">
        <v>133</v>
      </c>
      <c r="K1060" s="15">
        <f t="shared" si="170"/>
        <v>0</v>
      </c>
      <c r="L1060" s="15">
        <f t="shared" si="168"/>
        <v>0</v>
      </c>
      <c r="M1060" s="58">
        <f>'Luxjacky Assumptions Monthly'!$M$8*'Luxjacky Counterfactual'!H1060</f>
        <v>0</v>
      </c>
      <c r="N1060" s="58">
        <f>'Luxjacky Assumptions Monthly'!$M$6*'Luxjacky Assumptions Monthly'!$M$8*'Luxjacky Counterfactual'!G1060</f>
        <v>1005.9146894498081</v>
      </c>
      <c r="O1060" s="58">
        <f t="shared" si="171"/>
        <v>1005.9146894498081</v>
      </c>
    </row>
    <row r="1061" spans="1:15" x14ac:dyDescent="0.3">
      <c r="A1061" s="60">
        <v>43429</v>
      </c>
      <c r="B1061" s="15">
        <f t="shared" si="162"/>
        <v>2018</v>
      </c>
      <c r="C1061" s="15">
        <f t="shared" si="163"/>
        <v>11</v>
      </c>
      <c r="D1061" s="15" t="str">
        <f t="shared" si="167"/>
        <v>201811</v>
      </c>
      <c r="E1061" s="15">
        <f t="shared" si="164"/>
        <v>1</v>
      </c>
      <c r="F1061" s="15">
        <f t="shared" si="165"/>
        <v>0</v>
      </c>
      <c r="G1061" s="64">
        <f t="shared" si="169"/>
        <v>1917.8293788996161</v>
      </c>
      <c r="H1061" s="64">
        <f>IF(G1060&lt;VLOOKUP(D1061,'Luxjacky Assumptions Past'!$M$17:$Q$77,5,0),VLOOKUP(D1061,'Luxjacky Assumptions Past'!$M$17:$Q$77,4,0),0)</f>
        <v>0</v>
      </c>
      <c r="I1061" s="62">
        <f t="shared" si="166"/>
        <v>180.80052677268623</v>
      </c>
      <c r="J1061" s="62">
        <v>94</v>
      </c>
      <c r="K1061" s="15">
        <f t="shared" si="170"/>
        <v>0</v>
      </c>
      <c r="L1061" s="15">
        <f t="shared" si="168"/>
        <v>0</v>
      </c>
      <c r="M1061" s="58">
        <f>'Luxjacky Assumptions Monthly'!$M$8*'Luxjacky Counterfactual'!H1061</f>
        <v>0</v>
      </c>
      <c r="N1061" s="58">
        <f>'Luxjacky Assumptions Monthly'!$M$6*'Luxjacky Assumptions Monthly'!$M$8*'Luxjacky Counterfactual'!G1061</f>
        <v>958.91468944980807</v>
      </c>
      <c r="O1061" s="58">
        <f t="shared" si="171"/>
        <v>958.91468944980807</v>
      </c>
    </row>
    <row r="1062" spans="1:15" x14ac:dyDescent="0.3">
      <c r="A1062" s="60">
        <v>43430</v>
      </c>
      <c r="B1062" s="15">
        <f t="shared" si="162"/>
        <v>2018</v>
      </c>
      <c r="C1062" s="15">
        <f t="shared" si="163"/>
        <v>11</v>
      </c>
      <c r="D1062" s="15" t="str">
        <f t="shared" si="167"/>
        <v>201811</v>
      </c>
      <c r="E1062" s="15">
        <f t="shared" si="164"/>
        <v>2</v>
      </c>
      <c r="F1062" s="15">
        <f t="shared" si="165"/>
        <v>0</v>
      </c>
      <c r="G1062" s="64">
        <f t="shared" si="169"/>
        <v>1733.8293788996161</v>
      </c>
      <c r="H1062" s="64">
        <f>IF(G1061&lt;VLOOKUP(D1062,'Luxjacky Assumptions Past'!$M$17:$Q$77,5,0),VLOOKUP(D1062,'Luxjacky Assumptions Past'!$M$17:$Q$77,4,0),0)</f>
        <v>0</v>
      </c>
      <c r="I1062" s="62">
        <f t="shared" si="166"/>
        <v>185.41820901446255</v>
      </c>
      <c r="J1062" s="62">
        <v>184</v>
      </c>
      <c r="K1062" s="15">
        <f t="shared" si="170"/>
        <v>0</v>
      </c>
      <c r="L1062" s="15">
        <f t="shared" si="168"/>
        <v>0</v>
      </c>
      <c r="M1062" s="58">
        <f>'Luxjacky Assumptions Monthly'!$M$8*'Luxjacky Counterfactual'!H1062</f>
        <v>0</v>
      </c>
      <c r="N1062" s="58">
        <f>'Luxjacky Assumptions Monthly'!$M$6*'Luxjacky Assumptions Monthly'!$M$8*'Luxjacky Counterfactual'!G1062</f>
        <v>866.91468944980807</v>
      </c>
      <c r="O1062" s="58">
        <f t="shared" si="171"/>
        <v>866.91468944980807</v>
      </c>
    </row>
    <row r="1063" spans="1:15" x14ac:dyDescent="0.3">
      <c r="A1063" s="60">
        <v>43431</v>
      </c>
      <c r="B1063" s="15">
        <f t="shared" si="162"/>
        <v>2018</v>
      </c>
      <c r="C1063" s="15">
        <f t="shared" si="163"/>
        <v>11</v>
      </c>
      <c r="D1063" s="15" t="str">
        <f t="shared" si="167"/>
        <v>201811</v>
      </c>
      <c r="E1063" s="15">
        <f t="shared" si="164"/>
        <v>3</v>
      </c>
      <c r="F1063" s="15">
        <f t="shared" si="165"/>
        <v>0</v>
      </c>
      <c r="G1063" s="64">
        <f t="shared" si="169"/>
        <v>1544.8293788996161</v>
      </c>
      <c r="H1063" s="64">
        <f>IF(G1062&lt;VLOOKUP(D1063,'Luxjacky Assumptions Past'!$M$17:$Q$77,5,0),VLOOKUP(D1063,'Luxjacky Assumptions Past'!$M$17:$Q$77,4,0),0)</f>
        <v>0</v>
      </c>
      <c r="I1063" s="62">
        <f t="shared" si="166"/>
        <v>182.80760129972401</v>
      </c>
      <c r="J1063" s="62">
        <v>189</v>
      </c>
      <c r="K1063" s="15">
        <f t="shared" si="170"/>
        <v>0</v>
      </c>
      <c r="L1063" s="15">
        <f t="shared" si="168"/>
        <v>0</v>
      </c>
      <c r="M1063" s="58">
        <f>'Luxjacky Assumptions Monthly'!$M$8*'Luxjacky Counterfactual'!H1063</f>
        <v>0</v>
      </c>
      <c r="N1063" s="58">
        <f>'Luxjacky Assumptions Monthly'!$M$6*'Luxjacky Assumptions Monthly'!$M$8*'Luxjacky Counterfactual'!G1063</f>
        <v>772.41468944980807</v>
      </c>
      <c r="O1063" s="58">
        <f t="shared" si="171"/>
        <v>772.41468944980807</v>
      </c>
    </row>
    <row r="1064" spans="1:15" x14ac:dyDescent="0.3">
      <c r="A1064" s="60">
        <v>43432</v>
      </c>
      <c r="B1064" s="15">
        <f t="shared" si="162"/>
        <v>2018</v>
      </c>
      <c r="C1064" s="15">
        <f t="shared" si="163"/>
        <v>11</v>
      </c>
      <c r="D1064" s="15" t="str">
        <f t="shared" si="167"/>
        <v>201811</v>
      </c>
      <c r="E1064" s="15">
        <f t="shared" si="164"/>
        <v>4</v>
      </c>
      <c r="F1064" s="15">
        <f t="shared" si="165"/>
        <v>0</v>
      </c>
      <c r="G1064" s="64">
        <f t="shared" si="169"/>
        <v>1370.8293788996161</v>
      </c>
      <c r="H1064" s="64">
        <f>IF(G1063&lt;VLOOKUP(D1064,'Luxjacky Assumptions Past'!$M$17:$Q$77,5,0),VLOOKUP(D1064,'Luxjacky Assumptions Past'!$M$17:$Q$77,4,0),0)</f>
        <v>0</v>
      </c>
      <c r="I1064" s="62">
        <f t="shared" si="166"/>
        <v>172.17903188709232</v>
      </c>
      <c r="J1064" s="62">
        <v>174</v>
      </c>
      <c r="K1064" s="15">
        <f t="shared" si="170"/>
        <v>0</v>
      </c>
      <c r="L1064" s="15">
        <f t="shared" si="168"/>
        <v>0</v>
      </c>
      <c r="M1064" s="58">
        <f>'Luxjacky Assumptions Monthly'!$M$8*'Luxjacky Counterfactual'!H1064</f>
        <v>0</v>
      </c>
      <c r="N1064" s="58">
        <f>'Luxjacky Assumptions Monthly'!$M$6*'Luxjacky Assumptions Monthly'!$M$8*'Luxjacky Counterfactual'!G1064</f>
        <v>685.41468944980807</v>
      </c>
      <c r="O1064" s="58">
        <f t="shared" si="171"/>
        <v>685.41468944980807</v>
      </c>
    </row>
    <row r="1065" spans="1:15" x14ac:dyDescent="0.3">
      <c r="A1065" s="60">
        <v>43433</v>
      </c>
      <c r="B1065" s="15">
        <f t="shared" si="162"/>
        <v>2018</v>
      </c>
      <c r="C1065" s="15">
        <f t="shared" si="163"/>
        <v>11</v>
      </c>
      <c r="D1065" s="15" t="str">
        <f t="shared" si="167"/>
        <v>201811</v>
      </c>
      <c r="E1065" s="15">
        <f t="shared" si="164"/>
        <v>5</v>
      </c>
      <c r="F1065" s="15">
        <f t="shared" si="165"/>
        <v>0</v>
      </c>
      <c r="G1065" s="64">
        <f t="shared" si="169"/>
        <v>1193.8293788996161</v>
      </c>
      <c r="H1065" s="64">
        <f>IF(G1064&lt;VLOOKUP(D1065,'Luxjacky Assumptions Past'!$M$17:$Q$77,5,0),VLOOKUP(D1065,'Luxjacky Assumptions Past'!$M$17:$Q$77,4,0),0)</f>
        <v>0</v>
      </c>
      <c r="I1065" s="62">
        <f t="shared" si="166"/>
        <v>152.927855391435</v>
      </c>
      <c r="J1065" s="62">
        <v>177</v>
      </c>
      <c r="K1065" s="15">
        <f t="shared" si="170"/>
        <v>0</v>
      </c>
      <c r="L1065" s="15">
        <f t="shared" si="168"/>
        <v>0</v>
      </c>
      <c r="M1065" s="58">
        <f>'Luxjacky Assumptions Monthly'!$M$8*'Luxjacky Counterfactual'!H1065</f>
        <v>0</v>
      </c>
      <c r="N1065" s="58">
        <f>'Luxjacky Assumptions Monthly'!$M$6*'Luxjacky Assumptions Monthly'!$M$8*'Luxjacky Counterfactual'!G1065</f>
        <v>596.91468944980807</v>
      </c>
      <c r="O1065" s="58">
        <f t="shared" si="171"/>
        <v>596.91468944980807</v>
      </c>
    </row>
    <row r="1066" spans="1:15" x14ac:dyDescent="0.3">
      <c r="A1066" s="60">
        <v>43434</v>
      </c>
      <c r="B1066" s="15">
        <f t="shared" si="162"/>
        <v>2018</v>
      </c>
      <c r="C1066" s="15">
        <f t="shared" si="163"/>
        <v>11</v>
      </c>
      <c r="D1066" s="15" t="str">
        <f t="shared" si="167"/>
        <v>201811</v>
      </c>
      <c r="E1066" s="15">
        <f t="shared" si="164"/>
        <v>6</v>
      </c>
      <c r="F1066" s="15">
        <f t="shared" si="165"/>
        <v>1</v>
      </c>
      <c r="G1066" s="64">
        <f t="shared" si="169"/>
        <v>2624.5544509310239</v>
      </c>
      <c r="H1066" s="64">
        <f>IF(G1065&lt;VLOOKUP(D1066,'Luxjacky Assumptions Past'!$M$17:$Q$77,5,0),VLOOKUP(D1066,'Luxjacky Assumptions Past'!$M$17:$Q$77,4,0),0)</f>
        <v>1584.725072031408</v>
      </c>
      <c r="I1066" s="62">
        <f t="shared" si="166"/>
        <v>134.55611937736103</v>
      </c>
      <c r="J1066" s="62">
        <v>154</v>
      </c>
      <c r="K1066" s="15">
        <f t="shared" si="170"/>
        <v>1</v>
      </c>
      <c r="L1066" s="15">
        <f t="shared" si="168"/>
        <v>4000</v>
      </c>
      <c r="M1066" s="58">
        <f>'Luxjacky Assumptions Monthly'!$M$8*'Luxjacky Counterfactual'!H1066</f>
        <v>15847.250720314079</v>
      </c>
      <c r="N1066" s="58">
        <f>'Luxjacky Assumptions Monthly'!$M$6*'Luxjacky Assumptions Monthly'!$M$8*'Luxjacky Counterfactual'!G1066</f>
        <v>1312.2772254655119</v>
      </c>
      <c r="O1066" s="58">
        <f t="shared" si="171"/>
        <v>21159.527945779591</v>
      </c>
    </row>
    <row r="1067" spans="1:15" x14ac:dyDescent="0.3">
      <c r="A1067" s="60">
        <v>43435</v>
      </c>
      <c r="B1067" s="15">
        <f t="shared" si="162"/>
        <v>2018</v>
      </c>
      <c r="C1067" s="15">
        <f t="shared" si="163"/>
        <v>12</v>
      </c>
      <c r="D1067" s="15" t="str">
        <f t="shared" si="167"/>
        <v>201812</v>
      </c>
      <c r="E1067" s="15">
        <f t="shared" si="164"/>
        <v>7</v>
      </c>
      <c r="F1067" s="15">
        <f t="shared" si="165"/>
        <v>1</v>
      </c>
      <c r="G1067" s="64">
        <f t="shared" si="169"/>
        <v>2482.5544509310239</v>
      </c>
      <c r="H1067" s="64">
        <f>IF(G1066&lt;VLOOKUP(D1067,'Luxjacky Assumptions Past'!$M$17:$Q$77,5,0),VLOOKUP(D1067,'Luxjacky Assumptions Past'!$M$17:$Q$77,4,0),0)</f>
        <v>0</v>
      </c>
      <c r="I1067" s="62">
        <f t="shared" si="166"/>
        <v>98.673212149380731</v>
      </c>
      <c r="J1067" s="62">
        <v>142</v>
      </c>
      <c r="K1067" s="15">
        <f t="shared" si="170"/>
        <v>0</v>
      </c>
      <c r="L1067" s="15">
        <f t="shared" si="168"/>
        <v>0</v>
      </c>
      <c r="M1067" s="58">
        <f>'Luxjacky Assumptions Monthly'!$M$8*'Luxjacky Counterfactual'!H1067</f>
        <v>0</v>
      </c>
      <c r="N1067" s="58">
        <f>'Luxjacky Assumptions Monthly'!$M$6*'Luxjacky Assumptions Monthly'!$M$8*'Luxjacky Counterfactual'!G1067</f>
        <v>1241.2772254655119</v>
      </c>
      <c r="O1067" s="58">
        <f t="shared" si="171"/>
        <v>1241.2772254655119</v>
      </c>
    </row>
    <row r="1068" spans="1:15" x14ac:dyDescent="0.3">
      <c r="A1068" s="60">
        <v>43436</v>
      </c>
      <c r="B1068" s="15">
        <f t="shared" si="162"/>
        <v>2018</v>
      </c>
      <c r="C1068" s="15">
        <f t="shared" si="163"/>
        <v>12</v>
      </c>
      <c r="D1068" s="15" t="str">
        <f t="shared" si="167"/>
        <v>201812</v>
      </c>
      <c r="E1068" s="15">
        <f t="shared" si="164"/>
        <v>1</v>
      </c>
      <c r="F1068" s="15">
        <f t="shared" si="165"/>
        <v>0</v>
      </c>
      <c r="G1068" s="64">
        <f t="shared" si="169"/>
        <v>2384.5544509310239</v>
      </c>
      <c r="H1068" s="64">
        <f>IF(G1067&lt;VLOOKUP(D1068,'Luxjacky Assumptions Past'!$M$17:$Q$77,5,0),VLOOKUP(D1068,'Luxjacky Assumptions Past'!$M$17:$Q$77,4,0),0)</f>
        <v>0</v>
      </c>
      <c r="I1068" s="62">
        <f t="shared" si="166"/>
        <v>182.83709795470628</v>
      </c>
      <c r="J1068" s="62">
        <v>98</v>
      </c>
      <c r="K1068" s="15">
        <f t="shared" si="170"/>
        <v>0</v>
      </c>
      <c r="L1068" s="15">
        <f t="shared" si="168"/>
        <v>0</v>
      </c>
      <c r="M1068" s="58">
        <f>'Luxjacky Assumptions Monthly'!$M$8*'Luxjacky Counterfactual'!H1068</f>
        <v>0</v>
      </c>
      <c r="N1068" s="58">
        <f>'Luxjacky Assumptions Monthly'!$M$6*'Luxjacky Assumptions Monthly'!$M$8*'Luxjacky Counterfactual'!G1068</f>
        <v>1192.2772254655119</v>
      </c>
      <c r="O1068" s="58">
        <f t="shared" si="171"/>
        <v>1192.2772254655119</v>
      </c>
    </row>
    <row r="1069" spans="1:15" x14ac:dyDescent="0.3">
      <c r="A1069" s="60">
        <v>43437</v>
      </c>
      <c r="B1069" s="15">
        <f t="shared" si="162"/>
        <v>2018</v>
      </c>
      <c r="C1069" s="15">
        <f t="shared" si="163"/>
        <v>12</v>
      </c>
      <c r="D1069" s="15" t="str">
        <f t="shared" si="167"/>
        <v>201812</v>
      </c>
      <c r="E1069" s="15">
        <f t="shared" si="164"/>
        <v>2</v>
      </c>
      <c r="F1069" s="15">
        <f t="shared" si="165"/>
        <v>0</v>
      </c>
      <c r="G1069" s="64">
        <f t="shared" si="169"/>
        <v>2215.5544509310239</v>
      </c>
      <c r="H1069" s="64">
        <f>IF(G1068&lt;VLOOKUP(D1069,'Luxjacky Assumptions Past'!$M$17:$Q$77,5,0),VLOOKUP(D1069,'Luxjacky Assumptions Past'!$M$17:$Q$77,4,0),0)</f>
        <v>0</v>
      </c>
      <c r="I1069" s="62">
        <f t="shared" si="166"/>
        <v>187.45478019648263</v>
      </c>
      <c r="J1069" s="62">
        <v>169</v>
      </c>
      <c r="K1069" s="15">
        <f t="shared" si="170"/>
        <v>0</v>
      </c>
      <c r="L1069" s="15">
        <f t="shared" si="168"/>
        <v>0</v>
      </c>
      <c r="M1069" s="58">
        <f>'Luxjacky Assumptions Monthly'!$M$8*'Luxjacky Counterfactual'!H1069</f>
        <v>0</v>
      </c>
      <c r="N1069" s="58">
        <f>'Luxjacky Assumptions Monthly'!$M$6*'Luxjacky Assumptions Monthly'!$M$8*'Luxjacky Counterfactual'!G1069</f>
        <v>1107.7772254655119</v>
      </c>
      <c r="O1069" s="58">
        <f t="shared" si="171"/>
        <v>1107.7772254655119</v>
      </c>
    </row>
    <row r="1070" spans="1:15" x14ac:dyDescent="0.3">
      <c r="A1070" s="60">
        <v>43438</v>
      </c>
      <c r="B1070" s="15">
        <f t="shared" si="162"/>
        <v>2018</v>
      </c>
      <c r="C1070" s="15">
        <f t="shared" si="163"/>
        <v>12</v>
      </c>
      <c r="D1070" s="15" t="str">
        <f t="shared" si="167"/>
        <v>201812</v>
      </c>
      <c r="E1070" s="15">
        <f t="shared" si="164"/>
        <v>3</v>
      </c>
      <c r="F1070" s="15">
        <f t="shared" si="165"/>
        <v>0</v>
      </c>
      <c r="G1070" s="64">
        <f t="shared" si="169"/>
        <v>2031.5544509310239</v>
      </c>
      <c r="H1070" s="64">
        <f>IF(G1069&lt;VLOOKUP(D1070,'Luxjacky Assumptions Past'!$M$17:$Q$77,5,0),VLOOKUP(D1070,'Luxjacky Assumptions Past'!$M$17:$Q$77,4,0),0)</f>
        <v>0</v>
      </c>
      <c r="I1070" s="62">
        <f t="shared" si="166"/>
        <v>184.8441724817441</v>
      </c>
      <c r="J1070" s="62">
        <v>184</v>
      </c>
      <c r="K1070" s="15">
        <f t="shared" si="170"/>
        <v>0</v>
      </c>
      <c r="L1070" s="15">
        <f t="shared" si="168"/>
        <v>0</v>
      </c>
      <c r="M1070" s="58">
        <f>'Luxjacky Assumptions Monthly'!$M$8*'Luxjacky Counterfactual'!H1070</f>
        <v>0</v>
      </c>
      <c r="N1070" s="58">
        <f>'Luxjacky Assumptions Monthly'!$M$6*'Luxjacky Assumptions Monthly'!$M$8*'Luxjacky Counterfactual'!G1070</f>
        <v>1015.7772254655119</v>
      </c>
      <c r="O1070" s="58">
        <f t="shared" si="171"/>
        <v>1015.7772254655119</v>
      </c>
    </row>
    <row r="1071" spans="1:15" x14ac:dyDescent="0.3">
      <c r="A1071" s="60">
        <v>43439</v>
      </c>
      <c r="B1071" s="15">
        <f t="shared" si="162"/>
        <v>2018</v>
      </c>
      <c r="C1071" s="15">
        <f t="shared" si="163"/>
        <v>12</v>
      </c>
      <c r="D1071" s="15" t="str">
        <f t="shared" si="167"/>
        <v>201812</v>
      </c>
      <c r="E1071" s="15">
        <f t="shared" si="164"/>
        <v>4</v>
      </c>
      <c r="F1071" s="15">
        <f t="shared" si="165"/>
        <v>0</v>
      </c>
      <c r="G1071" s="64">
        <f t="shared" si="169"/>
        <v>1847.5544509310239</v>
      </c>
      <c r="H1071" s="64">
        <f>IF(G1070&lt;VLOOKUP(D1071,'Luxjacky Assumptions Past'!$M$17:$Q$77,5,0),VLOOKUP(D1071,'Luxjacky Assumptions Past'!$M$17:$Q$77,4,0),0)</f>
        <v>0</v>
      </c>
      <c r="I1071" s="62">
        <f t="shared" si="166"/>
        <v>174.2156030691124</v>
      </c>
      <c r="J1071" s="62">
        <v>184</v>
      </c>
      <c r="K1071" s="15">
        <f t="shared" si="170"/>
        <v>0</v>
      </c>
      <c r="L1071" s="15">
        <f t="shared" si="168"/>
        <v>0</v>
      </c>
      <c r="M1071" s="58">
        <f>'Luxjacky Assumptions Monthly'!$M$8*'Luxjacky Counterfactual'!H1071</f>
        <v>0</v>
      </c>
      <c r="N1071" s="58">
        <f>'Luxjacky Assumptions Monthly'!$M$6*'Luxjacky Assumptions Monthly'!$M$8*'Luxjacky Counterfactual'!G1071</f>
        <v>923.77722546551195</v>
      </c>
      <c r="O1071" s="58">
        <f t="shared" si="171"/>
        <v>923.77722546551195</v>
      </c>
    </row>
    <row r="1072" spans="1:15" x14ac:dyDescent="0.3">
      <c r="A1072" s="60">
        <v>43440</v>
      </c>
      <c r="B1072" s="15">
        <f t="shared" si="162"/>
        <v>2018</v>
      </c>
      <c r="C1072" s="15">
        <f t="shared" si="163"/>
        <v>12</v>
      </c>
      <c r="D1072" s="15" t="str">
        <f t="shared" si="167"/>
        <v>201812</v>
      </c>
      <c r="E1072" s="15">
        <f t="shared" si="164"/>
        <v>5</v>
      </c>
      <c r="F1072" s="15">
        <f t="shared" si="165"/>
        <v>0</v>
      </c>
      <c r="G1072" s="64">
        <f t="shared" si="169"/>
        <v>1680.5544509310239</v>
      </c>
      <c r="H1072" s="64">
        <f>IF(G1071&lt;VLOOKUP(D1072,'Luxjacky Assumptions Past'!$M$17:$Q$77,5,0),VLOOKUP(D1072,'Luxjacky Assumptions Past'!$M$17:$Q$77,4,0),0)</f>
        <v>0</v>
      </c>
      <c r="I1072" s="62">
        <f t="shared" si="166"/>
        <v>154.96442657345509</v>
      </c>
      <c r="J1072" s="62">
        <v>167</v>
      </c>
      <c r="K1072" s="15">
        <f t="shared" si="170"/>
        <v>0</v>
      </c>
      <c r="L1072" s="15">
        <f t="shared" si="168"/>
        <v>0</v>
      </c>
      <c r="M1072" s="58">
        <f>'Luxjacky Assumptions Monthly'!$M$8*'Luxjacky Counterfactual'!H1072</f>
        <v>0</v>
      </c>
      <c r="N1072" s="58">
        <f>'Luxjacky Assumptions Monthly'!$M$6*'Luxjacky Assumptions Monthly'!$M$8*'Luxjacky Counterfactual'!G1072</f>
        <v>840.27722546551195</v>
      </c>
      <c r="O1072" s="58">
        <f t="shared" si="171"/>
        <v>840.27722546551195</v>
      </c>
    </row>
    <row r="1073" spans="1:15" x14ac:dyDescent="0.3">
      <c r="A1073" s="60">
        <v>43441</v>
      </c>
      <c r="B1073" s="15">
        <f t="shared" si="162"/>
        <v>2018</v>
      </c>
      <c r="C1073" s="15">
        <f t="shared" si="163"/>
        <v>12</v>
      </c>
      <c r="D1073" s="15" t="str">
        <f t="shared" si="167"/>
        <v>201812</v>
      </c>
      <c r="E1073" s="15">
        <f t="shared" si="164"/>
        <v>6</v>
      </c>
      <c r="F1073" s="15">
        <f t="shared" si="165"/>
        <v>1</v>
      </c>
      <c r="G1073" s="64">
        <f t="shared" si="169"/>
        <v>1525.5544509310239</v>
      </c>
      <c r="H1073" s="64">
        <f>IF(G1072&lt;VLOOKUP(D1073,'Luxjacky Assumptions Past'!$M$17:$Q$77,5,0),VLOOKUP(D1073,'Luxjacky Assumptions Past'!$M$17:$Q$77,4,0),0)</f>
        <v>0</v>
      </c>
      <c r="I1073" s="62">
        <f t="shared" si="166"/>
        <v>136.59269055938108</v>
      </c>
      <c r="J1073" s="62">
        <v>155</v>
      </c>
      <c r="K1073" s="15">
        <f t="shared" si="170"/>
        <v>0</v>
      </c>
      <c r="L1073" s="15">
        <f t="shared" si="168"/>
        <v>0</v>
      </c>
      <c r="M1073" s="58">
        <f>'Luxjacky Assumptions Monthly'!$M$8*'Luxjacky Counterfactual'!H1073</f>
        <v>0</v>
      </c>
      <c r="N1073" s="58">
        <f>'Luxjacky Assumptions Monthly'!$M$6*'Luxjacky Assumptions Monthly'!$M$8*'Luxjacky Counterfactual'!G1073</f>
        <v>762.77722546551195</v>
      </c>
      <c r="O1073" s="58">
        <f t="shared" si="171"/>
        <v>762.77722546551195</v>
      </c>
    </row>
    <row r="1074" spans="1:15" x14ac:dyDescent="0.3">
      <c r="A1074" s="60">
        <v>43442</v>
      </c>
      <c r="B1074" s="15">
        <f t="shared" si="162"/>
        <v>2018</v>
      </c>
      <c r="C1074" s="15">
        <f t="shared" si="163"/>
        <v>12</v>
      </c>
      <c r="D1074" s="15" t="str">
        <f t="shared" si="167"/>
        <v>201812</v>
      </c>
      <c r="E1074" s="15">
        <f t="shared" si="164"/>
        <v>7</v>
      </c>
      <c r="F1074" s="15">
        <f t="shared" si="165"/>
        <v>1</v>
      </c>
      <c r="G1074" s="64">
        <f t="shared" si="169"/>
        <v>1392.5544509310239</v>
      </c>
      <c r="H1074" s="64">
        <f>IF(G1073&lt;VLOOKUP(D1074,'Luxjacky Assumptions Past'!$M$17:$Q$77,5,0),VLOOKUP(D1074,'Luxjacky Assumptions Past'!$M$17:$Q$77,4,0),0)</f>
        <v>0</v>
      </c>
      <c r="I1074" s="62">
        <f t="shared" si="166"/>
        <v>98.673212149380731</v>
      </c>
      <c r="J1074" s="62">
        <v>133</v>
      </c>
      <c r="K1074" s="15">
        <f t="shared" si="170"/>
        <v>0</v>
      </c>
      <c r="L1074" s="15">
        <f t="shared" si="168"/>
        <v>0</v>
      </c>
      <c r="M1074" s="58">
        <f>'Luxjacky Assumptions Monthly'!$M$8*'Luxjacky Counterfactual'!H1074</f>
        <v>0</v>
      </c>
      <c r="N1074" s="58">
        <f>'Luxjacky Assumptions Monthly'!$M$6*'Luxjacky Assumptions Monthly'!$M$8*'Luxjacky Counterfactual'!G1074</f>
        <v>696.27722546551195</v>
      </c>
      <c r="O1074" s="58">
        <f t="shared" si="171"/>
        <v>696.27722546551195</v>
      </c>
    </row>
    <row r="1075" spans="1:15" x14ac:dyDescent="0.3">
      <c r="A1075" s="60">
        <v>43443</v>
      </c>
      <c r="B1075" s="15">
        <f t="shared" si="162"/>
        <v>2018</v>
      </c>
      <c r="C1075" s="15">
        <f t="shared" si="163"/>
        <v>12</v>
      </c>
      <c r="D1075" s="15" t="str">
        <f t="shared" si="167"/>
        <v>201812</v>
      </c>
      <c r="E1075" s="15">
        <f t="shared" si="164"/>
        <v>1</v>
      </c>
      <c r="F1075" s="15">
        <f t="shared" si="165"/>
        <v>0</v>
      </c>
      <c r="G1075" s="64">
        <f t="shared" si="169"/>
        <v>1283.5544509310239</v>
      </c>
      <c r="H1075" s="64">
        <f>IF(G1074&lt;VLOOKUP(D1075,'Luxjacky Assumptions Past'!$M$17:$Q$77,5,0),VLOOKUP(D1075,'Luxjacky Assumptions Past'!$M$17:$Q$77,4,0),0)</f>
        <v>0</v>
      </c>
      <c r="I1075" s="62">
        <f t="shared" si="166"/>
        <v>182.83709795470628</v>
      </c>
      <c r="J1075" s="62">
        <v>109</v>
      </c>
      <c r="K1075" s="15">
        <f t="shared" si="170"/>
        <v>0</v>
      </c>
      <c r="L1075" s="15">
        <f t="shared" si="168"/>
        <v>0</v>
      </c>
      <c r="M1075" s="58">
        <f>'Luxjacky Assumptions Monthly'!$M$8*'Luxjacky Counterfactual'!H1075</f>
        <v>0</v>
      </c>
      <c r="N1075" s="58">
        <f>'Luxjacky Assumptions Monthly'!$M$6*'Luxjacky Assumptions Monthly'!$M$8*'Luxjacky Counterfactual'!G1075</f>
        <v>641.77722546551195</v>
      </c>
      <c r="O1075" s="58">
        <f t="shared" si="171"/>
        <v>641.77722546551195</v>
      </c>
    </row>
    <row r="1076" spans="1:15" x14ac:dyDescent="0.3">
      <c r="A1076" s="60">
        <v>43444</v>
      </c>
      <c r="B1076" s="15">
        <f t="shared" si="162"/>
        <v>2018</v>
      </c>
      <c r="C1076" s="15">
        <f t="shared" si="163"/>
        <v>12</v>
      </c>
      <c r="D1076" s="15" t="str">
        <f t="shared" si="167"/>
        <v>201812</v>
      </c>
      <c r="E1076" s="15">
        <f t="shared" si="164"/>
        <v>2</v>
      </c>
      <c r="F1076" s="15">
        <f t="shared" si="165"/>
        <v>0</v>
      </c>
      <c r="G1076" s="64">
        <f t="shared" si="169"/>
        <v>2713.5036240477966</v>
      </c>
      <c r="H1076" s="64">
        <f>IF(G1075&lt;VLOOKUP(D1076,'Luxjacky Assumptions Past'!$M$17:$Q$77,5,0),VLOOKUP(D1076,'Luxjacky Assumptions Past'!$M$17:$Q$77,4,0),0)</f>
        <v>1597.9491731167727</v>
      </c>
      <c r="I1076" s="62">
        <f t="shared" si="166"/>
        <v>187.45478019648263</v>
      </c>
      <c r="J1076" s="62">
        <v>168</v>
      </c>
      <c r="K1076" s="15">
        <f t="shared" si="170"/>
        <v>1</v>
      </c>
      <c r="L1076" s="15">
        <f t="shared" si="168"/>
        <v>4000</v>
      </c>
      <c r="M1076" s="58">
        <f>'Luxjacky Assumptions Monthly'!$M$8*'Luxjacky Counterfactual'!H1076</f>
        <v>15979.491731167727</v>
      </c>
      <c r="N1076" s="58">
        <f>'Luxjacky Assumptions Monthly'!$M$6*'Luxjacky Assumptions Monthly'!$M$8*'Luxjacky Counterfactual'!G1076</f>
        <v>1356.7518120238983</v>
      </c>
      <c r="O1076" s="58">
        <f t="shared" si="171"/>
        <v>21336.243543191624</v>
      </c>
    </row>
    <row r="1077" spans="1:15" x14ac:dyDescent="0.3">
      <c r="A1077" s="60">
        <v>43445</v>
      </c>
      <c r="B1077" s="15">
        <f t="shared" si="162"/>
        <v>2018</v>
      </c>
      <c r="C1077" s="15">
        <f t="shared" si="163"/>
        <v>12</v>
      </c>
      <c r="D1077" s="15" t="str">
        <f t="shared" si="167"/>
        <v>201812</v>
      </c>
      <c r="E1077" s="15">
        <f t="shared" si="164"/>
        <v>3</v>
      </c>
      <c r="F1077" s="15">
        <f t="shared" si="165"/>
        <v>0</v>
      </c>
      <c r="G1077" s="64">
        <f t="shared" si="169"/>
        <v>2520.5036240477966</v>
      </c>
      <c r="H1077" s="64">
        <f>IF(G1076&lt;VLOOKUP(D1077,'Luxjacky Assumptions Past'!$M$17:$Q$77,5,0),VLOOKUP(D1077,'Luxjacky Assumptions Past'!$M$17:$Q$77,4,0),0)</f>
        <v>0</v>
      </c>
      <c r="I1077" s="62">
        <f t="shared" si="166"/>
        <v>184.8441724817441</v>
      </c>
      <c r="J1077" s="62">
        <v>193</v>
      </c>
      <c r="K1077" s="15">
        <f t="shared" si="170"/>
        <v>0</v>
      </c>
      <c r="L1077" s="15">
        <f t="shared" si="168"/>
        <v>0</v>
      </c>
      <c r="M1077" s="58">
        <f>'Luxjacky Assumptions Monthly'!$M$8*'Luxjacky Counterfactual'!H1077</f>
        <v>0</v>
      </c>
      <c r="N1077" s="58">
        <f>'Luxjacky Assumptions Monthly'!$M$6*'Luxjacky Assumptions Monthly'!$M$8*'Luxjacky Counterfactual'!G1077</f>
        <v>1260.2518120238983</v>
      </c>
      <c r="O1077" s="58">
        <f t="shared" si="171"/>
        <v>1260.2518120238983</v>
      </c>
    </row>
    <row r="1078" spans="1:15" x14ac:dyDescent="0.3">
      <c r="A1078" s="60">
        <v>43446</v>
      </c>
      <c r="B1078" s="15">
        <f t="shared" si="162"/>
        <v>2018</v>
      </c>
      <c r="C1078" s="15">
        <f t="shared" si="163"/>
        <v>12</v>
      </c>
      <c r="D1078" s="15" t="str">
        <f t="shared" si="167"/>
        <v>201812</v>
      </c>
      <c r="E1078" s="15">
        <f t="shared" si="164"/>
        <v>4</v>
      </c>
      <c r="F1078" s="15">
        <f t="shared" si="165"/>
        <v>0</v>
      </c>
      <c r="G1078" s="64">
        <f t="shared" si="169"/>
        <v>2322.5036240477966</v>
      </c>
      <c r="H1078" s="64">
        <f>IF(G1077&lt;VLOOKUP(D1078,'Luxjacky Assumptions Past'!$M$17:$Q$77,5,0),VLOOKUP(D1078,'Luxjacky Assumptions Past'!$M$17:$Q$77,4,0),0)</f>
        <v>0</v>
      </c>
      <c r="I1078" s="62">
        <f t="shared" si="166"/>
        <v>174.2156030691124</v>
      </c>
      <c r="J1078" s="62">
        <v>198</v>
      </c>
      <c r="K1078" s="15">
        <f t="shared" si="170"/>
        <v>0</v>
      </c>
      <c r="L1078" s="15">
        <f t="shared" si="168"/>
        <v>0</v>
      </c>
      <c r="M1078" s="58">
        <f>'Luxjacky Assumptions Monthly'!$M$8*'Luxjacky Counterfactual'!H1078</f>
        <v>0</v>
      </c>
      <c r="N1078" s="58">
        <f>'Luxjacky Assumptions Monthly'!$M$6*'Luxjacky Assumptions Monthly'!$M$8*'Luxjacky Counterfactual'!G1078</f>
        <v>1161.2518120238983</v>
      </c>
      <c r="O1078" s="58">
        <f t="shared" si="171"/>
        <v>1161.2518120238983</v>
      </c>
    </row>
    <row r="1079" spans="1:15" x14ac:dyDescent="0.3">
      <c r="A1079" s="60">
        <v>43447</v>
      </c>
      <c r="B1079" s="15">
        <f t="shared" si="162"/>
        <v>2018</v>
      </c>
      <c r="C1079" s="15">
        <f t="shared" si="163"/>
        <v>12</v>
      </c>
      <c r="D1079" s="15" t="str">
        <f t="shared" si="167"/>
        <v>201812</v>
      </c>
      <c r="E1079" s="15">
        <f t="shared" si="164"/>
        <v>5</v>
      </c>
      <c r="F1079" s="15">
        <f t="shared" si="165"/>
        <v>0</v>
      </c>
      <c r="G1079" s="64">
        <f t="shared" si="169"/>
        <v>2141.5036240477966</v>
      </c>
      <c r="H1079" s="64">
        <f>IF(G1078&lt;VLOOKUP(D1079,'Luxjacky Assumptions Past'!$M$17:$Q$77,5,0),VLOOKUP(D1079,'Luxjacky Assumptions Past'!$M$17:$Q$77,4,0),0)</f>
        <v>0</v>
      </c>
      <c r="I1079" s="62">
        <f t="shared" si="166"/>
        <v>154.96442657345509</v>
      </c>
      <c r="J1079" s="62">
        <v>181</v>
      </c>
      <c r="K1079" s="15">
        <f t="shared" si="170"/>
        <v>0</v>
      </c>
      <c r="L1079" s="15">
        <f t="shared" si="168"/>
        <v>0</v>
      </c>
      <c r="M1079" s="58">
        <f>'Luxjacky Assumptions Monthly'!$M$8*'Luxjacky Counterfactual'!H1079</f>
        <v>0</v>
      </c>
      <c r="N1079" s="58">
        <f>'Luxjacky Assumptions Monthly'!$M$6*'Luxjacky Assumptions Monthly'!$M$8*'Luxjacky Counterfactual'!G1079</f>
        <v>1070.7518120238983</v>
      </c>
      <c r="O1079" s="58">
        <f t="shared" si="171"/>
        <v>1070.7518120238983</v>
      </c>
    </row>
    <row r="1080" spans="1:15" x14ac:dyDescent="0.3">
      <c r="A1080" s="60">
        <v>43448</v>
      </c>
      <c r="B1080" s="15">
        <f t="shared" si="162"/>
        <v>2018</v>
      </c>
      <c r="C1080" s="15">
        <f t="shared" si="163"/>
        <v>12</v>
      </c>
      <c r="D1080" s="15" t="str">
        <f t="shared" si="167"/>
        <v>201812</v>
      </c>
      <c r="E1080" s="15">
        <f t="shared" si="164"/>
        <v>6</v>
      </c>
      <c r="F1080" s="15">
        <f t="shared" si="165"/>
        <v>1</v>
      </c>
      <c r="G1080" s="64">
        <f t="shared" si="169"/>
        <v>1970.5036240477966</v>
      </c>
      <c r="H1080" s="64">
        <f>IF(G1079&lt;VLOOKUP(D1080,'Luxjacky Assumptions Past'!$M$17:$Q$77,5,0),VLOOKUP(D1080,'Luxjacky Assumptions Past'!$M$17:$Q$77,4,0),0)</f>
        <v>0</v>
      </c>
      <c r="I1080" s="62">
        <f t="shared" si="166"/>
        <v>136.59269055938108</v>
      </c>
      <c r="J1080" s="62">
        <v>171</v>
      </c>
      <c r="K1080" s="15">
        <f t="shared" si="170"/>
        <v>0</v>
      </c>
      <c r="L1080" s="15">
        <f t="shared" si="168"/>
        <v>0</v>
      </c>
      <c r="M1080" s="58">
        <f>'Luxjacky Assumptions Monthly'!$M$8*'Luxjacky Counterfactual'!H1080</f>
        <v>0</v>
      </c>
      <c r="N1080" s="58">
        <f>'Luxjacky Assumptions Monthly'!$M$6*'Luxjacky Assumptions Monthly'!$M$8*'Luxjacky Counterfactual'!G1080</f>
        <v>985.25181202389831</v>
      </c>
      <c r="O1080" s="58">
        <f t="shared" si="171"/>
        <v>985.25181202389831</v>
      </c>
    </row>
    <row r="1081" spans="1:15" x14ac:dyDescent="0.3">
      <c r="A1081" s="60">
        <v>43449</v>
      </c>
      <c r="B1081" s="15">
        <f t="shared" si="162"/>
        <v>2018</v>
      </c>
      <c r="C1081" s="15">
        <f t="shared" si="163"/>
        <v>12</v>
      </c>
      <c r="D1081" s="15" t="str">
        <f t="shared" si="167"/>
        <v>201812</v>
      </c>
      <c r="E1081" s="15">
        <f t="shared" si="164"/>
        <v>7</v>
      </c>
      <c r="F1081" s="15">
        <f t="shared" si="165"/>
        <v>1</v>
      </c>
      <c r="G1081" s="64">
        <f t="shared" si="169"/>
        <v>1841.5036240477966</v>
      </c>
      <c r="H1081" s="64">
        <f>IF(G1080&lt;VLOOKUP(D1081,'Luxjacky Assumptions Past'!$M$17:$Q$77,5,0),VLOOKUP(D1081,'Luxjacky Assumptions Past'!$M$17:$Q$77,4,0),0)</f>
        <v>0</v>
      </c>
      <c r="I1081" s="62">
        <f t="shared" si="166"/>
        <v>98.673212149380731</v>
      </c>
      <c r="J1081" s="62">
        <v>129</v>
      </c>
      <c r="K1081" s="15">
        <f t="shared" si="170"/>
        <v>0</v>
      </c>
      <c r="L1081" s="15">
        <f t="shared" si="168"/>
        <v>0</v>
      </c>
      <c r="M1081" s="58">
        <f>'Luxjacky Assumptions Monthly'!$M$8*'Luxjacky Counterfactual'!H1081</f>
        <v>0</v>
      </c>
      <c r="N1081" s="58">
        <f>'Luxjacky Assumptions Monthly'!$M$6*'Luxjacky Assumptions Monthly'!$M$8*'Luxjacky Counterfactual'!G1081</f>
        <v>920.75181202389831</v>
      </c>
      <c r="O1081" s="58">
        <f t="shared" si="171"/>
        <v>920.75181202389831</v>
      </c>
    </row>
    <row r="1082" spans="1:15" x14ac:dyDescent="0.3">
      <c r="A1082" s="60">
        <v>43450</v>
      </c>
      <c r="B1082" s="15">
        <f t="shared" si="162"/>
        <v>2018</v>
      </c>
      <c r="C1082" s="15">
        <f t="shared" si="163"/>
        <v>12</v>
      </c>
      <c r="D1082" s="15" t="str">
        <f t="shared" si="167"/>
        <v>201812</v>
      </c>
      <c r="E1082" s="15">
        <f t="shared" si="164"/>
        <v>1</v>
      </c>
      <c r="F1082" s="15">
        <f t="shared" si="165"/>
        <v>0</v>
      </c>
      <c r="G1082" s="64">
        <f t="shared" si="169"/>
        <v>1742.5036240477966</v>
      </c>
      <c r="H1082" s="64">
        <f>IF(G1081&lt;VLOOKUP(D1082,'Luxjacky Assumptions Past'!$M$17:$Q$77,5,0),VLOOKUP(D1082,'Luxjacky Assumptions Past'!$M$17:$Q$77,4,0),0)</f>
        <v>0</v>
      </c>
      <c r="I1082" s="62">
        <f t="shared" si="166"/>
        <v>182.83709795470628</v>
      </c>
      <c r="J1082" s="62">
        <v>99</v>
      </c>
      <c r="K1082" s="15">
        <f t="shared" si="170"/>
        <v>0</v>
      </c>
      <c r="L1082" s="15">
        <f t="shared" si="168"/>
        <v>0</v>
      </c>
      <c r="M1082" s="58">
        <f>'Luxjacky Assumptions Monthly'!$M$8*'Luxjacky Counterfactual'!H1082</f>
        <v>0</v>
      </c>
      <c r="N1082" s="58">
        <f>'Luxjacky Assumptions Monthly'!$M$6*'Luxjacky Assumptions Monthly'!$M$8*'Luxjacky Counterfactual'!G1082</f>
        <v>871.25181202389831</v>
      </c>
      <c r="O1082" s="58">
        <f t="shared" si="171"/>
        <v>871.25181202389831</v>
      </c>
    </row>
    <row r="1083" spans="1:15" x14ac:dyDescent="0.3">
      <c r="A1083" s="60">
        <v>43451</v>
      </c>
      <c r="B1083" s="15">
        <f t="shared" si="162"/>
        <v>2018</v>
      </c>
      <c r="C1083" s="15">
        <f t="shared" si="163"/>
        <v>12</v>
      </c>
      <c r="D1083" s="15" t="str">
        <f t="shared" si="167"/>
        <v>201812</v>
      </c>
      <c r="E1083" s="15">
        <f t="shared" si="164"/>
        <v>2</v>
      </c>
      <c r="F1083" s="15">
        <f t="shared" si="165"/>
        <v>0</v>
      </c>
      <c r="G1083" s="64">
        <f t="shared" si="169"/>
        <v>1555.5036240477966</v>
      </c>
      <c r="H1083" s="64">
        <f>IF(G1082&lt;VLOOKUP(D1083,'Luxjacky Assumptions Past'!$M$17:$Q$77,5,0),VLOOKUP(D1083,'Luxjacky Assumptions Past'!$M$17:$Q$77,4,0),0)</f>
        <v>0</v>
      </c>
      <c r="I1083" s="62">
        <f t="shared" si="166"/>
        <v>187.45478019648263</v>
      </c>
      <c r="J1083" s="62">
        <v>187</v>
      </c>
      <c r="K1083" s="15">
        <f t="shared" si="170"/>
        <v>0</v>
      </c>
      <c r="L1083" s="15">
        <f t="shared" si="168"/>
        <v>0</v>
      </c>
      <c r="M1083" s="58">
        <f>'Luxjacky Assumptions Monthly'!$M$8*'Luxjacky Counterfactual'!H1083</f>
        <v>0</v>
      </c>
      <c r="N1083" s="58">
        <f>'Luxjacky Assumptions Monthly'!$M$6*'Luxjacky Assumptions Monthly'!$M$8*'Luxjacky Counterfactual'!G1083</f>
        <v>777.75181202389831</v>
      </c>
      <c r="O1083" s="58">
        <f t="shared" si="171"/>
        <v>777.75181202389831</v>
      </c>
    </row>
    <row r="1084" spans="1:15" x14ac:dyDescent="0.3">
      <c r="A1084" s="60">
        <v>43452</v>
      </c>
      <c r="B1084" s="15">
        <f t="shared" si="162"/>
        <v>2018</v>
      </c>
      <c r="C1084" s="15">
        <f t="shared" si="163"/>
        <v>12</v>
      </c>
      <c r="D1084" s="15" t="str">
        <f t="shared" si="167"/>
        <v>201812</v>
      </c>
      <c r="E1084" s="15">
        <f t="shared" si="164"/>
        <v>3</v>
      </c>
      <c r="F1084" s="15">
        <f t="shared" si="165"/>
        <v>0</v>
      </c>
      <c r="G1084" s="64">
        <f t="shared" si="169"/>
        <v>1367.5036240477966</v>
      </c>
      <c r="H1084" s="64">
        <f>IF(G1083&lt;VLOOKUP(D1084,'Luxjacky Assumptions Past'!$M$17:$Q$77,5,0),VLOOKUP(D1084,'Luxjacky Assumptions Past'!$M$17:$Q$77,4,0),0)</f>
        <v>0</v>
      </c>
      <c r="I1084" s="62">
        <f t="shared" si="166"/>
        <v>184.8441724817441</v>
      </c>
      <c r="J1084" s="62">
        <v>188</v>
      </c>
      <c r="K1084" s="15">
        <f t="shared" si="170"/>
        <v>0</v>
      </c>
      <c r="L1084" s="15">
        <f t="shared" si="168"/>
        <v>0</v>
      </c>
      <c r="M1084" s="58">
        <f>'Luxjacky Assumptions Monthly'!$M$8*'Luxjacky Counterfactual'!H1084</f>
        <v>0</v>
      </c>
      <c r="N1084" s="58">
        <f>'Luxjacky Assumptions Monthly'!$M$6*'Luxjacky Assumptions Monthly'!$M$8*'Luxjacky Counterfactual'!G1084</f>
        <v>683.75181202389831</v>
      </c>
      <c r="O1084" s="58">
        <f t="shared" si="171"/>
        <v>683.75181202389831</v>
      </c>
    </row>
    <row r="1085" spans="1:15" x14ac:dyDescent="0.3">
      <c r="A1085" s="60">
        <v>43453</v>
      </c>
      <c r="B1085" s="15">
        <f t="shared" si="162"/>
        <v>2018</v>
      </c>
      <c r="C1085" s="15">
        <f t="shared" si="163"/>
        <v>12</v>
      </c>
      <c r="D1085" s="15" t="str">
        <f t="shared" si="167"/>
        <v>201812</v>
      </c>
      <c r="E1085" s="15">
        <f t="shared" si="164"/>
        <v>4</v>
      </c>
      <c r="F1085" s="15">
        <f t="shared" si="165"/>
        <v>0</v>
      </c>
      <c r="G1085" s="64">
        <f t="shared" si="169"/>
        <v>1182.5036240477966</v>
      </c>
      <c r="H1085" s="64">
        <f>IF(G1084&lt;VLOOKUP(D1085,'Luxjacky Assumptions Past'!$M$17:$Q$77,5,0),VLOOKUP(D1085,'Luxjacky Assumptions Past'!$M$17:$Q$77,4,0),0)</f>
        <v>0</v>
      </c>
      <c r="I1085" s="62">
        <f t="shared" si="166"/>
        <v>174.2156030691124</v>
      </c>
      <c r="J1085" s="62">
        <v>185</v>
      </c>
      <c r="K1085" s="15">
        <f t="shared" si="170"/>
        <v>0</v>
      </c>
      <c r="L1085" s="15">
        <f t="shared" si="168"/>
        <v>0</v>
      </c>
      <c r="M1085" s="58">
        <f>'Luxjacky Assumptions Monthly'!$M$8*'Luxjacky Counterfactual'!H1085</f>
        <v>0</v>
      </c>
      <c r="N1085" s="58">
        <f>'Luxjacky Assumptions Monthly'!$M$6*'Luxjacky Assumptions Monthly'!$M$8*'Luxjacky Counterfactual'!G1085</f>
        <v>591.25181202389831</v>
      </c>
      <c r="O1085" s="58">
        <f t="shared" si="171"/>
        <v>591.25181202389831</v>
      </c>
    </row>
    <row r="1086" spans="1:15" x14ac:dyDescent="0.3">
      <c r="A1086" s="60">
        <v>43454</v>
      </c>
      <c r="B1086" s="15">
        <f t="shared" si="162"/>
        <v>2018</v>
      </c>
      <c r="C1086" s="15">
        <f t="shared" si="163"/>
        <v>12</v>
      </c>
      <c r="D1086" s="15" t="str">
        <f t="shared" si="167"/>
        <v>201812</v>
      </c>
      <c r="E1086" s="15">
        <f t="shared" si="164"/>
        <v>5</v>
      </c>
      <c r="F1086" s="15">
        <f t="shared" si="165"/>
        <v>0</v>
      </c>
      <c r="G1086" s="64">
        <f t="shared" si="169"/>
        <v>2616.4527971645693</v>
      </c>
      <c r="H1086" s="64">
        <f>IF(G1085&lt;VLOOKUP(D1086,'Luxjacky Assumptions Past'!$M$17:$Q$77,5,0),VLOOKUP(D1086,'Luxjacky Assumptions Past'!$M$17:$Q$77,4,0),0)</f>
        <v>1597.9491731167727</v>
      </c>
      <c r="I1086" s="62">
        <f t="shared" si="166"/>
        <v>154.96442657345509</v>
      </c>
      <c r="J1086" s="62">
        <v>164</v>
      </c>
      <c r="K1086" s="15">
        <f t="shared" si="170"/>
        <v>1</v>
      </c>
      <c r="L1086" s="15">
        <f t="shared" si="168"/>
        <v>4000</v>
      </c>
      <c r="M1086" s="58">
        <f>'Luxjacky Assumptions Monthly'!$M$8*'Luxjacky Counterfactual'!H1086</f>
        <v>15979.491731167727</v>
      </c>
      <c r="N1086" s="58">
        <f>'Luxjacky Assumptions Monthly'!$M$6*'Luxjacky Assumptions Monthly'!$M$8*'Luxjacky Counterfactual'!G1086</f>
        <v>1308.2263985822847</v>
      </c>
      <c r="O1086" s="58">
        <f t="shared" si="171"/>
        <v>21287.718129750014</v>
      </c>
    </row>
    <row r="1087" spans="1:15" x14ac:dyDescent="0.3">
      <c r="A1087" s="60">
        <v>43455</v>
      </c>
      <c r="B1087" s="15">
        <f t="shared" si="162"/>
        <v>2018</v>
      </c>
      <c r="C1087" s="15">
        <f t="shared" si="163"/>
        <v>12</v>
      </c>
      <c r="D1087" s="15" t="str">
        <f t="shared" si="167"/>
        <v>201812</v>
      </c>
      <c r="E1087" s="15">
        <f t="shared" si="164"/>
        <v>6</v>
      </c>
      <c r="F1087" s="15">
        <f t="shared" si="165"/>
        <v>1</v>
      </c>
      <c r="G1087" s="64">
        <f t="shared" si="169"/>
        <v>2461.4527971645693</v>
      </c>
      <c r="H1087" s="64">
        <f>IF(G1086&lt;VLOOKUP(D1087,'Luxjacky Assumptions Past'!$M$17:$Q$77,5,0),VLOOKUP(D1087,'Luxjacky Assumptions Past'!$M$17:$Q$77,4,0),0)</f>
        <v>0</v>
      </c>
      <c r="I1087" s="62">
        <f t="shared" si="166"/>
        <v>136.59269055938108</v>
      </c>
      <c r="J1087" s="62">
        <v>155</v>
      </c>
      <c r="K1087" s="15">
        <f t="shared" si="170"/>
        <v>0</v>
      </c>
      <c r="L1087" s="15">
        <f t="shared" si="168"/>
        <v>0</v>
      </c>
      <c r="M1087" s="58">
        <f>'Luxjacky Assumptions Monthly'!$M$8*'Luxjacky Counterfactual'!H1087</f>
        <v>0</v>
      </c>
      <c r="N1087" s="58">
        <f>'Luxjacky Assumptions Monthly'!$M$6*'Luxjacky Assumptions Monthly'!$M$8*'Luxjacky Counterfactual'!G1087</f>
        <v>1230.7263985822847</v>
      </c>
      <c r="O1087" s="58">
        <f t="shared" si="171"/>
        <v>1230.7263985822847</v>
      </c>
    </row>
    <row r="1088" spans="1:15" x14ac:dyDescent="0.3">
      <c r="A1088" s="60">
        <v>43456</v>
      </c>
      <c r="B1088" s="15">
        <f t="shared" si="162"/>
        <v>2018</v>
      </c>
      <c r="C1088" s="15">
        <f t="shared" si="163"/>
        <v>12</v>
      </c>
      <c r="D1088" s="15" t="str">
        <f t="shared" si="167"/>
        <v>201812</v>
      </c>
      <c r="E1088" s="15">
        <f t="shared" si="164"/>
        <v>7</v>
      </c>
      <c r="F1088" s="15">
        <f t="shared" si="165"/>
        <v>1</v>
      </c>
      <c r="G1088" s="64">
        <f t="shared" si="169"/>
        <v>2311.4527971645693</v>
      </c>
      <c r="H1088" s="64">
        <f>IF(G1087&lt;VLOOKUP(D1088,'Luxjacky Assumptions Past'!$M$17:$Q$77,5,0),VLOOKUP(D1088,'Luxjacky Assumptions Past'!$M$17:$Q$77,4,0),0)</f>
        <v>0</v>
      </c>
      <c r="I1088" s="62">
        <f t="shared" si="166"/>
        <v>98.673212149380731</v>
      </c>
      <c r="J1088" s="62">
        <v>150</v>
      </c>
      <c r="K1088" s="15">
        <f t="shared" si="170"/>
        <v>0</v>
      </c>
      <c r="L1088" s="15">
        <f t="shared" si="168"/>
        <v>0</v>
      </c>
      <c r="M1088" s="58">
        <f>'Luxjacky Assumptions Monthly'!$M$8*'Luxjacky Counterfactual'!H1088</f>
        <v>0</v>
      </c>
      <c r="N1088" s="58">
        <f>'Luxjacky Assumptions Monthly'!$M$6*'Luxjacky Assumptions Monthly'!$M$8*'Luxjacky Counterfactual'!G1088</f>
        <v>1155.7263985822847</v>
      </c>
      <c r="O1088" s="58">
        <f t="shared" si="171"/>
        <v>1155.7263985822847</v>
      </c>
    </row>
    <row r="1089" spans="1:15" x14ac:dyDescent="0.3">
      <c r="A1089" s="60">
        <v>43457</v>
      </c>
      <c r="B1089" s="15">
        <f t="shared" si="162"/>
        <v>2018</v>
      </c>
      <c r="C1089" s="15">
        <f t="shared" si="163"/>
        <v>12</v>
      </c>
      <c r="D1089" s="15" t="str">
        <f t="shared" si="167"/>
        <v>201812</v>
      </c>
      <c r="E1089" s="15">
        <f t="shared" si="164"/>
        <v>1</v>
      </c>
      <c r="F1089" s="15">
        <f t="shared" si="165"/>
        <v>0</v>
      </c>
      <c r="G1089" s="64">
        <f t="shared" si="169"/>
        <v>2207.4527971645693</v>
      </c>
      <c r="H1089" s="64">
        <f>IF(G1088&lt;VLOOKUP(D1089,'Luxjacky Assumptions Past'!$M$17:$Q$77,5,0),VLOOKUP(D1089,'Luxjacky Assumptions Past'!$M$17:$Q$77,4,0),0)</f>
        <v>0</v>
      </c>
      <c r="I1089" s="62">
        <f t="shared" si="166"/>
        <v>182.83709795470628</v>
      </c>
      <c r="J1089" s="62">
        <v>104</v>
      </c>
      <c r="K1089" s="15">
        <f t="shared" si="170"/>
        <v>0</v>
      </c>
      <c r="L1089" s="15">
        <f t="shared" si="168"/>
        <v>0</v>
      </c>
      <c r="M1089" s="58">
        <f>'Luxjacky Assumptions Monthly'!$M$8*'Luxjacky Counterfactual'!H1089</f>
        <v>0</v>
      </c>
      <c r="N1089" s="58">
        <f>'Luxjacky Assumptions Monthly'!$M$6*'Luxjacky Assumptions Monthly'!$M$8*'Luxjacky Counterfactual'!G1089</f>
        <v>1103.7263985822847</v>
      </c>
      <c r="O1089" s="58">
        <f t="shared" si="171"/>
        <v>1103.7263985822847</v>
      </c>
    </row>
    <row r="1090" spans="1:15" x14ac:dyDescent="0.3">
      <c r="A1090" s="60">
        <v>43458</v>
      </c>
      <c r="B1090" s="15">
        <f t="shared" ref="B1090:B1153" si="172">YEAR(A1090)</f>
        <v>2018</v>
      </c>
      <c r="C1090" s="15">
        <f t="shared" ref="C1090:C1153" si="173">MONTH(A1090)</f>
        <v>12</v>
      </c>
      <c r="D1090" s="15" t="str">
        <f t="shared" si="167"/>
        <v>201812</v>
      </c>
      <c r="E1090" s="15">
        <f t="shared" ref="E1090:E1153" si="174">WEEKDAY(A1090)</f>
        <v>2</v>
      </c>
      <c r="F1090" s="15">
        <f t="shared" ref="F1090:F1153" si="175">IF(OR(E1090=6,E1090=7),1,0)</f>
        <v>0</v>
      </c>
      <c r="G1090" s="64">
        <f t="shared" si="169"/>
        <v>2030.4527971645693</v>
      </c>
      <c r="H1090" s="64">
        <f>IF(G1089&lt;VLOOKUP(D1090,'Luxjacky Assumptions Past'!$M$17:$Q$77,5,0),VLOOKUP(D1090,'Luxjacky Assumptions Past'!$M$17:$Q$77,4,0),0)</f>
        <v>0</v>
      </c>
      <c r="I1090" s="62">
        <f t="shared" ref="I1090:I1153" si="176">100-2.17*E1090^2.25+12.77*E1090+EXP(-E1090/0.032)+5*C1090^0.75+10*F1090+20*(B1090-2016)</f>
        <v>187.45478019648263</v>
      </c>
      <c r="J1090" s="62">
        <v>177</v>
      </c>
      <c r="K1090" s="15">
        <f t="shared" si="170"/>
        <v>0</v>
      </c>
      <c r="L1090" s="15">
        <f t="shared" si="168"/>
        <v>0</v>
      </c>
      <c r="M1090" s="58">
        <f>'Luxjacky Assumptions Monthly'!$M$8*'Luxjacky Counterfactual'!H1090</f>
        <v>0</v>
      </c>
      <c r="N1090" s="58">
        <f>'Luxjacky Assumptions Monthly'!$M$6*'Luxjacky Assumptions Monthly'!$M$8*'Luxjacky Counterfactual'!G1090</f>
        <v>1015.2263985822847</v>
      </c>
      <c r="O1090" s="58">
        <f t="shared" si="171"/>
        <v>1015.2263985822847</v>
      </c>
    </row>
    <row r="1091" spans="1:15" x14ac:dyDescent="0.3">
      <c r="A1091" s="60">
        <v>43459</v>
      </c>
      <c r="B1091" s="15">
        <f t="shared" si="172"/>
        <v>2018</v>
      </c>
      <c r="C1091" s="15">
        <f t="shared" si="173"/>
        <v>12</v>
      </c>
      <c r="D1091" s="15" t="str">
        <f t="shared" ref="D1091:D1154" si="177">CONCATENATE(B1091,C1091)</f>
        <v>201812</v>
      </c>
      <c r="E1091" s="15">
        <f t="shared" si="174"/>
        <v>3</v>
      </c>
      <c r="F1091" s="15">
        <f t="shared" si="175"/>
        <v>0</v>
      </c>
      <c r="G1091" s="64">
        <f t="shared" si="169"/>
        <v>1841.4527971645693</v>
      </c>
      <c r="H1091" s="64">
        <f>IF(G1090&lt;VLOOKUP(D1091,'Luxjacky Assumptions Past'!$M$17:$Q$77,5,0),VLOOKUP(D1091,'Luxjacky Assumptions Past'!$M$17:$Q$77,4,0),0)</f>
        <v>0</v>
      </c>
      <c r="I1091" s="62">
        <f t="shared" si="176"/>
        <v>184.8441724817441</v>
      </c>
      <c r="J1091" s="62">
        <v>189</v>
      </c>
      <c r="K1091" s="15">
        <f t="shared" si="170"/>
        <v>0</v>
      </c>
      <c r="L1091" s="15">
        <f t="shared" ref="L1091:L1154" si="178">4000*K1091</f>
        <v>0</v>
      </c>
      <c r="M1091" s="58">
        <f>'Luxjacky Assumptions Monthly'!$M$8*'Luxjacky Counterfactual'!H1091</f>
        <v>0</v>
      </c>
      <c r="N1091" s="58">
        <f>'Luxjacky Assumptions Monthly'!$M$6*'Luxjacky Assumptions Monthly'!$M$8*'Luxjacky Counterfactual'!G1091</f>
        <v>920.72639858228467</v>
      </c>
      <c r="O1091" s="58">
        <f t="shared" si="171"/>
        <v>920.72639858228467</v>
      </c>
    </row>
    <row r="1092" spans="1:15" x14ac:dyDescent="0.3">
      <c r="A1092" s="60">
        <v>43460</v>
      </c>
      <c r="B1092" s="15">
        <f t="shared" si="172"/>
        <v>2018</v>
      </c>
      <c r="C1092" s="15">
        <f t="shared" si="173"/>
        <v>12</v>
      </c>
      <c r="D1092" s="15" t="str">
        <f t="shared" si="177"/>
        <v>201812</v>
      </c>
      <c r="E1092" s="15">
        <f t="shared" si="174"/>
        <v>4</v>
      </c>
      <c r="F1092" s="15">
        <f t="shared" si="175"/>
        <v>0</v>
      </c>
      <c r="G1092" s="64">
        <f t="shared" ref="G1092:G1155" si="179">G1091+H1092-J1092</f>
        <v>1659.4527971645693</v>
      </c>
      <c r="H1092" s="64">
        <f>IF(G1091&lt;VLOOKUP(D1092,'Luxjacky Assumptions Past'!$M$17:$Q$77,5,0),VLOOKUP(D1092,'Luxjacky Assumptions Past'!$M$17:$Q$77,4,0),0)</f>
        <v>0</v>
      </c>
      <c r="I1092" s="62">
        <f t="shared" si="176"/>
        <v>174.2156030691124</v>
      </c>
      <c r="J1092" s="62">
        <v>182</v>
      </c>
      <c r="K1092" s="15">
        <f t="shared" si="170"/>
        <v>0</v>
      </c>
      <c r="L1092" s="15">
        <f t="shared" si="178"/>
        <v>0</v>
      </c>
      <c r="M1092" s="58">
        <f>'Luxjacky Assumptions Monthly'!$M$8*'Luxjacky Counterfactual'!H1092</f>
        <v>0</v>
      </c>
      <c r="N1092" s="58">
        <f>'Luxjacky Assumptions Monthly'!$M$6*'Luxjacky Assumptions Monthly'!$M$8*'Luxjacky Counterfactual'!G1092</f>
        <v>829.72639858228467</v>
      </c>
      <c r="O1092" s="58">
        <f t="shared" si="171"/>
        <v>829.72639858228467</v>
      </c>
    </row>
    <row r="1093" spans="1:15" x14ac:dyDescent="0.3">
      <c r="A1093" s="60">
        <v>43461</v>
      </c>
      <c r="B1093" s="15">
        <f t="shared" si="172"/>
        <v>2018</v>
      </c>
      <c r="C1093" s="15">
        <f t="shared" si="173"/>
        <v>12</v>
      </c>
      <c r="D1093" s="15" t="str">
        <f t="shared" si="177"/>
        <v>201812</v>
      </c>
      <c r="E1093" s="15">
        <f t="shared" si="174"/>
        <v>5</v>
      </c>
      <c r="F1093" s="15">
        <f t="shared" si="175"/>
        <v>0</v>
      </c>
      <c r="G1093" s="64">
        <f t="shared" si="179"/>
        <v>1488.4527971645693</v>
      </c>
      <c r="H1093" s="64">
        <f>IF(G1092&lt;VLOOKUP(D1093,'Luxjacky Assumptions Past'!$M$17:$Q$77,5,0),VLOOKUP(D1093,'Luxjacky Assumptions Past'!$M$17:$Q$77,4,0),0)</f>
        <v>0</v>
      </c>
      <c r="I1093" s="62">
        <f t="shared" si="176"/>
        <v>154.96442657345509</v>
      </c>
      <c r="J1093" s="62">
        <v>171</v>
      </c>
      <c r="K1093" s="15">
        <f t="shared" si="170"/>
        <v>0</v>
      </c>
      <c r="L1093" s="15">
        <f t="shared" si="178"/>
        <v>0</v>
      </c>
      <c r="M1093" s="58">
        <f>'Luxjacky Assumptions Monthly'!$M$8*'Luxjacky Counterfactual'!H1093</f>
        <v>0</v>
      </c>
      <c r="N1093" s="58">
        <f>'Luxjacky Assumptions Monthly'!$M$6*'Luxjacky Assumptions Monthly'!$M$8*'Luxjacky Counterfactual'!G1093</f>
        <v>744.22639858228467</v>
      </c>
      <c r="O1093" s="58">
        <f t="shared" si="171"/>
        <v>744.22639858228467</v>
      </c>
    </row>
    <row r="1094" spans="1:15" x14ac:dyDescent="0.3">
      <c r="A1094" s="60">
        <v>43462</v>
      </c>
      <c r="B1094" s="15">
        <f t="shared" si="172"/>
        <v>2018</v>
      </c>
      <c r="C1094" s="15">
        <f t="shared" si="173"/>
        <v>12</v>
      </c>
      <c r="D1094" s="15" t="str">
        <f t="shared" si="177"/>
        <v>201812</v>
      </c>
      <c r="E1094" s="15">
        <f t="shared" si="174"/>
        <v>6</v>
      </c>
      <c r="F1094" s="15">
        <f t="shared" si="175"/>
        <v>1</v>
      </c>
      <c r="G1094" s="64">
        <f t="shared" si="179"/>
        <v>1342.4527971645693</v>
      </c>
      <c r="H1094" s="64">
        <f>IF(G1093&lt;VLOOKUP(D1094,'Luxjacky Assumptions Past'!$M$17:$Q$77,5,0),VLOOKUP(D1094,'Luxjacky Assumptions Past'!$M$17:$Q$77,4,0),0)</f>
        <v>0</v>
      </c>
      <c r="I1094" s="62">
        <f t="shared" si="176"/>
        <v>136.59269055938108</v>
      </c>
      <c r="J1094" s="62">
        <v>146</v>
      </c>
      <c r="K1094" s="15">
        <f t="shared" si="170"/>
        <v>0</v>
      </c>
      <c r="L1094" s="15">
        <f t="shared" si="178"/>
        <v>0</v>
      </c>
      <c r="M1094" s="58">
        <f>'Luxjacky Assumptions Monthly'!$M$8*'Luxjacky Counterfactual'!H1094</f>
        <v>0</v>
      </c>
      <c r="N1094" s="58">
        <f>'Luxjacky Assumptions Monthly'!$M$6*'Luxjacky Assumptions Monthly'!$M$8*'Luxjacky Counterfactual'!G1094</f>
        <v>671.22639858228467</v>
      </c>
      <c r="O1094" s="58">
        <f t="shared" si="171"/>
        <v>671.22639858228467</v>
      </c>
    </row>
    <row r="1095" spans="1:15" x14ac:dyDescent="0.3">
      <c r="A1095" s="60">
        <v>43463</v>
      </c>
      <c r="B1095" s="15">
        <f t="shared" si="172"/>
        <v>2018</v>
      </c>
      <c r="C1095" s="15">
        <f t="shared" si="173"/>
        <v>12</v>
      </c>
      <c r="D1095" s="15" t="str">
        <f t="shared" si="177"/>
        <v>201812</v>
      </c>
      <c r="E1095" s="15">
        <f t="shared" si="174"/>
        <v>7</v>
      </c>
      <c r="F1095" s="15">
        <f t="shared" si="175"/>
        <v>1</v>
      </c>
      <c r="G1095" s="64">
        <f t="shared" si="179"/>
        <v>1211.4527971645693</v>
      </c>
      <c r="H1095" s="64">
        <f>IF(G1094&lt;VLOOKUP(D1095,'Luxjacky Assumptions Past'!$M$17:$Q$77,5,0),VLOOKUP(D1095,'Luxjacky Assumptions Past'!$M$17:$Q$77,4,0),0)</f>
        <v>0</v>
      </c>
      <c r="I1095" s="62">
        <f t="shared" si="176"/>
        <v>98.673212149380731</v>
      </c>
      <c r="J1095" s="62">
        <v>131</v>
      </c>
      <c r="K1095" s="15">
        <f t="shared" si="170"/>
        <v>0</v>
      </c>
      <c r="L1095" s="15">
        <f t="shared" si="178"/>
        <v>0</v>
      </c>
      <c r="M1095" s="58">
        <f>'Luxjacky Assumptions Monthly'!$M$8*'Luxjacky Counterfactual'!H1095</f>
        <v>0</v>
      </c>
      <c r="N1095" s="58">
        <f>'Luxjacky Assumptions Monthly'!$M$6*'Luxjacky Assumptions Monthly'!$M$8*'Luxjacky Counterfactual'!G1095</f>
        <v>605.72639858228467</v>
      </c>
      <c r="O1095" s="58">
        <f t="shared" si="171"/>
        <v>605.72639858228467</v>
      </c>
    </row>
    <row r="1096" spans="1:15" x14ac:dyDescent="0.3">
      <c r="A1096" s="60">
        <v>43464</v>
      </c>
      <c r="B1096" s="15">
        <f t="shared" si="172"/>
        <v>2018</v>
      </c>
      <c r="C1096" s="15">
        <f t="shared" si="173"/>
        <v>12</v>
      </c>
      <c r="D1096" s="15" t="str">
        <f t="shared" si="177"/>
        <v>201812</v>
      </c>
      <c r="E1096" s="15">
        <f t="shared" si="174"/>
        <v>1</v>
      </c>
      <c r="F1096" s="15">
        <f t="shared" si="175"/>
        <v>0</v>
      </c>
      <c r="G1096" s="64">
        <f t="shared" si="179"/>
        <v>2712.4019702813421</v>
      </c>
      <c r="H1096" s="64">
        <f>IF(G1095&lt;VLOOKUP(D1096,'Luxjacky Assumptions Past'!$M$17:$Q$77,5,0),VLOOKUP(D1096,'Luxjacky Assumptions Past'!$M$17:$Q$77,4,0),0)</f>
        <v>1597.9491731167727</v>
      </c>
      <c r="I1096" s="62">
        <f t="shared" si="176"/>
        <v>182.83709795470628</v>
      </c>
      <c r="J1096" s="62">
        <v>97</v>
      </c>
      <c r="K1096" s="15">
        <f t="shared" si="170"/>
        <v>1</v>
      </c>
      <c r="L1096" s="15">
        <f t="shared" si="178"/>
        <v>4000</v>
      </c>
      <c r="M1096" s="58">
        <f>'Luxjacky Assumptions Monthly'!$M$8*'Luxjacky Counterfactual'!H1096</f>
        <v>15979.491731167727</v>
      </c>
      <c r="N1096" s="58">
        <f>'Luxjacky Assumptions Monthly'!$M$6*'Luxjacky Assumptions Monthly'!$M$8*'Luxjacky Counterfactual'!G1096</f>
        <v>1356.200985140671</v>
      </c>
      <c r="O1096" s="58">
        <f t="shared" si="171"/>
        <v>21335.692716308396</v>
      </c>
    </row>
    <row r="1097" spans="1:15" x14ac:dyDescent="0.3">
      <c r="A1097" s="60">
        <v>43465</v>
      </c>
      <c r="B1097" s="15">
        <f t="shared" si="172"/>
        <v>2018</v>
      </c>
      <c r="C1097" s="15">
        <f t="shared" si="173"/>
        <v>12</v>
      </c>
      <c r="D1097" s="15" t="str">
        <f t="shared" si="177"/>
        <v>201812</v>
      </c>
      <c r="E1097" s="15">
        <f t="shared" si="174"/>
        <v>2</v>
      </c>
      <c r="F1097" s="15">
        <f t="shared" si="175"/>
        <v>0</v>
      </c>
      <c r="G1097" s="64">
        <f t="shared" si="179"/>
        <v>2527.4019702813421</v>
      </c>
      <c r="H1097" s="64">
        <f>IF(G1096&lt;VLOOKUP(D1097,'Luxjacky Assumptions Past'!$M$17:$Q$77,5,0),VLOOKUP(D1097,'Luxjacky Assumptions Past'!$M$17:$Q$77,4,0),0)</f>
        <v>0</v>
      </c>
      <c r="I1097" s="62">
        <f t="shared" si="176"/>
        <v>187.45478019648263</v>
      </c>
      <c r="J1097" s="62">
        <v>185</v>
      </c>
      <c r="K1097" s="15">
        <f t="shared" si="170"/>
        <v>0</v>
      </c>
      <c r="L1097" s="15">
        <f t="shared" si="178"/>
        <v>0</v>
      </c>
      <c r="M1097" s="58">
        <f>'Luxjacky Assumptions Monthly'!$M$8*'Luxjacky Counterfactual'!H1097</f>
        <v>0</v>
      </c>
      <c r="N1097" s="58">
        <f>'Luxjacky Assumptions Monthly'!$M$6*'Luxjacky Assumptions Monthly'!$M$8*'Luxjacky Counterfactual'!G1097</f>
        <v>1263.700985140671</v>
      </c>
      <c r="O1097" s="58">
        <f t="shared" si="171"/>
        <v>1263.700985140671</v>
      </c>
    </row>
    <row r="1098" spans="1:15" x14ac:dyDescent="0.3">
      <c r="A1098" s="60">
        <v>43466</v>
      </c>
      <c r="B1098" s="15">
        <f t="shared" si="172"/>
        <v>2019</v>
      </c>
      <c r="C1098" s="15">
        <f t="shared" si="173"/>
        <v>1</v>
      </c>
      <c r="D1098" s="15" t="str">
        <f t="shared" si="177"/>
        <v>20191</v>
      </c>
      <c r="E1098" s="15">
        <f t="shared" si="174"/>
        <v>3</v>
      </c>
      <c r="F1098" s="15">
        <f t="shared" si="175"/>
        <v>0</v>
      </c>
      <c r="G1098" s="64">
        <f t="shared" si="179"/>
        <v>2354.4019702813421</v>
      </c>
      <c r="H1098" s="64">
        <f>IF(G1097&lt;VLOOKUP(D1098,'Luxjacky Assumptions Past'!$M$17:$Q$77,5,0),VLOOKUP(D1098,'Luxjacky Assumptions Past'!$M$17:$Q$77,4,0),0)</f>
        <v>0</v>
      </c>
      <c r="I1098" s="62">
        <f t="shared" si="176"/>
        <v>177.60707452703781</v>
      </c>
      <c r="J1098" s="62">
        <v>173</v>
      </c>
      <c r="K1098" s="15">
        <f t="shared" si="170"/>
        <v>0</v>
      </c>
      <c r="L1098" s="15">
        <f t="shared" si="178"/>
        <v>0</v>
      </c>
      <c r="M1098" s="58">
        <f>'Luxjacky Assumptions Monthly'!$M$8*'Luxjacky Counterfactual'!H1098</f>
        <v>0</v>
      </c>
      <c r="N1098" s="58">
        <f>'Luxjacky Assumptions Monthly'!$M$6*'Luxjacky Assumptions Monthly'!$M$8*'Luxjacky Counterfactual'!G1098</f>
        <v>1177.200985140671</v>
      </c>
      <c r="O1098" s="58">
        <f t="shared" si="171"/>
        <v>1177.200985140671</v>
      </c>
    </row>
    <row r="1099" spans="1:15" x14ac:dyDescent="0.3">
      <c r="A1099" s="60">
        <v>43467</v>
      </c>
      <c r="B1099" s="15">
        <f t="shared" si="172"/>
        <v>2019</v>
      </c>
      <c r="C1099" s="15">
        <f t="shared" si="173"/>
        <v>1</v>
      </c>
      <c r="D1099" s="15" t="str">
        <f t="shared" si="177"/>
        <v>20191</v>
      </c>
      <c r="E1099" s="15">
        <f t="shared" si="174"/>
        <v>4</v>
      </c>
      <c r="F1099" s="15">
        <f t="shared" si="175"/>
        <v>0</v>
      </c>
      <c r="G1099" s="64">
        <f t="shared" si="179"/>
        <v>2180.4019702813421</v>
      </c>
      <c r="H1099" s="64">
        <f>IF(G1098&lt;VLOOKUP(D1099,'Luxjacky Assumptions Past'!$M$17:$Q$77,5,0),VLOOKUP(D1099,'Luxjacky Assumptions Past'!$M$17:$Q$77,4,0),0)</f>
        <v>0</v>
      </c>
      <c r="I1099" s="62">
        <f t="shared" si="176"/>
        <v>166.97850511440615</v>
      </c>
      <c r="J1099" s="62">
        <v>174</v>
      </c>
      <c r="K1099" s="15">
        <f t="shared" si="170"/>
        <v>0</v>
      </c>
      <c r="L1099" s="15">
        <f t="shared" si="178"/>
        <v>0</v>
      </c>
      <c r="M1099" s="58">
        <f>'Luxjacky Assumptions Monthly'!$M$8*'Luxjacky Counterfactual'!H1099</f>
        <v>0</v>
      </c>
      <c r="N1099" s="58">
        <f>'Luxjacky Assumptions Monthly'!$M$6*'Luxjacky Assumptions Monthly'!$M$8*'Luxjacky Counterfactual'!G1099</f>
        <v>1090.200985140671</v>
      </c>
      <c r="O1099" s="58">
        <f t="shared" si="171"/>
        <v>1090.200985140671</v>
      </c>
    </row>
    <row r="1100" spans="1:15" x14ac:dyDescent="0.3">
      <c r="A1100" s="60">
        <v>43468</v>
      </c>
      <c r="B1100" s="15">
        <f t="shared" si="172"/>
        <v>2019</v>
      </c>
      <c r="C1100" s="15">
        <f t="shared" si="173"/>
        <v>1</v>
      </c>
      <c r="D1100" s="15" t="str">
        <f t="shared" si="177"/>
        <v>20191</v>
      </c>
      <c r="E1100" s="15">
        <f t="shared" si="174"/>
        <v>5</v>
      </c>
      <c r="F1100" s="15">
        <f t="shared" si="175"/>
        <v>0</v>
      </c>
      <c r="G1100" s="64">
        <f t="shared" si="179"/>
        <v>2007.4019702813421</v>
      </c>
      <c r="H1100" s="64">
        <f>IF(G1099&lt;VLOOKUP(D1100,'Luxjacky Assumptions Past'!$M$17:$Q$77,5,0),VLOOKUP(D1100,'Luxjacky Assumptions Past'!$M$17:$Q$77,4,0),0)</f>
        <v>0</v>
      </c>
      <c r="I1100" s="62">
        <f t="shared" si="176"/>
        <v>147.7273286187488</v>
      </c>
      <c r="J1100" s="62">
        <v>173</v>
      </c>
      <c r="K1100" s="15">
        <f t="shared" si="170"/>
        <v>0</v>
      </c>
      <c r="L1100" s="15">
        <f t="shared" si="178"/>
        <v>0</v>
      </c>
      <c r="M1100" s="58">
        <f>'Luxjacky Assumptions Monthly'!$M$8*'Luxjacky Counterfactual'!H1100</f>
        <v>0</v>
      </c>
      <c r="N1100" s="58">
        <f>'Luxjacky Assumptions Monthly'!$M$6*'Luxjacky Assumptions Monthly'!$M$8*'Luxjacky Counterfactual'!G1100</f>
        <v>1003.700985140671</v>
      </c>
      <c r="O1100" s="58">
        <f t="shared" si="171"/>
        <v>1003.700985140671</v>
      </c>
    </row>
    <row r="1101" spans="1:15" x14ac:dyDescent="0.3">
      <c r="A1101" s="60">
        <v>43469</v>
      </c>
      <c r="B1101" s="15">
        <f t="shared" si="172"/>
        <v>2019</v>
      </c>
      <c r="C1101" s="15">
        <f t="shared" si="173"/>
        <v>1</v>
      </c>
      <c r="D1101" s="15" t="str">
        <f t="shared" si="177"/>
        <v>20191</v>
      </c>
      <c r="E1101" s="15">
        <f t="shared" si="174"/>
        <v>6</v>
      </c>
      <c r="F1101" s="15">
        <f t="shared" si="175"/>
        <v>1</v>
      </c>
      <c r="G1101" s="64">
        <f t="shared" si="179"/>
        <v>1854.4019702813421</v>
      </c>
      <c r="H1101" s="64">
        <f>IF(G1100&lt;VLOOKUP(D1101,'Luxjacky Assumptions Past'!$M$17:$Q$77,5,0),VLOOKUP(D1101,'Luxjacky Assumptions Past'!$M$17:$Q$77,4,0),0)</f>
        <v>0</v>
      </c>
      <c r="I1101" s="62">
        <f t="shared" si="176"/>
        <v>129.35559260467483</v>
      </c>
      <c r="J1101" s="62">
        <v>153</v>
      </c>
      <c r="K1101" s="15">
        <f t="shared" si="170"/>
        <v>0</v>
      </c>
      <c r="L1101" s="15">
        <f t="shared" si="178"/>
        <v>0</v>
      </c>
      <c r="M1101" s="58">
        <f>'Luxjacky Assumptions Monthly'!$M$8*'Luxjacky Counterfactual'!H1101</f>
        <v>0</v>
      </c>
      <c r="N1101" s="58">
        <f>'Luxjacky Assumptions Monthly'!$M$6*'Luxjacky Assumptions Monthly'!$M$8*'Luxjacky Counterfactual'!G1101</f>
        <v>927.20098514067104</v>
      </c>
      <c r="O1101" s="58">
        <f t="shared" si="171"/>
        <v>927.20098514067104</v>
      </c>
    </row>
    <row r="1102" spans="1:15" x14ac:dyDescent="0.3">
      <c r="A1102" s="60">
        <v>43470</v>
      </c>
      <c r="B1102" s="15">
        <f t="shared" si="172"/>
        <v>2019</v>
      </c>
      <c r="C1102" s="15">
        <f t="shared" si="173"/>
        <v>1</v>
      </c>
      <c r="D1102" s="15" t="str">
        <f t="shared" si="177"/>
        <v>20191</v>
      </c>
      <c r="E1102" s="15">
        <f t="shared" si="174"/>
        <v>7</v>
      </c>
      <c r="F1102" s="15">
        <f t="shared" si="175"/>
        <v>1</v>
      </c>
      <c r="G1102" s="64">
        <f t="shared" si="179"/>
        <v>1725.4019702813421</v>
      </c>
      <c r="H1102" s="64">
        <f>IF(G1101&lt;VLOOKUP(D1102,'Luxjacky Assumptions Past'!$M$17:$Q$77,5,0),VLOOKUP(D1102,'Luxjacky Assumptions Past'!$M$17:$Q$77,4,0),0)</f>
        <v>0</v>
      </c>
      <c r="I1102" s="62">
        <f t="shared" si="176"/>
        <v>91.43611419467446</v>
      </c>
      <c r="J1102" s="62">
        <v>129</v>
      </c>
      <c r="K1102" s="15">
        <f t="shared" si="170"/>
        <v>0</v>
      </c>
      <c r="L1102" s="15">
        <f t="shared" si="178"/>
        <v>0</v>
      </c>
      <c r="M1102" s="58">
        <f>'Luxjacky Assumptions Monthly'!$M$8*'Luxjacky Counterfactual'!H1102</f>
        <v>0</v>
      </c>
      <c r="N1102" s="58">
        <f>'Luxjacky Assumptions Monthly'!$M$6*'Luxjacky Assumptions Monthly'!$M$8*'Luxjacky Counterfactual'!G1102</f>
        <v>862.70098514067104</v>
      </c>
      <c r="O1102" s="58">
        <f t="shared" si="171"/>
        <v>862.70098514067104</v>
      </c>
    </row>
    <row r="1103" spans="1:15" x14ac:dyDescent="0.3">
      <c r="A1103" s="60">
        <v>43471</v>
      </c>
      <c r="B1103" s="15">
        <f t="shared" si="172"/>
        <v>2019</v>
      </c>
      <c r="C1103" s="15">
        <f t="shared" si="173"/>
        <v>1</v>
      </c>
      <c r="D1103" s="15" t="str">
        <f t="shared" si="177"/>
        <v>20191</v>
      </c>
      <c r="E1103" s="15">
        <f t="shared" si="174"/>
        <v>1</v>
      </c>
      <c r="F1103" s="15">
        <f t="shared" si="175"/>
        <v>0</v>
      </c>
      <c r="G1103" s="64">
        <f t="shared" si="179"/>
        <v>1627.4019702813421</v>
      </c>
      <c r="H1103" s="64">
        <f>IF(G1102&lt;VLOOKUP(D1103,'Luxjacky Assumptions Past'!$M$17:$Q$77,5,0),VLOOKUP(D1103,'Luxjacky Assumptions Past'!$M$17:$Q$77,4,0),0)</f>
        <v>0</v>
      </c>
      <c r="I1103" s="62">
        <f t="shared" si="176"/>
        <v>175.60000000000002</v>
      </c>
      <c r="J1103" s="62">
        <v>98</v>
      </c>
      <c r="K1103" s="15">
        <f t="shared" si="170"/>
        <v>0</v>
      </c>
      <c r="L1103" s="15">
        <f t="shared" si="178"/>
        <v>0</v>
      </c>
      <c r="M1103" s="58">
        <f>'Luxjacky Assumptions Monthly'!$M$8*'Luxjacky Counterfactual'!H1103</f>
        <v>0</v>
      </c>
      <c r="N1103" s="58">
        <f>'Luxjacky Assumptions Monthly'!$M$6*'Luxjacky Assumptions Monthly'!$M$8*'Luxjacky Counterfactual'!G1103</f>
        <v>813.70098514067104</v>
      </c>
      <c r="O1103" s="58">
        <f t="shared" si="171"/>
        <v>813.70098514067104</v>
      </c>
    </row>
    <row r="1104" spans="1:15" x14ac:dyDescent="0.3">
      <c r="A1104" s="60">
        <v>43472</v>
      </c>
      <c r="B1104" s="15">
        <f t="shared" si="172"/>
        <v>2019</v>
      </c>
      <c r="C1104" s="15">
        <f t="shared" si="173"/>
        <v>1</v>
      </c>
      <c r="D1104" s="15" t="str">
        <f t="shared" si="177"/>
        <v>20191</v>
      </c>
      <c r="E1104" s="15">
        <f t="shared" si="174"/>
        <v>2</v>
      </c>
      <c r="F1104" s="15">
        <f t="shared" si="175"/>
        <v>0</v>
      </c>
      <c r="G1104" s="64">
        <f t="shared" si="179"/>
        <v>1455.4019702813421</v>
      </c>
      <c r="H1104" s="64">
        <f>IF(G1103&lt;VLOOKUP(D1104,'Luxjacky Assumptions Past'!$M$17:$Q$77,5,0),VLOOKUP(D1104,'Luxjacky Assumptions Past'!$M$17:$Q$77,4,0),0)</f>
        <v>0</v>
      </c>
      <c r="I1104" s="62">
        <f t="shared" si="176"/>
        <v>180.21768224177637</v>
      </c>
      <c r="J1104" s="62">
        <v>172</v>
      </c>
      <c r="K1104" s="15">
        <f t="shared" si="170"/>
        <v>0</v>
      </c>
      <c r="L1104" s="15">
        <f t="shared" si="178"/>
        <v>0</v>
      </c>
      <c r="M1104" s="58">
        <f>'Luxjacky Assumptions Monthly'!$M$8*'Luxjacky Counterfactual'!H1104</f>
        <v>0</v>
      </c>
      <c r="N1104" s="58">
        <f>'Luxjacky Assumptions Monthly'!$M$6*'Luxjacky Assumptions Monthly'!$M$8*'Luxjacky Counterfactual'!G1104</f>
        <v>727.70098514067104</v>
      </c>
      <c r="O1104" s="58">
        <f t="shared" si="171"/>
        <v>727.70098514067104</v>
      </c>
    </row>
    <row r="1105" spans="1:15" x14ac:dyDescent="0.3">
      <c r="A1105" s="60">
        <v>43473</v>
      </c>
      <c r="B1105" s="15">
        <f t="shared" si="172"/>
        <v>2019</v>
      </c>
      <c r="C1105" s="15">
        <f t="shared" si="173"/>
        <v>1</v>
      </c>
      <c r="D1105" s="15" t="str">
        <f t="shared" si="177"/>
        <v>20191</v>
      </c>
      <c r="E1105" s="15">
        <f t="shared" si="174"/>
        <v>3</v>
      </c>
      <c r="F1105" s="15">
        <f t="shared" si="175"/>
        <v>0</v>
      </c>
      <c r="G1105" s="64">
        <f t="shared" si="179"/>
        <v>1259.4019702813421</v>
      </c>
      <c r="H1105" s="64">
        <f>IF(G1104&lt;VLOOKUP(D1105,'Luxjacky Assumptions Past'!$M$17:$Q$77,5,0),VLOOKUP(D1105,'Luxjacky Assumptions Past'!$M$17:$Q$77,4,0),0)</f>
        <v>0</v>
      </c>
      <c r="I1105" s="62">
        <f t="shared" si="176"/>
        <v>177.60707452703781</v>
      </c>
      <c r="J1105" s="62">
        <v>196</v>
      </c>
      <c r="K1105" s="15">
        <f t="shared" si="170"/>
        <v>0</v>
      </c>
      <c r="L1105" s="15">
        <f t="shared" si="178"/>
        <v>0</v>
      </c>
      <c r="M1105" s="58">
        <f>'Luxjacky Assumptions Monthly'!$M$8*'Luxjacky Counterfactual'!H1105</f>
        <v>0</v>
      </c>
      <c r="N1105" s="58">
        <f>'Luxjacky Assumptions Monthly'!$M$6*'Luxjacky Assumptions Monthly'!$M$8*'Luxjacky Counterfactual'!G1105</f>
        <v>629.70098514067104</v>
      </c>
      <c r="O1105" s="58">
        <f t="shared" si="171"/>
        <v>629.70098514067104</v>
      </c>
    </row>
    <row r="1106" spans="1:15" x14ac:dyDescent="0.3">
      <c r="A1106" s="60">
        <v>43474</v>
      </c>
      <c r="B1106" s="15">
        <f t="shared" si="172"/>
        <v>2019</v>
      </c>
      <c r="C1106" s="15">
        <f t="shared" si="173"/>
        <v>1</v>
      </c>
      <c r="D1106" s="15" t="str">
        <f t="shared" si="177"/>
        <v>20191</v>
      </c>
      <c r="E1106" s="15">
        <f t="shared" si="174"/>
        <v>4</v>
      </c>
      <c r="F1106" s="15">
        <f t="shared" si="175"/>
        <v>0</v>
      </c>
      <c r="G1106" s="64">
        <f t="shared" si="179"/>
        <v>2635.1289409072929</v>
      </c>
      <c r="H1106" s="64">
        <f>IF(G1105&lt;VLOOKUP(D1106,'Luxjacky Assumptions Past'!$M$17:$Q$77,5,0),VLOOKUP(D1106,'Luxjacky Assumptions Past'!$M$17:$Q$77,4,0),0)</f>
        <v>1568.7269706259508</v>
      </c>
      <c r="I1106" s="62">
        <f t="shared" si="176"/>
        <v>166.97850511440615</v>
      </c>
      <c r="J1106" s="62">
        <v>193</v>
      </c>
      <c r="K1106" s="15">
        <f t="shared" si="170"/>
        <v>1</v>
      </c>
      <c r="L1106" s="15">
        <f t="shared" si="178"/>
        <v>4000</v>
      </c>
      <c r="M1106" s="58">
        <f>'Luxjacky Assumptions Monthly'!$M$8*'Luxjacky Counterfactual'!H1106</f>
        <v>15687.269706259507</v>
      </c>
      <c r="N1106" s="58">
        <f>'Luxjacky Assumptions Monthly'!$M$6*'Luxjacky Assumptions Monthly'!$M$8*'Luxjacky Counterfactual'!G1106</f>
        <v>1317.5644704536464</v>
      </c>
      <c r="O1106" s="58">
        <f t="shared" si="171"/>
        <v>21004.834176713153</v>
      </c>
    </row>
    <row r="1107" spans="1:15" x14ac:dyDescent="0.3">
      <c r="A1107" s="60">
        <v>43475</v>
      </c>
      <c r="B1107" s="15">
        <f t="shared" si="172"/>
        <v>2019</v>
      </c>
      <c r="C1107" s="15">
        <f t="shared" si="173"/>
        <v>1</v>
      </c>
      <c r="D1107" s="15" t="str">
        <f t="shared" si="177"/>
        <v>20191</v>
      </c>
      <c r="E1107" s="15">
        <f t="shared" si="174"/>
        <v>5</v>
      </c>
      <c r="F1107" s="15">
        <f t="shared" si="175"/>
        <v>0</v>
      </c>
      <c r="G1107" s="64">
        <f t="shared" si="179"/>
        <v>2468.1289409072929</v>
      </c>
      <c r="H1107" s="64">
        <f>IF(G1106&lt;VLOOKUP(D1107,'Luxjacky Assumptions Past'!$M$17:$Q$77,5,0),VLOOKUP(D1107,'Luxjacky Assumptions Past'!$M$17:$Q$77,4,0),0)</f>
        <v>0</v>
      </c>
      <c r="I1107" s="62">
        <f t="shared" si="176"/>
        <v>147.7273286187488</v>
      </c>
      <c r="J1107" s="62">
        <v>167</v>
      </c>
      <c r="K1107" s="15">
        <f t="shared" si="170"/>
        <v>0</v>
      </c>
      <c r="L1107" s="15">
        <f t="shared" si="178"/>
        <v>0</v>
      </c>
      <c r="M1107" s="58">
        <f>'Luxjacky Assumptions Monthly'!$M$8*'Luxjacky Counterfactual'!H1107</f>
        <v>0</v>
      </c>
      <c r="N1107" s="58">
        <f>'Luxjacky Assumptions Monthly'!$M$6*'Luxjacky Assumptions Monthly'!$M$8*'Luxjacky Counterfactual'!G1107</f>
        <v>1234.0644704536464</v>
      </c>
      <c r="O1107" s="58">
        <f t="shared" si="171"/>
        <v>1234.0644704536464</v>
      </c>
    </row>
    <row r="1108" spans="1:15" x14ac:dyDescent="0.3">
      <c r="A1108" s="60">
        <v>43476</v>
      </c>
      <c r="B1108" s="15">
        <f t="shared" si="172"/>
        <v>2019</v>
      </c>
      <c r="C1108" s="15">
        <f t="shared" si="173"/>
        <v>1</v>
      </c>
      <c r="D1108" s="15" t="str">
        <f t="shared" si="177"/>
        <v>20191</v>
      </c>
      <c r="E1108" s="15">
        <f t="shared" si="174"/>
        <v>6</v>
      </c>
      <c r="F1108" s="15">
        <f t="shared" si="175"/>
        <v>1</v>
      </c>
      <c r="G1108" s="64">
        <f t="shared" si="179"/>
        <v>2316.1289409072929</v>
      </c>
      <c r="H1108" s="64">
        <f>IF(G1107&lt;VLOOKUP(D1108,'Luxjacky Assumptions Past'!$M$17:$Q$77,5,0),VLOOKUP(D1108,'Luxjacky Assumptions Past'!$M$17:$Q$77,4,0),0)</f>
        <v>0</v>
      </c>
      <c r="I1108" s="62">
        <f t="shared" si="176"/>
        <v>129.35559260467483</v>
      </c>
      <c r="J1108" s="62">
        <v>152</v>
      </c>
      <c r="K1108" s="15">
        <f t="shared" si="170"/>
        <v>0</v>
      </c>
      <c r="L1108" s="15">
        <f t="shared" si="178"/>
        <v>0</v>
      </c>
      <c r="M1108" s="58">
        <f>'Luxjacky Assumptions Monthly'!$M$8*'Luxjacky Counterfactual'!H1108</f>
        <v>0</v>
      </c>
      <c r="N1108" s="58">
        <f>'Luxjacky Assumptions Monthly'!$M$6*'Luxjacky Assumptions Monthly'!$M$8*'Luxjacky Counterfactual'!G1108</f>
        <v>1158.0644704536464</v>
      </c>
      <c r="O1108" s="58">
        <f t="shared" si="171"/>
        <v>1158.0644704536464</v>
      </c>
    </row>
    <row r="1109" spans="1:15" x14ac:dyDescent="0.3">
      <c r="A1109" s="60">
        <v>43477</v>
      </c>
      <c r="B1109" s="15">
        <f t="shared" si="172"/>
        <v>2019</v>
      </c>
      <c r="C1109" s="15">
        <f t="shared" si="173"/>
        <v>1</v>
      </c>
      <c r="D1109" s="15" t="str">
        <f t="shared" si="177"/>
        <v>20191</v>
      </c>
      <c r="E1109" s="15">
        <f t="shared" si="174"/>
        <v>7</v>
      </c>
      <c r="F1109" s="15">
        <f t="shared" si="175"/>
        <v>1</v>
      </c>
      <c r="G1109" s="64">
        <f t="shared" si="179"/>
        <v>2183.1289409072929</v>
      </c>
      <c r="H1109" s="64">
        <f>IF(G1108&lt;VLOOKUP(D1109,'Luxjacky Assumptions Past'!$M$17:$Q$77,5,0),VLOOKUP(D1109,'Luxjacky Assumptions Past'!$M$17:$Q$77,4,0),0)</f>
        <v>0</v>
      </c>
      <c r="I1109" s="62">
        <f t="shared" si="176"/>
        <v>91.43611419467446</v>
      </c>
      <c r="J1109" s="62">
        <v>133</v>
      </c>
      <c r="K1109" s="15">
        <f t="shared" si="170"/>
        <v>0</v>
      </c>
      <c r="L1109" s="15">
        <f t="shared" si="178"/>
        <v>0</v>
      </c>
      <c r="M1109" s="58">
        <f>'Luxjacky Assumptions Monthly'!$M$8*'Luxjacky Counterfactual'!H1109</f>
        <v>0</v>
      </c>
      <c r="N1109" s="58">
        <f>'Luxjacky Assumptions Monthly'!$M$6*'Luxjacky Assumptions Monthly'!$M$8*'Luxjacky Counterfactual'!G1109</f>
        <v>1091.5644704536464</v>
      </c>
      <c r="O1109" s="58">
        <f t="shared" si="171"/>
        <v>1091.5644704536464</v>
      </c>
    </row>
    <row r="1110" spans="1:15" x14ac:dyDescent="0.3">
      <c r="A1110" s="60">
        <v>43478</v>
      </c>
      <c r="B1110" s="15">
        <f t="shared" si="172"/>
        <v>2019</v>
      </c>
      <c r="C1110" s="15">
        <f t="shared" si="173"/>
        <v>1</v>
      </c>
      <c r="D1110" s="15" t="str">
        <f t="shared" si="177"/>
        <v>20191</v>
      </c>
      <c r="E1110" s="15">
        <f t="shared" si="174"/>
        <v>1</v>
      </c>
      <c r="F1110" s="15">
        <f t="shared" si="175"/>
        <v>0</v>
      </c>
      <c r="G1110" s="64">
        <f t="shared" si="179"/>
        <v>2097.1289409072929</v>
      </c>
      <c r="H1110" s="64">
        <f>IF(G1109&lt;VLOOKUP(D1110,'Luxjacky Assumptions Past'!$M$17:$Q$77,5,0),VLOOKUP(D1110,'Luxjacky Assumptions Past'!$M$17:$Q$77,4,0),0)</f>
        <v>0</v>
      </c>
      <c r="I1110" s="62">
        <f t="shared" si="176"/>
        <v>175.60000000000002</v>
      </c>
      <c r="J1110" s="62">
        <v>86</v>
      </c>
      <c r="K1110" s="15">
        <f t="shared" si="170"/>
        <v>0</v>
      </c>
      <c r="L1110" s="15">
        <f t="shared" si="178"/>
        <v>0</v>
      </c>
      <c r="M1110" s="58">
        <f>'Luxjacky Assumptions Monthly'!$M$8*'Luxjacky Counterfactual'!H1110</f>
        <v>0</v>
      </c>
      <c r="N1110" s="58">
        <f>'Luxjacky Assumptions Monthly'!$M$6*'Luxjacky Assumptions Monthly'!$M$8*'Luxjacky Counterfactual'!G1110</f>
        <v>1048.5644704536464</v>
      </c>
      <c r="O1110" s="58">
        <f t="shared" si="171"/>
        <v>1048.5644704536464</v>
      </c>
    </row>
    <row r="1111" spans="1:15" x14ac:dyDescent="0.3">
      <c r="A1111" s="60">
        <v>43479</v>
      </c>
      <c r="B1111" s="15">
        <f t="shared" si="172"/>
        <v>2019</v>
      </c>
      <c r="C1111" s="15">
        <f t="shared" si="173"/>
        <v>1</v>
      </c>
      <c r="D1111" s="15" t="str">
        <f t="shared" si="177"/>
        <v>20191</v>
      </c>
      <c r="E1111" s="15">
        <f t="shared" si="174"/>
        <v>2</v>
      </c>
      <c r="F1111" s="15">
        <f t="shared" si="175"/>
        <v>0</v>
      </c>
      <c r="G1111" s="64">
        <f t="shared" si="179"/>
        <v>1920.1289409072929</v>
      </c>
      <c r="H1111" s="64">
        <f>IF(G1110&lt;VLOOKUP(D1111,'Luxjacky Assumptions Past'!$M$17:$Q$77,5,0),VLOOKUP(D1111,'Luxjacky Assumptions Past'!$M$17:$Q$77,4,0),0)</f>
        <v>0</v>
      </c>
      <c r="I1111" s="62">
        <f t="shared" si="176"/>
        <v>180.21768224177637</v>
      </c>
      <c r="J1111" s="62">
        <v>177</v>
      </c>
      <c r="K1111" s="15">
        <f t="shared" si="170"/>
        <v>0</v>
      </c>
      <c r="L1111" s="15">
        <f t="shared" si="178"/>
        <v>0</v>
      </c>
      <c r="M1111" s="58">
        <f>'Luxjacky Assumptions Monthly'!$M$8*'Luxjacky Counterfactual'!H1111</f>
        <v>0</v>
      </c>
      <c r="N1111" s="58">
        <f>'Luxjacky Assumptions Monthly'!$M$6*'Luxjacky Assumptions Monthly'!$M$8*'Luxjacky Counterfactual'!G1111</f>
        <v>960.06447045364644</v>
      </c>
      <c r="O1111" s="58">
        <f t="shared" si="171"/>
        <v>960.06447045364644</v>
      </c>
    </row>
    <row r="1112" spans="1:15" x14ac:dyDescent="0.3">
      <c r="A1112" s="60">
        <v>43480</v>
      </c>
      <c r="B1112" s="15">
        <f t="shared" si="172"/>
        <v>2019</v>
      </c>
      <c r="C1112" s="15">
        <f t="shared" si="173"/>
        <v>1</v>
      </c>
      <c r="D1112" s="15" t="str">
        <f t="shared" si="177"/>
        <v>20191</v>
      </c>
      <c r="E1112" s="15">
        <f t="shared" si="174"/>
        <v>3</v>
      </c>
      <c r="F1112" s="15">
        <f t="shared" si="175"/>
        <v>0</v>
      </c>
      <c r="G1112" s="64">
        <f t="shared" si="179"/>
        <v>1745.1289409072929</v>
      </c>
      <c r="H1112" s="64">
        <f>IF(G1111&lt;VLOOKUP(D1112,'Luxjacky Assumptions Past'!$M$17:$Q$77,5,0),VLOOKUP(D1112,'Luxjacky Assumptions Past'!$M$17:$Q$77,4,0),0)</f>
        <v>0</v>
      </c>
      <c r="I1112" s="62">
        <f t="shared" si="176"/>
        <v>177.60707452703781</v>
      </c>
      <c r="J1112" s="62">
        <v>175</v>
      </c>
      <c r="K1112" s="15">
        <f t="shared" si="170"/>
        <v>0</v>
      </c>
      <c r="L1112" s="15">
        <f t="shared" si="178"/>
        <v>0</v>
      </c>
      <c r="M1112" s="58">
        <f>'Luxjacky Assumptions Monthly'!$M$8*'Luxjacky Counterfactual'!H1112</f>
        <v>0</v>
      </c>
      <c r="N1112" s="58">
        <f>'Luxjacky Assumptions Monthly'!$M$6*'Luxjacky Assumptions Monthly'!$M$8*'Luxjacky Counterfactual'!G1112</f>
        <v>872.56447045364644</v>
      </c>
      <c r="O1112" s="58">
        <f t="shared" si="171"/>
        <v>872.56447045364644</v>
      </c>
    </row>
    <row r="1113" spans="1:15" x14ac:dyDescent="0.3">
      <c r="A1113" s="60">
        <v>43481</v>
      </c>
      <c r="B1113" s="15">
        <f t="shared" si="172"/>
        <v>2019</v>
      </c>
      <c r="C1113" s="15">
        <f t="shared" si="173"/>
        <v>1</v>
      </c>
      <c r="D1113" s="15" t="str">
        <f t="shared" si="177"/>
        <v>20191</v>
      </c>
      <c r="E1113" s="15">
        <f t="shared" si="174"/>
        <v>4</v>
      </c>
      <c r="F1113" s="15">
        <f t="shared" si="175"/>
        <v>0</v>
      </c>
      <c r="G1113" s="64">
        <f t="shared" si="179"/>
        <v>1573.1289409072929</v>
      </c>
      <c r="H1113" s="64">
        <f>IF(G1112&lt;VLOOKUP(D1113,'Luxjacky Assumptions Past'!$M$17:$Q$77,5,0),VLOOKUP(D1113,'Luxjacky Assumptions Past'!$M$17:$Q$77,4,0),0)</f>
        <v>0</v>
      </c>
      <c r="I1113" s="62">
        <f t="shared" si="176"/>
        <v>166.97850511440615</v>
      </c>
      <c r="J1113" s="62">
        <v>172</v>
      </c>
      <c r="K1113" s="15">
        <f t="shared" si="170"/>
        <v>0</v>
      </c>
      <c r="L1113" s="15">
        <f t="shared" si="178"/>
        <v>0</v>
      </c>
      <c r="M1113" s="58">
        <f>'Luxjacky Assumptions Monthly'!$M$8*'Luxjacky Counterfactual'!H1113</f>
        <v>0</v>
      </c>
      <c r="N1113" s="58">
        <f>'Luxjacky Assumptions Monthly'!$M$6*'Luxjacky Assumptions Monthly'!$M$8*'Luxjacky Counterfactual'!G1113</f>
        <v>786.56447045364644</v>
      </c>
      <c r="O1113" s="58">
        <f t="shared" si="171"/>
        <v>786.56447045364644</v>
      </c>
    </row>
    <row r="1114" spans="1:15" x14ac:dyDescent="0.3">
      <c r="A1114" s="60">
        <v>43482</v>
      </c>
      <c r="B1114" s="15">
        <f t="shared" si="172"/>
        <v>2019</v>
      </c>
      <c r="C1114" s="15">
        <f t="shared" si="173"/>
        <v>1</v>
      </c>
      <c r="D1114" s="15" t="str">
        <f t="shared" si="177"/>
        <v>20191</v>
      </c>
      <c r="E1114" s="15">
        <f t="shared" si="174"/>
        <v>5</v>
      </c>
      <c r="F1114" s="15">
        <f t="shared" si="175"/>
        <v>0</v>
      </c>
      <c r="G1114" s="64">
        <f t="shared" si="179"/>
        <v>1403.1289409072929</v>
      </c>
      <c r="H1114" s="64">
        <f>IF(G1113&lt;VLOOKUP(D1114,'Luxjacky Assumptions Past'!$M$17:$Q$77,5,0),VLOOKUP(D1114,'Luxjacky Assumptions Past'!$M$17:$Q$77,4,0),0)</f>
        <v>0</v>
      </c>
      <c r="I1114" s="62">
        <f t="shared" si="176"/>
        <v>147.7273286187488</v>
      </c>
      <c r="J1114" s="62">
        <v>170</v>
      </c>
      <c r="K1114" s="15">
        <f t="shared" si="170"/>
        <v>0</v>
      </c>
      <c r="L1114" s="15">
        <f t="shared" si="178"/>
        <v>0</v>
      </c>
      <c r="M1114" s="58">
        <f>'Luxjacky Assumptions Monthly'!$M$8*'Luxjacky Counterfactual'!H1114</f>
        <v>0</v>
      </c>
      <c r="N1114" s="58">
        <f>'Luxjacky Assumptions Monthly'!$M$6*'Luxjacky Assumptions Monthly'!$M$8*'Luxjacky Counterfactual'!G1114</f>
        <v>701.56447045364644</v>
      </c>
      <c r="O1114" s="58">
        <f t="shared" si="171"/>
        <v>701.56447045364644</v>
      </c>
    </row>
    <row r="1115" spans="1:15" x14ac:dyDescent="0.3">
      <c r="A1115" s="60">
        <v>43483</v>
      </c>
      <c r="B1115" s="15">
        <f t="shared" si="172"/>
        <v>2019</v>
      </c>
      <c r="C1115" s="15">
        <f t="shared" si="173"/>
        <v>1</v>
      </c>
      <c r="D1115" s="15" t="str">
        <f t="shared" si="177"/>
        <v>20191</v>
      </c>
      <c r="E1115" s="15">
        <f t="shared" si="174"/>
        <v>6</v>
      </c>
      <c r="F1115" s="15">
        <f t="shared" si="175"/>
        <v>1</v>
      </c>
      <c r="G1115" s="64">
        <f t="shared" si="179"/>
        <v>1242.1289409072929</v>
      </c>
      <c r="H1115" s="64">
        <f>IF(G1114&lt;VLOOKUP(D1115,'Luxjacky Assumptions Past'!$M$17:$Q$77,5,0),VLOOKUP(D1115,'Luxjacky Assumptions Past'!$M$17:$Q$77,4,0),0)</f>
        <v>0</v>
      </c>
      <c r="I1115" s="62">
        <f t="shared" si="176"/>
        <v>129.35559260467483</v>
      </c>
      <c r="J1115" s="62">
        <v>161</v>
      </c>
      <c r="K1115" s="15">
        <f t="shared" si="170"/>
        <v>0</v>
      </c>
      <c r="L1115" s="15">
        <f t="shared" si="178"/>
        <v>0</v>
      </c>
      <c r="M1115" s="58">
        <f>'Luxjacky Assumptions Monthly'!$M$8*'Luxjacky Counterfactual'!H1115</f>
        <v>0</v>
      </c>
      <c r="N1115" s="58">
        <f>'Luxjacky Assumptions Monthly'!$M$6*'Luxjacky Assumptions Monthly'!$M$8*'Luxjacky Counterfactual'!G1115</f>
        <v>621.06447045364644</v>
      </c>
      <c r="O1115" s="58">
        <f t="shared" si="171"/>
        <v>621.06447045364644</v>
      </c>
    </row>
    <row r="1116" spans="1:15" x14ac:dyDescent="0.3">
      <c r="A1116" s="60">
        <v>43484</v>
      </c>
      <c r="B1116" s="15">
        <f t="shared" si="172"/>
        <v>2019</v>
      </c>
      <c r="C1116" s="15">
        <f t="shared" si="173"/>
        <v>1</v>
      </c>
      <c r="D1116" s="15" t="str">
        <f t="shared" si="177"/>
        <v>20191</v>
      </c>
      <c r="E1116" s="15">
        <f t="shared" si="174"/>
        <v>7</v>
      </c>
      <c r="F1116" s="15">
        <f t="shared" si="175"/>
        <v>1</v>
      </c>
      <c r="G1116" s="64">
        <f t="shared" si="179"/>
        <v>2678.8559115332437</v>
      </c>
      <c r="H1116" s="64">
        <f>IF(G1115&lt;VLOOKUP(D1116,'Luxjacky Assumptions Past'!$M$17:$Q$77,5,0),VLOOKUP(D1116,'Luxjacky Assumptions Past'!$M$17:$Q$77,4,0),0)</f>
        <v>1568.7269706259508</v>
      </c>
      <c r="I1116" s="62">
        <f t="shared" si="176"/>
        <v>91.43611419467446</v>
      </c>
      <c r="J1116" s="62">
        <v>132</v>
      </c>
      <c r="K1116" s="15">
        <f t="shared" si="170"/>
        <v>1</v>
      </c>
      <c r="L1116" s="15">
        <f t="shared" si="178"/>
        <v>4000</v>
      </c>
      <c r="M1116" s="58">
        <f>'Luxjacky Assumptions Monthly'!$M$8*'Luxjacky Counterfactual'!H1116</f>
        <v>15687.269706259507</v>
      </c>
      <c r="N1116" s="58">
        <f>'Luxjacky Assumptions Monthly'!$M$6*'Luxjacky Assumptions Monthly'!$M$8*'Luxjacky Counterfactual'!G1116</f>
        <v>1339.4279557666218</v>
      </c>
      <c r="O1116" s="58">
        <f t="shared" si="171"/>
        <v>21026.69766202613</v>
      </c>
    </row>
    <row r="1117" spans="1:15" x14ac:dyDescent="0.3">
      <c r="A1117" s="60">
        <v>43485</v>
      </c>
      <c r="B1117" s="15">
        <f t="shared" si="172"/>
        <v>2019</v>
      </c>
      <c r="C1117" s="15">
        <f t="shared" si="173"/>
        <v>1</v>
      </c>
      <c r="D1117" s="15" t="str">
        <f t="shared" si="177"/>
        <v>20191</v>
      </c>
      <c r="E1117" s="15">
        <f t="shared" si="174"/>
        <v>1</v>
      </c>
      <c r="F1117" s="15">
        <f t="shared" si="175"/>
        <v>0</v>
      </c>
      <c r="G1117" s="64">
        <f t="shared" si="179"/>
        <v>2587.8559115332437</v>
      </c>
      <c r="H1117" s="64">
        <f>IF(G1116&lt;VLOOKUP(D1117,'Luxjacky Assumptions Past'!$M$17:$Q$77,5,0),VLOOKUP(D1117,'Luxjacky Assumptions Past'!$M$17:$Q$77,4,0),0)</f>
        <v>0</v>
      </c>
      <c r="I1117" s="62">
        <f t="shared" si="176"/>
        <v>175.60000000000002</v>
      </c>
      <c r="J1117" s="62">
        <v>91</v>
      </c>
      <c r="K1117" s="15">
        <f t="shared" ref="K1117:K1180" si="180">IF(H1117&gt;0,1,0)</f>
        <v>0</v>
      </c>
      <c r="L1117" s="15">
        <f t="shared" si="178"/>
        <v>0</v>
      </c>
      <c r="M1117" s="58">
        <f>'Luxjacky Assumptions Monthly'!$M$8*'Luxjacky Counterfactual'!H1117</f>
        <v>0</v>
      </c>
      <c r="N1117" s="58">
        <f>'Luxjacky Assumptions Monthly'!$M$6*'Luxjacky Assumptions Monthly'!$M$8*'Luxjacky Counterfactual'!G1117</f>
        <v>1293.9279557666218</v>
      </c>
      <c r="O1117" s="58">
        <f t="shared" ref="O1117:O1180" si="181">SUM(L1117:N1117)</f>
        <v>1293.9279557666218</v>
      </c>
    </row>
    <row r="1118" spans="1:15" x14ac:dyDescent="0.3">
      <c r="A1118" s="60">
        <v>43486</v>
      </c>
      <c r="B1118" s="15">
        <f t="shared" si="172"/>
        <v>2019</v>
      </c>
      <c r="C1118" s="15">
        <f t="shared" si="173"/>
        <v>1</v>
      </c>
      <c r="D1118" s="15" t="str">
        <f t="shared" si="177"/>
        <v>20191</v>
      </c>
      <c r="E1118" s="15">
        <f t="shared" si="174"/>
        <v>2</v>
      </c>
      <c r="F1118" s="15">
        <f t="shared" si="175"/>
        <v>0</v>
      </c>
      <c r="G1118" s="64">
        <f t="shared" si="179"/>
        <v>2415.8559115332437</v>
      </c>
      <c r="H1118" s="64">
        <f>IF(G1117&lt;VLOOKUP(D1118,'Luxjacky Assumptions Past'!$M$17:$Q$77,5,0),VLOOKUP(D1118,'Luxjacky Assumptions Past'!$M$17:$Q$77,4,0),0)</f>
        <v>0</v>
      </c>
      <c r="I1118" s="62">
        <f t="shared" si="176"/>
        <v>180.21768224177637</v>
      </c>
      <c r="J1118" s="62">
        <v>172</v>
      </c>
      <c r="K1118" s="15">
        <f t="shared" si="180"/>
        <v>0</v>
      </c>
      <c r="L1118" s="15">
        <f t="shared" si="178"/>
        <v>0</v>
      </c>
      <c r="M1118" s="58">
        <f>'Luxjacky Assumptions Monthly'!$M$8*'Luxjacky Counterfactual'!H1118</f>
        <v>0</v>
      </c>
      <c r="N1118" s="58">
        <f>'Luxjacky Assumptions Monthly'!$M$6*'Luxjacky Assumptions Monthly'!$M$8*'Luxjacky Counterfactual'!G1118</f>
        <v>1207.9279557666218</v>
      </c>
      <c r="O1118" s="58">
        <f t="shared" si="181"/>
        <v>1207.9279557666218</v>
      </c>
    </row>
    <row r="1119" spans="1:15" x14ac:dyDescent="0.3">
      <c r="A1119" s="60">
        <v>43487</v>
      </c>
      <c r="B1119" s="15">
        <f t="shared" si="172"/>
        <v>2019</v>
      </c>
      <c r="C1119" s="15">
        <f t="shared" si="173"/>
        <v>1</v>
      </c>
      <c r="D1119" s="15" t="str">
        <f t="shared" si="177"/>
        <v>20191</v>
      </c>
      <c r="E1119" s="15">
        <f t="shared" si="174"/>
        <v>3</v>
      </c>
      <c r="F1119" s="15">
        <f t="shared" si="175"/>
        <v>0</v>
      </c>
      <c r="G1119" s="64">
        <f t="shared" si="179"/>
        <v>2239.8559115332437</v>
      </c>
      <c r="H1119" s="64">
        <f>IF(G1118&lt;VLOOKUP(D1119,'Luxjacky Assumptions Past'!$M$17:$Q$77,5,0),VLOOKUP(D1119,'Luxjacky Assumptions Past'!$M$17:$Q$77,4,0),0)</f>
        <v>0</v>
      </c>
      <c r="I1119" s="62">
        <f t="shared" si="176"/>
        <v>177.60707452703781</v>
      </c>
      <c r="J1119" s="62">
        <v>176</v>
      </c>
      <c r="K1119" s="15">
        <f t="shared" si="180"/>
        <v>0</v>
      </c>
      <c r="L1119" s="15">
        <f t="shared" si="178"/>
        <v>0</v>
      </c>
      <c r="M1119" s="58">
        <f>'Luxjacky Assumptions Monthly'!$M$8*'Luxjacky Counterfactual'!H1119</f>
        <v>0</v>
      </c>
      <c r="N1119" s="58">
        <f>'Luxjacky Assumptions Monthly'!$M$6*'Luxjacky Assumptions Monthly'!$M$8*'Luxjacky Counterfactual'!G1119</f>
        <v>1119.9279557666218</v>
      </c>
      <c r="O1119" s="58">
        <f t="shared" si="181"/>
        <v>1119.9279557666218</v>
      </c>
    </row>
    <row r="1120" spans="1:15" x14ac:dyDescent="0.3">
      <c r="A1120" s="60">
        <v>43488</v>
      </c>
      <c r="B1120" s="15">
        <f t="shared" si="172"/>
        <v>2019</v>
      </c>
      <c r="C1120" s="15">
        <f t="shared" si="173"/>
        <v>1</v>
      </c>
      <c r="D1120" s="15" t="str">
        <f t="shared" si="177"/>
        <v>20191</v>
      </c>
      <c r="E1120" s="15">
        <f t="shared" si="174"/>
        <v>4</v>
      </c>
      <c r="F1120" s="15">
        <f t="shared" si="175"/>
        <v>0</v>
      </c>
      <c r="G1120" s="64">
        <f t="shared" si="179"/>
        <v>2054.8559115332437</v>
      </c>
      <c r="H1120" s="64">
        <f>IF(G1119&lt;VLOOKUP(D1120,'Luxjacky Assumptions Past'!$M$17:$Q$77,5,0),VLOOKUP(D1120,'Luxjacky Assumptions Past'!$M$17:$Q$77,4,0),0)</f>
        <v>0</v>
      </c>
      <c r="I1120" s="62">
        <f t="shared" si="176"/>
        <v>166.97850511440615</v>
      </c>
      <c r="J1120" s="62">
        <v>185</v>
      </c>
      <c r="K1120" s="15">
        <f t="shared" si="180"/>
        <v>0</v>
      </c>
      <c r="L1120" s="15">
        <f t="shared" si="178"/>
        <v>0</v>
      </c>
      <c r="M1120" s="58">
        <f>'Luxjacky Assumptions Monthly'!$M$8*'Luxjacky Counterfactual'!H1120</f>
        <v>0</v>
      </c>
      <c r="N1120" s="58">
        <f>'Luxjacky Assumptions Monthly'!$M$6*'Luxjacky Assumptions Monthly'!$M$8*'Luxjacky Counterfactual'!G1120</f>
        <v>1027.4279557666218</v>
      </c>
      <c r="O1120" s="58">
        <f t="shared" si="181"/>
        <v>1027.4279557666218</v>
      </c>
    </row>
    <row r="1121" spans="1:15" x14ac:dyDescent="0.3">
      <c r="A1121" s="60">
        <v>43489</v>
      </c>
      <c r="B1121" s="15">
        <f t="shared" si="172"/>
        <v>2019</v>
      </c>
      <c r="C1121" s="15">
        <f t="shared" si="173"/>
        <v>1</v>
      </c>
      <c r="D1121" s="15" t="str">
        <f t="shared" si="177"/>
        <v>20191</v>
      </c>
      <c r="E1121" s="15">
        <f t="shared" si="174"/>
        <v>5</v>
      </c>
      <c r="F1121" s="15">
        <f t="shared" si="175"/>
        <v>0</v>
      </c>
      <c r="G1121" s="64">
        <f t="shared" si="179"/>
        <v>1892.8559115332437</v>
      </c>
      <c r="H1121" s="64">
        <f>IF(G1120&lt;VLOOKUP(D1121,'Luxjacky Assumptions Past'!$M$17:$Q$77,5,0),VLOOKUP(D1121,'Luxjacky Assumptions Past'!$M$17:$Q$77,4,0),0)</f>
        <v>0</v>
      </c>
      <c r="I1121" s="62">
        <f t="shared" si="176"/>
        <v>147.7273286187488</v>
      </c>
      <c r="J1121" s="62">
        <v>162</v>
      </c>
      <c r="K1121" s="15">
        <f t="shared" si="180"/>
        <v>0</v>
      </c>
      <c r="L1121" s="15">
        <f t="shared" si="178"/>
        <v>0</v>
      </c>
      <c r="M1121" s="58">
        <f>'Luxjacky Assumptions Monthly'!$M$8*'Luxjacky Counterfactual'!H1121</f>
        <v>0</v>
      </c>
      <c r="N1121" s="58">
        <f>'Luxjacky Assumptions Monthly'!$M$6*'Luxjacky Assumptions Monthly'!$M$8*'Luxjacky Counterfactual'!G1121</f>
        <v>946.42795576662184</v>
      </c>
      <c r="O1121" s="58">
        <f t="shared" si="181"/>
        <v>946.42795576662184</v>
      </c>
    </row>
    <row r="1122" spans="1:15" x14ac:dyDescent="0.3">
      <c r="A1122" s="60">
        <v>43490</v>
      </c>
      <c r="B1122" s="15">
        <f t="shared" si="172"/>
        <v>2019</v>
      </c>
      <c r="C1122" s="15">
        <f t="shared" si="173"/>
        <v>1</v>
      </c>
      <c r="D1122" s="15" t="str">
        <f t="shared" si="177"/>
        <v>20191</v>
      </c>
      <c r="E1122" s="15">
        <f t="shared" si="174"/>
        <v>6</v>
      </c>
      <c r="F1122" s="15">
        <f t="shared" si="175"/>
        <v>1</v>
      </c>
      <c r="G1122" s="64">
        <f t="shared" si="179"/>
        <v>1731.8559115332437</v>
      </c>
      <c r="H1122" s="64">
        <f>IF(G1121&lt;VLOOKUP(D1122,'Luxjacky Assumptions Past'!$M$17:$Q$77,5,0),VLOOKUP(D1122,'Luxjacky Assumptions Past'!$M$17:$Q$77,4,0),0)</f>
        <v>0</v>
      </c>
      <c r="I1122" s="62">
        <f t="shared" si="176"/>
        <v>129.35559260467483</v>
      </c>
      <c r="J1122" s="62">
        <v>161</v>
      </c>
      <c r="K1122" s="15">
        <f t="shared" si="180"/>
        <v>0</v>
      </c>
      <c r="L1122" s="15">
        <f t="shared" si="178"/>
        <v>0</v>
      </c>
      <c r="M1122" s="58">
        <f>'Luxjacky Assumptions Monthly'!$M$8*'Luxjacky Counterfactual'!H1122</f>
        <v>0</v>
      </c>
      <c r="N1122" s="58">
        <f>'Luxjacky Assumptions Monthly'!$M$6*'Luxjacky Assumptions Monthly'!$M$8*'Luxjacky Counterfactual'!G1122</f>
        <v>865.92795576662184</v>
      </c>
      <c r="O1122" s="58">
        <f t="shared" si="181"/>
        <v>865.92795576662184</v>
      </c>
    </row>
    <row r="1123" spans="1:15" x14ac:dyDescent="0.3">
      <c r="A1123" s="60">
        <v>43491</v>
      </c>
      <c r="B1123" s="15">
        <f t="shared" si="172"/>
        <v>2019</v>
      </c>
      <c r="C1123" s="15">
        <f t="shared" si="173"/>
        <v>1</v>
      </c>
      <c r="D1123" s="15" t="str">
        <f t="shared" si="177"/>
        <v>20191</v>
      </c>
      <c r="E1123" s="15">
        <f t="shared" si="174"/>
        <v>7</v>
      </c>
      <c r="F1123" s="15">
        <f t="shared" si="175"/>
        <v>1</v>
      </c>
      <c r="G1123" s="64">
        <f t="shared" si="179"/>
        <v>1608.8559115332437</v>
      </c>
      <c r="H1123" s="64">
        <f>IF(G1122&lt;VLOOKUP(D1123,'Luxjacky Assumptions Past'!$M$17:$Q$77,5,0),VLOOKUP(D1123,'Luxjacky Assumptions Past'!$M$17:$Q$77,4,0),0)</f>
        <v>0</v>
      </c>
      <c r="I1123" s="62">
        <f t="shared" si="176"/>
        <v>91.43611419467446</v>
      </c>
      <c r="J1123" s="62">
        <v>123</v>
      </c>
      <c r="K1123" s="15">
        <f t="shared" si="180"/>
        <v>0</v>
      </c>
      <c r="L1123" s="15">
        <f t="shared" si="178"/>
        <v>0</v>
      </c>
      <c r="M1123" s="58">
        <f>'Luxjacky Assumptions Monthly'!$M$8*'Luxjacky Counterfactual'!H1123</f>
        <v>0</v>
      </c>
      <c r="N1123" s="58">
        <f>'Luxjacky Assumptions Monthly'!$M$6*'Luxjacky Assumptions Monthly'!$M$8*'Luxjacky Counterfactual'!G1123</f>
        <v>804.42795576662184</v>
      </c>
      <c r="O1123" s="58">
        <f t="shared" si="181"/>
        <v>804.42795576662184</v>
      </c>
    </row>
    <row r="1124" spans="1:15" x14ac:dyDescent="0.3">
      <c r="A1124" s="60">
        <v>43492</v>
      </c>
      <c r="B1124" s="15">
        <f t="shared" si="172"/>
        <v>2019</v>
      </c>
      <c r="C1124" s="15">
        <f t="shared" si="173"/>
        <v>1</v>
      </c>
      <c r="D1124" s="15" t="str">
        <f t="shared" si="177"/>
        <v>20191</v>
      </c>
      <c r="E1124" s="15">
        <f t="shared" si="174"/>
        <v>1</v>
      </c>
      <c r="F1124" s="15">
        <f t="shared" si="175"/>
        <v>0</v>
      </c>
      <c r="G1124" s="64">
        <f t="shared" si="179"/>
        <v>1525.8559115332437</v>
      </c>
      <c r="H1124" s="64">
        <f>IF(G1123&lt;VLOOKUP(D1124,'Luxjacky Assumptions Past'!$M$17:$Q$77,5,0),VLOOKUP(D1124,'Luxjacky Assumptions Past'!$M$17:$Q$77,4,0),0)</f>
        <v>0</v>
      </c>
      <c r="I1124" s="62">
        <f t="shared" si="176"/>
        <v>175.60000000000002</v>
      </c>
      <c r="J1124" s="62">
        <v>83</v>
      </c>
      <c r="K1124" s="15">
        <f t="shared" si="180"/>
        <v>0</v>
      </c>
      <c r="L1124" s="15">
        <f t="shared" si="178"/>
        <v>0</v>
      </c>
      <c r="M1124" s="58">
        <f>'Luxjacky Assumptions Monthly'!$M$8*'Luxjacky Counterfactual'!H1124</f>
        <v>0</v>
      </c>
      <c r="N1124" s="58">
        <f>'Luxjacky Assumptions Monthly'!$M$6*'Luxjacky Assumptions Monthly'!$M$8*'Luxjacky Counterfactual'!G1124</f>
        <v>762.92795576662184</v>
      </c>
      <c r="O1124" s="58">
        <f t="shared" si="181"/>
        <v>762.92795576662184</v>
      </c>
    </row>
    <row r="1125" spans="1:15" x14ac:dyDescent="0.3">
      <c r="A1125" s="60">
        <v>43493</v>
      </c>
      <c r="B1125" s="15">
        <f t="shared" si="172"/>
        <v>2019</v>
      </c>
      <c r="C1125" s="15">
        <f t="shared" si="173"/>
        <v>1</v>
      </c>
      <c r="D1125" s="15" t="str">
        <f t="shared" si="177"/>
        <v>20191</v>
      </c>
      <c r="E1125" s="15">
        <f t="shared" si="174"/>
        <v>2</v>
      </c>
      <c r="F1125" s="15">
        <f t="shared" si="175"/>
        <v>0</v>
      </c>
      <c r="G1125" s="64">
        <f t="shared" si="179"/>
        <v>1344.8559115332437</v>
      </c>
      <c r="H1125" s="64">
        <f>IF(G1124&lt;VLOOKUP(D1125,'Luxjacky Assumptions Past'!$M$17:$Q$77,5,0),VLOOKUP(D1125,'Luxjacky Assumptions Past'!$M$17:$Q$77,4,0),0)</f>
        <v>0</v>
      </c>
      <c r="I1125" s="62">
        <f t="shared" si="176"/>
        <v>180.21768224177637</v>
      </c>
      <c r="J1125" s="62">
        <v>181</v>
      </c>
      <c r="K1125" s="15">
        <f t="shared" si="180"/>
        <v>0</v>
      </c>
      <c r="L1125" s="15">
        <f t="shared" si="178"/>
        <v>0</v>
      </c>
      <c r="M1125" s="58">
        <f>'Luxjacky Assumptions Monthly'!$M$8*'Luxjacky Counterfactual'!H1125</f>
        <v>0</v>
      </c>
      <c r="N1125" s="58">
        <f>'Luxjacky Assumptions Monthly'!$M$6*'Luxjacky Assumptions Monthly'!$M$8*'Luxjacky Counterfactual'!G1125</f>
        <v>672.42795576662184</v>
      </c>
      <c r="O1125" s="58">
        <f t="shared" si="181"/>
        <v>672.42795576662184</v>
      </c>
    </row>
    <row r="1126" spans="1:15" x14ac:dyDescent="0.3">
      <c r="A1126" s="60">
        <v>43494</v>
      </c>
      <c r="B1126" s="15">
        <f t="shared" si="172"/>
        <v>2019</v>
      </c>
      <c r="C1126" s="15">
        <f t="shared" si="173"/>
        <v>1</v>
      </c>
      <c r="D1126" s="15" t="str">
        <f t="shared" si="177"/>
        <v>20191</v>
      </c>
      <c r="E1126" s="15">
        <f t="shared" si="174"/>
        <v>3</v>
      </c>
      <c r="F1126" s="15">
        <f t="shared" si="175"/>
        <v>0</v>
      </c>
      <c r="G1126" s="64">
        <f t="shared" si="179"/>
        <v>1163.8559115332437</v>
      </c>
      <c r="H1126" s="64">
        <f>IF(G1125&lt;VLOOKUP(D1126,'Luxjacky Assumptions Past'!$M$17:$Q$77,5,0),VLOOKUP(D1126,'Luxjacky Assumptions Past'!$M$17:$Q$77,4,0),0)</f>
        <v>0</v>
      </c>
      <c r="I1126" s="62">
        <f t="shared" si="176"/>
        <v>177.60707452703781</v>
      </c>
      <c r="J1126" s="62">
        <v>181</v>
      </c>
      <c r="K1126" s="15">
        <f t="shared" si="180"/>
        <v>0</v>
      </c>
      <c r="L1126" s="15">
        <f t="shared" si="178"/>
        <v>0</v>
      </c>
      <c r="M1126" s="58">
        <f>'Luxjacky Assumptions Monthly'!$M$8*'Luxjacky Counterfactual'!H1126</f>
        <v>0</v>
      </c>
      <c r="N1126" s="58">
        <f>'Luxjacky Assumptions Monthly'!$M$6*'Luxjacky Assumptions Monthly'!$M$8*'Luxjacky Counterfactual'!G1126</f>
        <v>581.92795576662184</v>
      </c>
      <c r="O1126" s="58">
        <f t="shared" si="181"/>
        <v>581.92795576662184</v>
      </c>
    </row>
    <row r="1127" spans="1:15" x14ac:dyDescent="0.3">
      <c r="A1127" s="60">
        <v>43495</v>
      </c>
      <c r="B1127" s="15">
        <f t="shared" si="172"/>
        <v>2019</v>
      </c>
      <c r="C1127" s="15">
        <f t="shared" si="173"/>
        <v>1</v>
      </c>
      <c r="D1127" s="15" t="str">
        <f t="shared" si="177"/>
        <v>20191</v>
      </c>
      <c r="E1127" s="15">
        <f t="shared" si="174"/>
        <v>4</v>
      </c>
      <c r="F1127" s="15">
        <f t="shared" si="175"/>
        <v>0</v>
      </c>
      <c r="G1127" s="64">
        <f t="shared" si="179"/>
        <v>2558.5828821591945</v>
      </c>
      <c r="H1127" s="64">
        <f>IF(G1126&lt;VLOOKUP(D1127,'Luxjacky Assumptions Past'!$M$17:$Q$77,5,0),VLOOKUP(D1127,'Luxjacky Assumptions Past'!$M$17:$Q$77,4,0),0)</f>
        <v>1568.7269706259508</v>
      </c>
      <c r="I1127" s="62">
        <f t="shared" si="176"/>
        <v>166.97850511440615</v>
      </c>
      <c r="J1127" s="62">
        <v>174</v>
      </c>
      <c r="K1127" s="15">
        <f t="shared" si="180"/>
        <v>1</v>
      </c>
      <c r="L1127" s="15">
        <f t="shared" si="178"/>
        <v>4000</v>
      </c>
      <c r="M1127" s="58">
        <f>'Luxjacky Assumptions Monthly'!$M$8*'Luxjacky Counterfactual'!H1127</f>
        <v>15687.269706259507</v>
      </c>
      <c r="N1127" s="58">
        <f>'Luxjacky Assumptions Monthly'!$M$6*'Luxjacky Assumptions Monthly'!$M$8*'Luxjacky Counterfactual'!G1127</f>
        <v>1279.2914410795972</v>
      </c>
      <c r="O1127" s="58">
        <f t="shared" si="181"/>
        <v>20966.561147339104</v>
      </c>
    </row>
    <row r="1128" spans="1:15" x14ac:dyDescent="0.3">
      <c r="A1128" s="60">
        <v>43496</v>
      </c>
      <c r="B1128" s="15">
        <f t="shared" si="172"/>
        <v>2019</v>
      </c>
      <c r="C1128" s="15">
        <f t="shared" si="173"/>
        <v>1</v>
      </c>
      <c r="D1128" s="15" t="str">
        <f t="shared" si="177"/>
        <v>20191</v>
      </c>
      <c r="E1128" s="15">
        <f t="shared" si="174"/>
        <v>5</v>
      </c>
      <c r="F1128" s="15">
        <f t="shared" si="175"/>
        <v>0</v>
      </c>
      <c r="G1128" s="64">
        <f t="shared" si="179"/>
        <v>2388.5828821591945</v>
      </c>
      <c r="H1128" s="64">
        <f>IF(G1127&lt;VLOOKUP(D1128,'Luxjacky Assumptions Past'!$M$17:$Q$77,5,0),VLOOKUP(D1128,'Luxjacky Assumptions Past'!$M$17:$Q$77,4,0),0)</f>
        <v>0</v>
      </c>
      <c r="I1128" s="62">
        <f t="shared" si="176"/>
        <v>147.7273286187488</v>
      </c>
      <c r="J1128" s="62">
        <v>170</v>
      </c>
      <c r="K1128" s="15">
        <f t="shared" si="180"/>
        <v>0</v>
      </c>
      <c r="L1128" s="15">
        <f t="shared" si="178"/>
        <v>0</v>
      </c>
      <c r="M1128" s="58">
        <f>'Luxjacky Assumptions Monthly'!$M$8*'Luxjacky Counterfactual'!H1128</f>
        <v>0</v>
      </c>
      <c r="N1128" s="58">
        <f>'Luxjacky Assumptions Monthly'!$M$6*'Luxjacky Assumptions Monthly'!$M$8*'Luxjacky Counterfactual'!G1128</f>
        <v>1194.2914410795972</v>
      </c>
      <c r="O1128" s="58">
        <f t="shared" si="181"/>
        <v>1194.2914410795972</v>
      </c>
    </row>
    <row r="1129" spans="1:15" x14ac:dyDescent="0.3">
      <c r="A1129" s="60">
        <v>43497</v>
      </c>
      <c r="B1129" s="15">
        <f t="shared" si="172"/>
        <v>2019</v>
      </c>
      <c r="C1129" s="15">
        <f t="shared" si="173"/>
        <v>2</v>
      </c>
      <c r="D1129" s="15" t="str">
        <f t="shared" si="177"/>
        <v>20192</v>
      </c>
      <c r="E1129" s="15">
        <f t="shared" si="174"/>
        <v>6</v>
      </c>
      <c r="F1129" s="15">
        <f t="shared" si="175"/>
        <v>1</v>
      </c>
      <c r="G1129" s="64">
        <f t="shared" si="179"/>
        <v>2221.5828821591945</v>
      </c>
      <c r="H1129" s="64">
        <f>IF(G1128&lt;VLOOKUP(D1129,'Luxjacky Assumptions Past'!$M$17:$Q$77,5,0),VLOOKUP(D1129,'Luxjacky Assumptions Past'!$M$17:$Q$77,4,0),0)</f>
        <v>0</v>
      </c>
      <c r="I1129" s="62">
        <f t="shared" si="176"/>
        <v>132.76455675721198</v>
      </c>
      <c r="J1129" s="62">
        <v>167</v>
      </c>
      <c r="K1129" s="15">
        <f t="shared" si="180"/>
        <v>0</v>
      </c>
      <c r="L1129" s="15">
        <f t="shared" si="178"/>
        <v>0</v>
      </c>
      <c r="M1129" s="58">
        <f>'Luxjacky Assumptions Monthly'!$M$8*'Luxjacky Counterfactual'!H1129</f>
        <v>0</v>
      </c>
      <c r="N1129" s="58">
        <f>'Luxjacky Assumptions Monthly'!$M$6*'Luxjacky Assumptions Monthly'!$M$8*'Luxjacky Counterfactual'!G1129</f>
        <v>1110.7914410795972</v>
      </c>
      <c r="O1129" s="58">
        <f t="shared" si="181"/>
        <v>1110.7914410795972</v>
      </c>
    </row>
    <row r="1130" spans="1:15" x14ac:dyDescent="0.3">
      <c r="A1130" s="60">
        <v>43498</v>
      </c>
      <c r="B1130" s="15">
        <f t="shared" si="172"/>
        <v>2019</v>
      </c>
      <c r="C1130" s="15">
        <f t="shared" si="173"/>
        <v>2</v>
      </c>
      <c r="D1130" s="15" t="str">
        <f t="shared" si="177"/>
        <v>20192</v>
      </c>
      <c r="E1130" s="15">
        <f t="shared" si="174"/>
        <v>7</v>
      </c>
      <c r="F1130" s="15">
        <f t="shared" si="175"/>
        <v>1</v>
      </c>
      <c r="G1130" s="64">
        <f t="shared" si="179"/>
        <v>2076.5828821591945</v>
      </c>
      <c r="H1130" s="64">
        <f>IF(G1129&lt;VLOOKUP(D1130,'Luxjacky Assumptions Past'!$M$17:$Q$77,5,0),VLOOKUP(D1130,'Luxjacky Assumptions Past'!$M$17:$Q$77,4,0),0)</f>
        <v>0</v>
      </c>
      <c r="I1130" s="62">
        <f t="shared" si="176"/>
        <v>94.845078347211597</v>
      </c>
      <c r="J1130" s="62">
        <v>145</v>
      </c>
      <c r="K1130" s="15">
        <f t="shared" si="180"/>
        <v>0</v>
      </c>
      <c r="L1130" s="15">
        <f t="shared" si="178"/>
        <v>0</v>
      </c>
      <c r="M1130" s="58">
        <f>'Luxjacky Assumptions Monthly'!$M$8*'Luxjacky Counterfactual'!H1130</f>
        <v>0</v>
      </c>
      <c r="N1130" s="58">
        <f>'Luxjacky Assumptions Monthly'!$M$6*'Luxjacky Assumptions Monthly'!$M$8*'Luxjacky Counterfactual'!G1130</f>
        <v>1038.2914410795972</v>
      </c>
      <c r="O1130" s="58">
        <f t="shared" si="181"/>
        <v>1038.2914410795972</v>
      </c>
    </row>
    <row r="1131" spans="1:15" x14ac:dyDescent="0.3">
      <c r="A1131" s="60">
        <v>43499</v>
      </c>
      <c r="B1131" s="15">
        <f t="shared" si="172"/>
        <v>2019</v>
      </c>
      <c r="C1131" s="15">
        <f t="shared" si="173"/>
        <v>2</v>
      </c>
      <c r="D1131" s="15" t="str">
        <f t="shared" si="177"/>
        <v>20192</v>
      </c>
      <c r="E1131" s="15">
        <f t="shared" si="174"/>
        <v>1</v>
      </c>
      <c r="F1131" s="15">
        <f t="shared" si="175"/>
        <v>0</v>
      </c>
      <c r="G1131" s="64">
        <f t="shared" si="179"/>
        <v>1986.5828821591945</v>
      </c>
      <c r="H1131" s="64">
        <f>IF(G1130&lt;VLOOKUP(D1131,'Luxjacky Assumptions Past'!$M$17:$Q$77,5,0),VLOOKUP(D1131,'Luxjacky Assumptions Past'!$M$17:$Q$77,4,0),0)</f>
        <v>0</v>
      </c>
      <c r="I1131" s="62">
        <f t="shared" si="176"/>
        <v>179.00896415253717</v>
      </c>
      <c r="J1131" s="62">
        <v>90</v>
      </c>
      <c r="K1131" s="15">
        <f t="shared" si="180"/>
        <v>0</v>
      </c>
      <c r="L1131" s="15">
        <f t="shared" si="178"/>
        <v>0</v>
      </c>
      <c r="M1131" s="58">
        <f>'Luxjacky Assumptions Monthly'!$M$8*'Luxjacky Counterfactual'!H1131</f>
        <v>0</v>
      </c>
      <c r="N1131" s="58">
        <f>'Luxjacky Assumptions Monthly'!$M$6*'Luxjacky Assumptions Monthly'!$M$8*'Luxjacky Counterfactual'!G1131</f>
        <v>993.29144107959723</v>
      </c>
      <c r="O1131" s="58">
        <f t="shared" si="181"/>
        <v>993.29144107959723</v>
      </c>
    </row>
    <row r="1132" spans="1:15" x14ac:dyDescent="0.3">
      <c r="A1132" s="60">
        <v>43500</v>
      </c>
      <c r="B1132" s="15">
        <f t="shared" si="172"/>
        <v>2019</v>
      </c>
      <c r="C1132" s="15">
        <f t="shared" si="173"/>
        <v>2</v>
      </c>
      <c r="D1132" s="15" t="str">
        <f t="shared" si="177"/>
        <v>20192</v>
      </c>
      <c r="E1132" s="15">
        <f t="shared" si="174"/>
        <v>2</v>
      </c>
      <c r="F1132" s="15">
        <f t="shared" si="175"/>
        <v>0</v>
      </c>
      <c r="G1132" s="64">
        <f t="shared" si="179"/>
        <v>1809.5828821591945</v>
      </c>
      <c r="H1132" s="64">
        <f>IF(G1131&lt;VLOOKUP(D1132,'Luxjacky Assumptions Past'!$M$17:$Q$77,5,0),VLOOKUP(D1132,'Luxjacky Assumptions Past'!$M$17:$Q$77,4,0),0)</f>
        <v>0</v>
      </c>
      <c r="I1132" s="62">
        <f t="shared" si="176"/>
        <v>183.62664639431352</v>
      </c>
      <c r="J1132" s="62">
        <v>177</v>
      </c>
      <c r="K1132" s="15">
        <f t="shared" si="180"/>
        <v>0</v>
      </c>
      <c r="L1132" s="15">
        <f t="shared" si="178"/>
        <v>0</v>
      </c>
      <c r="M1132" s="58">
        <f>'Luxjacky Assumptions Monthly'!$M$8*'Luxjacky Counterfactual'!H1132</f>
        <v>0</v>
      </c>
      <c r="N1132" s="58">
        <f>'Luxjacky Assumptions Monthly'!$M$6*'Luxjacky Assumptions Monthly'!$M$8*'Luxjacky Counterfactual'!G1132</f>
        <v>904.79144107959723</v>
      </c>
      <c r="O1132" s="58">
        <f t="shared" si="181"/>
        <v>904.79144107959723</v>
      </c>
    </row>
    <row r="1133" spans="1:15" x14ac:dyDescent="0.3">
      <c r="A1133" s="60">
        <v>43501</v>
      </c>
      <c r="B1133" s="15">
        <f t="shared" si="172"/>
        <v>2019</v>
      </c>
      <c r="C1133" s="15">
        <f t="shared" si="173"/>
        <v>2</v>
      </c>
      <c r="D1133" s="15" t="str">
        <f t="shared" si="177"/>
        <v>20192</v>
      </c>
      <c r="E1133" s="15">
        <f t="shared" si="174"/>
        <v>3</v>
      </c>
      <c r="F1133" s="15">
        <f t="shared" si="175"/>
        <v>0</v>
      </c>
      <c r="G1133" s="64">
        <f t="shared" si="179"/>
        <v>1624.5828821591945</v>
      </c>
      <c r="H1133" s="64">
        <f>IF(G1132&lt;VLOOKUP(D1133,'Luxjacky Assumptions Past'!$M$17:$Q$77,5,0),VLOOKUP(D1133,'Luxjacky Assumptions Past'!$M$17:$Q$77,4,0),0)</f>
        <v>0</v>
      </c>
      <c r="I1133" s="62">
        <f t="shared" si="176"/>
        <v>181.01603867957496</v>
      </c>
      <c r="J1133" s="62">
        <v>185</v>
      </c>
      <c r="K1133" s="15">
        <f t="shared" si="180"/>
        <v>0</v>
      </c>
      <c r="L1133" s="15">
        <f t="shared" si="178"/>
        <v>0</v>
      </c>
      <c r="M1133" s="58">
        <f>'Luxjacky Assumptions Monthly'!$M$8*'Luxjacky Counterfactual'!H1133</f>
        <v>0</v>
      </c>
      <c r="N1133" s="58">
        <f>'Luxjacky Assumptions Monthly'!$M$6*'Luxjacky Assumptions Monthly'!$M$8*'Luxjacky Counterfactual'!G1133</f>
        <v>812.29144107959723</v>
      </c>
      <c r="O1133" s="58">
        <f t="shared" si="181"/>
        <v>812.29144107959723</v>
      </c>
    </row>
    <row r="1134" spans="1:15" x14ac:dyDescent="0.3">
      <c r="A1134" s="60">
        <v>43502</v>
      </c>
      <c r="B1134" s="15">
        <f t="shared" si="172"/>
        <v>2019</v>
      </c>
      <c r="C1134" s="15">
        <f t="shared" si="173"/>
        <v>2</v>
      </c>
      <c r="D1134" s="15" t="str">
        <f t="shared" si="177"/>
        <v>20192</v>
      </c>
      <c r="E1134" s="15">
        <f t="shared" si="174"/>
        <v>4</v>
      </c>
      <c r="F1134" s="15">
        <f t="shared" si="175"/>
        <v>0</v>
      </c>
      <c r="G1134" s="64">
        <f t="shared" si="179"/>
        <v>1433.5828821591945</v>
      </c>
      <c r="H1134" s="64">
        <f>IF(G1133&lt;VLOOKUP(D1134,'Luxjacky Assumptions Past'!$M$17:$Q$77,5,0),VLOOKUP(D1134,'Luxjacky Assumptions Past'!$M$17:$Q$77,4,0),0)</f>
        <v>0</v>
      </c>
      <c r="I1134" s="62">
        <f t="shared" si="176"/>
        <v>170.3874692669433</v>
      </c>
      <c r="J1134" s="62">
        <v>191</v>
      </c>
      <c r="K1134" s="15">
        <f t="shared" si="180"/>
        <v>0</v>
      </c>
      <c r="L1134" s="15">
        <f t="shared" si="178"/>
        <v>0</v>
      </c>
      <c r="M1134" s="58">
        <f>'Luxjacky Assumptions Monthly'!$M$8*'Luxjacky Counterfactual'!H1134</f>
        <v>0</v>
      </c>
      <c r="N1134" s="58">
        <f>'Luxjacky Assumptions Monthly'!$M$6*'Luxjacky Assumptions Monthly'!$M$8*'Luxjacky Counterfactual'!G1134</f>
        <v>716.79144107959723</v>
      </c>
      <c r="O1134" s="58">
        <f t="shared" si="181"/>
        <v>716.79144107959723</v>
      </c>
    </row>
    <row r="1135" spans="1:15" x14ac:dyDescent="0.3">
      <c r="A1135" s="60">
        <v>43503</v>
      </c>
      <c r="B1135" s="15">
        <f t="shared" si="172"/>
        <v>2019</v>
      </c>
      <c r="C1135" s="15">
        <f t="shared" si="173"/>
        <v>2</v>
      </c>
      <c r="D1135" s="15" t="str">
        <f t="shared" si="177"/>
        <v>20192</v>
      </c>
      <c r="E1135" s="15">
        <f t="shared" si="174"/>
        <v>5</v>
      </c>
      <c r="F1135" s="15">
        <f t="shared" si="175"/>
        <v>0</v>
      </c>
      <c r="G1135" s="64">
        <f t="shared" si="179"/>
        <v>1256.5828821591945</v>
      </c>
      <c r="H1135" s="64">
        <f>IF(G1134&lt;VLOOKUP(D1135,'Luxjacky Assumptions Past'!$M$17:$Q$77,5,0),VLOOKUP(D1135,'Luxjacky Assumptions Past'!$M$17:$Q$77,4,0),0)</f>
        <v>0</v>
      </c>
      <c r="I1135" s="62">
        <f t="shared" si="176"/>
        <v>151.13629277128595</v>
      </c>
      <c r="J1135" s="62">
        <v>177</v>
      </c>
      <c r="K1135" s="15">
        <f t="shared" si="180"/>
        <v>0</v>
      </c>
      <c r="L1135" s="15">
        <f t="shared" si="178"/>
        <v>0</v>
      </c>
      <c r="M1135" s="58">
        <f>'Luxjacky Assumptions Monthly'!$M$8*'Luxjacky Counterfactual'!H1135</f>
        <v>0</v>
      </c>
      <c r="N1135" s="58">
        <f>'Luxjacky Assumptions Monthly'!$M$6*'Luxjacky Assumptions Monthly'!$M$8*'Luxjacky Counterfactual'!G1135</f>
        <v>628.29144107959723</v>
      </c>
      <c r="O1135" s="58">
        <f t="shared" si="181"/>
        <v>628.29144107959723</v>
      </c>
    </row>
    <row r="1136" spans="1:15" x14ac:dyDescent="0.3">
      <c r="A1136" s="60">
        <v>43504</v>
      </c>
      <c r="B1136" s="15">
        <f t="shared" si="172"/>
        <v>2019</v>
      </c>
      <c r="C1136" s="15">
        <f t="shared" si="173"/>
        <v>2</v>
      </c>
      <c r="D1136" s="15" t="str">
        <f t="shared" si="177"/>
        <v>20192</v>
      </c>
      <c r="E1136" s="15">
        <f t="shared" si="174"/>
        <v>6</v>
      </c>
      <c r="F1136" s="15">
        <f t="shared" si="175"/>
        <v>1</v>
      </c>
      <c r="G1136" s="64">
        <f t="shared" si="179"/>
        <v>2690.0240837547335</v>
      </c>
      <c r="H1136" s="64">
        <f>IF(G1135&lt;VLOOKUP(D1136,'Luxjacky Assumptions Past'!$M$17:$Q$77,5,0),VLOOKUP(D1136,'Luxjacky Assumptions Past'!$M$17:$Q$77,4,0),0)</f>
        <v>1580.441201595539</v>
      </c>
      <c r="I1136" s="62">
        <f t="shared" si="176"/>
        <v>132.76455675721198</v>
      </c>
      <c r="J1136" s="62">
        <v>147</v>
      </c>
      <c r="K1136" s="15">
        <f t="shared" si="180"/>
        <v>1</v>
      </c>
      <c r="L1136" s="15">
        <f t="shared" si="178"/>
        <v>4000</v>
      </c>
      <c r="M1136" s="58">
        <f>'Luxjacky Assumptions Monthly'!$M$8*'Luxjacky Counterfactual'!H1136</f>
        <v>15804.41201595539</v>
      </c>
      <c r="N1136" s="58">
        <f>'Luxjacky Assumptions Monthly'!$M$6*'Luxjacky Assumptions Monthly'!$M$8*'Luxjacky Counterfactual'!G1136</f>
        <v>1345.0120418773668</v>
      </c>
      <c r="O1136" s="58">
        <f t="shared" si="181"/>
        <v>21149.424057832755</v>
      </c>
    </row>
    <row r="1137" spans="1:15" x14ac:dyDescent="0.3">
      <c r="A1137" s="60">
        <v>43505</v>
      </c>
      <c r="B1137" s="15">
        <f t="shared" si="172"/>
        <v>2019</v>
      </c>
      <c r="C1137" s="15">
        <f t="shared" si="173"/>
        <v>2</v>
      </c>
      <c r="D1137" s="15" t="str">
        <f t="shared" si="177"/>
        <v>20192</v>
      </c>
      <c r="E1137" s="15">
        <f t="shared" si="174"/>
        <v>7</v>
      </c>
      <c r="F1137" s="15">
        <f t="shared" si="175"/>
        <v>1</v>
      </c>
      <c r="G1137" s="64">
        <f t="shared" si="179"/>
        <v>2559.0240837547335</v>
      </c>
      <c r="H1137" s="64">
        <f>IF(G1136&lt;VLOOKUP(D1137,'Luxjacky Assumptions Past'!$M$17:$Q$77,5,0),VLOOKUP(D1137,'Luxjacky Assumptions Past'!$M$17:$Q$77,4,0),0)</f>
        <v>0</v>
      </c>
      <c r="I1137" s="62">
        <f t="shared" si="176"/>
        <v>94.845078347211597</v>
      </c>
      <c r="J1137" s="62">
        <v>131</v>
      </c>
      <c r="K1137" s="15">
        <f t="shared" si="180"/>
        <v>0</v>
      </c>
      <c r="L1137" s="15">
        <f t="shared" si="178"/>
        <v>0</v>
      </c>
      <c r="M1137" s="58">
        <f>'Luxjacky Assumptions Monthly'!$M$8*'Luxjacky Counterfactual'!H1137</f>
        <v>0</v>
      </c>
      <c r="N1137" s="58">
        <f>'Luxjacky Assumptions Monthly'!$M$6*'Luxjacky Assumptions Monthly'!$M$8*'Luxjacky Counterfactual'!G1137</f>
        <v>1279.5120418773668</v>
      </c>
      <c r="O1137" s="58">
        <f t="shared" si="181"/>
        <v>1279.5120418773668</v>
      </c>
    </row>
    <row r="1138" spans="1:15" x14ac:dyDescent="0.3">
      <c r="A1138" s="60">
        <v>43506</v>
      </c>
      <c r="B1138" s="15">
        <f t="shared" si="172"/>
        <v>2019</v>
      </c>
      <c r="C1138" s="15">
        <f t="shared" si="173"/>
        <v>2</v>
      </c>
      <c r="D1138" s="15" t="str">
        <f t="shared" si="177"/>
        <v>20192</v>
      </c>
      <c r="E1138" s="15">
        <f t="shared" si="174"/>
        <v>1</v>
      </c>
      <c r="F1138" s="15">
        <f t="shared" si="175"/>
        <v>0</v>
      </c>
      <c r="G1138" s="64">
        <f t="shared" si="179"/>
        <v>2462.0240837547335</v>
      </c>
      <c r="H1138" s="64">
        <f>IF(G1137&lt;VLOOKUP(D1138,'Luxjacky Assumptions Past'!$M$17:$Q$77,5,0),VLOOKUP(D1138,'Luxjacky Assumptions Past'!$M$17:$Q$77,4,0),0)</f>
        <v>0</v>
      </c>
      <c r="I1138" s="62">
        <f t="shared" si="176"/>
        <v>179.00896415253717</v>
      </c>
      <c r="J1138" s="62">
        <v>97</v>
      </c>
      <c r="K1138" s="15">
        <f t="shared" si="180"/>
        <v>0</v>
      </c>
      <c r="L1138" s="15">
        <f t="shared" si="178"/>
        <v>0</v>
      </c>
      <c r="M1138" s="58">
        <f>'Luxjacky Assumptions Monthly'!$M$8*'Luxjacky Counterfactual'!H1138</f>
        <v>0</v>
      </c>
      <c r="N1138" s="58">
        <f>'Luxjacky Assumptions Monthly'!$M$6*'Luxjacky Assumptions Monthly'!$M$8*'Luxjacky Counterfactual'!G1138</f>
        <v>1231.0120418773668</v>
      </c>
      <c r="O1138" s="58">
        <f t="shared" si="181"/>
        <v>1231.0120418773668</v>
      </c>
    </row>
    <row r="1139" spans="1:15" x14ac:dyDescent="0.3">
      <c r="A1139" s="60">
        <v>43507</v>
      </c>
      <c r="B1139" s="15">
        <f t="shared" si="172"/>
        <v>2019</v>
      </c>
      <c r="C1139" s="15">
        <f t="shared" si="173"/>
        <v>2</v>
      </c>
      <c r="D1139" s="15" t="str">
        <f t="shared" si="177"/>
        <v>20192</v>
      </c>
      <c r="E1139" s="15">
        <f t="shared" si="174"/>
        <v>2</v>
      </c>
      <c r="F1139" s="15">
        <f t="shared" si="175"/>
        <v>0</v>
      </c>
      <c r="G1139" s="64">
        <f t="shared" si="179"/>
        <v>2274.0240837547335</v>
      </c>
      <c r="H1139" s="64">
        <f>IF(G1138&lt;VLOOKUP(D1139,'Luxjacky Assumptions Past'!$M$17:$Q$77,5,0),VLOOKUP(D1139,'Luxjacky Assumptions Past'!$M$17:$Q$77,4,0),0)</f>
        <v>0</v>
      </c>
      <c r="I1139" s="62">
        <f t="shared" si="176"/>
        <v>183.62664639431352</v>
      </c>
      <c r="J1139" s="62">
        <v>188</v>
      </c>
      <c r="K1139" s="15">
        <f t="shared" si="180"/>
        <v>0</v>
      </c>
      <c r="L1139" s="15">
        <f t="shared" si="178"/>
        <v>0</v>
      </c>
      <c r="M1139" s="58">
        <f>'Luxjacky Assumptions Monthly'!$M$8*'Luxjacky Counterfactual'!H1139</f>
        <v>0</v>
      </c>
      <c r="N1139" s="58">
        <f>'Luxjacky Assumptions Monthly'!$M$6*'Luxjacky Assumptions Monthly'!$M$8*'Luxjacky Counterfactual'!G1139</f>
        <v>1137.0120418773668</v>
      </c>
      <c r="O1139" s="58">
        <f t="shared" si="181"/>
        <v>1137.0120418773668</v>
      </c>
    </row>
    <row r="1140" spans="1:15" x14ac:dyDescent="0.3">
      <c r="A1140" s="60">
        <v>43508</v>
      </c>
      <c r="B1140" s="15">
        <f t="shared" si="172"/>
        <v>2019</v>
      </c>
      <c r="C1140" s="15">
        <f t="shared" si="173"/>
        <v>2</v>
      </c>
      <c r="D1140" s="15" t="str">
        <f t="shared" si="177"/>
        <v>20192</v>
      </c>
      <c r="E1140" s="15">
        <f t="shared" si="174"/>
        <v>3</v>
      </c>
      <c r="F1140" s="15">
        <f t="shared" si="175"/>
        <v>0</v>
      </c>
      <c r="G1140" s="64">
        <f t="shared" si="179"/>
        <v>2077.0240837547335</v>
      </c>
      <c r="H1140" s="64">
        <f>IF(G1139&lt;VLOOKUP(D1140,'Luxjacky Assumptions Past'!$M$17:$Q$77,5,0),VLOOKUP(D1140,'Luxjacky Assumptions Past'!$M$17:$Q$77,4,0),0)</f>
        <v>0</v>
      </c>
      <c r="I1140" s="62">
        <f t="shared" si="176"/>
        <v>181.01603867957496</v>
      </c>
      <c r="J1140" s="62">
        <v>197</v>
      </c>
      <c r="K1140" s="15">
        <f t="shared" si="180"/>
        <v>0</v>
      </c>
      <c r="L1140" s="15">
        <f t="shared" si="178"/>
        <v>0</v>
      </c>
      <c r="M1140" s="58">
        <f>'Luxjacky Assumptions Monthly'!$M$8*'Luxjacky Counterfactual'!H1140</f>
        <v>0</v>
      </c>
      <c r="N1140" s="58">
        <f>'Luxjacky Assumptions Monthly'!$M$6*'Luxjacky Assumptions Monthly'!$M$8*'Luxjacky Counterfactual'!G1140</f>
        <v>1038.5120418773668</v>
      </c>
      <c r="O1140" s="58">
        <f t="shared" si="181"/>
        <v>1038.5120418773668</v>
      </c>
    </row>
    <row r="1141" spans="1:15" x14ac:dyDescent="0.3">
      <c r="A1141" s="60">
        <v>43509</v>
      </c>
      <c r="B1141" s="15">
        <f t="shared" si="172"/>
        <v>2019</v>
      </c>
      <c r="C1141" s="15">
        <f t="shared" si="173"/>
        <v>2</v>
      </c>
      <c r="D1141" s="15" t="str">
        <f t="shared" si="177"/>
        <v>20192</v>
      </c>
      <c r="E1141" s="15">
        <f t="shared" si="174"/>
        <v>4</v>
      </c>
      <c r="F1141" s="15">
        <f t="shared" si="175"/>
        <v>0</v>
      </c>
      <c r="G1141" s="64">
        <f t="shared" si="179"/>
        <v>1897.0240837547335</v>
      </c>
      <c r="H1141" s="64">
        <f>IF(G1140&lt;VLOOKUP(D1141,'Luxjacky Assumptions Past'!$M$17:$Q$77,5,0),VLOOKUP(D1141,'Luxjacky Assumptions Past'!$M$17:$Q$77,4,0),0)</f>
        <v>0</v>
      </c>
      <c r="I1141" s="62">
        <f t="shared" si="176"/>
        <v>170.3874692669433</v>
      </c>
      <c r="J1141" s="62">
        <v>180</v>
      </c>
      <c r="K1141" s="15">
        <f t="shared" si="180"/>
        <v>0</v>
      </c>
      <c r="L1141" s="15">
        <f t="shared" si="178"/>
        <v>0</v>
      </c>
      <c r="M1141" s="58">
        <f>'Luxjacky Assumptions Monthly'!$M$8*'Luxjacky Counterfactual'!H1141</f>
        <v>0</v>
      </c>
      <c r="N1141" s="58">
        <f>'Luxjacky Assumptions Monthly'!$M$6*'Luxjacky Assumptions Monthly'!$M$8*'Luxjacky Counterfactual'!G1141</f>
        <v>948.51204187736676</v>
      </c>
      <c r="O1141" s="58">
        <f t="shared" si="181"/>
        <v>948.51204187736676</v>
      </c>
    </row>
    <row r="1142" spans="1:15" x14ac:dyDescent="0.3">
      <c r="A1142" s="60">
        <v>43510</v>
      </c>
      <c r="B1142" s="15">
        <f t="shared" si="172"/>
        <v>2019</v>
      </c>
      <c r="C1142" s="15">
        <f t="shared" si="173"/>
        <v>2</v>
      </c>
      <c r="D1142" s="15" t="str">
        <f t="shared" si="177"/>
        <v>20192</v>
      </c>
      <c r="E1142" s="15">
        <f t="shared" si="174"/>
        <v>5</v>
      </c>
      <c r="F1142" s="15">
        <f t="shared" si="175"/>
        <v>0</v>
      </c>
      <c r="G1142" s="64">
        <f t="shared" si="179"/>
        <v>1729.0240837547335</v>
      </c>
      <c r="H1142" s="64">
        <f>IF(G1141&lt;VLOOKUP(D1142,'Luxjacky Assumptions Past'!$M$17:$Q$77,5,0),VLOOKUP(D1142,'Luxjacky Assumptions Past'!$M$17:$Q$77,4,0),0)</f>
        <v>0</v>
      </c>
      <c r="I1142" s="62">
        <f t="shared" si="176"/>
        <v>151.13629277128595</v>
      </c>
      <c r="J1142" s="62">
        <v>168</v>
      </c>
      <c r="K1142" s="15">
        <f t="shared" si="180"/>
        <v>0</v>
      </c>
      <c r="L1142" s="15">
        <f t="shared" si="178"/>
        <v>0</v>
      </c>
      <c r="M1142" s="58">
        <f>'Luxjacky Assumptions Monthly'!$M$8*'Luxjacky Counterfactual'!H1142</f>
        <v>0</v>
      </c>
      <c r="N1142" s="58">
        <f>'Luxjacky Assumptions Monthly'!$M$6*'Luxjacky Assumptions Monthly'!$M$8*'Luxjacky Counterfactual'!G1142</f>
        <v>864.51204187736676</v>
      </c>
      <c r="O1142" s="58">
        <f t="shared" si="181"/>
        <v>864.51204187736676</v>
      </c>
    </row>
    <row r="1143" spans="1:15" x14ac:dyDescent="0.3">
      <c r="A1143" s="60">
        <v>43511</v>
      </c>
      <c r="B1143" s="15">
        <f t="shared" si="172"/>
        <v>2019</v>
      </c>
      <c r="C1143" s="15">
        <f t="shared" si="173"/>
        <v>2</v>
      </c>
      <c r="D1143" s="15" t="str">
        <f t="shared" si="177"/>
        <v>20192</v>
      </c>
      <c r="E1143" s="15">
        <f t="shared" si="174"/>
        <v>6</v>
      </c>
      <c r="F1143" s="15">
        <f t="shared" si="175"/>
        <v>1</v>
      </c>
      <c r="G1143" s="64">
        <f t="shared" si="179"/>
        <v>1576.0240837547335</v>
      </c>
      <c r="H1143" s="64">
        <f>IF(G1142&lt;VLOOKUP(D1143,'Luxjacky Assumptions Past'!$M$17:$Q$77,5,0),VLOOKUP(D1143,'Luxjacky Assumptions Past'!$M$17:$Q$77,4,0),0)</f>
        <v>0</v>
      </c>
      <c r="I1143" s="62">
        <f t="shared" si="176"/>
        <v>132.76455675721198</v>
      </c>
      <c r="J1143" s="62">
        <v>153</v>
      </c>
      <c r="K1143" s="15">
        <f t="shared" si="180"/>
        <v>0</v>
      </c>
      <c r="L1143" s="15">
        <f t="shared" si="178"/>
        <v>0</v>
      </c>
      <c r="M1143" s="58">
        <f>'Luxjacky Assumptions Monthly'!$M$8*'Luxjacky Counterfactual'!H1143</f>
        <v>0</v>
      </c>
      <c r="N1143" s="58">
        <f>'Luxjacky Assumptions Monthly'!$M$6*'Luxjacky Assumptions Monthly'!$M$8*'Luxjacky Counterfactual'!G1143</f>
        <v>788.01204187736676</v>
      </c>
      <c r="O1143" s="58">
        <f t="shared" si="181"/>
        <v>788.01204187736676</v>
      </c>
    </row>
    <row r="1144" spans="1:15" x14ac:dyDescent="0.3">
      <c r="A1144" s="60">
        <v>43512</v>
      </c>
      <c r="B1144" s="15">
        <f t="shared" si="172"/>
        <v>2019</v>
      </c>
      <c r="C1144" s="15">
        <f t="shared" si="173"/>
        <v>2</v>
      </c>
      <c r="D1144" s="15" t="str">
        <f t="shared" si="177"/>
        <v>20192</v>
      </c>
      <c r="E1144" s="15">
        <f t="shared" si="174"/>
        <v>7</v>
      </c>
      <c r="F1144" s="15">
        <f t="shared" si="175"/>
        <v>1</v>
      </c>
      <c r="G1144" s="64">
        <f t="shared" si="179"/>
        <v>1447.0240837547335</v>
      </c>
      <c r="H1144" s="64">
        <f>IF(G1143&lt;VLOOKUP(D1144,'Luxjacky Assumptions Past'!$M$17:$Q$77,5,0),VLOOKUP(D1144,'Luxjacky Assumptions Past'!$M$17:$Q$77,4,0),0)</f>
        <v>0</v>
      </c>
      <c r="I1144" s="62">
        <f t="shared" si="176"/>
        <v>94.845078347211597</v>
      </c>
      <c r="J1144" s="62">
        <v>129</v>
      </c>
      <c r="K1144" s="15">
        <f t="shared" si="180"/>
        <v>0</v>
      </c>
      <c r="L1144" s="15">
        <f t="shared" si="178"/>
        <v>0</v>
      </c>
      <c r="M1144" s="58">
        <f>'Luxjacky Assumptions Monthly'!$M$8*'Luxjacky Counterfactual'!H1144</f>
        <v>0</v>
      </c>
      <c r="N1144" s="58">
        <f>'Luxjacky Assumptions Monthly'!$M$6*'Luxjacky Assumptions Monthly'!$M$8*'Luxjacky Counterfactual'!G1144</f>
        <v>723.51204187736676</v>
      </c>
      <c r="O1144" s="58">
        <f t="shared" si="181"/>
        <v>723.51204187736676</v>
      </c>
    </row>
    <row r="1145" spans="1:15" x14ac:dyDescent="0.3">
      <c r="A1145" s="60">
        <v>43513</v>
      </c>
      <c r="B1145" s="15">
        <f t="shared" si="172"/>
        <v>2019</v>
      </c>
      <c r="C1145" s="15">
        <f t="shared" si="173"/>
        <v>2</v>
      </c>
      <c r="D1145" s="15" t="str">
        <f t="shared" si="177"/>
        <v>20192</v>
      </c>
      <c r="E1145" s="15">
        <f t="shared" si="174"/>
        <v>1</v>
      </c>
      <c r="F1145" s="15">
        <f t="shared" si="175"/>
        <v>0</v>
      </c>
      <c r="G1145" s="64">
        <f t="shared" si="179"/>
        <v>1347.0240837547335</v>
      </c>
      <c r="H1145" s="64">
        <f>IF(G1144&lt;VLOOKUP(D1145,'Luxjacky Assumptions Past'!$M$17:$Q$77,5,0),VLOOKUP(D1145,'Luxjacky Assumptions Past'!$M$17:$Q$77,4,0),0)</f>
        <v>0</v>
      </c>
      <c r="I1145" s="62">
        <f t="shared" si="176"/>
        <v>179.00896415253717</v>
      </c>
      <c r="J1145" s="62">
        <v>100</v>
      </c>
      <c r="K1145" s="15">
        <f t="shared" si="180"/>
        <v>0</v>
      </c>
      <c r="L1145" s="15">
        <f t="shared" si="178"/>
        <v>0</v>
      </c>
      <c r="M1145" s="58">
        <f>'Luxjacky Assumptions Monthly'!$M$8*'Luxjacky Counterfactual'!H1145</f>
        <v>0</v>
      </c>
      <c r="N1145" s="58">
        <f>'Luxjacky Assumptions Monthly'!$M$6*'Luxjacky Assumptions Monthly'!$M$8*'Luxjacky Counterfactual'!G1145</f>
        <v>673.51204187736676</v>
      </c>
      <c r="O1145" s="58">
        <f t="shared" si="181"/>
        <v>673.51204187736676</v>
      </c>
    </row>
    <row r="1146" spans="1:15" x14ac:dyDescent="0.3">
      <c r="A1146" s="60">
        <v>43514</v>
      </c>
      <c r="B1146" s="15">
        <f t="shared" si="172"/>
        <v>2019</v>
      </c>
      <c r="C1146" s="15">
        <f t="shared" si="173"/>
        <v>2</v>
      </c>
      <c r="D1146" s="15" t="str">
        <f t="shared" si="177"/>
        <v>20192</v>
      </c>
      <c r="E1146" s="15">
        <f t="shared" si="174"/>
        <v>2</v>
      </c>
      <c r="F1146" s="15">
        <f t="shared" si="175"/>
        <v>0</v>
      </c>
      <c r="G1146" s="64">
        <f t="shared" si="179"/>
        <v>1176.0240837547335</v>
      </c>
      <c r="H1146" s="64">
        <f>IF(G1145&lt;VLOOKUP(D1146,'Luxjacky Assumptions Past'!$M$17:$Q$77,5,0),VLOOKUP(D1146,'Luxjacky Assumptions Past'!$M$17:$Q$77,4,0),0)</f>
        <v>0</v>
      </c>
      <c r="I1146" s="62">
        <f t="shared" si="176"/>
        <v>183.62664639431352</v>
      </c>
      <c r="J1146" s="62">
        <v>171</v>
      </c>
      <c r="K1146" s="15">
        <f t="shared" si="180"/>
        <v>0</v>
      </c>
      <c r="L1146" s="15">
        <f t="shared" si="178"/>
        <v>0</v>
      </c>
      <c r="M1146" s="58">
        <f>'Luxjacky Assumptions Monthly'!$M$8*'Luxjacky Counterfactual'!H1146</f>
        <v>0</v>
      </c>
      <c r="N1146" s="58">
        <f>'Luxjacky Assumptions Monthly'!$M$6*'Luxjacky Assumptions Monthly'!$M$8*'Luxjacky Counterfactual'!G1146</f>
        <v>588.01204187736676</v>
      </c>
      <c r="O1146" s="58">
        <f t="shared" si="181"/>
        <v>588.01204187736676</v>
      </c>
    </row>
    <row r="1147" spans="1:15" x14ac:dyDescent="0.3">
      <c r="A1147" s="60">
        <v>43515</v>
      </c>
      <c r="B1147" s="15">
        <f t="shared" si="172"/>
        <v>2019</v>
      </c>
      <c r="C1147" s="15">
        <f t="shared" si="173"/>
        <v>2</v>
      </c>
      <c r="D1147" s="15" t="str">
        <f t="shared" si="177"/>
        <v>20192</v>
      </c>
      <c r="E1147" s="15">
        <f t="shared" si="174"/>
        <v>3</v>
      </c>
      <c r="F1147" s="15">
        <f t="shared" si="175"/>
        <v>0</v>
      </c>
      <c r="G1147" s="64">
        <f t="shared" si="179"/>
        <v>2570.4652853502726</v>
      </c>
      <c r="H1147" s="64">
        <f>IF(G1146&lt;VLOOKUP(D1147,'Luxjacky Assumptions Past'!$M$17:$Q$77,5,0),VLOOKUP(D1147,'Luxjacky Assumptions Past'!$M$17:$Q$77,4,0),0)</f>
        <v>1580.441201595539</v>
      </c>
      <c r="I1147" s="62">
        <f t="shared" si="176"/>
        <v>181.01603867957496</v>
      </c>
      <c r="J1147" s="62">
        <v>186</v>
      </c>
      <c r="K1147" s="15">
        <f t="shared" si="180"/>
        <v>1</v>
      </c>
      <c r="L1147" s="15">
        <f t="shared" si="178"/>
        <v>4000</v>
      </c>
      <c r="M1147" s="58">
        <f>'Luxjacky Assumptions Monthly'!$M$8*'Luxjacky Counterfactual'!H1147</f>
        <v>15804.41201595539</v>
      </c>
      <c r="N1147" s="58">
        <f>'Luxjacky Assumptions Monthly'!$M$6*'Luxjacky Assumptions Monthly'!$M$8*'Luxjacky Counterfactual'!G1147</f>
        <v>1285.2326426751363</v>
      </c>
      <c r="O1147" s="58">
        <f t="shared" si="181"/>
        <v>21089.644658630525</v>
      </c>
    </row>
    <row r="1148" spans="1:15" x14ac:dyDescent="0.3">
      <c r="A1148" s="60">
        <v>43516</v>
      </c>
      <c r="B1148" s="15">
        <f t="shared" si="172"/>
        <v>2019</v>
      </c>
      <c r="C1148" s="15">
        <f t="shared" si="173"/>
        <v>2</v>
      </c>
      <c r="D1148" s="15" t="str">
        <f t="shared" si="177"/>
        <v>20192</v>
      </c>
      <c r="E1148" s="15">
        <f t="shared" si="174"/>
        <v>4</v>
      </c>
      <c r="F1148" s="15">
        <f t="shared" si="175"/>
        <v>0</v>
      </c>
      <c r="G1148" s="64">
        <f t="shared" si="179"/>
        <v>2373.4652853502726</v>
      </c>
      <c r="H1148" s="64">
        <f>IF(G1147&lt;VLOOKUP(D1148,'Luxjacky Assumptions Past'!$M$17:$Q$77,5,0),VLOOKUP(D1148,'Luxjacky Assumptions Past'!$M$17:$Q$77,4,0),0)</f>
        <v>0</v>
      </c>
      <c r="I1148" s="62">
        <f t="shared" si="176"/>
        <v>170.3874692669433</v>
      </c>
      <c r="J1148" s="62">
        <v>197</v>
      </c>
      <c r="K1148" s="15">
        <f t="shared" si="180"/>
        <v>0</v>
      </c>
      <c r="L1148" s="15">
        <f t="shared" si="178"/>
        <v>0</v>
      </c>
      <c r="M1148" s="58">
        <f>'Luxjacky Assumptions Monthly'!$M$8*'Luxjacky Counterfactual'!H1148</f>
        <v>0</v>
      </c>
      <c r="N1148" s="58">
        <f>'Luxjacky Assumptions Monthly'!$M$6*'Luxjacky Assumptions Monthly'!$M$8*'Luxjacky Counterfactual'!G1148</f>
        <v>1186.7326426751363</v>
      </c>
      <c r="O1148" s="58">
        <f t="shared" si="181"/>
        <v>1186.7326426751363</v>
      </c>
    </row>
    <row r="1149" spans="1:15" x14ac:dyDescent="0.3">
      <c r="A1149" s="60">
        <v>43517</v>
      </c>
      <c r="B1149" s="15">
        <f t="shared" si="172"/>
        <v>2019</v>
      </c>
      <c r="C1149" s="15">
        <f t="shared" si="173"/>
        <v>2</v>
      </c>
      <c r="D1149" s="15" t="str">
        <f t="shared" si="177"/>
        <v>20192</v>
      </c>
      <c r="E1149" s="15">
        <f t="shared" si="174"/>
        <v>5</v>
      </c>
      <c r="F1149" s="15">
        <f t="shared" si="175"/>
        <v>0</v>
      </c>
      <c r="G1149" s="64">
        <f t="shared" si="179"/>
        <v>2203.4652853502726</v>
      </c>
      <c r="H1149" s="64">
        <f>IF(G1148&lt;VLOOKUP(D1149,'Luxjacky Assumptions Past'!$M$17:$Q$77,5,0),VLOOKUP(D1149,'Luxjacky Assumptions Past'!$M$17:$Q$77,4,0),0)</f>
        <v>0</v>
      </c>
      <c r="I1149" s="62">
        <f t="shared" si="176"/>
        <v>151.13629277128595</v>
      </c>
      <c r="J1149" s="62">
        <v>170</v>
      </c>
      <c r="K1149" s="15">
        <f t="shared" si="180"/>
        <v>0</v>
      </c>
      <c r="L1149" s="15">
        <f t="shared" si="178"/>
        <v>0</v>
      </c>
      <c r="M1149" s="58">
        <f>'Luxjacky Assumptions Monthly'!$M$8*'Luxjacky Counterfactual'!H1149</f>
        <v>0</v>
      </c>
      <c r="N1149" s="58">
        <f>'Luxjacky Assumptions Monthly'!$M$6*'Luxjacky Assumptions Monthly'!$M$8*'Luxjacky Counterfactual'!G1149</f>
        <v>1101.7326426751363</v>
      </c>
      <c r="O1149" s="58">
        <f t="shared" si="181"/>
        <v>1101.7326426751363</v>
      </c>
    </row>
    <row r="1150" spans="1:15" x14ac:dyDescent="0.3">
      <c r="A1150" s="60">
        <v>43518</v>
      </c>
      <c r="B1150" s="15">
        <f t="shared" si="172"/>
        <v>2019</v>
      </c>
      <c r="C1150" s="15">
        <f t="shared" si="173"/>
        <v>2</v>
      </c>
      <c r="D1150" s="15" t="str">
        <f t="shared" si="177"/>
        <v>20192</v>
      </c>
      <c r="E1150" s="15">
        <f t="shared" si="174"/>
        <v>6</v>
      </c>
      <c r="F1150" s="15">
        <f t="shared" si="175"/>
        <v>1</v>
      </c>
      <c r="G1150" s="64">
        <f t="shared" si="179"/>
        <v>2045.4652853502726</v>
      </c>
      <c r="H1150" s="64">
        <f>IF(G1149&lt;VLOOKUP(D1150,'Luxjacky Assumptions Past'!$M$17:$Q$77,5,0),VLOOKUP(D1150,'Luxjacky Assumptions Past'!$M$17:$Q$77,4,0),0)</f>
        <v>0</v>
      </c>
      <c r="I1150" s="62">
        <f t="shared" si="176"/>
        <v>132.76455675721198</v>
      </c>
      <c r="J1150" s="62">
        <v>158</v>
      </c>
      <c r="K1150" s="15">
        <f t="shared" si="180"/>
        <v>0</v>
      </c>
      <c r="L1150" s="15">
        <f t="shared" si="178"/>
        <v>0</v>
      </c>
      <c r="M1150" s="58">
        <f>'Luxjacky Assumptions Monthly'!$M$8*'Luxjacky Counterfactual'!H1150</f>
        <v>0</v>
      </c>
      <c r="N1150" s="58">
        <f>'Luxjacky Assumptions Monthly'!$M$6*'Luxjacky Assumptions Monthly'!$M$8*'Luxjacky Counterfactual'!G1150</f>
        <v>1022.7326426751363</v>
      </c>
      <c r="O1150" s="58">
        <f t="shared" si="181"/>
        <v>1022.7326426751363</v>
      </c>
    </row>
    <row r="1151" spans="1:15" x14ac:dyDescent="0.3">
      <c r="A1151" s="60">
        <v>43519</v>
      </c>
      <c r="B1151" s="15">
        <f t="shared" si="172"/>
        <v>2019</v>
      </c>
      <c r="C1151" s="15">
        <f t="shared" si="173"/>
        <v>2</v>
      </c>
      <c r="D1151" s="15" t="str">
        <f t="shared" si="177"/>
        <v>20192</v>
      </c>
      <c r="E1151" s="15">
        <f t="shared" si="174"/>
        <v>7</v>
      </c>
      <c r="F1151" s="15">
        <f t="shared" si="175"/>
        <v>1</v>
      </c>
      <c r="G1151" s="64">
        <f t="shared" si="179"/>
        <v>1900.4652853502726</v>
      </c>
      <c r="H1151" s="64">
        <f>IF(G1150&lt;VLOOKUP(D1151,'Luxjacky Assumptions Past'!$M$17:$Q$77,5,0),VLOOKUP(D1151,'Luxjacky Assumptions Past'!$M$17:$Q$77,4,0),0)</f>
        <v>0</v>
      </c>
      <c r="I1151" s="62">
        <f t="shared" si="176"/>
        <v>94.845078347211597</v>
      </c>
      <c r="J1151" s="62">
        <v>145</v>
      </c>
      <c r="K1151" s="15">
        <f t="shared" si="180"/>
        <v>0</v>
      </c>
      <c r="L1151" s="15">
        <f t="shared" si="178"/>
        <v>0</v>
      </c>
      <c r="M1151" s="58">
        <f>'Luxjacky Assumptions Monthly'!$M$8*'Luxjacky Counterfactual'!H1151</f>
        <v>0</v>
      </c>
      <c r="N1151" s="58">
        <f>'Luxjacky Assumptions Monthly'!$M$6*'Luxjacky Assumptions Monthly'!$M$8*'Luxjacky Counterfactual'!G1151</f>
        <v>950.23264267513628</v>
      </c>
      <c r="O1151" s="58">
        <f t="shared" si="181"/>
        <v>950.23264267513628</v>
      </c>
    </row>
    <row r="1152" spans="1:15" x14ac:dyDescent="0.3">
      <c r="A1152" s="60">
        <v>43520</v>
      </c>
      <c r="B1152" s="15">
        <f t="shared" si="172"/>
        <v>2019</v>
      </c>
      <c r="C1152" s="15">
        <f t="shared" si="173"/>
        <v>2</v>
      </c>
      <c r="D1152" s="15" t="str">
        <f t="shared" si="177"/>
        <v>20192</v>
      </c>
      <c r="E1152" s="15">
        <f t="shared" si="174"/>
        <v>1</v>
      </c>
      <c r="F1152" s="15">
        <f t="shared" si="175"/>
        <v>0</v>
      </c>
      <c r="G1152" s="64">
        <f t="shared" si="179"/>
        <v>1805.4652853502726</v>
      </c>
      <c r="H1152" s="64">
        <f>IF(G1151&lt;VLOOKUP(D1152,'Luxjacky Assumptions Past'!$M$17:$Q$77,5,0),VLOOKUP(D1152,'Luxjacky Assumptions Past'!$M$17:$Q$77,4,0),0)</f>
        <v>0</v>
      </c>
      <c r="I1152" s="62">
        <f t="shared" si="176"/>
        <v>179.00896415253717</v>
      </c>
      <c r="J1152" s="62">
        <v>95</v>
      </c>
      <c r="K1152" s="15">
        <f t="shared" si="180"/>
        <v>0</v>
      </c>
      <c r="L1152" s="15">
        <f t="shared" si="178"/>
        <v>0</v>
      </c>
      <c r="M1152" s="58">
        <f>'Luxjacky Assumptions Monthly'!$M$8*'Luxjacky Counterfactual'!H1152</f>
        <v>0</v>
      </c>
      <c r="N1152" s="58">
        <f>'Luxjacky Assumptions Monthly'!$M$6*'Luxjacky Assumptions Monthly'!$M$8*'Luxjacky Counterfactual'!G1152</f>
        <v>902.73264267513628</v>
      </c>
      <c r="O1152" s="58">
        <f t="shared" si="181"/>
        <v>902.73264267513628</v>
      </c>
    </row>
    <row r="1153" spans="1:15" x14ac:dyDescent="0.3">
      <c r="A1153" s="60">
        <v>43521</v>
      </c>
      <c r="B1153" s="15">
        <f t="shared" si="172"/>
        <v>2019</v>
      </c>
      <c r="C1153" s="15">
        <f t="shared" si="173"/>
        <v>2</v>
      </c>
      <c r="D1153" s="15" t="str">
        <f t="shared" si="177"/>
        <v>20192</v>
      </c>
      <c r="E1153" s="15">
        <f t="shared" si="174"/>
        <v>2</v>
      </c>
      <c r="F1153" s="15">
        <f t="shared" si="175"/>
        <v>0</v>
      </c>
      <c r="G1153" s="64">
        <f t="shared" si="179"/>
        <v>1633.4652853502726</v>
      </c>
      <c r="H1153" s="64">
        <f>IF(G1152&lt;VLOOKUP(D1153,'Luxjacky Assumptions Past'!$M$17:$Q$77,5,0),VLOOKUP(D1153,'Luxjacky Assumptions Past'!$M$17:$Q$77,4,0),0)</f>
        <v>0</v>
      </c>
      <c r="I1153" s="62">
        <f t="shared" si="176"/>
        <v>183.62664639431352</v>
      </c>
      <c r="J1153" s="62">
        <v>172</v>
      </c>
      <c r="K1153" s="15">
        <f t="shared" si="180"/>
        <v>0</v>
      </c>
      <c r="L1153" s="15">
        <f t="shared" si="178"/>
        <v>0</v>
      </c>
      <c r="M1153" s="58">
        <f>'Luxjacky Assumptions Monthly'!$M$8*'Luxjacky Counterfactual'!H1153</f>
        <v>0</v>
      </c>
      <c r="N1153" s="58">
        <f>'Luxjacky Assumptions Monthly'!$M$6*'Luxjacky Assumptions Monthly'!$M$8*'Luxjacky Counterfactual'!G1153</f>
        <v>816.73264267513628</v>
      </c>
      <c r="O1153" s="58">
        <f t="shared" si="181"/>
        <v>816.73264267513628</v>
      </c>
    </row>
    <row r="1154" spans="1:15" x14ac:dyDescent="0.3">
      <c r="A1154" s="60">
        <v>43522</v>
      </c>
      <c r="B1154" s="15">
        <f t="shared" ref="B1154:B1217" si="182">YEAR(A1154)</f>
        <v>2019</v>
      </c>
      <c r="C1154" s="15">
        <f t="shared" ref="C1154:C1217" si="183">MONTH(A1154)</f>
        <v>2</v>
      </c>
      <c r="D1154" s="15" t="str">
        <f t="shared" si="177"/>
        <v>20192</v>
      </c>
      <c r="E1154" s="15">
        <f t="shared" ref="E1154:E1217" si="184">WEEKDAY(A1154)</f>
        <v>3</v>
      </c>
      <c r="F1154" s="15">
        <f t="shared" ref="F1154:F1217" si="185">IF(OR(E1154=6,E1154=7),1,0)</f>
        <v>0</v>
      </c>
      <c r="G1154" s="64">
        <f t="shared" si="179"/>
        <v>1451.4652853502726</v>
      </c>
      <c r="H1154" s="64">
        <f>IF(G1153&lt;VLOOKUP(D1154,'Luxjacky Assumptions Past'!$M$17:$Q$77,5,0),VLOOKUP(D1154,'Luxjacky Assumptions Past'!$M$17:$Q$77,4,0),0)</f>
        <v>0</v>
      </c>
      <c r="I1154" s="62">
        <f t="shared" ref="I1154:I1217" si="186">100-2.17*E1154^2.25+12.77*E1154+EXP(-E1154/0.032)+5*C1154^0.75+10*F1154+20*(B1154-2016)</f>
        <v>181.01603867957496</v>
      </c>
      <c r="J1154" s="62">
        <v>182</v>
      </c>
      <c r="K1154" s="15">
        <f t="shared" si="180"/>
        <v>0</v>
      </c>
      <c r="L1154" s="15">
        <f t="shared" si="178"/>
        <v>0</v>
      </c>
      <c r="M1154" s="58">
        <f>'Luxjacky Assumptions Monthly'!$M$8*'Luxjacky Counterfactual'!H1154</f>
        <v>0</v>
      </c>
      <c r="N1154" s="58">
        <f>'Luxjacky Assumptions Monthly'!$M$6*'Luxjacky Assumptions Monthly'!$M$8*'Luxjacky Counterfactual'!G1154</f>
        <v>725.73264267513628</v>
      </c>
      <c r="O1154" s="58">
        <f t="shared" si="181"/>
        <v>725.73264267513628</v>
      </c>
    </row>
    <row r="1155" spans="1:15" x14ac:dyDescent="0.3">
      <c r="A1155" s="60">
        <v>43523</v>
      </c>
      <c r="B1155" s="15">
        <f t="shared" si="182"/>
        <v>2019</v>
      </c>
      <c r="C1155" s="15">
        <f t="shared" si="183"/>
        <v>2</v>
      </c>
      <c r="D1155" s="15" t="str">
        <f t="shared" ref="D1155:D1218" si="187">CONCATENATE(B1155,C1155)</f>
        <v>20192</v>
      </c>
      <c r="E1155" s="15">
        <f t="shared" si="184"/>
        <v>4</v>
      </c>
      <c r="F1155" s="15">
        <f t="shared" si="185"/>
        <v>0</v>
      </c>
      <c r="G1155" s="64">
        <f t="shared" si="179"/>
        <v>1272.4652853502726</v>
      </c>
      <c r="H1155" s="64">
        <f>IF(G1154&lt;VLOOKUP(D1155,'Luxjacky Assumptions Past'!$M$17:$Q$77,5,0),VLOOKUP(D1155,'Luxjacky Assumptions Past'!$M$17:$Q$77,4,0),0)</f>
        <v>0</v>
      </c>
      <c r="I1155" s="62">
        <f t="shared" si="186"/>
        <v>170.3874692669433</v>
      </c>
      <c r="J1155" s="62">
        <v>179</v>
      </c>
      <c r="K1155" s="15">
        <f t="shared" si="180"/>
        <v>0</v>
      </c>
      <c r="L1155" s="15">
        <f t="shared" ref="L1155:L1218" si="188">4000*K1155</f>
        <v>0</v>
      </c>
      <c r="M1155" s="58">
        <f>'Luxjacky Assumptions Monthly'!$M$8*'Luxjacky Counterfactual'!H1155</f>
        <v>0</v>
      </c>
      <c r="N1155" s="58">
        <f>'Luxjacky Assumptions Monthly'!$M$6*'Luxjacky Assumptions Monthly'!$M$8*'Luxjacky Counterfactual'!G1155</f>
        <v>636.23264267513628</v>
      </c>
      <c r="O1155" s="58">
        <f t="shared" si="181"/>
        <v>636.23264267513628</v>
      </c>
    </row>
    <row r="1156" spans="1:15" x14ac:dyDescent="0.3">
      <c r="A1156" s="60">
        <v>43524</v>
      </c>
      <c r="B1156" s="15">
        <f t="shared" si="182"/>
        <v>2019</v>
      </c>
      <c r="C1156" s="15">
        <f t="shared" si="183"/>
        <v>2</v>
      </c>
      <c r="D1156" s="15" t="str">
        <f t="shared" si="187"/>
        <v>20192</v>
      </c>
      <c r="E1156" s="15">
        <f t="shared" si="184"/>
        <v>5</v>
      </c>
      <c r="F1156" s="15">
        <f t="shared" si="185"/>
        <v>0</v>
      </c>
      <c r="G1156" s="64">
        <f t="shared" ref="G1156:G1219" si="189">G1155+H1156-J1156</f>
        <v>2684.9064869458116</v>
      </c>
      <c r="H1156" s="64">
        <f>IF(G1155&lt;VLOOKUP(D1156,'Luxjacky Assumptions Past'!$M$17:$Q$77,5,0),VLOOKUP(D1156,'Luxjacky Assumptions Past'!$M$17:$Q$77,4,0),0)</f>
        <v>1580.441201595539</v>
      </c>
      <c r="I1156" s="62">
        <f t="shared" si="186"/>
        <v>151.13629277128595</v>
      </c>
      <c r="J1156" s="62">
        <v>168</v>
      </c>
      <c r="K1156" s="15">
        <f t="shared" si="180"/>
        <v>1</v>
      </c>
      <c r="L1156" s="15">
        <f t="shared" si="188"/>
        <v>4000</v>
      </c>
      <c r="M1156" s="58">
        <f>'Luxjacky Assumptions Monthly'!$M$8*'Luxjacky Counterfactual'!H1156</f>
        <v>15804.41201595539</v>
      </c>
      <c r="N1156" s="58">
        <f>'Luxjacky Assumptions Monthly'!$M$6*'Luxjacky Assumptions Monthly'!$M$8*'Luxjacky Counterfactual'!G1156</f>
        <v>1342.4532434729058</v>
      </c>
      <c r="O1156" s="58">
        <f t="shared" si="181"/>
        <v>21146.865259428294</v>
      </c>
    </row>
    <row r="1157" spans="1:15" x14ac:dyDescent="0.3">
      <c r="A1157" s="60">
        <v>43525</v>
      </c>
      <c r="B1157" s="15">
        <f t="shared" si="182"/>
        <v>2019</v>
      </c>
      <c r="C1157" s="15">
        <f t="shared" si="183"/>
        <v>3</v>
      </c>
      <c r="D1157" s="15" t="str">
        <f t="shared" si="187"/>
        <v>20193</v>
      </c>
      <c r="E1157" s="15">
        <f t="shared" si="184"/>
        <v>6</v>
      </c>
      <c r="F1157" s="15">
        <f t="shared" si="185"/>
        <v>1</v>
      </c>
      <c r="G1157" s="64">
        <f t="shared" si="189"/>
        <v>2534.9064869458116</v>
      </c>
      <c r="H1157" s="64">
        <f>IF(G1156&lt;VLOOKUP(D1157,'Luxjacky Assumptions Past'!$M$17:$Q$77,5,0),VLOOKUP(D1157,'Luxjacky Assumptions Past'!$M$17:$Q$77,4,0),0)</f>
        <v>0</v>
      </c>
      <c r="I1157" s="62">
        <f t="shared" si="186"/>
        <v>135.75312788944871</v>
      </c>
      <c r="J1157" s="62">
        <v>150</v>
      </c>
      <c r="K1157" s="15">
        <f t="shared" si="180"/>
        <v>0</v>
      </c>
      <c r="L1157" s="15">
        <f t="shared" si="188"/>
        <v>0</v>
      </c>
      <c r="M1157" s="58">
        <f>'Luxjacky Assumptions Monthly'!$M$8*'Luxjacky Counterfactual'!H1157</f>
        <v>0</v>
      </c>
      <c r="N1157" s="58">
        <f>'Luxjacky Assumptions Monthly'!$M$6*'Luxjacky Assumptions Monthly'!$M$8*'Luxjacky Counterfactual'!G1157</f>
        <v>1267.4532434729058</v>
      </c>
      <c r="O1157" s="58">
        <f t="shared" si="181"/>
        <v>1267.4532434729058</v>
      </c>
    </row>
    <row r="1158" spans="1:15" x14ac:dyDescent="0.3">
      <c r="A1158" s="60">
        <v>43526</v>
      </c>
      <c r="B1158" s="15">
        <f t="shared" si="182"/>
        <v>2019</v>
      </c>
      <c r="C1158" s="15">
        <f t="shared" si="183"/>
        <v>3</v>
      </c>
      <c r="D1158" s="15" t="str">
        <f t="shared" si="187"/>
        <v>20193</v>
      </c>
      <c r="E1158" s="15">
        <f t="shared" si="184"/>
        <v>7</v>
      </c>
      <c r="F1158" s="15">
        <f t="shared" si="185"/>
        <v>1</v>
      </c>
      <c r="G1158" s="64">
        <f t="shared" si="189"/>
        <v>2397.9064869458116</v>
      </c>
      <c r="H1158" s="64">
        <f>IF(G1157&lt;VLOOKUP(D1158,'Luxjacky Assumptions Past'!$M$17:$Q$77,5,0),VLOOKUP(D1158,'Luxjacky Assumptions Past'!$M$17:$Q$77,4,0),0)</f>
        <v>0</v>
      </c>
      <c r="I1158" s="62">
        <f t="shared" si="186"/>
        <v>97.833649479448354</v>
      </c>
      <c r="J1158" s="62">
        <v>137</v>
      </c>
      <c r="K1158" s="15">
        <f t="shared" si="180"/>
        <v>0</v>
      </c>
      <c r="L1158" s="15">
        <f t="shared" si="188"/>
        <v>0</v>
      </c>
      <c r="M1158" s="58">
        <f>'Luxjacky Assumptions Monthly'!$M$8*'Luxjacky Counterfactual'!H1158</f>
        <v>0</v>
      </c>
      <c r="N1158" s="58">
        <f>'Luxjacky Assumptions Monthly'!$M$6*'Luxjacky Assumptions Monthly'!$M$8*'Luxjacky Counterfactual'!G1158</f>
        <v>1198.9532434729058</v>
      </c>
      <c r="O1158" s="58">
        <f t="shared" si="181"/>
        <v>1198.9532434729058</v>
      </c>
    </row>
    <row r="1159" spans="1:15" x14ac:dyDescent="0.3">
      <c r="A1159" s="60">
        <v>43527</v>
      </c>
      <c r="B1159" s="15">
        <f t="shared" si="182"/>
        <v>2019</v>
      </c>
      <c r="C1159" s="15">
        <f t="shared" si="183"/>
        <v>3</v>
      </c>
      <c r="D1159" s="15" t="str">
        <f t="shared" si="187"/>
        <v>20193</v>
      </c>
      <c r="E1159" s="15">
        <f t="shared" si="184"/>
        <v>1</v>
      </c>
      <c r="F1159" s="15">
        <f t="shared" si="185"/>
        <v>0</v>
      </c>
      <c r="G1159" s="64">
        <f t="shared" si="189"/>
        <v>2305.9064869458116</v>
      </c>
      <c r="H1159" s="64">
        <f>IF(G1158&lt;VLOOKUP(D1159,'Luxjacky Assumptions Past'!$M$17:$Q$77,5,0),VLOOKUP(D1159,'Luxjacky Assumptions Past'!$M$17:$Q$77,4,0),0)</f>
        <v>0</v>
      </c>
      <c r="I1159" s="62">
        <f t="shared" si="186"/>
        <v>181.9975352847739</v>
      </c>
      <c r="J1159" s="62">
        <v>92</v>
      </c>
      <c r="K1159" s="15">
        <f t="shared" si="180"/>
        <v>0</v>
      </c>
      <c r="L1159" s="15">
        <f t="shared" si="188"/>
        <v>0</v>
      </c>
      <c r="M1159" s="58">
        <f>'Luxjacky Assumptions Monthly'!$M$8*'Luxjacky Counterfactual'!H1159</f>
        <v>0</v>
      </c>
      <c r="N1159" s="58">
        <f>'Luxjacky Assumptions Monthly'!$M$6*'Luxjacky Assumptions Monthly'!$M$8*'Luxjacky Counterfactual'!G1159</f>
        <v>1152.9532434729058</v>
      </c>
      <c r="O1159" s="58">
        <f t="shared" si="181"/>
        <v>1152.9532434729058</v>
      </c>
    </row>
    <row r="1160" spans="1:15" x14ac:dyDescent="0.3">
      <c r="A1160" s="60">
        <v>43528</v>
      </c>
      <c r="B1160" s="15">
        <f t="shared" si="182"/>
        <v>2019</v>
      </c>
      <c r="C1160" s="15">
        <f t="shared" si="183"/>
        <v>3</v>
      </c>
      <c r="D1160" s="15" t="str">
        <f t="shared" si="187"/>
        <v>20193</v>
      </c>
      <c r="E1160" s="15">
        <f t="shared" si="184"/>
        <v>2</v>
      </c>
      <c r="F1160" s="15">
        <f t="shared" si="185"/>
        <v>0</v>
      </c>
      <c r="G1160" s="64">
        <f t="shared" si="189"/>
        <v>2118.9064869458116</v>
      </c>
      <c r="H1160" s="64">
        <f>IF(G1159&lt;VLOOKUP(D1160,'Luxjacky Assumptions Past'!$M$17:$Q$77,5,0),VLOOKUP(D1160,'Luxjacky Assumptions Past'!$M$17:$Q$77,4,0),0)</f>
        <v>0</v>
      </c>
      <c r="I1160" s="62">
        <f t="shared" si="186"/>
        <v>186.61521752655025</v>
      </c>
      <c r="J1160" s="62">
        <v>187</v>
      </c>
      <c r="K1160" s="15">
        <f t="shared" si="180"/>
        <v>0</v>
      </c>
      <c r="L1160" s="15">
        <f t="shared" si="188"/>
        <v>0</v>
      </c>
      <c r="M1160" s="58">
        <f>'Luxjacky Assumptions Monthly'!$M$8*'Luxjacky Counterfactual'!H1160</f>
        <v>0</v>
      </c>
      <c r="N1160" s="58">
        <f>'Luxjacky Assumptions Monthly'!$M$6*'Luxjacky Assumptions Monthly'!$M$8*'Luxjacky Counterfactual'!G1160</f>
        <v>1059.4532434729058</v>
      </c>
      <c r="O1160" s="58">
        <f t="shared" si="181"/>
        <v>1059.4532434729058</v>
      </c>
    </row>
    <row r="1161" spans="1:15" x14ac:dyDescent="0.3">
      <c r="A1161" s="60">
        <v>43529</v>
      </c>
      <c r="B1161" s="15">
        <f t="shared" si="182"/>
        <v>2019</v>
      </c>
      <c r="C1161" s="15">
        <f t="shared" si="183"/>
        <v>3</v>
      </c>
      <c r="D1161" s="15" t="str">
        <f t="shared" si="187"/>
        <v>20193</v>
      </c>
      <c r="E1161" s="15">
        <f t="shared" si="184"/>
        <v>3</v>
      </c>
      <c r="F1161" s="15">
        <f t="shared" si="185"/>
        <v>0</v>
      </c>
      <c r="G1161" s="64">
        <f t="shared" si="189"/>
        <v>1934.9064869458116</v>
      </c>
      <c r="H1161" s="64">
        <f>IF(G1160&lt;VLOOKUP(D1161,'Luxjacky Assumptions Past'!$M$17:$Q$77,5,0),VLOOKUP(D1161,'Luxjacky Assumptions Past'!$M$17:$Q$77,4,0),0)</f>
        <v>0</v>
      </c>
      <c r="I1161" s="62">
        <f t="shared" si="186"/>
        <v>184.00460981181172</v>
      </c>
      <c r="J1161" s="62">
        <v>184</v>
      </c>
      <c r="K1161" s="15">
        <f t="shared" si="180"/>
        <v>0</v>
      </c>
      <c r="L1161" s="15">
        <f t="shared" si="188"/>
        <v>0</v>
      </c>
      <c r="M1161" s="58">
        <f>'Luxjacky Assumptions Monthly'!$M$8*'Luxjacky Counterfactual'!H1161</f>
        <v>0</v>
      </c>
      <c r="N1161" s="58">
        <f>'Luxjacky Assumptions Monthly'!$M$6*'Luxjacky Assumptions Monthly'!$M$8*'Luxjacky Counterfactual'!G1161</f>
        <v>967.4532434729058</v>
      </c>
      <c r="O1161" s="58">
        <f t="shared" si="181"/>
        <v>967.4532434729058</v>
      </c>
    </row>
    <row r="1162" spans="1:15" x14ac:dyDescent="0.3">
      <c r="A1162" s="60">
        <v>43530</v>
      </c>
      <c r="B1162" s="15">
        <f t="shared" si="182"/>
        <v>2019</v>
      </c>
      <c r="C1162" s="15">
        <f t="shared" si="183"/>
        <v>3</v>
      </c>
      <c r="D1162" s="15" t="str">
        <f t="shared" si="187"/>
        <v>20193</v>
      </c>
      <c r="E1162" s="15">
        <f t="shared" si="184"/>
        <v>4</v>
      </c>
      <c r="F1162" s="15">
        <f t="shared" si="185"/>
        <v>0</v>
      </c>
      <c r="G1162" s="64">
        <f t="shared" si="189"/>
        <v>1750.9064869458116</v>
      </c>
      <c r="H1162" s="64">
        <f>IF(G1161&lt;VLOOKUP(D1162,'Luxjacky Assumptions Past'!$M$17:$Q$77,5,0),VLOOKUP(D1162,'Luxjacky Assumptions Past'!$M$17:$Q$77,4,0),0)</f>
        <v>0</v>
      </c>
      <c r="I1162" s="62">
        <f t="shared" si="186"/>
        <v>173.37604039918003</v>
      </c>
      <c r="J1162" s="62">
        <v>184</v>
      </c>
      <c r="K1162" s="15">
        <f t="shared" si="180"/>
        <v>0</v>
      </c>
      <c r="L1162" s="15">
        <f t="shared" si="188"/>
        <v>0</v>
      </c>
      <c r="M1162" s="58">
        <f>'Luxjacky Assumptions Monthly'!$M$8*'Luxjacky Counterfactual'!H1162</f>
        <v>0</v>
      </c>
      <c r="N1162" s="58">
        <f>'Luxjacky Assumptions Monthly'!$M$6*'Luxjacky Assumptions Monthly'!$M$8*'Luxjacky Counterfactual'!G1162</f>
        <v>875.4532434729058</v>
      </c>
      <c r="O1162" s="58">
        <f t="shared" si="181"/>
        <v>875.4532434729058</v>
      </c>
    </row>
    <row r="1163" spans="1:15" x14ac:dyDescent="0.3">
      <c r="A1163" s="60">
        <v>43531</v>
      </c>
      <c r="B1163" s="15">
        <f t="shared" si="182"/>
        <v>2019</v>
      </c>
      <c r="C1163" s="15">
        <f t="shared" si="183"/>
        <v>3</v>
      </c>
      <c r="D1163" s="15" t="str">
        <f t="shared" si="187"/>
        <v>20193</v>
      </c>
      <c r="E1163" s="15">
        <f t="shared" si="184"/>
        <v>5</v>
      </c>
      <c r="F1163" s="15">
        <f t="shared" si="185"/>
        <v>0</v>
      </c>
      <c r="G1163" s="64">
        <f t="shared" si="189"/>
        <v>1582.9064869458116</v>
      </c>
      <c r="H1163" s="64">
        <f>IF(G1162&lt;VLOOKUP(D1163,'Luxjacky Assumptions Past'!$M$17:$Q$77,5,0),VLOOKUP(D1163,'Luxjacky Assumptions Past'!$M$17:$Q$77,4,0),0)</f>
        <v>0</v>
      </c>
      <c r="I1163" s="62">
        <f t="shared" si="186"/>
        <v>154.12486390352271</v>
      </c>
      <c r="J1163" s="62">
        <v>168</v>
      </c>
      <c r="K1163" s="15">
        <f t="shared" si="180"/>
        <v>0</v>
      </c>
      <c r="L1163" s="15">
        <f t="shared" si="188"/>
        <v>0</v>
      </c>
      <c r="M1163" s="58">
        <f>'Luxjacky Assumptions Monthly'!$M$8*'Luxjacky Counterfactual'!H1163</f>
        <v>0</v>
      </c>
      <c r="N1163" s="58">
        <f>'Luxjacky Assumptions Monthly'!$M$6*'Luxjacky Assumptions Monthly'!$M$8*'Luxjacky Counterfactual'!G1163</f>
        <v>791.4532434729058</v>
      </c>
      <c r="O1163" s="58">
        <f t="shared" si="181"/>
        <v>791.4532434729058</v>
      </c>
    </row>
    <row r="1164" spans="1:15" x14ac:dyDescent="0.3">
      <c r="A1164" s="60">
        <v>43532</v>
      </c>
      <c r="B1164" s="15">
        <f t="shared" si="182"/>
        <v>2019</v>
      </c>
      <c r="C1164" s="15">
        <f t="shared" si="183"/>
        <v>3</v>
      </c>
      <c r="D1164" s="15" t="str">
        <f t="shared" si="187"/>
        <v>20193</v>
      </c>
      <c r="E1164" s="15">
        <f t="shared" si="184"/>
        <v>6</v>
      </c>
      <c r="F1164" s="15">
        <f t="shared" si="185"/>
        <v>1</v>
      </c>
      <c r="G1164" s="64">
        <f t="shared" si="189"/>
        <v>1436.9064869458116</v>
      </c>
      <c r="H1164" s="64">
        <f>IF(G1163&lt;VLOOKUP(D1164,'Luxjacky Assumptions Past'!$M$17:$Q$77,5,0),VLOOKUP(D1164,'Luxjacky Assumptions Past'!$M$17:$Q$77,4,0),0)</f>
        <v>0</v>
      </c>
      <c r="I1164" s="62">
        <f t="shared" si="186"/>
        <v>135.75312788944871</v>
      </c>
      <c r="J1164" s="62">
        <v>146</v>
      </c>
      <c r="K1164" s="15">
        <f t="shared" si="180"/>
        <v>0</v>
      </c>
      <c r="L1164" s="15">
        <f t="shared" si="188"/>
        <v>0</v>
      </c>
      <c r="M1164" s="58">
        <f>'Luxjacky Assumptions Monthly'!$M$8*'Luxjacky Counterfactual'!H1164</f>
        <v>0</v>
      </c>
      <c r="N1164" s="58">
        <f>'Luxjacky Assumptions Monthly'!$M$6*'Luxjacky Assumptions Monthly'!$M$8*'Luxjacky Counterfactual'!G1164</f>
        <v>718.4532434729058</v>
      </c>
      <c r="O1164" s="58">
        <f t="shared" si="181"/>
        <v>718.4532434729058</v>
      </c>
    </row>
    <row r="1165" spans="1:15" x14ac:dyDescent="0.3">
      <c r="A1165" s="60">
        <v>43533</v>
      </c>
      <c r="B1165" s="15">
        <f t="shared" si="182"/>
        <v>2019</v>
      </c>
      <c r="C1165" s="15">
        <f t="shared" si="183"/>
        <v>3</v>
      </c>
      <c r="D1165" s="15" t="str">
        <f t="shared" si="187"/>
        <v>20193</v>
      </c>
      <c r="E1165" s="15">
        <f t="shared" si="184"/>
        <v>7</v>
      </c>
      <c r="F1165" s="15">
        <f t="shared" si="185"/>
        <v>1</v>
      </c>
      <c r="G1165" s="64">
        <f t="shared" si="189"/>
        <v>1308.9064869458116</v>
      </c>
      <c r="H1165" s="64">
        <f>IF(G1164&lt;VLOOKUP(D1165,'Luxjacky Assumptions Past'!$M$17:$Q$77,5,0),VLOOKUP(D1165,'Luxjacky Assumptions Past'!$M$17:$Q$77,4,0),0)</f>
        <v>0</v>
      </c>
      <c r="I1165" s="62">
        <f t="shared" si="186"/>
        <v>97.833649479448354</v>
      </c>
      <c r="J1165" s="62">
        <v>128</v>
      </c>
      <c r="K1165" s="15">
        <f t="shared" si="180"/>
        <v>0</v>
      </c>
      <c r="L1165" s="15">
        <f t="shared" si="188"/>
        <v>0</v>
      </c>
      <c r="M1165" s="58">
        <f>'Luxjacky Assumptions Monthly'!$M$8*'Luxjacky Counterfactual'!H1165</f>
        <v>0</v>
      </c>
      <c r="N1165" s="58">
        <f>'Luxjacky Assumptions Monthly'!$M$6*'Luxjacky Assumptions Monthly'!$M$8*'Luxjacky Counterfactual'!G1165</f>
        <v>654.4532434729058</v>
      </c>
      <c r="O1165" s="58">
        <f t="shared" si="181"/>
        <v>654.4532434729058</v>
      </c>
    </row>
    <row r="1166" spans="1:15" x14ac:dyDescent="0.3">
      <c r="A1166" s="60">
        <v>43534</v>
      </c>
      <c r="B1166" s="15">
        <f t="shared" si="182"/>
        <v>2019</v>
      </c>
      <c r="C1166" s="15">
        <f t="shared" si="183"/>
        <v>3</v>
      </c>
      <c r="D1166" s="15" t="str">
        <f t="shared" si="187"/>
        <v>20193</v>
      </c>
      <c r="E1166" s="15">
        <f t="shared" si="184"/>
        <v>1</v>
      </c>
      <c r="F1166" s="15">
        <f t="shared" si="185"/>
        <v>0</v>
      </c>
      <c r="G1166" s="64">
        <f t="shared" si="189"/>
        <v>1203.9064869458116</v>
      </c>
      <c r="H1166" s="64">
        <f>IF(G1165&lt;VLOOKUP(D1166,'Luxjacky Assumptions Past'!$M$17:$Q$77,5,0),VLOOKUP(D1166,'Luxjacky Assumptions Past'!$M$17:$Q$77,4,0),0)</f>
        <v>0</v>
      </c>
      <c r="I1166" s="62">
        <f t="shared" si="186"/>
        <v>181.9975352847739</v>
      </c>
      <c r="J1166" s="62">
        <v>105</v>
      </c>
      <c r="K1166" s="15">
        <f t="shared" si="180"/>
        <v>0</v>
      </c>
      <c r="L1166" s="15">
        <f t="shared" si="188"/>
        <v>0</v>
      </c>
      <c r="M1166" s="58">
        <f>'Luxjacky Assumptions Monthly'!$M$8*'Luxjacky Counterfactual'!H1166</f>
        <v>0</v>
      </c>
      <c r="N1166" s="58">
        <f>'Luxjacky Assumptions Monthly'!$M$6*'Luxjacky Assumptions Monthly'!$M$8*'Luxjacky Counterfactual'!G1166</f>
        <v>601.9532434729058</v>
      </c>
      <c r="O1166" s="58">
        <f t="shared" si="181"/>
        <v>601.9532434729058</v>
      </c>
    </row>
    <row r="1167" spans="1:15" x14ac:dyDescent="0.3">
      <c r="A1167" s="60">
        <v>43535</v>
      </c>
      <c r="B1167" s="15">
        <f t="shared" si="182"/>
        <v>2019</v>
      </c>
      <c r="C1167" s="15">
        <f t="shared" si="183"/>
        <v>3</v>
      </c>
      <c r="D1167" s="15" t="str">
        <f t="shared" si="187"/>
        <v>20193</v>
      </c>
      <c r="E1167" s="15">
        <f t="shared" si="184"/>
        <v>2</v>
      </c>
      <c r="F1167" s="15">
        <f t="shared" si="185"/>
        <v>0</v>
      </c>
      <c r="G1167" s="64">
        <f t="shared" si="189"/>
        <v>2613.3897432568456</v>
      </c>
      <c r="H1167" s="64">
        <f>IF(G1166&lt;VLOOKUP(D1167,'Luxjacky Assumptions Past'!$M$17:$Q$77,5,0),VLOOKUP(D1167,'Luxjacky Assumptions Past'!$M$17:$Q$77,4,0),0)</f>
        <v>1585.483256311034</v>
      </c>
      <c r="I1167" s="62">
        <f t="shared" si="186"/>
        <v>186.61521752655025</v>
      </c>
      <c r="J1167" s="62">
        <v>176</v>
      </c>
      <c r="K1167" s="15">
        <f t="shared" si="180"/>
        <v>1</v>
      </c>
      <c r="L1167" s="15">
        <f t="shared" si="188"/>
        <v>4000</v>
      </c>
      <c r="M1167" s="58">
        <f>'Luxjacky Assumptions Monthly'!$M$8*'Luxjacky Counterfactual'!H1167</f>
        <v>15854.83256311034</v>
      </c>
      <c r="N1167" s="58">
        <f>'Luxjacky Assumptions Monthly'!$M$6*'Luxjacky Assumptions Monthly'!$M$8*'Luxjacky Counterfactual'!G1167</f>
        <v>1306.6948716284228</v>
      </c>
      <c r="O1167" s="58">
        <f t="shared" si="181"/>
        <v>21161.527434738764</v>
      </c>
    </row>
    <row r="1168" spans="1:15" x14ac:dyDescent="0.3">
      <c r="A1168" s="60">
        <v>43536</v>
      </c>
      <c r="B1168" s="15">
        <f t="shared" si="182"/>
        <v>2019</v>
      </c>
      <c r="C1168" s="15">
        <f t="shared" si="183"/>
        <v>3</v>
      </c>
      <c r="D1168" s="15" t="str">
        <f t="shared" si="187"/>
        <v>20193</v>
      </c>
      <c r="E1168" s="15">
        <f t="shared" si="184"/>
        <v>3</v>
      </c>
      <c r="F1168" s="15">
        <f t="shared" si="185"/>
        <v>0</v>
      </c>
      <c r="G1168" s="64">
        <f t="shared" si="189"/>
        <v>2439.3897432568456</v>
      </c>
      <c r="H1168" s="64">
        <f>IF(G1167&lt;VLOOKUP(D1168,'Luxjacky Assumptions Past'!$M$17:$Q$77,5,0),VLOOKUP(D1168,'Luxjacky Assumptions Past'!$M$17:$Q$77,4,0),0)</f>
        <v>0</v>
      </c>
      <c r="I1168" s="62">
        <f t="shared" si="186"/>
        <v>184.00460981181172</v>
      </c>
      <c r="J1168" s="62">
        <v>174</v>
      </c>
      <c r="K1168" s="15">
        <f t="shared" si="180"/>
        <v>0</v>
      </c>
      <c r="L1168" s="15">
        <f t="shared" si="188"/>
        <v>0</v>
      </c>
      <c r="M1168" s="58">
        <f>'Luxjacky Assumptions Monthly'!$M$8*'Luxjacky Counterfactual'!H1168</f>
        <v>0</v>
      </c>
      <c r="N1168" s="58">
        <f>'Luxjacky Assumptions Monthly'!$M$6*'Luxjacky Assumptions Monthly'!$M$8*'Luxjacky Counterfactual'!G1168</f>
        <v>1219.6948716284228</v>
      </c>
      <c r="O1168" s="58">
        <f t="shared" si="181"/>
        <v>1219.6948716284228</v>
      </c>
    </row>
    <row r="1169" spans="1:15" x14ac:dyDescent="0.3">
      <c r="A1169" s="60">
        <v>43537</v>
      </c>
      <c r="B1169" s="15">
        <f t="shared" si="182"/>
        <v>2019</v>
      </c>
      <c r="C1169" s="15">
        <f t="shared" si="183"/>
        <v>3</v>
      </c>
      <c r="D1169" s="15" t="str">
        <f t="shared" si="187"/>
        <v>20193</v>
      </c>
      <c r="E1169" s="15">
        <f t="shared" si="184"/>
        <v>4</v>
      </c>
      <c r="F1169" s="15">
        <f t="shared" si="185"/>
        <v>0</v>
      </c>
      <c r="G1169" s="64">
        <f t="shared" si="189"/>
        <v>2256.3897432568456</v>
      </c>
      <c r="H1169" s="64">
        <f>IF(G1168&lt;VLOOKUP(D1169,'Luxjacky Assumptions Past'!$M$17:$Q$77,5,0),VLOOKUP(D1169,'Luxjacky Assumptions Past'!$M$17:$Q$77,4,0),0)</f>
        <v>0</v>
      </c>
      <c r="I1169" s="62">
        <f t="shared" si="186"/>
        <v>173.37604039918003</v>
      </c>
      <c r="J1169" s="62">
        <v>183</v>
      </c>
      <c r="K1169" s="15">
        <f t="shared" si="180"/>
        <v>0</v>
      </c>
      <c r="L1169" s="15">
        <f t="shared" si="188"/>
        <v>0</v>
      </c>
      <c r="M1169" s="58">
        <f>'Luxjacky Assumptions Monthly'!$M$8*'Luxjacky Counterfactual'!H1169</f>
        <v>0</v>
      </c>
      <c r="N1169" s="58">
        <f>'Luxjacky Assumptions Monthly'!$M$6*'Luxjacky Assumptions Monthly'!$M$8*'Luxjacky Counterfactual'!G1169</f>
        <v>1128.1948716284228</v>
      </c>
      <c r="O1169" s="58">
        <f t="shared" si="181"/>
        <v>1128.1948716284228</v>
      </c>
    </row>
    <row r="1170" spans="1:15" x14ac:dyDescent="0.3">
      <c r="A1170" s="60">
        <v>43538</v>
      </c>
      <c r="B1170" s="15">
        <f t="shared" si="182"/>
        <v>2019</v>
      </c>
      <c r="C1170" s="15">
        <f t="shared" si="183"/>
        <v>3</v>
      </c>
      <c r="D1170" s="15" t="str">
        <f t="shared" si="187"/>
        <v>20193</v>
      </c>
      <c r="E1170" s="15">
        <f t="shared" si="184"/>
        <v>5</v>
      </c>
      <c r="F1170" s="15">
        <f t="shared" si="185"/>
        <v>0</v>
      </c>
      <c r="G1170" s="64">
        <f t="shared" si="189"/>
        <v>2080.3897432568456</v>
      </c>
      <c r="H1170" s="64">
        <f>IF(G1169&lt;VLOOKUP(D1170,'Luxjacky Assumptions Past'!$M$17:$Q$77,5,0),VLOOKUP(D1170,'Luxjacky Assumptions Past'!$M$17:$Q$77,4,0),0)</f>
        <v>0</v>
      </c>
      <c r="I1170" s="62">
        <f t="shared" si="186"/>
        <v>154.12486390352271</v>
      </c>
      <c r="J1170" s="62">
        <v>176</v>
      </c>
      <c r="K1170" s="15">
        <f t="shared" si="180"/>
        <v>0</v>
      </c>
      <c r="L1170" s="15">
        <f t="shared" si="188"/>
        <v>0</v>
      </c>
      <c r="M1170" s="58">
        <f>'Luxjacky Assumptions Monthly'!$M$8*'Luxjacky Counterfactual'!H1170</f>
        <v>0</v>
      </c>
      <c r="N1170" s="58">
        <f>'Luxjacky Assumptions Monthly'!$M$6*'Luxjacky Assumptions Monthly'!$M$8*'Luxjacky Counterfactual'!G1170</f>
        <v>1040.1948716284228</v>
      </c>
      <c r="O1170" s="58">
        <f t="shared" si="181"/>
        <v>1040.1948716284228</v>
      </c>
    </row>
    <row r="1171" spans="1:15" x14ac:dyDescent="0.3">
      <c r="A1171" s="60">
        <v>43539</v>
      </c>
      <c r="B1171" s="15">
        <f t="shared" si="182"/>
        <v>2019</v>
      </c>
      <c r="C1171" s="15">
        <f t="shared" si="183"/>
        <v>3</v>
      </c>
      <c r="D1171" s="15" t="str">
        <f t="shared" si="187"/>
        <v>20193</v>
      </c>
      <c r="E1171" s="15">
        <f t="shared" si="184"/>
        <v>6</v>
      </c>
      <c r="F1171" s="15">
        <f t="shared" si="185"/>
        <v>1</v>
      </c>
      <c r="G1171" s="64">
        <f t="shared" si="189"/>
        <v>1933.3897432568456</v>
      </c>
      <c r="H1171" s="64">
        <f>IF(G1170&lt;VLOOKUP(D1171,'Luxjacky Assumptions Past'!$M$17:$Q$77,5,0),VLOOKUP(D1171,'Luxjacky Assumptions Past'!$M$17:$Q$77,4,0),0)</f>
        <v>0</v>
      </c>
      <c r="I1171" s="62">
        <f t="shared" si="186"/>
        <v>135.75312788944871</v>
      </c>
      <c r="J1171" s="62">
        <v>147</v>
      </c>
      <c r="K1171" s="15">
        <f t="shared" si="180"/>
        <v>0</v>
      </c>
      <c r="L1171" s="15">
        <f t="shared" si="188"/>
        <v>0</v>
      </c>
      <c r="M1171" s="58">
        <f>'Luxjacky Assumptions Monthly'!$M$8*'Luxjacky Counterfactual'!H1171</f>
        <v>0</v>
      </c>
      <c r="N1171" s="58">
        <f>'Luxjacky Assumptions Monthly'!$M$6*'Luxjacky Assumptions Monthly'!$M$8*'Luxjacky Counterfactual'!G1171</f>
        <v>966.69487162842279</v>
      </c>
      <c r="O1171" s="58">
        <f t="shared" si="181"/>
        <v>966.69487162842279</v>
      </c>
    </row>
    <row r="1172" spans="1:15" x14ac:dyDescent="0.3">
      <c r="A1172" s="60">
        <v>43540</v>
      </c>
      <c r="B1172" s="15">
        <f t="shared" si="182"/>
        <v>2019</v>
      </c>
      <c r="C1172" s="15">
        <f t="shared" si="183"/>
        <v>3</v>
      </c>
      <c r="D1172" s="15" t="str">
        <f t="shared" si="187"/>
        <v>20193</v>
      </c>
      <c r="E1172" s="15">
        <f t="shared" si="184"/>
        <v>7</v>
      </c>
      <c r="F1172" s="15">
        <f t="shared" si="185"/>
        <v>1</v>
      </c>
      <c r="G1172" s="64">
        <f t="shared" si="189"/>
        <v>1790.3897432568456</v>
      </c>
      <c r="H1172" s="64">
        <f>IF(G1171&lt;VLOOKUP(D1172,'Luxjacky Assumptions Past'!$M$17:$Q$77,5,0),VLOOKUP(D1172,'Luxjacky Assumptions Past'!$M$17:$Q$77,4,0),0)</f>
        <v>0</v>
      </c>
      <c r="I1172" s="62">
        <f t="shared" si="186"/>
        <v>97.833649479448354</v>
      </c>
      <c r="J1172" s="62">
        <v>143</v>
      </c>
      <c r="K1172" s="15">
        <f t="shared" si="180"/>
        <v>0</v>
      </c>
      <c r="L1172" s="15">
        <f t="shared" si="188"/>
        <v>0</v>
      </c>
      <c r="M1172" s="58">
        <f>'Luxjacky Assumptions Monthly'!$M$8*'Luxjacky Counterfactual'!H1172</f>
        <v>0</v>
      </c>
      <c r="N1172" s="58">
        <f>'Luxjacky Assumptions Monthly'!$M$6*'Luxjacky Assumptions Monthly'!$M$8*'Luxjacky Counterfactual'!G1172</f>
        <v>895.19487162842279</v>
      </c>
      <c r="O1172" s="58">
        <f t="shared" si="181"/>
        <v>895.19487162842279</v>
      </c>
    </row>
    <row r="1173" spans="1:15" x14ac:dyDescent="0.3">
      <c r="A1173" s="60">
        <v>43541</v>
      </c>
      <c r="B1173" s="15">
        <f t="shared" si="182"/>
        <v>2019</v>
      </c>
      <c r="C1173" s="15">
        <f t="shared" si="183"/>
        <v>3</v>
      </c>
      <c r="D1173" s="15" t="str">
        <f t="shared" si="187"/>
        <v>20193</v>
      </c>
      <c r="E1173" s="15">
        <f t="shared" si="184"/>
        <v>1</v>
      </c>
      <c r="F1173" s="15">
        <f t="shared" si="185"/>
        <v>0</v>
      </c>
      <c r="G1173" s="64">
        <f t="shared" si="189"/>
        <v>1694.3897432568456</v>
      </c>
      <c r="H1173" s="64">
        <f>IF(G1172&lt;VLOOKUP(D1173,'Luxjacky Assumptions Past'!$M$17:$Q$77,5,0),VLOOKUP(D1173,'Luxjacky Assumptions Past'!$M$17:$Q$77,4,0),0)</f>
        <v>0</v>
      </c>
      <c r="I1173" s="62">
        <f t="shared" si="186"/>
        <v>181.9975352847739</v>
      </c>
      <c r="J1173" s="62">
        <v>96</v>
      </c>
      <c r="K1173" s="15">
        <f t="shared" si="180"/>
        <v>0</v>
      </c>
      <c r="L1173" s="15">
        <f t="shared" si="188"/>
        <v>0</v>
      </c>
      <c r="M1173" s="58">
        <f>'Luxjacky Assumptions Monthly'!$M$8*'Luxjacky Counterfactual'!H1173</f>
        <v>0</v>
      </c>
      <c r="N1173" s="58">
        <f>'Luxjacky Assumptions Monthly'!$M$6*'Luxjacky Assumptions Monthly'!$M$8*'Luxjacky Counterfactual'!G1173</f>
        <v>847.19487162842279</v>
      </c>
      <c r="O1173" s="58">
        <f t="shared" si="181"/>
        <v>847.19487162842279</v>
      </c>
    </row>
    <row r="1174" spans="1:15" x14ac:dyDescent="0.3">
      <c r="A1174" s="60">
        <v>43542</v>
      </c>
      <c r="B1174" s="15">
        <f t="shared" si="182"/>
        <v>2019</v>
      </c>
      <c r="C1174" s="15">
        <f t="shared" si="183"/>
        <v>3</v>
      </c>
      <c r="D1174" s="15" t="str">
        <f t="shared" si="187"/>
        <v>20193</v>
      </c>
      <c r="E1174" s="15">
        <f t="shared" si="184"/>
        <v>2</v>
      </c>
      <c r="F1174" s="15">
        <f t="shared" si="185"/>
        <v>0</v>
      </c>
      <c r="G1174" s="64">
        <f t="shared" si="189"/>
        <v>1523.3897432568456</v>
      </c>
      <c r="H1174" s="64">
        <f>IF(G1173&lt;VLOOKUP(D1174,'Luxjacky Assumptions Past'!$M$17:$Q$77,5,0),VLOOKUP(D1174,'Luxjacky Assumptions Past'!$M$17:$Q$77,4,0),0)</f>
        <v>0</v>
      </c>
      <c r="I1174" s="62">
        <f t="shared" si="186"/>
        <v>186.61521752655025</v>
      </c>
      <c r="J1174" s="62">
        <v>171</v>
      </c>
      <c r="K1174" s="15">
        <f t="shared" si="180"/>
        <v>0</v>
      </c>
      <c r="L1174" s="15">
        <f t="shared" si="188"/>
        <v>0</v>
      </c>
      <c r="M1174" s="58">
        <f>'Luxjacky Assumptions Monthly'!$M$8*'Luxjacky Counterfactual'!H1174</f>
        <v>0</v>
      </c>
      <c r="N1174" s="58">
        <f>'Luxjacky Assumptions Monthly'!$M$6*'Luxjacky Assumptions Monthly'!$M$8*'Luxjacky Counterfactual'!G1174</f>
        <v>761.69487162842279</v>
      </c>
      <c r="O1174" s="58">
        <f t="shared" si="181"/>
        <v>761.69487162842279</v>
      </c>
    </row>
    <row r="1175" spans="1:15" x14ac:dyDescent="0.3">
      <c r="A1175" s="60">
        <v>43543</v>
      </c>
      <c r="B1175" s="15">
        <f t="shared" si="182"/>
        <v>2019</v>
      </c>
      <c r="C1175" s="15">
        <f t="shared" si="183"/>
        <v>3</v>
      </c>
      <c r="D1175" s="15" t="str">
        <f t="shared" si="187"/>
        <v>20193</v>
      </c>
      <c r="E1175" s="15">
        <f t="shared" si="184"/>
        <v>3</v>
      </c>
      <c r="F1175" s="15">
        <f t="shared" si="185"/>
        <v>0</v>
      </c>
      <c r="G1175" s="64">
        <f t="shared" si="189"/>
        <v>1341.3897432568456</v>
      </c>
      <c r="H1175" s="64">
        <f>IF(G1174&lt;VLOOKUP(D1175,'Luxjacky Assumptions Past'!$M$17:$Q$77,5,0),VLOOKUP(D1175,'Luxjacky Assumptions Past'!$M$17:$Q$77,4,0),0)</f>
        <v>0</v>
      </c>
      <c r="I1175" s="62">
        <f t="shared" si="186"/>
        <v>184.00460981181172</v>
      </c>
      <c r="J1175" s="62">
        <v>182</v>
      </c>
      <c r="K1175" s="15">
        <f t="shared" si="180"/>
        <v>0</v>
      </c>
      <c r="L1175" s="15">
        <f t="shared" si="188"/>
        <v>0</v>
      </c>
      <c r="M1175" s="58">
        <f>'Luxjacky Assumptions Monthly'!$M$8*'Luxjacky Counterfactual'!H1175</f>
        <v>0</v>
      </c>
      <c r="N1175" s="58">
        <f>'Luxjacky Assumptions Monthly'!$M$6*'Luxjacky Assumptions Monthly'!$M$8*'Luxjacky Counterfactual'!G1175</f>
        <v>670.69487162842279</v>
      </c>
      <c r="O1175" s="58">
        <f t="shared" si="181"/>
        <v>670.69487162842279</v>
      </c>
    </row>
    <row r="1176" spans="1:15" x14ac:dyDescent="0.3">
      <c r="A1176" s="60">
        <v>43544</v>
      </c>
      <c r="B1176" s="15">
        <f t="shared" si="182"/>
        <v>2019</v>
      </c>
      <c r="C1176" s="15">
        <f t="shared" si="183"/>
        <v>3</v>
      </c>
      <c r="D1176" s="15" t="str">
        <f t="shared" si="187"/>
        <v>20193</v>
      </c>
      <c r="E1176" s="15">
        <f t="shared" si="184"/>
        <v>4</v>
      </c>
      <c r="F1176" s="15">
        <f t="shared" si="185"/>
        <v>0</v>
      </c>
      <c r="G1176" s="64">
        <f t="shared" si="189"/>
        <v>1156.3897432568456</v>
      </c>
      <c r="H1176" s="64">
        <f>IF(G1175&lt;VLOOKUP(D1176,'Luxjacky Assumptions Past'!$M$17:$Q$77,5,0),VLOOKUP(D1176,'Luxjacky Assumptions Past'!$M$17:$Q$77,4,0),0)</f>
        <v>0</v>
      </c>
      <c r="I1176" s="62">
        <f t="shared" si="186"/>
        <v>173.37604039918003</v>
      </c>
      <c r="J1176" s="62">
        <v>185</v>
      </c>
      <c r="K1176" s="15">
        <f t="shared" si="180"/>
        <v>0</v>
      </c>
      <c r="L1176" s="15">
        <f t="shared" si="188"/>
        <v>0</v>
      </c>
      <c r="M1176" s="58">
        <f>'Luxjacky Assumptions Monthly'!$M$8*'Luxjacky Counterfactual'!H1176</f>
        <v>0</v>
      </c>
      <c r="N1176" s="58">
        <f>'Luxjacky Assumptions Monthly'!$M$6*'Luxjacky Assumptions Monthly'!$M$8*'Luxjacky Counterfactual'!G1176</f>
        <v>578.19487162842279</v>
      </c>
      <c r="O1176" s="58">
        <f t="shared" si="181"/>
        <v>578.19487162842279</v>
      </c>
    </row>
    <row r="1177" spans="1:15" x14ac:dyDescent="0.3">
      <c r="A1177" s="60">
        <v>43545</v>
      </c>
      <c r="B1177" s="15">
        <f t="shared" si="182"/>
        <v>2019</v>
      </c>
      <c r="C1177" s="15">
        <f t="shared" si="183"/>
        <v>3</v>
      </c>
      <c r="D1177" s="15" t="str">
        <f t="shared" si="187"/>
        <v>20193</v>
      </c>
      <c r="E1177" s="15">
        <f t="shared" si="184"/>
        <v>5</v>
      </c>
      <c r="F1177" s="15">
        <f t="shared" si="185"/>
        <v>0</v>
      </c>
      <c r="G1177" s="64">
        <f t="shared" si="189"/>
        <v>2575.8729995678796</v>
      </c>
      <c r="H1177" s="64">
        <f>IF(G1176&lt;VLOOKUP(D1177,'Luxjacky Assumptions Past'!$M$17:$Q$77,5,0),VLOOKUP(D1177,'Luxjacky Assumptions Past'!$M$17:$Q$77,4,0),0)</f>
        <v>1585.483256311034</v>
      </c>
      <c r="I1177" s="62">
        <f t="shared" si="186"/>
        <v>154.12486390352271</v>
      </c>
      <c r="J1177" s="62">
        <v>166</v>
      </c>
      <c r="K1177" s="15">
        <f t="shared" si="180"/>
        <v>1</v>
      </c>
      <c r="L1177" s="15">
        <f t="shared" si="188"/>
        <v>4000</v>
      </c>
      <c r="M1177" s="58">
        <f>'Luxjacky Assumptions Monthly'!$M$8*'Luxjacky Counterfactual'!H1177</f>
        <v>15854.83256311034</v>
      </c>
      <c r="N1177" s="58">
        <f>'Luxjacky Assumptions Monthly'!$M$6*'Luxjacky Assumptions Monthly'!$M$8*'Luxjacky Counterfactual'!G1177</f>
        <v>1287.9364997839398</v>
      </c>
      <c r="O1177" s="58">
        <f t="shared" si="181"/>
        <v>21142.76906289428</v>
      </c>
    </row>
    <row r="1178" spans="1:15" x14ac:dyDescent="0.3">
      <c r="A1178" s="60">
        <v>43546</v>
      </c>
      <c r="B1178" s="15">
        <f t="shared" si="182"/>
        <v>2019</v>
      </c>
      <c r="C1178" s="15">
        <f t="shared" si="183"/>
        <v>3</v>
      </c>
      <c r="D1178" s="15" t="str">
        <f t="shared" si="187"/>
        <v>20193</v>
      </c>
      <c r="E1178" s="15">
        <f t="shared" si="184"/>
        <v>6</v>
      </c>
      <c r="F1178" s="15">
        <f t="shared" si="185"/>
        <v>1</v>
      </c>
      <c r="G1178" s="64">
        <f t="shared" si="189"/>
        <v>2421.8729995678796</v>
      </c>
      <c r="H1178" s="64">
        <f>IF(G1177&lt;VLOOKUP(D1178,'Luxjacky Assumptions Past'!$M$17:$Q$77,5,0),VLOOKUP(D1178,'Luxjacky Assumptions Past'!$M$17:$Q$77,4,0),0)</f>
        <v>0</v>
      </c>
      <c r="I1178" s="62">
        <f t="shared" si="186"/>
        <v>135.75312788944871</v>
      </c>
      <c r="J1178" s="62">
        <v>154</v>
      </c>
      <c r="K1178" s="15">
        <f t="shared" si="180"/>
        <v>0</v>
      </c>
      <c r="L1178" s="15">
        <f t="shared" si="188"/>
        <v>0</v>
      </c>
      <c r="M1178" s="58">
        <f>'Luxjacky Assumptions Monthly'!$M$8*'Luxjacky Counterfactual'!H1178</f>
        <v>0</v>
      </c>
      <c r="N1178" s="58">
        <f>'Luxjacky Assumptions Monthly'!$M$6*'Luxjacky Assumptions Monthly'!$M$8*'Luxjacky Counterfactual'!G1178</f>
        <v>1210.9364997839398</v>
      </c>
      <c r="O1178" s="58">
        <f t="shared" si="181"/>
        <v>1210.9364997839398</v>
      </c>
    </row>
    <row r="1179" spans="1:15" x14ac:dyDescent="0.3">
      <c r="A1179" s="60">
        <v>43547</v>
      </c>
      <c r="B1179" s="15">
        <f t="shared" si="182"/>
        <v>2019</v>
      </c>
      <c r="C1179" s="15">
        <f t="shared" si="183"/>
        <v>3</v>
      </c>
      <c r="D1179" s="15" t="str">
        <f t="shared" si="187"/>
        <v>20193</v>
      </c>
      <c r="E1179" s="15">
        <f t="shared" si="184"/>
        <v>7</v>
      </c>
      <c r="F1179" s="15">
        <f t="shared" si="185"/>
        <v>1</v>
      </c>
      <c r="G1179" s="64">
        <f t="shared" si="189"/>
        <v>2291.8729995678796</v>
      </c>
      <c r="H1179" s="64">
        <f>IF(G1178&lt;VLOOKUP(D1179,'Luxjacky Assumptions Past'!$M$17:$Q$77,5,0),VLOOKUP(D1179,'Luxjacky Assumptions Past'!$M$17:$Q$77,4,0),0)</f>
        <v>0</v>
      </c>
      <c r="I1179" s="62">
        <f t="shared" si="186"/>
        <v>97.833649479448354</v>
      </c>
      <c r="J1179" s="62">
        <v>130</v>
      </c>
      <c r="K1179" s="15">
        <f t="shared" si="180"/>
        <v>0</v>
      </c>
      <c r="L1179" s="15">
        <f t="shared" si="188"/>
        <v>0</v>
      </c>
      <c r="M1179" s="58">
        <f>'Luxjacky Assumptions Monthly'!$M$8*'Luxjacky Counterfactual'!H1179</f>
        <v>0</v>
      </c>
      <c r="N1179" s="58">
        <f>'Luxjacky Assumptions Monthly'!$M$6*'Luxjacky Assumptions Monthly'!$M$8*'Luxjacky Counterfactual'!G1179</f>
        <v>1145.9364997839398</v>
      </c>
      <c r="O1179" s="58">
        <f t="shared" si="181"/>
        <v>1145.9364997839398</v>
      </c>
    </row>
    <row r="1180" spans="1:15" x14ac:dyDescent="0.3">
      <c r="A1180" s="60">
        <v>43548</v>
      </c>
      <c r="B1180" s="15">
        <f t="shared" si="182"/>
        <v>2019</v>
      </c>
      <c r="C1180" s="15">
        <f t="shared" si="183"/>
        <v>3</v>
      </c>
      <c r="D1180" s="15" t="str">
        <f t="shared" si="187"/>
        <v>20193</v>
      </c>
      <c r="E1180" s="15">
        <f t="shared" si="184"/>
        <v>1</v>
      </c>
      <c r="F1180" s="15">
        <f t="shared" si="185"/>
        <v>0</v>
      </c>
      <c r="G1180" s="64">
        <f t="shared" si="189"/>
        <v>2189.8729995678796</v>
      </c>
      <c r="H1180" s="64">
        <f>IF(G1179&lt;VLOOKUP(D1180,'Luxjacky Assumptions Past'!$M$17:$Q$77,5,0),VLOOKUP(D1180,'Luxjacky Assumptions Past'!$M$17:$Q$77,4,0),0)</f>
        <v>0</v>
      </c>
      <c r="I1180" s="62">
        <f t="shared" si="186"/>
        <v>181.9975352847739</v>
      </c>
      <c r="J1180" s="62">
        <v>102</v>
      </c>
      <c r="K1180" s="15">
        <f t="shared" si="180"/>
        <v>0</v>
      </c>
      <c r="L1180" s="15">
        <f t="shared" si="188"/>
        <v>0</v>
      </c>
      <c r="M1180" s="58">
        <f>'Luxjacky Assumptions Monthly'!$M$8*'Luxjacky Counterfactual'!H1180</f>
        <v>0</v>
      </c>
      <c r="N1180" s="58">
        <f>'Luxjacky Assumptions Monthly'!$M$6*'Luxjacky Assumptions Monthly'!$M$8*'Luxjacky Counterfactual'!G1180</f>
        <v>1094.9364997839398</v>
      </c>
      <c r="O1180" s="58">
        <f t="shared" si="181"/>
        <v>1094.9364997839398</v>
      </c>
    </row>
    <row r="1181" spans="1:15" x14ac:dyDescent="0.3">
      <c r="A1181" s="60">
        <v>43549</v>
      </c>
      <c r="B1181" s="15">
        <f t="shared" si="182"/>
        <v>2019</v>
      </c>
      <c r="C1181" s="15">
        <f t="shared" si="183"/>
        <v>3</v>
      </c>
      <c r="D1181" s="15" t="str">
        <f t="shared" si="187"/>
        <v>20193</v>
      </c>
      <c r="E1181" s="15">
        <f t="shared" si="184"/>
        <v>2</v>
      </c>
      <c r="F1181" s="15">
        <f t="shared" si="185"/>
        <v>0</v>
      </c>
      <c r="G1181" s="64">
        <f t="shared" si="189"/>
        <v>2018.8729995678796</v>
      </c>
      <c r="H1181" s="64">
        <f>IF(G1180&lt;VLOOKUP(D1181,'Luxjacky Assumptions Past'!$M$17:$Q$77,5,0),VLOOKUP(D1181,'Luxjacky Assumptions Past'!$M$17:$Q$77,4,0),0)</f>
        <v>0</v>
      </c>
      <c r="I1181" s="62">
        <f t="shared" si="186"/>
        <v>186.61521752655025</v>
      </c>
      <c r="J1181" s="62">
        <v>171</v>
      </c>
      <c r="K1181" s="15">
        <f t="shared" ref="K1181:K1244" si="190">IF(H1181&gt;0,1,0)</f>
        <v>0</v>
      </c>
      <c r="L1181" s="15">
        <f t="shared" si="188"/>
        <v>0</v>
      </c>
      <c r="M1181" s="58">
        <f>'Luxjacky Assumptions Monthly'!$M$8*'Luxjacky Counterfactual'!H1181</f>
        <v>0</v>
      </c>
      <c r="N1181" s="58">
        <f>'Luxjacky Assumptions Monthly'!$M$6*'Luxjacky Assumptions Monthly'!$M$8*'Luxjacky Counterfactual'!G1181</f>
        <v>1009.4364997839398</v>
      </c>
      <c r="O1181" s="58">
        <f t="shared" ref="O1181:O1244" si="191">SUM(L1181:N1181)</f>
        <v>1009.4364997839398</v>
      </c>
    </row>
    <row r="1182" spans="1:15" x14ac:dyDescent="0.3">
      <c r="A1182" s="60">
        <v>43550</v>
      </c>
      <c r="B1182" s="15">
        <f t="shared" si="182"/>
        <v>2019</v>
      </c>
      <c r="C1182" s="15">
        <f t="shared" si="183"/>
        <v>3</v>
      </c>
      <c r="D1182" s="15" t="str">
        <f t="shared" si="187"/>
        <v>20193</v>
      </c>
      <c r="E1182" s="15">
        <f t="shared" si="184"/>
        <v>3</v>
      </c>
      <c r="F1182" s="15">
        <f t="shared" si="185"/>
        <v>0</v>
      </c>
      <c r="G1182" s="64">
        <f t="shared" si="189"/>
        <v>1832.8729995678796</v>
      </c>
      <c r="H1182" s="64">
        <f>IF(G1181&lt;VLOOKUP(D1182,'Luxjacky Assumptions Past'!$M$17:$Q$77,5,0),VLOOKUP(D1182,'Luxjacky Assumptions Past'!$M$17:$Q$77,4,0),0)</f>
        <v>0</v>
      </c>
      <c r="I1182" s="62">
        <f t="shared" si="186"/>
        <v>184.00460981181172</v>
      </c>
      <c r="J1182" s="62">
        <v>186</v>
      </c>
      <c r="K1182" s="15">
        <f t="shared" si="190"/>
        <v>0</v>
      </c>
      <c r="L1182" s="15">
        <f t="shared" si="188"/>
        <v>0</v>
      </c>
      <c r="M1182" s="58">
        <f>'Luxjacky Assumptions Monthly'!$M$8*'Luxjacky Counterfactual'!H1182</f>
        <v>0</v>
      </c>
      <c r="N1182" s="58">
        <f>'Luxjacky Assumptions Monthly'!$M$6*'Luxjacky Assumptions Monthly'!$M$8*'Luxjacky Counterfactual'!G1182</f>
        <v>916.43649978393978</v>
      </c>
      <c r="O1182" s="58">
        <f t="shared" si="191"/>
        <v>916.43649978393978</v>
      </c>
    </row>
    <row r="1183" spans="1:15" x14ac:dyDescent="0.3">
      <c r="A1183" s="60">
        <v>43551</v>
      </c>
      <c r="B1183" s="15">
        <f t="shared" si="182"/>
        <v>2019</v>
      </c>
      <c r="C1183" s="15">
        <f t="shared" si="183"/>
        <v>3</v>
      </c>
      <c r="D1183" s="15" t="str">
        <f t="shared" si="187"/>
        <v>20193</v>
      </c>
      <c r="E1183" s="15">
        <f t="shared" si="184"/>
        <v>4</v>
      </c>
      <c r="F1183" s="15">
        <f t="shared" si="185"/>
        <v>0</v>
      </c>
      <c r="G1183" s="64">
        <f t="shared" si="189"/>
        <v>1649.8729995678796</v>
      </c>
      <c r="H1183" s="64">
        <f>IF(G1182&lt;VLOOKUP(D1183,'Luxjacky Assumptions Past'!$M$17:$Q$77,5,0),VLOOKUP(D1183,'Luxjacky Assumptions Past'!$M$17:$Q$77,4,0),0)</f>
        <v>0</v>
      </c>
      <c r="I1183" s="62">
        <f t="shared" si="186"/>
        <v>173.37604039918003</v>
      </c>
      <c r="J1183" s="62">
        <v>183</v>
      </c>
      <c r="K1183" s="15">
        <f t="shared" si="190"/>
        <v>0</v>
      </c>
      <c r="L1183" s="15">
        <f t="shared" si="188"/>
        <v>0</v>
      </c>
      <c r="M1183" s="58">
        <f>'Luxjacky Assumptions Monthly'!$M$8*'Luxjacky Counterfactual'!H1183</f>
        <v>0</v>
      </c>
      <c r="N1183" s="58">
        <f>'Luxjacky Assumptions Monthly'!$M$6*'Luxjacky Assumptions Monthly'!$M$8*'Luxjacky Counterfactual'!G1183</f>
        <v>824.93649978393978</v>
      </c>
      <c r="O1183" s="58">
        <f t="shared" si="191"/>
        <v>824.93649978393978</v>
      </c>
    </row>
    <row r="1184" spans="1:15" x14ac:dyDescent="0.3">
      <c r="A1184" s="60">
        <v>43552</v>
      </c>
      <c r="B1184" s="15">
        <f t="shared" si="182"/>
        <v>2019</v>
      </c>
      <c r="C1184" s="15">
        <f t="shared" si="183"/>
        <v>3</v>
      </c>
      <c r="D1184" s="15" t="str">
        <f t="shared" si="187"/>
        <v>20193</v>
      </c>
      <c r="E1184" s="15">
        <f t="shared" si="184"/>
        <v>5</v>
      </c>
      <c r="F1184" s="15">
        <f t="shared" si="185"/>
        <v>0</v>
      </c>
      <c r="G1184" s="64">
        <f t="shared" si="189"/>
        <v>1471.8729995678796</v>
      </c>
      <c r="H1184" s="64">
        <f>IF(G1183&lt;VLOOKUP(D1184,'Luxjacky Assumptions Past'!$M$17:$Q$77,5,0),VLOOKUP(D1184,'Luxjacky Assumptions Past'!$M$17:$Q$77,4,0),0)</f>
        <v>0</v>
      </c>
      <c r="I1184" s="62">
        <f t="shared" si="186"/>
        <v>154.12486390352271</v>
      </c>
      <c r="J1184" s="62">
        <v>178</v>
      </c>
      <c r="K1184" s="15">
        <f t="shared" si="190"/>
        <v>0</v>
      </c>
      <c r="L1184" s="15">
        <f t="shared" si="188"/>
        <v>0</v>
      </c>
      <c r="M1184" s="58">
        <f>'Luxjacky Assumptions Monthly'!$M$8*'Luxjacky Counterfactual'!H1184</f>
        <v>0</v>
      </c>
      <c r="N1184" s="58">
        <f>'Luxjacky Assumptions Monthly'!$M$6*'Luxjacky Assumptions Monthly'!$M$8*'Luxjacky Counterfactual'!G1184</f>
        <v>735.93649978393978</v>
      </c>
      <c r="O1184" s="58">
        <f t="shared" si="191"/>
        <v>735.93649978393978</v>
      </c>
    </row>
    <row r="1185" spans="1:15" x14ac:dyDescent="0.3">
      <c r="A1185" s="60">
        <v>43553</v>
      </c>
      <c r="B1185" s="15">
        <f t="shared" si="182"/>
        <v>2019</v>
      </c>
      <c r="C1185" s="15">
        <f t="shared" si="183"/>
        <v>3</v>
      </c>
      <c r="D1185" s="15" t="str">
        <f t="shared" si="187"/>
        <v>20193</v>
      </c>
      <c r="E1185" s="15">
        <f t="shared" si="184"/>
        <v>6</v>
      </c>
      <c r="F1185" s="15">
        <f t="shared" si="185"/>
        <v>1</v>
      </c>
      <c r="G1185" s="64">
        <f t="shared" si="189"/>
        <v>1313.8729995678796</v>
      </c>
      <c r="H1185" s="64">
        <f>IF(G1184&lt;VLOOKUP(D1185,'Luxjacky Assumptions Past'!$M$17:$Q$77,5,0),VLOOKUP(D1185,'Luxjacky Assumptions Past'!$M$17:$Q$77,4,0),0)</f>
        <v>0</v>
      </c>
      <c r="I1185" s="62">
        <f t="shared" si="186"/>
        <v>135.75312788944871</v>
      </c>
      <c r="J1185" s="62">
        <v>158</v>
      </c>
      <c r="K1185" s="15">
        <f t="shared" si="190"/>
        <v>0</v>
      </c>
      <c r="L1185" s="15">
        <f t="shared" si="188"/>
        <v>0</v>
      </c>
      <c r="M1185" s="58">
        <f>'Luxjacky Assumptions Monthly'!$M$8*'Luxjacky Counterfactual'!H1185</f>
        <v>0</v>
      </c>
      <c r="N1185" s="58">
        <f>'Luxjacky Assumptions Monthly'!$M$6*'Luxjacky Assumptions Monthly'!$M$8*'Luxjacky Counterfactual'!G1185</f>
        <v>656.93649978393978</v>
      </c>
      <c r="O1185" s="58">
        <f t="shared" si="191"/>
        <v>656.93649978393978</v>
      </c>
    </row>
    <row r="1186" spans="1:15" x14ac:dyDescent="0.3">
      <c r="A1186" s="60">
        <v>43554</v>
      </c>
      <c r="B1186" s="15">
        <f t="shared" si="182"/>
        <v>2019</v>
      </c>
      <c r="C1186" s="15">
        <f t="shared" si="183"/>
        <v>3</v>
      </c>
      <c r="D1186" s="15" t="str">
        <f t="shared" si="187"/>
        <v>20193</v>
      </c>
      <c r="E1186" s="15">
        <f t="shared" si="184"/>
        <v>7</v>
      </c>
      <c r="F1186" s="15">
        <f t="shared" si="185"/>
        <v>1</v>
      </c>
      <c r="G1186" s="64">
        <f t="shared" si="189"/>
        <v>1173.8729995678796</v>
      </c>
      <c r="H1186" s="64">
        <f>IF(G1185&lt;VLOOKUP(D1186,'Luxjacky Assumptions Past'!$M$17:$Q$77,5,0),VLOOKUP(D1186,'Luxjacky Assumptions Past'!$M$17:$Q$77,4,0),0)</f>
        <v>0</v>
      </c>
      <c r="I1186" s="62">
        <f t="shared" si="186"/>
        <v>97.833649479448354</v>
      </c>
      <c r="J1186" s="62">
        <v>140</v>
      </c>
      <c r="K1186" s="15">
        <f t="shared" si="190"/>
        <v>0</v>
      </c>
      <c r="L1186" s="15">
        <f t="shared" si="188"/>
        <v>0</v>
      </c>
      <c r="M1186" s="58">
        <f>'Luxjacky Assumptions Monthly'!$M$8*'Luxjacky Counterfactual'!H1186</f>
        <v>0</v>
      </c>
      <c r="N1186" s="58">
        <f>'Luxjacky Assumptions Monthly'!$M$6*'Luxjacky Assumptions Monthly'!$M$8*'Luxjacky Counterfactual'!G1186</f>
        <v>586.93649978393978</v>
      </c>
      <c r="O1186" s="58">
        <f t="shared" si="191"/>
        <v>586.93649978393978</v>
      </c>
    </row>
    <row r="1187" spans="1:15" x14ac:dyDescent="0.3">
      <c r="A1187" s="60">
        <v>43555</v>
      </c>
      <c r="B1187" s="15">
        <f t="shared" si="182"/>
        <v>2019</v>
      </c>
      <c r="C1187" s="15">
        <f t="shared" si="183"/>
        <v>3</v>
      </c>
      <c r="D1187" s="15" t="str">
        <f t="shared" si="187"/>
        <v>20193</v>
      </c>
      <c r="E1187" s="15">
        <f t="shared" si="184"/>
        <v>1</v>
      </c>
      <c r="F1187" s="15">
        <f t="shared" si="185"/>
        <v>0</v>
      </c>
      <c r="G1187" s="64">
        <f t="shared" si="189"/>
        <v>2663.3562558789135</v>
      </c>
      <c r="H1187" s="64">
        <f>IF(G1186&lt;VLOOKUP(D1187,'Luxjacky Assumptions Past'!$M$17:$Q$77,5,0),VLOOKUP(D1187,'Luxjacky Assumptions Past'!$M$17:$Q$77,4,0),0)</f>
        <v>1585.483256311034</v>
      </c>
      <c r="I1187" s="62">
        <f t="shared" si="186"/>
        <v>181.9975352847739</v>
      </c>
      <c r="J1187" s="62">
        <v>96</v>
      </c>
      <c r="K1187" s="15">
        <f t="shared" si="190"/>
        <v>1</v>
      </c>
      <c r="L1187" s="15">
        <f t="shared" si="188"/>
        <v>4000</v>
      </c>
      <c r="M1187" s="58">
        <f>'Luxjacky Assumptions Monthly'!$M$8*'Luxjacky Counterfactual'!H1187</f>
        <v>15854.83256311034</v>
      </c>
      <c r="N1187" s="58">
        <f>'Luxjacky Assumptions Monthly'!$M$6*'Luxjacky Assumptions Monthly'!$M$8*'Luxjacky Counterfactual'!G1187</f>
        <v>1331.6781279394568</v>
      </c>
      <c r="O1187" s="58">
        <f t="shared" si="191"/>
        <v>21186.510691049796</v>
      </c>
    </row>
    <row r="1188" spans="1:15" x14ac:dyDescent="0.3">
      <c r="A1188" s="60">
        <v>43556</v>
      </c>
      <c r="B1188" s="15">
        <f t="shared" si="182"/>
        <v>2019</v>
      </c>
      <c r="C1188" s="15">
        <f t="shared" si="183"/>
        <v>4</v>
      </c>
      <c r="D1188" s="15" t="str">
        <f t="shared" si="187"/>
        <v>20194</v>
      </c>
      <c r="E1188" s="15">
        <f t="shared" si="184"/>
        <v>2</v>
      </c>
      <c r="F1188" s="15">
        <f t="shared" si="185"/>
        <v>0</v>
      </c>
      <c r="G1188" s="64">
        <f t="shared" si="189"/>
        <v>2474.3562558789135</v>
      </c>
      <c r="H1188" s="64">
        <f>IF(G1187&lt;VLOOKUP(D1188,'Luxjacky Assumptions Past'!$M$17:$Q$77,5,0),VLOOKUP(D1188,'Luxjacky Assumptions Past'!$M$17:$Q$77,4,0),0)</f>
        <v>0</v>
      </c>
      <c r="I1188" s="62">
        <f t="shared" si="186"/>
        <v>189.35981786550732</v>
      </c>
      <c r="J1188" s="62">
        <v>189</v>
      </c>
      <c r="K1188" s="15">
        <f t="shared" si="190"/>
        <v>0</v>
      </c>
      <c r="L1188" s="15">
        <f t="shared" si="188"/>
        <v>0</v>
      </c>
      <c r="M1188" s="58">
        <f>'Luxjacky Assumptions Monthly'!$M$8*'Luxjacky Counterfactual'!H1188</f>
        <v>0</v>
      </c>
      <c r="N1188" s="58">
        <f>'Luxjacky Assumptions Monthly'!$M$6*'Luxjacky Assumptions Monthly'!$M$8*'Luxjacky Counterfactual'!G1188</f>
        <v>1237.1781279394568</v>
      </c>
      <c r="O1188" s="58">
        <f t="shared" si="191"/>
        <v>1237.1781279394568</v>
      </c>
    </row>
    <row r="1189" spans="1:15" x14ac:dyDescent="0.3">
      <c r="A1189" s="60">
        <v>43557</v>
      </c>
      <c r="B1189" s="15">
        <f t="shared" si="182"/>
        <v>2019</v>
      </c>
      <c r="C1189" s="15">
        <f t="shared" si="183"/>
        <v>4</v>
      </c>
      <c r="D1189" s="15" t="str">
        <f t="shared" si="187"/>
        <v>20194</v>
      </c>
      <c r="E1189" s="15">
        <f t="shared" si="184"/>
        <v>3</v>
      </c>
      <c r="F1189" s="15">
        <f t="shared" si="185"/>
        <v>0</v>
      </c>
      <c r="G1189" s="64">
        <f t="shared" si="189"/>
        <v>2287.3562558789135</v>
      </c>
      <c r="H1189" s="64">
        <f>IF(G1188&lt;VLOOKUP(D1189,'Luxjacky Assumptions Past'!$M$17:$Q$77,5,0),VLOOKUP(D1189,'Luxjacky Assumptions Past'!$M$17:$Q$77,4,0),0)</f>
        <v>0</v>
      </c>
      <c r="I1189" s="62">
        <f t="shared" si="186"/>
        <v>186.74921015076876</v>
      </c>
      <c r="J1189" s="62">
        <v>187</v>
      </c>
      <c r="K1189" s="15">
        <f t="shared" si="190"/>
        <v>0</v>
      </c>
      <c r="L1189" s="15">
        <f t="shared" si="188"/>
        <v>0</v>
      </c>
      <c r="M1189" s="58">
        <f>'Luxjacky Assumptions Monthly'!$M$8*'Luxjacky Counterfactual'!H1189</f>
        <v>0</v>
      </c>
      <c r="N1189" s="58">
        <f>'Luxjacky Assumptions Monthly'!$M$6*'Luxjacky Assumptions Monthly'!$M$8*'Luxjacky Counterfactual'!G1189</f>
        <v>1143.6781279394568</v>
      </c>
      <c r="O1189" s="58">
        <f t="shared" si="191"/>
        <v>1143.6781279394568</v>
      </c>
    </row>
    <row r="1190" spans="1:15" x14ac:dyDescent="0.3">
      <c r="A1190" s="60">
        <v>43558</v>
      </c>
      <c r="B1190" s="15">
        <f t="shared" si="182"/>
        <v>2019</v>
      </c>
      <c r="C1190" s="15">
        <f t="shared" si="183"/>
        <v>4</v>
      </c>
      <c r="D1190" s="15" t="str">
        <f t="shared" si="187"/>
        <v>20194</v>
      </c>
      <c r="E1190" s="15">
        <f t="shared" si="184"/>
        <v>4</v>
      </c>
      <c r="F1190" s="15">
        <f t="shared" si="185"/>
        <v>0</v>
      </c>
      <c r="G1190" s="64">
        <f t="shared" si="189"/>
        <v>2096.3562558789135</v>
      </c>
      <c r="H1190" s="64">
        <f>IF(G1189&lt;VLOOKUP(D1190,'Luxjacky Assumptions Past'!$M$17:$Q$77,5,0),VLOOKUP(D1190,'Luxjacky Assumptions Past'!$M$17:$Q$77,4,0),0)</f>
        <v>0</v>
      </c>
      <c r="I1190" s="62">
        <f t="shared" si="186"/>
        <v>176.1206407381371</v>
      </c>
      <c r="J1190" s="62">
        <v>191</v>
      </c>
      <c r="K1190" s="15">
        <f t="shared" si="190"/>
        <v>0</v>
      </c>
      <c r="L1190" s="15">
        <f t="shared" si="188"/>
        <v>0</v>
      </c>
      <c r="M1190" s="58">
        <f>'Luxjacky Assumptions Monthly'!$M$8*'Luxjacky Counterfactual'!H1190</f>
        <v>0</v>
      </c>
      <c r="N1190" s="58">
        <f>'Luxjacky Assumptions Monthly'!$M$6*'Luxjacky Assumptions Monthly'!$M$8*'Luxjacky Counterfactual'!G1190</f>
        <v>1048.1781279394568</v>
      </c>
      <c r="O1190" s="58">
        <f t="shared" si="191"/>
        <v>1048.1781279394568</v>
      </c>
    </row>
    <row r="1191" spans="1:15" x14ac:dyDescent="0.3">
      <c r="A1191" s="60">
        <v>43559</v>
      </c>
      <c r="B1191" s="15">
        <f t="shared" si="182"/>
        <v>2019</v>
      </c>
      <c r="C1191" s="15">
        <f t="shared" si="183"/>
        <v>4</v>
      </c>
      <c r="D1191" s="15" t="str">
        <f t="shared" si="187"/>
        <v>20194</v>
      </c>
      <c r="E1191" s="15">
        <f t="shared" si="184"/>
        <v>5</v>
      </c>
      <c r="F1191" s="15">
        <f t="shared" si="185"/>
        <v>0</v>
      </c>
      <c r="G1191" s="64">
        <f t="shared" si="189"/>
        <v>1914.3562558789135</v>
      </c>
      <c r="H1191" s="64">
        <f>IF(G1190&lt;VLOOKUP(D1191,'Luxjacky Assumptions Past'!$M$17:$Q$77,5,0),VLOOKUP(D1191,'Luxjacky Assumptions Past'!$M$17:$Q$77,4,0),0)</f>
        <v>0</v>
      </c>
      <c r="I1191" s="62">
        <f t="shared" si="186"/>
        <v>156.86946424247975</v>
      </c>
      <c r="J1191" s="62">
        <v>182</v>
      </c>
      <c r="K1191" s="15">
        <f t="shared" si="190"/>
        <v>0</v>
      </c>
      <c r="L1191" s="15">
        <f t="shared" si="188"/>
        <v>0</v>
      </c>
      <c r="M1191" s="58">
        <f>'Luxjacky Assumptions Monthly'!$M$8*'Luxjacky Counterfactual'!H1191</f>
        <v>0</v>
      </c>
      <c r="N1191" s="58">
        <f>'Luxjacky Assumptions Monthly'!$M$6*'Luxjacky Assumptions Monthly'!$M$8*'Luxjacky Counterfactual'!G1191</f>
        <v>957.17812793945677</v>
      </c>
      <c r="O1191" s="58">
        <f t="shared" si="191"/>
        <v>957.17812793945677</v>
      </c>
    </row>
    <row r="1192" spans="1:15" x14ac:dyDescent="0.3">
      <c r="A1192" s="60">
        <v>43560</v>
      </c>
      <c r="B1192" s="15">
        <f t="shared" si="182"/>
        <v>2019</v>
      </c>
      <c r="C1192" s="15">
        <f t="shared" si="183"/>
        <v>4</v>
      </c>
      <c r="D1192" s="15" t="str">
        <f t="shared" si="187"/>
        <v>20194</v>
      </c>
      <c r="E1192" s="15">
        <f t="shared" si="184"/>
        <v>6</v>
      </c>
      <c r="F1192" s="15">
        <f t="shared" si="185"/>
        <v>1</v>
      </c>
      <c r="G1192" s="64">
        <f t="shared" si="189"/>
        <v>1767.3562558789135</v>
      </c>
      <c r="H1192" s="64">
        <f>IF(G1191&lt;VLOOKUP(D1192,'Luxjacky Assumptions Past'!$M$17:$Q$77,5,0),VLOOKUP(D1192,'Luxjacky Assumptions Past'!$M$17:$Q$77,4,0),0)</f>
        <v>0</v>
      </c>
      <c r="I1192" s="62">
        <f t="shared" si="186"/>
        <v>138.49772822840578</v>
      </c>
      <c r="J1192" s="62">
        <v>147</v>
      </c>
      <c r="K1192" s="15">
        <f t="shared" si="190"/>
        <v>0</v>
      </c>
      <c r="L1192" s="15">
        <f t="shared" si="188"/>
        <v>0</v>
      </c>
      <c r="M1192" s="58">
        <f>'Luxjacky Assumptions Monthly'!$M$8*'Luxjacky Counterfactual'!H1192</f>
        <v>0</v>
      </c>
      <c r="N1192" s="58">
        <f>'Luxjacky Assumptions Monthly'!$M$6*'Luxjacky Assumptions Monthly'!$M$8*'Luxjacky Counterfactual'!G1192</f>
        <v>883.67812793945677</v>
      </c>
      <c r="O1192" s="58">
        <f t="shared" si="191"/>
        <v>883.67812793945677</v>
      </c>
    </row>
    <row r="1193" spans="1:15" x14ac:dyDescent="0.3">
      <c r="A1193" s="60">
        <v>43561</v>
      </c>
      <c r="B1193" s="15">
        <f t="shared" si="182"/>
        <v>2019</v>
      </c>
      <c r="C1193" s="15">
        <f t="shared" si="183"/>
        <v>4</v>
      </c>
      <c r="D1193" s="15" t="str">
        <f t="shared" si="187"/>
        <v>20194</v>
      </c>
      <c r="E1193" s="15">
        <f t="shared" si="184"/>
        <v>7</v>
      </c>
      <c r="F1193" s="15">
        <f t="shared" si="185"/>
        <v>1</v>
      </c>
      <c r="G1193" s="64">
        <f t="shared" si="189"/>
        <v>1618.3562558789135</v>
      </c>
      <c r="H1193" s="64">
        <f>IF(G1192&lt;VLOOKUP(D1193,'Luxjacky Assumptions Past'!$M$17:$Q$77,5,0),VLOOKUP(D1193,'Luxjacky Assumptions Past'!$M$17:$Q$77,4,0),0)</f>
        <v>0</v>
      </c>
      <c r="I1193" s="62">
        <f t="shared" si="186"/>
        <v>100.57824981840541</v>
      </c>
      <c r="J1193" s="62">
        <v>149</v>
      </c>
      <c r="K1193" s="15">
        <f t="shared" si="190"/>
        <v>0</v>
      </c>
      <c r="L1193" s="15">
        <f t="shared" si="188"/>
        <v>0</v>
      </c>
      <c r="M1193" s="58">
        <f>'Luxjacky Assumptions Monthly'!$M$8*'Luxjacky Counterfactual'!H1193</f>
        <v>0</v>
      </c>
      <c r="N1193" s="58">
        <f>'Luxjacky Assumptions Monthly'!$M$6*'Luxjacky Assumptions Monthly'!$M$8*'Luxjacky Counterfactual'!G1193</f>
        <v>809.17812793945677</v>
      </c>
      <c r="O1193" s="58">
        <f t="shared" si="191"/>
        <v>809.17812793945677</v>
      </c>
    </row>
    <row r="1194" spans="1:15" x14ac:dyDescent="0.3">
      <c r="A1194" s="60">
        <v>43562</v>
      </c>
      <c r="B1194" s="15">
        <f t="shared" si="182"/>
        <v>2019</v>
      </c>
      <c r="C1194" s="15">
        <f t="shared" si="183"/>
        <v>4</v>
      </c>
      <c r="D1194" s="15" t="str">
        <f t="shared" si="187"/>
        <v>20194</v>
      </c>
      <c r="E1194" s="15">
        <f t="shared" si="184"/>
        <v>1</v>
      </c>
      <c r="F1194" s="15">
        <f t="shared" si="185"/>
        <v>0</v>
      </c>
      <c r="G1194" s="64">
        <f t="shared" si="189"/>
        <v>1528.3562558789135</v>
      </c>
      <c r="H1194" s="64">
        <f>IF(G1193&lt;VLOOKUP(D1194,'Luxjacky Assumptions Past'!$M$17:$Q$77,5,0),VLOOKUP(D1194,'Luxjacky Assumptions Past'!$M$17:$Q$77,4,0),0)</f>
        <v>0</v>
      </c>
      <c r="I1194" s="62">
        <f t="shared" si="186"/>
        <v>184.74213562373097</v>
      </c>
      <c r="J1194" s="62">
        <v>90</v>
      </c>
      <c r="K1194" s="15">
        <f t="shared" si="190"/>
        <v>0</v>
      </c>
      <c r="L1194" s="15">
        <f t="shared" si="188"/>
        <v>0</v>
      </c>
      <c r="M1194" s="58">
        <f>'Luxjacky Assumptions Monthly'!$M$8*'Luxjacky Counterfactual'!H1194</f>
        <v>0</v>
      </c>
      <c r="N1194" s="58">
        <f>'Luxjacky Assumptions Monthly'!$M$6*'Luxjacky Assumptions Monthly'!$M$8*'Luxjacky Counterfactual'!G1194</f>
        <v>764.17812793945677</v>
      </c>
      <c r="O1194" s="58">
        <f t="shared" si="191"/>
        <v>764.17812793945677</v>
      </c>
    </row>
    <row r="1195" spans="1:15" x14ac:dyDescent="0.3">
      <c r="A1195" s="60">
        <v>43563</v>
      </c>
      <c r="B1195" s="15">
        <f t="shared" si="182"/>
        <v>2019</v>
      </c>
      <c r="C1195" s="15">
        <f t="shared" si="183"/>
        <v>4</v>
      </c>
      <c r="D1195" s="15" t="str">
        <f t="shared" si="187"/>
        <v>20194</v>
      </c>
      <c r="E1195" s="15">
        <f t="shared" si="184"/>
        <v>2</v>
      </c>
      <c r="F1195" s="15">
        <f t="shared" si="185"/>
        <v>0</v>
      </c>
      <c r="G1195" s="64">
        <f t="shared" si="189"/>
        <v>1345.3562558789135</v>
      </c>
      <c r="H1195" s="64">
        <f>IF(G1194&lt;VLOOKUP(D1195,'Luxjacky Assumptions Past'!$M$17:$Q$77,5,0),VLOOKUP(D1195,'Luxjacky Assumptions Past'!$M$17:$Q$77,4,0),0)</f>
        <v>0</v>
      </c>
      <c r="I1195" s="62">
        <f t="shared" si="186"/>
        <v>189.35981786550732</v>
      </c>
      <c r="J1195" s="62">
        <v>183</v>
      </c>
      <c r="K1195" s="15">
        <f t="shared" si="190"/>
        <v>0</v>
      </c>
      <c r="L1195" s="15">
        <f t="shared" si="188"/>
        <v>0</v>
      </c>
      <c r="M1195" s="58">
        <f>'Luxjacky Assumptions Monthly'!$M$8*'Luxjacky Counterfactual'!H1195</f>
        <v>0</v>
      </c>
      <c r="N1195" s="58">
        <f>'Luxjacky Assumptions Monthly'!$M$6*'Luxjacky Assumptions Monthly'!$M$8*'Luxjacky Counterfactual'!G1195</f>
        <v>672.67812793945677</v>
      </c>
      <c r="O1195" s="58">
        <f t="shared" si="191"/>
        <v>672.67812793945677</v>
      </c>
    </row>
    <row r="1196" spans="1:15" x14ac:dyDescent="0.3">
      <c r="A1196" s="60">
        <v>43564</v>
      </c>
      <c r="B1196" s="15">
        <f t="shared" si="182"/>
        <v>2019</v>
      </c>
      <c r="C1196" s="15">
        <f t="shared" si="183"/>
        <v>4</v>
      </c>
      <c r="D1196" s="15" t="str">
        <f t="shared" si="187"/>
        <v>20194</v>
      </c>
      <c r="E1196" s="15">
        <f t="shared" si="184"/>
        <v>3</v>
      </c>
      <c r="F1196" s="15">
        <f t="shared" si="185"/>
        <v>0</v>
      </c>
      <c r="G1196" s="64">
        <f t="shared" si="189"/>
        <v>1154.3562558789135</v>
      </c>
      <c r="H1196" s="64">
        <f>IF(G1195&lt;VLOOKUP(D1196,'Luxjacky Assumptions Past'!$M$17:$Q$77,5,0),VLOOKUP(D1196,'Luxjacky Assumptions Past'!$M$17:$Q$77,4,0),0)</f>
        <v>0</v>
      </c>
      <c r="I1196" s="62">
        <f t="shared" si="186"/>
        <v>186.74921015076876</v>
      </c>
      <c r="J1196" s="62">
        <v>191</v>
      </c>
      <c r="K1196" s="15">
        <f t="shared" si="190"/>
        <v>0</v>
      </c>
      <c r="L1196" s="15">
        <f t="shared" si="188"/>
        <v>0</v>
      </c>
      <c r="M1196" s="58">
        <f>'Luxjacky Assumptions Monthly'!$M$8*'Luxjacky Counterfactual'!H1196</f>
        <v>0</v>
      </c>
      <c r="N1196" s="58">
        <f>'Luxjacky Assumptions Monthly'!$M$6*'Luxjacky Assumptions Monthly'!$M$8*'Luxjacky Counterfactual'!G1196</f>
        <v>577.17812793945677</v>
      </c>
      <c r="O1196" s="58">
        <f t="shared" si="191"/>
        <v>577.17812793945677</v>
      </c>
    </row>
    <row r="1197" spans="1:15" x14ac:dyDescent="0.3">
      <c r="A1197" s="60">
        <v>43565</v>
      </c>
      <c r="B1197" s="15">
        <f t="shared" si="182"/>
        <v>2019</v>
      </c>
      <c r="C1197" s="15">
        <f t="shared" si="183"/>
        <v>4</v>
      </c>
      <c r="D1197" s="15" t="str">
        <f t="shared" si="187"/>
        <v>20194</v>
      </c>
      <c r="E1197" s="15">
        <f t="shared" si="184"/>
        <v>4</v>
      </c>
      <c r="F1197" s="15">
        <f t="shared" si="185"/>
        <v>0</v>
      </c>
      <c r="G1197" s="64">
        <f t="shared" si="189"/>
        <v>2574.2195405332568</v>
      </c>
      <c r="H1197" s="64">
        <f>IF(G1196&lt;VLOOKUP(D1197,'Luxjacky Assumptions Past'!$M$17:$Q$77,5,0),VLOOKUP(D1197,'Luxjacky Assumptions Past'!$M$17:$Q$77,4,0),0)</f>
        <v>1617.8632846543435</v>
      </c>
      <c r="I1197" s="62">
        <f t="shared" si="186"/>
        <v>176.1206407381371</v>
      </c>
      <c r="J1197" s="62">
        <v>198</v>
      </c>
      <c r="K1197" s="15">
        <f t="shared" si="190"/>
        <v>1</v>
      </c>
      <c r="L1197" s="15">
        <f t="shared" si="188"/>
        <v>4000</v>
      </c>
      <c r="M1197" s="58">
        <f>'Luxjacky Assumptions Monthly'!$M$8*'Luxjacky Counterfactual'!H1197</f>
        <v>16178.632846543434</v>
      </c>
      <c r="N1197" s="58">
        <f>'Luxjacky Assumptions Monthly'!$M$6*'Luxjacky Assumptions Monthly'!$M$8*'Luxjacky Counterfactual'!G1197</f>
        <v>1287.1097702666284</v>
      </c>
      <c r="O1197" s="58">
        <f t="shared" si="191"/>
        <v>21465.742616810065</v>
      </c>
    </row>
    <row r="1198" spans="1:15" x14ac:dyDescent="0.3">
      <c r="A1198" s="60">
        <v>43566</v>
      </c>
      <c r="B1198" s="15">
        <f t="shared" si="182"/>
        <v>2019</v>
      </c>
      <c r="C1198" s="15">
        <f t="shared" si="183"/>
        <v>4</v>
      </c>
      <c r="D1198" s="15" t="str">
        <f t="shared" si="187"/>
        <v>20194</v>
      </c>
      <c r="E1198" s="15">
        <f t="shared" si="184"/>
        <v>5</v>
      </c>
      <c r="F1198" s="15">
        <f t="shared" si="185"/>
        <v>0</v>
      </c>
      <c r="G1198" s="64">
        <f t="shared" si="189"/>
        <v>2398.2195405332568</v>
      </c>
      <c r="H1198" s="64">
        <f>IF(G1197&lt;VLOOKUP(D1198,'Luxjacky Assumptions Past'!$M$17:$Q$77,5,0),VLOOKUP(D1198,'Luxjacky Assumptions Past'!$M$17:$Q$77,4,0),0)</f>
        <v>0</v>
      </c>
      <c r="I1198" s="62">
        <f t="shared" si="186"/>
        <v>156.86946424247975</v>
      </c>
      <c r="J1198" s="62">
        <v>176</v>
      </c>
      <c r="K1198" s="15">
        <f t="shared" si="190"/>
        <v>0</v>
      </c>
      <c r="L1198" s="15">
        <f t="shared" si="188"/>
        <v>0</v>
      </c>
      <c r="M1198" s="58">
        <f>'Luxjacky Assumptions Monthly'!$M$8*'Luxjacky Counterfactual'!H1198</f>
        <v>0</v>
      </c>
      <c r="N1198" s="58">
        <f>'Luxjacky Assumptions Monthly'!$M$6*'Luxjacky Assumptions Monthly'!$M$8*'Luxjacky Counterfactual'!G1198</f>
        <v>1199.1097702666284</v>
      </c>
      <c r="O1198" s="58">
        <f t="shared" si="191"/>
        <v>1199.1097702666284</v>
      </c>
    </row>
    <row r="1199" spans="1:15" x14ac:dyDescent="0.3">
      <c r="A1199" s="60">
        <v>43567</v>
      </c>
      <c r="B1199" s="15">
        <f t="shared" si="182"/>
        <v>2019</v>
      </c>
      <c r="C1199" s="15">
        <f t="shared" si="183"/>
        <v>4</v>
      </c>
      <c r="D1199" s="15" t="str">
        <f t="shared" si="187"/>
        <v>20194</v>
      </c>
      <c r="E1199" s="15">
        <f t="shared" si="184"/>
        <v>6</v>
      </c>
      <c r="F1199" s="15">
        <f t="shared" si="185"/>
        <v>1</v>
      </c>
      <c r="G1199" s="64">
        <f t="shared" si="189"/>
        <v>2253.2195405332568</v>
      </c>
      <c r="H1199" s="64">
        <f>IF(G1198&lt;VLOOKUP(D1199,'Luxjacky Assumptions Past'!$M$17:$Q$77,5,0),VLOOKUP(D1199,'Luxjacky Assumptions Past'!$M$17:$Q$77,4,0),0)</f>
        <v>0</v>
      </c>
      <c r="I1199" s="62">
        <f t="shared" si="186"/>
        <v>138.49772822840578</v>
      </c>
      <c r="J1199" s="62">
        <v>145</v>
      </c>
      <c r="K1199" s="15">
        <f t="shared" si="190"/>
        <v>0</v>
      </c>
      <c r="L1199" s="15">
        <f t="shared" si="188"/>
        <v>0</v>
      </c>
      <c r="M1199" s="58">
        <f>'Luxjacky Assumptions Monthly'!$M$8*'Luxjacky Counterfactual'!H1199</f>
        <v>0</v>
      </c>
      <c r="N1199" s="58">
        <f>'Luxjacky Assumptions Monthly'!$M$6*'Luxjacky Assumptions Monthly'!$M$8*'Luxjacky Counterfactual'!G1199</f>
        <v>1126.6097702666284</v>
      </c>
      <c r="O1199" s="58">
        <f t="shared" si="191"/>
        <v>1126.6097702666284</v>
      </c>
    </row>
    <row r="1200" spans="1:15" x14ac:dyDescent="0.3">
      <c r="A1200" s="60">
        <v>43568</v>
      </c>
      <c r="B1200" s="15">
        <f t="shared" si="182"/>
        <v>2019</v>
      </c>
      <c r="C1200" s="15">
        <f t="shared" si="183"/>
        <v>4</v>
      </c>
      <c r="D1200" s="15" t="str">
        <f t="shared" si="187"/>
        <v>20194</v>
      </c>
      <c r="E1200" s="15">
        <f t="shared" si="184"/>
        <v>7</v>
      </c>
      <c r="F1200" s="15">
        <f t="shared" si="185"/>
        <v>1</v>
      </c>
      <c r="G1200" s="64">
        <f t="shared" si="189"/>
        <v>2113.2195405332568</v>
      </c>
      <c r="H1200" s="64">
        <f>IF(G1199&lt;VLOOKUP(D1200,'Luxjacky Assumptions Past'!$M$17:$Q$77,5,0),VLOOKUP(D1200,'Luxjacky Assumptions Past'!$M$17:$Q$77,4,0),0)</f>
        <v>0</v>
      </c>
      <c r="I1200" s="62">
        <f t="shared" si="186"/>
        <v>100.57824981840541</v>
      </c>
      <c r="J1200" s="62">
        <v>140</v>
      </c>
      <c r="K1200" s="15">
        <f t="shared" si="190"/>
        <v>0</v>
      </c>
      <c r="L1200" s="15">
        <f t="shared" si="188"/>
        <v>0</v>
      </c>
      <c r="M1200" s="58">
        <f>'Luxjacky Assumptions Monthly'!$M$8*'Luxjacky Counterfactual'!H1200</f>
        <v>0</v>
      </c>
      <c r="N1200" s="58">
        <f>'Luxjacky Assumptions Monthly'!$M$6*'Luxjacky Assumptions Monthly'!$M$8*'Luxjacky Counterfactual'!G1200</f>
        <v>1056.6097702666284</v>
      </c>
      <c r="O1200" s="58">
        <f t="shared" si="191"/>
        <v>1056.6097702666284</v>
      </c>
    </row>
    <row r="1201" spans="1:15" x14ac:dyDescent="0.3">
      <c r="A1201" s="60">
        <v>43569</v>
      </c>
      <c r="B1201" s="15">
        <f t="shared" si="182"/>
        <v>2019</v>
      </c>
      <c r="C1201" s="15">
        <f t="shared" si="183"/>
        <v>4</v>
      </c>
      <c r="D1201" s="15" t="str">
        <f t="shared" si="187"/>
        <v>20194</v>
      </c>
      <c r="E1201" s="15">
        <f t="shared" si="184"/>
        <v>1</v>
      </c>
      <c r="F1201" s="15">
        <f t="shared" si="185"/>
        <v>0</v>
      </c>
      <c r="G1201" s="64">
        <f t="shared" si="189"/>
        <v>2007.2195405332568</v>
      </c>
      <c r="H1201" s="64">
        <f>IF(G1200&lt;VLOOKUP(D1201,'Luxjacky Assumptions Past'!$M$17:$Q$77,5,0),VLOOKUP(D1201,'Luxjacky Assumptions Past'!$M$17:$Q$77,4,0),0)</f>
        <v>0</v>
      </c>
      <c r="I1201" s="62">
        <f t="shared" si="186"/>
        <v>184.74213562373097</v>
      </c>
      <c r="J1201" s="62">
        <v>106</v>
      </c>
      <c r="K1201" s="15">
        <f t="shared" si="190"/>
        <v>0</v>
      </c>
      <c r="L1201" s="15">
        <f t="shared" si="188"/>
        <v>0</v>
      </c>
      <c r="M1201" s="58">
        <f>'Luxjacky Assumptions Monthly'!$M$8*'Luxjacky Counterfactual'!H1201</f>
        <v>0</v>
      </c>
      <c r="N1201" s="58">
        <f>'Luxjacky Assumptions Monthly'!$M$6*'Luxjacky Assumptions Monthly'!$M$8*'Luxjacky Counterfactual'!G1201</f>
        <v>1003.6097702666284</v>
      </c>
      <c r="O1201" s="58">
        <f t="shared" si="191"/>
        <v>1003.6097702666284</v>
      </c>
    </row>
    <row r="1202" spans="1:15" x14ac:dyDescent="0.3">
      <c r="A1202" s="60">
        <v>43570</v>
      </c>
      <c r="B1202" s="15">
        <f t="shared" si="182"/>
        <v>2019</v>
      </c>
      <c r="C1202" s="15">
        <f t="shared" si="183"/>
        <v>4</v>
      </c>
      <c r="D1202" s="15" t="str">
        <f t="shared" si="187"/>
        <v>20194</v>
      </c>
      <c r="E1202" s="15">
        <f t="shared" si="184"/>
        <v>2</v>
      </c>
      <c r="F1202" s="15">
        <f t="shared" si="185"/>
        <v>0</v>
      </c>
      <c r="G1202" s="64">
        <f t="shared" si="189"/>
        <v>1826.2195405332568</v>
      </c>
      <c r="H1202" s="64">
        <f>IF(G1201&lt;VLOOKUP(D1202,'Luxjacky Assumptions Past'!$M$17:$Q$77,5,0),VLOOKUP(D1202,'Luxjacky Assumptions Past'!$M$17:$Q$77,4,0),0)</f>
        <v>0</v>
      </c>
      <c r="I1202" s="62">
        <f t="shared" si="186"/>
        <v>189.35981786550732</v>
      </c>
      <c r="J1202" s="62">
        <v>181</v>
      </c>
      <c r="K1202" s="15">
        <f t="shared" si="190"/>
        <v>0</v>
      </c>
      <c r="L1202" s="15">
        <f t="shared" si="188"/>
        <v>0</v>
      </c>
      <c r="M1202" s="58">
        <f>'Luxjacky Assumptions Monthly'!$M$8*'Luxjacky Counterfactual'!H1202</f>
        <v>0</v>
      </c>
      <c r="N1202" s="58">
        <f>'Luxjacky Assumptions Monthly'!$M$6*'Luxjacky Assumptions Monthly'!$M$8*'Luxjacky Counterfactual'!G1202</f>
        <v>913.1097702666284</v>
      </c>
      <c r="O1202" s="58">
        <f t="shared" si="191"/>
        <v>913.1097702666284</v>
      </c>
    </row>
    <row r="1203" spans="1:15" x14ac:dyDescent="0.3">
      <c r="A1203" s="60">
        <v>43571</v>
      </c>
      <c r="B1203" s="15">
        <f t="shared" si="182"/>
        <v>2019</v>
      </c>
      <c r="C1203" s="15">
        <f t="shared" si="183"/>
        <v>4</v>
      </c>
      <c r="D1203" s="15" t="str">
        <f t="shared" si="187"/>
        <v>20194</v>
      </c>
      <c r="E1203" s="15">
        <f t="shared" si="184"/>
        <v>3</v>
      </c>
      <c r="F1203" s="15">
        <f t="shared" si="185"/>
        <v>0</v>
      </c>
      <c r="G1203" s="64">
        <f t="shared" si="189"/>
        <v>1641.2195405332568</v>
      </c>
      <c r="H1203" s="64">
        <f>IF(G1202&lt;VLOOKUP(D1203,'Luxjacky Assumptions Past'!$M$17:$Q$77,5,0),VLOOKUP(D1203,'Luxjacky Assumptions Past'!$M$17:$Q$77,4,0),0)</f>
        <v>0</v>
      </c>
      <c r="I1203" s="62">
        <f t="shared" si="186"/>
        <v>186.74921015076876</v>
      </c>
      <c r="J1203" s="62">
        <v>185</v>
      </c>
      <c r="K1203" s="15">
        <f t="shared" si="190"/>
        <v>0</v>
      </c>
      <c r="L1203" s="15">
        <f t="shared" si="188"/>
        <v>0</v>
      </c>
      <c r="M1203" s="58">
        <f>'Luxjacky Assumptions Monthly'!$M$8*'Luxjacky Counterfactual'!H1203</f>
        <v>0</v>
      </c>
      <c r="N1203" s="58">
        <f>'Luxjacky Assumptions Monthly'!$M$6*'Luxjacky Assumptions Monthly'!$M$8*'Luxjacky Counterfactual'!G1203</f>
        <v>820.6097702666284</v>
      </c>
      <c r="O1203" s="58">
        <f t="shared" si="191"/>
        <v>820.6097702666284</v>
      </c>
    </row>
    <row r="1204" spans="1:15" x14ac:dyDescent="0.3">
      <c r="A1204" s="60">
        <v>43572</v>
      </c>
      <c r="B1204" s="15">
        <f t="shared" si="182"/>
        <v>2019</v>
      </c>
      <c r="C1204" s="15">
        <f t="shared" si="183"/>
        <v>4</v>
      </c>
      <c r="D1204" s="15" t="str">
        <f t="shared" si="187"/>
        <v>20194</v>
      </c>
      <c r="E1204" s="15">
        <f t="shared" si="184"/>
        <v>4</v>
      </c>
      <c r="F1204" s="15">
        <f t="shared" si="185"/>
        <v>0</v>
      </c>
      <c r="G1204" s="64">
        <f t="shared" si="189"/>
        <v>1458.2195405332568</v>
      </c>
      <c r="H1204" s="64">
        <f>IF(G1203&lt;VLOOKUP(D1204,'Luxjacky Assumptions Past'!$M$17:$Q$77,5,0),VLOOKUP(D1204,'Luxjacky Assumptions Past'!$M$17:$Q$77,4,0),0)</f>
        <v>0</v>
      </c>
      <c r="I1204" s="62">
        <f t="shared" si="186"/>
        <v>176.1206407381371</v>
      </c>
      <c r="J1204" s="62">
        <v>183</v>
      </c>
      <c r="K1204" s="15">
        <f t="shared" si="190"/>
        <v>0</v>
      </c>
      <c r="L1204" s="15">
        <f t="shared" si="188"/>
        <v>0</v>
      </c>
      <c r="M1204" s="58">
        <f>'Luxjacky Assumptions Monthly'!$M$8*'Luxjacky Counterfactual'!H1204</f>
        <v>0</v>
      </c>
      <c r="N1204" s="58">
        <f>'Luxjacky Assumptions Monthly'!$M$6*'Luxjacky Assumptions Monthly'!$M$8*'Luxjacky Counterfactual'!G1204</f>
        <v>729.1097702666284</v>
      </c>
      <c r="O1204" s="58">
        <f t="shared" si="191"/>
        <v>729.1097702666284</v>
      </c>
    </row>
    <row r="1205" spans="1:15" x14ac:dyDescent="0.3">
      <c r="A1205" s="60">
        <v>43573</v>
      </c>
      <c r="B1205" s="15">
        <f t="shared" si="182"/>
        <v>2019</v>
      </c>
      <c r="C1205" s="15">
        <f t="shared" si="183"/>
        <v>4</v>
      </c>
      <c r="D1205" s="15" t="str">
        <f t="shared" si="187"/>
        <v>20194</v>
      </c>
      <c r="E1205" s="15">
        <f t="shared" si="184"/>
        <v>5</v>
      </c>
      <c r="F1205" s="15">
        <f t="shared" si="185"/>
        <v>0</v>
      </c>
      <c r="G1205" s="64">
        <f t="shared" si="189"/>
        <v>1292.2195405332568</v>
      </c>
      <c r="H1205" s="64">
        <f>IF(G1204&lt;VLOOKUP(D1205,'Luxjacky Assumptions Past'!$M$17:$Q$77,5,0),VLOOKUP(D1205,'Luxjacky Assumptions Past'!$M$17:$Q$77,4,0),0)</f>
        <v>0</v>
      </c>
      <c r="I1205" s="62">
        <f t="shared" si="186"/>
        <v>156.86946424247975</v>
      </c>
      <c r="J1205" s="62">
        <v>166</v>
      </c>
      <c r="K1205" s="15">
        <f t="shared" si="190"/>
        <v>0</v>
      </c>
      <c r="L1205" s="15">
        <f t="shared" si="188"/>
        <v>0</v>
      </c>
      <c r="M1205" s="58">
        <f>'Luxjacky Assumptions Monthly'!$M$8*'Luxjacky Counterfactual'!H1205</f>
        <v>0</v>
      </c>
      <c r="N1205" s="58">
        <f>'Luxjacky Assumptions Monthly'!$M$6*'Luxjacky Assumptions Monthly'!$M$8*'Luxjacky Counterfactual'!G1205</f>
        <v>646.1097702666284</v>
      </c>
      <c r="O1205" s="58">
        <f t="shared" si="191"/>
        <v>646.1097702666284</v>
      </c>
    </row>
    <row r="1206" spans="1:15" x14ac:dyDescent="0.3">
      <c r="A1206" s="60">
        <v>43574</v>
      </c>
      <c r="B1206" s="15">
        <f t="shared" si="182"/>
        <v>2019</v>
      </c>
      <c r="C1206" s="15">
        <f t="shared" si="183"/>
        <v>4</v>
      </c>
      <c r="D1206" s="15" t="str">
        <f t="shared" si="187"/>
        <v>20194</v>
      </c>
      <c r="E1206" s="15">
        <f t="shared" si="184"/>
        <v>6</v>
      </c>
      <c r="F1206" s="15">
        <f t="shared" si="185"/>
        <v>1</v>
      </c>
      <c r="G1206" s="64">
        <f t="shared" si="189"/>
        <v>2761.0828251876001</v>
      </c>
      <c r="H1206" s="64">
        <f>IF(G1205&lt;VLOOKUP(D1206,'Luxjacky Assumptions Past'!$M$17:$Q$77,5,0),VLOOKUP(D1206,'Luxjacky Assumptions Past'!$M$17:$Q$77,4,0),0)</f>
        <v>1617.8632846543435</v>
      </c>
      <c r="I1206" s="62">
        <f t="shared" si="186"/>
        <v>138.49772822840578</v>
      </c>
      <c r="J1206" s="62">
        <v>149</v>
      </c>
      <c r="K1206" s="15">
        <f t="shared" si="190"/>
        <v>1</v>
      </c>
      <c r="L1206" s="15">
        <f t="shared" si="188"/>
        <v>4000</v>
      </c>
      <c r="M1206" s="58">
        <f>'Luxjacky Assumptions Monthly'!$M$8*'Luxjacky Counterfactual'!H1206</f>
        <v>16178.632846543434</v>
      </c>
      <c r="N1206" s="58">
        <f>'Luxjacky Assumptions Monthly'!$M$6*'Luxjacky Assumptions Monthly'!$M$8*'Luxjacky Counterfactual'!G1206</f>
        <v>1380.5414125938</v>
      </c>
      <c r="O1206" s="58">
        <f t="shared" si="191"/>
        <v>21559.174259137235</v>
      </c>
    </row>
    <row r="1207" spans="1:15" x14ac:dyDescent="0.3">
      <c r="A1207" s="60">
        <v>43575</v>
      </c>
      <c r="B1207" s="15">
        <f t="shared" si="182"/>
        <v>2019</v>
      </c>
      <c r="C1207" s="15">
        <f t="shared" si="183"/>
        <v>4</v>
      </c>
      <c r="D1207" s="15" t="str">
        <f t="shared" si="187"/>
        <v>20194</v>
      </c>
      <c r="E1207" s="15">
        <f t="shared" si="184"/>
        <v>7</v>
      </c>
      <c r="F1207" s="15">
        <f t="shared" si="185"/>
        <v>1</v>
      </c>
      <c r="G1207" s="64">
        <f t="shared" si="189"/>
        <v>2613.0828251876001</v>
      </c>
      <c r="H1207" s="64">
        <f>IF(G1206&lt;VLOOKUP(D1207,'Luxjacky Assumptions Past'!$M$17:$Q$77,5,0),VLOOKUP(D1207,'Luxjacky Assumptions Past'!$M$17:$Q$77,4,0),0)</f>
        <v>0</v>
      </c>
      <c r="I1207" s="62">
        <f t="shared" si="186"/>
        <v>100.57824981840541</v>
      </c>
      <c r="J1207" s="62">
        <v>148</v>
      </c>
      <c r="K1207" s="15">
        <f t="shared" si="190"/>
        <v>0</v>
      </c>
      <c r="L1207" s="15">
        <f t="shared" si="188"/>
        <v>0</v>
      </c>
      <c r="M1207" s="58">
        <f>'Luxjacky Assumptions Monthly'!$M$8*'Luxjacky Counterfactual'!H1207</f>
        <v>0</v>
      </c>
      <c r="N1207" s="58">
        <f>'Luxjacky Assumptions Monthly'!$M$6*'Luxjacky Assumptions Monthly'!$M$8*'Luxjacky Counterfactual'!G1207</f>
        <v>1306.5414125938</v>
      </c>
      <c r="O1207" s="58">
        <f t="shared" si="191"/>
        <v>1306.5414125938</v>
      </c>
    </row>
    <row r="1208" spans="1:15" x14ac:dyDescent="0.3">
      <c r="A1208" s="60">
        <v>43576</v>
      </c>
      <c r="B1208" s="15">
        <f t="shared" si="182"/>
        <v>2019</v>
      </c>
      <c r="C1208" s="15">
        <f t="shared" si="183"/>
        <v>4</v>
      </c>
      <c r="D1208" s="15" t="str">
        <f t="shared" si="187"/>
        <v>20194</v>
      </c>
      <c r="E1208" s="15">
        <f t="shared" si="184"/>
        <v>1</v>
      </c>
      <c r="F1208" s="15">
        <f t="shared" si="185"/>
        <v>0</v>
      </c>
      <c r="G1208" s="64">
        <f t="shared" si="189"/>
        <v>2515.0828251876001</v>
      </c>
      <c r="H1208" s="64">
        <f>IF(G1207&lt;VLOOKUP(D1208,'Luxjacky Assumptions Past'!$M$17:$Q$77,5,0),VLOOKUP(D1208,'Luxjacky Assumptions Past'!$M$17:$Q$77,4,0),0)</f>
        <v>0</v>
      </c>
      <c r="I1208" s="62">
        <f t="shared" si="186"/>
        <v>184.74213562373097</v>
      </c>
      <c r="J1208" s="62">
        <v>98</v>
      </c>
      <c r="K1208" s="15">
        <f t="shared" si="190"/>
        <v>0</v>
      </c>
      <c r="L1208" s="15">
        <f t="shared" si="188"/>
        <v>0</v>
      </c>
      <c r="M1208" s="58">
        <f>'Luxjacky Assumptions Monthly'!$M$8*'Luxjacky Counterfactual'!H1208</f>
        <v>0</v>
      </c>
      <c r="N1208" s="58">
        <f>'Luxjacky Assumptions Monthly'!$M$6*'Luxjacky Assumptions Monthly'!$M$8*'Luxjacky Counterfactual'!G1208</f>
        <v>1257.5414125938</v>
      </c>
      <c r="O1208" s="58">
        <f t="shared" si="191"/>
        <v>1257.5414125938</v>
      </c>
    </row>
    <row r="1209" spans="1:15" x14ac:dyDescent="0.3">
      <c r="A1209" s="60">
        <v>43577</v>
      </c>
      <c r="B1209" s="15">
        <f t="shared" si="182"/>
        <v>2019</v>
      </c>
      <c r="C1209" s="15">
        <f t="shared" si="183"/>
        <v>4</v>
      </c>
      <c r="D1209" s="15" t="str">
        <f t="shared" si="187"/>
        <v>20194</v>
      </c>
      <c r="E1209" s="15">
        <f t="shared" si="184"/>
        <v>2</v>
      </c>
      <c r="F1209" s="15">
        <f t="shared" si="185"/>
        <v>0</v>
      </c>
      <c r="G1209" s="64">
        <f t="shared" si="189"/>
        <v>2329.0828251876001</v>
      </c>
      <c r="H1209" s="64">
        <f>IF(G1208&lt;VLOOKUP(D1209,'Luxjacky Assumptions Past'!$M$17:$Q$77,5,0),VLOOKUP(D1209,'Luxjacky Assumptions Past'!$M$17:$Q$77,4,0),0)</f>
        <v>0</v>
      </c>
      <c r="I1209" s="62">
        <f t="shared" si="186"/>
        <v>189.35981786550732</v>
      </c>
      <c r="J1209" s="62">
        <v>186</v>
      </c>
      <c r="K1209" s="15">
        <f t="shared" si="190"/>
        <v>0</v>
      </c>
      <c r="L1209" s="15">
        <f t="shared" si="188"/>
        <v>0</v>
      </c>
      <c r="M1209" s="58">
        <f>'Luxjacky Assumptions Monthly'!$M$8*'Luxjacky Counterfactual'!H1209</f>
        <v>0</v>
      </c>
      <c r="N1209" s="58">
        <f>'Luxjacky Assumptions Monthly'!$M$6*'Luxjacky Assumptions Monthly'!$M$8*'Luxjacky Counterfactual'!G1209</f>
        <v>1164.5414125938</v>
      </c>
      <c r="O1209" s="58">
        <f t="shared" si="191"/>
        <v>1164.5414125938</v>
      </c>
    </row>
    <row r="1210" spans="1:15" x14ac:dyDescent="0.3">
      <c r="A1210" s="60">
        <v>43578</v>
      </c>
      <c r="B1210" s="15">
        <f t="shared" si="182"/>
        <v>2019</v>
      </c>
      <c r="C1210" s="15">
        <f t="shared" si="183"/>
        <v>4</v>
      </c>
      <c r="D1210" s="15" t="str">
        <f t="shared" si="187"/>
        <v>20194</v>
      </c>
      <c r="E1210" s="15">
        <f t="shared" si="184"/>
        <v>3</v>
      </c>
      <c r="F1210" s="15">
        <f t="shared" si="185"/>
        <v>0</v>
      </c>
      <c r="G1210" s="64">
        <f t="shared" si="189"/>
        <v>2136.0828251876001</v>
      </c>
      <c r="H1210" s="64">
        <f>IF(G1209&lt;VLOOKUP(D1210,'Luxjacky Assumptions Past'!$M$17:$Q$77,5,0),VLOOKUP(D1210,'Luxjacky Assumptions Past'!$M$17:$Q$77,4,0),0)</f>
        <v>0</v>
      </c>
      <c r="I1210" s="62">
        <f t="shared" si="186"/>
        <v>186.74921015076876</v>
      </c>
      <c r="J1210" s="62">
        <v>193</v>
      </c>
      <c r="K1210" s="15">
        <f t="shared" si="190"/>
        <v>0</v>
      </c>
      <c r="L1210" s="15">
        <f t="shared" si="188"/>
        <v>0</v>
      </c>
      <c r="M1210" s="58">
        <f>'Luxjacky Assumptions Monthly'!$M$8*'Luxjacky Counterfactual'!H1210</f>
        <v>0</v>
      </c>
      <c r="N1210" s="58">
        <f>'Luxjacky Assumptions Monthly'!$M$6*'Luxjacky Assumptions Monthly'!$M$8*'Luxjacky Counterfactual'!G1210</f>
        <v>1068.0414125938</v>
      </c>
      <c r="O1210" s="58">
        <f t="shared" si="191"/>
        <v>1068.0414125938</v>
      </c>
    </row>
    <row r="1211" spans="1:15" x14ac:dyDescent="0.3">
      <c r="A1211" s="60">
        <v>43579</v>
      </c>
      <c r="B1211" s="15">
        <f t="shared" si="182"/>
        <v>2019</v>
      </c>
      <c r="C1211" s="15">
        <f t="shared" si="183"/>
        <v>4</v>
      </c>
      <c r="D1211" s="15" t="str">
        <f t="shared" si="187"/>
        <v>20194</v>
      </c>
      <c r="E1211" s="15">
        <f t="shared" si="184"/>
        <v>4</v>
      </c>
      <c r="F1211" s="15">
        <f t="shared" si="185"/>
        <v>0</v>
      </c>
      <c r="G1211" s="64">
        <f t="shared" si="189"/>
        <v>1946.0828251876001</v>
      </c>
      <c r="H1211" s="64">
        <f>IF(G1210&lt;VLOOKUP(D1211,'Luxjacky Assumptions Past'!$M$17:$Q$77,5,0),VLOOKUP(D1211,'Luxjacky Assumptions Past'!$M$17:$Q$77,4,0),0)</f>
        <v>0</v>
      </c>
      <c r="I1211" s="62">
        <f t="shared" si="186"/>
        <v>176.1206407381371</v>
      </c>
      <c r="J1211" s="62">
        <v>190</v>
      </c>
      <c r="K1211" s="15">
        <f t="shared" si="190"/>
        <v>0</v>
      </c>
      <c r="L1211" s="15">
        <f t="shared" si="188"/>
        <v>0</v>
      </c>
      <c r="M1211" s="58">
        <f>'Luxjacky Assumptions Monthly'!$M$8*'Luxjacky Counterfactual'!H1211</f>
        <v>0</v>
      </c>
      <c r="N1211" s="58">
        <f>'Luxjacky Assumptions Monthly'!$M$6*'Luxjacky Assumptions Monthly'!$M$8*'Luxjacky Counterfactual'!G1211</f>
        <v>973.04141259380003</v>
      </c>
      <c r="O1211" s="58">
        <f t="shared" si="191"/>
        <v>973.04141259380003</v>
      </c>
    </row>
    <row r="1212" spans="1:15" x14ac:dyDescent="0.3">
      <c r="A1212" s="60">
        <v>43580</v>
      </c>
      <c r="B1212" s="15">
        <f t="shared" si="182"/>
        <v>2019</v>
      </c>
      <c r="C1212" s="15">
        <f t="shared" si="183"/>
        <v>4</v>
      </c>
      <c r="D1212" s="15" t="str">
        <f t="shared" si="187"/>
        <v>20194</v>
      </c>
      <c r="E1212" s="15">
        <f t="shared" si="184"/>
        <v>5</v>
      </c>
      <c r="F1212" s="15">
        <f t="shared" si="185"/>
        <v>0</v>
      </c>
      <c r="G1212" s="64">
        <f t="shared" si="189"/>
        <v>1773.0828251876001</v>
      </c>
      <c r="H1212" s="64">
        <f>IF(G1211&lt;VLOOKUP(D1212,'Luxjacky Assumptions Past'!$M$17:$Q$77,5,0),VLOOKUP(D1212,'Luxjacky Assumptions Past'!$M$17:$Q$77,4,0),0)</f>
        <v>0</v>
      </c>
      <c r="I1212" s="62">
        <f t="shared" si="186"/>
        <v>156.86946424247975</v>
      </c>
      <c r="J1212" s="62">
        <v>173</v>
      </c>
      <c r="K1212" s="15">
        <f t="shared" si="190"/>
        <v>0</v>
      </c>
      <c r="L1212" s="15">
        <f t="shared" si="188"/>
        <v>0</v>
      </c>
      <c r="M1212" s="58">
        <f>'Luxjacky Assumptions Monthly'!$M$8*'Luxjacky Counterfactual'!H1212</f>
        <v>0</v>
      </c>
      <c r="N1212" s="58">
        <f>'Luxjacky Assumptions Monthly'!$M$6*'Luxjacky Assumptions Monthly'!$M$8*'Luxjacky Counterfactual'!G1212</f>
        <v>886.54141259380003</v>
      </c>
      <c r="O1212" s="58">
        <f t="shared" si="191"/>
        <v>886.54141259380003</v>
      </c>
    </row>
    <row r="1213" spans="1:15" x14ac:dyDescent="0.3">
      <c r="A1213" s="60">
        <v>43581</v>
      </c>
      <c r="B1213" s="15">
        <f t="shared" si="182"/>
        <v>2019</v>
      </c>
      <c r="C1213" s="15">
        <f t="shared" si="183"/>
        <v>4</v>
      </c>
      <c r="D1213" s="15" t="str">
        <f t="shared" si="187"/>
        <v>20194</v>
      </c>
      <c r="E1213" s="15">
        <f t="shared" si="184"/>
        <v>6</v>
      </c>
      <c r="F1213" s="15">
        <f t="shared" si="185"/>
        <v>1</v>
      </c>
      <c r="G1213" s="64">
        <f t="shared" si="189"/>
        <v>1627.0828251876001</v>
      </c>
      <c r="H1213" s="64">
        <f>IF(G1212&lt;VLOOKUP(D1213,'Luxjacky Assumptions Past'!$M$17:$Q$77,5,0),VLOOKUP(D1213,'Luxjacky Assumptions Past'!$M$17:$Q$77,4,0),0)</f>
        <v>0</v>
      </c>
      <c r="I1213" s="62">
        <f t="shared" si="186"/>
        <v>138.49772822840578</v>
      </c>
      <c r="J1213" s="62">
        <v>146</v>
      </c>
      <c r="K1213" s="15">
        <f t="shared" si="190"/>
        <v>0</v>
      </c>
      <c r="L1213" s="15">
        <f t="shared" si="188"/>
        <v>0</v>
      </c>
      <c r="M1213" s="58">
        <f>'Luxjacky Assumptions Monthly'!$M$8*'Luxjacky Counterfactual'!H1213</f>
        <v>0</v>
      </c>
      <c r="N1213" s="58">
        <f>'Luxjacky Assumptions Monthly'!$M$6*'Luxjacky Assumptions Monthly'!$M$8*'Luxjacky Counterfactual'!G1213</f>
        <v>813.54141259380003</v>
      </c>
      <c r="O1213" s="58">
        <f t="shared" si="191"/>
        <v>813.54141259380003</v>
      </c>
    </row>
    <row r="1214" spans="1:15" x14ac:dyDescent="0.3">
      <c r="A1214" s="60">
        <v>43582</v>
      </c>
      <c r="B1214" s="15">
        <f t="shared" si="182"/>
        <v>2019</v>
      </c>
      <c r="C1214" s="15">
        <f t="shared" si="183"/>
        <v>4</v>
      </c>
      <c r="D1214" s="15" t="str">
        <f t="shared" si="187"/>
        <v>20194</v>
      </c>
      <c r="E1214" s="15">
        <f t="shared" si="184"/>
        <v>7</v>
      </c>
      <c r="F1214" s="15">
        <f t="shared" si="185"/>
        <v>1</v>
      </c>
      <c r="G1214" s="64">
        <f t="shared" si="189"/>
        <v>1491.0828251876001</v>
      </c>
      <c r="H1214" s="64">
        <f>IF(G1213&lt;VLOOKUP(D1214,'Luxjacky Assumptions Past'!$M$17:$Q$77,5,0),VLOOKUP(D1214,'Luxjacky Assumptions Past'!$M$17:$Q$77,4,0),0)</f>
        <v>0</v>
      </c>
      <c r="I1214" s="62">
        <f t="shared" si="186"/>
        <v>100.57824981840541</v>
      </c>
      <c r="J1214" s="62">
        <v>136</v>
      </c>
      <c r="K1214" s="15">
        <f t="shared" si="190"/>
        <v>0</v>
      </c>
      <c r="L1214" s="15">
        <f t="shared" si="188"/>
        <v>0</v>
      </c>
      <c r="M1214" s="58">
        <f>'Luxjacky Assumptions Monthly'!$M$8*'Luxjacky Counterfactual'!H1214</f>
        <v>0</v>
      </c>
      <c r="N1214" s="58">
        <f>'Luxjacky Assumptions Monthly'!$M$6*'Luxjacky Assumptions Monthly'!$M$8*'Luxjacky Counterfactual'!G1214</f>
        <v>745.54141259380003</v>
      </c>
      <c r="O1214" s="58">
        <f t="shared" si="191"/>
        <v>745.54141259380003</v>
      </c>
    </row>
    <row r="1215" spans="1:15" x14ac:dyDescent="0.3">
      <c r="A1215" s="60">
        <v>43583</v>
      </c>
      <c r="B1215" s="15">
        <f t="shared" si="182"/>
        <v>2019</v>
      </c>
      <c r="C1215" s="15">
        <f t="shared" si="183"/>
        <v>4</v>
      </c>
      <c r="D1215" s="15" t="str">
        <f t="shared" si="187"/>
        <v>20194</v>
      </c>
      <c r="E1215" s="15">
        <f t="shared" si="184"/>
        <v>1</v>
      </c>
      <c r="F1215" s="15">
        <f t="shared" si="185"/>
        <v>0</v>
      </c>
      <c r="G1215" s="64">
        <f t="shared" si="189"/>
        <v>1392.0828251876001</v>
      </c>
      <c r="H1215" s="64">
        <f>IF(G1214&lt;VLOOKUP(D1215,'Luxjacky Assumptions Past'!$M$17:$Q$77,5,0),VLOOKUP(D1215,'Luxjacky Assumptions Past'!$M$17:$Q$77,4,0),0)</f>
        <v>0</v>
      </c>
      <c r="I1215" s="62">
        <f t="shared" si="186"/>
        <v>184.74213562373097</v>
      </c>
      <c r="J1215" s="62">
        <v>99</v>
      </c>
      <c r="K1215" s="15">
        <f t="shared" si="190"/>
        <v>0</v>
      </c>
      <c r="L1215" s="15">
        <f t="shared" si="188"/>
        <v>0</v>
      </c>
      <c r="M1215" s="58">
        <f>'Luxjacky Assumptions Monthly'!$M$8*'Luxjacky Counterfactual'!H1215</f>
        <v>0</v>
      </c>
      <c r="N1215" s="58">
        <f>'Luxjacky Assumptions Monthly'!$M$6*'Luxjacky Assumptions Monthly'!$M$8*'Luxjacky Counterfactual'!G1215</f>
        <v>696.04141259380003</v>
      </c>
      <c r="O1215" s="58">
        <f t="shared" si="191"/>
        <v>696.04141259380003</v>
      </c>
    </row>
    <row r="1216" spans="1:15" x14ac:dyDescent="0.3">
      <c r="A1216" s="60">
        <v>43584</v>
      </c>
      <c r="B1216" s="15">
        <f t="shared" si="182"/>
        <v>2019</v>
      </c>
      <c r="C1216" s="15">
        <f t="shared" si="183"/>
        <v>4</v>
      </c>
      <c r="D1216" s="15" t="str">
        <f t="shared" si="187"/>
        <v>20194</v>
      </c>
      <c r="E1216" s="15">
        <f t="shared" si="184"/>
        <v>2</v>
      </c>
      <c r="F1216" s="15">
        <f t="shared" si="185"/>
        <v>0</v>
      </c>
      <c r="G1216" s="64">
        <f t="shared" si="189"/>
        <v>1220.0828251876001</v>
      </c>
      <c r="H1216" s="64">
        <f>IF(G1215&lt;VLOOKUP(D1216,'Luxjacky Assumptions Past'!$M$17:$Q$77,5,0),VLOOKUP(D1216,'Luxjacky Assumptions Past'!$M$17:$Q$77,4,0),0)</f>
        <v>0</v>
      </c>
      <c r="I1216" s="62">
        <f t="shared" si="186"/>
        <v>189.35981786550732</v>
      </c>
      <c r="J1216" s="62">
        <v>172</v>
      </c>
      <c r="K1216" s="15">
        <f t="shared" si="190"/>
        <v>0</v>
      </c>
      <c r="L1216" s="15">
        <f t="shared" si="188"/>
        <v>0</v>
      </c>
      <c r="M1216" s="58">
        <f>'Luxjacky Assumptions Monthly'!$M$8*'Luxjacky Counterfactual'!H1216</f>
        <v>0</v>
      </c>
      <c r="N1216" s="58">
        <f>'Luxjacky Assumptions Monthly'!$M$6*'Luxjacky Assumptions Monthly'!$M$8*'Luxjacky Counterfactual'!G1216</f>
        <v>610.04141259380003</v>
      </c>
      <c r="O1216" s="58">
        <f t="shared" si="191"/>
        <v>610.04141259380003</v>
      </c>
    </row>
    <row r="1217" spans="1:15" x14ac:dyDescent="0.3">
      <c r="A1217" s="60">
        <v>43585</v>
      </c>
      <c r="B1217" s="15">
        <f t="shared" si="182"/>
        <v>2019</v>
      </c>
      <c r="C1217" s="15">
        <f t="shared" si="183"/>
        <v>4</v>
      </c>
      <c r="D1217" s="15" t="str">
        <f t="shared" si="187"/>
        <v>20194</v>
      </c>
      <c r="E1217" s="15">
        <f t="shared" si="184"/>
        <v>3</v>
      </c>
      <c r="F1217" s="15">
        <f t="shared" si="185"/>
        <v>0</v>
      </c>
      <c r="G1217" s="64">
        <f t="shared" si="189"/>
        <v>2637.9461098419433</v>
      </c>
      <c r="H1217" s="64">
        <f>IF(G1216&lt;VLOOKUP(D1217,'Luxjacky Assumptions Past'!$M$17:$Q$77,5,0),VLOOKUP(D1217,'Luxjacky Assumptions Past'!$M$17:$Q$77,4,0),0)</f>
        <v>1617.8632846543435</v>
      </c>
      <c r="I1217" s="62">
        <f t="shared" si="186"/>
        <v>186.74921015076876</v>
      </c>
      <c r="J1217" s="62">
        <v>200</v>
      </c>
      <c r="K1217" s="15">
        <f t="shared" si="190"/>
        <v>1</v>
      </c>
      <c r="L1217" s="15">
        <f t="shared" si="188"/>
        <v>4000</v>
      </c>
      <c r="M1217" s="58">
        <f>'Luxjacky Assumptions Monthly'!$M$8*'Luxjacky Counterfactual'!H1217</f>
        <v>16178.632846543434</v>
      </c>
      <c r="N1217" s="58">
        <f>'Luxjacky Assumptions Monthly'!$M$6*'Luxjacky Assumptions Monthly'!$M$8*'Luxjacky Counterfactual'!G1217</f>
        <v>1318.9730549209717</v>
      </c>
      <c r="O1217" s="58">
        <f t="shared" si="191"/>
        <v>21497.605901464405</v>
      </c>
    </row>
    <row r="1218" spans="1:15" x14ac:dyDescent="0.3">
      <c r="A1218" s="60">
        <v>43586</v>
      </c>
      <c r="B1218" s="15">
        <f t="shared" ref="B1218:B1281" si="192">YEAR(A1218)</f>
        <v>2019</v>
      </c>
      <c r="C1218" s="15">
        <f t="shared" ref="C1218:C1281" si="193">MONTH(A1218)</f>
        <v>5</v>
      </c>
      <c r="D1218" s="15" t="str">
        <f t="shared" si="187"/>
        <v>20195</v>
      </c>
      <c r="E1218" s="15">
        <f t="shared" ref="E1218:E1281" si="194">WEEKDAY(A1218)</f>
        <v>4</v>
      </c>
      <c r="F1218" s="15">
        <f t="shared" ref="F1218:F1281" si="195">IF(OR(E1218=6,E1218=7),1,0)</f>
        <v>0</v>
      </c>
      <c r="G1218" s="64">
        <f t="shared" si="189"/>
        <v>2459.9461098419433</v>
      </c>
      <c r="H1218" s="64">
        <f>IF(G1217&lt;VLOOKUP(D1218,'Luxjacky Assumptions Past'!$M$17:$Q$77,5,0),VLOOKUP(D1218,'Luxjacky Assumptions Past'!$M$17:$Q$77,4,0),0)</f>
        <v>0</v>
      </c>
      <c r="I1218" s="62">
        <f t="shared" ref="I1218:I1281" si="196">100-2.17*E1218^2.25+12.77*E1218+EXP(-E1218/0.032)+5*C1218^0.75+10*F1218+20*(B1218-2016)</f>
        <v>178.69701273881668</v>
      </c>
      <c r="J1218" s="62">
        <v>178</v>
      </c>
      <c r="K1218" s="15">
        <f t="shared" si="190"/>
        <v>0</v>
      </c>
      <c r="L1218" s="15">
        <f t="shared" si="188"/>
        <v>0</v>
      </c>
      <c r="M1218" s="58">
        <f>'Luxjacky Assumptions Monthly'!$M$8*'Luxjacky Counterfactual'!H1218</f>
        <v>0</v>
      </c>
      <c r="N1218" s="58">
        <f>'Luxjacky Assumptions Monthly'!$M$6*'Luxjacky Assumptions Monthly'!$M$8*'Luxjacky Counterfactual'!G1218</f>
        <v>1229.9730549209717</v>
      </c>
      <c r="O1218" s="58">
        <f t="shared" si="191"/>
        <v>1229.9730549209717</v>
      </c>
    </row>
    <row r="1219" spans="1:15" x14ac:dyDescent="0.3">
      <c r="A1219" s="60">
        <v>43587</v>
      </c>
      <c r="B1219" s="15">
        <f t="shared" si="192"/>
        <v>2019</v>
      </c>
      <c r="C1219" s="15">
        <f t="shared" si="193"/>
        <v>5</v>
      </c>
      <c r="D1219" s="15" t="str">
        <f t="shared" ref="D1219:D1282" si="197">CONCATENATE(B1219,C1219)</f>
        <v>20195</v>
      </c>
      <c r="E1219" s="15">
        <f t="shared" si="194"/>
        <v>5</v>
      </c>
      <c r="F1219" s="15">
        <f t="shared" si="195"/>
        <v>0</v>
      </c>
      <c r="G1219" s="64">
        <f t="shared" si="189"/>
        <v>2283.9461098419433</v>
      </c>
      <c r="H1219" s="64">
        <f>IF(G1218&lt;VLOOKUP(D1219,'Luxjacky Assumptions Past'!$M$17:$Q$77,5,0),VLOOKUP(D1219,'Luxjacky Assumptions Past'!$M$17:$Q$77,4,0),0)</f>
        <v>0</v>
      </c>
      <c r="I1219" s="62">
        <f t="shared" si="196"/>
        <v>159.44583624315936</v>
      </c>
      <c r="J1219" s="62">
        <v>176</v>
      </c>
      <c r="K1219" s="15">
        <f t="shared" si="190"/>
        <v>0</v>
      </c>
      <c r="L1219" s="15">
        <f t="shared" ref="L1219:L1282" si="198">4000*K1219</f>
        <v>0</v>
      </c>
      <c r="M1219" s="58">
        <f>'Luxjacky Assumptions Monthly'!$M$8*'Luxjacky Counterfactual'!H1219</f>
        <v>0</v>
      </c>
      <c r="N1219" s="58">
        <f>'Luxjacky Assumptions Monthly'!$M$6*'Luxjacky Assumptions Monthly'!$M$8*'Luxjacky Counterfactual'!G1219</f>
        <v>1141.9730549209717</v>
      </c>
      <c r="O1219" s="58">
        <f t="shared" si="191"/>
        <v>1141.9730549209717</v>
      </c>
    </row>
    <row r="1220" spans="1:15" x14ac:dyDescent="0.3">
      <c r="A1220" s="60">
        <v>43588</v>
      </c>
      <c r="B1220" s="15">
        <f t="shared" si="192"/>
        <v>2019</v>
      </c>
      <c r="C1220" s="15">
        <f t="shared" si="193"/>
        <v>5</v>
      </c>
      <c r="D1220" s="15" t="str">
        <f t="shared" si="197"/>
        <v>20195</v>
      </c>
      <c r="E1220" s="15">
        <f t="shared" si="194"/>
        <v>6</v>
      </c>
      <c r="F1220" s="15">
        <f t="shared" si="195"/>
        <v>1</v>
      </c>
      <c r="G1220" s="64">
        <f t="shared" ref="G1220:G1283" si="199">G1219+H1220-J1220</f>
        <v>2130.9461098419433</v>
      </c>
      <c r="H1220" s="64">
        <f>IF(G1219&lt;VLOOKUP(D1220,'Luxjacky Assumptions Past'!$M$17:$Q$77,5,0),VLOOKUP(D1220,'Luxjacky Assumptions Past'!$M$17:$Q$77,4,0),0)</f>
        <v>0</v>
      </c>
      <c r="I1220" s="62">
        <f t="shared" si="196"/>
        <v>141.07410022908539</v>
      </c>
      <c r="J1220" s="62">
        <v>153</v>
      </c>
      <c r="K1220" s="15">
        <f t="shared" si="190"/>
        <v>0</v>
      </c>
      <c r="L1220" s="15">
        <f t="shared" si="198"/>
        <v>0</v>
      </c>
      <c r="M1220" s="58">
        <f>'Luxjacky Assumptions Monthly'!$M$8*'Luxjacky Counterfactual'!H1220</f>
        <v>0</v>
      </c>
      <c r="N1220" s="58">
        <f>'Luxjacky Assumptions Monthly'!$M$6*'Luxjacky Assumptions Monthly'!$M$8*'Luxjacky Counterfactual'!G1220</f>
        <v>1065.4730549209717</v>
      </c>
      <c r="O1220" s="58">
        <f t="shared" si="191"/>
        <v>1065.4730549209717</v>
      </c>
    </row>
    <row r="1221" spans="1:15" x14ac:dyDescent="0.3">
      <c r="A1221" s="60">
        <v>43589</v>
      </c>
      <c r="B1221" s="15">
        <f t="shared" si="192"/>
        <v>2019</v>
      </c>
      <c r="C1221" s="15">
        <f t="shared" si="193"/>
        <v>5</v>
      </c>
      <c r="D1221" s="15" t="str">
        <f t="shared" si="197"/>
        <v>20195</v>
      </c>
      <c r="E1221" s="15">
        <f t="shared" si="194"/>
        <v>7</v>
      </c>
      <c r="F1221" s="15">
        <f t="shared" si="195"/>
        <v>1</v>
      </c>
      <c r="G1221" s="64">
        <f t="shared" si="199"/>
        <v>1979.9461098419433</v>
      </c>
      <c r="H1221" s="64">
        <f>IF(G1220&lt;VLOOKUP(D1221,'Luxjacky Assumptions Past'!$M$17:$Q$77,5,0),VLOOKUP(D1221,'Luxjacky Assumptions Past'!$M$17:$Q$77,4,0),0)</f>
        <v>0</v>
      </c>
      <c r="I1221" s="62">
        <f t="shared" si="196"/>
        <v>103.15462181908501</v>
      </c>
      <c r="J1221" s="62">
        <v>151</v>
      </c>
      <c r="K1221" s="15">
        <f t="shared" si="190"/>
        <v>0</v>
      </c>
      <c r="L1221" s="15">
        <f t="shared" si="198"/>
        <v>0</v>
      </c>
      <c r="M1221" s="58">
        <f>'Luxjacky Assumptions Monthly'!$M$8*'Luxjacky Counterfactual'!H1221</f>
        <v>0</v>
      </c>
      <c r="N1221" s="58">
        <f>'Luxjacky Assumptions Monthly'!$M$6*'Luxjacky Assumptions Monthly'!$M$8*'Luxjacky Counterfactual'!G1221</f>
        <v>989.97305492097166</v>
      </c>
      <c r="O1221" s="58">
        <f t="shared" si="191"/>
        <v>989.97305492097166</v>
      </c>
    </row>
    <row r="1222" spans="1:15" x14ac:dyDescent="0.3">
      <c r="A1222" s="60">
        <v>43590</v>
      </c>
      <c r="B1222" s="15">
        <f t="shared" si="192"/>
        <v>2019</v>
      </c>
      <c r="C1222" s="15">
        <f t="shared" si="193"/>
        <v>5</v>
      </c>
      <c r="D1222" s="15" t="str">
        <f t="shared" si="197"/>
        <v>20195</v>
      </c>
      <c r="E1222" s="15">
        <f t="shared" si="194"/>
        <v>1</v>
      </c>
      <c r="F1222" s="15">
        <f t="shared" si="195"/>
        <v>0</v>
      </c>
      <c r="G1222" s="64">
        <f t="shared" si="199"/>
        <v>1895.9461098419433</v>
      </c>
      <c r="H1222" s="64">
        <f>IF(G1221&lt;VLOOKUP(D1222,'Luxjacky Assumptions Past'!$M$17:$Q$77,5,0),VLOOKUP(D1222,'Luxjacky Assumptions Past'!$M$17:$Q$77,4,0),0)</f>
        <v>0</v>
      </c>
      <c r="I1222" s="62">
        <f t="shared" si="196"/>
        <v>187.31850762441059</v>
      </c>
      <c r="J1222" s="62">
        <v>84</v>
      </c>
      <c r="K1222" s="15">
        <f t="shared" si="190"/>
        <v>0</v>
      </c>
      <c r="L1222" s="15">
        <f t="shared" si="198"/>
        <v>0</v>
      </c>
      <c r="M1222" s="58">
        <f>'Luxjacky Assumptions Monthly'!$M$8*'Luxjacky Counterfactual'!H1222</f>
        <v>0</v>
      </c>
      <c r="N1222" s="58">
        <f>'Luxjacky Assumptions Monthly'!$M$6*'Luxjacky Assumptions Monthly'!$M$8*'Luxjacky Counterfactual'!G1222</f>
        <v>947.97305492097166</v>
      </c>
      <c r="O1222" s="58">
        <f t="shared" si="191"/>
        <v>947.97305492097166</v>
      </c>
    </row>
    <row r="1223" spans="1:15" x14ac:dyDescent="0.3">
      <c r="A1223" s="60">
        <v>43591</v>
      </c>
      <c r="B1223" s="15">
        <f t="shared" si="192"/>
        <v>2019</v>
      </c>
      <c r="C1223" s="15">
        <f t="shared" si="193"/>
        <v>5</v>
      </c>
      <c r="D1223" s="15" t="str">
        <f t="shared" si="197"/>
        <v>20195</v>
      </c>
      <c r="E1223" s="15">
        <f t="shared" si="194"/>
        <v>2</v>
      </c>
      <c r="F1223" s="15">
        <f t="shared" si="195"/>
        <v>0</v>
      </c>
      <c r="G1223" s="64">
        <f t="shared" si="199"/>
        <v>1711.9461098419433</v>
      </c>
      <c r="H1223" s="64">
        <f>IF(G1222&lt;VLOOKUP(D1223,'Luxjacky Assumptions Past'!$M$17:$Q$77,5,0),VLOOKUP(D1223,'Luxjacky Assumptions Past'!$M$17:$Q$77,4,0),0)</f>
        <v>0</v>
      </c>
      <c r="I1223" s="62">
        <f t="shared" si="196"/>
        <v>191.93618986618691</v>
      </c>
      <c r="J1223" s="62">
        <v>184</v>
      </c>
      <c r="K1223" s="15">
        <f t="shared" si="190"/>
        <v>0</v>
      </c>
      <c r="L1223" s="15">
        <f t="shared" si="198"/>
        <v>0</v>
      </c>
      <c r="M1223" s="58">
        <f>'Luxjacky Assumptions Monthly'!$M$8*'Luxjacky Counterfactual'!H1223</f>
        <v>0</v>
      </c>
      <c r="N1223" s="58">
        <f>'Luxjacky Assumptions Monthly'!$M$6*'Luxjacky Assumptions Monthly'!$M$8*'Luxjacky Counterfactual'!G1223</f>
        <v>855.97305492097166</v>
      </c>
      <c r="O1223" s="58">
        <f t="shared" si="191"/>
        <v>855.97305492097166</v>
      </c>
    </row>
    <row r="1224" spans="1:15" x14ac:dyDescent="0.3">
      <c r="A1224" s="60">
        <v>43592</v>
      </c>
      <c r="B1224" s="15">
        <f t="shared" si="192"/>
        <v>2019</v>
      </c>
      <c r="C1224" s="15">
        <f t="shared" si="193"/>
        <v>5</v>
      </c>
      <c r="D1224" s="15" t="str">
        <f t="shared" si="197"/>
        <v>20195</v>
      </c>
      <c r="E1224" s="15">
        <f t="shared" si="194"/>
        <v>3</v>
      </c>
      <c r="F1224" s="15">
        <f t="shared" si="195"/>
        <v>0</v>
      </c>
      <c r="G1224" s="64">
        <f t="shared" si="199"/>
        <v>1509.9461098419433</v>
      </c>
      <c r="H1224" s="64">
        <f>IF(G1223&lt;VLOOKUP(D1224,'Luxjacky Assumptions Past'!$M$17:$Q$77,5,0),VLOOKUP(D1224,'Luxjacky Assumptions Past'!$M$17:$Q$77,4,0),0)</f>
        <v>0</v>
      </c>
      <c r="I1224" s="62">
        <f t="shared" si="196"/>
        <v>189.32558215144837</v>
      </c>
      <c r="J1224" s="62">
        <v>202</v>
      </c>
      <c r="K1224" s="15">
        <f t="shared" si="190"/>
        <v>0</v>
      </c>
      <c r="L1224" s="15">
        <f t="shared" si="198"/>
        <v>0</v>
      </c>
      <c r="M1224" s="58">
        <f>'Luxjacky Assumptions Monthly'!$M$8*'Luxjacky Counterfactual'!H1224</f>
        <v>0</v>
      </c>
      <c r="N1224" s="58">
        <f>'Luxjacky Assumptions Monthly'!$M$6*'Luxjacky Assumptions Monthly'!$M$8*'Luxjacky Counterfactual'!G1224</f>
        <v>754.97305492097166</v>
      </c>
      <c r="O1224" s="58">
        <f t="shared" si="191"/>
        <v>754.97305492097166</v>
      </c>
    </row>
    <row r="1225" spans="1:15" x14ac:dyDescent="0.3">
      <c r="A1225" s="60">
        <v>43593</v>
      </c>
      <c r="B1225" s="15">
        <f t="shared" si="192"/>
        <v>2019</v>
      </c>
      <c r="C1225" s="15">
        <f t="shared" si="193"/>
        <v>5</v>
      </c>
      <c r="D1225" s="15" t="str">
        <f t="shared" si="197"/>
        <v>20195</v>
      </c>
      <c r="E1225" s="15">
        <f t="shared" si="194"/>
        <v>4</v>
      </c>
      <c r="F1225" s="15">
        <f t="shared" si="195"/>
        <v>0</v>
      </c>
      <c r="G1225" s="64">
        <f t="shared" si="199"/>
        <v>1319.9461098419433</v>
      </c>
      <c r="H1225" s="64">
        <f>IF(G1224&lt;VLOOKUP(D1225,'Luxjacky Assumptions Past'!$M$17:$Q$77,5,0),VLOOKUP(D1225,'Luxjacky Assumptions Past'!$M$17:$Q$77,4,0),0)</f>
        <v>0</v>
      </c>
      <c r="I1225" s="62">
        <f t="shared" si="196"/>
        <v>178.69701273881668</v>
      </c>
      <c r="J1225" s="62">
        <v>190</v>
      </c>
      <c r="K1225" s="15">
        <f t="shared" si="190"/>
        <v>0</v>
      </c>
      <c r="L1225" s="15">
        <f t="shared" si="198"/>
        <v>0</v>
      </c>
      <c r="M1225" s="58">
        <f>'Luxjacky Assumptions Monthly'!$M$8*'Luxjacky Counterfactual'!H1225</f>
        <v>0</v>
      </c>
      <c r="N1225" s="58">
        <f>'Luxjacky Assumptions Monthly'!$M$6*'Luxjacky Assumptions Monthly'!$M$8*'Luxjacky Counterfactual'!G1225</f>
        <v>659.97305492097166</v>
      </c>
      <c r="O1225" s="58">
        <f t="shared" si="191"/>
        <v>659.97305492097166</v>
      </c>
    </row>
    <row r="1226" spans="1:15" x14ac:dyDescent="0.3">
      <c r="A1226" s="60">
        <v>43594</v>
      </c>
      <c r="B1226" s="15">
        <f t="shared" si="192"/>
        <v>2019</v>
      </c>
      <c r="C1226" s="15">
        <f t="shared" si="193"/>
        <v>5</v>
      </c>
      <c r="D1226" s="15" t="str">
        <f t="shared" si="197"/>
        <v>20195</v>
      </c>
      <c r="E1226" s="15">
        <f t="shared" si="194"/>
        <v>5</v>
      </c>
      <c r="F1226" s="15">
        <f t="shared" si="195"/>
        <v>0</v>
      </c>
      <c r="G1226" s="64">
        <f t="shared" si="199"/>
        <v>2756.667209195235</v>
      </c>
      <c r="H1226" s="64">
        <f>IF(G1225&lt;VLOOKUP(D1226,'Luxjacky Assumptions Past'!$M$17:$Q$77,5,0),VLOOKUP(D1226,'Luxjacky Assumptions Past'!$M$17:$Q$77,4,0),0)</f>
        <v>1619.7210993532917</v>
      </c>
      <c r="I1226" s="62">
        <f t="shared" si="196"/>
        <v>159.44583624315936</v>
      </c>
      <c r="J1226" s="62">
        <v>183</v>
      </c>
      <c r="K1226" s="15">
        <f t="shared" si="190"/>
        <v>1</v>
      </c>
      <c r="L1226" s="15">
        <f t="shared" si="198"/>
        <v>4000</v>
      </c>
      <c r="M1226" s="58">
        <f>'Luxjacky Assumptions Monthly'!$M$8*'Luxjacky Counterfactual'!H1226</f>
        <v>16197.210993532917</v>
      </c>
      <c r="N1226" s="58">
        <f>'Luxjacky Assumptions Monthly'!$M$6*'Luxjacky Assumptions Monthly'!$M$8*'Luxjacky Counterfactual'!G1226</f>
        <v>1378.3336045976175</v>
      </c>
      <c r="O1226" s="58">
        <f t="shared" si="191"/>
        <v>21575.544598130535</v>
      </c>
    </row>
    <row r="1227" spans="1:15" x14ac:dyDescent="0.3">
      <c r="A1227" s="60">
        <v>43595</v>
      </c>
      <c r="B1227" s="15">
        <f t="shared" si="192"/>
        <v>2019</v>
      </c>
      <c r="C1227" s="15">
        <f t="shared" si="193"/>
        <v>5</v>
      </c>
      <c r="D1227" s="15" t="str">
        <f t="shared" si="197"/>
        <v>20195</v>
      </c>
      <c r="E1227" s="15">
        <f t="shared" si="194"/>
        <v>6</v>
      </c>
      <c r="F1227" s="15">
        <f t="shared" si="195"/>
        <v>1</v>
      </c>
      <c r="G1227" s="64">
        <f t="shared" si="199"/>
        <v>2582.667209195235</v>
      </c>
      <c r="H1227" s="64">
        <f>IF(G1226&lt;VLOOKUP(D1227,'Luxjacky Assumptions Past'!$M$17:$Q$77,5,0),VLOOKUP(D1227,'Luxjacky Assumptions Past'!$M$17:$Q$77,4,0),0)</f>
        <v>0</v>
      </c>
      <c r="I1227" s="62">
        <f t="shared" si="196"/>
        <v>141.07410022908539</v>
      </c>
      <c r="J1227" s="62">
        <v>174</v>
      </c>
      <c r="K1227" s="15">
        <f t="shared" si="190"/>
        <v>0</v>
      </c>
      <c r="L1227" s="15">
        <f t="shared" si="198"/>
        <v>0</v>
      </c>
      <c r="M1227" s="58">
        <f>'Luxjacky Assumptions Monthly'!$M$8*'Luxjacky Counterfactual'!H1227</f>
        <v>0</v>
      </c>
      <c r="N1227" s="58">
        <f>'Luxjacky Assumptions Monthly'!$M$6*'Luxjacky Assumptions Monthly'!$M$8*'Luxjacky Counterfactual'!G1227</f>
        <v>1291.3336045976175</v>
      </c>
      <c r="O1227" s="58">
        <f t="shared" si="191"/>
        <v>1291.3336045976175</v>
      </c>
    </row>
    <row r="1228" spans="1:15" x14ac:dyDescent="0.3">
      <c r="A1228" s="60">
        <v>43596</v>
      </c>
      <c r="B1228" s="15">
        <f t="shared" si="192"/>
        <v>2019</v>
      </c>
      <c r="C1228" s="15">
        <f t="shared" si="193"/>
        <v>5</v>
      </c>
      <c r="D1228" s="15" t="str">
        <f t="shared" si="197"/>
        <v>20195</v>
      </c>
      <c r="E1228" s="15">
        <f t="shared" si="194"/>
        <v>7</v>
      </c>
      <c r="F1228" s="15">
        <f t="shared" si="195"/>
        <v>1</v>
      </c>
      <c r="G1228" s="64">
        <f t="shared" si="199"/>
        <v>2446.667209195235</v>
      </c>
      <c r="H1228" s="64">
        <f>IF(G1227&lt;VLOOKUP(D1228,'Luxjacky Assumptions Past'!$M$17:$Q$77,5,0),VLOOKUP(D1228,'Luxjacky Assumptions Past'!$M$17:$Q$77,4,0),0)</f>
        <v>0</v>
      </c>
      <c r="I1228" s="62">
        <f t="shared" si="196"/>
        <v>103.15462181908501</v>
      </c>
      <c r="J1228" s="62">
        <v>136</v>
      </c>
      <c r="K1228" s="15">
        <f t="shared" si="190"/>
        <v>0</v>
      </c>
      <c r="L1228" s="15">
        <f t="shared" si="198"/>
        <v>0</v>
      </c>
      <c r="M1228" s="58">
        <f>'Luxjacky Assumptions Monthly'!$M$8*'Luxjacky Counterfactual'!H1228</f>
        <v>0</v>
      </c>
      <c r="N1228" s="58">
        <f>'Luxjacky Assumptions Monthly'!$M$6*'Luxjacky Assumptions Monthly'!$M$8*'Luxjacky Counterfactual'!G1228</f>
        <v>1223.3336045976175</v>
      </c>
      <c r="O1228" s="58">
        <f t="shared" si="191"/>
        <v>1223.3336045976175</v>
      </c>
    </row>
    <row r="1229" spans="1:15" x14ac:dyDescent="0.3">
      <c r="A1229" s="60">
        <v>43597</v>
      </c>
      <c r="B1229" s="15">
        <f t="shared" si="192"/>
        <v>2019</v>
      </c>
      <c r="C1229" s="15">
        <f t="shared" si="193"/>
        <v>5</v>
      </c>
      <c r="D1229" s="15" t="str">
        <f t="shared" si="197"/>
        <v>20195</v>
      </c>
      <c r="E1229" s="15">
        <f t="shared" si="194"/>
        <v>1</v>
      </c>
      <c r="F1229" s="15">
        <f t="shared" si="195"/>
        <v>0</v>
      </c>
      <c r="G1229" s="64">
        <f t="shared" si="199"/>
        <v>2338.667209195235</v>
      </c>
      <c r="H1229" s="64">
        <f>IF(G1228&lt;VLOOKUP(D1229,'Luxjacky Assumptions Past'!$M$17:$Q$77,5,0),VLOOKUP(D1229,'Luxjacky Assumptions Past'!$M$17:$Q$77,4,0),0)</f>
        <v>0</v>
      </c>
      <c r="I1229" s="62">
        <f t="shared" si="196"/>
        <v>187.31850762441059</v>
      </c>
      <c r="J1229" s="62">
        <v>108</v>
      </c>
      <c r="K1229" s="15">
        <f t="shared" si="190"/>
        <v>0</v>
      </c>
      <c r="L1229" s="15">
        <f t="shared" si="198"/>
        <v>0</v>
      </c>
      <c r="M1229" s="58">
        <f>'Luxjacky Assumptions Monthly'!$M$8*'Luxjacky Counterfactual'!H1229</f>
        <v>0</v>
      </c>
      <c r="N1229" s="58">
        <f>'Luxjacky Assumptions Monthly'!$M$6*'Luxjacky Assumptions Monthly'!$M$8*'Luxjacky Counterfactual'!G1229</f>
        <v>1169.3336045976175</v>
      </c>
      <c r="O1229" s="58">
        <f t="shared" si="191"/>
        <v>1169.3336045976175</v>
      </c>
    </row>
    <row r="1230" spans="1:15" x14ac:dyDescent="0.3">
      <c r="A1230" s="60">
        <v>43598</v>
      </c>
      <c r="B1230" s="15">
        <f t="shared" si="192"/>
        <v>2019</v>
      </c>
      <c r="C1230" s="15">
        <f t="shared" si="193"/>
        <v>5</v>
      </c>
      <c r="D1230" s="15" t="str">
        <f t="shared" si="197"/>
        <v>20195</v>
      </c>
      <c r="E1230" s="15">
        <f t="shared" si="194"/>
        <v>2</v>
      </c>
      <c r="F1230" s="15">
        <f t="shared" si="195"/>
        <v>0</v>
      </c>
      <c r="G1230" s="64">
        <f t="shared" si="199"/>
        <v>2151.667209195235</v>
      </c>
      <c r="H1230" s="64">
        <f>IF(G1229&lt;VLOOKUP(D1230,'Luxjacky Assumptions Past'!$M$17:$Q$77,5,0),VLOOKUP(D1230,'Luxjacky Assumptions Past'!$M$17:$Q$77,4,0),0)</f>
        <v>0</v>
      </c>
      <c r="I1230" s="62">
        <f t="shared" si="196"/>
        <v>191.93618986618691</v>
      </c>
      <c r="J1230" s="62">
        <v>187</v>
      </c>
      <c r="K1230" s="15">
        <f t="shared" si="190"/>
        <v>0</v>
      </c>
      <c r="L1230" s="15">
        <f t="shared" si="198"/>
        <v>0</v>
      </c>
      <c r="M1230" s="58">
        <f>'Luxjacky Assumptions Monthly'!$M$8*'Luxjacky Counterfactual'!H1230</f>
        <v>0</v>
      </c>
      <c r="N1230" s="58">
        <f>'Luxjacky Assumptions Monthly'!$M$6*'Luxjacky Assumptions Monthly'!$M$8*'Luxjacky Counterfactual'!G1230</f>
        <v>1075.8336045976175</v>
      </c>
      <c r="O1230" s="58">
        <f t="shared" si="191"/>
        <v>1075.8336045976175</v>
      </c>
    </row>
    <row r="1231" spans="1:15" x14ac:dyDescent="0.3">
      <c r="A1231" s="60">
        <v>43599</v>
      </c>
      <c r="B1231" s="15">
        <f t="shared" si="192"/>
        <v>2019</v>
      </c>
      <c r="C1231" s="15">
        <f t="shared" si="193"/>
        <v>5</v>
      </c>
      <c r="D1231" s="15" t="str">
        <f t="shared" si="197"/>
        <v>20195</v>
      </c>
      <c r="E1231" s="15">
        <f t="shared" si="194"/>
        <v>3</v>
      </c>
      <c r="F1231" s="15">
        <f t="shared" si="195"/>
        <v>0</v>
      </c>
      <c r="G1231" s="64">
        <f t="shared" si="199"/>
        <v>1954.667209195235</v>
      </c>
      <c r="H1231" s="64">
        <f>IF(G1230&lt;VLOOKUP(D1231,'Luxjacky Assumptions Past'!$M$17:$Q$77,5,0),VLOOKUP(D1231,'Luxjacky Assumptions Past'!$M$17:$Q$77,4,0),0)</f>
        <v>0</v>
      </c>
      <c r="I1231" s="62">
        <f t="shared" si="196"/>
        <v>189.32558215144837</v>
      </c>
      <c r="J1231" s="62">
        <v>197</v>
      </c>
      <c r="K1231" s="15">
        <f t="shared" si="190"/>
        <v>0</v>
      </c>
      <c r="L1231" s="15">
        <f t="shared" si="198"/>
        <v>0</v>
      </c>
      <c r="M1231" s="58">
        <f>'Luxjacky Assumptions Monthly'!$M$8*'Luxjacky Counterfactual'!H1231</f>
        <v>0</v>
      </c>
      <c r="N1231" s="58">
        <f>'Luxjacky Assumptions Monthly'!$M$6*'Luxjacky Assumptions Monthly'!$M$8*'Luxjacky Counterfactual'!G1231</f>
        <v>977.33360459761752</v>
      </c>
      <c r="O1231" s="58">
        <f t="shared" si="191"/>
        <v>977.33360459761752</v>
      </c>
    </row>
    <row r="1232" spans="1:15" x14ac:dyDescent="0.3">
      <c r="A1232" s="60">
        <v>43600</v>
      </c>
      <c r="B1232" s="15">
        <f t="shared" si="192"/>
        <v>2019</v>
      </c>
      <c r="C1232" s="15">
        <f t="shared" si="193"/>
        <v>5</v>
      </c>
      <c r="D1232" s="15" t="str">
        <f t="shared" si="197"/>
        <v>20195</v>
      </c>
      <c r="E1232" s="15">
        <f t="shared" si="194"/>
        <v>4</v>
      </c>
      <c r="F1232" s="15">
        <f t="shared" si="195"/>
        <v>0</v>
      </c>
      <c r="G1232" s="64">
        <f t="shared" si="199"/>
        <v>1750.667209195235</v>
      </c>
      <c r="H1232" s="64">
        <f>IF(G1231&lt;VLOOKUP(D1232,'Luxjacky Assumptions Past'!$M$17:$Q$77,5,0),VLOOKUP(D1232,'Luxjacky Assumptions Past'!$M$17:$Q$77,4,0),0)</f>
        <v>0</v>
      </c>
      <c r="I1232" s="62">
        <f t="shared" si="196"/>
        <v>178.69701273881668</v>
      </c>
      <c r="J1232" s="62">
        <v>204</v>
      </c>
      <c r="K1232" s="15">
        <f t="shared" si="190"/>
        <v>0</v>
      </c>
      <c r="L1232" s="15">
        <f t="shared" si="198"/>
        <v>0</v>
      </c>
      <c r="M1232" s="58">
        <f>'Luxjacky Assumptions Monthly'!$M$8*'Luxjacky Counterfactual'!H1232</f>
        <v>0</v>
      </c>
      <c r="N1232" s="58">
        <f>'Luxjacky Assumptions Monthly'!$M$6*'Luxjacky Assumptions Monthly'!$M$8*'Luxjacky Counterfactual'!G1232</f>
        <v>875.33360459761752</v>
      </c>
      <c r="O1232" s="58">
        <f t="shared" si="191"/>
        <v>875.33360459761752</v>
      </c>
    </row>
    <row r="1233" spans="1:15" x14ac:dyDescent="0.3">
      <c r="A1233" s="60">
        <v>43601</v>
      </c>
      <c r="B1233" s="15">
        <f t="shared" si="192"/>
        <v>2019</v>
      </c>
      <c r="C1233" s="15">
        <f t="shared" si="193"/>
        <v>5</v>
      </c>
      <c r="D1233" s="15" t="str">
        <f t="shared" si="197"/>
        <v>20195</v>
      </c>
      <c r="E1233" s="15">
        <f t="shared" si="194"/>
        <v>5</v>
      </c>
      <c r="F1233" s="15">
        <f t="shared" si="195"/>
        <v>0</v>
      </c>
      <c r="G1233" s="64">
        <f t="shared" si="199"/>
        <v>1572.667209195235</v>
      </c>
      <c r="H1233" s="64">
        <f>IF(G1232&lt;VLOOKUP(D1233,'Luxjacky Assumptions Past'!$M$17:$Q$77,5,0),VLOOKUP(D1233,'Luxjacky Assumptions Past'!$M$17:$Q$77,4,0),0)</f>
        <v>0</v>
      </c>
      <c r="I1233" s="62">
        <f t="shared" si="196"/>
        <v>159.44583624315936</v>
      </c>
      <c r="J1233" s="62">
        <v>178</v>
      </c>
      <c r="K1233" s="15">
        <f t="shared" si="190"/>
        <v>0</v>
      </c>
      <c r="L1233" s="15">
        <f t="shared" si="198"/>
        <v>0</v>
      </c>
      <c r="M1233" s="58">
        <f>'Luxjacky Assumptions Monthly'!$M$8*'Luxjacky Counterfactual'!H1233</f>
        <v>0</v>
      </c>
      <c r="N1233" s="58">
        <f>'Luxjacky Assumptions Monthly'!$M$6*'Luxjacky Assumptions Monthly'!$M$8*'Luxjacky Counterfactual'!G1233</f>
        <v>786.33360459761752</v>
      </c>
      <c r="O1233" s="58">
        <f t="shared" si="191"/>
        <v>786.33360459761752</v>
      </c>
    </row>
    <row r="1234" spans="1:15" x14ac:dyDescent="0.3">
      <c r="A1234" s="60">
        <v>43602</v>
      </c>
      <c r="B1234" s="15">
        <f t="shared" si="192"/>
        <v>2019</v>
      </c>
      <c r="C1234" s="15">
        <f t="shared" si="193"/>
        <v>5</v>
      </c>
      <c r="D1234" s="15" t="str">
        <f t="shared" si="197"/>
        <v>20195</v>
      </c>
      <c r="E1234" s="15">
        <f t="shared" si="194"/>
        <v>6</v>
      </c>
      <c r="F1234" s="15">
        <f t="shared" si="195"/>
        <v>1</v>
      </c>
      <c r="G1234" s="64">
        <f t="shared" si="199"/>
        <v>1415.667209195235</v>
      </c>
      <c r="H1234" s="64">
        <f>IF(G1233&lt;VLOOKUP(D1234,'Luxjacky Assumptions Past'!$M$17:$Q$77,5,0),VLOOKUP(D1234,'Luxjacky Assumptions Past'!$M$17:$Q$77,4,0),0)</f>
        <v>0</v>
      </c>
      <c r="I1234" s="62">
        <f t="shared" si="196"/>
        <v>141.07410022908539</v>
      </c>
      <c r="J1234" s="62">
        <v>157</v>
      </c>
      <c r="K1234" s="15">
        <f t="shared" si="190"/>
        <v>0</v>
      </c>
      <c r="L1234" s="15">
        <f t="shared" si="198"/>
        <v>0</v>
      </c>
      <c r="M1234" s="58">
        <f>'Luxjacky Assumptions Monthly'!$M$8*'Luxjacky Counterfactual'!H1234</f>
        <v>0</v>
      </c>
      <c r="N1234" s="58">
        <f>'Luxjacky Assumptions Monthly'!$M$6*'Luxjacky Assumptions Monthly'!$M$8*'Luxjacky Counterfactual'!G1234</f>
        <v>707.83360459761752</v>
      </c>
      <c r="O1234" s="58">
        <f t="shared" si="191"/>
        <v>707.83360459761752</v>
      </c>
    </row>
    <row r="1235" spans="1:15" x14ac:dyDescent="0.3">
      <c r="A1235" s="60">
        <v>43603</v>
      </c>
      <c r="B1235" s="15">
        <f t="shared" si="192"/>
        <v>2019</v>
      </c>
      <c r="C1235" s="15">
        <f t="shared" si="193"/>
        <v>5</v>
      </c>
      <c r="D1235" s="15" t="str">
        <f t="shared" si="197"/>
        <v>20195</v>
      </c>
      <c r="E1235" s="15">
        <f t="shared" si="194"/>
        <v>7</v>
      </c>
      <c r="F1235" s="15">
        <f t="shared" si="195"/>
        <v>1</v>
      </c>
      <c r="G1235" s="64">
        <f t="shared" si="199"/>
        <v>1282.667209195235</v>
      </c>
      <c r="H1235" s="64">
        <f>IF(G1234&lt;VLOOKUP(D1235,'Luxjacky Assumptions Past'!$M$17:$Q$77,5,0),VLOOKUP(D1235,'Luxjacky Assumptions Past'!$M$17:$Q$77,4,0),0)</f>
        <v>0</v>
      </c>
      <c r="I1235" s="62">
        <f t="shared" si="196"/>
        <v>103.15462181908501</v>
      </c>
      <c r="J1235" s="62">
        <v>133</v>
      </c>
      <c r="K1235" s="15">
        <f t="shared" si="190"/>
        <v>0</v>
      </c>
      <c r="L1235" s="15">
        <f t="shared" si="198"/>
        <v>0</v>
      </c>
      <c r="M1235" s="58">
        <f>'Luxjacky Assumptions Monthly'!$M$8*'Luxjacky Counterfactual'!H1235</f>
        <v>0</v>
      </c>
      <c r="N1235" s="58">
        <f>'Luxjacky Assumptions Monthly'!$M$6*'Luxjacky Assumptions Monthly'!$M$8*'Luxjacky Counterfactual'!G1235</f>
        <v>641.33360459761752</v>
      </c>
      <c r="O1235" s="58">
        <f t="shared" si="191"/>
        <v>641.33360459761752</v>
      </c>
    </row>
    <row r="1236" spans="1:15" x14ac:dyDescent="0.3">
      <c r="A1236" s="60">
        <v>43604</v>
      </c>
      <c r="B1236" s="15">
        <f t="shared" si="192"/>
        <v>2019</v>
      </c>
      <c r="C1236" s="15">
        <f t="shared" si="193"/>
        <v>5</v>
      </c>
      <c r="D1236" s="15" t="str">
        <f t="shared" si="197"/>
        <v>20195</v>
      </c>
      <c r="E1236" s="15">
        <f t="shared" si="194"/>
        <v>1</v>
      </c>
      <c r="F1236" s="15">
        <f t="shared" si="195"/>
        <v>0</v>
      </c>
      <c r="G1236" s="64">
        <f t="shared" si="199"/>
        <v>2807.3883085485268</v>
      </c>
      <c r="H1236" s="64">
        <f>IF(G1235&lt;VLOOKUP(D1236,'Luxjacky Assumptions Past'!$M$17:$Q$77,5,0),VLOOKUP(D1236,'Luxjacky Assumptions Past'!$M$17:$Q$77,4,0),0)</f>
        <v>1619.7210993532917</v>
      </c>
      <c r="I1236" s="62">
        <f t="shared" si="196"/>
        <v>187.31850762441059</v>
      </c>
      <c r="J1236" s="62">
        <v>95</v>
      </c>
      <c r="K1236" s="15">
        <f t="shared" si="190"/>
        <v>1</v>
      </c>
      <c r="L1236" s="15">
        <f t="shared" si="198"/>
        <v>4000</v>
      </c>
      <c r="M1236" s="58">
        <f>'Luxjacky Assumptions Monthly'!$M$8*'Luxjacky Counterfactual'!H1236</f>
        <v>16197.210993532917</v>
      </c>
      <c r="N1236" s="58">
        <f>'Luxjacky Assumptions Monthly'!$M$6*'Luxjacky Assumptions Monthly'!$M$8*'Luxjacky Counterfactual'!G1236</f>
        <v>1403.6941542742634</v>
      </c>
      <c r="O1236" s="58">
        <f t="shared" si="191"/>
        <v>21600.905147807181</v>
      </c>
    </row>
    <row r="1237" spans="1:15" x14ac:dyDescent="0.3">
      <c r="A1237" s="60">
        <v>43605</v>
      </c>
      <c r="B1237" s="15">
        <f t="shared" si="192"/>
        <v>2019</v>
      </c>
      <c r="C1237" s="15">
        <f t="shared" si="193"/>
        <v>5</v>
      </c>
      <c r="D1237" s="15" t="str">
        <f t="shared" si="197"/>
        <v>20195</v>
      </c>
      <c r="E1237" s="15">
        <f t="shared" si="194"/>
        <v>2</v>
      </c>
      <c r="F1237" s="15">
        <f t="shared" si="195"/>
        <v>0</v>
      </c>
      <c r="G1237" s="64">
        <f t="shared" si="199"/>
        <v>2620.3883085485268</v>
      </c>
      <c r="H1237" s="64">
        <f>IF(G1236&lt;VLOOKUP(D1237,'Luxjacky Assumptions Past'!$M$17:$Q$77,5,0),VLOOKUP(D1237,'Luxjacky Assumptions Past'!$M$17:$Q$77,4,0),0)</f>
        <v>0</v>
      </c>
      <c r="I1237" s="62">
        <f t="shared" si="196"/>
        <v>191.93618986618691</v>
      </c>
      <c r="J1237" s="62">
        <v>187</v>
      </c>
      <c r="K1237" s="15">
        <f t="shared" si="190"/>
        <v>0</v>
      </c>
      <c r="L1237" s="15">
        <f t="shared" si="198"/>
        <v>0</v>
      </c>
      <c r="M1237" s="58">
        <f>'Luxjacky Assumptions Monthly'!$M$8*'Luxjacky Counterfactual'!H1237</f>
        <v>0</v>
      </c>
      <c r="N1237" s="58">
        <f>'Luxjacky Assumptions Monthly'!$M$6*'Luxjacky Assumptions Monthly'!$M$8*'Luxjacky Counterfactual'!G1237</f>
        <v>1310.1941542742634</v>
      </c>
      <c r="O1237" s="58">
        <f t="shared" si="191"/>
        <v>1310.1941542742634</v>
      </c>
    </row>
    <row r="1238" spans="1:15" x14ac:dyDescent="0.3">
      <c r="A1238" s="60">
        <v>43606</v>
      </c>
      <c r="B1238" s="15">
        <f t="shared" si="192"/>
        <v>2019</v>
      </c>
      <c r="C1238" s="15">
        <f t="shared" si="193"/>
        <v>5</v>
      </c>
      <c r="D1238" s="15" t="str">
        <f t="shared" si="197"/>
        <v>20195</v>
      </c>
      <c r="E1238" s="15">
        <f t="shared" si="194"/>
        <v>3</v>
      </c>
      <c r="F1238" s="15">
        <f t="shared" si="195"/>
        <v>0</v>
      </c>
      <c r="G1238" s="64">
        <f t="shared" si="199"/>
        <v>2430.3883085485268</v>
      </c>
      <c r="H1238" s="64">
        <f>IF(G1237&lt;VLOOKUP(D1238,'Luxjacky Assumptions Past'!$M$17:$Q$77,5,0),VLOOKUP(D1238,'Luxjacky Assumptions Past'!$M$17:$Q$77,4,0),0)</f>
        <v>0</v>
      </c>
      <c r="I1238" s="62">
        <f t="shared" si="196"/>
        <v>189.32558215144837</v>
      </c>
      <c r="J1238" s="62">
        <v>190</v>
      </c>
      <c r="K1238" s="15">
        <f t="shared" si="190"/>
        <v>0</v>
      </c>
      <c r="L1238" s="15">
        <f t="shared" si="198"/>
        <v>0</v>
      </c>
      <c r="M1238" s="58">
        <f>'Luxjacky Assumptions Monthly'!$M$8*'Luxjacky Counterfactual'!H1238</f>
        <v>0</v>
      </c>
      <c r="N1238" s="58">
        <f>'Luxjacky Assumptions Monthly'!$M$6*'Luxjacky Assumptions Monthly'!$M$8*'Luxjacky Counterfactual'!G1238</f>
        <v>1215.1941542742634</v>
      </c>
      <c r="O1238" s="58">
        <f t="shared" si="191"/>
        <v>1215.1941542742634</v>
      </c>
    </row>
    <row r="1239" spans="1:15" x14ac:dyDescent="0.3">
      <c r="A1239" s="60">
        <v>43607</v>
      </c>
      <c r="B1239" s="15">
        <f t="shared" si="192"/>
        <v>2019</v>
      </c>
      <c r="C1239" s="15">
        <f t="shared" si="193"/>
        <v>5</v>
      </c>
      <c r="D1239" s="15" t="str">
        <f t="shared" si="197"/>
        <v>20195</v>
      </c>
      <c r="E1239" s="15">
        <f t="shared" si="194"/>
        <v>4</v>
      </c>
      <c r="F1239" s="15">
        <f t="shared" si="195"/>
        <v>0</v>
      </c>
      <c r="G1239" s="64">
        <f t="shared" si="199"/>
        <v>2237.3883085485268</v>
      </c>
      <c r="H1239" s="64">
        <f>IF(G1238&lt;VLOOKUP(D1239,'Luxjacky Assumptions Past'!$M$17:$Q$77,5,0),VLOOKUP(D1239,'Luxjacky Assumptions Past'!$M$17:$Q$77,4,0),0)</f>
        <v>0</v>
      </c>
      <c r="I1239" s="62">
        <f t="shared" si="196"/>
        <v>178.69701273881668</v>
      </c>
      <c r="J1239" s="62">
        <v>193</v>
      </c>
      <c r="K1239" s="15">
        <f t="shared" si="190"/>
        <v>0</v>
      </c>
      <c r="L1239" s="15">
        <f t="shared" si="198"/>
        <v>0</v>
      </c>
      <c r="M1239" s="58">
        <f>'Luxjacky Assumptions Monthly'!$M$8*'Luxjacky Counterfactual'!H1239</f>
        <v>0</v>
      </c>
      <c r="N1239" s="58">
        <f>'Luxjacky Assumptions Monthly'!$M$6*'Luxjacky Assumptions Monthly'!$M$8*'Luxjacky Counterfactual'!G1239</f>
        <v>1118.6941542742634</v>
      </c>
      <c r="O1239" s="58">
        <f t="shared" si="191"/>
        <v>1118.6941542742634</v>
      </c>
    </row>
    <row r="1240" spans="1:15" x14ac:dyDescent="0.3">
      <c r="A1240" s="60">
        <v>43608</v>
      </c>
      <c r="B1240" s="15">
        <f t="shared" si="192"/>
        <v>2019</v>
      </c>
      <c r="C1240" s="15">
        <f t="shared" si="193"/>
        <v>5</v>
      </c>
      <c r="D1240" s="15" t="str">
        <f t="shared" si="197"/>
        <v>20195</v>
      </c>
      <c r="E1240" s="15">
        <f t="shared" si="194"/>
        <v>5</v>
      </c>
      <c r="F1240" s="15">
        <f t="shared" si="195"/>
        <v>0</v>
      </c>
      <c r="G1240" s="64">
        <f t="shared" si="199"/>
        <v>2068.3883085485268</v>
      </c>
      <c r="H1240" s="64">
        <f>IF(G1239&lt;VLOOKUP(D1240,'Luxjacky Assumptions Past'!$M$17:$Q$77,5,0),VLOOKUP(D1240,'Luxjacky Assumptions Past'!$M$17:$Q$77,4,0),0)</f>
        <v>0</v>
      </c>
      <c r="I1240" s="62">
        <f t="shared" si="196"/>
        <v>159.44583624315936</v>
      </c>
      <c r="J1240" s="62">
        <v>169</v>
      </c>
      <c r="K1240" s="15">
        <f t="shared" si="190"/>
        <v>0</v>
      </c>
      <c r="L1240" s="15">
        <f t="shared" si="198"/>
        <v>0</v>
      </c>
      <c r="M1240" s="58">
        <f>'Luxjacky Assumptions Monthly'!$M$8*'Luxjacky Counterfactual'!H1240</f>
        <v>0</v>
      </c>
      <c r="N1240" s="58">
        <f>'Luxjacky Assumptions Monthly'!$M$6*'Luxjacky Assumptions Monthly'!$M$8*'Luxjacky Counterfactual'!G1240</f>
        <v>1034.1941542742634</v>
      </c>
      <c r="O1240" s="58">
        <f t="shared" si="191"/>
        <v>1034.1941542742634</v>
      </c>
    </row>
    <row r="1241" spans="1:15" x14ac:dyDescent="0.3">
      <c r="A1241" s="60">
        <v>43609</v>
      </c>
      <c r="B1241" s="15">
        <f t="shared" si="192"/>
        <v>2019</v>
      </c>
      <c r="C1241" s="15">
        <f t="shared" si="193"/>
        <v>5</v>
      </c>
      <c r="D1241" s="15" t="str">
        <f t="shared" si="197"/>
        <v>20195</v>
      </c>
      <c r="E1241" s="15">
        <f t="shared" si="194"/>
        <v>6</v>
      </c>
      <c r="F1241" s="15">
        <f t="shared" si="195"/>
        <v>1</v>
      </c>
      <c r="G1241" s="64">
        <f t="shared" si="199"/>
        <v>1911.3883085485268</v>
      </c>
      <c r="H1241" s="64">
        <f>IF(G1240&lt;VLOOKUP(D1241,'Luxjacky Assumptions Past'!$M$17:$Q$77,5,0),VLOOKUP(D1241,'Luxjacky Assumptions Past'!$M$17:$Q$77,4,0),0)</f>
        <v>0</v>
      </c>
      <c r="I1241" s="62">
        <f t="shared" si="196"/>
        <v>141.07410022908539</v>
      </c>
      <c r="J1241" s="62">
        <v>157</v>
      </c>
      <c r="K1241" s="15">
        <f t="shared" si="190"/>
        <v>0</v>
      </c>
      <c r="L1241" s="15">
        <f t="shared" si="198"/>
        <v>0</v>
      </c>
      <c r="M1241" s="58">
        <f>'Luxjacky Assumptions Monthly'!$M$8*'Luxjacky Counterfactual'!H1241</f>
        <v>0</v>
      </c>
      <c r="N1241" s="58">
        <f>'Luxjacky Assumptions Monthly'!$M$6*'Luxjacky Assumptions Monthly'!$M$8*'Luxjacky Counterfactual'!G1241</f>
        <v>955.69415427426338</v>
      </c>
      <c r="O1241" s="58">
        <f t="shared" si="191"/>
        <v>955.69415427426338</v>
      </c>
    </row>
    <row r="1242" spans="1:15" x14ac:dyDescent="0.3">
      <c r="A1242" s="60">
        <v>43610</v>
      </c>
      <c r="B1242" s="15">
        <f t="shared" si="192"/>
        <v>2019</v>
      </c>
      <c r="C1242" s="15">
        <f t="shared" si="193"/>
        <v>5</v>
      </c>
      <c r="D1242" s="15" t="str">
        <f t="shared" si="197"/>
        <v>20195</v>
      </c>
      <c r="E1242" s="15">
        <f t="shared" si="194"/>
        <v>7</v>
      </c>
      <c r="F1242" s="15">
        <f t="shared" si="195"/>
        <v>1</v>
      </c>
      <c r="G1242" s="64">
        <f t="shared" si="199"/>
        <v>1770.3883085485268</v>
      </c>
      <c r="H1242" s="64">
        <f>IF(G1241&lt;VLOOKUP(D1242,'Luxjacky Assumptions Past'!$M$17:$Q$77,5,0),VLOOKUP(D1242,'Luxjacky Assumptions Past'!$M$17:$Q$77,4,0),0)</f>
        <v>0</v>
      </c>
      <c r="I1242" s="62">
        <f t="shared" si="196"/>
        <v>103.15462181908501</v>
      </c>
      <c r="J1242" s="62">
        <v>141</v>
      </c>
      <c r="K1242" s="15">
        <f t="shared" si="190"/>
        <v>0</v>
      </c>
      <c r="L1242" s="15">
        <f t="shared" si="198"/>
        <v>0</v>
      </c>
      <c r="M1242" s="58">
        <f>'Luxjacky Assumptions Monthly'!$M$8*'Luxjacky Counterfactual'!H1242</f>
        <v>0</v>
      </c>
      <c r="N1242" s="58">
        <f>'Luxjacky Assumptions Monthly'!$M$6*'Luxjacky Assumptions Monthly'!$M$8*'Luxjacky Counterfactual'!G1242</f>
        <v>885.19415427426338</v>
      </c>
      <c r="O1242" s="58">
        <f t="shared" si="191"/>
        <v>885.19415427426338</v>
      </c>
    </row>
    <row r="1243" spans="1:15" x14ac:dyDescent="0.3">
      <c r="A1243" s="60">
        <v>43611</v>
      </c>
      <c r="B1243" s="15">
        <f t="shared" si="192"/>
        <v>2019</v>
      </c>
      <c r="C1243" s="15">
        <f t="shared" si="193"/>
        <v>5</v>
      </c>
      <c r="D1243" s="15" t="str">
        <f t="shared" si="197"/>
        <v>20195</v>
      </c>
      <c r="E1243" s="15">
        <f t="shared" si="194"/>
        <v>1</v>
      </c>
      <c r="F1243" s="15">
        <f t="shared" si="195"/>
        <v>0</v>
      </c>
      <c r="G1243" s="64">
        <f t="shared" si="199"/>
        <v>1670.3883085485268</v>
      </c>
      <c r="H1243" s="64">
        <f>IF(G1242&lt;VLOOKUP(D1243,'Luxjacky Assumptions Past'!$M$17:$Q$77,5,0),VLOOKUP(D1243,'Luxjacky Assumptions Past'!$M$17:$Q$77,4,0),0)</f>
        <v>0</v>
      </c>
      <c r="I1243" s="62">
        <f t="shared" si="196"/>
        <v>187.31850762441059</v>
      </c>
      <c r="J1243" s="62">
        <v>100</v>
      </c>
      <c r="K1243" s="15">
        <f t="shared" si="190"/>
        <v>0</v>
      </c>
      <c r="L1243" s="15">
        <f t="shared" si="198"/>
        <v>0</v>
      </c>
      <c r="M1243" s="58">
        <f>'Luxjacky Assumptions Monthly'!$M$8*'Luxjacky Counterfactual'!H1243</f>
        <v>0</v>
      </c>
      <c r="N1243" s="58">
        <f>'Luxjacky Assumptions Monthly'!$M$6*'Luxjacky Assumptions Monthly'!$M$8*'Luxjacky Counterfactual'!G1243</f>
        <v>835.19415427426338</v>
      </c>
      <c r="O1243" s="58">
        <f t="shared" si="191"/>
        <v>835.19415427426338</v>
      </c>
    </row>
    <row r="1244" spans="1:15" x14ac:dyDescent="0.3">
      <c r="A1244" s="60">
        <v>43612</v>
      </c>
      <c r="B1244" s="15">
        <f t="shared" si="192"/>
        <v>2019</v>
      </c>
      <c r="C1244" s="15">
        <f t="shared" si="193"/>
        <v>5</v>
      </c>
      <c r="D1244" s="15" t="str">
        <f t="shared" si="197"/>
        <v>20195</v>
      </c>
      <c r="E1244" s="15">
        <f t="shared" si="194"/>
        <v>2</v>
      </c>
      <c r="F1244" s="15">
        <f t="shared" si="195"/>
        <v>0</v>
      </c>
      <c r="G1244" s="64">
        <f t="shared" si="199"/>
        <v>1479.3883085485268</v>
      </c>
      <c r="H1244" s="64">
        <f>IF(G1243&lt;VLOOKUP(D1244,'Luxjacky Assumptions Past'!$M$17:$Q$77,5,0),VLOOKUP(D1244,'Luxjacky Assumptions Past'!$M$17:$Q$77,4,0),0)</f>
        <v>0</v>
      </c>
      <c r="I1244" s="62">
        <f t="shared" si="196"/>
        <v>191.93618986618691</v>
      </c>
      <c r="J1244" s="62">
        <v>191</v>
      </c>
      <c r="K1244" s="15">
        <f t="shared" si="190"/>
        <v>0</v>
      </c>
      <c r="L1244" s="15">
        <f t="shared" si="198"/>
        <v>0</v>
      </c>
      <c r="M1244" s="58">
        <f>'Luxjacky Assumptions Monthly'!$M$8*'Luxjacky Counterfactual'!H1244</f>
        <v>0</v>
      </c>
      <c r="N1244" s="58">
        <f>'Luxjacky Assumptions Monthly'!$M$6*'Luxjacky Assumptions Monthly'!$M$8*'Luxjacky Counterfactual'!G1244</f>
        <v>739.69415427426338</v>
      </c>
      <c r="O1244" s="58">
        <f t="shared" si="191"/>
        <v>739.69415427426338</v>
      </c>
    </row>
    <row r="1245" spans="1:15" x14ac:dyDescent="0.3">
      <c r="A1245" s="60">
        <v>43613</v>
      </c>
      <c r="B1245" s="15">
        <f t="shared" si="192"/>
        <v>2019</v>
      </c>
      <c r="C1245" s="15">
        <f t="shared" si="193"/>
        <v>5</v>
      </c>
      <c r="D1245" s="15" t="str">
        <f t="shared" si="197"/>
        <v>20195</v>
      </c>
      <c r="E1245" s="15">
        <f t="shared" si="194"/>
        <v>3</v>
      </c>
      <c r="F1245" s="15">
        <f t="shared" si="195"/>
        <v>0</v>
      </c>
      <c r="G1245" s="64">
        <f t="shared" si="199"/>
        <v>1289.3883085485268</v>
      </c>
      <c r="H1245" s="64">
        <f>IF(G1244&lt;VLOOKUP(D1245,'Luxjacky Assumptions Past'!$M$17:$Q$77,5,0),VLOOKUP(D1245,'Luxjacky Assumptions Past'!$M$17:$Q$77,4,0),0)</f>
        <v>0</v>
      </c>
      <c r="I1245" s="62">
        <f t="shared" si="196"/>
        <v>189.32558215144837</v>
      </c>
      <c r="J1245" s="62">
        <v>190</v>
      </c>
      <c r="K1245" s="15">
        <f t="shared" ref="K1245:K1308" si="200">IF(H1245&gt;0,1,0)</f>
        <v>0</v>
      </c>
      <c r="L1245" s="15">
        <f t="shared" si="198"/>
        <v>0</v>
      </c>
      <c r="M1245" s="58">
        <f>'Luxjacky Assumptions Monthly'!$M$8*'Luxjacky Counterfactual'!H1245</f>
        <v>0</v>
      </c>
      <c r="N1245" s="58">
        <f>'Luxjacky Assumptions Monthly'!$M$6*'Luxjacky Assumptions Monthly'!$M$8*'Luxjacky Counterfactual'!G1245</f>
        <v>644.69415427426338</v>
      </c>
      <c r="O1245" s="58">
        <f t="shared" ref="O1245:O1308" si="201">SUM(L1245:N1245)</f>
        <v>644.69415427426338</v>
      </c>
    </row>
    <row r="1246" spans="1:15" x14ac:dyDescent="0.3">
      <c r="A1246" s="60">
        <v>43614</v>
      </c>
      <c r="B1246" s="15">
        <f t="shared" si="192"/>
        <v>2019</v>
      </c>
      <c r="C1246" s="15">
        <f t="shared" si="193"/>
        <v>5</v>
      </c>
      <c r="D1246" s="15" t="str">
        <f t="shared" si="197"/>
        <v>20195</v>
      </c>
      <c r="E1246" s="15">
        <f t="shared" si="194"/>
        <v>4</v>
      </c>
      <c r="F1246" s="15">
        <f t="shared" si="195"/>
        <v>0</v>
      </c>
      <c r="G1246" s="64">
        <f t="shared" si="199"/>
        <v>2726.1094079018185</v>
      </c>
      <c r="H1246" s="64">
        <f>IF(G1245&lt;VLOOKUP(D1246,'Luxjacky Assumptions Past'!$M$17:$Q$77,5,0),VLOOKUP(D1246,'Luxjacky Assumptions Past'!$M$17:$Q$77,4,0),0)</f>
        <v>1619.7210993532917</v>
      </c>
      <c r="I1246" s="62">
        <f t="shared" si="196"/>
        <v>178.69701273881668</v>
      </c>
      <c r="J1246" s="62">
        <v>183</v>
      </c>
      <c r="K1246" s="15">
        <f t="shared" si="200"/>
        <v>1</v>
      </c>
      <c r="L1246" s="15">
        <f t="shared" si="198"/>
        <v>4000</v>
      </c>
      <c r="M1246" s="58">
        <f>'Luxjacky Assumptions Monthly'!$M$8*'Luxjacky Counterfactual'!H1246</f>
        <v>16197.210993532917</v>
      </c>
      <c r="N1246" s="58">
        <f>'Luxjacky Assumptions Monthly'!$M$6*'Luxjacky Assumptions Monthly'!$M$8*'Luxjacky Counterfactual'!G1246</f>
        <v>1363.0547039509092</v>
      </c>
      <c r="O1246" s="58">
        <f t="shared" si="201"/>
        <v>21560.265697483825</v>
      </c>
    </row>
    <row r="1247" spans="1:15" x14ac:dyDescent="0.3">
      <c r="A1247" s="60">
        <v>43615</v>
      </c>
      <c r="B1247" s="15">
        <f t="shared" si="192"/>
        <v>2019</v>
      </c>
      <c r="C1247" s="15">
        <f t="shared" si="193"/>
        <v>5</v>
      </c>
      <c r="D1247" s="15" t="str">
        <f t="shared" si="197"/>
        <v>20195</v>
      </c>
      <c r="E1247" s="15">
        <f t="shared" si="194"/>
        <v>5</v>
      </c>
      <c r="F1247" s="15">
        <f t="shared" si="195"/>
        <v>0</v>
      </c>
      <c r="G1247" s="64">
        <f t="shared" si="199"/>
        <v>2547.1094079018185</v>
      </c>
      <c r="H1247" s="64">
        <f>IF(G1246&lt;VLOOKUP(D1247,'Luxjacky Assumptions Past'!$M$17:$Q$77,5,0),VLOOKUP(D1247,'Luxjacky Assumptions Past'!$M$17:$Q$77,4,0),0)</f>
        <v>0</v>
      </c>
      <c r="I1247" s="62">
        <f t="shared" si="196"/>
        <v>159.44583624315936</v>
      </c>
      <c r="J1247" s="62">
        <v>179</v>
      </c>
      <c r="K1247" s="15">
        <f t="shared" si="200"/>
        <v>0</v>
      </c>
      <c r="L1247" s="15">
        <f t="shared" si="198"/>
        <v>0</v>
      </c>
      <c r="M1247" s="58">
        <f>'Luxjacky Assumptions Monthly'!$M$8*'Luxjacky Counterfactual'!H1247</f>
        <v>0</v>
      </c>
      <c r="N1247" s="58">
        <f>'Luxjacky Assumptions Monthly'!$M$6*'Luxjacky Assumptions Monthly'!$M$8*'Luxjacky Counterfactual'!G1247</f>
        <v>1273.5547039509092</v>
      </c>
      <c r="O1247" s="58">
        <f t="shared" si="201"/>
        <v>1273.5547039509092</v>
      </c>
    </row>
    <row r="1248" spans="1:15" x14ac:dyDescent="0.3">
      <c r="A1248" s="60">
        <v>43616</v>
      </c>
      <c r="B1248" s="15">
        <f t="shared" si="192"/>
        <v>2019</v>
      </c>
      <c r="C1248" s="15">
        <f t="shared" si="193"/>
        <v>5</v>
      </c>
      <c r="D1248" s="15" t="str">
        <f t="shared" si="197"/>
        <v>20195</v>
      </c>
      <c r="E1248" s="15">
        <f t="shared" si="194"/>
        <v>6</v>
      </c>
      <c r="F1248" s="15">
        <f t="shared" si="195"/>
        <v>1</v>
      </c>
      <c r="G1248" s="64">
        <f t="shared" si="199"/>
        <v>2381.1094079018185</v>
      </c>
      <c r="H1248" s="64">
        <f>IF(G1247&lt;VLOOKUP(D1248,'Luxjacky Assumptions Past'!$M$17:$Q$77,5,0),VLOOKUP(D1248,'Luxjacky Assumptions Past'!$M$17:$Q$77,4,0),0)</f>
        <v>0</v>
      </c>
      <c r="I1248" s="62">
        <f t="shared" si="196"/>
        <v>141.07410022908539</v>
      </c>
      <c r="J1248" s="62">
        <v>166</v>
      </c>
      <c r="K1248" s="15">
        <f t="shared" si="200"/>
        <v>0</v>
      </c>
      <c r="L1248" s="15">
        <f t="shared" si="198"/>
        <v>0</v>
      </c>
      <c r="M1248" s="58">
        <f>'Luxjacky Assumptions Monthly'!$M$8*'Luxjacky Counterfactual'!H1248</f>
        <v>0</v>
      </c>
      <c r="N1248" s="58">
        <f>'Luxjacky Assumptions Monthly'!$M$6*'Luxjacky Assumptions Monthly'!$M$8*'Luxjacky Counterfactual'!G1248</f>
        <v>1190.5547039509092</v>
      </c>
      <c r="O1248" s="58">
        <f t="shared" si="201"/>
        <v>1190.5547039509092</v>
      </c>
    </row>
    <row r="1249" spans="1:15" x14ac:dyDescent="0.3">
      <c r="A1249" s="60">
        <v>43617</v>
      </c>
      <c r="B1249" s="15">
        <f t="shared" si="192"/>
        <v>2019</v>
      </c>
      <c r="C1249" s="15">
        <f t="shared" si="193"/>
        <v>6</v>
      </c>
      <c r="D1249" s="15" t="str">
        <f t="shared" si="197"/>
        <v>20196</v>
      </c>
      <c r="E1249" s="15">
        <f t="shared" si="194"/>
        <v>7</v>
      </c>
      <c r="F1249" s="15">
        <f t="shared" si="195"/>
        <v>1</v>
      </c>
      <c r="G1249" s="64">
        <f t="shared" si="199"/>
        <v>2245.1094079018185</v>
      </c>
      <c r="H1249" s="64">
        <f>IF(G1248&lt;VLOOKUP(D1249,'Luxjacky Assumptions Past'!$M$17:$Q$77,5,0),VLOOKUP(D1249,'Luxjacky Assumptions Past'!$M$17:$Q$77,4,0),0)</f>
        <v>0</v>
      </c>
      <c r="I1249" s="62">
        <f t="shared" si="196"/>
        <v>105.60440732206263</v>
      </c>
      <c r="J1249" s="62">
        <v>136</v>
      </c>
      <c r="K1249" s="15">
        <f t="shared" si="200"/>
        <v>0</v>
      </c>
      <c r="L1249" s="15">
        <f t="shared" si="198"/>
        <v>0</v>
      </c>
      <c r="M1249" s="58">
        <f>'Luxjacky Assumptions Monthly'!$M$8*'Luxjacky Counterfactual'!H1249</f>
        <v>0</v>
      </c>
      <c r="N1249" s="58">
        <f>'Luxjacky Assumptions Monthly'!$M$6*'Luxjacky Assumptions Monthly'!$M$8*'Luxjacky Counterfactual'!G1249</f>
        <v>1122.5547039509092</v>
      </c>
      <c r="O1249" s="58">
        <f t="shared" si="201"/>
        <v>1122.5547039509092</v>
      </c>
    </row>
    <row r="1250" spans="1:15" x14ac:dyDescent="0.3">
      <c r="A1250" s="60">
        <v>43618</v>
      </c>
      <c r="B1250" s="15">
        <f t="shared" si="192"/>
        <v>2019</v>
      </c>
      <c r="C1250" s="15">
        <f t="shared" si="193"/>
        <v>6</v>
      </c>
      <c r="D1250" s="15" t="str">
        <f t="shared" si="197"/>
        <v>20196</v>
      </c>
      <c r="E1250" s="15">
        <f t="shared" si="194"/>
        <v>1</v>
      </c>
      <c r="F1250" s="15">
        <f t="shared" si="195"/>
        <v>0</v>
      </c>
      <c r="G1250" s="64">
        <f t="shared" si="199"/>
        <v>2139.1094079018185</v>
      </c>
      <c r="H1250" s="64">
        <f>IF(G1249&lt;VLOOKUP(D1250,'Luxjacky Assumptions Past'!$M$17:$Q$77,5,0),VLOOKUP(D1250,'Luxjacky Assumptions Past'!$M$17:$Q$77,4,0),0)</f>
        <v>0</v>
      </c>
      <c r="I1250" s="62">
        <f t="shared" si="196"/>
        <v>189.7682931273882</v>
      </c>
      <c r="J1250" s="62">
        <v>106</v>
      </c>
      <c r="K1250" s="15">
        <f t="shared" si="200"/>
        <v>0</v>
      </c>
      <c r="L1250" s="15">
        <f t="shared" si="198"/>
        <v>0</v>
      </c>
      <c r="M1250" s="58">
        <f>'Luxjacky Assumptions Monthly'!$M$8*'Luxjacky Counterfactual'!H1250</f>
        <v>0</v>
      </c>
      <c r="N1250" s="58">
        <f>'Luxjacky Assumptions Monthly'!$M$6*'Luxjacky Assumptions Monthly'!$M$8*'Luxjacky Counterfactual'!G1250</f>
        <v>1069.5547039509092</v>
      </c>
      <c r="O1250" s="58">
        <f t="shared" si="201"/>
        <v>1069.5547039509092</v>
      </c>
    </row>
    <row r="1251" spans="1:15" x14ac:dyDescent="0.3">
      <c r="A1251" s="60">
        <v>43619</v>
      </c>
      <c r="B1251" s="15">
        <f t="shared" si="192"/>
        <v>2019</v>
      </c>
      <c r="C1251" s="15">
        <f t="shared" si="193"/>
        <v>6</v>
      </c>
      <c r="D1251" s="15" t="str">
        <f t="shared" si="197"/>
        <v>20196</v>
      </c>
      <c r="E1251" s="15">
        <f t="shared" si="194"/>
        <v>2</v>
      </c>
      <c r="F1251" s="15">
        <f t="shared" si="195"/>
        <v>0</v>
      </c>
      <c r="G1251" s="64">
        <f t="shared" si="199"/>
        <v>1939.1094079018185</v>
      </c>
      <c r="H1251" s="64">
        <f>IF(G1250&lt;VLOOKUP(D1251,'Luxjacky Assumptions Past'!$M$17:$Q$77,5,0),VLOOKUP(D1251,'Luxjacky Assumptions Past'!$M$17:$Q$77,4,0),0)</f>
        <v>0</v>
      </c>
      <c r="I1251" s="62">
        <f t="shared" si="196"/>
        <v>194.38597536916456</v>
      </c>
      <c r="J1251" s="62">
        <v>200</v>
      </c>
      <c r="K1251" s="15">
        <f t="shared" si="200"/>
        <v>0</v>
      </c>
      <c r="L1251" s="15">
        <f t="shared" si="198"/>
        <v>0</v>
      </c>
      <c r="M1251" s="58">
        <f>'Luxjacky Assumptions Monthly'!$M$8*'Luxjacky Counterfactual'!H1251</f>
        <v>0</v>
      </c>
      <c r="N1251" s="58">
        <f>'Luxjacky Assumptions Monthly'!$M$6*'Luxjacky Assumptions Monthly'!$M$8*'Luxjacky Counterfactual'!G1251</f>
        <v>969.55470395090924</v>
      </c>
      <c r="O1251" s="58">
        <f t="shared" si="201"/>
        <v>969.55470395090924</v>
      </c>
    </row>
    <row r="1252" spans="1:15" x14ac:dyDescent="0.3">
      <c r="A1252" s="60">
        <v>43620</v>
      </c>
      <c r="B1252" s="15">
        <f t="shared" si="192"/>
        <v>2019</v>
      </c>
      <c r="C1252" s="15">
        <f t="shared" si="193"/>
        <v>6</v>
      </c>
      <c r="D1252" s="15" t="str">
        <f t="shared" si="197"/>
        <v>20196</v>
      </c>
      <c r="E1252" s="15">
        <f t="shared" si="194"/>
        <v>3</v>
      </c>
      <c r="F1252" s="15">
        <f t="shared" si="195"/>
        <v>0</v>
      </c>
      <c r="G1252" s="64">
        <f t="shared" si="199"/>
        <v>1745.1094079018185</v>
      </c>
      <c r="H1252" s="64">
        <f>IF(G1251&lt;VLOOKUP(D1252,'Luxjacky Assumptions Past'!$M$17:$Q$77,5,0),VLOOKUP(D1252,'Luxjacky Assumptions Past'!$M$17:$Q$77,4,0),0)</f>
        <v>0</v>
      </c>
      <c r="I1252" s="62">
        <f t="shared" si="196"/>
        <v>191.77536765442599</v>
      </c>
      <c r="J1252" s="62">
        <v>194</v>
      </c>
      <c r="K1252" s="15">
        <f t="shared" si="200"/>
        <v>0</v>
      </c>
      <c r="L1252" s="15">
        <f t="shared" si="198"/>
        <v>0</v>
      </c>
      <c r="M1252" s="58">
        <f>'Luxjacky Assumptions Monthly'!$M$8*'Luxjacky Counterfactual'!H1252</f>
        <v>0</v>
      </c>
      <c r="N1252" s="58">
        <f>'Luxjacky Assumptions Monthly'!$M$6*'Luxjacky Assumptions Monthly'!$M$8*'Luxjacky Counterfactual'!G1252</f>
        <v>872.55470395090924</v>
      </c>
      <c r="O1252" s="58">
        <f t="shared" si="201"/>
        <v>872.55470395090924</v>
      </c>
    </row>
    <row r="1253" spans="1:15" x14ac:dyDescent="0.3">
      <c r="A1253" s="60">
        <v>43621</v>
      </c>
      <c r="B1253" s="15">
        <f t="shared" si="192"/>
        <v>2019</v>
      </c>
      <c r="C1253" s="15">
        <f t="shared" si="193"/>
        <v>6</v>
      </c>
      <c r="D1253" s="15" t="str">
        <f t="shared" si="197"/>
        <v>20196</v>
      </c>
      <c r="E1253" s="15">
        <f t="shared" si="194"/>
        <v>4</v>
      </c>
      <c r="F1253" s="15">
        <f t="shared" si="195"/>
        <v>0</v>
      </c>
      <c r="G1253" s="64">
        <f t="shared" si="199"/>
        <v>1555.1094079018185</v>
      </c>
      <c r="H1253" s="64">
        <f>IF(G1252&lt;VLOOKUP(D1253,'Luxjacky Assumptions Past'!$M$17:$Q$77,5,0),VLOOKUP(D1253,'Luxjacky Assumptions Past'!$M$17:$Q$77,4,0),0)</f>
        <v>0</v>
      </c>
      <c r="I1253" s="62">
        <f t="shared" si="196"/>
        <v>181.14679824179433</v>
      </c>
      <c r="J1253" s="62">
        <v>190</v>
      </c>
      <c r="K1253" s="15">
        <f t="shared" si="200"/>
        <v>0</v>
      </c>
      <c r="L1253" s="15">
        <f t="shared" si="198"/>
        <v>0</v>
      </c>
      <c r="M1253" s="58">
        <f>'Luxjacky Assumptions Monthly'!$M$8*'Luxjacky Counterfactual'!H1253</f>
        <v>0</v>
      </c>
      <c r="N1253" s="58">
        <f>'Luxjacky Assumptions Monthly'!$M$6*'Luxjacky Assumptions Monthly'!$M$8*'Luxjacky Counterfactual'!G1253</f>
        <v>777.55470395090924</v>
      </c>
      <c r="O1253" s="58">
        <f t="shared" si="201"/>
        <v>777.55470395090924</v>
      </c>
    </row>
    <row r="1254" spans="1:15" x14ac:dyDescent="0.3">
      <c r="A1254" s="60">
        <v>43622</v>
      </c>
      <c r="B1254" s="15">
        <f t="shared" si="192"/>
        <v>2019</v>
      </c>
      <c r="C1254" s="15">
        <f t="shared" si="193"/>
        <v>6</v>
      </c>
      <c r="D1254" s="15" t="str">
        <f t="shared" si="197"/>
        <v>20196</v>
      </c>
      <c r="E1254" s="15">
        <f t="shared" si="194"/>
        <v>5</v>
      </c>
      <c r="F1254" s="15">
        <f t="shared" si="195"/>
        <v>0</v>
      </c>
      <c r="G1254" s="64">
        <f t="shared" si="199"/>
        <v>1383.1094079018185</v>
      </c>
      <c r="H1254" s="64">
        <f>IF(G1253&lt;VLOOKUP(D1254,'Luxjacky Assumptions Past'!$M$17:$Q$77,5,0),VLOOKUP(D1254,'Luxjacky Assumptions Past'!$M$17:$Q$77,4,0),0)</f>
        <v>0</v>
      </c>
      <c r="I1254" s="62">
        <f t="shared" si="196"/>
        <v>161.89562174613698</v>
      </c>
      <c r="J1254" s="62">
        <v>172</v>
      </c>
      <c r="K1254" s="15">
        <f t="shared" si="200"/>
        <v>0</v>
      </c>
      <c r="L1254" s="15">
        <f t="shared" si="198"/>
        <v>0</v>
      </c>
      <c r="M1254" s="58">
        <f>'Luxjacky Assumptions Monthly'!$M$8*'Luxjacky Counterfactual'!H1254</f>
        <v>0</v>
      </c>
      <c r="N1254" s="58">
        <f>'Luxjacky Assumptions Monthly'!$M$6*'Luxjacky Assumptions Monthly'!$M$8*'Luxjacky Counterfactual'!G1254</f>
        <v>691.55470395090924</v>
      </c>
      <c r="O1254" s="58">
        <f t="shared" si="201"/>
        <v>691.55470395090924</v>
      </c>
    </row>
    <row r="1255" spans="1:15" x14ac:dyDescent="0.3">
      <c r="A1255" s="60">
        <v>43623</v>
      </c>
      <c r="B1255" s="15">
        <f t="shared" si="192"/>
        <v>2019</v>
      </c>
      <c r="C1255" s="15">
        <f t="shared" si="193"/>
        <v>6</v>
      </c>
      <c r="D1255" s="15" t="str">
        <f t="shared" si="197"/>
        <v>20196</v>
      </c>
      <c r="E1255" s="15">
        <f t="shared" si="194"/>
        <v>6</v>
      </c>
      <c r="F1255" s="15">
        <f t="shared" si="195"/>
        <v>1</v>
      </c>
      <c r="G1255" s="64">
        <f t="shared" si="199"/>
        <v>1231.1094079018185</v>
      </c>
      <c r="H1255" s="64">
        <f>IF(G1254&lt;VLOOKUP(D1255,'Luxjacky Assumptions Past'!$M$17:$Q$77,5,0),VLOOKUP(D1255,'Luxjacky Assumptions Past'!$M$17:$Q$77,4,0),0)</f>
        <v>0</v>
      </c>
      <c r="I1255" s="62">
        <f t="shared" si="196"/>
        <v>143.52388573206301</v>
      </c>
      <c r="J1255" s="62">
        <v>152</v>
      </c>
      <c r="K1255" s="15">
        <f t="shared" si="200"/>
        <v>0</v>
      </c>
      <c r="L1255" s="15">
        <f t="shared" si="198"/>
        <v>0</v>
      </c>
      <c r="M1255" s="58">
        <f>'Luxjacky Assumptions Monthly'!$M$8*'Luxjacky Counterfactual'!H1255</f>
        <v>0</v>
      </c>
      <c r="N1255" s="58">
        <f>'Luxjacky Assumptions Monthly'!$M$6*'Luxjacky Assumptions Monthly'!$M$8*'Luxjacky Counterfactual'!G1255</f>
        <v>615.55470395090924</v>
      </c>
      <c r="O1255" s="58">
        <f t="shared" si="201"/>
        <v>615.55470395090924</v>
      </c>
    </row>
    <row r="1256" spans="1:15" x14ac:dyDescent="0.3">
      <c r="A1256" s="60">
        <v>43624</v>
      </c>
      <c r="B1256" s="15">
        <f t="shared" si="192"/>
        <v>2019</v>
      </c>
      <c r="C1256" s="15">
        <f t="shared" si="193"/>
        <v>6</v>
      </c>
      <c r="D1256" s="15" t="str">
        <f t="shared" si="197"/>
        <v>20196</v>
      </c>
      <c r="E1256" s="15">
        <f t="shared" si="194"/>
        <v>7</v>
      </c>
      <c r="F1256" s="15">
        <f t="shared" si="195"/>
        <v>1</v>
      </c>
      <c r="G1256" s="64">
        <f t="shared" si="199"/>
        <v>2718.8315950450005</v>
      </c>
      <c r="H1256" s="64">
        <f>IF(G1255&lt;VLOOKUP(D1256,'Luxjacky Assumptions Past'!$M$17:$Q$77,5,0),VLOOKUP(D1256,'Luxjacky Assumptions Past'!$M$17:$Q$77,4,0),0)</f>
        <v>1627.7221871431818</v>
      </c>
      <c r="I1256" s="62">
        <f t="shared" si="196"/>
        <v>105.60440732206263</v>
      </c>
      <c r="J1256" s="62">
        <v>140</v>
      </c>
      <c r="K1256" s="15">
        <f t="shared" si="200"/>
        <v>1</v>
      </c>
      <c r="L1256" s="15">
        <f t="shared" si="198"/>
        <v>4000</v>
      </c>
      <c r="M1256" s="58">
        <f>'Luxjacky Assumptions Monthly'!$M$8*'Luxjacky Counterfactual'!H1256</f>
        <v>16277.221871431819</v>
      </c>
      <c r="N1256" s="58">
        <f>'Luxjacky Assumptions Monthly'!$M$6*'Luxjacky Assumptions Monthly'!$M$8*'Luxjacky Counterfactual'!G1256</f>
        <v>1359.4157975225003</v>
      </c>
      <c r="O1256" s="58">
        <f t="shared" si="201"/>
        <v>21636.637668954318</v>
      </c>
    </row>
    <row r="1257" spans="1:15" x14ac:dyDescent="0.3">
      <c r="A1257" s="60">
        <v>43625</v>
      </c>
      <c r="B1257" s="15">
        <f t="shared" si="192"/>
        <v>2019</v>
      </c>
      <c r="C1257" s="15">
        <f t="shared" si="193"/>
        <v>6</v>
      </c>
      <c r="D1257" s="15" t="str">
        <f t="shared" si="197"/>
        <v>20196</v>
      </c>
      <c r="E1257" s="15">
        <f t="shared" si="194"/>
        <v>1</v>
      </c>
      <c r="F1257" s="15">
        <f t="shared" si="195"/>
        <v>0</v>
      </c>
      <c r="G1257" s="64">
        <f t="shared" si="199"/>
        <v>2614.8315950450005</v>
      </c>
      <c r="H1257" s="64">
        <f>IF(G1256&lt;VLOOKUP(D1257,'Luxjacky Assumptions Past'!$M$17:$Q$77,5,0),VLOOKUP(D1257,'Luxjacky Assumptions Past'!$M$17:$Q$77,4,0),0)</f>
        <v>0</v>
      </c>
      <c r="I1257" s="62">
        <f t="shared" si="196"/>
        <v>189.7682931273882</v>
      </c>
      <c r="J1257" s="62">
        <v>104</v>
      </c>
      <c r="K1257" s="15">
        <f t="shared" si="200"/>
        <v>0</v>
      </c>
      <c r="L1257" s="15">
        <f t="shared" si="198"/>
        <v>0</v>
      </c>
      <c r="M1257" s="58">
        <f>'Luxjacky Assumptions Monthly'!$M$8*'Luxjacky Counterfactual'!H1257</f>
        <v>0</v>
      </c>
      <c r="N1257" s="58">
        <f>'Luxjacky Assumptions Monthly'!$M$6*'Luxjacky Assumptions Monthly'!$M$8*'Luxjacky Counterfactual'!G1257</f>
        <v>1307.4157975225003</v>
      </c>
      <c r="O1257" s="58">
        <f t="shared" si="201"/>
        <v>1307.4157975225003</v>
      </c>
    </row>
    <row r="1258" spans="1:15" x14ac:dyDescent="0.3">
      <c r="A1258" s="60">
        <v>43626</v>
      </c>
      <c r="B1258" s="15">
        <f t="shared" si="192"/>
        <v>2019</v>
      </c>
      <c r="C1258" s="15">
        <f t="shared" si="193"/>
        <v>6</v>
      </c>
      <c r="D1258" s="15" t="str">
        <f t="shared" si="197"/>
        <v>20196</v>
      </c>
      <c r="E1258" s="15">
        <f t="shared" si="194"/>
        <v>2</v>
      </c>
      <c r="F1258" s="15">
        <f t="shared" si="195"/>
        <v>0</v>
      </c>
      <c r="G1258" s="64">
        <f t="shared" si="199"/>
        <v>2417.8315950450005</v>
      </c>
      <c r="H1258" s="64">
        <f>IF(G1257&lt;VLOOKUP(D1258,'Luxjacky Assumptions Past'!$M$17:$Q$77,5,0),VLOOKUP(D1258,'Luxjacky Assumptions Past'!$M$17:$Q$77,4,0),0)</f>
        <v>0</v>
      </c>
      <c r="I1258" s="62">
        <f t="shared" si="196"/>
        <v>194.38597536916456</v>
      </c>
      <c r="J1258" s="62">
        <v>197</v>
      </c>
      <c r="K1258" s="15">
        <f t="shared" si="200"/>
        <v>0</v>
      </c>
      <c r="L1258" s="15">
        <f t="shared" si="198"/>
        <v>0</v>
      </c>
      <c r="M1258" s="58">
        <f>'Luxjacky Assumptions Monthly'!$M$8*'Luxjacky Counterfactual'!H1258</f>
        <v>0</v>
      </c>
      <c r="N1258" s="58">
        <f>'Luxjacky Assumptions Monthly'!$M$6*'Luxjacky Assumptions Monthly'!$M$8*'Luxjacky Counterfactual'!G1258</f>
        <v>1208.9157975225003</v>
      </c>
      <c r="O1258" s="58">
        <f t="shared" si="201"/>
        <v>1208.9157975225003</v>
      </c>
    </row>
    <row r="1259" spans="1:15" x14ac:dyDescent="0.3">
      <c r="A1259" s="60">
        <v>43627</v>
      </c>
      <c r="B1259" s="15">
        <f t="shared" si="192"/>
        <v>2019</v>
      </c>
      <c r="C1259" s="15">
        <f t="shared" si="193"/>
        <v>6</v>
      </c>
      <c r="D1259" s="15" t="str">
        <f t="shared" si="197"/>
        <v>20196</v>
      </c>
      <c r="E1259" s="15">
        <f t="shared" si="194"/>
        <v>3</v>
      </c>
      <c r="F1259" s="15">
        <f t="shared" si="195"/>
        <v>0</v>
      </c>
      <c r="G1259" s="64">
        <f t="shared" si="199"/>
        <v>2223.8315950450005</v>
      </c>
      <c r="H1259" s="64">
        <f>IF(G1258&lt;VLOOKUP(D1259,'Luxjacky Assumptions Past'!$M$17:$Q$77,5,0),VLOOKUP(D1259,'Luxjacky Assumptions Past'!$M$17:$Q$77,4,0),0)</f>
        <v>0</v>
      </c>
      <c r="I1259" s="62">
        <f t="shared" si="196"/>
        <v>191.77536765442599</v>
      </c>
      <c r="J1259" s="62">
        <v>194</v>
      </c>
      <c r="K1259" s="15">
        <f t="shared" si="200"/>
        <v>0</v>
      </c>
      <c r="L1259" s="15">
        <f t="shared" si="198"/>
        <v>0</v>
      </c>
      <c r="M1259" s="58">
        <f>'Luxjacky Assumptions Monthly'!$M$8*'Luxjacky Counterfactual'!H1259</f>
        <v>0</v>
      </c>
      <c r="N1259" s="58">
        <f>'Luxjacky Assumptions Monthly'!$M$6*'Luxjacky Assumptions Monthly'!$M$8*'Luxjacky Counterfactual'!G1259</f>
        <v>1111.9157975225003</v>
      </c>
      <c r="O1259" s="58">
        <f t="shared" si="201"/>
        <v>1111.9157975225003</v>
      </c>
    </row>
    <row r="1260" spans="1:15" x14ac:dyDescent="0.3">
      <c r="A1260" s="60">
        <v>43628</v>
      </c>
      <c r="B1260" s="15">
        <f t="shared" si="192"/>
        <v>2019</v>
      </c>
      <c r="C1260" s="15">
        <f t="shared" si="193"/>
        <v>6</v>
      </c>
      <c r="D1260" s="15" t="str">
        <f t="shared" si="197"/>
        <v>20196</v>
      </c>
      <c r="E1260" s="15">
        <f t="shared" si="194"/>
        <v>4</v>
      </c>
      <c r="F1260" s="15">
        <f t="shared" si="195"/>
        <v>0</v>
      </c>
      <c r="G1260" s="64">
        <f t="shared" si="199"/>
        <v>2028.8315950450005</v>
      </c>
      <c r="H1260" s="64">
        <f>IF(G1259&lt;VLOOKUP(D1260,'Luxjacky Assumptions Past'!$M$17:$Q$77,5,0),VLOOKUP(D1260,'Luxjacky Assumptions Past'!$M$17:$Q$77,4,0),0)</f>
        <v>0</v>
      </c>
      <c r="I1260" s="62">
        <f t="shared" si="196"/>
        <v>181.14679824179433</v>
      </c>
      <c r="J1260" s="62">
        <v>195</v>
      </c>
      <c r="K1260" s="15">
        <f t="shared" si="200"/>
        <v>0</v>
      </c>
      <c r="L1260" s="15">
        <f t="shared" si="198"/>
        <v>0</v>
      </c>
      <c r="M1260" s="58">
        <f>'Luxjacky Assumptions Monthly'!$M$8*'Luxjacky Counterfactual'!H1260</f>
        <v>0</v>
      </c>
      <c r="N1260" s="58">
        <f>'Luxjacky Assumptions Monthly'!$M$6*'Luxjacky Assumptions Monthly'!$M$8*'Luxjacky Counterfactual'!G1260</f>
        <v>1014.4157975225003</v>
      </c>
      <c r="O1260" s="58">
        <f t="shared" si="201"/>
        <v>1014.4157975225003</v>
      </c>
    </row>
    <row r="1261" spans="1:15" x14ac:dyDescent="0.3">
      <c r="A1261" s="60">
        <v>43629</v>
      </c>
      <c r="B1261" s="15">
        <f t="shared" si="192"/>
        <v>2019</v>
      </c>
      <c r="C1261" s="15">
        <f t="shared" si="193"/>
        <v>6</v>
      </c>
      <c r="D1261" s="15" t="str">
        <f t="shared" si="197"/>
        <v>20196</v>
      </c>
      <c r="E1261" s="15">
        <f t="shared" si="194"/>
        <v>5</v>
      </c>
      <c r="F1261" s="15">
        <f t="shared" si="195"/>
        <v>0</v>
      </c>
      <c r="G1261" s="64">
        <f t="shared" si="199"/>
        <v>1861.8315950450005</v>
      </c>
      <c r="H1261" s="64">
        <f>IF(G1260&lt;VLOOKUP(D1261,'Luxjacky Assumptions Past'!$M$17:$Q$77,5,0),VLOOKUP(D1261,'Luxjacky Assumptions Past'!$M$17:$Q$77,4,0),0)</f>
        <v>0</v>
      </c>
      <c r="I1261" s="62">
        <f t="shared" si="196"/>
        <v>161.89562174613698</v>
      </c>
      <c r="J1261" s="62">
        <v>167</v>
      </c>
      <c r="K1261" s="15">
        <f t="shared" si="200"/>
        <v>0</v>
      </c>
      <c r="L1261" s="15">
        <f t="shared" si="198"/>
        <v>0</v>
      </c>
      <c r="M1261" s="58">
        <f>'Luxjacky Assumptions Monthly'!$M$8*'Luxjacky Counterfactual'!H1261</f>
        <v>0</v>
      </c>
      <c r="N1261" s="58">
        <f>'Luxjacky Assumptions Monthly'!$M$6*'Luxjacky Assumptions Monthly'!$M$8*'Luxjacky Counterfactual'!G1261</f>
        <v>930.91579752250027</v>
      </c>
      <c r="O1261" s="58">
        <f t="shared" si="201"/>
        <v>930.91579752250027</v>
      </c>
    </row>
    <row r="1262" spans="1:15" x14ac:dyDescent="0.3">
      <c r="A1262" s="60">
        <v>43630</v>
      </c>
      <c r="B1262" s="15">
        <f t="shared" si="192"/>
        <v>2019</v>
      </c>
      <c r="C1262" s="15">
        <f t="shared" si="193"/>
        <v>6</v>
      </c>
      <c r="D1262" s="15" t="str">
        <f t="shared" si="197"/>
        <v>20196</v>
      </c>
      <c r="E1262" s="15">
        <f t="shared" si="194"/>
        <v>6</v>
      </c>
      <c r="F1262" s="15">
        <f t="shared" si="195"/>
        <v>1</v>
      </c>
      <c r="G1262" s="64">
        <f t="shared" si="199"/>
        <v>1711.8315950450005</v>
      </c>
      <c r="H1262" s="64">
        <f>IF(G1261&lt;VLOOKUP(D1262,'Luxjacky Assumptions Past'!$M$17:$Q$77,5,0),VLOOKUP(D1262,'Luxjacky Assumptions Past'!$M$17:$Q$77,4,0),0)</f>
        <v>0</v>
      </c>
      <c r="I1262" s="62">
        <f t="shared" si="196"/>
        <v>143.52388573206301</v>
      </c>
      <c r="J1262" s="62">
        <v>150</v>
      </c>
      <c r="K1262" s="15">
        <f t="shared" si="200"/>
        <v>0</v>
      </c>
      <c r="L1262" s="15">
        <f t="shared" si="198"/>
        <v>0</v>
      </c>
      <c r="M1262" s="58">
        <f>'Luxjacky Assumptions Monthly'!$M$8*'Luxjacky Counterfactual'!H1262</f>
        <v>0</v>
      </c>
      <c r="N1262" s="58">
        <f>'Luxjacky Assumptions Monthly'!$M$6*'Luxjacky Assumptions Monthly'!$M$8*'Luxjacky Counterfactual'!G1262</f>
        <v>855.91579752250027</v>
      </c>
      <c r="O1262" s="58">
        <f t="shared" si="201"/>
        <v>855.91579752250027</v>
      </c>
    </row>
    <row r="1263" spans="1:15" x14ac:dyDescent="0.3">
      <c r="A1263" s="60">
        <v>43631</v>
      </c>
      <c r="B1263" s="15">
        <f t="shared" si="192"/>
        <v>2019</v>
      </c>
      <c r="C1263" s="15">
        <f t="shared" si="193"/>
        <v>6</v>
      </c>
      <c r="D1263" s="15" t="str">
        <f t="shared" si="197"/>
        <v>20196</v>
      </c>
      <c r="E1263" s="15">
        <f t="shared" si="194"/>
        <v>7</v>
      </c>
      <c r="F1263" s="15">
        <f t="shared" si="195"/>
        <v>1</v>
      </c>
      <c r="G1263" s="64">
        <f t="shared" si="199"/>
        <v>1543.8315950450005</v>
      </c>
      <c r="H1263" s="64">
        <f>IF(G1262&lt;VLOOKUP(D1263,'Luxjacky Assumptions Past'!$M$17:$Q$77,5,0),VLOOKUP(D1263,'Luxjacky Assumptions Past'!$M$17:$Q$77,4,0),0)</f>
        <v>0</v>
      </c>
      <c r="I1263" s="62">
        <f t="shared" si="196"/>
        <v>105.60440732206263</v>
      </c>
      <c r="J1263" s="62">
        <v>168</v>
      </c>
      <c r="K1263" s="15">
        <f t="shared" si="200"/>
        <v>0</v>
      </c>
      <c r="L1263" s="15">
        <f t="shared" si="198"/>
        <v>0</v>
      </c>
      <c r="M1263" s="58">
        <f>'Luxjacky Assumptions Monthly'!$M$8*'Luxjacky Counterfactual'!H1263</f>
        <v>0</v>
      </c>
      <c r="N1263" s="58">
        <f>'Luxjacky Assumptions Monthly'!$M$6*'Luxjacky Assumptions Monthly'!$M$8*'Luxjacky Counterfactual'!G1263</f>
        <v>771.91579752250027</v>
      </c>
      <c r="O1263" s="58">
        <f t="shared" si="201"/>
        <v>771.91579752250027</v>
      </c>
    </row>
    <row r="1264" spans="1:15" x14ac:dyDescent="0.3">
      <c r="A1264" s="60">
        <v>43632</v>
      </c>
      <c r="B1264" s="15">
        <f t="shared" si="192"/>
        <v>2019</v>
      </c>
      <c r="C1264" s="15">
        <f t="shared" si="193"/>
        <v>6</v>
      </c>
      <c r="D1264" s="15" t="str">
        <f t="shared" si="197"/>
        <v>20196</v>
      </c>
      <c r="E1264" s="15">
        <f t="shared" si="194"/>
        <v>1</v>
      </c>
      <c r="F1264" s="15">
        <f t="shared" si="195"/>
        <v>0</v>
      </c>
      <c r="G1264" s="64">
        <f t="shared" si="199"/>
        <v>1443.8315950450005</v>
      </c>
      <c r="H1264" s="64">
        <f>IF(G1263&lt;VLOOKUP(D1264,'Luxjacky Assumptions Past'!$M$17:$Q$77,5,0),VLOOKUP(D1264,'Luxjacky Assumptions Past'!$M$17:$Q$77,4,0),0)</f>
        <v>0</v>
      </c>
      <c r="I1264" s="62">
        <f t="shared" si="196"/>
        <v>189.7682931273882</v>
      </c>
      <c r="J1264" s="62">
        <v>100</v>
      </c>
      <c r="K1264" s="15">
        <f t="shared" si="200"/>
        <v>0</v>
      </c>
      <c r="L1264" s="15">
        <f t="shared" si="198"/>
        <v>0</v>
      </c>
      <c r="M1264" s="58">
        <f>'Luxjacky Assumptions Monthly'!$M$8*'Luxjacky Counterfactual'!H1264</f>
        <v>0</v>
      </c>
      <c r="N1264" s="58">
        <f>'Luxjacky Assumptions Monthly'!$M$6*'Luxjacky Assumptions Monthly'!$M$8*'Luxjacky Counterfactual'!G1264</f>
        <v>721.91579752250027</v>
      </c>
      <c r="O1264" s="58">
        <f t="shared" si="201"/>
        <v>721.91579752250027</v>
      </c>
    </row>
    <row r="1265" spans="1:15" x14ac:dyDescent="0.3">
      <c r="A1265" s="60">
        <v>43633</v>
      </c>
      <c r="B1265" s="15">
        <f t="shared" si="192"/>
        <v>2019</v>
      </c>
      <c r="C1265" s="15">
        <f t="shared" si="193"/>
        <v>6</v>
      </c>
      <c r="D1265" s="15" t="str">
        <f t="shared" si="197"/>
        <v>20196</v>
      </c>
      <c r="E1265" s="15">
        <f t="shared" si="194"/>
        <v>2</v>
      </c>
      <c r="F1265" s="15">
        <f t="shared" si="195"/>
        <v>0</v>
      </c>
      <c r="G1265" s="64">
        <f t="shared" si="199"/>
        <v>1249.8315950450005</v>
      </c>
      <c r="H1265" s="64">
        <f>IF(G1264&lt;VLOOKUP(D1265,'Luxjacky Assumptions Past'!$M$17:$Q$77,5,0),VLOOKUP(D1265,'Luxjacky Assumptions Past'!$M$17:$Q$77,4,0),0)</f>
        <v>0</v>
      </c>
      <c r="I1265" s="62">
        <f t="shared" si="196"/>
        <v>194.38597536916456</v>
      </c>
      <c r="J1265" s="62">
        <v>194</v>
      </c>
      <c r="K1265" s="15">
        <f t="shared" si="200"/>
        <v>0</v>
      </c>
      <c r="L1265" s="15">
        <f t="shared" si="198"/>
        <v>0</v>
      </c>
      <c r="M1265" s="58">
        <f>'Luxjacky Assumptions Monthly'!$M$8*'Luxjacky Counterfactual'!H1265</f>
        <v>0</v>
      </c>
      <c r="N1265" s="58">
        <f>'Luxjacky Assumptions Monthly'!$M$6*'Luxjacky Assumptions Monthly'!$M$8*'Luxjacky Counterfactual'!G1265</f>
        <v>624.91579752250027</v>
      </c>
      <c r="O1265" s="58">
        <f t="shared" si="201"/>
        <v>624.91579752250027</v>
      </c>
    </row>
    <row r="1266" spans="1:15" x14ac:dyDescent="0.3">
      <c r="A1266" s="60">
        <v>43634</v>
      </c>
      <c r="B1266" s="15">
        <f t="shared" si="192"/>
        <v>2019</v>
      </c>
      <c r="C1266" s="15">
        <f t="shared" si="193"/>
        <v>6</v>
      </c>
      <c r="D1266" s="15" t="str">
        <f t="shared" si="197"/>
        <v>20196</v>
      </c>
      <c r="E1266" s="15">
        <f t="shared" si="194"/>
        <v>3</v>
      </c>
      <c r="F1266" s="15">
        <f t="shared" si="195"/>
        <v>0</v>
      </c>
      <c r="G1266" s="64">
        <f t="shared" si="199"/>
        <v>2681.5537821881826</v>
      </c>
      <c r="H1266" s="64">
        <f>IF(G1265&lt;VLOOKUP(D1266,'Luxjacky Assumptions Past'!$M$17:$Q$77,5,0),VLOOKUP(D1266,'Luxjacky Assumptions Past'!$M$17:$Q$77,4,0),0)</f>
        <v>1627.7221871431818</v>
      </c>
      <c r="I1266" s="62">
        <f t="shared" si="196"/>
        <v>191.77536765442599</v>
      </c>
      <c r="J1266" s="62">
        <v>196</v>
      </c>
      <c r="K1266" s="15">
        <f t="shared" si="200"/>
        <v>1</v>
      </c>
      <c r="L1266" s="15">
        <f t="shared" si="198"/>
        <v>4000</v>
      </c>
      <c r="M1266" s="58">
        <f>'Luxjacky Assumptions Monthly'!$M$8*'Luxjacky Counterfactual'!H1266</f>
        <v>16277.221871431819</v>
      </c>
      <c r="N1266" s="58">
        <f>'Luxjacky Assumptions Monthly'!$M$6*'Luxjacky Assumptions Monthly'!$M$8*'Luxjacky Counterfactual'!G1266</f>
        <v>1340.7768910940913</v>
      </c>
      <c r="O1266" s="58">
        <f t="shared" si="201"/>
        <v>21617.998762525909</v>
      </c>
    </row>
    <row r="1267" spans="1:15" x14ac:dyDescent="0.3">
      <c r="A1267" s="60">
        <v>43635</v>
      </c>
      <c r="B1267" s="15">
        <f t="shared" si="192"/>
        <v>2019</v>
      </c>
      <c r="C1267" s="15">
        <f t="shared" si="193"/>
        <v>6</v>
      </c>
      <c r="D1267" s="15" t="str">
        <f t="shared" si="197"/>
        <v>20196</v>
      </c>
      <c r="E1267" s="15">
        <f t="shared" si="194"/>
        <v>4</v>
      </c>
      <c r="F1267" s="15">
        <f t="shared" si="195"/>
        <v>0</v>
      </c>
      <c r="G1267" s="64">
        <f t="shared" si="199"/>
        <v>2488.5537821881826</v>
      </c>
      <c r="H1267" s="64">
        <f>IF(G1266&lt;VLOOKUP(D1267,'Luxjacky Assumptions Past'!$M$17:$Q$77,5,0),VLOOKUP(D1267,'Luxjacky Assumptions Past'!$M$17:$Q$77,4,0),0)</f>
        <v>0</v>
      </c>
      <c r="I1267" s="62">
        <f t="shared" si="196"/>
        <v>181.14679824179433</v>
      </c>
      <c r="J1267" s="62">
        <v>193</v>
      </c>
      <c r="K1267" s="15">
        <f t="shared" si="200"/>
        <v>0</v>
      </c>
      <c r="L1267" s="15">
        <f t="shared" si="198"/>
        <v>0</v>
      </c>
      <c r="M1267" s="58">
        <f>'Luxjacky Assumptions Monthly'!$M$8*'Luxjacky Counterfactual'!H1267</f>
        <v>0</v>
      </c>
      <c r="N1267" s="58">
        <f>'Luxjacky Assumptions Monthly'!$M$6*'Luxjacky Assumptions Monthly'!$M$8*'Luxjacky Counterfactual'!G1267</f>
        <v>1244.2768910940913</v>
      </c>
      <c r="O1267" s="58">
        <f t="shared" si="201"/>
        <v>1244.2768910940913</v>
      </c>
    </row>
    <row r="1268" spans="1:15" x14ac:dyDescent="0.3">
      <c r="A1268" s="60">
        <v>43636</v>
      </c>
      <c r="B1268" s="15">
        <f t="shared" si="192"/>
        <v>2019</v>
      </c>
      <c r="C1268" s="15">
        <f t="shared" si="193"/>
        <v>6</v>
      </c>
      <c r="D1268" s="15" t="str">
        <f t="shared" si="197"/>
        <v>20196</v>
      </c>
      <c r="E1268" s="15">
        <f t="shared" si="194"/>
        <v>5</v>
      </c>
      <c r="F1268" s="15">
        <f t="shared" si="195"/>
        <v>0</v>
      </c>
      <c r="G1268" s="64">
        <f t="shared" si="199"/>
        <v>2308.5537821881826</v>
      </c>
      <c r="H1268" s="64">
        <f>IF(G1267&lt;VLOOKUP(D1268,'Luxjacky Assumptions Past'!$M$17:$Q$77,5,0),VLOOKUP(D1268,'Luxjacky Assumptions Past'!$M$17:$Q$77,4,0),0)</f>
        <v>0</v>
      </c>
      <c r="I1268" s="62">
        <f t="shared" si="196"/>
        <v>161.89562174613698</v>
      </c>
      <c r="J1268" s="62">
        <v>180</v>
      </c>
      <c r="K1268" s="15">
        <f t="shared" si="200"/>
        <v>0</v>
      </c>
      <c r="L1268" s="15">
        <f t="shared" si="198"/>
        <v>0</v>
      </c>
      <c r="M1268" s="58">
        <f>'Luxjacky Assumptions Monthly'!$M$8*'Luxjacky Counterfactual'!H1268</f>
        <v>0</v>
      </c>
      <c r="N1268" s="58">
        <f>'Luxjacky Assumptions Monthly'!$M$6*'Luxjacky Assumptions Monthly'!$M$8*'Luxjacky Counterfactual'!G1268</f>
        <v>1154.2768910940913</v>
      </c>
      <c r="O1268" s="58">
        <f t="shared" si="201"/>
        <v>1154.2768910940913</v>
      </c>
    </row>
    <row r="1269" spans="1:15" x14ac:dyDescent="0.3">
      <c r="A1269" s="60">
        <v>43637</v>
      </c>
      <c r="B1269" s="15">
        <f t="shared" si="192"/>
        <v>2019</v>
      </c>
      <c r="C1269" s="15">
        <f t="shared" si="193"/>
        <v>6</v>
      </c>
      <c r="D1269" s="15" t="str">
        <f t="shared" si="197"/>
        <v>20196</v>
      </c>
      <c r="E1269" s="15">
        <f t="shared" si="194"/>
        <v>6</v>
      </c>
      <c r="F1269" s="15">
        <f t="shared" si="195"/>
        <v>1</v>
      </c>
      <c r="G1269" s="64">
        <f t="shared" si="199"/>
        <v>2151.5537821881826</v>
      </c>
      <c r="H1269" s="64">
        <f>IF(G1268&lt;VLOOKUP(D1269,'Luxjacky Assumptions Past'!$M$17:$Q$77,5,0),VLOOKUP(D1269,'Luxjacky Assumptions Past'!$M$17:$Q$77,4,0),0)</f>
        <v>0</v>
      </c>
      <c r="I1269" s="62">
        <f t="shared" si="196"/>
        <v>143.52388573206301</v>
      </c>
      <c r="J1269" s="62">
        <v>157</v>
      </c>
      <c r="K1269" s="15">
        <f t="shared" si="200"/>
        <v>0</v>
      </c>
      <c r="L1269" s="15">
        <f t="shared" si="198"/>
        <v>0</v>
      </c>
      <c r="M1269" s="58">
        <f>'Luxjacky Assumptions Monthly'!$M$8*'Luxjacky Counterfactual'!H1269</f>
        <v>0</v>
      </c>
      <c r="N1269" s="58">
        <f>'Luxjacky Assumptions Monthly'!$M$6*'Luxjacky Assumptions Monthly'!$M$8*'Luxjacky Counterfactual'!G1269</f>
        <v>1075.7768910940913</v>
      </c>
      <c r="O1269" s="58">
        <f t="shared" si="201"/>
        <v>1075.7768910940913</v>
      </c>
    </row>
    <row r="1270" spans="1:15" x14ac:dyDescent="0.3">
      <c r="A1270" s="60">
        <v>43638</v>
      </c>
      <c r="B1270" s="15">
        <f t="shared" si="192"/>
        <v>2019</v>
      </c>
      <c r="C1270" s="15">
        <f t="shared" si="193"/>
        <v>6</v>
      </c>
      <c r="D1270" s="15" t="str">
        <f t="shared" si="197"/>
        <v>20196</v>
      </c>
      <c r="E1270" s="15">
        <f t="shared" si="194"/>
        <v>7</v>
      </c>
      <c r="F1270" s="15">
        <f t="shared" si="195"/>
        <v>1</v>
      </c>
      <c r="G1270" s="64">
        <f t="shared" si="199"/>
        <v>2011.5537821881826</v>
      </c>
      <c r="H1270" s="64">
        <f>IF(G1269&lt;VLOOKUP(D1270,'Luxjacky Assumptions Past'!$M$17:$Q$77,5,0),VLOOKUP(D1270,'Luxjacky Assumptions Past'!$M$17:$Q$77,4,0),0)</f>
        <v>0</v>
      </c>
      <c r="I1270" s="62">
        <f t="shared" si="196"/>
        <v>105.60440732206263</v>
      </c>
      <c r="J1270" s="62">
        <v>140</v>
      </c>
      <c r="K1270" s="15">
        <f t="shared" si="200"/>
        <v>0</v>
      </c>
      <c r="L1270" s="15">
        <f t="shared" si="198"/>
        <v>0</v>
      </c>
      <c r="M1270" s="58">
        <f>'Luxjacky Assumptions Monthly'!$M$8*'Luxjacky Counterfactual'!H1270</f>
        <v>0</v>
      </c>
      <c r="N1270" s="58">
        <f>'Luxjacky Assumptions Monthly'!$M$6*'Luxjacky Assumptions Monthly'!$M$8*'Luxjacky Counterfactual'!G1270</f>
        <v>1005.7768910940913</v>
      </c>
      <c r="O1270" s="58">
        <f t="shared" si="201"/>
        <v>1005.7768910940913</v>
      </c>
    </row>
    <row r="1271" spans="1:15" x14ac:dyDescent="0.3">
      <c r="A1271" s="60">
        <v>43639</v>
      </c>
      <c r="B1271" s="15">
        <f t="shared" si="192"/>
        <v>2019</v>
      </c>
      <c r="C1271" s="15">
        <f t="shared" si="193"/>
        <v>6</v>
      </c>
      <c r="D1271" s="15" t="str">
        <f t="shared" si="197"/>
        <v>20196</v>
      </c>
      <c r="E1271" s="15">
        <f t="shared" si="194"/>
        <v>1</v>
      </c>
      <c r="F1271" s="15">
        <f t="shared" si="195"/>
        <v>0</v>
      </c>
      <c r="G1271" s="64">
        <f t="shared" si="199"/>
        <v>1901.5537821881826</v>
      </c>
      <c r="H1271" s="64">
        <f>IF(G1270&lt;VLOOKUP(D1271,'Luxjacky Assumptions Past'!$M$17:$Q$77,5,0),VLOOKUP(D1271,'Luxjacky Assumptions Past'!$M$17:$Q$77,4,0),0)</f>
        <v>0</v>
      </c>
      <c r="I1271" s="62">
        <f t="shared" si="196"/>
        <v>189.7682931273882</v>
      </c>
      <c r="J1271" s="62">
        <v>110</v>
      </c>
      <c r="K1271" s="15">
        <f t="shared" si="200"/>
        <v>0</v>
      </c>
      <c r="L1271" s="15">
        <f t="shared" si="198"/>
        <v>0</v>
      </c>
      <c r="M1271" s="58">
        <f>'Luxjacky Assumptions Monthly'!$M$8*'Luxjacky Counterfactual'!H1271</f>
        <v>0</v>
      </c>
      <c r="N1271" s="58">
        <f>'Luxjacky Assumptions Monthly'!$M$6*'Luxjacky Assumptions Monthly'!$M$8*'Luxjacky Counterfactual'!G1271</f>
        <v>950.7768910940913</v>
      </c>
      <c r="O1271" s="58">
        <f t="shared" si="201"/>
        <v>950.7768910940913</v>
      </c>
    </row>
    <row r="1272" spans="1:15" x14ac:dyDescent="0.3">
      <c r="A1272" s="60">
        <v>43640</v>
      </c>
      <c r="B1272" s="15">
        <f t="shared" si="192"/>
        <v>2019</v>
      </c>
      <c r="C1272" s="15">
        <f t="shared" si="193"/>
        <v>6</v>
      </c>
      <c r="D1272" s="15" t="str">
        <f t="shared" si="197"/>
        <v>20196</v>
      </c>
      <c r="E1272" s="15">
        <f t="shared" si="194"/>
        <v>2</v>
      </c>
      <c r="F1272" s="15">
        <f t="shared" si="195"/>
        <v>0</v>
      </c>
      <c r="G1272" s="64">
        <f t="shared" si="199"/>
        <v>1707.5537821881826</v>
      </c>
      <c r="H1272" s="64">
        <f>IF(G1271&lt;VLOOKUP(D1272,'Luxjacky Assumptions Past'!$M$17:$Q$77,5,0),VLOOKUP(D1272,'Luxjacky Assumptions Past'!$M$17:$Q$77,4,0),0)</f>
        <v>0</v>
      </c>
      <c r="I1272" s="62">
        <f t="shared" si="196"/>
        <v>194.38597536916456</v>
      </c>
      <c r="J1272" s="62">
        <v>194</v>
      </c>
      <c r="K1272" s="15">
        <f t="shared" si="200"/>
        <v>0</v>
      </c>
      <c r="L1272" s="15">
        <f t="shared" si="198"/>
        <v>0</v>
      </c>
      <c r="M1272" s="58">
        <f>'Luxjacky Assumptions Monthly'!$M$8*'Luxjacky Counterfactual'!H1272</f>
        <v>0</v>
      </c>
      <c r="N1272" s="58">
        <f>'Luxjacky Assumptions Monthly'!$M$6*'Luxjacky Assumptions Monthly'!$M$8*'Luxjacky Counterfactual'!G1272</f>
        <v>853.7768910940913</v>
      </c>
      <c r="O1272" s="58">
        <f t="shared" si="201"/>
        <v>853.7768910940913</v>
      </c>
    </row>
    <row r="1273" spans="1:15" x14ac:dyDescent="0.3">
      <c r="A1273" s="60">
        <v>43641</v>
      </c>
      <c r="B1273" s="15">
        <f t="shared" si="192"/>
        <v>2019</v>
      </c>
      <c r="C1273" s="15">
        <f t="shared" si="193"/>
        <v>6</v>
      </c>
      <c r="D1273" s="15" t="str">
        <f t="shared" si="197"/>
        <v>20196</v>
      </c>
      <c r="E1273" s="15">
        <f t="shared" si="194"/>
        <v>3</v>
      </c>
      <c r="F1273" s="15">
        <f t="shared" si="195"/>
        <v>0</v>
      </c>
      <c r="G1273" s="64">
        <f t="shared" si="199"/>
        <v>1517.5537821881826</v>
      </c>
      <c r="H1273" s="64">
        <f>IF(G1272&lt;VLOOKUP(D1273,'Luxjacky Assumptions Past'!$M$17:$Q$77,5,0),VLOOKUP(D1273,'Luxjacky Assumptions Past'!$M$17:$Q$77,4,0),0)</f>
        <v>0</v>
      </c>
      <c r="I1273" s="62">
        <f t="shared" si="196"/>
        <v>191.77536765442599</v>
      </c>
      <c r="J1273" s="62">
        <v>190</v>
      </c>
      <c r="K1273" s="15">
        <f t="shared" si="200"/>
        <v>0</v>
      </c>
      <c r="L1273" s="15">
        <f t="shared" si="198"/>
        <v>0</v>
      </c>
      <c r="M1273" s="58">
        <f>'Luxjacky Assumptions Monthly'!$M$8*'Luxjacky Counterfactual'!H1273</f>
        <v>0</v>
      </c>
      <c r="N1273" s="58">
        <f>'Luxjacky Assumptions Monthly'!$M$6*'Luxjacky Assumptions Monthly'!$M$8*'Luxjacky Counterfactual'!G1273</f>
        <v>758.7768910940913</v>
      </c>
      <c r="O1273" s="58">
        <f t="shared" si="201"/>
        <v>758.7768910940913</v>
      </c>
    </row>
    <row r="1274" spans="1:15" x14ac:dyDescent="0.3">
      <c r="A1274" s="60">
        <v>43642</v>
      </c>
      <c r="B1274" s="15">
        <f t="shared" si="192"/>
        <v>2019</v>
      </c>
      <c r="C1274" s="15">
        <f t="shared" si="193"/>
        <v>6</v>
      </c>
      <c r="D1274" s="15" t="str">
        <f t="shared" si="197"/>
        <v>20196</v>
      </c>
      <c r="E1274" s="15">
        <f t="shared" si="194"/>
        <v>4</v>
      </c>
      <c r="F1274" s="15">
        <f t="shared" si="195"/>
        <v>0</v>
      </c>
      <c r="G1274" s="64">
        <f t="shared" si="199"/>
        <v>1331.5537821881826</v>
      </c>
      <c r="H1274" s="64">
        <f>IF(G1273&lt;VLOOKUP(D1274,'Luxjacky Assumptions Past'!$M$17:$Q$77,5,0),VLOOKUP(D1274,'Luxjacky Assumptions Past'!$M$17:$Q$77,4,0),0)</f>
        <v>0</v>
      </c>
      <c r="I1274" s="62">
        <f t="shared" si="196"/>
        <v>181.14679824179433</v>
      </c>
      <c r="J1274" s="62">
        <v>186</v>
      </c>
      <c r="K1274" s="15">
        <f t="shared" si="200"/>
        <v>0</v>
      </c>
      <c r="L1274" s="15">
        <f t="shared" si="198"/>
        <v>0</v>
      </c>
      <c r="M1274" s="58">
        <f>'Luxjacky Assumptions Monthly'!$M$8*'Luxjacky Counterfactual'!H1274</f>
        <v>0</v>
      </c>
      <c r="N1274" s="58">
        <f>'Luxjacky Assumptions Monthly'!$M$6*'Luxjacky Assumptions Monthly'!$M$8*'Luxjacky Counterfactual'!G1274</f>
        <v>665.7768910940913</v>
      </c>
      <c r="O1274" s="58">
        <f t="shared" si="201"/>
        <v>665.7768910940913</v>
      </c>
    </row>
    <row r="1275" spans="1:15" x14ac:dyDescent="0.3">
      <c r="A1275" s="60">
        <v>43643</v>
      </c>
      <c r="B1275" s="15">
        <f t="shared" si="192"/>
        <v>2019</v>
      </c>
      <c r="C1275" s="15">
        <f t="shared" si="193"/>
        <v>6</v>
      </c>
      <c r="D1275" s="15" t="str">
        <f t="shared" si="197"/>
        <v>20196</v>
      </c>
      <c r="E1275" s="15">
        <f t="shared" si="194"/>
        <v>5</v>
      </c>
      <c r="F1275" s="15">
        <f t="shared" si="195"/>
        <v>0</v>
      </c>
      <c r="G1275" s="64">
        <f t="shared" si="199"/>
        <v>2787.2759693313646</v>
      </c>
      <c r="H1275" s="64">
        <f>IF(G1274&lt;VLOOKUP(D1275,'Luxjacky Assumptions Past'!$M$17:$Q$77,5,0),VLOOKUP(D1275,'Luxjacky Assumptions Past'!$M$17:$Q$77,4,0),0)</f>
        <v>1627.7221871431818</v>
      </c>
      <c r="I1275" s="62">
        <f t="shared" si="196"/>
        <v>161.89562174613698</v>
      </c>
      <c r="J1275" s="62">
        <v>172</v>
      </c>
      <c r="K1275" s="15">
        <f t="shared" si="200"/>
        <v>1</v>
      </c>
      <c r="L1275" s="15">
        <f t="shared" si="198"/>
        <v>4000</v>
      </c>
      <c r="M1275" s="58">
        <f>'Luxjacky Assumptions Monthly'!$M$8*'Luxjacky Counterfactual'!H1275</f>
        <v>16277.221871431819</v>
      </c>
      <c r="N1275" s="58">
        <f>'Luxjacky Assumptions Monthly'!$M$6*'Luxjacky Assumptions Monthly'!$M$8*'Luxjacky Counterfactual'!G1275</f>
        <v>1393.6379846656823</v>
      </c>
      <c r="O1275" s="58">
        <f t="shared" si="201"/>
        <v>21670.859856097501</v>
      </c>
    </row>
    <row r="1276" spans="1:15" x14ac:dyDescent="0.3">
      <c r="A1276" s="60">
        <v>43644</v>
      </c>
      <c r="B1276" s="15">
        <f t="shared" si="192"/>
        <v>2019</v>
      </c>
      <c r="C1276" s="15">
        <f t="shared" si="193"/>
        <v>6</v>
      </c>
      <c r="D1276" s="15" t="str">
        <f t="shared" si="197"/>
        <v>20196</v>
      </c>
      <c r="E1276" s="15">
        <f t="shared" si="194"/>
        <v>6</v>
      </c>
      <c r="F1276" s="15">
        <f t="shared" si="195"/>
        <v>1</v>
      </c>
      <c r="G1276" s="64">
        <f t="shared" si="199"/>
        <v>2635.2759693313646</v>
      </c>
      <c r="H1276" s="64">
        <f>IF(G1275&lt;VLOOKUP(D1276,'Luxjacky Assumptions Past'!$M$17:$Q$77,5,0),VLOOKUP(D1276,'Luxjacky Assumptions Past'!$M$17:$Q$77,4,0),0)</f>
        <v>0</v>
      </c>
      <c r="I1276" s="62">
        <f t="shared" si="196"/>
        <v>143.52388573206301</v>
      </c>
      <c r="J1276" s="62">
        <v>152</v>
      </c>
      <c r="K1276" s="15">
        <f t="shared" si="200"/>
        <v>0</v>
      </c>
      <c r="L1276" s="15">
        <f t="shared" si="198"/>
        <v>0</v>
      </c>
      <c r="M1276" s="58">
        <f>'Luxjacky Assumptions Monthly'!$M$8*'Luxjacky Counterfactual'!H1276</f>
        <v>0</v>
      </c>
      <c r="N1276" s="58">
        <f>'Luxjacky Assumptions Monthly'!$M$6*'Luxjacky Assumptions Monthly'!$M$8*'Luxjacky Counterfactual'!G1276</f>
        <v>1317.6379846656823</v>
      </c>
      <c r="O1276" s="58">
        <f t="shared" si="201"/>
        <v>1317.6379846656823</v>
      </c>
    </row>
    <row r="1277" spans="1:15" x14ac:dyDescent="0.3">
      <c r="A1277" s="60">
        <v>43645</v>
      </c>
      <c r="B1277" s="15">
        <f t="shared" si="192"/>
        <v>2019</v>
      </c>
      <c r="C1277" s="15">
        <f t="shared" si="193"/>
        <v>6</v>
      </c>
      <c r="D1277" s="15" t="str">
        <f t="shared" si="197"/>
        <v>20196</v>
      </c>
      <c r="E1277" s="15">
        <f t="shared" si="194"/>
        <v>7</v>
      </c>
      <c r="F1277" s="15">
        <f t="shared" si="195"/>
        <v>1</v>
      </c>
      <c r="G1277" s="64">
        <f t="shared" si="199"/>
        <v>2504.2759693313646</v>
      </c>
      <c r="H1277" s="64">
        <f>IF(G1276&lt;VLOOKUP(D1277,'Luxjacky Assumptions Past'!$M$17:$Q$77,5,0),VLOOKUP(D1277,'Luxjacky Assumptions Past'!$M$17:$Q$77,4,0),0)</f>
        <v>0</v>
      </c>
      <c r="I1277" s="62">
        <f t="shared" si="196"/>
        <v>105.60440732206263</v>
      </c>
      <c r="J1277" s="62">
        <v>131</v>
      </c>
      <c r="K1277" s="15">
        <f t="shared" si="200"/>
        <v>0</v>
      </c>
      <c r="L1277" s="15">
        <f t="shared" si="198"/>
        <v>0</v>
      </c>
      <c r="M1277" s="58">
        <f>'Luxjacky Assumptions Monthly'!$M$8*'Luxjacky Counterfactual'!H1277</f>
        <v>0</v>
      </c>
      <c r="N1277" s="58">
        <f>'Luxjacky Assumptions Monthly'!$M$6*'Luxjacky Assumptions Monthly'!$M$8*'Luxjacky Counterfactual'!G1277</f>
        <v>1252.1379846656823</v>
      </c>
      <c r="O1277" s="58">
        <f t="shared" si="201"/>
        <v>1252.1379846656823</v>
      </c>
    </row>
    <row r="1278" spans="1:15" x14ac:dyDescent="0.3">
      <c r="A1278" s="60">
        <v>43646</v>
      </c>
      <c r="B1278" s="15">
        <f t="shared" si="192"/>
        <v>2019</v>
      </c>
      <c r="C1278" s="15">
        <f t="shared" si="193"/>
        <v>6</v>
      </c>
      <c r="D1278" s="15" t="str">
        <f t="shared" si="197"/>
        <v>20196</v>
      </c>
      <c r="E1278" s="15">
        <f t="shared" si="194"/>
        <v>1</v>
      </c>
      <c r="F1278" s="15">
        <f t="shared" si="195"/>
        <v>0</v>
      </c>
      <c r="G1278" s="64">
        <f t="shared" si="199"/>
        <v>2393.2759693313646</v>
      </c>
      <c r="H1278" s="64">
        <f>IF(G1277&lt;VLOOKUP(D1278,'Luxjacky Assumptions Past'!$M$17:$Q$77,5,0),VLOOKUP(D1278,'Luxjacky Assumptions Past'!$M$17:$Q$77,4,0),0)</f>
        <v>0</v>
      </c>
      <c r="I1278" s="62">
        <f t="shared" si="196"/>
        <v>189.7682931273882</v>
      </c>
      <c r="J1278" s="62">
        <v>111</v>
      </c>
      <c r="K1278" s="15">
        <f t="shared" si="200"/>
        <v>0</v>
      </c>
      <c r="L1278" s="15">
        <f t="shared" si="198"/>
        <v>0</v>
      </c>
      <c r="M1278" s="58">
        <f>'Luxjacky Assumptions Monthly'!$M$8*'Luxjacky Counterfactual'!H1278</f>
        <v>0</v>
      </c>
      <c r="N1278" s="58">
        <f>'Luxjacky Assumptions Monthly'!$M$6*'Luxjacky Assumptions Monthly'!$M$8*'Luxjacky Counterfactual'!G1278</f>
        <v>1196.6379846656823</v>
      </c>
      <c r="O1278" s="58">
        <f t="shared" si="201"/>
        <v>1196.6379846656823</v>
      </c>
    </row>
    <row r="1279" spans="1:15" x14ac:dyDescent="0.3">
      <c r="A1279" s="60">
        <v>43647</v>
      </c>
      <c r="B1279" s="15">
        <f t="shared" si="192"/>
        <v>2019</v>
      </c>
      <c r="C1279" s="15">
        <f t="shared" si="193"/>
        <v>7</v>
      </c>
      <c r="D1279" s="15" t="str">
        <f t="shared" si="197"/>
        <v>20197</v>
      </c>
      <c r="E1279" s="15">
        <f t="shared" si="194"/>
        <v>2</v>
      </c>
      <c r="F1279" s="15">
        <f t="shared" si="195"/>
        <v>0</v>
      </c>
      <c r="G1279" s="64">
        <f t="shared" si="199"/>
        <v>2207.2759693313646</v>
      </c>
      <c r="H1279" s="64">
        <f>IF(G1278&lt;VLOOKUP(D1279,'Luxjacky Assumptions Past'!$M$17:$Q$77,5,0),VLOOKUP(D1279,'Luxjacky Assumptions Past'!$M$17:$Q$77,4,0),0)</f>
        <v>0</v>
      </c>
      <c r="I1279" s="62">
        <f t="shared" si="196"/>
        <v>196.73526759507061</v>
      </c>
      <c r="J1279" s="62">
        <v>186</v>
      </c>
      <c r="K1279" s="15">
        <f t="shared" si="200"/>
        <v>0</v>
      </c>
      <c r="L1279" s="15">
        <f t="shared" si="198"/>
        <v>0</v>
      </c>
      <c r="M1279" s="58">
        <f>'Luxjacky Assumptions Monthly'!$M$8*'Luxjacky Counterfactual'!H1279</f>
        <v>0</v>
      </c>
      <c r="N1279" s="58">
        <f>'Luxjacky Assumptions Monthly'!$M$6*'Luxjacky Assumptions Monthly'!$M$8*'Luxjacky Counterfactual'!G1279</f>
        <v>1103.6379846656823</v>
      </c>
      <c r="O1279" s="58">
        <f t="shared" si="201"/>
        <v>1103.6379846656823</v>
      </c>
    </row>
    <row r="1280" spans="1:15" x14ac:dyDescent="0.3">
      <c r="A1280" s="60">
        <v>43648</v>
      </c>
      <c r="B1280" s="15">
        <f t="shared" si="192"/>
        <v>2019</v>
      </c>
      <c r="C1280" s="15">
        <f t="shared" si="193"/>
        <v>7</v>
      </c>
      <c r="D1280" s="15" t="str">
        <f t="shared" si="197"/>
        <v>20197</v>
      </c>
      <c r="E1280" s="15">
        <f t="shared" si="194"/>
        <v>3</v>
      </c>
      <c r="F1280" s="15">
        <f t="shared" si="195"/>
        <v>0</v>
      </c>
      <c r="G1280" s="64">
        <f t="shared" si="199"/>
        <v>2003.2759693313646</v>
      </c>
      <c r="H1280" s="64">
        <f>IF(G1279&lt;VLOOKUP(D1280,'Luxjacky Assumptions Past'!$M$17:$Q$77,5,0),VLOOKUP(D1280,'Luxjacky Assumptions Past'!$M$17:$Q$77,4,0),0)</f>
        <v>0</v>
      </c>
      <c r="I1280" s="62">
        <f t="shared" si="196"/>
        <v>194.12465988033208</v>
      </c>
      <c r="J1280" s="62">
        <v>204</v>
      </c>
      <c r="K1280" s="15">
        <f t="shared" si="200"/>
        <v>0</v>
      </c>
      <c r="L1280" s="15">
        <f t="shared" si="198"/>
        <v>0</v>
      </c>
      <c r="M1280" s="58">
        <f>'Luxjacky Assumptions Monthly'!$M$8*'Luxjacky Counterfactual'!H1280</f>
        <v>0</v>
      </c>
      <c r="N1280" s="58">
        <f>'Luxjacky Assumptions Monthly'!$M$6*'Luxjacky Assumptions Monthly'!$M$8*'Luxjacky Counterfactual'!G1280</f>
        <v>1001.6379846656823</v>
      </c>
      <c r="O1280" s="58">
        <f t="shared" si="201"/>
        <v>1001.6379846656823</v>
      </c>
    </row>
    <row r="1281" spans="1:15" x14ac:dyDescent="0.3">
      <c r="A1281" s="60">
        <v>43649</v>
      </c>
      <c r="B1281" s="15">
        <f t="shared" si="192"/>
        <v>2019</v>
      </c>
      <c r="C1281" s="15">
        <f t="shared" si="193"/>
        <v>7</v>
      </c>
      <c r="D1281" s="15" t="str">
        <f t="shared" si="197"/>
        <v>20197</v>
      </c>
      <c r="E1281" s="15">
        <f t="shared" si="194"/>
        <v>4</v>
      </c>
      <c r="F1281" s="15">
        <f t="shared" si="195"/>
        <v>0</v>
      </c>
      <c r="G1281" s="64">
        <f t="shared" si="199"/>
        <v>1798.2759693313646</v>
      </c>
      <c r="H1281" s="64">
        <f>IF(G1280&lt;VLOOKUP(D1281,'Luxjacky Assumptions Past'!$M$17:$Q$77,5,0),VLOOKUP(D1281,'Luxjacky Assumptions Past'!$M$17:$Q$77,4,0),0)</f>
        <v>0</v>
      </c>
      <c r="I1281" s="62">
        <f t="shared" si="196"/>
        <v>183.49609046770041</v>
      </c>
      <c r="J1281" s="62">
        <v>205</v>
      </c>
      <c r="K1281" s="15">
        <f t="shared" si="200"/>
        <v>0</v>
      </c>
      <c r="L1281" s="15">
        <f t="shared" si="198"/>
        <v>0</v>
      </c>
      <c r="M1281" s="58">
        <f>'Luxjacky Assumptions Monthly'!$M$8*'Luxjacky Counterfactual'!H1281</f>
        <v>0</v>
      </c>
      <c r="N1281" s="58">
        <f>'Luxjacky Assumptions Monthly'!$M$6*'Luxjacky Assumptions Monthly'!$M$8*'Luxjacky Counterfactual'!G1281</f>
        <v>899.13798466568232</v>
      </c>
      <c r="O1281" s="58">
        <f t="shared" si="201"/>
        <v>899.13798466568232</v>
      </c>
    </row>
    <row r="1282" spans="1:15" x14ac:dyDescent="0.3">
      <c r="A1282" s="60">
        <v>43650</v>
      </c>
      <c r="B1282" s="15">
        <f t="shared" ref="B1282:B1345" si="202">YEAR(A1282)</f>
        <v>2019</v>
      </c>
      <c r="C1282" s="15">
        <f t="shared" ref="C1282:C1345" si="203">MONTH(A1282)</f>
        <v>7</v>
      </c>
      <c r="D1282" s="15" t="str">
        <f t="shared" si="197"/>
        <v>20197</v>
      </c>
      <c r="E1282" s="15">
        <f t="shared" ref="E1282:E1345" si="204">WEEKDAY(A1282)</f>
        <v>5</v>
      </c>
      <c r="F1282" s="15">
        <f t="shared" ref="F1282:F1345" si="205">IF(OR(E1282=6,E1282=7),1,0)</f>
        <v>0</v>
      </c>
      <c r="G1282" s="64">
        <f t="shared" si="199"/>
        <v>1625.2759693313646</v>
      </c>
      <c r="H1282" s="64">
        <f>IF(G1281&lt;VLOOKUP(D1282,'Luxjacky Assumptions Past'!$M$17:$Q$77,5,0),VLOOKUP(D1282,'Luxjacky Assumptions Past'!$M$17:$Q$77,4,0),0)</f>
        <v>0</v>
      </c>
      <c r="I1282" s="62">
        <f t="shared" ref="I1282:I1345" si="206">100-2.17*E1282^2.25+12.77*E1282+EXP(-E1282/0.032)+5*C1282^0.75+10*F1282+20*(B1282-2016)</f>
        <v>164.24491397204307</v>
      </c>
      <c r="J1282" s="62">
        <v>173</v>
      </c>
      <c r="K1282" s="15">
        <f t="shared" si="200"/>
        <v>0</v>
      </c>
      <c r="L1282" s="15">
        <f t="shared" si="198"/>
        <v>0</v>
      </c>
      <c r="M1282" s="58">
        <f>'Luxjacky Assumptions Monthly'!$M$8*'Luxjacky Counterfactual'!H1282</f>
        <v>0</v>
      </c>
      <c r="N1282" s="58">
        <f>'Luxjacky Assumptions Monthly'!$M$6*'Luxjacky Assumptions Monthly'!$M$8*'Luxjacky Counterfactual'!G1282</f>
        <v>812.63798466568232</v>
      </c>
      <c r="O1282" s="58">
        <f t="shared" si="201"/>
        <v>812.63798466568232</v>
      </c>
    </row>
    <row r="1283" spans="1:15" x14ac:dyDescent="0.3">
      <c r="A1283" s="60">
        <v>43651</v>
      </c>
      <c r="B1283" s="15">
        <f t="shared" si="202"/>
        <v>2019</v>
      </c>
      <c r="C1283" s="15">
        <f t="shared" si="203"/>
        <v>7</v>
      </c>
      <c r="D1283" s="15" t="str">
        <f t="shared" ref="D1283:D1346" si="207">CONCATENATE(B1283,C1283)</f>
        <v>20197</v>
      </c>
      <c r="E1283" s="15">
        <f t="shared" si="204"/>
        <v>6</v>
      </c>
      <c r="F1283" s="15">
        <f t="shared" si="205"/>
        <v>1</v>
      </c>
      <c r="G1283" s="64">
        <f t="shared" si="199"/>
        <v>1458.2759693313646</v>
      </c>
      <c r="H1283" s="64">
        <f>IF(G1282&lt;VLOOKUP(D1283,'Luxjacky Assumptions Past'!$M$17:$Q$77,5,0),VLOOKUP(D1283,'Luxjacky Assumptions Past'!$M$17:$Q$77,4,0),0)</f>
        <v>0</v>
      </c>
      <c r="I1283" s="62">
        <f t="shared" si="206"/>
        <v>145.87317795796906</v>
      </c>
      <c r="J1283" s="62">
        <v>167</v>
      </c>
      <c r="K1283" s="15">
        <f t="shared" si="200"/>
        <v>0</v>
      </c>
      <c r="L1283" s="15">
        <f t="shared" ref="L1283:L1346" si="208">4000*K1283</f>
        <v>0</v>
      </c>
      <c r="M1283" s="58">
        <f>'Luxjacky Assumptions Monthly'!$M$8*'Luxjacky Counterfactual'!H1283</f>
        <v>0</v>
      </c>
      <c r="N1283" s="58">
        <f>'Luxjacky Assumptions Monthly'!$M$6*'Luxjacky Assumptions Monthly'!$M$8*'Luxjacky Counterfactual'!G1283</f>
        <v>729.13798466568232</v>
      </c>
      <c r="O1283" s="58">
        <f t="shared" si="201"/>
        <v>729.13798466568232</v>
      </c>
    </row>
    <row r="1284" spans="1:15" x14ac:dyDescent="0.3">
      <c r="A1284" s="60">
        <v>43652</v>
      </c>
      <c r="B1284" s="15">
        <f t="shared" si="202"/>
        <v>2019</v>
      </c>
      <c r="C1284" s="15">
        <f t="shared" si="203"/>
        <v>7</v>
      </c>
      <c r="D1284" s="15" t="str">
        <f t="shared" si="207"/>
        <v>20197</v>
      </c>
      <c r="E1284" s="15">
        <f t="shared" si="204"/>
        <v>7</v>
      </c>
      <c r="F1284" s="15">
        <f t="shared" si="205"/>
        <v>1</v>
      </c>
      <c r="G1284" s="64">
        <f t="shared" ref="G1284:G1347" si="209">G1283+H1284-J1284</f>
        <v>1318.2759693313646</v>
      </c>
      <c r="H1284" s="64">
        <f>IF(G1283&lt;VLOOKUP(D1284,'Luxjacky Assumptions Past'!$M$17:$Q$77,5,0),VLOOKUP(D1284,'Luxjacky Assumptions Past'!$M$17:$Q$77,4,0),0)</f>
        <v>0</v>
      </c>
      <c r="I1284" s="62">
        <f t="shared" si="206"/>
        <v>107.95369954796871</v>
      </c>
      <c r="J1284" s="62">
        <v>140</v>
      </c>
      <c r="K1284" s="15">
        <f t="shared" si="200"/>
        <v>0</v>
      </c>
      <c r="L1284" s="15">
        <f t="shared" si="208"/>
        <v>0</v>
      </c>
      <c r="M1284" s="58">
        <f>'Luxjacky Assumptions Monthly'!$M$8*'Luxjacky Counterfactual'!H1284</f>
        <v>0</v>
      </c>
      <c r="N1284" s="58">
        <f>'Luxjacky Assumptions Monthly'!$M$6*'Luxjacky Assumptions Monthly'!$M$8*'Luxjacky Counterfactual'!G1284</f>
        <v>659.13798466568232</v>
      </c>
      <c r="O1284" s="58">
        <f t="shared" si="201"/>
        <v>659.13798466568232</v>
      </c>
    </row>
    <row r="1285" spans="1:15" x14ac:dyDescent="0.3">
      <c r="A1285" s="60">
        <v>43653</v>
      </c>
      <c r="B1285" s="15">
        <f t="shared" si="202"/>
        <v>2019</v>
      </c>
      <c r="C1285" s="15">
        <f t="shared" si="203"/>
        <v>7</v>
      </c>
      <c r="D1285" s="15" t="str">
        <f t="shared" si="207"/>
        <v>20197</v>
      </c>
      <c r="E1285" s="15">
        <f t="shared" si="204"/>
        <v>1</v>
      </c>
      <c r="F1285" s="15">
        <f t="shared" si="205"/>
        <v>0</v>
      </c>
      <c r="G1285" s="64">
        <f t="shared" si="209"/>
        <v>2869.1608955249562</v>
      </c>
      <c r="H1285" s="64">
        <f>IF(G1284&lt;VLOOKUP(D1285,'Luxjacky Assumptions Past'!$M$17:$Q$77,5,0),VLOOKUP(D1285,'Luxjacky Assumptions Past'!$M$17:$Q$77,4,0),0)</f>
        <v>1655.8849261935916</v>
      </c>
      <c r="I1285" s="62">
        <f t="shared" si="206"/>
        <v>192.11758535329426</v>
      </c>
      <c r="J1285" s="62">
        <v>105</v>
      </c>
      <c r="K1285" s="15">
        <f t="shared" si="200"/>
        <v>1</v>
      </c>
      <c r="L1285" s="15">
        <f t="shared" si="208"/>
        <v>4000</v>
      </c>
      <c r="M1285" s="58">
        <f>'Luxjacky Assumptions Monthly'!$M$8*'Luxjacky Counterfactual'!H1285</f>
        <v>16558.849261935917</v>
      </c>
      <c r="N1285" s="58">
        <f>'Luxjacky Assumptions Monthly'!$M$6*'Luxjacky Assumptions Monthly'!$M$8*'Luxjacky Counterfactual'!G1285</f>
        <v>1434.5804477624781</v>
      </c>
      <c r="O1285" s="58">
        <f t="shared" si="201"/>
        <v>21993.429709698394</v>
      </c>
    </row>
    <row r="1286" spans="1:15" x14ac:dyDescent="0.3">
      <c r="A1286" s="60">
        <v>43654</v>
      </c>
      <c r="B1286" s="15">
        <f t="shared" si="202"/>
        <v>2019</v>
      </c>
      <c r="C1286" s="15">
        <f t="shared" si="203"/>
        <v>7</v>
      </c>
      <c r="D1286" s="15" t="str">
        <f t="shared" si="207"/>
        <v>20197</v>
      </c>
      <c r="E1286" s="15">
        <f t="shared" si="204"/>
        <v>2</v>
      </c>
      <c r="F1286" s="15">
        <f t="shared" si="205"/>
        <v>0</v>
      </c>
      <c r="G1286" s="64">
        <f t="shared" si="209"/>
        <v>2675.1608955249562</v>
      </c>
      <c r="H1286" s="64">
        <f>IF(G1285&lt;VLOOKUP(D1286,'Luxjacky Assumptions Past'!$M$17:$Q$77,5,0),VLOOKUP(D1286,'Luxjacky Assumptions Past'!$M$17:$Q$77,4,0),0)</f>
        <v>0</v>
      </c>
      <c r="I1286" s="62">
        <f t="shared" si="206"/>
        <v>196.73526759507061</v>
      </c>
      <c r="J1286" s="62">
        <v>194</v>
      </c>
      <c r="K1286" s="15">
        <f t="shared" si="200"/>
        <v>0</v>
      </c>
      <c r="L1286" s="15">
        <f t="shared" si="208"/>
        <v>0</v>
      </c>
      <c r="M1286" s="58">
        <f>'Luxjacky Assumptions Monthly'!$M$8*'Luxjacky Counterfactual'!H1286</f>
        <v>0</v>
      </c>
      <c r="N1286" s="58">
        <f>'Luxjacky Assumptions Monthly'!$M$6*'Luxjacky Assumptions Monthly'!$M$8*'Luxjacky Counterfactual'!G1286</f>
        <v>1337.5804477624781</v>
      </c>
      <c r="O1286" s="58">
        <f t="shared" si="201"/>
        <v>1337.5804477624781</v>
      </c>
    </row>
    <row r="1287" spans="1:15" x14ac:dyDescent="0.3">
      <c r="A1287" s="60">
        <v>43655</v>
      </c>
      <c r="B1287" s="15">
        <f t="shared" si="202"/>
        <v>2019</v>
      </c>
      <c r="C1287" s="15">
        <f t="shared" si="203"/>
        <v>7</v>
      </c>
      <c r="D1287" s="15" t="str">
        <f t="shared" si="207"/>
        <v>20197</v>
      </c>
      <c r="E1287" s="15">
        <f t="shared" si="204"/>
        <v>3</v>
      </c>
      <c r="F1287" s="15">
        <f t="shared" si="205"/>
        <v>0</v>
      </c>
      <c r="G1287" s="64">
        <f t="shared" si="209"/>
        <v>2486.1608955249562</v>
      </c>
      <c r="H1287" s="64">
        <f>IF(G1286&lt;VLOOKUP(D1287,'Luxjacky Assumptions Past'!$M$17:$Q$77,5,0),VLOOKUP(D1287,'Luxjacky Assumptions Past'!$M$17:$Q$77,4,0),0)</f>
        <v>0</v>
      </c>
      <c r="I1287" s="62">
        <f t="shared" si="206"/>
        <v>194.12465988033208</v>
      </c>
      <c r="J1287" s="62">
        <v>189</v>
      </c>
      <c r="K1287" s="15">
        <f t="shared" si="200"/>
        <v>0</v>
      </c>
      <c r="L1287" s="15">
        <f t="shared" si="208"/>
        <v>0</v>
      </c>
      <c r="M1287" s="58">
        <f>'Luxjacky Assumptions Monthly'!$M$8*'Luxjacky Counterfactual'!H1287</f>
        <v>0</v>
      </c>
      <c r="N1287" s="58">
        <f>'Luxjacky Assumptions Monthly'!$M$6*'Luxjacky Assumptions Monthly'!$M$8*'Luxjacky Counterfactual'!G1287</f>
        <v>1243.0804477624781</v>
      </c>
      <c r="O1287" s="58">
        <f t="shared" si="201"/>
        <v>1243.0804477624781</v>
      </c>
    </row>
    <row r="1288" spans="1:15" x14ac:dyDescent="0.3">
      <c r="A1288" s="60">
        <v>43656</v>
      </c>
      <c r="B1288" s="15">
        <f t="shared" si="202"/>
        <v>2019</v>
      </c>
      <c r="C1288" s="15">
        <f t="shared" si="203"/>
        <v>7</v>
      </c>
      <c r="D1288" s="15" t="str">
        <f t="shared" si="207"/>
        <v>20197</v>
      </c>
      <c r="E1288" s="15">
        <f t="shared" si="204"/>
        <v>4</v>
      </c>
      <c r="F1288" s="15">
        <f t="shared" si="205"/>
        <v>0</v>
      </c>
      <c r="G1288" s="64">
        <f t="shared" si="209"/>
        <v>2295.1608955249562</v>
      </c>
      <c r="H1288" s="64">
        <f>IF(G1287&lt;VLOOKUP(D1288,'Luxjacky Assumptions Past'!$M$17:$Q$77,5,0),VLOOKUP(D1288,'Luxjacky Assumptions Past'!$M$17:$Q$77,4,0),0)</f>
        <v>0</v>
      </c>
      <c r="I1288" s="62">
        <f t="shared" si="206"/>
        <v>183.49609046770041</v>
      </c>
      <c r="J1288" s="62">
        <v>191</v>
      </c>
      <c r="K1288" s="15">
        <f t="shared" si="200"/>
        <v>0</v>
      </c>
      <c r="L1288" s="15">
        <f t="shared" si="208"/>
        <v>0</v>
      </c>
      <c r="M1288" s="58">
        <f>'Luxjacky Assumptions Monthly'!$M$8*'Luxjacky Counterfactual'!H1288</f>
        <v>0</v>
      </c>
      <c r="N1288" s="58">
        <f>'Luxjacky Assumptions Monthly'!$M$6*'Luxjacky Assumptions Monthly'!$M$8*'Luxjacky Counterfactual'!G1288</f>
        <v>1147.5804477624781</v>
      </c>
      <c r="O1288" s="58">
        <f t="shared" si="201"/>
        <v>1147.5804477624781</v>
      </c>
    </row>
    <row r="1289" spans="1:15" x14ac:dyDescent="0.3">
      <c r="A1289" s="60">
        <v>43657</v>
      </c>
      <c r="B1289" s="15">
        <f t="shared" si="202"/>
        <v>2019</v>
      </c>
      <c r="C1289" s="15">
        <f t="shared" si="203"/>
        <v>7</v>
      </c>
      <c r="D1289" s="15" t="str">
        <f t="shared" si="207"/>
        <v>20197</v>
      </c>
      <c r="E1289" s="15">
        <f t="shared" si="204"/>
        <v>5</v>
      </c>
      <c r="F1289" s="15">
        <f t="shared" si="205"/>
        <v>0</v>
      </c>
      <c r="G1289" s="64">
        <f t="shared" si="209"/>
        <v>2109.1608955249562</v>
      </c>
      <c r="H1289" s="64">
        <f>IF(G1288&lt;VLOOKUP(D1289,'Luxjacky Assumptions Past'!$M$17:$Q$77,5,0),VLOOKUP(D1289,'Luxjacky Assumptions Past'!$M$17:$Q$77,4,0),0)</f>
        <v>0</v>
      </c>
      <c r="I1289" s="62">
        <f t="shared" si="206"/>
        <v>164.24491397204307</v>
      </c>
      <c r="J1289" s="62">
        <v>186</v>
      </c>
      <c r="K1289" s="15">
        <f t="shared" si="200"/>
        <v>0</v>
      </c>
      <c r="L1289" s="15">
        <f t="shared" si="208"/>
        <v>0</v>
      </c>
      <c r="M1289" s="58">
        <f>'Luxjacky Assumptions Monthly'!$M$8*'Luxjacky Counterfactual'!H1289</f>
        <v>0</v>
      </c>
      <c r="N1289" s="58">
        <f>'Luxjacky Assumptions Monthly'!$M$6*'Luxjacky Assumptions Monthly'!$M$8*'Luxjacky Counterfactual'!G1289</f>
        <v>1054.5804477624781</v>
      </c>
      <c r="O1289" s="58">
        <f t="shared" si="201"/>
        <v>1054.5804477624781</v>
      </c>
    </row>
    <row r="1290" spans="1:15" x14ac:dyDescent="0.3">
      <c r="A1290" s="60">
        <v>43658</v>
      </c>
      <c r="B1290" s="15">
        <f t="shared" si="202"/>
        <v>2019</v>
      </c>
      <c r="C1290" s="15">
        <f t="shared" si="203"/>
        <v>7</v>
      </c>
      <c r="D1290" s="15" t="str">
        <f t="shared" si="207"/>
        <v>20197</v>
      </c>
      <c r="E1290" s="15">
        <f t="shared" si="204"/>
        <v>6</v>
      </c>
      <c r="F1290" s="15">
        <f t="shared" si="205"/>
        <v>1</v>
      </c>
      <c r="G1290" s="64">
        <f t="shared" si="209"/>
        <v>1947.1608955249562</v>
      </c>
      <c r="H1290" s="64">
        <f>IF(G1289&lt;VLOOKUP(D1290,'Luxjacky Assumptions Past'!$M$17:$Q$77,5,0),VLOOKUP(D1290,'Luxjacky Assumptions Past'!$M$17:$Q$77,4,0),0)</f>
        <v>0</v>
      </c>
      <c r="I1290" s="62">
        <f t="shared" si="206"/>
        <v>145.87317795796906</v>
      </c>
      <c r="J1290" s="62">
        <v>162</v>
      </c>
      <c r="K1290" s="15">
        <f t="shared" si="200"/>
        <v>0</v>
      </c>
      <c r="L1290" s="15">
        <f t="shared" si="208"/>
        <v>0</v>
      </c>
      <c r="M1290" s="58">
        <f>'Luxjacky Assumptions Monthly'!$M$8*'Luxjacky Counterfactual'!H1290</f>
        <v>0</v>
      </c>
      <c r="N1290" s="58">
        <f>'Luxjacky Assumptions Monthly'!$M$6*'Luxjacky Assumptions Monthly'!$M$8*'Luxjacky Counterfactual'!G1290</f>
        <v>973.58044776247812</v>
      </c>
      <c r="O1290" s="58">
        <f t="shared" si="201"/>
        <v>973.58044776247812</v>
      </c>
    </row>
    <row r="1291" spans="1:15" x14ac:dyDescent="0.3">
      <c r="A1291" s="60">
        <v>43659</v>
      </c>
      <c r="B1291" s="15">
        <f t="shared" si="202"/>
        <v>2019</v>
      </c>
      <c r="C1291" s="15">
        <f t="shared" si="203"/>
        <v>7</v>
      </c>
      <c r="D1291" s="15" t="str">
        <f t="shared" si="207"/>
        <v>20197</v>
      </c>
      <c r="E1291" s="15">
        <f t="shared" si="204"/>
        <v>7</v>
      </c>
      <c r="F1291" s="15">
        <f t="shared" si="205"/>
        <v>1</v>
      </c>
      <c r="G1291" s="64">
        <f t="shared" si="209"/>
        <v>1800.1608955249562</v>
      </c>
      <c r="H1291" s="64">
        <f>IF(G1290&lt;VLOOKUP(D1291,'Luxjacky Assumptions Past'!$M$17:$Q$77,5,0),VLOOKUP(D1291,'Luxjacky Assumptions Past'!$M$17:$Q$77,4,0),0)</f>
        <v>0</v>
      </c>
      <c r="I1291" s="62">
        <f t="shared" si="206"/>
        <v>107.95369954796871</v>
      </c>
      <c r="J1291" s="62">
        <v>147</v>
      </c>
      <c r="K1291" s="15">
        <f t="shared" si="200"/>
        <v>0</v>
      </c>
      <c r="L1291" s="15">
        <f t="shared" si="208"/>
        <v>0</v>
      </c>
      <c r="M1291" s="58">
        <f>'Luxjacky Assumptions Monthly'!$M$8*'Luxjacky Counterfactual'!H1291</f>
        <v>0</v>
      </c>
      <c r="N1291" s="58">
        <f>'Luxjacky Assumptions Monthly'!$M$6*'Luxjacky Assumptions Monthly'!$M$8*'Luxjacky Counterfactual'!G1291</f>
        <v>900.08044776247812</v>
      </c>
      <c r="O1291" s="58">
        <f t="shared" si="201"/>
        <v>900.08044776247812</v>
      </c>
    </row>
    <row r="1292" spans="1:15" x14ac:dyDescent="0.3">
      <c r="A1292" s="60">
        <v>43660</v>
      </c>
      <c r="B1292" s="15">
        <f t="shared" si="202"/>
        <v>2019</v>
      </c>
      <c r="C1292" s="15">
        <f t="shared" si="203"/>
        <v>7</v>
      </c>
      <c r="D1292" s="15" t="str">
        <f t="shared" si="207"/>
        <v>20197</v>
      </c>
      <c r="E1292" s="15">
        <f t="shared" si="204"/>
        <v>1</v>
      </c>
      <c r="F1292" s="15">
        <f t="shared" si="205"/>
        <v>0</v>
      </c>
      <c r="G1292" s="64">
        <f t="shared" si="209"/>
        <v>1696.1608955249562</v>
      </c>
      <c r="H1292" s="64">
        <f>IF(G1291&lt;VLOOKUP(D1292,'Luxjacky Assumptions Past'!$M$17:$Q$77,5,0),VLOOKUP(D1292,'Luxjacky Assumptions Past'!$M$17:$Q$77,4,0),0)</f>
        <v>0</v>
      </c>
      <c r="I1292" s="62">
        <f t="shared" si="206"/>
        <v>192.11758535329426</v>
      </c>
      <c r="J1292" s="62">
        <v>104</v>
      </c>
      <c r="K1292" s="15">
        <f t="shared" si="200"/>
        <v>0</v>
      </c>
      <c r="L1292" s="15">
        <f t="shared" si="208"/>
        <v>0</v>
      </c>
      <c r="M1292" s="58">
        <f>'Luxjacky Assumptions Monthly'!$M$8*'Luxjacky Counterfactual'!H1292</f>
        <v>0</v>
      </c>
      <c r="N1292" s="58">
        <f>'Luxjacky Assumptions Monthly'!$M$6*'Luxjacky Assumptions Monthly'!$M$8*'Luxjacky Counterfactual'!G1292</f>
        <v>848.08044776247812</v>
      </c>
      <c r="O1292" s="58">
        <f t="shared" si="201"/>
        <v>848.08044776247812</v>
      </c>
    </row>
    <row r="1293" spans="1:15" x14ac:dyDescent="0.3">
      <c r="A1293" s="60">
        <v>43661</v>
      </c>
      <c r="B1293" s="15">
        <f t="shared" si="202"/>
        <v>2019</v>
      </c>
      <c r="C1293" s="15">
        <f t="shared" si="203"/>
        <v>7</v>
      </c>
      <c r="D1293" s="15" t="str">
        <f t="shared" si="207"/>
        <v>20197</v>
      </c>
      <c r="E1293" s="15">
        <f t="shared" si="204"/>
        <v>2</v>
      </c>
      <c r="F1293" s="15">
        <f t="shared" si="205"/>
        <v>0</v>
      </c>
      <c r="G1293" s="64">
        <f t="shared" si="209"/>
        <v>1510.1608955249562</v>
      </c>
      <c r="H1293" s="64">
        <f>IF(G1292&lt;VLOOKUP(D1293,'Luxjacky Assumptions Past'!$M$17:$Q$77,5,0),VLOOKUP(D1293,'Luxjacky Assumptions Past'!$M$17:$Q$77,4,0),0)</f>
        <v>0</v>
      </c>
      <c r="I1293" s="62">
        <f t="shared" si="206"/>
        <v>196.73526759507061</v>
      </c>
      <c r="J1293" s="62">
        <v>186</v>
      </c>
      <c r="K1293" s="15">
        <f t="shared" si="200"/>
        <v>0</v>
      </c>
      <c r="L1293" s="15">
        <f t="shared" si="208"/>
        <v>0</v>
      </c>
      <c r="M1293" s="58">
        <f>'Luxjacky Assumptions Monthly'!$M$8*'Luxjacky Counterfactual'!H1293</f>
        <v>0</v>
      </c>
      <c r="N1293" s="58">
        <f>'Luxjacky Assumptions Monthly'!$M$6*'Luxjacky Assumptions Monthly'!$M$8*'Luxjacky Counterfactual'!G1293</f>
        <v>755.08044776247812</v>
      </c>
      <c r="O1293" s="58">
        <f t="shared" si="201"/>
        <v>755.08044776247812</v>
      </c>
    </row>
    <row r="1294" spans="1:15" x14ac:dyDescent="0.3">
      <c r="A1294" s="60">
        <v>43662</v>
      </c>
      <c r="B1294" s="15">
        <f t="shared" si="202"/>
        <v>2019</v>
      </c>
      <c r="C1294" s="15">
        <f t="shared" si="203"/>
        <v>7</v>
      </c>
      <c r="D1294" s="15" t="str">
        <f t="shared" si="207"/>
        <v>20197</v>
      </c>
      <c r="E1294" s="15">
        <f t="shared" si="204"/>
        <v>3</v>
      </c>
      <c r="F1294" s="15">
        <f t="shared" si="205"/>
        <v>0</v>
      </c>
      <c r="G1294" s="64">
        <f t="shared" si="209"/>
        <v>1319.1608955249562</v>
      </c>
      <c r="H1294" s="64">
        <f>IF(G1293&lt;VLOOKUP(D1294,'Luxjacky Assumptions Past'!$M$17:$Q$77,5,0),VLOOKUP(D1294,'Luxjacky Assumptions Past'!$M$17:$Q$77,4,0),0)</f>
        <v>0</v>
      </c>
      <c r="I1294" s="62">
        <f t="shared" si="206"/>
        <v>194.12465988033208</v>
      </c>
      <c r="J1294" s="62">
        <v>191</v>
      </c>
      <c r="K1294" s="15">
        <f t="shared" si="200"/>
        <v>0</v>
      </c>
      <c r="L1294" s="15">
        <f t="shared" si="208"/>
        <v>0</v>
      </c>
      <c r="M1294" s="58">
        <f>'Luxjacky Assumptions Monthly'!$M$8*'Luxjacky Counterfactual'!H1294</f>
        <v>0</v>
      </c>
      <c r="N1294" s="58">
        <f>'Luxjacky Assumptions Monthly'!$M$6*'Luxjacky Assumptions Monthly'!$M$8*'Luxjacky Counterfactual'!G1294</f>
        <v>659.58044776247812</v>
      </c>
      <c r="O1294" s="58">
        <f t="shared" si="201"/>
        <v>659.58044776247812</v>
      </c>
    </row>
    <row r="1295" spans="1:15" x14ac:dyDescent="0.3">
      <c r="A1295" s="60">
        <v>43663</v>
      </c>
      <c r="B1295" s="15">
        <f t="shared" si="202"/>
        <v>2019</v>
      </c>
      <c r="C1295" s="15">
        <f t="shared" si="203"/>
        <v>7</v>
      </c>
      <c r="D1295" s="15" t="str">
        <f t="shared" si="207"/>
        <v>20197</v>
      </c>
      <c r="E1295" s="15">
        <f t="shared" si="204"/>
        <v>4</v>
      </c>
      <c r="F1295" s="15">
        <f t="shared" si="205"/>
        <v>0</v>
      </c>
      <c r="G1295" s="64">
        <f t="shared" si="209"/>
        <v>2798.0458217185478</v>
      </c>
      <c r="H1295" s="64">
        <f>IF(G1294&lt;VLOOKUP(D1295,'Luxjacky Assumptions Past'!$M$17:$Q$77,5,0),VLOOKUP(D1295,'Luxjacky Assumptions Past'!$M$17:$Q$77,4,0),0)</f>
        <v>1655.8849261935916</v>
      </c>
      <c r="I1295" s="62">
        <f t="shared" si="206"/>
        <v>183.49609046770041</v>
      </c>
      <c r="J1295" s="62">
        <v>177</v>
      </c>
      <c r="K1295" s="15">
        <f t="shared" si="200"/>
        <v>1</v>
      </c>
      <c r="L1295" s="15">
        <f t="shared" si="208"/>
        <v>4000</v>
      </c>
      <c r="M1295" s="58">
        <f>'Luxjacky Assumptions Monthly'!$M$8*'Luxjacky Counterfactual'!H1295</f>
        <v>16558.849261935917</v>
      </c>
      <c r="N1295" s="58">
        <f>'Luxjacky Assumptions Monthly'!$M$6*'Luxjacky Assumptions Monthly'!$M$8*'Luxjacky Counterfactual'!G1295</f>
        <v>1399.0229108592739</v>
      </c>
      <c r="O1295" s="58">
        <f t="shared" si="201"/>
        <v>21957.872172795192</v>
      </c>
    </row>
    <row r="1296" spans="1:15" x14ac:dyDescent="0.3">
      <c r="A1296" s="60">
        <v>43664</v>
      </c>
      <c r="B1296" s="15">
        <f t="shared" si="202"/>
        <v>2019</v>
      </c>
      <c r="C1296" s="15">
        <f t="shared" si="203"/>
        <v>7</v>
      </c>
      <c r="D1296" s="15" t="str">
        <f t="shared" si="207"/>
        <v>20197</v>
      </c>
      <c r="E1296" s="15">
        <f t="shared" si="204"/>
        <v>5</v>
      </c>
      <c r="F1296" s="15">
        <f t="shared" si="205"/>
        <v>0</v>
      </c>
      <c r="G1296" s="64">
        <f t="shared" si="209"/>
        <v>2616.0458217185478</v>
      </c>
      <c r="H1296" s="64">
        <f>IF(G1295&lt;VLOOKUP(D1296,'Luxjacky Assumptions Past'!$M$17:$Q$77,5,0),VLOOKUP(D1296,'Luxjacky Assumptions Past'!$M$17:$Q$77,4,0),0)</f>
        <v>0</v>
      </c>
      <c r="I1296" s="62">
        <f t="shared" si="206"/>
        <v>164.24491397204307</v>
      </c>
      <c r="J1296" s="62">
        <v>182</v>
      </c>
      <c r="K1296" s="15">
        <f t="shared" si="200"/>
        <v>0</v>
      </c>
      <c r="L1296" s="15">
        <f t="shared" si="208"/>
        <v>0</v>
      </c>
      <c r="M1296" s="58">
        <f>'Luxjacky Assumptions Monthly'!$M$8*'Luxjacky Counterfactual'!H1296</f>
        <v>0</v>
      </c>
      <c r="N1296" s="58">
        <f>'Luxjacky Assumptions Monthly'!$M$6*'Luxjacky Assumptions Monthly'!$M$8*'Luxjacky Counterfactual'!G1296</f>
        <v>1308.0229108592739</v>
      </c>
      <c r="O1296" s="58">
        <f t="shared" si="201"/>
        <v>1308.0229108592739</v>
      </c>
    </row>
    <row r="1297" spans="1:15" x14ac:dyDescent="0.3">
      <c r="A1297" s="60">
        <v>43665</v>
      </c>
      <c r="B1297" s="15">
        <f t="shared" si="202"/>
        <v>2019</v>
      </c>
      <c r="C1297" s="15">
        <f t="shared" si="203"/>
        <v>7</v>
      </c>
      <c r="D1297" s="15" t="str">
        <f t="shared" si="207"/>
        <v>20197</v>
      </c>
      <c r="E1297" s="15">
        <f t="shared" si="204"/>
        <v>6</v>
      </c>
      <c r="F1297" s="15">
        <f t="shared" si="205"/>
        <v>1</v>
      </c>
      <c r="G1297" s="64">
        <f t="shared" si="209"/>
        <v>2438.0458217185478</v>
      </c>
      <c r="H1297" s="64">
        <f>IF(G1296&lt;VLOOKUP(D1297,'Luxjacky Assumptions Past'!$M$17:$Q$77,5,0),VLOOKUP(D1297,'Luxjacky Assumptions Past'!$M$17:$Q$77,4,0),0)</f>
        <v>0</v>
      </c>
      <c r="I1297" s="62">
        <f t="shared" si="206"/>
        <v>145.87317795796906</v>
      </c>
      <c r="J1297" s="62">
        <v>178</v>
      </c>
      <c r="K1297" s="15">
        <f t="shared" si="200"/>
        <v>0</v>
      </c>
      <c r="L1297" s="15">
        <f t="shared" si="208"/>
        <v>0</v>
      </c>
      <c r="M1297" s="58">
        <f>'Luxjacky Assumptions Monthly'!$M$8*'Luxjacky Counterfactual'!H1297</f>
        <v>0</v>
      </c>
      <c r="N1297" s="58">
        <f>'Luxjacky Assumptions Monthly'!$M$6*'Luxjacky Assumptions Monthly'!$M$8*'Luxjacky Counterfactual'!G1297</f>
        <v>1219.0229108592739</v>
      </c>
      <c r="O1297" s="58">
        <f t="shared" si="201"/>
        <v>1219.0229108592739</v>
      </c>
    </row>
    <row r="1298" spans="1:15" x14ac:dyDescent="0.3">
      <c r="A1298" s="60">
        <v>43666</v>
      </c>
      <c r="B1298" s="15">
        <f t="shared" si="202"/>
        <v>2019</v>
      </c>
      <c r="C1298" s="15">
        <f t="shared" si="203"/>
        <v>7</v>
      </c>
      <c r="D1298" s="15" t="str">
        <f t="shared" si="207"/>
        <v>20197</v>
      </c>
      <c r="E1298" s="15">
        <f t="shared" si="204"/>
        <v>7</v>
      </c>
      <c r="F1298" s="15">
        <f t="shared" si="205"/>
        <v>1</v>
      </c>
      <c r="G1298" s="64">
        <f t="shared" si="209"/>
        <v>2282.0458217185478</v>
      </c>
      <c r="H1298" s="64">
        <f>IF(G1297&lt;VLOOKUP(D1298,'Luxjacky Assumptions Past'!$M$17:$Q$77,5,0),VLOOKUP(D1298,'Luxjacky Assumptions Past'!$M$17:$Q$77,4,0),0)</f>
        <v>0</v>
      </c>
      <c r="I1298" s="62">
        <f t="shared" si="206"/>
        <v>107.95369954796871</v>
      </c>
      <c r="J1298" s="62">
        <v>156</v>
      </c>
      <c r="K1298" s="15">
        <f t="shared" si="200"/>
        <v>0</v>
      </c>
      <c r="L1298" s="15">
        <f t="shared" si="208"/>
        <v>0</v>
      </c>
      <c r="M1298" s="58">
        <f>'Luxjacky Assumptions Monthly'!$M$8*'Luxjacky Counterfactual'!H1298</f>
        <v>0</v>
      </c>
      <c r="N1298" s="58">
        <f>'Luxjacky Assumptions Monthly'!$M$6*'Luxjacky Assumptions Monthly'!$M$8*'Luxjacky Counterfactual'!G1298</f>
        <v>1141.0229108592739</v>
      </c>
      <c r="O1298" s="58">
        <f t="shared" si="201"/>
        <v>1141.0229108592739</v>
      </c>
    </row>
    <row r="1299" spans="1:15" x14ac:dyDescent="0.3">
      <c r="A1299" s="60">
        <v>43667</v>
      </c>
      <c r="B1299" s="15">
        <f t="shared" si="202"/>
        <v>2019</v>
      </c>
      <c r="C1299" s="15">
        <f t="shared" si="203"/>
        <v>7</v>
      </c>
      <c r="D1299" s="15" t="str">
        <f t="shared" si="207"/>
        <v>20197</v>
      </c>
      <c r="E1299" s="15">
        <f t="shared" si="204"/>
        <v>1</v>
      </c>
      <c r="F1299" s="15">
        <f t="shared" si="205"/>
        <v>0</v>
      </c>
      <c r="G1299" s="64">
        <f t="shared" si="209"/>
        <v>2177.0458217185478</v>
      </c>
      <c r="H1299" s="64">
        <f>IF(G1298&lt;VLOOKUP(D1299,'Luxjacky Assumptions Past'!$M$17:$Q$77,5,0),VLOOKUP(D1299,'Luxjacky Assumptions Past'!$M$17:$Q$77,4,0),0)</f>
        <v>0</v>
      </c>
      <c r="I1299" s="62">
        <f t="shared" si="206"/>
        <v>192.11758535329426</v>
      </c>
      <c r="J1299" s="62">
        <v>105</v>
      </c>
      <c r="K1299" s="15">
        <f t="shared" si="200"/>
        <v>0</v>
      </c>
      <c r="L1299" s="15">
        <f t="shared" si="208"/>
        <v>0</v>
      </c>
      <c r="M1299" s="58">
        <f>'Luxjacky Assumptions Monthly'!$M$8*'Luxjacky Counterfactual'!H1299</f>
        <v>0</v>
      </c>
      <c r="N1299" s="58">
        <f>'Luxjacky Assumptions Monthly'!$M$6*'Luxjacky Assumptions Monthly'!$M$8*'Luxjacky Counterfactual'!G1299</f>
        <v>1088.5229108592739</v>
      </c>
      <c r="O1299" s="58">
        <f t="shared" si="201"/>
        <v>1088.5229108592739</v>
      </c>
    </row>
    <row r="1300" spans="1:15" x14ac:dyDescent="0.3">
      <c r="A1300" s="60">
        <v>43668</v>
      </c>
      <c r="B1300" s="15">
        <f t="shared" si="202"/>
        <v>2019</v>
      </c>
      <c r="C1300" s="15">
        <f t="shared" si="203"/>
        <v>7</v>
      </c>
      <c r="D1300" s="15" t="str">
        <f t="shared" si="207"/>
        <v>20197</v>
      </c>
      <c r="E1300" s="15">
        <f t="shared" si="204"/>
        <v>2</v>
      </c>
      <c r="F1300" s="15">
        <f t="shared" si="205"/>
        <v>0</v>
      </c>
      <c r="G1300" s="64">
        <f t="shared" si="209"/>
        <v>1993.0458217185478</v>
      </c>
      <c r="H1300" s="64">
        <f>IF(G1299&lt;VLOOKUP(D1300,'Luxjacky Assumptions Past'!$M$17:$Q$77,5,0),VLOOKUP(D1300,'Luxjacky Assumptions Past'!$M$17:$Q$77,4,0),0)</f>
        <v>0</v>
      </c>
      <c r="I1300" s="62">
        <f t="shared" si="206"/>
        <v>196.73526759507061</v>
      </c>
      <c r="J1300" s="62">
        <v>184</v>
      </c>
      <c r="K1300" s="15">
        <f t="shared" si="200"/>
        <v>0</v>
      </c>
      <c r="L1300" s="15">
        <f t="shared" si="208"/>
        <v>0</v>
      </c>
      <c r="M1300" s="58">
        <f>'Luxjacky Assumptions Monthly'!$M$8*'Luxjacky Counterfactual'!H1300</f>
        <v>0</v>
      </c>
      <c r="N1300" s="58">
        <f>'Luxjacky Assumptions Monthly'!$M$6*'Luxjacky Assumptions Monthly'!$M$8*'Luxjacky Counterfactual'!G1300</f>
        <v>996.52291085927391</v>
      </c>
      <c r="O1300" s="58">
        <f t="shared" si="201"/>
        <v>996.52291085927391</v>
      </c>
    </row>
    <row r="1301" spans="1:15" x14ac:dyDescent="0.3">
      <c r="A1301" s="60">
        <v>43669</v>
      </c>
      <c r="B1301" s="15">
        <f t="shared" si="202"/>
        <v>2019</v>
      </c>
      <c r="C1301" s="15">
        <f t="shared" si="203"/>
        <v>7</v>
      </c>
      <c r="D1301" s="15" t="str">
        <f t="shared" si="207"/>
        <v>20197</v>
      </c>
      <c r="E1301" s="15">
        <f t="shared" si="204"/>
        <v>3</v>
      </c>
      <c r="F1301" s="15">
        <f t="shared" si="205"/>
        <v>0</v>
      </c>
      <c r="G1301" s="64">
        <f t="shared" si="209"/>
        <v>1798.0458217185478</v>
      </c>
      <c r="H1301" s="64">
        <f>IF(G1300&lt;VLOOKUP(D1301,'Luxjacky Assumptions Past'!$M$17:$Q$77,5,0),VLOOKUP(D1301,'Luxjacky Assumptions Past'!$M$17:$Q$77,4,0),0)</f>
        <v>0</v>
      </c>
      <c r="I1301" s="62">
        <f t="shared" si="206"/>
        <v>194.12465988033208</v>
      </c>
      <c r="J1301" s="62">
        <v>195</v>
      </c>
      <c r="K1301" s="15">
        <f t="shared" si="200"/>
        <v>0</v>
      </c>
      <c r="L1301" s="15">
        <f t="shared" si="208"/>
        <v>0</v>
      </c>
      <c r="M1301" s="58">
        <f>'Luxjacky Assumptions Monthly'!$M$8*'Luxjacky Counterfactual'!H1301</f>
        <v>0</v>
      </c>
      <c r="N1301" s="58">
        <f>'Luxjacky Assumptions Monthly'!$M$6*'Luxjacky Assumptions Monthly'!$M$8*'Luxjacky Counterfactual'!G1301</f>
        <v>899.02291085927391</v>
      </c>
      <c r="O1301" s="58">
        <f t="shared" si="201"/>
        <v>899.02291085927391</v>
      </c>
    </row>
    <row r="1302" spans="1:15" x14ac:dyDescent="0.3">
      <c r="A1302" s="60">
        <v>43670</v>
      </c>
      <c r="B1302" s="15">
        <f t="shared" si="202"/>
        <v>2019</v>
      </c>
      <c r="C1302" s="15">
        <f t="shared" si="203"/>
        <v>7</v>
      </c>
      <c r="D1302" s="15" t="str">
        <f t="shared" si="207"/>
        <v>20197</v>
      </c>
      <c r="E1302" s="15">
        <f t="shared" si="204"/>
        <v>4</v>
      </c>
      <c r="F1302" s="15">
        <f t="shared" si="205"/>
        <v>0</v>
      </c>
      <c r="G1302" s="64">
        <f t="shared" si="209"/>
        <v>1603.0458217185478</v>
      </c>
      <c r="H1302" s="64">
        <f>IF(G1301&lt;VLOOKUP(D1302,'Luxjacky Assumptions Past'!$M$17:$Q$77,5,0),VLOOKUP(D1302,'Luxjacky Assumptions Past'!$M$17:$Q$77,4,0),0)</f>
        <v>0</v>
      </c>
      <c r="I1302" s="62">
        <f t="shared" si="206"/>
        <v>183.49609046770041</v>
      </c>
      <c r="J1302" s="62">
        <v>195</v>
      </c>
      <c r="K1302" s="15">
        <f t="shared" si="200"/>
        <v>0</v>
      </c>
      <c r="L1302" s="15">
        <f t="shared" si="208"/>
        <v>0</v>
      </c>
      <c r="M1302" s="58">
        <f>'Luxjacky Assumptions Monthly'!$M$8*'Luxjacky Counterfactual'!H1302</f>
        <v>0</v>
      </c>
      <c r="N1302" s="58">
        <f>'Luxjacky Assumptions Monthly'!$M$6*'Luxjacky Assumptions Monthly'!$M$8*'Luxjacky Counterfactual'!G1302</f>
        <v>801.52291085927391</v>
      </c>
      <c r="O1302" s="58">
        <f t="shared" si="201"/>
        <v>801.52291085927391</v>
      </c>
    </row>
    <row r="1303" spans="1:15" x14ac:dyDescent="0.3">
      <c r="A1303" s="60">
        <v>43671</v>
      </c>
      <c r="B1303" s="15">
        <f t="shared" si="202"/>
        <v>2019</v>
      </c>
      <c r="C1303" s="15">
        <f t="shared" si="203"/>
        <v>7</v>
      </c>
      <c r="D1303" s="15" t="str">
        <f t="shared" si="207"/>
        <v>20197</v>
      </c>
      <c r="E1303" s="15">
        <f t="shared" si="204"/>
        <v>5</v>
      </c>
      <c r="F1303" s="15">
        <f t="shared" si="205"/>
        <v>0</v>
      </c>
      <c r="G1303" s="64">
        <f t="shared" si="209"/>
        <v>1424.0458217185478</v>
      </c>
      <c r="H1303" s="64">
        <f>IF(G1302&lt;VLOOKUP(D1303,'Luxjacky Assumptions Past'!$M$17:$Q$77,5,0),VLOOKUP(D1303,'Luxjacky Assumptions Past'!$M$17:$Q$77,4,0),0)</f>
        <v>0</v>
      </c>
      <c r="I1303" s="62">
        <f t="shared" si="206"/>
        <v>164.24491397204307</v>
      </c>
      <c r="J1303" s="62">
        <v>179</v>
      </c>
      <c r="K1303" s="15">
        <f t="shared" si="200"/>
        <v>0</v>
      </c>
      <c r="L1303" s="15">
        <f t="shared" si="208"/>
        <v>0</v>
      </c>
      <c r="M1303" s="58">
        <f>'Luxjacky Assumptions Monthly'!$M$8*'Luxjacky Counterfactual'!H1303</f>
        <v>0</v>
      </c>
      <c r="N1303" s="58">
        <f>'Luxjacky Assumptions Monthly'!$M$6*'Luxjacky Assumptions Monthly'!$M$8*'Luxjacky Counterfactual'!G1303</f>
        <v>712.02291085927391</v>
      </c>
      <c r="O1303" s="58">
        <f t="shared" si="201"/>
        <v>712.02291085927391</v>
      </c>
    </row>
    <row r="1304" spans="1:15" x14ac:dyDescent="0.3">
      <c r="A1304" s="60">
        <v>43672</v>
      </c>
      <c r="B1304" s="15">
        <f t="shared" si="202"/>
        <v>2019</v>
      </c>
      <c r="C1304" s="15">
        <f t="shared" si="203"/>
        <v>7</v>
      </c>
      <c r="D1304" s="15" t="str">
        <f t="shared" si="207"/>
        <v>20197</v>
      </c>
      <c r="E1304" s="15">
        <f t="shared" si="204"/>
        <v>6</v>
      </c>
      <c r="F1304" s="15">
        <f t="shared" si="205"/>
        <v>1</v>
      </c>
      <c r="G1304" s="64">
        <f t="shared" si="209"/>
        <v>1257.0458217185478</v>
      </c>
      <c r="H1304" s="64">
        <f>IF(G1303&lt;VLOOKUP(D1304,'Luxjacky Assumptions Past'!$M$17:$Q$77,5,0),VLOOKUP(D1304,'Luxjacky Assumptions Past'!$M$17:$Q$77,4,0),0)</f>
        <v>0</v>
      </c>
      <c r="I1304" s="62">
        <f t="shared" si="206"/>
        <v>145.87317795796906</v>
      </c>
      <c r="J1304" s="62">
        <v>167</v>
      </c>
      <c r="K1304" s="15">
        <f t="shared" si="200"/>
        <v>0</v>
      </c>
      <c r="L1304" s="15">
        <f t="shared" si="208"/>
        <v>0</v>
      </c>
      <c r="M1304" s="58">
        <f>'Luxjacky Assumptions Monthly'!$M$8*'Luxjacky Counterfactual'!H1304</f>
        <v>0</v>
      </c>
      <c r="N1304" s="58">
        <f>'Luxjacky Assumptions Monthly'!$M$6*'Luxjacky Assumptions Monthly'!$M$8*'Luxjacky Counterfactual'!G1304</f>
        <v>628.52291085927391</v>
      </c>
      <c r="O1304" s="58">
        <f t="shared" si="201"/>
        <v>628.52291085927391</v>
      </c>
    </row>
    <row r="1305" spans="1:15" x14ac:dyDescent="0.3">
      <c r="A1305" s="60">
        <v>43673</v>
      </c>
      <c r="B1305" s="15">
        <f t="shared" si="202"/>
        <v>2019</v>
      </c>
      <c r="C1305" s="15">
        <f t="shared" si="203"/>
        <v>7</v>
      </c>
      <c r="D1305" s="15" t="str">
        <f t="shared" si="207"/>
        <v>20197</v>
      </c>
      <c r="E1305" s="15">
        <f t="shared" si="204"/>
        <v>7</v>
      </c>
      <c r="F1305" s="15">
        <f t="shared" si="205"/>
        <v>1</v>
      </c>
      <c r="G1305" s="64">
        <f t="shared" si="209"/>
        <v>2773.9307479121394</v>
      </c>
      <c r="H1305" s="64">
        <f>IF(G1304&lt;VLOOKUP(D1305,'Luxjacky Assumptions Past'!$M$17:$Q$77,5,0),VLOOKUP(D1305,'Luxjacky Assumptions Past'!$M$17:$Q$77,4,0),0)</f>
        <v>1655.8849261935916</v>
      </c>
      <c r="I1305" s="62">
        <f t="shared" si="206"/>
        <v>107.95369954796871</v>
      </c>
      <c r="J1305" s="62">
        <v>139</v>
      </c>
      <c r="K1305" s="15">
        <f t="shared" si="200"/>
        <v>1</v>
      </c>
      <c r="L1305" s="15">
        <f t="shared" si="208"/>
        <v>4000</v>
      </c>
      <c r="M1305" s="58">
        <f>'Luxjacky Assumptions Monthly'!$M$8*'Luxjacky Counterfactual'!H1305</f>
        <v>16558.849261935917</v>
      </c>
      <c r="N1305" s="58">
        <f>'Luxjacky Assumptions Monthly'!$M$6*'Luxjacky Assumptions Monthly'!$M$8*'Luxjacky Counterfactual'!G1305</f>
        <v>1386.9653739560697</v>
      </c>
      <c r="O1305" s="58">
        <f t="shared" si="201"/>
        <v>21945.814635891988</v>
      </c>
    </row>
    <row r="1306" spans="1:15" x14ac:dyDescent="0.3">
      <c r="A1306" s="60">
        <v>43674</v>
      </c>
      <c r="B1306" s="15">
        <f t="shared" si="202"/>
        <v>2019</v>
      </c>
      <c r="C1306" s="15">
        <f t="shared" si="203"/>
        <v>7</v>
      </c>
      <c r="D1306" s="15" t="str">
        <f t="shared" si="207"/>
        <v>20197</v>
      </c>
      <c r="E1306" s="15">
        <f t="shared" si="204"/>
        <v>1</v>
      </c>
      <c r="F1306" s="15">
        <f t="shared" si="205"/>
        <v>0</v>
      </c>
      <c r="G1306" s="64">
        <f t="shared" si="209"/>
        <v>2670.9307479121394</v>
      </c>
      <c r="H1306" s="64">
        <f>IF(G1305&lt;VLOOKUP(D1306,'Luxjacky Assumptions Past'!$M$17:$Q$77,5,0),VLOOKUP(D1306,'Luxjacky Assumptions Past'!$M$17:$Q$77,4,0),0)</f>
        <v>0</v>
      </c>
      <c r="I1306" s="62">
        <f t="shared" si="206"/>
        <v>192.11758535329426</v>
      </c>
      <c r="J1306" s="62">
        <v>103</v>
      </c>
      <c r="K1306" s="15">
        <f t="shared" si="200"/>
        <v>0</v>
      </c>
      <c r="L1306" s="15">
        <f t="shared" si="208"/>
        <v>0</v>
      </c>
      <c r="M1306" s="58">
        <f>'Luxjacky Assumptions Monthly'!$M$8*'Luxjacky Counterfactual'!H1306</f>
        <v>0</v>
      </c>
      <c r="N1306" s="58">
        <f>'Luxjacky Assumptions Monthly'!$M$6*'Luxjacky Assumptions Monthly'!$M$8*'Luxjacky Counterfactual'!G1306</f>
        <v>1335.4653739560697</v>
      </c>
      <c r="O1306" s="58">
        <f t="shared" si="201"/>
        <v>1335.4653739560697</v>
      </c>
    </row>
    <row r="1307" spans="1:15" x14ac:dyDescent="0.3">
      <c r="A1307" s="60">
        <v>43675</v>
      </c>
      <c r="B1307" s="15">
        <f t="shared" si="202"/>
        <v>2019</v>
      </c>
      <c r="C1307" s="15">
        <f t="shared" si="203"/>
        <v>7</v>
      </c>
      <c r="D1307" s="15" t="str">
        <f t="shared" si="207"/>
        <v>20197</v>
      </c>
      <c r="E1307" s="15">
        <f t="shared" si="204"/>
        <v>2</v>
      </c>
      <c r="F1307" s="15">
        <f t="shared" si="205"/>
        <v>0</v>
      </c>
      <c r="G1307" s="64">
        <f t="shared" si="209"/>
        <v>2481.9307479121394</v>
      </c>
      <c r="H1307" s="64">
        <f>IF(G1306&lt;VLOOKUP(D1307,'Luxjacky Assumptions Past'!$M$17:$Q$77,5,0),VLOOKUP(D1307,'Luxjacky Assumptions Past'!$M$17:$Q$77,4,0),0)</f>
        <v>0</v>
      </c>
      <c r="I1307" s="62">
        <f t="shared" si="206"/>
        <v>196.73526759507061</v>
      </c>
      <c r="J1307" s="62">
        <v>189</v>
      </c>
      <c r="K1307" s="15">
        <f t="shared" si="200"/>
        <v>0</v>
      </c>
      <c r="L1307" s="15">
        <f t="shared" si="208"/>
        <v>0</v>
      </c>
      <c r="M1307" s="58">
        <f>'Luxjacky Assumptions Monthly'!$M$8*'Luxjacky Counterfactual'!H1307</f>
        <v>0</v>
      </c>
      <c r="N1307" s="58">
        <f>'Luxjacky Assumptions Monthly'!$M$6*'Luxjacky Assumptions Monthly'!$M$8*'Luxjacky Counterfactual'!G1307</f>
        <v>1240.9653739560697</v>
      </c>
      <c r="O1307" s="58">
        <f t="shared" si="201"/>
        <v>1240.9653739560697</v>
      </c>
    </row>
    <row r="1308" spans="1:15" x14ac:dyDescent="0.3">
      <c r="A1308" s="60">
        <v>43676</v>
      </c>
      <c r="B1308" s="15">
        <f t="shared" si="202"/>
        <v>2019</v>
      </c>
      <c r="C1308" s="15">
        <f t="shared" si="203"/>
        <v>7</v>
      </c>
      <c r="D1308" s="15" t="str">
        <f t="shared" si="207"/>
        <v>20197</v>
      </c>
      <c r="E1308" s="15">
        <f t="shared" si="204"/>
        <v>3</v>
      </c>
      <c r="F1308" s="15">
        <f t="shared" si="205"/>
        <v>0</v>
      </c>
      <c r="G1308" s="64">
        <f t="shared" si="209"/>
        <v>2280.9307479121394</v>
      </c>
      <c r="H1308" s="64">
        <f>IF(G1307&lt;VLOOKUP(D1308,'Luxjacky Assumptions Past'!$M$17:$Q$77,5,0),VLOOKUP(D1308,'Luxjacky Assumptions Past'!$M$17:$Q$77,4,0),0)</f>
        <v>0</v>
      </c>
      <c r="I1308" s="62">
        <f t="shared" si="206"/>
        <v>194.12465988033208</v>
      </c>
      <c r="J1308" s="62">
        <v>201</v>
      </c>
      <c r="K1308" s="15">
        <f t="shared" si="200"/>
        <v>0</v>
      </c>
      <c r="L1308" s="15">
        <f t="shared" si="208"/>
        <v>0</v>
      </c>
      <c r="M1308" s="58">
        <f>'Luxjacky Assumptions Monthly'!$M$8*'Luxjacky Counterfactual'!H1308</f>
        <v>0</v>
      </c>
      <c r="N1308" s="58">
        <f>'Luxjacky Assumptions Monthly'!$M$6*'Luxjacky Assumptions Monthly'!$M$8*'Luxjacky Counterfactual'!G1308</f>
        <v>1140.4653739560697</v>
      </c>
      <c r="O1308" s="58">
        <f t="shared" si="201"/>
        <v>1140.4653739560697</v>
      </c>
    </row>
    <row r="1309" spans="1:15" x14ac:dyDescent="0.3">
      <c r="A1309" s="60">
        <v>43677</v>
      </c>
      <c r="B1309" s="15">
        <f t="shared" si="202"/>
        <v>2019</v>
      </c>
      <c r="C1309" s="15">
        <f t="shared" si="203"/>
        <v>7</v>
      </c>
      <c r="D1309" s="15" t="str">
        <f t="shared" si="207"/>
        <v>20197</v>
      </c>
      <c r="E1309" s="15">
        <f t="shared" si="204"/>
        <v>4</v>
      </c>
      <c r="F1309" s="15">
        <f t="shared" si="205"/>
        <v>0</v>
      </c>
      <c r="G1309" s="64">
        <f t="shared" si="209"/>
        <v>2100.9307479121394</v>
      </c>
      <c r="H1309" s="64">
        <f>IF(G1308&lt;VLOOKUP(D1309,'Luxjacky Assumptions Past'!$M$17:$Q$77,5,0),VLOOKUP(D1309,'Luxjacky Assumptions Past'!$M$17:$Q$77,4,0),0)</f>
        <v>0</v>
      </c>
      <c r="I1309" s="62">
        <f t="shared" si="206"/>
        <v>183.49609046770041</v>
      </c>
      <c r="J1309" s="62">
        <v>180</v>
      </c>
      <c r="K1309" s="15">
        <f t="shared" ref="K1309:K1372" si="210">IF(H1309&gt;0,1,0)</f>
        <v>0</v>
      </c>
      <c r="L1309" s="15">
        <f t="shared" si="208"/>
        <v>0</v>
      </c>
      <c r="M1309" s="58">
        <f>'Luxjacky Assumptions Monthly'!$M$8*'Luxjacky Counterfactual'!H1309</f>
        <v>0</v>
      </c>
      <c r="N1309" s="58">
        <f>'Luxjacky Assumptions Monthly'!$M$6*'Luxjacky Assumptions Monthly'!$M$8*'Luxjacky Counterfactual'!G1309</f>
        <v>1050.4653739560697</v>
      </c>
      <c r="O1309" s="58">
        <f t="shared" ref="O1309:O1372" si="211">SUM(L1309:N1309)</f>
        <v>1050.4653739560697</v>
      </c>
    </row>
    <row r="1310" spans="1:15" x14ac:dyDescent="0.3">
      <c r="A1310" s="60">
        <v>43678</v>
      </c>
      <c r="B1310" s="15">
        <f t="shared" si="202"/>
        <v>2019</v>
      </c>
      <c r="C1310" s="15">
        <f t="shared" si="203"/>
        <v>8</v>
      </c>
      <c r="D1310" s="15" t="str">
        <f t="shared" si="207"/>
        <v>20198</v>
      </c>
      <c r="E1310" s="15">
        <f t="shared" si="204"/>
        <v>5</v>
      </c>
      <c r="F1310" s="15">
        <f t="shared" si="205"/>
        <v>0</v>
      </c>
      <c r="G1310" s="64">
        <f t="shared" si="209"/>
        <v>1904.9307479121394</v>
      </c>
      <c r="H1310" s="64">
        <f>IF(G1309&lt;VLOOKUP(D1310,'Luxjacky Assumptions Past'!$M$17:$Q$77,5,0),VLOOKUP(D1310,'Luxjacky Assumptions Past'!$M$17:$Q$77,4,0),0)</f>
        <v>0</v>
      </c>
      <c r="I1310" s="62">
        <f t="shared" si="206"/>
        <v>166.51147091880324</v>
      </c>
      <c r="J1310" s="62">
        <v>196</v>
      </c>
      <c r="K1310" s="15">
        <f t="shared" si="210"/>
        <v>0</v>
      </c>
      <c r="L1310" s="15">
        <f t="shared" si="208"/>
        <v>0</v>
      </c>
      <c r="M1310" s="58">
        <f>'Luxjacky Assumptions Monthly'!$M$8*'Luxjacky Counterfactual'!H1310</f>
        <v>0</v>
      </c>
      <c r="N1310" s="58">
        <f>'Luxjacky Assumptions Monthly'!$M$6*'Luxjacky Assumptions Monthly'!$M$8*'Luxjacky Counterfactual'!G1310</f>
        <v>952.4653739560697</v>
      </c>
      <c r="O1310" s="58">
        <f t="shared" si="211"/>
        <v>952.4653739560697</v>
      </c>
    </row>
    <row r="1311" spans="1:15" x14ac:dyDescent="0.3">
      <c r="A1311" s="60">
        <v>43679</v>
      </c>
      <c r="B1311" s="15">
        <f t="shared" si="202"/>
        <v>2019</v>
      </c>
      <c r="C1311" s="15">
        <f t="shared" si="203"/>
        <v>8</v>
      </c>
      <c r="D1311" s="15" t="str">
        <f t="shared" si="207"/>
        <v>20198</v>
      </c>
      <c r="E1311" s="15">
        <f t="shared" si="204"/>
        <v>6</v>
      </c>
      <c r="F1311" s="15">
        <f t="shared" si="205"/>
        <v>1</v>
      </c>
      <c r="G1311" s="64">
        <f t="shared" si="209"/>
        <v>1749.9307479121394</v>
      </c>
      <c r="H1311" s="64">
        <f>IF(G1310&lt;VLOOKUP(D1311,'Luxjacky Assumptions Past'!$M$17:$Q$77,5,0),VLOOKUP(D1311,'Luxjacky Assumptions Past'!$M$17:$Q$77,4,0),0)</f>
        <v>0</v>
      </c>
      <c r="I1311" s="62">
        <f t="shared" si="206"/>
        <v>148.13973490472924</v>
      </c>
      <c r="J1311" s="62">
        <v>155</v>
      </c>
      <c r="K1311" s="15">
        <f t="shared" si="210"/>
        <v>0</v>
      </c>
      <c r="L1311" s="15">
        <f t="shared" si="208"/>
        <v>0</v>
      </c>
      <c r="M1311" s="58">
        <f>'Luxjacky Assumptions Monthly'!$M$8*'Luxjacky Counterfactual'!H1311</f>
        <v>0</v>
      </c>
      <c r="N1311" s="58">
        <f>'Luxjacky Assumptions Monthly'!$M$6*'Luxjacky Assumptions Monthly'!$M$8*'Luxjacky Counterfactual'!G1311</f>
        <v>874.9653739560697</v>
      </c>
      <c r="O1311" s="58">
        <f t="shared" si="211"/>
        <v>874.9653739560697</v>
      </c>
    </row>
    <row r="1312" spans="1:15" x14ac:dyDescent="0.3">
      <c r="A1312" s="60">
        <v>43680</v>
      </c>
      <c r="B1312" s="15">
        <f t="shared" si="202"/>
        <v>2019</v>
      </c>
      <c r="C1312" s="15">
        <f t="shared" si="203"/>
        <v>8</v>
      </c>
      <c r="D1312" s="15" t="str">
        <f t="shared" si="207"/>
        <v>20198</v>
      </c>
      <c r="E1312" s="15">
        <f t="shared" si="204"/>
        <v>7</v>
      </c>
      <c r="F1312" s="15">
        <f t="shared" si="205"/>
        <v>1</v>
      </c>
      <c r="G1312" s="64">
        <f t="shared" si="209"/>
        <v>1601.9307479121394</v>
      </c>
      <c r="H1312" s="64">
        <f>IF(G1311&lt;VLOOKUP(D1312,'Luxjacky Assumptions Past'!$M$17:$Q$77,5,0),VLOOKUP(D1312,'Luxjacky Assumptions Past'!$M$17:$Q$77,4,0),0)</f>
        <v>0</v>
      </c>
      <c r="I1312" s="62">
        <f t="shared" si="206"/>
        <v>110.22025649472887</v>
      </c>
      <c r="J1312" s="62">
        <v>148</v>
      </c>
      <c r="K1312" s="15">
        <f t="shared" si="210"/>
        <v>0</v>
      </c>
      <c r="L1312" s="15">
        <f t="shared" si="208"/>
        <v>0</v>
      </c>
      <c r="M1312" s="58">
        <f>'Luxjacky Assumptions Monthly'!$M$8*'Luxjacky Counterfactual'!H1312</f>
        <v>0</v>
      </c>
      <c r="N1312" s="58">
        <f>'Luxjacky Assumptions Monthly'!$M$6*'Luxjacky Assumptions Monthly'!$M$8*'Luxjacky Counterfactual'!G1312</f>
        <v>800.9653739560697</v>
      </c>
      <c r="O1312" s="58">
        <f t="shared" si="211"/>
        <v>800.9653739560697</v>
      </c>
    </row>
    <row r="1313" spans="1:15" x14ac:dyDescent="0.3">
      <c r="A1313" s="60">
        <v>43681</v>
      </c>
      <c r="B1313" s="15">
        <f t="shared" si="202"/>
        <v>2019</v>
      </c>
      <c r="C1313" s="15">
        <f t="shared" si="203"/>
        <v>8</v>
      </c>
      <c r="D1313" s="15" t="str">
        <f t="shared" si="207"/>
        <v>20198</v>
      </c>
      <c r="E1313" s="15">
        <f t="shared" si="204"/>
        <v>1</v>
      </c>
      <c r="F1313" s="15">
        <f t="shared" si="205"/>
        <v>0</v>
      </c>
      <c r="G1313" s="64">
        <f t="shared" si="209"/>
        <v>1497.9307479121394</v>
      </c>
      <c r="H1313" s="64">
        <f>IF(G1312&lt;VLOOKUP(D1313,'Luxjacky Assumptions Past'!$M$17:$Q$77,5,0),VLOOKUP(D1313,'Luxjacky Assumptions Past'!$M$17:$Q$77,4,0),0)</f>
        <v>0</v>
      </c>
      <c r="I1313" s="62">
        <f t="shared" si="206"/>
        <v>194.38414230005444</v>
      </c>
      <c r="J1313" s="62">
        <v>104</v>
      </c>
      <c r="K1313" s="15">
        <f t="shared" si="210"/>
        <v>0</v>
      </c>
      <c r="L1313" s="15">
        <f t="shared" si="208"/>
        <v>0</v>
      </c>
      <c r="M1313" s="58">
        <f>'Luxjacky Assumptions Monthly'!$M$8*'Luxjacky Counterfactual'!H1313</f>
        <v>0</v>
      </c>
      <c r="N1313" s="58">
        <f>'Luxjacky Assumptions Monthly'!$M$6*'Luxjacky Assumptions Monthly'!$M$8*'Luxjacky Counterfactual'!G1313</f>
        <v>748.9653739560697</v>
      </c>
      <c r="O1313" s="58">
        <f t="shared" si="211"/>
        <v>748.9653739560697</v>
      </c>
    </row>
    <row r="1314" spans="1:15" x14ac:dyDescent="0.3">
      <c r="A1314" s="60">
        <v>43682</v>
      </c>
      <c r="B1314" s="15">
        <f t="shared" si="202"/>
        <v>2019</v>
      </c>
      <c r="C1314" s="15">
        <f t="shared" si="203"/>
        <v>8</v>
      </c>
      <c r="D1314" s="15" t="str">
        <f t="shared" si="207"/>
        <v>20198</v>
      </c>
      <c r="E1314" s="15">
        <f t="shared" si="204"/>
        <v>2</v>
      </c>
      <c r="F1314" s="15">
        <f t="shared" si="205"/>
        <v>0</v>
      </c>
      <c r="G1314" s="64">
        <f t="shared" si="209"/>
        <v>1299.9307479121394</v>
      </c>
      <c r="H1314" s="64">
        <f>IF(G1313&lt;VLOOKUP(D1314,'Luxjacky Assumptions Past'!$M$17:$Q$77,5,0),VLOOKUP(D1314,'Luxjacky Assumptions Past'!$M$17:$Q$77,4,0),0)</f>
        <v>0</v>
      </c>
      <c r="I1314" s="62">
        <f t="shared" si="206"/>
        <v>199.00182454183079</v>
      </c>
      <c r="J1314" s="62">
        <v>198</v>
      </c>
      <c r="K1314" s="15">
        <f t="shared" si="210"/>
        <v>0</v>
      </c>
      <c r="L1314" s="15">
        <f t="shared" si="208"/>
        <v>0</v>
      </c>
      <c r="M1314" s="58">
        <f>'Luxjacky Assumptions Monthly'!$M$8*'Luxjacky Counterfactual'!H1314</f>
        <v>0</v>
      </c>
      <c r="N1314" s="58">
        <f>'Luxjacky Assumptions Monthly'!$M$6*'Luxjacky Assumptions Monthly'!$M$8*'Luxjacky Counterfactual'!G1314</f>
        <v>649.9653739560697</v>
      </c>
      <c r="O1314" s="58">
        <f t="shared" si="211"/>
        <v>649.9653739560697</v>
      </c>
    </row>
    <row r="1315" spans="1:15" x14ac:dyDescent="0.3">
      <c r="A1315" s="60">
        <v>43683</v>
      </c>
      <c r="B1315" s="15">
        <f t="shared" si="202"/>
        <v>2019</v>
      </c>
      <c r="C1315" s="15">
        <f t="shared" si="203"/>
        <v>8</v>
      </c>
      <c r="D1315" s="15" t="str">
        <f t="shared" si="207"/>
        <v>20198</v>
      </c>
      <c r="E1315" s="15">
        <f t="shared" si="204"/>
        <v>3</v>
      </c>
      <c r="F1315" s="15">
        <f t="shared" si="205"/>
        <v>0</v>
      </c>
      <c r="G1315" s="64">
        <f t="shared" si="209"/>
        <v>2738.3548628656054</v>
      </c>
      <c r="H1315" s="64">
        <f>IF(G1314&lt;VLOOKUP(D1315,'Luxjacky Assumptions Past'!$M$17:$Q$77,5,0),VLOOKUP(D1315,'Luxjacky Assumptions Past'!$M$17:$Q$77,4,0),0)</f>
        <v>1642.4241149534657</v>
      </c>
      <c r="I1315" s="62">
        <f t="shared" si="206"/>
        <v>196.39121682709225</v>
      </c>
      <c r="J1315" s="62">
        <v>204</v>
      </c>
      <c r="K1315" s="15">
        <f t="shared" si="210"/>
        <v>1</v>
      </c>
      <c r="L1315" s="15">
        <f t="shared" si="208"/>
        <v>4000</v>
      </c>
      <c r="M1315" s="58">
        <f>'Luxjacky Assumptions Monthly'!$M$8*'Luxjacky Counterfactual'!H1315</f>
        <v>16424.241149534657</v>
      </c>
      <c r="N1315" s="58">
        <f>'Luxjacky Assumptions Monthly'!$M$6*'Luxjacky Assumptions Monthly'!$M$8*'Luxjacky Counterfactual'!G1315</f>
        <v>1369.1774314328027</v>
      </c>
      <c r="O1315" s="58">
        <f t="shared" si="211"/>
        <v>21793.41858096746</v>
      </c>
    </row>
    <row r="1316" spans="1:15" x14ac:dyDescent="0.3">
      <c r="A1316" s="60">
        <v>43684</v>
      </c>
      <c r="B1316" s="15">
        <f t="shared" si="202"/>
        <v>2019</v>
      </c>
      <c r="C1316" s="15">
        <f t="shared" si="203"/>
        <v>8</v>
      </c>
      <c r="D1316" s="15" t="str">
        <f t="shared" si="207"/>
        <v>20198</v>
      </c>
      <c r="E1316" s="15">
        <f t="shared" si="204"/>
        <v>4</v>
      </c>
      <c r="F1316" s="15">
        <f t="shared" si="205"/>
        <v>0</v>
      </c>
      <c r="G1316" s="64">
        <f t="shared" si="209"/>
        <v>2558.3548628656054</v>
      </c>
      <c r="H1316" s="64">
        <f>IF(G1315&lt;VLOOKUP(D1316,'Luxjacky Assumptions Past'!$M$17:$Q$77,5,0),VLOOKUP(D1316,'Luxjacky Assumptions Past'!$M$17:$Q$77,4,0),0)</f>
        <v>0</v>
      </c>
      <c r="I1316" s="62">
        <f t="shared" si="206"/>
        <v>185.76264741446056</v>
      </c>
      <c r="J1316" s="62">
        <v>180</v>
      </c>
      <c r="K1316" s="15">
        <f t="shared" si="210"/>
        <v>0</v>
      </c>
      <c r="L1316" s="15">
        <f t="shared" si="208"/>
        <v>0</v>
      </c>
      <c r="M1316" s="58">
        <f>'Luxjacky Assumptions Monthly'!$M$8*'Luxjacky Counterfactual'!H1316</f>
        <v>0</v>
      </c>
      <c r="N1316" s="58">
        <f>'Luxjacky Assumptions Monthly'!$M$6*'Luxjacky Assumptions Monthly'!$M$8*'Luxjacky Counterfactual'!G1316</f>
        <v>1279.1774314328027</v>
      </c>
      <c r="O1316" s="58">
        <f t="shared" si="211"/>
        <v>1279.1774314328027</v>
      </c>
    </row>
    <row r="1317" spans="1:15" x14ac:dyDescent="0.3">
      <c r="A1317" s="60">
        <v>43685</v>
      </c>
      <c r="B1317" s="15">
        <f t="shared" si="202"/>
        <v>2019</v>
      </c>
      <c r="C1317" s="15">
        <f t="shared" si="203"/>
        <v>8</v>
      </c>
      <c r="D1317" s="15" t="str">
        <f t="shared" si="207"/>
        <v>20198</v>
      </c>
      <c r="E1317" s="15">
        <f t="shared" si="204"/>
        <v>5</v>
      </c>
      <c r="F1317" s="15">
        <f t="shared" si="205"/>
        <v>0</v>
      </c>
      <c r="G1317" s="64">
        <f t="shared" si="209"/>
        <v>2361.3548628656054</v>
      </c>
      <c r="H1317" s="64">
        <f>IF(G1316&lt;VLOOKUP(D1317,'Luxjacky Assumptions Past'!$M$17:$Q$77,5,0),VLOOKUP(D1317,'Luxjacky Assumptions Past'!$M$17:$Q$77,4,0),0)</f>
        <v>0</v>
      </c>
      <c r="I1317" s="62">
        <f t="shared" si="206"/>
        <v>166.51147091880324</v>
      </c>
      <c r="J1317" s="62">
        <v>197</v>
      </c>
      <c r="K1317" s="15">
        <f t="shared" si="210"/>
        <v>0</v>
      </c>
      <c r="L1317" s="15">
        <f t="shared" si="208"/>
        <v>0</v>
      </c>
      <c r="M1317" s="58">
        <f>'Luxjacky Assumptions Monthly'!$M$8*'Luxjacky Counterfactual'!H1317</f>
        <v>0</v>
      </c>
      <c r="N1317" s="58">
        <f>'Luxjacky Assumptions Monthly'!$M$6*'Luxjacky Assumptions Monthly'!$M$8*'Luxjacky Counterfactual'!G1317</f>
        <v>1180.6774314328027</v>
      </c>
      <c r="O1317" s="58">
        <f t="shared" si="211"/>
        <v>1180.6774314328027</v>
      </c>
    </row>
    <row r="1318" spans="1:15" x14ac:dyDescent="0.3">
      <c r="A1318" s="60">
        <v>43686</v>
      </c>
      <c r="B1318" s="15">
        <f t="shared" si="202"/>
        <v>2019</v>
      </c>
      <c r="C1318" s="15">
        <f t="shared" si="203"/>
        <v>8</v>
      </c>
      <c r="D1318" s="15" t="str">
        <f t="shared" si="207"/>
        <v>20198</v>
      </c>
      <c r="E1318" s="15">
        <f t="shared" si="204"/>
        <v>6</v>
      </c>
      <c r="F1318" s="15">
        <f t="shared" si="205"/>
        <v>1</v>
      </c>
      <c r="G1318" s="64">
        <f t="shared" si="209"/>
        <v>2192.3548628656054</v>
      </c>
      <c r="H1318" s="64">
        <f>IF(G1317&lt;VLOOKUP(D1318,'Luxjacky Assumptions Past'!$M$17:$Q$77,5,0),VLOOKUP(D1318,'Luxjacky Assumptions Past'!$M$17:$Q$77,4,0),0)</f>
        <v>0</v>
      </c>
      <c r="I1318" s="62">
        <f t="shared" si="206"/>
        <v>148.13973490472924</v>
      </c>
      <c r="J1318" s="62">
        <v>169</v>
      </c>
      <c r="K1318" s="15">
        <f t="shared" si="210"/>
        <v>0</v>
      </c>
      <c r="L1318" s="15">
        <f t="shared" si="208"/>
        <v>0</v>
      </c>
      <c r="M1318" s="58">
        <f>'Luxjacky Assumptions Monthly'!$M$8*'Luxjacky Counterfactual'!H1318</f>
        <v>0</v>
      </c>
      <c r="N1318" s="58">
        <f>'Luxjacky Assumptions Monthly'!$M$6*'Luxjacky Assumptions Monthly'!$M$8*'Luxjacky Counterfactual'!G1318</f>
        <v>1096.1774314328027</v>
      </c>
      <c r="O1318" s="58">
        <f t="shared" si="211"/>
        <v>1096.1774314328027</v>
      </c>
    </row>
    <row r="1319" spans="1:15" x14ac:dyDescent="0.3">
      <c r="A1319" s="60">
        <v>43687</v>
      </c>
      <c r="B1319" s="15">
        <f t="shared" si="202"/>
        <v>2019</v>
      </c>
      <c r="C1319" s="15">
        <f t="shared" si="203"/>
        <v>8</v>
      </c>
      <c r="D1319" s="15" t="str">
        <f t="shared" si="207"/>
        <v>20198</v>
      </c>
      <c r="E1319" s="15">
        <f t="shared" si="204"/>
        <v>7</v>
      </c>
      <c r="F1319" s="15">
        <f t="shared" si="205"/>
        <v>1</v>
      </c>
      <c r="G1319" s="64">
        <f t="shared" si="209"/>
        <v>2033.3548628656054</v>
      </c>
      <c r="H1319" s="64">
        <f>IF(G1318&lt;VLOOKUP(D1319,'Luxjacky Assumptions Past'!$M$17:$Q$77,5,0),VLOOKUP(D1319,'Luxjacky Assumptions Past'!$M$17:$Q$77,4,0),0)</f>
        <v>0</v>
      </c>
      <c r="I1319" s="62">
        <f t="shared" si="206"/>
        <v>110.22025649472887</v>
      </c>
      <c r="J1319" s="62">
        <v>159</v>
      </c>
      <c r="K1319" s="15">
        <f t="shared" si="210"/>
        <v>0</v>
      </c>
      <c r="L1319" s="15">
        <f t="shared" si="208"/>
        <v>0</v>
      </c>
      <c r="M1319" s="58">
        <f>'Luxjacky Assumptions Monthly'!$M$8*'Luxjacky Counterfactual'!H1319</f>
        <v>0</v>
      </c>
      <c r="N1319" s="58">
        <f>'Luxjacky Assumptions Monthly'!$M$6*'Luxjacky Assumptions Monthly'!$M$8*'Luxjacky Counterfactual'!G1319</f>
        <v>1016.6774314328027</v>
      </c>
      <c r="O1319" s="58">
        <f t="shared" si="211"/>
        <v>1016.6774314328027</v>
      </c>
    </row>
    <row r="1320" spans="1:15" x14ac:dyDescent="0.3">
      <c r="A1320" s="60">
        <v>43688</v>
      </c>
      <c r="B1320" s="15">
        <f t="shared" si="202"/>
        <v>2019</v>
      </c>
      <c r="C1320" s="15">
        <f t="shared" si="203"/>
        <v>8</v>
      </c>
      <c r="D1320" s="15" t="str">
        <f t="shared" si="207"/>
        <v>20198</v>
      </c>
      <c r="E1320" s="15">
        <f t="shared" si="204"/>
        <v>1</v>
      </c>
      <c r="F1320" s="15">
        <f t="shared" si="205"/>
        <v>0</v>
      </c>
      <c r="G1320" s="64">
        <f t="shared" si="209"/>
        <v>1922.3548628656054</v>
      </c>
      <c r="H1320" s="64">
        <f>IF(G1319&lt;VLOOKUP(D1320,'Luxjacky Assumptions Past'!$M$17:$Q$77,5,0),VLOOKUP(D1320,'Luxjacky Assumptions Past'!$M$17:$Q$77,4,0),0)</f>
        <v>0</v>
      </c>
      <c r="I1320" s="62">
        <f t="shared" si="206"/>
        <v>194.38414230005444</v>
      </c>
      <c r="J1320" s="62">
        <v>111</v>
      </c>
      <c r="K1320" s="15">
        <f t="shared" si="210"/>
        <v>0</v>
      </c>
      <c r="L1320" s="15">
        <f t="shared" si="208"/>
        <v>0</v>
      </c>
      <c r="M1320" s="58">
        <f>'Luxjacky Assumptions Monthly'!$M$8*'Luxjacky Counterfactual'!H1320</f>
        <v>0</v>
      </c>
      <c r="N1320" s="58">
        <f>'Luxjacky Assumptions Monthly'!$M$6*'Luxjacky Assumptions Monthly'!$M$8*'Luxjacky Counterfactual'!G1320</f>
        <v>961.17743143280268</v>
      </c>
      <c r="O1320" s="58">
        <f t="shared" si="211"/>
        <v>961.17743143280268</v>
      </c>
    </row>
    <row r="1321" spans="1:15" x14ac:dyDescent="0.3">
      <c r="A1321" s="60">
        <v>43689</v>
      </c>
      <c r="B1321" s="15">
        <f t="shared" si="202"/>
        <v>2019</v>
      </c>
      <c r="C1321" s="15">
        <f t="shared" si="203"/>
        <v>8</v>
      </c>
      <c r="D1321" s="15" t="str">
        <f t="shared" si="207"/>
        <v>20198</v>
      </c>
      <c r="E1321" s="15">
        <f t="shared" si="204"/>
        <v>2</v>
      </c>
      <c r="F1321" s="15">
        <f t="shared" si="205"/>
        <v>0</v>
      </c>
      <c r="G1321" s="64">
        <f t="shared" si="209"/>
        <v>1725.3548628656054</v>
      </c>
      <c r="H1321" s="64">
        <f>IF(G1320&lt;VLOOKUP(D1321,'Luxjacky Assumptions Past'!$M$17:$Q$77,5,0),VLOOKUP(D1321,'Luxjacky Assumptions Past'!$M$17:$Q$77,4,0),0)</f>
        <v>0</v>
      </c>
      <c r="I1321" s="62">
        <f t="shared" si="206"/>
        <v>199.00182454183079</v>
      </c>
      <c r="J1321" s="62">
        <v>197</v>
      </c>
      <c r="K1321" s="15">
        <f t="shared" si="210"/>
        <v>0</v>
      </c>
      <c r="L1321" s="15">
        <f t="shared" si="208"/>
        <v>0</v>
      </c>
      <c r="M1321" s="58">
        <f>'Luxjacky Assumptions Monthly'!$M$8*'Luxjacky Counterfactual'!H1321</f>
        <v>0</v>
      </c>
      <c r="N1321" s="58">
        <f>'Luxjacky Assumptions Monthly'!$M$6*'Luxjacky Assumptions Monthly'!$M$8*'Luxjacky Counterfactual'!G1321</f>
        <v>862.67743143280268</v>
      </c>
      <c r="O1321" s="58">
        <f t="shared" si="211"/>
        <v>862.67743143280268</v>
      </c>
    </row>
    <row r="1322" spans="1:15" x14ac:dyDescent="0.3">
      <c r="A1322" s="60">
        <v>43690</v>
      </c>
      <c r="B1322" s="15">
        <f t="shared" si="202"/>
        <v>2019</v>
      </c>
      <c r="C1322" s="15">
        <f t="shared" si="203"/>
        <v>8</v>
      </c>
      <c r="D1322" s="15" t="str">
        <f t="shared" si="207"/>
        <v>20198</v>
      </c>
      <c r="E1322" s="15">
        <f t="shared" si="204"/>
        <v>3</v>
      </c>
      <c r="F1322" s="15">
        <f t="shared" si="205"/>
        <v>0</v>
      </c>
      <c r="G1322" s="64">
        <f t="shared" si="209"/>
        <v>1529.3548628656054</v>
      </c>
      <c r="H1322" s="64">
        <f>IF(G1321&lt;VLOOKUP(D1322,'Luxjacky Assumptions Past'!$M$17:$Q$77,5,0),VLOOKUP(D1322,'Luxjacky Assumptions Past'!$M$17:$Q$77,4,0),0)</f>
        <v>0</v>
      </c>
      <c r="I1322" s="62">
        <f t="shared" si="206"/>
        <v>196.39121682709225</v>
      </c>
      <c r="J1322" s="62">
        <v>196</v>
      </c>
      <c r="K1322" s="15">
        <f t="shared" si="210"/>
        <v>0</v>
      </c>
      <c r="L1322" s="15">
        <f t="shared" si="208"/>
        <v>0</v>
      </c>
      <c r="M1322" s="58">
        <f>'Luxjacky Assumptions Monthly'!$M$8*'Luxjacky Counterfactual'!H1322</f>
        <v>0</v>
      </c>
      <c r="N1322" s="58">
        <f>'Luxjacky Assumptions Monthly'!$M$6*'Luxjacky Assumptions Monthly'!$M$8*'Luxjacky Counterfactual'!G1322</f>
        <v>764.67743143280268</v>
      </c>
      <c r="O1322" s="58">
        <f t="shared" si="211"/>
        <v>764.67743143280268</v>
      </c>
    </row>
    <row r="1323" spans="1:15" x14ac:dyDescent="0.3">
      <c r="A1323" s="60">
        <v>43691</v>
      </c>
      <c r="B1323" s="15">
        <f t="shared" si="202"/>
        <v>2019</v>
      </c>
      <c r="C1323" s="15">
        <f t="shared" si="203"/>
        <v>8</v>
      </c>
      <c r="D1323" s="15" t="str">
        <f t="shared" si="207"/>
        <v>20198</v>
      </c>
      <c r="E1323" s="15">
        <f t="shared" si="204"/>
        <v>4</v>
      </c>
      <c r="F1323" s="15">
        <f t="shared" si="205"/>
        <v>0</v>
      </c>
      <c r="G1323" s="64">
        <f t="shared" si="209"/>
        <v>1349.3548628656054</v>
      </c>
      <c r="H1323" s="64">
        <f>IF(G1322&lt;VLOOKUP(D1323,'Luxjacky Assumptions Past'!$M$17:$Q$77,5,0),VLOOKUP(D1323,'Luxjacky Assumptions Past'!$M$17:$Q$77,4,0),0)</f>
        <v>0</v>
      </c>
      <c r="I1323" s="62">
        <f t="shared" si="206"/>
        <v>185.76264741446056</v>
      </c>
      <c r="J1323" s="62">
        <v>180</v>
      </c>
      <c r="K1323" s="15">
        <f t="shared" si="210"/>
        <v>0</v>
      </c>
      <c r="L1323" s="15">
        <f t="shared" si="208"/>
        <v>0</v>
      </c>
      <c r="M1323" s="58">
        <f>'Luxjacky Assumptions Monthly'!$M$8*'Luxjacky Counterfactual'!H1323</f>
        <v>0</v>
      </c>
      <c r="N1323" s="58">
        <f>'Luxjacky Assumptions Monthly'!$M$6*'Luxjacky Assumptions Monthly'!$M$8*'Luxjacky Counterfactual'!G1323</f>
        <v>674.67743143280268</v>
      </c>
      <c r="O1323" s="58">
        <f t="shared" si="211"/>
        <v>674.67743143280268</v>
      </c>
    </row>
    <row r="1324" spans="1:15" x14ac:dyDescent="0.3">
      <c r="A1324" s="60">
        <v>43692</v>
      </c>
      <c r="B1324" s="15">
        <f t="shared" si="202"/>
        <v>2019</v>
      </c>
      <c r="C1324" s="15">
        <f t="shared" si="203"/>
        <v>8</v>
      </c>
      <c r="D1324" s="15" t="str">
        <f t="shared" si="207"/>
        <v>20198</v>
      </c>
      <c r="E1324" s="15">
        <f t="shared" si="204"/>
        <v>5</v>
      </c>
      <c r="F1324" s="15">
        <f t="shared" si="205"/>
        <v>0</v>
      </c>
      <c r="G1324" s="64">
        <f t="shared" si="209"/>
        <v>2801.7789778190709</v>
      </c>
      <c r="H1324" s="64">
        <f>IF(G1323&lt;VLOOKUP(D1324,'Luxjacky Assumptions Past'!$M$17:$Q$77,5,0),VLOOKUP(D1324,'Luxjacky Assumptions Past'!$M$17:$Q$77,4,0),0)</f>
        <v>1642.4241149534657</v>
      </c>
      <c r="I1324" s="62">
        <f t="shared" si="206"/>
        <v>166.51147091880324</v>
      </c>
      <c r="J1324" s="62">
        <v>190</v>
      </c>
      <c r="K1324" s="15">
        <f t="shared" si="210"/>
        <v>1</v>
      </c>
      <c r="L1324" s="15">
        <f t="shared" si="208"/>
        <v>4000</v>
      </c>
      <c r="M1324" s="58">
        <f>'Luxjacky Assumptions Monthly'!$M$8*'Luxjacky Counterfactual'!H1324</f>
        <v>16424.241149534657</v>
      </c>
      <c r="N1324" s="58">
        <f>'Luxjacky Assumptions Monthly'!$M$6*'Luxjacky Assumptions Monthly'!$M$8*'Luxjacky Counterfactual'!G1324</f>
        <v>1400.8894889095354</v>
      </c>
      <c r="O1324" s="58">
        <f t="shared" si="211"/>
        <v>21825.130638444192</v>
      </c>
    </row>
    <row r="1325" spans="1:15" x14ac:dyDescent="0.3">
      <c r="A1325" s="60">
        <v>43693</v>
      </c>
      <c r="B1325" s="15">
        <f t="shared" si="202"/>
        <v>2019</v>
      </c>
      <c r="C1325" s="15">
        <f t="shared" si="203"/>
        <v>8</v>
      </c>
      <c r="D1325" s="15" t="str">
        <f t="shared" si="207"/>
        <v>20198</v>
      </c>
      <c r="E1325" s="15">
        <f t="shared" si="204"/>
        <v>6</v>
      </c>
      <c r="F1325" s="15">
        <f t="shared" si="205"/>
        <v>1</v>
      </c>
      <c r="G1325" s="64">
        <f t="shared" si="209"/>
        <v>2660.7789778190709</v>
      </c>
      <c r="H1325" s="64">
        <f>IF(G1324&lt;VLOOKUP(D1325,'Luxjacky Assumptions Past'!$M$17:$Q$77,5,0),VLOOKUP(D1325,'Luxjacky Assumptions Past'!$M$17:$Q$77,4,0),0)</f>
        <v>0</v>
      </c>
      <c r="I1325" s="62">
        <f t="shared" si="206"/>
        <v>148.13973490472924</v>
      </c>
      <c r="J1325" s="62">
        <v>141</v>
      </c>
      <c r="K1325" s="15">
        <f t="shared" si="210"/>
        <v>0</v>
      </c>
      <c r="L1325" s="15">
        <f t="shared" si="208"/>
        <v>0</v>
      </c>
      <c r="M1325" s="58">
        <f>'Luxjacky Assumptions Monthly'!$M$8*'Luxjacky Counterfactual'!H1325</f>
        <v>0</v>
      </c>
      <c r="N1325" s="58">
        <f>'Luxjacky Assumptions Monthly'!$M$6*'Luxjacky Assumptions Monthly'!$M$8*'Luxjacky Counterfactual'!G1325</f>
        <v>1330.3894889095354</v>
      </c>
      <c r="O1325" s="58">
        <f t="shared" si="211"/>
        <v>1330.3894889095354</v>
      </c>
    </row>
    <row r="1326" spans="1:15" x14ac:dyDescent="0.3">
      <c r="A1326" s="60">
        <v>43694</v>
      </c>
      <c r="B1326" s="15">
        <f t="shared" si="202"/>
        <v>2019</v>
      </c>
      <c r="C1326" s="15">
        <f t="shared" si="203"/>
        <v>8</v>
      </c>
      <c r="D1326" s="15" t="str">
        <f t="shared" si="207"/>
        <v>20198</v>
      </c>
      <c r="E1326" s="15">
        <f t="shared" si="204"/>
        <v>7</v>
      </c>
      <c r="F1326" s="15">
        <f t="shared" si="205"/>
        <v>1</v>
      </c>
      <c r="G1326" s="64">
        <f t="shared" si="209"/>
        <v>2512.7789778190709</v>
      </c>
      <c r="H1326" s="64">
        <f>IF(G1325&lt;VLOOKUP(D1326,'Luxjacky Assumptions Past'!$M$17:$Q$77,5,0),VLOOKUP(D1326,'Luxjacky Assumptions Past'!$M$17:$Q$77,4,0),0)</f>
        <v>0</v>
      </c>
      <c r="I1326" s="62">
        <f t="shared" si="206"/>
        <v>110.22025649472887</v>
      </c>
      <c r="J1326" s="62">
        <v>148</v>
      </c>
      <c r="K1326" s="15">
        <f t="shared" si="210"/>
        <v>0</v>
      </c>
      <c r="L1326" s="15">
        <f t="shared" si="208"/>
        <v>0</v>
      </c>
      <c r="M1326" s="58">
        <f>'Luxjacky Assumptions Monthly'!$M$8*'Luxjacky Counterfactual'!H1326</f>
        <v>0</v>
      </c>
      <c r="N1326" s="58">
        <f>'Luxjacky Assumptions Monthly'!$M$6*'Luxjacky Assumptions Monthly'!$M$8*'Luxjacky Counterfactual'!G1326</f>
        <v>1256.3894889095354</v>
      </c>
      <c r="O1326" s="58">
        <f t="shared" si="211"/>
        <v>1256.3894889095354</v>
      </c>
    </row>
    <row r="1327" spans="1:15" x14ac:dyDescent="0.3">
      <c r="A1327" s="60">
        <v>43695</v>
      </c>
      <c r="B1327" s="15">
        <f t="shared" si="202"/>
        <v>2019</v>
      </c>
      <c r="C1327" s="15">
        <f t="shared" si="203"/>
        <v>8</v>
      </c>
      <c r="D1327" s="15" t="str">
        <f t="shared" si="207"/>
        <v>20198</v>
      </c>
      <c r="E1327" s="15">
        <f t="shared" si="204"/>
        <v>1</v>
      </c>
      <c r="F1327" s="15">
        <f t="shared" si="205"/>
        <v>0</v>
      </c>
      <c r="G1327" s="64">
        <f t="shared" si="209"/>
        <v>2394.7789778190709</v>
      </c>
      <c r="H1327" s="64">
        <f>IF(G1326&lt;VLOOKUP(D1327,'Luxjacky Assumptions Past'!$M$17:$Q$77,5,0),VLOOKUP(D1327,'Luxjacky Assumptions Past'!$M$17:$Q$77,4,0),0)</f>
        <v>0</v>
      </c>
      <c r="I1327" s="62">
        <f t="shared" si="206"/>
        <v>194.38414230005444</v>
      </c>
      <c r="J1327" s="62">
        <v>118</v>
      </c>
      <c r="K1327" s="15">
        <f t="shared" si="210"/>
        <v>0</v>
      </c>
      <c r="L1327" s="15">
        <f t="shared" si="208"/>
        <v>0</v>
      </c>
      <c r="M1327" s="58">
        <f>'Luxjacky Assumptions Monthly'!$M$8*'Luxjacky Counterfactual'!H1327</f>
        <v>0</v>
      </c>
      <c r="N1327" s="58">
        <f>'Luxjacky Assumptions Monthly'!$M$6*'Luxjacky Assumptions Monthly'!$M$8*'Luxjacky Counterfactual'!G1327</f>
        <v>1197.3894889095354</v>
      </c>
      <c r="O1327" s="58">
        <f t="shared" si="211"/>
        <v>1197.3894889095354</v>
      </c>
    </row>
    <row r="1328" spans="1:15" x14ac:dyDescent="0.3">
      <c r="A1328" s="60">
        <v>43696</v>
      </c>
      <c r="B1328" s="15">
        <f t="shared" si="202"/>
        <v>2019</v>
      </c>
      <c r="C1328" s="15">
        <f t="shared" si="203"/>
        <v>8</v>
      </c>
      <c r="D1328" s="15" t="str">
        <f t="shared" si="207"/>
        <v>20198</v>
      </c>
      <c r="E1328" s="15">
        <f t="shared" si="204"/>
        <v>2</v>
      </c>
      <c r="F1328" s="15">
        <f t="shared" si="205"/>
        <v>0</v>
      </c>
      <c r="G1328" s="64">
        <f t="shared" si="209"/>
        <v>2191.7789778190709</v>
      </c>
      <c r="H1328" s="64">
        <f>IF(G1327&lt;VLOOKUP(D1328,'Luxjacky Assumptions Past'!$M$17:$Q$77,5,0),VLOOKUP(D1328,'Luxjacky Assumptions Past'!$M$17:$Q$77,4,0),0)</f>
        <v>0</v>
      </c>
      <c r="I1328" s="62">
        <f t="shared" si="206"/>
        <v>199.00182454183079</v>
      </c>
      <c r="J1328" s="62">
        <v>203</v>
      </c>
      <c r="K1328" s="15">
        <f t="shared" si="210"/>
        <v>0</v>
      </c>
      <c r="L1328" s="15">
        <f t="shared" si="208"/>
        <v>0</v>
      </c>
      <c r="M1328" s="58">
        <f>'Luxjacky Assumptions Monthly'!$M$8*'Luxjacky Counterfactual'!H1328</f>
        <v>0</v>
      </c>
      <c r="N1328" s="58">
        <f>'Luxjacky Assumptions Monthly'!$M$6*'Luxjacky Assumptions Monthly'!$M$8*'Luxjacky Counterfactual'!G1328</f>
        <v>1095.8894889095354</v>
      </c>
      <c r="O1328" s="58">
        <f t="shared" si="211"/>
        <v>1095.8894889095354</v>
      </c>
    </row>
    <row r="1329" spans="1:15" x14ac:dyDescent="0.3">
      <c r="A1329" s="60">
        <v>43697</v>
      </c>
      <c r="B1329" s="15">
        <f t="shared" si="202"/>
        <v>2019</v>
      </c>
      <c r="C1329" s="15">
        <f t="shared" si="203"/>
        <v>8</v>
      </c>
      <c r="D1329" s="15" t="str">
        <f t="shared" si="207"/>
        <v>20198</v>
      </c>
      <c r="E1329" s="15">
        <f t="shared" si="204"/>
        <v>3</v>
      </c>
      <c r="F1329" s="15">
        <f t="shared" si="205"/>
        <v>0</v>
      </c>
      <c r="G1329" s="64">
        <f t="shared" si="209"/>
        <v>1988.7789778190709</v>
      </c>
      <c r="H1329" s="64">
        <f>IF(G1328&lt;VLOOKUP(D1329,'Luxjacky Assumptions Past'!$M$17:$Q$77,5,0),VLOOKUP(D1329,'Luxjacky Assumptions Past'!$M$17:$Q$77,4,0),0)</f>
        <v>0</v>
      </c>
      <c r="I1329" s="62">
        <f t="shared" si="206"/>
        <v>196.39121682709225</v>
      </c>
      <c r="J1329" s="62">
        <v>203</v>
      </c>
      <c r="K1329" s="15">
        <f t="shared" si="210"/>
        <v>0</v>
      </c>
      <c r="L1329" s="15">
        <f t="shared" si="208"/>
        <v>0</v>
      </c>
      <c r="M1329" s="58">
        <f>'Luxjacky Assumptions Monthly'!$M$8*'Luxjacky Counterfactual'!H1329</f>
        <v>0</v>
      </c>
      <c r="N1329" s="58">
        <f>'Luxjacky Assumptions Monthly'!$M$6*'Luxjacky Assumptions Monthly'!$M$8*'Luxjacky Counterfactual'!G1329</f>
        <v>994.38948890953543</v>
      </c>
      <c r="O1329" s="58">
        <f t="shared" si="211"/>
        <v>994.38948890953543</v>
      </c>
    </row>
    <row r="1330" spans="1:15" x14ac:dyDescent="0.3">
      <c r="A1330" s="60">
        <v>43698</v>
      </c>
      <c r="B1330" s="15">
        <f t="shared" si="202"/>
        <v>2019</v>
      </c>
      <c r="C1330" s="15">
        <f t="shared" si="203"/>
        <v>8</v>
      </c>
      <c r="D1330" s="15" t="str">
        <f t="shared" si="207"/>
        <v>20198</v>
      </c>
      <c r="E1330" s="15">
        <f t="shared" si="204"/>
        <v>4</v>
      </c>
      <c r="F1330" s="15">
        <f t="shared" si="205"/>
        <v>0</v>
      </c>
      <c r="G1330" s="64">
        <f t="shared" si="209"/>
        <v>1787.7789778190709</v>
      </c>
      <c r="H1330" s="64">
        <f>IF(G1329&lt;VLOOKUP(D1330,'Luxjacky Assumptions Past'!$M$17:$Q$77,5,0),VLOOKUP(D1330,'Luxjacky Assumptions Past'!$M$17:$Q$77,4,0),0)</f>
        <v>0</v>
      </c>
      <c r="I1330" s="62">
        <f t="shared" si="206"/>
        <v>185.76264741446056</v>
      </c>
      <c r="J1330" s="62">
        <v>201</v>
      </c>
      <c r="K1330" s="15">
        <f t="shared" si="210"/>
        <v>0</v>
      </c>
      <c r="L1330" s="15">
        <f t="shared" si="208"/>
        <v>0</v>
      </c>
      <c r="M1330" s="58">
        <f>'Luxjacky Assumptions Monthly'!$M$8*'Luxjacky Counterfactual'!H1330</f>
        <v>0</v>
      </c>
      <c r="N1330" s="58">
        <f>'Luxjacky Assumptions Monthly'!$M$6*'Luxjacky Assumptions Monthly'!$M$8*'Luxjacky Counterfactual'!G1330</f>
        <v>893.88948890953543</v>
      </c>
      <c r="O1330" s="58">
        <f t="shared" si="211"/>
        <v>893.88948890953543</v>
      </c>
    </row>
    <row r="1331" spans="1:15" x14ac:dyDescent="0.3">
      <c r="A1331" s="60">
        <v>43699</v>
      </c>
      <c r="B1331" s="15">
        <f t="shared" si="202"/>
        <v>2019</v>
      </c>
      <c r="C1331" s="15">
        <f t="shared" si="203"/>
        <v>8</v>
      </c>
      <c r="D1331" s="15" t="str">
        <f t="shared" si="207"/>
        <v>20198</v>
      </c>
      <c r="E1331" s="15">
        <f t="shared" si="204"/>
        <v>5</v>
      </c>
      <c r="F1331" s="15">
        <f t="shared" si="205"/>
        <v>0</v>
      </c>
      <c r="G1331" s="64">
        <f t="shared" si="209"/>
        <v>1600.7789778190709</v>
      </c>
      <c r="H1331" s="64">
        <f>IF(G1330&lt;VLOOKUP(D1331,'Luxjacky Assumptions Past'!$M$17:$Q$77,5,0),VLOOKUP(D1331,'Luxjacky Assumptions Past'!$M$17:$Q$77,4,0),0)</f>
        <v>0</v>
      </c>
      <c r="I1331" s="62">
        <f t="shared" si="206"/>
        <v>166.51147091880324</v>
      </c>
      <c r="J1331" s="62">
        <v>187</v>
      </c>
      <c r="K1331" s="15">
        <f t="shared" si="210"/>
        <v>0</v>
      </c>
      <c r="L1331" s="15">
        <f t="shared" si="208"/>
        <v>0</v>
      </c>
      <c r="M1331" s="58">
        <f>'Luxjacky Assumptions Monthly'!$M$8*'Luxjacky Counterfactual'!H1331</f>
        <v>0</v>
      </c>
      <c r="N1331" s="58">
        <f>'Luxjacky Assumptions Monthly'!$M$6*'Luxjacky Assumptions Monthly'!$M$8*'Luxjacky Counterfactual'!G1331</f>
        <v>800.38948890953543</v>
      </c>
      <c r="O1331" s="58">
        <f t="shared" si="211"/>
        <v>800.38948890953543</v>
      </c>
    </row>
    <row r="1332" spans="1:15" x14ac:dyDescent="0.3">
      <c r="A1332" s="60">
        <v>43700</v>
      </c>
      <c r="B1332" s="15">
        <f t="shared" si="202"/>
        <v>2019</v>
      </c>
      <c r="C1332" s="15">
        <f t="shared" si="203"/>
        <v>8</v>
      </c>
      <c r="D1332" s="15" t="str">
        <f t="shared" si="207"/>
        <v>20198</v>
      </c>
      <c r="E1332" s="15">
        <f t="shared" si="204"/>
        <v>6</v>
      </c>
      <c r="F1332" s="15">
        <f t="shared" si="205"/>
        <v>1</v>
      </c>
      <c r="G1332" s="64">
        <f t="shared" si="209"/>
        <v>1437.7789778190709</v>
      </c>
      <c r="H1332" s="64">
        <f>IF(G1331&lt;VLOOKUP(D1332,'Luxjacky Assumptions Past'!$M$17:$Q$77,5,0),VLOOKUP(D1332,'Luxjacky Assumptions Past'!$M$17:$Q$77,4,0),0)</f>
        <v>0</v>
      </c>
      <c r="I1332" s="62">
        <f t="shared" si="206"/>
        <v>148.13973490472924</v>
      </c>
      <c r="J1332" s="62">
        <v>163</v>
      </c>
      <c r="K1332" s="15">
        <f t="shared" si="210"/>
        <v>0</v>
      </c>
      <c r="L1332" s="15">
        <f t="shared" si="208"/>
        <v>0</v>
      </c>
      <c r="M1332" s="58">
        <f>'Luxjacky Assumptions Monthly'!$M$8*'Luxjacky Counterfactual'!H1332</f>
        <v>0</v>
      </c>
      <c r="N1332" s="58">
        <f>'Luxjacky Assumptions Monthly'!$M$6*'Luxjacky Assumptions Monthly'!$M$8*'Luxjacky Counterfactual'!G1332</f>
        <v>718.88948890953543</v>
      </c>
      <c r="O1332" s="58">
        <f t="shared" si="211"/>
        <v>718.88948890953543</v>
      </c>
    </row>
    <row r="1333" spans="1:15" x14ac:dyDescent="0.3">
      <c r="A1333" s="60">
        <v>43701</v>
      </c>
      <c r="B1333" s="15">
        <f t="shared" si="202"/>
        <v>2019</v>
      </c>
      <c r="C1333" s="15">
        <f t="shared" si="203"/>
        <v>8</v>
      </c>
      <c r="D1333" s="15" t="str">
        <f t="shared" si="207"/>
        <v>20198</v>
      </c>
      <c r="E1333" s="15">
        <f t="shared" si="204"/>
        <v>7</v>
      </c>
      <c r="F1333" s="15">
        <f t="shared" si="205"/>
        <v>1</v>
      </c>
      <c r="G1333" s="64">
        <f t="shared" si="209"/>
        <v>1292.7789778190709</v>
      </c>
      <c r="H1333" s="64">
        <f>IF(G1332&lt;VLOOKUP(D1333,'Luxjacky Assumptions Past'!$M$17:$Q$77,5,0),VLOOKUP(D1333,'Luxjacky Assumptions Past'!$M$17:$Q$77,4,0),0)</f>
        <v>0</v>
      </c>
      <c r="I1333" s="62">
        <f t="shared" si="206"/>
        <v>110.22025649472887</v>
      </c>
      <c r="J1333" s="62">
        <v>145</v>
      </c>
      <c r="K1333" s="15">
        <f t="shared" si="210"/>
        <v>0</v>
      </c>
      <c r="L1333" s="15">
        <f t="shared" si="208"/>
        <v>0</v>
      </c>
      <c r="M1333" s="58">
        <f>'Luxjacky Assumptions Monthly'!$M$8*'Luxjacky Counterfactual'!H1333</f>
        <v>0</v>
      </c>
      <c r="N1333" s="58">
        <f>'Luxjacky Assumptions Monthly'!$M$6*'Luxjacky Assumptions Monthly'!$M$8*'Luxjacky Counterfactual'!G1333</f>
        <v>646.38948890953543</v>
      </c>
      <c r="O1333" s="58">
        <f t="shared" si="211"/>
        <v>646.38948890953543</v>
      </c>
    </row>
    <row r="1334" spans="1:15" x14ac:dyDescent="0.3">
      <c r="A1334" s="60">
        <v>43702</v>
      </c>
      <c r="B1334" s="15">
        <f t="shared" si="202"/>
        <v>2019</v>
      </c>
      <c r="C1334" s="15">
        <f t="shared" si="203"/>
        <v>8</v>
      </c>
      <c r="D1334" s="15" t="str">
        <f t="shared" si="207"/>
        <v>20198</v>
      </c>
      <c r="E1334" s="15">
        <f t="shared" si="204"/>
        <v>1</v>
      </c>
      <c r="F1334" s="15">
        <f t="shared" si="205"/>
        <v>0</v>
      </c>
      <c r="G1334" s="64">
        <f t="shared" si="209"/>
        <v>2808.2030927725364</v>
      </c>
      <c r="H1334" s="64">
        <f>IF(G1333&lt;VLOOKUP(D1334,'Luxjacky Assumptions Past'!$M$17:$Q$77,5,0),VLOOKUP(D1334,'Luxjacky Assumptions Past'!$M$17:$Q$77,4,0),0)</f>
        <v>1642.4241149534657</v>
      </c>
      <c r="I1334" s="62">
        <f t="shared" si="206"/>
        <v>194.38414230005444</v>
      </c>
      <c r="J1334" s="62">
        <v>127</v>
      </c>
      <c r="K1334" s="15">
        <f t="shared" si="210"/>
        <v>1</v>
      </c>
      <c r="L1334" s="15">
        <f t="shared" si="208"/>
        <v>4000</v>
      </c>
      <c r="M1334" s="58">
        <f>'Luxjacky Assumptions Monthly'!$M$8*'Luxjacky Counterfactual'!H1334</f>
        <v>16424.241149534657</v>
      </c>
      <c r="N1334" s="58">
        <f>'Luxjacky Assumptions Monthly'!$M$6*'Luxjacky Assumptions Monthly'!$M$8*'Luxjacky Counterfactual'!G1334</f>
        <v>1404.1015463862682</v>
      </c>
      <c r="O1334" s="58">
        <f t="shared" si="211"/>
        <v>21828.342695920925</v>
      </c>
    </row>
    <row r="1335" spans="1:15" x14ac:dyDescent="0.3">
      <c r="A1335" s="60">
        <v>43703</v>
      </c>
      <c r="B1335" s="15">
        <f t="shared" si="202"/>
        <v>2019</v>
      </c>
      <c r="C1335" s="15">
        <f t="shared" si="203"/>
        <v>8</v>
      </c>
      <c r="D1335" s="15" t="str">
        <f t="shared" si="207"/>
        <v>20198</v>
      </c>
      <c r="E1335" s="15">
        <f t="shared" si="204"/>
        <v>2</v>
      </c>
      <c r="F1335" s="15">
        <f t="shared" si="205"/>
        <v>0</v>
      </c>
      <c r="G1335" s="64">
        <f t="shared" si="209"/>
        <v>2627.2030927725364</v>
      </c>
      <c r="H1335" s="64">
        <f>IF(G1334&lt;VLOOKUP(D1335,'Luxjacky Assumptions Past'!$M$17:$Q$77,5,0),VLOOKUP(D1335,'Luxjacky Assumptions Past'!$M$17:$Q$77,4,0),0)</f>
        <v>0</v>
      </c>
      <c r="I1335" s="62">
        <f t="shared" si="206"/>
        <v>199.00182454183079</v>
      </c>
      <c r="J1335" s="62">
        <v>181</v>
      </c>
      <c r="K1335" s="15">
        <f t="shared" si="210"/>
        <v>0</v>
      </c>
      <c r="L1335" s="15">
        <f t="shared" si="208"/>
        <v>0</v>
      </c>
      <c r="M1335" s="58">
        <f>'Luxjacky Assumptions Monthly'!$M$8*'Luxjacky Counterfactual'!H1335</f>
        <v>0</v>
      </c>
      <c r="N1335" s="58">
        <f>'Luxjacky Assumptions Monthly'!$M$6*'Luxjacky Assumptions Monthly'!$M$8*'Luxjacky Counterfactual'!G1335</f>
        <v>1313.6015463862682</v>
      </c>
      <c r="O1335" s="58">
        <f t="shared" si="211"/>
        <v>1313.6015463862682</v>
      </c>
    </row>
    <row r="1336" spans="1:15" x14ac:dyDescent="0.3">
      <c r="A1336" s="60">
        <v>43704</v>
      </c>
      <c r="B1336" s="15">
        <f t="shared" si="202"/>
        <v>2019</v>
      </c>
      <c r="C1336" s="15">
        <f t="shared" si="203"/>
        <v>8</v>
      </c>
      <c r="D1336" s="15" t="str">
        <f t="shared" si="207"/>
        <v>20198</v>
      </c>
      <c r="E1336" s="15">
        <f t="shared" si="204"/>
        <v>3</v>
      </c>
      <c r="F1336" s="15">
        <f t="shared" si="205"/>
        <v>0</v>
      </c>
      <c r="G1336" s="64">
        <f t="shared" si="209"/>
        <v>2431.2030927725364</v>
      </c>
      <c r="H1336" s="64">
        <f>IF(G1335&lt;VLOOKUP(D1336,'Luxjacky Assumptions Past'!$M$17:$Q$77,5,0),VLOOKUP(D1336,'Luxjacky Assumptions Past'!$M$17:$Q$77,4,0),0)</f>
        <v>0</v>
      </c>
      <c r="I1336" s="62">
        <f t="shared" si="206"/>
        <v>196.39121682709225</v>
      </c>
      <c r="J1336" s="62">
        <v>196</v>
      </c>
      <c r="K1336" s="15">
        <f t="shared" si="210"/>
        <v>0</v>
      </c>
      <c r="L1336" s="15">
        <f t="shared" si="208"/>
        <v>0</v>
      </c>
      <c r="M1336" s="58">
        <f>'Luxjacky Assumptions Monthly'!$M$8*'Luxjacky Counterfactual'!H1336</f>
        <v>0</v>
      </c>
      <c r="N1336" s="58">
        <f>'Luxjacky Assumptions Monthly'!$M$6*'Luxjacky Assumptions Monthly'!$M$8*'Luxjacky Counterfactual'!G1336</f>
        <v>1215.6015463862682</v>
      </c>
      <c r="O1336" s="58">
        <f t="shared" si="211"/>
        <v>1215.6015463862682</v>
      </c>
    </row>
    <row r="1337" spans="1:15" x14ac:dyDescent="0.3">
      <c r="A1337" s="60">
        <v>43705</v>
      </c>
      <c r="B1337" s="15">
        <f t="shared" si="202"/>
        <v>2019</v>
      </c>
      <c r="C1337" s="15">
        <f t="shared" si="203"/>
        <v>8</v>
      </c>
      <c r="D1337" s="15" t="str">
        <f t="shared" si="207"/>
        <v>20198</v>
      </c>
      <c r="E1337" s="15">
        <f t="shared" si="204"/>
        <v>4</v>
      </c>
      <c r="F1337" s="15">
        <f t="shared" si="205"/>
        <v>0</v>
      </c>
      <c r="G1337" s="64">
        <f t="shared" si="209"/>
        <v>2240.2030927725364</v>
      </c>
      <c r="H1337" s="64">
        <f>IF(G1336&lt;VLOOKUP(D1337,'Luxjacky Assumptions Past'!$M$17:$Q$77,5,0),VLOOKUP(D1337,'Luxjacky Assumptions Past'!$M$17:$Q$77,4,0),0)</f>
        <v>0</v>
      </c>
      <c r="I1337" s="62">
        <f t="shared" si="206"/>
        <v>185.76264741446056</v>
      </c>
      <c r="J1337" s="62">
        <v>191</v>
      </c>
      <c r="K1337" s="15">
        <f t="shared" si="210"/>
        <v>0</v>
      </c>
      <c r="L1337" s="15">
        <f t="shared" si="208"/>
        <v>0</v>
      </c>
      <c r="M1337" s="58">
        <f>'Luxjacky Assumptions Monthly'!$M$8*'Luxjacky Counterfactual'!H1337</f>
        <v>0</v>
      </c>
      <c r="N1337" s="58">
        <f>'Luxjacky Assumptions Monthly'!$M$6*'Luxjacky Assumptions Monthly'!$M$8*'Luxjacky Counterfactual'!G1337</f>
        <v>1120.1015463862682</v>
      </c>
      <c r="O1337" s="58">
        <f t="shared" si="211"/>
        <v>1120.1015463862682</v>
      </c>
    </row>
    <row r="1338" spans="1:15" x14ac:dyDescent="0.3">
      <c r="A1338" s="60">
        <v>43706</v>
      </c>
      <c r="B1338" s="15">
        <f t="shared" si="202"/>
        <v>2019</v>
      </c>
      <c r="C1338" s="15">
        <f t="shared" si="203"/>
        <v>8</v>
      </c>
      <c r="D1338" s="15" t="str">
        <f t="shared" si="207"/>
        <v>20198</v>
      </c>
      <c r="E1338" s="15">
        <f t="shared" si="204"/>
        <v>5</v>
      </c>
      <c r="F1338" s="15">
        <f t="shared" si="205"/>
        <v>0</v>
      </c>
      <c r="G1338" s="64">
        <f t="shared" si="209"/>
        <v>2040.2030927725364</v>
      </c>
      <c r="H1338" s="64">
        <f>IF(G1337&lt;VLOOKUP(D1338,'Luxjacky Assumptions Past'!$M$17:$Q$77,5,0),VLOOKUP(D1338,'Luxjacky Assumptions Past'!$M$17:$Q$77,4,0),0)</f>
        <v>0</v>
      </c>
      <c r="I1338" s="62">
        <f t="shared" si="206"/>
        <v>166.51147091880324</v>
      </c>
      <c r="J1338" s="62">
        <v>200</v>
      </c>
      <c r="K1338" s="15">
        <f t="shared" si="210"/>
        <v>0</v>
      </c>
      <c r="L1338" s="15">
        <f t="shared" si="208"/>
        <v>0</v>
      </c>
      <c r="M1338" s="58">
        <f>'Luxjacky Assumptions Monthly'!$M$8*'Luxjacky Counterfactual'!H1338</f>
        <v>0</v>
      </c>
      <c r="N1338" s="58">
        <f>'Luxjacky Assumptions Monthly'!$M$6*'Luxjacky Assumptions Monthly'!$M$8*'Luxjacky Counterfactual'!G1338</f>
        <v>1020.1015463862682</v>
      </c>
      <c r="O1338" s="58">
        <f t="shared" si="211"/>
        <v>1020.1015463862682</v>
      </c>
    </row>
    <row r="1339" spans="1:15" x14ac:dyDescent="0.3">
      <c r="A1339" s="60">
        <v>43707</v>
      </c>
      <c r="B1339" s="15">
        <f t="shared" si="202"/>
        <v>2019</v>
      </c>
      <c r="C1339" s="15">
        <f t="shared" si="203"/>
        <v>8</v>
      </c>
      <c r="D1339" s="15" t="str">
        <f t="shared" si="207"/>
        <v>20198</v>
      </c>
      <c r="E1339" s="15">
        <f t="shared" si="204"/>
        <v>6</v>
      </c>
      <c r="F1339" s="15">
        <f t="shared" si="205"/>
        <v>1</v>
      </c>
      <c r="G1339" s="64">
        <f t="shared" si="209"/>
        <v>1867.2030927725364</v>
      </c>
      <c r="H1339" s="64">
        <f>IF(G1338&lt;VLOOKUP(D1339,'Luxjacky Assumptions Past'!$M$17:$Q$77,5,0),VLOOKUP(D1339,'Luxjacky Assumptions Past'!$M$17:$Q$77,4,0),0)</f>
        <v>0</v>
      </c>
      <c r="I1339" s="62">
        <f t="shared" si="206"/>
        <v>148.13973490472924</v>
      </c>
      <c r="J1339" s="62">
        <v>173</v>
      </c>
      <c r="K1339" s="15">
        <f t="shared" si="210"/>
        <v>0</v>
      </c>
      <c r="L1339" s="15">
        <f t="shared" si="208"/>
        <v>0</v>
      </c>
      <c r="M1339" s="58">
        <f>'Luxjacky Assumptions Monthly'!$M$8*'Luxjacky Counterfactual'!H1339</f>
        <v>0</v>
      </c>
      <c r="N1339" s="58">
        <f>'Luxjacky Assumptions Monthly'!$M$6*'Luxjacky Assumptions Monthly'!$M$8*'Luxjacky Counterfactual'!G1339</f>
        <v>933.60154638626818</v>
      </c>
      <c r="O1339" s="58">
        <f t="shared" si="211"/>
        <v>933.60154638626818</v>
      </c>
    </row>
    <row r="1340" spans="1:15" x14ac:dyDescent="0.3">
      <c r="A1340" s="60">
        <v>43708</v>
      </c>
      <c r="B1340" s="15">
        <f t="shared" si="202"/>
        <v>2019</v>
      </c>
      <c r="C1340" s="15">
        <f t="shared" si="203"/>
        <v>8</v>
      </c>
      <c r="D1340" s="15" t="str">
        <f t="shared" si="207"/>
        <v>20198</v>
      </c>
      <c r="E1340" s="15">
        <f t="shared" si="204"/>
        <v>7</v>
      </c>
      <c r="F1340" s="15">
        <f t="shared" si="205"/>
        <v>1</v>
      </c>
      <c r="G1340" s="64">
        <f t="shared" si="209"/>
        <v>1730.2030927725364</v>
      </c>
      <c r="H1340" s="64">
        <f>IF(G1339&lt;VLOOKUP(D1340,'Luxjacky Assumptions Past'!$M$17:$Q$77,5,0),VLOOKUP(D1340,'Luxjacky Assumptions Past'!$M$17:$Q$77,4,0),0)</f>
        <v>0</v>
      </c>
      <c r="I1340" s="62">
        <f t="shared" si="206"/>
        <v>110.22025649472887</v>
      </c>
      <c r="J1340" s="62">
        <v>137</v>
      </c>
      <c r="K1340" s="15">
        <f t="shared" si="210"/>
        <v>0</v>
      </c>
      <c r="L1340" s="15">
        <f t="shared" si="208"/>
        <v>0</v>
      </c>
      <c r="M1340" s="58">
        <f>'Luxjacky Assumptions Monthly'!$M$8*'Luxjacky Counterfactual'!H1340</f>
        <v>0</v>
      </c>
      <c r="N1340" s="58">
        <f>'Luxjacky Assumptions Monthly'!$M$6*'Luxjacky Assumptions Monthly'!$M$8*'Luxjacky Counterfactual'!G1340</f>
        <v>865.10154638626818</v>
      </c>
      <c r="O1340" s="58">
        <f t="shared" si="211"/>
        <v>865.10154638626818</v>
      </c>
    </row>
    <row r="1341" spans="1:15" x14ac:dyDescent="0.3">
      <c r="A1341" s="60">
        <v>43709</v>
      </c>
      <c r="B1341" s="15">
        <f t="shared" si="202"/>
        <v>2019</v>
      </c>
      <c r="C1341" s="15">
        <f t="shared" si="203"/>
        <v>9</v>
      </c>
      <c r="D1341" s="15" t="str">
        <f t="shared" si="207"/>
        <v>20199</v>
      </c>
      <c r="E1341" s="15">
        <f t="shared" si="204"/>
        <v>1</v>
      </c>
      <c r="F1341" s="15">
        <f t="shared" si="205"/>
        <v>0</v>
      </c>
      <c r="G1341" s="64">
        <f t="shared" si="209"/>
        <v>1631.2030927725364</v>
      </c>
      <c r="H1341" s="64">
        <f>IF(G1340&lt;VLOOKUP(D1341,'Luxjacky Assumptions Past'!$M$17:$Q$77,5,0),VLOOKUP(D1341,'Luxjacky Assumptions Past'!$M$17:$Q$77,4,0),0)</f>
        <v>0</v>
      </c>
      <c r="I1341" s="62">
        <f t="shared" si="206"/>
        <v>196.58076211353318</v>
      </c>
      <c r="J1341" s="62">
        <v>99</v>
      </c>
      <c r="K1341" s="15">
        <f t="shared" si="210"/>
        <v>0</v>
      </c>
      <c r="L1341" s="15">
        <f t="shared" si="208"/>
        <v>0</v>
      </c>
      <c r="M1341" s="58">
        <f>'Luxjacky Assumptions Monthly'!$M$8*'Luxjacky Counterfactual'!H1341</f>
        <v>0</v>
      </c>
      <c r="N1341" s="58">
        <f>'Luxjacky Assumptions Monthly'!$M$6*'Luxjacky Assumptions Monthly'!$M$8*'Luxjacky Counterfactual'!G1341</f>
        <v>815.60154638626818</v>
      </c>
      <c r="O1341" s="58">
        <f t="shared" si="211"/>
        <v>815.60154638626818</v>
      </c>
    </row>
    <row r="1342" spans="1:15" x14ac:dyDescent="0.3">
      <c r="A1342" s="60">
        <v>43710</v>
      </c>
      <c r="B1342" s="15">
        <f t="shared" si="202"/>
        <v>2019</v>
      </c>
      <c r="C1342" s="15">
        <f t="shared" si="203"/>
        <v>9</v>
      </c>
      <c r="D1342" s="15" t="str">
        <f t="shared" si="207"/>
        <v>20199</v>
      </c>
      <c r="E1342" s="15">
        <f t="shared" si="204"/>
        <v>2</v>
      </c>
      <c r="F1342" s="15">
        <f t="shared" si="205"/>
        <v>0</v>
      </c>
      <c r="G1342" s="64">
        <f t="shared" si="209"/>
        <v>1437.2030927725364</v>
      </c>
      <c r="H1342" s="64">
        <f>IF(G1341&lt;VLOOKUP(D1342,'Luxjacky Assumptions Past'!$M$17:$Q$77,5,0),VLOOKUP(D1342,'Luxjacky Assumptions Past'!$M$17:$Q$77,4,0),0)</f>
        <v>0</v>
      </c>
      <c r="I1342" s="62">
        <f t="shared" si="206"/>
        <v>201.19844435530953</v>
      </c>
      <c r="J1342" s="62">
        <v>194</v>
      </c>
      <c r="K1342" s="15">
        <f t="shared" si="210"/>
        <v>0</v>
      </c>
      <c r="L1342" s="15">
        <f t="shared" si="208"/>
        <v>0</v>
      </c>
      <c r="M1342" s="58">
        <f>'Luxjacky Assumptions Monthly'!$M$8*'Luxjacky Counterfactual'!H1342</f>
        <v>0</v>
      </c>
      <c r="N1342" s="58">
        <f>'Luxjacky Assumptions Monthly'!$M$6*'Luxjacky Assumptions Monthly'!$M$8*'Luxjacky Counterfactual'!G1342</f>
        <v>718.60154638626818</v>
      </c>
      <c r="O1342" s="58">
        <f t="shared" si="211"/>
        <v>718.60154638626818</v>
      </c>
    </row>
    <row r="1343" spans="1:15" x14ac:dyDescent="0.3">
      <c r="A1343" s="60">
        <v>43711</v>
      </c>
      <c r="B1343" s="15">
        <f t="shared" si="202"/>
        <v>2019</v>
      </c>
      <c r="C1343" s="15">
        <f t="shared" si="203"/>
        <v>9</v>
      </c>
      <c r="D1343" s="15" t="str">
        <f t="shared" si="207"/>
        <v>20199</v>
      </c>
      <c r="E1343" s="15">
        <f t="shared" si="204"/>
        <v>3</v>
      </c>
      <c r="F1343" s="15">
        <f t="shared" si="205"/>
        <v>0</v>
      </c>
      <c r="G1343" s="64">
        <f t="shared" si="209"/>
        <v>1243.2030927725364</v>
      </c>
      <c r="H1343" s="64">
        <f>IF(G1342&lt;VLOOKUP(D1343,'Luxjacky Assumptions Past'!$M$17:$Q$77,5,0),VLOOKUP(D1343,'Luxjacky Assumptions Past'!$M$17:$Q$77,4,0),0)</f>
        <v>0</v>
      </c>
      <c r="I1343" s="62">
        <f t="shared" si="206"/>
        <v>198.58783664057097</v>
      </c>
      <c r="J1343" s="62">
        <v>194</v>
      </c>
      <c r="K1343" s="15">
        <f t="shared" si="210"/>
        <v>0</v>
      </c>
      <c r="L1343" s="15">
        <f t="shared" si="208"/>
        <v>0</v>
      </c>
      <c r="M1343" s="58">
        <f>'Luxjacky Assumptions Monthly'!$M$8*'Luxjacky Counterfactual'!H1343</f>
        <v>0</v>
      </c>
      <c r="N1343" s="58">
        <f>'Luxjacky Assumptions Monthly'!$M$6*'Luxjacky Assumptions Monthly'!$M$8*'Luxjacky Counterfactual'!G1343</f>
        <v>621.60154638626818</v>
      </c>
      <c r="O1343" s="58">
        <f t="shared" si="211"/>
        <v>621.60154638626818</v>
      </c>
    </row>
    <row r="1344" spans="1:15" x14ac:dyDescent="0.3">
      <c r="A1344" s="60">
        <v>43712</v>
      </c>
      <c r="B1344" s="15">
        <f t="shared" si="202"/>
        <v>2019</v>
      </c>
      <c r="C1344" s="15">
        <f t="shared" si="203"/>
        <v>9</v>
      </c>
      <c r="D1344" s="15" t="str">
        <f t="shared" si="207"/>
        <v>20199</v>
      </c>
      <c r="E1344" s="15">
        <f t="shared" si="204"/>
        <v>4</v>
      </c>
      <c r="F1344" s="15">
        <f t="shared" si="205"/>
        <v>0</v>
      </c>
      <c r="G1344" s="64">
        <f t="shared" si="209"/>
        <v>2725.2640444759732</v>
      </c>
      <c r="H1344" s="64">
        <f>IF(G1343&lt;VLOOKUP(D1344,'Luxjacky Assumptions Past'!$M$17:$Q$77,5,0),VLOOKUP(D1344,'Luxjacky Assumptions Past'!$M$17:$Q$77,4,0),0)</f>
        <v>1675.0609517034368</v>
      </c>
      <c r="I1344" s="62">
        <f t="shared" si="206"/>
        <v>187.95926722793931</v>
      </c>
      <c r="J1344" s="62">
        <v>193</v>
      </c>
      <c r="K1344" s="15">
        <f t="shared" si="210"/>
        <v>1</v>
      </c>
      <c r="L1344" s="15">
        <f t="shared" si="208"/>
        <v>4000</v>
      </c>
      <c r="M1344" s="58">
        <f>'Luxjacky Assumptions Monthly'!$M$8*'Luxjacky Counterfactual'!H1344</f>
        <v>16750.609517034369</v>
      </c>
      <c r="N1344" s="58">
        <f>'Luxjacky Assumptions Monthly'!$M$6*'Luxjacky Assumptions Monthly'!$M$8*'Luxjacky Counterfactual'!G1344</f>
        <v>1362.6320222379866</v>
      </c>
      <c r="O1344" s="58">
        <f t="shared" si="211"/>
        <v>22113.241539272356</v>
      </c>
    </row>
    <row r="1345" spans="1:15" x14ac:dyDescent="0.3">
      <c r="A1345" s="60">
        <v>43713</v>
      </c>
      <c r="B1345" s="15">
        <f t="shared" si="202"/>
        <v>2019</v>
      </c>
      <c r="C1345" s="15">
        <f t="shared" si="203"/>
        <v>9</v>
      </c>
      <c r="D1345" s="15" t="str">
        <f t="shared" si="207"/>
        <v>20199</v>
      </c>
      <c r="E1345" s="15">
        <f t="shared" si="204"/>
        <v>5</v>
      </c>
      <c r="F1345" s="15">
        <f t="shared" si="205"/>
        <v>0</v>
      </c>
      <c r="G1345" s="64">
        <f t="shared" si="209"/>
        <v>2532.2640444759732</v>
      </c>
      <c r="H1345" s="64">
        <f>IF(G1344&lt;VLOOKUP(D1345,'Luxjacky Assumptions Past'!$M$17:$Q$77,5,0),VLOOKUP(D1345,'Luxjacky Assumptions Past'!$M$17:$Q$77,4,0),0)</f>
        <v>0</v>
      </c>
      <c r="I1345" s="62">
        <f t="shared" si="206"/>
        <v>168.70809073228196</v>
      </c>
      <c r="J1345" s="62">
        <v>193</v>
      </c>
      <c r="K1345" s="15">
        <f t="shared" si="210"/>
        <v>0</v>
      </c>
      <c r="L1345" s="15">
        <f t="shared" si="208"/>
        <v>0</v>
      </c>
      <c r="M1345" s="58">
        <f>'Luxjacky Assumptions Monthly'!$M$8*'Luxjacky Counterfactual'!H1345</f>
        <v>0</v>
      </c>
      <c r="N1345" s="58">
        <f>'Luxjacky Assumptions Monthly'!$M$6*'Luxjacky Assumptions Monthly'!$M$8*'Luxjacky Counterfactual'!G1345</f>
        <v>1266.1320222379866</v>
      </c>
      <c r="O1345" s="58">
        <f t="shared" si="211"/>
        <v>1266.1320222379866</v>
      </c>
    </row>
    <row r="1346" spans="1:15" x14ac:dyDescent="0.3">
      <c r="A1346" s="60">
        <v>43714</v>
      </c>
      <c r="B1346" s="15">
        <f t="shared" ref="B1346:B1409" si="212">YEAR(A1346)</f>
        <v>2019</v>
      </c>
      <c r="C1346" s="15">
        <f t="shared" ref="C1346:C1409" si="213">MONTH(A1346)</f>
        <v>9</v>
      </c>
      <c r="D1346" s="15" t="str">
        <f t="shared" si="207"/>
        <v>20199</v>
      </c>
      <c r="E1346" s="15">
        <f t="shared" ref="E1346:E1409" si="214">WEEKDAY(A1346)</f>
        <v>6</v>
      </c>
      <c r="F1346" s="15">
        <f t="shared" ref="F1346:F1409" si="215">IF(OR(E1346=6,E1346=7),1,0)</f>
        <v>1</v>
      </c>
      <c r="G1346" s="64">
        <f t="shared" si="209"/>
        <v>2362.2640444759732</v>
      </c>
      <c r="H1346" s="64">
        <f>IF(G1345&lt;VLOOKUP(D1346,'Luxjacky Assumptions Past'!$M$17:$Q$77,5,0),VLOOKUP(D1346,'Luxjacky Assumptions Past'!$M$17:$Q$77,4,0),0)</f>
        <v>0</v>
      </c>
      <c r="I1346" s="62">
        <f t="shared" ref="I1346:I1409" si="216">100-2.17*E1346^2.25+12.77*E1346+EXP(-E1346/0.032)+5*C1346^0.75+10*F1346+20*(B1346-2016)</f>
        <v>150.33635471820799</v>
      </c>
      <c r="J1346" s="62">
        <v>170</v>
      </c>
      <c r="K1346" s="15">
        <f t="shared" si="210"/>
        <v>0</v>
      </c>
      <c r="L1346" s="15">
        <f t="shared" si="208"/>
        <v>0</v>
      </c>
      <c r="M1346" s="58">
        <f>'Luxjacky Assumptions Monthly'!$M$8*'Luxjacky Counterfactual'!H1346</f>
        <v>0</v>
      </c>
      <c r="N1346" s="58">
        <f>'Luxjacky Assumptions Monthly'!$M$6*'Luxjacky Assumptions Monthly'!$M$8*'Luxjacky Counterfactual'!G1346</f>
        <v>1181.1320222379866</v>
      </c>
      <c r="O1346" s="58">
        <f t="shared" si="211"/>
        <v>1181.1320222379866</v>
      </c>
    </row>
    <row r="1347" spans="1:15" x14ac:dyDescent="0.3">
      <c r="A1347" s="60">
        <v>43715</v>
      </c>
      <c r="B1347" s="15">
        <f t="shared" si="212"/>
        <v>2019</v>
      </c>
      <c r="C1347" s="15">
        <f t="shared" si="213"/>
        <v>9</v>
      </c>
      <c r="D1347" s="15" t="str">
        <f t="shared" ref="D1347:D1410" si="217">CONCATENATE(B1347,C1347)</f>
        <v>20199</v>
      </c>
      <c r="E1347" s="15">
        <f t="shared" si="214"/>
        <v>7</v>
      </c>
      <c r="F1347" s="15">
        <f t="shared" si="215"/>
        <v>1</v>
      </c>
      <c r="G1347" s="64">
        <f t="shared" si="209"/>
        <v>2227.2640444759732</v>
      </c>
      <c r="H1347" s="64">
        <f>IF(G1346&lt;VLOOKUP(D1347,'Luxjacky Assumptions Past'!$M$17:$Q$77,5,0),VLOOKUP(D1347,'Luxjacky Assumptions Past'!$M$17:$Q$77,4,0),0)</f>
        <v>0</v>
      </c>
      <c r="I1347" s="62">
        <f t="shared" si="216"/>
        <v>112.41687630820762</v>
      </c>
      <c r="J1347" s="62">
        <v>135</v>
      </c>
      <c r="K1347" s="15">
        <f t="shared" si="210"/>
        <v>0</v>
      </c>
      <c r="L1347" s="15">
        <f t="shared" ref="L1347:L1410" si="218">4000*K1347</f>
        <v>0</v>
      </c>
      <c r="M1347" s="58">
        <f>'Luxjacky Assumptions Monthly'!$M$8*'Luxjacky Counterfactual'!H1347</f>
        <v>0</v>
      </c>
      <c r="N1347" s="58">
        <f>'Luxjacky Assumptions Monthly'!$M$6*'Luxjacky Assumptions Monthly'!$M$8*'Luxjacky Counterfactual'!G1347</f>
        <v>1113.6320222379866</v>
      </c>
      <c r="O1347" s="58">
        <f t="shared" si="211"/>
        <v>1113.6320222379866</v>
      </c>
    </row>
    <row r="1348" spans="1:15" x14ac:dyDescent="0.3">
      <c r="A1348" s="60">
        <v>43716</v>
      </c>
      <c r="B1348" s="15">
        <f t="shared" si="212"/>
        <v>2019</v>
      </c>
      <c r="C1348" s="15">
        <f t="shared" si="213"/>
        <v>9</v>
      </c>
      <c r="D1348" s="15" t="str">
        <f t="shared" si="217"/>
        <v>20199</v>
      </c>
      <c r="E1348" s="15">
        <f t="shared" si="214"/>
        <v>1</v>
      </c>
      <c r="F1348" s="15">
        <f t="shared" si="215"/>
        <v>0</v>
      </c>
      <c r="G1348" s="64">
        <f t="shared" ref="G1348:G1411" si="219">G1347+H1348-J1348</f>
        <v>2117.2640444759732</v>
      </c>
      <c r="H1348" s="64">
        <f>IF(G1347&lt;VLOOKUP(D1348,'Luxjacky Assumptions Past'!$M$17:$Q$77,5,0),VLOOKUP(D1348,'Luxjacky Assumptions Past'!$M$17:$Q$77,4,0),0)</f>
        <v>0</v>
      </c>
      <c r="I1348" s="62">
        <f t="shared" si="216"/>
        <v>196.58076211353318</v>
      </c>
      <c r="J1348" s="62">
        <v>110</v>
      </c>
      <c r="K1348" s="15">
        <f t="shared" si="210"/>
        <v>0</v>
      </c>
      <c r="L1348" s="15">
        <f t="shared" si="218"/>
        <v>0</v>
      </c>
      <c r="M1348" s="58">
        <f>'Luxjacky Assumptions Monthly'!$M$8*'Luxjacky Counterfactual'!H1348</f>
        <v>0</v>
      </c>
      <c r="N1348" s="58">
        <f>'Luxjacky Assumptions Monthly'!$M$6*'Luxjacky Assumptions Monthly'!$M$8*'Luxjacky Counterfactual'!G1348</f>
        <v>1058.6320222379866</v>
      </c>
      <c r="O1348" s="58">
        <f t="shared" si="211"/>
        <v>1058.6320222379866</v>
      </c>
    </row>
    <row r="1349" spans="1:15" x14ac:dyDescent="0.3">
      <c r="A1349" s="60">
        <v>43717</v>
      </c>
      <c r="B1349" s="15">
        <f t="shared" si="212"/>
        <v>2019</v>
      </c>
      <c r="C1349" s="15">
        <f t="shared" si="213"/>
        <v>9</v>
      </c>
      <c r="D1349" s="15" t="str">
        <f t="shared" si="217"/>
        <v>20199</v>
      </c>
      <c r="E1349" s="15">
        <f t="shared" si="214"/>
        <v>2</v>
      </c>
      <c r="F1349" s="15">
        <f t="shared" si="215"/>
        <v>0</v>
      </c>
      <c r="G1349" s="64">
        <f t="shared" si="219"/>
        <v>1925.2640444759732</v>
      </c>
      <c r="H1349" s="64">
        <f>IF(G1348&lt;VLOOKUP(D1349,'Luxjacky Assumptions Past'!$M$17:$Q$77,5,0),VLOOKUP(D1349,'Luxjacky Assumptions Past'!$M$17:$Q$77,4,0),0)</f>
        <v>0</v>
      </c>
      <c r="I1349" s="62">
        <f t="shared" si="216"/>
        <v>201.19844435530953</v>
      </c>
      <c r="J1349" s="62">
        <v>192</v>
      </c>
      <c r="K1349" s="15">
        <f t="shared" si="210"/>
        <v>0</v>
      </c>
      <c r="L1349" s="15">
        <f t="shared" si="218"/>
        <v>0</v>
      </c>
      <c r="M1349" s="58">
        <f>'Luxjacky Assumptions Monthly'!$M$8*'Luxjacky Counterfactual'!H1349</f>
        <v>0</v>
      </c>
      <c r="N1349" s="58">
        <f>'Luxjacky Assumptions Monthly'!$M$6*'Luxjacky Assumptions Monthly'!$M$8*'Luxjacky Counterfactual'!G1349</f>
        <v>962.63202223798658</v>
      </c>
      <c r="O1349" s="58">
        <f t="shared" si="211"/>
        <v>962.63202223798658</v>
      </c>
    </row>
    <row r="1350" spans="1:15" x14ac:dyDescent="0.3">
      <c r="A1350" s="60">
        <v>43718</v>
      </c>
      <c r="B1350" s="15">
        <f t="shared" si="212"/>
        <v>2019</v>
      </c>
      <c r="C1350" s="15">
        <f t="shared" si="213"/>
        <v>9</v>
      </c>
      <c r="D1350" s="15" t="str">
        <f t="shared" si="217"/>
        <v>20199</v>
      </c>
      <c r="E1350" s="15">
        <f t="shared" si="214"/>
        <v>3</v>
      </c>
      <c r="F1350" s="15">
        <f t="shared" si="215"/>
        <v>0</v>
      </c>
      <c r="G1350" s="64">
        <f t="shared" si="219"/>
        <v>1733.2640444759732</v>
      </c>
      <c r="H1350" s="64">
        <f>IF(G1349&lt;VLOOKUP(D1350,'Luxjacky Assumptions Past'!$M$17:$Q$77,5,0),VLOOKUP(D1350,'Luxjacky Assumptions Past'!$M$17:$Q$77,4,0),0)</f>
        <v>0</v>
      </c>
      <c r="I1350" s="62">
        <f t="shared" si="216"/>
        <v>198.58783664057097</v>
      </c>
      <c r="J1350" s="62">
        <v>192</v>
      </c>
      <c r="K1350" s="15">
        <f t="shared" si="210"/>
        <v>0</v>
      </c>
      <c r="L1350" s="15">
        <f t="shared" si="218"/>
        <v>0</v>
      </c>
      <c r="M1350" s="58">
        <f>'Luxjacky Assumptions Monthly'!$M$8*'Luxjacky Counterfactual'!H1350</f>
        <v>0</v>
      </c>
      <c r="N1350" s="58">
        <f>'Luxjacky Assumptions Monthly'!$M$6*'Luxjacky Assumptions Monthly'!$M$8*'Luxjacky Counterfactual'!G1350</f>
        <v>866.63202223798658</v>
      </c>
      <c r="O1350" s="58">
        <f t="shared" si="211"/>
        <v>866.63202223798658</v>
      </c>
    </row>
    <row r="1351" spans="1:15" x14ac:dyDescent="0.3">
      <c r="A1351" s="60">
        <v>43719</v>
      </c>
      <c r="B1351" s="15">
        <f t="shared" si="212"/>
        <v>2019</v>
      </c>
      <c r="C1351" s="15">
        <f t="shared" si="213"/>
        <v>9</v>
      </c>
      <c r="D1351" s="15" t="str">
        <f t="shared" si="217"/>
        <v>20199</v>
      </c>
      <c r="E1351" s="15">
        <f t="shared" si="214"/>
        <v>4</v>
      </c>
      <c r="F1351" s="15">
        <f t="shared" si="215"/>
        <v>0</v>
      </c>
      <c r="G1351" s="64">
        <f t="shared" si="219"/>
        <v>1527.2640444759732</v>
      </c>
      <c r="H1351" s="64">
        <f>IF(G1350&lt;VLOOKUP(D1351,'Luxjacky Assumptions Past'!$M$17:$Q$77,5,0),VLOOKUP(D1351,'Luxjacky Assumptions Past'!$M$17:$Q$77,4,0),0)</f>
        <v>0</v>
      </c>
      <c r="I1351" s="62">
        <f t="shared" si="216"/>
        <v>187.95926722793931</v>
      </c>
      <c r="J1351" s="62">
        <v>206</v>
      </c>
      <c r="K1351" s="15">
        <f t="shared" si="210"/>
        <v>0</v>
      </c>
      <c r="L1351" s="15">
        <f t="shared" si="218"/>
        <v>0</v>
      </c>
      <c r="M1351" s="58">
        <f>'Luxjacky Assumptions Monthly'!$M$8*'Luxjacky Counterfactual'!H1351</f>
        <v>0</v>
      </c>
      <c r="N1351" s="58">
        <f>'Luxjacky Assumptions Monthly'!$M$6*'Luxjacky Assumptions Monthly'!$M$8*'Luxjacky Counterfactual'!G1351</f>
        <v>763.63202223798658</v>
      </c>
      <c r="O1351" s="58">
        <f t="shared" si="211"/>
        <v>763.63202223798658</v>
      </c>
    </row>
    <row r="1352" spans="1:15" x14ac:dyDescent="0.3">
      <c r="A1352" s="60">
        <v>43720</v>
      </c>
      <c r="B1352" s="15">
        <f t="shared" si="212"/>
        <v>2019</v>
      </c>
      <c r="C1352" s="15">
        <f t="shared" si="213"/>
        <v>9</v>
      </c>
      <c r="D1352" s="15" t="str">
        <f t="shared" si="217"/>
        <v>20199</v>
      </c>
      <c r="E1352" s="15">
        <f t="shared" si="214"/>
        <v>5</v>
      </c>
      <c r="F1352" s="15">
        <f t="shared" si="215"/>
        <v>0</v>
      </c>
      <c r="G1352" s="64">
        <f t="shared" si="219"/>
        <v>1348.2640444759732</v>
      </c>
      <c r="H1352" s="64">
        <f>IF(G1351&lt;VLOOKUP(D1352,'Luxjacky Assumptions Past'!$M$17:$Q$77,5,0),VLOOKUP(D1352,'Luxjacky Assumptions Past'!$M$17:$Q$77,4,0),0)</f>
        <v>0</v>
      </c>
      <c r="I1352" s="62">
        <f t="shared" si="216"/>
        <v>168.70809073228196</v>
      </c>
      <c r="J1352" s="62">
        <v>179</v>
      </c>
      <c r="K1352" s="15">
        <f t="shared" si="210"/>
        <v>0</v>
      </c>
      <c r="L1352" s="15">
        <f t="shared" si="218"/>
        <v>0</v>
      </c>
      <c r="M1352" s="58">
        <f>'Luxjacky Assumptions Monthly'!$M$8*'Luxjacky Counterfactual'!H1352</f>
        <v>0</v>
      </c>
      <c r="N1352" s="58">
        <f>'Luxjacky Assumptions Monthly'!$M$6*'Luxjacky Assumptions Monthly'!$M$8*'Luxjacky Counterfactual'!G1352</f>
        <v>674.13202223798658</v>
      </c>
      <c r="O1352" s="58">
        <f t="shared" si="211"/>
        <v>674.13202223798658</v>
      </c>
    </row>
    <row r="1353" spans="1:15" x14ac:dyDescent="0.3">
      <c r="A1353" s="60">
        <v>43721</v>
      </c>
      <c r="B1353" s="15">
        <f t="shared" si="212"/>
        <v>2019</v>
      </c>
      <c r="C1353" s="15">
        <f t="shared" si="213"/>
        <v>9</v>
      </c>
      <c r="D1353" s="15" t="str">
        <f t="shared" si="217"/>
        <v>20199</v>
      </c>
      <c r="E1353" s="15">
        <f t="shared" si="214"/>
        <v>6</v>
      </c>
      <c r="F1353" s="15">
        <f t="shared" si="215"/>
        <v>1</v>
      </c>
      <c r="G1353" s="64">
        <f t="shared" si="219"/>
        <v>2851.3249961794099</v>
      </c>
      <c r="H1353" s="64">
        <f>IF(G1352&lt;VLOOKUP(D1353,'Luxjacky Assumptions Past'!$M$17:$Q$77,5,0),VLOOKUP(D1353,'Luxjacky Assumptions Past'!$M$17:$Q$77,4,0),0)</f>
        <v>1675.0609517034368</v>
      </c>
      <c r="I1353" s="62">
        <f t="shared" si="216"/>
        <v>150.33635471820799</v>
      </c>
      <c r="J1353" s="62">
        <v>172</v>
      </c>
      <c r="K1353" s="15">
        <f t="shared" si="210"/>
        <v>1</v>
      </c>
      <c r="L1353" s="15">
        <f t="shared" si="218"/>
        <v>4000</v>
      </c>
      <c r="M1353" s="58">
        <f>'Luxjacky Assumptions Monthly'!$M$8*'Luxjacky Counterfactual'!H1353</f>
        <v>16750.609517034369</v>
      </c>
      <c r="N1353" s="58">
        <f>'Luxjacky Assumptions Monthly'!$M$6*'Luxjacky Assumptions Monthly'!$M$8*'Luxjacky Counterfactual'!G1353</f>
        <v>1425.662498089705</v>
      </c>
      <c r="O1353" s="58">
        <f t="shared" si="211"/>
        <v>22176.272015124072</v>
      </c>
    </row>
    <row r="1354" spans="1:15" x14ac:dyDescent="0.3">
      <c r="A1354" s="60">
        <v>43722</v>
      </c>
      <c r="B1354" s="15">
        <f t="shared" si="212"/>
        <v>2019</v>
      </c>
      <c r="C1354" s="15">
        <f t="shared" si="213"/>
        <v>9</v>
      </c>
      <c r="D1354" s="15" t="str">
        <f t="shared" si="217"/>
        <v>20199</v>
      </c>
      <c r="E1354" s="15">
        <f t="shared" si="214"/>
        <v>7</v>
      </c>
      <c r="F1354" s="15">
        <f t="shared" si="215"/>
        <v>1</v>
      </c>
      <c r="G1354" s="64">
        <f t="shared" si="219"/>
        <v>2711.3249961794099</v>
      </c>
      <c r="H1354" s="64">
        <f>IF(G1353&lt;VLOOKUP(D1354,'Luxjacky Assumptions Past'!$M$17:$Q$77,5,0),VLOOKUP(D1354,'Luxjacky Assumptions Past'!$M$17:$Q$77,4,0),0)</f>
        <v>0</v>
      </c>
      <c r="I1354" s="62">
        <f t="shared" si="216"/>
        <v>112.41687630820762</v>
      </c>
      <c r="J1354" s="62">
        <v>140</v>
      </c>
      <c r="K1354" s="15">
        <f t="shared" si="210"/>
        <v>0</v>
      </c>
      <c r="L1354" s="15">
        <f t="shared" si="218"/>
        <v>0</v>
      </c>
      <c r="M1354" s="58">
        <f>'Luxjacky Assumptions Monthly'!$M$8*'Luxjacky Counterfactual'!H1354</f>
        <v>0</v>
      </c>
      <c r="N1354" s="58">
        <f>'Luxjacky Assumptions Monthly'!$M$6*'Luxjacky Assumptions Monthly'!$M$8*'Luxjacky Counterfactual'!G1354</f>
        <v>1355.662498089705</v>
      </c>
      <c r="O1354" s="58">
        <f t="shared" si="211"/>
        <v>1355.662498089705</v>
      </c>
    </row>
    <row r="1355" spans="1:15" x14ac:dyDescent="0.3">
      <c r="A1355" s="60">
        <v>43723</v>
      </c>
      <c r="B1355" s="15">
        <f t="shared" si="212"/>
        <v>2019</v>
      </c>
      <c r="C1355" s="15">
        <f t="shared" si="213"/>
        <v>9</v>
      </c>
      <c r="D1355" s="15" t="str">
        <f t="shared" si="217"/>
        <v>20199</v>
      </c>
      <c r="E1355" s="15">
        <f t="shared" si="214"/>
        <v>1</v>
      </c>
      <c r="F1355" s="15">
        <f t="shared" si="215"/>
        <v>0</v>
      </c>
      <c r="G1355" s="64">
        <f t="shared" si="219"/>
        <v>2600.3249961794099</v>
      </c>
      <c r="H1355" s="64">
        <f>IF(G1354&lt;VLOOKUP(D1355,'Luxjacky Assumptions Past'!$M$17:$Q$77,5,0),VLOOKUP(D1355,'Luxjacky Assumptions Past'!$M$17:$Q$77,4,0),0)</f>
        <v>0</v>
      </c>
      <c r="I1355" s="62">
        <f t="shared" si="216"/>
        <v>196.58076211353318</v>
      </c>
      <c r="J1355" s="62">
        <v>111</v>
      </c>
      <c r="K1355" s="15">
        <f t="shared" si="210"/>
        <v>0</v>
      </c>
      <c r="L1355" s="15">
        <f t="shared" si="218"/>
        <v>0</v>
      </c>
      <c r="M1355" s="58">
        <f>'Luxjacky Assumptions Monthly'!$M$8*'Luxjacky Counterfactual'!H1355</f>
        <v>0</v>
      </c>
      <c r="N1355" s="58">
        <f>'Luxjacky Assumptions Monthly'!$M$6*'Luxjacky Assumptions Monthly'!$M$8*'Luxjacky Counterfactual'!G1355</f>
        <v>1300.162498089705</v>
      </c>
      <c r="O1355" s="58">
        <f t="shared" si="211"/>
        <v>1300.162498089705</v>
      </c>
    </row>
    <row r="1356" spans="1:15" x14ac:dyDescent="0.3">
      <c r="A1356" s="60">
        <v>43724</v>
      </c>
      <c r="B1356" s="15">
        <f t="shared" si="212"/>
        <v>2019</v>
      </c>
      <c r="C1356" s="15">
        <f t="shared" si="213"/>
        <v>9</v>
      </c>
      <c r="D1356" s="15" t="str">
        <f t="shared" si="217"/>
        <v>20199</v>
      </c>
      <c r="E1356" s="15">
        <f t="shared" si="214"/>
        <v>2</v>
      </c>
      <c r="F1356" s="15">
        <f t="shared" si="215"/>
        <v>0</v>
      </c>
      <c r="G1356" s="64">
        <f t="shared" si="219"/>
        <v>2405.3249961794099</v>
      </c>
      <c r="H1356" s="64">
        <f>IF(G1355&lt;VLOOKUP(D1356,'Luxjacky Assumptions Past'!$M$17:$Q$77,5,0),VLOOKUP(D1356,'Luxjacky Assumptions Past'!$M$17:$Q$77,4,0),0)</f>
        <v>0</v>
      </c>
      <c r="I1356" s="62">
        <f t="shared" si="216"/>
        <v>201.19844435530953</v>
      </c>
      <c r="J1356" s="62">
        <v>195</v>
      </c>
      <c r="K1356" s="15">
        <f t="shared" si="210"/>
        <v>0</v>
      </c>
      <c r="L1356" s="15">
        <f t="shared" si="218"/>
        <v>0</v>
      </c>
      <c r="M1356" s="58">
        <f>'Luxjacky Assumptions Monthly'!$M$8*'Luxjacky Counterfactual'!H1356</f>
        <v>0</v>
      </c>
      <c r="N1356" s="58">
        <f>'Luxjacky Assumptions Monthly'!$M$6*'Luxjacky Assumptions Monthly'!$M$8*'Luxjacky Counterfactual'!G1356</f>
        <v>1202.662498089705</v>
      </c>
      <c r="O1356" s="58">
        <f t="shared" si="211"/>
        <v>1202.662498089705</v>
      </c>
    </row>
    <row r="1357" spans="1:15" x14ac:dyDescent="0.3">
      <c r="A1357" s="60">
        <v>43725</v>
      </c>
      <c r="B1357" s="15">
        <f t="shared" si="212"/>
        <v>2019</v>
      </c>
      <c r="C1357" s="15">
        <f t="shared" si="213"/>
        <v>9</v>
      </c>
      <c r="D1357" s="15" t="str">
        <f t="shared" si="217"/>
        <v>20199</v>
      </c>
      <c r="E1357" s="15">
        <f t="shared" si="214"/>
        <v>3</v>
      </c>
      <c r="F1357" s="15">
        <f t="shared" si="215"/>
        <v>0</v>
      </c>
      <c r="G1357" s="64">
        <f t="shared" si="219"/>
        <v>2200.3249961794099</v>
      </c>
      <c r="H1357" s="64">
        <f>IF(G1356&lt;VLOOKUP(D1357,'Luxjacky Assumptions Past'!$M$17:$Q$77,5,0),VLOOKUP(D1357,'Luxjacky Assumptions Past'!$M$17:$Q$77,4,0),0)</f>
        <v>0</v>
      </c>
      <c r="I1357" s="62">
        <f t="shared" si="216"/>
        <v>198.58783664057097</v>
      </c>
      <c r="J1357" s="62">
        <v>205</v>
      </c>
      <c r="K1357" s="15">
        <f t="shared" si="210"/>
        <v>0</v>
      </c>
      <c r="L1357" s="15">
        <f t="shared" si="218"/>
        <v>0</v>
      </c>
      <c r="M1357" s="58">
        <f>'Luxjacky Assumptions Monthly'!$M$8*'Luxjacky Counterfactual'!H1357</f>
        <v>0</v>
      </c>
      <c r="N1357" s="58">
        <f>'Luxjacky Assumptions Monthly'!$M$6*'Luxjacky Assumptions Monthly'!$M$8*'Luxjacky Counterfactual'!G1357</f>
        <v>1100.162498089705</v>
      </c>
      <c r="O1357" s="58">
        <f t="shared" si="211"/>
        <v>1100.162498089705</v>
      </c>
    </row>
    <row r="1358" spans="1:15" x14ac:dyDescent="0.3">
      <c r="A1358" s="60">
        <v>43726</v>
      </c>
      <c r="B1358" s="15">
        <f t="shared" si="212"/>
        <v>2019</v>
      </c>
      <c r="C1358" s="15">
        <f t="shared" si="213"/>
        <v>9</v>
      </c>
      <c r="D1358" s="15" t="str">
        <f t="shared" si="217"/>
        <v>20199</v>
      </c>
      <c r="E1358" s="15">
        <f t="shared" si="214"/>
        <v>4</v>
      </c>
      <c r="F1358" s="15">
        <f t="shared" si="215"/>
        <v>0</v>
      </c>
      <c r="G1358" s="64">
        <f t="shared" si="219"/>
        <v>2005.3249961794099</v>
      </c>
      <c r="H1358" s="64">
        <f>IF(G1357&lt;VLOOKUP(D1358,'Luxjacky Assumptions Past'!$M$17:$Q$77,5,0),VLOOKUP(D1358,'Luxjacky Assumptions Past'!$M$17:$Q$77,4,0),0)</f>
        <v>0</v>
      </c>
      <c r="I1358" s="62">
        <f t="shared" si="216"/>
        <v>187.95926722793931</v>
      </c>
      <c r="J1358" s="62">
        <v>195</v>
      </c>
      <c r="K1358" s="15">
        <f t="shared" si="210"/>
        <v>0</v>
      </c>
      <c r="L1358" s="15">
        <f t="shared" si="218"/>
        <v>0</v>
      </c>
      <c r="M1358" s="58">
        <f>'Luxjacky Assumptions Monthly'!$M$8*'Luxjacky Counterfactual'!H1358</f>
        <v>0</v>
      </c>
      <c r="N1358" s="58">
        <f>'Luxjacky Assumptions Monthly'!$M$6*'Luxjacky Assumptions Monthly'!$M$8*'Luxjacky Counterfactual'!G1358</f>
        <v>1002.662498089705</v>
      </c>
      <c r="O1358" s="58">
        <f t="shared" si="211"/>
        <v>1002.662498089705</v>
      </c>
    </row>
    <row r="1359" spans="1:15" x14ac:dyDescent="0.3">
      <c r="A1359" s="60">
        <v>43727</v>
      </c>
      <c r="B1359" s="15">
        <f t="shared" si="212"/>
        <v>2019</v>
      </c>
      <c r="C1359" s="15">
        <f t="shared" si="213"/>
        <v>9</v>
      </c>
      <c r="D1359" s="15" t="str">
        <f t="shared" si="217"/>
        <v>20199</v>
      </c>
      <c r="E1359" s="15">
        <f t="shared" si="214"/>
        <v>5</v>
      </c>
      <c r="F1359" s="15">
        <f t="shared" si="215"/>
        <v>0</v>
      </c>
      <c r="G1359" s="64">
        <f t="shared" si="219"/>
        <v>1831.3249961794099</v>
      </c>
      <c r="H1359" s="64">
        <f>IF(G1358&lt;VLOOKUP(D1359,'Luxjacky Assumptions Past'!$M$17:$Q$77,5,0),VLOOKUP(D1359,'Luxjacky Assumptions Past'!$M$17:$Q$77,4,0),0)</f>
        <v>0</v>
      </c>
      <c r="I1359" s="62">
        <f t="shared" si="216"/>
        <v>168.70809073228196</v>
      </c>
      <c r="J1359" s="62">
        <v>174</v>
      </c>
      <c r="K1359" s="15">
        <f t="shared" si="210"/>
        <v>0</v>
      </c>
      <c r="L1359" s="15">
        <f t="shared" si="218"/>
        <v>0</v>
      </c>
      <c r="M1359" s="58">
        <f>'Luxjacky Assumptions Monthly'!$M$8*'Luxjacky Counterfactual'!H1359</f>
        <v>0</v>
      </c>
      <c r="N1359" s="58">
        <f>'Luxjacky Assumptions Monthly'!$M$6*'Luxjacky Assumptions Monthly'!$M$8*'Luxjacky Counterfactual'!G1359</f>
        <v>915.66249808970497</v>
      </c>
      <c r="O1359" s="58">
        <f t="shared" si="211"/>
        <v>915.66249808970497</v>
      </c>
    </row>
    <row r="1360" spans="1:15" x14ac:dyDescent="0.3">
      <c r="A1360" s="60">
        <v>43728</v>
      </c>
      <c r="B1360" s="15">
        <f t="shared" si="212"/>
        <v>2019</v>
      </c>
      <c r="C1360" s="15">
        <f t="shared" si="213"/>
        <v>9</v>
      </c>
      <c r="D1360" s="15" t="str">
        <f t="shared" si="217"/>
        <v>20199</v>
      </c>
      <c r="E1360" s="15">
        <f t="shared" si="214"/>
        <v>6</v>
      </c>
      <c r="F1360" s="15">
        <f t="shared" si="215"/>
        <v>1</v>
      </c>
      <c r="G1360" s="64">
        <f t="shared" si="219"/>
        <v>1662.3249961794099</v>
      </c>
      <c r="H1360" s="64">
        <f>IF(G1359&lt;VLOOKUP(D1360,'Luxjacky Assumptions Past'!$M$17:$Q$77,5,0),VLOOKUP(D1360,'Luxjacky Assumptions Past'!$M$17:$Q$77,4,0),0)</f>
        <v>0</v>
      </c>
      <c r="I1360" s="62">
        <f t="shared" si="216"/>
        <v>150.33635471820799</v>
      </c>
      <c r="J1360" s="62">
        <v>169</v>
      </c>
      <c r="K1360" s="15">
        <f t="shared" si="210"/>
        <v>0</v>
      </c>
      <c r="L1360" s="15">
        <f t="shared" si="218"/>
        <v>0</v>
      </c>
      <c r="M1360" s="58">
        <f>'Luxjacky Assumptions Monthly'!$M$8*'Luxjacky Counterfactual'!H1360</f>
        <v>0</v>
      </c>
      <c r="N1360" s="58">
        <f>'Luxjacky Assumptions Monthly'!$M$6*'Luxjacky Assumptions Monthly'!$M$8*'Luxjacky Counterfactual'!G1360</f>
        <v>831.16249808970497</v>
      </c>
      <c r="O1360" s="58">
        <f t="shared" si="211"/>
        <v>831.16249808970497</v>
      </c>
    </row>
    <row r="1361" spans="1:15" x14ac:dyDescent="0.3">
      <c r="A1361" s="60">
        <v>43729</v>
      </c>
      <c r="B1361" s="15">
        <f t="shared" si="212"/>
        <v>2019</v>
      </c>
      <c r="C1361" s="15">
        <f t="shared" si="213"/>
        <v>9</v>
      </c>
      <c r="D1361" s="15" t="str">
        <f t="shared" si="217"/>
        <v>20199</v>
      </c>
      <c r="E1361" s="15">
        <f t="shared" si="214"/>
        <v>7</v>
      </c>
      <c r="F1361" s="15">
        <f t="shared" si="215"/>
        <v>1</v>
      </c>
      <c r="G1361" s="64">
        <f t="shared" si="219"/>
        <v>1513.3249961794099</v>
      </c>
      <c r="H1361" s="64">
        <f>IF(G1360&lt;VLOOKUP(D1361,'Luxjacky Assumptions Past'!$M$17:$Q$77,5,0),VLOOKUP(D1361,'Luxjacky Assumptions Past'!$M$17:$Q$77,4,0),0)</f>
        <v>0</v>
      </c>
      <c r="I1361" s="62">
        <f t="shared" si="216"/>
        <v>112.41687630820762</v>
      </c>
      <c r="J1361" s="62">
        <v>149</v>
      </c>
      <c r="K1361" s="15">
        <f t="shared" si="210"/>
        <v>0</v>
      </c>
      <c r="L1361" s="15">
        <f t="shared" si="218"/>
        <v>0</v>
      </c>
      <c r="M1361" s="58">
        <f>'Luxjacky Assumptions Monthly'!$M$8*'Luxjacky Counterfactual'!H1361</f>
        <v>0</v>
      </c>
      <c r="N1361" s="58">
        <f>'Luxjacky Assumptions Monthly'!$M$6*'Luxjacky Assumptions Monthly'!$M$8*'Luxjacky Counterfactual'!G1361</f>
        <v>756.66249808970497</v>
      </c>
      <c r="O1361" s="58">
        <f t="shared" si="211"/>
        <v>756.66249808970497</v>
      </c>
    </row>
    <row r="1362" spans="1:15" x14ac:dyDescent="0.3">
      <c r="A1362" s="60">
        <v>43730</v>
      </c>
      <c r="B1362" s="15">
        <f t="shared" si="212"/>
        <v>2019</v>
      </c>
      <c r="C1362" s="15">
        <f t="shared" si="213"/>
        <v>9</v>
      </c>
      <c r="D1362" s="15" t="str">
        <f t="shared" si="217"/>
        <v>20199</v>
      </c>
      <c r="E1362" s="15">
        <f t="shared" si="214"/>
        <v>1</v>
      </c>
      <c r="F1362" s="15">
        <f t="shared" si="215"/>
        <v>0</v>
      </c>
      <c r="G1362" s="64">
        <f t="shared" si="219"/>
        <v>1388.3249961794099</v>
      </c>
      <c r="H1362" s="64">
        <f>IF(G1361&lt;VLOOKUP(D1362,'Luxjacky Assumptions Past'!$M$17:$Q$77,5,0),VLOOKUP(D1362,'Luxjacky Assumptions Past'!$M$17:$Q$77,4,0),0)</f>
        <v>0</v>
      </c>
      <c r="I1362" s="62">
        <f t="shared" si="216"/>
        <v>196.58076211353318</v>
      </c>
      <c r="J1362" s="62">
        <v>125</v>
      </c>
      <c r="K1362" s="15">
        <f t="shared" si="210"/>
        <v>0</v>
      </c>
      <c r="L1362" s="15">
        <f t="shared" si="218"/>
        <v>0</v>
      </c>
      <c r="M1362" s="58">
        <f>'Luxjacky Assumptions Monthly'!$M$8*'Luxjacky Counterfactual'!H1362</f>
        <v>0</v>
      </c>
      <c r="N1362" s="58">
        <f>'Luxjacky Assumptions Monthly'!$M$6*'Luxjacky Assumptions Monthly'!$M$8*'Luxjacky Counterfactual'!G1362</f>
        <v>694.16249808970497</v>
      </c>
      <c r="O1362" s="58">
        <f t="shared" si="211"/>
        <v>694.16249808970497</v>
      </c>
    </row>
    <row r="1363" spans="1:15" x14ac:dyDescent="0.3">
      <c r="A1363" s="60">
        <v>43731</v>
      </c>
      <c r="B1363" s="15">
        <f t="shared" si="212"/>
        <v>2019</v>
      </c>
      <c r="C1363" s="15">
        <f t="shared" si="213"/>
        <v>9</v>
      </c>
      <c r="D1363" s="15" t="str">
        <f t="shared" si="217"/>
        <v>20199</v>
      </c>
      <c r="E1363" s="15">
        <f t="shared" si="214"/>
        <v>2</v>
      </c>
      <c r="F1363" s="15">
        <f t="shared" si="215"/>
        <v>0</v>
      </c>
      <c r="G1363" s="64">
        <f t="shared" si="219"/>
        <v>2864.3859478828467</v>
      </c>
      <c r="H1363" s="64">
        <f>IF(G1362&lt;VLOOKUP(D1363,'Luxjacky Assumptions Past'!$M$17:$Q$77,5,0),VLOOKUP(D1363,'Luxjacky Assumptions Past'!$M$17:$Q$77,4,0),0)</f>
        <v>1675.0609517034368</v>
      </c>
      <c r="I1363" s="62">
        <f t="shared" si="216"/>
        <v>201.19844435530953</v>
      </c>
      <c r="J1363" s="62">
        <v>199</v>
      </c>
      <c r="K1363" s="15">
        <f t="shared" si="210"/>
        <v>1</v>
      </c>
      <c r="L1363" s="15">
        <f t="shared" si="218"/>
        <v>4000</v>
      </c>
      <c r="M1363" s="58">
        <f>'Luxjacky Assumptions Monthly'!$M$8*'Luxjacky Counterfactual'!H1363</f>
        <v>16750.609517034369</v>
      </c>
      <c r="N1363" s="58">
        <f>'Luxjacky Assumptions Monthly'!$M$6*'Luxjacky Assumptions Monthly'!$M$8*'Luxjacky Counterfactual'!G1363</f>
        <v>1432.1929739414234</v>
      </c>
      <c r="O1363" s="58">
        <f t="shared" si="211"/>
        <v>22182.802490975791</v>
      </c>
    </row>
    <row r="1364" spans="1:15" x14ac:dyDescent="0.3">
      <c r="A1364" s="60">
        <v>43732</v>
      </c>
      <c r="B1364" s="15">
        <f t="shared" si="212"/>
        <v>2019</v>
      </c>
      <c r="C1364" s="15">
        <f t="shared" si="213"/>
        <v>9</v>
      </c>
      <c r="D1364" s="15" t="str">
        <f t="shared" si="217"/>
        <v>20199</v>
      </c>
      <c r="E1364" s="15">
        <f t="shared" si="214"/>
        <v>3</v>
      </c>
      <c r="F1364" s="15">
        <f t="shared" si="215"/>
        <v>0</v>
      </c>
      <c r="G1364" s="64">
        <f t="shared" si="219"/>
        <v>2668.3859478828467</v>
      </c>
      <c r="H1364" s="64">
        <f>IF(G1363&lt;VLOOKUP(D1364,'Luxjacky Assumptions Past'!$M$17:$Q$77,5,0),VLOOKUP(D1364,'Luxjacky Assumptions Past'!$M$17:$Q$77,4,0),0)</f>
        <v>0</v>
      </c>
      <c r="I1364" s="62">
        <f t="shared" si="216"/>
        <v>198.58783664057097</v>
      </c>
      <c r="J1364" s="62">
        <v>196</v>
      </c>
      <c r="K1364" s="15">
        <f t="shared" si="210"/>
        <v>0</v>
      </c>
      <c r="L1364" s="15">
        <f t="shared" si="218"/>
        <v>0</v>
      </c>
      <c r="M1364" s="58">
        <f>'Luxjacky Assumptions Monthly'!$M$8*'Luxjacky Counterfactual'!H1364</f>
        <v>0</v>
      </c>
      <c r="N1364" s="58">
        <f>'Luxjacky Assumptions Monthly'!$M$6*'Luxjacky Assumptions Monthly'!$M$8*'Luxjacky Counterfactual'!G1364</f>
        <v>1334.1929739414234</v>
      </c>
      <c r="O1364" s="58">
        <f t="shared" si="211"/>
        <v>1334.1929739414234</v>
      </c>
    </row>
    <row r="1365" spans="1:15" x14ac:dyDescent="0.3">
      <c r="A1365" s="60">
        <v>43733</v>
      </c>
      <c r="B1365" s="15">
        <f t="shared" si="212"/>
        <v>2019</v>
      </c>
      <c r="C1365" s="15">
        <f t="shared" si="213"/>
        <v>9</v>
      </c>
      <c r="D1365" s="15" t="str">
        <f t="shared" si="217"/>
        <v>20199</v>
      </c>
      <c r="E1365" s="15">
        <f t="shared" si="214"/>
        <v>4</v>
      </c>
      <c r="F1365" s="15">
        <f t="shared" si="215"/>
        <v>0</v>
      </c>
      <c r="G1365" s="64">
        <f t="shared" si="219"/>
        <v>2459.3859478828467</v>
      </c>
      <c r="H1365" s="64">
        <f>IF(G1364&lt;VLOOKUP(D1365,'Luxjacky Assumptions Past'!$M$17:$Q$77,5,0),VLOOKUP(D1365,'Luxjacky Assumptions Past'!$M$17:$Q$77,4,0),0)</f>
        <v>0</v>
      </c>
      <c r="I1365" s="62">
        <f t="shared" si="216"/>
        <v>187.95926722793931</v>
      </c>
      <c r="J1365" s="62">
        <v>209</v>
      </c>
      <c r="K1365" s="15">
        <f t="shared" si="210"/>
        <v>0</v>
      </c>
      <c r="L1365" s="15">
        <f t="shared" si="218"/>
        <v>0</v>
      </c>
      <c r="M1365" s="58">
        <f>'Luxjacky Assumptions Monthly'!$M$8*'Luxjacky Counterfactual'!H1365</f>
        <v>0</v>
      </c>
      <c r="N1365" s="58">
        <f>'Luxjacky Assumptions Monthly'!$M$6*'Luxjacky Assumptions Monthly'!$M$8*'Luxjacky Counterfactual'!G1365</f>
        <v>1229.6929739414234</v>
      </c>
      <c r="O1365" s="58">
        <f t="shared" si="211"/>
        <v>1229.6929739414234</v>
      </c>
    </row>
    <row r="1366" spans="1:15" x14ac:dyDescent="0.3">
      <c r="A1366" s="60">
        <v>43734</v>
      </c>
      <c r="B1366" s="15">
        <f t="shared" si="212"/>
        <v>2019</v>
      </c>
      <c r="C1366" s="15">
        <f t="shared" si="213"/>
        <v>9</v>
      </c>
      <c r="D1366" s="15" t="str">
        <f t="shared" si="217"/>
        <v>20199</v>
      </c>
      <c r="E1366" s="15">
        <f t="shared" si="214"/>
        <v>5</v>
      </c>
      <c r="F1366" s="15">
        <f t="shared" si="215"/>
        <v>0</v>
      </c>
      <c r="G1366" s="64">
        <f t="shared" si="219"/>
        <v>2266.3859478828467</v>
      </c>
      <c r="H1366" s="64">
        <f>IF(G1365&lt;VLOOKUP(D1366,'Luxjacky Assumptions Past'!$M$17:$Q$77,5,0),VLOOKUP(D1366,'Luxjacky Assumptions Past'!$M$17:$Q$77,4,0),0)</f>
        <v>0</v>
      </c>
      <c r="I1366" s="62">
        <f t="shared" si="216"/>
        <v>168.70809073228196</v>
      </c>
      <c r="J1366" s="62">
        <v>193</v>
      </c>
      <c r="K1366" s="15">
        <f t="shared" si="210"/>
        <v>0</v>
      </c>
      <c r="L1366" s="15">
        <f t="shared" si="218"/>
        <v>0</v>
      </c>
      <c r="M1366" s="58">
        <f>'Luxjacky Assumptions Monthly'!$M$8*'Luxjacky Counterfactual'!H1366</f>
        <v>0</v>
      </c>
      <c r="N1366" s="58">
        <f>'Luxjacky Assumptions Monthly'!$M$6*'Luxjacky Assumptions Monthly'!$M$8*'Luxjacky Counterfactual'!G1366</f>
        <v>1133.1929739414234</v>
      </c>
      <c r="O1366" s="58">
        <f t="shared" si="211"/>
        <v>1133.1929739414234</v>
      </c>
    </row>
    <row r="1367" spans="1:15" x14ac:dyDescent="0.3">
      <c r="A1367" s="60">
        <v>43735</v>
      </c>
      <c r="B1367" s="15">
        <f t="shared" si="212"/>
        <v>2019</v>
      </c>
      <c r="C1367" s="15">
        <f t="shared" si="213"/>
        <v>9</v>
      </c>
      <c r="D1367" s="15" t="str">
        <f t="shared" si="217"/>
        <v>20199</v>
      </c>
      <c r="E1367" s="15">
        <f t="shared" si="214"/>
        <v>6</v>
      </c>
      <c r="F1367" s="15">
        <f t="shared" si="215"/>
        <v>1</v>
      </c>
      <c r="G1367" s="64">
        <f t="shared" si="219"/>
        <v>2099.3859478828467</v>
      </c>
      <c r="H1367" s="64">
        <f>IF(G1366&lt;VLOOKUP(D1367,'Luxjacky Assumptions Past'!$M$17:$Q$77,5,0),VLOOKUP(D1367,'Luxjacky Assumptions Past'!$M$17:$Q$77,4,0),0)</f>
        <v>0</v>
      </c>
      <c r="I1367" s="62">
        <f t="shared" si="216"/>
        <v>150.33635471820799</v>
      </c>
      <c r="J1367" s="62">
        <v>167</v>
      </c>
      <c r="K1367" s="15">
        <f t="shared" si="210"/>
        <v>0</v>
      </c>
      <c r="L1367" s="15">
        <f t="shared" si="218"/>
        <v>0</v>
      </c>
      <c r="M1367" s="58">
        <f>'Luxjacky Assumptions Monthly'!$M$8*'Luxjacky Counterfactual'!H1367</f>
        <v>0</v>
      </c>
      <c r="N1367" s="58">
        <f>'Luxjacky Assumptions Monthly'!$M$6*'Luxjacky Assumptions Monthly'!$M$8*'Luxjacky Counterfactual'!G1367</f>
        <v>1049.6929739414234</v>
      </c>
      <c r="O1367" s="58">
        <f t="shared" si="211"/>
        <v>1049.6929739414234</v>
      </c>
    </row>
    <row r="1368" spans="1:15" x14ac:dyDescent="0.3">
      <c r="A1368" s="60">
        <v>43736</v>
      </c>
      <c r="B1368" s="15">
        <f t="shared" si="212"/>
        <v>2019</v>
      </c>
      <c r="C1368" s="15">
        <f t="shared" si="213"/>
        <v>9</v>
      </c>
      <c r="D1368" s="15" t="str">
        <f t="shared" si="217"/>
        <v>20199</v>
      </c>
      <c r="E1368" s="15">
        <f t="shared" si="214"/>
        <v>7</v>
      </c>
      <c r="F1368" s="15">
        <f t="shared" si="215"/>
        <v>1</v>
      </c>
      <c r="G1368" s="64">
        <f t="shared" si="219"/>
        <v>1953.3859478828467</v>
      </c>
      <c r="H1368" s="64">
        <f>IF(G1367&lt;VLOOKUP(D1368,'Luxjacky Assumptions Past'!$M$17:$Q$77,5,0),VLOOKUP(D1368,'Luxjacky Assumptions Past'!$M$17:$Q$77,4,0),0)</f>
        <v>0</v>
      </c>
      <c r="I1368" s="62">
        <f t="shared" si="216"/>
        <v>112.41687630820762</v>
      </c>
      <c r="J1368" s="62">
        <v>146</v>
      </c>
      <c r="K1368" s="15">
        <f t="shared" si="210"/>
        <v>0</v>
      </c>
      <c r="L1368" s="15">
        <f t="shared" si="218"/>
        <v>0</v>
      </c>
      <c r="M1368" s="58">
        <f>'Luxjacky Assumptions Monthly'!$M$8*'Luxjacky Counterfactual'!H1368</f>
        <v>0</v>
      </c>
      <c r="N1368" s="58">
        <f>'Luxjacky Assumptions Monthly'!$M$6*'Luxjacky Assumptions Monthly'!$M$8*'Luxjacky Counterfactual'!G1368</f>
        <v>976.69297394142336</v>
      </c>
      <c r="O1368" s="58">
        <f t="shared" si="211"/>
        <v>976.69297394142336</v>
      </c>
    </row>
    <row r="1369" spans="1:15" x14ac:dyDescent="0.3">
      <c r="A1369" s="60">
        <v>43737</v>
      </c>
      <c r="B1369" s="15">
        <f t="shared" si="212"/>
        <v>2019</v>
      </c>
      <c r="C1369" s="15">
        <f t="shared" si="213"/>
        <v>9</v>
      </c>
      <c r="D1369" s="15" t="str">
        <f t="shared" si="217"/>
        <v>20199</v>
      </c>
      <c r="E1369" s="15">
        <f t="shared" si="214"/>
        <v>1</v>
      </c>
      <c r="F1369" s="15">
        <f t="shared" si="215"/>
        <v>0</v>
      </c>
      <c r="G1369" s="64">
        <f t="shared" si="219"/>
        <v>1852.3859478828467</v>
      </c>
      <c r="H1369" s="64">
        <f>IF(G1368&lt;VLOOKUP(D1369,'Luxjacky Assumptions Past'!$M$17:$Q$77,5,0),VLOOKUP(D1369,'Luxjacky Assumptions Past'!$M$17:$Q$77,4,0),0)</f>
        <v>0</v>
      </c>
      <c r="I1369" s="62">
        <f t="shared" si="216"/>
        <v>196.58076211353318</v>
      </c>
      <c r="J1369" s="62">
        <v>101</v>
      </c>
      <c r="K1369" s="15">
        <f t="shared" si="210"/>
        <v>0</v>
      </c>
      <c r="L1369" s="15">
        <f t="shared" si="218"/>
        <v>0</v>
      </c>
      <c r="M1369" s="58">
        <f>'Luxjacky Assumptions Monthly'!$M$8*'Luxjacky Counterfactual'!H1369</f>
        <v>0</v>
      </c>
      <c r="N1369" s="58">
        <f>'Luxjacky Assumptions Monthly'!$M$6*'Luxjacky Assumptions Monthly'!$M$8*'Luxjacky Counterfactual'!G1369</f>
        <v>926.19297394142336</v>
      </c>
      <c r="O1369" s="58">
        <f t="shared" si="211"/>
        <v>926.19297394142336</v>
      </c>
    </row>
    <row r="1370" spans="1:15" x14ac:dyDescent="0.3">
      <c r="A1370" s="60">
        <v>43738</v>
      </c>
      <c r="B1370" s="15">
        <f t="shared" si="212"/>
        <v>2019</v>
      </c>
      <c r="C1370" s="15">
        <f t="shared" si="213"/>
        <v>9</v>
      </c>
      <c r="D1370" s="15" t="str">
        <f t="shared" si="217"/>
        <v>20199</v>
      </c>
      <c r="E1370" s="15">
        <f t="shared" si="214"/>
        <v>2</v>
      </c>
      <c r="F1370" s="15">
        <f t="shared" si="215"/>
        <v>0</v>
      </c>
      <c r="G1370" s="64">
        <f t="shared" si="219"/>
        <v>1645.3859478828467</v>
      </c>
      <c r="H1370" s="64">
        <f>IF(G1369&lt;VLOOKUP(D1370,'Luxjacky Assumptions Past'!$M$17:$Q$77,5,0),VLOOKUP(D1370,'Luxjacky Assumptions Past'!$M$17:$Q$77,4,0),0)</f>
        <v>0</v>
      </c>
      <c r="I1370" s="62">
        <f t="shared" si="216"/>
        <v>201.19844435530953</v>
      </c>
      <c r="J1370" s="62">
        <v>207</v>
      </c>
      <c r="K1370" s="15">
        <f t="shared" si="210"/>
        <v>0</v>
      </c>
      <c r="L1370" s="15">
        <f t="shared" si="218"/>
        <v>0</v>
      </c>
      <c r="M1370" s="58">
        <f>'Luxjacky Assumptions Monthly'!$M$8*'Luxjacky Counterfactual'!H1370</f>
        <v>0</v>
      </c>
      <c r="N1370" s="58">
        <f>'Luxjacky Assumptions Monthly'!$M$6*'Luxjacky Assumptions Monthly'!$M$8*'Luxjacky Counterfactual'!G1370</f>
        <v>822.69297394142336</v>
      </c>
      <c r="O1370" s="58">
        <f t="shared" si="211"/>
        <v>822.69297394142336</v>
      </c>
    </row>
    <row r="1371" spans="1:15" x14ac:dyDescent="0.3">
      <c r="A1371" s="60">
        <v>43739</v>
      </c>
      <c r="B1371" s="15">
        <f t="shared" si="212"/>
        <v>2019</v>
      </c>
      <c r="C1371" s="15">
        <f t="shared" si="213"/>
        <v>10</v>
      </c>
      <c r="D1371" s="15" t="str">
        <f t="shared" si="217"/>
        <v>201910</v>
      </c>
      <c r="E1371" s="15">
        <f t="shared" si="214"/>
        <v>3</v>
      </c>
      <c r="F1371" s="15">
        <f t="shared" si="215"/>
        <v>0</v>
      </c>
      <c r="G1371" s="64">
        <f t="shared" si="219"/>
        <v>1443.3859478828467</v>
      </c>
      <c r="H1371" s="64">
        <f>IF(G1370&lt;VLOOKUP(D1371,'Luxjacky Assumptions Past'!$M$17:$Q$77,5,0),VLOOKUP(D1371,'Luxjacky Assumptions Past'!$M$17:$Q$77,4,0),0)</f>
        <v>0</v>
      </c>
      <c r="I1371" s="62">
        <f t="shared" si="216"/>
        <v>200.7241407865553</v>
      </c>
      <c r="J1371" s="62">
        <v>202</v>
      </c>
      <c r="K1371" s="15">
        <f t="shared" si="210"/>
        <v>0</v>
      </c>
      <c r="L1371" s="15">
        <f t="shared" si="218"/>
        <v>0</v>
      </c>
      <c r="M1371" s="58">
        <f>'Luxjacky Assumptions Monthly'!$M$8*'Luxjacky Counterfactual'!H1371</f>
        <v>0</v>
      </c>
      <c r="N1371" s="58">
        <f>'Luxjacky Assumptions Monthly'!$M$6*'Luxjacky Assumptions Monthly'!$M$8*'Luxjacky Counterfactual'!G1371</f>
        <v>721.69297394142336</v>
      </c>
      <c r="O1371" s="58">
        <f t="shared" si="211"/>
        <v>721.69297394142336</v>
      </c>
    </row>
    <row r="1372" spans="1:15" x14ac:dyDescent="0.3">
      <c r="A1372" s="60">
        <v>43740</v>
      </c>
      <c r="B1372" s="15">
        <f t="shared" si="212"/>
        <v>2019</v>
      </c>
      <c r="C1372" s="15">
        <f t="shared" si="213"/>
        <v>10</v>
      </c>
      <c r="D1372" s="15" t="str">
        <f t="shared" si="217"/>
        <v>201910</v>
      </c>
      <c r="E1372" s="15">
        <f t="shared" si="214"/>
        <v>4</v>
      </c>
      <c r="F1372" s="15">
        <f t="shared" si="215"/>
        <v>0</v>
      </c>
      <c r="G1372" s="64">
        <f t="shared" si="219"/>
        <v>1253.3859478828467</v>
      </c>
      <c r="H1372" s="64">
        <f>IF(G1371&lt;VLOOKUP(D1372,'Luxjacky Assumptions Past'!$M$17:$Q$77,5,0),VLOOKUP(D1372,'Luxjacky Assumptions Past'!$M$17:$Q$77,4,0),0)</f>
        <v>0</v>
      </c>
      <c r="I1372" s="62">
        <f t="shared" si="216"/>
        <v>190.0955713739236</v>
      </c>
      <c r="J1372" s="62">
        <v>190</v>
      </c>
      <c r="K1372" s="15">
        <f t="shared" si="210"/>
        <v>0</v>
      </c>
      <c r="L1372" s="15">
        <f t="shared" si="218"/>
        <v>0</v>
      </c>
      <c r="M1372" s="58">
        <f>'Luxjacky Assumptions Monthly'!$M$8*'Luxjacky Counterfactual'!H1372</f>
        <v>0</v>
      </c>
      <c r="N1372" s="58">
        <f>'Luxjacky Assumptions Monthly'!$M$6*'Luxjacky Assumptions Monthly'!$M$8*'Luxjacky Counterfactual'!G1372</f>
        <v>626.69297394142336</v>
      </c>
      <c r="O1372" s="58">
        <f t="shared" si="211"/>
        <v>626.69297394142336</v>
      </c>
    </row>
    <row r="1373" spans="1:15" x14ac:dyDescent="0.3">
      <c r="A1373" s="60">
        <v>43741</v>
      </c>
      <c r="B1373" s="15">
        <f t="shared" si="212"/>
        <v>2019</v>
      </c>
      <c r="C1373" s="15">
        <f t="shared" si="213"/>
        <v>10</v>
      </c>
      <c r="D1373" s="15" t="str">
        <f t="shared" si="217"/>
        <v>201910</v>
      </c>
      <c r="E1373" s="15">
        <f t="shared" si="214"/>
        <v>5</v>
      </c>
      <c r="F1373" s="15">
        <f t="shared" si="215"/>
        <v>0</v>
      </c>
      <c r="G1373" s="64">
        <f t="shared" si="219"/>
        <v>2739.8773649550267</v>
      </c>
      <c r="H1373" s="64">
        <f>IF(G1372&lt;VLOOKUP(D1373,'Luxjacky Assumptions Past'!$M$17:$Q$77,5,0),VLOOKUP(D1373,'Luxjacky Assumptions Past'!$M$17:$Q$77,4,0),0)</f>
        <v>1682.49141707218</v>
      </c>
      <c r="I1373" s="62">
        <f t="shared" si="216"/>
        <v>170.84439487826626</v>
      </c>
      <c r="J1373" s="62">
        <v>196</v>
      </c>
      <c r="K1373" s="15">
        <f t="shared" ref="K1373:K1436" si="220">IF(H1373&gt;0,1,0)</f>
        <v>1</v>
      </c>
      <c r="L1373" s="15">
        <f t="shared" si="218"/>
        <v>4000</v>
      </c>
      <c r="M1373" s="58">
        <f>'Luxjacky Assumptions Monthly'!$M$8*'Luxjacky Counterfactual'!H1373</f>
        <v>16824.9141707218</v>
      </c>
      <c r="N1373" s="58">
        <f>'Luxjacky Assumptions Monthly'!$M$6*'Luxjacky Assumptions Monthly'!$M$8*'Luxjacky Counterfactual'!G1373</f>
        <v>1369.9386824775133</v>
      </c>
      <c r="O1373" s="58">
        <f t="shared" ref="O1373:O1436" si="221">SUM(L1373:N1373)</f>
        <v>22194.852853199314</v>
      </c>
    </row>
    <row r="1374" spans="1:15" x14ac:dyDescent="0.3">
      <c r="A1374" s="60">
        <v>43742</v>
      </c>
      <c r="B1374" s="15">
        <f t="shared" si="212"/>
        <v>2019</v>
      </c>
      <c r="C1374" s="15">
        <f t="shared" si="213"/>
        <v>10</v>
      </c>
      <c r="D1374" s="15" t="str">
        <f t="shared" si="217"/>
        <v>201910</v>
      </c>
      <c r="E1374" s="15">
        <f t="shared" si="214"/>
        <v>6</v>
      </c>
      <c r="F1374" s="15">
        <f t="shared" si="215"/>
        <v>1</v>
      </c>
      <c r="G1374" s="64">
        <f t="shared" si="219"/>
        <v>2579.8773649550267</v>
      </c>
      <c r="H1374" s="64">
        <f>IF(G1373&lt;VLOOKUP(D1374,'Luxjacky Assumptions Past'!$M$17:$Q$77,5,0),VLOOKUP(D1374,'Luxjacky Assumptions Past'!$M$17:$Q$77,4,0),0)</f>
        <v>0</v>
      </c>
      <c r="I1374" s="62">
        <f t="shared" si="216"/>
        <v>152.47265886419228</v>
      </c>
      <c r="J1374" s="62">
        <v>160</v>
      </c>
      <c r="K1374" s="15">
        <f t="shared" si="220"/>
        <v>0</v>
      </c>
      <c r="L1374" s="15">
        <f t="shared" si="218"/>
        <v>0</v>
      </c>
      <c r="M1374" s="58">
        <f>'Luxjacky Assumptions Monthly'!$M$8*'Luxjacky Counterfactual'!H1374</f>
        <v>0</v>
      </c>
      <c r="N1374" s="58">
        <f>'Luxjacky Assumptions Monthly'!$M$6*'Luxjacky Assumptions Monthly'!$M$8*'Luxjacky Counterfactual'!G1374</f>
        <v>1289.9386824775133</v>
      </c>
      <c r="O1374" s="58">
        <f t="shared" si="221"/>
        <v>1289.9386824775133</v>
      </c>
    </row>
    <row r="1375" spans="1:15" x14ac:dyDescent="0.3">
      <c r="A1375" s="60">
        <v>43743</v>
      </c>
      <c r="B1375" s="15">
        <f t="shared" si="212"/>
        <v>2019</v>
      </c>
      <c r="C1375" s="15">
        <f t="shared" si="213"/>
        <v>10</v>
      </c>
      <c r="D1375" s="15" t="str">
        <f t="shared" si="217"/>
        <v>201910</v>
      </c>
      <c r="E1375" s="15">
        <f t="shared" si="214"/>
        <v>7</v>
      </c>
      <c r="F1375" s="15">
        <f t="shared" si="215"/>
        <v>1</v>
      </c>
      <c r="G1375" s="64">
        <f t="shared" si="219"/>
        <v>2432.8773649550267</v>
      </c>
      <c r="H1375" s="64">
        <f>IF(G1374&lt;VLOOKUP(D1375,'Luxjacky Assumptions Past'!$M$17:$Q$77,5,0),VLOOKUP(D1375,'Luxjacky Assumptions Past'!$M$17:$Q$77,4,0),0)</f>
        <v>0</v>
      </c>
      <c r="I1375" s="62">
        <f t="shared" si="216"/>
        <v>114.55318045419192</v>
      </c>
      <c r="J1375" s="62">
        <v>147</v>
      </c>
      <c r="K1375" s="15">
        <f t="shared" si="220"/>
        <v>0</v>
      </c>
      <c r="L1375" s="15">
        <f t="shared" si="218"/>
        <v>0</v>
      </c>
      <c r="M1375" s="58">
        <f>'Luxjacky Assumptions Monthly'!$M$8*'Luxjacky Counterfactual'!H1375</f>
        <v>0</v>
      </c>
      <c r="N1375" s="58">
        <f>'Luxjacky Assumptions Monthly'!$M$6*'Luxjacky Assumptions Monthly'!$M$8*'Luxjacky Counterfactual'!G1375</f>
        <v>1216.4386824775133</v>
      </c>
      <c r="O1375" s="58">
        <f t="shared" si="221"/>
        <v>1216.4386824775133</v>
      </c>
    </row>
    <row r="1376" spans="1:15" x14ac:dyDescent="0.3">
      <c r="A1376" s="60">
        <v>43744</v>
      </c>
      <c r="B1376" s="15">
        <f t="shared" si="212"/>
        <v>2019</v>
      </c>
      <c r="C1376" s="15">
        <f t="shared" si="213"/>
        <v>10</v>
      </c>
      <c r="D1376" s="15" t="str">
        <f t="shared" si="217"/>
        <v>201910</v>
      </c>
      <c r="E1376" s="15">
        <f t="shared" si="214"/>
        <v>1</v>
      </c>
      <c r="F1376" s="15">
        <f t="shared" si="215"/>
        <v>0</v>
      </c>
      <c r="G1376" s="64">
        <f t="shared" si="219"/>
        <v>2331.8773649550267</v>
      </c>
      <c r="H1376" s="64">
        <f>IF(G1375&lt;VLOOKUP(D1376,'Luxjacky Assumptions Past'!$M$17:$Q$77,5,0),VLOOKUP(D1376,'Luxjacky Assumptions Past'!$M$17:$Q$77,4,0),0)</f>
        <v>0</v>
      </c>
      <c r="I1376" s="62">
        <f t="shared" si="216"/>
        <v>198.71706625951748</v>
      </c>
      <c r="J1376" s="62">
        <v>101</v>
      </c>
      <c r="K1376" s="15">
        <f t="shared" si="220"/>
        <v>0</v>
      </c>
      <c r="L1376" s="15">
        <f t="shared" si="218"/>
        <v>0</v>
      </c>
      <c r="M1376" s="58">
        <f>'Luxjacky Assumptions Monthly'!$M$8*'Luxjacky Counterfactual'!H1376</f>
        <v>0</v>
      </c>
      <c r="N1376" s="58">
        <f>'Luxjacky Assumptions Monthly'!$M$6*'Luxjacky Assumptions Monthly'!$M$8*'Luxjacky Counterfactual'!G1376</f>
        <v>1165.9386824775133</v>
      </c>
      <c r="O1376" s="58">
        <f t="shared" si="221"/>
        <v>1165.9386824775133</v>
      </c>
    </row>
    <row r="1377" spans="1:15" x14ac:dyDescent="0.3">
      <c r="A1377" s="60">
        <v>43745</v>
      </c>
      <c r="B1377" s="15">
        <f t="shared" si="212"/>
        <v>2019</v>
      </c>
      <c r="C1377" s="15">
        <f t="shared" si="213"/>
        <v>10</v>
      </c>
      <c r="D1377" s="15" t="str">
        <f t="shared" si="217"/>
        <v>201910</v>
      </c>
      <c r="E1377" s="15">
        <f t="shared" si="214"/>
        <v>2</v>
      </c>
      <c r="F1377" s="15">
        <f t="shared" si="215"/>
        <v>0</v>
      </c>
      <c r="G1377" s="64">
        <f t="shared" si="219"/>
        <v>2144.8773649550267</v>
      </c>
      <c r="H1377" s="64">
        <f>IF(G1376&lt;VLOOKUP(D1377,'Luxjacky Assumptions Past'!$M$17:$Q$77,5,0),VLOOKUP(D1377,'Luxjacky Assumptions Past'!$M$17:$Q$77,4,0),0)</f>
        <v>0</v>
      </c>
      <c r="I1377" s="62">
        <f t="shared" si="216"/>
        <v>203.33474850129383</v>
      </c>
      <c r="J1377" s="62">
        <v>187</v>
      </c>
      <c r="K1377" s="15">
        <f t="shared" si="220"/>
        <v>0</v>
      </c>
      <c r="L1377" s="15">
        <f t="shared" si="218"/>
        <v>0</v>
      </c>
      <c r="M1377" s="58">
        <f>'Luxjacky Assumptions Monthly'!$M$8*'Luxjacky Counterfactual'!H1377</f>
        <v>0</v>
      </c>
      <c r="N1377" s="58">
        <f>'Luxjacky Assumptions Monthly'!$M$6*'Luxjacky Assumptions Monthly'!$M$8*'Luxjacky Counterfactual'!G1377</f>
        <v>1072.4386824775133</v>
      </c>
      <c r="O1377" s="58">
        <f t="shared" si="221"/>
        <v>1072.4386824775133</v>
      </c>
    </row>
    <row r="1378" spans="1:15" x14ac:dyDescent="0.3">
      <c r="A1378" s="60">
        <v>43746</v>
      </c>
      <c r="B1378" s="15">
        <f t="shared" si="212"/>
        <v>2019</v>
      </c>
      <c r="C1378" s="15">
        <f t="shared" si="213"/>
        <v>10</v>
      </c>
      <c r="D1378" s="15" t="str">
        <f t="shared" si="217"/>
        <v>201910</v>
      </c>
      <c r="E1378" s="15">
        <f t="shared" si="214"/>
        <v>3</v>
      </c>
      <c r="F1378" s="15">
        <f t="shared" si="215"/>
        <v>0</v>
      </c>
      <c r="G1378" s="64">
        <f t="shared" si="219"/>
        <v>1939.8773649550267</v>
      </c>
      <c r="H1378" s="64">
        <f>IF(G1377&lt;VLOOKUP(D1378,'Luxjacky Assumptions Past'!$M$17:$Q$77,5,0),VLOOKUP(D1378,'Luxjacky Assumptions Past'!$M$17:$Q$77,4,0),0)</f>
        <v>0</v>
      </c>
      <c r="I1378" s="62">
        <f t="shared" si="216"/>
        <v>200.7241407865553</v>
      </c>
      <c r="J1378" s="62">
        <v>205</v>
      </c>
      <c r="K1378" s="15">
        <f t="shared" si="220"/>
        <v>0</v>
      </c>
      <c r="L1378" s="15">
        <f t="shared" si="218"/>
        <v>0</v>
      </c>
      <c r="M1378" s="58">
        <f>'Luxjacky Assumptions Monthly'!$M$8*'Luxjacky Counterfactual'!H1378</f>
        <v>0</v>
      </c>
      <c r="N1378" s="58">
        <f>'Luxjacky Assumptions Monthly'!$M$6*'Luxjacky Assumptions Monthly'!$M$8*'Luxjacky Counterfactual'!G1378</f>
        <v>969.93868247751334</v>
      </c>
      <c r="O1378" s="58">
        <f t="shared" si="221"/>
        <v>969.93868247751334</v>
      </c>
    </row>
    <row r="1379" spans="1:15" x14ac:dyDescent="0.3">
      <c r="A1379" s="60">
        <v>43747</v>
      </c>
      <c r="B1379" s="15">
        <f t="shared" si="212"/>
        <v>2019</v>
      </c>
      <c r="C1379" s="15">
        <f t="shared" si="213"/>
        <v>10</v>
      </c>
      <c r="D1379" s="15" t="str">
        <f t="shared" si="217"/>
        <v>201910</v>
      </c>
      <c r="E1379" s="15">
        <f t="shared" si="214"/>
        <v>4</v>
      </c>
      <c r="F1379" s="15">
        <f t="shared" si="215"/>
        <v>0</v>
      </c>
      <c r="G1379" s="64">
        <f t="shared" si="219"/>
        <v>1750.8773649550267</v>
      </c>
      <c r="H1379" s="64">
        <f>IF(G1378&lt;VLOOKUP(D1379,'Luxjacky Assumptions Past'!$M$17:$Q$77,5,0),VLOOKUP(D1379,'Luxjacky Assumptions Past'!$M$17:$Q$77,4,0),0)</f>
        <v>0</v>
      </c>
      <c r="I1379" s="62">
        <f t="shared" si="216"/>
        <v>190.0955713739236</v>
      </c>
      <c r="J1379" s="62">
        <v>189</v>
      </c>
      <c r="K1379" s="15">
        <f t="shared" si="220"/>
        <v>0</v>
      </c>
      <c r="L1379" s="15">
        <f t="shared" si="218"/>
        <v>0</v>
      </c>
      <c r="M1379" s="58">
        <f>'Luxjacky Assumptions Monthly'!$M$8*'Luxjacky Counterfactual'!H1379</f>
        <v>0</v>
      </c>
      <c r="N1379" s="58">
        <f>'Luxjacky Assumptions Monthly'!$M$6*'Luxjacky Assumptions Monthly'!$M$8*'Luxjacky Counterfactual'!G1379</f>
        <v>875.43868247751334</v>
      </c>
      <c r="O1379" s="58">
        <f t="shared" si="221"/>
        <v>875.43868247751334</v>
      </c>
    </row>
    <row r="1380" spans="1:15" x14ac:dyDescent="0.3">
      <c r="A1380" s="60">
        <v>43748</v>
      </c>
      <c r="B1380" s="15">
        <f t="shared" si="212"/>
        <v>2019</v>
      </c>
      <c r="C1380" s="15">
        <f t="shared" si="213"/>
        <v>10</v>
      </c>
      <c r="D1380" s="15" t="str">
        <f t="shared" si="217"/>
        <v>201910</v>
      </c>
      <c r="E1380" s="15">
        <f t="shared" si="214"/>
        <v>5</v>
      </c>
      <c r="F1380" s="15">
        <f t="shared" si="215"/>
        <v>0</v>
      </c>
      <c r="G1380" s="64">
        <f t="shared" si="219"/>
        <v>1565.8773649550267</v>
      </c>
      <c r="H1380" s="64">
        <f>IF(G1379&lt;VLOOKUP(D1380,'Luxjacky Assumptions Past'!$M$17:$Q$77,5,0),VLOOKUP(D1380,'Luxjacky Assumptions Past'!$M$17:$Q$77,4,0),0)</f>
        <v>0</v>
      </c>
      <c r="I1380" s="62">
        <f t="shared" si="216"/>
        <v>170.84439487826626</v>
      </c>
      <c r="J1380" s="62">
        <v>185</v>
      </c>
      <c r="K1380" s="15">
        <f t="shared" si="220"/>
        <v>0</v>
      </c>
      <c r="L1380" s="15">
        <f t="shared" si="218"/>
        <v>0</v>
      </c>
      <c r="M1380" s="58">
        <f>'Luxjacky Assumptions Monthly'!$M$8*'Luxjacky Counterfactual'!H1380</f>
        <v>0</v>
      </c>
      <c r="N1380" s="58">
        <f>'Luxjacky Assumptions Monthly'!$M$6*'Luxjacky Assumptions Monthly'!$M$8*'Luxjacky Counterfactual'!G1380</f>
        <v>782.93868247751334</v>
      </c>
      <c r="O1380" s="58">
        <f t="shared" si="221"/>
        <v>782.93868247751334</v>
      </c>
    </row>
    <row r="1381" spans="1:15" x14ac:dyDescent="0.3">
      <c r="A1381" s="60">
        <v>43749</v>
      </c>
      <c r="B1381" s="15">
        <f t="shared" si="212"/>
        <v>2019</v>
      </c>
      <c r="C1381" s="15">
        <f t="shared" si="213"/>
        <v>10</v>
      </c>
      <c r="D1381" s="15" t="str">
        <f t="shared" si="217"/>
        <v>201910</v>
      </c>
      <c r="E1381" s="15">
        <f t="shared" si="214"/>
        <v>6</v>
      </c>
      <c r="F1381" s="15">
        <f t="shared" si="215"/>
        <v>1</v>
      </c>
      <c r="G1381" s="64">
        <f t="shared" si="219"/>
        <v>1398.8773649550267</v>
      </c>
      <c r="H1381" s="64">
        <f>IF(G1380&lt;VLOOKUP(D1381,'Luxjacky Assumptions Past'!$M$17:$Q$77,5,0),VLOOKUP(D1381,'Luxjacky Assumptions Past'!$M$17:$Q$77,4,0),0)</f>
        <v>0</v>
      </c>
      <c r="I1381" s="62">
        <f t="shared" si="216"/>
        <v>152.47265886419228</v>
      </c>
      <c r="J1381" s="62">
        <v>167</v>
      </c>
      <c r="K1381" s="15">
        <f t="shared" si="220"/>
        <v>0</v>
      </c>
      <c r="L1381" s="15">
        <f t="shared" si="218"/>
        <v>0</v>
      </c>
      <c r="M1381" s="58">
        <f>'Luxjacky Assumptions Monthly'!$M$8*'Luxjacky Counterfactual'!H1381</f>
        <v>0</v>
      </c>
      <c r="N1381" s="58">
        <f>'Luxjacky Assumptions Monthly'!$M$6*'Luxjacky Assumptions Monthly'!$M$8*'Luxjacky Counterfactual'!G1381</f>
        <v>699.43868247751334</v>
      </c>
      <c r="O1381" s="58">
        <f t="shared" si="221"/>
        <v>699.43868247751334</v>
      </c>
    </row>
    <row r="1382" spans="1:15" x14ac:dyDescent="0.3">
      <c r="A1382" s="60">
        <v>43750</v>
      </c>
      <c r="B1382" s="15">
        <f t="shared" si="212"/>
        <v>2019</v>
      </c>
      <c r="C1382" s="15">
        <f t="shared" si="213"/>
        <v>10</v>
      </c>
      <c r="D1382" s="15" t="str">
        <f t="shared" si="217"/>
        <v>201910</v>
      </c>
      <c r="E1382" s="15">
        <f t="shared" si="214"/>
        <v>7</v>
      </c>
      <c r="F1382" s="15">
        <f t="shared" si="215"/>
        <v>1</v>
      </c>
      <c r="G1382" s="64">
        <f t="shared" si="219"/>
        <v>2934.3687820272066</v>
      </c>
      <c r="H1382" s="64">
        <f>IF(G1381&lt;VLOOKUP(D1382,'Luxjacky Assumptions Past'!$M$17:$Q$77,5,0),VLOOKUP(D1382,'Luxjacky Assumptions Past'!$M$17:$Q$77,4,0),0)</f>
        <v>1682.49141707218</v>
      </c>
      <c r="I1382" s="62">
        <f t="shared" si="216"/>
        <v>114.55318045419192</v>
      </c>
      <c r="J1382" s="62">
        <v>147</v>
      </c>
      <c r="K1382" s="15">
        <f t="shared" si="220"/>
        <v>1</v>
      </c>
      <c r="L1382" s="15">
        <f t="shared" si="218"/>
        <v>4000</v>
      </c>
      <c r="M1382" s="58">
        <f>'Luxjacky Assumptions Monthly'!$M$8*'Luxjacky Counterfactual'!H1382</f>
        <v>16824.9141707218</v>
      </c>
      <c r="N1382" s="58">
        <f>'Luxjacky Assumptions Monthly'!$M$6*'Luxjacky Assumptions Monthly'!$M$8*'Luxjacky Counterfactual'!G1382</f>
        <v>1467.1843910136033</v>
      </c>
      <c r="O1382" s="58">
        <f t="shared" si="221"/>
        <v>22292.098561735405</v>
      </c>
    </row>
    <row r="1383" spans="1:15" x14ac:dyDescent="0.3">
      <c r="A1383" s="60">
        <v>43751</v>
      </c>
      <c r="B1383" s="15">
        <f t="shared" si="212"/>
        <v>2019</v>
      </c>
      <c r="C1383" s="15">
        <f t="shared" si="213"/>
        <v>10</v>
      </c>
      <c r="D1383" s="15" t="str">
        <f t="shared" si="217"/>
        <v>201910</v>
      </c>
      <c r="E1383" s="15">
        <f t="shared" si="214"/>
        <v>1</v>
      </c>
      <c r="F1383" s="15">
        <f t="shared" si="215"/>
        <v>0</v>
      </c>
      <c r="G1383" s="64">
        <f t="shared" si="219"/>
        <v>2814.3687820272066</v>
      </c>
      <c r="H1383" s="64">
        <f>IF(G1382&lt;VLOOKUP(D1383,'Luxjacky Assumptions Past'!$M$17:$Q$77,5,0),VLOOKUP(D1383,'Luxjacky Assumptions Past'!$M$17:$Q$77,4,0),0)</f>
        <v>0</v>
      </c>
      <c r="I1383" s="62">
        <f t="shared" si="216"/>
        <v>198.71706625951748</v>
      </c>
      <c r="J1383" s="62">
        <v>120</v>
      </c>
      <c r="K1383" s="15">
        <f t="shared" si="220"/>
        <v>0</v>
      </c>
      <c r="L1383" s="15">
        <f t="shared" si="218"/>
        <v>0</v>
      </c>
      <c r="M1383" s="58">
        <f>'Luxjacky Assumptions Monthly'!$M$8*'Luxjacky Counterfactual'!H1383</f>
        <v>0</v>
      </c>
      <c r="N1383" s="58">
        <f>'Luxjacky Assumptions Monthly'!$M$6*'Luxjacky Assumptions Monthly'!$M$8*'Luxjacky Counterfactual'!G1383</f>
        <v>1407.1843910136033</v>
      </c>
      <c r="O1383" s="58">
        <f t="shared" si="221"/>
        <v>1407.1843910136033</v>
      </c>
    </row>
    <row r="1384" spans="1:15" x14ac:dyDescent="0.3">
      <c r="A1384" s="60">
        <v>43752</v>
      </c>
      <c r="B1384" s="15">
        <f t="shared" si="212"/>
        <v>2019</v>
      </c>
      <c r="C1384" s="15">
        <f t="shared" si="213"/>
        <v>10</v>
      </c>
      <c r="D1384" s="15" t="str">
        <f t="shared" si="217"/>
        <v>201910</v>
      </c>
      <c r="E1384" s="15">
        <f t="shared" si="214"/>
        <v>2</v>
      </c>
      <c r="F1384" s="15">
        <f t="shared" si="215"/>
        <v>0</v>
      </c>
      <c r="G1384" s="64">
        <f t="shared" si="219"/>
        <v>2609.3687820272066</v>
      </c>
      <c r="H1384" s="64">
        <f>IF(G1383&lt;VLOOKUP(D1384,'Luxjacky Assumptions Past'!$M$17:$Q$77,5,0),VLOOKUP(D1384,'Luxjacky Assumptions Past'!$M$17:$Q$77,4,0),0)</f>
        <v>0</v>
      </c>
      <c r="I1384" s="62">
        <f t="shared" si="216"/>
        <v>203.33474850129383</v>
      </c>
      <c r="J1384" s="62">
        <v>205</v>
      </c>
      <c r="K1384" s="15">
        <f t="shared" si="220"/>
        <v>0</v>
      </c>
      <c r="L1384" s="15">
        <f t="shared" si="218"/>
        <v>0</v>
      </c>
      <c r="M1384" s="58">
        <f>'Luxjacky Assumptions Monthly'!$M$8*'Luxjacky Counterfactual'!H1384</f>
        <v>0</v>
      </c>
      <c r="N1384" s="58">
        <f>'Luxjacky Assumptions Monthly'!$M$6*'Luxjacky Assumptions Monthly'!$M$8*'Luxjacky Counterfactual'!G1384</f>
        <v>1304.6843910136033</v>
      </c>
      <c r="O1384" s="58">
        <f t="shared" si="221"/>
        <v>1304.6843910136033</v>
      </c>
    </row>
    <row r="1385" spans="1:15" x14ac:dyDescent="0.3">
      <c r="A1385" s="60">
        <v>43753</v>
      </c>
      <c r="B1385" s="15">
        <f t="shared" si="212"/>
        <v>2019</v>
      </c>
      <c r="C1385" s="15">
        <f t="shared" si="213"/>
        <v>10</v>
      </c>
      <c r="D1385" s="15" t="str">
        <f t="shared" si="217"/>
        <v>201910</v>
      </c>
      <c r="E1385" s="15">
        <f t="shared" si="214"/>
        <v>3</v>
      </c>
      <c r="F1385" s="15">
        <f t="shared" si="215"/>
        <v>0</v>
      </c>
      <c r="G1385" s="64">
        <f t="shared" si="219"/>
        <v>2417.3687820272066</v>
      </c>
      <c r="H1385" s="64">
        <f>IF(G1384&lt;VLOOKUP(D1385,'Luxjacky Assumptions Past'!$M$17:$Q$77,5,0),VLOOKUP(D1385,'Luxjacky Assumptions Past'!$M$17:$Q$77,4,0),0)</f>
        <v>0</v>
      </c>
      <c r="I1385" s="62">
        <f t="shared" si="216"/>
        <v>200.7241407865553</v>
      </c>
      <c r="J1385" s="62">
        <v>192</v>
      </c>
      <c r="K1385" s="15">
        <f t="shared" si="220"/>
        <v>0</v>
      </c>
      <c r="L1385" s="15">
        <f t="shared" si="218"/>
        <v>0</v>
      </c>
      <c r="M1385" s="58">
        <f>'Luxjacky Assumptions Monthly'!$M$8*'Luxjacky Counterfactual'!H1385</f>
        <v>0</v>
      </c>
      <c r="N1385" s="58">
        <f>'Luxjacky Assumptions Monthly'!$M$6*'Luxjacky Assumptions Monthly'!$M$8*'Luxjacky Counterfactual'!G1385</f>
        <v>1208.6843910136033</v>
      </c>
      <c r="O1385" s="58">
        <f t="shared" si="221"/>
        <v>1208.6843910136033</v>
      </c>
    </row>
    <row r="1386" spans="1:15" x14ac:dyDescent="0.3">
      <c r="A1386" s="60">
        <v>43754</v>
      </c>
      <c r="B1386" s="15">
        <f t="shared" si="212"/>
        <v>2019</v>
      </c>
      <c r="C1386" s="15">
        <f t="shared" si="213"/>
        <v>10</v>
      </c>
      <c r="D1386" s="15" t="str">
        <f t="shared" si="217"/>
        <v>201910</v>
      </c>
      <c r="E1386" s="15">
        <f t="shared" si="214"/>
        <v>4</v>
      </c>
      <c r="F1386" s="15">
        <f t="shared" si="215"/>
        <v>0</v>
      </c>
      <c r="G1386" s="64">
        <f t="shared" si="219"/>
        <v>2205.3687820272066</v>
      </c>
      <c r="H1386" s="64">
        <f>IF(G1385&lt;VLOOKUP(D1386,'Luxjacky Assumptions Past'!$M$17:$Q$77,5,0),VLOOKUP(D1386,'Luxjacky Assumptions Past'!$M$17:$Q$77,4,0),0)</f>
        <v>0</v>
      </c>
      <c r="I1386" s="62">
        <f t="shared" si="216"/>
        <v>190.0955713739236</v>
      </c>
      <c r="J1386" s="62">
        <v>212</v>
      </c>
      <c r="K1386" s="15">
        <f t="shared" si="220"/>
        <v>0</v>
      </c>
      <c r="L1386" s="15">
        <f t="shared" si="218"/>
        <v>0</v>
      </c>
      <c r="M1386" s="58">
        <f>'Luxjacky Assumptions Monthly'!$M$8*'Luxjacky Counterfactual'!H1386</f>
        <v>0</v>
      </c>
      <c r="N1386" s="58">
        <f>'Luxjacky Assumptions Monthly'!$M$6*'Luxjacky Assumptions Monthly'!$M$8*'Luxjacky Counterfactual'!G1386</f>
        <v>1102.6843910136033</v>
      </c>
      <c r="O1386" s="58">
        <f t="shared" si="221"/>
        <v>1102.6843910136033</v>
      </c>
    </row>
    <row r="1387" spans="1:15" x14ac:dyDescent="0.3">
      <c r="A1387" s="60">
        <v>43755</v>
      </c>
      <c r="B1387" s="15">
        <f t="shared" si="212"/>
        <v>2019</v>
      </c>
      <c r="C1387" s="15">
        <f t="shared" si="213"/>
        <v>10</v>
      </c>
      <c r="D1387" s="15" t="str">
        <f t="shared" si="217"/>
        <v>201910</v>
      </c>
      <c r="E1387" s="15">
        <f t="shared" si="214"/>
        <v>5</v>
      </c>
      <c r="F1387" s="15">
        <f t="shared" si="215"/>
        <v>0</v>
      </c>
      <c r="G1387" s="64">
        <f t="shared" si="219"/>
        <v>2015.3687820272066</v>
      </c>
      <c r="H1387" s="64">
        <f>IF(G1386&lt;VLOOKUP(D1387,'Luxjacky Assumptions Past'!$M$17:$Q$77,5,0),VLOOKUP(D1387,'Luxjacky Assumptions Past'!$M$17:$Q$77,4,0),0)</f>
        <v>0</v>
      </c>
      <c r="I1387" s="62">
        <f t="shared" si="216"/>
        <v>170.84439487826626</v>
      </c>
      <c r="J1387" s="62">
        <v>190</v>
      </c>
      <c r="K1387" s="15">
        <f t="shared" si="220"/>
        <v>0</v>
      </c>
      <c r="L1387" s="15">
        <f t="shared" si="218"/>
        <v>0</v>
      </c>
      <c r="M1387" s="58">
        <f>'Luxjacky Assumptions Monthly'!$M$8*'Luxjacky Counterfactual'!H1387</f>
        <v>0</v>
      </c>
      <c r="N1387" s="58">
        <f>'Luxjacky Assumptions Monthly'!$M$6*'Luxjacky Assumptions Monthly'!$M$8*'Luxjacky Counterfactual'!G1387</f>
        <v>1007.6843910136033</v>
      </c>
      <c r="O1387" s="58">
        <f t="shared" si="221"/>
        <v>1007.6843910136033</v>
      </c>
    </row>
    <row r="1388" spans="1:15" x14ac:dyDescent="0.3">
      <c r="A1388" s="60">
        <v>43756</v>
      </c>
      <c r="B1388" s="15">
        <f t="shared" si="212"/>
        <v>2019</v>
      </c>
      <c r="C1388" s="15">
        <f t="shared" si="213"/>
        <v>10</v>
      </c>
      <c r="D1388" s="15" t="str">
        <f t="shared" si="217"/>
        <v>201910</v>
      </c>
      <c r="E1388" s="15">
        <f t="shared" si="214"/>
        <v>6</v>
      </c>
      <c r="F1388" s="15">
        <f t="shared" si="215"/>
        <v>1</v>
      </c>
      <c r="G1388" s="64">
        <f t="shared" si="219"/>
        <v>1843.3687820272066</v>
      </c>
      <c r="H1388" s="64">
        <f>IF(G1387&lt;VLOOKUP(D1388,'Luxjacky Assumptions Past'!$M$17:$Q$77,5,0),VLOOKUP(D1388,'Luxjacky Assumptions Past'!$M$17:$Q$77,4,0),0)</f>
        <v>0</v>
      </c>
      <c r="I1388" s="62">
        <f t="shared" si="216"/>
        <v>152.47265886419228</v>
      </c>
      <c r="J1388" s="62">
        <v>172</v>
      </c>
      <c r="K1388" s="15">
        <f t="shared" si="220"/>
        <v>0</v>
      </c>
      <c r="L1388" s="15">
        <f t="shared" si="218"/>
        <v>0</v>
      </c>
      <c r="M1388" s="58">
        <f>'Luxjacky Assumptions Monthly'!$M$8*'Luxjacky Counterfactual'!H1388</f>
        <v>0</v>
      </c>
      <c r="N1388" s="58">
        <f>'Luxjacky Assumptions Monthly'!$M$6*'Luxjacky Assumptions Monthly'!$M$8*'Luxjacky Counterfactual'!G1388</f>
        <v>921.68439101360332</v>
      </c>
      <c r="O1388" s="58">
        <f t="shared" si="221"/>
        <v>921.68439101360332</v>
      </c>
    </row>
    <row r="1389" spans="1:15" x14ac:dyDescent="0.3">
      <c r="A1389" s="60">
        <v>43757</v>
      </c>
      <c r="B1389" s="15">
        <f t="shared" si="212"/>
        <v>2019</v>
      </c>
      <c r="C1389" s="15">
        <f t="shared" si="213"/>
        <v>10</v>
      </c>
      <c r="D1389" s="15" t="str">
        <f t="shared" si="217"/>
        <v>201910</v>
      </c>
      <c r="E1389" s="15">
        <f t="shared" si="214"/>
        <v>7</v>
      </c>
      <c r="F1389" s="15">
        <f t="shared" si="215"/>
        <v>1</v>
      </c>
      <c r="G1389" s="64">
        <f t="shared" si="219"/>
        <v>1686.3687820272066</v>
      </c>
      <c r="H1389" s="64">
        <f>IF(G1388&lt;VLOOKUP(D1389,'Luxjacky Assumptions Past'!$M$17:$Q$77,5,0),VLOOKUP(D1389,'Luxjacky Assumptions Past'!$M$17:$Q$77,4,0),0)</f>
        <v>0</v>
      </c>
      <c r="I1389" s="62">
        <f t="shared" si="216"/>
        <v>114.55318045419192</v>
      </c>
      <c r="J1389" s="62">
        <v>157</v>
      </c>
      <c r="K1389" s="15">
        <f t="shared" si="220"/>
        <v>0</v>
      </c>
      <c r="L1389" s="15">
        <f t="shared" si="218"/>
        <v>0</v>
      </c>
      <c r="M1389" s="58">
        <f>'Luxjacky Assumptions Monthly'!$M$8*'Luxjacky Counterfactual'!H1389</f>
        <v>0</v>
      </c>
      <c r="N1389" s="58">
        <f>'Luxjacky Assumptions Monthly'!$M$6*'Luxjacky Assumptions Monthly'!$M$8*'Luxjacky Counterfactual'!G1389</f>
        <v>843.18439101360332</v>
      </c>
      <c r="O1389" s="58">
        <f t="shared" si="221"/>
        <v>843.18439101360332</v>
      </c>
    </row>
    <row r="1390" spans="1:15" x14ac:dyDescent="0.3">
      <c r="A1390" s="60">
        <v>43758</v>
      </c>
      <c r="B1390" s="15">
        <f t="shared" si="212"/>
        <v>2019</v>
      </c>
      <c r="C1390" s="15">
        <f t="shared" si="213"/>
        <v>10</v>
      </c>
      <c r="D1390" s="15" t="str">
        <f t="shared" si="217"/>
        <v>201910</v>
      </c>
      <c r="E1390" s="15">
        <f t="shared" si="214"/>
        <v>1</v>
      </c>
      <c r="F1390" s="15">
        <f t="shared" si="215"/>
        <v>0</v>
      </c>
      <c r="G1390" s="64">
        <f t="shared" si="219"/>
        <v>1575.3687820272066</v>
      </c>
      <c r="H1390" s="64">
        <f>IF(G1389&lt;VLOOKUP(D1390,'Luxjacky Assumptions Past'!$M$17:$Q$77,5,0),VLOOKUP(D1390,'Luxjacky Assumptions Past'!$M$17:$Q$77,4,0),0)</f>
        <v>0</v>
      </c>
      <c r="I1390" s="62">
        <f t="shared" si="216"/>
        <v>198.71706625951748</v>
      </c>
      <c r="J1390" s="62">
        <v>111</v>
      </c>
      <c r="K1390" s="15">
        <f t="shared" si="220"/>
        <v>0</v>
      </c>
      <c r="L1390" s="15">
        <f t="shared" si="218"/>
        <v>0</v>
      </c>
      <c r="M1390" s="58">
        <f>'Luxjacky Assumptions Monthly'!$M$8*'Luxjacky Counterfactual'!H1390</f>
        <v>0</v>
      </c>
      <c r="N1390" s="58">
        <f>'Luxjacky Assumptions Monthly'!$M$6*'Luxjacky Assumptions Monthly'!$M$8*'Luxjacky Counterfactual'!G1390</f>
        <v>787.68439101360332</v>
      </c>
      <c r="O1390" s="58">
        <f t="shared" si="221"/>
        <v>787.68439101360332</v>
      </c>
    </row>
    <row r="1391" spans="1:15" x14ac:dyDescent="0.3">
      <c r="A1391" s="60">
        <v>43759</v>
      </c>
      <c r="B1391" s="15">
        <f t="shared" si="212"/>
        <v>2019</v>
      </c>
      <c r="C1391" s="15">
        <f t="shared" si="213"/>
        <v>10</v>
      </c>
      <c r="D1391" s="15" t="str">
        <f t="shared" si="217"/>
        <v>201910</v>
      </c>
      <c r="E1391" s="15">
        <f t="shared" si="214"/>
        <v>2</v>
      </c>
      <c r="F1391" s="15">
        <f t="shared" si="215"/>
        <v>0</v>
      </c>
      <c r="G1391" s="64">
        <f t="shared" si="219"/>
        <v>1364.3687820272066</v>
      </c>
      <c r="H1391" s="64">
        <f>IF(G1390&lt;VLOOKUP(D1391,'Luxjacky Assumptions Past'!$M$17:$Q$77,5,0),VLOOKUP(D1391,'Luxjacky Assumptions Past'!$M$17:$Q$77,4,0),0)</f>
        <v>0</v>
      </c>
      <c r="I1391" s="62">
        <f t="shared" si="216"/>
        <v>203.33474850129383</v>
      </c>
      <c r="J1391" s="62">
        <v>211</v>
      </c>
      <c r="K1391" s="15">
        <f t="shared" si="220"/>
        <v>0</v>
      </c>
      <c r="L1391" s="15">
        <f t="shared" si="218"/>
        <v>0</v>
      </c>
      <c r="M1391" s="58">
        <f>'Luxjacky Assumptions Monthly'!$M$8*'Luxjacky Counterfactual'!H1391</f>
        <v>0</v>
      </c>
      <c r="N1391" s="58">
        <f>'Luxjacky Assumptions Monthly'!$M$6*'Luxjacky Assumptions Monthly'!$M$8*'Luxjacky Counterfactual'!G1391</f>
        <v>682.18439101360332</v>
      </c>
      <c r="O1391" s="58">
        <f t="shared" si="221"/>
        <v>682.18439101360332</v>
      </c>
    </row>
    <row r="1392" spans="1:15" x14ac:dyDescent="0.3">
      <c r="A1392" s="60">
        <v>43760</v>
      </c>
      <c r="B1392" s="15">
        <f t="shared" si="212"/>
        <v>2019</v>
      </c>
      <c r="C1392" s="15">
        <f t="shared" si="213"/>
        <v>10</v>
      </c>
      <c r="D1392" s="15" t="str">
        <f t="shared" si="217"/>
        <v>201910</v>
      </c>
      <c r="E1392" s="15">
        <f t="shared" si="214"/>
        <v>3</v>
      </c>
      <c r="F1392" s="15">
        <f t="shared" si="215"/>
        <v>0</v>
      </c>
      <c r="G1392" s="64">
        <f t="shared" si="219"/>
        <v>2849.8601990993866</v>
      </c>
      <c r="H1392" s="64">
        <f>IF(G1391&lt;VLOOKUP(D1392,'Luxjacky Assumptions Past'!$M$17:$Q$77,5,0),VLOOKUP(D1392,'Luxjacky Assumptions Past'!$M$17:$Q$77,4,0),0)</f>
        <v>1682.49141707218</v>
      </c>
      <c r="I1392" s="62">
        <f t="shared" si="216"/>
        <v>200.7241407865553</v>
      </c>
      <c r="J1392" s="62">
        <v>197</v>
      </c>
      <c r="K1392" s="15">
        <f t="shared" si="220"/>
        <v>1</v>
      </c>
      <c r="L1392" s="15">
        <f t="shared" si="218"/>
        <v>4000</v>
      </c>
      <c r="M1392" s="58">
        <f>'Luxjacky Assumptions Monthly'!$M$8*'Luxjacky Counterfactual'!H1392</f>
        <v>16824.9141707218</v>
      </c>
      <c r="N1392" s="58">
        <f>'Luxjacky Assumptions Monthly'!$M$6*'Luxjacky Assumptions Monthly'!$M$8*'Luxjacky Counterfactual'!G1392</f>
        <v>1424.9300995496933</v>
      </c>
      <c r="O1392" s="58">
        <f t="shared" si="221"/>
        <v>22249.844270271493</v>
      </c>
    </row>
    <row r="1393" spans="1:15" x14ac:dyDescent="0.3">
      <c r="A1393" s="60">
        <v>43761</v>
      </c>
      <c r="B1393" s="15">
        <f t="shared" si="212"/>
        <v>2019</v>
      </c>
      <c r="C1393" s="15">
        <f t="shared" si="213"/>
        <v>10</v>
      </c>
      <c r="D1393" s="15" t="str">
        <f t="shared" si="217"/>
        <v>201910</v>
      </c>
      <c r="E1393" s="15">
        <f t="shared" si="214"/>
        <v>4</v>
      </c>
      <c r="F1393" s="15">
        <f t="shared" si="215"/>
        <v>0</v>
      </c>
      <c r="G1393" s="64">
        <f t="shared" si="219"/>
        <v>2643.8601990993866</v>
      </c>
      <c r="H1393" s="64">
        <f>IF(G1392&lt;VLOOKUP(D1393,'Luxjacky Assumptions Past'!$M$17:$Q$77,5,0),VLOOKUP(D1393,'Luxjacky Assumptions Past'!$M$17:$Q$77,4,0),0)</f>
        <v>0</v>
      </c>
      <c r="I1393" s="62">
        <f t="shared" si="216"/>
        <v>190.0955713739236</v>
      </c>
      <c r="J1393" s="62">
        <v>206</v>
      </c>
      <c r="K1393" s="15">
        <f t="shared" si="220"/>
        <v>0</v>
      </c>
      <c r="L1393" s="15">
        <f t="shared" si="218"/>
        <v>0</v>
      </c>
      <c r="M1393" s="58">
        <f>'Luxjacky Assumptions Monthly'!$M$8*'Luxjacky Counterfactual'!H1393</f>
        <v>0</v>
      </c>
      <c r="N1393" s="58">
        <f>'Luxjacky Assumptions Monthly'!$M$6*'Luxjacky Assumptions Monthly'!$M$8*'Luxjacky Counterfactual'!G1393</f>
        <v>1321.9300995496933</v>
      </c>
      <c r="O1393" s="58">
        <f t="shared" si="221"/>
        <v>1321.9300995496933</v>
      </c>
    </row>
    <row r="1394" spans="1:15" x14ac:dyDescent="0.3">
      <c r="A1394" s="60">
        <v>43762</v>
      </c>
      <c r="B1394" s="15">
        <f t="shared" si="212"/>
        <v>2019</v>
      </c>
      <c r="C1394" s="15">
        <f t="shared" si="213"/>
        <v>10</v>
      </c>
      <c r="D1394" s="15" t="str">
        <f t="shared" si="217"/>
        <v>201910</v>
      </c>
      <c r="E1394" s="15">
        <f t="shared" si="214"/>
        <v>5</v>
      </c>
      <c r="F1394" s="15">
        <f t="shared" si="215"/>
        <v>0</v>
      </c>
      <c r="G1394" s="64">
        <f t="shared" si="219"/>
        <v>2457.8601990993866</v>
      </c>
      <c r="H1394" s="64">
        <f>IF(G1393&lt;VLOOKUP(D1394,'Luxjacky Assumptions Past'!$M$17:$Q$77,5,0),VLOOKUP(D1394,'Luxjacky Assumptions Past'!$M$17:$Q$77,4,0),0)</f>
        <v>0</v>
      </c>
      <c r="I1394" s="62">
        <f t="shared" si="216"/>
        <v>170.84439487826626</v>
      </c>
      <c r="J1394" s="62">
        <v>186</v>
      </c>
      <c r="K1394" s="15">
        <f t="shared" si="220"/>
        <v>0</v>
      </c>
      <c r="L1394" s="15">
        <f t="shared" si="218"/>
        <v>0</v>
      </c>
      <c r="M1394" s="58">
        <f>'Luxjacky Assumptions Monthly'!$M$8*'Luxjacky Counterfactual'!H1394</f>
        <v>0</v>
      </c>
      <c r="N1394" s="58">
        <f>'Luxjacky Assumptions Monthly'!$M$6*'Luxjacky Assumptions Monthly'!$M$8*'Luxjacky Counterfactual'!G1394</f>
        <v>1228.9300995496933</v>
      </c>
      <c r="O1394" s="58">
        <f t="shared" si="221"/>
        <v>1228.9300995496933</v>
      </c>
    </row>
    <row r="1395" spans="1:15" x14ac:dyDescent="0.3">
      <c r="A1395" s="60">
        <v>43763</v>
      </c>
      <c r="B1395" s="15">
        <f t="shared" si="212"/>
        <v>2019</v>
      </c>
      <c r="C1395" s="15">
        <f t="shared" si="213"/>
        <v>10</v>
      </c>
      <c r="D1395" s="15" t="str">
        <f t="shared" si="217"/>
        <v>201910</v>
      </c>
      <c r="E1395" s="15">
        <f t="shared" si="214"/>
        <v>6</v>
      </c>
      <c r="F1395" s="15">
        <f t="shared" si="215"/>
        <v>1</v>
      </c>
      <c r="G1395" s="64">
        <f t="shared" si="219"/>
        <v>2285.8601990993866</v>
      </c>
      <c r="H1395" s="64">
        <f>IF(G1394&lt;VLOOKUP(D1395,'Luxjacky Assumptions Past'!$M$17:$Q$77,5,0),VLOOKUP(D1395,'Luxjacky Assumptions Past'!$M$17:$Q$77,4,0),0)</f>
        <v>0</v>
      </c>
      <c r="I1395" s="62">
        <f t="shared" si="216"/>
        <v>152.47265886419228</v>
      </c>
      <c r="J1395" s="62">
        <v>172</v>
      </c>
      <c r="K1395" s="15">
        <f t="shared" si="220"/>
        <v>0</v>
      </c>
      <c r="L1395" s="15">
        <f t="shared" si="218"/>
        <v>0</v>
      </c>
      <c r="M1395" s="58">
        <f>'Luxjacky Assumptions Monthly'!$M$8*'Luxjacky Counterfactual'!H1395</f>
        <v>0</v>
      </c>
      <c r="N1395" s="58">
        <f>'Luxjacky Assumptions Monthly'!$M$6*'Luxjacky Assumptions Monthly'!$M$8*'Luxjacky Counterfactual'!G1395</f>
        <v>1142.9300995496933</v>
      </c>
      <c r="O1395" s="58">
        <f t="shared" si="221"/>
        <v>1142.9300995496933</v>
      </c>
    </row>
    <row r="1396" spans="1:15" x14ac:dyDescent="0.3">
      <c r="A1396" s="60">
        <v>43764</v>
      </c>
      <c r="B1396" s="15">
        <f t="shared" si="212"/>
        <v>2019</v>
      </c>
      <c r="C1396" s="15">
        <f t="shared" si="213"/>
        <v>10</v>
      </c>
      <c r="D1396" s="15" t="str">
        <f t="shared" si="217"/>
        <v>201910</v>
      </c>
      <c r="E1396" s="15">
        <f t="shared" si="214"/>
        <v>7</v>
      </c>
      <c r="F1396" s="15">
        <f t="shared" si="215"/>
        <v>1</v>
      </c>
      <c r="G1396" s="64">
        <f t="shared" si="219"/>
        <v>2125.8601990993866</v>
      </c>
      <c r="H1396" s="64">
        <f>IF(G1395&lt;VLOOKUP(D1396,'Luxjacky Assumptions Past'!$M$17:$Q$77,5,0),VLOOKUP(D1396,'Luxjacky Assumptions Past'!$M$17:$Q$77,4,0),0)</f>
        <v>0</v>
      </c>
      <c r="I1396" s="62">
        <f t="shared" si="216"/>
        <v>114.55318045419192</v>
      </c>
      <c r="J1396" s="62">
        <v>160</v>
      </c>
      <c r="K1396" s="15">
        <f t="shared" si="220"/>
        <v>0</v>
      </c>
      <c r="L1396" s="15">
        <f t="shared" si="218"/>
        <v>0</v>
      </c>
      <c r="M1396" s="58">
        <f>'Luxjacky Assumptions Monthly'!$M$8*'Luxjacky Counterfactual'!H1396</f>
        <v>0</v>
      </c>
      <c r="N1396" s="58">
        <f>'Luxjacky Assumptions Monthly'!$M$6*'Luxjacky Assumptions Monthly'!$M$8*'Luxjacky Counterfactual'!G1396</f>
        <v>1062.9300995496933</v>
      </c>
      <c r="O1396" s="58">
        <f t="shared" si="221"/>
        <v>1062.9300995496933</v>
      </c>
    </row>
    <row r="1397" spans="1:15" x14ac:dyDescent="0.3">
      <c r="A1397" s="60">
        <v>43765</v>
      </c>
      <c r="B1397" s="15">
        <f t="shared" si="212"/>
        <v>2019</v>
      </c>
      <c r="C1397" s="15">
        <f t="shared" si="213"/>
        <v>10</v>
      </c>
      <c r="D1397" s="15" t="str">
        <f t="shared" si="217"/>
        <v>201910</v>
      </c>
      <c r="E1397" s="15">
        <f t="shared" si="214"/>
        <v>1</v>
      </c>
      <c r="F1397" s="15">
        <f t="shared" si="215"/>
        <v>0</v>
      </c>
      <c r="G1397" s="64">
        <f t="shared" si="219"/>
        <v>2013.8601990993866</v>
      </c>
      <c r="H1397" s="64">
        <f>IF(G1396&lt;VLOOKUP(D1397,'Luxjacky Assumptions Past'!$M$17:$Q$77,5,0),VLOOKUP(D1397,'Luxjacky Assumptions Past'!$M$17:$Q$77,4,0),0)</f>
        <v>0</v>
      </c>
      <c r="I1397" s="62">
        <f t="shared" si="216"/>
        <v>198.71706625951748</v>
      </c>
      <c r="J1397" s="62">
        <v>112</v>
      </c>
      <c r="K1397" s="15">
        <f t="shared" si="220"/>
        <v>0</v>
      </c>
      <c r="L1397" s="15">
        <f t="shared" si="218"/>
        <v>0</v>
      </c>
      <c r="M1397" s="58">
        <f>'Luxjacky Assumptions Monthly'!$M$8*'Luxjacky Counterfactual'!H1397</f>
        <v>0</v>
      </c>
      <c r="N1397" s="58">
        <f>'Luxjacky Assumptions Monthly'!$M$6*'Luxjacky Assumptions Monthly'!$M$8*'Luxjacky Counterfactual'!G1397</f>
        <v>1006.9300995496933</v>
      </c>
      <c r="O1397" s="58">
        <f t="shared" si="221"/>
        <v>1006.9300995496933</v>
      </c>
    </row>
    <row r="1398" spans="1:15" x14ac:dyDescent="0.3">
      <c r="A1398" s="60">
        <v>43766</v>
      </c>
      <c r="B1398" s="15">
        <f t="shared" si="212"/>
        <v>2019</v>
      </c>
      <c r="C1398" s="15">
        <f t="shared" si="213"/>
        <v>10</v>
      </c>
      <c r="D1398" s="15" t="str">
        <f t="shared" si="217"/>
        <v>201910</v>
      </c>
      <c r="E1398" s="15">
        <f t="shared" si="214"/>
        <v>2</v>
      </c>
      <c r="F1398" s="15">
        <f t="shared" si="215"/>
        <v>0</v>
      </c>
      <c r="G1398" s="64">
        <f t="shared" si="219"/>
        <v>1819.8601990993866</v>
      </c>
      <c r="H1398" s="64">
        <f>IF(G1397&lt;VLOOKUP(D1398,'Luxjacky Assumptions Past'!$M$17:$Q$77,5,0),VLOOKUP(D1398,'Luxjacky Assumptions Past'!$M$17:$Q$77,4,0),0)</f>
        <v>0</v>
      </c>
      <c r="I1398" s="62">
        <f t="shared" si="216"/>
        <v>203.33474850129383</v>
      </c>
      <c r="J1398" s="62">
        <v>194</v>
      </c>
      <c r="K1398" s="15">
        <f t="shared" si="220"/>
        <v>0</v>
      </c>
      <c r="L1398" s="15">
        <f t="shared" si="218"/>
        <v>0</v>
      </c>
      <c r="M1398" s="58">
        <f>'Luxjacky Assumptions Monthly'!$M$8*'Luxjacky Counterfactual'!H1398</f>
        <v>0</v>
      </c>
      <c r="N1398" s="58">
        <f>'Luxjacky Assumptions Monthly'!$M$6*'Luxjacky Assumptions Monthly'!$M$8*'Luxjacky Counterfactual'!G1398</f>
        <v>909.9300995496933</v>
      </c>
      <c r="O1398" s="58">
        <f t="shared" si="221"/>
        <v>909.9300995496933</v>
      </c>
    </row>
    <row r="1399" spans="1:15" x14ac:dyDescent="0.3">
      <c r="A1399" s="60">
        <v>43767</v>
      </c>
      <c r="B1399" s="15">
        <f t="shared" si="212"/>
        <v>2019</v>
      </c>
      <c r="C1399" s="15">
        <f t="shared" si="213"/>
        <v>10</v>
      </c>
      <c r="D1399" s="15" t="str">
        <f t="shared" si="217"/>
        <v>201910</v>
      </c>
      <c r="E1399" s="15">
        <f t="shared" si="214"/>
        <v>3</v>
      </c>
      <c r="F1399" s="15">
        <f t="shared" si="215"/>
        <v>0</v>
      </c>
      <c r="G1399" s="64">
        <f t="shared" si="219"/>
        <v>1596.8601990993866</v>
      </c>
      <c r="H1399" s="64">
        <f>IF(G1398&lt;VLOOKUP(D1399,'Luxjacky Assumptions Past'!$M$17:$Q$77,5,0),VLOOKUP(D1399,'Luxjacky Assumptions Past'!$M$17:$Q$77,4,0),0)</f>
        <v>0</v>
      </c>
      <c r="I1399" s="62">
        <f t="shared" si="216"/>
        <v>200.7241407865553</v>
      </c>
      <c r="J1399" s="62">
        <v>223</v>
      </c>
      <c r="K1399" s="15">
        <f t="shared" si="220"/>
        <v>0</v>
      </c>
      <c r="L1399" s="15">
        <f t="shared" si="218"/>
        <v>0</v>
      </c>
      <c r="M1399" s="58">
        <f>'Luxjacky Assumptions Monthly'!$M$8*'Luxjacky Counterfactual'!H1399</f>
        <v>0</v>
      </c>
      <c r="N1399" s="58">
        <f>'Luxjacky Assumptions Monthly'!$M$6*'Luxjacky Assumptions Monthly'!$M$8*'Luxjacky Counterfactual'!G1399</f>
        <v>798.4300995496933</v>
      </c>
      <c r="O1399" s="58">
        <f t="shared" si="221"/>
        <v>798.4300995496933</v>
      </c>
    </row>
    <row r="1400" spans="1:15" x14ac:dyDescent="0.3">
      <c r="A1400" s="60">
        <v>43768</v>
      </c>
      <c r="B1400" s="15">
        <f t="shared" si="212"/>
        <v>2019</v>
      </c>
      <c r="C1400" s="15">
        <f t="shared" si="213"/>
        <v>10</v>
      </c>
      <c r="D1400" s="15" t="str">
        <f t="shared" si="217"/>
        <v>201910</v>
      </c>
      <c r="E1400" s="15">
        <f t="shared" si="214"/>
        <v>4</v>
      </c>
      <c r="F1400" s="15">
        <f t="shared" si="215"/>
        <v>0</v>
      </c>
      <c r="G1400" s="64">
        <f t="shared" si="219"/>
        <v>1400.8601990993866</v>
      </c>
      <c r="H1400" s="64">
        <f>IF(G1399&lt;VLOOKUP(D1400,'Luxjacky Assumptions Past'!$M$17:$Q$77,5,0),VLOOKUP(D1400,'Luxjacky Assumptions Past'!$M$17:$Q$77,4,0),0)</f>
        <v>0</v>
      </c>
      <c r="I1400" s="62">
        <f t="shared" si="216"/>
        <v>190.0955713739236</v>
      </c>
      <c r="J1400" s="62">
        <v>196</v>
      </c>
      <c r="K1400" s="15">
        <f t="shared" si="220"/>
        <v>0</v>
      </c>
      <c r="L1400" s="15">
        <f t="shared" si="218"/>
        <v>0</v>
      </c>
      <c r="M1400" s="58">
        <f>'Luxjacky Assumptions Monthly'!$M$8*'Luxjacky Counterfactual'!H1400</f>
        <v>0</v>
      </c>
      <c r="N1400" s="58">
        <f>'Luxjacky Assumptions Monthly'!$M$6*'Luxjacky Assumptions Monthly'!$M$8*'Luxjacky Counterfactual'!G1400</f>
        <v>700.4300995496933</v>
      </c>
      <c r="O1400" s="58">
        <f t="shared" si="221"/>
        <v>700.4300995496933</v>
      </c>
    </row>
    <row r="1401" spans="1:15" x14ac:dyDescent="0.3">
      <c r="A1401" s="60">
        <v>43769</v>
      </c>
      <c r="B1401" s="15">
        <f t="shared" si="212"/>
        <v>2019</v>
      </c>
      <c r="C1401" s="15">
        <f t="shared" si="213"/>
        <v>10</v>
      </c>
      <c r="D1401" s="15" t="str">
        <f t="shared" si="217"/>
        <v>201910</v>
      </c>
      <c r="E1401" s="15">
        <f t="shared" si="214"/>
        <v>5</v>
      </c>
      <c r="F1401" s="15">
        <f t="shared" si="215"/>
        <v>0</v>
      </c>
      <c r="G1401" s="64">
        <f t="shared" si="219"/>
        <v>2911.3516161715665</v>
      </c>
      <c r="H1401" s="64">
        <f>IF(G1400&lt;VLOOKUP(D1401,'Luxjacky Assumptions Past'!$M$17:$Q$77,5,0),VLOOKUP(D1401,'Luxjacky Assumptions Past'!$M$17:$Q$77,4,0),0)</f>
        <v>1682.49141707218</v>
      </c>
      <c r="I1401" s="62">
        <f t="shared" si="216"/>
        <v>170.84439487826626</v>
      </c>
      <c r="J1401" s="62">
        <v>172</v>
      </c>
      <c r="K1401" s="15">
        <f t="shared" si="220"/>
        <v>1</v>
      </c>
      <c r="L1401" s="15">
        <f t="shared" si="218"/>
        <v>4000</v>
      </c>
      <c r="M1401" s="58">
        <f>'Luxjacky Assumptions Monthly'!$M$8*'Luxjacky Counterfactual'!H1401</f>
        <v>16824.9141707218</v>
      </c>
      <c r="N1401" s="58">
        <f>'Luxjacky Assumptions Monthly'!$M$6*'Luxjacky Assumptions Monthly'!$M$8*'Luxjacky Counterfactual'!G1401</f>
        <v>1455.6758080857833</v>
      </c>
      <c r="O1401" s="58">
        <f t="shared" si="221"/>
        <v>22280.589978807584</v>
      </c>
    </row>
    <row r="1402" spans="1:15" x14ac:dyDescent="0.3">
      <c r="A1402" s="60">
        <v>43770</v>
      </c>
      <c r="B1402" s="15">
        <f t="shared" si="212"/>
        <v>2019</v>
      </c>
      <c r="C1402" s="15">
        <f t="shared" si="213"/>
        <v>11</v>
      </c>
      <c r="D1402" s="15" t="str">
        <f t="shared" si="217"/>
        <v>201911</v>
      </c>
      <c r="E1402" s="15">
        <f t="shared" si="214"/>
        <v>6</v>
      </c>
      <c r="F1402" s="15">
        <f t="shared" si="215"/>
        <v>1</v>
      </c>
      <c r="G1402" s="64">
        <f t="shared" si="219"/>
        <v>2738.3516161715665</v>
      </c>
      <c r="H1402" s="64">
        <f>IF(G1401&lt;VLOOKUP(D1402,'Luxjacky Assumptions Past'!$M$17:$Q$77,5,0),VLOOKUP(D1402,'Luxjacky Assumptions Past'!$M$17:$Q$77,4,0),0)</f>
        <v>0</v>
      </c>
      <c r="I1402" s="62">
        <f t="shared" si="216"/>
        <v>154.55611937736103</v>
      </c>
      <c r="J1402" s="62">
        <v>173</v>
      </c>
      <c r="K1402" s="15">
        <f t="shared" si="220"/>
        <v>0</v>
      </c>
      <c r="L1402" s="15">
        <f t="shared" si="218"/>
        <v>0</v>
      </c>
      <c r="M1402" s="58">
        <f>'Luxjacky Assumptions Monthly'!$M$8*'Luxjacky Counterfactual'!H1402</f>
        <v>0</v>
      </c>
      <c r="N1402" s="58">
        <f>'Luxjacky Assumptions Monthly'!$M$6*'Luxjacky Assumptions Monthly'!$M$8*'Luxjacky Counterfactual'!G1402</f>
        <v>1369.1758080857833</v>
      </c>
      <c r="O1402" s="58">
        <f t="shared" si="221"/>
        <v>1369.1758080857833</v>
      </c>
    </row>
    <row r="1403" spans="1:15" x14ac:dyDescent="0.3">
      <c r="A1403" s="60">
        <v>43771</v>
      </c>
      <c r="B1403" s="15">
        <f t="shared" si="212"/>
        <v>2019</v>
      </c>
      <c r="C1403" s="15">
        <f t="shared" si="213"/>
        <v>11</v>
      </c>
      <c r="D1403" s="15" t="str">
        <f t="shared" si="217"/>
        <v>201911</v>
      </c>
      <c r="E1403" s="15">
        <f t="shared" si="214"/>
        <v>7</v>
      </c>
      <c r="F1403" s="15">
        <f t="shared" si="215"/>
        <v>1</v>
      </c>
      <c r="G1403" s="64">
        <f t="shared" si="219"/>
        <v>2583.3516161715665</v>
      </c>
      <c r="H1403" s="64">
        <f>IF(G1402&lt;VLOOKUP(D1403,'Luxjacky Assumptions Past'!$M$17:$Q$77,5,0),VLOOKUP(D1403,'Luxjacky Assumptions Past'!$M$17:$Q$77,4,0),0)</f>
        <v>0</v>
      </c>
      <c r="I1403" s="62">
        <f t="shared" si="216"/>
        <v>116.63664096736065</v>
      </c>
      <c r="J1403" s="62">
        <v>155</v>
      </c>
      <c r="K1403" s="15">
        <f t="shared" si="220"/>
        <v>0</v>
      </c>
      <c r="L1403" s="15">
        <f t="shared" si="218"/>
        <v>0</v>
      </c>
      <c r="M1403" s="58">
        <f>'Luxjacky Assumptions Monthly'!$M$8*'Luxjacky Counterfactual'!H1403</f>
        <v>0</v>
      </c>
      <c r="N1403" s="58">
        <f>'Luxjacky Assumptions Monthly'!$M$6*'Luxjacky Assumptions Monthly'!$M$8*'Luxjacky Counterfactual'!G1403</f>
        <v>1291.6758080857833</v>
      </c>
      <c r="O1403" s="58">
        <f t="shared" si="221"/>
        <v>1291.6758080857833</v>
      </c>
    </row>
    <row r="1404" spans="1:15" x14ac:dyDescent="0.3">
      <c r="A1404" s="60">
        <v>43772</v>
      </c>
      <c r="B1404" s="15">
        <f t="shared" si="212"/>
        <v>2019</v>
      </c>
      <c r="C1404" s="15">
        <f t="shared" si="213"/>
        <v>11</v>
      </c>
      <c r="D1404" s="15" t="str">
        <f t="shared" si="217"/>
        <v>201911</v>
      </c>
      <c r="E1404" s="15">
        <f t="shared" si="214"/>
        <v>1</v>
      </c>
      <c r="F1404" s="15">
        <f t="shared" si="215"/>
        <v>0</v>
      </c>
      <c r="G1404" s="64">
        <f t="shared" si="219"/>
        <v>2476.3516161715665</v>
      </c>
      <c r="H1404" s="64">
        <f>IF(G1403&lt;VLOOKUP(D1404,'Luxjacky Assumptions Past'!$M$17:$Q$77,5,0),VLOOKUP(D1404,'Luxjacky Assumptions Past'!$M$17:$Q$77,4,0),0)</f>
        <v>0</v>
      </c>
      <c r="I1404" s="62">
        <f t="shared" si="216"/>
        <v>200.80052677268623</v>
      </c>
      <c r="J1404" s="62">
        <v>107</v>
      </c>
      <c r="K1404" s="15">
        <f t="shared" si="220"/>
        <v>0</v>
      </c>
      <c r="L1404" s="15">
        <f t="shared" si="218"/>
        <v>0</v>
      </c>
      <c r="M1404" s="58">
        <f>'Luxjacky Assumptions Monthly'!$M$8*'Luxjacky Counterfactual'!H1404</f>
        <v>0</v>
      </c>
      <c r="N1404" s="58">
        <f>'Luxjacky Assumptions Monthly'!$M$6*'Luxjacky Assumptions Monthly'!$M$8*'Luxjacky Counterfactual'!G1404</f>
        <v>1238.1758080857833</v>
      </c>
      <c r="O1404" s="58">
        <f t="shared" si="221"/>
        <v>1238.1758080857833</v>
      </c>
    </row>
    <row r="1405" spans="1:15" x14ac:dyDescent="0.3">
      <c r="A1405" s="60">
        <v>43773</v>
      </c>
      <c r="B1405" s="15">
        <f t="shared" si="212"/>
        <v>2019</v>
      </c>
      <c r="C1405" s="15">
        <f t="shared" si="213"/>
        <v>11</v>
      </c>
      <c r="D1405" s="15" t="str">
        <f t="shared" si="217"/>
        <v>201911</v>
      </c>
      <c r="E1405" s="15">
        <f t="shared" si="214"/>
        <v>2</v>
      </c>
      <c r="F1405" s="15">
        <f t="shared" si="215"/>
        <v>0</v>
      </c>
      <c r="G1405" s="64">
        <f t="shared" si="219"/>
        <v>2271.3516161715665</v>
      </c>
      <c r="H1405" s="64">
        <f>IF(G1404&lt;VLOOKUP(D1405,'Luxjacky Assumptions Past'!$M$17:$Q$77,5,0),VLOOKUP(D1405,'Luxjacky Assumptions Past'!$M$17:$Q$77,4,0),0)</f>
        <v>0</v>
      </c>
      <c r="I1405" s="62">
        <f t="shared" si="216"/>
        <v>205.41820901446255</v>
      </c>
      <c r="J1405" s="62">
        <v>205</v>
      </c>
      <c r="K1405" s="15">
        <f t="shared" si="220"/>
        <v>0</v>
      </c>
      <c r="L1405" s="15">
        <f t="shared" si="218"/>
        <v>0</v>
      </c>
      <c r="M1405" s="58">
        <f>'Luxjacky Assumptions Monthly'!$M$8*'Luxjacky Counterfactual'!H1405</f>
        <v>0</v>
      </c>
      <c r="N1405" s="58">
        <f>'Luxjacky Assumptions Monthly'!$M$6*'Luxjacky Assumptions Monthly'!$M$8*'Luxjacky Counterfactual'!G1405</f>
        <v>1135.6758080857833</v>
      </c>
      <c r="O1405" s="58">
        <f t="shared" si="221"/>
        <v>1135.6758080857833</v>
      </c>
    </row>
    <row r="1406" spans="1:15" x14ac:dyDescent="0.3">
      <c r="A1406" s="60">
        <v>43774</v>
      </c>
      <c r="B1406" s="15">
        <f t="shared" si="212"/>
        <v>2019</v>
      </c>
      <c r="C1406" s="15">
        <f t="shared" si="213"/>
        <v>11</v>
      </c>
      <c r="D1406" s="15" t="str">
        <f t="shared" si="217"/>
        <v>201911</v>
      </c>
      <c r="E1406" s="15">
        <f t="shared" si="214"/>
        <v>3</v>
      </c>
      <c r="F1406" s="15">
        <f t="shared" si="215"/>
        <v>0</v>
      </c>
      <c r="G1406" s="64">
        <f t="shared" si="219"/>
        <v>2075.3516161715665</v>
      </c>
      <c r="H1406" s="64">
        <f>IF(G1405&lt;VLOOKUP(D1406,'Luxjacky Assumptions Past'!$M$17:$Q$77,5,0),VLOOKUP(D1406,'Luxjacky Assumptions Past'!$M$17:$Q$77,4,0),0)</f>
        <v>0</v>
      </c>
      <c r="I1406" s="62">
        <f t="shared" si="216"/>
        <v>202.80760129972401</v>
      </c>
      <c r="J1406" s="62">
        <v>196</v>
      </c>
      <c r="K1406" s="15">
        <f t="shared" si="220"/>
        <v>0</v>
      </c>
      <c r="L1406" s="15">
        <f t="shared" si="218"/>
        <v>0</v>
      </c>
      <c r="M1406" s="58">
        <f>'Luxjacky Assumptions Monthly'!$M$8*'Luxjacky Counterfactual'!H1406</f>
        <v>0</v>
      </c>
      <c r="N1406" s="58">
        <f>'Luxjacky Assumptions Monthly'!$M$6*'Luxjacky Assumptions Monthly'!$M$8*'Luxjacky Counterfactual'!G1406</f>
        <v>1037.6758080857833</v>
      </c>
      <c r="O1406" s="58">
        <f t="shared" si="221"/>
        <v>1037.6758080857833</v>
      </c>
    </row>
    <row r="1407" spans="1:15" x14ac:dyDescent="0.3">
      <c r="A1407" s="60">
        <v>43775</v>
      </c>
      <c r="B1407" s="15">
        <f t="shared" si="212"/>
        <v>2019</v>
      </c>
      <c r="C1407" s="15">
        <f t="shared" si="213"/>
        <v>11</v>
      </c>
      <c r="D1407" s="15" t="str">
        <f t="shared" si="217"/>
        <v>201911</v>
      </c>
      <c r="E1407" s="15">
        <f t="shared" si="214"/>
        <v>4</v>
      </c>
      <c r="F1407" s="15">
        <f t="shared" si="215"/>
        <v>0</v>
      </c>
      <c r="G1407" s="64">
        <f t="shared" si="219"/>
        <v>1864.3516161715665</v>
      </c>
      <c r="H1407" s="64">
        <f>IF(G1406&lt;VLOOKUP(D1407,'Luxjacky Assumptions Past'!$M$17:$Q$77,5,0),VLOOKUP(D1407,'Luxjacky Assumptions Past'!$M$17:$Q$77,4,0),0)</f>
        <v>0</v>
      </c>
      <c r="I1407" s="62">
        <f t="shared" si="216"/>
        <v>192.17903188709232</v>
      </c>
      <c r="J1407" s="62">
        <v>211</v>
      </c>
      <c r="K1407" s="15">
        <f t="shared" si="220"/>
        <v>0</v>
      </c>
      <c r="L1407" s="15">
        <f t="shared" si="218"/>
        <v>0</v>
      </c>
      <c r="M1407" s="58">
        <f>'Luxjacky Assumptions Monthly'!$M$8*'Luxjacky Counterfactual'!H1407</f>
        <v>0</v>
      </c>
      <c r="N1407" s="58">
        <f>'Luxjacky Assumptions Monthly'!$M$6*'Luxjacky Assumptions Monthly'!$M$8*'Luxjacky Counterfactual'!G1407</f>
        <v>932.17580808578327</v>
      </c>
      <c r="O1407" s="58">
        <f t="shared" si="221"/>
        <v>932.17580808578327</v>
      </c>
    </row>
    <row r="1408" spans="1:15" x14ac:dyDescent="0.3">
      <c r="A1408" s="60">
        <v>43776</v>
      </c>
      <c r="B1408" s="15">
        <f t="shared" si="212"/>
        <v>2019</v>
      </c>
      <c r="C1408" s="15">
        <f t="shared" si="213"/>
        <v>11</v>
      </c>
      <c r="D1408" s="15" t="str">
        <f t="shared" si="217"/>
        <v>201911</v>
      </c>
      <c r="E1408" s="15">
        <f t="shared" si="214"/>
        <v>5</v>
      </c>
      <c r="F1408" s="15">
        <f t="shared" si="215"/>
        <v>0</v>
      </c>
      <c r="G1408" s="64">
        <f t="shared" si="219"/>
        <v>1658.3516161715665</v>
      </c>
      <c r="H1408" s="64">
        <f>IF(G1407&lt;VLOOKUP(D1408,'Luxjacky Assumptions Past'!$M$17:$Q$77,5,0),VLOOKUP(D1408,'Luxjacky Assumptions Past'!$M$17:$Q$77,4,0),0)</f>
        <v>0</v>
      </c>
      <c r="I1408" s="62">
        <f t="shared" si="216"/>
        <v>172.927855391435</v>
      </c>
      <c r="J1408" s="62">
        <v>206</v>
      </c>
      <c r="K1408" s="15">
        <f t="shared" si="220"/>
        <v>0</v>
      </c>
      <c r="L1408" s="15">
        <f t="shared" si="218"/>
        <v>0</v>
      </c>
      <c r="M1408" s="58">
        <f>'Luxjacky Assumptions Monthly'!$M$8*'Luxjacky Counterfactual'!H1408</f>
        <v>0</v>
      </c>
      <c r="N1408" s="58">
        <f>'Luxjacky Assumptions Monthly'!$M$6*'Luxjacky Assumptions Monthly'!$M$8*'Luxjacky Counterfactual'!G1408</f>
        <v>829.17580808578327</v>
      </c>
      <c r="O1408" s="58">
        <f t="shared" si="221"/>
        <v>829.17580808578327</v>
      </c>
    </row>
    <row r="1409" spans="1:15" x14ac:dyDescent="0.3">
      <c r="A1409" s="60">
        <v>43777</v>
      </c>
      <c r="B1409" s="15">
        <f t="shared" si="212"/>
        <v>2019</v>
      </c>
      <c r="C1409" s="15">
        <f t="shared" si="213"/>
        <v>11</v>
      </c>
      <c r="D1409" s="15" t="str">
        <f t="shared" si="217"/>
        <v>201911</v>
      </c>
      <c r="E1409" s="15">
        <f t="shared" si="214"/>
        <v>6</v>
      </c>
      <c r="F1409" s="15">
        <f t="shared" si="215"/>
        <v>1</v>
      </c>
      <c r="G1409" s="64">
        <f t="shared" si="219"/>
        <v>1484.3516161715665</v>
      </c>
      <c r="H1409" s="64">
        <f>IF(G1408&lt;VLOOKUP(D1409,'Luxjacky Assumptions Past'!$M$17:$Q$77,5,0),VLOOKUP(D1409,'Luxjacky Assumptions Past'!$M$17:$Q$77,4,0),0)</f>
        <v>0</v>
      </c>
      <c r="I1409" s="62">
        <f t="shared" si="216"/>
        <v>154.55611937736103</v>
      </c>
      <c r="J1409" s="62">
        <v>174</v>
      </c>
      <c r="K1409" s="15">
        <f t="shared" si="220"/>
        <v>0</v>
      </c>
      <c r="L1409" s="15">
        <f t="shared" si="218"/>
        <v>0</v>
      </c>
      <c r="M1409" s="58">
        <f>'Luxjacky Assumptions Monthly'!$M$8*'Luxjacky Counterfactual'!H1409</f>
        <v>0</v>
      </c>
      <c r="N1409" s="58">
        <f>'Luxjacky Assumptions Monthly'!$M$6*'Luxjacky Assumptions Monthly'!$M$8*'Luxjacky Counterfactual'!G1409</f>
        <v>742.17580808578327</v>
      </c>
      <c r="O1409" s="58">
        <f t="shared" si="221"/>
        <v>742.17580808578327</v>
      </c>
    </row>
    <row r="1410" spans="1:15" x14ac:dyDescent="0.3">
      <c r="A1410" s="60">
        <v>43778</v>
      </c>
      <c r="B1410" s="15">
        <f t="shared" ref="B1410:B1473" si="222">YEAR(A1410)</f>
        <v>2019</v>
      </c>
      <c r="C1410" s="15">
        <f t="shared" ref="C1410:C1473" si="223">MONTH(A1410)</f>
        <v>11</v>
      </c>
      <c r="D1410" s="15" t="str">
        <f t="shared" si="217"/>
        <v>201911</v>
      </c>
      <c r="E1410" s="15">
        <f t="shared" ref="E1410:E1473" si="224">WEEKDAY(A1410)</f>
        <v>7</v>
      </c>
      <c r="F1410" s="15">
        <f t="shared" ref="F1410:F1473" si="225">IF(OR(E1410=6,E1410=7),1,0)</f>
        <v>1</v>
      </c>
      <c r="G1410" s="64">
        <f t="shared" si="219"/>
        <v>1328.3516161715665</v>
      </c>
      <c r="H1410" s="64">
        <f>IF(G1409&lt;VLOOKUP(D1410,'Luxjacky Assumptions Past'!$M$17:$Q$77,5,0),VLOOKUP(D1410,'Luxjacky Assumptions Past'!$M$17:$Q$77,4,0),0)</f>
        <v>0</v>
      </c>
      <c r="I1410" s="62">
        <f t="shared" ref="I1410:I1473" si="226">100-2.17*E1410^2.25+12.77*E1410+EXP(-E1410/0.032)+5*C1410^0.75+10*F1410+20*(B1410-2016)</f>
        <v>116.63664096736065</v>
      </c>
      <c r="J1410" s="62">
        <v>156</v>
      </c>
      <c r="K1410" s="15">
        <f t="shared" si="220"/>
        <v>0</v>
      </c>
      <c r="L1410" s="15">
        <f t="shared" si="218"/>
        <v>0</v>
      </c>
      <c r="M1410" s="58">
        <f>'Luxjacky Assumptions Monthly'!$M$8*'Luxjacky Counterfactual'!H1410</f>
        <v>0</v>
      </c>
      <c r="N1410" s="58">
        <f>'Luxjacky Assumptions Monthly'!$M$6*'Luxjacky Assumptions Monthly'!$M$8*'Luxjacky Counterfactual'!G1410</f>
        <v>664.17580808578327</v>
      </c>
      <c r="O1410" s="58">
        <f t="shared" si="221"/>
        <v>664.17580808578327</v>
      </c>
    </row>
    <row r="1411" spans="1:15" x14ac:dyDescent="0.3">
      <c r="A1411" s="60">
        <v>43779</v>
      </c>
      <c r="B1411" s="15">
        <f t="shared" si="222"/>
        <v>2019</v>
      </c>
      <c r="C1411" s="15">
        <f t="shared" si="223"/>
        <v>11</v>
      </c>
      <c r="D1411" s="15" t="str">
        <f t="shared" ref="D1411:D1474" si="227">CONCATENATE(B1411,C1411)</f>
        <v>201911</v>
      </c>
      <c r="E1411" s="15">
        <f t="shared" si="224"/>
        <v>1</v>
      </c>
      <c r="F1411" s="15">
        <f t="shared" si="225"/>
        <v>0</v>
      </c>
      <c r="G1411" s="64">
        <f t="shared" si="219"/>
        <v>2870.0695054524267</v>
      </c>
      <c r="H1411" s="64">
        <f>IF(G1410&lt;VLOOKUP(D1411,'Luxjacky Assumptions Past'!$M$17:$Q$77,5,0),VLOOKUP(D1411,'Luxjacky Assumptions Past'!$M$17:$Q$77,4,0),0)</f>
        <v>1673.7178892808604</v>
      </c>
      <c r="I1411" s="62">
        <f t="shared" si="226"/>
        <v>200.80052677268623</v>
      </c>
      <c r="J1411" s="62">
        <v>132</v>
      </c>
      <c r="K1411" s="15">
        <f t="shared" si="220"/>
        <v>1</v>
      </c>
      <c r="L1411" s="15">
        <f t="shared" ref="L1411:L1474" si="228">4000*K1411</f>
        <v>4000</v>
      </c>
      <c r="M1411" s="58">
        <f>'Luxjacky Assumptions Monthly'!$M$8*'Luxjacky Counterfactual'!H1411</f>
        <v>16737.178892808603</v>
      </c>
      <c r="N1411" s="58">
        <f>'Luxjacky Assumptions Monthly'!$M$6*'Luxjacky Assumptions Monthly'!$M$8*'Luxjacky Counterfactual'!G1411</f>
        <v>1435.0347527262134</v>
      </c>
      <c r="O1411" s="58">
        <f t="shared" si="221"/>
        <v>22172.213645534815</v>
      </c>
    </row>
    <row r="1412" spans="1:15" x14ac:dyDescent="0.3">
      <c r="A1412" s="60">
        <v>43780</v>
      </c>
      <c r="B1412" s="15">
        <f t="shared" si="222"/>
        <v>2019</v>
      </c>
      <c r="C1412" s="15">
        <f t="shared" si="223"/>
        <v>11</v>
      </c>
      <c r="D1412" s="15" t="str">
        <f t="shared" si="227"/>
        <v>201911</v>
      </c>
      <c r="E1412" s="15">
        <f t="shared" si="224"/>
        <v>2</v>
      </c>
      <c r="F1412" s="15">
        <f t="shared" si="225"/>
        <v>0</v>
      </c>
      <c r="G1412" s="64">
        <f t="shared" ref="G1412:G1475" si="229">G1411+H1412-J1412</f>
        <v>2661.0695054524267</v>
      </c>
      <c r="H1412" s="64">
        <f>IF(G1411&lt;VLOOKUP(D1412,'Luxjacky Assumptions Past'!$M$17:$Q$77,5,0),VLOOKUP(D1412,'Luxjacky Assumptions Past'!$M$17:$Q$77,4,0),0)</f>
        <v>0</v>
      </c>
      <c r="I1412" s="62">
        <f t="shared" si="226"/>
        <v>205.41820901446255</v>
      </c>
      <c r="J1412" s="62">
        <v>209</v>
      </c>
      <c r="K1412" s="15">
        <f t="shared" si="220"/>
        <v>0</v>
      </c>
      <c r="L1412" s="15">
        <f t="shared" si="228"/>
        <v>0</v>
      </c>
      <c r="M1412" s="58">
        <f>'Luxjacky Assumptions Monthly'!$M$8*'Luxjacky Counterfactual'!H1412</f>
        <v>0</v>
      </c>
      <c r="N1412" s="58">
        <f>'Luxjacky Assumptions Monthly'!$M$6*'Luxjacky Assumptions Monthly'!$M$8*'Luxjacky Counterfactual'!G1412</f>
        <v>1330.5347527262134</v>
      </c>
      <c r="O1412" s="58">
        <f t="shared" si="221"/>
        <v>1330.5347527262134</v>
      </c>
    </row>
    <row r="1413" spans="1:15" x14ac:dyDescent="0.3">
      <c r="A1413" s="60">
        <v>43781</v>
      </c>
      <c r="B1413" s="15">
        <f t="shared" si="222"/>
        <v>2019</v>
      </c>
      <c r="C1413" s="15">
        <f t="shared" si="223"/>
        <v>11</v>
      </c>
      <c r="D1413" s="15" t="str">
        <f t="shared" si="227"/>
        <v>201911</v>
      </c>
      <c r="E1413" s="15">
        <f t="shared" si="224"/>
        <v>3</v>
      </c>
      <c r="F1413" s="15">
        <f t="shared" si="225"/>
        <v>0</v>
      </c>
      <c r="G1413" s="64">
        <f t="shared" si="229"/>
        <v>2464.0695054524267</v>
      </c>
      <c r="H1413" s="64">
        <f>IF(G1412&lt;VLOOKUP(D1413,'Luxjacky Assumptions Past'!$M$17:$Q$77,5,0),VLOOKUP(D1413,'Luxjacky Assumptions Past'!$M$17:$Q$77,4,0),0)</f>
        <v>0</v>
      </c>
      <c r="I1413" s="62">
        <f t="shared" si="226"/>
        <v>202.80760129972401</v>
      </c>
      <c r="J1413" s="62">
        <v>197</v>
      </c>
      <c r="K1413" s="15">
        <f t="shared" si="220"/>
        <v>0</v>
      </c>
      <c r="L1413" s="15">
        <f t="shared" si="228"/>
        <v>0</v>
      </c>
      <c r="M1413" s="58">
        <f>'Luxjacky Assumptions Monthly'!$M$8*'Luxjacky Counterfactual'!H1413</f>
        <v>0</v>
      </c>
      <c r="N1413" s="58">
        <f>'Luxjacky Assumptions Monthly'!$M$6*'Luxjacky Assumptions Monthly'!$M$8*'Luxjacky Counterfactual'!G1413</f>
        <v>1232.0347527262134</v>
      </c>
      <c r="O1413" s="58">
        <f t="shared" si="221"/>
        <v>1232.0347527262134</v>
      </c>
    </row>
    <row r="1414" spans="1:15" x14ac:dyDescent="0.3">
      <c r="A1414" s="60">
        <v>43782</v>
      </c>
      <c r="B1414" s="15">
        <f t="shared" si="222"/>
        <v>2019</v>
      </c>
      <c r="C1414" s="15">
        <f t="shared" si="223"/>
        <v>11</v>
      </c>
      <c r="D1414" s="15" t="str">
        <f t="shared" si="227"/>
        <v>201911</v>
      </c>
      <c r="E1414" s="15">
        <f t="shared" si="224"/>
        <v>4</v>
      </c>
      <c r="F1414" s="15">
        <f t="shared" si="225"/>
        <v>0</v>
      </c>
      <c r="G1414" s="64">
        <f t="shared" si="229"/>
        <v>2257.0695054524267</v>
      </c>
      <c r="H1414" s="64">
        <f>IF(G1413&lt;VLOOKUP(D1414,'Luxjacky Assumptions Past'!$M$17:$Q$77,5,0),VLOOKUP(D1414,'Luxjacky Assumptions Past'!$M$17:$Q$77,4,0),0)</f>
        <v>0</v>
      </c>
      <c r="I1414" s="62">
        <f t="shared" si="226"/>
        <v>192.17903188709232</v>
      </c>
      <c r="J1414" s="62">
        <v>207</v>
      </c>
      <c r="K1414" s="15">
        <f t="shared" si="220"/>
        <v>0</v>
      </c>
      <c r="L1414" s="15">
        <f t="shared" si="228"/>
        <v>0</v>
      </c>
      <c r="M1414" s="58">
        <f>'Luxjacky Assumptions Monthly'!$M$8*'Luxjacky Counterfactual'!H1414</f>
        <v>0</v>
      </c>
      <c r="N1414" s="58">
        <f>'Luxjacky Assumptions Monthly'!$M$6*'Luxjacky Assumptions Monthly'!$M$8*'Luxjacky Counterfactual'!G1414</f>
        <v>1128.5347527262134</v>
      </c>
      <c r="O1414" s="58">
        <f t="shared" si="221"/>
        <v>1128.5347527262134</v>
      </c>
    </row>
    <row r="1415" spans="1:15" x14ac:dyDescent="0.3">
      <c r="A1415" s="60">
        <v>43783</v>
      </c>
      <c r="B1415" s="15">
        <f t="shared" si="222"/>
        <v>2019</v>
      </c>
      <c r="C1415" s="15">
        <f t="shared" si="223"/>
        <v>11</v>
      </c>
      <c r="D1415" s="15" t="str">
        <f t="shared" si="227"/>
        <v>201911</v>
      </c>
      <c r="E1415" s="15">
        <f t="shared" si="224"/>
        <v>5</v>
      </c>
      <c r="F1415" s="15">
        <f t="shared" si="225"/>
        <v>0</v>
      </c>
      <c r="G1415" s="64">
        <f t="shared" si="229"/>
        <v>2050.0695054524267</v>
      </c>
      <c r="H1415" s="64">
        <f>IF(G1414&lt;VLOOKUP(D1415,'Luxjacky Assumptions Past'!$M$17:$Q$77,5,0),VLOOKUP(D1415,'Luxjacky Assumptions Past'!$M$17:$Q$77,4,0),0)</f>
        <v>0</v>
      </c>
      <c r="I1415" s="62">
        <f t="shared" si="226"/>
        <v>172.927855391435</v>
      </c>
      <c r="J1415" s="62">
        <v>207</v>
      </c>
      <c r="K1415" s="15">
        <f t="shared" si="220"/>
        <v>0</v>
      </c>
      <c r="L1415" s="15">
        <f t="shared" si="228"/>
        <v>0</v>
      </c>
      <c r="M1415" s="58">
        <f>'Luxjacky Assumptions Monthly'!$M$8*'Luxjacky Counterfactual'!H1415</f>
        <v>0</v>
      </c>
      <c r="N1415" s="58">
        <f>'Luxjacky Assumptions Monthly'!$M$6*'Luxjacky Assumptions Monthly'!$M$8*'Luxjacky Counterfactual'!G1415</f>
        <v>1025.0347527262134</v>
      </c>
      <c r="O1415" s="58">
        <f t="shared" si="221"/>
        <v>1025.0347527262134</v>
      </c>
    </row>
    <row r="1416" spans="1:15" x14ac:dyDescent="0.3">
      <c r="A1416" s="60">
        <v>43784</v>
      </c>
      <c r="B1416" s="15">
        <f t="shared" si="222"/>
        <v>2019</v>
      </c>
      <c r="C1416" s="15">
        <f t="shared" si="223"/>
        <v>11</v>
      </c>
      <c r="D1416" s="15" t="str">
        <f t="shared" si="227"/>
        <v>201911</v>
      </c>
      <c r="E1416" s="15">
        <f t="shared" si="224"/>
        <v>6</v>
      </c>
      <c r="F1416" s="15">
        <f t="shared" si="225"/>
        <v>1</v>
      </c>
      <c r="G1416" s="64">
        <f t="shared" si="229"/>
        <v>1874.0695054524267</v>
      </c>
      <c r="H1416" s="64">
        <f>IF(G1415&lt;VLOOKUP(D1416,'Luxjacky Assumptions Past'!$M$17:$Q$77,5,0),VLOOKUP(D1416,'Luxjacky Assumptions Past'!$M$17:$Q$77,4,0),0)</f>
        <v>0</v>
      </c>
      <c r="I1416" s="62">
        <f t="shared" si="226"/>
        <v>154.55611937736103</v>
      </c>
      <c r="J1416" s="62">
        <v>176</v>
      </c>
      <c r="K1416" s="15">
        <f t="shared" si="220"/>
        <v>0</v>
      </c>
      <c r="L1416" s="15">
        <f t="shared" si="228"/>
        <v>0</v>
      </c>
      <c r="M1416" s="58">
        <f>'Luxjacky Assumptions Monthly'!$M$8*'Luxjacky Counterfactual'!H1416</f>
        <v>0</v>
      </c>
      <c r="N1416" s="58">
        <f>'Luxjacky Assumptions Monthly'!$M$6*'Luxjacky Assumptions Monthly'!$M$8*'Luxjacky Counterfactual'!G1416</f>
        <v>937.03475272621336</v>
      </c>
      <c r="O1416" s="58">
        <f t="shared" si="221"/>
        <v>937.03475272621336</v>
      </c>
    </row>
    <row r="1417" spans="1:15" x14ac:dyDescent="0.3">
      <c r="A1417" s="60">
        <v>43785</v>
      </c>
      <c r="B1417" s="15">
        <f t="shared" si="222"/>
        <v>2019</v>
      </c>
      <c r="C1417" s="15">
        <f t="shared" si="223"/>
        <v>11</v>
      </c>
      <c r="D1417" s="15" t="str">
        <f t="shared" si="227"/>
        <v>201911</v>
      </c>
      <c r="E1417" s="15">
        <f t="shared" si="224"/>
        <v>7</v>
      </c>
      <c r="F1417" s="15">
        <f t="shared" si="225"/>
        <v>1</v>
      </c>
      <c r="G1417" s="64">
        <f t="shared" si="229"/>
        <v>1731.0695054524267</v>
      </c>
      <c r="H1417" s="64">
        <f>IF(G1416&lt;VLOOKUP(D1417,'Luxjacky Assumptions Past'!$M$17:$Q$77,5,0),VLOOKUP(D1417,'Luxjacky Assumptions Past'!$M$17:$Q$77,4,0),0)</f>
        <v>0</v>
      </c>
      <c r="I1417" s="62">
        <f t="shared" si="226"/>
        <v>116.63664096736065</v>
      </c>
      <c r="J1417" s="62">
        <v>143</v>
      </c>
      <c r="K1417" s="15">
        <f t="shared" si="220"/>
        <v>0</v>
      </c>
      <c r="L1417" s="15">
        <f t="shared" si="228"/>
        <v>0</v>
      </c>
      <c r="M1417" s="58">
        <f>'Luxjacky Assumptions Monthly'!$M$8*'Luxjacky Counterfactual'!H1417</f>
        <v>0</v>
      </c>
      <c r="N1417" s="58">
        <f>'Luxjacky Assumptions Monthly'!$M$6*'Luxjacky Assumptions Monthly'!$M$8*'Luxjacky Counterfactual'!G1417</f>
        <v>865.53475272621336</v>
      </c>
      <c r="O1417" s="58">
        <f t="shared" si="221"/>
        <v>865.53475272621336</v>
      </c>
    </row>
    <row r="1418" spans="1:15" x14ac:dyDescent="0.3">
      <c r="A1418" s="60">
        <v>43786</v>
      </c>
      <c r="B1418" s="15">
        <f t="shared" si="222"/>
        <v>2019</v>
      </c>
      <c r="C1418" s="15">
        <f t="shared" si="223"/>
        <v>11</v>
      </c>
      <c r="D1418" s="15" t="str">
        <f t="shared" si="227"/>
        <v>201911</v>
      </c>
      <c r="E1418" s="15">
        <f t="shared" si="224"/>
        <v>1</v>
      </c>
      <c r="F1418" s="15">
        <f t="shared" si="225"/>
        <v>0</v>
      </c>
      <c r="G1418" s="64">
        <f t="shared" si="229"/>
        <v>1613.0695054524267</v>
      </c>
      <c r="H1418" s="64">
        <f>IF(G1417&lt;VLOOKUP(D1418,'Luxjacky Assumptions Past'!$M$17:$Q$77,5,0),VLOOKUP(D1418,'Luxjacky Assumptions Past'!$M$17:$Q$77,4,0),0)</f>
        <v>0</v>
      </c>
      <c r="I1418" s="62">
        <f t="shared" si="226"/>
        <v>200.80052677268623</v>
      </c>
      <c r="J1418" s="62">
        <v>118</v>
      </c>
      <c r="K1418" s="15">
        <f t="shared" si="220"/>
        <v>0</v>
      </c>
      <c r="L1418" s="15">
        <f t="shared" si="228"/>
        <v>0</v>
      </c>
      <c r="M1418" s="58">
        <f>'Luxjacky Assumptions Monthly'!$M$8*'Luxjacky Counterfactual'!H1418</f>
        <v>0</v>
      </c>
      <c r="N1418" s="58">
        <f>'Luxjacky Assumptions Monthly'!$M$6*'Luxjacky Assumptions Monthly'!$M$8*'Luxjacky Counterfactual'!G1418</f>
        <v>806.53475272621336</v>
      </c>
      <c r="O1418" s="58">
        <f t="shared" si="221"/>
        <v>806.53475272621336</v>
      </c>
    </row>
    <row r="1419" spans="1:15" x14ac:dyDescent="0.3">
      <c r="A1419" s="60">
        <v>43787</v>
      </c>
      <c r="B1419" s="15">
        <f t="shared" si="222"/>
        <v>2019</v>
      </c>
      <c r="C1419" s="15">
        <f t="shared" si="223"/>
        <v>11</v>
      </c>
      <c r="D1419" s="15" t="str">
        <f t="shared" si="227"/>
        <v>201911</v>
      </c>
      <c r="E1419" s="15">
        <f t="shared" si="224"/>
        <v>2</v>
      </c>
      <c r="F1419" s="15">
        <f t="shared" si="225"/>
        <v>0</v>
      </c>
      <c r="G1419" s="64">
        <f t="shared" si="229"/>
        <v>1416.0695054524267</v>
      </c>
      <c r="H1419" s="64">
        <f>IF(G1418&lt;VLOOKUP(D1419,'Luxjacky Assumptions Past'!$M$17:$Q$77,5,0),VLOOKUP(D1419,'Luxjacky Assumptions Past'!$M$17:$Q$77,4,0),0)</f>
        <v>0</v>
      </c>
      <c r="I1419" s="62">
        <f t="shared" si="226"/>
        <v>205.41820901446255</v>
      </c>
      <c r="J1419" s="62">
        <v>197</v>
      </c>
      <c r="K1419" s="15">
        <f t="shared" si="220"/>
        <v>0</v>
      </c>
      <c r="L1419" s="15">
        <f t="shared" si="228"/>
        <v>0</v>
      </c>
      <c r="M1419" s="58">
        <f>'Luxjacky Assumptions Monthly'!$M$8*'Luxjacky Counterfactual'!H1419</f>
        <v>0</v>
      </c>
      <c r="N1419" s="58">
        <f>'Luxjacky Assumptions Monthly'!$M$6*'Luxjacky Assumptions Monthly'!$M$8*'Luxjacky Counterfactual'!G1419</f>
        <v>708.03475272621336</v>
      </c>
      <c r="O1419" s="58">
        <f t="shared" si="221"/>
        <v>708.03475272621336</v>
      </c>
    </row>
    <row r="1420" spans="1:15" x14ac:dyDescent="0.3">
      <c r="A1420" s="60">
        <v>43788</v>
      </c>
      <c r="B1420" s="15">
        <f t="shared" si="222"/>
        <v>2019</v>
      </c>
      <c r="C1420" s="15">
        <f t="shared" si="223"/>
        <v>11</v>
      </c>
      <c r="D1420" s="15" t="str">
        <f t="shared" si="227"/>
        <v>201911</v>
      </c>
      <c r="E1420" s="15">
        <f t="shared" si="224"/>
        <v>3</v>
      </c>
      <c r="F1420" s="15">
        <f t="shared" si="225"/>
        <v>0</v>
      </c>
      <c r="G1420" s="64">
        <f t="shared" si="229"/>
        <v>2890.7873947332873</v>
      </c>
      <c r="H1420" s="64">
        <f>IF(G1419&lt;VLOOKUP(D1420,'Luxjacky Assumptions Past'!$M$17:$Q$77,5,0),VLOOKUP(D1420,'Luxjacky Assumptions Past'!$M$17:$Q$77,4,0),0)</f>
        <v>1673.7178892808604</v>
      </c>
      <c r="I1420" s="62">
        <f t="shared" si="226"/>
        <v>202.80760129972401</v>
      </c>
      <c r="J1420" s="62">
        <v>199</v>
      </c>
      <c r="K1420" s="15">
        <f t="shared" si="220"/>
        <v>1</v>
      </c>
      <c r="L1420" s="15">
        <f t="shared" si="228"/>
        <v>4000</v>
      </c>
      <c r="M1420" s="58">
        <f>'Luxjacky Assumptions Monthly'!$M$8*'Luxjacky Counterfactual'!H1420</f>
        <v>16737.178892808603</v>
      </c>
      <c r="N1420" s="58">
        <f>'Luxjacky Assumptions Monthly'!$M$6*'Luxjacky Assumptions Monthly'!$M$8*'Luxjacky Counterfactual'!G1420</f>
        <v>1445.3936973666437</v>
      </c>
      <c r="O1420" s="58">
        <f t="shared" si="221"/>
        <v>22182.572590175245</v>
      </c>
    </row>
    <row r="1421" spans="1:15" x14ac:dyDescent="0.3">
      <c r="A1421" s="60">
        <v>43789</v>
      </c>
      <c r="B1421" s="15">
        <f t="shared" si="222"/>
        <v>2019</v>
      </c>
      <c r="C1421" s="15">
        <f t="shared" si="223"/>
        <v>11</v>
      </c>
      <c r="D1421" s="15" t="str">
        <f t="shared" si="227"/>
        <v>201911</v>
      </c>
      <c r="E1421" s="15">
        <f t="shared" si="224"/>
        <v>4</v>
      </c>
      <c r="F1421" s="15">
        <f t="shared" si="225"/>
        <v>0</v>
      </c>
      <c r="G1421" s="64">
        <f t="shared" si="229"/>
        <v>2697.7873947332873</v>
      </c>
      <c r="H1421" s="64">
        <f>IF(G1420&lt;VLOOKUP(D1421,'Luxjacky Assumptions Past'!$M$17:$Q$77,5,0),VLOOKUP(D1421,'Luxjacky Assumptions Past'!$M$17:$Q$77,4,0),0)</f>
        <v>0</v>
      </c>
      <c r="I1421" s="62">
        <f t="shared" si="226"/>
        <v>192.17903188709232</v>
      </c>
      <c r="J1421" s="62">
        <v>193</v>
      </c>
      <c r="K1421" s="15">
        <f t="shared" si="220"/>
        <v>0</v>
      </c>
      <c r="L1421" s="15">
        <f t="shared" si="228"/>
        <v>0</v>
      </c>
      <c r="M1421" s="58">
        <f>'Luxjacky Assumptions Monthly'!$M$8*'Luxjacky Counterfactual'!H1421</f>
        <v>0</v>
      </c>
      <c r="N1421" s="58">
        <f>'Luxjacky Assumptions Monthly'!$M$6*'Luxjacky Assumptions Monthly'!$M$8*'Luxjacky Counterfactual'!G1421</f>
        <v>1348.8936973666437</v>
      </c>
      <c r="O1421" s="58">
        <f t="shared" si="221"/>
        <v>1348.8936973666437</v>
      </c>
    </row>
    <row r="1422" spans="1:15" x14ac:dyDescent="0.3">
      <c r="A1422" s="60">
        <v>43790</v>
      </c>
      <c r="B1422" s="15">
        <f t="shared" si="222"/>
        <v>2019</v>
      </c>
      <c r="C1422" s="15">
        <f t="shared" si="223"/>
        <v>11</v>
      </c>
      <c r="D1422" s="15" t="str">
        <f t="shared" si="227"/>
        <v>201911</v>
      </c>
      <c r="E1422" s="15">
        <f t="shared" si="224"/>
        <v>5</v>
      </c>
      <c r="F1422" s="15">
        <f t="shared" si="225"/>
        <v>0</v>
      </c>
      <c r="G1422" s="64">
        <f t="shared" si="229"/>
        <v>2514.7873947332873</v>
      </c>
      <c r="H1422" s="64">
        <f>IF(G1421&lt;VLOOKUP(D1422,'Luxjacky Assumptions Past'!$M$17:$Q$77,5,0),VLOOKUP(D1422,'Luxjacky Assumptions Past'!$M$17:$Q$77,4,0),0)</f>
        <v>0</v>
      </c>
      <c r="I1422" s="62">
        <f t="shared" si="226"/>
        <v>172.927855391435</v>
      </c>
      <c r="J1422" s="62">
        <v>183</v>
      </c>
      <c r="K1422" s="15">
        <f t="shared" si="220"/>
        <v>0</v>
      </c>
      <c r="L1422" s="15">
        <f t="shared" si="228"/>
        <v>0</v>
      </c>
      <c r="M1422" s="58">
        <f>'Luxjacky Assumptions Monthly'!$M$8*'Luxjacky Counterfactual'!H1422</f>
        <v>0</v>
      </c>
      <c r="N1422" s="58">
        <f>'Luxjacky Assumptions Monthly'!$M$6*'Luxjacky Assumptions Monthly'!$M$8*'Luxjacky Counterfactual'!G1422</f>
        <v>1257.3936973666437</v>
      </c>
      <c r="O1422" s="58">
        <f t="shared" si="221"/>
        <v>1257.3936973666437</v>
      </c>
    </row>
    <row r="1423" spans="1:15" x14ac:dyDescent="0.3">
      <c r="A1423" s="60">
        <v>43791</v>
      </c>
      <c r="B1423" s="15">
        <f t="shared" si="222"/>
        <v>2019</v>
      </c>
      <c r="C1423" s="15">
        <f t="shared" si="223"/>
        <v>11</v>
      </c>
      <c r="D1423" s="15" t="str">
        <f t="shared" si="227"/>
        <v>201911</v>
      </c>
      <c r="E1423" s="15">
        <f t="shared" si="224"/>
        <v>6</v>
      </c>
      <c r="F1423" s="15">
        <f t="shared" si="225"/>
        <v>1</v>
      </c>
      <c r="G1423" s="64">
        <f t="shared" si="229"/>
        <v>2343.7873947332873</v>
      </c>
      <c r="H1423" s="64">
        <f>IF(G1422&lt;VLOOKUP(D1423,'Luxjacky Assumptions Past'!$M$17:$Q$77,5,0),VLOOKUP(D1423,'Luxjacky Assumptions Past'!$M$17:$Q$77,4,0),0)</f>
        <v>0</v>
      </c>
      <c r="I1423" s="62">
        <f t="shared" si="226"/>
        <v>154.55611937736103</v>
      </c>
      <c r="J1423" s="62">
        <v>171</v>
      </c>
      <c r="K1423" s="15">
        <f t="shared" si="220"/>
        <v>0</v>
      </c>
      <c r="L1423" s="15">
        <f t="shared" si="228"/>
        <v>0</v>
      </c>
      <c r="M1423" s="58">
        <f>'Luxjacky Assumptions Monthly'!$M$8*'Luxjacky Counterfactual'!H1423</f>
        <v>0</v>
      </c>
      <c r="N1423" s="58">
        <f>'Luxjacky Assumptions Monthly'!$M$6*'Luxjacky Assumptions Monthly'!$M$8*'Luxjacky Counterfactual'!G1423</f>
        <v>1171.8936973666437</v>
      </c>
      <c r="O1423" s="58">
        <f t="shared" si="221"/>
        <v>1171.8936973666437</v>
      </c>
    </row>
    <row r="1424" spans="1:15" x14ac:dyDescent="0.3">
      <c r="A1424" s="60">
        <v>43792</v>
      </c>
      <c r="B1424" s="15">
        <f t="shared" si="222"/>
        <v>2019</v>
      </c>
      <c r="C1424" s="15">
        <f t="shared" si="223"/>
        <v>11</v>
      </c>
      <c r="D1424" s="15" t="str">
        <f t="shared" si="227"/>
        <v>201911</v>
      </c>
      <c r="E1424" s="15">
        <f t="shared" si="224"/>
        <v>7</v>
      </c>
      <c r="F1424" s="15">
        <f t="shared" si="225"/>
        <v>1</v>
      </c>
      <c r="G1424" s="64">
        <f t="shared" si="229"/>
        <v>2192.7873947332873</v>
      </c>
      <c r="H1424" s="64">
        <f>IF(G1423&lt;VLOOKUP(D1424,'Luxjacky Assumptions Past'!$M$17:$Q$77,5,0),VLOOKUP(D1424,'Luxjacky Assumptions Past'!$M$17:$Q$77,4,0),0)</f>
        <v>0</v>
      </c>
      <c r="I1424" s="62">
        <f t="shared" si="226"/>
        <v>116.63664096736065</v>
      </c>
      <c r="J1424" s="62">
        <v>151</v>
      </c>
      <c r="K1424" s="15">
        <f t="shared" si="220"/>
        <v>0</v>
      </c>
      <c r="L1424" s="15">
        <f t="shared" si="228"/>
        <v>0</v>
      </c>
      <c r="M1424" s="58">
        <f>'Luxjacky Assumptions Monthly'!$M$8*'Luxjacky Counterfactual'!H1424</f>
        <v>0</v>
      </c>
      <c r="N1424" s="58">
        <f>'Luxjacky Assumptions Monthly'!$M$6*'Luxjacky Assumptions Monthly'!$M$8*'Luxjacky Counterfactual'!G1424</f>
        <v>1096.3936973666437</v>
      </c>
      <c r="O1424" s="58">
        <f t="shared" si="221"/>
        <v>1096.3936973666437</v>
      </c>
    </row>
    <row r="1425" spans="1:15" x14ac:dyDescent="0.3">
      <c r="A1425" s="60">
        <v>43793</v>
      </c>
      <c r="B1425" s="15">
        <f t="shared" si="222"/>
        <v>2019</v>
      </c>
      <c r="C1425" s="15">
        <f t="shared" si="223"/>
        <v>11</v>
      </c>
      <c r="D1425" s="15" t="str">
        <f t="shared" si="227"/>
        <v>201911</v>
      </c>
      <c r="E1425" s="15">
        <f t="shared" si="224"/>
        <v>1</v>
      </c>
      <c r="F1425" s="15">
        <f t="shared" si="225"/>
        <v>0</v>
      </c>
      <c r="G1425" s="64">
        <f t="shared" si="229"/>
        <v>2066.7873947332873</v>
      </c>
      <c r="H1425" s="64">
        <f>IF(G1424&lt;VLOOKUP(D1425,'Luxjacky Assumptions Past'!$M$17:$Q$77,5,0),VLOOKUP(D1425,'Luxjacky Assumptions Past'!$M$17:$Q$77,4,0),0)</f>
        <v>0</v>
      </c>
      <c r="I1425" s="62">
        <f t="shared" si="226"/>
        <v>200.80052677268623</v>
      </c>
      <c r="J1425" s="62">
        <v>126</v>
      </c>
      <c r="K1425" s="15">
        <f t="shared" si="220"/>
        <v>0</v>
      </c>
      <c r="L1425" s="15">
        <f t="shared" si="228"/>
        <v>0</v>
      </c>
      <c r="M1425" s="58">
        <f>'Luxjacky Assumptions Monthly'!$M$8*'Luxjacky Counterfactual'!H1425</f>
        <v>0</v>
      </c>
      <c r="N1425" s="58">
        <f>'Luxjacky Assumptions Monthly'!$M$6*'Luxjacky Assumptions Monthly'!$M$8*'Luxjacky Counterfactual'!G1425</f>
        <v>1033.3936973666437</v>
      </c>
      <c r="O1425" s="58">
        <f t="shared" si="221"/>
        <v>1033.3936973666437</v>
      </c>
    </row>
    <row r="1426" spans="1:15" x14ac:dyDescent="0.3">
      <c r="A1426" s="60">
        <v>43794</v>
      </c>
      <c r="B1426" s="15">
        <f t="shared" si="222"/>
        <v>2019</v>
      </c>
      <c r="C1426" s="15">
        <f t="shared" si="223"/>
        <v>11</v>
      </c>
      <c r="D1426" s="15" t="str">
        <f t="shared" si="227"/>
        <v>201911</v>
      </c>
      <c r="E1426" s="15">
        <f t="shared" si="224"/>
        <v>2</v>
      </c>
      <c r="F1426" s="15">
        <f t="shared" si="225"/>
        <v>0</v>
      </c>
      <c r="G1426" s="64">
        <f t="shared" si="229"/>
        <v>1872.7873947332873</v>
      </c>
      <c r="H1426" s="64">
        <f>IF(G1425&lt;VLOOKUP(D1426,'Luxjacky Assumptions Past'!$M$17:$Q$77,5,0),VLOOKUP(D1426,'Luxjacky Assumptions Past'!$M$17:$Q$77,4,0),0)</f>
        <v>0</v>
      </c>
      <c r="I1426" s="62">
        <f t="shared" si="226"/>
        <v>205.41820901446255</v>
      </c>
      <c r="J1426" s="62">
        <v>194</v>
      </c>
      <c r="K1426" s="15">
        <f t="shared" si="220"/>
        <v>0</v>
      </c>
      <c r="L1426" s="15">
        <f t="shared" si="228"/>
        <v>0</v>
      </c>
      <c r="M1426" s="58">
        <f>'Luxjacky Assumptions Monthly'!$M$8*'Luxjacky Counterfactual'!H1426</f>
        <v>0</v>
      </c>
      <c r="N1426" s="58">
        <f>'Luxjacky Assumptions Monthly'!$M$6*'Luxjacky Assumptions Monthly'!$M$8*'Luxjacky Counterfactual'!G1426</f>
        <v>936.39369736664366</v>
      </c>
      <c r="O1426" s="58">
        <f t="shared" si="221"/>
        <v>936.39369736664366</v>
      </c>
    </row>
    <row r="1427" spans="1:15" x14ac:dyDescent="0.3">
      <c r="A1427" s="60">
        <v>43795</v>
      </c>
      <c r="B1427" s="15">
        <f t="shared" si="222"/>
        <v>2019</v>
      </c>
      <c r="C1427" s="15">
        <f t="shared" si="223"/>
        <v>11</v>
      </c>
      <c r="D1427" s="15" t="str">
        <f t="shared" si="227"/>
        <v>201911</v>
      </c>
      <c r="E1427" s="15">
        <f t="shared" si="224"/>
        <v>3</v>
      </c>
      <c r="F1427" s="15">
        <f t="shared" si="225"/>
        <v>0</v>
      </c>
      <c r="G1427" s="64">
        <f t="shared" si="229"/>
        <v>1674.7873947332873</v>
      </c>
      <c r="H1427" s="64">
        <f>IF(G1426&lt;VLOOKUP(D1427,'Luxjacky Assumptions Past'!$M$17:$Q$77,5,0),VLOOKUP(D1427,'Luxjacky Assumptions Past'!$M$17:$Q$77,4,0),0)</f>
        <v>0</v>
      </c>
      <c r="I1427" s="62">
        <f t="shared" si="226"/>
        <v>202.80760129972401</v>
      </c>
      <c r="J1427" s="62">
        <v>198</v>
      </c>
      <c r="K1427" s="15">
        <f t="shared" si="220"/>
        <v>0</v>
      </c>
      <c r="L1427" s="15">
        <f t="shared" si="228"/>
        <v>0</v>
      </c>
      <c r="M1427" s="58">
        <f>'Luxjacky Assumptions Monthly'!$M$8*'Luxjacky Counterfactual'!H1427</f>
        <v>0</v>
      </c>
      <c r="N1427" s="58">
        <f>'Luxjacky Assumptions Monthly'!$M$6*'Luxjacky Assumptions Monthly'!$M$8*'Luxjacky Counterfactual'!G1427</f>
        <v>837.39369736664366</v>
      </c>
      <c r="O1427" s="58">
        <f t="shared" si="221"/>
        <v>837.39369736664366</v>
      </c>
    </row>
    <row r="1428" spans="1:15" x14ac:dyDescent="0.3">
      <c r="A1428" s="60">
        <v>43796</v>
      </c>
      <c r="B1428" s="15">
        <f t="shared" si="222"/>
        <v>2019</v>
      </c>
      <c r="C1428" s="15">
        <f t="shared" si="223"/>
        <v>11</v>
      </c>
      <c r="D1428" s="15" t="str">
        <f t="shared" si="227"/>
        <v>201911</v>
      </c>
      <c r="E1428" s="15">
        <f t="shared" si="224"/>
        <v>4</v>
      </c>
      <c r="F1428" s="15">
        <f t="shared" si="225"/>
        <v>0</v>
      </c>
      <c r="G1428" s="64">
        <f t="shared" si="229"/>
        <v>1463.7873947332873</v>
      </c>
      <c r="H1428" s="64">
        <f>IF(G1427&lt;VLOOKUP(D1428,'Luxjacky Assumptions Past'!$M$17:$Q$77,5,0),VLOOKUP(D1428,'Luxjacky Assumptions Past'!$M$17:$Q$77,4,0),0)</f>
        <v>0</v>
      </c>
      <c r="I1428" s="62">
        <f t="shared" si="226"/>
        <v>192.17903188709232</v>
      </c>
      <c r="J1428" s="62">
        <v>211</v>
      </c>
      <c r="K1428" s="15">
        <f t="shared" si="220"/>
        <v>0</v>
      </c>
      <c r="L1428" s="15">
        <f t="shared" si="228"/>
        <v>0</v>
      </c>
      <c r="M1428" s="58">
        <f>'Luxjacky Assumptions Monthly'!$M$8*'Luxjacky Counterfactual'!H1428</f>
        <v>0</v>
      </c>
      <c r="N1428" s="58">
        <f>'Luxjacky Assumptions Monthly'!$M$6*'Luxjacky Assumptions Monthly'!$M$8*'Luxjacky Counterfactual'!G1428</f>
        <v>731.89369736664366</v>
      </c>
      <c r="O1428" s="58">
        <f t="shared" si="221"/>
        <v>731.89369736664366</v>
      </c>
    </row>
    <row r="1429" spans="1:15" x14ac:dyDescent="0.3">
      <c r="A1429" s="60">
        <v>43797</v>
      </c>
      <c r="B1429" s="15">
        <f t="shared" si="222"/>
        <v>2019</v>
      </c>
      <c r="C1429" s="15">
        <f t="shared" si="223"/>
        <v>11</v>
      </c>
      <c r="D1429" s="15" t="str">
        <f t="shared" si="227"/>
        <v>201911</v>
      </c>
      <c r="E1429" s="15">
        <f t="shared" si="224"/>
        <v>5</v>
      </c>
      <c r="F1429" s="15">
        <f t="shared" si="225"/>
        <v>0</v>
      </c>
      <c r="G1429" s="64">
        <f t="shared" si="229"/>
        <v>1269.7873947332873</v>
      </c>
      <c r="H1429" s="64">
        <f>IF(G1428&lt;VLOOKUP(D1429,'Luxjacky Assumptions Past'!$M$17:$Q$77,5,0),VLOOKUP(D1429,'Luxjacky Assumptions Past'!$M$17:$Q$77,4,0),0)</f>
        <v>0</v>
      </c>
      <c r="I1429" s="62">
        <f t="shared" si="226"/>
        <v>172.927855391435</v>
      </c>
      <c r="J1429" s="62">
        <v>194</v>
      </c>
      <c r="K1429" s="15">
        <f t="shared" si="220"/>
        <v>0</v>
      </c>
      <c r="L1429" s="15">
        <f t="shared" si="228"/>
        <v>0</v>
      </c>
      <c r="M1429" s="58">
        <f>'Luxjacky Assumptions Monthly'!$M$8*'Luxjacky Counterfactual'!H1429</f>
        <v>0</v>
      </c>
      <c r="N1429" s="58">
        <f>'Luxjacky Assumptions Monthly'!$M$6*'Luxjacky Assumptions Monthly'!$M$8*'Luxjacky Counterfactual'!G1429</f>
        <v>634.89369736664366</v>
      </c>
      <c r="O1429" s="58">
        <f t="shared" si="221"/>
        <v>634.89369736664366</v>
      </c>
    </row>
    <row r="1430" spans="1:15" x14ac:dyDescent="0.3">
      <c r="A1430" s="60">
        <v>43798</v>
      </c>
      <c r="B1430" s="15">
        <f t="shared" si="222"/>
        <v>2019</v>
      </c>
      <c r="C1430" s="15">
        <f t="shared" si="223"/>
        <v>11</v>
      </c>
      <c r="D1430" s="15" t="str">
        <f t="shared" si="227"/>
        <v>201911</v>
      </c>
      <c r="E1430" s="15">
        <f t="shared" si="224"/>
        <v>6</v>
      </c>
      <c r="F1430" s="15">
        <f t="shared" si="225"/>
        <v>1</v>
      </c>
      <c r="G1430" s="64">
        <f t="shared" si="229"/>
        <v>2771.5052840141479</v>
      </c>
      <c r="H1430" s="64">
        <f>IF(G1429&lt;VLOOKUP(D1430,'Luxjacky Assumptions Past'!$M$17:$Q$77,5,0),VLOOKUP(D1430,'Luxjacky Assumptions Past'!$M$17:$Q$77,4,0),0)</f>
        <v>1673.7178892808604</v>
      </c>
      <c r="I1430" s="62">
        <f t="shared" si="226"/>
        <v>154.55611937736103</v>
      </c>
      <c r="J1430" s="62">
        <v>172</v>
      </c>
      <c r="K1430" s="15">
        <f t="shared" si="220"/>
        <v>1</v>
      </c>
      <c r="L1430" s="15">
        <f t="shared" si="228"/>
        <v>4000</v>
      </c>
      <c r="M1430" s="58">
        <f>'Luxjacky Assumptions Monthly'!$M$8*'Luxjacky Counterfactual'!H1430</f>
        <v>16737.178892808603</v>
      </c>
      <c r="N1430" s="58">
        <f>'Luxjacky Assumptions Monthly'!$M$6*'Luxjacky Assumptions Monthly'!$M$8*'Luxjacky Counterfactual'!G1430</f>
        <v>1385.752642007074</v>
      </c>
      <c r="O1430" s="58">
        <f t="shared" si="221"/>
        <v>22122.931534815678</v>
      </c>
    </row>
    <row r="1431" spans="1:15" x14ac:dyDescent="0.3">
      <c r="A1431" s="60">
        <v>43799</v>
      </c>
      <c r="B1431" s="15">
        <f t="shared" si="222"/>
        <v>2019</v>
      </c>
      <c r="C1431" s="15">
        <f t="shared" si="223"/>
        <v>11</v>
      </c>
      <c r="D1431" s="15" t="str">
        <f t="shared" si="227"/>
        <v>201911</v>
      </c>
      <c r="E1431" s="15">
        <f t="shared" si="224"/>
        <v>7</v>
      </c>
      <c r="F1431" s="15">
        <f t="shared" si="225"/>
        <v>1</v>
      </c>
      <c r="G1431" s="64">
        <f t="shared" si="229"/>
        <v>2601.5052840141479</v>
      </c>
      <c r="H1431" s="64">
        <f>IF(G1430&lt;VLOOKUP(D1431,'Luxjacky Assumptions Past'!$M$17:$Q$77,5,0),VLOOKUP(D1431,'Luxjacky Assumptions Past'!$M$17:$Q$77,4,0),0)</f>
        <v>0</v>
      </c>
      <c r="I1431" s="62">
        <f t="shared" si="226"/>
        <v>116.63664096736065</v>
      </c>
      <c r="J1431" s="62">
        <v>170</v>
      </c>
      <c r="K1431" s="15">
        <f t="shared" si="220"/>
        <v>0</v>
      </c>
      <c r="L1431" s="15">
        <f t="shared" si="228"/>
        <v>0</v>
      </c>
      <c r="M1431" s="58">
        <f>'Luxjacky Assumptions Monthly'!$M$8*'Luxjacky Counterfactual'!H1431</f>
        <v>0</v>
      </c>
      <c r="N1431" s="58">
        <f>'Luxjacky Assumptions Monthly'!$M$6*'Luxjacky Assumptions Monthly'!$M$8*'Luxjacky Counterfactual'!G1431</f>
        <v>1300.752642007074</v>
      </c>
      <c r="O1431" s="58">
        <f t="shared" si="221"/>
        <v>1300.752642007074</v>
      </c>
    </row>
    <row r="1432" spans="1:15" x14ac:dyDescent="0.3">
      <c r="A1432" s="60">
        <v>43800</v>
      </c>
      <c r="B1432" s="15">
        <f t="shared" si="222"/>
        <v>2019</v>
      </c>
      <c r="C1432" s="15">
        <f t="shared" si="223"/>
        <v>12</v>
      </c>
      <c r="D1432" s="15" t="str">
        <f t="shared" si="227"/>
        <v>201912</v>
      </c>
      <c r="E1432" s="15">
        <f t="shared" si="224"/>
        <v>1</v>
      </c>
      <c r="F1432" s="15">
        <f t="shared" si="225"/>
        <v>0</v>
      </c>
      <c r="G1432" s="64">
        <f t="shared" si="229"/>
        <v>2481.5052840141479</v>
      </c>
      <c r="H1432" s="64">
        <f>IF(G1431&lt;VLOOKUP(D1432,'Luxjacky Assumptions Past'!$M$17:$Q$77,5,0),VLOOKUP(D1432,'Luxjacky Assumptions Past'!$M$17:$Q$77,4,0),0)</f>
        <v>0</v>
      </c>
      <c r="I1432" s="62">
        <f t="shared" si="226"/>
        <v>202.83709795470628</v>
      </c>
      <c r="J1432" s="62">
        <v>120</v>
      </c>
      <c r="K1432" s="15">
        <f t="shared" si="220"/>
        <v>0</v>
      </c>
      <c r="L1432" s="15">
        <f t="shared" si="228"/>
        <v>0</v>
      </c>
      <c r="M1432" s="58">
        <f>'Luxjacky Assumptions Monthly'!$M$8*'Luxjacky Counterfactual'!H1432</f>
        <v>0</v>
      </c>
      <c r="N1432" s="58">
        <f>'Luxjacky Assumptions Monthly'!$M$6*'Luxjacky Assumptions Monthly'!$M$8*'Luxjacky Counterfactual'!G1432</f>
        <v>1240.752642007074</v>
      </c>
      <c r="O1432" s="58">
        <f t="shared" si="221"/>
        <v>1240.752642007074</v>
      </c>
    </row>
    <row r="1433" spans="1:15" x14ac:dyDescent="0.3">
      <c r="A1433" s="60">
        <v>43801</v>
      </c>
      <c r="B1433" s="15">
        <f t="shared" si="222"/>
        <v>2019</v>
      </c>
      <c r="C1433" s="15">
        <f t="shared" si="223"/>
        <v>12</v>
      </c>
      <c r="D1433" s="15" t="str">
        <f t="shared" si="227"/>
        <v>201912</v>
      </c>
      <c r="E1433" s="15">
        <f t="shared" si="224"/>
        <v>2</v>
      </c>
      <c r="F1433" s="15">
        <f t="shared" si="225"/>
        <v>0</v>
      </c>
      <c r="G1433" s="64">
        <f t="shared" si="229"/>
        <v>2272.5052840141479</v>
      </c>
      <c r="H1433" s="64">
        <f>IF(G1432&lt;VLOOKUP(D1433,'Luxjacky Assumptions Past'!$M$17:$Q$77,5,0),VLOOKUP(D1433,'Luxjacky Assumptions Past'!$M$17:$Q$77,4,0),0)</f>
        <v>0</v>
      </c>
      <c r="I1433" s="62">
        <f t="shared" si="226"/>
        <v>207.45478019648263</v>
      </c>
      <c r="J1433" s="62">
        <v>209</v>
      </c>
      <c r="K1433" s="15">
        <f t="shared" si="220"/>
        <v>0</v>
      </c>
      <c r="L1433" s="15">
        <f t="shared" si="228"/>
        <v>0</v>
      </c>
      <c r="M1433" s="58">
        <f>'Luxjacky Assumptions Monthly'!$M$8*'Luxjacky Counterfactual'!H1433</f>
        <v>0</v>
      </c>
      <c r="N1433" s="58">
        <f>'Luxjacky Assumptions Monthly'!$M$6*'Luxjacky Assumptions Monthly'!$M$8*'Luxjacky Counterfactual'!G1433</f>
        <v>1136.252642007074</v>
      </c>
      <c r="O1433" s="58">
        <f t="shared" si="221"/>
        <v>1136.252642007074</v>
      </c>
    </row>
    <row r="1434" spans="1:15" x14ac:dyDescent="0.3">
      <c r="A1434" s="60">
        <v>43802</v>
      </c>
      <c r="B1434" s="15">
        <f t="shared" si="222"/>
        <v>2019</v>
      </c>
      <c r="C1434" s="15">
        <f t="shared" si="223"/>
        <v>12</v>
      </c>
      <c r="D1434" s="15" t="str">
        <f t="shared" si="227"/>
        <v>201912</v>
      </c>
      <c r="E1434" s="15">
        <f t="shared" si="224"/>
        <v>3</v>
      </c>
      <c r="F1434" s="15">
        <f t="shared" si="225"/>
        <v>0</v>
      </c>
      <c r="G1434" s="64">
        <f t="shared" si="229"/>
        <v>2064.5052840141479</v>
      </c>
      <c r="H1434" s="64">
        <f>IF(G1433&lt;VLOOKUP(D1434,'Luxjacky Assumptions Past'!$M$17:$Q$77,5,0),VLOOKUP(D1434,'Luxjacky Assumptions Past'!$M$17:$Q$77,4,0),0)</f>
        <v>0</v>
      </c>
      <c r="I1434" s="62">
        <f t="shared" si="226"/>
        <v>204.8441724817441</v>
      </c>
      <c r="J1434" s="62">
        <v>208</v>
      </c>
      <c r="K1434" s="15">
        <f t="shared" si="220"/>
        <v>0</v>
      </c>
      <c r="L1434" s="15">
        <f t="shared" si="228"/>
        <v>0</v>
      </c>
      <c r="M1434" s="58">
        <f>'Luxjacky Assumptions Monthly'!$M$8*'Luxjacky Counterfactual'!H1434</f>
        <v>0</v>
      </c>
      <c r="N1434" s="58">
        <f>'Luxjacky Assumptions Monthly'!$M$6*'Luxjacky Assumptions Monthly'!$M$8*'Luxjacky Counterfactual'!G1434</f>
        <v>1032.252642007074</v>
      </c>
      <c r="O1434" s="58">
        <f t="shared" si="221"/>
        <v>1032.252642007074</v>
      </c>
    </row>
    <row r="1435" spans="1:15" x14ac:dyDescent="0.3">
      <c r="A1435" s="60">
        <v>43803</v>
      </c>
      <c r="B1435" s="15">
        <f t="shared" si="222"/>
        <v>2019</v>
      </c>
      <c r="C1435" s="15">
        <f t="shared" si="223"/>
        <v>12</v>
      </c>
      <c r="D1435" s="15" t="str">
        <f t="shared" si="227"/>
        <v>201912</v>
      </c>
      <c r="E1435" s="15">
        <f t="shared" si="224"/>
        <v>4</v>
      </c>
      <c r="F1435" s="15">
        <f t="shared" si="225"/>
        <v>0</v>
      </c>
      <c r="G1435" s="64">
        <f t="shared" si="229"/>
        <v>1878.5052840141479</v>
      </c>
      <c r="H1435" s="64">
        <f>IF(G1434&lt;VLOOKUP(D1435,'Luxjacky Assumptions Past'!$M$17:$Q$77,5,0),VLOOKUP(D1435,'Luxjacky Assumptions Past'!$M$17:$Q$77,4,0),0)</f>
        <v>0</v>
      </c>
      <c r="I1435" s="62">
        <f t="shared" si="226"/>
        <v>194.2156030691124</v>
      </c>
      <c r="J1435" s="62">
        <v>186</v>
      </c>
      <c r="K1435" s="15">
        <f t="shared" si="220"/>
        <v>0</v>
      </c>
      <c r="L1435" s="15">
        <f t="shared" si="228"/>
        <v>0</v>
      </c>
      <c r="M1435" s="58">
        <f>'Luxjacky Assumptions Monthly'!$M$8*'Luxjacky Counterfactual'!H1435</f>
        <v>0</v>
      </c>
      <c r="N1435" s="58">
        <f>'Luxjacky Assumptions Monthly'!$M$6*'Luxjacky Assumptions Monthly'!$M$8*'Luxjacky Counterfactual'!G1435</f>
        <v>939.25264200707397</v>
      </c>
      <c r="O1435" s="58">
        <f t="shared" si="221"/>
        <v>939.25264200707397</v>
      </c>
    </row>
    <row r="1436" spans="1:15" x14ac:dyDescent="0.3">
      <c r="A1436" s="60">
        <v>43804</v>
      </c>
      <c r="B1436" s="15">
        <f t="shared" si="222"/>
        <v>2019</v>
      </c>
      <c r="C1436" s="15">
        <f t="shared" si="223"/>
        <v>12</v>
      </c>
      <c r="D1436" s="15" t="str">
        <f t="shared" si="227"/>
        <v>201912</v>
      </c>
      <c r="E1436" s="15">
        <f t="shared" si="224"/>
        <v>5</v>
      </c>
      <c r="F1436" s="15">
        <f t="shared" si="225"/>
        <v>0</v>
      </c>
      <c r="G1436" s="64">
        <f t="shared" si="229"/>
        <v>1693.5052840141479</v>
      </c>
      <c r="H1436" s="64">
        <f>IF(G1435&lt;VLOOKUP(D1436,'Luxjacky Assumptions Past'!$M$17:$Q$77,5,0),VLOOKUP(D1436,'Luxjacky Assumptions Past'!$M$17:$Q$77,4,0),0)</f>
        <v>0</v>
      </c>
      <c r="I1436" s="62">
        <f t="shared" si="226"/>
        <v>174.96442657345509</v>
      </c>
      <c r="J1436" s="62">
        <v>185</v>
      </c>
      <c r="K1436" s="15">
        <f t="shared" si="220"/>
        <v>0</v>
      </c>
      <c r="L1436" s="15">
        <f t="shared" si="228"/>
        <v>0</v>
      </c>
      <c r="M1436" s="58">
        <f>'Luxjacky Assumptions Monthly'!$M$8*'Luxjacky Counterfactual'!H1436</f>
        <v>0</v>
      </c>
      <c r="N1436" s="58">
        <f>'Luxjacky Assumptions Monthly'!$M$6*'Luxjacky Assumptions Monthly'!$M$8*'Luxjacky Counterfactual'!G1436</f>
        <v>846.75264200707397</v>
      </c>
      <c r="O1436" s="58">
        <f t="shared" si="221"/>
        <v>846.75264200707397</v>
      </c>
    </row>
    <row r="1437" spans="1:15" x14ac:dyDescent="0.3">
      <c r="A1437" s="60">
        <v>43805</v>
      </c>
      <c r="B1437" s="15">
        <f t="shared" si="222"/>
        <v>2019</v>
      </c>
      <c r="C1437" s="15">
        <f t="shared" si="223"/>
        <v>12</v>
      </c>
      <c r="D1437" s="15" t="str">
        <f t="shared" si="227"/>
        <v>201912</v>
      </c>
      <c r="E1437" s="15">
        <f t="shared" si="224"/>
        <v>6</v>
      </c>
      <c r="F1437" s="15">
        <f t="shared" si="225"/>
        <v>1</v>
      </c>
      <c r="G1437" s="64">
        <f t="shared" si="229"/>
        <v>1535.5052840141479</v>
      </c>
      <c r="H1437" s="64">
        <f>IF(G1436&lt;VLOOKUP(D1437,'Luxjacky Assumptions Past'!$M$17:$Q$77,5,0),VLOOKUP(D1437,'Luxjacky Assumptions Past'!$M$17:$Q$77,4,0),0)</f>
        <v>0</v>
      </c>
      <c r="I1437" s="62">
        <f t="shared" si="226"/>
        <v>156.59269055938108</v>
      </c>
      <c r="J1437" s="62">
        <v>158</v>
      </c>
      <c r="K1437" s="15">
        <f t="shared" ref="K1437:K1500" si="230">IF(H1437&gt;0,1,0)</f>
        <v>0</v>
      </c>
      <c r="L1437" s="15">
        <f t="shared" si="228"/>
        <v>0</v>
      </c>
      <c r="M1437" s="58">
        <f>'Luxjacky Assumptions Monthly'!$M$8*'Luxjacky Counterfactual'!H1437</f>
        <v>0</v>
      </c>
      <c r="N1437" s="58">
        <f>'Luxjacky Assumptions Monthly'!$M$6*'Luxjacky Assumptions Monthly'!$M$8*'Luxjacky Counterfactual'!G1437</f>
        <v>767.75264200707397</v>
      </c>
      <c r="O1437" s="58">
        <f t="shared" ref="O1437:O1500" si="231">SUM(L1437:N1437)</f>
        <v>767.75264200707397</v>
      </c>
    </row>
    <row r="1438" spans="1:15" x14ac:dyDescent="0.3">
      <c r="A1438" s="60">
        <v>43806</v>
      </c>
      <c r="B1438" s="15">
        <f t="shared" si="222"/>
        <v>2019</v>
      </c>
      <c r="C1438" s="15">
        <f t="shared" si="223"/>
        <v>12</v>
      </c>
      <c r="D1438" s="15" t="str">
        <f t="shared" si="227"/>
        <v>201912</v>
      </c>
      <c r="E1438" s="15">
        <f t="shared" si="224"/>
        <v>7</v>
      </c>
      <c r="F1438" s="15">
        <f t="shared" si="225"/>
        <v>1</v>
      </c>
      <c r="G1438" s="64">
        <f t="shared" si="229"/>
        <v>1372.5052840141479</v>
      </c>
      <c r="H1438" s="64">
        <f>IF(G1437&lt;VLOOKUP(D1438,'Luxjacky Assumptions Past'!$M$17:$Q$77,5,0),VLOOKUP(D1438,'Luxjacky Assumptions Past'!$M$17:$Q$77,4,0),0)</f>
        <v>0</v>
      </c>
      <c r="I1438" s="62">
        <f t="shared" si="226"/>
        <v>118.67321214938073</v>
      </c>
      <c r="J1438" s="62">
        <v>163</v>
      </c>
      <c r="K1438" s="15">
        <f t="shared" si="230"/>
        <v>0</v>
      </c>
      <c r="L1438" s="15">
        <f t="shared" si="228"/>
        <v>0</v>
      </c>
      <c r="M1438" s="58">
        <f>'Luxjacky Assumptions Monthly'!$M$8*'Luxjacky Counterfactual'!H1438</f>
        <v>0</v>
      </c>
      <c r="N1438" s="58">
        <f>'Luxjacky Assumptions Monthly'!$M$6*'Luxjacky Assumptions Monthly'!$M$8*'Luxjacky Counterfactual'!G1438</f>
        <v>686.25264200707397</v>
      </c>
      <c r="O1438" s="58">
        <f t="shared" si="231"/>
        <v>686.25264200707397</v>
      </c>
    </row>
    <row r="1439" spans="1:15" x14ac:dyDescent="0.3">
      <c r="A1439" s="60">
        <v>43807</v>
      </c>
      <c r="B1439" s="15">
        <f t="shared" si="222"/>
        <v>2019</v>
      </c>
      <c r="C1439" s="15">
        <f t="shared" si="223"/>
        <v>12</v>
      </c>
      <c r="D1439" s="15" t="str">
        <f t="shared" si="227"/>
        <v>201912</v>
      </c>
      <c r="E1439" s="15">
        <f t="shared" si="224"/>
        <v>1</v>
      </c>
      <c r="F1439" s="15">
        <f t="shared" si="225"/>
        <v>0</v>
      </c>
      <c r="G1439" s="64">
        <f t="shared" si="229"/>
        <v>2955.6964016089178</v>
      </c>
      <c r="H1439" s="64">
        <f>IF(G1438&lt;VLOOKUP(D1439,'Luxjacky Assumptions Past'!$M$17:$Q$77,5,0),VLOOKUP(D1439,'Luxjacky Assumptions Past'!$M$17:$Q$77,4,0),0)</f>
        <v>1708.1911175947696</v>
      </c>
      <c r="I1439" s="62">
        <f t="shared" si="226"/>
        <v>202.83709795470628</v>
      </c>
      <c r="J1439" s="62">
        <v>125</v>
      </c>
      <c r="K1439" s="15">
        <f t="shared" si="230"/>
        <v>1</v>
      </c>
      <c r="L1439" s="15">
        <f t="shared" si="228"/>
        <v>4000</v>
      </c>
      <c r="M1439" s="58">
        <f>'Luxjacky Assumptions Monthly'!$M$8*'Luxjacky Counterfactual'!H1439</f>
        <v>17081.911175947695</v>
      </c>
      <c r="N1439" s="58">
        <f>'Luxjacky Assumptions Monthly'!$M$6*'Luxjacky Assumptions Monthly'!$M$8*'Luxjacky Counterfactual'!G1439</f>
        <v>1477.8482008044589</v>
      </c>
      <c r="O1439" s="58">
        <f t="shared" si="231"/>
        <v>22559.759376752154</v>
      </c>
    </row>
    <row r="1440" spans="1:15" x14ac:dyDescent="0.3">
      <c r="A1440" s="60">
        <v>43808</v>
      </c>
      <c r="B1440" s="15">
        <f t="shared" si="222"/>
        <v>2019</v>
      </c>
      <c r="C1440" s="15">
        <f t="shared" si="223"/>
        <v>12</v>
      </c>
      <c r="D1440" s="15" t="str">
        <f t="shared" si="227"/>
        <v>201912</v>
      </c>
      <c r="E1440" s="15">
        <f t="shared" si="224"/>
        <v>2</v>
      </c>
      <c r="F1440" s="15">
        <f t="shared" si="225"/>
        <v>0</v>
      </c>
      <c r="G1440" s="64">
        <f t="shared" si="229"/>
        <v>2755.6964016089178</v>
      </c>
      <c r="H1440" s="64">
        <f>IF(G1439&lt;VLOOKUP(D1440,'Luxjacky Assumptions Past'!$M$17:$Q$77,5,0),VLOOKUP(D1440,'Luxjacky Assumptions Past'!$M$17:$Q$77,4,0),0)</f>
        <v>0</v>
      </c>
      <c r="I1440" s="62">
        <f t="shared" si="226"/>
        <v>207.45478019648263</v>
      </c>
      <c r="J1440" s="62">
        <v>200</v>
      </c>
      <c r="K1440" s="15">
        <f t="shared" si="230"/>
        <v>0</v>
      </c>
      <c r="L1440" s="15">
        <f t="shared" si="228"/>
        <v>0</v>
      </c>
      <c r="M1440" s="58">
        <f>'Luxjacky Assumptions Monthly'!$M$8*'Luxjacky Counterfactual'!H1440</f>
        <v>0</v>
      </c>
      <c r="N1440" s="58">
        <f>'Luxjacky Assumptions Monthly'!$M$6*'Luxjacky Assumptions Monthly'!$M$8*'Luxjacky Counterfactual'!G1440</f>
        <v>1377.8482008044589</v>
      </c>
      <c r="O1440" s="58">
        <f t="shared" si="231"/>
        <v>1377.8482008044589</v>
      </c>
    </row>
    <row r="1441" spans="1:15" x14ac:dyDescent="0.3">
      <c r="A1441" s="60">
        <v>43809</v>
      </c>
      <c r="B1441" s="15">
        <f t="shared" si="222"/>
        <v>2019</v>
      </c>
      <c r="C1441" s="15">
        <f t="shared" si="223"/>
        <v>12</v>
      </c>
      <c r="D1441" s="15" t="str">
        <f t="shared" si="227"/>
        <v>201912</v>
      </c>
      <c r="E1441" s="15">
        <f t="shared" si="224"/>
        <v>3</v>
      </c>
      <c r="F1441" s="15">
        <f t="shared" si="225"/>
        <v>0</v>
      </c>
      <c r="G1441" s="64">
        <f t="shared" si="229"/>
        <v>2541.6964016089178</v>
      </c>
      <c r="H1441" s="64">
        <f>IF(G1440&lt;VLOOKUP(D1441,'Luxjacky Assumptions Past'!$M$17:$Q$77,5,0),VLOOKUP(D1441,'Luxjacky Assumptions Past'!$M$17:$Q$77,4,0),0)</f>
        <v>0</v>
      </c>
      <c r="I1441" s="62">
        <f t="shared" si="226"/>
        <v>204.8441724817441</v>
      </c>
      <c r="J1441" s="62">
        <v>214</v>
      </c>
      <c r="K1441" s="15">
        <f t="shared" si="230"/>
        <v>0</v>
      </c>
      <c r="L1441" s="15">
        <f t="shared" si="228"/>
        <v>0</v>
      </c>
      <c r="M1441" s="58">
        <f>'Luxjacky Assumptions Monthly'!$M$8*'Luxjacky Counterfactual'!H1441</f>
        <v>0</v>
      </c>
      <c r="N1441" s="58">
        <f>'Luxjacky Assumptions Monthly'!$M$6*'Luxjacky Assumptions Monthly'!$M$8*'Luxjacky Counterfactual'!G1441</f>
        <v>1270.8482008044589</v>
      </c>
      <c r="O1441" s="58">
        <f t="shared" si="231"/>
        <v>1270.8482008044589</v>
      </c>
    </row>
    <row r="1442" spans="1:15" x14ac:dyDescent="0.3">
      <c r="A1442" s="60">
        <v>43810</v>
      </c>
      <c r="B1442" s="15">
        <f t="shared" si="222"/>
        <v>2019</v>
      </c>
      <c r="C1442" s="15">
        <f t="shared" si="223"/>
        <v>12</v>
      </c>
      <c r="D1442" s="15" t="str">
        <f t="shared" si="227"/>
        <v>201912</v>
      </c>
      <c r="E1442" s="15">
        <f t="shared" si="224"/>
        <v>4</v>
      </c>
      <c r="F1442" s="15">
        <f t="shared" si="225"/>
        <v>0</v>
      </c>
      <c r="G1442" s="64">
        <f t="shared" si="229"/>
        <v>2343.6964016089178</v>
      </c>
      <c r="H1442" s="64">
        <f>IF(G1441&lt;VLOOKUP(D1442,'Luxjacky Assumptions Past'!$M$17:$Q$77,5,0),VLOOKUP(D1442,'Luxjacky Assumptions Past'!$M$17:$Q$77,4,0),0)</f>
        <v>0</v>
      </c>
      <c r="I1442" s="62">
        <f t="shared" si="226"/>
        <v>194.2156030691124</v>
      </c>
      <c r="J1442" s="62">
        <v>198</v>
      </c>
      <c r="K1442" s="15">
        <f t="shared" si="230"/>
        <v>0</v>
      </c>
      <c r="L1442" s="15">
        <f t="shared" si="228"/>
        <v>0</v>
      </c>
      <c r="M1442" s="58">
        <f>'Luxjacky Assumptions Monthly'!$M$8*'Luxjacky Counterfactual'!H1442</f>
        <v>0</v>
      </c>
      <c r="N1442" s="58">
        <f>'Luxjacky Assumptions Monthly'!$M$6*'Luxjacky Assumptions Monthly'!$M$8*'Luxjacky Counterfactual'!G1442</f>
        <v>1171.8482008044589</v>
      </c>
      <c r="O1442" s="58">
        <f t="shared" si="231"/>
        <v>1171.8482008044589</v>
      </c>
    </row>
    <row r="1443" spans="1:15" x14ac:dyDescent="0.3">
      <c r="A1443" s="60">
        <v>43811</v>
      </c>
      <c r="B1443" s="15">
        <f t="shared" si="222"/>
        <v>2019</v>
      </c>
      <c r="C1443" s="15">
        <f t="shared" si="223"/>
        <v>12</v>
      </c>
      <c r="D1443" s="15" t="str">
        <f t="shared" si="227"/>
        <v>201912</v>
      </c>
      <c r="E1443" s="15">
        <f t="shared" si="224"/>
        <v>5</v>
      </c>
      <c r="F1443" s="15">
        <f t="shared" si="225"/>
        <v>0</v>
      </c>
      <c r="G1443" s="64">
        <f t="shared" si="229"/>
        <v>2137.6964016089178</v>
      </c>
      <c r="H1443" s="64">
        <f>IF(G1442&lt;VLOOKUP(D1443,'Luxjacky Assumptions Past'!$M$17:$Q$77,5,0),VLOOKUP(D1443,'Luxjacky Assumptions Past'!$M$17:$Q$77,4,0),0)</f>
        <v>0</v>
      </c>
      <c r="I1443" s="62">
        <f t="shared" si="226"/>
        <v>174.96442657345509</v>
      </c>
      <c r="J1443" s="62">
        <v>206</v>
      </c>
      <c r="K1443" s="15">
        <f t="shared" si="230"/>
        <v>0</v>
      </c>
      <c r="L1443" s="15">
        <f t="shared" si="228"/>
        <v>0</v>
      </c>
      <c r="M1443" s="58">
        <f>'Luxjacky Assumptions Monthly'!$M$8*'Luxjacky Counterfactual'!H1443</f>
        <v>0</v>
      </c>
      <c r="N1443" s="58">
        <f>'Luxjacky Assumptions Monthly'!$M$6*'Luxjacky Assumptions Monthly'!$M$8*'Luxjacky Counterfactual'!G1443</f>
        <v>1068.8482008044589</v>
      </c>
      <c r="O1443" s="58">
        <f t="shared" si="231"/>
        <v>1068.8482008044589</v>
      </c>
    </row>
    <row r="1444" spans="1:15" x14ac:dyDescent="0.3">
      <c r="A1444" s="60">
        <v>43812</v>
      </c>
      <c r="B1444" s="15">
        <f t="shared" si="222"/>
        <v>2019</v>
      </c>
      <c r="C1444" s="15">
        <f t="shared" si="223"/>
        <v>12</v>
      </c>
      <c r="D1444" s="15" t="str">
        <f t="shared" si="227"/>
        <v>201912</v>
      </c>
      <c r="E1444" s="15">
        <f t="shared" si="224"/>
        <v>6</v>
      </c>
      <c r="F1444" s="15">
        <f t="shared" si="225"/>
        <v>1</v>
      </c>
      <c r="G1444" s="64">
        <f t="shared" si="229"/>
        <v>1949.6964016089178</v>
      </c>
      <c r="H1444" s="64">
        <f>IF(G1443&lt;VLOOKUP(D1444,'Luxjacky Assumptions Past'!$M$17:$Q$77,5,0),VLOOKUP(D1444,'Luxjacky Assumptions Past'!$M$17:$Q$77,4,0),0)</f>
        <v>0</v>
      </c>
      <c r="I1444" s="62">
        <f t="shared" si="226"/>
        <v>156.59269055938108</v>
      </c>
      <c r="J1444" s="62">
        <v>188</v>
      </c>
      <c r="K1444" s="15">
        <f t="shared" si="230"/>
        <v>0</v>
      </c>
      <c r="L1444" s="15">
        <f t="shared" si="228"/>
        <v>0</v>
      </c>
      <c r="M1444" s="58">
        <f>'Luxjacky Assumptions Monthly'!$M$8*'Luxjacky Counterfactual'!H1444</f>
        <v>0</v>
      </c>
      <c r="N1444" s="58">
        <f>'Luxjacky Assumptions Monthly'!$M$6*'Luxjacky Assumptions Monthly'!$M$8*'Luxjacky Counterfactual'!G1444</f>
        <v>974.84820080445888</v>
      </c>
      <c r="O1444" s="58">
        <f t="shared" si="231"/>
        <v>974.84820080445888</v>
      </c>
    </row>
    <row r="1445" spans="1:15" x14ac:dyDescent="0.3">
      <c r="A1445" s="60">
        <v>43813</v>
      </c>
      <c r="B1445" s="15">
        <f t="shared" si="222"/>
        <v>2019</v>
      </c>
      <c r="C1445" s="15">
        <f t="shared" si="223"/>
        <v>12</v>
      </c>
      <c r="D1445" s="15" t="str">
        <f t="shared" si="227"/>
        <v>201912</v>
      </c>
      <c r="E1445" s="15">
        <f t="shared" si="224"/>
        <v>7</v>
      </c>
      <c r="F1445" s="15">
        <f t="shared" si="225"/>
        <v>1</v>
      </c>
      <c r="G1445" s="64">
        <f t="shared" si="229"/>
        <v>1805.6964016089178</v>
      </c>
      <c r="H1445" s="64">
        <f>IF(G1444&lt;VLOOKUP(D1445,'Luxjacky Assumptions Past'!$M$17:$Q$77,5,0),VLOOKUP(D1445,'Luxjacky Assumptions Past'!$M$17:$Q$77,4,0),0)</f>
        <v>0</v>
      </c>
      <c r="I1445" s="62">
        <f t="shared" si="226"/>
        <v>118.67321214938073</v>
      </c>
      <c r="J1445" s="62">
        <v>144</v>
      </c>
      <c r="K1445" s="15">
        <f t="shared" si="230"/>
        <v>0</v>
      </c>
      <c r="L1445" s="15">
        <f t="shared" si="228"/>
        <v>0</v>
      </c>
      <c r="M1445" s="58">
        <f>'Luxjacky Assumptions Monthly'!$M$8*'Luxjacky Counterfactual'!H1445</f>
        <v>0</v>
      </c>
      <c r="N1445" s="58">
        <f>'Luxjacky Assumptions Monthly'!$M$6*'Luxjacky Assumptions Monthly'!$M$8*'Luxjacky Counterfactual'!G1445</f>
        <v>902.84820080445888</v>
      </c>
      <c r="O1445" s="58">
        <f t="shared" si="231"/>
        <v>902.84820080445888</v>
      </c>
    </row>
    <row r="1446" spans="1:15" x14ac:dyDescent="0.3">
      <c r="A1446" s="60">
        <v>43814</v>
      </c>
      <c r="B1446" s="15">
        <f t="shared" si="222"/>
        <v>2019</v>
      </c>
      <c r="C1446" s="15">
        <f t="shared" si="223"/>
        <v>12</v>
      </c>
      <c r="D1446" s="15" t="str">
        <f t="shared" si="227"/>
        <v>201912</v>
      </c>
      <c r="E1446" s="15">
        <f t="shared" si="224"/>
        <v>1</v>
      </c>
      <c r="F1446" s="15">
        <f t="shared" si="225"/>
        <v>0</v>
      </c>
      <c r="G1446" s="64">
        <f t="shared" si="229"/>
        <v>1678.6964016089178</v>
      </c>
      <c r="H1446" s="64">
        <f>IF(G1445&lt;VLOOKUP(D1446,'Luxjacky Assumptions Past'!$M$17:$Q$77,5,0),VLOOKUP(D1446,'Luxjacky Assumptions Past'!$M$17:$Q$77,4,0),0)</f>
        <v>0</v>
      </c>
      <c r="I1446" s="62">
        <f t="shared" si="226"/>
        <v>202.83709795470628</v>
      </c>
      <c r="J1446" s="62">
        <v>127</v>
      </c>
      <c r="K1446" s="15">
        <f t="shared" si="230"/>
        <v>0</v>
      </c>
      <c r="L1446" s="15">
        <f t="shared" si="228"/>
        <v>0</v>
      </c>
      <c r="M1446" s="58">
        <f>'Luxjacky Assumptions Monthly'!$M$8*'Luxjacky Counterfactual'!H1446</f>
        <v>0</v>
      </c>
      <c r="N1446" s="58">
        <f>'Luxjacky Assumptions Monthly'!$M$6*'Luxjacky Assumptions Monthly'!$M$8*'Luxjacky Counterfactual'!G1446</f>
        <v>839.34820080445888</v>
      </c>
      <c r="O1446" s="58">
        <f t="shared" si="231"/>
        <v>839.34820080445888</v>
      </c>
    </row>
    <row r="1447" spans="1:15" x14ac:dyDescent="0.3">
      <c r="A1447" s="60">
        <v>43815</v>
      </c>
      <c r="B1447" s="15">
        <f t="shared" si="222"/>
        <v>2019</v>
      </c>
      <c r="C1447" s="15">
        <f t="shared" si="223"/>
        <v>12</v>
      </c>
      <c r="D1447" s="15" t="str">
        <f t="shared" si="227"/>
        <v>201912</v>
      </c>
      <c r="E1447" s="15">
        <f t="shared" si="224"/>
        <v>2</v>
      </c>
      <c r="F1447" s="15">
        <f t="shared" si="225"/>
        <v>0</v>
      </c>
      <c r="G1447" s="64">
        <f t="shared" si="229"/>
        <v>1466.6964016089178</v>
      </c>
      <c r="H1447" s="64">
        <f>IF(G1446&lt;VLOOKUP(D1447,'Luxjacky Assumptions Past'!$M$17:$Q$77,5,0),VLOOKUP(D1447,'Luxjacky Assumptions Past'!$M$17:$Q$77,4,0),0)</f>
        <v>0</v>
      </c>
      <c r="I1447" s="62">
        <f t="shared" si="226"/>
        <v>207.45478019648263</v>
      </c>
      <c r="J1447" s="62">
        <v>212</v>
      </c>
      <c r="K1447" s="15">
        <f t="shared" si="230"/>
        <v>0</v>
      </c>
      <c r="L1447" s="15">
        <f t="shared" si="228"/>
        <v>0</v>
      </c>
      <c r="M1447" s="58">
        <f>'Luxjacky Assumptions Monthly'!$M$8*'Luxjacky Counterfactual'!H1447</f>
        <v>0</v>
      </c>
      <c r="N1447" s="58">
        <f>'Luxjacky Assumptions Monthly'!$M$6*'Luxjacky Assumptions Monthly'!$M$8*'Luxjacky Counterfactual'!G1447</f>
        <v>733.34820080445888</v>
      </c>
      <c r="O1447" s="58">
        <f t="shared" si="231"/>
        <v>733.34820080445888</v>
      </c>
    </row>
    <row r="1448" spans="1:15" x14ac:dyDescent="0.3">
      <c r="A1448" s="60">
        <v>43816</v>
      </c>
      <c r="B1448" s="15">
        <f t="shared" si="222"/>
        <v>2019</v>
      </c>
      <c r="C1448" s="15">
        <f t="shared" si="223"/>
        <v>12</v>
      </c>
      <c r="D1448" s="15" t="str">
        <f t="shared" si="227"/>
        <v>201912</v>
      </c>
      <c r="E1448" s="15">
        <f t="shared" si="224"/>
        <v>3</v>
      </c>
      <c r="F1448" s="15">
        <f t="shared" si="225"/>
        <v>0</v>
      </c>
      <c r="G1448" s="64">
        <f t="shared" si="229"/>
        <v>1256.6964016089178</v>
      </c>
      <c r="H1448" s="64">
        <f>IF(G1447&lt;VLOOKUP(D1448,'Luxjacky Assumptions Past'!$M$17:$Q$77,5,0),VLOOKUP(D1448,'Luxjacky Assumptions Past'!$M$17:$Q$77,4,0),0)</f>
        <v>0</v>
      </c>
      <c r="I1448" s="62">
        <f t="shared" si="226"/>
        <v>204.8441724817441</v>
      </c>
      <c r="J1448" s="62">
        <v>210</v>
      </c>
      <c r="K1448" s="15">
        <f t="shared" si="230"/>
        <v>0</v>
      </c>
      <c r="L1448" s="15">
        <f t="shared" si="228"/>
        <v>0</v>
      </c>
      <c r="M1448" s="58">
        <f>'Luxjacky Assumptions Monthly'!$M$8*'Luxjacky Counterfactual'!H1448</f>
        <v>0</v>
      </c>
      <c r="N1448" s="58">
        <f>'Luxjacky Assumptions Monthly'!$M$6*'Luxjacky Assumptions Monthly'!$M$8*'Luxjacky Counterfactual'!G1448</f>
        <v>628.34820080445888</v>
      </c>
      <c r="O1448" s="58">
        <f t="shared" si="231"/>
        <v>628.34820080445888</v>
      </c>
    </row>
    <row r="1449" spans="1:15" x14ac:dyDescent="0.3">
      <c r="A1449" s="60">
        <v>43817</v>
      </c>
      <c r="B1449" s="15">
        <f t="shared" si="222"/>
        <v>2019</v>
      </c>
      <c r="C1449" s="15">
        <f t="shared" si="223"/>
        <v>12</v>
      </c>
      <c r="D1449" s="15" t="str">
        <f t="shared" si="227"/>
        <v>201912</v>
      </c>
      <c r="E1449" s="15">
        <f t="shared" si="224"/>
        <v>4</v>
      </c>
      <c r="F1449" s="15">
        <f t="shared" si="225"/>
        <v>0</v>
      </c>
      <c r="G1449" s="64">
        <f t="shared" si="229"/>
        <v>2751.8875192036876</v>
      </c>
      <c r="H1449" s="64">
        <f>IF(G1448&lt;VLOOKUP(D1449,'Luxjacky Assumptions Past'!$M$17:$Q$77,5,0),VLOOKUP(D1449,'Luxjacky Assumptions Past'!$M$17:$Q$77,4,0),0)</f>
        <v>1708.1911175947696</v>
      </c>
      <c r="I1449" s="62">
        <f t="shared" si="226"/>
        <v>194.2156030691124</v>
      </c>
      <c r="J1449" s="62">
        <v>213</v>
      </c>
      <c r="K1449" s="15">
        <f t="shared" si="230"/>
        <v>1</v>
      </c>
      <c r="L1449" s="15">
        <f t="shared" si="228"/>
        <v>4000</v>
      </c>
      <c r="M1449" s="58">
        <f>'Luxjacky Assumptions Monthly'!$M$8*'Luxjacky Counterfactual'!H1449</f>
        <v>17081.911175947695</v>
      </c>
      <c r="N1449" s="58">
        <f>'Luxjacky Assumptions Monthly'!$M$6*'Luxjacky Assumptions Monthly'!$M$8*'Luxjacky Counterfactual'!G1449</f>
        <v>1375.9437596018438</v>
      </c>
      <c r="O1449" s="58">
        <f t="shared" si="231"/>
        <v>22457.854935549538</v>
      </c>
    </row>
    <row r="1450" spans="1:15" x14ac:dyDescent="0.3">
      <c r="A1450" s="60">
        <v>43818</v>
      </c>
      <c r="B1450" s="15">
        <f t="shared" si="222"/>
        <v>2019</v>
      </c>
      <c r="C1450" s="15">
        <f t="shared" si="223"/>
        <v>12</v>
      </c>
      <c r="D1450" s="15" t="str">
        <f t="shared" si="227"/>
        <v>201912</v>
      </c>
      <c r="E1450" s="15">
        <f t="shared" si="224"/>
        <v>5</v>
      </c>
      <c r="F1450" s="15">
        <f t="shared" si="225"/>
        <v>0</v>
      </c>
      <c r="G1450" s="64">
        <f t="shared" si="229"/>
        <v>2559.8875192036876</v>
      </c>
      <c r="H1450" s="64">
        <f>IF(G1449&lt;VLOOKUP(D1450,'Luxjacky Assumptions Past'!$M$17:$Q$77,5,0),VLOOKUP(D1450,'Luxjacky Assumptions Past'!$M$17:$Q$77,4,0),0)</f>
        <v>0</v>
      </c>
      <c r="I1450" s="62">
        <f t="shared" si="226"/>
        <v>174.96442657345509</v>
      </c>
      <c r="J1450" s="62">
        <v>192</v>
      </c>
      <c r="K1450" s="15">
        <f t="shared" si="230"/>
        <v>0</v>
      </c>
      <c r="L1450" s="15">
        <f t="shared" si="228"/>
        <v>0</v>
      </c>
      <c r="M1450" s="58">
        <f>'Luxjacky Assumptions Monthly'!$M$8*'Luxjacky Counterfactual'!H1450</f>
        <v>0</v>
      </c>
      <c r="N1450" s="58">
        <f>'Luxjacky Assumptions Monthly'!$M$6*'Luxjacky Assumptions Monthly'!$M$8*'Luxjacky Counterfactual'!G1450</f>
        <v>1279.9437596018438</v>
      </c>
      <c r="O1450" s="58">
        <f t="shared" si="231"/>
        <v>1279.9437596018438</v>
      </c>
    </row>
    <row r="1451" spans="1:15" x14ac:dyDescent="0.3">
      <c r="A1451" s="60">
        <v>43819</v>
      </c>
      <c r="B1451" s="15">
        <f t="shared" si="222"/>
        <v>2019</v>
      </c>
      <c r="C1451" s="15">
        <f t="shared" si="223"/>
        <v>12</v>
      </c>
      <c r="D1451" s="15" t="str">
        <f t="shared" si="227"/>
        <v>201912</v>
      </c>
      <c r="E1451" s="15">
        <f t="shared" si="224"/>
        <v>6</v>
      </c>
      <c r="F1451" s="15">
        <f t="shared" si="225"/>
        <v>1</v>
      </c>
      <c r="G1451" s="64">
        <f t="shared" si="229"/>
        <v>2396.8875192036876</v>
      </c>
      <c r="H1451" s="64">
        <f>IF(G1450&lt;VLOOKUP(D1451,'Luxjacky Assumptions Past'!$M$17:$Q$77,5,0),VLOOKUP(D1451,'Luxjacky Assumptions Past'!$M$17:$Q$77,4,0),0)</f>
        <v>0</v>
      </c>
      <c r="I1451" s="62">
        <f t="shared" si="226"/>
        <v>156.59269055938108</v>
      </c>
      <c r="J1451" s="62">
        <v>163</v>
      </c>
      <c r="K1451" s="15">
        <f t="shared" si="230"/>
        <v>0</v>
      </c>
      <c r="L1451" s="15">
        <f t="shared" si="228"/>
        <v>0</v>
      </c>
      <c r="M1451" s="58">
        <f>'Luxjacky Assumptions Monthly'!$M$8*'Luxjacky Counterfactual'!H1451</f>
        <v>0</v>
      </c>
      <c r="N1451" s="58">
        <f>'Luxjacky Assumptions Monthly'!$M$6*'Luxjacky Assumptions Monthly'!$M$8*'Luxjacky Counterfactual'!G1451</f>
        <v>1198.4437596018438</v>
      </c>
      <c r="O1451" s="58">
        <f t="shared" si="231"/>
        <v>1198.4437596018438</v>
      </c>
    </row>
    <row r="1452" spans="1:15" x14ac:dyDescent="0.3">
      <c r="A1452" s="60">
        <v>43820</v>
      </c>
      <c r="B1452" s="15">
        <f t="shared" si="222"/>
        <v>2019</v>
      </c>
      <c r="C1452" s="15">
        <f t="shared" si="223"/>
        <v>12</v>
      </c>
      <c r="D1452" s="15" t="str">
        <f t="shared" si="227"/>
        <v>201912</v>
      </c>
      <c r="E1452" s="15">
        <f t="shared" si="224"/>
        <v>7</v>
      </c>
      <c r="F1452" s="15">
        <f t="shared" si="225"/>
        <v>1</v>
      </c>
      <c r="G1452" s="64">
        <f t="shared" si="229"/>
        <v>2241.8875192036876</v>
      </c>
      <c r="H1452" s="64">
        <f>IF(G1451&lt;VLOOKUP(D1452,'Luxjacky Assumptions Past'!$M$17:$Q$77,5,0),VLOOKUP(D1452,'Luxjacky Assumptions Past'!$M$17:$Q$77,4,0),0)</f>
        <v>0</v>
      </c>
      <c r="I1452" s="62">
        <f t="shared" si="226"/>
        <v>118.67321214938073</v>
      </c>
      <c r="J1452" s="62">
        <v>155</v>
      </c>
      <c r="K1452" s="15">
        <f t="shared" si="230"/>
        <v>0</v>
      </c>
      <c r="L1452" s="15">
        <f t="shared" si="228"/>
        <v>0</v>
      </c>
      <c r="M1452" s="58">
        <f>'Luxjacky Assumptions Monthly'!$M$8*'Luxjacky Counterfactual'!H1452</f>
        <v>0</v>
      </c>
      <c r="N1452" s="58">
        <f>'Luxjacky Assumptions Monthly'!$M$6*'Luxjacky Assumptions Monthly'!$M$8*'Luxjacky Counterfactual'!G1452</f>
        <v>1120.9437596018438</v>
      </c>
      <c r="O1452" s="58">
        <f t="shared" si="231"/>
        <v>1120.9437596018438</v>
      </c>
    </row>
    <row r="1453" spans="1:15" x14ac:dyDescent="0.3">
      <c r="A1453" s="60">
        <v>43821</v>
      </c>
      <c r="B1453" s="15">
        <f t="shared" si="222"/>
        <v>2019</v>
      </c>
      <c r="C1453" s="15">
        <f t="shared" si="223"/>
        <v>12</v>
      </c>
      <c r="D1453" s="15" t="str">
        <f t="shared" si="227"/>
        <v>201912</v>
      </c>
      <c r="E1453" s="15">
        <f t="shared" si="224"/>
        <v>1</v>
      </c>
      <c r="F1453" s="15">
        <f t="shared" si="225"/>
        <v>0</v>
      </c>
      <c r="G1453" s="64">
        <f t="shared" si="229"/>
        <v>2113.8875192036876</v>
      </c>
      <c r="H1453" s="64">
        <f>IF(G1452&lt;VLOOKUP(D1453,'Luxjacky Assumptions Past'!$M$17:$Q$77,5,0),VLOOKUP(D1453,'Luxjacky Assumptions Past'!$M$17:$Q$77,4,0),0)</f>
        <v>0</v>
      </c>
      <c r="I1453" s="62">
        <f t="shared" si="226"/>
        <v>202.83709795470628</v>
      </c>
      <c r="J1453" s="62">
        <v>128</v>
      </c>
      <c r="K1453" s="15">
        <f t="shared" si="230"/>
        <v>0</v>
      </c>
      <c r="L1453" s="15">
        <f t="shared" si="228"/>
        <v>0</v>
      </c>
      <c r="M1453" s="58">
        <f>'Luxjacky Assumptions Monthly'!$M$8*'Luxjacky Counterfactual'!H1453</f>
        <v>0</v>
      </c>
      <c r="N1453" s="58">
        <f>'Luxjacky Assumptions Monthly'!$M$6*'Luxjacky Assumptions Monthly'!$M$8*'Luxjacky Counterfactual'!G1453</f>
        <v>1056.9437596018438</v>
      </c>
      <c r="O1453" s="58">
        <f t="shared" si="231"/>
        <v>1056.9437596018438</v>
      </c>
    </row>
    <row r="1454" spans="1:15" x14ac:dyDescent="0.3">
      <c r="A1454" s="60">
        <v>43822</v>
      </c>
      <c r="B1454" s="15">
        <f t="shared" si="222"/>
        <v>2019</v>
      </c>
      <c r="C1454" s="15">
        <f t="shared" si="223"/>
        <v>12</v>
      </c>
      <c r="D1454" s="15" t="str">
        <f t="shared" si="227"/>
        <v>201912</v>
      </c>
      <c r="E1454" s="15">
        <f t="shared" si="224"/>
        <v>2</v>
      </c>
      <c r="F1454" s="15">
        <f t="shared" si="225"/>
        <v>0</v>
      </c>
      <c r="G1454" s="64">
        <f t="shared" si="229"/>
        <v>1909.8875192036876</v>
      </c>
      <c r="H1454" s="64">
        <f>IF(G1453&lt;VLOOKUP(D1454,'Luxjacky Assumptions Past'!$M$17:$Q$77,5,0),VLOOKUP(D1454,'Luxjacky Assumptions Past'!$M$17:$Q$77,4,0),0)</f>
        <v>0</v>
      </c>
      <c r="I1454" s="62">
        <f t="shared" si="226"/>
        <v>207.45478019648263</v>
      </c>
      <c r="J1454" s="62">
        <v>204</v>
      </c>
      <c r="K1454" s="15">
        <f t="shared" si="230"/>
        <v>0</v>
      </c>
      <c r="L1454" s="15">
        <f t="shared" si="228"/>
        <v>0</v>
      </c>
      <c r="M1454" s="58">
        <f>'Luxjacky Assumptions Monthly'!$M$8*'Luxjacky Counterfactual'!H1454</f>
        <v>0</v>
      </c>
      <c r="N1454" s="58">
        <f>'Luxjacky Assumptions Monthly'!$M$6*'Luxjacky Assumptions Monthly'!$M$8*'Luxjacky Counterfactual'!G1454</f>
        <v>954.94375960184379</v>
      </c>
      <c r="O1454" s="58">
        <f t="shared" si="231"/>
        <v>954.94375960184379</v>
      </c>
    </row>
    <row r="1455" spans="1:15" x14ac:dyDescent="0.3">
      <c r="A1455" s="60">
        <v>43823</v>
      </c>
      <c r="B1455" s="15">
        <f t="shared" si="222"/>
        <v>2019</v>
      </c>
      <c r="C1455" s="15">
        <f t="shared" si="223"/>
        <v>12</v>
      </c>
      <c r="D1455" s="15" t="str">
        <f t="shared" si="227"/>
        <v>201912</v>
      </c>
      <c r="E1455" s="15">
        <f t="shared" si="224"/>
        <v>3</v>
      </c>
      <c r="F1455" s="15">
        <f t="shared" si="225"/>
        <v>0</v>
      </c>
      <c r="G1455" s="64">
        <f t="shared" si="229"/>
        <v>1712.8875192036876</v>
      </c>
      <c r="H1455" s="64">
        <f>IF(G1454&lt;VLOOKUP(D1455,'Luxjacky Assumptions Past'!$M$17:$Q$77,5,0),VLOOKUP(D1455,'Luxjacky Assumptions Past'!$M$17:$Q$77,4,0),0)</f>
        <v>0</v>
      </c>
      <c r="I1455" s="62">
        <f t="shared" si="226"/>
        <v>204.8441724817441</v>
      </c>
      <c r="J1455" s="62">
        <v>197</v>
      </c>
      <c r="K1455" s="15">
        <f t="shared" si="230"/>
        <v>0</v>
      </c>
      <c r="L1455" s="15">
        <f t="shared" si="228"/>
        <v>0</v>
      </c>
      <c r="M1455" s="58">
        <f>'Luxjacky Assumptions Monthly'!$M$8*'Luxjacky Counterfactual'!H1455</f>
        <v>0</v>
      </c>
      <c r="N1455" s="58">
        <f>'Luxjacky Assumptions Monthly'!$M$6*'Luxjacky Assumptions Monthly'!$M$8*'Luxjacky Counterfactual'!G1455</f>
        <v>856.44375960184379</v>
      </c>
      <c r="O1455" s="58">
        <f t="shared" si="231"/>
        <v>856.44375960184379</v>
      </c>
    </row>
    <row r="1456" spans="1:15" x14ac:dyDescent="0.3">
      <c r="A1456" s="60">
        <v>43824</v>
      </c>
      <c r="B1456" s="15">
        <f t="shared" si="222"/>
        <v>2019</v>
      </c>
      <c r="C1456" s="15">
        <f t="shared" si="223"/>
        <v>12</v>
      </c>
      <c r="D1456" s="15" t="str">
        <f t="shared" si="227"/>
        <v>201912</v>
      </c>
      <c r="E1456" s="15">
        <f t="shared" si="224"/>
        <v>4</v>
      </c>
      <c r="F1456" s="15">
        <f t="shared" si="225"/>
        <v>0</v>
      </c>
      <c r="G1456" s="64">
        <f t="shared" si="229"/>
        <v>1498.8875192036876</v>
      </c>
      <c r="H1456" s="64">
        <f>IF(G1455&lt;VLOOKUP(D1456,'Luxjacky Assumptions Past'!$M$17:$Q$77,5,0),VLOOKUP(D1456,'Luxjacky Assumptions Past'!$M$17:$Q$77,4,0),0)</f>
        <v>0</v>
      </c>
      <c r="I1456" s="62">
        <f t="shared" si="226"/>
        <v>194.2156030691124</v>
      </c>
      <c r="J1456" s="62">
        <v>214</v>
      </c>
      <c r="K1456" s="15">
        <f t="shared" si="230"/>
        <v>0</v>
      </c>
      <c r="L1456" s="15">
        <f t="shared" si="228"/>
        <v>0</v>
      </c>
      <c r="M1456" s="58">
        <f>'Luxjacky Assumptions Monthly'!$M$8*'Luxjacky Counterfactual'!H1456</f>
        <v>0</v>
      </c>
      <c r="N1456" s="58">
        <f>'Luxjacky Assumptions Monthly'!$M$6*'Luxjacky Assumptions Monthly'!$M$8*'Luxjacky Counterfactual'!G1456</f>
        <v>749.44375960184379</v>
      </c>
      <c r="O1456" s="58">
        <f t="shared" si="231"/>
        <v>749.44375960184379</v>
      </c>
    </row>
    <row r="1457" spans="1:15" x14ac:dyDescent="0.3">
      <c r="A1457" s="60">
        <v>43825</v>
      </c>
      <c r="B1457" s="15">
        <f t="shared" si="222"/>
        <v>2019</v>
      </c>
      <c r="C1457" s="15">
        <f t="shared" si="223"/>
        <v>12</v>
      </c>
      <c r="D1457" s="15" t="str">
        <f t="shared" si="227"/>
        <v>201912</v>
      </c>
      <c r="E1457" s="15">
        <f t="shared" si="224"/>
        <v>5</v>
      </c>
      <c r="F1457" s="15">
        <f t="shared" si="225"/>
        <v>0</v>
      </c>
      <c r="G1457" s="64">
        <f t="shared" si="229"/>
        <v>1298.8875192036876</v>
      </c>
      <c r="H1457" s="64">
        <f>IF(G1456&lt;VLOOKUP(D1457,'Luxjacky Assumptions Past'!$M$17:$Q$77,5,0),VLOOKUP(D1457,'Luxjacky Assumptions Past'!$M$17:$Q$77,4,0),0)</f>
        <v>0</v>
      </c>
      <c r="I1457" s="62">
        <f t="shared" si="226"/>
        <v>174.96442657345509</v>
      </c>
      <c r="J1457" s="62">
        <v>200</v>
      </c>
      <c r="K1457" s="15">
        <f t="shared" si="230"/>
        <v>0</v>
      </c>
      <c r="L1457" s="15">
        <f t="shared" si="228"/>
        <v>0</v>
      </c>
      <c r="M1457" s="58">
        <f>'Luxjacky Assumptions Monthly'!$M$8*'Luxjacky Counterfactual'!H1457</f>
        <v>0</v>
      </c>
      <c r="N1457" s="58">
        <f>'Luxjacky Assumptions Monthly'!$M$6*'Luxjacky Assumptions Monthly'!$M$8*'Luxjacky Counterfactual'!G1457</f>
        <v>649.44375960184379</v>
      </c>
      <c r="O1457" s="58">
        <f t="shared" si="231"/>
        <v>649.44375960184379</v>
      </c>
    </row>
    <row r="1458" spans="1:15" x14ac:dyDescent="0.3">
      <c r="A1458" s="60">
        <v>43826</v>
      </c>
      <c r="B1458" s="15">
        <f t="shared" si="222"/>
        <v>2019</v>
      </c>
      <c r="C1458" s="15">
        <f t="shared" si="223"/>
        <v>12</v>
      </c>
      <c r="D1458" s="15" t="str">
        <f t="shared" si="227"/>
        <v>201912</v>
      </c>
      <c r="E1458" s="15">
        <f t="shared" si="224"/>
        <v>6</v>
      </c>
      <c r="F1458" s="15">
        <f t="shared" si="225"/>
        <v>1</v>
      </c>
      <c r="G1458" s="64">
        <f t="shared" si="229"/>
        <v>2831.0786367984574</v>
      </c>
      <c r="H1458" s="64">
        <f>IF(G1457&lt;VLOOKUP(D1458,'Luxjacky Assumptions Past'!$M$17:$Q$77,5,0),VLOOKUP(D1458,'Luxjacky Assumptions Past'!$M$17:$Q$77,4,0),0)</f>
        <v>1708.1911175947696</v>
      </c>
      <c r="I1458" s="62">
        <f t="shared" si="226"/>
        <v>156.59269055938108</v>
      </c>
      <c r="J1458" s="62">
        <v>176</v>
      </c>
      <c r="K1458" s="15">
        <f t="shared" si="230"/>
        <v>1</v>
      </c>
      <c r="L1458" s="15">
        <f t="shared" si="228"/>
        <v>4000</v>
      </c>
      <c r="M1458" s="58">
        <f>'Luxjacky Assumptions Monthly'!$M$8*'Luxjacky Counterfactual'!H1458</f>
        <v>17081.911175947695</v>
      </c>
      <c r="N1458" s="58">
        <f>'Luxjacky Assumptions Monthly'!$M$6*'Luxjacky Assumptions Monthly'!$M$8*'Luxjacky Counterfactual'!G1458</f>
        <v>1415.5393183992287</v>
      </c>
      <c r="O1458" s="58">
        <f t="shared" si="231"/>
        <v>22497.450494346922</v>
      </c>
    </row>
    <row r="1459" spans="1:15" x14ac:dyDescent="0.3">
      <c r="A1459" s="60">
        <v>43827</v>
      </c>
      <c r="B1459" s="15">
        <f t="shared" si="222"/>
        <v>2019</v>
      </c>
      <c r="C1459" s="15">
        <f t="shared" si="223"/>
        <v>12</v>
      </c>
      <c r="D1459" s="15" t="str">
        <f t="shared" si="227"/>
        <v>201912</v>
      </c>
      <c r="E1459" s="15">
        <f t="shared" si="224"/>
        <v>7</v>
      </c>
      <c r="F1459" s="15">
        <f t="shared" si="225"/>
        <v>1</v>
      </c>
      <c r="G1459" s="64">
        <f t="shared" si="229"/>
        <v>2692.0786367984574</v>
      </c>
      <c r="H1459" s="64">
        <f>IF(G1458&lt;VLOOKUP(D1459,'Luxjacky Assumptions Past'!$M$17:$Q$77,5,0),VLOOKUP(D1459,'Luxjacky Assumptions Past'!$M$17:$Q$77,4,0),0)</f>
        <v>0</v>
      </c>
      <c r="I1459" s="62">
        <f t="shared" si="226"/>
        <v>118.67321214938073</v>
      </c>
      <c r="J1459" s="62">
        <v>139</v>
      </c>
      <c r="K1459" s="15">
        <f t="shared" si="230"/>
        <v>0</v>
      </c>
      <c r="L1459" s="15">
        <f t="shared" si="228"/>
        <v>0</v>
      </c>
      <c r="M1459" s="58">
        <f>'Luxjacky Assumptions Monthly'!$M$8*'Luxjacky Counterfactual'!H1459</f>
        <v>0</v>
      </c>
      <c r="N1459" s="58">
        <f>'Luxjacky Assumptions Monthly'!$M$6*'Luxjacky Assumptions Monthly'!$M$8*'Luxjacky Counterfactual'!G1459</f>
        <v>1346.0393183992287</v>
      </c>
      <c r="O1459" s="58">
        <f t="shared" si="231"/>
        <v>1346.0393183992287</v>
      </c>
    </row>
    <row r="1460" spans="1:15" x14ac:dyDescent="0.3">
      <c r="A1460" s="60">
        <v>43828</v>
      </c>
      <c r="B1460" s="15">
        <f t="shared" si="222"/>
        <v>2019</v>
      </c>
      <c r="C1460" s="15">
        <f t="shared" si="223"/>
        <v>12</v>
      </c>
      <c r="D1460" s="15" t="str">
        <f t="shared" si="227"/>
        <v>201912</v>
      </c>
      <c r="E1460" s="15">
        <f t="shared" si="224"/>
        <v>1</v>
      </c>
      <c r="F1460" s="15">
        <f t="shared" si="225"/>
        <v>0</v>
      </c>
      <c r="G1460" s="64">
        <f t="shared" si="229"/>
        <v>2572.0786367984574</v>
      </c>
      <c r="H1460" s="64">
        <f>IF(G1459&lt;VLOOKUP(D1460,'Luxjacky Assumptions Past'!$M$17:$Q$77,5,0),VLOOKUP(D1460,'Luxjacky Assumptions Past'!$M$17:$Q$77,4,0),0)</f>
        <v>0</v>
      </c>
      <c r="I1460" s="62">
        <f t="shared" si="226"/>
        <v>202.83709795470628</v>
      </c>
      <c r="J1460" s="62">
        <v>120</v>
      </c>
      <c r="K1460" s="15">
        <f t="shared" si="230"/>
        <v>0</v>
      </c>
      <c r="L1460" s="15">
        <f t="shared" si="228"/>
        <v>0</v>
      </c>
      <c r="M1460" s="58">
        <f>'Luxjacky Assumptions Monthly'!$M$8*'Luxjacky Counterfactual'!H1460</f>
        <v>0</v>
      </c>
      <c r="N1460" s="58">
        <f>'Luxjacky Assumptions Monthly'!$M$6*'Luxjacky Assumptions Monthly'!$M$8*'Luxjacky Counterfactual'!G1460</f>
        <v>1286.0393183992287</v>
      </c>
      <c r="O1460" s="58">
        <f t="shared" si="231"/>
        <v>1286.0393183992287</v>
      </c>
    </row>
    <row r="1461" spans="1:15" x14ac:dyDescent="0.3">
      <c r="A1461" s="60">
        <v>43829</v>
      </c>
      <c r="B1461" s="15">
        <f t="shared" si="222"/>
        <v>2019</v>
      </c>
      <c r="C1461" s="15">
        <f t="shared" si="223"/>
        <v>12</v>
      </c>
      <c r="D1461" s="15" t="str">
        <f t="shared" si="227"/>
        <v>201912</v>
      </c>
      <c r="E1461" s="15">
        <f t="shared" si="224"/>
        <v>2</v>
      </c>
      <c r="F1461" s="15">
        <f t="shared" si="225"/>
        <v>0</v>
      </c>
      <c r="G1461" s="64">
        <f t="shared" si="229"/>
        <v>2368.0786367984574</v>
      </c>
      <c r="H1461" s="64">
        <f>IF(G1460&lt;VLOOKUP(D1461,'Luxjacky Assumptions Past'!$M$17:$Q$77,5,0),VLOOKUP(D1461,'Luxjacky Assumptions Past'!$M$17:$Q$77,4,0),0)</f>
        <v>0</v>
      </c>
      <c r="I1461" s="62">
        <f t="shared" si="226"/>
        <v>207.45478019648263</v>
      </c>
      <c r="J1461" s="62">
        <v>204</v>
      </c>
      <c r="K1461" s="15">
        <f t="shared" si="230"/>
        <v>0</v>
      </c>
      <c r="L1461" s="15">
        <f t="shared" si="228"/>
        <v>0</v>
      </c>
      <c r="M1461" s="58">
        <f>'Luxjacky Assumptions Monthly'!$M$8*'Luxjacky Counterfactual'!H1461</f>
        <v>0</v>
      </c>
      <c r="N1461" s="58">
        <f>'Luxjacky Assumptions Monthly'!$M$6*'Luxjacky Assumptions Monthly'!$M$8*'Luxjacky Counterfactual'!G1461</f>
        <v>1184.0393183992287</v>
      </c>
      <c r="O1461" s="58">
        <f t="shared" si="231"/>
        <v>1184.0393183992287</v>
      </c>
    </row>
    <row r="1462" spans="1:15" x14ac:dyDescent="0.3">
      <c r="A1462" s="60">
        <v>43830</v>
      </c>
      <c r="B1462" s="15">
        <f t="shared" si="222"/>
        <v>2019</v>
      </c>
      <c r="C1462" s="15">
        <f t="shared" si="223"/>
        <v>12</v>
      </c>
      <c r="D1462" s="15" t="str">
        <f t="shared" si="227"/>
        <v>201912</v>
      </c>
      <c r="E1462" s="15">
        <f t="shared" si="224"/>
        <v>3</v>
      </c>
      <c r="F1462" s="15">
        <f t="shared" si="225"/>
        <v>0</v>
      </c>
      <c r="G1462" s="64">
        <f t="shared" si="229"/>
        <v>2152.0786367984574</v>
      </c>
      <c r="H1462" s="64">
        <f>IF(G1461&lt;VLOOKUP(D1462,'Luxjacky Assumptions Past'!$M$17:$Q$77,5,0),VLOOKUP(D1462,'Luxjacky Assumptions Past'!$M$17:$Q$77,4,0),0)</f>
        <v>0</v>
      </c>
      <c r="I1462" s="62">
        <f t="shared" si="226"/>
        <v>204.8441724817441</v>
      </c>
      <c r="J1462" s="62">
        <v>216</v>
      </c>
      <c r="K1462" s="15">
        <f t="shared" si="230"/>
        <v>0</v>
      </c>
      <c r="L1462" s="15">
        <f t="shared" si="228"/>
        <v>0</v>
      </c>
      <c r="M1462" s="58">
        <f>'Luxjacky Assumptions Monthly'!$M$8*'Luxjacky Counterfactual'!H1462</f>
        <v>0</v>
      </c>
      <c r="N1462" s="58">
        <f>'Luxjacky Assumptions Monthly'!$M$6*'Luxjacky Assumptions Monthly'!$M$8*'Luxjacky Counterfactual'!G1462</f>
        <v>1076.0393183992287</v>
      </c>
      <c r="O1462" s="58">
        <f t="shared" si="231"/>
        <v>1076.0393183992287</v>
      </c>
    </row>
    <row r="1463" spans="1:15" x14ac:dyDescent="0.3">
      <c r="A1463" s="60">
        <v>43831</v>
      </c>
      <c r="B1463" s="15">
        <f t="shared" si="222"/>
        <v>2020</v>
      </c>
      <c r="C1463" s="15">
        <f t="shared" si="223"/>
        <v>1</v>
      </c>
      <c r="D1463" s="15" t="str">
        <f t="shared" si="227"/>
        <v>20201</v>
      </c>
      <c r="E1463" s="15">
        <f t="shared" si="224"/>
        <v>4</v>
      </c>
      <c r="F1463" s="15">
        <f t="shared" si="225"/>
        <v>0</v>
      </c>
      <c r="G1463" s="64">
        <f t="shared" si="229"/>
        <v>1952.0786367984574</v>
      </c>
      <c r="H1463" s="64">
        <f>IF(G1462&lt;VLOOKUP(D1463,'Luxjacky Assumptions Past'!$M$17:$Q$77,5,0),VLOOKUP(D1463,'Luxjacky Assumptions Past'!$M$17:$Q$77,4,0),0)</f>
        <v>0</v>
      </c>
      <c r="I1463" s="62">
        <f t="shared" si="226"/>
        <v>186.97850511440615</v>
      </c>
      <c r="J1463" s="62">
        <v>200</v>
      </c>
      <c r="K1463" s="15">
        <f t="shared" si="230"/>
        <v>0</v>
      </c>
      <c r="L1463" s="15">
        <f t="shared" si="228"/>
        <v>0</v>
      </c>
      <c r="M1463" s="58">
        <f>'Luxjacky Assumptions Monthly'!$M$8*'Luxjacky Counterfactual'!H1463</f>
        <v>0</v>
      </c>
      <c r="N1463" s="58">
        <f>'Luxjacky Assumptions Monthly'!$M$6*'Luxjacky Assumptions Monthly'!$M$8*'Luxjacky Counterfactual'!G1463</f>
        <v>976.0393183992287</v>
      </c>
      <c r="O1463" s="58">
        <f t="shared" si="231"/>
        <v>976.0393183992287</v>
      </c>
    </row>
    <row r="1464" spans="1:15" x14ac:dyDescent="0.3">
      <c r="A1464" s="60">
        <v>43832</v>
      </c>
      <c r="B1464" s="15">
        <f t="shared" si="222"/>
        <v>2020</v>
      </c>
      <c r="C1464" s="15">
        <f t="shared" si="223"/>
        <v>1</v>
      </c>
      <c r="D1464" s="15" t="str">
        <f t="shared" si="227"/>
        <v>20201</v>
      </c>
      <c r="E1464" s="15">
        <f t="shared" si="224"/>
        <v>5</v>
      </c>
      <c r="F1464" s="15">
        <f t="shared" si="225"/>
        <v>0</v>
      </c>
      <c r="G1464" s="64">
        <f t="shared" si="229"/>
        <v>1771.0786367984574</v>
      </c>
      <c r="H1464" s="64">
        <f>IF(G1463&lt;VLOOKUP(D1464,'Luxjacky Assumptions Past'!$M$17:$Q$77,5,0),VLOOKUP(D1464,'Luxjacky Assumptions Past'!$M$17:$Q$77,4,0),0)</f>
        <v>0</v>
      </c>
      <c r="I1464" s="62">
        <f t="shared" si="226"/>
        <v>167.7273286187488</v>
      </c>
      <c r="J1464" s="62">
        <v>181</v>
      </c>
      <c r="K1464" s="15">
        <f t="shared" si="230"/>
        <v>0</v>
      </c>
      <c r="L1464" s="15">
        <f t="shared" si="228"/>
        <v>0</v>
      </c>
      <c r="M1464" s="58">
        <f>'Luxjacky Assumptions Monthly'!$M$8*'Luxjacky Counterfactual'!H1464</f>
        <v>0</v>
      </c>
      <c r="N1464" s="58">
        <f>'Luxjacky Assumptions Monthly'!$M$6*'Luxjacky Assumptions Monthly'!$M$8*'Luxjacky Counterfactual'!G1464</f>
        <v>885.5393183992287</v>
      </c>
      <c r="O1464" s="58">
        <f t="shared" si="231"/>
        <v>885.5393183992287</v>
      </c>
    </row>
    <row r="1465" spans="1:15" x14ac:dyDescent="0.3">
      <c r="A1465" s="60">
        <v>43833</v>
      </c>
      <c r="B1465" s="15">
        <f t="shared" si="222"/>
        <v>2020</v>
      </c>
      <c r="C1465" s="15">
        <f t="shared" si="223"/>
        <v>1</v>
      </c>
      <c r="D1465" s="15" t="str">
        <f t="shared" si="227"/>
        <v>20201</v>
      </c>
      <c r="E1465" s="15">
        <f t="shared" si="224"/>
        <v>6</v>
      </c>
      <c r="F1465" s="15">
        <f t="shared" si="225"/>
        <v>1</v>
      </c>
      <c r="G1465" s="64">
        <f t="shared" si="229"/>
        <v>1608.0786367984574</v>
      </c>
      <c r="H1465" s="64">
        <f>IF(G1464&lt;VLOOKUP(D1465,'Luxjacky Assumptions Past'!$M$17:$Q$77,5,0),VLOOKUP(D1465,'Luxjacky Assumptions Past'!$M$17:$Q$77,4,0),0)</f>
        <v>0</v>
      </c>
      <c r="I1465" s="62">
        <f t="shared" si="226"/>
        <v>149.35559260467483</v>
      </c>
      <c r="J1465" s="62">
        <v>163</v>
      </c>
      <c r="K1465" s="15">
        <f t="shared" si="230"/>
        <v>0</v>
      </c>
      <c r="L1465" s="15">
        <f t="shared" si="228"/>
        <v>0</v>
      </c>
      <c r="M1465" s="58">
        <f>'Luxjacky Assumptions Monthly'!$M$8*'Luxjacky Counterfactual'!H1465</f>
        <v>0</v>
      </c>
      <c r="N1465" s="58">
        <f>'Luxjacky Assumptions Monthly'!$M$6*'Luxjacky Assumptions Monthly'!$M$8*'Luxjacky Counterfactual'!G1465</f>
        <v>804.0393183992287</v>
      </c>
      <c r="O1465" s="58">
        <f t="shared" si="231"/>
        <v>804.0393183992287</v>
      </c>
    </row>
    <row r="1466" spans="1:15" x14ac:dyDescent="0.3">
      <c r="A1466" s="60">
        <v>43834</v>
      </c>
      <c r="B1466" s="15">
        <f t="shared" si="222"/>
        <v>2020</v>
      </c>
      <c r="C1466" s="15">
        <f t="shared" si="223"/>
        <v>1</v>
      </c>
      <c r="D1466" s="15" t="str">
        <f t="shared" si="227"/>
        <v>20201</v>
      </c>
      <c r="E1466" s="15">
        <f t="shared" si="224"/>
        <v>7</v>
      </c>
      <c r="F1466" s="15">
        <f t="shared" si="225"/>
        <v>1</v>
      </c>
      <c r="G1466" s="64">
        <f t="shared" si="229"/>
        <v>1476.0786367984574</v>
      </c>
      <c r="H1466" s="64">
        <f>IF(G1465&lt;VLOOKUP(D1466,'Luxjacky Assumptions Past'!$M$17:$Q$77,5,0),VLOOKUP(D1466,'Luxjacky Assumptions Past'!$M$17:$Q$77,4,0),0)</f>
        <v>0</v>
      </c>
      <c r="I1466" s="62">
        <f t="shared" si="226"/>
        <v>111.43611419467446</v>
      </c>
      <c r="J1466" s="62">
        <v>132</v>
      </c>
      <c r="K1466" s="15">
        <f t="shared" si="230"/>
        <v>0</v>
      </c>
      <c r="L1466" s="15">
        <f t="shared" si="228"/>
        <v>0</v>
      </c>
      <c r="M1466" s="58">
        <f>'Luxjacky Assumptions Monthly'!$M$8*'Luxjacky Counterfactual'!H1466</f>
        <v>0</v>
      </c>
      <c r="N1466" s="58">
        <f>'Luxjacky Assumptions Monthly'!$M$6*'Luxjacky Assumptions Monthly'!$M$8*'Luxjacky Counterfactual'!G1466</f>
        <v>738.0393183992287</v>
      </c>
      <c r="O1466" s="58">
        <f t="shared" si="231"/>
        <v>738.0393183992287</v>
      </c>
    </row>
    <row r="1467" spans="1:15" x14ac:dyDescent="0.3">
      <c r="A1467" s="60">
        <v>43835</v>
      </c>
      <c r="B1467" s="15">
        <f t="shared" si="222"/>
        <v>2020</v>
      </c>
      <c r="C1467" s="15">
        <f t="shared" si="223"/>
        <v>1</v>
      </c>
      <c r="D1467" s="15" t="str">
        <f t="shared" si="227"/>
        <v>20201</v>
      </c>
      <c r="E1467" s="15">
        <f t="shared" si="224"/>
        <v>1</v>
      </c>
      <c r="F1467" s="15">
        <f t="shared" si="225"/>
        <v>0</v>
      </c>
      <c r="G1467" s="64">
        <f t="shared" si="229"/>
        <v>1366.0786367984574</v>
      </c>
      <c r="H1467" s="64">
        <f>IF(G1466&lt;VLOOKUP(D1467,'Luxjacky Assumptions Past'!$M$17:$Q$77,5,0),VLOOKUP(D1467,'Luxjacky Assumptions Past'!$M$17:$Q$77,4,0),0)</f>
        <v>0</v>
      </c>
      <c r="I1467" s="62">
        <f t="shared" si="226"/>
        <v>195.60000000000002</v>
      </c>
      <c r="J1467" s="62">
        <v>110</v>
      </c>
      <c r="K1467" s="15">
        <f t="shared" si="230"/>
        <v>0</v>
      </c>
      <c r="L1467" s="15">
        <f t="shared" si="228"/>
        <v>0</v>
      </c>
      <c r="M1467" s="58">
        <f>'Luxjacky Assumptions Monthly'!$M$8*'Luxjacky Counterfactual'!H1467</f>
        <v>0</v>
      </c>
      <c r="N1467" s="58">
        <f>'Luxjacky Assumptions Monthly'!$M$6*'Luxjacky Assumptions Monthly'!$M$8*'Luxjacky Counterfactual'!G1467</f>
        <v>683.0393183992287</v>
      </c>
      <c r="O1467" s="58">
        <f t="shared" si="231"/>
        <v>683.0393183992287</v>
      </c>
    </row>
    <row r="1468" spans="1:15" x14ac:dyDescent="0.3">
      <c r="A1468" s="60">
        <v>43836</v>
      </c>
      <c r="B1468" s="15">
        <f t="shared" si="222"/>
        <v>2020</v>
      </c>
      <c r="C1468" s="15">
        <f t="shared" si="223"/>
        <v>1</v>
      </c>
      <c r="D1468" s="15" t="str">
        <f t="shared" si="227"/>
        <v>20201</v>
      </c>
      <c r="E1468" s="15">
        <f t="shared" si="224"/>
        <v>2</v>
      </c>
      <c r="F1468" s="15">
        <f t="shared" si="225"/>
        <v>0</v>
      </c>
      <c r="G1468" s="64">
        <f t="shared" si="229"/>
        <v>2838.1992100399511</v>
      </c>
      <c r="H1468" s="64">
        <f>IF(G1467&lt;VLOOKUP(D1468,'Luxjacky Assumptions Past'!$M$17:$Q$77,5,0),VLOOKUP(D1468,'Luxjacky Assumptions Past'!$M$17:$Q$77,4,0),0)</f>
        <v>1660.120573241494</v>
      </c>
      <c r="I1468" s="62">
        <f t="shared" si="226"/>
        <v>200.21768224177637</v>
      </c>
      <c r="J1468" s="62">
        <v>188</v>
      </c>
      <c r="K1468" s="15">
        <f t="shared" si="230"/>
        <v>1</v>
      </c>
      <c r="L1468" s="15">
        <f t="shared" si="228"/>
        <v>4000</v>
      </c>
      <c r="M1468" s="58">
        <f>'Luxjacky Assumptions Monthly'!$M$8*'Luxjacky Counterfactual'!H1468</f>
        <v>16601.205732414939</v>
      </c>
      <c r="N1468" s="58">
        <f>'Luxjacky Assumptions Monthly'!$M$6*'Luxjacky Assumptions Monthly'!$M$8*'Luxjacky Counterfactual'!G1468</f>
        <v>1419.0996050199756</v>
      </c>
      <c r="O1468" s="58">
        <f t="shared" si="231"/>
        <v>22020.305337434915</v>
      </c>
    </row>
    <row r="1469" spans="1:15" x14ac:dyDescent="0.3">
      <c r="A1469" s="60">
        <v>43837</v>
      </c>
      <c r="B1469" s="15">
        <f t="shared" si="222"/>
        <v>2020</v>
      </c>
      <c r="C1469" s="15">
        <f t="shared" si="223"/>
        <v>1</v>
      </c>
      <c r="D1469" s="15" t="str">
        <f t="shared" si="227"/>
        <v>20201</v>
      </c>
      <c r="E1469" s="15">
        <f t="shared" si="224"/>
        <v>3</v>
      </c>
      <c r="F1469" s="15">
        <f t="shared" si="225"/>
        <v>0</v>
      </c>
      <c r="G1469" s="64">
        <f t="shared" si="229"/>
        <v>2634.1992100399511</v>
      </c>
      <c r="H1469" s="64">
        <f>IF(G1468&lt;VLOOKUP(D1469,'Luxjacky Assumptions Past'!$M$17:$Q$77,5,0),VLOOKUP(D1469,'Luxjacky Assumptions Past'!$M$17:$Q$77,4,0),0)</f>
        <v>0</v>
      </c>
      <c r="I1469" s="62">
        <f t="shared" si="226"/>
        <v>197.60707452703781</v>
      </c>
      <c r="J1469" s="62">
        <v>204</v>
      </c>
      <c r="K1469" s="15">
        <f t="shared" si="230"/>
        <v>0</v>
      </c>
      <c r="L1469" s="15">
        <f t="shared" si="228"/>
        <v>0</v>
      </c>
      <c r="M1469" s="58">
        <f>'Luxjacky Assumptions Monthly'!$M$8*'Luxjacky Counterfactual'!H1469</f>
        <v>0</v>
      </c>
      <c r="N1469" s="58">
        <f>'Luxjacky Assumptions Monthly'!$M$6*'Luxjacky Assumptions Monthly'!$M$8*'Luxjacky Counterfactual'!G1469</f>
        <v>1317.0996050199756</v>
      </c>
      <c r="O1469" s="58">
        <f t="shared" si="231"/>
        <v>1317.0996050199756</v>
      </c>
    </row>
    <row r="1470" spans="1:15" x14ac:dyDescent="0.3">
      <c r="A1470" s="60">
        <v>43838</v>
      </c>
      <c r="B1470" s="15">
        <f t="shared" si="222"/>
        <v>2020</v>
      </c>
      <c r="C1470" s="15">
        <f t="shared" si="223"/>
        <v>1</v>
      </c>
      <c r="D1470" s="15" t="str">
        <f t="shared" si="227"/>
        <v>20201</v>
      </c>
      <c r="E1470" s="15">
        <f t="shared" si="224"/>
        <v>4</v>
      </c>
      <c r="F1470" s="15">
        <f t="shared" si="225"/>
        <v>0</v>
      </c>
      <c r="G1470" s="64">
        <f t="shared" si="229"/>
        <v>2443.1992100399511</v>
      </c>
      <c r="H1470" s="64">
        <f>IF(G1469&lt;VLOOKUP(D1470,'Luxjacky Assumptions Past'!$M$17:$Q$77,5,0),VLOOKUP(D1470,'Luxjacky Assumptions Past'!$M$17:$Q$77,4,0),0)</f>
        <v>0</v>
      </c>
      <c r="I1470" s="62">
        <f t="shared" si="226"/>
        <v>186.97850511440615</v>
      </c>
      <c r="J1470" s="62">
        <v>191</v>
      </c>
      <c r="K1470" s="15">
        <f t="shared" si="230"/>
        <v>0</v>
      </c>
      <c r="L1470" s="15">
        <f t="shared" si="228"/>
        <v>0</v>
      </c>
      <c r="M1470" s="58">
        <f>'Luxjacky Assumptions Monthly'!$M$8*'Luxjacky Counterfactual'!H1470</f>
        <v>0</v>
      </c>
      <c r="N1470" s="58">
        <f>'Luxjacky Assumptions Monthly'!$M$6*'Luxjacky Assumptions Monthly'!$M$8*'Luxjacky Counterfactual'!G1470</f>
        <v>1221.5996050199756</v>
      </c>
      <c r="O1470" s="58">
        <f t="shared" si="231"/>
        <v>1221.5996050199756</v>
      </c>
    </row>
    <row r="1471" spans="1:15" x14ac:dyDescent="0.3">
      <c r="A1471" s="60">
        <v>43839</v>
      </c>
      <c r="B1471" s="15">
        <f t="shared" si="222"/>
        <v>2020</v>
      </c>
      <c r="C1471" s="15">
        <f t="shared" si="223"/>
        <v>1</v>
      </c>
      <c r="D1471" s="15" t="str">
        <f t="shared" si="227"/>
        <v>20201</v>
      </c>
      <c r="E1471" s="15">
        <f t="shared" si="224"/>
        <v>5</v>
      </c>
      <c r="F1471" s="15">
        <f t="shared" si="225"/>
        <v>0</v>
      </c>
      <c r="G1471" s="64">
        <f t="shared" si="229"/>
        <v>2254.1992100399511</v>
      </c>
      <c r="H1471" s="64">
        <f>IF(G1470&lt;VLOOKUP(D1471,'Luxjacky Assumptions Past'!$M$17:$Q$77,5,0),VLOOKUP(D1471,'Luxjacky Assumptions Past'!$M$17:$Q$77,4,0),0)</f>
        <v>0</v>
      </c>
      <c r="I1471" s="62">
        <f t="shared" si="226"/>
        <v>167.7273286187488</v>
      </c>
      <c r="J1471" s="62">
        <v>189</v>
      </c>
      <c r="K1471" s="15">
        <f t="shared" si="230"/>
        <v>0</v>
      </c>
      <c r="L1471" s="15">
        <f t="shared" si="228"/>
        <v>0</v>
      </c>
      <c r="M1471" s="58">
        <f>'Luxjacky Assumptions Monthly'!$M$8*'Luxjacky Counterfactual'!H1471</f>
        <v>0</v>
      </c>
      <c r="N1471" s="58">
        <f>'Luxjacky Assumptions Monthly'!$M$6*'Luxjacky Assumptions Monthly'!$M$8*'Luxjacky Counterfactual'!G1471</f>
        <v>1127.0996050199756</v>
      </c>
      <c r="O1471" s="58">
        <f t="shared" si="231"/>
        <v>1127.0996050199756</v>
      </c>
    </row>
    <row r="1472" spans="1:15" x14ac:dyDescent="0.3">
      <c r="A1472" s="60">
        <v>43840</v>
      </c>
      <c r="B1472" s="15">
        <f t="shared" si="222"/>
        <v>2020</v>
      </c>
      <c r="C1472" s="15">
        <f t="shared" si="223"/>
        <v>1</v>
      </c>
      <c r="D1472" s="15" t="str">
        <f t="shared" si="227"/>
        <v>20201</v>
      </c>
      <c r="E1472" s="15">
        <f t="shared" si="224"/>
        <v>6</v>
      </c>
      <c r="F1472" s="15">
        <f t="shared" si="225"/>
        <v>1</v>
      </c>
      <c r="G1472" s="64">
        <f t="shared" si="229"/>
        <v>2084.1992100399511</v>
      </c>
      <c r="H1472" s="64">
        <f>IF(G1471&lt;VLOOKUP(D1472,'Luxjacky Assumptions Past'!$M$17:$Q$77,5,0),VLOOKUP(D1472,'Luxjacky Assumptions Past'!$M$17:$Q$77,4,0),0)</f>
        <v>0</v>
      </c>
      <c r="I1472" s="62">
        <f t="shared" si="226"/>
        <v>149.35559260467483</v>
      </c>
      <c r="J1472" s="62">
        <v>170</v>
      </c>
      <c r="K1472" s="15">
        <f t="shared" si="230"/>
        <v>0</v>
      </c>
      <c r="L1472" s="15">
        <f t="shared" si="228"/>
        <v>0</v>
      </c>
      <c r="M1472" s="58">
        <f>'Luxjacky Assumptions Monthly'!$M$8*'Luxjacky Counterfactual'!H1472</f>
        <v>0</v>
      </c>
      <c r="N1472" s="58">
        <f>'Luxjacky Assumptions Monthly'!$M$6*'Luxjacky Assumptions Monthly'!$M$8*'Luxjacky Counterfactual'!G1472</f>
        <v>1042.0996050199756</v>
      </c>
      <c r="O1472" s="58">
        <f t="shared" si="231"/>
        <v>1042.0996050199756</v>
      </c>
    </row>
    <row r="1473" spans="1:15" x14ac:dyDescent="0.3">
      <c r="A1473" s="60">
        <v>43841</v>
      </c>
      <c r="B1473" s="15">
        <f t="shared" si="222"/>
        <v>2020</v>
      </c>
      <c r="C1473" s="15">
        <f t="shared" si="223"/>
        <v>1</v>
      </c>
      <c r="D1473" s="15" t="str">
        <f t="shared" si="227"/>
        <v>20201</v>
      </c>
      <c r="E1473" s="15">
        <f t="shared" si="224"/>
        <v>7</v>
      </c>
      <c r="F1473" s="15">
        <f t="shared" si="225"/>
        <v>1</v>
      </c>
      <c r="G1473" s="64">
        <f t="shared" si="229"/>
        <v>1938.1992100399511</v>
      </c>
      <c r="H1473" s="64">
        <f>IF(G1472&lt;VLOOKUP(D1473,'Luxjacky Assumptions Past'!$M$17:$Q$77,5,0),VLOOKUP(D1473,'Luxjacky Assumptions Past'!$M$17:$Q$77,4,0),0)</f>
        <v>0</v>
      </c>
      <c r="I1473" s="62">
        <f t="shared" si="226"/>
        <v>111.43611419467446</v>
      </c>
      <c r="J1473" s="62">
        <v>146</v>
      </c>
      <c r="K1473" s="15">
        <f t="shared" si="230"/>
        <v>0</v>
      </c>
      <c r="L1473" s="15">
        <f t="shared" si="228"/>
        <v>0</v>
      </c>
      <c r="M1473" s="58">
        <f>'Luxjacky Assumptions Monthly'!$M$8*'Luxjacky Counterfactual'!H1473</f>
        <v>0</v>
      </c>
      <c r="N1473" s="58">
        <f>'Luxjacky Assumptions Monthly'!$M$6*'Luxjacky Assumptions Monthly'!$M$8*'Luxjacky Counterfactual'!G1473</f>
        <v>969.09960501997557</v>
      </c>
      <c r="O1473" s="58">
        <f t="shared" si="231"/>
        <v>969.09960501997557</v>
      </c>
    </row>
    <row r="1474" spans="1:15" x14ac:dyDescent="0.3">
      <c r="A1474" s="60">
        <v>43842</v>
      </c>
      <c r="B1474" s="15">
        <f t="shared" ref="B1474:B1537" si="232">YEAR(A1474)</f>
        <v>2020</v>
      </c>
      <c r="C1474" s="15">
        <f t="shared" ref="C1474:C1537" si="233">MONTH(A1474)</f>
        <v>1</v>
      </c>
      <c r="D1474" s="15" t="str">
        <f t="shared" si="227"/>
        <v>20201</v>
      </c>
      <c r="E1474" s="15">
        <f t="shared" ref="E1474:E1537" si="234">WEEKDAY(A1474)</f>
        <v>1</v>
      </c>
      <c r="F1474" s="15">
        <f t="shared" ref="F1474:F1537" si="235">IF(OR(E1474=6,E1474=7),1,0)</f>
        <v>0</v>
      </c>
      <c r="G1474" s="64">
        <f t="shared" si="229"/>
        <v>1834.1992100399511</v>
      </c>
      <c r="H1474" s="64">
        <f>IF(G1473&lt;VLOOKUP(D1474,'Luxjacky Assumptions Past'!$M$17:$Q$77,5,0),VLOOKUP(D1474,'Luxjacky Assumptions Past'!$M$17:$Q$77,4,0),0)</f>
        <v>0</v>
      </c>
      <c r="I1474" s="62">
        <f t="shared" ref="I1474:I1537" si="236">100-2.17*E1474^2.25+12.77*E1474+EXP(-E1474/0.032)+5*C1474^0.75+10*F1474+20*(B1474-2016)</f>
        <v>195.60000000000002</v>
      </c>
      <c r="J1474" s="62">
        <v>104</v>
      </c>
      <c r="K1474" s="15">
        <f t="shared" si="230"/>
        <v>0</v>
      </c>
      <c r="L1474" s="15">
        <f t="shared" si="228"/>
        <v>0</v>
      </c>
      <c r="M1474" s="58">
        <f>'Luxjacky Assumptions Monthly'!$M$8*'Luxjacky Counterfactual'!H1474</f>
        <v>0</v>
      </c>
      <c r="N1474" s="58">
        <f>'Luxjacky Assumptions Monthly'!$M$6*'Luxjacky Assumptions Monthly'!$M$8*'Luxjacky Counterfactual'!G1474</f>
        <v>917.09960501997557</v>
      </c>
      <c r="O1474" s="58">
        <f t="shared" si="231"/>
        <v>917.09960501997557</v>
      </c>
    </row>
    <row r="1475" spans="1:15" x14ac:dyDescent="0.3">
      <c r="A1475" s="60">
        <v>43843</v>
      </c>
      <c r="B1475" s="15">
        <f t="shared" si="232"/>
        <v>2020</v>
      </c>
      <c r="C1475" s="15">
        <f t="shared" si="233"/>
        <v>1</v>
      </c>
      <c r="D1475" s="15" t="str">
        <f t="shared" ref="D1475:D1538" si="237">CONCATENATE(B1475,C1475)</f>
        <v>20201</v>
      </c>
      <c r="E1475" s="15">
        <f t="shared" si="234"/>
        <v>2</v>
      </c>
      <c r="F1475" s="15">
        <f t="shared" si="235"/>
        <v>0</v>
      </c>
      <c r="G1475" s="64">
        <f t="shared" si="229"/>
        <v>1638.1992100399511</v>
      </c>
      <c r="H1475" s="64">
        <f>IF(G1474&lt;VLOOKUP(D1475,'Luxjacky Assumptions Past'!$M$17:$Q$77,5,0),VLOOKUP(D1475,'Luxjacky Assumptions Past'!$M$17:$Q$77,4,0),0)</f>
        <v>0</v>
      </c>
      <c r="I1475" s="62">
        <f t="shared" si="236"/>
        <v>200.21768224177637</v>
      </c>
      <c r="J1475" s="62">
        <v>196</v>
      </c>
      <c r="K1475" s="15">
        <f t="shared" si="230"/>
        <v>0</v>
      </c>
      <c r="L1475" s="15">
        <f t="shared" ref="L1475:L1538" si="238">4000*K1475</f>
        <v>0</v>
      </c>
      <c r="M1475" s="58">
        <f>'Luxjacky Assumptions Monthly'!$M$8*'Luxjacky Counterfactual'!H1475</f>
        <v>0</v>
      </c>
      <c r="N1475" s="58">
        <f>'Luxjacky Assumptions Monthly'!$M$6*'Luxjacky Assumptions Monthly'!$M$8*'Luxjacky Counterfactual'!G1475</f>
        <v>819.09960501997557</v>
      </c>
      <c r="O1475" s="58">
        <f t="shared" si="231"/>
        <v>819.09960501997557</v>
      </c>
    </row>
    <row r="1476" spans="1:15" x14ac:dyDescent="0.3">
      <c r="A1476" s="60">
        <v>43844</v>
      </c>
      <c r="B1476" s="15">
        <f t="shared" si="232"/>
        <v>2020</v>
      </c>
      <c r="C1476" s="15">
        <f t="shared" si="233"/>
        <v>1</v>
      </c>
      <c r="D1476" s="15" t="str">
        <f t="shared" si="237"/>
        <v>20201</v>
      </c>
      <c r="E1476" s="15">
        <f t="shared" si="234"/>
        <v>3</v>
      </c>
      <c r="F1476" s="15">
        <f t="shared" si="235"/>
        <v>0</v>
      </c>
      <c r="G1476" s="64">
        <f t="shared" ref="G1476:G1539" si="239">G1475+H1476-J1476</f>
        <v>1440.1992100399511</v>
      </c>
      <c r="H1476" s="64">
        <f>IF(G1475&lt;VLOOKUP(D1476,'Luxjacky Assumptions Past'!$M$17:$Q$77,5,0),VLOOKUP(D1476,'Luxjacky Assumptions Past'!$M$17:$Q$77,4,0),0)</f>
        <v>0</v>
      </c>
      <c r="I1476" s="62">
        <f t="shared" si="236"/>
        <v>197.60707452703781</v>
      </c>
      <c r="J1476" s="62">
        <v>198</v>
      </c>
      <c r="K1476" s="15">
        <f t="shared" si="230"/>
        <v>0</v>
      </c>
      <c r="L1476" s="15">
        <f t="shared" si="238"/>
        <v>0</v>
      </c>
      <c r="M1476" s="58">
        <f>'Luxjacky Assumptions Monthly'!$M$8*'Luxjacky Counterfactual'!H1476</f>
        <v>0</v>
      </c>
      <c r="N1476" s="58">
        <f>'Luxjacky Assumptions Monthly'!$M$6*'Luxjacky Assumptions Monthly'!$M$8*'Luxjacky Counterfactual'!G1476</f>
        <v>720.09960501997557</v>
      </c>
      <c r="O1476" s="58">
        <f t="shared" si="231"/>
        <v>720.09960501997557</v>
      </c>
    </row>
    <row r="1477" spans="1:15" x14ac:dyDescent="0.3">
      <c r="A1477" s="60">
        <v>43845</v>
      </c>
      <c r="B1477" s="15">
        <f t="shared" si="232"/>
        <v>2020</v>
      </c>
      <c r="C1477" s="15">
        <f t="shared" si="233"/>
        <v>1</v>
      </c>
      <c r="D1477" s="15" t="str">
        <f t="shared" si="237"/>
        <v>20201</v>
      </c>
      <c r="E1477" s="15">
        <f t="shared" si="234"/>
        <v>4</v>
      </c>
      <c r="F1477" s="15">
        <f t="shared" si="235"/>
        <v>0</v>
      </c>
      <c r="G1477" s="64">
        <f t="shared" si="239"/>
        <v>1232.1992100399511</v>
      </c>
      <c r="H1477" s="64">
        <f>IF(G1476&lt;VLOOKUP(D1477,'Luxjacky Assumptions Past'!$M$17:$Q$77,5,0),VLOOKUP(D1477,'Luxjacky Assumptions Past'!$M$17:$Q$77,4,0),0)</f>
        <v>0</v>
      </c>
      <c r="I1477" s="62">
        <f t="shared" si="236"/>
        <v>186.97850511440615</v>
      </c>
      <c r="J1477" s="62">
        <v>208</v>
      </c>
      <c r="K1477" s="15">
        <f t="shared" si="230"/>
        <v>0</v>
      </c>
      <c r="L1477" s="15">
        <f t="shared" si="238"/>
        <v>0</v>
      </c>
      <c r="M1477" s="58">
        <f>'Luxjacky Assumptions Monthly'!$M$8*'Luxjacky Counterfactual'!H1477</f>
        <v>0</v>
      </c>
      <c r="N1477" s="58">
        <f>'Luxjacky Assumptions Monthly'!$M$6*'Luxjacky Assumptions Monthly'!$M$8*'Luxjacky Counterfactual'!G1477</f>
        <v>616.09960501997557</v>
      </c>
      <c r="O1477" s="58">
        <f t="shared" si="231"/>
        <v>616.09960501997557</v>
      </c>
    </row>
    <row r="1478" spans="1:15" x14ac:dyDescent="0.3">
      <c r="A1478" s="60">
        <v>43846</v>
      </c>
      <c r="B1478" s="15">
        <f t="shared" si="232"/>
        <v>2020</v>
      </c>
      <c r="C1478" s="15">
        <f t="shared" si="233"/>
        <v>1</v>
      </c>
      <c r="D1478" s="15" t="str">
        <f t="shared" si="237"/>
        <v>20201</v>
      </c>
      <c r="E1478" s="15">
        <f t="shared" si="234"/>
        <v>5</v>
      </c>
      <c r="F1478" s="15">
        <f t="shared" si="235"/>
        <v>0</v>
      </c>
      <c r="G1478" s="64">
        <f t="shared" si="239"/>
        <v>2693.3197832814449</v>
      </c>
      <c r="H1478" s="64">
        <f>IF(G1477&lt;VLOOKUP(D1478,'Luxjacky Assumptions Past'!$M$17:$Q$77,5,0),VLOOKUP(D1478,'Luxjacky Assumptions Past'!$M$17:$Q$77,4,0),0)</f>
        <v>1660.120573241494</v>
      </c>
      <c r="I1478" s="62">
        <f t="shared" si="236"/>
        <v>167.7273286187488</v>
      </c>
      <c r="J1478" s="62">
        <v>199</v>
      </c>
      <c r="K1478" s="15">
        <f t="shared" si="230"/>
        <v>1</v>
      </c>
      <c r="L1478" s="15">
        <f t="shared" si="238"/>
        <v>4000</v>
      </c>
      <c r="M1478" s="58">
        <f>'Luxjacky Assumptions Monthly'!$M$8*'Luxjacky Counterfactual'!H1478</f>
        <v>16601.205732414939</v>
      </c>
      <c r="N1478" s="58">
        <f>'Luxjacky Assumptions Monthly'!$M$6*'Luxjacky Assumptions Monthly'!$M$8*'Luxjacky Counterfactual'!G1478</f>
        <v>1346.6598916407224</v>
      </c>
      <c r="O1478" s="58">
        <f t="shared" si="231"/>
        <v>21947.865624055663</v>
      </c>
    </row>
    <row r="1479" spans="1:15" x14ac:dyDescent="0.3">
      <c r="A1479" s="60">
        <v>43847</v>
      </c>
      <c r="B1479" s="15">
        <f t="shared" si="232"/>
        <v>2020</v>
      </c>
      <c r="C1479" s="15">
        <f t="shared" si="233"/>
        <v>1</v>
      </c>
      <c r="D1479" s="15" t="str">
        <f t="shared" si="237"/>
        <v>20201</v>
      </c>
      <c r="E1479" s="15">
        <f t="shared" si="234"/>
        <v>6</v>
      </c>
      <c r="F1479" s="15">
        <f t="shared" si="235"/>
        <v>1</v>
      </c>
      <c r="G1479" s="64">
        <f t="shared" si="239"/>
        <v>2528.3197832814449</v>
      </c>
      <c r="H1479" s="64">
        <f>IF(G1478&lt;VLOOKUP(D1479,'Luxjacky Assumptions Past'!$M$17:$Q$77,5,0),VLOOKUP(D1479,'Luxjacky Assumptions Past'!$M$17:$Q$77,4,0),0)</f>
        <v>0</v>
      </c>
      <c r="I1479" s="62">
        <f t="shared" si="236"/>
        <v>149.35559260467483</v>
      </c>
      <c r="J1479" s="62">
        <v>165</v>
      </c>
      <c r="K1479" s="15">
        <f t="shared" si="230"/>
        <v>0</v>
      </c>
      <c r="L1479" s="15">
        <f t="shared" si="238"/>
        <v>0</v>
      </c>
      <c r="M1479" s="58">
        <f>'Luxjacky Assumptions Monthly'!$M$8*'Luxjacky Counterfactual'!H1479</f>
        <v>0</v>
      </c>
      <c r="N1479" s="58">
        <f>'Luxjacky Assumptions Monthly'!$M$6*'Luxjacky Assumptions Monthly'!$M$8*'Luxjacky Counterfactual'!G1479</f>
        <v>1264.1598916407224</v>
      </c>
      <c r="O1479" s="58">
        <f t="shared" si="231"/>
        <v>1264.1598916407224</v>
      </c>
    </row>
    <row r="1480" spans="1:15" x14ac:dyDescent="0.3">
      <c r="A1480" s="60">
        <v>43848</v>
      </c>
      <c r="B1480" s="15">
        <f t="shared" si="232"/>
        <v>2020</v>
      </c>
      <c r="C1480" s="15">
        <f t="shared" si="233"/>
        <v>1</v>
      </c>
      <c r="D1480" s="15" t="str">
        <f t="shared" si="237"/>
        <v>20201</v>
      </c>
      <c r="E1480" s="15">
        <f t="shared" si="234"/>
        <v>7</v>
      </c>
      <c r="F1480" s="15">
        <f t="shared" si="235"/>
        <v>1</v>
      </c>
      <c r="G1480" s="64">
        <f t="shared" si="239"/>
        <v>2382.3197832814449</v>
      </c>
      <c r="H1480" s="64">
        <f>IF(G1479&lt;VLOOKUP(D1480,'Luxjacky Assumptions Past'!$M$17:$Q$77,5,0),VLOOKUP(D1480,'Luxjacky Assumptions Past'!$M$17:$Q$77,4,0),0)</f>
        <v>0</v>
      </c>
      <c r="I1480" s="62">
        <f t="shared" si="236"/>
        <v>111.43611419467446</v>
      </c>
      <c r="J1480" s="62">
        <v>146</v>
      </c>
      <c r="K1480" s="15">
        <f t="shared" si="230"/>
        <v>0</v>
      </c>
      <c r="L1480" s="15">
        <f t="shared" si="238"/>
        <v>0</v>
      </c>
      <c r="M1480" s="58">
        <f>'Luxjacky Assumptions Monthly'!$M$8*'Luxjacky Counterfactual'!H1480</f>
        <v>0</v>
      </c>
      <c r="N1480" s="58">
        <f>'Luxjacky Assumptions Monthly'!$M$6*'Luxjacky Assumptions Monthly'!$M$8*'Luxjacky Counterfactual'!G1480</f>
        <v>1191.1598916407224</v>
      </c>
      <c r="O1480" s="58">
        <f t="shared" si="231"/>
        <v>1191.1598916407224</v>
      </c>
    </row>
    <row r="1481" spans="1:15" x14ac:dyDescent="0.3">
      <c r="A1481" s="60">
        <v>43849</v>
      </c>
      <c r="B1481" s="15">
        <f t="shared" si="232"/>
        <v>2020</v>
      </c>
      <c r="C1481" s="15">
        <f t="shared" si="233"/>
        <v>1</v>
      </c>
      <c r="D1481" s="15" t="str">
        <f t="shared" si="237"/>
        <v>20201</v>
      </c>
      <c r="E1481" s="15">
        <f t="shared" si="234"/>
        <v>1</v>
      </c>
      <c r="F1481" s="15">
        <f t="shared" si="235"/>
        <v>0</v>
      </c>
      <c r="G1481" s="64">
        <f t="shared" si="239"/>
        <v>2268.3197832814449</v>
      </c>
      <c r="H1481" s="64">
        <f>IF(G1480&lt;VLOOKUP(D1481,'Luxjacky Assumptions Past'!$M$17:$Q$77,5,0),VLOOKUP(D1481,'Luxjacky Assumptions Past'!$M$17:$Q$77,4,0),0)</f>
        <v>0</v>
      </c>
      <c r="I1481" s="62">
        <f t="shared" si="236"/>
        <v>195.60000000000002</v>
      </c>
      <c r="J1481" s="62">
        <v>114</v>
      </c>
      <c r="K1481" s="15">
        <f t="shared" si="230"/>
        <v>0</v>
      </c>
      <c r="L1481" s="15">
        <f t="shared" si="238"/>
        <v>0</v>
      </c>
      <c r="M1481" s="58">
        <f>'Luxjacky Assumptions Monthly'!$M$8*'Luxjacky Counterfactual'!H1481</f>
        <v>0</v>
      </c>
      <c r="N1481" s="58">
        <f>'Luxjacky Assumptions Monthly'!$M$6*'Luxjacky Assumptions Monthly'!$M$8*'Luxjacky Counterfactual'!G1481</f>
        <v>1134.1598916407224</v>
      </c>
      <c r="O1481" s="58">
        <f t="shared" si="231"/>
        <v>1134.1598916407224</v>
      </c>
    </row>
    <row r="1482" spans="1:15" x14ac:dyDescent="0.3">
      <c r="A1482" s="60">
        <v>43850</v>
      </c>
      <c r="B1482" s="15">
        <f t="shared" si="232"/>
        <v>2020</v>
      </c>
      <c r="C1482" s="15">
        <f t="shared" si="233"/>
        <v>1</v>
      </c>
      <c r="D1482" s="15" t="str">
        <f t="shared" si="237"/>
        <v>20201</v>
      </c>
      <c r="E1482" s="15">
        <f t="shared" si="234"/>
        <v>2</v>
      </c>
      <c r="F1482" s="15">
        <f t="shared" si="235"/>
        <v>0</v>
      </c>
      <c r="G1482" s="64">
        <f t="shared" si="239"/>
        <v>2062.3197832814449</v>
      </c>
      <c r="H1482" s="64">
        <f>IF(G1481&lt;VLOOKUP(D1482,'Luxjacky Assumptions Past'!$M$17:$Q$77,5,0),VLOOKUP(D1482,'Luxjacky Assumptions Past'!$M$17:$Q$77,4,0),0)</f>
        <v>0</v>
      </c>
      <c r="I1482" s="62">
        <f t="shared" si="236"/>
        <v>200.21768224177637</v>
      </c>
      <c r="J1482" s="62">
        <v>206</v>
      </c>
      <c r="K1482" s="15">
        <f t="shared" si="230"/>
        <v>0</v>
      </c>
      <c r="L1482" s="15">
        <f t="shared" si="238"/>
        <v>0</v>
      </c>
      <c r="M1482" s="58">
        <f>'Luxjacky Assumptions Monthly'!$M$8*'Luxjacky Counterfactual'!H1482</f>
        <v>0</v>
      </c>
      <c r="N1482" s="58">
        <f>'Luxjacky Assumptions Monthly'!$M$6*'Luxjacky Assumptions Monthly'!$M$8*'Luxjacky Counterfactual'!G1482</f>
        <v>1031.1598916407224</v>
      </c>
      <c r="O1482" s="58">
        <f t="shared" si="231"/>
        <v>1031.1598916407224</v>
      </c>
    </row>
    <row r="1483" spans="1:15" x14ac:dyDescent="0.3">
      <c r="A1483" s="60">
        <v>43851</v>
      </c>
      <c r="B1483" s="15">
        <f t="shared" si="232"/>
        <v>2020</v>
      </c>
      <c r="C1483" s="15">
        <f t="shared" si="233"/>
        <v>1</v>
      </c>
      <c r="D1483" s="15" t="str">
        <f t="shared" si="237"/>
        <v>20201</v>
      </c>
      <c r="E1483" s="15">
        <f t="shared" si="234"/>
        <v>3</v>
      </c>
      <c r="F1483" s="15">
        <f t="shared" si="235"/>
        <v>0</v>
      </c>
      <c r="G1483" s="64">
        <f t="shared" si="239"/>
        <v>1855.3197832814449</v>
      </c>
      <c r="H1483" s="64">
        <f>IF(G1482&lt;VLOOKUP(D1483,'Luxjacky Assumptions Past'!$M$17:$Q$77,5,0),VLOOKUP(D1483,'Luxjacky Assumptions Past'!$M$17:$Q$77,4,0),0)</f>
        <v>0</v>
      </c>
      <c r="I1483" s="62">
        <f t="shared" si="236"/>
        <v>197.60707452703781</v>
      </c>
      <c r="J1483" s="62">
        <v>207</v>
      </c>
      <c r="K1483" s="15">
        <f t="shared" si="230"/>
        <v>0</v>
      </c>
      <c r="L1483" s="15">
        <f t="shared" si="238"/>
        <v>0</v>
      </c>
      <c r="M1483" s="58">
        <f>'Luxjacky Assumptions Monthly'!$M$8*'Luxjacky Counterfactual'!H1483</f>
        <v>0</v>
      </c>
      <c r="N1483" s="58">
        <f>'Luxjacky Assumptions Monthly'!$M$6*'Luxjacky Assumptions Monthly'!$M$8*'Luxjacky Counterfactual'!G1483</f>
        <v>927.65989164072244</v>
      </c>
      <c r="O1483" s="58">
        <f t="shared" si="231"/>
        <v>927.65989164072244</v>
      </c>
    </row>
    <row r="1484" spans="1:15" x14ac:dyDescent="0.3">
      <c r="A1484" s="60">
        <v>43852</v>
      </c>
      <c r="B1484" s="15">
        <f t="shared" si="232"/>
        <v>2020</v>
      </c>
      <c r="C1484" s="15">
        <f t="shared" si="233"/>
        <v>1</v>
      </c>
      <c r="D1484" s="15" t="str">
        <f t="shared" si="237"/>
        <v>20201</v>
      </c>
      <c r="E1484" s="15">
        <f t="shared" si="234"/>
        <v>4</v>
      </c>
      <c r="F1484" s="15">
        <f t="shared" si="235"/>
        <v>0</v>
      </c>
      <c r="G1484" s="64">
        <f t="shared" si="239"/>
        <v>1655.3197832814449</v>
      </c>
      <c r="H1484" s="64">
        <f>IF(G1483&lt;VLOOKUP(D1484,'Luxjacky Assumptions Past'!$M$17:$Q$77,5,0),VLOOKUP(D1484,'Luxjacky Assumptions Past'!$M$17:$Q$77,4,0),0)</f>
        <v>0</v>
      </c>
      <c r="I1484" s="62">
        <f t="shared" si="236"/>
        <v>186.97850511440615</v>
      </c>
      <c r="J1484" s="62">
        <v>200</v>
      </c>
      <c r="K1484" s="15">
        <f t="shared" si="230"/>
        <v>0</v>
      </c>
      <c r="L1484" s="15">
        <f t="shared" si="238"/>
        <v>0</v>
      </c>
      <c r="M1484" s="58">
        <f>'Luxjacky Assumptions Monthly'!$M$8*'Luxjacky Counterfactual'!H1484</f>
        <v>0</v>
      </c>
      <c r="N1484" s="58">
        <f>'Luxjacky Assumptions Monthly'!$M$6*'Luxjacky Assumptions Monthly'!$M$8*'Luxjacky Counterfactual'!G1484</f>
        <v>827.65989164072244</v>
      </c>
      <c r="O1484" s="58">
        <f t="shared" si="231"/>
        <v>827.65989164072244</v>
      </c>
    </row>
    <row r="1485" spans="1:15" x14ac:dyDescent="0.3">
      <c r="A1485" s="60">
        <v>43853</v>
      </c>
      <c r="B1485" s="15">
        <f t="shared" si="232"/>
        <v>2020</v>
      </c>
      <c r="C1485" s="15">
        <f t="shared" si="233"/>
        <v>1</v>
      </c>
      <c r="D1485" s="15" t="str">
        <f t="shared" si="237"/>
        <v>20201</v>
      </c>
      <c r="E1485" s="15">
        <f t="shared" si="234"/>
        <v>5</v>
      </c>
      <c r="F1485" s="15">
        <f t="shared" si="235"/>
        <v>0</v>
      </c>
      <c r="G1485" s="64">
        <f t="shared" si="239"/>
        <v>1467.3197832814449</v>
      </c>
      <c r="H1485" s="64">
        <f>IF(G1484&lt;VLOOKUP(D1485,'Luxjacky Assumptions Past'!$M$17:$Q$77,5,0),VLOOKUP(D1485,'Luxjacky Assumptions Past'!$M$17:$Q$77,4,0),0)</f>
        <v>0</v>
      </c>
      <c r="I1485" s="62">
        <f t="shared" si="236"/>
        <v>167.7273286187488</v>
      </c>
      <c r="J1485" s="62">
        <v>188</v>
      </c>
      <c r="K1485" s="15">
        <f t="shared" si="230"/>
        <v>0</v>
      </c>
      <c r="L1485" s="15">
        <f t="shared" si="238"/>
        <v>0</v>
      </c>
      <c r="M1485" s="58">
        <f>'Luxjacky Assumptions Monthly'!$M$8*'Luxjacky Counterfactual'!H1485</f>
        <v>0</v>
      </c>
      <c r="N1485" s="58">
        <f>'Luxjacky Assumptions Monthly'!$M$6*'Luxjacky Assumptions Monthly'!$M$8*'Luxjacky Counterfactual'!G1485</f>
        <v>733.65989164072244</v>
      </c>
      <c r="O1485" s="58">
        <f t="shared" si="231"/>
        <v>733.65989164072244</v>
      </c>
    </row>
    <row r="1486" spans="1:15" x14ac:dyDescent="0.3">
      <c r="A1486" s="60">
        <v>43854</v>
      </c>
      <c r="B1486" s="15">
        <f t="shared" si="232"/>
        <v>2020</v>
      </c>
      <c r="C1486" s="15">
        <f t="shared" si="233"/>
        <v>1</v>
      </c>
      <c r="D1486" s="15" t="str">
        <f t="shared" si="237"/>
        <v>20201</v>
      </c>
      <c r="E1486" s="15">
        <f t="shared" si="234"/>
        <v>6</v>
      </c>
      <c r="F1486" s="15">
        <f t="shared" si="235"/>
        <v>1</v>
      </c>
      <c r="G1486" s="64">
        <f t="shared" si="239"/>
        <v>1293.3197832814449</v>
      </c>
      <c r="H1486" s="64">
        <f>IF(G1485&lt;VLOOKUP(D1486,'Luxjacky Assumptions Past'!$M$17:$Q$77,5,0),VLOOKUP(D1486,'Luxjacky Assumptions Past'!$M$17:$Q$77,4,0),0)</f>
        <v>0</v>
      </c>
      <c r="I1486" s="62">
        <f t="shared" si="236"/>
        <v>149.35559260467483</v>
      </c>
      <c r="J1486" s="62">
        <v>174</v>
      </c>
      <c r="K1486" s="15">
        <f t="shared" si="230"/>
        <v>0</v>
      </c>
      <c r="L1486" s="15">
        <f t="shared" si="238"/>
        <v>0</v>
      </c>
      <c r="M1486" s="58">
        <f>'Luxjacky Assumptions Monthly'!$M$8*'Luxjacky Counterfactual'!H1486</f>
        <v>0</v>
      </c>
      <c r="N1486" s="58">
        <f>'Luxjacky Assumptions Monthly'!$M$6*'Luxjacky Assumptions Monthly'!$M$8*'Luxjacky Counterfactual'!G1486</f>
        <v>646.65989164072244</v>
      </c>
      <c r="O1486" s="58">
        <f t="shared" si="231"/>
        <v>646.65989164072244</v>
      </c>
    </row>
    <row r="1487" spans="1:15" x14ac:dyDescent="0.3">
      <c r="A1487" s="60">
        <v>43855</v>
      </c>
      <c r="B1487" s="15">
        <f t="shared" si="232"/>
        <v>2020</v>
      </c>
      <c r="C1487" s="15">
        <f t="shared" si="233"/>
        <v>1</v>
      </c>
      <c r="D1487" s="15" t="str">
        <f t="shared" si="237"/>
        <v>20201</v>
      </c>
      <c r="E1487" s="15">
        <f t="shared" si="234"/>
        <v>7</v>
      </c>
      <c r="F1487" s="15">
        <f t="shared" si="235"/>
        <v>1</v>
      </c>
      <c r="G1487" s="64">
        <f t="shared" si="239"/>
        <v>2804.4403565229386</v>
      </c>
      <c r="H1487" s="64">
        <f>IF(G1486&lt;VLOOKUP(D1487,'Luxjacky Assumptions Past'!$M$17:$Q$77,5,0),VLOOKUP(D1487,'Luxjacky Assumptions Past'!$M$17:$Q$77,4,0),0)</f>
        <v>1660.120573241494</v>
      </c>
      <c r="I1487" s="62">
        <f t="shared" si="236"/>
        <v>111.43611419467446</v>
      </c>
      <c r="J1487" s="62">
        <v>149</v>
      </c>
      <c r="K1487" s="15">
        <f t="shared" si="230"/>
        <v>1</v>
      </c>
      <c r="L1487" s="15">
        <f t="shared" si="238"/>
        <v>4000</v>
      </c>
      <c r="M1487" s="58">
        <f>'Luxjacky Assumptions Monthly'!$M$8*'Luxjacky Counterfactual'!H1487</f>
        <v>16601.205732414939</v>
      </c>
      <c r="N1487" s="58">
        <f>'Luxjacky Assumptions Monthly'!$M$6*'Luxjacky Assumptions Monthly'!$M$8*'Luxjacky Counterfactual'!G1487</f>
        <v>1402.2201782614693</v>
      </c>
      <c r="O1487" s="58">
        <f t="shared" si="231"/>
        <v>22003.425910676408</v>
      </c>
    </row>
    <row r="1488" spans="1:15" x14ac:dyDescent="0.3">
      <c r="A1488" s="60">
        <v>43856</v>
      </c>
      <c r="B1488" s="15">
        <f t="shared" si="232"/>
        <v>2020</v>
      </c>
      <c r="C1488" s="15">
        <f t="shared" si="233"/>
        <v>1</v>
      </c>
      <c r="D1488" s="15" t="str">
        <f t="shared" si="237"/>
        <v>20201</v>
      </c>
      <c r="E1488" s="15">
        <f t="shared" si="234"/>
        <v>1</v>
      </c>
      <c r="F1488" s="15">
        <f t="shared" si="235"/>
        <v>0</v>
      </c>
      <c r="G1488" s="64">
        <f t="shared" si="239"/>
        <v>2704.4403565229386</v>
      </c>
      <c r="H1488" s="64">
        <f>IF(G1487&lt;VLOOKUP(D1488,'Luxjacky Assumptions Past'!$M$17:$Q$77,5,0),VLOOKUP(D1488,'Luxjacky Assumptions Past'!$M$17:$Q$77,4,0),0)</f>
        <v>0</v>
      </c>
      <c r="I1488" s="62">
        <f t="shared" si="236"/>
        <v>195.60000000000002</v>
      </c>
      <c r="J1488" s="62">
        <v>100</v>
      </c>
      <c r="K1488" s="15">
        <f t="shared" si="230"/>
        <v>0</v>
      </c>
      <c r="L1488" s="15">
        <f t="shared" si="238"/>
        <v>0</v>
      </c>
      <c r="M1488" s="58">
        <f>'Luxjacky Assumptions Monthly'!$M$8*'Luxjacky Counterfactual'!H1488</f>
        <v>0</v>
      </c>
      <c r="N1488" s="58">
        <f>'Luxjacky Assumptions Monthly'!$M$6*'Luxjacky Assumptions Monthly'!$M$8*'Luxjacky Counterfactual'!G1488</f>
        <v>1352.2201782614693</v>
      </c>
      <c r="O1488" s="58">
        <f t="shared" si="231"/>
        <v>1352.2201782614693</v>
      </c>
    </row>
    <row r="1489" spans="1:15" x14ac:dyDescent="0.3">
      <c r="A1489" s="60">
        <v>43857</v>
      </c>
      <c r="B1489" s="15">
        <f t="shared" si="232"/>
        <v>2020</v>
      </c>
      <c r="C1489" s="15">
        <f t="shared" si="233"/>
        <v>1</v>
      </c>
      <c r="D1489" s="15" t="str">
        <f t="shared" si="237"/>
        <v>20201</v>
      </c>
      <c r="E1489" s="15">
        <f t="shared" si="234"/>
        <v>2</v>
      </c>
      <c r="F1489" s="15">
        <f t="shared" si="235"/>
        <v>0</v>
      </c>
      <c r="G1489" s="64">
        <f t="shared" si="239"/>
        <v>2499.4403565229386</v>
      </c>
      <c r="H1489" s="64">
        <f>IF(G1488&lt;VLOOKUP(D1489,'Luxjacky Assumptions Past'!$M$17:$Q$77,5,0),VLOOKUP(D1489,'Luxjacky Assumptions Past'!$M$17:$Q$77,4,0),0)</f>
        <v>0</v>
      </c>
      <c r="I1489" s="62">
        <f t="shared" si="236"/>
        <v>200.21768224177637</v>
      </c>
      <c r="J1489" s="62">
        <v>205</v>
      </c>
      <c r="K1489" s="15">
        <f t="shared" si="230"/>
        <v>0</v>
      </c>
      <c r="L1489" s="15">
        <f t="shared" si="238"/>
        <v>0</v>
      </c>
      <c r="M1489" s="58">
        <f>'Luxjacky Assumptions Monthly'!$M$8*'Luxjacky Counterfactual'!H1489</f>
        <v>0</v>
      </c>
      <c r="N1489" s="58">
        <f>'Luxjacky Assumptions Monthly'!$M$6*'Luxjacky Assumptions Monthly'!$M$8*'Luxjacky Counterfactual'!G1489</f>
        <v>1249.7201782614693</v>
      </c>
      <c r="O1489" s="58">
        <f t="shared" si="231"/>
        <v>1249.7201782614693</v>
      </c>
    </row>
    <row r="1490" spans="1:15" x14ac:dyDescent="0.3">
      <c r="A1490" s="60">
        <v>43858</v>
      </c>
      <c r="B1490" s="15">
        <f t="shared" si="232"/>
        <v>2020</v>
      </c>
      <c r="C1490" s="15">
        <f t="shared" si="233"/>
        <v>1</v>
      </c>
      <c r="D1490" s="15" t="str">
        <f t="shared" si="237"/>
        <v>20201</v>
      </c>
      <c r="E1490" s="15">
        <f t="shared" si="234"/>
        <v>3</v>
      </c>
      <c r="F1490" s="15">
        <f t="shared" si="235"/>
        <v>0</v>
      </c>
      <c r="G1490" s="64">
        <f t="shared" si="239"/>
        <v>2297.4403565229386</v>
      </c>
      <c r="H1490" s="64">
        <f>IF(G1489&lt;VLOOKUP(D1490,'Luxjacky Assumptions Past'!$M$17:$Q$77,5,0),VLOOKUP(D1490,'Luxjacky Assumptions Past'!$M$17:$Q$77,4,0),0)</f>
        <v>0</v>
      </c>
      <c r="I1490" s="62">
        <f t="shared" si="236"/>
        <v>197.60707452703781</v>
      </c>
      <c r="J1490" s="62">
        <v>202</v>
      </c>
      <c r="K1490" s="15">
        <f t="shared" si="230"/>
        <v>0</v>
      </c>
      <c r="L1490" s="15">
        <f t="shared" si="238"/>
        <v>0</v>
      </c>
      <c r="M1490" s="58">
        <f>'Luxjacky Assumptions Monthly'!$M$8*'Luxjacky Counterfactual'!H1490</f>
        <v>0</v>
      </c>
      <c r="N1490" s="58">
        <f>'Luxjacky Assumptions Monthly'!$M$6*'Luxjacky Assumptions Monthly'!$M$8*'Luxjacky Counterfactual'!G1490</f>
        <v>1148.7201782614693</v>
      </c>
      <c r="O1490" s="58">
        <f t="shared" si="231"/>
        <v>1148.7201782614693</v>
      </c>
    </row>
    <row r="1491" spans="1:15" x14ac:dyDescent="0.3">
      <c r="A1491" s="60">
        <v>43859</v>
      </c>
      <c r="B1491" s="15">
        <f t="shared" si="232"/>
        <v>2020</v>
      </c>
      <c r="C1491" s="15">
        <f t="shared" si="233"/>
        <v>1</v>
      </c>
      <c r="D1491" s="15" t="str">
        <f t="shared" si="237"/>
        <v>20201</v>
      </c>
      <c r="E1491" s="15">
        <f t="shared" si="234"/>
        <v>4</v>
      </c>
      <c r="F1491" s="15">
        <f t="shared" si="235"/>
        <v>0</v>
      </c>
      <c r="G1491" s="64">
        <f t="shared" si="239"/>
        <v>2109.4403565229386</v>
      </c>
      <c r="H1491" s="64">
        <f>IF(G1490&lt;VLOOKUP(D1491,'Luxjacky Assumptions Past'!$M$17:$Q$77,5,0),VLOOKUP(D1491,'Luxjacky Assumptions Past'!$M$17:$Q$77,4,0),0)</f>
        <v>0</v>
      </c>
      <c r="I1491" s="62">
        <f t="shared" si="236"/>
        <v>186.97850511440615</v>
      </c>
      <c r="J1491" s="62">
        <v>188</v>
      </c>
      <c r="K1491" s="15">
        <f t="shared" si="230"/>
        <v>0</v>
      </c>
      <c r="L1491" s="15">
        <f t="shared" si="238"/>
        <v>0</v>
      </c>
      <c r="M1491" s="58">
        <f>'Luxjacky Assumptions Monthly'!$M$8*'Luxjacky Counterfactual'!H1491</f>
        <v>0</v>
      </c>
      <c r="N1491" s="58">
        <f>'Luxjacky Assumptions Monthly'!$M$6*'Luxjacky Assumptions Monthly'!$M$8*'Luxjacky Counterfactual'!G1491</f>
        <v>1054.7201782614693</v>
      </c>
      <c r="O1491" s="58">
        <f t="shared" si="231"/>
        <v>1054.7201782614693</v>
      </c>
    </row>
    <row r="1492" spans="1:15" x14ac:dyDescent="0.3">
      <c r="A1492" s="60">
        <v>43860</v>
      </c>
      <c r="B1492" s="15">
        <f t="shared" si="232"/>
        <v>2020</v>
      </c>
      <c r="C1492" s="15">
        <f t="shared" si="233"/>
        <v>1</v>
      </c>
      <c r="D1492" s="15" t="str">
        <f t="shared" si="237"/>
        <v>20201</v>
      </c>
      <c r="E1492" s="15">
        <f t="shared" si="234"/>
        <v>5</v>
      </c>
      <c r="F1492" s="15">
        <f t="shared" si="235"/>
        <v>0</v>
      </c>
      <c r="G1492" s="64">
        <f t="shared" si="239"/>
        <v>1925.4403565229386</v>
      </c>
      <c r="H1492" s="64">
        <f>IF(G1491&lt;VLOOKUP(D1492,'Luxjacky Assumptions Past'!$M$17:$Q$77,5,0),VLOOKUP(D1492,'Luxjacky Assumptions Past'!$M$17:$Q$77,4,0),0)</f>
        <v>0</v>
      </c>
      <c r="I1492" s="62">
        <f t="shared" si="236"/>
        <v>167.7273286187488</v>
      </c>
      <c r="J1492" s="62">
        <v>184</v>
      </c>
      <c r="K1492" s="15">
        <f t="shared" si="230"/>
        <v>0</v>
      </c>
      <c r="L1492" s="15">
        <f t="shared" si="238"/>
        <v>0</v>
      </c>
      <c r="M1492" s="58">
        <f>'Luxjacky Assumptions Monthly'!$M$8*'Luxjacky Counterfactual'!H1492</f>
        <v>0</v>
      </c>
      <c r="N1492" s="58">
        <f>'Luxjacky Assumptions Monthly'!$M$6*'Luxjacky Assumptions Monthly'!$M$8*'Luxjacky Counterfactual'!G1492</f>
        <v>962.7201782614693</v>
      </c>
      <c r="O1492" s="58">
        <f t="shared" si="231"/>
        <v>962.7201782614693</v>
      </c>
    </row>
    <row r="1493" spans="1:15" x14ac:dyDescent="0.3">
      <c r="A1493" s="60">
        <v>43861</v>
      </c>
      <c r="B1493" s="15">
        <f t="shared" si="232"/>
        <v>2020</v>
      </c>
      <c r="C1493" s="15">
        <f t="shared" si="233"/>
        <v>1</v>
      </c>
      <c r="D1493" s="15" t="str">
        <f t="shared" si="237"/>
        <v>20201</v>
      </c>
      <c r="E1493" s="15">
        <f t="shared" si="234"/>
        <v>6</v>
      </c>
      <c r="F1493" s="15">
        <f t="shared" si="235"/>
        <v>1</v>
      </c>
      <c r="G1493" s="64">
        <f t="shared" si="239"/>
        <v>1764.4403565229386</v>
      </c>
      <c r="H1493" s="64">
        <f>IF(G1492&lt;VLOOKUP(D1493,'Luxjacky Assumptions Past'!$M$17:$Q$77,5,0),VLOOKUP(D1493,'Luxjacky Assumptions Past'!$M$17:$Q$77,4,0),0)</f>
        <v>0</v>
      </c>
      <c r="I1493" s="62">
        <f t="shared" si="236"/>
        <v>149.35559260467483</v>
      </c>
      <c r="J1493" s="62">
        <v>161</v>
      </c>
      <c r="K1493" s="15">
        <f t="shared" si="230"/>
        <v>0</v>
      </c>
      <c r="L1493" s="15">
        <f t="shared" si="238"/>
        <v>0</v>
      </c>
      <c r="M1493" s="58">
        <f>'Luxjacky Assumptions Monthly'!$M$8*'Luxjacky Counterfactual'!H1493</f>
        <v>0</v>
      </c>
      <c r="N1493" s="58">
        <f>'Luxjacky Assumptions Monthly'!$M$6*'Luxjacky Assumptions Monthly'!$M$8*'Luxjacky Counterfactual'!G1493</f>
        <v>882.2201782614693</v>
      </c>
      <c r="O1493" s="58">
        <f t="shared" si="231"/>
        <v>882.2201782614693</v>
      </c>
    </row>
    <row r="1494" spans="1:15" x14ac:dyDescent="0.3">
      <c r="A1494" s="60">
        <v>43862</v>
      </c>
      <c r="B1494" s="15">
        <f t="shared" si="232"/>
        <v>2020</v>
      </c>
      <c r="C1494" s="15">
        <f t="shared" si="233"/>
        <v>2</v>
      </c>
      <c r="D1494" s="15" t="str">
        <f t="shared" si="237"/>
        <v>20202</v>
      </c>
      <c r="E1494" s="15">
        <f t="shared" si="234"/>
        <v>7</v>
      </c>
      <c r="F1494" s="15">
        <f t="shared" si="235"/>
        <v>1</v>
      </c>
      <c r="G1494" s="64">
        <f t="shared" si="239"/>
        <v>1621.4403565229386</v>
      </c>
      <c r="H1494" s="64">
        <f>IF(G1493&lt;VLOOKUP(D1494,'Luxjacky Assumptions Past'!$M$17:$Q$77,5,0),VLOOKUP(D1494,'Luxjacky Assumptions Past'!$M$17:$Q$77,4,0),0)</f>
        <v>0</v>
      </c>
      <c r="I1494" s="62">
        <f t="shared" si="236"/>
        <v>114.8450783472116</v>
      </c>
      <c r="J1494" s="62">
        <v>143</v>
      </c>
      <c r="K1494" s="15">
        <f t="shared" si="230"/>
        <v>0</v>
      </c>
      <c r="L1494" s="15">
        <f t="shared" si="238"/>
        <v>0</v>
      </c>
      <c r="M1494" s="58">
        <f>'Luxjacky Assumptions Monthly'!$M$8*'Luxjacky Counterfactual'!H1494</f>
        <v>0</v>
      </c>
      <c r="N1494" s="58">
        <f>'Luxjacky Assumptions Monthly'!$M$6*'Luxjacky Assumptions Monthly'!$M$8*'Luxjacky Counterfactual'!G1494</f>
        <v>810.7201782614693</v>
      </c>
      <c r="O1494" s="58">
        <f t="shared" si="231"/>
        <v>810.7201782614693</v>
      </c>
    </row>
    <row r="1495" spans="1:15" x14ac:dyDescent="0.3">
      <c r="A1495" s="60">
        <v>43863</v>
      </c>
      <c r="B1495" s="15">
        <f t="shared" si="232"/>
        <v>2020</v>
      </c>
      <c r="C1495" s="15">
        <f t="shared" si="233"/>
        <v>2</v>
      </c>
      <c r="D1495" s="15" t="str">
        <f t="shared" si="237"/>
        <v>20202</v>
      </c>
      <c r="E1495" s="15">
        <f t="shared" si="234"/>
        <v>1</v>
      </c>
      <c r="F1495" s="15">
        <f t="shared" si="235"/>
        <v>0</v>
      </c>
      <c r="G1495" s="64">
        <f t="shared" si="239"/>
        <v>1509.4403565229386</v>
      </c>
      <c r="H1495" s="64">
        <f>IF(G1494&lt;VLOOKUP(D1495,'Luxjacky Assumptions Past'!$M$17:$Q$77,5,0),VLOOKUP(D1495,'Luxjacky Assumptions Past'!$M$17:$Q$77,4,0),0)</f>
        <v>0</v>
      </c>
      <c r="I1495" s="62">
        <f t="shared" si="236"/>
        <v>199.00896415253717</v>
      </c>
      <c r="J1495" s="62">
        <v>112</v>
      </c>
      <c r="K1495" s="15">
        <f t="shared" si="230"/>
        <v>0</v>
      </c>
      <c r="L1495" s="15">
        <f t="shared" si="238"/>
        <v>0</v>
      </c>
      <c r="M1495" s="58">
        <f>'Luxjacky Assumptions Monthly'!$M$8*'Luxjacky Counterfactual'!H1495</f>
        <v>0</v>
      </c>
      <c r="N1495" s="58">
        <f>'Luxjacky Assumptions Monthly'!$M$6*'Luxjacky Assumptions Monthly'!$M$8*'Luxjacky Counterfactual'!G1495</f>
        <v>754.7201782614693</v>
      </c>
      <c r="O1495" s="58">
        <f t="shared" si="231"/>
        <v>754.7201782614693</v>
      </c>
    </row>
    <row r="1496" spans="1:15" x14ac:dyDescent="0.3">
      <c r="A1496" s="60">
        <v>43864</v>
      </c>
      <c r="B1496" s="15">
        <f t="shared" si="232"/>
        <v>2020</v>
      </c>
      <c r="C1496" s="15">
        <f t="shared" si="233"/>
        <v>2</v>
      </c>
      <c r="D1496" s="15" t="str">
        <f t="shared" si="237"/>
        <v>20202</v>
      </c>
      <c r="E1496" s="15">
        <f t="shared" si="234"/>
        <v>2</v>
      </c>
      <c r="F1496" s="15">
        <f t="shared" si="235"/>
        <v>0</v>
      </c>
      <c r="G1496" s="64">
        <f t="shared" si="239"/>
        <v>1321.4403565229386</v>
      </c>
      <c r="H1496" s="64">
        <f>IF(G1495&lt;VLOOKUP(D1496,'Luxjacky Assumptions Past'!$M$17:$Q$77,5,0),VLOOKUP(D1496,'Luxjacky Assumptions Past'!$M$17:$Q$77,4,0),0)</f>
        <v>0</v>
      </c>
      <c r="I1496" s="62">
        <f t="shared" si="236"/>
        <v>203.62664639431352</v>
      </c>
      <c r="J1496" s="62">
        <v>188</v>
      </c>
      <c r="K1496" s="15">
        <f t="shared" si="230"/>
        <v>0</v>
      </c>
      <c r="L1496" s="15">
        <f t="shared" si="238"/>
        <v>0</v>
      </c>
      <c r="M1496" s="58">
        <f>'Luxjacky Assumptions Monthly'!$M$8*'Luxjacky Counterfactual'!H1496</f>
        <v>0</v>
      </c>
      <c r="N1496" s="58">
        <f>'Luxjacky Assumptions Monthly'!$M$6*'Luxjacky Assumptions Monthly'!$M$8*'Luxjacky Counterfactual'!G1496</f>
        <v>660.7201782614693</v>
      </c>
      <c r="O1496" s="58">
        <f t="shared" si="231"/>
        <v>660.7201782614693</v>
      </c>
    </row>
    <row r="1497" spans="1:15" x14ac:dyDescent="0.3">
      <c r="A1497" s="60">
        <v>43865</v>
      </c>
      <c r="B1497" s="15">
        <f t="shared" si="232"/>
        <v>2020</v>
      </c>
      <c r="C1497" s="15">
        <f t="shared" si="233"/>
        <v>2</v>
      </c>
      <c r="D1497" s="15" t="str">
        <f t="shared" si="237"/>
        <v>20202</v>
      </c>
      <c r="E1497" s="15">
        <f t="shared" si="234"/>
        <v>3</v>
      </c>
      <c r="F1497" s="15">
        <f t="shared" si="235"/>
        <v>0</v>
      </c>
      <c r="G1497" s="64">
        <f t="shared" si="239"/>
        <v>2781.9702093262194</v>
      </c>
      <c r="H1497" s="64">
        <f>IF(G1496&lt;VLOOKUP(D1497,'Luxjacky Assumptions Past'!$M$17:$Q$77,5,0),VLOOKUP(D1497,'Luxjacky Assumptions Past'!$M$17:$Q$77,4,0),0)</f>
        <v>1668.5298528032808</v>
      </c>
      <c r="I1497" s="62">
        <f t="shared" si="236"/>
        <v>201.01603867957496</v>
      </c>
      <c r="J1497" s="62">
        <v>208</v>
      </c>
      <c r="K1497" s="15">
        <f t="shared" si="230"/>
        <v>1</v>
      </c>
      <c r="L1497" s="15">
        <f t="shared" si="238"/>
        <v>4000</v>
      </c>
      <c r="M1497" s="58">
        <f>'Luxjacky Assumptions Monthly'!$M$8*'Luxjacky Counterfactual'!H1497</f>
        <v>16685.298528032807</v>
      </c>
      <c r="N1497" s="58">
        <f>'Luxjacky Assumptions Monthly'!$M$6*'Luxjacky Assumptions Monthly'!$M$8*'Luxjacky Counterfactual'!G1497</f>
        <v>1390.9851046631097</v>
      </c>
      <c r="O1497" s="58">
        <f t="shared" si="231"/>
        <v>22076.283632695915</v>
      </c>
    </row>
    <row r="1498" spans="1:15" x14ac:dyDescent="0.3">
      <c r="A1498" s="60">
        <v>43866</v>
      </c>
      <c r="B1498" s="15">
        <f t="shared" si="232"/>
        <v>2020</v>
      </c>
      <c r="C1498" s="15">
        <f t="shared" si="233"/>
        <v>2</v>
      </c>
      <c r="D1498" s="15" t="str">
        <f t="shared" si="237"/>
        <v>20202</v>
      </c>
      <c r="E1498" s="15">
        <f t="shared" si="234"/>
        <v>4</v>
      </c>
      <c r="F1498" s="15">
        <f t="shared" si="235"/>
        <v>0</v>
      </c>
      <c r="G1498" s="64">
        <f t="shared" si="239"/>
        <v>2586.9702093262194</v>
      </c>
      <c r="H1498" s="64">
        <f>IF(G1497&lt;VLOOKUP(D1498,'Luxjacky Assumptions Past'!$M$17:$Q$77,5,0),VLOOKUP(D1498,'Luxjacky Assumptions Past'!$M$17:$Q$77,4,0),0)</f>
        <v>0</v>
      </c>
      <c r="I1498" s="62">
        <f t="shared" si="236"/>
        <v>190.3874692669433</v>
      </c>
      <c r="J1498" s="62">
        <v>195</v>
      </c>
      <c r="K1498" s="15">
        <f t="shared" si="230"/>
        <v>0</v>
      </c>
      <c r="L1498" s="15">
        <f t="shared" si="238"/>
        <v>0</v>
      </c>
      <c r="M1498" s="58">
        <f>'Luxjacky Assumptions Monthly'!$M$8*'Luxjacky Counterfactual'!H1498</f>
        <v>0</v>
      </c>
      <c r="N1498" s="58">
        <f>'Luxjacky Assumptions Monthly'!$M$6*'Luxjacky Assumptions Monthly'!$M$8*'Luxjacky Counterfactual'!G1498</f>
        <v>1293.4851046631097</v>
      </c>
      <c r="O1498" s="58">
        <f t="shared" si="231"/>
        <v>1293.4851046631097</v>
      </c>
    </row>
    <row r="1499" spans="1:15" x14ac:dyDescent="0.3">
      <c r="A1499" s="60">
        <v>43867</v>
      </c>
      <c r="B1499" s="15">
        <f t="shared" si="232"/>
        <v>2020</v>
      </c>
      <c r="C1499" s="15">
        <f t="shared" si="233"/>
        <v>2</v>
      </c>
      <c r="D1499" s="15" t="str">
        <f t="shared" si="237"/>
        <v>20202</v>
      </c>
      <c r="E1499" s="15">
        <f t="shared" si="234"/>
        <v>5</v>
      </c>
      <c r="F1499" s="15">
        <f t="shared" si="235"/>
        <v>0</v>
      </c>
      <c r="G1499" s="64">
        <f t="shared" si="239"/>
        <v>2396.9702093262194</v>
      </c>
      <c r="H1499" s="64">
        <f>IF(G1498&lt;VLOOKUP(D1499,'Luxjacky Assumptions Past'!$M$17:$Q$77,5,0),VLOOKUP(D1499,'Luxjacky Assumptions Past'!$M$17:$Q$77,4,0),0)</f>
        <v>0</v>
      </c>
      <c r="I1499" s="62">
        <f t="shared" si="236"/>
        <v>171.13629277128595</v>
      </c>
      <c r="J1499" s="62">
        <v>190</v>
      </c>
      <c r="K1499" s="15">
        <f t="shared" si="230"/>
        <v>0</v>
      </c>
      <c r="L1499" s="15">
        <f t="shared" si="238"/>
        <v>0</v>
      </c>
      <c r="M1499" s="58">
        <f>'Luxjacky Assumptions Monthly'!$M$8*'Luxjacky Counterfactual'!H1499</f>
        <v>0</v>
      </c>
      <c r="N1499" s="58">
        <f>'Luxjacky Assumptions Monthly'!$M$6*'Luxjacky Assumptions Monthly'!$M$8*'Luxjacky Counterfactual'!G1499</f>
        <v>1198.4851046631097</v>
      </c>
      <c r="O1499" s="58">
        <f t="shared" si="231"/>
        <v>1198.4851046631097</v>
      </c>
    </row>
    <row r="1500" spans="1:15" x14ac:dyDescent="0.3">
      <c r="A1500" s="60">
        <v>43868</v>
      </c>
      <c r="B1500" s="15">
        <f t="shared" si="232"/>
        <v>2020</v>
      </c>
      <c r="C1500" s="15">
        <f t="shared" si="233"/>
        <v>2</v>
      </c>
      <c r="D1500" s="15" t="str">
        <f t="shared" si="237"/>
        <v>20202</v>
      </c>
      <c r="E1500" s="15">
        <f t="shared" si="234"/>
        <v>6</v>
      </c>
      <c r="F1500" s="15">
        <f t="shared" si="235"/>
        <v>1</v>
      </c>
      <c r="G1500" s="64">
        <f t="shared" si="239"/>
        <v>2233.9702093262194</v>
      </c>
      <c r="H1500" s="64">
        <f>IF(G1499&lt;VLOOKUP(D1500,'Luxjacky Assumptions Past'!$M$17:$Q$77,5,0),VLOOKUP(D1500,'Luxjacky Assumptions Past'!$M$17:$Q$77,4,0),0)</f>
        <v>0</v>
      </c>
      <c r="I1500" s="62">
        <f t="shared" si="236"/>
        <v>152.76455675721198</v>
      </c>
      <c r="J1500" s="62">
        <v>163</v>
      </c>
      <c r="K1500" s="15">
        <f t="shared" si="230"/>
        <v>0</v>
      </c>
      <c r="L1500" s="15">
        <f t="shared" si="238"/>
        <v>0</v>
      </c>
      <c r="M1500" s="58">
        <f>'Luxjacky Assumptions Monthly'!$M$8*'Luxjacky Counterfactual'!H1500</f>
        <v>0</v>
      </c>
      <c r="N1500" s="58">
        <f>'Luxjacky Assumptions Monthly'!$M$6*'Luxjacky Assumptions Monthly'!$M$8*'Luxjacky Counterfactual'!G1500</f>
        <v>1116.9851046631097</v>
      </c>
      <c r="O1500" s="58">
        <f t="shared" si="231"/>
        <v>1116.9851046631097</v>
      </c>
    </row>
    <row r="1501" spans="1:15" x14ac:dyDescent="0.3">
      <c r="A1501" s="60">
        <v>43869</v>
      </c>
      <c r="B1501" s="15">
        <f t="shared" si="232"/>
        <v>2020</v>
      </c>
      <c r="C1501" s="15">
        <f t="shared" si="233"/>
        <v>2</v>
      </c>
      <c r="D1501" s="15" t="str">
        <f t="shared" si="237"/>
        <v>20202</v>
      </c>
      <c r="E1501" s="15">
        <f t="shared" si="234"/>
        <v>7</v>
      </c>
      <c r="F1501" s="15">
        <f t="shared" si="235"/>
        <v>1</v>
      </c>
      <c r="G1501" s="64">
        <f t="shared" si="239"/>
        <v>2075.9702093262194</v>
      </c>
      <c r="H1501" s="64">
        <f>IF(G1500&lt;VLOOKUP(D1501,'Luxjacky Assumptions Past'!$M$17:$Q$77,5,0),VLOOKUP(D1501,'Luxjacky Assumptions Past'!$M$17:$Q$77,4,0),0)</f>
        <v>0</v>
      </c>
      <c r="I1501" s="62">
        <f t="shared" si="236"/>
        <v>114.8450783472116</v>
      </c>
      <c r="J1501" s="62">
        <v>158</v>
      </c>
      <c r="K1501" s="15">
        <f t="shared" ref="K1501:K1564" si="240">IF(H1501&gt;0,1,0)</f>
        <v>0</v>
      </c>
      <c r="L1501" s="15">
        <f t="shared" si="238"/>
        <v>0</v>
      </c>
      <c r="M1501" s="58">
        <f>'Luxjacky Assumptions Monthly'!$M$8*'Luxjacky Counterfactual'!H1501</f>
        <v>0</v>
      </c>
      <c r="N1501" s="58">
        <f>'Luxjacky Assumptions Monthly'!$M$6*'Luxjacky Assumptions Monthly'!$M$8*'Luxjacky Counterfactual'!G1501</f>
        <v>1037.9851046631097</v>
      </c>
      <c r="O1501" s="58">
        <f t="shared" ref="O1501:O1564" si="241">SUM(L1501:N1501)</f>
        <v>1037.9851046631097</v>
      </c>
    </row>
    <row r="1502" spans="1:15" x14ac:dyDescent="0.3">
      <c r="A1502" s="60">
        <v>43870</v>
      </c>
      <c r="B1502" s="15">
        <f t="shared" si="232"/>
        <v>2020</v>
      </c>
      <c r="C1502" s="15">
        <f t="shared" si="233"/>
        <v>2</v>
      </c>
      <c r="D1502" s="15" t="str">
        <f t="shared" si="237"/>
        <v>20202</v>
      </c>
      <c r="E1502" s="15">
        <f t="shared" si="234"/>
        <v>1</v>
      </c>
      <c r="F1502" s="15">
        <f t="shared" si="235"/>
        <v>0</v>
      </c>
      <c r="G1502" s="64">
        <f t="shared" si="239"/>
        <v>1964.9702093262194</v>
      </c>
      <c r="H1502" s="64">
        <f>IF(G1501&lt;VLOOKUP(D1502,'Luxjacky Assumptions Past'!$M$17:$Q$77,5,0),VLOOKUP(D1502,'Luxjacky Assumptions Past'!$M$17:$Q$77,4,0),0)</f>
        <v>0</v>
      </c>
      <c r="I1502" s="62">
        <f t="shared" si="236"/>
        <v>199.00896415253717</v>
      </c>
      <c r="J1502" s="62">
        <v>111</v>
      </c>
      <c r="K1502" s="15">
        <f t="shared" si="240"/>
        <v>0</v>
      </c>
      <c r="L1502" s="15">
        <f t="shared" si="238"/>
        <v>0</v>
      </c>
      <c r="M1502" s="58">
        <f>'Luxjacky Assumptions Monthly'!$M$8*'Luxjacky Counterfactual'!H1502</f>
        <v>0</v>
      </c>
      <c r="N1502" s="58">
        <f>'Luxjacky Assumptions Monthly'!$M$6*'Luxjacky Assumptions Monthly'!$M$8*'Luxjacky Counterfactual'!G1502</f>
        <v>982.48510466310972</v>
      </c>
      <c r="O1502" s="58">
        <f t="shared" si="241"/>
        <v>982.48510466310972</v>
      </c>
    </row>
    <row r="1503" spans="1:15" x14ac:dyDescent="0.3">
      <c r="A1503" s="60">
        <v>43871</v>
      </c>
      <c r="B1503" s="15">
        <f t="shared" si="232"/>
        <v>2020</v>
      </c>
      <c r="C1503" s="15">
        <f t="shared" si="233"/>
        <v>2</v>
      </c>
      <c r="D1503" s="15" t="str">
        <f t="shared" si="237"/>
        <v>20202</v>
      </c>
      <c r="E1503" s="15">
        <f t="shared" si="234"/>
        <v>2</v>
      </c>
      <c r="F1503" s="15">
        <f t="shared" si="235"/>
        <v>0</v>
      </c>
      <c r="G1503" s="64">
        <f t="shared" si="239"/>
        <v>1774.9702093262194</v>
      </c>
      <c r="H1503" s="64">
        <f>IF(G1502&lt;VLOOKUP(D1503,'Luxjacky Assumptions Past'!$M$17:$Q$77,5,0),VLOOKUP(D1503,'Luxjacky Assumptions Past'!$M$17:$Q$77,4,0),0)</f>
        <v>0</v>
      </c>
      <c r="I1503" s="62">
        <f t="shared" si="236"/>
        <v>203.62664639431352</v>
      </c>
      <c r="J1503" s="62">
        <v>190</v>
      </c>
      <c r="K1503" s="15">
        <f t="shared" si="240"/>
        <v>0</v>
      </c>
      <c r="L1503" s="15">
        <f t="shared" si="238"/>
        <v>0</v>
      </c>
      <c r="M1503" s="58">
        <f>'Luxjacky Assumptions Monthly'!$M$8*'Luxjacky Counterfactual'!H1503</f>
        <v>0</v>
      </c>
      <c r="N1503" s="58">
        <f>'Luxjacky Assumptions Monthly'!$M$6*'Luxjacky Assumptions Monthly'!$M$8*'Luxjacky Counterfactual'!G1503</f>
        <v>887.48510466310972</v>
      </c>
      <c r="O1503" s="58">
        <f t="shared" si="241"/>
        <v>887.48510466310972</v>
      </c>
    </row>
    <row r="1504" spans="1:15" x14ac:dyDescent="0.3">
      <c r="A1504" s="60">
        <v>43872</v>
      </c>
      <c r="B1504" s="15">
        <f t="shared" si="232"/>
        <v>2020</v>
      </c>
      <c r="C1504" s="15">
        <f t="shared" si="233"/>
        <v>2</v>
      </c>
      <c r="D1504" s="15" t="str">
        <f t="shared" si="237"/>
        <v>20202</v>
      </c>
      <c r="E1504" s="15">
        <f t="shared" si="234"/>
        <v>3</v>
      </c>
      <c r="F1504" s="15">
        <f t="shared" si="235"/>
        <v>0</v>
      </c>
      <c r="G1504" s="64">
        <f t="shared" si="239"/>
        <v>1574.9702093262194</v>
      </c>
      <c r="H1504" s="64">
        <f>IF(G1503&lt;VLOOKUP(D1504,'Luxjacky Assumptions Past'!$M$17:$Q$77,5,0),VLOOKUP(D1504,'Luxjacky Assumptions Past'!$M$17:$Q$77,4,0),0)</f>
        <v>0</v>
      </c>
      <c r="I1504" s="62">
        <f t="shared" si="236"/>
        <v>201.01603867957496</v>
      </c>
      <c r="J1504" s="62">
        <v>200</v>
      </c>
      <c r="K1504" s="15">
        <f t="shared" si="240"/>
        <v>0</v>
      </c>
      <c r="L1504" s="15">
        <f t="shared" si="238"/>
        <v>0</v>
      </c>
      <c r="M1504" s="58">
        <f>'Luxjacky Assumptions Monthly'!$M$8*'Luxjacky Counterfactual'!H1504</f>
        <v>0</v>
      </c>
      <c r="N1504" s="58">
        <f>'Luxjacky Assumptions Monthly'!$M$6*'Luxjacky Assumptions Monthly'!$M$8*'Luxjacky Counterfactual'!G1504</f>
        <v>787.48510466310972</v>
      </c>
      <c r="O1504" s="58">
        <f t="shared" si="241"/>
        <v>787.48510466310972</v>
      </c>
    </row>
    <row r="1505" spans="1:15" x14ac:dyDescent="0.3">
      <c r="A1505" s="60">
        <v>43873</v>
      </c>
      <c r="B1505" s="15">
        <f t="shared" si="232"/>
        <v>2020</v>
      </c>
      <c r="C1505" s="15">
        <f t="shared" si="233"/>
        <v>2</v>
      </c>
      <c r="D1505" s="15" t="str">
        <f t="shared" si="237"/>
        <v>20202</v>
      </c>
      <c r="E1505" s="15">
        <f t="shared" si="234"/>
        <v>4</v>
      </c>
      <c r="F1505" s="15">
        <f t="shared" si="235"/>
        <v>0</v>
      </c>
      <c r="G1505" s="64">
        <f t="shared" si="239"/>
        <v>1376.9702093262194</v>
      </c>
      <c r="H1505" s="64">
        <f>IF(G1504&lt;VLOOKUP(D1505,'Luxjacky Assumptions Past'!$M$17:$Q$77,5,0),VLOOKUP(D1505,'Luxjacky Assumptions Past'!$M$17:$Q$77,4,0),0)</f>
        <v>0</v>
      </c>
      <c r="I1505" s="62">
        <f t="shared" si="236"/>
        <v>190.3874692669433</v>
      </c>
      <c r="J1505" s="62">
        <v>198</v>
      </c>
      <c r="K1505" s="15">
        <f t="shared" si="240"/>
        <v>0</v>
      </c>
      <c r="L1505" s="15">
        <f t="shared" si="238"/>
        <v>0</v>
      </c>
      <c r="M1505" s="58">
        <f>'Luxjacky Assumptions Monthly'!$M$8*'Luxjacky Counterfactual'!H1505</f>
        <v>0</v>
      </c>
      <c r="N1505" s="58">
        <f>'Luxjacky Assumptions Monthly'!$M$6*'Luxjacky Assumptions Monthly'!$M$8*'Luxjacky Counterfactual'!G1505</f>
        <v>688.48510466310972</v>
      </c>
      <c r="O1505" s="58">
        <f t="shared" si="241"/>
        <v>688.48510466310972</v>
      </c>
    </row>
    <row r="1506" spans="1:15" x14ac:dyDescent="0.3">
      <c r="A1506" s="60">
        <v>43874</v>
      </c>
      <c r="B1506" s="15">
        <f t="shared" si="232"/>
        <v>2020</v>
      </c>
      <c r="C1506" s="15">
        <f t="shared" si="233"/>
        <v>2</v>
      </c>
      <c r="D1506" s="15" t="str">
        <f t="shared" si="237"/>
        <v>20202</v>
      </c>
      <c r="E1506" s="15">
        <f t="shared" si="234"/>
        <v>5</v>
      </c>
      <c r="F1506" s="15">
        <f t="shared" si="235"/>
        <v>0</v>
      </c>
      <c r="G1506" s="64">
        <f t="shared" si="239"/>
        <v>2863.5000621295003</v>
      </c>
      <c r="H1506" s="64">
        <f>IF(G1505&lt;VLOOKUP(D1506,'Luxjacky Assumptions Past'!$M$17:$Q$77,5,0),VLOOKUP(D1506,'Luxjacky Assumptions Past'!$M$17:$Q$77,4,0),0)</f>
        <v>1668.5298528032808</v>
      </c>
      <c r="I1506" s="62">
        <f t="shared" si="236"/>
        <v>171.13629277128595</v>
      </c>
      <c r="J1506" s="62">
        <v>182</v>
      </c>
      <c r="K1506" s="15">
        <f t="shared" si="240"/>
        <v>1</v>
      </c>
      <c r="L1506" s="15">
        <f t="shared" si="238"/>
        <v>4000</v>
      </c>
      <c r="M1506" s="58">
        <f>'Luxjacky Assumptions Monthly'!$M$8*'Luxjacky Counterfactual'!H1506</f>
        <v>16685.298528032807</v>
      </c>
      <c r="N1506" s="58">
        <f>'Luxjacky Assumptions Monthly'!$M$6*'Luxjacky Assumptions Monthly'!$M$8*'Luxjacky Counterfactual'!G1506</f>
        <v>1431.7500310647501</v>
      </c>
      <c r="O1506" s="58">
        <f t="shared" si="241"/>
        <v>22117.048559097559</v>
      </c>
    </row>
    <row r="1507" spans="1:15" x14ac:dyDescent="0.3">
      <c r="A1507" s="60">
        <v>43875</v>
      </c>
      <c r="B1507" s="15">
        <f t="shared" si="232"/>
        <v>2020</v>
      </c>
      <c r="C1507" s="15">
        <f t="shared" si="233"/>
        <v>2</v>
      </c>
      <c r="D1507" s="15" t="str">
        <f t="shared" si="237"/>
        <v>20202</v>
      </c>
      <c r="E1507" s="15">
        <f t="shared" si="234"/>
        <v>6</v>
      </c>
      <c r="F1507" s="15">
        <f t="shared" si="235"/>
        <v>1</v>
      </c>
      <c r="G1507" s="64">
        <f t="shared" si="239"/>
        <v>2684.5000621295003</v>
      </c>
      <c r="H1507" s="64">
        <f>IF(G1506&lt;VLOOKUP(D1507,'Luxjacky Assumptions Past'!$M$17:$Q$77,5,0),VLOOKUP(D1507,'Luxjacky Assumptions Past'!$M$17:$Q$77,4,0),0)</f>
        <v>0</v>
      </c>
      <c r="I1507" s="62">
        <f t="shared" si="236"/>
        <v>152.76455675721198</v>
      </c>
      <c r="J1507" s="62">
        <v>179</v>
      </c>
      <c r="K1507" s="15">
        <f t="shared" si="240"/>
        <v>0</v>
      </c>
      <c r="L1507" s="15">
        <f t="shared" si="238"/>
        <v>0</v>
      </c>
      <c r="M1507" s="58">
        <f>'Luxjacky Assumptions Monthly'!$M$8*'Luxjacky Counterfactual'!H1507</f>
        <v>0</v>
      </c>
      <c r="N1507" s="58">
        <f>'Luxjacky Assumptions Monthly'!$M$6*'Luxjacky Assumptions Monthly'!$M$8*'Luxjacky Counterfactual'!G1507</f>
        <v>1342.2500310647501</v>
      </c>
      <c r="O1507" s="58">
        <f t="shared" si="241"/>
        <v>1342.2500310647501</v>
      </c>
    </row>
    <row r="1508" spans="1:15" x14ac:dyDescent="0.3">
      <c r="A1508" s="60">
        <v>43876</v>
      </c>
      <c r="B1508" s="15">
        <f t="shared" si="232"/>
        <v>2020</v>
      </c>
      <c r="C1508" s="15">
        <f t="shared" si="233"/>
        <v>2</v>
      </c>
      <c r="D1508" s="15" t="str">
        <f t="shared" si="237"/>
        <v>20202</v>
      </c>
      <c r="E1508" s="15">
        <f t="shared" si="234"/>
        <v>7</v>
      </c>
      <c r="F1508" s="15">
        <f t="shared" si="235"/>
        <v>1</v>
      </c>
      <c r="G1508" s="64">
        <f t="shared" si="239"/>
        <v>2538.5000621295003</v>
      </c>
      <c r="H1508" s="64">
        <f>IF(G1507&lt;VLOOKUP(D1508,'Luxjacky Assumptions Past'!$M$17:$Q$77,5,0),VLOOKUP(D1508,'Luxjacky Assumptions Past'!$M$17:$Q$77,4,0),0)</f>
        <v>0</v>
      </c>
      <c r="I1508" s="62">
        <f t="shared" si="236"/>
        <v>114.8450783472116</v>
      </c>
      <c r="J1508" s="62">
        <v>146</v>
      </c>
      <c r="K1508" s="15">
        <f t="shared" si="240"/>
        <v>0</v>
      </c>
      <c r="L1508" s="15">
        <f t="shared" si="238"/>
        <v>0</v>
      </c>
      <c r="M1508" s="58">
        <f>'Luxjacky Assumptions Monthly'!$M$8*'Luxjacky Counterfactual'!H1508</f>
        <v>0</v>
      </c>
      <c r="N1508" s="58">
        <f>'Luxjacky Assumptions Monthly'!$M$6*'Luxjacky Assumptions Monthly'!$M$8*'Luxjacky Counterfactual'!G1508</f>
        <v>1269.2500310647501</v>
      </c>
      <c r="O1508" s="58">
        <f t="shared" si="241"/>
        <v>1269.2500310647501</v>
      </c>
    </row>
    <row r="1509" spans="1:15" x14ac:dyDescent="0.3">
      <c r="A1509" s="60">
        <v>43877</v>
      </c>
      <c r="B1509" s="15">
        <f t="shared" si="232"/>
        <v>2020</v>
      </c>
      <c r="C1509" s="15">
        <f t="shared" si="233"/>
        <v>2</v>
      </c>
      <c r="D1509" s="15" t="str">
        <f t="shared" si="237"/>
        <v>20202</v>
      </c>
      <c r="E1509" s="15">
        <f t="shared" si="234"/>
        <v>1</v>
      </c>
      <c r="F1509" s="15">
        <f t="shared" si="235"/>
        <v>0</v>
      </c>
      <c r="G1509" s="64">
        <f t="shared" si="239"/>
        <v>2417.5000621295003</v>
      </c>
      <c r="H1509" s="64">
        <f>IF(G1508&lt;VLOOKUP(D1509,'Luxjacky Assumptions Past'!$M$17:$Q$77,5,0),VLOOKUP(D1509,'Luxjacky Assumptions Past'!$M$17:$Q$77,4,0),0)</f>
        <v>0</v>
      </c>
      <c r="I1509" s="62">
        <f t="shared" si="236"/>
        <v>199.00896415253717</v>
      </c>
      <c r="J1509" s="62">
        <v>121</v>
      </c>
      <c r="K1509" s="15">
        <f t="shared" si="240"/>
        <v>0</v>
      </c>
      <c r="L1509" s="15">
        <f t="shared" si="238"/>
        <v>0</v>
      </c>
      <c r="M1509" s="58">
        <f>'Luxjacky Assumptions Monthly'!$M$8*'Luxjacky Counterfactual'!H1509</f>
        <v>0</v>
      </c>
      <c r="N1509" s="58">
        <f>'Luxjacky Assumptions Monthly'!$M$6*'Luxjacky Assumptions Monthly'!$M$8*'Luxjacky Counterfactual'!G1509</f>
        <v>1208.7500310647501</v>
      </c>
      <c r="O1509" s="58">
        <f t="shared" si="241"/>
        <v>1208.7500310647501</v>
      </c>
    </row>
    <row r="1510" spans="1:15" x14ac:dyDescent="0.3">
      <c r="A1510" s="60">
        <v>43878</v>
      </c>
      <c r="B1510" s="15">
        <f t="shared" si="232"/>
        <v>2020</v>
      </c>
      <c r="C1510" s="15">
        <f t="shared" si="233"/>
        <v>2</v>
      </c>
      <c r="D1510" s="15" t="str">
        <f t="shared" si="237"/>
        <v>20202</v>
      </c>
      <c r="E1510" s="15">
        <f t="shared" si="234"/>
        <v>2</v>
      </c>
      <c r="F1510" s="15">
        <f t="shared" si="235"/>
        <v>0</v>
      </c>
      <c r="G1510" s="64">
        <f t="shared" si="239"/>
        <v>2217.5000621295003</v>
      </c>
      <c r="H1510" s="64">
        <f>IF(G1509&lt;VLOOKUP(D1510,'Luxjacky Assumptions Past'!$M$17:$Q$77,5,0),VLOOKUP(D1510,'Luxjacky Assumptions Past'!$M$17:$Q$77,4,0),0)</f>
        <v>0</v>
      </c>
      <c r="I1510" s="62">
        <f t="shared" si="236"/>
        <v>203.62664639431352</v>
      </c>
      <c r="J1510" s="62">
        <v>200</v>
      </c>
      <c r="K1510" s="15">
        <f t="shared" si="240"/>
        <v>0</v>
      </c>
      <c r="L1510" s="15">
        <f t="shared" si="238"/>
        <v>0</v>
      </c>
      <c r="M1510" s="58">
        <f>'Luxjacky Assumptions Monthly'!$M$8*'Luxjacky Counterfactual'!H1510</f>
        <v>0</v>
      </c>
      <c r="N1510" s="58">
        <f>'Luxjacky Assumptions Monthly'!$M$6*'Luxjacky Assumptions Monthly'!$M$8*'Luxjacky Counterfactual'!G1510</f>
        <v>1108.7500310647501</v>
      </c>
      <c r="O1510" s="58">
        <f t="shared" si="241"/>
        <v>1108.7500310647501</v>
      </c>
    </row>
    <row r="1511" spans="1:15" x14ac:dyDescent="0.3">
      <c r="A1511" s="60">
        <v>43879</v>
      </c>
      <c r="B1511" s="15">
        <f t="shared" si="232"/>
        <v>2020</v>
      </c>
      <c r="C1511" s="15">
        <f t="shared" si="233"/>
        <v>2</v>
      </c>
      <c r="D1511" s="15" t="str">
        <f t="shared" si="237"/>
        <v>20202</v>
      </c>
      <c r="E1511" s="15">
        <f t="shared" si="234"/>
        <v>3</v>
      </c>
      <c r="F1511" s="15">
        <f t="shared" si="235"/>
        <v>0</v>
      </c>
      <c r="G1511" s="64">
        <f t="shared" si="239"/>
        <v>2023.5000621295003</v>
      </c>
      <c r="H1511" s="64">
        <f>IF(G1510&lt;VLOOKUP(D1511,'Luxjacky Assumptions Past'!$M$17:$Q$77,5,0),VLOOKUP(D1511,'Luxjacky Assumptions Past'!$M$17:$Q$77,4,0),0)</f>
        <v>0</v>
      </c>
      <c r="I1511" s="62">
        <f t="shared" si="236"/>
        <v>201.01603867957496</v>
      </c>
      <c r="J1511" s="62">
        <v>194</v>
      </c>
      <c r="K1511" s="15">
        <f t="shared" si="240"/>
        <v>0</v>
      </c>
      <c r="L1511" s="15">
        <f t="shared" si="238"/>
        <v>0</v>
      </c>
      <c r="M1511" s="58">
        <f>'Luxjacky Assumptions Monthly'!$M$8*'Luxjacky Counterfactual'!H1511</f>
        <v>0</v>
      </c>
      <c r="N1511" s="58">
        <f>'Luxjacky Assumptions Monthly'!$M$6*'Luxjacky Assumptions Monthly'!$M$8*'Luxjacky Counterfactual'!G1511</f>
        <v>1011.7500310647501</v>
      </c>
      <c r="O1511" s="58">
        <f t="shared" si="241"/>
        <v>1011.7500310647501</v>
      </c>
    </row>
    <row r="1512" spans="1:15" x14ac:dyDescent="0.3">
      <c r="A1512" s="60">
        <v>43880</v>
      </c>
      <c r="B1512" s="15">
        <f t="shared" si="232"/>
        <v>2020</v>
      </c>
      <c r="C1512" s="15">
        <f t="shared" si="233"/>
        <v>2</v>
      </c>
      <c r="D1512" s="15" t="str">
        <f t="shared" si="237"/>
        <v>20202</v>
      </c>
      <c r="E1512" s="15">
        <f t="shared" si="234"/>
        <v>4</v>
      </c>
      <c r="F1512" s="15">
        <f t="shared" si="235"/>
        <v>0</v>
      </c>
      <c r="G1512" s="64">
        <f t="shared" si="239"/>
        <v>1814.5000621295003</v>
      </c>
      <c r="H1512" s="64">
        <f>IF(G1511&lt;VLOOKUP(D1512,'Luxjacky Assumptions Past'!$M$17:$Q$77,5,0),VLOOKUP(D1512,'Luxjacky Assumptions Past'!$M$17:$Q$77,4,0),0)</f>
        <v>0</v>
      </c>
      <c r="I1512" s="62">
        <f t="shared" si="236"/>
        <v>190.3874692669433</v>
      </c>
      <c r="J1512" s="62">
        <v>209</v>
      </c>
      <c r="K1512" s="15">
        <f t="shared" si="240"/>
        <v>0</v>
      </c>
      <c r="L1512" s="15">
        <f t="shared" si="238"/>
        <v>0</v>
      </c>
      <c r="M1512" s="58">
        <f>'Luxjacky Assumptions Monthly'!$M$8*'Luxjacky Counterfactual'!H1512</f>
        <v>0</v>
      </c>
      <c r="N1512" s="58">
        <f>'Luxjacky Assumptions Monthly'!$M$6*'Luxjacky Assumptions Monthly'!$M$8*'Luxjacky Counterfactual'!G1512</f>
        <v>907.25003106475015</v>
      </c>
      <c r="O1512" s="58">
        <f t="shared" si="241"/>
        <v>907.25003106475015</v>
      </c>
    </row>
    <row r="1513" spans="1:15" x14ac:dyDescent="0.3">
      <c r="A1513" s="60">
        <v>43881</v>
      </c>
      <c r="B1513" s="15">
        <f t="shared" si="232"/>
        <v>2020</v>
      </c>
      <c r="C1513" s="15">
        <f t="shared" si="233"/>
        <v>2</v>
      </c>
      <c r="D1513" s="15" t="str">
        <f t="shared" si="237"/>
        <v>20202</v>
      </c>
      <c r="E1513" s="15">
        <f t="shared" si="234"/>
        <v>5</v>
      </c>
      <c r="F1513" s="15">
        <f t="shared" si="235"/>
        <v>0</v>
      </c>
      <c r="G1513" s="64">
        <f t="shared" si="239"/>
        <v>1626.5000621295003</v>
      </c>
      <c r="H1513" s="64">
        <f>IF(G1512&lt;VLOOKUP(D1513,'Luxjacky Assumptions Past'!$M$17:$Q$77,5,0),VLOOKUP(D1513,'Luxjacky Assumptions Past'!$M$17:$Q$77,4,0),0)</f>
        <v>0</v>
      </c>
      <c r="I1513" s="62">
        <f t="shared" si="236"/>
        <v>171.13629277128595</v>
      </c>
      <c r="J1513" s="62">
        <v>188</v>
      </c>
      <c r="K1513" s="15">
        <f t="shared" si="240"/>
        <v>0</v>
      </c>
      <c r="L1513" s="15">
        <f t="shared" si="238"/>
        <v>0</v>
      </c>
      <c r="M1513" s="58">
        <f>'Luxjacky Assumptions Monthly'!$M$8*'Luxjacky Counterfactual'!H1513</f>
        <v>0</v>
      </c>
      <c r="N1513" s="58">
        <f>'Luxjacky Assumptions Monthly'!$M$6*'Luxjacky Assumptions Monthly'!$M$8*'Luxjacky Counterfactual'!G1513</f>
        <v>813.25003106475015</v>
      </c>
      <c r="O1513" s="58">
        <f t="shared" si="241"/>
        <v>813.25003106475015</v>
      </c>
    </row>
    <row r="1514" spans="1:15" x14ac:dyDescent="0.3">
      <c r="A1514" s="60">
        <v>43882</v>
      </c>
      <c r="B1514" s="15">
        <f t="shared" si="232"/>
        <v>2020</v>
      </c>
      <c r="C1514" s="15">
        <f t="shared" si="233"/>
        <v>2</v>
      </c>
      <c r="D1514" s="15" t="str">
        <f t="shared" si="237"/>
        <v>20202</v>
      </c>
      <c r="E1514" s="15">
        <f t="shared" si="234"/>
        <v>6</v>
      </c>
      <c r="F1514" s="15">
        <f t="shared" si="235"/>
        <v>1</v>
      </c>
      <c r="G1514" s="64">
        <f t="shared" si="239"/>
        <v>1467.5000621295003</v>
      </c>
      <c r="H1514" s="64">
        <f>IF(G1513&lt;VLOOKUP(D1514,'Luxjacky Assumptions Past'!$M$17:$Q$77,5,0),VLOOKUP(D1514,'Luxjacky Assumptions Past'!$M$17:$Q$77,4,0),0)</f>
        <v>0</v>
      </c>
      <c r="I1514" s="62">
        <f t="shared" si="236"/>
        <v>152.76455675721198</v>
      </c>
      <c r="J1514" s="62">
        <v>159</v>
      </c>
      <c r="K1514" s="15">
        <f t="shared" si="240"/>
        <v>0</v>
      </c>
      <c r="L1514" s="15">
        <f t="shared" si="238"/>
        <v>0</v>
      </c>
      <c r="M1514" s="58">
        <f>'Luxjacky Assumptions Monthly'!$M$8*'Luxjacky Counterfactual'!H1514</f>
        <v>0</v>
      </c>
      <c r="N1514" s="58">
        <f>'Luxjacky Assumptions Monthly'!$M$6*'Luxjacky Assumptions Monthly'!$M$8*'Luxjacky Counterfactual'!G1514</f>
        <v>733.75003106475015</v>
      </c>
      <c r="O1514" s="58">
        <f t="shared" si="241"/>
        <v>733.75003106475015</v>
      </c>
    </row>
    <row r="1515" spans="1:15" x14ac:dyDescent="0.3">
      <c r="A1515" s="60">
        <v>43883</v>
      </c>
      <c r="B1515" s="15">
        <f t="shared" si="232"/>
        <v>2020</v>
      </c>
      <c r="C1515" s="15">
        <f t="shared" si="233"/>
        <v>2</v>
      </c>
      <c r="D1515" s="15" t="str">
        <f t="shared" si="237"/>
        <v>20202</v>
      </c>
      <c r="E1515" s="15">
        <f t="shared" si="234"/>
        <v>7</v>
      </c>
      <c r="F1515" s="15">
        <f t="shared" si="235"/>
        <v>1</v>
      </c>
      <c r="G1515" s="64">
        <f t="shared" si="239"/>
        <v>1312.5000621295003</v>
      </c>
      <c r="H1515" s="64">
        <f>IF(G1514&lt;VLOOKUP(D1515,'Luxjacky Assumptions Past'!$M$17:$Q$77,5,0),VLOOKUP(D1515,'Luxjacky Assumptions Past'!$M$17:$Q$77,4,0),0)</f>
        <v>0</v>
      </c>
      <c r="I1515" s="62">
        <f t="shared" si="236"/>
        <v>114.8450783472116</v>
      </c>
      <c r="J1515" s="62">
        <v>155</v>
      </c>
      <c r="K1515" s="15">
        <f t="shared" si="240"/>
        <v>0</v>
      </c>
      <c r="L1515" s="15">
        <f t="shared" si="238"/>
        <v>0</v>
      </c>
      <c r="M1515" s="58">
        <f>'Luxjacky Assumptions Monthly'!$M$8*'Luxjacky Counterfactual'!H1515</f>
        <v>0</v>
      </c>
      <c r="N1515" s="58">
        <f>'Luxjacky Assumptions Monthly'!$M$6*'Luxjacky Assumptions Monthly'!$M$8*'Luxjacky Counterfactual'!G1515</f>
        <v>656.25003106475015</v>
      </c>
      <c r="O1515" s="58">
        <f t="shared" si="241"/>
        <v>656.25003106475015</v>
      </c>
    </row>
    <row r="1516" spans="1:15" x14ac:dyDescent="0.3">
      <c r="A1516" s="60">
        <v>43884</v>
      </c>
      <c r="B1516" s="15">
        <f t="shared" si="232"/>
        <v>2020</v>
      </c>
      <c r="C1516" s="15">
        <f t="shared" si="233"/>
        <v>2</v>
      </c>
      <c r="D1516" s="15" t="str">
        <f t="shared" si="237"/>
        <v>20202</v>
      </c>
      <c r="E1516" s="15">
        <f t="shared" si="234"/>
        <v>1</v>
      </c>
      <c r="F1516" s="15">
        <f t="shared" si="235"/>
        <v>0</v>
      </c>
      <c r="G1516" s="64">
        <f t="shared" si="239"/>
        <v>2860.0299149327811</v>
      </c>
      <c r="H1516" s="64">
        <f>IF(G1515&lt;VLOOKUP(D1516,'Luxjacky Assumptions Past'!$M$17:$Q$77,5,0),VLOOKUP(D1516,'Luxjacky Assumptions Past'!$M$17:$Q$77,4,0),0)</f>
        <v>1668.5298528032808</v>
      </c>
      <c r="I1516" s="62">
        <f t="shared" si="236"/>
        <v>199.00896415253717</v>
      </c>
      <c r="J1516" s="62">
        <v>121</v>
      </c>
      <c r="K1516" s="15">
        <f t="shared" si="240"/>
        <v>1</v>
      </c>
      <c r="L1516" s="15">
        <f t="shared" si="238"/>
        <v>4000</v>
      </c>
      <c r="M1516" s="58">
        <f>'Luxjacky Assumptions Monthly'!$M$8*'Luxjacky Counterfactual'!H1516</f>
        <v>16685.298528032807</v>
      </c>
      <c r="N1516" s="58">
        <f>'Luxjacky Assumptions Monthly'!$M$6*'Luxjacky Assumptions Monthly'!$M$8*'Luxjacky Counterfactual'!G1516</f>
        <v>1430.0149574663906</v>
      </c>
      <c r="O1516" s="58">
        <f t="shared" si="241"/>
        <v>22115.313485499199</v>
      </c>
    </row>
    <row r="1517" spans="1:15" x14ac:dyDescent="0.3">
      <c r="A1517" s="60">
        <v>43885</v>
      </c>
      <c r="B1517" s="15">
        <f t="shared" si="232"/>
        <v>2020</v>
      </c>
      <c r="C1517" s="15">
        <f t="shared" si="233"/>
        <v>2</v>
      </c>
      <c r="D1517" s="15" t="str">
        <f t="shared" si="237"/>
        <v>20202</v>
      </c>
      <c r="E1517" s="15">
        <f t="shared" si="234"/>
        <v>2</v>
      </c>
      <c r="F1517" s="15">
        <f t="shared" si="235"/>
        <v>0</v>
      </c>
      <c r="G1517" s="64">
        <f t="shared" si="239"/>
        <v>2660.0299149327811</v>
      </c>
      <c r="H1517" s="64">
        <f>IF(G1516&lt;VLOOKUP(D1517,'Luxjacky Assumptions Past'!$M$17:$Q$77,5,0),VLOOKUP(D1517,'Luxjacky Assumptions Past'!$M$17:$Q$77,4,0),0)</f>
        <v>0</v>
      </c>
      <c r="I1517" s="62">
        <f t="shared" si="236"/>
        <v>203.62664639431352</v>
      </c>
      <c r="J1517" s="62">
        <v>200</v>
      </c>
      <c r="K1517" s="15">
        <f t="shared" si="240"/>
        <v>0</v>
      </c>
      <c r="L1517" s="15">
        <f t="shared" si="238"/>
        <v>0</v>
      </c>
      <c r="M1517" s="58">
        <f>'Luxjacky Assumptions Monthly'!$M$8*'Luxjacky Counterfactual'!H1517</f>
        <v>0</v>
      </c>
      <c r="N1517" s="58">
        <f>'Luxjacky Assumptions Monthly'!$M$6*'Luxjacky Assumptions Monthly'!$M$8*'Luxjacky Counterfactual'!G1517</f>
        <v>1330.0149574663906</v>
      </c>
      <c r="O1517" s="58">
        <f t="shared" si="241"/>
        <v>1330.0149574663906</v>
      </c>
    </row>
    <row r="1518" spans="1:15" x14ac:dyDescent="0.3">
      <c r="A1518" s="60">
        <v>43886</v>
      </c>
      <c r="B1518" s="15">
        <f t="shared" si="232"/>
        <v>2020</v>
      </c>
      <c r="C1518" s="15">
        <f t="shared" si="233"/>
        <v>2</v>
      </c>
      <c r="D1518" s="15" t="str">
        <f t="shared" si="237"/>
        <v>20202</v>
      </c>
      <c r="E1518" s="15">
        <f t="shared" si="234"/>
        <v>3</v>
      </c>
      <c r="F1518" s="15">
        <f t="shared" si="235"/>
        <v>0</v>
      </c>
      <c r="G1518" s="64">
        <f t="shared" si="239"/>
        <v>2480.0299149327811</v>
      </c>
      <c r="H1518" s="64">
        <f>IF(G1517&lt;VLOOKUP(D1518,'Luxjacky Assumptions Past'!$M$17:$Q$77,5,0),VLOOKUP(D1518,'Luxjacky Assumptions Past'!$M$17:$Q$77,4,0),0)</f>
        <v>0</v>
      </c>
      <c r="I1518" s="62">
        <f t="shared" si="236"/>
        <v>201.01603867957496</v>
      </c>
      <c r="J1518" s="62">
        <v>180</v>
      </c>
      <c r="K1518" s="15">
        <f t="shared" si="240"/>
        <v>0</v>
      </c>
      <c r="L1518" s="15">
        <f t="shared" si="238"/>
        <v>0</v>
      </c>
      <c r="M1518" s="58">
        <f>'Luxjacky Assumptions Monthly'!$M$8*'Luxjacky Counterfactual'!H1518</f>
        <v>0</v>
      </c>
      <c r="N1518" s="58">
        <f>'Luxjacky Assumptions Monthly'!$M$6*'Luxjacky Assumptions Monthly'!$M$8*'Luxjacky Counterfactual'!G1518</f>
        <v>1240.0149574663906</v>
      </c>
      <c r="O1518" s="58">
        <f t="shared" si="241"/>
        <v>1240.0149574663906</v>
      </c>
    </row>
    <row r="1519" spans="1:15" x14ac:dyDescent="0.3">
      <c r="A1519" s="60">
        <v>43887</v>
      </c>
      <c r="B1519" s="15">
        <f t="shared" si="232"/>
        <v>2020</v>
      </c>
      <c r="C1519" s="15">
        <f t="shared" si="233"/>
        <v>2</v>
      </c>
      <c r="D1519" s="15" t="str">
        <f t="shared" si="237"/>
        <v>20202</v>
      </c>
      <c r="E1519" s="15">
        <f t="shared" si="234"/>
        <v>4</v>
      </c>
      <c r="F1519" s="15">
        <f t="shared" si="235"/>
        <v>0</v>
      </c>
      <c r="G1519" s="64">
        <f t="shared" si="239"/>
        <v>2281.0299149327811</v>
      </c>
      <c r="H1519" s="64">
        <f>IF(G1518&lt;VLOOKUP(D1519,'Luxjacky Assumptions Past'!$M$17:$Q$77,5,0),VLOOKUP(D1519,'Luxjacky Assumptions Past'!$M$17:$Q$77,4,0),0)</f>
        <v>0</v>
      </c>
      <c r="I1519" s="62">
        <f t="shared" si="236"/>
        <v>190.3874692669433</v>
      </c>
      <c r="J1519" s="62">
        <v>199</v>
      </c>
      <c r="K1519" s="15">
        <f t="shared" si="240"/>
        <v>0</v>
      </c>
      <c r="L1519" s="15">
        <f t="shared" si="238"/>
        <v>0</v>
      </c>
      <c r="M1519" s="58">
        <f>'Luxjacky Assumptions Monthly'!$M$8*'Luxjacky Counterfactual'!H1519</f>
        <v>0</v>
      </c>
      <c r="N1519" s="58">
        <f>'Luxjacky Assumptions Monthly'!$M$6*'Luxjacky Assumptions Monthly'!$M$8*'Luxjacky Counterfactual'!G1519</f>
        <v>1140.5149574663906</v>
      </c>
      <c r="O1519" s="58">
        <f t="shared" si="241"/>
        <v>1140.5149574663906</v>
      </c>
    </row>
    <row r="1520" spans="1:15" x14ac:dyDescent="0.3">
      <c r="A1520" s="60">
        <v>43888</v>
      </c>
      <c r="B1520" s="15">
        <f t="shared" si="232"/>
        <v>2020</v>
      </c>
      <c r="C1520" s="15">
        <f t="shared" si="233"/>
        <v>2</v>
      </c>
      <c r="D1520" s="15" t="str">
        <f t="shared" si="237"/>
        <v>20202</v>
      </c>
      <c r="E1520" s="15">
        <f t="shared" si="234"/>
        <v>5</v>
      </c>
      <c r="F1520" s="15">
        <f t="shared" si="235"/>
        <v>0</v>
      </c>
      <c r="G1520" s="64">
        <f t="shared" si="239"/>
        <v>2086.0299149327811</v>
      </c>
      <c r="H1520" s="64">
        <f>IF(G1519&lt;VLOOKUP(D1520,'Luxjacky Assumptions Past'!$M$17:$Q$77,5,0),VLOOKUP(D1520,'Luxjacky Assumptions Past'!$M$17:$Q$77,4,0),0)</f>
        <v>0</v>
      </c>
      <c r="I1520" s="62">
        <f t="shared" si="236"/>
        <v>171.13629277128595</v>
      </c>
      <c r="J1520" s="62">
        <v>195</v>
      </c>
      <c r="K1520" s="15">
        <f t="shared" si="240"/>
        <v>0</v>
      </c>
      <c r="L1520" s="15">
        <f t="shared" si="238"/>
        <v>0</v>
      </c>
      <c r="M1520" s="58">
        <f>'Luxjacky Assumptions Monthly'!$M$8*'Luxjacky Counterfactual'!H1520</f>
        <v>0</v>
      </c>
      <c r="N1520" s="58">
        <f>'Luxjacky Assumptions Monthly'!$M$6*'Luxjacky Assumptions Monthly'!$M$8*'Luxjacky Counterfactual'!G1520</f>
        <v>1043.0149574663906</v>
      </c>
      <c r="O1520" s="58">
        <f t="shared" si="241"/>
        <v>1043.0149574663906</v>
      </c>
    </row>
    <row r="1521" spans="1:15" x14ac:dyDescent="0.3">
      <c r="A1521" s="60">
        <v>43889</v>
      </c>
      <c r="B1521" s="15">
        <f t="shared" si="232"/>
        <v>2020</v>
      </c>
      <c r="C1521" s="15">
        <f t="shared" si="233"/>
        <v>2</v>
      </c>
      <c r="D1521" s="15" t="str">
        <f t="shared" si="237"/>
        <v>20202</v>
      </c>
      <c r="E1521" s="15">
        <f t="shared" si="234"/>
        <v>6</v>
      </c>
      <c r="F1521" s="15">
        <f t="shared" si="235"/>
        <v>1</v>
      </c>
      <c r="G1521" s="64">
        <f t="shared" si="239"/>
        <v>1913.0299149327811</v>
      </c>
      <c r="H1521" s="64">
        <f>IF(G1520&lt;VLOOKUP(D1521,'Luxjacky Assumptions Past'!$M$17:$Q$77,5,0),VLOOKUP(D1521,'Luxjacky Assumptions Past'!$M$17:$Q$77,4,0),0)</f>
        <v>0</v>
      </c>
      <c r="I1521" s="62">
        <f t="shared" si="236"/>
        <v>152.76455675721198</v>
      </c>
      <c r="J1521" s="62">
        <v>173</v>
      </c>
      <c r="K1521" s="15">
        <f t="shared" si="240"/>
        <v>0</v>
      </c>
      <c r="L1521" s="15">
        <f t="shared" si="238"/>
        <v>0</v>
      </c>
      <c r="M1521" s="58">
        <f>'Luxjacky Assumptions Monthly'!$M$8*'Luxjacky Counterfactual'!H1521</f>
        <v>0</v>
      </c>
      <c r="N1521" s="58">
        <f>'Luxjacky Assumptions Monthly'!$M$6*'Luxjacky Assumptions Monthly'!$M$8*'Luxjacky Counterfactual'!G1521</f>
        <v>956.51495746639057</v>
      </c>
      <c r="O1521" s="58">
        <f t="shared" si="241"/>
        <v>956.51495746639057</v>
      </c>
    </row>
    <row r="1522" spans="1:15" x14ac:dyDescent="0.3">
      <c r="A1522" s="60">
        <v>43890</v>
      </c>
      <c r="B1522" s="15">
        <f t="shared" si="232"/>
        <v>2020</v>
      </c>
      <c r="C1522" s="15">
        <f t="shared" si="233"/>
        <v>2</v>
      </c>
      <c r="D1522" s="15" t="str">
        <f t="shared" si="237"/>
        <v>20202</v>
      </c>
      <c r="E1522" s="15">
        <f t="shared" si="234"/>
        <v>7</v>
      </c>
      <c r="F1522" s="15">
        <f t="shared" si="235"/>
        <v>1</v>
      </c>
      <c r="G1522" s="64">
        <f t="shared" si="239"/>
        <v>1758.0299149327811</v>
      </c>
      <c r="H1522" s="64">
        <f>IF(G1521&lt;VLOOKUP(D1522,'Luxjacky Assumptions Past'!$M$17:$Q$77,5,0),VLOOKUP(D1522,'Luxjacky Assumptions Past'!$M$17:$Q$77,4,0),0)</f>
        <v>0</v>
      </c>
      <c r="I1522" s="62">
        <f t="shared" si="236"/>
        <v>114.8450783472116</v>
      </c>
      <c r="J1522" s="62">
        <v>155</v>
      </c>
      <c r="K1522" s="15">
        <f t="shared" si="240"/>
        <v>0</v>
      </c>
      <c r="L1522" s="15">
        <f t="shared" si="238"/>
        <v>0</v>
      </c>
      <c r="M1522" s="58">
        <f>'Luxjacky Assumptions Monthly'!$M$8*'Luxjacky Counterfactual'!H1522</f>
        <v>0</v>
      </c>
      <c r="N1522" s="58">
        <f>'Luxjacky Assumptions Monthly'!$M$6*'Luxjacky Assumptions Monthly'!$M$8*'Luxjacky Counterfactual'!G1522</f>
        <v>879.01495746639057</v>
      </c>
      <c r="O1522" s="58">
        <f t="shared" si="241"/>
        <v>879.01495746639057</v>
      </c>
    </row>
    <row r="1523" spans="1:15" x14ac:dyDescent="0.3">
      <c r="A1523" s="60">
        <v>43891</v>
      </c>
      <c r="B1523" s="15">
        <f t="shared" si="232"/>
        <v>2020</v>
      </c>
      <c r="C1523" s="15">
        <f t="shared" si="233"/>
        <v>3</v>
      </c>
      <c r="D1523" s="15" t="str">
        <f t="shared" si="237"/>
        <v>20203</v>
      </c>
      <c r="E1523" s="15">
        <f t="shared" si="234"/>
        <v>1</v>
      </c>
      <c r="F1523" s="15">
        <f t="shared" si="235"/>
        <v>0</v>
      </c>
      <c r="G1523" s="64">
        <f t="shared" si="239"/>
        <v>1636.0299149327811</v>
      </c>
      <c r="H1523" s="64">
        <f>IF(G1522&lt;VLOOKUP(D1523,'Luxjacky Assumptions Past'!$M$17:$Q$77,5,0),VLOOKUP(D1523,'Luxjacky Assumptions Past'!$M$17:$Q$77,4,0),0)</f>
        <v>0</v>
      </c>
      <c r="I1523" s="62">
        <f t="shared" si="236"/>
        <v>201.9975352847739</v>
      </c>
      <c r="J1523" s="62">
        <v>122</v>
      </c>
      <c r="K1523" s="15">
        <f t="shared" si="240"/>
        <v>0</v>
      </c>
      <c r="L1523" s="15">
        <f t="shared" si="238"/>
        <v>0</v>
      </c>
      <c r="M1523" s="58">
        <f>'Luxjacky Assumptions Monthly'!$M$8*'Luxjacky Counterfactual'!H1523</f>
        <v>0</v>
      </c>
      <c r="N1523" s="58">
        <f>'Luxjacky Assumptions Monthly'!$M$6*'Luxjacky Assumptions Monthly'!$M$8*'Luxjacky Counterfactual'!G1523</f>
        <v>818.01495746639057</v>
      </c>
      <c r="O1523" s="58">
        <f t="shared" si="241"/>
        <v>818.01495746639057</v>
      </c>
    </row>
    <row r="1524" spans="1:15" x14ac:dyDescent="0.3">
      <c r="A1524" s="60">
        <v>43892</v>
      </c>
      <c r="B1524" s="15">
        <f t="shared" si="232"/>
        <v>2020</v>
      </c>
      <c r="C1524" s="15">
        <f t="shared" si="233"/>
        <v>3</v>
      </c>
      <c r="D1524" s="15" t="str">
        <f t="shared" si="237"/>
        <v>20203</v>
      </c>
      <c r="E1524" s="15">
        <f t="shared" si="234"/>
        <v>2</v>
      </c>
      <c r="F1524" s="15">
        <f t="shared" si="235"/>
        <v>0</v>
      </c>
      <c r="G1524" s="64">
        <f t="shared" si="239"/>
        <v>1437.0299149327811</v>
      </c>
      <c r="H1524" s="64">
        <f>IF(G1523&lt;VLOOKUP(D1524,'Luxjacky Assumptions Past'!$M$17:$Q$77,5,0),VLOOKUP(D1524,'Luxjacky Assumptions Past'!$M$17:$Q$77,4,0),0)</f>
        <v>0</v>
      </c>
      <c r="I1524" s="62">
        <f t="shared" si="236"/>
        <v>206.61521752655025</v>
      </c>
      <c r="J1524" s="62">
        <v>199</v>
      </c>
      <c r="K1524" s="15">
        <f t="shared" si="240"/>
        <v>0</v>
      </c>
      <c r="L1524" s="15">
        <f t="shared" si="238"/>
        <v>0</v>
      </c>
      <c r="M1524" s="58">
        <f>'Luxjacky Assumptions Monthly'!$M$8*'Luxjacky Counterfactual'!H1524</f>
        <v>0</v>
      </c>
      <c r="N1524" s="58">
        <f>'Luxjacky Assumptions Monthly'!$M$6*'Luxjacky Assumptions Monthly'!$M$8*'Luxjacky Counterfactual'!G1524</f>
        <v>718.51495746639057</v>
      </c>
      <c r="O1524" s="58">
        <f t="shared" si="241"/>
        <v>718.51495746639057</v>
      </c>
    </row>
    <row r="1525" spans="1:15" x14ac:dyDescent="0.3">
      <c r="A1525" s="60">
        <v>43893</v>
      </c>
      <c r="B1525" s="15">
        <f t="shared" si="232"/>
        <v>2020</v>
      </c>
      <c r="C1525" s="15">
        <f t="shared" si="233"/>
        <v>3</v>
      </c>
      <c r="D1525" s="15" t="str">
        <f t="shared" si="237"/>
        <v>20203</v>
      </c>
      <c r="E1525" s="15">
        <f t="shared" si="234"/>
        <v>3</v>
      </c>
      <c r="F1525" s="15">
        <f t="shared" si="235"/>
        <v>0</v>
      </c>
      <c r="G1525" s="64">
        <f t="shared" si="239"/>
        <v>2928.2845589078979</v>
      </c>
      <c r="H1525" s="64">
        <f>IF(G1524&lt;VLOOKUP(D1525,'Luxjacky Assumptions Past'!$M$17:$Q$77,5,0),VLOOKUP(D1525,'Luxjacky Assumptions Past'!$M$17:$Q$77,4,0),0)</f>
        <v>1704.2546439751166</v>
      </c>
      <c r="I1525" s="62">
        <f t="shared" si="236"/>
        <v>204.00460981181172</v>
      </c>
      <c r="J1525" s="62">
        <v>213</v>
      </c>
      <c r="K1525" s="15">
        <f t="shared" si="240"/>
        <v>1</v>
      </c>
      <c r="L1525" s="15">
        <f t="shared" si="238"/>
        <v>4000</v>
      </c>
      <c r="M1525" s="58">
        <f>'Luxjacky Assumptions Monthly'!$M$8*'Luxjacky Counterfactual'!H1525</f>
        <v>17042.546439751164</v>
      </c>
      <c r="N1525" s="58">
        <f>'Luxjacky Assumptions Monthly'!$M$6*'Luxjacky Assumptions Monthly'!$M$8*'Luxjacky Counterfactual'!G1525</f>
        <v>1464.142279453949</v>
      </c>
      <c r="O1525" s="58">
        <f t="shared" si="241"/>
        <v>22506.688719205114</v>
      </c>
    </row>
    <row r="1526" spans="1:15" x14ac:dyDescent="0.3">
      <c r="A1526" s="60">
        <v>43894</v>
      </c>
      <c r="B1526" s="15">
        <f t="shared" si="232"/>
        <v>2020</v>
      </c>
      <c r="C1526" s="15">
        <f t="shared" si="233"/>
        <v>3</v>
      </c>
      <c r="D1526" s="15" t="str">
        <f t="shared" si="237"/>
        <v>20203</v>
      </c>
      <c r="E1526" s="15">
        <f t="shared" si="234"/>
        <v>4</v>
      </c>
      <c r="F1526" s="15">
        <f t="shared" si="235"/>
        <v>0</v>
      </c>
      <c r="G1526" s="64">
        <f t="shared" si="239"/>
        <v>2730.2845589078979</v>
      </c>
      <c r="H1526" s="64">
        <f>IF(G1525&lt;VLOOKUP(D1526,'Luxjacky Assumptions Past'!$M$17:$Q$77,5,0),VLOOKUP(D1526,'Luxjacky Assumptions Past'!$M$17:$Q$77,4,0),0)</f>
        <v>0</v>
      </c>
      <c r="I1526" s="62">
        <f t="shared" si="236"/>
        <v>193.37604039918003</v>
      </c>
      <c r="J1526" s="62">
        <v>198</v>
      </c>
      <c r="K1526" s="15">
        <f t="shared" si="240"/>
        <v>0</v>
      </c>
      <c r="L1526" s="15">
        <f t="shared" si="238"/>
        <v>0</v>
      </c>
      <c r="M1526" s="58">
        <f>'Luxjacky Assumptions Monthly'!$M$8*'Luxjacky Counterfactual'!H1526</f>
        <v>0</v>
      </c>
      <c r="N1526" s="58">
        <f>'Luxjacky Assumptions Monthly'!$M$6*'Luxjacky Assumptions Monthly'!$M$8*'Luxjacky Counterfactual'!G1526</f>
        <v>1365.142279453949</v>
      </c>
      <c r="O1526" s="58">
        <f t="shared" si="241"/>
        <v>1365.142279453949</v>
      </c>
    </row>
    <row r="1527" spans="1:15" x14ac:dyDescent="0.3">
      <c r="A1527" s="60">
        <v>43895</v>
      </c>
      <c r="B1527" s="15">
        <f t="shared" si="232"/>
        <v>2020</v>
      </c>
      <c r="C1527" s="15">
        <f t="shared" si="233"/>
        <v>3</v>
      </c>
      <c r="D1527" s="15" t="str">
        <f t="shared" si="237"/>
        <v>20203</v>
      </c>
      <c r="E1527" s="15">
        <f t="shared" si="234"/>
        <v>5</v>
      </c>
      <c r="F1527" s="15">
        <f t="shared" si="235"/>
        <v>0</v>
      </c>
      <c r="G1527" s="64">
        <f t="shared" si="239"/>
        <v>2542.2845589078979</v>
      </c>
      <c r="H1527" s="64">
        <f>IF(G1526&lt;VLOOKUP(D1527,'Luxjacky Assumptions Past'!$M$17:$Q$77,5,0),VLOOKUP(D1527,'Luxjacky Assumptions Past'!$M$17:$Q$77,4,0),0)</f>
        <v>0</v>
      </c>
      <c r="I1527" s="62">
        <f t="shared" si="236"/>
        <v>174.12486390352271</v>
      </c>
      <c r="J1527" s="62">
        <v>188</v>
      </c>
      <c r="K1527" s="15">
        <f t="shared" si="240"/>
        <v>0</v>
      </c>
      <c r="L1527" s="15">
        <f t="shared" si="238"/>
        <v>0</v>
      </c>
      <c r="M1527" s="58">
        <f>'Luxjacky Assumptions Monthly'!$M$8*'Luxjacky Counterfactual'!H1527</f>
        <v>0</v>
      </c>
      <c r="N1527" s="58">
        <f>'Luxjacky Assumptions Monthly'!$M$6*'Luxjacky Assumptions Monthly'!$M$8*'Luxjacky Counterfactual'!G1527</f>
        <v>1271.142279453949</v>
      </c>
      <c r="O1527" s="58">
        <f t="shared" si="241"/>
        <v>1271.142279453949</v>
      </c>
    </row>
    <row r="1528" spans="1:15" x14ac:dyDescent="0.3">
      <c r="A1528" s="60">
        <v>43896</v>
      </c>
      <c r="B1528" s="15">
        <f t="shared" si="232"/>
        <v>2020</v>
      </c>
      <c r="C1528" s="15">
        <f t="shared" si="233"/>
        <v>3</v>
      </c>
      <c r="D1528" s="15" t="str">
        <f t="shared" si="237"/>
        <v>20203</v>
      </c>
      <c r="E1528" s="15">
        <f t="shared" si="234"/>
        <v>6</v>
      </c>
      <c r="F1528" s="15">
        <f t="shared" si="235"/>
        <v>1</v>
      </c>
      <c r="G1528" s="64">
        <f t="shared" si="239"/>
        <v>2355.2845589078979</v>
      </c>
      <c r="H1528" s="64">
        <f>IF(G1527&lt;VLOOKUP(D1528,'Luxjacky Assumptions Past'!$M$17:$Q$77,5,0),VLOOKUP(D1528,'Luxjacky Assumptions Past'!$M$17:$Q$77,4,0),0)</f>
        <v>0</v>
      </c>
      <c r="I1528" s="62">
        <f t="shared" si="236"/>
        <v>155.75312788944871</v>
      </c>
      <c r="J1528" s="62">
        <v>187</v>
      </c>
      <c r="K1528" s="15">
        <f t="shared" si="240"/>
        <v>0</v>
      </c>
      <c r="L1528" s="15">
        <f t="shared" si="238"/>
        <v>0</v>
      </c>
      <c r="M1528" s="58">
        <f>'Luxjacky Assumptions Monthly'!$M$8*'Luxjacky Counterfactual'!H1528</f>
        <v>0</v>
      </c>
      <c r="N1528" s="58">
        <f>'Luxjacky Assumptions Monthly'!$M$6*'Luxjacky Assumptions Monthly'!$M$8*'Luxjacky Counterfactual'!G1528</f>
        <v>1177.642279453949</v>
      </c>
      <c r="O1528" s="58">
        <f t="shared" si="241"/>
        <v>1177.642279453949</v>
      </c>
    </row>
    <row r="1529" spans="1:15" x14ac:dyDescent="0.3">
      <c r="A1529" s="60">
        <v>43897</v>
      </c>
      <c r="B1529" s="15">
        <f t="shared" si="232"/>
        <v>2020</v>
      </c>
      <c r="C1529" s="15">
        <f t="shared" si="233"/>
        <v>3</v>
      </c>
      <c r="D1529" s="15" t="str">
        <f t="shared" si="237"/>
        <v>20203</v>
      </c>
      <c r="E1529" s="15">
        <f t="shared" si="234"/>
        <v>7</v>
      </c>
      <c r="F1529" s="15">
        <f t="shared" si="235"/>
        <v>1</v>
      </c>
      <c r="G1529" s="64">
        <f t="shared" si="239"/>
        <v>2202.2845589078979</v>
      </c>
      <c r="H1529" s="64">
        <f>IF(G1528&lt;VLOOKUP(D1529,'Luxjacky Assumptions Past'!$M$17:$Q$77,5,0),VLOOKUP(D1529,'Luxjacky Assumptions Past'!$M$17:$Q$77,4,0),0)</f>
        <v>0</v>
      </c>
      <c r="I1529" s="62">
        <f t="shared" si="236"/>
        <v>117.83364947944835</v>
      </c>
      <c r="J1529" s="62">
        <v>153</v>
      </c>
      <c r="K1529" s="15">
        <f t="shared" si="240"/>
        <v>0</v>
      </c>
      <c r="L1529" s="15">
        <f t="shared" si="238"/>
        <v>0</v>
      </c>
      <c r="M1529" s="58">
        <f>'Luxjacky Assumptions Monthly'!$M$8*'Luxjacky Counterfactual'!H1529</f>
        <v>0</v>
      </c>
      <c r="N1529" s="58">
        <f>'Luxjacky Assumptions Monthly'!$M$6*'Luxjacky Assumptions Monthly'!$M$8*'Luxjacky Counterfactual'!G1529</f>
        <v>1101.142279453949</v>
      </c>
      <c r="O1529" s="58">
        <f t="shared" si="241"/>
        <v>1101.142279453949</v>
      </c>
    </row>
    <row r="1530" spans="1:15" x14ac:dyDescent="0.3">
      <c r="A1530" s="60">
        <v>43898</v>
      </c>
      <c r="B1530" s="15">
        <f t="shared" si="232"/>
        <v>2020</v>
      </c>
      <c r="C1530" s="15">
        <f t="shared" si="233"/>
        <v>3</v>
      </c>
      <c r="D1530" s="15" t="str">
        <f t="shared" si="237"/>
        <v>20203</v>
      </c>
      <c r="E1530" s="15">
        <f t="shared" si="234"/>
        <v>1</v>
      </c>
      <c r="F1530" s="15">
        <f t="shared" si="235"/>
        <v>0</v>
      </c>
      <c r="G1530" s="64">
        <f t="shared" si="239"/>
        <v>2078.2845589078979</v>
      </c>
      <c r="H1530" s="64">
        <f>IF(G1529&lt;VLOOKUP(D1530,'Luxjacky Assumptions Past'!$M$17:$Q$77,5,0),VLOOKUP(D1530,'Luxjacky Assumptions Past'!$M$17:$Q$77,4,0),0)</f>
        <v>0</v>
      </c>
      <c r="I1530" s="62">
        <f t="shared" si="236"/>
        <v>201.9975352847739</v>
      </c>
      <c r="J1530" s="62">
        <v>124</v>
      </c>
      <c r="K1530" s="15">
        <f t="shared" si="240"/>
        <v>0</v>
      </c>
      <c r="L1530" s="15">
        <f t="shared" si="238"/>
        <v>0</v>
      </c>
      <c r="M1530" s="58">
        <f>'Luxjacky Assumptions Monthly'!$M$8*'Luxjacky Counterfactual'!H1530</f>
        <v>0</v>
      </c>
      <c r="N1530" s="58">
        <f>'Luxjacky Assumptions Monthly'!$M$6*'Luxjacky Assumptions Monthly'!$M$8*'Luxjacky Counterfactual'!G1530</f>
        <v>1039.142279453949</v>
      </c>
      <c r="O1530" s="58">
        <f t="shared" si="241"/>
        <v>1039.142279453949</v>
      </c>
    </row>
    <row r="1531" spans="1:15" x14ac:dyDescent="0.3">
      <c r="A1531" s="60">
        <v>43899</v>
      </c>
      <c r="B1531" s="15">
        <f t="shared" si="232"/>
        <v>2020</v>
      </c>
      <c r="C1531" s="15">
        <f t="shared" si="233"/>
        <v>3</v>
      </c>
      <c r="D1531" s="15" t="str">
        <f t="shared" si="237"/>
        <v>20203</v>
      </c>
      <c r="E1531" s="15">
        <f t="shared" si="234"/>
        <v>2</v>
      </c>
      <c r="F1531" s="15">
        <f t="shared" si="235"/>
        <v>0</v>
      </c>
      <c r="G1531" s="64">
        <f t="shared" si="239"/>
        <v>1891.2845589078979</v>
      </c>
      <c r="H1531" s="64">
        <f>IF(G1530&lt;VLOOKUP(D1531,'Luxjacky Assumptions Past'!$M$17:$Q$77,5,0),VLOOKUP(D1531,'Luxjacky Assumptions Past'!$M$17:$Q$77,4,0),0)</f>
        <v>0</v>
      </c>
      <c r="I1531" s="62">
        <f t="shared" si="236"/>
        <v>206.61521752655025</v>
      </c>
      <c r="J1531" s="62">
        <v>187</v>
      </c>
      <c r="K1531" s="15">
        <f t="shared" si="240"/>
        <v>0</v>
      </c>
      <c r="L1531" s="15">
        <f t="shared" si="238"/>
        <v>0</v>
      </c>
      <c r="M1531" s="58">
        <f>'Luxjacky Assumptions Monthly'!$M$8*'Luxjacky Counterfactual'!H1531</f>
        <v>0</v>
      </c>
      <c r="N1531" s="58">
        <f>'Luxjacky Assumptions Monthly'!$M$6*'Luxjacky Assumptions Monthly'!$M$8*'Luxjacky Counterfactual'!G1531</f>
        <v>945.64227945394896</v>
      </c>
      <c r="O1531" s="58">
        <f t="shared" si="241"/>
        <v>945.64227945394896</v>
      </c>
    </row>
    <row r="1532" spans="1:15" x14ac:dyDescent="0.3">
      <c r="A1532" s="60">
        <v>43900</v>
      </c>
      <c r="B1532" s="15">
        <f t="shared" si="232"/>
        <v>2020</v>
      </c>
      <c r="C1532" s="15">
        <f t="shared" si="233"/>
        <v>3</v>
      </c>
      <c r="D1532" s="15" t="str">
        <f t="shared" si="237"/>
        <v>20203</v>
      </c>
      <c r="E1532" s="15">
        <f t="shared" si="234"/>
        <v>3</v>
      </c>
      <c r="F1532" s="15">
        <f t="shared" si="235"/>
        <v>0</v>
      </c>
      <c r="G1532" s="64">
        <f t="shared" si="239"/>
        <v>1688.2845589078979</v>
      </c>
      <c r="H1532" s="64">
        <f>IF(G1531&lt;VLOOKUP(D1532,'Luxjacky Assumptions Past'!$M$17:$Q$77,5,0),VLOOKUP(D1532,'Luxjacky Assumptions Past'!$M$17:$Q$77,4,0),0)</f>
        <v>0</v>
      </c>
      <c r="I1532" s="62">
        <f t="shared" si="236"/>
        <v>204.00460981181172</v>
      </c>
      <c r="J1532" s="62">
        <v>203</v>
      </c>
      <c r="K1532" s="15">
        <f t="shared" si="240"/>
        <v>0</v>
      </c>
      <c r="L1532" s="15">
        <f t="shared" si="238"/>
        <v>0</v>
      </c>
      <c r="M1532" s="58">
        <f>'Luxjacky Assumptions Monthly'!$M$8*'Luxjacky Counterfactual'!H1532</f>
        <v>0</v>
      </c>
      <c r="N1532" s="58">
        <f>'Luxjacky Assumptions Monthly'!$M$6*'Luxjacky Assumptions Monthly'!$M$8*'Luxjacky Counterfactual'!G1532</f>
        <v>844.14227945394896</v>
      </c>
      <c r="O1532" s="58">
        <f t="shared" si="241"/>
        <v>844.14227945394896</v>
      </c>
    </row>
    <row r="1533" spans="1:15" x14ac:dyDescent="0.3">
      <c r="A1533" s="60">
        <v>43901</v>
      </c>
      <c r="B1533" s="15">
        <f t="shared" si="232"/>
        <v>2020</v>
      </c>
      <c r="C1533" s="15">
        <f t="shared" si="233"/>
        <v>3</v>
      </c>
      <c r="D1533" s="15" t="str">
        <f t="shared" si="237"/>
        <v>20203</v>
      </c>
      <c r="E1533" s="15">
        <f t="shared" si="234"/>
        <v>4</v>
      </c>
      <c r="F1533" s="15">
        <f t="shared" si="235"/>
        <v>0</v>
      </c>
      <c r="G1533" s="64">
        <f t="shared" si="239"/>
        <v>1498.2845589078979</v>
      </c>
      <c r="H1533" s="64">
        <f>IF(G1532&lt;VLOOKUP(D1533,'Luxjacky Assumptions Past'!$M$17:$Q$77,5,0),VLOOKUP(D1533,'Luxjacky Assumptions Past'!$M$17:$Q$77,4,0),0)</f>
        <v>0</v>
      </c>
      <c r="I1533" s="62">
        <f t="shared" si="236"/>
        <v>193.37604039918003</v>
      </c>
      <c r="J1533" s="62">
        <v>190</v>
      </c>
      <c r="K1533" s="15">
        <f t="shared" si="240"/>
        <v>0</v>
      </c>
      <c r="L1533" s="15">
        <f t="shared" si="238"/>
        <v>0</v>
      </c>
      <c r="M1533" s="58">
        <f>'Luxjacky Assumptions Monthly'!$M$8*'Luxjacky Counterfactual'!H1533</f>
        <v>0</v>
      </c>
      <c r="N1533" s="58">
        <f>'Luxjacky Assumptions Monthly'!$M$6*'Luxjacky Assumptions Monthly'!$M$8*'Luxjacky Counterfactual'!G1533</f>
        <v>749.14227945394896</v>
      </c>
      <c r="O1533" s="58">
        <f t="shared" si="241"/>
        <v>749.14227945394896</v>
      </c>
    </row>
    <row r="1534" spans="1:15" x14ac:dyDescent="0.3">
      <c r="A1534" s="60">
        <v>43902</v>
      </c>
      <c r="B1534" s="15">
        <f t="shared" si="232"/>
        <v>2020</v>
      </c>
      <c r="C1534" s="15">
        <f t="shared" si="233"/>
        <v>3</v>
      </c>
      <c r="D1534" s="15" t="str">
        <f t="shared" si="237"/>
        <v>20203</v>
      </c>
      <c r="E1534" s="15">
        <f t="shared" si="234"/>
        <v>5</v>
      </c>
      <c r="F1534" s="15">
        <f t="shared" si="235"/>
        <v>0</v>
      </c>
      <c r="G1534" s="64">
        <f t="shared" si="239"/>
        <v>1317.2845589078979</v>
      </c>
      <c r="H1534" s="64">
        <f>IF(G1533&lt;VLOOKUP(D1534,'Luxjacky Assumptions Past'!$M$17:$Q$77,5,0),VLOOKUP(D1534,'Luxjacky Assumptions Past'!$M$17:$Q$77,4,0),0)</f>
        <v>0</v>
      </c>
      <c r="I1534" s="62">
        <f t="shared" si="236"/>
        <v>174.12486390352271</v>
      </c>
      <c r="J1534" s="62">
        <v>181</v>
      </c>
      <c r="K1534" s="15">
        <f t="shared" si="240"/>
        <v>0</v>
      </c>
      <c r="L1534" s="15">
        <f t="shared" si="238"/>
        <v>0</v>
      </c>
      <c r="M1534" s="58">
        <f>'Luxjacky Assumptions Monthly'!$M$8*'Luxjacky Counterfactual'!H1534</f>
        <v>0</v>
      </c>
      <c r="N1534" s="58">
        <f>'Luxjacky Assumptions Monthly'!$M$6*'Luxjacky Assumptions Monthly'!$M$8*'Luxjacky Counterfactual'!G1534</f>
        <v>658.64227945394896</v>
      </c>
      <c r="O1534" s="58">
        <f t="shared" si="241"/>
        <v>658.64227945394896</v>
      </c>
    </row>
    <row r="1535" spans="1:15" x14ac:dyDescent="0.3">
      <c r="A1535" s="60">
        <v>43903</v>
      </c>
      <c r="B1535" s="15">
        <f t="shared" si="232"/>
        <v>2020</v>
      </c>
      <c r="C1535" s="15">
        <f t="shared" si="233"/>
        <v>3</v>
      </c>
      <c r="D1535" s="15" t="str">
        <f t="shared" si="237"/>
        <v>20203</v>
      </c>
      <c r="E1535" s="15">
        <f t="shared" si="234"/>
        <v>6</v>
      </c>
      <c r="F1535" s="15">
        <f t="shared" si="235"/>
        <v>1</v>
      </c>
      <c r="G1535" s="64">
        <f t="shared" si="239"/>
        <v>2837.5392028830147</v>
      </c>
      <c r="H1535" s="64">
        <f>IF(G1534&lt;VLOOKUP(D1535,'Luxjacky Assumptions Past'!$M$17:$Q$77,5,0),VLOOKUP(D1535,'Luxjacky Assumptions Past'!$M$17:$Q$77,4,0),0)</f>
        <v>1704.2546439751166</v>
      </c>
      <c r="I1535" s="62">
        <f t="shared" si="236"/>
        <v>155.75312788944871</v>
      </c>
      <c r="J1535" s="62">
        <v>184</v>
      </c>
      <c r="K1535" s="15">
        <f t="shared" si="240"/>
        <v>1</v>
      </c>
      <c r="L1535" s="15">
        <f t="shared" si="238"/>
        <v>4000</v>
      </c>
      <c r="M1535" s="58">
        <f>'Luxjacky Assumptions Monthly'!$M$8*'Luxjacky Counterfactual'!H1535</f>
        <v>17042.546439751164</v>
      </c>
      <c r="N1535" s="58">
        <f>'Luxjacky Assumptions Monthly'!$M$6*'Luxjacky Assumptions Monthly'!$M$8*'Luxjacky Counterfactual'!G1535</f>
        <v>1418.7696014415073</v>
      </c>
      <c r="O1535" s="58">
        <f t="shared" si="241"/>
        <v>22461.316041192673</v>
      </c>
    </row>
    <row r="1536" spans="1:15" x14ac:dyDescent="0.3">
      <c r="A1536" s="60">
        <v>43904</v>
      </c>
      <c r="B1536" s="15">
        <f t="shared" si="232"/>
        <v>2020</v>
      </c>
      <c r="C1536" s="15">
        <f t="shared" si="233"/>
        <v>3</v>
      </c>
      <c r="D1536" s="15" t="str">
        <f t="shared" si="237"/>
        <v>20203</v>
      </c>
      <c r="E1536" s="15">
        <f t="shared" si="234"/>
        <v>7</v>
      </c>
      <c r="F1536" s="15">
        <f t="shared" si="235"/>
        <v>1</v>
      </c>
      <c r="G1536" s="64">
        <f t="shared" si="239"/>
        <v>2681.5392028830147</v>
      </c>
      <c r="H1536" s="64">
        <f>IF(G1535&lt;VLOOKUP(D1536,'Luxjacky Assumptions Past'!$M$17:$Q$77,5,0),VLOOKUP(D1536,'Luxjacky Assumptions Past'!$M$17:$Q$77,4,0),0)</f>
        <v>0</v>
      </c>
      <c r="I1536" s="62">
        <f t="shared" si="236"/>
        <v>117.83364947944835</v>
      </c>
      <c r="J1536" s="62">
        <v>156</v>
      </c>
      <c r="K1536" s="15">
        <f t="shared" si="240"/>
        <v>0</v>
      </c>
      <c r="L1536" s="15">
        <f t="shared" si="238"/>
        <v>0</v>
      </c>
      <c r="M1536" s="58">
        <f>'Luxjacky Assumptions Monthly'!$M$8*'Luxjacky Counterfactual'!H1536</f>
        <v>0</v>
      </c>
      <c r="N1536" s="58">
        <f>'Luxjacky Assumptions Monthly'!$M$6*'Luxjacky Assumptions Monthly'!$M$8*'Luxjacky Counterfactual'!G1536</f>
        <v>1340.7696014415073</v>
      </c>
      <c r="O1536" s="58">
        <f t="shared" si="241"/>
        <v>1340.7696014415073</v>
      </c>
    </row>
    <row r="1537" spans="1:15" x14ac:dyDescent="0.3">
      <c r="A1537" s="60">
        <v>43905</v>
      </c>
      <c r="B1537" s="15">
        <f t="shared" si="232"/>
        <v>2020</v>
      </c>
      <c r="C1537" s="15">
        <f t="shared" si="233"/>
        <v>3</v>
      </c>
      <c r="D1537" s="15" t="str">
        <f t="shared" si="237"/>
        <v>20203</v>
      </c>
      <c r="E1537" s="15">
        <f t="shared" si="234"/>
        <v>1</v>
      </c>
      <c r="F1537" s="15">
        <f t="shared" si="235"/>
        <v>0</v>
      </c>
      <c r="G1537" s="64">
        <f t="shared" si="239"/>
        <v>2561.5392028830147</v>
      </c>
      <c r="H1537" s="64">
        <f>IF(G1536&lt;VLOOKUP(D1537,'Luxjacky Assumptions Past'!$M$17:$Q$77,5,0),VLOOKUP(D1537,'Luxjacky Assumptions Past'!$M$17:$Q$77,4,0),0)</f>
        <v>0</v>
      </c>
      <c r="I1537" s="62">
        <f t="shared" si="236"/>
        <v>201.9975352847739</v>
      </c>
      <c r="J1537" s="62">
        <v>120</v>
      </c>
      <c r="K1537" s="15">
        <f t="shared" si="240"/>
        <v>0</v>
      </c>
      <c r="L1537" s="15">
        <f t="shared" si="238"/>
        <v>0</v>
      </c>
      <c r="M1537" s="58">
        <f>'Luxjacky Assumptions Monthly'!$M$8*'Luxjacky Counterfactual'!H1537</f>
        <v>0</v>
      </c>
      <c r="N1537" s="58">
        <f>'Luxjacky Assumptions Monthly'!$M$6*'Luxjacky Assumptions Monthly'!$M$8*'Luxjacky Counterfactual'!G1537</f>
        <v>1280.7696014415073</v>
      </c>
      <c r="O1537" s="58">
        <f t="shared" si="241"/>
        <v>1280.7696014415073</v>
      </c>
    </row>
    <row r="1538" spans="1:15" x14ac:dyDescent="0.3">
      <c r="A1538" s="60">
        <v>43906</v>
      </c>
      <c r="B1538" s="15">
        <f t="shared" ref="B1538:B1601" si="242">YEAR(A1538)</f>
        <v>2020</v>
      </c>
      <c r="C1538" s="15">
        <f t="shared" ref="C1538:C1601" si="243">MONTH(A1538)</f>
        <v>3</v>
      </c>
      <c r="D1538" s="15" t="str">
        <f t="shared" si="237"/>
        <v>20203</v>
      </c>
      <c r="E1538" s="15">
        <f t="shared" ref="E1538:E1601" si="244">WEEKDAY(A1538)</f>
        <v>2</v>
      </c>
      <c r="F1538" s="15">
        <f t="shared" ref="F1538:F1601" si="245">IF(OR(E1538=6,E1538=7),1,0)</f>
        <v>0</v>
      </c>
      <c r="G1538" s="64">
        <f t="shared" si="239"/>
        <v>2358.5392028830147</v>
      </c>
      <c r="H1538" s="64">
        <f>IF(G1537&lt;VLOOKUP(D1538,'Luxjacky Assumptions Past'!$M$17:$Q$77,5,0),VLOOKUP(D1538,'Luxjacky Assumptions Past'!$M$17:$Q$77,4,0),0)</f>
        <v>0</v>
      </c>
      <c r="I1538" s="62">
        <f t="shared" ref="I1538:I1601" si="246">100-2.17*E1538^2.25+12.77*E1538+EXP(-E1538/0.032)+5*C1538^0.75+10*F1538+20*(B1538-2016)</f>
        <v>206.61521752655025</v>
      </c>
      <c r="J1538" s="62">
        <v>203</v>
      </c>
      <c r="K1538" s="15">
        <f t="shared" si="240"/>
        <v>0</v>
      </c>
      <c r="L1538" s="15">
        <f t="shared" si="238"/>
        <v>0</v>
      </c>
      <c r="M1538" s="58">
        <f>'Luxjacky Assumptions Monthly'!$M$8*'Luxjacky Counterfactual'!H1538</f>
        <v>0</v>
      </c>
      <c r="N1538" s="58">
        <f>'Luxjacky Assumptions Monthly'!$M$6*'Luxjacky Assumptions Monthly'!$M$8*'Luxjacky Counterfactual'!G1538</f>
        <v>1179.2696014415073</v>
      </c>
      <c r="O1538" s="58">
        <f t="shared" si="241"/>
        <v>1179.2696014415073</v>
      </c>
    </row>
    <row r="1539" spans="1:15" x14ac:dyDescent="0.3">
      <c r="A1539" s="60">
        <v>43907</v>
      </c>
      <c r="B1539" s="15">
        <f t="shared" si="242"/>
        <v>2020</v>
      </c>
      <c r="C1539" s="15">
        <f t="shared" si="243"/>
        <v>3</v>
      </c>
      <c r="D1539" s="15" t="str">
        <f t="shared" ref="D1539:D1602" si="247">CONCATENATE(B1539,C1539)</f>
        <v>20203</v>
      </c>
      <c r="E1539" s="15">
        <f t="shared" si="244"/>
        <v>3</v>
      </c>
      <c r="F1539" s="15">
        <f t="shared" si="245"/>
        <v>0</v>
      </c>
      <c r="G1539" s="64">
        <f t="shared" si="239"/>
        <v>2162.5392028830147</v>
      </c>
      <c r="H1539" s="64">
        <f>IF(G1538&lt;VLOOKUP(D1539,'Luxjacky Assumptions Past'!$M$17:$Q$77,5,0),VLOOKUP(D1539,'Luxjacky Assumptions Past'!$M$17:$Q$77,4,0),0)</f>
        <v>0</v>
      </c>
      <c r="I1539" s="62">
        <f t="shared" si="246"/>
        <v>204.00460981181172</v>
      </c>
      <c r="J1539" s="62">
        <v>196</v>
      </c>
      <c r="K1539" s="15">
        <f t="shared" si="240"/>
        <v>0</v>
      </c>
      <c r="L1539" s="15">
        <f t="shared" ref="L1539:L1602" si="248">4000*K1539</f>
        <v>0</v>
      </c>
      <c r="M1539" s="58">
        <f>'Luxjacky Assumptions Monthly'!$M$8*'Luxjacky Counterfactual'!H1539</f>
        <v>0</v>
      </c>
      <c r="N1539" s="58">
        <f>'Luxjacky Assumptions Monthly'!$M$6*'Luxjacky Assumptions Monthly'!$M$8*'Luxjacky Counterfactual'!G1539</f>
        <v>1081.2696014415073</v>
      </c>
      <c r="O1539" s="58">
        <f t="shared" si="241"/>
        <v>1081.2696014415073</v>
      </c>
    </row>
    <row r="1540" spans="1:15" x14ac:dyDescent="0.3">
      <c r="A1540" s="60">
        <v>43908</v>
      </c>
      <c r="B1540" s="15">
        <f t="shared" si="242"/>
        <v>2020</v>
      </c>
      <c r="C1540" s="15">
        <f t="shared" si="243"/>
        <v>3</v>
      </c>
      <c r="D1540" s="15" t="str">
        <f t="shared" si="247"/>
        <v>20203</v>
      </c>
      <c r="E1540" s="15">
        <f t="shared" si="244"/>
        <v>4</v>
      </c>
      <c r="F1540" s="15">
        <f t="shared" si="245"/>
        <v>0</v>
      </c>
      <c r="G1540" s="64">
        <f t="shared" ref="G1540:G1603" si="249">G1539+H1540-J1540</f>
        <v>1963.5392028830147</v>
      </c>
      <c r="H1540" s="64">
        <f>IF(G1539&lt;VLOOKUP(D1540,'Luxjacky Assumptions Past'!$M$17:$Q$77,5,0),VLOOKUP(D1540,'Luxjacky Assumptions Past'!$M$17:$Q$77,4,0),0)</f>
        <v>0</v>
      </c>
      <c r="I1540" s="62">
        <f t="shared" si="246"/>
        <v>193.37604039918003</v>
      </c>
      <c r="J1540" s="62">
        <v>199</v>
      </c>
      <c r="K1540" s="15">
        <f t="shared" si="240"/>
        <v>0</v>
      </c>
      <c r="L1540" s="15">
        <f t="shared" si="248"/>
        <v>0</v>
      </c>
      <c r="M1540" s="58">
        <f>'Luxjacky Assumptions Monthly'!$M$8*'Luxjacky Counterfactual'!H1540</f>
        <v>0</v>
      </c>
      <c r="N1540" s="58">
        <f>'Luxjacky Assumptions Monthly'!$M$6*'Luxjacky Assumptions Monthly'!$M$8*'Luxjacky Counterfactual'!G1540</f>
        <v>981.76960144150735</v>
      </c>
      <c r="O1540" s="58">
        <f t="shared" si="241"/>
        <v>981.76960144150735</v>
      </c>
    </row>
    <row r="1541" spans="1:15" x14ac:dyDescent="0.3">
      <c r="A1541" s="60">
        <v>43909</v>
      </c>
      <c r="B1541" s="15">
        <f t="shared" si="242"/>
        <v>2020</v>
      </c>
      <c r="C1541" s="15">
        <f t="shared" si="243"/>
        <v>3</v>
      </c>
      <c r="D1541" s="15" t="str">
        <f t="shared" si="247"/>
        <v>20203</v>
      </c>
      <c r="E1541" s="15">
        <f t="shared" si="244"/>
        <v>5</v>
      </c>
      <c r="F1541" s="15">
        <f t="shared" si="245"/>
        <v>0</v>
      </c>
      <c r="G1541" s="64">
        <f t="shared" si="249"/>
        <v>1768.5392028830147</v>
      </c>
      <c r="H1541" s="64">
        <f>IF(G1540&lt;VLOOKUP(D1541,'Luxjacky Assumptions Past'!$M$17:$Q$77,5,0),VLOOKUP(D1541,'Luxjacky Assumptions Past'!$M$17:$Q$77,4,0),0)</f>
        <v>0</v>
      </c>
      <c r="I1541" s="62">
        <f t="shared" si="246"/>
        <v>174.12486390352271</v>
      </c>
      <c r="J1541" s="62">
        <v>195</v>
      </c>
      <c r="K1541" s="15">
        <f t="shared" si="240"/>
        <v>0</v>
      </c>
      <c r="L1541" s="15">
        <f t="shared" si="248"/>
        <v>0</v>
      </c>
      <c r="M1541" s="58">
        <f>'Luxjacky Assumptions Monthly'!$M$8*'Luxjacky Counterfactual'!H1541</f>
        <v>0</v>
      </c>
      <c r="N1541" s="58">
        <f>'Luxjacky Assumptions Monthly'!$M$6*'Luxjacky Assumptions Monthly'!$M$8*'Luxjacky Counterfactual'!G1541</f>
        <v>884.26960144150735</v>
      </c>
      <c r="O1541" s="58">
        <f t="shared" si="241"/>
        <v>884.26960144150735</v>
      </c>
    </row>
    <row r="1542" spans="1:15" x14ac:dyDescent="0.3">
      <c r="A1542" s="60">
        <v>43910</v>
      </c>
      <c r="B1542" s="15">
        <f t="shared" si="242"/>
        <v>2020</v>
      </c>
      <c r="C1542" s="15">
        <f t="shared" si="243"/>
        <v>3</v>
      </c>
      <c r="D1542" s="15" t="str">
        <f t="shared" si="247"/>
        <v>20203</v>
      </c>
      <c r="E1542" s="15">
        <f t="shared" si="244"/>
        <v>6</v>
      </c>
      <c r="F1542" s="15">
        <f t="shared" si="245"/>
        <v>1</v>
      </c>
      <c r="G1542" s="64">
        <f t="shared" si="249"/>
        <v>1598.5392028830147</v>
      </c>
      <c r="H1542" s="64">
        <f>IF(G1541&lt;VLOOKUP(D1542,'Luxjacky Assumptions Past'!$M$17:$Q$77,5,0),VLOOKUP(D1542,'Luxjacky Assumptions Past'!$M$17:$Q$77,4,0),0)</f>
        <v>0</v>
      </c>
      <c r="I1542" s="62">
        <f t="shared" si="246"/>
        <v>155.75312788944871</v>
      </c>
      <c r="J1542" s="62">
        <v>170</v>
      </c>
      <c r="K1542" s="15">
        <f t="shared" si="240"/>
        <v>0</v>
      </c>
      <c r="L1542" s="15">
        <f t="shared" si="248"/>
        <v>0</v>
      </c>
      <c r="M1542" s="58">
        <f>'Luxjacky Assumptions Monthly'!$M$8*'Luxjacky Counterfactual'!H1542</f>
        <v>0</v>
      </c>
      <c r="N1542" s="58">
        <f>'Luxjacky Assumptions Monthly'!$M$6*'Luxjacky Assumptions Monthly'!$M$8*'Luxjacky Counterfactual'!G1542</f>
        <v>799.26960144150735</v>
      </c>
      <c r="O1542" s="58">
        <f t="shared" si="241"/>
        <v>799.26960144150735</v>
      </c>
    </row>
    <row r="1543" spans="1:15" x14ac:dyDescent="0.3">
      <c r="A1543" s="60">
        <v>43911</v>
      </c>
      <c r="B1543" s="15">
        <f t="shared" si="242"/>
        <v>2020</v>
      </c>
      <c r="C1543" s="15">
        <f t="shared" si="243"/>
        <v>3</v>
      </c>
      <c r="D1543" s="15" t="str">
        <f t="shared" si="247"/>
        <v>20203</v>
      </c>
      <c r="E1543" s="15">
        <f t="shared" si="244"/>
        <v>7</v>
      </c>
      <c r="F1543" s="15">
        <f t="shared" si="245"/>
        <v>1</v>
      </c>
      <c r="G1543" s="64">
        <f t="shared" si="249"/>
        <v>1446.5392028830147</v>
      </c>
      <c r="H1543" s="64">
        <f>IF(G1542&lt;VLOOKUP(D1543,'Luxjacky Assumptions Past'!$M$17:$Q$77,5,0),VLOOKUP(D1543,'Luxjacky Assumptions Past'!$M$17:$Q$77,4,0),0)</f>
        <v>0</v>
      </c>
      <c r="I1543" s="62">
        <f t="shared" si="246"/>
        <v>117.83364947944835</v>
      </c>
      <c r="J1543" s="62">
        <v>152</v>
      </c>
      <c r="K1543" s="15">
        <f t="shared" si="240"/>
        <v>0</v>
      </c>
      <c r="L1543" s="15">
        <f t="shared" si="248"/>
        <v>0</v>
      </c>
      <c r="M1543" s="58">
        <f>'Luxjacky Assumptions Monthly'!$M$8*'Luxjacky Counterfactual'!H1543</f>
        <v>0</v>
      </c>
      <c r="N1543" s="58">
        <f>'Luxjacky Assumptions Monthly'!$M$6*'Luxjacky Assumptions Monthly'!$M$8*'Luxjacky Counterfactual'!G1543</f>
        <v>723.26960144150735</v>
      </c>
      <c r="O1543" s="58">
        <f t="shared" si="241"/>
        <v>723.26960144150735</v>
      </c>
    </row>
    <row r="1544" spans="1:15" x14ac:dyDescent="0.3">
      <c r="A1544" s="60">
        <v>43912</v>
      </c>
      <c r="B1544" s="15">
        <f t="shared" si="242"/>
        <v>2020</v>
      </c>
      <c r="C1544" s="15">
        <f t="shared" si="243"/>
        <v>3</v>
      </c>
      <c r="D1544" s="15" t="str">
        <f t="shared" si="247"/>
        <v>20203</v>
      </c>
      <c r="E1544" s="15">
        <f t="shared" si="244"/>
        <v>1</v>
      </c>
      <c r="F1544" s="15">
        <f t="shared" si="245"/>
        <v>0</v>
      </c>
      <c r="G1544" s="64">
        <f t="shared" si="249"/>
        <v>3041.7938468581315</v>
      </c>
      <c r="H1544" s="64">
        <f>IF(G1543&lt;VLOOKUP(D1544,'Luxjacky Assumptions Past'!$M$17:$Q$77,5,0),VLOOKUP(D1544,'Luxjacky Assumptions Past'!$M$17:$Q$77,4,0),0)</f>
        <v>1704.2546439751166</v>
      </c>
      <c r="I1544" s="62">
        <f t="shared" si="246"/>
        <v>201.9975352847739</v>
      </c>
      <c r="J1544" s="62">
        <v>109</v>
      </c>
      <c r="K1544" s="15">
        <f t="shared" si="240"/>
        <v>1</v>
      </c>
      <c r="L1544" s="15">
        <f t="shared" si="248"/>
        <v>4000</v>
      </c>
      <c r="M1544" s="58">
        <f>'Luxjacky Assumptions Monthly'!$M$8*'Luxjacky Counterfactual'!H1544</f>
        <v>17042.546439751164</v>
      </c>
      <c r="N1544" s="58">
        <f>'Luxjacky Assumptions Monthly'!$M$6*'Luxjacky Assumptions Monthly'!$M$8*'Luxjacky Counterfactual'!G1544</f>
        <v>1520.8969234290657</v>
      </c>
      <c r="O1544" s="58">
        <f t="shared" si="241"/>
        <v>22563.443363180231</v>
      </c>
    </row>
    <row r="1545" spans="1:15" x14ac:dyDescent="0.3">
      <c r="A1545" s="60">
        <v>43913</v>
      </c>
      <c r="B1545" s="15">
        <f t="shared" si="242"/>
        <v>2020</v>
      </c>
      <c r="C1545" s="15">
        <f t="shared" si="243"/>
        <v>3</v>
      </c>
      <c r="D1545" s="15" t="str">
        <f t="shared" si="247"/>
        <v>20203</v>
      </c>
      <c r="E1545" s="15">
        <f t="shared" si="244"/>
        <v>2</v>
      </c>
      <c r="F1545" s="15">
        <f t="shared" si="245"/>
        <v>0</v>
      </c>
      <c r="G1545" s="64">
        <f t="shared" si="249"/>
        <v>2847.7938468581315</v>
      </c>
      <c r="H1545" s="64">
        <f>IF(G1544&lt;VLOOKUP(D1545,'Luxjacky Assumptions Past'!$M$17:$Q$77,5,0),VLOOKUP(D1545,'Luxjacky Assumptions Past'!$M$17:$Q$77,4,0),0)</f>
        <v>0</v>
      </c>
      <c r="I1545" s="62">
        <f t="shared" si="246"/>
        <v>206.61521752655025</v>
      </c>
      <c r="J1545" s="62">
        <v>194</v>
      </c>
      <c r="K1545" s="15">
        <f t="shared" si="240"/>
        <v>0</v>
      </c>
      <c r="L1545" s="15">
        <f t="shared" si="248"/>
        <v>0</v>
      </c>
      <c r="M1545" s="58">
        <f>'Luxjacky Assumptions Monthly'!$M$8*'Luxjacky Counterfactual'!H1545</f>
        <v>0</v>
      </c>
      <c r="N1545" s="58">
        <f>'Luxjacky Assumptions Monthly'!$M$6*'Luxjacky Assumptions Monthly'!$M$8*'Luxjacky Counterfactual'!G1545</f>
        <v>1423.8969234290657</v>
      </c>
      <c r="O1545" s="58">
        <f t="shared" si="241"/>
        <v>1423.8969234290657</v>
      </c>
    </row>
    <row r="1546" spans="1:15" x14ac:dyDescent="0.3">
      <c r="A1546" s="60">
        <v>43914</v>
      </c>
      <c r="B1546" s="15">
        <f t="shared" si="242"/>
        <v>2020</v>
      </c>
      <c r="C1546" s="15">
        <f t="shared" si="243"/>
        <v>3</v>
      </c>
      <c r="D1546" s="15" t="str">
        <f t="shared" si="247"/>
        <v>20203</v>
      </c>
      <c r="E1546" s="15">
        <f t="shared" si="244"/>
        <v>3</v>
      </c>
      <c r="F1546" s="15">
        <f t="shared" si="245"/>
        <v>0</v>
      </c>
      <c r="G1546" s="64">
        <f t="shared" si="249"/>
        <v>2640.7938468581315</v>
      </c>
      <c r="H1546" s="64">
        <f>IF(G1545&lt;VLOOKUP(D1546,'Luxjacky Assumptions Past'!$M$17:$Q$77,5,0),VLOOKUP(D1546,'Luxjacky Assumptions Past'!$M$17:$Q$77,4,0),0)</f>
        <v>0</v>
      </c>
      <c r="I1546" s="62">
        <f t="shared" si="246"/>
        <v>204.00460981181172</v>
      </c>
      <c r="J1546" s="62">
        <v>207</v>
      </c>
      <c r="K1546" s="15">
        <f t="shared" si="240"/>
        <v>0</v>
      </c>
      <c r="L1546" s="15">
        <f t="shared" si="248"/>
        <v>0</v>
      </c>
      <c r="M1546" s="58">
        <f>'Luxjacky Assumptions Monthly'!$M$8*'Luxjacky Counterfactual'!H1546</f>
        <v>0</v>
      </c>
      <c r="N1546" s="58">
        <f>'Luxjacky Assumptions Monthly'!$M$6*'Luxjacky Assumptions Monthly'!$M$8*'Luxjacky Counterfactual'!G1546</f>
        <v>1320.3969234290657</v>
      </c>
      <c r="O1546" s="58">
        <f t="shared" si="241"/>
        <v>1320.3969234290657</v>
      </c>
    </row>
    <row r="1547" spans="1:15" x14ac:dyDescent="0.3">
      <c r="A1547" s="60">
        <v>43915</v>
      </c>
      <c r="B1547" s="15">
        <f t="shared" si="242"/>
        <v>2020</v>
      </c>
      <c r="C1547" s="15">
        <f t="shared" si="243"/>
        <v>3</v>
      </c>
      <c r="D1547" s="15" t="str">
        <f t="shared" si="247"/>
        <v>20203</v>
      </c>
      <c r="E1547" s="15">
        <f t="shared" si="244"/>
        <v>4</v>
      </c>
      <c r="F1547" s="15">
        <f t="shared" si="245"/>
        <v>0</v>
      </c>
      <c r="G1547" s="64">
        <f t="shared" si="249"/>
        <v>2438.7938468581315</v>
      </c>
      <c r="H1547" s="64">
        <f>IF(G1546&lt;VLOOKUP(D1547,'Luxjacky Assumptions Past'!$M$17:$Q$77,5,0),VLOOKUP(D1547,'Luxjacky Assumptions Past'!$M$17:$Q$77,4,0),0)</f>
        <v>0</v>
      </c>
      <c r="I1547" s="62">
        <f t="shared" si="246"/>
        <v>193.37604039918003</v>
      </c>
      <c r="J1547" s="62">
        <v>202</v>
      </c>
      <c r="K1547" s="15">
        <f t="shared" si="240"/>
        <v>0</v>
      </c>
      <c r="L1547" s="15">
        <f t="shared" si="248"/>
        <v>0</v>
      </c>
      <c r="M1547" s="58">
        <f>'Luxjacky Assumptions Monthly'!$M$8*'Luxjacky Counterfactual'!H1547</f>
        <v>0</v>
      </c>
      <c r="N1547" s="58">
        <f>'Luxjacky Assumptions Monthly'!$M$6*'Luxjacky Assumptions Monthly'!$M$8*'Luxjacky Counterfactual'!G1547</f>
        <v>1219.3969234290657</v>
      </c>
      <c r="O1547" s="58">
        <f t="shared" si="241"/>
        <v>1219.3969234290657</v>
      </c>
    </row>
    <row r="1548" spans="1:15" x14ac:dyDescent="0.3">
      <c r="A1548" s="60">
        <v>43916</v>
      </c>
      <c r="B1548" s="15">
        <f t="shared" si="242"/>
        <v>2020</v>
      </c>
      <c r="C1548" s="15">
        <f t="shared" si="243"/>
        <v>3</v>
      </c>
      <c r="D1548" s="15" t="str">
        <f t="shared" si="247"/>
        <v>20203</v>
      </c>
      <c r="E1548" s="15">
        <f t="shared" si="244"/>
        <v>5</v>
      </c>
      <c r="F1548" s="15">
        <f t="shared" si="245"/>
        <v>0</v>
      </c>
      <c r="G1548" s="64">
        <f t="shared" si="249"/>
        <v>2238.7938468581315</v>
      </c>
      <c r="H1548" s="64">
        <f>IF(G1547&lt;VLOOKUP(D1548,'Luxjacky Assumptions Past'!$M$17:$Q$77,5,0),VLOOKUP(D1548,'Luxjacky Assumptions Past'!$M$17:$Q$77,4,0),0)</f>
        <v>0</v>
      </c>
      <c r="I1548" s="62">
        <f t="shared" si="246"/>
        <v>174.12486390352271</v>
      </c>
      <c r="J1548" s="62">
        <v>200</v>
      </c>
      <c r="K1548" s="15">
        <f t="shared" si="240"/>
        <v>0</v>
      </c>
      <c r="L1548" s="15">
        <f t="shared" si="248"/>
        <v>0</v>
      </c>
      <c r="M1548" s="58">
        <f>'Luxjacky Assumptions Monthly'!$M$8*'Luxjacky Counterfactual'!H1548</f>
        <v>0</v>
      </c>
      <c r="N1548" s="58">
        <f>'Luxjacky Assumptions Monthly'!$M$6*'Luxjacky Assumptions Monthly'!$M$8*'Luxjacky Counterfactual'!G1548</f>
        <v>1119.3969234290657</v>
      </c>
      <c r="O1548" s="58">
        <f t="shared" si="241"/>
        <v>1119.3969234290657</v>
      </c>
    </row>
    <row r="1549" spans="1:15" x14ac:dyDescent="0.3">
      <c r="A1549" s="60">
        <v>43917</v>
      </c>
      <c r="B1549" s="15">
        <f t="shared" si="242"/>
        <v>2020</v>
      </c>
      <c r="C1549" s="15">
        <f t="shared" si="243"/>
        <v>3</v>
      </c>
      <c r="D1549" s="15" t="str">
        <f t="shared" si="247"/>
        <v>20203</v>
      </c>
      <c r="E1549" s="15">
        <f t="shared" si="244"/>
        <v>6</v>
      </c>
      <c r="F1549" s="15">
        <f t="shared" si="245"/>
        <v>1</v>
      </c>
      <c r="G1549" s="64">
        <f t="shared" si="249"/>
        <v>2059.7938468581315</v>
      </c>
      <c r="H1549" s="64">
        <f>IF(G1548&lt;VLOOKUP(D1549,'Luxjacky Assumptions Past'!$M$17:$Q$77,5,0),VLOOKUP(D1549,'Luxjacky Assumptions Past'!$M$17:$Q$77,4,0),0)</f>
        <v>0</v>
      </c>
      <c r="I1549" s="62">
        <f t="shared" si="246"/>
        <v>155.75312788944871</v>
      </c>
      <c r="J1549" s="62">
        <v>179</v>
      </c>
      <c r="K1549" s="15">
        <f t="shared" si="240"/>
        <v>0</v>
      </c>
      <c r="L1549" s="15">
        <f t="shared" si="248"/>
        <v>0</v>
      </c>
      <c r="M1549" s="58">
        <f>'Luxjacky Assumptions Monthly'!$M$8*'Luxjacky Counterfactual'!H1549</f>
        <v>0</v>
      </c>
      <c r="N1549" s="58">
        <f>'Luxjacky Assumptions Monthly'!$M$6*'Luxjacky Assumptions Monthly'!$M$8*'Luxjacky Counterfactual'!G1549</f>
        <v>1029.8969234290657</v>
      </c>
      <c r="O1549" s="58">
        <f t="shared" si="241"/>
        <v>1029.8969234290657</v>
      </c>
    </row>
    <row r="1550" spans="1:15" x14ac:dyDescent="0.3">
      <c r="A1550" s="60">
        <v>43918</v>
      </c>
      <c r="B1550" s="15">
        <f t="shared" si="242"/>
        <v>2020</v>
      </c>
      <c r="C1550" s="15">
        <f t="shared" si="243"/>
        <v>3</v>
      </c>
      <c r="D1550" s="15" t="str">
        <f t="shared" si="247"/>
        <v>20203</v>
      </c>
      <c r="E1550" s="15">
        <f t="shared" si="244"/>
        <v>7</v>
      </c>
      <c r="F1550" s="15">
        <f t="shared" si="245"/>
        <v>1</v>
      </c>
      <c r="G1550" s="64">
        <f t="shared" si="249"/>
        <v>1906.7938468581315</v>
      </c>
      <c r="H1550" s="64">
        <f>IF(G1549&lt;VLOOKUP(D1550,'Luxjacky Assumptions Past'!$M$17:$Q$77,5,0),VLOOKUP(D1550,'Luxjacky Assumptions Past'!$M$17:$Q$77,4,0),0)</f>
        <v>0</v>
      </c>
      <c r="I1550" s="62">
        <f t="shared" si="246"/>
        <v>117.83364947944835</v>
      </c>
      <c r="J1550" s="62">
        <v>153</v>
      </c>
      <c r="K1550" s="15">
        <f t="shared" si="240"/>
        <v>0</v>
      </c>
      <c r="L1550" s="15">
        <f t="shared" si="248"/>
        <v>0</v>
      </c>
      <c r="M1550" s="58">
        <f>'Luxjacky Assumptions Monthly'!$M$8*'Luxjacky Counterfactual'!H1550</f>
        <v>0</v>
      </c>
      <c r="N1550" s="58">
        <f>'Luxjacky Assumptions Monthly'!$M$6*'Luxjacky Assumptions Monthly'!$M$8*'Luxjacky Counterfactual'!G1550</f>
        <v>953.39692342906574</v>
      </c>
      <c r="O1550" s="58">
        <f t="shared" si="241"/>
        <v>953.39692342906574</v>
      </c>
    </row>
    <row r="1551" spans="1:15" x14ac:dyDescent="0.3">
      <c r="A1551" s="60">
        <v>43919</v>
      </c>
      <c r="B1551" s="15">
        <f t="shared" si="242"/>
        <v>2020</v>
      </c>
      <c r="C1551" s="15">
        <f t="shared" si="243"/>
        <v>3</v>
      </c>
      <c r="D1551" s="15" t="str">
        <f t="shared" si="247"/>
        <v>20203</v>
      </c>
      <c r="E1551" s="15">
        <f t="shared" si="244"/>
        <v>1</v>
      </c>
      <c r="F1551" s="15">
        <f t="shared" si="245"/>
        <v>0</v>
      </c>
      <c r="G1551" s="64">
        <f t="shared" si="249"/>
        <v>1806.7938468581315</v>
      </c>
      <c r="H1551" s="64">
        <f>IF(G1550&lt;VLOOKUP(D1551,'Luxjacky Assumptions Past'!$M$17:$Q$77,5,0),VLOOKUP(D1551,'Luxjacky Assumptions Past'!$M$17:$Q$77,4,0),0)</f>
        <v>0</v>
      </c>
      <c r="I1551" s="62">
        <f t="shared" si="246"/>
        <v>201.9975352847739</v>
      </c>
      <c r="J1551" s="62">
        <v>100</v>
      </c>
      <c r="K1551" s="15">
        <f t="shared" si="240"/>
        <v>0</v>
      </c>
      <c r="L1551" s="15">
        <f t="shared" si="248"/>
        <v>0</v>
      </c>
      <c r="M1551" s="58">
        <f>'Luxjacky Assumptions Monthly'!$M$8*'Luxjacky Counterfactual'!H1551</f>
        <v>0</v>
      </c>
      <c r="N1551" s="58">
        <f>'Luxjacky Assumptions Monthly'!$M$6*'Luxjacky Assumptions Monthly'!$M$8*'Luxjacky Counterfactual'!G1551</f>
        <v>903.39692342906574</v>
      </c>
      <c r="O1551" s="58">
        <f t="shared" si="241"/>
        <v>903.39692342906574</v>
      </c>
    </row>
    <row r="1552" spans="1:15" x14ac:dyDescent="0.3">
      <c r="A1552" s="60">
        <v>43920</v>
      </c>
      <c r="B1552" s="15">
        <f t="shared" si="242"/>
        <v>2020</v>
      </c>
      <c r="C1552" s="15">
        <f t="shared" si="243"/>
        <v>3</v>
      </c>
      <c r="D1552" s="15" t="str">
        <f t="shared" si="247"/>
        <v>20203</v>
      </c>
      <c r="E1552" s="15">
        <f t="shared" si="244"/>
        <v>2</v>
      </c>
      <c r="F1552" s="15">
        <f t="shared" si="245"/>
        <v>0</v>
      </c>
      <c r="G1552" s="64">
        <f t="shared" si="249"/>
        <v>1611.7938468581315</v>
      </c>
      <c r="H1552" s="64">
        <f>IF(G1551&lt;VLOOKUP(D1552,'Luxjacky Assumptions Past'!$M$17:$Q$77,5,0),VLOOKUP(D1552,'Luxjacky Assumptions Past'!$M$17:$Q$77,4,0),0)</f>
        <v>0</v>
      </c>
      <c r="I1552" s="62">
        <f t="shared" si="246"/>
        <v>206.61521752655025</v>
      </c>
      <c r="J1552" s="62">
        <v>195</v>
      </c>
      <c r="K1552" s="15">
        <f t="shared" si="240"/>
        <v>0</v>
      </c>
      <c r="L1552" s="15">
        <f t="shared" si="248"/>
        <v>0</v>
      </c>
      <c r="M1552" s="58">
        <f>'Luxjacky Assumptions Monthly'!$M$8*'Luxjacky Counterfactual'!H1552</f>
        <v>0</v>
      </c>
      <c r="N1552" s="58">
        <f>'Luxjacky Assumptions Monthly'!$M$6*'Luxjacky Assumptions Monthly'!$M$8*'Luxjacky Counterfactual'!G1552</f>
        <v>805.89692342906574</v>
      </c>
      <c r="O1552" s="58">
        <f t="shared" si="241"/>
        <v>805.89692342906574</v>
      </c>
    </row>
    <row r="1553" spans="1:15" x14ac:dyDescent="0.3">
      <c r="A1553" s="60">
        <v>43921</v>
      </c>
      <c r="B1553" s="15">
        <f t="shared" si="242"/>
        <v>2020</v>
      </c>
      <c r="C1553" s="15">
        <f t="shared" si="243"/>
        <v>3</v>
      </c>
      <c r="D1553" s="15" t="str">
        <f t="shared" si="247"/>
        <v>20203</v>
      </c>
      <c r="E1553" s="15">
        <f t="shared" si="244"/>
        <v>3</v>
      </c>
      <c r="F1553" s="15">
        <f t="shared" si="245"/>
        <v>0</v>
      </c>
      <c r="G1553" s="64">
        <f t="shared" si="249"/>
        <v>1401.7938468581315</v>
      </c>
      <c r="H1553" s="64">
        <f>IF(G1552&lt;VLOOKUP(D1553,'Luxjacky Assumptions Past'!$M$17:$Q$77,5,0),VLOOKUP(D1553,'Luxjacky Assumptions Past'!$M$17:$Q$77,4,0),0)</f>
        <v>0</v>
      </c>
      <c r="I1553" s="62">
        <f t="shared" si="246"/>
        <v>204.00460981181172</v>
      </c>
      <c r="J1553" s="62">
        <v>210</v>
      </c>
      <c r="K1553" s="15">
        <f t="shared" si="240"/>
        <v>0</v>
      </c>
      <c r="L1553" s="15">
        <f t="shared" si="248"/>
        <v>0</v>
      </c>
      <c r="M1553" s="58">
        <f>'Luxjacky Assumptions Monthly'!$M$8*'Luxjacky Counterfactual'!H1553</f>
        <v>0</v>
      </c>
      <c r="N1553" s="58">
        <f>'Luxjacky Assumptions Monthly'!$M$6*'Luxjacky Assumptions Monthly'!$M$8*'Luxjacky Counterfactual'!G1553</f>
        <v>700.89692342906574</v>
      </c>
      <c r="O1553" s="58">
        <f t="shared" si="241"/>
        <v>700.89692342906574</v>
      </c>
    </row>
    <row r="1554" spans="1:15" x14ac:dyDescent="0.3">
      <c r="A1554" s="60">
        <v>43922</v>
      </c>
      <c r="B1554" s="15">
        <f t="shared" si="242"/>
        <v>2020</v>
      </c>
      <c r="C1554" s="15">
        <f t="shared" si="243"/>
        <v>4</v>
      </c>
      <c r="D1554" s="15" t="str">
        <f t="shared" si="247"/>
        <v>20204</v>
      </c>
      <c r="E1554" s="15">
        <f t="shared" si="244"/>
        <v>4</v>
      </c>
      <c r="F1554" s="15">
        <f t="shared" si="245"/>
        <v>0</v>
      </c>
      <c r="G1554" s="64">
        <f t="shared" si="249"/>
        <v>2892.980084173847</v>
      </c>
      <c r="H1554" s="64">
        <f>IF(G1553&lt;VLOOKUP(D1554,'Luxjacky Assumptions Past'!$M$17:$Q$77,5,0),VLOOKUP(D1554,'Luxjacky Assumptions Past'!$M$17:$Q$77,4,0),0)</f>
        <v>1707.1862373157153</v>
      </c>
      <c r="I1554" s="62">
        <f t="shared" si="246"/>
        <v>196.1206407381371</v>
      </c>
      <c r="J1554" s="62">
        <v>216</v>
      </c>
      <c r="K1554" s="15">
        <f t="shared" si="240"/>
        <v>1</v>
      </c>
      <c r="L1554" s="15">
        <f t="shared" si="248"/>
        <v>4000</v>
      </c>
      <c r="M1554" s="58">
        <f>'Luxjacky Assumptions Monthly'!$M$8*'Luxjacky Counterfactual'!H1554</f>
        <v>17071.862373157153</v>
      </c>
      <c r="N1554" s="58">
        <f>'Luxjacky Assumptions Monthly'!$M$6*'Luxjacky Assumptions Monthly'!$M$8*'Luxjacky Counterfactual'!G1554</f>
        <v>1446.4900420869235</v>
      </c>
      <c r="O1554" s="58">
        <f t="shared" si="241"/>
        <v>22518.352415244077</v>
      </c>
    </row>
    <row r="1555" spans="1:15" x14ac:dyDescent="0.3">
      <c r="A1555" s="60">
        <v>43923</v>
      </c>
      <c r="B1555" s="15">
        <f t="shared" si="242"/>
        <v>2020</v>
      </c>
      <c r="C1555" s="15">
        <f t="shared" si="243"/>
        <v>4</v>
      </c>
      <c r="D1555" s="15" t="str">
        <f t="shared" si="247"/>
        <v>20204</v>
      </c>
      <c r="E1555" s="15">
        <f t="shared" si="244"/>
        <v>5</v>
      </c>
      <c r="F1555" s="15">
        <f t="shared" si="245"/>
        <v>0</v>
      </c>
      <c r="G1555" s="64">
        <f t="shared" si="249"/>
        <v>2696.980084173847</v>
      </c>
      <c r="H1555" s="64">
        <f>IF(G1554&lt;VLOOKUP(D1555,'Luxjacky Assumptions Past'!$M$17:$Q$77,5,0),VLOOKUP(D1555,'Luxjacky Assumptions Past'!$M$17:$Q$77,4,0),0)</f>
        <v>0</v>
      </c>
      <c r="I1555" s="62">
        <f t="shared" si="246"/>
        <v>176.86946424247975</v>
      </c>
      <c r="J1555" s="62">
        <v>196</v>
      </c>
      <c r="K1555" s="15">
        <f t="shared" si="240"/>
        <v>0</v>
      </c>
      <c r="L1555" s="15">
        <f t="shared" si="248"/>
        <v>0</v>
      </c>
      <c r="M1555" s="58">
        <f>'Luxjacky Assumptions Monthly'!$M$8*'Luxjacky Counterfactual'!H1555</f>
        <v>0</v>
      </c>
      <c r="N1555" s="58">
        <f>'Luxjacky Assumptions Monthly'!$M$6*'Luxjacky Assumptions Monthly'!$M$8*'Luxjacky Counterfactual'!G1555</f>
        <v>1348.4900420869235</v>
      </c>
      <c r="O1555" s="58">
        <f t="shared" si="241"/>
        <v>1348.4900420869235</v>
      </c>
    </row>
    <row r="1556" spans="1:15" x14ac:dyDescent="0.3">
      <c r="A1556" s="60">
        <v>43924</v>
      </c>
      <c r="B1556" s="15">
        <f t="shared" si="242"/>
        <v>2020</v>
      </c>
      <c r="C1556" s="15">
        <f t="shared" si="243"/>
        <v>4</v>
      </c>
      <c r="D1556" s="15" t="str">
        <f t="shared" si="247"/>
        <v>20204</v>
      </c>
      <c r="E1556" s="15">
        <f t="shared" si="244"/>
        <v>6</v>
      </c>
      <c r="F1556" s="15">
        <f t="shared" si="245"/>
        <v>1</v>
      </c>
      <c r="G1556" s="64">
        <f t="shared" si="249"/>
        <v>2527.980084173847</v>
      </c>
      <c r="H1556" s="64">
        <f>IF(G1555&lt;VLOOKUP(D1556,'Luxjacky Assumptions Past'!$M$17:$Q$77,5,0),VLOOKUP(D1556,'Luxjacky Assumptions Past'!$M$17:$Q$77,4,0),0)</f>
        <v>0</v>
      </c>
      <c r="I1556" s="62">
        <f t="shared" si="246"/>
        <v>158.49772822840578</v>
      </c>
      <c r="J1556" s="62">
        <v>169</v>
      </c>
      <c r="K1556" s="15">
        <f t="shared" si="240"/>
        <v>0</v>
      </c>
      <c r="L1556" s="15">
        <f t="shared" si="248"/>
        <v>0</v>
      </c>
      <c r="M1556" s="58">
        <f>'Luxjacky Assumptions Monthly'!$M$8*'Luxjacky Counterfactual'!H1556</f>
        <v>0</v>
      </c>
      <c r="N1556" s="58">
        <f>'Luxjacky Assumptions Monthly'!$M$6*'Luxjacky Assumptions Monthly'!$M$8*'Luxjacky Counterfactual'!G1556</f>
        <v>1263.9900420869235</v>
      </c>
      <c r="O1556" s="58">
        <f t="shared" si="241"/>
        <v>1263.9900420869235</v>
      </c>
    </row>
    <row r="1557" spans="1:15" x14ac:dyDescent="0.3">
      <c r="A1557" s="60">
        <v>43925</v>
      </c>
      <c r="B1557" s="15">
        <f t="shared" si="242"/>
        <v>2020</v>
      </c>
      <c r="C1557" s="15">
        <f t="shared" si="243"/>
        <v>4</v>
      </c>
      <c r="D1557" s="15" t="str">
        <f t="shared" si="247"/>
        <v>20204</v>
      </c>
      <c r="E1557" s="15">
        <f t="shared" si="244"/>
        <v>7</v>
      </c>
      <c r="F1557" s="15">
        <f t="shared" si="245"/>
        <v>1</v>
      </c>
      <c r="G1557" s="64">
        <f t="shared" si="249"/>
        <v>2374.980084173847</v>
      </c>
      <c r="H1557" s="64">
        <f>IF(G1556&lt;VLOOKUP(D1557,'Luxjacky Assumptions Past'!$M$17:$Q$77,5,0),VLOOKUP(D1557,'Luxjacky Assumptions Past'!$M$17:$Q$77,4,0),0)</f>
        <v>0</v>
      </c>
      <c r="I1557" s="62">
        <f t="shared" si="246"/>
        <v>120.57824981840541</v>
      </c>
      <c r="J1557" s="62">
        <v>153</v>
      </c>
      <c r="K1557" s="15">
        <f t="shared" si="240"/>
        <v>0</v>
      </c>
      <c r="L1557" s="15">
        <f t="shared" si="248"/>
        <v>0</v>
      </c>
      <c r="M1557" s="58">
        <f>'Luxjacky Assumptions Monthly'!$M$8*'Luxjacky Counterfactual'!H1557</f>
        <v>0</v>
      </c>
      <c r="N1557" s="58">
        <f>'Luxjacky Assumptions Monthly'!$M$6*'Luxjacky Assumptions Monthly'!$M$8*'Luxjacky Counterfactual'!G1557</f>
        <v>1187.4900420869235</v>
      </c>
      <c r="O1557" s="58">
        <f t="shared" si="241"/>
        <v>1187.4900420869235</v>
      </c>
    </row>
    <row r="1558" spans="1:15" x14ac:dyDescent="0.3">
      <c r="A1558" s="60">
        <v>43926</v>
      </c>
      <c r="B1558" s="15">
        <f t="shared" si="242"/>
        <v>2020</v>
      </c>
      <c r="C1558" s="15">
        <f t="shared" si="243"/>
        <v>4</v>
      </c>
      <c r="D1558" s="15" t="str">
        <f t="shared" si="247"/>
        <v>20204</v>
      </c>
      <c r="E1558" s="15">
        <f t="shared" si="244"/>
        <v>1</v>
      </c>
      <c r="F1558" s="15">
        <f t="shared" si="245"/>
        <v>0</v>
      </c>
      <c r="G1558" s="64">
        <f t="shared" si="249"/>
        <v>2260.980084173847</v>
      </c>
      <c r="H1558" s="64">
        <f>IF(G1557&lt;VLOOKUP(D1558,'Luxjacky Assumptions Past'!$M$17:$Q$77,5,0),VLOOKUP(D1558,'Luxjacky Assumptions Past'!$M$17:$Q$77,4,0),0)</f>
        <v>0</v>
      </c>
      <c r="I1558" s="62">
        <f t="shared" si="246"/>
        <v>204.74213562373097</v>
      </c>
      <c r="J1558" s="62">
        <v>114</v>
      </c>
      <c r="K1558" s="15">
        <f t="shared" si="240"/>
        <v>0</v>
      </c>
      <c r="L1558" s="15">
        <f t="shared" si="248"/>
        <v>0</v>
      </c>
      <c r="M1558" s="58">
        <f>'Luxjacky Assumptions Monthly'!$M$8*'Luxjacky Counterfactual'!H1558</f>
        <v>0</v>
      </c>
      <c r="N1558" s="58">
        <f>'Luxjacky Assumptions Monthly'!$M$6*'Luxjacky Assumptions Monthly'!$M$8*'Luxjacky Counterfactual'!G1558</f>
        <v>1130.4900420869235</v>
      </c>
      <c r="O1558" s="58">
        <f t="shared" si="241"/>
        <v>1130.4900420869235</v>
      </c>
    </row>
    <row r="1559" spans="1:15" x14ac:dyDescent="0.3">
      <c r="A1559" s="60">
        <v>43927</v>
      </c>
      <c r="B1559" s="15">
        <f t="shared" si="242"/>
        <v>2020</v>
      </c>
      <c r="C1559" s="15">
        <f t="shared" si="243"/>
        <v>4</v>
      </c>
      <c r="D1559" s="15" t="str">
        <f t="shared" si="247"/>
        <v>20204</v>
      </c>
      <c r="E1559" s="15">
        <f t="shared" si="244"/>
        <v>2</v>
      </c>
      <c r="F1559" s="15">
        <f t="shared" si="245"/>
        <v>0</v>
      </c>
      <c r="G1559" s="64">
        <f t="shared" si="249"/>
        <v>2050.980084173847</v>
      </c>
      <c r="H1559" s="64">
        <f>IF(G1558&lt;VLOOKUP(D1559,'Luxjacky Assumptions Past'!$M$17:$Q$77,5,0),VLOOKUP(D1559,'Luxjacky Assumptions Past'!$M$17:$Q$77,4,0),0)</f>
        <v>0</v>
      </c>
      <c r="I1559" s="62">
        <f t="shared" si="246"/>
        <v>209.35981786550732</v>
      </c>
      <c r="J1559" s="62">
        <v>210</v>
      </c>
      <c r="K1559" s="15">
        <f t="shared" si="240"/>
        <v>0</v>
      </c>
      <c r="L1559" s="15">
        <f t="shared" si="248"/>
        <v>0</v>
      </c>
      <c r="M1559" s="58">
        <f>'Luxjacky Assumptions Monthly'!$M$8*'Luxjacky Counterfactual'!H1559</f>
        <v>0</v>
      </c>
      <c r="N1559" s="58">
        <f>'Luxjacky Assumptions Monthly'!$M$6*'Luxjacky Assumptions Monthly'!$M$8*'Luxjacky Counterfactual'!G1559</f>
        <v>1025.4900420869235</v>
      </c>
      <c r="O1559" s="58">
        <f t="shared" si="241"/>
        <v>1025.4900420869235</v>
      </c>
    </row>
    <row r="1560" spans="1:15" x14ac:dyDescent="0.3">
      <c r="A1560" s="60">
        <v>43928</v>
      </c>
      <c r="B1560" s="15">
        <f t="shared" si="242"/>
        <v>2020</v>
      </c>
      <c r="C1560" s="15">
        <f t="shared" si="243"/>
        <v>4</v>
      </c>
      <c r="D1560" s="15" t="str">
        <f t="shared" si="247"/>
        <v>20204</v>
      </c>
      <c r="E1560" s="15">
        <f t="shared" si="244"/>
        <v>3</v>
      </c>
      <c r="F1560" s="15">
        <f t="shared" si="245"/>
        <v>0</v>
      </c>
      <c r="G1560" s="64">
        <f t="shared" si="249"/>
        <v>1850.980084173847</v>
      </c>
      <c r="H1560" s="64">
        <f>IF(G1559&lt;VLOOKUP(D1560,'Luxjacky Assumptions Past'!$M$17:$Q$77,5,0),VLOOKUP(D1560,'Luxjacky Assumptions Past'!$M$17:$Q$77,4,0),0)</f>
        <v>0</v>
      </c>
      <c r="I1560" s="62">
        <f t="shared" si="246"/>
        <v>206.74921015076876</v>
      </c>
      <c r="J1560" s="62">
        <v>200</v>
      </c>
      <c r="K1560" s="15">
        <f t="shared" si="240"/>
        <v>0</v>
      </c>
      <c r="L1560" s="15">
        <f t="shared" si="248"/>
        <v>0</v>
      </c>
      <c r="M1560" s="58">
        <f>'Luxjacky Assumptions Monthly'!$M$8*'Luxjacky Counterfactual'!H1560</f>
        <v>0</v>
      </c>
      <c r="N1560" s="58">
        <f>'Luxjacky Assumptions Monthly'!$M$6*'Luxjacky Assumptions Monthly'!$M$8*'Luxjacky Counterfactual'!G1560</f>
        <v>925.49004208692349</v>
      </c>
      <c r="O1560" s="58">
        <f t="shared" si="241"/>
        <v>925.49004208692349</v>
      </c>
    </row>
    <row r="1561" spans="1:15" x14ac:dyDescent="0.3">
      <c r="A1561" s="60">
        <v>43929</v>
      </c>
      <c r="B1561" s="15">
        <f t="shared" si="242"/>
        <v>2020</v>
      </c>
      <c r="C1561" s="15">
        <f t="shared" si="243"/>
        <v>4</v>
      </c>
      <c r="D1561" s="15" t="str">
        <f t="shared" si="247"/>
        <v>20204</v>
      </c>
      <c r="E1561" s="15">
        <f t="shared" si="244"/>
        <v>4</v>
      </c>
      <c r="F1561" s="15">
        <f t="shared" si="245"/>
        <v>0</v>
      </c>
      <c r="G1561" s="64">
        <f t="shared" si="249"/>
        <v>1652.980084173847</v>
      </c>
      <c r="H1561" s="64">
        <f>IF(G1560&lt;VLOOKUP(D1561,'Luxjacky Assumptions Past'!$M$17:$Q$77,5,0),VLOOKUP(D1561,'Luxjacky Assumptions Past'!$M$17:$Q$77,4,0),0)</f>
        <v>0</v>
      </c>
      <c r="I1561" s="62">
        <f t="shared" si="246"/>
        <v>196.1206407381371</v>
      </c>
      <c r="J1561" s="62">
        <v>198</v>
      </c>
      <c r="K1561" s="15">
        <f t="shared" si="240"/>
        <v>0</v>
      </c>
      <c r="L1561" s="15">
        <f t="shared" si="248"/>
        <v>0</v>
      </c>
      <c r="M1561" s="58">
        <f>'Luxjacky Assumptions Monthly'!$M$8*'Luxjacky Counterfactual'!H1561</f>
        <v>0</v>
      </c>
      <c r="N1561" s="58">
        <f>'Luxjacky Assumptions Monthly'!$M$6*'Luxjacky Assumptions Monthly'!$M$8*'Luxjacky Counterfactual'!G1561</f>
        <v>826.49004208692349</v>
      </c>
      <c r="O1561" s="58">
        <f t="shared" si="241"/>
        <v>826.49004208692349</v>
      </c>
    </row>
    <row r="1562" spans="1:15" x14ac:dyDescent="0.3">
      <c r="A1562" s="60">
        <v>43930</v>
      </c>
      <c r="B1562" s="15">
        <f t="shared" si="242"/>
        <v>2020</v>
      </c>
      <c r="C1562" s="15">
        <f t="shared" si="243"/>
        <v>4</v>
      </c>
      <c r="D1562" s="15" t="str">
        <f t="shared" si="247"/>
        <v>20204</v>
      </c>
      <c r="E1562" s="15">
        <f t="shared" si="244"/>
        <v>5</v>
      </c>
      <c r="F1562" s="15">
        <f t="shared" si="245"/>
        <v>0</v>
      </c>
      <c r="G1562" s="64">
        <f t="shared" si="249"/>
        <v>1463.980084173847</v>
      </c>
      <c r="H1562" s="64">
        <f>IF(G1561&lt;VLOOKUP(D1562,'Luxjacky Assumptions Past'!$M$17:$Q$77,5,0),VLOOKUP(D1562,'Luxjacky Assumptions Past'!$M$17:$Q$77,4,0),0)</f>
        <v>0</v>
      </c>
      <c r="I1562" s="62">
        <f t="shared" si="246"/>
        <v>176.86946424247975</v>
      </c>
      <c r="J1562" s="62">
        <v>189</v>
      </c>
      <c r="K1562" s="15">
        <f t="shared" si="240"/>
        <v>0</v>
      </c>
      <c r="L1562" s="15">
        <f t="shared" si="248"/>
        <v>0</v>
      </c>
      <c r="M1562" s="58">
        <f>'Luxjacky Assumptions Monthly'!$M$8*'Luxjacky Counterfactual'!H1562</f>
        <v>0</v>
      </c>
      <c r="N1562" s="58">
        <f>'Luxjacky Assumptions Monthly'!$M$6*'Luxjacky Assumptions Monthly'!$M$8*'Luxjacky Counterfactual'!G1562</f>
        <v>731.99004208692349</v>
      </c>
      <c r="O1562" s="58">
        <f t="shared" si="241"/>
        <v>731.99004208692349</v>
      </c>
    </row>
    <row r="1563" spans="1:15" x14ac:dyDescent="0.3">
      <c r="A1563" s="60">
        <v>43931</v>
      </c>
      <c r="B1563" s="15">
        <f t="shared" si="242"/>
        <v>2020</v>
      </c>
      <c r="C1563" s="15">
        <f t="shared" si="243"/>
        <v>4</v>
      </c>
      <c r="D1563" s="15" t="str">
        <f t="shared" si="247"/>
        <v>20204</v>
      </c>
      <c r="E1563" s="15">
        <f t="shared" si="244"/>
        <v>6</v>
      </c>
      <c r="F1563" s="15">
        <f t="shared" si="245"/>
        <v>1</v>
      </c>
      <c r="G1563" s="64">
        <f t="shared" si="249"/>
        <v>1279.980084173847</v>
      </c>
      <c r="H1563" s="64">
        <f>IF(G1562&lt;VLOOKUP(D1563,'Luxjacky Assumptions Past'!$M$17:$Q$77,5,0),VLOOKUP(D1563,'Luxjacky Assumptions Past'!$M$17:$Q$77,4,0),0)</f>
        <v>0</v>
      </c>
      <c r="I1563" s="62">
        <f t="shared" si="246"/>
        <v>158.49772822840578</v>
      </c>
      <c r="J1563" s="62">
        <v>184</v>
      </c>
      <c r="K1563" s="15">
        <f t="shared" si="240"/>
        <v>0</v>
      </c>
      <c r="L1563" s="15">
        <f t="shared" si="248"/>
        <v>0</v>
      </c>
      <c r="M1563" s="58">
        <f>'Luxjacky Assumptions Monthly'!$M$8*'Luxjacky Counterfactual'!H1563</f>
        <v>0</v>
      </c>
      <c r="N1563" s="58">
        <f>'Luxjacky Assumptions Monthly'!$M$6*'Luxjacky Assumptions Monthly'!$M$8*'Luxjacky Counterfactual'!G1563</f>
        <v>639.99004208692349</v>
      </c>
      <c r="O1563" s="58">
        <f t="shared" si="241"/>
        <v>639.99004208692349</v>
      </c>
    </row>
    <row r="1564" spans="1:15" x14ac:dyDescent="0.3">
      <c r="A1564" s="60">
        <v>43932</v>
      </c>
      <c r="B1564" s="15">
        <f t="shared" si="242"/>
        <v>2020</v>
      </c>
      <c r="C1564" s="15">
        <f t="shared" si="243"/>
        <v>4</v>
      </c>
      <c r="D1564" s="15" t="str">
        <f t="shared" si="247"/>
        <v>20204</v>
      </c>
      <c r="E1564" s="15">
        <f t="shared" si="244"/>
        <v>7</v>
      </c>
      <c r="F1564" s="15">
        <f t="shared" si="245"/>
        <v>1</v>
      </c>
      <c r="G1564" s="64">
        <f t="shared" si="249"/>
        <v>2828.1663214895625</v>
      </c>
      <c r="H1564" s="64">
        <f>IF(G1563&lt;VLOOKUP(D1564,'Luxjacky Assumptions Past'!$M$17:$Q$77,5,0),VLOOKUP(D1564,'Luxjacky Assumptions Past'!$M$17:$Q$77,4,0),0)</f>
        <v>1707.1862373157153</v>
      </c>
      <c r="I1564" s="62">
        <f t="shared" si="246"/>
        <v>120.57824981840541</v>
      </c>
      <c r="J1564" s="62">
        <v>159</v>
      </c>
      <c r="K1564" s="15">
        <f t="shared" si="240"/>
        <v>1</v>
      </c>
      <c r="L1564" s="15">
        <f t="shared" si="248"/>
        <v>4000</v>
      </c>
      <c r="M1564" s="58">
        <f>'Luxjacky Assumptions Monthly'!$M$8*'Luxjacky Counterfactual'!H1564</f>
        <v>17071.862373157153</v>
      </c>
      <c r="N1564" s="58">
        <f>'Luxjacky Assumptions Monthly'!$M$6*'Luxjacky Assumptions Monthly'!$M$8*'Luxjacky Counterfactual'!G1564</f>
        <v>1414.0831607447813</v>
      </c>
      <c r="O1564" s="58">
        <f t="shared" si="241"/>
        <v>22485.945533901933</v>
      </c>
    </row>
    <row r="1565" spans="1:15" x14ac:dyDescent="0.3">
      <c r="A1565" s="60">
        <v>43933</v>
      </c>
      <c r="B1565" s="15">
        <f t="shared" si="242"/>
        <v>2020</v>
      </c>
      <c r="C1565" s="15">
        <f t="shared" si="243"/>
        <v>4</v>
      </c>
      <c r="D1565" s="15" t="str">
        <f t="shared" si="247"/>
        <v>20204</v>
      </c>
      <c r="E1565" s="15">
        <f t="shared" si="244"/>
        <v>1</v>
      </c>
      <c r="F1565" s="15">
        <f t="shared" si="245"/>
        <v>0</v>
      </c>
      <c r="G1565" s="64">
        <f t="shared" si="249"/>
        <v>2700.1663214895625</v>
      </c>
      <c r="H1565" s="64">
        <f>IF(G1564&lt;VLOOKUP(D1565,'Luxjacky Assumptions Past'!$M$17:$Q$77,5,0),VLOOKUP(D1565,'Luxjacky Assumptions Past'!$M$17:$Q$77,4,0),0)</f>
        <v>0</v>
      </c>
      <c r="I1565" s="62">
        <f t="shared" si="246"/>
        <v>204.74213562373097</v>
      </c>
      <c r="J1565" s="62">
        <v>128</v>
      </c>
      <c r="K1565" s="15">
        <f t="shared" ref="K1565:K1628" si="250">IF(H1565&gt;0,1,0)</f>
        <v>0</v>
      </c>
      <c r="L1565" s="15">
        <f t="shared" si="248"/>
        <v>0</v>
      </c>
      <c r="M1565" s="58">
        <f>'Luxjacky Assumptions Monthly'!$M$8*'Luxjacky Counterfactual'!H1565</f>
        <v>0</v>
      </c>
      <c r="N1565" s="58">
        <f>'Luxjacky Assumptions Monthly'!$M$6*'Luxjacky Assumptions Monthly'!$M$8*'Luxjacky Counterfactual'!G1565</f>
        <v>1350.0831607447813</v>
      </c>
      <c r="O1565" s="58">
        <f t="shared" ref="O1565:O1628" si="251">SUM(L1565:N1565)</f>
        <v>1350.0831607447813</v>
      </c>
    </row>
    <row r="1566" spans="1:15" x14ac:dyDescent="0.3">
      <c r="A1566" s="60">
        <v>43934</v>
      </c>
      <c r="B1566" s="15">
        <f t="shared" si="242"/>
        <v>2020</v>
      </c>
      <c r="C1566" s="15">
        <f t="shared" si="243"/>
        <v>4</v>
      </c>
      <c r="D1566" s="15" t="str">
        <f t="shared" si="247"/>
        <v>20204</v>
      </c>
      <c r="E1566" s="15">
        <f t="shared" si="244"/>
        <v>2</v>
      </c>
      <c r="F1566" s="15">
        <f t="shared" si="245"/>
        <v>0</v>
      </c>
      <c r="G1566" s="64">
        <f t="shared" si="249"/>
        <v>2509.1663214895625</v>
      </c>
      <c r="H1566" s="64">
        <f>IF(G1565&lt;VLOOKUP(D1566,'Luxjacky Assumptions Past'!$M$17:$Q$77,5,0),VLOOKUP(D1566,'Luxjacky Assumptions Past'!$M$17:$Q$77,4,0),0)</f>
        <v>0</v>
      </c>
      <c r="I1566" s="62">
        <f t="shared" si="246"/>
        <v>209.35981786550732</v>
      </c>
      <c r="J1566" s="62">
        <v>191</v>
      </c>
      <c r="K1566" s="15">
        <f t="shared" si="250"/>
        <v>0</v>
      </c>
      <c r="L1566" s="15">
        <f t="shared" si="248"/>
        <v>0</v>
      </c>
      <c r="M1566" s="58">
        <f>'Luxjacky Assumptions Monthly'!$M$8*'Luxjacky Counterfactual'!H1566</f>
        <v>0</v>
      </c>
      <c r="N1566" s="58">
        <f>'Luxjacky Assumptions Monthly'!$M$6*'Luxjacky Assumptions Monthly'!$M$8*'Luxjacky Counterfactual'!G1566</f>
        <v>1254.5831607447813</v>
      </c>
      <c r="O1566" s="58">
        <f t="shared" si="251"/>
        <v>1254.5831607447813</v>
      </c>
    </row>
    <row r="1567" spans="1:15" x14ac:dyDescent="0.3">
      <c r="A1567" s="60">
        <v>43935</v>
      </c>
      <c r="B1567" s="15">
        <f t="shared" si="242"/>
        <v>2020</v>
      </c>
      <c r="C1567" s="15">
        <f t="shared" si="243"/>
        <v>4</v>
      </c>
      <c r="D1567" s="15" t="str">
        <f t="shared" si="247"/>
        <v>20204</v>
      </c>
      <c r="E1567" s="15">
        <f t="shared" si="244"/>
        <v>3</v>
      </c>
      <c r="F1567" s="15">
        <f t="shared" si="245"/>
        <v>0</v>
      </c>
      <c r="G1567" s="64">
        <f t="shared" si="249"/>
        <v>2298.1663214895625</v>
      </c>
      <c r="H1567" s="64">
        <f>IF(G1566&lt;VLOOKUP(D1567,'Luxjacky Assumptions Past'!$M$17:$Q$77,5,0),VLOOKUP(D1567,'Luxjacky Assumptions Past'!$M$17:$Q$77,4,0),0)</f>
        <v>0</v>
      </c>
      <c r="I1567" s="62">
        <f t="shared" si="246"/>
        <v>206.74921015076876</v>
      </c>
      <c r="J1567" s="62">
        <v>211</v>
      </c>
      <c r="K1567" s="15">
        <f t="shared" si="250"/>
        <v>0</v>
      </c>
      <c r="L1567" s="15">
        <f t="shared" si="248"/>
        <v>0</v>
      </c>
      <c r="M1567" s="58">
        <f>'Luxjacky Assumptions Monthly'!$M$8*'Luxjacky Counterfactual'!H1567</f>
        <v>0</v>
      </c>
      <c r="N1567" s="58">
        <f>'Luxjacky Assumptions Monthly'!$M$6*'Luxjacky Assumptions Monthly'!$M$8*'Luxjacky Counterfactual'!G1567</f>
        <v>1149.0831607447813</v>
      </c>
      <c r="O1567" s="58">
        <f t="shared" si="251"/>
        <v>1149.0831607447813</v>
      </c>
    </row>
    <row r="1568" spans="1:15" x14ac:dyDescent="0.3">
      <c r="A1568" s="60">
        <v>43936</v>
      </c>
      <c r="B1568" s="15">
        <f t="shared" si="242"/>
        <v>2020</v>
      </c>
      <c r="C1568" s="15">
        <f t="shared" si="243"/>
        <v>4</v>
      </c>
      <c r="D1568" s="15" t="str">
        <f t="shared" si="247"/>
        <v>20204</v>
      </c>
      <c r="E1568" s="15">
        <f t="shared" si="244"/>
        <v>4</v>
      </c>
      <c r="F1568" s="15">
        <f t="shared" si="245"/>
        <v>0</v>
      </c>
      <c r="G1568" s="64">
        <f t="shared" si="249"/>
        <v>2087.1663214895625</v>
      </c>
      <c r="H1568" s="64">
        <f>IF(G1567&lt;VLOOKUP(D1568,'Luxjacky Assumptions Past'!$M$17:$Q$77,5,0),VLOOKUP(D1568,'Luxjacky Assumptions Past'!$M$17:$Q$77,4,0),0)</f>
        <v>0</v>
      </c>
      <c r="I1568" s="62">
        <f t="shared" si="246"/>
        <v>196.1206407381371</v>
      </c>
      <c r="J1568" s="62">
        <v>211</v>
      </c>
      <c r="K1568" s="15">
        <f t="shared" si="250"/>
        <v>0</v>
      </c>
      <c r="L1568" s="15">
        <f t="shared" si="248"/>
        <v>0</v>
      </c>
      <c r="M1568" s="58">
        <f>'Luxjacky Assumptions Monthly'!$M$8*'Luxjacky Counterfactual'!H1568</f>
        <v>0</v>
      </c>
      <c r="N1568" s="58">
        <f>'Luxjacky Assumptions Monthly'!$M$6*'Luxjacky Assumptions Monthly'!$M$8*'Luxjacky Counterfactual'!G1568</f>
        <v>1043.5831607447813</v>
      </c>
      <c r="O1568" s="58">
        <f t="shared" si="251"/>
        <v>1043.5831607447813</v>
      </c>
    </row>
    <row r="1569" spans="1:15" x14ac:dyDescent="0.3">
      <c r="A1569" s="60">
        <v>43937</v>
      </c>
      <c r="B1569" s="15">
        <f t="shared" si="242"/>
        <v>2020</v>
      </c>
      <c r="C1569" s="15">
        <f t="shared" si="243"/>
        <v>4</v>
      </c>
      <c r="D1569" s="15" t="str">
        <f t="shared" si="247"/>
        <v>20204</v>
      </c>
      <c r="E1569" s="15">
        <f t="shared" si="244"/>
        <v>5</v>
      </c>
      <c r="F1569" s="15">
        <f t="shared" si="245"/>
        <v>0</v>
      </c>
      <c r="G1569" s="64">
        <f t="shared" si="249"/>
        <v>1882.1663214895625</v>
      </c>
      <c r="H1569" s="64">
        <f>IF(G1568&lt;VLOOKUP(D1569,'Luxjacky Assumptions Past'!$M$17:$Q$77,5,0),VLOOKUP(D1569,'Luxjacky Assumptions Past'!$M$17:$Q$77,4,0),0)</f>
        <v>0</v>
      </c>
      <c r="I1569" s="62">
        <f t="shared" si="246"/>
        <v>176.86946424247975</v>
      </c>
      <c r="J1569" s="62">
        <v>205</v>
      </c>
      <c r="K1569" s="15">
        <f t="shared" si="250"/>
        <v>0</v>
      </c>
      <c r="L1569" s="15">
        <f t="shared" si="248"/>
        <v>0</v>
      </c>
      <c r="M1569" s="58">
        <f>'Luxjacky Assumptions Monthly'!$M$8*'Luxjacky Counterfactual'!H1569</f>
        <v>0</v>
      </c>
      <c r="N1569" s="58">
        <f>'Luxjacky Assumptions Monthly'!$M$6*'Luxjacky Assumptions Monthly'!$M$8*'Luxjacky Counterfactual'!G1569</f>
        <v>941.08316074478125</v>
      </c>
      <c r="O1569" s="58">
        <f t="shared" si="251"/>
        <v>941.08316074478125</v>
      </c>
    </row>
    <row r="1570" spans="1:15" x14ac:dyDescent="0.3">
      <c r="A1570" s="60">
        <v>43938</v>
      </c>
      <c r="B1570" s="15">
        <f t="shared" si="242"/>
        <v>2020</v>
      </c>
      <c r="C1570" s="15">
        <f t="shared" si="243"/>
        <v>4</v>
      </c>
      <c r="D1570" s="15" t="str">
        <f t="shared" si="247"/>
        <v>20204</v>
      </c>
      <c r="E1570" s="15">
        <f t="shared" si="244"/>
        <v>6</v>
      </c>
      <c r="F1570" s="15">
        <f t="shared" si="245"/>
        <v>1</v>
      </c>
      <c r="G1570" s="64">
        <f t="shared" si="249"/>
        <v>1697.1663214895625</v>
      </c>
      <c r="H1570" s="64">
        <f>IF(G1569&lt;VLOOKUP(D1570,'Luxjacky Assumptions Past'!$M$17:$Q$77,5,0),VLOOKUP(D1570,'Luxjacky Assumptions Past'!$M$17:$Q$77,4,0),0)</f>
        <v>0</v>
      </c>
      <c r="I1570" s="62">
        <f t="shared" si="246"/>
        <v>158.49772822840578</v>
      </c>
      <c r="J1570" s="62">
        <v>185</v>
      </c>
      <c r="K1570" s="15">
        <f t="shared" si="250"/>
        <v>0</v>
      </c>
      <c r="L1570" s="15">
        <f t="shared" si="248"/>
        <v>0</v>
      </c>
      <c r="M1570" s="58">
        <f>'Luxjacky Assumptions Monthly'!$M$8*'Luxjacky Counterfactual'!H1570</f>
        <v>0</v>
      </c>
      <c r="N1570" s="58">
        <f>'Luxjacky Assumptions Monthly'!$M$6*'Luxjacky Assumptions Monthly'!$M$8*'Luxjacky Counterfactual'!G1570</f>
        <v>848.58316074478125</v>
      </c>
      <c r="O1570" s="58">
        <f t="shared" si="251"/>
        <v>848.58316074478125</v>
      </c>
    </row>
    <row r="1571" spans="1:15" x14ac:dyDescent="0.3">
      <c r="A1571" s="60">
        <v>43939</v>
      </c>
      <c r="B1571" s="15">
        <f t="shared" si="242"/>
        <v>2020</v>
      </c>
      <c r="C1571" s="15">
        <f t="shared" si="243"/>
        <v>4</v>
      </c>
      <c r="D1571" s="15" t="str">
        <f t="shared" si="247"/>
        <v>20204</v>
      </c>
      <c r="E1571" s="15">
        <f t="shared" si="244"/>
        <v>7</v>
      </c>
      <c r="F1571" s="15">
        <f t="shared" si="245"/>
        <v>1</v>
      </c>
      <c r="G1571" s="64">
        <f t="shared" si="249"/>
        <v>1528.1663214895625</v>
      </c>
      <c r="H1571" s="64">
        <f>IF(G1570&lt;VLOOKUP(D1571,'Luxjacky Assumptions Past'!$M$17:$Q$77,5,0),VLOOKUP(D1571,'Luxjacky Assumptions Past'!$M$17:$Q$77,4,0),0)</f>
        <v>0</v>
      </c>
      <c r="I1571" s="62">
        <f t="shared" si="246"/>
        <v>120.57824981840541</v>
      </c>
      <c r="J1571" s="62">
        <v>169</v>
      </c>
      <c r="K1571" s="15">
        <f t="shared" si="250"/>
        <v>0</v>
      </c>
      <c r="L1571" s="15">
        <f t="shared" si="248"/>
        <v>0</v>
      </c>
      <c r="M1571" s="58">
        <f>'Luxjacky Assumptions Monthly'!$M$8*'Luxjacky Counterfactual'!H1571</f>
        <v>0</v>
      </c>
      <c r="N1571" s="58">
        <f>'Luxjacky Assumptions Monthly'!$M$6*'Luxjacky Assumptions Monthly'!$M$8*'Luxjacky Counterfactual'!G1571</f>
        <v>764.08316074478125</v>
      </c>
      <c r="O1571" s="58">
        <f t="shared" si="251"/>
        <v>764.08316074478125</v>
      </c>
    </row>
    <row r="1572" spans="1:15" x14ac:dyDescent="0.3">
      <c r="A1572" s="60">
        <v>43940</v>
      </c>
      <c r="B1572" s="15">
        <f t="shared" si="242"/>
        <v>2020</v>
      </c>
      <c r="C1572" s="15">
        <f t="shared" si="243"/>
        <v>4</v>
      </c>
      <c r="D1572" s="15" t="str">
        <f t="shared" si="247"/>
        <v>20204</v>
      </c>
      <c r="E1572" s="15">
        <f t="shared" si="244"/>
        <v>1</v>
      </c>
      <c r="F1572" s="15">
        <f t="shared" si="245"/>
        <v>0</v>
      </c>
      <c r="G1572" s="64">
        <f t="shared" si="249"/>
        <v>1408.1663214895625</v>
      </c>
      <c r="H1572" s="64">
        <f>IF(G1571&lt;VLOOKUP(D1572,'Luxjacky Assumptions Past'!$M$17:$Q$77,5,0),VLOOKUP(D1572,'Luxjacky Assumptions Past'!$M$17:$Q$77,4,0),0)</f>
        <v>0</v>
      </c>
      <c r="I1572" s="62">
        <f t="shared" si="246"/>
        <v>204.74213562373097</v>
      </c>
      <c r="J1572" s="62">
        <v>120</v>
      </c>
      <c r="K1572" s="15">
        <f t="shared" si="250"/>
        <v>0</v>
      </c>
      <c r="L1572" s="15">
        <f t="shared" si="248"/>
        <v>0</v>
      </c>
      <c r="M1572" s="58">
        <f>'Luxjacky Assumptions Monthly'!$M$8*'Luxjacky Counterfactual'!H1572</f>
        <v>0</v>
      </c>
      <c r="N1572" s="58">
        <f>'Luxjacky Assumptions Monthly'!$M$6*'Luxjacky Assumptions Monthly'!$M$8*'Luxjacky Counterfactual'!G1572</f>
        <v>704.08316074478125</v>
      </c>
      <c r="O1572" s="58">
        <f t="shared" si="251"/>
        <v>704.08316074478125</v>
      </c>
    </row>
    <row r="1573" spans="1:15" x14ac:dyDescent="0.3">
      <c r="A1573" s="60">
        <v>43941</v>
      </c>
      <c r="B1573" s="15">
        <f t="shared" si="242"/>
        <v>2020</v>
      </c>
      <c r="C1573" s="15">
        <f t="shared" si="243"/>
        <v>4</v>
      </c>
      <c r="D1573" s="15" t="str">
        <f t="shared" si="247"/>
        <v>20204</v>
      </c>
      <c r="E1573" s="15">
        <f t="shared" si="244"/>
        <v>2</v>
      </c>
      <c r="F1573" s="15">
        <f t="shared" si="245"/>
        <v>0</v>
      </c>
      <c r="G1573" s="64">
        <f t="shared" si="249"/>
        <v>2914.352558805278</v>
      </c>
      <c r="H1573" s="64">
        <f>IF(G1572&lt;VLOOKUP(D1573,'Luxjacky Assumptions Past'!$M$17:$Q$77,5,0),VLOOKUP(D1573,'Luxjacky Assumptions Past'!$M$17:$Q$77,4,0),0)</f>
        <v>1707.1862373157153</v>
      </c>
      <c r="I1573" s="62">
        <f t="shared" si="246"/>
        <v>209.35981786550732</v>
      </c>
      <c r="J1573" s="62">
        <v>201</v>
      </c>
      <c r="K1573" s="15">
        <f t="shared" si="250"/>
        <v>1</v>
      </c>
      <c r="L1573" s="15">
        <f t="shared" si="248"/>
        <v>4000</v>
      </c>
      <c r="M1573" s="58">
        <f>'Luxjacky Assumptions Monthly'!$M$8*'Luxjacky Counterfactual'!H1573</f>
        <v>17071.862373157153</v>
      </c>
      <c r="N1573" s="58">
        <f>'Luxjacky Assumptions Monthly'!$M$6*'Luxjacky Assumptions Monthly'!$M$8*'Luxjacky Counterfactual'!G1573</f>
        <v>1457.176279402639</v>
      </c>
      <c r="O1573" s="58">
        <f t="shared" si="251"/>
        <v>22529.038652559793</v>
      </c>
    </row>
    <row r="1574" spans="1:15" x14ac:dyDescent="0.3">
      <c r="A1574" s="60">
        <v>43942</v>
      </c>
      <c r="B1574" s="15">
        <f t="shared" si="242"/>
        <v>2020</v>
      </c>
      <c r="C1574" s="15">
        <f t="shared" si="243"/>
        <v>4</v>
      </c>
      <c r="D1574" s="15" t="str">
        <f t="shared" si="247"/>
        <v>20204</v>
      </c>
      <c r="E1574" s="15">
        <f t="shared" si="244"/>
        <v>3</v>
      </c>
      <c r="F1574" s="15">
        <f t="shared" si="245"/>
        <v>0</v>
      </c>
      <c r="G1574" s="64">
        <f t="shared" si="249"/>
        <v>2713.352558805278</v>
      </c>
      <c r="H1574" s="64">
        <f>IF(G1573&lt;VLOOKUP(D1574,'Luxjacky Assumptions Past'!$M$17:$Q$77,5,0),VLOOKUP(D1574,'Luxjacky Assumptions Past'!$M$17:$Q$77,4,0),0)</f>
        <v>0</v>
      </c>
      <c r="I1574" s="62">
        <f t="shared" si="246"/>
        <v>206.74921015076876</v>
      </c>
      <c r="J1574" s="62">
        <v>201</v>
      </c>
      <c r="K1574" s="15">
        <f t="shared" si="250"/>
        <v>0</v>
      </c>
      <c r="L1574" s="15">
        <f t="shared" si="248"/>
        <v>0</v>
      </c>
      <c r="M1574" s="58">
        <f>'Luxjacky Assumptions Monthly'!$M$8*'Luxjacky Counterfactual'!H1574</f>
        <v>0</v>
      </c>
      <c r="N1574" s="58">
        <f>'Luxjacky Assumptions Monthly'!$M$6*'Luxjacky Assumptions Monthly'!$M$8*'Luxjacky Counterfactual'!G1574</f>
        <v>1356.676279402639</v>
      </c>
      <c r="O1574" s="58">
        <f t="shared" si="251"/>
        <v>1356.676279402639</v>
      </c>
    </row>
    <row r="1575" spans="1:15" x14ac:dyDescent="0.3">
      <c r="A1575" s="60">
        <v>43943</v>
      </c>
      <c r="B1575" s="15">
        <f t="shared" si="242"/>
        <v>2020</v>
      </c>
      <c r="C1575" s="15">
        <f t="shared" si="243"/>
        <v>4</v>
      </c>
      <c r="D1575" s="15" t="str">
        <f t="shared" si="247"/>
        <v>20204</v>
      </c>
      <c r="E1575" s="15">
        <f t="shared" si="244"/>
        <v>4</v>
      </c>
      <c r="F1575" s="15">
        <f t="shared" si="245"/>
        <v>0</v>
      </c>
      <c r="G1575" s="64">
        <f t="shared" si="249"/>
        <v>2509.352558805278</v>
      </c>
      <c r="H1575" s="64">
        <f>IF(G1574&lt;VLOOKUP(D1575,'Luxjacky Assumptions Past'!$M$17:$Q$77,5,0),VLOOKUP(D1575,'Luxjacky Assumptions Past'!$M$17:$Q$77,4,0),0)</f>
        <v>0</v>
      </c>
      <c r="I1575" s="62">
        <f t="shared" si="246"/>
        <v>196.1206407381371</v>
      </c>
      <c r="J1575" s="62">
        <v>204</v>
      </c>
      <c r="K1575" s="15">
        <f t="shared" si="250"/>
        <v>0</v>
      </c>
      <c r="L1575" s="15">
        <f t="shared" si="248"/>
        <v>0</v>
      </c>
      <c r="M1575" s="58">
        <f>'Luxjacky Assumptions Monthly'!$M$8*'Luxjacky Counterfactual'!H1575</f>
        <v>0</v>
      </c>
      <c r="N1575" s="58">
        <f>'Luxjacky Assumptions Monthly'!$M$6*'Luxjacky Assumptions Monthly'!$M$8*'Luxjacky Counterfactual'!G1575</f>
        <v>1254.676279402639</v>
      </c>
      <c r="O1575" s="58">
        <f t="shared" si="251"/>
        <v>1254.676279402639</v>
      </c>
    </row>
    <row r="1576" spans="1:15" x14ac:dyDescent="0.3">
      <c r="A1576" s="60">
        <v>43944</v>
      </c>
      <c r="B1576" s="15">
        <f t="shared" si="242"/>
        <v>2020</v>
      </c>
      <c r="C1576" s="15">
        <f t="shared" si="243"/>
        <v>4</v>
      </c>
      <c r="D1576" s="15" t="str">
        <f t="shared" si="247"/>
        <v>20204</v>
      </c>
      <c r="E1576" s="15">
        <f t="shared" si="244"/>
        <v>5</v>
      </c>
      <c r="F1576" s="15">
        <f t="shared" si="245"/>
        <v>0</v>
      </c>
      <c r="G1576" s="64">
        <f t="shared" si="249"/>
        <v>2319.352558805278</v>
      </c>
      <c r="H1576" s="64">
        <f>IF(G1575&lt;VLOOKUP(D1576,'Luxjacky Assumptions Past'!$M$17:$Q$77,5,0),VLOOKUP(D1576,'Luxjacky Assumptions Past'!$M$17:$Q$77,4,0),0)</f>
        <v>0</v>
      </c>
      <c r="I1576" s="62">
        <f t="shared" si="246"/>
        <v>176.86946424247975</v>
      </c>
      <c r="J1576" s="62">
        <v>190</v>
      </c>
      <c r="K1576" s="15">
        <f t="shared" si="250"/>
        <v>0</v>
      </c>
      <c r="L1576" s="15">
        <f t="shared" si="248"/>
        <v>0</v>
      </c>
      <c r="M1576" s="58">
        <f>'Luxjacky Assumptions Monthly'!$M$8*'Luxjacky Counterfactual'!H1576</f>
        <v>0</v>
      </c>
      <c r="N1576" s="58">
        <f>'Luxjacky Assumptions Monthly'!$M$6*'Luxjacky Assumptions Monthly'!$M$8*'Luxjacky Counterfactual'!G1576</f>
        <v>1159.676279402639</v>
      </c>
      <c r="O1576" s="58">
        <f t="shared" si="251"/>
        <v>1159.676279402639</v>
      </c>
    </row>
    <row r="1577" spans="1:15" x14ac:dyDescent="0.3">
      <c r="A1577" s="60">
        <v>43945</v>
      </c>
      <c r="B1577" s="15">
        <f t="shared" si="242"/>
        <v>2020</v>
      </c>
      <c r="C1577" s="15">
        <f t="shared" si="243"/>
        <v>4</v>
      </c>
      <c r="D1577" s="15" t="str">
        <f t="shared" si="247"/>
        <v>20204</v>
      </c>
      <c r="E1577" s="15">
        <f t="shared" si="244"/>
        <v>6</v>
      </c>
      <c r="F1577" s="15">
        <f t="shared" si="245"/>
        <v>1</v>
      </c>
      <c r="G1577" s="64">
        <f t="shared" si="249"/>
        <v>2135.352558805278</v>
      </c>
      <c r="H1577" s="64">
        <f>IF(G1576&lt;VLOOKUP(D1577,'Luxjacky Assumptions Past'!$M$17:$Q$77,5,0),VLOOKUP(D1577,'Luxjacky Assumptions Past'!$M$17:$Q$77,4,0),0)</f>
        <v>0</v>
      </c>
      <c r="I1577" s="62">
        <f t="shared" si="246"/>
        <v>158.49772822840578</v>
      </c>
      <c r="J1577" s="62">
        <v>184</v>
      </c>
      <c r="K1577" s="15">
        <f t="shared" si="250"/>
        <v>0</v>
      </c>
      <c r="L1577" s="15">
        <f t="shared" si="248"/>
        <v>0</v>
      </c>
      <c r="M1577" s="58">
        <f>'Luxjacky Assumptions Monthly'!$M$8*'Luxjacky Counterfactual'!H1577</f>
        <v>0</v>
      </c>
      <c r="N1577" s="58">
        <f>'Luxjacky Assumptions Monthly'!$M$6*'Luxjacky Assumptions Monthly'!$M$8*'Luxjacky Counterfactual'!G1577</f>
        <v>1067.676279402639</v>
      </c>
      <c r="O1577" s="58">
        <f t="shared" si="251"/>
        <v>1067.676279402639</v>
      </c>
    </row>
    <row r="1578" spans="1:15" x14ac:dyDescent="0.3">
      <c r="A1578" s="60">
        <v>43946</v>
      </c>
      <c r="B1578" s="15">
        <f t="shared" si="242"/>
        <v>2020</v>
      </c>
      <c r="C1578" s="15">
        <f t="shared" si="243"/>
        <v>4</v>
      </c>
      <c r="D1578" s="15" t="str">
        <f t="shared" si="247"/>
        <v>20204</v>
      </c>
      <c r="E1578" s="15">
        <f t="shared" si="244"/>
        <v>7</v>
      </c>
      <c r="F1578" s="15">
        <f t="shared" si="245"/>
        <v>1</v>
      </c>
      <c r="G1578" s="64">
        <f t="shared" si="249"/>
        <v>1970.352558805278</v>
      </c>
      <c r="H1578" s="64">
        <f>IF(G1577&lt;VLOOKUP(D1578,'Luxjacky Assumptions Past'!$M$17:$Q$77,5,0),VLOOKUP(D1578,'Luxjacky Assumptions Past'!$M$17:$Q$77,4,0),0)</f>
        <v>0</v>
      </c>
      <c r="I1578" s="62">
        <f t="shared" si="246"/>
        <v>120.57824981840541</v>
      </c>
      <c r="J1578" s="62">
        <v>165</v>
      </c>
      <c r="K1578" s="15">
        <f t="shared" si="250"/>
        <v>0</v>
      </c>
      <c r="L1578" s="15">
        <f t="shared" si="248"/>
        <v>0</v>
      </c>
      <c r="M1578" s="58">
        <f>'Luxjacky Assumptions Monthly'!$M$8*'Luxjacky Counterfactual'!H1578</f>
        <v>0</v>
      </c>
      <c r="N1578" s="58">
        <f>'Luxjacky Assumptions Monthly'!$M$6*'Luxjacky Assumptions Monthly'!$M$8*'Luxjacky Counterfactual'!G1578</f>
        <v>985.17627940263901</v>
      </c>
      <c r="O1578" s="58">
        <f t="shared" si="251"/>
        <v>985.17627940263901</v>
      </c>
    </row>
    <row r="1579" spans="1:15" x14ac:dyDescent="0.3">
      <c r="A1579" s="60">
        <v>43947</v>
      </c>
      <c r="B1579" s="15">
        <f t="shared" si="242"/>
        <v>2020</v>
      </c>
      <c r="C1579" s="15">
        <f t="shared" si="243"/>
        <v>4</v>
      </c>
      <c r="D1579" s="15" t="str">
        <f t="shared" si="247"/>
        <v>20204</v>
      </c>
      <c r="E1579" s="15">
        <f t="shared" si="244"/>
        <v>1</v>
      </c>
      <c r="F1579" s="15">
        <f t="shared" si="245"/>
        <v>0</v>
      </c>
      <c r="G1579" s="64">
        <f t="shared" si="249"/>
        <v>1855.352558805278</v>
      </c>
      <c r="H1579" s="64">
        <f>IF(G1578&lt;VLOOKUP(D1579,'Luxjacky Assumptions Past'!$M$17:$Q$77,5,0),VLOOKUP(D1579,'Luxjacky Assumptions Past'!$M$17:$Q$77,4,0),0)</f>
        <v>0</v>
      </c>
      <c r="I1579" s="62">
        <f t="shared" si="246"/>
        <v>204.74213562373097</v>
      </c>
      <c r="J1579" s="62">
        <v>115</v>
      </c>
      <c r="K1579" s="15">
        <f t="shared" si="250"/>
        <v>0</v>
      </c>
      <c r="L1579" s="15">
        <f t="shared" si="248"/>
        <v>0</v>
      </c>
      <c r="M1579" s="58">
        <f>'Luxjacky Assumptions Monthly'!$M$8*'Luxjacky Counterfactual'!H1579</f>
        <v>0</v>
      </c>
      <c r="N1579" s="58">
        <f>'Luxjacky Assumptions Monthly'!$M$6*'Luxjacky Assumptions Monthly'!$M$8*'Luxjacky Counterfactual'!G1579</f>
        <v>927.67627940263901</v>
      </c>
      <c r="O1579" s="58">
        <f t="shared" si="251"/>
        <v>927.67627940263901</v>
      </c>
    </row>
    <row r="1580" spans="1:15" x14ac:dyDescent="0.3">
      <c r="A1580" s="60">
        <v>43948</v>
      </c>
      <c r="B1580" s="15">
        <f t="shared" si="242"/>
        <v>2020</v>
      </c>
      <c r="C1580" s="15">
        <f t="shared" si="243"/>
        <v>4</v>
      </c>
      <c r="D1580" s="15" t="str">
        <f t="shared" si="247"/>
        <v>20204</v>
      </c>
      <c r="E1580" s="15">
        <f t="shared" si="244"/>
        <v>2</v>
      </c>
      <c r="F1580" s="15">
        <f t="shared" si="245"/>
        <v>0</v>
      </c>
      <c r="G1580" s="64">
        <f t="shared" si="249"/>
        <v>1661.352558805278</v>
      </c>
      <c r="H1580" s="64">
        <f>IF(G1579&lt;VLOOKUP(D1580,'Luxjacky Assumptions Past'!$M$17:$Q$77,5,0),VLOOKUP(D1580,'Luxjacky Assumptions Past'!$M$17:$Q$77,4,0),0)</f>
        <v>0</v>
      </c>
      <c r="I1580" s="62">
        <f t="shared" si="246"/>
        <v>209.35981786550732</v>
      </c>
      <c r="J1580" s="62">
        <v>194</v>
      </c>
      <c r="K1580" s="15">
        <f t="shared" si="250"/>
        <v>0</v>
      </c>
      <c r="L1580" s="15">
        <f t="shared" si="248"/>
        <v>0</v>
      </c>
      <c r="M1580" s="58">
        <f>'Luxjacky Assumptions Monthly'!$M$8*'Luxjacky Counterfactual'!H1580</f>
        <v>0</v>
      </c>
      <c r="N1580" s="58">
        <f>'Luxjacky Assumptions Monthly'!$M$6*'Luxjacky Assumptions Monthly'!$M$8*'Luxjacky Counterfactual'!G1580</f>
        <v>830.67627940263901</v>
      </c>
      <c r="O1580" s="58">
        <f t="shared" si="251"/>
        <v>830.67627940263901</v>
      </c>
    </row>
    <row r="1581" spans="1:15" x14ac:dyDescent="0.3">
      <c r="A1581" s="60">
        <v>43949</v>
      </c>
      <c r="B1581" s="15">
        <f t="shared" si="242"/>
        <v>2020</v>
      </c>
      <c r="C1581" s="15">
        <f t="shared" si="243"/>
        <v>4</v>
      </c>
      <c r="D1581" s="15" t="str">
        <f t="shared" si="247"/>
        <v>20204</v>
      </c>
      <c r="E1581" s="15">
        <f t="shared" si="244"/>
        <v>3</v>
      </c>
      <c r="F1581" s="15">
        <f t="shared" si="245"/>
        <v>0</v>
      </c>
      <c r="G1581" s="64">
        <f t="shared" si="249"/>
        <v>1467.352558805278</v>
      </c>
      <c r="H1581" s="64">
        <f>IF(G1580&lt;VLOOKUP(D1581,'Luxjacky Assumptions Past'!$M$17:$Q$77,5,0),VLOOKUP(D1581,'Luxjacky Assumptions Past'!$M$17:$Q$77,4,0),0)</f>
        <v>0</v>
      </c>
      <c r="I1581" s="62">
        <f t="shared" si="246"/>
        <v>206.74921015076876</v>
      </c>
      <c r="J1581" s="62">
        <v>194</v>
      </c>
      <c r="K1581" s="15">
        <f t="shared" si="250"/>
        <v>0</v>
      </c>
      <c r="L1581" s="15">
        <f t="shared" si="248"/>
        <v>0</v>
      </c>
      <c r="M1581" s="58">
        <f>'Luxjacky Assumptions Monthly'!$M$8*'Luxjacky Counterfactual'!H1581</f>
        <v>0</v>
      </c>
      <c r="N1581" s="58">
        <f>'Luxjacky Assumptions Monthly'!$M$6*'Luxjacky Assumptions Monthly'!$M$8*'Luxjacky Counterfactual'!G1581</f>
        <v>733.67627940263901</v>
      </c>
      <c r="O1581" s="58">
        <f t="shared" si="251"/>
        <v>733.67627940263901</v>
      </c>
    </row>
    <row r="1582" spans="1:15" x14ac:dyDescent="0.3">
      <c r="A1582" s="60">
        <v>43950</v>
      </c>
      <c r="B1582" s="15">
        <f t="shared" si="242"/>
        <v>2020</v>
      </c>
      <c r="C1582" s="15">
        <f t="shared" si="243"/>
        <v>4</v>
      </c>
      <c r="D1582" s="15" t="str">
        <f t="shared" si="247"/>
        <v>20204</v>
      </c>
      <c r="E1582" s="15">
        <f t="shared" si="244"/>
        <v>4</v>
      </c>
      <c r="F1582" s="15">
        <f t="shared" si="245"/>
        <v>0</v>
      </c>
      <c r="G1582" s="64">
        <f t="shared" si="249"/>
        <v>1257.352558805278</v>
      </c>
      <c r="H1582" s="64">
        <f>IF(G1581&lt;VLOOKUP(D1582,'Luxjacky Assumptions Past'!$M$17:$Q$77,5,0),VLOOKUP(D1582,'Luxjacky Assumptions Past'!$M$17:$Q$77,4,0),0)</f>
        <v>0</v>
      </c>
      <c r="I1582" s="62">
        <f t="shared" si="246"/>
        <v>196.1206407381371</v>
      </c>
      <c r="J1582" s="62">
        <v>210</v>
      </c>
      <c r="K1582" s="15">
        <f t="shared" si="250"/>
        <v>0</v>
      </c>
      <c r="L1582" s="15">
        <f t="shared" si="248"/>
        <v>0</v>
      </c>
      <c r="M1582" s="58">
        <f>'Luxjacky Assumptions Monthly'!$M$8*'Luxjacky Counterfactual'!H1582</f>
        <v>0</v>
      </c>
      <c r="N1582" s="58">
        <f>'Luxjacky Assumptions Monthly'!$M$6*'Luxjacky Assumptions Monthly'!$M$8*'Luxjacky Counterfactual'!G1582</f>
        <v>628.67627940263901</v>
      </c>
      <c r="O1582" s="58">
        <f t="shared" si="251"/>
        <v>628.67627940263901</v>
      </c>
    </row>
    <row r="1583" spans="1:15" x14ac:dyDescent="0.3">
      <c r="A1583" s="60">
        <v>43951</v>
      </c>
      <c r="B1583" s="15">
        <f t="shared" si="242"/>
        <v>2020</v>
      </c>
      <c r="C1583" s="15">
        <f t="shared" si="243"/>
        <v>4</v>
      </c>
      <c r="D1583" s="15" t="str">
        <f t="shared" si="247"/>
        <v>20204</v>
      </c>
      <c r="E1583" s="15">
        <f t="shared" si="244"/>
        <v>5</v>
      </c>
      <c r="F1583" s="15">
        <f t="shared" si="245"/>
        <v>0</v>
      </c>
      <c r="G1583" s="64">
        <f t="shared" si="249"/>
        <v>2758.5387961209935</v>
      </c>
      <c r="H1583" s="64">
        <f>IF(G1582&lt;VLOOKUP(D1583,'Luxjacky Assumptions Past'!$M$17:$Q$77,5,0),VLOOKUP(D1583,'Luxjacky Assumptions Past'!$M$17:$Q$77,4,0),0)</f>
        <v>1707.1862373157153</v>
      </c>
      <c r="I1583" s="62">
        <f t="shared" si="246"/>
        <v>176.86946424247975</v>
      </c>
      <c r="J1583" s="62">
        <v>206</v>
      </c>
      <c r="K1583" s="15">
        <f t="shared" si="250"/>
        <v>1</v>
      </c>
      <c r="L1583" s="15">
        <f t="shared" si="248"/>
        <v>4000</v>
      </c>
      <c r="M1583" s="58">
        <f>'Luxjacky Assumptions Monthly'!$M$8*'Luxjacky Counterfactual'!H1583</f>
        <v>17071.862373157153</v>
      </c>
      <c r="N1583" s="58">
        <f>'Luxjacky Assumptions Monthly'!$M$6*'Luxjacky Assumptions Monthly'!$M$8*'Luxjacky Counterfactual'!G1583</f>
        <v>1379.2693980604968</v>
      </c>
      <c r="O1583" s="58">
        <f t="shared" si="251"/>
        <v>22451.13177121765</v>
      </c>
    </row>
    <row r="1584" spans="1:15" x14ac:dyDescent="0.3">
      <c r="A1584" s="60">
        <v>43952</v>
      </c>
      <c r="B1584" s="15">
        <f t="shared" si="242"/>
        <v>2020</v>
      </c>
      <c r="C1584" s="15">
        <f t="shared" si="243"/>
        <v>5</v>
      </c>
      <c r="D1584" s="15" t="str">
        <f t="shared" si="247"/>
        <v>20205</v>
      </c>
      <c r="E1584" s="15">
        <f t="shared" si="244"/>
        <v>6</v>
      </c>
      <c r="F1584" s="15">
        <f t="shared" si="245"/>
        <v>1</v>
      </c>
      <c r="G1584" s="64">
        <f t="shared" si="249"/>
        <v>2580.5387961209935</v>
      </c>
      <c r="H1584" s="64">
        <f>IF(G1583&lt;VLOOKUP(D1584,'Luxjacky Assumptions Past'!$M$17:$Q$77,5,0),VLOOKUP(D1584,'Luxjacky Assumptions Past'!$M$17:$Q$77,4,0),0)</f>
        <v>0</v>
      </c>
      <c r="I1584" s="62">
        <f t="shared" si="246"/>
        <v>161.07410022908539</v>
      </c>
      <c r="J1584" s="62">
        <v>178</v>
      </c>
      <c r="K1584" s="15">
        <f t="shared" si="250"/>
        <v>0</v>
      </c>
      <c r="L1584" s="15">
        <f t="shared" si="248"/>
        <v>0</v>
      </c>
      <c r="M1584" s="58">
        <f>'Luxjacky Assumptions Monthly'!$M$8*'Luxjacky Counterfactual'!H1584</f>
        <v>0</v>
      </c>
      <c r="N1584" s="58">
        <f>'Luxjacky Assumptions Monthly'!$M$6*'Luxjacky Assumptions Monthly'!$M$8*'Luxjacky Counterfactual'!G1584</f>
        <v>1290.2693980604968</v>
      </c>
      <c r="O1584" s="58">
        <f t="shared" si="251"/>
        <v>1290.2693980604968</v>
      </c>
    </row>
    <row r="1585" spans="1:15" x14ac:dyDescent="0.3">
      <c r="A1585" s="60">
        <v>43953</v>
      </c>
      <c r="B1585" s="15">
        <f t="shared" si="242"/>
        <v>2020</v>
      </c>
      <c r="C1585" s="15">
        <f t="shared" si="243"/>
        <v>5</v>
      </c>
      <c r="D1585" s="15" t="str">
        <f t="shared" si="247"/>
        <v>20205</v>
      </c>
      <c r="E1585" s="15">
        <f t="shared" si="244"/>
        <v>7</v>
      </c>
      <c r="F1585" s="15">
        <f t="shared" si="245"/>
        <v>1</v>
      </c>
      <c r="G1585" s="64">
        <f t="shared" si="249"/>
        <v>2417.5387961209935</v>
      </c>
      <c r="H1585" s="64">
        <f>IF(G1584&lt;VLOOKUP(D1585,'Luxjacky Assumptions Past'!$M$17:$Q$77,5,0),VLOOKUP(D1585,'Luxjacky Assumptions Past'!$M$17:$Q$77,4,0),0)</f>
        <v>0</v>
      </c>
      <c r="I1585" s="62">
        <f t="shared" si="246"/>
        <v>123.15462181908501</v>
      </c>
      <c r="J1585" s="62">
        <v>163</v>
      </c>
      <c r="K1585" s="15">
        <f t="shared" si="250"/>
        <v>0</v>
      </c>
      <c r="L1585" s="15">
        <f t="shared" si="248"/>
        <v>0</v>
      </c>
      <c r="M1585" s="58">
        <f>'Luxjacky Assumptions Monthly'!$M$8*'Luxjacky Counterfactual'!H1585</f>
        <v>0</v>
      </c>
      <c r="N1585" s="58">
        <f>'Luxjacky Assumptions Monthly'!$M$6*'Luxjacky Assumptions Monthly'!$M$8*'Luxjacky Counterfactual'!G1585</f>
        <v>1208.7693980604968</v>
      </c>
      <c r="O1585" s="58">
        <f t="shared" si="251"/>
        <v>1208.7693980604968</v>
      </c>
    </row>
    <row r="1586" spans="1:15" x14ac:dyDescent="0.3">
      <c r="A1586" s="60">
        <v>43954</v>
      </c>
      <c r="B1586" s="15">
        <f t="shared" si="242"/>
        <v>2020</v>
      </c>
      <c r="C1586" s="15">
        <f t="shared" si="243"/>
        <v>5</v>
      </c>
      <c r="D1586" s="15" t="str">
        <f t="shared" si="247"/>
        <v>20205</v>
      </c>
      <c r="E1586" s="15">
        <f t="shared" si="244"/>
        <v>1</v>
      </c>
      <c r="F1586" s="15">
        <f t="shared" si="245"/>
        <v>0</v>
      </c>
      <c r="G1586" s="64">
        <f t="shared" si="249"/>
        <v>2289.5387961209935</v>
      </c>
      <c r="H1586" s="64">
        <f>IF(G1585&lt;VLOOKUP(D1586,'Luxjacky Assumptions Past'!$M$17:$Q$77,5,0),VLOOKUP(D1586,'Luxjacky Assumptions Past'!$M$17:$Q$77,4,0),0)</f>
        <v>0</v>
      </c>
      <c r="I1586" s="62">
        <f t="shared" si="246"/>
        <v>207.31850762441059</v>
      </c>
      <c r="J1586" s="62">
        <v>128</v>
      </c>
      <c r="K1586" s="15">
        <f t="shared" si="250"/>
        <v>0</v>
      </c>
      <c r="L1586" s="15">
        <f t="shared" si="248"/>
        <v>0</v>
      </c>
      <c r="M1586" s="58">
        <f>'Luxjacky Assumptions Monthly'!$M$8*'Luxjacky Counterfactual'!H1586</f>
        <v>0</v>
      </c>
      <c r="N1586" s="58">
        <f>'Luxjacky Assumptions Monthly'!$M$6*'Luxjacky Assumptions Monthly'!$M$8*'Luxjacky Counterfactual'!G1586</f>
        <v>1144.7693980604968</v>
      </c>
      <c r="O1586" s="58">
        <f t="shared" si="251"/>
        <v>1144.7693980604968</v>
      </c>
    </row>
    <row r="1587" spans="1:15" x14ac:dyDescent="0.3">
      <c r="A1587" s="60">
        <v>43955</v>
      </c>
      <c r="B1587" s="15">
        <f t="shared" si="242"/>
        <v>2020</v>
      </c>
      <c r="C1587" s="15">
        <f t="shared" si="243"/>
        <v>5</v>
      </c>
      <c r="D1587" s="15" t="str">
        <f t="shared" si="247"/>
        <v>20205</v>
      </c>
      <c r="E1587" s="15">
        <f t="shared" si="244"/>
        <v>2</v>
      </c>
      <c r="F1587" s="15">
        <f t="shared" si="245"/>
        <v>0</v>
      </c>
      <c r="G1587" s="64">
        <f t="shared" si="249"/>
        <v>2096.5387961209935</v>
      </c>
      <c r="H1587" s="64">
        <f>IF(G1586&lt;VLOOKUP(D1587,'Luxjacky Assumptions Past'!$M$17:$Q$77,5,0),VLOOKUP(D1587,'Luxjacky Assumptions Past'!$M$17:$Q$77,4,0),0)</f>
        <v>0</v>
      </c>
      <c r="I1587" s="62">
        <f t="shared" si="246"/>
        <v>211.93618986618691</v>
      </c>
      <c r="J1587" s="62">
        <v>193</v>
      </c>
      <c r="K1587" s="15">
        <f t="shared" si="250"/>
        <v>0</v>
      </c>
      <c r="L1587" s="15">
        <f t="shared" si="248"/>
        <v>0</v>
      </c>
      <c r="M1587" s="58">
        <f>'Luxjacky Assumptions Monthly'!$M$8*'Luxjacky Counterfactual'!H1587</f>
        <v>0</v>
      </c>
      <c r="N1587" s="58">
        <f>'Luxjacky Assumptions Monthly'!$M$6*'Luxjacky Assumptions Monthly'!$M$8*'Luxjacky Counterfactual'!G1587</f>
        <v>1048.2693980604968</v>
      </c>
      <c r="O1587" s="58">
        <f t="shared" si="251"/>
        <v>1048.2693980604968</v>
      </c>
    </row>
    <row r="1588" spans="1:15" x14ac:dyDescent="0.3">
      <c r="A1588" s="60">
        <v>43956</v>
      </c>
      <c r="B1588" s="15">
        <f t="shared" si="242"/>
        <v>2020</v>
      </c>
      <c r="C1588" s="15">
        <f t="shared" si="243"/>
        <v>5</v>
      </c>
      <c r="D1588" s="15" t="str">
        <f t="shared" si="247"/>
        <v>20205</v>
      </c>
      <c r="E1588" s="15">
        <f t="shared" si="244"/>
        <v>3</v>
      </c>
      <c r="F1588" s="15">
        <f t="shared" si="245"/>
        <v>0</v>
      </c>
      <c r="G1588" s="64">
        <f t="shared" si="249"/>
        <v>1892.5387961209935</v>
      </c>
      <c r="H1588" s="64">
        <f>IF(G1587&lt;VLOOKUP(D1588,'Luxjacky Assumptions Past'!$M$17:$Q$77,5,0),VLOOKUP(D1588,'Luxjacky Assumptions Past'!$M$17:$Q$77,4,0),0)</f>
        <v>0</v>
      </c>
      <c r="I1588" s="62">
        <f t="shared" si="246"/>
        <v>209.32558215144837</v>
      </c>
      <c r="J1588" s="62">
        <v>204</v>
      </c>
      <c r="K1588" s="15">
        <f t="shared" si="250"/>
        <v>0</v>
      </c>
      <c r="L1588" s="15">
        <f t="shared" si="248"/>
        <v>0</v>
      </c>
      <c r="M1588" s="58">
        <f>'Luxjacky Assumptions Monthly'!$M$8*'Luxjacky Counterfactual'!H1588</f>
        <v>0</v>
      </c>
      <c r="N1588" s="58">
        <f>'Luxjacky Assumptions Monthly'!$M$6*'Luxjacky Assumptions Monthly'!$M$8*'Luxjacky Counterfactual'!G1588</f>
        <v>946.26939806049677</v>
      </c>
      <c r="O1588" s="58">
        <f t="shared" si="251"/>
        <v>946.26939806049677</v>
      </c>
    </row>
    <row r="1589" spans="1:15" x14ac:dyDescent="0.3">
      <c r="A1589" s="60">
        <v>43957</v>
      </c>
      <c r="B1589" s="15">
        <f t="shared" si="242"/>
        <v>2020</v>
      </c>
      <c r="C1589" s="15">
        <f t="shared" si="243"/>
        <v>5</v>
      </c>
      <c r="D1589" s="15" t="str">
        <f t="shared" si="247"/>
        <v>20205</v>
      </c>
      <c r="E1589" s="15">
        <f t="shared" si="244"/>
        <v>4</v>
      </c>
      <c r="F1589" s="15">
        <f t="shared" si="245"/>
        <v>0</v>
      </c>
      <c r="G1589" s="64">
        <f t="shared" si="249"/>
        <v>1682.5387961209935</v>
      </c>
      <c r="H1589" s="64">
        <f>IF(G1588&lt;VLOOKUP(D1589,'Luxjacky Assumptions Past'!$M$17:$Q$77,5,0),VLOOKUP(D1589,'Luxjacky Assumptions Past'!$M$17:$Q$77,4,0),0)</f>
        <v>0</v>
      </c>
      <c r="I1589" s="62">
        <f t="shared" si="246"/>
        <v>198.69701273881668</v>
      </c>
      <c r="J1589" s="62">
        <v>210</v>
      </c>
      <c r="K1589" s="15">
        <f t="shared" si="250"/>
        <v>0</v>
      </c>
      <c r="L1589" s="15">
        <f t="shared" si="248"/>
        <v>0</v>
      </c>
      <c r="M1589" s="58">
        <f>'Luxjacky Assumptions Monthly'!$M$8*'Luxjacky Counterfactual'!H1589</f>
        <v>0</v>
      </c>
      <c r="N1589" s="58">
        <f>'Luxjacky Assumptions Monthly'!$M$6*'Luxjacky Assumptions Monthly'!$M$8*'Luxjacky Counterfactual'!G1589</f>
        <v>841.26939806049677</v>
      </c>
      <c r="O1589" s="58">
        <f t="shared" si="251"/>
        <v>841.26939806049677</v>
      </c>
    </row>
    <row r="1590" spans="1:15" x14ac:dyDescent="0.3">
      <c r="A1590" s="60">
        <v>43958</v>
      </c>
      <c r="B1590" s="15">
        <f t="shared" si="242"/>
        <v>2020</v>
      </c>
      <c r="C1590" s="15">
        <f t="shared" si="243"/>
        <v>5</v>
      </c>
      <c r="D1590" s="15" t="str">
        <f t="shared" si="247"/>
        <v>20205</v>
      </c>
      <c r="E1590" s="15">
        <f t="shared" si="244"/>
        <v>5</v>
      </c>
      <c r="F1590" s="15">
        <f t="shared" si="245"/>
        <v>0</v>
      </c>
      <c r="G1590" s="64">
        <f t="shared" si="249"/>
        <v>1475.5387961209935</v>
      </c>
      <c r="H1590" s="64">
        <f>IF(G1589&lt;VLOOKUP(D1590,'Luxjacky Assumptions Past'!$M$17:$Q$77,5,0),VLOOKUP(D1590,'Luxjacky Assumptions Past'!$M$17:$Q$77,4,0),0)</f>
        <v>0</v>
      </c>
      <c r="I1590" s="62">
        <f t="shared" si="246"/>
        <v>179.44583624315936</v>
      </c>
      <c r="J1590" s="62">
        <v>207</v>
      </c>
      <c r="K1590" s="15">
        <f t="shared" si="250"/>
        <v>0</v>
      </c>
      <c r="L1590" s="15">
        <f t="shared" si="248"/>
        <v>0</v>
      </c>
      <c r="M1590" s="58">
        <f>'Luxjacky Assumptions Monthly'!$M$8*'Luxjacky Counterfactual'!H1590</f>
        <v>0</v>
      </c>
      <c r="N1590" s="58">
        <f>'Luxjacky Assumptions Monthly'!$M$6*'Luxjacky Assumptions Monthly'!$M$8*'Luxjacky Counterfactual'!G1590</f>
        <v>737.76939806049677</v>
      </c>
      <c r="O1590" s="58">
        <f t="shared" si="251"/>
        <v>737.76939806049677</v>
      </c>
    </row>
    <row r="1591" spans="1:15" x14ac:dyDescent="0.3">
      <c r="A1591" s="60">
        <v>43959</v>
      </c>
      <c r="B1591" s="15">
        <f t="shared" si="242"/>
        <v>2020</v>
      </c>
      <c r="C1591" s="15">
        <f t="shared" si="243"/>
        <v>5</v>
      </c>
      <c r="D1591" s="15" t="str">
        <f t="shared" si="247"/>
        <v>20205</v>
      </c>
      <c r="E1591" s="15">
        <f t="shared" si="244"/>
        <v>6</v>
      </c>
      <c r="F1591" s="15">
        <f t="shared" si="245"/>
        <v>1</v>
      </c>
      <c r="G1591" s="64">
        <f t="shared" si="249"/>
        <v>1291.5387961209935</v>
      </c>
      <c r="H1591" s="64">
        <f>IF(G1590&lt;VLOOKUP(D1591,'Luxjacky Assumptions Past'!$M$17:$Q$77,5,0),VLOOKUP(D1591,'Luxjacky Assumptions Past'!$M$17:$Q$77,4,0),0)</f>
        <v>0</v>
      </c>
      <c r="I1591" s="62">
        <f t="shared" si="246"/>
        <v>161.07410022908539</v>
      </c>
      <c r="J1591" s="62">
        <v>184</v>
      </c>
      <c r="K1591" s="15">
        <f t="shared" si="250"/>
        <v>0</v>
      </c>
      <c r="L1591" s="15">
        <f t="shared" si="248"/>
        <v>0</v>
      </c>
      <c r="M1591" s="58">
        <f>'Luxjacky Assumptions Monthly'!$M$8*'Luxjacky Counterfactual'!H1591</f>
        <v>0</v>
      </c>
      <c r="N1591" s="58">
        <f>'Luxjacky Assumptions Monthly'!$M$6*'Luxjacky Assumptions Monthly'!$M$8*'Luxjacky Counterfactual'!G1591</f>
        <v>645.76939806049677</v>
      </c>
      <c r="O1591" s="58">
        <f t="shared" si="251"/>
        <v>645.76939806049677</v>
      </c>
    </row>
    <row r="1592" spans="1:15" x14ac:dyDescent="0.3">
      <c r="A1592" s="60">
        <v>43960</v>
      </c>
      <c r="B1592" s="15">
        <f t="shared" si="242"/>
        <v>2020</v>
      </c>
      <c r="C1592" s="15">
        <f t="shared" si="243"/>
        <v>5</v>
      </c>
      <c r="D1592" s="15" t="str">
        <f t="shared" si="247"/>
        <v>20205</v>
      </c>
      <c r="E1592" s="15">
        <f t="shared" si="244"/>
        <v>7</v>
      </c>
      <c r="F1592" s="15">
        <f t="shared" si="245"/>
        <v>1</v>
      </c>
      <c r="G1592" s="64">
        <f t="shared" si="249"/>
        <v>2842.0155192509364</v>
      </c>
      <c r="H1592" s="64">
        <f>IF(G1591&lt;VLOOKUP(D1592,'Luxjacky Assumptions Past'!$M$17:$Q$77,5,0),VLOOKUP(D1592,'Luxjacky Assumptions Past'!$M$17:$Q$77,4,0),0)</f>
        <v>1708.4767231299427</v>
      </c>
      <c r="I1592" s="62">
        <f t="shared" si="246"/>
        <v>123.15462181908501</v>
      </c>
      <c r="J1592" s="62">
        <v>158</v>
      </c>
      <c r="K1592" s="15">
        <f t="shared" si="250"/>
        <v>1</v>
      </c>
      <c r="L1592" s="15">
        <f t="shared" si="248"/>
        <v>4000</v>
      </c>
      <c r="M1592" s="58">
        <f>'Luxjacky Assumptions Monthly'!$M$8*'Luxjacky Counterfactual'!H1592</f>
        <v>17084.767231299425</v>
      </c>
      <c r="N1592" s="58">
        <f>'Luxjacky Assumptions Monthly'!$M$6*'Luxjacky Assumptions Monthly'!$M$8*'Luxjacky Counterfactual'!G1592</f>
        <v>1421.0077596254682</v>
      </c>
      <c r="O1592" s="58">
        <f t="shared" si="251"/>
        <v>22505.774990924892</v>
      </c>
    </row>
    <row r="1593" spans="1:15" x14ac:dyDescent="0.3">
      <c r="A1593" s="60">
        <v>43961</v>
      </c>
      <c r="B1593" s="15">
        <f t="shared" si="242"/>
        <v>2020</v>
      </c>
      <c r="C1593" s="15">
        <f t="shared" si="243"/>
        <v>5</v>
      </c>
      <c r="D1593" s="15" t="str">
        <f t="shared" si="247"/>
        <v>20205</v>
      </c>
      <c r="E1593" s="15">
        <f t="shared" si="244"/>
        <v>1</v>
      </c>
      <c r="F1593" s="15">
        <f t="shared" si="245"/>
        <v>0</v>
      </c>
      <c r="G1593" s="64">
        <f t="shared" si="249"/>
        <v>2704.0155192509364</v>
      </c>
      <c r="H1593" s="64">
        <f>IF(G1592&lt;VLOOKUP(D1593,'Luxjacky Assumptions Past'!$M$17:$Q$77,5,0),VLOOKUP(D1593,'Luxjacky Assumptions Past'!$M$17:$Q$77,4,0),0)</f>
        <v>0</v>
      </c>
      <c r="I1593" s="62">
        <f t="shared" si="246"/>
        <v>207.31850762441059</v>
      </c>
      <c r="J1593" s="62">
        <v>138</v>
      </c>
      <c r="K1593" s="15">
        <f t="shared" si="250"/>
        <v>0</v>
      </c>
      <c r="L1593" s="15">
        <f t="shared" si="248"/>
        <v>0</v>
      </c>
      <c r="M1593" s="58">
        <f>'Luxjacky Assumptions Monthly'!$M$8*'Luxjacky Counterfactual'!H1593</f>
        <v>0</v>
      </c>
      <c r="N1593" s="58">
        <f>'Luxjacky Assumptions Monthly'!$M$6*'Luxjacky Assumptions Monthly'!$M$8*'Luxjacky Counterfactual'!G1593</f>
        <v>1352.0077596254682</v>
      </c>
      <c r="O1593" s="58">
        <f t="shared" si="251"/>
        <v>1352.0077596254682</v>
      </c>
    </row>
    <row r="1594" spans="1:15" x14ac:dyDescent="0.3">
      <c r="A1594" s="60">
        <v>43962</v>
      </c>
      <c r="B1594" s="15">
        <f t="shared" si="242"/>
        <v>2020</v>
      </c>
      <c r="C1594" s="15">
        <f t="shared" si="243"/>
        <v>5</v>
      </c>
      <c r="D1594" s="15" t="str">
        <f t="shared" si="247"/>
        <v>20205</v>
      </c>
      <c r="E1594" s="15">
        <f t="shared" si="244"/>
        <v>2</v>
      </c>
      <c r="F1594" s="15">
        <f t="shared" si="245"/>
        <v>0</v>
      </c>
      <c r="G1594" s="64">
        <f t="shared" si="249"/>
        <v>2498.0155192509364</v>
      </c>
      <c r="H1594" s="64">
        <f>IF(G1593&lt;VLOOKUP(D1594,'Luxjacky Assumptions Past'!$M$17:$Q$77,5,0),VLOOKUP(D1594,'Luxjacky Assumptions Past'!$M$17:$Q$77,4,0),0)</f>
        <v>0</v>
      </c>
      <c r="I1594" s="62">
        <f t="shared" si="246"/>
        <v>211.93618986618691</v>
      </c>
      <c r="J1594" s="62">
        <v>206</v>
      </c>
      <c r="K1594" s="15">
        <f t="shared" si="250"/>
        <v>0</v>
      </c>
      <c r="L1594" s="15">
        <f t="shared" si="248"/>
        <v>0</v>
      </c>
      <c r="M1594" s="58">
        <f>'Luxjacky Assumptions Monthly'!$M$8*'Luxjacky Counterfactual'!H1594</f>
        <v>0</v>
      </c>
      <c r="N1594" s="58">
        <f>'Luxjacky Assumptions Monthly'!$M$6*'Luxjacky Assumptions Monthly'!$M$8*'Luxjacky Counterfactual'!G1594</f>
        <v>1249.0077596254682</v>
      </c>
      <c r="O1594" s="58">
        <f t="shared" si="251"/>
        <v>1249.0077596254682</v>
      </c>
    </row>
    <row r="1595" spans="1:15" x14ac:dyDescent="0.3">
      <c r="A1595" s="60">
        <v>43963</v>
      </c>
      <c r="B1595" s="15">
        <f t="shared" si="242"/>
        <v>2020</v>
      </c>
      <c r="C1595" s="15">
        <f t="shared" si="243"/>
        <v>5</v>
      </c>
      <c r="D1595" s="15" t="str">
        <f t="shared" si="247"/>
        <v>20205</v>
      </c>
      <c r="E1595" s="15">
        <f t="shared" si="244"/>
        <v>3</v>
      </c>
      <c r="F1595" s="15">
        <f t="shared" si="245"/>
        <v>0</v>
      </c>
      <c r="G1595" s="64">
        <f t="shared" si="249"/>
        <v>2293.0155192509364</v>
      </c>
      <c r="H1595" s="64">
        <f>IF(G1594&lt;VLOOKUP(D1595,'Luxjacky Assumptions Past'!$M$17:$Q$77,5,0),VLOOKUP(D1595,'Luxjacky Assumptions Past'!$M$17:$Q$77,4,0),0)</f>
        <v>0</v>
      </c>
      <c r="I1595" s="62">
        <f t="shared" si="246"/>
        <v>209.32558215144837</v>
      </c>
      <c r="J1595" s="62">
        <v>205</v>
      </c>
      <c r="K1595" s="15">
        <f t="shared" si="250"/>
        <v>0</v>
      </c>
      <c r="L1595" s="15">
        <f t="shared" si="248"/>
        <v>0</v>
      </c>
      <c r="M1595" s="58">
        <f>'Luxjacky Assumptions Monthly'!$M$8*'Luxjacky Counterfactual'!H1595</f>
        <v>0</v>
      </c>
      <c r="N1595" s="58">
        <f>'Luxjacky Assumptions Monthly'!$M$6*'Luxjacky Assumptions Monthly'!$M$8*'Luxjacky Counterfactual'!G1595</f>
        <v>1146.5077596254682</v>
      </c>
      <c r="O1595" s="58">
        <f t="shared" si="251"/>
        <v>1146.5077596254682</v>
      </c>
    </row>
    <row r="1596" spans="1:15" x14ac:dyDescent="0.3">
      <c r="A1596" s="60">
        <v>43964</v>
      </c>
      <c r="B1596" s="15">
        <f t="shared" si="242"/>
        <v>2020</v>
      </c>
      <c r="C1596" s="15">
        <f t="shared" si="243"/>
        <v>5</v>
      </c>
      <c r="D1596" s="15" t="str">
        <f t="shared" si="247"/>
        <v>20205</v>
      </c>
      <c r="E1596" s="15">
        <f t="shared" si="244"/>
        <v>4</v>
      </c>
      <c r="F1596" s="15">
        <f t="shared" si="245"/>
        <v>0</v>
      </c>
      <c r="G1596" s="64">
        <f t="shared" si="249"/>
        <v>2084.0155192509364</v>
      </c>
      <c r="H1596" s="64">
        <f>IF(G1595&lt;VLOOKUP(D1596,'Luxjacky Assumptions Past'!$M$17:$Q$77,5,0),VLOOKUP(D1596,'Luxjacky Assumptions Past'!$M$17:$Q$77,4,0),0)</f>
        <v>0</v>
      </c>
      <c r="I1596" s="62">
        <f t="shared" si="246"/>
        <v>198.69701273881668</v>
      </c>
      <c r="J1596" s="62">
        <v>209</v>
      </c>
      <c r="K1596" s="15">
        <f t="shared" si="250"/>
        <v>0</v>
      </c>
      <c r="L1596" s="15">
        <f t="shared" si="248"/>
        <v>0</v>
      </c>
      <c r="M1596" s="58">
        <f>'Luxjacky Assumptions Monthly'!$M$8*'Luxjacky Counterfactual'!H1596</f>
        <v>0</v>
      </c>
      <c r="N1596" s="58">
        <f>'Luxjacky Assumptions Monthly'!$M$6*'Luxjacky Assumptions Monthly'!$M$8*'Luxjacky Counterfactual'!G1596</f>
        <v>1042.0077596254682</v>
      </c>
      <c r="O1596" s="58">
        <f t="shared" si="251"/>
        <v>1042.0077596254682</v>
      </c>
    </row>
    <row r="1597" spans="1:15" x14ac:dyDescent="0.3">
      <c r="A1597" s="60">
        <v>43965</v>
      </c>
      <c r="B1597" s="15">
        <f t="shared" si="242"/>
        <v>2020</v>
      </c>
      <c r="C1597" s="15">
        <f t="shared" si="243"/>
        <v>5</v>
      </c>
      <c r="D1597" s="15" t="str">
        <f t="shared" si="247"/>
        <v>20205</v>
      </c>
      <c r="E1597" s="15">
        <f t="shared" si="244"/>
        <v>5</v>
      </c>
      <c r="F1597" s="15">
        <f t="shared" si="245"/>
        <v>0</v>
      </c>
      <c r="G1597" s="64">
        <f t="shared" si="249"/>
        <v>1904.0155192509364</v>
      </c>
      <c r="H1597" s="64">
        <f>IF(G1596&lt;VLOOKUP(D1597,'Luxjacky Assumptions Past'!$M$17:$Q$77,5,0),VLOOKUP(D1597,'Luxjacky Assumptions Past'!$M$17:$Q$77,4,0),0)</f>
        <v>0</v>
      </c>
      <c r="I1597" s="62">
        <f t="shared" si="246"/>
        <v>179.44583624315936</v>
      </c>
      <c r="J1597" s="62">
        <v>180</v>
      </c>
      <c r="K1597" s="15">
        <f t="shared" si="250"/>
        <v>0</v>
      </c>
      <c r="L1597" s="15">
        <f t="shared" si="248"/>
        <v>0</v>
      </c>
      <c r="M1597" s="58">
        <f>'Luxjacky Assumptions Monthly'!$M$8*'Luxjacky Counterfactual'!H1597</f>
        <v>0</v>
      </c>
      <c r="N1597" s="58">
        <f>'Luxjacky Assumptions Monthly'!$M$6*'Luxjacky Assumptions Monthly'!$M$8*'Luxjacky Counterfactual'!G1597</f>
        <v>952.00775962546822</v>
      </c>
      <c r="O1597" s="58">
        <f t="shared" si="251"/>
        <v>952.00775962546822</v>
      </c>
    </row>
    <row r="1598" spans="1:15" x14ac:dyDescent="0.3">
      <c r="A1598" s="60">
        <v>43966</v>
      </c>
      <c r="B1598" s="15">
        <f t="shared" si="242"/>
        <v>2020</v>
      </c>
      <c r="C1598" s="15">
        <f t="shared" si="243"/>
        <v>5</v>
      </c>
      <c r="D1598" s="15" t="str">
        <f t="shared" si="247"/>
        <v>20205</v>
      </c>
      <c r="E1598" s="15">
        <f t="shared" si="244"/>
        <v>6</v>
      </c>
      <c r="F1598" s="15">
        <f t="shared" si="245"/>
        <v>1</v>
      </c>
      <c r="G1598" s="64">
        <f t="shared" si="249"/>
        <v>1738.0155192509364</v>
      </c>
      <c r="H1598" s="64">
        <f>IF(G1597&lt;VLOOKUP(D1598,'Luxjacky Assumptions Past'!$M$17:$Q$77,5,0),VLOOKUP(D1598,'Luxjacky Assumptions Past'!$M$17:$Q$77,4,0),0)</f>
        <v>0</v>
      </c>
      <c r="I1598" s="62">
        <f t="shared" si="246"/>
        <v>161.07410022908539</v>
      </c>
      <c r="J1598" s="62">
        <v>166</v>
      </c>
      <c r="K1598" s="15">
        <f t="shared" si="250"/>
        <v>0</v>
      </c>
      <c r="L1598" s="15">
        <f t="shared" si="248"/>
        <v>0</v>
      </c>
      <c r="M1598" s="58">
        <f>'Luxjacky Assumptions Monthly'!$M$8*'Luxjacky Counterfactual'!H1598</f>
        <v>0</v>
      </c>
      <c r="N1598" s="58">
        <f>'Luxjacky Assumptions Monthly'!$M$6*'Luxjacky Assumptions Monthly'!$M$8*'Luxjacky Counterfactual'!G1598</f>
        <v>869.00775962546822</v>
      </c>
      <c r="O1598" s="58">
        <f t="shared" si="251"/>
        <v>869.00775962546822</v>
      </c>
    </row>
    <row r="1599" spans="1:15" x14ac:dyDescent="0.3">
      <c r="A1599" s="60">
        <v>43967</v>
      </c>
      <c r="B1599" s="15">
        <f t="shared" si="242"/>
        <v>2020</v>
      </c>
      <c r="C1599" s="15">
        <f t="shared" si="243"/>
        <v>5</v>
      </c>
      <c r="D1599" s="15" t="str">
        <f t="shared" si="247"/>
        <v>20205</v>
      </c>
      <c r="E1599" s="15">
        <f t="shared" si="244"/>
        <v>7</v>
      </c>
      <c r="F1599" s="15">
        <f t="shared" si="245"/>
        <v>1</v>
      </c>
      <c r="G1599" s="64">
        <f t="shared" si="249"/>
        <v>1568.0155192509364</v>
      </c>
      <c r="H1599" s="64">
        <f>IF(G1598&lt;VLOOKUP(D1599,'Luxjacky Assumptions Past'!$M$17:$Q$77,5,0),VLOOKUP(D1599,'Luxjacky Assumptions Past'!$M$17:$Q$77,4,0),0)</f>
        <v>0</v>
      </c>
      <c r="I1599" s="62">
        <f t="shared" si="246"/>
        <v>123.15462181908501</v>
      </c>
      <c r="J1599" s="62">
        <v>170</v>
      </c>
      <c r="K1599" s="15">
        <f t="shared" si="250"/>
        <v>0</v>
      </c>
      <c r="L1599" s="15">
        <f t="shared" si="248"/>
        <v>0</v>
      </c>
      <c r="M1599" s="58">
        <f>'Luxjacky Assumptions Monthly'!$M$8*'Luxjacky Counterfactual'!H1599</f>
        <v>0</v>
      </c>
      <c r="N1599" s="58">
        <f>'Luxjacky Assumptions Monthly'!$M$6*'Luxjacky Assumptions Monthly'!$M$8*'Luxjacky Counterfactual'!G1599</f>
        <v>784.00775962546822</v>
      </c>
      <c r="O1599" s="58">
        <f t="shared" si="251"/>
        <v>784.00775962546822</v>
      </c>
    </row>
    <row r="1600" spans="1:15" x14ac:dyDescent="0.3">
      <c r="A1600" s="60">
        <v>43968</v>
      </c>
      <c r="B1600" s="15">
        <f t="shared" si="242"/>
        <v>2020</v>
      </c>
      <c r="C1600" s="15">
        <f t="shared" si="243"/>
        <v>5</v>
      </c>
      <c r="D1600" s="15" t="str">
        <f t="shared" si="247"/>
        <v>20205</v>
      </c>
      <c r="E1600" s="15">
        <f t="shared" si="244"/>
        <v>1</v>
      </c>
      <c r="F1600" s="15">
        <f t="shared" si="245"/>
        <v>0</v>
      </c>
      <c r="G1600" s="64">
        <f t="shared" si="249"/>
        <v>1446.0155192509364</v>
      </c>
      <c r="H1600" s="64">
        <f>IF(G1599&lt;VLOOKUP(D1600,'Luxjacky Assumptions Past'!$M$17:$Q$77,5,0),VLOOKUP(D1600,'Luxjacky Assumptions Past'!$M$17:$Q$77,4,0),0)</f>
        <v>0</v>
      </c>
      <c r="I1600" s="62">
        <f t="shared" si="246"/>
        <v>207.31850762441059</v>
      </c>
      <c r="J1600" s="62">
        <v>122</v>
      </c>
      <c r="K1600" s="15">
        <f t="shared" si="250"/>
        <v>0</v>
      </c>
      <c r="L1600" s="15">
        <f t="shared" si="248"/>
        <v>0</v>
      </c>
      <c r="M1600" s="58">
        <f>'Luxjacky Assumptions Monthly'!$M$8*'Luxjacky Counterfactual'!H1600</f>
        <v>0</v>
      </c>
      <c r="N1600" s="58">
        <f>'Luxjacky Assumptions Monthly'!$M$6*'Luxjacky Assumptions Monthly'!$M$8*'Luxjacky Counterfactual'!G1600</f>
        <v>723.00775962546822</v>
      </c>
      <c r="O1600" s="58">
        <f t="shared" si="251"/>
        <v>723.00775962546822</v>
      </c>
    </row>
    <row r="1601" spans="1:15" x14ac:dyDescent="0.3">
      <c r="A1601" s="60">
        <v>43969</v>
      </c>
      <c r="B1601" s="15">
        <f t="shared" si="242"/>
        <v>2020</v>
      </c>
      <c r="C1601" s="15">
        <f t="shared" si="243"/>
        <v>5</v>
      </c>
      <c r="D1601" s="15" t="str">
        <f t="shared" si="247"/>
        <v>20205</v>
      </c>
      <c r="E1601" s="15">
        <f t="shared" si="244"/>
        <v>2</v>
      </c>
      <c r="F1601" s="15">
        <f t="shared" si="245"/>
        <v>0</v>
      </c>
      <c r="G1601" s="64">
        <f t="shared" si="249"/>
        <v>2957.4922423808794</v>
      </c>
      <c r="H1601" s="64">
        <f>IF(G1600&lt;VLOOKUP(D1601,'Luxjacky Assumptions Past'!$M$17:$Q$77,5,0),VLOOKUP(D1601,'Luxjacky Assumptions Past'!$M$17:$Q$77,4,0),0)</f>
        <v>1708.4767231299427</v>
      </c>
      <c r="I1601" s="62">
        <f t="shared" si="246"/>
        <v>211.93618986618691</v>
      </c>
      <c r="J1601" s="62">
        <v>197</v>
      </c>
      <c r="K1601" s="15">
        <f t="shared" si="250"/>
        <v>1</v>
      </c>
      <c r="L1601" s="15">
        <f t="shared" si="248"/>
        <v>4000</v>
      </c>
      <c r="M1601" s="58">
        <f>'Luxjacky Assumptions Monthly'!$M$8*'Luxjacky Counterfactual'!H1601</f>
        <v>17084.767231299425</v>
      </c>
      <c r="N1601" s="58">
        <f>'Luxjacky Assumptions Monthly'!$M$6*'Luxjacky Assumptions Monthly'!$M$8*'Luxjacky Counterfactual'!G1601</f>
        <v>1478.7461211904397</v>
      </c>
      <c r="O1601" s="58">
        <f t="shared" si="251"/>
        <v>22563.513352489867</v>
      </c>
    </row>
    <row r="1602" spans="1:15" x14ac:dyDescent="0.3">
      <c r="A1602" s="60">
        <v>43970</v>
      </c>
      <c r="B1602" s="15">
        <f t="shared" ref="B1602:B1665" si="252">YEAR(A1602)</f>
        <v>2020</v>
      </c>
      <c r="C1602" s="15">
        <f t="shared" ref="C1602:C1665" si="253">MONTH(A1602)</f>
        <v>5</v>
      </c>
      <c r="D1602" s="15" t="str">
        <f t="shared" si="247"/>
        <v>20205</v>
      </c>
      <c r="E1602" s="15">
        <f t="shared" ref="E1602:E1665" si="254">WEEKDAY(A1602)</f>
        <v>3</v>
      </c>
      <c r="F1602" s="15">
        <f t="shared" ref="F1602:F1665" si="255">IF(OR(E1602=6,E1602=7),1,0)</f>
        <v>0</v>
      </c>
      <c r="G1602" s="64">
        <f t="shared" si="249"/>
        <v>2747.4922423808794</v>
      </c>
      <c r="H1602" s="64">
        <f>IF(G1601&lt;VLOOKUP(D1602,'Luxjacky Assumptions Past'!$M$17:$Q$77,5,0),VLOOKUP(D1602,'Luxjacky Assumptions Past'!$M$17:$Q$77,4,0),0)</f>
        <v>0</v>
      </c>
      <c r="I1602" s="62">
        <f t="shared" ref="I1602:I1665" si="256">100-2.17*E1602^2.25+12.77*E1602+EXP(-E1602/0.032)+5*C1602^0.75+10*F1602+20*(B1602-2016)</f>
        <v>209.32558215144837</v>
      </c>
      <c r="J1602" s="62">
        <v>210</v>
      </c>
      <c r="K1602" s="15">
        <f t="shared" si="250"/>
        <v>0</v>
      </c>
      <c r="L1602" s="15">
        <f t="shared" si="248"/>
        <v>0</v>
      </c>
      <c r="M1602" s="58">
        <f>'Luxjacky Assumptions Monthly'!$M$8*'Luxjacky Counterfactual'!H1602</f>
        <v>0</v>
      </c>
      <c r="N1602" s="58">
        <f>'Luxjacky Assumptions Monthly'!$M$6*'Luxjacky Assumptions Monthly'!$M$8*'Luxjacky Counterfactual'!G1602</f>
        <v>1373.7461211904397</v>
      </c>
      <c r="O1602" s="58">
        <f t="shared" si="251"/>
        <v>1373.7461211904397</v>
      </c>
    </row>
    <row r="1603" spans="1:15" x14ac:dyDescent="0.3">
      <c r="A1603" s="60">
        <v>43971</v>
      </c>
      <c r="B1603" s="15">
        <f t="shared" si="252"/>
        <v>2020</v>
      </c>
      <c r="C1603" s="15">
        <f t="shared" si="253"/>
        <v>5</v>
      </c>
      <c r="D1603" s="15" t="str">
        <f t="shared" ref="D1603:D1666" si="257">CONCATENATE(B1603,C1603)</f>
        <v>20205</v>
      </c>
      <c r="E1603" s="15">
        <f t="shared" si="254"/>
        <v>4</v>
      </c>
      <c r="F1603" s="15">
        <f t="shared" si="255"/>
        <v>0</v>
      </c>
      <c r="G1603" s="64">
        <f t="shared" si="249"/>
        <v>2541.4922423808794</v>
      </c>
      <c r="H1603" s="64">
        <f>IF(G1602&lt;VLOOKUP(D1603,'Luxjacky Assumptions Past'!$M$17:$Q$77,5,0),VLOOKUP(D1603,'Luxjacky Assumptions Past'!$M$17:$Q$77,4,0),0)</f>
        <v>0</v>
      </c>
      <c r="I1603" s="62">
        <f t="shared" si="256"/>
        <v>198.69701273881668</v>
      </c>
      <c r="J1603" s="62">
        <v>206</v>
      </c>
      <c r="K1603" s="15">
        <f t="shared" si="250"/>
        <v>0</v>
      </c>
      <c r="L1603" s="15">
        <f t="shared" ref="L1603:L1666" si="258">4000*K1603</f>
        <v>0</v>
      </c>
      <c r="M1603" s="58">
        <f>'Luxjacky Assumptions Monthly'!$M$8*'Luxjacky Counterfactual'!H1603</f>
        <v>0</v>
      </c>
      <c r="N1603" s="58">
        <f>'Luxjacky Assumptions Monthly'!$M$6*'Luxjacky Assumptions Monthly'!$M$8*'Luxjacky Counterfactual'!G1603</f>
        <v>1270.7461211904397</v>
      </c>
      <c r="O1603" s="58">
        <f t="shared" si="251"/>
        <v>1270.7461211904397</v>
      </c>
    </row>
    <row r="1604" spans="1:15" x14ac:dyDescent="0.3">
      <c r="A1604" s="60">
        <v>43972</v>
      </c>
      <c r="B1604" s="15">
        <f t="shared" si="252"/>
        <v>2020</v>
      </c>
      <c r="C1604" s="15">
        <f t="shared" si="253"/>
        <v>5</v>
      </c>
      <c r="D1604" s="15" t="str">
        <f t="shared" si="257"/>
        <v>20205</v>
      </c>
      <c r="E1604" s="15">
        <f t="shared" si="254"/>
        <v>5</v>
      </c>
      <c r="F1604" s="15">
        <f t="shared" si="255"/>
        <v>0</v>
      </c>
      <c r="G1604" s="64">
        <f t="shared" ref="G1604:G1667" si="259">G1603+H1604-J1604</f>
        <v>2349.4922423808794</v>
      </c>
      <c r="H1604" s="64">
        <f>IF(G1603&lt;VLOOKUP(D1604,'Luxjacky Assumptions Past'!$M$17:$Q$77,5,0),VLOOKUP(D1604,'Luxjacky Assumptions Past'!$M$17:$Q$77,4,0),0)</f>
        <v>0</v>
      </c>
      <c r="I1604" s="62">
        <f t="shared" si="256"/>
        <v>179.44583624315936</v>
      </c>
      <c r="J1604" s="62">
        <v>192</v>
      </c>
      <c r="K1604" s="15">
        <f t="shared" si="250"/>
        <v>0</v>
      </c>
      <c r="L1604" s="15">
        <f t="shared" si="258"/>
        <v>0</v>
      </c>
      <c r="M1604" s="58">
        <f>'Luxjacky Assumptions Monthly'!$M$8*'Luxjacky Counterfactual'!H1604</f>
        <v>0</v>
      </c>
      <c r="N1604" s="58">
        <f>'Luxjacky Assumptions Monthly'!$M$6*'Luxjacky Assumptions Monthly'!$M$8*'Luxjacky Counterfactual'!G1604</f>
        <v>1174.7461211904397</v>
      </c>
      <c r="O1604" s="58">
        <f t="shared" si="251"/>
        <v>1174.7461211904397</v>
      </c>
    </row>
    <row r="1605" spans="1:15" x14ac:dyDescent="0.3">
      <c r="A1605" s="60">
        <v>43973</v>
      </c>
      <c r="B1605" s="15">
        <f t="shared" si="252"/>
        <v>2020</v>
      </c>
      <c r="C1605" s="15">
        <f t="shared" si="253"/>
        <v>5</v>
      </c>
      <c r="D1605" s="15" t="str">
        <f t="shared" si="257"/>
        <v>20205</v>
      </c>
      <c r="E1605" s="15">
        <f t="shared" si="254"/>
        <v>6</v>
      </c>
      <c r="F1605" s="15">
        <f t="shared" si="255"/>
        <v>1</v>
      </c>
      <c r="G1605" s="64">
        <f t="shared" si="259"/>
        <v>2167.4922423808794</v>
      </c>
      <c r="H1605" s="64">
        <f>IF(G1604&lt;VLOOKUP(D1605,'Luxjacky Assumptions Past'!$M$17:$Q$77,5,0),VLOOKUP(D1605,'Luxjacky Assumptions Past'!$M$17:$Q$77,4,0),0)</f>
        <v>0</v>
      </c>
      <c r="I1605" s="62">
        <f t="shared" si="256"/>
        <v>161.07410022908539</v>
      </c>
      <c r="J1605" s="62">
        <v>182</v>
      </c>
      <c r="K1605" s="15">
        <f t="shared" si="250"/>
        <v>0</v>
      </c>
      <c r="L1605" s="15">
        <f t="shared" si="258"/>
        <v>0</v>
      </c>
      <c r="M1605" s="58">
        <f>'Luxjacky Assumptions Monthly'!$M$8*'Luxjacky Counterfactual'!H1605</f>
        <v>0</v>
      </c>
      <c r="N1605" s="58">
        <f>'Luxjacky Assumptions Monthly'!$M$6*'Luxjacky Assumptions Monthly'!$M$8*'Luxjacky Counterfactual'!G1605</f>
        <v>1083.7461211904397</v>
      </c>
      <c r="O1605" s="58">
        <f t="shared" si="251"/>
        <v>1083.7461211904397</v>
      </c>
    </row>
    <row r="1606" spans="1:15" x14ac:dyDescent="0.3">
      <c r="A1606" s="60">
        <v>43974</v>
      </c>
      <c r="B1606" s="15">
        <f t="shared" si="252"/>
        <v>2020</v>
      </c>
      <c r="C1606" s="15">
        <f t="shared" si="253"/>
        <v>5</v>
      </c>
      <c r="D1606" s="15" t="str">
        <f t="shared" si="257"/>
        <v>20205</v>
      </c>
      <c r="E1606" s="15">
        <f t="shared" si="254"/>
        <v>7</v>
      </c>
      <c r="F1606" s="15">
        <f t="shared" si="255"/>
        <v>1</v>
      </c>
      <c r="G1606" s="64">
        <f t="shared" si="259"/>
        <v>2018.4922423808794</v>
      </c>
      <c r="H1606" s="64">
        <f>IF(G1605&lt;VLOOKUP(D1606,'Luxjacky Assumptions Past'!$M$17:$Q$77,5,0),VLOOKUP(D1606,'Luxjacky Assumptions Past'!$M$17:$Q$77,4,0),0)</f>
        <v>0</v>
      </c>
      <c r="I1606" s="62">
        <f t="shared" si="256"/>
        <v>123.15462181908501</v>
      </c>
      <c r="J1606" s="62">
        <v>149</v>
      </c>
      <c r="K1606" s="15">
        <f t="shared" si="250"/>
        <v>0</v>
      </c>
      <c r="L1606" s="15">
        <f t="shared" si="258"/>
        <v>0</v>
      </c>
      <c r="M1606" s="58">
        <f>'Luxjacky Assumptions Monthly'!$M$8*'Luxjacky Counterfactual'!H1606</f>
        <v>0</v>
      </c>
      <c r="N1606" s="58">
        <f>'Luxjacky Assumptions Monthly'!$M$6*'Luxjacky Assumptions Monthly'!$M$8*'Luxjacky Counterfactual'!G1606</f>
        <v>1009.2461211904397</v>
      </c>
      <c r="O1606" s="58">
        <f t="shared" si="251"/>
        <v>1009.2461211904397</v>
      </c>
    </row>
    <row r="1607" spans="1:15" x14ac:dyDescent="0.3">
      <c r="A1607" s="60">
        <v>43975</v>
      </c>
      <c r="B1607" s="15">
        <f t="shared" si="252"/>
        <v>2020</v>
      </c>
      <c r="C1607" s="15">
        <f t="shared" si="253"/>
        <v>5</v>
      </c>
      <c r="D1607" s="15" t="str">
        <f t="shared" si="257"/>
        <v>20205</v>
      </c>
      <c r="E1607" s="15">
        <f t="shared" si="254"/>
        <v>1</v>
      </c>
      <c r="F1607" s="15">
        <f t="shared" si="255"/>
        <v>0</v>
      </c>
      <c r="G1607" s="64">
        <f t="shared" si="259"/>
        <v>1889.4922423808794</v>
      </c>
      <c r="H1607" s="64">
        <f>IF(G1606&lt;VLOOKUP(D1607,'Luxjacky Assumptions Past'!$M$17:$Q$77,5,0),VLOOKUP(D1607,'Luxjacky Assumptions Past'!$M$17:$Q$77,4,0),0)</f>
        <v>0</v>
      </c>
      <c r="I1607" s="62">
        <f t="shared" si="256"/>
        <v>207.31850762441059</v>
      </c>
      <c r="J1607" s="62">
        <v>129</v>
      </c>
      <c r="K1607" s="15">
        <f t="shared" si="250"/>
        <v>0</v>
      </c>
      <c r="L1607" s="15">
        <f t="shared" si="258"/>
        <v>0</v>
      </c>
      <c r="M1607" s="58">
        <f>'Luxjacky Assumptions Monthly'!$M$8*'Luxjacky Counterfactual'!H1607</f>
        <v>0</v>
      </c>
      <c r="N1607" s="58">
        <f>'Luxjacky Assumptions Monthly'!$M$6*'Luxjacky Assumptions Monthly'!$M$8*'Luxjacky Counterfactual'!G1607</f>
        <v>944.74612119043968</v>
      </c>
      <c r="O1607" s="58">
        <f t="shared" si="251"/>
        <v>944.74612119043968</v>
      </c>
    </row>
    <row r="1608" spans="1:15" x14ac:dyDescent="0.3">
      <c r="A1608" s="60">
        <v>43976</v>
      </c>
      <c r="B1608" s="15">
        <f t="shared" si="252"/>
        <v>2020</v>
      </c>
      <c r="C1608" s="15">
        <f t="shared" si="253"/>
        <v>5</v>
      </c>
      <c r="D1608" s="15" t="str">
        <f t="shared" si="257"/>
        <v>20205</v>
      </c>
      <c r="E1608" s="15">
        <f t="shared" si="254"/>
        <v>2</v>
      </c>
      <c r="F1608" s="15">
        <f t="shared" si="255"/>
        <v>0</v>
      </c>
      <c r="G1608" s="64">
        <f t="shared" si="259"/>
        <v>1673.4922423808794</v>
      </c>
      <c r="H1608" s="64">
        <f>IF(G1607&lt;VLOOKUP(D1608,'Luxjacky Assumptions Past'!$M$17:$Q$77,5,0),VLOOKUP(D1608,'Luxjacky Assumptions Past'!$M$17:$Q$77,4,0),0)</f>
        <v>0</v>
      </c>
      <c r="I1608" s="62">
        <f t="shared" si="256"/>
        <v>211.93618986618691</v>
      </c>
      <c r="J1608" s="62">
        <v>216</v>
      </c>
      <c r="K1608" s="15">
        <f t="shared" si="250"/>
        <v>0</v>
      </c>
      <c r="L1608" s="15">
        <f t="shared" si="258"/>
        <v>0</v>
      </c>
      <c r="M1608" s="58">
        <f>'Luxjacky Assumptions Monthly'!$M$8*'Luxjacky Counterfactual'!H1608</f>
        <v>0</v>
      </c>
      <c r="N1608" s="58">
        <f>'Luxjacky Assumptions Monthly'!$M$6*'Luxjacky Assumptions Monthly'!$M$8*'Luxjacky Counterfactual'!G1608</f>
        <v>836.74612119043968</v>
      </c>
      <c r="O1608" s="58">
        <f t="shared" si="251"/>
        <v>836.74612119043968</v>
      </c>
    </row>
    <row r="1609" spans="1:15" x14ac:dyDescent="0.3">
      <c r="A1609" s="60">
        <v>43977</v>
      </c>
      <c r="B1609" s="15">
        <f t="shared" si="252"/>
        <v>2020</v>
      </c>
      <c r="C1609" s="15">
        <f t="shared" si="253"/>
        <v>5</v>
      </c>
      <c r="D1609" s="15" t="str">
        <f t="shared" si="257"/>
        <v>20205</v>
      </c>
      <c r="E1609" s="15">
        <f t="shared" si="254"/>
        <v>3</v>
      </c>
      <c r="F1609" s="15">
        <f t="shared" si="255"/>
        <v>0</v>
      </c>
      <c r="G1609" s="64">
        <f t="shared" si="259"/>
        <v>1454.4922423808794</v>
      </c>
      <c r="H1609" s="64">
        <f>IF(G1608&lt;VLOOKUP(D1609,'Luxjacky Assumptions Past'!$M$17:$Q$77,5,0),VLOOKUP(D1609,'Luxjacky Assumptions Past'!$M$17:$Q$77,4,0),0)</f>
        <v>0</v>
      </c>
      <c r="I1609" s="62">
        <f t="shared" si="256"/>
        <v>209.32558215144837</v>
      </c>
      <c r="J1609" s="62">
        <v>219</v>
      </c>
      <c r="K1609" s="15">
        <f t="shared" si="250"/>
        <v>0</v>
      </c>
      <c r="L1609" s="15">
        <f t="shared" si="258"/>
        <v>0</v>
      </c>
      <c r="M1609" s="58">
        <f>'Luxjacky Assumptions Monthly'!$M$8*'Luxjacky Counterfactual'!H1609</f>
        <v>0</v>
      </c>
      <c r="N1609" s="58">
        <f>'Luxjacky Assumptions Monthly'!$M$6*'Luxjacky Assumptions Monthly'!$M$8*'Luxjacky Counterfactual'!G1609</f>
        <v>727.24612119043968</v>
      </c>
      <c r="O1609" s="58">
        <f t="shared" si="251"/>
        <v>727.24612119043968</v>
      </c>
    </row>
    <row r="1610" spans="1:15" x14ac:dyDescent="0.3">
      <c r="A1610" s="60">
        <v>43978</v>
      </c>
      <c r="B1610" s="15">
        <f t="shared" si="252"/>
        <v>2020</v>
      </c>
      <c r="C1610" s="15">
        <f t="shared" si="253"/>
        <v>5</v>
      </c>
      <c r="D1610" s="15" t="str">
        <f t="shared" si="257"/>
        <v>20205</v>
      </c>
      <c r="E1610" s="15">
        <f t="shared" si="254"/>
        <v>4</v>
      </c>
      <c r="F1610" s="15">
        <f t="shared" si="255"/>
        <v>0</v>
      </c>
      <c r="G1610" s="64">
        <f t="shared" si="259"/>
        <v>2948.9689655108223</v>
      </c>
      <c r="H1610" s="64">
        <f>IF(G1609&lt;VLOOKUP(D1610,'Luxjacky Assumptions Past'!$M$17:$Q$77,5,0),VLOOKUP(D1610,'Luxjacky Assumptions Past'!$M$17:$Q$77,4,0),0)</f>
        <v>1708.4767231299427</v>
      </c>
      <c r="I1610" s="62">
        <f t="shared" si="256"/>
        <v>198.69701273881668</v>
      </c>
      <c r="J1610" s="62">
        <v>214</v>
      </c>
      <c r="K1610" s="15">
        <f t="shared" si="250"/>
        <v>1</v>
      </c>
      <c r="L1610" s="15">
        <f t="shared" si="258"/>
        <v>4000</v>
      </c>
      <c r="M1610" s="58">
        <f>'Luxjacky Assumptions Monthly'!$M$8*'Luxjacky Counterfactual'!H1610</f>
        <v>17084.767231299425</v>
      </c>
      <c r="N1610" s="58">
        <f>'Luxjacky Assumptions Monthly'!$M$6*'Luxjacky Assumptions Monthly'!$M$8*'Luxjacky Counterfactual'!G1610</f>
        <v>1474.4844827554111</v>
      </c>
      <c r="O1610" s="58">
        <f t="shared" si="251"/>
        <v>22559.251714054837</v>
      </c>
    </row>
    <row r="1611" spans="1:15" x14ac:dyDescent="0.3">
      <c r="A1611" s="60">
        <v>43979</v>
      </c>
      <c r="B1611" s="15">
        <f t="shared" si="252"/>
        <v>2020</v>
      </c>
      <c r="C1611" s="15">
        <f t="shared" si="253"/>
        <v>5</v>
      </c>
      <c r="D1611" s="15" t="str">
        <f t="shared" si="257"/>
        <v>20205</v>
      </c>
      <c r="E1611" s="15">
        <f t="shared" si="254"/>
        <v>5</v>
      </c>
      <c r="F1611" s="15">
        <f t="shared" si="255"/>
        <v>0</v>
      </c>
      <c r="G1611" s="64">
        <f t="shared" si="259"/>
        <v>2748.9689655108223</v>
      </c>
      <c r="H1611" s="64">
        <f>IF(G1610&lt;VLOOKUP(D1611,'Luxjacky Assumptions Past'!$M$17:$Q$77,5,0),VLOOKUP(D1611,'Luxjacky Assumptions Past'!$M$17:$Q$77,4,0),0)</f>
        <v>0</v>
      </c>
      <c r="I1611" s="62">
        <f t="shared" si="256"/>
        <v>179.44583624315936</v>
      </c>
      <c r="J1611" s="62">
        <v>200</v>
      </c>
      <c r="K1611" s="15">
        <f t="shared" si="250"/>
        <v>0</v>
      </c>
      <c r="L1611" s="15">
        <f t="shared" si="258"/>
        <v>0</v>
      </c>
      <c r="M1611" s="58">
        <f>'Luxjacky Assumptions Monthly'!$M$8*'Luxjacky Counterfactual'!H1611</f>
        <v>0</v>
      </c>
      <c r="N1611" s="58">
        <f>'Luxjacky Assumptions Monthly'!$M$6*'Luxjacky Assumptions Monthly'!$M$8*'Luxjacky Counterfactual'!G1611</f>
        <v>1374.4844827554111</v>
      </c>
      <c r="O1611" s="58">
        <f t="shared" si="251"/>
        <v>1374.4844827554111</v>
      </c>
    </row>
    <row r="1612" spans="1:15" x14ac:dyDescent="0.3">
      <c r="A1612" s="60">
        <v>43980</v>
      </c>
      <c r="B1612" s="15">
        <f t="shared" si="252"/>
        <v>2020</v>
      </c>
      <c r="C1612" s="15">
        <f t="shared" si="253"/>
        <v>5</v>
      </c>
      <c r="D1612" s="15" t="str">
        <f t="shared" si="257"/>
        <v>20205</v>
      </c>
      <c r="E1612" s="15">
        <f t="shared" si="254"/>
        <v>6</v>
      </c>
      <c r="F1612" s="15">
        <f t="shared" si="255"/>
        <v>1</v>
      </c>
      <c r="G1612" s="64">
        <f t="shared" si="259"/>
        <v>2569.9689655108223</v>
      </c>
      <c r="H1612" s="64">
        <f>IF(G1611&lt;VLOOKUP(D1612,'Luxjacky Assumptions Past'!$M$17:$Q$77,5,0),VLOOKUP(D1612,'Luxjacky Assumptions Past'!$M$17:$Q$77,4,0),0)</f>
        <v>0</v>
      </c>
      <c r="I1612" s="62">
        <f t="shared" si="256"/>
        <v>161.07410022908539</v>
      </c>
      <c r="J1612" s="62">
        <v>179</v>
      </c>
      <c r="K1612" s="15">
        <f t="shared" si="250"/>
        <v>0</v>
      </c>
      <c r="L1612" s="15">
        <f t="shared" si="258"/>
        <v>0</v>
      </c>
      <c r="M1612" s="58">
        <f>'Luxjacky Assumptions Monthly'!$M$8*'Luxjacky Counterfactual'!H1612</f>
        <v>0</v>
      </c>
      <c r="N1612" s="58">
        <f>'Luxjacky Assumptions Monthly'!$M$6*'Luxjacky Assumptions Monthly'!$M$8*'Luxjacky Counterfactual'!G1612</f>
        <v>1284.9844827554111</v>
      </c>
      <c r="O1612" s="58">
        <f t="shared" si="251"/>
        <v>1284.9844827554111</v>
      </c>
    </row>
    <row r="1613" spans="1:15" x14ac:dyDescent="0.3">
      <c r="A1613" s="60">
        <v>43981</v>
      </c>
      <c r="B1613" s="15">
        <f t="shared" si="252"/>
        <v>2020</v>
      </c>
      <c r="C1613" s="15">
        <f t="shared" si="253"/>
        <v>5</v>
      </c>
      <c r="D1613" s="15" t="str">
        <f t="shared" si="257"/>
        <v>20205</v>
      </c>
      <c r="E1613" s="15">
        <f t="shared" si="254"/>
        <v>7</v>
      </c>
      <c r="F1613" s="15">
        <f t="shared" si="255"/>
        <v>1</v>
      </c>
      <c r="G1613" s="64">
        <f t="shared" si="259"/>
        <v>2420.9689655108223</v>
      </c>
      <c r="H1613" s="64">
        <f>IF(G1612&lt;VLOOKUP(D1613,'Luxjacky Assumptions Past'!$M$17:$Q$77,5,0),VLOOKUP(D1613,'Luxjacky Assumptions Past'!$M$17:$Q$77,4,0),0)</f>
        <v>0</v>
      </c>
      <c r="I1613" s="62">
        <f t="shared" si="256"/>
        <v>123.15462181908501</v>
      </c>
      <c r="J1613" s="62">
        <v>149</v>
      </c>
      <c r="K1613" s="15">
        <f t="shared" si="250"/>
        <v>0</v>
      </c>
      <c r="L1613" s="15">
        <f t="shared" si="258"/>
        <v>0</v>
      </c>
      <c r="M1613" s="58">
        <f>'Luxjacky Assumptions Monthly'!$M$8*'Luxjacky Counterfactual'!H1613</f>
        <v>0</v>
      </c>
      <c r="N1613" s="58">
        <f>'Luxjacky Assumptions Monthly'!$M$6*'Luxjacky Assumptions Monthly'!$M$8*'Luxjacky Counterfactual'!G1613</f>
        <v>1210.4844827554111</v>
      </c>
      <c r="O1613" s="58">
        <f t="shared" si="251"/>
        <v>1210.4844827554111</v>
      </c>
    </row>
    <row r="1614" spans="1:15" x14ac:dyDescent="0.3">
      <c r="A1614" s="60">
        <v>43982</v>
      </c>
      <c r="B1614" s="15">
        <f t="shared" si="252"/>
        <v>2020</v>
      </c>
      <c r="C1614" s="15">
        <f t="shared" si="253"/>
        <v>5</v>
      </c>
      <c r="D1614" s="15" t="str">
        <f t="shared" si="257"/>
        <v>20205</v>
      </c>
      <c r="E1614" s="15">
        <f t="shared" si="254"/>
        <v>1</v>
      </c>
      <c r="F1614" s="15">
        <f t="shared" si="255"/>
        <v>0</v>
      </c>
      <c r="G1614" s="64">
        <f t="shared" si="259"/>
        <v>2294.9689655108223</v>
      </c>
      <c r="H1614" s="64">
        <f>IF(G1613&lt;VLOOKUP(D1614,'Luxjacky Assumptions Past'!$M$17:$Q$77,5,0),VLOOKUP(D1614,'Luxjacky Assumptions Past'!$M$17:$Q$77,4,0),0)</f>
        <v>0</v>
      </c>
      <c r="I1614" s="62">
        <f t="shared" si="256"/>
        <v>207.31850762441059</v>
      </c>
      <c r="J1614" s="62">
        <v>126</v>
      </c>
      <c r="K1614" s="15">
        <f t="shared" si="250"/>
        <v>0</v>
      </c>
      <c r="L1614" s="15">
        <f t="shared" si="258"/>
        <v>0</v>
      </c>
      <c r="M1614" s="58">
        <f>'Luxjacky Assumptions Monthly'!$M$8*'Luxjacky Counterfactual'!H1614</f>
        <v>0</v>
      </c>
      <c r="N1614" s="58">
        <f>'Luxjacky Assumptions Monthly'!$M$6*'Luxjacky Assumptions Monthly'!$M$8*'Luxjacky Counterfactual'!G1614</f>
        <v>1147.4844827554111</v>
      </c>
      <c r="O1614" s="58">
        <f t="shared" si="251"/>
        <v>1147.4844827554111</v>
      </c>
    </row>
    <row r="1615" spans="1:15" x14ac:dyDescent="0.3">
      <c r="A1615" s="60">
        <v>43983</v>
      </c>
      <c r="B1615" s="15">
        <f t="shared" si="252"/>
        <v>2020</v>
      </c>
      <c r="C1615" s="15">
        <f t="shared" si="253"/>
        <v>6</v>
      </c>
      <c r="D1615" s="15" t="str">
        <f t="shared" si="257"/>
        <v>20206</v>
      </c>
      <c r="E1615" s="15">
        <f t="shared" si="254"/>
        <v>2</v>
      </c>
      <c r="F1615" s="15">
        <f t="shared" si="255"/>
        <v>0</v>
      </c>
      <c r="G1615" s="64">
        <f t="shared" si="259"/>
        <v>2095.9689655108223</v>
      </c>
      <c r="H1615" s="64">
        <f>IF(G1614&lt;VLOOKUP(D1615,'Luxjacky Assumptions Past'!$M$17:$Q$77,5,0),VLOOKUP(D1615,'Luxjacky Assumptions Past'!$M$17:$Q$77,4,0),0)</f>
        <v>0</v>
      </c>
      <c r="I1615" s="62">
        <f t="shared" si="256"/>
        <v>214.38597536916456</v>
      </c>
      <c r="J1615" s="62">
        <v>199</v>
      </c>
      <c r="K1615" s="15">
        <f t="shared" si="250"/>
        <v>0</v>
      </c>
      <c r="L1615" s="15">
        <f t="shared" si="258"/>
        <v>0</v>
      </c>
      <c r="M1615" s="58">
        <f>'Luxjacky Assumptions Monthly'!$M$8*'Luxjacky Counterfactual'!H1615</f>
        <v>0</v>
      </c>
      <c r="N1615" s="58">
        <f>'Luxjacky Assumptions Monthly'!$M$6*'Luxjacky Assumptions Monthly'!$M$8*'Luxjacky Counterfactual'!G1615</f>
        <v>1047.9844827554111</v>
      </c>
      <c r="O1615" s="58">
        <f t="shared" si="251"/>
        <v>1047.9844827554111</v>
      </c>
    </row>
    <row r="1616" spans="1:15" x14ac:dyDescent="0.3">
      <c r="A1616" s="60">
        <v>43984</v>
      </c>
      <c r="B1616" s="15">
        <f t="shared" si="252"/>
        <v>2020</v>
      </c>
      <c r="C1616" s="15">
        <f t="shared" si="253"/>
        <v>6</v>
      </c>
      <c r="D1616" s="15" t="str">
        <f t="shared" si="257"/>
        <v>20206</v>
      </c>
      <c r="E1616" s="15">
        <f t="shared" si="254"/>
        <v>3</v>
      </c>
      <c r="F1616" s="15">
        <f t="shared" si="255"/>
        <v>0</v>
      </c>
      <c r="G1616" s="64">
        <f t="shared" si="259"/>
        <v>1884.9689655108223</v>
      </c>
      <c r="H1616" s="64">
        <f>IF(G1615&lt;VLOOKUP(D1616,'Luxjacky Assumptions Past'!$M$17:$Q$77,5,0),VLOOKUP(D1616,'Luxjacky Assumptions Past'!$M$17:$Q$77,4,0),0)</f>
        <v>0</v>
      </c>
      <c r="I1616" s="62">
        <f t="shared" si="256"/>
        <v>211.77536765442599</v>
      </c>
      <c r="J1616" s="62">
        <v>211</v>
      </c>
      <c r="K1616" s="15">
        <f t="shared" si="250"/>
        <v>0</v>
      </c>
      <c r="L1616" s="15">
        <f t="shared" si="258"/>
        <v>0</v>
      </c>
      <c r="M1616" s="58">
        <f>'Luxjacky Assumptions Monthly'!$M$8*'Luxjacky Counterfactual'!H1616</f>
        <v>0</v>
      </c>
      <c r="N1616" s="58">
        <f>'Luxjacky Assumptions Monthly'!$M$6*'Luxjacky Assumptions Monthly'!$M$8*'Luxjacky Counterfactual'!G1616</f>
        <v>942.48448275541114</v>
      </c>
      <c r="O1616" s="58">
        <f t="shared" si="251"/>
        <v>942.48448275541114</v>
      </c>
    </row>
    <row r="1617" spans="1:15" x14ac:dyDescent="0.3">
      <c r="A1617" s="60">
        <v>43985</v>
      </c>
      <c r="B1617" s="15">
        <f t="shared" si="252"/>
        <v>2020</v>
      </c>
      <c r="C1617" s="15">
        <f t="shared" si="253"/>
        <v>6</v>
      </c>
      <c r="D1617" s="15" t="str">
        <f t="shared" si="257"/>
        <v>20206</v>
      </c>
      <c r="E1617" s="15">
        <f t="shared" si="254"/>
        <v>4</v>
      </c>
      <c r="F1617" s="15">
        <f t="shared" si="255"/>
        <v>0</v>
      </c>
      <c r="G1617" s="64">
        <f t="shared" si="259"/>
        <v>1675.9689655108223</v>
      </c>
      <c r="H1617" s="64">
        <f>IF(G1616&lt;VLOOKUP(D1617,'Luxjacky Assumptions Past'!$M$17:$Q$77,5,0),VLOOKUP(D1617,'Luxjacky Assumptions Past'!$M$17:$Q$77,4,0),0)</f>
        <v>0</v>
      </c>
      <c r="I1617" s="62">
        <f t="shared" si="256"/>
        <v>201.14679824179433</v>
      </c>
      <c r="J1617" s="62">
        <v>209</v>
      </c>
      <c r="K1617" s="15">
        <f t="shared" si="250"/>
        <v>0</v>
      </c>
      <c r="L1617" s="15">
        <f t="shared" si="258"/>
        <v>0</v>
      </c>
      <c r="M1617" s="58">
        <f>'Luxjacky Assumptions Monthly'!$M$8*'Luxjacky Counterfactual'!H1617</f>
        <v>0</v>
      </c>
      <c r="N1617" s="58">
        <f>'Luxjacky Assumptions Monthly'!$M$6*'Luxjacky Assumptions Monthly'!$M$8*'Luxjacky Counterfactual'!G1617</f>
        <v>837.98448275541114</v>
      </c>
      <c r="O1617" s="58">
        <f t="shared" si="251"/>
        <v>837.98448275541114</v>
      </c>
    </row>
    <row r="1618" spans="1:15" x14ac:dyDescent="0.3">
      <c r="A1618" s="60">
        <v>43986</v>
      </c>
      <c r="B1618" s="15">
        <f t="shared" si="252"/>
        <v>2020</v>
      </c>
      <c r="C1618" s="15">
        <f t="shared" si="253"/>
        <v>6</v>
      </c>
      <c r="D1618" s="15" t="str">
        <f t="shared" si="257"/>
        <v>20206</v>
      </c>
      <c r="E1618" s="15">
        <f t="shared" si="254"/>
        <v>5</v>
      </c>
      <c r="F1618" s="15">
        <f t="shared" si="255"/>
        <v>0</v>
      </c>
      <c r="G1618" s="64">
        <f t="shared" si="259"/>
        <v>1472.9689655108223</v>
      </c>
      <c r="H1618" s="64">
        <f>IF(G1617&lt;VLOOKUP(D1618,'Luxjacky Assumptions Past'!$M$17:$Q$77,5,0),VLOOKUP(D1618,'Luxjacky Assumptions Past'!$M$17:$Q$77,4,0),0)</f>
        <v>0</v>
      </c>
      <c r="I1618" s="62">
        <f t="shared" si="256"/>
        <v>181.89562174613698</v>
      </c>
      <c r="J1618" s="62">
        <v>203</v>
      </c>
      <c r="K1618" s="15">
        <f t="shared" si="250"/>
        <v>0</v>
      </c>
      <c r="L1618" s="15">
        <f t="shared" si="258"/>
        <v>0</v>
      </c>
      <c r="M1618" s="58">
        <f>'Luxjacky Assumptions Monthly'!$M$8*'Luxjacky Counterfactual'!H1618</f>
        <v>0</v>
      </c>
      <c r="N1618" s="58">
        <f>'Luxjacky Assumptions Monthly'!$M$6*'Luxjacky Assumptions Monthly'!$M$8*'Luxjacky Counterfactual'!G1618</f>
        <v>736.48448275541114</v>
      </c>
      <c r="O1618" s="58">
        <f t="shared" si="251"/>
        <v>736.48448275541114</v>
      </c>
    </row>
    <row r="1619" spans="1:15" x14ac:dyDescent="0.3">
      <c r="A1619" s="60">
        <v>43987</v>
      </c>
      <c r="B1619" s="15">
        <f t="shared" si="252"/>
        <v>2020</v>
      </c>
      <c r="C1619" s="15">
        <f t="shared" si="253"/>
        <v>6</v>
      </c>
      <c r="D1619" s="15" t="str">
        <f t="shared" si="257"/>
        <v>20206</v>
      </c>
      <c r="E1619" s="15">
        <f t="shared" si="254"/>
        <v>6</v>
      </c>
      <c r="F1619" s="15">
        <f t="shared" si="255"/>
        <v>1</v>
      </c>
      <c r="G1619" s="64">
        <f t="shared" si="259"/>
        <v>3038.1794098413466</v>
      </c>
      <c r="H1619" s="64">
        <f>IF(G1618&lt;VLOOKUP(D1619,'Luxjacky Assumptions Past'!$M$17:$Q$77,5,0),VLOOKUP(D1619,'Luxjacky Assumptions Past'!$M$17:$Q$77,4,0),0)</f>
        <v>1737.2104443305245</v>
      </c>
      <c r="I1619" s="62">
        <f t="shared" si="256"/>
        <v>163.52388573206301</v>
      </c>
      <c r="J1619" s="62">
        <v>172</v>
      </c>
      <c r="K1619" s="15">
        <f t="shared" si="250"/>
        <v>1</v>
      </c>
      <c r="L1619" s="15">
        <f t="shared" si="258"/>
        <v>4000</v>
      </c>
      <c r="M1619" s="58">
        <f>'Luxjacky Assumptions Monthly'!$M$8*'Luxjacky Counterfactual'!H1619</f>
        <v>17372.104443305245</v>
      </c>
      <c r="N1619" s="58">
        <f>'Luxjacky Assumptions Monthly'!$M$6*'Luxjacky Assumptions Monthly'!$M$8*'Luxjacky Counterfactual'!G1619</f>
        <v>1519.0897049206733</v>
      </c>
      <c r="O1619" s="58">
        <f t="shared" si="251"/>
        <v>22891.194148225917</v>
      </c>
    </row>
    <row r="1620" spans="1:15" x14ac:dyDescent="0.3">
      <c r="A1620" s="60">
        <v>43988</v>
      </c>
      <c r="B1620" s="15">
        <f t="shared" si="252"/>
        <v>2020</v>
      </c>
      <c r="C1620" s="15">
        <f t="shared" si="253"/>
        <v>6</v>
      </c>
      <c r="D1620" s="15" t="str">
        <f t="shared" si="257"/>
        <v>20206</v>
      </c>
      <c r="E1620" s="15">
        <f t="shared" si="254"/>
        <v>7</v>
      </c>
      <c r="F1620" s="15">
        <f t="shared" si="255"/>
        <v>1</v>
      </c>
      <c r="G1620" s="64">
        <f t="shared" si="259"/>
        <v>2877.1794098413466</v>
      </c>
      <c r="H1620" s="64">
        <f>IF(G1619&lt;VLOOKUP(D1620,'Luxjacky Assumptions Past'!$M$17:$Q$77,5,0),VLOOKUP(D1620,'Luxjacky Assumptions Past'!$M$17:$Q$77,4,0),0)</f>
        <v>0</v>
      </c>
      <c r="I1620" s="62">
        <f t="shared" si="256"/>
        <v>125.60440732206263</v>
      </c>
      <c r="J1620" s="62">
        <v>161</v>
      </c>
      <c r="K1620" s="15">
        <f t="shared" si="250"/>
        <v>0</v>
      </c>
      <c r="L1620" s="15">
        <f t="shared" si="258"/>
        <v>0</v>
      </c>
      <c r="M1620" s="58">
        <f>'Luxjacky Assumptions Monthly'!$M$8*'Luxjacky Counterfactual'!H1620</f>
        <v>0</v>
      </c>
      <c r="N1620" s="58">
        <f>'Luxjacky Assumptions Monthly'!$M$6*'Luxjacky Assumptions Monthly'!$M$8*'Luxjacky Counterfactual'!G1620</f>
        <v>1438.5897049206733</v>
      </c>
      <c r="O1620" s="58">
        <f t="shared" si="251"/>
        <v>1438.5897049206733</v>
      </c>
    </row>
    <row r="1621" spans="1:15" x14ac:dyDescent="0.3">
      <c r="A1621" s="60">
        <v>43989</v>
      </c>
      <c r="B1621" s="15">
        <f t="shared" si="252"/>
        <v>2020</v>
      </c>
      <c r="C1621" s="15">
        <f t="shared" si="253"/>
        <v>6</v>
      </c>
      <c r="D1621" s="15" t="str">
        <f t="shared" si="257"/>
        <v>20206</v>
      </c>
      <c r="E1621" s="15">
        <f t="shared" si="254"/>
        <v>1</v>
      </c>
      <c r="F1621" s="15">
        <f t="shared" si="255"/>
        <v>0</v>
      </c>
      <c r="G1621" s="64">
        <f t="shared" si="259"/>
        <v>2753.1794098413466</v>
      </c>
      <c r="H1621" s="64">
        <f>IF(G1620&lt;VLOOKUP(D1621,'Luxjacky Assumptions Past'!$M$17:$Q$77,5,0),VLOOKUP(D1621,'Luxjacky Assumptions Past'!$M$17:$Q$77,4,0),0)</f>
        <v>0</v>
      </c>
      <c r="I1621" s="62">
        <f t="shared" si="256"/>
        <v>209.7682931273882</v>
      </c>
      <c r="J1621" s="62">
        <v>124</v>
      </c>
      <c r="K1621" s="15">
        <f t="shared" si="250"/>
        <v>0</v>
      </c>
      <c r="L1621" s="15">
        <f t="shared" si="258"/>
        <v>0</v>
      </c>
      <c r="M1621" s="58">
        <f>'Luxjacky Assumptions Monthly'!$M$8*'Luxjacky Counterfactual'!H1621</f>
        <v>0</v>
      </c>
      <c r="N1621" s="58">
        <f>'Luxjacky Assumptions Monthly'!$M$6*'Luxjacky Assumptions Monthly'!$M$8*'Luxjacky Counterfactual'!G1621</f>
        <v>1376.5897049206733</v>
      </c>
      <c r="O1621" s="58">
        <f t="shared" si="251"/>
        <v>1376.5897049206733</v>
      </c>
    </row>
    <row r="1622" spans="1:15" x14ac:dyDescent="0.3">
      <c r="A1622" s="60">
        <v>43990</v>
      </c>
      <c r="B1622" s="15">
        <f t="shared" si="252"/>
        <v>2020</v>
      </c>
      <c r="C1622" s="15">
        <f t="shared" si="253"/>
        <v>6</v>
      </c>
      <c r="D1622" s="15" t="str">
        <f t="shared" si="257"/>
        <v>20206</v>
      </c>
      <c r="E1622" s="15">
        <f t="shared" si="254"/>
        <v>2</v>
      </c>
      <c r="F1622" s="15">
        <f t="shared" si="255"/>
        <v>0</v>
      </c>
      <c r="G1622" s="64">
        <f t="shared" si="259"/>
        <v>2548.1794098413466</v>
      </c>
      <c r="H1622" s="64">
        <f>IF(G1621&lt;VLOOKUP(D1622,'Luxjacky Assumptions Past'!$M$17:$Q$77,5,0),VLOOKUP(D1622,'Luxjacky Assumptions Past'!$M$17:$Q$77,4,0),0)</f>
        <v>0</v>
      </c>
      <c r="I1622" s="62">
        <f t="shared" si="256"/>
        <v>214.38597536916456</v>
      </c>
      <c r="J1622" s="62">
        <v>205</v>
      </c>
      <c r="K1622" s="15">
        <f t="shared" si="250"/>
        <v>0</v>
      </c>
      <c r="L1622" s="15">
        <f t="shared" si="258"/>
        <v>0</v>
      </c>
      <c r="M1622" s="58">
        <f>'Luxjacky Assumptions Monthly'!$M$8*'Luxjacky Counterfactual'!H1622</f>
        <v>0</v>
      </c>
      <c r="N1622" s="58">
        <f>'Luxjacky Assumptions Monthly'!$M$6*'Luxjacky Assumptions Monthly'!$M$8*'Luxjacky Counterfactual'!G1622</f>
        <v>1274.0897049206733</v>
      </c>
      <c r="O1622" s="58">
        <f t="shared" si="251"/>
        <v>1274.0897049206733</v>
      </c>
    </row>
    <row r="1623" spans="1:15" x14ac:dyDescent="0.3">
      <c r="A1623" s="60">
        <v>43991</v>
      </c>
      <c r="B1623" s="15">
        <f t="shared" si="252"/>
        <v>2020</v>
      </c>
      <c r="C1623" s="15">
        <f t="shared" si="253"/>
        <v>6</v>
      </c>
      <c r="D1623" s="15" t="str">
        <f t="shared" si="257"/>
        <v>20206</v>
      </c>
      <c r="E1623" s="15">
        <f t="shared" si="254"/>
        <v>3</v>
      </c>
      <c r="F1623" s="15">
        <f t="shared" si="255"/>
        <v>0</v>
      </c>
      <c r="G1623" s="64">
        <f t="shared" si="259"/>
        <v>2332.1794098413466</v>
      </c>
      <c r="H1623" s="64">
        <f>IF(G1622&lt;VLOOKUP(D1623,'Luxjacky Assumptions Past'!$M$17:$Q$77,5,0),VLOOKUP(D1623,'Luxjacky Assumptions Past'!$M$17:$Q$77,4,0),0)</f>
        <v>0</v>
      </c>
      <c r="I1623" s="62">
        <f t="shared" si="256"/>
        <v>211.77536765442599</v>
      </c>
      <c r="J1623" s="62">
        <v>216</v>
      </c>
      <c r="K1623" s="15">
        <f t="shared" si="250"/>
        <v>0</v>
      </c>
      <c r="L1623" s="15">
        <f t="shared" si="258"/>
        <v>0</v>
      </c>
      <c r="M1623" s="58">
        <f>'Luxjacky Assumptions Monthly'!$M$8*'Luxjacky Counterfactual'!H1623</f>
        <v>0</v>
      </c>
      <c r="N1623" s="58">
        <f>'Luxjacky Assumptions Monthly'!$M$6*'Luxjacky Assumptions Monthly'!$M$8*'Luxjacky Counterfactual'!G1623</f>
        <v>1166.0897049206733</v>
      </c>
      <c r="O1623" s="58">
        <f t="shared" si="251"/>
        <v>1166.0897049206733</v>
      </c>
    </row>
    <row r="1624" spans="1:15" x14ac:dyDescent="0.3">
      <c r="A1624" s="60">
        <v>43992</v>
      </c>
      <c r="B1624" s="15">
        <f t="shared" si="252"/>
        <v>2020</v>
      </c>
      <c r="C1624" s="15">
        <f t="shared" si="253"/>
        <v>6</v>
      </c>
      <c r="D1624" s="15" t="str">
        <f t="shared" si="257"/>
        <v>20206</v>
      </c>
      <c r="E1624" s="15">
        <f t="shared" si="254"/>
        <v>4</v>
      </c>
      <c r="F1624" s="15">
        <f t="shared" si="255"/>
        <v>0</v>
      </c>
      <c r="G1624" s="64">
        <f t="shared" si="259"/>
        <v>2121.1794098413466</v>
      </c>
      <c r="H1624" s="64">
        <f>IF(G1623&lt;VLOOKUP(D1624,'Luxjacky Assumptions Past'!$M$17:$Q$77,5,0),VLOOKUP(D1624,'Luxjacky Assumptions Past'!$M$17:$Q$77,4,0),0)</f>
        <v>0</v>
      </c>
      <c r="I1624" s="62">
        <f t="shared" si="256"/>
        <v>201.14679824179433</v>
      </c>
      <c r="J1624" s="62">
        <v>211</v>
      </c>
      <c r="K1624" s="15">
        <f t="shared" si="250"/>
        <v>0</v>
      </c>
      <c r="L1624" s="15">
        <f t="shared" si="258"/>
        <v>0</v>
      </c>
      <c r="M1624" s="58">
        <f>'Luxjacky Assumptions Monthly'!$M$8*'Luxjacky Counterfactual'!H1624</f>
        <v>0</v>
      </c>
      <c r="N1624" s="58">
        <f>'Luxjacky Assumptions Monthly'!$M$6*'Luxjacky Assumptions Monthly'!$M$8*'Luxjacky Counterfactual'!G1624</f>
        <v>1060.5897049206733</v>
      </c>
      <c r="O1624" s="58">
        <f t="shared" si="251"/>
        <v>1060.5897049206733</v>
      </c>
    </row>
    <row r="1625" spans="1:15" x14ac:dyDescent="0.3">
      <c r="A1625" s="60">
        <v>43993</v>
      </c>
      <c r="B1625" s="15">
        <f t="shared" si="252"/>
        <v>2020</v>
      </c>
      <c r="C1625" s="15">
        <f t="shared" si="253"/>
        <v>6</v>
      </c>
      <c r="D1625" s="15" t="str">
        <f t="shared" si="257"/>
        <v>20206</v>
      </c>
      <c r="E1625" s="15">
        <f t="shared" si="254"/>
        <v>5</v>
      </c>
      <c r="F1625" s="15">
        <f t="shared" si="255"/>
        <v>0</v>
      </c>
      <c r="G1625" s="64">
        <f t="shared" si="259"/>
        <v>1919.1794098413466</v>
      </c>
      <c r="H1625" s="64">
        <f>IF(G1624&lt;VLOOKUP(D1625,'Luxjacky Assumptions Past'!$M$17:$Q$77,5,0),VLOOKUP(D1625,'Luxjacky Assumptions Past'!$M$17:$Q$77,4,0),0)</f>
        <v>0</v>
      </c>
      <c r="I1625" s="62">
        <f t="shared" si="256"/>
        <v>181.89562174613698</v>
      </c>
      <c r="J1625" s="62">
        <v>202</v>
      </c>
      <c r="K1625" s="15">
        <f t="shared" si="250"/>
        <v>0</v>
      </c>
      <c r="L1625" s="15">
        <f t="shared" si="258"/>
        <v>0</v>
      </c>
      <c r="M1625" s="58">
        <f>'Luxjacky Assumptions Monthly'!$M$8*'Luxjacky Counterfactual'!H1625</f>
        <v>0</v>
      </c>
      <c r="N1625" s="58">
        <f>'Luxjacky Assumptions Monthly'!$M$6*'Luxjacky Assumptions Monthly'!$M$8*'Luxjacky Counterfactual'!G1625</f>
        <v>959.58970492067328</v>
      </c>
      <c r="O1625" s="58">
        <f t="shared" si="251"/>
        <v>959.58970492067328</v>
      </c>
    </row>
    <row r="1626" spans="1:15" x14ac:dyDescent="0.3">
      <c r="A1626" s="60">
        <v>43994</v>
      </c>
      <c r="B1626" s="15">
        <f t="shared" si="252"/>
        <v>2020</v>
      </c>
      <c r="C1626" s="15">
        <f t="shared" si="253"/>
        <v>6</v>
      </c>
      <c r="D1626" s="15" t="str">
        <f t="shared" si="257"/>
        <v>20206</v>
      </c>
      <c r="E1626" s="15">
        <f t="shared" si="254"/>
        <v>6</v>
      </c>
      <c r="F1626" s="15">
        <f t="shared" si="255"/>
        <v>1</v>
      </c>
      <c r="G1626" s="64">
        <f t="shared" si="259"/>
        <v>1741.1794098413466</v>
      </c>
      <c r="H1626" s="64">
        <f>IF(G1625&lt;VLOOKUP(D1626,'Luxjacky Assumptions Past'!$M$17:$Q$77,5,0),VLOOKUP(D1626,'Luxjacky Assumptions Past'!$M$17:$Q$77,4,0),0)</f>
        <v>0</v>
      </c>
      <c r="I1626" s="62">
        <f t="shared" si="256"/>
        <v>163.52388573206301</v>
      </c>
      <c r="J1626" s="62">
        <v>178</v>
      </c>
      <c r="K1626" s="15">
        <f t="shared" si="250"/>
        <v>0</v>
      </c>
      <c r="L1626" s="15">
        <f t="shared" si="258"/>
        <v>0</v>
      </c>
      <c r="M1626" s="58">
        <f>'Luxjacky Assumptions Monthly'!$M$8*'Luxjacky Counterfactual'!H1626</f>
        <v>0</v>
      </c>
      <c r="N1626" s="58">
        <f>'Luxjacky Assumptions Monthly'!$M$6*'Luxjacky Assumptions Monthly'!$M$8*'Luxjacky Counterfactual'!G1626</f>
        <v>870.58970492067328</v>
      </c>
      <c r="O1626" s="58">
        <f t="shared" si="251"/>
        <v>870.58970492067328</v>
      </c>
    </row>
    <row r="1627" spans="1:15" x14ac:dyDescent="0.3">
      <c r="A1627" s="60">
        <v>43995</v>
      </c>
      <c r="B1627" s="15">
        <f t="shared" si="252"/>
        <v>2020</v>
      </c>
      <c r="C1627" s="15">
        <f t="shared" si="253"/>
        <v>6</v>
      </c>
      <c r="D1627" s="15" t="str">
        <f t="shared" si="257"/>
        <v>20206</v>
      </c>
      <c r="E1627" s="15">
        <f t="shared" si="254"/>
        <v>7</v>
      </c>
      <c r="F1627" s="15">
        <f t="shared" si="255"/>
        <v>1</v>
      </c>
      <c r="G1627" s="64">
        <f t="shared" si="259"/>
        <v>1576.1794098413466</v>
      </c>
      <c r="H1627" s="64">
        <f>IF(G1626&lt;VLOOKUP(D1627,'Luxjacky Assumptions Past'!$M$17:$Q$77,5,0),VLOOKUP(D1627,'Luxjacky Assumptions Past'!$M$17:$Q$77,4,0),0)</f>
        <v>0</v>
      </c>
      <c r="I1627" s="62">
        <f t="shared" si="256"/>
        <v>125.60440732206263</v>
      </c>
      <c r="J1627" s="62">
        <v>165</v>
      </c>
      <c r="K1627" s="15">
        <f t="shared" si="250"/>
        <v>0</v>
      </c>
      <c r="L1627" s="15">
        <f t="shared" si="258"/>
        <v>0</v>
      </c>
      <c r="M1627" s="58">
        <f>'Luxjacky Assumptions Monthly'!$M$8*'Luxjacky Counterfactual'!H1627</f>
        <v>0</v>
      </c>
      <c r="N1627" s="58">
        <f>'Luxjacky Assumptions Monthly'!$M$6*'Luxjacky Assumptions Monthly'!$M$8*'Luxjacky Counterfactual'!G1627</f>
        <v>788.08970492067328</v>
      </c>
      <c r="O1627" s="58">
        <f t="shared" si="251"/>
        <v>788.08970492067328</v>
      </c>
    </row>
    <row r="1628" spans="1:15" x14ac:dyDescent="0.3">
      <c r="A1628" s="60">
        <v>43996</v>
      </c>
      <c r="B1628" s="15">
        <f t="shared" si="252"/>
        <v>2020</v>
      </c>
      <c r="C1628" s="15">
        <f t="shared" si="253"/>
        <v>6</v>
      </c>
      <c r="D1628" s="15" t="str">
        <f t="shared" si="257"/>
        <v>20206</v>
      </c>
      <c r="E1628" s="15">
        <f t="shared" si="254"/>
        <v>1</v>
      </c>
      <c r="F1628" s="15">
        <f t="shared" si="255"/>
        <v>0</v>
      </c>
      <c r="G1628" s="64">
        <f t="shared" si="259"/>
        <v>1463.1794098413466</v>
      </c>
      <c r="H1628" s="64">
        <f>IF(G1627&lt;VLOOKUP(D1628,'Luxjacky Assumptions Past'!$M$17:$Q$77,5,0),VLOOKUP(D1628,'Luxjacky Assumptions Past'!$M$17:$Q$77,4,0),0)</f>
        <v>0</v>
      </c>
      <c r="I1628" s="62">
        <f t="shared" si="256"/>
        <v>209.7682931273882</v>
      </c>
      <c r="J1628" s="62">
        <v>113</v>
      </c>
      <c r="K1628" s="15">
        <f t="shared" si="250"/>
        <v>0</v>
      </c>
      <c r="L1628" s="15">
        <f t="shared" si="258"/>
        <v>0</v>
      </c>
      <c r="M1628" s="58">
        <f>'Luxjacky Assumptions Monthly'!$M$8*'Luxjacky Counterfactual'!H1628</f>
        <v>0</v>
      </c>
      <c r="N1628" s="58">
        <f>'Luxjacky Assumptions Monthly'!$M$6*'Luxjacky Assumptions Monthly'!$M$8*'Luxjacky Counterfactual'!G1628</f>
        <v>731.58970492067328</v>
      </c>
      <c r="O1628" s="58">
        <f t="shared" si="251"/>
        <v>731.58970492067328</v>
      </c>
    </row>
    <row r="1629" spans="1:15" x14ac:dyDescent="0.3">
      <c r="A1629" s="60">
        <v>43997</v>
      </c>
      <c r="B1629" s="15">
        <f t="shared" si="252"/>
        <v>2020</v>
      </c>
      <c r="C1629" s="15">
        <f t="shared" si="253"/>
        <v>6</v>
      </c>
      <c r="D1629" s="15" t="str">
        <f t="shared" si="257"/>
        <v>20206</v>
      </c>
      <c r="E1629" s="15">
        <f t="shared" si="254"/>
        <v>2</v>
      </c>
      <c r="F1629" s="15">
        <f t="shared" si="255"/>
        <v>0</v>
      </c>
      <c r="G1629" s="64">
        <f t="shared" si="259"/>
        <v>2999.3898541718709</v>
      </c>
      <c r="H1629" s="64">
        <f>IF(G1628&lt;VLOOKUP(D1629,'Luxjacky Assumptions Past'!$M$17:$Q$77,5,0),VLOOKUP(D1629,'Luxjacky Assumptions Past'!$M$17:$Q$77,4,0),0)</f>
        <v>1737.2104443305245</v>
      </c>
      <c r="I1629" s="62">
        <f t="shared" si="256"/>
        <v>214.38597536916456</v>
      </c>
      <c r="J1629" s="62">
        <v>201</v>
      </c>
      <c r="K1629" s="15">
        <f t="shared" ref="K1629:K1692" si="260">IF(H1629&gt;0,1,0)</f>
        <v>1</v>
      </c>
      <c r="L1629" s="15">
        <f t="shared" si="258"/>
        <v>4000</v>
      </c>
      <c r="M1629" s="58">
        <f>'Luxjacky Assumptions Monthly'!$M$8*'Luxjacky Counterfactual'!H1629</f>
        <v>17372.104443305245</v>
      </c>
      <c r="N1629" s="58">
        <f>'Luxjacky Assumptions Monthly'!$M$6*'Luxjacky Assumptions Monthly'!$M$8*'Luxjacky Counterfactual'!G1629</f>
        <v>1499.6949270859354</v>
      </c>
      <c r="O1629" s="58">
        <f t="shared" ref="O1629:O1692" si="261">SUM(L1629:N1629)</f>
        <v>22871.799370391182</v>
      </c>
    </row>
    <row r="1630" spans="1:15" x14ac:dyDescent="0.3">
      <c r="A1630" s="60">
        <v>43998</v>
      </c>
      <c r="B1630" s="15">
        <f t="shared" si="252"/>
        <v>2020</v>
      </c>
      <c r="C1630" s="15">
        <f t="shared" si="253"/>
        <v>6</v>
      </c>
      <c r="D1630" s="15" t="str">
        <f t="shared" si="257"/>
        <v>20206</v>
      </c>
      <c r="E1630" s="15">
        <f t="shared" si="254"/>
        <v>3</v>
      </c>
      <c r="F1630" s="15">
        <f t="shared" si="255"/>
        <v>0</v>
      </c>
      <c r="G1630" s="64">
        <f t="shared" si="259"/>
        <v>2793.3898541718709</v>
      </c>
      <c r="H1630" s="64">
        <f>IF(G1629&lt;VLOOKUP(D1630,'Luxjacky Assumptions Past'!$M$17:$Q$77,5,0),VLOOKUP(D1630,'Luxjacky Assumptions Past'!$M$17:$Q$77,4,0),0)</f>
        <v>0</v>
      </c>
      <c r="I1630" s="62">
        <f t="shared" si="256"/>
        <v>211.77536765442599</v>
      </c>
      <c r="J1630" s="62">
        <v>206</v>
      </c>
      <c r="K1630" s="15">
        <f t="shared" si="260"/>
        <v>0</v>
      </c>
      <c r="L1630" s="15">
        <f t="shared" si="258"/>
        <v>0</v>
      </c>
      <c r="M1630" s="58">
        <f>'Luxjacky Assumptions Monthly'!$M$8*'Luxjacky Counterfactual'!H1630</f>
        <v>0</v>
      </c>
      <c r="N1630" s="58">
        <f>'Luxjacky Assumptions Monthly'!$M$6*'Luxjacky Assumptions Monthly'!$M$8*'Luxjacky Counterfactual'!G1630</f>
        <v>1396.6949270859354</v>
      </c>
      <c r="O1630" s="58">
        <f t="shared" si="261"/>
        <v>1396.6949270859354</v>
      </c>
    </row>
    <row r="1631" spans="1:15" x14ac:dyDescent="0.3">
      <c r="A1631" s="60">
        <v>43999</v>
      </c>
      <c r="B1631" s="15">
        <f t="shared" si="252"/>
        <v>2020</v>
      </c>
      <c r="C1631" s="15">
        <f t="shared" si="253"/>
        <v>6</v>
      </c>
      <c r="D1631" s="15" t="str">
        <f t="shared" si="257"/>
        <v>20206</v>
      </c>
      <c r="E1631" s="15">
        <f t="shared" si="254"/>
        <v>4</v>
      </c>
      <c r="F1631" s="15">
        <f t="shared" si="255"/>
        <v>0</v>
      </c>
      <c r="G1631" s="64">
        <f t="shared" si="259"/>
        <v>2581.3898541718709</v>
      </c>
      <c r="H1631" s="64">
        <f>IF(G1630&lt;VLOOKUP(D1631,'Luxjacky Assumptions Past'!$M$17:$Q$77,5,0),VLOOKUP(D1631,'Luxjacky Assumptions Past'!$M$17:$Q$77,4,0),0)</f>
        <v>0</v>
      </c>
      <c r="I1631" s="62">
        <f t="shared" si="256"/>
        <v>201.14679824179433</v>
      </c>
      <c r="J1631" s="62">
        <v>212</v>
      </c>
      <c r="K1631" s="15">
        <f t="shared" si="260"/>
        <v>0</v>
      </c>
      <c r="L1631" s="15">
        <f t="shared" si="258"/>
        <v>0</v>
      </c>
      <c r="M1631" s="58">
        <f>'Luxjacky Assumptions Monthly'!$M$8*'Luxjacky Counterfactual'!H1631</f>
        <v>0</v>
      </c>
      <c r="N1631" s="58">
        <f>'Luxjacky Assumptions Monthly'!$M$6*'Luxjacky Assumptions Monthly'!$M$8*'Luxjacky Counterfactual'!G1631</f>
        <v>1290.6949270859354</v>
      </c>
      <c r="O1631" s="58">
        <f t="shared" si="261"/>
        <v>1290.6949270859354</v>
      </c>
    </row>
    <row r="1632" spans="1:15" x14ac:dyDescent="0.3">
      <c r="A1632" s="60">
        <v>44000</v>
      </c>
      <c r="B1632" s="15">
        <f t="shared" si="252"/>
        <v>2020</v>
      </c>
      <c r="C1632" s="15">
        <f t="shared" si="253"/>
        <v>6</v>
      </c>
      <c r="D1632" s="15" t="str">
        <f t="shared" si="257"/>
        <v>20206</v>
      </c>
      <c r="E1632" s="15">
        <f t="shared" si="254"/>
        <v>5</v>
      </c>
      <c r="F1632" s="15">
        <f t="shared" si="255"/>
        <v>0</v>
      </c>
      <c r="G1632" s="64">
        <f t="shared" si="259"/>
        <v>2382.3898541718709</v>
      </c>
      <c r="H1632" s="64">
        <f>IF(G1631&lt;VLOOKUP(D1632,'Luxjacky Assumptions Past'!$M$17:$Q$77,5,0),VLOOKUP(D1632,'Luxjacky Assumptions Past'!$M$17:$Q$77,4,0),0)</f>
        <v>0</v>
      </c>
      <c r="I1632" s="62">
        <f t="shared" si="256"/>
        <v>181.89562174613698</v>
      </c>
      <c r="J1632" s="62">
        <v>199</v>
      </c>
      <c r="K1632" s="15">
        <f t="shared" si="260"/>
        <v>0</v>
      </c>
      <c r="L1632" s="15">
        <f t="shared" si="258"/>
        <v>0</v>
      </c>
      <c r="M1632" s="58">
        <f>'Luxjacky Assumptions Monthly'!$M$8*'Luxjacky Counterfactual'!H1632</f>
        <v>0</v>
      </c>
      <c r="N1632" s="58">
        <f>'Luxjacky Assumptions Monthly'!$M$6*'Luxjacky Assumptions Monthly'!$M$8*'Luxjacky Counterfactual'!G1632</f>
        <v>1191.1949270859354</v>
      </c>
      <c r="O1632" s="58">
        <f t="shared" si="261"/>
        <v>1191.1949270859354</v>
      </c>
    </row>
    <row r="1633" spans="1:15" x14ac:dyDescent="0.3">
      <c r="A1633" s="60">
        <v>44001</v>
      </c>
      <c r="B1633" s="15">
        <f t="shared" si="252"/>
        <v>2020</v>
      </c>
      <c r="C1633" s="15">
        <f t="shared" si="253"/>
        <v>6</v>
      </c>
      <c r="D1633" s="15" t="str">
        <f t="shared" si="257"/>
        <v>20206</v>
      </c>
      <c r="E1633" s="15">
        <f t="shared" si="254"/>
        <v>6</v>
      </c>
      <c r="F1633" s="15">
        <f t="shared" si="255"/>
        <v>1</v>
      </c>
      <c r="G1633" s="64">
        <f t="shared" si="259"/>
        <v>2196.3898541718709</v>
      </c>
      <c r="H1633" s="64">
        <f>IF(G1632&lt;VLOOKUP(D1633,'Luxjacky Assumptions Past'!$M$17:$Q$77,5,0),VLOOKUP(D1633,'Luxjacky Assumptions Past'!$M$17:$Q$77,4,0),0)</f>
        <v>0</v>
      </c>
      <c r="I1633" s="62">
        <f t="shared" si="256"/>
        <v>163.52388573206301</v>
      </c>
      <c r="J1633" s="62">
        <v>186</v>
      </c>
      <c r="K1633" s="15">
        <f t="shared" si="260"/>
        <v>0</v>
      </c>
      <c r="L1633" s="15">
        <f t="shared" si="258"/>
        <v>0</v>
      </c>
      <c r="M1633" s="58">
        <f>'Luxjacky Assumptions Monthly'!$M$8*'Luxjacky Counterfactual'!H1633</f>
        <v>0</v>
      </c>
      <c r="N1633" s="58">
        <f>'Luxjacky Assumptions Monthly'!$M$6*'Luxjacky Assumptions Monthly'!$M$8*'Luxjacky Counterfactual'!G1633</f>
        <v>1098.1949270859354</v>
      </c>
      <c r="O1633" s="58">
        <f t="shared" si="261"/>
        <v>1098.1949270859354</v>
      </c>
    </row>
    <row r="1634" spans="1:15" x14ac:dyDescent="0.3">
      <c r="A1634" s="60">
        <v>44002</v>
      </c>
      <c r="B1634" s="15">
        <f t="shared" si="252"/>
        <v>2020</v>
      </c>
      <c r="C1634" s="15">
        <f t="shared" si="253"/>
        <v>6</v>
      </c>
      <c r="D1634" s="15" t="str">
        <f t="shared" si="257"/>
        <v>20206</v>
      </c>
      <c r="E1634" s="15">
        <f t="shared" si="254"/>
        <v>7</v>
      </c>
      <c r="F1634" s="15">
        <f t="shared" si="255"/>
        <v>1</v>
      </c>
      <c r="G1634" s="64">
        <f t="shared" si="259"/>
        <v>2042.3898541718709</v>
      </c>
      <c r="H1634" s="64">
        <f>IF(G1633&lt;VLOOKUP(D1634,'Luxjacky Assumptions Past'!$M$17:$Q$77,5,0),VLOOKUP(D1634,'Luxjacky Assumptions Past'!$M$17:$Q$77,4,0),0)</f>
        <v>0</v>
      </c>
      <c r="I1634" s="62">
        <f t="shared" si="256"/>
        <v>125.60440732206263</v>
      </c>
      <c r="J1634" s="62">
        <v>154</v>
      </c>
      <c r="K1634" s="15">
        <f t="shared" si="260"/>
        <v>0</v>
      </c>
      <c r="L1634" s="15">
        <f t="shared" si="258"/>
        <v>0</v>
      </c>
      <c r="M1634" s="58">
        <f>'Luxjacky Assumptions Monthly'!$M$8*'Luxjacky Counterfactual'!H1634</f>
        <v>0</v>
      </c>
      <c r="N1634" s="58">
        <f>'Luxjacky Assumptions Monthly'!$M$6*'Luxjacky Assumptions Monthly'!$M$8*'Luxjacky Counterfactual'!G1634</f>
        <v>1021.1949270859354</v>
      </c>
      <c r="O1634" s="58">
        <f t="shared" si="261"/>
        <v>1021.1949270859354</v>
      </c>
    </row>
    <row r="1635" spans="1:15" x14ac:dyDescent="0.3">
      <c r="A1635" s="60">
        <v>44003</v>
      </c>
      <c r="B1635" s="15">
        <f t="shared" si="252"/>
        <v>2020</v>
      </c>
      <c r="C1635" s="15">
        <f t="shared" si="253"/>
        <v>6</v>
      </c>
      <c r="D1635" s="15" t="str">
        <f t="shared" si="257"/>
        <v>20206</v>
      </c>
      <c r="E1635" s="15">
        <f t="shared" si="254"/>
        <v>1</v>
      </c>
      <c r="F1635" s="15">
        <f t="shared" si="255"/>
        <v>0</v>
      </c>
      <c r="G1635" s="64">
        <f t="shared" si="259"/>
        <v>1911.3898541718709</v>
      </c>
      <c r="H1635" s="64">
        <f>IF(G1634&lt;VLOOKUP(D1635,'Luxjacky Assumptions Past'!$M$17:$Q$77,5,0),VLOOKUP(D1635,'Luxjacky Assumptions Past'!$M$17:$Q$77,4,0),0)</f>
        <v>0</v>
      </c>
      <c r="I1635" s="62">
        <f t="shared" si="256"/>
        <v>209.7682931273882</v>
      </c>
      <c r="J1635" s="62">
        <v>131</v>
      </c>
      <c r="K1635" s="15">
        <f t="shared" si="260"/>
        <v>0</v>
      </c>
      <c r="L1635" s="15">
        <f t="shared" si="258"/>
        <v>0</v>
      </c>
      <c r="M1635" s="58">
        <f>'Luxjacky Assumptions Monthly'!$M$8*'Luxjacky Counterfactual'!H1635</f>
        <v>0</v>
      </c>
      <c r="N1635" s="58">
        <f>'Luxjacky Assumptions Monthly'!$M$6*'Luxjacky Assumptions Monthly'!$M$8*'Luxjacky Counterfactual'!G1635</f>
        <v>955.69492708593543</v>
      </c>
      <c r="O1635" s="58">
        <f t="shared" si="261"/>
        <v>955.69492708593543</v>
      </c>
    </row>
    <row r="1636" spans="1:15" x14ac:dyDescent="0.3">
      <c r="A1636" s="60">
        <v>44004</v>
      </c>
      <c r="B1636" s="15">
        <f t="shared" si="252"/>
        <v>2020</v>
      </c>
      <c r="C1636" s="15">
        <f t="shared" si="253"/>
        <v>6</v>
      </c>
      <c r="D1636" s="15" t="str">
        <f t="shared" si="257"/>
        <v>20206</v>
      </c>
      <c r="E1636" s="15">
        <f t="shared" si="254"/>
        <v>2</v>
      </c>
      <c r="F1636" s="15">
        <f t="shared" si="255"/>
        <v>0</v>
      </c>
      <c r="G1636" s="64">
        <f t="shared" si="259"/>
        <v>1713.3898541718709</v>
      </c>
      <c r="H1636" s="64">
        <f>IF(G1635&lt;VLOOKUP(D1636,'Luxjacky Assumptions Past'!$M$17:$Q$77,5,0),VLOOKUP(D1636,'Luxjacky Assumptions Past'!$M$17:$Q$77,4,0),0)</f>
        <v>0</v>
      </c>
      <c r="I1636" s="62">
        <f t="shared" si="256"/>
        <v>214.38597536916456</v>
      </c>
      <c r="J1636" s="62">
        <v>198</v>
      </c>
      <c r="K1636" s="15">
        <f t="shared" si="260"/>
        <v>0</v>
      </c>
      <c r="L1636" s="15">
        <f t="shared" si="258"/>
        <v>0</v>
      </c>
      <c r="M1636" s="58">
        <f>'Luxjacky Assumptions Monthly'!$M$8*'Luxjacky Counterfactual'!H1636</f>
        <v>0</v>
      </c>
      <c r="N1636" s="58">
        <f>'Luxjacky Assumptions Monthly'!$M$6*'Luxjacky Assumptions Monthly'!$M$8*'Luxjacky Counterfactual'!G1636</f>
        <v>856.69492708593543</v>
      </c>
      <c r="O1636" s="58">
        <f t="shared" si="261"/>
        <v>856.69492708593543</v>
      </c>
    </row>
    <row r="1637" spans="1:15" x14ac:dyDescent="0.3">
      <c r="A1637" s="60">
        <v>44005</v>
      </c>
      <c r="B1637" s="15">
        <f t="shared" si="252"/>
        <v>2020</v>
      </c>
      <c r="C1637" s="15">
        <f t="shared" si="253"/>
        <v>6</v>
      </c>
      <c r="D1637" s="15" t="str">
        <f t="shared" si="257"/>
        <v>20206</v>
      </c>
      <c r="E1637" s="15">
        <f t="shared" si="254"/>
        <v>3</v>
      </c>
      <c r="F1637" s="15">
        <f t="shared" si="255"/>
        <v>0</v>
      </c>
      <c r="G1637" s="64">
        <f t="shared" si="259"/>
        <v>1497.3898541718709</v>
      </c>
      <c r="H1637" s="64">
        <f>IF(G1636&lt;VLOOKUP(D1637,'Luxjacky Assumptions Past'!$M$17:$Q$77,5,0),VLOOKUP(D1637,'Luxjacky Assumptions Past'!$M$17:$Q$77,4,0),0)</f>
        <v>0</v>
      </c>
      <c r="I1637" s="62">
        <f t="shared" si="256"/>
        <v>211.77536765442599</v>
      </c>
      <c r="J1637" s="62">
        <v>216</v>
      </c>
      <c r="K1637" s="15">
        <f t="shared" si="260"/>
        <v>0</v>
      </c>
      <c r="L1637" s="15">
        <f t="shared" si="258"/>
        <v>0</v>
      </c>
      <c r="M1637" s="58">
        <f>'Luxjacky Assumptions Monthly'!$M$8*'Luxjacky Counterfactual'!H1637</f>
        <v>0</v>
      </c>
      <c r="N1637" s="58">
        <f>'Luxjacky Assumptions Monthly'!$M$6*'Luxjacky Assumptions Monthly'!$M$8*'Luxjacky Counterfactual'!G1637</f>
        <v>748.69492708593543</v>
      </c>
      <c r="O1637" s="58">
        <f t="shared" si="261"/>
        <v>748.69492708593543</v>
      </c>
    </row>
    <row r="1638" spans="1:15" x14ac:dyDescent="0.3">
      <c r="A1638" s="60">
        <v>44006</v>
      </c>
      <c r="B1638" s="15">
        <f t="shared" si="252"/>
        <v>2020</v>
      </c>
      <c r="C1638" s="15">
        <f t="shared" si="253"/>
        <v>6</v>
      </c>
      <c r="D1638" s="15" t="str">
        <f t="shared" si="257"/>
        <v>20206</v>
      </c>
      <c r="E1638" s="15">
        <f t="shared" si="254"/>
        <v>4</v>
      </c>
      <c r="F1638" s="15">
        <f t="shared" si="255"/>
        <v>0</v>
      </c>
      <c r="G1638" s="64">
        <f t="shared" si="259"/>
        <v>3021.6002985023952</v>
      </c>
      <c r="H1638" s="64">
        <f>IF(G1637&lt;VLOOKUP(D1638,'Luxjacky Assumptions Past'!$M$17:$Q$77,5,0),VLOOKUP(D1638,'Luxjacky Assumptions Past'!$M$17:$Q$77,4,0),0)</f>
        <v>1737.2104443305245</v>
      </c>
      <c r="I1638" s="62">
        <f t="shared" si="256"/>
        <v>201.14679824179433</v>
      </c>
      <c r="J1638" s="62">
        <v>213</v>
      </c>
      <c r="K1638" s="15">
        <f t="shared" si="260"/>
        <v>1</v>
      </c>
      <c r="L1638" s="15">
        <f t="shared" si="258"/>
        <v>4000</v>
      </c>
      <c r="M1638" s="58">
        <f>'Luxjacky Assumptions Monthly'!$M$8*'Luxjacky Counterfactual'!H1638</f>
        <v>17372.104443305245</v>
      </c>
      <c r="N1638" s="58">
        <f>'Luxjacky Assumptions Monthly'!$M$6*'Luxjacky Assumptions Monthly'!$M$8*'Luxjacky Counterfactual'!G1638</f>
        <v>1510.8001492511976</v>
      </c>
      <c r="O1638" s="58">
        <f t="shared" si="261"/>
        <v>22882.904592556442</v>
      </c>
    </row>
    <row r="1639" spans="1:15" x14ac:dyDescent="0.3">
      <c r="A1639" s="60">
        <v>44007</v>
      </c>
      <c r="B1639" s="15">
        <f t="shared" si="252"/>
        <v>2020</v>
      </c>
      <c r="C1639" s="15">
        <f t="shared" si="253"/>
        <v>6</v>
      </c>
      <c r="D1639" s="15" t="str">
        <f t="shared" si="257"/>
        <v>20206</v>
      </c>
      <c r="E1639" s="15">
        <f t="shared" si="254"/>
        <v>5</v>
      </c>
      <c r="F1639" s="15">
        <f t="shared" si="255"/>
        <v>0</v>
      </c>
      <c r="G1639" s="64">
        <f t="shared" si="259"/>
        <v>2828.6002985023952</v>
      </c>
      <c r="H1639" s="64">
        <f>IF(G1638&lt;VLOOKUP(D1639,'Luxjacky Assumptions Past'!$M$17:$Q$77,5,0),VLOOKUP(D1639,'Luxjacky Assumptions Past'!$M$17:$Q$77,4,0),0)</f>
        <v>0</v>
      </c>
      <c r="I1639" s="62">
        <f t="shared" si="256"/>
        <v>181.89562174613698</v>
      </c>
      <c r="J1639" s="62">
        <v>193</v>
      </c>
      <c r="K1639" s="15">
        <f t="shared" si="260"/>
        <v>0</v>
      </c>
      <c r="L1639" s="15">
        <f t="shared" si="258"/>
        <v>0</v>
      </c>
      <c r="M1639" s="58">
        <f>'Luxjacky Assumptions Monthly'!$M$8*'Luxjacky Counterfactual'!H1639</f>
        <v>0</v>
      </c>
      <c r="N1639" s="58">
        <f>'Luxjacky Assumptions Monthly'!$M$6*'Luxjacky Assumptions Monthly'!$M$8*'Luxjacky Counterfactual'!G1639</f>
        <v>1414.3001492511976</v>
      </c>
      <c r="O1639" s="58">
        <f t="shared" si="261"/>
        <v>1414.3001492511976</v>
      </c>
    </row>
    <row r="1640" spans="1:15" x14ac:dyDescent="0.3">
      <c r="A1640" s="60">
        <v>44008</v>
      </c>
      <c r="B1640" s="15">
        <f t="shared" si="252"/>
        <v>2020</v>
      </c>
      <c r="C1640" s="15">
        <f t="shared" si="253"/>
        <v>6</v>
      </c>
      <c r="D1640" s="15" t="str">
        <f t="shared" si="257"/>
        <v>20206</v>
      </c>
      <c r="E1640" s="15">
        <f t="shared" si="254"/>
        <v>6</v>
      </c>
      <c r="F1640" s="15">
        <f t="shared" si="255"/>
        <v>1</v>
      </c>
      <c r="G1640" s="64">
        <f t="shared" si="259"/>
        <v>2640.6002985023952</v>
      </c>
      <c r="H1640" s="64">
        <f>IF(G1639&lt;VLOOKUP(D1640,'Luxjacky Assumptions Past'!$M$17:$Q$77,5,0),VLOOKUP(D1640,'Luxjacky Assumptions Past'!$M$17:$Q$77,4,0),0)</f>
        <v>0</v>
      </c>
      <c r="I1640" s="62">
        <f t="shared" si="256"/>
        <v>163.52388573206301</v>
      </c>
      <c r="J1640" s="62">
        <v>188</v>
      </c>
      <c r="K1640" s="15">
        <f t="shared" si="260"/>
        <v>0</v>
      </c>
      <c r="L1640" s="15">
        <f t="shared" si="258"/>
        <v>0</v>
      </c>
      <c r="M1640" s="58">
        <f>'Luxjacky Assumptions Monthly'!$M$8*'Luxjacky Counterfactual'!H1640</f>
        <v>0</v>
      </c>
      <c r="N1640" s="58">
        <f>'Luxjacky Assumptions Monthly'!$M$6*'Luxjacky Assumptions Monthly'!$M$8*'Luxjacky Counterfactual'!G1640</f>
        <v>1320.3001492511976</v>
      </c>
      <c r="O1640" s="58">
        <f t="shared" si="261"/>
        <v>1320.3001492511976</v>
      </c>
    </row>
    <row r="1641" spans="1:15" x14ac:dyDescent="0.3">
      <c r="A1641" s="60">
        <v>44009</v>
      </c>
      <c r="B1641" s="15">
        <f t="shared" si="252"/>
        <v>2020</v>
      </c>
      <c r="C1641" s="15">
        <f t="shared" si="253"/>
        <v>6</v>
      </c>
      <c r="D1641" s="15" t="str">
        <f t="shared" si="257"/>
        <v>20206</v>
      </c>
      <c r="E1641" s="15">
        <f t="shared" si="254"/>
        <v>7</v>
      </c>
      <c r="F1641" s="15">
        <f t="shared" si="255"/>
        <v>1</v>
      </c>
      <c r="G1641" s="64">
        <f t="shared" si="259"/>
        <v>2482.6002985023952</v>
      </c>
      <c r="H1641" s="64">
        <f>IF(G1640&lt;VLOOKUP(D1641,'Luxjacky Assumptions Past'!$M$17:$Q$77,5,0),VLOOKUP(D1641,'Luxjacky Assumptions Past'!$M$17:$Q$77,4,0),0)</f>
        <v>0</v>
      </c>
      <c r="I1641" s="62">
        <f t="shared" si="256"/>
        <v>125.60440732206263</v>
      </c>
      <c r="J1641" s="62">
        <v>158</v>
      </c>
      <c r="K1641" s="15">
        <f t="shared" si="260"/>
        <v>0</v>
      </c>
      <c r="L1641" s="15">
        <f t="shared" si="258"/>
        <v>0</v>
      </c>
      <c r="M1641" s="58">
        <f>'Luxjacky Assumptions Monthly'!$M$8*'Luxjacky Counterfactual'!H1641</f>
        <v>0</v>
      </c>
      <c r="N1641" s="58">
        <f>'Luxjacky Assumptions Monthly'!$M$6*'Luxjacky Assumptions Monthly'!$M$8*'Luxjacky Counterfactual'!G1641</f>
        <v>1241.3001492511976</v>
      </c>
      <c r="O1641" s="58">
        <f t="shared" si="261"/>
        <v>1241.3001492511976</v>
      </c>
    </row>
    <row r="1642" spans="1:15" x14ac:dyDescent="0.3">
      <c r="A1642" s="60">
        <v>44010</v>
      </c>
      <c r="B1642" s="15">
        <f t="shared" si="252"/>
        <v>2020</v>
      </c>
      <c r="C1642" s="15">
        <f t="shared" si="253"/>
        <v>6</v>
      </c>
      <c r="D1642" s="15" t="str">
        <f t="shared" si="257"/>
        <v>20206</v>
      </c>
      <c r="E1642" s="15">
        <f t="shared" si="254"/>
        <v>1</v>
      </c>
      <c r="F1642" s="15">
        <f t="shared" si="255"/>
        <v>0</v>
      </c>
      <c r="G1642" s="64">
        <f t="shared" si="259"/>
        <v>2357.6002985023952</v>
      </c>
      <c r="H1642" s="64">
        <f>IF(G1641&lt;VLOOKUP(D1642,'Luxjacky Assumptions Past'!$M$17:$Q$77,5,0),VLOOKUP(D1642,'Luxjacky Assumptions Past'!$M$17:$Q$77,4,0),0)</f>
        <v>0</v>
      </c>
      <c r="I1642" s="62">
        <f t="shared" si="256"/>
        <v>209.7682931273882</v>
      </c>
      <c r="J1642" s="62">
        <v>125</v>
      </c>
      <c r="K1642" s="15">
        <f t="shared" si="260"/>
        <v>0</v>
      </c>
      <c r="L1642" s="15">
        <f t="shared" si="258"/>
        <v>0</v>
      </c>
      <c r="M1642" s="58">
        <f>'Luxjacky Assumptions Monthly'!$M$8*'Luxjacky Counterfactual'!H1642</f>
        <v>0</v>
      </c>
      <c r="N1642" s="58">
        <f>'Luxjacky Assumptions Monthly'!$M$6*'Luxjacky Assumptions Monthly'!$M$8*'Luxjacky Counterfactual'!G1642</f>
        <v>1178.8001492511976</v>
      </c>
      <c r="O1642" s="58">
        <f t="shared" si="261"/>
        <v>1178.8001492511976</v>
      </c>
    </row>
    <row r="1643" spans="1:15" x14ac:dyDescent="0.3">
      <c r="A1643" s="60">
        <v>44011</v>
      </c>
      <c r="B1643" s="15">
        <f t="shared" si="252"/>
        <v>2020</v>
      </c>
      <c r="C1643" s="15">
        <f t="shared" si="253"/>
        <v>6</v>
      </c>
      <c r="D1643" s="15" t="str">
        <f t="shared" si="257"/>
        <v>20206</v>
      </c>
      <c r="E1643" s="15">
        <f t="shared" si="254"/>
        <v>2</v>
      </c>
      <c r="F1643" s="15">
        <f t="shared" si="255"/>
        <v>0</v>
      </c>
      <c r="G1643" s="64">
        <f t="shared" si="259"/>
        <v>2142.6002985023952</v>
      </c>
      <c r="H1643" s="64">
        <f>IF(G1642&lt;VLOOKUP(D1643,'Luxjacky Assumptions Past'!$M$17:$Q$77,5,0),VLOOKUP(D1643,'Luxjacky Assumptions Past'!$M$17:$Q$77,4,0),0)</f>
        <v>0</v>
      </c>
      <c r="I1643" s="62">
        <f t="shared" si="256"/>
        <v>214.38597536916456</v>
      </c>
      <c r="J1643" s="62">
        <v>215</v>
      </c>
      <c r="K1643" s="15">
        <f t="shared" si="260"/>
        <v>0</v>
      </c>
      <c r="L1643" s="15">
        <f t="shared" si="258"/>
        <v>0</v>
      </c>
      <c r="M1643" s="58">
        <f>'Luxjacky Assumptions Monthly'!$M$8*'Luxjacky Counterfactual'!H1643</f>
        <v>0</v>
      </c>
      <c r="N1643" s="58">
        <f>'Luxjacky Assumptions Monthly'!$M$6*'Luxjacky Assumptions Monthly'!$M$8*'Luxjacky Counterfactual'!G1643</f>
        <v>1071.3001492511976</v>
      </c>
      <c r="O1643" s="58">
        <f t="shared" si="261"/>
        <v>1071.3001492511976</v>
      </c>
    </row>
    <row r="1644" spans="1:15" x14ac:dyDescent="0.3">
      <c r="A1644" s="60">
        <v>44012</v>
      </c>
      <c r="B1644" s="15">
        <f t="shared" si="252"/>
        <v>2020</v>
      </c>
      <c r="C1644" s="15">
        <f t="shared" si="253"/>
        <v>6</v>
      </c>
      <c r="D1644" s="15" t="str">
        <f t="shared" si="257"/>
        <v>20206</v>
      </c>
      <c r="E1644" s="15">
        <f t="shared" si="254"/>
        <v>3</v>
      </c>
      <c r="F1644" s="15">
        <f t="shared" si="255"/>
        <v>0</v>
      </c>
      <c r="G1644" s="64">
        <f t="shared" si="259"/>
        <v>1924.6002985023952</v>
      </c>
      <c r="H1644" s="64">
        <f>IF(G1643&lt;VLOOKUP(D1644,'Luxjacky Assumptions Past'!$M$17:$Q$77,5,0),VLOOKUP(D1644,'Luxjacky Assumptions Past'!$M$17:$Q$77,4,0),0)</f>
        <v>0</v>
      </c>
      <c r="I1644" s="62">
        <f t="shared" si="256"/>
        <v>211.77536765442599</v>
      </c>
      <c r="J1644" s="62">
        <v>218</v>
      </c>
      <c r="K1644" s="15">
        <f t="shared" si="260"/>
        <v>0</v>
      </c>
      <c r="L1644" s="15">
        <f t="shared" si="258"/>
        <v>0</v>
      </c>
      <c r="M1644" s="58">
        <f>'Luxjacky Assumptions Monthly'!$M$8*'Luxjacky Counterfactual'!H1644</f>
        <v>0</v>
      </c>
      <c r="N1644" s="58">
        <f>'Luxjacky Assumptions Monthly'!$M$6*'Luxjacky Assumptions Monthly'!$M$8*'Luxjacky Counterfactual'!G1644</f>
        <v>962.30014925119758</v>
      </c>
      <c r="O1644" s="58">
        <f t="shared" si="261"/>
        <v>962.30014925119758</v>
      </c>
    </row>
    <row r="1645" spans="1:15" x14ac:dyDescent="0.3">
      <c r="A1645" s="60">
        <v>44013</v>
      </c>
      <c r="B1645" s="15">
        <f t="shared" si="252"/>
        <v>2020</v>
      </c>
      <c r="C1645" s="15">
        <f t="shared" si="253"/>
        <v>7</v>
      </c>
      <c r="D1645" s="15" t="str">
        <f t="shared" si="257"/>
        <v>20207</v>
      </c>
      <c r="E1645" s="15">
        <f t="shared" si="254"/>
        <v>4</v>
      </c>
      <c r="F1645" s="15">
        <f t="shared" si="255"/>
        <v>0</v>
      </c>
      <c r="G1645" s="64">
        <f t="shared" si="259"/>
        <v>1720.6002985023952</v>
      </c>
      <c r="H1645" s="64">
        <f>IF(G1644&lt;VLOOKUP(D1645,'Luxjacky Assumptions Past'!$M$17:$Q$77,5,0),VLOOKUP(D1645,'Luxjacky Assumptions Past'!$M$17:$Q$77,4,0),0)</f>
        <v>0</v>
      </c>
      <c r="I1645" s="62">
        <f t="shared" si="256"/>
        <v>203.49609046770041</v>
      </c>
      <c r="J1645" s="62">
        <v>204</v>
      </c>
      <c r="K1645" s="15">
        <f t="shared" si="260"/>
        <v>0</v>
      </c>
      <c r="L1645" s="15">
        <f t="shared" si="258"/>
        <v>0</v>
      </c>
      <c r="M1645" s="58">
        <f>'Luxjacky Assumptions Monthly'!$M$8*'Luxjacky Counterfactual'!H1645</f>
        <v>0</v>
      </c>
      <c r="N1645" s="58">
        <f>'Luxjacky Assumptions Monthly'!$M$6*'Luxjacky Assumptions Monthly'!$M$8*'Luxjacky Counterfactual'!G1645</f>
        <v>860.30014925119758</v>
      </c>
      <c r="O1645" s="58">
        <f t="shared" si="261"/>
        <v>860.30014925119758</v>
      </c>
    </row>
    <row r="1646" spans="1:15" x14ac:dyDescent="0.3">
      <c r="A1646" s="60">
        <v>44014</v>
      </c>
      <c r="B1646" s="15">
        <f t="shared" si="252"/>
        <v>2020</v>
      </c>
      <c r="C1646" s="15">
        <f t="shared" si="253"/>
        <v>7</v>
      </c>
      <c r="D1646" s="15" t="str">
        <f t="shared" si="257"/>
        <v>20207</v>
      </c>
      <c r="E1646" s="15">
        <f t="shared" si="254"/>
        <v>5</v>
      </c>
      <c r="F1646" s="15">
        <f t="shared" si="255"/>
        <v>0</v>
      </c>
      <c r="G1646" s="64">
        <f t="shared" si="259"/>
        <v>1525.6002985023952</v>
      </c>
      <c r="H1646" s="64">
        <f>IF(G1645&lt;VLOOKUP(D1646,'Luxjacky Assumptions Past'!$M$17:$Q$77,5,0),VLOOKUP(D1646,'Luxjacky Assumptions Past'!$M$17:$Q$77,4,0),0)</f>
        <v>0</v>
      </c>
      <c r="I1646" s="62">
        <f t="shared" si="256"/>
        <v>184.24491397204307</v>
      </c>
      <c r="J1646" s="62">
        <v>195</v>
      </c>
      <c r="K1646" s="15">
        <f t="shared" si="260"/>
        <v>0</v>
      </c>
      <c r="L1646" s="15">
        <f t="shared" si="258"/>
        <v>0</v>
      </c>
      <c r="M1646" s="58">
        <f>'Luxjacky Assumptions Monthly'!$M$8*'Luxjacky Counterfactual'!H1646</f>
        <v>0</v>
      </c>
      <c r="N1646" s="58">
        <f>'Luxjacky Assumptions Monthly'!$M$6*'Luxjacky Assumptions Monthly'!$M$8*'Luxjacky Counterfactual'!G1646</f>
        <v>762.80014925119758</v>
      </c>
      <c r="O1646" s="58">
        <f t="shared" si="261"/>
        <v>762.80014925119758</v>
      </c>
    </row>
    <row r="1647" spans="1:15" x14ac:dyDescent="0.3">
      <c r="A1647" s="60">
        <v>44015</v>
      </c>
      <c r="B1647" s="15">
        <f t="shared" si="252"/>
        <v>2020</v>
      </c>
      <c r="C1647" s="15">
        <f t="shared" si="253"/>
        <v>7</v>
      </c>
      <c r="D1647" s="15" t="str">
        <f t="shared" si="257"/>
        <v>20207</v>
      </c>
      <c r="E1647" s="15">
        <f t="shared" si="254"/>
        <v>6</v>
      </c>
      <c r="F1647" s="15">
        <f t="shared" si="255"/>
        <v>1</v>
      </c>
      <c r="G1647" s="64">
        <f t="shared" si="259"/>
        <v>1352.6002985023952</v>
      </c>
      <c r="H1647" s="64">
        <f>IF(G1646&lt;VLOOKUP(D1647,'Luxjacky Assumptions Past'!$M$17:$Q$77,5,0),VLOOKUP(D1647,'Luxjacky Assumptions Past'!$M$17:$Q$77,4,0),0)</f>
        <v>0</v>
      </c>
      <c r="I1647" s="62">
        <f t="shared" si="256"/>
        <v>165.87317795796906</v>
      </c>
      <c r="J1647" s="62">
        <v>173</v>
      </c>
      <c r="K1647" s="15">
        <f t="shared" si="260"/>
        <v>0</v>
      </c>
      <c r="L1647" s="15">
        <f t="shared" si="258"/>
        <v>0</v>
      </c>
      <c r="M1647" s="58">
        <f>'Luxjacky Assumptions Monthly'!$M$8*'Luxjacky Counterfactual'!H1647</f>
        <v>0</v>
      </c>
      <c r="N1647" s="58">
        <f>'Luxjacky Assumptions Monthly'!$M$6*'Luxjacky Assumptions Monthly'!$M$8*'Luxjacky Counterfactual'!G1647</f>
        <v>676.30014925119758</v>
      </c>
      <c r="O1647" s="58">
        <f t="shared" si="261"/>
        <v>676.30014925119758</v>
      </c>
    </row>
    <row r="1648" spans="1:15" x14ac:dyDescent="0.3">
      <c r="A1648" s="60">
        <v>44016</v>
      </c>
      <c r="B1648" s="15">
        <f t="shared" si="252"/>
        <v>2020</v>
      </c>
      <c r="C1648" s="15">
        <f t="shared" si="253"/>
        <v>7</v>
      </c>
      <c r="D1648" s="15" t="str">
        <f t="shared" si="257"/>
        <v>20207</v>
      </c>
      <c r="E1648" s="15">
        <f t="shared" si="254"/>
        <v>7</v>
      </c>
      <c r="F1648" s="15">
        <f t="shared" si="255"/>
        <v>1</v>
      </c>
      <c r="G1648" s="64">
        <f t="shared" si="259"/>
        <v>2935.4960615884247</v>
      </c>
      <c r="H1648" s="64">
        <f>IF(G1647&lt;VLOOKUP(D1648,'Luxjacky Assumptions Past'!$M$17:$Q$77,5,0),VLOOKUP(D1648,'Luxjacky Assumptions Past'!$M$17:$Q$77,4,0),0)</f>
        <v>1737.8957630860298</v>
      </c>
      <c r="I1648" s="62">
        <f t="shared" si="256"/>
        <v>127.95369954796871</v>
      </c>
      <c r="J1648" s="62">
        <v>155</v>
      </c>
      <c r="K1648" s="15">
        <f t="shared" si="260"/>
        <v>1</v>
      </c>
      <c r="L1648" s="15">
        <f t="shared" si="258"/>
        <v>4000</v>
      </c>
      <c r="M1648" s="58">
        <f>'Luxjacky Assumptions Monthly'!$M$8*'Luxjacky Counterfactual'!H1648</f>
        <v>17378.957630860299</v>
      </c>
      <c r="N1648" s="58">
        <f>'Luxjacky Assumptions Monthly'!$M$6*'Luxjacky Assumptions Monthly'!$M$8*'Luxjacky Counterfactual'!G1648</f>
        <v>1467.7480307942124</v>
      </c>
      <c r="O1648" s="58">
        <f t="shared" si="261"/>
        <v>22846.705661654512</v>
      </c>
    </row>
    <row r="1649" spans="1:15" x14ac:dyDescent="0.3">
      <c r="A1649" s="60">
        <v>44017</v>
      </c>
      <c r="B1649" s="15">
        <f t="shared" si="252"/>
        <v>2020</v>
      </c>
      <c r="C1649" s="15">
        <f t="shared" si="253"/>
        <v>7</v>
      </c>
      <c r="D1649" s="15" t="str">
        <f t="shared" si="257"/>
        <v>20207</v>
      </c>
      <c r="E1649" s="15">
        <f t="shared" si="254"/>
        <v>1</v>
      </c>
      <c r="F1649" s="15">
        <f t="shared" si="255"/>
        <v>0</v>
      </c>
      <c r="G1649" s="64">
        <f t="shared" si="259"/>
        <v>2812.4960615884247</v>
      </c>
      <c r="H1649" s="64">
        <f>IF(G1648&lt;VLOOKUP(D1649,'Luxjacky Assumptions Past'!$M$17:$Q$77,5,0),VLOOKUP(D1649,'Luxjacky Assumptions Past'!$M$17:$Q$77,4,0),0)</f>
        <v>0</v>
      </c>
      <c r="I1649" s="62">
        <f t="shared" si="256"/>
        <v>212.11758535329426</v>
      </c>
      <c r="J1649" s="62">
        <v>123</v>
      </c>
      <c r="K1649" s="15">
        <f t="shared" si="260"/>
        <v>0</v>
      </c>
      <c r="L1649" s="15">
        <f t="shared" si="258"/>
        <v>0</v>
      </c>
      <c r="M1649" s="58">
        <f>'Luxjacky Assumptions Monthly'!$M$8*'Luxjacky Counterfactual'!H1649</f>
        <v>0</v>
      </c>
      <c r="N1649" s="58">
        <f>'Luxjacky Assumptions Monthly'!$M$6*'Luxjacky Assumptions Monthly'!$M$8*'Luxjacky Counterfactual'!G1649</f>
        <v>1406.2480307942124</v>
      </c>
      <c r="O1649" s="58">
        <f t="shared" si="261"/>
        <v>1406.2480307942124</v>
      </c>
    </row>
    <row r="1650" spans="1:15" x14ac:dyDescent="0.3">
      <c r="A1650" s="60">
        <v>44018</v>
      </c>
      <c r="B1650" s="15">
        <f t="shared" si="252"/>
        <v>2020</v>
      </c>
      <c r="C1650" s="15">
        <f t="shared" si="253"/>
        <v>7</v>
      </c>
      <c r="D1650" s="15" t="str">
        <f t="shared" si="257"/>
        <v>20207</v>
      </c>
      <c r="E1650" s="15">
        <f t="shared" si="254"/>
        <v>2</v>
      </c>
      <c r="F1650" s="15">
        <f t="shared" si="255"/>
        <v>0</v>
      </c>
      <c r="G1650" s="64">
        <f t="shared" si="259"/>
        <v>2619.4960615884247</v>
      </c>
      <c r="H1650" s="64">
        <f>IF(G1649&lt;VLOOKUP(D1650,'Luxjacky Assumptions Past'!$M$17:$Q$77,5,0),VLOOKUP(D1650,'Luxjacky Assumptions Past'!$M$17:$Q$77,4,0),0)</f>
        <v>0</v>
      </c>
      <c r="I1650" s="62">
        <f t="shared" si="256"/>
        <v>216.73526759507061</v>
      </c>
      <c r="J1650" s="62">
        <v>193</v>
      </c>
      <c r="K1650" s="15">
        <f t="shared" si="260"/>
        <v>0</v>
      </c>
      <c r="L1650" s="15">
        <f t="shared" si="258"/>
        <v>0</v>
      </c>
      <c r="M1650" s="58">
        <f>'Luxjacky Assumptions Monthly'!$M$8*'Luxjacky Counterfactual'!H1650</f>
        <v>0</v>
      </c>
      <c r="N1650" s="58">
        <f>'Luxjacky Assumptions Monthly'!$M$6*'Luxjacky Assumptions Monthly'!$M$8*'Luxjacky Counterfactual'!G1650</f>
        <v>1309.7480307942124</v>
      </c>
      <c r="O1650" s="58">
        <f t="shared" si="261"/>
        <v>1309.7480307942124</v>
      </c>
    </row>
    <row r="1651" spans="1:15" x14ac:dyDescent="0.3">
      <c r="A1651" s="60">
        <v>44019</v>
      </c>
      <c r="B1651" s="15">
        <f t="shared" si="252"/>
        <v>2020</v>
      </c>
      <c r="C1651" s="15">
        <f t="shared" si="253"/>
        <v>7</v>
      </c>
      <c r="D1651" s="15" t="str">
        <f t="shared" si="257"/>
        <v>20207</v>
      </c>
      <c r="E1651" s="15">
        <f t="shared" si="254"/>
        <v>3</v>
      </c>
      <c r="F1651" s="15">
        <f t="shared" si="255"/>
        <v>0</v>
      </c>
      <c r="G1651" s="64">
        <f t="shared" si="259"/>
        <v>2404.4960615884247</v>
      </c>
      <c r="H1651" s="64">
        <f>IF(G1650&lt;VLOOKUP(D1651,'Luxjacky Assumptions Past'!$M$17:$Q$77,5,0),VLOOKUP(D1651,'Luxjacky Assumptions Past'!$M$17:$Q$77,4,0),0)</f>
        <v>0</v>
      </c>
      <c r="I1651" s="62">
        <f t="shared" si="256"/>
        <v>214.12465988033208</v>
      </c>
      <c r="J1651" s="62">
        <v>215</v>
      </c>
      <c r="K1651" s="15">
        <f t="shared" si="260"/>
        <v>0</v>
      </c>
      <c r="L1651" s="15">
        <f t="shared" si="258"/>
        <v>0</v>
      </c>
      <c r="M1651" s="58">
        <f>'Luxjacky Assumptions Monthly'!$M$8*'Luxjacky Counterfactual'!H1651</f>
        <v>0</v>
      </c>
      <c r="N1651" s="58">
        <f>'Luxjacky Assumptions Monthly'!$M$6*'Luxjacky Assumptions Monthly'!$M$8*'Luxjacky Counterfactual'!G1651</f>
        <v>1202.2480307942124</v>
      </c>
      <c r="O1651" s="58">
        <f t="shared" si="261"/>
        <v>1202.2480307942124</v>
      </c>
    </row>
    <row r="1652" spans="1:15" x14ac:dyDescent="0.3">
      <c r="A1652" s="60">
        <v>44020</v>
      </c>
      <c r="B1652" s="15">
        <f t="shared" si="252"/>
        <v>2020</v>
      </c>
      <c r="C1652" s="15">
        <f t="shared" si="253"/>
        <v>7</v>
      </c>
      <c r="D1652" s="15" t="str">
        <f t="shared" si="257"/>
        <v>20207</v>
      </c>
      <c r="E1652" s="15">
        <f t="shared" si="254"/>
        <v>4</v>
      </c>
      <c r="F1652" s="15">
        <f t="shared" si="255"/>
        <v>0</v>
      </c>
      <c r="G1652" s="64">
        <f t="shared" si="259"/>
        <v>2193.4960615884247</v>
      </c>
      <c r="H1652" s="64">
        <f>IF(G1651&lt;VLOOKUP(D1652,'Luxjacky Assumptions Past'!$M$17:$Q$77,5,0),VLOOKUP(D1652,'Luxjacky Assumptions Past'!$M$17:$Q$77,4,0),0)</f>
        <v>0</v>
      </c>
      <c r="I1652" s="62">
        <f t="shared" si="256"/>
        <v>203.49609046770041</v>
      </c>
      <c r="J1652" s="62">
        <v>211</v>
      </c>
      <c r="K1652" s="15">
        <f t="shared" si="260"/>
        <v>0</v>
      </c>
      <c r="L1652" s="15">
        <f t="shared" si="258"/>
        <v>0</v>
      </c>
      <c r="M1652" s="58">
        <f>'Luxjacky Assumptions Monthly'!$M$8*'Luxjacky Counterfactual'!H1652</f>
        <v>0</v>
      </c>
      <c r="N1652" s="58">
        <f>'Luxjacky Assumptions Monthly'!$M$6*'Luxjacky Assumptions Monthly'!$M$8*'Luxjacky Counterfactual'!G1652</f>
        <v>1096.7480307942124</v>
      </c>
      <c r="O1652" s="58">
        <f t="shared" si="261"/>
        <v>1096.7480307942124</v>
      </c>
    </row>
    <row r="1653" spans="1:15" x14ac:dyDescent="0.3">
      <c r="A1653" s="60">
        <v>44021</v>
      </c>
      <c r="B1653" s="15">
        <f t="shared" si="252"/>
        <v>2020</v>
      </c>
      <c r="C1653" s="15">
        <f t="shared" si="253"/>
        <v>7</v>
      </c>
      <c r="D1653" s="15" t="str">
        <f t="shared" si="257"/>
        <v>20207</v>
      </c>
      <c r="E1653" s="15">
        <f t="shared" si="254"/>
        <v>5</v>
      </c>
      <c r="F1653" s="15">
        <f t="shared" si="255"/>
        <v>0</v>
      </c>
      <c r="G1653" s="64">
        <f t="shared" si="259"/>
        <v>1980.4960615884247</v>
      </c>
      <c r="H1653" s="64">
        <f>IF(G1652&lt;VLOOKUP(D1653,'Luxjacky Assumptions Past'!$M$17:$Q$77,5,0),VLOOKUP(D1653,'Luxjacky Assumptions Past'!$M$17:$Q$77,4,0),0)</f>
        <v>0</v>
      </c>
      <c r="I1653" s="62">
        <f t="shared" si="256"/>
        <v>184.24491397204307</v>
      </c>
      <c r="J1653" s="62">
        <v>213</v>
      </c>
      <c r="K1653" s="15">
        <f t="shared" si="260"/>
        <v>0</v>
      </c>
      <c r="L1653" s="15">
        <f t="shared" si="258"/>
        <v>0</v>
      </c>
      <c r="M1653" s="58">
        <f>'Luxjacky Assumptions Monthly'!$M$8*'Luxjacky Counterfactual'!H1653</f>
        <v>0</v>
      </c>
      <c r="N1653" s="58">
        <f>'Luxjacky Assumptions Monthly'!$M$6*'Luxjacky Assumptions Monthly'!$M$8*'Luxjacky Counterfactual'!G1653</f>
        <v>990.24803079421235</v>
      </c>
      <c r="O1653" s="58">
        <f t="shared" si="261"/>
        <v>990.24803079421235</v>
      </c>
    </row>
    <row r="1654" spans="1:15" x14ac:dyDescent="0.3">
      <c r="A1654" s="60">
        <v>44022</v>
      </c>
      <c r="B1654" s="15">
        <f t="shared" si="252"/>
        <v>2020</v>
      </c>
      <c r="C1654" s="15">
        <f t="shared" si="253"/>
        <v>7</v>
      </c>
      <c r="D1654" s="15" t="str">
        <f t="shared" si="257"/>
        <v>20207</v>
      </c>
      <c r="E1654" s="15">
        <f t="shared" si="254"/>
        <v>6</v>
      </c>
      <c r="F1654" s="15">
        <f t="shared" si="255"/>
        <v>1</v>
      </c>
      <c r="G1654" s="64">
        <f t="shared" si="259"/>
        <v>1802.4960615884247</v>
      </c>
      <c r="H1654" s="64">
        <f>IF(G1653&lt;VLOOKUP(D1654,'Luxjacky Assumptions Past'!$M$17:$Q$77,5,0),VLOOKUP(D1654,'Luxjacky Assumptions Past'!$M$17:$Q$77,4,0),0)</f>
        <v>0</v>
      </c>
      <c r="I1654" s="62">
        <f t="shared" si="256"/>
        <v>165.87317795796906</v>
      </c>
      <c r="J1654" s="62">
        <v>178</v>
      </c>
      <c r="K1654" s="15">
        <f t="shared" si="260"/>
        <v>0</v>
      </c>
      <c r="L1654" s="15">
        <f t="shared" si="258"/>
        <v>0</v>
      </c>
      <c r="M1654" s="58">
        <f>'Luxjacky Assumptions Monthly'!$M$8*'Luxjacky Counterfactual'!H1654</f>
        <v>0</v>
      </c>
      <c r="N1654" s="58">
        <f>'Luxjacky Assumptions Monthly'!$M$6*'Luxjacky Assumptions Monthly'!$M$8*'Luxjacky Counterfactual'!G1654</f>
        <v>901.24803079421235</v>
      </c>
      <c r="O1654" s="58">
        <f t="shared" si="261"/>
        <v>901.24803079421235</v>
      </c>
    </row>
    <row r="1655" spans="1:15" x14ac:dyDescent="0.3">
      <c r="A1655" s="60">
        <v>44023</v>
      </c>
      <c r="B1655" s="15">
        <f t="shared" si="252"/>
        <v>2020</v>
      </c>
      <c r="C1655" s="15">
        <f t="shared" si="253"/>
        <v>7</v>
      </c>
      <c r="D1655" s="15" t="str">
        <f t="shared" si="257"/>
        <v>20207</v>
      </c>
      <c r="E1655" s="15">
        <f t="shared" si="254"/>
        <v>7</v>
      </c>
      <c r="F1655" s="15">
        <f t="shared" si="255"/>
        <v>1</v>
      </c>
      <c r="G1655" s="64">
        <f t="shared" si="259"/>
        <v>1635.4960615884247</v>
      </c>
      <c r="H1655" s="64">
        <f>IF(G1654&lt;VLOOKUP(D1655,'Luxjacky Assumptions Past'!$M$17:$Q$77,5,0),VLOOKUP(D1655,'Luxjacky Assumptions Past'!$M$17:$Q$77,4,0),0)</f>
        <v>0</v>
      </c>
      <c r="I1655" s="62">
        <f t="shared" si="256"/>
        <v>127.95369954796871</v>
      </c>
      <c r="J1655" s="62">
        <v>167</v>
      </c>
      <c r="K1655" s="15">
        <f t="shared" si="260"/>
        <v>0</v>
      </c>
      <c r="L1655" s="15">
        <f t="shared" si="258"/>
        <v>0</v>
      </c>
      <c r="M1655" s="58">
        <f>'Luxjacky Assumptions Monthly'!$M$8*'Luxjacky Counterfactual'!H1655</f>
        <v>0</v>
      </c>
      <c r="N1655" s="58">
        <f>'Luxjacky Assumptions Monthly'!$M$6*'Luxjacky Assumptions Monthly'!$M$8*'Luxjacky Counterfactual'!G1655</f>
        <v>817.74803079421235</v>
      </c>
      <c r="O1655" s="58">
        <f t="shared" si="261"/>
        <v>817.74803079421235</v>
      </c>
    </row>
    <row r="1656" spans="1:15" x14ac:dyDescent="0.3">
      <c r="A1656" s="60">
        <v>44024</v>
      </c>
      <c r="B1656" s="15">
        <f t="shared" si="252"/>
        <v>2020</v>
      </c>
      <c r="C1656" s="15">
        <f t="shared" si="253"/>
        <v>7</v>
      </c>
      <c r="D1656" s="15" t="str">
        <f t="shared" si="257"/>
        <v>20207</v>
      </c>
      <c r="E1656" s="15">
        <f t="shared" si="254"/>
        <v>1</v>
      </c>
      <c r="F1656" s="15">
        <f t="shared" si="255"/>
        <v>0</v>
      </c>
      <c r="G1656" s="64">
        <f t="shared" si="259"/>
        <v>1504.4960615884247</v>
      </c>
      <c r="H1656" s="64">
        <f>IF(G1655&lt;VLOOKUP(D1656,'Luxjacky Assumptions Past'!$M$17:$Q$77,5,0),VLOOKUP(D1656,'Luxjacky Assumptions Past'!$M$17:$Q$77,4,0),0)</f>
        <v>0</v>
      </c>
      <c r="I1656" s="62">
        <f t="shared" si="256"/>
        <v>212.11758535329426</v>
      </c>
      <c r="J1656" s="62">
        <v>131</v>
      </c>
      <c r="K1656" s="15">
        <f t="shared" si="260"/>
        <v>0</v>
      </c>
      <c r="L1656" s="15">
        <f t="shared" si="258"/>
        <v>0</v>
      </c>
      <c r="M1656" s="58">
        <f>'Luxjacky Assumptions Monthly'!$M$8*'Luxjacky Counterfactual'!H1656</f>
        <v>0</v>
      </c>
      <c r="N1656" s="58">
        <f>'Luxjacky Assumptions Monthly'!$M$6*'Luxjacky Assumptions Monthly'!$M$8*'Luxjacky Counterfactual'!G1656</f>
        <v>752.24803079421235</v>
      </c>
      <c r="O1656" s="58">
        <f t="shared" si="261"/>
        <v>752.24803079421235</v>
      </c>
    </row>
    <row r="1657" spans="1:15" x14ac:dyDescent="0.3">
      <c r="A1657" s="60">
        <v>44025</v>
      </c>
      <c r="B1657" s="15">
        <f t="shared" si="252"/>
        <v>2020</v>
      </c>
      <c r="C1657" s="15">
        <f t="shared" si="253"/>
        <v>7</v>
      </c>
      <c r="D1657" s="15" t="str">
        <f t="shared" si="257"/>
        <v>20207</v>
      </c>
      <c r="E1657" s="15">
        <f t="shared" si="254"/>
        <v>2</v>
      </c>
      <c r="F1657" s="15">
        <f t="shared" si="255"/>
        <v>0</v>
      </c>
      <c r="G1657" s="64">
        <f t="shared" si="259"/>
        <v>1293.4960615884247</v>
      </c>
      <c r="H1657" s="64">
        <f>IF(G1656&lt;VLOOKUP(D1657,'Luxjacky Assumptions Past'!$M$17:$Q$77,5,0),VLOOKUP(D1657,'Luxjacky Assumptions Past'!$M$17:$Q$77,4,0),0)</f>
        <v>0</v>
      </c>
      <c r="I1657" s="62">
        <f t="shared" si="256"/>
        <v>216.73526759507061</v>
      </c>
      <c r="J1657" s="62">
        <v>211</v>
      </c>
      <c r="K1657" s="15">
        <f t="shared" si="260"/>
        <v>0</v>
      </c>
      <c r="L1657" s="15">
        <f t="shared" si="258"/>
        <v>0</v>
      </c>
      <c r="M1657" s="58">
        <f>'Luxjacky Assumptions Monthly'!$M$8*'Luxjacky Counterfactual'!H1657</f>
        <v>0</v>
      </c>
      <c r="N1657" s="58">
        <f>'Luxjacky Assumptions Monthly'!$M$6*'Luxjacky Assumptions Monthly'!$M$8*'Luxjacky Counterfactual'!G1657</f>
        <v>646.74803079421235</v>
      </c>
      <c r="O1657" s="58">
        <f t="shared" si="261"/>
        <v>646.74803079421235</v>
      </c>
    </row>
    <row r="1658" spans="1:15" x14ac:dyDescent="0.3">
      <c r="A1658" s="60">
        <v>44026</v>
      </c>
      <c r="B1658" s="15">
        <f t="shared" si="252"/>
        <v>2020</v>
      </c>
      <c r="C1658" s="15">
        <f t="shared" si="253"/>
        <v>7</v>
      </c>
      <c r="D1658" s="15" t="str">
        <f t="shared" si="257"/>
        <v>20207</v>
      </c>
      <c r="E1658" s="15">
        <f t="shared" si="254"/>
        <v>3</v>
      </c>
      <c r="F1658" s="15">
        <f t="shared" si="255"/>
        <v>0</v>
      </c>
      <c r="G1658" s="64">
        <f t="shared" si="259"/>
        <v>2811.3918246744543</v>
      </c>
      <c r="H1658" s="64">
        <f>IF(G1657&lt;VLOOKUP(D1658,'Luxjacky Assumptions Past'!$M$17:$Q$77,5,0),VLOOKUP(D1658,'Luxjacky Assumptions Past'!$M$17:$Q$77,4,0),0)</f>
        <v>1737.8957630860298</v>
      </c>
      <c r="I1658" s="62">
        <f t="shared" si="256"/>
        <v>214.12465988033208</v>
      </c>
      <c r="J1658" s="62">
        <v>220</v>
      </c>
      <c r="K1658" s="15">
        <f t="shared" si="260"/>
        <v>1</v>
      </c>
      <c r="L1658" s="15">
        <f t="shared" si="258"/>
        <v>4000</v>
      </c>
      <c r="M1658" s="58">
        <f>'Luxjacky Assumptions Monthly'!$M$8*'Luxjacky Counterfactual'!H1658</f>
        <v>17378.957630860299</v>
      </c>
      <c r="N1658" s="58">
        <f>'Luxjacky Assumptions Monthly'!$M$6*'Luxjacky Assumptions Monthly'!$M$8*'Luxjacky Counterfactual'!G1658</f>
        <v>1405.6959123372271</v>
      </c>
      <c r="O1658" s="58">
        <f t="shared" si="261"/>
        <v>22784.653543197528</v>
      </c>
    </row>
    <row r="1659" spans="1:15" x14ac:dyDescent="0.3">
      <c r="A1659" s="60">
        <v>44027</v>
      </c>
      <c r="B1659" s="15">
        <f t="shared" si="252"/>
        <v>2020</v>
      </c>
      <c r="C1659" s="15">
        <f t="shared" si="253"/>
        <v>7</v>
      </c>
      <c r="D1659" s="15" t="str">
        <f t="shared" si="257"/>
        <v>20207</v>
      </c>
      <c r="E1659" s="15">
        <f t="shared" si="254"/>
        <v>4</v>
      </c>
      <c r="F1659" s="15">
        <f t="shared" si="255"/>
        <v>0</v>
      </c>
      <c r="G1659" s="64">
        <f t="shared" si="259"/>
        <v>2607.3918246744543</v>
      </c>
      <c r="H1659" s="64">
        <f>IF(G1658&lt;VLOOKUP(D1659,'Luxjacky Assumptions Past'!$M$17:$Q$77,5,0),VLOOKUP(D1659,'Luxjacky Assumptions Past'!$M$17:$Q$77,4,0),0)</f>
        <v>0</v>
      </c>
      <c r="I1659" s="62">
        <f t="shared" si="256"/>
        <v>203.49609046770041</v>
      </c>
      <c r="J1659" s="62">
        <v>204</v>
      </c>
      <c r="K1659" s="15">
        <f t="shared" si="260"/>
        <v>0</v>
      </c>
      <c r="L1659" s="15">
        <f t="shared" si="258"/>
        <v>0</v>
      </c>
      <c r="M1659" s="58">
        <f>'Luxjacky Assumptions Monthly'!$M$8*'Luxjacky Counterfactual'!H1659</f>
        <v>0</v>
      </c>
      <c r="N1659" s="58">
        <f>'Luxjacky Assumptions Monthly'!$M$6*'Luxjacky Assumptions Monthly'!$M$8*'Luxjacky Counterfactual'!G1659</f>
        <v>1303.6959123372271</v>
      </c>
      <c r="O1659" s="58">
        <f t="shared" si="261"/>
        <v>1303.6959123372271</v>
      </c>
    </row>
    <row r="1660" spans="1:15" x14ac:dyDescent="0.3">
      <c r="A1660" s="60">
        <v>44028</v>
      </c>
      <c r="B1660" s="15">
        <f t="shared" si="252"/>
        <v>2020</v>
      </c>
      <c r="C1660" s="15">
        <f t="shared" si="253"/>
        <v>7</v>
      </c>
      <c r="D1660" s="15" t="str">
        <f t="shared" si="257"/>
        <v>20207</v>
      </c>
      <c r="E1660" s="15">
        <f t="shared" si="254"/>
        <v>5</v>
      </c>
      <c r="F1660" s="15">
        <f t="shared" si="255"/>
        <v>0</v>
      </c>
      <c r="G1660" s="64">
        <f t="shared" si="259"/>
        <v>2396.3918246744543</v>
      </c>
      <c r="H1660" s="64">
        <f>IF(G1659&lt;VLOOKUP(D1660,'Luxjacky Assumptions Past'!$M$17:$Q$77,5,0),VLOOKUP(D1660,'Luxjacky Assumptions Past'!$M$17:$Q$77,4,0),0)</f>
        <v>0</v>
      </c>
      <c r="I1660" s="62">
        <f t="shared" si="256"/>
        <v>184.24491397204307</v>
      </c>
      <c r="J1660" s="62">
        <v>211</v>
      </c>
      <c r="K1660" s="15">
        <f t="shared" si="260"/>
        <v>0</v>
      </c>
      <c r="L1660" s="15">
        <f t="shared" si="258"/>
        <v>0</v>
      </c>
      <c r="M1660" s="58">
        <f>'Luxjacky Assumptions Monthly'!$M$8*'Luxjacky Counterfactual'!H1660</f>
        <v>0</v>
      </c>
      <c r="N1660" s="58">
        <f>'Luxjacky Assumptions Monthly'!$M$6*'Luxjacky Assumptions Monthly'!$M$8*'Luxjacky Counterfactual'!G1660</f>
        <v>1198.1959123372271</v>
      </c>
      <c r="O1660" s="58">
        <f t="shared" si="261"/>
        <v>1198.1959123372271</v>
      </c>
    </row>
    <row r="1661" spans="1:15" x14ac:dyDescent="0.3">
      <c r="A1661" s="60">
        <v>44029</v>
      </c>
      <c r="B1661" s="15">
        <f t="shared" si="252"/>
        <v>2020</v>
      </c>
      <c r="C1661" s="15">
        <f t="shared" si="253"/>
        <v>7</v>
      </c>
      <c r="D1661" s="15" t="str">
        <f t="shared" si="257"/>
        <v>20207</v>
      </c>
      <c r="E1661" s="15">
        <f t="shared" si="254"/>
        <v>6</v>
      </c>
      <c r="F1661" s="15">
        <f t="shared" si="255"/>
        <v>1</v>
      </c>
      <c r="G1661" s="64">
        <f t="shared" si="259"/>
        <v>2221.3918246744543</v>
      </c>
      <c r="H1661" s="64">
        <f>IF(G1660&lt;VLOOKUP(D1661,'Luxjacky Assumptions Past'!$M$17:$Q$77,5,0),VLOOKUP(D1661,'Luxjacky Assumptions Past'!$M$17:$Q$77,4,0),0)</f>
        <v>0</v>
      </c>
      <c r="I1661" s="62">
        <f t="shared" si="256"/>
        <v>165.87317795796906</v>
      </c>
      <c r="J1661" s="62">
        <v>175</v>
      </c>
      <c r="K1661" s="15">
        <f t="shared" si="260"/>
        <v>0</v>
      </c>
      <c r="L1661" s="15">
        <f t="shared" si="258"/>
        <v>0</v>
      </c>
      <c r="M1661" s="58">
        <f>'Luxjacky Assumptions Monthly'!$M$8*'Luxjacky Counterfactual'!H1661</f>
        <v>0</v>
      </c>
      <c r="N1661" s="58">
        <f>'Luxjacky Assumptions Monthly'!$M$6*'Luxjacky Assumptions Monthly'!$M$8*'Luxjacky Counterfactual'!G1661</f>
        <v>1110.6959123372271</v>
      </c>
      <c r="O1661" s="58">
        <f t="shared" si="261"/>
        <v>1110.6959123372271</v>
      </c>
    </row>
    <row r="1662" spans="1:15" x14ac:dyDescent="0.3">
      <c r="A1662" s="60">
        <v>44030</v>
      </c>
      <c r="B1662" s="15">
        <f t="shared" si="252"/>
        <v>2020</v>
      </c>
      <c r="C1662" s="15">
        <f t="shared" si="253"/>
        <v>7</v>
      </c>
      <c r="D1662" s="15" t="str">
        <f t="shared" si="257"/>
        <v>20207</v>
      </c>
      <c r="E1662" s="15">
        <f t="shared" si="254"/>
        <v>7</v>
      </c>
      <c r="F1662" s="15">
        <f t="shared" si="255"/>
        <v>1</v>
      </c>
      <c r="G1662" s="64">
        <f t="shared" si="259"/>
        <v>2046.3918246744543</v>
      </c>
      <c r="H1662" s="64">
        <f>IF(G1661&lt;VLOOKUP(D1662,'Luxjacky Assumptions Past'!$M$17:$Q$77,5,0),VLOOKUP(D1662,'Luxjacky Assumptions Past'!$M$17:$Q$77,4,0),0)</f>
        <v>0</v>
      </c>
      <c r="I1662" s="62">
        <f t="shared" si="256"/>
        <v>127.95369954796871</v>
      </c>
      <c r="J1662" s="62">
        <v>175</v>
      </c>
      <c r="K1662" s="15">
        <f t="shared" si="260"/>
        <v>0</v>
      </c>
      <c r="L1662" s="15">
        <f t="shared" si="258"/>
        <v>0</v>
      </c>
      <c r="M1662" s="58">
        <f>'Luxjacky Assumptions Monthly'!$M$8*'Luxjacky Counterfactual'!H1662</f>
        <v>0</v>
      </c>
      <c r="N1662" s="58">
        <f>'Luxjacky Assumptions Monthly'!$M$6*'Luxjacky Assumptions Monthly'!$M$8*'Luxjacky Counterfactual'!G1662</f>
        <v>1023.1959123372271</v>
      </c>
      <c r="O1662" s="58">
        <f t="shared" si="261"/>
        <v>1023.1959123372271</v>
      </c>
    </row>
    <row r="1663" spans="1:15" x14ac:dyDescent="0.3">
      <c r="A1663" s="60">
        <v>44031</v>
      </c>
      <c r="B1663" s="15">
        <f t="shared" si="252"/>
        <v>2020</v>
      </c>
      <c r="C1663" s="15">
        <f t="shared" si="253"/>
        <v>7</v>
      </c>
      <c r="D1663" s="15" t="str">
        <f t="shared" si="257"/>
        <v>20207</v>
      </c>
      <c r="E1663" s="15">
        <f t="shared" si="254"/>
        <v>1</v>
      </c>
      <c r="F1663" s="15">
        <f t="shared" si="255"/>
        <v>0</v>
      </c>
      <c r="G1663" s="64">
        <f t="shared" si="259"/>
        <v>1919.3918246744543</v>
      </c>
      <c r="H1663" s="64">
        <f>IF(G1662&lt;VLOOKUP(D1663,'Luxjacky Assumptions Past'!$M$17:$Q$77,5,0),VLOOKUP(D1663,'Luxjacky Assumptions Past'!$M$17:$Q$77,4,0),0)</f>
        <v>0</v>
      </c>
      <c r="I1663" s="62">
        <f t="shared" si="256"/>
        <v>212.11758535329426</v>
      </c>
      <c r="J1663" s="62">
        <v>127</v>
      </c>
      <c r="K1663" s="15">
        <f t="shared" si="260"/>
        <v>0</v>
      </c>
      <c r="L1663" s="15">
        <f t="shared" si="258"/>
        <v>0</v>
      </c>
      <c r="M1663" s="58">
        <f>'Luxjacky Assumptions Monthly'!$M$8*'Luxjacky Counterfactual'!H1663</f>
        <v>0</v>
      </c>
      <c r="N1663" s="58">
        <f>'Luxjacky Assumptions Monthly'!$M$6*'Luxjacky Assumptions Monthly'!$M$8*'Luxjacky Counterfactual'!G1663</f>
        <v>959.69591233722713</v>
      </c>
      <c r="O1663" s="58">
        <f t="shared" si="261"/>
        <v>959.69591233722713</v>
      </c>
    </row>
    <row r="1664" spans="1:15" x14ac:dyDescent="0.3">
      <c r="A1664" s="60">
        <v>44032</v>
      </c>
      <c r="B1664" s="15">
        <f t="shared" si="252"/>
        <v>2020</v>
      </c>
      <c r="C1664" s="15">
        <f t="shared" si="253"/>
        <v>7</v>
      </c>
      <c r="D1664" s="15" t="str">
        <f t="shared" si="257"/>
        <v>20207</v>
      </c>
      <c r="E1664" s="15">
        <f t="shared" si="254"/>
        <v>2</v>
      </c>
      <c r="F1664" s="15">
        <f t="shared" si="255"/>
        <v>0</v>
      </c>
      <c r="G1664" s="64">
        <f t="shared" si="259"/>
        <v>1715.3918246744543</v>
      </c>
      <c r="H1664" s="64">
        <f>IF(G1663&lt;VLOOKUP(D1664,'Luxjacky Assumptions Past'!$M$17:$Q$77,5,0),VLOOKUP(D1664,'Luxjacky Assumptions Past'!$M$17:$Q$77,4,0),0)</f>
        <v>0</v>
      </c>
      <c r="I1664" s="62">
        <f t="shared" si="256"/>
        <v>216.73526759507061</v>
      </c>
      <c r="J1664" s="62">
        <v>204</v>
      </c>
      <c r="K1664" s="15">
        <f t="shared" si="260"/>
        <v>0</v>
      </c>
      <c r="L1664" s="15">
        <f t="shared" si="258"/>
        <v>0</v>
      </c>
      <c r="M1664" s="58">
        <f>'Luxjacky Assumptions Monthly'!$M$8*'Luxjacky Counterfactual'!H1664</f>
        <v>0</v>
      </c>
      <c r="N1664" s="58">
        <f>'Luxjacky Assumptions Monthly'!$M$6*'Luxjacky Assumptions Monthly'!$M$8*'Luxjacky Counterfactual'!G1664</f>
        <v>857.69591233722713</v>
      </c>
      <c r="O1664" s="58">
        <f t="shared" si="261"/>
        <v>857.69591233722713</v>
      </c>
    </row>
    <row r="1665" spans="1:15" x14ac:dyDescent="0.3">
      <c r="A1665" s="60">
        <v>44033</v>
      </c>
      <c r="B1665" s="15">
        <f t="shared" si="252"/>
        <v>2020</v>
      </c>
      <c r="C1665" s="15">
        <f t="shared" si="253"/>
        <v>7</v>
      </c>
      <c r="D1665" s="15" t="str">
        <f t="shared" si="257"/>
        <v>20207</v>
      </c>
      <c r="E1665" s="15">
        <f t="shared" si="254"/>
        <v>3</v>
      </c>
      <c r="F1665" s="15">
        <f t="shared" si="255"/>
        <v>0</v>
      </c>
      <c r="G1665" s="64">
        <f t="shared" si="259"/>
        <v>1484.3918246744543</v>
      </c>
      <c r="H1665" s="64">
        <f>IF(G1664&lt;VLOOKUP(D1665,'Luxjacky Assumptions Past'!$M$17:$Q$77,5,0),VLOOKUP(D1665,'Luxjacky Assumptions Past'!$M$17:$Q$77,4,0),0)</f>
        <v>0</v>
      </c>
      <c r="I1665" s="62">
        <f t="shared" si="256"/>
        <v>214.12465988033208</v>
      </c>
      <c r="J1665" s="62">
        <v>231</v>
      </c>
      <c r="K1665" s="15">
        <f t="shared" si="260"/>
        <v>0</v>
      </c>
      <c r="L1665" s="15">
        <f t="shared" si="258"/>
        <v>0</v>
      </c>
      <c r="M1665" s="58">
        <f>'Luxjacky Assumptions Monthly'!$M$8*'Luxjacky Counterfactual'!H1665</f>
        <v>0</v>
      </c>
      <c r="N1665" s="58">
        <f>'Luxjacky Assumptions Monthly'!$M$6*'Luxjacky Assumptions Monthly'!$M$8*'Luxjacky Counterfactual'!G1665</f>
        <v>742.19591233722713</v>
      </c>
      <c r="O1665" s="58">
        <f t="shared" si="261"/>
        <v>742.19591233722713</v>
      </c>
    </row>
    <row r="1666" spans="1:15" x14ac:dyDescent="0.3">
      <c r="A1666" s="60">
        <v>44034</v>
      </c>
      <c r="B1666" s="15">
        <f t="shared" ref="B1666:B1729" si="262">YEAR(A1666)</f>
        <v>2020</v>
      </c>
      <c r="C1666" s="15">
        <f t="shared" ref="C1666:C1729" si="263">MONTH(A1666)</f>
        <v>7</v>
      </c>
      <c r="D1666" s="15" t="str">
        <f t="shared" si="257"/>
        <v>20207</v>
      </c>
      <c r="E1666" s="15">
        <f t="shared" ref="E1666:E1729" si="264">WEEKDAY(A1666)</f>
        <v>4</v>
      </c>
      <c r="F1666" s="15">
        <f t="shared" ref="F1666:F1729" si="265">IF(OR(E1666=6,E1666=7),1,0)</f>
        <v>0</v>
      </c>
      <c r="G1666" s="64">
        <f t="shared" si="259"/>
        <v>3020.2875877604838</v>
      </c>
      <c r="H1666" s="64">
        <f>IF(G1665&lt;VLOOKUP(D1666,'Luxjacky Assumptions Past'!$M$17:$Q$77,5,0),VLOOKUP(D1666,'Luxjacky Assumptions Past'!$M$17:$Q$77,4,0),0)</f>
        <v>1737.8957630860298</v>
      </c>
      <c r="I1666" s="62">
        <f t="shared" ref="I1666:I1729" si="266">100-2.17*E1666^2.25+12.77*E1666+EXP(-E1666/0.032)+5*C1666^0.75+10*F1666+20*(B1666-2016)</f>
        <v>203.49609046770041</v>
      </c>
      <c r="J1666" s="62">
        <v>202</v>
      </c>
      <c r="K1666" s="15">
        <f t="shared" si="260"/>
        <v>1</v>
      </c>
      <c r="L1666" s="15">
        <f t="shared" si="258"/>
        <v>4000</v>
      </c>
      <c r="M1666" s="58">
        <f>'Luxjacky Assumptions Monthly'!$M$8*'Luxjacky Counterfactual'!H1666</f>
        <v>17378.957630860299</v>
      </c>
      <c r="N1666" s="58">
        <f>'Luxjacky Assumptions Monthly'!$M$6*'Luxjacky Assumptions Monthly'!$M$8*'Luxjacky Counterfactual'!G1666</f>
        <v>1510.1437938802419</v>
      </c>
      <c r="O1666" s="58">
        <f t="shared" si="261"/>
        <v>22889.10142474054</v>
      </c>
    </row>
    <row r="1667" spans="1:15" x14ac:dyDescent="0.3">
      <c r="A1667" s="60">
        <v>44035</v>
      </c>
      <c r="B1667" s="15">
        <f t="shared" si="262"/>
        <v>2020</v>
      </c>
      <c r="C1667" s="15">
        <f t="shared" si="263"/>
        <v>7</v>
      </c>
      <c r="D1667" s="15" t="str">
        <f t="shared" ref="D1667:D1730" si="267">CONCATENATE(B1667,C1667)</f>
        <v>20207</v>
      </c>
      <c r="E1667" s="15">
        <f t="shared" si="264"/>
        <v>5</v>
      </c>
      <c r="F1667" s="15">
        <f t="shared" si="265"/>
        <v>0</v>
      </c>
      <c r="G1667" s="64">
        <f t="shared" si="259"/>
        <v>2817.2875877604838</v>
      </c>
      <c r="H1667" s="64">
        <f>IF(G1666&lt;VLOOKUP(D1667,'Luxjacky Assumptions Past'!$M$17:$Q$77,5,0),VLOOKUP(D1667,'Luxjacky Assumptions Past'!$M$17:$Q$77,4,0),0)</f>
        <v>0</v>
      </c>
      <c r="I1667" s="62">
        <f t="shared" si="266"/>
        <v>184.24491397204307</v>
      </c>
      <c r="J1667" s="62">
        <v>203</v>
      </c>
      <c r="K1667" s="15">
        <f t="shared" si="260"/>
        <v>0</v>
      </c>
      <c r="L1667" s="15">
        <f t="shared" ref="L1667:L1730" si="268">4000*K1667</f>
        <v>0</v>
      </c>
      <c r="M1667" s="58">
        <f>'Luxjacky Assumptions Monthly'!$M$8*'Luxjacky Counterfactual'!H1667</f>
        <v>0</v>
      </c>
      <c r="N1667" s="58">
        <f>'Luxjacky Assumptions Monthly'!$M$6*'Luxjacky Assumptions Monthly'!$M$8*'Luxjacky Counterfactual'!G1667</f>
        <v>1408.6437938802419</v>
      </c>
      <c r="O1667" s="58">
        <f t="shared" si="261"/>
        <v>1408.6437938802419</v>
      </c>
    </row>
    <row r="1668" spans="1:15" x14ac:dyDescent="0.3">
      <c r="A1668" s="60">
        <v>44036</v>
      </c>
      <c r="B1668" s="15">
        <f t="shared" si="262"/>
        <v>2020</v>
      </c>
      <c r="C1668" s="15">
        <f t="shared" si="263"/>
        <v>7</v>
      </c>
      <c r="D1668" s="15" t="str">
        <f t="shared" si="267"/>
        <v>20207</v>
      </c>
      <c r="E1668" s="15">
        <f t="shared" si="264"/>
        <v>6</v>
      </c>
      <c r="F1668" s="15">
        <f t="shared" si="265"/>
        <v>1</v>
      </c>
      <c r="G1668" s="64">
        <f t="shared" ref="G1668:G1731" si="269">G1667+H1668-J1668</f>
        <v>2629.2875877604838</v>
      </c>
      <c r="H1668" s="64">
        <f>IF(G1667&lt;VLOOKUP(D1668,'Luxjacky Assumptions Past'!$M$17:$Q$77,5,0),VLOOKUP(D1668,'Luxjacky Assumptions Past'!$M$17:$Q$77,4,0),0)</f>
        <v>0</v>
      </c>
      <c r="I1668" s="62">
        <f t="shared" si="266"/>
        <v>165.87317795796906</v>
      </c>
      <c r="J1668" s="62">
        <v>188</v>
      </c>
      <c r="K1668" s="15">
        <f t="shared" si="260"/>
        <v>0</v>
      </c>
      <c r="L1668" s="15">
        <f t="shared" si="268"/>
        <v>0</v>
      </c>
      <c r="M1668" s="58">
        <f>'Luxjacky Assumptions Monthly'!$M$8*'Luxjacky Counterfactual'!H1668</f>
        <v>0</v>
      </c>
      <c r="N1668" s="58">
        <f>'Luxjacky Assumptions Monthly'!$M$6*'Luxjacky Assumptions Monthly'!$M$8*'Luxjacky Counterfactual'!G1668</f>
        <v>1314.6437938802419</v>
      </c>
      <c r="O1668" s="58">
        <f t="shared" si="261"/>
        <v>1314.6437938802419</v>
      </c>
    </row>
    <row r="1669" spans="1:15" x14ac:dyDescent="0.3">
      <c r="A1669" s="60">
        <v>44037</v>
      </c>
      <c r="B1669" s="15">
        <f t="shared" si="262"/>
        <v>2020</v>
      </c>
      <c r="C1669" s="15">
        <f t="shared" si="263"/>
        <v>7</v>
      </c>
      <c r="D1669" s="15" t="str">
        <f t="shared" si="267"/>
        <v>20207</v>
      </c>
      <c r="E1669" s="15">
        <f t="shared" si="264"/>
        <v>7</v>
      </c>
      <c r="F1669" s="15">
        <f t="shared" si="265"/>
        <v>1</v>
      </c>
      <c r="G1669" s="64">
        <f t="shared" si="269"/>
        <v>2474.2875877604838</v>
      </c>
      <c r="H1669" s="64">
        <f>IF(G1668&lt;VLOOKUP(D1669,'Luxjacky Assumptions Past'!$M$17:$Q$77,5,0),VLOOKUP(D1669,'Luxjacky Assumptions Past'!$M$17:$Q$77,4,0),0)</f>
        <v>0</v>
      </c>
      <c r="I1669" s="62">
        <f t="shared" si="266"/>
        <v>127.95369954796871</v>
      </c>
      <c r="J1669" s="62">
        <v>155</v>
      </c>
      <c r="K1669" s="15">
        <f t="shared" si="260"/>
        <v>0</v>
      </c>
      <c r="L1669" s="15">
        <f t="shared" si="268"/>
        <v>0</v>
      </c>
      <c r="M1669" s="58">
        <f>'Luxjacky Assumptions Monthly'!$M$8*'Luxjacky Counterfactual'!H1669</f>
        <v>0</v>
      </c>
      <c r="N1669" s="58">
        <f>'Luxjacky Assumptions Monthly'!$M$6*'Luxjacky Assumptions Monthly'!$M$8*'Luxjacky Counterfactual'!G1669</f>
        <v>1237.1437938802419</v>
      </c>
      <c r="O1669" s="58">
        <f t="shared" si="261"/>
        <v>1237.1437938802419</v>
      </c>
    </row>
    <row r="1670" spans="1:15" x14ac:dyDescent="0.3">
      <c r="A1670" s="60">
        <v>44038</v>
      </c>
      <c r="B1670" s="15">
        <f t="shared" si="262"/>
        <v>2020</v>
      </c>
      <c r="C1670" s="15">
        <f t="shared" si="263"/>
        <v>7</v>
      </c>
      <c r="D1670" s="15" t="str">
        <f t="shared" si="267"/>
        <v>20207</v>
      </c>
      <c r="E1670" s="15">
        <f t="shared" si="264"/>
        <v>1</v>
      </c>
      <c r="F1670" s="15">
        <f t="shared" si="265"/>
        <v>0</v>
      </c>
      <c r="G1670" s="64">
        <f t="shared" si="269"/>
        <v>2356.2875877604838</v>
      </c>
      <c r="H1670" s="64">
        <f>IF(G1669&lt;VLOOKUP(D1670,'Luxjacky Assumptions Past'!$M$17:$Q$77,5,0),VLOOKUP(D1670,'Luxjacky Assumptions Past'!$M$17:$Q$77,4,0),0)</f>
        <v>0</v>
      </c>
      <c r="I1670" s="62">
        <f t="shared" si="266"/>
        <v>212.11758535329426</v>
      </c>
      <c r="J1670" s="62">
        <v>118</v>
      </c>
      <c r="K1670" s="15">
        <f t="shared" si="260"/>
        <v>0</v>
      </c>
      <c r="L1670" s="15">
        <f t="shared" si="268"/>
        <v>0</v>
      </c>
      <c r="M1670" s="58">
        <f>'Luxjacky Assumptions Monthly'!$M$8*'Luxjacky Counterfactual'!H1670</f>
        <v>0</v>
      </c>
      <c r="N1670" s="58">
        <f>'Luxjacky Assumptions Monthly'!$M$6*'Luxjacky Assumptions Monthly'!$M$8*'Luxjacky Counterfactual'!G1670</f>
        <v>1178.1437938802419</v>
      </c>
      <c r="O1670" s="58">
        <f t="shared" si="261"/>
        <v>1178.1437938802419</v>
      </c>
    </row>
    <row r="1671" spans="1:15" x14ac:dyDescent="0.3">
      <c r="A1671" s="60">
        <v>44039</v>
      </c>
      <c r="B1671" s="15">
        <f t="shared" si="262"/>
        <v>2020</v>
      </c>
      <c r="C1671" s="15">
        <f t="shared" si="263"/>
        <v>7</v>
      </c>
      <c r="D1671" s="15" t="str">
        <f t="shared" si="267"/>
        <v>20207</v>
      </c>
      <c r="E1671" s="15">
        <f t="shared" si="264"/>
        <v>2</v>
      </c>
      <c r="F1671" s="15">
        <f t="shared" si="265"/>
        <v>0</v>
      </c>
      <c r="G1671" s="64">
        <f t="shared" si="269"/>
        <v>2144.2875877604838</v>
      </c>
      <c r="H1671" s="64">
        <f>IF(G1670&lt;VLOOKUP(D1671,'Luxjacky Assumptions Past'!$M$17:$Q$77,5,0),VLOOKUP(D1671,'Luxjacky Assumptions Past'!$M$17:$Q$77,4,0),0)</f>
        <v>0</v>
      </c>
      <c r="I1671" s="62">
        <f t="shared" si="266"/>
        <v>216.73526759507061</v>
      </c>
      <c r="J1671" s="62">
        <v>212</v>
      </c>
      <c r="K1671" s="15">
        <f t="shared" si="260"/>
        <v>0</v>
      </c>
      <c r="L1671" s="15">
        <f t="shared" si="268"/>
        <v>0</v>
      </c>
      <c r="M1671" s="58">
        <f>'Luxjacky Assumptions Monthly'!$M$8*'Luxjacky Counterfactual'!H1671</f>
        <v>0</v>
      </c>
      <c r="N1671" s="58">
        <f>'Luxjacky Assumptions Monthly'!$M$6*'Luxjacky Assumptions Monthly'!$M$8*'Luxjacky Counterfactual'!G1671</f>
        <v>1072.1437938802419</v>
      </c>
      <c r="O1671" s="58">
        <f t="shared" si="261"/>
        <v>1072.1437938802419</v>
      </c>
    </row>
    <row r="1672" spans="1:15" x14ac:dyDescent="0.3">
      <c r="A1672" s="60">
        <v>44040</v>
      </c>
      <c r="B1672" s="15">
        <f t="shared" si="262"/>
        <v>2020</v>
      </c>
      <c r="C1672" s="15">
        <f t="shared" si="263"/>
        <v>7</v>
      </c>
      <c r="D1672" s="15" t="str">
        <f t="shared" si="267"/>
        <v>20207</v>
      </c>
      <c r="E1672" s="15">
        <f t="shared" si="264"/>
        <v>3</v>
      </c>
      <c r="F1672" s="15">
        <f t="shared" si="265"/>
        <v>0</v>
      </c>
      <c r="G1672" s="64">
        <f t="shared" si="269"/>
        <v>1925.2875877604838</v>
      </c>
      <c r="H1672" s="64">
        <f>IF(G1671&lt;VLOOKUP(D1672,'Luxjacky Assumptions Past'!$M$17:$Q$77,5,0),VLOOKUP(D1672,'Luxjacky Assumptions Past'!$M$17:$Q$77,4,0),0)</f>
        <v>0</v>
      </c>
      <c r="I1672" s="62">
        <f t="shared" si="266"/>
        <v>214.12465988033208</v>
      </c>
      <c r="J1672" s="62">
        <v>219</v>
      </c>
      <c r="K1672" s="15">
        <f t="shared" si="260"/>
        <v>0</v>
      </c>
      <c r="L1672" s="15">
        <f t="shared" si="268"/>
        <v>0</v>
      </c>
      <c r="M1672" s="58">
        <f>'Luxjacky Assumptions Monthly'!$M$8*'Luxjacky Counterfactual'!H1672</f>
        <v>0</v>
      </c>
      <c r="N1672" s="58">
        <f>'Luxjacky Assumptions Monthly'!$M$6*'Luxjacky Assumptions Monthly'!$M$8*'Luxjacky Counterfactual'!G1672</f>
        <v>962.6437938802419</v>
      </c>
      <c r="O1672" s="58">
        <f t="shared" si="261"/>
        <v>962.6437938802419</v>
      </c>
    </row>
    <row r="1673" spans="1:15" x14ac:dyDescent="0.3">
      <c r="A1673" s="60">
        <v>44041</v>
      </c>
      <c r="B1673" s="15">
        <f t="shared" si="262"/>
        <v>2020</v>
      </c>
      <c r="C1673" s="15">
        <f t="shared" si="263"/>
        <v>7</v>
      </c>
      <c r="D1673" s="15" t="str">
        <f t="shared" si="267"/>
        <v>20207</v>
      </c>
      <c r="E1673" s="15">
        <f t="shared" si="264"/>
        <v>4</v>
      </c>
      <c r="F1673" s="15">
        <f t="shared" si="265"/>
        <v>0</v>
      </c>
      <c r="G1673" s="64">
        <f t="shared" si="269"/>
        <v>1709.2875877604838</v>
      </c>
      <c r="H1673" s="64">
        <f>IF(G1672&lt;VLOOKUP(D1673,'Luxjacky Assumptions Past'!$M$17:$Q$77,5,0),VLOOKUP(D1673,'Luxjacky Assumptions Past'!$M$17:$Q$77,4,0),0)</f>
        <v>0</v>
      </c>
      <c r="I1673" s="62">
        <f t="shared" si="266"/>
        <v>203.49609046770041</v>
      </c>
      <c r="J1673" s="62">
        <v>216</v>
      </c>
      <c r="K1673" s="15">
        <f t="shared" si="260"/>
        <v>0</v>
      </c>
      <c r="L1673" s="15">
        <f t="shared" si="268"/>
        <v>0</v>
      </c>
      <c r="M1673" s="58">
        <f>'Luxjacky Assumptions Monthly'!$M$8*'Luxjacky Counterfactual'!H1673</f>
        <v>0</v>
      </c>
      <c r="N1673" s="58">
        <f>'Luxjacky Assumptions Monthly'!$M$6*'Luxjacky Assumptions Monthly'!$M$8*'Luxjacky Counterfactual'!G1673</f>
        <v>854.6437938802419</v>
      </c>
      <c r="O1673" s="58">
        <f t="shared" si="261"/>
        <v>854.6437938802419</v>
      </c>
    </row>
    <row r="1674" spans="1:15" x14ac:dyDescent="0.3">
      <c r="A1674" s="60">
        <v>44042</v>
      </c>
      <c r="B1674" s="15">
        <f t="shared" si="262"/>
        <v>2020</v>
      </c>
      <c r="C1674" s="15">
        <f t="shared" si="263"/>
        <v>7</v>
      </c>
      <c r="D1674" s="15" t="str">
        <f t="shared" si="267"/>
        <v>20207</v>
      </c>
      <c r="E1674" s="15">
        <f t="shared" si="264"/>
        <v>5</v>
      </c>
      <c r="F1674" s="15">
        <f t="shared" si="265"/>
        <v>0</v>
      </c>
      <c r="G1674" s="64">
        <f t="shared" si="269"/>
        <v>1505.2875877604838</v>
      </c>
      <c r="H1674" s="64">
        <f>IF(G1673&lt;VLOOKUP(D1674,'Luxjacky Assumptions Past'!$M$17:$Q$77,5,0),VLOOKUP(D1674,'Luxjacky Assumptions Past'!$M$17:$Q$77,4,0),0)</f>
        <v>0</v>
      </c>
      <c r="I1674" s="62">
        <f t="shared" si="266"/>
        <v>184.24491397204307</v>
      </c>
      <c r="J1674" s="62">
        <v>204</v>
      </c>
      <c r="K1674" s="15">
        <f t="shared" si="260"/>
        <v>0</v>
      </c>
      <c r="L1674" s="15">
        <f t="shared" si="268"/>
        <v>0</v>
      </c>
      <c r="M1674" s="58">
        <f>'Luxjacky Assumptions Monthly'!$M$8*'Luxjacky Counterfactual'!H1674</f>
        <v>0</v>
      </c>
      <c r="N1674" s="58">
        <f>'Luxjacky Assumptions Monthly'!$M$6*'Luxjacky Assumptions Monthly'!$M$8*'Luxjacky Counterfactual'!G1674</f>
        <v>752.6437938802419</v>
      </c>
      <c r="O1674" s="58">
        <f t="shared" si="261"/>
        <v>752.6437938802419</v>
      </c>
    </row>
    <row r="1675" spans="1:15" x14ac:dyDescent="0.3">
      <c r="A1675" s="60">
        <v>44043</v>
      </c>
      <c r="B1675" s="15">
        <f t="shared" si="262"/>
        <v>2020</v>
      </c>
      <c r="C1675" s="15">
        <f t="shared" si="263"/>
        <v>7</v>
      </c>
      <c r="D1675" s="15" t="str">
        <f t="shared" si="267"/>
        <v>20207</v>
      </c>
      <c r="E1675" s="15">
        <f t="shared" si="264"/>
        <v>6</v>
      </c>
      <c r="F1675" s="15">
        <f t="shared" si="265"/>
        <v>1</v>
      </c>
      <c r="G1675" s="64">
        <f t="shared" si="269"/>
        <v>1327.2875877604838</v>
      </c>
      <c r="H1675" s="64">
        <f>IF(G1674&lt;VLOOKUP(D1675,'Luxjacky Assumptions Past'!$M$17:$Q$77,5,0),VLOOKUP(D1675,'Luxjacky Assumptions Past'!$M$17:$Q$77,4,0),0)</f>
        <v>0</v>
      </c>
      <c r="I1675" s="62">
        <f t="shared" si="266"/>
        <v>165.87317795796906</v>
      </c>
      <c r="J1675" s="62">
        <v>178</v>
      </c>
      <c r="K1675" s="15">
        <f t="shared" si="260"/>
        <v>0</v>
      </c>
      <c r="L1675" s="15">
        <f t="shared" si="268"/>
        <v>0</v>
      </c>
      <c r="M1675" s="58">
        <f>'Luxjacky Assumptions Monthly'!$M$8*'Luxjacky Counterfactual'!H1675</f>
        <v>0</v>
      </c>
      <c r="N1675" s="58">
        <f>'Luxjacky Assumptions Monthly'!$M$6*'Luxjacky Assumptions Monthly'!$M$8*'Luxjacky Counterfactual'!G1675</f>
        <v>663.6437938802419</v>
      </c>
      <c r="O1675" s="58">
        <f t="shared" si="261"/>
        <v>663.6437938802419</v>
      </c>
    </row>
    <row r="1676" spans="1:15" x14ac:dyDescent="0.3">
      <c r="A1676" s="60">
        <v>44044</v>
      </c>
      <c r="B1676" s="15">
        <f t="shared" si="262"/>
        <v>2020</v>
      </c>
      <c r="C1676" s="15">
        <f t="shared" si="263"/>
        <v>8</v>
      </c>
      <c r="D1676" s="15" t="str">
        <f t="shared" si="267"/>
        <v>20208</v>
      </c>
      <c r="E1676" s="15">
        <f t="shared" si="264"/>
        <v>7</v>
      </c>
      <c r="F1676" s="15">
        <f t="shared" si="265"/>
        <v>1</v>
      </c>
      <c r="G1676" s="64">
        <f t="shared" si="269"/>
        <v>2904.0569463067009</v>
      </c>
      <c r="H1676" s="64">
        <f>IF(G1675&lt;VLOOKUP(D1676,'Luxjacky Assumptions Past'!$M$17:$Q$77,5,0),VLOOKUP(D1676,'Luxjacky Assumptions Past'!$M$17:$Q$77,4,0),0)</f>
        <v>1748.7693585462171</v>
      </c>
      <c r="I1676" s="62">
        <f t="shared" si="266"/>
        <v>130.22025649472886</v>
      </c>
      <c r="J1676" s="62">
        <v>172</v>
      </c>
      <c r="K1676" s="15">
        <f t="shared" si="260"/>
        <v>1</v>
      </c>
      <c r="L1676" s="15">
        <f t="shared" si="268"/>
        <v>4000</v>
      </c>
      <c r="M1676" s="58">
        <f>'Luxjacky Assumptions Monthly'!$M$8*'Luxjacky Counterfactual'!H1676</f>
        <v>17487.69358546217</v>
      </c>
      <c r="N1676" s="58">
        <f>'Luxjacky Assumptions Monthly'!$M$6*'Luxjacky Assumptions Monthly'!$M$8*'Luxjacky Counterfactual'!G1676</f>
        <v>1452.0284731533504</v>
      </c>
      <c r="O1676" s="58">
        <f t="shared" si="261"/>
        <v>22939.72205861552</v>
      </c>
    </row>
    <row r="1677" spans="1:15" x14ac:dyDescent="0.3">
      <c r="A1677" s="60">
        <v>44045</v>
      </c>
      <c r="B1677" s="15">
        <f t="shared" si="262"/>
        <v>2020</v>
      </c>
      <c r="C1677" s="15">
        <f t="shared" si="263"/>
        <v>8</v>
      </c>
      <c r="D1677" s="15" t="str">
        <f t="shared" si="267"/>
        <v>20208</v>
      </c>
      <c r="E1677" s="15">
        <f t="shared" si="264"/>
        <v>1</v>
      </c>
      <c r="F1677" s="15">
        <f t="shared" si="265"/>
        <v>0</v>
      </c>
      <c r="G1677" s="64">
        <f t="shared" si="269"/>
        <v>2769.0569463067009</v>
      </c>
      <c r="H1677" s="64">
        <f>IF(G1676&lt;VLOOKUP(D1677,'Luxjacky Assumptions Past'!$M$17:$Q$77,5,0),VLOOKUP(D1677,'Luxjacky Assumptions Past'!$M$17:$Q$77,4,0),0)</f>
        <v>0</v>
      </c>
      <c r="I1677" s="62">
        <f t="shared" si="266"/>
        <v>214.38414230005444</v>
      </c>
      <c r="J1677" s="62">
        <v>135</v>
      </c>
      <c r="K1677" s="15">
        <f t="shared" si="260"/>
        <v>0</v>
      </c>
      <c r="L1677" s="15">
        <f t="shared" si="268"/>
        <v>0</v>
      </c>
      <c r="M1677" s="58">
        <f>'Luxjacky Assumptions Monthly'!$M$8*'Luxjacky Counterfactual'!H1677</f>
        <v>0</v>
      </c>
      <c r="N1677" s="58">
        <f>'Luxjacky Assumptions Monthly'!$M$6*'Luxjacky Assumptions Monthly'!$M$8*'Luxjacky Counterfactual'!G1677</f>
        <v>1384.5284731533504</v>
      </c>
      <c r="O1677" s="58">
        <f t="shared" si="261"/>
        <v>1384.5284731533504</v>
      </c>
    </row>
    <row r="1678" spans="1:15" x14ac:dyDescent="0.3">
      <c r="A1678" s="60">
        <v>44046</v>
      </c>
      <c r="B1678" s="15">
        <f t="shared" si="262"/>
        <v>2020</v>
      </c>
      <c r="C1678" s="15">
        <f t="shared" si="263"/>
        <v>8</v>
      </c>
      <c r="D1678" s="15" t="str">
        <f t="shared" si="267"/>
        <v>20208</v>
      </c>
      <c r="E1678" s="15">
        <f t="shared" si="264"/>
        <v>2</v>
      </c>
      <c r="F1678" s="15">
        <f t="shared" si="265"/>
        <v>0</v>
      </c>
      <c r="G1678" s="64">
        <f t="shared" si="269"/>
        <v>2551.0569463067009</v>
      </c>
      <c r="H1678" s="64">
        <f>IF(G1677&lt;VLOOKUP(D1678,'Luxjacky Assumptions Past'!$M$17:$Q$77,5,0),VLOOKUP(D1678,'Luxjacky Assumptions Past'!$M$17:$Q$77,4,0),0)</f>
        <v>0</v>
      </c>
      <c r="I1678" s="62">
        <f t="shared" si="266"/>
        <v>219.00182454183079</v>
      </c>
      <c r="J1678" s="62">
        <v>218</v>
      </c>
      <c r="K1678" s="15">
        <f t="shared" si="260"/>
        <v>0</v>
      </c>
      <c r="L1678" s="15">
        <f t="shared" si="268"/>
        <v>0</v>
      </c>
      <c r="M1678" s="58">
        <f>'Luxjacky Assumptions Monthly'!$M$8*'Luxjacky Counterfactual'!H1678</f>
        <v>0</v>
      </c>
      <c r="N1678" s="58">
        <f>'Luxjacky Assumptions Monthly'!$M$6*'Luxjacky Assumptions Monthly'!$M$8*'Luxjacky Counterfactual'!G1678</f>
        <v>1275.5284731533504</v>
      </c>
      <c r="O1678" s="58">
        <f t="shared" si="261"/>
        <v>1275.5284731533504</v>
      </c>
    </row>
    <row r="1679" spans="1:15" x14ac:dyDescent="0.3">
      <c r="A1679" s="60">
        <v>44047</v>
      </c>
      <c r="B1679" s="15">
        <f t="shared" si="262"/>
        <v>2020</v>
      </c>
      <c r="C1679" s="15">
        <f t="shared" si="263"/>
        <v>8</v>
      </c>
      <c r="D1679" s="15" t="str">
        <f t="shared" si="267"/>
        <v>20208</v>
      </c>
      <c r="E1679" s="15">
        <f t="shared" si="264"/>
        <v>3</v>
      </c>
      <c r="F1679" s="15">
        <f t="shared" si="265"/>
        <v>0</v>
      </c>
      <c r="G1679" s="64">
        <f t="shared" si="269"/>
        <v>2337.0569463067009</v>
      </c>
      <c r="H1679" s="64">
        <f>IF(G1678&lt;VLOOKUP(D1679,'Luxjacky Assumptions Past'!$M$17:$Q$77,5,0),VLOOKUP(D1679,'Luxjacky Assumptions Past'!$M$17:$Q$77,4,0),0)</f>
        <v>0</v>
      </c>
      <c r="I1679" s="62">
        <f t="shared" si="266"/>
        <v>216.39121682709225</v>
      </c>
      <c r="J1679" s="62">
        <v>214</v>
      </c>
      <c r="K1679" s="15">
        <f t="shared" si="260"/>
        <v>0</v>
      </c>
      <c r="L1679" s="15">
        <f t="shared" si="268"/>
        <v>0</v>
      </c>
      <c r="M1679" s="58">
        <f>'Luxjacky Assumptions Monthly'!$M$8*'Luxjacky Counterfactual'!H1679</f>
        <v>0</v>
      </c>
      <c r="N1679" s="58">
        <f>'Luxjacky Assumptions Monthly'!$M$6*'Luxjacky Assumptions Monthly'!$M$8*'Luxjacky Counterfactual'!G1679</f>
        <v>1168.5284731533504</v>
      </c>
      <c r="O1679" s="58">
        <f t="shared" si="261"/>
        <v>1168.5284731533504</v>
      </c>
    </row>
    <row r="1680" spans="1:15" x14ac:dyDescent="0.3">
      <c r="A1680" s="60">
        <v>44048</v>
      </c>
      <c r="B1680" s="15">
        <f t="shared" si="262"/>
        <v>2020</v>
      </c>
      <c r="C1680" s="15">
        <f t="shared" si="263"/>
        <v>8</v>
      </c>
      <c r="D1680" s="15" t="str">
        <f t="shared" si="267"/>
        <v>20208</v>
      </c>
      <c r="E1680" s="15">
        <f t="shared" si="264"/>
        <v>4</v>
      </c>
      <c r="F1680" s="15">
        <f t="shared" si="265"/>
        <v>0</v>
      </c>
      <c r="G1680" s="64">
        <f t="shared" si="269"/>
        <v>2119.0569463067009</v>
      </c>
      <c r="H1680" s="64">
        <f>IF(G1679&lt;VLOOKUP(D1680,'Luxjacky Assumptions Past'!$M$17:$Q$77,5,0),VLOOKUP(D1680,'Luxjacky Assumptions Past'!$M$17:$Q$77,4,0),0)</f>
        <v>0</v>
      </c>
      <c r="I1680" s="62">
        <f t="shared" si="266"/>
        <v>205.76264741446056</v>
      </c>
      <c r="J1680" s="62">
        <v>218</v>
      </c>
      <c r="K1680" s="15">
        <f t="shared" si="260"/>
        <v>0</v>
      </c>
      <c r="L1680" s="15">
        <f t="shared" si="268"/>
        <v>0</v>
      </c>
      <c r="M1680" s="58">
        <f>'Luxjacky Assumptions Monthly'!$M$8*'Luxjacky Counterfactual'!H1680</f>
        <v>0</v>
      </c>
      <c r="N1680" s="58">
        <f>'Luxjacky Assumptions Monthly'!$M$6*'Luxjacky Assumptions Monthly'!$M$8*'Luxjacky Counterfactual'!G1680</f>
        <v>1059.5284731533504</v>
      </c>
      <c r="O1680" s="58">
        <f t="shared" si="261"/>
        <v>1059.5284731533504</v>
      </c>
    </row>
    <row r="1681" spans="1:15" x14ac:dyDescent="0.3">
      <c r="A1681" s="60">
        <v>44049</v>
      </c>
      <c r="B1681" s="15">
        <f t="shared" si="262"/>
        <v>2020</v>
      </c>
      <c r="C1681" s="15">
        <f t="shared" si="263"/>
        <v>8</v>
      </c>
      <c r="D1681" s="15" t="str">
        <f t="shared" si="267"/>
        <v>20208</v>
      </c>
      <c r="E1681" s="15">
        <f t="shared" si="264"/>
        <v>5</v>
      </c>
      <c r="F1681" s="15">
        <f t="shared" si="265"/>
        <v>0</v>
      </c>
      <c r="G1681" s="64">
        <f t="shared" si="269"/>
        <v>1907.0569463067009</v>
      </c>
      <c r="H1681" s="64">
        <f>IF(G1680&lt;VLOOKUP(D1681,'Luxjacky Assumptions Past'!$M$17:$Q$77,5,0),VLOOKUP(D1681,'Luxjacky Assumptions Past'!$M$17:$Q$77,4,0),0)</f>
        <v>0</v>
      </c>
      <c r="I1681" s="62">
        <f t="shared" si="266"/>
        <v>186.51147091880324</v>
      </c>
      <c r="J1681" s="62">
        <v>212</v>
      </c>
      <c r="K1681" s="15">
        <f t="shared" si="260"/>
        <v>0</v>
      </c>
      <c r="L1681" s="15">
        <f t="shared" si="268"/>
        <v>0</v>
      </c>
      <c r="M1681" s="58">
        <f>'Luxjacky Assumptions Monthly'!$M$8*'Luxjacky Counterfactual'!H1681</f>
        <v>0</v>
      </c>
      <c r="N1681" s="58">
        <f>'Luxjacky Assumptions Monthly'!$M$6*'Luxjacky Assumptions Monthly'!$M$8*'Luxjacky Counterfactual'!G1681</f>
        <v>953.52847315335043</v>
      </c>
      <c r="O1681" s="58">
        <f t="shared" si="261"/>
        <v>953.52847315335043</v>
      </c>
    </row>
    <row r="1682" spans="1:15" x14ac:dyDescent="0.3">
      <c r="A1682" s="60">
        <v>44050</v>
      </c>
      <c r="B1682" s="15">
        <f t="shared" si="262"/>
        <v>2020</v>
      </c>
      <c r="C1682" s="15">
        <f t="shared" si="263"/>
        <v>8</v>
      </c>
      <c r="D1682" s="15" t="str">
        <f t="shared" si="267"/>
        <v>20208</v>
      </c>
      <c r="E1682" s="15">
        <f t="shared" si="264"/>
        <v>6</v>
      </c>
      <c r="F1682" s="15">
        <f t="shared" si="265"/>
        <v>1</v>
      </c>
      <c r="G1682" s="64">
        <f t="shared" si="269"/>
        <v>1723.0569463067009</v>
      </c>
      <c r="H1682" s="64">
        <f>IF(G1681&lt;VLOOKUP(D1682,'Luxjacky Assumptions Past'!$M$17:$Q$77,5,0),VLOOKUP(D1682,'Luxjacky Assumptions Past'!$M$17:$Q$77,4,0),0)</f>
        <v>0</v>
      </c>
      <c r="I1682" s="62">
        <f t="shared" si="266"/>
        <v>168.13973490472924</v>
      </c>
      <c r="J1682" s="62">
        <v>184</v>
      </c>
      <c r="K1682" s="15">
        <f t="shared" si="260"/>
        <v>0</v>
      </c>
      <c r="L1682" s="15">
        <f t="shared" si="268"/>
        <v>0</v>
      </c>
      <c r="M1682" s="58">
        <f>'Luxjacky Assumptions Monthly'!$M$8*'Luxjacky Counterfactual'!H1682</f>
        <v>0</v>
      </c>
      <c r="N1682" s="58">
        <f>'Luxjacky Assumptions Monthly'!$M$6*'Luxjacky Assumptions Monthly'!$M$8*'Luxjacky Counterfactual'!G1682</f>
        <v>861.52847315335043</v>
      </c>
      <c r="O1682" s="58">
        <f t="shared" si="261"/>
        <v>861.52847315335043</v>
      </c>
    </row>
    <row r="1683" spans="1:15" x14ac:dyDescent="0.3">
      <c r="A1683" s="60">
        <v>44051</v>
      </c>
      <c r="B1683" s="15">
        <f t="shared" si="262"/>
        <v>2020</v>
      </c>
      <c r="C1683" s="15">
        <f t="shared" si="263"/>
        <v>8</v>
      </c>
      <c r="D1683" s="15" t="str">
        <f t="shared" si="267"/>
        <v>20208</v>
      </c>
      <c r="E1683" s="15">
        <f t="shared" si="264"/>
        <v>7</v>
      </c>
      <c r="F1683" s="15">
        <f t="shared" si="265"/>
        <v>1</v>
      </c>
      <c r="G1683" s="64">
        <f t="shared" si="269"/>
        <v>1539.0569463067009</v>
      </c>
      <c r="H1683" s="64">
        <f>IF(G1682&lt;VLOOKUP(D1683,'Luxjacky Assumptions Past'!$M$17:$Q$77,5,0),VLOOKUP(D1683,'Luxjacky Assumptions Past'!$M$17:$Q$77,4,0),0)</f>
        <v>0</v>
      </c>
      <c r="I1683" s="62">
        <f t="shared" si="266"/>
        <v>130.22025649472886</v>
      </c>
      <c r="J1683" s="62">
        <v>184</v>
      </c>
      <c r="K1683" s="15">
        <f t="shared" si="260"/>
        <v>0</v>
      </c>
      <c r="L1683" s="15">
        <f t="shared" si="268"/>
        <v>0</v>
      </c>
      <c r="M1683" s="58">
        <f>'Luxjacky Assumptions Monthly'!$M$8*'Luxjacky Counterfactual'!H1683</f>
        <v>0</v>
      </c>
      <c r="N1683" s="58">
        <f>'Luxjacky Assumptions Monthly'!$M$6*'Luxjacky Assumptions Monthly'!$M$8*'Luxjacky Counterfactual'!G1683</f>
        <v>769.52847315335043</v>
      </c>
      <c r="O1683" s="58">
        <f t="shared" si="261"/>
        <v>769.52847315335043</v>
      </c>
    </row>
    <row r="1684" spans="1:15" x14ac:dyDescent="0.3">
      <c r="A1684" s="60">
        <v>44052</v>
      </c>
      <c r="B1684" s="15">
        <f t="shared" si="262"/>
        <v>2020</v>
      </c>
      <c r="C1684" s="15">
        <f t="shared" si="263"/>
        <v>8</v>
      </c>
      <c r="D1684" s="15" t="str">
        <f t="shared" si="267"/>
        <v>20208</v>
      </c>
      <c r="E1684" s="15">
        <f t="shared" si="264"/>
        <v>1</v>
      </c>
      <c r="F1684" s="15">
        <f t="shared" si="265"/>
        <v>0</v>
      </c>
      <c r="G1684" s="64">
        <f t="shared" si="269"/>
        <v>1400.0569463067009</v>
      </c>
      <c r="H1684" s="64">
        <f>IF(G1683&lt;VLOOKUP(D1684,'Luxjacky Assumptions Past'!$M$17:$Q$77,5,0),VLOOKUP(D1684,'Luxjacky Assumptions Past'!$M$17:$Q$77,4,0),0)</f>
        <v>0</v>
      </c>
      <c r="I1684" s="62">
        <f t="shared" si="266"/>
        <v>214.38414230005444</v>
      </c>
      <c r="J1684" s="62">
        <v>139</v>
      </c>
      <c r="K1684" s="15">
        <f t="shared" si="260"/>
        <v>0</v>
      </c>
      <c r="L1684" s="15">
        <f t="shared" si="268"/>
        <v>0</v>
      </c>
      <c r="M1684" s="58">
        <f>'Luxjacky Assumptions Monthly'!$M$8*'Luxjacky Counterfactual'!H1684</f>
        <v>0</v>
      </c>
      <c r="N1684" s="58">
        <f>'Luxjacky Assumptions Monthly'!$M$6*'Luxjacky Assumptions Monthly'!$M$8*'Luxjacky Counterfactual'!G1684</f>
        <v>700.02847315335043</v>
      </c>
      <c r="O1684" s="58">
        <f t="shared" si="261"/>
        <v>700.02847315335043</v>
      </c>
    </row>
    <row r="1685" spans="1:15" x14ac:dyDescent="0.3">
      <c r="A1685" s="60">
        <v>44053</v>
      </c>
      <c r="B1685" s="15">
        <f t="shared" si="262"/>
        <v>2020</v>
      </c>
      <c r="C1685" s="15">
        <f t="shared" si="263"/>
        <v>8</v>
      </c>
      <c r="D1685" s="15" t="str">
        <f t="shared" si="267"/>
        <v>20208</v>
      </c>
      <c r="E1685" s="15">
        <f t="shared" si="264"/>
        <v>2</v>
      </c>
      <c r="F1685" s="15">
        <f t="shared" si="265"/>
        <v>0</v>
      </c>
      <c r="G1685" s="64">
        <f t="shared" si="269"/>
        <v>2924.8263048529179</v>
      </c>
      <c r="H1685" s="64">
        <f>IF(G1684&lt;VLOOKUP(D1685,'Luxjacky Assumptions Past'!$M$17:$Q$77,5,0),VLOOKUP(D1685,'Luxjacky Assumptions Past'!$M$17:$Q$77,4,0),0)</f>
        <v>1748.7693585462171</v>
      </c>
      <c r="I1685" s="62">
        <f t="shared" si="266"/>
        <v>219.00182454183079</v>
      </c>
      <c r="J1685" s="62">
        <v>224</v>
      </c>
      <c r="K1685" s="15">
        <f t="shared" si="260"/>
        <v>1</v>
      </c>
      <c r="L1685" s="15">
        <f t="shared" si="268"/>
        <v>4000</v>
      </c>
      <c r="M1685" s="58">
        <f>'Luxjacky Assumptions Monthly'!$M$8*'Luxjacky Counterfactual'!H1685</f>
        <v>17487.69358546217</v>
      </c>
      <c r="N1685" s="58">
        <f>'Luxjacky Assumptions Monthly'!$M$6*'Luxjacky Assumptions Monthly'!$M$8*'Luxjacky Counterfactual'!G1685</f>
        <v>1462.413152426459</v>
      </c>
      <c r="O1685" s="58">
        <f t="shared" si="261"/>
        <v>22950.106737888629</v>
      </c>
    </row>
    <row r="1686" spans="1:15" x14ac:dyDescent="0.3">
      <c r="A1686" s="60">
        <v>44054</v>
      </c>
      <c r="B1686" s="15">
        <f t="shared" si="262"/>
        <v>2020</v>
      </c>
      <c r="C1686" s="15">
        <f t="shared" si="263"/>
        <v>8</v>
      </c>
      <c r="D1686" s="15" t="str">
        <f t="shared" si="267"/>
        <v>20208</v>
      </c>
      <c r="E1686" s="15">
        <f t="shared" si="264"/>
        <v>3</v>
      </c>
      <c r="F1686" s="15">
        <f t="shared" si="265"/>
        <v>0</v>
      </c>
      <c r="G1686" s="64">
        <f t="shared" si="269"/>
        <v>2703.8263048529179</v>
      </c>
      <c r="H1686" s="64">
        <f>IF(G1685&lt;VLOOKUP(D1686,'Luxjacky Assumptions Past'!$M$17:$Q$77,5,0),VLOOKUP(D1686,'Luxjacky Assumptions Past'!$M$17:$Q$77,4,0),0)</f>
        <v>0</v>
      </c>
      <c r="I1686" s="62">
        <f t="shared" si="266"/>
        <v>216.39121682709225</v>
      </c>
      <c r="J1686" s="62">
        <v>221</v>
      </c>
      <c r="K1686" s="15">
        <f t="shared" si="260"/>
        <v>0</v>
      </c>
      <c r="L1686" s="15">
        <f t="shared" si="268"/>
        <v>0</v>
      </c>
      <c r="M1686" s="58">
        <f>'Luxjacky Assumptions Monthly'!$M$8*'Luxjacky Counterfactual'!H1686</f>
        <v>0</v>
      </c>
      <c r="N1686" s="58">
        <f>'Luxjacky Assumptions Monthly'!$M$6*'Luxjacky Assumptions Monthly'!$M$8*'Luxjacky Counterfactual'!G1686</f>
        <v>1351.913152426459</v>
      </c>
      <c r="O1686" s="58">
        <f t="shared" si="261"/>
        <v>1351.913152426459</v>
      </c>
    </row>
    <row r="1687" spans="1:15" x14ac:dyDescent="0.3">
      <c r="A1687" s="60">
        <v>44055</v>
      </c>
      <c r="B1687" s="15">
        <f t="shared" si="262"/>
        <v>2020</v>
      </c>
      <c r="C1687" s="15">
        <f t="shared" si="263"/>
        <v>8</v>
      </c>
      <c r="D1687" s="15" t="str">
        <f t="shared" si="267"/>
        <v>20208</v>
      </c>
      <c r="E1687" s="15">
        <f t="shared" si="264"/>
        <v>4</v>
      </c>
      <c r="F1687" s="15">
        <f t="shared" si="265"/>
        <v>0</v>
      </c>
      <c r="G1687" s="64">
        <f t="shared" si="269"/>
        <v>2488.8263048529179</v>
      </c>
      <c r="H1687" s="64">
        <f>IF(G1686&lt;VLOOKUP(D1687,'Luxjacky Assumptions Past'!$M$17:$Q$77,5,0),VLOOKUP(D1687,'Luxjacky Assumptions Past'!$M$17:$Q$77,4,0),0)</f>
        <v>0</v>
      </c>
      <c r="I1687" s="62">
        <f t="shared" si="266"/>
        <v>205.76264741446056</v>
      </c>
      <c r="J1687" s="62">
        <v>215</v>
      </c>
      <c r="K1687" s="15">
        <f t="shared" si="260"/>
        <v>0</v>
      </c>
      <c r="L1687" s="15">
        <f t="shared" si="268"/>
        <v>0</v>
      </c>
      <c r="M1687" s="58">
        <f>'Luxjacky Assumptions Monthly'!$M$8*'Luxjacky Counterfactual'!H1687</f>
        <v>0</v>
      </c>
      <c r="N1687" s="58">
        <f>'Luxjacky Assumptions Monthly'!$M$6*'Luxjacky Assumptions Monthly'!$M$8*'Luxjacky Counterfactual'!G1687</f>
        <v>1244.413152426459</v>
      </c>
      <c r="O1687" s="58">
        <f t="shared" si="261"/>
        <v>1244.413152426459</v>
      </c>
    </row>
    <row r="1688" spans="1:15" x14ac:dyDescent="0.3">
      <c r="A1688" s="60">
        <v>44056</v>
      </c>
      <c r="B1688" s="15">
        <f t="shared" si="262"/>
        <v>2020</v>
      </c>
      <c r="C1688" s="15">
        <f t="shared" si="263"/>
        <v>8</v>
      </c>
      <c r="D1688" s="15" t="str">
        <f t="shared" si="267"/>
        <v>20208</v>
      </c>
      <c r="E1688" s="15">
        <f t="shared" si="264"/>
        <v>5</v>
      </c>
      <c r="F1688" s="15">
        <f t="shared" si="265"/>
        <v>0</v>
      </c>
      <c r="G1688" s="64">
        <f t="shared" si="269"/>
        <v>2281.8263048529179</v>
      </c>
      <c r="H1688" s="64">
        <f>IF(G1687&lt;VLOOKUP(D1688,'Luxjacky Assumptions Past'!$M$17:$Q$77,5,0),VLOOKUP(D1688,'Luxjacky Assumptions Past'!$M$17:$Q$77,4,0),0)</f>
        <v>0</v>
      </c>
      <c r="I1688" s="62">
        <f t="shared" si="266"/>
        <v>186.51147091880324</v>
      </c>
      <c r="J1688" s="62">
        <v>207</v>
      </c>
      <c r="K1688" s="15">
        <f t="shared" si="260"/>
        <v>0</v>
      </c>
      <c r="L1688" s="15">
        <f t="shared" si="268"/>
        <v>0</v>
      </c>
      <c r="M1688" s="58">
        <f>'Luxjacky Assumptions Monthly'!$M$8*'Luxjacky Counterfactual'!H1688</f>
        <v>0</v>
      </c>
      <c r="N1688" s="58">
        <f>'Luxjacky Assumptions Monthly'!$M$6*'Luxjacky Assumptions Monthly'!$M$8*'Luxjacky Counterfactual'!G1688</f>
        <v>1140.913152426459</v>
      </c>
      <c r="O1688" s="58">
        <f t="shared" si="261"/>
        <v>1140.913152426459</v>
      </c>
    </row>
    <row r="1689" spans="1:15" x14ac:dyDescent="0.3">
      <c r="A1689" s="60">
        <v>44057</v>
      </c>
      <c r="B1689" s="15">
        <f t="shared" si="262"/>
        <v>2020</v>
      </c>
      <c r="C1689" s="15">
        <f t="shared" si="263"/>
        <v>8</v>
      </c>
      <c r="D1689" s="15" t="str">
        <f t="shared" si="267"/>
        <v>20208</v>
      </c>
      <c r="E1689" s="15">
        <f t="shared" si="264"/>
        <v>6</v>
      </c>
      <c r="F1689" s="15">
        <f t="shared" si="265"/>
        <v>1</v>
      </c>
      <c r="G1689" s="64">
        <f t="shared" si="269"/>
        <v>2098.8263048529179</v>
      </c>
      <c r="H1689" s="64">
        <f>IF(G1688&lt;VLOOKUP(D1689,'Luxjacky Assumptions Past'!$M$17:$Q$77,5,0),VLOOKUP(D1689,'Luxjacky Assumptions Past'!$M$17:$Q$77,4,0),0)</f>
        <v>0</v>
      </c>
      <c r="I1689" s="62">
        <f t="shared" si="266"/>
        <v>168.13973490472924</v>
      </c>
      <c r="J1689" s="62">
        <v>183</v>
      </c>
      <c r="K1689" s="15">
        <f t="shared" si="260"/>
        <v>0</v>
      </c>
      <c r="L1689" s="15">
        <f t="shared" si="268"/>
        <v>0</v>
      </c>
      <c r="M1689" s="58">
        <f>'Luxjacky Assumptions Monthly'!$M$8*'Luxjacky Counterfactual'!H1689</f>
        <v>0</v>
      </c>
      <c r="N1689" s="58">
        <f>'Luxjacky Assumptions Monthly'!$M$6*'Luxjacky Assumptions Monthly'!$M$8*'Luxjacky Counterfactual'!G1689</f>
        <v>1049.413152426459</v>
      </c>
      <c r="O1689" s="58">
        <f t="shared" si="261"/>
        <v>1049.413152426459</v>
      </c>
    </row>
    <row r="1690" spans="1:15" x14ac:dyDescent="0.3">
      <c r="A1690" s="60">
        <v>44058</v>
      </c>
      <c r="B1690" s="15">
        <f t="shared" si="262"/>
        <v>2020</v>
      </c>
      <c r="C1690" s="15">
        <f t="shared" si="263"/>
        <v>8</v>
      </c>
      <c r="D1690" s="15" t="str">
        <f t="shared" si="267"/>
        <v>20208</v>
      </c>
      <c r="E1690" s="15">
        <f t="shared" si="264"/>
        <v>7</v>
      </c>
      <c r="F1690" s="15">
        <f t="shared" si="265"/>
        <v>1</v>
      </c>
      <c r="G1690" s="64">
        <f t="shared" si="269"/>
        <v>1940.8263048529179</v>
      </c>
      <c r="H1690" s="64">
        <f>IF(G1689&lt;VLOOKUP(D1690,'Luxjacky Assumptions Past'!$M$17:$Q$77,5,0),VLOOKUP(D1690,'Luxjacky Assumptions Past'!$M$17:$Q$77,4,0),0)</f>
        <v>0</v>
      </c>
      <c r="I1690" s="62">
        <f t="shared" si="266"/>
        <v>130.22025649472886</v>
      </c>
      <c r="J1690" s="62">
        <v>158</v>
      </c>
      <c r="K1690" s="15">
        <f t="shared" si="260"/>
        <v>0</v>
      </c>
      <c r="L1690" s="15">
        <f t="shared" si="268"/>
        <v>0</v>
      </c>
      <c r="M1690" s="58">
        <f>'Luxjacky Assumptions Monthly'!$M$8*'Luxjacky Counterfactual'!H1690</f>
        <v>0</v>
      </c>
      <c r="N1690" s="58">
        <f>'Luxjacky Assumptions Monthly'!$M$6*'Luxjacky Assumptions Monthly'!$M$8*'Luxjacky Counterfactual'!G1690</f>
        <v>970.41315242645896</v>
      </c>
      <c r="O1690" s="58">
        <f t="shared" si="261"/>
        <v>970.41315242645896</v>
      </c>
    </row>
    <row r="1691" spans="1:15" x14ac:dyDescent="0.3">
      <c r="A1691" s="60">
        <v>44059</v>
      </c>
      <c r="B1691" s="15">
        <f t="shared" si="262"/>
        <v>2020</v>
      </c>
      <c r="C1691" s="15">
        <f t="shared" si="263"/>
        <v>8</v>
      </c>
      <c r="D1691" s="15" t="str">
        <f t="shared" si="267"/>
        <v>20208</v>
      </c>
      <c r="E1691" s="15">
        <f t="shared" si="264"/>
        <v>1</v>
      </c>
      <c r="F1691" s="15">
        <f t="shared" si="265"/>
        <v>0</v>
      </c>
      <c r="G1691" s="64">
        <f t="shared" si="269"/>
        <v>1802.8263048529179</v>
      </c>
      <c r="H1691" s="64">
        <f>IF(G1690&lt;VLOOKUP(D1691,'Luxjacky Assumptions Past'!$M$17:$Q$77,5,0),VLOOKUP(D1691,'Luxjacky Assumptions Past'!$M$17:$Q$77,4,0),0)</f>
        <v>0</v>
      </c>
      <c r="I1691" s="62">
        <f t="shared" si="266"/>
        <v>214.38414230005444</v>
      </c>
      <c r="J1691" s="62">
        <v>138</v>
      </c>
      <c r="K1691" s="15">
        <f t="shared" si="260"/>
        <v>0</v>
      </c>
      <c r="L1691" s="15">
        <f t="shared" si="268"/>
        <v>0</v>
      </c>
      <c r="M1691" s="58">
        <f>'Luxjacky Assumptions Monthly'!$M$8*'Luxjacky Counterfactual'!H1691</f>
        <v>0</v>
      </c>
      <c r="N1691" s="58">
        <f>'Luxjacky Assumptions Monthly'!$M$6*'Luxjacky Assumptions Monthly'!$M$8*'Luxjacky Counterfactual'!G1691</f>
        <v>901.41315242645896</v>
      </c>
      <c r="O1691" s="58">
        <f t="shared" si="261"/>
        <v>901.41315242645896</v>
      </c>
    </row>
    <row r="1692" spans="1:15" x14ac:dyDescent="0.3">
      <c r="A1692" s="60">
        <v>44060</v>
      </c>
      <c r="B1692" s="15">
        <f t="shared" si="262"/>
        <v>2020</v>
      </c>
      <c r="C1692" s="15">
        <f t="shared" si="263"/>
        <v>8</v>
      </c>
      <c r="D1692" s="15" t="str">
        <f t="shared" si="267"/>
        <v>20208</v>
      </c>
      <c r="E1692" s="15">
        <f t="shared" si="264"/>
        <v>2</v>
      </c>
      <c r="F1692" s="15">
        <f t="shared" si="265"/>
        <v>0</v>
      </c>
      <c r="G1692" s="64">
        <f t="shared" si="269"/>
        <v>1590.8263048529179</v>
      </c>
      <c r="H1692" s="64">
        <f>IF(G1691&lt;VLOOKUP(D1692,'Luxjacky Assumptions Past'!$M$17:$Q$77,5,0),VLOOKUP(D1692,'Luxjacky Assumptions Past'!$M$17:$Q$77,4,0),0)</f>
        <v>0</v>
      </c>
      <c r="I1692" s="62">
        <f t="shared" si="266"/>
        <v>219.00182454183079</v>
      </c>
      <c r="J1692" s="62">
        <v>212</v>
      </c>
      <c r="K1692" s="15">
        <f t="shared" si="260"/>
        <v>0</v>
      </c>
      <c r="L1692" s="15">
        <f t="shared" si="268"/>
        <v>0</v>
      </c>
      <c r="M1692" s="58">
        <f>'Luxjacky Assumptions Monthly'!$M$8*'Luxjacky Counterfactual'!H1692</f>
        <v>0</v>
      </c>
      <c r="N1692" s="58">
        <f>'Luxjacky Assumptions Monthly'!$M$6*'Luxjacky Assumptions Monthly'!$M$8*'Luxjacky Counterfactual'!G1692</f>
        <v>795.41315242645896</v>
      </c>
      <c r="O1692" s="58">
        <f t="shared" si="261"/>
        <v>795.41315242645896</v>
      </c>
    </row>
    <row r="1693" spans="1:15" x14ac:dyDescent="0.3">
      <c r="A1693" s="60">
        <v>44061</v>
      </c>
      <c r="B1693" s="15">
        <f t="shared" si="262"/>
        <v>2020</v>
      </c>
      <c r="C1693" s="15">
        <f t="shared" si="263"/>
        <v>8</v>
      </c>
      <c r="D1693" s="15" t="str">
        <f t="shared" si="267"/>
        <v>20208</v>
      </c>
      <c r="E1693" s="15">
        <f t="shared" si="264"/>
        <v>3</v>
      </c>
      <c r="F1693" s="15">
        <f t="shared" si="265"/>
        <v>0</v>
      </c>
      <c r="G1693" s="64">
        <f t="shared" si="269"/>
        <v>1375.8263048529179</v>
      </c>
      <c r="H1693" s="64">
        <f>IF(G1692&lt;VLOOKUP(D1693,'Luxjacky Assumptions Past'!$M$17:$Q$77,5,0),VLOOKUP(D1693,'Luxjacky Assumptions Past'!$M$17:$Q$77,4,0),0)</f>
        <v>0</v>
      </c>
      <c r="I1693" s="62">
        <f t="shared" si="266"/>
        <v>216.39121682709225</v>
      </c>
      <c r="J1693" s="62">
        <v>215</v>
      </c>
      <c r="K1693" s="15">
        <f t="shared" ref="K1693:K1756" si="270">IF(H1693&gt;0,1,0)</f>
        <v>0</v>
      </c>
      <c r="L1693" s="15">
        <f t="shared" si="268"/>
        <v>0</v>
      </c>
      <c r="M1693" s="58">
        <f>'Luxjacky Assumptions Monthly'!$M$8*'Luxjacky Counterfactual'!H1693</f>
        <v>0</v>
      </c>
      <c r="N1693" s="58">
        <f>'Luxjacky Assumptions Monthly'!$M$6*'Luxjacky Assumptions Monthly'!$M$8*'Luxjacky Counterfactual'!G1693</f>
        <v>687.91315242645896</v>
      </c>
      <c r="O1693" s="58">
        <f t="shared" ref="O1693:O1756" si="271">SUM(L1693:N1693)</f>
        <v>687.91315242645896</v>
      </c>
    </row>
    <row r="1694" spans="1:15" x14ac:dyDescent="0.3">
      <c r="A1694" s="60">
        <v>44062</v>
      </c>
      <c r="B1694" s="15">
        <f t="shared" si="262"/>
        <v>2020</v>
      </c>
      <c r="C1694" s="15">
        <f t="shared" si="263"/>
        <v>8</v>
      </c>
      <c r="D1694" s="15" t="str">
        <f t="shared" si="267"/>
        <v>20208</v>
      </c>
      <c r="E1694" s="15">
        <f t="shared" si="264"/>
        <v>4</v>
      </c>
      <c r="F1694" s="15">
        <f t="shared" si="265"/>
        <v>0</v>
      </c>
      <c r="G1694" s="64">
        <f t="shared" si="269"/>
        <v>2904.595663399135</v>
      </c>
      <c r="H1694" s="64">
        <f>IF(G1693&lt;VLOOKUP(D1694,'Luxjacky Assumptions Past'!$M$17:$Q$77,5,0),VLOOKUP(D1694,'Luxjacky Assumptions Past'!$M$17:$Q$77,4,0),0)</f>
        <v>1748.7693585462171</v>
      </c>
      <c r="I1694" s="62">
        <f t="shared" si="266"/>
        <v>205.76264741446056</v>
      </c>
      <c r="J1694" s="62">
        <v>220</v>
      </c>
      <c r="K1694" s="15">
        <f t="shared" si="270"/>
        <v>1</v>
      </c>
      <c r="L1694" s="15">
        <f t="shared" si="268"/>
        <v>4000</v>
      </c>
      <c r="M1694" s="58">
        <f>'Luxjacky Assumptions Monthly'!$M$8*'Luxjacky Counterfactual'!H1694</f>
        <v>17487.69358546217</v>
      </c>
      <c r="N1694" s="58">
        <f>'Luxjacky Assumptions Monthly'!$M$6*'Luxjacky Assumptions Monthly'!$M$8*'Luxjacky Counterfactual'!G1694</f>
        <v>1452.2978316995675</v>
      </c>
      <c r="O1694" s="58">
        <f t="shared" si="271"/>
        <v>22939.991417161738</v>
      </c>
    </row>
    <row r="1695" spans="1:15" x14ac:dyDescent="0.3">
      <c r="A1695" s="60">
        <v>44063</v>
      </c>
      <c r="B1695" s="15">
        <f t="shared" si="262"/>
        <v>2020</v>
      </c>
      <c r="C1695" s="15">
        <f t="shared" si="263"/>
        <v>8</v>
      </c>
      <c r="D1695" s="15" t="str">
        <f t="shared" si="267"/>
        <v>20208</v>
      </c>
      <c r="E1695" s="15">
        <f t="shared" si="264"/>
        <v>5</v>
      </c>
      <c r="F1695" s="15">
        <f t="shared" si="265"/>
        <v>0</v>
      </c>
      <c r="G1695" s="64">
        <f t="shared" si="269"/>
        <v>2698.595663399135</v>
      </c>
      <c r="H1695" s="64">
        <f>IF(G1694&lt;VLOOKUP(D1695,'Luxjacky Assumptions Past'!$M$17:$Q$77,5,0),VLOOKUP(D1695,'Luxjacky Assumptions Past'!$M$17:$Q$77,4,0),0)</f>
        <v>0</v>
      </c>
      <c r="I1695" s="62">
        <f t="shared" si="266"/>
        <v>186.51147091880324</v>
      </c>
      <c r="J1695" s="62">
        <v>206</v>
      </c>
      <c r="K1695" s="15">
        <f t="shared" si="270"/>
        <v>0</v>
      </c>
      <c r="L1695" s="15">
        <f t="shared" si="268"/>
        <v>0</v>
      </c>
      <c r="M1695" s="58">
        <f>'Luxjacky Assumptions Monthly'!$M$8*'Luxjacky Counterfactual'!H1695</f>
        <v>0</v>
      </c>
      <c r="N1695" s="58">
        <f>'Luxjacky Assumptions Monthly'!$M$6*'Luxjacky Assumptions Monthly'!$M$8*'Luxjacky Counterfactual'!G1695</f>
        <v>1349.2978316995675</v>
      </c>
      <c r="O1695" s="58">
        <f t="shared" si="271"/>
        <v>1349.2978316995675</v>
      </c>
    </row>
    <row r="1696" spans="1:15" x14ac:dyDescent="0.3">
      <c r="A1696" s="60">
        <v>44064</v>
      </c>
      <c r="B1696" s="15">
        <f t="shared" si="262"/>
        <v>2020</v>
      </c>
      <c r="C1696" s="15">
        <f t="shared" si="263"/>
        <v>8</v>
      </c>
      <c r="D1696" s="15" t="str">
        <f t="shared" si="267"/>
        <v>20208</v>
      </c>
      <c r="E1696" s="15">
        <f t="shared" si="264"/>
        <v>6</v>
      </c>
      <c r="F1696" s="15">
        <f t="shared" si="265"/>
        <v>1</v>
      </c>
      <c r="G1696" s="64">
        <f t="shared" si="269"/>
        <v>2506.595663399135</v>
      </c>
      <c r="H1696" s="64">
        <f>IF(G1695&lt;VLOOKUP(D1696,'Luxjacky Assumptions Past'!$M$17:$Q$77,5,0),VLOOKUP(D1696,'Luxjacky Assumptions Past'!$M$17:$Q$77,4,0),0)</f>
        <v>0</v>
      </c>
      <c r="I1696" s="62">
        <f t="shared" si="266"/>
        <v>168.13973490472924</v>
      </c>
      <c r="J1696" s="62">
        <v>192</v>
      </c>
      <c r="K1696" s="15">
        <f t="shared" si="270"/>
        <v>0</v>
      </c>
      <c r="L1696" s="15">
        <f t="shared" si="268"/>
        <v>0</v>
      </c>
      <c r="M1696" s="58">
        <f>'Luxjacky Assumptions Monthly'!$M$8*'Luxjacky Counterfactual'!H1696</f>
        <v>0</v>
      </c>
      <c r="N1696" s="58">
        <f>'Luxjacky Assumptions Monthly'!$M$6*'Luxjacky Assumptions Monthly'!$M$8*'Luxjacky Counterfactual'!G1696</f>
        <v>1253.2978316995675</v>
      </c>
      <c r="O1696" s="58">
        <f t="shared" si="271"/>
        <v>1253.2978316995675</v>
      </c>
    </row>
    <row r="1697" spans="1:15" x14ac:dyDescent="0.3">
      <c r="A1697" s="60">
        <v>44065</v>
      </c>
      <c r="B1697" s="15">
        <f t="shared" si="262"/>
        <v>2020</v>
      </c>
      <c r="C1697" s="15">
        <f t="shared" si="263"/>
        <v>8</v>
      </c>
      <c r="D1697" s="15" t="str">
        <f t="shared" si="267"/>
        <v>20208</v>
      </c>
      <c r="E1697" s="15">
        <f t="shared" si="264"/>
        <v>7</v>
      </c>
      <c r="F1697" s="15">
        <f t="shared" si="265"/>
        <v>1</v>
      </c>
      <c r="G1697" s="64">
        <f t="shared" si="269"/>
        <v>2330.595663399135</v>
      </c>
      <c r="H1697" s="64">
        <f>IF(G1696&lt;VLOOKUP(D1697,'Luxjacky Assumptions Past'!$M$17:$Q$77,5,0),VLOOKUP(D1697,'Luxjacky Assumptions Past'!$M$17:$Q$77,4,0),0)</f>
        <v>0</v>
      </c>
      <c r="I1697" s="62">
        <f t="shared" si="266"/>
        <v>130.22025649472886</v>
      </c>
      <c r="J1697" s="62">
        <v>176</v>
      </c>
      <c r="K1697" s="15">
        <f t="shared" si="270"/>
        <v>0</v>
      </c>
      <c r="L1697" s="15">
        <f t="shared" si="268"/>
        <v>0</v>
      </c>
      <c r="M1697" s="58">
        <f>'Luxjacky Assumptions Monthly'!$M$8*'Luxjacky Counterfactual'!H1697</f>
        <v>0</v>
      </c>
      <c r="N1697" s="58">
        <f>'Luxjacky Assumptions Monthly'!$M$6*'Luxjacky Assumptions Monthly'!$M$8*'Luxjacky Counterfactual'!G1697</f>
        <v>1165.2978316995675</v>
      </c>
      <c r="O1697" s="58">
        <f t="shared" si="271"/>
        <v>1165.2978316995675</v>
      </c>
    </row>
    <row r="1698" spans="1:15" x14ac:dyDescent="0.3">
      <c r="A1698" s="60">
        <v>44066</v>
      </c>
      <c r="B1698" s="15">
        <f t="shared" si="262"/>
        <v>2020</v>
      </c>
      <c r="C1698" s="15">
        <f t="shared" si="263"/>
        <v>8</v>
      </c>
      <c r="D1698" s="15" t="str">
        <f t="shared" si="267"/>
        <v>20208</v>
      </c>
      <c r="E1698" s="15">
        <f t="shared" si="264"/>
        <v>1</v>
      </c>
      <c r="F1698" s="15">
        <f t="shared" si="265"/>
        <v>0</v>
      </c>
      <c r="G1698" s="64">
        <f t="shared" si="269"/>
        <v>2195.595663399135</v>
      </c>
      <c r="H1698" s="64">
        <f>IF(G1697&lt;VLOOKUP(D1698,'Luxjacky Assumptions Past'!$M$17:$Q$77,5,0),VLOOKUP(D1698,'Luxjacky Assumptions Past'!$M$17:$Q$77,4,0),0)</f>
        <v>0</v>
      </c>
      <c r="I1698" s="62">
        <f t="shared" si="266"/>
        <v>214.38414230005444</v>
      </c>
      <c r="J1698" s="62">
        <v>135</v>
      </c>
      <c r="K1698" s="15">
        <f t="shared" si="270"/>
        <v>0</v>
      </c>
      <c r="L1698" s="15">
        <f t="shared" si="268"/>
        <v>0</v>
      </c>
      <c r="M1698" s="58">
        <f>'Luxjacky Assumptions Monthly'!$M$8*'Luxjacky Counterfactual'!H1698</f>
        <v>0</v>
      </c>
      <c r="N1698" s="58">
        <f>'Luxjacky Assumptions Monthly'!$M$6*'Luxjacky Assumptions Monthly'!$M$8*'Luxjacky Counterfactual'!G1698</f>
        <v>1097.7978316995675</v>
      </c>
      <c r="O1698" s="58">
        <f t="shared" si="271"/>
        <v>1097.7978316995675</v>
      </c>
    </row>
    <row r="1699" spans="1:15" x14ac:dyDescent="0.3">
      <c r="A1699" s="60">
        <v>44067</v>
      </c>
      <c r="B1699" s="15">
        <f t="shared" si="262"/>
        <v>2020</v>
      </c>
      <c r="C1699" s="15">
        <f t="shared" si="263"/>
        <v>8</v>
      </c>
      <c r="D1699" s="15" t="str">
        <f t="shared" si="267"/>
        <v>20208</v>
      </c>
      <c r="E1699" s="15">
        <f t="shared" si="264"/>
        <v>2</v>
      </c>
      <c r="F1699" s="15">
        <f t="shared" si="265"/>
        <v>0</v>
      </c>
      <c r="G1699" s="64">
        <f t="shared" si="269"/>
        <v>1983.595663399135</v>
      </c>
      <c r="H1699" s="64">
        <f>IF(G1698&lt;VLOOKUP(D1699,'Luxjacky Assumptions Past'!$M$17:$Q$77,5,0),VLOOKUP(D1699,'Luxjacky Assumptions Past'!$M$17:$Q$77,4,0),0)</f>
        <v>0</v>
      </c>
      <c r="I1699" s="62">
        <f t="shared" si="266"/>
        <v>219.00182454183079</v>
      </c>
      <c r="J1699" s="62">
        <v>212</v>
      </c>
      <c r="K1699" s="15">
        <f t="shared" si="270"/>
        <v>0</v>
      </c>
      <c r="L1699" s="15">
        <f t="shared" si="268"/>
        <v>0</v>
      </c>
      <c r="M1699" s="58">
        <f>'Luxjacky Assumptions Monthly'!$M$8*'Luxjacky Counterfactual'!H1699</f>
        <v>0</v>
      </c>
      <c r="N1699" s="58">
        <f>'Luxjacky Assumptions Monthly'!$M$6*'Luxjacky Assumptions Monthly'!$M$8*'Luxjacky Counterfactual'!G1699</f>
        <v>991.7978316995675</v>
      </c>
      <c r="O1699" s="58">
        <f t="shared" si="271"/>
        <v>991.7978316995675</v>
      </c>
    </row>
    <row r="1700" spans="1:15" x14ac:dyDescent="0.3">
      <c r="A1700" s="60">
        <v>44068</v>
      </c>
      <c r="B1700" s="15">
        <f t="shared" si="262"/>
        <v>2020</v>
      </c>
      <c r="C1700" s="15">
        <f t="shared" si="263"/>
        <v>8</v>
      </c>
      <c r="D1700" s="15" t="str">
        <f t="shared" si="267"/>
        <v>20208</v>
      </c>
      <c r="E1700" s="15">
        <f t="shared" si="264"/>
        <v>3</v>
      </c>
      <c r="F1700" s="15">
        <f t="shared" si="265"/>
        <v>0</v>
      </c>
      <c r="G1700" s="64">
        <f t="shared" si="269"/>
        <v>1773.595663399135</v>
      </c>
      <c r="H1700" s="64">
        <f>IF(G1699&lt;VLOOKUP(D1700,'Luxjacky Assumptions Past'!$M$17:$Q$77,5,0),VLOOKUP(D1700,'Luxjacky Assumptions Past'!$M$17:$Q$77,4,0),0)</f>
        <v>0</v>
      </c>
      <c r="I1700" s="62">
        <f t="shared" si="266"/>
        <v>216.39121682709225</v>
      </c>
      <c r="J1700" s="62">
        <v>210</v>
      </c>
      <c r="K1700" s="15">
        <f t="shared" si="270"/>
        <v>0</v>
      </c>
      <c r="L1700" s="15">
        <f t="shared" si="268"/>
        <v>0</v>
      </c>
      <c r="M1700" s="58">
        <f>'Luxjacky Assumptions Monthly'!$M$8*'Luxjacky Counterfactual'!H1700</f>
        <v>0</v>
      </c>
      <c r="N1700" s="58">
        <f>'Luxjacky Assumptions Monthly'!$M$6*'Luxjacky Assumptions Monthly'!$M$8*'Luxjacky Counterfactual'!G1700</f>
        <v>886.7978316995675</v>
      </c>
      <c r="O1700" s="58">
        <f t="shared" si="271"/>
        <v>886.7978316995675</v>
      </c>
    </row>
    <row r="1701" spans="1:15" x14ac:dyDescent="0.3">
      <c r="A1701" s="60">
        <v>44069</v>
      </c>
      <c r="B1701" s="15">
        <f t="shared" si="262"/>
        <v>2020</v>
      </c>
      <c r="C1701" s="15">
        <f t="shared" si="263"/>
        <v>8</v>
      </c>
      <c r="D1701" s="15" t="str">
        <f t="shared" si="267"/>
        <v>20208</v>
      </c>
      <c r="E1701" s="15">
        <f t="shared" si="264"/>
        <v>4</v>
      </c>
      <c r="F1701" s="15">
        <f t="shared" si="265"/>
        <v>0</v>
      </c>
      <c r="G1701" s="64">
        <f t="shared" si="269"/>
        <v>1564.595663399135</v>
      </c>
      <c r="H1701" s="64">
        <f>IF(G1700&lt;VLOOKUP(D1701,'Luxjacky Assumptions Past'!$M$17:$Q$77,5,0),VLOOKUP(D1701,'Luxjacky Assumptions Past'!$M$17:$Q$77,4,0),0)</f>
        <v>0</v>
      </c>
      <c r="I1701" s="62">
        <f t="shared" si="266"/>
        <v>205.76264741446056</v>
      </c>
      <c r="J1701" s="62">
        <v>209</v>
      </c>
      <c r="K1701" s="15">
        <f t="shared" si="270"/>
        <v>0</v>
      </c>
      <c r="L1701" s="15">
        <f t="shared" si="268"/>
        <v>0</v>
      </c>
      <c r="M1701" s="58">
        <f>'Luxjacky Assumptions Monthly'!$M$8*'Luxjacky Counterfactual'!H1701</f>
        <v>0</v>
      </c>
      <c r="N1701" s="58">
        <f>'Luxjacky Assumptions Monthly'!$M$6*'Luxjacky Assumptions Monthly'!$M$8*'Luxjacky Counterfactual'!G1701</f>
        <v>782.2978316995675</v>
      </c>
      <c r="O1701" s="58">
        <f t="shared" si="271"/>
        <v>782.2978316995675</v>
      </c>
    </row>
    <row r="1702" spans="1:15" x14ac:dyDescent="0.3">
      <c r="A1702" s="60">
        <v>44070</v>
      </c>
      <c r="B1702" s="15">
        <f t="shared" si="262"/>
        <v>2020</v>
      </c>
      <c r="C1702" s="15">
        <f t="shared" si="263"/>
        <v>8</v>
      </c>
      <c r="D1702" s="15" t="str">
        <f t="shared" si="267"/>
        <v>20208</v>
      </c>
      <c r="E1702" s="15">
        <f t="shared" si="264"/>
        <v>5</v>
      </c>
      <c r="F1702" s="15">
        <f t="shared" si="265"/>
        <v>0</v>
      </c>
      <c r="G1702" s="64">
        <f t="shared" si="269"/>
        <v>1363.595663399135</v>
      </c>
      <c r="H1702" s="64">
        <f>IF(G1701&lt;VLOOKUP(D1702,'Luxjacky Assumptions Past'!$M$17:$Q$77,5,0),VLOOKUP(D1702,'Luxjacky Assumptions Past'!$M$17:$Q$77,4,0),0)</f>
        <v>0</v>
      </c>
      <c r="I1702" s="62">
        <f t="shared" si="266"/>
        <v>186.51147091880324</v>
      </c>
      <c r="J1702" s="62">
        <v>201</v>
      </c>
      <c r="K1702" s="15">
        <f t="shared" si="270"/>
        <v>0</v>
      </c>
      <c r="L1702" s="15">
        <f t="shared" si="268"/>
        <v>0</v>
      </c>
      <c r="M1702" s="58">
        <f>'Luxjacky Assumptions Monthly'!$M$8*'Luxjacky Counterfactual'!H1702</f>
        <v>0</v>
      </c>
      <c r="N1702" s="58">
        <f>'Luxjacky Assumptions Monthly'!$M$6*'Luxjacky Assumptions Monthly'!$M$8*'Luxjacky Counterfactual'!G1702</f>
        <v>681.7978316995675</v>
      </c>
      <c r="O1702" s="58">
        <f t="shared" si="271"/>
        <v>681.7978316995675</v>
      </c>
    </row>
    <row r="1703" spans="1:15" x14ac:dyDescent="0.3">
      <c r="A1703" s="60">
        <v>44071</v>
      </c>
      <c r="B1703" s="15">
        <f t="shared" si="262"/>
        <v>2020</v>
      </c>
      <c r="C1703" s="15">
        <f t="shared" si="263"/>
        <v>8</v>
      </c>
      <c r="D1703" s="15" t="str">
        <f t="shared" si="267"/>
        <v>20208</v>
      </c>
      <c r="E1703" s="15">
        <f t="shared" si="264"/>
        <v>6</v>
      </c>
      <c r="F1703" s="15">
        <f t="shared" si="265"/>
        <v>1</v>
      </c>
      <c r="G1703" s="64">
        <f t="shared" si="269"/>
        <v>2925.3650219453521</v>
      </c>
      <c r="H1703" s="64">
        <f>IF(G1702&lt;VLOOKUP(D1703,'Luxjacky Assumptions Past'!$M$17:$Q$77,5,0),VLOOKUP(D1703,'Luxjacky Assumptions Past'!$M$17:$Q$77,4,0),0)</f>
        <v>1748.7693585462171</v>
      </c>
      <c r="I1703" s="62">
        <f t="shared" si="266"/>
        <v>168.13973490472924</v>
      </c>
      <c r="J1703" s="62">
        <v>187</v>
      </c>
      <c r="K1703" s="15">
        <f t="shared" si="270"/>
        <v>1</v>
      </c>
      <c r="L1703" s="15">
        <f t="shared" si="268"/>
        <v>4000</v>
      </c>
      <c r="M1703" s="58">
        <f>'Luxjacky Assumptions Monthly'!$M$8*'Luxjacky Counterfactual'!H1703</f>
        <v>17487.69358546217</v>
      </c>
      <c r="N1703" s="58">
        <f>'Luxjacky Assumptions Monthly'!$M$6*'Luxjacky Assumptions Monthly'!$M$8*'Luxjacky Counterfactual'!G1703</f>
        <v>1462.682510972676</v>
      </c>
      <c r="O1703" s="58">
        <f t="shared" si="271"/>
        <v>22950.376096434848</v>
      </c>
    </row>
    <row r="1704" spans="1:15" x14ac:dyDescent="0.3">
      <c r="A1704" s="60">
        <v>44072</v>
      </c>
      <c r="B1704" s="15">
        <f t="shared" si="262"/>
        <v>2020</v>
      </c>
      <c r="C1704" s="15">
        <f t="shared" si="263"/>
        <v>8</v>
      </c>
      <c r="D1704" s="15" t="str">
        <f t="shared" si="267"/>
        <v>20208</v>
      </c>
      <c r="E1704" s="15">
        <f t="shared" si="264"/>
        <v>7</v>
      </c>
      <c r="F1704" s="15">
        <f t="shared" si="265"/>
        <v>1</v>
      </c>
      <c r="G1704" s="64">
        <f t="shared" si="269"/>
        <v>2757.3650219453521</v>
      </c>
      <c r="H1704" s="64">
        <f>IF(G1703&lt;VLOOKUP(D1704,'Luxjacky Assumptions Past'!$M$17:$Q$77,5,0),VLOOKUP(D1704,'Luxjacky Assumptions Past'!$M$17:$Q$77,4,0),0)</f>
        <v>0</v>
      </c>
      <c r="I1704" s="62">
        <f t="shared" si="266"/>
        <v>130.22025649472886</v>
      </c>
      <c r="J1704" s="62">
        <v>168</v>
      </c>
      <c r="K1704" s="15">
        <f t="shared" si="270"/>
        <v>0</v>
      </c>
      <c r="L1704" s="15">
        <f t="shared" si="268"/>
        <v>0</v>
      </c>
      <c r="M1704" s="58">
        <f>'Luxjacky Assumptions Monthly'!$M$8*'Luxjacky Counterfactual'!H1704</f>
        <v>0</v>
      </c>
      <c r="N1704" s="58">
        <f>'Luxjacky Assumptions Monthly'!$M$6*'Luxjacky Assumptions Monthly'!$M$8*'Luxjacky Counterfactual'!G1704</f>
        <v>1378.682510972676</v>
      </c>
      <c r="O1704" s="58">
        <f t="shared" si="271"/>
        <v>1378.682510972676</v>
      </c>
    </row>
    <row r="1705" spans="1:15" x14ac:dyDescent="0.3">
      <c r="A1705" s="60">
        <v>44073</v>
      </c>
      <c r="B1705" s="15">
        <f t="shared" si="262"/>
        <v>2020</v>
      </c>
      <c r="C1705" s="15">
        <f t="shared" si="263"/>
        <v>8</v>
      </c>
      <c r="D1705" s="15" t="str">
        <f t="shared" si="267"/>
        <v>20208</v>
      </c>
      <c r="E1705" s="15">
        <f t="shared" si="264"/>
        <v>1</v>
      </c>
      <c r="F1705" s="15">
        <f t="shared" si="265"/>
        <v>0</v>
      </c>
      <c r="G1705" s="64">
        <f t="shared" si="269"/>
        <v>2623.3650219453521</v>
      </c>
      <c r="H1705" s="64">
        <f>IF(G1704&lt;VLOOKUP(D1705,'Luxjacky Assumptions Past'!$M$17:$Q$77,5,0),VLOOKUP(D1705,'Luxjacky Assumptions Past'!$M$17:$Q$77,4,0),0)</f>
        <v>0</v>
      </c>
      <c r="I1705" s="62">
        <f t="shared" si="266"/>
        <v>214.38414230005444</v>
      </c>
      <c r="J1705" s="62">
        <v>134</v>
      </c>
      <c r="K1705" s="15">
        <f t="shared" si="270"/>
        <v>0</v>
      </c>
      <c r="L1705" s="15">
        <f t="shared" si="268"/>
        <v>0</v>
      </c>
      <c r="M1705" s="58">
        <f>'Luxjacky Assumptions Monthly'!$M$8*'Luxjacky Counterfactual'!H1705</f>
        <v>0</v>
      </c>
      <c r="N1705" s="58">
        <f>'Luxjacky Assumptions Monthly'!$M$6*'Luxjacky Assumptions Monthly'!$M$8*'Luxjacky Counterfactual'!G1705</f>
        <v>1311.682510972676</v>
      </c>
      <c r="O1705" s="58">
        <f t="shared" si="271"/>
        <v>1311.682510972676</v>
      </c>
    </row>
    <row r="1706" spans="1:15" x14ac:dyDescent="0.3">
      <c r="A1706" s="60">
        <v>44074</v>
      </c>
      <c r="B1706" s="15">
        <f t="shared" si="262"/>
        <v>2020</v>
      </c>
      <c r="C1706" s="15">
        <f t="shared" si="263"/>
        <v>8</v>
      </c>
      <c r="D1706" s="15" t="str">
        <f t="shared" si="267"/>
        <v>20208</v>
      </c>
      <c r="E1706" s="15">
        <f t="shared" si="264"/>
        <v>2</v>
      </c>
      <c r="F1706" s="15">
        <f t="shared" si="265"/>
        <v>0</v>
      </c>
      <c r="G1706" s="64">
        <f t="shared" si="269"/>
        <v>2412.3650219453521</v>
      </c>
      <c r="H1706" s="64">
        <f>IF(G1705&lt;VLOOKUP(D1706,'Luxjacky Assumptions Past'!$M$17:$Q$77,5,0),VLOOKUP(D1706,'Luxjacky Assumptions Past'!$M$17:$Q$77,4,0),0)</f>
        <v>0</v>
      </c>
      <c r="I1706" s="62">
        <f t="shared" si="266"/>
        <v>219.00182454183079</v>
      </c>
      <c r="J1706" s="62">
        <v>211</v>
      </c>
      <c r="K1706" s="15">
        <f t="shared" si="270"/>
        <v>0</v>
      </c>
      <c r="L1706" s="15">
        <f t="shared" si="268"/>
        <v>0</v>
      </c>
      <c r="M1706" s="58">
        <f>'Luxjacky Assumptions Monthly'!$M$8*'Luxjacky Counterfactual'!H1706</f>
        <v>0</v>
      </c>
      <c r="N1706" s="58">
        <f>'Luxjacky Assumptions Monthly'!$M$6*'Luxjacky Assumptions Monthly'!$M$8*'Luxjacky Counterfactual'!G1706</f>
        <v>1206.182510972676</v>
      </c>
      <c r="O1706" s="58">
        <f t="shared" si="271"/>
        <v>1206.182510972676</v>
      </c>
    </row>
    <row r="1707" spans="1:15" x14ac:dyDescent="0.3">
      <c r="A1707" s="60">
        <v>44075</v>
      </c>
      <c r="B1707" s="15">
        <f t="shared" si="262"/>
        <v>2020</v>
      </c>
      <c r="C1707" s="15">
        <f t="shared" si="263"/>
        <v>9</v>
      </c>
      <c r="D1707" s="15" t="str">
        <f t="shared" si="267"/>
        <v>20209</v>
      </c>
      <c r="E1707" s="15">
        <f t="shared" si="264"/>
        <v>3</v>
      </c>
      <c r="F1707" s="15">
        <f t="shared" si="265"/>
        <v>0</v>
      </c>
      <c r="G1707" s="64">
        <f t="shared" si="269"/>
        <v>2187.3650219453521</v>
      </c>
      <c r="H1707" s="64">
        <f>IF(G1706&lt;VLOOKUP(D1707,'Luxjacky Assumptions Past'!$M$17:$Q$77,5,0),VLOOKUP(D1707,'Luxjacky Assumptions Past'!$M$17:$Q$77,4,0),0)</f>
        <v>0</v>
      </c>
      <c r="I1707" s="62">
        <f t="shared" si="266"/>
        <v>218.58783664057097</v>
      </c>
      <c r="J1707" s="62">
        <v>225</v>
      </c>
      <c r="K1707" s="15">
        <f t="shared" si="270"/>
        <v>0</v>
      </c>
      <c r="L1707" s="15">
        <f t="shared" si="268"/>
        <v>0</v>
      </c>
      <c r="M1707" s="58">
        <f>'Luxjacky Assumptions Monthly'!$M$8*'Luxjacky Counterfactual'!H1707</f>
        <v>0</v>
      </c>
      <c r="N1707" s="58">
        <f>'Luxjacky Assumptions Monthly'!$M$6*'Luxjacky Assumptions Monthly'!$M$8*'Luxjacky Counterfactual'!G1707</f>
        <v>1093.682510972676</v>
      </c>
      <c r="O1707" s="58">
        <f t="shared" si="271"/>
        <v>1093.682510972676</v>
      </c>
    </row>
    <row r="1708" spans="1:15" x14ac:dyDescent="0.3">
      <c r="A1708" s="60">
        <v>44076</v>
      </c>
      <c r="B1708" s="15">
        <f t="shared" si="262"/>
        <v>2020</v>
      </c>
      <c r="C1708" s="15">
        <f t="shared" si="263"/>
        <v>9</v>
      </c>
      <c r="D1708" s="15" t="str">
        <f t="shared" si="267"/>
        <v>20209</v>
      </c>
      <c r="E1708" s="15">
        <f t="shared" si="264"/>
        <v>4</v>
      </c>
      <c r="F1708" s="15">
        <f t="shared" si="265"/>
        <v>0</v>
      </c>
      <c r="G1708" s="64">
        <f t="shared" si="269"/>
        <v>1982.3650219453521</v>
      </c>
      <c r="H1708" s="64">
        <f>IF(G1707&lt;VLOOKUP(D1708,'Luxjacky Assumptions Past'!$M$17:$Q$77,5,0),VLOOKUP(D1708,'Luxjacky Assumptions Past'!$M$17:$Q$77,4,0),0)</f>
        <v>0</v>
      </c>
      <c r="I1708" s="62">
        <f t="shared" si="266"/>
        <v>207.95926722793931</v>
      </c>
      <c r="J1708" s="62">
        <v>205</v>
      </c>
      <c r="K1708" s="15">
        <f t="shared" si="270"/>
        <v>0</v>
      </c>
      <c r="L1708" s="15">
        <f t="shared" si="268"/>
        <v>0</v>
      </c>
      <c r="M1708" s="58">
        <f>'Luxjacky Assumptions Monthly'!$M$8*'Luxjacky Counterfactual'!H1708</f>
        <v>0</v>
      </c>
      <c r="N1708" s="58">
        <f>'Luxjacky Assumptions Monthly'!$M$6*'Luxjacky Assumptions Monthly'!$M$8*'Luxjacky Counterfactual'!G1708</f>
        <v>991.18251097267603</v>
      </c>
      <c r="O1708" s="58">
        <f t="shared" si="271"/>
        <v>991.18251097267603</v>
      </c>
    </row>
    <row r="1709" spans="1:15" x14ac:dyDescent="0.3">
      <c r="A1709" s="60">
        <v>44077</v>
      </c>
      <c r="B1709" s="15">
        <f t="shared" si="262"/>
        <v>2020</v>
      </c>
      <c r="C1709" s="15">
        <f t="shared" si="263"/>
        <v>9</v>
      </c>
      <c r="D1709" s="15" t="str">
        <f t="shared" si="267"/>
        <v>20209</v>
      </c>
      <c r="E1709" s="15">
        <f t="shared" si="264"/>
        <v>5</v>
      </c>
      <c r="F1709" s="15">
        <f t="shared" si="265"/>
        <v>0</v>
      </c>
      <c r="G1709" s="64">
        <f t="shared" si="269"/>
        <v>1776.3650219453521</v>
      </c>
      <c r="H1709" s="64">
        <f>IF(G1708&lt;VLOOKUP(D1709,'Luxjacky Assumptions Past'!$M$17:$Q$77,5,0),VLOOKUP(D1709,'Luxjacky Assumptions Past'!$M$17:$Q$77,4,0),0)</f>
        <v>0</v>
      </c>
      <c r="I1709" s="62">
        <f t="shared" si="266"/>
        <v>188.70809073228196</v>
      </c>
      <c r="J1709" s="62">
        <v>206</v>
      </c>
      <c r="K1709" s="15">
        <f t="shared" si="270"/>
        <v>0</v>
      </c>
      <c r="L1709" s="15">
        <f t="shared" si="268"/>
        <v>0</v>
      </c>
      <c r="M1709" s="58">
        <f>'Luxjacky Assumptions Monthly'!$M$8*'Luxjacky Counterfactual'!H1709</f>
        <v>0</v>
      </c>
      <c r="N1709" s="58">
        <f>'Luxjacky Assumptions Monthly'!$M$6*'Luxjacky Assumptions Monthly'!$M$8*'Luxjacky Counterfactual'!G1709</f>
        <v>888.18251097267603</v>
      </c>
      <c r="O1709" s="58">
        <f t="shared" si="271"/>
        <v>888.18251097267603</v>
      </c>
    </row>
    <row r="1710" spans="1:15" x14ac:dyDescent="0.3">
      <c r="A1710" s="60">
        <v>44078</v>
      </c>
      <c r="B1710" s="15">
        <f t="shared" si="262"/>
        <v>2020</v>
      </c>
      <c r="C1710" s="15">
        <f t="shared" si="263"/>
        <v>9</v>
      </c>
      <c r="D1710" s="15" t="str">
        <f t="shared" si="267"/>
        <v>20209</v>
      </c>
      <c r="E1710" s="15">
        <f t="shared" si="264"/>
        <v>6</v>
      </c>
      <c r="F1710" s="15">
        <f t="shared" si="265"/>
        <v>1</v>
      </c>
      <c r="G1710" s="64">
        <f t="shared" si="269"/>
        <v>1586.3650219453521</v>
      </c>
      <c r="H1710" s="64">
        <f>IF(G1709&lt;VLOOKUP(D1710,'Luxjacky Assumptions Past'!$M$17:$Q$77,5,0),VLOOKUP(D1710,'Luxjacky Assumptions Past'!$M$17:$Q$77,4,0),0)</f>
        <v>0</v>
      </c>
      <c r="I1710" s="62">
        <f t="shared" si="266"/>
        <v>170.33635471820799</v>
      </c>
      <c r="J1710" s="62">
        <v>190</v>
      </c>
      <c r="K1710" s="15">
        <f t="shared" si="270"/>
        <v>0</v>
      </c>
      <c r="L1710" s="15">
        <f t="shared" si="268"/>
        <v>0</v>
      </c>
      <c r="M1710" s="58">
        <f>'Luxjacky Assumptions Monthly'!$M$8*'Luxjacky Counterfactual'!H1710</f>
        <v>0</v>
      </c>
      <c r="N1710" s="58">
        <f>'Luxjacky Assumptions Monthly'!$M$6*'Luxjacky Assumptions Monthly'!$M$8*'Luxjacky Counterfactual'!G1710</f>
        <v>793.18251097267603</v>
      </c>
      <c r="O1710" s="58">
        <f t="shared" si="271"/>
        <v>793.18251097267603</v>
      </c>
    </row>
    <row r="1711" spans="1:15" x14ac:dyDescent="0.3">
      <c r="A1711" s="60">
        <v>44079</v>
      </c>
      <c r="B1711" s="15">
        <f t="shared" si="262"/>
        <v>2020</v>
      </c>
      <c r="C1711" s="15">
        <f t="shared" si="263"/>
        <v>9</v>
      </c>
      <c r="D1711" s="15" t="str">
        <f t="shared" si="267"/>
        <v>20209</v>
      </c>
      <c r="E1711" s="15">
        <f t="shared" si="264"/>
        <v>7</v>
      </c>
      <c r="F1711" s="15">
        <f t="shared" si="265"/>
        <v>1</v>
      </c>
      <c r="G1711" s="64">
        <f t="shared" si="269"/>
        <v>1417.3650219453521</v>
      </c>
      <c r="H1711" s="64">
        <f>IF(G1710&lt;VLOOKUP(D1711,'Luxjacky Assumptions Past'!$M$17:$Q$77,5,0),VLOOKUP(D1711,'Luxjacky Assumptions Past'!$M$17:$Q$77,4,0),0)</f>
        <v>0</v>
      </c>
      <c r="I1711" s="62">
        <f t="shared" si="266"/>
        <v>132.41687630820763</v>
      </c>
      <c r="J1711" s="62">
        <v>169</v>
      </c>
      <c r="K1711" s="15">
        <f t="shared" si="270"/>
        <v>0</v>
      </c>
      <c r="L1711" s="15">
        <f t="shared" si="268"/>
        <v>0</v>
      </c>
      <c r="M1711" s="58">
        <f>'Luxjacky Assumptions Monthly'!$M$8*'Luxjacky Counterfactual'!H1711</f>
        <v>0</v>
      </c>
      <c r="N1711" s="58">
        <f>'Luxjacky Assumptions Monthly'!$M$6*'Luxjacky Assumptions Monthly'!$M$8*'Luxjacky Counterfactual'!G1711</f>
        <v>708.68251097267603</v>
      </c>
      <c r="O1711" s="58">
        <f t="shared" si="271"/>
        <v>708.68251097267603</v>
      </c>
    </row>
    <row r="1712" spans="1:15" x14ac:dyDescent="0.3">
      <c r="A1712" s="60">
        <v>44080</v>
      </c>
      <c r="B1712" s="15">
        <f t="shared" si="262"/>
        <v>2020</v>
      </c>
      <c r="C1712" s="15">
        <f t="shared" si="263"/>
        <v>9</v>
      </c>
      <c r="D1712" s="15" t="str">
        <f t="shared" si="267"/>
        <v>20209</v>
      </c>
      <c r="E1712" s="15">
        <f t="shared" si="264"/>
        <v>1</v>
      </c>
      <c r="F1712" s="15">
        <f t="shared" si="265"/>
        <v>0</v>
      </c>
      <c r="G1712" s="64">
        <f t="shared" si="269"/>
        <v>3047.6715460802334</v>
      </c>
      <c r="H1712" s="64">
        <f>IF(G1711&lt;VLOOKUP(D1712,'Luxjacky Assumptions Past'!$M$17:$Q$77,5,0),VLOOKUP(D1712,'Luxjacky Assumptions Past'!$M$17:$Q$77,4,0),0)</f>
        <v>1766.3065241348816</v>
      </c>
      <c r="I1712" s="62">
        <f t="shared" si="266"/>
        <v>216.58076211353318</v>
      </c>
      <c r="J1712" s="62">
        <v>136</v>
      </c>
      <c r="K1712" s="15">
        <f t="shared" si="270"/>
        <v>1</v>
      </c>
      <c r="L1712" s="15">
        <f t="shared" si="268"/>
        <v>4000</v>
      </c>
      <c r="M1712" s="58">
        <f>'Luxjacky Assumptions Monthly'!$M$8*'Luxjacky Counterfactual'!H1712</f>
        <v>17663.065241348817</v>
      </c>
      <c r="N1712" s="58">
        <f>'Luxjacky Assumptions Monthly'!$M$6*'Luxjacky Assumptions Monthly'!$M$8*'Luxjacky Counterfactual'!G1712</f>
        <v>1523.8357730401167</v>
      </c>
      <c r="O1712" s="58">
        <f t="shared" si="271"/>
        <v>23186.901014388932</v>
      </c>
    </row>
    <row r="1713" spans="1:15" x14ac:dyDescent="0.3">
      <c r="A1713" s="60">
        <v>44081</v>
      </c>
      <c r="B1713" s="15">
        <f t="shared" si="262"/>
        <v>2020</v>
      </c>
      <c r="C1713" s="15">
        <f t="shared" si="263"/>
        <v>9</v>
      </c>
      <c r="D1713" s="15" t="str">
        <f t="shared" si="267"/>
        <v>20209</v>
      </c>
      <c r="E1713" s="15">
        <f t="shared" si="264"/>
        <v>2</v>
      </c>
      <c r="F1713" s="15">
        <f t="shared" si="265"/>
        <v>0</v>
      </c>
      <c r="G1713" s="64">
        <f t="shared" si="269"/>
        <v>2826.6715460802334</v>
      </c>
      <c r="H1713" s="64">
        <f>IF(G1712&lt;VLOOKUP(D1713,'Luxjacky Assumptions Past'!$M$17:$Q$77,5,0),VLOOKUP(D1713,'Luxjacky Assumptions Past'!$M$17:$Q$77,4,0),0)</f>
        <v>0</v>
      </c>
      <c r="I1713" s="62">
        <f t="shared" si="266"/>
        <v>221.19844435530953</v>
      </c>
      <c r="J1713" s="62">
        <v>221</v>
      </c>
      <c r="K1713" s="15">
        <f t="shared" si="270"/>
        <v>0</v>
      </c>
      <c r="L1713" s="15">
        <f t="shared" si="268"/>
        <v>0</v>
      </c>
      <c r="M1713" s="58">
        <f>'Luxjacky Assumptions Monthly'!$M$8*'Luxjacky Counterfactual'!H1713</f>
        <v>0</v>
      </c>
      <c r="N1713" s="58">
        <f>'Luxjacky Assumptions Monthly'!$M$6*'Luxjacky Assumptions Monthly'!$M$8*'Luxjacky Counterfactual'!G1713</f>
        <v>1413.3357730401167</v>
      </c>
      <c r="O1713" s="58">
        <f t="shared" si="271"/>
        <v>1413.3357730401167</v>
      </c>
    </row>
    <row r="1714" spans="1:15" x14ac:dyDescent="0.3">
      <c r="A1714" s="60">
        <v>44082</v>
      </c>
      <c r="B1714" s="15">
        <f t="shared" si="262"/>
        <v>2020</v>
      </c>
      <c r="C1714" s="15">
        <f t="shared" si="263"/>
        <v>9</v>
      </c>
      <c r="D1714" s="15" t="str">
        <f t="shared" si="267"/>
        <v>20209</v>
      </c>
      <c r="E1714" s="15">
        <f t="shared" si="264"/>
        <v>3</v>
      </c>
      <c r="F1714" s="15">
        <f t="shared" si="265"/>
        <v>0</v>
      </c>
      <c r="G1714" s="64">
        <f t="shared" si="269"/>
        <v>2589.6715460802334</v>
      </c>
      <c r="H1714" s="64">
        <f>IF(G1713&lt;VLOOKUP(D1714,'Luxjacky Assumptions Past'!$M$17:$Q$77,5,0),VLOOKUP(D1714,'Luxjacky Assumptions Past'!$M$17:$Q$77,4,0),0)</f>
        <v>0</v>
      </c>
      <c r="I1714" s="62">
        <f t="shared" si="266"/>
        <v>218.58783664057097</v>
      </c>
      <c r="J1714" s="62">
        <v>237</v>
      </c>
      <c r="K1714" s="15">
        <f t="shared" si="270"/>
        <v>0</v>
      </c>
      <c r="L1714" s="15">
        <f t="shared" si="268"/>
        <v>0</v>
      </c>
      <c r="M1714" s="58">
        <f>'Luxjacky Assumptions Monthly'!$M$8*'Luxjacky Counterfactual'!H1714</f>
        <v>0</v>
      </c>
      <c r="N1714" s="58">
        <f>'Luxjacky Assumptions Monthly'!$M$6*'Luxjacky Assumptions Monthly'!$M$8*'Luxjacky Counterfactual'!G1714</f>
        <v>1294.8357730401167</v>
      </c>
      <c r="O1714" s="58">
        <f t="shared" si="271"/>
        <v>1294.8357730401167</v>
      </c>
    </row>
    <row r="1715" spans="1:15" x14ac:dyDescent="0.3">
      <c r="A1715" s="60">
        <v>44083</v>
      </c>
      <c r="B1715" s="15">
        <f t="shared" si="262"/>
        <v>2020</v>
      </c>
      <c r="C1715" s="15">
        <f t="shared" si="263"/>
        <v>9</v>
      </c>
      <c r="D1715" s="15" t="str">
        <f t="shared" si="267"/>
        <v>20209</v>
      </c>
      <c r="E1715" s="15">
        <f t="shared" si="264"/>
        <v>4</v>
      </c>
      <c r="F1715" s="15">
        <f t="shared" si="265"/>
        <v>0</v>
      </c>
      <c r="G1715" s="64">
        <f t="shared" si="269"/>
        <v>2360.6715460802334</v>
      </c>
      <c r="H1715" s="64">
        <f>IF(G1714&lt;VLOOKUP(D1715,'Luxjacky Assumptions Past'!$M$17:$Q$77,5,0),VLOOKUP(D1715,'Luxjacky Assumptions Past'!$M$17:$Q$77,4,0),0)</f>
        <v>0</v>
      </c>
      <c r="I1715" s="62">
        <f t="shared" si="266"/>
        <v>207.95926722793931</v>
      </c>
      <c r="J1715" s="62">
        <v>229</v>
      </c>
      <c r="K1715" s="15">
        <f t="shared" si="270"/>
        <v>0</v>
      </c>
      <c r="L1715" s="15">
        <f t="shared" si="268"/>
        <v>0</v>
      </c>
      <c r="M1715" s="58">
        <f>'Luxjacky Assumptions Monthly'!$M$8*'Luxjacky Counterfactual'!H1715</f>
        <v>0</v>
      </c>
      <c r="N1715" s="58">
        <f>'Luxjacky Assumptions Monthly'!$M$6*'Luxjacky Assumptions Monthly'!$M$8*'Luxjacky Counterfactual'!G1715</f>
        <v>1180.3357730401167</v>
      </c>
      <c r="O1715" s="58">
        <f t="shared" si="271"/>
        <v>1180.3357730401167</v>
      </c>
    </row>
    <row r="1716" spans="1:15" x14ac:dyDescent="0.3">
      <c r="A1716" s="60">
        <v>44084</v>
      </c>
      <c r="B1716" s="15">
        <f t="shared" si="262"/>
        <v>2020</v>
      </c>
      <c r="C1716" s="15">
        <f t="shared" si="263"/>
        <v>9</v>
      </c>
      <c r="D1716" s="15" t="str">
        <f t="shared" si="267"/>
        <v>20209</v>
      </c>
      <c r="E1716" s="15">
        <f t="shared" si="264"/>
        <v>5</v>
      </c>
      <c r="F1716" s="15">
        <f t="shared" si="265"/>
        <v>0</v>
      </c>
      <c r="G1716" s="64">
        <f t="shared" si="269"/>
        <v>2158.6715460802334</v>
      </c>
      <c r="H1716" s="64">
        <f>IF(G1715&lt;VLOOKUP(D1716,'Luxjacky Assumptions Past'!$M$17:$Q$77,5,0),VLOOKUP(D1716,'Luxjacky Assumptions Past'!$M$17:$Q$77,4,0),0)</f>
        <v>0</v>
      </c>
      <c r="I1716" s="62">
        <f t="shared" si="266"/>
        <v>188.70809073228196</v>
      </c>
      <c r="J1716" s="62">
        <v>202</v>
      </c>
      <c r="K1716" s="15">
        <f t="shared" si="270"/>
        <v>0</v>
      </c>
      <c r="L1716" s="15">
        <f t="shared" si="268"/>
        <v>0</v>
      </c>
      <c r="M1716" s="58">
        <f>'Luxjacky Assumptions Monthly'!$M$8*'Luxjacky Counterfactual'!H1716</f>
        <v>0</v>
      </c>
      <c r="N1716" s="58">
        <f>'Luxjacky Assumptions Monthly'!$M$6*'Luxjacky Assumptions Monthly'!$M$8*'Luxjacky Counterfactual'!G1716</f>
        <v>1079.3357730401167</v>
      </c>
      <c r="O1716" s="58">
        <f t="shared" si="271"/>
        <v>1079.3357730401167</v>
      </c>
    </row>
    <row r="1717" spans="1:15" x14ac:dyDescent="0.3">
      <c r="A1717" s="60">
        <v>44085</v>
      </c>
      <c r="B1717" s="15">
        <f t="shared" si="262"/>
        <v>2020</v>
      </c>
      <c r="C1717" s="15">
        <f t="shared" si="263"/>
        <v>9</v>
      </c>
      <c r="D1717" s="15" t="str">
        <f t="shared" si="267"/>
        <v>20209</v>
      </c>
      <c r="E1717" s="15">
        <f t="shared" si="264"/>
        <v>6</v>
      </c>
      <c r="F1717" s="15">
        <f t="shared" si="265"/>
        <v>1</v>
      </c>
      <c r="G1717" s="64">
        <f t="shared" si="269"/>
        <v>1960.6715460802334</v>
      </c>
      <c r="H1717" s="64">
        <f>IF(G1716&lt;VLOOKUP(D1717,'Luxjacky Assumptions Past'!$M$17:$Q$77,5,0),VLOOKUP(D1717,'Luxjacky Assumptions Past'!$M$17:$Q$77,4,0),0)</f>
        <v>0</v>
      </c>
      <c r="I1717" s="62">
        <f t="shared" si="266"/>
        <v>170.33635471820799</v>
      </c>
      <c r="J1717" s="62">
        <v>198</v>
      </c>
      <c r="K1717" s="15">
        <f t="shared" si="270"/>
        <v>0</v>
      </c>
      <c r="L1717" s="15">
        <f t="shared" si="268"/>
        <v>0</v>
      </c>
      <c r="M1717" s="58">
        <f>'Luxjacky Assumptions Monthly'!$M$8*'Luxjacky Counterfactual'!H1717</f>
        <v>0</v>
      </c>
      <c r="N1717" s="58">
        <f>'Luxjacky Assumptions Monthly'!$M$6*'Luxjacky Assumptions Monthly'!$M$8*'Luxjacky Counterfactual'!G1717</f>
        <v>980.33577304011669</v>
      </c>
      <c r="O1717" s="58">
        <f t="shared" si="271"/>
        <v>980.33577304011669</v>
      </c>
    </row>
    <row r="1718" spans="1:15" x14ac:dyDescent="0.3">
      <c r="A1718" s="60">
        <v>44086</v>
      </c>
      <c r="B1718" s="15">
        <f t="shared" si="262"/>
        <v>2020</v>
      </c>
      <c r="C1718" s="15">
        <f t="shared" si="263"/>
        <v>9</v>
      </c>
      <c r="D1718" s="15" t="str">
        <f t="shared" si="267"/>
        <v>20209</v>
      </c>
      <c r="E1718" s="15">
        <f t="shared" si="264"/>
        <v>7</v>
      </c>
      <c r="F1718" s="15">
        <f t="shared" si="265"/>
        <v>1</v>
      </c>
      <c r="G1718" s="64">
        <f t="shared" si="269"/>
        <v>1793.6715460802334</v>
      </c>
      <c r="H1718" s="64">
        <f>IF(G1717&lt;VLOOKUP(D1718,'Luxjacky Assumptions Past'!$M$17:$Q$77,5,0),VLOOKUP(D1718,'Luxjacky Assumptions Past'!$M$17:$Q$77,4,0),0)</f>
        <v>0</v>
      </c>
      <c r="I1718" s="62">
        <f t="shared" si="266"/>
        <v>132.41687630820763</v>
      </c>
      <c r="J1718" s="62">
        <v>167</v>
      </c>
      <c r="K1718" s="15">
        <f t="shared" si="270"/>
        <v>0</v>
      </c>
      <c r="L1718" s="15">
        <f t="shared" si="268"/>
        <v>0</v>
      </c>
      <c r="M1718" s="58">
        <f>'Luxjacky Assumptions Monthly'!$M$8*'Luxjacky Counterfactual'!H1718</f>
        <v>0</v>
      </c>
      <c r="N1718" s="58">
        <f>'Luxjacky Assumptions Monthly'!$M$6*'Luxjacky Assumptions Monthly'!$M$8*'Luxjacky Counterfactual'!G1718</f>
        <v>896.83577304011669</v>
      </c>
      <c r="O1718" s="58">
        <f t="shared" si="271"/>
        <v>896.83577304011669</v>
      </c>
    </row>
    <row r="1719" spans="1:15" x14ac:dyDescent="0.3">
      <c r="A1719" s="60">
        <v>44087</v>
      </c>
      <c r="B1719" s="15">
        <f t="shared" si="262"/>
        <v>2020</v>
      </c>
      <c r="C1719" s="15">
        <f t="shared" si="263"/>
        <v>9</v>
      </c>
      <c r="D1719" s="15" t="str">
        <f t="shared" si="267"/>
        <v>20209</v>
      </c>
      <c r="E1719" s="15">
        <f t="shared" si="264"/>
        <v>1</v>
      </c>
      <c r="F1719" s="15">
        <f t="shared" si="265"/>
        <v>0</v>
      </c>
      <c r="G1719" s="64">
        <f t="shared" si="269"/>
        <v>1673.6715460802334</v>
      </c>
      <c r="H1719" s="64">
        <f>IF(G1718&lt;VLOOKUP(D1719,'Luxjacky Assumptions Past'!$M$17:$Q$77,5,0),VLOOKUP(D1719,'Luxjacky Assumptions Past'!$M$17:$Q$77,4,0),0)</f>
        <v>0</v>
      </c>
      <c r="I1719" s="62">
        <f t="shared" si="266"/>
        <v>216.58076211353318</v>
      </c>
      <c r="J1719" s="62">
        <v>120</v>
      </c>
      <c r="K1719" s="15">
        <f t="shared" si="270"/>
        <v>0</v>
      </c>
      <c r="L1719" s="15">
        <f t="shared" si="268"/>
        <v>0</v>
      </c>
      <c r="M1719" s="58">
        <f>'Luxjacky Assumptions Monthly'!$M$8*'Luxjacky Counterfactual'!H1719</f>
        <v>0</v>
      </c>
      <c r="N1719" s="58">
        <f>'Luxjacky Assumptions Monthly'!$M$6*'Luxjacky Assumptions Monthly'!$M$8*'Luxjacky Counterfactual'!G1719</f>
        <v>836.83577304011669</v>
      </c>
      <c r="O1719" s="58">
        <f t="shared" si="271"/>
        <v>836.83577304011669</v>
      </c>
    </row>
    <row r="1720" spans="1:15" x14ac:dyDescent="0.3">
      <c r="A1720" s="60">
        <v>44088</v>
      </c>
      <c r="B1720" s="15">
        <f t="shared" si="262"/>
        <v>2020</v>
      </c>
      <c r="C1720" s="15">
        <f t="shared" si="263"/>
        <v>9</v>
      </c>
      <c r="D1720" s="15" t="str">
        <f t="shared" si="267"/>
        <v>20209</v>
      </c>
      <c r="E1720" s="15">
        <f t="shared" si="264"/>
        <v>2</v>
      </c>
      <c r="F1720" s="15">
        <f t="shared" si="265"/>
        <v>0</v>
      </c>
      <c r="G1720" s="64">
        <f t="shared" si="269"/>
        <v>1456.6715460802334</v>
      </c>
      <c r="H1720" s="64">
        <f>IF(G1719&lt;VLOOKUP(D1720,'Luxjacky Assumptions Past'!$M$17:$Q$77,5,0),VLOOKUP(D1720,'Luxjacky Assumptions Past'!$M$17:$Q$77,4,0),0)</f>
        <v>0</v>
      </c>
      <c r="I1720" s="62">
        <f t="shared" si="266"/>
        <v>221.19844435530953</v>
      </c>
      <c r="J1720" s="62">
        <v>217</v>
      </c>
      <c r="K1720" s="15">
        <f t="shared" si="270"/>
        <v>0</v>
      </c>
      <c r="L1720" s="15">
        <f t="shared" si="268"/>
        <v>0</v>
      </c>
      <c r="M1720" s="58">
        <f>'Luxjacky Assumptions Monthly'!$M$8*'Luxjacky Counterfactual'!H1720</f>
        <v>0</v>
      </c>
      <c r="N1720" s="58">
        <f>'Luxjacky Assumptions Monthly'!$M$6*'Luxjacky Assumptions Monthly'!$M$8*'Luxjacky Counterfactual'!G1720</f>
        <v>728.33577304011669</v>
      </c>
      <c r="O1720" s="58">
        <f t="shared" si="271"/>
        <v>728.33577304011669</v>
      </c>
    </row>
    <row r="1721" spans="1:15" x14ac:dyDescent="0.3">
      <c r="A1721" s="60">
        <v>44089</v>
      </c>
      <c r="B1721" s="15">
        <f t="shared" si="262"/>
        <v>2020</v>
      </c>
      <c r="C1721" s="15">
        <f t="shared" si="263"/>
        <v>9</v>
      </c>
      <c r="D1721" s="15" t="str">
        <f t="shared" si="267"/>
        <v>20209</v>
      </c>
      <c r="E1721" s="15">
        <f t="shared" si="264"/>
        <v>3</v>
      </c>
      <c r="F1721" s="15">
        <f t="shared" si="265"/>
        <v>0</v>
      </c>
      <c r="G1721" s="64">
        <f t="shared" si="269"/>
        <v>3007.9780702151147</v>
      </c>
      <c r="H1721" s="64">
        <f>IF(G1720&lt;VLOOKUP(D1721,'Luxjacky Assumptions Past'!$M$17:$Q$77,5,0),VLOOKUP(D1721,'Luxjacky Assumptions Past'!$M$17:$Q$77,4,0),0)</f>
        <v>1766.3065241348816</v>
      </c>
      <c r="I1721" s="62">
        <f t="shared" si="266"/>
        <v>218.58783664057097</v>
      </c>
      <c r="J1721" s="62">
        <v>215</v>
      </c>
      <c r="K1721" s="15">
        <f t="shared" si="270"/>
        <v>1</v>
      </c>
      <c r="L1721" s="15">
        <f t="shared" si="268"/>
        <v>4000</v>
      </c>
      <c r="M1721" s="58">
        <f>'Luxjacky Assumptions Monthly'!$M$8*'Luxjacky Counterfactual'!H1721</f>
        <v>17663.065241348817</v>
      </c>
      <c r="N1721" s="58">
        <f>'Luxjacky Assumptions Monthly'!$M$6*'Luxjacky Assumptions Monthly'!$M$8*'Luxjacky Counterfactual'!G1721</f>
        <v>1503.9890351075574</v>
      </c>
      <c r="O1721" s="58">
        <f t="shared" si="271"/>
        <v>23167.054276456372</v>
      </c>
    </row>
    <row r="1722" spans="1:15" x14ac:dyDescent="0.3">
      <c r="A1722" s="60">
        <v>44090</v>
      </c>
      <c r="B1722" s="15">
        <f t="shared" si="262"/>
        <v>2020</v>
      </c>
      <c r="C1722" s="15">
        <f t="shared" si="263"/>
        <v>9</v>
      </c>
      <c r="D1722" s="15" t="str">
        <f t="shared" si="267"/>
        <v>20209</v>
      </c>
      <c r="E1722" s="15">
        <f t="shared" si="264"/>
        <v>4</v>
      </c>
      <c r="F1722" s="15">
        <f t="shared" si="265"/>
        <v>0</v>
      </c>
      <c r="G1722" s="64">
        <f t="shared" si="269"/>
        <v>2783.9780702151147</v>
      </c>
      <c r="H1722" s="64">
        <f>IF(G1721&lt;VLOOKUP(D1722,'Luxjacky Assumptions Past'!$M$17:$Q$77,5,0),VLOOKUP(D1722,'Luxjacky Assumptions Past'!$M$17:$Q$77,4,0),0)</f>
        <v>0</v>
      </c>
      <c r="I1722" s="62">
        <f t="shared" si="266"/>
        <v>207.95926722793931</v>
      </c>
      <c r="J1722" s="62">
        <v>224</v>
      </c>
      <c r="K1722" s="15">
        <f t="shared" si="270"/>
        <v>0</v>
      </c>
      <c r="L1722" s="15">
        <f t="shared" si="268"/>
        <v>0</v>
      </c>
      <c r="M1722" s="58">
        <f>'Luxjacky Assumptions Monthly'!$M$8*'Luxjacky Counterfactual'!H1722</f>
        <v>0</v>
      </c>
      <c r="N1722" s="58">
        <f>'Luxjacky Assumptions Monthly'!$M$6*'Luxjacky Assumptions Monthly'!$M$8*'Luxjacky Counterfactual'!G1722</f>
        <v>1391.9890351075574</v>
      </c>
      <c r="O1722" s="58">
        <f t="shared" si="271"/>
        <v>1391.9890351075574</v>
      </c>
    </row>
    <row r="1723" spans="1:15" x14ac:dyDescent="0.3">
      <c r="A1723" s="60">
        <v>44091</v>
      </c>
      <c r="B1723" s="15">
        <f t="shared" si="262"/>
        <v>2020</v>
      </c>
      <c r="C1723" s="15">
        <f t="shared" si="263"/>
        <v>9</v>
      </c>
      <c r="D1723" s="15" t="str">
        <f t="shared" si="267"/>
        <v>20209</v>
      </c>
      <c r="E1723" s="15">
        <f t="shared" si="264"/>
        <v>5</v>
      </c>
      <c r="F1723" s="15">
        <f t="shared" si="265"/>
        <v>0</v>
      </c>
      <c r="G1723" s="64">
        <f t="shared" si="269"/>
        <v>2580.9780702151147</v>
      </c>
      <c r="H1723" s="64">
        <f>IF(G1722&lt;VLOOKUP(D1723,'Luxjacky Assumptions Past'!$M$17:$Q$77,5,0),VLOOKUP(D1723,'Luxjacky Assumptions Past'!$M$17:$Q$77,4,0),0)</f>
        <v>0</v>
      </c>
      <c r="I1723" s="62">
        <f t="shared" si="266"/>
        <v>188.70809073228196</v>
      </c>
      <c r="J1723" s="62">
        <v>203</v>
      </c>
      <c r="K1723" s="15">
        <f t="shared" si="270"/>
        <v>0</v>
      </c>
      <c r="L1723" s="15">
        <f t="shared" si="268"/>
        <v>0</v>
      </c>
      <c r="M1723" s="58">
        <f>'Luxjacky Assumptions Monthly'!$M$8*'Luxjacky Counterfactual'!H1723</f>
        <v>0</v>
      </c>
      <c r="N1723" s="58">
        <f>'Luxjacky Assumptions Monthly'!$M$6*'Luxjacky Assumptions Monthly'!$M$8*'Luxjacky Counterfactual'!G1723</f>
        <v>1290.4890351075574</v>
      </c>
      <c r="O1723" s="58">
        <f t="shared" si="271"/>
        <v>1290.4890351075574</v>
      </c>
    </row>
    <row r="1724" spans="1:15" x14ac:dyDescent="0.3">
      <c r="A1724" s="60">
        <v>44092</v>
      </c>
      <c r="B1724" s="15">
        <f t="shared" si="262"/>
        <v>2020</v>
      </c>
      <c r="C1724" s="15">
        <f t="shared" si="263"/>
        <v>9</v>
      </c>
      <c r="D1724" s="15" t="str">
        <f t="shared" si="267"/>
        <v>20209</v>
      </c>
      <c r="E1724" s="15">
        <f t="shared" si="264"/>
        <v>6</v>
      </c>
      <c r="F1724" s="15">
        <f t="shared" si="265"/>
        <v>1</v>
      </c>
      <c r="G1724" s="64">
        <f t="shared" si="269"/>
        <v>2394.9780702151147</v>
      </c>
      <c r="H1724" s="64">
        <f>IF(G1723&lt;VLOOKUP(D1724,'Luxjacky Assumptions Past'!$M$17:$Q$77,5,0),VLOOKUP(D1724,'Luxjacky Assumptions Past'!$M$17:$Q$77,4,0),0)</f>
        <v>0</v>
      </c>
      <c r="I1724" s="62">
        <f t="shared" si="266"/>
        <v>170.33635471820799</v>
      </c>
      <c r="J1724" s="62">
        <v>186</v>
      </c>
      <c r="K1724" s="15">
        <f t="shared" si="270"/>
        <v>0</v>
      </c>
      <c r="L1724" s="15">
        <f t="shared" si="268"/>
        <v>0</v>
      </c>
      <c r="M1724" s="58">
        <f>'Luxjacky Assumptions Monthly'!$M$8*'Luxjacky Counterfactual'!H1724</f>
        <v>0</v>
      </c>
      <c r="N1724" s="58">
        <f>'Luxjacky Assumptions Monthly'!$M$6*'Luxjacky Assumptions Monthly'!$M$8*'Luxjacky Counterfactual'!G1724</f>
        <v>1197.4890351075574</v>
      </c>
      <c r="O1724" s="58">
        <f t="shared" si="271"/>
        <v>1197.4890351075574</v>
      </c>
    </row>
    <row r="1725" spans="1:15" x14ac:dyDescent="0.3">
      <c r="A1725" s="60">
        <v>44093</v>
      </c>
      <c r="B1725" s="15">
        <f t="shared" si="262"/>
        <v>2020</v>
      </c>
      <c r="C1725" s="15">
        <f t="shared" si="263"/>
        <v>9</v>
      </c>
      <c r="D1725" s="15" t="str">
        <f t="shared" si="267"/>
        <v>20209</v>
      </c>
      <c r="E1725" s="15">
        <f t="shared" si="264"/>
        <v>7</v>
      </c>
      <c r="F1725" s="15">
        <f t="shared" si="265"/>
        <v>1</v>
      </c>
      <c r="G1725" s="64">
        <f t="shared" si="269"/>
        <v>2210.9780702151147</v>
      </c>
      <c r="H1725" s="64">
        <f>IF(G1724&lt;VLOOKUP(D1725,'Luxjacky Assumptions Past'!$M$17:$Q$77,5,0),VLOOKUP(D1725,'Luxjacky Assumptions Past'!$M$17:$Q$77,4,0),0)</f>
        <v>0</v>
      </c>
      <c r="I1725" s="62">
        <f t="shared" si="266"/>
        <v>132.41687630820763</v>
      </c>
      <c r="J1725" s="62">
        <v>184</v>
      </c>
      <c r="K1725" s="15">
        <f t="shared" si="270"/>
        <v>0</v>
      </c>
      <c r="L1725" s="15">
        <f t="shared" si="268"/>
        <v>0</v>
      </c>
      <c r="M1725" s="58">
        <f>'Luxjacky Assumptions Monthly'!$M$8*'Luxjacky Counterfactual'!H1725</f>
        <v>0</v>
      </c>
      <c r="N1725" s="58">
        <f>'Luxjacky Assumptions Monthly'!$M$6*'Luxjacky Assumptions Monthly'!$M$8*'Luxjacky Counterfactual'!G1725</f>
        <v>1105.4890351075574</v>
      </c>
      <c r="O1725" s="58">
        <f t="shared" si="271"/>
        <v>1105.4890351075574</v>
      </c>
    </row>
    <row r="1726" spans="1:15" x14ac:dyDescent="0.3">
      <c r="A1726" s="60">
        <v>44094</v>
      </c>
      <c r="B1726" s="15">
        <f t="shared" si="262"/>
        <v>2020</v>
      </c>
      <c r="C1726" s="15">
        <f t="shared" si="263"/>
        <v>9</v>
      </c>
      <c r="D1726" s="15" t="str">
        <f t="shared" si="267"/>
        <v>20209</v>
      </c>
      <c r="E1726" s="15">
        <f t="shared" si="264"/>
        <v>1</v>
      </c>
      <c r="F1726" s="15">
        <f t="shared" si="265"/>
        <v>0</v>
      </c>
      <c r="G1726" s="64">
        <f t="shared" si="269"/>
        <v>2062.9780702151147</v>
      </c>
      <c r="H1726" s="64">
        <f>IF(G1725&lt;VLOOKUP(D1726,'Luxjacky Assumptions Past'!$M$17:$Q$77,5,0),VLOOKUP(D1726,'Luxjacky Assumptions Past'!$M$17:$Q$77,4,0),0)</f>
        <v>0</v>
      </c>
      <c r="I1726" s="62">
        <f t="shared" si="266"/>
        <v>216.58076211353318</v>
      </c>
      <c r="J1726" s="62">
        <v>148</v>
      </c>
      <c r="K1726" s="15">
        <f t="shared" si="270"/>
        <v>0</v>
      </c>
      <c r="L1726" s="15">
        <f t="shared" si="268"/>
        <v>0</v>
      </c>
      <c r="M1726" s="58">
        <f>'Luxjacky Assumptions Monthly'!$M$8*'Luxjacky Counterfactual'!H1726</f>
        <v>0</v>
      </c>
      <c r="N1726" s="58">
        <f>'Luxjacky Assumptions Monthly'!$M$6*'Luxjacky Assumptions Monthly'!$M$8*'Luxjacky Counterfactual'!G1726</f>
        <v>1031.4890351075574</v>
      </c>
      <c r="O1726" s="58">
        <f t="shared" si="271"/>
        <v>1031.4890351075574</v>
      </c>
    </row>
    <row r="1727" spans="1:15" x14ac:dyDescent="0.3">
      <c r="A1727" s="60">
        <v>44095</v>
      </c>
      <c r="B1727" s="15">
        <f t="shared" si="262"/>
        <v>2020</v>
      </c>
      <c r="C1727" s="15">
        <f t="shared" si="263"/>
        <v>9</v>
      </c>
      <c r="D1727" s="15" t="str">
        <f t="shared" si="267"/>
        <v>20209</v>
      </c>
      <c r="E1727" s="15">
        <f t="shared" si="264"/>
        <v>2</v>
      </c>
      <c r="F1727" s="15">
        <f t="shared" si="265"/>
        <v>0</v>
      </c>
      <c r="G1727" s="64">
        <f t="shared" si="269"/>
        <v>1854.9780702151147</v>
      </c>
      <c r="H1727" s="64">
        <f>IF(G1726&lt;VLOOKUP(D1727,'Luxjacky Assumptions Past'!$M$17:$Q$77,5,0),VLOOKUP(D1727,'Luxjacky Assumptions Past'!$M$17:$Q$77,4,0),0)</f>
        <v>0</v>
      </c>
      <c r="I1727" s="62">
        <f t="shared" si="266"/>
        <v>221.19844435530953</v>
      </c>
      <c r="J1727" s="62">
        <v>208</v>
      </c>
      <c r="K1727" s="15">
        <f t="shared" si="270"/>
        <v>0</v>
      </c>
      <c r="L1727" s="15">
        <f t="shared" si="268"/>
        <v>0</v>
      </c>
      <c r="M1727" s="58">
        <f>'Luxjacky Assumptions Monthly'!$M$8*'Luxjacky Counterfactual'!H1727</f>
        <v>0</v>
      </c>
      <c r="N1727" s="58">
        <f>'Luxjacky Assumptions Monthly'!$M$6*'Luxjacky Assumptions Monthly'!$M$8*'Luxjacky Counterfactual'!G1727</f>
        <v>927.48903510755736</v>
      </c>
      <c r="O1727" s="58">
        <f t="shared" si="271"/>
        <v>927.48903510755736</v>
      </c>
    </row>
    <row r="1728" spans="1:15" x14ac:dyDescent="0.3">
      <c r="A1728" s="60">
        <v>44096</v>
      </c>
      <c r="B1728" s="15">
        <f t="shared" si="262"/>
        <v>2020</v>
      </c>
      <c r="C1728" s="15">
        <f t="shared" si="263"/>
        <v>9</v>
      </c>
      <c r="D1728" s="15" t="str">
        <f t="shared" si="267"/>
        <v>20209</v>
      </c>
      <c r="E1728" s="15">
        <f t="shared" si="264"/>
        <v>3</v>
      </c>
      <c r="F1728" s="15">
        <f t="shared" si="265"/>
        <v>0</v>
      </c>
      <c r="G1728" s="64">
        <f t="shared" si="269"/>
        <v>1630.9780702151147</v>
      </c>
      <c r="H1728" s="64">
        <f>IF(G1727&lt;VLOOKUP(D1728,'Luxjacky Assumptions Past'!$M$17:$Q$77,5,0),VLOOKUP(D1728,'Luxjacky Assumptions Past'!$M$17:$Q$77,4,0),0)</f>
        <v>0</v>
      </c>
      <c r="I1728" s="62">
        <f t="shared" si="266"/>
        <v>218.58783664057097</v>
      </c>
      <c r="J1728" s="62">
        <v>224</v>
      </c>
      <c r="K1728" s="15">
        <f t="shared" si="270"/>
        <v>0</v>
      </c>
      <c r="L1728" s="15">
        <f t="shared" si="268"/>
        <v>0</v>
      </c>
      <c r="M1728" s="58">
        <f>'Luxjacky Assumptions Monthly'!$M$8*'Luxjacky Counterfactual'!H1728</f>
        <v>0</v>
      </c>
      <c r="N1728" s="58">
        <f>'Luxjacky Assumptions Monthly'!$M$6*'Luxjacky Assumptions Monthly'!$M$8*'Luxjacky Counterfactual'!G1728</f>
        <v>815.48903510755736</v>
      </c>
      <c r="O1728" s="58">
        <f t="shared" si="271"/>
        <v>815.48903510755736</v>
      </c>
    </row>
    <row r="1729" spans="1:15" x14ac:dyDescent="0.3">
      <c r="A1729" s="60">
        <v>44097</v>
      </c>
      <c r="B1729" s="15">
        <f t="shared" si="262"/>
        <v>2020</v>
      </c>
      <c r="C1729" s="15">
        <f t="shared" si="263"/>
        <v>9</v>
      </c>
      <c r="D1729" s="15" t="str">
        <f t="shared" si="267"/>
        <v>20209</v>
      </c>
      <c r="E1729" s="15">
        <f t="shared" si="264"/>
        <v>4</v>
      </c>
      <c r="F1729" s="15">
        <f t="shared" si="265"/>
        <v>0</v>
      </c>
      <c r="G1729" s="64">
        <f t="shared" si="269"/>
        <v>1420.9780702151147</v>
      </c>
      <c r="H1729" s="64">
        <f>IF(G1728&lt;VLOOKUP(D1729,'Luxjacky Assumptions Past'!$M$17:$Q$77,5,0),VLOOKUP(D1729,'Luxjacky Assumptions Past'!$M$17:$Q$77,4,0),0)</f>
        <v>0</v>
      </c>
      <c r="I1729" s="62">
        <f t="shared" si="266"/>
        <v>207.95926722793931</v>
      </c>
      <c r="J1729" s="62">
        <v>210</v>
      </c>
      <c r="K1729" s="15">
        <f t="shared" si="270"/>
        <v>0</v>
      </c>
      <c r="L1729" s="15">
        <f t="shared" si="268"/>
        <v>0</v>
      </c>
      <c r="M1729" s="58">
        <f>'Luxjacky Assumptions Monthly'!$M$8*'Luxjacky Counterfactual'!H1729</f>
        <v>0</v>
      </c>
      <c r="N1729" s="58">
        <f>'Luxjacky Assumptions Monthly'!$M$6*'Luxjacky Assumptions Monthly'!$M$8*'Luxjacky Counterfactual'!G1729</f>
        <v>710.48903510755736</v>
      </c>
      <c r="O1729" s="58">
        <f t="shared" si="271"/>
        <v>710.48903510755736</v>
      </c>
    </row>
    <row r="1730" spans="1:15" x14ac:dyDescent="0.3">
      <c r="A1730" s="60">
        <v>44098</v>
      </c>
      <c r="B1730" s="15">
        <f t="shared" ref="B1730:B1793" si="272">YEAR(A1730)</f>
        <v>2020</v>
      </c>
      <c r="C1730" s="15">
        <f t="shared" ref="C1730:C1793" si="273">MONTH(A1730)</f>
        <v>9</v>
      </c>
      <c r="D1730" s="15" t="str">
        <f t="shared" si="267"/>
        <v>20209</v>
      </c>
      <c r="E1730" s="15">
        <f t="shared" ref="E1730:E1793" si="274">WEEKDAY(A1730)</f>
        <v>5</v>
      </c>
      <c r="F1730" s="15">
        <f t="shared" ref="F1730:F1793" si="275">IF(OR(E1730=6,E1730=7),1,0)</f>
        <v>0</v>
      </c>
      <c r="G1730" s="64">
        <f t="shared" si="269"/>
        <v>2988.284594349996</v>
      </c>
      <c r="H1730" s="64">
        <f>IF(G1729&lt;VLOOKUP(D1730,'Luxjacky Assumptions Past'!$M$17:$Q$77,5,0),VLOOKUP(D1730,'Luxjacky Assumptions Past'!$M$17:$Q$77,4,0),0)</f>
        <v>1766.3065241348816</v>
      </c>
      <c r="I1730" s="62">
        <f t="shared" ref="I1730:I1793" si="276">100-2.17*E1730^2.25+12.77*E1730+EXP(-E1730/0.032)+5*C1730^0.75+10*F1730+20*(B1730-2016)</f>
        <v>188.70809073228196</v>
      </c>
      <c r="J1730" s="62">
        <v>199</v>
      </c>
      <c r="K1730" s="15">
        <f t="shared" si="270"/>
        <v>1</v>
      </c>
      <c r="L1730" s="15">
        <f t="shared" si="268"/>
        <v>4000</v>
      </c>
      <c r="M1730" s="58">
        <f>'Luxjacky Assumptions Monthly'!$M$8*'Luxjacky Counterfactual'!H1730</f>
        <v>17663.065241348817</v>
      </c>
      <c r="N1730" s="58">
        <f>'Luxjacky Assumptions Monthly'!$M$6*'Luxjacky Assumptions Monthly'!$M$8*'Luxjacky Counterfactual'!G1730</f>
        <v>1494.142297174998</v>
      </c>
      <c r="O1730" s="58">
        <f t="shared" si="271"/>
        <v>23157.207538523813</v>
      </c>
    </row>
    <row r="1731" spans="1:15" x14ac:dyDescent="0.3">
      <c r="A1731" s="60">
        <v>44099</v>
      </c>
      <c r="B1731" s="15">
        <f t="shared" si="272"/>
        <v>2020</v>
      </c>
      <c r="C1731" s="15">
        <f t="shared" si="273"/>
        <v>9</v>
      </c>
      <c r="D1731" s="15" t="str">
        <f t="shared" ref="D1731:D1794" si="277">CONCATENATE(B1731,C1731)</f>
        <v>20209</v>
      </c>
      <c r="E1731" s="15">
        <f t="shared" si="274"/>
        <v>6</v>
      </c>
      <c r="F1731" s="15">
        <f t="shared" si="275"/>
        <v>1</v>
      </c>
      <c r="G1731" s="64">
        <f t="shared" si="269"/>
        <v>2799.284594349996</v>
      </c>
      <c r="H1731" s="64">
        <f>IF(G1730&lt;VLOOKUP(D1731,'Luxjacky Assumptions Past'!$M$17:$Q$77,5,0),VLOOKUP(D1731,'Luxjacky Assumptions Past'!$M$17:$Q$77,4,0),0)</f>
        <v>0</v>
      </c>
      <c r="I1731" s="62">
        <f t="shared" si="276"/>
        <v>170.33635471820799</v>
      </c>
      <c r="J1731" s="62">
        <v>189</v>
      </c>
      <c r="K1731" s="15">
        <f t="shared" si="270"/>
        <v>0</v>
      </c>
      <c r="L1731" s="15">
        <f t="shared" ref="L1731:L1794" si="278">4000*K1731</f>
        <v>0</v>
      </c>
      <c r="M1731" s="58">
        <f>'Luxjacky Assumptions Monthly'!$M$8*'Luxjacky Counterfactual'!H1731</f>
        <v>0</v>
      </c>
      <c r="N1731" s="58">
        <f>'Luxjacky Assumptions Monthly'!$M$6*'Luxjacky Assumptions Monthly'!$M$8*'Luxjacky Counterfactual'!G1731</f>
        <v>1399.642297174998</v>
      </c>
      <c r="O1731" s="58">
        <f t="shared" si="271"/>
        <v>1399.642297174998</v>
      </c>
    </row>
    <row r="1732" spans="1:15" x14ac:dyDescent="0.3">
      <c r="A1732" s="60">
        <v>44100</v>
      </c>
      <c r="B1732" s="15">
        <f t="shared" si="272"/>
        <v>2020</v>
      </c>
      <c r="C1732" s="15">
        <f t="shared" si="273"/>
        <v>9</v>
      </c>
      <c r="D1732" s="15" t="str">
        <f t="shared" si="277"/>
        <v>20209</v>
      </c>
      <c r="E1732" s="15">
        <f t="shared" si="274"/>
        <v>7</v>
      </c>
      <c r="F1732" s="15">
        <f t="shared" si="275"/>
        <v>1</v>
      </c>
      <c r="G1732" s="64">
        <f t="shared" ref="G1732:G1795" si="279">G1731+H1732-J1732</f>
        <v>2623.284594349996</v>
      </c>
      <c r="H1732" s="64">
        <f>IF(G1731&lt;VLOOKUP(D1732,'Luxjacky Assumptions Past'!$M$17:$Q$77,5,0),VLOOKUP(D1732,'Luxjacky Assumptions Past'!$M$17:$Q$77,4,0),0)</f>
        <v>0</v>
      </c>
      <c r="I1732" s="62">
        <f t="shared" si="276"/>
        <v>132.41687630820763</v>
      </c>
      <c r="J1732" s="62">
        <v>176</v>
      </c>
      <c r="K1732" s="15">
        <f t="shared" si="270"/>
        <v>0</v>
      </c>
      <c r="L1732" s="15">
        <f t="shared" si="278"/>
        <v>0</v>
      </c>
      <c r="M1732" s="58">
        <f>'Luxjacky Assumptions Monthly'!$M$8*'Luxjacky Counterfactual'!H1732</f>
        <v>0</v>
      </c>
      <c r="N1732" s="58">
        <f>'Luxjacky Assumptions Monthly'!$M$6*'Luxjacky Assumptions Monthly'!$M$8*'Luxjacky Counterfactual'!G1732</f>
        <v>1311.642297174998</v>
      </c>
      <c r="O1732" s="58">
        <f t="shared" si="271"/>
        <v>1311.642297174998</v>
      </c>
    </row>
    <row r="1733" spans="1:15" x14ac:dyDescent="0.3">
      <c r="A1733" s="60">
        <v>44101</v>
      </c>
      <c r="B1733" s="15">
        <f t="shared" si="272"/>
        <v>2020</v>
      </c>
      <c r="C1733" s="15">
        <f t="shared" si="273"/>
        <v>9</v>
      </c>
      <c r="D1733" s="15" t="str">
        <f t="shared" si="277"/>
        <v>20209</v>
      </c>
      <c r="E1733" s="15">
        <f t="shared" si="274"/>
        <v>1</v>
      </c>
      <c r="F1733" s="15">
        <f t="shared" si="275"/>
        <v>0</v>
      </c>
      <c r="G1733" s="64">
        <f t="shared" si="279"/>
        <v>2491.284594349996</v>
      </c>
      <c r="H1733" s="64">
        <f>IF(G1732&lt;VLOOKUP(D1733,'Luxjacky Assumptions Past'!$M$17:$Q$77,5,0),VLOOKUP(D1733,'Luxjacky Assumptions Past'!$M$17:$Q$77,4,0),0)</f>
        <v>0</v>
      </c>
      <c r="I1733" s="62">
        <f t="shared" si="276"/>
        <v>216.58076211353318</v>
      </c>
      <c r="J1733" s="62">
        <v>132</v>
      </c>
      <c r="K1733" s="15">
        <f t="shared" si="270"/>
        <v>0</v>
      </c>
      <c r="L1733" s="15">
        <f t="shared" si="278"/>
        <v>0</v>
      </c>
      <c r="M1733" s="58">
        <f>'Luxjacky Assumptions Monthly'!$M$8*'Luxjacky Counterfactual'!H1733</f>
        <v>0</v>
      </c>
      <c r="N1733" s="58">
        <f>'Luxjacky Assumptions Monthly'!$M$6*'Luxjacky Assumptions Monthly'!$M$8*'Luxjacky Counterfactual'!G1733</f>
        <v>1245.642297174998</v>
      </c>
      <c r="O1733" s="58">
        <f t="shared" si="271"/>
        <v>1245.642297174998</v>
      </c>
    </row>
    <row r="1734" spans="1:15" x14ac:dyDescent="0.3">
      <c r="A1734" s="60">
        <v>44102</v>
      </c>
      <c r="B1734" s="15">
        <f t="shared" si="272"/>
        <v>2020</v>
      </c>
      <c r="C1734" s="15">
        <f t="shared" si="273"/>
        <v>9</v>
      </c>
      <c r="D1734" s="15" t="str">
        <f t="shared" si="277"/>
        <v>20209</v>
      </c>
      <c r="E1734" s="15">
        <f t="shared" si="274"/>
        <v>2</v>
      </c>
      <c r="F1734" s="15">
        <f t="shared" si="275"/>
        <v>0</v>
      </c>
      <c r="G1734" s="64">
        <f t="shared" si="279"/>
        <v>2278.284594349996</v>
      </c>
      <c r="H1734" s="64">
        <f>IF(G1733&lt;VLOOKUP(D1734,'Luxjacky Assumptions Past'!$M$17:$Q$77,5,0),VLOOKUP(D1734,'Luxjacky Assumptions Past'!$M$17:$Q$77,4,0),0)</f>
        <v>0</v>
      </c>
      <c r="I1734" s="62">
        <f t="shared" si="276"/>
        <v>221.19844435530953</v>
      </c>
      <c r="J1734" s="62">
        <v>213</v>
      </c>
      <c r="K1734" s="15">
        <f t="shared" si="270"/>
        <v>0</v>
      </c>
      <c r="L1734" s="15">
        <f t="shared" si="278"/>
        <v>0</v>
      </c>
      <c r="M1734" s="58">
        <f>'Luxjacky Assumptions Monthly'!$M$8*'Luxjacky Counterfactual'!H1734</f>
        <v>0</v>
      </c>
      <c r="N1734" s="58">
        <f>'Luxjacky Assumptions Monthly'!$M$6*'Luxjacky Assumptions Monthly'!$M$8*'Luxjacky Counterfactual'!G1734</f>
        <v>1139.142297174998</v>
      </c>
      <c r="O1734" s="58">
        <f t="shared" si="271"/>
        <v>1139.142297174998</v>
      </c>
    </row>
    <row r="1735" spans="1:15" x14ac:dyDescent="0.3">
      <c r="A1735" s="60">
        <v>44103</v>
      </c>
      <c r="B1735" s="15">
        <f t="shared" si="272"/>
        <v>2020</v>
      </c>
      <c r="C1735" s="15">
        <f t="shared" si="273"/>
        <v>9</v>
      </c>
      <c r="D1735" s="15" t="str">
        <f t="shared" si="277"/>
        <v>20209</v>
      </c>
      <c r="E1735" s="15">
        <f t="shared" si="274"/>
        <v>3</v>
      </c>
      <c r="F1735" s="15">
        <f t="shared" si="275"/>
        <v>0</v>
      </c>
      <c r="G1735" s="64">
        <f t="shared" si="279"/>
        <v>2066.284594349996</v>
      </c>
      <c r="H1735" s="64">
        <f>IF(G1734&lt;VLOOKUP(D1735,'Luxjacky Assumptions Past'!$M$17:$Q$77,5,0),VLOOKUP(D1735,'Luxjacky Assumptions Past'!$M$17:$Q$77,4,0),0)</f>
        <v>0</v>
      </c>
      <c r="I1735" s="62">
        <f t="shared" si="276"/>
        <v>218.58783664057097</v>
      </c>
      <c r="J1735" s="62">
        <v>212</v>
      </c>
      <c r="K1735" s="15">
        <f t="shared" si="270"/>
        <v>0</v>
      </c>
      <c r="L1735" s="15">
        <f t="shared" si="278"/>
        <v>0</v>
      </c>
      <c r="M1735" s="58">
        <f>'Luxjacky Assumptions Monthly'!$M$8*'Luxjacky Counterfactual'!H1735</f>
        <v>0</v>
      </c>
      <c r="N1735" s="58">
        <f>'Luxjacky Assumptions Monthly'!$M$6*'Luxjacky Assumptions Monthly'!$M$8*'Luxjacky Counterfactual'!G1735</f>
        <v>1033.142297174998</v>
      </c>
      <c r="O1735" s="58">
        <f t="shared" si="271"/>
        <v>1033.142297174998</v>
      </c>
    </row>
    <row r="1736" spans="1:15" x14ac:dyDescent="0.3">
      <c r="A1736" s="60">
        <v>44104</v>
      </c>
      <c r="B1736" s="15">
        <f t="shared" si="272"/>
        <v>2020</v>
      </c>
      <c r="C1736" s="15">
        <f t="shared" si="273"/>
        <v>9</v>
      </c>
      <c r="D1736" s="15" t="str">
        <f t="shared" si="277"/>
        <v>20209</v>
      </c>
      <c r="E1736" s="15">
        <f t="shared" si="274"/>
        <v>4</v>
      </c>
      <c r="F1736" s="15">
        <f t="shared" si="275"/>
        <v>0</v>
      </c>
      <c r="G1736" s="64">
        <f t="shared" si="279"/>
        <v>1855.284594349996</v>
      </c>
      <c r="H1736" s="64">
        <f>IF(G1735&lt;VLOOKUP(D1736,'Luxjacky Assumptions Past'!$M$17:$Q$77,5,0),VLOOKUP(D1736,'Luxjacky Assumptions Past'!$M$17:$Q$77,4,0),0)</f>
        <v>0</v>
      </c>
      <c r="I1736" s="62">
        <f t="shared" si="276"/>
        <v>207.95926722793931</v>
      </c>
      <c r="J1736" s="62">
        <v>211</v>
      </c>
      <c r="K1736" s="15">
        <f t="shared" si="270"/>
        <v>0</v>
      </c>
      <c r="L1736" s="15">
        <f t="shared" si="278"/>
        <v>0</v>
      </c>
      <c r="M1736" s="58">
        <f>'Luxjacky Assumptions Monthly'!$M$8*'Luxjacky Counterfactual'!H1736</f>
        <v>0</v>
      </c>
      <c r="N1736" s="58">
        <f>'Luxjacky Assumptions Monthly'!$M$6*'Luxjacky Assumptions Monthly'!$M$8*'Luxjacky Counterfactual'!G1736</f>
        <v>927.64229717499802</v>
      </c>
      <c r="O1736" s="58">
        <f t="shared" si="271"/>
        <v>927.64229717499802</v>
      </c>
    </row>
    <row r="1737" spans="1:15" x14ac:dyDescent="0.3">
      <c r="A1737" s="60">
        <v>44105</v>
      </c>
      <c r="B1737" s="15">
        <f t="shared" si="272"/>
        <v>2020</v>
      </c>
      <c r="C1737" s="15">
        <f t="shared" si="273"/>
        <v>10</v>
      </c>
      <c r="D1737" s="15" t="str">
        <f t="shared" si="277"/>
        <v>202010</v>
      </c>
      <c r="E1737" s="15">
        <f t="shared" si="274"/>
        <v>5</v>
      </c>
      <c r="F1737" s="15">
        <f t="shared" si="275"/>
        <v>0</v>
      </c>
      <c r="G1737" s="64">
        <f t="shared" si="279"/>
        <v>1634.284594349996</v>
      </c>
      <c r="H1737" s="64">
        <f>IF(G1736&lt;VLOOKUP(D1737,'Luxjacky Assumptions Past'!$M$17:$Q$77,5,0),VLOOKUP(D1737,'Luxjacky Assumptions Past'!$M$17:$Q$77,4,0),0)</f>
        <v>0</v>
      </c>
      <c r="I1737" s="62">
        <f t="shared" si="276"/>
        <v>190.84439487826626</v>
      </c>
      <c r="J1737" s="62">
        <v>221</v>
      </c>
      <c r="K1737" s="15">
        <f t="shared" si="270"/>
        <v>0</v>
      </c>
      <c r="L1737" s="15">
        <f t="shared" si="278"/>
        <v>0</v>
      </c>
      <c r="M1737" s="58">
        <f>'Luxjacky Assumptions Monthly'!$M$8*'Luxjacky Counterfactual'!H1737</f>
        <v>0</v>
      </c>
      <c r="N1737" s="58">
        <f>'Luxjacky Assumptions Monthly'!$M$6*'Luxjacky Assumptions Monthly'!$M$8*'Luxjacky Counterfactual'!G1737</f>
        <v>817.14229717499802</v>
      </c>
      <c r="O1737" s="58">
        <f t="shared" si="271"/>
        <v>817.14229717499802</v>
      </c>
    </row>
    <row r="1738" spans="1:15" x14ac:dyDescent="0.3">
      <c r="A1738" s="60">
        <v>44106</v>
      </c>
      <c r="B1738" s="15">
        <f t="shared" si="272"/>
        <v>2020</v>
      </c>
      <c r="C1738" s="15">
        <f t="shared" si="273"/>
        <v>10</v>
      </c>
      <c r="D1738" s="15" t="str">
        <f t="shared" si="277"/>
        <v>202010</v>
      </c>
      <c r="E1738" s="15">
        <f t="shared" si="274"/>
        <v>6</v>
      </c>
      <c r="F1738" s="15">
        <f t="shared" si="275"/>
        <v>1</v>
      </c>
      <c r="G1738" s="64">
        <f t="shared" si="279"/>
        <v>1434.284594349996</v>
      </c>
      <c r="H1738" s="64">
        <f>IF(G1737&lt;VLOOKUP(D1738,'Luxjacky Assumptions Past'!$M$17:$Q$77,5,0),VLOOKUP(D1738,'Luxjacky Assumptions Past'!$M$17:$Q$77,4,0),0)</f>
        <v>0</v>
      </c>
      <c r="I1738" s="62">
        <f t="shared" si="276"/>
        <v>172.47265886419228</v>
      </c>
      <c r="J1738" s="62">
        <v>200</v>
      </c>
      <c r="K1738" s="15">
        <f t="shared" si="270"/>
        <v>0</v>
      </c>
      <c r="L1738" s="15">
        <f t="shared" si="278"/>
        <v>0</v>
      </c>
      <c r="M1738" s="58">
        <f>'Luxjacky Assumptions Monthly'!$M$8*'Luxjacky Counterfactual'!H1738</f>
        <v>0</v>
      </c>
      <c r="N1738" s="58">
        <f>'Luxjacky Assumptions Monthly'!$M$6*'Luxjacky Assumptions Monthly'!$M$8*'Luxjacky Counterfactual'!G1738</f>
        <v>717.14229717499802</v>
      </c>
      <c r="O1738" s="58">
        <f t="shared" si="271"/>
        <v>717.14229717499802</v>
      </c>
    </row>
    <row r="1739" spans="1:15" x14ac:dyDescent="0.3">
      <c r="A1739" s="60">
        <v>44107</v>
      </c>
      <c r="B1739" s="15">
        <f t="shared" si="272"/>
        <v>2020</v>
      </c>
      <c r="C1739" s="15">
        <f t="shared" si="273"/>
        <v>10</v>
      </c>
      <c r="D1739" s="15" t="str">
        <f t="shared" si="277"/>
        <v>202010</v>
      </c>
      <c r="E1739" s="15">
        <f t="shared" si="274"/>
        <v>7</v>
      </c>
      <c r="F1739" s="15">
        <f t="shared" si="275"/>
        <v>1</v>
      </c>
      <c r="G1739" s="64">
        <f t="shared" si="279"/>
        <v>3021.2375694555003</v>
      </c>
      <c r="H1739" s="64">
        <f>IF(G1738&lt;VLOOKUP(D1739,'Luxjacky Assumptions Past'!$M$17:$Q$77,5,0),VLOOKUP(D1739,'Luxjacky Assumptions Past'!$M$17:$Q$77,4,0),0)</f>
        <v>1756.9529751055045</v>
      </c>
      <c r="I1739" s="62">
        <f t="shared" si="276"/>
        <v>134.55318045419193</v>
      </c>
      <c r="J1739" s="62">
        <v>170</v>
      </c>
      <c r="K1739" s="15">
        <f t="shared" si="270"/>
        <v>1</v>
      </c>
      <c r="L1739" s="15">
        <f t="shared" si="278"/>
        <v>4000</v>
      </c>
      <c r="M1739" s="58">
        <f>'Luxjacky Assumptions Monthly'!$M$8*'Luxjacky Counterfactual'!H1739</f>
        <v>17569.529751055044</v>
      </c>
      <c r="N1739" s="58">
        <f>'Luxjacky Assumptions Monthly'!$M$6*'Luxjacky Assumptions Monthly'!$M$8*'Luxjacky Counterfactual'!G1739</f>
        <v>1510.6187847277502</v>
      </c>
      <c r="O1739" s="58">
        <f t="shared" si="271"/>
        <v>23080.148535782795</v>
      </c>
    </row>
    <row r="1740" spans="1:15" x14ac:dyDescent="0.3">
      <c r="A1740" s="60">
        <v>44108</v>
      </c>
      <c r="B1740" s="15">
        <f t="shared" si="272"/>
        <v>2020</v>
      </c>
      <c r="C1740" s="15">
        <f t="shared" si="273"/>
        <v>10</v>
      </c>
      <c r="D1740" s="15" t="str">
        <f t="shared" si="277"/>
        <v>202010</v>
      </c>
      <c r="E1740" s="15">
        <f t="shared" si="274"/>
        <v>1</v>
      </c>
      <c r="F1740" s="15">
        <f t="shared" si="275"/>
        <v>0</v>
      </c>
      <c r="G1740" s="64">
        <f t="shared" si="279"/>
        <v>2879.2375694555003</v>
      </c>
      <c r="H1740" s="64">
        <f>IF(G1739&lt;VLOOKUP(D1740,'Luxjacky Assumptions Past'!$M$17:$Q$77,5,0),VLOOKUP(D1740,'Luxjacky Assumptions Past'!$M$17:$Q$77,4,0),0)</f>
        <v>0</v>
      </c>
      <c r="I1740" s="62">
        <f t="shared" si="276"/>
        <v>218.71706625951748</v>
      </c>
      <c r="J1740" s="62">
        <v>142</v>
      </c>
      <c r="K1740" s="15">
        <f t="shared" si="270"/>
        <v>0</v>
      </c>
      <c r="L1740" s="15">
        <f t="shared" si="278"/>
        <v>0</v>
      </c>
      <c r="M1740" s="58">
        <f>'Luxjacky Assumptions Monthly'!$M$8*'Luxjacky Counterfactual'!H1740</f>
        <v>0</v>
      </c>
      <c r="N1740" s="58">
        <f>'Luxjacky Assumptions Monthly'!$M$6*'Luxjacky Assumptions Monthly'!$M$8*'Luxjacky Counterfactual'!G1740</f>
        <v>1439.6187847277502</v>
      </c>
      <c r="O1740" s="58">
        <f t="shared" si="271"/>
        <v>1439.6187847277502</v>
      </c>
    </row>
    <row r="1741" spans="1:15" x14ac:dyDescent="0.3">
      <c r="A1741" s="60">
        <v>44109</v>
      </c>
      <c r="B1741" s="15">
        <f t="shared" si="272"/>
        <v>2020</v>
      </c>
      <c r="C1741" s="15">
        <f t="shared" si="273"/>
        <v>10</v>
      </c>
      <c r="D1741" s="15" t="str">
        <f t="shared" si="277"/>
        <v>202010</v>
      </c>
      <c r="E1741" s="15">
        <f t="shared" si="274"/>
        <v>2</v>
      </c>
      <c r="F1741" s="15">
        <f t="shared" si="275"/>
        <v>0</v>
      </c>
      <c r="G1741" s="64">
        <f t="shared" si="279"/>
        <v>2674.2375694555003</v>
      </c>
      <c r="H1741" s="64">
        <f>IF(G1740&lt;VLOOKUP(D1741,'Luxjacky Assumptions Past'!$M$17:$Q$77,5,0),VLOOKUP(D1741,'Luxjacky Assumptions Past'!$M$17:$Q$77,4,0),0)</f>
        <v>0</v>
      </c>
      <c r="I1741" s="62">
        <f t="shared" si="276"/>
        <v>223.33474850129383</v>
      </c>
      <c r="J1741" s="62">
        <v>205</v>
      </c>
      <c r="K1741" s="15">
        <f t="shared" si="270"/>
        <v>0</v>
      </c>
      <c r="L1741" s="15">
        <f t="shared" si="278"/>
        <v>0</v>
      </c>
      <c r="M1741" s="58">
        <f>'Luxjacky Assumptions Monthly'!$M$8*'Luxjacky Counterfactual'!H1741</f>
        <v>0</v>
      </c>
      <c r="N1741" s="58">
        <f>'Luxjacky Assumptions Monthly'!$M$6*'Luxjacky Assumptions Monthly'!$M$8*'Luxjacky Counterfactual'!G1741</f>
        <v>1337.1187847277502</v>
      </c>
      <c r="O1741" s="58">
        <f t="shared" si="271"/>
        <v>1337.1187847277502</v>
      </c>
    </row>
    <row r="1742" spans="1:15" x14ac:dyDescent="0.3">
      <c r="A1742" s="60">
        <v>44110</v>
      </c>
      <c r="B1742" s="15">
        <f t="shared" si="272"/>
        <v>2020</v>
      </c>
      <c r="C1742" s="15">
        <f t="shared" si="273"/>
        <v>10</v>
      </c>
      <c r="D1742" s="15" t="str">
        <f t="shared" si="277"/>
        <v>202010</v>
      </c>
      <c r="E1742" s="15">
        <f t="shared" si="274"/>
        <v>3</v>
      </c>
      <c r="F1742" s="15">
        <f t="shared" si="275"/>
        <v>0</v>
      </c>
      <c r="G1742" s="64">
        <f t="shared" si="279"/>
        <v>2444.2375694555003</v>
      </c>
      <c r="H1742" s="64">
        <f>IF(G1741&lt;VLOOKUP(D1742,'Luxjacky Assumptions Past'!$M$17:$Q$77,5,0),VLOOKUP(D1742,'Luxjacky Assumptions Past'!$M$17:$Q$77,4,0),0)</f>
        <v>0</v>
      </c>
      <c r="I1742" s="62">
        <f t="shared" si="276"/>
        <v>220.7241407865553</v>
      </c>
      <c r="J1742" s="62">
        <v>230</v>
      </c>
      <c r="K1742" s="15">
        <f t="shared" si="270"/>
        <v>0</v>
      </c>
      <c r="L1742" s="15">
        <f t="shared" si="278"/>
        <v>0</v>
      </c>
      <c r="M1742" s="58">
        <f>'Luxjacky Assumptions Monthly'!$M$8*'Luxjacky Counterfactual'!H1742</f>
        <v>0</v>
      </c>
      <c r="N1742" s="58">
        <f>'Luxjacky Assumptions Monthly'!$M$6*'Luxjacky Assumptions Monthly'!$M$8*'Luxjacky Counterfactual'!G1742</f>
        <v>1222.1187847277502</v>
      </c>
      <c r="O1742" s="58">
        <f t="shared" si="271"/>
        <v>1222.1187847277502</v>
      </c>
    </row>
    <row r="1743" spans="1:15" x14ac:dyDescent="0.3">
      <c r="A1743" s="60">
        <v>44111</v>
      </c>
      <c r="B1743" s="15">
        <f t="shared" si="272"/>
        <v>2020</v>
      </c>
      <c r="C1743" s="15">
        <f t="shared" si="273"/>
        <v>10</v>
      </c>
      <c r="D1743" s="15" t="str">
        <f t="shared" si="277"/>
        <v>202010</v>
      </c>
      <c r="E1743" s="15">
        <f t="shared" si="274"/>
        <v>4</v>
      </c>
      <c r="F1743" s="15">
        <f t="shared" si="275"/>
        <v>0</v>
      </c>
      <c r="G1743" s="64">
        <f t="shared" si="279"/>
        <v>2216.2375694555003</v>
      </c>
      <c r="H1743" s="64">
        <f>IF(G1742&lt;VLOOKUP(D1743,'Luxjacky Assumptions Past'!$M$17:$Q$77,5,0),VLOOKUP(D1743,'Luxjacky Assumptions Past'!$M$17:$Q$77,4,0),0)</f>
        <v>0</v>
      </c>
      <c r="I1743" s="62">
        <f t="shared" si="276"/>
        <v>210.0955713739236</v>
      </c>
      <c r="J1743" s="62">
        <v>228</v>
      </c>
      <c r="K1743" s="15">
        <f t="shared" si="270"/>
        <v>0</v>
      </c>
      <c r="L1743" s="15">
        <f t="shared" si="278"/>
        <v>0</v>
      </c>
      <c r="M1743" s="58">
        <f>'Luxjacky Assumptions Monthly'!$M$8*'Luxjacky Counterfactual'!H1743</f>
        <v>0</v>
      </c>
      <c r="N1743" s="58">
        <f>'Luxjacky Assumptions Monthly'!$M$6*'Luxjacky Assumptions Monthly'!$M$8*'Luxjacky Counterfactual'!G1743</f>
        <v>1108.1187847277502</v>
      </c>
      <c r="O1743" s="58">
        <f t="shared" si="271"/>
        <v>1108.1187847277502</v>
      </c>
    </row>
    <row r="1744" spans="1:15" x14ac:dyDescent="0.3">
      <c r="A1744" s="60">
        <v>44112</v>
      </c>
      <c r="B1744" s="15">
        <f t="shared" si="272"/>
        <v>2020</v>
      </c>
      <c r="C1744" s="15">
        <f t="shared" si="273"/>
        <v>10</v>
      </c>
      <c r="D1744" s="15" t="str">
        <f t="shared" si="277"/>
        <v>202010</v>
      </c>
      <c r="E1744" s="15">
        <f t="shared" si="274"/>
        <v>5</v>
      </c>
      <c r="F1744" s="15">
        <f t="shared" si="275"/>
        <v>0</v>
      </c>
      <c r="G1744" s="64">
        <f t="shared" si="279"/>
        <v>1991.2375694555003</v>
      </c>
      <c r="H1744" s="64">
        <f>IF(G1743&lt;VLOOKUP(D1744,'Luxjacky Assumptions Past'!$M$17:$Q$77,5,0),VLOOKUP(D1744,'Luxjacky Assumptions Past'!$M$17:$Q$77,4,0),0)</f>
        <v>0</v>
      </c>
      <c r="I1744" s="62">
        <f t="shared" si="276"/>
        <v>190.84439487826626</v>
      </c>
      <c r="J1744" s="62">
        <v>225</v>
      </c>
      <c r="K1744" s="15">
        <f t="shared" si="270"/>
        <v>0</v>
      </c>
      <c r="L1744" s="15">
        <f t="shared" si="278"/>
        <v>0</v>
      </c>
      <c r="M1744" s="58">
        <f>'Luxjacky Assumptions Monthly'!$M$8*'Luxjacky Counterfactual'!H1744</f>
        <v>0</v>
      </c>
      <c r="N1744" s="58">
        <f>'Luxjacky Assumptions Monthly'!$M$6*'Luxjacky Assumptions Monthly'!$M$8*'Luxjacky Counterfactual'!G1744</f>
        <v>995.61878472775015</v>
      </c>
      <c r="O1744" s="58">
        <f t="shared" si="271"/>
        <v>995.61878472775015</v>
      </c>
    </row>
    <row r="1745" spans="1:15" x14ac:dyDescent="0.3">
      <c r="A1745" s="60">
        <v>44113</v>
      </c>
      <c r="B1745" s="15">
        <f t="shared" si="272"/>
        <v>2020</v>
      </c>
      <c r="C1745" s="15">
        <f t="shared" si="273"/>
        <v>10</v>
      </c>
      <c r="D1745" s="15" t="str">
        <f t="shared" si="277"/>
        <v>202010</v>
      </c>
      <c r="E1745" s="15">
        <f t="shared" si="274"/>
        <v>6</v>
      </c>
      <c r="F1745" s="15">
        <f t="shared" si="275"/>
        <v>1</v>
      </c>
      <c r="G1745" s="64">
        <f t="shared" si="279"/>
        <v>1807.2375694555003</v>
      </c>
      <c r="H1745" s="64">
        <f>IF(G1744&lt;VLOOKUP(D1745,'Luxjacky Assumptions Past'!$M$17:$Q$77,5,0),VLOOKUP(D1745,'Luxjacky Assumptions Past'!$M$17:$Q$77,4,0),0)</f>
        <v>0</v>
      </c>
      <c r="I1745" s="62">
        <f t="shared" si="276"/>
        <v>172.47265886419228</v>
      </c>
      <c r="J1745" s="62">
        <v>184</v>
      </c>
      <c r="K1745" s="15">
        <f t="shared" si="270"/>
        <v>0</v>
      </c>
      <c r="L1745" s="15">
        <f t="shared" si="278"/>
        <v>0</v>
      </c>
      <c r="M1745" s="58">
        <f>'Luxjacky Assumptions Monthly'!$M$8*'Luxjacky Counterfactual'!H1745</f>
        <v>0</v>
      </c>
      <c r="N1745" s="58">
        <f>'Luxjacky Assumptions Monthly'!$M$6*'Luxjacky Assumptions Monthly'!$M$8*'Luxjacky Counterfactual'!G1745</f>
        <v>903.61878472775015</v>
      </c>
      <c r="O1745" s="58">
        <f t="shared" si="271"/>
        <v>903.61878472775015</v>
      </c>
    </row>
    <row r="1746" spans="1:15" x14ac:dyDescent="0.3">
      <c r="A1746" s="60">
        <v>44114</v>
      </c>
      <c r="B1746" s="15">
        <f t="shared" si="272"/>
        <v>2020</v>
      </c>
      <c r="C1746" s="15">
        <f t="shared" si="273"/>
        <v>10</v>
      </c>
      <c r="D1746" s="15" t="str">
        <f t="shared" si="277"/>
        <v>202010</v>
      </c>
      <c r="E1746" s="15">
        <f t="shared" si="274"/>
        <v>7</v>
      </c>
      <c r="F1746" s="15">
        <f t="shared" si="275"/>
        <v>1</v>
      </c>
      <c r="G1746" s="64">
        <f t="shared" si="279"/>
        <v>1644.2375694555003</v>
      </c>
      <c r="H1746" s="64">
        <f>IF(G1745&lt;VLOOKUP(D1746,'Luxjacky Assumptions Past'!$M$17:$Q$77,5,0),VLOOKUP(D1746,'Luxjacky Assumptions Past'!$M$17:$Q$77,4,0),0)</f>
        <v>0</v>
      </c>
      <c r="I1746" s="62">
        <f t="shared" si="276"/>
        <v>134.55318045419193</v>
      </c>
      <c r="J1746" s="62">
        <v>163</v>
      </c>
      <c r="K1746" s="15">
        <f t="shared" si="270"/>
        <v>0</v>
      </c>
      <c r="L1746" s="15">
        <f t="shared" si="278"/>
        <v>0</v>
      </c>
      <c r="M1746" s="58">
        <f>'Luxjacky Assumptions Monthly'!$M$8*'Luxjacky Counterfactual'!H1746</f>
        <v>0</v>
      </c>
      <c r="N1746" s="58">
        <f>'Luxjacky Assumptions Monthly'!$M$6*'Luxjacky Assumptions Monthly'!$M$8*'Luxjacky Counterfactual'!G1746</f>
        <v>822.11878472775015</v>
      </c>
      <c r="O1746" s="58">
        <f t="shared" si="271"/>
        <v>822.11878472775015</v>
      </c>
    </row>
    <row r="1747" spans="1:15" x14ac:dyDescent="0.3">
      <c r="A1747" s="60">
        <v>44115</v>
      </c>
      <c r="B1747" s="15">
        <f t="shared" si="272"/>
        <v>2020</v>
      </c>
      <c r="C1747" s="15">
        <f t="shared" si="273"/>
        <v>10</v>
      </c>
      <c r="D1747" s="15" t="str">
        <f t="shared" si="277"/>
        <v>202010</v>
      </c>
      <c r="E1747" s="15">
        <f t="shared" si="274"/>
        <v>1</v>
      </c>
      <c r="F1747" s="15">
        <f t="shared" si="275"/>
        <v>0</v>
      </c>
      <c r="G1747" s="64">
        <f t="shared" si="279"/>
        <v>1525.2375694555003</v>
      </c>
      <c r="H1747" s="64">
        <f>IF(G1746&lt;VLOOKUP(D1747,'Luxjacky Assumptions Past'!$M$17:$Q$77,5,0),VLOOKUP(D1747,'Luxjacky Assumptions Past'!$M$17:$Q$77,4,0),0)</f>
        <v>0</v>
      </c>
      <c r="I1747" s="62">
        <f t="shared" si="276"/>
        <v>218.71706625951748</v>
      </c>
      <c r="J1747" s="62">
        <v>119</v>
      </c>
      <c r="K1747" s="15">
        <f t="shared" si="270"/>
        <v>0</v>
      </c>
      <c r="L1747" s="15">
        <f t="shared" si="278"/>
        <v>0</v>
      </c>
      <c r="M1747" s="58">
        <f>'Luxjacky Assumptions Monthly'!$M$8*'Luxjacky Counterfactual'!H1747</f>
        <v>0</v>
      </c>
      <c r="N1747" s="58">
        <f>'Luxjacky Assumptions Monthly'!$M$6*'Luxjacky Assumptions Monthly'!$M$8*'Luxjacky Counterfactual'!G1747</f>
        <v>762.61878472775015</v>
      </c>
      <c r="O1747" s="58">
        <f t="shared" si="271"/>
        <v>762.61878472775015</v>
      </c>
    </row>
    <row r="1748" spans="1:15" x14ac:dyDescent="0.3">
      <c r="A1748" s="60">
        <v>44116</v>
      </c>
      <c r="B1748" s="15">
        <f t="shared" si="272"/>
        <v>2020</v>
      </c>
      <c r="C1748" s="15">
        <f t="shared" si="273"/>
        <v>10</v>
      </c>
      <c r="D1748" s="15" t="str">
        <f t="shared" si="277"/>
        <v>202010</v>
      </c>
      <c r="E1748" s="15">
        <f t="shared" si="274"/>
        <v>2</v>
      </c>
      <c r="F1748" s="15">
        <f t="shared" si="275"/>
        <v>0</v>
      </c>
      <c r="G1748" s="64">
        <f t="shared" si="279"/>
        <v>3063.1905445610046</v>
      </c>
      <c r="H1748" s="64">
        <f>IF(G1747&lt;VLOOKUP(D1748,'Luxjacky Assumptions Past'!$M$17:$Q$77,5,0),VLOOKUP(D1748,'Luxjacky Assumptions Past'!$M$17:$Q$77,4,0),0)</f>
        <v>1756.9529751055045</v>
      </c>
      <c r="I1748" s="62">
        <f t="shared" si="276"/>
        <v>223.33474850129383</v>
      </c>
      <c r="J1748" s="62">
        <v>219</v>
      </c>
      <c r="K1748" s="15">
        <f t="shared" si="270"/>
        <v>1</v>
      </c>
      <c r="L1748" s="15">
        <f t="shared" si="278"/>
        <v>4000</v>
      </c>
      <c r="M1748" s="58">
        <f>'Luxjacky Assumptions Monthly'!$M$8*'Luxjacky Counterfactual'!H1748</f>
        <v>17569.529751055044</v>
      </c>
      <c r="N1748" s="58">
        <f>'Luxjacky Assumptions Monthly'!$M$6*'Luxjacky Assumptions Monthly'!$M$8*'Luxjacky Counterfactual'!G1748</f>
        <v>1531.5952722805023</v>
      </c>
      <c r="O1748" s="58">
        <f t="shared" si="271"/>
        <v>23101.125023335546</v>
      </c>
    </row>
    <row r="1749" spans="1:15" x14ac:dyDescent="0.3">
      <c r="A1749" s="60">
        <v>44117</v>
      </c>
      <c r="B1749" s="15">
        <f t="shared" si="272"/>
        <v>2020</v>
      </c>
      <c r="C1749" s="15">
        <f t="shared" si="273"/>
        <v>10</v>
      </c>
      <c r="D1749" s="15" t="str">
        <f t="shared" si="277"/>
        <v>202010</v>
      </c>
      <c r="E1749" s="15">
        <f t="shared" si="274"/>
        <v>3</v>
      </c>
      <c r="F1749" s="15">
        <f t="shared" si="275"/>
        <v>0</v>
      </c>
      <c r="G1749" s="64">
        <f t="shared" si="279"/>
        <v>2837.1905445610046</v>
      </c>
      <c r="H1749" s="64">
        <f>IF(G1748&lt;VLOOKUP(D1749,'Luxjacky Assumptions Past'!$M$17:$Q$77,5,0),VLOOKUP(D1749,'Luxjacky Assumptions Past'!$M$17:$Q$77,4,0),0)</f>
        <v>0</v>
      </c>
      <c r="I1749" s="62">
        <f t="shared" si="276"/>
        <v>220.7241407865553</v>
      </c>
      <c r="J1749" s="62">
        <v>226</v>
      </c>
      <c r="K1749" s="15">
        <f t="shared" si="270"/>
        <v>0</v>
      </c>
      <c r="L1749" s="15">
        <f t="shared" si="278"/>
        <v>0</v>
      </c>
      <c r="M1749" s="58">
        <f>'Luxjacky Assumptions Monthly'!$M$8*'Luxjacky Counterfactual'!H1749</f>
        <v>0</v>
      </c>
      <c r="N1749" s="58">
        <f>'Luxjacky Assumptions Monthly'!$M$6*'Luxjacky Assumptions Monthly'!$M$8*'Luxjacky Counterfactual'!G1749</f>
        <v>1418.5952722805023</v>
      </c>
      <c r="O1749" s="58">
        <f t="shared" si="271"/>
        <v>1418.5952722805023</v>
      </c>
    </row>
    <row r="1750" spans="1:15" x14ac:dyDescent="0.3">
      <c r="A1750" s="60">
        <v>44118</v>
      </c>
      <c r="B1750" s="15">
        <f t="shared" si="272"/>
        <v>2020</v>
      </c>
      <c r="C1750" s="15">
        <f t="shared" si="273"/>
        <v>10</v>
      </c>
      <c r="D1750" s="15" t="str">
        <f t="shared" si="277"/>
        <v>202010</v>
      </c>
      <c r="E1750" s="15">
        <f t="shared" si="274"/>
        <v>4</v>
      </c>
      <c r="F1750" s="15">
        <f t="shared" si="275"/>
        <v>0</v>
      </c>
      <c r="G1750" s="64">
        <f t="shared" si="279"/>
        <v>2614.1905445610046</v>
      </c>
      <c r="H1750" s="64">
        <f>IF(G1749&lt;VLOOKUP(D1750,'Luxjacky Assumptions Past'!$M$17:$Q$77,5,0),VLOOKUP(D1750,'Luxjacky Assumptions Past'!$M$17:$Q$77,4,0),0)</f>
        <v>0</v>
      </c>
      <c r="I1750" s="62">
        <f t="shared" si="276"/>
        <v>210.0955713739236</v>
      </c>
      <c r="J1750" s="62">
        <v>223</v>
      </c>
      <c r="K1750" s="15">
        <f t="shared" si="270"/>
        <v>0</v>
      </c>
      <c r="L1750" s="15">
        <f t="shared" si="278"/>
        <v>0</v>
      </c>
      <c r="M1750" s="58">
        <f>'Luxjacky Assumptions Monthly'!$M$8*'Luxjacky Counterfactual'!H1750</f>
        <v>0</v>
      </c>
      <c r="N1750" s="58">
        <f>'Luxjacky Assumptions Monthly'!$M$6*'Luxjacky Assumptions Monthly'!$M$8*'Luxjacky Counterfactual'!G1750</f>
        <v>1307.0952722805023</v>
      </c>
      <c r="O1750" s="58">
        <f t="shared" si="271"/>
        <v>1307.0952722805023</v>
      </c>
    </row>
    <row r="1751" spans="1:15" x14ac:dyDescent="0.3">
      <c r="A1751" s="60">
        <v>44119</v>
      </c>
      <c r="B1751" s="15">
        <f t="shared" si="272"/>
        <v>2020</v>
      </c>
      <c r="C1751" s="15">
        <f t="shared" si="273"/>
        <v>10</v>
      </c>
      <c r="D1751" s="15" t="str">
        <f t="shared" si="277"/>
        <v>202010</v>
      </c>
      <c r="E1751" s="15">
        <f t="shared" si="274"/>
        <v>5</v>
      </c>
      <c r="F1751" s="15">
        <f t="shared" si="275"/>
        <v>0</v>
      </c>
      <c r="G1751" s="64">
        <f t="shared" si="279"/>
        <v>2409.1905445610046</v>
      </c>
      <c r="H1751" s="64">
        <f>IF(G1750&lt;VLOOKUP(D1751,'Luxjacky Assumptions Past'!$M$17:$Q$77,5,0),VLOOKUP(D1751,'Luxjacky Assumptions Past'!$M$17:$Q$77,4,0),0)</f>
        <v>0</v>
      </c>
      <c r="I1751" s="62">
        <f t="shared" si="276"/>
        <v>190.84439487826626</v>
      </c>
      <c r="J1751" s="62">
        <v>205</v>
      </c>
      <c r="K1751" s="15">
        <f t="shared" si="270"/>
        <v>0</v>
      </c>
      <c r="L1751" s="15">
        <f t="shared" si="278"/>
        <v>0</v>
      </c>
      <c r="M1751" s="58">
        <f>'Luxjacky Assumptions Monthly'!$M$8*'Luxjacky Counterfactual'!H1751</f>
        <v>0</v>
      </c>
      <c r="N1751" s="58">
        <f>'Luxjacky Assumptions Monthly'!$M$6*'Luxjacky Assumptions Monthly'!$M$8*'Luxjacky Counterfactual'!G1751</f>
        <v>1204.5952722805023</v>
      </c>
      <c r="O1751" s="58">
        <f t="shared" si="271"/>
        <v>1204.5952722805023</v>
      </c>
    </row>
    <row r="1752" spans="1:15" x14ac:dyDescent="0.3">
      <c r="A1752" s="60">
        <v>44120</v>
      </c>
      <c r="B1752" s="15">
        <f t="shared" si="272"/>
        <v>2020</v>
      </c>
      <c r="C1752" s="15">
        <f t="shared" si="273"/>
        <v>10</v>
      </c>
      <c r="D1752" s="15" t="str">
        <f t="shared" si="277"/>
        <v>202010</v>
      </c>
      <c r="E1752" s="15">
        <f t="shared" si="274"/>
        <v>6</v>
      </c>
      <c r="F1752" s="15">
        <f t="shared" si="275"/>
        <v>1</v>
      </c>
      <c r="G1752" s="64">
        <f t="shared" si="279"/>
        <v>2226.1905445610046</v>
      </c>
      <c r="H1752" s="64">
        <f>IF(G1751&lt;VLOOKUP(D1752,'Luxjacky Assumptions Past'!$M$17:$Q$77,5,0),VLOOKUP(D1752,'Luxjacky Assumptions Past'!$M$17:$Q$77,4,0),0)</f>
        <v>0</v>
      </c>
      <c r="I1752" s="62">
        <f t="shared" si="276"/>
        <v>172.47265886419228</v>
      </c>
      <c r="J1752" s="62">
        <v>183</v>
      </c>
      <c r="K1752" s="15">
        <f t="shared" si="270"/>
        <v>0</v>
      </c>
      <c r="L1752" s="15">
        <f t="shared" si="278"/>
        <v>0</v>
      </c>
      <c r="M1752" s="58">
        <f>'Luxjacky Assumptions Monthly'!$M$8*'Luxjacky Counterfactual'!H1752</f>
        <v>0</v>
      </c>
      <c r="N1752" s="58">
        <f>'Luxjacky Assumptions Monthly'!$M$6*'Luxjacky Assumptions Monthly'!$M$8*'Luxjacky Counterfactual'!G1752</f>
        <v>1113.0952722805023</v>
      </c>
      <c r="O1752" s="58">
        <f t="shared" si="271"/>
        <v>1113.0952722805023</v>
      </c>
    </row>
    <row r="1753" spans="1:15" x14ac:dyDescent="0.3">
      <c r="A1753" s="60">
        <v>44121</v>
      </c>
      <c r="B1753" s="15">
        <f t="shared" si="272"/>
        <v>2020</v>
      </c>
      <c r="C1753" s="15">
        <f t="shared" si="273"/>
        <v>10</v>
      </c>
      <c r="D1753" s="15" t="str">
        <f t="shared" si="277"/>
        <v>202010</v>
      </c>
      <c r="E1753" s="15">
        <f t="shared" si="274"/>
        <v>7</v>
      </c>
      <c r="F1753" s="15">
        <f t="shared" si="275"/>
        <v>1</v>
      </c>
      <c r="G1753" s="64">
        <f t="shared" si="279"/>
        <v>2061.1905445610046</v>
      </c>
      <c r="H1753" s="64">
        <f>IF(G1752&lt;VLOOKUP(D1753,'Luxjacky Assumptions Past'!$M$17:$Q$77,5,0),VLOOKUP(D1753,'Luxjacky Assumptions Past'!$M$17:$Q$77,4,0),0)</f>
        <v>0</v>
      </c>
      <c r="I1753" s="62">
        <f t="shared" si="276"/>
        <v>134.55318045419193</v>
      </c>
      <c r="J1753" s="62">
        <v>165</v>
      </c>
      <c r="K1753" s="15">
        <f t="shared" si="270"/>
        <v>0</v>
      </c>
      <c r="L1753" s="15">
        <f t="shared" si="278"/>
        <v>0</v>
      </c>
      <c r="M1753" s="58">
        <f>'Luxjacky Assumptions Monthly'!$M$8*'Luxjacky Counterfactual'!H1753</f>
        <v>0</v>
      </c>
      <c r="N1753" s="58">
        <f>'Luxjacky Assumptions Monthly'!$M$6*'Luxjacky Assumptions Monthly'!$M$8*'Luxjacky Counterfactual'!G1753</f>
        <v>1030.5952722805023</v>
      </c>
      <c r="O1753" s="58">
        <f t="shared" si="271"/>
        <v>1030.5952722805023</v>
      </c>
    </row>
    <row r="1754" spans="1:15" x14ac:dyDescent="0.3">
      <c r="A1754" s="60">
        <v>44122</v>
      </c>
      <c r="B1754" s="15">
        <f t="shared" si="272"/>
        <v>2020</v>
      </c>
      <c r="C1754" s="15">
        <f t="shared" si="273"/>
        <v>10</v>
      </c>
      <c r="D1754" s="15" t="str">
        <f t="shared" si="277"/>
        <v>202010</v>
      </c>
      <c r="E1754" s="15">
        <f t="shared" si="274"/>
        <v>1</v>
      </c>
      <c r="F1754" s="15">
        <f t="shared" si="275"/>
        <v>0</v>
      </c>
      <c r="G1754" s="64">
        <f t="shared" si="279"/>
        <v>1937.1905445610046</v>
      </c>
      <c r="H1754" s="64">
        <f>IF(G1753&lt;VLOOKUP(D1754,'Luxjacky Assumptions Past'!$M$17:$Q$77,5,0),VLOOKUP(D1754,'Luxjacky Assumptions Past'!$M$17:$Q$77,4,0),0)</f>
        <v>0</v>
      </c>
      <c r="I1754" s="62">
        <f t="shared" si="276"/>
        <v>218.71706625951748</v>
      </c>
      <c r="J1754" s="62">
        <v>124</v>
      </c>
      <c r="K1754" s="15">
        <f t="shared" si="270"/>
        <v>0</v>
      </c>
      <c r="L1754" s="15">
        <f t="shared" si="278"/>
        <v>0</v>
      </c>
      <c r="M1754" s="58">
        <f>'Luxjacky Assumptions Monthly'!$M$8*'Luxjacky Counterfactual'!H1754</f>
        <v>0</v>
      </c>
      <c r="N1754" s="58">
        <f>'Luxjacky Assumptions Monthly'!$M$6*'Luxjacky Assumptions Monthly'!$M$8*'Luxjacky Counterfactual'!G1754</f>
        <v>968.59527228050229</v>
      </c>
      <c r="O1754" s="58">
        <f t="shared" si="271"/>
        <v>968.59527228050229</v>
      </c>
    </row>
    <row r="1755" spans="1:15" x14ac:dyDescent="0.3">
      <c r="A1755" s="60">
        <v>44123</v>
      </c>
      <c r="B1755" s="15">
        <f t="shared" si="272"/>
        <v>2020</v>
      </c>
      <c r="C1755" s="15">
        <f t="shared" si="273"/>
        <v>10</v>
      </c>
      <c r="D1755" s="15" t="str">
        <f t="shared" si="277"/>
        <v>202010</v>
      </c>
      <c r="E1755" s="15">
        <f t="shared" si="274"/>
        <v>2</v>
      </c>
      <c r="F1755" s="15">
        <f t="shared" si="275"/>
        <v>0</v>
      </c>
      <c r="G1755" s="64">
        <f t="shared" si="279"/>
        <v>1705.1905445610046</v>
      </c>
      <c r="H1755" s="64">
        <f>IF(G1754&lt;VLOOKUP(D1755,'Luxjacky Assumptions Past'!$M$17:$Q$77,5,0),VLOOKUP(D1755,'Luxjacky Assumptions Past'!$M$17:$Q$77,4,0),0)</f>
        <v>0</v>
      </c>
      <c r="I1755" s="62">
        <f t="shared" si="276"/>
        <v>223.33474850129383</v>
      </c>
      <c r="J1755" s="62">
        <v>232</v>
      </c>
      <c r="K1755" s="15">
        <f t="shared" si="270"/>
        <v>0</v>
      </c>
      <c r="L1755" s="15">
        <f t="shared" si="278"/>
        <v>0</v>
      </c>
      <c r="M1755" s="58">
        <f>'Luxjacky Assumptions Monthly'!$M$8*'Luxjacky Counterfactual'!H1755</f>
        <v>0</v>
      </c>
      <c r="N1755" s="58">
        <f>'Luxjacky Assumptions Monthly'!$M$6*'Luxjacky Assumptions Monthly'!$M$8*'Luxjacky Counterfactual'!G1755</f>
        <v>852.59527228050229</v>
      </c>
      <c r="O1755" s="58">
        <f t="shared" si="271"/>
        <v>852.59527228050229</v>
      </c>
    </row>
    <row r="1756" spans="1:15" x14ac:dyDescent="0.3">
      <c r="A1756" s="60">
        <v>44124</v>
      </c>
      <c r="B1756" s="15">
        <f t="shared" si="272"/>
        <v>2020</v>
      </c>
      <c r="C1756" s="15">
        <f t="shared" si="273"/>
        <v>10</v>
      </c>
      <c r="D1756" s="15" t="str">
        <f t="shared" si="277"/>
        <v>202010</v>
      </c>
      <c r="E1756" s="15">
        <f t="shared" si="274"/>
        <v>3</v>
      </c>
      <c r="F1756" s="15">
        <f t="shared" si="275"/>
        <v>0</v>
      </c>
      <c r="G1756" s="64">
        <f t="shared" si="279"/>
        <v>1489.1905445610046</v>
      </c>
      <c r="H1756" s="64">
        <f>IF(G1755&lt;VLOOKUP(D1756,'Luxjacky Assumptions Past'!$M$17:$Q$77,5,0),VLOOKUP(D1756,'Luxjacky Assumptions Past'!$M$17:$Q$77,4,0),0)</f>
        <v>0</v>
      </c>
      <c r="I1756" s="62">
        <f t="shared" si="276"/>
        <v>220.7241407865553</v>
      </c>
      <c r="J1756" s="62">
        <v>216</v>
      </c>
      <c r="K1756" s="15">
        <f t="shared" si="270"/>
        <v>0</v>
      </c>
      <c r="L1756" s="15">
        <f t="shared" si="278"/>
        <v>0</v>
      </c>
      <c r="M1756" s="58">
        <f>'Luxjacky Assumptions Monthly'!$M$8*'Luxjacky Counterfactual'!H1756</f>
        <v>0</v>
      </c>
      <c r="N1756" s="58">
        <f>'Luxjacky Assumptions Monthly'!$M$6*'Luxjacky Assumptions Monthly'!$M$8*'Luxjacky Counterfactual'!G1756</f>
        <v>744.59527228050229</v>
      </c>
      <c r="O1756" s="58">
        <f t="shared" si="271"/>
        <v>744.59527228050229</v>
      </c>
    </row>
    <row r="1757" spans="1:15" x14ac:dyDescent="0.3">
      <c r="A1757" s="60">
        <v>44125</v>
      </c>
      <c r="B1757" s="15">
        <f t="shared" si="272"/>
        <v>2020</v>
      </c>
      <c r="C1757" s="15">
        <f t="shared" si="273"/>
        <v>10</v>
      </c>
      <c r="D1757" s="15" t="str">
        <f t="shared" si="277"/>
        <v>202010</v>
      </c>
      <c r="E1757" s="15">
        <f t="shared" si="274"/>
        <v>4</v>
      </c>
      <c r="F1757" s="15">
        <f t="shared" si="275"/>
        <v>0</v>
      </c>
      <c r="G1757" s="64">
        <f t="shared" si="279"/>
        <v>3022.1435196665088</v>
      </c>
      <c r="H1757" s="64">
        <f>IF(G1756&lt;VLOOKUP(D1757,'Luxjacky Assumptions Past'!$M$17:$Q$77,5,0),VLOOKUP(D1757,'Luxjacky Assumptions Past'!$M$17:$Q$77,4,0),0)</f>
        <v>1756.9529751055045</v>
      </c>
      <c r="I1757" s="62">
        <f t="shared" si="276"/>
        <v>210.0955713739236</v>
      </c>
      <c r="J1757" s="62">
        <v>224</v>
      </c>
      <c r="K1757" s="15">
        <f t="shared" ref="K1757:K1820" si="280">IF(H1757&gt;0,1,0)</f>
        <v>1</v>
      </c>
      <c r="L1757" s="15">
        <f t="shared" si="278"/>
        <v>4000</v>
      </c>
      <c r="M1757" s="58">
        <f>'Luxjacky Assumptions Monthly'!$M$8*'Luxjacky Counterfactual'!H1757</f>
        <v>17569.529751055044</v>
      </c>
      <c r="N1757" s="58">
        <f>'Luxjacky Assumptions Monthly'!$M$6*'Luxjacky Assumptions Monthly'!$M$8*'Luxjacky Counterfactual'!G1757</f>
        <v>1511.0717598332544</v>
      </c>
      <c r="O1757" s="58">
        <f t="shared" ref="O1757:O1820" si="281">SUM(L1757:N1757)</f>
        <v>23080.6015108883</v>
      </c>
    </row>
    <row r="1758" spans="1:15" x14ac:dyDescent="0.3">
      <c r="A1758" s="60">
        <v>44126</v>
      </c>
      <c r="B1758" s="15">
        <f t="shared" si="272"/>
        <v>2020</v>
      </c>
      <c r="C1758" s="15">
        <f t="shared" si="273"/>
        <v>10</v>
      </c>
      <c r="D1758" s="15" t="str">
        <f t="shared" si="277"/>
        <v>202010</v>
      </c>
      <c r="E1758" s="15">
        <f t="shared" si="274"/>
        <v>5</v>
      </c>
      <c r="F1758" s="15">
        <f t="shared" si="275"/>
        <v>0</v>
      </c>
      <c r="G1758" s="64">
        <f t="shared" si="279"/>
        <v>2813.1435196665088</v>
      </c>
      <c r="H1758" s="64">
        <f>IF(G1757&lt;VLOOKUP(D1758,'Luxjacky Assumptions Past'!$M$17:$Q$77,5,0),VLOOKUP(D1758,'Luxjacky Assumptions Past'!$M$17:$Q$77,4,0),0)</f>
        <v>0</v>
      </c>
      <c r="I1758" s="62">
        <f t="shared" si="276"/>
        <v>190.84439487826626</v>
      </c>
      <c r="J1758" s="62">
        <v>209</v>
      </c>
      <c r="K1758" s="15">
        <f t="shared" si="280"/>
        <v>0</v>
      </c>
      <c r="L1758" s="15">
        <f t="shared" si="278"/>
        <v>0</v>
      </c>
      <c r="M1758" s="58">
        <f>'Luxjacky Assumptions Monthly'!$M$8*'Luxjacky Counterfactual'!H1758</f>
        <v>0</v>
      </c>
      <c r="N1758" s="58">
        <f>'Luxjacky Assumptions Monthly'!$M$6*'Luxjacky Assumptions Monthly'!$M$8*'Luxjacky Counterfactual'!G1758</f>
        <v>1406.5717598332544</v>
      </c>
      <c r="O1758" s="58">
        <f t="shared" si="281"/>
        <v>1406.5717598332544</v>
      </c>
    </row>
    <row r="1759" spans="1:15" x14ac:dyDescent="0.3">
      <c r="A1759" s="60">
        <v>44127</v>
      </c>
      <c r="B1759" s="15">
        <f t="shared" si="272"/>
        <v>2020</v>
      </c>
      <c r="C1759" s="15">
        <f t="shared" si="273"/>
        <v>10</v>
      </c>
      <c r="D1759" s="15" t="str">
        <f t="shared" si="277"/>
        <v>202010</v>
      </c>
      <c r="E1759" s="15">
        <f t="shared" si="274"/>
        <v>6</v>
      </c>
      <c r="F1759" s="15">
        <f t="shared" si="275"/>
        <v>1</v>
      </c>
      <c r="G1759" s="64">
        <f t="shared" si="279"/>
        <v>2636.1435196665088</v>
      </c>
      <c r="H1759" s="64">
        <f>IF(G1758&lt;VLOOKUP(D1759,'Luxjacky Assumptions Past'!$M$17:$Q$77,5,0),VLOOKUP(D1759,'Luxjacky Assumptions Past'!$M$17:$Q$77,4,0),0)</f>
        <v>0</v>
      </c>
      <c r="I1759" s="62">
        <f t="shared" si="276"/>
        <v>172.47265886419228</v>
      </c>
      <c r="J1759" s="62">
        <v>177</v>
      </c>
      <c r="K1759" s="15">
        <f t="shared" si="280"/>
        <v>0</v>
      </c>
      <c r="L1759" s="15">
        <f t="shared" si="278"/>
        <v>0</v>
      </c>
      <c r="M1759" s="58">
        <f>'Luxjacky Assumptions Monthly'!$M$8*'Luxjacky Counterfactual'!H1759</f>
        <v>0</v>
      </c>
      <c r="N1759" s="58">
        <f>'Luxjacky Assumptions Monthly'!$M$6*'Luxjacky Assumptions Monthly'!$M$8*'Luxjacky Counterfactual'!G1759</f>
        <v>1318.0717598332544</v>
      </c>
      <c r="O1759" s="58">
        <f t="shared" si="281"/>
        <v>1318.0717598332544</v>
      </c>
    </row>
    <row r="1760" spans="1:15" x14ac:dyDescent="0.3">
      <c r="A1760" s="60">
        <v>44128</v>
      </c>
      <c r="B1760" s="15">
        <f t="shared" si="272"/>
        <v>2020</v>
      </c>
      <c r="C1760" s="15">
        <f t="shared" si="273"/>
        <v>10</v>
      </c>
      <c r="D1760" s="15" t="str">
        <f t="shared" si="277"/>
        <v>202010</v>
      </c>
      <c r="E1760" s="15">
        <f t="shared" si="274"/>
        <v>7</v>
      </c>
      <c r="F1760" s="15">
        <f t="shared" si="275"/>
        <v>1</v>
      </c>
      <c r="G1760" s="64">
        <f t="shared" si="279"/>
        <v>2469.1435196665088</v>
      </c>
      <c r="H1760" s="64">
        <f>IF(G1759&lt;VLOOKUP(D1760,'Luxjacky Assumptions Past'!$M$17:$Q$77,5,0),VLOOKUP(D1760,'Luxjacky Assumptions Past'!$M$17:$Q$77,4,0),0)</f>
        <v>0</v>
      </c>
      <c r="I1760" s="62">
        <f t="shared" si="276"/>
        <v>134.55318045419193</v>
      </c>
      <c r="J1760" s="62">
        <v>167</v>
      </c>
      <c r="K1760" s="15">
        <f t="shared" si="280"/>
        <v>0</v>
      </c>
      <c r="L1760" s="15">
        <f t="shared" si="278"/>
        <v>0</v>
      </c>
      <c r="M1760" s="58">
        <f>'Luxjacky Assumptions Monthly'!$M$8*'Luxjacky Counterfactual'!H1760</f>
        <v>0</v>
      </c>
      <c r="N1760" s="58">
        <f>'Luxjacky Assumptions Monthly'!$M$6*'Luxjacky Assumptions Monthly'!$M$8*'Luxjacky Counterfactual'!G1760</f>
        <v>1234.5717598332544</v>
      </c>
      <c r="O1760" s="58">
        <f t="shared" si="281"/>
        <v>1234.5717598332544</v>
      </c>
    </row>
    <row r="1761" spans="1:15" x14ac:dyDescent="0.3">
      <c r="A1761" s="60">
        <v>44129</v>
      </c>
      <c r="B1761" s="15">
        <f t="shared" si="272"/>
        <v>2020</v>
      </c>
      <c r="C1761" s="15">
        <f t="shared" si="273"/>
        <v>10</v>
      </c>
      <c r="D1761" s="15" t="str">
        <f t="shared" si="277"/>
        <v>202010</v>
      </c>
      <c r="E1761" s="15">
        <f t="shared" si="274"/>
        <v>1</v>
      </c>
      <c r="F1761" s="15">
        <f t="shared" si="275"/>
        <v>0</v>
      </c>
      <c r="G1761" s="64">
        <f t="shared" si="279"/>
        <v>2331.1435196665088</v>
      </c>
      <c r="H1761" s="64">
        <f>IF(G1760&lt;VLOOKUP(D1761,'Luxjacky Assumptions Past'!$M$17:$Q$77,5,0),VLOOKUP(D1761,'Luxjacky Assumptions Past'!$M$17:$Q$77,4,0),0)</f>
        <v>0</v>
      </c>
      <c r="I1761" s="62">
        <f t="shared" si="276"/>
        <v>218.71706625951748</v>
      </c>
      <c r="J1761" s="62">
        <v>138</v>
      </c>
      <c r="K1761" s="15">
        <f t="shared" si="280"/>
        <v>0</v>
      </c>
      <c r="L1761" s="15">
        <f t="shared" si="278"/>
        <v>0</v>
      </c>
      <c r="M1761" s="58">
        <f>'Luxjacky Assumptions Monthly'!$M$8*'Luxjacky Counterfactual'!H1761</f>
        <v>0</v>
      </c>
      <c r="N1761" s="58">
        <f>'Luxjacky Assumptions Monthly'!$M$6*'Luxjacky Assumptions Monthly'!$M$8*'Luxjacky Counterfactual'!G1761</f>
        <v>1165.5717598332544</v>
      </c>
      <c r="O1761" s="58">
        <f t="shared" si="281"/>
        <v>1165.5717598332544</v>
      </c>
    </row>
    <row r="1762" spans="1:15" x14ac:dyDescent="0.3">
      <c r="A1762" s="60">
        <v>44130</v>
      </c>
      <c r="B1762" s="15">
        <f t="shared" si="272"/>
        <v>2020</v>
      </c>
      <c r="C1762" s="15">
        <f t="shared" si="273"/>
        <v>10</v>
      </c>
      <c r="D1762" s="15" t="str">
        <f t="shared" si="277"/>
        <v>202010</v>
      </c>
      <c r="E1762" s="15">
        <f t="shared" si="274"/>
        <v>2</v>
      </c>
      <c r="F1762" s="15">
        <f t="shared" si="275"/>
        <v>0</v>
      </c>
      <c r="G1762" s="64">
        <f t="shared" si="279"/>
        <v>2127.1435196665088</v>
      </c>
      <c r="H1762" s="64">
        <f>IF(G1761&lt;VLOOKUP(D1762,'Luxjacky Assumptions Past'!$M$17:$Q$77,5,0),VLOOKUP(D1762,'Luxjacky Assumptions Past'!$M$17:$Q$77,4,0),0)</f>
        <v>0</v>
      </c>
      <c r="I1762" s="62">
        <f t="shared" si="276"/>
        <v>223.33474850129383</v>
      </c>
      <c r="J1762" s="62">
        <v>204</v>
      </c>
      <c r="K1762" s="15">
        <f t="shared" si="280"/>
        <v>0</v>
      </c>
      <c r="L1762" s="15">
        <f t="shared" si="278"/>
        <v>0</v>
      </c>
      <c r="M1762" s="58">
        <f>'Luxjacky Assumptions Monthly'!$M$8*'Luxjacky Counterfactual'!H1762</f>
        <v>0</v>
      </c>
      <c r="N1762" s="58">
        <f>'Luxjacky Assumptions Monthly'!$M$6*'Luxjacky Assumptions Monthly'!$M$8*'Luxjacky Counterfactual'!G1762</f>
        <v>1063.5717598332544</v>
      </c>
      <c r="O1762" s="58">
        <f t="shared" si="281"/>
        <v>1063.5717598332544</v>
      </c>
    </row>
    <row r="1763" spans="1:15" x14ac:dyDescent="0.3">
      <c r="A1763" s="60">
        <v>44131</v>
      </c>
      <c r="B1763" s="15">
        <f t="shared" si="272"/>
        <v>2020</v>
      </c>
      <c r="C1763" s="15">
        <f t="shared" si="273"/>
        <v>10</v>
      </c>
      <c r="D1763" s="15" t="str">
        <f t="shared" si="277"/>
        <v>202010</v>
      </c>
      <c r="E1763" s="15">
        <f t="shared" si="274"/>
        <v>3</v>
      </c>
      <c r="F1763" s="15">
        <f t="shared" si="275"/>
        <v>0</v>
      </c>
      <c r="G1763" s="64">
        <f t="shared" si="279"/>
        <v>1887.1435196665088</v>
      </c>
      <c r="H1763" s="64">
        <f>IF(G1762&lt;VLOOKUP(D1763,'Luxjacky Assumptions Past'!$M$17:$Q$77,5,0),VLOOKUP(D1763,'Luxjacky Assumptions Past'!$M$17:$Q$77,4,0),0)</f>
        <v>0</v>
      </c>
      <c r="I1763" s="62">
        <f t="shared" si="276"/>
        <v>220.7241407865553</v>
      </c>
      <c r="J1763" s="62">
        <v>240</v>
      </c>
      <c r="K1763" s="15">
        <f t="shared" si="280"/>
        <v>0</v>
      </c>
      <c r="L1763" s="15">
        <f t="shared" si="278"/>
        <v>0</v>
      </c>
      <c r="M1763" s="58">
        <f>'Luxjacky Assumptions Monthly'!$M$8*'Luxjacky Counterfactual'!H1763</f>
        <v>0</v>
      </c>
      <c r="N1763" s="58">
        <f>'Luxjacky Assumptions Monthly'!$M$6*'Luxjacky Assumptions Monthly'!$M$8*'Luxjacky Counterfactual'!G1763</f>
        <v>943.57175983325442</v>
      </c>
      <c r="O1763" s="58">
        <f t="shared" si="281"/>
        <v>943.57175983325442</v>
      </c>
    </row>
    <row r="1764" spans="1:15" x14ac:dyDescent="0.3">
      <c r="A1764" s="60">
        <v>44132</v>
      </c>
      <c r="B1764" s="15">
        <f t="shared" si="272"/>
        <v>2020</v>
      </c>
      <c r="C1764" s="15">
        <f t="shared" si="273"/>
        <v>10</v>
      </c>
      <c r="D1764" s="15" t="str">
        <f t="shared" si="277"/>
        <v>202010</v>
      </c>
      <c r="E1764" s="15">
        <f t="shared" si="274"/>
        <v>4</v>
      </c>
      <c r="F1764" s="15">
        <f t="shared" si="275"/>
        <v>0</v>
      </c>
      <c r="G1764" s="64">
        <f t="shared" si="279"/>
        <v>1672.1435196665088</v>
      </c>
      <c r="H1764" s="64">
        <f>IF(G1763&lt;VLOOKUP(D1764,'Luxjacky Assumptions Past'!$M$17:$Q$77,5,0),VLOOKUP(D1764,'Luxjacky Assumptions Past'!$M$17:$Q$77,4,0),0)</f>
        <v>0</v>
      </c>
      <c r="I1764" s="62">
        <f t="shared" si="276"/>
        <v>210.0955713739236</v>
      </c>
      <c r="J1764" s="62">
        <v>215</v>
      </c>
      <c r="K1764" s="15">
        <f t="shared" si="280"/>
        <v>0</v>
      </c>
      <c r="L1764" s="15">
        <f t="shared" si="278"/>
        <v>0</v>
      </c>
      <c r="M1764" s="58">
        <f>'Luxjacky Assumptions Monthly'!$M$8*'Luxjacky Counterfactual'!H1764</f>
        <v>0</v>
      </c>
      <c r="N1764" s="58">
        <f>'Luxjacky Assumptions Monthly'!$M$6*'Luxjacky Assumptions Monthly'!$M$8*'Luxjacky Counterfactual'!G1764</f>
        <v>836.07175983325442</v>
      </c>
      <c r="O1764" s="58">
        <f t="shared" si="281"/>
        <v>836.07175983325442</v>
      </c>
    </row>
    <row r="1765" spans="1:15" x14ac:dyDescent="0.3">
      <c r="A1765" s="60">
        <v>44133</v>
      </c>
      <c r="B1765" s="15">
        <f t="shared" si="272"/>
        <v>2020</v>
      </c>
      <c r="C1765" s="15">
        <f t="shared" si="273"/>
        <v>10</v>
      </c>
      <c r="D1765" s="15" t="str">
        <f t="shared" si="277"/>
        <v>202010</v>
      </c>
      <c r="E1765" s="15">
        <f t="shared" si="274"/>
        <v>5</v>
      </c>
      <c r="F1765" s="15">
        <f t="shared" si="275"/>
        <v>0</v>
      </c>
      <c r="G1765" s="64">
        <f t="shared" si="279"/>
        <v>1461.1435196665088</v>
      </c>
      <c r="H1765" s="64">
        <f>IF(G1764&lt;VLOOKUP(D1765,'Luxjacky Assumptions Past'!$M$17:$Q$77,5,0),VLOOKUP(D1765,'Luxjacky Assumptions Past'!$M$17:$Q$77,4,0),0)</f>
        <v>0</v>
      </c>
      <c r="I1765" s="62">
        <f t="shared" si="276"/>
        <v>190.84439487826626</v>
      </c>
      <c r="J1765" s="62">
        <v>211</v>
      </c>
      <c r="K1765" s="15">
        <f t="shared" si="280"/>
        <v>0</v>
      </c>
      <c r="L1765" s="15">
        <f t="shared" si="278"/>
        <v>0</v>
      </c>
      <c r="M1765" s="58">
        <f>'Luxjacky Assumptions Monthly'!$M$8*'Luxjacky Counterfactual'!H1765</f>
        <v>0</v>
      </c>
      <c r="N1765" s="58">
        <f>'Luxjacky Assumptions Monthly'!$M$6*'Luxjacky Assumptions Monthly'!$M$8*'Luxjacky Counterfactual'!G1765</f>
        <v>730.57175983325442</v>
      </c>
      <c r="O1765" s="58">
        <f t="shared" si="281"/>
        <v>730.57175983325442</v>
      </c>
    </row>
    <row r="1766" spans="1:15" x14ac:dyDescent="0.3">
      <c r="A1766" s="60">
        <v>44134</v>
      </c>
      <c r="B1766" s="15">
        <f t="shared" si="272"/>
        <v>2020</v>
      </c>
      <c r="C1766" s="15">
        <f t="shared" si="273"/>
        <v>10</v>
      </c>
      <c r="D1766" s="15" t="str">
        <f t="shared" si="277"/>
        <v>202010</v>
      </c>
      <c r="E1766" s="15">
        <f t="shared" si="274"/>
        <v>6</v>
      </c>
      <c r="F1766" s="15">
        <f t="shared" si="275"/>
        <v>1</v>
      </c>
      <c r="G1766" s="64">
        <f t="shared" si="279"/>
        <v>3032.0964947720131</v>
      </c>
      <c r="H1766" s="64">
        <f>IF(G1765&lt;VLOOKUP(D1766,'Luxjacky Assumptions Past'!$M$17:$Q$77,5,0),VLOOKUP(D1766,'Luxjacky Assumptions Past'!$M$17:$Q$77,4,0),0)</f>
        <v>1756.9529751055045</v>
      </c>
      <c r="I1766" s="62">
        <f t="shared" si="276"/>
        <v>172.47265886419228</v>
      </c>
      <c r="J1766" s="62">
        <v>186</v>
      </c>
      <c r="K1766" s="15">
        <f t="shared" si="280"/>
        <v>1</v>
      </c>
      <c r="L1766" s="15">
        <f t="shared" si="278"/>
        <v>4000</v>
      </c>
      <c r="M1766" s="58">
        <f>'Luxjacky Assumptions Monthly'!$M$8*'Luxjacky Counterfactual'!H1766</f>
        <v>17569.529751055044</v>
      </c>
      <c r="N1766" s="58">
        <f>'Luxjacky Assumptions Monthly'!$M$6*'Luxjacky Assumptions Monthly'!$M$8*'Luxjacky Counterfactual'!G1766</f>
        <v>1516.0482473860066</v>
      </c>
      <c r="O1766" s="58">
        <f t="shared" si="281"/>
        <v>23085.577998441051</v>
      </c>
    </row>
    <row r="1767" spans="1:15" x14ac:dyDescent="0.3">
      <c r="A1767" s="60">
        <v>44135</v>
      </c>
      <c r="B1767" s="15">
        <f t="shared" si="272"/>
        <v>2020</v>
      </c>
      <c r="C1767" s="15">
        <f t="shared" si="273"/>
        <v>10</v>
      </c>
      <c r="D1767" s="15" t="str">
        <f t="shared" si="277"/>
        <v>202010</v>
      </c>
      <c r="E1767" s="15">
        <f t="shared" si="274"/>
        <v>7</v>
      </c>
      <c r="F1767" s="15">
        <f t="shared" si="275"/>
        <v>1</v>
      </c>
      <c r="G1767" s="64">
        <f t="shared" si="279"/>
        <v>2860.0964947720131</v>
      </c>
      <c r="H1767" s="64">
        <f>IF(G1766&lt;VLOOKUP(D1767,'Luxjacky Assumptions Past'!$M$17:$Q$77,5,0),VLOOKUP(D1767,'Luxjacky Assumptions Past'!$M$17:$Q$77,4,0),0)</f>
        <v>0</v>
      </c>
      <c r="I1767" s="62">
        <f t="shared" si="276"/>
        <v>134.55318045419193</v>
      </c>
      <c r="J1767" s="62">
        <v>172</v>
      </c>
      <c r="K1767" s="15">
        <f t="shared" si="280"/>
        <v>0</v>
      </c>
      <c r="L1767" s="15">
        <f t="shared" si="278"/>
        <v>0</v>
      </c>
      <c r="M1767" s="58">
        <f>'Luxjacky Assumptions Monthly'!$M$8*'Luxjacky Counterfactual'!H1767</f>
        <v>0</v>
      </c>
      <c r="N1767" s="58">
        <f>'Luxjacky Assumptions Monthly'!$M$6*'Luxjacky Assumptions Monthly'!$M$8*'Luxjacky Counterfactual'!G1767</f>
        <v>1430.0482473860066</v>
      </c>
      <c r="O1767" s="58">
        <f t="shared" si="281"/>
        <v>1430.0482473860066</v>
      </c>
    </row>
    <row r="1768" spans="1:15" x14ac:dyDescent="0.3">
      <c r="A1768" s="60">
        <v>44136</v>
      </c>
      <c r="B1768" s="15">
        <f t="shared" si="272"/>
        <v>2020</v>
      </c>
      <c r="C1768" s="15">
        <f t="shared" si="273"/>
        <v>11</v>
      </c>
      <c r="D1768" s="15" t="str">
        <f t="shared" si="277"/>
        <v>202011</v>
      </c>
      <c r="E1768" s="15">
        <f t="shared" si="274"/>
        <v>1</v>
      </c>
      <c r="F1768" s="15">
        <f t="shared" si="275"/>
        <v>0</v>
      </c>
      <c r="G1768" s="64">
        <f t="shared" si="279"/>
        <v>2723.0964947720131</v>
      </c>
      <c r="H1768" s="64">
        <f>IF(G1767&lt;VLOOKUP(D1768,'Luxjacky Assumptions Past'!$M$17:$Q$77,5,0),VLOOKUP(D1768,'Luxjacky Assumptions Past'!$M$17:$Q$77,4,0),0)</f>
        <v>0</v>
      </c>
      <c r="I1768" s="62">
        <f t="shared" si="276"/>
        <v>220.80052677268623</v>
      </c>
      <c r="J1768" s="62">
        <v>137</v>
      </c>
      <c r="K1768" s="15">
        <f t="shared" si="280"/>
        <v>0</v>
      </c>
      <c r="L1768" s="15">
        <f t="shared" si="278"/>
        <v>0</v>
      </c>
      <c r="M1768" s="58">
        <f>'Luxjacky Assumptions Monthly'!$M$8*'Luxjacky Counterfactual'!H1768</f>
        <v>0</v>
      </c>
      <c r="N1768" s="58">
        <f>'Luxjacky Assumptions Monthly'!$M$6*'Luxjacky Assumptions Monthly'!$M$8*'Luxjacky Counterfactual'!G1768</f>
        <v>1361.5482473860066</v>
      </c>
      <c r="O1768" s="58">
        <f t="shared" si="281"/>
        <v>1361.5482473860066</v>
      </c>
    </row>
    <row r="1769" spans="1:15" x14ac:dyDescent="0.3">
      <c r="A1769" s="60">
        <v>44137</v>
      </c>
      <c r="B1769" s="15">
        <f t="shared" si="272"/>
        <v>2020</v>
      </c>
      <c r="C1769" s="15">
        <f t="shared" si="273"/>
        <v>11</v>
      </c>
      <c r="D1769" s="15" t="str">
        <f t="shared" si="277"/>
        <v>202011</v>
      </c>
      <c r="E1769" s="15">
        <f t="shared" si="274"/>
        <v>2</v>
      </c>
      <c r="F1769" s="15">
        <f t="shared" si="275"/>
        <v>0</v>
      </c>
      <c r="G1769" s="64">
        <f t="shared" si="279"/>
        <v>2483.0964947720131</v>
      </c>
      <c r="H1769" s="64">
        <f>IF(G1768&lt;VLOOKUP(D1769,'Luxjacky Assumptions Past'!$M$17:$Q$77,5,0),VLOOKUP(D1769,'Luxjacky Assumptions Past'!$M$17:$Q$77,4,0),0)</f>
        <v>0</v>
      </c>
      <c r="I1769" s="62">
        <f t="shared" si="276"/>
        <v>225.41820901446255</v>
      </c>
      <c r="J1769" s="62">
        <v>240</v>
      </c>
      <c r="K1769" s="15">
        <f t="shared" si="280"/>
        <v>0</v>
      </c>
      <c r="L1769" s="15">
        <f t="shared" si="278"/>
        <v>0</v>
      </c>
      <c r="M1769" s="58">
        <f>'Luxjacky Assumptions Monthly'!$M$8*'Luxjacky Counterfactual'!H1769</f>
        <v>0</v>
      </c>
      <c r="N1769" s="58">
        <f>'Luxjacky Assumptions Monthly'!$M$6*'Luxjacky Assumptions Monthly'!$M$8*'Luxjacky Counterfactual'!G1769</f>
        <v>1241.5482473860066</v>
      </c>
      <c r="O1769" s="58">
        <f t="shared" si="281"/>
        <v>1241.5482473860066</v>
      </c>
    </row>
    <row r="1770" spans="1:15" x14ac:dyDescent="0.3">
      <c r="A1770" s="60">
        <v>44138</v>
      </c>
      <c r="B1770" s="15">
        <f t="shared" si="272"/>
        <v>2020</v>
      </c>
      <c r="C1770" s="15">
        <f t="shared" si="273"/>
        <v>11</v>
      </c>
      <c r="D1770" s="15" t="str">
        <f t="shared" si="277"/>
        <v>202011</v>
      </c>
      <c r="E1770" s="15">
        <f t="shared" si="274"/>
        <v>3</v>
      </c>
      <c r="F1770" s="15">
        <f t="shared" si="275"/>
        <v>0</v>
      </c>
      <c r="G1770" s="64">
        <f t="shared" si="279"/>
        <v>2271.0964947720131</v>
      </c>
      <c r="H1770" s="64">
        <f>IF(G1769&lt;VLOOKUP(D1770,'Luxjacky Assumptions Past'!$M$17:$Q$77,5,0),VLOOKUP(D1770,'Luxjacky Assumptions Past'!$M$17:$Q$77,4,0),0)</f>
        <v>0</v>
      </c>
      <c r="I1770" s="62">
        <f t="shared" si="276"/>
        <v>222.80760129972401</v>
      </c>
      <c r="J1770" s="62">
        <v>212</v>
      </c>
      <c r="K1770" s="15">
        <f t="shared" si="280"/>
        <v>0</v>
      </c>
      <c r="L1770" s="15">
        <f t="shared" si="278"/>
        <v>0</v>
      </c>
      <c r="M1770" s="58">
        <f>'Luxjacky Assumptions Monthly'!$M$8*'Luxjacky Counterfactual'!H1770</f>
        <v>0</v>
      </c>
      <c r="N1770" s="58">
        <f>'Luxjacky Assumptions Monthly'!$M$6*'Luxjacky Assumptions Monthly'!$M$8*'Luxjacky Counterfactual'!G1770</f>
        <v>1135.5482473860066</v>
      </c>
      <c r="O1770" s="58">
        <f t="shared" si="281"/>
        <v>1135.5482473860066</v>
      </c>
    </row>
    <row r="1771" spans="1:15" x14ac:dyDescent="0.3">
      <c r="A1771" s="60">
        <v>44139</v>
      </c>
      <c r="B1771" s="15">
        <f t="shared" si="272"/>
        <v>2020</v>
      </c>
      <c r="C1771" s="15">
        <f t="shared" si="273"/>
        <v>11</v>
      </c>
      <c r="D1771" s="15" t="str">
        <f t="shared" si="277"/>
        <v>202011</v>
      </c>
      <c r="E1771" s="15">
        <f t="shared" si="274"/>
        <v>4</v>
      </c>
      <c r="F1771" s="15">
        <f t="shared" si="275"/>
        <v>0</v>
      </c>
      <c r="G1771" s="64">
        <f t="shared" si="279"/>
        <v>2055.0964947720131</v>
      </c>
      <c r="H1771" s="64">
        <f>IF(G1770&lt;VLOOKUP(D1771,'Luxjacky Assumptions Past'!$M$17:$Q$77,5,0),VLOOKUP(D1771,'Luxjacky Assumptions Past'!$M$17:$Q$77,4,0),0)</f>
        <v>0</v>
      </c>
      <c r="I1771" s="62">
        <f t="shared" si="276"/>
        <v>212.17903188709232</v>
      </c>
      <c r="J1771" s="62">
        <v>216</v>
      </c>
      <c r="K1771" s="15">
        <f t="shared" si="280"/>
        <v>0</v>
      </c>
      <c r="L1771" s="15">
        <f t="shared" si="278"/>
        <v>0</v>
      </c>
      <c r="M1771" s="58">
        <f>'Luxjacky Assumptions Monthly'!$M$8*'Luxjacky Counterfactual'!H1771</f>
        <v>0</v>
      </c>
      <c r="N1771" s="58">
        <f>'Luxjacky Assumptions Monthly'!$M$6*'Luxjacky Assumptions Monthly'!$M$8*'Luxjacky Counterfactual'!G1771</f>
        <v>1027.5482473860066</v>
      </c>
      <c r="O1771" s="58">
        <f t="shared" si="281"/>
        <v>1027.5482473860066</v>
      </c>
    </row>
    <row r="1772" spans="1:15" x14ac:dyDescent="0.3">
      <c r="A1772" s="60">
        <v>44140</v>
      </c>
      <c r="B1772" s="15">
        <f t="shared" si="272"/>
        <v>2020</v>
      </c>
      <c r="C1772" s="15">
        <f t="shared" si="273"/>
        <v>11</v>
      </c>
      <c r="D1772" s="15" t="str">
        <f t="shared" si="277"/>
        <v>202011</v>
      </c>
      <c r="E1772" s="15">
        <f t="shared" si="274"/>
        <v>5</v>
      </c>
      <c r="F1772" s="15">
        <f t="shared" si="275"/>
        <v>0</v>
      </c>
      <c r="G1772" s="64">
        <f t="shared" si="279"/>
        <v>1837.0964947720131</v>
      </c>
      <c r="H1772" s="64">
        <f>IF(G1771&lt;VLOOKUP(D1772,'Luxjacky Assumptions Past'!$M$17:$Q$77,5,0),VLOOKUP(D1772,'Luxjacky Assumptions Past'!$M$17:$Q$77,4,0),0)</f>
        <v>0</v>
      </c>
      <c r="I1772" s="62">
        <f t="shared" si="276"/>
        <v>192.927855391435</v>
      </c>
      <c r="J1772" s="62">
        <v>218</v>
      </c>
      <c r="K1772" s="15">
        <f t="shared" si="280"/>
        <v>0</v>
      </c>
      <c r="L1772" s="15">
        <f t="shared" si="278"/>
        <v>0</v>
      </c>
      <c r="M1772" s="58">
        <f>'Luxjacky Assumptions Monthly'!$M$8*'Luxjacky Counterfactual'!H1772</f>
        <v>0</v>
      </c>
      <c r="N1772" s="58">
        <f>'Luxjacky Assumptions Monthly'!$M$6*'Luxjacky Assumptions Monthly'!$M$8*'Luxjacky Counterfactual'!G1772</f>
        <v>918.54824738600655</v>
      </c>
      <c r="O1772" s="58">
        <f t="shared" si="281"/>
        <v>918.54824738600655</v>
      </c>
    </row>
    <row r="1773" spans="1:15" x14ac:dyDescent="0.3">
      <c r="A1773" s="60">
        <v>44141</v>
      </c>
      <c r="B1773" s="15">
        <f t="shared" si="272"/>
        <v>2020</v>
      </c>
      <c r="C1773" s="15">
        <f t="shared" si="273"/>
        <v>11</v>
      </c>
      <c r="D1773" s="15" t="str">
        <f t="shared" si="277"/>
        <v>202011</v>
      </c>
      <c r="E1773" s="15">
        <f t="shared" si="274"/>
        <v>6</v>
      </c>
      <c r="F1773" s="15">
        <f t="shared" si="275"/>
        <v>1</v>
      </c>
      <c r="G1773" s="64">
        <f t="shared" si="279"/>
        <v>1644.0964947720131</v>
      </c>
      <c r="H1773" s="64">
        <f>IF(G1772&lt;VLOOKUP(D1773,'Luxjacky Assumptions Past'!$M$17:$Q$77,5,0),VLOOKUP(D1773,'Luxjacky Assumptions Past'!$M$17:$Q$77,4,0),0)</f>
        <v>0</v>
      </c>
      <c r="I1773" s="62">
        <f t="shared" si="276"/>
        <v>174.55611937736103</v>
      </c>
      <c r="J1773" s="62">
        <v>193</v>
      </c>
      <c r="K1773" s="15">
        <f t="shared" si="280"/>
        <v>0</v>
      </c>
      <c r="L1773" s="15">
        <f t="shared" si="278"/>
        <v>0</v>
      </c>
      <c r="M1773" s="58">
        <f>'Luxjacky Assumptions Monthly'!$M$8*'Luxjacky Counterfactual'!H1773</f>
        <v>0</v>
      </c>
      <c r="N1773" s="58">
        <f>'Luxjacky Assumptions Monthly'!$M$6*'Luxjacky Assumptions Monthly'!$M$8*'Luxjacky Counterfactual'!G1773</f>
        <v>822.04824738600655</v>
      </c>
      <c r="O1773" s="58">
        <f t="shared" si="281"/>
        <v>822.04824738600655</v>
      </c>
    </row>
    <row r="1774" spans="1:15" x14ac:dyDescent="0.3">
      <c r="A1774" s="60">
        <v>44142</v>
      </c>
      <c r="B1774" s="15">
        <f t="shared" si="272"/>
        <v>2020</v>
      </c>
      <c r="C1774" s="15">
        <f t="shared" si="273"/>
        <v>11</v>
      </c>
      <c r="D1774" s="15" t="str">
        <f t="shared" si="277"/>
        <v>202011</v>
      </c>
      <c r="E1774" s="15">
        <f t="shared" si="274"/>
        <v>7</v>
      </c>
      <c r="F1774" s="15">
        <f t="shared" si="275"/>
        <v>1</v>
      </c>
      <c r="G1774" s="64">
        <f t="shared" si="279"/>
        <v>1472.0964947720131</v>
      </c>
      <c r="H1774" s="64">
        <f>IF(G1773&lt;VLOOKUP(D1774,'Luxjacky Assumptions Past'!$M$17:$Q$77,5,0),VLOOKUP(D1774,'Luxjacky Assumptions Past'!$M$17:$Q$77,4,0),0)</f>
        <v>0</v>
      </c>
      <c r="I1774" s="62">
        <f t="shared" si="276"/>
        <v>136.63664096736065</v>
      </c>
      <c r="J1774" s="62">
        <v>172</v>
      </c>
      <c r="K1774" s="15">
        <f t="shared" si="280"/>
        <v>0</v>
      </c>
      <c r="L1774" s="15">
        <f t="shared" si="278"/>
        <v>0</v>
      </c>
      <c r="M1774" s="58">
        <f>'Luxjacky Assumptions Monthly'!$M$8*'Luxjacky Counterfactual'!H1774</f>
        <v>0</v>
      </c>
      <c r="N1774" s="58">
        <f>'Luxjacky Assumptions Monthly'!$M$6*'Luxjacky Assumptions Monthly'!$M$8*'Luxjacky Counterfactual'!G1774</f>
        <v>736.04824738600655</v>
      </c>
      <c r="O1774" s="58">
        <f t="shared" si="281"/>
        <v>736.04824738600655</v>
      </c>
    </row>
    <row r="1775" spans="1:15" x14ac:dyDescent="0.3">
      <c r="A1775" s="60">
        <v>44143</v>
      </c>
      <c r="B1775" s="15">
        <f t="shared" si="272"/>
        <v>2020</v>
      </c>
      <c r="C1775" s="15">
        <f t="shared" si="273"/>
        <v>11</v>
      </c>
      <c r="D1775" s="15" t="str">
        <f t="shared" si="277"/>
        <v>202011</v>
      </c>
      <c r="E1775" s="15">
        <f t="shared" si="274"/>
        <v>1</v>
      </c>
      <c r="F1775" s="15">
        <f t="shared" si="275"/>
        <v>0</v>
      </c>
      <c r="G1775" s="64">
        <f t="shared" si="279"/>
        <v>3121.0898989199054</v>
      </c>
      <c r="H1775" s="64">
        <f>IF(G1774&lt;VLOOKUP(D1775,'Luxjacky Assumptions Past'!$M$17:$Q$77,5,0),VLOOKUP(D1775,'Luxjacky Assumptions Past'!$M$17:$Q$77,4,0),0)</f>
        <v>1786.9934041478923</v>
      </c>
      <c r="I1775" s="62">
        <f t="shared" si="276"/>
        <v>220.80052677268623</v>
      </c>
      <c r="J1775" s="62">
        <v>138</v>
      </c>
      <c r="K1775" s="15">
        <f t="shared" si="280"/>
        <v>1</v>
      </c>
      <c r="L1775" s="15">
        <f t="shared" si="278"/>
        <v>4000</v>
      </c>
      <c r="M1775" s="58">
        <f>'Luxjacky Assumptions Monthly'!$M$8*'Luxjacky Counterfactual'!H1775</f>
        <v>17869.934041478922</v>
      </c>
      <c r="N1775" s="58">
        <f>'Luxjacky Assumptions Monthly'!$M$6*'Luxjacky Assumptions Monthly'!$M$8*'Luxjacky Counterfactual'!G1775</f>
        <v>1560.5449494599527</v>
      </c>
      <c r="O1775" s="58">
        <f t="shared" si="281"/>
        <v>23430.478990938875</v>
      </c>
    </row>
    <row r="1776" spans="1:15" x14ac:dyDescent="0.3">
      <c r="A1776" s="60">
        <v>44144</v>
      </c>
      <c r="B1776" s="15">
        <f t="shared" si="272"/>
        <v>2020</v>
      </c>
      <c r="C1776" s="15">
        <f t="shared" si="273"/>
        <v>11</v>
      </c>
      <c r="D1776" s="15" t="str">
        <f t="shared" si="277"/>
        <v>202011</v>
      </c>
      <c r="E1776" s="15">
        <f t="shared" si="274"/>
        <v>2</v>
      </c>
      <c r="F1776" s="15">
        <f t="shared" si="275"/>
        <v>0</v>
      </c>
      <c r="G1776" s="64">
        <f t="shared" si="279"/>
        <v>2918.0898989199054</v>
      </c>
      <c r="H1776" s="64">
        <f>IF(G1775&lt;VLOOKUP(D1776,'Luxjacky Assumptions Past'!$M$17:$Q$77,5,0),VLOOKUP(D1776,'Luxjacky Assumptions Past'!$M$17:$Q$77,4,0),0)</f>
        <v>0</v>
      </c>
      <c r="I1776" s="62">
        <f t="shared" si="276"/>
        <v>225.41820901446255</v>
      </c>
      <c r="J1776" s="62">
        <v>203</v>
      </c>
      <c r="K1776" s="15">
        <f t="shared" si="280"/>
        <v>0</v>
      </c>
      <c r="L1776" s="15">
        <f t="shared" si="278"/>
        <v>0</v>
      </c>
      <c r="M1776" s="58">
        <f>'Luxjacky Assumptions Monthly'!$M$8*'Luxjacky Counterfactual'!H1776</f>
        <v>0</v>
      </c>
      <c r="N1776" s="58">
        <f>'Luxjacky Assumptions Monthly'!$M$6*'Luxjacky Assumptions Monthly'!$M$8*'Luxjacky Counterfactual'!G1776</f>
        <v>1459.0449494599527</v>
      </c>
      <c r="O1776" s="58">
        <f t="shared" si="281"/>
        <v>1459.0449494599527</v>
      </c>
    </row>
    <row r="1777" spans="1:15" x14ac:dyDescent="0.3">
      <c r="A1777" s="60">
        <v>44145</v>
      </c>
      <c r="B1777" s="15">
        <f t="shared" si="272"/>
        <v>2020</v>
      </c>
      <c r="C1777" s="15">
        <f t="shared" si="273"/>
        <v>11</v>
      </c>
      <c r="D1777" s="15" t="str">
        <f t="shared" si="277"/>
        <v>202011</v>
      </c>
      <c r="E1777" s="15">
        <f t="shared" si="274"/>
        <v>3</v>
      </c>
      <c r="F1777" s="15">
        <f t="shared" si="275"/>
        <v>0</v>
      </c>
      <c r="G1777" s="64">
        <f t="shared" si="279"/>
        <v>2695.0898989199054</v>
      </c>
      <c r="H1777" s="64">
        <f>IF(G1776&lt;VLOOKUP(D1777,'Luxjacky Assumptions Past'!$M$17:$Q$77,5,0),VLOOKUP(D1777,'Luxjacky Assumptions Past'!$M$17:$Q$77,4,0),0)</f>
        <v>0</v>
      </c>
      <c r="I1777" s="62">
        <f t="shared" si="276"/>
        <v>222.80760129972401</v>
      </c>
      <c r="J1777" s="62">
        <v>223</v>
      </c>
      <c r="K1777" s="15">
        <f t="shared" si="280"/>
        <v>0</v>
      </c>
      <c r="L1777" s="15">
        <f t="shared" si="278"/>
        <v>0</v>
      </c>
      <c r="M1777" s="58">
        <f>'Luxjacky Assumptions Monthly'!$M$8*'Luxjacky Counterfactual'!H1777</f>
        <v>0</v>
      </c>
      <c r="N1777" s="58">
        <f>'Luxjacky Assumptions Monthly'!$M$6*'Luxjacky Assumptions Monthly'!$M$8*'Luxjacky Counterfactual'!G1777</f>
        <v>1347.5449494599527</v>
      </c>
      <c r="O1777" s="58">
        <f t="shared" si="281"/>
        <v>1347.5449494599527</v>
      </c>
    </row>
    <row r="1778" spans="1:15" x14ac:dyDescent="0.3">
      <c r="A1778" s="60">
        <v>44146</v>
      </c>
      <c r="B1778" s="15">
        <f t="shared" si="272"/>
        <v>2020</v>
      </c>
      <c r="C1778" s="15">
        <f t="shared" si="273"/>
        <v>11</v>
      </c>
      <c r="D1778" s="15" t="str">
        <f t="shared" si="277"/>
        <v>202011</v>
      </c>
      <c r="E1778" s="15">
        <f t="shared" si="274"/>
        <v>4</v>
      </c>
      <c r="F1778" s="15">
        <f t="shared" si="275"/>
        <v>0</v>
      </c>
      <c r="G1778" s="64">
        <f t="shared" si="279"/>
        <v>2478.0898989199054</v>
      </c>
      <c r="H1778" s="64">
        <f>IF(G1777&lt;VLOOKUP(D1778,'Luxjacky Assumptions Past'!$M$17:$Q$77,5,0),VLOOKUP(D1778,'Luxjacky Assumptions Past'!$M$17:$Q$77,4,0),0)</f>
        <v>0</v>
      </c>
      <c r="I1778" s="62">
        <f t="shared" si="276"/>
        <v>212.17903188709232</v>
      </c>
      <c r="J1778" s="62">
        <v>217</v>
      </c>
      <c r="K1778" s="15">
        <f t="shared" si="280"/>
        <v>0</v>
      </c>
      <c r="L1778" s="15">
        <f t="shared" si="278"/>
        <v>0</v>
      </c>
      <c r="M1778" s="58">
        <f>'Luxjacky Assumptions Monthly'!$M$8*'Luxjacky Counterfactual'!H1778</f>
        <v>0</v>
      </c>
      <c r="N1778" s="58">
        <f>'Luxjacky Assumptions Monthly'!$M$6*'Luxjacky Assumptions Monthly'!$M$8*'Luxjacky Counterfactual'!G1778</f>
        <v>1239.0449494599527</v>
      </c>
      <c r="O1778" s="58">
        <f t="shared" si="281"/>
        <v>1239.0449494599527</v>
      </c>
    </row>
    <row r="1779" spans="1:15" x14ac:dyDescent="0.3">
      <c r="A1779" s="60">
        <v>44147</v>
      </c>
      <c r="B1779" s="15">
        <f t="shared" si="272"/>
        <v>2020</v>
      </c>
      <c r="C1779" s="15">
        <f t="shared" si="273"/>
        <v>11</v>
      </c>
      <c r="D1779" s="15" t="str">
        <f t="shared" si="277"/>
        <v>202011</v>
      </c>
      <c r="E1779" s="15">
        <f t="shared" si="274"/>
        <v>5</v>
      </c>
      <c r="F1779" s="15">
        <f t="shared" si="275"/>
        <v>0</v>
      </c>
      <c r="G1779" s="64">
        <f t="shared" si="279"/>
        <v>2268.0898989199054</v>
      </c>
      <c r="H1779" s="64">
        <f>IF(G1778&lt;VLOOKUP(D1779,'Luxjacky Assumptions Past'!$M$17:$Q$77,5,0),VLOOKUP(D1779,'Luxjacky Assumptions Past'!$M$17:$Q$77,4,0),0)</f>
        <v>0</v>
      </c>
      <c r="I1779" s="62">
        <f t="shared" si="276"/>
        <v>192.927855391435</v>
      </c>
      <c r="J1779" s="62">
        <v>210</v>
      </c>
      <c r="K1779" s="15">
        <f t="shared" si="280"/>
        <v>0</v>
      </c>
      <c r="L1779" s="15">
        <f t="shared" si="278"/>
        <v>0</v>
      </c>
      <c r="M1779" s="58">
        <f>'Luxjacky Assumptions Monthly'!$M$8*'Luxjacky Counterfactual'!H1779</f>
        <v>0</v>
      </c>
      <c r="N1779" s="58">
        <f>'Luxjacky Assumptions Monthly'!$M$6*'Luxjacky Assumptions Monthly'!$M$8*'Luxjacky Counterfactual'!G1779</f>
        <v>1134.0449494599527</v>
      </c>
      <c r="O1779" s="58">
        <f t="shared" si="281"/>
        <v>1134.0449494599527</v>
      </c>
    </row>
    <row r="1780" spans="1:15" x14ac:dyDescent="0.3">
      <c r="A1780" s="60">
        <v>44148</v>
      </c>
      <c r="B1780" s="15">
        <f t="shared" si="272"/>
        <v>2020</v>
      </c>
      <c r="C1780" s="15">
        <f t="shared" si="273"/>
        <v>11</v>
      </c>
      <c r="D1780" s="15" t="str">
        <f t="shared" si="277"/>
        <v>202011</v>
      </c>
      <c r="E1780" s="15">
        <f t="shared" si="274"/>
        <v>6</v>
      </c>
      <c r="F1780" s="15">
        <f t="shared" si="275"/>
        <v>1</v>
      </c>
      <c r="G1780" s="64">
        <f t="shared" si="279"/>
        <v>2075.0898989199054</v>
      </c>
      <c r="H1780" s="64">
        <f>IF(G1779&lt;VLOOKUP(D1780,'Luxjacky Assumptions Past'!$M$17:$Q$77,5,0),VLOOKUP(D1780,'Luxjacky Assumptions Past'!$M$17:$Q$77,4,0),0)</f>
        <v>0</v>
      </c>
      <c r="I1780" s="62">
        <f t="shared" si="276"/>
        <v>174.55611937736103</v>
      </c>
      <c r="J1780" s="62">
        <v>193</v>
      </c>
      <c r="K1780" s="15">
        <f t="shared" si="280"/>
        <v>0</v>
      </c>
      <c r="L1780" s="15">
        <f t="shared" si="278"/>
        <v>0</v>
      </c>
      <c r="M1780" s="58">
        <f>'Luxjacky Assumptions Monthly'!$M$8*'Luxjacky Counterfactual'!H1780</f>
        <v>0</v>
      </c>
      <c r="N1780" s="58">
        <f>'Luxjacky Assumptions Monthly'!$M$6*'Luxjacky Assumptions Monthly'!$M$8*'Luxjacky Counterfactual'!G1780</f>
        <v>1037.5449494599527</v>
      </c>
      <c r="O1780" s="58">
        <f t="shared" si="281"/>
        <v>1037.5449494599527</v>
      </c>
    </row>
    <row r="1781" spans="1:15" x14ac:dyDescent="0.3">
      <c r="A1781" s="60">
        <v>44149</v>
      </c>
      <c r="B1781" s="15">
        <f t="shared" si="272"/>
        <v>2020</v>
      </c>
      <c r="C1781" s="15">
        <f t="shared" si="273"/>
        <v>11</v>
      </c>
      <c r="D1781" s="15" t="str">
        <f t="shared" si="277"/>
        <v>202011</v>
      </c>
      <c r="E1781" s="15">
        <f t="shared" si="274"/>
        <v>7</v>
      </c>
      <c r="F1781" s="15">
        <f t="shared" si="275"/>
        <v>1</v>
      </c>
      <c r="G1781" s="64">
        <f t="shared" si="279"/>
        <v>1897.0898989199054</v>
      </c>
      <c r="H1781" s="64">
        <f>IF(G1780&lt;VLOOKUP(D1781,'Luxjacky Assumptions Past'!$M$17:$Q$77,5,0),VLOOKUP(D1781,'Luxjacky Assumptions Past'!$M$17:$Q$77,4,0),0)</f>
        <v>0</v>
      </c>
      <c r="I1781" s="62">
        <f t="shared" si="276"/>
        <v>136.63664096736065</v>
      </c>
      <c r="J1781" s="62">
        <v>178</v>
      </c>
      <c r="K1781" s="15">
        <f t="shared" si="280"/>
        <v>0</v>
      </c>
      <c r="L1781" s="15">
        <f t="shared" si="278"/>
        <v>0</v>
      </c>
      <c r="M1781" s="58">
        <f>'Luxjacky Assumptions Monthly'!$M$8*'Luxjacky Counterfactual'!H1781</f>
        <v>0</v>
      </c>
      <c r="N1781" s="58">
        <f>'Luxjacky Assumptions Monthly'!$M$6*'Luxjacky Assumptions Monthly'!$M$8*'Luxjacky Counterfactual'!G1781</f>
        <v>948.5449494599527</v>
      </c>
      <c r="O1781" s="58">
        <f t="shared" si="281"/>
        <v>948.5449494599527</v>
      </c>
    </row>
    <row r="1782" spans="1:15" x14ac:dyDescent="0.3">
      <c r="A1782" s="60">
        <v>44150</v>
      </c>
      <c r="B1782" s="15">
        <f t="shared" si="272"/>
        <v>2020</v>
      </c>
      <c r="C1782" s="15">
        <f t="shared" si="273"/>
        <v>11</v>
      </c>
      <c r="D1782" s="15" t="str">
        <f t="shared" si="277"/>
        <v>202011</v>
      </c>
      <c r="E1782" s="15">
        <f t="shared" si="274"/>
        <v>1</v>
      </c>
      <c r="F1782" s="15">
        <f t="shared" si="275"/>
        <v>0</v>
      </c>
      <c r="G1782" s="64">
        <f t="shared" si="279"/>
        <v>1756.0898989199054</v>
      </c>
      <c r="H1782" s="64">
        <f>IF(G1781&lt;VLOOKUP(D1782,'Luxjacky Assumptions Past'!$M$17:$Q$77,5,0),VLOOKUP(D1782,'Luxjacky Assumptions Past'!$M$17:$Q$77,4,0),0)</f>
        <v>0</v>
      </c>
      <c r="I1782" s="62">
        <f t="shared" si="276"/>
        <v>220.80052677268623</v>
      </c>
      <c r="J1782" s="62">
        <v>141</v>
      </c>
      <c r="K1782" s="15">
        <f t="shared" si="280"/>
        <v>0</v>
      </c>
      <c r="L1782" s="15">
        <f t="shared" si="278"/>
        <v>0</v>
      </c>
      <c r="M1782" s="58">
        <f>'Luxjacky Assumptions Monthly'!$M$8*'Luxjacky Counterfactual'!H1782</f>
        <v>0</v>
      </c>
      <c r="N1782" s="58">
        <f>'Luxjacky Assumptions Monthly'!$M$6*'Luxjacky Assumptions Monthly'!$M$8*'Luxjacky Counterfactual'!G1782</f>
        <v>878.0449494599527</v>
      </c>
      <c r="O1782" s="58">
        <f t="shared" si="281"/>
        <v>878.0449494599527</v>
      </c>
    </row>
    <row r="1783" spans="1:15" x14ac:dyDescent="0.3">
      <c r="A1783" s="60">
        <v>44151</v>
      </c>
      <c r="B1783" s="15">
        <f t="shared" si="272"/>
        <v>2020</v>
      </c>
      <c r="C1783" s="15">
        <f t="shared" si="273"/>
        <v>11</v>
      </c>
      <c r="D1783" s="15" t="str">
        <f t="shared" si="277"/>
        <v>202011</v>
      </c>
      <c r="E1783" s="15">
        <f t="shared" si="274"/>
        <v>2</v>
      </c>
      <c r="F1783" s="15">
        <f t="shared" si="275"/>
        <v>0</v>
      </c>
      <c r="G1783" s="64">
        <f t="shared" si="279"/>
        <v>1534.0898989199054</v>
      </c>
      <c r="H1783" s="64">
        <f>IF(G1782&lt;VLOOKUP(D1783,'Luxjacky Assumptions Past'!$M$17:$Q$77,5,0),VLOOKUP(D1783,'Luxjacky Assumptions Past'!$M$17:$Q$77,4,0),0)</f>
        <v>0</v>
      </c>
      <c r="I1783" s="62">
        <f t="shared" si="276"/>
        <v>225.41820901446255</v>
      </c>
      <c r="J1783" s="62">
        <v>222</v>
      </c>
      <c r="K1783" s="15">
        <f t="shared" si="280"/>
        <v>0</v>
      </c>
      <c r="L1783" s="15">
        <f t="shared" si="278"/>
        <v>0</v>
      </c>
      <c r="M1783" s="58">
        <f>'Luxjacky Assumptions Monthly'!$M$8*'Luxjacky Counterfactual'!H1783</f>
        <v>0</v>
      </c>
      <c r="N1783" s="58">
        <f>'Luxjacky Assumptions Monthly'!$M$6*'Luxjacky Assumptions Monthly'!$M$8*'Luxjacky Counterfactual'!G1783</f>
        <v>767.0449494599527</v>
      </c>
      <c r="O1783" s="58">
        <f t="shared" si="281"/>
        <v>767.0449494599527</v>
      </c>
    </row>
    <row r="1784" spans="1:15" x14ac:dyDescent="0.3">
      <c r="A1784" s="60">
        <v>44152</v>
      </c>
      <c r="B1784" s="15">
        <f t="shared" si="272"/>
        <v>2020</v>
      </c>
      <c r="C1784" s="15">
        <f t="shared" si="273"/>
        <v>11</v>
      </c>
      <c r="D1784" s="15" t="str">
        <f t="shared" si="277"/>
        <v>202011</v>
      </c>
      <c r="E1784" s="15">
        <f t="shared" si="274"/>
        <v>3</v>
      </c>
      <c r="F1784" s="15">
        <f t="shared" si="275"/>
        <v>0</v>
      </c>
      <c r="G1784" s="64">
        <f t="shared" si="279"/>
        <v>3098.0833030677977</v>
      </c>
      <c r="H1784" s="64">
        <f>IF(G1783&lt;VLOOKUP(D1784,'Luxjacky Assumptions Past'!$M$17:$Q$77,5,0),VLOOKUP(D1784,'Luxjacky Assumptions Past'!$M$17:$Q$77,4,0),0)</f>
        <v>1786.9934041478923</v>
      </c>
      <c r="I1784" s="62">
        <f t="shared" si="276"/>
        <v>222.80760129972401</v>
      </c>
      <c r="J1784" s="62">
        <v>223</v>
      </c>
      <c r="K1784" s="15">
        <f t="shared" si="280"/>
        <v>1</v>
      </c>
      <c r="L1784" s="15">
        <f t="shared" si="278"/>
        <v>4000</v>
      </c>
      <c r="M1784" s="58">
        <f>'Luxjacky Assumptions Monthly'!$M$8*'Luxjacky Counterfactual'!H1784</f>
        <v>17869.934041478922</v>
      </c>
      <c r="N1784" s="58">
        <f>'Luxjacky Assumptions Monthly'!$M$6*'Luxjacky Assumptions Monthly'!$M$8*'Luxjacky Counterfactual'!G1784</f>
        <v>1549.0416515338989</v>
      </c>
      <c r="O1784" s="58">
        <f t="shared" si="281"/>
        <v>23418.975693012821</v>
      </c>
    </row>
    <row r="1785" spans="1:15" x14ac:dyDescent="0.3">
      <c r="A1785" s="60">
        <v>44153</v>
      </c>
      <c r="B1785" s="15">
        <f t="shared" si="272"/>
        <v>2020</v>
      </c>
      <c r="C1785" s="15">
        <f t="shared" si="273"/>
        <v>11</v>
      </c>
      <c r="D1785" s="15" t="str">
        <f t="shared" si="277"/>
        <v>202011</v>
      </c>
      <c r="E1785" s="15">
        <f t="shared" si="274"/>
        <v>4</v>
      </c>
      <c r="F1785" s="15">
        <f t="shared" si="275"/>
        <v>0</v>
      </c>
      <c r="G1785" s="64">
        <f t="shared" si="279"/>
        <v>2885.0833030677977</v>
      </c>
      <c r="H1785" s="64">
        <f>IF(G1784&lt;VLOOKUP(D1785,'Luxjacky Assumptions Past'!$M$17:$Q$77,5,0),VLOOKUP(D1785,'Luxjacky Assumptions Past'!$M$17:$Q$77,4,0),0)</f>
        <v>0</v>
      </c>
      <c r="I1785" s="62">
        <f t="shared" si="276"/>
        <v>212.17903188709232</v>
      </c>
      <c r="J1785" s="62">
        <v>213</v>
      </c>
      <c r="K1785" s="15">
        <f t="shared" si="280"/>
        <v>0</v>
      </c>
      <c r="L1785" s="15">
        <f t="shared" si="278"/>
        <v>0</v>
      </c>
      <c r="M1785" s="58">
        <f>'Luxjacky Assumptions Monthly'!$M$8*'Luxjacky Counterfactual'!H1785</f>
        <v>0</v>
      </c>
      <c r="N1785" s="58">
        <f>'Luxjacky Assumptions Monthly'!$M$6*'Luxjacky Assumptions Monthly'!$M$8*'Luxjacky Counterfactual'!G1785</f>
        <v>1442.5416515338989</v>
      </c>
      <c r="O1785" s="58">
        <f t="shared" si="281"/>
        <v>1442.5416515338989</v>
      </c>
    </row>
    <row r="1786" spans="1:15" x14ac:dyDescent="0.3">
      <c r="A1786" s="60">
        <v>44154</v>
      </c>
      <c r="B1786" s="15">
        <f t="shared" si="272"/>
        <v>2020</v>
      </c>
      <c r="C1786" s="15">
        <f t="shared" si="273"/>
        <v>11</v>
      </c>
      <c r="D1786" s="15" t="str">
        <f t="shared" si="277"/>
        <v>202011</v>
      </c>
      <c r="E1786" s="15">
        <f t="shared" si="274"/>
        <v>5</v>
      </c>
      <c r="F1786" s="15">
        <f t="shared" si="275"/>
        <v>0</v>
      </c>
      <c r="G1786" s="64">
        <f t="shared" si="279"/>
        <v>2691.0833030677977</v>
      </c>
      <c r="H1786" s="64">
        <f>IF(G1785&lt;VLOOKUP(D1786,'Luxjacky Assumptions Past'!$M$17:$Q$77,5,0),VLOOKUP(D1786,'Luxjacky Assumptions Past'!$M$17:$Q$77,4,0),0)</f>
        <v>0</v>
      </c>
      <c r="I1786" s="62">
        <f t="shared" si="276"/>
        <v>192.927855391435</v>
      </c>
      <c r="J1786" s="62">
        <v>194</v>
      </c>
      <c r="K1786" s="15">
        <f t="shared" si="280"/>
        <v>0</v>
      </c>
      <c r="L1786" s="15">
        <f t="shared" si="278"/>
        <v>0</v>
      </c>
      <c r="M1786" s="58">
        <f>'Luxjacky Assumptions Monthly'!$M$8*'Luxjacky Counterfactual'!H1786</f>
        <v>0</v>
      </c>
      <c r="N1786" s="58">
        <f>'Luxjacky Assumptions Monthly'!$M$6*'Luxjacky Assumptions Monthly'!$M$8*'Luxjacky Counterfactual'!G1786</f>
        <v>1345.5416515338989</v>
      </c>
      <c r="O1786" s="58">
        <f t="shared" si="281"/>
        <v>1345.5416515338989</v>
      </c>
    </row>
    <row r="1787" spans="1:15" x14ac:dyDescent="0.3">
      <c r="A1787" s="60">
        <v>44155</v>
      </c>
      <c r="B1787" s="15">
        <f t="shared" si="272"/>
        <v>2020</v>
      </c>
      <c r="C1787" s="15">
        <f t="shared" si="273"/>
        <v>11</v>
      </c>
      <c r="D1787" s="15" t="str">
        <f t="shared" si="277"/>
        <v>202011</v>
      </c>
      <c r="E1787" s="15">
        <f t="shared" si="274"/>
        <v>6</v>
      </c>
      <c r="F1787" s="15">
        <f t="shared" si="275"/>
        <v>1</v>
      </c>
      <c r="G1787" s="64">
        <f t="shared" si="279"/>
        <v>2504.0833030677977</v>
      </c>
      <c r="H1787" s="64">
        <f>IF(G1786&lt;VLOOKUP(D1787,'Luxjacky Assumptions Past'!$M$17:$Q$77,5,0),VLOOKUP(D1787,'Luxjacky Assumptions Past'!$M$17:$Q$77,4,0),0)</f>
        <v>0</v>
      </c>
      <c r="I1787" s="62">
        <f t="shared" si="276"/>
        <v>174.55611937736103</v>
      </c>
      <c r="J1787" s="62">
        <v>187</v>
      </c>
      <c r="K1787" s="15">
        <f t="shared" si="280"/>
        <v>0</v>
      </c>
      <c r="L1787" s="15">
        <f t="shared" si="278"/>
        <v>0</v>
      </c>
      <c r="M1787" s="58">
        <f>'Luxjacky Assumptions Monthly'!$M$8*'Luxjacky Counterfactual'!H1787</f>
        <v>0</v>
      </c>
      <c r="N1787" s="58">
        <f>'Luxjacky Assumptions Monthly'!$M$6*'Luxjacky Assumptions Monthly'!$M$8*'Luxjacky Counterfactual'!G1787</f>
        <v>1252.0416515338989</v>
      </c>
      <c r="O1787" s="58">
        <f t="shared" si="281"/>
        <v>1252.0416515338989</v>
      </c>
    </row>
    <row r="1788" spans="1:15" x14ac:dyDescent="0.3">
      <c r="A1788" s="60">
        <v>44156</v>
      </c>
      <c r="B1788" s="15">
        <f t="shared" si="272"/>
        <v>2020</v>
      </c>
      <c r="C1788" s="15">
        <f t="shared" si="273"/>
        <v>11</v>
      </c>
      <c r="D1788" s="15" t="str">
        <f t="shared" si="277"/>
        <v>202011</v>
      </c>
      <c r="E1788" s="15">
        <f t="shared" si="274"/>
        <v>7</v>
      </c>
      <c r="F1788" s="15">
        <f t="shared" si="275"/>
        <v>1</v>
      </c>
      <c r="G1788" s="64">
        <f t="shared" si="279"/>
        <v>2337.0833030677977</v>
      </c>
      <c r="H1788" s="64">
        <f>IF(G1787&lt;VLOOKUP(D1788,'Luxjacky Assumptions Past'!$M$17:$Q$77,5,0),VLOOKUP(D1788,'Luxjacky Assumptions Past'!$M$17:$Q$77,4,0),0)</f>
        <v>0</v>
      </c>
      <c r="I1788" s="62">
        <f t="shared" si="276"/>
        <v>136.63664096736065</v>
      </c>
      <c r="J1788" s="62">
        <v>167</v>
      </c>
      <c r="K1788" s="15">
        <f t="shared" si="280"/>
        <v>0</v>
      </c>
      <c r="L1788" s="15">
        <f t="shared" si="278"/>
        <v>0</v>
      </c>
      <c r="M1788" s="58">
        <f>'Luxjacky Assumptions Monthly'!$M$8*'Luxjacky Counterfactual'!H1788</f>
        <v>0</v>
      </c>
      <c r="N1788" s="58">
        <f>'Luxjacky Assumptions Monthly'!$M$6*'Luxjacky Assumptions Monthly'!$M$8*'Luxjacky Counterfactual'!G1788</f>
        <v>1168.5416515338989</v>
      </c>
      <c r="O1788" s="58">
        <f t="shared" si="281"/>
        <v>1168.5416515338989</v>
      </c>
    </row>
    <row r="1789" spans="1:15" x14ac:dyDescent="0.3">
      <c r="A1789" s="60">
        <v>44157</v>
      </c>
      <c r="B1789" s="15">
        <f t="shared" si="272"/>
        <v>2020</v>
      </c>
      <c r="C1789" s="15">
        <f t="shared" si="273"/>
        <v>11</v>
      </c>
      <c r="D1789" s="15" t="str">
        <f t="shared" si="277"/>
        <v>202011</v>
      </c>
      <c r="E1789" s="15">
        <f t="shared" si="274"/>
        <v>1</v>
      </c>
      <c r="F1789" s="15">
        <f t="shared" si="275"/>
        <v>0</v>
      </c>
      <c r="G1789" s="64">
        <f t="shared" si="279"/>
        <v>2202.0833030677977</v>
      </c>
      <c r="H1789" s="64">
        <f>IF(G1788&lt;VLOOKUP(D1789,'Luxjacky Assumptions Past'!$M$17:$Q$77,5,0),VLOOKUP(D1789,'Luxjacky Assumptions Past'!$M$17:$Q$77,4,0),0)</f>
        <v>0</v>
      </c>
      <c r="I1789" s="62">
        <f t="shared" si="276"/>
        <v>220.80052677268623</v>
      </c>
      <c r="J1789" s="62">
        <v>135</v>
      </c>
      <c r="K1789" s="15">
        <f t="shared" si="280"/>
        <v>0</v>
      </c>
      <c r="L1789" s="15">
        <f t="shared" si="278"/>
        <v>0</v>
      </c>
      <c r="M1789" s="58">
        <f>'Luxjacky Assumptions Monthly'!$M$8*'Luxjacky Counterfactual'!H1789</f>
        <v>0</v>
      </c>
      <c r="N1789" s="58">
        <f>'Luxjacky Assumptions Monthly'!$M$6*'Luxjacky Assumptions Monthly'!$M$8*'Luxjacky Counterfactual'!G1789</f>
        <v>1101.0416515338989</v>
      </c>
      <c r="O1789" s="58">
        <f t="shared" si="281"/>
        <v>1101.0416515338989</v>
      </c>
    </row>
    <row r="1790" spans="1:15" x14ac:dyDescent="0.3">
      <c r="A1790" s="60">
        <v>44158</v>
      </c>
      <c r="B1790" s="15">
        <f t="shared" si="272"/>
        <v>2020</v>
      </c>
      <c r="C1790" s="15">
        <f t="shared" si="273"/>
        <v>11</v>
      </c>
      <c r="D1790" s="15" t="str">
        <f t="shared" si="277"/>
        <v>202011</v>
      </c>
      <c r="E1790" s="15">
        <f t="shared" si="274"/>
        <v>2</v>
      </c>
      <c r="F1790" s="15">
        <f t="shared" si="275"/>
        <v>0</v>
      </c>
      <c r="G1790" s="64">
        <f t="shared" si="279"/>
        <v>1981.0833030677977</v>
      </c>
      <c r="H1790" s="64">
        <f>IF(G1789&lt;VLOOKUP(D1790,'Luxjacky Assumptions Past'!$M$17:$Q$77,5,0),VLOOKUP(D1790,'Luxjacky Assumptions Past'!$M$17:$Q$77,4,0),0)</f>
        <v>0</v>
      </c>
      <c r="I1790" s="62">
        <f t="shared" si="276"/>
        <v>225.41820901446255</v>
      </c>
      <c r="J1790" s="62">
        <v>221</v>
      </c>
      <c r="K1790" s="15">
        <f t="shared" si="280"/>
        <v>0</v>
      </c>
      <c r="L1790" s="15">
        <f t="shared" si="278"/>
        <v>0</v>
      </c>
      <c r="M1790" s="58">
        <f>'Luxjacky Assumptions Monthly'!$M$8*'Luxjacky Counterfactual'!H1790</f>
        <v>0</v>
      </c>
      <c r="N1790" s="58">
        <f>'Luxjacky Assumptions Monthly'!$M$6*'Luxjacky Assumptions Monthly'!$M$8*'Luxjacky Counterfactual'!G1790</f>
        <v>990.54165153389886</v>
      </c>
      <c r="O1790" s="58">
        <f t="shared" si="281"/>
        <v>990.54165153389886</v>
      </c>
    </row>
    <row r="1791" spans="1:15" x14ac:dyDescent="0.3">
      <c r="A1791" s="60">
        <v>44159</v>
      </c>
      <c r="B1791" s="15">
        <f t="shared" si="272"/>
        <v>2020</v>
      </c>
      <c r="C1791" s="15">
        <f t="shared" si="273"/>
        <v>11</v>
      </c>
      <c r="D1791" s="15" t="str">
        <f t="shared" si="277"/>
        <v>202011</v>
      </c>
      <c r="E1791" s="15">
        <f t="shared" si="274"/>
        <v>3</v>
      </c>
      <c r="F1791" s="15">
        <f t="shared" si="275"/>
        <v>0</v>
      </c>
      <c r="G1791" s="64">
        <f t="shared" si="279"/>
        <v>1761.0833030677977</v>
      </c>
      <c r="H1791" s="64">
        <f>IF(G1790&lt;VLOOKUP(D1791,'Luxjacky Assumptions Past'!$M$17:$Q$77,5,0),VLOOKUP(D1791,'Luxjacky Assumptions Past'!$M$17:$Q$77,4,0),0)</f>
        <v>0</v>
      </c>
      <c r="I1791" s="62">
        <f t="shared" si="276"/>
        <v>222.80760129972401</v>
      </c>
      <c r="J1791" s="62">
        <v>220</v>
      </c>
      <c r="K1791" s="15">
        <f t="shared" si="280"/>
        <v>0</v>
      </c>
      <c r="L1791" s="15">
        <f t="shared" si="278"/>
        <v>0</v>
      </c>
      <c r="M1791" s="58">
        <f>'Luxjacky Assumptions Monthly'!$M$8*'Luxjacky Counterfactual'!H1791</f>
        <v>0</v>
      </c>
      <c r="N1791" s="58">
        <f>'Luxjacky Assumptions Monthly'!$M$6*'Luxjacky Assumptions Monthly'!$M$8*'Luxjacky Counterfactual'!G1791</f>
        <v>880.54165153389886</v>
      </c>
      <c r="O1791" s="58">
        <f t="shared" si="281"/>
        <v>880.54165153389886</v>
      </c>
    </row>
    <row r="1792" spans="1:15" x14ac:dyDescent="0.3">
      <c r="A1792" s="60">
        <v>44160</v>
      </c>
      <c r="B1792" s="15">
        <f t="shared" si="272"/>
        <v>2020</v>
      </c>
      <c r="C1792" s="15">
        <f t="shared" si="273"/>
        <v>11</v>
      </c>
      <c r="D1792" s="15" t="str">
        <f t="shared" si="277"/>
        <v>202011</v>
      </c>
      <c r="E1792" s="15">
        <f t="shared" si="274"/>
        <v>4</v>
      </c>
      <c r="F1792" s="15">
        <f t="shared" si="275"/>
        <v>0</v>
      </c>
      <c r="G1792" s="64">
        <f t="shared" si="279"/>
        <v>1541.0833030677977</v>
      </c>
      <c r="H1792" s="64">
        <f>IF(G1791&lt;VLOOKUP(D1792,'Luxjacky Assumptions Past'!$M$17:$Q$77,5,0),VLOOKUP(D1792,'Luxjacky Assumptions Past'!$M$17:$Q$77,4,0),0)</f>
        <v>0</v>
      </c>
      <c r="I1792" s="62">
        <f t="shared" si="276"/>
        <v>212.17903188709232</v>
      </c>
      <c r="J1792" s="62">
        <v>220</v>
      </c>
      <c r="K1792" s="15">
        <f t="shared" si="280"/>
        <v>0</v>
      </c>
      <c r="L1792" s="15">
        <f t="shared" si="278"/>
        <v>0</v>
      </c>
      <c r="M1792" s="58">
        <f>'Luxjacky Assumptions Monthly'!$M$8*'Luxjacky Counterfactual'!H1792</f>
        <v>0</v>
      </c>
      <c r="N1792" s="58">
        <f>'Luxjacky Assumptions Monthly'!$M$6*'Luxjacky Assumptions Monthly'!$M$8*'Luxjacky Counterfactual'!G1792</f>
        <v>770.54165153389886</v>
      </c>
      <c r="O1792" s="58">
        <f t="shared" si="281"/>
        <v>770.54165153389886</v>
      </c>
    </row>
    <row r="1793" spans="1:15" x14ac:dyDescent="0.3">
      <c r="A1793" s="60">
        <v>44161</v>
      </c>
      <c r="B1793" s="15">
        <f t="shared" si="272"/>
        <v>2020</v>
      </c>
      <c r="C1793" s="15">
        <f t="shared" si="273"/>
        <v>11</v>
      </c>
      <c r="D1793" s="15" t="str">
        <f t="shared" si="277"/>
        <v>202011</v>
      </c>
      <c r="E1793" s="15">
        <f t="shared" si="274"/>
        <v>5</v>
      </c>
      <c r="F1793" s="15">
        <f t="shared" si="275"/>
        <v>0</v>
      </c>
      <c r="G1793" s="64">
        <f t="shared" si="279"/>
        <v>3117.07670721569</v>
      </c>
      <c r="H1793" s="64">
        <f>IF(G1792&lt;VLOOKUP(D1793,'Luxjacky Assumptions Past'!$M$17:$Q$77,5,0),VLOOKUP(D1793,'Luxjacky Assumptions Past'!$M$17:$Q$77,4,0),0)</f>
        <v>1786.9934041478923</v>
      </c>
      <c r="I1793" s="62">
        <f t="shared" si="276"/>
        <v>192.927855391435</v>
      </c>
      <c r="J1793" s="62">
        <v>211</v>
      </c>
      <c r="K1793" s="15">
        <f t="shared" si="280"/>
        <v>1</v>
      </c>
      <c r="L1793" s="15">
        <f t="shared" si="278"/>
        <v>4000</v>
      </c>
      <c r="M1793" s="58">
        <f>'Luxjacky Assumptions Monthly'!$M$8*'Luxjacky Counterfactual'!H1793</f>
        <v>17869.934041478922</v>
      </c>
      <c r="N1793" s="58">
        <f>'Luxjacky Assumptions Monthly'!$M$6*'Luxjacky Assumptions Monthly'!$M$8*'Luxjacky Counterfactual'!G1793</f>
        <v>1558.538353607845</v>
      </c>
      <c r="O1793" s="58">
        <f t="shared" si="281"/>
        <v>23428.472395086766</v>
      </c>
    </row>
    <row r="1794" spans="1:15" x14ac:dyDescent="0.3">
      <c r="A1794" s="60">
        <v>44162</v>
      </c>
      <c r="B1794" s="15">
        <f t="shared" ref="B1794:B1857" si="282">YEAR(A1794)</f>
        <v>2020</v>
      </c>
      <c r="C1794" s="15">
        <f t="shared" ref="C1794:C1828" si="283">MONTH(A1794)</f>
        <v>11</v>
      </c>
      <c r="D1794" s="15" t="str">
        <f t="shared" si="277"/>
        <v>202011</v>
      </c>
      <c r="E1794" s="15">
        <f t="shared" ref="E1794:E1828" si="284">WEEKDAY(A1794)</f>
        <v>6</v>
      </c>
      <c r="F1794" s="15">
        <f t="shared" ref="F1794:F1857" si="285">IF(OR(E1794=6,E1794=7),1,0)</f>
        <v>1</v>
      </c>
      <c r="G1794" s="64">
        <f t="shared" si="279"/>
        <v>2917.07670721569</v>
      </c>
      <c r="H1794" s="64">
        <f>IF(G1793&lt;VLOOKUP(D1794,'Luxjacky Assumptions Past'!$M$17:$Q$77,5,0),VLOOKUP(D1794,'Luxjacky Assumptions Past'!$M$17:$Q$77,4,0),0)</f>
        <v>0</v>
      </c>
      <c r="I1794" s="62">
        <f t="shared" ref="I1794:I1828" si="286">100-2.17*E1794^2.25+12.77*E1794+EXP(-E1794/0.032)+5*C1794^0.75+10*F1794+20*(B1794-2016)</f>
        <v>174.55611937736103</v>
      </c>
      <c r="J1794" s="62">
        <v>200</v>
      </c>
      <c r="K1794" s="15">
        <f t="shared" si="280"/>
        <v>0</v>
      </c>
      <c r="L1794" s="15">
        <f t="shared" si="278"/>
        <v>0</v>
      </c>
      <c r="M1794" s="58">
        <f>'Luxjacky Assumptions Monthly'!$M$8*'Luxjacky Counterfactual'!H1794</f>
        <v>0</v>
      </c>
      <c r="N1794" s="58">
        <f>'Luxjacky Assumptions Monthly'!$M$6*'Luxjacky Assumptions Monthly'!$M$8*'Luxjacky Counterfactual'!G1794</f>
        <v>1458.538353607845</v>
      </c>
      <c r="O1794" s="58">
        <f t="shared" si="281"/>
        <v>1458.538353607845</v>
      </c>
    </row>
    <row r="1795" spans="1:15" x14ac:dyDescent="0.3">
      <c r="A1795" s="60">
        <v>44163</v>
      </c>
      <c r="B1795" s="15">
        <f t="shared" si="282"/>
        <v>2020</v>
      </c>
      <c r="C1795" s="15">
        <f t="shared" si="283"/>
        <v>11</v>
      </c>
      <c r="D1795" s="15" t="str">
        <f t="shared" ref="D1795:D1828" si="287">CONCATENATE(B1795,C1795)</f>
        <v>202011</v>
      </c>
      <c r="E1795" s="15">
        <f t="shared" si="284"/>
        <v>7</v>
      </c>
      <c r="F1795" s="15">
        <f t="shared" si="285"/>
        <v>1</v>
      </c>
      <c r="G1795" s="64">
        <f t="shared" si="279"/>
        <v>2732.07670721569</v>
      </c>
      <c r="H1795" s="64">
        <f>IF(G1794&lt;VLOOKUP(D1795,'Luxjacky Assumptions Past'!$M$17:$Q$77,5,0),VLOOKUP(D1795,'Luxjacky Assumptions Past'!$M$17:$Q$77,4,0),0)</f>
        <v>0</v>
      </c>
      <c r="I1795" s="62">
        <f t="shared" si="286"/>
        <v>136.63664096736065</v>
      </c>
      <c r="J1795" s="62">
        <v>185</v>
      </c>
      <c r="K1795" s="15">
        <f t="shared" si="280"/>
        <v>0</v>
      </c>
      <c r="L1795" s="15">
        <f t="shared" ref="L1795:L1828" si="288">4000*K1795</f>
        <v>0</v>
      </c>
      <c r="M1795" s="58">
        <f>'Luxjacky Assumptions Monthly'!$M$8*'Luxjacky Counterfactual'!H1795</f>
        <v>0</v>
      </c>
      <c r="N1795" s="58">
        <f>'Luxjacky Assumptions Monthly'!$M$6*'Luxjacky Assumptions Monthly'!$M$8*'Luxjacky Counterfactual'!G1795</f>
        <v>1366.038353607845</v>
      </c>
      <c r="O1795" s="58">
        <f t="shared" si="281"/>
        <v>1366.038353607845</v>
      </c>
    </row>
    <row r="1796" spans="1:15" x14ac:dyDescent="0.3">
      <c r="A1796" s="60">
        <v>44164</v>
      </c>
      <c r="B1796" s="15">
        <f t="shared" si="282"/>
        <v>2020</v>
      </c>
      <c r="C1796" s="15">
        <f t="shared" si="283"/>
        <v>11</v>
      </c>
      <c r="D1796" s="15" t="str">
        <f t="shared" si="287"/>
        <v>202011</v>
      </c>
      <c r="E1796" s="15">
        <f t="shared" si="284"/>
        <v>1</v>
      </c>
      <c r="F1796" s="15">
        <f t="shared" si="285"/>
        <v>0</v>
      </c>
      <c r="G1796" s="64">
        <f t="shared" ref="G1796:G1828" si="289">G1795+H1796-J1796</f>
        <v>2595.07670721569</v>
      </c>
      <c r="H1796" s="64">
        <f>IF(G1795&lt;VLOOKUP(D1796,'Luxjacky Assumptions Past'!$M$17:$Q$77,5,0),VLOOKUP(D1796,'Luxjacky Assumptions Past'!$M$17:$Q$77,4,0),0)</f>
        <v>0</v>
      </c>
      <c r="I1796" s="62">
        <f t="shared" si="286"/>
        <v>220.80052677268623</v>
      </c>
      <c r="J1796" s="62">
        <v>137</v>
      </c>
      <c r="K1796" s="15">
        <f t="shared" si="280"/>
        <v>0</v>
      </c>
      <c r="L1796" s="15">
        <f t="shared" si="288"/>
        <v>0</v>
      </c>
      <c r="M1796" s="58">
        <f>'Luxjacky Assumptions Monthly'!$M$8*'Luxjacky Counterfactual'!H1796</f>
        <v>0</v>
      </c>
      <c r="N1796" s="58">
        <f>'Luxjacky Assumptions Monthly'!$M$6*'Luxjacky Assumptions Monthly'!$M$8*'Luxjacky Counterfactual'!G1796</f>
        <v>1297.538353607845</v>
      </c>
      <c r="O1796" s="58">
        <f t="shared" si="281"/>
        <v>1297.538353607845</v>
      </c>
    </row>
    <row r="1797" spans="1:15" x14ac:dyDescent="0.3">
      <c r="A1797" s="60">
        <v>44165</v>
      </c>
      <c r="B1797" s="15">
        <f t="shared" si="282"/>
        <v>2020</v>
      </c>
      <c r="C1797" s="15">
        <f t="shared" si="283"/>
        <v>11</v>
      </c>
      <c r="D1797" s="15" t="str">
        <f t="shared" si="287"/>
        <v>202011</v>
      </c>
      <c r="E1797" s="15">
        <f t="shared" si="284"/>
        <v>2</v>
      </c>
      <c r="F1797" s="15">
        <f t="shared" si="285"/>
        <v>0</v>
      </c>
      <c r="G1797" s="64">
        <f t="shared" si="289"/>
        <v>2388.07670721569</v>
      </c>
      <c r="H1797" s="64">
        <f>IF(G1796&lt;VLOOKUP(D1797,'Luxjacky Assumptions Past'!$M$17:$Q$77,5,0),VLOOKUP(D1797,'Luxjacky Assumptions Past'!$M$17:$Q$77,4,0),0)</f>
        <v>0</v>
      </c>
      <c r="I1797" s="62">
        <f t="shared" si="286"/>
        <v>225.41820901446255</v>
      </c>
      <c r="J1797" s="62">
        <v>207</v>
      </c>
      <c r="K1797" s="15">
        <f t="shared" si="280"/>
        <v>0</v>
      </c>
      <c r="L1797" s="15">
        <f t="shared" si="288"/>
        <v>0</v>
      </c>
      <c r="M1797" s="58">
        <f>'Luxjacky Assumptions Monthly'!$M$8*'Luxjacky Counterfactual'!H1797</f>
        <v>0</v>
      </c>
      <c r="N1797" s="58">
        <f>'Luxjacky Assumptions Monthly'!$M$6*'Luxjacky Assumptions Monthly'!$M$8*'Luxjacky Counterfactual'!G1797</f>
        <v>1194.038353607845</v>
      </c>
      <c r="O1797" s="58">
        <f t="shared" si="281"/>
        <v>1194.038353607845</v>
      </c>
    </row>
    <row r="1798" spans="1:15" x14ac:dyDescent="0.3">
      <c r="A1798" s="60">
        <v>44166</v>
      </c>
      <c r="B1798" s="15">
        <f t="shared" si="282"/>
        <v>2020</v>
      </c>
      <c r="C1798" s="15">
        <f t="shared" si="283"/>
        <v>12</v>
      </c>
      <c r="D1798" s="15" t="str">
        <f t="shared" si="287"/>
        <v>202012</v>
      </c>
      <c r="E1798" s="15">
        <f t="shared" si="284"/>
        <v>3</v>
      </c>
      <c r="F1798" s="15">
        <f t="shared" si="285"/>
        <v>0</v>
      </c>
      <c r="G1798" s="64">
        <f t="shared" si="289"/>
        <v>2162.07670721569</v>
      </c>
      <c r="H1798" s="64">
        <f>IF(G1797&lt;VLOOKUP(D1798,'Luxjacky Assumptions Past'!$M$17:$Q$77,5,0),VLOOKUP(D1798,'Luxjacky Assumptions Past'!$M$17:$Q$77,4,0),0)</f>
        <v>0</v>
      </c>
      <c r="I1798" s="62">
        <f t="shared" si="286"/>
        <v>224.8441724817441</v>
      </c>
      <c r="J1798" s="62">
        <v>226</v>
      </c>
      <c r="K1798" s="15">
        <f t="shared" si="280"/>
        <v>0</v>
      </c>
      <c r="L1798" s="15">
        <f t="shared" si="288"/>
        <v>0</v>
      </c>
      <c r="M1798" s="58">
        <f>'Luxjacky Assumptions Monthly'!$M$8*'Luxjacky Counterfactual'!H1798</f>
        <v>0</v>
      </c>
      <c r="N1798" s="58">
        <f>'Luxjacky Assumptions Monthly'!$M$6*'Luxjacky Assumptions Monthly'!$M$8*'Luxjacky Counterfactual'!G1798</f>
        <v>1081.038353607845</v>
      </c>
      <c r="O1798" s="58">
        <f t="shared" si="281"/>
        <v>1081.038353607845</v>
      </c>
    </row>
    <row r="1799" spans="1:15" x14ac:dyDescent="0.3">
      <c r="A1799" s="60">
        <v>44167</v>
      </c>
      <c r="B1799" s="15">
        <f t="shared" si="282"/>
        <v>2020</v>
      </c>
      <c r="C1799" s="15">
        <f t="shared" si="283"/>
        <v>12</v>
      </c>
      <c r="D1799" s="15" t="str">
        <f t="shared" si="287"/>
        <v>202012</v>
      </c>
      <c r="E1799" s="15">
        <f t="shared" si="284"/>
        <v>4</v>
      </c>
      <c r="F1799" s="15">
        <f t="shared" si="285"/>
        <v>0</v>
      </c>
      <c r="G1799" s="64">
        <f t="shared" si="289"/>
        <v>1932.07670721569</v>
      </c>
      <c r="H1799" s="64">
        <f>IF(G1798&lt;VLOOKUP(D1799,'Luxjacky Assumptions Past'!$M$17:$Q$77,5,0),VLOOKUP(D1799,'Luxjacky Assumptions Past'!$M$17:$Q$77,4,0),0)</f>
        <v>0</v>
      </c>
      <c r="I1799" s="62">
        <f t="shared" si="286"/>
        <v>214.2156030691124</v>
      </c>
      <c r="J1799" s="62">
        <v>230</v>
      </c>
      <c r="K1799" s="15">
        <f t="shared" si="280"/>
        <v>0</v>
      </c>
      <c r="L1799" s="15">
        <f t="shared" si="288"/>
        <v>0</v>
      </c>
      <c r="M1799" s="58">
        <f>'Luxjacky Assumptions Monthly'!$M$8*'Luxjacky Counterfactual'!H1799</f>
        <v>0</v>
      </c>
      <c r="N1799" s="58">
        <f>'Luxjacky Assumptions Monthly'!$M$6*'Luxjacky Assumptions Monthly'!$M$8*'Luxjacky Counterfactual'!G1799</f>
        <v>966.03835360784501</v>
      </c>
      <c r="O1799" s="58">
        <f t="shared" si="281"/>
        <v>966.03835360784501</v>
      </c>
    </row>
    <row r="1800" spans="1:15" x14ac:dyDescent="0.3">
      <c r="A1800" s="60">
        <v>44168</v>
      </c>
      <c r="B1800" s="15">
        <f t="shared" si="282"/>
        <v>2020</v>
      </c>
      <c r="C1800" s="15">
        <f t="shared" si="283"/>
        <v>12</v>
      </c>
      <c r="D1800" s="15" t="str">
        <f t="shared" si="287"/>
        <v>202012</v>
      </c>
      <c r="E1800" s="15">
        <f t="shared" si="284"/>
        <v>5</v>
      </c>
      <c r="F1800" s="15">
        <f t="shared" si="285"/>
        <v>0</v>
      </c>
      <c r="G1800" s="64">
        <f t="shared" si="289"/>
        <v>1713.07670721569</v>
      </c>
      <c r="H1800" s="64">
        <f>IF(G1799&lt;VLOOKUP(D1800,'Luxjacky Assumptions Past'!$M$17:$Q$77,5,0),VLOOKUP(D1800,'Luxjacky Assumptions Past'!$M$17:$Q$77,4,0),0)</f>
        <v>0</v>
      </c>
      <c r="I1800" s="62">
        <f t="shared" si="286"/>
        <v>194.96442657345509</v>
      </c>
      <c r="J1800" s="62">
        <v>219</v>
      </c>
      <c r="K1800" s="15">
        <f t="shared" si="280"/>
        <v>0</v>
      </c>
      <c r="L1800" s="15">
        <f t="shared" si="288"/>
        <v>0</v>
      </c>
      <c r="M1800" s="58">
        <f>'Luxjacky Assumptions Monthly'!$M$8*'Luxjacky Counterfactual'!H1800</f>
        <v>0</v>
      </c>
      <c r="N1800" s="58">
        <f>'Luxjacky Assumptions Monthly'!$M$6*'Luxjacky Assumptions Monthly'!$M$8*'Luxjacky Counterfactual'!G1800</f>
        <v>856.53835360784501</v>
      </c>
      <c r="O1800" s="58">
        <f t="shared" si="281"/>
        <v>856.53835360784501</v>
      </c>
    </row>
    <row r="1801" spans="1:15" x14ac:dyDescent="0.3">
      <c r="A1801" s="60">
        <v>44169</v>
      </c>
      <c r="B1801" s="15">
        <f t="shared" si="282"/>
        <v>2020</v>
      </c>
      <c r="C1801" s="15">
        <f t="shared" si="283"/>
        <v>12</v>
      </c>
      <c r="D1801" s="15" t="str">
        <f t="shared" si="287"/>
        <v>202012</v>
      </c>
      <c r="E1801" s="15">
        <f t="shared" si="284"/>
        <v>6</v>
      </c>
      <c r="F1801" s="15">
        <f t="shared" si="285"/>
        <v>1</v>
      </c>
      <c r="G1801" s="64">
        <f t="shared" si="289"/>
        <v>1526.07670721569</v>
      </c>
      <c r="H1801" s="64">
        <f>IF(G1800&lt;VLOOKUP(D1801,'Luxjacky Assumptions Past'!$M$17:$Q$77,5,0),VLOOKUP(D1801,'Luxjacky Assumptions Past'!$M$17:$Q$77,4,0),0)</f>
        <v>0</v>
      </c>
      <c r="I1801" s="62">
        <f t="shared" si="286"/>
        <v>176.59269055938108</v>
      </c>
      <c r="J1801" s="62">
        <v>187</v>
      </c>
      <c r="K1801" s="15">
        <f t="shared" si="280"/>
        <v>0</v>
      </c>
      <c r="L1801" s="15">
        <f t="shared" si="288"/>
        <v>0</v>
      </c>
      <c r="M1801" s="58">
        <f>'Luxjacky Assumptions Monthly'!$M$8*'Luxjacky Counterfactual'!H1801</f>
        <v>0</v>
      </c>
      <c r="N1801" s="58">
        <f>'Luxjacky Assumptions Monthly'!$M$6*'Luxjacky Assumptions Monthly'!$M$8*'Luxjacky Counterfactual'!G1801</f>
        <v>763.03835360784501</v>
      </c>
      <c r="O1801" s="58">
        <f t="shared" si="281"/>
        <v>763.03835360784501</v>
      </c>
    </row>
    <row r="1802" spans="1:15" x14ac:dyDescent="0.3">
      <c r="A1802" s="60">
        <v>44170</v>
      </c>
      <c r="B1802" s="15">
        <f t="shared" si="282"/>
        <v>2020</v>
      </c>
      <c r="C1802" s="15">
        <f t="shared" si="283"/>
        <v>12</v>
      </c>
      <c r="D1802" s="15" t="str">
        <f t="shared" si="287"/>
        <v>202012</v>
      </c>
      <c r="E1802" s="15">
        <f t="shared" si="284"/>
        <v>7</v>
      </c>
      <c r="F1802" s="15">
        <f t="shared" si="285"/>
        <v>1</v>
      </c>
      <c r="G1802" s="64">
        <f t="shared" si="289"/>
        <v>3136.5922147161336</v>
      </c>
      <c r="H1802" s="64">
        <f>IF(G1801&lt;VLOOKUP(D1802,'Luxjacky Assumptions Past'!$M$17:$Q$77,5,0),VLOOKUP(D1802,'Luxjacky Assumptions Past'!$M$17:$Q$77,4,0),0)</f>
        <v>1793.5155075004434</v>
      </c>
      <c r="I1802" s="62">
        <f t="shared" si="286"/>
        <v>138.67321214938073</v>
      </c>
      <c r="J1802" s="62">
        <v>183</v>
      </c>
      <c r="K1802" s="15">
        <f t="shared" si="280"/>
        <v>1</v>
      </c>
      <c r="L1802" s="15">
        <f t="shared" si="288"/>
        <v>4000</v>
      </c>
      <c r="M1802" s="58">
        <f>'Luxjacky Assumptions Monthly'!$M$8*'Luxjacky Counterfactual'!H1802</f>
        <v>17935.155075004433</v>
      </c>
      <c r="N1802" s="58">
        <f>'Luxjacky Assumptions Monthly'!$M$6*'Luxjacky Assumptions Monthly'!$M$8*'Luxjacky Counterfactual'!G1802</f>
        <v>1568.2961073580668</v>
      </c>
      <c r="O1802" s="58">
        <f t="shared" si="281"/>
        <v>23503.4511823625</v>
      </c>
    </row>
    <row r="1803" spans="1:15" x14ac:dyDescent="0.3">
      <c r="A1803" s="60">
        <v>44171</v>
      </c>
      <c r="B1803" s="15">
        <f t="shared" si="282"/>
        <v>2020</v>
      </c>
      <c r="C1803" s="15">
        <f t="shared" si="283"/>
        <v>12</v>
      </c>
      <c r="D1803" s="15" t="str">
        <f t="shared" si="287"/>
        <v>202012</v>
      </c>
      <c r="E1803" s="15">
        <f t="shared" si="284"/>
        <v>1</v>
      </c>
      <c r="F1803" s="15">
        <f t="shared" si="285"/>
        <v>0</v>
      </c>
      <c r="G1803" s="64">
        <f t="shared" si="289"/>
        <v>2985.5922147161336</v>
      </c>
      <c r="H1803" s="64">
        <f>IF(G1802&lt;VLOOKUP(D1803,'Luxjacky Assumptions Past'!$M$17:$Q$77,5,0),VLOOKUP(D1803,'Luxjacky Assumptions Past'!$M$17:$Q$77,4,0),0)</f>
        <v>0</v>
      </c>
      <c r="I1803" s="62">
        <f t="shared" si="286"/>
        <v>222.83709795470628</v>
      </c>
      <c r="J1803" s="62">
        <v>151</v>
      </c>
      <c r="K1803" s="15">
        <f t="shared" si="280"/>
        <v>0</v>
      </c>
      <c r="L1803" s="15">
        <f t="shared" si="288"/>
        <v>0</v>
      </c>
      <c r="M1803" s="58">
        <f>'Luxjacky Assumptions Monthly'!$M$8*'Luxjacky Counterfactual'!H1803</f>
        <v>0</v>
      </c>
      <c r="N1803" s="58">
        <f>'Luxjacky Assumptions Monthly'!$M$6*'Luxjacky Assumptions Monthly'!$M$8*'Luxjacky Counterfactual'!G1803</f>
        <v>1492.7961073580668</v>
      </c>
      <c r="O1803" s="58">
        <f t="shared" si="281"/>
        <v>1492.7961073580668</v>
      </c>
    </row>
    <row r="1804" spans="1:15" x14ac:dyDescent="0.3">
      <c r="A1804" s="60">
        <v>44172</v>
      </c>
      <c r="B1804" s="15">
        <f t="shared" si="282"/>
        <v>2020</v>
      </c>
      <c r="C1804" s="15">
        <f t="shared" si="283"/>
        <v>12</v>
      </c>
      <c r="D1804" s="15" t="str">
        <f t="shared" si="287"/>
        <v>202012</v>
      </c>
      <c r="E1804" s="15">
        <f t="shared" si="284"/>
        <v>2</v>
      </c>
      <c r="F1804" s="15">
        <f t="shared" si="285"/>
        <v>0</v>
      </c>
      <c r="G1804" s="64">
        <f t="shared" si="289"/>
        <v>2762.5922147161336</v>
      </c>
      <c r="H1804" s="64">
        <f>IF(G1803&lt;VLOOKUP(D1804,'Luxjacky Assumptions Past'!$M$17:$Q$77,5,0),VLOOKUP(D1804,'Luxjacky Assumptions Past'!$M$17:$Q$77,4,0),0)</f>
        <v>0</v>
      </c>
      <c r="I1804" s="62">
        <f t="shared" si="286"/>
        <v>227.45478019648263</v>
      </c>
      <c r="J1804" s="62">
        <v>223</v>
      </c>
      <c r="K1804" s="15">
        <f t="shared" si="280"/>
        <v>0</v>
      </c>
      <c r="L1804" s="15">
        <f t="shared" si="288"/>
        <v>0</v>
      </c>
      <c r="M1804" s="58">
        <f>'Luxjacky Assumptions Monthly'!$M$8*'Luxjacky Counterfactual'!H1804</f>
        <v>0</v>
      </c>
      <c r="N1804" s="58">
        <f>'Luxjacky Assumptions Monthly'!$M$6*'Luxjacky Assumptions Monthly'!$M$8*'Luxjacky Counterfactual'!G1804</f>
        <v>1381.2961073580668</v>
      </c>
      <c r="O1804" s="58">
        <f t="shared" si="281"/>
        <v>1381.2961073580668</v>
      </c>
    </row>
    <row r="1805" spans="1:15" x14ac:dyDescent="0.3">
      <c r="A1805" s="60">
        <v>44173</v>
      </c>
      <c r="B1805" s="15">
        <f t="shared" si="282"/>
        <v>2020</v>
      </c>
      <c r="C1805" s="15">
        <f t="shared" si="283"/>
        <v>12</v>
      </c>
      <c r="D1805" s="15" t="str">
        <f t="shared" si="287"/>
        <v>202012</v>
      </c>
      <c r="E1805" s="15">
        <f t="shared" si="284"/>
        <v>3</v>
      </c>
      <c r="F1805" s="15">
        <f t="shared" si="285"/>
        <v>0</v>
      </c>
      <c r="G1805" s="64">
        <f t="shared" si="289"/>
        <v>2544.5922147161336</v>
      </c>
      <c r="H1805" s="64">
        <f>IF(G1804&lt;VLOOKUP(D1805,'Luxjacky Assumptions Past'!$M$17:$Q$77,5,0),VLOOKUP(D1805,'Luxjacky Assumptions Past'!$M$17:$Q$77,4,0),0)</f>
        <v>0</v>
      </c>
      <c r="I1805" s="62">
        <f t="shared" si="286"/>
        <v>224.8441724817441</v>
      </c>
      <c r="J1805" s="62">
        <v>218</v>
      </c>
      <c r="K1805" s="15">
        <f t="shared" si="280"/>
        <v>0</v>
      </c>
      <c r="L1805" s="15">
        <f t="shared" si="288"/>
        <v>0</v>
      </c>
      <c r="M1805" s="58">
        <f>'Luxjacky Assumptions Monthly'!$M$8*'Luxjacky Counterfactual'!H1805</f>
        <v>0</v>
      </c>
      <c r="N1805" s="58">
        <f>'Luxjacky Assumptions Monthly'!$M$6*'Luxjacky Assumptions Monthly'!$M$8*'Luxjacky Counterfactual'!G1805</f>
        <v>1272.2961073580668</v>
      </c>
      <c r="O1805" s="58">
        <f t="shared" si="281"/>
        <v>1272.2961073580668</v>
      </c>
    </row>
    <row r="1806" spans="1:15" x14ac:dyDescent="0.3">
      <c r="A1806" s="60">
        <v>44174</v>
      </c>
      <c r="B1806" s="15">
        <f t="shared" si="282"/>
        <v>2020</v>
      </c>
      <c r="C1806" s="15">
        <f t="shared" si="283"/>
        <v>12</v>
      </c>
      <c r="D1806" s="15" t="str">
        <f t="shared" si="287"/>
        <v>202012</v>
      </c>
      <c r="E1806" s="15">
        <f t="shared" si="284"/>
        <v>4</v>
      </c>
      <c r="F1806" s="15">
        <f t="shared" si="285"/>
        <v>0</v>
      </c>
      <c r="G1806" s="64">
        <f t="shared" si="289"/>
        <v>2318.5922147161336</v>
      </c>
      <c r="H1806" s="64">
        <f>IF(G1805&lt;VLOOKUP(D1806,'Luxjacky Assumptions Past'!$M$17:$Q$77,5,0),VLOOKUP(D1806,'Luxjacky Assumptions Past'!$M$17:$Q$77,4,0),0)</f>
        <v>0</v>
      </c>
      <c r="I1806" s="62">
        <f t="shared" si="286"/>
        <v>214.2156030691124</v>
      </c>
      <c r="J1806" s="62">
        <v>226</v>
      </c>
      <c r="K1806" s="15">
        <f t="shared" si="280"/>
        <v>0</v>
      </c>
      <c r="L1806" s="15">
        <f t="shared" si="288"/>
        <v>0</v>
      </c>
      <c r="M1806" s="58">
        <f>'Luxjacky Assumptions Monthly'!$M$8*'Luxjacky Counterfactual'!H1806</f>
        <v>0</v>
      </c>
      <c r="N1806" s="58">
        <f>'Luxjacky Assumptions Monthly'!$M$6*'Luxjacky Assumptions Monthly'!$M$8*'Luxjacky Counterfactual'!G1806</f>
        <v>1159.2961073580668</v>
      </c>
      <c r="O1806" s="58">
        <f t="shared" si="281"/>
        <v>1159.2961073580668</v>
      </c>
    </row>
    <row r="1807" spans="1:15" x14ac:dyDescent="0.3">
      <c r="A1807" s="60">
        <v>44175</v>
      </c>
      <c r="B1807" s="15">
        <f t="shared" si="282"/>
        <v>2020</v>
      </c>
      <c r="C1807" s="15">
        <f t="shared" si="283"/>
        <v>12</v>
      </c>
      <c r="D1807" s="15" t="str">
        <f t="shared" si="287"/>
        <v>202012</v>
      </c>
      <c r="E1807" s="15">
        <f t="shared" si="284"/>
        <v>5</v>
      </c>
      <c r="F1807" s="15">
        <f t="shared" si="285"/>
        <v>0</v>
      </c>
      <c r="G1807" s="64">
        <f t="shared" si="289"/>
        <v>2104.5922147161336</v>
      </c>
      <c r="H1807" s="64">
        <f>IF(G1806&lt;VLOOKUP(D1807,'Luxjacky Assumptions Past'!$M$17:$Q$77,5,0),VLOOKUP(D1807,'Luxjacky Assumptions Past'!$M$17:$Q$77,4,0),0)</f>
        <v>0</v>
      </c>
      <c r="I1807" s="62">
        <f t="shared" si="286"/>
        <v>194.96442657345509</v>
      </c>
      <c r="J1807" s="62">
        <v>214</v>
      </c>
      <c r="K1807" s="15">
        <f t="shared" si="280"/>
        <v>0</v>
      </c>
      <c r="L1807" s="15">
        <f t="shared" si="288"/>
        <v>0</v>
      </c>
      <c r="M1807" s="58">
        <f>'Luxjacky Assumptions Monthly'!$M$8*'Luxjacky Counterfactual'!H1807</f>
        <v>0</v>
      </c>
      <c r="N1807" s="58">
        <f>'Luxjacky Assumptions Monthly'!$M$6*'Luxjacky Assumptions Monthly'!$M$8*'Luxjacky Counterfactual'!G1807</f>
        <v>1052.2961073580668</v>
      </c>
      <c r="O1807" s="58">
        <f t="shared" si="281"/>
        <v>1052.2961073580668</v>
      </c>
    </row>
    <row r="1808" spans="1:15" x14ac:dyDescent="0.3">
      <c r="A1808" s="60">
        <v>44176</v>
      </c>
      <c r="B1808" s="15">
        <f t="shared" si="282"/>
        <v>2020</v>
      </c>
      <c r="C1808" s="15">
        <f t="shared" si="283"/>
        <v>12</v>
      </c>
      <c r="D1808" s="15" t="str">
        <f t="shared" si="287"/>
        <v>202012</v>
      </c>
      <c r="E1808" s="15">
        <f t="shared" si="284"/>
        <v>6</v>
      </c>
      <c r="F1808" s="15">
        <f t="shared" si="285"/>
        <v>1</v>
      </c>
      <c r="G1808" s="64">
        <f t="shared" si="289"/>
        <v>1904.5922147161336</v>
      </c>
      <c r="H1808" s="64">
        <f>IF(G1807&lt;VLOOKUP(D1808,'Luxjacky Assumptions Past'!$M$17:$Q$77,5,0),VLOOKUP(D1808,'Luxjacky Assumptions Past'!$M$17:$Q$77,4,0),0)</f>
        <v>0</v>
      </c>
      <c r="I1808" s="62">
        <f t="shared" si="286"/>
        <v>176.59269055938108</v>
      </c>
      <c r="J1808" s="62">
        <v>200</v>
      </c>
      <c r="K1808" s="15">
        <f t="shared" si="280"/>
        <v>0</v>
      </c>
      <c r="L1808" s="15">
        <f t="shared" si="288"/>
        <v>0</v>
      </c>
      <c r="M1808" s="58">
        <f>'Luxjacky Assumptions Monthly'!$M$8*'Luxjacky Counterfactual'!H1808</f>
        <v>0</v>
      </c>
      <c r="N1808" s="58">
        <f>'Luxjacky Assumptions Monthly'!$M$6*'Luxjacky Assumptions Monthly'!$M$8*'Luxjacky Counterfactual'!G1808</f>
        <v>952.29610735806682</v>
      </c>
      <c r="O1808" s="58">
        <f t="shared" si="281"/>
        <v>952.29610735806682</v>
      </c>
    </row>
    <row r="1809" spans="1:15" x14ac:dyDescent="0.3">
      <c r="A1809" s="60">
        <v>44177</v>
      </c>
      <c r="B1809" s="15">
        <f t="shared" si="282"/>
        <v>2020</v>
      </c>
      <c r="C1809" s="15">
        <f t="shared" si="283"/>
        <v>12</v>
      </c>
      <c r="D1809" s="15" t="str">
        <f t="shared" si="287"/>
        <v>202012</v>
      </c>
      <c r="E1809" s="15">
        <f t="shared" si="284"/>
        <v>7</v>
      </c>
      <c r="F1809" s="15">
        <f t="shared" si="285"/>
        <v>1</v>
      </c>
      <c r="G1809" s="64">
        <f t="shared" si="289"/>
        <v>1729.5922147161336</v>
      </c>
      <c r="H1809" s="64">
        <f>IF(G1808&lt;VLOOKUP(D1809,'Luxjacky Assumptions Past'!$M$17:$Q$77,5,0),VLOOKUP(D1809,'Luxjacky Assumptions Past'!$M$17:$Q$77,4,0),0)</f>
        <v>0</v>
      </c>
      <c r="I1809" s="62">
        <f t="shared" si="286"/>
        <v>138.67321214938073</v>
      </c>
      <c r="J1809" s="62">
        <v>175</v>
      </c>
      <c r="K1809" s="15">
        <f t="shared" si="280"/>
        <v>0</v>
      </c>
      <c r="L1809" s="15">
        <f t="shared" si="288"/>
        <v>0</v>
      </c>
      <c r="M1809" s="58">
        <f>'Luxjacky Assumptions Monthly'!$M$8*'Luxjacky Counterfactual'!H1809</f>
        <v>0</v>
      </c>
      <c r="N1809" s="58">
        <f>'Luxjacky Assumptions Monthly'!$M$6*'Luxjacky Assumptions Monthly'!$M$8*'Luxjacky Counterfactual'!G1809</f>
        <v>864.79610735806682</v>
      </c>
      <c r="O1809" s="58">
        <f t="shared" si="281"/>
        <v>864.79610735806682</v>
      </c>
    </row>
    <row r="1810" spans="1:15" x14ac:dyDescent="0.3">
      <c r="A1810" s="60">
        <v>44178</v>
      </c>
      <c r="B1810" s="15">
        <f t="shared" si="282"/>
        <v>2020</v>
      </c>
      <c r="C1810" s="15">
        <f t="shared" si="283"/>
        <v>12</v>
      </c>
      <c r="D1810" s="15" t="str">
        <f t="shared" si="287"/>
        <v>202012</v>
      </c>
      <c r="E1810" s="15">
        <f t="shared" si="284"/>
        <v>1</v>
      </c>
      <c r="F1810" s="15">
        <f t="shared" si="285"/>
        <v>0</v>
      </c>
      <c r="G1810" s="64">
        <f t="shared" si="289"/>
        <v>1596.5922147161336</v>
      </c>
      <c r="H1810" s="64">
        <f>IF(G1809&lt;VLOOKUP(D1810,'Luxjacky Assumptions Past'!$M$17:$Q$77,5,0),VLOOKUP(D1810,'Luxjacky Assumptions Past'!$M$17:$Q$77,4,0),0)</f>
        <v>0</v>
      </c>
      <c r="I1810" s="62">
        <f t="shared" si="286"/>
        <v>222.83709795470628</v>
      </c>
      <c r="J1810" s="62">
        <v>133</v>
      </c>
      <c r="K1810" s="15">
        <f t="shared" si="280"/>
        <v>0</v>
      </c>
      <c r="L1810" s="15">
        <f t="shared" si="288"/>
        <v>0</v>
      </c>
      <c r="M1810" s="58">
        <f>'Luxjacky Assumptions Monthly'!$M$8*'Luxjacky Counterfactual'!H1810</f>
        <v>0</v>
      </c>
      <c r="N1810" s="58">
        <f>'Luxjacky Assumptions Monthly'!$M$6*'Luxjacky Assumptions Monthly'!$M$8*'Luxjacky Counterfactual'!G1810</f>
        <v>798.29610735806682</v>
      </c>
      <c r="O1810" s="58">
        <f t="shared" si="281"/>
        <v>798.29610735806682</v>
      </c>
    </row>
    <row r="1811" spans="1:15" x14ac:dyDescent="0.3">
      <c r="A1811" s="60">
        <v>44179</v>
      </c>
      <c r="B1811" s="15">
        <f t="shared" si="282"/>
        <v>2020</v>
      </c>
      <c r="C1811" s="15">
        <f t="shared" si="283"/>
        <v>12</v>
      </c>
      <c r="D1811" s="15" t="str">
        <f t="shared" si="287"/>
        <v>202012</v>
      </c>
      <c r="E1811" s="15">
        <f t="shared" si="284"/>
        <v>2</v>
      </c>
      <c r="F1811" s="15">
        <f t="shared" si="285"/>
        <v>0</v>
      </c>
      <c r="G1811" s="64">
        <f t="shared" si="289"/>
        <v>1366.5922147161336</v>
      </c>
      <c r="H1811" s="64">
        <f>IF(G1810&lt;VLOOKUP(D1811,'Luxjacky Assumptions Past'!$M$17:$Q$77,5,0),VLOOKUP(D1811,'Luxjacky Assumptions Past'!$M$17:$Q$77,4,0),0)</f>
        <v>0</v>
      </c>
      <c r="I1811" s="62">
        <f t="shared" si="286"/>
        <v>227.45478019648263</v>
      </c>
      <c r="J1811" s="62">
        <v>230</v>
      </c>
      <c r="K1811" s="15">
        <f t="shared" si="280"/>
        <v>0</v>
      </c>
      <c r="L1811" s="15">
        <f t="shared" si="288"/>
        <v>0</v>
      </c>
      <c r="M1811" s="58">
        <f>'Luxjacky Assumptions Monthly'!$M$8*'Luxjacky Counterfactual'!H1811</f>
        <v>0</v>
      </c>
      <c r="N1811" s="58">
        <f>'Luxjacky Assumptions Monthly'!$M$6*'Luxjacky Assumptions Monthly'!$M$8*'Luxjacky Counterfactual'!G1811</f>
        <v>683.29610735806682</v>
      </c>
      <c r="O1811" s="58">
        <f t="shared" si="281"/>
        <v>683.29610735806682</v>
      </c>
    </row>
    <row r="1812" spans="1:15" x14ac:dyDescent="0.3">
      <c r="A1812" s="60">
        <v>44180</v>
      </c>
      <c r="B1812" s="15">
        <f t="shared" si="282"/>
        <v>2020</v>
      </c>
      <c r="C1812" s="15">
        <f t="shared" si="283"/>
        <v>12</v>
      </c>
      <c r="D1812" s="15" t="str">
        <f t="shared" si="287"/>
        <v>202012</v>
      </c>
      <c r="E1812" s="15">
        <f t="shared" si="284"/>
        <v>3</v>
      </c>
      <c r="F1812" s="15">
        <f t="shared" si="285"/>
        <v>0</v>
      </c>
      <c r="G1812" s="64">
        <f t="shared" si="289"/>
        <v>2936.1077222165768</v>
      </c>
      <c r="H1812" s="64">
        <f>IF(G1811&lt;VLOOKUP(D1812,'Luxjacky Assumptions Past'!$M$17:$Q$77,5,0),VLOOKUP(D1812,'Luxjacky Assumptions Past'!$M$17:$Q$77,4,0),0)</f>
        <v>1793.5155075004434</v>
      </c>
      <c r="I1812" s="62">
        <f t="shared" si="286"/>
        <v>224.8441724817441</v>
      </c>
      <c r="J1812" s="62">
        <v>224</v>
      </c>
      <c r="K1812" s="15">
        <f t="shared" si="280"/>
        <v>1</v>
      </c>
      <c r="L1812" s="15">
        <f t="shared" si="288"/>
        <v>4000</v>
      </c>
      <c r="M1812" s="58">
        <f>'Luxjacky Assumptions Monthly'!$M$8*'Luxjacky Counterfactual'!H1812</f>
        <v>17935.155075004433</v>
      </c>
      <c r="N1812" s="58">
        <f>'Luxjacky Assumptions Monthly'!$M$6*'Luxjacky Assumptions Monthly'!$M$8*'Luxjacky Counterfactual'!G1812</f>
        <v>1468.0538611082884</v>
      </c>
      <c r="O1812" s="58">
        <f t="shared" si="281"/>
        <v>23403.208936112722</v>
      </c>
    </row>
    <row r="1813" spans="1:15" x14ac:dyDescent="0.3">
      <c r="A1813" s="60">
        <v>44181</v>
      </c>
      <c r="B1813" s="15">
        <f t="shared" si="282"/>
        <v>2020</v>
      </c>
      <c r="C1813" s="15">
        <f t="shared" si="283"/>
        <v>12</v>
      </c>
      <c r="D1813" s="15" t="str">
        <f t="shared" si="287"/>
        <v>202012</v>
      </c>
      <c r="E1813" s="15">
        <f t="shared" si="284"/>
        <v>4</v>
      </c>
      <c r="F1813" s="15">
        <f t="shared" si="285"/>
        <v>0</v>
      </c>
      <c r="G1813" s="64">
        <f t="shared" si="289"/>
        <v>2705.1077222165768</v>
      </c>
      <c r="H1813" s="64">
        <f>IF(G1812&lt;VLOOKUP(D1813,'Luxjacky Assumptions Past'!$M$17:$Q$77,5,0),VLOOKUP(D1813,'Luxjacky Assumptions Past'!$M$17:$Q$77,4,0),0)</f>
        <v>0</v>
      </c>
      <c r="I1813" s="62">
        <f t="shared" si="286"/>
        <v>214.2156030691124</v>
      </c>
      <c r="J1813" s="62">
        <v>231</v>
      </c>
      <c r="K1813" s="15">
        <f t="shared" si="280"/>
        <v>0</v>
      </c>
      <c r="L1813" s="15">
        <f t="shared" si="288"/>
        <v>0</v>
      </c>
      <c r="M1813" s="58">
        <f>'Luxjacky Assumptions Monthly'!$M$8*'Luxjacky Counterfactual'!H1813</f>
        <v>0</v>
      </c>
      <c r="N1813" s="58">
        <f>'Luxjacky Assumptions Monthly'!$M$6*'Luxjacky Assumptions Monthly'!$M$8*'Luxjacky Counterfactual'!G1813</f>
        <v>1352.5538611082884</v>
      </c>
      <c r="O1813" s="58">
        <f t="shared" si="281"/>
        <v>1352.5538611082884</v>
      </c>
    </row>
    <row r="1814" spans="1:15" x14ac:dyDescent="0.3">
      <c r="A1814" s="60">
        <v>44182</v>
      </c>
      <c r="B1814" s="15">
        <f t="shared" si="282"/>
        <v>2020</v>
      </c>
      <c r="C1814" s="15">
        <f t="shared" si="283"/>
        <v>12</v>
      </c>
      <c r="D1814" s="15" t="str">
        <f t="shared" si="287"/>
        <v>202012</v>
      </c>
      <c r="E1814" s="15">
        <f t="shared" si="284"/>
        <v>5</v>
      </c>
      <c r="F1814" s="15">
        <f t="shared" si="285"/>
        <v>0</v>
      </c>
      <c r="G1814" s="64">
        <f t="shared" si="289"/>
        <v>2503.1077222165768</v>
      </c>
      <c r="H1814" s="64">
        <f>IF(G1813&lt;VLOOKUP(D1814,'Luxjacky Assumptions Past'!$M$17:$Q$77,5,0),VLOOKUP(D1814,'Luxjacky Assumptions Past'!$M$17:$Q$77,4,0),0)</f>
        <v>0</v>
      </c>
      <c r="I1814" s="62">
        <f t="shared" si="286"/>
        <v>194.96442657345509</v>
      </c>
      <c r="J1814" s="62">
        <v>202</v>
      </c>
      <c r="K1814" s="15">
        <f t="shared" si="280"/>
        <v>0</v>
      </c>
      <c r="L1814" s="15">
        <f t="shared" si="288"/>
        <v>0</v>
      </c>
      <c r="M1814" s="58">
        <f>'Luxjacky Assumptions Monthly'!$M$8*'Luxjacky Counterfactual'!H1814</f>
        <v>0</v>
      </c>
      <c r="N1814" s="58">
        <f>'Luxjacky Assumptions Monthly'!$M$6*'Luxjacky Assumptions Monthly'!$M$8*'Luxjacky Counterfactual'!G1814</f>
        <v>1251.5538611082884</v>
      </c>
      <c r="O1814" s="58">
        <f t="shared" si="281"/>
        <v>1251.5538611082884</v>
      </c>
    </row>
    <row r="1815" spans="1:15" x14ac:dyDescent="0.3">
      <c r="A1815" s="60">
        <v>44183</v>
      </c>
      <c r="B1815" s="15">
        <f t="shared" si="282"/>
        <v>2020</v>
      </c>
      <c r="C1815" s="15">
        <f t="shared" si="283"/>
        <v>12</v>
      </c>
      <c r="D1815" s="15" t="str">
        <f t="shared" si="287"/>
        <v>202012</v>
      </c>
      <c r="E1815" s="15">
        <f t="shared" si="284"/>
        <v>6</v>
      </c>
      <c r="F1815" s="15">
        <f t="shared" si="285"/>
        <v>1</v>
      </c>
      <c r="G1815" s="64">
        <f t="shared" si="289"/>
        <v>2317.1077222165768</v>
      </c>
      <c r="H1815" s="64">
        <f>IF(G1814&lt;VLOOKUP(D1815,'Luxjacky Assumptions Past'!$M$17:$Q$77,5,0),VLOOKUP(D1815,'Luxjacky Assumptions Past'!$M$17:$Q$77,4,0),0)</f>
        <v>0</v>
      </c>
      <c r="I1815" s="62">
        <f t="shared" si="286"/>
        <v>176.59269055938108</v>
      </c>
      <c r="J1815" s="62">
        <v>186</v>
      </c>
      <c r="K1815" s="15">
        <f t="shared" si="280"/>
        <v>0</v>
      </c>
      <c r="L1815" s="15">
        <f t="shared" si="288"/>
        <v>0</v>
      </c>
      <c r="M1815" s="58">
        <f>'Luxjacky Assumptions Monthly'!$M$8*'Luxjacky Counterfactual'!H1815</f>
        <v>0</v>
      </c>
      <c r="N1815" s="58">
        <f>'Luxjacky Assumptions Monthly'!$M$6*'Luxjacky Assumptions Monthly'!$M$8*'Luxjacky Counterfactual'!G1815</f>
        <v>1158.5538611082884</v>
      </c>
      <c r="O1815" s="58">
        <f t="shared" si="281"/>
        <v>1158.5538611082884</v>
      </c>
    </row>
    <row r="1816" spans="1:15" x14ac:dyDescent="0.3">
      <c r="A1816" s="60">
        <v>44184</v>
      </c>
      <c r="B1816" s="15">
        <f t="shared" si="282"/>
        <v>2020</v>
      </c>
      <c r="C1816" s="15">
        <f t="shared" si="283"/>
        <v>12</v>
      </c>
      <c r="D1816" s="15" t="str">
        <f t="shared" si="287"/>
        <v>202012</v>
      </c>
      <c r="E1816" s="15">
        <f t="shared" si="284"/>
        <v>7</v>
      </c>
      <c r="F1816" s="15">
        <f t="shared" si="285"/>
        <v>1</v>
      </c>
      <c r="G1816" s="64">
        <f t="shared" si="289"/>
        <v>2148.1077222165768</v>
      </c>
      <c r="H1816" s="64">
        <f>IF(G1815&lt;VLOOKUP(D1816,'Luxjacky Assumptions Past'!$M$17:$Q$77,5,0),VLOOKUP(D1816,'Luxjacky Assumptions Past'!$M$17:$Q$77,4,0),0)</f>
        <v>0</v>
      </c>
      <c r="I1816" s="62">
        <f t="shared" si="286"/>
        <v>138.67321214938073</v>
      </c>
      <c r="J1816" s="62">
        <v>169</v>
      </c>
      <c r="K1816" s="15">
        <f t="shared" si="280"/>
        <v>0</v>
      </c>
      <c r="L1816" s="15">
        <f t="shared" si="288"/>
        <v>0</v>
      </c>
      <c r="M1816" s="58">
        <f>'Luxjacky Assumptions Monthly'!$M$8*'Luxjacky Counterfactual'!H1816</f>
        <v>0</v>
      </c>
      <c r="N1816" s="58">
        <f>'Luxjacky Assumptions Monthly'!$M$6*'Luxjacky Assumptions Monthly'!$M$8*'Luxjacky Counterfactual'!G1816</f>
        <v>1074.0538611082884</v>
      </c>
      <c r="O1816" s="58">
        <f t="shared" si="281"/>
        <v>1074.0538611082884</v>
      </c>
    </row>
    <row r="1817" spans="1:15" x14ac:dyDescent="0.3">
      <c r="A1817" s="60">
        <v>44185</v>
      </c>
      <c r="B1817" s="15">
        <f t="shared" si="282"/>
        <v>2020</v>
      </c>
      <c r="C1817" s="15">
        <f t="shared" si="283"/>
        <v>12</v>
      </c>
      <c r="D1817" s="15" t="str">
        <f t="shared" si="287"/>
        <v>202012</v>
      </c>
      <c r="E1817" s="15">
        <f t="shared" si="284"/>
        <v>1</v>
      </c>
      <c r="F1817" s="15">
        <f t="shared" si="285"/>
        <v>0</v>
      </c>
      <c r="G1817" s="64">
        <f t="shared" si="289"/>
        <v>2010.1077222165768</v>
      </c>
      <c r="H1817" s="64">
        <f>IF(G1816&lt;VLOOKUP(D1817,'Luxjacky Assumptions Past'!$M$17:$Q$77,5,0),VLOOKUP(D1817,'Luxjacky Assumptions Past'!$M$17:$Q$77,4,0),0)</f>
        <v>0</v>
      </c>
      <c r="I1817" s="62">
        <f t="shared" si="286"/>
        <v>222.83709795470628</v>
      </c>
      <c r="J1817" s="62">
        <v>138</v>
      </c>
      <c r="K1817" s="15">
        <f t="shared" si="280"/>
        <v>0</v>
      </c>
      <c r="L1817" s="15">
        <f t="shared" si="288"/>
        <v>0</v>
      </c>
      <c r="M1817" s="58">
        <f>'Luxjacky Assumptions Monthly'!$M$8*'Luxjacky Counterfactual'!H1817</f>
        <v>0</v>
      </c>
      <c r="N1817" s="58">
        <f>'Luxjacky Assumptions Monthly'!$M$6*'Luxjacky Assumptions Monthly'!$M$8*'Luxjacky Counterfactual'!G1817</f>
        <v>1005.0538611082884</v>
      </c>
      <c r="O1817" s="58">
        <f t="shared" si="281"/>
        <v>1005.0538611082884</v>
      </c>
    </row>
    <row r="1818" spans="1:15" x14ac:dyDescent="0.3">
      <c r="A1818" s="60">
        <v>44186</v>
      </c>
      <c r="B1818" s="15">
        <f t="shared" si="282"/>
        <v>2020</v>
      </c>
      <c r="C1818" s="15">
        <f t="shared" si="283"/>
        <v>12</v>
      </c>
      <c r="D1818" s="15" t="str">
        <f t="shared" si="287"/>
        <v>202012</v>
      </c>
      <c r="E1818" s="15">
        <f t="shared" si="284"/>
        <v>2</v>
      </c>
      <c r="F1818" s="15">
        <f t="shared" si="285"/>
        <v>0</v>
      </c>
      <c r="G1818" s="64">
        <f t="shared" si="289"/>
        <v>1773.1077222165768</v>
      </c>
      <c r="H1818" s="64">
        <f>IF(G1817&lt;VLOOKUP(D1818,'Luxjacky Assumptions Past'!$M$17:$Q$77,5,0),VLOOKUP(D1818,'Luxjacky Assumptions Past'!$M$17:$Q$77,4,0),0)</f>
        <v>0</v>
      </c>
      <c r="I1818" s="62">
        <f t="shared" si="286"/>
        <v>227.45478019648263</v>
      </c>
      <c r="J1818" s="62">
        <v>237</v>
      </c>
      <c r="K1818" s="15">
        <f t="shared" si="280"/>
        <v>0</v>
      </c>
      <c r="L1818" s="15">
        <f t="shared" si="288"/>
        <v>0</v>
      </c>
      <c r="M1818" s="58">
        <f>'Luxjacky Assumptions Monthly'!$M$8*'Luxjacky Counterfactual'!H1818</f>
        <v>0</v>
      </c>
      <c r="N1818" s="58">
        <f>'Luxjacky Assumptions Monthly'!$M$6*'Luxjacky Assumptions Monthly'!$M$8*'Luxjacky Counterfactual'!G1818</f>
        <v>886.5538611082884</v>
      </c>
      <c r="O1818" s="58">
        <f t="shared" si="281"/>
        <v>886.5538611082884</v>
      </c>
    </row>
    <row r="1819" spans="1:15" x14ac:dyDescent="0.3">
      <c r="A1819" s="60">
        <v>44187</v>
      </c>
      <c r="B1819" s="15">
        <f t="shared" si="282"/>
        <v>2020</v>
      </c>
      <c r="C1819" s="15">
        <f t="shared" si="283"/>
        <v>12</v>
      </c>
      <c r="D1819" s="15" t="str">
        <f t="shared" si="287"/>
        <v>202012</v>
      </c>
      <c r="E1819" s="15">
        <f t="shared" si="284"/>
        <v>3</v>
      </c>
      <c r="F1819" s="15">
        <f t="shared" si="285"/>
        <v>0</v>
      </c>
      <c r="G1819" s="64">
        <f t="shared" si="289"/>
        <v>1560.1077222165768</v>
      </c>
      <c r="H1819" s="64">
        <f>IF(G1818&lt;VLOOKUP(D1819,'Luxjacky Assumptions Past'!$M$17:$Q$77,5,0),VLOOKUP(D1819,'Luxjacky Assumptions Past'!$M$17:$Q$77,4,0),0)</f>
        <v>0</v>
      </c>
      <c r="I1819" s="62">
        <f t="shared" si="286"/>
        <v>224.8441724817441</v>
      </c>
      <c r="J1819" s="62">
        <v>213</v>
      </c>
      <c r="K1819" s="15">
        <f t="shared" si="280"/>
        <v>0</v>
      </c>
      <c r="L1819" s="15">
        <f t="shared" si="288"/>
        <v>0</v>
      </c>
      <c r="M1819" s="58">
        <f>'Luxjacky Assumptions Monthly'!$M$8*'Luxjacky Counterfactual'!H1819</f>
        <v>0</v>
      </c>
      <c r="N1819" s="58">
        <f>'Luxjacky Assumptions Monthly'!$M$6*'Luxjacky Assumptions Monthly'!$M$8*'Luxjacky Counterfactual'!G1819</f>
        <v>780.0538611082884</v>
      </c>
      <c r="O1819" s="58">
        <f t="shared" si="281"/>
        <v>780.0538611082884</v>
      </c>
    </row>
    <row r="1820" spans="1:15" x14ac:dyDescent="0.3">
      <c r="A1820" s="60">
        <v>44188</v>
      </c>
      <c r="B1820" s="15">
        <f t="shared" si="282"/>
        <v>2020</v>
      </c>
      <c r="C1820" s="15">
        <f t="shared" si="283"/>
        <v>12</v>
      </c>
      <c r="D1820" s="15" t="str">
        <f t="shared" si="287"/>
        <v>202012</v>
      </c>
      <c r="E1820" s="15">
        <f t="shared" si="284"/>
        <v>4</v>
      </c>
      <c r="F1820" s="15">
        <f t="shared" si="285"/>
        <v>0</v>
      </c>
      <c r="G1820" s="64">
        <f t="shared" si="289"/>
        <v>3141.62322971702</v>
      </c>
      <c r="H1820" s="64">
        <f>IF(G1819&lt;VLOOKUP(D1820,'Luxjacky Assumptions Past'!$M$17:$Q$77,5,0),VLOOKUP(D1820,'Luxjacky Assumptions Past'!$M$17:$Q$77,4,0),0)</f>
        <v>1793.5155075004434</v>
      </c>
      <c r="I1820" s="62">
        <f t="shared" si="286"/>
        <v>214.2156030691124</v>
      </c>
      <c r="J1820" s="62">
        <v>212</v>
      </c>
      <c r="K1820" s="15">
        <f t="shared" si="280"/>
        <v>1</v>
      </c>
      <c r="L1820" s="15">
        <f t="shared" si="288"/>
        <v>4000</v>
      </c>
      <c r="M1820" s="58">
        <f>'Luxjacky Assumptions Monthly'!$M$8*'Luxjacky Counterfactual'!H1820</f>
        <v>17935.155075004433</v>
      </c>
      <c r="N1820" s="58">
        <f>'Luxjacky Assumptions Monthly'!$M$6*'Luxjacky Assumptions Monthly'!$M$8*'Luxjacky Counterfactual'!G1820</f>
        <v>1570.81161485851</v>
      </c>
      <c r="O1820" s="58">
        <f t="shared" si="281"/>
        <v>23505.966689862944</v>
      </c>
    </row>
    <row r="1821" spans="1:15" x14ac:dyDescent="0.3">
      <c r="A1821" s="60">
        <v>44189</v>
      </c>
      <c r="B1821" s="15">
        <f t="shared" si="282"/>
        <v>2020</v>
      </c>
      <c r="C1821" s="15">
        <f t="shared" si="283"/>
        <v>12</v>
      </c>
      <c r="D1821" s="15" t="str">
        <f t="shared" si="287"/>
        <v>202012</v>
      </c>
      <c r="E1821" s="15">
        <f t="shared" si="284"/>
        <v>5</v>
      </c>
      <c r="F1821" s="15">
        <f t="shared" si="285"/>
        <v>0</v>
      </c>
      <c r="G1821" s="64">
        <f t="shared" si="289"/>
        <v>2921.62322971702</v>
      </c>
      <c r="H1821" s="64">
        <f>IF(G1820&lt;VLOOKUP(D1821,'Luxjacky Assumptions Past'!$M$17:$Q$77,5,0),VLOOKUP(D1821,'Luxjacky Assumptions Past'!$M$17:$Q$77,4,0),0)</f>
        <v>0</v>
      </c>
      <c r="I1821" s="62">
        <f t="shared" si="286"/>
        <v>194.96442657345509</v>
      </c>
      <c r="J1821" s="62">
        <v>220</v>
      </c>
      <c r="K1821" s="15">
        <f t="shared" ref="K1821:K1828" si="290">IF(H1821&gt;0,1,0)</f>
        <v>0</v>
      </c>
      <c r="L1821" s="15">
        <f t="shared" si="288"/>
        <v>0</v>
      </c>
      <c r="M1821" s="58">
        <f>'Luxjacky Assumptions Monthly'!$M$8*'Luxjacky Counterfactual'!H1821</f>
        <v>0</v>
      </c>
      <c r="N1821" s="58">
        <f>'Luxjacky Assumptions Monthly'!$M$6*'Luxjacky Assumptions Monthly'!$M$8*'Luxjacky Counterfactual'!G1821</f>
        <v>1460.81161485851</v>
      </c>
      <c r="O1821" s="58">
        <f t="shared" ref="O1821:O1828" si="291">SUM(L1821:N1821)</f>
        <v>1460.81161485851</v>
      </c>
    </row>
    <row r="1822" spans="1:15" x14ac:dyDescent="0.3">
      <c r="A1822" s="60">
        <v>44190</v>
      </c>
      <c r="B1822" s="15">
        <f t="shared" si="282"/>
        <v>2020</v>
      </c>
      <c r="C1822" s="15">
        <f t="shared" si="283"/>
        <v>12</v>
      </c>
      <c r="D1822" s="15" t="str">
        <f t="shared" si="287"/>
        <v>202012</v>
      </c>
      <c r="E1822" s="15">
        <f t="shared" si="284"/>
        <v>6</v>
      </c>
      <c r="F1822" s="15">
        <f t="shared" si="285"/>
        <v>1</v>
      </c>
      <c r="G1822" s="64">
        <f t="shared" si="289"/>
        <v>2727.62322971702</v>
      </c>
      <c r="H1822" s="64">
        <f>IF(G1821&lt;VLOOKUP(D1822,'Luxjacky Assumptions Past'!$M$17:$Q$77,5,0),VLOOKUP(D1822,'Luxjacky Assumptions Past'!$M$17:$Q$77,4,0),0)</f>
        <v>0</v>
      </c>
      <c r="I1822" s="62">
        <f t="shared" si="286"/>
        <v>176.59269055938108</v>
      </c>
      <c r="J1822" s="62">
        <v>194</v>
      </c>
      <c r="K1822" s="15">
        <f t="shared" si="290"/>
        <v>0</v>
      </c>
      <c r="L1822" s="15">
        <f t="shared" si="288"/>
        <v>0</v>
      </c>
      <c r="M1822" s="58">
        <f>'Luxjacky Assumptions Monthly'!$M$8*'Luxjacky Counterfactual'!H1822</f>
        <v>0</v>
      </c>
      <c r="N1822" s="58">
        <f>'Luxjacky Assumptions Monthly'!$M$6*'Luxjacky Assumptions Monthly'!$M$8*'Luxjacky Counterfactual'!G1822</f>
        <v>1363.81161485851</v>
      </c>
      <c r="O1822" s="58">
        <f t="shared" si="291"/>
        <v>1363.81161485851</v>
      </c>
    </row>
    <row r="1823" spans="1:15" x14ac:dyDescent="0.3">
      <c r="A1823" s="60">
        <v>44191</v>
      </c>
      <c r="B1823" s="15">
        <f t="shared" si="282"/>
        <v>2020</v>
      </c>
      <c r="C1823" s="15">
        <f t="shared" si="283"/>
        <v>12</v>
      </c>
      <c r="D1823" s="15" t="str">
        <f t="shared" si="287"/>
        <v>202012</v>
      </c>
      <c r="E1823" s="15">
        <f t="shared" si="284"/>
        <v>7</v>
      </c>
      <c r="F1823" s="15">
        <f t="shared" si="285"/>
        <v>1</v>
      </c>
      <c r="G1823" s="64">
        <f t="shared" si="289"/>
        <v>2556.62322971702</v>
      </c>
      <c r="H1823" s="64">
        <f>IF(G1822&lt;VLOOKUP(D1823,'Luxjacky Assumptions Past'!$M$17:$Q$77,5,0),VLOOKUP(D1823,'Luxjacky Assumptions Past'!$M$17:$Q$77,4,0),0)</f>
        <v>0</v>
      </c>
      <c r="I1823" s="62">
        <f t="shared" si="286"/>
        <v>138.67321214938073</v>
      </c>
      <c r="J1823" s="62">
        <v>171</v>
      </c>
      <c r="K1823" s="15">
        <f t="shared" si="290"/>
        <v>0</v>
      </c>
      <c r="L1823" s="15">
        <f t="shared" si="288"/>
        <v>0</v>
      </c>
      <c r="M1823" s="58">
        <f>'Luxjacky Assumptions Monthly'!$M$8*'Luxjacky Counterfactual'!H1823</f>
        <v>0</v>
      </c>
      <c r="N1823" s="58">
        <f>'Luxjacky Assumptions Monthly'!$M$6*'Luxjacky Assumptions Monthly'!$M$8*'Luxjacky Counterfactual'!G1823</f>
        <v>1278.31161485851</v>
      </c>
      <c r="O1823" s="58">
        <f t="shared" si="291"/>
        <v>1278.31161485851</v>
      </c>
    </row>
    <row r="1824" spans="1:15" x14ac:dyDescent="0.3">
      <c r="A1824" s="60">
        <v>44192</v>
      </c>
      <c r="B1824" s="15">
        <f t="shared" si="282"/>
        <v>2020</v>
      </c>
      <c r="C1824" s="15">
        <f t="shared" si="283"/>
        <v>12</v>
      </c>
      <c r="D1824" s="15" t="str">
        <f t="shared" si="287"/>
        <v>202012</v>
      </c>
      <c r="E1824" s="15">
        <f t="shared" si="284"/>
        <v>1</v>
      </c>
      <c r="F1824" s="15">
        <f t="shared" si="285"/>
        <v>0</v>
      </c>
      <c r="G1824" s="64">
        <f t="shared" si="289"/>
        <v>2420.62322971702</v>
      </c>
      <c r="H1824" s="64">
        <f>IF(G1823&lt;VLOOKUP(D1824,'Luxjacky Assumptions Past'!$M$17:$Q$77,5,0),VLOOKUP(D1824,'Luxjacky Assumptions Past'!$M$17:$Q$77,4,0),0)</f>
        <v>0</v>
      </c>
      <c r="I1824" s="62">
        <f t="shared" si="286"/>
        <v>222.83709795470628</v>
      </c>
      <c r="J1824" s="62">
        <v>136</v>
      </c>
      <c r="K1824" s="15">
        <f t="shared" si="290"/>
        <v>0</v>
      </c>
      <c r="L1824" s="15">
        <f t="shared" si="288"/>
        <v>0</v>
      </c>
      <c r="M1824" s="58">
        <f>'Luxjacky Assumptions Monthly'!$M$8*'Luxjacky Counterfactual'!H1824</f>
        <v>0</v>
      </c>
      <c r="N1824" s="58">
        <f>'Luxjacky Assumptions Monthly'!$M$6*'Luxjacky Assumptions Monthly'!$M$8*'Luxjacky Counterfactual'!G1824</f>
        <v>1210.31161485851</v>
      </c>
      <c r="O1824" s="58">
        <f t="shared" si="291"/>
        <v>1210.31161485851</v>
      </c>
    </row>
    <row r="1825" spans="1:15" x14ac:dyDescent="0.3">
      <c r="A1825" s="60">
        <v>44193</v>
      </c>
      <c r="B1825" s="15">
        <f t="shared" si="282"/>
        <v>2020</v>
      </c>
      <c r="C1825" s="15">
        <f t="shared" si="283"/>
        <v>12</v>
      </c>
      <c r="D1825" s="15" t="str">
        <f t="shared" si="287"/>
        <v>202012</v>
      </c>
      <c r="E1825" s="15">
        <f t="shared" si="284"/>
        <v>2</v>
      </c>
      <c r="F1825" s="15">
        <f t="shared" si="285"/>
        <v>0</v>
      </c>
      <c r="G1825" s="64">
        <f t="shared" si="289"/>
        <v>2189.62322971702</v>
      </c>
      <c r="H1825" s="64">
        <f>IF(G1824&lt;VLOOKUP(D1825,'Luxjacky Assumptions Past'!$M$17:$Q$77,5,0),VLOOKUP(D1825,'Luxjacky Assumptions Past'!$M$17:$Q$77,4,0),0)</f>
        <v>0</v>
      </c>
      <c r="I1825" s="62">
        <f t="shared" si="286"/>
        <v>227.45478019648263</v>
      </c>
      <c r="J1825" s="62">
        <v>231</v>
      </c>
      <c r="K1825" s="15">
        <f t="shared" si="290"/>
        <v>0</v>
      </c>
      <c r="L1825" s="15">
        <f t="shared" si="288"/>
        <v>0</v>
      </c>
      <c r="M1825" s="58">
        <f>'Luxjacky Assumptions Monthly'!$M$8*'Luxjacky Counterfactual'!H1825</f>
        <v>0</v>
      </c>
      <c r="N1825" s="58">
        <f>'Luxjacky Assumptions Monthly'!$M$6*'Luxjacky Assumptions Monthly'!$M$8*'Luxjacky Counterfactual'!G1825</f>
        <v>1094.81161485851</v>
      </c>
      <c r="O1825" s="58">
        <f t="shared" si="291"/>
        <v>1094.81161485851</v>
      </c>
    </row>
    <row r="1826" spans="1:15" x14ac:dyDescent="0.3">
      <c r="A1826" s="60">
        <v>44194</v>
      </c>
      <c r="B1826" s="15">
        <f t="shared" si="282"/>
        <v>2020</v>
      </c>
      <c r="C1826" s="15">
        <f t="shared" si="283"/>
        <v>12</v>
      </c>
      <c r="D1826" s="15" t="str">
        <f t="shared" si="287"/>
        <v>202012</v>
      </c>
      <c r="E1826" s="15">
        <f t="shared" si="284"/>
        <v>3</v>
      </c>
      <c r="F1826" s="15">
        <f t="shared" si="285"/>
        <v>0</v>
      </c>
      <c r="G1826" s="64">
        <f t="shared" si="289"/>
        <v>1968.62322971702</v>
      </c>
      <c r="H1826" s="64">
        <f>IF(G1825&lt;VLOOKUP(D1826,'Luxjacky Assumptions Past'!$M$17:$Q$77,5,0),VLOOKUP(D1826,'Luxjacky Assumptions Past'!$M$17:$Q$77,4,0),0)</f>
        <v>0</v>
      </c>
      <c r="I1826" s="62">
        <f t="shared" si="286"/>
        <v>224.8441724817441</v>
      </c>
      <c r="J1826" s="62">
        <v>221</v>
      </c>
      <c r="K1826" s="15">
        <f t="shared" si="290"/>
        <v>0</v>
      </c>
      <c r="L1826" s="15">
        <f t="shared" si="288"/>
        <v>0</v>
      </c>
      <c r="M1826" s="58">
        <f>'Luxjacky Assumptions Monthly'!$M$8*'Luxjacky Counterfactual'!H1826</f>
        <v>0</v>
      </c>
      <c r="N1826" s="58">
        <f>'Luxjacky Assumptions Monthly'!$M$6*'Luxjacky Assumptions Monthly'!$M$8*'Luxjacky Counterfactual'!G1826</f>
        <v>984.31161485850998</v>
      </c>
      <c r="O1826" s="58">
        <f t="shared" si="291"/>
        <v>984.31161485850998</v>
      </c>
    </row>
    <row r="1827" spans="1:15" x14ac:dyDescent="0.3">
      <c r="A1827" s="60">
        <v>44195</v>
      </c>
      <c r="B1827" s="15">
        <f t="shared" si="282"/>
        <v>2020</v>
      </c>
      <c r="C1827" s="15">
        <f t="shared" si="283"/>
        <v>12</v>
      </c>
      <c r="D1827" s="15" t="str">
        <f t="shared" si="287"/>
        <v>202012</v>
      </c>
      <c r="E1827" s="15">
        <f t="shared" si="284"/>
        <v>4</v>
      </c>
      <c r="F1827" s="15">
        <f t="shared" si="285"/>
        <v>0</v>
      </c>
      <c r="G1827" s="64">
        <f t="shared" si="289"/>
        <v>1742.62322971702</v>
      </c>
      <c r="H1827" s="64">
        <f>IF(G1826&lt;VLOOKUP(D1827,'Luxjacky Assumptions Past'!$M$17:$Q$77,5,0),VLOOKUP(D1827,'Luxjacky Assumptions Past'!$M$17:$Q$77,4,0),0)</f>
        <v>0</v>
      </c>
      <c r="I1827" s="62">
        <f t="shared" si="286"/>
        <v>214.2156030691124</v>
      </c>
      <c r="J1827" s="62">
        <v>226</v>
      </c>
      <c r="K1827" s="15">
        <f t="shared" si="290"/>
        <v>0</v>
      </c>
      <c r="L1827" s="15">
        <f t="shared" si="288"/>
        <v>0</v>
      </c>
      <c r="M1827" s="58">
        <f>'Luxjacky Assumptions Monthly'!$M$8*'Luxjacky Counterfactual'!H1827</f>
        <v>0</v>
      </c>
      <c r="N1827" s="58">
        <f>'Luxjacky Assumptions Monthly'!$M$6*'Luxjacky Assumptions Monthly'!$M$8*'Luxjacky Counterfactual'!G1827</f>
        <v>871.31161485850998</v>
      </c>
      <c r="O1827" s="58">
        <f t="shared" si="291"/>
        <v>871.31161485850998</v>
      </c>
    </row>
    <row r="1828" spans="1:15" x14ac:dyDescent="0.3">
      <c r="A1828" s="60">
        <v>44196</v>
      </c>
      <c r="B1828" s="15">
        <f t="shared" si="282"/>
        <v>2020</v>
      </c>
      <c r="C1828" s="15">
        <f t="shared" si="283"/>
        <v>12</v>
      </c>
      <c r="D1828" s="15" t="str">
        <f t="shared" si="287"/>
        <v>202012</v>
      </c>
      <c r="E1828" s="15">
        <f t="shared" si="284"/>
        <v>5</v>
      </c>
      <c r="F1828" s="15">
        <f t="shared" si="285"/>
        <v>0</v>
      </c>
      <c r="G1828" s="64">
        <f t="shared" si="289"/>
        <v>1533.62322971702</v>
      </c>
      <c r="H1828" s="64">
        <f>IF(G1827&lt;VLOOKUP(D1828,'Luxjacky Assumptions Past'!$M$17:$Q$77,5,0),VLOOKUP(D1828,'Luxjacky Assumptions Past'!$M$17:$Q$77,4,0),0)</f>
        <v>0</v>
      </c>
      <c r="I1828" s="62">
        <f t="shared" si="286"/>
        <v>194.96442657345509</v>
      </c>
      <c r="J1828" s="62">
        <v>209</v>
      </c>
      <c r="K1828" s="15">
        <f t="shared" si="290"/>
        <v>0</v>
      </c>
      <c r="L1828" s="15">
        <f t="shared" si="288"/>
        <v>0</v>
      </c>
      <c r="M1828" s="58">
        <f>'Luxjacky Assumptions Monthly'!$M$8*'Luxjacky Counterfactual'!H1828</f>
        <v>0</v>
      </c>
      <c r="N1828" s="58">
        <f>'Luxjacky Assumptions Monthly'!$M$6*'Luxjacky Assumptions Monthly'!$M$8*'Luxjacky Counterfactual'!G1828</f>
        <v>766.81161485850998</v>
      </c>
      <c r="O1828" s="58">
        <f t="shared" si="291"/>
        <v>766.81161485850998</v>
      </c>
    </row>
  </sheetData>
  <autoFilter ref="A1:P1" xr:uid="{00000000-0009-0000-0000-00000C000000}"/>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Individual Cover Sheet</vt:lpstr>
      <vt:lpstr>Fashring Assumptions</vt:lpstr>
      <vt:lpstr>FashRing Graphs</vt:lpstr>
      <vt:lpstr>Fashring Forecast</vt:lpstr>
      <vt:lpstr>Fashring Original</vt:lpstr>
      <vt:lpstr>Fashring Counterfactual</vt:lpstr>
      <vt:lpstr>Luxjacky Assumptions Weekly</vt:lpstr>
      <vt:lpstr>Luxjacky Assumptions Monthly</vt:lpstr>
      <vt:lpstr>Luxjacky Forecast Weekly</vt:lpstr>
      <vt:lpstr>Luxjacky Forecast Monthly</vt:lpstr>
      <vt:lpstr>Luxjacky Assumptions Past</vt:lpstr>
      <vt:lpstr>Luxjacky Original</vt:lpstr>
      <vt:lpstr>Luxjacky Counterfactual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Bilal Butt</cp:lastModifiedBy>
  <dcterms:created xsi:type="dcterms:W3CDTF">2021-04-26T01:02:53Z</dcterms:created>
  <dcterms:modified xsi:type="dcterms:W3CDTF">2021-05-03T02:52:58Z</dcterms:modified>
</cp:coreProperties>
</file>